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4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6.xml" ContentType="application/vnd.openxmlformats-officedocument.drawing+xml"/>
  <Override PartName="/xl/charts/chart10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7.xml" ContentType="application/vnd.openxmlformats-officedocument.drawing+xml"/>
  <Override PartName="/xl/charts/chart13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drawings/drawing8.xml" ContentType="application/vnd.openxmlformats-officedocument.drawing+xml"/>
  <Override PartName="/xl/charts/chart16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drawings/drawing9.xml" ContentType="application/vnd.openxmlformats-officedocument.drawing+xml"/>
  <Override PartName="/xl/charts/chart19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9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10.xml" ContentType="application/vnd.openxmlformats-officedocument.drawing+xml"/>
  <Override PartName="/xl/charts/chart22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2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drawings/drawing11.xml" ContentType="application/vnd.openxmlformats-officedocument.drawing+xml"/>
  <Override PartName="/xl/charts/chart25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drawings/drawing12.xml" ContentType="application/vnd.openxmlformats-officedocument.drawing+xml"/>
  <Override PartName="/xl/charts/chart28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drawings/drawing13.xml" ContentType="application/vnd.openxmlformats-officedocument.drawing+xml"/>
  <Override PartName="/xl/charts/chart319.xml" ContentType="application/vnd.openxmlformats-officedocument.drawingml.chart+xml"/>
  <Override PartName="/xl/drawings/drawing14.xml" ContentType="application/vnd.openxmlformats-officedocument.drawing+xml"/>
  <Override PartName="/xl/charts/chart320.xml" ContentType="application/vnd.openxmlformats-officedocument.drawingml.chart+xml"/>
  <Override PartName="/xl/drawings/drawing15.xml" ContentType="application/vnd.openxmlformats-officedocument.drawing+xml"/>
  <Override PartName="/xl/charts/chart3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ouis\Downloads\"/>
    </mc:Choice>
  </mc:AlternateContent>
  <xr:revisionPtr revIDLastSave="141" documentId="13_ncr:1_{826A6247-79B2-4E3A-8723-75BAF87FBA62}" xr6:coauthVersionLast="47" xr6:coauthVersionMax="47" xr10:uidLastSave="{088767B5-F4AA-4303-BA0A-6F3E04793249}"/>
  <bookViews>
    <workbookView xWindow="-105" yWindow="0" windowWidth="10455" windowHeight="10905" tabRatio="808" firstSheet="55" activeTab="19" xr2:uid="{00000000-000D-0000-FFFF-FFFF00000000}"/>
  </bookViews>
  <sheets>
    <sheet name="INDICE (2)" sheetId="119" r:id="rId1"/>
    <sheet name="INDICE" sheetId="43" r:id="rId2"/>
    <sheet name="HABT" sheetId="75" r:id="rId3"/>
    <sheet name="VEICL" sheetId="74" r:id="rId4"/>
    <sheet name="GRAF_TOT" sheetId="56" r:id="rId5"/>
    <sheet name="MOR_HAB" sheetId="51" r:id="rId6"/>
    <sheet name="IND_MOT" sheetId="66" r:id="rId7"/>
    <sheet name="MOR_VEIC" sheetId="52" r:id="rId8"/>
    <sheet name="RELAÇ_TUDO" sheetId="54" r:id="rId9"/>
    <sheet name="GRAF_PED" sheetId="57" r:id="rId10"/>
    <sheet name="GRAF_CIC" sheetId="113" r:id="rId11"/>
    <sheet name="GRAF_MOT" sheetId="114" r:id="rId12"/>
    <sheet name="GRAF_VL" sheetId="115" r:id="rId13"/>
    <sheet name="GRAF_CAM" sheetId="116" r:id="rId14"/>
    <sheet name="GRAF_OUT" sheetId="118" r:id="rId15"/>
    <sheet name="GRAF_ONI" sheetId="117" r:id="rId16"/>
    <sheet name="KMA.FROT" sheetId="44" r:id="rId17"/>
    <sheet name="KMA" sheetId="40" r:id="rId18"/>
    <sheet name="DIST_TOT" sheetId="36" r:id="rId19"/>
    <sheet name="FRO_TOT" sheetId="111" r:id="rId20"/>
    <sheet name="DIST_GAS_TOT" sheetId="31" r:id="rId21"/>
    <sheet name="DIST_GAS_AUT" sheetId="88" r:id="rId22"/>
    <sheet name="DIST_GAS_UTI" sheetId="89" r:id="rId23"/>
    <sheet name="DIST_GAS_CAMIE" sheetId="90" r:id="rId24"/>
    <sheet name="DIST_GAS_CAMIOA" sheetId="91" r:id="rId25"/>
    <sheet name="DIST_GAS_MOTOC" sheetId="30" r:id="rId26"/>
    <sheet name="DIST_GAS_MOTOA" sheetId="98" r:id="rId27"/>
    <sheet name="DIST_DSL_TOT" sheetId="25" r:id="rId28"/>
    <sheet name="DIST_DSL_CAM" sheetId="23" r:id="rId29"/>
    <sheet name="DIST_DSL_CAMTRA" sheetId="99" r:id="rId30"/>
    <sheet name="DIST_DSL_MICRO" sheetId="22" r:id="rId31"/>
    <sheet name="DIST_DSL_ONI" sheetId="100" r:id="rId32"/>
    <sheet name="DIST_DSL_CAMIE" sheetId="94" r:id="rId33"/>
    <sheet name="DIST_DSL_CAMIOA" sheetId="95" r:id="rId34"/>
    <sheet name="DIST_ALC_TOT" sheetId="33" r:id="rId35"/>
    <sheet name="DIST_ALC_AUT" sheetId="93" r:id="rId36"/>
    <sheet name="DIST_ALC_UTI" sheetId="97" r:id="rId37"/>
    <sheet name="KM-ANO" sheetId="101" r:id="rId38"/>
    <sheet name="TAX" sheetId="27" r:id="rId39"/>
    <sheet name="ONSV_2023" sheetId="108" r:id="rId40"/>
    <sheet name="ONSV_2022" sheetId="84" r:id="rId41"/>
    <sheet name="ONSV_2021" sheetId="85" r:id="rId42"/>
    <sheet name="ONSV_2020" sheetId="86" r:id="rId43"/>
    <sheet name="ONSV_2019" sheetId="87" r:id="rId44"/>
    <sheet name="FLEX" sheetId="20" r:id="rId45"/>
    <sheet name="COMB_CORR" sheetId="29" r:id="rId46"/>
    <sheet name="GNV" sheetId="110" r:id="rId47"/>
    <sheet name="CORR" sheetId="14" r:id="rId48"/>
    <sheet name="CORR_ALC" sheetId="45" r:id="rId49"/>
    <sheet name="HIDRO_DSL" sheetId="65" r:id="rId50"/>
    <sheet name="FERRO_DSL" sheetId="53" r:id="rId51"/>
    <sheet name="AGRO_DSL" sheetId="64" r:id="rId52"/>
    <sheet name="CORR_DSL" sheetId="46" r:id="rId53"/>
    <sheet name="COMB" sheetId="13" r:id="rId54"/>
    <sheet name="POP" sheetId="112" r:id="rId55"/>
    <sheet name="MOR" sheetId="12" r:id="rId56"/>
    <sheet name="DEN" sheetId="15" r:id="rId57"/>
  </sheets>
  <externalReferences>
    <externalReference r:id="rId58"/>
    <externalReference r:id="rId59"/>
  </externalReferences>
  <definedNames>
    <definedName name="_xlnm._FilterDatabase" localSheetId="0" hidden="1">'INDICE (2)'!$A$3:$GE$3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28" i="12" l="1"/>
  <c r="BC28" i="12"/>
  <c r="BD28" i="12"/>
  <c r="BE28" i="12"/>
  <c r="BB29" i="12"/>
  <c r="BC29" i="12"/>
  <c r="BD29" i="12"/>
  <c r="BE29" i="12"/>
  <c r="BB30" i="12"/>
  <c r="BC30" i="12"/>
  <c r="BD30" i="12"/>
  <c r="BE30" i="12"/>
  <c r="BB31" i="12"/>
  <c r="BC31" i="12"/>
  <c r="BD31" i="12"/>
  <c r="BE31" i="12"/>
  <c r="BB32" i="12"/>
  <c r="BC32" i="12"/>
  <c r="BD32" i="12"/>
  <c r="BE32" i="12"/>
  <c r="BB33" i="12"/>
  <c r="BC33" i="12"/>
  <c r="BD33" i="12"/>
  <c r="BE33" i="12"/>
  <c r="BB34" i="12"/>
  <c r="BC34" i="12"/>
  <c r="BD34" i="12"/>
  <c r="BE34" i="12"/>
  <c r="BB35" i="12"/>
  <c r="BC35" i="12"/>
  <c r="BD35" i="12"/>
  <c r="BE35" i="12"/>
  <c r="BB36" i="12"/>
  <c r="BC36" i="12"/>
  <c r="BD36" i="12"/>
  <c r="BE36" i="12"/>
  <c r="BB23" i="12"/>
  <c r="BC23" i="12"/>
  <c r="BD23" i="12"/>
  <c r="BE23" i="12"/>
  <c r="BB13" i="12"/>
  <c r="BC13" i="12"/>
  <c r="BD13" i="12"/>
  <c r="BE13" i="12"/>
  <c r="BB5" i="12"/>
  <c r="BC5" i="12"/>
  <c r="BD5" i="12"/>
  <c r="BE5" i="12"/>
  <c r="BN14" i="12"/>
  <c r="BO14" i="12"/>
  <c r="BP14" i="12"/>
  <c r="BQ14" i="12"/>
  <c r="BN15" i="12"/>
  <c r="BO15" i="12"/>
  <c r="BP15" i="12"/>
  <c r="BQ15" i="12"/>
  <c r="BN16" i="12"/>
  <c r="BO16" i="12"/>
  <c r="BP16" i="12"/>
  <c r="BQ16" i="12"/>
  <c r="BN17" i="12"/>
  <c r="BO17" i="12"/>
  <c r="BP17" i="12"/>
  <c r="BQ17" i="12"/>
  <c r="BN18" i="12"/>
  <c r="BO18" i="12"/>
  <c r="BP18" i="12"/>
  <c r="BQ18" i="12"/>
  <c r="BN19" i="12"/>
  <c r="BO19" i="12"/>
  <c r="BP19" i="12"/>
  <c r="BQ19" i="12"/>
  <c r="BN20" i="12"/>
  <c r="BO20" i="12"/>
  <c r="BP20" i="12"/>
  <c r="BQ20" i="12"/>
  <c r="BN21" i="12"/>
  <c r="BO21" i="12"/>
  <c r="BP21" i="12"/>
  <c r="BQ21" i="12"/>
  <c r="BN22" i="12"/>
  <c r="BO22" i="12"/>
  <c r="BP22" i="12"/>
  <c r="BQ22" i="12"/>
  <c r="BM15" i="12"/>
  <c r="BM16" i="12"/>
  <c r="BM17" i="12"/>
  <c r="BM18" i="12"/>
  <c r="BM19" i="12"/>
  <c r="BM20" i="12"/>
  <c r="BM21" i="12"/>
  <c r="BM22" i="12"/>
  <c r="BN6" i="12"/>
  <c r="BO6" i="12"/>
  <c r="BP6" i="12"/>
  <c r="BQ6" i="12"/>
  <c r="BN7" i="12"/>
  <c r="BO7" i="12"/>
  <c r="BP7" i="12"/>
  <c r="BQ7" i="12"/>
  <c r="BN8" i="12"/>
  <c r="BO8" i="12"/>
  <c r="BP8" i="12"/>
  <c r="BQ8" i="12"/>
  <c r="BN9" i="12"/>
  <c r="BO9" i="12"/>
  <c r="BP9" i="12"/>
  <c r="BQ9" i="12"/>
  <c r="BN10" i="12"/>
  <c r="BO10" i="12"/>
  <c r="BP10" i="12"/>
  <c r="BQ10" i="12"/>
  <c r="BN11" i="12"/>
  <c r="BO11" i="12"/>
  <c r="BP11" i="12"/>
  <c r="BQ11" i="12"/>
  <c r="BN12" i="12"/>
  <c r="BO12" i="12"/>
  <c r="BP12" i="12"/>
  <c r="BQ12" i="12"/>
  <c r="BM7" i="12"/>
  <c r="BM8" i="12"/>
  <c r="BM9" i="12"/>
  <c r="BM10" i="12"/>
  <c r="BM11" i="12"/>
  <c r="BM12" i="12"/>
  <c r="BP5" i="12"/>
  <c r="BQ5" i="12"/>
  <c r="BP4" i="12"/>
  <c r="BQ4" i="12"/>
  <c r="BM4" i="12"/>
  <c r="BH4" i="12"/>
  <c r="BI4" i="12"/>
  <c r="BJ4" i="12"/>
  <c r="BK4" i="12"/>
  <c r="BH5" i="12"/>
  <c r="BI5" i="12"/>
  <c r="BJ5" i="12"/>
  <c r="BK5" i="12"/>
  <c r="BH13" i="12"/>
  <c r="BI13" i="12"/>
  <c r="BJ13" i="12"/>
  <c r="BK13" i="12"/>
  <c r="BH23" i="12"/>
  <c r="BI23" i="12"/>
  <c r="BJ23" i="12"/>
  <c r="BK23" i="12"/>
  <c r="BH28" i="12"/>
  <c r="BI28" i="12"/>
  <c r="BJ28" i="12"/>
  <c r="BK28" i="12"/>
  <c r="BH32" i="12"/>
  <c r="BI32" i="12"/>
  <c r="BJ32" i="12"/>
  <c r="BK32" i="12"/>
  <c r="BJ36" i="12"/>
  <c r="BK36" i="12"/>
  <c r="BJ6" i="12"/>
  <c r="BK6" i="12"/>
  <c r="BJ7" i="12"/>
  <c r="BK7" i="12"/>
  <c r="BJ8" i="12"/>
  <c r="BK8" i="12"/>
  <c r="BJ9" i="12"/>
  <c r="BK9" i="12"/>
  <c r="BJ10" i="12"/>
  <c r="BK10" i="12"/>
  <c r="BJ11" i="12"/>
  <c r="BK11" i="12"/>
  <c r="BJ12" i="12"/>
  <c r="BK12" i="12"/>
  <c r="BJ14" i="12"/>
  <c r="BK14" i="12"/>
  <c r="BJ15" i="12"/>
  <c r="BK15" i="12"/>
  <c r="BJ16" i="12"/>
  <c r="BK16" i="12"/>
  <c r="BJ17" i="12"/>
  <c r="BK17" i="12"/>
  <c r="BJ18" i="12"/>
  <c r="BK18" i="12"/>
  <c r="BJ19" i="12"/>
  <c r="BK19" i="12"/>
  <c r="BJ20" i="12"/>
  <c r="BK20" i="12"/>
  <c r="BJ21" i="12"/>
  <c r="BK21" i="12"/>
  <c r="BJ22" i="12"/>
  <c r="BK22" i="12"/>
  <c r="BJ24" i="12"/>
  <c r="BK24" i="12"/>
  <c r="BJ25" i="12"/>
  <c r="BK25" i="12"/>
  <c r="BJ26" i="12"/>
  <c r="BK26" i="12"/>
  <c r="BJ27" i="12"/>
  <c r="BK27" i="12"/>
  <c r="BJ29" i="12"/>
  <c r="BK29" i="12"/>
  <c r="BJ30" i="12"/>
  <c r="BK30" i="12"/>
  <c r="BJ31" i="12"/>
  <c r="BK31" i="12"/>
  <c r="BJ33" i="12"/>
  <c r="BK33" i="12"/>
  <c r="BJ34" i="12"/>
  <c r="BK34" i="12"/>
  <c r="BJ35" i="12"/>
  <c r="BK35" i="12"/>
  <c r="BI36" i="12"/>
  <c r="BH36" i="12"/>
  <c r="BG36" i="12"/>
  <c r="BI35" i="12"/>
  <c r="BH35" i="12"/>
  <c r="BG35" i="12"/>
  <c r="BI34" i="12"/>
  <c r="BH34" i="12"/>
  <c r="BG34" i="12"/>
  <c r="BI33" i="12"/>
  <c r="BH33" i="12"/>
  <c r="BG33" i="12"/>
  <c r="BI31" i="12"/>
  <c r="BH31" i="12"/>
  <c r="BG31" i="12"/>
  <c r="BI30" i="12"/>
  <c r="BH30" i="12"/>
  <c r="BG30" i="12"/>
  <c r="BI29" i="12"/>
  <c r="BH29" i="12"/>
  <c r="BG29" i="12"/>
  <c r="BI27" i="12"/>
  <c r="BH27" i="12"/>
  <c r="BG27" i="12"/>
  <c r="BI26" i="12"/>
  <c r="BH26" i="12"/>
  <c r="BG26" i="12"/>
  <c r="BI25" i="12"/>
  <c r="BH25" i="12"/>
  <c r="BG25" i="12"/>
  <c r="BI24" i="12"/>
  <c r="BH24" i="12"/>
  <c r="BG24" i="12"/>
  <c r="BI22" i="12"/>
  <c r="BH22" i="12"/>
  <c r="BG22" i="12"/>
  <c r="BI21" i="12"/>
  <c r="BH21" i="12"/>
  <c r="BG21" i="12"/>
  <c r="BI20" i="12"/>
  <c r="BH20" i="12"/>
  <c r="BG20" i="12"/>
  <c r="BI19" i="12"/>
  <c r="BH19" i="12"/>
  <c r="BG19" i="12"/>
  <c r="BI18" i="12"/>
  <c r="BH18" i="12"/>
  <c r="BG18" i="12"/>
  <c r="BI17" i="12"/>
  <c r="BH17" i="12"/>
  <c r="BG17" i="12"/>
  <c r="BI16" i="12"/>
  <c r="BH16" i="12"/>
  <c r="BG16" i="12"/>
  <c r="BI15" i="12"/>
  <c r="BH15" i="12"/>
  <c r="BG15" i="12"/>
  <c r="BI14" i="12"/>
  <c r="BH14" i="12"/>
  <c r="BG14" i="12"/>
  <c r="BG7" i="12"/>
  <c r="BH7" i="12"/>
  <c r="BI7" i="12"/>
  <c r="BG8" i="12"/>
  <c r="BH8" i="12"/>
  <c r="BI8" i="12"/>
  <c r="BG9" i="12"/>
  <c r="BH9" i="12"/>
  <c r="BI9" i="12"/>
  <c r="BG10" i="12"/>
  <c r="BH10" i="12"/>
  <c r="BI10" i="12"/>
  <c r="BG11" i="12"/>
  <c r="BH11" i="12"/>
  <c r="BI11" i="12"/>
  <c r="BG12" i="12"/>
  <c r="BH12" i="12"/>
  <c r="BI12" i="12"/>
  <c r="BI6" i="12"/>
  <c r="BB6" i="12"/>
  <c r="BC6" i="12"/>
  <c r="BD6" i="12"/>
  <c r="BE6" i="12"/>
  <c r="BB7" i="12"/>
  <c r="BC7" i="12"/>
  <c r="BD7" i="12"/>
  <c r="BE7" i="12"/>
  <c r="BB8" i="12"/>
  <c r="BC8" i="12"/>
  <c r="BD8" i="12"/>
  <c r="BE8" i="12"/>
  <c r="BB9" i="12"/>
  <c r="BC9" i="12"/>
  <c r="BD9" i="12"/>
  <c r="BE9" i="12"/>
  <c r="BB10" i="12"/>
  <c r="BC10" i="12"/>
  <c r="BD10" i="12"/>
  <c r="BE10" i="12"/>
  <c r="BB11" i="12"/>
  <c r="BC11" i="12"/>
  <c r="BD11" i="12"/>
  <c r="BE11" i="12"/>
  <c r="BB12" i="12"/>
  <c r="BC12" i="12"/>
  <c r="BD12" i="12"/>
  <c r="BE12" i="12"/>
  <c r="BB14" i="12"/>
  <c r="BC14" i="12"/>
  <c r="BD14" i="12"/>
  <c r="BE14" i="12"/>
  <c r="BB15" i="12"/>
  <c r="BC15" i="12"/>
  <c r="BD15" i="12"/>
  <c r="BE15" i="12"/>
  <c r="BB16" i="12"/>
  <c r="BC16" i="12"/>
  <c r="BD16" i="12"/>
  <c r="BE16" i="12"/>
  <c r="BB17" i="12"/>
  <c r="BC17" i="12"/>
  <c r="BD17" i="12"/>
  <c r="BE17" i="12"/>
  <c r="BB18" i="12"/>
  <c r="BC18" i="12"/>
  <c r="BD18" i="12"/>
  <c r="BE18" i="12"/>
  <c r="BB19" i="12"/>
  <c r="BC19" i="12"/>
  <c r="BD19" i="12"/>
  <c r="BE19" i="12"/>
  <c r="BB20" i="12"/>
  <c r="BC20" i="12"/>
  <c r="BD20" i="12"/>
  <c r="BE20" i="12"/>
  <c r="BB21" i="12"/>
  <c r="BC21" i="12"/>
  <c r="BD21" i="12"/>
  <c r="BE21" i="12"/>
  <c r="BB22" i="12"/>
  <c r="BC22" i="12"/>
  <c r="BD22" i="12"/>
  <c r="BE22" i="12"/>
  <c r="BB24" i="12"/>
  <c r="BC24" i="12"/>
  <c r="BD24" i="12"/>
  <c r="BE24" i="12"/>
  <c r="BB25" i="12"/>
  <c r="BC25" i="12"/>
  <c r="BD25" i="12"/>
  <c r="BE25" i="12"/>
  <c r="BB26" i="12"/>
  <c r="BC26" i="12"/>
  <c r="BD26" i="12"/>
  <c r="BE26" i="12"/>
  <c r="BB27" i="12"/>
  <c r="BC27" i="12"/>
  <c r="BD27" i="12"/>
  <c r="BE27" i="12"/>
  <c r="E32" i="12"/>
  <c r="E28" i="12"/>
  <c r="E23" i="12"/>
  <c r="E13" i="12"/>
  <c r="E5" i="12"/>
  <c r="E4" i="12"/>
  <c r="B32" i="12"/>
  <c r="B28" i="12"/>
  <c r="B23" i="12"/>
  <c r="B13" i="12"/>
  <c r="B5" i="12"/>
  <c r="B4" i="12"/>
  <c r="D32" i="12"/>
  <c r="D28" i="12"/>
  <c r="D23" i="12"/>
  <c r="D13" i="12"/>
  <c r="D5" i="12"/>
  <c r="D4" i="12"/>
  <c r="BA15" i="12"/>
  <c r="I32" i="12"/>
  <c r="I28" i="12"/>
  <c r="I23" i="12"/>
  <c r="I13" i="12"/>
  <c r="I5" i="12"/>
  <c r="I4" i="12"/>
  <c r="BC19" i="119" l="1"/>
  <c r="BB19" i="119"/>
  <c r="BA19" i="119"/>
  <c r="AZ19" i="119"/>
  <c r="AY19" i="119"/>
  <c r="AW19" i="119"/>
  <c r="AV19" i="119"/>
  <c r="AU19" i="119"/>
  <c r="AT19" i="119"/>
  <c r="AS19" i="119"/>
  <c r="AQ19" i="119"/>
  <c r="AP19" i="119"/>
  <c r="AO19" i="119"/>
  <c r="AN19" i="119"/>
  <c r="AM19" i="119"/>
  <c r="AE19" i="119"/>
  <c r="AD19" i="119"/>
  <c r="AC19" i="119"/>
  <c r="AB19" i="119"/>
  <c r="AA19" i="119"/>
  <c r="Y19" i="119"/>
  <c r="X19" i="119"/>
  <c r="W19" i="119"/>
  <c r="V19" i="119"/>
  <c r="U19" i="119"/>
  <c r="S19" i="119"/>
  <c r="R19" i="119"/>
  <c r="Q19" i="119"/>
  <c r="P19" i="119"/>
  <c r="O19" i="119"/>
  <c r="M19" i="119"/>
  <c r="L19" i="119"/>
  <c r="K19" i="119"/>
  <c r="J19" i="119"/>
  <c r="I19" i="119"/>
  <c r="G19" i="119"/>
  <c r="BC18" i="119"/>
  <c r="BB18" i="119"/>
  <c r="BA18" i="119"/>
  <c r="AZ18" i="119"/>
  <c r="AY18" i="119"/>
  <c r="AW18" i="119"/>
  <c r="AV18" i="119"/>
  <c r="AU18" i="119"/>
  <c r="AT18" i="119"/>
  <c r="AS18" i="119"/>
  <c r="AQ18" i="119"/>
  <c r="AP18" i="119"/>
  <c r="AO18" i="119"/>
  <c r="AN18" i="119"/>
  <c r="AM18" i="119"/>
  <c r="AE18" i="119"/>
  <c r="AD18" i="119"/>
  <c r="AC18" i="119"/>
  <c r="AB18" i="119"/>
  <c r="AA18" i="119"/>
  <c r="Y18" i="119"/>
  <c r="X18" i="119"/>
  <c r="W18" i="119"/>
  <c r="V18" i="119"/>
  <c r="U18" i="119"/>
  <c r="S18" i="119"/>
  <c r="R18" i="119"/>
  <c r="Q18" i="119"/>
  <c r="P18" i="119"/>
  <c r="O18" i="119"/>
  <c r="M18" i="119"/>
  <c r="L18" i="119"/>
  <c r="K18" i="119"/>
  <c r="J18" i="119"/>
  <c r="I18" i="119"/>
  <c r="G18" i="119"/>
  <c r="BC14" i="119"/>
  <c r="BB14" i="119"/>
  <c r="BA14" i="119"/>
  <c r="AZ14" i="119"/>
  <c r="AY14" i="119"/>
  <c r="AW14" i="119"/>
  <c r="AV14" i="119"/>
  <c r="AU14" i="119"/>
  <c r="AT14" i="119"/>
  <c r="AS14" i="119"/>
  <c r="AQ14" i="119"/>
  <c r="AP14" i="119"/>
  <c r="AO14" i="119"/>
  <c r="AN14" i="119"/>
  <c r="AM14" i="119"/>
  <c r="AE14" i="119"/>
  <c r="AD14" i="119"/>
  <c r="AC14" i="119"/>
  <c r="AB14" i="119"/>
  <c r="AA14" i="119"/>
  <c r="Y14" i="119"/>
  <c r="X14" i="119"/>
  <c r="W14" i="119"/>
  <c r="V14" i="119"/>
  <c r="U14" i="119"/>
  <c r="S14" i="119"/>
  <c r="R14" i="119"/>
  <c r="Q14" i="119"/>
  <c r="P14" i="119"/>
  <c r="O14" i="119"/>
  <c r="M14" i="119"/>
  <c r="L14" i="119"/>
  <c r="K14" i="119"/>
  <c r="J14" i="119"/>
  <c r="I14" i="119"/>
  <c r="G14" i="119"/>
  <c r="BC5" i="119"/>
  <c r="BB5" i="119"/>
  <c r="BA5" i="119"/>
  <c r="AZ5" i="119"/>
  <c r="AY5" i="119"/>
  <c r="AW5" i="119"/>
  <c r="AV5" i="119"/>
  <c r="AU5" i="119"/>
  <c r="AT5" i="119"/>
  <c r="AS5" i="119"/>
  <c r="AQ5" i="119"/>
  <c r="AP5" i="119"/>
  <c r="AO5" i="119"/>
  <c r="AN5" i="119"/>
  <c r="AM5" i="119"/>
  <c r="AE5" i="119"/>
  <c r="AD5" i="119"/>
  <c r="AC5" i="119"/>
  <c r="AB5" i="119"/>
  <c r="AA5" i="119"/>
  <c r="Y5" i="119"/>
  <c r="X5" i="119"/>
  <c r="W5" i="119"/>
  <c r="V5" i="119"/>
  <c r="U5" i="119"/>
  <c r="S5" i="119"/>
  <c r="R5" i="119"/>
  <c r="Q5" i="119"/>
  <c r="P5" i="119"/>
  <c r="O5" i="119"/>
  <c r="M5" i="119"/>
  <c r="L5" i="119"/>
  <c r="K5" i="119"/>
  <c r="J5" i="119"/>
  <c r="I5" i="119"/>
  <c r="G5" i="119"/>
  <c r="BC8" i="119"/>
  <c r="BB8" i="119"/>
  <c r="BA8" i="119"/>
  <c r="AZ8" i="119"/>
  <c r="AY8" i="119"/>
  <c r="AW8" i="119"/>
  <c r="AV8" i="119"/>
  <c r="AU8" i="119"/>
  <c r="AT8" i="119"/>
  <c r="AS8" i="119"/>
  <c r="AQ8" i="119"/>
  <c r="AP8" i="119"/>
  <c r="AO8" i="119"/>
  <c r="AN8" i="119"/>
  <c r="AM8" i="119"/>
  <c r="AE8" i="119"/>
  <c r="AD8" i="119"/>
  <c r="AC8" i="119"/>
  <c r="AB8" i="119"/>
  <c r="AA8" i="119"/>
  <c r="Y8" i="119"/>
  <c r="X8" i="119"/>
  <c r="W8" i="119"/>
  <c r="V8" i="119"/>
  <c r="U8" i="119"/>
  <c r="S8" i="119"/>
  <c r="R8" i="119"/>
  <c r="Q8" i="119"/>
  <c r="P8" i="119"/>
  <c r="O8" i="119"/>
  <c r="M8" i="119"/>
  <c r="L8" i="119"/>
  <c r="K8" i="119"/>
  <c r="J8" i="119"/>
  <c r="I8" i="119"/>
  <c r="G8" i="119"/>
  <c r="BC7" i="119"/>
  <c r="BB7" i="119"/>
  <c r="BA7" i="119"/>
  <c r="AZ7" i="119"/>
  <c r="AY7" i="119"/>
  <c r="AW7" i="119"/>
  <c r="AV7" i="119"/>
  <c r="AU7" i="119"/>
  <c r="AT7" i="119"/>
  <c r="AS7" i="119"/>
  <c r="AQ7" i="119"/>
  <c r="AP7" i="119"/>
  <c r="AO7" i="119"/>
  <c r="AN7" i="119"/>
  <c r="AM7" i="119"/>
  <c r="AE7" i="119"/>
  <c r="AD7" i="119"/>
  <c r="AC7" i="119"/>
  <c r="AB7" i="119"/>
  <c r="AA7" i="119"/>
  <c r="Y7" i="119"/>
  <c r="X7" i="119"/>
  <c r="W7" i="119"/>
  <c r="V7" i="119"/>
  <c r="U7" i="119"/>
  <c r="S7" i="119"/>
  <c r="R7" i="119"/>
  <c r="Q7" i="119"/>
  <c r="P7" i="119"/>
  <c r="O7" i="119"/>
  <c r="M7" i="119"/>
  <c r="L7" i="119"/>
  <c r="K7" i="119"/>
  <c r="J7" i="119"/>
  <c r="I7" i="119"/>
  <c r="G7" i="119"/>
  <c r="BC16" i="119"/>
  <c r="BB16" i="119"/>
  <c r="BA16" i="119"/>
  <c r="AZ16" i="119"/>
  <c r="AY16" i="119"/>
  <c r="AW16" i="119"/>
  <c r="AV16" i="119"/>
  <c r="AU16" i="119"/>
  <c r="AT16" i="119"/>
  <c r="AS16" i="119"/>
  <c r="AQ16" i="119"/>
  <c r="AP16" i="119"/>
  <c r="AO16" i="119"/>
  <c r="AN16" i="119"/>
  <c r="AM16" i="119"/>
  <c r="AE16" i="119"/>
  <c r="AD16" i="119"/>
  <c r="AC16" i="119"/>
  <c r="AB16" i="119"/>
  <c r="AA16" i="119"/>
  <c r="Y16" i="119"/>
  <c r="X16" i="119"/>
  <c r="W16" i="119"/>
  <c r="V16" i="119"/>
  <c r="U16" i="119"/>
  <c r="S16" i="119"/>
  <c r="R16" i="119"/>
  <c r="Q16" i="119"/>
  <c r="P16" i="119"/>
  <c r="O16" i="119"/>
  <c r="M16" i="119"/>
  <c r="L16" i="119"/>
  <c r="K16" i="119"/>
  <c r="J16" i="119"/>
  <c r="I16" i="119"/>
  <c r="G16" i="119"/>
  <c r="BC4" i="119"/>
  <c r="BB4" i="119"/>
  <c r="BA4" i="119"/>
  <c r="AZ4" i="119"/>
  <c r="AY4" i="119"/>
  <c r="AW4" i="119"/>
  <c r="AV4" i="119"/>
  <c r="AU4" i="119"/>
  <c r="AT4" i="119"/>
  <c r="AS4" i="119"/>
  <c r="AQ4" i="119"/>
  <c r="AP4" i="119"/>
  <c r="AO4" i="119"/>
  <c r="AN4" i="119"/>
  <c r="AM4" i="119"/>
  <c r="AE4" i="119"/>
  <c r="AD4" i="119"/>
  <c r="AC4" i="119"/>
  <c r="AB4" i="119"/>
  <c r="AA4" i="119"/>
  <c r="Y4" i="119"/>
  <c r="X4" i="119"/>
  <c r="W4" i="119"/>
  <c r="V4" i="119"/>
  <c r="U4" i="119"/>
  <c r="S4" i="119"/>
  <c r="R4" i="119"/>
  <c r="Q4" i="119"/>
  <c r="P4" i="119"/>
  <c r="O4" i="119"/>
  <c r="M4" i="119"/>
  <c r="L4" i="119"/>
  <c r="K4" i="119"/>
  <c r="J4" i="119"/>
  <c r="I4" i="119"/>
  <c r="G4" i="119"/>
  <c r="BC6" i="119"/>
  <c r="BB6" i="119"/>
  <c r="BA6" i="119"/>
  <c r="AZ6" i="119"/>
  <c r="AY6" i="119"/>
  <c r="AW6" i="119"/>
  <c r="AV6" i="119"/>
  <c r="AU6" i="119"/>
  <c r="AT6" i="119"/>
  <c r="AS6" i="119"/>
  <c r="AQ6" i="119"/>
  <c r="AP6" i="119"/>
  <c r="AO6" i="119"/>
  <c r="AN6" i="119"/>
  <c r="AM6" i="119"/>
  <c r="AE6" i="119"/>
  <c r="AD6" i="119"/>
  <c r="AC6" i="119"/>
  <c r="AB6" i="119"/>
  <c r="AA6" i="119"/>
  <c r="Y6" i="119"/>
  <c r="X6" i="119"/>
  <c r="W6" i="119"/>
  <c r="V6" i="119"/>
  <c r="U6" i="119"/>
  <c r="S6" i="119"/>
  <c r="R6" i="119"/>
  <c r="Q6" i="119"/>
  <c r="P6" i="119"/>
  <c r="O6" i="119"/>
  <c r="M6" i="119"/>
  <c r="L6" i="119"/>
  <c r="K6" i="119"/>
  <c r="J6" i="119"/>
  <c r="I6" i="119"/>
  <c r="G6" i="119"/>
  <c r="BC12" i="119"/>
  <c r="BB12" i="119"/>
  <c r="BA12" i="119"/>
  <c r="AZ12" i="119"/>
  <c r="AY12" i="119"/>
  <c r="AW12" i="119"/>
  <c r="AV12" i="119"/>
  <c r="AU12" i="119"/>
  <c r="AT12" i="119"/>
  <c r="AS12" i="119"/>
  <c r="AQ12" i="119"/>
  <c r="AP12" i="119"/>
  <c r="AO12" i="119"/>
  <c r="AN12" i="119"/>
  <c r="AM12" i="119"/>
  <c r="AE12" i="119"/>
  <c r="AD12" i="119"/>
  <c r="AC12" i="119"/>
  <c r="AB12" i="119"/>
  <c r="AA12" i="119"/>
  <c r="Y12" i="119"/>
  <c r="X12" i="119"/>
  <c r="W12" i="119"/>
  <c r="V12" i="119"/>
  <c r="U12" i="119"/>
  <c r="S12" i="119"/>
  <c r="R12" i="119"/>
  <c r="Q12" i="119"/>
  <c r="P12" i="119"/>
  <c r="O12" i="119"/>
  <c r="M12" i="119"/>
  <c r="L12" i="119"/>
  <c r="K12" i="119"/>
  <c r="J12" i="119"/>
  <c r="I12" i="119"/>
  <c r="G12" i="119"/>
  <c r="BC20" i="119"/>
  <c r="BB20" i="119"/>
  <c r="BA20" i="119"/>
  <c r="AZ20" i="119"/>
  <c r="AY20" i="119"/>
  <c r="AW20" i="119"/>
  <c r="AV20" i="119"/>
  <c r="AU20" i="119"/>
  <c r="AT20" i="119"/>
  <c r="AS20" i="119"/>
  <c r="AQ20" i="119"/>
  <c r="AP20" i="119"/>
  <c r="AO20" i="119"/>
  <c r="AN20" i="119"/>
  <c r="AM20" i="119"/>
  <c r="AE20" i="119"/>
  <c r="AD20" i="119"/>
  <c r="AC20" i="119"/>
  <c r="AB20" i="119"/>
  <c r="AA20" i="119"/>
  <c r="Y20" i="119"/>
  <c r="X20" i="119"/>
  <c r="W20" i="119"/>
  <c r="V20" i="119"/>
  <c r="U20" i="119"/>
  <c r="S20" i="119"/>
  <c r="R20" i="119"/>
  <c r="Q20" i="119"/>
  <c r="P20" i="119"/>
  <c r="O20" i="119"/>
  <c r="M20" i="119"/>
  <c r="L20" i="119"/>
  <c r="K20" i="119"/>
  <c r="J20" i="119"/>
  <c r="I20" i="119"/>
  <c r="G20" i="119"/>
  <c r="BC26" i="119"/>
  <c r="BB26" i="119"/>
  <c r="BA26" i="119"/>
  <c r="AZ26" i="119"/>
  <c r="AY26" i="119"/>
  <c r="AW26" i="119"/>
  <c r="AV26" i="119"/>
  <c r="AU26" i="119"/>
  <c r="AT26" i="119"/>
  <c r="AS26" i="119"/>
  <c r="AQ26" i="119"/>
  <c r="AP26" i="119"/>
  <c r="AO26" i="119"/>
  <c r="AN26" i="119"/>
  <c r="AM26" i="119"/>
  <c r="AK26" i="119"/>
  <c r="AJ26" i="119"/>
  <c r="AI26" i="119"/>
  <c r="AH26" i="119"/>
  <c r="AG26" i="119"/>
  <c r="AE26" i="119"/>
  <c r="AD26" i="119"/>
  <c r="AC26" i="119"/>
  <c r="AB26" i="119"/>
  <c r="AA26" i="119"/>
  <c r="Y26" i="119"/>
  <c r="X26" i="119"/>
  <c r="W26" i="119"/>
  <c r="V26" i="119"/>
  <c r="U26" i="119"/>
  <c r="S26" i="119"/>
  <c r="R26" i="119"/>
  <c r="Q26" i="119"/>
  <c r="P26" i="119"/>
  <c r="O26" i="119"/>
  <c r="M26" i="119"/>
  <c r="L26" i="119"/>
  <c r="K26" i="119"/>
  <c r="J26" i="119"/>
  <c r="I26" i="119"/>
  <c r="G26" i="119"/>
  <c r="D26" i="119"/>
  <c r="BC15" i="119"/>
  <c r="BB15" i="119"/>
  <c r="BA15" i="119"/>
  <c r="AZ15" i="119"/>
  <c r="AY15" i="119"/>
  <c r="AW15" i="119"/>
  <c r="AV15" i="119"/>
  <c r="AU15" i="119"/>
  <c r="AT15" i="119"/>
  <c r="AS15" i="119"/>
  <c r="AQ15" i="119"/>
  <c r="AP15" i="119"/>
  <c r="AO15" i="119"/>
  <c r="AN15" i="119"/>
  <c r="AM15" i="119"/>
  <c r="AK15" i="119"/>
  <c r="AJ15" i="119"/>
  <c r="AI15" i="119"/>
  <c r="AH15" i="119"/>
  <c r="AG15" i="119"/>
  <c r="AE15" i="119"/>
  <c r="AD15" i="119"/>
  <c r="AC15" i="119"/>
  <c r="AB15" i="119"/>
  <c r="AA15" i="119"/>
  <c r="Y15" i="119"/>
  <c r="X15" i="119"/>
  <c r="W15" i="119"/>
  <c r="V15" i="119"/>
  <c r="U15" i="119"/>
  <c r="S15" i="119"/>
  <c r="R15" i="119"/>
  <c r="Q15" i="119"/>
  <c r="P15" i="119"/>
  <c r="O15" i="119"/>
  <c r="M15" i="119"/>
  <c r="L15" i="119"/>
  <c r="K15" i="119"/>
  <c r="J15" i="119"/>
  <c r="I15" i="119"/>
  <c r="G15" i="119"/>
  <c r="BC30" i="119"/>
  <c r="BB30" i="119"/>
  <c r="BA30" i="119"/>
  <c r="AZ30" i="119"/>
  <c r="AY30" i="119"/>
  <c r="AW30" i="119"/>
  <c r="AV30" i="119"/>
  <c r="AU30" i="119"/>
  <c r="AT30" i="119"/>
  <c r="AS30" i="119"/>
  <c r="AQ30" i="119"/>
  <c r="AP30" i="119"/>
  <c r="AO30" i="119"/>
  <c r="AN30" i="119"/>
  <c r="AM30" i="119"/>
  <c r="AK30" i="119"/>
  <c r="AJ30" i="119"/>
  <c r="AI30" i="119"/>
  <c r="AH30" i="119"/>
  <c r="AG30" i="119"/>
  <c r="AE30" i="119"/>
  <c r="AD30" i="119"/>
  <c r="AC30" i="119"/>
  <c r="AB30" i="119"/>
  <c r="AA30" i="119"/>
  <c r="Y30" i="119"/>
  <c r="X30" i="119"/>
  <c r="W30" i="119"/>
  <c r="V30" i="119"/>
  <c r="U30" i="119"/>
  <c r="S30" i="119"/>
  <c r="R30" i="119"/>
  <c r="Q30" i="119"/>
  <c r="P30" i="119"/>
  <c r="O30" i="119"/>
  <c r="M30" i="119"/>
  <c r="L30" i="119"/>
  <c r="K30" i="119"/>
  <c r="J30" i="119"/>
  <c r="I30" i="119"/>
  <c r="G30" i="119"/>
  <c r="BC24" i="119"/>
  <c r="BB24" i="119"/>
  <c r="BA24" i="119"/>
  <c r="AZ24" i="119"/>
  <c r="AY24" i="119"/>
  <c r="AW24" i="119"/>
  <c r="AV24" i="119"/>
  <c r="AU24" i="119"/>
  <c r="AT24" i="119"/>
  <c r="AS24" i="119"/>
  <c r="AQ24" i="119"/>
  <c r="AP24" i="119"/>
  <c r="AO24" i="119"/>
  <c r="AN24" i="119"/>
  <c r="AM24" i="119"/>
  <c r="AK24" i="119"/>
  <c r="AJ24" i="119"/>
  <c r="AI24" i="119"/>
  <c r="AH24" i="119"/>
  <c r="AG24" i="119"/>
  <c r="AE24" i="119"/>
  <c r="AD24" i="119"/>
  <c r="AC24" i="119"/>
  <c r="AB24" i="119"/>
  <c r="AA24" i="119"/>
  <c r="Y24" i="119"/>
  <c r="X24" i="119"/>
  <c r="W24" i="119"/>
  <c r="V24" i="119"/>
  <c r="U24" i="119"/>
  <c r="S24" i="119"/>
  <c r="R24" i="119"/>
  <c r="Q24" i="119"/>
  <c r="P24" i="119"/>
  <c r="O24" i="119"/>
  <c r="M24" i="119"/>
  <c r="L24" i="119"/>
  <c r="K24" i="119"/>
  <c r="J24" i="119"/>
  <c r="I24" i="119"/>
  <c r="G24" i="119"/>
  <c r="BC28" i="119"/>
  <c r="BB28" i="119"/>
  <c r="BA28" i="119"/>
  <c r="AZ28" i="119"/>
  <c r="AY28" i="119"/>
  <c r="AW28" i="119"/>
  <c r="AV28" i="119"/>
  <c r="AU28" i="119"/>
  <c r="AT28" i="119"/>
  <c r="AS28" i="119"/>
  <c r="AQ28" i="119"/>
  <c r="AP28" i="119"/>
  <c r="AO28" i="119"/>
  <c r="AN28" i="119"/>
  <c r="AM28" i="119"/>
  <c r="AK28" i="119"/>
  <c r="AJ28" i="119"/>
  <c r="AI28" i="119"/>
  <c r="AH28" i="119"/>
  <c r="AG28" i="119"/>
  <c r="AE28" i="119"/>
  <c r="AD28" i="119"/>
  <c r="AC28" i="119"/>
  <c r="AB28" i="119"/>
  <c r="AA28" i="119"/>
  <c r="Y28" i="119"/>
  <c r="X28" i="119"/>
  <c r="W28" i="119"/>
  <c r="V28" i="119"/>
  <c r="U28" i="119"/>
  <c r="S28" i="119"/>
  <c r="R28" i="119"/>
  <c r="Q28" i="119"/>
  <c r="P28" i="119"/>
  <c r="O28" i="119"/>
  <c r="M28" i="119"/>
  <c r="L28" i="119"/>
  <c r="K28" i="119"/>
  <c r="J28" i="119"/>
  <c r="I28" i="119"/>
  <c r="G28" i="119"/>
  <c r="BC27" i="119"/>
  <c r="BB27" i="119"/>
  <c r="BA27" i="119"/>
  <c r="AZ27" i="119"/>
  <c r="AY27" i="119"/>
  <c r="AW27" i="119"/>
  <c r="AV27" i="119"/>
  <c r="AU27" i="119"/>
  <c r="AT27" i="119"/>
  <c r="AS27" i="119"/>
  <c r="AQ27" i="119"/>
  <c r="AP27" i="119"/>
  <c r="AO27" i="119"/>
  <c r="AN27" i="119"/>
  <c r="AM27" i="119"/>
  <c r="AK27" i="119"/>
  <c r="AJ27" i="119"/>
  <c r="AI27" i="119"/>
  <c r="AH27" i="119"/>
  <c r="AG27" i="119"/>
  <c r="AE27" i="119"/>
  <c r="AD27" i="119"/>
  <c r="AC27" i="119"/>
  <c r="AB27" i="119"/>
  <c r="AA27" i="119"/>
  <c r="Y27" i="119"/>
  <c r="X27" i="119"/>
  <c r="W27" i="119"/>
  <c r="V27" i="119"/>
  <c r="U27" i="119"/>
  <c r="S27" i="119"/>
  <c r="R27" i="119"/>
  <c r="Q27" i="119"/>
  <c r="P27" i="119"/>
  <c r="O27" i="119"/>
  <c r="M27" i="119"/>
  <c r="L27" i="119"/>
  <c r="K27" i="119"/>
  <c r="J27" i="119"/>
  <c r="I27" i="119"/>
  <c r="G27" i="119"/>
  <c r="BC21" i="119"/>
  <c r="BB21" i="119"/>
  <c r="BA21" i="119"/>
  <c r="AZ21" i="119"/>
  <c r="AY21" i="119"/>
  <c r="AW21" i="119"/>
  <c r="AV21" i="119"/>
  <c r="AU21" i="119"/>
  <c r="AT21" i="119"/>
  <c r="AS21" i="119"/>
  <c r="AQ21" i="119"/>
  <c r="AP21" i="119"/>
  <c r="AO21" i="119"/>
  <c r="AN21" i="119"/>
  <c r="AM21" i="119"/>
  <c r="AK21" i="119"/>
  <c r="AJ21" i="119"/>
  <c r="AI21" i="119"/>
  <c r="AH21" i="119"/>
  <c r="AG21" i="119"/>
  <c r="AE21" i="119"/>
  <c r="AD21" i="119"/>
  <c r="AC21" i="119"/>
  <c r="AB21" i="119"/>
  <c r="AA21" i="119"/>
  <c r="Y21" i="119"/>
  <c r="X21" i="119"/>
  <c r="W21" i="119"/>
  <c r="V21" i="119"/>
  <c r="U21" i="119"/>
  <c r="S21" i="119"/>
  <c r="R21" i="119"/>
  <c r="Q21" i="119"/>
  <c r="P21" i="119"/>
  <c r="O21" i="119"/>
  <c r="M21" i="119"/>
  <c r="L21" i="119"/>
  <c r="K21" i="119"/>
  <c r="J21" i="119"/>
  <c r="I21" i="119"/>
  <c r="G21" i="119"/>
  <c r="BC25" i="119"/>
  <c r="BB25" i="119"/>
  <c r="BA25" i="119"/>
  <c r="AZ25" i="119"/>
  <c r="AY25" i="119"/>
  <c r="AW25" i="119"/>
  <c r="AV25" i="119"/>
  <c r="AU25" i="119"/>
  <c r="AT25" i="119"/>
  <c r="AS25" i="119"/>
  <c r="AQ25" i="119"/>
  <c r="AP25" i="119"/>
  <c r="AO25" i="119"/>
  <c r="AN25" i="119"/>
  <c r="AM25" i="119"/>
  <c r="AK25" i="119"/>
  <c r="AJ25" i="119"/>
  <c r="AI25" i="119"/>
  <c r="AH25" i="119"/>
  <c r="AG25" i="119"/>
  <c r="AE25" i="119"/>
  <c r="AD25" i="119"/>
  <c r="AC25" i="119"/>
  <c r="AB25" i="119"/>
  <c r="AA25" i="119"/>
  <c r="Y25" i="119"/>
  <c r="X25" i="119"/>
  <c r="W25" i="119"/>
  <c r="V25" i="119"/>
  <c r="U25" i="119"/>
  <c r="S25" i="119"/>
  <c r="R25" i="119"/>
  <c r="Q25" i="119"/>
  <c r="P25" i="119"/>
  <c r="O25" i="119"/>
  <c r="M25" i="119"/>
  <c r="L25" i="119"/>
  <c r="K25" i="119"/>
  <c r="J25" i="119"/>
  <c r="I25" i="119"/>
  <c r="G25" i="119"/>
  <c r="BC29" i="119"/>
  <c r="BB29" i="119"/>
  <c r="BA29" i="119"/>
  <c r="AZ29" i="119"/>
  <c r="AY29" i="119"/>
  <c r="AW29" i="119"/>
  <c r="AV29" i="119"/>
  <c r="AU29" i="119"/>
  <c r="AT29" i="119"/>
  <c r="AS29" i="119"/>
  <c r="AQ29" i="119"/>
  <c r="AP29" i="119"/>
  <c r="AO29" i="119"/>
  <c r="AN29" i="119"/>
  <c r="AM29" i="119"/>
  <c r="AK29" i="119"/>
  <c r="AJ29" i="119"/>
  <c r="AI29" i="119"/>
  <c r="AH29" i="119"/>
  <c r="AG29" i="119"/>
  <c r="AE29" i="119"/>
  <c r="AD29" i="119"/>
  <c r="AC29" i="119"/>
  <c r="AB29" i="119"/>
  <c r="AA29" i="119"/>
  <c r="Y29" i="119"/>
  <c r="X29" i="119"/>
  <c r="W29" i="119"/>
  <c r="V29" i="119"/>
  <c r="U29" i="119"/>
  <c r="S29" i="119"/>
  <c r="R29" i="119"/>
  <c r="Q29" i="119"/>
  <c r="P29" i="119"/>
  <c r="O29" i="119"/>
  <c r="M29" i="119"/>
  <c r="L29" i="119"/>
  <c r="K29" i="119"/>
  <c r="J29" i="119"/>
  <c r="I29" i="119"/>
  <c r="G29" i="119"/>
  <c r="BC23" i="119"/>
  <c r="BB23" i="119"/>
  <c r="BA23" i="119"/>
  <c r="AZ23" i="119"/>
  <c r="AY23" i="119"/>
  <c r="AW23" i="119"/>
  <c r="AV23" i="119"/>
  <c r="AU23" i="119"/>
  <c r="AT23" i="119"/>
  <c r="AS23" i="119"/>
  <c r="AQ23" i="119"/>
  <c r="AP23" i="119"/>
  <c r="AO23" i="119"/>
  <c r="AN23" i="119"/>
  <c r="AM23" i="119"/>
  <c r="AK23" i="119"/>
  <c r="AJ23" i="119"/>
  <c r="AI23" i="119"/>
  <c r="AH23" i="119"/>
  <c r="AG23" i="119"/>
  <c r="AE23" i="119"/>
  <c r="AD23" i="119"/>
  <c r="AC23" i="119"/>
  <c r="AB23" i="119"/>
  <c r="AA23" i="119"/>
  <c r="Y23" i="119"/>
  <c r="X23" i="119"/>
  <c r="W23" i="119"/>
  <c r="V23" i="119"/>
  <c r="U23" i="119"/>
  <c r="S23" i="119"/>
  <c r="R23" i="119"/>
  <c r="Q23" i="119"/>
  <c r="P23" i="119"/>
  <c r="O23" i="119"/>
  <c r="M23" i="119"/>
  <c r="L23" i="119"/>
  <c r="K23" i="119"/>
  <c r="J23" i="119"/>
  <c r="I23" i="119"/>
  <c r="G23" i="119"/>
  <c r="BC11" i="119"/>
  <c r="BB11" i="119"/>
  <c r="BA11" i="119"/>
  <c r="AZ11" i="119"/>
  <c r="AY11" i="119"/>
  <c r="AW11" i="119"/>
  <c r="AV11" i="119"/>
  <c r="AU11" i="119"/>
  <c r="AT11" i="119"/>
  <c r="AS11" i="119"/>
  <c r="AQ11" i="119"/>
  <c r="AP11" i="119"/>
  <c r="AO11" i="119"/>
  <c r="AN11" i="119"/>
  <c r="AM11" i="119"/>
  <c r="AK11" i="119"/>
  <c r="AJ11" i="119"/>
  <c r="AI11" i="119"/>
  <c r="AH11" i="119"/>
  <c r="AG11" i="119"/>
  <c r="AE11" i="119"/>
  <c r="AD11" i="119"/>
  <c r="AC11" i="119"/>
  <c r="AB11" i="119"/>
  <c r="AA11" i="119"/>
  <c r="Y11" i="119"/>
  <c r="X11" i="119"/>
  <c r="W11" i="119"/>
  <c r="V11" i="119"/>
  <c r="U11" i="119"/>
  <c r="S11" i="119"/>
  <c r="R11" i="119"/>
  <c r="Q11" i="119"/>
  <c r="P11" i="119"/>
  <c r="O11" i="119"/>
  <c r="M11" i="119"/>
  <c r="L11" i="119"/>
  <c r="K11" i="119"/>
  <c r="J11" i="119"/>
  <c r="I11" i="119"/>
  <c r="G11" i="119"/>
  <c r="BC13" i="119"/>
  <c r="BB13" i="119"/>
  <c r="BA13" i="119"/>
  <c r="AZ13" i="119"/>
  <c r="AY13" i="119"/>
  <c r="AW13" i="119"/>
  <c r="AV13" i="119"/>
  <c r="AU13" i="119"/>
  <c r="AT13" i="119"/>
  <c r="AS13" i="119"/>
  <c r="AQ13" i="119"/>
  <c r="AP13" i="119"/>
  <c r="AO13" i="119"/>
  <c r="AN13" i="119"/>
  <c r="AM13" i="119"/>
  <c r="AK13" i="119"/>
  <c r="AJ13" i="119"/>
  <c r="AI13" i="119"/>
  <c r="AH13" i="119"/>
  <c r="AG13" i="119"/>
  <c r="AE13" i="119"/>
  <c r="AD13" i="119"/>
  <c r="AC13" i="119"/>
  <c r="AB13" i="119"/>
  <c r="AA13" i="119"/>
  <c r="Y13" i="119"/>
  <c r="X13" i="119"/>
  <c r="W13" i="119"/>
  <c r="V13" i="119"/>
  <c r="U13" i="119"/>
  <c r="S13" i="119"/>
  <c r="R13" i="119"/>
  <c r="Q13" i="119"/>
  <c r="P13" i="119"/>
  <c r="O13" i="119"/>
  <c r="M13" i="119"/>
  <c r="L13" i="119"/>
  <c r="K13" i="119"/>
  <c r="J13" i="119"/>
  <c r="I13" i="119"/>
  <c r="G13" i="119"/>
  <c r="BC22" i="119"/>
  <c r="BB22" i="119"/>
  <c r="BA22" i="119"/>
  <c r="AZ22" i="119"/>
  <c r="AY22" i="119"/>
  <c r="AW22" i="119"/>
  <c r="AV22" i="119"/>
  <c r="AU22" i="119"/>
  <c r="AT22" i="119"/>
  <c r="AS22" i="119"/>
  <c r="AQ22" i="119"/>
  <c r="AP22" i="119"/>
  <c r="AO22" i="119"/>
  <c r="AN22" i="119"/>
  <c r="AM22" i="119"/>
  <c r="AK22" i="119"/>
  <c r="AJ22" i="119"/>
  <c r="AI22" i="119"/>
  <c r="AH22" i="119"/>
  <c r="AG22" i="119"/>
  <c r="AE22" i="119"/>
  <c r="AD22" i="119"/>
  <c r="AC22" i="119"/>
  <c r="AB22" i="119"/>
  <c r="AA22" i="119"/>
  <c r="Y22" i="119"/>
  <c r="X22" i="119"/>
  <c r="W22" i="119"/>
  <c r="V22" i="119"/>
  <c r="U22" i="119"/>
  <c r="S22" i="119"/>
  <c r="R22" i="119"/>
  <c r="Q22" i="119"/>
  <c r="P22" i="119"/>
  <c r="O22" i="119"/>
  <c r="M22" i="119"/>
  <c r="L22" i="119"/>
  <c r="K22" i="119"/>
  <c r="J22" i="119"/>
  <c r="I22" i="119"/>
  <c r="G22" i="119"/>
  <c r="BC10" i="119"/>
  <c r="BB10" i="119"/>
  <c r="BA10" i="119"/>
  <c r="AZ10" i="119"/>
  <c r="AY10" i="119"/>
  <c r="AW10" i="119"/>
  <c r="AV10" i="119"/>
  <c r="AU10" i="119"/>
  <c r="AT10" i="119"/>
  <c r="AS10" i="119"/>
  <c r="AQ10" i="119"/>
  <c r="AP10" i="119"/>
  <c r="AO10" i="119"/>
  <c r="AN10" i="119"/>
  <c r="AM10" i="119"/>
  <c r="AK10" i="119"/>
  <c r="AJ10" i="119"/>
  <c r="AI10" i="119"/>
  <c r="AH10" i="119"/>
  <c r="AG10" i="119"/>
  <c r="AE10" i="119"/>
  <c r="AD10" i="119"/>
  <c r="AC10" i="119"/>
  <c r="AB10" i="119"/>
  <c r="AA10" i="119"/>
  <c r="Y10" i="119"/>
  <c r="X10" i="119"/>
  <c r="W10" i="119"/>
  <c r="V10" i="119"/>
  <c r="U10" i="119"/>
  <c r="S10" i="119"/>
  <c r="R10" i="119"/>
  <c r="Q10" i="119"/>
  <c r="P10" i="119"/>
  <c r="O10" i="119"/>
  <c r="M10" i="119"/>
  <c r="L10" i="119"/>
  <c r="K10" i="119"/>
  <c r="J10" i="119"/>
  <c r="I10" i="119"/>
  <c r="G10" i="119"/>
  <c r="BC9" i="119"/>
  <c r="BB9" i="119"/>
  <c r="BA9" i="119"/>
  <c r="AZ9" i="119"/>
  <c r="AY9" i="119"/>
  <c r="AW9" i="119"/>
  <c r="AV9" i="119"/>
  <c r="AU9" i="119"/>
  <c r="AT9" i="119"/>
  <c r="AS9" i="119"/>
  <c r="AQ9" i="119"/>
  <c r="AP9" i="119"/>
  <c r="AO9" i="119"/>
  <c r="AN9" i="119"/>
  <c r="AM9" i="119"/>
  <c r="AK9" i="119"/>
  <c r="AJ9" i="119"/>
  <c r="AI9" i="119"/>
  <c r="AH9" i="119"/>
  <c r="AG9" i="119"/>
  <c r="AE9" i="119"/>
  <c r="AD9" i="119"/>
  <c r="AC9" i="119"/>
  <c r="AB9" i="119"/>
  <c r="AA9" i="119"/>
  <c r="Y9" i="119"/>
  <c r="X9" i="119"/>
  <c r="W9" i="119"/>
  <c r="V9" i="119"/>
  <c r="U9" i="119"/>
  <c r="S9" i="119"/>
  <c r="R9" i="119"/>
  <c r="Q9" i="119"/>
  <c r="P9" i="119"/>
  <c r="O9" i="119"/>
  <c r="M9" i="119"/>
  <c r="L9" i="119"/>
  <c r="K9" i="119"/>
  <c r="J9" i="119"/>
  <c r="I9" i="119"/>
  <c r="G9" i="119"/>
  <c r="D9" i="119"/>
  <c r="BC17" i="119"/>
  <c r="BB17" i="119"/>
  <c r="BA17" i="119"/>
  <c r="AZ17" i="119"/>
  <c r="AY17" i="119"/>
  <c r="AW17" i="119"/>
  <c r="AV17" i="119"/>
  <c r="AU17" i="119"/>
  <c r="AT17" i="119"/>
  <c r="AS17" i="119"/>
  <c r="AQ17" i="119"/>
  <c r="AP17" i="119"/>
  <c r="AO17" i="119"/>
  <c r="AN17" i="119"/>
  <c r="AM17" i="119"/>
  <c r="AK17" i="119"/>
  <c r="AJ17" i="119"/>
  <c r="AI17" i="119"/>
  <c r="AH17" i="119"/>
  <c r="AG17" i="119"/>
  <c r="AE17" i="119"/>
  <c r="AD17" i="119"/>
  <c r="AC17" i="119"/>
  <c r="AB17" i="119"/>
  <c r="AA17" i="119"/>
  <c r="Y17" i="119"/>
  <c r="X17" i="119"/>
  <c r="W17" i="119"/>
  <c r="V17" i="119"/>
  <c r="U17" i="119"/>
  <c r="S17" i="119"/>
  <c r="R17" i="119"/>
  <c r="Q17" i="119"/>
  <c r="P17" i="119"/>
  <c r="O17" i="119"/>
  <c r="M17" i="119"/>
  <c r="L17" i="119"/>
  <c r="K17" i="119"/>
  <c r="J17" i="119"/>
  <c r="I17" i="119"/>
  <c r="BC3" i="119"/>
  <c r="BB3" i="119"/>
  <c r="BA3" i="119"/>
  <c r="AZ3" i="119"/>
  <c r="AY3" i="119"/>
  <c r="AW3" i="119"/>
  <c r="AV3" i="119"/>
  <c r="AU3" i="119"/>
  <c r="AT3" i="119"/>
  <c r="AS3" i="119"/>
  <c r="AQ3" i="119"/>
  <c r="AP3" i="119"/>
  <c r="AO3" i="119"/>
  <c r="AN3" i="119"/>
  <c r="AM3" i="119"/>
  <c r="AK3" i="119"/>
  <c r="AJ3" i="119"/>
  <c r="AI3" i="119"/>
  <c r="AH3" i="119"/>
  <c r="AG3" i="119"/>
  <c r="AE3" i="119"/>
  <c r="AD3" i="119"/>
  <c r="AC3" i="119"/>
  <c r="AB3" i="119"/>
  <c r="AA3" i="119"/>
  <c r="Y3" i="119"/>
  <c r="X3" i="119"/>
  <c r="W3" i="119"/>
  <c r="V3" i="119"/>
  <c r="U3" i="119"/>
  <c r="S3" i="119"/>
  <c r="R3" i="119"/>
  <c r="Q3" i="119"/>
  <c r="P3" i="119"/>
  <c r="O3" i="119"/>
  <c r="M3" i="119"/>
  <c r="L3" i="119"/>
  <c r="K3" i="119"/>
  <c r="J3" i="119"/>
  <c r="I3" i="119"/>
  <c r="G3" i="119"/>
  <c r="F3" i="119"/>
  <c r="E3" i="119"/>
  <c r="D3" i="119"/>
  <c r="C3" i="119"/>
  <c r="BA14" i="12" l="1"/>
  <c r="C29" i="119" s="1"/>
  <c r="D29" i="119"/>
  <c r="E29" i="119"/>
  <c r="F29" i="119"/>
  <c r="C25" i="119"/>
  <c r="D25" i="119"/>
  <c r="E25" i="119"/>
  <c r="F25" i="119"/>
  <c r="BA16" i="12"/>
  <c r="C21" i="119" s="1"/>
  <c r="D21" i="119"/>
  <c r="E21" i="119"/>
  <c r="F21" i="119"/>
  <c r="BA17" i="12"/>
  <c r="C27" i="119" s="1"/>
  <c r="D27" i="119"/>
  <c r="E27" i="119"/>
  <c r="F27" i="119"/>
  <c r="BA18" i="12"/>
  <c r="C28" i="119" s="1"/>
  <c r="D28" i="119"/>
  <c r="E28" i="119"/>
  <c r="F28" i="119"/>
  <c r="BA19" i="12"/>
  <c r="C24" i="119" s="1"/>
  <c r="D24" i="119"/>
  <c r="E24" i="119"/>
  <c r="F24" i="119"/>
  <c r="BA20" i="12"/>
  <c r="C30" i="119" s="1"/>
  <c r="D30" i="119"/>
  <c r="E30" i="119"/>
  <c r="F30" i="119"/>
  <c r="BA21" i="12"/>
  <c r="C15" i="119" s="1"/>
  <c r="D15" i="119"/>
  <c r="E15" i="119"/>
  <c r="F15" i="119"/>
  <c r="BA22" i="12"/>
  <c r="C26" i="119" s="1"/>
  <c r="E26" i="119"/>
  <c r="F26" i="119"/>
  <c r="BA24" i="12"/>
  <c r="C20" i="119" s="1"/>
  <c r="D20" i="119"/>
  <c r="E20" i="119"/>
  <c r="F20" i="119"/>
  <c r="BA25" i="12"/>
  <c r="C12" i="119" s="1"/>
  <c r="D12" i="119"/>
  <c r="E12" i="119"/>
  <c r="F12" i="119"/>
  <c r="BA26" i="12"/>
  <c r="C6" i="119" s="1"/>
  <c r="D6" i="119"/>
  <c r="E6" i="119"/>
  <c r="F6" i="119"/>
  <c r="BA27" i="12"/>
  <c r="C4" i="119" s="1"/>
  <c r="D4" i="119"/>
  <c r="E4" i="119"/>
  <c r="F4" i="119"/>
  <c r="BA29" i="12"/>
  <c r="C16" i="119" s="1"/>
  <c r="D16" i="119"/>
  <c r="E16" i="119"/>
  <c r="F16" i="119"/>
  <c r="BA30" i="12"/>
  <c r="C7" i="119" s="1"/>
  <c r="D7" i="119"/>
  <c r="E7" i="119"/>
  <c r="F7" i="119"/>
  <c r="BA31" i="12"/>
  <c r="C8" i="119" s="1"/>
  <c r="D8" i="119"/>
  <c r="E8" i="119"/>
  <c r="F8" i="119"/>
  <c r="BA33" i="12"/>
  <c r="C5" i="119" s="1"/>
  <c r="D5" i="119"/>
  <c r="E5" i="119"/>
  <c r="F5" i="119"/>
  <c r="BA34" i="12"/>
  <c r="C14" i="119" s="1"/>
  <c r="D14" i="119"/>
  <c r="E14" i="119"/>
  <c r="F14" i="119"/>
  <c r="BA35" i="12"/>
  <c r="C18" i="119" s="1"/>
  <c r="D18" i="119"/>
  <c r="E18" i="119"/>
  <c r="F18" i="119"/>
  <c r="BA36" i="12"/>
  <c r="C19" i="119" s="1"/>
  <c r="D19" i="119"/>
  <c r="E19" i="119"/>
  <c r="F19" i="119"/>
  <c r="BA7" i="12"/>
  <c r="C9" i="119" s="1"/>
  <c r="E9" i="119"/>
  <c r="F9" i="119"/>
  <c r="BA8" i="12"/>
  <c r="C10" i="119" s="1"/>
  <c r="D10" i="119"/>
  <c r="E10" i="119"/>
  <c r="F10" i="119"/>
  <c r="BA9" i="12"/>
  <c r="C22" i="119" s="1"/>
  <c r="D22" i="119"/>
  <c r="E22" i="119"/>
  <c r="F22" i="119"/>
  <c r="BA10" i="12"/>
  <c r="C13" i="119" s="1"/>
  <c r="D13" i="119"/>
  <c r="E13" i="119"/>
  <c r="F13" i="119"/>
  <c r="BA11" i="12"/>
  <c r="C11" i="119" s="1"/>
  <c r="E11" i="119"/>
  <c r="F11" i="119"/>
  <c r="BA12" i="12"/>
  <c r="C23" i="119" s="1"/>
  <c r="D23" i="119"/>
  <c r="E23" i="119"/>
  <c r="F23" i="119"/>
  <c r="D17" i="119"/>
  <c r="E17" i="119"/>
  <c r="F17" i="119"/>
  <c r="G17" i="119"/>
  <c r="BA6" i="12"/>
  <c r="C17" i="119" s="1"/>
  <c r="W13" i="12"/>
  <c r="AT32" i="12"/>
  <c r="AS32" i="12"/>
  <c r="AR32" i="12"/>
  <c r="AQ32" i="12"/>
  <c r="AP32" i="12"/>
  <c r="AT28" i="12"/>
  <c r="AS28" i="12"/>
  <c r="AR28" i="12"/>
  <c r="AQ28" i="12"/>
  <c r="AP28" i="12"/>
  <c r="AT23" i="12"/>
  <c r="AS23" i="12"/>
  <c r="AR23" i="12"/>
  <c r="AQ23" i="12"/>
  <c r="AP23" i="12"/>
  <c r="AT13" i="12"/>
  <c r="AS13" i="12"/>
  <c r="AS4" i="12" s="1"/>
  <c r="AR13" i="12"/>
  <c r="AQ13" i="12"/>
  <c r="AP13" i="12"/>
  <c r="AT5" i="12"/>
  <c r="AS5" i="12"/>
  <c r="AR5" i="12"/>
  <c r="AQ5" i="12"/>
  <c r="AP5" i="12"/>
  <c r="AT4" i="12"/>
  <c r="AT3" i="12"/>
  <c r="AS3" i="12"/>
  <c r="AR3" i="12"/>
  <c r="AQ3" i="12"/>
  <c r="AP3" i="12"/>
  <c r="U36" i="45"/>
  <c r="T36" i="45"/>
  <c r="S36" i="45"/>
  <c r="R36" i="45"/>
  <c r="Q36" i="45"/>
  <c r="U35" i="45"/>
  <c r="T35" i="45"/>
  <c r="S35" i="45"/>
  <c r="R35" i="45"/>
  <c r="Q35" i="45"/>
  <c r="U34" i="45"/>
  <c r="T34" i="45"/>
  <c r="S34" i="45"/>
  <c r="R34" i="45"/>
  <c r="Q34" i="45"/>
  <c r="U33" i="45"/>
  <c r="T33" i="45"/>
  <c r="S33" i="45"/>
  <c r="R33" i="45"/>
  <c r="Q33" i="45"/>
  <c r="U31" i="45"/>
  <c r="T31" i="45"/>
  <c r="S31" i="45"/>
  <c r="R31" i="45"/>
  <c r="Q31" i="45"/>
  <c r="U30" i="45"/>
  <c r="T30" i="45"/>
  <c r="S30" i="45"/>
  <c r="R30" i="45"/>
  <c r="Q30" i="45"/>
  <c r="U29" i="45"/>
  <c r="T29" i="45"/>
  <c r="S29" i="45"/>
  <c r="R29" i="45"/>
  <c r="Q29" i="45"/>
  <c r="U27" i="45"/>
  <c r="T27" i="45"/>
  <c r="S27" i="45"/>
  <c r="R27" i="45"/>
  <c r="Q27" i="45"/>
  <c r="U26" i="45"/>
  <c r="T26" i="45"/>
  <c r="S26" i="45"/>
  <c r="R26" i="45"/>
  <c r="Q26" i="45"/>
  <c r="U25" i="45"/>
  <c r="T25" i="45"/>
  <c r="S25" i="45"/>
  <c r="R25" i="45"/>
  <c r="Q25" i="45"/>
  <c r="U24" i="45"/>
  <c r="T24" i="45"/>
  <c r="S24" i="45"/>
  <c r="R24" i="45"/>
  <c r="Q24" i="45"/>
  <c r="U22" i="45"/>
  <c r="T22" i="45"/>
  <c r="S22" i="45"/>
  <c r="R22" i="45"/>
  <c r="Q22" i="45"/>
  <c r="U21" i="45"/>
  <c r="T21" i="45"/>
  <c r="S21" i="45"/>
  <c r="R21" i="45"/>
  <c r="Q21" i="45"/>
  <c r="U20" i="45"/>
  <c r="T20" i="45"/>
  <c r="S20" i="45"/>
  <c r="R20" i="45"/>
  <c r="Q20" i="45"/>
  <c r="U19" i="45"/>
  <c r="T19" i="45"/>
  <c r="S19" i="45"/>
  <c r="R19" i="45"/>
  <c r="Q19" i="45"/>
  <c r="U18" i="45"/>
  <c r="T18" i="45"/>
  <c r="S18" i="45"/>
  <c r="R18" i="45"/>
  <c r="Q18" i="45"/>
  <c r="U17" i="45"/>
  <c r="T17" i="45"/>
  <c r="S17" i="45"/>
  <c r="R17" i="45"/>
  <c r="Q17" i="45"/>
  <c r="U16" i="45"/>
  <c r="T16" i="45"/>
  <c r="S16" i="45"/>
  <c r="R16" i="45"/>
  <c r="Q16" i="45"/>
  <c r="U15" i="45"/>
  <c r="T15" i="45"/>
  <c r="S15" i="45"/>
  <c r="R15" i="45"/>
  <c r="Q15" i="45"/>
  <c r="U14" i="45"/>
  <c r="T14" i="45"/>
  <c r="S14" i="45"/>
  <c r="R14" i="45"/>
  <c r="Q14" i="45"/>
  <c r="U12" i="45"/>
  <c r="T12" i="45"/>
  <c r="S12" i="45"/>
  <c r="R12" i="45"/>
  <c r="Q12" i="45"/>
  <c r="U11" i="45"/>
  <c r="T11" i="45"/>
  <c r="S11" i="45"/>
  <c r="R11" i="45"/>
  <c r="Q11" i="45"/>
  <c r="U10" i="45"/>
  <c r="T10" i="45"/>
  <c r="S10" i="45"/>
  <c r="R10" i="45"/>
  <c r="Q10" i="45"/>
  <c r="U9" i="45"/>
  <c r="T9" i="45"/>
  <c r="S9" i="45"/>
  <c r="R9" i="45"/>
  <c r="Q9" i="45"/>
  <c r="U8" i="45"/>
  <c r="T8" i="45"/>
  <c r="S8" i="45"/>
  <c r="R8" i="45"/>
  <c r="Q8" i="45"/>
  <c r="U7" i="45"/>
  <c r="T7" i="45"/>
  <c r="S7" i="45"/>
  <c r="R7" i="45"/>
  <c r="Q7" i="45"/>
  <c r="U6" i="45"/>
  <c r="T6" i="45"/>
  <c r="S6" i="45"/>
  <c r="R6" i="45"/>
  <c r="Q6" i="45"/>
  <c r="U4" i="45"/>
  <c r="T4" i="45"/>
  <c r="S4" i="45"/>
  <c r="R4" i="45"/>
  <c r="Q4" i="45"/>
  <c r="M4" i="45"/>
  <c r="N4" i="45"/>
  <c r="O4" i="45"/>
  <c r="P4" i="45"/>
  <c r="L4" i="45"/>
  <c r="F39" i="45"/>
  <c r="E39" i="45"/>
  <c r="D39" i="45"/>
  <c r="C39" i="45"/>
  <c r="B39" i="45"/>
  <c r="D11" i="119" l="1"/>
  <c r="BA5" i="12"/>
  <c r="AR4" i="12"/>
  <c r="AP4" i="12"/>
  <c r="AQ4" i="12"/>
  <c r="G4" i="65"/>
  <c r="F4" i="65"/>
  <c r="E4" i="65"/>
  <c r="B35" i="53"/>
  <c r="B31" i="53"/>
  <c r="B26" i="53"/>
  <c r="B16" i="53"/>
  <c r="B8" i="53"/>
  <c r="H6" i="53"/>
  <c r="G6" i="53"/>
  <c r="F6" i="53"/>
  <c r="E6" i="53"/>
  <c r="D6" i="53"/>
  <c r="K9" i="53"/>
  <c r="L9" i="53"/>
  <c r="M9" i="53"/>
  <c r="N9" i="53"/>
  <c r="K10" i="53"/>
  <c r="L10" i="53"/>
  <c r="M10" i="53"/>
  <c r="N10" i="53"/>
  <c r="K11" i="53"/>
  <c r="L11" i="53"/>
  <c r="M11" i="53"/>
  <c r="N11" i="53"/>
  <c r="K12" i="53"/>
  <c r="L12" i="53"/>
  <c r="M12" i="53"/>
  <c r="N12" i="53"/>
  <c r="K13" i="53"/>
  <c r="L13" i="53"/>
  <c r="M13" i="53"/>
  <c r="N13" i="53"/>
  <c r="K14" i="53"/>
  <c r="L14" i="53"/>
  <c r="M14" i="53"/>
  <c r="N14" i="53"/>
  <c r="K15" i="53"/>
  <c r="L15" i="53"/>
  <c r="M15" i="53"/>
  <c r="N15" i="53"/>
  <c r="K17" i="53"/>
  <c r="L17" i="53"/>
  <c r="M17" i="53"/>
  <c r="N17" i="53"/>
  <c r="K18" i="53"/>
  <c r="L18" i="53"/>
  <c r="M18" i="53"/>
  <c r="N18" i="53"/>
  <c r="K19" i="53"/>
  <c r="L19" i="53"/>
  <c r="M19" i="53"/>
  <c r="N19" i="53"/>
  <c r="K20" i="53"/>
  <c r="L20" i="53"/>
  <c r="M20" i="53"/>
  <c r="N20" i="53"/>
  <c r="K21" i="53"/>
  <c r="L21" i="53"/>
  <c r="M21" i="53"/>
  <c r="N21" i="53"/>
  <c r="K22" i="53"/>
  <c r="L22" i="53"/>
  <c r="M22" i="53"/>
  <c r="N22" i="53"/>
  <c r="K23" i="53"/>
  <c r="L23" i="53"/>
  <c r="M23" i="53"/>
  <c r="N23" i="53"/>
  <c r="K24" i="53"/>
  <c r="L24" i="53"/>
  <c r="M24" i="53"/>
  <c r="N24" i="53"/>
  <c r="K25" i="53"/>
  <c r="L25" i="53"/>
  <c r="M25" i="53"/>
  <c r="N25" i="53"/>
  <c r="K27" i="53"/>
  <c r="L27" i="53"/>
  <c r="M27" i="53"/>
  <c r="N27" i="53"/>
  <c r="K28" i="53"/>
  <c r="L28" i="53"/>
  <c r="M28" i="53"/>
  <c r="N28" i="53"/>
  <c r="K29" i="53"/>
  <c r="L29" i="53"/>
  <c r="M29" i="53"/>
  <c r="N29" i="53"/>
  <c r="K30" i="53"/>
  <c r="L30" i="53"/>
  <c r="M30" i="53"/>
  <c r="N30" i="53"/>
  <c r="K32" i="53"/>
  <c r="L32" i="53"/>
  <c r="M32" i="53"/>
  <c r="N32" i="53"/>
  <c r="K33" i="53"/>
  <c r="L33" i="53"/>
  <c r="M33" i="53"/>
  <c r="N33" i="53"/>
  <c r="K34" i="53"/>
  <c r="L34" i="53"/>
  <c r="M34" i="53"/>
  <c r="N34" i="53"/>
  <c r="K36" i="53"/>
  <c r="L36" i="53"/>
  <c r="M36" i="53"/>
  <c r="N36" i="53"/>
  <c r="K37" i="53"/>
  <c r="L37" i="53"/>
  <c r="M37" i="53"/>
  <c r="N37" i="53"/>
  <c r="K38" i="53"/>
  <c r="L38" i="53"/>
  <c r="M38" i="53"/>
  <c r="N38" i="53"/>
  <c r="K39" i="53"/>
  <c r="L39" i="53"/>
  <c r="M39" i="53"/>
  <c r="N39" i="53"/>
  <c r="J9" i="53"/>
  <c r="J10" i="53"/>
  <c r="J11" i="53"/>
  <c r="J12" i="53"/>
  <c r="J13" i="53"/>
  <c r="J14" i="53"/>
  <c r="J15" i="53"/>
  <c r="J17" i="53"/>
  <c r="J18" i="53"/>
  <c r="J19" i="53"/>
  <c r="J20" i="53"/>
  <c r="J21" i="53"/>
  <c r="J22" i="53"/>
  <c r="J23" i="53"/>
  <c r="J24" i="53"/>
  <c r="J25" i="53"/>
  <c r="J27" i="53"/>
  <c r="J28" i="53"/>
  <c r="J29" i="53"/>
  <c r="J30" i="53"/>
  <c r="J32" i="53"/>
  <c r="J33" i="53"/>
  <c r="J34" i="53"/>
  <c r="J36" i="53"/>
  <c r="J37" i="53"/>
  <c r="J38" i="53"/>
  <c r="J39" i="53"/>
  <c r="E37" i="90"/>
  <c r="AI36" i="84"/>
  <c r="E37" i="98" s="1"/>
  <c r="E37" i="22"/>
  <c r="C36" i="84"/>
  <c r="F36" i="84" s="1"/>
  <c r="D36" i="84"/>
  <c r="K37" i="89" s="1"/>
  <c r="E36" i="84"/>
  <c r="H36" i="84"/>
  <c r="I36" i="84"/>
  <c r="J36" i="84"/>
  <c r="K36" i="84"/>
  <c r="L36" i="84"/>
  <c r="K37" i="88" s="1"/>
  <c r="O36" i="84"/>
  <c r="E37" i="94" s="1"/>
  <c r="P36" i="84"/>
  <c r="Q36" i="84"/>
  <c r="T36" i="84"/>
  <c r="W36" i="84" s="1"/>
  <c r="U36" i="84"/>
  <c r="V36" i="84"/>
  <c r="E37" i="91" s="1"/>
  <c r="Y36" i="84"/>
  <c r="E37" i="23" s="1"/>
  <c r="AA36" i="84"/>
  <c r="E37" i="99" s="1"/>
  <c r="AC36" i="84"/>
  <c r="E37" i="100" s="1"/>
  <c r="AE36" i="84"/>
  <c r="AG36" i="84"/>
  <c r="E37" i="30" s="1"/>
  <c r="M36" i="84" l="1"/>
  <c r="E37" i="95"/>
  <c r="R36" i="84"/>
  <c r="B7" i="53"/>
  <c r="BC3" i="43"/>
  <c r="BB3" i="43"/>
  <c r="BA3" i="43"/>
  <c r="AZ3" i="43"/>
  <c r="AY3" i="43"/>
  <c r="AW3" i="43"/>
  <c r="AV3" i="43"/>
  <c r="AU3" i="43"/>
  <c r="AT3" i="43"/>
  <c r="AS3" i="43"/>
  <c r="AQ3" i="43"/>
  <c r="AP3" i="43"/>
  <c r="AO3" i="43"/>
  <c r="AN3" i="43"/>
  <c r="AM3" i="43"/>
  <c r="AK3" i="43"/>
  <c r="AJ3" i="43"/>
  <c r="AI3" i="43"/>
  <c r="AH3" i="43"/>
  <c r="AG3" i="43"/>
  <c r="AE3" i="43"/>
  <c r="AD3" i="43"/>
  <c r="AC3" i="43"/>
  <c r="AB3" i="43"/>
  <c r="AA3" i="43"/>
  <c r="Y3" i="43"/>
  <c r="X3" i="43"/>
  <c r="W3" i="43"/>
  <c r="V3" i="43"/>
  <c r="U3" i="43"/>
  <c r="S3" i="43"/>
  <c r="R3" i="43"/>
  <c r="Q3" i="43"/>
  <c r="P3" i="43"/>
  <c r="O3" i="43"/>
  <c r="M3" i="43"/>
  <c r="L3" i="43"/>
  <c r="K3" i="43"/>
  <c r="J3" i="43"/>
  <c r="I3" i="43"/>
  <c r="G3" i="43"/>
  <c r="F3" i="43"/>
  <c r="E3" i="43"/>
  <c r="D3" i="43"/>
  <c r="C3" i="43"/>
  <c r="F2" i="75"/>
  <c r="E2" i="75"/>
  <c r="D2" i="75"/>
  <c r="C2" i="75"/>
  <c r="B2" i="75"/>
  <c r="F2" i="74"/>
  <c r="E2" i="74"/>
  <c r="D2" i="74"/>
  <c r="C2" i="74"/>
  <c r="B2" i="74"/>
  <c r="F2" i="56"/>
  <c r="E2" i="56"/>
  <c r="D2" i="56"/>
  <c r="C2" i="56"/>
  <c r="B2" i="56"/>
  <c r="F2" i="51"/>
  <c r="E2" i="51"/>
  <c r="D2" i="51"/>
  <c r="C2" i="51"/>
  <c r="B2" i="51"/>
  <c r="F2" i="66"/>
  <c r="E2" i="66"/>
  <c r="D2" i="66"/>
  <c r="C2" i="66"/>
  <c r="B2" i="66"/>
  <c r="F2" i="52"/>
  <c r="E2" i="52"/>
  <c r="D2" i="52"/>
  <c r="C2" i="52"/>
  <c r="B2" i="52"/>
  <c r="AH2" i="54"/>
  <c r="Z2" i="54"/>
  <c r="R2" i="54"/>
  <c r="J2" i="54"/>
  <c r="B2" i="54"/>
  <c r="F2" i="57"/>
  <c r="E2" i="57"/>
  <c r="D2" i="57"/>
  <c r="C2" i="57"/>
  <c r="B2" i="57"/>
  <c r="F2" i="113"/>
  <c r="E2" i="113"/>
  <c r="D2" i="113"/>
  <c r="C2" i="113"/>
  <c r="B2" i="113"/>
  <c r="F2" i="114"/>
  <c r="E2" i="114"/>
  <c r="D2" i="114"/>
  <c r="C2" i="114"/>
  <c r="B2" i="114"/>
  <c r="F2" i="115"/>
  <c r="E2" i="115"/>
  <c r="D2" i="115"/>
  <c r="C2" i="115"/>
  <c r="B2" i="115"/>
  <c r="F2" i="116"/>
  <c r="E2" i="116"/>
  <c r="D2" i="116"/>
  <c r="C2" i="116"/>
  <c r="B2" i="116"/>
  <c r="F2" i="118"/>
  <c r="E2" i="118"/>
  <c r="D2" i="118"/>
  <c r="B2" i="118"/>
  <c r="C2" i="118"/>
  <c r="AG40" i="44"/>
  <c r="AB40" i="44"/>
  <c r="W40" i="44"/>
  <c r="AG77" i="44"/>
  <c r="AB77" i="44"/>
  <c r="W77" i="44"/>
  <c r="AG114" i="44"/>
  <c r="AB114" i="44"/>
  <c r="W114" i="44"/>
  <c r="AG151" i="44"/>
  <c r="AB151" i="44"/>
  <c r="W151" i="44"/>
  <c r="AG3" i="44"/>
  <c r="AB3" i="44"/>
  <c r="W3" i="44"/>
  <c r="B150" i="44"/>
  <c r="B113" i="44"/>
  <c r="B76" i="44"/>
  <c r="B39" i="44"/>
  <c r="B2" i="44"/>
  <c r="A146" i="40"/>
  <c r="A110" i="40"/>
  <c r="A74" i="40"/>
  <c r="A38" i="40"/>
  <c r="A2" i="40"/>
  <c r="B150" i="36"/>
  <c r="B113" i="36"/>
  <c r="B76" i="36"/>
  <c r="B39" i="36"/>
  <c r="B2" i="36"/>
  <c r="A147" i="111"/>
  <c r="A111" i="111"/>
  <c r="A75" i="111"/>
  <c r="A39" i="111"/>
  <c r="A2" i="111"/>
  <c r="F41" i="88"/>
  <c r="E41" i="88"/>
  <c r="D41" i="88"/>
  <c r="C41" i="88"/>
  <c r="B41" i="88"/>
  <c r="F41" i="89"/>
  <c r="E41" i="89"/>
  <c r="D41" i="89"/>
  <c r="C41" i="89"/>
  <c r="B41" i="89"/>
  <c r="F41" i="90"/>
  <c r="E41" i="90"/>
  <c r="D41" i="90"/>
  <c r="C41" i="90"/>
  <c r="B41" i="90"/>
  <c r="F41" i="91"/>
  <c r="E41" i="91"/>
  <c r="D41" i="91"/>
  <c r="C41" i="91"/>
  <c r="B41" i="91"/>
  <c r="F41" i="30"/>
  <c r="E41" i="30"/>
  <c r="D41" i="30"/>
  <c r="C41" i="30"/>
  <c r="B41" i="30"/>
  <c r="F41" i="98"/>
  <c r="E41" i="98"/>
  <c r="D41" i="98"/>
  <c r="C41" i="98"/>
  <c r="B41" i="98"/>
  <c r="F41" i="23"/>
  <c r="E41" i="23"/>
  <c r="D41" i="23"/>
  <c r="C41" i="23"/>
  <c r="B41" i="23"/>
  <c r="F41" i="99"/>
  <c r="E41" i="99"/>
  <c r="D41" i="99"/>
  <c r="C41" i="99"/>
  <c r="B41" i="99"/>
  <c r="F41" i="22"/>
  <c r="E41" i="22"/>
  <c r="D41" i="22"/>
  <c r="C41" i="22"/>
  <c r="B41" i="22"/>
  <c r="F41" i="100"/>
  <c r="E41" i="100"/>
  <c r="D41" i="100"/>
  <c r="C41" i="100"/>
  <c r="B41" i="100"/>
  <c r="F41" i="94"/>
  <c r="E41" i="94"/>
  <c r="D41" i="94"/>
  <c r="C41" i="94"/>
  <c r="B41" i="94"/>
  <c r="F41" i="95"/>
  <c r="E41" i="95"/>
  <c r="D41" i="95"/>
  <c r="C41" i="95"/>
  <c r="B41" i="95"/>
  <c r="AH40" i="31"/>
  <c r="Z40" i="31"/>
  <c r="R40" i="31"/>
  <c r="J40" i="31"/>
  <c r="B40" i="31"/>
  <c r="AH3" i="31"/>
  <c r="Z3" i="31"/>
  <c r="R3" i="31"/>
  <c r="J3" i="31"/>
  <c r="B3" i="31"/>
  <c r="F3" i="90"/>
  <c r="E3" i="90"/>
  <c r="D3" i="90"/>
  <c r="C3" i="90"/>
  <c r="B3" i="90"/>
  <c r="F3" i="91"/>
  <c r="E3" i="91"/>
  <c r="D3" i="91"/>
  <c r="C3" i="91"/>
  <c r="B3" i="91"/>
  <c r="F3" i="30"/>
  <c r="E3" i="30"/>
  <c r="D3" i="30"/>
  <c r="C3" i="30"/>
  <c r="B3" i="30"/>
  <c r="F3" i="98"/>
  <c r="E3" i="98"/>
  <c r="D3" i="98"/>
  <c r="C3" i="98"/>
  <c r="B3" i="98"/>
  <c r="AH40" i="25"/>
  <c r="Z40" i="25"/>
  <c r="R40" i="25"/>
  <c r="J40" i="25"/>
  <c r="B40" i="25"/>
  <c r="AH3" i="25"/>
  <c r="Z3" i="25"/>
  <c r="R3" i="25"/>
  <c r="J3" i="25"/>
  <c r="B3" i="25"/>
  <c r="F3" i="23"/>
  <c r="E3" i="23"/>
  <c r="D3" i="23"/>
  <c r="C3" i="23"/>
  <c r="B3" i="23"/>
  <c r="F3" i="99"/>
  <c r="E3" i="99"/>
  <c r="D3" i="99"/>
  <c r="C3" i="99"/>
  <c r="B3" i="99"/>
  <c r="F3" i="22"/>
  <c r="E3" i="22"/>
  <c r="D3" i="22"/>
  <c r="C3" i="22"/>
  <c r="B3" i="22"/>
  <c r="F3" i="100"/>
  <c r="E3" i="100"/>
  <c r="D3" i="100"/>
  <c r="C3" i="100"/>
  <c r="B3" i="100"/>
  <c r="F3" i="94"/>
  <c r="E3" i="94"/>
  <c r="D3" i="94"/>
  <c r="C3" i="94"/>
  <c r="B3" i="94"/>
  <c r="F3" i="95"/>
  <c r="E3" i="95"/>
  <c r="D3" i="95"/>
  <c r="C3" i="95"/>
  <c r="B3" i="95"/>
  <c r="N2" i="33"/>
  <c r="K2" i="33"/>
  <c r="H2" i="33"/>
  <c r="E2" i="33"/>
  <c r="B2" i="33"/>
  <c r="N39" i="33"/>
  <c r="K39" i="33"/>
  <c r="H39" i="33"/>
  <c r="E39" i="33"/>
  <c r="B39" i="33"/>
  <c r="F41" i="93"/>
  <c r="E41" i="93"/>
  <c r="D41" i="93"/>
  <c r="C41" i="93"/>
  <c r="B41" i="93"/>
  <c r="N3" i="93"/>
  <c r="K3" i="93"/>
  <c r="H3" i="93"/>
  <c r="E3" i="93"/>
  <c r="B3" i="93"/>
  <c r="F41" i="97"/>
  <c r="E41" i="97"/>
  <c r="D41" i="97"/>
  <c r="C41" i="97"/>
  <c r="B41" i="97"/>
  <c r="F3" i="97"/>
  <c r="E3" i="97"/>
  <c r="D3" i="97"/>
  <c r="C3" i="97"/>
  <c r="B3" i="97"/>
  <c r="I74" i="27"/>
  <c r="I73" i="27"/>
  <c r="I72" i="27"/>
  <c r="I71" i="27"/>
  <c r="I70" i="27"/>
  <c r="N63" i="27"/>
  <c r="N62" i="27"/>
  <c r="N61" i="27"/>
  <c r="N60" i="27"/>
  <c r="N59" i="27"/>
  <c r="I63" i="27"/>
  <c r="I62" i="27"/>
  <c r="I61" i="27"/>
  <c r="I60" i="27"/>
  <c r="I59" i="27"/>
  <c r="I50" i="27"/>
  <c r="I49" i="27"/>
  <c r="I48" i="27"/>
  <c r="I47" i="27"/>
  <c r="I46" i="27"/>
  <c r="L50" i="27"/>
  <c r="L49" i="27"/>
  <c r="L48" i="27"/>
  <c r="L47" i="27"/>
  <c r="L46" i="27"/>
  <c r="R50" i="27"/>
  <c r="R49" i="27"/>
  <c r="R48" i="27"/>
  <c r="R47" i="27"/>
  <c r="R46" i="27"/>
  <c r="O50" i="27"/>
  <c r="O49" i="27"/>
  <c r="O48" i="27"/>
  <c r="O47" i="27"/>
  <c r="O46" i="27"/>
  <c r="N39" i="27"/>
  <c r="N38" i="27"/>
  <c r="N37" i="27"/>
  <c r="N36" i="27"/>
  <c r="N35" i="27"/>
  <c r="I39" i="27"/>
  <c r="I38" i="27"/>
  <c r="I37" i="27"/>
  <c r="I36" i="27"/>
  <c r="I35" i="27"/>
  <c r="I25" i="27"/>
  <c r="I24" i="27"/>
  <c r="I23" i="27"/>
  <c r="I22" i="27"/>
  <c r="I21" i="27"/>
  <c r="N25" i="27"/>
  <c r="N24" i="27"/>
  <c r="N23" i="27"/>
  <c r="N22" i="27"/>
  <c r="N21" i="27"/>
  <c r="S19" i="27"/>
  <c r="S18" i="27"/>
  <c r="S17" i="27"/>
  <c r="S16" i="27"/>
  <c r="S15" i="27"/>
  <c r="S10" i="27"/>
  <c r="S9" i="27"/>
  <c r="S8" i="27"/>
  <c r="S7" i="27"/>
  <c r="S6" i="27"/>
  <c r="N13" i="27"/>
  <c r="N12" i="27"/>
  <c r="N11" i="27"/>
  <c r="N10" i="27"/>
  <c r="N9" i="27"/>
  <c r="I9" i="27"/>
  <c r="I10" i="27"/>
  <c r="I11" i="27"/>
  <c r="I12" i="27"/>
  <c r="I13" i="27"/>
  <c r="G5" i="101"/>
  <c r="F5" i="101"/>
  <c r="E5" i="101"/>
  <c r="D5" i="101"/>
  <c r="C5" i="101"/>
  <c r="G5" i="27"/>
  <c r="F5" i="27"/>
  <c r="E5" i="27"/>
  <c r="D5" i="27"/>
  <c r="C5" i="27"/>
  <c r="N2" i="20"/>
  <c r="K2" i="20"/>
  <c r="H2" i="20"/>
  <c r="E2" i="20"/>
  <c r="B2" i="20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F3" i="110"/>
  <c r="E3" i="110"/>
  <c r="D3" i="110"/>
  <c r="C3" i="110"/>
  <c r="B3" i="110"/>
  <c r="R3" i="110"/>
  <c r="Q3" i="110"/>
  <c r="P3" i="110"/>
  <c r="O3" i="110"/>
  <c r="N3" i="110"/>
  <c r="L3" i="110"/>
  <c r="K3" i="110"/>
  <c r="J3" i="110"/>
  <c r="I3" i="110"/>
  <c r="H3" i="110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T6" i="53"/>
  <c r="S6" i="53"/>
  <c r="R6" i="53"/>
  <c r="Q6" i="53"/>
  <c r="P6" i="53"/>
  <c r="N6" i="53"/>
  <c r="M6" i="53"/>
  <c r="L6" i="53"/>
  <c r="K6" i="53"/>
  <c r="J6" i="53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I3" i="64"/>
  <c r="H3" i="64"/>
  <c r="G3" i="64"/>
  <c r="F3" i="64"/>
  <c r="E3" i="64"/>
  <c r="I3" i="65"/>
  <c r="H3" i="65"/>
  <c r="G3" i="65"/>
  <c r="F3" i="65"/>
  <c r="E3" i="65"/>
  <c r="AO3" i="46"/>
  <c r="AN3" i="46"/>
  <c r="AM3" i="46"/>
  <c r="AL3" i="46"/>
  <c r="AK3" i="46"/>
  <c r="AJ3" i="46"/>
  <c r="AI3" i="46"/>
  <c r="AH3" i="46"/>
  <c r="AG3" i="46"/>
  <c r="AF3" i="46"/>
  <c r="AE3" i="46"/>
  <c r="AD3" i="46"/>
  <c r="AC3" i="46"/>
  <c r="AB3" i="46"/>
  <c r="AA3" i="46"/>
  <c r="Z3" i="46"/>
  <c r="Y3" i="46"/>
  <c r="X3" i="46"/>
  <c r="W3" i="46"/>
  <c r="V3" i="46"/>
  <c r="U3" i="46"/>
  <c r="T3" i="46"/>
  <c r="S3" i="46"/>
  <c r="R3" i="46"/>
  <c r="Q3" i="46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2" i="112"/>
  <c r="E2" i="112"/>
  <c r="D2" i="112"/>
  <c r="C2" i="112"/>
  <c r="B2" i="112"/>
  <c r="BQ3" i="12"/>
  <c r="BP3" i="12"/>
  <c r="BO3" i="12"/>
  <c r="BN3" i="12"/>
  <c r="BM3" i="12"/>
  <c r="BK3" i="12"/>
  <c r="BJ3" i="12"/>
  <c r="BI3" i="12"/>
  <c r="BH3" i="12"/>
  <c r="BG3" i="12"/>
  <c r="BE3" i="12"/>
  <c r="BD3" i="12"/>
  <c r="BC3" i="12"/>
  <c r="BB3" i="12"/>
  <c r="BA3" i="12"/>
  <c r="AY3" i="12"/>
  <c r="AX3" i="12"/>
  <c r="AW3" i="12"/>
  <c r="AV3" i="12"/>
  <c r="AU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9" i="108"/>
  <c r="A39" i="84"/>
  <c r="A39" i="85"/>
  <c r="A39" i="86"/>
  <c r="A39" i="87"/>
  <c r="A2" i="108"/>
  <c r="A2" i="84"/>
  <c r="A2" i="85"/>
  <c r="A2" i="86"/>
  <c r="A2" i="87"/>
  <c r="A142" i="15"/>
  <c r="A107" i="15"/>
  <c r="A72" i="15"/>
  <c r="A37" i="15"/>
  <c r="A2" i="15"/>
  <c r="C10" i="53" l="1"/>
  <c r="C18" i="53"/>
  <c r="C34" i="53"/>
  <c r="C24" i="53"/>
  <c r="C25" i="53"/>
  <c r="C11" i="53"/>
  <c r="C19" i="53"/>
  <c r="C27" i="53"/>
  <c r="C15" i="53"/>
  <c r="C7" i="53"/>
  <c r="D7" i="53" s="1"/>
  <c r="C33" i="53"/>
  <c r="C12" i="53"/>
  <c r="C20" i="53"/>
  <c r="C28" i="53"/>
  <c r="C36" i="53"/>
  <c r="C9" i="53"/>
  <c r="D9" i="53" s="1"/>
  <c r="C13" i="53"/>
  <c r="C21" i="53"/>
  <c r="C29" i="53"/>
  <c r="C37" i="53"/>
  <c r="C23" i="53"/>
  <c r="C16" i="53"/>
  <c r="C14" i="53"/>
  <c r="C22" i="53"/>
  <c r="C30" i="53"/>
  <c r="C38" i="53"/>
  <c r="C39" i="53"/>
  <c r="C32" i="53"/>
  <c r="C17" i="53"/>
  <c r="C26" i="53"/>
  <c r="C35" i="53"/>
  <c r="C31" i="53"/>
  <c r="C8" i="53"/>
  <c r="E7" i="53"/>
  <c r="H7" i="53"/>
  <c r="G7" i="53"/>
  <c r="F7" i="53"/>
  <c r="F8" i="53"/>
  <c r="D8" i="53"/>
  <c r="G8" i="53"/>
  <c r="H8" i="53"/>
  <c r="E8" i="53"/>
  <c r="B5" i="66"/>
  <c r="F5" i="66"/>
  <c r="B6" i="66"/>
  <c r="F6" i="66"/>
  <c r="B7" i="66"/>
  <c r="F7" i="66"/>
  <c r="B8" i="66"/>
  <c r="F8" i="66"/>
  <c r="B9" i="66"/>
  <c r="F9" i="66"/>
  <c r="B10" i="66"/>
  <c r="F10" i="66"/>
  <c r="B11" i="66"/>
  <c r="F11" i="66"/>
  <c r="B13" i="66"/>
  <c r="F13" i="66"/>
  <c r="B14" i="66"/>
  <c r="F14" i="66"/>
  <c r="B15" i="66"/>
  <c r="F15" i="66"/>
  <c r="B16" i="66"/>
  <c r="F16" i="66"/>
  <c r="B17" i="66"/>
  <c r="F17" i="66"/>
  <c r="B18" i="66"/>
  <c r="F18" i="66"/>
  <c r="B19" i="66"/>
  <c r="F19" i="66"/>
  <c r="B20" i="66"/>
  <c r="F20" i="66"/>
  <c r="B21" i="66"/>
  <c r="F21" i="66"/>
  <c r="B23" i="66"/>
  <c r="F23" i="66"/>
  <c r="B24" i="66"/>
  <c r="F24" i="66"/>
  <c r="B25" i="66"/>
  <c r="F25" i="66"/>
  <c r="B26" i="66"/>
  <c r="F26" i="66"/>
  <c r="B28" i="66"/>
  <c r="F28" i="66"/>
  <c r="B29" i="66"/>
  <c r="F29" i="66"/>
  <c r="B30" i="66"/>
  <c r="F30" i="66"/>
  <c r="B32" i="66"/>
  <c r="F32" i="66"/>
  <c r="B33" i="66"/>
  <c r="F33" i="66"/>
  <c r="B34" i="66"/>
  <c r="F34" i="66"/>
  <c r="B35" i="66"/>
  <c r="F35" i="66"/>
  <c r="F22" i="53" l="1"/>
  <c r="R22" i="53" s="1"/>
  <c r="BB19" i="14" s="1"/>
  <c r="D22" i="53"/>
  <c r="P22" i="53" s="1"/>
  <c r="AZ19" i="14" s="1"/>
  <c r="H22" i="53"/>
  <c r="T22" i="53" s="1"/>
  <c r="BD19" i="14" s="1"/>
  <c r="G22" i="53"/>
  <c r="S22" i="53" s="1"/>
  <c r="BC19" i="14" s="1"/>
  <c r="E22" i="53"/>
  <c r="Q22" i="53" s="1"/>
  <c r="BA19" i="14" s="1"/>
  <c r="H35" i="53"/>
  <c r="G35" i="53"/>
  <c r="D35" i="53"/>
  <c r="E35" i="53"/>
  <c r="F35" i="53"/>
  <c r="F26" i="53"/>
  <c r="E26" i="53"/>
  <c r="G26" i="53"/>
  <c r="H26" i="53"/>
  <c r="D26" i="53"/>
  <c r="D16" i="53"/>
  <c r="E16" i="53"/>
  <c r="G16" i="53"/>
  <c r="H16" i="53"/>
  <c r="F16" i="53"/>
  <c r="H28" i="53"/>
  <c r="T28" i="53" s="1"/>
  <c r="BD25" i="14" s="1"/>
  <c r="F28" i="53"/>
  <c r="R28" i="53" s="1"/>
  <c r="BB25" i="14" s="1"/>
  <c r="G28" i="53"/>
  <c r="S28" i="53" s="1"/>
  <c r="BC25" i="14" s="1"/>
  <c r="E28" i="53"/>
  <c r="Q28" i="53" s="1"/>
  <c r="BA25" i="14" s="1"/>
  <c r="D28" i="53"/>
  <c r="P28" i="53" s="1"/>
  <c r="AZ25" i="14" s="1"/>
  <c r="E11" i="53"/>
  <c r="Q11" i="53" s="1"/>
  <c r="BA8" i="14" s="1"/>
  <c r="H11" i="53"/>
  <c r="T11" i="53" s="1"/>
  <c r="BD8" i="14" s="1"/>
  <c r="G11" i="53"/>
  <c r="S11" i="53" s="1"/>
  <c r="BC8" i="14" s="1"/>
  <c r="D11" i="53"/>
  <c r="P11" i="53" s="1"/>
  <c r="AZ8" i="14" s="1"/>
  <c r="F11" i="53"/>
  <c r="R11" i="53" s="1"/>
  <c r="BB8" i="14" s="1"/>
  <c r="F9" i="53"/>
  <c r="R9" i="53" s="1"/>
  <c r="BB6" i="14" s="1"/>
  <c r="G9" i="53"/>
  <c r="S9" i="53" s="1"/>
  <c r="BC6" i="14" s="1"/>
  <c r="E9" i="53"/>
  <c r="Q9" i="53" s="1"/>
  <c r="BA6" i="14" s="1"/>
  <c r="H9" i="53"/>
  <c r="T9" i="53" s="1"/>
  <c r="BD6" i="14" s="1"/>
  <c r="P9" i="53"/>
  <c r="AZ6" i="14" s="1"/>
  <c r="D32" i="53"/>
  <c r="P32" i="53" s="1"/>
  <c r="AZ29" i="14" s="1"/>
  <c r="F32" i="53"/>
  <c r="R32" i="53" s="1"/>
  <c r="BB29" i="14" s="1"/>
  <c r="E32" i="53"/>
  <c r="Q32" i="53" s="1"/>
  <c r="BA29" i="14" s="1"/>
  <c r="G32" i="53"/>
  <c r="S32" i="53" s="1"/>
  <c r="BC29" i="14" s="1"/>
  <c r="H32" i="53"/>
  <c r="T32" i="53" s="1"/>
  <c r="BD29" i="14" s="1"/>
  <c r="F37" i="53"/>
  <c r="R37" i="53" s="1"/>
  <c r="BB34" i="14" s="1"/>
  <c r="H37" i="53"/>
  <c r="T37" i="53" s="1"/>
  <c r="BD34" i="14" s="1"/>
  <c r="E37" i="53"/>
  <c r="Q37" i="53" s="1"/>
  <c r="BA34" i="14" s="1"/>
  <c r="D37" i="53"/>
  <c r="P37" i="53" s="1"/>
  <c r="AZ34" i="14" s="1"/>
  <c r="G37" i="53"/>
  <c r="S37" i="53" s="1"/>
  <c r="BC34" i="14" s="1"/>
  <c r="F12" i="53"/>
  <c r="R12" i="53" s="1"/>
  <c r="BB9" i="14" s="1"/>
  <c r="E12" i="53"/>
  <c r="Q12" i="53" s="1"/>
  <c r="BA9" i="14" s="1"/>
  <c r="G12" i="53"/>
  <c r="S12" i="53" s="1"/>
  <c r="BC9" i="14" s="1"/>
  <c r="H12" i="53"/>
  <c r="T12" i="53" s="1"/>
  <c r="BD9" i="14" s="1"/>
  <c r="D12" i="53"/>
  <c r="P12" i="53" s="1"/>
  <c r="AZ9" i="14" s="1"/>
  <c r="F24" i="53"/>
  <c r="R24" i="53" s="1"/>
  <c r="BB21" i="14" s="1"/>
  <c r="D24" i="53"/>
  <c r="P24" i="53" s="1"/>
  <c r="AZ21" i="14" s="1"/>
  <c r="G24" i="53"/>
  <c r="S24" i="53" s="1"/>
  <c r="BC21" i="14" s="1"/>
  <c r="E24" i="53"/>
  <c r="Q24" i="53" s="1"/>
  <c r="BA21" i="14" s="1"/>
  <c r="H24" i="53"/>
  <c r="T24" i="53" s="1"/>
  <c r="BD21" i="14" s="1"/>
  <c r="G19" i="53"/>
  <c r="S19" i="53" s="1"/>
  <c r="BC16" i="14" s="1"/>
  <c r="D19" i="53"/>
  <c r="P19" i="53" s="1"/>
  <c r="AZ16" i="14" s="1"/>
  <c r="E19" i="53"/>
  <c r="Q19" i="53" s="1"/>
  <c r="BA16" i="14" s="1"/>
  <c r="H19" i="53"/>
  <c r="T19" i="53" s="1"/>
  <c r="BD16" i="14" s="1"/>
  <c r="F19" i="53"/>
  <c r="R19" i="53" s="1"/>
  <c r="BB16" i="14" s="1"/>
  <c r="H17" i="53"/>
  <c r="T17" i="53" s="1"/>
  <c r="BD14" i="14" s="1"/>
  <c r="F17" i="53"/>
  <c r="R17" i="53" s="1"/>
  <c r="BB14" i="14" s="1"/>
  <c r="G17" i="53"/>
  <c r="S17" i="53" s="1"/>
  <c r="BC14" i="14" s="1"/>
  <c r="E17" i="53"/>
  <c r="Q17" i="53" s="1"/>
  <c r="BA14" i="14" s="1"/>
  <c r="D17" i="53"/>
  <c r="P17" i="53" s="1"/>
  <c r="AZ14" i="14" s="1"/>
  <c r="F20" i="53"/>
  <c r="R20" i="53" s="1"/>
  <c r="BB17" i="14" s="1"/>
  <c r="G20" i="53"/>
  <c r="S20" i="53" s="1"/>
  <c r="BC17" i="14" s="1"/>
  <c r="H20" i="53"/>
  <c r="T20" i="53" s="1"/>
  <c r="BD17" i="14" s="1"/>
  <c r="E20" i="53"/>
  <c r="Q20" i="53" s="1"/>
  <c r="BA17" i="14" s="1"/>
  <c r="D20" i="53"/>
  <c r="P20" i="53" s="1"/>
  <c r="AZ17" i="14" s="1"/>
  <c r="H39" i="53"/>
  <c r="T39" i="53" s="1"/>
  <c r="BD36" i="14" s="1"/>
  <c r="F39" i="53"/>
  <c r="R39" i="53" s="1"/>
  <c r="BB36" i="14" s="1"/>
  <c r="D39" i="53"/>
  <c r="P39" i="53" s="1"/>
  <c r="AZ36" i="14" s="1"/>
  <c r="G39" i="53"/>
  <c r="S39" i="53" s="1"/>
  <c r="BC36" i="14" s="1"/>
  <c r="E39" i="53"/>
  <c r="Q39" i="53" s="1"/>
  <c r="BA36" i="14" s="1"/>
  <c r="F29" i="53"/>
  <c r="R29" i="53" s="1"/>
  <c r="BB26" i="14" s="1"/>
  <c r="G29" i="53"/>
  <c r="S29" i="53" s="1"/>
  <c r="BC26" i="14" s="1"/>
  <c r="D29" i="53"/>
  <c r="P29" i="53" s="1"/>
  <c r="AZ26" i="14" s="1"/>
  <c r="H29" i="53"/>
  <c r="T29" i="53" s="1"/>
  <c r="BD26" i="14" s="1"/>
  <c r="E29" i="53"/>
  <c r="Q29" i="53" s="1"/>
  <c r="BA26" i="14" s="1"/>
  <c r="D33" i="53"/>
  <c r="P33" i="53" s="1"/>
  <c r="AZ30" i="14" s="1"/>
  <c r="E33" i="53"/>
  <c r="Q33" i="53" s="1"/>
  <c r="BA30" i="14" s="1"/>
  <c r="H33" i="53"/>
  <c r="T33" i="53" s="1"/>
  <c r="BD30" i="14" s="1"/>
  <c r="F33" i="53"/>
  <c r="R33" i="53" s="1"/>
  <c r="BB30" i="14" s="1"/>
  <c r="G33" i="53"/>
  <c r="S33" i="53" s="1"/>
  <c r="BC30" i="14" s="1"/>
  <c r="E34" i="53"/>
  <c r="Q34" i="53" s="1"/>
  <c r="BA31" i="14" s="1"/>
  <c r="G34" i="53"/>
  <c r="S34" i="53" s="1"/>
  <c r="BC31" i="14" s="1"/>
  <c r="F34" i="53"/>
  <c r="R34" i="53" s="1"/>
  <c r="BB31" i="14" s="1"/>
  <c r="H34" i="53"/>
  <c r="T34" i="53" s="1"/>
  <c r="BD31" i="14" s="1"/>
  <c r="D34" i="53"/>
  <c r="P34" i="53" s="1"/>
  <c r="AZ31" i="14" s="1"/>
  <c r="F31" i="53"/>
  <c r="E31" i="53"/>
  <c r="G31" i="53"/>
  <c r="H31" i="53"/>
  <c r="D31" i="53"/>
  <c r="F36" i="53"/>
  <c r="R36" i="53" s="1"/>
  <c r="BB33" i="14" s="1"/>
  <c r="E36" i="53"/>
  <c r="Q36" i="53" s="1"/>
  <c r="BA33" i="14" s="1"/>
  <c r="D36" i="53"/>
  <c r="P36" i="53" s="1"/>
  <c r="AZ33" i="14" s="1"/>
  <c r="G36" i="53"/>
  <c r="S36" i="53" s="1"/>
  <c r="BC33" i="14" s="1"/>
  <c r="H36" i="53"/>
  <c r="T36" i="53" s="1"/>
  <c r="BD33" i="14" s="1"/>
  <c r="F23" i="53"/>
  <c r="R23" i="53" s="1"/>
  <c r="BB20" i="14" s="1"/>
  <c r="H23" i="53"/>
  <c r="T23" i="53" s="1"/>
  <c r="BD20" i="14" s="1"/>
  <c r="G23" i="53"/>
  <c r="S23" i="53" s="1"/>
  <c r="BC20" i="14" s="1"/>
  <c r="E23" i="53"/>
  <c r="Q23" i="53" s="1"/>
  <c r="BA20" i="14" s="1"/>
  <c r="D23" i="53"/>
  <c r="P23" i="53" s="1"/>
  <c r="AZ20" i="14" s="1"/>
  <c r="G38" i="53"/>
  <c r="S38" i="53" s="1"/>
  <c r="BC35" i="14" s="1"/>
  <c r="D38" i="53"/>
  <c r="P38" i="53" s="1"/>
  <c r="AZ35" i="14" s="1"/>
  <c r="F38" i="53"/>
  <c r="R38" i="53" s="1"/>
  <c r="BB35" i="14" s="1"/>
  <c r="H38" i="53"/>
  <c r="T38" i="53" s="1"/>
  <c r="BD35" i="14" s="1"/>
  <c r="E38" i="53"/>
  <c r="Q38" i="53" s="1"/>
  <c r="BA35" i="14" s="1"/>
  <c r="F21" i="53"/>
  <c r="R21" i="53" s="1"/>
  <c r="BB18" i="14" s="1"/>
  <c r="D21" i="53"/>
  <c r="P21" i="53" s="1"/>
  <c r="AZ18" i="14" s="1"/>
  <c r="G21" i="53"/>
  <c r="S21" i="53" s="1"/>
  <c r="BC18" i="14" s="1"/>
  <c r="H21" i="53"/>
  <c r="T21" i="53" s="1"/>
  <c r="BD18" i="14" s="1"/>
  <c r="E21" i="53"/>
  <c r="Q21" i="53" s="1"/>
  <c r="BA18" i="14" s="1"/>
  <c r="F18" i="53"/>
  <c r="R18" i="53" s="1"/>
  <c r="BB15" i="14" s="1"/>
  <c r="G18" i="53"/>
  <c r="S18" i="53" s="1"/>
  <c r="BC15" i="14" s="1"/>
  <c r="E18" i="53"/>
  <c r="Q18" i="53" s="1"/>
  <c r="BA15" i="14" s="1"/>
  <c r="H18" i="53"/>
  <c r="T18" i="53" s="1"/>
  <c r="BD15" i="14" s="1"/>
  <c r="D18" i="53"/>
  <c r="P18" i="53" s="1"/>
  <c r="AZ15" i="14" s="1"/>
  <c r="G27" i="53"/>
  <c r="S27" i="53" s="1"/>
  <c r="BC24" i="14" s="1"/>
  <c r="E27" i="53"/>
  <c r="Q27" i="53" s="1"/>
  <c r="BA24" i="14" s="1"/>
  <c r="D27" i="53"/>
  <c r="P27" i="53" s="1"/>
  <c r="AZ24" i="14" s="1"/>
  <c r="H27" i="53"/>
  <c r="T27" i="53" s="1"/>
  <c r="BD24" i="14" s="1"/>
  <c r="F27" i="53"/>
  <c r="R27" i="53" s="1"/>
  <c r="BB24" i="14" s="1"/>
  <c r="F14" i="53"/>
  <c r="R14" i="53" s="1"/>
  <c r="BB11" i="14" s="1"/>
  <c r="H14" i="53"/>
  <c r="T14" i="53" s="1"/>
  <c r="BD11" i="14" s="1"/>
  <c r="D14" i="53"/>
  <c r="P14" i="53" s="1"/>
  <c r="AZ11" i="14" s="1"/>
  <c r="E14" i="53"/>
  <c r="Q14" i="53" s="1"/>
  <c r="BA11" i="14" s="1"/>
  <c r="G14" i="53"/>
  <c r="S14" i="53" s="1"/>
  <c r="BC11" i="14" s="1"/>
  <c r="G25" i="53"/>
  <c r="S25" i="53" s="1"/>
  <c r="BC22" i="14" s="1"/>
  <c r="E25" i="53"/>
  <c r="Q25" i="53" s="1"/>
  <c r="BA22" i="14" s="1"/>
  <c r="D25" i="53"/>
  <c r="P25" i="53" s="1"/>
  <c r="AZ22" i="14" s="1"/>
  <c r="F25" i="53"/>
  <c r="R25" i="53" s="1"/>
  <c r="BB22" i="14" s="1"/>
  <c r="H25" i="53"/>
  <c r="T25" i="53" s="1"/>
  <c r="BD22" i="14" s="1"/>
  <c r="G30" i="53"/>
  <c r="S30" i="53" s="1"/>
  <c r="BC27" i="14" s="1"/>
  <c r="E30" i="53"/>
  <c r="Q30" i="53" s="1"/>
  <c r="BA27" i="14" s="1"/>
  <c r="H30" i="53"/>
  <c r="T30" i="53" s="1"/>
  <c r="BD27" i="14" s="1"/>
  <c r="F30" i="53"/>
  <c r="R30" i="53" s="1"/>
  <c r="BB27" i="14" s="1"/>
  <c r="D30" i="53"/>
  <c r="P30" i="53" s="1"/>
  <c r="AZ27" i="14" s="1"/>
  <c r="F13" i="53"/>
  <c r="R13" i="53" s="1"/>
  <c r="BB10" i="14" s="1"/>
  <c r="D13" i="53"/>
  <c r="P13" i="53" s="1"/>
  <c r="AZ10" i="14" s="1"/>
  <c r="H13" i="53"/>
  <c r="T13" i="53" s="1"/>
  <c r="BD10" i="14" s="1"/>
  <c r="G13" i="53"/>
  <c r="S13" i="53" s="1"/>
  <c r="BC10" i="14" s="1"/>
  <c r="E13" i="53"/>
  <c r="Q13" i="53" s="1"/>
  <c r="BA10" i="14" s="1"/>
  <c r="G15" i="53"/>
  <c r="S15" i="53" s="1"/>
  <c r="BC12" i="14" s="1"/>
  <c r="D15" i="53"/>
  <c r="P15" i="53" s="1"/>
  <c r="AZ12" i="14" s="1"/>
  <c r="H15" i="53"/>
  <c r="T15" i="53" s="1"/>
  <c r="BD12" i="14" s="1"/>
  <c r="F15" i="53"/>
  <c r="R15" i="53" s="1"/>
  <c r="BB12" i="14" s="1"/>
  <c r="E15" i="53"/>
  <c r="Q15" i="53" s="1"/>
  <c r="BA12" i="14" s="1"/>
  <c r="E10" i="53"/>
  <c r="Q10" i="53" s="1"/>
  <c r="BA7" i="14" s="1"/>
  <c r="F10" i="53"/>
  <c r="R10" i="53" s="1"/>
  <c r="BB7" i="14" s="1"/>
  <c r="G10" i="53"/>
  <c r="S10" i="53" s="1"/>
  <c r="BC7" i="14" s="1"/>
  <c r="D10" i="53"/>
  <c r="P10" i="53" s="1"/>
  <c r="AZ7" i="14" s="1"/>
  <c r="H10" i="53"/>
  <c r="T10" i="53" s="1"/>
  <c r="BD7" i="14" s="1"/>
  <c r="B5" i="51" l="1"/>
  <c r="B5" i="52"/>
  <c r="B14" i="51"/>
  <c r="B14" i="52"/>
  <c r="B9" i="51" l="1"/>
  <c r="B9" i="52"/>
  <c r="D8" i="51"/>
  <c r="B8" i="51"/>
  <c r="B8" i="52"/>
  <c r="C10" i="51"/>
  <c r="D11" i="51"/>
  <c r="C8" i="51"/>
  <c r="B10" i="51"/>
  <c r="B10" i="52"/>
  <c r="D9" i="51"/>
  <c r="C11" i="51"/>
  <c r="B11" i="51"/>
  <c r="B11" i="52"/>
  <c r="D10" i="51"/>
  <c r="C9" i="51"/>
  <c r="C8" i="75"/>
  <c r="D8" i="75"/>
  <c r="C9" i="75"/>
  <c r="D9" i="75"/>
  <c r="C10" i="75"/>
  <c r="D10" i="75"/>
  <c r="C11" i="75"/>
  <c r="D11" i="75"/>
  <c r="B8" i="75"/>
  <c r="B9" i="75"/>
  <c r="B10" i="75"/>
  <c r="B11" i="75"/>
  <c r="B31" i="112"/>
  <c r="C31" i="112"/>
  <c r="B27" i="112"/>
  <c r="C27" i="112"/>
  <c r="B22" i="112"/>
  <c r="C22" i="112"/>
  <c r="B12" i="112"/>
  <c r="C12" i="112"/>
  <c r="B4" i="112"/>
  <c r="C4" i="112"/>
  <c r="E4" i="112"/>
  <c r="F4" i="112"/>
  <c r="D4" i="112"/>
  <c r="F31" i="112"/>
  <c r="E31" i="112"/>
  <c r="D31" i="112"/>
  <c r="F27" i="112"/>
  <c r="E27" i="112"/>
  <c r="D27" i="112"/>
  <c r="F22" i="112"/>
  <c r="E22" i="112"/>
  <c r="D22" i="112"/>
  <c r="F12" i="112"/>
  <c r="E12" i="112"/>
  <c r="D12" i="112"/>
  <c r="C3" i="112" l="1"/>
  <c r="E3" i="112"/>
  <c r="B3" i="112"/>
  <c r="D3" i="112"/>
  <c r="F3" i="112"/>
  <c r="S150" i="111" l="1"/>
  <c r="S151" i="111"/>
  <c r="S152" i="111"/>
  <c r="S153" i="111"/>
  <c r="S154" i="111"/>
  <c r="S155" i="111"/>
  <c r="S156" i="111"/>
  <c r="S157" i="111"/>
  <c r="S158" i="111"/>
  <c r="S159" i="111"/>
  <c r="S160" i="111"/>
  <c r="S161" i="111"/>
  <c r="S162" i="111"/>
  <c r="S163" i="111"/>
  <c r="S164" i="111"/>
  <c r="S165" i="111"/>
  <c r="S166" i="111"/>
  <c r="S167" i="111"/>
  <c r="S168" i="111"/>
  <c r="S169" i="111"/>
  <c r="S170" i="111"/>
  <c r="S171" i="111"/>
  <c r="S172" i="111"/>
  <c r="S173" i="111"/>
  <c r="S174" i="111"/>
  <c r="S175" i="111"/>
  <c r="S176" i="111"/>
  <c r="S177" i="111"/>
  <c r="S178" i="111"/>
  <c r="S179" i="111"/>
  <c r="S180" i="111"/>
  <c r="S181" i="111"/>
  <c r="S149" i="111"/>
  <c r="R150" i="111"/>
  <c r="R151" i="111"/>
  <c r="R152" i="111"/>
  <c r="R153" i="111"/>
  <c r="R154" i="111"/>
  <c r="R155" i="111"/>
  <c r="R156" i="111"/>
  <c r="R157" i="111"/>
  <c r="R158" i="111"/>
  <c r="R159" i="111"/>
  <c r="R160" i="111"/>
  <c r="R161" i="111"/>
  <c r="R162" i="111"/>
  <c r="R163" i="111"/>
  <c r="R164" i="111"/>
  <c r="R165" i="111"/>
  <c r="R166" i="111"/>
  <c r="R167" i="111"/>
  <c r="R168" i="111"/>
  <c r="R169" i="111"/>
  <c r="R170" i="111"/>
  <c r="R171" i="111"/>
  <c r="R172" i="111"/>
  <c r="R173" i="111"/>
  <c r="R174" i="111"/>
  <c r="R175" i="111"/>
  <c r="R176" i="111"/>
  <c r="R177" i="111"/>
  <c r="R178" i="111"/>
  <c r="R179" i="111"/>
  <c r="R180" i="111"/>
  <c r="R181" i="111"/>
  <c r="R149" i="111"/>
  <c r="Q150" i="111"/>
  <c r="Q151" i="111"/>
  <c r="Q152" i="111"/>
  <c r="Q153" i="111"/>
  <c r="Q154" i="111"/>
  <c r="Q155" i="111"/>
  <c r="Q156" i="111"/>
  <c r="Q157" i="111"/>
  <c r="Q158" i="111"/>
  <c r="Q159" i="111"/>
  <c r="Q160" i="111"/>
  <c r="Q161" i="111"/>
  <c r="Q162" i="111"/>
  <c r="Q163" i="111"/>
  <c r="Q164" i="111"/>
  <c r="Q165" i="111"/>
  <c r="Q166" i="111"/>
  <c r="Q167" i="111"/>
  <c r="Q168" i="111"/>
  <c r="Q169" i="111"/>
  <c r="Q170" i="111"/>
  <c r="Q171" i="111"/>
  <c r="Q172" i="111"/>
  <c r="Q173" i="111"/>
  <c r="Q174" i="111"/>
  <c r="Q175" i="111"/>
  <c r="Q176" i="111"/>
  <c r="Q177" i="111"/>
  <c r="Q178" i="111"/>
  <c r="Q179" i="111"/>
  <c r="Q180" i="111"/>
  <c r="Q181" i="111"/>
  <c r="Q149" i="111"/>
  <c r="P150" i="111"/>
  <c r="P151" i="111"/>
  <c r="P152" i="111"/>
  <c r="P153" i="111"/>
  <c r="P154" i="111"/>
  <c r="P155" i="111"/>
  <c r="P156" i="111"/>
  <c r="P157" i="111"/>
  <c r="P158" i="111"/>
  <c r="P159" i="111"/>
  <c r="P160" i="111"/>
  <c r="P161" i="111"/>
  <c r="P162" i="111"/>
  <c r="P163" i="111"/>
  <c r="P164" i="111"/>
  <c r="P165" i="111"/>
  <c r="P166" i="111"/>
  <c r="P167" i="111"/>
  <c r="P168" i="111"/>
  <c r="P169" i="111"/>
  <c r="P170" i="111"/>
  <c r="P171" i="111"/>
  <c r="P172" i="111"/>
  <c r="P173" i="111"/>
  <c r="P174" i="111"/>
  <c r="P175" i="111"/>
  <c r="P176" i="111"/>
  <c r="P177" i="111"/>
  <c r="P178" i="111"/>
  <c r="P179" i="111"/>
  <c r="P180" i="111"/>
  <c r="P181" i="111"/>
  <c r="P149" i="111"/>
  <c r="R114" i="111"/>
  <c r="S114" i="111"/>
  <c r="R115" i="111"/>
  <c r="S115" i="111"/>
  <c r="R116" i="111"/>
  <c r="S116" i="111"/>
  <c r="R117" i="111"/>
  <c r="S117" i="111"/>
  <c r="R118" i="111"/>
  <c r="S118" i="111"/>
  <c r="R119" i="111"/>
  <c r="S119" i="111"/>
  <c r="R120" i="111"/>
  <c r="S120" i="111"/>
  <c r="R121" i="111"/>
  <c r="S121" i="111"/>
  <c r="R122" i="111"/>
  <c r="S122" i="111"/>
  <c r="R123" i="111"/>
  <c r="S123" i="111"/>
  <c r="R124" i="111"/>
  <c r="S124" i="111"/>
  <c r="R125" i="111"/>
  <c r="S125" i="111"/>
  <c r="R126" i="111"/>
  <c r="S126" i="111"/>
  <c r="R127" i="111"/>
  <c r="S127" i="111"/>
  <c r="R128" i="111"/>
  <c r="S128" i="111"/>
  <c r="R129" i="111"/>
  <c r="S129" i="111"/>
  <c r="R130" i="111"/>
  <c r="S130" i="111"/>
  <c r="R131" i="111"/>
  <c r="S131" i="111"/>
  <c r="R132" i="111"/>
  <c r="S132" i="111"/>
  <c r="R133" i="111"/>
  <c r="S133" i="111"/>
  <c r="R134" i="111"/>
  <c r="S134" i="111"/>
  <c r="R135" i="111"/>
  <c r="S135" i="111"/>
  <c r="R136" i="111"/>
  <c r="S136" i="111"/>
  <c r="R137" i="111"/>
  <c r="S137" i="111"/>
  <c r="R138" i="111"/>
  <c r="S138" i="111"/>
  <c r="R139" i="111"/>
  <c r="S139" i="111"/>
  <c r="R140" i="111"/>
  <c r="S140" i="111"/>
  <c r="R141" i="111"/>
  <c r="S141" i="111"/>
  <c r="R142" i="111"/>
  <c r="S142" i="111"/>
  <c r="R143" i="111"/>
  <c r="S143" i="111"/>
  <c r="R144" i="111"/>
  <c r="S144" i="111"/>
  <c r="R145" i="111"/>
  <c r="S145" i="111"/>
  <c r="S113" i="111"/>
  <c r="R113" i="111"/>
  <c r="Q114" i="111"/>
  <c r="Q115" i="111"/>
  <c r="Q116" i="111"/>
  <c r="Q117" i="111"/>
  <c r="Q118" i="111"/>
  <c r="Q119" i="111"/>
  <c r="Q120" i="111"/>
  <c r="Q121" i="111"/>
  <c r="Q122" i="111"/>
  <c r="Q123" i="111"/>
  <c r="Q124" i="111"/>
  <c r="Q125" i="111"/>
  <c r="Q126" i="111"/>
  <c r="Q127" i="111"/>
  <c r="Q128" i="111"/>
  <c r="Q129" i="111"/>
  <c r="Q130" i="111"/>
  <c r="Q131" i="111"/>
  <c r="Q132" i="111"/>
  <c r="Q133" i="111"/>
  <c r="Q134" i="111"/>
  <c r="Q135" i="111"/>
  <c r="Q136" i="111"/>
  <c r="Q137" i="111"/>
  <c r="Q138" i="111"/>
  <c r="Q139" i="111"/>
  <c r="Q140" i="111"/>
  <c r="Q141" i="111"/>
  <c r="Q142" i="111"/>
  <c r="Q143" i="111"/>
  <c r="Q144" i="111"/>
  <c r="Q145" i="111"/>
  <c r="Q113" i="111"/>
  <c r="P114" i="111"/>
  <c r="P115" i="111"/>
  <c r="P116" i="111"/>
  <c r="P117" i="111"/>
  <c r="P118" i="111"/>
  <c r="P119" i="111"/>
  <c r="P120" i="111"/>
  <c r="P121" i="111"/>
  <c r="P122" i="111"/>
  <c r="P123" i="111"/>
  <c r="P124" i="111"/>
  <c r="P125" i="111"/>
  <c r="P126" i="111"/>
  <c r="P127" i="111"/>
  <c r="P128" i="111"/>
  <c r="P129" i="111"/>
  <c r="P130" i="111"/>
  <c r="P131" i="111"/>
  <c r="P132" i="111"/>
  <c r="P133" i="111"/>
  <c r="P134" i="111"/>
  <c r="P135" i="111"/>
  <c r="P136" i="111"/>
  <c r="P137" i="111"/>
  <c r="P138" i="111"/>
  <c r="P139" i="111"/>
  <c r="P140" i="111"/>
  <c r="P141" i="111"/>
  <c r="P142" i="111"/>
  <c r="P143" i="111"/>
  <c r="P144" i="111"/>
  <c r="P145" i="111"/>
  <c r="P113" i="111"/>
  <c r="S78" i="111"/>
  <c r="S79" i="111"/>
  <c r="S80" i="111"/>
  <c r="S81" i="111"/>
  <c r="S82" i="111"/>
  <c r="S83" i="111"/>
  <c r="S84" i="111"/>
  <c r="S85" i="111"/>
  <c r="S86" i="111"/>
  <c r="S87" i="111"/>
  <c r="S88" i="111"/>
  <c r="S89" i="111"/>
  <c r="S90" i="111"/>
  <c r="S91" i="111"/>
  <c r="S92" i="111"/>
  <c r="S93" i="111"/>
  <c r="S94" i="111"/>
  <c r="S95" i="111"/>
  <c r="S96" i="111"/>
  <c r="S97" i="111"/>
  <c r="S98" i="111"/>
  <c r="S99" i="111"/>
  <c r="S100" i="111"/>
  <c r="S101" i="111"/>
  <c r="S102" i="111"/>
  <c r="S103" i="111"/>
  <c r="S104" i="111"/>
  <c r="S105" i="111"/>
  <c r="S106" i="111"/>
  <c r="S107" i="111"/>
  <c r="S108" i="111"/>
  <c r="S109" i="111"/>
  <c r="S77" i="111"/>
  <c r="R78" i="111"/>
  <c r="R79" i="111"/>
  <c r="R80" i="111"/>
  <c r="R81" i="111"/>
  <c r="R82" i="111"/>
  <c r="R83" i="111"/>
  <c r="R84" i="111"/>
  <c r="R85" i="111"/>
  <c r="R86" i="111"/>
  <c r="R87" i="111"/>
  <c r="R88" i="111"/>
  <c r="R89" i="111"/>
  <c r="R90" i="111"/>
  <c r="R91" i="111"/>
  <c r="R92" i="111"/>
  <c r="R93" i="111"/>
  <c r="R94" i="111"/>
  <c r="R95" i="111"/>
  <c r="R96" i="111"/>
  <c r="R97" i="111"/>
  <c r="R98" i="111"/>
  <c r="R99" i="111"/>
  <c r="R100" i="111"/>
  <c r="R101" i="111"/>
  <c r="R102" i="111"/>
  <c r="R103" i="111"/>
  <c r="R104" i="111"/>
  <c r="R105" i="111"/>
  <c r="R106" i="111"/>
  <c r="R107" i="111"/>
  <c r="R108" i="111"/>
  <c r="R109" i="111"/>
  <c r="R77" i="111"/>
  <c r="P78" i="111"/>
  <c r="P79" i="111"/>
  <c r="P80" i="111"/>
  <c r="P81" i="111"/>
  <c r="P82" i="111"/>
  <c r="P83" i="111"/>
  <c r="P84" i="111"/>
  <c r="P85" i="111"/>
  <c r="P86" i="111"/>
  <c r="P87" i="111"/>
  <c r="P88" i="111"/>
  <c r="P89" i="111"/>
  <c r="P90" i="111"/>
  <c r="P91" i="111"/>
  <c r="P92" i="111"/>
  <c r="P93" i="111"/>
  <c r="P94" i="111"/>
  <c r="P95" i="111"/>
  <c r="P96" i="111"/>
  <c r="P97" i="111"/>
  <c r="P98" i="111"/>
  <c r="P99" i="111"/>
  <c r="P100" i="111"/>
  <c r="P101" i="111"/>
  <c r="P102" i="111"/>
  <c r="P103" i="111"/>
  <c r="P104" i="111"/>
  <c r="P105" i="111"/>
  <c r="P106" i="111"/>
  <c r="P107" i="111"/>
  <c r="P108" i="111"/>
  <c r="P109" i="111"/>
  <c r="Q78" i="111"/>
  <c r="Q79" i="111"/>
  <c r="Q80" i="111"/>
  <c r="Q81" i="111"/>
  <c r="Q82" i="111"/>
  <c r="Q83" i="111"/>
  <c r="Q84" i="111"/>
  <c r="Q85" i="111"/>
  <c r="Q86" i="111"/>
  <c r="Q87" i="111"/>
  <c r="Q88" i="111"/>
  <c r="Q89" i="111"/>
  <c r="Q90" i="111"/>
  <c r="Q91" i="111"/>
  <c r="Q92" i="111"/>
  <c r="Q93" i="111"/>
  <c r="Q94" i="111"/>
  <c r="Q95" i="111"/>
  <c r="Q96" i="111"/>
  <c r="Q97" i="111"/>
  <c r="Q98" i="111"/>
  <c r="Q99" i="111"/>
  <c r="Q100" i="111"/>
  <c r="Q101" i="111"/>
  <c r="Q102" i="111"/>
  <c r="Q103" i="111"/>
  <c r="Q104" i="111"/>
  <c r="Q105" i="111"/>
  <c r="Q106" i="111"/>
  <c r="Q107" i="111"/>
  <c r="Q108" i="111"/>
  <c r="Q109" i="111"/>
  <c r="Q77" i="111"/>
  <c r="P77" i="111"/>
  <c r="S42" i="111"/>
  <c r="S43" i="111"/>
  <c r="S44" i="111"/>
  <c r="S45" i="111"/>
  <c r="S46" i="111"/>
  <c r="S47" i="111"/>
  <c r="S48" i="111"/>
  <c r="S49" i="111"/>
  <c r="S50" i="111"/>
  <c r="S51" i="111"/>
  <c r="S52" i="111"/>
  <c r="S53" i="111"/>
  <c r="S54" i="111"/>
  <c r="S55" i="111"/>
  <c r="S56" i="111"/>
  <c r="S57" i="111"/>
  <c r="S58" i="111"/>
  <c r="S59" i="111"/>
  <c r="S60" i="111"/>
  <c r="S61" i="111"/>
  <c r="S62" i="111"/>
  <c r="S63" i="111"/>
  <c r="S64" i="111"/>
  <c r="S65" i="111"/>
  <c r="S66" i="111"/>
  <c r="S67" i="111"/>
  <c r="S68" i="111"/>
  <c r="S69" i="111"/>
  <c r="S70" i="111"/>
  <c r="S71" i="111"/>
  <c r="S72" i="111"/>
  <c r="S73" i="111"/>
  <c r="S41" i="111"/>
  <c r="R42" i="111"/>
  <c r="R43" i="111"/>
  <c r="R44" i="111"/>
  <c r="R45" i="111"/>
  <c r="R46" i="111"/>
  <c r="R47" i="111"/>
  <c r="R48" i="111"/>
  <c r="R49" i="111"/>
  <c r="R50" i="111"/>
  <c r="R51" i="111"/>
  <c r="R52" i="111"/>
  <c r="R53" i="111"/>
  <c r="R54" i="111"/>
  <c r="R55" i="111"/>
  <c r="R56" i="111"/>
  <c r="R57" i="111"/>
  <c r="R58" i="111"/>
  <c r="R59" i="111"/>
  <c r="R60" i="111"/>
  <c r="R61" i="111"/>
  <c r="R62" i="111"/>
  <c r="R63" i="111"/>
  <c r="R64" i="111"/>
  <c r="R65" i="111"/>
  <c r="R66" i="111"/>
  <c r="R67" i="111"/>
  <c r="R68" i="111"/>
  <c r="R69" i="111"/>
  <c r="R70" i="111"/>
  <c r="R71" i="111"/>
  <c r="R72" i="111"/>
  <c r="R73" i="111"/>
  <c r="R41" i="111"/>
  <c r="P42" i="111"/>
  <c r="P43" i="111"/>
  <c r="P44" i="111"/>
  <c r="P45" i="111"/>
  <c r="P46" i="111"/>
  <c r="P47" i="111"/>
  <c r="P48" i="111"/>
  <c r="P49" i="111"/>
  <c r="P50" i="111"/>
  <c r="P51" i="111"/>
  <c r="P52" i="111"/>
  <c r="P53" i="111"/>
  <c r="P54" i="111"/>
  <c r="P55" i="111"/>
  <c r="P56" i="111"/>
  <c r="P57" i="111"/>
  <c r="P58" i="111"/>
  <c r="P59" i="111"/>
  <c r="P60" i="111"/>
  <c r="P61" i="111"/>
  <c r="P62" i="111"/>
  <c r="P63" i="111"/>
  <c r="P64" i="111"/>
  <c r="P65" i="111"/>
  <c r="P66" i="111"/>
  <c r="P67" i="111"/>
  <c r="P68" i="111"/>
  <c r="P69" i="111"/>
  <c r="P70" i="111"/>
  <c r="P71" i="111"/>
  <c r="P72" i="111"/>
  <c r="P73" i="111"/>
  <c r="Q42" i="111"/>
  <c r="Q43" i="111"/>
  <c r="Q44" i="111"/>
  <c r="Q45" i="111"/>
  <c r="Q46" i="111"/>
  <c r="Q47" i="111"/>
  <c r="Q48" i="111"/>
  <c r="Q49" i="111"/>
  <c r="Q50" i="111"/>
  <c r="Q51" i="111"/>
  <c r="Q52" i="111"/>
  <c r="Q53" i="111"/>
  <c r="Q54" i="111"/>
  <c r="Q55" i="111"/>
  <c r="Q56" i="111"/>
  <c r="Q57" i="111"/>
  <c r="Q58" i="111"/>
  <c r="Q59" i="111"/>
  <c r="Q60" i="111"/>
  <c r="Q61" i="111"/>
  <c r="Q62" i="111"/>
  <c r="Q63" i="111"/>
  <c r="Q64" i="111"/>
  <c r="Q65" i="111"/>
  <c r="Q66" i="111"/>
  <c r="Q67" i="111"/>
  <c r="Q68" i="111"/>
  <c r="Q69" i="111"/>
  <c r="Q70" i="111"/>
  <c r="Q71" i="111"/>
  <c r="Q72" i="111"/>
  <c r="Q73" i="111"/>
  <c r="Q41" i="111"/>
  <c r="P41" i="111"/>
  <c r="S5" i="111"/>
  <c r="S6" i="111"/>
  <c r="S7" i="111"/>
  <c r="S8" i="111"/>
  <c r="S9" i="111"/>
  <c r="S10" i="111"/>
  <c r="S11" i="111"/>
  <c r="S12" i="111"/>
  <c r="S13" i="111"/>
  <c r="S14" i="111"/>
  <c r="S15" i="111"/>
  <c r="S16" i="111"/>
  <c r="S17" i="111"/>
  <c r="S18" i="111"/>
  <c r="S19" i="111"/>
  <c r="S20" i="111"/>
  <c r="S21" i="111"/>
  <c r="S22" i="111"/>
  <c r="S23" i="111"/>
  <c r="S24" i="111"/>
  <c r="S25" i="111"/>
  <c r="S26" i="111"/>
  <c r="S27" i="111"/>
  <c r="S28" i="111"/>
  <c r="S29" i="111"/>
  <c r="S30" i="111"/>
  <c r="S31" i="111"/>
  <c r="S32" i="111"/>
  <c r="S33" i="111"/>
  <c r="S34" i="111"/>
  <c r="S35" i="111"/>
  <c r="S36" i="111"/>
  <c r="S4" i="111"/>
  <c r="R5" i="111"/>
  <c r="R6" i="111"/>
  <c r="R7" i="111"/>
  <c r="R8" i="111"/>
  <c r="R9" i="111"/>
  <c r="R10" i="111"/>
  <c r="R11" i="111"/>
  <c r="R12" i="111"/>
  <c r="R13" i="111"/>
  <c r="R14" i="111"/>
  <c r="R15" i="111"/>
  <c r="R16" i="111"/>
  <c r="R17" i="111"/>
  <c r="R18" i="111"/>
  <c r="R19" i="111"/>
  <c r="R20" i="111"/>
  <c r="R21" i="111"/>
  <c r="R22" i="111"/>
  <c r="R23" i="111"/>
  <c r="R24" i="111"/>
  <c r="R25" i="111"/>
  <c r="R26" i="111"/>
  <c r="R27" i="111"/>
  <c r="R28" i="111"/>
  <c r="R29" i="111"/>
  <c r="R30" i="111"/>
  <c r="R31" i="111"/>
  <c r="R32" i="111"/>
  <c r="R33" i="111"/>
  <c r="R34" i="111"/>
  <c r="R35" i="111"/>
  <c r="R36" i="111"/>
  <c r="R4" i="111"/>
  <c r="Q5" i="111"/>
  <c r="Q6" i="111"/>
  <c r="Q7" i="111"/>
  <c r="Q8" i="111"/>
  <c r="Q9" i="111"/>
  <c r="Q10" i="111"/>
  <c r="Q11" i="111"/>
  <c r="Q12" i="111"/>
  <c r="Q13" i="111"/>
  <c r="Q14" i="111"/>
  <c r="Q15" i="111"/>
  <c r="Q16" i="111"/>
  <c r="Q17" i="111"/>
  <c r="Q18" i="111"/>
  <c r="Q19" i="111"/>
  <c r="Q20" i="111"/>
  <c r="Q21" i="111"/>
  <c r="Q22" i="111"/>
  <c r="Q23" i="111"/>
  <c r="Q24" i="111"/>
  <c r="Q25" i="111"/>
  <c r="Q26" i="111"/>
  <c r="Q27" i="111"/>
  <c r="Q28" i="111"/>
  <c r="Q29" i="111"/>
  <c r="Q30" i="111"/>
  <c r="Q31" i="111"/>
  <c r="Q32" i="111"/>
  <c r="Q33" i="111"/>
  <c r="Q34" i="111"/>
  <c r="Q35" i="111"/>
  <c r="Q36" i="111"/>
  <c r="Q4" i="111"/>
  <c r="P5" i="111"/>
  <c r="P6" i="11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30" i="111"/>
  <c r="P31" i="111"/>
  <c r="P32" i="111"/>
  <c r="P33" i="111"/>
  <c r="P34" i="111"/>
  <c r="P35" i="111"/>
  <c r="P36" i="111"/>
  <c r="P4" i="111"/>
  <c r="T150" i="111"/>
  <c r="T151" i="111"/>
  <c r="T152" i="111"/>
  <c r="T153" i="111"/>
  <c r="T154" i="111"/>
  <c r="T155" i="111"/>
  <c r="T156" i="111"/>
  <c r="T157" i="111"/>
  <c r="T158" i="111"/>
  <c r="T159" i="111"/>
  <c r="T160" i="111"/>
  <c r="T161" i="111"/>
  <c r="T162" i="111"/>
  <c r="T163" i="111"/>
  <c r="T164" i="111"/>
  <c r="T165" i="111"/>
  <c r="T166" i="111"/>
  <c r="T167" i="111"/>
  <c r="T168" i="111"/>
  <c r="T169" i="111"/>
  <c r="T170" i="111"/>
  <c r="T171" i="111"/>
  <c r="T172" i="111"/>
  <c r="T173" i="111"/>
  <c r="T174" i="111"/>
  <c r="T175" i="111"/>
  <c r="T176" i="111"/>
  <c r="T177" i="111"/>
  <c r="T178" i="111"/>
  <c r="T179" i="111"/>
  <c r="T180" i="111"/>
  <c r="T181" i="111"/>
  <c r="T149" i="111"/>
  <c r="O151" i="111"/>
  <c r="O152" i="111"/>
  <c r="O153" i="111"/>
  <c r="O154" i="111"/>
  <c r="O155" i="111"/>
  <c r="O156" i="111"/>
  <c r="O157" i="111"/>
  <c r="O159" i="111"/>
  <c r="O160" i="111"/>
  <c r="O161" i="111"/>
  <c r="O162" i="111"/>
  <c r="O163" i="111"/>
  <c r="O164" i="111"/>
  <c r="O165" i="111"/>
  <c r="O166" i="111"/>
  <c r="O167" i="111"/>
  <c r="O169" i="111"/>
  <c r="O170" i="111"/>
  <c r="O171" i="111"/>
  <c r="O172" i="111"/>
  <c r="O174" i="111"/>
  <c r="O175" i="111"/>
  <c r="O176" i="111"/>
  <c r="O178" i="111"/>
  <c r="O179" i="111"/>
  <c r="O180" i="111"/>
  <c r="O181" i="111"/>
  <c r="N151" i="111"/>
  <c r="N152" i="111"/>
  <c r="N153" i="111"/>
  <c r="N154" i="111"/>
  <c r="N155" i="111"/>
  <c r="N156" i="111"/>
  <c r="N157" i="111"/>
  <c r="N159" i="111"/>
  <c r="N160" i="111"/>
  <c r="N161" i="111"/>
  <c r="N162" i="111"/>
  <c r="N163" i="111"/>
  <c r="N164" i="111"/>
  <c r="N165" i="111"/>
  <c r="N166" i="111"/>
  <c r="N167" i="111"/>
  <c r="N169" i="111"/>
  <c r="N170" i="111"/>
  <c r="N171" i="111"/>
  <c r="N172" i="111"/>
  <c r="N174" i="111"/>
  <c r="N175" i="111"/>
  <c r="N176" i="111"/>
  <c r="N178" i="111"/>
  <c r="N179" i="111"/>
  <c r="N180" i="111"/>
  <c r="N181" i="111"/>
  <c r="K151" i="111"/>
  <c r="K152" i="111"/>
  <c r="K153" i="111"/>
  <c r="K154" i="111"/>
  <c r="K155" i="111"/>
  <c r="K156" i="111"/>
  <c r="K157" i="111"/>
  <c r="K159" i="111"/>
  <c r="K160" i="111"/>
  <c r="K161" i="111"/>
  <c r="K162" i="111"/>
  <c r="K163" i="111"/>
  <c r="K164" i="111"/>
  <c r="K165" i="111"/>
  <c r="K166" i="111"/>
  <c r="K167" i="111"/>
  <c r="K169" i="111"/>
  <c r="K170" i="111"/>
  <c r="K171" i="111"/>
  <c r="K172" i="111"/>
  <c r="K174" i="111"/>
  <c r="K175" i="111"/>
  <c r="K176" i="111"/>
  <c r="K178" i="111"/>
  <c r="K179" i="111"/>
  <c r="K180" i="111"/>
  <c r="K181" i="111"/>
  <c r="J151" i="111"/>
  <c r="J152" i="111"/>
  <c r="J153" i="111"/>
  <c r="J154" i="111"/>
  <c r="J155" i="111"/>
  <c r="J156" i="111"/>
  <c r="J157" i="111"/>
  <c r="J159" i="111"/>
  <c r="J160" i="111"/>
  <c r="J161" i="111"/>
  <c r="J162" i="111"/>
  <c r="J163" i="111"/>
  <c r="J164" i="111"/>
  <c r="J165" i="111"/>
  <c r="J166" i="111"/>
  <c r="J167" i="111"/>
  <c r="J169" i="111"/>
  <c r="J170" i="111"/>
  <c r="J171" i="111"/>
  <c r="J172" i="111"/>
  <c r="J174" i="111"/>
  <c r="J175" i="111"/>
  <c r="J176" i="111"/>
  <c r="J178" i="111"/>
  <c r="J179" i="111"/>
  <c r="J180" i="111"/>
  <c r="J181" i="111"/>
  <c r="E151" i="111"/>
  <c r="E152" i="111"/>
  <c r="E153" i="111"/>
  <c r="E154" i="111"/>
  <c r="E155" i="111"/>
  <c r="E156" i="111"/>
  <c r="E157" i="111"/>
  <c r="E159" i="111"/>
  <c r="E160" i="111"/>
  <c r="E161" i="111"/>
  <c r="E162" i="111"/>
  <c r="E163" i="111"/>
  <c r="E164" i="111"/>
  <c r="E165" i="111"/>
  <c r="E166" i="111"/>
  <c r="E167" i="111"/>
  <c r="E169" i="111"/>
  <c r="E170" i="111"/>
  <c r="E171" i="111"/>
  <c r="E172" i="111"/>
  <c r="E174" i="111"/>
  <c r="E175" i="111"/>
  <c r="E176" i="111"/>
  <c r="E178" i="111"/>
  <c r="E179" i="111"/>
  <c r="E180" i="111"/>
  <c r="E181" i="111"/>
  <c r="D151" i="111"/>
  <c r="D152" i="111"/>
  <c r="D153" i="111"/>
  <c r="D154" i="111"/>
  <c r="D155" i="111"/>
  <c r="D156" i="111"/>
  <c r="D157" i="111"/>
  <c r="D159" i="111"/>
  <c r="D160" i="111"/>
  <c r="D161" i="111"/>
  <c r="D162" i="111"/>
  <c r="D163" i="111"/>
  <c r="D164" i="111"/>
  <c r="D165" i="111"/>
  <c r="D166" i="111"/>
  <c r="D167" i="111"/>
  <c r="D169" i="111"/>
  <c r="D170" i="111"/>
  <c r="D171" i="111"/>
  <c r="D172" i="111"/>
  <c r="D174" i="111"/>
  <c r="D175" i="111"/>
  <c r="D176" i="111"/>
  <c r="D178" i="111"/>
  <c r="D179" i="111"/>
  <c r="D180" i="111"/>
  <c r="D181" i="111"/>
  <c r="O145" i="111"/>
  <c r="AC182" i="111"/>
  <c r="AB182" i="111"/>
  <c r="AA182" i="111"/>
  <c r="Z182" i="111"/>
  <c r="AC181" i="111"/>
  <c r="AB181" i="111"/>
  <c r="AA181" i="111"/>
  <c r="Z181" i="111"/>
  <c r="AC180" i="111"/>
  <c r="AB180" i="111"/>
  <c r="AA180" i="111"/>
  <c r="Z180" i="111"/>
  <c r="AC179" i="111"/>
  <c r="AB179" i="111"/>
  <c r="AA179" i="111"/>
  <c r="Z179" i="111"/>
  <c r="AC178" i="111"/>
  <c r="AB178" i="111"/>
  <c r="AA178" i="111"/>
  <c r="Z178" i="111"/>
  <c r="AC177" i="111"/>
  <c r="AB177" i="111"/>
  <c r="AA177" i="111"/>
  <c r="Z177" i="111"/>
  <c r="AC176" i="111"/>
  <c r="AB176" i="111"/>
  <c r="AA176" i="111"/>
  <c r="Z176" i="111"/>
  <c r="AC175" i="111"/>
  <c r="AB175" i="111"/>
  <c r="AA175" i="111"/>
  <c r="Z175" i="111"/>
  <c r="AC174" i="111"/>
  <c r="AB174" i="111"/>
  <c r="AA174" i="111"/>
  <c r="Z174" i="111"/>
  <c r="AC173" i="111"/>
  <c r="AB173" i="111"/>
  <c r="AA173" i="111"/>
  <c r="Z173" i="111"/>
  <c r="AC172" i="111"/>
  <c r="AB172" i="111"/>
  <c r="AA172" i="111"/>
  <c r="Z172" i="111"/>
  <c r="AC171" i="111"/>
  <c r="AB171" i="111"/>
  <c r="AA171" i="111"/>
  <c r="Z171" i="111"/>
  <c r="AC170" i="111"/>
  <c r="AB170" i="111"/>
  <c r="AA170" i="111"/>
  <c r="Z170" i="111"/>
  <c r="AC169" i="111"/>
  <c r="AB169" i="111"/>
  <c r="AA169" i="111"/>
  <c r="Z169" i="111"/>
  <c r="AC168" i="111"/>
  <c r="AB168" i="111"/>
  <c r="AA168" i="111"/>
  <c r="Z168" i="111"/>
  <c r="AC167" i="111"/>
  <c r="AB167" i="111"/>
  <c r="AA167" i="111"/>
  <c r="Z167" i="111"/>
  <c r="AC166" i="111"/>
  <c r="AB166" i="111"/>
  <c r="AA166" i="111"/>
  <c r="Z166" i="111"/>
  <c r="AC165" i="111"/>
  <c r="AB165" i="111"/>
  <c r="AA165" i="111"/>
  <c r="Z165" i="111"/>
  <c r="AC164" i="111"/>
  <c r="AB164" i="111"/>
  <c r="AA164" i="111"/>
  <c r="Z164" i="111"/>
  <c r="AC163" i="111"/>
  <c r="AB163" i="111"/>
  <c r="AA163" i="111"/>
  <c r="Z163" i="111"/>
  <c r="AC162" i="111"/>
  <c r="AB162" i="111"/>
  <c r="AA162" i="111"/>
  <c r="Z162" i="111"/>
  <c r="AC161" i="111"/>
  <c r="AB161" i="111"/>
  <c r="AA161" i="111"/>
  <c r="Z161" i="111"/>
  <c r="AC160" i="111"/>
  <c r="AB160" i="111"/>
  <c r="AA160" i="111"/>
  <c r="Z160" i="111"/>
  <c r="AC159" i="111"/>
  <c r="AB159" i="111"/>
  <c r="AA159" i="111"/>
  <c r="Z159" i="111"/>
  <c r="AC158" i="111"/>
  <c r="AB158" i="111"/>
  <c r="AA158" i="111"/>
  <c r="Z158" i="111"/>
  <c r="AC157" i="111"/>
  <c r="AB157" i="111"/>
  <c r="AA157" i="111"/>
  <c r="Z157" i="111"/>
  <c r="AC156" i="111"/>
  <c r="AB156" i="111"/>
  <c r="AA156" i="111"/>
  <c r="Z156" i="111"/>
  <c r="AC155" i="111"/>
  <c r="AB155" i="111"/>
  <c r="AA155" i="111"/>
  <c r="Z155" i="111"/>
  <c r="AC154" i="111"/>
  <c r="AB154" i="111"/>
  <c r="AA154" i="111"/>
  <c r="Z154" i="111"/>
  <c r="AC153" i="111"/>
  <c r="AB153" i="111"/>
  <c r="AA153" i="111"/>
  <c r="Z153" i="111"/>
  <c r="AC152" i="111"/>
  <c r="AB152" i="111"/>
  <c r="AA152" i="111"/>
  <c r="Z152" i="111"/>
  <c r="AC151" i="111"/>
  <c r="AB151" i="111"/>
  <c r="AA151" i="111"/>
  <c r="Z151" i="111"/>
  <c r="AC150" i="111"/>
  <c r="AB150" i="111"/>
  <c r="AA150" i="111"/>
  <c r="Z150" i="111"/>
  <c r="AC146" i="111"/>
  <c r="AB146" i="111"/>
  <c r="AA146" i="111"/>
  <c r="Z146" i="111"/>
  <c r="AC145" i="111"/>
  <c r="AB145" i="111"/>
  <c r="AA145" i="111"/>
  <c r="Z145" i="111"/>
  <c r="AC144" i="111"/>
  <c r="AB144" i="111"/>
  <c r="AA144" i="111"/>
  <c r="Z144" i="111"/>
  <c r="AC143" i="111"/>
  <c r="AB143" i="111"/>
  <c r="AA143" i="111"/>
  <c r="Z143" i="111"/>
  <c r="AC142" i="111"/>
  <c r="AB142" i="111"/>
  <c r="AA142" i="111"/>
  <c r="Z142" i="111"/>
  <c r="AC141" i="111"/>
  <c r="AB141" i="111"/>
  <c r="AA141" i="111"/>
  <c r="Z141" i="111"/>
  <c r="AC140" i="111"/>
  <c r="AB140" i="111"/>
  <c r="AA140" i="111"/>
  <c r="Z140" i="111"/>
  <c r="AC139" i="111"/>
  <c r="AB139" i="111"/>
  <c r="AA139" i="111"/>
  <c r="Z139" i="111"/>
  <c r="AC138" i="111"/>
  <c r="AB138" i="111"/>
  <c r="AA138" i="111"/>
  <c r="Z138" i="111"/>
  <c r="AC137" i="111"/>
  <c r="AB137" i="111"/>
  <c r="AA137" i="111"/>
  <c r="Z137" i="111"/>
  <c r="AC136" i="111"/>
  <c r="AB136" i="111"/>
  <c r="AA136" i="111"/>
  <c r="Z136" i="111"/>
  <c r="AC135" i="111"/>
  <c r="AB135" i="111"/>
  <c r="AA135" i="111"/>
  <c r="Z135" i="111"/>
  <c r="AC134" i="111"/>
  <c r="AB134" i="111"/>
  <c r="AA134" i="111"/>
  <c r="Z134" i="111"/>
  <c r="AC133" i="111"/>
  <c r="AB133" i="111"/>
  <c r="AA133" i="111"/>
  <c r="Z133" i="111"/>
  <c r="AC132" i="111"/>
  <c r="AB132" i="111"/>
  <c r="AA132" i="111"/>
  <c r="Z132" i="111"/>
  <c r="AC131" i="111"/>
  <c r="AB131" i="111"/>
  <c r="AA131" i="111"/>
  <c r="Z131" i="111"/>
  <c r="AC130" i="111"/>
  <c r="AB130" i="111"/>
  <c r="AA130" i="111"/>
  <c r="Z130" i="111"/>
  <c r="AC129" i="111"/>
  <c r="AB129" i="111"/>
  <c r="AA129" i="111"/>
  <c r="Z129" i="111"/>
  <c r="AC128" i="111"/>
  <c r="AB128" i="111"/>
  <c r="AA128" i="111"/>
  <c r="Z128" i="111"/>
  <c r="AC127" i="111"/>
  <c r="AB127" i="111"/>
  <c r="AA127" i="111"/>
  <c r="Z127" i="111"/>
  <c r="AC126" i="111"/>
  <c r="AB126" i="111"/>
  <c r="AA126" i="111"/>
  <c r="Z126" i="111"/>
  <c r="AC125" i="111"/>
  <c r="AB125" i="111"/>
  <c r="AA125" i="111"/>
  <c r="Z125" i="111"/>
  <c r="AC124" i="111"/>
  <c r="AB124" i="111"/>
  <c r="AA124" i="111"/>
  <c r="Z124" i="111"/>
  <c r="AC123" i="111"/>
  <c r="AB123" i="111"/>
  <c r="AA123" i="111"/>
  <c r="Z123" i="111"/>
  <c r="AC122" i="111"/>
  <c r="AB122" i="111"/>
  <c r="AA122" i="111"/>
  <c r="Z122" i="111"/>
  <c r="AC121" i="111"/>
  <c r="AB121" i="111"/>
  <c r="AA121" i="111"/>
  <c r="Z121" i="111"/>
  <c r="AC120" i="111"/>
  <c r="AB120" i="111"/>
  <c r="AA120" i="111"/>
  <c r="Z120" i="111"/>
  <c r="AC119" i="111"/>
  <c r="AB119" i="111"/>
  <c r="AA119" i="111"/>
  <c r="Z119" i="111"/>
  <c r="AC118" i="111"/>
  <c r="AB118" i="111"/>
  <c r="AA118" i="111"/>
  <c r="Z118" i="111"/>
  <c r="AC117" i="111"/>
  <c r="AB117" i="111"/>
  <c r="AA117" i="111"/>
  <c r="Z117" i="111"/>
  <c r="AC116" i="111"/>
  <c r="AB116" i="111"/>
  <c r="AA116" i="111"/>
  <c r="Z116" i="111"/>
  <c r="AC115" i="111"/>
  <c r="AB115" i="111"/>
  <c r="AA115" i="111"/>
  <c r="Z115" i="111"/>
  <c r="AC114" i="111"/>
  <c r="AB114" i="111"/>
  <c r="AA114" i="111"/>
  <c r="Z114" i="111"/>
  <c r="AC110" i="111"/>
  <c r="AB110" i="111"/>
  <c r="AA110" i="111"/>
  <c r="Z110" i="111"/>
  <c r="M109" i="111"/>
  <c r="AC109" i="111"/>
  <c r="AB109" i="111"/>
  <c r="AA109" i="111"/>
  <c r="Z109" i="111"/>
  <c r="M108" i="111"/>
  <c r="AC108" i="111"/>
  <c r="AB108" i="111"/>
  <c r="AA108" i="111"/>
  <c r="Z108" i="111"/>
  <c r="M107" i="111"/>
  <c r="AC107" i="111"/>
  <c r="AB107" i="111"/>
  <c r="AA107" i="111"/>
  <c r="Z107" i="111"/>
  <c r="M106" i="111"/>
  <c r="AC106" i="111"/>
  <c r="AB106" i="111"/>
  <c r="AA106" i="111"/>
  <c r="Z106" i="111"/>
  <c r="AC105" i="111"/>
  <c r="AB105" i="111"/>
  <c r="AA105" i="111"/>
  <c r="Z105" i="111"/>
  <c r="M104" i="111"/>
  <c r="AC104" i="111"/>
  <c r="AB104" i="111"/>
  <c r="AA104" i="111"/>
  <c r="Z104" i="111"/>
  <c r="M103" i="111"/>
  <c r="AC103" i="111"/>
  <c r="AB103" i="111"/>
  <c r="AA103" i="111"/>
  <c r="Z103" i="111"/>
  <c r="M102" i="111"/>
  <c r="AC102" i="111"/>
  <c r="AB102" i="111"/>
  <c r="AA102" i="111"/>
  <c r="Z102" i="111"/>
  <c r="AC101" i="111"/>
  <c r="AB101" i="111"/>
  <c r="AA101" i="111"/>
  <c r="Z101" i="111"/>
  <c r="M100" i="111"/>
  <c r="AC100" i="111"/>
  <c r="AB100" i="111"/>
  <c r="AA100" i="111"/>
  <c r="Z100" i="111"/>
  <c r="M99" i="111"/>
  <c r="AC99" i="111"/>
  <c r="AB99" i="111"/>
  <c r="AA99" i="111"/>
  <c r="Z99" i="111"/>
  <c r="M98" i="111"/>
  <c r="AC98" i="111"/>
  <c r="AB98" i="111"/>
  <c r="AA98" i="111"/>
  <c r="Z98" i="111"/>
  <c r="M97" i="111"/>
  <c r="AC97" i="111"/>
  <c r="AB97" i="111"/>
  <c r="AA97" i="111"/>
  <c r="Z97" i="111"/>
  <c r="AC96" i="111"/>
  <c r="AB96" i="111"/>
  <c r="AA96" i="111"/>
  <c r="Z96" i="111"/>
  <c r="M95" i="111"/>
  <c r="AC95" i="111"/>
  <c r="AB95" i="111"/>
  <c r="AA95" i="111"/>
  <c r="Z95" i="111"/>
  <c r="M94" i="111"/>
  <c r="AC94" i="111"/>
  <c r="AB94" i="111"/>
  <c r="AA94" i="111"/>
  <c r="Z94" i="111"/>
  <c r="M93" i="111"/>
  <c r="AC93" i="111"/>
  <c r="AB93" i="111"/>
  <c r="AA93" i="111"/>
  <c r="Z93" i="111"/>
  <c r="M92" i="111"/>
  <c r="AC92" i="111"/>
  <c r="AB92" i="111"/>
  <c r="AA92" i="111"/>
  <c r="Z92" i="111"/>
  <c r="M91" i="111"/>
  <c r="AC91" i="111"/>
  <c r="AB91" i="111"/>
  <c r="AA91" i="111"/>
  <c r="Z91" i="111"/>
  <c r="M90" i="111"/>
  <c r="AC90" i="111"/>
  <c r="AB90" i="111"/>
  <c r="AA90" i="111"/>
  <c r="Z90" i="111"/>
  <c r="M89" i="111"/>
  <c r="AC89" i="111"/>
  <c r="AB89" i="111"/>
  <c r="AA89" i="111"/>
  <c r="Z89" i="111"/>
  <c r="M88" i="111"/>
  <c r="AC88" i="111"/>
  <c r="AB88" i="111"/>
  <c r="AA88" i="111"/>
  <c r="Z88" i="111"/>
  <c r="M87" i="111"/>
  <c r="AC87" i="111"/>
  <c r="AB87" i="111"/>
  <c r="AA87" i="111"/>
  <c r="Z87" i="111"/>
  <c r="AC86" i="111"/>
  <c r="AB86" i="111"/>
  <c r="AA86" i="111"/>
  <c r="Z86" i="111"/>
  <c r="M85" i="111"/>
  <c r="AC85" i="111"/>
  <c r="AB85" i="111"/>
  <c r="AA85" i="111"/>
  <c r="Z85" i="111"/>
  <c r="M84" i="111"/>
  <c r="AC84" i="111"/>
  <c r="AB84" i="111"/>
  <c r="AA84" i="111"/>
  <c r="Z84" i="111"/>
  <c r="M83" i="111"/>
  <c r="AC83" i="111"/>
  <c r="AB83" i="111"/>
  <c r="AA83" i="111"/>
  <c r="Z83" i="111"/>
  <c r="M82" i="111"/>
  <c r="AC82" i="111"/>
  <c r="AB82" i="111"/>
  <c r="AA82" i="111"/>
  <c r="Z82" i="111"/>
  <c r="M81" i="111"/>
  <c r="AC81" i="111"/>
  <c r="AB81" i="111"/>
  <c r="AA81" i="111"/>
  <c r="Z81" i="111"/>
  <c r="M80" i="111"/>
  <c r="AC80" i="111"/>
  <c r="AB80" i="111"/>
  <c r="AA80" i="111"/>
  <c r="Z80" i="111"/>
  <c r="M79" i="111"/>
  <c r="AC79" i="111"/>
  <c r="AB79" i="111"/>
  <c r="AA79" i="111"/>
  <c r="Z79" i="111"/>
  <c r="AC78" i="111"/>
  <c r="AB78" i="111"/>
  <c r="AA78" i="111"/>
  <c r="Z78" i="111"/>
  <c r="AC74" i="111"/>
  <c r="AB74" i="111"/>
  <c r="AA74" i="111"/>
  <c r="Z74" i="111"/>
  <c r="AC73" i="111"/>
  <c r="AB73" i="111"/>
  <c r="AA73" i="111"/>
  <c r="Z73" i="111"/>
  <c r="AC72" i="111"/>
  <c r="AB72" i="111"/>
  <c r="AA72" i="111"/>
  <c r="Z72" i="111"/>
  <c r="AC71" i="111"/>
  <c r="AB71" i="111"/>
  <c r="AA71" i="111"/>
  <c r="Z71" i="111"/>
  <c r="AC70" i="111"/>
  <c r="AB70" i="111"/>
  <c r="AA70" i="111"/>
  <c r="Z70" i="111"/>
  <c r="AC69" i="111"/>
  <c r="AB69" i="111"/>
  <c r="AA69" i="111"/>
  <c r="Z69" i="111"/>
  <c r="AC68" i="111"/>
  <c r="AB68" i="111"/>
  <c r="AA68" i="111"/>
  <c r="Z68" i="111"/>
  <c r="AC67" i="111"/>
  <c r="AB67" i="111"/>
  <c r="AA67" i="111"/>
  <c r="Z67" i="111"/>
  <c r="AC66" i="111"/>
  <c r="AB66" i="111"/>
  <c r="AA66" i="111"/>
  <c r="Z66" i="111"/>
  <c r="AC65" i="111"/>
  <c r="AB65" i="111"/>
  <c r="AA65" i="111"/>
  <c r="Z65" i="111"/>
  <c r="AC64" i="111"/>
  <c r="AB64" i="111"/>
  <c r="AA64" i="111"/>
  <c r="Z64" i="111"/>
  <c r="AC63" i="111"/>
  <c r="AB63" i="111"/>
  <c r="AA63" i="111"/>
  <c r="Z63" i="111"/>
  <c r="AC62" i="111"/>
  <c r="AB62" i="111"/>
  <c r="AA62" i="111"/>
  <c r="Z62" i="111"/>
  <c r="AC61" i="111"/>
  <c r="AB61" i="111"/>
  <c r="AA61" i="111"/>
  <c r="Z61" i="111"/>
  <c r="AC60" i="111"/>
  <c r="AB60" i="111"/>
  <c r="AA60" i="111"/>
  <c r="Z60" i="111"/>
  <c r="AC59" i="111"/>
  <c r="AB59" i="111"/>
  <c r="AA59" i="111"/>
  <c r="Z59" i="111"/>
  <c r="AC58" i="111"/>
  <c r="AB58" i="111"/>
  <c r="AA58" i="111"/>
  <c r="Z58" i="111"/>
  <c r="AC57" i="111"/>
  <c r="AB57" i="111"/>
  <c r="AA57" i="111"/>
  <c r="Z57" i="111"/>
  <c r="AC56" i="111"/>
  <c r="AB56" i="111"/>
  <c r="AA56" i="111"/>
  <c r="Z56" i="111"/>
  <c r="AC55" i="111"/>
  <c r="AB55" i="111"/>
  <c r="AA55" i="111"/>
  <c r="Z55" i="111"/>
  <c r="AC54" i="111"/>
  <c r="AB54" i="111"/>
  <c r="AA54" i="111"/>
  <c r="Z54" i="111"/>
  <c r="AC53" i="111"/>
  <c r="AB53" i="111"/>
  <c r="AA53" i="111"/>
  <c r="Z53" i="111"/>
  <c r="AC52" i="111"/>
  <c r="AB52" i="111"/>
  <c r="AA52" i="111"/>
  <c r="Z52" i="111"/>
  <c r="AC51" i="111"/>
  <c r="AB51" i="111"/>
  <c r="AA51" i="111"/>
  <c r="Z51" i="111"/>
  <c r="AC50" i="111"/>
  <c r="AB50" i="111"/>
  <c r="AA50" i="111"/>
  <c r="Z50" i="111"/>
  <c r="AC49" i="111"/>
  <c r="AB49" i="111"/>
  <c r="AA49" i="111"/>
  <c r="Z49" i="111"/>
  <c r="AC48" i="111"/>
  <c r="AB48" i="111"/>
  <c r="AA48" i="111"/>
  <c r="Z48" i="111"/>
  <c r="AC47" i="111"/>
  <c r="AB47" i="111"/>
  <c r="AA47" i="111"/>
  <c r="Z47" i="111"/>
  <c r="AC46" i="111"/>
  <c r="AB46" i="111"/>
  <c r="AA46" i="111"/>
  <c r="Z46" i="111"/>
  <c r="AC45" i="111"/>
  <c r="AB45" i="111"/>
  <c r="AA45" i="111"/>
  <c r="Z45" i="111"/>
  <c r="AC44" i="111"/>
  <c r="AB44" i="111"/>
  <c r="AA44" i="111"/>
  <c r="Z44" i="111"/>
  <c r="AC43" i="111"/>
  <c r="AB43" i="111"/>
  <c r="AA43" i="111"/>
  <c r="Z43" i="111"/>
  <c r="AC42" i="111"/>
  <c r="AB42" i="111"/>
  <c r="AA42" i="111"/>
  <c r="Z42" i="111"/>
  <c r="AM37" i="111"/>
  <c r="AC36" i="111"/>
  <c r="AB36" i="111"/>
  <c r="AA36" i="111"/>
  <c r="Z36" i="111"/>
  <c r="AH36" i="111" s="1"/>
  <c r="G36" i="111"/>
  <c r="AC35" i="111"/>
  <c r="AB35" i="111"/>
  <c r="AA35" i="111"/>
  <c r="Z35" i="111"/>
  <c r="AH35" i="111" s="1"/>
  <c r="G35" i="111"/>
  <c r="AC34" i="111"/>
  <c r="AB34" i="111"/>
  <c r="AA34" i="111"/>
  <c r="Z34" i="111"/>
  <c r="AH34" i="111" s="1"/>
  <c r="G34" i="111"/>
  <c r="AC33" i="111"/>
  <c r="AB33" i="111"/>
  <c r="AA33" i="111"/>
  <c r="Z33" i="111"/>
  <c r="AH33" i="111" s="1"/>
  <c r="G33" i="111"/>
  <c r="AC32" i="111"/>
  <c r="AB32" i="111"/>
  <c r="AA32" i="111"/>
  <c r="Z32" i="111"/>
  <c r="AC31" i="111"/>
  <c r="AB31" i="111"/>
  <c r="AA31" i="111"/>
  <c r="Z31" i="111"/>
  <c r="AH31" i="111" s="1"/>
  <c r="G31" i="111"/>
  <c r="AC30" i="111"/>
  <c r="AB30" i="111"/>
  <c r="AA30" i="111"/>
  <c r="Z30" i="111"/>
  <c r="AH30" i="111" s="1"/>
  <c r="G30" i="111"/>
  <c r="AC29" i="111"/>
  <c r="AB29" i="111"/>
  <c r="AA29" i="111"/>
  <c r="Z29" i="111"/>
  <c r="AH29" i="111" s="1"/>
  <c r="G29" i="111"/>
  <c r="AC28" i="111"/>
  <c r="AB28" i="111"/>
  <c r="AA28" i="111"/>
  <c r="Z28" i="111"/>
  <c r="AC27" i="111"/>
  <c r="AB27" i="111"/>
  <c r="AA27" i="111"/>
  <c r="Z27" i="111"/>
  <c r="AH27" i="111" s="1"/>
  <c r="G27" i="111"/>
  <c r="AC26" i="111"/>
  <c r="AB26" i="111"/>
  <c r="AA26" i="111"/>
  <c r="Z26" i="111"/>
  <c r="AH26" i="111" s="1"/>
  <c r="G26" i="111"/>
  <c r="AC25" i="111"/>
  <c r="AB25" i="111"/>
  <c r="AA25" i="111"/>
  <c r="Z25" i="111"/>
  <c r="AH25" i="111" s="1"/>
  <c r="G25" i="111"/>
  <c r="AC24" i="111"/>
  <c r="AB24" i="111"/>
  <c r="AA24" i="111"/>
  <c r="Z24" i="111"/>
  <c r="AH24" i="111" s="1"/>
  <c r="G24" i="111"/>
  <c r="AC23" i="111"/>
  <c r="AB23" i="111"/>
  <c r="AA23" i="111"/>
  <c r="Z23" i="111"/>
  <c r="AC22" i="111"/>
  <c r="AB22" i="111"/>
  <c r="AA22" i="111"/>
  <c r="Z22" i="111"/>
  <c r="G22" i="111"/>
  <c r="AC21" i="111"/>
  <c r="AB21" i="111"/>
  <c r="AA21" i="111"/>
  <c r="Z21" i="111"/>
  <c r="AH22" i="111" s="1"/>
  <c r="G21" i="111"/>
  <c r="AC20" i="111"/>
  <c r="AB20" i="111"/>
  <c r="AA20" i="111"/>
  <c r="Z20" i="111"/>
  <c r="AH21" i="111" s="1"/>
  <c r="G20" i="111"/>
  <c r="AC19" i="111"/>
  <c r="AB19" i="111"/>
  <c r="AA19" i="111"/>
  <c r="Z19" i="111"/>
  <c r="AH20" i="111" s="1"/>
  <c r="G19" i="111"/>
  <c r="AC18" i="111"/>
  <c r="AB18" i="111"/>
  <c r="AA18" i="111"/>
  <c r="Z18" i="111"/>
  <c r="AH19" i="111" s="1"/>
  <c r="G18" i="111"/>
  <c r="AC17" i="111"/>
  <c r="AB17" i="111"/>
  <c r="AA17" i="111"/>
  <c r="Z17" i="111"/>
  <c r="AH18" i="111" s="1"/>
  <c r="G17" i="111"/>
  <c r="AC16" i="111"/>
  <c r="AB16" i="111"/>
  <c r="AA16" i="111"/>
  <c r="Z16" i="111"/>
  <c r="AH17" i="111" s="1"/>
  <c r="G16" i="111"/>
  <c r="AC15" i="111"/>
  <c r="AB15" i="111"/>
  <c r="AA15" i="111"/>
  <c r="Z15" i="111"/>
  <c r="AH16" i="111" s="1"/>
  <c r="G15" i="111"/>
  <c r="AC14" i="111"/>
  <c r="AB14" i="111"/>
  <c r="AA14" i="111"/>
  <c r="Z14" i="111"/>
  <c r="AH15" i="111" s="1"/>
  <c r="G14" i="111"/>
  <c r="AU13" i="111"/>
  <c r="AT13" i="111"/>
  <c r="AS13" i="111"/>
  <c r="AR13" i="111"/>
  <c r="AQ13" i="111"/>
  <c r="AC13" i="111"/>
  <c r="AB13" i="111"/>
  <c r="AA13" i="111"/>
  <c r="Z13" i="111"/>
  <c r="AH14" i="111" s="1"/>
  <c r="AU12" i="111"/>
  <c r="AT12" i="111"/>
  <c r="AS12" i="111"/>
  <c r="AR12" i="111"/>
  <c r="AQ12" i="111"/>
  <c r="AC12" i="111"/>
  <c r="AB12" i="111"/>
  <c r="AA12" i="111"/>
  <c r="Z12" i="111"/>
  <c r="AH12" i="111" s="1"/>
  <c r="G12" i="111"/>
  <c r="AC11" i="111"/>
  <c r="AB11" i="111"/>
  <c r="AA11" i="111"/>
  <c r="Z11" i="111"/>
  <c r="AH11" i="111" s="1"/>
  <c r="G11" i="111"/>
  <c r="AC10" i="111"/>
  <c r="AB10" i="111"/>
  <c r="AA10" i="111"/>
  <c r="Z10" i="111"/>
  <c r="AH10" i="111" s="1"/>
  <c r="G10" i="111"/>
  <c r="AC9" i="111"/>
  <c r="AB9" i="111"/>
  <c r="AA9" i="111"/>
  <c r="Z9" i="111"/>
  <c r="AH9" i="111" s="1"/>
  <c r="G9" i="111"/>
  <c r="AC8" i="111"/>
  <c r="AB8" i="111"/>
  <c r="AA8" i="111"/>
  <c r="Z8" i="111"/>
  <c r="AH8" i="111" s="1"/>
  <c r="G8" i="111"/>
  <c r="AC7" i="111"/>
  <c r="AB7" i="111"/>
  <c r="AA7" i="111"/>
  <c r="Z7" i="111"/>
  <c r="AH7" i="111" s="1"/>
  <c r="G7" i="111"/>
  <c r="AC6" i="111"/>
  <c r="AB6" i="111"/>
  <c r="AA6" i="111"/>
  <c r="Z6" i="111"/>
  <c r="AH6" i="111" s="1"/>
  <c r="G6" i="111"/>
  <c r="AC5" i="111"/>
  <c r="AB5" i="111"/>
  <c r="AA5" i="111"/>
  <c r="Z5" i="111"/>
  <c r="AC4" i="111"/>
  <c r="AB4" i="111"/>
  <c r="AA4" i="111"/>
  <c r="Z4" i="111"/>
  <c r="G23" i="111" l="1"/>
  <c r="G28" i="111"/>
  <c r="M96" i="111"/>
  <c r="M101" i="111"/>
  <c r="M105" i="111"/>
  <c r="G32" i="111"/>
  <c r="G5" i="111"/>
  <c r="G13" i="111"/>
  <c r="M86" i="111"/>
  <c r="M78" i="111"/>
  <c r="G24" i="27" l="1"/>
  <c r="F24" i="27"/>
  <c r="E24" i="27"/>
  <c r="D24" i="27"/>
  <c r="C24" i="27"/>
  <c r="D7" i="20" l="1"/>
  <c r="L5" i="110"/>
  <c r="L6" i="110"/>
  <c r="L7" i="110"/>
  <c r="L8" i="110"/>
  <c r="L9" i="110"/>
  <c r="L10" i="110"/>
  <c r="L11" i="110"/>
  <c r="L12" i="110"/>
  <c r="L13" i="110"/>
  <c r="L14" i="110"/>
  <c r="L15" i="110"/>
  <c r="L16" i="110"/>
  <c r="L17" i="110"/>
  <c r="L18" i="110"/>
  <c r="L19" i="110"/>
  <c r="L20" i="110"/>
  <c r="L21" i="110"/>
  <c r="L22" i="110"/>
  <c r="L23" i="110"/>
  <c r="L24" i="110"/>
  <c r="L25" i="110"/>
  <c r="L26" i="110"/>
  <c r="L27" i="110"/>
  <c r="L28" i="110"/>
  <c r="L29" i="110"/>
  <c r="L30" i="110"/>
  <c r="L31" i="110"/>
  <c r="L32" i="110"/>
  <c r="L33" i="110"/>
  <c r="L34" i="110"/>
  <c r="L35" i="110"/>
  <c r="L36" i="110"/>
  <c r="L4" i="110"/>
  <c r="F4" i="110"/>
  <c r="U4" i="29" s="1"/>
  <c r="Q5" i="110"/>
  <c r="T114" i="111" s="1"/>
  <c r="Q6" i="110"/>
  <c r="T115" i="111" s="1"/>
  <c r="Q7" i="110"/>
  <c r="T116" i="111" s="1"/>
  <c r="Q8" i="110"/>
  <c r="T117" i="111" s="1"/>
  <c r="Q9" i="110"/>
  <c r="T118" i="111" s="1"/>
  <c r="Q10" i="110"/>
  <c r="T119" i="111" s="1"/>
  <c r="Q11" i="110"/>
  <c r="T120" i="111" s="1"/>
  <c r="Q12" i="110"/>
  <c r="T121" i="111" s="1"/>
  <c r="Q13" i="110"/>
  <c r="T122" i="111" s="1"/>
  <c r="Q14" i="110"/>
  <c r="T123" i="111" s="1"/>
  <c r="Q15" i="110"/>
  <c r="T124" i="111" s="1"/>
  <c r="Q16" i="110"/>
  <c r="T125" i="111" s="1"/>
  <c r="Q17" i="110"/>
  <c r="T126" i="111" s="1"/>
  <c r="Q18" i="110"/>
  <c r="T127" i="111" s="1"/>
  <c r="Q19" i="110"/>
  <c r="T128" i="111" s="1"/>
  <c r="Q20" i="110"/>
  <c r="T129" i="111" s="1"/>
  <c r="Q21" i="110"/>
  <c r="T130" i="111" s="1"/>
  <c r="Q22" i="110"/>
  <c r="T131" i="111" s="1"/>
  <c r="Q23" i="110"/>
  <c r="T132" i="111" s="1"/>
  <c r="Q24" i="110"/>
  <c r="T133" i="111" s="1"/>
  <c r="Q25" i="110"/>
  <c r="T134" i="111" s="1"/>
  <c r="Q26" i="110"/>
  <c r="T135" i="111" s="1"/>
  <c r="Q27" i="110"/>
  <c r="T136" i="111" s="1"/>
  <c r="Q28" i="110"/>
  <c r="T137" i="111" s="1"/>
  <c r="Q29" i="110"/>
  <c r="T138" i="111" s="1"/>
  <c r="Q30" i="110"/>
  <c r="T139" i="111" s="1"/>
  <c r="Q31" i="110"/>
  <c r="T140" i="111" s="1"/>
  <c r="Q32" i="110"/>
  <c r="T141" i="111" s="1"/>
  <c r="Q33" i="110"/>
  <c r="T142" i="111" s="1"/>
  <c r="Q34" i="110"/>
  <c r="T143" i="111" s="1"/>
  <c r="Q35" i="110"/>
  <c r="T144" i="111" s="1"/>
  <c r="Q36" i="110"/>
  <c r="T145" i="111" s="1"/>
  <c r="Q4" i="110"/>
  <c r="T113" i="111" s="1"/>
  <c r="P5" i="110"/>
  <c r="T78" i="111" s="1"/>
  <c r="P6" i="110"/>
  <c r="T79" i="111" s="1"/>
  <c r="P7" i="110"/>
  <c r="T80" i="111" s="1"/>
  <c r="P8" i="110"/>
  <c r="T81" i="111" s="1"/>
  <c r="P9" i="110"/>
  <c r="T82" i="111" s="1"/>
  <c r="P10" i="110"/>
  <c r="T83" i="111" s="1"/>
  <c r="P11" i="110"/>
  <c r="T84" i="111" s="1"/>
  <c r="P12" i="110"/>
  <c r="T85" i="111" s="1"/>
  <c r="P13" i="110"/>
  <c r="T86" i="111" s="1"/>
  <c r="P14" i="110"/>
  <c r="T87" i="111" s="1"/>
  <c r="P15" i="110"/>
  <c r="T88" i="111" s="1"/>
  <c r="P16" i="110"/>
  <c r="T89" i="111" s="1"/>
  <c r="P17" i="110"/>
  <c r="T90" i="111" s="1"/>
  <c r="P18" i="110"/>
  <c r="T91" i="111" s="1"/>
  <c r="P19" i="110"/>
  <c r="T92" i="111" s="1"/>
  <c r="P20" i="110"/>
  <c r="T93" i="111" s="1"/>
  <c r="P21" i="110"/>
  <c r="T94" i="111" s="1"/>
  <c r="P22" i="110"/>
  <c r="T95" i="111" s="1"/>
  <c r="P23" i="110"/>
  <c r="T96" i="111" s="1"/>
  <c r="P24" i="110"/>
  <c r="T97" i="111" s="1"/>
  <c r="P25" i="110"/>
  <c r="T98" i="111" s="1"/>
  <c r="P26" i="110"/>
  <c r="T99" i="111" s="1"/>
  <c r="P27" i="110"/>
  <c r="T100" i="111" s="1"/>
  <c r="P28" i="110"/>
  <c r="T101" i="111" s="1"/>
  <c r="P29" i="110"/>
  <c r="T102" i="111" s="1"/>
  <c r="P30" i="110"/>
  <c r="T103" i="111" s="1"/>
  <c r="P31" i="110"/>
  <c r="T104" i="111" s="1"/>
  <c r="P32" i="110"/>
  <c r="T105" i="111" s="1"/>
  <c r="P33" i="110"/>
  <c r="T106" i="111" s="1"/>
  <c r="P34" i="110"/>
  <c r="T107" i="111" s="1"/>
  <c r="P35" i="110"/>
  <c r="T108" i="111" s="1"/>
  <c r="P36" i="110"/>
  <c r="T109" i="111" s="1"/>
  <c r="P4" i="110"/>
  <c r="J18" i="110" s="1"/>
  <c r="O5" i="110"/>
  <c r="T42" i="111" s="1"/>
  <c r="O6" i="110"/>
  <c r="T43" i="111" s="1"/>
  <c r="O7" i="110"/>
  <c r="T44" i="111" s="1"/>
  <c r="O8" i="110"/>
  <c r="T45" i="111" s="1"/>
  <c r="O9" i="110"/>
  <c r="T46" i="111" s="1"/>
  <c r="O10" i="110"/>
  <c r="T47" i="111" s="1"/>
  <c r="O11" i="110"/>
  <c r="T48" i="111" s="1"/>
  <c r="O12" i="110"/>
  <c r="T49" i="111" s="1"/>
  <c r="O13" i="110"/>
  <c r="T50" i="111" s="1"/>
  <c r="O14" i="110"/>
  <c r="T51" i="111" s="1"/>
  <c r="O15" i="110"/>
  <c r="T52" i="111" s="1"/>
  <c r="O16" i="110"/>
  <c r="T53" i="111" s="1"/>
  <c r="O17" i="110"/>
  <c r="T54" i="111" s="1"/>
  <c r="O18" i="110"/>
  <c r="T55" i="111" s="1"/>
  <c r="O19" i="110"/>
  <c r="T56" i="111" s="1"/>
  <c r="O20" i="110"/>
  <c r="T57" i="111" s="1"/>
  <c r="O21" i="110"/>
  <c r="T58" i="111" s="1"/>
  <c r="O22" i="110"/>
  <c r="T59" i="111" s="1"/>
  <c r="O23" i="110"/>
  <c r="T60" i="111" s="1"/>
  <c r="O24" i="110"/>
  <c r="T61" i="111" s="1"/>
  <c r="O25" i="110"/>
  <c r="T62" i="111" s="1"/>
  <c r="O26" i="110"/>
  <c r="T63" i="111" s="1"/>
  <c r="O27" i="110"/>
  <c r="T64" i="111" s="1"/>
  <c r="O28" i="110"/>
  <c r="T65" i="111" s="1"/>
  <c r="O29" i="110"/>
  <c r="T66" i="111" s="1"/>
  <c r="O30" i="110"/>
  <c r="T67" i="111" s="1"/>
  <c r="O31" i="110"/>
  <c r="T68" i="111" s="1"/>
  <c r="O32" i="110"/>
  <c r="T69" i="111" s="1"/>
  <c r="O33" i="110"/>
  <c r="T70" i="111" s="1"/>
  <c r="O34" i="110"/>
  <c r="T71" i="111" s="1"/>
  <c r="O35" i="110"/>
  <c r="T72" i="111" s="1"/>
  <c r="O36" i="110"/>
  <c r="T73" i="111" s="1"/>
  <c r="O4" i="110"/>
  <c r="T41" i="111" s="1"/>
  <c r="N36" i="110"/>
  <c r="T36" i="111" s="1"/>
  <c r="N35" i="110"/>
  <c r="T35" i="111" s="1"/>
  <c r="N34" i="110"/>
  <c r="T34" i="111" s="1"/>
  <c r="N33" i="110"/>
  <c r="T33" i="111" s="1"/>
  <c r="N32" i="110"/>
  <c r="T32" i="111" s="1"/>
  <c r="N31" i="110"/>
  <c r="T31" i="111" s="1"/>
  <c r="N30" i="110"/>
  <c r="T30" i="111" s="1"/>
  <c r="N29" i="110"/>
  <c r="T29" i="111" s="1"/>
  <c r="N28" i="110"/>
  <c r="T28" i="111" s="1"/>
  <c r="N27" i="110"/>
  <c r="T27" i="111" s="1"/>
  <c r="N26" i="110"/>
  <c r="T26" i="111" s="1"/>
  <c r="N25" i="110"/>
  <c r="T25" i="111" s="1"/>
  <c r="N24" i="110"/>
  <c r="T24" i="111" s="1"/>
  <c r="N23" i="110"/>
  <c r="T23" i="111" s="1"/>
  <c r="N22" i="110"/>
  <c r="T22" i="111" s="1"/>
  <c r="N21" i="110"/>
  <c r="T21" i="111" s="1"/>
  <c r="N20" i="110"/>
  <c r="T20" i="111" s="1"/>
  <c r="N19" i="110"/>
  <c r="T19" i="111" s="1"/>
  <c r="N18" i="110"/>
  <c r="T18" i="111" s="1"/>
  <c r="N17" i="110"/>
  <c r="T17" i="111" s="1"/>
  <c r="N16" i="110"/>
  <c r="T16" i="111" s="1"/>
  <c r="N15" i="110"/>
  <c r="T15" i="111" s="1"/>
  <c r="N14" i="110"/>
  <c r="T14" i="111" s="1"/>
  <c r="N13" i="110"/>
  <c r="T13" i="111" s="1"/>
  <c r="N12" i="110"/>
  <c r="T12" i="111" s="1"/>
  <c r="N11" i="110"/>
  <c r="T11" i="111" s="1"/>
  <c r="N10" i="110"/>
  <c r="T10" i="111" s="1"/>
  <c r="N9" i="110"/>
  <c r="T9" i="111" s="1"/>
  <c r="N8" i="110"/>
  <c r="T8" i="111" s="1"/>
  <c r="N7" i="110"/>
  <c r="T7" i="111" s="1"/>
  <c r="N6" i="110"/>
  <c r="T6" i="111" s="1"/>
  <c r="N5" i="110"/>
  <c r="T5" i="111" s="1"/>
  <c r="N4" i="110"/>
  <c r="H4" i="110" s="1"/>
  <c r="J34" i="110"/>
  <c r="AO4" i="46"/>
  <c r="AI4" i="46"/>
  <c r="AJ4" i="46"/>
  <c r="AD4" i="46"/>
  <c r="AE4" i="46"/>
  <c r="Z4" i="46"/>
  <c r="U4" i="46"/>
  <c r="P4" i="46"/>
  <c r="J4" i="110" l="1"/>
  <c r="J5" i="110"/>
  <c r="J9" i="110"/>
  <c r="J10" i="110"/>
  <c r="J14" i="110"/>
  <c r="J21" i="110"/>
  <c r="I11" i="110"/>
  <c r="I12" i="110"/>
  <c r="I20" i="110"/>
  <c r="J6" i="110"/>
  <c r="J22" i="110"/>
  <c r="J30" i="110"/>
  <c r="J25" i="110"/>
  <c r="I28" i="110"/>
  <c r="I36" i="110"/>
  <c r="I7" i="110"/>
  <c r="I19" i="110"/>
  <c r="I23" i="110"/>
  <c r="I31" i="110"/>
  <c r="I15" i="110"/>
  <c r="I27" i="110"/>
  <c r="D4" i="110"/>
  <c r="S4" i="29" s="1"/>
  <c r="T77" i="111"/>
  <c r="B4" i="110"/>
  <c r="Q4" i="29" s="1"/>
  <c r="T4" i="111"/>
  <c r="C4" i="110"/>
  <c r="C19" i="110" s="1"/>
  <c r="R19" i="29" s="1"/>
  <c r="I4" i="110"/>
  <c r="I6" i="110"/>
  <c r="I5" i="110"/>
  <c r="J27" i="110"/>
  <c r="D27" i="110" s="1"/>
  <c r="S27" i="29" s="1"/>
  <c r="J19" i="110"/>
  <c r="J15" i="110"/>
  <c r="D15" i="110" s="1"/>
  <c r="S15" i="29" s="1"/>
  <c r="J11" i="110"/>
  <c r="J7" i="110"/>
  <c r="K35" i="110"/>
  <c r="E4" i="110"/>
  <c r="T4" i="29" s="1"/>
  <c r="F36" i="110"/>
  <c r="U36" i="29" s="1"/>
  <c r="F35" i="110"/>
  <c r="U35" i="29" s="1"/>
  <c r="F34" i="110"/>
  <c r="U34" i="29" s="1"/>
  <c r="F33" i="110"/>
  <c r="U33" i="29" s="1"/>
  <c r="F32" i="110"/>
  <c r="U32" i="29" s="1"/>
  <c r="F31" i="110"/>
  <c r="U31" i="29" s="1"/>
  <c r="F30" i="110"/>
  <c r="U30" i="29" s="1"/>
  <c r="F29" i="110"/>
  <c r="U29" i="29" s="1"/>
  <c r="F28" i="110"/>
  <c r="U28" i="29" s="1"/>
  <c r="F27" i="110"/>
  <c r="U27" i="29" s="1"/>
  <c r="F26" i="110"/>
  <c r="U26" i="29" s="1"/>
  <c r="F25" i="110"/>
  <c r="U25" i="29" s="1"/>
  <c r="F24" i="110"/>
  <c r="U24" i="29" s="1"/>
  <c r="F23" i="110"/>
  <c r="U23" i="29" s="1"/>
  <c r="F22" i="110"/>
  <c r="U22" i="29" s="1"/>
  <c r="F21" i="110"/>
  <c r="U21" i="29" s="1"/>
  <c r="F20" i="110"/>
  <c r="U20" i="29" s="1"/>
  <c r="F19" i="110"/>
  <c r="U19" i="29" s="1"/>
  <c r="F18" i="110"/>
  <c r="U18" i="29" s="1"/>
  <c r="F17" i="110"/>
  <c r="U17" i="29" s="1"/>
  <c r="F16" i="110"/>
  <c r="U16" i="29" s="1"/>
  <c r="F15" i="110"/>
  <c r="U15" i="29" s="1"/>
  <c r="F14" i="110"/>
  <c r="U14" i="29" s="1"/>
  <c r="F13" i="110"/>
  <c r="U13" i="29" s="1"/>
  <c r="F12" i="110"/>
  <c r="U12" i="29" s="1"/>
  <c r="F11" i="110"/>
  <c r="U11" i="29" s="1"/>
  <c r="F10" i="110"/>
  <c r="U10" i="29" s="1"/>
  <c r="F9" i="110"/>
  <c r="U9" i="29" s="1"/>
  <c r="F8" i="110"/>
  <c r="U8" i="29" s="1"/>
  <c r="F7" i="110"/>
  <c r="U7" i="29" s="1"/>
  <c r="F6" i="110"/>
  <c r="U6" i="29" s="1"/>
  <c r="F5" i="110"/>
  <c r="U5" i="29" s="1"/>
  <c r="J24" i="110"/>
  <c r="I24" i="110"/>
  <c r="I16" i="110"/>
  <c r="I8" i="110"/>
  <c r="J33" i="110"/>
  <c r="J13" i="110"/>
  <c r="J16" i="110"/>
  <c r="J12" i="110"/>
  <c r="J8" i="110"/>
  <c r="J36" i="110"/>
  <c r="J17" i="110"/>
  <c r="D17" i="110" s="1"/>
  <c r="S17" i="29" s="1"/>
  <c r="J26" i="110"/>
  <c r="D26" i="110" s="1"/>
  <c r="S26" i="29" s="1"/>
  <c r="J28" i="110"/>
  <c r="J31" i="110"/>
  <c r="J35" i="110"/>
  <c r="J20" i="110"/>
  <c r="J23" i="110"/>
  <c r="J29" i="110"/>
  <c r="J32" i="110"/>
  <c r="D32" i="110" s="1"/>
  <c r="S32" i="29" s="1"/>
  <c r="I32" i="110"/>
  <c r="K10" i="110"/>
  <c r="H5" i="110"/>
  <c r="H16" i="110"/>
  <c r="H20" i="110"/>
  <c r="B20" i="110" s="1"/>
  <c r="Q20" i="29" s="1"/>
  <c r="H32" i="110"/>
  <c r="B32" i="110" s="1"/>
  <c r="Q32" i="29" s="1"/>
  <c r="H8" i="110"/>
  <c r="B8" i="110" s="1"/>
  <c r="Q8" i="29" s="1"/>
  <c r="H24" i="110"/>
  <c r="H28" i="110"/>
  <c r="H36" i="110"/>
  <c r="B36" i="110" s="1"/>
  <c r="Q36" i="29" s="1"/>
  <c r="K16" i="110"/>
  <c r="H12" i="110"/>
  <c r="B12" i="110" s="1"/>
  <c r="Q12" i="29" s="1"/>
  <c r="K11" i="110"/>
  <c r="K13" i="110"/>
  <c r="K5" i="110"/>
  <c r="K6" i="110"/>
  <c r="K7" i="110"/>
  <c r="K12" i="110"/>
  <c r="K22" i="110"/>
  <c r="K23" i="110"/>
  <c r="K25" i="110"/>
  <c r="K28" i="110"/>
  <c r="K34" i="110"/>
  <c r="H7" i="110"/>
  <c r="B7" i="110" s="1"/>
  <c r="Q7" i="29" s="1"/>
  <c r="H10" i="110"/>
  <c r="B10" i="110" s="1"/>
  <c r="Q10" i="29" s="1"/>
  <c r="H13" i="110"/>
  <c r="B13" i="110" s="1"/>
  <c r="Q13" i="29" s="1"/>
  <c r="H14" i="110"/>
  <c r="B14" i="110" s="1"/>
  <c r="Q14" i="29" s="1"/>
  <c r="H18" i="110"/>
  <c r="B18" i="110" s="1"/>
  <c r="Q18" i="29" s="1"/>
  <c r="H21" i="110"/>
  <c r="B21" i="110" s="1"/>
  <c r="Q21" i="29" s="1"/>
  <c r="H23" i="110"/>
  <c r="B23" i="110" s="1"/>
  <c r="Q23" i="29" s="1"/>
  <c r="H26" i="110"/>
  <c r="B26" i="110" s="1"/>
  <c r="Q26" i="29" s="1"/>
  <c r="H29" i="110"/>
  <c r="B29" i="110" s="1"/>
  <c r="Q29" i="29" s="1"/>
  <c r="H31" i="110"/>
  <c r="B31" i="110" s="1"/>
  <c r="Q31" i="29" s="1"/>
  <c r="H33" i="110"/>
  <c r="B33" i="110" s="1"/>
  <c r="Q33" i="29" s="1"/>
  <c r="H34" i="110"/>
  <c r="B34" i="110" s="1"/>
  <c r="Q34" i="29" s="1"/>
  <c r="K8" i="110"/>
  <c r="K18" i="110"/>
  <c r="K19" i="110"/>
  <c r="K21" i="110"/>
  <c r="K24" i="110"/>
  <c r="K33" i="110"/>
  <c r="E33" i="110" s="1"/>
  <c r="T33" i="29" s="1"/>
  <c r="I9" i="110"/>
  <c r="I10" i="110"/>
  <c r="I13" i="110"/>
  <c r="I14" i="110"/>
  <c r="I17" i="110"/>
  <c r="I18" i="110"/>
  <c r="I21" i="110"/>
  <c r="I22" i="110"/>
  <c r="C22" i="110" s="1"/>
  <c r="R22" i="29" s="1"/>
  <c r="I25" i="110"/>
  <c r="I26" i="110"/>
  <c r="I29" i="110"/>
  <c r="I30" i="110"/>
  <c r="I33" i="110"/>
  <c r="I34" i="110"/>
  <c r="K26" i="110"/>
  <c r="K27" i="110"/>
  <c r="K29" i="110"/>
  <c r="K36" i="110"/>
  <c r="K9" i="110"/>
  <c r="H6" i="110"/>
  <c r="B6" i="110" s="1"/>
  <c r="Q6" i="29" s="1"/>
  <c r="H9" i="110"/>
  <c r="B9" i="110" s="1"/>
  <c r="Q9" i="29" s="1"/>
  <c r="H11" i="110"/>
  <c r="B11" i="110" s="1"/>
  <c r="Q11" i="29" s="1"/>
  <c r="H15" i="110"/>
  <c r="B15" i="110" s="1"/>
  <c r="Q15" i="29" s="1"/>
  <c r="H17" i="110"/>
  <c r="B17" i="110" s="1"/>
  <c r="Q17" i="29" s="1"/>
  <c r="H19" i="110"/>
  <c r="B19" i="110" s="1"/>
  <c r="Q19" i="29" s="1"/>
  <c r="H22" i="110"/>
  <c r="B22" i="110" s="1"/>
  <c r="Q22" i="29" s="1"/>
  <c r="H25" i="110"/>
  <c r="B25" i="110" s="1"/>
  <c r="Q25" i="29" s="1"/>
  <c r="H27" i="110"/>
  <c r="B27" i="110" s="1"/>
  <c r="Q27" i="29" s="1"/>
  <c r="H30" i="110"/>
  <c r="B30" i="110" s="1"/>
  <c r="Q30" i="29" s="1"/>
  <c r="H35" i="110"/>
  <c r="B35" i="110" s="1"/>
  <c r="Q35" i="29" s="1"/>
  <c r="K4" i="110"/>
  <c r="C7" i="110"/>
  <c r="R7" i="29" s="1"/>
  <c r="K14" i="110"/>
  <c r="K15" i="110"/>
  <c r="K17" i="110"/>
  <c r="E17" i="110" s="1"/>
  <c r="T17" i="29" s="1"/>
  <c r="K20" i="110"/>
  <c r="E20" i="110" s="1"/>
  <c r="T20" i="29" s="1"/>
  <c r="K30" i="110"/>
  <c r="E30" i="110" s="1"/>
  <c r="T30" i="29" s="1"/>
  <c r="K32" i="110"/>
  <c r="I35" i="110"/>
  <c r="C35" i="110" s="1"/>
  <c r="R35" i="29" s="1"/>
  <c r="D36" i="110"/>
  <c r="S36" i="29" s="1"/>
  <c r="D10" i="110"/>
  <c r="S10" i="29" s="1"/>
  <c r="D14" i="110"/>
  <c r="S14" i="29" s="1"/>
  <c r="D30" i="110"/>
  <c r="S30" i="29" s="1"/>
  <c r="E11" i="110"/>
  <c r="T11" i="29" s="1"/>
  <c r="E8" i="110"/>
  <c r="T8" i="29" s="1"/>
  <c r="K31" i="110"/>
  <c r="E31" i="110" s="1"/>
  <c r="T31" i="29" s="1"/>
  <c r="D21" i="110" l="1"/>
  <c r="S21" i="29" s="1"/>
  <c r="D25" i="110"/>
  <c r="S25" i="29" s="1"/>
  <c r="C23" i="110"/>
  <c r="R23" i="29" s="1"/>
  <c r="C20" i="110"/>
  <c r="R20" i="29" s="1"/>
  <c r="C12" i="110"/>
  <c r="R12" i="29" s="1"/>
  <c r="D19" i="110"/>
  <c r="S19" i="29" s="1"/>
  <c r="C11" i="110"/>
  <c r="R11" i="29" s="1"/>
  <c r="E22" i="110"/>
  <c r="T22" i="29" s="1"/>
  <c r="D18" i="110"/>
  <c r="S18" i="29" s="1"/>
  <c r="D5" i="110"/>
  <c r="S5" i="29" s="1"/>
  <c r="D34" i="110"/>
  <c r="S34" i="29" s="1"/>
  <c r="D9" i="110"/>
  <c r="S9" i="29" s="1"/>
  <c r="D35" i="110"/>
  <c r="S35" i="29" s="1"/>
  <c r="D16" i="110"/>
  <c r="S16" i="29" s="1"/>
  <c r="D22" i="110"/>
  <c r="S22" i="29" s="1"/>
  <c r="D23" i="110"/>
  <c r="S23" i="29" s="1"/>
  <c r="D6" i="110"/>
  <c r="S6" i="29" s="1"/>
  <c r="D31" i="110"/>
  <c r="S31" i="29" s="1"/>
  <c r="D13" i="110"/>
  <c r="S13" i="29" s="1"/>
  <c r="D7" i="110"/>
  <c r="S7" i="29" s="1"/>
  <c r="D29" i="110"/>
  <c r="S29" i="29" s="1"/>
  <c r="D28" i="110"/>
  <c r="S28" i="29" s="1"/>
  <c r="D33" i="110"/>
  <c r="S33" i="29" s="1"/>
  <c r="C18" i="110"/>
  <c r="R18" i="29" s="1"/>
  <c r="C33" i="110"/>
  <c r="R33" i="29" s="1"/>
  <c r="C29" i="110"/>
  <c r="R29" i="29" s="1"/>
  <c r="C13" i="110"/>
  <c r="R13" i="29" s="1"/>
  <c r="C24" i="110"/>
  <c r="R24" i="29" s="1"/>
  <c r="C21" i="110"/>
  <c r="R21" i="29" s="1"/>
  <c r="C34" i="110"/>
  <c r="R34" i="29" s="1"/>
  <c r="C17" i="110"/>
  <c r="R17" i="29" s="1"/>
  <c r="C30" i="110"/>
  <c r="R30" i="29" s="1"/>
  <c r="C26" i="110"/>
  <c r="R26" i="29" s="1"/>
  <c r="C27" i="110"/>
  <c r="R27" i="29" s="1"/>
  <c r="C14" i="110"/>
  <c r="R14" i="29" s="1"/>
  <c r="C25" i="110"/>
  <c r="R25" i="29" s="1"/>
  <c r="C9" i="110"/>
  <c r="R9" i="29" s="1"/>
  <c r="C6" i="110"/>
  <c r="R6" i="29" s="1"/>
  <c r="D8" i="110"/>
  <c r="S8" i="29" s="1"/>
  <c r="D24" i="110"/>
  <c r="S24" i="29" s="1"/>
  <c r="D20" i="110"/>
  <c r="S20" i="29" s="1"/>
  <c r="D12" i="110"/>
  <c r="S12" i="29" s="1"/>
  <c r="C31" i="110"/>
  <c r="R31" i="29" s="1"/>
  <c r="C10" i="110"/>
  <c r="R10" i="29" s="1"/>
  <c r="C32" i="110"/>
  <c r="R32" i="29" s="1"/>
  <c r="C8" i="110"/>
  <c r="R8" i="29" s="1"/>
  <c r="C16" i="110"/>
  <c r="R16" i="29" s="1"/>
  <c r="C36" i="110"/>
  <c r="R36" i="29" s="1"/>
  <c r="B28" i="110"/>
  <c r="Q28" i="29" s="1"/>
  <c r="B16" i="110"/>
  <c r="Q16" i="29" s="1"/>
  <c r="B5" i="110"/>
  <c r="Q5" i="29" s="1"/>
  <c r="B24" i="110"/>
  <c r="Q24" i="29" s="1"/>
  <c r="D11" i="110"/>
  <c r="S11" i="29" s="1"/>
  <c r="C15" i="110"/>
  <c r="R15" i="29" s="1"/>
  <c r="E7" i="110"/>
  <c r="T7" i="29" s="1"/>
  <c r="E13" i="110"/>
  <c r="T13" i="29" s="1"/>
  <c r="E24" i="110"/>
  <c r="T24" i="29" s="1"/>
  <c r="E12" i="110"/>
  <c r="T12" i="29" s="1"/>
  <c r="E10" i="110"/>
  <c r="T10" i="29" s="1"/>
  <c r="E9" i="110"/>
  <c r="T9" i="29" s="1"/>
  <c r="E21" i="110"/>
  <c r="T21" i="29" s="1"/>
  <c r="E15" i="110"/>
  <c r="T15" i="29" s="1"/>
  <c r="E36" i="110"/>
  <c r="T36" i="29" s="1"/>
  <c r="E19" i="110"/>
  <c r="T19" i="29" s="1"/>
  <c r="E34" i="110"/>
  <c r="T34" i="29" s="1"/>
  <c r="E6" i="110"/>
  <c r="T6" i="29" s="1"/>
  <c r="E14" i="110"/>
  <c r="T14" i="29" s="1"/>
  <c r="E29" i="110"/>
  <c r="T29" i="29" s="1"/>
  <c r="E18" i="110"/>
  <c r="T18" i="29" s="1"/>
  <c r="E28" i="110"/>
  <c r="T28" i="29" s="1"/>
  <c r="E5" i="110"/>
  <c r="T5" i="29" s="1"/>
  <c r="E16" i="110"/>
  <c r="T16" i="29" s="1"/>
  <c r="E27" i="110"/>
  <c r="T27" i="29" s="1"/>
  <c r="E25" i="110"/>
  <c r="T25" i="29" s="1"/>
  <c r="E35" i="110"/>
  <c r="T35" i="29" s="1"/>
  <c r="E32" i="110"/>
  <c r="T32" i="29" s="1"/>
  <c r="E26" i="110"/>
  <c r="T26" i="29" s="1"/>
  <c r="E23" i="110"/>
  <c r="T23" i="29" s="1"/>
  <c r="C5" i="110"/>
  <c r="R5" i="29" s="1"/>
  <c r="R4" i="29"/>
  <c r="C28" i="110"/>
  <c r="R28" i="29" s="1"/>
  <c r="L4" i="46" l="1"/>
  <c r="O7" i="86" l="1"/>
  <c r="AG35" i="108"/>
  <c r="AC35" i="108"/>
  <c r="AE34" i="108"/>
  <c r="AC34" i="108"/>
  <c r="Y34" i="108"/>
  <c r="Y33" i="108"/>
  <c r="AE31" i="108"/>
  <c r="AE29" i="108"/>
  <c r="AA29" i="108"/>
  <c r="AG27" i="108"/>
  <c r="AC27" i="108"/>
  <c r="D27" i="108"/>
  <c r="AE26" i="108"/>
  <c r="D26" i="108"/>
  <c r="AG25" i="108"/>
  <c r="AA25" i="108"/>
  <c r="P24" i="108"/>
  <c r="AI22" i="108"/>
  <c r="O22" i="108"/>
  <c r="H22" i="108"/>
  <c r="AG21" i="108"/>
  <c r="Y21" i="108"/>
  <c r="Y20" i="108"/>
  <c r="AG19" i="108"/>
  <c r="AC19" i="108"/>
  <c r="Y19" i="108"/>
  <c r="AE18" i="108"/>
  <c r="AC18" i="108"/>
  <c r="Y18" i="108"/>
  <c r="AG17" i="108"/>
  <c r="AI16" i="108"/>
  <c r="AG16" i="108"/>
  <c r="AC16" i="108"/>
  <c r="AA15" i="108"/>
  <c r="V14" i="108"/>
  <c r="AE12" i="108"/>
  <c r="AA12" i="108"/>
  <c r="C12" i="108"/>
  <c r="AC11" i="108"/>
  <c r="Y11" i="108"/>
  <c r="AG10" i="108"/>
  <c r="L10" i="108"/>
  <c r="D10" i="108"/>
  <c r="AA9" i="108"/>
  <c r="AI8" i="108"/>
  <c r="AC7" i="108"/>
  <c r="AA6" i="108"/>
  <c r="U6" i="108"/>
  <c r="Q6" i="108"/>
  <c r="L6" i="108"/>
  <c r="AI35" i="108"/>
  <c r="AE35" i="108"/>
  <c r="AA35" i="108"/>
  <c r="AI34" i="108"/>
  <c r="AG34" i="108"/>
  <c r="AI33" i="108"/>
  <c r="AE33" i="108"/>
  <c r="AA33" i="108"/>
  <c r="AI31" i="108"/>
  <c r="AC31" i="108"/>
  <c r="AA31" i="108"/>
  <c r="Y31" i="108"/>
  <c r="AG30" i="108"/>
  <c r="AE30" i="108"/>
  <c r="AC30" i="108"/>
  <c r="AA30" i="108"/>
  <c r="Y30" i="108"/>
  <c r="AI29" i="108"/>
  <c r="AG29" i="108"/>
  <c r="AC29" i="108"/>
  <c r="AI27" i="108"/>
  <c r="AE27" i="108"/>
  <c r="AA27" i="108"/>
  <c r="AI26" i="108"/>
  <c r="AG26" i="108"/>
  <c r="AC26" i="108"/>
  <c r="Y26" i="108"/>
  <c r="AI25" i="108"/>
  <c r="AE25" i="108"/>
  <c r="Y25" i="108"/>
  <c r="AG24" i="108"/>
  <c r="AC24" i="108"/>
  <c r="AA24" i="108"/>
  <c r="Y24" i="108"/>
  <c r="AG22" i="108"/>
  <c r="AE22" i="108"/>
  <c r="AC22" i="108"/>
  <c r="AA22" i="108"/>
  <c r="Y22" i="108"/>
  <c r="Q22" i="108"/>
  <c r="P22" i="108"/>
  <c r="D22" i="108"/>
  <c r="AI21" i="108"/>
  <c r="AE21" i="108"/>
  <c r="AC21" i="108"/>
  <c r="AA21" i="108"/>
  <c r="AI20" i="108"/>
  <c r="AG20" i="108"/>
  <c r="AE20" i="108"/>
  <c r="AC20" i="108"/>
  <c r="AA20" i="108"/>
  <c r="AI19" i="108"/>
  <c r="AE19" i="108"/>
  <c r="AA19" i="108"/>
  <c r="AI18" i="108"/>
  <c r="AG18" i="108"/>
  <c r="AA18" i="108"/>
  <c r="V18" i="108"/>
  <c r="U18" i="108"/>
  <c r="T18" i="108"/>
  <c r="AI17" i="108"/>
  <c r="AE17" i="108"/>
  <c r="AC17" i="108"/>
  <c r="AA17" i="108"/>
  <c r="Y17" i="108"/>
  <c r="AA16" i="108"/>
  <c r="Y16" i="108"/>
  <c r="AI15" i="108"/>
  <c r="AG15" i="108"/>
  <c r="AE15" i="108"/>
  <c r="AC15" i="108"/>
  <c r="Y15" i="108"/>
  <c r="AI14" i="108"/>
  <c r="AG14" i="108"/>
  <c r="AE14" i="108"/>
  <c r="AC14" i="108"/>
  <c r="AA14" i="108"/>
  <c r="Y14" i="108"/>
  <c r="AI12" i="108"/>
  <c r="AG12" i="108"/>
  <c r="AC12" i="108"/>
  <c r="Y12" i="108"/>
  <c r="AI11" i="108"/>
  <c r="AG11" i="108"/>
  <c r="AE11" i="108"/>
  <c r="AA11" i="108"/>
  <c r="AI10" i="108"/>
  <c r="AE10" i="108"/>
  <c r="AC10" i="108"/>
  <c r="AA10" i="108"/>
  <c r="Y10" i="108"/>
  <c r="AI9" i="108"/>
  <c r="AG9" i="108"/>
  <c r="AE9" i="108"/>
  <c r="AC9" i="108"/>
  <c r="Y9" i="108"/>
  <c r="AG8" i="108"/>
  <c r="AE8" i="108"/>
  <c r="AC8" i="108"/>
  <c r="AA8" i="108"/>
  <c r="Y8" i="108"/>
  <c r="AI7" i="108"/>
  <c r="AG7" i="108"/>
  <c r="AE7" i="108"/>
  <c r="AA7" i="108"/>
  <c r="Y7" i="108"/>
  <c r="AI6" i="108"/>
  <c r="AG6" i="108"/>
  <c r="AE6" i="108"/>
  <c r="AC6" i="108"/>
  <c r="Y6" i="108"/>
  <c r="Q7" i="108" l="1"/>
  <c r="O7" i="108"/>
  <c r="C18" i="108"/>
  <c r="D18" i="108"/>
  <c r="O18" i="108"/>
  <c r="Q18" i="108"/>
  <c r="Q14" i="108"/>
  <c r="Q8" i="108"/>
  <c r="O8" i="108"/>
  <c r="H6" i="108"/>
  <c r="K6" i="108"/>
  <c r="J6" i="108"/>
  <c r="I6" i="108"/>
  <c r="T8" i="108"/>
  <c r="K11" i="108"/>
  <c r="J20" i="108"/>
  <c r="H20" i="108"/>
  <c r="L12" i="108"/>
  <c r="K12" i="108"/>
  <c r="H12" i="108"/>
  <c r="J12" i="108"/>
  <c r="I12" i="108"/>
  <c r="U12" i="108"/>
  <c r="V12" i="108"/>
  <c r="W18" i="108"/>
  <c r="O12" i="108"/>
  <c r="P31" i="108"/>
  <c r="T35" i="108"/>
  <c r="K8" i="108"/>
  <c r="C10" i="108"/>
  <c r="P34" i="108"/>
  <c r="U19" i="108"/>
  <c r="H21" i="108"/>
  <c r="D25" i="108"/>
  <c r="U27" i="108"/>
  <c r="O6" i="108"/>
  <c r="U14" i="108"/>
  <c r="O15" i="108"/>
  <c r="C17" i="108"/>
  <c r="K29" i="108"/>
  <c r="T29" i="108"/>
  <c r="D33" i="108"/>
  <c r="P7" i="108"/>
  <c r="P16" i="108"/>
  <c r="P6" i="108"/>
  <c r="H10" i="108"/>
  <c r="K10" i="108"/>
  <c r="D24" i="108"/>
  <c r="D35" i="108"/>
  <c r="V6" i="108"/>
  <c r="C16" i="108"/>
  <c r="E20" i="108"/>
  <c r="C20" i="108"/>
  <c r="C8" i="108"/>
  <c r="V19" i="108"/>
  <c r="D20" i="108"/>
  <c r="U7" i="108"/>
  <c r="E12" i="108"/>
  <c r="AE16" i="108"/>
  <c r="O21" i="108"/>
  <c r="AC25" i="108"/>
  <c r="L26" i="108"/>
  <c r="K26" i="108"/>
  <c r="J26" i="108"/>
  <c r="H26" i="108"/>
  <c r="Q26" i="108"/>
  <c r="O26" i="108"/>
  <c r="Y29" i="108"/>
  <c r="Q30" i="108"/>
  <c r="O30" i="108"/>
  <c r="U31" i="108"/>
  <c r="H35" i="108"/>
  <c r="V35" i="108"/>
  <c r="U35" i="108"/>
  <c r="D8" i="108"/>
  <c r="P18" i="108"/>
  <c r="K19" i="108"/>
  <c r="E11" i="108"/>
  <c r="O11" i="108"/>
  <c r="V20" i="108"/>
  <c r="U20" i="108"/>
  <c r="T20" i="108"/>
  <c r="I26" i="108"/>
  <c r="V26" i="108"/>
  <c r="U26" i="108"/>
  <c r="T26" i="108"/>
  <c r="Y27" i="108"/>
  <c r="L29" i="108"/>
  <c r="P8" i="108"/>
  <c r="I10" i="108"/>
  <c r="D12" i="108"/>
  <c r="P12" i="108"/>
  <c r="E17" i="108"/>
  <c r="Q17" i="108"/>
  <c r="V21" i="108"/>
  <c r="K22" i="108"/>
  <c r="C24" i="108"/>
  <c r="E24" i="108"/>
  <c r="H25" i="108"/>
  <c r="T25" i="108"/>
  <c r="C33" i="108"/>
  <c r="E33" i="108"/>
  <c r="AC33" i="108"/>
  <c r="Q34" i="108"/>
  <c r="O34" i="108"/>
  <c r="Y35" i="108"/>
  <c r="H9" i="108"/>
  <c r="E18" i="108"/>
  <c r="K20" i="108"/>
  <c r="I20" i="108"/>
  <c r="E21" i="108"/>
  <c r="Q25" i="108"/>
  <c r="C27" i="108"/>
  <c r="P27" i="108"/>
  <c r="C29" i="108"/>
  <c r="J31" i="108"/>
  <c r="C34" i="108"/>
  <c r="E34" i="108"/>
  <c r="H8" i="108"/>
  <c r="J10" i="108"/>
  <c r="Q12" i="108"/>
  <c r="I14" i="108"/>
  <c r="T14" i="108"/>
  <c r="T16" i="108"/>
  <c r="L20" i="108"/>
  <c r="P26" i="108"/>
  <c r="P30" i="108"/>
  <c r="AA34" i="108"/>
  <c r="I18" i="108"/>
  <c r="U22" i="108"/>
  <c r="E27" i="108"/>
  <c r="E29" i="108"/>
  <c r="AI30" i="108"/>
  <c r="I34" i="108"/>
  <c r="V34" i="108"/>
  <c r="U34" i="108"/>
  <c r="T34" i="108"/>
  <c r="L22" i="108"/>
  <c r="J22" i="108"/>
  <c r="I22" i="108"/>
  <c r="H29" i="108"/>
  <c r="O19" i="108"/>
  <c r="AE24" i="108"/>
  <c r="C31" i="108"/>
  <c r="AG33" i="108"/>
  <c r="T6" i="108"/>
  <c r="U9" i="108"/>
  <c r="T12" i="108"/>
  <c r="P15" i="108"/>
  <c r="D17" i="108"/>
  <c r="T19" i="108"/>
  <c r="D34" i="108"/>
  <c r="E10" i="108"/>
  <c r="E16" i="108"/>
  <c r="C22" i="108"/>
  <c r="E22" i="108"/>
  <c r="R22" i="108"/>
  <c r="K24" i="108"/>
  <c r="Q24" i="108"/>
  <c r="O24" i="108"/>
  <c r="U30" i="108"/>
  <c r="H33" i="108"/>
  <c r="T33" i="108"/>
  <c r="J25" i="108"/>
  <c r="H27" i="108"/>
  <c r="U29" i="108"/>
  <c r="Q31" i="108"/>
  <c r="O31" i="108"/>
  <c r="Q33" i="108"/>
  <c r="P35" i="108"/>
  <c r="O35" i="108"/>
  <c r="Q15" i="108"/>
  <c r="H19" i="108"/>
  <c r="AA26" i="108"/>
  <c r="E19" i="108"/>
  <c r="L21" i="108"/>
  <c r="I24" i="108"/>
  <c r="AI24" i="108"/>
  <c r="C26" i="108"/>
  <c r="E26" i="108"/>
  <c r="D30" i="108"/>
  <c r="AG31" i="108"/>
  <c r="E35" i="108"/>
  <c r="Q35" i="108"/>
  <c r="D6" i="84"/>
  <c r="K7" i="89" s="1"/>
  <c r="F12" i="108" l="1"/>
  <c r="R24" i="108"/>
  <c r="R15" i="108"/>
  <c r="R18" i="108"/>
  <c r="W6" i="108"/>
  <c r="R6" i="108"/>
  <c r="F10" i="108"/>
  <c r="W34" i="108"/>
  <c r="R12" i="108"/>
  <c r="R34" i="108"/>
  <c r="R35" i="108"/>
  <c r="L31" i="108"/>
  <c r="V9" i="108"/>
  <c r="T9" i="108"/>
  <c r="V29" i="108"/>
  <c r="W29" i="108" s="1"/>
  <c r="F22" i="108"/>
  <c r="T7" i="108"/>
  <c r="W14" i="108"/>
  <c r="F34" i="108"/>
  <c r="O27" i="108"/>
  <c r="R8" i="108"/>
  <c r="R30" i="108"/>
  <c r="O14" i="108"/>
  <c r="P14" i="108"/>
  <c r="K14" i="108"/>
  <c r="J14" i="108"/>
  <c r="L14" i="108"/>
  <c r="E8" i="108"/>
  <c r="F8" i="108" s="1"/>
  <c r="V11" i="108"/>
  <c r="U11" i="108"/>
  <c r="I11" i="108"/>
  <c r="H11" i="108"/>
  <c r="L11" i="108"/>
  <c r="J11" i="108"/>
  <c r="U10" i="108"/>
  <c r="V10" i="108"/>
  <c r="F18" i="108"/>
  <c r="T17" i="108"/>
  <c r="V17" i="108"/>
  <c r="M12" i="108"/>
  <c r="C35" i="108"/>
  <c r="F35" i="108" s="1"/>
  <c r="I29" i="108"/>
  <c r="I21" i="108"/>
  <c r="O20" i="108"/>
  <c r="Q20" i="108"/>
  <c r="P20" i="108"/>
  <c r="O9" i="108"/>
  <c r="P9" i="108"/>
  <c r="Q9" i="108"/>
  <c r="V27" i="108"/>
  <c r="T27" i="108"/>
  <c r="U17" i="108"/>
  <c r="F26" i="108"/>
  <c r="F17" i="108"/>
  <c r="J29" i="108"/>
  <c r="F27" i="108"/>
  <c r="J21" i="108"/>
  <c r="C9" i="108"/>
  <c r="E9" i="108"/>
  <c r="D9" i="108"/>
  <c r="H14" i="108"/>
  <c r="R7" i="108"/>
  <c r="T10" i="108"/>
  <c r="K21" i="108"/>
  <c r="E25" i="108"/>
  <c r="J8" i="108"/>
  <c r="L8" i="108"/>
  <c r="V16" i="108"/>
  <c r="U16" i="108"/>
  <c r="U8" i="108"/>
  <c r="V8" i="108"/>
  <c r="M6" i="108"/>
  <c r="W12" i="108"/>
  <c r="M20" i="108"/>
  <c r="T11" i="108"/>
  <c r="C25" i="108"/>
  <c r="C7" i="108"/>
  <c r="E7" i="108"/>
  <c r="C19" i="108"/>
  <c r="D19" i="108"/>
  <c r="O16" i="108"/>
  <c r="Q16" i="108"/>
  <c r="E15" i="108"/>
  <c r="D15" i="108"/>
  <c r="C15" i="108"/>
  <c r="I19" i="108"/>
  <c r="J19" i="108"/>
  <c r="L19" i="108"/>
  <c r="I8" i="108"/>
  <c r="D16" i="108"/>
  <c r="F16" i="108" s="1"/>
  <c r="D7" i="108"/>
  <c r="I17" i="108"/>
  <c r="K17" i="108"/>
  <c r="L17" i="108"/>
  <c r="H17" i="108"/>
  <c r="L35" i="108"/>
  <c r="K35" i="108"/>
  <c r="J35" i="108"/>
  <c r="I35" i="108"/>
  <c r="L30" i="108"/>
  <c r="J30" i="108"/>
  <c r="I30" i="108"/>
  <c r="H30" i="108"/>
  <c r="M10" i="108"/>
  <c r="V31" i="108"/>
  <c r="W20" i="108"/>
  <c r="V7" i="108"/>
  <c r="K16" i="108"/>
  <c r="J16" i="108"/>
  <c r="H16" i="108"/>
  <c r="L16" i="108"/>
  <c r="L27" i="108"/>
  <c r="K27" i="108"/>
  <c r="J27" i="108"/>
  <c r="I27" i="108"/>
  <c r="V30" i="108"/>
  <c r="T30" i="108"/>
  <c r="L18" i="108"/>
  <c r="K18" i="108"/>
  <c r="J18" i="108"/>
  <c r="H18" i="108"/>
  <c r="V24" i="108"/>
  <c r="T24" i="108"/>
  <c r="F20" i="108"/>
  <c r="O10" i="108"/>
  <c r="Q10" i="108"/>
  <c r="P10" i="108"/>
  <c r="V15" i="108"/>
  <c r="U15" i="108"/>
  <c r="T15" i="108"/>
  <c r="D29" i="108"/>
  <c r="F29" i="108" s="1"/>
  <c r="I16" i="108"/>
  <c r="F33" i="108"/>
  <c r="F24" i="108"/>
  <c r="U24" i="108"/>
  <c r="W19" i="108"/>
  <c r="C30" i="108"/>
  <c r="E30" i="108"/>
  <c r="R31" i="108"/>
  <c r="L24" i="108"/>
  <c r="J24" i="108"/>
  <c r="H24" i="108"/>
  <c r="M22" i="108"/>
  <c r="L34" i="108"/>
  <c r="K34" i="108"/>
  <c r="J34" i="108"/>
  <c r="H34" i="108"/>
  <c r="Q27" i="108"/>
  <c r="R27" i="108" s="1"/>
  <c r="K31" i="108"/>
  <c r="I31" i="108"/>
  <c r="H31" i="108"/>
  <c r="V25" i="108"/>
  <c r="U25" i="108"/>
  <c r="O17" i="108"/>
  <c r="P17" i="108"/>
  <c r="W26" i="108"/>
  <c r="Q11" i="108"/>
  <c r="P11" i="108"/>
  <c r="J33" i="108"/>
  <c r="R26" i="108"/>
  <c r="O25" i="108"/>
  <c r="P25" i="108"/>
  <c r="Q21" i="108"/>
  <c r="P21" i="108"/>
  <c r="U21" i="108"/>
  <c r="T21" i="108"/>
  <c r="C11" i="108"/>
  <c r="D11" i="108"/>
  <c r="D21" i="108"/>
  <c r="V33" i="108"/>
  <c r="U33" i="108"/>
  <c r="Q19" i="108"/>
  <c r="P19" i="108"/>
  <c r="E14" i="108"/>
  <c r="D14" i="108"/>
  <c r="C14" i="108"/>
  <c r="K9" i="108"/>
  <c r="I9" i="108"/>
  <c r="J9" i="108"/>
  <c r="L9" i="108"/>
  <c r="L25" i="108"/>
  <c r="K25" i="108"/>
  <c r="I25" i="108"/>
  <c r="W35" i="108"/>
  <c r="T31" i="108"/>
  <c r="C21" i="108"/>
  <c r="Q29" i="108"/>
  <c r="P29" i="108"/>
  <c r="I15" i="108"/>
  <c r="K15" i="108"/>
  <c r="J15" i="108"/>
  <c r="H15" i="108"/>
  <c r="E31" i="108"/>
  <c r="D31" i="108"/>
  <c r="E6" i="108"/>
  <c r="D6" i="108"/>
  <c r="C6" i="108"/>
  <c r="L33" i="108"/>
  <c r="K33" i="108"/>
  <c r="I33" i="108"/>
  <c r="K30" i="108"/>
  <c r="V22" i="108"/>
  <c r="T22" i="108"/>
  <c r="L15" i="108"/>
  <c r="O29" i="108"/>
  <c r="O33" i="108"/>
  <c r="P33" i="108"/>
  <c r="K7" i="108"/>
  <c r="J7" i="108"/>
  <c r="I7" i="108"/>
  <c r="H7" i="108"/>
  <c r="L7" i="108"/>
  <c r="M26" i="108"/>
  <c r="F25" i="108"/>
  <c r="J17" i="108"/>
  <c r="R14" i="108" l="1"/>
  <c r="W10" i="108"/>
  <c r="F19" i="108"/>
  <c r="W8" i="108"/>
  <c r="W27" i="108"/>
  <c r="R16" i="108"/>
  <c r="W16" i="108"/>
  <c r="R20" i="108"/>
  <c r="W7" i="108"/>
  <c r="M19" i="108"/>
  <c r="W11" i="108"/>
  <c r="W22" i="108"/>
  <c r="M9" i="108"/>
  <c r="F14" i="108"/>
  <c r="R19" i="108"/>
  <c r="M8" i="108"/>
  <c r="F9" i="108"/>
  <c r="M29" i="108"/>
  <c r="F31" i="108"/>
  <c r="W30" i="108"/>
  <c r="F15" i="108"/>
  <c r="M21" i="108"/>
  <c r="R9" i="108"/>
  <c r="M14" i="108"/>
  <c r="W9" i="108"/>
  <c r="M17" i="108"/>
  <c r="R25" i="108"/>
  <c r="W25" i="108"/>
  <c r="M11" i="108"/>
  <c r="M16" i="108"/>
  <c r="F7" i="108"/>
  <c r="R33" i="108"/>
  <c r="W33" i="108"/>
  <c r="R11" i="108"/>
  <c r="M31" i="108"/>
  <c r="F30" i="108"/>
  <c r="W31" i="108"/>
  <c r="W17" i="108"/>
  <c r="M27" i="108"/>
  <c r="M25" i="108"/>
  <c r="R29" i="108"/>
  <c r="R21" i="108"/>
  <c r="M24" i="108"/>
  <c r="W15" i="108"/>
  <c r="W24" i="108"/>
  <c r="M35" i="108"/>
  <c r="F6" i="108"/>
  <c r="F11" i="108"/>
  <c r="R17" i="108"/>
  <c r="M7" i="108"/>
  <c r="M34" i="108"/>
  <c r="M18" i="108"/>
  <c r="M15" i="108"/>
  <c r="F21" i="108"/>
  <c r="W21" i="108"/>
  <c r="M33" i="108"/>
  <c r="R10" i="108"/>
  <c r="M30" i="108"/>
  <c r="AI35" i="84" l="1"/>
  <c r="E36" i="98" s="1"/>
  <c r="AG35" i="84"/>
  <c r="E36" i="30" s="1"/>
  <c r="AE35" i="84"/>
  <c r="E36" i="22" s="1"/>
  <c r="AC35" i="84"/>
  <c r="E36" i="100" s="1"/>
  <c r="AA35" i="84"/>
  <c r="E36" i="99" s="1"/>
  <c r="Y35" i="84"/>
  <c r="E36" i="23" s="1"/>
  <c r="V35" i="84"/>
  <c r="E36" i="91" s="1"/>
  <c r="U35" i="84"/>
  <c r="T35" i="84"/>
  <c r="E36" i="95" s="1"/>
  <c r="O144" i="111" s="1"/>
  <c r="Q35" i="84"/>
  <c r="E36" i="90" s="1"/>
  <c r="P35" i="84"/>
  <c r="O35" i="84"/>
  <c r="E36" i="94" s="1"/>
  <c r="L35" i="84"/>
  <c r="K36" i="88" s="1"/>
  <c r="K35" i="84"/>
  <c r="J35" i="84"/>
  <c r="I35" i="84"/>
  <c r="H35" i="84"/>
  <c r="E35" i="84"/>
  <c r="D35" i="84"/>
  <c r="K36" i="89" s="1"/>
  <c r="C35" i="84"/>
  <c r="AI34" i="84"/>
  <c r="E35" i="98" s="1"/>
  <c r="AG34" i="84"/>
  <c r="E35" i="30" s="1"/>
  <c r="AE34" i="84"/>
  <c r="E35" i="22" s="1"/>
  <c r="AC34" i="84"/>
  <c r="E35" i="100" s="1"/>
  <c r="AA34" i="84"/>
  <c r="E35" i="99" s="1"/>
  <c r="Y34" i="84"/>
  <c r="E35" i="23" s="1"/>
  <c r="V34" i="84"/>
  <c r="E35" i="91" s="1"/>
  <c r="U34" i="84"/>
  <c r="T34" i="84"/>
  <c r="E35" i="95" s="1"/>
  <c r="O143" i="111" s="1"/>
  <c r="Q34" i="84"/>
  <c r="E35" i="90" s="1"/>
  <c r="P34" i="84"/>
  <c r="O34" i="84"/>
  <c r="E35" i="94" s="1"/>
  <c r="L34" i="84"/>
  <c r="K35" i="88" s="1"/>
  <c r="K34" i="84"/>
  <c r="J34" i="84"/>
  <c r="I34" i="84"/>
  <c r="H34" i="84"/>
  <c r="E34" i="84"/>
  <c r="D34" i="84"/>
  <c r="K35" i="89" s="1"/>
  <c r="C34" i="84"/>
  <c r="AI33" i="84"/>
  <c r="E34" i="98" s="1"/>
  <c r="AG33" i="84"/>
  <c r="E34" i="30" s="1"/>
  <c r="AE33" i="84"/>
  <c r="E34" i="22" s="1"/>
  <c r="AC33" i="84"/>
  <c r="E34" i="100" s="1"/>
  <c r="AA33" i="84"/>
  <c r="E34" i="99" s="1"/>
  <c r="Y33" i="84"/>
  <c r="E34" i="23" s="1"/>
  <c r="V33" i="84"/>
  <c r="E34" i="91" s="1"/>
  <c r="U33" i="84"/>
  <c r="T33" i="84"/>
  <c r="E34" i="95" s="1"/>
  <c r="O142" i="111" s="1"/>
  <c r="Q33" i="84"/>
  <c r="E34" i="90" s="1"/>
  <c r="P33" i="84"/>
  <c r="O33" i="84"/>
  <c r="E34" i="94" s="1"/>
  <c r="L33" i="84"/>
  <c r="K34" i="88" s="1"/>
  <c r="K33" i="84"/>
  <c r="J33" i="84"/>
  <c r="I33" i="84"/>
  <c r="H33" i="84"/>
  <c r="E33" i="84"/>
  <c r="D33" i="84"/>
  <c r="K34" i="89" s="1"/>
  <c r="C33" i="84"/>
  <c r="AI31" i="84"/>
  <c r="E32" i="98" s="1"/>
  <c r="AG31" i="84"/>
  <c r="E32" i="30" s="1"/>
  <c r="AE31" i="84"/>
  <c r="E32" i="22" s="1"/>
  <c r="AC31" i="84"/>
  <c r="E32" i="100" s="1"/>
  <c r="AA31" i="84"/>
  <c r="E32" i="99" s="1"/>
  <c r="Y31" i="84"/>
  <c r="E32" i="23" s="1"/>
  <c r="V31" i="84"/>
  <c r="E32" i="91" s="1"/>
  <c r="U31" i="84"/>
  <c r="T31" i="84"/>
  <c r="E32" i="95" s="1"/>
  <c r="O140" i="111" s="1"/>
  <c r="Q31" i="84"/>
  <c r="E32" i="90" s="1"/>
  <c r="P31" i="84"/>
  <c r="O31" i="84"/>
  <c r="E32" i="94" s="1"/>
  <c r="L31" i="84"/>
  <c r="K32" i="88" s="1"/>
  <c r="K31" i="84"/>
  <c r="J31" i="84"/>
  <c r="I31" i="84"/>
  <c r="H31" i="84"/>
  <c r="E31" i="84"/>
  <c r="D31" i="84"/>
  <c r="K32" i="89" s="1"/>
  <c r="C31" i="84"/>
  <c r="AI30" i="84"/>
  <c r="E31" i="98" s="1"/>
  <c r="AG30" i="84"/>
  <c r="E31" i="30" s="1"/>
  <c r="AE30" i="84"/>
  <c r="E31" i="22" s="1"/>
  <c r="AC30" i="84"/>
  <c r="E31" i="100" s="1"/>
  <c r="AA30" i="84"/>
  <c r="E31" i="99" s="1"/>
  <c r="Y30" i="84"/>
  <c r="E31" i="23" s="1"/>
  <c r="V30" i="84"/>
  <c r="E31" i="91" s="1"/>
  <c r="U30" i="84"/>
  <c r="T30" i="84"/>
  <c r="E31" i="95" s="1"/>
  <c r="O139" i="111" s="1"/>
  <c r="Q30" i="84"/>
  <c r="E31" i="90" s="1"/>
  <c r="P30" i="84"/>
  <c r="O30" i="84"/>
  <c r="E31" i="94" s="1"/>
  <c r="L30" i="84"/>
  <c r="K31" i="88" s="1"/>
  <c r="K30" i="84"/>
  <c r="J30" i="84"/>
  <c r="I30" i="84"/>
  <c r="H30" i="84"/>
  <c r="E30" i="84"/>
  <c r="D30" i="84"/>
  <c r="K31" i="89" s="1"/>
  <c r="C30" i="84"/>
  <c r="AI29" i="84"/>
  <c r="E30" i="98" s="1"/>
  <c r="AG29" i="84"/>
  <c r="E30" i="30" s="1"/>
  <c r="AE29" i="84"/>
  <c r="E30" i="22" s="1"/>
  <c r="AC29" i="84"/>
  <c r="E30" i="100" s="1"/>
  <c r="AA29" i="84"/>
  <c r="E30" i="99" s="1"/>
  <c r="Y29" i="84"/>
  <c r="E30" i="23" s="1"/>
  <c r="V29" i="84"/>
  <c r="E30" i="91" s="1"/>
  <c r="U29" i="84"/>
  <c r="T29" i="84"/>
  <c r="E30" i="95" s="1"/>
  <c r="O138" i="111" s="1"/>
  <c r="Q29" i="84"/>
  <c r="E30" i="90" s="1"/>
  <c r="P29" i="84"/>
  <c r="O29" i="84"/>
  <c r="E30" i="94" s="1"/>
  <c r="L29" i="84"/>
  <c r="K30" i="88" s="1"/>
  <c r="K29" i="84"/>
  <c r="J29" i="84"/>
  <c r="I29" i="84"/>
  <c r="H29" i="84"/>
  <c r="E29" i="84"/>
  <c r="D29" i="84"/>
  <c r="K30" i="89" s="1"/>
  <c r="C29" i="84"/>
  <c r="AI27" i="84"/>
  <c r="E28" i="98" s="1"/>
  <c r="AG27" i="84"/>
  <c r="E28" i="30" s="1"/>
  <c r="AE27" i="84"/>
  <c r="E28" i="22" s="1"/>
  <c r="AC27" i="84"/>
  <c r="E28" i="100" s="1"/>
  <c r="AA27" i="84"/>
  <c r="E28" i="99" s="1"/>
  <c r="Y27" i="84"/>
  <c r="E28" i="23" s="1"/>
  <c r="V27" i="84"/>
  <c r="E28" i="91" s="1"/>
  <c r="U27" i="84"/>
  <c r="T27" i="84"/>
  <c r="E28" i="95" s="1"/>
  <c r="O136" i="111" s="1"/>
  <c r="Q27" i="84"/>
  <c r="E28" i="90" s="1"/>
  <c r="P27" i="84"/>
  <c r="O27" i="84"/>
  <c r="E28" i="94" s="1"/>
  <c r="L27" i="84"/>
  <c r="K28" i="88" s="1"/>
  <c r="K27" i="84"/>
  <c r="J27" i="84"/>
  <c r="I27" i="84"/>
  <c r="H27" i="84"/>
  <c r="E27" i="84"/>
  <c r="D27" i="84"/>
  <c r="K28" i="89" s="1"/>
  <c r="C27" i="84"/>
  <c r="AI26" i="84"/>
  <c r="E27" i="98" s="1"/>
  <c r="AG26" i="84"/>
  <c r="E27" i="30" s="1"/>
  <c r="AE26" i="84"/>
  <c r="E27" i="22" s="1"/>
  <c r="AC26" i="84"/>
  <c r="E27" i="100" s="1"/>
  <c r="AA26" i="84"/>
  <c r="E27" i="99" s="1"/>
  <c r="Y26" i="84"/>
  <c r="E27" i="23" s="1"/>
  <c r="V26" i="84"/>
  <c r="E27" i="91" s="1"/>
  <c r="U26" i="84"/>
  <c r="T26" i="84"/>
  <c r="E27" i="95" s="1"/>
  <c r="O135" i="111" s="1"/>
  <c r="Q26" i="84"/>
  <c r="E27" i="90" s="1"/>
  <c r="P26" i="84"/>
  <c r="O26" i="84"/>
  <c r="E27" i="94" s="1"/>
  <c r="L26" i="84"/>
  <c r="K27" i="88" s="1"/>
  <c r="K26" i="84"/>
  <c r="J26" i="84"/>
  <c r="I26" i="84"/>
  <c r="H26" i="84"/>
  <c r="E26" i="84"/>
  <c r="D26" i="84"/>
  <c r="K27" i="89" s="1"/>
  <c r="C26" i="84"/>
  <c r="AI25" i="84"/>
  <c r="E26" i="98" s="1"/>
  <c r="AG25" i="84"/>
  <c r="E26" i="30" s="1"/>
  <c r="AE25" i="84"/>
  <c r="E26" i="22" s="1"/>
  <c r="AC25" i="84"/>
  <c r="E26" i="100" s="1"/>
  <c r="AA25" i="84"/>
  <c r="E26" i="99" s="1"/>
  <c r="Y25" i="84"/>
  <c r="E26" i="23" s="1"/>
  <c r="V25" i="84"/>
  <c r="E26" i="91" s="1"/>
  <c r="U25" i="84"/>
  <c r="T25" i="84"/>
  <c r="E26" i="95" s="1"/>
  <c r="O134" i="111" s="1"/>
  <c r="Q25" i="84"/>
  <c r="E26" i="90" s="1"/>
  <c r="P25" i="84"/>
  <c r="O25" i="84"/>
  <c r="E26" i="94" s="1"/>
  <c r="L25" i="84"/>
  <c r="K26" i="88" s="1"/>
  <c r="K25" i="84"/>
  <c r="J25" i="84"/>
  <c r="I25" i="84"/>
  <c r="H25" i="84"/>
  <c r="E25" i="84"/>
  <c r="D25" i="84"/>
  <c r="K26" i="89" s="1"/>
  <c r="C25" i="84"/>
  <c r="AI24" i="84"/>
  <c r="E25" i="98" s="1"/>
  <c r="AG24" i="84"/>
  <c r="E25" i="30" s="1"/>
  <c r="AE24" i="84"/>
  <c r="E25" i="22" s="1"/>
  <c r="AC24" i="84"/>
  <c r="E25" i="100" s="1"/>
  <c r="AA24" i="84"/>
  <c r="E25" i="99" s="1"/>
  <c r="Y24" i="84"/>
  <c r="E25" i="23" s="1"/>
  <c r="V24" i="84"/>
  <c r="E25" i="91" s="1"/>
  <c r="U24" i="84"/>
  <c r="T24" i="84"/>
  <c r="E25" i="95" s="1"/>
  <c r="O133" i="111" s="1"/>
  <c r="Q24" i="84"/>
  <c r="E25" i="90" s="1"/>
  <c r="P24" i="84"/>
  <c r="O24" i="84"/>
  <c r="E25" i="94" s="1"/>
  <c r="L24" i="84"/>
  <c r="K25" i="88" s="1"/>
  <c r="K24" i="84"/>
  <c r="J24" i="84"/>
  <c r="I24" i="84"/>
  <c r="H24" i="84"/>
  <c r="E24" i="84"/>
  <c r="D24" i="84"/>
  <c r="K25" i="89" s="1"/>
  <c r="C24" i="84"/>
  <c r="AI22" i="84"/>
  <c r="E23" i="98" s="1"/>
  <c r="AG22" i="84"/>
  <c r="E23" i="30" s="1"/>
  <c r="AE22" i="84"/>
  <c r="E23" i="22" s="1"/>
  <c r="AC22" i="84"/>
  <c r="E23" i="100" s="1"/>
  <c r="AA22" i="84"/>
  <c r="E23" i="99" s="1"/>
  <c r="Y22" i="84"/>
  <c r="E23" i="23" s="1"/>
  <c r="V22" i="84"/>
  <c r="E23" i="91" s="1"/>
  <c r="U22" i="84"/>
  <c r="T22" i="84"/>
  <c r="E23" i="95" s="1"/>
  <c r="O131" i="111" s="1"/>
  <c r="Q22" i="84"/>
  <c r="E23" i="90" s="1"/>
  <c r="P22" i="84"/>
  <c r="O22" i="84"/>
  <c r="E23" i="94" s="1"/>
  <c r="L22" i="84"/>
  <c r="K23" i="88" s="1"/>
  <c r="K22" i="84"/>
  <c r="J22" i="84"/>
  <c r="I22" i="84"/>
  <c r="H22" i="84"/>
  <c r="E22" i="84"/>
  <c r="D22" i="84"/>
  <c r="K23" i="89" s="1"/>
  <c r="C22" i="84"/>
  <c r="AI21" i="84"/>
  <c r="E22" i="98" s="1"/>
  <c r="AG21" i="84"/>
  <c r="E22" i="30" s="1"/>
  <c r="AE21" i="84"/>
  <c r="E22" i="22" s="1"/>
  <c r="AC21" i="84"/>
  <c r="E22" i="100" s="1"/>
  <c r="AA21" i="84"/>
  <c r="E22" i="99" s="1"/>
  <c r="Y21" i="84"/>
  <c r="E22" i="23" s="1"/>
  <c r="V21" i="84"/>
  <c r="E22" i="91" s="1"/>
  <c r="U21" i="84"/>
  <c r="T21" i="84"/>
  <c r="E22" i="95" s="1"/>
  <c r="O130" i="111" s="1"/>
  <c r="Q21" i="84"/>
  <c r="E22" i="90" s="1"/>
  <c r="P21" i="84"/>
  <c r="O21" i="84"/>
  <c r="E22" i="94" s="1"/>
  <c r="L21" i="84"/>
  <c r="K22" i="88" s="1"/>
  <c r="K21" i="84"/>
  <c r="J21" i="84"/>
  <c r="I21" i="84"/>
  <c r="H21" i="84"/>
  <c r="E21" i="84"/>
  <c r="D21" i="84"/>
  <c r="K22" i="89" s="1"/>
  <c r="C21" i="84"/>
  <c r="AI20" i="84"/>
  <c r="E21" i="98" s="1"/>
  <c r="AG20" i="84"/>
  <c r="E21" i="30" s="1"/>
  <c r="AE20" i="84"/>
  <c r="E21" i="22" s="1"/>
  <c r="AC20" i="84"/>
  <c r="E21" i="100" s="1"/>
  <c r="AA20" i="84"/>
  <c r="E21" i="99" s="1"/>
  <c r="Y20" i="84"/>
  <c r="E21" i="23" s="1"/>
  <c r="V20" i="84"/>
  <c r="E21" i="91" s="1"/>
  <c r="U20" i="84"/>
  <c r="T20" i="84"/>
  <c r="E21" i="95" s="1"/>
  <c r="O129" i="111" s="1"/>
  <c r="Q20" i="84"/>
  <c r="E21" i="90" s="1"/>
  <c r="P20" i="84"/>
  <c r="O20" i="84"/>
  <c r="E21" i="94" s="1"/>
  <c r="L20" i="84"/>
  <c r="K21" i="88" s="1"/>
  <c r="K20" i="84"/>
  <c r="J20" i="84"/>
  <c r="I20" i="84"/>
  <c r="H20" i="84"/>
  <c r="E20" i="84"/>
  <c r="D20" i="84"/>
  <c r="K21" i="89" s="1"/>
  <c r="C20" i="84"/>
  <c r="AI19" i="84"/>
  <c r="E20" i="98" s="1"/>
  <c r="AG19" i="84"/>
  <c r="E20" i="30" s="1"/>
  <c r="AE19" i="84"/>
  <c r="E20" i="22" s="1"/>
  <c r="AC19" i="84"/>
  <c r="E20" i="100" s="1"/>
  <c r="AA19" i="84"/>
  <c r="E20" i="99" s="1"/>
  <c r="Y19" i="84"/>
  <c r="E20" i="23" s="1"/>
  <c r="V19" i="84"/>
  <c r="E20" i="91" s="1"/>
  <c r="U19" i="84"/>
  <c r="T19" i="84"/>
  <c r="E20" i="95" s="1"/>
  <c r="O128" i="111" s="1"/>
  <c r="Q19" i="84"/>
  <c r="E20" i="90" s="1"/>
  <c r="P19" i="84"/>
  <c r="O19" i="84"/>
  <c r="E20" i="94" s="1"/>
  <c r="L19" i="84"/>
  <c r="K20" i="88" s="1"/>
  <c r="K19" i="84"/>
  <c r="J19" i="84"/>
  <c r="I19" i="84"/>
  <c r="H19" i="84"/>
  <c r="E19" i="84"/>
  <c r="D19" i="84"/>
  <c r="K20" i="89" s="1"/>
  <c r="C19" i="84"/>
  <c r="AI18" i="84"/>
  <c r="E19" i="98" s="1"/>
  <c r="AG18" i="84"/>
  <c r="E19" i="30" s="1"/>
  <c r="AE18" i="84"/>
  <c r="E19" i="22" s="1"/>
  <c r="AC18" i="84"/>
  <c r="E19" i="100" s="1"/>
  <c r="AA18" i="84"/>
  <c r="E19" i="99" s="1"/>
  <c r="Y18" i="84"/>
  <c r="E19" i="23" s="1"/>
  <c r="V18" i="84"/>
  <c r="E19" i="91" s="1"/>
  <c r="U18" i="84"/>
  <c r="T18" i="84"/>
  <c r="E19" i="95" s="1"/>
  <c r="O127" i="111" s="1"/>
  <c r="Q18" i="84"/>
  <c r="E19" i="90" s="1"/>
  <c r="P18" i="84"/>
  <c r="O18" i="84"/>
  <c r="E19" i="94" s="1"/>
  <c r="L18" i="84"/>
  <c r="K19" i="88" s="1"/>
  <c r="K18" i="84"/>
  <c r="J18" i="84"/>
  <c r="I18" i="84"/>
  <c r="H18" i="84"/>
  <c r="E18" i="84"/>
  <c r="D18" i="84"/>
  <c r="K19" i="89" s="1"/>
  <c r="C18" i="84"/>
  <c r="AI17" i="84"/>
  <c r="E18" i="98" s="1"/>
  <c r="AG17" i="84"/>
  <c r="E18" i="30" s="1"/>
  <c r="AE17" i="84"/>
  <c r="E18" i="22" s="1"/>
  <c r="AC17" i="84"/>
  <c r="E18" i="100" s="1"/>
  <c r="AA17" i="84"/>
  <c r="E18" i="99" s="1"/>
  <c r="Y17" i="84"/>
  <c r="E18" i="23" s="1"/>
  <c r="V17" i="84"/>
  <c r="E18" i="91" s="1"/>
  <c r="U17" i="84"/>
  <c r="T17" i="84"/>
  <c r="E18" i="95" s="1"/>
  <c r="O126" i="111" s="1"/>
  <c r="Q17" i="84"/>
  <c r="E18" i="90" s="1"/>
  <c r="P17" i="84"/>
  <c r="O17" i="84"/>
  <c r="E18" i="94" s="1"/>
  <c r="L17" i="84"/>
  <c r="K18" i="88" s="1"/>
  <c r="K17" i="84"/>
  <c r="J17" i="84"/>
  <c r="I17" i="84"/>
  <c r="H17" i="84"/>
  <c r="E17" i="84"/>
  <c r="D17" i="84"/>
  <c r="K18" i="89" s="1"/>
  <c r="C17" i="84"/>
  <c r="AI16" i="84"/>
  <c r="E17" i="98" s="1"/>
  <c r="AG16" i="84"/>
  <c r="E17" i="30" s="1"/>
  <c r="AE16" i="84"/>
  <c r="E17" i="22" s="1"/>
  <c r="AC16" i="84"/>
  <c r="E17" i="100" s="1"/>
  <c r="AA16" i="84"/>
  <c r="E17" i="99" s="1"/>
  <c r="Y16" i="84"/>
  <c r="E17" i="23" s="1"/>
  <c r="V16" i="84"/>
  <c r="E17" i="91" s="1"/>
  <c r="U16" i="84"/>
  <c r="T16" i="84"/>
  <c r="E17" i="95" s="1"/>
  <c r="O125" i="111" s="1"/>
  <c r="Q16" i="84"/>
  <c r="E17" i="90" s="1"/>
  <c r="P16" i="84"/>
  <c r="O16" i="84"/>
  <c r="E17" i="94" s="1"/>
  <c r="L16" i="84"/>
  <c r="K17" i="88" s="1"/>
  <c r="K16" i="84"/>
  <c r="J16" i="84"/>
  <c r="I16" i="84"/>
  <c r="H16" i="84"/>
  <c r="E16" i="84"/>
  <c r="D16" i="84"/>
  <c r="K17" i="89" s="1"/>
  <c r="C16" i="84"/>
  <c r="AI15" i="84"/>
  <c r="E16" i="98" s="1"/>
  <c r="AG15" i="84"/>
  <c r="E16" i="30" s="1"/>
  <c r="AE15" i="84"/>
  <c r="E16" i="22" s="1"/>
  <c r="AC15" i="84"/>
  <c r="E16" i="100" s="1"/>
  <c r="AA15" i="84"/>
  <c r="E16" i="99" s="1"/>
  <c r="Y15" i="84"/>
  <c r="E16" i="23" s="1"/>
  <c r="V15" i="84"/>
  <c r="E16" i="91" s="1"/>
  <c r="U15" i="84"/>
  <c r="T15" i="84"/>
  <c r="E16" i="95" s="1"/>
  <c r="O124" i="111" s="1"/>
  <c r="Q15" i="84"/>
  <c r="E16" i="90" s="1"/>
  <c r="P15" i="84"/>
  <c r="O15" i="84"/>
  <c r="E16" i="94" s="1"/>
  <c r="L15" i="84"/>
  <c r="K16" i="88" s="1"/>
  <c r="K15" i="84"/>
  <c r="J15" i="84"/>
  <c r="I15" i="84"/>
  <c r="H15" i="84"/>
  <c r="E15" i="84"/>
  <c r="D15" i="84"/>
  <c r="K16" i="89" s="1"/>
  <c r="C15" i="84"/>
  <c r="AI14" i="84"/>
  <c r="E15" i="98" s="1"/>
  <c r="AG14" i="84"/>
  <c r="E15" i="30" s="1"/>
  <c r="AE14" i="84"/>
  <c r="E15" i="22" s="1"/>
  <c r="AC14" i="84"/>
  <c r="E15" i="100" s="1"/>
  <c r="AA14" i="84"/>
  <c r="E15" i="99" s="1"/>
  <c r="Y14" i="84"/>
  <c r="E15" i="23" s="1"/>
  <c r="V14" i="84"/>
  <c r="E15" i="91" s="1"/>
  <c r="U14" i="84"/>
  <c r="T14" i="84"/>
  <c r="E15" i="95" s="1"/>
  <c r="O123" i="111" s="1"/>
  <c r="Q14" i="84"/>
  <c r="E15" i="90" s="1"/>
  <c r="P14" i="84"/>
  <c r="O14" i="84"/>
  <c r="E15" i="94" s="1"/>
  <c r="L14" i="84"/>
  <c r="K15" i="88" s="1"/>
  <c r="K14" i="84"/>
  <c r="J14" i="84"/>
  <c r="I14" i="84"/>
  <c r="H14" i="84"/>
  <c r="E14" i="84"/>
  <c r="D14" i="84"/>
  <c r="K15" i="89" s="1"/>
  <c r="C14" i="84"/>
  <c r="AI12" i="84"/>
  <c r="E13" i="98" s="1"/>
  <c r="AG12" i="84"/>
  <c r="E13" i="30" s="1"/>
  <c r="AE12" i="84"/>
  <c r="E13" i="22" s="1"/>
  <c r="AC12" i="84"/>
  <c r="E13" i="100" s="1"/>
  <c r="AA12" i="84"/>
  <c r="E13" i="99" s="1"/>
  <c r="Y12" i="84"/>
  <c r="E13" i="23" s="1"/>
  <c r="V12" i="84"/>
  <c r="E13" i="91" s="1"/>
  <c r="U12" i="84"/>
  <c r="T12" i="84"/>
  <c r="E13" i="95" s="1"/>
  <c r="O121" i="111" s="1"/>
  <c r="Q12" i="84"/>
  <c r="E13" i="90" s="1"/>
  <c r="P12" i="84"/>
  <c r="O12" i="84"/>
  <c r="E13" i="94" s="1"/>
  <c r="L12" i="84"/>
  <c r="K13" i="88" s="1"/>
  <c r="K12" i="84"/>
  <c r="J12" i="84"/>
  <c r="I12" i="84"/>
  <c r="H12" i="84"/>
  <c r="E12" i="84"/>
  <c r="D12" i="84"/>
  <c r="K13" i="89" s="1"/>
  <c r="C12" i="84"/>
  <c r="AI11" i="84"/>
  <c r="E12" i="98" s="1"/>
  <c r="AG11" i="84"/>
  <c r="E12" i="30" s="1"/>
  <c r="AE11" i="84"/>
  <c r="E12" i="22" s="1"/>
  <c r="AC11" i="84"/>
  <c r="E12" i="100" s="1"/>
  <c r="AA11" i="84"/>
  <c r="E12" i="99" s="1"/>
  <c r="Y11" i="84"/>
  <c r="E12" i="23" s="1"/>
  <c r="V11" i="84"/>
  <c r="E12" i="91" s="1"/>
  <c r="U11" i="84"/>
  <c r="T11" i="84"/>
  <c r="E12" i="95" s="1"/>
  <c r="O120" i="111" s="1"/>
  <c r="Q11" i="84"/>
  <c r="E12" i="90" s="1"/>
  <c r="P11" i="84"/>
  <c r="O11" i="84"/>
  <c r="E12" i="94" s="1"/>
  <c r="L11" i="84"/>
  <c r="K12" i="88" s="1"/>
  <c r="K11" i="84"/>
  <c r="J11" i="84"/>
  <c r="I11" i="84"/>
  <c r="H11" i="84"/>
  <c r="E11" i="84"/>
  <c r="D11" i="84"/>
  <c r="K12" i="89" s="1"/>
  <c r="C11" i="84"/>
  <c r="AI10" i="84"/>
  <c r="E11" i="98" s="1"/>
  <c r="AG10" i="84"/>
  <c r="E11" i="30" s="1"/>
  <c r="AE10" i="84"/>
  <c r="E11" i="22" s="1"/>
  <c r="AC10" i="84"/>
  <c r="E11" i="100" s="1"/>
  <c r="AA10" i="84"/>
  <c r="E11" i="99" s="1"/>
  <c r="Y10" i="84"/>
  <c r="E11" i="23" s="1"/>
  <c r="V10" i="84"/>
  <c r="E11" i="91" s="1"/>
  <c r="U10" i="84"/>
  <c r="T10" i="84"/>
  <c r="E11" i="95" s="1"/>
  <c r="O119" i="111" s="1"/>
  <c r="Q10" i="84"/>
  <c r="E11" i="90" s="1"/>
  <c r="P10" i="84"/>
  <c r="O10" i="84"/>
  <c r="E11" i="94" s="1"/>
  <c r="L10" i="84"/>
  <c r="K11" i="88" s="1"/>
  <c r="K10" i="84"/>
  <c r="J10" i="84"/>
  <c r="I10" i="84"/>
  <c r="H10" i="84"/>
  <c r="E10" i="84"/>
  <c r="D10" i="84"/>
  <c r="K11" i="89" s="1"/>
  <c r="C10" i="84"/>
  <c r="AI9" i="84"/>
  <c r="E10" i="98" s="1"/>
  <c r="AG9" i="84"/>
  <c r="E10" i="30" s="1"/>
  <c r="AE9" i="84"/>
  <c r="E10" i="22" s="1"/>
  <c r="AC9" i="84"/>
  <c r="E10" i="100" s="1"/>
  <c r="AA9" i="84"/>
  <c r="E10" i="99" s="1"/>
  <c r="Y9" i="84"/>
  <c r="E10" i="23" s="1"/>
  <c r="V9" i="84"/>
  <c r="E10" i="91" s="1"/>
  <c r="U9" i="84"/>
  <c r="T9" i="84"/>
  <c r="E10" i="95" s="1"/>
  <c r="O118" i="111" s="1"/>
  <c r="Q9" i="84"/>
  <c r="E10" i="90" s="1"/>
  <c r="P9" i="84"/>
  <c r="O9" i="84"/>
  <c r="E10" i="94" s="1"/>
  <c r="L9" i="84"/>
  <c r="K10" i="88" s="1"/>
  <c r="K9" i="84"/>
  <c r="J9" i="84"/>
  <c r="I9" i="84"/>
  <c r="H9" i="84"/>
  <c r="E9" i="84"/>
  <c r="D9" i="84"/>
  <c r="K10" i="89" s="1"/>
  <c r="C9" i="84"/>
  <c r="AI8" i="84"/>
  <c r="E9" i="98" s="1"/>
  <c r="AG8" i="84"/>
  <c r="E9" i="30" s="1"/>
  <c r="AE8" i="84"/>
  <c r="E9" i="22" s="1"/>
  <c r="AC8" i="84"/>
  <c r="E9" i="100" s="1"/>
  <c r="AA8" i="84"/>
  <c r="E9" i="99" s="1"/>
  <c r="Y8" i="84"/>
  <c r="E9" i="23" s="1"/>
  <c r="V8" i="84"/>
  <c r="E9" i="91" s="1"/>
  <c r="U8" i="84"/>
  <c r="T8" i="84"/>
  <c r="E9" i="95" s="1"/>
  <c r="O117" i="111" s="1"/>
  <c r="Q8" i="84"/>
  <c r="E9" i="90" s="1"/>
  <c r="P8" i="84"/>
  <c r="O8" i="84"/>
  <c r="E9" i="94" s="1"/>
  <c r="L8" i="84"/>
  <c r="K9" i="88" s="1"/>
  <c r="K8" i="84"/>
  <c r="J8" i="84"/>
  <c r="I8" i="84"/>
  <c r="H8" i="84"/>
  <c r="E8" i="84"/>
  <c r="D8" i="84"/>
  <c r="K9" i="89" s="1"/>
  <c r="C8" i="84"/>
  <c r="AI7" i="84"/>
  <c r="E8" i="98" s="1"/>
  <c r="AG7" i="84"/>
  <c r="E8" i="30" s="1"/>
  <c r="AE7" i="84"/>
  <c r="E8" i="22" s="1"/>
  <c r="AC7" i="84"/>
  <c r="E8" i="100" s="1"/>
  <c r="AA7" i="84"/>
  <c r="E8" i="99" s="1"/>
  <c r="Y7" i="84"/>
  <c r="E8" i="23" s="1"/>
  <c r="V7" i="84"/>
  <c r="E8" i="91" s="1"/>
  <c r="U7" i="84"/>
  <c r="T7" i="84"/>
  <c r="E8" i="95" s="1"/>
  <c r="O116" i="111" s="1"/>
  <c r="Q7" i="84"/>
  <c r="E8" i="90" s="1"/>
  <c r="P7" i="84"/>
  <c r="O7" i="84"/>
  <c r="E8" i="94" s="1"/>
  <c r="L7" i="84"/>
  <c r="K8" i="88" s="1"/>
  <c r="K7" i="84"/>
  <c r="J7" i="84"/>
  <c r="I7" i="84"/>
  <c r="H7" i="84"/>
  <c r="E7" i="84"/>
  <c r="D7" i="84"/>
  <c r="K8" i="89" s="1"/>
  <c r="C7" i="84"/>
  <c r="AI6" i="84"/>
  <c r="E7" i="98" s="1"/>
  <c r="AG6" i="84"/>
  <c r="E7" i="30" s="1"/>
  <c r="AE6" i="84"/>
  <c r="E7" i="22" s="1"/>
  <c r="AC6" i="84"/>
  <c r="E7" i="100" s="1"/>
  <c r="AA6" i="84"/>
  <c r="E7" i="99" s="1"/>
  <c r="Y6" i="84"/>
  <c r="E7" i="23" s="1"/>
  <c r="V6" i="84"/>
  <c r="E7" i="91" s="1"/>
  <c r="U6" i="84"/>
  <c r="T6" i="84"/>
  <c r="E7" i="95" s="1"/>
  <c r="O115" i="111" s="1"/>
  <c r="Q6" i="84"/>
  <c r="E7" i="90" s="1"/>
  <c r="P6" i="84"/>
  <c r="O6" i="84"/>
  <c r="E7" i="94" s="1"/>
  <c r="L6" i="84"/>
  <c r="K7" i="88" s="1"/>
  <c r="K6" i="84"/>
  <c r="J6" i="84"/>
  <c r="I6" i="84"/>
  <c r="H6" i="84"/>
  <c r="E6" i="84"/>
  <c r="C6" i="84"/>
  <c r="U7" i="85"/>
  <c r="V7" i="85"/>
  <c r="U8" i="85"/>
  <c r="V8" i="85"/>
  <c r="U9" i="85"/>
  <c r="V9" i="85"/>
  <c r="U10" i="85"/>
  <c r="V10" i="85"/>
  <c r="U11" i="85"/>
  <c r="V11" i="85"/>
  <c r="U12" i="85"/>
  <c r="V12" i="85"/>
  <c r="U14" i="85"/>
  <c r="V14" i="85"/>
  <c r="U15" i="85"/>
  <c r="V15" i="85"/>
  <c r="U16" i="85"/>
  <c r="V16" i="85"/>
  <c r="U17" i="85"/>
  <c r="V17" i="85"/>
  <c r="U18" i="85"/>
  <c r="V18" i="85"/>
  <c r="U19" i="85"/>
  <c r="V19" i="85"/>
  <c r="U20" i="85"/>
  <c r="V20" i="85"/>
  <c r="U21" i="85"/>
  <c r="V21" i="85"/>
  <c r="U22" i="85"/>
  <c r="V22" i="85"/>
  <c r="U24" i="85"/>
  <c r="V24" i="85"/>
  <c r="U25" i="85"/>
  <c r="V25" i="85"/>
  <c r="U26" i="85"/>
  <c r="V26" i="85"/>
  <c r="U27" i="85"/>
  <c r="V27" i="85"/>
  <c r="U29" i="85"/>
  <c r="V29" i="85"/>
  <c r="U30" i="85"/>
  <c r="V30" i="85"/>
  <c r="U31" i="85"/>
  <c r="V31" i="85"/>
  <c r="U33" i="85"/>
  <c r="V33" i="85"/>
  <c r="U34" i="85"/>
  <c r="V34" i="85"/>
  <c r="U35" i="85"/>
  <c r="V35" i="85"/>
  <c r="U36" i="85"/>
  <c r="V36" i="85"/>
  <c r="U6" i="85"/>
  <c r="P7" i="85"/>
  <c r="Q7" i="85"/>
  <c r="P8" i="85"/>
  <c r="Q8" i="85"/>
  <c r="P9" i="85"/>
  <c r="Q9" i="85"/>
  <c r="P10" i="85"/>
  <c r="Q10" i="85"/>
  <c r="P11" i="85"/>
  <c r="Q11" i="85"/>
  <c r="P12" i="85"/>
  <c r="Q12" i="85"/>
  <c r="P14" i="85"/>
  <c r="Q14" i="85"/>
  <c r="P15" i="85"/>
  <c r="Q15" i="85"/>
  <c r="P16" i="85"/>
  <c r="Q16" i="85"/>
  <c r="P17" i="85"/>
  <c r="Q17" i="85"/>
  <c r="P18" i="85"/>
  <c r="Q18" i="85"/>
  <c r="P19" i="85"/>
  <c r="Q19" i="85"/>
  <c r="P20" i="85"/>
  <c r="Q20" i="85"/>
  <c r="P21" i="85"/>
  <c r="Q21" i="85"/>
  <c r="P22" i="85"/>
  <c r="Q22" i="85"/>
  <c r="P24" i="85"/>
  <c r="Q24" i="85"/>
  <c r="P25" i="85"/>
  <c r="Q25" i="85"/>
  <c r="P26" i="85"/>
  <c r="Q26" i="85"/>
  <c r="P27" i="85"/>
  <c r="Q27" i="85"/>
  <c r="P29" i="85"/>
  <c r="Q29" i="85"/>
  <c r="P30" i="85"/>
  <c r="Q30" i="85"/>
  <c r="P31" i="85"/>
  <c r="Q31" i="85"/>
  <c r="P33" i="85"/>
  <c r="Q33" i="85"/>
  <c r="P34" i="85"/>
  <c r="Q34" i="85"/>
  <c r="P35" i="85"/>
  <c r="Q35" i="85"/>
  <c r="P36" i="85"/>
  <c r="Q36" i="85"/>
  <c r="P6" i="85"/>
  <c r="K7" i="85"/>
  <c r="L7" i="85"/>
  <c r="K8" i="85"/>
  <c r="L8" i="85"/>
  <c r="K9" i="85"/>
  <c r="L9" i="85"/>
  <c r="K10" i="85"/>
  <c r="L10" i="85"/>
  <c r="K11" i="85"/>
  <c r="L11" i="85"/>
  <c r="K12" i="85"/>
  <c r="L12" i="85"/>
  <c r="K14" i="85"/>
  <c r="L14" i="85"/>
  <c r="K15" i="85"/>
  <c r="L15" i="85"/>
  <c r="K16" i="85"/>
  <c r="L16" i="85"/>
  <c r="K17" i="85"/>
  <c r="L17" i="85"/>
  <c r="K18" i="85"/>
  <c r="L18" i="85"/>
  <c r="K19" i="85"/>
  <c r="L19" i="85"/>
  <c r="K20" i="85"/>
  <c r="L20" i="85"/>
  <c r="K21" i="85"/>
  <c r="L21" i="85"/>
  <c r="K22" i="85"/>
  <c r="L22" i="85"/>
  <c r="K24" i="85"/>
  <c r="L24" i="85"/>
  <c r="K25" i="85"/>
  <c r="L25" i="85"/>
  <c r="K26" i="85"/>
  <c r="L26" i="85"/>
  <c r="K27" i="85"/>
  <c r="L27" i="85"/>
  <c r="K29" i="85"/>
  <c r="L29" i="85"/>
  <c r="K30" i="85"/>
  <c r="L30" i="85"/>
  <c r="K31" i="85"/>
  <c r="L31" i="85"/>
  <c r="K33" i="85"/>
  <c r="L33" i="85"/>
  <c r="K34" i="85"/>
  <c r="L34" i="85"/>
  <c r="K35" i="85"/>
  <c r="L35" i="85"/>
  <c r="K36" i="85"/>
  <c r="L36" i="85"/>
  <c r="K6" i="85"/>
  <c r="E7" i="85"/>
  <c r="E8" i="85"/>
  <c r="E9" i="85"/>
  <c r="E10" i="85"/>
  <c r="E11" i="85"/>
  <c r="E12" i="85"/>
  <c r="E14" i="85"/>
  <c r="E15" i="85"/>
  <c r="E16" i="85"/>
  <c r="E17" i="85"/>
  <c r="E18" i="85"/>
  <c r="E19" i="85"/>
  <c r="E20" i="85"/>
  <c r="E21" i="85"/>
  <c r="E22" i="85"/>
  <c r="E24" i="85"/>
  <c r="E25" i="85"/>
  <c r="E26" i="85"/>
  <c r="E27" i="85"/>
  <c r="E29" i="85"/>
  <c r="E30" i="85"/>
  <c r="E31" i="85"/>
  <c r="E33" i="85"/>
  <c r="E34" i="85"/>
  <c r="E35" i="85"/>
  <c r="E36" i="85"/>
  <c r="E6" i="85"/>
  <c r="U7" i="86"/>
  <c r="V7" i="86"/>
  <c r="U8" i="86"/>
  <c r="V8" i="86"/>
  <c r="U9" i="86"/>
  <c r="V9" i="86"/>
  <c r="U10" i="86"/>
  <c r="V10" i="86"/>
  <c r="U11" i="86"/>
  <c r="V11" i="86"/>
  <c r="U12" i="86"/>
  <c r="V12" i="86"/>
  <c r="U14" i="86"/>
  <c r="V14" i="86"/>
  <c r="U15" i="86"/>
  <c r="V15" i="86"/>
  <c r="U16" i="86"/>
  <c r="V16" i="86"/>
  <c r="U17" i="86"/>
  <c r="V17" i="86"/>
  <c r="U18" i="86"/>
  <c r="V18" i="86"/>
  <c r="U19" i="86"/>
  <c r="V19" i="86"/>
  <c r="U20" i="86"/>
  <c r="V20" i="86"/>
  <c r="U21" i="86"/>
  <c r="V21" i="86"/>
  <c r="U22" i="86"/>
  <c r="V22" i="86"/>
  <c r="U24" i="86"/>
  <c r="V24" i="86"/>
  <c r="U25" i="86"/>
  <c r="V25" i="86"/>
  <c r="U26" i="86"/>
  <c r="V26" i="86"/>
  <c r="U27" i="86"/>
  <c r="V27" i="86"/>
  <c r="U29" i="86"/>
  <c r="V29" i="86"/>
  <c r="U30" i="86"/>
  <c r="V30" i="86"/>
  <c r="U31" i="86"/>
  <c r="V31" i="86"/>
  <c r="U33" i="86"/>
  <c r="V33" i="86"/>
  <c r="U34" i="86"/>
  <c r="V34" i="86"/>
  <c r="U35" i="86"/>
  <c r="V35" i="86"/>
  <c r="U36" i="86"/>
  <c r="V36" i="86"/>
  <c r="U6" i="86"/>
  <c r="P7" i="86"/>
  <c r="P8" i="86"/>
  <c r="P9" i="86"/>
  <c r="P10" i="86"/>
  <c r="P11" i="86"/>
  <c r="P12" i="86"/>
  <c r="P14" i="86"/>
  <c r="P15" i="86"/>
  <c r="P16" i="86"/>
  <c r="P17" i="86"/>
  <c r="P18" i="86"/>
  <c r="P19" i="86"/>
  <c r="P20" i="86"/>
  <c r="P21" i="86"/>
  <c r="P22" i="86"/>
  <c r="P24" i="86"/>
  <c r="P25" i="86"/>
  <c r="P26" i="86"/>
  <c r="P27" i="86"/>
  <c r="P29" i="86"/>
  <c r="P30" i="86"/>
  <c r="P31" i="86"/>
  <c r="P33" i="86"/>
  <c r="P34" i="86"/>
  <c r="P35" i="86"/>
  <c r="P36" i="86"/>
  <c r="P6" i="86"/>
  <c r="K7" i="86"/>
  <c r="K8" i="86"/>
  <c r="K9" i="86"/>
  <c r="K10" i="86"/>
  <c r="K11" i="86"/>
  <c r="K12" i="86"/>
  <c r="K14" i="86"/>
  <c r="K15" i="86"/>
  <c r="K16" i="86"/>
  <c r="K17" i="86"/>
  <c r="K18" i="86"/>
  <c r="K19" i="86"/>
  <c r="K20" i="86"/>
  <c r="K21" i="86"/>
  <c r="K22" i="86"/>
  <c r="K24" i="86"/>
  <c r="K25" i="86"/>
  <c r="K26" i="86"/>
  <c r="K27" i="86"/>
  <c r="K29" i="86"/>
  <c r="K30" i="86"/>
  <c r="K31" i="86"/>
  <c r="K33" i="86"/>
  <c r="K34" i="86"/>
  <c r="K35" i="86"/>
  <c r="K36" i="86"/>
  <c r="K6" i="86"/>
  <c r="D36" i="86"/>
  <c r="D35" i="86"/>
  <c r="D34" i="86"/>
  <c r="D33" i="86"/>
  <c r="D31" i="86"/>
  <c r="D30" i="86"/>
  <c r="D29" i="86"/>
  <c r="D27" i="86"/>
  <c r="D26" i="86"/>
  <c r="D25" i="86"/>
  <c r="D24" i="86"/>
  <c r="D22" i="86"/>
  <c r="D21" i="86"/>
  <c r="D20" i="86"/>
  <c r="D19" i="86"/>
  <c r="D18" i="86"/>
  <c r="D17" i="86"/>
  <c r="D16" i="86"/>
  <c r="D15" i="86"/>
  <c r="D14" i="86"/>
  <c r="D7" i="86"/>
  <c r="D8" i="86"/>
  <c r="D9" i="86"/>
  <c r="D10" i="86"/>
  <c r="D11" i="86"/>
  <c r="D12" i="86"/>
  <c r="D6" i="86"/>
  <c r="F6" i="84" l="1"/>
  <c r="F35" i="84"/>
  <c r="R35" i="84"/>
  <c r="W6" i="84"/>
  <c r="W8" i="84"/>
  <c r="W10" i="84"/>
  <c r="W12" i="84"/>
  <c r="W15" i="84"/>
  <c r="W17" i="84"/>
  <c r="W19" i="84"/>
  <c r="W21" i="84"/>
  <c r="W24" i="84"/>
  <c r="W26" i="84"/>
  <c r="W29" i="84"/>
  <c r="W31" i="84"/>
  <c r="W34" i="84"/>
  <c r="F7" i="84"/>
  <c r="R7" i="84"/>
  <c r="F9" i="84"/>
  <c r="R9" i="84"/>
  <c r="F11" i="84"/>
  <c r="R11" i="84"/>
  <c r="F14" i="84"/>
  <c r="R14" i="84"/>
  <c r="F16" i="84"/>
  <c r="R16" i="84"/>
  <c r="F18" i="84"/>
  <c r="R18" i="84"/>
  <c r="F20" i="84"/>
  <c r="R20" i="84"/>
  <c r="F22" i="84"/>
  <c r="R22" i="84"/>
  <c r="F25" i="84"/>
  <c r="R25" i="84"/>
  <c r="F27" i="84"/>
  <c r="R27" i="84"/>
  <c r="F30" i="84"/>
  <c r="R30" i="84"/>
  <c r="F33" i="84"/>
  <c r="R33" i="84"/>
  <c r="W7" i="84"/>
  <c r="W9" i="84"/>
  <c r="W11" i="84"/>
  <c r="W14" i="84"/>
  <c r="W16" i="84"/>
  <c r="W18" i="84"/>
  <c r="W20" i="84"/>
  <c r="W22" i="84"/>
  <c r="W25" i="84"/>
  <c r="W27" i="84"/>
  <c r="W30" i="84"/>
  <c r="W33" i="84"/>
  <c r="W35" i="84"/>
  <c r="R6" i="84"/>
  <c r="F8" i="84"/>
  <c r="R8" i="84"/>
  <c r="F10" i="84"/>
  <c r="R10" i="84"/>
  <c r="F12" i="84"/>
  <c r="R12" i="84"/>
  <c r="F15" i="84"/>
  <c r="R15" i="84"/>
  <c r="F17" i="84"/>
  <c r="R17" i="84"/>
  <c r="F19" i="84"/>
  <c r="R19" i="84"/>
  <c r="F21" i="84"/>
  <c r="R21" i="84"/>
  <c r="F24" i="84"/>
  <c r="R24" i="84"/>
  <c r="F26" i="84"/>
  <c r="R26" i="84"/>
  <c r="F29" i="84"/>
  <c r="R29" i="84"/>
  <c r="F31" i="84"/>
  <c r="R31" i="84"/>
  <c r="F34" i="84"/>
  <c r="R34" i="84"/>
  <c r="M6" i="84"/>
  <c r="M7" i="84"/>
  <c r="M8" i="84"/>
  <c r="M9" i="84"/>
  <c r="M10" i="84"/>
  <c r="M11" i="84"/>
  <c r="M12" i="84"/>
  <c r="M14" i="84"/>
  <c r="M15" i="84"/>
  <c r="M16" i="84"/>
  <c r="M17" i="84"/>
  <c r="M18" i="84"/>
  <c r="M19" i="84"/>
  <c r="M20" i="84"/>
  <c r="M21" i="84"/>
  <c r="M22" i="84"/>
  <c r="M24" i="84"/>
  <c r="M25" i="84"/>
  <c r="M26" i="84"/>
  <c r="M27" i="84"/>
  <c r="M29" i="84"/>
  <c r="M30" i="84"/>
  <c r="M31" i="84"/>
  <c r="M33" i="84"/>
  <c r="M34" i="84"/>
  <c r="M35" i="84"/>
  <c r="AI6" i="87" l="1"/>
  <c r="V36" i="87"/>
  <c r="B37" i="91" s="1"/>
  <c r="E36" i="111" s="1"/>
  <c r="V35" i="87"/>
  <c r="B36" i="91" s="1"/>
  <c r="E35" i="111" s="1"/>
  <c r="V34" i="87"/>
  <c r="B35" i="91" s="1"/>
  <c r="E34" i="111" s="1"/>
  <c r="V33" i="87"/>
  <c r="B34" i="91" s="1"/>
  <c r="E33" i="111" s="1"/>
  <c r="V31" i="87"/>
  <c r="B32" i="91" s="1"/>
  <c r="E31" i="111" s="1"/>
  <c r="V30" i="87"/>
  <c r="B31" i="91" s="1"/>
  <c r="E30" i="111" s="1"/>
  <c r="V29" i="87"/>
  <c r="B30" i="91" s="1"/>
  <c r="E29" i="111" s="1"/>
  <c r="V27" i="87"/>
  <c r="B28" i="91" s="1"/>
  <c r="E27" i="111" s="1"/>
  <c r="V26" i="87"/>
  <c r="B27" i="91" s="1"/>
  <c r="E26" i="111" s="1"/>
  <c r="V25" i="87"/>
  <c r="B26" i="91" s="1"/>
  <c r="E25" i="111" s="1"/>
  <c r="V24" i="87"/>
  <c r="B25" i="91" s="1"/>
  <c r="E24" i="111" s="1"/>
  <c r="V22" i="87"/>
  <c r="B23" i="91" s="1"/>
  <c r="E22" i="111" s="1"/>
  <c r="V21" i="87"/>
  <c r="B22" i="91" s="1"/>
  <c r="E21" i="111" s="1"/>
  <c r="V20" i="87"/>
  <c r="B21" i="91" s="1"/>
  <c r="E20" i="111" s="1"/>
  <c r="V19" i="87"/>
  <c r="B20" i="91" s="1"/>
  <c r="E19" i="111" s="1"/>
  <c r="V18" i="87"/>
  <c r="B19" i="91" s="1"/>
  <c r="E18" i="111" s="1"/>
  <c r="V17" i="87"/>
  <c r="B18" i="91" s="1"/>
  <c r="E17" i="111" s="1"/>
  <c r="V16" i="87"/>
  <c r="B17" i="91" s="1"/>
  <c r="E16" i="111" s="1"/>
  <c r="V15" i="87"/>
  <c r="B16" i="91" s="1"/>
  <c r="E15" i="111" s="1"/>
  <c r="V14" i="87"/>
  <c r="B15" i="91" s="1"/>
  <c r="E14" i="111" s="1"/>
  <c r="V7" i="87"/>
  <c r="B8" i="91" s="1"/>
  <c r="E7" i="111" s="1"/>
  <c r="V8" i="87"/>
  <c r="B9" i="91" s="1"/>
  <c r="E8" i="111" s="1"/>
  <c r="V9" i="87"/>
  <c r="B10" i="91" s="1"/>
  <c r="E9" i="111" s="1"/>
  <c r="V10" i="87"/>
  <c r="B11" i="91" s="1"/>
  <c r="E10" i="111" s="1"/>
  <c r="V11" i="87"/>
  <c r="B12" i="91" s="1"/>
  <c r="E11" i="111" s="1"/>
  <c r="V12" i="87"/>
  <c r="B13" i="91" s="1"/>
  <c r="E12" i="111" s="1"/>
  <c r="V6" i="87"/>
  <c r="B7" i="91" s="1"/>
  <c r="E6" i="111" s="1"/>
  <c r="Q6" i="87"/>
  <c r="B7" i="90" s="1"/>
  <c r="D6" i="111" s="1"/>
  <c r="Q36" i="87"/>
  <c r="B37" i="90" s="1"/>
  <c r="D36" i="111" s="1"/>
  <c r="Q35" i="87"/>
  <c r="B36" i="90" s="1"/>
  <c r="D35" i="111" s="1"/>
  <c r="Q34" i="87"/>
  <c r="B35" i="90" s="1"/>
  <c r="D34" i="111" s="1"/>
  <c r="Q33" i="87"/>
  <c r="B34" i="90" s="1"/>
  <c r="D33" i="111" s="1"/>
  <c r="Q31" i="87"/>
  <c r="B32" i="90" s="1"/>
  <c r="D31" i="111" s="1"/>
  <c r="Q30" i="87"/>
  <c r="B31" i="90" s="1"/>
  <c r="D30" i="111" s="1"/>
  <c r="Q29" i="87"/>
  <c r="B30" i="90" s="1"/>
  <c r="D29" i="111" s="1"/>
  <c r="Q27" i="87"/>
  <c r="B28" i="90" s="1"/>
  <c r="D27" i="111" s="1"/>
  <c r="Q26" i="87"/>
  <c r="B27" i="90" s="1"/>
  <c r="D26" i="111" s="1"/>
  <c r="Q25" i="87"/>
  <c r="B26" i="90" s="1"/>
  <c r="D25" i="111" s="1"/>
  <c r="Q24" i="87"/>
  <c r="B25" i="90" s="1"/>
  <c r="D24" i="111" s="1"/>
  <c r="Q22" i="87"/>
  <c r="B23" i="90" s="1"/>
  <c r="D22" i="111" s="1"/>
  <c r="Q21" i="87"/>
  <c r="B22" i="90" s="1"/>
  <c r="D21" i="111" s="1"/>
  <c r="Q20" i="87"/>
  <c r="B21" i="90" s="1"/>
  <c r="D20" i="111" s="1"/>
  <c r="Q19" i="87"/>
  <c r="B20" i="90" s="1"/>
  <c r="D19" i="111" s="1"/>
  <c r="Q18" i="87"/>
  <c r="B19" i="90" s="1"/>
  <c r="D18" i="111" s="1"/>
  <c r="Q17" i="87"/>
  <c r="B18" i="90" s="1"/>
  <c r="D17" i="111" s="1"/>
  <c r="Q16" i="87"/>
  <c r="B17" i="90" s="1"/>
  <c r="D16" i="111" s="1"/>
  <c r="Q15" i="87"/>
  <c r="B16" i="90" s="1"/>
  <c r="D15" i="111" s="1"/>
  <c r="Q14" i="87"/>
  <c r="B15" i="90" s="1"/>
  <c r="D14" i="111" s="1"/>
  <c r="Q7" i="87"/>
  <c r="B8" i="90" s="1"/>
  <c r="D7" i="111" s="1"/>
  <c r="Q8" i="87"/>
  <c r="B9" i="90" s="1"/>
  <c r="D8" i="111" s="1"/>
  <c r="Q9" i="87"/>
  <c r="B10" i="90" s="1"/>
  <c r="D9" i="111" s="1"/>
  <c r="Q10" i="87"/>
  <c r="B11" i="90" s="1"/>
  <c r="D10" i="111" s="1"/>
  <c r="Q11" i="87"/>
  <c r="B12" i="90" s="1"/>
  <c r="D11" i="111" s="1"/>
  <c r="Q12" i="87"/>
  <c r="B13" i="90" s="1"/>
  <c r="D12" i="111" s="1"/>
  <c r="E7" i="87" l="1"/>
  <c r="B8" i="89" s="1"/>
  <c r="E8" i="87"/>
  <c r="B9" i="89" s="1"/>
  <c r="E9" i="87"/>
  <c r="B10" i="89" s="1"/>
  <c r="E10" i="87"/>
  <c r="B11" i="89" s="1"/>
  <c r="E11" i="87"/>
  <c r="B12" i="89" s="1"/>
  <c r="E12" i="87"/>
  <c r="B13" i="89" s="1"/>
  <c r="E14" i="87"/>
  <c r="B15" i="89" s="1"/>
  <c r="E15" i="87"/>
  <c r="B16" i="89" s="1"/>
  <c r="E16" i="87"/>
  <c r="B17" i="89" s="1"/>
  <c r="E17" i="87"/>
  <c r="B18" i="89" s="1"/>
  <c r="E18" i="87"/>
  <c r="B19" i="89" s="1"/>
  <c r="E19" i="87"/>
  <c r="B20" i="89" s="1"/>
  <c r="E20" i="87"/>
  <c r="B21" i="89" s="1"/>
  <c r="E21" i="87"/>
  <c r="B22" i="89" s="1"/>
  <c r="E22" i="87"/>
  <c r="B23" i="89" s="1"/>
  <c r="E24" i="87"/>
  <c r="B25" i="89" s="1"/>
  <c r="E25" i="87"/>
  <c r="B26" i="89" s="1"/>
  <c r="E26" i="87"/>
  <c r="B27" i="89" s="1"/>
  <c r="E27" i="87"/>
  <c r="B28" i="89" s="1"/>
  <c r="E29" i="87"/>
  <c r="B30" i="89" s="1"/>
  <c r="E30" i="87"/>
  <c r="B31" i="89" s="1"/>
  <c r="E31" i="87"/>
  <c r="B32" i="89" s="1"/>
  <c r="E33" i="87"/>
  <c r="B34" i="89" s="1"/>
  <c r="E34" i="87"/>
  <c r="B35" i="89" s="1"/>
  <c r="E35" i="87"/>
  <c r="B36" i="89" s="1"/>
  <c r="E36" i="87"/>
  <c r="B37" i="89" s="1"/>
  <c r="E6" i="87"/>
  <c r="B7" i="89" s="1"/>
  <c r="L14" i="87"/>
  <c r="B15" i="88" s="1"/>
  <c r="L15" i="87"/>
  <c r="B16" i="88" s="1"/>
  <c r="L16" i="87"/>
  <c r="B17" i="88" s="1"/>
  <c r="L17" i="87"/>
  <c r="B18" i="88" s="1"/>
  <c r="L18" i="87"/>
  <c r="B19" i="88" s="1"/>
  <c r="L19" i="87"/>
  <c r="B20" i="88" s="1"/>
  <c r="L20" i="87"/>
  <c r="B21" i="88" s="1"/>
  <c r="L21" i="87"/>
  <c r="B22" i="88" s="1"/>
  <c r="L22" i="87"/>
  <c r="B23" i="88" s="1"/>
  <c r="L24" i="87"/>
  <c r="B25" i="88" s="1"/>
  <c r="L25" i="87"/>
  <c r="B26" i="88" s="1"/>
  <c r="L26" i="87"/>
  <c r="B27" i="88" s="1"/>
  <c r="L27" i="87"/>
  <c r="B28" i="88" s="1"/>
  <c r="L29" i="87"/>
  <c r="L30" i="87"/>
  <c r="L31" i="87"/>
  <c r="L33" i="87"/>
  <c r="L34" i="87"/>
  <c r="L35" i="87"/>
  <c r="L36" i="87"/>
  <c r="L7" i="87"/>
  <c r="B8" i="88" s="1"/>
  <c r="L8" i="87"/>
  <c r="B9" i="88" s="1"/>
  <c r="L9" i="87"/>
  <c r="B10" i="88" s="1"/>
  <c r="L10" i="87"/>
  <c r="B11" i="88" s="1"/>
  <c r="L11" i="87"/>
  <c r="B12" i="88" s="1"/>
  <c r="L12" i="87"/>
  <c r="B13" i="88" s="1"/>
  <c r="L6" i="87"/>
  <c r="B7" i="88" s="1"/>
  <c r="K6" i="87"/>
  <c r="BH6" i="12" l="1"/>
  <c r="BG6" i="12"/>
  <c r="C32" i="12"/>
  <c r="F32" i="12"/>
  <c r="G32" i="12"/>
  <c r="H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U32" i="12"/>
  <c r="AV32" i="12"/>
  <c r="AW32" i="12"/>
  <c r="AX32" i="12"/>
  <c r="AY32" i="12"/>
  <c r="C28" i="12"/>
  <c r="F28" i="12"/>
  <c r="G28" i="12"/>
  <c r="H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U28" i="12"/>
  <c r="AV28" i="12"/>
  <c r="AW28" i="12"/>
  <c r="AX28" i="12"/>
  <c r="AY28" i="12"/>
  <c r="C23" i="12"/>
  <c r="F23" i="12"/>
  <c r="G23" i="12"/>
  <c r="H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U23" i="12"/>
  <c r="AV23" i="12"/>
  <c r="AW23" i="12"/>
  <c r="AX23" i="12"/>
  <c r="AY23" i="12"/>
  <c r="C13" i="12"/>
  <c r="F13" i="12"/>
  <c r="G13" i="12"/>
  <c r="H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U13" i="12"/>
  <c r="AV13" i="12"/>
  <c r="AW13" i="12"/>
  <c r="AX13" i="12"/>
  <c r="AY13" i="12"/>
  <c r="C5" i="12"/>
  <c r="F5" i="12"/>
  <c r="G5" i="12"/>
  <c r="H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BN5" i="12" s="1"/>
  <c r="AC5" i="12"/>
  <c r="BO5" i="12" s="1"/>
  <c r="AD5" i="12"/>
  <c r="AE5" i="12"/>
  <c r="AF5" i="12"/>
  <c r="AG5" i="12"/>
  <c r="AH5" i="12"/>
  <c r="AI5" i="12"/>
  <c r="AJ5" i="12"/>
  <c r="AK5" i="12"/>
  <c r="AL5" i="12"/>
  <c r="AM5" i="12"/>
  <c r="AN5" i="12"/>
  <c r="AO5" i="12"/>
  <c r="AU5" i="12"/>
  <c r="AV5" i="12"/>
  <c r="AW5" i="12"/>
  <c r="AX5" i="12"/>
  <c r="AY5" i="12"/>
  <c r="B14" i="75"/>
  <c r="AG4" i="12" l="1"/>
  <c r="AO4" i="12"/>
  <c r="AN4" i="12"/>
  <c r="AF4" i="12"/>
  <c r="P4" i="12"/>
  <c r="Z4" i="12"/>
  <c r="J4" i="12"/>
  <c r="Y4" i="12"/>
  <c r="AE4" i="12"/>
  <c r="O4" i="12"/>
  <c r="H4" i="12"/>
  <c r="W4" i="12"/>
  <c r="R4" i="12"/>
  <c r="Q4" i="12"/>
  <c r="AU4" i="12"/>
  <c r="G4" i="12"/>
  <c r="F25" i="75"/>
  <c r="F25" i="51"/>
  <c r="F25" i="52"/>
  <c r="F7" i="75"/>
  <c r="F7" i="51"/>
  <c r="F7" i="52"/>
  <c r="B16" i="75"/>
  <c r="B16" i="51"/>
  <c r="B16" i="52"/>
  <c r="E18" i="75"/>
  <c r="E18" i="51"/>
  <c r="B24" i="75"/>
  <c r="B24" i="51"/>
  <c r="B24" i="52"/>
  <c r="D20" i="75"/>
  <c r="D20" i="51"/>
  <c r="D14" i="75"/>
  <c r="D14" i="51"/>
  <c r="D7" i="75"/>
  <c r="D7" i="51"/>
  <c r="D5" i="75"/>
  <c r="D5" i="51"/>
  <c r="B17" i="75"/>
  <c r="B17" i="51"/>
  <c r="B17" i="52"/>
  <c r="F20" i="75"/>
  <c r="F20" i="51"/>
  <c r="F20" i="52"/>
  <c r="E28" i="75"/>
  <c r="E28" i="51"/>
  <c r="E5" i="75"/>
  <c r="E5" i="51"/>
  <c r="D33" i="75"/>
  <c r="D33" i="51"/>
  <c r="D16" i="75"/>
  <c r="D16" i="51"/>
  <c r="B33" i="75"/>
  <c r="B33" i="51"/>
  <c r="B33" i="52"/>
  <c r="C30" i="75"/>
  <c r="C30" i="51"/>
  <c r="C18" i="75"/>
  <c r="C18" i="51"/>
  <c r="C7" i="75"/>
  <c r="C7" i="51"/>
  <c r="F28" i="75"/>
  <c r="F28" i="51"/>
  <c r="F28" i="52"/>
  <c r="F11" i="75"/>
  <c r="F11" i="51"/>
  <c r="F11" i="52"/>
  <c r="B25" i="75"/>
  <c r="B25" i="51"/>
  <c r="B25" i="52"/>
  <c r="E25" i="75"/>
  <c r="E25" i="51"/>
  <c r="E7" i="75"/>
  <c r="E7" i="51"/>
  <c r="D28" i="75"/>
  <c r="D28" i="51"/>
  <c r="F10" i="75"/>
  <c r="F10" i="51"/>
  <c r="F10" i="52"/>
  <c r="B23" i="75"/>
  <c r="B23" i="51"/>
  <c r="B23" i="52"/>
  <c r="C33" i="75"/>
  <c r="C33" i="51"/>
  <c r="C23" i="75"/>
  <c r="C23" i="51"/>
  <c r="E10" i="75"/>
  <c r="E10" i="51"/>
  <c r="B13" i="75"/>
  <c r="B13" i="51"/>
  <c r="B13" i="52"/>
  <c r="F26" i="75"/>
  <c r="F26" i="51"/>
  <c r="F26" i="52"/>
  <c r="F19" i="75"/>
  <c r="F19" i="51"/>
  <c r="F19" i="52"/>
  <c r="F15" i="75"/>
  <c r="F15" i="51"/>
  <c r="F15" i="52"/>
  <c r="F13" i="75"/>
  <c r="F13" i="51"/>
  <c r="F13" i="52"/>
  <c r="F9" i="75"/>
  <c r="F9" i="51"/>
  <c r="F9" i="52"/>
  <c r="F6" i="75"/>
  <c r="F6" i="51"/>
  <c r="F6" i="52"/>
  <c r="F33" i="75"/>
  <c r="F33" i="51"/>
  <c r="F33" i="52"/>
  <c r="F30" i="75"/>
  <c r="F30" i="51"/>
  <c r="F30" i="52"/>
  <c r="F23" i="75"/>
  <c r="F23" i="51"/>
  <c r="F23" i="52"/>
  <c r="F14" i="75"/>
  <c r="F14" i="51"/>
  <c r="F14" i="52"/>
  <c r="F5" i="75"/>
  <c r="F5" i="51"/>
  <c r="F5" i="52"/>
  <c r="E33" i="75"/>
  <c r="E33" i="51"/>
  <c r="E30" i="75"/>
  <c r="E30" i="51"/>
  <c r="E20" i="75"/>
  <c r="E20" i="51"/>
  <c r="E14" i="75"/>
  <c r="E14" i="51"/>
  <c r="E11" i="75"/>
  <c r="E11" i="51"/>
  <c r="B15" i="75"/>
  <c r="B15" i="51"/>
  <c r="B15" i="52"/>
  <c r="D30" i="75"/>
  <c r="D30" i="51"/>
  <c r="D23" i="75"/>
  <c r="D23" i="51"/>
  <c r="D18" i="75"/>
  <c r="D18" i="51"/>
  <c r="C35" i="75"/>
  <c r="C35" i="51"/>
  <c r="C28" i="75"/>
  <c r="C28" i="51"/>
  <c r="C25" i="75"/>
  <c r="C25" i="51"/>
  <c r="C20" i="75"/>
  <c r="C20" i="51"/>
  <c r="C16" i="75"/>
  <c r="C16" i="51"/>
  <c r="C14" i="75"/>
  <c r="C14" i="51"/>
  <c r="C5" i="75"/>
  <c r="C5" i="51"/>
  <c r="B32" i="75"/>
  <c r="B32" i="51"/>
  <c r="B32" i="52"/>
  <c r="B21" i="75"/>
  <c r="B21" i="51"/>
  <c r="B21" i="52"/>
  <c r="F34" i="75"/>
  <c r="F34" i="51"/>
  <c r="F34" i="52"/>
  <c r="F32" i="75"/>
  <c r="F32" i="51"/>
  <c r="F32" i="52"/>
  <c r="F29" i="75"/>
  <c r="F29" i="51"/>
  <c r="F29" i="52"/>
  <c r="F24" i="75"/>
  <c r="F24" i="51"/>
  <c r="F24" i="52"/>
  <c r="F21" i="75"/>
  <c r="F21" i="51"/>
  <c r="F21" i="52"/>
  <c r="F17" i="75"/>
  <c r="F17" i="51"/>
  <c r="F17" i="52"/>
  <c r="B30" i="75"/>
  <c r="B30" i="51"/>
  <c r="B30" i="52"/>
  <c r="B20" i="75"/>
  <c r="B20" i="51"/>
  <c r="B20" i="52"/>
  <c r="B7" i="75"/>
  <c r="B7" i="51"/>
  <c r="B7" i="52"/>
  <c r="E34" i="75"/>
  <c r="E34" i="51"/>
  <c r="E32" i="75"/>
  <c r="E32" i="51"/>
  <c r="E29" i="75"/>
  <c r="E29" i="51"/>
  <c r="E26" i="75"/>
  <c r="E26" i="51"/>
  <c r="E24" i="75"/>
  <c r="E24" i="51"/>
  <c r="E21" i="75"/>
  <c r="E21" i="51"/>
  <c r="E19" i="75"/>
  <c r="E19" i="51"/>
  <c r="E17" i="75"/>
  <c r="E17" i="51"/>
  <c r="E15" i="75"/>
  <c r="E15" i="51"/>
  <c r="E13" i="75"/>
  <c r="E13" i="51"/>
  <c r="E9" i="75"/>
  <c r="E9" i="51"/>
  <c r="E6" i="75"/>
  <c r="E6" i="51"/>
  <c r="B26" i="75"/>
  <c r="B26" i="51"/>
  <c r="B26" i="52"/>
  <c r="F16" i="75"/>
  <c r="F16" i="51"/>
  <c r="F16" i="52"/>
  <c r="E35" i="75"/>
  <c r="E35" i="51"/>
  <c r="E16" i="75"/>
  <c r="E16" i="51"/>
  <c r="D35" i="75"/>
  <c r="D35" i="51"/>
  <c r="B29" i="75"/>
  <c r="B29" i="51"/>
  <c r="B29" i="52"/>
  <c r="B6" i="75"/>
  <c r="B6" i="51"/>
  <c r="B6" i="52"/>
  <c r="D32" i="75"/>
  <c r="D32" i="51"/>
  <c r="D29" i="75"/>
  <c r="D29" i="51"/>
  <c r="D26" i="75"/>
  <c r="D26" i="51"/>
  <c r="D24" i="75"/>
  <c r="D24" i="51"/>
  <c r="D21" i="75"/>
  <c r="D21" i="51"/>
  <c r="D19" i="75"/>
  <c r="D19" i="51"/>
  <c r="D17" i="75"/>
  <c r="D17" i="51"/>
  <c r="D15" i="75"/>
  <c r="D15" i="51"/>
  <c r="D13" i="75"/>
  <c r="D13" i="51"/>
  <c r="F8" i="75"/>
  <c r="F8" i="51"/>
  <c r="F8" i="52"/>
  <c r="D6" i="75"/>
  <c r="D6" i="51"/>
  <c r="F35" i="75"/>
  <c r="F35" i="51"/>
  <c r="F35" i="52"/>
  <c r="F18" i="75"/>
  <c r="F18" i="51"/>
  <c r="F18" i="52"/>
  <c r="E23" i="75"/>
  <c r="E23" i="51"/>
  <c r="D25" i="75"/>
  <c r="D25" i="51"/>
  <c r="B19" i="75"/>
  <c r="B19" i="51"/>
  <c r="B19" i="52"/>
  <c r="D34" i="75"/>
  <c r="D34" i="51"/>
  <c r="B28" i="75"/>
  <c r="B28" i="51"/>
  <c r="B28" i="52"/>
  <c r="B18" i="75"/>
  <c r="B18" i="51"/>
  <c r="B18" i="52"/>
  <c r="B34" i="75"/>
  <c r="B34" i="51"/>
  <c r="B34" i="52"/>
  <c r="C34" i="75"/>
  <c r="C34" i="51"/>
  <c r="C32" i="75"/>
  <c r="C32" i="51"/>
  <c r="C29" i="75"/>
  <c r="C29" i="51"/>
  <c r="C26" i="75"/>
  <c r="C26" i="51"/>
  <c r="C24" i="75"/>
  <c r="C24" i="51"/>
  <c r="C21" i="75"/>
  <c r="C21" i="51"/>
  <c r="C19" i="75"/>
  <c r="C19" i="51"/>
  <c r="C17" i="75"/>
  <c r="C17" i="51"/>
  <c r="C15" i="75"/>
  <c r="C15" i="51"/>
  <c r="C13" i="75"/>
  <c r="C13" i="51"/>
  <c r="E8" i="75"/>
  <c r="E8" i="51"/>
  <c r="C6" i="75"/>
  <c r="C6" i="51"/>
  <c r="B35" i="75"/>
  <c r="B35" i="51"/>
  <c r="B35" i="52"/>
  <c r="B5" i="75"/>
  <c r="AV4" i="12"/>
  <c r="AI4" i="12"/>
  <c r="AA4" i="12"/>
  <c r="AY4" i="12"/>
  <c r="AL4" i="12"/>
  <c r="AD4" i="12"/>
  <c r="V4" i="12"/>
  <c r="AX4" i="12"/>
  <c r="AK4" i="12"/>
  <c r="U4" i="12"/>
  <c r="M4" i="12"/>
  <c r="AJ4" i="12"/>
  <c r="AB4" i="12"/>
  <c r="BN4" i="12" s="1"/>
  <c r="T4" i="12"/>
  <c r="L4" i="12"/>
  <c r="K4" i="12"/>
  <c r="C4" i="12"/>
  <c r="BB4" i="12" s="1"/>
  <c r="AW4" i="12"/>
  <c r="AM4" i="12"/>
  <c r="AH4" i="12"/>
  <c r="AC4" i="12"/>
  <c r="BO4" i="12" s="1"/>
  <c r="X4" i="12"/>
  <c r="S4" i="12"/>
  <c r="N4" i="12"/>
  <c r="BC4" i="12" s="1"/>
  <c r="F4" i="12"/>
  <c r="BE4" i="12" s="1"/>
  <c r="G20" i="27"/>
  <c r="F20" i="27"/>
  <c r="E20" i="27"/>
  <c r="D20" i="27"/>
  <c r="C20" i="27"/>
  <c r="G19" i="27"/>
  <c r="F19" i="27"/>
  <c r="E19" i="27"/>
  <c r="D19" i="27"/>
  <c r="C19" i="27"/>
  <c r="G17" i="27"/>
  <c r="F17" i="27"/>
  <c r="E17" i="27"/>
  <c r="D17" i="27"/>
  <c r="C17" i="27"/>
  <c r="G18" i="27"/>
  <c r="F18" i="27"/>
  <c r="E18" i="27"/>
  <c r="D18" i="27"/>
  <c r="C18" i="27"/>
  <c r="Q63" i="27"/>
  <c r="C22" i="27" s="1"/>
  <c r="Q62" i="27"/>
  <c r="D22" i="27" s="1"/>
  <c r="Q61" i="27"/>
  <c r="E22" i="27" s="1"/>
  <c r="Q60" i="27"/>
  <c r="F22" i="27" s="1"/>
  <c r="Q59" i="27"/>
  <c r="G22" i="27" s="1"/>
  <c r="L63" i="27"/>
  <c r="C21" i="27" s="1"/>
  <c r="L62" i="27"/>
  <c r="D21" i="27" s="1"/>
  <c r="L61" i="27"/>
  <c r="E21" i="27" s="1"/>
  <c r="L60" i="27"/>
  <c r="F21" i="27" s="1"/>
  <c r="L59" i="27"/>
  <c r="G21" i="27" s="1"/>
  <c r="Q39" i="27"/>
  <c r="C15" i="27" s="1"/>
  <c r="Q38" i="27"/>
  <c r="D15" i="27" s="1"/>
  <c r="Q37" i="27"/>
  <c r="E15" i="27" s="1"/>
  <c r="Q36" i="27"/>
  <c r="F15" i="27" s="1"/>
  <c r="Q35" i="27"/>
  <c r="G15" i="27" s="1"/>
  <c r="L39" i="27"/>
  <c r="C14" i="27" s="1"/>
  <c r="L38" i="27"/>
  <c r="D14" i="27" s="1"/>
  <c r="L37" i="27"/>
  <c r="E14" i="27" s="1"/>
  <c r="L36" i="27"/>
  <c r="F14" i="27" s="1"/>
  <c r="L35" i="27"/>
  <c r="G14" i="27" s="1"/>
  <c r="G12" i="27"/>
  <c r="C12" i="27"/>
  <c r="C11" i="27"/>
  <c r="L9" i="27"/>
  <c r="G7" i="27" s="1"/>
  <c r="G11" i="27"/>
  <c r="F12" i="27"/>
  <c r="F11" i="27"/>
  <c r="E12" i="27"/>
  <c r="E11" i="27"/>
  <c r="D12" i="27"/>
  <c r="D11" i="27"/>
  <c r="Q25" i="27"/>
  <c r="C10" i="27" s="1"/>
  <c r="Q24" i="27"/>
  <c r="D10" i="27" s="1"/>
  <c r="Q23" i="27"/>
  <c r="E10" i="27" s="1"/>
  <c r="Q22" i="27"/>
  <c r="F10" i="27" s="1"/>
  <c r="Q21" i="27"/>
  <c r="G10" i="27" s="1"/>
  <c r="Q13" i="27"/>
  <c r="C9" i="27" s="1"/>
  <c r="Q12" i="27"/>
  <c r="D9" i="27" s="1"/>
  <c r="Q11" i="27"/>
  <c r="E9" i="27" s="1"/>
  <c r="Q10" i="27"/>
  <c r="F9" i="27" s="1"/>
  <c r="Q9" i="27"/>
  <c r="G9" i="27" s="1"/>
  <c r="L25" i="27"/>
  <c r="C8" i="27" s="1"/>
  <c r="L24" i="27"/>
  <c r="D8" i="27" s="1"/>
  <c r="L23" i="27"/>
  <c r="E8" i="27" s="1"/>
  <c r="L22" i="27"/>
  <c r="F8" i="27" s="1"/>
  <c r="L21" i="27"/>
  <c r="G8" i="27" s="1"/>
  <c r="L13" i="27"/>
  <c r="L12" i="27"/>
  <c r="D7" i="27" s="1"/>
  <c r="L11" i="27"/>
  <c r="L10" i="27"/>
  <c r="F7" i="27" s="1"/>
  <c r="BD4" i="12" l="1"/>
  <c r="BA4" i="12"/>
  <c r="F31" i="75"/>
  <c r="F31" i="51"/>
  <c r="E4" i="75"/>
  <c r="E4" i="51"/>
  <c r="C22" i="75"/>
  <c r="C22" i="51"/>
  <c r="F27" i="75"/>
  <c r="F27" i="51"/>
  <c r="F22" i="75"/>
  <c r="F22" i="51"/>
  <c r="E12" i="75"/>
  <c r="E12" i="51"/>
  <c r="D4" i="75"/>
  <c r="D4" i="51"/>
  <c r="D27" i="75"/>
  <c r="D27" i="51"/>
  <c r="E27" i="75"/>
  <c r="E27" i="51"/>
  <c r="D22" i="75"/>
  <c r="D22" i="51"/>
  <c r="C4" i="75"/>
  <c r="C4" i="51"/>
  <c r="F4" i="75"/>
  <c r="F4" i="51"/>
  <c r="F12" i="75"/>
  <c r="F12" i="51"/>
  <c r="E22" i="75"/>
  <c r="E22" i="51"/>
  <c r="C27" i="75"/>
  <c r="C27" i="51"/>
  <c r="C12" i="75"/>
  <c r="C12" i="51"/>
  <c r="E31" i="75"/>
  <c r="E31" i="51"/>
  <c r="D12" i="75"/>
  <c r="D12" i="51"/>
  <c r="D31" i="75"/>
  <c r="D31" i="51"/>
  <c r="C31" i="75"/>
  <c r="C31" i="51"/>
  <c r="F72" i="99"/>
  <c r="F75" i="94"/>
  <c r="F75" i="95"/>
  <c r="F73" i="23"/>
  <c r="E46" i="95"/>
  <c r="F45" i="99"/>
  <c r="F48" i="99"/>
  <c r="F68" i="99"/>
  <c r="F63" i="99"/>
  <c r="F54" i="99"/>
  <c r="F73" i="99"/>
  <c r="F58" i="99"/>
  <c r="F51" i="99"/>
  <c r="F47" i="99"/>
  <c r="F55" i="99"/>
  <c r="F59" i="99"/>
  <c r="F64" i="99"/>
  <c r="F69" i="99"/>
  <c r="F74" i="99"/>
  <c r="F50" i="99"/>
  <c r="F46" i="99"/>
  <c r="F56" i="99"/>
  <c r="F60" i="99"/>
  <c r="F65" i="99"/>
  <c r="F70" i="99"/>
  <c r="F75" i="99"/>
  <c r="F49" i="99"/>
  <c r="F53" i="99"/>
  <c r="F57" i="99"/>
  <c r="F61" i="99"/>
  <c r="F66" i="99"/>
  <c r="F49" i="94"/>
  <c r="F57" i="94"/>
  <c r="F66" i="94"/>
  <c r="F46" i="23"/>
  <c r="F60" i="23"/>
  <c r="F69" i="23"/>
  <c r="F51" i="23"/>
  <c r="F55" i="23"/>
  <c r="F64" i="23"/>
  <c r="F70" i="23"/>
  <c r="F48" i="94"/>
  <c r="F58" i="94"/>
  <c r="F68" i="94"/>
  <c r="F50" i="23"/>
  <c r="F56" i="23"/>
  <c r="F65" i="23"/>
  <c r="F74" i="23"/>
  <c r="F53" i="94"/>
  <c r="F61" i="94"/>
  <c r="F72" i="94"/>
  <c r="F47" i="23"/>
  <c r="F59" i="23"/>
  <c r="F66" i="23"/>
  <c r="F75" i="23"/>
  <c r="F45" i="94"/>
  <c r="F54" i="94"/>
  <c r="F63" i="94"/>
  <c r="F73" i="94"/>
  <c r="E50" i="95"/>
  <c r="F72" i="23"/>
  <c r="F51" i="94"/>
  <c r="F47" i="94"/>
  <c r="F55" i="94"/>
  <c r="F59" i="94"/>
  <c r="F64" i="94"/>
  <c r="F69" i="94"/>
  <c r="F74" i="94"/>
  <c r="E45" i="95"/>
  <c r="F50" i="95"/>
  <c r="F56" i="95"/>
  <c r="F65" i="95"/>
  <c r="F74" i="95"/>
  <c r="F69" i="95"/>
  <c r="F64" i="95"/>
  <c r="F59" i="95"/>
  <c r="F55" i="95"/>
  <c r="F47" i="95"/>
  <c r="F51" i="95"/>
  <c r="F73" i="95"/>
  <c r="F68" i="95"/>
  <c r="F63" i="95"/>
  <c r="F58" i="95"/>
  <c r="F54" i="95"/>
  <c r="F48" i="95"/>
  <c r="F46" i="95"/>
  <c r="F60" i="95"/>
  <c r="F70" i="95"/>
  <c r="E47" i="95"/>
  <c r="E51" i="95"/>
  <c r="E75" i="95"/>
  <c r="E74" i="95"/>
  <c r="E73" i="95"/>
  <c r="E72" i="95"/>
  <c r="E70" i="95"/>
  <c r="E69" i="95"/>
  <c r="E68" i="95"/>
  <c r="E66" i="95"/>
  <c r="E65" i="95"/>
  <c r="E64" i="95"/>
  <c r="E63" i="95"/>
  <c r="E61" i="95"/>
  <c r="E60" i="95"/>
  <c r="E59" i="95"/>
  <c r="E58" i="95"/>
  <c r="E57" i="95"/>
  <c r="E56" i="95"/>
  <c r="E55" i="95"/>
  <c r="E54" i="95"/>
  <c r="E53" i="95"/>
  <c r="E48" i="95"/>
  <c r="E49" i="95"/>
  <c r="F53" i="95"/>
  <c r="F61" i="95"/>
  <c r="F72" i="95"/>
  <c r="F49" i="23"/>
  <c r="F53" i="23"/>
  <c r="F57" i="23"/>
  <c r="F61" i="23"/>
  <c r="F45" i="23"/>
  <c r="F48" i="23"/>
  <c r="F54" i="23"/>
  <c r="F58" i="23"/>
  <c r="F63" i="23"/>
  <c r="F68" i="23"/>
  <c r="F50" i="94"/>
  <c r="F46" i="94"/>
  <c r="F56" i="94"/>
  <c r="F60" i="94"/>
  <c r="F65" i="94"/>
  <c r="F70" i="94"/>
  <c r="F45" i="95"/>
  <c r="F49" i="95"/>
  <c r="F57" i="95"/>
  <c r="F66" i="95"/>
  <c r="C7" i="27"/>
  <c r="F73" i="90"/>
  <c r="F68" i="90"/>
  <c r="F63" i="90"/>
  <c r="F58" i="90"/>
  <c r="F54" i="90"/>
  <c r="F48" i="90"/>
  <c r="F45" i="90"/>
  <c r="F75" i="90"/>
  <c r="F65" i="90"/>
  <c r="F56" i="90"/>
  <c r="F50" i="90"/>
  <c r="F64" i="90"/>
  <c r="F72" i="90"/>
  <c r="F66" i="90"/>
  <c r="F61" i="90"/>
  <c r="F57" i="90"/>
  <c r="F53" i="90"/>
  <c r="F49" i="90"/>
  <c r="F70" i="90"/>
  <c r="F60" i="90"/>
  <c r="F46" i="90"/>
  <c r="F74" i="90"/>
  <c r="F69" i="90"/>
  <c r="F59" i="90"/>
  <c r="F55" i="90"/>
  <c r="F47" i="90"/>
  <c r="F51" i="90"/>
  <c r="F75" i="91"/>
  <c r="F70" i="91"/>
  <c r="F65" i="91"/>
  <c r="F60" i="91"/>
  <c r="F56" i="91"/>
  <c r="F46" i="91"/>
  <c r="F50" i="91"/>
  <c r="F68" i="91"/>
  <c r="F54" i="91"/>
  <c r="F45" i="91"/>
  <c r="F74" i="91"/>
  <c r="F69" i="91"/>
  <c r="F64" i="91"/>
  <c r="F59" i="91"/>
  <c r="F55" i="91"/>
  <c r="F47" i="91"/>
  <c r="F51" i="91"/>
  <c r="F73" i="91"/>
  <c r="F63" i="91"/>
  <c r="F58" i="91"/>
  <c r="F48" i="91"/>
  <c r="F72" i="91"/>
  <c r="F66" i="91"/>
  <c r="F61" i="91"/>
  <c r="F57" i="91"/>
  <c r="F53" i="91"/>
  <c r="F49" i="91"/>
  <c r="E7" i="27"/>
  <c r="F37" i="100" l="1"/>
  <c r="F36" i="100"/>
  <c r="F35" i="100"/>
  <c r="F34" i="100"/>
  <c r="F32" i="100"/>
  <c r="F31" i="100"/>
  <c r="F30" i="100"/>
  <c r="F28" i="100"/>
  <c r="F27" i="100"/>
  <c r="F26" i="100"/>
  <c r="F25" i="100"/>
  <c r="F23" i="100"/>
  <c r="F22" i="100"/>
  <c r="F21" i="100"/>
  <c r="F20" i="100"/>
  <c r="F19" i="100"/>
  <c r="F18" i="100"/>
  <c r="F17" i="100"/>
  <c r="F16" i="100"/>
  <c r="F15" i="100"/>
  <c r="F13" i="100"/>
  <c r="F12" i="100"/>
  <c r="F11" i="100"/>
  <c r="F10" i="100"/>
  <c r="F9" i="100"/>
  <c r="F8" i="100"/>
  <c r="F7" i="100"/>
  <c r="F33" i="99"/>
  <c r="K177" i="111" s="1"/>
  <c r="F29" i="99"/>
  <c r="K173" i="111" s="1"/>
  <c r="F24" i="99"/>
  <c r="K168" i="111" s="1"/>
  <c r="F14" i="99"/>
  <c r="K158" i="111" s="1"/>
  <c r="F6" i="99"/>
  <c r="K150" i="111" s="1"/>
  <c r="F37" i="98"/>
  <c r="F36" i="98"/>
  <c r="F35" i="98"/>
  <c r="F34" i="98"/>
  <c r="F32" i="98"/>
  <c r="F31" i="98"/>
  <c r="F30" i="98"/>
  <c r="F28" i="98"/>
  <c r="F27" i="98"/>
  <c r="F26" i="98"/>
  <c r="F25" i="98"/>
  <c r="F23" i="98"/>
  <c r="F22" i="98"/>
  <c r="F21" i="98"/>
  <c r="F20" i="98"/>
  <c r="F19" i="98"/>
  <c r="F18" i="98"/>
  <c r="F17" i="98"/>
  <c r="F16" i="98"/>
  <c r="F15" i="98"/>
  <c r="F13" i="98"/>
  <c r="F12" i="98"/>
  <c r="F11" i="98"/>
  <c r="F10" i="98"/>
  <c r="F9" i="98"/>
  <c r="F8" i="98"/>
  <c r="F7" i="98"/>
  <c r="F53" i="98" l="1"/>
  <c r="F52" i="98" s="1"/>
  <c r="G159" i="111"/>
  <c r="F66" i="98"/>
  <c r="G172" i="111"/>
  <c r="F48" i="100"/>
  <c r="M154" i="111"/>
  <c r="F57" i="100"/>
  <c r="M163" i="111"/>
  <c r="F72" i="100"/>
  <c r="F71" i="100" s="1"/>
  <c r="M178" i="111"/>
  <c r="F45" i="98"/>
  <c r="G151" i="111"/>
  <c r="F49" i="98"/>
  <c r="G155" i="111"/>
  <c r="F54" i="98"/>
  <c r="G160" i="111"/>
  <c r="F58" i="98"/>
  <c r="G164" i="111"/>
  <c r="F63" i="98"/>
  <c r="G169" i="111"/>
  <c r="F68" i="98"/>
  <c r="F67" i="98" s="1"/>
  <c r="G174" i="111"/>
  <c r="F73" i="98"/>
  <c r="G179" i="111"/>
  <c r="F45" i="100"/>
  <c r="F44" i="100" s="1"/>
  <c r="M151" i="111"/>
  <c r="F49" i="100"/>
  <c r="M155" i="111"/>
  <c r="F54" i="100"/>
  <c r="M160" i="111"/>
  <c r="F58" i="100"/>
  <c r="M164" i="111"/>
  <c r="F63" i="100"/>
  <c r="F62" i="100" s="1"/>
  <c r="M169" i="111"/>
  <c r="F68" i="100"/>
  <c r="F67" i="100" s="1"/>
  <c r="M174" i="111"/>
  <c r="F73" i="100"/>
  <c r="M179" i="111"/>
  <c r="F46" i="98"/>
  <c r="G152" i="111"/>
  <c r="F50" i="98"/>
  <c r="G156" i="111"/>
  <c r="F55" i="98"/>
  <c r="G161" i="111"/>
  <c r="F59" i="98"/>
  <c r="G165" i="111"/>
  <c r="F64" i="98"/>
  <c r="G170" i="111"/>
  <c r="F69" i="98"/>
  <c r="G175" i="111"/>
  <c r="F74" i="98"/>
  <c r="G180" i="111"/>
  <c r="F46" i="100"/>
  <c r="M152" i="111"/>
  <c r="F50" i="100"/>
  <c r="M156" i="111"/>
  <c r="F55" i="100"/>
  <c r="M161" i="111"/>
  <c r="F59" i="100"/>
  <c r="M165" i="111"/>
  <c r="F64" i="100"/>
  <c r="M170" i="111"/>
  <c r="F69" i="100"/>
  <c r="M175" i="111"/>
  <c r="F74" i="100"/>
  <c r="M180" i="111"/>
  <c r="F48" i="98"/>
  <c r="G154" i="111"/>
  <c r="F57" i="98"/>
  <c r="G163" i="111"/>
  <c r="F61" i="98"/>
  <c r="G167" i="111"/>
  <c r="F72" i="98"/>
  <c r="F71" i="98" s="1"/>
  <c r="G178" i="111"/>
  <c r="F53" i="100"/>
  <c r="F52" i="100" s="1"/>
  <c r="M159" i="111"/>
  <c r="F61" i="100"/>
  <c r="M167" i="111"/>
  <c r="F66" i="100"/>
  <c r="M172" i="111"/>
  <c r="F47" i="98"/>
  <c r="G153" i="111"/>
  <c r="F51" i="98"/>
  <c r="G157" i="111"/>
  <c r="F56" i="98"/>
  <c r="G162" i="111"/>
  <c r="F60" i="98"/>
  <c r="G166" i="111"/>
  <c r="F65" i="98"/>
  <c r="G171" i="111"/>
  <c r="F70" i="98"/>
  <c r="G176" i="111"/>
  <c r="F75" i="98"/>
  <c r="G181" i="111"/>
  <c r="F47" i="100"/>
  <c r="M153" i="111"/>
  <c r="F51" i="100"/>
  <c r="M157" i="111"/>
  <c r="F56" i="100"/>
  <c r="M162" i="111"/>
  <c r="F60" i="100"/>
  <c r="M166" i="111"/>
  <c r="F65" i="100"/>
  <c r="M171" i="111"/>
  <c r="F70" i="100"/>
  <c r="M176" i="111"/>
  <c r="F75" i="100"/>
  <c r="M181" i="111"/>
  <c r="F24" i="100"/>
  <c r="M168" i="111" s="1"/>
  <c r="F6" i="100"/>
  <c r="M150" i="111" s="1"/>
  <c r="F29" i="100"/>
  <c r="M173" i="111" s="1"/>
  <c r="F14" i="100"/>
  <c r="M158" i="111" s="1"/>
  <c r="F33" i="100"/>
  <c r="M177" i="111" s="1"/>
  <c r="F67" i="99"/>
  <c r="F71" i="99"/>
  <c r="F62" i="99"/>
  <c r="F44" i="99"/>
  <c r="F5" i="99"/>
  <c r="K149" i="111" s="1"/>
  <c r="F52" i="99"/>
  <c r="F6" i="98"/>
  <c r="G150" i="111" s="1"/>
  <c r="F29" i="98"/>
  <c r="G173" i="111" s="1"/>
  <c r="F33" i="98"/>
  <c r="G177" i="111" s="1"/>
  <c r="F24" i="98"/>
  <c r="G168" i="111" s="1"/>
  <c r="F44" i="98"/>
  <c r="F14" i="98"/>
  <c r="G158" i="111" s="1"/>
  <c r="M7" i="20"/>
  <c r="M8" i="20"/>
  <c r="M9" i="20"/>
  <c r="M10" i="20"/>
  <c r="M11" i="20"/>
  <c r="M12" i="20"/>
  <c r="M13" i="20"/>
  <c r="M15" i="20"/>
  <c r="M16" i="20"/>
  <c r="M17" i="20"/>
  <c r="M18" i="20"/>
  <c r="M19" i="20"/>
  <c r="M20" i="20"/>
  <c r="M21" i="20"/>
  <c r="M22" i="20"/>
  <c r="M23" i="20"/>
  <c r="M25" i="20"/>
  <c r="M26" i="20"/>
  <c r="M27" i="20"/>
  <c r="M28" i="20"/>
  <c r="M30" i="20"/>
  <c r="M31" i="20"/>
  <c r="M32" i="20"/>
  <c r="M34" i="20"/>
  <c r="M35" i="20"/>
  <c r="M36" i="20"/>
  <c r="M37" i="20"/>
  <c r="N6" i="88"/>
  <c r="P13" i="88"/>
  <c r="B157" i="111" s="1"/>
  <c r="P10" i="88"/>
  <c r="B154" i="111" s="1"/>
  <c r="P37" i="88"/>
  <c r="B181" i="111" s="1"/>
  <c r="P36" i="88"/>
  <c r="B180" i="111" s="1"/>
  <c r="P35" i="88"/>
  <c r="B179" i="111" s="1"/>
  <c r="O33" i="88"/>
  <c r="P34" i="88"/>
  <c r="B178" i="111" s="1"/>
  <c r="P32" i="88"/>
  <c r="B176" i="111" s="1"/>
  <c r="P31" i="88"/>
  <c r="B175" i="111" s="1"/>
  <c r="O29" i="88"/>
  <c r="N29" i="88"/>
  <c r="P28" i="88"/>
  <c r="B172" i="111" s="1"/>
  <c r="P27" i="88"/>
  <c r="B171" i="111" s="1"/>
  <c r="P26" i="88"/>
  <c r="B170" i="111" s="1"/>
  <c r="O24" i="88"/>
  <c r="N24" i="88"/>
  <c r="P23" i="88"/>
  <c r="B167" i="111" s="1"/>
  <c r="P21" i="88"/>
  <c r="B165" i="111" s="1"/>
  <c r="P20" i="88"/>
  <c r="B164" i="111" s="1"/>
  <c r="P16" i="88"/>
  <c r="B160" i="111" s="1"/>
  <c r="N14" i="88"/>
  <c r="P8" i="88"/>
  <c r="B152" i="111" s="1"/>
  <c r="E35" i="97" l="1"/>
  <c r="L35" i="88"/>
  <c r="L35" i="89"/>
  <c r="E34" i="97"/>
  <c r="L34" i="89"/>
  <c r="L34" i="88"/>
  <c r="E23" i="97"/>
  <c r="L23" i="88"/>
  <c r="L23" i="89"/>
  <c r="L26" i="88"/>
  <c r="E26" i="97"/>
  <c r="L26" i="89"/>
  <c r="L22" i="89"/>
  <c r="L22" i="88"/>
  <c r="E22" i="97"/>
  <c r="L31" i="88"/>
  <c r="L31" i="89"/>
  <c r="E31" i="97"/>
  <c r="L21" i="88"/>
  <c r="L21" i="89"/>
  <c r="E21" i="97"/>
  <c r="L27" i="89"/>
  <c r="E27" i="97"/>
  <c r="L27" i="88"/>
  <c r="E36" i="97"/>
  <c r="L36" i="88"/>
  <c r="L36" i="89"/>
  <c r="L30" i="88"/>
  <c r="E30" i="97"/>
  <c r="L30" i="89"/>
  <c r="L37" i="89"/>
  <c r="L37" i="88"/>
  <c r="E37" i="97"/>
  <c r="E25" i="97"/>
  <c r="L25" i="88"/>
  <c r="L25" i="89"/>
  <c r="L32" i="89"/>
  <c r="E32" i="97"/>
  <c r="L32" i="88"/>
  <c r="L28" i="89"/>
  <c r="E28" i="97"/>
  <c r="L28" i="88"/>
  <c r="L15" i="89"/>
  <c r="L15" i="88"/>
  <c r="E15" i="97"/>
  <c r="L17" i="89"/>
  <c r="L17" i="88"/>
  <c r="E17" i="97"/>
  <c r="L16" i="89"/>
  <c r="L16" i="88"/>
  <c r="E16" i="97"/>
  <c r="L20" i="89"/>
  <c r="L20" i="88"/>
  <c r="E20" i="97"/>
  <c r="E18" i="97"/>
  <c r="L18" i="89"/>
  <c r="L18" i="88"/>
  <c r="L19" i="89"/>
  <c r="L19" i="88"/>
  <c r="E19" i="97"/>
  <c r="L8" i="88"/>
  <c r="L8" i="89"/>
  <c r="E8" i="97"/>
  <c r="L7" i="88"/>
  <c r="E7" i="97"/>
  <c r="L7" i="89"/>
  <c r="E9" i="97"/>
  <c r="L9" i="89"/>
  <c r="L9" i="88"/>
  <c r="E13" i="97"/>
  <c r="L13" i="89"/>
  <c r="L13" i="88"/>
  <c r="L12" i="88"/>
  <c r="E12" i="97"/>
  <c r="L12" i="89"/>
  <c r="L11" i="89"/>
  <c r="L11" i="88"/>
  <c r="E11" i="97"/>
  <c r="L10" i="88"/>
  <c r="E10" i="97"/>
  <c r="L10" i="89"/>
  <c r="Y173" i="111"/>
  <c r="AG173" i="111" s="1"/>
  <c r="Y160" i="111"/>
  <c r="AG160" i="111" s="1"/>
  <c r="Y180" i="111"/>
  <c r="AG180" i="111" s="1"/>
  <c r="Y170" i="111"/>
  <c r="AG170" i="111" s="1"/>
  <c r="Y161" i="111"/>
  <c r="AG161" i="111" s="1"/>
  <c r="Y152" i="111"/>
  <c r="AG152" i="111" s="1"/>
  <c r="Y177" i="111"/>
  <c r="AG177" i="111" s="1"/>
  <c r="Y167" i="111"/>
  <c r="AG167" i="111" s="1"/>
  <c r="Y158" i="111"/>
  <c r="AG158" i="111" s="1"/>
  <c r="Y176" i="111"/>
  <c r="AG176" i="111" s="1"/>
  <c r="Y166" i="111"/>
  <c r="AG166" i="111" s="1"/>
  <c r="Y157" i="111"/>
  <c r="AG157" i="111" s="1"/>
  <c r="Y179" i="111"/>
  <c r="AG179" i="111" s="1"/>
  <c r="Y155" i="111"/>
  <c r="AG155" i="111" s="1"/>
  <c r="Y168" i="111"/>
  <c r="AG168" i="111" s="1"/>
  <c r="Y175" i="111"/>
  <c r="AG175" i="111" s="1"/>
  <c r="Y165" i="111"/>
  <c r="AG165" i="111" s="1"/>
  <c r="Y156" i="111"/>
  <c r="AG156" i="111" s="1"/>
  <c r="Y182" i="111"/>
  <c r="AG182" i="111" s="1"/>
  <c r="Y172" i="111"/>
  <c r="AG172" i="111" s="1"/>
  <c r="Y163" i="111"/>
  <c r="AG163" i="111" s="1"/>
  <c r="Y154" i="111"/>
  <c r="AG154" i="111" s="1"/>
  <c r="Y181" i="111"/>
  <c r="AG181" i="111" s="1"/>
  <c r="Y171" i="111"/>
  <c r="AG171" i="111" s="1"/>
  <c r="Y162" i="111"/>
  <c r="AG162" i="111" s="1"/>
  <c r="Y153" i="111"/>
  <c r="AG153" i="111" s="1"/>
  <c r="Y164" i="111"/>
  <c r="AG164" i="111" s="1"/>
  <c r="P33" i="88"/>
  <c r="B177" i="111" s="1"/>
  <c r="F5" i="100"/>
  <c r="M149" i="111" s="1"/>
  <c r="F43" i="100"/>
  <c r="F43" i="99"/>
  <c r="F5" i="98"/>
  <c r="G149" i="111" s="1"/>
  <c r="F62" i="98"/>
  <c r="P17" i="88"/>
  <c r="B161" i="111" s="1"/>
  <c r="P7" i="88"/>
  <c r="B151" i="111" s="1"/>
  <c r="P18" i="88"/>
  <c r="B162" i="111" s="1"/>
  <c r="P22" i="88"/>
  <c r="B166" i="111" s="1"/>
  <c r="O6" i="88"/>
  <c r="P11" i="88"/>
  <c r="B155" i="111" s="1"/>
  <c r="P15" i="88"/>
  <c r="B159" i="111" s="1"/>
  <c r="P9" i="88"/>
  <c r="B153" i="111" s="1"/>
  <c r="O14" i="88"/>
  <c r="P12" i="88"/>
  <c r="B156" i="111" s="1"/>
  <c r="P19" i="88"/>
  <c r="B163" i="111" s="1"/>
  <c r="N33" i="88"/>
  <c r="N5" i="88" s="1"/>
  <c r="P30" i="88"/>
  <c r="P25" i="88"/>
  <c r="G7" i="20"/>
  <c r="H10" i="87"/>
  <c r="H6" i="87"/>
  <c r="C7" i="93" s="1"/>
  <c r="N37" i="93"/>
  <c r="P37" i="93" s="1"/>
  <c r="N36" i="93"/>
  <c r="P36" i="93" s="1"/>
  <c r="N35" i="93"/>
  <c r="P35" i="93" s="1"/>
  <c r="N34" i="93"/>
  <c r="P34" i="93" s="1"/>
  <c r="N32" i="93"/>
  <c r="P32" i="93" s="1"/>
  <c r="N31" i="93"/>
  <c r="P31" i="93" s="1"/>
  <c r="N30" i="93"/>
  <c r="P30" i="93" s="1"/>
  <c r="N28" i="93"/>
  <c r="P28" i="93" s="1"/>
  <c r="N27" i="93"/>
  <c r="P27" i="93" s="1"/>
  <c r="N26" i="93"/>
  <c r="P26" i="93" s="1"/>
  <c r="N25" i="93"/>
  <c r="P25" i="93" s="1"/>
  <c r="N23" i="93"/>
  <c r="N22" i="93"/>
  <c r="N21" i="93"/>
  <c r="N20" i="93"/>
  <c r="N19" i="93"/>
  <c r="N18" i="93"/>
  <c r="N17" i="93"/>
  <c r="N16" i="93"/>
  <c r="N15" i="93"/>
  <c r="N13" i="93"/>
  <c r="N12" i="93"/>
  <c r="N11" i="93"/>
  <c r="N10" i="93"/>
  <c r="N9" i="93"/>
  <c r="N8" i="93"/>
  <c r="N7" i="93"/>
  <c r="N6" i="93" s="1"/>
  <c r="F37" i="22"/>
  <c r="F36" i="22"/>
  <c r="F35" i="22"/>
  <c r="F34" i="22"/>
  <c r="F32" i="22"/>
  <c r="F31" i="22"/>
  <c r="F30" i="22"/>
  <c r="F28" i="22"/>
  <c r="F27" i="22"/>
  <c r="F26" i="22"/>
  <c r="F25" i="22"/>
  <c r="F23" i="22"/>
  <c r="F22" i="22"/>
  <c r="F21" i="22"/>
  <c r="F20" i="22"/>
  <c r="F19" i="22"/>
  <c r="F18" i="22"/>
  <c r="F17" i="22"/>
  <c r="F16" i="22"/>
  <c r="F15" i="22"/>
  <c r="F13" i="22"/>
  <c r="F12" i="22"/>
  <c r="F11" i="22"/>
  <c r="F10" i="22"/>
  <c r="F9" i="22"/>
  <c r="F8" i="22"/>
  <c r="F7" i="22"/>
  <c r="O33" i="93"/>
  <c r="O29" i="93"/>
  <c r="N24" i="93"/>
  <c r="O24" i="93"/>
  <c r="E6" i="29"/>
  <c r="P5" i="36"/>
  <c r="P37" i="36"/>
  <c r="T37" i="44" s="1"/>
  <c r="T36" i="40" s="1"/>
  <c r="P6" i="36"/>
  <c r="P43" i="36" s="1"/>
  <c r="P7" i="36"/>
  <c r="P8" i="36"/>
  <c r="P9" i="36"/>
  <c r="P10" i="36"/>
  <c r="P47" i="36" s="1"/>
  <c r="P11" i="36"/>
  <c r="P12" i="36"/>
  <c r="P13" i="36"/>
  <c r="P50" i="36" s="1"/>
  <c r="P14" i="36"/>
  <c r="P15" i="36"/>
  <c r="P16" i="36"/>
  <c r="P17" i="36"/>
  <c r="P18" i="36"/>
  <c r="P55" i="36" s="1"/>
  <c r="P19" i="36"/>
  <c r="P20" i="36"/>
  <c r="P21" i="36"/>
  <c r="T21" i="44" s="1"/>
  <c r="T20" i="40" s="1"/>
  <c r="P22" i="36"/>
  <c r="T22" i="44" s="1"/>
  <c r="T21" i="40" s="1"/>
  <c r="P23" i="36"/>
  <c r="P24" i="36"/>
  <c r="P25" i="36"/>
  <c r="P26" i="36"/>
  <c r="T26" i="44" s="1"/>
  <c r="T25" i="40" s="1"/>
  <c r="P27" i="36"/>
  <c r="P28" i="36"/>
  <c r="P29" i="36"/>
  <c r="P66" i="36" s="1"/>
  <c r="P30" i="36"/>
  <c r="P67" i="36" s="1"/>
  <c r="P31" i="36"/>
  <c r="P32" i="36"/>
  <c r="P33" i="36"/>
  <c r="P34" i="36"/>
  <c r="T34" i="44" s="1"/>
  <c r="T33" i="40" s="1"/>
  <c r="P35" i="36"/>
  <c r="P36" i="36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29" i="25"/>
  <c r="AE30" i="25"/>
  <c r="AE31" i="25"/>
  <c r="AE32" i="25"/>
  <c r="AE33" i="25"/>
  <c r="AE34" i="25"/>
  <c r="AE35" i="25"/>
  <c r="AE36" i="25"/>
  <c r="AE37" i="25"/>
  <c r="AM5" i="25"/>
  <c r="O153" i="36" s="1"/>
  <c r="AM6" i="25"/>
  <c r="O154" i="36" s="1"/>
  <c r="AM7" i="25"/>
  <c r="O155" i="36" s="1"/>
  <c r="AM8" i="25"/>
  <c r="O156" i="36" s="1"/>
  <c r="AM9" i="25"/>
  <c r="O157" i="36" s="1"/>
  <c r="AM10" i="25"/>
  <c r="O158" i="36" s="1"/>
  <c r="AM11" i="25"/>
  <c r="O159" i="36" s="1"/>
  <c r="AM12" i="25"/>
  <c r="O160" i="36" s="1"/>
  <c r="AM13" i="25"/>
  <c r="O161" i="36" s="1"/>
  <c r="AM14" i="25"/>
  <c r="O162" i="36" s="1"/>
  <c r="AM15" i="25"/>
  <c r="O163" i="36" s="1"/>
  <c r="AM16" i="25"/>
  <c r="O164" i="36" s="1"/>
  <c r="AM17" i="25"/>
  <c r="O165" i="36" s="1"/>
  <c r="AM18" i="25"/>
  <c r="O166" i="36" s="1"/>
  <c r="AM19" i="25"/>
  <c r="O167" i="36" s="1"/>
  <c r="AM20" i="25"/>
  <c r="O168" i="36" s="1"/>
  <c r="AM21" i="25"/>
  <c r="O169" i="36" s="1"/>
  <c r="AM22" i="25"/>
  <c r="O170" i="36" s="1"/>
  <c r="AM23" i="25"/>
  <c r="O171" i="36" s="1"/>
  <c r="AM24" i="25"/>
  <c r="O172" i="36" s="1"/>
  <c r="AM25" i="25"/>
  <c r="O173" i="36" s="1"/>
  <c r="AM26" i="25"/>
  <c r="O174" i="36" s="1"/>
  <c r="AM27" i="25"/>
  <c r="O175" i="36" s="1"/>
  <c r="AM28" i="25"/>
  <c r="O176" i="36" s="1"/>
  <c r="AM29" i="25"/>
  <c r="O177" i="36" s="1"/>
  <c r="AM30" i="25"/>
  <c r="O178" i="36" s="1"/>
  <c r="AM31" i="25"/>
  <c r="O179" i="36" s="1"/>
  <c r="AM32" i="25"/>
  <c r="O180" i="36" s="1"/>
  <c r="AM33" i="25"/>
  <c r="O181" i="36" s="1"/>
  <c r="AM34" i="25"/>
  <c r="O182" i="36" s="1"/>
  <c r="AM35" i="25"/>
  <c r="O183" i="36" s="1"/>
  <c r="AM36" i="25"/>
  <c r="O184" i="36" s="1"/>
  <c r="AM37" i="25"/>
  <c r="O185" i="36" s="1"/>
  <c r="L6" i="86"/>
  <c r="E7" i="88" s="1"/>
  <c r="L7" i="86"/>
  <c r="E8" i="88" s="1"/>
  <c r="L8" i="86"/>
  <c r="E9" i="88" s="1"/>
  <c r="L9" i="86"/>
  <c r="E10" i="88" s="1"/>
  <c r="L10" i="86"/>
  <c r="E11" i="88" s="1"/>
  <c r="L11" i="86"/>
  <c r="E12" i="88" s="1"/>
  <c r="L12" i="86"/>
  <c r="E13" i="88" s="1"/>
  <c r="F6" i="45"/>
  <c r="K5" i="13"/>
  <c r="K13" i="13"/>
  <c r="K23" i="13"/>
  <c r="K28" i="13"/>
  <c r="K32" i="13"/>
  <c r="P6" i="14"/>
  <c r="F7" i="45"/>
  <c r="P7" i="14"/>
  <c r="F8" i="45"/>
  <c r="P8" i="14"/>
  <c r="F9" i="45"/>
  <c r="P9" i="14"/>
  <c r="F10" i="45"/>
  <c r="P10" i="14"/>
  <c r="F11" i="45"/>
  <c r="P11" i="14"/>
  <c r="F12" i="45"/>
  <c r="P12" i="14"/>
  <c r="F14" i="45"/>
  <c r="P14" i="14"/>
  <c r="F15" i="45"/>
  <c r="P15" i="14"/>
  <c r="F16" i="45"/>
  <c r="P16" i="14"/>
  <c r="F17" i="45"/>
  <c r="P17" i="14"/>
  <c r="F18" i="45"/>
  <c r="P18" i="14"/>
  <c r="F19" i="45"/>
  <c r="P19" i="14"/>
  <c r="F20" i="45"/>
  <c r="P20" i="14"/>
  <c r="F21" i="45"/>
  <c r="P21" i="14"/>
  <c r="F22" i="45"/>
  <c r="P22" i="14"/>
  <c r="F24" i="45"/>
  <c r="P24" i="14"/>
  <c r="F25" i="45"/>
  <c r="P25" i="14"/>
  <c r="F26" i="45"/>
  <c r="P26" i="14"/>
  <c r="F27" i="45"/>
  <c r="P27" i="14"/>
  <c r="F29" i="45"/>
  <c r="P29" i="14"/>
  <c r="F30" i="45"/>
  <c r="P30" i="14"/>
  <c r="F31" i="45"/>
  <c r="P31" i="14"/>
  <c r="F33" i="45"/>
  <c r="P33" i="14"/>
  <c r="F34" i="45"/>
  <c r="P34" i="14"/>
  <c r="F35" i="45"/>
  <c r="P35" i="14"/>
  <c r="F36" i="45"/>
  <c r="P36" i="14"/>
  <c r="K7" i="93"/>
  <c r="K8" i="93"/>
  <c r="K9" i="93"/>
  <c r="K10" i="93"/>
  <c r="K11" i="93"/>
  <c r="K12" i="93"/>
  <c r="K13" i="93"/>
  <c r="E6" i="45"/>
  <c r="J5" i="13"/>
  <c r="J13" i="13"/>
  <c r="J23" i="13"/>
  <c r="J28" i="13"/>
  <c r="J32" i="13"/>
  <c r="O6" i="14"/>
  <c r="E7" i="45"/>
  <c r="O7" i="14"/>
  <c r="E8" i="45"/>
  <c r="O8" i="14"/>
  <c r="E9" i="45"/>
  <c r="O9" i="14"/>
  <c r="E10" i="45"/>
  <c r="O10" i="14"/>
  <c r="E11" i="45"/>
  <c r="O11" i="14"/>
  <c r="E12" i="45"/>
  <c r="O12" i="14"/>
  <c r="K15" i="93"/>
  <c r="K16" i="93"/>
  <c r="K17" i="93"/>
  <c r="K18" i="93"/>
  <c r="K19" i="93"/>
  <c r="K20" i="93"/>
  <c r="K21" i="93"/>
  <c r="K22" i="93"/>
  <c r="K23" i="93"/>
  <c r="E14" i="45"/>
  <c r="O14" i="14"/>
  <c r="E15" i="45"/>
  <c r="O15" i="14"/>
  <c r="E16" i="45"/>
  <c r="O16" i="14"/>
  <c r="E17" i="45"/>
  <c r="O17" i="14"/>
  <c r="E18" i="45"/>
  <c r="O18" i="14"/>
  <c r="E19" i="45"/>
  <c r="O19" i="14"/>
  <c r="E20" i="45"/>
  <c r="O20" i="14"/>
  <c r="E21" i="45"/>
  <c r="O21" i="14"/>
  <c r="E22" i="45"/>
  <c r="O22" i="14"/>
  <c r="K25" i="93"/>
  <c r="K26" i="93"/>
  <c r="K27" i="93"/>
  <c r="K28" i="93"/>
  <c r="E24" i="45"/>
  <c r="O24" i="14"/>
  <c r="E25" i="45"/>
  <c r="O25" i="14"/>
  <c r="E26" i="45"/>
  <c r="O26" i="14"/>
  <c r="E27" i="45"/>
  <c r="O27" i="14"/>
  <c r="K30" i="93"/>
  <c r="K31" i="93"/>
  <c r="K32" i="93"/>
  <c r="E29" i="45"/>
  <c r="O29" i="14"/>
  <c r="E30" i="45"/>
  <c r="O30" i="14"/>
  <c r="E31" i="45"/>
  <c r="O31" i="14"/>
  <c r="K34" i="93"/>
  <c r="K35" i="93"/>
  <c r="K36" i="93"/>
  <c r="K37" i="93"/>
  <c r="E33" i="45"/>
  <c r="O33" i="14"/>
  <c r="E34" i="45"/>
  <c r="O34" i="14"/>
  <c r="E35" i="45"/>
  <c r="O35" i="14"/>
  <c r="E36" i="45"/>
  <c r="O36" i="14"/>
  <c r="I6" i="85"/>
  <c r="H7" i="93" s="1"/>
  <c r="I7" i="85"/>
  <c r="H8" i="93" s="1"/>
  <c r="I8" i="85"/>
  <c r="H9" i="93" s="1"/>
  <c r="I9" i="85"/>
  <c r="H10" i="93" s="1"/>
  <c r="I10" i="85"/>
  <c r="H11" i="93" s="1"/>
  <c r="I11" i="85"/>
  <c r="H12" i="93" s="1"/>
  <c r="I12" i="85"/>
  <c r="H13" i="93" s="1"/>
  <c r="D6" i="45"/>
  <c r="I5" i="13"/>
  <c r="I13" i="13"/>
  <c r="I23" i="13"/>
  <c r="I28" i="13"/>
  <c r="I32" i="13"/>
  <c r="N6" i="14"/>
  <c r="D7" i="45"/>
  <c r="D8" i="45"/>
  <c r="D9" i="45"/>
  <c r="D10" i="45"/>
  <c r="D11" i="45"/>
  <c r="D12" i="45"/>
  <c r="I14" i="85"/>
  <c r="H15" i="93" s="1"/>
  <c r="I15" i="85"/>
  <c r="H16" i="93" s="1"/>
  <c r="I16" i="85"/>
  <c r="H17" i="93" s="1"/>
  <c r="I17" i="85"/>
  <c r="H18" i="93" s="1"/>
  <c r="I18" i="85"/>
  <c r="H19" i="93" s="1"/>
  <c r="I19" i="85"/>
  <c r="H20" i="93" s="1"/>
  <c r="I20" i="85"/>
  <c r="H21" i="93" s="1"/>
  <c r="I21" i="85"/>
  <c r="H22" i="93" s="1"/>
  <c r="I22" i="85"/>
  <c r="H23" i="93" s="1"/>
  <c r="D14" i="45"/>
  <c r="D15" i="45"/>
  <c r="D16" i="45"/>
  <c r="D17" i="45"/>
  <c r="D18" i="45"/>
  <c r="D19" i="45"/>
  <c r="D20" i="45"/>
  <c r="D21" i="45"/>
  <c r="D22" i="45"/>
  <c r="I24" i="85"/>
  <c r="H25" i="93" s="1"/>
  <c r="I25" i="85"/>
  <c r="H26" i="93" s="1"/>
  <c r="I26" i="85"/>
  <c r="H27" i="93" s="1"/>
  <c r="I27" i="85"/>
  <c r="H28" i="93" s="1"/>
  <c r="D24" i="45"/>
  <c r="D25" i="45"/>
  <c r="D26" i="45"/>
  <c r="D27" i="45"/>
  <c r="I29" i="85"/>
  <c r="H30" i="93" s="1"/>
  <c r="I30" i="85"/>
  <c r="H31" i="93" s="1"/>
  <c r="I31" i="85"/>
  <c r="H32" i="93" s="1"/>
  <c r="D29" i="45"/>
  <c r="D30" i="45"/>
  <c r="D31" i="45"/>
  <c r="N31" i="14"/>
  <c r="I33" i="85"/>
  <c r="H34" i="93" s="1"/>
  <c r="I34" i="85"/>
  <c r="H35" i="93" s="1"/>
  <c r="I35" i="85"/>
  <c r="H36" i="93" s="1"/>
  <c r="I36" i="85"/>
  <c r="H37" i="93" s="1"/>
  <c r="D33" i="45"/>
  <c r="D34" i="45"/>
  <c r="D35" i="45"/>
  <c r="D36" i="45"/>
  <c r="I6" i="86"/>
  <c r="E7" i="93" s="1"/>
  <c r="I7" i="86"/>
  <c r="E8" i="93" s="1"/>
  <c r="I8" i="86"/>
  <c r="E9" i="93" s="1"/>
  <c r="I9" i="86"/>
  <c r="E10" i="93" s="1"/>
  <c r="I10" i="86"/>
  <c r="E11" i="93" s="1"/>
  <c r="I11" i="86"/>
  <c r="E12" i="93" s="1"/>
  <c r="I12" i="86"/>
  <c r="E13" i="93" s="1"/>
  <c r="C6" i="45"/>
  <c r="H5" i="13"/>
  <c r="H13" i="13"/>
  <c r="H23" i="13"/>
  <c r="H28" i="13"/>
  <c r="H32" i="13"/>
  <c r="M19" i="14"/>
  <c r="C7" i="45"/>
  <c r="C8" i="45"/>
  <c r="C9" i="45"/>
  <c r="C10" i="45"/>
  <c r="C11" i="45"/>
  <c r="C12" i="45"/>
  <c r="I14" i="86"/>
  <c r="E15" i="93" s="1"/>
  <c r="I15" i="86"/>
  <c r="E16" i="93" s="1"/>
  <c r="I16" i="86"/>
  <c r="E17" i="93" s="1"/>
  <c r="I17" i="86"/>
  <c r="E18" i="93" s="1"/>
  <c r="I18" i="86"/>
  <c r="E19" i="93" s="1"/>
  <c r="I19" i="86"/>
  <c r="E20" i="93" s="1"/>
  <c r="I20" i="86"/>
  <c r="E21" i="93" s="1"/>
  <c r="I21" i="86"/>
  <c r="E22" i="93" s="1"/>
  <c r="I22" i="86"/>
  <c r="C14" i="45"/>
  <c r="C15" i="45"/>
  <c r="C16" i="45"/>
  <c r="C17" i="45"/>
  <c r="C18" i="45"/>
  <c r="C19" i="45"/>
  <c r="C20" i="45"/>
  <c r="C21" i="45"/>
  <c r="C22" i="45"/>
  <c r="I24" i="86"/>
  <c r="E25" i="93" s="1"/>
  <c r="I25" i="86"/>
  <c r="E26" i="93" s="1"/>
  <c r="I26" i="86"/>
  <c r="E27" i="93" s="1"/>
  <c r="I27" i="86"/>
  <c r="E28" i="93" s="1"/>
  <c r="C24" i="45"/>
  <c r="C25" i="45"/>
  <c r="C26" i="45"/>
  <c r="C27" i="45"/>
  <c r="I29" i="86"/>
  <c r="E30" i="93" s="1"/>
  <c r="I30" i="86"/>
  <c r="E31" i="93" s="1"/>
  <c r="I31" i="86"/>
  <c r="E32" i="93" s="1"/>
  <c r="C29" i="45"/>
  <c r="C30" i="45"/>
  <c r="C31" i="45"/>
  <c r="I33" i="86"/>
  <c r="E34" i="93" s="1"/>
  <c r="I34" i="86"/>
  <c r="E35" i="93" s="1"/>
  <c r="I35" i="86"/>
  <c r="E36" i="93" s="1"/>
  <c r="I36" i="86"/>
  <c r="E37" i="93" s="1"/>
  <c r="C33" i="45"/>
  <c r="C34" i="45"/>
  <c r="C35" i="45"/>
  <c r="C36" i="45"/>
  <c r="I6" i="87"/>
  <c r="B7" i="93" s="1"/>
  <c r="I7" i="87"/>
  <c r="B8" i="93" s="1"/>
  <c r="I8" i="87"/>
  <c r="B9" i="93" s="1"/>
  <c r="I9" i="87"/>
  <c r="B10" i="93" s="1"/>
  <c r="I10" i="87"/>
  <c r="B11" i="93" s="1"/>
  <c r="I11" i="87"/>
  <c r="B12" i="93" s="1"/>
  <c r="I12" i="87"/>
  <c r="B13" i="93" s="1"/>
  <c r="B6" i="45"/>
  <c r="G5" i="13"/>
  <c r="G13" i="13"/>
  <c r="G23" i="13"/>
  <c r="G28" i="13"/>
  <c r="G32" i="13"/>
  <c r="L7" i="14"/>
  <c r="B7" i="45"/>
  <c r="B8" i="45"/>
  <c r="B9" i="45"/>
  <c r="B10" i="45"/>
  <c r="B11" i="45"/>
  <c r="B12" i="45"/>
  <c r="I14" i="87"/>
  <c r="B15" i="93" s="1"/>
  <c r="I15" i="87"/>
  <c r="B16" i="93" s="1"/>
  <c r="I16" i="87"/>
  <c r="B17" i="93" s="1"/>
  <c r="I17" i="87"/>
  <c r="B18" i="93" s="1"/>
  <c r="I18" i="87"/>
  <c r="B19" i="93" s="1"/>
  <c r="I19" i="87"/>
  <c r="B20" i="93" s="1"/>
  <c r="I20" i="87"/>
  <c r="B21" i="93" s="1"/>
  <c r="I21" i="87"/>
  <c r="B22" i="93" s="1"/>
  <c r="I22" i="87"/>
  <c r="B23" i="93" s="1"/>
  <c r="B14" i="45"/>
  <c r="B15" i="45"/>
  <c r="B16" i="45"/>
  <c r="B17" i="45"/>
  <c r="B18" i="45"/>
  <c r="B19" i="45"/>
  <c r="B20" i="45"/>
  <c r="B21" i="45"/>
  <c r="B22" i="45"/>
  <c r="I24" i="87"/>
  <c r="B25" i="93" s="1"/>
  <c r="I25" i="87"/>
  <c r="B26" i="93" s="1"/>
  <c r="I26" i="87"/>
  <c r="B27" i="93" s="1"/>
  <c r="I27" i="87"/>
  <c r="B28" i="93" s="1"/>
  <c r="B24" i="45"/>
  <c r="B25" i="45"/>
  <c r="B26" i="45"/>
  <c r="B27" i="45"/>
  <c r="I29" i="87"/>
  <c r="B30" i="93" s="1"/>
  <c r="I30" i="87"/>
  <c r="B31" i="93" s="1"/>
  <c r="I31" i="87"/>
  <c r="B32" i="93" s="1"/>
  <c r="B29" i="45"/>
  <c r="B30" i="45"/>
  <c r="B31" i="45"/>
  <c r="I33" i="87"/>
  <c r="B34" i="93" s="1"/>
  <c r="I34" i="87"/>
  <c r="B35" i="93" s="1"/>
  <c r="I35" i="87"/>
  <c r="B36" i="93" s="1"/>
  <c r="I36" i="87"/>
  <c r="B37" i="93" s="1"/>
  <c r="B33" i="45"/>
  <c r="B34" i="45"/>
  <c r="B35" i="45"/>
  <c r="B36" i="45"/>
  <c r="D6" i="29"/>
  <c r="D7" i="29"/>
  <c r="D8" i="29"/>
  <c r="D9" i="29"/>
  <c r="D10" i="29"/>
  <c r="D11" i="29"/>
  <c r="D12" i="29"/>
  <c r="Y6" i="85"/>
  <c r="D7" i="23" s="1"/>
  <c r="Y7" i="85"/>
  <c r="D8" i="23" s="1"/>
  <c r="Y8" i="85"/>
  <c r="D9" i="23" s="1"/>
  <c r="Y9" i="85"/>
  <c r="D10" i="23" s="1"/>
  <c r="Y10" i="85"/>
  <c r="D11" i="23" s="1"/>
  <c r="Y11" i="85"/>
  <c r="D12" i="23" s="1"/>
  <c r="Y12" i="85"/>
  <c r="D13" i="23" s="1"/>
  <c r="D6" i="46"/>
  <c r="N5" i="13"/>
  <c r="N13" i="13"/>
  <c r="L16" i="53" s="1"/>
  <c r="R16" i="53" s="1"/>
  <c r="N23" i="13"/>
  <c r="N28" i="13"/>
  <c r="L31" i="53" s="1"/>
  <c r="R31" i="53" s="1"/>
  <c r="N32" i="13"/>
  <c r="N4" i="46"/>
  <c r="S4" i="46"/>
  <c r="X4" i="46"/>
  <c r="AC4" i="46"/>
  <c r="AH4" i="46"/>
  <c r="AM4" i="46"/>
  <c r="B6" i="64"/>
  <c r="B14" i="64"/>
  <c r="B24" i="64"/>
  <c r="B29" i="64"/>
  <c r="B33" i="64"/>
  <c r="B6" i="65"/>
  <c r="B14" i="65"/>
  <c r="B24" i="65"/>
  <c r="B29" i="65"/>
  <c r="B33" i="65"/>
  <c r="D7" i="46"/>
  <c r="D8" i="46"/>
  <c r="D9" i="46"/>
  <c r="D10" i="46"/>
  <c r="D11" i="46"/>
  <c r="D12" i="46"/>
  <c r="AA6" i="85"/>
  <c r="D7" i="99" s="1"/>
  <c r="AA7" i="85"/>
  <c r="D8" i="99" s="1"/>
  <c r="AA8" i="85"/>
  <c r="D9" i="99" s="1"/>
  <c r="AA9" i="85"/>
  <c r="D10" i="99" s="1"/>
  <c r="AA10" i="85"/>
  <c r="D11" i="99" s="1"/>
  <c r="AA11" i="85"/>
  <c r="D12" i="99" s="1"/>
  <c r="AA12" i="85"/>
  <c r="D13" i="99" s="1"/>
  <c r="D14" i="29"/>
  <c r="D15" i="29"/>
  <c r="D16" i="29"/>
  <c r="D17" i="29"/>
  <c r="D18" i="29"/>
  <c r="D19" i="29"/>
  <c r="D20" i="29"/>
  <c r="D21" i="29"/>
  <c r="D22" i="29"/>
  <c r="Y14" i="85"/>
  <c r="D15" i="23" s="1"/>
  <c r="Y15" i="85"/>
  <c r="D16" i="23" s="1"/>
  <c r="Y16" i="85"/>
  <c r="D17" i="23" s="1"/>
  <c r="Y17" i="85"/>
  <c r="D18" i="23" s="1"/>
  <c r="Y18" i="85"/>
  <c r="D19" i="23" s="1"/>
  <c r="Y19" i="85"/>
  <c r="D20" i="23" s="1"/>
  <c r="Y20" i="85"/>
  <c r="D21" i="23" s="1"/>
  <c r="Y21" i="85"/>
  <c r="D22" i="23" s="1"/>
  <c r="Y22" i="85"/>
  <c r="D23" i="23" s="1"/>
  <c r="D14" i="46"/>
  <c r="D15" i="46"/>
  <c r="D16" i="46"/>
  <c r="D17" i="46"/>
  <c r="D18" i="46"/>
  <c r="D19" i="46"/>
  <c r="D20" i="46"/>
  <c r="D21" i="46"/>
  <c r="D22" i="46"/>
  <c r="AA14" i="85"/>
  <c r="D15" i="99" s="1"/>
  <c r="AA15" i="85"/>
  <c r="D16" i="99" s="1"/>
  <c r="AA16" i="85"/>
  <c r="D17" i="99" s="1"/>
  <c r="AA17" i="85"/>
  <c r="D18" i="99" s="1"/>
  <c r="AA18" i="85"/>
  <c r="D19" i="99" s="1"/>
  <c r="AA19" i="85"/>
  <c r="D20" i="99" s="1"/>
  <c r="AA20" i="85"/>
  <c r="D21" i="99" s="1"/>
  <c r="AA21" i="85"/>
  <c r="D22" i="99" s="1"/>
  <c r="AA22" i="85"/>
  <c r="D23" i="99" s="1"/>
  <c r="D24" i="29"/>
  <c r="D25" i="29"/>
  <c r="D26" i="29"/>
  <c r="D27" i="29"/>
  <c r="Y24" i="85"/>
  <c r="D25" i="23" s="1"/>
  <c r="Y25" i="85"/>
  <c r="D26" i="23" s="1"/>
  <c r="Y26" i="85"/>
  <c r="D27" i="23" s="1"/>
  <c r="Y27" i="85"/>
  <c r="D28" i="23" s="1"/>
  <c r="D24" i="46"/>
  <c r="D25" i="46"/>
  <c r="D26" i="46"/>
  <c r="D27" i="46"/>
  <c r="AA24" i="85"/>
  <c r="D25" i="99" s="1"/>
  <c r="AA25" i="85"/>
  <c r="D26" i="99" s="1"/>
  <c r="AA26" i="85"/>
  <c r="D27" i="99" s="1"/>
  <c r="AA27" i="85"/>
  <c r="D28" i="99" s="1"/>
  <c r="D29" i="29"/>
  <c r="D30" i="29"/>
  <c r="D31" i="29"/>
  <c r="Y29" i="85"/>
  <c r="D30" i="23" s="1"/>
  <c r="Y30" i="85"/>
  <c r="D31" i="23" s="1"/>
  <c r="Y31" i="85"/>
  <c r="D32" i="23" s="1"/>
  <c r="D29" i="46"/>
  <c r="D30" i="46"/>
  <c r="D31" i="46"/>
  <c r="AA29" i="85"/>
  <c r="D30" i="99" s="1"/>
  <c r="AA30" i="85"/>
  <c r="D31" i="99" s="1"/>
  <c r="AA31" i="85"/>
  <c r="D32" i="99" s="1"/>
  <c r="D33" i="29"/>
  <c r="D34" i="29"/>
  <c r="D35" i="29"/>
  <c r="D36" i="29"/>
  <c r="Y33" i="85"/>
  <c r="D34" i="23" s="1"/>
  <c r="Y34" i="85"/>
  <c r="D35" i="23" s="1"/>
  <c r="Y35" i="85"/>
  <c r="D36" i="23" s="1"/>
  <c r="J108" i="111" s="1"/>
  <c r="Y36" i="85"/>
  <c r="D37" i="23" s="1"/>
  <c r="D33" i="46"/>
  <c r="D34" i="46"/>
  <c r="D35" i="46"/>
  <c r="D36" i="46"/>
  <c r="AA33" i="85"/>
  <c r="D34" i="99" s="1"/>
  <c r="AA34" i="85"/>
  <c r="D35" i="99" s="1"/>
  <c r="AA35" i="85"/>
  <c r="D36" i="99" s="1"/>
  <c r="AA36" i="85"/>
  <c r="D37" i="99" s="1"/>
  <c r="Y6" i="86"/>
  <c r="C7" i="23" s="1"/>
  <c r="Y7" i="86"/>
  <c r="C8" i="23" s="1"/>
  <c r="Y8" i="86"/>
  <c r="C9" i="23" s="1"/>
  <c r="Y9" i="86"/>
  <c r="C10" i="23" s="1"/>
  <c r="Y10" i="86"/>
  <c r="C11" i="23" s="1"/>
  <c r="Y11" i="86"/>
  <c r="C12" i="23" s="1"/>
  <c r="Y12" i="86"/>
  <c r="C13" i="23" s="1"/>
  <c r="Y14" i="86"/>
  <c r="C15" i="23" s="1"/>
  <c r="Y15" i="86"/>
  <c r="C16" i="23" s="1"/>
  <c r="Y16" i="86"/>
  <c r="C17" i="23" s="1"/>
  <c r="Y17" i="86"/>
  <c r="C18" i="23" s="1"/>
  <c r="Y18" i="86"/>
  <c r="C19" i="23" s="1"/>
  <c r="Y19" i="86"/>
  <c r="C20" i="23" s="1"/>
  <c r="Y20" i="86"/>
  <c r="C21" i="23" s="1"/>
  <c r="Y21" i="86"/>
  <c r="C22" i="23" s="1"/>
  <c r="Y22" i="86"/>
  <c r="C23" i="23" s="1"/>
  <c r="Y24" i="86"/>
  <c r="C25" i="23" s="1"/>
  <c r="Y25" i="86"/>
  <c r="C26" i="23" s="1"/>
  <c r="Y26" i="86"/>
  <c r="C27" i="23" s="1"/>
  <c r="Y27" i="86"/>
  <c r="C28" i="23" s="1"/>
  <c r="Y29" i="86"/>
  <c r="C30" i="23" s="1"/>
  <c r="Y30" i="86"/>
  <c r="C31" i="23" s="1"/>
  <c r="Y31" i="86"/>
  <c r="C32" i="23" s="1"/>
  <c r="J68" i="111" s="1"/>
  <c r="Y33" i="86"/>
  <c r="C34" i="23" s="1"/>
  <c r="Y34" i="86"/>
  <c r="C35" i="23" s="1"/>
  <c r="Y35" i="86"/>
  <c r="C36" i="23" s="1"/>
  <c r="Y36" i="86"/>
  <c r="C37" i="23" s="1"/>
  <c r="C6" i="46"/>
  <c r="M5" i="13"/>
  <c r="K8" i="53" s="1"/>
  <c r="Q8" i="53" s="1"/>
  <c r="M13" i="13"/>
  <c r="M23" i="13"/>
  <c r="M28" i="13"/>
  <c r="K31" i="53" s="1"/>
  <c r="Q31" i="53" s="1"/>
  <c r="M32" i="13"/>
  <c r="K35" i="53" s="1"/>
  <c r="Q35" i="53" s="1"/>
  <c r="M4" i="46"/>
  <c r="R4" i="46"/>
  <c r="W4" i="46"/>
  <c r="AB4" i="46"/>
  <c r="AG4" i="46"/>
  <c r="AL4" i="46"/>
  <c r="C7" i="46"/>
  <c r="C8" i="46"/>
  <c r="C9" i="46"/>
  <c r="C10" i="46"/>
  <c r="C11" i="46"/>
  <c r="C12" i="46"/>
  <c r="C14" i="46"/>
  <c r="C15" i="46"/>
  <c r="C16" i="46"/>
  <c r="C17" i="46"/>
  <c r="C18" i="46"/>
  <c r="C19" i="46"/>
  <c r="C20" i="46"/>
  <c r="C21" i="46"/>
  <c r="C22" i="46"/>
  <c r="C24" i="46"/>
  <c r="C25" i="46"/>
  <c r="C26" i="46"/>
  <c r="C27" i="46"/>
  <c r="C29" i="46"/>
  <c r="C30" i="46"/>
  <c r="C31" i="46"/>
  <c r="C33" i="46"/>
  <c r="C34" i="46"/>
  <c r="C35" i="46"/>
  <c r="C36" i="46"/>
  <c r="AA6" i="86"/>
  <c r="C7" i="99" s="1"/>
  <c r="AA7" i="86"/>
  <c r="C8" i="99" s="1"/>
  <c r="AA8" i="86"/>
  <c r="C9" i="99" s="1"/>
  <c r="AA9" i="86"/>
  <c r="C10" i="99" s="1"/>
  <c r="AA10" i="86"/>
  <c r="C11" i="99" s="1"/>
  <c r="AA11" i="86"/>
  <c r="C12" i="99" s="1"/>
  <c r="AA12" i="86"/>
  <c r="C13" i="99" s="1"/>
  <c r="AA14" i="86"/>
  <c r="C15" i="99" s="1"/>
  <c r="AA15" i="86"/>
  <c r="C16" i="99" s="1"/>
  <c r="AA16" i="86"/>
  <c r="C17" i="99" s="1"/>
  <c r="AA17" i="86"/>
  <c r="C18" i="99" s="1"/>
  <c r="AA18" i="86"/>
  <c r="C19" i="99" s="1"/>
  <c r="AA19" i="86"/>
  <c r="C20" i="99" s="1"/>
  <c r="AA20" i="86"/>
  <c r="C21" i="99" s="1"/>
  <c r="AA21" i="86"/>
  <c r="C22" i="99" s="1"/>
  <c r="AA22" i="86"/>
  <c r="C23" i="99" s="1"/>
  <c r="AA24" i="86"/>
  <c r="C25" i="99" s="1"/>
  <c r="AA25" i="86"/>
  <c r="C26" i="99" s="1"/>
  <c r="AA26" i="86"/>
  <c r="C27" i="99" s="1"/>
  <c r="AA27" i="86"/>
  <c r="C28" i="99" s="1"/>
  <c r="AA29" i="86"/>
  <c r="C30" i="99" s="1"/>
  <c r="AA30" i="86"/>
  <c r="C31" i="99" s="1"/>
  <c r="AA31" i="86"/>
  <c r="C32" i="99" s="1"/>
  <c r="AA33" i="86"/>
  <c r="C34" i="99" s="1"/>
  <c r="AA34" i="86"/>
  <c r="C35" i="99" s="1"/>
  <c r="AA35" i="86"/>
  <c r="C36" i="99" s="1"/>
  <c r="AA36" i="86"/>
  <c r="C37" i="99" s="1"/>
  <c r="C6" i="29"/>
  <c r="C7" i="29"/>
  <c r="C8" i="29"/>
  <c r="C9" i="29"/>
  <c r="C10" i="29"/>
  <c r="C11" i="29"/>
  <c r="C12" i="29"/>
  <c r="C14" i="29"/>
  <c r="C15" i="29"/>
  <c r="C16" i="29"/>
  <c r="C17" i="29"/>
  <c r="C18" i="29"/>
  <c r="C19" i="29"/>
  <c r="C20" i="29"/>
  <c r="C21" i="29"/>
  <c r="C22" i="29"/>
  <c r="C24" i="29"/>
  <c r="C25" i="29"/>
  <c r="C26" i="29"/>
  <c r="C27" i="29"/>
  <c r="C29" i="29"/>
  <c r="C30" i="29"/>
  <c r="C31" i="29"/>
  <c r="C33" i="29"/>
  <c r="C34" i="29"/>
  <c r="C35" i="29"/>
  <c r="C36" i="29"/>
  <c r="F6" i="29"/>
  <c r="AM44" i="25" s="1"/>
  <c r="F7" i="29"/>
  <c r="AK45" i="31" s="1"/>
  <c r="F8" i="29"/>
  <c r="F9" i="29"/>
  <c r="F10" i="29"/>
  <c r="F11" i="29"/>
  <c r="F12" i="29"/>
  <c r="F14" i="29"/>
  <c r="F15" i="29"/>
  <c r="F16" i="29"/>
  <c r="F17" i="29"/>
  <c r="F18" i="29"/>
  <c r="F19" i="29"/>
  <c r="F20" i="29"/>
  <c r="F21" i="29"/>
  <c r="F22" i="29"/>
  <c r="F24" i="29"/>
  <c r="F25" i="29"/>
  <c r="AM63" i="25" s="1"/>
  <c r="F26" i="29"/>
  <c r="F27" i="29"/>
  <c r="F29" i="29"/>
  <c r="F30" i="29"/>
  <c r="F31" i="29"/>
  <c r="F33" i="29"/>
  <c r="F34" i="29"/>
  <c r="F35" i="29"/>
  <c r="F36" i="29"/>
  <c r="E36" i="46"/>
  <c r="O5" i="13"/>
  <c r="M8" i="53" s="1"/>
  <c r="S8" i="53" s="1"/>
  <c r="O13" i="13"/>
  <c r="O23" i="13"/>
  <c r="O28" i="13"/>
  <c r="O32" i="13"/>
  <c r="O4" i="46"/>
  <c r="T4" i="46"/>
  <c r="Y4" i="46"/>
  <c r="AN4" i="46"/>
  <c r="E35" i="46"/>
  <c r="E34" i="46"/>
  <c r="E33" i="46"/>
  <c r="E31" i="46"/>
  <c r="J139" i="111"/>
  <c r="E30" i="46"/>
  <c r="E29" i="46"/>
  <c r="E27" i="46"/>
  <c r="E26" i="46"/>
  <c r="E25" i="46"/>
  <c r="E24" i="46"/>
  <c r="E22" i="46"/>
  <c r="E21" i="46"/>
  <c r="E20" i="46"/>
  <c r="E19" i="46"/>
  <c r="E18" i="46"/>
  <c r="E17" i="46"/>
  <c r="J125" i="111"/>
  <c r="E16" i="46"/>
  <c r="E15" i="46"/>
  <c r="E14" i="46"/>
  <c r="E12" i="46"/>
  <c r="E11" i="46"/>
  <c r="E10" i="46"/>
  <c r="E9" i="46"/>
  <c r="J117" i="111"/>
  <c r="E8" i="46"/>
  <c r="E7" i="46"/>
  <c r="E6" i="46"/>
  <c r="E7" i="29"/>
  <c r="E8" i="29"/>
  <c r="E9" i="29"/>
  <c r="E10" i="29"/>
  <c r="E11" i="29"/>
  <c r="E12" i="29"/>
  <c r="E14" i="29"/>
  <c r="E15" i="29"/>
  <c r="E16" i="29"/>
  <c r="E17" i="29"/>
  <c r="E18" i="29"/>
  <c r="E19" i="29"/>
  <c r="E20" i="29"/>
  <c r="E21" i="29"/>
  <c r="E22" i="29"/>
  <c r="E24" i="29"/>
  <c r="E25" i="29"/>
  <c r="E26" i="29"/>
  <c r="E27" i="29"/>
  <c r="E29" i="29"/>
  <c r="E30" i="29"/>
  <c r="E31" i="29"/>
  <c r="E33" i="29"/>
  <c r="E34" i="29"/>
  <c r="E35" i="29"/>
  <c r="E36" i="29"/>
  <c r="Y6" i="87"/>
  <c r="B7" i="23" s="1"/>
  <c r="Y7" i="87"/>
  <c r="B8" i="23" s="1"/>
  <c r="Y8" i="87"/>
  <c r="B9" i="23" s="1"/>
  <c r="Y9" i="87"/>
  <c r="B10" i="23" s="1"/>
  <c r="Y10" i="87"/>
  <c r="B11" i="23" s="1"/>
  <c r="Y11" i="87"/>
  <c r="B12" i="23" s="1"/>
  <c r="J11" i="111" s="1"/>
  <c r="Y12" i="87"/>
  <c r="B13" i="23" s="1"/>
  <c r="B6" i="46"/>
  <c r="L5" i="13"/>
  <c r="J8" i="53" s="1"/>
  <c r="P8" i="53" s="1"/>
  <c r="L13" i="13"/>
  <c r="J16" i="53" s="1"/>
  <c r="P16" i="53" s="1"/>
  <c r="L23" i="13"/>
  <c r="L28" i="13"/>
  <c r="J31" i="53" s="1"/>
  <c r="P31" i="53" s="1"/>
  <c r="L32" i="13"/>
  <c r="J35" i="53" s="1"/>
  <c r="P35" i="53" s="1"/>
  <c r="Q4" i="46"/>
  <c r="V4" i="46"/>
  <c r="AA4" i="46"/>
  <c r="AF4" i="46"/>
  <c r="AK4" i="46"/>
  <c r="B7" i="46"/>
  <c r="B8" i="46"/>
  <c r="B9" i="46"/>
  <c r="B10" i="46"/>
  <c r="B11" i="46"/>
  <c r="B12" i="46"/>
  <c r="AA6" i="87"/>
  <c r="B7" i="99" s="1"/>
  <c r="AA7" i="87"/>
  <c r="B8" i="99" s="1"/>
  <c r="AA8" i="87"/>
  <c r="B9" i="99" s="1"/>
  <c r="AA9" i="87"/>
  <c r="B10" i="99" s="1"/>
  <c r="AA10" i="87"/>
  <c r="B11" i="99" s="1"/>
  <c r="AA11" i="87"/>
  <c r="B12" i="99" s="1"/>
  <c r="AA12" i="87"/>
  <c r="B13" i="99" s="1"/>
  <c r="O6" i="87"/>
  <c r="B6" i="29"/>
  <c r="B7" i="29"/>
  <c r="B8" i="29"/>
  <c r="B9" i="29"/>
  <c r="B10" i="29"/>
  <c r="B11" i="29"/>
  <c r="B12" i="29"/>
  <c r="Y14" i="87"/>
  <c r="B15" i="23" s="1"/>
  <c r="Y15" i="87"/>
  <c r="B16" i="23" s="1"/>
  <c r="Y16" i="87"/>
  <c r="B17" i="23" s="1"/>
  <c r="Y17" i="87"/>
  <c r="B18" i="23" s="1"/>
  <c r="J17" i="111" s="1"/>
  <c r="Y18" i="87"/>
  <c r="B19" i="23" s="1"/>
  <c r="Y19" i="87"/>
  <c r="B20" i="23" s="1"/>
  <c r="Y20" i="87"/>
  <c r="B21" i="23" s="1"/>
  <c r="Y21" i="87"/>
  <c r="B22" i="23" s="1"/>
  <c r="Y22" i="87"/>
  <c r="B23" i="23" s="1"/>
  <c r="B14" i="46"/>
  <c r="B15" i="46"/>
  <c r="B16" i="46"/>
  <c r="B17" i="46"/>
  <c r="B18" i="46"/>
  <c r="B19" i="46"/>
  <c r="B20" i="46"/>
  <c r="B21" i="46"/>
  <c r="B22" i="46"/>
  <c r="AA14" i="87"/>
  <c r="B15" i="99" s="1"/>
  <c r="AA15" i="87"/>
  <c r="AA16" i="87"/>
  <c r="B17" i="99" s="1"/>
  <c r="AA17" i="87"/>
  <c r="B18" i="99" s="1"/>
  <c r="AA18" i="87"/>
  <c r="B19" i="99" s="1"/>
  <c r="AA19" i="87"/>
  <c r="B20" i="99" s="1"/>
  <c r="AA20" i="87"/>
  <c r="B21" i="99" s="1"/>
  <c r="AA21" i="87"/>
  <c r="AA22" i="87"/>
  <c r="B23" i="99" s="1"/>
  <c r="B14" i="29"/>
  <c r="B15" i="29"/>
  <c r="B16" i="29"/>
  <c r="B17" i="29"/>
  <c r="B18" i="29"/>
  <c r="B19" i="29"/>
  <c r="B20" i="29"/>
  <c r="B21" i="29"/>
  <c r="B22" i="29"/>
  <c r="Y24" i="87"/>
  <c r="B25" i="23" s="1"/>
  <c r="J24" i="111" s="1"/>
  <c r="Y25" i="87"/>
  <c r="B26" i="23" s="1"/>
  <c r="Y26" i="87"/>
  <c r="B27" i="23" s="1"/>
  <c r="Y27" i="87"/>
  <c r="B28" i="23" s="1"/>
  <c r="B24" i="46"/>
  <c r="B25" i="46"/>
  <c r="B26" i="46"/>
  <c r="B27" i="46"/>
  <c r="AA24" i="87"/>
  <c r="B25" i="99" s="1"/>
  <c r="AA25" i="87"/>
  <c r="B26" i="99" s="1"/>
  <c r="AA26" i="87"/>
  <c r="B27" i="99" s="1"/>
  <c r="AA27" i="87"/>
  <c r="B28" i="99" s="1"/>
  <c r="B24" i="29"/>
  <c r="B25" i="29"/>
  <c r="B26" i="29"/>
  <c r="B27" i="29"/>
  <c r="Y29" i="87"/>
  <c r="B30" i="23" s="1"/>
  <c r="Y30" i="87"/>
  <c r="B31" i="23" s="1"/>
  <c r="Y31" i="87"/>
  <c r="B32" i="23" s="1"/>
  <c r="B29" i="46"/>
  <c r="B30" i="46"/>
  <c r="B31" i="46"/>
  <c r="AA29" i="87"/>
  <c r="AA30" i="87"/>
  <c r="B31" i="99" s="1"/>
  <c r="AA31" i="87"/>
  <c r="B32" i="99" s="1"/>
  <c r="B29" i="29"/>
  <c r="B30" i="29"/>
  <c r="B31" i="29"/>
  <c r="Y33" i="87"/>
  <c r="B34" i="23" s="1"/>
  <c r="Y34" i="87"/>
  <c r="B35" i="23" s="1"/>
  <c r="Y35" i="87"/>
  <c r="B36" i="23" s="1"/>
  <c r="J35" i="111" s="1"/>
  <c r="Y36" i="87"/>
  <c r="B37" i="23" s="1"/>
  <c r="B33" i="46"/>
  <c r="B34" i="46"/>
  <c r="B35" i="46"/>
  <c r="B36" i="46"/>
  <c r="AA33" i="87"/>
  <c r="B34" i="99" s="1"/>
  <c r="AA34" i="87"/>
  <c r="B35" i="99" s="1"/>
  <c r="AA35" i="87"/>
  <c r="B36" i="99" s="1"/>
  <c r="AA36" i="87"/>
  <c r="B37" i="99" s="1"/>
  <c r="B33" i="29"/>
  <c r="B34" i="29"/>
  <c r="B35" i="29"/>
  <c r="B36" i="29"/>
  <c r="F33" i="95"/>
  <c r="O177" i="111" s="1"/>
  <c r="E33" i="95"/>
  <c r="O141" i="111" s="1"/>
  <c r="F29" i="95"/>
  <c r="O173" i="111" s="1"/>
  <c r="E29" i="95"/>
  <c r="O137" i="111" s="1"/>
  <c r="F24" i="95"/>
  <c r="O168" i="111" s="1"/>
  <c r="E24" i="95"/>
  <c r="O132" i="111" s="1"/>
  <c r="F14" i="95"/>
  <c r="O158" i="111" s="1"/>
  <c r="E14" i="95"/>
  <c r="O122" i="111" s="1"/>
  <c r="F6" i="95"/>
  <c r="O150" i="111" s="1"/>
  <c r="E6" i="95"/>
  <c r="O114" i="111" s="1"/>
  <c r="F33" i="94"/>
  <c r="N177" i="111" s="1"/>
  <c r="F29" i="94"/>
  <c r="N173" i="111" s="1"/>
  <c r="F24" i="94"/>
  <c r="N168" i="111" s="1"/>
  <c r="Y169" i="111" s="1"/>
  <c r="AG169" i="111" s="1"/>
  <c r="F14" i="94"/>
  <c r="N158" i="111" s="1"/>
  <c r="F6" i="94"/>
  <c r="N150" i="111" s="1"/>
  <c r="D36" i="87"/>
  <c r="D35" i="87"/>
  <c r="D34" i="87"/>
  <c r="D33" i="87"/>
  <c r="D31" i="87"/>
  <c r="D30" i="87"/>
  <c r="D29" i="87"/>
  <c r="B29" i="89" s="1"/>
  <c r="D27" i="87"/>
  <c r="D26" i="87"/>
  <c r="D25" i="87"/>
  <c r="D24" i="87"/>
  <c r="D22" i="87"/>
  <c r="D21" i="87"/>
  <c r="D20" i="87"/>
  <c r="D19" i="87"/>
  <c r="D18" i="87"/>
  <c r="D17" i="87"/>
  <c r="D16" i="87"/>
  <c r="D15" i="87"/>
  <c r="D14" i="87"/>
  <c r="D7" i="87"/>
  <c r="D8" i="87"/>
  <c r="D9" i="87"/>
  <c r="D10" i="87"/>
  <c r="D11" i="87"/>
  <c r="D12" i="87"/>
  <c r="D6" i="87"/>
  <c r="K18" i="87"/>
  <c r="K16" i="87"/>
  <c r="K7" i="87"/>
  <c r="K8" i="87"/>
  <c r="K9" i="87"/>
  <c r="K10" i="87"/>
  <c r="K11" i="87"/>
  <c r="K12" i="87"/>
  <c r="F70" i="111"/>
  <c r="F120" i="111"/>
  <c r="F126" i="111"/>
  <c r="F127" i="111"/>
  <c r="F128" i="111"/>
  <c r="F130" i="111"/>
  <c r="F138" i="111"/>
  <c r="F142" i="111"/>
  <c r="F7" i="30"/>
  <c r="F8" i="30"/>
  <c r="F9" i="30"/>
  <c r="F10" i="30"/>
  <c r="F11" i="30"/>
  <c r="F12" i="30"/>
  <c r="F13" i="30"/>
  <c r="F15" i="30"/>
  <c r="F16" i="30"/>
  <c r="F160" i="111" s="1"/>
  <c r="F17" i="30"/>
  <c r="F18" i="30"/>
  <c r="F19" i="30"/>
  <c r="F163" i="111" s="1"/>
  <c r="F20" i="30"/>
  <c r="F164" i="111" s="1"/>
  <c r="F21" i="30"/>
  <c r="F165" i="111" s="1"/>
  <c r="F22" i="30"/>
  <c r="F166" i="111" s="1"/>
  <c r="F23" i="30"/>
  <c r="F167" i="111" s="1"/>
  <c r="F25" i="30"/>
  <c r="F26" i="30"/>
  <c r="F27" i="30"/>
  <c r="F171" i="111" s="1"/>
  <c r="F28" i="30"/>
  <c r="F172" i="111" s="1"/>
  <c r="F30" i="30"/>
  <c r="F31" i="30"/>
  <c r="F175" i="111" s="1"/>
  <c r="F32" i="30"/>
  <c r="F34" i="30"/>
  <c r="F35" i="30"/>
  <c r="F179" i="111" s="1"/>
  <c r="F36" i="30"/>
  <c r="F180" i="111" s="1"/>
  <c r="F37" i="30"/>
  <c r="AN43" i="31"/>
  <c r="F44" i="91"/>
  <c r="AN44" i="31"/>
  <c r="AN45" i="31"/>
  <c r="AN46" i="31"/>
  <c r="AN47" i="31"/>
  <c r="AN48" i="31"/>
  <c r="AN49" i="31"/>
  <c r="AN50" i="31"/>
  <c r="AN51" i="31"/>
  <c r="AN52" i="31"/>
  <c r="AN53" i="31"/>
  <c r="AN54" i="31"/>
  <c r="AN55" i="31"/>
  <c r="AN56" i="31"/>
  <c r="AN57" i="31"/>
  <c r="AN58" i="31"/>
  <c r="AN59" i="31"/>
  <c r="AK59" i="31"/>
  <c r="AN60" i="31"/>
  <c r="AN61" i="31"/>
  <c r="AN62" i="31"/>
  <c r="AN63" i="31"/>
  <c r="AN64" i="31"/>
  <c r="AN65" i="31"/>
  <c r="AN66" i="31"/>
  <c r="AN67" i="31"/>
  <c r="AN68" i="31"/>
  <c r="AN69" i="31"/>
  <c r="AN70" i="31"/>
  <c r="AN71" i="31"/>
  <c r="AN72" i="31"/>
  <c r="AN73" i="31"/>
  <c r="AN74" i="31"/>
  <c r="AN42" i="31"/>
  <c r="L6" i="85"/>
  <c r="H7" i="88" s="1"/>
  <c r="H8" i="88"/>
  <c r="H9" i="88"/>
  <c r="H10" i="88"/>
  <c r="H11" i="88"/>
  <c r="H12" i="88"/>
  <c r="H13" i="88"/>
  <c r="H15" i="88"/>
  <c r="H16" i="88"/>
  <c r="H17" i="88"/>
  <c r="H18" i="88"/>
  <c r="H19" i="88"/>
  <c r="H20" i="88"/>
  <c r="H21" i="88"/>
  <c r="H22" i="88"/>
  <c r="H23" i="88"/>
  <c r="H25" i="88"/>
  <c r="H26" i="88"/>
  <c r="H27" i="88"/>
  <c r="H28" i="88"/>
  <c r="H30" i="88"/>
  <c r="H31" i="88"/>
  <c r="H32" i="88"/>
  <c r="H34" i="88"/>
  <c r="H35" i="88"/>
  <c r="H36" i="88"/>
  <c r="H37" i="88"/>
  <c r="L14" i="86"/>
  <c r="E15" i="88" s="1"/>
  <c r="L15" i="86"/>
  <c r="E16" i="88" s="1"/>
  <c r="L16" i="86"/>
  <c r="E17" i="88" s="1"/>
  <c r="L17" i="86"/>
  <c r="E18" i="88" s="1"/>
  <c r="L18" i="86"/>
  <c r="E19" i="88" s="1"/>
  <c r="L19" i="86"/>
  <c r="E20" i="88" s="1"/>
  <c r="L20" i="86"/>
  <c r="E21" i="88" s="1"/>
  <c r="L21" i="86"/>
  <c r="E22" i="88" s="1"/>
  <c r="L22" i="86"/>
  <c r="E23" i="88" s="1"/>
  <c r="L24" i="86"/>
  <c r="E25" i="88" s="1"/>
  <c r="L25" i="86"/>
  <c r="E26" i="88" s="1"/>
  <c r="L26" i="86"/>
  <c r="E27" i="88" s="1"/>
  <c r="L27" i="86"/>
  <c r="E28" i="88" s="1"/>
  <c r="L29" i="86"/>
  <c r="E30" i="88" s="1"/>
  <c r="L30" i="86"/>
  <c r="E31" i="88" s="1"/>
  <c r="L31" i="86"/>
  <c r="E32" i="88" s="1"/>
  <c r="L33" i="86"/>
  <c r="E34" i="88" s="1"/>
  <c r="L34" i="86"/>
  <c r="E35" i="88" s="1"/>
  <c r="L35" i="86"/>
  <c r="E36" i="88" s="1"/>
  <c r="L36" i="86"/>
  <c r="E37" i="88" s="1"/>
  <c r="K14" i="87"/>
  <c r="K15" i="87"/>
  <c r="K17" i="87"/>
  <c r="K19" i="87"/>
  <c r="K20" i="87"/>
  <c r="K21" i="87"/>
  <c r="K22" i="87"/>
  <c r="K24" i="87"/>
  <c r="K25" i="87"/>
  <c r="K26" i="87"/>
  <c r="K27" i="87"/>
  <c r="K29" i="87"/>
  <c r="B30" i="88" s="1"/>
  <c r="K30" i="87"/>
  <c r="B31" i="88" s="1"/>
  <c r="K31" i="87"/>
  <c r="B32" i="88" s="1"/>
  <c r="K33" i="87"/>
  <c r="B34" i="88" s="1"/>
  <c r="K34" i="87"/>
  <c r="B35" i="88" s="1"/>
  <c r="K35" i="87"/>
  <c r="B36" i="88" s="1"/>
  <c r="K36" i="87"/>
  <c r="B37" i="88" s="1"/>
  <c r="N37" i="89"/>
  <c r="N36" i="89"/>
  <c r="N35" i="89"/>
  <c r="N34" i="89"/>
  <c r="N33" i="89" s="1"/>
  <c r="N32" i="89"/>
  <c r="N31" i="89"/>
  <c r="N30" i="89"/>
  <c r="N29" i="89" s="1"/>
  <c r="N28" i="89"/>
  <c r="N27" i="89"/>
  <c r="N26" i="89"/>
  <c r="N25" i="89"/>
  <c r="N24" i="89" s="1"/>
  <c r="N23" i="89"/>
  <c r="N22" i="89"/>
  <c r="N21" i="89"/>
  <c r="N20" i="89"/>
  <c r="N19" i="89"/>
  <c r="N18" i="89"/>
  <c r="N17" i="89"/>
  <c r="N16" i="89"/>
  <c r="N15" i="89"/>
  <c r="N14" i="89" s="1"/>
  <c r="N13" i="89"/>
  <c r="N12" i="89"/>
  <c r="N11" i="89"/>
  <c r="N10" i="89"/>
  <c r="N9" i="89"/>
  <c r="N8" i="89"/>
  <c r="N7" i="89"/>
  <c r="N6" i="89" s="1"/>
  <c r="C36" i="87"/>
  <c r="C36" i="85"/>
  <c r="AI36" i="86"/>
  <c r="C37" i="98" s="1"/>
  <c r="AI35" i="86"/>
  <c r="C36" i="98" s="1"/>
  <c r="G72" i="111" s="1"/>
  <c r="AI34" i="86"/>
  <c r="C35" i="98" s="1"/>
  <c r="G71" i="111" s="1"/>
  <c r="AI33" i="86"/>
  <c r="C34" i="98" s="1"/>
  <c r="AI31" i="86"/>
  <c r="C32" i="98" s="1"/>
  <c r="G68" i="111" s="1"/>
  <c r="AI30" i="86"/>
  <c r="C31" i="98" s="1"/>
  <c r="AI29" i="86"/>
  <c r="C30" i="98" s="1"/>
  <c r="AI27" i="86"/>
  <c r="C28" i="98" s="1"/>
  <c r="AI26" i="86"/>
  <c r="C27" i="98" s="1"/>
  <c r="G63" i="111" s="1"/>
  <c r="AI25" i="86"/>
  <c r="C26" i="98" s="1"/>
  <c r="G62" i="111" s="1"/>
  <c r="AI24" i="86"/>
  <c r="C25" i="98" s="1"/>
  <c r="AI22" i="86"/>
  <c r="C23" i="98" s="1"/>
  <c r="AI21" i="86"/>
  <c r="C22" i="98" s="1"/>
  <c r="G58" i="111" s="1"/>
  <c r="AI20" i="86"/>
  <c r="C21" i="98" s="1"/>
  <c r="AI19" i="86"/>
  <c r="C20" i="98" s="1"/>
  <c r="G56" i="111" s="1"/>
  <c r="AI18" i="86"/>
  <c r="C19" i="98" s="1"/>
  <c r="AI17" i="86"/>
  <c r="C18" i="98" s="1"/>
  <c r="G54" i="111" s="1"/>
  <c r="AI16" i="86"/>
  <c r="C17" i="98" s="1"/>
  <c r="G53" i="111" s="1"/>
  <c r="AI15" i="86"/>
  <c r="C16" i="98" s="1"/>
  <c r="G52" i="111" s="1"/>
  <c r="AI14" i="86"/>
  <c r="C15" i="98" s="1"/>
  <c r="AI12" i="86"/>
  <c r="C13" i="98" s="1"/>
  <c r="G49" i="111" s="1"/>
  <c r="AI11" i="86"/>
  <c r="C12" i="98" s="1"/>
  <c r="AI10" i="86"/>
  <c r="C11" i="98" s="1"/>
  <c r="G47" i="111" s="1"/>
  <c r="AI9" i="86"/>
  <c r="C10" i="98" s="1"/>
  <c r="AI8" i="86"/>
  <c r="C9" i="98" s="1"/>
  <c r="G45" i="111" s="1"/>
  <c r="AI7" i="86"/>
  <c r="C8" i="98" s="1"/>
  <c r="G44" i="111" s="1"/>
  <c r="AI6" i="86"/>
  <c r="C7" i="98" s="1"/>
  <c r="AG36" i="86"/>
  <c r="C37" i="30" s="1"/>
  <c r="AG35" i="86"/>
  <c r="C36" i="30" s="1"/>
  <c r="AG34" i="86"/>
  <c r="C35" i="30" s="1"/>
  <c r="AG33" i="86"/>
  <c r="C34" i="30" s="1"/>
  <c r="AG31" i="86"/>
  <c r="C32" i="30" s="1"/>
  <c r="AG30" i="86"/>
  <c r="C31" i="30" s="1"/>
  <c r="AG29" i="86"/>
  <c r="C30" i="30" s="1"/>
  <c r="F66" i="111" s="1"/>
  <c r="AG27" i="86"/>
  <c r="C28" i="30" s="1"/>
  <c r="AG26" i="86"/>
  <c r="C27" i="30" s="1"/>
  <c r="AG25" i="86"/>
  <c r="C26" i="30" s="1"/>
  <c r="F62" i="111" s="1"/>
  <c r="AG24" i="86"/>
  <c r="C25" i="30" s="1"/>
  <c r="AG22" i="86"/>
  <c r="C23" i="30" s="1"/>
  <c r="AG21" i="86"/>
  <c r="C22" i="30" s="1"/>
  <c r="AG20" i="86"/>
  <c r="C21" i="30" s="1"/>
  <c r="AG19" i="86"/>
  <c r="C20" i="30" s="1"/>
  <c r="F56" i="111" s="1"/>
  <c r="AG18" i="86"/>
  <c r="C19" i="30" s="1"/>
  <c r="AG17" i="86"/>
  <c r="C18" i="30" s="1"/>
  <c r="AG16" i="86"/>
  <c r="C17" i="30" s="1"/>
  <c r="AG15" i="86"/>
  <c r="C16" i="30" s="1"/>
  <c r="F52" i="111" s="1"/>
  <c r="AG14" i="86"/>
  <c r="C15" i="30" s="1"/>
  <c r="F51" i="111" s="1"/>
  <c r="AG12" i="86"/>
  <c r="C13" i="30" s="1"/>
  <c r="AG11" i="86"/>
  <c r="C12" i="30" s="1"/>
  <c r="AG10" i="86"/>
  <c r="C11" i="30" s="1"/>
  <c r="F47" i="111" s="1"/>
  <c r="AG9" i="86"/>
  <c r="C10" i="30" s="1"/>
  <c r="AG8" i="86"/>
  <c r="C9" i="30" s="1"/>
  <c r="AG7" i="86"/>
  <c r="C8" i="30" s="1"/>
  <c r="AG6" i="86"/>
  <c r="C7" i="30" s="1"/>
  <c r="AE36" i="86"/>
  <c r="C37" i="22" s="1"/>
  <c r="AE35" i="86"/>
  <c r="C36" i="22" s="1"/>
  <c r="AE34" i="86"/>
  <c r="C35" i="22" s="1"/>
  <c r="AE33" i="86"/>
  <c r="C34" i="22" s="1"/>
  <c r="AE31" i="86"/>
  <c r="C32" i="22" s="1"/>
  <c r="AE30" i="86"/>
  <c r="C31" i="22" s="1"/>
  <c r="AE29" i="86"/>
  <c r="C30" i="22" s="1"/>
  <c r="AE27" i="86"/>
  <c r="C28" i="22" s="1"/>
  <c r="AE26" i="86"/>
  <c r="C27" i="22" s="1"/>
  <c r="AE25" i="86"/>
  <c r="C26" i="22" s="1"/>
  <c r="AE24" i="86"/>
  <c r="C25" i="22" s="1"/>
  <c r="AE22" i="86"/>
  <c r="C23" i="22" s="1"/>
  <c r="AE21" i="86"/>
  <c r="C22" i="22" s="1"/>
  <c r="AE20" i="86"/>
  <c r="C21" i="22" s="1"/>
  <c r="AE19" i="86"/>
  <c r="C20" i="22" s="1"/>
  <c r="AE18" i="86"/>
  <c r="C19" i="22" s="1"/>
  <c r="AE17" i="86"/>
  <c r="C18" i="22" s="1"/>
  <c r="AE16" i="86"/>
  <c r="C17" i="22" s="1"/>
  <c r="AE15" i="86"/>
  <c r="C16" i="22" s="1"/>
  <c r="AE14" i="86"/>
  <c r="C15" i="22" s="1"/>
  <c r="AE12" i="86"/>
  <c r="C13" i="22" s="1"/>
  <c r="AE11" i="86"/>
  <c r="C12" i="22" s="1"/>
  <c r="AE10" i="86"/>
  <c r="C11" i="22" s="1"/>
  <c r="AE9" i="86"/>
  <c r="C10" i="22" s="1"/>
  <c r="AE8" i="86"/>
  <c r="C9" i="22" s="1"/>
  <c r="AE7" i="86"/>
  <c r="C8" i="22" s="1"/>
  <c r="AE6" i="86"/>
  <c r="C7" i="22" s="1"/>
  <c r="AC36" i="86"/>
  <c r="C37" i="100" s="1"/>
  <c r="M73" i="111" s="1"/>
  <c r="AC35" i="86"/>
  <c r="C36" i="100" s="1"/>
  <c r="M72" i="111" s="1"/>
  <c r="AC34" i="86"/>
  <c r="C35" i="100" s="1"/>
  <c r="M71" i="111" s="1"/>
  <c r="AC33" i="86"/>
  <c r="C34" i="100" s="1"/>
  <c r="M70" i="111" s="1"/>
  <c r="AC31" i="86"/>
  <c r="C32" i="100" s="1"/>
  <c r="M68" i="111" s="1"/>
  <c r="AC30" i="86"/>
  <c r="C31" i="100" s="1"/>
  <c r="M67" i="111" s="1"/>
  <c r="AC29" i="86"/>
  <c r="C30" i="100" s="1"/>
  <c r="M66" i="111" s="1"/>
  <c r="AC27" i="86"/>
  <c r="C28" i="100" s="1"/>
  <c r="M64" i="111" s="1"/>
  <c r="AC26" i="86"/>
  <c r="C27" i="100" s="1"/>
  <c r="M63" i="111" s="1"/>
  <c r="AC25" i="86"/>
  <c r="C26" i="100" s="1"/>
  <c r="M62" i="111" s="1"/>
  <c r="AC24" i="86"/>
  <c r="C25" i="100" s="1"/>
  <c r="M61" i="111" s="1"/>
  <c r="AC22" i="86"/>
  <c r="C23" i="100" s="1"/>
  <c r="M59" i="111" s="1"/>
  <c r="AC21" i="86"/>
  <c r="C22" i="100" s="1"/>
  <c r="M58" i="111" s="1"/>
  <c r="AC20" i="86"/>
  <c r="C21" i="100" s="1"/>
  <c r="M57" i="111" s="1"/>
  <c r="AC19" i="86"/>
  <c r="C20" i="100" s="1"/>
  <c r="M56" i="111" s="1"/>
  <c r="AC18" i="86"/>
  <c r="C19" i="100" s="1"/>
  <c r="M55" i="111" s="1"/>
  <c r="AC17" i="86"/>
  <c r="C18" i="100" s="1"/>
  <c r="M54" i="111" s="1"/>
  <c r="AC16" i="86"/>
  <c r="C17" i="100" s="1"/>
  <c r="M53" i="111" s="1"/>
  <c r="AC15" i="86"/>
  <c r="C16" i="100" s="1"/>
  <c r="M52" i="111" s="1"/>
  <c r="AC14" i="86"/>
  <c r="C15" i="100" s="1"/>
  <c r="M51" i="111" s="1"/>
  <c r="AC12" i="86"/>
  <c r="C13" i="100" s="1"/>
  <c r="M49" i="111" s="1"/>
  <c r="AC11" i="86"/>
  <c r="C12" i="100" s="1"/>
  <c r="M48" i="111" s="1"/>
  <c r="AC10" i="86"/>
  <c r="C11" i="100" s="1"/>
  <c r="M47" i="111" s="1"/>
  <c r="AC9" i="86"/>
  <c r="C10" i="100" s="1"/>
  <c r="M46" i="111" s="1"/>
  <c r="AC8" i="86"/>
  <c r="C9" i="100" s="1"/>
  <c r="M45" i="111" s="1"/>
  <c r="AC7" i="86"/>
  <c r="C8" i="100" s="1"/>
  <c r="M44" i="111" s="1"/>
  <c r="AC6" i="86"/>
  <c r="C7" i="100" s="1"/>
  <c r="M43" i="111" s="1"/>
  <c r="C37" i="91"/>
  <c r="T36" i="86"/>
  <c r="T35" i="86"/>
  <c r="C35" i="91"/>
  <c r="T34" i="86"/>
  <c r="T33" i="86"/>
  <c r="C32" i="91"/>
  <c r="T31" i="86"/>
  <c r="T30" i="86"/>
  <c r="C30" i="91"/>
  <c r="T29" i="86"/>
  <c r="T27" i="86"/>
  <c r="C27" i="91"/>
  <c r="T26" i="86"/>
  <c r="T25" i="86"/>
  <c r="C25" i="91"/>
  <c r="T24" i="86"/>
  <c r="C23" i="91"/>
  <c r="T22" i="86"/>
  <c r="C22" i="91"/>
  <c r="T21" i="86"/>
  <c r="C21" i="91"/>
  <c r="T20" i="86"/>
  <c r="C20" i="91"/>
  <c r="T19" i="86"/>
  <c r="T18" i="86"/>
  <c r="C18" i="91"/>
  <c r="T17" i="86"/>
  <c r="T16" i="86"/>
  <c r="C16" i="91"/>
  <c r="T15" i="86"/>
  <c r="T14" i="86"/>
  <c r="C13" i="91"/>
  <c r="T12" i="86"/>
  <c r="T11" i="86"/>
  <c r="C11" i="91"/>
  <c r="T10" i="86"/>
  <c r="C10" i="91"/>
  <c r="T9" i="86"/>
  <c r="C9" i="91"/>
  <c r="T8" i="86"/>
  <c r="T7" i="86"/>
  <c r="V6" i="86"/>
  <c r="C7" i="91" s="1"/>
  <c r="T6" i="86"/>
  <c r="C7" i="95" s="1"/>
  <c r="Q7" i="86"/>
  <c r="C8" i="90" s="1"/>
  <c r="O8" i="86"/>
  <c r="Q8" i="86"/>
  <c r="C9" i="90" s="1"/>
  <c r="D45" i="111" s="1"/>
  <c r="O9" i="86"/>
  <c r="Q9" i="86"/>
  <c r="C10" i="90" s="1"/>
  <c r="O10" i="86"/>
  <c r="Q10" i="86"/>
  <c r="C11" i="90" s="1"/>
  <c r="O11" i="86"/>
  <c r="Q11" i="86"/>
  <c r="C12" i="90" s="1"/>
  <c r="O12" i="86"/>
  <c r="Q12" i="86"/>
  <c r="C13" i="90" s="1"/>
  <c r="D49" i="111" s="1"/>
  <c r="O14" i="86"/>
  <c r="Q14" i="86"/>
  <c r="C15" i="90" s="1"/>
  <c r="O15" i="86"/>
  <c r="Q15" i="86"/>
  <c r="C16" i="90" s="1"/>
  <c r="O16" i="86"/>
  <c r="Q16" i="86"/>
  <c r="C17" i="90" s="1"/>
  <c r="O17" i="86"/>
  <c r="Q17" i="86"/>
  <c r="C18" i="90" s="1"/>
  <c r="D54" i="111" s="1"/>
  <c r="O18" i="86"/>
  <c r="Q18" i="86"/>
  <c r="C19" i="90" s="1"/>
  <c r="O19" i="86"/>
  <c r="Q19" i="86"/>
  <c r="C20" i="90" s="1"/>
  <c r="O20" i="86"/>
  <c r="Q20" i="86"/>
  <c r="C21" i="90" s="1"/>
  <c r="O21" i="86"/>
  <c r="Q21" i="86"/>
  <c r="C22" i="90" s="1"/>
  <c r="D58" i="111" s="1"/>
  <c r="O22" i="86"/>
  <c r="Q22" i="86"/>
  <c r="C23" i="90" s="1"/>
  <c r="O24" i="86"/>
  <c r="Q24" i="86"/>
  <c r="C25" i="90" s="1"/>
  <c r="O25" i="86"/>
  <c r="Q25" i="86"/>
  <c r="C26" i="90" s="1"/>
  <c r="O26" i="86"/>
  <c r="Q26" i="86"/>
  <c r="C27" i="90" s="1"/>
  <c r="O27" i="86"/>
  <c r="Q27" i="86"/>
  <c r="C28" i="90" s="1"/>
  <c r="D64" i="111" s="1"/>
  <c r="O29" i="86"/>
  <c r="Q29" i="86"/>
  <c r="C30" i="90" s="1"/>
  <c r="O30" i="86"/>
  <c r="Q30" i="86"/>
  <c r="C31" i="90" s="1"/>
  <c r="O31" i="86"/>
  <c r="Q31" i="86"/>
  <c r="C32" i="90" s="1"/>
  <c r="O33" i="86"/>
  <c r="Q33" i="86"/>
  <c r="C34" i="90" s="1"/>
  <c r="D70" i="111" s="1"/>
  <c r="O34" i="86"/>
  <c r="Q34" i="86"/>
  <c r="C35" i="90" s="1"/>
  <c r="O35" i="86"/>
  <c r="Q35" i="86"/>
  <c r="C36" i="90" s="1"/>
  <c r="O36" i="86"/>
  <c r="Q36" i="86"/>
  <c r="C37" i="90" s="1"/>
  <c r="D73" i="111" s="1"/>
  <c r="Q6" i="86"/>
  <c r="O6" i="86"/>
  <c r="H7" i="86"/>
  <c r="J7" i="86"/>
  <c r="H8" i="86"/>
  <c r="J8" i="86"/>
  <c r="H9" i="86"/>
  <c r="J9" i="86"/>
  <c r="H10" i="86"/>
  <c r="J10" i="86"/>
  <c r="H11" i="86"/>
  <c r="J11" i="86"/>
  <c r="H12" i="86"/>
  <c r="J12" i="86"/>
  <c r="H14" i="86"/>
  <c r="J14" i="86"/>
  <c r="H15" i="86"/>
  <c r="J15" i="86"/>
  <c r="H16" i="86"/>
  <c r="J16" i="86"/>
  <c r="H17" i="86"/>
  <c r="J17" i="86"/>
  <c r="H18" i="86"/>
  <c r="J18" i="86"/>
  <c r="H19" i="86"/>
  <c r="J19" i="86"/>
  <c r="H20" i="86"/>
  <c r="J20" i="86"/>
  <c r="H21" i="86"/>
  <c r="J21" i="86"/>
  <c r="H22" i="86"/>
  <c r="J22" i="86"/>
  <c r="H24" i="86"/>
  <c r="J24" i="86"/>
  <c r="H25" i="86"/>
  <c r="J25" i="86"/>
  <c r="H26" i="86"/>
  <c r="J26" i="86"/>
  <c r="H27" i="86"/>
  <c r="J27" i="86"/>
  <c r="H29" i="86"/>
  <c r="J29" i="86"/>
  <c r="H30" i="86"/>
  <c r="J30" i="86"/>
  <c r="H31" i="86"/>
  <c r="J31" i="86"/>
  <c r="H33" i="86"/>
  <c r="J33" i="86"/>
  <c r="H34" i="86"/>
  <c r="J34" i="86"/>
  <c r="H35" i="86"/>
  <c r="J35" i="86"/>
  <c r="H36" i="86"/>
  <c r="J36" i="86"/>
  <c r="J6" i="86"/>
  <c r="H6" i="86"/>
  <c r="E7" i="86"/>
  <c r="E8" i="89" s="1"/>
  <c r="E8" i="86"/>
  <c r="E9" i="89" s="1"/>
  <c r="E9" i="86"/>
  <c r="E10" i="89" s="1"/>
  <c r="E10" i="86"/>
  <c r="E11" i="89" s="1"/>
  <c r="E11" i="86"/>
  <c r="E12" i="89" s="1"/>
  <c r="E12" i="86"/>
  <c r="E13" i="89" s="1"/>
  <c r="E14" i="86"/>
  <c r="E15" i="89" s="1"/>
  <c r="E15" i="86"/>
  <c r="E16" i="89" s="1"/>
  <c r="E16" i="86"/>
  <c r="E17" i="89" s="1"/>
  <c r="E17" i="86"/>
  <c r="E18" i="89" s="1"/>
  <c r="E18" i="86"/>
  <c r="E19" i="89" s="1"/>
  <c r="E19" i="86"/>
  <c r="E20" i="89" s="1"/>
  <c r="E20" i="86"/>
  <c r="E21" i="89" s="1"/>
  <c r="E21" i="86"/>
  <c r="E22" i="89" s="1"/>
  <c r="E22" i="86"/>
  <c r="E23" i="89" s="1"/>
  <c r="E24" i="86"/>
  <c r="E25" i="89" s="1"/>
  <c r="E25" i="86"/>
  <c r="E26" i="89" s="1"/>
  <c r="E26" i="86"/>
  <c r="E27" i="89" s="1"/>
  <c r="E27" i="86"/>
  <c r="E29" i="86"/>
  <c r="E30" i="89" s="1"/>
  <c r="E30" i="86"/>
  <c r="E31" i="89" s="1"/>
  <c r="E31" i="86"/>
  <c r="E32" i="89" s="1"/>
  <c r="E33" i="86"/>
  <c r="E34" i="89" s="1"/>
  <c r="E34" i="86"/>
  <c r="E35" i="89" s="1"/>
  <c r="E35" i="86"/>
  <c r="E36" i="86"/>
  <c r="E37" i="89" s="1"/>
  <c r="E6" i="86"/>
  <c r="C36" i="86"/>
  <c r="C6" i="86"/>
  <c r="C7" i="86"/>
  <c r="F7" i="86" s="1"/>
  <c r="C8" i="86"/>
  <c r="C9" i="86"/>
  <c r="C10" i="86"/>
  <c r="C11" i="86"/>
  <c r="C12" i="86"/>
  <c r="C14" i="86"/>
  <c r="C15" i="86"/>
  <c r="C16" i="86"/>
  <c r="F16" i="86" s="1"/>
  <c r="C17" i="86"/>
  <c r="C18" i="86"/>
  <c r="C19" i="86"/>
  <c r="C20" i="86"/>
  <c r="C21" i="86"/>
  <c r="C22" i="86"/>
  <c r="C24" i="86"/>
  <c r="C25" i="86"/>
  <c r="F25" i="86" s="1"/>
  <c r="C26" i="86"/>
  <c r="C27" i="86"/>
  <c r="C29" i="86"/>
  <c r="C30" i="86"/>
  <c r="C31" i="86"/>
  <c r="C33" i="86"/>
  <c r="C34" i="86"/>
  <c r="C35" i="86"/>
  <c r="F35" i="86" s="1"/>
  <c r="AI36" i="87"/>
  <c r="B37" i="98" s="1"/>
  <c r="AG36" i="87"/>
  <c r="B37" i="30" s="1"/>
  <c r="AE36" i="87"/>
  <c r="B37" i="22" s="1"/>
  <c r="AC36" i="87"/>
  <c r="B37" i="100" s="1"/>
  <c r="M36" i="111" s="1"/>
  <c r="T36" i="87"/>
  <c r="U36" i="87"/>
  <c r="B75" i="91" s="1"/>
  <c r="O36" i="87"/>
  <c r="P36" i="87"/>
  <c r="J36" i="87"/>
  <c r="H36" i="87"/>
  <c r="AI35" i="87"/>
  <c r="B36" i="98" s="1"/>
  <c r="AG35" i="87"/>
  <c r="B36" i="30" s="1"/>
  <c r="AE35" i="87"/>
  <c r="B36" i="22" s="1"/>
  <c r="AC35" i="87"/>
  <c r="B36" i="100" s="1"/>
  <c r="M35" i="111" s="1"/>
  <c r="T35" i="87"/>
  <c r="U35" i="87"/>
  <c r="B74" i="91" s="1"/>
  <c r="O35" i="87"/>
  <c r="P35" i="87"/>
  <c r="J35" i="87"/>
  <c r="H35" i="87"/>
  <c r="C35" i="87"/>
  <c r="AI34" i="87"/>
  <c r="B35" i="98" s="1"/>
  <c r="AG34" i="87"/>
  <c r="B35" i="30" s="1"/>
  <c r="AE34" i="87"/>
  <c r="B35" i="22" s="1"/>
  <c r="AC34" i="87"/>
  <c r="B35" i="100" s="1"/>
  <c r="M34" i="111" s="1"/>
  <c r="T34" i="87"/>
  <c r="U34" i="87"/>
  <c r="B73" i="91" s="1"/>
  <c r="O34" i="87"/>
  <c r="P34" i="87"/>
  <c r="B73" i="90" s="1"/>
  <c r="J34" i="87"/>
  <c r="H34" i="87"/>
  <c r="C34" i="87"/>
  <c r="F34" i="87" s="1"/>
  <c r="AI33" i="87"/>
  <c r="B34" i="98" s="1"/>
  <c r="B72" i="98" s="1"/>
  <c r="AG33" i="87"/>
  <c r="B34" i="30" s="1"/>
  <c r="AE33" i="87"/>
  <c r="B34" i="22" s="1"/>
  <c r="AC33" i="87"/>
  <c r="B34" i="100" s="1"/>
  <c r="M33" i="111" s="1"/>
  <c r="T33" i="87"/>
  <c r="U33" i="87"/>
  <c r="O33" i="87"/>
  <c r="P33" i="87"/>
  <c r="B72" i="90" s="1"/>
  <c r="J33" i="87"/>
  <c r="H33" i="87"/>
  <c r="C33" i="87"/>
  <c r="AI31" i="87"/>
  <c r="B32" i="98" s="1"/>
  <c r="AG31" i="87"/>
  <c r="B32" i="30" s="1"/>
  <c r="AE31" i="87"/>
  <c r="B32" i="22" s="1"/>
  <c r="AC31" i="87"/>
  <c r="B32" i="100" s="1"/>
  <c r="M31" i="111" s="1"/>
  <c r="T31" i="87"/>
  <c r="U31" i="87"/>
  <c r="O31" i="87"/>
  <c r="P31" i="87"/>
  <c r="J31" i="87"/>
  <c r="H31" i="87"/>
  <c r="C31" i="87"/>
  <c r="AI30" i="87"/>
  <c r="B31" i="98" s="1"/>
  <c r="B69" i="98" s="1"/>
  <c r="AG30" i="87"/>
  <c r="B31" i="30" s="1"/>
  <c r="F30" i="111" s="1"/>
  <c r="AE30" i="87"/>
  <c r="B31" i="22" s="1"/>
  <c r="AC30" i="87"/>
  <c r="B31" i="100" s="1"/>
  <c r="M30" i="111" s="1"/>
  <c r="T30" i="87"/>
  <c r="U30" i="87"/>
  <c r="B69" i="91" s="1"/>
  <c r="O30" i="87"/>
  <c r="P30" i="87"/>
  <c r="J30" i="87"/>
  <c r="H30" i="87"/>
  <c r="C30" i="87"/>
  <c r="F30" i="87" s="1"/>
  <c r="AI29" i="87"/>
  <c r="B30" i="98" s="1"/>
  <c r="B68" i="98" s="1"/>
  <c r="AG29" i="87"/>
  <c r="B30" i="30" s="1"/>
  <c r="AE29" i="87"/>
  <c r="B30" i="22" s="1"/>
  <c r="AC29" i="87"/>
  <c r="B30" i="100" s="1"/>
  <c r="M29" i="111" s="1"/>
  <c r="T29" i="87"/>
  <c r="U29" i="87"/>
  <c r="O29" i="87"/>
  <c r="P29" i="87"/>
  <c r="B68" i="90" s="1"/>
  <c r="J29" i="87"/>
  <c r="H29" i="87"/>
  <c r="C29" i="87"/>
  <c r="AI27" i="87"/>
  <c r="B28" i="98" s="1"/>
  <c r="B66" i="98" s="1"/>
  <c r="AG27" i="87"/>
  <c r="B28" i="30" s="1"/>
  <c r="AE27" i="87"/>
  <c r="B28" i="22" s="1"/>
  <c r="AC27" i="87"/>
  <c r="B28" i="100" s="1"/>
  <c r="M27" i="111" s="1"/>
  <c r="T27" i="87"/>
  <c r="U27" i="87"/>
  <c r="B66" i="91" s="1"/>
  <c r="O27" i="87"/>
  <c r="P27" i="87"/>
  <c r="B66" i="90" s="1"/>
  <c r="J27" i="87"/>
  <c r="H27" i="87"/>
  <c r="C27" i="87"/>
  <c r="AI26" i="87"/>
  <c r="B27" i="98" s="1"/>
  <c r="AG26" i="87"/>
  <c r="B27" i="30" s="1"/>
  <c r="F26" i="111" s="1"/>
  <c r="AE26" i="87"/>
  <c r="B27" i="22" s="1"/>
  <c r="AC26" i="87"/>
  <c r="B27" i="100" s="1"/>
  <c r="M26" i="111" s="1"/>
  <c r="T26" i="87"/>
  <c r="U26" i="87"/>
  <c r="B65" i="91" s="1"/>
  <c r="O26" i="87"/>
  <c r="P26" i="87"/>
  <c r="J26" i="87"/>
  <c r="H26" i="87"/>
  <c r="C26" i="87"/>
  <c r="AI25" i="87"/>
  <c r="B26" i="98" s="1"/>
  <c r="B64" i="98" s="1"/>
  <c r="AG25" i="87"/>
  <c r="B26" i="30" s="1"/>
  <c r="AE25" i="87"/>
  <c r="B26" i="22" s="1"/>
  <c r="AC25" i="87"/>
  <c r="B26" i="100" s="1"/>
  <c r="M25" i="111" s="1"/>
  <c r="T25" i="87"/>
  <c r="U25" i="87"/>
  <c r="O25" i="87"/>
  <c r="P25" i="87"/>
  <c r="J25" i="87"/>
  <c r="H25" i="87"/>
  <c r="C25" i="87"/>
  <c r="AI24" i="87"/>
  <c r="B25" i="98" s="1"/>
  <c r="B63" i="98" s="1"/>
  <c r="AG24" i="87"/>
  <c r="B25" i="30" s="1"/>
  <c r="AE24" i="87"/>
  <c r="B25" i="22" s="1"/>
  <c r="AC24" i="87"/>
  <c r="B25" i="100" s="1"/>
  <c r="M24" i="111" s="1"/>
  <c r="T24" i="87"/>
  <c r="U24" i="87"/>
  <c r="B63" i="91" s="1"/>
  <c r="O24" i="87"/>
  <c r="P24" i="87"/>
  <c r="B63" i="90" s="1"/>
  <c r="J24" i="87"/>
  <c r="H24" i="87"/>
  <c r="C24" i="87"/>
  <c r="F24" i="87" s="1"/>
  <c r="AI22" i="87"/>
  <c r="B23" i="98" s="1"/>
  <c r="AG22" i="87"/>
  <c r="B23" i="30" s="1"/>
  <c r="AE22" i="87"/>
  <c r="B23" i="22" s="1"/>
  <c r="AC22" i="87"/>
  <c r="B23" i="100" s="1"/>
  <c r="M22" i="111" s="1"/>
  <c r="T22" i="87"/>
  <c r="U22" i="87"/>
  <c r="B61" i="91" s="1"/>
  <c r="O22" i="87"/>
  <c r="P22" i="87"/>
  <c r="B61" i="90" s="1"/>
  <c r="J22" i="87"/>
  <c r="H22" i="87"/>
  <c r="C22" i="87"/>
  <c r="AI21" i="87"/>
  <c r="B22" i="98" s="1"/>
  <c r="AG21" i="87"/>
  <c r="B22" i="30" s="1"/>
  <c r="AE21" i="87"/>
  <c r="B22" i="22" s="1"/>
  <c r="AC21" i="87"/>
  <c r="B22" i="100" s="1"/>
  <c r="M21" i="111" s="1"/>
  <c r="T21" i="87"/>
  <c r="U21" i="87"/>
  <c r="B60" i="91" s="1"/>
  <c r="O21" i="87"/>
  <c r="P21" i="87"/>
  <c r="J21" i="87"/>
  <c r="H21" i="87"/>
  <c r="C21" i="87"/>
  <c r="AI20" i="87"/>
  <c r="B21" i="98" s="1"/>
  <c r="AG20" i="87"/>
  <c r="B21" i="30" s="1"/>
  <c r="AE20" i="87"/>
  <c r="B21" i="22" s="1"/>
  <c r="AC20" i="87"/>
  <c r="B21" i="100" s="1"/>
  <c r="M20" i="111" s="1"/>
  <c r="T20" i="87"/>
  <c r="U20" i="87"/>
  <c r="B59" i="91" s="1"/>
  <c r="O20" i="87"/>
  <c r="P20" i="87"/>
  <c r="J20" i="87"/>
  <c r="H20" i="87"/>
  <c r="C20" i="87"/>
  <c r="F20" i="87" s="1"/>
  <c r="AI19" i="87"/>
  <c r="B20" i="98" s="1"/>
  <c r="AG19" i="87"/>
  <c r="B20" i="30" s="1"/>
  <c r="AE19" i="87"/>
  <c r="B20" i="22" s="1"/>
  <c r="AC19" i="87"/>
  <c r="B20" i="100" s="1"/>
  <c r="M19" i="111" s="1"/>
  <c r="T19" i="87"/>
  <c r="U19" i="87"/>
  <c r="O19" i="87"/>
  <c r="P19" i="87"/>
  <c r="B58" i="90" s="1"/>
  <c r="J19" i="87"/>
  <c r="H19" i="87"/>
  <c r="C19" i="87"/>
  <c r="AI18" i="87"/>
  <c r="B19" i="98" s="1"/>
  <c r="B57" i="98" s="1"/>
  <c r="AG18" i="87"/>
  <c r="B19" i="30" s="1"/>
  <c r="AE18" i="87"/>
  <c r="B19" i="22" s="1"/>
  <c r="AC18" i="87"/>
  <c r="B19" i="100" s="1"/>
  <c r="M18" i="111" s="1"/>
  <c r="T18" i="87"/>
  <c r="U18" i="87"/>
  <c r="O18" i="87"/>
  <c r="P18" i="87"/>
  <c r="J18" i="87"/>
  <c r="H18" i="87"/>
  <c r="C18" i="87"/>
  <c r="AI17" i="87"/>
  <c r="B18" i="98" s="1"/>
  <c r="AG17" i="87"/>
  <c r="B18" i="30" s="1"/>
  <c r="F17" i="111" s="1"/>
  <c r="AE17" i="87"/>
  <c r="B18" i="22" s="1"/>
  <c r="AC17" i="87"/>
  <c r="B18" i="100" s="1"/>
  <c r="M17" i="111" s="1"/>
  <c r="T17" i="87"/>
  <c r="U17" i="87"/>
  <c r="B56" i="91" s="1"/>
  <c r="O17" i="87"/>
  <c r="P17" i="87"/>
  <c r="B56" i="90" s="1"/>
  <c r="J17" i="87"/>
  <c r="H17" i="87"/>
  <c r="C17" i="87"/>
  <c r="AI16" i="87"/>
  <c r="B17" i="98" s="1"/>
  <c r="B55" i="98" s="1"/>
  <c r="AG16" i="87"/>
  <c r="B17" i="30" s="1"/>
  <c r="AE16" i="87"/>
  <c r="B17" i="22" s="1"/>
  <c r="AC16" i="87"/>
  <c r="B17" i="100" s="1"/>
  <c r="M16" i="111" s="1"/>
  <c r="T16" i="87"/>
  <c r="U16" i="87"/>
  <c r="B55" i="91" s="1"/>
  <c r="O16" i="87"/>
  <c r="P16" i="87"/>
  <c r="J16" i="87"/>
  <c r="H16" i="87"/>
  <c r="C16" i="87"/>
  <c r="AI15" i="87"/>
  <c r="B16" i="98" s="1"/>
  <c r="AG15" i="87"/>
  <c r="B16" i="30" s="1"/>
  <c r="AE15" i="87"/>
  <c r="B16" i="22" s="1"/>
  <c r="AC15" i="87"/>
  <c r="B16" i="100" s="1"/>
  <c r="M15" i="111" s="1"/>
  <c r="T15" i="87"/>
  <c r="U15" i="87"/>
  <c r="B54" i="91" s="1"/>
  <c r="O15" i="87"/>
  <c r="P15" i="87"/>
  <c r="B54" i="90" s="1"/>
  <c r="J15" i="87"/>
  <c r="H15" i="87"/>
  <c r="C15" i="87"/>
  <c r="F15" i="87" s="1"/>
  <c r="AI14" i="87"/>
  <c r="B15" i="98" s="1"/>
  <c r="B53" i="98" s="1"/>
  <c r="AG14" i="87"/>
  <c r="B15" i="30" s="1"/>
  <c r="AE14" i="87"/>
  <c r="B15" i="22" s="1"/>
  <c r="AC14" i="87"/>
  <c r="B15" i="100" s="1"/>
  <c r="M14" i="111" s="1"/>
  <c r="T14" i="87"/>
  <c r="U14" i="87"/>
  <c r="B53" i="91" s="1"/>
  <c r="O14" i="87"/>
  <c r="P14" i="87"/>
  <c r="J14" i="87"/>
  <c r="H14" i="87"/>
  <c r="C14" i="87"/>
  <c r="AI12" i="87"/>
  <c r="B13" i="98" s="1"/>
  <c r="B51" i="98" s="1"/>
  <c r="AG12" i="87"/>
  <c r="B13" i="30" s="1"/>
  <c r="AE12" i="87"/>
  <c r="B13" i="22" s="1"/>
  <c r="AC12" i="87"/>
  <c r="B13" i="100" s="1"/>
  <c r="M12" i="111" s="1"/>
  <c r="T12" i="87"/>
  <c r="U12" i="87"/>
  <c r="B51" i="91" s="1"/>
  <c r="P12" i="87"/>
  <c r="B51" i="90" s="1"/>
  <c r="J12" i="87"/>
  <c r="H12" i="87"/>
  <c r="C12" i="87"/>
  <c r="AI11" i="87"/>
  <c r="B12" i="98" s="1"/>
  <c r="AG11" i="87"/>
  <c r="B12" i="30" s="1"/>
  <c r="AE11" i="87"/>
  <c r="B12" i="22" s="1"/>
  <c r="AC11" i="87"/>
  <c r="B12" i="100" s="1"/>
  <c r="M11" i="111" s="1"/>
  <c r="T11" i="87"/>
  <c r="U11" i="87"/>
  <c r="B50" i="91" s="1"/>
  <c r="O11" i="87"/>
  <c r="P11" i="87"/>
  <c r="B50" i="90" s="1"/>
  <c r="J11" i="87"/>
  <c r="H11" i="87"/>
  <c r="C11" i="87"/>
  <c r="AI10" i="87"/>
  <c r="B11" i="98" s="1"/>
  <c r="AG10" i="87"/>
  <c r="B11" i="30" s="1"/>
  <c r="AE10" i="87"/>
  <c r="B11" i="22" s="1"/>
  <c r="AC10" i="87"/>
  <c r="B11" i="100" s="1"/>
  <c r="M10" i="111" s="1"/>
  <c r="T10" i="87"/>
  <c r="U10" i="87"/>
  <c r="P10" i="87"/>
  <c r="J10" i="87"/>
  <c r="C10" i="87"/>
  <c r="F10" i="87" s="1"/>
  <c r="AI9" i="87"/>
  <c r="B10" i="98" s="1"/>
  <c r="AG9" i="87"/>
  <c r="B10" i="30" s="1"/>
  <c r="AE9" i="87"/>
  <c r="B10" i="22" s="1"/>
  <c r="AC9" i="87"/>
  <c r="B10" i="100" s="1"/>
  <c r="M9" i="111" s="1"/>
  <c r="T9" i="87"/>
  <c r="U9" i="87"/>
  <c r="B48" i="91" s="1"/>
  <c r="O9" i="87"/>
  <c r="P9" i="87"/>
  <c r="J9" i="87"/>
  <c r="H9" i="87"/>
  <c r="C9" i="87"/>
  <c r="AI8" i="87"/>
  <c r="B9" i="98" s="1"/>
  <c r="AG8" i="87"/>
  <c r="B9" i="30" s="1"/>
  <c r="F8" i="111" s="1"/>
  <c r="AE8" i="87"/>
  <c r="B9" i="22" s="1"/>
  <c r="L8" i="111" s="1"/>
  <c r="AC8" i="87"/>
  <c r="B9" i="100" s="1"/>
  <c r="M8" i="111" s="1"/>
  <c r="T8" i="87"/>
  <c r="U8" i="87"/>
  <c r="B47" i="91" s="1"/>
  <c r="P8" i="87"/>
  <c r="J8" i="87"/>
  <c r="H8" i="87"/>
  <c r="C8" i="87"/>
  <c r="F8" i="87" s="1"/>
  <c r="AI7" i="87"/>
  <c r="B8" i="98" s="1"/>
  <c r="AG7" i="87"/>
  <c r="B8" i="30" s="1"/>
  <c r="AE7" i="87"/>
  <c r="B8" i="22" s="1"/>
  <c r="AC7" i="87"/>
  <c r="B8" i="100" s="1"/>
  <c r="M7" i="111" s="1"/>
  <c r="T7" i="87"/>
  <c r="U7" i="87"/>
  <c r="P7" i="87"/>
  <c r="B46" i="90" s="1"/>
  <c r="J7" i="87"/>
  <c r="H7" i="87"/>
  <c r="C7" i="87"/>
  <c r="B7" i="98"/>
  <c r="B45" i="98" s="1"/>
  <c r="AG6" i="87"/>
  <c r="B7" i="30" s="1"/>
  <c r="AE6" i="87"/>
  <c r="B7" i="22" s="1"/>
  <c r="AC6" i="87"/>
  <c r="B7" i="100" s="1"/>
  <c r="M6" i="111" s="1"/>
  <c r="T6" i="87"/>
  <c r="U6" i="87"/>
  <c r="B45" i="91" s="1"/>
  <c r="P6" i="87"/>
  <c r="B45" i="90" s="1"/>
  <c r="J6" i="87"/>
  <c r="C6" i="87"/>
  <c r="C30" i="85"/>
  <c r="AI36" i="85"/>
  <c r="D37" i="98" s="1"/>
  <c r="G109" i="111" s="1"/>
  <c r="AG36" i="85"/>
  <c r="D37" i="30" s="1"/>
  <c r="AE36" i="85"/>
  <c r="D37" i="22" s="1"/>
  <c r="AC36" i="85"/>
  <c r="D37" i="100" s="1"/>
  <c r="T36" i="85"/>
  <c r="D37" i="91"/>
  <c r="O36" i="85"/>
  <c r="D37" i="90"/>
  <c r="J36" i="85"/>
  <c r="H36" i="85"/>
  <c r="D36" i="85"/>
  <c r="AI35" i="85"/>
  <c r="D36" i="98" s="1"/>
  <c r="G108" i="111" s="1"/>
  <c r="AG35" i="85"/>
  <c r="D36" i="30" s="1"/>
  <c r="AE35" i="85"/>
  <c r="D36" i="22" s="1"/>
  <c r="AC35" i="85"/>
  <c r="D36" i="100" s="1"/>
  <c r="T35" i="85"/>
  <c r="D36" i="91"/>
  <c r="O35" i="85"/>
  <c r="R35" i="85" s="1"/>
  <c r="D36" i="90"/>
  <c r="J35" i="85"/>
  <c r="H35" i="85"/>
  <c r="C35" i="85"/>
  <c r="D35" i="85"/>
  <c r="H36" i="89" s="1"/>
  <c r="AI34" i="85"/>
  <c r="D35" i="98" s="1"/>
  <c r="G107" i="111" s="1"/>
  <c r="AG34" i="85"/>
  <c r="D35" i="30" s="1"/>
  <c r="AE34" i="85"/>
  <c r="D35" i="22" s="1"/>
  <c r="AC34" i="85"/>
  <c r="D35" i="100" s="1"/>
  <c r="T34" i="85"/>
  <c r="O34" i="85"/>
  <c r="R34" i="85" s="1"/>
  <c r="D35" i="90"/>
  <c r="J34" i="85"/>
  <c r="H34" i="85"/>
  <c r="C34" i="85"/>
  <c r="D34" i="85"/>
  <c r="H35" i="89" s="1"/>
  <c r="AI33" i="85"/>
  <c r="D34" i="98" s="1"/>
  <c r="AG33" i="85"/>
  <c r="D34" i="30" s="1"/>
  <c r="AE33" i="85"/>
  <c r="D34" i="22" s="1"/>
  <c r="AC33" i="85"/>
  <c r="D34" i="100" s="1"/>
  <c r="T33" i="85"/>
  <c r="O33" i="85"/>
  <c r="R33" i="85" s="1"/>
  <c r="D34" i="90"/>
  <c r="D106" i="111" s="1"/>
  <c r="J33" i="85"/>
  <c r="H33" i="85"/>
  <c r="C33" i="85"/>
  <c r="D33" i="85"/>
  <c r="H34" i="89" s="1"/>
  <c r="AI31" i="85"/>
  <c r="D32" i="98" s="1"/>
  <c r="G104" i="111" s="1"/>
  <c r="AG31" i="85"/>
  <c r="D32" i="30" s="1"/>
  <c r="AE31" i="85"/>
  <c r="D32" i="22" s="1"/>
  <c r="AC31" i="85"/>
  <c r="D32" i="100" s="1"/>
  <c r="T31" i="85"/>
  <c r="D32" i="91"/>
  <c r="O31" i="85"/>
  <c r="D32" i="90"/>
  <c r="J31" i="85"/>
  <c r="H31" i="85"/>
  <c r="C31" i="85"/>
  <c r="D31" i="85"/>
  <c r="H32" i="89" s="1"/>
  <c r="AI30" i="85"/>
  <c r="D31" i="98" s="1"/>
  <c r="G103" i="111" s="1"/>
  <c r="AG30" i="85"/>
  <c r="D31" i="30" s="1"/>
  <c r="AE30" i="85"/>
  <c r="D31" i="22" s="1"/>
  <c r="AC30" i="85"/>
  <c r="D31" i="100" s="1"/>
  <c r="T30" i="85"/>
  <c r="O30" i="85"/>
  <c r="R30" i="85" s="1"/>
  <c r="D31" i="90"/>
  <c r="J30" i="85"/>
  <c r="H30" i="85"/>
  <c r="D30" i="85"/>
  <c r="AI29" i="85"/>
  <c r="D30" i="98" s="1"/>
  <c r="AG29" i="85"/>
  <c r="D30" i="30" s="1"/>
  <c r="AE29" i="85"/>
  <c r="D30" i="22" s="1"/>
  <c r="AC29" i="85"/>
  <c r="D30" i="100" s="1"/>
  <c r="T29" i="85"/>
  <c r="O29" i="85"/>
  <c r="R29" i="85" s="1"/>
  <c r="D30" i="90"/>
  <c r="J29" i="85"/>
  <c r="H29" i="85"/>
  <c r="C29" i="85"/>
  <c r="D29" i="85"/>
  <c r="AI27" i="85"/>
  <c r="D28" i="98" s="1"/>
  <c r="G100" i="111" s="1"/>
  <c r="AG27" i="85"/>
  <c r="D28" i="30" s="1"/>
  <c r="AE27" i="85"/>
  <c r="D28" i="22" s="1"/>
  <c r="AC27" i="85"/>
  <c r="D28" i="100" s="1"/>
  <c r="T27" i="85"/>
  <c r="D28" i="91"/>
  <c r="O27" i="85"/>
  <c r="R27" i="85" s="1"/>
  <c r="D28" i="90"/>
  <c r="J27" i="85"/>
  <c r="H27" i="85"/>
  <c r="C27" i="85"/>
  <c r="D27" i="85"/>
  <c r="H28" i="89" s="1"/>
  <c r="AI26" i="85"/>
  <c r="D27" i="98" s="1"/>
  <c r="G99" i="111" s="1"/>
  <c r="AG26" i="85"/>
  <c r="D27" i="30" s="1"/>
  <c r="AE26" i="85"/>
  <c r="D27" i="22" s="1"/>
  <c r="AC26" i="85"/>
  <c r="D27" i="100" s="1"/>
  <c r="T26" i="85"/>
  <c r="D27" i="91"/>
  <c r="O26" i="85"/>
  <c r="D27" i="90"/>
  <c r="J26" i="85"/>
  <c r="H26" i="85"/>
  <c r="C26" i="85"/>
  <c r="D26" i="85"/>
  <c r="H27" i="89" s="1"/>
  <c r="AI25" i="85"/>
  <c r="D26" i="98" s="1"/>
  <c r="G98" i="111" s="1"/>
  <c r="AG25" i="85"/>
  <c r="D26" i="30" s="1"/>
  <c r="F98" i="111" s="1"/>
  <c r="AE25" i="85"/>
  <c r="D26" i="22" s="1"/>
  <c r="AC25" i="85"/>
  <c r="D26" i="100" s="1"/>
  <c r="T25" i="85"/>
  <c r="O25" i="85"/>
  <c r="R25" i="85" s="1"/>
  <c r="D26" i="90"/>
  <c r="J25" i="85"/>
  <c r="H25" i="85"/>
  <c r="C25" i="85"/>
  <c r="D25" i="85"/>
  <c r="AI24" i="85"/>
  <c r="D25" i="98" s="1"/>
  <c r="AG24" i="85"/>
  <c r="D25" i="30" s="1"/>
  <c r="AE24" i="85"/>
  <c r="D25" i="22" s="1"/>
  <c r="AC24" i="85"/>
  <c r="D25" i="100" s="1"/>
  <c r="T24" i="85"/>
  <c r="D25" i="91"/>
  <c r="O24" i="85"/>
  <c r="R24" i="85" s="1"/>
  <c r="D25" i="90"/>
  <c r="J24" i="85"/>
  <c r="H24" i="85"/>
  <c r="C24" i="85"/>
  <c r="D24" i="85"/>
  <c r="AI22" i="85"/>
  <c r="D23" i="98" s="1"/>
  <c r="G95" i="111" s="1"/>
  <c r="AG22" i="85"/>
  <c r="D23" i="30" s="1"/>
  <c r="F95" i="111" s="1"/>
  <c r="AE22" i="85"/>
  <c r="D23" i="22" s="1"/>
  <c r="AC22" i="85"/>
  <c r="D23" i="100" s="1"/>
  <c r="T22" i="85"/>
  <c r="O22" i="85"/>
  <c r="R22" i="85" s="1"/>
  <c r="D23" i="90"/>
  <c r="J22" i="85"/>
  <c r="H22" i="85"/>
  <c r="C22" i="85"/>
  <c r="D22" i="85"/>
  <c r="H23" i="89" s="1"/>
  <c r="AI21" i="85"/>
  <c r="D22" i="98" s="1"/>
  <c r="G94" i="111" s="1"/>
  <c r="AG21" i="85"/>
  <c r="D22" i="30" s="1"/>
  <c r="F94" i="111" s="1"/>
  <c r="AE21" i="85"/>
  <c r="D22" i="22" s="1"/>
  <c r="AC21" i="85"/>
  <c r="D22" i="100" s="1"/>
  <c r="T21" i="85"/>
  <c r="D22" i="91"/>
  <c r="O21" i="85"/>
  <c r="R21" i="85" s="1"/>
  <c r="D22" i="90"/>
  <c r="J21" i="85"/>
  <c r="H21" i="85"/>
  <c r="C21" i="85"/>
  <c r="D21" i="85"/>
  <c r="AI20" i="85"/>
  <c r="D21" i="98" s="1"/>
  <c r="G93" i="111" s="1"/>
  <c r="AG20" i="85"/>
  <c r="D21" i="30" s="1"/>
  <c r="AE20" i="85"/>
  <c r="D21" i="22" s="1"/>
  <c r="AC20" i="85"/>
  <c r="D21" i="100" s="1"/>
  <c r="T20" i="85"/>
  <c r="O20" i="85"/>
  <c r="R20" i="85" s="1"/>
  <c r="D21" i="90"/>
  <c r="J20" i="85"/>
  <c r="H20" i="85"/>
  <c r="C20" i="85"/>
  <c r="D20" i="85"/>
  <c r="AI19" i="85"/>
  <c r="D20" i="98" s="1"/>
  <c r="G92" i="111" s="1"/>
  <c r="AG19" i="85"/>
  <c r="D20" i="30" s="1"/>
  <c r="AE19" i="85"/>
  <c r="D20" i="22" s="1"/>
  <c r="AC19" i="85"/>
  <c r="D20" i="100" s="1"/>
  <c r="T19" i="85"/>
  <c r="D20" i="91"/>
  <c r="O19" i="85"/>
  <c r="R19" i="85" s="1"/>
  <c r="D20" i="90"/>
  <c r="J19" i="85"/>
  <c r="H19" i="85"/>
  <c r="C19" i="85"/>
  <c r="D19" i="85"/>
  <c r="H20" i="89" s="1"/>
  <c r="AI18" i="85"/>
  <c r="D19" i="98" s="1"/>
  <c r="G91" i="111" s="1"/>
  <c r="AG18" i="85"/>
  <c r="D19" i="30" s="1"/>
  <c r="F91" i="111" s="1"/>
  <c r="AE18" i="85"/>
  <c r="D19" i="22" s="1"/>
  <c r="AC18" i="85"/>
  <c r="D19" i="100" s="1"/>
  <c r="T18" i="85"/>
  <c r="D19" i="91"/>
  <c r="O18" i="85"/>
  <c r="D19" i="90"/>
  <c r="J18" i="85"/>
  <c r="H18" i="85"/>
  <c r="C18" i="85"/>
  <c r="D18" i="85"/>
  <c r="H19" i="89" s="1"/>
  <c r="AI17" i="85"/>
  <c r="D18" i="98" s="1"/>
  <c r="G90" i="111" s="1"/>
  <c r="AG17" i="85"/>
  <c r="D18" i="30" s="1"/>
  <c r="AE17" i="85"/>
  <c r="D18" i="22" s="1"/>
  <c r="AC17" i="85"/>
  <c r="D18" i="100" s="1"/>
  <c r="T17" i="85"/>
  <c r="O17" i="85"/>
  <c r="R17" i="85" s="1"/>
  <c r="D18" i="90"/>
  <c r="J17" i="85"/>
  <c r="H17" i="85"/>
  <c r="C17" i="85"/>
  <c r="D17" i="85"/>
  <c r="AI16" i="85"/>
  <c r="D17" i="98" s="1"/>
  <c r="G89" i="111" s="1"/>
  <c r="AG16" i="85"/>
  <c r="D17" i="30" s="1"/>
  <c r="AE16" i="85"/>
  <c r="D17" i="22" s="1"/>
  <c r="AC16" i="85"/>
  <c r="D17" i="100" s="1"/>
  <c r="T16" i="85"/>
  <c r="D17" i="91"/>
  <c r="O16" i="85"/>
  <c r="R16" i="85" s="1"/>
  <c r="D17" i="90"/>
  <c r="J16" i="85"/>
  <c r="H16" i="85"/>
  <c r="C16" i="85"/>
  <c r="D16" i="85"/>
  <c r="AI15" i="85"/>
  <c r="D16" i="98" s="1"/>
  <c r="AG15" i="85"/>
  <c r="D16" i="30" s="1"/>
  <c r="AE15" i="85"/>
  <c r="D16" i="22" s="1"/>
  <c r="AC15" i="85"/>
  <c r="D16" i="100" s="1"/>
  <c r="T15" i="85"/>
  <c r="O15" i="85"/>
  <c r="R15" i="85" s="1"/>
  <c r="D16" i="90"/>
  <c r="J15" i="85"/>
  <c r="H15" i="85"/>
  <c r="C15" i="85"/>
  <c r="D15" i="85"/>
  <c r="AI14" i="85"/>
  <c r="D15" i="98" s="1"/>
  <c r="AG14" i="85"/>
  <c r="D15" i="30" s="1"/>
  <c r="F87" i="111" s="1"/>
  <c r="AE14" i="85"/>
  <c r="D15" i="22" s="1"/>
  <c r="AC14" i="85"/>
  <c r="D15" i="100" s="1"/>
  <c r="T14" i="85"/>
  <c r="D15" i="91"/>
  <c r="O14" i="85"/>
  <c r="D15" i="90"/>
  <c r="J14" i="85"/>
  <c r="H14" i="85"/>
  <c r="C14" i="85"/>
  <c r="D14" i="85"/>
  <c r="AI12" i="85"/>
  <c r="D13" i="98" s="1"/>
  <c r="G85" i="111" s="1"/>
  <c r="AG12" i="85"/>
  <c r="D13" i="30" s="1"/>
  <c r="AE12" i="85"/>
  <c r="D13" i="22" s="1"/>
  <c r="AC12" i="85"/>
  <c r="D13" i="100" s="1"/>
  <c r="T12" i="85"/>
  <c r="O12" i="85"/>
  <c r="R12" i="85" s="1"/>
  <c r="D13" i="90"/>
  <c r="J12" i="85"/>
  <c r="H12" i="85"/>
  <c r="C12" i="85"/>
  <c r="D12" i="85"/>
  <c r="AI11" i="85"/>
  <c r="D12" i="98" s="1"/>
  <c r="AG11" i="85"/>
  <c r="D12" i="30" s="1"/>
  <c r="AE11" i="85"/>
  <c r="D12" i="22" s="1"/>
  <c r="AC11" i="85"/>
  <c r="D12" i="100" s="1"/>
  <c r="T11" i="85"/>
  <c r="D12" i="91"/>
  <c r="O11" i="85"/>
  <c r="R11" i="85" s="1"/>
  <c r="D12" i="90"/>
  <c r="J11" i="85"/>
  <c r="H11" i="85"/>
  <c r="C11" i="85"/>
  <c r="D11" i="85"/>
  <c r="H12" i="89" s="1"/>
  <c r="AI10" i="85"/>
  <c r="D11" i="98" s="1"/>
  <c r="G83" i="111" s="1"/>
  <c r="AG10" i="85"/>
  <c r="D11" i="30" s="1"/>
  <c r="AE10" i="85"/>
  <c r="D11" i="22" s="1"/>
  <c r="AC10" i="85"/>
  <c r="D11" i="100" s="1"/>
  <c r="T10" i="85"/>
  <c r="D11" i="91"/>
  <c r="O10" i="85"/>
  <c r="D11" i="90"/>
  <c r="D83" i="111" s="1"/>
  <c r="J10" i="85"/>
  <c r="H10" i="85"/>
  <c r="C10" i="85"/>
  <c r="D10" i="85"/>
  <c r="H11" i="89" s="1"/>
  <c r="AI9" i="85"/>
  <c r="D10" i="98" s="1"/>
  <c r="G82" i="111" s="1"/>
  <c r="AG9" i="85"/>
  <c r="D10" i="30" s="1"/>
  <c r="AE9" i="85"/>
  <c r="D10" i="22" s="1"/>
  <c r="AC9" i="85"/>
  <c r="D10" i="100" s="1"/>
  <c r="T9" i="85"/>
  <c r="O9" i="85"/>
  <c r="R9" i="85" s="1"/>
  <c r="D10" i="90"/>
  <c r="J9" i="85"/>
  <c r="H9" i="85"/>
  <c r="C9" i="85"/>
  <c r="D9" i="85"/>
  <c r="AI8" i="85"/>
  <c r="D9" i="98" s="1"/>
  <c r="G81" i="111" s="1"/>
  <c r="AG8" i="85"/>
  <c r="D9" i="30" s="1"/>
  <c r="AE8" i="85"/>
  <c r="D9" i="22" s="1"/>
  <c r="AC8" i="85"/>
  <c r="D9" i="100" s="1"/>
  <c r="T8" i="85"/>
  <c r="D9" i="91"/>
  <c r="O8" i="85"/>
  <c r="R8" i="85" s="1"/>
  <c r="D9" i="90"/>
  <c r="J8" i="85"/>
  <c r="H8" i="85"/>
  <c r="C8" i="85"/>
  <c r="D8" i="85"/>
  <c r="AI7" i="85"/>
  <c r="D8" i="98" s="1"/>
  <c r="G80" i="111" s="1"/>
  <c r="AG7" i="85"/>
  <c r="D8" i="30" s="1"/>
  <c r="F80" i="111" s="1"/>
  <c r="AE7" i="85"/>
  <c r="D8" i="22" s="1"/>
  <c r="AC7" i="85"/>
  <c r="D8" i="100" s="1"/>
  <c r="T7" i="85"/>
  <c r="O7" i="85"/>
  <c r="R7" i="85" s="1"/>
  <c r="D8" i="90"/>
  <c r="J7" i="85"/>
  <c r="H7" i="85"/>
  <c r="C7" i="85"/>
  <c r="D7" i="85"/>
  <c r="AI6" i="85"/>
  <c r="D7" i="98" s="1"/>
  <c r="AG6" i="85"/>
  <c r="D7" i="30" s="1"/>
  <c r="AE6" i="85"/>
  <c r="D7" i="22" s="1"/>
  <c r="L79" i="111" s="1"/>
  <c r="AC6" i="85"/>
  <c r="D7" i="100" s="1"/>
  <c r="T6" i="85"/>
  <c r="D7" i="95" s="1"/>
  <c r="V6" i="85"/>
  <c r="D7" i="91" s="1"/>
  <c r="O6" i="85"/>
  <c r="Q6" i="85"/>
  <c r="D7" i="90" s="1"/>
  <c r="J6" i="85"/>
  <c r="H6" i="85"/>
  <c r="C6" i="85"/>
  <c r="D6" i="85"/>
  <c r="H7" i="89" s="1"/>
  <c r="E138" i="111"/>
  <c r="F29" i="91"/>
  <c r="E173" i="111" s="1"/>
  <c r="F14" i="91"/>
  <c r="E158" i="111" s="1"/>
  <c r="F6" i="91"/>
  <c r="E150" i="111" s="1"/>
  <c r="F33" i="90"/>
  <c r="D177" i="111" s="1"/>
  <c r="F24" i="90"/>
  <c r="D168" i="111" s="1"/>
  <c r="F33" i="91"/>
  <c r="E177" i="111" s="1"/>
  <c r="F14" i="90"/>
  <c r="D158" i="111" s="1"/>
  <c r="F24" i="91"/>
  <c r="E168" i="111" s="1"/>
  <c r="F29" i="90"/>
  <c r="D173" i="111" s="1"/>
  <c r="F6" i="90"/>
  <c r="D150" i="111" s="1"/>
  <c r="F33" i="23"/>
  <c r="J177" i="111" s="1"/>
  <c r="F29" i="23"/>
  <c r="J173" i="111" s="1"/>
  <c r="F24" i="23"/>
  <c r="J168" i="111" s="1"/>
  <c r="F14" i="23"/>
  <c r="J158" i="111" s="1"/>
  <c r="BA32" i="12"/>
  <c r="BA23" i="12"/>
  <c r="BA13" i="12"/>
  <c r="H33" i="20"/>
  <c r="I33" i="20"/>
  <c r="F33" i="20"/>
  <c r="E33" i="20"/>
  <c r="I29" i="20"/>
  <c r="H29" i="20"/>
  <c r="F29" i="20"/>
  <c r="E29" i="20"/>
  <c r="I24" i="20"/>
  <c r="H24" i="20"/>
  <c r="F24" i="20"/>
  <c r="F6" i="20"/>
  <c r="F14" i="20"/>
  <c r="E24" i="20"/>
  <c r="E14" i="20"/>
  <c r="L14" i="20"/>
  <c r="K14" i="20"/>
  <c r="I14" i="20"/>
  <c r="H14" i="20"/>
  <c r="E6" i="20"/>
  <c r="H6" i="20"/>
  <c r="J6" i="20" s="1"/>
  <c r="I6" i="20"/>
  <c r="K6" i="20"/>
  <c r="L6" i="20"/>
  <c r="B6" i="20"/>
  <c r="B14" i="20"/>
  <c r="B29" i="20"/>
  <c r="B33" i="20"/>
  <c r="C33" i="20"/>
  <c r="B24" i="20"/>
  <c r="C24" i="20"/>
  <c r="C6" i="20"/>
  <c r="C14" i="20"/>
  <c r="C29" i="20"/>
  <c r="J35" i="20"/>
  <c r="D35" i="97" s="1"/>
  <c r="J37" i="20"/>
  <c r="D37" i="97" s="1"/>
  <c r="J36" i="20"/>
  <c r="D36" i="97" s="1"/>
  <c r="G35" i="20"/>
  <c r="C35" i="97" s="1"/>
  <c r="J14" i="20"/>
  <c r="J24" i="20"/>
  <c r="J29" i="20"/>
  <c r="J33" i="20"/>
  <c r="J34" i="20"/>
  <c r="D34" i="97" s="1"/>
  <c r="D13" i="13"/>
  <c r="D5" i="13"/>
  <c r="B171" i="15"/>
  <c r="B167" i="15"/>
  <c r="B162" i="15"/>
  <c r="B152" i="15"/>
  <c r="B144" i="15"/>
  <c r="P69" i="36"/>
  <c r="T69" i="44" s="1"/>
  <c r="T67" i="40" s="1"/>
  <c r="P70" i="36"/>
  <c r="P71" i="36"/>
  <c r="P72" i="36"/>
  <c r="T72" i="44" s="1"/>
  <c r="T70" i="40" s="1"/>
  <c r="P109" i="36"/>
  <c r="P73" i="36"/>
  <c r="T73" i="44" s="1"/>
  <c r="T71" i="40" s="1"/>
  <c r="P51" i="36"/>
  <c r="P60" i="36"/>
  <c r="P52" i="36"/>
  <c r="P53" i="36"/>
  <c r="T53" i="44" s="1"/>
  <c r="T51" i="40" s="1"/>
  <c r="P56" i="36"/>
  <c r="T56" i="44" s="1"/>
  <c r="T54" i="40" s="1"/>
  <c r="P57" i="36"/>
  <c r="T57" i="44" s="1"/>
  <c r="T55" i="40" s="1"/>
  <c r="P61" i="36"/>
  <c r="P62" i="36"/>
  <c r="T62" i="44" s="1"/>
  <c r="T60" i="40" s="1"/>
  <c r="P64" i="36"/>
  <c r="T64" i="44" s="1"/>
  <c r="T62" i="40" s="1"/>
  <c r="P65" i="36"/>
  <c r="T65" i="44" s="1"/>
  <c r="T63" i="40" s="1"/>
  <c r="P68" i="36"/>
  <c r="T68" i="44" s="1"/>
  <c r="T66" i="40" s="1"/>
  <c r="P46" i="36"/>
  <c r="P42" i="36"/>
  <c r="T7" i="44"/>
  <c r="T6" i="40" s="1"/>
  <c r="T8" i="44"/>
  <c r="T7" i="40" s="1"/>
  <c r="T9" i="44"/>
  <c r="T8" i="40" s="1"/>
  <c r="T11" i="44"/>
  <c r="T10" i="40" s="1"/>
  <c r="T12" i="44"/>
  <c r="T11" i="40" s="1"/>
  <c r="T13" i="44"/>
  <c r="T12" i="40" s="1"/>
  <c r="T15" i="44"/>
  <c r="T14" i="40" s="1"/>
  <c r="T16" i="44"/>
  <c r="T15" i="40" s="1"/>
  <c r="T17" i="44"/>
  <c r="T16" i="40" s="1"/>
  <c r="T19" i="44"/>
  <c r="T18" i="40" s="1"/>
  <c r="T20" i="44"/>
  <c r="T19" i="40" s="1"/>
  <c r="T23" i="44"/>
  <c r="T22" i="40" s="1"/>
  <c r="T25" i="44"/>
  <c r="T24" i="40" s="1"/>
  <c r="T27" i="44"/>
  <c r="T26" i="40" s="1"/>
  <c r="T28" i="44"/>
  <c r="T27" i="40" s="1"/>
  <c r="T32" i="44"/>
  <c r="T31" i="40" s="1"/>
  <c r="T35" i="44"/>
  <c r="T34" i="40" s="1"/>
  <c r="T36" i="44"/>
  <c r="T35" i="40" s="1"/>
  <c r="P37" i="20"/>
  <c r="F37" i="97" s="1"/>
  <c r="P36" i="20"/>
  <c r="F36" i="97" s="1"/>
  <c r="P35" i="20"/>
  <c r="F35" i="97" s="1"/>
  <c r="P34" i="20"/>
  <c r="F34" i="97" s="1"/>
  <c r="P32" i="20"/>
  <c r="P31" i="20"/>
  <c r="F31" i="97" s="1"/>
  <c r="P30" i="20"/>
  <c r="F30" i="97" s="1"/>
  <c r="P28" i="20"/>
  <c r="P27" i="20"/>
  <c r="F27" i="97" s="1"/>
  <c r="P26" i="20"/>
  <c r="F26" i="97" s="1"/>
  <c r="P25" i="20"/>
  <c r="F25" i="97" s="1"/>
  <c r="P23" i="20"/>
  <c r="P22" i="20"/>
  <c r="P21" i="20"/>
  <c r="P20" i="20"/>
  <c r="P19" i="20"/>
  <c r="P18" i="20"/>
  <c r="P17" i="20"/>
  <c r="P16" i="20"/>
  <c r="P15" i="20"/>
  <c r="P13" i="20"/>
  <c r="P12" i="20"/>
  <c r="P11" i="20"/>
  <c r="P10" i="20"/>
  <c r="P9" i="20"/>
  <c r="P8" i="20"/>
  <c r="P7" i="20"/>
  <c r="F7" i="97" s="1"/>
  <c r="B140" i="15"/>
  <c r="B139" i="15"/>
  <c r="B138" i="15"/>
  <c r="B137" i="15"/>
  <c r="B131" i="15"/>
  <c r="B130" i="15"/>
  <c r="B129" i="15"/>
  <c r="B128" i="15"/>
  <c r="B135" i="15"/>
  <c r="B134" i="15"/>
  <c r="B133" i="15"/>
  <c r="B121" i="15"/>
  <c r="B122" i="15"/>
  <c r="B123" i="15"/>
  <c r="B124" i="15"/>
  <c r="B125" i="15"/>
  <c r="B126" i="15"/>
  <c r="B120" i="15"/>
  <c r="B119" i="15"/>
  <c r="B118" i="15"/>
  <c r="B111" i="15"/>
  <c r="B112" i="15"/>
  <c r="B113" i="15"/>
  <c r="B114" i="15"/>
  <c r="B115" i="15"/>
  <c r="B116" i="15"/>
  <c r="B110" i="15"/>
  <c r="P5" i="13"/>
  <c r="F6" i="46"/>
  <c r="F7" i="46"/>
  <c r="F8" i="46"/>
  <c r="F9" i="46"/>
  <c r="F10" i="46"/>
  <c r="F11" i="46"/>
  <c r="F12" i="46"/>
  <c r="P13" i="13"/>
  <c r="F14" i="46"/>
  <c r="F15" i="46"/>
  <c r="F16" i="46"/>
  <c r="F17" i="46"/>
  <c r="F18" i="46"/>
  <c r="F19" i="46"/>
  <c r="F20" i="46"/>
  <c r="F21" i="46"/>
  <c r="F22" i="46"/>
  <c r="P23" i="13"/>
  <c r="N26" i="53" s="1"/>
  <c r="T26" i="53" s="1"/>
  <c r="F24" i="46"/>
  <c r="F25" i="46"/>
  <c r="F26" i="46"/>
  <c r="F27" i="46"/>
  <c r="P28" i="13"/>
  <c r="F29" i="46"/>
  <c r="F30" i="46"/>
  <c r="F31" i="46"/>
  <c r="P32" i="13"/>
  <c r="F33" i="46"/>
  <c r="F34" i="46"/>
  <c r="F35" i="46"/>
  <c r="F36" i="46"/>
  <c r="B96" i="15"/>
  <c r="B90" i="15"/>
  <c r="B91" i="15"/>
  <c r="B105" i="15"/>
  <c r="B104" i="15"/>
  <c r="B103" i="15"/>
  <c r="B102" i="15"/>
  <c r="B100" i="15"/>
  <c r="B99" i="15"/>
  <c r="B98" i="15"/>
  <c r="B95" i="15"/>
  <c r="B94" i="15"/>
  <c r="B93" i="15"/>
  <c r="B89" i="15"/>
  <c r="B88" i="15"/>
  <c r="B87" i="15"/>
  <c r="B86" i="15"/>
  <c r="B85" i="15"/>
  <c r="B84" i="15"/>
  <c r="B83" i="15"/>
  <c r="B76" i="15"/>
  <c r="B77" i="15"/>
  <c r="B78" i="15"/>
  <c r="B79" i="15"/>
  <c r="B80" i="15"/>
  <c r="B81" i="15"/>
  <c r="B75" i="15"/>
  <c r="L38" i="15"/>
  <c r="K38" i="15"/>
  <c r="J38" i="15"/>
  <c r="B49" i="15"/>
  <c r="B50" i="15"/>
  <c r="B51" i="15"/>
  <c r="B52" i="15"/>
  <c r="B53" i="15"/>
  <c r="B54" i="15"/>
  <c r="B55" i="15"/>
  <c r="B56" i="15"/>
  <c r="B48" i="15"/>
  <c r="B59" i="15"/>
  <c r="B60" i="15"/>
  <c r="B61" i="15"/>
  <c r="B58" i="15"/>
  <c r="B64" i="15"/>
  <c r="B65" i="15"/>
  <c r="B63" i="15"/>
  <c r="B68" i="15"/>
  <c r="B69" i="15"/>
  <c r="B70" i="15"/>
  <c r="B67" i="15"/>
  <c r="B41" i="15"/>
  <c r="B42" i="15"/>
  <c r="B43" i="15"/>
  <c r="B44" i="15"/>
  <c r="B45" i="15"/>
  <c r="B46" i="15"/>
  <c r="B40" i="15"/>
  <c r="H38" i="15"/>
  <c r="I38" i="15"/>
  <c r="BN23" i="12"/>
  <c r="BO23" i="12"/>
  <c r="BP23" i="12"/>
  <c r="BQ23" i="12"/>
  <c r="BN28" i="12"/>
  <c r="BO28" i="12"/>
  <c r="BP28" i="12"/>
  <c r="BQ28" i="12"/>
  <c r="BN32" i="12"/>
  <c r="BO32" i="12"/>
  <c r="BP32" i="12"/>
  <c r="BQ32" i="12"/>
  <c r="Y149" i="40"/>
  <c r="Y150" i="40"/>
  <c r="Y151" i="40"/>
  <c r="Y152" i="40"/>
  <c r="Y153" i="40"/>
  <c r="Y154" i="40"/>
  <c r="Y155" i="40"/>
  <c r="Y156" i="40"/>
  <c r="Y157" i="40"/>
  <c r="Y158" i="40"/>
  <c r="Y159" i="40"/>
  <c r="Y160" i="40"/>
  <c r="Y161" i="40"/>
  <c r="Y162" i="40"/>
  <c r="Y163" i="40"/>
  <c r="Y164" i="40"/>
  <c r="Y165" i="40"/>
  <c r="Y166" i="40"/>
  <c r="Y167" i="40"/>
  <c r="Y168" i="40"/>
  <c r="Y169" i="40"/>
  <c r="Y170" i="40"/>
  <c r="Y171" i="40"/>
  <c r="Y172" i="40"/>
  <c r="Y173" i="40"/>
  <c r="Y174" i="40"/>
  <c r="Y175" i="40"/>
  <c r="Y176" i="40"/>
  <c r="Y177" i="40"/>
  <c r="Y178" i="40"/>
  <c r="Y179" i="40"/>
  <c r="Y180" i="40"/>
  <c r="Y148" i="40"/>
  <c r="AM5" i="54"/>
  <c r="AN5" i="54"/>
  <c r="AM6" i="54"/>
  <c r="AN6" i="54"/>
  <c r="AM7" i="54"/>
  <c r="AN7" i="54"/>
  <c r="AM8" i="54"/>
  <c r="AN8" i="54"/>
  <c r="AM9" i="54"/>
  <c r="AN9" i="54"/>
  <c r="AM10" i="54"/>
  <c r="AN10" i="54"/>
  <c r="AM11" i="54"/>
  <c r="AN11" i="54"/>
  <c r="AM12" i="54"/>
  <c r="AN12" i="54"/>
  <c r="AM13" i="54"/>
  <c r="AN13" i="54"/>
  <c r="AM14" i="54"/>
  <c r="AN14" i="54"/>
  <c r="AM15" i="54"/>
  <c r="AN15" i="54"/>
  <c r="AM16" i="54"/>
  <c r="AN16" i="54"/>
  <c r="AM17" i="54"/>
  <c r="AN17" i="54"/>
  <c r="AM18" i="54"/>
  <c r="AN18" i="54"/>
  <c r="AM19" i="54"/>
  <c r="AN19" i="54"/>
  <c r="AM20" i="54"/>
  <c r="AN20" i="54"/>
  <c r="AM21" i="54"/>
  <c r="AN21" i="54"/>
  <c r="AM22" i="54"/>
  <c r="AN22" i="54"/>
  <c r="AM23" i="54"/>
  <c r="AN23" i="54"/>
  <c r="AM24" i="54"/>
  <c r="AN24" i="54"/>
  <c r="AM25" i="54"/>
  <c r="AN25" i="54"/>
  <c r="AM26" i="54"/>
  <c r="AN26" i="54"/>
  <c r="AM27" i="54"/>
  <c r="AN27" i="54"/>
  <c r="AM28" i="54"/>
  <c r="AN28" i="54"/>
  <c r="AM29" i="54"/>
  <c r="AN29" i="54"/>
  <c r="AM30" i="54"/>
  <c r="AN30" i="54"/>
  <c r="AM31" i="54"/>
  <c r="AN31" i="54"/>
  <c r="AM32" i="54"/>
  <c r="AN32" i="54"/>
  <c r="AM33" i="54"/>
  <c r="AN33" i="54"/>
  <c r="AM34" i="54"/>
  <c r="AN34" i="54"/>
  <c r="AM35" i="54"/>
  <c r="AN35" i="54"/>
  <c r="AM36" i="54"/>
  <c r="AN36" i="54"/>
  <c r="AE5" i="54"/>
  <c r="AF5" i="54"/>
  <c r="AE6" i="54"/>
  <c r="AF6" i="54"/>
  <c r="AE7" i="54"/>
  <c r="AF7" i="54"/>
  <c r="AE8" i="54"/>
  <c r="AF8" i="54"/>
  <c r="AE9" i="54"/>
  <c r="AF9" i="54"/>
  <c r="AE10" i="54"/>
  <c r="AF10" i="54"/>
  <c r="AE11" i="54"/>
  <c r="AF11" i="54"/>
  <c r="AE12" i="54"/>
  <c r="AF12" i="54"/>
  <c r="AE13" i="54"/>
  <c r="AF13" i="54"/>
  <c r="AE14" i="54"/>
  <c r="AF14" i="54"/>
  <c r="AE15" i="54"/>
  <c r="AF15" i="54"/>
  <c r="AE16" i="54"/>
  <c r="AF16" i="54"/>
  <c r="AE17" i="54"/>
  <c r="AF17" i="54"/>
  <c r="AE18" i="54"/>
  <c r="AF18" i="54"/>
  <c r="AE19" i="54"/>
  <c r="AF19" i="54"/>
  <c r="AE20" i="54"/>
  <c r="AF20" i="54"/>
  <c r="AE21" i="54"/>
  <c r="AF21" i="54"/>
  <c r="AE22" i="54"/>
  <c r="AF22" i="54"/>
  <c r="AE23" i="54"/>
  <c r="AF23" i="54"/>
  <c r="AE24" i="54"/>
  <c r="AF24" i="54"/>
  <c r="AE25" i="54"/>
  <c r="AF25" i="54"/>
  <c r="AE26" i="54"/>
  <c r="AF26" i="54"/>
  <c r="AE27" i="54"/>
  <c r="AF27" i="54"/>
  <c r="AE28" i="54"/>
  <c r="AF28" i="54"/>
  <c r="AE29" i="54"/>
  <c r="AF29" i="54"/>
  <c r="AE30" i="54"/>
  <c r="AF30" i="54"/>
  <c r="AE31" i="54"/>
  <c r="AF31" i="54"/>
  <c r="AE32" i="54"/>
  <c r="AF32" i="54"/>
  <c r="AE33" i="54"/>
  <c r="AF33" i="54"/>
  <c r="AE34" i="54"/>
  <c r="AF34" i="54"/>
  <c r="AE35" i="54"/>
  <c r="AF35" i="54"/>
  <c r="AE36" i="54"/>
  <c r="AF36" i="54"/>
  <c r="AE4" i="54"/>
  <c r="AF4" i="54"/>
  <c r="W5" i="54"/>
  <c r="X5" i="54"/>
  <c r="W6" i="54"/>
  <c r="X6" i="54"/>
  <c r="W7" i="54"/>
  <c r="X7" i="54"/>
  <c r="W8" i="54"/>
  <c r="X8" i="54"/>
  <c r="W9" i="54"/>
  <c r="X9" i="54"/>
  <c r="W10" i="54"/>
  <c r="X10" i="54"/>
  <c r="W11" i="54"/>
  <c r="X11" i="54"/>
  <c r="W12" i="54"/>
  <c r="X12" i="54"/>
  <c r="W13" i="54"/>
  <c r="X13" i="54"/>
  <c r="W14" i="54"/>
  <c r="X14" i="54"/>
  <c r="W15" i="54"/>
  <c r="X15" i="54"/>
  <c r="W16" i="54"/>
  <c r="X16" i="54"/>
  <c r="W17" i="54"/>
  <c r="X17" i="54"/>
  <c r="W18" i="54"/>
  <c r="X18" i="54"/>
  <c r="W19" i="54"/>
  <c r="X19" i="54"/>
  <c r="W20" i="54"/>
  <c r="X20" i="54"/>
  <c r="W21" i="54"/>
  <c r="X21" i="54"/>
  <c r="W22" i="54"/>
  <c r="X22" i="54"/>
  <c r="W23" i="54"/>
  <c r="X23" i="54"/>
  <c r="W24" i="54"/>
  <c r="X24" i="54"/>
  <c r="W25" i="54"/>
  <c r="X25" i="54"/>
  <c r="W26" i="54"/>
  <c r="X26" i="54"/>
  <c r="W27" i="54"/>
  <c r="X27" i="54"/>
  <c r="W28" i="54"/>
  <c r="X28" i="54"/>
  <c r="W29" i="54"/>
  <c r="X29" i="54"/>
  <c r="W30" i="54"/>
  <c r="X30" i="54"/>
  <c r="W31" i="54"/>
  <c r="X31" i="54"/>
  <c r="W32" i="54"/>
  <c r="X32" i="54"/>
  <c r="W33" i="54"/>
  <c r="X33" i="54"/>
  <c r="W34" i="54"/>
  <c r="X34" i="54"/>
  <c r="W35" i="54"/>
  <c r="X35" i="54"/>
  <c r="W36" i="54"/>
  <c r="X36" i="54"/>
  <c r="O5" i="54"/>
  <c r="P5" i="54"/>
  <c r="O6" i="54"/>
  <c r="P6" i="54"/>
  <c r="O7" i="54"/>
  <c r="P7" i="54"/>
  <c r="O8" i="54"/>
  <c r="P8" i="54"/>
  <c r="O9" i="54"/>
  <c r="P9" i="54"/>
  <c r="O10" i="54"/>
  <c r="P10" i="54"/>
  <c r="O11" i="54"/>
  <c r="P11" i="54"/>
  <c r="O12" i="54"/>
  <c r="P12" i="54"/>
  <c r="O13" i="54"/>
  <c r="P13" i="54"/>
  <c r="O14" i="54"/>
  <c r="P14" i="54"/>
  <c r="O15" i="54"/>
  <c r="P15" i="54"/>
  <c r="O16" i="54"/>
  <c r="P16" i="54"/>
  <c r="O17" i="54"/>
  <c r="P17" i="54"/>
  <c r="O18" i="54"/>
  <c r="P18" i="54"/>
  <c r="O19" i="54"/>
  <c r="P19" i="54"/>
  <c r="O20" i="54"/>
  <c r="P20" i="54"/>
  <c r="O21" i="54"/>
  <c r="P21" i="54"/>
  <c r="O22" i="54"/>
  <c r="P22" i="54"/>
  <c r="O23" i="54"/>
  <c r="P23" i="54"/>
  <c r="O24" i="54"/>
  <c r="P24" i="54"/>
  <c r="O25" i="54"/>
  <c r="P25" i="54"/>
  <c r="O26" i="54"/>
  <c r="P26" i="54"/>
  <c r="O27" i="54"/>
  <c r="P27" i="54"/>
  <c r="O28" i="54"/>
  <c r="P28" i="54"/>
  <c r="O29" i="54"/>
  <c r="P29" i="54"/>
  <c r="O30" i="54"/>
  <c r="P30" i="54"/>
  <c r="O31" i="54"/>
  <c r="P31" i="54"/>
  <c r="O32" i="54"/>
  <c r="P32" i="54"/>
  <c r="O33" i="54"/>
  <c r="P33" i="54"/>
  <c r="O34" i="54"/>
  <c r="P34" i="54"/>
  <c r="O35" i="54"/>
  <c r="P35" i="54"/>
  <c r="O36" i="54"/>
  <c r="P36" i="54"/>
  <c r="G5" i="54"/>
  <c r="H5" i="54"/>
  <c r="G6" i="54"/>
  <c r="H6" i="54"/>
  <c r="G7" i="54"/>
  <c r="H7" i="54"/>
  <c r="G8" i="54"/>
  <c r="H8" i="54"/>
  <c r="G9" i="54"/>
  <c r="H9" i="54"/>
  <c r="G10" i="54"/>
  <c r="H10" i="54"/>
  <c r="G11" i="54"/>
  <c r="H11" i="54"/>
  <c r="G12" i="54"/>
  <c r="H12" i="54"/>
  <c r="G13" i="54"/>
  <c r="H13" i="54"/>
  <c r="G14" i="54"/>
  <c r="H14" i="54"/>
  <c r="G15" i="54"/>
  <c r="H15" i="54"/>
  <c r="G16" i="54"/>
  <c r="H16" i="54"/>
  <c r="G17" i="54"/>
  <c r="H17" i="54"/>
  <c r="G18" i="54"/>
  <c r="H18" i="54"/>
  <c r="G19" i="54"/>
  <c r="H19" i="54"/>
  <c r="G20" i="54"/>
  <c r="H20" i="54"/>
  <c r="G21" i="54"/>
  <c r="H21" i="54"/>
  <c r="G22" i="54"/>
  <c r="H22" i="54"/>
  <c r="G23" i="54"/>
  <c r="H23" i="54"/>
  <c r="G24" i="54"/>
  <c r="H24" i="54"/>
  <c r="G25" i="54"/>
  <c r="H25" i="54"/>
  <c r="G26" i="54"/>
  <c r="H26" i="54"/>
  <c r="G27" i="54"/>
  <c r="H27" i="54"/>
  <c r="G28" i="54"/>
  <c r="H28" i="54"/>
  <c r="G29" i="54"/>
  <c r="H29" i="54"/>
  <c r="G30" i="54"/>
  <c r="H30" i="54"/>
  <c r="G31" i="54"/>
  <c r="H31" i="54"/>
  <c r="G32" i="54"/>
  <c r="H32" i="54"/>
  <c r="G33" i="54"/>
  <c r="H33" i="54"/>
  <c r="G34" i="54"/>
  <c r="H34" i="54"/>
  <c r="G35" i="54"/>
  <c r="H35" i="54"/>
  <c r="G36" i="54"/>
  <c r="H36" i="54"/>
  <c r="P4" i="54"/>
  <c r="X4" i="54"/>
  <c r="AN4" i="54"/>
  <c r="H4" i="54"/>
  <c r="O4" i="54"/>
  <c r="W4" i="54"/>
  <c r="AM4" i="54"/>
  <c r="G4" i="54"/>
  <c r="P49" i="36"/>
  <c r="P48" i="36"/>
  <c r="P45" i="36"/>
  <c r="P44" i="36"/>
  <c r="P33" i="20"/>
  <c r="P29" i="20"/>
  <c r="P24" i="20"/>
  <c r="P14" i="20"/>
  <c r="P6" i="20"/>
  <c r="P5" i="20"/>
  <c r="E5" i="13"/>
  <c r="F5" i="13"/>
  <c r="E13" i="13"/>
  <c r="F13" i="13"/>
  <c r="F23" i="13"/>
  <c r="D28" i="13"/>
  <c r="E28" i="13"/>
  <c r="F28" i="13"/>
  <c r="F32" i="13"/>
  <c r="L171" i="15"/>
  <c r="K171" i="15"/>
  <c r="J171" i="15"/>
  <c r="I171" i="15"/>
  <c r="H171" i="15"/>
  <c r="G171" i="15"/>
  <c r="F171" i="15"/>
  <c r="C171" i="15"/>
  <c r="E171" i="15"/>
  <c r="D171" i="15"/>
  <c r="C144" i="15"/>
  <c r="C152" i="15"/>
  <c r="C162" i="15"/>
  <c r="C167" i="15"/>
  <c r="L167" i="15"/>
  <c r="K167" i="15"/>
  <c r="J167" i="15"/>
  <c r="I167" i="15"/>
  <c r="H167" i="15"/>
  <c r="G167" i="15"/>
  <c r="F167" i="15"/>
  <c r="E167" i="15"/>
  <c r="D167" i="15"/>
  <c r="L162" i="15"/>
  <c r="K162" i="15"/>
  <c r="J162" i="15"/>
  <c r="I162" i="15"/>
  <c r="H162" i="15"/>
  <c r="G162" i="15"/>
  <c r="F162" i="15"/>
  <c r="E162" i="15"/>
  <c r="D162" i="15"/>
  <c r="L152" i="15"/>
  <c r="K152" i="15"/>
  <c r="J152" i="15"/>
  <c r="I152" i="15"/>
  <c r="H152" i="15"/>
  <c r="G152" i="15"/>
  <c r="F152" i="15"/>
  <c r="E152" i="15"/>
  <c r="D152" i="15"/>
  <c r="L144" i="15"/>
  <c r="K144" i="15"/>
  <c r="J144" i="15"/>
  <c r="I144" i="15"/>
  <c r="H144" i="15"/>
  <c r="G144" i="15"/>
  <c r="F144" i="15"/>
  <c r="E144" i="15"/>
  <c r="D144" i="15"/>
  <c r="BQ36" i="12"/>
  <c r="AK19" i="119" s="1"/>
  <c r="BQ35" i="12"/>
  <c r="AK18" i="119" s="1"/>
  <c r="BQ34" i="12"/>
  <c r="AK14" i="119" s="1"/>
  <c r="BQ33" i="12"/>
  <c r="AK5" i="119" s="1"/>
  <c r="BQ31" i="12"/>
  <c r="AK8" i="119" s="1"/>
  <c r="BQ30" i="12"/>
  <c r="AK7" i="119" s="1"/>
  <c r="BQ29" i="12"/>
  <c r="AK16" i="119" s="1"/>
  <c r="BQ27" i="12"/>
  <c r="AK4" i="119" s="1"/>
  <c r="BQ26" i="12"/>
  <c r="AK6" i="119" s="1"/>
  <c r="BQ25" i="12"/>
  <c r="AK12" i="119" s="1"/>
  <c r="BQ24" i="12"/>
  <c r="AK20" i="119" s="1"/>
  <c r="AJ18" i="54"/>
  <c r="AJ17" i="54"/>
  <c r="AI16" i="54"/>
  <c r="AJ10" i="54"/>
  <c r="AI6" i="54"/>
  <c r="BQ13" i="12"/>
  <c r="AI24" i="54"/>
  <c r="AI17" i="54"/>
  <c r="AI11" i="54"/>
  <c r="AJ12" i="54"/>
  <c r="AI12" i="54"/>
  <c r="F11" i="74"/>
  <c r="BM5" i="12"/>
  <c r="BM6" i="12"/>
  <c r="BM13" i="12"/>
  <c r="BN13" i="12"/>
  <c r="BO13" i="12"/>
  <c r="BP13" i="12"/>
  <c r="BM14" i="12"/>
  <c r="BM23" i="12"/>
  <c r="BM24" i="12"/>
  <c r="AG20" i="119" s="1"/>
  <c r="BN24" i="12"/>
  <c r="AH20" i="119" s="1"/>
  <c r="BO24" i="12"/>
  <c r="AI20" i="119" s="1"/>
  <c r="BP24" i="12"/>
  <c r="AJ20" i="119" s="1"/>
  <c r="BM25" i="12"/>
  <c r="AG12" i="119" s="1"/>
  <c r="BN25" i="12"/>
  <c r="AH12" i="119" s="1"/>
  <c r="BO25" i="12"/>
  <c r="AI12" i="119" s="1"/>
  <c r="BP25" i="12"/>
  <c r="AJ12" i="119" s="1"/>
  <c r="BM26" i="12"/>
  <c r="AG6" i="119" s="1"/>
  <c r="BN26" i="12"/>
  <c r="AH6" i="119" s="1"/>
  <c r="BO26" i="12"/>
  <c r="AI6" i="119" s="1"/>
  <c r="BP26" i="12"/>
  <c r="AJ6" i="119" s="1"/>
  <c r="BM27" i="12"/>
  <c r="AG4" i="119" s="1"/>
  <c r="BN27" i="12"/>
  <c r="AH4" i="119" s="1"/>
  <c r="BO27" i="12"/>
  <c r="AI4" i="119" s="1"/>
  <c r="BP27" i="12"/>
  <c r="AJ4" i="119" s="1"/>
  <c r="BM28" i="12"/>
  <c r="BM29" i="12"/>
  <c r="AG16" i="119" s="1"/>
  <c r="BN29" i="12"/>
  <c r="AH16" i="119" s="1"/>
  <c r="BO29" i="12"/>
  <c r="AI16" i="119" s="1"/>
  <c r="BP29" i="12"/>
  <c r="AJ16" i="119" s="1"/>
  <c r="BM30" i="12"/>
  <c r="AG7" i="119" s="1"/>
  <c r="BN30" i="12"/>
  <c r="AH7" i="119" s="1"/>
  <c r="BO30" i="12"/>
  <c r="AI7" i="119" s="1"/>
  <c r="BP30" i="12"/>
  <c r="AJ7" i="119" s="1"/>
  <c r="BM31" i="12"/>
  <c r="AG8" i="119" s="1"/>
  <c r="BN31" i="12"/>
  <c r="AH8" i="119" s="1"/>
  <c r="BO31" i="12"/>
  <c r="AI8" i="119" s="1"/>
  <c r="BP31" i="12"/>
  <c r="AJ8" i="119" s="1"/>
  <c r="BM32" i="12"/>
  <c r="BM33" i="12"/>
  <c r="AG5" i="119" s="1"/>
  <c r="BN33" i="12"/>
  <c r="AH5" i="119" s="1"/>
  <c r="BO33" i="12"/>
  <c r="AI5" i="119" s="1"/>
  <c r="BP33" i="12"/>
  <c r="AJ5" i="119" s="1"/>
  <c r="BM34" i="12"/>
  <c r="AG14" i="119" s="1"/>
  <c r="BN34" i="12"/>
  <c r="AH14" i="119" s="1"/>
  <c r="BO34" i="12"/>
  <c r="AI14" i="119" s="1"/>
  <c r="BP34" i="12"/>
  <c r="AJ14" i="119" s="1"/>
  <c r="BM35" i="12"/>
  <c r="AG18" i="119" s="1"/>
  <c r="BN35" i="12"/>
  <c r="AH18" i="119" s="1"/>
  <c r="BO35" i="12"/>
  <c r="AI18" i="119" s="1"/>
  <c r="BP35" i="12"/>
  <c r="AJ18" i="119" s="1"/>
  <c r="BM36" i="12"/>
  <c r="AG19" i="119" s="1"/>
  <c r="BN36" i="12"/>
  <c r="AH19" i="119" s="1"/>
  <c r="BO36" i="12"/>
  <c r="AI19" i="119" s="1"/>
  <c r="BP36" i="12"/>
  <c r="AJ19" i="119" s="1"/>
  <c r="B13" i="46"/>
  <c r="C5" i="13"/>
  <c r="C13" i="13"/>
  <c r="C23" i="13"/>
  <c r="C28" i="13"/>
  <c r="C32" i="13"/>
  <c r="D28" i="46"/>
  <c r="C32" i="46"/>
  <c r="B32" i="13"/>
  <c r="B28" i="13"/>
  <c r="B23" i="13"/>
  <c r="B13" i="13"/>
  <c r="B5" i="13"/>
  <c r="B5" i="46"/>
  <c r="D37" i="20"/>
  <c r="B37" i="97" s="1"/>
  <c r="D36" i="20"/>
  <c r="B36" i="97" s="1"/>
  <c r="D35" i="20"/>
  <c r="B35" i="97" s="1"/>
  <c r="D34" i="20"/>
  <c r="B34" i="97" s="1"/>
  <c r="D32" i="20"/>
  <c r="B32" i="97" s="1"/>
  <c r="D31" i="20"/>
  <c r="B31" i="97" s="1"/>
  <c r="D30" i="20"/>
  <c r="B30" i="97" s="1"/>
  <c r="D28" i="20"/>
  <c r="B28" i="97" s="1"/>
  <c r="D27" i="20"/>
  <c r="B27" i="97" s="1"/>
  <c r="D26" i="20"/>
  <c r="B26" i="97" s="1"/>
  <c r="D25" i="20"/>
  <c r="B25" i="97" s="1"/>
  <c r="D23" i="20"/>
  <c r="B23" i="97" s="1"/>
  <c r="D22" i="20"/>
  <c r="B22" i="97" s="1"/>
  <c r="D21" i="20"/>
  <c r="B21" i="97" s="1"/>
  <c r="D20" i="20"/>
  <c r="B20" i="97" s="1"/>
  <c r="D19" i="20"/>
  <c r="B19" i="97" s="1"/>
  <c r="D18" i="20"/>
  <c r="B18" i="97" s="1"/>
  <c r="D17" i="20"/>
  <c r="B17" i="97" s="1"/>
  <c r="D16" i="20"/>
  <c r="B16" i="97" s="1"/>
  <c r="D15" i="20"/>
  <c r="B15" i="97" s="1"/>
  <c r="D13" i="20"/>
  <c r="B13" i="97" s="1"/>
  <c r="D12" i="20"/>
  <c r="B12" i="97" s="1"/>
  <c r="D11" i="20"/>
  <c r="B11" i="97" s="1"/>
  <c r="D10" i="20"/>
  <c r="B10" i="97" s="1"/>
  <c r="D9" i="20"/>
  <c r="B9" i="97" s="1"/>
  <c r="D8" i="20"/>
  <c r="B8" i="97" s="1"/>
  <c r="G37" i="20"/>
  <c r="C37" i="97" s="1"/>
  <c r="G36" i="20"/>
  <c r="C36" i="97" s="1"/>
  <c r="G34" i="20"/>
  <c r="C34" i="97" s="1"/>
  <c r="G32" i="20"/>
  <c r="C32" i="97" s="1"/>
  <c r="G31" i="20"/>
  <c r="C31" i="97" s="1"/>
  <c r="G30" i="20"/>
  <c r="C30" i="97" s="1"/>
  <c r="G28" i="20"/>
  <c r="C28" i="97" s="1"/>
  <c r="G27" i="20"/>
  <c r="C27" i="97" s="1"/>
  <c r="G26" i="20"/>
  <c r="C26" i="97" s="1"/>
  <c r="G25" i="20"/>
  <c r="C25" i="97" s="1"/>
  <c r="G23" i="20"/>
  <c r="C23" i="97" s="1"/>
  <c r="G22" i="20"/>
  <c r="C22" i="97" s="1"/>
  <c r="G21" i="20"/>
  <c r="C21" i="97" s="1"/>
  <c r="G20" i="20"/>
  <c r="C20" i="97" s="1"/>
  <c r="G19" i="20"/>
  <c r="C19" i="97" s="1"/>
  <c r="G18" i="20"/>
  <c r="C18" i="97" s="1"/>
  <c r="G17" i="20"/>
  <c r="C17" i="97" s="1"/>
  <c r="G16" i="20"/>
  <c r="C16" i="97" s="1"/>
  <c r="G15" i="20"/>
  <c r="C15" i="97" s="1"/>
  <c r="G13" i="20"/>
  <c r="C13" i="97" s="1"/>
  <c r="G12" i="20"/>
  <c r="C12" i="97" s="1"/>
  <c r="G11" i="20"/>
  <c r="C11" i="97" s="1"/>
  <c r="G10" i="20"/>
  <c r="C10" i="97" s="1"/>
  <c r="G9" i="20"/>
  <c r="C9" i="97" s="1"/>
  <c r="G8" i="20"/>
  <c r="C8" i="97" s="1"/>
  <c r="J32" i="20"/>
  <c r="D32" i="97" s="1"/>
  <c r="J31" i="20"/>
  <c r="D31" i="97" s="1"/>
  <c r="J30" i="20"/>
  <c r="D30" i="97" s="1"/>
  <c r="J28" i="20"/>
  <c r="D28" i="97" s="1"/>
  <c r="J27" i="20"/>
  <c r="D27" i="97" s="1"/>
  <c r="J26" i="20"/>
  <c r="D26" i="97" s="1"/>
  <c r="J25" i="20"/>
  <c r="D25" i="97" s="1"/>
  <c r="J23" i="20"/>
  <c r="J22" i="20"/>
  <c r="J21" i="20"/>
  <c r="D21" i="97" s="1"/>
  <c r="J20" i="20"/>
  <c r="D20" i="97" s="1"/>
  <c r="J19" i="20"/>
  <c r="D19" i="97" s="1"/>
  <c r="J18" i="20"/>
  <c r="D18" i="97" s="1"/>
  <c r="J17" i="20"/>
  <c r="D17" i="97" s="1"/>
  <c r="J16" i="20"/>
  <c r="D16" i="97" s="1"/>
  <c r="J15" i="20"/>
  <c r="D15" i="97" s="1"/>
  <c r="J13" i="20"/>
  <c r="J12" i="20"/>
  <c r="J11" i="20"/>
  <c r="D11" i="97" s="1"/>
  <c r="J10" i="20"/>
  <c r="D10" i="97" s="1"/>
  <c r="J9" i="20"/>
  <c r="D9" i="97" s="1"/>
  <c r="J8" i="20"/>
  <c r="D8" i="97" s="1"/>
  <c r="J7" i="20"/>
  <c r="D7" i="97" s="1"/>
  <c r="M33" i="20"/>
  <c r="M29" i="20"/>
  <c r="M24" i="20"/>
  <c r="I108" i="15"/>
  <c r="I73" i="15"/>
  <c r="J73" i="15"/>
  <c r="L73" i="15"/>
  <c r="F73" i="15"/>
  <c r="C73" i="15"/>
  <c r="G73" i="15"/>
  <c r="E73" i="15"/>
  <c r="B12" i="15"/>
  <c r="B12" i="66" s="1"/>
  <c r="B4" i="15"/>
  <c r="B4" i="66" s="1"/>
  <c r="K3" i="15"/>
  <c r="H3" i="15"/>
  <c r="B136" i="15"/>
  <c r="B132" i="15"/>
  <c r="B127" i="15"/>
  <c r="B101" i="15"/>
  <c r="B97" i="15"/>
  <c r="B92" i="15"/>
  <c r="D73" i="15"/>
  <c r="H73" i="15"/>
  <c r="E38" i="15"/>
  <c r="D38" i="15"/>
  <c r="F38" i="15"/>
  <c r="C38" i="15"/>
  <c r="G38" i="15"/>
  <c r="F3" i="15"/>
  <c r="K73" i="15"/>
  <c r="D3" i="15"/>
  <c r="J3" i="15"/>
  <c r="L3" i="15"/>
  <c r="D108" i="15"/>
  <c r="E108" i="15"/>
  <c r="F108" i="15"/>
  <c r="H108" i="15"/>
  <c r="J108" i="15"/>
  <c r="L108" i="15"/>
  <c r="I3" i="15"/>
  <c r="K108" i="15"/>
  <c r="C3" i="15"/>
  <c r="G3" i="15"/>
  <c r="E3" i="15"/>
  <c r="C108" i="15"/>
  <c r="G108" i="15"/>
  <c r="B22" i="15"/>
  <c r="B22" i="66" s="1"/>
  <c r="B31" i="15"/>
  <c r="B31" i="66" s="1"/>
  <c r="B27" i="15"/>
  <c r="B27" i="66" s="1"/>
  <c r="K36" i="54"/>
  <c r="T27" i="54"/>
  <c r="K26" i="54"/>
  <c r="D26" i="54"/>
  <c r="S25" i="54"/>
  <c r="AA15" i="54"/>
  <c r="T15" i="54"/>
  <c r="L22" i="54"/>
  <c r="T14" i="54"/>
  <c r="S17" i="54"/>
  <c r="AB12" i="54"/>
  <c r="L12" i="54"/>
  <c r="T11" i="54"/>
  <c r="K11" i="54"/>
  <c r="T8" i="54"/>
  <c r="C36" i="54"/>
  <c r="S36" i="54"/>
  <c r="C35" i="54"/>
  <c r="C34" i="54"/>
  <c r="C29" i="54"/>
  <c r="C31" i="54"/>
  <c r="S31" i="54"/>
  <c r="K25" i="54"/>
  <c r="AA24" i="54"/>
  <c r="C25" i="54"/>
  <c r="C24" i="54"/>
  <c r="K17" i="54"/>
  <c r="L17" i="54"/>
  <c r="L19" i="54"/>
  <c r="C17" i="54"/>
  <c r="D17" i="54"/>
  <c r="D20" i="54"/>
  <c r="D16" i="54"/>
  <c r="C19" i="54"/>
  <c r="D19" i="54"/>
  <c r="S19" i="54"/>
  <c r="T22" i="54"/>
  <c r="C6" i="54"/>
  <c r="C11" i="54"/>
  <c r="C7" i="54"/>
  <c r="AA35" i="54"/>
  <c r="AA34" i="54"/>
  <c r="AA14" i="54"/>
  <c r="AB14" i="54"/>
  <c r="AB18" i="54"/>
  <c r="D6" i="54"/>
  <c r="B5" i="74"/>
  <c r="D11" i="54"/>
  <c r="D7" i="54"/>
  <c r="E25" i="54"/>
  <c r="D25" i="54"/>
  <c r="D24" i="54"/>
  <c r="D29" i="54"/>
  <c r="T31" i="54"/>
  <c r="D36" i="54"/>
  <c r="T36" i="54"/>
  <c r="D34" i="54"/>
  <c r="T34" i="54"/>
  <c r="L11" i="54"/>
  <c r="AB7" i="54"/>
  <c r="AB24" i="54"/>
  <c r="L36" i="54"/>
  <c r="AB35" i="54"/>
  <c r="AB33" i="54"/>
  <c r="D23" i="13"/>
  <c r="E23" i="13"/>
  <c r="D32" i="13"/>
  <c r="E32" i="13"/>
  <c r="AI15" i="54"/>
  <c r="F14" i="74"/>
  <c r="AJ15" i="54"/>
  <c r="AI20" i="54"/>
  <c r="F28" i="74"/>
  <c r="C8" i="54"/>
  <c r="D8" i="54"/>
  <c r="E8" i="54"/>
  <c r="C12" i="54"/>
  <c r="D12" i="54"/>
  <c r="B11" i="74"/>
  <c r="AA18" i="54"/>
  <c r="K10" i="54"/>
  <c r="K12" i="54"/>
  <c r="AI14" i="54"/>
  <c r="P54" i="36"/>
  <c r="T54" i="44" s="1"/>
  <c r="T52" i="40" s="1"/>
  <c r="C10" i="54"/>
  <c r="D10" i="54"/>
  <c r="C20" i="54"/>
  <c r="B20" i="74"/>
  <c r="D21" i="54"/>
  <c r="P106" i="36"/>
  <c r="T106" i="44" s="1"/>
  <c r="T103" i="40" s="1"/>
  <c r="E20" i="54"/>
  <c r="D31" i="54"/>
  <c r="L15" i="54"/>
  <c r="K27" i="54"/>
  <c r="S15" i="54"/>
  <c r="C30" i="54"/>
  <c r="B29" i="74"/>
  <c r="AA36" i="54"/>
  <c r="AA7" i="54"/>
  <c r="C26" i="54"/>
  <c r="L7" i="54"/>
  <c r="K7" i="54"/>
  <c r="B34" i="74"/>
  <c r="D35" i="54"/>
  <c r="E26" i="54"/>
  <c r="AA6" i="54"/>
  <c r="AB6" i="54"/>
  <c r="AB11" i="54"/>
  <c r="AA11" i="54"/>
  <c r="D15" i="54"/>
  <c r="E24" i="54"/>
  <c r="AJ7" i="54"/>
  <c r="AK33" i="54"/>
  <c r="AI18" i="54"/>
  <c r="AI8" i="54"/>
  <c r="P105" i="36"/>
  <c r="T105" i="44" s="1"/>
  <c r="T102" i="40" s="1"/>
  <c r="P102" i="36"/>
  <c r="T102" i="44" s="1"/>
  <c r="T99" i="40" s="1"/>
  <c r="G6" i="20"/>
  <c r="S24" i="54"/>
  <c r="AB16" i="54"/>
  <c r="AA16" i="54"/>
  <c r="K19" i="54"/>
  <c r="C14" i="54"/>
  <c r="C16" i="54"/>
  <c r="AB29" i="54"/>
  <c r="AA29" i="54"/>
  <c r="AA31" i="54"/>
  <c r="AB31" i="54"/>
  <c r="AB30" i="54"/>
  <c r="K34" i="54"/>
  <c r="L34" i="54"/>
  <c r="C33" i="54"/>
  <c r="S6" i="54"/>
  <c r="S8" i="54"/>
  <c r="T17" i="54"/>
  <c r="K20" i="54"/>
  <c r="L20" i="54"/>
  <c r="AB36" i="54"/>
  <c r="D30" i="54"/>
  <c r="B30" i="74"/>
  <c r="AB15" i="54"/>
  <c r="C15" i="54"/>
  <c r="C21" i="54"/>
  <c r="T20" i="54"/>
  <c r="S34" i="54"/>
  <c r="AK9" i="54"/>
  <c r="AI25" i="54"/>
  <c r="AJ25" i="54"/>
  <c r="AJ33" i="54"/>
  <c r="AI33" i="54"/>
  <c r="F9" i="74"/>
  <c r="AJ11" i="54"/>
  <c r="AK25" i="54"/>
  <c r="AI26" i="54"/>
  <c r="P90" i="36"/>
  <c r="T90" i="44" s="1"/>
  <c r="T87" i="40" s="1"/>
  <c r="P99" i="36"/>
  <c r="T99" i="44" s="1"/>
  <c r="T96" i="40" s="1"/>
  <c r="F6" i="23"/>
  <c r="J150" i="111" s="1"/>
  <c r="BG28" i="12" l="1"/>
  <c r="BA28" i="12"/>
  <c r="D6" i="20"/>
  <c r="E5" i="20"/>
  <c r="W12" i="85"/>
  <c r="D13" i="95"/>
  <c r="W22" i="85"/>
  <c r="D23" i="95"/>
  <c r="W31" i="85"/>
  <c r="D32" i="95"/>
  <c r="W8" i="86"/>
  <c r="C9" i="95"/>
  <c r="W19" i="86"/>
  <c r="C20" i="95"/>
  <c r="W24" i="86"/>
  <c r="C25" i="95"/>
  <c r="W30" i="86"/>
  <c r="C31" i="95"/>
  <c r="M6" i="20"/>
  <c r="W10" i="85"/>
  <c r="D11" i="95"/>
  <c r="W20" i="85"/>
  <c r="D21" i="95"/>
  <c r="W14" i="86"/>
  <c r="C15" i="95"/>
  <c r="W31" i="86"/>
  <c r="C32" i="95"/>
  <c r="W8" i="85"/>
  <c r="D9" i="95"/>
  <c r="W18" i="85"/>
  <c r="D19" i="95"/>
  <c r="W29" i="85"/>
  <c r="D30" i="95"/>
  <c r="W35" i="85"/>
  <c r="D36" i="95"/>
  <c r="W9" i="86"/>
  <c r="C10" i="95"/>
  <c r="W15" i="86"/>
  <c r="C16" i="95"/>
  <c r="W20" i="86"/>
  <c r="C21" i="95"/>
  <c r="W25" i="86"/>
  <c r="C26" i="95"/>
  <c r="O79" i="111"/>
  <c r="D45" i="95"/>
  <c r="W16" i="85"/>
  <c r="D17" i="95"/>
  <c r="W26" i="85"/>
  <c r="D27" i="95"/>
  <c r="W33" i="85"/>
  <c r="D34" i="95"/>
  <c r="F6" i="87"/>
  <c r="B7" i="97"/>
  <c r="W26" i="86"/>
  <c r="C27" i="95"/>
  <c r="W33" i="86"/>
  <c r="C34" i="95"/>
  <c r="D12" i="97"/>
  <c r="W14" i="85"/>
  <c r="D15" i="95"/>
  <c r="W24" i="85"/>
  <c r="D25" i="95"/>
  <c r="W30" i="85"/>
  <c r="D31" i="95"/>
  <c r="W10" i="86"/>
  <c r="C11" i="95"/>
  <c r="W16" i="86"/>
  <c r="C17" i="95"/>
  <c r="W21" i="86"/>
  <c r="C22" i="95"/>
  <c r="W34" i="86"/>
  <c r="C35" i="95"/>
  <c r="D13" i="97"/>
  <c r="D22" i="97"/>
  <c r="D29" i="20"/>
  <c r="W9" i="85"/>
  <c r="D10" i="95"/>
  <c r="W11" i="85"/>
  <c r="D12" i="95"/>
  <c r="W21" i="85"/>
  <c r="D22" i="95"/>
  <c r="W36" i="85"/>
  <c r="D37" i="95"/>
  <c r="F6" i="86"/>
  <c r="O43" i="111"/>
  <c r="C45" i="95"/>
  <c r="O44" i="25" s="1"/>
  <c r="W17" i="86"/>
  <c r="C18" i="95"/>
  <c r="W27" i="86"/>
  <c r="C28" i="95"/>
  <c r="D23" i="97"/>
  <c r="W7" i="85"/>
  <c r="D8" i="95"/>
  <c r="D6" i="95" s="1"/>
  <c r="W17" i="85"/>
  <c r="D18" i="95"/>
  <c r="W19" i="85"/>
  <c r="D20" i="95"/>
  <c r="W34" i="85"/>
  <c r="D35" i="95"/>
  <c r="W11" i="86"/>
  <c r="C12" i="95"/>
  <c r="W22" i="86"/>
  <c r="C23" i="95"/>
  <c r="W29" i="86"/>
  <c r="C30" i="95"/>
  <c r="W35" i="86"/>
  <c r="C36" i="95"/>
  <c r="W15" i="85"/>
  <c r="D16" i="95"/>
  <c r="W25" i="85"/>
  <c r="D26" i="95"/>
  <c r="W27" i="85"/>
  <c r="D28" i="95"/>
  <c r="W7" i="86"/>
  <c r="C8" i="95"/>
  <c r="W12" i="86"/>
  <c r="C13" i="95"/>
  <c r="W18" i="86"/>
  <c r="C19" i="95"/>
  <c r="W36" i="86"/>
  <c r="C37" i="95"/>
  <c r="C7" i="97"/>
  <c r="O10" i="93"/>
  <c r="F10" i="97"/>
  <c r="F28" i="97"/>
  <c r="I172" i="111" s="1"/>
  <c r="O11" i="93"/>
  <c r="P11" i="93" s="1"/>
  <c r="F11" i="97"/>
  <c r="O20" i="93"/>
  <c r="P20" i="93" s="1"/>
  <c r="F20" i="97"/>
  <c r="F58" i="97" s="1"/>
  <c r="O12" i="93"/>
  <c r="F12" i="97"/>
  <c r="O21" i="93"/>
  <c r="F21" i="97"/>
  <c r="F59" i="97" s="1"/>
  <c r="P16" i="93"/>
  <c r="H160" i="111" s="1"/>
  <c r="O15" i="93"/>
  <c r="O14" i="93" s="1"/>
  <c r="F15" i="97"/>
  <c r="F23" i="97"/>
  <c r="I167" i="111" s="1"/>
  <c r="O23" i="93"/>
  <c r="P23" i="93" s="1"/>
  <c r="O19" i="93"/>
  <c r="P19" i="93" s="1"/>
  <c r="F19" i="97"/>
  <c r="F57" i="97" s="1"/>
  <c r="O13" i="93"/>
  <c r="F13" i="97"/>
  <c r="F32" i="97"/>
  <c r="I176" i="111" s="1"/>
  <c r="F16" i="97"/>
  <c r="F54" i="97" s="1"/>
  <c r="O16" i="93"/>
  <c r="O22" i="93"/>
  <c r="P22" i="93" s="1"/>
  <c r="F22" i="97"/>
  <c r="O8" i="93"/>
  <c r="P8" i="93" s="1"/>
  <c r="F8" i="97"/>
  <c r="F17" i="97"/>
  <c r="F55" i="97" s="1"/>
  <c r="O17" i="93"/>
  <c r="P17" i="93" s="1"/>
  <c r="O9" i="93"/>
  <c r="F9" i="97"/>
  <c r="I162" i="111"/>
  <c r="F18" i="97"/>
  <c r="O18" i="93"/>
  <c r="P18" i="93" s="1"/>
  <c r="P21" i="93"/>
  <c r="H165" i="111" s="1"/>
  <c r="M35" i="14"/>
  <c r="N12" i="14"/>
  <c r="M18" i="14"/>
  <c r="M30" i="14"/>
  <c r="M25" i="14"/>
  <c r="M22" i="14"/>
  <c r="M16" i="14"/>
  <c r="N34" i="14"/>
  <c r="M36" i="14"/>
  <c r="M24" i="14"/>
  <c r="M15" i="14"/>
  <c r="L36" i="14"/>
  <c r="N16" i="14"/>
  <c r="N33" i="14"/>
  <c r="N15" i="14"/>
  <c r="N29" i="14"/>
  <c r="N25" i="14"/>
  <c r="N22" i="14"/>
  <c r="N18" i="14"/>
  <c r="N14" i="14"/>
  <c r="N27" i="14"/>
  <c r="N20" i="14"/>
  <c r="N30" i="14"/>
  <c r="N26" i="14"/>
  <c r="N19" i="14"/>
  <c r="N10" i="14"/>
  <c r="N36" i="14"/>
  <c r="N35" i="14"/>
  <c r="M12" i="14"/>
  <c r="N24" i="14"/>
  <c r="N21" i="14"/>
  <c r="N17" i="14"/>
  <c r="C28" i="46"/>
  <c r="E28" i="46"/>
  <c r="M31" i="53"/>
  <c r="S31" i="53" s="1"/>
  <c r="C23" i="46"/>
  <c r="K26" i="53"/>
  <c r="Q26" i="53" s="1"/>
  <c r="D5" i="46"/>
  <c r="L8" i="53"/>
  <c r="R8" i="53" s="1"/>
  <c r="C13" i="46"/>
  <c r="K16" i="53"/>
  <c r="Q16" i="53" s="1"/>
  <c r="E13" i="46"/>
  <c r="M16" i="53"/>
  <c r="S16" i="53" s="1"/>
  <c r="F5" i="46"/>
  <c r="N8" i="53"/>
  <c r="T8" i="53" s="1"/>
  <c r="F28" i="46"/>
  <c r="N31" i="53"/>
  <c r="T31" i="53" s="1"/>
  <c r="D32" i="46"/>
  <c r="L35" i="53"/>
  <c r="R35" i="53" s="1"/>
  <c r="F32" i="46"/>
  <c r="N35" i="53"/>
  <c r="T35" i="53" s="1"/>
  <c r="F13" i="46"/>
  <c r="N16" i="53"/>
  <c r="T16" i="53" s="1"/>
  <c r="E32" i="46"/>
  <c r="M35" i="53"/>
  <c r="S35" i="53" s="1"/>
  <c r="B28" i="46"/>
  <c r="B23" i="46"/>
  <c r="J26" i="53"/>
  <c r="P26" i="53" s="1"/>
  <c r="E23" i="46"/>
  <c r="M26" i="53"/>
  <c r="S26" i="53" s="1"/>
  <c r="D13" i="46"/>
  <c r="B32" i="46"/>
  <c r="D23" i="46"/>
  <c r="L26" i="53"/>
  <c r="R26" i="53" s="1"/>
  <c r="H5" i="20"/>
  <c r="G33" i="20"/>
  <c r="G24" i="20"/>
  <c r="C5" i="20"/>
  <c r="B5" i="20"/>
  <c r="D5" i="20" s="1"/>
  <c r="I5" i="20"/>
  <c r="F11" i="87"/>
  <c r="F18" i="87"/>
  <c r="F27" i="87"/>
  <c r="F36" i="87"/>
  <c r="M10" i="87"/>
  <c r="F9" i="87"/>
  <c r="F19" i="87"/>
  <c r="F29" i="87"/>
  <c r="M6" i="87"/>
  <c r="F17" i="87"/>
  <c r="F26" i="87"/>
  <c r="P94" i="36"/>
  <c r="T94" i="44" s="1"/>
  <c r="T91" i="40" s="1"/>
  <c r="P74" i="36"/>
  <c r="T74" i="44" s="1"/>
  <c r="T72" i="40" s="1"/>
  <c r="M10" i="86"/>
  <c r="L19" i="14"/>
  <c r="L14" i="14"/>
  <c r="P58" i="36"/>
  <c r="P127" i="36"/>
  <c r="T127" i="44" s="1"/>
  <c r="T123" i="40" s="1"/>
  <c r="M30" i="89"/>
  <c r="L17" i="14"/>
  <c r="M11" i="14"/>
  <c r="L26" i="14"/>
  <c r="L34" i="14"/>
  <c r="L16" i="14"/>
  <c r="F33" i="86"/>
  <c r="F22" i="86"/>
  <c r="F14" i="86"/>
  <c r="L29" i="14"/>
  <c r="L25" i="14"/>
  <c r="L9" i="14"/>
  <c r="D31" i="66"/>
  <c r="V32" i="54" s="1"/>
  <c r="D31" i="52"/>
  <c r="C5" i="66"/>
  <c r="C5" i="52"/>
  <c r="C5" i="74" s="1"/>
  <c r="C35" i="66"/>
  <c r="C35" i="52"/>
  <c r="C25" i="66"/>
  <c r="N26" i="54" s="1"/>
  <c r="C25" i="52"/>
  <c r="C16" i="66"/>
  <c r="N17" i="54" s="1"/>
  <c r="C16" i="52"/>
  <c r="C16" i="74" s="1"/>
  <c r="D10" i="66"/>
  <c r="V11" i="54" s="1"/>
  <c r="D10" i="52"/>
  <c r="D16" i="66"/>
  <c r="D16" i="52"/>
  <c r="U17" i="54" s="1"/>
  <c r="D29" i="66"/>
  <c r="D29" i="52"/>
  <c r="U30" i="54" s="1"/>
  <c r="D26" i="66"/>
  <c r="V27" i="54" s="1"/>
  <c r="D26" i="52"/>
  <c r="E6" i="66"/>
  <c r="AD7" i="54" s="1"/>
  <c r="E6" i="52"/>
  <c r="E6" i="74" s="1"/>
  <c r="E17" i="66"/>
  <c r="E17" i="52"/>
  <c r="E17" i="74" s="1"/>
  <c r="E26" i="66"/>
  <c r="E26" i="52"/>
  <c r="AC27" i="54" s="1"/>
  <c r="F27" i="66"/>
  <c r="F27" i="52"/>
  <c r="E22" i="66"/>
  <c r="AD23" i="54" s="1"/>
  <c r="E22" i="52"/>
  <c r="D3" i="75"/>
  <c r="D3" i="51"/>
  <c r="C11" i="66"/>
  <c r="C11" i="52"/>
  <c r="C34" i="66"/>
  <c r="N35" i="54" s="1"/>
  <c r="C34" i="52"/>
  <c r="C24" i="66"/>
  <c r="N25" i="54" s="1"/>
  <c r="C24" i="52"/>
  <c r="M25" i="54" s="1"/>
  <c r="C15" i="66"/>
  <c r="C15" i="52"/>
  <c r="D9" i="66"/>
  <c r="D9" i="52"/>
  <c r="D17" i="66"/>
  <c r="V18" i="54" s="1"/>
  <c r="D17" i="52"/>
  <c r="U18" i="54" s="1"/>
  <c r="D30" i="66"/>
  <c r="V31" i="54" s="1"/>
  <c r="D30" i="52"/>
  <c r="D30" i="74" s="1"/>
  <c r="E13" i="66"/>
  <c r="E13" i="52"/>
  <c r="AC14" i="54" s="1"/>
  <c r="E16" i="66"/>
  <c r="E16" i="52"/>
  <c r="E32" i="66"/>
  <c r="E32" i="52"/>
  <c r="AC33" i="54" s="1"/>
  <c r="F31" i="66"/>
  <c r="AL32" i="54" s="1"/>
  <c r="F31" i="52"/>
  <c r="E27" i="66"/>
  <c r="E27" i="52"/>
  <c r="C10" i="66"/>
  <c r="N11" i="54" s="1"/>
  <c r="C10" i="52"/>
  <c r="M11" i="54" s="1"/>
  <c r="C33" i="66"/>
  <c r="N34" i="54" s="1"/>
  <c r="C33" i="52"/>
  <c r="M34" i="54" s="1"/>
  <c r="C13" i="66"/>
  <c r="N14" i="54" s="1"/>
  <c r="C13" i="52"/>
  <c r="C14" i="66"/>
  <c r="C14" i="52"/>
  <c r="C14" i="74" s="1"/>
  <c r="D8" i="66"/>
  <c r="V9" i="54" s="1"/>
  <c r="D8" i="52"/>
  <c r="U9" i="54" s="1"/>
  <c r="D18" i="66"/>
  <c r="D18" i="52"/>
  <c r="U19" i="54" s="1"/>
  <c r="D32" i="66"/>
  <c r="D32" i="52"/>
  <c r="U33" i="54" s="1"/>
  <c r="E5" i="66"/>
  <c r="E5" i="52"/>
  <c r="AC6" i="54" s="1"/>
  <c r="E14" i="66"/>
  <c r="E14" i="52"/>
  <c r="E14" i="74" s="1"/>
  <c r="E28" i="66"/>
  <c r="E28" i="52"/>
  <c r="AC29" i="54" s="1"/>
  <c r="E33" i="66"/>
  <c r="AD34" i="54" s="1"/>
  <c r="E33" i="52"/>
  <c r="E31" i="66"/>
  <c r="E31" i="52"/>
  <c r="C9" i="66"/>
  <c r="C9" i="52"/>
  <c r="C28" i="66"/>
  <c r="N29" i="54" s="1"/>
  <c r="C28" i="52"/>
  <c r="C21" i="66"/>
  <c r="N22" i="54" s="1"/>
  <c r="C21" i="52"/>
  <c r="D7" i="66"/>
  <c r="D7" i="52"/>
  <c r="U8" i="54" s="1"/>
  <c r="D19" i="66"/>
  <c r="V20" i="54" s="1"/>
  <c r="D19" i="52"/>
  <c r="U20" i="54" s="1"/>
  <c r="D33" i="66"/>
  <c r="D33" i="52"/>
  <c r="D33" i="74" s="1"/>
  <c r="E11" i="66"/>
  <c r="AD12" i="54" s="1"/>
  <c r="E11" i="52"/>
  <c r="E15" i="66"/>
  <c r="E15" i="52"/>
  <c r="E15" i="74" s="1"/>
  <c r="E29" i="66"/>
  <c r="E29" i="52"/>
  <c r="E34" i="66"/>
  <c r="E34" i="52"/>
  <c r="C8" i="66"/>
  <c r="N9" i="54" s="1"/>
  <c r="C8" i="52"/>
  <c r="C30" i="66"/>
  <c r="C30" i="52"/>
  <c r="C20" i="66"/>
  <c r="N21" i="54" s="1"/>
  <c r="C20" i="52"/>
  <c r="D6" i="66"/>
  <c r="D6" i="52"/>
  <c r="D6" i="74" s="1"/>
  <c r="D23" i="66"/>
  <c r="D23" i="52"/>
  <c r="D34" i="66"/>
  <c r="D34" i="52"/>
  <c r="D34" i="74" s="1"/>
  <c r="E10" i="66"/>
  <c r="E10" i="52"/>
  <c r="E10" i="74" s="1"/>
  <c r="E21" i="66"/>
  <c r="E21" i="52"/>
  <c r="E21" i="74" s="1"/>
  <c r="E30" i="66"/>
  <c r="AD31" i="54" s="1"/>
  <c r="E30" i="52"/>
  <c r="E35" i="66"/>
  <c r="E35" i="52"/>
  <c r="AC36" i="54" s="1"/>
  <c r="E3" i="75"/>
  <c r="E3" i="51"/>
  <c r="C7" i="66"/>
  <c r="N8" i="54" s="1"/>
  <c r="C7" i="52"/>
  <c r="C29" i="66"/>
  <c r="N30" i="54" s="1"/>
  <c r="C29" i="52"/>
  <c r="C19" i="66"/>
  <c r="C19" i="52"/>
  <c r="D13" i="66"/>
  <c r="V14" i="54" s="1"/>
  <c r="D13" i="52"/>
  <c r="D24" i="66"/>
  <c r="D24" i="52"/>
  <c r="D35" i="66"/>
  <c r="V36" i="54" s="1"/>
  <c r="D35" i="52"/>
  <c r="E9" i="66"/>
  <c r="E9" i="52"/>
  <c r="E20" i="66"/>
  <c r="E20" i="52"/>
  <c r="E23" i="66"/>
  <c r="E23" i="52"/>
  <c r="F4" i="66"/>
  <c r="AL5" i="54" s="1"/>
  <c r="F4" i="52"/>
  <c r="D22" i="66"/>
  <c r="V23" i="54" s="1"/>
  <c r="D22" i="52"/>
  <c r="C6" i="66"/>
  <c r="C6" i="52"/>
  <c r="C6" i="74" s="1"/>
  <c r="C23" i="66"/>
  <c r="C23" i="52"/>
  <c r="M24" i="54" s="1"/>
  <c r="C18" i="66"/>
  <c r="C18" i="52"/>
  <c r="C18" i="74" s="1"/>
  <c r="D5" i="66"/>
  <c r="D5" i="52"/>
  <c r="D5" i="74" s="1"/>
  <c r="D14" i="66"/>
  <c r="V15" i="54" s="1"/>
  <c r="D14" i="52"/>
  <c r="D25" i="66"/>
  <c r="D25" i="52"/>
  <c r="D21" i="66"/>
  <c r="V22" i="54" s="1"/>
  <c r="D21" i="52"/>
  <c r="E8" i="66"/>
  <c r="AD9" i="54" s="1"/>
  <c r="E8" i="52"/>
  <c r="E19" i="66"/>
  <c r="AD20" i="54" s="1"/>
  <c r="E19" i="52"/>
  <c r="E24" i="66"/>
  <c r="E24" i="52"/>
  <c r="F12" i="66"/>
  <c r="AL13" i="54" s="1"/>
  <c r="F12" i="52"/>
  <c r="D27" i="66"/>
  <c r="D27" i="52"/>
  <c r="C32" i="66"/>
  <c r="N33" i="54" s="1"/>
  <c r="C32" i="52"/>
  <c r="C26" i="66"/>
  <c r="N27" i="54" s="1"/>
  <c r="C26" i="52"/>
  <c r="M27" i="54" s="1"/>
  <c r="C17" i="66"/>
  <c r="N18" i="54" s="1"/>
  <c r="C17" i="52"/>
  <c r="D11" i="66"/>
  <c r="V12" i="54" s="1"/>
  <c r="D11" i="52"/>
  <c r="D15" i="66"/>
  <c r="V16" i="54" s="1"/>
  <c r="D15" i="52"/>
  <c r="D28" i="66"/>
  <c r="D28" i="52"/>
  <c r="D20" i="66"/>
  <c r="V21" i="54" s="1"/>
  <c r="D20" i="52"/>
  <c r="E7" i="66"/>
  <c r="AD8" i="54" s="1"/>
  <c r="E7" i="52"/>
  <c r="E18" i="66"/>
  <c r="AD19" i="54" s="1"/>
  <c r="E18" i="52"/>
  <c r="AC19" i="54" s="1"/>
  <c r="E25" i="66"/>
  <c r="E25" i="52"/>
  <c r="P110" i="36"/>
  <c r="F22" i="66"/>
  <c r="F22" i="52"/>
  <c r="AL22" i="54"/>
  <c r="F27" i="54"/>
  <c r="F14" i="54"/>
  <c r="AL27" i="54"/>
  <c r="AL9" i="54"/>
  <c r="N16" i="54"/>
  <c r="AD10" i="54"/>
  <c r="AD27" i="54"/>
  <c r="F36" i="54"/>
  <c r="F31" i="54"/>
  <c r="F26" i="54"/>
  <c r="F21" i="54"/>
  <c r="F17" i="54"/>
  <c r="F12" i="54"/>
  <c r="F8" i="54"/>
  <c r="AD29" i="54"/>
  <c r="AL36" i="54"/>
  <c r="AL31" i="54"/>
  <c r="AL26" i="54"/>
  <c r="AL21" i="54"/>
  <c r="AL17" i="54"/>
  <c r="AL12" i="54"/>
  <c r="AL8" i="54"/>
  <c r="N15" i="54"/>
  <c r="V26" i="54"/>
  <c r="AD6" i="54"/>
  <c r="AD14" i="54"/>
  <c r="AD21" i="54"/>
  <c r="AD17" i="54"/>
  <c r="AD24" i="54"/>
  <c r="F33" i="54"/>
  <c r="F18" i="54"/>
  <c r="AL33" i="54"/>
  <c r="AL18" i="54"/>
  <c r="N12" i="54"/>
  <c r="N20" i="54"/>
  <c r="V25" i="54"/>
  <c r="AD36" i="54"/>
  <c r="F28" i="54"/>
  <c r="AD28" i="54"/>
  <c r="F5" i="54"/>
  <c r="AL28" i="54"/>
  <c r="F35" i="54"/>
  <c r="F30" i="54"/>
  <c r="F25" i="54"/>
  <c r="F20" i="54"/>
  <c r="F16" i="54"/>
  <c r="F11" i="54"/>
  <c r="F7" i="54"/>
  <c r="AD25" i="54"/>
  <c r="AL35" i="54"/>
  <c r="AL30" i="54"/>
  <c r="AL25" i="54"/>
  <c r="AL20" i="54"/>
  <c r="AL16" i="54"/>
  <c r="AL11" i="54"/>
  <c r="AL7" i="54"/>
  <c r="N10" i="54"/>
  <c r="V8" i="54"/>
  <c r="V29" i="54"/>
  <c r="V34" i="54"/>
  <c r="F23" i="54"/>
  <c r="F22" i="54"/>
  <c r="F9" i="54"/>
  <c r="AL14" i="54"/>
  <c r="V10" i="54"/>
  <c r="F13" i="54"/>
  <c r="F34" i="54"/>
  <c r="F29" i="54"/>
  <c r="F24" i="54"/>
  <c r="F19" i="54"/>
  <c r="F15" i="54"/>
  <c r="F10" i="54"/>
  <c r="F6" i="54"/>
  <c r="AD16" i="54"/>
  <c r="AL34" i="54"/>
  <c r="AL29" i="54"/>
  <c r="AL24" i="54"/>
  <c r="AL19" i="54"/>
  <c r="AL15" i="54"/>
  <c r="AL10" i="54"/>
  <c r="AL6" i="54"/>
  <c r="N36" i="54"/>
  <c r="N31" i="54"/>
  <c r="V7" i="54"/>
  <c r="V30" i="54"/>
  <c r="V35" i="54"/>
  <c r="AD11" i="54"/>
  <c r="AD30" i="54"/>
  <c r="AD26" i="54"/>
  <c r="AD35" i="54"/>
  <c r="AL23" i="54"/>
  <c r="M8" i="14"/>
  <c r="N8" i="14"/>
  <c r="P143" i="36"/>
  <c r="O19" i="89"/>
  <c r="P19" i="89" s="1"/>
  <c r="O28" i="89"/>
  <c r="P28" i="89" s="1"/>
  <c r="O32" i="89"/>
  <c r="P32" i="89" s="1"/>
  <c r="C176" i="111" s="1"/>
  <c r="O20" i="89"/>
  <c r="P93" i="36"/>
  <c r="T93" i="44" s="1"/>
  <c r="T90" i="40" s="1"/>
  <c r="B49" i="23"/>
  <c r="J10" i="111"/>
  <c r="B47" i="23"/>
  <c r="J8" i="111"/>
  <c r="F53" i="97"/>
  <c r="I159" i="111"/>
  <c r="F60" i="97"/>
  <c r="I166" i="111"/>
  <c r="F65" i="97"/>
  <c r="I171" i="111"/>
  <c r="F69" i="97"/>
  <c r="I175" i="111"/>
  <c r="F75" i="97"/>
  <c r="I181" i="111"/>
  <c r="E48" i="94"/>
  <c r="N118" i="111"/>
  <c r="E51" i="94"/>
  <c r="N121" i="111"/>
  <c r="E54" i="94"/>
  <c r="N124" i="111"/>
  <c r="E58" i="90"/>
  <c r="AB57" i="31" s="1"/>
  <c r="D128" i="111"/>
  <c r="E60" i="94"/>
  <c r="N130" i="111"/>
  <c r="E64" i="90"/>
  <c r="AB63" i="31" s="1"/>
  <c r="D134" i="111"/>
  <c r="E68" i="94"/>
  <c r="N138" i="111"/>
  <c r="E72" i="94"/>
  <c r="N142" i="111"/>
  <c r="E45" i="94"/>
  <c r="N115" i="111"/>
  <c r="E48" i="91"/>
  <c r="AC47" i="31" s="1"/>
  <c r="E118" i="111"/>
  <c r="E55" i="91"/>
  <c r="E125" i="111"/>
  <c r="E60" i="91"/>
  <c r="AC59" i="31" s="1"/>
  <c r="E130" i="111"/>
  <c r="E74" i="91"/>
  <c r="AC73" i="31" s="1"/>
  <c r="E144" i="111"/>
  <c r="E48" i="98"/>
  <c r="G118" i="111"/>
  <c r="E53" i="98"/>
  <c r="G123" i="111"/>
  <c r="E57" i="98"/>
  <c r="AE56" i="31" s="1"/>
  <c r="G127" i="111"/>
  <c r="E61" i="98"/>
  <c r="AE60" i="31" s="1"/>
  <c r="G131" i="111"/>
  <c r="E66" i="98"/>
  <c r="G136" i="111"/>
  <c r="E72" i="98"/>
  <c r="G142" i="111"/>
  <c r="D45" i="90"/>
  <c r="T44" i="31" s="1"/>
  <c r="D79" i="111"/>
  <c r="D46" i="90"/>
  <c r="T45" i="31" s="1"/>
  <c r="D80" i="111"/>
  <c r="D49" i="91"/>
  <c r="E83" i="111"/>
  <c r="D50" i="91"/>
  <c r="U49" i="31" s="1"/>
  <c r="E84" i="111"/>
  <c r="D53" i="98"/>
  <c r="G87" i="111"/>
  <c r="D55" i="90"/>
  <c r="T54" i="31" s="1"/>
  <c r="D89" i="111"/>
  <c r="D56" i="90"/>
  <c r="D90" i="111"/>
  <c r="D60" i="91"/>
  <c r="U59" i="31" s="1"/>
  <c r="E94" i="111"/>
  <c r="D63" i="98"/>
  <c r="G97" i="111"/>
  <c r="D65" i="90"/>
  <c r="T64" i="31" s="1"/>
  <c r="D99" i="111"/>
  <c r="D66" i="90"/>
  <c r="D100" i="111"/>
  <c r="D68" i="90"/>
  <c r="T67" i="31" s="1"/>
  <c r="D102" i="111"/>
  <c r="D73" i="90"/>
  <c r="T72" i="31" s="1"/>
  <c r="D107" i="111"/>
  <c r="D75" i="91"/>
  <c r="U74" i="31" s="1"/>
  <c r="E109" i="111"/>
  <c r="B48" i="22"/>
  <c r="L9" i="111"/>
  <c r="B50" i="22"/>
  <c r="L11" i="111"/>
  <c r="B54" i="22"/>
  <c r="L15" i="111"/>
  <c r="B58" i="22"/>
  <c r="L19" i="111"/>
  <c r="B63" i="22"/>
  <c r="L24" i="111"/>
  <c r="B68" i="22"/>
  <c r="L29" i="111"/>
  <c r="B73" i="22"/>
  <c r="L34" i="111"/>
  <c r="C74" i="90"/>
  <c r="L73" i="31" s="1"/>
  <c r="D72" i="111"/>
  <c r="C69" i="90"/>
  <c r="D67" i="111"/>
  <c r="C64" i="90"/>
  <c r="D62" i="111"/>
  <c r="C61" i="90"/>
  <c r="L60" i="31" s="1"/>
  <c r="D59" i="111"/>
  <c r="C59" i="90"/>
  <c r="L58" i="31" s="1"/>
  <c r="D57" i="111"/>
  <c r="C57" i="90"/>
  <c r="D55" i="111"/>
  <c r="C55" i="90"/>
  <c r="L54" i="31" s="1"/>
  <c r="D53" i="111"/>
  <c r="C53" i="90"/>
  <c r="L52" i="31" s="1"/>
  <c r="D51" i="111"/>
  <c r="C50" i="90"/>
  <c r="L49" i="31" s="1"/>
  <c r="D48" i="111"/>
  <c r="C48" i="90"/>
  <c r="D46" i="111"/>
  <c r="C46" i="90"/>
  <c r="L45" i="31" s="1"/>
  <c r="D44" i="111"/>
  <c r="C51" i="91"/>
  <c r="M50" i="31" s="1"/>
  <c r="E49" i="111"/>
  <c r="C65" i="91"/>
  <c r="M64" i="31" s="1"/>
  <c r="E63" i="111"/>
  <c r="C75" i="91"/>
  <c r="E73" i="111"/>
  <c r="C75" i="98"/>
  <c r="O74" i="31" s="1"/>
  <c r="G73" i="111"/>
  <c r="W180" i="111"/>
  <c r="AE180" i="111" s="1"/>
  <c r="F68" i="30"/>
  <c r="F174" i="111"/>
  <c r="F63" i="30"/>
  <c r="AL62" i="31" s="1"/>
  <c r="F169" i="111"/>
  <c r="W165" i="111"/>
  <c r="AE165" i="111" s="1"/>
  <c r="W161" i="111"/>
  <c r="AE161" i="111" s="1"/>
  <c r="F49" i="30"/>
  <c r="AL48" i="31" s="1"/>
  <c r="F155" i="111"/>
  <c r="F45" i="30"/>
  <c r="F151" i="111"/>
  <c r="E66" i="30"/>
  <c r="F136" i="111"/>
  <c r="E61" i="30"/>
  <c r="F131" i="111"/>
  <c r="E53" i="30"/>
  <c r="AD52" i="31" s="1"/>
  <c r="F123" i="111"/>
  <c r="E48" i="30"/>
  <c r="F118" i="111"/>
  <c r="D75" i="30"/>
  <c r="V74" i="31" s="1"/>
  <c r="F109" i="111"/>
  <c r="D70" i="30"/>
  <c r="F104" i="111"/>
  <c r="D65" i="30"/>
  <c r="F99" i="111"/>
  <c r="D56" i="30"/>
  <c r="V55" i="31" s="1"/>
  <c r="F90" i="111"/>
  <c r="D51" i="30"/>
  <c r="V50" i="31" s="1"/>
  <c r="F85" i="111"/>
  <c r="D47" i="30"/>
  <c r="F81" i="111"/>
  <c r="C74" i="30"/>
  <c r="N73" i="31" s="1"/>
  <c r="F72" i="111"/>
  <c r="C69" i="30"/>
  <c r="F67" i="111"/>
  <c r="C59" i="30"/>
  <c r="N58" i="31" s="1"/>
  <c r="F57" i="111"/>
  <c r="C55" i="30"/>
  <c r="N54" i="31" s="1"/>
  <c r="F53" i="111"/>
  <c r="C50" i="30"/>
  <c r="F48" i="111"/>
  <c r="C46" i="30"/>
  <c r="F44" i="111"/>
  <c r="B73" i="30"/>
  <c r="F72" i="31" s="1"/>
  <c r="F34" i="111"/>
  <c r="B68" i="30"/>
  <c r="F67" i="31" s="1"/>
  <c r="F29" i="111"/>
  <c r="B63" i="30"/>
  <c r="F62" i="31" s="1"/>
  <c r="F24" i="111"/>
  <c r="B58" i="30"/>
  <c r="F19" i="111"/>
  <c r="B54" i="30"/>
  <c r="F53" i="31" s="1"/>
  <c r="F15" i="111"/>
  <c r="B49" i="30"/>
  <c r="F10" i="111"/>
  <c r="B45" i="30"/>
  <c r="F44" i="31" s="1"/>
  <c r="F6" i="111"/>
  <c r="B72" i="99"/>
  <c r="K33" i="111"/>
  <c r="B73" i="23"/>
  <c r="J34" i="111"/>
  <c r="B68" i="23"/>
  <c r="J29" i="111"/>
  <c r="B63" i="99"/>
  <c r="K24" i="111"/>
  <c r="B56" i="99"/>
  <c r="K17" i="111"/>
  <c r="B60" i="23"/>
  <c r="J21" i="111"/>
  <c r="B53" i="23"/>
  <c r="J14" i="111"/>
  <c r="B49" i="99"/>
  <c r="K10" i="111"/>
  <c r="B45" i="99"/>
  <c r="K6" i="111"/>
  <c r="B51" i="23"/>
  <c r="J12" i="111"/>
  <c r="B48" i="23"/>
  <c r="J9" i="111"/>
  <c r="B45" i="23"/>
  <c r="J6" i="111"/>
  <c r="E73" i="99"/>
  <c r="K143" i="111"/>
  <c r="E68" i="99"/>
  <c r="K138" i="111"/>
  <c r="E61" i="99"/>
  <c r="K131" i="111"/>
  <c r="E57" i="99"/>
  <c r="K127" i="111"/>
  <c r="E53" i="99"/>
  <c r="K123" i="111"/>
  <c r="E48" i="99"/>
  <c r="K118" i="111"/>
  <c r="E46" i="23"/>
  <c r="J116" i="111"/>
  <c r="E59" i="23"/>
  <c r="J129" i="111"/>
  <c r="E66" i="23"/>
  <c r="J136" i="111"/>
  <c r="E73" i="23"/>
  <c r="J143" i="111"/>
  <c r="E75" i="23"/>
  <c r="J145" i="111"/>
  <c r="C74" i="99"/>
  <c r="K72" i="111"/>
  <c r="C69" i="99"/>
  <c r="K67" i="111"/>
  <c r="C64" i="99"/>
  <c r="K62" i="111"/>
  <c r="C59" i="99"/>
  <c r="K57" i="111"/>
  <c r="C55" i="99"/>
  <c r="K53" i="111"/>
  <c r="C50" i="99"/>
  <c r="K48" i="111"/>
  <c r="C46" i="99"/>
  <c r="K44" i="111"/>
  <c r="C73" i="23"/>
  <c r="J71" i="111"/>
  <c r="C68" i="23"/>
  <c r="J66" i="111"/>
  <c r="C63" i="23"/>
  <c r="J61" i="111"/>
  <c r="C58" i="23"/>
  <c r="J56" i="111"/>
  <c r="C54" i="23"/>
  <c r="J52" i="111"/>
  <c r="C50" i="23"/>
  <c r="J48" i="111"/>
  <c r="C46" i="23"/>
  <c r="J44" i="111"/>
  <c r="D74" i="99"/>
  <c r="K108" i="111"/>
  <c r="D75" i="23"/>
  <c r="J109" i="111"/>
  <c r="D70" i="99"/>
  <c r="K104" i="111"/>
  <c r="D68" i="23"/>
  <c r="J102" i="111"/>
  <c r="D66" i="99"/>
  <c r="K100" i="111"/>
  <c r="D64" i="23"/>
  <c r="J98" i="111"/>
  <c r="D59" i="99"/>
  <c r="K93" i="111"/>
  <c r="D55" i="99"/>
  <c r="K89" i="111"/>
  <c r="D61" i="23"/>
  <c r="J95" i="111"/>
  <c r="D57" i="23"/>
  <c r="J91" i="111"/>
  <c r="D53" i="23"/>
  <c r="J87" i="111"/>
  <c r="D49" i="99"/>
  <c r="K83" i="111"/>
  <c r="D45" i="99"/>
  <c r="K79" i="111"/>
  <c r="D51" i="23"/>
  <c r="J85" i="111"/>
  <c r="D47" i="23"/>
  <c r="J81" i="111"/>
  <c r="F73" i="93"/>
  <c r="H179" i="111"/>
  <c r="C48" i="22"/>
  <c r="L46" i="111"/>
  <c r="C53" i="22"/>
  <c r="L51" i="111"/>
  <c r="C57" i="22"/>
  <c r="L55" i="111"/>
  <c r="C61" i="22"/>
  <c r="L59" i="111"/>
  <c r="C66" i="22"/>
  <c r="L64" i="111"/>
  <c r="C72" i="22"/>
  <c r="L70" i="111"/>
  <c r="D49" i="22"/>
  <c r="L83" i="111"/>
  <c r="D54" i="22"/>
  <c r="L88" i="111"/>
  <c r="D58" i="22"/>
  <c r="L92" i="111"/>
  <c r="D63" i="22"/>
  <c r="L97" i="111"/>
  <c r="D68" i="22"/>
  <c r="L102" i="111"/>
  <c r="D73" i="22"/>
  <c r="L107" i="111"/>
  <c r="E46" i="22"/>
  <c r="L116" i="111"/>
  <c r="M116" i="111"/>
  <c r="E50" i="22"/>
  <c r="L120" i="111"/>
  <c r="M120" i="111"/>
  <c r="E55" i="22"/>
  <c r="M125" i="111"/>
  <c r="L125" i="111"/>
  <c r="E59" i="22"/>
  <c r="M129" i="111"/>
  <c r="L129" i="111"/>
  <c r="E64" i="22"/>
  <c r="M134" i="111"/>
  <c r="L134" i="111"/>
  <c r="E69" i="22"/>
  <c r="M139" i="111"/>
  <c r="L139" i="111"/>
  <c r="E74" i="22"/>
  <c r="M144" i="111"/>
  <c r="L144" i="111"/>
  <c r="F47" i="22"/>
  <c r="L153" i="111"/>
  <c r="F51" i="22"/>
  <c r="L157" i="111"/>
  <c r="F56" i="22"/>
  <c r="L162" i="111"/>
  <c r="F60" i="22"/>
  <c r="L166" i="111"/>
  <c r="F65" i="22"/>
  <c r="L171" i="111"/>
  <c r="F70" i="22"/>
  <c r="L176" i="111"/>
  <c r="F75" i="22"/>
  <c r="L181" i="111"/>
  <c r="F66" i="93"/>
  <c r="H172" i="111"/>
  <c r="F72" i="93"/>
  <c r="F71" i="93" s="1"/>
  <c r="H178" i="111"/>
  <c r="P29" i="88"/>
  <c r="B173" i="111" s="1"/>
  <c r="B174" i="111"/>
  <c r="F72" i="97"/>
  <c r="I178" i="111"/>
  <c r="E45" i="90"/>
  <c r="AB44" i="31" s="1"/>
  <c r="D115" i="111"/>
  <c r="E49" i="90"/>
  <c r="AB48" i="31" s="1"/>
  <c r="D119" i="111"/>
  <c r="E53" i="90"/>
  <c r="AB52" i="31" s="1"/>
  <c r="D123" i="111"/>
  <c r="E55" i="90"/>
  <c r="D125" i="111"/>
  <c r="E58" i="94"/>
  <c r="N128" i="111"/>
  <c r="E61" i="90"/>
  <c r="AB60" i="31" s="1"/>
  <c r="D131" i="111"/>
  <c r="E65" i="90"/>
  <c r="AB64" i="31" s="1"/>
  <c r="D135" i="111"/>
  <c r="E69" i="90"/>
  <c r="D139" i="111"/>
  <c r="E73" i="90"/>
  <c r="AB72" i="31" s="1"/>
  <c r="D143" i="111"/>
  <c r="E45" i="91"/>
  <c r="AC44" i="31" s="1"/>
  <c r="E115" i="111"/>
  <c r="E49" i="91"/>
  <c r="AC48" i="31" s="1"/>
  <c r="E119" i="111"/>
  <c r="E56" i="91"/>
  <c r="E126" i="111"/>
  <c r="E63" i="91"/>
  <c r="AC62" i="31" s="1"/>
  <c r="E133" i="111"/>
  <c r="E69" i="91"/>
  <c r="E139" i="111"/>
  <c r="E75" i="91"/>
  <c r="AC74" i="31" s="1"/>
  <c r="E145" i="111"/>
  <c r="E45" i="98"/>
  <c r="G115" i="111"/>
  <c r="E49" i="98"/>
  <c r="AE48" i="31" s="1"/>
  <c r="G119" i="111"/>
  <c r="E54" i="98"/>
  <c r="AE53" i="31" s="1"/>
  <c r="G124" i="111"/>
  <c r="E58" i="98"/>
  <c r="AE57" i="31" s="1"/>
  <c r="G128" i="111"/>
  <c r="E63" i="98"/>
  <c r="G133" i="111"/>
  <c r="E68" i="98"/>
  <c r="G138" i="111"/>
  <c r="E73" i="98"/>
  <c r="AE72" i="31" s="1"/>
  <c r="G143" i="111"/>
  <c r="D47" i="91"/>
  <c r="U46" i="31" s="1"/>
  <c r="E81" i="111"/>
  <c r="D50" i="98"/>
  <c r="G84" i="111"/>
  <c r="D53" i="90"/>
  <c r="T52" i="31" s="1"/>
  <c r="D87" i="111"/>
  <c r="D54" i="90"/>
  <c r="T53" i="31" s="1"/>
  <c r="D88" i="111"/>
  <c r="D57" i="91"/>
  <c r="U56" i="31" s="1"/>
  <c r="E91" i="111"/>
  <c r="D58" i="91"/>
  <c r="E92" i="111"/>
  <c r="D63" i="90"/>
  <c r="T62" i="31" s="1"/>
  <c r="D97" i="111"/>
  <c r="D64" i="90"/>
  <c r="T63" i="31" s="1"/>
  <c r="D98" i="111"/>
  <c r="D70" i="90"/>
  <c r="T69" i="31" s="1"/>
  <c r="D104" i="111"/>
  <c r="D74" i="91"/>
  <c r="E108" i="111"/>
  <c r="B45" i="22"/>
  <c r="L6" i="111"/>
  <c r="B49" i="22"/>
  <c r="L10" i="111"/>
  <c r="B53" i="22"/>
  <c r="L14" i="111"/>
  <c r="B57" i="22"/>
  <c r="L18" i="111"/>
  <c r="B61" i="22"/>
  <c r="L22" i="111"/>
  <c r="B66" i="22"/>
  <c r="L27" i="111"/>
  <c r="B72" i="22"/>
  <c r="L33" i="111"/>
  <c r="B75" i="22"/>
  <c r="L36" i="111"/>
  <c r="C47" i="91"/>
  <c r="M46" i="31" s="1"/>
  <c r="E45" i="111"/>
  <c r="C49" i="91"/>
  <c r="M48" i="31" s="1"/>
  <c r="E47" i="111"/>
  <c r="C58" i="91"/>
  <c r="M57" i="31" s="1"/>
  <c r="E56" i="111"/>
  <c r="C60" i="91"/>
  <c r="E58" i="111"/>
  <c r="C63" i="91"/>
  <c r="M62" i="31" s="1"/>
  <c r="E61" i="111"/>
  <c r="C73" i="91"/>
  <c r="M72" i="31" s="1"/>
  <c r="E71" i="111"/>
  <c r="C48" i="98"/>
  <c r="O47" i="31" s="1"/>
  <c r="G46" i="111"/>
  <c r="C53" i="98"/>
  <c r="G51" i="111"/>
  <c r="C57" i="98"/>
  <c r="O56" i="31" s="1"/>
  <c r="G55" i="111"/>
  <c r="C61" i="98"/>
  <c r="O60" i="31" s="1"/>
  <c r="G59" i="111"/>
  <c r="C66" i="98"/>
  <c r="O65" i="31" s="1"/>
  <c r="G64" i="111"/>
  <c r="C72" i="98"/>
  <c r="G70" i="111"/>
  <c r="F72" i="30"/>
  <c r="AL71" i="31" s="1"/>
  <c r="F178" i="111"/>
  <c r="W173" i="111"/>
  <c r="AE173" i="111" s="1"/>
  <c r="W168" i="111"/>
  <c r="AE168" i="111" s="1"/>
  <c r="W164" i="111"/>
  <c r="AE164" i="111" s="1"/>
  <c r="F53" i="30"/>
  <c r="F159" i="111"/>
  <c r="F48" i="30"/>
  <c r="F154" i="111"/>
  <c r="E75" i="30"/>
  <c r="F145" i="111"/>
  <c r="E70" i="30"/>
  <c r="F140" i="111"/>
  <c r="E65" i="30"/>
  <c r="F135" i="111"/>
  <c r="E51" i="30"/>
  <c r="F121" i="111"/>
  <c r="E47" i="30"/>
  <c r="F117" i="111"/>
  <c r="D74" i="30"/>
  <c r="V73" i="31" s="1"/>
  <c r="F108" i="111"/>
  <c r="D69" i="30"/>
  <c r="F103" i="111"/>
  <c r="D59" i="30"/>
  <c r="V58" i="31" s="1"/>
  <c r="F93" i="111"/>
  <c r="D55" i="30"/>
  <c r="V54" i="31" s="1"/>
  <c r="F89" i="111"/>
  <c r="D50" i="30"/>
  <c r="V49" i="31" s="1"/>
  <c r="F84" i="111"/>
  <c r="C73" i="30"/>
  <c r="F71" i="111"/>
  <c r="C63" i="30"/>
  <c r="N62" i="31" s="1"/>
  <c r="F61" i="111"/>
  <c r="C45" i="30"/>
  <c r="F43" i="111"/>
  <c r="B72" i="30"/>
  <c r="F33" i="111"/>
  <c r="W33" i="111" s="1"/>
  <c r="AE33" i="111" s="1"/>
  <c r="B66" i="30"/>
  <c r="F65" i="31" s="1"/>
  <c r="F27" i="111"/>
  <c r="B61" i="30"/>
  <c r="F22" i="111"/>
  <c r="B57" i="30"/>
  <c r="F18" i="111"/>
  <c r="B53" i="30"/>
  <c r="F14" i="111"/>
  <c r="B48" i="30"/>
  <c r="F47" i="31" s="1"/>
  <c r="F9" i="111"/>
  <c r="B75" i="99"/>
  <c r="K36" i="111"/>
  <c r="B72" i="23"/>
  <c r="J33" i="111"/>
  <c r="B70" i="99"/>
  <c r="K31" i="111"/>
  <c r="B66" i="99"/>
  <c r="K27" i="111"/>
  <c r="B66" i="23"/>
  <c r="J27" i="111"/>
  <c r="B59" i="99"/>
  <c r="K20" i="111"/>
  <c r="B55" i="99"/>
  <c r="K16" i="111"/>
  <c r="B59" i="23"/>
  <c r="J20" i="111"/>
  <c r="B55" i="23"/>
  <c r="J16" i="111"/>
  <c r="B48" i="99"/>
  <c r="K9" i="111"/>
  <c r="E72" i="99"/>
  <c r="K142" i="111"/>
  <c r="E66" i="99"/>
  <c r="K136" i="111"/>
  <c r="E60" i="99"/>
  <c r="K130" i="111"/>
  <c r="E56" i="99"/>
  <c r="K126" i="111"/>
  <c r="E51" i="99"/>
  <c r="K121" i="111"/>
  <c r="E47" i="99"/>
  <c r="K117" i="111"/>
  <c r="E48" i="23"/>
  <c r="J118" i="111"/>
  <c r="E50" i="23"/>
  <c r="J120" i="111"/>
  <c r="E54" i="23"/>
  <c r="J124" i="111"/>
  <c r="E58" i="23"/>
  <c r="J128" i="111"/>
  <c r="E64" i="23"/>
  <c r="J134" i="111"/>
  <c r="E65" i="23"/>
  <c r="J135" i="111"/>
  <c r="E70" i="23"/>
  <c r="J140" i="111"/>
  <c r="E72" i="23"/>
  <c r="J142" i="111"/>
  <c r="C73" i="99"/>
  <c r="K71" i="111"/>
  <c r="C68" i="99"/>
  <c r="K66" i="111"/>
  <c r="C63" i="99"/>
  <c r="K61" i="111"/>
  <c r="C58" i="99"/>
  <c r="K56" i="111"/>
  <c r="C54" i="99"/>
  <c r="K52" i="111"/>
  <c r="C49" i="99"/>
  <c r="K47" i="111"/>
  <c r="C45" i="99"/>
  <c r="K43" i="111"/>
  <c r="C72" i="23"/>
  <c r="J70" i="111"/>
  <c r="C66" i="23"/>
  <c r="J64" i="111"/>
  <c r="C61" i="23"/>
  <c r="J59" i="111"/>
  <c r="C57" i="23"/>
  <c r="J55" i="111"/>
  <c r="C49" i="23"/>
  <c r="J47" i="111"/>
  <c r="C45" i="23"/>
  <c r="J43" i="111"/>
  <c r="D73" i="99"/>
  <c r="K107" i="111"/>
  <c r="D69" i="99"/>
  <c r="K103" i="111"/>
  <c r="D70" i="23"/>
  <c r="J104" i="111"/>
  <c r="D65" i="99"/>
  <c r="K99" i="111"/>
  <c r="D63" i="23"/>
  <c r="J97" i="111"/>
  <c r="D58" i="99"/>
  <c r="K92" i="111"/>
  <c r="D54" i="99"/>
  <c r="K88" i="111"/>
  <c r="D60" i="23"/>
  <c r="J94" i="111"/>
  <c r="D56" i="23"/>
  <c r="J90" i="111"/>
  <c r="D48" i="99"/>
  <c r="K82" i="111"/>
  <c r="D50" i="23"/>
  <c r="J84" i="111"/>
  <c r="D46" i="23"/>
  <c r="J80" i="111"/>
  <c r="F54" i="93"/>
  <c r="F63" i="93"/>
  <c r="H169" i="111"/>
  <c r="C45" i="22"/>
  <c r="L43" i="111"/>
  <c r="C49" i="22"/>
  <c r="L47" i="111"/>
  <c r="C54" i="22"/>
  <c r="L52" i="111"/>
  <c r="C58" i="22"/>
  <c r="L56" i="111"/>
  <c r="C63" i="22"/>
  <c r="L61" i="111"/>
  <c r="C68" i="22"/>
  <c r="L66" i="111"/>
  <c r="C73" i="22"/>
  <c r="L71" i="111"/>
  <c r="D46" i="22"/>
  <c r="L80" i="111"/>
  <c r="D50" i="22"/>
  <c r="L84" i="111"/>
  <c r="D55" i="22"/>
  <c r="L89" i="111"/>
  <c r="D59" i="22"/>
  <c r="L93" i="111"/>
  <c r="D64" i="22"/>
  <c r="L98" i="111"/>
  <c r="D69" i="22"/>
  <c r="L103" i="111"/>
  <c r="D74" i="22"/>
  <c r="L108" i="111"/>
  <c r="X109" i="111" s="1"/>
  <c r="AF109" i="111" s="1"/>
  <c r="E47" i="22"/>
  <c r="M117" i="111"/>
  <c r="L117" i="111"/>
  <c r="E51" i="22"/>
  <c r="M121" i="111"/>
  <c r="L121" i="111"/>
  <c r="E56" i="22"/>
  <c r="M126" i="111"/>
  <c r="L126" i="111"/>
  <c r="E60" i="22"/>
  <c r="M130" i="111"/>
  <c r="L130" i="111"/>
  <c r="E65" i="22"/>
  <c r="M135" i="111"/>
  <c r="L135" i="111"/>
  <c r="E70" i="22"/>
  <c r="M140" i="111"/>
  <c r="L140" i="111"/>
  <c r="E75" i="22"/>
  <c r="M145" i="111"/>
  <c r="L145" i="111"/>
  <c r="F48" i="22"/>
  <c r="L154" i="111"/>
  <c r="F53" i="22"/>
  <c r="L159" i="111"/>
  <c r="F57" i="22"/>
  <c r="L163" i="111"/>
  <c r="F61" i="22"/>
  <c r="L167" i="111"/>
  <c r="F66" i="22"/>
  <c r="L172" i="111"/>
  <c r="F72" i="22"/>
  <c r="L178" i="111"/>
  <c r="F68" i="93"/>
  <c r="F67" i="93" s="1"/>
  <c r="H174" i="111"/>
  <c r="F143" i="15"/>
  <c r="F64" i="97"/>
  <c r="I170" i="111"/>
  <c r="F73" i="97"/>
  <c r="I179" i="111"/>
  <c r="E46" i="90"/>
  <c r="AB45" i="31" s="1"/>
  <c r="D116" i="111"/>
  <c r="E49" i="94"/>
  <c r="N119" i="111"/>
  <c r="E53" i="94"/>
  <c r="N123" i="111"/>
  <c r="E56" i="90"/>
  <c r="AB55" i="31" s="1"/>
  <c r="D126" i="111"/>
  <c r="E59" i="90"/>
  <c r="AB58" i="31" s="1"/>
  <c r="D129" i="111"/>
  <c r="E61" i="94"/>
  <c r="N131" i="111"/>
  <c r="E66" i="94"/>
  <c r="N136" i="111"/>
  <c r="E70" i="94"/>
  <c r="N140" i="111"/>
  <c r="E74" i="90"/>
  <c r="AB73" i="31" s="1"/>
  <c r="D144" i="111"/>
  <c r="E46" i="91"/>
  <c r="AC45" i="31" s="1"/>
  <c r="E116" i="111"/>
  <c r="E50" i="91"/>
  <c r="AC49" i="31" s="1"/>
  <c r="E120" i="111"/>
  <c r="E57" i="91"/>
  <c r="AC56" i="31" s="1"/>
  <c r="E127" i="111"/>
  <c r="E64" i="91"/>
  <c r="AC63" i="31" s="1"/>
  <c r="E134" i="111"/>
  <c r="E70" i="91"/>
  <c r="AC69" i="31" s="1"/>
  <c r="E140" i="111"/>
  <c r="E46" i="98"/>
  <c r="AE45" i="31" s="1"/>
  <c r="G116" i="111"/>
  <c r="E50" i="98"/>
  <c r="G120" i="111"/>
  <c r="E55" i="98"/>
  <c r="AE54" i="31" s="1"/>
  <c r="G125" i="111"/>
  <c r="E59" i="98"/>
  <c r="AE58" i="31" s="1"/>
  <c r="G129" i="111"/>
  <c r="E64" i="98"/>
  <c r="AE63" i="31" s="1"/>
  <c r="G134" i="111"/>
  <c r="E69" i="98"/>
  <c r="AE68" i="31" s="1"/>
  <c r="G139" i="111"/>
  <c r="E74" i="98"/>
  <c r="G144" i="111"/>
  <c r="D45" i="91"/>
  <c r="U44" i="31" s="1"/>
  <c r="E79" i="111"/>
  <c r="D50" i="90"/>
  <c r="D84" i="111"/>
  <c r="D51" i="90"/>
  <c r="D85" i="111"/>
  <c r="D55" i="91"/>
  <c r="U54" i="31" s="1"/>
  <c r="E89" i="111"/>
  <c r="D60" i="90"/>
  <c r="T59" i="31" s="1"/>
  <c r="D94" i="111"/>
  <c r="D61" i="90"/>
  <c r="D95" i="111"/>
  <c r="D65" i="91"/>
  <c r="E99" i="111"/>
  <c r="D66" i="91"/>
  <c r="E100" i="111"/>
  <c r="D68" i="98"/>
  <c r="G102" i="111"/>
  <c r="D69" i="90"/>
  <c r="T68" i="31" s="1"/>
  <c r="D103" i="111"/>
  <c r="D75" i="90"/>
  <c r="D109" i="111"/>
  <c r="B51" i="22"/>
  <c r="L12" i="111"/>
  <c r="B56" i="22"/>
  <c r="L17" i="111"/>
  <c r="B60" i="22"/>
  <c r="L21" i="111"/>
  <c r="B65" i="22"/>
  <c r="L26" i="111"/>
  <c r="B70" i="22"/>
  <c r="L31" i="111"/>
  <c r="C73" i="90"/>
  <c r="D71" i="111"/>
  <c r="C70" i="90"/>
  <c r="L69" i="31" s="1"/>
  <c r="D68" i="111"/>
  <c r="C68" i="90"/>
  <c r="L67" i="31" s="1"/>
  <c r="D66" i="111"/>
  <c r="C65" i="90"/>
  <c r="L64" i="31" s="1"/>
  <c r="D63" i="111"/>
  <c r="C63" i="90"/>
  <c r="L62" i="31" s="1"/>
  <c r="D61" i="111"/>
  <c r="C58" i="90"/>
  <c r="L57" i="31" s="1"/>
  <c r="D56" i="111"/>
  <c r="C54" i="90"/>
  <c r="L53" i="31" s="1"/>
  <c r="D52" i="111"/>
  <c r="C49" i="90"/>
  <c r="L48" i="31" s="1"/>
  <c r="D47" i="111"/>
  <c r="C45" i="91"/>
  <c r="M44" i="31" s="1"/>
  <c r="E43" i="111"/>
  <c r="C56" i="91"/>
  <c r="M55" i="31" s="1"/>
  <c r="E54" i="111"/>
  <c r="C70" i="91"/>
  <c r="E68" i="111"/>
  <c r="C45" i="98"/>
  <c r="G43" i="111"/>
  <c r="C63" i="98"/>
  <c r="G61" i="111"/>
  <c r="C68" i="98"/>
  <c r="G66" i="111"/>
  <c r="F75" i="30"/>
  <c r="F181" i="111"/>
  <c r="F70" i="30"/>
  <c r="F176" i="111"/>
  <c r="W172" i="111"/>
  <c r="AE172" i="111" s="1"/>
  <c r="W167" i="111"/>
  <c r="AE167" i="111" s="1"/>
  <c r="F56" i="30"/>
  <c r="F162" i="111"/>
  <c r="F51" i="30"/>
  <c r="F157" i="111"/>
  <c r="F47" i="30"/>
  <c r="AL46" i="31" s="1"/>
  <c r="F153" i="111"/>
  <c r="E74" i="30"/>
  <c r="F144" i="111"/>
  <c r="E69" i="30"/>
  <c r="F139" i="111"/>
  <c r="E64" i="30"/>
  <c r="F134" i="111"/>
  <c r="E59" i="30"/>
  <c r="F129" i="111"/>
  <c r="E55" i="30"/>
  <c r="AD54" i="31" s="1"/>
  <c r="F125" i="111"/>
  <c r="E46" i="30"/>
  <c r="I116" i="111" s="1"/>
  <c r="F116" i="111"/>
  <c r="D73" i="30"/>
  <c r="F107" i="111"/>
  <c r="D68" i="30"/>
  <c r="V67" i="31" s="1"/>
  <c r="F102" i="111"/>
  <c r="D63" i="30"/>
  <c r="V62" i="31" s="1"/>
  <c r="F97" i="111"/>
  <c r="D58" i="30"/>
  <c r="V57" i="31" s="1"/>
  <c r="F92" i="111"/>
  <c r="D54" i="30"/>
  <c r="F88" i="111"/>
  <c r="D49" i="30"/>
  <c r="V48" i="31" s="1"/>
  <c r="F83" i="111"/>
  <c r="D45" i="30"/>
  <c r="F79" i="111"/>
  <c r="C66" i="30"/>
  <c r="N65" i="31" s="1"/>
  <c r="F64" i="111"/>
  <c r="C61" i="30"/>
  <c r="F59" i="111"/>
  <c r="C57" i="30"/>
  <c r="F55" i="111"/>
  <c r="C48" i="30"/>
  <c r="N47" i="31" s="1"/>
  <c r="F46" i="111"/>
  <c r="B75" i="30"/>
  <c r="F74" i="31" s="1"/>
  <c r="F36" i="111"/>
  <c r="B70" i="30"/>
  <c r="F31" i="111"/>
  <c r="W26" i="111"/>
  <c r="AE26" i="111" s="1"/>
  <c r="B60" i="30"/>
  <c r="F59" i="31" s="1"/>
  <c r="F21" i="111"/>
  <c r="W17" i="111"/>
  <c r="AE17" i="111" s="1"/>
  <c r="B51" i="30"/>
  <c r="F50" i="31" s="1"/>
  <c r="F12" i="111"/>
  <c r="W8" i="111"/>
  <c r="AE8" i="111" s="1"/>
  <c r="B74" i="99"/>
  <c r="K35" i="111"/>
  <c r="B75" i="23"/>
  <c r="J36" i="111"/>
  <c r="B69" i="99"/>
  <c r="K30" i="111"/>
  <c r="B70" i="23"/>
  <c r="J31" i="111"/>
  <c r="B65" i="99"/>
  <c r="K26" i="111"/>
  <c r="B65" i="23"/>
  <c r="J26" i="111"/>
  <c r="B58" i="99"/>
  <c r="K19" i="111"/>
  <c r="B58" i="23"/>
  <c r="J19" i="111"/>
  <c r="B54" i="23"/>
  <c r="J15" i="111"/>
  <c r="B51" i="99"/>
  <c r="K12" i="111"/>
  <c r="B47" i="99"/>
  <c r="K8" i="111"/>
  <c r="E75" i="99"/>
  <c r="K145" i="111"/>
  <c r="E70" i="99"/>
  <c r="K140" i="111"/>
  <c r="E65" i="99"/>
  <c r="K135" i="111"/>
  <c r="E59" i="99"/>
  <c r="K129" i="111"/>
  <c r="E55" i="99"/>
  <c r="K125" i="111"/>
  <c r="E50" i="99"/>
  <c r="K120" i="111"/>
  <c r="E45" i="99"/>
  <c r="K115" i="111"/>
  <c r="E45" i="23"/>
  <c r="J115" i="111"/>
  <c r="X118" i="111"/>
  <c r="AF118" i="111" s="1"/>
  <c r="E53" i="23"/>
  <c r="J123" i="111"/>
  <c r="E57" i="23"/>
  <c r="J127" i="111"/>
  <c r="E61" i="23"/>
  <c r="J131" i="111"/>
  <c r="E63" i="23"/>
  <c r="J133" i="111"/>
  <c r="C72" i="99"/>
  <c r="K70" i="111"/>
  <c r="C66" i="99"/>
  <c r="K64" i="111"/>
  <c r="C61" i="99"/>
  <c r="K59" i="111"/>
  <c r="C57" i="99"/>
  <c r="K55" i="111"/>
  <c r="C53" i="99"/>
  <c r="K51" i="111"/>
  <c r="C48" i="99"/>
  <c r="K46" i="111"/>
  <c r="C75" i="23"/>
  <c r="J73" i="111"/>
  <c r="C65" i="23"/>
  <c r="J63" i="111"/>
  <c r="C60" i="23"/>
  <c r="J58" i="111"/>
  <c r="C56" i="23"/>
  <c r="J54" i="111"/>
  <c r="C53" i="23"/>
  <c r="J51" i="111"/>
  <c r="C48" i="23"/>
  <c r="J46" i="111"/>
  <c r="D72" i="99"/>
  <c r="K106" i="111"/>
  <c r="D73" i="23"/>
  <c r="J107" i="111"/>
  <c r="D68" i="99"/>
  <c r="K102" i="111"/>
  <c r="D69" i="23"/>
  <c r="J103" i="111"/>
  <c r="D64" i="99"/>
  <c r="K98" i="111"/>
  <c r="D66" i="23"/>
  <c r="J100" i="111"/>
  <c r="D61" i="99"/>
  <c r="K95" i="111"/>
  <c r="D57" i="99"/>
  <c r="K91" i="111"/>
  <c r="D53" i="99"/>
  <c r="K87" i="111"/>
  <c r="D59" i="23"/>
  <c r="J93" i="111"/>
  <c r="D55" i="23"/>
  <c r="J89" i="111"/>
  <c r="D51" i="99"/>
  <c r="K85" i="111"/>
  <c r="D47" i="99"/>
  <c r="K81" i="111"/>
  <c r="D49" i="23"/>
  <c r="J83" i="111"/>
  <c r="D45" i="23"/>
  <c r="J79" i="111"/>
  <c r="C46" i="22"/>
  <c r="L44" i="111"/>
  <c r="C50" i="22"/>
  <c r="L48" i="111"/>
  <c r="C55" i="22"/>
  <c r="L53" i="111"/>
  <c r="C59" i="22"/>
  <c r="L57" i="111"/>
  <c r="C64" i="22"/>
  <c r="L62" i="111"/>
  <c r="C69" i="22"/>
  <c r="L67" i="111"/>
  <c r="C74" i="22"/>
  <c r="L72" i="111"/>
  <c r="D47" i="22"/>
  <c r="L81" i="111"/>
  <c r="D51" i="22"/>
  <c r="L85" i="111"/>
  <c r="D56" i="22"/>
  <c r="L90" i="111"/>
  <c r="D60" i="22"/>
  <c r="L94" i="111"/>
  <c r="D65" i="22"/>
  <c r="L99" i="111"/>
  <c r="D70" i="22"/>
  <c r="L104" i="111"/>
  <c r="D75" i="22"/>
  <c r="L109" i="111"/>
  <c r="E48" i="22"/>
  <c r="M118" i="111"/>
  <c r="L118" i="111"/>
  <c r="E53" i="22"/>
  <c r="M123" i="111"/>
  <c r="L123" i="111"/>
  <c r="E57" i="22"/>
  <c r="M127" i="111"/>
  <c r="L127" i="111"/>
  <c r="E61" i="22"/>
  <c r="M131" i="111"/>
  <c r="L131" i="111"/>
  <c r="E66" i="22"/>
  <c r="M136" i="111"/>
  <c r="L136" i="111"/>
  <c r="E72" i="22"/>
  <c r="M142" i="111"/>
  <c r="L142" i="111"/>
  <c r="F45" i="22"/>
  <c r="L151" i="111"/>
  <c r="F49" i="22"/>
  <c r="L155" i="111"/>
  <c r="F54" i="22"/>
  <c r="L160" i="111"/>
  <c r="F58" i="22"/>
  <c r="L164" i="111"/>
  <c r="F63" i="22"/>
  <c r="L169" i="111"/>
  <c r="F68" i="22"/>
  <c r="L174" i="111"/>
  <c r="F73" i="22"/>
  <c r="L179" i="111"/>
  <c r="F64" i="93"/>
  <c r="H170" i="111"/>
  <c r="F69" i="93"/>
  <c r="H175" i="111"/>
  <c r="F74" i="93"/>
  <c r="H180" i="111"/>
  <c r="F63" i="97"/>
  <c r="I169" i="111"/>
  <c r="F68" i="97"/>
  <c r="I174" i="111"/>
  <c r="E68" i="89"/>
  <c r="AA67" i="31" s="1"/>
  <c r="C138" i="111"/>
  <c r="E47" i="90"/>
  <c r="AB46" i="31" s="1"/>
  <c r="D117" i="111"/>
  <c r="E50" i="90"/>
  <c r="AB49" i="31" s="1"/>
  <c r="D120" i="111"/>
  <c r="E54" i="90"/>
  <c r="AB53" i="31" s="1"/>
  <c r="D124" i="111"/>
  <c r="E57" i="94"/>
  <c r="N127" i="111"/>
  <c r="E59" i="94"/>
  <c r="N129" i="111"/>
  <c r="E63" i="90"/>
  <c r="D133" i="111"/>
  <c r="E68" i="90"/>
  <c r="AB67" i="31" s="1"/>
  <c r="D138" i="111"/>
  <c r="E72" i="90"/>
  <c r="D142" i="111"/>
  <c r="E75" i="90"/>
  <c r="AB74" i="31" s="1"/>
  <c r="D145" i="111"/>
  <c r="E47" i="91"/>
  <c r="AC46" i="31" s="1"/>
  <c r="E117" i="111"/>
  <c r="E51" i="91"/>
  <c r="AC50" i="31" s="1"/>
  <c r="E121" i="111"/>
  <c r="E58" i="91"/>
  <c r="E128" i="111"/>
  <c r="E66" i="91"/>
  <c r="AC65" i="31" s="1"/>
  <c r="E136" i="111"/>
  <c r="E73" i="91"/>
  <c r="AC72" i="31" s="1"/>
  <c r="E143" i="111"/>
  <c r="E47" i="98"/>
  <c r="AE46" i="31" s="1"/>
  <c r="G117" i="111"/>
  <c r="E51" i="98"/>
  <c r="G121" i="111"/>
  <c r="E56" i="98"/>
  <c r="AE55" i="31" s="1"/>
  <c r="G126" i="111"/>
  <c r="E60" i="98"/>
  <c r="G130" i="111"/>
  <c r="E65" i="98"/>
  <c r="G135" i="111"/>
  <c r="E70" i="98"/>
  <c r="G140" i="111"/>
  <c r="E75" i="98"/>
  <c r="AE74" i="31" s="1"/>
  <c r="G145" i="111"/>
  <c r="D45" i="98"/>
  <c r="G79" i="111"/>
  <c r="D47" i="90"/>
  <c r="D81" i="111"/>
  <c r="D48" i="90"/>
  <c r="T47" i="31" s="1"/>
  <c r="D82" i="111"/>
  <c r="D53" i="91"/>
  <c r="U52" i="31" s="1"/>
  <c r="E87" i="111"/>
  <c r="D54" i="98"/>
  <c r="W53" i="31" s="1"/>
  <c r="G88" i="111"/>
  <c r="D57" i="90"/>
  <c r="T56" i="31" s="1"/>
  <c r="D91" i="111"/>
  <c r="D58" i="90"/>
  <c r="D92" i="111"/>
  <c r="D59" i="90"/>
  <c r="T58" i="31" s="1"/>
  <c r="D93" i="111"/>
  <c r="D63" i="91"/>
  <c r="U62" i="31" s="1"/>
  <c r="E97" i="111"/>
  <c r="D70" i="91"/>
  <c r="E104" i="111"/>
  <c r="D72" i="98"/>
  <c r="G106" i="111"/>
  <c r="D74" i="90"/>
  <c r="T73" i="31" s="1"/>
  <c r="D108" i="111"/>
  <c r="B46" i="22"/>
  <c r="L7" i="111"/>
  <c r="B55" i="22"/>
  <c r="L16" i="111"/>
  <c r="B59" i="22"/>
  <c r="L20" i="111"/>
  <c r="B64" i="22"/>
  <c r="L25" i="111"/>
  <c r="B69" i="22"/>
  <c r="L30" i="111"/>
  <c r="B74" i="22"/>
  <c r="L35" i="111"/>
  <c r="C48" i="91"/>
  <c r="E46" i="111"/>
  <c r="C54" i="91"/>
  <c r="M53" i="31" s="1"/>
  <c r="E52" i="111"/>
  <c r="C59" i="91"/>
  <c r="M58" i="31" s="1"/>
  <c r="E57" i="111"/>
  <c r="C61" i="91"/>
  <c r="M60" i="31" s="1"/>
  <c r="E59" i="111"/>
  <c r="C68" i="91"/>
  <c r="M67" i="31" s="1"/>
  <c r="E66" i="111"/>
  <c r="C50" i="98"/>
  <c r="G48" i="111"/>
  <c r="C59" i="98"/>
  <c r="O58" i="31" s="1"/>
  <c r="G57" i="111"/>
  <c r="C69" i="98"/>
  <c r="O68" i="31" s="1"/>
  <c r="G67" i="111"/>
  <c r="W181" i="111"/>
  <c r="AE181" i="111" s="1"/>
  <c r="W176" i="111"/>
  <c r="AE176" i="111" s="1"/>
  <c r="F64" i="30"/>
  <c r="F170" i="111"/>
  <c r="W166" i="111"/>
  <c r="AE166" i="111" s="1"/>
  <c r="F55" i="30"/>
  <c r="F161" i="111"/>
  <c r="F50" i="30"/>
  <c r="I156" i="111" s="1"/>
  <c r="F156" i="111"/>
  <c r="F46" i="30"/>
  <c r="F152" i="111"/>
  <c r="E73" i="30"/>
  <c r="AD72" i="31" s="1"/>
  <c r="F143" i="111"/>
  <c r="E63" i="30"/>
  <c r="F133" i="111"/>
  <c r="E54" i="30"/>
  <c r="AD53" i="31" s="1"/>
  <c r="F124" i="111"/>
  <c r="E49" i="30"/>
  <c r="AD48" i="31" s="1"/>
  <c r="F119" i="111"/>
  <c r="E45" i="30"/>
  <c r="F115" i="111"/>
  <c r="D72" i="30"/>
  <c r="V71" i="31" s="1"/>
  <c r="F106" i="111"/>
  <c r="D66" i="30"/>
  <c r="V65" i="31" s="1"/>
  <c r="F100" i="111"/>
  <c r="D48" i="30"/>
  <c r="F82" i="111"/>
  <c r="C75" i="30"/>
  <c r="I73" i="111" s="1"/>
  <c r="F73" i="111"/>
  <c r="C70" i="30"/>
  <c r="F68" i="111"/>
  <c r="C65" i="30"/>
  <c r="N64" i="31" s="1"/>
  <c r="F63" i="111"/>
  <c r="C60" i="30"/>
  <c r="F58" i="111"/>
  <c r="C56" i="30"/>
  <c r="F54" i="111"/>
  <c r="C51" i="30"/>
  <c r="N50" i="31" s="1"/>
  <c r="F49" i="111"/>
  <c r="C47" i="30"/>
  <c r="N46" i="31" s="1"/>
  <c r="F45" i="111"/>
  <c r="B74" i="30"/>
  <c r="F35" i="111"/>
  <c r="W30" i="111"/>
  <c r="AE30" i="111" s="1"/>
  <c r="B64" i="30"/>
  <c r="F25" i="111"/>
  <c r="B59" i="30"/>
  <c r="F58" i="31" s="1"/>
  <c r="F20" i="111"/>
  <c r="B55" i="30"/>
  <c r="F16" i="111"/>
  <c r="B50" i="30"/>
  <c r="F11" i="111"/>
  <c r="B46" i="30"/>
  <c r="F7" i="111"/>
  <c r="B73" i="99"/>
  <c r="K34" i="111"/>
  <c r="B69" i="23"/>
  <c r="J30" i="111"/>
  <c r="B64" i="99"/>
  <c r="K25" i="111"/>
  <c r="B64" i="23"/>
  <c r="J25" i="111"/>
  <c r="B61" i="99"/>
  <c r="K22" i="111"/>
  <c r="B57" i="99"/>
  <c r="K18" i="111"/>
  <c r="B53" i="99"/>
  <c r="K14" i="111"/>
  <c r="B61" i="23"/>
  <c r="J22" i="111"/>
  <c r="B57" i="23"/>
  <c r="J18" i="111"/>
  <c r="B50" i="99"/>
  <c r="K11" i="111"/>
  <c r="B46" i="99"/>
  <c r="K7" i="111"/>
  <c r="B46" i="23"/>
  <c r="J7" i="111"/>
  <c r="E74" i="99"/>
  <c r="K144" i="111"/>
  <c r="E69" i="99"/>
  <c r="K139" i="111"/>
  <c r="E63" i="99"/>
  <c r="K133" i="111"/>
  <c r="E58" i="99"/>
  <c r="K128" i="111"/>
  <c r="E54" i="99"/>
  <c r="K124" i="111"/>
  <c r="E49" i="99"/>
  <c r="K119" i="111"/>
  <c r="E49" i="23"/>
  <c r="J119" i="111"/>
  <c r="E51" i="23"/>
  <c r="J121" i="111"/>
  <c r="E56" i="23"/>
  <c r="J126" i="111"/>
  <c r="E60" i="23"/>
  <c r="J130" i="111"/>
  <c r="E68" i="23"/>
  <c r="J138" i="111"/>
  <c r="E74" i="23"/>
  <c r="J144" i="111"/>
  <c r="C75" i="99"/>
  <c r="K73" i="111"/>
  <c r="C70" i="99"/>
  <c r="K68" i="111"/>
  <c r="C65" i="99"/>
  <c r="K63" i="111"/>
  <c r="C60" i="99"/>
  <c r="K58" i="111"/>
  <c r="C56" i="99"/>
  <c r="K54" i="111"/>
  <c r="C51" i="99"/>
  <c r="K49" i="111"/>
  <c r="C47" i="99"/>
  <c r="K45" i="111"/>
  <c r="C74" i="23"/>
  <c r="J72" i="111"/>
  <c r="C69" i="23"/>
  <c r="J67" i="111"/>
  <c r="C64" i="23"/>
  <c r="J62" i="111"/>
  <c r="C59" i="23"/>
  <c r="J57" i="111"/>
  <c r="C55" i="23"/>
  <c r="J53" i="111"/>
  <c r="C51" i="23"/>
  <c r="J49" i="111"/>
  <c r="C47" i="23"/>
  <c r="J45" i="111"/>
  <c r="D75" i="99"/>
  <c r="K109" i="111"/>
  <c r="D72" i="23"/>
  <c r="J106" i="111"/>
  <c r="D63" i="99"/>
  <c r="K97" i="111"/>
  <c r="D65" i="23"/>
  <c r="J99" i="111"/>
  <c r="D60" i="99"/>
  <c r="K94" i="111"/>
  <c r="D56" i="99"/>
  <c r="K90" i="111"/>
  <c r="D58" i="23"/>
  <c r="J92" i="111"/>
  <c r="D54" i="23"/>
  <c r="J88" i="111"/>
  <c r="D50" i="99"/>
  <c r="K84" i="111"/>
  <c r="D46" i="99"/>
  <c r="K80" i="111"/>
  <c r="D48" i="23"/>
  <c r="J82" i="111"/>
  <c r="P24" i="93"/>
  <c r="H168" i="111" s="1"/>
  <c r="C47" i="22"/>
  <c r="L45" i="111"/>
  <c r="C51" i="22"/>
  <c r="L49" i="111"/>
  <c r="C56" i="22"/>
  <c r="L54" i="111"/>
  <c r="C60" i="22"/>
  <c r="L58" i="111"/>
  <c r="C65" i="22"/>
  <c r="L63" i="111"/>
  <c r="C70" i="22"/>
  <c r="L68" i="111"/>
  <c r="C75" i="22"/>
  <c r="L73" i="111"/>
  <c r="D48" i="22"/>
  <c r="L82" i="111"/>
  <c r="D53" i="22"/>
  <c r="L87" i="111"/>
  <c r="D57" i="22"/>
  <c r="L91" i="111"/>
  <c r="D61" i="22"/>
  <c r="L95" i="111"/>
  <c r="D66" i="22"/>
  <c r="L100" i="111"/>
  <c r="D72" i="22"/>
  <c r="L106" i="111"/>
  <c r="E45" i="22"/>
  <c r="M115" i="111"/>
  <c r="L115" i="111"/>
  <c r="E49" i="22"/>
  <c r="M119" i="111"/>
  <c r="L119" i="111"/>
  <c r="E54" i="22"/>
  <c r="L124" i="111"/>
  <c r="M124" i="111"/>
  <c r="E58" i="22"/>
  <c r="M128" i="111"/>
  <c r="L128" i="111"/>
  <c r="E63" i="22"/>
  <c r="M133" i="111"/>
  <c r="L133" i="111"/>
  <c r="E68" i="22"/>
  <c r="M138" i="111"/>
  <c r="L138" i="111"/>
  <c r="E73" i="22"/>
  <c r="M143" i="111"/>
  <c r="L143" i="111"/>
  <c r="F46" i="22"/>
  <c r="L152" i="111"/>
  <c r="F50" i="22"/>
  <c r="L156" i="111"/>
  <c r="F55" i="22"/>
  <c r="L161" i="111"/>
  <c r="F59" i="22"/>
  <c r="L165" i="111"/>
  <c r="F64" i="22"/>
  <c r="F62" i="22" s="1"/>
  <c r="L170" i="111"/>
  <c r="F69" i="22"/>
  <c r="L175" i="111"/>
  <c r="F74" i="22"/>
  <c r="L180" i="111"/>
  <c r="F65" i="93"/>
  <c r="H171" i="111"/>
  <c r="F70" i="93"/>
  <c r="H176" i="111"/>
  <c r="F75" i="93"/>
  <c r="H181" i="111"/>
  <c r="P24" i="88"/>
  <c r="B168" i="111" s="1"/>
  <c r="B169" i="111"/>
  <c r="Y159" i="111"/>
  <c r="AG159" i="111" s="1"/>
  <c r="Y178" i="111"/>
  <c r="AG178" i="111" s="1"/>
  <c r="Y151" i="111"/>
  <c r="AG151" i="111" s="1"/>
  <c r="Y174" i="111"/>
  <c r="AG174" i="111" s="1"/>
  <c r="P104" i="36"/>
  <c r="T67" i="44"/>
  <c r="T65" i="40" s="1"/>
  <c r="P180" i="36"/>
  <c r="T180" i="44" s="1"/>
  <c r="T175" i="40" s="1"/>
  <c r="T143" i="44"/>
  <c r="T139" i="40" s="1"/>
  <c r="P108" i="36"/>
  <c r="T108" i="44" s="1"/>
  <c r="T105" i="40" s="1"/>
  <c r="T71" i="44"/>
  <c r="T69" i="40" s="1"/>
  <c r="P80" i="36"/>
  <c r="T43" i="44"/>
  <c r="T41" i="40" s="1"/>
  <c r="P91" i="36"/>
  <c r="T91" i="44" s="1"/>
  <c r="T88" i="40" s="1"/>
  <c r="P101" i="36"/>
  <c r="P85" i="36"/>
  <c r="T48" i="44"/>
  <c r="T46" i="40" s="1"/>
  <c r="T10" i="44"/>
  <c r="T9" i="40" s="1"/>
  <c r="P63" i="36"/>
  <c r="P82" i="36"/>
  <c r="T45" i="44"/>
  <c r="T43" i="40" s="1"/>
  <c r="P83" i="36"/>
  <c r="T46" i="44"/>
  <c r="T44" i="40" s="1"/>
  <c r="P98" i="36"/>
  <c r="T61" i="44"/>
  <c r="T59" i="40" s="1"/>
  <c r="P88" i="36"/>
  <c r="T51" i="44"/>
  <c r="T49" i="40" s="1"/>
  <c r="P92" i="36"/>
  <c r="T55" i="44"/>
  <c r="T53" i="40" s="1"/>
  <c r="P86" i="36"/>
  <c r="T86" i="44" s="1"/>
  <c r="T83" i="40" s="1"/>
  <c r="T49" i="44"/>
  <c r="T47" i="40" s="1"/>
  <c r="P95" i="36"/>
  <c r="T58" i="44"/>
  <c r="T56" i="40" s="1"/>
  <c r="P146" i="36"/>
  <c r="T109" i="44"/>
  <c r="T106" i="40" s="1"/>
  <c r="P107" i="36"/>
  <c r="T70" i="44"/>
  <c r="T68" i="40" s="1"/>
  <c r="P79" i="36"/>
  <c r="T42" i="44"/>
  <c r="T40" i="40" s="1"/>
  <c r="P147" i="36"/>
  <c r="T147" i="44" s="1"/>
  <c r="T143" i="40" s="1"/>
  <c r="T110" i="44"/>
  <c r="T107" i="40" s="1"/>
  <c r="P84" i="36"/>
  <c r="T47" i="44"/>
  <c r="T45" i="40" s="1"/>
  <c r="P81" i="36"/>
  <c r="T44" i="44"/>
  <c r="T42" i="40" s="1"/>
  <c r="P87" i="36"/>
  <c r="T50" i="44"/>
  <c r="T48" i="40" s="1"/>
  <c r="P130" i="36"/>
  <c r="P103" i="36"/>
  <c r="T66" i="44"/>
  <c r="T64" i="40" s="1"/>
  <c r="P89" i="36"/>
  <c r="T89" i="44" s="1"/>
  <c r="T86" i="40" s="1"/>
  <c r="T52" i="44"/>
  <c r="T50" i="40" s="1"/>
  <c r="P97" i="36"/>
  <c r="T60" i="44"/>
  <c r="T58" i="40" s="1"/>
  <c r="P59" i="36"/>
  <c r="F20" i="85"/>
  <c r="M25" i="85"/>
  <c r="F35" i="85"/>
  <c r="W44" i="25"/>
  <c r="E49" i="31"/>
  <c r="D55" i="31"/>
  <c r="AK57" i="31"/>
  <c r="AK20" i="31" s="1"/>
  <c r="B28" i="29"/>
  <c r="L10" i="14"/>
  <c r="N11" i="14"/>
  <c r="N9" i="14"/>
  <c r="N7" i="14"/>
  <c r="F15" i="85"/>
  <c r="M31" i="85"/>
  <c r="M10" i="85"/>
  <c r="M12" i="85"/>
  <c r="F16" i="85"/>
  <c r="F26" i="85"/>
  <c r="F29" i="85"/>
  <c r="F36" i="86"/>
  <c r="F34" i="86"/>
  <c r="F24" i="86"/>
  <c r="F15" i="86"/>
  <c r="M19" i="86"/>
  <c r="R35" i="86"/>
  <c r="R20" i="86"/>
  <c r="R16" i="86"/>
  <c r="R11" i="86"/>
  <c r="R7" i="86"/>
  <c r="M35" i="86"/>
  <c r="M30" i="86"/>
  <c r="M25" i="86"/>
  <c r="M20" i="86"/>
  <c r="M16" i="86"/>
  <c r="M11" i="86"/>
  <c r="M7" i="86"/>
  <c r="W6" i="86"/>
  <c r="M4" i="13"/>
  <c r="C28" i="29"/>
  <c r="AK73" i="31"/>
  <c r="AK36" i="31" s="1"/>
  <c r="D4" i="13"/>
  <c r="C5" i="46"/>
  <c r="AK65" i="31"/>
  <c r="AK28" i="31" s="1"/>
  <c r="D60" i="31"/>
  <c r="L68" i="31"/>
  <c r="D44" i="31"/>
  <c r="B5" i="29"/>
  <c r="F10" i="85"/>
  <c r="F12" i="85"/>
  <c r="F6" i="85"/>
  <c r="M22" i="85"/>
  <c r="F36" i="85"/>
  <c r="F12" i="87"/>
  <c r="F16" i="87"/>
  <c r="F25" i="87"/>
  <c r="F35" i="87"/>
  <c r="F7" i="87"/>
  <c r="F21" i="87"/>
  <c r="F31" i="87"/>
  <c r="F14" i="87"/>
  <c r="F22" i="87"/>
  <c r="F33" i="87"/>
  <c r="B24" i="74"/>
  <c r="AK12" i="54"/>
  <c r="AC35" i="54"/>
  <c r="B25" i="74"/>
  <c r="B19" i="74"/>
  <c r="B74" i="15"/>
  <c r="B62" i="15"/>
  <c r="B57" i="15"/>
  <c r="E30" i="54"/>
  <c r="M15" i="89"/>
  <c r="P12" i="93"/>
  <c r="B109" i="15"/>
  <c r="M19" i="89"/>
  <c r="F24" i="74"/>
  <c r="N29" i="93"/>
  <c r="P29" i="93" s="1"/>
  <c r="H173" i="111" s="1"/>
  <c r="E23" i="74"/>
  <c r="AC31" i="54"/>
  <c r="B82" i="15"/>
  <c r="C21" i="74"/>
  <c r="B66" i="15"/>
  <c r="C67" i="22"/>
  <c r="F31" i="86"/>
  <c r="F21" i="86"/>
  <c r="F12" i="86"/>
  <c r="R6" i="85"/>
  <c r="F7" i="85"/>
  <c r="F27" i="85"/>
  <c r="F34" i="85"/>
  <c r="M36" i="85"/>
  <c r="M9" i="85"/>
  <c r="F25" i="85"/>
  <c r="F31" i="85"/>
  <c r="W6" i="85"/>
  <c r="M7" i="85"/>
  <c r="F22" i="85"/>
  <c r="M23" i="89"/>
  <c r="M35" i="89"/>
  <c r="F9" i="85"/>
  <c r="M14" i="85"/>
  <c r="D19" i="94"/>
  <c r="R18" i="85"/>
  <c r="F19" i="85"/>
  <c r="M24" i="85"/>
  <c r="M33" i="85"/>
  <c r="F14" i="85"/>
  <c r="M35" i="85"/>
  <c r="M11" i="85"/>
  <c r="F17" i="85"/>
  <c r="M21" i="85"/>
  <c r="D27" i="94"/>
  <c r="R26" i="85"/>
  <c r="M30" i="85"/>
  <c r="M8" i="85"/>
  <c r="F33" i="85"/>
  <c r="D11" i="94"/>
  <c r="R10" i="85"/>
  <c r="F21" i="85"/>
  <c r="M26" i="85"/>
  <c r="D15" i="94"/>
  <c r="R14" i="85"/>
  <c r="M19" i="85"/>
  <c r="F30" i="85"/>
  <c r="M6" i="85"/>
  <c r="M17" i="85"/>
  <c r="M27" i="85"/>
  <c r="M34" i="85"/>
  <c r="D37" i="94"/>
  <c r="R36" i="85"/>
  <c r="M18" i="85"/>
  <c r="M20" i="85"/>
  <c r="F24" i="85"/>
  <c r="D32" i="94"/>
  <c r="R31" i="85"/>
  <c r="F11" i="85"/>
  <c r="M16" i="85"/>
  <c r="M29" i="85"/>
  <c r="F8" i="85"/>
  <c r="M15" i="85"/>
  <c r="F18" i="85"/>
  <c r="C35" i="94"/>
  <c r="R34" i="86"/>
  <c r="C25" i="94"/>
  <c r="R24" i="86"/>
  <c r="C11" i="94"/>
  <c r="R10" i="86"/>
  <c r="F20" i="86"/>
  <c r="M24" i="86"/>
  <c r="F29" i="86"/>
  <c r="F19" i="86"/>
  <c r="F10" i="86"/>
  <c r="R33" i="86"/>
  <c r="C28" i="94"/>
  <c r="R27" i="86"/>
  <c r="R22" i="86"/>
  <c r="R18" i="86"/>
  <c r="C15" i="94"/>
  <c r="R14" i="86"/>
  <c r="R9" i="86"/>
  <c r="C31" i="94"/>
  <c r="R30" i="86"/>
  <c r="C30" i="94"/>
  <c r="R29" i="86"/>
  <c r="C16" i="94"/>
  <c r="R15" i="86"/>
  <c r="F30" i="86"/>
  <c r="M34" i="86"/>
  <c r="M15" i="86"/>
  <c r="C7" i="94"/>
  <c r="R6" i="86"/>
  <c r="F27" i="86"/>
  <c r="F18" i="86"/>
  <c r="F9" i="86"/>
  <c r="M33" i="86"/>
  <c r="M27" i="86"/>
  <c r="M22" i="86"/>
  <c r="M18" i="86"/>
  <c r="M14" i="86"/>
  <c r="M9" i="86"/>
  <c r="C26" i="94"/>
  <c r="R25" i="86"/>
  <c r="C20" i="94"/>
  <c r="R19" i="86"/>
  <c r="M29" i="86"/>
  <c r="F26" i="86"/>
  <c r="F17" i="86"/>
  <c r="F8" i="86"/>
  <c r="M6" i="86"/>
  <c r="C37" i="94"/>
  <c r="R36" i="86"/>
  <c r="C32" i="94"/>
  <c r="R31" i="86"/>
  <c r="C27" i="94"/>
  <c r="R26" i="86"/>
  <c r="R21" i="86"/>
  <c r="C18" i="94"/>
  <c r="R17" i="86"/>
  <c r="C13" i="94"/>
  <c r="R12" i="86"/>
  <c r="R8" i="86"/>
  <c r="F11" i="86"/>
  <c r="M36" i="86"/>
  <c r="M31" i="86"/>
  <c r="M26" i="86"/>
  <c r="M21" i="86"/>
  <c r="M17" i="86"/>
  <c r="M12" i="86"/>
  <c r="M8" i="86"/>
  <c r="F7" i="89"/>
  <c r="P139" i="36"/>
  <c r="P142" i="36"/>
  <c r="T142" i="44" s="1"/>
  <c r="T138" i="40" s="1"/>
  <c r="L143" i="15"/>
  <c r="F4" i="13"/>
  <c r="P126" i="36"/>
  <c r="P111" i="36"/>
  <c r="T111" i="44" s="1"/>
  <c r="T108" i="40" s="1"/>
  <c r="P145" i="36"/>
  <c r="D24" i="20"/>
  <c r="G29" i="20"/>
  <c r="BG5" i="12"/>
  <c r="BG13" i="12"/>
  <c r="BG23" i="12"/>
  <c r="BG32" i="12"/>
  <c r="D7" i="94"/>
  <c r="D8" i="94"/>
  <c r="D9" i="94"/>
  <c r="D10" i="94"/>
  <c r="D12" i="94"/>
  <c r="D13" i="94"/>
  <c r="D16" i="94"/>
  <c r="D17" i="94"/>
  <c r="D18" i="94"/>
  <c r="D20" i="94"/>
  <c r="D21" i="94"/>
  <c r="D22" i="94"/>
  <c r="D23" i="94"/>
  <c r="D25" i="94"/>
  <c r="D26" i="94"/>
  <c r="D28" i="94"/>
  <c r="D30" i="94"/>
  <c r="D31" i="94"/>
  <c r="D34" i="94"/>
  <c r="D35" i="94"/>
  <c r="D36" i="94"/>
  <c r="B7" i="95"/>
  <c r="W6" i="87"/>
  <c r="B8" i="95"/>
  <c r="W7" i="87"/>
  <c r="W8" i="87"/>
  <c r="M9" i="87"/>
  <c r="B10" i="94"/>
  <c r="R9" i="87"/>
  <c r="B10" i="95"/>
  <c r="W9" i="87"/>
  <c r="B11" i="95"/>
  <c r="W10" i="87"/>
  <c r="M11" i="87"/>
  <c r="B12" i="94"/>
  <c r="R11" i="87"/>
  <c r="B12" i="95"/>
  <c r="W11" i="87"/>
  <c r="M12" i="87"/>
  <c r="W12" i="87"/>
  <c r="B15" i="94"/>
  <c r="R14" i="87"/>
  <c r="B15" i="95"/>
  <c r="W14" i="87"/>
  <c r="R15" i="87"/>
  <c r="B16" i="95"/>
  <c r="W15" i="87"/>
  <c r="B17" i="94"/>
  <c r="R16" i="87"/>
  <c r="W16" i="87"/>
  <c r="M17" i="87"/>
  <c r="R17" i="87"/>
  <c r="B18" i="95"/>
  <c r="W17" i="87"/>
  <c r="B19" i="94"/>
  <c r="R18" i="87"/>
  <c r="B19" i="95"/>
  <c r="W18" i="87"/>
  <c r="B20" i="94"/>
  <c r="R19" i="87"/>
  <c r="B20" i="95"/>
  <c r="W19" i="87"/>
  <c r="M20" i="87"/>
  <c r="B21" i="94"/>
  <c r="R20" i="87"/>
  <c r="B21" i="95"/>
  <c r="W20" i="87"/>
  <c r="M21" i="87"/>
  <c r="B22" i="94"/>
  <c r="R21" i="87"/>
  <c r="W21" i="87"/>
  <c r="M22" i="87"/>
  <c r="R22" i="87"/>
  <c r="W22" i="87"/>
  <c r="R24" i="87"/>
  <c r="W24" i="87"/>
  <c r="B26" i="94"/>
  <c r="R25" i="87"/>
  <c r="B26" i="95"/>
  <c r="W25" i="87"/>
  <c r="R26" i="87"/>
  <c r="W26" i="87"/>
  <c r="M27" i="87"/>
  <c r="R27" i="87"/>
  <c r="B28" i="95"/>
  <c r="W27" i="87"/>
  <c r="M29" i="87"/>
  <c r="B30" i="94"/>
  <c r="R29" i="87"/>
  <c r="B30" i="95"/>
  <c r="W29" i="87"/>
  <c r="R30" i="87"/>
  <c r="B31" i="95"/>
  <c r="W30" i="87"/>
  <c r="B32" i="94"/>
  <c r="R31" i="87"/>
  <c r="B32" i="95"/>
  <c r="W31" i="87"/>
  <c r="M33" i="87"/>
  <c r="B34" i="94"/>
  <c r="R33" i="87"/>
  <c r="B34" i="95"/>
  <c r="W33" i="87"/>
  <c r="R34" i="87"/>
  <c r="B35" i="95"/>
  <c r="W34" i="87"/>
  <c r="M35" i="87"/>
  <c r="B36" i="94"/>
  <c r="R35" i="87"/>
  <c r="W35" i="87"/>
  <c r="B37" i="94"/>
  <c r="R36" i="87"/>
  <c r="W36" i="87"/>
  <c r="B32" i="29"/>
  <c r="B7" i="94"/>
  <c r="R6" i="87"/>
  <c r="O4" i="13"/>
  <c r="AM74" i="31"/>
  <c r="AM37" i="31" s="1"/>
  <c r="AM74" i="25"/>
  <c r="AM73" i="31"/>
  <c r="AM36" i="31" s="1"/>
  <c r="AM73" i="25"/>
  <c r="AM72" i="31"/>
  <c r="AM35" i="31" s="1"/>
  <c r="AM72" i="25"/>
  <c r="AM71" i="31"/>
  <c r="AM71" i="25"/>
  <c r="AM69" i="31"/>
  <c r="AM32" i="31" s="1"/>
  <c r="AM69" i="25"/>
  <c r="AM68" i="31"/>
  <c r="AM31" i="31" s="1"/>
  <c r="AM68" i="25"/>
  <c r="AM67" i="31"/>
  <c r="AM67" i="25"/>
  <c r="AM65" i="31"/>
  <c r="AM28" i="31" s="1"/>
  <c r="AM65" i="25"/>
  <c r="AM64" i="31"/>
  <c r="AM27" i="31" s="1"/>
  <c r="AM64" i="25"/>
  <c r="AM62" i="31"/>
  <c r="AM25" i="31" s="1"/>
  <c r="AM62" i="25"/>
  <c r="AM60" i="31"/>
  <c r="AM23" i="31" s="1"/>
  <c r="AM60" i="25"/>
  <c r="AM59" i="31"/>
  <c r="AM22" i="31" s="1"/>
  <c r="AM59" i="25"/>
  <c r="AM58" i="31"/>
  <c r="AM21" i="31" s="1"/>
  <c r="AM58" i="25"/>
  <c r="AM57" i="31"/>
  <c r="AM20" i="31" s="1"/>
  <c r="AM57" i="25"/>
  <c r="AM56" i="31"/>
  <c r="AM19" i="31" s="1"/>
  <c r="AM56" i="25"/>
  <c r="AM55" i="31"/>
  <c r="AM18" i="31" s="1"/>
  <c r="G166" i="36" s="1"/>
  <c r="G166" i="44" s="1"/>
  <c r="G161" i="40" s="1"/>
  <c r="AM55" i="25"/>
  <c r="AM54" i="31"/>
  <c r="AM17" i="31" s="1"/>
  <c r="AM54" i="25"/>
  <c r="AM53" i="31"/>
  <c r="AM16" i="31" s="1"/>
  <c r="AM53" i="25"/>
  <c r="AM52" i="31"/>
  <c r="AM15" i="31" s="1"/>
  <c r="AM52" i="25"/>
  <c r="AM50" i="31"/>
  <c r="AM13" i="31" s="1"/>
  <c r="AM50" i="25"/>
  <c r="AM49" i="31"/>
  <c r="AM12" i="31" s="1"/>
  <c r="AM49" i="25"/>
  <c r="AM48" i="31"/>
  <c r="AM11" i="31" s="1"/>
  <c r="AM48" i="25"/>
  <c r="AM47" i="31"/>
  <c r="AM10" i="31" s="1"/>
  <c r="AM47" i="25"/>
  <c r="AM46" i="31"/>
  <c r="AM9" i="31" s="1"/>
  <c r="AM46" i="25"/>
  <c r="AM45" i="31"/>
  <c r="AM8" i="31" s="1"/>
  <c r="AM45" i="25"/>
  <c r="C32" i="29"/>
  <c r="D28" i="29"/>
  <c r="D23" i="29"/>
  <c r="O148" i="36"/>
  <c r="O147" i="36"/>
  <c r="O146" i="36"/>
  <c r="O145" i="36"/>
  <c r="O144" i="36"/>
  <c r="O143" i="36"/>
  <c r="O142" i="36"/>
  <c r="O141" i="36"/>
  <c r="O140" i="36"/>
  <c r="O139" i="36"/>
  <c r="O138" i="36"/>
  <c r="O137" i="36"/>
  <c r="O136" i="36"/>
  <c r="O135" i="36"/>
  <c r="O134" i="36"/>
  <c r="O133" i="36"/>
  <c r="O132" i="36"/>
  <c r="O131" i="36"/>
  <c r="O130" i="36"/>
  <c r="O129" i="36"/>
  <c r="O128" i="36"/>
  <c r="O127" i="36"/>
  <c r="O126" i="36"/>
  <c r="O125" i="36"/>
  <c r="O124" i="36"/>
  <c r="O123" i="36"/>
  <c r="O122" i="36"/>
  <c r="O121" i="36"/>
  <c r="O120" i="36"/>
  <c r="O119" i="36"/>
  <c r="O118" i="36"/>
  <c r="O117" i="36"/>
  <c r="O116" i="36"/>
  <c r="C7" i="88"/>
  <c r="D7" i="88" s="1"/>
  <c r="B6" i="111" s="1"/>
  <c r="T30" i="44"/>
  <c r="T29" i="40" s="1"/>
  <c r="T14" i="44"/>
  <c r="T13" i="40" s="1"/>
  <c r="T18" i="44"/>
  <c r="T17" i="40" s="1"/>
  <c r="T31" i="44"/>
  <c r="T30" i="40" s="1"/>
  <c r="T24" i="44"/>
  <c r="T23" i="40" s="1"/>
  <c r="M17" i="89"/>
  <c r="M10" i="89"/>
  <c r="C22" i="94"/>
  <c r="C9" i="94"/>
  <c r="C36" i="94"/>
  <c r="C34" i="94"/>
  <c r="C23" i="94"/>
  <c r="C21" i="94"/>
  <c r="C19" i="94"/>
  <c r="C17" i="94"/>
  <c r="C12" i="94"/>
  <c r="C10" i="94"/>
  <c r="C8" i="94"/>
  <c r="B9" i="95"/>
  <c r="B18" i="94"/>
  <c r="B23" i="94"/>
  <c r="B28" i="94"/>
  <c r="B35" i="94"/>
  <c r="M8" i="87"/>
  <c r="B25" i="95"/>
  <c r="O24" i="111" s="1"/>
  <c r="B27" i="94"/>
  <c r="M30" i="87"/>
  <c r="B36" i="95"/>
  <c r="B13" i="95"/>
  <c r="B16" i="94"/>
  <c r="B23" i="95"/>
  <c r="M7" i="87"/>
  <c r="M16" i="87"/>
  <c r="B17" i="95"/>
  <c r="B22" i="95"/>
  <c r="B25" i="94"/>
  <c r="B27" i="95"/>
  <c r="B31" i="94"/>
  <c r="M36" i="87"/>
  <c r="B37" i="95"/>
  <c r="M34" i="87"/>
  <c r="M31" i="87"/>
  <c r="M14" i="87"/>
  <c r="M15" i="87"/>
  <c r="M19" i="87"/>
  <c r="M25" i="87"/>
  <c r="M26" i="87"/>
  <c r="M18" i="87"/>
  <c r="M24" i="87"/>
  <c r="B23" i="74"/>
  <c r="F32" i="74"/>
  <c r="E35" i="54"/>
  <c r="E21" i="54"/>
  <c r="F8" i="74"/>
  <c r="B7" i="74"/>
  <c r="E31" i="54"/>
  <c r="M19" i="54"/>
  <c r="E6" i="54"/>
  <c r="AK29" i="54"/>
  <c r="AK10" i="54"/>
  <c r="B10" i="74"/>
  <c r="E11" i="54"/>
  <c r="AB17" i="54"/>
  <c r="AA17" i="54"/>
  <c r="L21" i="54"/>
  <c r="S18" i="54"/>
  <c r="T18" i="54"/>
  <c r="AK18" i="54"/>
  <c r="F17" i="74"/>
  <c r="AJ30" i="54"/>
  <c r="AI34" i="54"/>
  <c r="D33" i="54"/>
  <c r="C27" i="54"/>
  <c r="D27" i="54"/>
  <c r="D22" i="54"/>
  <c r="C22" i="54"/>
  <c r="C18" i="54"/>
  <c r="D18" i="54"/>
  <c r="D14" i="54"/>
  <c r="D9" i="54"/>
  <c r="C9" i="54"/>
  <c r="AK24" i="54"/>
  <c r="F23" i="74"/>
  <c r="S10" i="54"/>
  <c r="T10" i="54"/>
  <c r="L10" i="54"/>
  <c r="S7" i="54"/>
  <c r="AI30" i="54"/>
  <c r="F25" i="74"/>
  <c r="AJ26" i="54"/>
  <c r="E12" i="54"/>
  <c r="AJ34" i="54"/>
  <c r="B15" i="74"/>
  <c r="E16" i="54"/>
  <c r="B32" i="74"/>
  <c r="L30" i="54"/>
  <c r="M30" i="54"/>
  <c r="AJ19" i="54"/>
  <c r="E9" i="54"/>
  <c r="AK14" i="54"/>
  <c r="F13" i="74"/>
  <c r="L24" i="54"/>
  <c r="K24" i="54"/>
  <c r="F33" i="74"/>
  <c r="AI9" i="54"/>
  <c r="AJ14" i="54"/>
  <c r="S33" i="54"/>
  <c r="T33" i="54"/>
  <c r="T6" i="54"/>
  <c r="S27" i="54"/>
  <c r="T24" i="54"/>
  <c r="T19" i="54"/>
  <c r="T7" i="54"/>
  <c r="F56" i="97"/>
  <c r="F61" i="97"/>
  <c r="F66" i="97"/>
  <c r="F70" i="97"/>
  <c r="N14" i="93"/>
  <c r="N33" i="93"/>
  <c r="P33" i="93" s="1"/>
  <c r="H177" i="111" s="1"/>
  <c r="F62" i="93"/>
  <c r="B47" i="22"/>
  <c r="D45" i="22"/>
  <c r="E55" i="23"/>
  <c r="D74" i="23"/>
  <c r="B74" i="23"/>
  <c r="B63" i="23"/>
  <c r="B56" i="23"/>
  <c r="B50" i="23"/>
  <c r="C70" i="23"/>
  <c r="E47" i="23"/>
  <c r="E69" i="23"/>
  <c r="F67" i="95"/>
  <c r="F62" i="95"/>
  <c r="F44" i="95"/>
  <c r="F71" i="95"/>
  <c r="F52" i="95"/>
  <c r="D57" i="98"/>
  <c r="W56" i="31" s="1"/>
  <c r="B56" i="98"/>
  <c r="G55" i="31" s="1"/>
  <c r="B74" i="98"/>
  <c r="G73" i="31" s="1"/>
  <c r="C47" i="98"/>
  <c r="O46" i="31" s="1"/>
  <c r="C56" i="98"/>
  <c r="O55" i="31" s="1"/>
  <c r="C65" i="98"/>
  <c r="O64" i="31" s="1"/>
  <c r="D49" i="98"/>
  <c r="D64" i="98"/>
  <c r="W63" i="31" s="1"/>
  <c r="B49" i="98"/>
  <c r="G48" i="31" s="1"/>
  <c r="B50" i="98"/>
  <c r="G49" i="31" s="1"/>
  <c r="B60" i="98"/>
  <c r="G59" i="31" s="1"/>
  <c r="B70" i="98"/>
  <c r="G69" i="31" s="1"/>
  <c r="B73" i="98"/>
  <c r="G72" i="31" s="1"/>
  <c r="D58" i="98"/>
  <c r="W57" i="31" s="1"/>
  <c r="D61" i="98"/>
  <c r="AE50" i="31"/>
  <c r="AE64" i="31"/>
  <c r="D46" i="98"/>
  <c r="W45" i="31" s="1"/>
  <c r="D51" i="98"/>
  <c r="W50" i="31" s="1"/>
  <c r="D75" i="98"/>
  <c r="B46" i="98"/>
  <c r="G45" i="31" s="1"/>
  <c r="B54" i="98"/>
  <c r="G53" i="31" s="1"/>
  <c r="B58" i="98"/>
  <c r="G57" i="31" s="1"/>
  <c r="B59" i="98"/>
  <c r="G58" i="31" s="1"/>
  <c r="B65" i="98"/>
  <c r="G64" i="31" s="1"/>
  <c r="B75" i="98"/>
  <c r="G74" i="31" s="1"/>
  <c r="C49" i="98"/>
  <c r="O48" i="31" s="1"/>
  <c r="C54" i="98"/>
  <c r="C58" i="98"/>
  <c r="O57" i="31" s="1"/>
  <c r="C73" i="98"/>
  <c r="O72" i="31" s="1"/>
  <c r="D59" i="98"/>
  <c r="W58" i="31" s="1"/>
  <c r="D60" i="98"/>
  <c r="W59" i="31" s="1"/>
  <c r="D66" i="98"/>
  <c r="W65" i="31" s="1"/>
  <c r="B47" i="98"/>
  <c r="G46" i="31" s="1"/>
  <c r="B61" i="98"/>
  <c r="G60" i="31" s="1"/>
  <c r="C51" i="98"/>
  <c r="O50" i="31" s="1"/>
  <c r="C60" i="98"/>
  <c r="O59" i="31" s="1"/>
  <c r="C70" i="98"/>
  <c r="O69" i="31" s="1"/>
  <c r="AE47" i="31"/>
  <c r="AE65" i="31"/>
  <c r="D47" i="98"/>
  <c r="W46" i="31" s="1"/>
  <c r="D48" i="98"/>
  <c r="I82" i="111" s="1"/>
  <c r="D55" i="98"/>
  <c r="W54" i="31" s="1"/>
  <c r="D56" i="98"/>
  <c r="W55" i="31" s="1"/>
  <c r="D65" i="98"/>
  <c r="W64" i="31" s="1"/>
  <c r="D69" i="98"/>
  <c r="W68" i="31" s="1"/>
  <c r="D70" i="98"/>
  <c r="W69" i="31" s="1"/>
  <c r="D73" i="98"/>
  <c r="W72" i="31" s="1"/>
  <c r="D74" i="98"/>
  <c r="W73" i="31" s="1"/>
  <c r="B48" i="98"/>
  <c r="G47" i="31" s="1"/>
  <c r="C46" i="98"/>
  <c r="O45" i="31" s="1"/>
  <c r="C55" i="98"/>
  <c r="C64" i="98"/>
  <c r="O63" i="31" s="1"/>
  <c r="C74" i="98"/>
  <c r="O73" i="31" s="1"/>
  <c r="F65" i="30"/>
  <c r="AL64" i="31" s="1"/>
  <c r="F60" i="30"/>
  <c r="AL59" i="31" s="1"/>
  <c r="E50" i="30"/>
  <c r="D64" i="30"/>
  <c r="D46" i="30"/>
  <c r="C64" i="30"/>
  <c r="F61" i="30"/>
  <c r="AL60" i="31" s="1"/>
  <c r="F57" i="30"/>
  <c r="AL56" i="31" s="1"/>
  <c r="F74" i="30"/>
  <c r="AL73" i="31" s="1"/>
  <c r="F69" i="30"/>
  <c r="AL68" i="31" s="1"/>
  <c r="F59" i="30"/>
  <c r="AL58" i="31" s="1"/>
  <c r="E68" i="30"/>
  <c r="AD67" i="31" s="1"/>
  <c r="E58" i="30"/>
  <c r="C68" i="30"/>
  <c r="C58" i="30"/>
  <c r="C54" i="30"/>
  <c r="N53" i="31" s="1"/>
  <c r="C49" i="30"/>
  <c r="F66" i="30"/>
  <c r="AL65" i="31" s="1"/>
  <c r="E60" i="30"/>
  <c r="AD59" i="31" s="1"/>
  <c r="E56" i="30"/>
  <c r="AD55" i="31" s="1"/>
  <c r="D60" i="30"/>
  <c r="B69" i="30"/>
  <c r="F73" i="30"/>
  <c r="AL72" i="31" s="1"/>
  <c r="F58" i="30"/>
  <c r="AL57" i="31" s="1"/>
  <c r="F54" i="30"/>
  <c r="AL53" i="31" s="1"/>
  <c r="E72" i="30"/>
  <c r="AD71" i="31" s="1"/>
  <c r="E57" i="30"/>
  <c r="AD56" i="31" s="1"/>
  <c r="D61" i="30"/>
  <c r="V60" i="31" s="1"/>
  <c r="D57" i="30"/>
  <c r="D53" i="30"/>
  <c r="V52" i="31" s="1"/>
  <c r="C72" i="30"/>
  <c r="C53" i="30"/>
  <c r="B65" i="30"/>
  <c r="F64" i="31" s="1"/>
  <c r="B56" i="30"/>
  <c r="B47" i="30"/>
  <c r="F46" i="31" s="1"/>
  <c r="B24" i="91"/>
  <c r="E23" i="111" s="1"/>
  <c r="B33" i="91"/>
  <c r="E32" i="111" s="1"/>
  <c r="B72" i="91"/>
  <c r="E71" i="31" s="1"/>
  <c r="E6" i="91"/>
  <c r="E114" i="111" s="1"/>
  <c r="E29" i="91"/>
  <c r="E137" i="111" s="1"/>
  <c r="E68" i="91"/>
  <c r="AC67" i="31" s="1"/>
  <c r="B46" i="91"/>
  <c r="E45" i="31" s="1"/>
  <c r="B64" i="91"/>
  <c r="E63" i="31" s="1"/>
  <c r="B47" i="90"/>
  <c r="D46" i="31" s="1"/>
  <c r="B59" i="90"/>
  <c r="D58" i="31" s="1"/>
  <c r="B60" i="90"/>
  <c r="D59" i="31" s="1"/>
  <c r="B69" i="90"/>
  <c r="B70" i="90"/>
  <c r="D69" i="31" s="1"/>
  <c r="D49" i="90"/>
  <c r="T48" i="31" s="1"/>
  <c r="C72" i="90"/>
  <c r="L71" i="31" s="1"/>
  <c r="C66" i="90"/>
  <c r="L65" i="31" s="1"/>
  <c r="B49" i="90"/>
  <c r="D48" i="31" s="1"/>
  <c r="B53" i="90"/>
  <c r="D52" i="31" s="1"/>
  <c r="B65" i="90"/>
  <c r="D64" i="31" s="1"/>
  <c r="C75" i="90"/>
  <c r="C60" i="90"/>
  <c r="L59" i="31" s="1"/>
  <c r="C56" i="90"/>
  <c r="L55" i="31" s="1"/>
  <c r="C51" i="90"/>
  <c r="L50" i="31" s="1"/>
  <c r="C47" i="90"/>
  <c r="L46" i="31" s="1"/>
  <c r="D72" i="90"/>
  <c r="T71" i="31" s="1"/>
  <c r="M18" i="89"/>
  <c r="B6" i="89"/>
  <c r="M11" i="89"/>
  <c r="C119" i="111" s="1"/>
  <c r="M26" i="89"/>
  <c r="M36" i="89"/>
  <c r="M7" i="88"/>
  <c r="O10" i="87"/>
  <c r="R10" i="87" s="1"/>
  <c r="O8" i="87"/>
  <c r="F26" i="74"/>
  <c r="AK27" i="54"/>
  <c r="S35" i="54"/>
  <c r="T35" i="54"/>
  <c r="E7" i="54"/>
  <c r="B6" i="74"/>
  <c r="T29" i="54"/>
  <c r="S29" i="54"/>
  <c r="AA30" i="54"/>
  <c r="AB22" i="54"/>
  <c r="AA21" i="54"/>
  <c r="AB21" i="54"/>
  <c r="B28" i="74"/>
  <c r="E29" i="54"/>
  <c r="AA26" i="54"/>
  <c r="AK15" i="54"/>
  <c r="AJ27" i="54"/>
  <c r="AI27" i="54"/>
  <c r="AI35" i="54"/>
  <c r="AJ35" i="54"/>
  <c r="D143" i="15"/>
  <c r="J143" i="15"/>
  <c r="S20" i="54"/>
  <c r="B35" i="74"/>
  <c r="E36" i="54"/>
  <c r="T9" i="54"/>
  <c r="S9" i="54"/>
  <c r="AI7" i="54"/>
  <c r="F20" i="74"/>
  <c r="AK21" i="54"/>
  <c r="AJ29" i="54"/>
  <c r="AI29" i="54"/>
  <c r="AI36" i="54"/>
  <c r="AJ36" i="54"/>
  <c r="H143" i="15"/>
  <c r="AB25" i="54"/>
  <c r="AA25" i="54"/>
  <c r="AA32" i="54"/>
  <c r="AB32" i="54"/>
  <c r="AA9" i="54"/>
  <c r="AB9" i="54"/>
  <c r="AB34" i="54"/>
  <c r="AJ8" i="54"/>
  <c r="AI21" i="54"/>
  <c r="AJ21" i="54"/>
  <c r="B14" i="74"/>
  <c r="E15" i="54"/>
  <c r="B18" i="74"/>
  <c r="E19" i="54"/>
  <c r="L25" i="54"/>
  <c r="K29" i="54"/>
  <c r="L29" i="54"/>
  <c r="K30" i="54"/>
  <c r="L35" i="54"/>
  <c r="K35" i="54"/>
  <c r="AI22" i="54"/>
  <c r="AK22" i="54"/>
  <c r="AJ22" i="54"/>
  <c r="S26" i="54"/>
  <c r="T26" i="54"/>
  <c r="T30" i="54"/>
  <c r="S30" i="54"/>
  <c r="L33" i="54"/>
  <c r="AD32" i="54"/>
  <c r="AK17" i="54"/>
  <c r="F16" i="74"/>
  <c r="E10" i="54"/>
  <c r="B9" i="74"/>
  <c r="AA20" i="54"/>
  <c r="AA19" i="54"/>
  <c r="AB19" i="54"/>
  <c r="K15" i="54"/>
  <c r="K18" i="54"/>
  <c r="L18" i="54"/>
  <c r="K143" i="15"/>
  <c r="C143" i="15"/>
  <c r="V28" i="54"/>
  <c r="C4" i="13"/>
  <c r="B4" i="13"/>
  <c r="F32" i="54"/>
  <c r="G143" i="15"/>
  <c r="M25" i="89"/>
  <c r="C133" i="111" s="1"/>
  <c r="L24" i="89"/>
  <c r="D140" i="111"/>
  <c r="H9" i="89"/>
  <c r="H15" i="89"/>
  <c r="H25" i="89"/>
  <c r="H31" i="89"/>
  <c r="C30" i="88"/>
  <c r="D30" i="88" s="1"/>
  <c r="B29" i="111" s="1"/>
  <c r="C30" i="93"/>
  <c r="D30" i="93" s="1"/>
  <c r="O8" i="89"/>
  <c r="P8" i="89" s="1"/>
  <c r="D33" i="20"/>
  <c r="L33" i="89"/>
  <c r="D127" i="111"/>
  <c r="D21" i="91"/>
  <c r="C25" i="89"/>
  <c r="D25" i="89" s="1"/>
  <c r="F5" i="20"/>
  <c r="G5" i="20" s="1"/>
  <c r="D8" i="91"/>
  <c r="D23" i="91"/>
  <c r="E23" i="93"/>
  <c r="E14" i="93" s="1"/>
  <c r="M34" i="88"/>
  <c r="B142" i="111" s="1"/>
  <c r="L34" i="93"/>
  <c r="L28" i="93"/>
  <c r="M28" i="93" s="1"/>
  <c r="M28" i="88"/>
  <c r="B136" i="111" s="1"/>
  <c r="M23" i="88"/>
  <c r="L23" i="93"/>
  <c r="M23" i="93" s="1"/>
  <c r="I19" i="89"/>
  <c r="J19" i="89" s="1"/>
  <c r="C91" i="111" s="1"/>
  <c r="H21" i="89"/>
  <c r="C13" i="93"/>
  <c r="D13" i="93" s="1"/>
  <c r="C13" i="88"/>
  <c r="D13" i="88" s="1"/>
  <c r="B12" i="111" s="1"/>
  <c r="B33" i="99"/>
  <c r="K32" i="111" s="1"/>
  <c r="O12" i="89"/>
  <c r="P12" i="89" s="1"/>
  <c r="C156" i="111" s="1"/>
  <c r="O22" i="89"/>
  <c r="P22" i="89" s="1"/>
  <c r="C166" i="111" s="1"/>
  <c r="D18" i="91"/>
  <c r="I19" i="93"/>
  <c r="I19" i="88"/>
  <c r="J19" i="88" s="1"/>
  <c r="B91" i="111" s="1"/>
  <c r="C15" i="89"/>
  <c r="D15" i="89" s="1"/>
  <c r="C14" i="111" s="1"/>
  <c r="C20" i="89"/>
  <c r="D20" i="89" s="1"/>
  <c r="C19" i="111" s="1"/>
  <c r="C22" i="93"/>
  <c r="C22" i="88"/>
  <c r="D22" i="88" s="1"/>
  <c r="B21" i="111" s="1"/>
  <c r="O15" i="89"/>
  <c r="M13" i="89"/>
  <c r="K33" i="89"/>
  <c r="L32" i="93"/>
  <c r="M32" i="93" s="1"/>
  <c r="C9" i="89"/>
  <c r="D9" i="89" s="1"/>
  <c r="D50" i="31"/>
  <c r="D71" i="31"/>
  <c r="C37" i="88"/>
  <c r="D37" i="88" s="1"/>
  <c r="B36" i="111" s="1"/>
  <c r="C37" i="93"/>
  <c r="D37" i="93" s="1"/>
  <c r="D29" i="99"/>
  <c r="K101" i="111" s="1"/>
  <c r="E5" i="46"/>
  <c r="O7" i="89"/>
  <c r="O6" i="89" s="1"/>
  <c r="O7" i="93"/>
  <c r="L5" i="20"/>
  <c r="M9" i="89"/>
  <c r="C117" i="111" s="1"/>
  <c r="H18" i="89"/>
  <c r="I31" i="89"/>
  <c r="D65" i="31"/>
  <c r="F27" i="89"/>
  <c r="G27" i="89" s="1"/>
  <c r="C63" i="111" s="1"/>
  <c r="F18" i="89"/>
  <c r="G18" i="89" s="1"/>
  <c r="C54" i="111" s="1"/>
  <c r="F9" i="89"/>
  <c r="G9" i="89" s="1"/>
  <c r="C45" i="111" s="1"/>
  <c r="F35" i="88"/>
  <c r="G35" i="88" s="1"/>
  <c r="B71" i="111" s="1"/>
  <c r="F35" i="93"/>
  <c r="F30" i="93"/>
  <c r="F30" i="88"/>
  <c r="G30" i="88" s="1"/>
  <c r="B66" i="111" s="1"/>
  <c r="F25" i="93"/>
  <c r="F25" i="88"/>
  <c r="F20" i="88"/>
  <c r="G20" i="88" s="1"/>
  <c r="B56" i="111" s="1"/>
  <c r="F20" i="93"/>
  <c r="F16" i="88"/>
  <c r="G16" i="88" s="1"/>
  <c r="B52" i="111" s="1"/>
  <c r="F16" i="93"/>
  <c r="G16" i="93" s="1"/>
  <c r="F11" i="88"/>
  <c r="G11" i="88" s="1"/>
  <c r="B47" i="111" s="1"/>
  <c r="F11" i="93"/>
  <c r="C7" i="90"/>
  <c r="C8" i="91"/>
  <c r="C12" i="91"/>
  <c r="E48" i="111" s="1"/>
  <c r="C17" i="91"/>
  <c r="E53" i="111" s="1"/>
  <c r="C26" i="91"/>
  <c r="C31" i="91"/>
  <c r="E67" i="111" s="1"/>
  <c r="C36" i="91"/>
  <c r="E72" i="111" s="1"/>
  <c r="C29" i="98"/>
  <c r="G65" i="111" s="1"/>
  <c r="C37" i="89"/>
  <c r="D37" i="89" s="1"/>
  <c r="O16" i="89"/>
  <c r="P16" i="89" s="1"/>
  <c r="C160" i="111" s="1"/>
  <c r="O23" i="89"/>
  <c r="P23" i="89" s="1"/>
  <c r="G14" i="20"/>
  <c r="B64" i="90"/>
  <c r="D63" i="31" s="1"/>
  <c r="P9" i="93"/>
  <c r="D14" i="99"/>
  <c r="K86" i="111" s="1"/>
  <c r="D14" i="20"/>
  <c r="M22" i="89"/>
  <c r="C130" i="111" s="1"/>
  <c r="M16" i="89"/>
  <c r="C124" i="111" s="1"/>
  <c r="M27" i="88"/>
  <c r="B135" i="111" s="1"/>
  <c r="L27" i="93"/>
  <c r="M27" i="93" s="1"/>
  <c r="L22" i="93"/>
  <c r="M22" i="88"/>
  <c r="B130" i="111" s="1"/>
  <c r="D136" i="111"/>
  <c r="E6" i="98"/>
  <c r="G114" i="111" s="1"/>
  <c r="E24" i="98"/>
  <c r="G132" i="111" s="1"/>
  <c r="H8" i="89"/>
  <c r="I34" i="89"/>
  <c r="I36" i="89"/>
  <c r="J36" i="89" s="1"/>
  <c r="C108" i="111" s="1"/>
  <c r="C12" i="89"/>
  <c r="D12" i="89" s="1"/>
  <c r="C11" i="111" s="1"/>
  <c r="G54" i="31"/>
  <c r="C32" i="88"/>
  <c r="D32" i="88" s="1"/>
  <c r="B31" i="111" s="1"/>
  <c r="C32" i="93"/>
  <c r="D32" i="93" s="1"/>
  <c r="E33" i="99"/>
  <c r="K141" i="111" s="1"/>
  <c r="E32" i="29"/>
  <c r="D6" i="99"/>
  <c r="K78" i="111" s="1"/>
  <c r="D10" i="91"/>
  <c r="I11" i="89"/>
  <c r="J11" i="89" s="1"/>
  <c r="C83" i="111" s="1"/>
  <c r="D13" i="91"/>
  <c r="I15" i="93"/>
  <c r="I15" i="88"/>
  <c r="J15" i="88" s="1"/>
  <c r="B87" i="111" s="1"/>
  <c r="H17" i="89"/>
  <c r="D26" i="91"/>
  <c r="I27" i="89"/>
  <c r="J27" i="89" s="1"/>
  <c r="C99" i="111" s="1"/>
  <c r="D30" i="91"/>
  <c r="C18" i="89"/>
  <c r="D18" i="89" s="1"/>
  <c r="C17" i="111" s="1"/>
  <c r="B57" i="91"/>
  <c r="E56" i="31" s="1"/>
  <c r="B24" i="98"/>
  <c r="C33" i="99"/>
  <c r="K69" i="111" s="1"/>
  <c r="C14" i="99"/>
  <c r="K50" i="111" s="1"/>
  <c r="M7" i="89"/>
  <c r="L26" i="93"/>
  <c r="M26" i="88"/>
  <c r="B134" i="111" s="1"/>
  <c r="H10" i="89"/>
  <c r="I11" i="93"/>
  <c r="J11" i="93" s="1"/>
  <c r="I11" i="88"/>
  <c r="J11" i="88" s="1"/>
  <c r="B83" i="111" s="1"/>
  <c r="H13" i="89"/>
  <c r="I23" i="89"/>
  <c r="J23" i="89" s="1"/>
  <c r="C95" i="111" s="1"/>
  <c r="H26" i="89"/>
  <c r="I27" i="88"/>
  <c r="J27" i="88" s="1"/>
  <c r="B99" i="111" s="1"/>
  <c r="I27" i="93"/>
  <c r="H30" i="89"/>
  <c r="D33" i="98"/>
  <c r="G105" i="111" s="1"/>
  <c r="C10" i="89"/>
  <c r="D10" i="89" s="1"/>
  <c r="C28" i="89"/>
  <c r="D28" i="89" s="1"/>
  <c r="C34" i="89"/>
  <c r="D34" i="89" s="1"/>
  <c r="C33" i="111" s="1"/>
  <c r="F32" i="89"/>
  <c r="G32" i="89" s="1"/>
  <c r="C68" i="111" s="1"/>
  <c r="F22" i="89"/>
  <c r="G22" i="89" s="1"/>
  <c r="C58" i="111" s="1"/>
  <c r="F13" i="89"/>
  <c r="G13" i="89" s="1"/>
  <c r="C49" i="111" s="1"/>
  <c r="E7" i="89"/>
  <c r="F37" i="88"/>
  <c r="G37" i="88" s="1"/>
  <c r="B73" i="111" s="1"/>
  <c r="F37" i="93"/>
  <c r="G37" i="93" s="1"/>
  <c r="F32" i="93"/>
  <c r="F32" i="88"/>
  <c r="G32" i="88" s="1"/>
  <c r="B68" i="111" s="1"/>
  <c r="F27" i="88"/>
  <c r="G27" i="88" s="1"/>
  <c r="B63" i="111" s="1"/>
  <c r="F27" i="93"/>
  <c r="F22" i="93"/>
  <c r="F22" i="88"/>
  <c r="G22" i="88" s="1"/>
  <c r="B58" i="111" s="1"/>
  <c r="F18" i="88"/>
  <c r="G18" i="88" s="1"/>
  <c r="B54" i="111" s="1"/>
  <c r="F18" i="93"/>
  <c r="F13" i="93"/>
  <c r="F13" i="88"/>
  <c r="G13" i="88" s="1"/>
  <c r="B49" i="111" s="1"/>
  <c r="F9" i="88"/>
  <c r="F9" i="93"/>
  <c r="C15" i="91"/>
  <c r="E51" i="111" s="1"/>
  <c r="C19" i="91"/>
  <c r="C28" i="91"/>
  <c r="C34" i="91"/>
  <c r="E70" i="111" s="1"/>
  <c r="C6" i="98"/>
  <c r="G42" i="111" s="1"/>
  <c r="C24" i="98"/>
  <c r="G60" i="111" s="1"/>
  <c r="L35" i="93"/>
  <c r="M35" i="93" s="1"/>
  <c r="M35" i="88"/>
  <c r="B143" i="111" s="1"/>
  <c r="D121" i="111"/>
  <c r="D14" i="98"/>
  <c r="G86" i="111" s="1"/>
  <c r="D16" i="91"/>
  <c r="E88" i="111" s="1"/>
  <c r="H22" i="89"/>
  <c r="H37" i="89"/>
  <c r="C21" i="93"/>
  <c r="C21" i="88"/>
  <c r="D21" i="88" s="1"/>
  <c r="B20" i="111" s="1"/>
  <c r="C26" i="93"/>
  <c r="C26" i="88"/>
  <c r="D26" i="88" s="1"/>
  <c r="B25" i="111" s="1"/>
  <c r="B68" i="91"/>
  <c r="E67" i="31" s="1"/>
  <c r="T65" i="31"/>
  <c r="AM63" i="31"/>
  <c r="AM26" i="31" s="1"/>
  <c r="F23" i="29"/>
  <c r="AM61" i="31" s="1"/>
  <c r="AM24" i="31" s="1"/>
  <c r="D24" i="99"/>
  <c r="K96" i="111" s="1"/>
  <c r="M20" i="89"/>
  <c r="C128" i="111" s="1"/>
  <c r="M25" i="88"/>
  <c r="B133" i="111" s="1"/>
  <c r="L25" i="93"/>
  <c r="E29" i="98"/>
  <c r="G137" i="111" s="1"/>
  <c r="H16" i="89"/>
  <c r="D31" i="91"/>
  <c r="I32" i="93"/>
  <c r="J32" i="93" s="1"/>
  <c r="I32" i="88"/>
  <c r="J32" i="88" s="1"/>
  <c r="B104" i="111" s="1"/>
  <c r="I35" i="89"/>
  <c r="J35" i="89" s="1"/>
  <c r="C107" i="111" s="1"/>
  <c r="I37" i="88"/>
  <c r="J37" i="88" s="1"/>
  <c r="B109" i="111" s="1"/>
  <c r="I37" i="93"/>
  <c r="J37" i="93" s="1"/>
  <c r="F30" i="89"/>
  <c r="G30" i="89" s="1"/>
  <c r="C66" i="111" s="1"/>
  <c r="F20" i="89"/>
  <c r="G20" i="89" s="1"/>
  <c r="C56" i="111" s="1"/>
  <c r="F11" i="89"/>
  <c r="G11" i="89" s="1"/>
  <c r="C47" i="111" s="1"/>
  <c r="E36" i="89"/>
  <c r="E33" i="89" s="1"/>
  <c r="F36" i="93"/>
  <c r="F36" i="88"/>
  <c r="G36" i="88" s="1"/>
  <c r="B72" i="111" s="1"/>
  <c r="F31" i="88"/>
  <c r="G31" i="88" s="1"/>
  <c r="B67" i="111" s="1"/>
  <c r="F31" i="93"/>
  <c r="F26" i="93"/>
  <c r="F26" i="88"/>
  <c r="G26" i="88" s="1"/>
  <c r="B62" i="111" s="1"/>
  <c r="F21" i="88"/>
  <c r="G21" i="88" s="1"/>
  <c r="B57" i="111" s="1"/>
  <c r="F21" i="93"/>
  <c r="F17" i="93"/>
  <c r="G17" i="93" s="1"/>
  <c r="F17" i="88"/>
  <c r="G17" i="88" s="1"/>
  <c r="B53" i="111" s="1"/>
  <c r="F12" i="88"/>
  <c r="G12" i="88" s="1"/>
  <c r="B48" i="111" s="1"/>
  <c r="F12" i="93"/>
  <c r="F8" i="93"/>
  <c r="F8" i="88"/>
  <c r="G8" i="88" s="1"/>
  <c r="B44" i="111" s="1"/>
  <c r="AD63" i="31"/>
  <c r="B22" i="99"/>
  <c r="AK44" i="31"/>
  <c r="AK7" i="31" s="1"/>
  <c r="AM44" i="31"/>
  <c r="AM7" i="31" s="1"/>
  <c r="F5" i="29"/>
  <c r="AM43" i="31" s="1"/>
  <c r="M37" i="88"/>
  <c r="B145" i="111" s="1"/>
  <c r="L37" i="93"/>
  <c r="M37" i="93" s="1"/>
  <c r="E123" i="111"/>
  <c r="E14" i="98"/>
  <c r="G122" i="111" s="1"/>
  <c r="E33" i="98"/>
  <c r="G141" i="111" s="1"/>
  <c r="I7" i="93"/>
  <c r="I7" i="88"/>
  <c r="J7" i="88" s="1"/>
  <c r="B79" i="111" s="1"/>
  <c r="I10" i="89"/>
  <c r="I12" i="88"/>
  <c r="J12" i="88" s="1"/>
  <c r="B84" i="111" s="1"/>
  <c r="I12" i="93"/>
  <c r="I16" i="89"/>
  <c r="I17" i="93"/>
  <c r="I17" i="88"/>
  <c r="J17" i="88" s="1"/>
  <c r="B89" i="111" s="1"/>
  <c r="I21" i="89"/>
  <c r="I22" i="93"/>
  <c r="I22" i="88"/>
  <c r="J22" i="88" s="1"/>
  <c r="B94" i="111" s="1"/>
  <c r="I26" i="89"/>
  <c r="I28" i="93"/>
  <c r="J28" i="93" s="1"/>
  <c r="I28" i="88"/>
  <c r="J28" i="88" s="1"/>
  <c r="B100" i="111" s="1"/>
  <c r="D29" i="98"/>
  <c r="G101" i="111" s="1"/>
  <c r="D34" i="91"/>
  <c r="I35" i="88"/>
  <c r="J35" i="88" s="1"/>
  <c r="B107" i="111" s="1"/>
  <c r="I35" i="93"/>
  <c r="C9" i="88"/>
  <c r="D9" i="88" s="1"/>
  <c r="B8" i="111" s="1"/>
  <c r="C9" i="93"/>
  <c r="C11" i="89"/>
  <c r="D11" i="89" s="1"/>
  <c r="C13" i="89"/>
  <c r="D13" i="89" s="1"/>
  <c r="C12" i="111" s="1"/>
  <c r="C16" i="89"/>
  <c r="D16" i="89" s="1"/>
  <c r="G56" i="31"/>
  <c r="C23" i="88"/>
  <c r="D23" i="88" s="1"/>
  <c r="B22" i="111" s="1"/>
  <c r="C23" i="93"/>
  <c r="C26" i="89"/>
  <c r="D26" i="89" s="1"/>
  <c r="C25" i="111" s="1"/>
  <c r="B29" i="98"/>
  <c r="C32" i="89"/>
  <c r="D32" i="89" s="1"/>
  <c r="C31" i="111" s="1"/>
  <c r="C35" i="89"/>
  <c r="D35" i="89" s="1"/>
  <c r="C34" i="111" s="1"/>
  <c r="F31" i="89"/>
  <c r="G31" i="89" s="1"/>
  <c r="C67" i="111" s="1"/>
  <c r="F21" i="89"/>
  <c r="G21" i="89" s="1"/>
  <c r="C57" i="111" s="1"/>
  <c r="F12" i="89"/>
  <c r="G12" i="89" s="1"/>
  <c r="C48" i="111" s="1"/>
  <c r="E28" i="89"/>
  <c r="E24" i="89" s="1"/>
  <c r="B30" i="99"/>
  <c r="E23" i="29"/>
  <c r="L31" i="14"/>
  <c r="L20" i="14"/>
  <c r="M33" i="14"/>
  <c r="M27" i="14"/>
  <c r="M36" i="88"/>
  <c r="B144" i="111" s="1"/>
  <c r="L36" i="93"/>
  <c r="M36" i="93" s="1"/>
  <c r="AE73" i="31"/>
  <c r="D6" i="98"/>
  <c r="G78" i="111" s="1"/>
  <c r="I9" i="89"/>
  <c r="I10" i="88"/>
  <c r="J10" i="88" s="1"/>
  <c r="B82" i="111" s="1"/>
  <c r="I10" i="93"/>
  <c r="W49" i="31"/>
  <c r="I15" i="89"/>
  <c r="I16" i="88"/>
  <c r="J16" i="88" s="1"/>
  <c r="B88" i="111" s="1"/>
  <c r="I16" i="93"/>
  <c r="I20" i="89"/>
  <c r="J20" i="89" s="1"/>
  <c r="C92" i="111" s="1"/>
  <c r="I21" i="88"/>
  <c r="J21" i="88" s="1"/>
  <c r="B93" i="111" s="1"/>
  <c r="I21" i="93"/>
  <c r="J21" i="93" s="1"/>
  <c r="I25" i="89"/>
  <c r="I26" i="88"/>
  <c r="J26" i="88" s="1"/>
  <c r="B98" i="111" s="1"/>
  <c r="I26" i="93"/>
  <c r="I31" i="93"/>
  <c r="I31" i="88"/>
  <c r="J31" i="88" s="1"/>
  <c r="B103" i="111" s="1"/>
  <c r="C7" i="89"/>
  <c r="B6" i="98"/>
  <c r="G50" i="31"/>
  <c r="C16" i="88"/>
  <c r="D16" i="88" s="1"/>
  <c r="B15" i="111" s="1"/>
  <c r="C16" i="93"/>
  <c r="D16" i="93" s="1"/>
  <c r="C18" i="88"/>
  <c r="D18" i="88" s="1"/>
  <c r="B17" i="111" s="1"/>
  <c r="C18" i="93"/>
  <c r="C20" i="88"/>
  <c r="D20" i="88" s="1"/>
  <c r="B19" i="111" s="1"/>
  <c r="C20" i="93"/>
  <c r="C22" i="89"/>
  <c r="D22" i="89" s="1"/>
  <c r="C21" i="111" s="1"/>
  <c r="G63" i="31"/>
  <c r="C28" i="93"/>
  <c r="C28" i="88"/>
  <c r="D28" i="88" s="1"/>
  <c r="B27" i="111" s="1"/>
  <c r="C31" i="89"/>
  <c r="D31" i="89" s="1"/>
  <c r="C35" i="88"/>
  <c r="D35" i="88" s="1"/>
  <c r="B34" i="111" s="1"/>
  <c r="C35" i="93"/>
  <c r="D35" i="93" s="1"/>
  <c r="F28" i="89"/>
  <c r="F19" i="89"/>
  <c r="G19" i="89" s="1"/>
  <c r="C55" i="111" s="1"/>
  <c r="F10" i="89"/>
  <c r="G10" i="89" s="1"/>
  <c r="C46" i="111" s="1"/>
  <c r="I37" i="89"/>
  <c r="AK69" i="31"/>
  <c r="AK32" i="31" s="1"/>
  <c r="B24" i="99"/>
  <c r="K23" i="111" s="1"/>
  <c r="E14" i="99"/>
  <c r="K122" i="111" s="1"/>
  <c r="C29" i="99"/>
  <c r="K65" i="111" s="1"/>
  <c r="L6" i="14"/>
  <c r="L11" i="14"/>
  <c r="L15" i="14"/>
  <c r="L27" i="14"/>
  <c r="L8" i="14"/>
  <c r="L18" i="14"/>
  <c r="L24" i="14"/>
  <c r="L30" i="14"/>
  <c r="L12" i="14"/>
  <c r="L22" i="14"/>
  <c r="L33" i="14"/>
  <c r="L35" i="14"/>
  <c r="I4" i="13"/>
  <c r="D4" i="45" s="1"/>
  <c r="I34" i="45" s="1"/>
  <c r="N34" i="45" s="1"/>
  <c r="I34" i="14" s="1"/>
  <c r="J4" i="13"/>
  <c r="E4" i="45" s="1"/>
  <c r="J7" i="45" s="1"/>
  <c r="O7" i="45" s="1"/>
  <c r="J7" i="14" s="1"/>
  <c r="J7" i="29" s="1"/>
  <c r="L31" i="93"/>
  <c r="M31" i="88"/>
  <c r="B139" i="111" s="1"/>
  <c r="I8" i="89"/>
  <c r="I9" i="93"/>
  <c r="I9" i="88"/>
  <c r="J9" i="88" s="1"/>
  <c r="B81" i="111" s="1"/>
  <c r="I13" i="89"/>
  <c r="I18" i="89"/>
  <c r="I20" i="88"/>
  <c r="J20" i="88" s="1"/>
  <c r="B92" i="111" s="1"/>
  <c r="I20" i="93"/>
  <c r="J20" i="93" s="1"/>
  <c r="I25" i="88"/>
  <c r="J25" i="88" s="1"/>
  <c r="B97" i="111" s="1"/>
  <c r="I25" i="93"/>
  <c r="J25" i="93" s="1"/>
  <c r="I30" i="89"/>
  <c r="I34" i="93"/>
  <c r="I34" i="88"/>
  <c r="J34" i="88" s="1"/>
  <c r="B106" i="111" s="1"/>
  <c r="D35" i="91"/>
  <c r="I36" i="93"/>
  <c r="J36" i="93" s="1"/>
  <c r="I36" i="88"/>
  <c r="J36" i="88" s="1"/>
  <c r="B108" i="111" s="1"/>
  <c r="C8" i="89"/>
  <c r="D8" i="89" s="1"/>
  <c r="C7" i="111" s="1"/>
  <c r="C10" i="93"/>
  <c r="C10" i="88"/>
  <c r="D10" i="88" s="1"/>
  <c r="B9" i="111" s="1"/>
  <c r="C27" i="89"/>
  <c r="D27" i="89" s="1"/>
  <c r="C31" i="93"/>
  <c r="C31" i="88"/>
  <c r="F36" i="89"/>
  <c r="F26" i="89"/>
  <c r="G26" i="89" s="1"/>
  <c r="C62" i="111" s="1"/>
  <c r="F17" i="89"/>
  <c r="G17" i="89" s="1"/>
  <c r="C53" i="111" s="1"/>
  <c r="F8" i="89"/>
  <c r="G8" i="89" s="1"/>
  <c r="C44" i="111" s="1"/>
  <c r="F7" i="93"/>
  <c r="F7" i="88"/>
  <c r="G7" i="88" s="1"/>
  <c r="B43" i="111" s="1"/>
  <c r="O49" i="31"/>
  <c r="E29" i="99"/>
  <c r="K137" i="111" s="1"/>
  <c r="D32" i="29"/>
  <c r="M6" i="14"/>
  <c r="M10" i="14"/>
  <c r="M20" i="14"/>
  <c r="M34" i="14"/>
  <c r="M7" i="14"/>
  <c r="M14" i="14"/>
  <c r="M17" i="14"/>
  <c r="M26" i="14"/>
  <c r="M29" i="14"/>
  <c r="M21" i="14"/>
  <c r="P10" i="93"/>
  <c r="C12" i="93"/>
  <c r="C12" i="88"/>
  <c r="D12" i="88" s="1"/>
  <c r="B11" i="111" s="1"/>
  <c r="C15" i="88"/>
  <c r="D15" i="88" s="1"/>
  <c r="B14" i="111" s="1"/>
  <c r="C15" i="93"/>
  <c r="C17" i="89"/>
  <c r="D17" i="89" s="1"/>
  <c r="C16" i="111" s="1"/>
  <c r="C19" i="89"/>
  <c r="C21" i="89"/>
  <c r="D21" i="89" s="1"/>
  <c r="C20" i="111" s="1"/>
  <c r="C25" i="93"/>
  <c r="C25" i="88"/>
  <c r="C27" i="88"/>
  <c r="D27" i="88" s="1"/>
  <c r="B26" i="111" s="1"/>
  <c r="C27" i="93"/>
  <c r="G65" i="31"/>
  <c r="B70" i="91"/>
  <c r="E69" i="31" s="1"/>
  <c r="C34" i="88"/>
  <c r="D34" i="88" s="1"/>
  <c r="B33" i="111" s="1"/>
  <c r="C34" i="93"/>
  <c r="C36" i="89"/>
  <c r="D36" i="89" s="1"/>
  <c r="C35" i="111" s="1"/>
  <c r="F35" i="89"/>
  <c r="G35" i="89" s="1"/>
  <c r="C71" i="111" s="1"/>
  <c r="F25" i="89"/>
  <c r="F16" i="89"/>
  <c r="G16" i="89" s="1"/>
  <c r="C52" i="111" s="1"/>
  <c r="F34" i="88"/>
  <c r="G34" i="88" s="1"/>
  <c r="B70" i="111" s="1"/>
  <c r="F34" i="93"/>
  <c r="F28" i="93"/>
  <c r="F28" i="88"/>
  <c r="G28" i="88" s="1"/>
  <c r="B64" i="111" s="1"/>
  <c r="F23" i="88"/>
  <c r="G23" i="88" s="1"/>
  <c r="B59" i="111" s="1"/>
  <c r="F23" i="93"/>
  <c r="F19" i="93"/>
  <c r="F19" i="88"/>
  <c r="G19" i="88" s="1"/>
  <c r="B55" i="111" s="1"/>
  <c r="F15" i="88"/>
  <c r="G15" i="88" s="1"/>
  <c r="B51" i="111" s="1"/>
  <c r="F15" i="93"/>
  <c r="G15" i="93" s="1"/>
  <c r="F10" i="93"/>
  <c r="F10" i="88"/>
  <c r="G10" i="88" s="1"/>
  <c r="B46" i="111" s="1"/>
  <c r="AK72" i="31"/>
  <c r="AK35" i="31" s="1"/>
  <c r="AK63" i="31"/>
  <c r="AK26" i="31" s="1"/>
  <c r="B16" i="99"/>
  <c r="B6" i="99"/>
  <c r="K5" i="111" s="1"/>
  <c r="I26" i="45"/>
  <c r="N26" i="45" s="1"/>
  <c r="I26" i="14" s="1"/>
  <c r="I18" i="45"/>
  <c r="N18" i="45" s="1"/>
  <c r="I18" i="14" s="1"/>
  <c r="I18" i="29" s="1"/>
  <c r="L21" i="93"/>
  <c r="M21" i="93" s="1"/>
  <c r="M32" i="89"/>
  <c r="M12" i="89"/>
  <c r="M21" i="89"/>
  <c r="M30" i="88"/>
  <c r="B138" i="111" s="1"/>
  <c r="L30" i="93"/>
  <c r="E142" i="111"/>
  <c r="AE49" i="31"/>
  <c r="I7" i="89"/>
  <c r="I8" i="93"/>
  <c r="I8" i="88"/>
  <c r="J8" i="88" s="1"/>
  <c r="B80" i="111" s="1"/>
  <c r="I12" i="89"/>
  <c r="J12" i="89" s="1"/>
  <c r="C84" i="111" s="1"/>
  <c r="I13" i="88"/>
  <c r="J13" i="88" s="1"/>
  <c r="B85" i="111" s="1"/>
  <c r="I13" i="93"/>
  <c r="I17" i="89"/>
  <c r="I18" i="88"/>
  <c r="J18" i="88" s="1"/>
  <c r="B90" i="111" s="1"/>
  <c r="I18" i="93"/>
  <c r="I22" i="89"/>
  <c r="I23" i="93"/>
  <c r="I23" i="88"/>
  <c r="J23" i="88" s="1"/>
  <c r="B95" i="111" s="1"/>
  <c r="D24" i="98"/>
  <c r="G96" i="111" s="1"/>
  <c r="I28" i="89"/>
  <c r="J28" i="89" s="1"/>
  <c r="C100" i="111" s="1"/>
  <c r="I30" i="88"/>
  <c r="J30" i="88" s="1"/>
  <c r="B102" i="111" s="1"/>
  <c r="I30" i="93"/>
  <c r="I32" i="89"/>
  <c r="J32" i="89" s="1"/>
  <c r="C104" i="111" s="1"/>
  <c r="C8" i="93"/>
  <c r="C8" i="88"/>
  <c r="D8" i="88" s="1"/>
  <c r="B7" i="111" s="1"/>
  <c r="B14" i="98"/>
  <c r="C17" i="93"/>
  <c r="C17" i="88"/>
  <c r="D17" i="88" s="1"/>
  <c r="B16" i="111" s="1"/>
  <c r="C19" i="93"/>
  <c r="C19" i="88"/>
  <c r="D19" i="88" s="1"/>
  <c r="B18" i="111" s="1"/>
  <c r="B58" i="91"/>
  <c r="E57" i="31" s="1"/>
  <c r="C23" i="89"/>
  <c r="D23" i="89" s="1"/>
  <c r="C22" i="111" s="1"/>
  <c r="C30" i="89"/>
  <c r="G68" i="31"/>
  <c r="B33" i="98"/>
  <c r="C36" i="88"/>
  <c r="C36" i="93"/>
  <c r="F34" i="89"/>
  <c r="F23" i="89"/>
  <c r="G23" i="89" s="1"/>
  <c r="C59" i="111" s="1"/>
  <c r="F15" i="89"/>
  <c r="G15" i="89" s="1"/>
  <c r="C51" i="111" s="1"/>
  <c r="F37" i="89"/>
  <c r="G37" i="89" s="1"/>
  <c r="C73" i="111" s="1"/>
  <c r="C14" i="98"/>
  <c r="G50" i="111" s="1"/>
  <c r="C33" i="98"/>
  <c r="G69" i="111" s="1"/>
  <c r="AL63" i="31"/>
  <c r="F56" i="31"/>
  <c r="E13" i="29"/>
  <c r="L21" i="14"/>
  <c r="M31" i="14"/>
  <c r="M9" i="14"/>
  <c r="K4" i="13"/>
  <c r="F4" i="45" s="1"/>
  <c r="K4" i="45" s="1"/>
  <c r="H4" i="13"/>
  <c r="C4" i="45" s="1"/>
  <c r="H4" i="45" s="1"/>
  <c r="I7" i="45"/>
  <c r="N7" i="45" s="1"/>
  <c r="I7" i="14" s="1"/>
  <c r="P13" i="93"/>
  <c r="D33" i="99"/>
  <c r="K105" i="111" s="1"/>
  <c r="C23" i="29"/>
  <c r="C24" i="99"/>
  <c r="K60" i="111" s="1"/>
  <c r="C6" i="99"/>
  <c r="K42" i="111" s="1"/>
  <c r="D5" i="29"/>
  <c r="G4" i="13"/>
  <c r="B4" i="45" s="1"/>
  <c r="G9" i="45" s="1"/>
  <c r="L9" i="45" s="1"/>
  <c r="G9" i="14" s="1"/>
  <c r="I20" i="45"/>
  <c r="N20" i="45" s="1"/>
  <c r="I20" i="14" s="1"/>
  <c r="I20" i="29" s="1"/>
  <c r="C11" i="88"/>
  <c r="D11" i="88" s="1"/>
  <c r="B10" i="111" s="1"/>
  <c r="C11" i="93"/>
  <c r="K29" i="93"/>
  <c r="AC54" i="31"/>
  <c r="AD74" i="31"/>
  <c r="AD69" i="31"/>
  <c r="N60" i="31"/>
  <c r="F69" i="31"/>
  <c r="I134" i="111"/>
  <c r="AD45" i="31"/>
  <c r="V47" i="31"/>
  <c r="N72" i="31"/>
  <c r="AD58" i="31"/>
  <c r="I84" i="111"/>
  <c r="N74" i="31"/>
  <c r="N69" i="31"/>
  <c r="N55" i="31"/>
  <c r="V44" i="31"/>
  <c r="N44" i="31"/>
  <c r="AL45" i="31"/>
  <c r="I152" i="111"/>
  <c r="N68" i="31"/>
  <c r="N49" i="31"/>
  <c r="F71" i="91"/>
  <c r="AK71" i="31"/>
  <c r="AK34" i="31" s="1"/>
  <c r="AK68" i="31"/>
  <c r="AK31" i="31" s="1"/>
  <c r="F62" i="91"/>
  <c r="AK62" i="31"/>
  <c r="AK25" i="31" s="1"/>
  <c r="AK55" i="31"/>
  <c r="AK18" i="31" s="1"/>
  <c r="AK53" i="31"/>
  <c r="AK16" i="31" s="1"/>
  <c r="AK74" i="31"/>
  <c r="AK37" i="31" s="1"/>
  <c r="AK50" i="31"/>
  <c r="AK13" i="31" s="1"/>
  <c r="AK48" i="31"/>
  <c r="AK11" i="31" s="1"/>
  <c r="AK46" i="31"/>
  <c r="AK9" i="31" s="1"/>
  <c r="F67" i="91"/>
  <c r="AK67" i="31"/>
  <c r="AK30" i="31" s="1"/>
  <c r="AK64" i="31"/>
  <c r="AK27" i="31" s="1"/>
  <c r="F52" i="91"/>
  <c r="AK52" i="31"/>
  <c r="AK15" i="31" s="1"/>
  <c r="AK49" i="31"/>
  <c r="AK12" i="31" s="1"/>
  <c r="AK47" i="31"/>
  <c r="AK10" i="31" s="1"/>
  <c r="AC68" i="31"/>
  <c r="AC55" i="31"/>
  <c r="AK60" i="31"/>
  <c r="AK23" i="31" s="1"/>
  <c r="AK58" i="31"/>
  <c r="AK21" i="31" s="1"/>
  <c r="AK56" i="31"/>
  <c r="AK19" i="31" s="1"/>
  <c r="AK54" i="31"/>
  <c r="AK17" i="31" s="1"/>
  <c r="AJ49" i="31"/>
  <c r="AJ12" i="31" s="1"/>
  <c r="AJ62" i="31"/>
  <c r="AJ25" i="31" s="1"/>
  <c r="AJ73" i="31"/>
  <c r="AJ36" i="31" s="1"/>
  <c r="D72" i="31"/>
  <c r="D67" i="31"/>
  <c r="D57" i="31"/>
  <c r="D53" i="31"/>
  <c r="D49" i="31"/>
  <c r="D45" i="31"/>
  <c r="L72" i="31"/>
  <c r="L63" i="31"/>
  <c r="L56" i="31"/>
  <c r="AJ67" i="31"/>
  <c r="AJ30" i="31" s="1"/>
  <c r="P20" i="89"/>
  <c r="C164" i="111" s="1"/>
  <c r="O5" i="88"/>
  <c r="F67" i="94"/>
  <c r="F5" i="94"/>
  <c r="N149" i="111" s="1"/>
  <c r="F5" i="23"/>
  <c r="J149" i="111" s="1"/>
  <c r="F67" i="23"/>
  <c r="E73" i="31"/>
  <c r="E58" i="31"/>
  <c r="E54" i="31"/>
  <c r="C6" i="30"/>
  <c r="F42" i="111" s="1"/>
  <c r="B14" i="30"/>
  <c r="F13" i="111" s="1"/>
  <c r="F43" i="98"/>
  <c r="F5" i="91"/>
  <c r="E149" i="111" s="1"/>
  <c r="AC57" i="31"/>
  <c r="AJ69" i="31"/>
  <c r="AJ32" i="31" s="1"/>
  <c r="F67" i="90"/>
  <c r="C29" i="90"/>
  <c r="D65" i="111" s="1"/>
  <c r="AJ63" i="31"/>
  <c r="AJ26" i="31" s="1"/>
  <c r="T60" i="31"/>
  <c r="T55" i="31"/>
  <c r="T50" i="31"/>
  <c r="T49" i="31"/>
  <c r="F5" i="90"/>
  <c r="D149" i="111" s="1"/>
  <c r="T46" i="31"/>
  <c r="AJ60" i="31"/>
  <c r="AJ23" i="31" s="1"/>
  <c r="AB71" i="31"/>
  <c r="AB62" i="31"/>
  <c r="AB68" i="31"/>
  <c r="D29" i="90"/>
  <c r="D101" i="111" s="1"/>
  <c r="AB54" i="31"/>
  <c r="T57" i="31"/>
  <c r="D24" i="90"/>
  <c r="D96" i="111" s="1"/>
  <c r="B29" i="90"/>
  <c r="D28" i="111" s="1"/>
  <c r="F71" i="90"/>
  <c r="D14" i="90"/>
  <c r="D86" i="111" s="1"/>
  <c r="D6" i="90"/>
  <c r="D78" i="111" s="1"/>
  <c r="C24" i="90"/>
  <c r="D60" i="111" s="1"/>
  <c r="E5" i="95"/>
  <c r="O113" i="111" s="1"/>
  <c r="D33" i="22"/>
  <c r="L105" i="111" s="1"/>
  <c r="D24" i="22"/>
  <c r="L96" i="111" s="1"/>
  <c r="F24" i="22"/>
  <c r="L168" i="111" s="1"/>
  <c r="F14" i="22"/>
  <c r="L158" i="111" s="1"/>
  <c r="E24" i="22"/>
  <c r="F6" i="22"/>
  <c r="L150" i="111" s="1"/>
  <c r="X151" i="111" s="1"/>
  <c r="AF151" i="111" s="1"/>
  <c r="B14" i="22"/>
  <c r="L13" i="111" s="1"/>
  <c r="C29" i="22"/>
  <c r="L65" i="111" s="1"/>
  <c r="C33" i="22"/>
  <c r="L69" i="111" s="1"/>
  <c r="D29" i="22"/>
  <c r="L101" i="111" s="1"/>
  <c r="E14" i="22"/>
  <c r="B33" i="22"/>
  <c r="L32" i="111" s="1"/>
  <c r="B24" i="22"/>
  <c r="L23" i="111" s="1"/>
  <c r="D14" i="22"/>
  <c r="L86" i="111" s="1"/>
  <c r="B6" i="22"/>
  <c r="L5" i="111" s="1"/>
  <c r="C6" i="22"/>
  <c r="L42" i="111" s="1"/>
  <c r="B29" i="22"/>
  <c r="L28" i="111" s="1"/>
  <c r="C24" i="22"/>
  <c r="L60" i="111" s="1"/>
  <c r="F29" i="22"/>
  <c r="L173" i="111" s="1"/>
  <c r="X174" i="111" s="1"/>
  <c r="AF174" i="111" s="1"/>
  <c r="D6" i="22"/>
  <c r="L78" i="111" s="1"/>
  <c r="E6" i="22"/>
  <c r="C14" i="22"/>
  <c r="L50" i="111" s="1"/>
  <c r="B14" i="23"/>
  <c r="J13" i="111" s="1"/>
  <c r="B24" i="23"/>
  <c r="J23" i="111" s="1"/>
  <c r="C33" i="23"/>
  <c r="J69" i="111" s="1"/>
  <c r="D6" i="23"/>
  <c r="J78" i="111" s="1"/>
  <c r="E14" i="23"/>
  <c r="J122" i="111" s="1"/>
  <c r="B29" i="23"/>
  <c r="J28" i="111" s="1"/>
  <c r="B33" i="23"/>
  <c r="J32" i="111" s="1"/>
  <c r="B6" i="23"/>
  <c r="J5" i="111" s="1"/>
  <c r="AL52" i="31"/>
  <c r="AL67" i="31"/>
  <c r="AL55" i="31"/>
  <c r="AL74" i="31"/>
  <c r="D24" i="30"/>
  <c r="F96" i="111" s="1"/>
  <c r="D14" i="30"/>
  <c r="F86" i="111" s="1"/>
  <c r="B29" i="30"/>
  <c r="F28" i="111" s="1"/>
  <c r="C29" i="30"/>
  <c r="F65" i="111" s="1"/>
  <c r="C24" i="30"/>
  <c r="F60" i="111" s="1"/>
  <c r="F33" i="30"/>
  <c r="F177" i="111" s="1"/>
  <c r="W178" i="111" s="1"/>
  <c r="AE178" i="111" s="1"/>
  <c r="AL69" i="31"/>
  <c r="AL54" i="31"/>
  <c r="F14" i="30"/>
  <c r="F158" i="111" s="1"/>
  <c r="E29" i="30"/>
  <c r="F137" i="111" s="1"/>
  <c r="E24" i="30"/>
  <c r="F132" i="111" s="1"/>
  <c r="E6" i="30"/>
  <c r="F114" i="111" s="1"/>
  <c r="D33" i="30"/>
  <c r="F105" i="111" s="1"/>
  <c r="B33" i="30"/>
  <c r="F32" i="111" s="1"/>
  <c r="F29" i="30"/>
  <c r="F173" i="111" s="1"/>
  <c r="W174" i="111" s="1"/>
  <c r="AE174" i="111" s="1"/>
  <c r="C33" i="30"/>
  <c r="F69" i="111" s="1"/>
  <c r="E33" i="30"/>
  <c r="F141" i="111" s="1"/>
  <c r="C14" i="30"/>
  <c r="F50" i="111" s="1"/>
  <c r="B24" i="30"/>
  <c r="F23" i="111" s="1"/>
  <c r="D6" i="30"/>
  <c r="F78" i="111" s="1"/>
  <c r="F6" i="30"/>
  <c r="F150" i="111" s="1"/>
  <c r="D29" i="30"/>
  <c r="F101" i="111" s="1"/>
  <c r="B6" i="30"/>
  <c r="F5" i="111" s="1"/>
  <c r="E14" i="30"/>
  <c r="F122" i="111" s="1"/>
  <c r="F24" i="30"/>
  <c r="F168" i="111" s="1"/>
  <c r="E44" i="31"/>
  <c r="E72" i="31"/>
  <c r="E62" i="31"/>
  <c r="E53" i="31"/>
  <c r="U64" i="31"/>
  <c r="E68" i="31"/>
  <c r="E65" i="31"/>
  <c r="E60" i="31"/>
  <c r="E52" i="31"/>
  <c r="E47" i="31"/>
  <c r="M47" i="31"/>
  <c r="E74" i="31"/>
  <c r="E64" i="31"/>
  <c r="E59" i="31"/>
  <c r="E55" i="31"/>
  <c r="E50" i="31"/>
  <c r="E46" i="31"/>
  <c r="M74" i="31"/>
  <c r="M69" i="31"/>
  <c r="M59" i="31"/>
  <c r="AK8" i="31"/>
  <c r="E6" i="23"/>
  <c r="J114" i="111" s="1"/>
  <c r="E24" i="23"/>
  <c r="J132" i="111" s="1"/>
  <c r="D14" i="23"/>
  <c r="J86" i="111" s="1"/>
  <c r="D33" i="23"/>
  <c r="J105" i="111" s="1"/>
  <c r="D24" i="23"/>
  <c r="J96" i="111" s="1"/>
  <c r="D29" i="23"/>
  <c r="J101" i="111" s="1"/>
  <c r="C14" i="23"/>
  <c r="J50" i="111" s="1"/>
  <c r="C6" i="23"/>
  <c r="J42" i="111" s="1"/>
  <c r="C24" i="23"/>
  <c r="J60" i="111" s="1"/>
  <c r="L20" i="93"/>
  <c r="M20" i="93" s="1"/>
  <c r="M20" i="88"/>
  <c r="B128" i="111" s="1"/>
  <c r="L19" i="93"/>
  <c r="M19" i="88"/>
  <c r="B127" i="111" s="1"/>
  <c r="M18" i="88"/>
  <c r="B126" i="111" s="1"/>
  <c r="L18" i="93"/>
  <c r="M18" i="93" s="1"/>
  <c r="L17" i="93"/>
  <c r="M17" i="88"/>
  <c r="B125" i="111" s="1"/>
  <c r="M14" i="20"/>
  <c r="K5" i="20"/>
  <c r="M16" i="88"/>
  <c r="B124" i="111" s="1"/>
  <c r="L16" i="93"/>
  <c r="M15" i="88"/>
  <c r="B123" i="111" s="1"/>
  <c r="L15" i="93"/>
  <c r="L13" i="93"/>
  <c r="M13" i="93" s="1"/>
  <c r="M13" i="88"/>
  <c r="B121" i="111" s="1"/>
  <c r="L12" i="93"/>
  <c r="M12" i="88"/>
  <c r="B120" i="111" s="1"/>
  <c r="L11" i="93"/>
  <c r="M11" i="88"/>
  <c r="B119" i="111" s="1"/>
  <c r="L9" i="93"/>
  <c r="M9" i="88"/>
  <c r="B117" i="111" s="1"/>
  <c r="L10" i="93"/>
  <c r="L8" i="93"/>
  <c r="M8" i="93" s="1"/>
  <c r="M8" i="88"/>
  <c r="B116" i="111" s="1"/>
  <c r="L7" i="93"/>
  <c r="P6" i="88"/>
  <c r="B150" i="111" s="1"/>
  <c r="P14" i="88"/>
  <c r="B158" i="111" s="1"/>
  <c r="B29" i="88"/>
  <c r="B6" i="88"/>
  <c r="M21" i="88"/>
  <c r="B129" i="111" s="1"/>
  <c r="K29" i="88"/>
  <c r="K14" i="88"/>
  <c r="H29" i="88"/>
  <c r="H6" i="88"/>
  <c r="K33" i="88"/>
  <c r="E6" i="88"/>
  <c r="K6" i="88"/>
  <c r="H24" i="88"/>
  <c r="B33" i="88"/>
  <c r="E29" i="88"/>
  <c r="O7" i="87"/>
  <c r="R7" i="87" s="1"/>
  <c r="O12" i="87"/>
  <c r="R12" i="87" s="1"/>
  <c r="P136" i="36"/>
  <c r="T136" i="44" s="1"/>
  <c r="T132" i="40" s="1"/>
  <c r="S21" i="54"/>
  <c r="T21" i="54"/>
  <c r="B16" i="74"/>
  <c r="E17" i="54"/>
  <c r="S11" i="54"/>
  <c r="AB27" i="54"/>
  <c r="AA27" i="54"/>
  <c r="AI31" i="54"/>
  <c r="AJ31" i="54"/>
  <c r="E4" i="13"/>
  <c r="K9" i="54"/>
  <c r="L9" i="54"/>
  <c r="AA22" i="54"/>
  <c r="L26" i="54"/>
  <c r="P131" i="36"/>
  <c r="T131" i="44" s="1"/>
  <c r="T127" i="40" s="1"/>
  <c r="L8" i="54"/>
  <c r="K8" i="54"/>
  <c r="T12" i="54"/>
  <c r="S12" i="54"/>
  <c r="T25" i="54"/>
  <c r="AJ6" i="54"/>
  <c r="AJ20" i="54"/>
  <c r="B39" i="15"/>
  <c r="B117" i="15"/>
  <c r="AA12" i="54"/>
  <c r="F30" i="74"/>
  <c r="AK31" i="54"/>
  <c r="I143" i="15"/>
  <c r="E34" i="54"/>
  <c r="B33" i="74"/>
  <c r="L16" i="54"/>
  <c r="K16" i="54"/>
  <c r="K14" i="54"/>
  <c r="L14" i="54"/>
  <c r="AB10" i="54"/>
  <c r="AA10" i="54"/>
  <c r="S16" i="54"/>
  <c r="T16" i="54"/>
  <c r="S14" i="54"/>
  <c r="K31" i="54"/>
  <c r="L31" i="54"/>
  <c r="I180" i="111"/>
  <c r="O36" i="89"/>
  <c r="P36" i="89" s="1"/>
  <c r="C180" i="111" s="1"/>
  <c r="AB26" i="54"/>
  <c r="L6" i="54"/>
  <c r="AB20" i="54"/>
  <c r="K6" i="54"/>
  <c r="AI19" i="54"/>
  <c r="AJ24" i="54"/>
  <c r="L47" i="31"/>
  <c r="B3" i="15"/>
  <c r="B3" i="66" s="1"/>
  <c r="S22" i="54"/>
  <c r="F23" i="46"/>
  <c r="P4" i="13"/>
  <c r="L27" i="54"/>
  <c r="K33" i="54"/>
  <c r="AB8" i="54"/>
  <c r="AA33" i="54"/>
  <c r="AA8" i="54"/>
  <c r="K22" i="54"/>
  <c r="AJ9" i="54"/>
  <c r="C14" i="90"/>
  <c r="D50" i="111" s="1"/>
  <c r="B24" i="89"/>
  <c r="AI10" i="54"/>
  <c r="E143" i="15"/>
  <c r="T6" i="44"/>
  <c r="T5" i="40" s="1"/>
  <c r="B47" i="15"/>
  <c r="K21" i="54"/>
  <c r="E14" i="89"/>
  <c r="M37" i="89"/>
  <c r="C145" i="111" s="1"/>
  <c r="E33" i="90"/>
  <c r="D141" i="111" s="1"/>
  <c r="AJ16" i="54"/>
  <c r="F14" i="97"/>
  <c r="I158" i="111" s="1"/>
  <c r="O27" i="89"/>
  <c r="P27" i="89" s="1"/>
  <c r="C171" i="111" s="1"/>
  <c r="O31" i="89"/>
  <c r="P31" i="89" s="1"/>
  <c r="C175" i="111" s="1"/>
  <c r="O35" i="89"/>
  <c r="P35" i="89" s="1"/>
  <c r="C179" i="111" s="1"/>
  <c r="O10" i="89"/>
  <c r="P10" i="89" s="1"/>
  <c r="C154" i="111" s="1"/>
  <c r="O18" i="89"/>
  <c r="P18" i="89" s="1"/>
  <c r="C162" i="111" s="1"/>
  <c r="O21" i="89"/>
  <c r="P21" i="89" s="1"/>
  <c r="C165" i="111" s="1"/>
  <c r="O26" i="89"/>
  <c r="P26" i="89" s="1"/>
  <c r="C170" i="111" s="1"/>
  <c r="O34" i="89"/>
  <c r="O37" i="89"/>
  <c r="P37" i="89" s="1"/>
  <c r="C181" i="111" s="1"/>
  <c r="B143" i="15"/>
  <c r="F3" i="66" s="1"/>
  <c r="E29" i="89"/>
  <c r="B14" i="88"/>
  <c r="C33" i="90"/>
  <c r="D69" i="111" s="1"/>
  <c r="B33" i="89"/>
  <c r="O25" i="89"/>
  <c r="F33" i="97"/>
  <c r="I177" i="111" s="1"/>
  <c r="N5" i="89"/>
  <c r="M28" i="89"/>
  <c r="C136" i="111" s="1"/>
  <c r="K24" i="89"/>
  <c r="E33" i="23"/>
  <c r="J141" i="111" s="1"/>
  <c r="F24" i="97"/>
  <c r="I168" i="111" s="1"/>
  <c r="O9" i="89"/>
  <c r="P9" i="89" s="1"/>
  <c r="C153" i="111" s="1"/>
  <c r="O11" i="89"/>
  <c r="P11" i="89" s="1"/>
  <c r="C155" i="111" s="1"/>
  <c r="O13" i="89"/>
  <c r="P13" i="89" s="1"/>
  <c r="C157" i="111" s="1"/>
  <c r="O17" i="89"/>
  <c r="P17" i="89" s="1"/>
  <c r="C161" i="111" s="1"/>
  <c r="O30" i="89"/>
  <c r="D62" i="31"/>
  <c r="T74" i="31"/>
  <c r="D33" i="90"/>
  <c r="D105" i="111" s="1"/>
  <c r="F29" i="97"/>
  <c r="I173" i="111" s="1"/>
  <c r="M27" i="89"/>
  <c r="C135" i="111" s="1"/>
  <c r="B24" i="88"/>
  <c r="K29" i="89"/>
  <c r="M31" i="89"/>
  <c r="C139" i="111" s="1"/>
  <c r="E29" i="23"/>
  <c r="J137" i="111" s="1"/>
  <c r="C29" i="23"/>
  <c r="J65" i="111" s="1"/>
  <c r="B13" i="29"/>
  <c r="U48" i="31"/>
  <c r="F5" i="95"/>
  <c r="O149" i="111" s="1"/>
  <c r="B23" i="29"/>
  <c r="L4" i="13"/>
  <c r="AK22" i="31"/>
  <c r="U69" i="31"/>
  <c r="U57" i="31"/>
  <c r="U65" i="31"/>
  <c r="U73" i="31"/>
  <c r="E28" i="29"/>
  <c r="F62" i="23"/>
  <c r="F32" i="29"/>
  <c r="AM70" i="31" s="1"/>
  <c r="AJ44" i="31"/>
  <c r="C5" i="29"/>
  <c r="F13" i="29"/>
  <c r="C13" i="29"/>
  <c r="F71" i="23"/>
  <c r="F28" i="29"/>
  <c r="AM66" i="31" s="1"/>
  <c r="F44" i="23"/>
  <c r="F52" i="23"/>
  <c r="H29" i="93"/>
  <c r="I17" i="45"/>
  <c r="N17" i="45" s="1"/>
  <c r="I17" i="14" s="1"/>
  <c r="I16" i="45"/>
  <c r="N16" i="45" s="1"/>
  <c r="I16" i="14" s="1"/>
  <c r="I16" i="29" s="1"/>
  <c r="I33" i="45"/>
  <c r="N33" i="45" s="1"/>
  <c r="I33" i="14" s="1"/>
  <c r="I33" i="29" s="1"/>
  <c r="H6" i="93"/>
  <c r="D13" i="29"/>
  <c r="B5" i="65"/>
  <c r="N4" i="13"/>
  <c r="J8" i="45"/>
  <c r="O8" i="45" s="1"/>
  <c r="J8" i="14" s="1"/>
  <c r="J8" i="29" s="1"/>
  <c r="K6" i="93"/>
  <c r="B6" i="93"/>
  <c r="I29" i="45"/>
  <c r="N29" i="45" s="1"/>
  <c r="I29" i="14" s="1"/>
  <c r="I21" i="45"/>
  <c r="N21" i="45" s="1"/>
  <c r="I21" i="14" s="1"/>
  <c r="I12" i="45"/>
  <c r="N12" i="45" s="1"/>
  <c r="I12" i="14" s="1"/>
  <c r="I12" i="29" s="1"/>
  <c r="E5" i="29"/>
  <c r="B5" i="64"/>
  <c r="I11" i="45"/>
  <c r="N11" i="45" s="1"/>
  <c r="I11" i="14" s="1"/>
  <c r="I11" i="29" s="1"/>
  <c r="H24" i="93"/>
  <c r="K33" i="93"/>
  <c r="E33" i="93"/>
  <c r="H14" i="93"/>
  <c r="E29" i="93"/>
  <c r="K24" i="93"/>
  <c r="B33" i="93"/>
  <c r="E24" i="93"/>
  <c r="K14" i="93"/>
  <c r="B29" i="93"/>
  <c r="B24" i="93"/>
  <c r="E6" i="93"/>
  <c r="B14" i="93"/>
  <c r="H33" i="93"/>
  <c r="E29" i="22"/>
  <c r="F33" i="22"/>
  <c r="L177" i="111" s="1"/>
  <c r="X178" i="111" s="1"/>
  <c r="AF178" i="111" s="1"/>
  <c r="E33" i="22"/>
  <c r="AC16" i="54" l="1"/>
  <c r="D32" i="74"/>
  <c r="D16" i="74"/>
  <c r="D7" i="74"/>
  <c r="AC18" i="54"/>
  <c r="U31" i="54"/>
  <c r="BG4" i="12"/>
  <c r="F55" i="93"/>
  <c r="H161" i="111"/>
  <c r="O78" i="111"/>
  <c r="O49" i="111"/>
  <c r="C51" i="95"/>
  <c r="O50" i="25" s="1"/>
  <c r="O88" i="111"/>
  <c r="D54" i="95"/>
  <c r="W53" i="25" s="1"/>
  <c r="O72" i="111"/>
  <c r="C74" i="95"/>
  <c r="O73" i="25" s="1"/>
  <c r="O107" i="111"/>
  <c r="D73" i="95"/>
  <c r="W72" i="25" s="1"/>
  <c r="O94" i="111"/>
  <c r="D60" i="95"/>
  <c r="W59" i="25" s="1"/>
  <c r="O54" i="111"/>
  <c r="C56" i="95"/>
  <c r="O55" i="25" s="1"/>
  <c r="O58" i="111"/>
  <c r="C60" i="95"/>
  <c r="O59" i="25" s="1"/>
  <c r="O97" i="111"/>
  <c r="D63" i="95"/>
  <c r="W62" i="25" s="1"/>
  <c r="D24" i="95"/>
  <c r="O96" i="111" s="1"/>
  <c r="O46" i="111"/>
  <c r="C48" i="95"/>
  <c r="O47" i="25" s="1"/>
  <c r="O81" i="111"/>
  <c r="D47" i="95"/>
  <c r="W46" i="25" s="1"/>
  <c r="O68" i="111"/>
  <c r="C70" i="95"/>
  <c r="O69" i="25" s="1"/>
  <c r="O61" i="111"/>
  <c r="C63" i="95"/>
  <c r="O62" i="25" s="1"/>
  <c r="C24" i="95"/>
  <c r="O60" i="111" s="1"/>
  <c r="O95" i="111"/>
  <c r="D61" i="95"/>
  <c r="W60" i="25" s="1"/>
  <c r="F67" i="22"/>
  <c r="C44" i="22"/>
  <c r="O44" i="111"/>
  <c r="C46" i="95"/>
  <c r="O45" i="25" s="1"/>
  <c r="O66" i="111"/>
  <c r="C68" i="95"/>
  <c r="O67" i="25" s="1"/>
  <c r="C29" i="95"/>
  <c r="O65" i="111" s="1"/>
  <c r="O92" i="111"/>
  <c r="D58" i="95"/>
  <c r="W57" i="25" s="1"/>
  <c r="O84" i="111"/>
  <c r="D50" i="95"/>
  <c r="W49" i="25" s="1"/>
  <c r="O53" i="111"/>
  <c r="C55" i="95"/>
  <c r="O54" i="25" s="1"/>
  <c r="O87" i="111"/>
  <c r="D53" i="95"/>
  <c r="W52" i="25" s="1"/>
  <c r="D14" i="95"/>
  <c r="O86" i="111" s="1"/>
  <c r="O106" i="111"/>
  <c r="D72" i="95"/>
  <c r="W71" i="25" s="1"/>
  <c r="D33" i="95"/>
  <c r="O105" i="111" s="1"/>
  <c r="O62" i="111"/>
  <c r="C64" i="95"/>
  <c r="O63" i="25" s="1"/>
  <c r="O108" i="111"/>
  <c r="D74" i="95"/>
  <c r="W73" i="25" s="1"/>
  <c r="O51" i="111"/>
  <c r="C53" i="95"/>
  <c r="O52" i="25" s="1"/>
  <c r="C14" i="95"/>
  <c r="O50" i="111" s="1"/>
  <c r="O56" i="111"/>
  <c r="C58" i="95"/>
  <c r="O57" i="25" s="1"/>
  <c r="O85" i="111"/>
  <c r="D51" i="95"/>
  <c r="W50" i="25" s="1"/>
  <c r="O73" i="111"/>
  <c r="C75" i="95"/>
  <c r="O74" i="25" s="1"/>
  <c r="O100" i="111"/>
  <c r="D66" i="95"/>
  <c r="W65" i="25" s="1"/>
  <c r="O59" i="111"/>
  <c r="C61" i="95"/>
  <c r="O60" i="25" s="1"/>
  <c r="O90" i="111"/>
  <c r="D56" i="95"/>
  <c r="W55" i="25" s="1"/>
  <c r="O82" i="111"/>
  <c r="D48" i="95"/>
  <c r="W47" i="25" s="1"/>
  <c r="D7" i="89"/>
  <c r="C6" i="111" s="1"/>
  <c r="O47" i="111"/>
  <c r="C49" i="95"/>
  <c r="O48" i="25" s="1"/>
  <c r="O70" i="111"/>
  <c r="C72" i="95"/>
  <c r="O71" i="25" s="1"/>
  <c r="C33" i="95"/>
  <c r="O69" i="111" s="1"/>
  <c r="O99" i="111"/>
  <c r="D65" i="95"/>
  <c r="W64" i="25" s="1"/>
  <c r="O57" i="111"/>
  <c r="C59" i="95"/>
  <c r="O58" i="25" s="1"/>
  <c r="O102" i="111"/>
  <c r="D68" i="95"/>
  <c r="W67" i="25" s="1"/>
  <c r="D29" i="95"/>
  <c r="O101" i="111" s="1"/>
  <c r="O93" i="111"/>
  <c r="D59" i="95"/>
  <c r="W58" i="25" s="1"/>
  <c r="O45" i="111"/>
  <c r="C47" i="95"/>
  <c r="O46" i="25" s="1"/>
  <c r="O55" i="111"/>
  <c r="C57" i="95"/>
  <c r="O56" i="25" s="1"/>
  <c r="O98" i="111"/>
  <c r="D64" i="95"/>
  <c r="W63" i="25" s="1"/>
  <c r="O48" i="111"/>
  <c r="C50" i="95"/>
  <c r="O49" i="25" s="1"/>
  <c r="O80" i="111"/>
  <c r="D46" i="95"/>
  <c r="W45" i="25" s="1"/>
  <c r="O109" i="111"/>
  <c r="D75" i="95"/>
  <c r="W74" i="25" s="1"/>
  <c r="F71" i="22"/>
  <c r="F52" i="22"/>
  <c r="O64" i="111"/>
  <c r="C66" i="95"/>
  <c r="O65" i="25" s="1"/>
  <c r="O71" i="111"/>
  <c r="C73" i="95"/>
  <c r="O72" i="25" s="1"/>
  <c r="O103" i="111"/>
  <c r="D69" i="95"/>
  <c r="W68" i="25" s="1"/>
  <c r="O63" i="111"/>
  <c r="C65" i="95"/>
  <c r="O64" i="25" s="1"/>
  <c r="O89" i="111"/>
  <c r="D55" i="95"/>
  <c r="W54" i="25" s="1"/>
  <c r="O52" i="111"/>
  <c r="C54" i="95"/>
  <c r="O53" i="25" s="1"/>
  <c r="O91" i="111"/>
  <c r="D57" i="95"/>
  <c r="W56" i="25" s="1"/>
  <c r="O83" i="111"/>
  <c r="D49" i="95"/>
  <c r="W48" i="25" s="1"/>
  <c r="O67" i="111"/>
  <c r="C69" i="95"/>
  <c r="O68" i="25" s="1"/>
  <c r="O104" i="111"/>
  <c r="D70" i="95"/>
  <c r="W69" i="25" s="1"/>
  <c r="C6" i="95"/>
  <c r="I21" i="29"/>
  <c r="I7" i="29"/>
  <c r="F58" i="93"/>
  <c r="H164" i="111"/>
  <c r="F61" i="93"/>
  <c r="H167" i="111"/>
  <c r="H162" i="111"/>
  <c r="F56" i="93"/>
  <c r="H166" i="111"/>
  <c r="F60" i="93"/>
  <c r="F57" i="93"/>
  <c r="H163" i="111"/>
  <c r="F59" i="93"/>
  <c r="I163" i="111"/>
  <c r="I161" i="111"/>
  <c r="I160" i="111"/>
  <c r="I165" i="111"/>
  <c r="V166" i="111" s="1"/>
  <c r="I164" i="111"/>
  <c r="V165" i="111" s="1"/>
  <c r="P14" i="93"/>
  <c r="H158" i="111" s="1"/>
  <c r="P15" i="93"/>
  <c r="J5" i="20"/>
  <c r="M5" i="20"/>
  <c r="I29" i="29"/>
  <c r="I17" i="29"/>
  <c r="I26" i="29"/>
  <c r="I34" i="29"/>
  <c r="I8" i="45"/>
  <c r="N8" i="45" s="1"/>
  <c r="I8" i="14" s="1"/>
  <c r="I8" i="29" s="1"/>
  <c r="G10" i="45"/>
  <c r="L10" i="45" s="1"/>
  <c r="G10" i="14" s="1"/>
  <c r="G10" i="29" s="1"/>
  <c r="K16" i="45"/>
  <c r="P16" i="45" s="1"/>
  <c r="K16" i="14" s="1"/>
  <c r="K16" i="29" s="1"/>
  <c r="N53" i="33" s="1"/>
  <c r="K27" i="45"/>
  <c r="P27" i="45" s="1"/>
  <c r="K27" i="14" s="1"/>
  <c r="K27" i="29" s="1"/>
  <c r="O64" i="33" s="1"/>
  <c r="K19" i="45"/>
  <c r="P19" i="45" s="1"/>
  <c r="K19" i="14" s="1"/>
  <c r="K19" i="29" s="1"/>
  <c r="O56" i="33" s="1"/>
  <c r="H17" i="45"/>
  <c r="M17" i="45" s="1"/>
  <c r="H17" i="14" s="1"/>
  <c r="H17" i="29" s="1"/>
  <c r="K14" i="45"/>
  <c r="P14" i="45" s="1"/>
  <c r="K14" i="14" s="1"/>
  <c r="K14" i="29" s="1"/>
  <c r="K13" i="29" s="1"/>
  <c r="H6" i="45"/>
  <c r="M6" i="45" s="1"/>
  <c r="H6" i="14" s="1"/>
  <c r="H6" i="29" s="1"/>
  <c r="I35" i="45"/>
  <c r="N35" i="45" s="1"/>
  <c r="I35" i="14" s="1"/>
  <c r="I35" i="29" s="1"/>
  <c r="K10" i="45"/>
  <c r="P10" i="45" s="1"/>
  <c r="K10" i="14" s="1"/>
  <c r="K10" i="29" s="1"/>
  <c r="K12" i="45"/>
  <c r="P12" i="45" s="1"/>
  <c r="K12" i="14" s="1"/>
  <c r="K12" i="29" s="1"/>
  <c r="I9" i="45"/>
  <c r="N9" i="45" s="1"/>
  <c r="I9" i="14" s="1"/>
  <c r="I9" i="29" s="1"/>
  <c r="J27" i="45"/>
  <c r="O27" i="45" s="1"/>
  <c r="J27" i="14" s="1"/>
  <c r="J27" i="29" s="1"/>
  <c r="I6" i="45"/>
  <c r="N6" i="45" s="1"/>
  <c r="I6" i="14" s="1"/>
  <c r="I6" i="29" s="1"/>
  <c r="K17" i="45"/>
  <c r="P17" i="45" s="1"/>
  <c r="K17" i="14" s="1"/>
  <c r="K17" i="29" s="1"/>
  <c r="N54" i="33" s="1"/>
  <c r="P54" i="33" s="1"/>
  <c r="N17" i="33" s="1"/>
  <c r="E4" i="46"/>
  <c r="M7" i="53"/>
  <c r="S7" i="53" s="1"/>
  <c r="C4" i="46"/>
  <c r="K7" i="53"/>
  <c r="Q7" i="53" s="1"/>
  <c r="F4" i="46"/>
  <c r="K6" i="46" s="1"/>
  <c r="AO6" i="46" s="1"/>
  <c r="N7" i="53"/>
  <c r="T7" i="53" s="1"/>
  <c r="B4" i="46"/>
  <c r="G26" i="46" s="1"/>
  <c r="AK26" i="46" s="1"/>
  <c r="J7" i="53"/>
  <c r="P7" i="53" s="1"/>
  <c r="D4" i="46"/>
  <c r="L7" i="53"/>
  <c r="R7" i="53" s="1"/>
  <c r="I25" i="45"/>
  <c r="N25" i="45" s="1"/>
  <c r="I25" i="14" s="1"/>
  <c r="I25" i="29" s="1"/>
  <c r="I10" i="45"/>
  <c r="N10" i="45" s="1"/>
  <c r="I10" i="14" s="1"/>
  <c r="I10" i="29" s="1"/>
  <c r="K18" i="45"/>
  <c r="P18" i="45" s="1"/>
  <c r="K18" i="14" s="1"/>
  <c r="K18" i="29" s="1"/>
  <c r="N55" i="33" s="1"/>
  <c r="I31" i="45"/>
  <c r="N31" i="45" s="1"/>
  <c r="I31" i="14" s="1"/>
  <c r="I31" i="29" s="1"/>
  <c r="H24" i="46"/>
  <c r="AL24" i="46" s="1"/>
  <c r="H8" i="46"/>
  <c r="AL8" i="46" s="1"/>
  <c r="H12" i="46"/>
  <c r="AL12" i="46" s="1"/>
  <c r="G9" i="29"/>
  <c r="AB12" i="46"/>
  <c r="AG12" i="14" s="1"/>
  <c r="AG12" i="46"/>
  <c r="AL12" i="14" s="1"/>
  <c r="AJ6" i="46"/>
  <c r="AO6" i="14" s="1"/>
  <c r="M12" i="46"/>
  <c r="R12" i="14" s="1"/>
  <c r="W12" i="46"/>
  <c r="AB12" i="14" s="1"/>
  <c r="R12" i="46"/>
  <c r="W12" i="14" s="1"/>
  <c r="U6" i="46"/>
  <c r="Z6" i="46"/>
  <c r="AE6" i="14" s="1"/>
  <c r="I19" i="46"/>
  <c r="AM19" i="46" s="1"/>
  <c r="I6" i="46"/>
  <c r="AM6" i="46" s="1"/>
  <c r="M24" i="46"/>
  <c r="C23" i="74"/>
  <c r="M17" i="54"/>
  <c r="C10" i="74"/>
  <c r="F44" i="22"/>
  <c r="E28" i="74"/>
  <c r="E62" i="22"/>
  <c r="E52" i="22"/>
  <c r="E67" i="22"/>
  <c r="E44" i="22"/>
  <c r="D67" i="23"/>
  <c r="D18" i="74"/>
  <c r="U34" i="54"/>
  <c r="D62" i="22"/>
  <c r="D71" i="22"/>
  <c r="D52" i="22"/>
  <c r="C71" i="22"/>
  <c r="M7" i="54"/>
  <c r="W59" i="111"/>
  <c r="AE59" i="111" s="1"/>
  <c r="C62" i="23"/>
  <c r="C62" i="22"/>
  <c r="B71" i="22"/>
  <c r="B67" i="22"/>
  <c r="B62" i="22"/>
  <c r="X24" i="111"/>
  <c r="AF24" i="111" s="1"/>
  <c r="E71" i="22"/>
  <c r="C52" i="22"/>
  <c r="X126" i="111"/>
  <c r="AF126" i="111" s="1"/>
  <c r="V162" i="111"/>
  <c r="AH162" i="111" s="1"/>
  <c r="W50" i="111"/>
  <c r="AE50" i="111" s="1"/>
  <c r="C61" i="97"/>
  <c r="X35" i="111"/>
  <c r="AF35" i="111" s="1"/>
  <c r="B52" i="22"/>
  <c r="P164" i="36"/>
  <c r="T164" i="44" s="1"/>
  <c r="T159" i="40" s="1"/>
  <c r="AC15" i="54"/>
  <c r="K33" i="45"/>
  <c r="P33" i="45" s="1"/>
  <c r="K33" i="14" s="1"/>
  <c r="K33" i="29" s="1"/>
  <c r="N70" i="33" s="1"/>
  <c r="K24" i="45"/>
  <c r="P24" i="45" s="1"/>
  <c r="K24" i="14" s="1"/>
  <c r="K24" i="29" s="1"/>
  <c r="N61" i="33" s="1"/>
  <c r="P61" i="33" s="1"/>
  <c r="N24" i="33" s="1"/>
  <c r="P179" i="36"/>
  <c r="T179" i="44" s="1"/>
  <c r="T174" i="40" s="1"/>
  <c r="K31" i="45"/>
  <c r="P31" i="45" s="1"/>
  <c r="K31" i="14" s="1"/>
  <c r="K31" i="29" s="1"/>
  <c r="N68" i="33" s="1"/>
  <c r="P68" i="33" s="1"/>
  <c r="H12" i="45"/>
  <c r="M12" i="45" s="1"/>
  <c r="H12" i="14" s="1"/>
  <c r="H12" i="29" s="1"/>
  <c r="J19" i="46"/>
  <c r="AN19" i="46" s="1"/>
  <c r="D44" i="22"/>
  <c r="W84" i="111"/>
  <c r="AE84" i="111" s="1"/>
  <c r="AL49" i="31"/>
  <c r="AL12" i="31" s="1"/>
  <c r="K36" i="45"/>
  <c r="P36" i="45" s="1"/>
  <c r="K36" i="14" s="1"/>
  <c r="K36" i="29" s="1"/>
  <c r="O73" i="33" s="1"/>
  <c r="K15" i="45"/>
  <c r="P15" i="45" s="1"/>
  <c r="K15" i="14" s="1"/>
  <c r="K15" i="29" s="1"/>
  <c r="N52" i="33" s="1"/>
  <c r="K6" i="45"/>
  <c r="P6" i="45" s="1"/>
  <c r="K6" i="14" s="1"/>
  <c r="K6" i="29" s="1"/>
  <c r="K5" i="29" s="1"/>
  <c r="H8" i="45"/>
  <c r="M8" i="45" s="1"/>
  <c r="H8" i="14" s="1"/>
  <c r="H8" i="29" s="1"/>
  <c r="AC11" i="54"/>
  <c r="X140" i="111"/>
  <c r="AF140" i="111" s="1"/>
  <c r="X11" i="111"/>
  <c r="AF11" i="111" s="1"/>
  <c r="K34" i="45"/>
  <c r="P34" i="45" s="1"/>
  <c r="K34" i="14" s="1"/>
  <c r="K34" i="29" s="1"/>
  <c r="N71" i="33" s="1"/>
  <c r="K9" i="45"/>
  <c r="P9" i="45" s="1"/>
  <c r="K9" i="14" s="1"/>
  <c r="K9" i="29" s="1"/>
  <c r="H19" i="45"/>
  <c r="M19" i="45" s="1"/>
  <c r="H19" i="14" s="1"/>
  <c r="H19" i="29" s="1"/>
  <c r="E32" i="74"/>
  <c r="J16" i="46"/>
  <c r="AN16" i="46" s="1"/>
  <c r="AS16" i="14" s="1"/>
  <c r="P128" i="36"/>
  <c r="T128" i="44" s="1"/>
  <c r="T124" i="40" s="1"/>
  <c r="P123" i="36"/>
  <c r="T123" i="44" s="1"/>
  <c r="T119" i="40" s="1"/>
  <c r="C50" i="97"/>
  <c r="E70" i="97"/>
  <c r="I64" i="111"/>
  <c r="I57" i="111"/>
  <c r="C63" i="97"/>
  <c r="E53" i="97"/>
  <c r="I153" i="111"/>
  <c r="I155" i="111"/>
  <c r="I102" i="111"/>
  <c r="I109" i="111"/>
  <c r="I46" i="111"/>
  <c r="B22" i="75"/>
  <c r="B22" i="51"/>
  <c r="D23" i="54" s="1"/>
  <c r="B22" i="52"/>
  <c r="C22" i="66"/>
  <c r="N23" i="54" s="1"/>
  <c r="C22" i="52"/>
  <c r="C3" i="75"/>
  <c r="C3" i="51"/>
  <c r="C27" i="66"/>
  <c r="C27" i="52"/>
  <c r="F3" i="75"/>
  <c r="F3" i="51"/>
  <c r="F3" i="52"/>
  <c r="B12" i="75"/>
  <c r="B12" i="51"/>
  <c r="D13" i="54" s="1"/>
  <c r="B12" i="52"/>
  <c r="E4" i="66"/>
  <c r="AD5" i="54" s="1"/>
  <c r="E4" i="52"/>
  <c r="C12" i="66"/>
  <c r="C12" i="52"/>
  <c r="E12" i="66"/>
  <c r="E12" i="52"/>
  <c r="B27" i="75"/>
  <c r="B27" i="51"/>
  <c r="D28" i="54" s="1"/>
  <c r="B27" i="52"/>
  <c r="B4" i="75"/>
  <c r="B4" i="51"/>
  <c r="D5" i="54" s="1"/>
  <c r="B4" i="52"/>
  <c r="C31" i="66"/>
  <c r="N32" i="54" s="1"/>
  <c r="C31" i="52"/>
  <c r="D12" i="66"/>
  <c r="D12" i="52"/>
  <c r="C4" i="66"/>
  <c r="C4" i="52"/>
  <c r="D4" i="66"/>
  <c r="V5" i="54" s="1"/>
  <c r="D4" i="52"/>
  <c r="B31" i="51"/>
  <c r="D32" i="54" s="1"/>
  <c r="B31" i="52"/>
  <c r="B31" i="74" s="1"/>
  <c r="N13" i="54"/>
  <c r="AL4" i="54"/>
  <c r="F4" i="54"/>
  <c r="AD22" i="54"/>
  <c r="V24" i="54"/>
  <c r="V13" i="54"/>
  <c r="AD15" i="54"/>
  <c r="N19" i="54"/>
  <c r="N24" i="54"/>
  <c r="V33" i="54"/>
  <c r="N28" i="54"/>
  <c r="V17" i="54"/>
  <c r="N7" i="54"/>
  <c r="N6" i="54"/>
  <c r="V19" i="54"/>
  <c r="V6" i="54"/>
  <c r="AD18" i="54"/>
  <c r="AD33" i="54"/>
  <c r="X69" i="111"/>
  <c r="AF69" i="111" s="1"/>
  <c r="W46" i="111"/>
  <c r="AE46" i="111" s="1"/>
  <c r="I30" i="46"/>
  <c r="M141" i="111"/>
  <c r="L141" i="111"/>
  <c r="X142" i="111" s="1"/>
  <c r="AF142" i="111" s="1"/>
  <c r="V182" i="111"/>
  <c r="V176" i="111"/>
  <c r="X61" i="111"/>
  <c r="AF61" i="111" s="1"/>
  <c r="X97" i="111"/>
  <c r="AF97" i="111" s="1"/>
  <c r="X32" i="111"/>
  <c r="AF32" i="111" s="1"/>
  <c r="X70" i="111"/>
  <c r="AF70" i="111" s="1"/>
  <c r="M114" i="111"/>
  <c r="L114" i="111"/>
  <c r="M132" i="111"/>
  <c r="L132" i="111"/>
  <c r="E55" i="97"/>
  <c r="I125" i="111"/>
  <c r="V177" i="111"/>
  <c r="E59" i="93"/>
  <c r="H129" i="111"/>
  <c r="D59" i="93"/>
  <c r="H57" i="33" s="1"/>
  <c r="H93" i="111"/>
  <c r="B68" i="99"/>
  <c r="K29" i="111"/>
  <c r="X29" i="111" s="1"/>
  <c r="AF29" i="111" s="1"/>
  <c r="B54" i="89"/>
  <c r="C53" i="31" s="1"/>
  <c r="C15" i="111"/>
  <c r="B60" i="99"/>
  <c r="K21" i="111"/>
  <c r="D69" i="91"/>
  <c r="U68" i="31" s="1"/>
  <c r="E103" i="111"/>
  <c r="W104" i="111" s="1"/>
  <c r="AE104" i="111" s="1"/>
  <c r="E48" i="90"/>
  <c r="AB47" i="31" s="1"/>
  <c r="D118" i="111"/>
  <c r="E73" i="93"/>
  <c r="H143" i="111"/>
  <c r="C75" i="93"/>
  <c r="H73" i="111"/>
  <c r="V74" i="111" s="1"/>
  <c r="B48" i="89"/>
  <c r="C47" i="31" s="1"/>
  <c r="C9" i="111"/>
  <c r="E59" i="91"/>
  <c r="AC58" i="31" s="1"/>
  <c r="E129" i="111"/>
  <c r="W130" i="111" s="1"/>
  <c r="AE130" i="111" s="1"/>
  <c r="E65" i="93"/>
  <c r="H135" i="111"/>
  <c r="F47" i="93"/>
  <c r="H153" i="111"/>
  <c r="F61" i="89"/>
  <c r="AI60" i="31" s="1"/>
  <c r="AI23" i="31" s="1"/>
  <c r="C171" i="36" s="1"/>
  <c r="C171" i="44" s="1"/>
  <c r="C167" i="111"/>
  <c r="D56" i="91"/>
  <c r="U55" i="31" s="1"/>
  <c r="E90" i="111"/>
  <c r="W91" i="111" s="1"/>
  <c r="AE91" i="111" s="1"/>
  <c r="D59" i="91"/>
  <c r="U58" i="31" s="1"/>
  <c r="E93" i="111"/>
  <c r="W94" i="111" s="1"/>
  <c r="AE94" i="111" s="1"/>
  <c r="F46" i="89"/>
  <c r="AI45" i="31" s="1"/>
  <c r="AI8" i="31" s="1"/>
  <c r="C156" i="36" s="1"/>
  <c r="C156" i="44" s="1"/>
  <c r="C152" i="111"/>
  <c r="E60" i="90"/>
  <c r="AB59" i="31" s="1"/>
  <c r="D130" i="111"/>
  <c r="E74" i="89"/>
  <c r="AA73" i="31" s="1"/>
  <c r="C144" i="111"/>
  <c r="E56" i="89"/>
  <c r="AA55" i="31" s="1"/>
  <c r="C126" i="111"/>
  <c r="B75" i="95"/>
  <c r="G74" i="25" s="1"/>
  <c r="O36" i="111"/>
  <c r="B63" i="94"/>
  <c r="N24" i="111"/>
  <c r="B74" i="95"/>
  <c r="G73" i="25" s="1"/>
  <c r="O35" i="111"/>
  <c r="B56" i="94"/>
  <c r="N17" i="111"/>
  <c r="C50" i="94"/>
  <c r="N48" i="111"/>
  <c r="C61" i="94"/>
  <c r="N59" i="111"/>
  <c r="C60" i="94"/>
  <c r="N58" i="111"/>
  <c r="B72" i="95"/>
  <c r="G71" i="25" s="1"/>
  <c r="O33" i="111"/>
  <c r="B68" i="95"/>
  <c r="G67" i="25" s="1"/>
  <c r="O29" i="111"/>
  <c r="B59" i="95"/>
  <c r="G58" i="25" s="1"/>
  <c r="O20" i="111"/>
  <c r="B54" i="95"/>
  <c r="G53" i="25" s="1"/>
  <c r="O15" i="111"/>
  <c r="B48" i="95"/>
  <c r="G47" i="25" s="1"/>
  <c r="O9" i="111"/>
  <c r="B45" i="95"/>
  <c r="G44" i="25" s="1"/>
  <c r="O6" i="111"/>
  <c r="D69" i="94"/>
  <c r="N103" i="111"/>
  <c r="D63" i="94"/>
  <c r="N97" i="111"/>
  <c r="D58" i="94"/>
  <c r="N92" i="111"/>
  <c r="D51" i="94"/>
  <c r="N85" i="111"/>
  <c r="D46" i="94"/>
  <c r="N80" i="111"/>
  <c r="E73" i="94"/>
  <c r="N143" i="111"/>
  <c r="E63" i="94"/>
  <c r="N133" i="111"/>
  <c r="Y134" i="111" s="1"/>
  <c r="AG134" i="111" s="1"/>
  <c r="E47" i="94"/>
  <c r="N117" i="111"/>
  <c r="Y118" i="111" s="1"/>
  <c r="AG118" i="111" s="1"/>
  <c r="C56" i="94"/>
  <c r="N54" i="111"/>
  <c r="C64" i="94"/>
  <c r="N62" i="111"/>
  <c r="C54" i="94"/>
  <c r="N52" i="111"/>
  <c r="C69" i="94"/>
  <c r="N67" i="111"/>
  <c r="D75" i="94"/>
  <c r="N109" i="111"/>
  <c r="D53" i="94"/>
  <c r="N87" i="111"/>
  <c r="D49" i="94"/>
  <c r="N83" i="111"/>
  <c r="F50" i="93"/>
  <c r="H156" i="111"/>
  <c r="V157" i="111" s="1"/>
  <c r="X83" i="111"/>
  <c r="AF83" i="111" s="1"/>
  <c r="X93" i="111"/>
  <c r="AF93" i="111" s="1"/>
  <c r="X50" i="111"/>
  <c r="AF50" i="111" s="1"/>
  <c r="X58" i="111"/>
  <c r="AF58" i="111" s="1"/>
  <c r="X68" i="111"/>
  <c r="AF68" i="111" s="1"/>
  <c r="X139" i="111"/>
  <c r="AF139" i="111" s="1"/>
  <c r="X127" i="111"/>
  <c r="AF127" i="111" s="1"/>
  <c r="X120" i="111"/>
  <c r="AF120" i="111" s="1"/>
  <c r="X18" i="111"/>
  <c r="AF18" i="111" s="1"/>
  <c r="W11" i="111"/>
  <c r="AE11" i="111" s="1"/>
  <c r="W20" i="111"/>
  <c r="AE20" i="111" s="1"/>
  <c r="W92" i="111"/>
  <c r="AE92" i="111" s="1"/>
  <c r="Y132" i="111"/>
  <c r="AG132" i="111" s="1"/>
  <c r="W154" i="111"/>
  <c r="AE154" i="111" s="1"/>
  <c r="W163" i="111"/>
  <c r="AE163" i="111" s="1"/>
  <c r="W182" i="111"/>
  <c r="AE182" i="111" s="1"/>
  <c r="W55" i="111"/>
  <c r="AE55" i="111" s="1"/>
  <c r="W64" i="111"/>
  <c r="AE64" i="111" s="1"/>
  <c r="W69" i="111"/>
  <c r="AE69" i="111" s="1"/>
  <c r="W74" i="111"/>
  <c r="AE74" i="111" s="1"/>
  <c r="W110" i="111"/>
  <c r="AE110" i="111" s="1"/>
  <c r="X81" i="111"/>
  <c r="AF81" i="111" s="1"/>
  <c r="X95" i="111"/>
  <c r="AF95" i="111" s="1"/>
  <c r="X48" i="111"/>
  <c r="AF48" i="111" s="1"/>
  <c r="X60" i="111"/>
  <c r="AF60" i="111" s="1"/>
  <c r="X71" i="111"/>
  <c r="AF71" i="111" s="1"/>
  <c r="X143" i="111"/>
  <c r="AF143" i="111" s="1"/>
  <c r="X136" i="111"/>
  <c r="AF136" i="111" s="1"/>
  <c r="X129" i="111"/>
  <c r="AF129" i="111" s="1"/>
  <c r="X121" i="111"/>
  <c r="AF121" i="111" s="1"/>
  <c r="X16" i="111"/>
  <c r="AF16" i="111" s="1"/>
  <c r="X27" i="111"/>
  <c r="AF27" i="111" s="1"/>
  <c r="W9" i="111"/>
  <c r="AE9" i="111" s="1"/>
  <c r="W18" i="111"/>
  <c r="AE18" i="111" s="1"/>
  <c r="W27" i="111"/>
  <c r="AE27" i="111" s="1"/>
  <c r="W160" i="111"/>
  <c r="AE160" i="111" s="1"/>
  <c r="W179" i="111"/>
  <c r="AE179" i="111" s="1"/>
  <c r="W105" i="111"/>
  <c r="AE105" i="111" s="1"/>
  <c r="W98" i="111"/>
  <c r="AE98" i="111" s="1"/>
  <c r="W89" i="111"/>
  <c r="AE89" i="111" s="1"/>
  <c r="W144" i="111"/>
  <c r="AE144" i="111" s="1"/>
  <c r="W124" i="111"/>
  <c r="AE124" i="111" s="1"/>
  <c r="W116" i="111"/>
  <c r="AE116" i="111" s="1"/>
  <c r="X182" i="111"/>
  <c r="AF182" i="111" s="1"/>
  <c r="X172" i="111"/>
  <c r="AF172" i="111" s="1"/>
  <c r="X163" i="111"/>
  <c r="AF163" i="111" s="1"/>
  <c r="X154" i="111"/>
  <c r="AF154" i="111" s="1"/>
  <c r="Y130" i="111"/>
  <c r="AG130" i="111" s="1"/>
  <c r="X86" i="111"/>
  <c r="AF86" i="111" s="1"/>
  <c r="X92" i="111"/>
  <c r="AF92" i="111" s="1"/>
  <c r="X99" i="111"/>
  <c r="AF99" i="111" s="1"/>
  <c r="X103" i="111"/>
  <c r="AF103" i="111" s="1"/>
  <c r="X110" i="111"/>
  <c r="AF110" i="111" s="1"/>
  <c r="X45" i="111"/>
  <c r="AF45" i="111" s="1"/>
  <c r="X53" i="111"/>
  <c r="AF53" i="111" s="1"/>
  <c r="X62" i="111"/>
  <c r="AF62" i="111" s="1"/>
  <c r="X72" i="111"/>
  <c r="AF72" i="111" s="1"/>
  <c r="X146" i="111"/>
  <c r="AF146" i="111" s="1"/>
  <c r="X137" i="111"/>
  <c r="AF137" i="111" s="1"/>
  <c r="X6" i="111"/>
  <c r="AF6" i="111" s="1"/>
  <c r="X12" i="111"/>
  <c r="AF12" i="111" s="1"/>
  <c r="X17" i="111"/>
  <c r="AF17" i="111" s="1"/>
  <c r="X34" i="111"/>
  <c r="AF34" i="111" s="1"/>
  <c r="W151" i="111"/>
  <c r="AE151" i="111" s="1"/>
  <c r="X8" i="111"/>
  <c r="AF8" i="111" s="1"/>
  <c r="V172" i="111"/>
  <c r="E51" i="93"/>
  <c r="H121" i="111"/>
  <c r="X43" i="111"/>
  <c r="AF43" i="111" s="1"/>
  <c r="X106" i="111"/>
  <c r="AF106" i="111" s="1"/>
  <c r="X23" i="111"/>
  <c r="AF23" i="111" s="1"/>
  <c r="I48" i="111"/>
  <c r="E59" i="89"/>
  <c r="AA58" i="31" s="1"/>
  <c r="C129" i="111"/>
  <c r="F49" i="93"/>
  <c r="H155" i="111"/>
  <c r="B54" i="99"/>
  <c r="K15" i="111"/>
  <c r="C53" i="93"/>
  <c r="H51" i="111"/>
  <c r="B65" i="89"/>
  <c r="C64" i="31" s="1"/>
  <c r="C26" i="111"/>
  <c r="D58" i="93"/>
  <c r="H92" i="111"/>
  <c r="B69" i="89"/>
  <c r="C68" i="31" s="1"/>
  <c r="C30" i="111"/>
  <c r="E65" i="91"/>
  <c r="E135" i="111"/>
  <c r="C66" i="91"/>
  <c r="M65" i="31" s="1"/>
  <c r="E64" i="111"/>
  <c r="D49" i="93"/>
  <c r="H47" i="33" s="1"/>
  <c r="H83" i="111"/>
  <c r="E45" i="89"/>
  <c r="AA44" i="31" s="1"/>
  <c r="C115" i="111"/>
  <c r="D64" i="91"/>
  <c r="U63" i="31" s="1"/>
  <c r="E98" i="111"/>
  <c r="W99" i="111" s="1"/>
  <c r="AE99" i="111" s="1"/>
  <c r="D51" i="91"/>
  <c r="U50" i="31" s="1"/>
  <c r="E85" i="111"/>
  <c r="W86" i="111" s="1"/>
  <c r="AE86" i="111" s="1"/>
  <c r="W137" i="111"/>
  <c r="AE137" i="111" s="1"/>
  <c r="V161" i="111"/>
  <c r="E54" i="91"/>
  <c r="AC53" i="31" s="1"/>
  <c r="E124" i="111"/>
  <c r="W125" i="111" s="1"/>
  <c r="AE125" i="111" s="1"/>
  <c r="E66" i="93"/>
  <c r="H136" i="111"/>
  <c r="E64" i="99"/>
  <c r="E62" i="99" s="1"/>
  <c r="K134" i="111"/>
  <c r="X135" i="111" s="1"/>
  <c r="AF135" i="111" s="1"/>
  <c r="W128" i="111"/>
  <c r="AE128" i="111" s="1"/>
  <c r="B68" i="93"/>
  <c r="H29" i="111"/>
  <c r="E64" i="89"/>
  <c r="AA63" i="31" s="1"/>
  <c r="C134" i="111"/>
  <c r="B60" i="95"/>
  <c r="G59" i="25" s="1"/>
  <c r="O21" i="111"/>
  <c r="B61" i="95"/>
  <c r="G60" i="25" s="1"/>
  <c r="O22" i="111"/>
  <c r="B73" i="94"/>
  <c r="N34" i="111"/>
  <c r="B47" i="95"/>
  <c r="G46" i="25" s="1"/>
  <c r="O8" i="111"/>
  <c r="C55" i="94"/>
  <c r="N53" i="111"/>
  <c r="C72" i="94"/>
  <c r="N70" i="111"/>
  <c r="E48" i="89"/>
  <c r="AA47" i="31" s="1"/>
  <c r="C118" i="111"/>
  <c r="B73" i="95"/>
  <c r="G72" i="25" s="1"/>
  <c r="O34" i="111"/>
  <c r="B70" i="95"/>
  <c r="G69" i="25" s="1"/>
  <c r="O31" i="111"/>
  <c r="B69" i="95"/>
  <c r="G68" i="25" s="1"/>
  <c r="O30" i="111"/>
  <c r="B66" i="95"/>
  <c r="G65" i="25" s="1"/>
  <c r="O27" i="111"/>
  <c r="B64" i="94"/>
  <c r="N25" i="111"/>
  <c r="B60" i="94"/>
  <c r="N21" i="111"/>
  <c r="B58" i="95"/>
  <c r="G57" i="25" s="1"/>
  <c r="O19" i="111"/>
  <c r="B57" i="95"/>
  <c r="G56" i="25" s="1"/>
  <c r="O18" i="111"/>
  <c r="B56" i="95"/>
  <c r="G55" i="25" s="1"/>
  <c r="O17" i="111"/>
  <c r="B53" i="94"/>
  <c r="N14" i="111"/>
  <c r="B50" i="95"/>
  <c r="G49" i="25" s="1"/>
  <c r="O11" i="111"/>
  <c r="D74" i="94"/>
  <c r="N108" i="111"/>
  <c r="D68" i="94"/>
  <c r="N102" i="111"/>
  <c r="D61" i="94"/>
  <c r="N95" i="111"/>
  <c r="D56" i="94"/>
  <c r="N90" i="111"/>
  <c r="D50" i="94"/>
  <c r="N84" i="111"/>
  <c r="D45" i="94"/>
  <c r="N79" i="111"/>
  <c r="E69" i="94"/>
  <c r="E67" i="94" s="1"/>
  <c r="N139" i="111"/>
  <c r="Y140" i="111" s="1"/>
  <c r="AG140" i="111" s="1"/>
  <c r="E56" i="94"/>
  <c r="N126" i="111"/>
  <c r="Y127" i="111" s="1"/>
  <c r="AG127" i="111" s="1"/>
  <c r="E46" i="94"/>
  <c r="N116" i="111"/>
  <c r="C70" i="94"/>
  <c r="N68" i="111"/>
  <c r="C63" i="94"/>
  <c r="N61" i="111"/>
  <c r="D65" i="94"/>
  <c r="N99" i="111"/>
  <c r="X181" i="111"/>
  <c r="AF181" i="111" s="1"/>
  <c r="X171" i="111"/>
  <c r="AF171" i="111" s="1"/>
  <c r="X162" i="111"/>
  <c r="AF162" i="111" s="1"/>
  <c r="X153" i="111"/>
  <c r="AF153" i="111" s="1"/>
  <c r="Y129" i="111"/>
  <c r="AG129" i="111" s="1"/>
  <c r="W157" i="111"/>
  <c r="AE157" i="111" s="1"/>
  <c r="W109" i="111"/>
  <c r="AE109" i="111" s="1"/>
  <c r="W82" i="111"/>
  <c r="AE82" i="111" s="1"/>
  <c r="W146" i="111"/>
  <c r="AE146" i="111" s="1"/>
  <c r="W139" i="111"/>
  <c r="AE139" i="111" s="1"/>
  <c r="W118" i="111"/>
  <c r="AE118" i="111" s="1"/>
  <c r="V163" i="111"/>
  <c r="X175" i="111"/>
  <c r="AF175" i="111" s="1"/>
  <c r="X165" i="111"/>
  <c r="AF165" i="111" s="1"/>
  <c r="X156" i="111"/>
  <c r="AF156" i="111" s="1"/>
  <c r="Y137" i="111"/>
  <c r="AG137" i="111" s="1"/>
  <c r="Y119" i="111"/>
  <c r="AG119" i="111" s="1"/>
  <c r="X80" i="111"/>
  <c r="AF80" i="111" s="1"/>
  <c r="X90" i="111"/>
  <c r="AF90" i="111" s="1"/>
  <c r="X52" i="111"/>
  <c r="AF52" i="111" s="1"/>
  <c r="X59" i="111"/>
  <c r="AF59" i="111" s="1"/>
  <c r="X132" i="111"/>
  <c r="AF132" i="111" s="1"/>
  <c r="X124" i="111"/>
  <c r="AF124" i="111" s="1"/>
  <c r="X116" i="111"/>
  <c r="AF116" i="111" s="1"/>
  <c r="X15" i="111"/>
  <c r="AF15" i="111" s="1"/>
  <c r="W36" i="111"/>
  <c r="AE36" i="111" s="1"/>
  <c r="W127" i="111"/>
  <c r="AE127" i="111" s="1"/>
  <c r="Y150" i="111"/>
  <c r="AG150" i="111" s="1"/>
  <c r="X173" i="111"/>
  <c r="AF173" i="111" s="1"/>
  <c r="X164" i="111"/>
  <c r="AF164" i="111" s="1"/>
  <c r="X155" i="111"/>
  <c r="AF155" i="111" s="1"/>
  <c r="Y131" i="111"/>
  <c r="AG131" i="111" s="1"/>
  <c r="W10" i="111"/>
  <c r="AE10" i="111" s="1"/>
  <c r="W19" i="111"/>
  <c r="AE19" i="111" s="1"/>
  <c r="W29" i="111"/>
  <c r="AE29" i="111" s="1"/>
  <c r="W152" i="111"/>
  <c r="AE152" i="111" s="1"/>
  <c r="W170" i="111"/>
  <c r="AE170" i="111" s="1"/>
  <c r="W49" i="111"/>
  <c r="AE49" i="111" s="1"/>
  <c r="W54" i="111"/>
  <c r="AE54" i="111" s="1"/>
  <c r="W58" i="111"/>
  <c r="AE58" i="111" s="1"/>
  <c r="W68" i="111"/>
  <c r="AE68" i="111" s="1"/>
  <c r="W73" i="111"/>
  <c r="AE73" i="111" s="1"/>
  <c r="W100" i="111"/>
  <c r="AE100" i="111" s="1"/>
  <c r="W80" i="111"/>
  <c r="AE80" i="111" s="1"/>
  <c r="X66" i="111"/>
  <c r="AF66" i="111" s="1"/>
  <c r="V171" i="111"/>
  <c r="E56" i="93"/>
  <c r="H126" i="111"/>
  <c r="X51" i="111"/>
  <c r="AF51" i="111" s="1"/>
  <c r="X87" i="111"/>
  <c r="AF87" i="111" s="1"/>
  <c r="M122" i="111"/>
  <c r="L122" i="111"/>
  <c r="C69" i="97"/>
  <c r="I67" i="111"/>
  <c r="D45" i="97"/>
  <c r="I79" i="111"/>
  <c r="D72" i="97"/>
  <c r="I70" i="33" s="1"/>
  <c r="I106" i="111"/>
  <c r="E59" i="97"/>
  <c r="I129" i="111"/>
  <c r="D68" i="97"/>
  <c r="I66" i="33" s="1"/>
  <c r="F51" i="93"/>
  <c r="H157" i="111"/>
  <c r="E50" i="89"/>
  <c r="AA49" i="31" s="1"/>
  <c r="C120" i="111"/>
  <c r="F48" i="93"/>
  <c r="H154" i="111"/>
  <c r="D74" i="93"/>
  <c r="H72" i="33" s="1"/>
  <c r="H108" i="111"/>
  <c r="B54" i="93"/>
  <c r="H15" i="111"/>
  <c r="B49" i="89"/>
  <c r="C48" i="31" s="1"/>
  <c r="C10" i="111"/>
  <c r="D66" i="93"/>
  <c r="H100" i="111"/>
  <c r="C55" i="93"/>
  <c r="H53" i="111"/>
  <c r="W122" i="111"/>
  <c r="AE122" i="111" s="1"/>
  <c r="C57" i="91"/>
  <c r="M56" i="31" s="1"/>
  <c r="E55" i="111"/>
  <c r="C46" i="91"/>
  <c r="M45" i="31" s="1"/>
  <c r="E44" i="111"/>
  <c r="C54" i="93"/>
  <c r="H52" i="111"/>
  <c r="B75" i="93"/>
  <c r="H36" i="111"/>
  <c r="B47" i="89"/>
  <c r="C46" i="31" s="1"/>
  <c r="C8" i="111"/>
  <c r="E51" i="89"/>
  <c r="AA50" i="31" s="1"/>
  <c r="C121" i="111"/>
  <c r="E61" i="93"/>
  <c r="H131" i="111"/>
  <c r="D61" i="91"/>
  <c r="U60" i="31" s="1"/>
  <c r="E95" i="111"/>
  <c r="D49" i="97"/>
  <c r="I83" i="111"/>
  <c r="B69" i="94"/>
  <c r="N30" i="111"/>
  <c r="B55" i="95"/>
  <c r="G54" i="25" s="1"/>
  <c r="O16" i="111"/>
  <c r="B54" i="94"/>
  <c r="N15" i="111"/>
  <c r="B65" i="94"/>
  <c r="N26" i="111"/>
  <c r="B66" i="94"/>
  <c r="N27" i="111"/>
  <c r="C46" i="94"/>
  <c r="N44" i="111"/>
  <c r="C57" i="94"/>
  <c r="N55" i="111"/>
  <c r="C74" i="94"/>
  <c r="N72" i="111"/>
  <c r="E55" i="89"/>
  <c r="AA54" i="31" s="1"/>
  <c r="C125" i="111"/>
  <c r="B74" i="94"/>
  <c r="N35" i="111"/>
  <c r="B72" i="94"/>
  <c r="N33" i="111"/>
  <c r="B68" i="94"/>
  <c r="N29" i="111"/>
  <c r="B59" i="94"/>
  <c r="N20" i="111"/>
  <c r="B55" i="94"/>
  <c r="N16" i="111"/>
  <c r="B49" i="95"/>
  <c r="G48" i="25" s="1"/>
  <c r="O10" i="111"/>
  <c r="B48" i="94"/>
  <c r="N9" i="111"/>
  <c r="B46" i="95"/>
  <c r="G45" i="25" s="1"/>
  <c r="O7" i="111"/>
  <c r="D73" i="94"/>
  <c r="N107" i="111"/>
  <c r="D66" i="94"/>
  <c r="N100" i="111"/>
  <c r="D60" i="94"/>
  <c r="N94" i="111"/>
  <c r="D55" i="94"/>
  <c r="N89" i="111"/>
  <c r="D48" i="94"/>
  <c r="N82" i="111"/>
  <c r="E75" i="94"/>
  <c r="N145" i="111"/>
  <c r="E65" i="94"/>
  <c r="N135" i="111"/>
  <c r="Y136" i="111" s="1"/>
  <c r="AG136" i="111" s="1"/>
  <c r="E55" i="94"/>
  <c r="E52" i="94" s="1"/>
  <c r="N125" i="111"/>
  <c r="Y126" i="111" s="1"/>
  <c r="AG126" i="111" s="1"/>
  <c r="C51" i="94"/>
  <c r="N49" i="111"/>
  <c r="C58" i="94"/>
  <c r="N56" i="111"/>
  <c r="C68" i="94"/>
  <c r="N66" i="111"/>
  <c r="E73" i="89"/>
  <c r="AA72" i="31" s="1"/>
  <c r="C143" i="111"/>
  <c r="E57" i="89"/>
  <c r="AA56" i="31" s="1"/>
  <c r="C127" i="111"/>
  <c r="F57" i="89"/>
  <c r="AI56" i="31" s="1"/>
  <c r="AI19" i="31" s="1"/>
  <c r="C167" i="36" s="1"/>
  <c r="C167" i="44" s="1"/>
  <c r="C163" i="111"/>
  <c r="Y116" i="111"/>
  <c r="AG116" i="111" s="1"/>
  <c r="X89" i="111"/>
  <c r="AF89" i="111" s="1"/>
  <c r="X100" i="111"/>
  <c r="AF100" i="111" s="1"/>
  <c r="X107" i="111"/>
  <c r="AF107" i="111" s="1"/>
  <c r="X46" i="111"/>
  <c r="AF46" i="111" s="1"/>
  <c r="X54" i="111"/>
  <c r="AF54" i="111" s="1"/>
  <c r="X63" i="111"/>
  <c r="AF63" i="111" s="1"/>
  <c r="X73" i="111"/>
  <c r="AF73" i="111" s="1"/>
  <c r="X145" i="111"/>
  <c r="AF145" i="111" s="1"/>
  <c r="X131" i="111"/>
  <c r="AF131" i="111" s="1"/>
  <c r="X122" i="111"/>
  <c r="AF122" i="111" s="1"/>
  <c r="X7" i="111"/>
  <c r="AF7" i="111" s="1"/>
  <c r="X22" i="111"/>
  <c r="AF22" i="111" s="1"/>
  <c r="X25" i="111"/>
  <c r="AF25" i="111" s="1"/>
  <c r="X30" i="111"/>
  <c r="AF30" i="111" s="1"/>
  <c r="W7" i="111"/>
  <c r="AE7" i="111" s="1"/>
  <c r="W16" i="111"/>
  <c r="AE16" i="111" s="1"/>
  <c r="W25" i="111"/>
  <c r="AE25" i="111" s="1"/>
  <c r="W35" i="111"/>
  <c r="AE35" i="111" s="1"/>
  <c r="W93" i="111"/>
  <c r="AE93" i="111" s="1"/>
  <c r="W159" i="111"/>
  <c r="AE159" i="111" s="1"/>
  <c r="Y143" i="111"/>
  <c r="AG143" i="111" s="1"/>
  <c r="Y124" i="111"/>
  <c r="AG124" i="111" s="1"/>
  <c r="W158" i="111"/>
  <c r="AE158" i="111" s="1"/>
  <c r="W177" i="111"/>
  <c r="AE177" i="111" s="1"/>
  <c r="W48" i="111"/>
  <c r="AE48" i="111" s="1"/>
  <c r="W53" i="111"/>
  <c r="AE53" i="111" s="1"/>
  <c r="W57" i="111"/>
  <c r="AE57" i="111" s="1"/>
  <c r="W62" i="111"/>
  <c r="AE62" i="111" s="1"/>
  <c r="W67" i="111"/>
  <c r="AE67" i="111" s="1"/>
  <c r="W72" i="111"/>
  <c r="AE72" i="111" s="1"/>
  <c r="W95" i="111"/>
  <c r="AE95" i="111" s="1"/>
  <c r="X85" i="111"/>
  <c r="AF85" i="111" s="1"/>
  <c r="X91" i="111"/>
  <c r="AF91" i="111" s="1"/>
  <c r="X98" i="111"/>
  <c r="AF98" i="111" s="1"/>
  <c r="X105" i="111"/>
  <c r="AF105" i="111" s="1"/>
  <c r="X44" i="111"/>
  <c r="AF44" i="111" s="1"/>
  <c r="X56" i="111"/>
  <c r="AF56" i="111" s="1"/>
  <c r="X65" i="111"/>
  <c r="AF65" i="111" s="1"/>
  <c r="X141" i="111"/>
  <c r="AF141" i="111" s="1"/>
  <c r="X125" i="111"/>
  <c r="AF125" i="111" s="1"/>
  <c r="X119" i="111"/>
  <c r="AF119" i="111" s="1"/>
  <c r="X20" i="111"/>
  <c r="AF20" i="111" s="1"/>
  <c r="X33" i="111"/>
  <c r="AF33" i="111" s="1"/>
  <c r="W14" i="111"/>
  <c r="AE14" i="111" s="1"/>
  <c r="W22" i="111"/>
  <c r="AE22" i="111" s="1"/>
  <c r="W155" i="111"/>
  <c r="AE155" i="111" s="1"/>
  <c r="W88" i="111"/>
  <c r="AE88" i="111" s="1"/>
  <c r="W140" i="111"/>
  <c r="AE140" i="111" s="1"/>
  <c r="W126" i="111"/>
  <c r="AE126" i="111" s="1"/>
  <c r="W120" i="111"/>
  <c r="AE120" i="111" s="1"/>
  <c r="X177" i="111"/>
  <c r="AF177" i="111" s="1"/>
  <c r="X167" i="111"/>
  <c r="AF167" i="111" s="1"/>
  <c r="X158" i="111"/>
  <c r="AF158" i="111" s="1"/>
  <c r="D67" i="22"/>
  <c r="X82" i="111"/>
  <c r="AF82" i="111" s="1"/>
  <c r="X88" i="111"/>
  <c r="AF88" i="111" s="1"/>
  <c r="X96" i="111"/>
  <c r="AF96" i="111" s="1"/>
  <c r="X49" i="111"/>
  <c r="AF49" i="111" s="1"/>
  <c r="X57" i="111"/>
  <c r="AF57" i="111" s="1"/>
  <c r="X67" i="111"/>
  <c r="AF67" i="111" s="1"/>
  <c r="X144" i="111"/>
  <c r="AF144" i="111" s="1"/>
  <c r="X130" i="111"/>
  <c r="AF130" i="111" s="1"/>
  <c r="X9" i="111"/>
  <c r="AF9" i="111" s="1"/>
  <c r="X14" i="111"/>
  <c r="AF14" i="111" s="1"/>
  <c r="X21" i="111"/>
  <c r="AF21" i="111" s="1"/>
  <c r="W90" i="111"/>
  <c r="AE90" i="111" s="1"/>
  <c r="W135" i="111"/>
  <c r="AE135" i="111" s="1"/>
  <c r="W129" i="111"/>
  <c r="AE129" i="111" s="1"/>
  <c r="X159" i="111"/>
  <c r="AF159" i="111" s="1"/>
  <c r="X10" i="111"/>
  <c r="AF10" i="111" s="1"/>
  <c r="M137" i="111"/>
  <c r="L137" i="111"/>
  <c r="X138" i="111" s="1"/>
  <c r="AF138" i="111" s="1"/>
  <c r="V180" i="111"/>
  <c r="V181" i="111"/>
  <c r="E46" i="93"/>
  <c r="K44" i="33" s="1"/>
  <c r="M44" i="33" s="1"/>
  <c r="H116" i="111"/>
  <c r="E58" i="93"/>
  <c r="H128" i="111"/>
  <c r="X102" i="111"/>
  <c r="AF102" i="111" s="1"/>
  <c r="X5" i="111"/>
  <c r="AF5" i="111" s="1"/>
  <c r="X79" i="111"/>
  <c r="AF79" i="111" s="1"/>
  <c r="D63" i="97"/>
  <c r="I97" i="111"/>
  <c r="E70" i="89"/>
  <c r="AA69" i="31" s="1"/>
  <c r="C140" i="111"/>
  <c r="J20" i="45"/>
  <c r="O20" i="45" s="1"/>
  <c r="J20" i="14" s="1"/>
  <c r="J20" i="29" s="1"/>
  <c r="D73" i="91"/>
  <c r="U72" i="31" s="1"/>
  <c r="E107" i="111"/>
  <c r="D63" i="93"/>
  <c r="H97" i="111"/>
  <c r="F46" i="93"/>
  <c r="H152" i="111"/>
  <c r="B73" i="93"/>
  <c r="H34" i="111"/>
  <c r="E74" i="93"/>
  <c r="H144" i="111"/>
  <c r="E46" i="99"/>
  <c r="E44" i="99" s="1"/>
  <c r="K116" i="111"/>
  <c r="D72" i="91"/>
  <c r="U71" i="31" s="1"/>
  <c r="E106" i="111"/>
  <c r="E75" i="93"/>
  <c r="H145" i="111"/>
  <c r="D75" i="93"/>
  <c r="H109" i="111"/>
  <c r="D70" i="93"/>
  <c r="H104" i="111"/>
  <c r="E61" i="91"/>
  <c r="AC60" i="31" s="1"/>
  <c r="E131" i="111"/>
  <c r="B66" i="89"/>
  <c r="C65" i="31" s="1"/>
  <c r="C27" i="111"/>
  <c r="D68" i="91"/>
  <c r="U67" i="31" s="1"/>
  <c r="E102" i="111"/>
  <c r="D48" i="91"/>
  <c r="U47" i="31" s="1"/>
  <c r="E82" i="111"/>
  <c r="W83" i="111" s="1"/>
  <c r="AE83" i="111" s="1"/>
  <c r="B70" i="93"/>
  <c r="H31" i="111"/>
  <c r="B75" i="89"/>
  <c r="C74" i="31" s="1"/>
  <c r="C36" i="111"/>
  <c r="C64" i="91"/>
  <c r="M63" i="31" s="1"/>
  <c r="E62" i="111"/>
  <c r="C45" i="90"/>
  <c r="L44" i="31" s="1"/>
  <c r="D43" i="111"/>
  <c r="E70" i="93"/>
  <c r="H140" i="111"/>
  <c r="B51" i="93"/>
  <c r="H12" i="111"/>
  <c r="E61" i="88"/>
  <c r="Z60" i="31" s="1"/>
  <c r="B131" i="111"/>
  <c r="D46" i="91"/>
  <c r="U45" i="31" s="1"/>
  <c r="E80" i="111"/>
  <c r="W81" i="111" s="1"/>
  <c r="AE81" i="111" s="1"/>
  <c r="B63" i="89"/>
  <c r="C62" i="31" s="1"/>
  <c r="C24" i="111"/>
  <c r="W141" i="111"/>
  <c r="AE141" i="111" s="1"/>
  <c r="E45" i="88"/>
  <c r="Z44" i="31" s="1"/>
  <c r="B115" i="111"/>
  <c r="C55" i="97"/>
  <c r="I53" i="111"/>
  <c r="B65" i="95"/>
  <c r="G64" i="25" s="1"/>
  <c r="O26" i="111"/>
  <c r="B51" i="95"/>
  <c r="G50" i="25" s="1"/>
  <c r="O12" i="111"/>
  <c r="B61" i="94"/>
  <c r="N22" i="111"/>
  <c r="C48" i="94"/>
  <c r="N46" i="111"/>
  <c r="C59" i="94"/>
  <c r="N57" i="111"/>
  <c r="C47" i="94"/>
  <c r="N45" i="111"/>
  <c r="B45" i="94"/>
  <c r="N6" i="111"/>
  <c r="B75" i="94"/>
  <c r="N36" i="111"/>
  <c r="B70" i="94"/>
  <c r="N31" i="111"/>
  <c r="B64" i="95"/>
  <c r="G63" i="25" s="1"/>
  <c r="O25" i="111"/>
  <c r="B58" i="94"/>
  <c r="N19" i="111"/>
  <c r="B57" i="94"/>
  <c r="N18" i="111"/>
  <c r="B53" i="95"/>
  <c r="G52" i="25" s="1"/>
  <c r="O14" i="111"/>
  <c r="B50" i="94"/>
  <c r="N11" i="111"/>
  <c r="D72" i="94"/>
  <c r="N106" i="111"/>
  <c r="D64" i="94"/>
  <c r="N98" i="111"/>
  <c r="D59" i="94"/>
  <c r="N93" i="111"/>
  <c r="D54" i="94"/>
  <c r="N88" i="111"/>
  <c r="D47" i="94"/>
  <c r="N81" i="111"/>
  <c r="E74" i="94"/>
  <c r="N144" i="111"/>
  <c r="Y145" i="111" s="1"/>
  <c r="AG145" i="111" s="1"/>
  <c r="E64" i="94"/>
  <c r="N134" i="111"/>
  <c r="E50" i="94"/>
  <c r="N120" i="111"/>
  <c r="Y121" i="111" s="1"/>
  <c r="AG121" i="111" s="1"/>
  <c r="C65" i="94"/>
  <c r="N63" i="111"/>
  <c r="C75" i="94"/>
  <c r="N73" i="111"/>
  <c r="C45" i="94"/>
  <c r="N43" i="111"/>
  <c r="C53" i="94"/>
  <c r="N51" i="111"/>
  <c r="C66" i="94"/>
  <c r="N64" i="111"/>
  <c r="C49" i="94"/>
  <c r="N47" i="111"/>
  <c r="C73" i="94"/>
  <c r="N71" i="111"/>
  <c r="D70" i="94"/>
  <c r="N104" i="111"/>
  <c r="D57" i="94"/>
  <c r="N91" i="111"/>
  <c r="E61" i="89"/>
  <c r="AA60" i="31" s="1"/>
  <c r="C131" i="111"/>
  <c r="F66" i="89"/>
  <c r="AI65" i="31" s="1"/>
  <c r="AI28" i="31" s="1"/>
  <c r="C172" i="111"/>
  <c r="E53" i="89"/>
  <c r="AA52" i="31" s="1"/>
  <c r="C123" i="111"/>
  <c r="X176" i="111"/>
  <c r="AF176" i="111" s="1"/>
  <c r="X166" i="111"/>
  <c r="AF166" i="111" s="1"/>
  <c r="X157" i="111"/>
  <c r="AF157" i="111" s="1"/>
  <c r="Y139" i="111"/>
  <c r="AG139" i="111" s="1"/>
  <c r="Y125" i="111"/>
  <c r="AG125" i="111" s="1"/>
  <c r="Y120" i="111"/>
  <c r="AG120" i="111" s="1"/>
  <c r="W153" i="111"/>
  <c r="AE153" i="111" s="1"/>
  <c r="W162" i="111"/>
  <c r="AE162" i="111" s="1"/>
  <c r="W171" i="111"/>
  <c r="AE171" i="111" s="1"/>
  <c r="W143" i="111"/>
  <c r="AE143" i="111" s="1"/>
  <c r="W134" i="111"/>
  <c r="AE134" i="111" s="1"/>
  <c r="W121" i="111"/>
  <c r="AE121" i="111" s="1"/>
  <c r="X180" i="111"/>
  <c r="AF180" i="111" s="1"/>
  <c r="X170" i="111"/>
  <c r="AF170" i="111" s="1"/>
  <c r="X161" i="111"/>
  <c r="AF161" i="111" s="1"/>
  <c r="X152" i="111"/>
  <c r="AF152" i="111" s="1"/>
  <c r="Y128" i="111"/>
  <c r="AG128" i="111" s="1"/>
  <c r="X84" i="111"/>
  <c r="AF84" i="111" s="1"/>
  <c r="X94" i="111"/>
  <c r="AF94" i="111" s="1"/>
  <c r="X101" i="111"/>
  <c r="AF101" i="111" s="1"/>
  <c r="X104" i="111"/>
  <c r="AF104" i="111" s="1"/>
  <c r="X108" i="111"/>
  <c r="AF108" i="111" s="1"/>
  <c r="X47" i="111"/>
  <c r="AF47" i="111" s="1"/>
  <c r="X55" i="111"/>
  <c r="AF55" i="111" s="1"/>
  <c r="X64" i="111"/>
  <c r="AF64" i="111" s="1"/>
  <c r="X74" i="111"/>
  <c r="AF74" i="111" s="1"/>
  <c r="X134" i="111"/>
  <c r="AF134" i="111" s="1"/>
  <c r="X128" i="111"/>
  <c r="AF128" i="111" s="1"/>
  <c r="X19" i="111"/>
  <c r="AF19" i="111" s="1"/>
  <c r="X26" i="111"/>
  <c r="AF26" i="111" s="1"/>
  <c r="X31" i="111"/>
  <c r="AF31" i="111" s="1"/>
  <c r="X36" i="111"/>
  <c r="AF36" i="111" s="1"/>
  <c r="W12" i="111"/>
  <c r="AE12" i="111" s="1"/>
  <c r="W21" i="111"/>
  <c r="AE21" i="111" s="1"/>
  <c r="W31" i="111"/>
  <c r="AE31" i="111" s="1"/>
  <c r="W85" i="111"/>
  <c r="AE85" i="111" s="1"/>
  <c r="W145" i="111"/>
  <c r="AE145" i="111" s="1"/>
  <c r="W117" i="111"/>
  <c r="AE117" i="111" s="1"/>
  <c r="V167" i="111"/>
  <c r="X179" i="111"/>
  <c r="AF179" i="111" s="1"/>
  <c r="X168" i="111"/>
  <c r="AF168" i="111" s="1"/>
  <c r="X160" i="111"/>
  <c r="AF160" i="111" s="1"/>
  <c r="Y141" i="111"/>
  <c r="AG141" i="111" s="1"/>
  <c r="Y122" i="111"/>
  <c r="AG122" i="111" s="1"/>
  <c r="W169" i="111"/>
  <c r="AE169" i="111" s="1"/>
  <c r="X169" i="111"/>
  <c r="AF169" i="111" s="1"/>
  <c r="W6" i="111"/>
  <c r="AE6" i="111" s="1"/>
  <c r="W15" i="111"/>
  <c r="AE15" i="111" s="1"/>
  <c r="W24" i="111"/>
  <c r="AE24" i="111" s="1"/>
  <c r="W34" i="111"/>
  <c r="AE34" i="111" s="1"/>
  <c r="W156" i="111"/>
  <c r="AE156" i="111" s="1"/>
  <c r="W175" i="111"/>
  <c r="AE175" i="111" s="1"/>
  <c r="W47" i="111"/>
  <c r="AE47" i="111" s="1"/>
  <c r="W52" i="111"/>
  <c r="AE52" i="111" s="1"/>
  <c r="W56" i="111"/>
  <c r="AE56" i="111" s="1"/>
  <c r="W60" i="111"/>
  <c r="AE60" i="111" s="1"/>
  <c r="W71" i="111"/>
  <c r="AE71" i="111" s="1"/>
  <c r="W101" i="111"/>
  <c r="AE101" i="111" s="1"/>
  <c r="E32" i="54"/>
  <c r="B31" i="75"/>
  <c r="P132" i="36"/>
  <c r="T95" i="44"/>
  <c r="T92" i="40" s="1"/>
  <c r="T98" i="44"/>
  <c r="T95" i="40" s="1"/>
  <c r="P135" i="36"/>
  <c r="P163" i="36"/>
  <c r="T163" i="44" s="1"/>
  <c r="T158" i="40" s="1"/>
  <c r="T126" i="44"/>
  <c r="T122" i="40" s="1"/>
  <c r="P184" i="36"/>
  <c r="T184" i="44" s="1"/>
  <c r="T179" i="40" s="1"/>
  <c r="P100" i="36"/>
  <c r="T63" i="44"/>
  <c r="T61" i="40" s="1"/>
  <c r="P138" i="36"/>
  <c r="T101" i="44"/>
  <c r="T98" i="40" s="1"/>
  <c r="P117" i="36"/>
  <c r="T80" i="44"/>
  <c r="T77" i="40" s="1"/>
  <c r="P167" i="36"/>
  <c r="T167" i="44" s="1"/>
  <c r="T162" i="40" s="1"/>
  <c r="T130" i="44"/>
  <c r="T126" i="40" s="1"/>
  <c r="P118" i="36"/>
  <c r="T81" i="44"/>
  <c r="T78" i="40" s="1"/>
  <c r="P144" i="36"/>
  <c r="T107" i="44"/>
  <c r="T104" i="40" s="1"/>
  <c r="P129" i="36"/>
  <c r="T92" i="44"/>
  <c r="T89" i="40" s="1"/>
  <c r="P119" i="36"/>
  <c r="T82" i="44"/>
  <c r="T79" i="40" s="1"/>
  <c r="P96" i="36"/>
  <c r="T59" i="44"/>
  <c r="T57" i="40" s="1"/>
  <c r="P124" i="36"/>
  <c r="T87" i="44"/>
  <c r="T84" i="40" s="1"/>
  <c r="P121" i="36"/>
  <c r="T84" i="44"/>
  <c r="T81" i="40" s="1"/>
  <c r="P116" i="36"/>
  <c r="T79" i="44"/>
  <c r="T76" i="40" s="1"/>
  <c r="P183" i="36"/>
  <c r="T183" i="44" s="1"/>
  <c r="T178" i="40" s="1"/>
  <c r="T146" i="44"/>
  <c r="T142" i="40" s="1"/>
  <c r="P125" i="36"/>
  <c r="T88" i="44"/>
  <c r="T85" i="40" s="1"/>
  <c r="P120" i="36"/>
  <c r="T83" i="44"/>
  <c r="T80" i="40" s="1"/>
  <c r="P122" i="36"/>
  <c r="T85" i="44"/>
  <c r="T82" i="40" s="1"/>
  <c r="P182" i="36"/>
  <c r="T182" i="44" s="1"/>
  <c r="T177" i="40" s="1"/>
  <c r="T145" i="44"/>
  <c r="T141" i="40" s="1"/>
  <c r="P176" i="36"/>
  <c r="T176" i="44" s="1"/>
  <c r="T171" i="40" s="1"/>
  <c r="T139" i="44"/>
  <c r="T135" i="40" s="1"/>
  <c r="P134" i="36"/>
  <c r="T97" i="44"/>
  <c r="T94" i="40" s="1"/>
  <c r="T103" i="44"/>
  <c r="T100" i="40" s="1"/>
  <c r="P140" i="36"/>
  <c r="P141" i="36"/>
  <c r="T104" i="44"/>
  <c r="T101" i="40" s="1"/>
  <c r="D4" i="29"/>
  <c r="AK43" i="31"/>
  <c r="AK6" i="31" s="1"/>
  <c r="AK61" i="31"/>
  <c r="AK24" i="31" s="1"/>
  <c r="E172" i="36" s="1"/>
  <c r="E172" i="44" s="1"/>
  <c r="AT6" i="14"/>
  <c r="Z6" i="14"/>
  <c r="P6" i="46"/>
  <c r="U6" i="14" s="1"/>
  <c r="J6" i="46"/>
  <c r="AN6" i="46" s="1"/>
  <c r="AS6" i="14" s="1"/>
  <c r="G19" i="45"/>
  <c r="L19" i="45" s="1"/>
  <c r="G19" i="14" s="1"/>
  <c r="G19" i="29" s="1"/>
  <c r="G31" i="45"/>
  <c r="L31" i="45" s="1"/>
  <c r="G31" i="14" s="1"/>
  <c r="G31" i="29" s="1"/>
  <c r="H21" i="45"/>
  <c r="M21" i="45" s="1"/>
  <c r="H21" i="14" s="1"/>
  <c r="H21" i="29" s="1"/>
  <c r="H22" i="45"/>
  <c r="M22" i="45" s="1"/>
  <c r="H22" i="14" s="1"/>
  <c r="H22" i="29" s="1"/>
  <c r="H30" i="45"/>
  <c r="M30" i="45" s="1"/>
  <c r="H30" i="14" s="1"/>
  <c r="H30" i="29" s="1"/>
  <c r="G18" i="45"/>
  <c r="L18" i="45" s="1"/>
  <c r="G18" i="14" s="1"/>
  <c r="G18" i="29" s="1"/>
  <c r="I18" i="111" s="1"/>
  <c r="K26" i="45"/>
  <c r="P26" i="45" s="1"/>
  <c r="K26" i="14" s="1"/>
  <c r="K26" i="29" s="1"/>
  <c r="N63" i="33" s="1"/>
  <c r="K8" i="45"/>
  <c r="P8" i="45" s="1"/>
  <c r="K8" i="14" s="1"/>
  <c r="K8" i="29" s="1"/>
  <c r="K7" i="45"/>
  <c r="P7" i="45" s="1"/>
  <c r="K7" i="14" s="1"/>
  <c r="K7" i="29" s="1"/>
  <c r="K35" i="45"/>
  <c r="P35" i="45" s="1"/>
  <c r="K35" i="14" s="1"/>
  <c r="K35" i="29" s="1"/>
  <c r="N72" i="33" s="1"/>
  <c r="G20" i="45"/>
  <c r="L20" i="45" s="1"/>
  <c r="G20" i="14" s="1"/>
  <c r="G20" i="29" s="1"/>
  <c r="I20" i="111" s="1"/>
  <c r="K20" i="45"/>
  <c r="P20" i="45" s="1"/>
  <c r="K20" i="14" s="1"/>
  <c r="K20" i="29" s="1"/>
  <c r="N57" i="33" s="1"/>
  <c r="J33" i="45"/>
  <c r="O33" i="45" s="1"/>
  <c r="J33" i="14" s="1"/>
  <c r="J33" i="29" s="1"/>
  <c r="H35" i="45"/>
  <c r="M35" i="45" s="1"/>
  <c r="H35" i="14" s="1"/>
  <c r="H35" i="29" s="1"/>
  <c r="H10" i="45"/>
  <c r="M10" i="45" s="1"/>
  <c r="H10" i="14" s="1"/>
  <c r="H10" i="29" s="1"/>
  <c r="H27" i="45"/>
  <c r="M27" i="45" s="1"/>
  <c r="H27" i="14" s="1"/>
  <c r="H27" i="29" s="1"/>
  <c r="H14" i="45"/>
  <c r="M14" i="45" s="1"/>
  <c r="H14" i="14" s="1"/>
  <c r="H14" i="29" s="1"/>
  <c r="J16" i="45"/>
  <c r="O16" i="45" s="1"/>
  <c r="J16" i="14" s="1"/>
  <c r="J16" i="29" s="1"/>
  <c r="H31" i="46"/>
  <c r="H33" i="46"/>
  <c r="H27" i="46"/>
  <c r="AL27" i="46" s="1"/>
  <c r="H14" i="46"/>
  <c r="AL14" i="46" s="1"/>
  <c r="H18" i="46"/>
  <c r="AL18" i="46" s="1"/>
  <c r="H29" i="46"/>
  <c r="H15" i="46"/>
  <c r="AL15" i="46" s="1"/>
  <c r="H21" i="46"/>
  <c r="AL21" i="46" s="1"/>
  <c r="H36" i="46"/>
  <c r="H20" i="46"/>
  <c r="AL20" i="46" s="1"/>
  <c r="H26" i="46"/>
  <c r="AL26" i="46" s="1"/>
  <c r="H6" i="46"/>
  <c r="R24" i="14"/>
  <c r="H17" i="46"/>
  <c r="AL17" i="46" s="1"/>
  <c r="H25" i="46"/>
  <c r="AL25" i="46" s="1"/>
  <c r="H16" i="46"/>
  <c r="AL16" i="46" s="1"/>
  <c r="H7" i="46"/>
  <c r="H9" i="46"/>
  <c r="AL9" i="46" s="1"/>
  <c r="H30" i="46"/>
  <c r="H35" i="46"/>
  <c r="G21" i="45"/>
  <c r="L21" i="45" s="1"/>
  <c r="G21" i="14" s="1"/>
  <c r="G21" i="29" s="1"/>
  <c r="I21" i="111" s="1"/>
  <c r="G6" i="45"/>
  <c r="L6" i="45" s="1"/>
  <c r="G6" i="14" s="1"/>
  <c r="G26" i="45"/>
  <c r="L26" i="45" s="1"/>
  <c r="G26" i="14" s="1"/>
  <c r="G26" i="29" s="1"/>
  <c r="J11" i="45"/>
  <c r="O11" i="45" s="1"/>
  <c r="J11" i="14" s="1"/>
  <c r="J11" i="29" s="1"/>
  <c r="J29" i="45"/>
  <c r="O29" i="45" s="1"/>
  <c r="J29" i="14" s="1"/>
  <c r="J29" i="29" s="1"/>
  <c r="J22" i="45"/>
  <c r="O22" i="45" s="1"/>
  <c r="J22" i="14" s="1"/>
  <c r="J22" i="29" s="1"/>
  <c r="J15" i="46"/>
  <c r="AN15" i="46" s="1"/>
  <c r="J35" i="46"/>
  <c r="J22" i="46"/>
  <c r="AN22" i="46" s="1"/>
  <c r="J24" i="46"/>
  <c r="AN24" i="46" s="1"/>
  <c r="J12" i="45"/>
  <c r="O12" i="45" s="1"/>
  <c r="J12" i="14" s="1"/>
  <c r="J12" i="29" s="1"/>
  <c r="J6" i="45"/>
  <c r="O6" i="45" s="1"/>
  <c r="J6" i="14" s="1"/>
  <c r="J6" i="29" s="1"/>
  <c r="J24" i="45"/>
  <c r="O24" i="45" s="1"/>
  <c r="J24" i="14" s="1"/>
  <c r="J24" i="29" s="1"/>
  <c r="J25" i="45"/>
  <c r="O25" i="45" s="1"/>
  <c r="J25" i="14" s="1"/>
  <c r="J25" i="29" s="1"/>
  <c r="J30" i="45"/>
  <c r="O30" i="45" s="1"/>
  <c r="J30" i="14" s="1"/>
  <c r="J30" i="29" s="1"/>
  <c r="J10" i="46"/>
  <c r="AN10" i="46" s="1"/>
  <c r="J18" i="46"/>
  <c r="AN18" i="46" s="1"/>
  <c r="G8" i="45"/>
  <c r="L8" i="45" s="1"/>
  <c r="G8" i="14" s="1"/>
  <c r="G8" i="29" s="1"/>
  <c r="I8" i="111" s="1"/>
  <c r="J15" i="45"/>
  <c r="O15" i="45" s="1"/>
  <c r="J15" i="14" s="1"/>
  <c r="J15" i="29" s="1"/>
  <c r="J18" i="45"/>
  <c r="O18" i="45" s="1"/>
  <c r="J18" i="14" s="1"/>
  <c r="J18" i="29" s="1"/>
  <c r="J36" i="45"/>
  <c r="O36" i="45" s="1"/>
  <c r="J36" i="14" s="1"/>
  <c r="J36" i="29" s="1"/>
  <c r="J9" i="45"/>
  <c r="O9" i="45" s="1"/>
  <c r="J9" i="14" s="1"/>
  <c r="J9" i="29" s="1"/>
  <c r="J8" i="46"/>
  <c r="AN8" i="46" s="1"/>
  <c r="J11" i="46"/>
  <c r="AN11" i="46" s="1"/>
  <c r="J20" i="46"/>
  <c r="AN20" i="46" s="1"/>
  <c r="H11" i="45"/>
  <c r="M11" i="45" s="1"/>
  <c r="H11" i="14" s="1"/>
  <c r="H11" i="29" s="1"/>
  <c r="H18" i="45"/>
  <c r="M18" i="45" s="1"/>
  <c r="H18" i="14" s="1"/>
  <c r="H18" i="29" s="1"/>
  <c r="H24" i="45"/>
  <c r="M24" i="45" s="1"/>
  <c r="H24" i="14" s="1"/>
  <c r="H24" i="29" s="1"/>
  <c r="H25" i="45"/>
  <c r="M25" i="45" s="1"/>
  <c r="H25" i="14" s="1"/>
  <c r="H25" i="29" s="1"/>
  <c r="G25" i="46"/>
  <c r="AK25" i="46" s="1"/>
  <c r="J27" i="46"/>
  <c r="AN27" i="46" s="1"/>
  <c r="H34" i="45"/>
  <c r="M34" i="45" s="1"/>
  <c r="H34" i="14" s="1"/>
  <c r="H34" i="29" s="1"/>
  <c r="H15" i="45"/>
  <c r="M15" i="45" s="1"/>
  <c r="H15" i="14" s="1"/>
  <c r="H15" i="29" s="1"/>
  <c r="H29" i="45"/>
  <c r="M29" i="45" s="1"/>
  <c r="H29" i="14" s="1"/>
  <c r="H29" i="29" s="1"/>
  <c r="H31" i="45"/>
  <c r="M31" i="45" s="1"/>
  <c r="H31" i="14" s="1"/>
  <c r="H31" i="29" s="1"/>
  <c r="J7" i="46"/>
  <c r="AN7" i="46" s="1"/>
  <c r="H7" i="45"/>
  <c r="M7" i="45" s="1"/>
  <c r="H7" i="14" s="1"/>
  <c r="H7" i="29" s="1"/>
  <c r="H26" i="45"/>
  <c r="M26" i="45" s="1"/>
  <c r="H26" i="14" s="1"/>
  <c r="H26" i="29" s="1"/>
  <c r="J31" i="46"/>
  <c r="J29" i="46"/>
  <c r="J9" i="46"/>
  <c r="AN9" i="46" s="1"/>
  <c r="H16" i="45"/>
  <c r="M16" i="45" s="1"/>
  <c r="H16" i="14" s="1"/>
  <c r="H16" i="29" s="1"/>
  <c r="H20" i="45"/>
  <c r="M20" i="45" s="1"/>
  <c r="H20" i="14" s="1"/>
  <c r="H20" i="29" s="1"/>
  <c r="AS22" i="14"/>
  <c r="J17" i="46"/>
  <c r="AN17" i="46" s="1"/>
  <c r="J36" i="46"/>
  <c r="J12" i="46"/>
  <c r="AN12" i="46" s="1"/>
  <c r="J33" i="46"/>
  <c r="H33" i="45"/>
  <c r="M33" i="45" s="1"/>
  <c r="H33" i="14" s="1"/>
  <c r="H33" i="29" s="1"/>
  <c r="H36" i="45"/>
  <c r="M36" i="45" s="1"/>
  <c r="H36" i="14" s="1"/>
  <c r="H36" i="29" s="1"/>
  <c r="H9" i="45"/>
  <c r="M9" i="45" s="1"/>
  <c r="H9" i="14" s="1"/>
  <c r="H9" i="29" s="1"/>
  <c r="J14" i="46"/>
  <c r="AN14" i="46" s="1"/>
  <c r="J21" i="46"/>
  <c r="AN21" i="46" s="1"/>
  <c r="J30" i="46"/>
  <c r="J26" i="46"/>
  <c r="AN26" i="46" s="1"/>
  <c r="M22" i="54"/>
  <c r="AK34" i="54"/>
  <c r="E13" i="74"/>
  <c r="C32" i="54"/>
  <c r="C26" i="74"/>
  <c r="E5" i="74"/>
  <c r="B8" i="74"/>
  <c r="G20" i="93"/>
  <c r="AC7" i="54"/>
  <c r="E34" i="74"/>
  <c r="D17" i="74"/>
  <c r="E30" i="74"/>
  <c r="E33" i="54"/>
  <c r="C43" i="22"/>
  <c r="G11" i="93"/>
  <c r="B73" i="15"/>
  <c r="B29" i="95"/>
  <c r="O28" i="111" s="1"/>
  <c r="C33" i="94"/>
  <c r="N69" i="111" s="1"/>
  <c r="B29" i="94"/>
  <c r="N28" i="111" s="1"/>
  <c r="AK26" i="54"/>
  <c r="N5" i="93"/>
  <c r="C67" i="94"/>
  <c r="D10" i="93"/>
  <c r="E26" i="74"/>
  <c r="B6" i="95"/>
  <c r="O5" i="111" s="1"/>
  <c r="B33" i="94"/>
  <c r="N32" i="111" s="1"/>
  <c r="M6" i="54"/>
  <c r="B14" i="94"/>
  <c r="N13" i="111" s="1"/>
  <c r="G35" i="93"/>
  <c r="B24" i="94"/>
  <c r="N23" i="111" s="1"/>
  <c r="F21" i="74"/>
  <c r="F43" i="22"/>
  <c r="P7" i="89"/>
  <c r="AC24" i="54"/>
  <c r="E35" i="74"/>
  <c r="E43" i="22"/>
  <c r="D33" i="94"/>
  <c r="N105" i="111" s="1"/>
  <c r="C33" i="74"/>
  <c r="M15" i="54"/>
  <c r="C6" i="94"/>
  <c r="N42" i="111" s="1"/>
  <c r="C29" i="94"/>
  <c r="N65" i="111" s="1"/>
  <c r="J26" i="89"/>
  <c r="J21" i="89"/>
  <c r="F6" i="89"/>
  <c r="J17" i="93"/>
  <c r="C14" i="94"/>
  <c r="N50" i="111" s="1"/>
  <c r="J22" i="89"/>
  <c r="C5" i="99"/>
  <c r="K41" i="111" s="1"/>
  <c r="C24" i="94"/>
  <c r="N60" i="111" s="1"/>
  <c r="L14" i="89"/>
  <c r="E24" i="94"/>
  <c r="N132" i="111" s="1"/>
  <c r="L6" i="89"/>
  <c r="E29" i="94"/>
  <c r="N137" i="111" s="1"/>
  <c r="E14" i="94"/>
  <c r="N122" i="111" s="1"/>
  <c r="E6" i="94"/>
  <c r="N114" i="111" s="1"/>
  <c r="E33" i="94"/>
  <c r="N141" i="111" s="1"/>
  <c r="D6" i="94"/>
  <c r="N78" i="111" s="1"/>
  <c r="D14" i="94"/>
  <c r="N86" i="111" s="1"/>
  <c r="D29" i="94"/>
  <c r="N101" i="111" s="1"/>
  <c r="D24" i="94"/>
  <c r="N96" i="111" s="1"/>
  <c r="G12" i="93"/>
  <c r="G31" i="93"/>
  <c r="C24" i="91"/>
  <c r="E60" i="111" s="1"/>
  <c r="G10" i="93"/>
  <c r="G7" i="89"/>
  <c r="C6" i="90"/>
  <c r="N56" i="33"/>
  <c r="AJ66" i="31"/>
  <c r="AJ29" i="31" s="1"/>
  <c r="G4" i="45"/>
  <c r="G15" i="45"/>
  <c r="L15" i="45" s="1"/>
  <c r="G15" i="14" s="1"/>
  <c r="G15" i="29" s="1"/>
  <c r="G12" i="45"/>
  <c r="L12" i="45" s="1"/>
  <c r="G12" i="14" s="1"/>
  <c r="G12" i="29" s="1"/>
  <c r="G35" i="45"/>
  <c r="L35" i="45" s="1"/>
  <c r="G35" i="14" s="1"/>
  <c r="G35" i="29" s="1"/>
  <c r="I35" i="111" s="1"/>
  <c r="G24" i="45"/>
  <c r="L24" i="45" s="1"/>
  <c r="G24" i="14" s="1"/>
  <c r="G24" i="29" s="1"/>
  <c r="F33" i="89"/>
  <c r="J19" i="45"/>
  <c r="O19" i="45" s="1"/>
  <c r="J19" i="14" s="1"/>
  <c r="J19" i="29" s="1"/>
  <c r="J14" i="45"/>
  <c r="O14" i="45" s="1"/>
  <c r="J14" i="14" s="1"/>
  <c r="J14" i="29" s="1"/>
  <c r="I36" i="45"/>
  <c r="N36" i="45" s="1"/>
  <c r="I36" i="14" s="1"/>
  <c r="I36" i="29" s="1"/>
  <c r="I32" i="29" s="1"/>
  <c r="I19" i="45"/>
  <c r="N19" i="45" s="1"/>
  <c r="I19" i="14" s="1"/>
  <c r="I19" i="29" s="1"/>
  <c r="B9" i="94"/>
  <c r="R8" i="87"/>
  <c r="P148" i="36"/>
  <c r="T148" i="44" s="1"/>
  <c r="T144" i="40" s="1"/>
  <c r="P160" i="36"/>
  <c r="T160" i="44" s="1"/>
  <c r="T155" i="40" s="1"/>
  <c r="T29" i="44"/>
  <c r="T28" i="40" s="1"/>
  <c r="T33" i="44"/>
  <c r="T32" i="40" s="1"/>
  <c r="L24" i="88"/>
  <c r="M19" i="93"/>
  <c r="M8" i="89"/>
  <c r="L29" i="88"/>
  <c r="K6" i="89"/>
  <c r="M34" i="89"/>
  <c r="J13" i="89"/>
  <c r="J10" i="89"/>
  <c r="H24" i="89"/>
  <c r="D24" i="91"/>
  <c r="E96" i="111" s="1"/>
  <c r="I24" i="88"/>
  <c r="I33" i="88"/>
  <c r="J13" i="93"/>
  <c r="G36" i="93"/>
  <c r="F29" i="88"/>
  <c r="G34" i="89"/>
  <c r="E6" i="89"/>
  <c r="E5" i="89" s="1"/>
  <c r="F6" i="88"/>
  <c r="F24" i="88"/>
  <c r="E73" i="88"/>
  <c r="Z72" i="31" s="1"/>
  <c r="E72" i="88"/>
  <c r="E74" i="88"/>
  <c r="Z73" i="31" s="1"/>
  <c r="E75" i="88"/>
  <c r="Z74" i="31" s="1"/>
  <c r="E68" i="88"/>
  <c r="E69" i="88"/>
  <c r="Z68" i="31" s="1"/>
  <c r="E64" i="88"/>
  <c r="Z63" i="31" s="1"/>
  <c r="E63" i="88"/>
  <c r="E66" i="88"/>
  <c r="Z65" i="31" s="1"/>
  <c r="E65" i="88"/>
  <c r="Z64" i="31" s="1"/>
  <c r="E55" i="88"/>
  <c r="Z54" i="31" s="1"/>
  <c r="E59" i="88"/>
  <c r="Z58" i="31" s="1"/>
  <c r="E54" i="88"/>
  <c r="Z53" i="31" s="1"/>
  <c r="E57" i="88"/>
  <c r="Z56" i="31" s="1"/>
  <c r="E58" i="88"/>
  <c r="Z57" i="31" s="1"/>
  <c r="E60" i="88"/>
  <c r="Z59" i="31" s="1"/>
  <c r="E53" i="88"/>
  <c r="E56" i="88"/>
  <c r="Z55" i="31" s="1"/>
  <c r="E51" i="88"/>
  <c r="Z50" i="31" s="1"/>
  <c r="E49" i="88"/>
  <c r="Z48" i="31" s="1"/>
  <c r="E46" i="88"/>
  <c r="Z45" i="31" s="1"/>
  <c r="E47" i="88"/>
  <c r="Z46" i="31" s="1"/>
  <c r="E50" i="88"/>
  <c r="Z49" i="31" s="1"/>
  <c r="D74" i="88"/>
  <c r="R73" i="31" s="1"/>
  <c r="D73" i="88"/>
  <c r="R72" i="31" s="1"/>
  <c r="D72" i="88"/>
  <c r="D75" i="88"/>
  <c r="R74" i="31" s="1"/>
  <c r="D70" i="88"/>
  <c r="R69" i="31" s="1"/>
  <c r="D68" i="88"/>
  <c r="D69" i="88"/>
  <c r="R68" i="31" s="1"/>
  <c r="D64" i="88"/>
  <c r="R63" i="31" s="1"/>
  <c r="D63" i="88"/>
  <c r="D66" i="88"/>
  <c r="R65" i="31" s="1"/>
  <c r="D65" i="88"/>
  <c r="R64" i="31" s="1"/>
  <c r="D60" i="88"/>
  <c r="R59" i="31" s="1"/>
  <c r="D56" i="88"/>
  <c r="R55" i="31" s="1"/>
  <c r="D61" i="88"/>
  <c r="R60" i="31" s="1"/>
  <c r="D57" i="88"/>
  <c r="R56" i="31" s="1"/>
  <c r="D59" i="88"/>
  <c r="R58" i="31" s="1"/>
  <c r="D53" i="88"/>
  <c r="D55" i="88"/>
  <c r="R54" i="31" s="1"/>
  <c r="D58" i="88"/>
  <c r="R57" i="31" s="1"/>
  <c r="D54" i="88"/>
  <c r="R53" i="31" s="1"/>
  <c r="D49" i="88"/>
  <c r="R48" i="31" s="1"/>
  <c r="D50" i="88"/>
  <c r="R49" i="31" s="1"/>
  <c r="D47" i="88"/>
  <c r="R46" i="31" s="1"/>
  <c r="D46" i="88"/>
  <c r="R45" i="31" s="1"/>
  <c r="D48" i="88"/>
  <c r="R47" i="31" s="1"/>
  <c r="D51" i="88"/>
  <c r="R50" i="31" s="1"/>
  <c r="D45" i="88"/>
  <c r="R44" i="31" s="1"/>
  <c r="C74" i="88"/>
  <c r="J73" i="31" s="1"/>
  <c r="C75" i="88"/>
  <c r="J74" i="31" s="1"/>
  <c r="C73" i="88"/>
  <c r="J72" i="31" s="1"/>
  <c r="C72" i="88"/>
  <c r="J71" i="31" s="1"/>
  <c r="C69" i="88"/>
  <c r="J68" i="31" s="1"/>
  <c r="C70" i="88"/>
  <c r="J69" i="31" s="1"/>
  <c r="C68" i="88"/>
  <c r="C66" i="88"/>
  <c r="J65" i="31" s="1"/>
  <c r="C65" i="88"/>
  <c r="J64" i="31" s="1"/>
  <c r="C64" i="88"/>
  <c r="J63" i="31" s="1"/>
  <c r="C56" i="88"/>
  <c r="J55" i="31" s="1"/>
  <c r="C55" i="88"/>
  <c r="J54" i="31" s="1"/>
  <c r="C54" i="88"/>
  <c r="J53" i="31" s="1"/>
  <c r="C58" i="88"/>
  <c r="J57" i="31" s="1"/>
  <c r="C53" i="88"/>
  <c r="C57" i="88"/>
  <c r="J56" i="31" s="1"/>
  <c r="C59" i="88"/>
  <c r="J58" i="31" s="1"/>
  <c r="C60" i="88"/>
  <c r="J59" i="31" s="1"/>
  <c r="C61" i="88"/>
  <c r="J60" i="31" s="1"/>
  <c r="C48" i="88"/>
  <c r="J47" i="31" s="1"/>
  <c r="C50" i="88"/>
  <c r="J49" i="31" s="1"/>
  <c r="C51" i="88"/>
  <c r="J50" i="31" s="1"/>
  <c r="C49" i="88"/>
  <c r="J48" i="31" s="1"/>
  <c r="C46" i="88"/>
  <c r="J45" i="31" s="1"/>
  <c r="C45" i="88"/>
  <c r="B14" i="95"/>
  <c r="O13" i="111" s="1"/>
  <c r="B33" i="95"/>
  <c r="O32" i="111" s="1"/>
  <c r="B63" i="95"/>
  <c r="G62" i="25" s="1"/>
  <c r="B24" i="95"/>
  <c r="O23" i="111" s="1"/>
  <c r="C33" i="88"/>
  <c r="C14" i="89"/>
  <c r="C24" i="88"/>
  <c r="B14" i="90"/>
  <c r="D13" i="111" s="1"/>
  <c r="D19" i="93"/>
  <c r="C6" i="89"/>
  <c r="B13" i="94"/>
  <c r="C6" i="88"/>
  <c r="D25" i="88"/>
  <c r="C29" i="88"/>
  <c r="B8" i="94"/>
  <c r="N7" i="111" s="1"/>
  <c r="C24" i="89"/>
  <c r="B11" i="94"/>
  <c r="G173" i="36"/>
  <c r="G173" i="44" s="1"/>
  <c r="G168" i="40" s="1"/>
  <c r="G180" i="36"/>
  <c r="G180" i="44" s="1"/>
  <c r="G175" i="40" s="1"/>
  <c r="G158" i="36"/>
  <c r="G158" i="44" s="1"/>
  <c r="G153" i="40" s="1"/>
  <c r="E176" i="36"/>
  <c r="E176" i="44" s="1"/>
  <c r="G171" i="36"/>
  <c r="G171" i="44" s="1"/>
  <c r="G166" i="40" s="1"/>
  <c r="G183" i="36"/>
  <c r="G183" i="44" s="1"/>
  <c r="G178" i="40" s="1"/>
  <c r="E169" i="36"/>
  <c r="E169" i="44" s="1"/>
  <c r="E163" i="36"/>
  <c r="E163" i="44" s="1"/>
  <c r="E158" i="40" s="1"/>
  <c r="E185" i="36"/>
  <c r="E185" i="44" s="1"/>
  <c r="G172" i="36"/>
  <c r="G172" i="44" s="1"/>
  <c r="G167" i="40" s="1"/>
  <c r="E183" i="36"/>
  <c r="E183" i="44" s="1"/>
  <c r="E178" i="40" s="1"/>
  <c r="E155" i="36"/>
  <c r="E155" i="44" s="1"/>
  <c r="E150" i="40" s="1"/>
  <c r="G174" i="36"/>
  <c r="G174" i="44" s="1"/>
  <c r="G169" i="40" s="1"/>
  <c r="E170" i="36"/>
  <c r="E170" i="44" s="1"/>
  <c r="G168" i="36"/>
  <c r="G168" i="44" s="1"/>
  <c r="G163" i="40" s="1"/>
  <c r="G184" i="36"/>
  <c r="G184" i="44" s="1"/>
  <c r="G179" i="40" s="1"/>
  <c r="G176" i="36"/>
  <c r="G176" i="44" s="1"/>
  <c r="G171" i="40" s="1"/>
  <c r="G161" i="36"/>
  <c r="G161" i="44" s="1"/>
  <c r="G156" i="40" s="1"/>
  <c r="E168" i="36"/>
  <c r="E168" i="44" s="1"/>
  <c r="G167" i="36"/>
  <c r="G167" i="44" s="1"/>
  <c r="G162" i="40" s="1"/>
  <c r="G157" i="36"/>
  <c r="G157" i="44" s="1"/>
  <c r="G152" i="40" s="1"/>
  <c r="G169" i="36"/>
  <c r="G169" i="44" s="1"/>
  <c r="G164" i="40" s="1"/>
  <c r="E171" i="36"/>
  <c r="E171" i="44" s="1"/>
  <c r="E157" i="36"/>
  <c r="E157" i="44" s="1"/>
  <c r="E164" i="36"/>
  <c r="E164" i="44" s="1"/>
  <c r="E179" i="36"/>
  <c r="E179" i="44" s="1"/>
  <c r="E174" i="40" s="1"/>
  <c r="G175" i="36"/>
  <c r="G175" i="44" s="1"/>
  <c r="G170" i="40" s="1"/>
  <c r="G179" i="36"/>
  <c r="G179" i="44" s="1"/>
  <c r="G174" i="40" s="1"/>
  <c r="G156" i="36"/>
  <c r="G156" i="44" s="1"/>
  <c r="G151" i="40" s="1"/>
  <c r="G164" i="36"/>
  <c r="G164" i="44" s="1"/>
  <c r="G159" i="40" s="1"/>
  <c r="E165" i="36"/>
  <c r="E165" i="44" s="1"/>
  <c r="E158" i="36"/>
  <c r="E158" i="44" s="1"/>
  <c r="E175" i="36"/>
  <c r="E175" i="44" s="1"/>
  <c r="E170" i="40" s="1"/>
  <c r="E159" i="36"/>
  <c r="E159" i="44" s="1"/>
  <c r="E154" i="40" s="1"/>
  <c r="E166" i="36"/>
  <c r="E166" i="44" s="1"/>
  <c r="E182" i="36"/>
  <c r="E182" i="44" s="1"/>
  <c r="G165" i="36"/>
  <c r="G165" i="44" s="1"/>
  <c r="G160" i="40" s="1"/>
  <c r="G163" i="36"/>
  <c r="G163" i="44" s="1"/>
  <c r="G158" i="40" s="1"/>
  <c r="G185" i="36"/>
  <c r="G185" i="44" s="1"/>
  <c r="G180" i="40" s="1"/>
  <c r="E184" i="36"/>
  <c r="E184" i="44" s="1"/>
  <c r="E156" i="36"/>
  <c r="E156" i="44" s="1"/>
  <c r="G159" i="36"/>
  <c r="G159" i="44" s="1"/>
  <c r="G154" i="40" s="1"/>
  <c r="G170" i="36"/>
  <c r="G170" i="44" s="1"/>
  <c r="G165" i="40" s="1"/>
  <c r="G160" i="36"/>
  <c r="G160" i="44" s="1"/>
  <c r="G155" i="40" s="1"/>
  <c r="E167" i="36"/>
  <c r="E167" i="44" s="1"/>
  <c r="E162" i="40" s="1"/>
  <c r="E160" i="36"/>
  <c r="E160" i="44" s="1"/>
  <c r="E178" i="36"/>
  <c r="E178" i="44" s="1"/>
  <c r="E161" i="36"/>
  <c r="E161" i="44" s="1"/>
  <c r="E173" i="36"/>
  <c r="E173" i="44" s="1"/>
  <c r="E174" i="36"/>
  <c r="E174" i="44" s="1"/>
  <c r="E180" i="36"/>
  <c r="E180" i="44" s="1"/>
  <c r="G155" i="36"/>
  <c r="G155" i="44" s="1"/>
  <c r="G150" i="40" s="1"/>
  <c r="U6" i="54"/>
  <c r="U7" i="54"/>
  <c r="D29" i="74"/>
  <c r="U35" i="54"/>
  <c r="AC22" i="54"/>
  <c r="D19" i="74"/>
  <c r="C24" i="74"/>
  <c r="D8" i="74"/>
  <c r="C29" i="74"/>
  <c r="B13" i="74"/>
  <c r="E14" i="54"/>
  <c r="B17" i="74"/>
  <c r="E18" i="54"/>
  <c r="AK30" i="54"/>
  <c r="F29" i="74"/>
  <c r="B26" i="74"/>
  <c r="E27" i="54"/>
  <c r="AC17" i="54"/>
  <c r="E16" i="74"/>
  <c r="AK19" i="54"/>
  <c r="F18" i="74"/>
  <c r="B21" i="74"/>
  <c r="E22" i="54"/>
  <c r="AC8" i="54"/>
  <c r="E7" i="74"/>
  <c r="C9" i="74"/>
  <c r="M10" i="54"/>
  <c r="U36" i="54"/>
  <c r="D35" i="74"/>
  <c r="U15" i="54"/>
  <c r="D14" i="74"/>
  <c r="F50" i="97"/>
  <c r="D50" i="97"/>
  <c r="I48" i="33" s="1"/>
  <c r="E46" i="97"/>
  <c r="L44" i="33" s="1"/>
  <c r="F49" i="97"/>
  <c r="D48" i="97"/>
  <c r="F74" i="97"/>
  <c r="C59" i="97"/>
  <c r="F46" i="97"/>
  <c r="C75" i="97"/>
  <c r="E64" i="97"/>
  <c r="C6" i="93"/>
  <c r="D6" i="93" s="1"/>
  <c r="H5" i="111" s="1"/>
  <c r="G23" i="93"/>
  <c r="G27" i="93"/>
  <c r="AM70" i="25"/>
  <c r="AM43" i="25"/>
  <c r="AM61" i="25"/>
  <c r="AM51" i="25"/>
  <c r="AM66" i="25"/>
  <c r="F43" i="95"/>
  <c r="I56" i="111"/>
  <c r="I45" i="111"/>
  <c r="V63" i="31"/>
  <c r="I94" i="111"/>
  <c r="I127" i="111"/>
  <c r="I87" i="111"/>
  <c r="I85" i="111"/>
  <c r="I143" i="111"/>
  <c r="I119" i="111"/>
  <c r="I68" i="111"/>
  <c r="V59" i="31"/>
  <c r="I108" i="111"/>
  <c r="E71" i="30"/>
  <c r="AD70" i="31" s="1"/>
  <c r="I142" i="111"/>
  <c r="I90" i="111"/>
  <c r="I130" i="111"/>
  <c r="I95" i="111"/>
  <c r="C71" i="90"/>
  <c r="L70" i="31" s="1"/>
  <c r="B67" i="90"/>
  <c r="D66" i="31" s="1"/>
  <c r="I52" i="111"/>
  <c r="I54" i="111"/>
  <c r="I93" i="111"/>
  <c r="I100" i="111"/>
  <c r="I71" i="111"/>
  <c r="O54" i="31"/>
  <c r="W47" i="31"/>
  <c r="O53" i="31"/>
  <c r="W74" i="31"/>
  <c r="AE69" i="31"/>
  <c r="AE59" i="31"/>
  <c r="W60" i="31"/>
  <c r="W48" i="31"/>
  <c r="N57" i="31"/>
  <c r="C14" i="91"/>
  <c r="E50" i="111" s="1"/>
  <c r="C53" i="91"/>
  <c r="M52" i="31" s="1"/>
  <c r="E14" i="91"/>
  <c r="E122" i="111" s="1"/>
  <c r="E53" i="91"/>
  <c r="AC52" i="31" s="1"/>
  <c r="D14" i="91"/>
  <c r="E86" i="111" s="1"/>
  <c r="D54" i="91"/>
  <c r="U53" i="31" s="1"/>
  <c r="C29" i="91"/>
  <c r="E65" i="111" s="1"/>
  <c r="C69" i="91"/>
  <c r="M68" i="31" s="1"/>
  <c r="C55" i="91"/>
  <c r="M54" i="31" s="1"/>
  <c r="E33" i="91"/>
  <c r="E141" i="111" s="1"/>
  <c r="E72" i="91"/>
  <c r="B6" i="91"/>
  <c r="E5" i="111" s="1"/>
  <c r="B49" i="91"/>
  <c r="E48" i="31" s="1"/>
  <c r="C33" i="91"/>
  <c r="E69" i="111" s="1"/>
  <c r="C72" i="91"/>
  <c r="M71" i="31" s="1"/>
  <c r="C74" i="91"/>
  <c r="M73" i="31" s="1"/>
  <c r="C50" i="91"/>
  <c r="M49" i="31" s="1"/>
  <c r="F43" i="91"/>
  <c r="B24" i="90"/>
  <c r="D23" i="111" s="1"/>
  <c r="B48" i="90"/>
  <c r="D47" i="31" s="1"/>
  <c r="B55" i="90"/>
  <c r="B75" i="90"/>
  <c r="D74" i="31" s="1"/>
  <c r="L74" i="31"/>
  <c r="D68" i="31"/>
  <c r="B57" i="90"/>
  <c r="D56" i="31" s="1"/>
  <c r="E51" i="90"/>
  <c r="AB50" i="31" s="1"/>
  <c r="B74" i="90"/>
  <c r="D73" i="31" s="1"/>
  <c r="E70" i="90"/>
  <c r="AB69" i="31" s="1"/>
  <c r="E24" i="90"/>
  <c r="D132" i="111" s="1"/>
  <c r="E66" i="90"/>
  <c r="AB65" i="31" s="1"/>
  <c r="E57" i="90"/>
  <c r="E52" i="90" s="1"/>
  <c r="AB51" i="31" s="1"/>
  <c r="D50" i="89"/>
  <c r="S49" i="31" s="1"/>
  <c r="D58" i="89"/>
  <c r="S57" i="31" s="1"/>
  <c r="B53" i="89"/>
  <c r="C52" i="31" s="1"/>
  <c r="D70" i="89"/>
  <c r="S69" i="31" s="1"/>
  <c r="F51" i="89"/>
  <c r="AI50" i="31" s="1"/>
  <c r="AI13" i="31" s="1"/>
  <c r="B51" i="89"/>
  <c r="C50" i="31" s="1"/>
  <c r="F59" i="89"/>
  <c r="AI58" i="31" s="1"/>
  <c r="AI21" i="31" s="1"/>
  <c r="D73" i="89"/>
  <c r="S72" i="31" s="1"/>
  <c r="C53" i="89"/>
  <c r="K52" i="31" s="1"/>
  <c r="F70" i="89"/>
  <c r="AI69" i="31" s="1"/>
  <c r="AI32" i="31" s="1"/>
  <c r="C61" i="89"/>
  <c r="K60" i="31" s="1"/>
  <c r="C73" i="89"/>
  <c r="K72" i="31" s="1"/>
  <c r="B59" i="89"/>
  <c r="C58" i="31" s="1"/>
  <c r="C64" i="89"/>
  <c r="K63" i="31" s="1"/>
  <c r="B45" i="89"/>
  <c r="C44" i="31" s="1"/>
  <c r="B73" i="89"/>
  <c r="C72" i="31" s="1"/>
  <c r="C56" i="89"/>
  <c r="K55" i="31" s="1"/>
  <c r="J37" i="89"/>
  <c r="C109" i="111" s="1"/>
  <c r="C51" i="89"/>
  <c r="K50" i="31" s="1"/>
  <c r="C33" i="89"/>
  <c r="E47" i="89"/>
  <c r="AA46" i="31" s="1"/>
  <c r="B56" i="89"/>
  <c r="C55" i="31" s="1"/>
  <c r="D65" i="89"/>
  <c r="S64" i="31" s="1"/>
  <c r="D49" i="89"/>
  <c r="S48" i="31" s="1"/>
  <c r="F50" i="89"/>
  <c r="AI49" i="31" s="1"/>
  <c r="AI12" i="31" s="1"/>
  <c r="C50" i="89"/>
  <c r="K49" i="31" s="1"/>
  <c r="E69" i="89"/>
  <c r="AA68" i="31" s="1"/>
  <c r="E65" i="89"/>
  <c r="AA64" i="31" s="1"/>
  <c r="F49" i="89"/>
  <c r="AI48" i="31" s="1"/>
  <c r="AI11" i="31" s="1"/>
  <c r="E66" i="89"/>
  <c r="AA65" i="31" s="1"/>
  <c r="B72" i="89"/>
  <c r="C71" i="31" s="1"/>
  <c r="F75" i="89"/>
  <c r="AI74" i="31" s="1"/>
  <c r="AI37" i="31" s="1"/>
  <c r="F56" i="89"/>
  <c r="AI55" i="31" s="1"/>
  <c r="AI18" i="31" s="1"/>
  <c r="B55" i="89"/>
  <c r="C54" i="31" s="1"/>
  <c r="F73" i="89"/>
  <c r="AI72" i="31" s="1"/>
  <c r="AI35" i="31" s="1"/>
  <c r="B64" i="89"/>
  <c r="C63" i="31" s="1"/>
  <c r="F74" i="89"/>
  <c r="AI73" i="31" s="1"/>
  <c r="AI36" i="31" s="1"/>
  <c r="F54" i="89"/>
  <c r="AI53" i="31" s="1"/>
  <c r="AI16" i="31" s="1"/>
  <c r="C48" i="89"/>
  <c r="K47" i="31" s="1"/>
  <c r="C65" i="89"/>
  <c r="K64" i="31" s="1"/>
  <c r="C49" i="89"/>
  <c r="K48" i="31" s="1"/>
  <c r="E58" i="89"/>
  <c r="AA57" i="31" s="1"/>
  <c r="E49" i="89"/>
  <c r="AA48" i="31" s="1"/>
  <c r="F47" i="89"/>
  <c r="AI46" i="31" s="1"/>
  <c r="AI9" i="31" s="1"/>
  <c r="F48" i="89"/>
  <c r="AI47" i="31" s="1"/>
  <c r="AI10" i="31" s="1"/>
  <c r="B74" i="89"/>
  <c r="C73" i="31" s="1"/>
  <c r="F69" i="89"/>
  <c r="AI68" i="31" s="1"/>
  <c r="AI31" i="31" s="1"/>
  <c r="F58" i="89"/>
  <c r="AI57" i="31" s="1"/>
  <c r="AI20" i="31" s="1"/>
  <c r="C75" i="89"/>
  <c r="K74" i="31" s="1"/>
  <c r="I6" i="89"/>
  <c r="C54" i="89"/>
  <c r="K53" i="31" s="1"/>
  <c r="C46" i="89"/>
  <c r="K45" i="31" s="1"/>
  <c r="C57" i="89"/>
  <c r="K56" i="31" s="1"/>
  <c r="B60" i="89"/>
  <c r="C59" i="31" s="1"/>
  <c r="B70" i="89"/>
  <c r="C69" i="31" s="1"/>
  <c r="C58" i="89"/>
  <c r="K57" i="31" s="1"/>
  <c r="C60" i="89"/>
  <c r="K59" i="31" s="1"/>
  <c r="D61" i="89"/>
  <c r="S60" i="31" s="1"/>
  <c r="B50" i="89"/>
  <c r="C49" i="31" s="1"/>
  <c r="E54" i="89"/>
  <c r="AA53" i="31" s="1"/>
  <c r="E60" i="89"/>
  <c r="AA59" i="31" s="1"/>
  <c r="F60" i="89"/>
  <c r="AI59" i="31" s="1"/>
  <c r="AI22" i="31" s="1"/>
  <c r="D57" i="89"/>
  <c r="S56" i="31" s="1"/>
  <c r="E63" i="89"/>
  <c r="AA62" i="31" s="1"/>
  <c r="C69" i="89"/>
  <c r="K68" i="31" s="1"/>
  <c r="F55" i="89"/>
  <c r="AI54" i="31" s="1"/>
  <c r="AI17" i="31" s="1"/>
  <c r="B58" i="89"/>
  <c r="C57" i="31" s="1"/>
  <c r="F64" i="89"/>
  <c r="AI63" i="31" s="1"/>
  <c r="AI26" i="31" s="1"/>
  <c r="B46" i="89"/>
  <c r="F65" i="89"/>
  <c r="AI64" i="31" s="1"/>
  <c r="AI27" i="31" s="1"/>
  <c r="E75" i="89"/>
  <c r="AA74" i="31" s="1"/>
  <c r="B61" i="89"/>
  <c r="C60" i="31" s="1"/>
  <c r="D66" i="89"/>
  <c r="S65" i="31" s="1"/>
  <c r="C55" i="89"/>
  <c r="K54" i="31" s="1"/>
  <c r="C59" i="89"/>
  <c r="K58" i="31" s="1"/>
  <c r="I14" i="89"/>
  <c r="C47" i="89"/>
  <c r="K46" i="31" s="1"/>
  <c r="C68" i="89"/>
  <c r="K67" i="31" s="1"/>
  <c r="C70" i="89"/>
  <c r="K69" i="31" s="1"/>
  <c r="D74" i="89"/>
  <c r="S73" i="31" s="1"/>
  <c r="B57" i="88"/>
  <c r="B56" i="31" s="1"/>
  <c r="B73" i="88"/>
  <c r="B72" i="31" s="1"/>
  <c r="B47" i="88"/>
  <c r="B46" i="31" s="1"/>
  <c r="B50" i="88"/>
  <c r="B49" i="31" s="1"/>
  <c r="B72" i="88"/>
  <c r="L33" i="88"/>
  <c r="C14" i="88"/>
  <c r="B49" i="88"/>
  <c r="B48" i="31" s="1"/>
  <c r="B68" i="88"/>
  <c r="B53" i="88"/>
  <c r="B58" i="88"/>
  <c r="B57" i="31" s="1"/>
  <c r="M32" i="88"/>
  <c r="B140" i="111" s="1"/>
  <c r="G9" i="88"/>
  <c r="B45" i="111" s="1"/>
  <c r="G25" i="88"/>
  <c r="B61" i="88"/>
  <c r="B60" i="31" s="1"/>
  <c r="B56" i="88"/>
  <c r="B55" i="31" s="1"/>
  <c r="B59" i="88"/>
  <c r="B58" i="31" s="1"/>
  <c r="B54" i="88"/>
  <c r="B53" i="31" s="1"/>
  <c r="B60" i="88"/>
  <c r="B59" i="31" s="1"/>
  <c r="B75" i="88"/>
  <c r="B74" i="31" s="1"/>
  <c r="I6" i="88"/>
  <c r="B66" i="88"/>
  <c r="B65" i="31" s="1"/>
  <c r="D31" i="88"/>
  <c r="B70" i="88"/>
  <c r="B69" i="31" s="1"/>
  <c r="B64" i="88"/>
  <c r="B63" i="31" s="1"/>
  <c r="B65" i="88"/>
  <c r="B64" i="31" s="1"/>
  <c r="F14" i="88"/>
  <c r="F33" i="88"/>
  <c r="B48" i="88"/>
  <c r="B47" i="31" s="1"/>
  <c r="B55" i="88"/>
  <c r="B54" i="31" s="1"/>
  <c r="B46" i="88"/>
  <c r="B45" i="31" s="1"/>
  <c r="B51" i="88"/>
  <c r="B50" i="31" s="1"/>
  <c r="B45" i="88"/>
  <c r="T5" i="44"/>
  <c r="T4" i="40" s="1"/>
  <c r="D44" i="99"/>
  <c r="C32" i="74"/>
  <c r="M33" i="54"/>
  <c r="I29" i="88"/>
  <c r="G22" i="45"/>
  <c r="L22" i="45" s="1"/>
  <c r="G22" i="14" s="1"/>
  <c r="G22" i="29" s="1"/>
  <c r="G14" i="45"/>
  <c r="L14" i="45" s="1"/>
  <c r="G14" i="14" s="1"/>
  <c r="G14" i="29" s="1"/>
  <c r="C33" i="93"/>
  <c r="D33" i="93" s="1"/>
  <c r="H32" i="111" s="1"/>
  <c r="C14" i="93"/>
  <c r="B5" i="98"/>
  <c r="G4" i="111" s="1"/>
  <c r="D67" i="99"/>
  <c r="D6" i="91"/>
  <c r="E78" i="111" s="1"/>
  <c r="J25" i="89"/>
  <c r="C97" i="111" s="1"/>
  <c r="AC34" i="54"/>
  <c r="E33" i="74"/>
  <c r="O44" i="31"/>
  <c r="C44" i="98"/>
  <c r="H29" i="89"/>
  <c r="J30" i="89"/>
  <c r="C102" i="111" s="1"/>
  <c r="D52" i="99"/>
  <c r="S28" i="54"/>
  <c r="T28" i="54"/>
  <c r="AM51" i="31"/>
  <c r="AM14" i="31" s="1"/>
  <c r="E6" i="90"/>
  <c r="D114" i="111" s="1"/>
  <c r="F29" i="89"/>
  <c r="B6" i="90"/>
  <c r="D5" i="111" s="1"/>
  <c r="H33" i="89"/>
  <c r="E18" i="74"/>
  <c r="AJ70" i="31"/>
  <c r="AJ33" i="31" s="1"/>
  <c r="G33" i="45"/>
  <c r="L33" i="45" s="1"/>
  <c r="G33" i="14" s="1"/>
  <c r="G33" i="29" s="1"/>
  <c r="O52" i="31"/>
  <c r="C52" i="98"/>
  <c r="O51" i="31" s="1"/>
  <c r="G71" i="31"/>
  <c r="B71" i="98"/>
  <c r="G70" i="31" s="1"/>
  <c r="G52" i="31"/>
  <c r="B52" i="98"/>
  <c r="G51" i="31" s="1"/>
  <c r="G29" i="45"/>
  <c r="L29" i="45" s="1"/>
  <c r="G29" i="14" s="1"/>
  <c r="G29" i="29" s="1"/>
  <c r="G44" i="31"/>
  <c r="B44" i="98"/>
  <c r="AE52" i="31"/>
  <c r="E52" i="98"/>
  <c r="AE51" i="31" s="1"/>
  <c r="D29" i="91"/>
  <c r="E101" i="111" s="1"/>
  <c r="J17" i="89"/>
  <c r="C89" i="111" s="1"/>
  <c r="AE62" i="31"/>
  <c r="E62" i="98"/>
  <c r="AE61" i="31" s="1"/>
  <c r="I30" i="45"/>
  <c r="N30" i="45" s="1"/>
  <c r="I30" i="14" s="1"/>
  <c r="I30" i="29" s="1"/>
  <c r="I28" i="29" s="1"/>
  <c r="AC9" i="54"/>
  <c r="E8" i="74"/>
  <c r="AK7" i="54"/>
  <c r="F6" i="74"/>
  <c r="D28" i="74"/>
  <c r="U29" i="54"/>
  <c r="U26" i="54"/>
  <c r="D25" i="74"/>
  <c r="C4" i="29"/>
  <c r="E29" i="90"/>
  <c r="D137" i="111" s="1"/>
  <c r="D71" i="99"/>
  <c r="W62" i="31"/>
  <c r="D62" i="98"/>
  <c r="W61" i="31" s="1"/>
  <c r="C24" i="93"/>
  <c r="D36" i="88"/>
  <c r="I29" i="89"/>
  <c r="K11" i="45"/>
  <c r="P11" i="45" s="1"/>
  <c r="K11" i="14" s="1"/>
  <c r="K11" i="29" s="1"/>
  <c r="I24" i="89"/>
  <c r="G28" i="89"/>
  <c r="C64" i="111" s="1"/>
  <c r="D33" i="91"/>
  <c r="E105" i="111" s="1"/>
  <c r="J17" i="45"/>
  <c r="O17" i="45" s="1"/>
  <c r="J17" i="14" s="1"/>
  <c r="J17" i="29" s="1"/>
  <c r="G36" i="89"/>
  <c r="C72" i="111" s="1"/>
  <c r="J10" i="45"/>
  <c r="O10" i="45" s="1"/>
  <c r="J10" i="14" s="1"/>
  <c r="J10" i="29" s="1"/>
  <c r="G62" i="31"/>
  <c r="B62" i="98"/>
  <c r="G61" i="31" s="1"/>
  <c r="E71" i="99"/>
  <c r="E5" i="98"/>
  <c r="G113" i="111" s="1"/>
  <c r="C6" i="91"/>
  <c r="E42" i="111" s="1"/>
  <c r="H14" i="89"/>
  <c r="J15" i="89"/>
  <c r="C87" i="111" s="1"/>
  <c r="B4" i="29"/>
  <c r="E14" i="90"/>
  <c r="D122" i="111" s="1"/>
  <c r="I14" i="88"/>
  <c r="M14" i="89"/>
  <c r="C122" i="111" s="1"/>
  <c r="D67" i="95"/>
  <c r="AK51" i="31"/>
  <c r="AK14" i="31" s="1"/>
  <c r="G30" i="45"/>
  <c r="L30" i="45" s="1"/>
  <c r="G30" i="14" s="1"/>
  <c r="G30" i="29" s="1"/>
  <c r="C44" i="99"/>
  <c r="G16" i="45"/>
  <c r="L16" i="45" s="1"/>
  <c r="G16" i="14" s="1"/>
  <c r="G16" i="29" s="1"/>
  <c r="I16" i="111" s="1"/>
  <c r="F14" i="89"/>
  <c r="D30" i="89"/>
  <c r="C29" i="89"/>
  <c r="F24" i="89"/>
  <c r="G25" i="89"/>
  <c r="J31" i="45"/>
  <c r="O31" i="45" s="1"/>
  <c r="J31" i="14" s="1"/>
  <c r="J31" i="29" s="1"/>
  <c r="K68" i="33" s="1"/>
  <c r="M68" i="33" s="1"/>
  <c r="J4" i="45"/>
  <c r="B62" i="99"/>
  <c r="K22" i="45"/>
  <c r="P22" i="45" s="1"/>
  <c r="K22" i="14" s="1"/>
  <c r="K22" i="29" s="1"/>
  <c r="B29" i="99"/>
  <c r="K28" i="111" s="1"/>
  <c r="J26" i="45"/>
  <c r="O26" i="45" s="1"/>
  <c r="J26" i="14" s="1"/>
  <c r="J26" i="29" s="1"/>
  <c r="B29" i="91"/>
  <c r="E28" i="111" s="1"/>
  <c r="J7" i="89"/>
  <c r="C79" i="111" s="1"/>
  <c r="G17" i="45"/>
  <c r="L17" i="45" s="1"/>
  <c r="G17" i="14" s="1"/>
  <c r="G17" i="29" s="1"/>
  <c r="D18" i="93" s="1"/>
  <c r="C52" i="99"/>
  <c r="G7" i="45"/>
  <c r="L7" i="45" s="1"/>
  <c r="G7" i="14" s="1"/>
  <c r="G7" i="29" s="1"/>
  <c r="AE44" i="31"/>
  <c r="E44" i="98"/>
  <c r="K21" i="45"/>
  <c r="P21" i="45" s="1"/>
  <c r="K21" i="14" s="1"/>
  <c r="K21" i="29" s="1"/>
  <c r="AI5" i="54"/>
  <c r="AJ5" i="54"/>
  <c r="E29" i="74"/>
  <c r="AC30" i="54"/>
  <c r="B52" i="99"/>
  <c r="B33" i="90"/>
  <c r="D32" i="111" s="1"/>
  <c r="F62" i="94"/>
  <c r="G25" i="45"/>
  <c r="L25" i="45" s="1"/>
  <c r="G25" i="14" s="1"/>
  <c r="G25" i="29" s="1"/>
  <c r="I25" i="111" s="1"/>
  <c r="B44" i="99"/>
  <c r="E67" i="99"/>
  <c r="C67" i="99"/>
  <c r="E52" i="99"/>
  <c r="K30" i="45"/>
  <c r="P30" i="45" s="1"/>
  <c r="K30" i="14" s="1"/>
  <c r="K30" i="29" s="1"/>
  <c r="I15" i="45"/>
  <c r="N15" i="45" s="1"/>
  <c r="I15" i="14" s="1"/>
  <c r="I15" i="29" s="1"/>
  <c r="D62" i="99"/>
  <c r="J21" i="45"/>
  <c r="O21" i="45" s="1"/>
  <c r="J21" i="14" s="1"/>
  <c r="J21" i="29" s="1"/>
  <c r="M22" i="93" s="1"/>
  <c r="B14" i="91"/>
  <c r="E13" i="111" s="1"/>
  <c r="L29" i="89"/>
  <c r="G27" i="45"/>
  <c r="L27" i="45" s="1"/>
  <c r="G27" i="14" s="1"/>
  <c r="G27" i="29" s="1"/>
  <c r="I27" i="111" s="1"/>
  <c r="J34" i="89"/>
  <c r="C106" i="111" s="1"/>
  <c r="I33" i="89"/>
  <c r="K14" i="89"/>
  <c r="K25" i="45"/>
  <c r="P25" i="45" s="1"/>
  <c r="K25" i="14" s="1"/>
  <c r="K25" i="29" s="1"/>
  <c r="J35" i="45"/>
  <c r="O35" i="45" s="1"/>
  <c r="J35" i="14" s="1"/>
  <c r="J35" i="29" s="1"/>
  <c r="P15" i="89"/>
  <c r="O14" i="89"/>
  <c r="C29" i="93"/>
  <c r="J9" i="89"/>
  <c r="C81" i="111" s="1"/>
  <c r="K28" i="54"/>
  <c r="L28" i="54"/>
  <c r="AC25" i="54"/>
  <c r="E24" i="74"/>
  <c r="AK36" i="54"/>
  <c r="F35" i="74"/>
  <c r="AI32" i="54"/>
  <c r="AJ32" i="54"/>
  <c r="W52" i="31"/>
  <c r="D52" i="98"/>
  <c r="W51" i="31" s="1"/>
  <c r="AI23" i="54"/>
  <c r="AJ23" i="54"/>
  <c r="J35" i="93"/>
  <c r="J34" i="45"/>
  <c r="O34" i="45" s="1"/>
  <c r="J34" i="14" s="1"/>
  <c r="J34" i="29" s="1"/>
  <c r="D5" i="98"/>
  <c r="G77" i="111" s="1"/>
  <c r="E24" i="99"/>
  <c r="K132" i="111" s="1"/>
  <c r="G67" i="31"/>
  <c r="B67" i="98"/>
  <c r="G66" i="31" s="1"/>
  <c r="W67" i="31"/>
  <c r="D67" i="98"/>
  <c r="W66" i="31" s="1"/>
  <c r="I24" i="45"/>
  <c r="N24" i="45" s="1"/>
  <c r="I24" i="14" s="1"/>
  <c r="I24" i="29" s="1"/>
  <c r="J16" i="89"/>
  <c r="C88" i="111" s="1"/>
  <c r="E24" i="91"/>
  <c r="E132" i="111" s="1"/>
  <c r="G11" i="45"/>
  <c r="L11" i="45" s="1"/>
  <c r="G11" i="14" s="1"/>
  <c r="G11" i="29" s="1"/>
  <c r="I11" i="111" s="1"/>
  <c r="O62" i="31"/>
  <c r="C62" i="98"/>
  <c r="O61" i="31" s="1"/>
  <c r="C23" i="54"/>
  <c r="K29" i="45"/>
  <c r="P29" i="45" s="1"/>
  <c r="K29" i="14" s="1"/>
  <c r="K29" i="29" s="1"/>
  <c r="J18" i="89"/>
  <c r="C90" i="111" s="1"/>
  <c r="C13" i="54"/>
  <c r="C28" i="74"/>
  <c r="M29" i="54"/>
  <c r="C11" i="74"/>
  <c r="M12" i="54"/>
  <c r="AB13" i="54"/>
  <c r="AA13" i="54"/>
  <c r="S32" i="54"/>
  <c r="T32" i="54"/>
  <c r="AS20" i="14"/>
  <c r="AK66" i="31"/>
  <c r="AK29" i="31" s="1"/>
  <c r="AK70" i="31"/>
  <c r="AK33" i="31" s="1"/>
  <c r="I9" i="111"/>
  <c r="I43" i="111"/>
  <c r="C62" i="99"/>
  <c r="B14" i="99"/>
  <c r="K13" i="111" s="1"/>
  <c r="O71" i="31"/>
  <c r="C71" i="98"/>
  <c r="O70" i="31" s="1"/>
  <c r="G36" i="45"/>
  <c r="L36" i="45" s="1"/>
  <c r="G36" i="14" s="1"/>
  <c r="G36" i="29" s="1"/>
  <c r="B73" i="33" s="1"/>
  <c r="I14" i="45"/>
  <c r="N14" i="45" s="1"/>
  <c r="I14" i="14" s="1"/>
  <c r="I14" i="29" s="1"/>
  <c r="I22" i="45"/>
  <c r="N22" i="45" s="1"/>
  <c r="I22" i="14" s="1"/>
  <c r="I22" i="29" s="1"/>
  <c r="I4" i="45"/>
  <c r="W44" i="31"/>
  <c r="D44" i="98"/>
  <c r="AE71" i="31"/>
  <c r="E71" i="98"/>
  <c r="AE70" i="31" s="1"/>
  <c r="I27" i="45"/>
  <c r="N27" i="45" s="1"/>
  <c r="I27" i="14" s="1"/>
  <c r="I27" i="29" s="1"/>
  <c r="AE67" i="31"/>
  <c r="E67" i="98"/>
  <c r="AE66" i="31" s="1"/>
  <c r="G34" i="45"/>
  <c r="L34" i="45" s="1"/>
  <c r="G34" i="14" s="1"/>
  <c r="G34" i="29" s="1"/>
  <c r="C5" i="98"/>
  <c r="G41" i="111" s="1"/>
  <c r="W71" i="31"/>
  <c r="D71" i="98"/>
  <c r="W70" i="31" s="1"/>
  <c r="C71" i="99"/>
  <c r="D5" i="99"/>
  <c r="K77" i="111" s="1"/>
  <c r="E6" i="99"/>
  <c r="K114" i="111" s="1"/>
  <c r="H6" i="89"/>
  <c r="J8" i="89"/>
  <c r="C80" i="111" s="1"/>
  <c r="O67" i="31"/>
  <c r="C67" i="98"/>
  <c r="O66" i="31" s="1"/>
  <c r="B71" i="99"/>
  <c r="J31" i="89"/>
  <c r="C103" i="111" s="1"/>
  <c r="C17" i="74"/>
  <c r="M18" i="54"/>
  <c r="AC32" i="54"/>
  <c r="E31" i="74"/>
  <c r="AK16" i="54"/>
  <c r="F15" i="74"/>
  <c r="F34" i="74"/>
  <c r="AK35" i="54"/>
  <c r="E25" i="74"/>
  <c r="AC26" i="54"/>
  <c r="E20" i="74"/>
  <c r="AC21" i="54"/>
  <c r="AB28" i="54"/>
  <c r="AA28" i="54"/>
  <c r="B44" i="22"/>
  <c r="B43" i="22" s="1"/>
  <c r="E67" i="23"/>
  <c r="C67" i="23"/>
  <c r="D71" i="23"/>
  <c r="B67" i="23"/>
  <c r="C71" i="23"/>
  <c r="D62" i="23"/>
  <c r="F62" i="90"/>
  <c r="AJ61" i="31" s="1"/>
  <c r="AJ24" i="31" s="1"/>
  <c r="C62" i="30"/>
  <c r="N61" i="31" s="1"/>
  <c r="N63" i="31"/>
  <c r="AD60" i="31"/>
  <c r="I131" i="111"/>
  <c r="N56" i="31"/>
  <c r="I55" i="111"/>
  <c r="N59" i="31"/>
  <c r="I58" i="111"/>
  <c r="F48" i="31"/>
  <c r="V69" i="31"/>
  <c r="I104" i="111"/>
  <c r="AD44" i="31"/>
  <c r="I115" i="111"/>
  <c r="AL44" i="31"/>
  <c r="AL7" i="31" s="1"/>
  <c r="I151" i="111"/>
  <c r="F54" i="31"/>
  <c r="F49" i="31"/>
  <c r="F57" i="31"/>
  <c r="AD50" i="31"/>
  <c r="I121" i="111"/>
  <c r="N71" i="31"/>
  <c r="V45" i="31"/>
  <c r="I80" i="111"/>
  <c r="N45" i="31"/>
  <c r="E67" i="30"/>
  <c r="AD66" i="31" s="1"/>
  <c r="AD68" i="31"/>
  <c r="I139" i="111"/>
  <c r="F71" i="31"/>
  <c r="D44" i="30"/>
  <c r="V43" i="31" s="1"/>
  <c r="V46" i="31"/>
  <c r="I81" i="111"/>
  <c r="AD62" i="31"/>
  <c r="I133" i="111"/>
  <c r="N67" i="31"/>
  <c r="I66" i="111"/>
  <c r="V56" i="31"/>
  <c r="I91" i="111"/>
  <c r="F45" i="31"/>
  <c r="F63" i="31"/>
  <c r="AD64" i="31"/>
  <c r="I135" i="111"/>
  <c r="AL50" i="31"/>
  <c r="I157" i="111"/>
  <c r="F73" i="31"/>
  <c r="AD57" i="31"/>
  <c r="I128" i="111"/>
  <c r="N48" i="31"/>
  <c r="I47" i="111"/>
  <c r="AL47" i="31"/>
  <c r="I154" i="111"/>
  <c r="J16" i="93"/>
  <c r="V53" i="31"/>
  <c r="I88" i="111"/>
  <c r="F60" i="31"/>
  <c r="AD65" i="31"/>
  <c r="I136" i="111"/>
  <c r="F68" i="31"/>
  <c r="F52" i="31"/>
  <c r="AD49" i="31"/>
  <c r="I120" i="111"/>
  <c r="V68" i="31"/>
  <c r="I103" i="111"/>
  <c r="D71" i="30"/>
  <c r="V70" i="31" s="1"/>
  <c r="V72" i="31"/>
  <c r="I107" i="111"/>
  <c r="AD46" i="31"/>
  <c r="I117" i="111"/>
  <c r="F55" i="31"/>
  <c r="D62" i="30"/>
  <c r="V61" i="31" s="1"/>
  <c r="V64" i="31"/>
  <c r="I99" i="111"/>
  <c r="AD73" i="31"/>
  <c r="I144" i="111"/>
  <c r="AD47" i="31"/>
  <c r="I118" i="111"/>
  <c r="N52" i="31"/>
  <c r="E67" i="91"/>
  <c r="AC66" i="31" s="1"/>
  <c r="D160" i="36"/>
  <c r="D160" i="44" s="1"/>
  <c r="AJ47" i="31"/>
  <c r="AJ10" i="31" s="1"/>
  <c r="AJ58" i="31"/>
  <c r="AJ21" i="31" s="1"/>
  <c r="AJ52" i="31"/>
  <c r="AJ15" i="31" s="1"/>
  <c r="AJ50" i="31"/>
  <c r="AJ13" i="31" s="1"/>
  <c r="AJ55" i="31"/>
  <c r="AJ18" i="31" s="1"/>
  <c r="AJ64" i="31"/>
  <c r="AJ27" i="31" s="1"/>
  <c r="AJ53" i="31"/>
  <c r="AJ16" i="31" s="1"/>
  <c r="AJ71" i="31"/>
  <c r="AJ34" i="31" s="1"/>
  <c r="AJ74" i="31"/>
  <c r="AJ37" i="31" s="1"/>
  <c r="AJ46" i="31"/>
  <c r="AJ9" i="31" s="1"/>
  <c r="AJ57" i="31"/>
  <c r="AJ20" i="31" s="1"/>
  <c r="AJ48" i="31"/>
  <c r="AJ11" i="31" s="1"/>
  <c r="AJ56" i="31"/>
  <c r="AJ19" i="31" s="1"/>
  <c r="AJ59" i="31"/>
  <c r="AJ22" i="31" s="1"/>
  <c r="AJ65" i="31"/>
  <c r="AJ28" i="31" s="1"/>
  <c r="AJ45" i="31"/>
  <c r="AJ8" i="31" s="1"/>
  <c r="AJ54" i="31"/>
  <c r="AJ17" i="31" s="1"/>
  <c r="AJ68" i="31"/>
  <c r="AJ31" i="31" s="1"/>
  <c r="AJ72" i="31"/>
  <c r="AJ35" i="31" s="1"/>
  <c r="D6" i="88"/>
  <c r="B5" i="111" s="1"/>
  <c r="D62" i="95"/>
  <c r="D52" i="95"/>
  <c r="D71" i="95"/>
  <c r="F71" i="94"/>
  <c r="B5" i="23"/>
  <c r="J4" i="111" s="1"/>
  <c r="D44" i="23"/>
  <c r="E52" i="30"/>
  <c r="AD51" i="31" s="1"/>
  <c r="F44" i="30"/>
  <c r="AL43" i="31" s="1"/>
  <c r="J31" i="93"/>
  <c r="H103" i="111" s="1"/>
  <c r="AL36" i="31"/>
  <c r="C71" i="30"/>
  <c r="C5" i="30"/>
  <c r="F41" i="111" s="1"/>
  <c r="D31" i="93"/>
  <c r="C67" i="30"/>
  <c r="AL20" i="31"/>
  <c r="D52" i="30"/>
  <c r="V51" i="31" s="1"/>
  <c r="B67" i="30"/>
  <c r="B52" i="91"/>
  <c r="E44" i="91"/>
  <c r="AC43" i="31" s="1"/>
  <c r="B67" i="91"/>
  <c r="B71" i="91"/>
  <c r="D62" i="90"/>
  <c r="T61" i="31" s="1"/>
  <c r="D71" i="90"/>
  <c r="T70" i="31" s="1"/>
  <c r="D44" i="90"/>
  <c r="T43" i="31" s="1"/>
  <c r="D52" i="90"/>
  <c r="T51" i="31" s="1"/>
  <c r="C62" i="90"/>
  <c r="L61" i="31" s="1"/>
  <c r="F52" i="90"/>
  <c r="D5" i="90"/>
  <c r="D77" i="111" s="1"/>
  <c r="J26" i="93"/>
  <c r="H98" i="111" s="1"/>
  <c r="M26" i="93"/>
  <c r="B44" i="30"/>
  <c r="C52" i="30"/>
  <c r="F71" i="30"/>
  <c r="AL70" i="31" s="1"/>
  <c r="C44" i="95"/>
  <c r="C67" i="95"/>
  <c r="B62" i="23"/>
  <c r="B44" i="23"/>
  <c r="E62" i="23"/>
  <c r="B71" i="23"/>
  <c r="E52" i="23"/>
  <c r="F52" i="30"/>
  <c r="AL51" i="31" s="1"/>
  <c r="AL18" i="31"/>
  <c r="F62" i="30"/>
  <c r="AL61" i="31" s="1"/>
  <c r="J8" i="93"/>
  <c r="AL28" i="31"/>
  <c r="D67" i="30"/>
  <c r="V66" i="31" s="1"/>
  <c r="B71" i="30"/>
  <c r="F70" i="31" s="1"/>
  <c r="D5" i="22"/>
  <c r="L77" i="111" s="1"/>
  <c r="B5" i="22"/>
  <c r="L4" i="111" s="1"/>
  <c r="C5" i="22"/>
  <c r="L41" i="111" s="1"/>
  <c r="B52" i="23"/>
  <c r="C52" i="23"/>
  <c r="C44" i="23"/>
  <c r="D52" i="23"/>
  <c r="E71" i="23"/>
  <c r="AL34" i="31"/>
  <c r="AM29" i="31"/>
  <c r="AM34" i="31"/>
  <c r="F67" i="30"/>
  <c r="AL66" i="31" s="1"/>
  <c r="AM30" i="31"/>
  <c r="E44" i="30"/>
  <c r="AD43" i="31" s="1"/>
  <c r="B62" i="30"/>
  <c r="F61" i="31" s="1"/>
  <c r="E62" i="30"/>
  <c r="AD61" i="31" s="1"/>
  <c r="C44" i="30"/>
  <c r="B5" i="30"/>
  <c r="F4" i="111" s="1"/>
  <c r="D5" i="30"/>
  <c r="F77" i="111" s="1"/>
  <c r="E5" i="30"/>
  <c r="F113" i="111" s="1"/>
  <c r="F5" i="30"/>
  <c r="F149" i="111" s="1"/>
  <c r="B62" i="91"/>
  <c r="D174" i="36"/>
  <c r="D174" i="44" s="1"/>
  <c r="Y25" i="43" s="1"/>
  <c r="D173" i="36"/>
  <c r="D173" i="44" s="1"/>
  <c r="C176" i="36"/>
  <c r="C176" i="44" s="1"/>
  <c r="D178" i="36"/>
  <c r="D178" i="44" s="1"/>
  <c r="D184" i="36"/>
  <c r="D184" i="44" s="1"/>
  <c r="D180" i="36"/>
  <c r="D180" i="44" s="1"/>
  <c r="D171" i="36"/>
  <c r="D171" i="44" s="1"/>
  <c r="D5" i="23"/>
  <c r="J77" i="111" s="1"/>
  <c r="D33" i="89"/>
  <c r="C32" i="111" s="1"/>
  <c r="D24" i="89"/>
  <c r="C23" i="111" s="1"/>
  <c r="M29" i="89"/>
  <c r="C137" i="111" s="1"/>
  <c r="M24" i="89"/>
  <c r="C132" i="111" s="1"/>
  <c r="G14" i="89"/>
  <c r="C50" i="111" s="1"/>
  <c r="G29" i="89"/>
  <c r="C65" i="111" s="1"/>
  <c r="M16" i="93"/>
  <c r="L14" i="88"/>
  <c r="L6" i="88"/>
  <c r="M10" i="93"/>
  <c r="M10" i="88"/>
  <c r="B118" i="111" s="1"/>
  <c r="P5" i="88"/>
  <c r="B149" i="111" s="1"/>
  <c r="M33" i="88"/>
  <c r="B141" i="111" s="1"/>
  <c r="J29" i="88"/>
  <c r="B101" i="111" s="1"/>
  <c r="M14" i="88"/>
  <c r="B122" i="111" s="1"/>
  <c r="J14" i="88"/>
  <c r="B86" i="111" s="1"/>
  <c r="G14" i="88"/>
  <c r="B50" i="111" s="1"/>
  <c r="J24" i="88"/>
  <c r="B96" i="111" s="1"/>
  <c r="J33" i="88"/>
  <c r="B105" i="111" s="1"/>
  <c r="G29" i="88"/>
  <c r="B65" i="111" s="1"/>
  <c r="M24" i="88"/>
  <c r="B132" i="111" s="1"/>
  <c r="J6" i="88"/>
  <c r="B78" i="111" s="1"/>
  <c r="G33" i="88"/>
  <c r="B69" i="111" s="1"/>
  <c r="D14" i="88"/>
  <c r="B13" i="111" s="1"/>
  <c r="G30" i="93"/>
  <c r="M15" i="93"/>
  <c r="J15" i="93"/>
  <c r="I33" i="93"/>
  <c r="J33" i="93" s="1"/>
  <c r="H105" i="111" s="1"/>
  <c r="J34" i="93"/>
  <c r="D25" i="93"/>
  <c r="I11" i="46"/>
  <c r="AM11" i="46" s="1"/>
  <c r="I7" i="46"/>
  <c r="AM7" i="46" s="1"/>
  <c r="I14" i="46"/>
  <c r="AM14" i="46" s="1"/>
  <c r="I9" i="46"/>
  <c r="AM9" i="46" s="1"/>
  <c r="I10" i="46"/>
  <c r="AM10" i="46" s="1"/>
  <c r="I24" i="46"/>
  <c r="AM24" i="46" s="1"/>
  <c r="I25" i="46"/>
  <c r="AM25" i="46" s="1"/>
  <c r="I26" i="46"/>
  <c r="AM26" i="46" s="1"/>
  <c r="I27" i="46"/>
  <c r="AM27" i="46" s="1"/>
  <c r="I29" i="46"/>
  <c r="I12" i="46"/>
  <c r="AM12" i="46" s="1"/>
  <c r="I33" i="46"/>
  <c r="I34" i="46"/>
  <c r="I35" i="46"/>
  <c r="I36" i="46"/>
  <c r="I31" i="46"/>
  <c r="H5" i="93"/>
  <c r="I29" i="93"/>
  <c r="J29" i="93" s="1"/>
  <c r="H101" i="111" s="1"/>
  <c r="C5" i="54"/>
  <c r="C62" i="95"/>
  <c r="AL15" i="31"/>
  <c r="M9" i="93"/>
  <c r="D12" i="93"/>
  <c r="J22" i="93"/>
  <c r="G19" i="46"/>
  <c r="AK19" i="46" s="1"/>
  <c r="AL22" i="31"/>
  <c r="J19" i="93"/>
  <c r="M31" i="93"/>
  <c r="K24" i="88"/>
  <c r="K5" i="88" s="1"/>
  <c r="B5" i="88"/>
  <c r="D36" i="93"/>
  <c r="K24" i="46"/>
  <c r="AO24" i="46" s="1"/>
  <c r="K36" i="46"/>
  <c r="K31" i="46"/>
  <c r="K30" i="46"/>
  <c r="K29" i="46"/>
  <c r="K21" i="46"/>
  <c r="AO21" i="46" s="1"/>
  <c r="K4" i="46"/>
  <c r="K20" i="46"/>
  <c r="AO20" i="46" s="1"/>
  <c r="K35" i="46"/>
  <c r="K27" i="46"/>
  <c r="AO27" i="46" s="1"/>
  <c r="K8" i="46"/>
  <c r="AO8" i="46" s="1"/>
  <c r="K16" i="46"/>
  <c r="AO16" i="46" s="1"/>
  <c r="K25" i="46"/>
  <c r="AO25" i="46" s="1"/>
  <c r="K19" i="46"/>
  <c r="AO19" i="46" s="1"/>
  <c r="K26" i="46"/>
  <c r="AO26" i="46" s="1"/>
  <c r="K7" i="46"/>
  <c r="AO7" i="46" s="1"/>
  <c r="K22" i="46"/>
  <c r="AO22" i="46" s="1"/>
  <c r="K34" i="46"/>
  <c r="K15" i="46"/>
  <c r="AO15" i="46" s="1"/>
  <c r="K12" i="46"/>
  <c r="AO12" i="46" s="1"/>
  <c r="K14" i="46"/>
  <c r="AO14" i="46" s="1"/>
  <c r="K17" i="46"/>
  <c r="AO17" i="46" s="1"/>
  <c r="K11" i="46"/>
  <c r="AO11" i="46" s="1"/>
  <c r="K33" i="46"/>
  <c r="K9" i="46"/>
  <c r="AO9" i="46" s="1"/>
  <c r="K18" i="46"/>
  <c r="AO18" i="46" s="1"/>
  <c r="AA23" i="54"/>
  <c r="AB23" i="54"/>
  <c r="M16" i="54"/>
  <c r="C15" i="74"/>
  <c r="AK20" i="54"/>
  <c r="F19" i="74"/>
  <c r="M26" i="54"/>
  <c r="C25" i="74"/>
  <c r="U11" i="54"/>
  <c r="D10" i="74"/>
  <c r="S13" i="54"/>
  <c r="T13" i="54"/>
  <c r="F44" i="90"/>
  <c r="AJ43" i="31" s="1"/>
  <c r="AJ7" i="31"/>
  <c r="I15" i="46"/>
  <c r="AM15" i="46" s="1"/>
  <c r="E4" i="29"/>
  <c r="E71" i="95"/>
  <c r="E62" i="95"/>
  <c r="G32" i="93"/>
  <c r="AL8" i="31"/>
  <c r="J12" i="93"/>
  <c r="C5" i="23"/>
  <c r="J41" i="111" s="1"/>
  <c r="F67" i="97"/>
  <c r="E24" i="88"/>
  <c r="G8" i="93"/>
  <c r="D8" i="93"/>
  <c r="D6" i="89"/>
  <c r="C5" i="111" s="1"/>
  <c r="AA5" i="54"/>
  <c r="AB5" i="54"/>
  <c r="M36" i="54"/>
  <c r="C35" i="74"/>
  <c r="B38" i="15"/>
  <c r="C3" i="66" s="1"/>
  <c r="AK6" i="54"/>
  <c r="F5" i="74"/>
  <c r="P173" i="36"/>
  <c r="T173" i="44" s="1"/>
  <c r="T168" i="40" s="1"/>
  <c r="AL27" i="31"/>
  <c r="AL35" i="31"/>
  <c r="E11" i="74"/>
  <c r="AC12" i="54"/>
  <c r="E5" i="93"/>
  <c r="D44" i="95"/>
  <c r="I18" i="46"/>
  <c r="AM18" i="46" s="1"/>
  <c r="F52" i="94"/>
  <c r="I16" i="46"/>
  <c r="AM16" i="46" s="1"/>
  <c r="E44" i="95"/>
  <c r="F4" i="29"/>
  <c r="AM42" i="31" s="1"/>
  <c r="AL19" i="31"/>
  <c r="AL11" i="31"/>
  <c r="G19" i="93"/>
  <c r="G22" i="46"/>
  <c r="AK22" i="46" s="1"/>
  <c r="G35" i="46"/>
  <c r="G33" i="46"/>
  <c r="G16" i="46"/>
  <c r="AK16" i="46" s="1"/>
  <c r="AL26" i="31"/>
  <c r="J10" i="93"/>
  <c r="E5" i="23"/>
  <c r="J113" i="111" s="1"/>
  <c r="E33" i="88"/>
  <c r="B62" i="90"/>
  <c r="G21" i="93"/>
  <c r="B52" i="30"/>
  <c r="F51" i="31" s="1"/>
  <c r="G26" i="93"/>
  <c r="D26" i="93"/>
  <c r="C20" i="74"/>
  <c r="M21" i="54"/>
  <c r="M17" i="93"/>
  <c r="T5" i="54"/>
  <c r="S5" i="54"/>
  <c r="C8" i="74"/>
  <c r="M9" i="54"/>
  <c r="I8" i="46"/>
  <c r="AM8" i="46" s="1"/>
  <c r="D13" i="74"/>
  <c r="U14" i="54"/>
  <c r="K13" i="54"/>
  <c r="L13" i="54"/>
  <c r="F5" i="22"/>
  <c r="L149" i="111" s="1"/>
  <c r="B5" i="93"/>
  <c r="I22" i="46"/>
  <c r="AM22" i="46" s="1"/>
  <c r="I20" i="46"/>
  <c r="AM20" i="46" s="1"/>
  <c r="AM6" i="31"/>
  <c r="G9" i="93"/>
  <c r="AL31" i="31"/>
  <c r="D67" i="90"/>
  <c r="T66" i="31" s="1"/>
  <c r="J27" i="93"/>
  <c r="J18" i="93"/>
  <c r="J9" i="93"/>
  <c r="D22" i="93"/>
  <c r="D23" i="93"/>
  <c r="D17" i="93"/>
  <c r="AK8" i="54"/>
  <c r="F7" i="74"/>
  <c r="E19" i="74"/>
  <c r="AC20" i="54"/>
  <c r="AJ13" i="54"/>
  <c r="AI13" i="54"/>
  <c r="K32" i="54"/>
  <c r="L32" i="54"/>
  <c r="E9" i="74"/>
  <c r="AC10" i="54"/>
  <c r="K23" i="54"/>
  <c r="L23" i="54"/>
  <c r="AI28" i="54"/>
  <c r="AJ28" i="54"/>
  <c r="D26" i="74"/>
  <c r="U27" i="54"/>
  <c r="U21" i="54"/>
  <c r="D20" i="74"/>
  <c r="AL37" i="31"/>
  <c r="P168" i="36"/>
  <c r="T168" i="44" s="1"/>
  <c r="T163" i="40" s="1"/>
  <c r="E5" i="22"/>
  <c r="C8" i="64"/>
  <c r="C15" i="64"/>
  <c r="C16" i="64"/>
  <c r="C17" i="64"/>
  <c r="C18" i="64"/>
  <c r="C19" i="64"/>
  <c r="C20" i="64"/>
  <c r="C21" i="64"/>
  <c r="C22" i="64"/>
  <c r="C23" i="64"/>
  <c r="C10" i="64"/>
  <c r="C11" i="64"/>
  <c r="C7" i="64"/>
  <c r="E7" i="64" s="1"/>
  <c r="C25" i="64"/>
  <c r="C26" i="64"/>
  <c r="C27" i="64"/>
  <c r="C28" i="64"/>
  <c r="C30" i="64"/>
  <c r="C13" i="64"/>
  <c r="C9" i="64"/>
  <c r="C34" i="64"/>
  <c r="C35" i="64"/>
  <c r="C36" i="64"/>
  <c r="C37" i="64"/>
  <c r="C31" i="64"/>
  <c r="C32" i="64"/>
  <c r="C12" i="64"/>
  <c r="D7" i="93"/>
  <c r="D11" i="93"/>
  <c r="K5" i="93"/>
  <c r="I17" i="46"/>
  <c r="AM17" i="46" s="1"/>
  <c r="F43" i="23"/>
  <c r="E52" i="95"/>
  <c r="AL23" i="31"/>
  <c r="G13" i="93"/>
  <c r="M11" i="93"/>
  <c r="G28" i="93"/>
  <c r="D20" i="93"/>
  <c r="C67" i="90"/>
  <c r="L66" i="31" s="1"/>
  <c r="D19" i="89"/>
  <c r="C18" i="111" s="1"/>
  <c r="B14" i="89"/>
  <c r="B5" i="89" s="1"/>
  <c r="F52" i="97"/>
  <c r="C13" i="74"/>
  <c r="M14" i="54"/>
  <c r="K10" i="46"/>
  <c r="AO10" i="46" s="1"/>
  <c r="M20" i="54"/>
  <c r="C19" i="74"/>
  <c r="U25" i="54"/>
  <c r="D24" i="74"/>
  <c r="D34" i="93"/>
  <c r="I21" i="46"/>
  <c r="AM21" i="46" s="1"/>
  <c r="J30" i="93"/>
  <c r="E67" i="95"/>
  <c r="G18" i="93"/>
  <c r="D28" i="93"/>
  <c r="D21" i="93"/>
  <c r="I24" i="93"/>
  <c r="J24" i="93" s="1"/>
  <c r="H96" i="111" s="1"/>
  <c r="AL9" i="31"/>
  <c r="E71" i="90"/>
  <c r="AB70" i="31" s="1"/>
  <c r="D9" i="93"/>
  <c r="AL16" i="31"/>
  <c r="F62" i="97"/>
  <c r="O24" i="89"/>
  <c r="P25" i="89"/>
  <c r="H14" i="88"/>
  <c r="C52" i="90"/>
  <c r="L51" i="31" s="1"/>
  <c r="M35" i="54"/>
  <c r="C34" i="74"/>
  <c r="E44" i="23"/>
  <c r="D9" i="74"/>
  <c r="U10" i="54"/>
  <c r="S23" i="54"/>
  <c r="T23" i="54"/>
  <c r="M8" i="54"/>
  <c r="C7" i="74"/>
  <c r="F71" i="97"/>
  <c r="H33" i="88"/>
  <c r="AK11" i="54"/>
  <c r="F10" i="74"/>
  <c r="F44" i="94"/>
  <c r="C9" i="65"/>
  <c r="C10" i="65"/>
  <c r="C25" i="65"/>
  <c r="C26" i="65"/>
  <c r="C27" i="65"/>
  <c r="C28" i="65"/>
  <c r="C30" i="65"/>
  <c r="C12" i="65"/>
  <c r="C8" i="65"/>
  <c r="C7" i="65"/>
  <c r="C11" i="65"/>
  <c r="C15" i="65"/>
  <c r="C16" i="65"/>
  <c r="C17" i="65"/>
  <c r="C18" i="65"/>
  <c r="C19" i="65"/>
  <c r="C20" i="65"/>
  <c r="C21" i="65"/>
  <c r="C22" i="65"/>
  <c r="C23" i="65"/>
  <c r="C13" i="65"/>
  <c r="C34" i="65"/>
  <c r="C35" i="65"/>
  <c r="C36" i="65"/>
  <c r="C37" i="65"/>
  <c r="C31" i="65"/>
  <c r="C32" i="65"/>
  <c r="C52" i="95"/>
  <c r="C71" i="95"/>
  <c r="AL30" i="31"/>
  <c r="G22" i="93"/>
  <c r="D27" i="93"/>
  <c r="J23" i="93"/>
  <c r="M12" i="93"/>
  <c r="AM33" i="31"/>
  <c r="E14" i="88"/>
  <c r="O29" i="89"/>
  <c r="P30" i="89"/>
  <c r="O33" i="89"/>
  <c r="P34" i="89"/>
  <c r="C28" i="54"/>
  <c r="D21" i="74"/>
  <c r="U22" i="54"/>
  <c r="C30" i="74"/>
  <c r="M31" i="54"/>
  <c r="D15" i="74"/>
  <c r="U16" i="54"/>
  <c r="B108" i="15"/>
  <c r="D11" i="74"/>
  <c r="U12" i="54"/>
  <c r="D23" i="74"/>
  <c r="U24" i="54"/>
  <c r="L5" i="54"/>
  <c r="K5" i="54"/>
  <c r="AO30" i="46" l="1"/>
  <c r="Z30" i="46"/>
  <c r="AN30" i="46"/>
  <c r="Y30" i="46"/>
  <c r="AN36" i="46"/>
  <c r="Y36" i="46"/>
  <c r="AL33" i="46"/>
  <c r="W33" i="46"/>
  <c r="AM30" i="46"/>
  <c r="X30" i="46"/>
  <c r="AO31" i="46"/>
  <c r="Z31" i="46"/>
  <c r="AM29" i="46"/>
  <c r="X29" i="46"/>
  <c r="AL36" i="46"/>
  <c r="W36" i="46"/>
  <c r="AL31" i="46"/>
  <c r="W31" i="46"/>
  <c r="AO34" i="46"/>
  <c r="Z34" i="46"/>
  <c r="AO36" i="46"/>
  <c r="Z36" i="46"/>
  <c r="AO35" i="46"/>
  <c r="Z35" i="46"/>
  <c r="AM31" i="46"/>
  <c r="X31" i="46"/>
  <c r="AO33" i="46"/>
  <c r="Z33" i="46"/>
  <c r="AM36" i="46"/>
  <c r="X36" i="46"/>
  <c r="AL29" i="46"/>
  <c r="W29" i="46"/>
  <c r="D5" i="95"/>
  <c r="O77" i="111" s="1"/>
  <c r="AM35" i="46"/>
  <c r="X35" i="46"/>
  <c r="O42" i="111"/>
  <c r="C5" i="95"/>
  <c r="O41" i="111" s="1"/>
  <c r="AK33" i="46"/>
  <c r="V33" i="46"/>
  <c r="AM34" i="46"/>
  <c r="X34" i="46"/>
  <c r="AN33" i="46"/>
  <c r="Y33" i="46"/>
  <c r="AN29" i="46"/>
  <c r="Y29" i="46"/>
  <c r="AN35" i="46"/>
  <c r="Y35" i="46"/>
  <c r="AL35" i="46"/>
  <c r="W35" i="46"/>
  <c r="V156" i="111"/>
  <c r="AK35" i="46"/>
  <c r="V35" i="46"/>
  <c r="AO29" i="46"/>
  <c r="Z29" i="46"/>
  <c r="AM33" i="46"/>
  <c r="X33" i="46"/>
  <c r="AN31" i="46"/>
  <c r="Y31" i="46"/>
  <c r="AL30" i="46"/>
  <c r="W30" i="46"/>
  <c r="C62" i="94"/>
  <c r="K32" i="29"/>
  <c r="N69" i="33" s="1"/>
  <c r="O51" i="33"/>
  <c r="I47" i="33"/>
  <c r="J47" i="33" s="1"/>
  <c r="I10" i="33" s="1"/>
  <c r="O53" i="33"/>
  <c r="O70" i="33"/>
  <c r="N49" i="33"/>
  <c r="I6" i="111"/>
  <c r="G6" i="29"/>
  <c r="G5" i="29" s="1"/>
  <c r="N45" i="33"/>
  <c r="AL162" i="111"/>
  <c r="AD162" i="111"/>
  <c r="N48" i="33"/>
  <c r="F53" i="93"/>
  <c r="F52" i="93" s="1"/>
  <c r="N50" i="33" s="1"/>
  <c r="P50" i="33" s="1"/>
  <c r="N13" i="33" s="1"/>
  <c r="H159" i="111"/>
  <c r="L53" i="33"/>
  <c r="N73" i="33"/>
  <c r="P73" i="33" s="1"/>
  <c r="N36" i="33" s="1"/>
  <c r="N64" i="33"/>
  <c r="O47" i="33"/>
  <c r="O55" i="33"/>
  <c r="O52" i="33"/>
  <c r="I43" i="33"/>
  <c r="N47" i="33"/>
  <c r="P47" i="33" s="1"/>
  <c r="N10" i="33" s="1"/>
  <c r="I5" i="29"/>
  <c r="O54" i="33"/>
  <c r="O17" i="33" s="1"/>
  <c r="K64" i="33"/>
  <c r="M64" i="33" s="1"/>
  <c r="G6" i="46"/>
  <c r="AK6" i="46" s="1"/>
  <c r="G20" i="46"/>
  <c r="AK20" i="46" s="1"/>
  <c r="G7" i="46"/>
  <c r="AK7" i="46" s="1"/>
  <c r="M8" i="46"/>
  <c r="R8" i="14" s="1"/>
  <c r="G31" i="46"/>
  <c r="G14" i="46"/>
  <c r="AK14" i="46" s="1"/>
  <c r="G36" i="46"/>
  <c r="G8" i="46"/>
  <c r="AK8" i="46" s="1"/>
  <c r="R24" i="46"/>
  <c r="W24" i="14" s="1"/>
  <c r="R8" i="46"/>
  <c r="W8" i="14" s="1"/>
  <c r="AG8" i="46"/>
  <c r="AL8" i="14" s="1"/>
  <c r="G11" i="46"/>
  <c r="AK11" i="46" s="1"/>
  <c r="G12" i="46"/>
  <c r="AK12" i="46" s="1"/>
  <c r="G9" i="46"/>
  <c r="AK9" i="46" s="1"/>
  <c r="AG24" i="46"/>
  <c r="G15" i="46"/>
  <c r="AK15" i="46" s="1"/>
  <c r="G34" i="46"/>
  <c r="G29" i="46"/>
  <c r="G30" i="46"/>
  <c r="W24" i="46"/>
  <c r="AB24" i="14" s="1"/>
  <c r="W8" i="46"/>
  <c r="AB8" i="14" s="1"/>
  <c r="AB24" i="46"/>
  <c r="AG24" i="14" s="1"/>
  <c r="AE6" i="46"/>
  <c r="AJ6" i="14" s="1"/>
  <c r="AB8" i="46"/>
  <c r="AG8" i="14" s="1"/>
  <c r="H19" i="46"/>
  <c r="H22" i="46"/>
  <c r="H34" i="46"/>
  <c r="W34" i="46" s="1"/>
  <c r="AB34" i="14" s="1"/>
  <c r="H11" i="46"/>
  <c r="H10" i="46"/>
  <c r="G18" i="46"/>
  <c r="AK18" i="46" s="1"/>
  <c r="G21" i="46"/>
  <c r="AK21" i="46" s="1"/>
  <c r="G27" i="46"/>
  <c r="AK27" i="46" s="1"/>
  <c r="G10" i="46"/>
  <c r="AK10" i="46" s="1"/>
  <c r="L26" i="46"/>
  <c r="Q26" i="14" s="1"/>
  <c r="Q26" i="46"/>
  <c r="V26" i="14" s="1"/>
  <c r="AF26" i="46"/>
  <c r="G24" i="46"/>
  <c r="AK24" i="46" s="1"/>
  <c r="G17" i="46"/>
  <c r="AK17" i="46" s="1"/>
  <c r="V26" i="46"/>
  <c r="AA26" i="14" s="1"/>
  <c r="AA26" i="46"/>
  <c r="AF26" i="14" s="1"/>
  <c r="J34" i="46"/>
  <c r="Y34" i="46" s="1"/>
  <c r="AD34" i="14" s="1"/>
  <c r="J25" i="46"/>
  <c r="B68" i="33"/>
  <c r="L57" i="33"/>
  <c r="O68" i="33"/>
  <c r="O31" i="33" s="1"/>
  <c r="O71" i="33"/>
  <c r="N46" i="33"/>
  <c r="P46" i="33" s="1"/>
  <c r="K57" i="33"/>
  <c r="M57" i="33" s="1"/>
  <c r="H68" i="33"/>
  <c r="O72" i="33"/>
  <c r="K73" i="33"/>
  <c r="M73" i="33" s="1"/>
  <c r="AG7" i="46"/>
  <c r="AL7" i="14" s="1"/>
  <c r="AL7" i="46"/>
  <c r="AG6" i="46"/>
  <c r="AL6" i="14" s="1"/>
  <c r="AL6" i="46"/>
  <c r="AA15" i="46"/>
  <c r="AF15" i="14" s="1"/>
  <c r="AC21" i="46"/>
  <c r="AH21" i="46"/>
  <c r="AE10" i="46"/>
  <c r="AJ10" i="14" s="1"/>
  <c r="AJ10" i="46"/>
  <c r="AA31" i="46"/>
  <c r="AF31" i="46"/>
  <c r="AC17" i="46"/>
  <c r="AH17" i="14" s="1"/>
  <c r="AH17" i="46"/>
  <c r="AC20" i="46"/>
  <c r="AH20" i="14" s="1"/>
  <c r="AH20" i="46"/>
  <c r="AC22" i="46"/>
  <c r="AH22" i="14" s="1"/>
  <c r="AH22" i="46"/>
  <c r="AC8" i="46"/>
  <c r="AH8" i="14" s="1"/>
  <c r="AH8" i="46"/>
  <c r="AM8" i="14" s="1"/>
  <c r="AA24" i="46"/>
  <c r="AF24" i="46"/>
  <c r="AA16" i="46"/>
  <c r="AF16" i="14" s="1"/>
  <c r="AF16" i="46"/>
  <c r="AA33" i="46"/>
  <c r="AF33" i="14" s="1"/>
  <c r="AF33" i="46"/>
  <c r="AA20" i="46"/>
  <c r="AF20" i="46"/>
  <c r="AA12" i="46"/>
  <c r="AF12" i="46"/>
  <c r="AA34" i="46"/>
  <c r="AF34" i="14" s="1"/>
  <c r="AF34" i="46"/>
  <c r="AA35" i="46"/>
  <c r="AF35" i="14" s="1"/>
  <c r="AF35" i="46"/>
  <c r="AA22" i="46"/>
  <c r="AF22" i="14" s="1"/>
  <c r="AF22" i="46"/>
  <c r="AA9" i="46"/>
  <c r="AF9" i="14" s="1"/>
  <c r="AF9" i="46"/>
  <c r="AK9" i="14" s="1"/>
  <c r="AA29" i="46"/>
  <c r="AF29" i="14" s="1"/>
  <c r="AF29" i="46"/>
  <c r="AC16" i="46"/>
  <c r="AH16" i="14" s="1"/>
  <c r="AH16" i="46"/>
  <c r="AC18" i="46"/>
  <c r="AH18" i="14" s="1"/>
  <c r="AH18" i="46"/>
  <c r="AC15" i="46"/>
  <c r="AH15" i="14" s="1"/>
  <c r="AH15" i="46"/>
  <c r="AE18" i="46"/>
  <c r="AJ18" i="46"/>
  <c r="AE9" i="46"/>
  <c r="AJ9" i="14" s="1"/>
  <c r="AJ9" i="46"/>
  <c r="AE33" i="46"/>
  <c r="AJ33" i="14" s="1"/>
  <c r="AJ33" i="46"/>
  <c r="AO33" i="14" s="1"/>
  <c r="AE11" i="46"/>
  <c r="AJ11" i="14" s="1"/>
  <c r="AJ11" i="46"/>
  <c r="AO11" i="14" s="1"/>
  <c r="AE17" i="46"/>
  <c r="AJ17" i="46"/>
  <c r="AE14" i="46"/>
  <c r="AJ14" i="14" s="1"/>
  <c r="AJ14" i="46"/>
  <c r="AE12" i="46"/>
  <c r="AJ12" i="14" s="1"/>
  <c r="AJ12" i="46"/>
  <c r="AO12" i="14" s="1"/>
  <c r="AE15" i="46"/>
  <c r="AJ15" i="14" s="1"/>
  <c r="AJ15" i="46"/>
  <c r="AE34" i="46"/>
  <c r="AJ34" i="46"/>
  <c r="AE22" i="46"/>
  <c r="AJ22" i="46"/>
  <c r="AE7" i="46"/>
  <c r="AJ7" i="46"/>
  <c r="AO7" i="14" s="1"/>
  <c r="AE26" i="46"/>
  <c r="AJ26" i="14" s="1"/>
  <c r="AJ26" i="46"/>
  <c r="AO26" i="14" s="1"/>
  <c r="AE19" i="46"/>
  <c r="AJ19" i="46"/>
  <c r="AE25" i="46"/>
  <c r="AJ25" i="14" s="1"/>
  <c r="AJ25" i="46"/>
  <c r="AE16" i="46"/>
  <c r="AJ16" i="46"/>
  <c r="AO16" i="14" s="1"/>
  <c r="AE8" i="46"/>
  <c r="AJ8" i="14" s="1"/>
  <c r="AJ8" i="46"/>
  <c r="AO8" i="14" s="1"/>
  <c r="AE27" i="46"/>
  <c r="AJ27" i="46"/>
  <c r="AE35" i="46"/>
  <c r="AJ35" i="46"/>
  <c r="AE20" i="46"/>
  <c r="AJ20" i="14" s="1"/>
  <c r="AJ20" i="46"/>
  <c r="AO20" i="14" s="1"/>
  <c r="AE21" i="46"/>
  <c r="AJ21" i="14" s="1"/>
  <c r="AJ21" i="46"/>
  <c r="AE29" i="46"/>
  <c r="AJ29" i="46"/>
  <c r="AE30" i="46"/>
  <c r="AJ30" i="46"/>
  <c r="AE31" i="46"/>
  <c r="AJ31" i="14" s="1"/>
  <c r="AJ31" i="46"/>
  <c r="AO31" i="14" s="1"/>
  <c r="AE36" i="46"/>
  <c r="AJ36" i="14" s="1"/>
  <c r="AJ36" i="46"/>
  <c r="AO36" i="14" s="1"/>
  <c r="AE24" i="46"/>
  <c r="AJ24" i="46"/>
  <c r="AA19" i="46"/>
  <c r="AF19" i="46"/>
  <c r="AC31" i="46"/>
  <c r="AH31" i="46"/>
  <c r="AC36" i="46"/>
  <c r="AH36" i="14" s="1"/>
  <c r="AH36" i="46"/>
  <c r="AC35" i="46"/>
  <c r="AH35" i="46"/>
  <c r="AC34" i="46"/>
  <c r="AH34" i="14" s="1"/>
  <c r="AH34" i="46"/>
  <c r="AC33" i="46"/>
  <c r="AH33" i="14" s="1"/>
  <c r="AH33" i="46"/>
  <c r="AC12" i="46"/>
  <c r="AH12" i="14" s="1"/>
  <c r="AH12" i="46"/>
  <c r="AC29" i="46"/>
  <c r="AH29" i="46"/>
  <c r="AC27" i="46"/>
  <c r="AH27" i="14" s="1"/>
  <c r="AH27" i="46"/>
  <c r="AC26" i="46"/>
  <c r="AH26" i="46"/>
  <c r="AC25" i="46"/>
  <c r="AH25" i="14" s="1"/>
  <c r="AH25" i="46"/>
  <c r="AC24" i="46"/>
  <c r="AH24" i="46"/>
  <c r="AC10" i="46"/>
  <c r="AH10" i="46"/>
  <c r="AC9" i="46"/>
  <c r="AH9" i="14" s="1"/>
  <c r="AH9" i="46"/>
  <c r="AM9" i="14" s="1"/>
  <c r="AC14" i="46"/>
  <c r="AH14" i="14" s="1"/>
  <c r="AH14" i="46"/>
  <c r="AC7" i="46"/>
  <c r="AH7" i="46"/>
  <c r="AC11" i="46"/>
  <c r="AH11" i="46"/>
  <c r="AA30" i="46"/>
  <c r="AF30" i="14" s="1"/>
  <c r="AF30" i="46"/>
  <c r="AA10" i="46"/>
  <c r="AF10" i="14" s="1"/>
  <c r="AF10" i="46"/>
  <c r="AK10" i="14" s="1"/>
  <c r="AD26" i="46"/>
  <c r="AI26" i="46"/>
  <c r="AD30" i="46"/>
  <c r="AI30" i="14" s="1"/>
  <c r="AI30" i="46"/>
  <c r="AD21" i="46"/>
  <c r="AI21" i="14" s="1"/>
  <c r="AI21" i="46"/>
  <c r="AN21" i="14" s="1"/>
  <c r="AD14" i="46"/>
  <c r="AI14" i="14" s="1"/>
  <c r="AI14" i="46"/>
  <c r="AD33" i="46"/>
  <c r="AI33" i="46"/>
  <c r="AD12" i="46"/>
  <c r="AI12" i="46"/>
  <c r="AD36" i="46"/>
  <c r="AI36" i="14" s="1"/>
  <c r="AI36" i="46"/>
  <c r="AD17" i="46"/>
  <c r="AI17" i="14" s="1"/>
  <c r="AI17" i="46"/>
  <c r="AN17" i="14" s="1"/>
  <c r="AD9" i="46"/>
  <c r="AI9" i="46"/>
  <c r="AD29" i="46"/>
  <c r="AI29" i="46"/>
  <c r="AD31" i="46"/>
  <c r="AI31" i="46"/>
  <c r="AN31" i="14" s="1"/>
  <c r="AD7" i="46"/>
  <c r="AI7" i="14" s="1"/>
  <c r="AI7" i="46"/>
  <c r="AN7" i="14" s="1"/>
  <c r="AD27" i="46"/>
  <c r="AI27" i="46"/>
  <c r="AA25" i="46"/>
  <c r="AF25" i="46"/>
  <c r="AD20" i="46"/>
  <c r="AI20" i="14" s="1"/>
  <c r="AI20" i="46"/>
  <c r="AN20" i="14" s="1"/>
  <c r="AD11" i="46"/>
  <c r="AI11" i="14" s="1"/>
  <c r="AI11" i="46"/>
  <c r="AN11" i="14" s="1"/>
  <c r="AD8" i="46"/>
  <c r="AI8" i="46"/>
  <c r="AD18" i="46"/>
  <c r="AI18" i="14" s="1"/>
  <c r="AI18" i="46"/>
  <c r="AD10" i="46"/>
  <c r="AI10" i="14" s="1"/>
  <c r="AI10" i="46"/>
  <c r="AN10" i="14" s="1"/>
  <c r="AD24" i="46"/>
  <c r="AI24" i="14" s="1"/>
  <c r="AI24" i="46"/>
  <c r="AN24" i="14" s="1"/>
  <c r="AD22" i="46"/>
  <c r="AI22" i="46"/>
  <c r="AD35" i="46"/>
  <c r="AI35" i="14" s="1"/>
  <c r="AI35" i="46"/>
  <c r="AD15" i="46"/>
  <c r="AI15" i="14" s="1"/>
  <c r="AI15" i="46"/>
  <c r="AN15" i="14" s="1"/>
  <c r="AB35" i="46"/>
  <c r="AG35" i="14" s="1"/>
  <c r="AG35" i="46"/>
  <c r="AB30" i="46"/>
  <c r="AG30" i="46"/>
  <c r="AB9" i="46"/>
  <c r="AG9" i="14" s="1"/>
  <c r="AG9" i="46"/>
  <c r="AB16" i="46"/>
  <c r="AG16" i="14" s="1"/>
  <c r="AG16" i="46"/>
  <c r="AB25" i="46"/>
  <c r="AG25" i="14" s="1"/>
  <c r="AG25" i="46"/>
  <c r="AB17" i="46"/>
  <c r="AG17" i="46"/>
  <c r="AB26" i="46"/>
  <c r="AG26" i="14" s="1"/>
  <c r="AG26" i="46"/>
  <c r="AB20" i="46"/>
  <c r="AG20" i="14" s="1"/>
  <c r="AG20" i="46"/>
  <c r="AB36" i="46"/>
  <c r="AG36" i="14" s="1"/>
  <c r="AG36" i="46"/>
  <c r="AB21" i="46"/>
  <c r="AG21" i="46"/>
  <c r="AB15" i="46"/>
  <c r="AG15" i="46"/>
  <c r="AB29" i="46"/>
  <c r="AG29" i="46"/>
  <c r="AB18" i="46"/>
  <c r="AG18" i="14" s="1"/>
  <c r="AG18" i="46"/>
  <c r="AB14" i="46"/>
  <c r="AG14" i="46"/>
  <c r="AB27" i="46"/>
  <c r="AG27" i="14" s="1"/>
  <c r="AG27" i="46"/>
  <c r="AB33" i="46"/>
  <c r="AG33" i="14" s="1"/>
  <c r="AG33" i="46"/>
  <c r="AB31" i="46"/>
  <c r="AG31" i="14" s="1"/>
  <c r="AG31" i="46"/>
  <c r="AD6" i="46"/>
  <c r="AI6" i="46"/>
  <c r="AA7" i="46"/>
  <c r="AF7" i="46"/>
  <c r="AA6" i="46"/>
  <c r="AF6" i="14" s="1"/>
  <c r="AF6" i="46"/>
  <c r="AC30" i="46"/>
  <c r="AH30" i="14" s="1"/>
  <c r="AH30" i="46"/>
  <c r="AD16" i="46"/>
  <c r="AI16" i="46"/>
  <c r="AD19" i="46"/>
  <c r="AI19" i="46"/>
  <c r="AC6" i="46"/>
  <c r="AH6" i="14" s="1"/>
  <c r="AH6" i="46"/>
  <c r="AM6" i="14" s="1"/>
  <c r="AC19" i="46"/>
  <c r="AH19" i="14" s="1"/>
  <c r="AH19" i="46"/>
  <c r="W7" i="46"/>
  <c r="AB7" i="46"/>
  <c r="AB6" i="46"/>
  <c r="AG6" i="14" s="1"/>
  <c r="AN9" i="14"/>
  <c r="AF25" i="14"/>
  <c r="AG30" i="14"/>
  <c r="AL9" i="14"/>
  <c r="AG14" i="14"/>
  <c r="AI16" i="14"/>
  <c r="W6" i="46"/>
  <c r="AB6" i="14" s="1"/>
  <c r="Y6" i="46"/>
  <c r="AD6" i="14" s="1"/>
  <c r="V6" i="46"/>
  <c r="X6" i="46"/>
  <c r="N21" i="46"/>
  <c r="S21" i="14" s="1"/>
  <c r="X21" i="46"/>
  <c r="S21" i="46"/>
  <c r="X21" i="14" s="1"/>
  <c r="Z10" i="46"/>
  <c r="AE10" i="14" s="1"/>
  <c r="U10" i="46"/>
  <c r="Q31" i="46"/>
  <c r="V31" i="14" s="1"/>
  <c r="N17" i="46"/>
  <c r="S17" i="14" s="1"/>
  <c r="X17" i="46"/>
  <c r="AC17" i="14" s="1"/>
  <c r="S17" i="46"/>
  <c r="X17" i="14" s="1"/>
  <c r="L11" i="46"/>
  <c r="Q11" i="14" s="1"/>
  <c r="N20" i="46"/>
  <c r="S20" i="14" s="1"/>
  <c r="X20" i="46"/>
  <c r="AC20" i="14" s="1"/>
  <c r="S20" i="46"/>
  <c r="X20" i="14" s="1"/>
  <c r="N22" i="46"/>
  <c r="S22" i="14" s="1"/>
  <c r="X22" i="46"/>
  <c r="AC22" i="14" s="1"/>
  <c r="S22" i="46"/>
  <c r="X22" i="14" s="1"/>
  <c r="N8" i="46"/>
  <c r="X8" i="46"/>
  <c r="S8" i="46"/>
  <c r="L24" i="46"/>
  <c r="Q24" i="14" s="1"/>
  <c r="V24" i="46"/>
  <c r="AA24" i="14" s="1"/>
  <c r="Q24" i="46"/>
  <c r="V24" i="14" s="1"/>
  <c r="L16" i="46"/>
  <c r="V16" i="46"/>
  <c r="Q16" i="46"/>
  <c r="L33" i="46"/>
  <c r="Q33" i="14" s="1"/>
  <c r="Q33" i="46"/>
  <c r="L20" i="46"/>
  <c r="Q20" i="14" s="1"/>
  <c r="V20" i="46"/>
  <c r="AA20" i="14" s="1"/>
  <c r="Q20" i="46"/>
  <c r="V20" i="14" s="1"/>
  <c r="L34" i="46"/>
  <c r="Q34" i="46"/>
  <c r="Q17" i="46"/>
  <c r="V17" i="14" s="1"/>
  <c r="L35" i="46"/>
  <c r="Q35" i="46"/>
  <c r="L22" i="46"/>
  <c r="V22" i="46"/>
  <c r="Q22" i="46"/>
  <c r="Q18" i="46"/>
  <c r="L14" i="46"/>
  <c r="Q14" i="14" s="1"/>
  <c r="V14" i="46"/>
  <c r="AA14" i="14" s="1"/>
  <c r="L29" i="46"/>
  <c r="Q29" i="46"/>
  <c r="V29" i="14" s="1"/>
  <c r="V27" i="46"/>
  <c r="AA27" i="14" s="1"/>
  <c r="N16" i="46"/>
  <c r="X16" i="46"/>
  <c r="AC16" i="14" s="1"/>
  <c r="S16" i="46"/>
  <c r="X16" i="14" s="1"/>
  <c r="N18" i="46"/>
  <c r="S18" i="14" s="1"/>
  <c r="X18" i="46"/>
  <c r="AC18" i="14" s="1"/>
  <c r="S18" i="46"/>
  <c r="X18" i="14" s="1"/>
  <c r="N15" i="46"/>
  <c r="S15" i="14" s="1"/>
  <c r="X15" i="46"/>
  <c r="S15" i="46"/>
  <c r="Z18" i="46"/>
  <c r="AE18" i="14" s="1"/>
  <c r="U18" i="46"/>
  <c r="Z9" i="46"/>
  <c r="AE9" i="14" s="1"/>
  <c r="U9" i="46"/>
  <c r="Z9" i="14" s="1"/>
  <c r="AE33" i="14"/>
  <c r="U33" i="46"/>
  <c r="Z33" i="14" s="1"/>
  <c r="Z11" i="46"/>
  <c r="AE11" i="14" s="1"/>
  <c r="U11" i="46"/>
  <c r="Z17" i="46"/>
  <c r="AE17" i="14" s="1"/>
  <c r="U17" i="46"/>
  <c r="Z17" i="14" s="1"/>
  <c r="Z14" i="46"/>
  <c r="AE14" i="14" s="1"/>
  <c r="U14" i="46"/>
  <c r="Z14" i="14" s="1"/>
  <c r="Z12" i="46"/>
  <c r="AE12" i="14" s="1"/>
  <c r="U12" i="46"/>
  <c r="Z12" i="14" s="1"/>
  <c r="Z15" i="46"/>
  <c r="AE15" i="14" s="1"/>
  <c r="U15" i="46"/>
  <c r="AE34" i="14"/>
  <c r="U34" i="46"/>
  <c r="Z34" i="14" s="1"/>
  <c r="Z22" i="46"/>
  <c r="AE22" i="14" s="1"/>
  <c r="U22" i="46"/>
  <c r="Z22" i="14" s="1"/>
  <c r="Z7" i="46"/>
  <c r="AE7" i="14" s="1"/>
  <c r="U7" i="46"/>
  <c r="Z7" i="14" s="1"/>
  <c r="Z26" i="46"/>
  <c r="AE26" i="14" s="1"/>
  <c r="U26" i="46"/>
  <c r="Z19" i="46"/>
  <c r="AE19" i="14" s="1"/>
  <c r="U19" i="46"/>
  <c r="Z19" i="14" s="1"/>
  <c r="Z25" i="46"/>
  <c r="AE25" i="14" s="1"/>
  <c r="U25" i="46"/>
  <c r="Z25" i="14" s="1"/>
  <c r="Z16" i="46"/>
  <c r="AE16" i="14" s="1"/>
  <c r="U16" i="46"/>
  <c r="Z8" i="46"/>
  <c r="AE8" i="14" s="1"/>
  <c r="U8" i="46"/>
  <c r="Z27" i="46"/>
  <c r="AE27" i="14" s="1"/>
  <c r="U27" i="46"/>
  <c r="Z27" i="14" s="1"/>
  <c r="AE35" i="14"/>
  <c r="U35" i="46"/>
  <c r="Z20" i="46"/>
  <c r="AE20" i="14" s="1"/>
  <c r="U20" i="46"/>
  <c r="Z20" i="14" s="1"/>
  <c r="Z21" i="46"/>
  <c r="AE21" i="14" s="1"/>
  <c r="U21" i="46"/>
  <c r="AE29" i="14"/>
  <c r="U29" i="46"/>
  <c r="Z29" i="14" s="1"/>
  <c r="AE30" i="14"/>
  <c r="U30" i="46"/>
  <c r="Z30" i="14" s="1"/>
  <c r="AE31" i="14"/>
  <c r="U31" i="46"/>
  <c r="Z31" i="14" s="1"/>
  <c r="AE36" i="14"/>
  <c r="U36" i="46"/>
  <c r="Z24" i="46"/>
  <c r="AE24" i="14" s="1"/>
  <c r="U24" i="46"/>
  <c r="L19" i="46"/>
  <c r="Q19" i="14" s="1"/>
  <c r="V19" i="46"/>
  <c r="AA19" i="14" s="1"/>
  <c r="Q19" i="46"/>
  <c r="V19" i="14" s="1"/>
  <c r="N31" i="46"/>
  <c r="S31" i="46"/>
  <c r="N36" i="46"/>
  <c r="S36" i="46"/>
  <c r="X36" i="14" s="1"/>
  <c r="N35" i="46"/>
  <c r="S35" i="14" s="1"/>
  <c r="S35" i="46"/>
  <c r="X35" i="14" s="1"/>
  <c r="N34" i="46"/>
  <c r="S34" i="14" s="1"/>
  <c r="S34" i="46"/>
  <c r="X34" i="14" s="1"/>
  <c r="N33" i="46"/>
  <c r="S33" i="14" s="1"/>
  <c r="S33" i="46"/>
  <c r="N12" i="46"/>
  <c r="X12" i="46"/>
  <c r="AC12" i="14" s="1"/>
  <c r="S12" i="46"/>
  <c r="X12" i="14" s="1"/>
  <c r="N29" i="46"/>
  <c r="S29" i="14" s="1"/>
  <c r="S29" i="46"/>
  <c r="X29" i="14" s="1"/>
  <c r="N27" i="46"/>
  <c r="S27" i="14" s="1"/>
  <c r="X27" i="46"/>
  <c r="AC27" i="14" s="1"/>
  <c r="S27" i="46"/>
  <c r="N26" i="46"/>
  <c r="X26" i="46"/>
  <c r="S26" i="46"/>
  <c r="N25" i="46"/>
  <c r="X25" i="46"/>
  <c r="AC25" i="14" s="1"/>
  <c r="S25" i="46"/>
  <c r="X25" i="14" s="1"/>
  <c r="N24" i="46"/>
  <c r="S24" i="14" s="1"/>
  <c r="X24" i="46"/>
  <c r="S24" i="46"/>
  <c r="N10" i="46"/>
  <c r="X10" i="46"/>
  <c r="AC10" i="14" s="1"/>
  <c r="S10" i="46"/>
  <c r="X10" i="14" s="1"/>
  <c r="N9" i="46"/>
  <c r="S9" i="14" s="1"/>
  <c r="X9" i="46"/>
  <c r="S9" i="46"/>
  <c r="X9" i="14" s="1"/>
  <c r="N14" i="46"/>
  <c r="X14" i="46"/>
  <c r="S14" i="46"/>
  <c r="X14" i="14" s="1"/>
  <c r="N7" i="46"/>
  <c r="X7" i="46"/>
  <c r="AC7" i="14" s="1"/>
  <c r="S7" i="46"/>
  <c r="N11" i="46"/>
  <c r="S11" i="14" s="1"/>
  <c r="X11" i="46"/>
  <c r="AC11" i="14" s="1"/>
  <c r="S11" i="46"/>
  <c r="Q30" i="46"/>
  <c r="V10" i="46"/>
  <c r="Q10" i="46"/>
  <c r="V10" i="14" s="1"/>
  <c r="Y26" i="46"/>
  <c r="AD26" i="14" s="1"/>
  <c r="T26" i="46"/>
  <c r="Y26" i="14" s="1"/>
  <c r="O30" i="46"/>
  <c r="T30" i="14" s="1"/>
  <c r="T30" i="46"/>
  <c r="Y30" i="14" s="1"/>
  <c r="O21" i="46"/>
  <c r="Y21" i="46"/>
  <c r="T21" i="46"/>
  <c r="Y21" i="14" s="1"/>
  <c r="Y14" i="46"/>
  <c r="AD14" i="14" s="1"/>
  <c r="T14" i="46"/>
  <c r="Y14" i="14" s="1"/>
  <c r="T33" i="46"/>
  <c r="Y33" i="14" s="1"/>
  <c r="Y12" i="46"/>
  <c r="AD12" i="14" s="1"/>
  <c r="T12" i="46"/>
  <c r="Y12" i="14" s="1"/>
  <c r="O36" i="46"/>
  <c r="T36" i="46"/>
  <c r="O17" i="46"/>
  <c r="T17" i="14" s="1"/>
  <c r="Y17" i="46"/>
  <c r="AD17" i="14" s="1"/>
  <c r="T17" i="46"/>
  <c r="Y17" i="14" s="1"/>
  <c r="Y9" i="46"/>
  <c r="AD9" i="14" s="1"/>
  <c r="T9" i="46"/>
  <c r="Y9" i="14" s="1"/>
  <c r="O29" i="46"/>
  <c r="T29" i="14" s="1"/>
  <c r="T29" i="46"/>
  <c r="Y29" i="14" s="1"/>
  <c r="O31" i="46"/>
  <c r="T31" i="46"/>
  <c r="Y31" i="14" s="1"/>
  <c r="O7" i="46"/>
  <c r="T7" i="14" s="1"/>
  <c r="Y7" i="46"/>
  <c r="AD7" i="14" s="1"/>
  <c r="T7" i="46"/>
  <c r="Y7" i="14" s="1"/>
  <c r="O27" i="46"/>
  <c r="T27" i="14" s="1"/>
  <c r="Y27" i="46"/>
  <c r="AD27" i="14" s="1"/>
  <c r="T27" i="46"/>
  <c r="V25" i="46"/>
  <c r="AA25" i="14" s="1"/>
  <c r="Q25" i="46"/>
  <c r="V25" i="14" s="1"/>
  <c r="Y20" i="46"/>
  <c r="AD20" i="14" s="1"/>
  <c r="T20" i="46"/>
  <c r="Y20" i="14" s="1"/>
  <c r="Y11" i="46"/>
  <c r="AD11" i="14" s="1"/>
  <c r="T11" i="46"/>
  <c r="Y11" i="14" s="1"/>
  <c r="Y8" i="46"/>
  <c r="AD8" i="14" s="1"/>
  <c r="T8" i="46"/>
  <c r="Y18" i="46"/>
  <c r="T18" i="46"/>
  <c r="Y18" i="14" s="1"/>
  <c r="Y10" i="46"/>
  <c r="T10" i="46"/>
  <c r="Y24" i="46"/>
  <c r="AD24" i="14" s="1"/>
  <c r="T24" i="46"/>
  <c r="Y24" i="14" s="1"/>
  <c r="Y22" i="46"/>
  <c r="AD22" i="14" s="1"/>
  <c r="T22" i="46"/>
  <c r="O35" i="46"/>
  <c r="T35" i="14" s="1"/>
  <c r="T35" i="46"/>
  <c r="Y35" i="14" s="1"/>
  <c r="Y15" i="46"/>
  <c r="AD15" i="14" s="1"/>
  <c r="T15" i="46"/>
  <c r="Y15" i="14" s="1"/>
  <c r="M35" i="46"/>
  <c r="R35" i="14" s="1"/>
  <c r="R35" i="46"/>
  <c r="W35" i="14" s="1"/>
  <c r="M30" i="46"/>
  <c r="R30" i="14" s="1"/>
  <c r="AB30" i="14"/>
  <c r="R30" i="46"/>
  <c r="W9" i="46"/>
  <c r="R9" i="46"/>
  <c r="W9" i="14" s="1"/>
  <c r="AB7" i="14"/>
  <c r="R7" i="46"/>
  <c r="W7" i="14" s="1"/>
  <c r="W16" i="46"/>
  <c r="AB16" i="14" s="1"/>
  <c r="R16" i="46"/>
  <c r="W16" i="14" s="1"/>
  <c r="W25" i="46"/>
  <c r="R25" i="46"/>
  <c r="M17" i="46"/>
  <c r="R17" i="14" s="1"/>
  <c r="W17" i="46"/>
  <c r="AB17" i="14" s="1"/>
  <c r="R17" i="46"/>
  <c r="W17" i="14" s="1"/>
  <c r="M26" i="46"/>
  <c r="R26" i="14" s="1"/>
  <c r="W26" i="46"/>
  <c r="AB26" i="14" s="1"/>
  <c r="R26" i="46"/>
  <c r="W26" i="14" s="1"/>
  <c r="W20" i="46"/>
  <c r="R20" i="46"/>
  <c r="M36" i="46"/>
  <c r="R36" i="14" s="1"/>
  <c r="AB36" i="14"/>
  <c r="R36" i="46"/>
  <c r="W36" i="14" s="1"/>
  <c r="W21" i="46"/>
  <c r="AB21" i="14" s="1"/>
  <c r="R21" i="46"/>
  <c r="W21" i="14" s="1"/>
  <c r="W15" i="46"/>
  <c r="AB15" i="14" s="1"/>
  <c r="R15" i="46"/>
  <c r="W15" i="14" s="1"/>
  <c r="R29" i="46"/>
  <c r="W29" i="14" s="1"/>
  <c r="M18" i="46"/>
  <c r="R18" i="14" s="1"/>
  <c r="W18" i="46"/>
  <c r="AB18" i="14" s="1"/>
  <c r="R18" i="46"/>
  <c r="W18" i="14" s="1"/>
  <c r="W14" i="46"/>
  <c r="AB14" i="14" s="1"/>
  <c r="R14" i="46"/>
  <c r="W14" i="14" s="1"/>
  <c r="M27" i="46"/>
  <c r="R27" i="14" s="1"/>
  <c r="W27" i="46"/>
  <c r="AB27" i="14" s="1"/>
  <c r="R27" i="46"/>
  <c r="W27" i="14" s="1"/>
  <c r="M33" i="46"/>
  <c r="R33" i="14" s="1"/>
  <c r="AB33" i="14"/>
  <c r="R33" i="46"/>
  <c r="W33" i="14" s="1"/>
  <c r="AB31" i="14"/>
  <c r="R31" i="46"/>
  <c r="W31" i="14" s="1"/>
  <c r="V7" i="46"/>
  <c r="Q7" i="46"/>
  <c r="N30" i="46"/>
  <c r="S30" i="14" s="1"/>
  <c r="AC30" i="14"/>
  <c r="S30" i="46"/>
  <c r="X30" i="14" s="1"/>
  <c r="Y16" i="46"/>
  <c r="AD16" i="14" s="1"/>
  <c r="T16" i="46"/>
  <c r="Y16" i="14" s="1"/>
  <c r="Y19" i="46"/>
  <c r="AD19" i="14" s="1"/>
  <c r="T19" i="46"/>
  <c r="Y19" i="14" s="1"/>
  <c r="N19" i="46"/>
  <c r="S19" i="14" s="1"/>
  <c r="X19" i="46"/>
  <c r="AC19" i="14" s="1"/>
  <c r="S19" i="46"/>
  <c r="X19" i="14" s="1"/>
  <c r="R6" i="46"/>
  <c r="W6" i="14" s="1"/>
  <c r="M6" i="46"/>
  <c r="R6" i="14" s="1"/>
  <c r="T6" i="46"/>
  <c r="O6" i="46"/>
  <c r="T6" i="14" s="1"/>
  <c r="L6" i="46"/>
  <c r="Q6" i="14" s="1"/>
  <c r="Q6" i="46"/>
  <c r="S6" i="46"/>
  <c r="N6" i="46"/>
  <c r="L30" i="46"/>
  <c r="Q30" i="14" s="1"/>
  <c r="L10" i="46"/>
  <c r="Q10" i="14" s="1"/>
  <c r="O26" i="46"/>
  <c r="T26" i="14" s="1"/>
  <c r="O14" i="46"/>
  <c r="T14" i="14" s="1"/>
  <c r="AS33" i="14"/>
  <c r="O33" i="46"/>
  <c r="O12" i="46"/>
  <c r="T12" i="14" s="1"/>
  <c r="AS9" i="14"/>
  <c r="O9" i="46"/>
  <c r="L25" i="46"/>
  <c r="Q25" i="14" s="1"/>
  <c r="O20" i="46"/>
  <c r="T20" i="14" s="1"/>
  <c r="AS11" i="14"/>
  <c r="O11" i="46"/>
  <c r="T11" i="14" s="1"/>
  <c r="Y8" i="14"/>
  <c r="O8" i="46"/>
  <c r="O18" i="46"/>
  <c r="T18" i="14" s="1"/>
  <c r="O10" i="46"/>
  <c r="O24" i="46"/>
  <c r="T24" i="14" s="1"/>
  <c r="O22" i="46"/>
  <c r="T22" i="14" s="1"/>
  <c r="AS15" i="14"/>
  <c r="O15" i="46"/>
  <c r="T15" i="14" s="1"/>
  <c r="M9" i="46"/>
  <c r="AG7" i="14"/>
  <c r="M7" i="46"/>
  <c r="R7" i="14" s="1"/>
  <c r="M16" i="46"/>
  <c r="R16" i="14" s="1"/>
  <c r="M25" i="46"/>
  <c r="R25" i="14" s="1"/>
  <c r="M20" i="46"/>
  <c r="M21" i="46"/>
  <c r="AG15" i="14"/>
  <c r="M15" i="46"/>
  <c r="AG29" i="14"/>
  <c r="M29" i="46"/>
  <c r="R29" i="14" s="1"/>
  <c r="M14" i="46"/>
  <c r="R14" i="14" s="1"/>
  <c r="M31" i="46"/>
  <c r="R31" i="14" s="1"/>
  <c r="L7" i="46"/>
  <c r="AN16" i="14"/>
  <c r="O16" i="46"/>
  <c r="T16" i="14" s="1"/>
  <c r="O19" i="46"/>
  <c r="T19" i="14" s="1"/>
  <c r="E71" i="94"/>
  <c r="D67" i="91"/>
  <c r="U66" i="31" s="1"/>
  <c r="D62" i="94"/>
  <c r="D71" i="94"/>
  <c r="B67" i="94"/>
  <c r="D43" i="22"/>
  <c r="I59" i="111"/>
  <c r="B66" i="33"/>
  <c r="H65" i="31"/>
  <c r="B28" i="31" s="1"/>
  <c r="I61" i="111"/>
  <c r="N44" i="33"/>
  <c r="P44" i="33" s="1"/>
  <c r="E44" i="94"/>
  <c r="I140" i="111"/>
  <c r="V141" i="111" s="1"/>
  <c r="E62" i="94"/>
  <c r="E43" i="94" s="1"/>
  <c r="E51" i="33"/>
  <c r="E52" i="33"/>
  <c r="C71" i="94"/>
  <c r="C66" i="97"/>
  <c r="F64" i="33" s="1"/>
  <c r="C44" i="94"/>
  <c r="K63" i="33"/>
  <c r="M63" i="33" s="1"/>
  <c r="D44" i="94"/>
  <c r="D67" i="94"/>
  <c r="D52" i="94"/>
  <c r="H64" i="33"/>
  <c r="D44" i="91"/>
  <c r="U43" i="31" s="1"/>
  <c r="C52" i="94"/>
  <c r="C44" i="90"/>
  <c r="L43" i="31" s="1"/>
  <c r="B52" i="33"/>
  <c r="H64" i="31"/>
  <c r="C27" i="31" s="1"/>
  <c r="C27" i="36" s="1"/>
  <c r="C27" i="44" s="1"/>
  <c r="C26" i="40" s="1"/>
  <c r="H53" i="31"/>
  <c r="B16" i="31" s="1"/>
  <c r="B16" i="36" s="1"/>
  <c r="B16" i="44" s="1"/>
  <c r="B15" i="40" s="1"/>
  <c r="B62" i="94"/>
  <c r="B71" i="94"/>
  <c r="B71" i="95"/>
  <c r="G70" i="25" s="1"/>
  <c r="B44" i="95"/>
  <c r="G43" i="25" s="1"/>
  <c r="H46" i="31"/>
  <c r="G9" i="31" s="1"/>
  <c r="G9" i="36" s="1"/>
  <c r="G9" i="44" s="1"/>
  <c r="G8" i="40" s="1"/>
  <c r="B52" i="94"/>
  <c r="B52" i="95"/>
  <c r="G51" i="25" s="1"/>
  <c r="B67" i="95"/>
  <c r="G66" i="25" s="1"/>
  <c r="B71" i="33"/>
  <c r="D71" i="91"/>
  <c r="U70" i="31" s="1"/>
  <c r="AB25" i="14"/>
  <c r="C62" i="91"/>
  <c r="M61" i="31" s="1"/>
  <c r="W25" i="14"/>
  <c r="AS19" i="14"/>
  <c r="AN14" i="14"/>
  <c r="I123" i="111"/>
  <c r="D62" i="91"/>
  <c r="U61" i="31" s="1"/>
  <c r="P165" i="36"/>
  <c r="T165" i="44" s="1"/>
  <c r="T160" i="40" s="1"/>
  <c r="AF55" i="31"/>
  <c r="AC18" i="31" s="1"/>
  <c r="AG21" i="14"/>
  <c r="O61" i="33"/>
  <c r="O24" i="33" s="1"/>
  <c r="K23" i="29"/>
  <c r="N60" i="33" s="1"/>
  <c r="P60" i="33" s="1"/>
  <c r="N23" i="33" s="1"/>
  <c r="H172" i="36" s="1"/>
  <c r="H172" i="44" s="1"/>
  <c r="AN19" i="14"/>
  <c r="AI19" i="14"/>
  <c r="V154" i="111"/>
  <c r="AL154" i="111" s="1"/>
  <c r="AN22" i="14"/>
  <c r="F47" i="97"/>
  <c r="F59" i="33"/>
  <c r="I61" i="33"/>
  <c r="C48" i="97"/>
  <c r="D75" i="97"/>
  <c r="C3" i="52"/>
  <c r="E3" i="66"/>
  <c r="AD4" i="54" s="1"/>
  <c r="E3" i="52"/>
  <c r="B3" i="75"/>
  <c r="B3" i="51"/>
  <c r="D4" i="54" s="1"/>
  <c r="B3" i="52"/>
  <c r="D3" i="66"/>
  <c r="V4" i="54" s="1"/>
  <c r="D3" i="52"/>
  <c r="N4" i="54"/>
  <c r="N5" i="54"/>
  <c r="AD13" i="54"/>
  <c r="V84" i="111"/>
  <c r="AD84" i="111" s="1"/>
  <c r="V54" i="111"/>
  <c r="AH54" i="111" s="1"/>
  <c r="B58" i="93"/>
  <c r="B56" i="33" s="1"/>
  <c r="H19" i="111"/>
  <c r="F72" i="89"/>
  <c r="C178" i="111"/>
  <c r="F68" i="89"/>
  <c r="C174" i="111"/>
  <c r="F63" i="89"/>
  <c r="C169" i="111"/>
  <c r="B47" i="93"/>
  <c r="B45" i="33" s="1"/>
  <c r="H8" i="111"/>
  <c r="V8" i="111" s="1"/>
  <c r="B59" i="93"/>
  <c r="B57" i="33" s="1"/>
  <c r="H20" i="111"/>
  <c r="C51" i="93"/>
  <c r="E49" i="33" s="1"/>
  <c r="H49" i="111"/>
  <c r="B55" i="93"/>
  <c r="H16" i="111"/>
  <c r="D47" i="93"/>
  <c r="H45" i="33" s="1"/>
  <c r="H81" i="111"/>
  <c r="V82" i="111" s="1"/>
  <c r="C46" i="93"/>
  <c r="E44" i="33" s="1"/>
  <c r="H44" i="111"/>
  <c r="D50" i="93"/>
  <c r="H48" i="33" s="1"/>
  <c r="J48" i="33" s="1"/>
  <c r="I11" i="33" s="1"/>
  <c r="H84" i="111"/>
  <c r="E69" i="93"/>
  <c r="K67" i="33" s="1"/>
  <c r="M67" i="33" s="1"/>
  <c r="H139" i="111"/>
  <c r="D60" i="93"/>
  <c r="H58" i="33" s="1"/>
  <c r="H94" i="111"/>
  <c r="D72" i="93"/>
  <c r="H70" i="33" s="1"/>
  <c r="H106" i="111"/>
  <c r="V107" i="111" s="1"/>
  <c r="C68" i="93"/>
  <c r="H66" i="111"/>
  <c r="D173" i="40"/>
  <c r="AC178" i="44"/>
  <c r="D155" i="40"/>
  <c r="AC160" i="44"/>
  <c r="D54" i="93"/>
  <c r="H52" i="33" s="1"/>
  <c r="H88" i="111"/>
  <c r="V89" i="111" s="1"/>
  <c r="C46" i="97"/>
  <c r="I44" i="111"/>
  <c r="C72" i="97"/>
  <c r="F70" i="33" s="1"/>
  <c r="I70" i="111"/>
  <c r="E60" i="93"/>
  <c r="K58" i="33" s="1"/>
  <c r="M58" i="33" s="1"/>
  <c r="K21" i="33" s="1"/>
  <c r="M21" i="33" s="1"/>
  <c r="H130" i="111"/>
  <c r="C63" i="89"/>
  <c r="C61" i="111"/>
  <c r="W123" i="111"/>
  <c r="AE123" i="111" s="1"/>
  <c r="D33" i="88"/>
  <c r="B32" i="111" s="1"/>
  <c r="B35" i="111"/>
  <c r="B61" i="97"/>
  <c r="C59" i="33" s="1"/>
  <c r="I22" i="111"/>
  <c r="E68" i="97"/>
  <c r="L66" i="33" s="1"/>
  <c r="I138" i="111"/>
  <c r="E156" i="40"/>
  <c r="E179" i="40"/>
  <c r="E177" i="40"/>
  <c r="E153" i="40"/>
  <c r="E152" i="40"/>
  <c r="E167" i="40"/>
  <c r="B49" i="94"/>
  <c r="N10" i="111"/>
  <c r="B63" i="88"/>
  <c r="B62" i="31" s="1"/>
  <c r="H62" i="31" s="1"/>
  <c r="C25" i="31" s="1"/>
  <c r="B24" i="111"/>
  <c r="B57" i="93"/>
  <c r="B55" i="33" s="1"/>
  <c r="H18" i="111"/>
  <c r="D51" i="89"/>
  <c r="S50" i="31" s="1"/>
  <c r="X50" i="31" s="1"/>
  <c r="V13" i="31" s="1"/>
  <c r="C85" i="111"/>
  <c r="M6" i="89"/>
  <c r="C114" i="111" s="1"/>
  <c r="C116" i="111"/>
  <c r="C45" i="89"/>
  <c r="K44" i="31" s="1"/>
  <c r="C43" i="111"/>
  <c r="C50" i="93"/>
  <c r="E48" i="33" s="1"/>
  <c r="H48" i="111"/>
  <c r="Y79" i="111"/>
  <c r="AG79" i="111" s="1"/>
  <c r="D60" i="89"/>
  <c r="S59" i="31" s="1"/>
  <c r="X59" i="31" s="1"/>
  <c r="C94" i="111"/>
  <c r="D59" i="89"/>
  <c r="S58" i="31" s="1"/>
  <c r="X58" i="31" s="1"/>
  <c r="C93" i="111"/>
  <c r="D58" i="97"/>
  <c r="I56" i="33" s="1"/>
  <c r="I92" i="111"/>
  <c r="C51" i="97"/>
  <c r="I49" i="111"/>
  <c r="C49" i="93"/>
  <c r="E47" i="33" s="1"/>
  <c r="H47" i="111"/>
  <c r="B61" i="93"/>
  <c r="B59" i="33" s="1"/>
  <c r="H22" i="111"/>
  <c r="D56" i="93"/>
  <c r="H54" i="33" s="1"/>
  <c r="H90" i="111"/>
  <c r="V91" i="111" s="1"/>
  <c r="X150" i="111"/>
  <c r="AF150" i="111" s="1"/>
  <c r="E55" i="93"/>
  <c r="K53" i="33" s="1"/>
  <c r="M53" i="33" s="1"/>
  <c r="K16" i="33" s="1"/>
  <c r="H125" i="111"/>
  <c r="V126" i="111" s="1"/>
  <c r="C57" i="93"/>
  <c r="E55" i="33" s="1"/>
  <c r="H55" i="111"/>
  <c r="D57" i="93"/>
  <c r="H55" i="33" s="1"/>
  <c r="H91" i="111"/>
  <c r="B50" i="93"/>
  <c r="B48" i="33" s="1"/>
  <c r="H11" i="111"/>
  <c r="X78" i="111"/>
  <c r="AF78" i="111" s="1"/>
  <c r="B69" i="93"/>
  <c r="B67" i="33" s="1"/>
  <c r="H30" i="111"/>
  <c r="B49" i="97"/>
  <c r="C47" i="33" s="1"/>
  <c r="I10" i="111"/>
  <c r="C64" i="97"/>
  <c r="I62" i="111"/>
  <c r="X13" i="111"/>
  <c r="AF13" i="111" s="1"/>
  <c r="B46" i="97"/>
  <c r="C44" i="33" s="1"/>
  <c r="I7" i="111"/>
  <c r="W28" i="111"/>
  <c r="AE28" i="111" s="1"/>
  <c r="W106" i="111"/>
  <c r="AE106" i="111" s="1"/>
  <c r="W102" i="111"/>
  <c r="AE102" i="111" s="1"/>
  <c r="W115" i="111"/>
  <c r="AE115" i="111" s="1"/>
  <c r="W79" i="111"/>
  <c r="AE79" i="111" s="1"/>
  <c r="B53" i="97"/>
  <c r="I14" i="111"/>
  <c r="W23" i="111"/>
  <c r="AE23" i="111" s="1"/>
  <c r="W66" i="111"/>
  <c r="AE66" i="111" s="1"/>
  <c r="C74" i="97"/>
  <c r="I72" i="111"/>
  <c r="D64" i="97"/>
  <c r="I62" i="33" s="1"/>
  <c r="I98" i="111"/>
  <c r="E75" i="97"/>
  <c r="L73" i="33" s="1"/>
  <c r="I145" i="111"/>
  <c r="V146" i="111" s="1"/>
  <c r="E175" i="40"/>
  <c r="E173" i="40"/>
  <c r="E161" i="40"/>
  <c r="E160" i="40"/>
  <c r="E166" i="40"/>
  <c r="E180" i="40"/>
  <c r="W13" i="111"/>
  <c r="AE13" i="111" s="1"/>
  <c r="C74" i="93"/>
  <c r="E72" i="33" s="1"/>
  <c r="H72" i="111"/>
  <c r="W97" i="111"/>
  <c r="AE97" i="111" s="1"/>
  <c r="E72" i="89"/>
  <c r="AA71" i="31" s="1"/>
  <c r="C142" i="111"/>
  <c r="E57" i="93"/>
  <c r="K55" i="33" s="1"/>
  <c r="M55" i="33" s="1"/>
  <c r="K18" i="33" s="1"/>
  <c r="H130" i="36" s="1"/>
  <c r="H130" i="44" s="1"/>
  <c r="H127" i="111"/>
  <c r="V128" i="111" s="1"/>
  <c r="C48" i="93"/>
  <c r="E46" i="33" s="1"/>
  <c r="H46" i="111"/>
  <c r="Y97" i="111"/>
  <c r="AG97" i="111" s="1"/>
  <c r="D64" i="89"/>
  <c r="S63" i="31" s="1"/>
  <c r="X63" i="31" s="1"/>
  <c r="C98" i="111"/>
  <c r="Y106" i="111"/>
  <c r="AG106" i="111" s="1"/>
  <c r="E56" i="97"/>
  <c r="L54" i="33" s="1"/>
  <c r="I126" i="111"/>
  <c r="C73" i="93"/>
  <c r="H71" i="111"/>
  <c r="AS8" i="14"/>
  <c r="R21" i="14"/>
  <c r="V129" i="111"/>
  <c r="B66" i="93"/>
  <c r="B64" i="33" s="1"/>
  <c r="H27" i="111"/>
  <c r="V27" i="111" s="1"/>
  <c r="C60" i="93"/>
  <c r="E58" i="33" s="1"/>
  <c r="H58" i="111"/>
  <c r="B72" i="93"/>
  <c r="H33" i="111"/>
  <c r="V18" i="111"/>
  <c r="C66" i="93"/>
  <c r="E64" i="33" s="1"/>
  <c r="H64" i="111"/>
  <c r="V65" i="111" s="1"/>
  <c r="B49" i="93"/>
  <c r="B47" i="33" s="1"/>
  <c r="H10" i="111"/>
  <c r="B60" i="93"/>
  <c r="B58" i="33" s="1"/>
  <c r="H21" i="111"/>
  <c r="D65" i="93"/>
  <c r="H63" i="33" s="1"/>
  <c r="H99" i="111"/>
  <c r="C47" i="93"/>
  <c r="E45" i="33" s="1"/>
  <c r="H45" i="111"/>
  <c r="V46" i="111" s="1"/>
  <c r="B64" i="93"/>
  <c r="B62" i="33" s="1"/>
  <c r="H25" i="111"/>
  <c r="C59" i="93"/>
  <c r="H57" i="111"/>
  <c r="E47" i="93"/>
  <c r="K45" i="33" s="1"/>
  <c r="M45" i="33" s="1"/>
  <c r="H117" i="111"/>
  <c r="D53" i="93"/>
  <c r="H51" i="33" s="1"/>
  <c r="H87" i="111"/>
  <c r="V88" i="111" s="1"/>
  <c r="E54" i="93"/>
  <c r="K52" i="33" s="1"/>
  <c r="M52" i="33" s="1"/>
  <c r="H124" i="111"/>
  <c r="D166" i="40"/>
  <c r="AC171" i="44"/>
  <c r="D168" i="40"/>
  <c r="AC173" i="44"/>
  <c r="W150" i="111"/>
  <c r="AE150" i="111" s="1"/>
  <c r="E64" i="93"/>
  <c r="K62" i="33" s="1"/>
  <c r="M62" i="33" s="1"/>
  <c r="H134" i="111"/>
  <c r="C53" i="97"/>
  <c r="I51" i="111"/>
  <c r="V136" i="111"/>
  <c r="W138" i="111"/>
  <c r="AE138" i="111" s="1"/>
  <c r="V98" i="111"/>
  <c r="D29" i="88"/>
  <c r="B28" i="111" s="1"/>
  <c r="B30" i="111"/>
  <c r="W70" i="111"/>
  <c r="AE70" i="111" s="1"/>
  <c r="W142" i="111"/>
  <c r="AE142" i="111" s="1"/>
  <c r="V53" i="111"/>
  <c r="V144" i="111"/>
  <c r="B70" i="97"/>
  <c r="I31" i="111"/>
  <c r="V31" i="111" s="1"/>
  <c r="C65" i="93"/>
  <c r="E63" i="33" s="1"/>
  <c r="H63" i="111"/>
  <c r="E54" i="97"/>
  <c r="L52" i="33" s="1"/>
  <c r="I124" i="111"/>
  <c r="E169" i="40"/>
  <c r="E155" i="40"/>
  <c r="E163" i="40"/>
  <c r="E171" i="40"/>
  <c r="Y7" i="111"/>
  <c r="AG7" i="111" s="1"/>
  <c r="B51" i="94"/>
  <c r="N12" i="111"/>
  <c r="D51" i="93"/>
  <c r="H49" i="33" s="1"/>
  <c r="H85" i="111"/>
  <c r="B47" i="94"/>
  <c r="N8" i="111"/>
  <c r="W61" i="111"/>
  <c r="AE61" i="111" s="1"/>
  <c r="Y102" i="111"/>
  <c r="AG102" i="111" s="1"/>
  <c r="D55" i="93"/>
  <c r="H53" i="33" s="1"/>
  <c r="H89" i="111"/>
  <c r="F45" i="89"/>
  <c r="F44" i="89" s="1"/>
  <c r="AI43" i="31" s="1"/>
  <c r="AI6" i="31" s="1"/>
  <c r="C151" i="111"/>
  <c r="B48" i="93"/>
  <c r="B46" i="33" s="1"/>
  <c r="H9" i="111"/>
  <c r="C58" i="93"/>
  <c r="E56" i="33" s="1"/>
  <c r="H56" i="111"/>
  <c r="B65" i="93"/>
  <c r="B63" i="33" s="1"/>
  <c r="H26" i="111"/>
  <c r="E50" i="93"/>
  <c r="K48" i="33" s="1"/>
  <c r="M48" i="33" s="1"/>
  <c r="K11" i="33" s="1"/>
  <c r="H120" i="111"/>
  <c r="V121" i="111" s="1"/>
  <c r="D61" i="93"/>
  <c r="H59" i="33" s="1"/>
  <c r="H95" i="111"/>
  <c r="C56" i="93"/>
  <c r="E54" i="33" s="1"/>
  <c r="H54" i="111"/>
  <c r="D68" i="93"/>
  <c r="H66" i="33" s="1"/>
  <c r="H102" i="111"/>
  <c r="E49" i="93"/>
  <c r="K47" i="33" s="1"/>
  <c r="M47" i="33" s="1"/>
  <c r="H119" i="111"/>
  <c r="B45" i="93"/>
  <c r="H6" i="111"/>
  <c r="M113" i="111"/>
  <c r="L113" i="111"/>
  <c r="C64" i="93"/>
  <c r="E62" i="33" s="1"/>
  <c r="H62" i="111"/>
  <c r="D48" i="93"/>
  <c r="H46" i="33" s="1"/>
  <c r="H82" i="111"/>
  <c r="B46" i="93"/>
  <c r="B44" i="33" s="1"/>
  <c r="H7" i="111"/>
  <c r="X42" i="111"/>
  <c r="AF42" i="111" s="1"/>
  <c r="C70" i="93"/>
  <c r="E68" i="33" s="1"/>
  <c r="H68" i="111"/>
  <c r="B74" i="93"/>
  <c r="H35" i="111"/>
  <c r="B63" i="93"/>
  <c r="B61" i="33" s="1"/>
  <c r="H24" i="111"/>
  <c r="E53" i="93"/>
  <c r="K51" i="33" s="1"/>
  <c r="H123" i="111"/>
  <c r="E48" i="93"/>
  <c r="K46" i="33" s="1"/>
  <c r="H118" i="111"/>
  <c r="D175" i="40"/>
  <c r="AC180" i="44"/>
  <c r="D179" i="40"/>
  <c r="AC184" i="44"/>
  <c r="D169" i="40"/>
  <c r="AC174" i="44"/>
  <c r="D46" i="93"/>
  <c r="H44" i="33" s="1"/>
  <c r="H80" i="111"/>
  <c r="V81" i="111" s="1"/>
  <c r="B72" i="97"/>
  <c r="C70" i="33" s="1"/>
  <c r="I33" i="111"/>
  <c r="V104" i="111"/>
  <c r="X115" i="111"/>
  <c r="AF115" i="111" s="1"/>
  <c r="X133" i="111"/>
  <c r="AF133" i="111" s="1"/>
  <c r="D73" i="93"/>
  <c r="H71" i="33" s="1"/>
  <c r="H107" i="111"/>
  <c r="F53" i="89"/>
  <c r="C159" i="111"/>
  <c r="W32" i="111"/>
  <c r="AE32" i="111" s="1"/>
  <c r="B56" i="93"/>
  <c r="B54" i="33" s="1"/>
  <c r="H17" i="111"/>
  <c r="X28" i="111"/>
  <c r="AF28" i="111" s="1"/>
  <c r="B68" i="89"/>
  <c r="C29" i="111"/>
  <c r="W5" i="111"/>
  <c r="AE5" i="111" s="1"/>
  <c r="V103" i="111"/>
  <c r="G24" i="88"/>
  <c r="B60" i="111" s="1"/>
  <c r="B61" i="111"/>
  <c r="V110" i="111"/>
  <c r="W133" i="111"/>
  <c r="AE133" i="111" s="1"/>
  <c r="W87" i="111"/>
  <c r="AE87" i="111" s="1"/>
  <c r="W51" i="111"/>
  <c r="AE51" i="111" s="1"/>
  <c r="C61" i="93"/>
  <c r="E59" i="33" s="1"/>
  <c r="H59" i="111"/>
  <c r="C65" i="97"/>
  <c r="F63" i="33" s="1"/>
  <c r="I63" i="111"/>
  <c r="D55" i="97"/>
  <c r="I53" i="33" s="1"/>
  <c r="I89" i="111"/>
  <c r="E168" i="40"/>
  <c r="E151" i="40"/>
  <c r="E159" i="40"/>
  <c r="E165" i="40"/>
  <c r="E164" i="40"/>
  <c r="C72" i="89"/>
  <c r="K71" i="31" s="1"/>
  <c r="P71" i="31" s="1"/>
  <c r="M34" i="31" s="1"/>
  <c r="C70" i="111"/>
  <c r="D48" i="89"/>
  <c r="S47" i="31" s="1"/>
  <c r="C82" i="111"/>
  <c r="B63" i="97"/>
  <c r="C61" i="33" s="1"/>
  <c r="I24" i="111"/>
  <c r="C5" i="90"/>
  <c r="D41" i="111" s="1"/>
  <c r="D42" i="111"/>
  <c r="C69" i="93"/>
  <c r="C67" i="93" s="1"/>
  <c r="H67" i="111"/>
  <c r="Y87" i="111"/>
  <c r="AG87" i="111" s="1"/>
  <c r="AH167" i="111"/>
  <c r="AD167" i="111"/>
  <c r="AL167" i="111"/>
  <c r="V101" i="111"/>
  <c r="V137" i="111"/>
  <c r="C171" i="40"/>
  <c r="V173" i="111"/>
  <c r="Y92" i="111"/>
  <c r="AG92" i="111" s="1"/>
  <c r="Y72" i="111"/>
  <c r="AG72" i="111" s="1"/>
  <c r="Y65" i="111"/>
  <c r="AG65" i="111" s="1"/>
  <c r="Y44" i="111"/>
  <c r="AG44" i="111" s="1"/>
  <c r="Y64" i="111"/>
  <c r="AG64" i="111" s="1"/>
  <c r="Y82" i="111"/>
  <c r="AG82" i="111" s="1"/>
  <c r="Y94" i="111"/>
  <c r="AG94" i="111" s="1"/>
  <c r="Y107" i="111"/>
  <c r="AG107" i="111" s="1"/>
  <c r="Y19" i="111"/>
  <c r="AG19" i="111" s="1"/>
  <c r="Y31" i="111"/>
  <c r="AG31" i="111" s="1"/>
  <c r="Y6" i="111"/>
  <c r="AG6" i="111" s="1"/>
  <c r="Y138" i="111"/>
  <c r="AG138" i="111" s="1"/>
  <c r="W132" i="111"/>
  <c r="AE132" i="111" s="1"/>
  <c r="C162" i="40"/>
  <c r="V164" i="111"/>
  <c r="Y57" i="111"/>
  <c r="AG57" i="111" s="1"/>
  <c r="Y90" i="111"/>
  <c r="AG90" i="111" s="1"/>
  <c r="Y101" i="111"/>
  <c r="AG101" i="111" s="1"/>
  <c r="Y20" i="111"/>
  <c r="AG20" i="111" s="1"/>
  <c r="Y33" i="111"/>
  <c r="AG33" i="111" s="1"/>
  <c r="Y56" i="111"/>
  <c r="AG56" i="111" s="1"/>
  <c r="Y27" i="111"/>
  <c r="AG27" i="111" s="1"/>
  <c r="Y15" i="111"/>
  <c r="AG15" i="111" s="1"/>
  <c r="Y30" i="111"/>
  <c r="AG30" i="111" s="1"/>
  <c r="AH172" i="111"/>
  <c r="AL172" i="111"/>
  <c r="AD172" i="111"/>
  <c r="Y60" i="111"/>
  <c r="AG60" i="111" s="1"/>
  <c r="Y17" i="111"/>
  <c r="AG17" i="111" s="1"/>
  <c r="Y24" i="111"/>
  <c r="AG24" i="111" s="1"/>
  <c r="C151" i="40"/>
  <c r="V153" i="111"/>
  <c r="Y115" i="111"/>
  <c r="AG115" i="111" s="1"/>
  <c r="V130" i="111"/>
  <c r="AL182" i="111"/>
  <c r="AD182" i="111"/>
  <c r="AH182" i="111"/>
  <c r="AL157" i="111"/>
  <c r="AH157" i="111"/>
  <c r="AD157" i="111"/>
  <c r="Y58" i="111"/>
  <c r="AG58" i="111" s="1"/>
  <c r="Y22" i="111"/>
  <c r="AG22" i="111" s="1"/>
  <c r="V132" i="111"/>
  <c r="W107" i="111"/>
  <c r="AE107" i="111" s="1"/>
  <c r="AL181" i="111"/>
  <c r="AD181" i="111"/>
  <c r="AH181" i="111"/>
  <c r="AD166" i="111"/>
  <c r="AL166" i="111"/>
  <c r="AH166" i="111"/>
  <c r="Y123" i="111"/>
  <c r="AG123" i="111" s="1"/>
  <c r="AH171" i="111"/>
  <c r="AL171" i="111"/>
  <c r="AD171" i="111"/>
  <c r="W108" i="111"/>
  <c r="AE108" i="111" s="1"/>
  <c r="AH156" i="111"/>
  <c r="AD156" i="111"/>
  <c r="AL156" i="111"/>
  <c r="Y62" i="111"/>
  <c r="AG62" i="111" s="1"/>
  <c r="Y85" i="111"/>
  <c r="AG85" i="111" s="1"/>
  <c r="Y96" i="111"/>
  <c r="AG96" i="111" s="1"/>
  <c r="Y109" i="111"/>
  <c r="AG109" i="111" s="1"/>
  <c r="Y14" i="111"/>
  <c r="AG14" i="111" s="1"/>
  <c r="Y21" i="111"/>
  <c r="AG21" i="111" s="1"/>
  <c r="Y54" i="111"/>
  <c r="AG54" i="111" s="1"/>
  <c r="Y34" i="111"/>
  <c r="AG34" i="111" s="1"/>
  <c r="W65" i="111"/>
  <c r="AE65" i="111" s="1"/>
  <c r="V109" i="111"/>
  <c r="Y117" i="111"/>
  <c r="AG117" i="111" s="1"/>
  <c r="Y146" i="111"/>
  <c r="AG146" i="111" s="1"/>
  <c r="Y88" i="111"/>
  <c r="AG88" i="111" s="1"/>
  <c r="Y68" i="111"/>
  <c r="AG68" i="111" s="1"/>
  <c r="Y63" i="111"/>
  <c r="AG63" i="111" s="1"/>
  <c r="Y86" i="111"/>
  <c r="AG86" i="111" s="1"/>
  <c r="Y98" i="111"/>
  <c r="AG98" i="111" s="1"/>
  <c r="AL176" i="111"/>
  <c r="AH176" i="111"/>
  <c r="AD176" i="111"/>
  <c r="Y105" i="111"/>
  <c r="AG105" i="111" s="1"/>
  <c r="Y48" i="111"/>
  <c r="AG48" i="111" s="1"/>
  <c r="Y52" i="111"/>
  <c r="AG52" i="111" s="1"/>
  <c r="Y74" i="111"/>
  <c r="AG74" i="111" s="1"/>
  <c r="Y89" i="111"/>
  <c r="AG89" i="111" s="1"/>
  <c r="Y99" i="111"/>
  <c r="AG99" i="111" s="1"/>
  <c r="Y11" i="111"/>
  <c r="AG11" i="111" s="1"/>
  <c r="Y18" i="111"/>
  <c r="AG18" i="111" s="1"/>
  <c r="Y36" i="111"/>
  <c r="AG36" i="111" s="1"/>
  <c r="W44" i="111"/>
  <c r="AE44" i="111" s="1"/>
  <c r="Y67" i="111"/>
  <c r="AG67" i="111" s="1"/>
  <c r="Y50" i="111"/>
  <c r="AG50" i="111" s="1"/>
  <c r="Y83" i="111"/>
  <c r="AG83" i="111" s="1"/>
  <c r="Y95" i="111"/>
  <c r="AG95" i="111" s="1"/>
  <c r="Y108" i="111"/>
  <c r="AG108" i="111" s="1"/>
  <c r="Y9" i="111"/>
  <c r="AG9" i="111" s="1"/>
  <c r="Y16" i="111"/>
  <c r="AG16" i="111" s="1"/>
  <c r="Y29" i="111"/>
  <c r="AG29" i="111" s="1"/>
  <c r="Y35" i="111"/>
  <c r="AG35" i="111" s="1"/>
  <c r="Y73" i="111"/>
  <c r="AG73" i="111" s="1"/>
  <c r="Y45" i="111"/>
  <c r="AG45" i="111" s="1"/>
  <c r="Y26" i="111"/>
  <c r="AG26" i="111" s="1"/>
  <c r="X123" i="111"/>
  <c r="AF123" i="111" s="1"/>
  <c r="W63" i="111"/>
  <c r="AE63" i="111" s="1"/>
  <c r="W45" i="111"/>
  <c r="AE45" i="111" s="1"/>
  <c r="Y135" i="111"/>
  <c r="AG135" i="111" s="1"/>
  <c r="AD163" i="111"/>
  <c r="AH163" i="111"/>
  <c r="AL163" i="111"/>
  <c r="AL165" i="111"/>
  <c r="AH165" i="111"/>
  <c r="AD165" i="111"/>
  <c r="V155" i="111"/>
  <c r="Y59" i="111"/>
  <c r="AG59" i="111" s="1"/>
  <c r="Y49" i="111"/>
  <c r="AG49" i="111" s="1"/>
  <c r="W131" i="111"/>
  <c r="AE131" i="111" s="1"/>
  <c r="W119" i="111"/>
  <c r="AE119" i="111" s="1"/>
  <c r="V145" i="111"/>
  <c r="V122" i="111"/>
  <c r="V158" i="111"/>
  <c r="Y142" i="111"/>
  <c r="AG142" i="111" s="1"/>
  <c r="Y46" i="111"/>
  <c r="AG46" i="111" s="1"/>
  <c r="Y47" i="111"/>
  <c r="AG47" i="111" s="1"/>
  <c r="AD180" i="111"/>
  <c r="AH180" i="111"/>
  <c r="AL180" i="111"/>
  <c r="X117" i="111"/>
  <c r="AF117" i="111" s="1"/>
  <c r="V105" i="111"/>
  <c r="W103" i="111"/>
  <c r="AE103" i="111" s="1"/>
  <c r="Y100" i="111"/>
  <c r="AG100" i="111" s="1"/>
  <c r="Y69" i="111"/>
  <c r="AG69" i="111" s="1"/>
  <c r="Y80" i="111"/>
  <c r="AG80" i="111" s="1"/>
  <c r="Y91" i="111"/>
  <c r="AG91" i="111" s="1"/>
  <c r="Y103" i="111"/>
  <c r="AG103" i="111" s="1"/>
  <c r="Y25" i="111"/>
  <c r="AG25" i="111" s="1"/>
  <c r="Y71" i="111"/>
  <c r="AG71" i="111" s="1"/>
  <c r="AL161" i="111"/>
  <c r="AD161" i="111"/>
  <c r="AH161" i="111"/>
  <c r="AL74" i="111"/>
  <c r="AH74" i="111"/>
  <c r="AD74" i="111"/>
  <c r="W136" i="111"/>
  <c r="AE136" i="111" s="1"/>
  <c r="W96" i="111"/>
  <c r="AE96" i="111" s="1"/>
  <c r="Y144" i="111"/>
  <c r="AG144" i="111" s="1"/>
  <c r="Y84" i="111"/>
  <c r="AG84" i="111" s="1"/>
  <c r="Y110" i="111"/>
  <c r="AG110" i="111" s="1"/>
  <c r="Y53" i="111"/>
  <c r="AG53" i="111" s="1"/>
  <c r="Y55" i="111"/>
  <c r="AG55" i="111" s="1"/>
  <c r="Y81" i="111"/>
  <c r="AG81" i="111" s="1"/>
  <c r="Y93" i="111"/>
  <c r="AG93" i="111" s="1"/>
  <c r="Y104" i="111"/>
  <c r="AG104" i="111" s="1"/>
  <c r="C166" i="40"/>
  <c r="V168" i="111"/>
  <c r="AD177" i="111"/>
  <c r="AL177" i="111"/>
  <c r="AH177" i="111"/>
  <c r="Y133" i="111"/>
  <c r="AG133" i="111" s="1"/>
  <c r="P137" i="36"/>
  <c r="T100" i="44"/>
  <c r="T97" i="40" s="1"/>
  <c r="P177" i="36"/>
  <c r="T177" i="44" s="1"/>
  <c r="T172" i="40" s="1"/>
  <c r="T140" i="44"/>
  <c r="T136" i="40" s="1"/>
  <c r="T141" i="44"/>
  <c r="T137" i="40" s="1"/>
  <c r="P178" i="36"/>
  <c r="T178" i="44" s="1"/>
  <c r="T173" i="40" s="1"/>
  <c r="P157" i="36"/>
  <c r="T157" i="44" s="1"/>
  <c r="T152" i="40" s="1"/>
  <c r="T120" i="44"/>
  <c r="T116" i="40" s="1"/>
  <c r="P133" i="36"/>
  <c r="T96" i="44"/>
  <c r="T93" i="40" s="1"/>
  <c r="P172" i="36"/>
  <c r="T172" i="44" s="1"/>
  <c r="T167" i="40" s="1"/>
  <c r="T135" i="44"/>
  <c r="T131" i="40" s="1"/>
  <c r="T122" i="44"/>
  <c r="T118" i="40" s="1"/>
  <c r="P159" i="36"/>
  <c r="T159" i="44" s="1"/>
  <c r="T154" i="40" s="1"/>
  <c r="P162" i="36"/>
  <c r="T162" i="44" s="1"/>
  <c r="T157" i="40" s="1"/>
  <c r="T125" i="44"/>
  <c r="T121" i="40" s="1"/>
  <c r="P153" i="36"/>
  <c r="T153" i="44" s="1"/>
  <c r="T148" i="40" s="1"/>
  <c r="T116" i="44"/>
  <c r="T112" i="40" s="1"/>
  <c r="P161" i="36"/>
  <c r="T161" i="44" s="1"/>
  <c r="T156" i="40" s="1"/>
  <c r="T124" i="44"/>
  <c r="T120" i="40" s="1"/>
  <c r="P156" i="36"/>
  <c r="T156" i="44" s="1"/>
  <c r="T151" i="40" s="1"/>
  <c r="T119" i="44"/>
  <c r="T115" i="40" s="1"/>
  <c r="P181" i="36"/>
  <c r="T181" i="44" s="1"/>
  <c r="T176" i="40" s="1"/>
  <c r="T144" i="44"/>
  <c r="T140" i="40" s="1"/>
  <c r="P175" i="36"/>
  <c r="T175" i="44" s="1"/>
  <c r="T170" i="40" s="1"/>
  <c r="T138" i="44"/>
  <c r="T134" i="40" s="1"/>
  <c r="P171" i="36"/>
  <c r="T171" i="44" s="1"/>
  <c r="T166" i="40" s="1"/>
  <c r="T134" i="44"/>
  <c r="T130" i="40" s="1"/>
  <c r="P158" i="36"/>
  <c r="T158" i="44" s="1"/>
  <c r="T153" i="40" s="1"/>
  <c r="T121" i="44"/>
  <c r="T117" i="40" s="1"/>
  <c r="T129" i="44"/>
  <c r="T125" i="40" s="1"/>
  <c r="P166" i="36"/>
  <c r="T166" i="44" s="1"/>
  <c r="T161" i="40" s="1"/>
  <c r="T118" i="44"/>
  <c r="T114" i="40" s="1"/>
  <c r="P155" i="36"/>
  <c r="T155" i="44" s="1"/>
  <c r="T150" i="40" s="1"/>
  <c r="T117" i="44"/>
  <c r="T113" i="40" s="1"/>
  <c r="P154" i="36"/>
  <c r="T154" i="44" s="1"/>
  <c r="T149" i="40" s="1"/>
  <c r="P169" i="36"/>
  <c r="T169" i="44" s="1"/>
  <c r="T164" i="40" s="1"/>
  <c r="T132" i="44"/>
  <c r="T128" i="40" s="1"/>
  <c r="F7" i="65"/>
  <c r="BF6" i="14" s="1"/>
  <c r="E7" i="65"/>
  <c r="BE6" i="14" s="1"/>
  <c r="E154" i="36"/>
  <c r="E154" i="44" s="1"/>
  <c r="K49" i="33"/>
  <c r="M49" i="33" s="1"/>
  <c r="K12" i="33" s="1"/>
  <c r="M12" i="33" s="1"/>
  <c r="O63" i="33"/>
  <c r="K59" i="33"/>
  <c r="M59" i="33" s="1"/>
  <c r="K22" i="33" s="1"/>
  <c r="I46" i="33"/>
  <c r="I19" i="111"/>
  <c r="O44" i="33"/>
  <c r="AT10" i="14"/>
  <c r="Z10" i="14"/>
  <c r="AO10" i="14"/>
  <c r="P10" i="46"/>
  <c r="U10" i="14" s="1"/>
  <c r="AO18" i="14"/>
  <c r="P18" i="46"/>
  <c r="U18" i="14" s="1"/>
  <c r="Z18" i="14"/>
  <c r="AT18" i="14"/>
  <c r="AJ18" i="14"/>
  <c r="AT17" i="14"/>
  <c r="P17" i="46"/>
  <c r="U17" i="14" s="1"/>
  <c r="AJ17" i="14"/>
  <c r="AO17" i="14"/>
  <c r="P34" i="46"/>
  <c r="U34" i="14" s="1"/>
  <c r="AO34" i="14"/>
  <c r="AJ34" i="14"/>
  <c r="AT34" i="14"/>
  <c r="AJ19" i="14"/>
  <c r="P19" i="46"/>
  <c r="U19" i="14" s="1"/>
  <c r="AT19" i="14"/>
  <c r="AO19" i="14"/>
  <c r="P27" i="46"/>
  <c r="U27" i="14" s="1"/>
  <c r="AT27" i="14"/>
  <c r="AO27" i="14"/>
  <c r="AJ27" i="14"/>
  <c r="AT21" i="14"/>
  <c r="P21" i="46"/>
  <c r="U21" i="14" s="1"/>
  <c r="AO21" i="14"/>
  <c r="Z21" i="14"/>
  <c r="AT36" i="14"/>
  <c r="P36" i="46"/>
  <c r="U36" i="14" s="1"/>
  <c r="Z36" i="14"/>
  <c r="J4" i="46"/>
  <c r="P9" i="46"/>
  <c r="U9" i="14" s="1"/>
  <c r="AO9" i="14"/>
  <c r="AT9" i="14"/>
  <c r="AO14" i="14"/>
  <c r="P14" i="46"/>
  <c r="U14" i="14" s="1"/>
  <c r="AT14" i="14"/>
  <c r="P22" i="46"/>
  <c r="U22" i="14" s="1"/>
  <c r="AT22" i="14"/>
  <c r="AO22" i="14"/>
  <c r="AJ22" i="14"/>
  <c r="P25" i="46"/>
  <c r="U25" i="14" s="1"/>
  <c r="AT25" i="14"/>
  <c r="AO25" i="14"/>
  <c r="P35" i="46"/>
  <c r="U35" i="14" s="1"/>
  <c r="AT35" i="14"/>
  <c r="AO35" i="14"/>
  <c r="AJ35" i="14"/>
  <c r="Z35" i="14"/>
  <c r="P29" i="46"/>
  <c r="U29" i="14" s="1"/>
  <c r="AO29" i="14"/>
  <c r="AT29" i="14"/>
  <c r="AJ29" i="14"/>
  <c r="Z24" i="14"/>
  <c r="P24" i="46"/>
  <c r="U24" i="14" s="1"/>
  <c r="AT24" i="14"/>
  <c r="AJ24" i="14"/>
  <c r="AO24" i="14"/>
  <c r="P33" i="46"/>
  <c r="U33" i="14" s="1"/>
  <c r="AT33" i="14"/>
  <c r="P12" i="46"/>
  <c r="U12" i="14" s="1"/>
  <c r="AT12" i="14"/>
  <c r="AJ7" i="14"/>
  <c r="AT7" i="14"/>
  <c r="P7" i="46"/>
  <c r="U7" i="14" s="1"/>
  <c r="AT16" i="14"/>
  <c r="P16" i="46"/>
  <c r="U16" i="14" s="1"/>
  <c r="AJ16" i="14"/>
  <c r="Z16" i="14"/>
  <c r="AT20" i="14"/>
  <c r="P20" i="46"/>
  <c r="U20" i="14" s="1"/>
  <c r="P30" i="46"/>
  <c r="U30" i="14" s="1"/>
  <c r="AT30" i="14"/>
  <c r="AJ30" i="14"/>
  <c r="AO30" i="14"/>
  <c r="AT11" i="14"/>
  <c r="Z11" i="14"/>
  <c r="P11" i="46"/>
  <c r="U11" i="14" s="1"/>
  <c r="Z15" i="14"/>
  <c r="AT15" i="14"/>
  <c r="AO15" i="14"/>
  <c r="P15" i="46"/>
  <c r="U15" i="14" s="1"/>
  <c r="AT26" i="14"/>
  <c r="P26" i="46"/>
  <c r="U26" i="14" s="1"/>
  <c r="Z26" i="14"/>
  <c r="AT8" i="14"/>
  <c r="P8" i="46"/>
  <c r="U8" i="14" s="1"/>
  <c r="Z8" i="14"/>
  <c r="AT31" i="14"/>
  <c r="P31" i="46"/>
  <c r="U31" i="14" s="1"/>
  <c r="L68" i="33"/>
  <c r="L31" i="33" s="1"/>
  <c r="L62" i="33"/>
  <c r="F57" i="33"/>
  <c r="O45" i="33"/>
  <c r="B70" i="33"/>
  <c r="E66" i="33"/>
  <c r="O57" i="33"/>
  <c r="J23" i="29"/>
  <c r="H4" i="46"/>
  <c r="R20" i="14"/>
  <c r="AB9" i="14"/>
  <c r="Y22" i="14"/>
  <c r="R9" i="14"/>
  <c r="W20" i="14"/>
  <c r="AB20" i="14"/>
  <c r="AB29" i="14"/>
  <c r="AG17" i="14"/>
  <c r="W30" i="14"/>
  <c r="R15" i="14"/>
  <c r="AA10" i="14"/>
  <c r="AN18" i="14"/>
  <c r="AD18" i="14"/>
  <c r="V30" i="14"/>
  <c r="AB35" i="14"/>
  <c r="Y10" i="14"/>
  <c r="T10" i="14"/>
  <c r="J5" i="29"/>
  <c r="T33" i="14"/>
  <c r="J32" i="29"/>
  <c r="AS24" i="14"/>
  <c r="E73" i="33"/>
  <c r="AD10" i="14"/>
  <c r="AS10" i="14"/>
  <c r="H13" i="29"/>
  <c r="AN8" i="14"/>
  <c r="AI22" i="14"/>
  <c r="F44" i="33"/>
  <c r="AI8" i="14"/>
  <c r="AS18" i="14"/>
  <c r="AD33" i="14"/>
  <c r="T8" i="14"/>
  <c r="H28" i="29"/>
  <c r="H23" i="29"/>
  <c r="AS35" i="14"/>
  <c r="AD35" i="14"/>
  <c r="AN35" i="14"/>
  <c r="F61" i="33"/>
  <c r="H5" i="29"/>
  <c r="O50" i="33"/>
  <c r="J28" i="29"/>
  <c r="F46" i="33"/>
  <c r="AN26" i="14"/>
  <c r="AS26" i="14"/>
  <c r="AI26" i="14"/>
  <c r="AI9" i="14"/>
  <c r="T9" i="14"/>
  <c r="AN33" i="14"/>
  <c r="E53" i="33"/>
  <c r="AS30" i="14"/>
  <c r="AD30" i="14"/>
  <c r="AN30" i="14"/>
  <c r="AN12" i="14"/>
  <c r="AI12" i="14"/>
  <c r="AS12" i="14"/>
  <c r="AS27" i="14"/>
  <c r="AN27" i="14"/>
  <c r="Y27" i="14"/>
  <c r="AI27" i="14"/>
  <c r="AI33" i="14"/>
  <c r="AS21" i="14"/>
  <c r="T21" i="14"/>
  <c r="AD21" i="14"/>
  <c r="T36" i="14"/>
  <c r="AD36" i="14"/>
  <c r="Y36" i="14"/>
  <c r="AN36" i="14"/>
  <c r="AS36" i="14"/>
  <c r="AS7" i="14"/>
  <c r="L51" i="33"/>
  <c r="H32" i="29"/>
  <c r="B53" i="33"/>
  <c r="F53" i="33"/>
  <c r="F73" i="33"/>
  <c r="AS14" i="14"/>
  <c r="AS17" i="14"/>
  <c r="AI29" i="14"/>
  <c r="AD29" i="14"/>
  <c r="AS29" i="14"/>
  <c r="AN29" i="14"/>
  <c r="Y6" i="14"/>
  <c r="AN6" i="14"/>
  <c r="AI6" i="14"/>
  <c r="J13" i="29"/>
  <c r="I73" i="33"/>
  <c r="E71" i="33"/>
  <c r="AI31" i="14"/>
  <c r="T31" i="14"/>
  <c r="AS31" i="14"/>
  <c r="AD31" i="14"/>
  <c r="D24" i="88"/>
  <c r="B23" i="111" s="1"/>
  <c r="J29" i="89"/>
  <c r="C101" i="111" s="1"/>
  <c r="P6" i="89"/>
  <c r="C150" i="111" s="1"/>
  <c r="B5" i="99"/>
  <c r="K4" i="111" s="1"/>
  <c r="X4" i="111" s="1"/>
  <c r="AF4" i="111" s="1"/>
  <c r="J24" i="89"/>
  <c r="C96" i="111" s="1"/>
  <c r="D5" i="94"/>
  <c r="N77" i="111" s="1"/>
  <c r="B62" i="95"/>
  <c r="G61" i="25" s="1"/>
  <c r="G6" i="89"/>
  <c r="C42" i="111" s="1"/>
  <c r="C5" i="94"/>
  <c r="N41" i="111" s="1"/>
  <c r="L5" i="89"/>
  <c r="E46" i="89"/>
  <c r="AA45" i="31" s="1"/>
  <c r="AF45" i="31" s="1"/>
  <c r="AD8" i="31" s="1"/>
  <c r="E5" i="99"/>
  <c r="K113" i="111" s="1"/>
  <c r="E5" i="91"/>
  <c r="E113" i="111" s="1"/>
  <c r="E5" i="94"/>
  <c r="N113" i="111" s="1"/>
  <c r="M33" i="89"/>
  <c r="G33" i="89"/>
  <c r="C69" i="111" s="1"/>
  <c r="N66" i="33"/>
  <c r="P66" i="33" s="1"/>
  <c r="N29" i="33" s="1"/>
  <c r="O66" i="33"/>
  <c r="J14" i="89"/>
  <c r="C86" i="111" s="1"/>
  <c r="H61" i="33"/>
  <c r="K71" i="33"/>
  <c r="M71" i="33" s="1"/>
  <c r="K72" i="33"/>
  <c r="M72" i="33" s="1"/>
  <c r="N62" i="33"/>
  <c r="O62" i="33"/>
  <c r="N67" i="33"/>
  <c r="O67" i="33"/>
  <c r="G23" i="29"/>
  <c r="N58" i="33"/>
  <c r="O58" i="33"/>
  <c r="N59" i="33"/>
  <c r="O59" i="33"/>
  <c r="F5" i="89"/>
  <c r="K54" i="33"/>
  <c r="M54" i="33" s="1"/>
  <c r="O48" i="33"/>
  <c r="P185" i="36"/>
  <c r="T185" i="44" s="1"/>
  <c r="T180" i="40" s="1"/>
  <c r="H56" i="33"/>
  <c r="H73" i="33"/>
  <c r="K56" i="33"/>
  <c r="M56" i="33" s="1"/>
  <c r="B49" i="33"/>
  <c r="K5" i="89"/>
  <c r="E71" i="88"/>
  <c r="Z70" i="31" s="1"/>
  <c r="J6" i="89"/>
  <c r="C78" i="111" s="1"/>
  <c r="J33" i="89"/>
  <c r="C105" i="111" s="1"/>
  <c r="D67" i="88"/>
  <c r="R66" i="31" s="1"/>
  <c r="I5" i="88"/>
  <c r="I5" i="89"/>
  <c r="D62" i="88"/>
  <c r="R61" i="31" s="1"/>
  <c r="F5" i="88"/>
  <c r="D52" i="88"/>
  <c r="R51" i="31" s="1"/>
  <c r="E62" i="88"/>
  <c r="Z61" i="31" s="1"/>
  <c r="P47" i="31"/>
  <c r="K10" i="31" s="1"/>
  <c r="P50" i="31"/>
  <c r="O13" i="31" s="1"/>
  <c r="Z71" i="31"/>
  <c r="E70" i="88"/>
  <c r="E67" i="88" s="1"/>
  <c r="Z66" i="31" s="1"/>
  <c r="M29" i="88"/>
  <c r="B137" i="111" s="1"/>
  <c r="Z67" i="31"/>
  <c r="AF67" i="31" s="1"/>
  <c r="AC30" i="31" s="1"/>
  <c r="Z62" i="31"/>
  <c r="E52" i="88"/>
  <c r="Z51" i="31" s="1"/>
  <c r="Z52" i="31"/>
  <c r="AF52" i="31" s="1"/>
  <c r="AA15" i="31" s="1"/>
  <c r="E48" i="88"/>
  <c r="E44" i="88" s="1"/>
  <c r="D71" i="88"/>
  <c r="R70" i="31" s="1"/>
  <c r="X73" i="31"/>
  <c r="U36" i="31" s="1"/>
  <c r="R71" i="31"/>
  <c r="R67" i="31"/>
  <c r="R62" i="31"/>
  <c r="R52" i="31"/>
  <c r="D44" i="88"/>
  <c r="C71" i="88"/>
  <c r="J70" i="31" s="1"/>
  <c r="C67" i="88"/>
  <c r="J66" i="31" s="1"/>
  <c r="J67" i="31"/>
  <c r="P67" i="31" s="1"/>
  <c r="O30" i="31" s="1"/>
  <c r="C63" i="88"/>
  <c r="C62" i="88" s="1"/>
  <c r="J61" i="31" s="1"/>
  <c r="C52" i="88"/>
  <c r="J51" i="31" s="1"/>
  <c r="J52" i="31"/>
  <c r="P52" i="31" s="1"/>
  <c r="M15" i="31" s="1"/>
  <c r="C47" i="88"/>
  <c r="C44" i="88" s="1"/>
  <c r="J44" i="31"/>
  <c r="B5" i="95"/>
  <c r="O4" i="111" s="1"/>
  <c r="C5" i="89"/>
  <c r="C5" i="93"/>
  <c r="C5" i="88"/>
  <c r="B46" i="94"/>
  <c r="B6" i="94"/>
  <c r="F183" i="36"/>
  <c r="F183" i="44" s="1"/>
  <c r="F156" i="36"/>
  <c r="F156" i="44" s="1"/>
  <c r="G182" i="36"/>
  <c r="G182" i="44" s="1"/>
  <c r="G177" i="40" s="1"/>
  <c r="F184" i="36"/>
  <c r="F184" i="44" s="1"/>
  <c r="G162" i="36"/>
  <c r="G162" i="44" s="1"/>
  <c r="G157" i="40" s="1"/>
  <c r="F178" i="36"/>
  <c r="F178" i="44" s="1"/>
  <c r="F179" i="36"/>
  <c r="F179" i="44" s="1"/>
  <c r="F174" i="36"/>
  <c r="F174" i="44" s="1"/>
  <c r="F175" i="36"/>
  <c r="F175" i="44" s="1"/>
  <c r="G177" i="36"/>
  <c r="G177" i="44" s="1"/>
  <c r="G172" i="40" s="1"/>
  <c r="F155" i="36"/>
  <c r="F155" i="44" s="1"/>
  <c r="E162" i="36"/>
  <c r="E162" i="44" s="1"/>
  <c r="F163" i="36"/>
  <c r="F163" i="44" s="1"/>
  <c r="G181" i="36"/>
  <c r="G181" i="44" s="1"/>
  <c r="G176" i="40" s="1"/>
  <c r="F185" i="36"/>
  <c r="F185" i="44" s="1"/>
  <c r="F159" i="36"/>
  <c r="F159" i="44" s="1"/>
  <c r="F182" i="36"/>
  <c r="F182" i="44" s="1"/>
  <c r="F176" i="36"/>
  <c r="F176" i="44" s="1"/>
  <c r="F166" i="36"/>
  <c r="F166" i="44" s="1"/>
  <c r="E181" i="36"/>
  <c r="E181" i="44" s="1"/>
  <c r="F170" i="36"/>
  <c r="F170" i="44" s="1"/>
  <c r="G178" i="36"/>
  <c r="G178" i="44" s="1"/>
  <c r="G173" i="40" s="1"/>
  <c r="F168" i="36"/>
  <c r="F168" i="44" s="1"/>
  <c r="F164" i="36"/>
  <c r="F164" i="44" s="1"/>
  <c r="F157" i="36"/>
  <c r="F157" i="44" s="1"/>
  <c r="F171" i="36"/>
  <c r="F171" i="44" s="1"/>
  <c r="G154" i="36"/>
  <c r="G154" i="44" s="1"/>
  <c r="G149" i="40" s="1"/>
  <c r="F160" i="36"/>
  <c r="F160" i="44" s="1"/>
  <c r="F167" i="36"/>
  <c r="F167" i="44" s="1"/>
  <c r="E177" i="36"/>
  <c r="E177" i="44" s="1"/>
  <c r="E47" i="97"/>
  <c r="L45" i="33" s="1"/>
  <c r="D54" i="97"/>
  <c r="I52" i="33" s="1"/>
  <c r="D61" i="97"/>
  <c r="I59" i="33" s="1"/>
  <c r="E73" i="97"/>
  <c r="L71" i="33" s="1"/>
  <c r="E74" i="97"/>
  <c r="L72" i="33" s="1"/>
  <c r="D69" i="97"/>
  <c r="C49" i="97"/>
  <c r="F47" i="33" s="1"/>
  <c r="B74" i="97"/>
  <c r="C72" i="33" s="1"/>
  <c r="E65" i="97"/>
  <c r="L63" i="33" s="1"/>
  <c r="C68" i="97"/>
  <c r="F66" i="33" s="1"/>
  <c r="D47" i="97"/>
  <c r="I45" i="33" s="1"/>
  <c r="B55" i="97"/>
  <c r="C53" i="33" s="1"/>
  <c r="E45" i="97"/>
  <c r="L43" i="33" s="1"/>
  <c r="C57" i="97"/>
  <c r="F55" i="33" s="1"/>
  <c r="C45" i="97"/>
  <c r="F43" i="33" s="1"/>
  <c r="B47" i="97"/>
  <c r="C45" i="33" s="1"/>
  <c r="D59" i="97"/>
  <c r="I57" i="33" s="1"/>
  <c r="J57" i="33" s="1"/>
  <c r="I20" i="33" s="1"/>
  <c r="E60" i="97"/>
  <c r="L58" i="33" s="1"/>
  <c r="D51" i="97"/>
  <c r="I49" i="33" s="1"/>
  <c r="C47" i="97"/>
  <c r="F45" i="33" s="1"/>
  <c r="E66" i="97"/>
  <c r="L64" i="33" s="1"/>
  <c r="D66" i="97"/>
  <c r="I64" i="33" s="1"/>
  <c r="D74" i="97"/>
  <c r="I72" i="33" s="1"/>
  <c r="J72" i="33" s="1"/>
  <c r="H35" i="33" s="1"/>
  <c r="C58" i="97"/>
  <c r="F56" i="33" s="1"/>
  <c r="L7" i="33"/>
  <c r="D73" i="97"/>
  <c r="I71" i="33" s="1"/>
  <c r="E69" i="97"/>
  <c r="L67" i="33" s="1"/>
  <c r="B57" i="97"/>
  <c r="C55" i="33" s="1"/>
  <c r="B45" i="97"/>
  <c r="B60" i="97"/>
  <c r="C58" i="33" s="1"/>
  <c r="C56" i="97"/>
  <c r="F54" i="33" s="1"/>
  <c r="D56" i="97"/>
  <c r="I54" i="33" s="1"/>
  <c r="E72" i="97"/>
  <c r="L70" i="33" s="1"/>
  <c r="C70" i="97"/>
  <c r="F68" i="33" s="1"/>
  <c r="D53" i="97"/>
  <c r="I51" i="33" s="1"/>
  <c r="B59" i="97"/>
  <c r="C57" i="33" s="1"/>
  <c r="C54" i="97"/>
  <c r="F52" i="33" s="1"/>
  <c r="E57" i="97"/>
  <c r="L55" i="33" s="1"/>
  <c r="E48" i="97"/>
  <c r="L46" i="33" s="1"/>
  <c r="D65" i="97"/>
  <c r="I63" i="33" s="1"/>
  <c r="E50" i="97"/>
  <c r="L48" i="33" s="1"/>
  <c r="F48" i="97"/>
  <c r="O46" i="33" s="1"/>
  <c r="E58" i="97"/>
  <c r="L56" i="33" s="1"/>
  <c r="F51" i="97"/>
  <c r="O49" i="33" s="1"/>
  <c r="B64" i="97"/>
  <c r="C62" i="33" s="1"/>
  <c r="D57" i="97"/>
  <c r="I55" i="33" s="1"/>
  <c r="E63" i="97"/>
  <c r="L61" i="33" s="1"/>
  <c r="D46" i="97"/>
  <c r="I44" i="33" s="1"/>
  <c r="E51" i="97"/>
  <c r="L49" i="33" s="1"/>
  <c r="B50" i="97"/>
  <c r="C48" i="33" s="1"/>
  <c r="F45" i="97"/>
  <c r="O43" i="33" s="1"/>
  <c r="D70" i="97"/>
  <c r="I68" i="33" s="1"/>
  <c r="C60" i="97"/>
  <c r="F58" i="33" s="1"/>
  <c r="E61" i="97"/>
  <c r="L59" i="33" s="1"/>
  <c r="B48" i="97"/>
  <c r="C46" i="33" s="1"/>
  <c r="B66" i="97"/>
  <c r="C64" i="33" s="1"/>
  <c r="C73" i="97"/>
  <c r="F71" i="33" s="1"/>
  <c r="E49" i="97"/>
  <c r="L47" i="33" s="1"/>
  <c r="D60" i="97"/>
  <c r="I58" i="33" s="1"/>
  <c r="C43" i="94"/>
  <c r="O70" i="25"/>
  <c r="W70" i="25"/>
  <c r="W66" i="25"/>
  <c r="O61" i="25"/>
  <c r="O66" i="25"/>
  <c r="W51" i="25"/>
  <c r="AM42" i="25"/>
  <c r="AK5" i="25" s="1"/>
  <c r="M153" i="36" s="1"/>
  <c r="O51" i="25"/>
  <c r="O43" i="25"/>
  <c r="W61" i="25"/>
  <c r="W43" i="25"/>
  <c r="B44" i="90"/>
  <c r="D43" i="31" s="1"/>
  <c r="E67" i="90"/>
  <c r="AB66" i="31" s="1"/>
  <c r="B44" i="91"/>
  <c r="E43" i="31" s="1"/>
  <c r="C44" i="91"/>
  <c r="M43" i="31" s="1"/>
  <c r="D69" i="93"/>
  <c r="D64" i="93"/>
  <c r="H62" i="33" s="1"/>
  <c r="D52" i="91"/>
  <c r="U51" i="31" s="1"/>
  <c r="C33" i="97"/>
  <c r="I69" i="111" s="1"/>
  <c r="C52" i="91"/>
  <c r="M51" i="31" s="1"/>
  <c r="D33" i="97"/>
  <c r="I105" i="111" s="1"/>
  <c r="B71" i="90"/>
  <c r="D70" i="31" s="1"/>
  <c r="C165" i="36"/>
  <c r="C165" i="44" s="1"/>
  <c r="C174" i="36"/>
  <c r="C174" i="44" s="1"/>
  <c r="B44" i="89"/>
  <c r="C43" i="31" s="1"/>
  <c r="H59" i="31"/>
  <c r="E22" i="31" s="1"/>
  <c r="H69" i="31"/>
  <c r="G32" i="31" s="1"/>
  <c r="B44" i="88"/>
  <c r="B43" i="31" s="1"/>
  <c r="B44" i="31"/>
  <c r="H44" i="31" s="1"/>
  <c r="C7" i="31" s="1"/>
  <c r="B67" i="31"/>
  <c r="E44" i="90"/>
  <c r="AB43" i="31" s="1"/>
  <c r="C45" i="31"/>
  <c r="H45" i="31" s="1"/>
  <c r="B71" i="31"/>
  <c r="H71" i="31" s="1"/>
  <c r="E34" i="31" s="1"/>
  <c r="H60" i="31"/>
  <c r="F23" i="31" s="1"/>
  <c r="E62" i="90"/>
  <c r="AB61" i="31" s="1"/>
  <c r="E52" i="89"/>
  <c r="AA51" i="31" s="1"/>
  <c r="B52" i="31"/>
  <c r="B52" i="88"/>
  <c r="D24" i="97"/>
  <c r="I96" i="111" s="1"/>
  <c r="F6" i="97"/>
  <c r="H58" i="31"/>
  <c r="B21" i="31" s="1"/>
  <c r="H74" i="31"/>
  <c r="G37" i="31" s="1"/>
  <c r="H47" i="31"/>
  <c r="E10" i="31" s="1"/>
  <c r="P17" i="33"/>
  <c r="H166" i="36"/>
  <c r="P48" i="31"/>
  <c r="J11" i="31" s="1"/>
  <c r="C71" i="91"/>
  <c r="M70" i="31" s="1"/>
  <c r="E52" i="91"/>
  <c r="AC51" i="31" s="1"/>
  <c r="B5" i="91"/>
  <c r="E4" i="111" s="1"/>
  <c r="E71" i="91"/>
  <c r="AC70" i="31" s="1"/>
  <c r="AC71" i="31"/>
  <c r="C67" i="91"/>
  <c r="M66" i="31" s="1"/>
  <c r="C5" i="91"/>
  <c r="E41" i="111" s="1"/>
  <c r="AB56" i="31"/>
  <c r="AF56" i="31" s="1"/>
  <c r="AD19" i="31" s="1"/>
  <c r="B52" i="90"/>
  <c r="D51" i="31" s="1"/>
  <c r="B5" i="90"/>
  <c r="D4" i="111" s="1"/>
  <c r="E5" i="90"/>
  <c r="D113" i="111" s="1"/>
  <c r="D54" i="31"/>
  <c r="H54" i="31" s="1"/>
  <c r="Y11" i="43"/>
  <c r="C175" i="36"/>
  <c r="C175" i="44" s="1"/>
  <c r="C183" i="36"/>
  <c r="C183" i="44" s="1"/>
  <c r="C185" i="36"/>
  <c r="C185" i="44" s="1"/>
  <c r="C159" i="36"/>
  <c r="C159" i="44" s="1"/>
  <c r="C169" i="36"/>
  <c r="C169" i="44" s="1"/>
  <c r="C158" i="36"/>
  <c r="C158" i="44" s="1"/>
  <c r="C164" i="36"/>
  <c r="C164" i="44" s="1"/>
  <c r="C160" i="36"/>
  <c r="C160" i="44" s="1"/>
  <c r="C180" i="36"/>
  <c r="C180" i="44" s="1"/>
  <c r="C168" i="36"/>
  <c r="C168" i="44" s="1"/>
  <c r="C157" i="36"/>
  <c r="C157" i="44" s="1"/>
  <c r="C184" i="36"/>
  <c r="C184" i="44" s="1"/>
  <c r="C161" i="36"/>
  <c r="C161" i="44" s="1"/>
  <c r="C170" i="36"/>
  <c r="C170" i="44" s="1"/>
  <c r="C179" i="36"/>
  <c r="C179" i="44" s="1"/>
  <c r="C166" i="36"/>
  <c r="C166" i="44" s="1"/>
  <c r="D46" i="89"/>
  <c r="S45" i="31" s="1"/>
  <c r="X45" i="31" s="1"/>
  <c r="V8" i="31" s="1"/>
  <c r="D45" i="89"/>
  <c r="S44" i="31" s="1"/>
  <c r="X44" i="31" s="1"/>
  <c r="D53" i="89"/>
  <c r="S52" i="31" s="1"/>
  <c r="C74" i="89"/>
  <c r="B57" i="89"/>
  <c r="C56" i="31" s="1"/>
  <c r="AF46" i="31"/>
  <c r="AB9" i="31" s="1"/>
  <c r="D54" i="89"/>
  <c r="S53" i="31" s="1"/>
  <c r="X53" i="31" s="1"/>
  <c r="V16" i="31" s="1"/>
  <c r="D47" i="89"/>
  <c r="S46" i="31" s="1"/>
  <c r="X46" i="31" s="1"/>
  <c r="D55" i="89"/>
  <c r="S54" i="31" s="1"/>
  <c r="X54" i="31" s="1"/>
  <c r="V17" i="31" s="1"/>
  <c r="D63" i="89"/>
  <c r="S62" i="31" s="1"/>
  <c r="D75" i="89"/>
  <c r="S74" i="31" s="1"/>
  <c r="X74" i="31" s="1"/>
  <c r="D56" i="89"/>
  <c r="S55" i="31" s="1"/>
  <c r="H5" i="89"/>
  <c r="D68" i="89"/>
  <c r="S67" i="31" s="1"/>
  <c r="H72" i="31"/>
  <c r="D35" i="31" s="1"/>
  <c r="D69" i="89"/>
  <c r="S68" i="31" s="1"/>
  <c r="X68" i="31" s="1"/>
  <c r="V31" i="31" s="1"/>
  <c r="D72" i="89"/>
  <c r="S71" i="31" s="1"/>
  <c r="C66" i="89"/>
  <c r="K65" i="31" s="1"/>
  <c r="P65" i="31" s="1"/>
  <c r="H50" i="31"/>
  <c r="B13" i="31" s="1"/>
  <c r="H49" i="31"/>
  <c r="F12" i="31" s="1"/>
  <c r="L5" i="88"/>
  <c r="B74" i="88"/>
  <c r="B73" i="31" s="1"/>
  <c r="G6" i="88"/>
  <c r="B42" i="111" s="1"/>
  <c r="H48" i="31"/>
  <c r="G11" i="31" s="1"/>
  <c r="B69" i="88"/>
  <c r="B68" i="31" s="1"/>
  <c r="D29" i="93"/>
  <c r="H28" i="111" s="1"/>
  <c r="W43" i="31"/>
  <c r="D43" i="98"/>
  <c r="W42" i="31" s="1"/>
  <c r="B67" i="99"/>
  <c r="B43" i="99" s="1"/>
  <c r="D43" i="99"/>
  <c r="F4" i="74"/>
  <c r="AK5" i="54"/>
  <c r="M28" i="54"/>
  <c r="C27" i="74"/>
  <c r="G24" i="89"/>
  <c r="C60" i="111" s="1"/>
  <c r="I30" i="111"/>
  <c r="K28" i="29"/>
  <c r="F31" i="74"/>
  <c r="AK32" i="54"/>
  <c r="P14" i="89"/>
  <c r="C158" i="111" s="1"/>
  <c r="D29" i="89"/>
  <c r="C28" i="111" s="1"/>
  <c r="U28" i="54"/>
  <c r="D27" i="74"/>
  <c r="G28" i="29"/>
  <c r="I29" i="111"/>
  <c r="AK42" i="31"/>
  <c r="AK5" i="31" s="1"/>
  <c r="E23" i="54"/>
  <c r="B22" i="74"/>
  <c r="O43" i="31"/>
  <c r="C43" i="98"/>
  <c r="O42" i="31" s="1"/>
  <c r="G13" i="29"/>
  <c r="E13" i="54"/>
  <c r="B12" i="74"/>
  <c r="D5" i="91"/>
  <c r="E77" i="111" s="1"/>
  <c r="E43" i="99"/>
  <c r="C43" i="99"/>
  <c r="G43" i="31"/>
  <c r="B43" i="98"/>
  <c r="G42" i="31" s="1"/>
  <c r="I13" i="29"/>
  <c r="AC28" i="54"/>
  <c r="E27" i="74"/>
  <c r="U32" i="54"/>
  <c r="D31" i="74"/>
  <c r="AC64" i="31"/>
  <c r="AF64" i="31" s="1"/>
  <c r="AD27" i="31" s="1"/>
  <c r="E62" i="91"/>
  <c r="AC61" i="31" s="1"/>
  <c r="AK23" i="54"/>
  <c r="F22" i="74"/>
  <c r="AE43" i="31"/>
  <c r="E43" i="98"/>
  <c r="AE42" i="31" s="1"/>
  <c r="G32" i="29"/>
  <c r="I23" i="29"/>
  <c r="D43" i="23"/>
  <c r="Y24" i="43"/>
  <c r="N70" i="31"/>
  <c r="N43" i="31"/>
  <c r="F43" i="31"/>
  <c r="F66" i="31"/>
  <c r="N66" i="31"/>
  <c r="N51" i="31"/>
  <c r="E51" i="31"/>
  <c r="E61" i="31"/>
  <c r="E66" i="31"/>
  <c r="E70" i="31"/>
  <c r="D165" i="36"/>
  <c r="D165" i="44" s="1"/>
  <c r="D167" i="36"/>
  <c r="D167" i="44" s="1"/>
  <c r="D157" i="36"/>
  <c r="D157" i="44" s="1"/>
  <c r="D175" i="36"/>
  <c r="D175" i="44" s="1"/>
  <c r="D169" i="36"/>
  <c r="D169" i="44" s="1"/>
  <c r="D156" i="36"/>
  <c r="D156" i="44" s="1"/>
  <c r="D159" i="36"/>
  <c r="D159" i="44" s="1"/>
  <c r="D185" i="36"/>
  <c r="D185" i="44" s="1"/>
  <c r="D166" i="36"/>
  <c r="D166" i="44" s="1"/>
  <c r="Y17" i="43" s="1"/>
  <c r="D158" i="36"/>
  <c r="D158" i="44" s="1"/>
  <c r="D183" i="36"/>
  <c r="D183" i="44" s="1"/>
  <c r="D176" i="36"/>
  <c r="D176" i="44" s="1"/>
  <c r="D168" i="36"/>
  <c r="D168" i="44" s="1"/>
  <c r="D182" i="36"/>
  <c r="D182" i="44" s="1"/>
  <c r="D161" i="36"/>
  <c r="D161" i="44" s="1"/>
  <c r="Y12" i="43" s="1"/>
  <c r="D179" i="36"/>
  <c r="D179" i="44" s="1"/>
  <c r="D170" i="36"/>
  <c r="D170" i="44" s="1"/>
  <c r="D172" i="36"/>
  <c r="D172" i="44" s="1"/>
  <c r="D164" i="36"/>
  <c r="D164" i="44" s="1"/>
  <c r="D163" i="36"/>
  <c r="D163" i="44" s="1"/>
  <c r="AJ51" i="31"/>
  <c r="AJ14" i="31" s="1"/>
  <c r="D61" i="31"/>
  <c r="P29" i="89"/>
  <c r="C173" i="111" s="1"/>
  <c r="P24" i="89"/>
  <c r="C168" i="111" s="1"/>
  <c r="P33" i="89"/>
  <c r="C177" i="111" s="1"/>
  <c r="C43" i="23"/>
  <c r="B43" i="23"/>
  <c r="B71" i="89"/>
  <c r="C70" i="31" s="1"/>
  <c r="AL25" i="31"/>
  <c r="AL10" i="31"/>
  <c r="AF73" i="31"/>
  <c r="AD36" i="31" s="1"/>
  <c r="D6" i="97"/>
  <c r="I78" i="111" s="1"/>
  <c r="AF50" i="31"/>
  <c r="AD13" i="31" s="1"/>
  <c r="AL13" i="31"/>
  <c r="AL21" i="31"/>
  <c r="AL17" i="31"/>
  <c r="H55" i="31"/>
  <c r="C18" i="31" s="1"/>
  <c r="AM5" i="31"/>
  <c r="X64" i="31"/>
  <c r="V27" i="31" s="1"/>
  <c r="P56" i="31"/>
  <c r="J19" i="31" s="1"/>
  <c r="AL32" i="31"/>
  <c r="C43" i="30"/>
  <c r="D29" i="97"/>
  <c r="I101" i="111" s="1"/>
  <c r="F62" i="33"/>
  <c r="F43" i="30"/>
  <c r="AL42" i="31" s="1"/>
  <c r="E14" i="97"/>
  <c r="I122" i="111" s="1"/>
  <c r="B43" i="30"/>
  <c r="D43" i="30"/>
  <c r="V42" i="31" s="1"/>
  <c r="E33" i="97"/>
  <c r="I141" i="111" s="1"/>
  <c r="E24" i="97"/>
  <c r="I132" i="111" s="1"/>
  <c r="E29" i="97"/>
  <c r="I137" i="111" s="1"/>
  <c r="E43" i="30"/>
  <c r="AD42" i="31" s="1"/>
  <c r="D14" i="97"/>
  <c r="I86" i="111" s="1"/>
  <c r="E6" i="97"/>
  <c r="I114" i="111" s="1"/>
  <c r="Y31" i="43"/>
  <c r="Y29" i="43"/>
  <c r="D177" i="36"/>
  <c r="D177" i="44" s="1"/>
  <c r="Y22" i="43"/>
  <c r="D181" i="36"/>
  <c r="D181" i="44" s="1"/>
  <c r="D155" i="36"/>
  <c r="D155" i="44" s="1"/>
  <c r="Y35" i="43"/>
  <c r="K31" i="33"/>
  <c r="N31" i="33"/>
  <c r="B62" i="89"/>
  <c r="C61" i="31" s="1"/>
  <c r="H63" i="31"/>
  <c r="E26" i="31" s="1"/>
  <c r="D14" i="89"/>
  <c r="C13" i="111" s="1"/>
  <c r="AF74" i="31"/>
  <c r="AD37" i="31" s="1"/>
  <c r="E67" i="89"/>
  <c r="AA66" i="31" s="1"/>
  <c r="E62" i="89"/>
  <c r="AA61" i="31" s="1"/>
  <c r="C52" i="89"/>
  <c r="K51" i="31" s="1"/>
  <c r="C67" i="89"/>
  <c r="K66" i="31" s="1"/>
  <c r="K7" i="33"/>
  <c r="K27" i="33"/>
  <c r="M6" i="88"/>
  <c r="B114" i="111" s="1"/>
  <c r="O5" i="89"/>
  <c r="E5" i="88"/>
  <c r="J5" i="88"/>
  <c r="B77" i="111" s="1"/>
  <c r="F28" i="31"/>
  <c r="K20" i="33"/>
  <c r="B28" i="36"/>
  <c r="B28" i="44" s="1"/>
  <c r="B27" i="40" s="1"/>
  <c r="G28" i="65"/>
  <c r="BG27" i="14" s="1"/>
  <c r="F28" i="65"/>
  <c r="BF27" i="14" s="1"/>
  <c r="I28" i="65"/>
  <c r="BI27" i="14" s="1"/>
  <c r="E28" i="65"/>
  <c r="BE27" i="14" s="1"/>
  <c r="H28" i="65"/>
  <c r="BH27" i="14" s="1"/>
  <c r="F43" i="90"/>
  <c r="AJ6" i="31"/>
  <c r="G27" i="65"/>
  <c r="BG26" i="14" s="1"/>
  <c r="F27" i="65"/>
  <c r="BF26" i="14" s="1"/>
  <c r="I27" i="65"/>
  <c r="BI26" i="14" s="1"/>
  <c r="H27" i="65"/>
  <c r="BH26" i="14" s="1"/>
  <c r="E27" i="65"/>
  <c r="BE26" i="14" s="1"/>
  <c r="E28" i="54"/>
  <c r="B27" i="74"/>
  <c r="F36" i="65"/>
  <c r="BF35" i="14" s="1"/>
  <c r="H36" i="65"/>
  <c r="BH35" i="14" s="1"/>
  <c r="I36" i="65"/>
  <c r="BI35" i="14" s="1"/>
  <c r="G36" i="65"/>
  <c r="BG35" i="14" s="1"/>
  <c r="E36" i="65"/>
  <c r="BE35" i="14" s="1"/>
  <c r="F19" i="65"/>
  <c r="BF18" i="14" s="1"/>
  <c r="I19" i="65"/>
  <c r="BI18" i="14" s="1"/>
  <c r="G19" i="65"/>
  <c r="BG18" i="14" s="1"/>
  <c r="H19" i="65"/>
  <c r="BH18" i="14" s="1"/>
  <c r="E19" i="65"/>
  <c r="BE18" i="14" s="1"/>
  <c r="G12" i="65"/>
  <c r="BG11" i="14" s="1"/>
  <c r="F12" i="65"/>
  <c r="BF11" i="14" s="1"/>
  <c r="I12" i="65"/>
  <c r="BI11" i="14" s="1"/>
  <c r="E12" i="65"/>
  <c r="BE11" i="14" s="1"/>
  <c r="H12" i="65"/>
  <c r="BH11" i="14" s="1"/>
  <c r="AF57" i="31"/>
  <c r="AD20" i="31" s="1"/>
  <c r="G31" i="64"/>
  <c r="AW30" i="14" s="1"/>
  <c r="F31" i="64"/>
  <c r="AV30" i="14" s="1"/>
  <c r="I31" i="64"/>
  <c r="AY30" i="14" s="1"/>
  <c r="H31" i="64"/>
  <c r="AX30" i="14" s="1"/>
  <c r="E31" i="64"/>
  <c r="AU30" i="14" s="1"/>
  <c r="G28" i="64"/>
  <c r="AW27" i="14" s="1"/>
  <c r="I28" i="64"/>
  <c r="AY27" i="14" s="1"/>
  <c r="F28" i="64"/>
  <c r="AV27" i="14" s="1"/>
  <c r="H28" i="64"/>
  <c r="AX27" i="14" s="1"/>
  <c r="E28" i="64"/>
  <c r="AU27" i="14" s="1"/>
  <c r="G22" i="64"/>
  <c r="AW21" i="14" s="1"/>
  <c r="I22" i="64"/>
  <c r="AY21" i="14" s="1"/>
  <c r="H22" i="64"/>
  <c r="AX21" i="14" s="1"/>
  <c r="E22" i="64"/>
  <c r="AU21" i="14" s="1"/>
  <c r="F22" i="64"/>
  <c r="AV21" i="14" s="1"/>
  <c r="G8" i="64"/>
  <c r="AW7" i="14" s="1"/>
  <c r="I8" i="64"/>
  <c r="AY7" i="14" s="1"/>
  <c r="E8" i="64"/>
  <c r="AU7" i="14" s="1"/>
  <c r="F8" i="64"/>
  <c r="AV7" i="14" s="1"/>
  <c r="H8" i="64"/>
  <c r="AX7" i="14" s="1"/>
  <c r="M32" i="54"/>
  <c r="C31" i="74"/>
  <c r="F12" i="74"/>
  <c r="AK13" i="54"/>
  <c r="AL6" i="31"/>
  <c r="AL24" i="31"/>
  <c r="P49" i="33"/>
  <c r="N12" i="33" s="1"/>
  <c r="AF59" i="31"/>
  <c r="AD22" i="31" s="1"/>
  <c r="AC29" i="14"/>
  <c r="AH29" i="14"/>
  <c r="AC14" i="14"/>
  <c r="S14" i="14"/>
  <c r="F29" i="93"/>
  <c r="G29" i="93" s="1"/>
  <c r="H65" i="111" s="1"/>
  <c r="F43" i="94"/>
  <c r="AF72" i="31"/>
  <c r="AB35" i="31" s="1"/>
  <c r="X26" i="14"/>
  <c r="AC26" i="14"/>
  <c r="AH26" i="14"/>
  <c r="S26" i="14"/>
  <c r="AH11" i="14"/>
  <c r="AM11" i="14"/>
  <c r="X11" i="14"/>
  <c r="G13" i="65"/>
  <c r="BG12" i="14" s="1"/>
  <c r="H13" i="65"/>
  <c r="BH12" i="14" s="1"/>
  <c r="F13" i="65"/>
  <c r="BF12" i="14" s="1"/>
  <c r="I13" i="65"/>
  <c r="BI12" i="14" s="1"/>
  <c r="E13" i="65"/>
  <c r="BE12" i="14" s="1"/>
  <c r="K4" i="54"/>
  <c r="L4" i="54"/>
  <c r="F35" i="65"/>
  <c r="BF34" i="14" s="1"/>
  <c r="G35" i="65"/>
  <c r="BG34" i="14" s="1"/>
  <c r="I35" i="65"/>
  <c r="BI34" i="14" s="1"/>
  <c r="E35" i="65"/>
  <c r="BE34" i="14" s="1"/>
  <c r="H35" i="65"/>
  <c r="BH34" i="14" s="1"/>
  <c r="H18" i="65"/>
  <c r="BH17" i="14" s="1"/>
  <c r="G18" i="65"/>
  <c r="BG17" i="14" s="1"/>
  <c r="I18" i="65"/>
  <c r="BI17" i="14" s="1"/>
  <c r="F18" i="65"/>
  <c r="BF17" i="14" s="1"/>
  <c r="E18" i="65"/>
  <c r="BE17" i="14" s="1"/>
  <c r="G30" i="65"/>
  <c r="BG29" i="14" s="1"/>
  <c r="F30" i="65"/>
  <c r="BF29" i="14" s="1"/>
  <c r="I30" i="65"/>
  <c r="BI29" i="14" s="1"/>
  <c r="E30" i="65"/>
  <c r="BE29" i="14" s="1"/>
  <c r="H30" i="65"/>
  <c r="BH29" i="14" s="1"/>
  <c r="C29" i="65"/>
  <c r="P72" i="31"/>
  <c r="N35" i="31" s="1"/>
  <c r="G37" i="64"/>
  <c r="AW36" i="14" s="1"/>
  <c r="F37" i="64"/>
  <c r="AV36" i="14" s="1"/>
  <c r="H37" i="64"/>
  <c r="AX36" i="14" s="1"/>
  <c r="I37" i="64"/>
  <c r="AY36" i="14" s="1"/>
  <c r="E37" i="64"/>
  <c r="AU36" i="14" s="1"/>
  <c r="G27" i="64"/>
  <c r="AW26" i="14" s="1"/>
  <c r="F27" i="64"/>
  <c r="AV26" i="14" s="1"/>
  <c r="H27" i="64"/>
  <c r="AX26" i="14" s="1"/>
  <c r="I27" i="64"/>
  <c r="AY26" i="14" s="1"/>
  <c r="E27" i="64"/>
  <c r="AU26" i="14" s="1"/>
  <c r="G21" i="64"/>
  <c r="AW20" i="14" s="1"/>
  <c r="I21" i="64"/>
  <c r="AY20" i="14" s="1"/>
  <c r="F21" i="64"/>
  <c r="AV20" i="14" s="1"/>
  <c r="E21" i="64"/>
  <c r="AU20" i="14" s="1"/>
  <c r="H21" i="64"/>
  <c r="AX20" i="14" s="1"/>
  <c r="AF44" i="31"/>
  <c r="AB7" i="31" s="1"/>
  <c r="AF24" i="14"/>
  <c r="Q29" i="14"/>
  <c r="P45" i="33"/>
  <c r="P56" i="33"/>
  <c r="N19" i="33" s="1"/>
  <c r="U13" i="54"/>
  <c r="D12" i="74"/>
  <c r="P55" i="33"/>
  <c r="N18" i="33" s="1"/>
  <c r="X27" i="14"/>
  <c r="AH7" i="14"/>
  <c r="S7" i="14"/>
  <c r="AM7" i="14"/>
  <c r="X7" i="14"/>
  <c r="C43" i="95"/>
  <c r="L14" i="93"/>
  <c r="M14" i="93" s="1"/>
  <c r="H122" i="111" s="1"/>
  <c r="I17" i="65"/>
  <c r="BI16" i="14" s="1"/>
  <c r="H17" i="65"/>
  <c r="BH16" i="14" s="1"/>
  <c r="G17" i="65"/>
  <c r="BG16" i="14" s="1"/>
  <c r="F17" i="65"/>
  <c r="BF16" i="14" s="1"/>
  <c r="E17" i="65"/>
  <c r="BE16" i="14" s="1"/>
  <c r="AC21" i="14"/>
  <c r="AH21" i="14"/>
  <c r="D43" i="90"/>
  <c r="T42" i="31" s="1"/>
  <c r="Q7" i="14"/>
  <c r="V7" i="14"/>
  <c r="AK7" i="14"/>
  <c r="AF7" i="14"/>
  <c r="AA7" i="14"/>
  <c r="X60" i="31"/>
  <c r="R23" i="31" s="1"/>
  <c r="P57" i="31"/>
  <c r="N20" i="31" s="1"/>
  <c r="P52" i="33"/>
  <c r="AF48" i="31"/>
  <c r="AD11" i="31" s="1"/>
  <c r="P68" i="31"/>
  <c r="N31" i="31" s="1"/>
  <c r="G35" i="64"/>
  <c r="AW34" i="14" s="1"/>
  <c r="F35" i="64"/>
  <c r="AV34" i="14" s="1"/>
  <c r="E35" i="64"/>
  <c r="AU34" i="14" s="1"/>
  <c r="H35" i="64"/>
  <c r="AX34" i="14" s="1"/>
  <c r="I35" i="64"/>
  <c r="AY34" i="14" s="1"/>
  <c r="G25" i="64"/>
  <c r="AW24" i="14" s="1"/>
  <c r="I25" i="64"/>
  <c r="AY24" i="14" s="1"/>
  <c r="F25" i="64"/>
  <c r="AV24" i="14" s="1"/>
  <c r="E25" i="64"/>
  <c r="AU24" i="14" s="1"/>
  <c r="H25" i="64"/>
  <c r="AX24" i="14" s="1"/>
  <c r="C24" i="64"/>
  <c r="G19" i="64"/>
  <c r="AW18" i="14" s="1"/>
  <c r="I19" i="64"/>
  <c r="AY18" i="14" s="1"/>
  <c r="F19" i="64"/>
  <c r="AV18" i="14" s="1"/>
  <c r="H19" i="64"/>
  <c r="AX18" i="14" s="1"/>
  <c r="E19" i="64"/>
  <c r="AU18" i="14" s="1"/>
  <c r="AJ4" i="54"/>
  <c r="AI4" i="54"/>
  <c r="P54" i="31"/>
  <c r="P70" i="33"/>
  <c r="V33" i="14"/>
  <c r="AA33" i="14"/>
  <c r="AA6" i="14"/>
  <c r="AK6" i="14"/>
  <c r="S16" i="14"/>
  <c r="P57" i="33"/>
  <c r="AB4" i="54"/>
  <c r="AA4" i="54"/>
  <c r="AC36" i="14"/>
  <c r="S36" i="14"/>
  <c r="S25" i="14"/>
  <c r="D24" i="93"/>
  <c r="H23" i="111" s="1"/>
  <c r="X48" i="31"/>
  <c r="V11" i="31" s="1"/>
  <c r="E43" i="95"/>
  <c r="H173" i="36"/>
  <c r="H173" i="44" s="1"/>
  <c r="H168" i="40" s="1"/>
  <c r="P24" i="33"/>
  <c r="AC13" i="54"/>
  <c r="E12" i="74"/>
  <c r="F6" i="93"/>
  <c r="G7" i="93"/>
  <c r="L29" i="93"/>
  <c r="M29" i="93" s="1"/>
  <c r="H137" i="111" s="1"/>
  <c r="M30" i="93"/>
  <c r="AF65" i="31"/>
  <c r="AD28" i="31" s="1"/>
  <c r="F23" i="65"/>
  <c r="BF22" i="14" s="1"/>
  <c r="I23" i="65"/>
  <c r="BI22" i="14" s="1"/>
  <c r="G23" i="65"/>
  <c r="BG22" i="14" s="1"/>
  <c r="H23" i="65"/>
  <c r="BH22" i="14" s="1"/>
  <c r="E23" i="65"/>
  <c r="BE22" i="14" s="1"/>
  <c r="F15" i="65"/>
  <c r="BF14" i="14" s="1"/>
  <c r="I15" i="65"/>
  <c r="BI14" i="14" s="1"/>
  <c r="G15" i="65"/>
  <c r="BG14" i="14" s="1"/>
  <c r="H15" i="65"/>
  <c r="BH14" i="14" s="1"/>
  <c r="E15" i="65"/>
  <c r="BE14" i="14" s="1"/>
  <c r="C14" i="65"/>
  <c r="G26" i="65"/>
  <c r="BG25" i="14" s="1"/>
  <c r="I26" i="65"/>
  <c r="BI25" i="14" s="1"/>
  <c r="E26" i="65"/>
  <c r="BE25" i="14" s="1"/>
  <c r="F26" i="65"/>
  <c r="BF25" i="14" s="1"/>
  <c r="H26" i="65"/>
  <c r="BH25" i="14" s="1"/>
  <c r="U23" i="54"/>
  <c r="D22" i="74"/>
  <c r="H57" i="31"/>
  <c r="F20" i="31" s="1"/>
  <c r="F34" i="64"/>
  <c r="AV33" i="14" s="1"/>
  <c r="H34" i="64"/>
  <c r="AX33" i="14" s="1"/>
  <c r="G34" i="64"/>
  <c r="AW33" i="14" s="1"/>
  <c r="E34" i="64"/>
  <c r="AU33" i="14" s="1"/>
  <c r="I34" i="64"/>
  <c r="AY33" i="14" s="1"/>
  <c r="C33" i="64"/>
  <c r="G7" i="64"/>
  <c r="AW6" i="14" s="1"/>
  <c r="F7" i="64"/>
  <c r="AV6" i="14" s="1"/>
  <c r="I7" i="64"/>
  <c r="AY6" i="14" s="1"/>
  <c r="AU6" i="14"/>
  <c r="H7" i="64"/>
  <c r="AX6" i="14" s="1"/>
  <c r="C6" i="64"/>
  <c r="G18" i="64"/>
  <c r="AW17" i="14" s="1"/>
  <c r="I18" i="64"/>
  <c r="AY17" i="14" s="1"/>
  <c r="H18" i="64"/>
  <c r="AX17" i="14" s="1"/>
  <c r="E18" i="64"/>
  <c r="AU17" i="14" s="1"/>
  <c r="F18" i="64"/>
  <c r="AV17" i="14" s="1"/>
  <c r="S8" i="14"/>
  <c r="X8" i="14"/>
  <c r="AC8" i="14"/>
  <c r="D4" i="74"/>
  <c r="U5" i="54"/>
  <c r="P69" i="31"/>
  <c r="N32" i="31" s="1"/>
  <c r="AF20" i="14"/>
  <c r="Q35" i="14"/>
  <c r="V35" i="14"/>
  <c r="AA35" i="14"/>
  <c r="X49" i="31"/>
  <c r="AC5" i="54"/>
  <c r="E4" i="74"/>
  <c r="AF19" i="14"/>
  <c r="AF63" i="31"/>
  <c r="AD26" i="31" s="1"/>
  <c r="C4" i="54"/>
  <c r="X57" i="31"/>
  <c r="V20" i="31" s="1"/>
  <c r="AC35" i="14"/>
  <c r="AH35" i="14"/>
  <c r="X24" i="14"/>
  <c r="AC24" i="14"/>
  <c r="AH24" i="14"/>
  <c r="X69" i="31"/>
  <c r="AL33" i="31"/>
  <c r="G20" i="64"/>
  <c r="AW19" i="14" s="1"/>
  <c r="I20" i="64"/>
  <c r="AY19" i="14" s="1"/>
  <c r="F20" i="64"/>
  <c r="AV19" i="14" s="1"/>
  <c r="H20" i="64"/>
  <c r="AX19" i="14" s="1"/>
  <c r="E20" i="64"/>
  <c r="AU19" i="14" s="1"/>
  <c r="P69" i="33"/>
  <c r="N32" i="33" s="1"/>
  <c r="V16" i="14"/>
  <c r="Q16" i="14"/>
  <c r="AA16" i="14"/>
  <c r="AC23" i="54"/>
  <c r="E22" i="74"/>
  <c r="P60" i="31"/>
  <c r="AC31" i="14"/>
  <c r="AH31" i="14"/>
  <c r="S31" i="14"/>
  <c r="X31" i="14"/>
  <c r="E43" i="23"/>
  <c r="G32" i="65"/>
  <c r="BG31" i="14" s="1"/>
  <c r="I32" i="65"/>
  <c r="BI31" i="14" s="1"/>
  <c r="H32" i="65"/>
  <c r="BH31" i="14" s="1"/>
  <c r="F32" i="65"/>
  <c r="BF31" i="14" s="1"/>
  <c r="E32" i="65"/>
  <c r="BE31" i="14" s="1"/>
  <c r="H22" i="65"/>
  <c r="BH21" i="14" s="1"/>
  <c r="G22" i="65"/>
  <c r="BG21" i="14" s="1"/>
  <c r="I22" i="65"/>
  <c r="BI21" i="14" s="1"/>
  <c r="F22" i="65"/>
  <c r="BF21" i="14" s="1"/>
  <c r="E22" i="65"/>
  <c r="BE21" i="14" s="1"/>
  <c r="G11" i="65"/>
  <c r="BG10" i="14" s="1"/>
  <c r="F11" i="65"/>
  <c r="BF10" i="14" s="1"/>
  <c r="I11" i="65"/>
  <c r="BI10" i="14" s="1"/>
  <c r="H11" i="65"/>
  <c r="BH10" i="14" s="1"/>
  <c r="E11" i="65"/>
  <c r="BE10" i="14" s="1"/>
  <c r="G25" i="65"/>
  <c r="BG24" i="14" s="1"/>
  <c r="F25" i="65"/>
  <c r="BF24" i="14" s="1"/>
  <c r="I25" i="65"/>
  <c r="BI24" i="14" s="1"/>
  <c r="E25" i="65"/>
  <c r="BE24" i="14" s="1"/>
  <c r="H25" i="65"/>
  <c r="BH24" i="14" s="1"/>
  <c r="C24" i="65"/>
  <c r="I6" i="93"/>
  <c r="J7" i="93"/>
  <c r="F33" i="93"/>
  <c r="G33" i="93" s="1"/>
  <c r="H69" i="111" s="1"/>
  <c r="G34" i="93"/>
  <c r="L33" i="93"/>
  <c r="M33" i="93" s="1"/>
  <c r="H141" i="111" s="1"/>
  <c r="M34" i="93"/>
  <c r="AF31" i="14"/>
  <c r="C29" i="97"/>
  <c r="I65" i="111" s="1"/>
  <c r="P72" i="33"/>
  <c r="O6" i="93"/>
  <c r="P7" i="93"/>
  <c r="G9" i="64"/>
  <c r="AW8" i="14" s="1"/>
  <c r="F9" i="64"/>
  <c r="AV8" i="14" s="1"/>
  <c r="I9" i="64"/>
  <c r="AY8" i="14" s="1"/>
  <c r="H9" i="64"/>
  <c r="AX8" i="14" s="1"/>
  <c r="E9" i="64"/>
  <c r="AU8" i="14" s="1"/>
  <c r="G11" i="64"/>
  <c r="AW10" i="14" s="1"/>
  <c r="F11" i="64"/>
  <c r="AV10" i="14" s="1"/>
  <c r="I11" i="64"/>
  <c r="AY10" i="14" s="1"/>
  <c r="E11" i="64"/>
  <c r="AU10" i="14" s="1"/>
  <c r="H11" i="64"/>
  <c r="AX10" i="14" s="1"/>
  <c r="G17" i="64"/>
  <c r="AW16" i="14" s="1"/>
  <c r="I17" i="64"/>
  <c r="AY16" i="14" s="1"/>
  <c r="F17" i="64"/>
  <c r="AV16" i="14" s="1"/>
  <c r="E17" i="64"/>
  <c r="AU16" i="14" s="1"/>
  <c r="H17" i="64"/>
  <c r="AX16" i="14" s="1"/>
  <c r="AK28" i="54"/>
  <c r="F27" i="74"/>
  <c r="F24" i="93"/>
  <c r="G24" i="93" s="1"/>
  <c r="H60" i="111" s="1"/>
  <c r="G25" i="93"/>
  <c r="P53" i="33"/>
  <c r="T4" i="54"/>
  <c r="S4" i="54"/>
  <c r="G28" i="31"/>
  <c r="C28" i="31"/>
  <c r="D28" i="31"/>
  <c r="E28" i="31"/>
  <c r="L6" i="93"/>
  <c r="M7" i="93"/>
  <c r="AK12" i="14"/>
  <c r="AF12" i="14"/>
  <c r="Q22" i="14"/>
  <c r="V22" i="14"/>
  <c r="AA22" i="14"/>
  <c r="F14" i="93"/>
  <c r="G14" i="93" s="1"/>
  <c r="H50" i="111" s="1"/>
  <c r="AC15" i="14"/>
  <c r="X15" i="14"/>
  <c r="P59" i="31"/>
  <c r="N22" i="31" s="1"/>
  <c r="E5" i="54"/>
  <c r="B4" i="74"/>
  <c r="AC34" i="14"/>
  <c r="AH10" i="14"/>
  <c r="S10" i="14"/>
  <c r="AM10" i="14"/>
  <c r="I34" i="65"/>
  <c r="BI33" i="14" s="1"/>
  <c r="F34" i="65"/>
  <c r="BF33" i="14" s="1"/>
  <c r="H34" i="65"/>
  <c r="BH33" i="14" s="1"/>
  <c r="E34" i="65"/>
  <c r="BE33" i="14" s="1"/>
  <c r="G34" i="65"/>
  <c r="BG33" i="14" s="1"/>
  <c r="C33" i="65"/>
  <c r="P53" i="31"/>
  <c r="N16" i="31" s="1"/>
  <c r="G26" i="64"/>
  <c r="AW25" i="14" s="1"/>
  <c r="F26" i="64"/>
  <c r="AV25" i="14" s="1"/>
  <c r="H26" i="64"/>
  <c r="AX25" i="14" s="1"/>
  <c r="I26" i="64"/>
  <c r="AY25" i="14" s="1"/>
  <c r="E26" i="64"/>
  <c r="AU25" i="14" s="1"/>
  <c r="P64" i="33"/>
  <c r="O27" i="33" s="1"/>
  <c r="AF58" i="31"/>
  <c r="AD21" i="31" s="1"/>
  <c r="G31" i="65"/>
  <c r="BG30" i="14" s="1"/>
  <c r="F31" i="65"/>
  <c r="BF30" i="14" s="1"/>
  <c r="I31" i="65"/>
  <c r="BI30" i="14" s="1"/>
  <c r="E31" i="65"/>
  <c r="BE30" i="14" s="1"/>
  <c r="H31" i="65"/>
  <c r="BH30" i="14" s="1"/>
  <c r="I21" i="65"/>
  <c r="BI20" i="14" s="1"/>
  <c r="H21" i="65"/>
  <c r="BH20" i="14" s="1"/>
  <c r="G21" i="65"/>
  <c r="BG20" i="14" s="1"/>
  <c r="F21" i="65"/>
  <c r="BF20" i="14" s="1"/>
  <c r="E21" i="65"/>
  <c r="BE20" i="14" s="1"/>
  <c r="G7" i="65"/>
  <c r="BG6" i="14" s="1"/>
  <c r="H7" i="65"/>
  <c r="BH6" i="14" s="1"/>
  <c r="I7" i="65"/>
  <c r="BI6" i="14" s="1"/>
  <c r="C6" i="65"/>
  <c r="G10" i="65"/>
  <c r="BG9" i="14" s="1"/>
  <c r="H10" i="65"/>
  <c r="BH9" i="14" s="1"/>
  <c r="F10" i="65"/>
  <c r="BF9" i="14" s="1"/>
  <c r="I10" i="65"/>
  <c r="BI9" i="14" s="1"/>
  <c r="E10" i="65"/>
  <c r="BE9" i="14" s="1"/>
  <c r="P63" i="33"/>
  <c r="P71" i="33"/>
  <c r="L24" i="93"/>
  <c r="M24" i="93" s="1"/>
  <c r="H132" i="111" s="1"/>
  <c r="M25" i="93"/>
  <c r="AF60" i="31"/>
  <c r="AD23" i="31" s="1"/>
  <c r="G12" i="64"/>
  <c r="AW11" i="14" s="1"/>
  <c r="I12" i="64"/>
  <c r="AY11" i="14" s="1"/>
  <c r="F12" i="64"/>
  <c r="AV11" i="14" s="1"/>
  <c r="E12" i="64"/>
  <c r="AU11" i="14" s="1"/>
  <c r="H12" i="64"/>
  <c r="AX11" i="14" s="1"/>
  <c r="G13" i="64"/>
  <c r="AW12" i="14" s="1"/>
  <c r="F13" i="64"/>
  <c r="AV12" i="14" s="1"/>
  <c r="I13" i="64"/>
  <c r="AY12" i="14" s="1"/>
  <c r="E13" i="64"/>
  <c r="AU12" i="14" s="1"/>
  <c r="H13" i="64"/>
  <c r="AX12" i="14" s="1"/>
  <c r="G10" i="64"/>
  <c r="AW9" i="14" s="1"/>
  <c r="I10" i="64"/>
  <c r="AY9" i="14" s="1"/>
  <c r="F10" i="64"/>
  <c r="AV9" i="14" s="1"/>
  <c r="H10" i="64"/>
  <c r="AX9" i="14" s="1"/>
  <c r="E10" i="64"/>
  <c r="AU9" i="14" s="1"/>
  <c r="G16" i="64"/>
  <c r="AW15" i="14" s="1"/>
  <c r="I16" i="64"/>
  <c r="AY15" i="14" s="1"/>
  <c r="F16" i="64"/>
  <c r="AV15" i="14" s="1"/>
  <c r="H16" i="64"/>
  <c r="AX15" i="14" s="1"/>
  <c r="E16" i="64"/>
  <c r="AU15" i="14" s="1"/>
  <c r="M23" i="54"/>
  <c r="C22" i="74"/>
  <c r="P49" i="31"/>
  <c r="N12" i="31" s="1"/>
  <c r="X65" i="31"/>
  <c r="V28" i="31" s="1"/>
  <c r="V18" i="14"/>
  <c r="P58" i="31"/>
  <c r="N21" i="31" s="1"/>
  <c r="AF53" i="31"/>
  <c r="AC33" i="14"/>
  <c r="X33" i="14"/>
  <c r="AC9" i="14"/>
  <c r="I14" i="93"/>
  <c r="J14" i="93" s="1"/>
  <c r="H86" i="111" s="1"/>
  <c r="G36" i="64"/>
  <c r="AW35" i="14" s="1"/>
  <c r="F36" i="64"/>
  <c r="AV35" i="14" s="1"/>
  <c r="I36" i="64"/>
  <c r="AY35" i="14" s="1"/>
  <c r="H36" i="64"/>
  <c r="AX35" i="14" s="1"/>
  <c r="E36" i="64"/>
  <c r="AU35" i="14" s="1"/>
  <c r="F16" i="65"/>
  <c r="BF15" i="14" s="1"/>
  <c r="I16" i="65"/>
  <c r="BI15" i="14" s="1"/>
  <c r="G16" i="65"/>
  <c r="BG15" i="14" s="1"/>
  <c r="E16" i="65"/>
  <c r="BE15" i="14" s="1"/>
  <c r="H16" i="65"/>
  <c r="BH15" i="14" s="1"/>
  <c r="C4" i="74"/>
  <c r="M5" i="54"/>
  <c r="AF54" i="31"/>
  <c r="AD17" i="31" s="1"/>
  <c r="G37" i="65"/>
  <c r="BG36" i="14" s="1"/>
  <c r="H37" i="65"/>
  <c r="BH36" i="14" s="1"/>
  <c r="E37" i="65"/>
  <c r="BE36" i="14" s="1"/>
  <c r="I37" i="65"/>
  <c r="BI36" i="14" s="1"/>
  <c r="F37" i="65"/>
  <c r="BF36" i="14" s="1"/>
  <c r="F20" i="65"/>
  <c r="BF19" i="14" s="1"/>
  <c r="I20" i="65"/>
  <c r="BI19" i="14" s="1"/>
  <c r="G20" i="65"/>
  <c r="BG19" i="14" s="1"/>
  <c r="E20" i="65"/>
  <c r="BE19" i="14" s="1"/>
  <c r="H20" i="65"/>
  <c r="BH19" i="14" s="1"/>
  <c r="G8" i="65"/>
  <c r="BG7" i="14" s="1"/>
  <c r="F8" i="65"/>
  <c r="BF7" i="14" s="1"/>
  <c r="I8" i="65"/>
  <c r="BI7" i="14" s="1"/>
  <c r="E8" i="65"/>
  <c r="BE7" i="14" s="1"/>
  <c r="H8" i="65"/>
  <c r="BH7" i="14" s="1"/>
  <c r="G9" i="65"/>
  <c r="BG8" i="14" s="1"/>
  <c r="F9" i="65"/>
  <c r="BF8" i="14" s="1"/>
  <c r="I9" i="65"/>
  <c r="BI8" i="14" s="1"/>
  <c r="H9" i="65"/>
  <c r="BH8" i="14" s="1"/>
  <c r="E9" i="65"/>
  <c r="BE8" i="14" s="1"/>
  <c r="H5" i="88"/>
  <c r="F32" i="64"/>
  <c r="AV31" i="14" s="1"/>
  <c r="G32" i="64"/>
  <c r="AW31" i="14" s="1"/>
  <c r="I32" i="64"/>
  <c r="AY31" i="14" s="1"/>
  <c r="E32" i="64"/>
  <c r="AU31" i="14" s="1"/>
  <c r="H32" i="64"/>
  <c r="AX31" i="14" s="1"/>
  <c r="G30" i="64"/>
  <c r="AW29" i="14" s="1"/>
  <c r="H30" i="64"/>
  <c r="AX29" i="14" s="1"/>
  <c r="F30" i="64"/>
  <c r="AV29" i="14" s="1"/>
  <c r="I30" i="64"/>
  <c r="AY29" i="14" s="1"/>
  <c r="E30" i="64"/>
  <c r="AU29" i="14" s="1"/>
  <c r="C29" i="64"/>
  <c r="G23" i="64"/>
  <c r="AW22" i="14" s="1"/>
  <c r="I23" i="64"/>
  <c r="AY22" i="14" s="1"/>
  <c r="F23" i="64"/>
  <c r="AV22" i="14" s="1"/>
  <c r="H23" i="64"/>
  <c r="AX22" i="14" s="1"/>
  <c r="E23" i="64"/>
  <c r="AU22" i="14" s="1"/>
  <c r="G15" i="64"/>
  <c r="AW14" i="14" s="1"/>
  <c r="I15" i="64"/>
  <c r="AY14" i="14" s="1"/>
  <c r="F15" i="64"/>
  <c r="AV14" i="14" s="1"/>
  <c r="H15" i="64"/>
  <c r="AX14" i="14" s="1"/>
  <c r="E15" i="64"/>
  <c r="AU14" i="14" s="1"/>
  <c r="C14" i="64"/>
  <c r="M13" i="54"/>
  <c r="C12" i="74"/>
  <c r="Q34" i="14"/>
  <c r="V34" i="14"/>
  <c r="D43" i="95"/>
  <c r="C43" i="90"/>
  <c r="L42" i="31" s="1"/>
  <c r="C24" i="97"/>
  <c r="I60" i="111" s="1"/>
  <c r="S12" i="14"/>
  <c r="AM12" i="14"/>
  <c r="X6" i="14"/>
  <c r="S6" i="14"/>
  <c r="AC6" i="14"/>
  <c r="I4" i="46"/>
  <c r="AK29" i="46" l="1"/>
  <c r="V29" i="46"/>
  <c r="AA29" i="14" s="1"/>
  <c r="AK34" i="46"/>
  <c r="V34" i="46"/>
  <c r="AA34" i="14" s="1"/>
  <c r="AK36" i="46"/>
  <c r="V36" i="46"/>
  <c r="AA36" i="14" s="1"/>
  <c r="D43" i="94"/>
  <c r="AK31" i="46"/>
  <c r="V31" i="46"/>
  <c r="AA31" i="14" s="1"/>
  <c r="AK30" i="46"/>
  <c r="V30" i="46"/>
  <c r="AA30" i="14" s="1"/>
  <c r="O15" i="33"/>
  <c r="O16" i="33"/>
  <c r="C43" i="33"/>
  <c r="O69" i="33"/>
  <c r="O32" i="33" s="1"/>
  <c r="O33" i="33"/>
  <c r="B43" i="33"/>
  <c r="N51" i="33"/>
  <c r="P51" i="33" s="1"/>
  <c r="N14" i="33" s="1"/>
  <c r="P14" i="33" s="1"/>
  <c r="L20" i="33"/>
  <c r="I132" i="36" s="1"/>
  <c r="I132" i="44" s="1"/>
  <c r="I128" i="40" s="1"/>
  <c r="J54" i="33"/>
  <c r="I17" i="33" s="1"/>
  <c r="G52" i="33"/>
  <c r="E15" i="33" s="1"/>
  <c r="H53" i="36" s="1"/>
  <c r="H53" i="44" s="1"/>
  <c r="H51" i="40" s="1"/>
  <c r="L27" i="33"/>
  <c r="I139" i="36" s="1"/>
  <c r="I139" i="44" s="1"/>
  <c r="I135" i="40" s="1"/>
  <c r="K36" i="33"/>
  <c r="H148" i="36" s="1"/>
  <c r="L36" i="33"/>
  <c r="I148" i="36" s="1"/>
  <c r="I148" i="44" s="1"/>
  <c r="I144" i="40" s="1"/>
  <c r="V18" i="46"/>
  <c r="AA18" i="14" s="1"/>
  <c r="V17" i="46"/>
  <c r="AA17" i="14" s="1"/>
  <c r="V8" i="46"/>
  <c r="AA8" i="14" s="1"/>
  <c r="Q36" i="46"/>
  <c r="V36" i="14" s="1"/>
  <c r="Q15" i="46"/>
  <c r="V15" i="14" s="1"/>
  <c r="AF14" i="46"/>
  <c r="AF17" i="46"/>
  <c r="AL10" i="46"/>
  <c r="W10" i="46"/>
  <c r="AB10" i="14" s="1"/>
  <c r="AB10" i="46"/>
  <c r="AG10" i="14" s="1"/>
  <c r="AG10" i="46"/>
  <c r="AL10" i="14" s="1"/>
  <c r="R10" i="46"/>
  <c r="W10" i="14" s="1"/>
  <c r="M10" i="46"/>
  <c r="R10" i="14" s="1"/>
  <c r="AF8" i="46"/>
  <c r="AK8" i="14" s="1"/>
  <c r="P34" i="29"/>
  <c r="O183" i="44" s="1"/>
  <c r="O178" i="40" s="1"/>
  <c r="Q8" i="46"/>
  <c r="V8" i="14" s="1"/>
  <c r="L18" i="46"/>
  <c r="Q18" i="14" s="1"/>
  <c r="V15" i="46"/>
  <c r="AA15" i="14" s="1"/>
  <c r="AA14" i="46"/>
  <c r="AF14" i="14" s="1"/>
  <c r="AA17" i="46"/>
  <c r="AF17" i="14" s="1"/>
  <c r="AL11" i="46"/>
  <c r="AB11" i="46"/>
  <c r="AG11" i="14" s="1"/>
  <c r="W11" i="46"/>
  <c r="AB11" i="14" s="1"/>
  <c r="AG11" i="46"/>
  <c r="AL11" i="14" s="1"/>
  <c r="R11" i="46"/>
  <c r="W11" i="14" s="1"/>
  <c r="M11" i="46"/>
  <c r="R11" i="14" s="1"/>
  <c r="O35" i="29"/>
  <c r="V9" i="46"/>
  <c r="AA9" i="14" s="1"/>
  <c r="Q21" i="46"/>
  <c r="V21" i="14" s="1"/>
  <c r="Q12" i="46"/>
  <c r="V12" i="14" s="1"/>
  <c r="L31" i="46"/>
  <c r="Q31" i="14" s="1"/>
  <c r="L15" i="46"/>
  <c r="Q15" i="14" s="1"/>
  <c r="AF27" i="46"/>
  <c r="AF18" i="46"/>
  <c r="AF21" i="46"/>
  <c r="AF36" i="46"/>
  <c r="AF11" i="46"/>
  <c r="AK11" i="14" s="1"/>
  <c r="AL34" i="46"/>
  <c r="AB34" i="46"/>
  <c r="AG34" i="14" s="1"/>
  <c r="R34" i="46"/>
  <c r="W34" i="14" s="1"/>
  <c r="M34" i="46"/>
  <c r="R34" i="14" s="1"/>
  <c r="AG34" i="46"/>
  <c r="L27" i="46"/>
  <c r="Q27" i="14" s="1"/>
  <c r="L9" i="46"/>
  <c r="Q9" i="14" s="1"/>
  <c r="V21" i="46"/>
  <c r="AA21" i="14" s="1"/>
  <c r="V12" i="46"/>
  <c r="AA12" i="14" s="1"/>
  <c r="Q11" i="46"/>
  <c r="V11" i="14" s="1"/>
  <c r="AA27" i="46"/>
  <c r="AF27" i="14" s="1"/>
  <c r="AA18" i="46"/>
  <c r="AF18" i="14" s="1"/>
  <c r="AA21" i="46"/>
  <c r="AF21" i="14" s="1"/>
  <c r="AA36" i="46"/>
  <c r="AF36" i="14" s="1"/>
  <c r="AA11" i="46"/>
  <c r="AF11" i="14" s="1"/>
  <c r="AN25" i="46"/>
  <c r="AS25" i="14" s="1"/>
  <c r="O25" i="46"/>
  <c r="T25" i="14" s="1"/>
  <c r="AI25" i="46"/>
  <c r="AN25" i="14" s="1"/>
  <c r="T25" i="46"/>
  <c r="Y25" i="14" s="1"/>
  <c r="AD25" i="46"/>
  <c r="AI25" i="14" s="1"/>
  <c r="Y25" i="46"/>
  <c r="AD25" i="14" s="1"/>
  <c r="AL22" i="46"/>
  <c r="M22" i="46"/>
  <c r="R22" i="14" s="1"/>
  <c r="AG22" i="46"/>
  <c r="R22" i="46"/>
  <c r="W22" i="14" s="1"/>
  <c r="AB22" i="46"/>
  <c r="AG22" i="14" s="1"/>
  <c r="W22" i="46"/>
  <c r="AB22" i="14" s="1"/>
  <c r="AA8" i="46"/>
  <c r="AF8" i="14" s="1"/>
  <c r="Q9" i="46"/>
  <c r="V9" i="14" s="1"/>
  <c r="L17" i="46"/>
  <c r="Q17" i="14" s="1"/>
  <c r="L8" i="46"/>
  <c r="Q8" i="14" s="1"/>
  <c r="L36" i="46"/>
  <c r="Q36" i="14" s="1"/>
  <c r="G4" i="46"/>
  <c r="Q27" i="46"/>
  <c r="V27" i="14" s="1"/>
  <c r="Q14" i="46"/>
  <c r="V14" i="14" s="1"/>
  <c r="L21" i="46"/>
  <c r="Q21" i="14" s="1"/>
  <c r="L12" i="46"/>
  <c r="Q12" i="14" s="1"/>
  <c r="V11" i="46"/>
  <c r="AA11" i="14" s="1"/>
  <c r="AF15" i="46"/>
  <c r="AN34" i="46"/>
  <c r="AS34" i="14" s="1"/>
  <c r="AD34" i="46"/>
  <c r="AI34" i="14" s="1"/>
  <c r="O34" i="46"/>
  <c r="T34" i="14" s="1"/>
  <c r="AI34" i="46"/>
  <c r="AN34" i="14" s="1"/>
  <c r="T34" i="46"/>
  <c r="Y34" i="14" s="1"/>
  <c r="AL19" i="46"/>
  <c r="AB19" i="46"/>
  <c r="AG19" i="14" s="1"/>
  <c r="M19" i="46"/>
  <c r="R19" i="14" s="1"/>
  <c r="AG19" i="46"/>
  <c r="W19" i="46"/>
  <c r="AB19" i="14" s="1"/>
  <c r="R19" i="46"/>
  <c r="W19" i="14" s="1"/>
  <c r="J68" i="33"/>
  <c r="I31" i="33" s="1"/>
  <c r="I106" i="36" s="1"/>
  <c r="I106" i="44" s="1"/>
  <c r="I103" i="40" s="1"/>
  <c r="O35" i="33"/>
  <c r="I184" i="36" s="1"/>
  <c r="I184" i="44" s="1"/>
  <c r="I179" i="40" s="1"/>
  <c r="G59" i="33"/>
  <c r="F22" i="33" s="1"/>
  <c r="I60" i="36" s="1"/>
  <c r="I60" i="44" s="1"/>
  <c r="I58" i="40" s="1"/>
  <c r="O34" i="33"/>
  <c r="I183" i="36" s="1"/>
  <c r="I183" i="44" s="1"/>
  <c r="I178" i="40" s="1"/>
  <c r="O30" i="29"/>
  <c r="O142" i="44" s="1"/>
  <c r="O138" i="40" s="1"/>
  <c r="O29" i="29"/>
  <c r="O36" i="29"/>
  <c r="O148" i="44" s="1"/>
  <c r="O144" i="40" s="1"/>
  <c r="O33" i="29"/>
  <c r="O145" i="44" s="1"/>
  <c r="O141" i="40" s="1"/>
  <c r="P35" i="29"/>
  <c r="P36" i="29"/>
  <c r="P30" i="29"/>
  <c r="O179" i="44" s="1"/>
  <c r="O174" i="40" s="1"/>
  <c r="O31" i="29"/>
  <c r="P29" i="29"/>
  <c r="O178" i="44" s="1"/>
  <c r="O173" i="40" s="1"/>
  <c r="P33" i="29"/>
  <c r="O182" i="44" s="1"/>
  <c r="O177" i="40" s="1"/>
  <c r="P31" i="29"/>
  <c r="O180" i="44" s="1"/>
  <c r="O175" i="40" s="1"/>
  <c r="K4" i="29"/>
  <c r="E16" i="31"/>
  <c r="P23" i="33"/>
  <c r="AI44" i="31"/>
  <c r="AI7" i="31" s="1"/>
  <c r="J64" i="33"/>
  <c r="I27" i="33" s="1"/>
  <c r="J53" i="33"/>
  <c r="H16" i="33" s="1"/>
  <c r="H91" i="36" s="1"/>
  <c r="H91" i="44" s="1"/>
  <c r="H88" i="40" s="1"/>
  <c r="AH84" i="111"/>
  <c r="G47" i="33"/>
  <c r="E10" i="33" s="1"/>
  <c r="H48" i="36" s="1"/>
  <c r="H48" i="44" s="1"/>
  <c r="H46" i="40" s="1"/>
  <c r="L26" i="33"/>
  <c r="I138" i="36" s="1"/>
  <c r="I138" i="44" s="1"/>
  <c r="V124" i="111"/>
  <c r="AH124" i="111" s="1"/>
  <c r="G56" i="33"/>
  <c r="E19" i="33" s="1"/>
  <c r="H57" i="36" s="1"/>
  <c r="H57" i="44" s="1"/>
  <c r="H55" i="40" s="1"/>
  <c r="C52" i="93"/>
  <c r="E50" i="33" s="1"/>
  <c r="G54" i="33"/>
  <c r="F17" i="33" s="1"/>
  <c r="I55" i="36" s="1"/>
  <c r="I55" i="44" s="1"/>
  <c r="I53" i="40" s="1"/>
  <c r="E27" i="31"/>
  <c r="E27" i="36" s="1"/>
  <c r="E27" i="44" s="1"/>
  <c r="E26" i="40" s="1"/>
  <c r="B27" i="31"/>
  <c r="B27" i="36" s="1"/>
  <c r="B27" i="44" s="1"/>
  <c r="B26" i="40" s="1"/>
  <c r="F27" i="31"/>
  <c r="F27" i="36" s="1"/>
  <c r="F27" i="44" s="1"/>
  <c r="D27" i="31"/>
  <c r="AB18" i="31"/>
  <c r="D129" i="36" s="1"/>
  <c r="D129" i="44" s="1"/>
  <c r="E71" i="89"/>
  <c r="AA70" i="31" s="1"/>
  <c r="AF70" i="31" s="1"/>
  <c r="AD33" i="31" s="1"/>
  <c r="G27" i="31"/>
  <c r="AE18" i="31"/>
  <c r="G129" i="36" s="1"/>
  <c r="G129" i="44" s="1"/>
  <c r="G125" i="40" s="1"/>
  <c r="K26" i="33"/>
  <c r="H138" i="36" s="1"/>
  <c r="H138" i="44" s="1"/>
  <c r="H134" i="40" s="1"/>
  <c r="Z18" i="31"/>
  <c r="B129" i="36" s="1"/>
  <c r="B129" i="44" s="1"/>
  <c r="AH154" i="111"/>
  <c r="O20" i="33"/>
  <c r="I169" i="36" s="1"/>
  <c r="I169" i="44" s="1"/>
  <c r="I164" i="40" s="1"/>
  <c r="AD154" i="111"/>
  <c r="AD18" i="31"/>
  <c r="F129" i="36" s="1"/>
  <c r="F129" i="44" s="1"/>
  <c r="C16" i="31"/>
  <c r="AA18" i="31"/>
  <c r="C129" i="36" s="1"/>
  <c r="C129" i="44" s="1"/>
  <c r="F16" i="31"/>
  <c r="F16" i="36" s="1"/>
  <c r="F16" i="44" s="1"/>
  <c r="G45" i="33"/>
  <c r="E8" i="33" s="1"/>
  <c r="H46" i="36" s="1"/>
  <c r="H46" i="44" s="1"/>
  <c r="H44" i="40" s="1"/>
  <c r="G53" i="33"/>
  <c r="E16" i="33" s="1"/>
  <c r="H54" i="36" s="1"/>
  <c r="H54" i="44" s="1"/>
  <c r="H52" i="40" s="1"/>
  <c r="D16" i="31"/>
  <c r="J49" i="33"/>
  <c r="H12" i="33" s="1"/>
  <c r="H87" i="36" s="1"/>
  <c r="H87" i="44" s="1"/>
  <c r="H84" i="40" s="1"/>
  <c r="H133" i="36"/>
  <c r="H133" i="44" s="1"/>
  <c r="H129" i="40" s="1"/>
  <c r="L21" i="33"/>
  <c r="I133" i="36" s="1"/>
  <c r="I133" i="44" s="1"/>
  <c r="I129" i="40" s="1"/>
  <c r="J55" i="33"/>
  <c r="I18" i="33" s="1"/>
  <c r="I93" i="36" s="1"/>
  <c r="I93" i="44" s="1"/>
  <c r="I90" i="40" s="1"/>
  <c r="C44" i="89"/>
  <c r="K43" i="31" s="1"/>
  <c r="E67" i="33"/>
  <c r="P44" i="31"/>
  <c r="M7" i="31" s="1"/>
  <c r="E44" i="36" s="1"/>
  <c r="E44" i="44" s="1"/>
  <c r="E42" i="40" s="1"/>
  <c r="V133" i="111"/>
  <c r="AD133" i="111" s="1"/>
  <c r="E52" i="93"/>
  <c r="H124" i="36"/>
  <c r="H124" i="44" s="1"/>
  <c r="H120" i="40" s="1"/>
  <c r="AL84" i="111"/>
  <c r="D52" i="93"/>
  <c r="H50" i="33" s="1"/>
  <c r="J58" i="33"/>
  <c r="H21" i="33" s="1"/>
  <c r="H96" i="36" s="1"/>
  <c r="H96" i="44" s="1"/>
  <c r="H93" i="40" s="1"/>
  <c r="J45" i="33"/>
  <c r="I8" i="33" s="1"/>
  <c r="I83" i="36" s="1"/>
  <c r="I83" i="44" s="1"/>
  <c r="I80" i="40" s="1"/>
  <c r="J59" i="33"/>
  <c r="H22" i="33" s="1"/>
  <c r="H97" i="36" s="1"/>
  <c r="H97" i="44" s="1"/>
  <c r="H94" i="40" s="1"/>
  <c r="C71" i="89"/>
  <c r="K70" i="31" s="1"/>
  <c r="P70" i="31" s="1"/>
  <c r="E57" i="33"/>
  <c r="G57" i="33" s="1"/>
  <c r="D48" i="33"/>
  <c r="C11" i="33" s="1"/>
  <c r="I12" i="36" s="1"/>
  <c r="I12" i="44" s="1"/>
  <c r="I11" i="40" s="1"/>
  <c r="C9" i="31"/>
  <c r="D55" i="33"/>
  <c r="B18" i="33" s="1"/>
  <c r="H19" i="36" s="1"/>
  <c r="H19" i="44" s="1"/>
  <c r="H18" i="40" s="1"/>
  <c r="B9" i="31"/>
  <c r="B9" i="36" s="1"/>
  <c r="B9" i="44" s="1"/>
  <c r="B8" i="40" s="1"/>
  <c r="B71" i="93"/>
  <c r="B69" i="33" s="1"/>
  <c r="G16" i="31"/>
  <c r="G16" i="36" s="1"/>
  <c r="G16" i="44" s="1"/>
  <c r="G15" i="40" s="1"/>
  <c r="D9" i="31"/>
  <c r="D9" i="36" s="1"/>
  <c r="D9" i="44" s="1"/>
  <c r="D8" i="40" s="1"/>
  <c r="E9" i="31"/>
  <c r="F9" i="31"/>
  <c r="F9" i="36" s="1"/>
  <c r="F9" i="44" s="1"/>
  <c r="B67" i="93"/>
  <c r="B72" i="33"/>
  <c r="D72" i="33" s="1"/>
  <c r="C35" i="33" s="1"/>
  <c r="B44" i="93"/>
  <c r="B43" i="95"/>
  <c r="G42" i="25" s="1"/>
  <c r="B62" i="88"/>
  <c r="B61" i="31" s="1"/>
  <c r="J44" i="33"/>
  <c r="H7" i="33" s="1"/>
  <c r="H82" i="36" s="1"/>
  <c r="H82" i="44" s="1"/>
  <c r="H79" i="40" s="1"/>
  <c r="B62" i="93"/>
  <c r="B60" i="33" s="1"/>
  <c r="P11" i="29"/>
  <c r="O160" i="44" s="1"/>
  <c r="O155" i="40" s="1"/>
  <c r="D71" i="93"/>
  <c r="H69" i="33" s="1"/>
  <c r="D5" i="88"/>
  <c r="B4" i="111" s="1"/>
  <c r="D57" i="33"/>
  <c r="C20" i="33" s="1"/>
  <c r="I21" i="36" s="1"/>
  <c r="I21" i="44" s="1"/>
  <c r="I20" i="40" s="1"/>
  <c r="V73" i="111"/>
  <c r="AH73" i="111" s="1"/>
  <c r="B58" i="97"/>
  <c r="C56" i="33" s="1"/>
  <c r="D56" i="33" s="1"/>
  <c r="C19" i="33" s="1"/>
  <c r="I20" i="36" s="1"/>
  <c r="I20" i="44" s="1"/>
  <c r="I19" i="40" s="1"/>
  <c r="J71" i="33"/>
  <c r="H34" i="33" s="1"/>
  <c r="H109" i="36" s="1"/>
  <c r="H109" i="44" s="1"/>
  <c r="H106" i="40" s="1"/>
  <c r="O60" i="33"/>
  <c r="O23" i="33" s="1"/>
  <c r="I172" i="36" s="1"/>
  <c r="I172" i="44" s="1"/>
  <c r="I167" i="40" s="1"/>
  <c r="AD54" i="111"/>
  <c r="L12" i="33"/>
  <c r="I124" i="36" s="1"/>
  <c r="I124" i="44" s="1"/>
  <c r="I120" i="40" s="1"/>
  <c r="AL54" i="111"/>
  <c r="V102" i="111"/>
  <c r="AD102" i="111" s="1"/>
  <c r="AH46" i="111"/>
  <c r="AD46" i="111"/>
  <c r="AL46" i="111"/>
  <c r="AH81" i="111"/>
  <c r="AD81" i="111"/>
  <c r="AL81" i="111"/>
  <c r="AL121" i="111"/>
  <c r="AD121" i="111"/>
  <c r="AH121" i="111"/>
  <c r="E63" i="93"/>
  <c r="E62" i="93" s="1"/>
  <c r="K60" i="33" s="1"/>
  <c r="H133" i="111"/>
  <c r="P25" i="29"/>
  <c r="O174" i="44" s="1"/>
  <c r="O169" i="40" s="1"/>
  <c r="E72" i="93"/>
  <c r="K70" i="33" s="1"/>
  <c r="H142" i="111"/>
  <c r="D45" i="93"/>
  <c r="H43" i="33" s="1"/>
  <c r="H79" i="111"/>
  <c r="E68" i="93"/>
  <c r="K66" i="33" s="1"/>
  <c r="H138" i="111"/>
  <c r="D150" i="40"/>
  <c r="AC155" i="44"/>
  <c r="AC177" i="44"/>
  <c r="D172" i="40"/>
  <c r="V178" i="111"/>
  <c r="AD178" i="111" s="1"/>
  <c r="D165" i="40"/>
  <c r="AC170" i="44"/>
  <c r="D163" i="40"/>
  <c r="AC168" i="44"/>
  <c r="D154" i="40"/>
  <c r="AC159" i="44"/>
  <c r="D152" i="40"/>
  <c r="AC157" i="44"/>
  <c r="C165" i="40"/>
  <c r="C163" i="40"/>
  <c r="C153" i="40"/>
  <c r="C178" i="40"/>
  <c r="W114" i="111"/>
  <c r="AE114" i="111" s="1"/>
  <c r="S166" i="36"/>
  <c r="H166" i="44"/>
  <c r="H161" i="40" s="1"/>
  <c r="C169" i="40"/>
  <c r="E172" i="40"/>
  <c r="X171" i="44"/>
  <c r="F166" i="40"/>
  <c r="X176" i="44"/>
  <c r="F171" i="40"/>
  <c r="X179" i="44"/>
  <c r="F174" i="40"/>
  <c r="B51" i="97"/>
  <c r="C49" i="33" s="1"/>
  <c r="D49" i="33" s="1"/>
  <c r="I12" i="111"/>
  <c r="B56" i="97"/>
  <c r="C54" i="33" s="1"/>
  <c r="D54" i="33" s="1"/>
  <c r="B17" i="33" s="1"/>
  <c r="H18" i="36" s="1"/>
  <c r="H18" i="44" s="1"/>
  <c r="H17" i="40" s="1"/>
  <c r="I17" i="111"/>
  <c r="AL122" i="111"/>
  <c r="AH122" i="111"/>
  <c r="AD122" i="111"/>
  <c r="AL145" i="111"/>
  <c r="AH145" i="111"/>
  <c r="AD145" i="111"/>
  <c r="AL155" i="111"/>
  <c r="AH155" i="111"/>
  <c r="AD155" i="111"/>
  <c r="AL130" i="111"/>
  <c r="AH130" i="111"/>
  <c r="AD130" i="111"/>
  <c r="AL101" i="111"/>
  <c r="AH101" i="111"/>
  <c r="AD101" i="111"/>
  <c r="W42" i="111"/>
  <c r="AE42" i="111" s="1"/>
  <c r="AD88" i="111"/>
  <c r="AL88" i="111"/>
  <c r="AH88" i="111"/>
  <c r="V97" i="111"/>
  <c r="AD97" i="111" s="1"/>
  <c r="V120" i="111"/>
  <c r="V55" i="111"/>
  <c r="Y8" i="111"/>
  <c r="AG8" i="111" s="1"/>
  <c r="Y12" i="111"/>
  <c r="AG12" i="111" s="1"/>
  <c r="AH98" i="111"/>
  <c r="AL98" i="111"/>
  <c r="AD98" i="111"/>
  <c r="AL65" i="111"/>
  <c r="AH65" i="111"/>
  <c r="AD65" i="111"/>
  <c r="V118" i="111"/>
  <c r="AH129" i="111"/>
  <c r="AL129" i="111"/>
  <c r="AD129" i="111"/>
  <c r="V72" i="111"/>
  <c r="AL89" i="111"/>
  <c r="AH89" i="111"/>
  <c r="AD89" i="111"/>
  <c r="V92" i="111"/>
  <c r="X114" i="111"/>
  <c r="AF114" i="111" s="1"/>
  <c r="V22" i="111"/>
  <c r="V86" i="111"/>
  <c r="V140" i="111"/>
  <c r="V45" i="111"/>
  <c r="V16" i="111"/>
  <c r="V20" i="111"/>
  <c r="V170" i="111"/>
  <c r="V179" i="111"/>
  <c r="F45" i="93"/>
  <c r="N43" i="33" s="1"/>
  <c r="P43" i="33" s="1"/>
  <c r="N6" i="33" s="1"/>
  <c r="H151" i="111"/>
  <c r="V152" i="111" s="1"/>
  <c r="C72" i="93"/>
  <c r="E70" i="33" s="1"/>
  <c r="H70" i="111"/>
  <c r="V71" i="111" s="1"/>
  <c r="E45" i="93"/>
  <c r="E44" i="93" s="1"/>
  <c r="K42" i="33" s="1"/>
  <c r="H115" i="111"/>
  <c r="C63" i="93"/>
  <c r="C62" i="93" s="1"/>
  <c r="E60" i="33" s="1"/>
  <c r="H61" i="111"/>
  <c r="AC181" i="44"/>
  <c r="D176" i="40"/>
  <c r="V169" i="111"/>
  <c r="AD169" i="111" s="1"/>
  <c r="D158" i="40"/>
  <c r="AC163" i="44"/>
  <c r="D174" i="40"/>
  <c r="AC179" i="44"/>
  <c r="D171" i="40"/>
  <c r="AC176" i="44"/>
  <c r="D161" i="40"/>
  <c r="AC166" i="44"/>
  <c r="D151" i="40"/>
  <c r="AC156" i="44"/>
  <c r="D162" i="40"/>
  <c r="AC167" i="44"/>
  <c r="V159" i="111"/>
  <c r="AD159" i="111" s="1"/>
  <c r="C156" i="40"/>
  <c r="C175" i="40"/>
  <c r="C164" i="40"/>
  <c r="C170" i="40"/>
  <c r="W4" i="111"/>
  <c r="AE4" i="111" s="1"/>
  <c r="C160" i="40"/>
  <c r="X167" i="44"/>
  <c r="F162" i="40"/>
  <c r="X157" i="44"/>
  <c r="F152" i="40"/>
  <c r="X170" i="44"/>
  <c r="F165" i="40"/>
  <c r="X182" i="44"/>
  <c r="F177" i="40"/>
  <c r="X163" i="44"/>
  <c r="F158" i="40"/>
  <c r="X178" i="44"/>
  <c r="F173" i="40"/>
  <c r="X156" i="44"/>
  <c r="F151" i="40"/>
  <c r="V138" i="111"/>
  <c r="AD138" i="111" s="1"/>
  <c r="M5" i="89"/>
  <c r="C113" i="111" s="1"/>
  <c r="C141" i="111"/>
  <c r="B54" i="97"/>
  <c r="C52" i="33" s="1"/>
  <c r="D52" i="33" s="1"/>
  <c r="B15" i="33" s="1"/>
  <c r="H16" i="36" s="1"/>
  <c r="H16" i="44" s="1"/>
  <c r="H15" i="40" s="1"/>
  <c r="I15" i="111"/>
  <c r="AH168" i="111"/>
  <c r="AL168" i="111"/>
  <c r="AD168" i="111"/>
  <c r="AL105" i="111"/>
  <c r="AH105" i="111"/>
  <c r="AD105" i="111"/>
  <c r="AD124" i="111"/>
  <c r="AL128" i="111"/>
  <c r="AH128" i="111"/>
  <c r="AD128" i="111"/>
  <c r="AL8" i="111"/>
  <c r="AD8" i="111"/>
  <c r="AL126" i="111"/>
  <c r="AD126" i="111"/>
  <c r="AH126" i="111"/>
  <c r="AD164" i="111"/>
  <c r="AH164" i="111"/>
  <c r="AL164" i="111"/>
  <c r="AD31" i="111"/>
  <c r="AL31" i="111"/>
  <c r="V68" i="111"/>
  <c r="V61" i="111"/>
  <c r="AD61" i="111" s="1"/>
  <c r="V108" i="111"/>
  <c r="Y114" i="111"/>
  <c r="AG114" i="111" s="1"/>
  <c r="AH136" i="111"/>
  <c r="AD136" i="111"/>
  <c r="AL136" i="111"/>
  <c r="V119" i="111"/>
  <c r="V106" i="111"/>
  <c r="V25" i="111"/>
  <c r="V100" i="111"/>
  <c r="V10" i="111"/>
  <c r="AL18" i="111"/>
  <c r="AD18" i="111"/>
  <c r="V59" i="111"/>
  <c r="AL146" i="111"/>
  <c r="AH146" i="111"/>
  <c r="AD146" i="111"/>
  <c r="V47" i="111"/>
  <c r="V143" i="111"/>
  <c r="AL141" i="111"/>
  <c r="AH141" i="111"/>
  <c r="AD141" i="111"/>
  <c r="V66" i="111"/>
  <c r="V94" i="111"/>
  <c r="V49" i="111"/>
  <c r="V24" i="111"/>
  <c r="V35" i="111"/>
  <c r="V131" i="111"/>
  <c r="AH82" i="111"/>
  <c r="AL82" i="111"/>
  <c r="AD82" i="111"/>
  <c r="V174" i="111"/>
  <c r="AD174" i="111" s="1"/>
  <c r="D159" i="40"/>
  <c r="AC164" i="44"/>
  <c r="D156" i="40"/>
  <c r="AC161" i="44"/>
  <c r="D178" i="40"/>
  <c r="AC183" i="44"/>
  <c r="D180" i="40"/>
  <c r="AC185" i="44"/>
  <c r="D164" i="40"/>
  <c r="AC169" i="44"/>
  <c r="D160" i="40"/>
  <c r="AC165" i="44"/>
  <c r="B73" i="97"/>
  <c r="C71" i="33" s="1"/>
  <c r="D71" i="33" s="1"/>
  <c r="I34" i="111"/>
  <c r="C161" i="40"/>
  <c r="C179" i="40"/>
  <c r="C155" i="40"/>
  <c r="C154" i="40"/>
  <c r="F5" i="97"/>
  <c r="I149" i="111" s="1"/>
  <c r="I150" i="111"/>
  <c r="X160" i="44"/>
  <c r="F155" i="40"/>
  <c r="X164" i="44"/>
  <c r="F159" i="40"/>
  <c r="E176" i="40"/>
  <c r="X159" i="44"/>
  <c r="F154" i="40"/>
  <c r="E157" i="40"/>
  <c r="X175" i="44"/>
  <c r="F170" i="40"/>
  <c r="X183" i="44"/>
  <c r="F178" i="40"/>
  <c r="B65" i="97"/>
  <c r="C63" i="33" s="1"/>
  <c r="D63" i="33" s="1"/>
  <c r="C26" i="33" s="1"/>
  <c r="I27" i="36" s="1"/>
  <c r="I27" i="44" s="1"/>
  <c r="I26" i="111"/>
  <c r="V26" i="111" s="1"/>
  <c r="AH132" i="111"/>
  <c r="AL132" i="111"/>
  <c r="AD132" i="111"/>
  <c r="AH153" i="111"/>
  <c r="AL153" i="111"/>
  <c r="AD153" i="111"/>
  <c r="AH173" i="111"/>
  <c r="AL173" i="111"/>
  <c r="AD173" i="111"/>
  <c r="V60" i="111"/>
  <c r="AL110" i="111"/>
  <c r="AH110" i="111"/>
  <c r="AD110" i="111"/>
  <c r="AL103" i="111"/>
  <c r="AD103" i="111"/>
  <c r="AH103" i="111"/>
  <c r="V29" i="111"/>
  <c r="AH91" i="111"/>
  <c r="AD91" i="111"/>
  <c r="AL91" i="111"/>
  <c r="V69" i="111"/>
  <c r="V7" i="111"/>
  <c r="V63" i="111"/>
  <c r="V6" i="111"/>
  <c r="V9" i="111"/>
  <c r="V64" i="111"/>
  <c r="V30" i="111"/>
  <c r="V52" i="111"/>
  <c r="V135" i="111"/>
  <c r="V127" i="111"/>
  <c r="V99" i="111"/>
  <c r="V11" i="111"/>
  <c r="V56" i="111"/>
  <c r="V48" i="111"/>
  <c r="V117" i="111"/>
  <c r="V67" i="111"/>
  <c r="V85" i="111"/>
  <c r="V50" i="111"/>
  <c r="V175" i="111"/>
  <c r="V19" i="111"/>
  <c r="C45" i="93"/>
  <c r="C44" i="93" s="1"/>
  <c r="E42" i="33" s="1"/>
  <c r="H43" i="111"/>
  <c r="V44" i="111" s="1"/>
  <c r="O16" i="29"/>
  <c r="O128" i="44" s="1"/>
  <c r="O124" i="40" s="1"/>
  <c r="P17" i="29"/>
  <c r="O166" i="44" s="1"/>
  <c r="O161" i="40" s="1"/>
  <c r="H167" i="40"/>
  <c r="AC172" i="44"/>
  <c r="D167" i="40"/>
  <c r="D177" i="40"/>
  <c r="AC182" i="44"/>
  <c r="D153" i="40"/>
  <c r="AC158" i="44"/>
  <c r="Y10" i="43"/>
  <c r="D170" i="40"/>
  <c r="AC175" i="44"/>
  <c r="B75" i="97"/>
  <c r="C73" i="33" s="1"/>
  <c r="D73" i="33" s="1"/>
  <c r="I36" i="111"/>
  <c r="C174" i="40"/>
  <c r="C152" i="40"/>
  <c r="C159" i="40"/>
  <c r="C180" i="40"/>
  <c r="X168" i="44"/>
  <c r="F163" i="40"/>
  <c r="X166" i="44"/>
  <c r="F161" i="40"/>
  <c r="X185" i="44"/>
  <c r="F180" i="40"/>
  <c r="X155" i="44"/>
  <c r="F150" i="40"/>
  <c r="X174" i="44"/>
  <c r="F169" i="40"/>
  <c r="X184" i="44"/>
  <c r="F179" i="40"/>
  <c r="B5" i="94"/>
  <c r="N4" i="111" s="1"/>
  <c r="N5" i="111"/>
  <c r="E149" i="40"/>
  <c r="AD158" i="111"/>
  <c r="AL158" i="111"/>
  <c r="AH158" i="111"/>
  <c r="AD27" i="111"/>
  <c r="AL27" i="111"/>
  <c r="AH109" i="111"/>
  <c r="AD109" i="111"/>
  <c r="AL109" i="111"/>
  <c r="AL137" i="111"/>
  <c r="AD137" i="111"/>
  <c r="AH137" i="111"/>
  <c r="W43" i="111"/>
  <c r="AE43" i="111" s="1"/>
  <c r="V83" i="111"/>
  <c r="V160" i="111"/>
  <c r="AD104" i="111"/>
  <c r="AH104" i="111"/>
  <c r="AL104" i="111"/>
  <c r="V96" i="111"/>
  <c r="V57" i="111"/>
  <c r="AL144" i="111"/>
  <c r="AD144" i="111"/>
  <c r="AH144" i="111"/>
  <c r="AD53" i="111"/>
  <c r="AH53" i="111"/>
  <c r="AL53" i="111"/>
  <c r="V125" i="111"/>
  <c r="V123" i="111"/>
  <c r="AD123" i="111" s="1"/>
  <c r="V70" i="111"/>
  <c r="V58" i="111"/>
  <c r="V21" i="111"/>
  <c r="V33" i="111"/>
  <c r="H126" i="40"/>
  <c r="V87" i="111"/>
  <c r="AD87" i="111" s="1"/>
  <c r="V93" i="111"/>
  <c r="V95" i="111"/>
  <c r="Y10" i="111"/>
  <c r="AG10" i="111" s="1"/>
  <c r="V90" i="111"/>
  <c r="AL107" i="111"/>
  <c r="AD107" i="111"/>
  <c r="AH107" i="111"/>
  <c r="W78" i="111"/>
  <c r="AE78" i="111" s="1"/>
  <c r="T133" i="44"/>
  <c r="T129" i="40" s="1"/>
  <c r="P170" i="36"/>
  <c r="T170" i="44" s="1"/>
  <c r="T165" i="40" s="1"/>
  <c r="T137" i="44"/>
  <c r="T133" i="40" s="1"/>
  <c r="P174" i="36"/>
  <c r="T174" i="44" s="1"/>
  <c r="T169" i="40" s="1"/>
  <c r="O26" i="33"/>
  <c r="I175" i="36" s="1"/>
  <c r="I175" i="44" s="1"/>
  <c r="I170" i="40" s="1"/>
  <c r="D58" i="33"/>
  <c r="C21" i="33" s="1"/>
  <c r="I22" i="36" s="1"/>
  <c r="I22" i="44" s="1"/>
  <c r="I21" i="40" s="1"/>
  <c r="G58" i="33"/>
  <c r="F21" i="33" s="1"/>
  <c r="I59" i="36" s="1"/>
  <c r="I59" i="44" s="1"/>
  <c r="I57" i="40" s="1"/>
  <c r="H134" i="36"/>
  <c r="L22" i="33"/>
  <c r="G68" i="33"/>
  <c r="F31" i="33" s="1"/>
  <c r="I69" i="36" s="1"/>
  <c r="I69" i="44" s="1"/>
  <c r="I67" i="40" s="1"/>
  <c r="D45" i="33"/>
  <c r="C8" i="33" s="1"/>
  <c r="J46" i="33"/>
  <c r="I9" i="33" s="1"/>
  <c r="I84" i="36" s="1"/>
  <c r="I84" i="44" s="1"/>
  <c r="I81" i="40" s="1"/>
  <c r="C155" i="36"/>
  <c r="C155" i="44" s="1"/>
  <c r="O7" i="33"/>
  <c r="I156" i="36" s="1"/>
  <c r="I156" i="44" s="1"/>
  <c r="M22" i="33"/>
  <c r="L19" i="33"/>
  <c r="P14" i="29"/>
  <c r="O163" i="44" s="1"/>
  <c r="O158" i="40" s="1"/>
  <c r="P12" i="29"/>
  <c r="O161" i="44" s="1"/>
  <c r="O156" i="40" s="1"/>
  <c r="P27" i="29"/>
  <c r="O176" i="44" s="1"/>
  <c r="O171" i="40" s="1"/>
  <c r="D64" i="33"/>
  <c r="C27" i="33" s="1"/>
  <c r="G44" i="33"/>
  <c r="F7" i="33" s="1"/>
  <c r="I45" i="36" s="1"/>
  <c r="I45" i="44" s="1"/>
  <c r="I43" i="40" s="1"/>
  <c r="G63" i="33"/>
  <c r="E26" i="33" s="1"/>
  <c r="G64" i="33"/>
  <c r="F27" i="33" s="1"/>
  <c r="D53" i="33"/>
  <c r="C16" i="33" s="1"/>
  <c r="M18" i="33"/>
  <c r="O8" i="33"/>
  <c r="L18" i="33"/>
  <c r="J4" i="29"/>
  <c r="E65" i="33"/>
  <c r="D62" i="33"/>
  <c r="C25" i="33" s="1"/>
  <c r="G73" i="33"/>
  <c r="F36" i="33" s="1"/>
  <c r="B24" i="97"/>
  <c r="I23" i="111" s="1"/>
  <c r="V23" i="111" s="1"/>
  <c r="AD23" i="111" s="1"/>
  <c r="I4" i="29"/>
  <c r="G71" i="33"/>
  <c r="E34" i="33" s="1"/>
  <c r="J56" i="33"/>
  <c r="I19" i="33" s="1"/>
  <c r="K50" i="33"/>
  <c r="M50" i="33" s="1"/>
  <c r="O22" i="29"/>
  <c r="O134" i="44" s="1"/>
  <c r="O130" i="40" s="1"/>
  <c r="J73" i="33"/>
  <c r="I36" i="33" s="1"/>
  <c r="H4" i="29"/>
  <c r="O10" i="29"/>
  <c r="G55" i="33"/>
  <c r="F18" i="33" s="1"/>
  <c r="I56" i="36" s="1"/>
  <c r="I56" i="44" s="1"/>
  <c r="I54" i="40" s="1"/>
  <c r="G46" i="33"/>
  <c r="E9" i="33" s="1"/>
  <c r="P26" i="29"/>
  <c r="O9" i="29"/>
  <c r="AE47" i="25" s="1"/>
  <c r="P22" i="29"/>
  <c r="AI60" i="25" s="1"/>
  <c r="O143" i="44"/>
  <c r="O139" i="40" s="1"/>
  <c r="O11" i="29"/>
  <c r="O18" i="29"/>
  <c r="O130" i="44" s="1"/>
  <c r="O126" i="40" s="1"/>
  <c r="O17" i="29"/>
  <c r="AA55" i="25" s="1"/>
  <c r="O26" i="29"/>
  <c r="O138" i="44" s="1"/>
  <c r="O134" i="40" s="1"/>
  <c r="O14" i="29"/>
  <c r="P18" i="29"/>
  <c r="O167" i="44" s="1"/>
  <c r="O162" i="40" s="1"/>
  <c r="I180" i="36"/>
  <c r="I180" i="44" s="1"/>
  <c r="I175" i="40" s="1"/>
  <c r="D5" i="89"/>
  <c r="C4" i="111" s="1"/>
  <c r="J5" i="89"/>
  <c r="C77" i="111" s="1"/>
  <c r="B43" i="91"/>
  <c r="E42" i="31" s="1"/>
  <c r="K13" i="31"/>
  <c r="K34" i="33"/>
  <c r="H146" i="36" s="1"/>
  <c r="P29" i="33"/>
  <c r="F44" i="97"/>
  <c r="O42" i="33" s="1"/>
  <c r="E44" i="89"/>
  <c r="AA43" i="31" s="1"/>
  <c r="G5" i="89"/>
  <c r="C41" i="111" s="1"/>
  <c r="X67" i="31"/>
  <c r="T30" i="31" s="1"/>
  <c r="E67" i="97"/>
  <c r="L65" i="33" s="1"/>
  <c r="K19" i="33"/>
  <c r="H131" i="36" s="1"/>
  <c r="L35" i="33"/>
  <c r="K35" i="33"/>
  <c r="L17" i="33"/>
  <c r="K17" i="33"/>
  <c r="H129" i="36" s="1"/>
  <c r="L34" i="33"/>
  <c r="AL63" i="25"/>
  <c r="AJ26" i="25" s="1"/>
  <c r="L174" i="36" s="1"/>
  <c r="L174" i="44" s="1"/>
  <c r="N65" i="33"/>
  <c r="P65" i="33" s="1"/>
  <c r="N28" i="33" s="1"/>
  <c r="O65" i="33"/>
  <c r="B42" i="33"/>
  <c r="B65" i="33"/>
  <c r="Y32" i="43"/>
  <c r="Y16" i="43"/>
  <c r="E52" i="97"/>
  <c r="L50" i="33" s="1"/>
  <c r="D62" i="97"/>
  <c r="I60" i="33" s="1"/>
  <c r="D44" i="97"/>
  <c r="I42" i="33" s="1"/>
  <c r="X62" i="31"/>
  <c r="R25" i="31" s="1"/>
  <c r="W36" i="31"/>
  <c r="V36" i="31"/>
  <c r="S36" i="31"/>
  <c r="E110" i="36"/>
  <c r="E110" i="44" s="1"/>
  <c r="E107" i="40" s="1"/>
  <c r="R36" i="31"/>
  <c r="T36" i="31"/>
  <c r="D110" i="36" s="1"/>
  <c r="D110" i="44" s="1"/>
  <c r="M10" i="31"/>
  <c r="N10" i="31"/>
  <c r="J10" i="31"/>
  <c r="O10" i="31"/>
  <c r="L10" i="31"/>
  <c r="D47" i="36" s="1"/>
  <c r="D47" i="44" s="1"/>
  <c r="B37" i="31"/>
  <c r="N13" i="31"/>
  <c r="M13" i="31"/>
  <c r="J13" i="31"/>
  <c r="L13" i="31"/>
  <c r="D43" i="88"/>
  <c r="R42" i="31" s="1"/>
  <c r="J46" i="31"/>
  <c r="P46" i="31" s="1"/>
  <c r="J9" i="31" s="1"/>
  <c r="AF71" i="31"/>
  <c r="AA34" i="31" s="1"/>
  <c r="Z69" i="31"/>
  <c r="AF69" i="31" s="1"/>
  <c r="AE32" i="31" s="1"/>
  <c r="G143" i="36" s="1"/>
  <c r="G143" i="44" s="1"/>
  <c r="G139" i="40" s="1"/>
  <c r="E43" i="88"/>
  <c r="Z47" i="31"/>
  <c r="AF47" i="31" s="1"/>
  <c r="AD10" i="31" s="1"/>
  <c r="R43" i="31"/>
  <c r="J62" i="31"/>
  <c r="C43" i="88"/>
  <c r="J43" i="31"/>
  <c r="P43" i="31" s="1"/>
  <c r="K6" i="31" s="1"/>
  <c r="G5" i="88"/>
  <c r="B41" i="111" s="1"/>
  <c r="B44" i="94"/>
  <c r="F172" i="36"/>
  <c r="F172" i="44" s="1"/>
  <c r="F161" i="36"/>
  <c r="F161" i="44" s="1"/>
  <c r="F158" i="36"/>
  <c r="F158" i="44" s="1"/>
  <c r="I166" i="36"/>
  <c r="I166" i="44" s="1"/>
  <c r="I161" i="40" s="1"/>
  <c r="F181" i="36"/>
  <c r="F181" i="44" s="1"/>
  <c r="D37" i="31"/>
  <c r="F22" i="31"/>
  <c r="F180" i="36"/>
  <c r="F180" i="44" s="1"/>
  <c r="F173" i="36"/>
  <c r="F173" i="44" s="1"/>
  <c r="F169" i="36"/>
  <c r="F169" i="44" s="1"/>
  <c r="F154" i="36"/>
  <c r="F154" i="44" s="1"/>
  <c r="C22" i="31"/>
  <c r="F165" i="36"/>
  <c r="F165" i="44" s="1"/>
  <c r="E153" i="36"/>
  <c r="E153" i="44" s="1"/>
  <c r="D67" i="97"/>
  <c r="I65" i="33" s="1"/>
  <c r="D52" i="97"/>
  <c r="I50" i="33" s="1"/>
  <c r="O9" i="33"/>
  <c r="I119" i="36"/>
  <c r="I119" i="44" s="1"/>
  <c r="I115" i="40" s="1"/>
  <c r="G37" i="36"/>
  <c r="G37" i="44" s="1"/>
  <c r="G36" i="40" s="1"/>
  <c r="E62" i="97"/>
  <c r="L60" i="33" s="1"/>
  <c r="E71" i="97"/>
  <c r="L69" i="33" s="1"/>
  <c r="D46" i="33"/>
  <c r="B9" i="33" s="1"/>
  <c r="D71" i="97"/>
  <c r="I69" i="33" s="1"/>
  <c r="L30" i="33"/>
  <c r="L8" i="33"/>
  <c r="E44" i="97"/>
  <c r="L42" i="33" s="1"/>
  <c r="I67" i="33"/>
  <c r="B69" i="97"/>
  <c r="C67" i="33" s="1"/>
  <c r="D67" i="33" s="1"/>
  <c r="B30" i="33" s="1"/>
  <c r="L10" i="33"/>
  <c r="B68" i="97"/>
  <c r="C68" i="33"/>
  <c r="F48" i="33"/>
  <c r="G48" i="33" s="1"/>
  <c r="F72" i="33"/>
  <c r="F67" i="33"/>
  <c r="L25" i="33"/>
  <c r="K25" i="33"/>
  <c r="K61" i="33"/>
  <c r="C71" i="93"/>
  <c r="E69" i="33" s="1"/>
  <c r="H67" i="33"/>
  <c r="O42" i="25"/>
  <c r="W42" i="25"/>
  <c r="B25" i="31"/>
  <c r="B25" i="36" s="1"/>
  <c r="B25" i="44" s="1"/>
  <c r="B24" i="40" s="1"/>
  <c r="C23" i="31"/>
  <c r="B23" i="31"/>
  <c r="E23" i="31"/>
  <c r="E23" i="36" s="1"/>
  <c r="E23" i="44" s="1"/>
  <c r="E22" i="40" s="1"/>
  <c r="I35" i="33"/>
  <c r="I110" i="36" s="1"/>
  <c r="I110" i="44" s="1"/>
  <c r="I107" i="40" s="1"/>
  <c r="G23" i="31"/>
  <c r="D23" i="31"/>
  <c r="H110" i="36"/>
  <c r="H110" i="44" s="1"/>
  <c r="H107" i="40" s="1"/>
  <c r="F23" i="36"/>
  <c r="F23" i="44" s="1"/>
  <c r="F22" i="40" s="1"/>
  <c r="D10" i="31"/>
  <c r="F25" i="31"/>
  <c r="E37" i="31"/>
  <c r="E37" i="36" s="1"/>
  <c r="E37" i="44" s="1"/>
  <c r="E36" i="40" s="1"/>
  <c r="D22" i="31"/>
  <c r="D43" i="91"/>
  <c r="U42" i="31" s="1"/>
  <c r="B43" i="90"/>
  <c r="D42" i="31" s="1"/>
  <c r="B22" i="31"/>
  <c r="B22" i="36" s="1"/>
  <c r="B22" i="44" s="1"/>
  <c r="B21" i="40" s="1"/>
  <c r="G22" i="31"/>
  <c r="J62" i="33"/>
  <c r="H25" i="33" s="1"/>
  <c r="D62" i="93"/>
  <c r="H60" i="33" s="1"/>
  <c r="C37" i="31"/>
  <c r="F37" i="31"/>
  <c r="D67" i="93"/>
  <c r="H65" i="33" s="1"/>
  <c r="K11" i="31"/>
  <c r="AC9" i="31"/>
  <c r="D62" i="89"/>
  <c r="S61" i="31" s="1"/>
  <c r="X61" i="31" s="1"/>
  <c r="V24" i="31" s="1"/>
  <c r="F32" i="31"/>
  <c r="H20" i="33"/>
  <c r="I95" i="36"/>
  <c r="I95" i="44" s="1"/>
  <c r="I92" i="40" s="1"/>
  <c r="B32" i="31"/>
  <c r="N11" i="31"/>
  <c r="B21" i="36"/>
  <c r="B21" i="44" s="1"/>
  <c r="B20" i="40" s="1"/>
  <c r="L11" i="31"/>
  <c r="M11" i="31"/>
  <c r="B52" i="89"/>
  <c r="C51" i="31" s="1"/>
  <c r="B48" i="36"/>
  <c r="B48" i="44" s="1"/>
  <c r="O11" i="31"/>
  <c r="E21" i="31"/>
  <c r="C21" i="31"/>
  <c r="B10" i="31"/>
  <c r="D21" i="31"/>
  <c r="D21" i="36" s="1"/>
  <c r="D21" i="44" s="1"/>
  <c r="D20" i="40" s="1"/>
  <c r="Y30" i="43"/>
  <c r="F21" i="31"/>
  <c r="G21" i="31"/>
  <c r="D52" i="89"/>
  <c r="S51" i="31" s="1"/>
  <c r="F10" i="31"/>
  <c r="C10" i="31"/>
  <c r="G10" i="31"/>
  <c r="C43" i="91"/>
  <c r="M42" i="31" s="1"/>
  <c r="AA9" i="31"/>
  <c r="D71" i="89"/>
  <c r="S70" i="31" s="1"/>
  <c r="X70" i="31" s="1"/>
  <c r="R33" i="31" s="1"/>
  <c r="E43" i="90"/>
  <c r="AB42" i="31" s="1"/>
  <c r="D120" i="36"/>
  <c r="D120" i="44" s="1"/>
  <c r="Z9" i="31"/>
  <c r="D44" i="89"/>
  <c r="S43" i="31" s="1"/>
  <c r="G32" i="36"/>
  <c r="G32" i="44" s="1"/>
  <c r="G31" i="40" s="1"/>
  <c r="D32" i="31"/>
  <c r="AE9" i="31"/>
  <c r="AD9" i="31"/>
  <c r="C32" i="31"/>
  <c r="E32" i="31"/>
  <c r="Y21" i="43"/>
  <c r="E8" i="31"/>
  <c r="D8" i="31"/>
  <c r="C8" i="31"/>
  <c r="G8" i="31"/>
  <c r="F8" i="31"/>
  <c r="B8" i="31"/>
  <c r="B71" i="88"/>
  <c r="B70" i="31" s="1"/>
  <c r="H70" i="31" s="1"/>
  <c r="D33" i="31" s="1"/>
  <c r="B51" i="31"/>
  <c r="K73" i="31"/>
  <c r="P73" i="31" s="1"/>
  <c r="N36" i="31" s="1"/>
  <c r="B67" i="88"/>
  <c r="B66" i="31" s="1"/>
  <c r="E7" i="31"/>
  <c r="C25" i="36"/>
  <c r="C25" i="44" s="1"/>
  <c r="C24" i="40" s="1"/>
  <c r="G25" i="31"/>
  <c r="D25" i="31"/>
  <c r="E25" i="31"/>
  <c r="B29" i="97"/>
  <c r="I28" i="111" s="1"/>
  <c r="V28" i="111" s="1"/>
  <c r="AD28" i="111" s="1"/>
  <c r="D7" i="31"/>
  <c r="G7" i="31"/>
  <c r="F7" i="31"/>
  <c r="B7" i="31"/>
  <c r="E11" i="31"/>
  <c r="F11" i="31"/>
  <c r="G11" i="36"/>
  <c r="G11" i="44" s="1"/>
  <c r="G10" i="40" s="1"/>
  <c r="C11" i="31"/>
  <c r="O29" i="33"/>
  <c r="J52" i="33"/>
  <c r="H15" i="33" s="1"/>
  <c r="H178" i="36"/>
  <c r="H178" i="44" s="1"/>
  <c r="H173" i="40" s="1"/>
  <c r="C35" i="31"/>
  <c r="B35" i="31"/>
  <c r="B13" i="36"/>
  <c r="B13" i="44" s="1"/>
  <c r="B12" i="40" s="1"/>
  <c r="E43" i="91"/>
  <c r="AC42" i="31" s="1"/>
  <c r="D13" i="31"/>
  <c r="F13" i="31"/>
  <c r="G13" i="31"/>
  <c r="E13" i="31"/>
  <c r="C13" i="31"/>
  <c r="G35" i="31"/>
  <c r="E35" i="31"/>
  <c r="D35" i="36"/>
  <c r="D35" i="44" s="1"/>
  <c r="D34" i="40" s="1"/>
  <c r="F35" i="31"/>
  <c r="D12" i="31"/>
  <c r="B12" i="31"/>
  <c r="G12" i="31"/>
  <c r="C12" i="31"/>
  <c r="E12" i="31"/>
  <c r="F12" i="36"/>
  <c r="F12" i="44" s="1"/>
  <c r="F11" i="40" s="1"/>
  <c r="X55" i="31"/>
  <c r="S18" i="31" s="1"/>
  <c r="D67" i="89"/>
  <c r="S66" i="31" s="1"/>
  <c r="X66" i="31" s="1"/>
  <c r="U29" i="31" s="1"/>
  <c r="H68" i="31"/>
  <c r="B31" i="31" s="1"/>
  <c r="H73" i="31"/>
  <c r="B36" i="31" s="1"/>
  <c r="B11" i="31"/>
  <c r="D11" i="31"/>
  <c r="P20" i="29"/>
  <c r="O169" i="44" s="1"/>
  <c r="O164" i="40" s="1"/>
  <c r="O185" i="44"/>
  <c r="O180" i="40" s="1"/>
  <c r="P59" i="33"/>
  <c r="O22" i="33" s="1"/>
  <c r="O27" i="29"/>
  <c r="O139" i="44" s="1"/>
  <c r="O135" i="40" s="1"/>
  <c r="P5" i="89"/>
  <c r="C149" i="111" s="1"/>
  <c r="AK65" i="25"/>
  <c r="AI28" i="25" s="1"/>
  <c r="K176" i="36" s="1"/>
  <c r="AH65" i="25"/>
  <c r="AN65" i="25" s="1"/>
  <c r="P48" i="33"/>
  <c r="O11" i="33" s="1"/>
  <c r="C67" i="31"/>
  <c r="B67" i="89"/>
  <c r="C66" i="31" s="1"/>
  <c r="P67" i="33"/>
  <c r="O30" i="33" s="1"/>
  <c r="O19" i="29"/>
  <c r="O131" i="44" s="1"/>
  <c r="O127" i="40" s="1"/>
  <c r="P62" i="33"/>
  <c r="O25" i="33" s="1"/>
  <c r="G4" i="29"/>
  <c r="AI52" i="31"/>
  <c r="AI15" i="31" s="1"/>
  <c r="F52" i="89"/>
  <c r="AI51" i="31" s="1"/>
  <c r="AI14" i="31" s="1"/>
  <c r="AK63" i="25"/>
  <c r="AI26" i="25" s="1"/>
  <c r="K174" i="36" s="1"/>
  <c r="AI63" i="25"/>
  <c r="AH63" i="25"/>
  <c r="AN63" i="25" s="1"/>
  <c r="AJ63" i="25"/>
  <c r="AH26" i="25" s="1"/>
  <c r="P58" i="33"/>
  <c r="O21" i="33" s="1"/>
  <c r="AI49" i="25"/>
  <c r="P10" i="29"/>
  <c r="O159" i="44" s="1"/>
  <c r="O154" i="40" s="1"/>
  <c r="K62" i="31"/>
  <c r="C62" i="89"/>
  <c r="K61" i="31" s="1"/>
  <c r="P61" i="31" s="1"/>
  <c r="J24" i="31" s="1"/>
  <c r="D59" i="33"/>
  <c r="B22" i="33" s="1"/>
  <c r="D47" i="33"/>
  <c r="C10" i="33" s="1"/>
  <c r="D44" i="33"/>
  <c r="B7" i="33" s="1"/>
  <c r="D162" i="36"/>
  <c r="D162" i="44" s="1"/>
  <c r="Y19" i="43"/>
  <c r="Y15" i="43"/>
  <c r="N42" i="31"/>
  <c r="F42" i="31"/>
  <c r="C62" i="97"/>
  <c r="F60" i="33" s="1"/>
  <c r="H43" i="31"/>
  <c r="D6" i="31" s="1"/>
  <c r="Y23" i="43"/>
  <c r="Y26" i="43"/>
  <c r="Y9" i="43"/>
  <c r="Y14" i="43"/>
  <c r="Y36" i="43"/>
  <c r="Y7" i="43"/>
  <c r="Y18" i="43"/>
  <c r="AJ42" i="31"/>
  <c r="AJ5" i="31" s="1"/>
  <c r="Y33" i="43"/>
  <c r="Y27" i="43"/>
  <c r="Y34" i="43"/>
  <c r="Y20" i="43"/>
  <c r="Y8" i="43"/>
  <c r="AI71" i="31"/>
  <c r="AI34" i="31" s="1"/>
  <c r="F71" i="89"/>
  <c r="AI70" i="31" s="1"/>
  <c r="AI33" i="31" s="1"/>
  <c r="AI67" i="31"/>
  <c r="AI30" i="31" s="1"/>
  <c r="F67" i="89"/>
  <c r="AI66" i="31" s="1"/>
  <c r="AI29" i="31" s="1"/>
  <c r="AI62" i="31"/>
  <c r="AI25" i="31" s="1"/>
  <c r="F62" i="89"/>
  <c r="C67" i="97"/>
  <c r="G62" i="33"/>
  <c r="E25" i="33" s="1"/>
  <c r="B18" i="31"/>
  <c r="H10" i="33"/>
  <c r="I85" i="36"/>
  <c r="I85" i="44" s="1"/>
  <c r="I82" i="40" s="1"/>
  <c r="G153" i="36"/>
  <c r="G153" i="44" s="1"/>
  <c r="G148" i="40" s="1"/>
  <c r="G18" i="31"/>
  <c r="C18" i="36"/>
  <c r="C18" i="44" s="1"/>
  <c r="C17" i="40" s="1"/>
  <c r="E18" i="31"/>
  <c r="F18" i="31"/>
  <c r="D18" i="31"/>
  <c r="AL14" i="31"/>
  <c r="C71" i="97"/>
  <c r="F69" i="33" s="1"/>
  <c r="D5" i="97"/>
  <c r="I77" i="111" s="1"/>
  <c r="AL29" i="31"/>
  <c r="I143" i="36"/>
  <c r="I143" i="44" s="1"/>
  <c r="I139" i="40" s="1"/>
  <c r="AC15" i="31"/>
  <c r="Y6" i="43"/>
  <c r="Y28" i="43"/>
  <c r="D26" i="31"/>
  <c r="F26" i="31"/>
  <c r="F85" i="36"/>
  <c r="F85" i="44" s="1"/>
  <c r="F82" i="40" s="1"/>
  <c r="F133" i="36"/>
  <c r="F133" i="44" s="1"/>
  <c r="E71" i="36"/>
  <c r="E71" i="44" s="1"/>
  <c r="E69" i="40" s="1"/>
  <c r="F58" i="36"/>
  <c r="F58" i="44" s="1"/>
  <c r="F56" i="40" s="1"/>
  <c r="F87" i="36"/>
  <c r="F87" i="44" s="1"/>
  <c r="F84" i="40" s="1"/>
  <c r="F53" i="36"/>
  <c r="F53" i="44" s="1"/>
  <c r="F51" i="40" s="1"/>
  <c r="F59" i="36"/>
  <c r="F59" i="44" s="1"/>
  <c r="F57" i="40" s="1"/>
  <c r="F94" i="36"/>
  <c r="F94" i="44" s="1"/>
  <c r="F91" i="40" s="1"/>
  <c r="E129" i="36"/>
  <c r="E129" i="44" s="1"/>
  <c r="E52" i="36"/>
  <c r="E52" i="44" s="1"/>
  <c r="E50" i="40" s="1"/>
  <c r="F138" i="36"/>
  <c r="F138" i="44" s="1"/>
  <c r="F49" i="36"/>
  <c r="F49" i="44" s="1"/>
  <c r="F47" i="40" s="1"/>
  <c r="F137" i="36"/>
  <c r="F137" i="44" s="1"/>
  <c r="E141" i="36"/>
  <c r="E141" i="44" s="1"/>
  <c r="F90" i="36"/>
  <c r="F90" i="44" s="1"/>
  <c r="F87" i="40" s="1"/>
  <c r="F128" i="36"/>
  <c r="F128" i="44" s="1"/>
  <c r="F147" i="36"/>
  <c r="F147" i="44" s="1"/>
  <c r="F91" i="36"/>
  <c r="F91" i="44" s="1"/>
  <c r="F88" i="40" s="1"/>
  <c r="F102" i="36"/>
  <c r="F102" i="44" s="1"/>
  <c r="F99" i="40" s="1"/>
  <c r="F132" i="36"/>
  <c r="F132" i="44" s="1"/>
  <c r="F82" i="36"/>
  <c r="F82" i="44" s="1"/>
  <c r="F79" i="40" s="1"/>
  <c r="F69" i="36"/>
  <c r="F69" i="44" s="1"/>
  <c r="F67" i="40" s="1"/>
  <c r="F139" i="36"/>
  <c r="F139" i="44" s="1"/>
  <c r="F101" i="36"/>
  <c r="F101" i="44" s="1"/>
  <c r="F98" i="40" s="1"/>
  <c r="F68" i="36"/>
  <c r="F68" i="44" s="1"/>
  <c r="F66" i="40" s="1"/>
  <c r="F57" i="36"/>
  <c r="F57" i="44" s="1"/>
  <c r="F55" i="40" s="1"/>
  <c r="F124" i="36"/>
  <c r="F124" i="44" s="1"/>
  <c r="F131" i="36"/>
  <c r="F131" i="44" s="1"/>
  <c r="G50" i="36"/>
  <c r="G50" i="44" s="1"/>
  <c r="G48" i="40" s="1"/>
  <c r="F148" i="36"/>
  <c r="F148" i="44" s="1"/>
  <c r="F134" i="36"/>
  <c r="F134" i="44" s="1"/>
  <c r="F122" i="36"/>
  <c r="F122" i="44" s="1"/>
  <c r="F119" i="36"/>
  <c r="F119" i="44" s="1"/>
  <c r="F105" i="36"/>
  <c r="F105" i="44" s="1"/>
  <c r="F102" i="40" s="1"/>
  <c r="F72" i="36"/>
  <c r="F72" i="44" s="1"/>
  <c r="F70" i="40" s="1"/>
  <c r="F130" i="36"/>
  <c r="F130" i="44" s="1"/>
  <c r="G67" i="36"/>
  <c r="G67" i="44" s="1"/>
  <c r="G65" i="40" s="1"/>
  <c r="M7" i="33"/>
  <c r="H119" i="36"/>
  <c r="H119" i="44" s="1"/>
  <c r="H115" i="40" s="1"/>
  <c r="AE30" i="31"/>
  <c r="N7" i="33"/>
  <c r="E5" i="97"/>
  <c r="I113" i="111" s="1"/>
  <c r="J34" i="31"/>
  <c r="AA30" i="31"/>
  <c r="AD30" i="31"/>
  <c r="Z30" i="31"/>
  <c r="N33" i="33"/>
  <c r="E9" i="36"/>
  <c r="E9" i="44" s="1"/>
  <c r="E8" i="40" s="1"/>
  <c r="D70" i="33"/>
  <c r="B33" i="33" s="1"/>
  <c r="B33" i="97"/>
  <c r="I32" i="111" s="1"/>
  <c r="E10" i="36"/>
  <c r="E10" i="44" s="1"/>
  <c r="E9" i="40" s="1"/>
  <c r="K30" i="31"/>
  <c r="E22" i="36"/>
  <c r="E22" i="44" s="1"/>
  <c r="E21" i="40" s="1"/>
  <c r="L30" i="31"/>
  <c r="B6" i="97"/>
  <c r="I5" i="111" s="1"/>
  <c r="F49" i="33"/>
  <c r="C6" i="97"/>
  <c r="I42" i="111" s="1"/>
  <c r="N26" i="33"/>
  <c r="K34" i="31"/>
  <c r="O34" i="31"/>
  <c r="Z15" i="31"/>
  <c r="N34" i="31"/>
  <c r="L34" i="31"/>
  <c r="C9" i="36"/>
  <c r="C9" i="44" s="1"/>
  <c r="C8" i="40" s="1"/>
  <c r="P31" i="33"/>
  <c r="I92" i="36"/>
  <c r="I92" i="44" s="1"/>
  <c r="I89" i="40" s="1"/>
  <c r="I176" i="36"/>
  <c r="I176" i="44" s="1"/>
  <c r="H180" i="36"/>
  <c r="H180" i="44" s="1"/>
  <c r="I86" i="36"/>
  <c r="I86" i="44" s="1"/>
  <c r="I83" i="40" s="1"/>
  <c r="N27" i="33"/>
  <c r="I165" i="36"/>
  <c r="I165" i="44" s="1"/>
  <c r="I160" i="40" s="1"/>
  <c r="K10" i="33"/>
  <c r="I182" i="36"/>
  <c r="I182" i="44" s="1"/>
  <c r="I177" i="40" s="1"/>
  <c r="O18" i="33"/>
  <c r="I164" i="36"/>
  <c r="I164" i="44" s="1"/>
  <c r="I159" i="40" s="1"/>
  <c r="O12" i="33"/>
  <c r="I173" i="36"/>
  <c r="I173" i="44" s="1"/>
  <c r="I168" i="40" s="1"/>
  <c r="AB30" i="31"/>
  <c r="C126" i="36"/>
  <c r="C126" i="44" s="1"/>
  <c r="F20" i="36"/>
  <c r="F20" i="44" s="1"/>
  <c r="F19" i="40" s="1"/>
  <c r="C7" i="36"/>
  <c r="C7" i="44" s="1"/>
  <c r="C6" i="40" s="1"/>
  <c r="P66" i="31"/>
  <c r="L29" i="31" s="1"/>
  <c r="D27" i="36"/>
  <c r="D27" i="44" s="1"/>
  <c r="D26" i="40" s="1"/>
  <c r="D28" i="36"/>
  <c r="D28" i="44" s="1"/>
  <c r="D27" i="40" s="1"/>
  <c r="N30" i="31"/>
  <c r="C154" i="36"/>
  <c r="C154" i="44" s="1"/>
  <c r="E16" i="36"/>
  <c r="E16" i="44" s="1"/>
  <c r="E15" i="40" s="1"/>
  <c r="J30" i="31"/>
  <c r="E34" i="36"/>
  <c r="E34" i="44" s="1"/>
  <c r="E33" i="40" s="1"/>
  <c r="C28" i="36"/>
  <c r="C28" i="44" s="1"/>
  <c r="C27" i="40" s="1"/>
  <c r="D118" i="36"/>
  <c r="D118" i="44" s="1"/>
  <c r="D146" i="36"/>
  <c r="D146" i="44" s="1"/>
  <c r="M30" i="31"/>
  <c r="AB15" i="31"/>
  <c r="F28" i="36"/>
  <c r="F28" i="44" s="1"/>
  <c r="F27" i="40" s="1"/>
  <c r="AF66" i="31"/>
  <c r="AC29" i="31" s="1"/>
  <c r="E28" i="36"/>
  <c r="E28" i="44" s="1"/>
  <c r="E27" i="40" s="1"/>
  <c r="D16" i="36"/>
  <c r="D16" i="44" s="1"/>
  <c r="D15" i="40" s="1"/>
  <c r="D154" i="36"/>
  <c r="D154" i="44" s="1"/>
  <c r="AE15" i="31"/>
  <c r="AD15" i="31"/>
  <c r="G28" i="36"/>
  <c r="G28" i="44" s="1"/>
  <c r="C16" i="36"/>
  <c r="C16" i="44" s="1"/>
  <c r="C15" i="40" s="1"/>
  <c r="H61" i="31"/>
  <c r="G24" i="31" s="1"/>
  <c r="C47" i="36"/>
  <c r="C47" i="44" s="1"/>
  <c r="C45" i="40" s="1"/>
  <c r="E26" i="36"/>
  <c r="E26" i="44" s="1"/>
  <c r="E25" i="40" s="1"/>
  <c r="K15" i="33"/>
  <c r="L15" i="33"/>
  <c r="M46" i="33"/>
  <c r="L9" i="33" s="1"/>
  <c r="M31" i="33"/>
  <c r="M5" i="88"/>
  <c r="B113" i="111" s="1"/>
  <c r="Z43" i="31"/>
  <c r="H143" i="36"/>
  <c r="J63" i="33"/>
  <c r="I26" i="33" s="1"/>
  <c r="O19" i="33"/>
  <c r="L16" i="33"/>
  <c r="N35" i="33"/>
  <c r="L11" i="33"/>
  <c r="H11" i="33"/>
  <c r="H132" i="36"/>
  <c r="H139" i="36"/>
  <c r="M20" i="33"/>
  <c r="M27" i="33"/>
  <c r="B26" i="31"/>
  <c r="C26" i="31"/>
  <c r="G26" i="31"/>
  <c r="J15" i="31"/>
  <c r="K15" i="31"/>
  <c r="N15" i="31"/>
  <c r="L15" i="31"/>
  <c r="O15" i="31"/>
  <c r="K30" i="33"/>
  <c r="F34" i="31"/>
  <c r="B34" i="31"/>
  <c r="D34" i="31"/>
  <c r="G34" i="31"/>
  <c r="C34" i="31"/>
  <c r="AD7" i="31"/>
  <c r="AD35" i="31"/>
  <c r="K8" i="33"/>
  <c r="H17" i="33"/>
  <c r="H123" i="36"/>
  <c r="H123" i="44" s="1"/>
  <c r="H119" i="40" s="1"/>
  <c r="M11" i="33"/>
  <c r="H159" i="36"/>
  <c r="H159" i="44" s="1"/>
  <c r="H154" i="40" s="1"/>
  <c r="P10" i="33"/>
  <c r="H162" i="36"/>
  <c r="H162" i="44" s="1"/>
  <c r="H157" i="40" s="1"/>
  <c r="P13" i="33"/>
  <c r="H167" i="36"/>
  <c r="H167" i="44" s="1"/>
  <c r="H162" i="40" s="1"/>
  <c r="P18" i="33"/>
  <c r="H185" i="36"/>
  <c r="H185" i="44" s="1"/>
  <c r="H180" i="40" s="1"/>
  <c r="P36" i="33"/>
  <c r="L5" i="93"/>
  <c r="M5" i="93" s="1"/>
  <c r="H113" i="111" s="1"/>
  <c r="M6" i="93"/>
  <c r="H114" i="111" s="1"/>
  <c r="V115" i="111" s="1"/>
  <c r="AD115" i="111" s="1"/>
  <c r="P7" i="29"/>
  <c r="O156" i="44" s="1"/>
  <c r="O151" i="40" s="1"/>
  <c r="D17" i="31"/>
  <c r="B17" i="31"/>
  <c r="G17" i="31"/>
  <c r="C17" i="31"/>
  <c r="E17" i="31"/>
  <c r="T21" i="31"/>
  <c r="W21" i="31"/>
  <c r="R21" i="31"/>
  <c r="U21" i="31"/>
  <c r="S21" i="31"/>
  <c r="W22" i="31"/>
  <c r="T22" i="31"/>
  <c r="R22" i="31"/>
  <c r="U22" i="31"/>
  <c r="S22" i="31"/>
  <c r="M28" i="31"/>
  <c r="O28" i="31"/>
  <c r="L28" i="31"/>
  <c r="K28" i="31"/>
  <c r="P6" i="29"/>
  <c r="O155" i="44" s="1"/>
  <c r="O150" i="40" s="1"/>
  <c r="N20" i="33"/>
  <c r="AE11" i="31"/>
  <c r="AC11" i="31"/>
  <c r="AA11" i="31"/>
  <c r="AB11" i="31"/>
  <c r="Z11" i="31"/>
  <c r="T23" i="31"/>
  <c r="W23" i="31"/>
  <c r="S23" i="31"/>
  <c r="U23" i="31"/>
  <c r="Z13" i="31"/>
  <c r="AE13" i="31"/>
  <c r="AC13" i="31"/>
  <c r="AA13" i="31"/>
  <c r="AB13" i="31"/>
  <c r="X47" i="31"/>
  <c r="S10" i="31" s="1"/>
  <c r="R26" i="31"/>
  <c r="T26" i="31"/>
  <c r="W26" i="31"/>
  <c r="U26" i="31"/>
  <c r="S26" i="31"/>
  <c r="O19" i="31"/>
  <c r="M19" i="31"/>
  <c r="L19" i="31"/>
  <c r="K19" i="31"/>
  <c r="H56" i="31"/>
  <c r="R32" i="31"/>
  <c r="W32" i="31"/>
  <c r="U32" i="31"/>
  <c r="T32" i="31"/>
  <c r="S32" i="31"/>
  <c r="H161" i="36"/>
  <c r="H161" i="44" s="1"/>
  <c r="H156" i="40" s="1"/>
  <c r="P12" i="33"/>
  <c r="P74" i="31"/>
  <c r="J37" i="31" s="1"/>
  <c r="AA16" i="31"/>
  <c r="AE16" i="31"/>
  <c r="AC16" i="31"/>
  <c r="Z16" i="31"/>
  <c r="AB16" i="31"/>
  <c r="W9" i="31"/>
  <c r="S9" i="31"/>
  <c r="R9" i="31"/>
  <c r="U9" i="31"/>
  <c r="T9" i="31"/>
  <c r="P55" i="31"/>
  <c r="J18" i="31" s="1"/>
  <c r="AD16" i="31"/>
  <c r="AC23" i="31"/>
  <c r="AA23" i="31"/>
  <c r="AE23" i="31"/>
  <c r="Z23" i="31"/>
  <c r="AB23" i="31"/>
  <c r="V21" i="31"/>
  <c r="V22" i="31"/>
  <c r="N16" i="33"/>
  <c r="P19" i="29"/>
  <c r="O168" i="44" s="1"/>
  <c r="O163" i="40" s="1"/>
  <c r="J28" i="31"/>
  <c r="M32" i="31"/>
  <c r="O32" i="31"/>
  <c r="J32" i="31"/>
  <c r="K32" i="31"/>
  <c r="L32" i="31"/>
  <c r="O10" i="33"/>
  <c r="T27" i="31"/>
  <c r="R27" i="31"/>
  <c r="S27" i="31"/>
  <c r="W27" i="31"/>
  <c r="U27" i="31"/>
  <c r="V6" i="14"/>
  <c r="X72" i="31"/>
  <c r="M4" i="54"/>
  <c r="C3" i="74"/>
  <c r="V26" i="31"/>
  <c r="X56" i="31"/>
  <c r="V19" i="31" s="1"/>
  <c r="S172" i="36"/>
  <c r="V9" i="31"/>
  <c r="F17" i="31"/>
  <c r="U4" i="54"/>
  <c r="D3" i="74"/>
  <c r="O5" i="93"/>
  <c r="P5" i="93" s="1"/>
  <c r="H149" i="111" s="1"/>
  <c r="P6" i="93"/>
  <c r="H150" i="111" s="1"/>
  <c r="M23" i="31"/>
  <c r="J23" i="31"/>
  <c r="K23" i="31"/>
  <c r="O23" i="31"/>
  <c r="L23" i="31"/>
  <c r="R37" i="31"/>
  <c r="W37" i="31"/>
  <c r="S37" i="31"/>
  <c r="U37" i="31"/>
  <c r="T37" i="31"/>
  <c r="Z37" i="31"/>
  <c r="AE37" i="31"/>
  <c r="AA37" i="31"/>
  <c r="AC37" i="31"/>
  <c r="AB37" i="31"/>
  <c r="O24" i="29"/>
  <c r="O136" i="44" s="1"/>
  <c r="O132" i="40" s="1"/>
  <c r="H168" i="36"/>
  <c r="H168" i="44" s="1"/>
  <c r="P19" i="33"/>
  <c r="H128" i="36"/>
  <c r="H128" i="44" s="1"/>
  <c r="H124" i="40" s="1"/>
  <c r="M16" i="33"/>
  <c r="N19" i="31"/>
  <c r="P15" i="29"/>
  <c r="O164" i="44" s="1"/>
  <c r="O159" i="40" s="1"/>
  <c r="V32" i="31"/>
  <c r="B56" i="36"/>
  <c r="B56" i="44" s="1"/>
  <c r="T7" i="31"/>
  <c r="U7" i="31"/>
  <c r="R7" i="31"/>
  <c r="S7" i="31"/>
  <c r="AL5" i="31"/>
  <c r="O21" i="31"/>
  <c r="K21" i="31"/>
  <c r="J21" i="31"/>
  <c r="M21" i="31"/>
  <c r="L21" i="31"/>
  <c r="D61" i="33"/>
  <c r="B24" i="33" s="1"/>
  <c r="AF49" i="31"/>
  <c r="AD12" i="31" s="1"/>
  <c r="N23" i="31"/>
  <c r="V37" i="31"/>
  <c r="T12" i="31"/>
  <c r="S12" i="31"/>
  <c r="W12" i="31"/>
  <c r="R12" i="31"/>
  <c r="U12" i="31"/>
  <c r="F51" i="33"/>
  <c r="C14" i="97"/>
  <c r="I50" i="111" s="1"/>
  <c r="V51" i="111" s="1"/>
  <c r="AD51" i="111" s="1"/>
  <c r="S130" i="36"/>
  <c r="M17" i="31"/>
  <c r="J17" i="31"/>
  <c r="O17" i="31"/>
  <c r="L17" i="31"/>
  <c r="K17" i="31"/>
  <c r="AE35" i="31"/>
  <c r="AC35" i="31"/>
  <c r="Z35" i="31"/>
  <c r="AA35" i="31"/>
  <c r="AE22" i="31"/>
  <c r="AA22" i="31"/>
  <c r="AC22" i="31"/>
  <c r="Z22" i="31"/>
  <c r="AB22" i="31"/>
  <c r="V23" i="31"/>
  <c r="O21" i="29"/>
  <c r="O133" i="44" s="1"/>
  <c r="O129" i="40" s="1"/>
  <c r="H28" i="31"/>
  <c r="T20" i="31"/>
  <c r="R20" i="31"/>
  <c r="S20" i="31"/>
  <c r="W20" i="31"/>
  <c r="U20" i="31"/>
  <c r="Z28" i="31"/>
  <c r="AE28" i="31"/>
  <c r="AB28" i="31"/>
  <c r="AC28" i="31"/>
  <c r="AA28" i="31"/>
  <c r="T11" i="31"/>
  <c r="S11" i="31"/>
  <c r="R11" i="31"/>
  <c r="W11" i="31"/>
  <c r="U11" i="31"/>
  <c r="Z8" i="31"/>
  <c r="AC8" i="31"/>
  <c r="AE8" i="31"/>
  <c r="AB8" i="31"/>
  <c r="AA8" i="31"/>
  <c r="B97" i="36"/>
  <c r="B97" i="44" s="1"/>
  <c r="AF68" i="31"/>
  <c r="AC17" i="31"/>
  <c r="AB17" i="31"/>
  <c r="AE17" i="31"/>
  <c r="Z17" i="31"/>
  <c r="AA17" i="31"/>
  <c r="V7" i="31"/>
  <c r="P9" i="29"/>
  <c r="O158" i="44" s="1"/>
  <c r="O153" i="40" s="1"/>
  <c r="Z21" i="31"/>
  <c r="AB21" i="31"/>
  <c r="AC21" i="31"/>
  <c r="AE21" i="31"/>
  <c r="AA21" i="31"/>
  <c r="L16" i="31"/>
  <c r="M16" i="31"/>
  <c r="J16" i="31"/>
  <c r="K16" i="31"/>
  <c r="O16" i="31"/>
  <c r="J70" i="33"/>
  <c r="I33" i="33" s="1"/>
  <c r="S8" i="31"/>
  <c r="W8" i="31"/>
  <c r="R8" i="31"/>
  <c r="T8" i="31"/>
  <c r="U8" i="31"/>
  <c r="V12" i="31"/>
  <c r="D15" i="93"/>
  <c r="G20" i="31"/>
  <c r="B20" i="31"/>
  <c r="E20" i="31"/>
  <c r="D20" i="31"/>
  <c r="C20" i="31"/>
  <c r="F5" i="93"/>
  <c r="G5" i="93" s="1"/>
  <c r="H41" i="111" s="1"/>
  <c r="G6" i="93"/>
  <c r="H42" i="111" s="1"/>
  <c r="N17" i="31"/>
  <c r="O31" i="31"/>
  <c r="K31" i="31"/>
  <c r="J31" i="31"/>
  <c r="L31" i="31"/>
  <c r="M31" i="31"/>
  <c r="J61" i="33"/>
  <c r="H24" i="33" s="1"/>
  <c r="O20" i="29"/>
  <c r="O132" i="44" s="1"/>
  <c r="O128" i="40" s="1"/>
  <c r="O13" i="33"/>
  <c r="K35" i="31"/>
  <c r="M35" i="31"/>
  <c r="L35" i="31"/>
  <c r="O35" i="31"/>
  <c r="J35" i="31"/>
  <c r="J66" i="33"/>
  <c r="I29" i="33" s="1"/>
  <c r="AE19" i="31"/>
  <c r="Z19" i="31"/>
  <c r="AC19" i="31"/>
  <c r="AA19" i="31"/>
  <c r="AB19" i="31"/>
  <c r="O7" i="29"/>
  <c r="O119" i="44" s="1"/>
  <c r="O115" i="40" s="1"/>
  <c r="P21" i="29"/>
  <c r="O170" i="44" s="1"/>
  <c r="O165" i="40" s="1"/>
  <c r="X52" i="31"/>
  <c r="R15" i="31" s="1"/>
  <c r="H181" i="36"/>
  <c r="H181" i="44" s="1"/>
  <c r="H176" i="40" s="1"/>
  <c r="P32" i="33"/>
  <c r="AF51" i="31"/>
  <c r="AD14" i="31" s="1"/>
  <c r="P64" i="31"/>
  <c r="AE36" i="31"/>
  <c r="AC36" i="31"/>
  <c r="AB36" i="31"/>
  <c r="Z36" i="31"/>
  <c r="AA36" i="31"/>
  <c r="W7" i="31"/>
  <c r="T17" i="31"/>
  <c r="S17" i="31"/>
  <c r="W17" i="31"/>
  <c r="R17" i="31"/>
  <c r="U17" i="31"/>
  <c r="M12" i="31"/>
  <c r="L12" i="31"/>
  <c r="O12" i="31"/>
  <c r="K12" i="31"/>
  <c r="J12" i="31"/>
  <c r="O15" i="29"/>
  <c r="O127" i="44" s="1"/>
  <c r="O123" i="40" s="1"/>
  <c r="N34" i="33"/>
  <c r="J51" i="33"/>
  <c r="I14" i="33" s="1"/>
  <c r="AF62" i="31"/>
  <c r="Z25" i="31" s="1"/>
  <c r="P16" i="29"/>
  <c r="O165" i="44" s="1"/>
  <c r="O160" i="40" s="1"/>
  <c r="O8" i="29"/>
  <c r="O120" i="44" s="1"/>
  <c r="O116" i="40" s="1"/>
  <c r="O36" i="33"/>
  <c r="E4" i="54"/>
  <c r="B3" i="74"/>
  <c r="C51" i="33"/>
  <c r="B14" i="97"/>
  <c r="I13" i="111" s="1"/>
  <c r="C5" i="64"/>
  <c r="N28" i="31"/>
  <c r="X71" i="31"/>
  <c r="R34" i="31" s="1"/>
  <c r="P24" i="29"/>
  <c r="O173" i="44" s="1"/>
  <c r="O168" i="40" s="1"/>
  <c r="N15" i="33"/>
  <c r="J20" i="31"/>
  <c r="L20" i="31"/>
  <c r="M20" i="31"/>
  <c r="K20" i="31"/>
  <c r="O20" i="31"/>
  <c r="W31" i="31"/>
  <c r="T31" i="31"/>
  <c r="R31" i="31"/>
  <c r="U31" i="31"/>
  <c r="S31" i="31"/>
  <c r="Z27" i="31"/>
  <c r="AE27" i="31"/>
  <c r="AA27" i="31"/>
  <c r="AC27" i="31"/>
  <c r="AB27" i="31"/>
  <c r="N8" i="33"/>
  <c r="P63" i="31"/>
  <c r="N26" i="31" s="1"/>
  <c r="G66" i="33"/>
  <c r="F29" i="33" s="1"/>
  <c r="W16" i="31"/>
  <c r="T16" i="31"/>
  <c r="S16" i="31"/>
  <c r="R16" i="31"/>
  <c r="U16" i="31"/>
  <c r="H52" i="31"/>
  <c r="F15" i="31" s="1"/>
  <c r="T28" i="31"/>
  <c r="W28" i="31"/>
  <c r="R28" i="31"/>
  <c r="S28" i="31"/>
  <c r="U28" i="31"/>
  <c r="O12" i="29"/>
  <c r="O124" i="44" s="1"/>
  <c r="O120" i="40" s="1"/>
  <c r="C5" i="65"/>
  <c r="T13" i="31"/>
  <c r="R13" i="31"/>
  <c r="W13" i="31"/>
  <c r="U13" i="31"/>
  <c r="S13" i="31"/>
  <c r="M22" i="31"/>
  <c r="J22" i="31"/>
  <c r="K22" i="31"/>
  <c r="L22" i="31"/>
  <c r="O22" i="31"/>
  <c r="P45" i="31"/>
  <c r="N8" i="31" s="1"/>
  <c r="P8" i="29"/>
  <c r="O157" i="44" s="1"/>
  <c r="O152" i="40" s="1"/>
  <c r="I5" i="93"/>
  <c r="J5" i="93" s="1"/>
  <c r="H77" i="111" s="1"/>
  <c r="J6" i="93"/>
  <c r="H78" i="111" s="1"/>
  <c r="V79" i="111" s="1"/>
  <c r="AD79" i="111" s="1"/>
  <c r="AB26" i="31"/>
  <c r="AE26" i="31"/>
  <c r="AA26" i="31"/>
  <c r="Z26" i="31"/>
  <c r="AC26" i="31"/>
  <c r="O6" i="29"/>
  <c r="O118" i="44" s="1"/>
  <c r="O114" i="40" s="1"/>
  <c r="S173" i="36"/>
  <c r="E3" i="74"/>
  <c r="AC4" i="54"/>
  <c r="N9" i="33"/>
  <c r="F3" i="74"/>
  <c r="AK4" i="54"/>
  <c r="AE7" i="31"/>
  <c r="AA7" i="31"/>
  <c r="Z7" i="31"/>
  <c r="AC7" i="31"/>
  <c r="M51" i="33"/>
  <c r="K14" i="33" s="1"/>
  <c r="AC20" i="31"/>
  <c r="AB20" i="31"/>
  <c r="AE20" i="31"/>
  <c r="AA20" i="31"/>
  <c r="Z20" i="31"/>
  <c r="D43" i="33" l="1"/>
  <c r="C6" i="33" s="1"/>
  <c r="H163" i="36"/>
  <c r="H163" i="44" s="1"/>
  <c r="H158" i="40" s="1"/>
  <c r="O25" i="29"/>
  <c r="O137" i="44" s="1"/>
  <c r="O133" i="40" s="1"/>
  <c r="O14" i="33"/>
  <c r="AI65" i="25"/>
  <c r="AJ65" i="25"/>
  <c r="AH28" i="25" s="1"/>
  <c r="J176" i="36" s="1"/>
  <c r="J176" i="44" s="1"/>
  <c r="O34" i="29"/>
  <c r="AA72" i="25" s="1"/>
  <c r="F44" i="93"/>
  <c r="N42" i="33" s="1"/>
  <c r="E71" i="93"/>
  <c r="K69" i="33" s="1"/>
  <c r="M69" i="33" s="1"/>
  <c r="L32" i="33" s="1"/>
  <c r="AL124" i="111"/>
  <c r="S133" i="36"/>
  <c r="M36" i="33"/>
  <c r="F19" i="33"/>
  <c r="I57" i="36" s="1"/>
  <c r="S124" i="36"/>
  <c r="B11" i="33"/>
  <c r="H31" i="33"/>
  <c r="H106" i="36" s="1"/>
  <c r="E22" i="33"/>
  <c r="G22" i="33" s="1"/>
  <c r="F15" i="33"/>
  <c r="G15" i="33" s="1"/>
  <c r="AL50" i="25"/>
  <c r="AJ13" i="25" s="1"/>
  <c r="L161" i="36" s="1"/>
  <c r="L161" i="44" s="1"/>
  <c r="AH50" i="25"/>
  <c r="AN50" i="25" s="1"/>
  <c r="AI67" i="25"/>
  <c r="E17" i="33"/>
  <c r="H55" i="36" s="1"/>
  <c r="H55" i="44" s="1"/>
  <c r="H53" i="40" s="1"/>
  <c r="AE54" i="25"/>
  <c r="AC17" i="25" s="1"/>
  <c r="AJ49" i="25"/>
  <c r="AH12" i="25" s="1"/>
  <c r="AN12" i="25" s="1"/>
  <c r="AH49" i="25"/>
  <c r="AN49" i="25" s="1"/>
  <c r="AL49" i="25"/>
  <c r="AJ12" i="25" s="1"/>
  <c r="L160" i="36" s="1"/>
  <c r="L160" i="44" s="1"/>
  <c r="L155" i="40" s="1"/>
  <c r="AH56" i="25"/>
  <c r="AN56" i="25" s="1"/>
  <c r="AL19" i="25" s="1"/>
  <c r="N167" i="36" s="1"/>
  <c r="N167" i="44" s="1"/>
  <c r="AL55" i="25"/>
  <c r="AJ18" i="25" s="1"/>
  <c r="L166" i="36" s="1"/>
  <c r="L166" i="44" s="1"/>
  <c r="Z166" i="44" s="1"/>
  <c r="AK49" i="25"/>
  <c r="AI12" i="25" s="1"/>
  <c r="K160" i="36" s="1"/>
  <c r="K160" i="44" s="1"/>
  <c r="AL65" i="25"/>
  <c r="AJ28" i="25" s="1"/>
  <c r="L176" i="36" s="1"/>
  <c r="L176" i="44" s="1"/>
  <c r="Z176" i="44" s="1"/>
  <c r="AA64" i="25"/>
  <c r="AK55" i="25"/>
  <c r="AI18" i="25" s="1"/>
  <c r="K166" i="36" s="1"/>
  <c r="K166" i="44" s="1"/>
  <c r="F10" i="33"/>
  <c r="I48" i="36" s="1"/>
  <c r="M26" i="33"/>
  <c r="H27" i="33"/>
  <c r="J27" i="33" s="1"/>
  <c r="I16" i="33"/>
  <c r="J16" i="33" s="1"/>
  <c r="AE64" i="25"/>
  <c r="AC27" i="25" s="1"/>
  <c r="AB47" i="25"/>
  <c r="Z10" i="25" s="1"/>
  <c r="AF10" i="25" s="1"/>
  <c r="E67" i="93"/>
  <c r="K65" i="33" s="1"/>
  <c r="I12" i="33"/>
  <c r="J12" i="33" s="1"/>
  <c r="G67" i="33"/>
  <c r="E30" i="33" s="1"/>
  <c r="H27" i="31"/>
  <c r="G27" i="36"/>
  <c r="G27" i="44" s="1"/>
  <c r="G26" i="40" s="1"/>
  <c r="H16" i="31"/>
  <c r="L7" i="31"/>
  <c r="D44" i="36" s="1"/>
  <c r="D44" i="44" s="1"/>
  <c r="I21" i="33"/>
  <c r="J21" i="33" s="1"/>
  <c r="E31" i="33"/>
  <c r="H69" i="36" s="1"/>
  <c r="H69" i="44" s="1"/>
  <c r="H67" i="40" s="1"/>
  <c r="F8" i="33"/>
  <c r="I46" i="36" s="1"/>
  <c r="F20" i="33"/>
  <c r="I58" i="36" s="1"/>
  <c r="I58" i="44" s="1"/>
  <c r="I56" i="40" s="1"/>
  <c r="E20" i="33"/>
  <c r="H58" i="36" s="1"/>
  <c r="H58" i="44" s="1"/>
  <c r="H56" i="40" s="1"/>
  <c r="AF18" i="31"/>
  <c r="K7" i="31"/>
  <c r="C44" i="36" s="1"/>
  <c r="C44" i="44" s="1"/>
  <c r="C42" i="40" s="1"/>
  <c r="J69" i="33"/>
  <c r="I32" i="33" s="1"/>
  <c r="I107" i="36" s="1"/>
  <c r="I107" i="44" s="1"/>
  <c r="I104" i="40" s="1"/>
  <c r="O7" i="31"/>
  <c r="G44" i="36" s="1"/>
  <c r="G44" i="44" s="1"/>
  <c r="G42" i="40" s="1"/>
  <c r="N7" i="31"/>
  <c r="F44" i="36" s="1"/>
  <c r="F44" i="44" s="1"/>
  <c r="F42" i="40" s="1"/>
  <c r="B44" i="97"/>
  <c r="C42" i="33" s="1"/>
  <c r="D42" i="33" s="1"/>
  <c r="C5" i="33" s="1"/>
  <c r="J7" i="31"/>
  <c r="F16" i="33"/>
  <c r="I54" i="36" s="1"/>
  <c r="E43" i="33"/>
  <c r="G43" i="33" s="1"/>
  <c r="F6" i="33" s="1"/>
  <c r="B62" i="97"/>
  <c r="C60" i="33" s="1"/>
  <c r="D60" i="33" s="1"/>
  <c r="B23" i="33" s="1"/>
  <c r="H18" i="33"/>
  <c r="H93" i="36" s="1"/>
  <c r="H93" i="44" s="1"/>
  <c r="H90" i="40" s="1"/>
  <c r="H8" i="33"/>
  <c r="H83" i="36" s="1"/>
  <c r="H83" i="44" s="1"/>
  <c r="H80" i="40" s="1"/>
  <c r="C18" i="33"/>
  <c r="I19" i="36" s="1"/>
  <c r="I7" i="33"/>
  <c r="J7" i="33" s="1"/>
  <c r="I34" i="33"/>
  <c r="I109" i="36" s="1"/>
  <c r="I22" i="33"/>
  <c r="I97" i="36" s="1"/>
  <c r="D44" i="93"/>
  <c r="H42" i="33" s="1"/>
  <c r="E21" i="33"/>
  <c r="H59" i="36" s="1"/>
  <c r="AD73" i="111"/>
  <c r="E7" i="33"/>
  <c r="H45" i="36" s="1"/>
  <c r="H45" i="44" s="1"/>
  <c r="H43" i="40" s="1"/>
  <c r="H9" i="31"/>
  <c r="B20" i="33"/>
  <c r="H21" i="36" s="1"/>
  <c r="H21" i="44" s="1"/>
  <c r="B71" i="97"/>
  <c r="B21" i="33"/>
  <c r="D21" i="33" s="1"/>
  <c r="B19" i="33"/>
  <c r="H20" i="36" s="1"/>
  <c r="H20" i="44" s="1"/>
  <c r="H19" i="40" s="1"/>
  <c r="B26" i="33"/>
  <c r="H27" i="36" s="1"/>
  <c r="C17" i="33"/>
  <c r="I18" i="36" s="1"/>
  <c r="AJ52" i="25"/>
  <c r="AH15" i="25" s="1"/>
  <c r="J163" i="36" s="1"/>
  <c r="J163" i="44" s="1"/>
  <c r="E61" i="33"/>
  <c r="G61" i="33" s="1"/>
  <c r="F24" i="33" s="1"/>
  <c r="AL73" i="111"/>
  <c r="AH52" i="25"/>
  <c r="AN52" i="25" s="1"/>
  <c r="P13" i="29"/>
  <c r="O162" i="44" s="1"/>
  <c r="O157" i="40" s="1"/>
  <c r="AK52" i="25"/>
  <c r="AI15" i="25" s="1"/>
  <c r="K163" i="36" s="1"/>
  <c r="K163" i="44" s="1"/>
  <c r="AI52" i="25"/>
  <c r="AL52" i="25"/>
  <c r="AJ15" i="25" s="1"/>
  <c r="L163" i="36" s="1"/>
  <c r="L163" i="44" s="1"/>
  <c r="Z163" i="44" s="1"/>
  <c r="C15" i="33"/>
  <c r="D15" i="33" s="1"/>
  <c r="AE56" i="25"/>
  <c r="K176" i="44"/>
  <c r="K171" i="40" s="1"/>
  <c r="Z54" i="25"/>
  <c r="AF54" i="25" s="1"/>
  <c r="AA54" i="25"/>
  <c r="AB54" i="25"/>
  <c r="Z17" i="25" s="1"/>
  <c r="J128" i="36" s="1"/>
  <c r="J128" i="44" s="1"/>
  <c r="AD54" i="25"/>
  <c r="AB17" i="25" s="1"/>
  <c r="L128" i="36" s="1"/>
  <c r="L128" i="44" s="1"/>
  <c r="Q169" i="44"/>
  <c r="Q164" i="40" s="1"/>
  <c r="AL26" i="111"/>
  <c r="AD26" i="111"/>
  <c r="V5" i="111"/>
  <c r="AD5" i="111" s="1"/>
  <c r="F120" i="40"/>
  <c r="AD73" i="25"/>
  <c r="AB36" i="25" s="1"/>
  <c r="L147" i="36" s="1"/>
  <c r="L147" i="44" s="1"/>
  <c r="O147" i="44"/>
  <c r="O143" i="40" s="1"/>
  <c r="AL21" i="111"/>
  <c r="AD21" i="111"/>
  <c r="AH96" i="111"/>
  <c r="AD96" i="111"/>
  <c r="AL96" i="111"/>
  <c r="AH83" i="111"/>
  <c r="AD83" i="111"/>
  <c r="AL83" i="111"/>
  <c r="AL50" i="111"/>
  <c r="AD50" i="111"/>
  <c r="AH50" i="111"/>
  <c r="AD11" i="111"/>
  <c r="AL11" i="111"/>
  <c r="AL66" i="111"/>
  <c r="AD66" i="111"/>
  <c r="AH66" i="111"/>
  <c r="AD108" i="111"/>
  <c r="AL108" i="111"/>
  <c r="AH108" i="111"/>
  <c r="V142" i="111"/>
  <c r="AD142" i="111" s="1"/>
  <c r="AL86" i="111"/>
  <c r="AH86" i="111"/>
  <c r="AD86" i="111"/>
  <c r="V134" i="111"/>
  <c r="S143" i="36"/>
  <c r="H143" i="44"/>
  <c r="H139" i="40" s="1"/>
  <c r="X27" i="44"/>
  <c r="F26" i="40"/>
  <c r="D142" i="40"/>
  <c r="X16" i="44"/>
  <c r="F15" i="40"/>
  <c r="H175" i="40"/>
  <c r="F130" i="40"/>
  <c r="E137" i="40"/>
  <c r="F129" i="40"/>
  <c r="AI55" i="25"/>
  <c r="K43" i="33"/>
  <c r="M43" i="33" s="1"/>
  <c r="L6" i="33" s="1"/>
  <c r="E148" i="40"/>
  <c r="X169" i="44"/>
  <c r="F164" i="40"/>
  <c r="X161" i="44"/>
  <c r="F156" i="40"/>
  <c r="D107" i="40"/>
  <c r="S146" i="36"/>
  <c r="H146" i="44"/>
  <c r="H142" i="40" s="1"/>
  <c r="AL60" i="25"/>
  <c r="AJ23" i="25" s="1"/>
  <c r="L171" i="36" s="1"/>
  <c r="L171" i="44" s="1"/>
  <c r="O171" i="44"/>
  <c r="O166" i="40" s="1"/>
  <c r="AH64" i="25"/>
  <c r="AN64" i="25" s="1"/>
  <c r="O175" i="44"/>
  <c r="O170" i="40" s="1"/>
  <c r="S134" i="36"/>
  <c r="H134" i="44"/>
  <c r="H130" i="40" s="1"/>
  <c r="AL44" i="111"/>
  <c r="AD44" i="111"/>
  <c r="AH44" i="111"/>
  <c r="AD93" i="111"/>
  <c r="AL93" i="111"/>
  <c r="AH93" i="111"/>
  <c r="AD33" i="111"/>
  <c r="AL33" i="111"/>
  <c r="AH70" i="111"/>
  <c r="AD70" i="111"/>
  <c r="AL70" i="111"/>
  <c r="AL57" i="111"/>
  <c r="AD57" i="111"/>
  <c r="AH57" i="111"/>
  <c r="Q164" i="44"/>
  <c r="Q159" i="40" s="1"/>
  <c r="AD175" i="111"/>
  <c r="AH175" i="111"/>
  <c r="AL175" i="111"/>
  <c r="AH135" i="111"/>
  <c r="AD135" i="111"/>
  <c r="AL135" i="111"/>
  <c r="AL30" i="111"/>
  <c r="AD30" i="111"/>
  <c r="AL6" i="111"/>
  <c r="AD6" i="111"/>
  <c r="AL7" i="111"/>
  <c r="AD7" i="111"/>
  <c r="Q184" i="44"/>
  <c r="Q179" i="40" s="1"/>
  <c r="AL24" i="111"/>
  <c r="AD24" i="111"/>
  <c r="AL94" i="111"/>
  <c r="AH94" i="111"/>
  <c r="AD94" i="111"/>
  <c r="AD47" i="111"/>
  <c r="AH47" i="111"/>
  <c r="AL47" i="111"/>
  <c r="AL106" i="111"/>
  <c r="AH106" i="111"/>
  <c r="AD106" i="111"/>
  <c r="AL179" i="111"/>
  <c r="AH179" i="111"/>
  <c r="AD179" i="111"/>
  <c r="AL20" i="111"/>
  <c r="AD20" i="111"/>
  <c r="AL45" i="111"/>
  <c r="AH45" i="111"/>
  <c r="AD45" i="111"/>
  <c r="AD92" i="111"/>
  <c r="AL92" i="111"/>
  <c r="AH92" i="111"/>
  <c r="AL72" i="111"/>
  <c r="AH72" i="111"/>
  <c r="AD72" i="111"/>
  <c r="AL55" i="111"/>
  <c r="AH55" i="111"/>
  <c r="AD55" i="111"/>
  <c r="V12" i="111"/>
  <c r="Q183" i="44"/>
  <c r="Q178" i="40" s="1"/>
  <c r="V139" i="111"/>
  <c r="X28" i="44"/>
  <c r="G27" i="40"/>
  <c r="X129" i="44"/>
  <c r="F125" i="40"/>
  <c r="B46" i="40"/>
  <c r="D45" i="40"/>
  <c r="AH73" i="25"/>
  <c r="AN73" i="25" s="1"/>
  <c r="AL36" i="25" s="1"/>
  <c r="N184" i="36" s="1"/>
  <c r="N184" i="44" s="1"/>
  <c r="O184" i="44"/>
  <c r="O179" i="40" s="1"/>
  <c r="AD48" i="25"/>
  <c r="AB11" i="25" s="1"/>
  <c r="L122" i="36" s="1"/>
  <c r="L122" i="44" s="1"/>
  <c r="O122" i="44"/>
  <c r="O118" i="40" s="1"/>
  <c r="AD90" i="111"/>
  <c r="AL90" i="111"/>
  <c r="AH90" i="111"/>
  <c r="V36" i="111"/>
  <c r="AD117" i="111"/>
  <c r="AL117" i="111"/>
  <c r="AH117" i="111"/>
  <c r="AD29" i="111"/>
  <c r="AL29" i="111"/>
  <c r="V34" i="111"/>
  <c r="V15" i="111"/>
  <c r="B53" i="93"/>
  <c r="B52" i="93" s="1"/>
  <c r="H14" i="111"/>
  <c r="B54" i="40"/>
  <c r="H163" i="40"/>
  <c r="AC154" i="44"/>
  <c r="D149" i="40"/>
  <c r="D114" i="40"/>
  <c r="C125" i="40"/>
  <c r="C122" i="40"/>
  <c r="I171" i="40"/>
  <c r="Q176" i="44"/>
  <c r="Q171" i="40" s="1"/>
  <c r="I151" i="40"/>
  <c r="Q156" i="44"/>
  <c r="Q151" i="40" s="1"/>
  <c r="F115" i="40"/>
  <c r="F143" i="40"/>
  <c r="F133" i="40"/>
  <c r="E125" i="40"/>
  <c r="AC162" i="44"/>
  <c r="D157" i="40"/>
  <c r="AH55" i="25"/>
  <c r="AN55" i="25" s="1"/>
  <c r="D116" i="40"/>
  <c r="X165" i="44"/>
  <c r="F160" i="40"/>
  <c r="X173" i="44"/>
  <c r="F168" i="40"/>
  <c r="X181" i="44"/>
  <c r="F176" i="40"/>
  <c r="X172" i="44"/>
  <c r="F167" i="40"/>
  <c r="Z161" i="44"/>
  <c r="L156" i="40"/>
  <c r="S129" i="36"/>
  <c r="H129" i="44"/>
  <c r="H125" i="40" s="1"/>
  <c r="S131" i="36"/>
  <c r="H131" i="44"/>
  <c r="H127" i="40" s="1"/>
  <c r="AE55" i="25"/>
  <c r="AC18" i="25" s="1"/>
  <c r="O129" i="44"/>
  <c r="O125" i="40" s="1"/>
  <c r="AD49" i="25"/>
  <c r="AB12" i="25" s="1"/>
  <c r="L123" i="36" s="1"/>
  <c r="L123" i="44" s="1"/>
  <c r="O123" i="44"/>
  <c r="O119" i="40" s="1"/>
  <c r="AD47" i="25"/>
  <c r="AB10" i="25" s="1"/>
  <c r="L121" i="36" s="1"/>
  <c r="L121" i="44" s="1"/>
  <c r="O121" i="44"/>
  <c r="O117" i="40" s="1"/>
  <c r="AE67" i="25"/>
  <c r="AC30" i="25" s="1"/>
  <c r="O141" i="44"/>
  <c r="O137" i="40" s="1"/>
  <c r="AE72" i="25"/>
  <c r="AC35" i="25" s="1"/>
  <c r="O146" i="44"/>
  <c r="O142" i="40" s="1"/>
  <c r="AH160" i="111"/>
  <c r="AD160" i="111"/>
  <c r="AL160" i="111"/>
  <c r="V43" i="111"/>
  <c r="AD43" i="111" s="1"/>
  <c r="V78" i="111"/>
  <c r="AH67" i="111"/>
  <c r="AD67" i="111"/>
  <c r="AL67" i="111"/>
  <c r="V32" i="111"/>
  <c r="AD32" i="111" s="1"/>
  <c r="AL48" i="111"/>
  <c r="AH48" i="111"/>
  <c r="AD48" i="111"/>
  <c r="AL56" i="111"/>
  <c r="AH56" i="111"/>
  <c r="AD56" i="111"/>
  <c r="AD127" i="111"/>
  <c r="AH127" i="111"/>
  <c r="AL127" i="111"/>
  <c r="AL9" i="111"/>
  <c r="AD9" i="111"/>
  <c r="V17" i="111"/>
  <c r="AD35" i="111"/>
  <c r="AL35" i="111"/>
  <c r="AL59" i="111"/>
  <c r="AH59" i="111"/>
  <c r="AD59" i="111"/>
  <c r="AL10" i="111"/>
  <c r="AD10" i="111"/>
  <c r="AD25" i="111"/>
  <c r="AL25" i="111"/>
  <c r="AD119" i="111"/>
  <c r="AL119" i="111"/>
  <c r="AH119" i="111"/>
  <c r="AH152" i="111"/>
  <c r="AD152" i="111"/>
  <c r="AL152" i="111"/>
  <c r="V151" i="111"/>
  <c r="AD151" i="111" s="1"/>
  <c r="Q165" i="44"/>
  <c r="Q160" i="40" s="1"/>
  <c r="Q175" i="44"/>
  <c r="Q170" i="40" s="1"/>
  <c r="Q180" i="44"/>
  <c r="Q175" i="40" s="1"/>
  <c r="AL22" i="111"/>
  <c r="AD22" i="111"/>
  <c r="AD118" i="111"/>
  <c r="AH118" i="111"/>
  <c r="AL118" i="111"/>
  <c r="V62" i="111"/>
  <c r="S132" i="36"/>
  <c r="H132" i="44"/>
  <c r="H128" i="40" s="1"/>
  <c r="AC129" i="44"/>
  <c r="D125" i="40"/>
  <c r="F144" i="40"/>
  <c r="F135" i="40"/>
  <c r="F134" i="40"/>
  <c r="X154" i="44"/>
  <c r="F149" i="40"/>
  <c r="X158" i="44"/>
  <c r="F153" i="40"/>
  <c r="Z174" i="44"/>
  <c r="L169" i="40"/>
  <c r="AA52" i="25"/>
  <c r="O126" i="44"/>
  <c r="O122" i="40" s="1"/>
  <c r="AL99" i="111"/>
  <c r="AD99" i="111"/>
  <c r="AH99" i="111"/>
  <c r="AL100" i="111"/>
  <c r="AD100" i="111"/>
  <c r="AH100" i="111"/>
  <c r="AD71" i="111"/>
  <c r="AL71" i="111"/>
  <c r="AH71" i="111"/>
  <c r="B94" i="40"/>
  <c r="B125" i="40"/>
  <c r="S139" i="36"/>
  <c r="H139" i="44"/>
  <c r="H135" i="40" s="1"/>
  <c r="S148" i="36"/>
  <c r="H148" i="44"/>
  <c r="H144" i="40" s="1"/>
  <c r="V114" i="111"/>
  <c r="F126" i="40"/>
  <c r="F118" i="40"/>
  <c r="X9" i="44"/>
  <c r="F8" i="40"/>
  <c r="F127" i="40"/>
  <c r="F128" i="40"/>
  <c r="F124" i="40"/>
  <c r="I134" i="40"/>
  <c r="V150" i="111"/>
  <c r="AJ55" i="25"/>
  <c r="AH18" i="25" s="1"/>
  <c r="AN18" i="25" s="1"/>
  <c r="X180" i="44"/>
  <c r="F175" i="40"/>
  <c r="AL95" i="111"/>
  <c r="AD95" i="111"/>
  <c r="AH95" i="111"/>
  <c r="AD58" i="111"/>
  <c r="AH58" i="111"/>
  <c r="AL58" i="111"/>
  <c r="AD125" i="111"/>
  <c r="AL125" i="111"/>
  <c r="AH125" i="111"/>
  <c r="AL19" i="111"/>
  <c r="AD19" i="111"/>
  <c r="AH85" i="111"/>
  <c r="AD85" i="111"/>
  <c r="AL85" i="111"/>
  <c r="AH52" i="111"/>
  <c r="AL52" i="111"/>
  <c r="AD52" i="111"/>
  <c r="AL64" i="111"/>
  <c r="AD64" i="111"/>
  <c r="AH64" i="111"/>
  <c r="AD63" i="111"/>
  <c r="AL63" i="111"/>
  <c r="AH63" i="111"/>
  <c r="AH69" i="111"/>
  <c r="AD69" i="111"/>
  <c r="AL69" i="111"/>
  <c r="AD60" i="111"/>
  <c r="AL60" i="111"/>
  <c r="AH60" i="111"/>
  <c r="I26" i="40"/>
  <c r="Q166" i="44"/>
  <c r="Q161" i="40" s="1"/>
  <c r="AL131" i="111"/>
  <c r="AH131" i="111"/>
  <c r="AD131" i="111"/>
  <c r="AD49" i="111"/>
  <c r="AH49" i="111"/>
  <c r="AL49" i="111"/>
  <c r="AL143" i="111"/>
  <c r="AH143" i="111"/>
  <c r="AD143" i="111"/>
  <c r="C150" i="40"/>
  <c r="AL68" i="111"/>
  <c r="AD68" i="111"/>
  <c r="AH68" i="111"/>
  <c r="C149" i="40"/>
  <c r="V116" i="111"/>
  <c r="AH170" i="111"/>
  <c r="AL170" i="111"/>
  <c r="AD170" i="111"/>
  <c r="AD16" i="111"/>
  <c r="AL16" i="111"/>
  <c r="AD140" i="111"/>
  <c r="AL140" i="111"/>
  <c r="AH140" i="111"/>
  <c r="AD120" i="111"/>
  <c r="AH120" i="111"/>
  <c r="AL120" i="111"/>
  <c r="V80" i="111"/>
  <c r="Q27" i="44"/>
  <c r="Q26" i="40" s="1"/>
  <c r="P48" i="44"/>
  <c r="P46" i="40" s="1"/>
  <c r="P97" i="44"/>
  <c r="P94" i="40" s="1"/>
  <c r="B37" i="36"/>
  <c r="B37" i="44" s="1"/>
  <c r="B36" i="40" s="1"/>
  <c r="D104" i="36"/>
  <c r="D104" i="44" s="1"/>
  <c r="H9" i="33"/>
  <c r="H84" i="36" s="1"/>
  <c r="H84" i="44" s="1"/>
  <c r="H81" i="40" s="1"/>
  <c r="I134" i="36"/>
  <c r="I134" i="44" s="1"/>
  <c r="R30" i="31"/>
  <c r="I94" i="36"/>
  <c r="I94" i="44" s="1"/>
  <c r="I91" i="40" s="1"/>
  <c r="B16" i="33"/>
  <c r="I17" i="36"/>
  <c r="I17" i="44" s="1"/>
  <c r="I16" i="40" s="1"/>
  <c r="S30" i="31"/>
  <c r="C104" i="36" s="1"/>
  <c r="C104" i="44" s="1"/>
  <c r="C101" i="40" s="1"/>
  <c r="E36" i="33"/>
  <c r="G36" i="33" s="1"/>
  <c r="F26" i="33"/>
  <c r="I64" i="36" s="1"/>
  <c r="I64" i="44" s="1"/>
  <c r="I62" i="40" s="1"/>
  <c r="H64" i="36"/>
  <c r="H64" i="44" s="1"/>
  <c r="H62" i="40" s="1"/>
  <c r="B27" i="33"/>
  <c r="D27" i="33" s="1"/>
  <c r="I9" i="36"/>
  <c r="I9" i="44" s="1"/>
  <c r="B8" i="33"/>
  <c r="I28" i="36"/>
  <c r="I28" i="44" s="1"/>
  <c r="I27" i="40" s="1"/>
  <c r="V30" i="31"/>
  <c r="F104" i="36" s="1"/>
  <c r="F104" i="44" s="1"/>
  <c r="F101" i="40" s="1"/>
  <c r="W30" i="31"/>
  <c r="U30" i="31"/>
  <c r="I74" i="36"/>
  <c r="I74" i="44" s="1"/>
  <c r="I72" i="40" s="1"/>
  <c r="I131" i="36"/>
  <c r="I131" i="44" s="1"/>
  <c r="I127" i="40" s="1"/>
  <c r="E27" i="33"/>
  <c r="H65" i="36" s="1"/>
  <c r="H65" i="44" s="1"/>
  <c r="H63" i="40" s="1"/>
  <c r="AB60" i="25"/>
  <c r="Z23" i="25" s="1"/>
  <c r="AJ50" i="25"/>
  <c r="AH13" i="25" s="1"/>
  <c r="J161" i="36" s="1"/>
  <c r="J161" i="44" s="1"/>
  <c r="AD60" i="25"/>
  <c r="AB23" i="25" s="1"/>
  <c r="L134" i="36" s="1"/>
  <c r="L134" i="44" s="1"/>
  <c r="I65" i="36"/>
  <c r="I65" i="44" s="1"/>
  <c r="I63" i="40" s="1"/>
  <c r="AJ60" i="25"/>
  <c r="AH23" i="25" s="1"/>
  <c r="AN23" i="25" s="1"/>
  <c r="Z60" i="25"/>
  <c r="AF60" i="25" s="1"/>
  <c r="Z64" i="25"/>
  <c r="AF64" i="25" s="1"/>
  <c r="Z49" i="25"/>
  <c r="AF49" i="25" s="1"/>
  <c r="AI64" i="25"/>
  <c r="AK50" i="25"/>
  <c r="AI13" i="25" s="1"/>
  <c r="K161" i="36" s="1"/>
  <c r="K161" i="44" s="1"/>
  <c r="AD64" i="25"/>
  <c r="AB27" i="25" s="1"/>
  <c r="AE60" i="25"/>
  <c r="AC23" i="25" s="1"/>
  <c r="AH60" i="25"/>
  <c r="AN60" i="25" s="1"/>
  <c r="AA60" i="25"/>
  <c r="AB64" i="25"/>
  <c r="Z27" i="25" s="1"/>
  <c r="AF27" i="25" s="1"/>
  <c r="AI50" i="25"/>
  <c r="AD56" i="25"/>
  <c r="AB19" i="25" s="1"/>
  <c r="AE49" i="25"/>
  <c r="AC12" i="25" s="1"/>
  <c r="H72" i="36"/>
  <c r="H72" i="44" s="1"/>
  <c r="H70" i="40" s="1"/>
  <c r="I130" i="36"/>
  <c r="I130" i="44" s="1"/>
  <c r="B25" i="33"/>
  <c r="H26" i="36" s="1"/>
  <c r="H26" i="44" s="1"/>
  <c r="H25" i="40" s="1"/>
  <c r="I157" i="36"/>
  <c r="I157" i="44" s="1"/>
  <c r="I26" i="36"/>
  <c r="I26" i="44" s="1"/>
  <c r="I25" i="40" s="1"/>
  <c r="I36" i="36"/>
  <c r="I36" i="44" s="1"/>
  <c r="I35" i="40" s="1"/>
  <c r="F34" i="33"/>
  <c r="I72" i="36" s="1"/>
  <c r="I72" i="44" s="1"/>
  <c r="I70" i="40" s="1"/>
  <c r="H36" i="33"/>
  <c r="B35" i="33"/>
  <c r="I111" i="36"/>
  <c r="I111" i="44" s="1"/>
  <c r="I108" i="40" s="1"/>
  <c r="H19" i="33"/>
  <c r="H94" i="36" s="1"/>
  <c r="AA67" i="25"/>
  <c r="Z55" i="25"/>
  <c r="AF55" i="25" s="1"/>
  <c r="AA47" i="25"/>
  <c r="AB67" i="25"/>
  <c r="Z30" i="25" s="1"/>
  <c r="AF30" i="25" s="1"/>
  <c r="Z72" i="25"/>
  <c r="AF72" i="25" s="1"/>
  <c r="AD67" i="25"/>
  <c r="AB30" i="25" s="1"/>
  <c r="AB72" i="25"/>
  <c r="Z35" i="25" s="1"/>
  <c r="AD72" i="25"/>
  <c r="AB35" i="25" s="1"/>
  <c r="L146" i="36" s="1"/>
  <c r="L146" i="44" s="1"/>
  <c r="AD55" i="25"/>
  <c r="AB18" i="25" s="1"/>
  <c r="AB55" i="25"/>
  <c r="Z18" i="25" s="1"/>
  <c r="Z47" i="25"/>
  <c r="AF47" i="25" s="1"/>
  <c r="AD10" i="25" s="1"/>
  <c r="Z67" i="25"/>
  <c r="AF67" i="25" s="1"/>
  <c r="AK60" i="25"/>
  <c r="AI23" i="25" s="1"/>
  <c r="K171" i="36" s="1"/>
  <c r="K171" i="44" s="1"/>
  <c r="AJ64" i="25"/>
  <c r="AH27" i="25" s="1"/>
  <c r="AN27" i="25" s="1"/>
  <c r="AB73" i="25"/>
  <c r="Z36" i="25" s="1"/>
  <c r="J147" i="36" s="1"/>
  <c r="J147" i="44" s="1"/>
  <c r="Z48" i="25"/>
  <c r="AF48" i="25" s="1"/>
  <c r="AE48" i="25"/>
  <c r="AC11" i="25" s="1"/>
  <c r="AE73" i="25"/>
  <c r="AC36" i="25" s="1"/>
  <c r="AA73" i="25"/>
  <c r="Z73" i="25"/>
  <c r="AF73" i="25" s="1"/>
  <c r="AK56" i="25"/>
  <c r="AI19" i="25" s="1"/>
  <c r="K167" i="36" s="1"/>
  <c r="K167" i="44" s="1"/>
  <c r="AJ67" i="25"/>
  <c r="AH30" i="25" s="1"/>
  <c r="J178" i="36" s="1"/>
  <c r="J178" i="44" s="1"/>
  <c r="AL56" i="25"/>
  <c r="AJ19" i="25" s="1"/>
  <c r="L167" i="36" s="1"/>
  <c r="L167" i="44" s="1"/>
  <c r="AI56" i="25"/>
  <c r="AH67" i="25"/>
  <c r="AN67" i="25" s="1"/>
  <c r="AL67" i="25"/>
  <c r="AJ30" i="25" s="1"/>
  <c r="L178" i="36" s="1"/>
  <c r="L178" i="44" s="1"/>
  <c r="P28" i="29"/>
  <c r="O177" i="44" s="1"/>
  <c r="O172" i="40" s="1"/>
  <c r="AJ56" i="25"/>
  <c r="AH19" i="25" s="1"/>
  <c r="J167" i="36" s="1"/>
  <c r="J167" i="44" s="1"/>
  <c r="AK67" i="25"/>
  <c r="AI30" i="25" s="1"/>
  <c r="K178" i="36" s="1"/>
  <c r="K178" i="44" s="1"/>
  <c r="E18" i="33"/>
  <c r="H47" i="36"/>
  <c r="H47" i="44" s="1"/>
  <c r="H45" i="40" s="1"/>
  <c r="F9" i="33"/>
  <c r="AB48" i="25"/>
  <c r="Z11" i="25" s="1"/>
  <c r="Z52" i="25"/>
  <c r="AF52" i="25" s="1"/>
  <c r="AA48" i="25"/>
  <c r="AA69" i="25"/>
  <c r="AD69" i="25"/>
  <c r="AB32" i="25" s="1"/>
  <c r="AB52" i="25"/>
  <c r="Z15" i="25" s="1"/>
  <c r="AK73" i="25"/>
  <c r="AI36" i="25" s="1"/>
  <c r="K184" i="36" s="1"/>
  <c r="K184" i="44" s="1"/>
  <c r="AE69" i="25"/>
  <c r="AC32" i="25" s="1"/>
  <c r="AD52" i="25"/>
  <c r="AB15" i="25" s="1"/>
  <c r="AJ69" i="25"/>
  <c r="AH32" i="25" s="1"/>
  <c r="J180" i="36" s="1"/>
  <c r="J180" i="44" s="1"/>
  <c r="AH69" i="25"/>
  <c r="AN69" i="25" s="1"/>
  <c r="AB69" i="25"/>
  <c r="Z32" i="25" s="1"/>
  <c r="AE52" i="25"/>
  <c r="AC15" i="25" s="1"/>
  <c r="AI73" i="25"/>
  <c r="AI69" i="25"/>
  <c r="AL64" i="25"/>
  <c r="AJ27" i="25" s="1"/>
  <c r="L175" i="36" s="1"/>
  <c r="L175" i="44" s="1"/>
  <c r="AK69" i="25"/>
  <c r="AI32" i="25" s="1"/>
  <c r="K180" i="36" s="1"/>
  <c r="K180" i="44" s="1"/>
  <c r="AB56" i="25"/>
  <c r="Z19" i="25" s="1"/>
  <c r="Z69" i="25"/>
  <c r="AF69" i="25" s="1"/>
  <c r="AA49" i="25"/>
  <c r="AK64" i="25"/>
  <c r="AI27" i="25" s="1"/>
  <c r="K175" i="36" s="1"/>
  <c r="K175" i="44" s="1"/>
  <c r="Z56" i="25"/>
  <c r="AF56" i="25" s="1"/>
  <c r="AJ73" i="25"/>
  <c r="AH36" i="25" s="1"/>
  <c r="J184" i="36" s="1"/>
  <c r="J184" i="44" s="1"/>
  <c r="AB49" i="25"/>
  <c r="Z12" i="25" s="1"/>
  <c r="J123" i="36" s="1"/>
  <c r="J123" i="44" s="1"/>
  <c r="AL73" i="25"/>
  <c r="AJ36" i="25" s="1"/>
  <c r="L184" i="36" s="1"/>
  <c r="L184" i="44" s="1"/>
  <c r="AL69" i="25"/>
  <c r="AJ32" i="25" s="1"/>
  <c r="L180" i="36" s="1"/>
  <c r="L180" i="44" s="1"/>
  <c r="AA56" i="25"/>
  <c r="W25" i="31"/>
  <c r="M34" i="33"/>
  <c r="U25" i="31"/>
  <c r="J50" i="33"/>
  <c r="H13" i="33" s="1"/>
  <c r="S25" i="31"/>
  <c r="E43" i="89"/>
  <c r="AA42" i="31" s="1"/>
  <c r="C50" i="36"/>
  <c r="C50" i="44" s="1"/>
  <c r="C48" i="40" s="1"/>
  <c r="B99" i="36"/>
  <c r="B99" i="44" s="1"/>
  <c r="T25" i="31"/>
  <c r="V25" i="31"/>
  <c r="F47" i="36"/>
  <c r="F47" i="44" s="1"/>
  <c r="F45" i="40" s="1"/>
  <c r="E47" i="36"/>
  <c r="E47" i="44" s="1"/>
  <c r="E45" i="40" s="1"/>
  <c r="F110" i="36"/>
  <c r="F110" i="44" s="1"/>
  <c r="F107" i="40" s="1"/>
  <c r="H147" i="36"/>
  <c r="B47" i="36"/>
  <c r="B47" i="44" s="1"/>
  <c r="C145" i="36"/>
  <c r="C145" i="44" s="1"/>
  <c r="B110" i="36"/>
  <c r="B110" i="44" s="1"/>
  <c r="F50" i="36"/>
  <c r="F50" i="44" s="1"/>
  <c r="F48" i="40" s="1"/>
  <c r="M19" i="33"/>
  <c r="Z34" i="31"/>
  <c r="AD34" i="31"/>
  <c r="AC34" i="31"/>
  <c r="E145" i="36" s="1"/>
  <c r="E145" i="44" s="1"/>
  <c r="AB34" i="31"/>
  <c r="I147" i="36"/>
  <c r="I147" i="44" s="1"/>
  <c r="I143" i="40" s="1"/>
  <c r="F43" i="97"/>
  <c r="O41" i="33" s="1"/>
  <c r="P28" i="33"/>
  <c r="H177" i="36"/>
  <c r="H177" i="44" s="1"/>
  <c r="H172" i="40" s="1"/>
  <c r="O28" i="33"/>
  <c r="M35" i="33"/>
  <c r="AE34" i="31"/>
  <c r="G145" i="36" s="1"/>
  <c r="G145" i="44" s="1"/>
  <c r="G141" i="40" s="1"/>
  <c r="C110" i="36"/>
  <c r="C110" i="44" s="1"/>
  <c r="J65" i="33"/>
  <c r="I28" i="33" s="1"/>
  <c r="I146" i="36"/>
  <c r="I146" i="44" s="1"/>
  <c r="I129" i="36"/>
  <c r="I129" i="44" s="1"/>
  <c r="I125" i="40" s="1"/>
  <c r="M17" i="33"/>
  <c r="AB10" i="31"/>
  <c r="Z10" i="31"/>
  <c r="B121" i="36" s="1"/>
  <c r="B121" i="44" s="1"/>
  <c r="AD32" i="31"/>
  <c r="AB32" i="31"/>
  <c r="AC32" i="31"/>
  <c r="E143" i="36" s="1"/>
  <c r="E143" i="44" s="1"/>
  <c r="AA32" i="31"/>
  <c r="AC10" i="31"/>
  <c r="Z32" i="31"/>
  <c r="B143" i="36" s="1"/>
  <c r="B143" i="44" s="1"/>
  <c r="L13" i="33"/>
  <c r="AA10" i="31"/>
  <c r="AE10" i="31"/>
  <c r="F121" i="36"/>
  <c r="F121" i="44" s="1"/>
  <c r="AE44" i="25"/>
  <c r="AD44" i="25"/>
  <c r="AB7" i="25" s="1"/>
  <c r="AL46" i="25"/>
  <c r="AJ9" i="25" s="1"/>
  <c r="L157" i="36" s="1"/>
  <c r="L157" i="44" s="1"/>
  <c r="AD63" i="25"/>
  <c r="AB26" i="25" s="1"/>
  <c r="AE50" i="25"/>
  <c r="AD50" i="25"/>
  <c r="AB13" i="25" s="1"/>
  <c r="AL68" i="25"/>
  <c r="AJ31" i="25" s="1"/>
  <c r="L179" i="36" s="1"/>
  <c r="L179" i="44" s="1"/>
  <c r="AL62" i="25"/>
  <c r="AJ25" i="25" s="1"/>
  <c r="L173" i="36" s="1"/>
  <c r="L173" i="44" s="1"/>
  <c r="AE46" i="25"/>
  <c r="AD46" i="25"/>
  <c r="AB9" i="25" s="1"/>
  <c r="AL54" i="25"/>
  <c r="AJ17" i="25" s="1"/>
  <c r="L165" i="36" s="1"/>
  <c r="L165" i="44" s="1"/>
  <c r="AE53" i="25"/>
  <c r="AD53" i="25"/>
  <c r="AB16" i="25" s="1"/>
  <c r="AE68" i="25"/>
  <c r="AD68" i="25"/>
  <c r="AB31" i="25" s="1"/>
  <c r="AL59" i="25"/>
  <c r="AJ22" i="25" s="1"/>
  <c r="L170" i="36" s="1"/>
  <c r="L170" i="44" s="1"/>
  <c r="AE45" i="25"/>
  <c r="AD45" i="25"/>
  <c r="AB8" i="25" s="1"/>
  <c r="AE58" i="25"/>
  <c r="AD58" i="25"/>
  <c r="AB21" i="25" s="1"/>
  <c r="AL71" i="25"/>
  <c r="AJ34" i="25" s="1"/>
  <c r="L182" i="36" s="1"/>
  <c r="L182" i="44" s="1"/>
  <c r="AL47" i="25"/>
  <c r="AJ10" i="25" s="1"/>
  <c r="L158" i="36" s="1"/>
  <c r="L158" i="44" s="1"/>
  <c r="AE59" i="25"/>
  <c r="AD59" i="25"/>
  <c r="AB22" i="25" s="1"/>
  <c r="AL53" i="25"/>
  <c r="AJ16" i="25" s="1"/>
  <c r="L164" i="36" s="1"/>
  <c r="L164" i="44" s="1"/>
  <c r="AE62" i="25"/>
  <c r="AD62" i="25"/>
  <c r="AB25" i="25" s="1"/>
  <c r="AL57" i="25"/>
  <c r="AJ20" i="25" s="1"/>
  <c r="L168" i="36" s="1"/>
  <c r="L168" i="44" s="1"/>
  <c r="AE74" i="25"/>
  <c r="AD74" i="25"/>
  <c r="AB37" i="25" s="1"/>
  <c r="AL44" i="25"/>
  <c r="AJ7" i="25" s="1"/>
  <c r="L155" i="36" s="1"/>
  <c r="L155" i="44" s="1"/>
  <c r="AL45" i="25"/>
  <c r="AJ8" i="25" s="1"/>
  <c r="L156" i="36" s="1"/>
  <c r="L156" i="44" s="1"/>
  <c r="AL72" i="25"/>
  <c r="AJ35" i="25" s="1"/>
  <c r="L183" i="36" s="1"/>
  <c r="L183" i="44" s="1"/>
  <c r="AL48" i="25"/>
  <c r="AJ11" i="25" s="1"/>
  <c r="L159" i="36" s="1"/>
  <c r="L159" i="44" s="1"/>
  <c r="AE57" i="25"/>
  <c r="AC20" i="25" s="1"/>
  <c r="AD57" i="25"/>
  <c r="AB20" i="25" s="1"/>
  <c r="AE71" i="25"/>
  <c r="AC34" i="25" s="1"/>
  <c r="AD71" i="25"/>
  <c r="AB34" i="25" s="1"/>
  <c r="AE65" i="25"/>
  <c r="AC28" i="25" s="1"/>
  <c r="AD65" i="25"/>
  <c r="AB28" i="25" s="1"/>
  <c r="AL74" i="25"/>
  <c r="AJ37" i="25" s="1"/>
  <c r="L185" i="36" s="1"/>
  <c r="L185" i="44" s="1"/>
  <c r="AL58" i="25"/>
  <c r="AJ21" i="25" s="1"/>
  <c r="L169" i="36" s="1"/>
  <c r="L169" i="44" s="1"/>
  <c r="P16" i="44"/>
  <c r="P15" i="40" s="1"/>
  <c r="Z42" i="31"/>
  <c r="J60" i="33"/>
  <c r="H23" i="33" s="1"/>
  <c r="G110" i="36"/>
  <c r="G110" i="44" s="1"/>
  <c r="G107" i="40" s="1"/>
  <c r="X36" i="31"/>
  <c r="N9" i="31"/>
  <c r="F46" i="36" s="1"/>
  <c r="F46" i="44" s="1"/>
  <c r="F44" i="40" s="1"/>
  <c r="B46" i="36"/>
  <c r="B46" i="44" s="1"/>
  <c r="G47" i="36"/>
  <c r="G47" i="44" s="1"/>
  <c r="G45" i="40" s="1"/>
  <c r="K9" i="31"/>
  <c r="M9" i="31"/>
  <c r="E46" i="36" s="1"/>
  <c r="E46" i="44" s="1"/>
  <c r="E44" i="40" s="1"/>
  <c r="P62" i="31"/>
  <c r="O25" i="31" s="1"/>
  <c r="E50" i="36"/>
  <c r="E50" i="44" s="1"/>
  <c r="E48" i="40" s="1"/>
  <c r="O9" i="31"/>
  <c r="G46" i="36" s="1"/>
  <c r="G46" i="44" s="1"/>
  <c r="G44" i="40" s="1"/>
  <c r="L9" i="31"/>
  <c r="D46" i="36" s="1"/>
  <c r="D46" i="44" s="1"/>
  <c r="P10" i="31"/>
  <c r="B50" i="36"/>
  <c r="B50" i="44" s="1"/>
  <c r="P13" i="31"/>
  <c r="D50" i="36"/>
  <c r="D50" i="44" s="1"/>
  <c r="J42" i="31"/>
  <c r="F22" i="36"/>
  <c r="F22" i="44" s="1"/>
  <c r="F21" i="40" s="1"/>
  <c r="D37" i="36"/>
  <c r="D37" i="44" s="1"/>
  <c r="D36" i="40" s="1"/>
  <c r="B43" i="94"/>
  <c r="C22" i="36"/>
  <c r="C22" i="44" s="1"/>
  <c r="F120" i="36"/>
  <c r="F120" i="44" s="1"/>
  <c r="I178" i="36"/>
  <c r="I178" i="44" s="1"/>
  <c r="I173" i="40" s="1"/>
  <c r="G120" i="36"/>
  <c r="G120" i="44" s="1"/>
  <c r="G116" i="40" s="1"/>
  <c r="I158" i="36"/>
  <c r="I158" i="44" s="1"/>
  <c r="F162" i="36"/>
  <c r="F162" i="44" s="1"/>
  <c r="F177" i="36"/>
  <c r="F177" i="44" s="1"/>
  <c r="I163" i="36"/>
  <c r="I163" i="44" s="1"/>
  <c r="I158" i="40" s="1"/>
  <c r="E120" i="36"/>
  <c r="E120" i="44" s="1"/>
  <c r="E116" i="40" s="1"/>
  <c r="O6" i="33"/>
  <c r="P6" i="33"/>
  <c r="I122" i="36"/>
  <c r="I122" i="44" s="1"/>
  <c r="C43" i="93"/>
  <c r="E41" i="33" s="1"/>
  <c r="H155" i="36"/>
  <c r="H22" i="31"/>
  <c r="D22" i="36"/>
  <c r="D22" i="44" s="1"/>
  <c r="D21" i="40" s="1"/>
  <c r="D43" i="97"/>
  <c r="I41" i="33" s="1"/>
  <c r="G21" i="36"/>
  <c r="G21" i="44" s="1"/>
  <c r="G20" i="40" s="1"/>
  <c r="H31" i="36"/>
  <c r="H31" i="44" s="1"/>
  <c r="H30" i="40" s="1"/>
  <c r="G25" i="36"/>
  <c r="G25" i="44" s="1"/>
  <c r="G24" i="40" s="1"/>
  <c r="F73" i="36"/>
  <c r="F73" i="44" s="1"/>
  <c r="F71" i="40" s="1"/>
  <c r="F8" i="36"/>
  <c r="F8" i="44" s="1"/>
  <c r="F7" i="40" s="1"/>
  <c r="E48" i="36"/>
  <c r="E48" i="44" s="1"/>
  <c r="E46" i="40" s="1"/>
  <c r="G10" i="36"/>
  <c r="G10" i="44" s="1"/>
  <c r="G9" i="40" s="1"/>
  <c r="F25" i="36"/>
  <c r="F25" i="44" s="1"/>
  <c r="F24" i="40" s="1"/>
  <c r="E43" i="97"/>
  <c r="L41" i="33" s="1"/>
  <c r="M25" i="33"/>
  <c r="I120" i="36"/>
  <c r="I120" i="44" s="1"/>
  <c r="I116" i="40" s="1"/>
  <c r="I15" i="33"/>
  <c r="G8" i="36"/>
  <c r="G8" i="44" s="1"/>
  <c r="G7" i="40" s="1"/>
  <c r="G48" i="36"/>
  <c r="G48" i="44" s="1"/>
  <c r="G46" i="40" s="1"/>
  <c r="F37" i="36"/>
  <c r="F37" i="44" s="1"/>
  <c r="F36" i="40" s="1"/>
  <c r="B67" i="97"/>
  <c r="C65" i="33" s="1"/>
  <c r="D65" i="33" s="1"/>
  <c r="F35" i="36"/>
  <c r="F35" i="44" s="1"/>
  <c r="F34" i="40" s="1"/>
  <c r="H137" i="36"/>
  <c r="J67" i="33"/>
  <c r="H30" i="33" s="1"/>
  <c r="C9" i="33"/>
  <c r="C66" i="33"/>
  <c r="D66" i="33" s="1"/>
  <c r="B29" i="33" s="1"/>
  <c r="J35" i="33"/>
  <c r="I142" i="36"/>
  <c r="I142" i="44" s="1"/>
  <c r="H10" i="36"/>
  <c r="H10" i="44" s="1"/>
  <c r="H9" i="40" s="1"/>
  <c r="S178" i="36"/>
  <c r="H23" i="36"/>
  <c r="H23" i="44" s="1"/>
  <c r="H22" i="40" s="1"/>
  <c r="B34" i="33"/>
  <c r="C34" i="33"/>
  <c r="F11" i="33"/>
  <c r="E11" i="33"/>
  <c r="C12" i="33"/>
  <c r="B12" i="33"/>
  <c r="C36" i="33"/>
  <c r="B36" i="33"/>
  <c r="G72" i="33"/>
  <c r="E35" i="33" s="1"/>
  <c r="D68" i="33"/>
  <c r="B31" i="33" s="1"/>
  <c r="F65" i="33"/>
  <c r="G65" i="33" s="1"/>
  <c r="C69" i="33"/>
  <c r="D69" i="33" s="1"/>
  <c r="I137" i="36"/>
  <c r="I137" i="44" s="1"/>
  <c r="I133" i="40" s="1"/>
  <c r="S110" i="36"/>
  <c r="C37" i="36"/>
  <c r="C37" i="44" s="1"/>
  <c r="C36" i="40" s="1"/>
  <c r="G23" i="36"/>
  <c r="G23" i="44" s="1"/>
  <c r="G22" i="40" s="1"/>
  <c r="C23" i="36"/>
  <c r="C23" i="44" s="1"/>
  <c r="C22" i="40" s="1"/>
  <c r="D10" i="36"/>
  <c r="D10" i="44" s="1"/>
  <c r="D9" i="40" s="1"/>
  <c r="C48" i="36"/>
  <c r="C48" i="44" s="1"/>
  <c r="C46" i="40" s="1"/>
  <c r="H37" i="31"/>
  <c r="F48" i="36"/>
  <c r="F48" i="44" s="1"/>
  <c r="D23" i="36"/>
  <c r="D23" i="44" s="1"/>
  <c r="D22" i="40" s="1"/>
  <c r="L36" i="31"/>
  <c r="D73" i="36" s="1"/>
  <c r="D73" i="44" s="1"/>
  <c r="H23" i="31"/>
  <c r="H100" i="36"/>
  <c r="H100" i="44" s="1"/>
  <c r="H97" i="40" s="1"/>
  <c r="M36" i="31"/>
  <c r="B23" i="36"/>
  <c r="B23" i="44" s="1"/>
  <c r="B22" i="40" s="1"/>
  <c r="F11" i="36"/>
  <c r="F11" i="44" s="1"/>
  <c r="F10" i="40" s="1"/>
  <c r="I25" i="33"/>
  <c r="K36" i="31"/>
  <c r="C73" i="36" s="1"/>
  <c r="C73" i="44" s="1"/>
  <c r="C71" i="40" s="1"/>
  <c r="J20" i="33"/>
  <c r="G7" i="36"/>
  <c r="G7" i="44" s="1"/>
  <c r="G6" i="40" s="1"/>
  <c r="O36" i="31"/>
  <c r="H95" i="36"/>
  <c r="F21" i="36"/>
  <c r="F21" i="44" s="1"/>
  <c r="F20" i="40" s="1"/>
  <c r="J36" i="31"/>
  <c r="B10" i="33"/>
  <c r="D48" i="36"/>
  <c r="D48" i="44" s="1"/>
  <c r="G22" i="36"/>
  <c r="G22" i="44" s="1"/>
  <c r="F43" i="93"/>
  <c r="P42" i="33"/>
  <c r="N5" i="33" s="1"/>
  <c r="E32" i="36"/>
  <c r="E32" i="44" s="1"/>
  <c r="E31" i="40" s="1"/>
  <c r="B32" i="36"/>
  <c r="B32" i="44" s="1"/>
  <c r="B31" i="40" s="1"/>
  <c r="C43" i="89"/>
  <c r="K42" i="31" s="1"/>
  <c r="E25" i="36"/>
  <c r="E25" i="44" s="1"/>
  <c r="E24" i="40" s="1"/>
  <c r="C21" i="36"/>
  <c r="C21" i="44" s="1"/>
  <c r="C20" i="40" s="1"/>
  <c r="E7" i="36"/>
  <c r="E7" i="44" s="1"/>
  <c r="E6" i="40" s="1"/>
  <c r="F32" i="36"/>
  <c r="F32" i="44" s="1"/>
  <c r="F31" i="40" s="1"/>
  <c r="E11" i="36"/>
  <c r="E11" i="44" s="1"/>
  <c r="E10" i="40" s="1"/>
  <c r="C120" i="36"/>
  <c r="C120" i="44" s="1"/>
  <c r="E13" i="36"/>
  <c r="E13" i="44" s="1"/>
  <c r="E12" i="40" s="1"/>
  <c r="D7" i="36"/>
  <c r="D7" i="44" s="1"/>
  <c r="D6" i="40" s="1"/>
  <c r="E21" i="36"/>
  <c r="E21" i="44" s="1"/>
  <c r="E20" i="40" s="1"/>
  <c r="P11" i="31"/>
  <c r="D25" i="36"/>
  <c r="D25" i="44" s="1"/>
  <c r="D24" i="40" s="1"/>
  <c r="B43" i="89"/>
  <c r="C42" i="31" s="1"/>
  <c r="H21" i="31"/>
  <c r="C8" i="36"/>
  <c r="C8" i="44" s="1"/>
  <c r="C7" i="40" s="1"/>
  <c r="I11" i="36"/>
  <c r="I11" i="44" s="1"/>
  <c r="I10" i="40" s="1"/>
  <c r="C10" i="36"/>
  <c r="C10" i="44" s="1"/>
  <c r="C9" i="40" s="1"/>
  <c r="B120" i="36"/>
  <c r="B120" i="44" s="1"/>
  <c r="B10" i="36"/>
  <c r="B10" i="44" s="1"/>
  <c r="B9" i="40" s="1"/>
  <c r="H10" i="31"/>
  <c r="F10" i="36"/>
  <c r="F10" i="44" s="1"/>
  <c r="F9" i="40" s="1"/>
  <c r="H66" i="31"/>
  <c r="F29" i="31" s="1"/>
  <c r="D43" i="89"/>
  <c r="S42" i="31" s="1"/>
  <c r="X42" i="31" s="1"/>
  <c r="S5" i="31" s="1"/>
  <c r="B8" i="36"/>
  <c r="B8" i="44" s="1"/>
  <c r="B7" i="40" s="1"/>
  <c r="H8" i="31"/>
  <c r="AF9" i="31"/>
  <c r="C32" i="36"/>
  <c r="C32" i="44" s="1"/>
  <c r="C31" i="40" s="1"/>
  <c r="H32" i="31"/>
  <c r="D8" i="36"/>
  <c r="D8" i="44" s="1"/>
  <c r="D7" i="40" s="1"/>
  <c r="D32" i="36"/>
  <c r="D32" i="44" s="1"/>
  <c r="D31" i="40" s="1"/>
  <c r="E8" i="36"/>
  <c r="E8" i="44" s="1"/>
  <c r="E7" i="40" s="1"/>
  <c r="B43" i="88"/>
  <c r="B42" i="31" s="1"/>
  <c r="C35" i="36"/>
  <c r="C35" i="44" s="1"/>
  <c r="C34" i="40" s="1"/>
  <c r="C13" i="36"/>
  <c r="C13" i="44" s="1"/>
  <c r="C12" i="40" s="1"/>
  <c r="H25" i="31"/>
  <c r="N22" i="33"/>
  <c r="E35" i="36"/>
  <c r="E35" i="44" s="1"/>
  <c r="E34" i="40" s="1"/>
  <c r="D13" i="36"/>
  <c r="D13" i="44" s="1"/>
  <c r="D12" i="40" s="1"/>
  <c r="B12" i="36"/>
  <c r="B12" i="44" s="1"/>
  <c r="B11" i="40" s="1"/>
  <c r="F13" i="36"/>
  <c r="F13" i="44" s="1"/>
  <c r="F12" i="40" s="1"/>
  <c r="F7" i="36"/>
  <c r="F7" i="44" s="1"/>
  <c r="F6" i="40" s="1"/>
  <c r="H13" i="31"/>
  <c r="H7" i="31"/>
  <c r="B7" i="36"/>
  <c r="B7" i="44" s="1"/>
  <c r="B35" i="36"/>
  <c r="B35" i="44" s="1"/>
  <c r="B34" i="40" s="1"/>
  <c r="G13" i="36"/>
  <c r="G13" i="44" s="1"/>
  <c r="G12" i="40" s="1"/>
  <c r="C11" i="36"/>
  <c r="C11" i="44" s="1"/>
  <c r="C10" i="40" s="1"/>
  <c r="H90" i="36"/>
  <c r="H90" i="44" s="1"/>
  <c r="H87" i="40" s="1"/>
  <c r="N30" i="33"/>
  <c r="I102" i="36"/>
  <c r="I102" i="44" s="1"/>
  <c r="I99" i="40" s="1"/>
  <c r="C22" i="33"/>
  <c r="N11" i="33"/>
  <c r="E12" i="36"/>
  <c r="E12" i="44" s="1"/>
  <c r="E11" i="40" s="1"/>
  <c r="G12" i="36"/>
  <c r="G12" i="44" s="1"/>
  <c r="D11" i="36"/>
  <c r="D11" i="44" s="1"/>
  <c r="D10" i="40" s="1"/>
  <c r="D12" i="36"/>
  <c r="D12" i="44" s="1"/>
  <c r="D11" i="40" s="1"/>
  <c r="H12" i="31"/>
  <c r="G35" i="36"/>
  <c r="G35" i="44" s="1"/>
  <c r="G34" i="40" s="1"/>
  <c r="Y13" i="43"/>
  <c r="H35" i="31"/>
  <c r="C12" i="36"/>
  <c r="C12" i="44" s="1"/>
  <c r="C92" i="36"/>
  <c r="C92" i="44" s="1"/>
  <c r="T18" i="31"/>
  <c r="V18" i="31"/>
  <c r="R18" i="31"/>
  <c r="W18" i="31"/>
  <c r="U18" i="31"/>
  <c r="H11" i="31"/>
  <c r="B11" i="36"/>
  <c r="B11" i="44" s="1"/>
  <c r="B10" i="40" s="1"/>
  <c r="B36" i="36"/>
  <c r="B36" i="44" s="1"/>
  <c r="B35" i="40" s="1"/>
  <c r="B31" i="36"/>
  <c r="B31" i="44" s="1"/>
  <c r="B30" i="40" s="1"/>
  <c r="D36" i="31"/>
  <c r="E36" i="31"/>
  <c r="C36" i="31"/>
  <c r="G36" i="31"/>
  <c r="F36" i="31"/>
  <c r="D31" i="31"/>
  <c r="F31" i="31"/>
  <c r="E31" i="31"/>
  <c r="G31" i="31"/>
  <c r="C31" i="31"/>
  <c r="AI62" i="25"/>
  <c r="AK62" i="25"/>
  <c r="AI25" i="25" s="1"/>
  <c r="K173" i="36" s="1"/>
  <c r="K173" i="44" s="1"/>
  <c r="AJ62" i="25"/>
  <c r="AH25" i="25" s="1"/>
  <c r="AH62" i="25"/>
  <c r="AN62" i="25" s="1"/>
  <c r="AK58" i="25"/>
  <c r="AI21" i="25" s="1"/>
  <c r="K169" i="36" s="1"/>
  <c r="K169" i="44" s="1"/>
  <c r="AI58" i="25"/>
  <c r="AH58" i="25"/>
  <c r="AN58" i="25" s="1"/>
  <c r="AJ58" i="25"/>
  <c r="AH21" i="25" s="1"/>
  <c r="AN21" i="25" s="1"/>
  <c r="AB58" i="25"/>
  <c r="Z21" i="25" s="1"/>
  <c r="Z58" i="25"/>
  <c r="AF58" i="25" s="1"/>
  <c r="AA58" i="25"/>
  <c r="AI71" i="25"/>
  <c r="AK71" i="25"/>
  <c r="AI34" i="25" s="1"/>
  <c r="K182" i="36" s="1"/>
  <c r="K182" i="44" s="1"/>
  <c r="AJ71" i="25"/>
  <c r="AH34" i="25" s="1"/>
  <c r="AH71" i="25"/>
  <c r="AN71" i="25" s="1"/>
  <c r="AA59" i="25"/>
  <c r="Z59" i="25"/>
  <c r="AF59" i="25" s="1"/>
  <c r="AB59" i="25"/>
  <c r="Z22" i="25" s="1"/>
  <c r="AK53" i="25"/>
  <c r="AI16" i="25" s="1"/>
  <c r="K164" i="36" s="1"/>
  <c r="K164" i="44" s="1"/>
  <c r="AI53" i="25"/>
  <c r="AJ53" i="25"/>
  <c r="AH16" i="25" s="1"/>
  <c r="AH53" i="25"/>
  <c r="AN53" i="25" s="1"/>
  <c r="I179" i="36"/>
  <c r="I179" i="44" s="1"/>
  <c r="AI57" i="25"/>
  <c r="AK57" i="25"/>
  <c r="AI20" i="25" s="1"/>
  <c r="K168" i="36" s="1"/>
  <c r="K168" i="44" s="1"/>
  <c r="AJ57" i="25"/>
  <c r="AH20" i="25" s="1"/>
  <c r="AH57" i="25"/>
  <c r="AN57" i="25" s="1"/>
  <c r="C162" i="36"/>
  <c r="C162" i="44" s="1"/>
  <c r="AB44" i="25"/>
  <c r="Z7" i="25" s="1"/>
  <c r="Z44" i="25"/>
  <c r="AF44" i="25" s="1"/>
  <c r="AA44" i="25"/>
  <c r="AA63" i="25"/>
  <c r="O28" i="29"/>
  <c r="O140" i="44" s="1"/>
  <c r="O136" i="40" s="1"/>
  <c r="AA68" i="25"/>
  <c r="Z68" i="25"/>
  <c r="AF68" i="25" s="1"/>
  <c r="AB68" i="25"/>
  <c r="Z31" i="25" s="1"/>
  <c r="AI72" i="25"/>
  <c r="AK72" i="25"/>
  <c r="AI35" i="25" s="1"/>
  <c r="K183" i="36" s="1"/>
  <c r="K183" i="44" s="1"/>
  <c r="AH72" i="25"/>
  <c r="AN72" i="25" s="1"/>
  <c r="AJ72" i="25"/>
  <c r="AH35" i="25" s="1"/>
  <c r="J183" i="36" s="1"/>
  <c r="J183" i="44" s="1"/>
  <c r="C163" i="36"/>
  <c r="C163" i="44" s="1"/>
  <c r="D72" i="100"/>
  <c r="C72" i="100"/>
  <c r="B72" i="100"/>
  <c r="E72" i="100"/>
  <c r="AI59" i="25"/>
  <c r="AK59" i="25"/>
  <c r="AI22" i="25" s="1"/>
  <c r="K170" i="36" s="1"/>
  <c r="K170" i="44" s="1"/>
  <c r="AJ59" i="25"/>
  <c r="AH22" i="25" s="1"/>
  <c r="AH59" i="25"/>
  <c r="AN59" i="25" s="1"/>
  <c r="E45" i="100"/>
  <c r="C45" i="100"/>
  <c r="B45" i="100"/>
  <c r="D45" i="100"/>
  <c r="AK45" i="25"/>
  <c r="AI8" i="25" s="1"/>
  <c r="K156" i="36" s="1"/>
  <c r="K156" i="44" s="1"/>
  <c r="AI45" i="25"/>
  <c r="AJ45" i="25"/>
  <c r="AH8" i="25" s="1"/>
  <c r="AH45" i="25"/>
  <c r="AN45" i="25" s="1"/>
  <c r="H67" i="31"/>
  <c r="C30" i="31" s="1"/>
  <c r="AI46" i="25"/>
  <c r="AK46" i="25"/>
  <c r="AI9" i="25" s="1"/>
  <c r="K157" i="36" s="1"/>
  <c r="K157" i="44" s="1"/>
  <c r="AJ46" i="25"/>
  <c r="AH9" i="25" s="1"/>
  <c r="AH46" i="25"/>
  <c r="AN46" i="25" s="1"/>
  <c r="AA46" i="25"/>
  <c r="AB46" i="25"/>
  <c r="Z9" i="25" s="1"/>
  <c r="Z46" i="25"/>
  <c r="AF46" i="25" s="1"/>
  <c r="Z53" i="25"/>
  <c r="AF53" i="25" s="1"/>
  <c r="AB53" i="25"/>
  <c r="Z16" i="25" s="1"/>
  <c r="AA53" i="25"/>
  <c r="AB45" i="25"/>
  <c r="Z8" i="25" s="1"/>
  <c r="Z45" i="25"/>
  <c r="AF45" i="25" s="1"/>
  <c r="AA45" i="25"/>
  <c r="AA74" i="25"/>
  <c r="AB74" i="25"/>
  <c r="Z37" i="25" s="1"/>
  <c r="Z74" i="25"/>
  <c r="AF74" i="25" s="1"/>
  <c r="N21" i="33"/>
  <c r="N25" i="33"/>
  <c r="AB71" i="25"/>
  <c r="Z34" i="25" s="1"/>
  <c r="Z71" i="25"/>
  <c r="AF71" i="25" s="1"/>
  <c r="AA71" i="25"/>
  <c r="Z50" i="25"/>
  <c r="AF50" i="25" s="1"/>
  <c r="AA50" i="25"/>
  <c r="AB50" i="25"/>
  <c r="Z13" i="25" s="1"/>
  <c r="AI54" i="25"/>
  <c r="AK54" i="25"/>
  <c r="AI17" i="25" s="1"/>
  <c r="K165" i="36" s="1"/>
  <c r="K165" i="44" s="1"/>
  <c r="AH54" i="25"/>
  <c r="AN54" i="25" s="1"/>
  <c r="AJ54" i="25"/>
  <c r="AH17" i="25" s="1"/>
  <c r="AK47" i="25"/>
  <c r="AI10" i="25" s="1"/>
  <c r="K158" i="36" s="1"/>
  <c r="K158" i="44" s="1"/>
  <c r="AI47" i="25"/>
  <c r="AJ47" i="25"/>
  <c r="AH10" i="25" s="1"/>
  <c r="AH47" i="25"/>
  <c r="AN47" i="25" s="1"/>
  <c r="Z62" i="25"/>
  <c r="AF62" i="25" s="1"/>
  <c r="AB62" i="25"/>
  <c r="Z25" i="25" s="1"/>
  <c r="AA62" i="25"/>
  <c r="AI48" i="25"/>
  <c r="AK48" i="25"/>
  <c r="AI11" i="25" s="1"/>
  <c r="K159" i="36" s="1"/>
  <c r="K159" i="44" s="1"/>
  <c r="AH48" i="25"/>
  <c r="AN48" i="25" s="1"/>
  <c r="AJ48" i="25"/>
  <c r="AH11" i="25" s="1"/>
  <c r="J159" i="36" s="1"/>
  <c r="J159" i="44" s="1"/>
  <c r="I170" i="36"/>
  <c r="I170" i="44" s="1"/>
  <c r="I174" i="36"/>
  <c r="I174" i="44" s="1"/>
  <c r="Z57" i="25"/>
  <c r="AF57" i="25" s="1"/>
  <c r="AB57" i="25"/>
  <c r="Z20" i="25" s="1"/>
  <c r="AA57" i="25"/>
  <c r="I160" i="36"/>
  <c r="I160" i="44" s="1"/>
  <c r="AI68" i="25"/>
  <c r="AK68" i="25"/>
  <c r="AI31" i="25" s="1"/>
  <c r="K179" i="36" s="1"/>
  <c r="K179" i="44" s="1"/>
  <c r="AH68" i="25"/>
  <c r="AN68" i="25" s="1"/>
  <c r="AJ68" i="25"/>
  <c r="AH31" i="25" s="1"/>
  <c r="AK44" i="25"/>
  <c r="AI7" i="25" s="1"/>
  <c r="K155" i="36" s="1"/>
  <c r="K155" i="44" s="1"/>
  <c r="AI44" i="25"/>
  <c r="AJ44" i="25"/>
  <c r="AH7" i="25" s="1"/>
  <c r="AH44" i="25"/>
  <c r="AN44" i="25" s="1"/>
  <c r="AB65" i="25"/>
  <c r="Z28" i="25" s="1"/>
  <c r="AA65" i="25"/>
  <c r="Z65" i="25"/>
  <c r="AF65" i="25" s="1"/>
  <c r="I171" i="36"/>
  <c r="I171" i="44" s="1"/>
  <c r="AI74" i="25"/>
  <c r="AK74" i="25"/>
  <c r="AI37" i="25" s="1"/>
  <c r="K185" i="36" s="1"/>
  <c r="K185" i="44" s="1"/>
  <c r="AH74" i="25"/>
  <c r="AN74" i="25" s="1"/>
  <c r="AJ74" i="25"/>
  <c r="AH37" i="25" s="1"/>
  <c r="J185" i="36" s="1"/>
  <c r="J185" i="44" s="1"/>
  <c r="C30" i="33"/>
  <c r="E6" i="31"/>
  <c r="C6" i="31"/>
  <c r="F6" i="31"/>
  <c r="D6" i="36"/>
  <c r="D6" i="44" s="1"/>
  <c r="D5" i="40" s="1"/>
  <c r="H8" i="36"/>
  <c r="H8" i="44" s="1"/>
  <c r="H7" i="40" s="1"/>
  <c r="I82" i="36"/>
  <c r="C7" i="33"/>
  <c r="B6" i="31"/>
  <c r="F25" i="33"/>
  <c r="H63" i="36"/>
  <c r="H63" i="44" s="1"/>
  <c r="H61" i="40" s="1"/>
  <c r="G6" i="31"/>
  <c r="D153" i="36"/>
  <c r="D153" i="44" s="1"/>
  <c r="D148" i="40" s="1"/>
  <c r="C177" i="36"/>
  <c r="C177" i="44" s="1"/>
  <c r="C178" i="36"/>
  <c r="C178" i="44" s="1"/>
  <c r="AI61" i="31"/>
  <c r="AI24" i="31" s="1"/>
  <c r="F43" i="89"/>
  <c r="C181" i="36"/>
  <c r="C181" i="44" s="1"/>
  <c r="C173" i="36"/>
  <c r="C173" i="44" s="1"/>
  <c r="C182" i="36"/>
  <c r="C182" i="44" s="1"/>
  <c r="B18" i="36"/>
  <c r="B18" i="44" s="1"/>
  <c r="B17" i="40" s="1"/>
  <c r="U8" i="43"/>
  <c r="B7" i="114" s="1"/>
  <c r="AC9" i="44"/>
  <c r="AK30" i="25"/>
  <c r="M178" i="36" s="1"/>
  <c r="M178" i="44" s="1"/>
  <c r="AK27" i="25"/>
  <c r="M175" i="36" s="1"/>
  <c r="M175" i="44" s="1"/>
  <c r="AK12" i="25"/>
  <c r="M160" i="36" s="1"/>
  <c r="M160" i="44" s="1"/>
  <c r="AC19" i="25"/>
  <c r="AK18" i="25"/>
  <c r="M166" i="36" s="1"/>
  <c r="M166" i="44" s="1"/>
  <c r="AC10" i="25"/>
  <c r="AK28" i="25"/>
  <c r="M176" i="36" s="1"/>
  <c r="M176" i="44" s="1"/>
  <c r="AK23" i="25"/>
  <c r="M171" i="36" s="1"/>
  <c r="M171" i="44" s="1"/>
  <c r="AK13" i="25"/>
  <c r="M161" i="36" s="1"/>
  <c r="M161" i="44" s="1"/>
  <c r="AK15" i="25"/>
  <c r="M163" i="36" s="1"/>
  <c r="M163" i="44" s="1"/>
  <c r="AK32" i="25"/>
  <c r="M180" i="36" s="1"/>
  <c r="M180" i="44" s="1"/>
  <c r="AK21" i="25"/>
  <c r="M169" i="36" s="1"/>
  <c r="M169" i="44" s="1"/>
  <c r="AK36" i="25"/>
  <c r="M184" i="36" s="1"/>
  <c r="M184" i="44" s="1"/>
  <c r="AK35" i="25"/>
  <c r="M183" i="36" s="1"/>
  <c r="M183" i="44" s="1"/>
  <c r="AK37" i="25"/>
  <c r="M185" i="36" s="1"/>
  <c r="M185" i="44" s="1"/>
  <c r="AK26" i="25"/>
  <c r="M174" i="36" s="1"/>
  <c r="M174" i="44" s="1"/>
  <c r="AK19" i="25"/>
  <c r="M167" i="36" s="1"/>
  <c r="M167" i="44" s="1"/>
  <c r="AK11" i="25"/>
  <c r="M159" i="36" s="1"/>
  <c r="M159" i="44" s="1"/>
  <c r="H18" i="31"/>
  <c r="J10" i="33"/>
  <c r="H85" i="36"/>
  <c r="G33" i="31"/>
  <c r="D33" i="36"/>
  <c r="D33" i="44" s="1"/>
  <c r="D32" i="40" s="1"/>
  <c r="C33" i="31"/>
  <c r="F33" i="31"/>
  <c r="D18" i="36"/>
  <c r="D18" i="44" s="1"/>
  <c r="D17" i="40" s="1"/>
  <c r="H156" i="36"/>
  <c r="H156" i="44" s="1"/>
  <c r="P27" i="33"/>
  <c r="P33" i="33"/>
  <c r="C141" i="36"/>
  <c r="C141" i="44" s="1"/>
  <c r="E18" i="36"/>
  <c r="E18" i="44" s="1"/>
  <c r="E17" i="40" s="1"/>
  <c r="G18" i="36"/>
  <c r="G18" i="44" s="1"/>
  <c r="G17" i="40" s="1"/>
  <c r="F18" i="36"/>
  <c r="F18" i="44" s="1"/>
  <c r="F17" i="40" s="1"/>
  <c r="E126" i="36"/>
  <c r="E126" i="44" s="1"/>
  <c r="W29" i="31"/>
  <c r="V29" i="31"/>
  <c r="T29" i="31"/>
  <c r="R29" i="31"/>
  <c r="S29" i="31"/>
  <c r="S180" i="36"/>
  <c r="S119" i="36"/>
  <c r="B33" i="31"/>
  <c r="E33" i="31"/>
  <c r="B5" i="97"/>
  <c r="I4" i="111" s="1"/>
  <c r="D26" i="36"/>
  <c r="D26" i="44" s="1"/>
  <c r="D25" i="40" s="1"/>
  <c r="S138" i="36"/>
  <c r="C5" i="97"/>
  <c r="I41" i="111" s="1"/>
  <c r="V42" i="111" s="1"/>
  <c r="F24" i="31"/>
  <c r="D24" i="31"/>
  <c r="B71" i="36"/>
  <c r="B71" i="44" s="1"/>
  <c r="C71" i="36"/>
  <c r="C71" i="44" s="1"/>
  <c r="C69" i="40" s="1"/>
  <c r="X17" i="43"/>
  <c r="E16" i="114" s="1"/>
  <c r="Y5" i="43"/>
  <c r="F26" i="36"/>
  <c r="F26" i="44" s="1"/>
  <c r="F25" i="40" s="1"/>
  <c r="G137" i="36"/>
  <c r="G137" i="44" s="1"/>
  <c r="G133" i="40" s="1"/>
  <c r="E59" i="36"/>
  <c r="E59" i="44" s="1"/>
  <c r="E57" i="40" s="1"/>
  <c r="F63" i="36"/>
  <c r="F63" i="44" s="1"/>
  <c r="F61" i="40" s="1"/>
  <c r="G138" i="36"/>
  <c r="G138" i="44" s="1"/>
  <c r="G134" i="40" s="1"/>
  <c r="F125" i="36"/>
  <c r="F125" i="44" s="1"/>
  <c r="G82" i="36"/>
  <c r="G82" i="44" s="1"/>
  <c r="G79" i="40" s="1"/>
  <c r="F83" i="36"/>
  <c r="F83" i="44" s="1"/>
  <c r="F80" i="40" s="1"/>
  <c r="F146" i="36"/>
  <c r="F146" i="44" s="1"/>
  <c r="F67" i="36"/>
  <c r="F67" i="44" s="1"/>
  <c r="E137" i="36"/>
  <c r="E137" i="44" s="1"/>
  <c r="F45" i="36"/>
  <c r="F45" i="44" s="1"/>
  <c r="F43" i="40" s="1"/>
  <c r="G87" i="36"/>
  <c r="G87" i="44" s="1"/>
  <c r="E102" i="36"/>
  <c r="E102" i="44" s="1"/>
  <c r="E99" i="40" s="1"/>
  <c r="E90" i="36"/>
  <c r="E90" i="44" s="1"/>
  <c r="E87" i="40" s="1"/>
  <c r="G90" i="36"/>
  <c r="G90" i="44" s="1"/>
  <c r="G57" i="36"/>
  <c r="G57" i="44" s="1"/>
  <c r="G55" i="40" s="1"/>
  <c r="G147" i="36"/>
  <c r="G147" i="44" s="1"/>
  <c r="G143" i="40" s="1"/>
  <c r="E68" i="36"/>
  <c r="E68" i="44" s="1"/>
  <c r="E66" i="40" s="1"/>
  <c r="G68" i="36"/>
  <c r="G68" i="44" s="1"/>
  <c r="E82" i="36"/>
  <c r="E82" i="44" s="1"/>
  <c r="E79" i="40" s="1"/>
  <c r="E128" i="36"/>
  <c r="E128" i="44" s="1"/>
  <c r="E124" i="40" s="1"/>
  <c r="E139" i="36"/>
  <c r="E139" i="44" s="1"/>
  <c r="E94" i="36"/>
  <c r="E94" i="44" s="1"/>
  <c r="E91" i="40" s="1"/>
  <c r="E86" i="36"/>
  <c r="E86" i="44" s="1"/>
  <c r="E83" i="40" s="1"/>
  <c r="F60" i="36"/>
  <c r="F60" i="44" s="1"/>
  <c r="F58" i="40" s="1"/>
  <c r="F106" i="36"/>
  <c r="F106" i="44" s="1"/>
  <c r="F103" i="40" s="1"/>
  <c r="F98" i="36"/>
  <c r="F98" i="44" s="1"/>
  <c r="F95" i="40" s="1"/>
  <c r="G111" i="36"/>
  <c r="G111" i="44" s="1"/>
  <c r="G108" i="40" s="1"/>
  <c r="F93" i="36"/>
  <c r="F93" i="44" s="1"/>
  <c r="F90" i="40" s="1"/>
  <c r="F96" i="36"/>
  <c r="F96" i="44" s="1"/>
  <c r="F93" i="40" s="1"/>
  <c r="G83" i="36"/>
  <c r="G83" i="44" s="1"/>
  <c r="G80" i="40" s="1"/>
  <c r="E100" i="36"/>
  <c r="E100" i="44" s="1"/>
  <c r="E97" i="40" s="1"/>
  <c r="E97" i="36"/>
  <c r="E97" i="44" s="1"/>
  <c r="E94" i="40" s="1"/>
  <c r="E122" i="36"/>
  <c r="E122" i="44" s="1"/>
  <c r="G65" i="36"/>
  <c r="G65" i="44" s="1"/>
  <c r="G63" i="40" s="1"/>
  <c r="G96" i="36"/>
  <c r="G96" i="44" s="1"/>
  <c r="G93" i="40" s="1"/>
  <c r="G95" i="36"/>
  <c r="G95" i="44" s="1"/>
  <c r="G92" i="40" s="1"/>
  <c r="F52" i="36"/>
  <c r="F52" i="44" s="1"/>
  <c r="F50" i="40" s="1"/>
  <c r="F126" i="36"/>
  <c r="F126" i="44" s="1"/>
  <c r="D71" i="36"/>
  <c r="D71" i="44" s="1"/>
  <c r="G71" i="36"/>
  <c r="G71" i="44" s="1"/>
  <c r="G69" i="40" s="1"/>
  <c r="B141" i="36"/>
  <c r="B141" i="44" s="1"/>
  <c r="E87" i="36"/>
  <c r="E87" i="44" s="1"/>
  <c r="E84" i="40" s="1"/>
  <c r="G102" i="36"/>
  <c r="G102" i="44" s="1"/>
  <c r="E105" i="36"/>
  <c r="E105" i="44" s="1"/>
  <c r="E102" i="40" s="1"/>
  <c r="F65" i="36"/>
  <c r="F65" i="44" s="1"/>
  <c r="G72" i="36"/>
  <c r="G72" i="44" s="1"/>
  <c r="G146" i="36"/>
  <c r="G146" i="44" s="1"/>
  <c r="G142" i="40" s="1"/>
  <c r="E54" i="36"/>
  <c r="E54" i="44" s="1"/>
  <c r="E52" i="40" s="1"/>
  <c r="E67" i="36"/>
  <c r="E67" i="44" s="1"/>
  <c r="E65" i="40" s="1"/>
  <c r="B126" i="36"/>
  <c r="B126" i="44" s="1"/>
  <c r="E138" i="36"/>
  <c r="E138" i="44" s="1"/>
  <c r="E49" i="36"/>
  <c r="E49" i="44" s="1"/>
  <c r="E47" i="40" s="1"/>
  <c r="E91" i="36"/>
  <c r="E91" i="44" s="1"/>
  <c r="E88" i="40" s="1"/>
  <c r="G130" i="36"/>
  <c r="G130" i="44" s="1"/>
  <c r="G126" i="40" s="1"/>
  <c r="E72" i="36"/>
  <c r="E72" i="44" s="1"/>
  <c r="E70" i="40" s="1"/>
  <c r="E53" i="36"/>
  <c r="E53" i="44" s="1"/>
  <c r="E51" i="40" s="1"/>
  <c r="F81" i="36"/>
  <c r="F81" i="44" s="1"/>
  <c r="F78" i="40" s="1"/>
  <c r="G119" i="36"/>
  <c r="G119" i="44" s="1"/>
  <c r="G115" i="40" s="1"/>
  <c r="G94" i="36"/>
  <c r="G94" i="44" s="1"/>
  <c r="F97" i="36"/>
  <c r="F97" i="44" s="1"/>
  <c r="F94" i="40" s="1"/>
  <c r="E133" i="36"/>
  <c r="E133" i="44" s="1"/>
  <c r="G54" i="36"/>
  <c r="G54" i="44" s="1"/>
  <c r="G52" i="40" s="1"/>
  <c r="F111" i="36"/>
  <c r="F111" i="44" s="1"/>
  <c r="G58" i="36"/>
  <c r="G58" i="44" s="1"/>
  <c r="F56" i="36"/>
  <c r="F56" i="44" s="1"/>
  <c r="F54" i="40" s="1"/>
  <c r="E148" i="36"/>
  <c r="E148" i="44" s="1"/>
  <c r="E144" i="40" s="1"/>
  <c r="E60" i="36"/>
  <c r="E60" i="44" s="1"/>
  <c r="E58" i="40" s="1"/>
  <c r="G69" i="36"/>
  <c r="G69" i="44" s="1"/>
  <c r="G67" i="40" s="1"/>
  <c r="F95" i="36"/>
  <c r="F95" i="44" s="1"/>
  <c r="G134" i="36"/>
  <c r="G134" i="44" s="1"/>
  <c r="G130" i="40" s="1"/>
  <c r="F144" i="36"/>
  <c r="F144" i="44" s="1"/>
  <c r="E83" i="36"/>
  <c r="E83" i="44" s="1"/>
  <c r="E80" i="40" s="1"/>
  <c r="E127" i="36"/>
  <c r="E127" i="44" s="1"/>
  <c r="E106" i="36"/>
  <c r="E106" i="44" s="1"/>
  <c r="E103" i="40" s="1"/>
  <c r="E56" i="36"/>
  <c r="E56" i="44" s="1"/>
  <c r="E54" i="40" s="1"/>
  <c r="G100" i="36"/>
  <c r="G100" i="44" s="1"/>
  <c r="G97" i="40" s="1"/>
  <c r="E124" i="36"/>
  <c r="E124" i="44" s="1"/>
  <c r="E120" i="40" s="1"/>
  <c r="G122" i="36"/>
  <c r="G122" i="44" s="1"/>
  <c r="G118" i="40" s="1"/>
  <c r="E65" i="36"/>
  <c r="E65" i="44" s="1"/>
  <c r="E63" i="40" s="1"/>
  <c r="E96" i="36"/>
  <c r="E96" i="44" s="1"/>
  <c r="E93" i="40" s="1"/>
  <c r="G52" i="36"/>
  <c r="G52" i="44" s="1"/>
  <c r="G50" i="40" s="1"/>
  <c r="D141" i="36"/>
  <c r="D141" i="44" s="1"/>
  <c r="F71" i="36"/>
  <c r="F71" i="44" s="1"/>
  <c r="G141" i="36"/>
  <c r="G141" i="44" s="1"/>
  <c r="G137" i="40" s="1"/>
  <c r="G131" i="36"/>
  <c r="G131" i="44" s="1"/>
  <c r="G127" i="40" s="1"/>
  <c r="G59" i="36"/>
  <c r="G59" i="44" s="1"/>
  <c r="G49" i="36"/>
  <c r="G49" i="44" s="1"/>
  <c r="G47" i="40" s="1"/>
  <c r="G91" i="36"/>
  <c r="G91" i="44" s="1"/>
  <c r="E147" i="36"/>
  <c r="E147" i="44" s="1"/>
  <c r="E130" i="36"/>
  <c r="E130" i="44" s="1"/>
  <c r="F86" i="36"/>
  <c r="F86" i="44" s="1"/>
  <c r="F83" i="40" s="1"/>
  <c r="E132" i="36"/>
  <c r="E132" i="44" s="1"/>
  <c r="E128" i="40" s="1"/>
  <c r="G85" i="36"/>
  <c r="G85" i="44" s="1"/>
  <c r="G82" i="40" s="1"/>
  <c r="G133" i="36"/>
  <c r="G133" i="44" s="1"/>
  <c r="G129" i="40" s="1"/>
  <c r="G148" i="36"/>
  <c r="G148" i="44" s="1"/>
  <c r="G144" i="40" s="1"/>
  <c r="G101" i="36"/>
  <c r="G101" i="44" s="1"/>
  <c r="E134" i="36"/>
  <c r="E134" i="44" s="1"/>
  <c r="D67" i="36"/>
  <c r="D67" i="44" s="1"/>
  <c r="E131" i="36"/>
  <c r="E131" i="44" s="1"/>
  <c r="G118" i="36"/>
  <c r="G118" i="44" s="1"/>
  <c r="G114" i="40" s="1"/>
  <c r="E118" i="36"/>
  <c r="E118" i="44" s="1"/>
  <c r="G105" i="36"/>
  <c r="G105" i="44" s="1"/>
  <c r="E57" i="36"/>
  <c r="E57" i="44" s="1"/>
  <c r="E55" i="40" s="1"/>
  <c r="G81" i="36"/>
  <c r="G81" i="44" s="1"/>
  <c r="G78" i="40" s="1"/>
  <c r="F54" i="36"/>
  <c r="F54" i="44" s="1"/>
  <c r="F52" i="40" s="1"/>
  <c r="G53" i="36"/>
  <c r="G53" i="44" s="1"/>
  <c r="G132" i="36"/>
  <c r="G132" i="44" s="1"/>
  <c r="G128" i="40" s="1"/>
  <c r="G128" i="36"/>
  <c r="G128" i="44" s="1"/>
  <c r="G124" i="40" s="1"/>
  <c r="E119" i="36"/>
  <c r="E119" i="44" s="1"/>
  <c r="E85" i="36"/>
  <c r="E85" i="44" s="1"/>
  <c r="E82" i="40" s="1"/>
  <c r="G139" i="36"/>
  <c r="G139" i="44" s="1"/>
  <c r="G135" i="40" s="1"/>
  <c r="E146" i="36"/>
  <c r="E146" i="44" s="1"/>
  <c r="G86" i="36"/>
  <c r="G86" i="44" s="1"/>
  <c r="G83" i="40" s="1"/>
  <c r="F123" i="36"/>
  <c r="F123" i="44" s="1"/>
  <c r="E58" i="36"/>
  <c r="E58" i="44" s="1"/>
  <c r="E56" i="40" s="1"/>
  <c r="E81" i="36"/>
  <c r="E81" i="44" s="1"/>
  <c r="E78" i="40" s="1"/>
  <c r="E111" i="36"/>
  <c r="E111" i="44" s="1"/>
  <c r="E108" i="40" s="1"/>
  <c r="G60" i="36"/>
  <c r="G60" i="44" s="1"/>
  <c r="G58" i="40" s="1"/>
  <c r="F100" i="36"/>
  <c r="F100" i="44" s="1"/>
  <c r="F97" i="40" s="1"/>
  <c r="E101" i="36"/>
  <c r="E101" i="44" s="1"/>
  <c r="E98" i="40" s="1"/>
  <c r="E69" i="36"/>
  <c r="E69" i="44" s="1"/>
  <c r="E67" i="40" s="1"/>
  <c r="F127" i="36"/>
  <c r="F127" i="44" s="1"/>
  <c r="G127" i="36"/>
  <c r="G127" i="44" s="1"/>
  <c r="G123" i="40" s="1"/>
  <c r="G106" i="36"/>
  <c r="G106" i="44" s="1"/>
  <c r="G103" i="40" s="1"/>
  <c r="E103" i="36"/>
  <c r="E103" i="44" s="1"/>
  <c r="E100" i="40" s="1"/>
  <c r="G56" i="36"/>
  <c r="G56" i="44" s="1"/>
  <c r="G54" i="40" s="1"/>
  <c r="G124" i="36"/>
  <c r="G124" i="44" s="1"/>
  <c r="G120" i="40" s="1"/>
  <c r="G97" i="36"/>
  <c r="G97" i="44" s="1"/>
  <c r="G94" i="40" s="1"/>
  <c r="E95" i="36"/>
  <c r="E95" i="44" s="1"/>
  <c r="E92" i="40" s="1"/>
  <c r="F118" i="36"/>
  <c r="F118" i="44" s="1"/>
  <c r="G126" i="36"/>
  <c r="G126" i="44" s="1"/>
  <c r="G122" i="40" s="1"/>
  <c r="E140" i="36"/>
  <c r="E140" i="44" s="1"/>
  <c r="E136" i="40" s="1"/>
  <c r="B44" i="36"/>
  <c r="B44" i="44" s="1"/>
  <c r="F141" i="36"/>
  <c r="F141" i="44" s="1"/>
  <c r="H176" i="36"/>
  <c r="H176" i="44" s="1"/>
  <c r="H182" i="36"/>
  <c r="P7" i="33"/>
  <c r="C67" i="36"/>
  <c r="C67" i="44" s="1"/>
  <c r="C65" i="40" s="1"/>
  <c r="AF30" i="31"/>
  <c r="B24" i="31"/>
  <c r="E24" i="31"/>
  <c r="C24" i="31"/>
  <c r="H26" i="33"/>
  <c r="M10" i="33"/>
  <c r="P34" i="31"/>
  <c r="H122" i="36"/>
  <c r="H86" i="36"/>
  <c r="F153" i="36"/>
  <c r="F153" i="44" s="1"/>
  <c r="P26" i="33"/>
  <c r="H175" i="36"/>
  <c r="C44" i="97"/>
  <c r="F42" i="33" s="1"/>
  <c r="C33" i="33"/>
  <c r="R9" i="36"/>
  <c r="O29" i="31"/>
  <c r="I67" i="36"/>
  <c r="I67" i="44" s="1"/>
  <c r="I65" i="40" s="1"/>
  <c r="I161" i="36"/>
  <c r="I161" i="44" s="1"/>
  <c r="I89" i="36"/>
  <c r="I89" i="44" s="1"/>
  <c r="I86" i="40" s="1"/>
  <c r="I108" i="36"/>
  <c r="I108" i="44" s="1"/>
  <c r="I105" i="40" s="1"/>
  <c r="I181" i="36"/>
  <c r="I181" i="44" s="1"/>
  <c r="I176" i="40" s="1"/>
  <c r="I128" i="36"/>
  <c r="I128" i="44" s="1"/>
  <c r="I124" i="40" s="1"/>
  <c r="I127" i="36"/>
  <c r="I127" i="44" s="1"/>
  <c r="I123" i="40" s="1"/>
  <c r="I7" i="36"/>
  <c r="I7" i="44" s="1"/>
  <c r="I6" i="40" s="1"/>
  <c r="I162" i="36"/>
  <c r="I162" i="44" s="1"/>
  <c r="I157" i="40" s="1"/>
  <c r="P35" i="33"/>
  <c r="I123" i="36"/>
  <c r="I123" i="44" s="1"/>
  <c r="I119" i="40" s="1"/>
  <c r="I168" i="36"/>
  <c r="I168" i="44" s="1"/>
  <c r="I101" i="36"/>
  <c r="I101" i="44" s="1"/>
  <c r="I98" i="40" s="1"/>
  <c r="I185" i="36"/>
  <c r="I185" i="44" s="1"/>
  <c r="I104" i="36"/>
  <c r="I104" i="44" s="1"/>
  <c r="I101" i="40" s="1"/>
  <c r="I159" i="36"/>
  <c r="I159" i="44" s="1"/>
  <c r="I121" i="36"/>
  <c r="I121" i="44" s="1"/>
  <c r="I117" i="40" s="1"/>
  <c r="H184" i="36"/>
  <c r="I87" i="36"/>
  <c r="K9" i="33"/>
  <c r="I167" i="36"/>
  <c r="I167" i="44" s="1"/>
  <c r="B6" i="33"/>
  <c r="AA29" i="31"/>
  <c r="U26" i="43"/>
  <c r="B25" i="114" s="1"/>
  <c r="AB29" i="31"/>
  <c r="U15" i="43"/>
  <c r="B14" i="114" s="1"/>
  <c r="U27" i="43"/>
  <c r="B26" i="114" s="1"/>
  <c r="D90" i="36"/>
  <c r="D90" i="44" s="1"/>
  <c r="C138" i="36"/>
  <c r="C138" i="44" s="1"/>
  <c r="C134" i="40" s="1"/>
  <c r="C105" i="36"/>
  <c r="C105" i="44" s="1"/>
  <c r="C102" i="40" s="1"/>
  <c r="D91" i="36"/>
  <c r="D91" i="44" s="1"/>
  <c r="C20" i="36"/>
  <c r="C20" i="44" s="1"/>
  <c r="G20" i="36"/>
  <c r="G20" i="44" s="1"/>
  <c r="D128" i="36"/>
  <c r="D128" i="44" s="1"/>
  <c r="C139" i="36"/>
  <c r="C139" i="44" s="1"/>
  <c r="C54" i="36"/>
  <c r="C54" i="44" s="1"/>
  <c r="C52" i="40" s="1"/>
  <c r="F17" i="36"/>
  <c r="F17" i="44" s="1"/>
  <c r="F16" i="40" s="1"/>
  <c r="C106" i="36"/>
  <c r="C106" i="44" s="1"/>
  <c r="D97" i="36"/>
  <c r="D97" i="44" s="1"/>
  <c r="D65" i="36"/>
  <c r="D65" i="44" s="1"/>
  <c r="C96" i="36"/>
  <c r="C96" i="44" s="1"/>
  <c r="C93" i="40" s="1"/>
  <c r="D17" i="36"/>
  <c r="D17" i="44" s="1"/>
  <c r="D16" i="40" s="1"/>
  <c r="B34" i="36"/>
  <c r="B34" i="44" s="1"/>
  <c r="B33" i="40" s="1"/>
  <c r="B52" i="36"/>
  <c r="B52" i="44" s="1"/>
  <c r="D66" i="36"/>
  <c r="D66" i="44" s="1"/>
  <c r="C87" i="36"/>
  <c r="C87" i="44" s="1"/>
  <c r="C84" i="40" s="1"/>
  <c r="D87" i="36"/>
  <c r="D87" i="44" s="1"/>
  <c r="K29" i="31"/>
  <c r="C130" i="36"/>
  <c r="C130" i="44" s="1"/>
  <c r="C126" i="40" s="1"/>
  <c r="D68" i="36"/>
  <c r="D68" i="44" s="1"/>
  <c r="D20" i="36"/>
  <c r="D20" i="44" s="1"/>
  <c r="D19" i="40" s="1"/>
  <c r="C82" i="36"/>
  <c r="C82" i="44" s="1"/>
  <c r="C79" i="40" s="1"/>
  <c r="C128" i="36"/>
  <c r="C128" i="44" s="1"/>
  <c r="C133" i="36"/>
  <c r="C133" i="44" s="1"/>
  <c r="D101" i="36"/>
  <c r="D101" i="44" s="1"/>
  <c r="C83" i="36"/>
  <c r="C83" i="44" s="1"/>
  <c r="D95" i="36"/>
  <c r="D95" i="44" s="1"/>
  <c r="C17" i="36"/>
  <c r="C17" i="44" s="1"/>
  <c r="F34" i="36"/>
  <c r="F34" i="44" s="1"/>
  <c r="F33" i="40" s="1"/>
  <c r="G26" i="36"/>
  <c r="G26" i="44" s="1"/>
  <c r="G25" i="40" s="1"/>
  <c r="Z29" i="31"/>
  <c r="D59" i="36"/>
  <c r="D59" i="44" s="1"/>
  <c r="D102" i="36"/>
  <c r="D102" i="44" s="1"/>
  <c r="AF15" i="31"/>
  <c r="D138" i="36"/>
  <c r="D138" i="44" s="1"/>
  <c r="J29" i="31"/>
  <c r="R28" i="36"/>
  <c r="E20" i="36"/>
  <c r="E20" i="44" s="1"/>
  <c r="E19" i="40" s="1"/>
  <c r="D82" i="36"/>
  <c r="D82" i="44" s="1"/>
  <c r="AE29" i="31"/>
  <c r="D132" i="36"/>
  <c r="D132" i="44" s="1"/>
  <c r="C85" i="36"/>
  <c r="C85" i="44" s="1"/>
  <c r="D139" i="36"/>
  <c r="D139" i="44" s="1"/>
  <c r="AC27" i="44"/>
  <c r="D133" i="36"/>
  <c r="D133" i="44" s="1"/>
  <c r="C86" i="36"/>
  <c r="C86" i="44" s="1"/>
  <c r="C58" i="36"/>
  <c r="C58" i="44" s="1"/>
  <c r="D81" i="36"/>
  <c r="D81" i="44" s="1"/>
  <c r="C111" i="36"/>
  <c r="C111" i="44" s="1"/>
  <c r="C60" i="36"/>
  <c r="C60" i="44" s="1"/>
  <c r="B67" i="36"/>
  <c r="B67" i="44" s="1"/>
  <c r="AD29" i="31"/>
  <c r="AC28" i="44"/>
  <c r="D83" i="36"/>
  <c r="D83" i="44" s="1"/>
  <c r="D56" i="36"/>
  <c r="D56" i="44" s="1"/>
  <c r="C97" i="36"/>
  <c r="C97" i="44" s="1"/>
  <c r="C94" i="40" s="1"/>
  <c r="G17" i="36"/>
  <c r="G17" i="44" s="1"/>
  <c r="G16" i="40" s="1"/>
  <c r="C34" i="36"/>
  <c r="C34" i="44" s="1"/>
  <c r="C33" i="40" s="1"/>
  <c r="H26" i="31"/>
  <c r="C26" i="36"/>
  <c r="C26" i="44" s="1"/>
  <c r="D126" i="36"/>
  <c r="D126" i="44" s="1"/>
  <c r="C43" i="36"/>
  <c r="C43" i="44" s="1"/>
  <c r="C41" i="40" s="1"/>
  <c r="D130" i="36"/>
  <c r="D130" i="44" s="1"/>
  <c r="D53" i="36"/>
  <c r="D53" i="44" s="1"/>
  <c r="C119" i="36"/>
  <c r="C119" i="44" s="1"/>
  <c r="D111" i="36"/>
  <c r="D111" i="44" s="1"/>
  <c r="D60" i="36"/>
  <c r="D60" i="44" s="1"/>
  <c r="D69" i="36"/>
  <c r="D69" i="44" s="1"/>
  <c r="D134" i="36"/>
  <c r="D134" i="44" s="1"/>
  <c r="D127" i="36"/>
  <c r="D127" i="44" s="1"/>
  <c r="C127" i="36"/>
  <c r="C127" i="44" s="1"/>
  <c r="D100" i="36"/>
  <c r="D100" i="44" s="1"/>
  <c r="C124" i="36"/>
  <c r="C124" i="44" s="1"/>
  <c r="C122" i="36"/>
  <c r="C122" i="44" s="1"/>
  <c r="C118" i="40" s="1"/>
  <c r="E17" i="36"/>
  <c r="E17" i="44" s="1"/>
  <c r="E16" i="40" s="1"/>
  <c r="D52" i="36"/>
  <c r="D52" i="44" s="1"/>
  <c r="D131" i="36"/>
  <c r="D131" i="44" s="1"/>
  <c r="D137" i="36"/>
  <c r="D137" i="44" s="1"/>
  <c r="D57" i="36"/>
  <c r="D57" i="44" s="1"/>
  <c r="AC16" i="44"/>
  <c r="C49" i="36"/>
  <c r="C49" i="44" s="1"/>
  <c r="C47" i="40" s="1"/>
  <c r="D147" i="36"/>
  <c r="D147" i="44" s="1"/>
  <c r="D72" i="36"/>
  <c r="D72" i="44" s="1"/>
  <c r="C53" i="36"/>
  <c r="C53" i="44" s="1"/>
  <c r="C51" i="40" s="1"/>
  <c r="D119" i="36"/>
  <c r="D119" i="44" s="1"/>
  <c r="D94" i="36"/>
  <c r="D94" i="44" s="1"/>
  <c r="D54" i="36"/>
  <c r="D54" i="44" s="1"/>
  <c r="C148" i="36"/>
  <c r="C148" i="44" s="1"/>
  <c r="P30" i="31"/>
  <c r="C69" i="36"/>
  <c r="C69" i="44" s="1"/>
  <c r="D106" i="36"/>
  <c r="D106" i="44" s="1"/>
  <c r="C56" i="36"/>
  <c r="C56" i="44" s="1"/>
  <c r="C100" i="36"/>
  <c r="C100" i="44" s="1"/>
  <c r="C97" i="40" s="1"/>
  <c r="C84" i="36"/>
  <c r="C84" i="44" s="1"/>
  <c r="C95" i="36"/>
  <c r="C95" i="44" s="1"/>
  <c r="C131" i="36"/>
  <c r="C131" i="44" s="1"/>
  <c r="C118" i="36"/>
  <c r="C118" i="44" s="1"/>
  <c r="C114" i="40" s="1"/>
  <c r="N29" i="31"/>
  <c r="C137" i="36"/>
  <c r="C137" i="44" s="1"/>
  <c r="C59" i="36"/>
  <c r="C59" i="44" s="1"/>
  <c r="C102" i="36"/>
  <c r="C102" i="44" s="1"/>
  <c r="C99" i="40" s="1"/>
  <c r="F15" i="36"/>
  <c r="F15" i="44" s="1"/>
  <c r="F14" i="40" s="1"/>
  <c r="C90" i="36"/>
  <c r="C90" i="44" s="1"/>
  <c r="C87" i="40" s="1"/>
  <c r="D105" i="36"/>
  <c r="D105" i="44" s="1"/>
  <c r="C57" i="36"/>
  <c r="C57" i="44" s="1"/>
  <c r="C55" i="40" s="1"/>
  <c r="D49" i="36"/>
  <c r="D49" i="44" s="1"/>
  <c r="M29" i="31"/>
  <c r="C91" i="36"/>
  <c r="C91" i="44" s="1"/>
  <c r="C88" i="40" s="1"/>
  <c r="C147" i="36"/>
  <c r="C147" i="44" s="1"/>
  <c r="C72" i="36"/>
  <c r="C72" i="44" s="1"/>
  <c r="C70" i="40" s="1"/>
  <c r="C68" i="36"/>
  <c r="C68" i="44" s="1"/>
  <c r="C66" i="40" s="1"/>
  <c r="C132" i="36"/>
  <c r="C132" i="44" s="1"/>
  <c r="D85" i="36"/>
  <c r="D85" i="44" s="1"/>
  <c r="C94" i="36"/>
  <c r="C94" i="44" s="1"/>
  <c r="C146" i="36"/>
  <c r="C146" i="44" s="1"/>
  <c r="C142" i="40" s="1"/>
  <c r="D86" i="36"/>
  <c r="D86" i="44" s="1"/>
  <c r="D58" i="36"/>
  <c r="D58" i="44" s="1"/>
  <c r="C81" i="36"/>
  <c r="C81" i="44" s="1"/>
  <c r="C78" i="40" s="1"/>
  <c r="D148" i="36"/>
  <c r="D148" i="44" s="1"/>
  <c r="C101" i="36"/>
  <c r="C101" i="44" s="1"/>
  <c r="C98" i="40" s="1"/>
  <c r="C134" i="36"/>
  <c r="C134" i="44" s="1"/>
  <c r="C130" i="40" s="1"/>
  <c r="R16" i="36"/>
  <c r="D124" i="36"/>
  <c r="D124" i="44" s="1"/>
  <c r="D122" i="36"/>
  <c r="D122" i="44" s="1"/>
  <c r="C65" i="36"/>
  <c r="C65" i="44" s="1"/>
  <c r="D96" i="36"/>
  <c r="D96" i="44" s="1"/>
  <c r="G24" i="36"/>
  <c r="G24" i="44" s="1"/>
  <c r="G23" i="40" s="1"/>
  <c r="G34" i="36"/>
  <c r="G34" i="44" s="1"/>
  <c r="G33" i="40" s="1"/>
  <c r="D34" i="36"/>
  <c r="D34" i="44" s="1"/>
  <c r="D33" i="40" s="1"/>
  <c r="C52" i="36"/>
  <c r="C52" i="44" s="1"/>
  <c r="C50" i="40" s="1"/>
  <c r="B26" i="36"/>
  <c r="B26" i="44" s="1"/>
  <c r="B25" i="40" s="1"/>
  <c r="M30" i="33"/>
  <c r="AF43" i="31"/>
  <c r="AE6" i="31" s="1"/>
  <c r="H142" i="36"/>
  <c r="H127" i="36"/>
  <c r="H127" i="44" s="1"/>
  <c r="H123" i="40" s="1"/>
  <c r="M15" i="33"/>
  <c r="H120" i="36"/>
  <c r="I24" i="33"/>
  <c r="J17" i="33"/>
  <c r="J11" i="33"/>
  <c r="H92" i="36"/>
  <c r="P15" i="31"/>
  <c r="M8" i="33"/>
  <c r="N24" i="31"/>
  <c r="H34" i="31"/>
  <c r="X23" i="31"/>
  <c r="L14" i="33"/>
  <c r="H33" i="33"/>
  <c r="H34" i="36"/>
  <c r="H34" i="44" s="1"/>
  <c r="H33" i="40" s="1"/>
  <c r="B74" i="36"/>
  <c r="B89" i="36"/>
  <c r="B89" i="44" s="1"/>
  <c r="H25" i="36"/>
  <c r="H25" i="44" s="1"/>
  <c r="H24" i="40" s="1"/>
  <c r="B107" i="36"/>
  <c r="B107" i="44" s="1"/>
  <c r="H126" i="36"/>
  <c r="H126" i="44" s="1"/>
  <c r="H122" i="40" s="1"/>
  <c r="M14" i="33"/>
  <c r="H12" i="36"/>
  <c r="H12" i="44" s="1"/>
  <c r="H11" i="40" s="1"/>
  <c r="D11" i="33"/>
  <c r="B138" i="36"/>
  <c r="B138" i="44" s="1"/>
  <c r="AF27" i="31"/>
  <c r="M27" i="31"/>
  <c r="O27" i="31"/>
  <c r="K27" i="31"/>
  <c r="L27" i="31"/>
  <c r="N27" i="31"/>
  <c r="AL15" i="25"/>
  <c r="N163" i="36" s="1"/>
  <c r="N163" i="44" s="1"/>
  <c r="B119" i="36"/>
  <c r="B119" i="44" s="1"/>
  <c r="AF8" i="31"/>
  <c r="M33" i="31"/>
  <c r="O33" i="31"/>
  <c r="L33" i="31"/>
  <c r="K33" i="31"/>
  <c r="C52" i="97"/>
  <c r="F50" i="33" s="1"/>
  <c r="G69" i="33"/>
  <c r="F32" i="33" s="1"/>
  <c r="M61" i="33"/>
  <c r="L24" i="33" s="1"/>
  <c r="B69" i="36"/>
  <c r="B69" i="44" s="1"/>
  <c r="P32" i="31"/>
  <c r="M70" i="33"/>
  <c r="L33" i="33" s="1"/>
  <c r="B106" i="36"/>
  <c r="B106" i="44" s="1"/>
  <c r="X32" i="31"/>
  <c r="AL13" i="25"/>
  <c r="N161" i="36" s="1"/>
  <c r="N161" i="44" s="1"/>
  <c r="B136" i="36"/>
  <c r="B136" i="44" s="1"/>
  <c r="G60" i="33"/>
  <c r="F23" i="33" s="1"/>
  <c r="B86" i="36"/>
  <c r="B86" i="44" s="1"/>
  <c r="X12" i="31"/>
  <c r="B19" i="31"/>
  <c r="G19" i="31"/>
  <c r="E19" i="31"/>
  <c r="D19" i="31"/>
  <c r="F19" i="31"/>
  <c r="B90" i="36"/>
  <c r="B90" i="44" s="1"/>
  <c r="X16" i="31"/>
  <c r="B131" i="36"/>
  <c r="B131" i="44" s="1"/>
  <c r="AF20" i="31"/>
  <c r="G15" i="31"/>
  <c r="E15" i="31"/>
  <c r="D15" i="31"/>
  <c r="B15" i="31"/>
  <c r="C15" i="31"/>
  <c r="S163" i="36"/>
  <c r="J43" i="33"/>
  <c r="I6" i="33" s="1"/>
  <c r="AB25" i="31"/>
  <c r="AC25" i="31"/>
  <c r="AE25" i="31"/>
  <c r="AA25" i="31"/>
  <c r="AD25" i="31"/>
  <c r="AL26" i="25"/>
  <c r="N174" i="36" s="1"/>
  <c r="N174" i="44" s="1"/>
  <c r="J27" i="31"/>
  <c r="H29" i="33"/>
  <c r="B20" i="36"/>
  <c r="B20" i="44" s="1"/>
  <c r="B19" i="40" s="1"/>
  <c r="H20" i="31"/>
  <c r="B146" i="36"/>
  <c r="B146" i="44" s="1"/>
  <c r="AF35" i="31"/>
  <c r="AL18" i="25"/>
  <c r="N166" i="36" s="1"/>
  <c r="N166" i="44" s="1"/>
  <c r="H51" i="31"/>
  <c r="F14" i="31" s="1"/>
  <c r="B148" i="36"/>
  <c r="AF37" i="31"/>
  <c r="M60" i="33"/>
  <c r="L23" i="33" s="1"/>
  <c r="AN28" i="25"/>
  <c r="AL28" i="25"/>
  <c r="N176" i="36" s="1"/>
  <c r="N176" i="44" s="1"/>
  <c r="AE33" i="31"/>
  <c r="Z33" i="31"/>
  <c r="AA33" i="31"/>
  <c r="AC33" i="31"/>
  <c r="AB33" i="31"/>
  <c r="O18" i="31"/>
  <c r="L18" i="31"/>
  <c r="M18" i="31"/>
  <c r="K18" i="31"/>
  <c r="N18" i="31"/>
  <c r="J171" i="36"/>
  <c r="J171" i="44" s="1"/>
  <c r="T10" i="31"/>
  <c r="W10" i="31"/>
  <c r="R10" i="31"/>
  <c r="U10" i="31"/>
  <c r="V10" i="31"/>
  <c r="H169" i="36"/>
  <c r="H169" i="44" s="1"/>
  <c r="H164" i="40" s="1"/>
  <c r="P20" i="33"/>
  <c r="N33" i="31"/>
  <c r="S167" i="36"/>
  <c r="S162" i="36"/>
  <c r="S159" i="36"/>
  <c r="B87" i="36"/>
  <c r="B87" i="44" s="1"/>
  <c r="X13" i="31"/>
  <c r="B54" i="36"/>
  <c r="B54" i="44" s="1"/>
  <c r="P17" i="31"/>
  <c r="T34" i="31"/>
  <c r="W34" i="31"/>
  <c r="S34" i="31"/>
  <c r="V34" i="31"/>
  <c r="U34" i="31"/>
  <c r="B52" i="97"/>
  <c r="C50" i="33" s="1"/>
  <c r="J174" i="36"/>
  <c r="J174" i="44" s="1"/>
  <c r="AN26" i="25"/>
  <c r="B72" i="36"/>
  <c r="B72" i="44" s="1"/>
  <c r="P35" i="31"/>
  <c r="P32" i="29"/>
  <c r="O181" i="44" s="1"/>
  <c r="O176" i="40" s="1"/>
  <c r="D14" i="93"/>
  <c r="H13" i="111" s="1"/>
  <c r="D5" i="93"/>
  <c r="H4" i="111" s="1"/>
  <c r="B132" i="36"/>
  <c r="B132" i="44" s="1"/>
  <c r="AF21" i="31"/>
  <c r="AE31" i="31"/>
  <c r="AC31" i="31"/>
  <c r="Z31" i="31"/>
  <c r="AB31" i="31"/>
  <c r="AA31" i="31"/>
  <c r="B133" i="36"/>
  <c r="B133" i="44" s="1"/>
  <c r="AF22" i="31"/>
  <c r="O23" i="29"/>
  <c r="O135" i="44" s="1"/>
  <c r="O131" i="40" s="1"/>
  <c r="T35" i="31"/>
  <c r="W35" i="31"/>
  <c r="R35" i="31"/>
  <c r="U35" i="31"/>
  <c r="V35" i="31"/>
  <c r="B101" i="36"/>
  <c r="B101" i="44" s="1"/>
  <c r="X27" i="31"/>
  <c r="C19" i="31"/>
  <c r="P5" i="29"/>
  <c r="O154" i="44" s="1"/>
  <c r="O149" i="40" s="1"/>
  <c r="B95" i="36"/>
  <c r="B95" i="44" s="1"/>
  <c r="X21" i="31"/>
  <c r="S123" i="36"/>
  <c r="B55" i="36"/>
  <c r="B55" i="44" s="1"/>
  <c r="B137" i="36"/>
  <c r="B137" i="44" s="1"/>
  <c r="AF26" i="31"/>
  <c r="B102" i="36"/>
  <c r="B102" i="44" s="1"/>
  <c r="X28" i="31"/>
  <c r="L26" i="31"/>
  <c r="O26" i="31"/>
  <c r="M26" i="31"/>
  <c r="J26" i="31"/>
  <c r="K26" i="31"/>
  <c r="B105" i="36"/>
  <c r="B105" i="44" s="1"/>
  <c r="X31" i="31"/>
  <c r="B57" i="36"/>
  <c r="B57" i="44" s="1"/>
  <c r="P20" i="31"/>
  <c r="M6" i="31"/>
  <c r="J6" i="31"/>
  <c r="L6" i="31"/>
  <c r="O6" i="31"/>
  <c r="S181" i="36"/>
  <c r="B130" i="36"/>
  <c r="B130" i="44" s="1"/>
  <c r="AF19" i="31"/>
  <c r="B68" i="36"/>
  <c r="B68" i="44" s="1"/>
  <c r="P31" i="31"/>
  <c r="R27" i="36"/>
  <c r="B61" i="36"/>
  <c r="B61" i="44" s="1"/>
  <c r="AD31" i="31"/>
  <c r="C24" i="33"/>
  <c r="P19" i="31"/>
  <c r="S168" i="36"/>
  <c r="S35" i="31"/>
  <c r="M66" i="33"/>
  <c r="L29" i="33" s="1"/>
  <c r="B127" i="36"/>
  <c r="B127" i="44" s="1"/>
  <c r="AF16" i="31"/>
  <c r="S33" i="31"/>
  <c r="AF61" i="31"/>
  <c r="Z24" i="31" s="1"/>
  <c r="X51" i="31"/>
  <c r="R14" i="31" s="1"/>
  <c r="H157" i="36"/>
  <c r="H157" i="44" s="1"/>
  <c r="H152" i="40" s="1"/>
  <c r="P8" i="33"/>
  <c r="S161" i="36"/>
  <c r="H158" i="36"/>
  <c r="H158" i="44" s="1"/>
  <c r="H153" i="40" s="1"/>
  <c r="P9" i="33"/>
  <c r="O5" i="29"/>
  <c r="O117" i="44" s="1"/>
  <c r="O113" i="40" s="1"/>
  <c r="L8" i="31"/>
  <c r="M8" i="31"/>
  <c r="O8" i="31"/>
  <c r="K8" i="31"/>
  <c r="J8" i="31"/>
  <c r="H164" i="36"/>
  <c r="H164" i="44" s="1"/>
  <c r="P15" i="33"/>
  <c r="H183" i="36"/>
  <c r="H183" i="44" s="1"/>
  <c r="H178" i="40" s="1"/>
  <c r="P34" i="33"/>
  <c r="B147" i="36"/>
  <c r="B147" i="44" s="1"/>
  <c r="AF36" i="31"/>
  <c r="N6" i="31"/>
  <c r="M24" i="31"/>
  <c r="O24" i="31"/>
  <c r="L24" i="31"/>
  <c r="K24" i="31"/>
  <c r="AA12" i="31"/>
  <c r="AB12" i="31"/>
  <c r="AC12" i="31"/>
  <c r="AE12" i="31"/>
  <c r="Z12" i="31"/>
  <c r="B60" i="36"/>
  <c r="B60" i="44" s="1"/>
  <c r="P23" i="31"/>
  <c r="O13" i="29"/>
  <c r="O125" i="44" s="1"/>
  <c r="O121" i="40" s="1"/>
  <c r="W19" i="31"/>
  <c r="U19" i="31"/>
  <c r="S19" i="31"/>
  <c r="T19" i="31"/>
  <c r="R19" i="31"/>
  <c r="M65" i="33"/>
  <c r="L28" i="33" s="1"/>
  <c r="H165" i="36"/>
  <c r="H165" i="44" s="1"/>
  <c r="H160" i="40" s="1"/>
  <c r="P16" i="33"/>
  <c r="B83" i="36"/>
  <c r="B83" i="44" s="1"/>
  <c r="X9" i="31"/>
  <c r="B122" i="36"/>
  <c r="B122" i="44" s="1"/>
  <c r="AF11" i="31"/>
  <c r="P51" i="31"/>
  <c r="J14" i="31" s="1"/>
  <c r="X43" i="31"/>
  <c r="S6" i="31" s="1"/>
  <c r="O32" i="29"/>
  <c r="O144" i="44" s="1"/>
  <c r="O140" i="40" s="1"/>
  <c r="B108" i="36"/>
  <c r="B108" i="44" s="1"/>
  <c r="B53" i="36"/>
  <c r="B53" i="44" s="1"/>
  <c r="P16" i="31"/>
  <c r="B81" i="36"/>
  <c r="B81" i="44" s="1"/>
  <c r="X7" i="31"/>
  <c r="B118" i="36"/>
  <c r="B118" i="44" s="1"/>
  <c r="AF7" i="31"/>
  <c r="T33" i="31"/>
  <c r="W33" i="31"/>
  <c r="U33" i="31"/>
  <c r="B59" i="36"/>
  <c r="B59" i="44" s="1"/>
  <c r="P22" i="31"/>
  <c r="J160" i="36"/>
  <c r="J160" i="44" s="1"/>
  <c r="E29" i="33"/>
  <c r="P23" i="29"/>
  <c r="O172" i="44" s="1"/>
  <c r="O167" i="40" s="1"/>
  <c r="V33" i="31"/>
  <c r="H14" i="33"/>
  <c r="B91" i="36"/>
  <c r="B91" i="44" s="1"/>
  <c r="X17" i="31"/>
  <c r="AC14" i="31"/>
  <c r="AB14" i="31"/>
  <c r="Z14" i="31"/>
  <c r="AA14" i="31"/>
  <c r="AE14" i="31"/>
  <c r="K13" i="33"/>
  <c r="B139" i="36"/>
  <c r="B139" i="44" s="1"/>
  <c r="AF28" i="31"/>
  <c r="B58" i="36"/>
  <c r="B58" i="44" s="1"/>
  <c r="P21" i="31"/>
  <c r="R24" i="31"/>
  <c r="T24" i="31"/>
  <c r="W24" i="31"/>
  <c r="S24" i="31"/>
  <c r="U24" i="31"/>
  <c r="S128" i="36"/>
  <c r="B111" i="36"/>
  <c r="B111" i="44" s="1"/>
  <c r="X37" i="31"/>
  <c r="B65" i="36"/>
  <c r="B65" i="44" s="1"/>
  <c r="P28" i="31"/>
  <c r="B134" i="36"/>
  <c r="B134" i="44" s="1"/>
  <c r="AF23" i="31"/>
  <c r="M37" i="31"/>
  <c r="L37" i="31"/>
  <c r="K37" i="31"/>
  <c r="O37" i="31"/>
  <c r="N37" i="31"/>
  <c r="R129" i="36"/>
  <c r="B124" i="36"/>
  <c r="B124" i="44" s="1"/>
  <c r="AF13" i="31"/>
  <c r="B96" i="36"/>
  <c r="B96" i="44" s="1"/>
  <c r="X22" i="31"/>
  <c r="B17" i="36"/>
  <c r="B17" i="44" s="1"/>
  <c r="B16" i="40" s="1"/>
  <c r="H17" i="31"/>
  <c r="S185" i="36"/>
  <c r="B94" i="36"/>
  <c r="B94" i="44" s="1"/>
  <c r="X20" i="31"/>
  <c r="B49" i="36"/>
  <c r="B49" i="44" s="1"/>
  <c r="P12" i="31"/>
  <c r="T15" i="31"/>
  <c r="U15" i="31"/>
  <c r="W15" i="31"/>
  <c r="S15" i="31"/>
  <c r="V15" i="31"/>
  <c r="H99" i="36"/>
  <c r="H99" i="44" s="1"/>
  <c r="H96" i="40" s="1"/>
  <c r="B82" i="36"/>
  <c r="B82" i="44" s="1"/>
  <c r="X8" i="31"/>
  <c r="B128" i="36"/>
  <c r="B128" i="44" s="1"/>
  <c r="AF17" i="31"/>
  <c r="B85" i="36"/>
  <c r="B85" i="44" s="1"/>
  <c r="X11" i="31"/>
  <c r="J33" i="31"/>
  <c r="G70" i="33"/>
  <c r="F33" i="33" s="1"/>
  <c r="B100" i="36"/>
  <c r="B100" i="44" s="1"/>
  <c r="X26" i="31"/>
  <c r="J34" i="33" l="1"/>
  <c r="H60" i="36"/>
  <c r="H60" i="44" s="1"/>
  <c r="H58" i="40" s="1"/>
  <c r="G19" i="33"/>
  <c r="Z63" i="25"/>
  <c r="AF63" i="25" s="1"/>
  <c r="AE63" i="25"/>
  <c r="L171" i="40"/>
  <c r="H22" i="36"/>
  <c r="H22" i="44" s="1"/>
  <c r="H21" i="40" s="1"/>
  <c r="AB63" i="25"/>
  <c r="Z26" i="25" s="1"/>
  <c r="K174" i="44"/>
  <c r="E43" i="93"/>
  <c r="K41" i="33" s="1"/>
  <c r="G10" i="33"/>
  <c r="G17" i="33"/>
  <c r="F30" i="33"/>
  <c r="I53" i="36"/>
  <c r="H102" i="36"/>
  <c r="H102" i="44" s="1"/>
  <c r="H99" i="40" s="1"/>
  <c r="J31" i="33"/>
  <c r="AF12" i="25"/>
  <c r="Z160" i="44"/>
  <c r="AL12" i="25"/>
  <c r="N160" i="36" s="1"/>
  <c r="N160" i="44" s="1"/>
  <c r="N155" i="40" s="1"/>
  <c r="I91" i="36"/>
  <c r="S91" i="36" s="1"/>
  <c r="K155" i="40"/>
  <c r="S160" i="44"/>
  <c r="S155" i="40" s="1"/>
  <c r="L161" i="40"/>
  <c r="AH51" i="25"/>
  <c r="AN51" i="25" s="1"/>
  <c r="AL14" i="25" s="1"/>
  <c r="N162" i="36" s="1"/>
  <c r="N162" i="44" s="1"/>
  <c r="N157" i="40" s="1"/>
  <c r="AL51" i="25"/>
  <c r="AJ14" i="25" s="1"/>
  <c r="L162" i="36" s="1"/>
  <c r="L162" i="44" s="1"/>
  <c r="Z162" i="44" s="1"/>
  <c r="AL27" i="25"/>
  <c r="N175" i="36" s="1"/>
  <c r="N175" i="44" s="1"/>
  <c r="R175" i="44" s="1"/>
  <c r="R170" i="40" s="1"/>
  <c r="AJ51" i="25"/>
  <c r="AH14" i="25" s="1"/>
  <c r="J162" i="36" s="1"/>
  <c r="J162" i="44" s="1"/>
  <c r="AK51" i="25"/>
  <c r="AI14" i="25" s="1"/>
  <c r="K162" i="36" s="1"/>
  <c r="K162" i="44" s="1"/>
  <c r="AI51" i="25"/>
  <c r="S166" i="44"/>
  <c r="S161" i="40" s="1"/>
  <c r="K161" i="40"/>
  <c r="AD36" i="25"/>
  <c r="N147" i="36" s="1"/>
  <c r="N147" i="44" s="1"/>
  <c r="AL32" i="25"/>
  <c r="N180" i="36" s="1"/>
  <c r="N180" i="44" s="1"/>
  <c r="N175" i="40" s="1"/>
  <c r="AD30" i="25"/>
  <c r="N141" i="36" s="1"/>
  <c r="N141" i="44" s="1"/>
  <c r="N137" i="40" s="1"/>
  <c r="AD35" i="25"/>
  <c r="AL37" i="25"/>
  <c r="N185" i="36" s="1"/>
  <c r="N185" i="44" s="1"/>
  <c r="N180" i="40" s="1"/>
  <c r="AN15" i="25"/>
  <c r="J121" i="36"/>
  <c r="J121" i="44" s="1"/>
  <c r="Y121" i="44" s="1"/>
  <c r="J166" i="36"/>
  <c r="J166" i="44" s="1"/>
  <c r="Y166" i="44" s="1"/>
  <c r="I96" i="36"/>
  <c r="S96" i="36" s="1"/>
  <c r="Q28" i="44"/>
  <c r="Q27" i="40" s="1"/>
  <c r="L158" i="40"/>
  <c r="AF17" i="25"/>
  <c r="D43" i="93"/>
  <c r="H41" i="33" s="1"/>
  <c r="J41" i="33" s="1"/>
  <c r="I4" i="33" s="1"/>
  <c r="G31" i="33"/>
  <c r="G8" i="33"/>
  <c r="G20" i="33"/>
  <c r="P7" i="31"/>
  <c r="G16" i="33"/>
  <c r="J22" i="33"/>
  <c r="J138" i="36"/>
  <c r="J138" i="44" s="1"/>
  <c r="Y138" i="44" s="1"/>
  <c r="J18" i="33"/>
  <c r="J19" i="33"/>
  <c r="G21" i="33"/>
  <c r="G7" i="33"/>
  <c r="H32" i="33"/>
  <c r="H107" i="36" s="1"/>
  <c r="H107" i="44" s="1"/>
  <c r="H104" i="40" s="1"/>
  <c r="D20" i="33"/>
  <c r="D18" i="33"/>
  <c r="I16" i="36"/>
  <c r="I16" i="44" s="1"/>
  <c r="I15" i="40" s="1"/>
  <c r="J8" i="33"/>
  <c r="D17" i="33"/>
  <c r="D19" i="33"/>
  <c r="J9" i="33"/>
  <c r="G27" i="33"/>
  <c r="AD27" i="25"/>
  <c r="N138" i="36" s="1"/>
  <c r="N138" i="44" s="1"/>
  <c r="N134" i="40" s="1"/>
  <c r="AD12" i="25"/>
  <c r="N123" i="36" s="1"/>
  <c r="N123" i="44" s="1"/>
  <c r="D26" i="33"/>
  <c r="H28" i="36"/>
  <c r="H28" i="44" s="1"/>
  <c r="H27" i="40" s="1"/>
  <c r="B51" i="33"/>
  <c r="D51" i="33" s="1"/>
  <c r="B14" i="33" s="1"/>
  <c r="AD17" i="25"/>
  <c r="N128" i="36" s="1"/>
  <c r="N128" i="44" s="1"/>
  <c r="N124" i="40" s="1"/>
  <c r="AL66" i="25"/>
  <c r="AJ29" i="25" s="1"/>
  <c r="L177" i="36" s="1"/>
  <c r="L177" i="44" s="1"/>
  <c r="L172" i="40" s="1"/>
  <c r="P129" i="44"/>
  <c r="P125" i="40" s="1"/>
  <c r="S176" i="44"/>
  <c r="S171" i="40" s="1"/>
  <c r="AD18" i="25"/>
  <c r="N129" i="36" s="1"/>
  <c r="N129" i="44" s="1"/>
  <c r="AH42" i="111"/>
  <c r="AI49" i="111" s="1"/>
  <c r="AD42" i="111"/>
  <c r="B63" i="40"/>
  <c r="Y171" i="44"/>
  <c r="J166" i="40"/>
  <c r="AD171" i="44"/>
  <c r="B97" i="40"/>
  <c r="B56" i="40"/>
  <c r="B135" i="40"/>
  <c r="Y160" i="44"/>
  <c r="J155" i="40"/>
  <c r="AD160" i="44"/>
  <c r="B105" i="40"/>
  <c r="B55" i="40"/>
  <c r="B53" i="40"/>
  <c r="N162" i="40"/>
  <c r="R167" i="44"/>
  <c r="R162" i="40" s="1"/>
  <c r="B70" i="40"/>
  <c r="B84" i="40"/>
  <c r="Y176" i="44"/>
  <c r="J171" i="40"/>
  <c r="AD176" i="44"/>
  <c r="P21" i="44"/>
  <c r="P20" i="40" s="1"/>
  <c r="H20" i="40"/>
  <c r="R174" i="44"/>
  <c r="R169" i="40" s="1"/>
  <c r="N169" i="40"/>
  <c r="B127" i="40"/>
  <c r="B83" i="40"/>
  <c r="N158" i="40"/>
  <c r="R163" i="44"/>
  <c r="R158" i="40" s="1"/>
  <c r="B134" i="40"/>
  <c r="AC122" i="44"/>
  <c r="D118" i="40"/>
  <c r="AC86" i="44"/>
  <c r="D83" i="40"/>
  <c r="Q132" i="44"/>
  <c r="Q128" i="40" s="1"/>
  <c r="C128" i="40"/>
  <c r="AC105" i="44"/>
  <c r="D102" i="40"/>
  <c r="Q59" i="44"/>
  <c r="Q57" i="40" s="1"/>
  <c r="C57" i="40"/>
  <c r="Q131" i="44"/>
  <c r="Q127" i="40" s="1"/>
  <c r="C127" i="40"/>
  <c r="Q56" i="44"/>
  <c r="Q54" i="40" s="1"/>
  <c r="C54" i="40"/>
  <c r="Q148" i="44"/>
  <c r="Q144" i="40" s="1"/>
  <c r="C144" i="40"/>
  <c r="AC52" i="44"/>
  <c r="D50" i="40"/>
  <c r="AC100" i="44"/>
  <c r="D97" i="40"/>
  <c r="AC69" i="44"/>
  <c r="D67" i="40"/>
  <c r="AC53" i="44"/>
  <c r="D51" i="40"/>
  <c r="Q26" i="44"/>
  <c r="Q25" i="40" s="1"/>
  <c r="C25" i="40"/>
  <c r="AC81" i="44"/>
  <c r="D78" i="40"/>
  <c r="AC59" i="44"/>
  <c r="D57" i="40"/>
  <c r="Q17" i="44"/>
  <c r="Q16" i="40" s="1"/>
  <c r="C16" i="40"/>
  <c r="Q133" i="44"/>
  <c r="Q129" i="40" s="1"/>
  <c r="C129" i="40"/>
  <c r="AC68" i="44"/>
  <c r="D66" i="40"/>
  <c r="Q106" i="44"/>
  <c r="Q103" i="40" s="1"/>
  <c r="C103" i="40"/>
  <c r="AC128" i="44"/>
  <c r="D124" i="40"/>
  <c r="I154" i="40"/>
  <c r="Q159" i="44"/>
  <c r="Q154" i="40" s="1"/>
  <c r="S175" i="36"/>
  <c r="H175" i="44"/>
  <c r="H170" i="40" s="1"/>
  <c r="X153" i="44"/>
  <c r="AC153" i="44"/>
  <c r="F148" i="40"/>
  <c r="B42" i="40"/>
  <c r="E115" i="40"/>
  <c r="E114" i="40"/>
  <c r="E130" i="40"/>
  <c r="E143" i="40"/>
  <c r="X71" i="44"/>
  <c r="F69" i="40"/>
  <c r="F140" i="40"/>
  <c r="X111" i="44"/>
  <c r="F108" i="40"/>
  <c r="X94" i="44"/>
  <c r="G91" i="40"/>
  <c r="E134" i="40"/>
  <c r="X102" i="44"/>
  <c r="G99" i="40"/>
  <c r="E118" i="40"/>
  <c r="E135" i="40"/>
  <c r="E133" i="40"/>
  <c r="H151" i="40"/>
  <c r="Z128" i="44"/>
  <c r="L124" i="40"/>
  <c r="AE159" i="44"/>
  <c r="M154" i="40"/>
  <c r="AE174" i="44"/>
  <c r="M169" i="40"/>
  <c r="AE169" i="44"/>
  <c r="M164" i="40"/>
  <c r="AE161" i="44"/>
  <c r="M156" i="40"/>
  <c r="Q173" i="44"/>
  <c r="Q168" i="40" s="1"/>
  <c r="C168" i="40"/>
  <c r="Q178" i="44"/>
  <c r="Q173" i="40" s="1"/>
  <c r="C173" i="40"/>
  <c r="K151" i="40"/>
  <c r="S156" i="44"/>
  <c r="S151" i="40" s="1"/>
  <c r="Q163" i="44"/>
  <c r="Q158" i="40" s="1"/>
  <c r="C158" i="40"/>
  <c r="K159" i="40"/>
  <c r="S164" i="44"/>
  <c r="S159" i="40" s="1"/>
  <c r="K177" i="40"/>
  <c r="S182" i="44"/>
  <c r="S177" i="40" s="1"/>
  <c r="Q12" i="44"/>
  <c r="Q11" i="40" s="1"/>
  <c r="C11" i="40"/>
  <c r="B116" i="40"/>
  <c r="AC48" i="44"/>
  <c r="D46" i="40"/>
  <c r="D71" i="40"/>
  <c r="I153" i="40"/>
  <c r="Q158" i="44"/>
  <c r="Q153" i="40" s="1"/>
  <c r="Q22" i="44"/>
  <c r="Q21" i="40" s="1"/>
  <c r="C21" i="40"/>
  <c r="B44" i="40"/>
  <c r="Z169" i="44"/>
  <c r="L164" i="40"/>
  <c r="Z159" i="44"/>
  <c r="L154" i="40"/>
  <c r="Z173" i="44"/>
  <c r="L168" i="40"/>
  <c r="E139" i="40"/>
  <c r="C141" i="40"/>
  <c r="B96" i="40"/>
  <c r="S175" i="44"/>
  <c r="S170" i="40" s="1"/>
  <c r="K170" i="40"/>
  <c r="Y180" i="44"/>
  <c r="J175" i="40"/>
  <c r="AD180" i="44"/>
  <c r="K179" i="40"/>
  <c r="S184" i="44"/>
  <c r="S179" i="40" s="1"/>
  <c r="K173" i="40"/>
  <c r="S178" i="44"/>
  <c r="S173" i="40" s="1"/>
  <c r="Z167" i="44"/>
  <c r="L162" i="40"/>
  <c r="S167" i="44"/>
  <c r="S162" i="40" s="1"/>
  <c r="K162" i="40"/>
  <c r="I152" i="40"/>
  <c r="Q157" i="44"/>
  <c r="Q152" i="40" s="1"/>
  <c r="Q9" i="44"/>
  <c r="Q8" i="40" s="1"/>
  <c r="I8" i="40"/>
  <c r="D101" i="40"/>
  <c r="AL116" i="111"/>
  <c r="AH116" i="111"/>
  <c r="AD116" i="111"/>
  <c r="X139" i="44"/>
  <c r="AD36" i="111"/>
  <c r="AL36" i="111"/>
  <c r="AC47" i="44"/>
  <c r="AB48" i="44"/>
  <c r="AL12" i="111"/>
  <c r="AD12" i="111"/>
  <c r="AC110" i="44"/>
  <c r="B79" i="40"/>
  <c r="B78" i="40"/>
  <c r="AC124" i="44"/>
  <c r="D120" i="40"/>
  <c r="AC148" i="44"/>
  <c r="D144" i="40"/>
  <c r="Q137" i="44"/>
  <c r="Q133" i="40" s="1"/>
  <c r="C133" i="40"/>
  <c r="Q95" i="44"/>
  <c r="Q92" i="40" s="1"/>
  <c r="C92" i="40"/>
  <c r="AC106" i="44"/>
  <c r="D103" i="40"/>
  <c r="AC54" i="44"/>
  <c r="D52" i="40"/>
  <c r="AC72" i="44"/>
  <c r="D70" i="40"/>
  <c r="AC57" i="44"/>
  <c r="D55" i="40"/>
  <c r="Q127" i="44"/>
  <c r="Q123" i="40" s="1"/>
  <c r="C123" i="40"/>
  <c r="AC60" i="44"/>
  <c r="D58" i="40"/>
  <c r="AC130" i="44"/>
  <c r="D126" i="40"/>
  <c r="AC56" i="44"/>
  <c r="D54" i="40"/>
  <c r="B65" i="40"/>
  <c r="Q58" i="44"/>
  <c r="Q56" i="40" s="1"/>
  <c r="C56" i="40"/>
  <c r="AC139" i="44"/>
  <c r="D135" i="40"/>
  <c r="AC82" i="44"/>
  <c r="D79" i="40"/>
  <c r="AC138" i="44"/>
  <c r="D134" i="40"/>
  <c r="AC95" i="44"/>
  <c r="D92" i="40"/>
  <c r="Q128" i="44"/>
  <c r="Q124" i="40" s="1"/>
  <c r="C124" i="40"/>
  <c r="D64" i="40"/>
  <c r="X20" i="44"/>
  <c r="G19" i="40"/>
  <c r="I162" i="40"/>
  <c r="Q167" i="44"/>
  <c r="Q162" i="40" s="1"/>
  <c r="S184" i="36"/>
  <c r="H184" i="44"/>
  <c r="I163" i="40"/>
  <c r="Q168" i="44"/>
  <c r="Q163" i="40" s="1"/>
  <c r="S182" i="36"/>
  <c r="H182" i="44"/>
  <c r="H177" i="40" s="1"/>
  <c r="E142" i="40"/>
  <c r="X101" i="44"/>
  <c r="G98" i="40"/>
  <c r="X91" i="44"/>
  <c r="G88" i="40"/>
  <c r="AC141" i="44"/>
  <c r="D137" i="40"/>
  <c r="B122" i="40"/>
  <c r="X72" i="44"/>
  <c r="G70" i="40"/>
  <c r="X67" i="44"/>
  <c r="F65" i="40"/>
  <c r="F121" i="40"/>
  <c r="AC44" i="44"/>
  <c r="D42" i="40"/>
  <c r="Z146" i="44"/>
  <c r="L142" i="40"/>
  <c r="Z123" i="44"/>
  <c r="L119" i="40"/>
  <c r="AE185" i="44"/>
  <c r="M180" i="40"/>
  <c r="AE180" i="44"/>
  <c r="M175" i="40"/>
  <c r="AE160" i="44"/>
  <c r="M155" i="40"/>
  <c r="Q181" i="44"/>
  <c r="Q176" i="40" s="1"/>
  <c r="C176" i="40"/>
  <c r="C172" i="40"/>
  <c r="Y185" i="44"/>
  <c r="J180" i="40"/>
  <c r="AD185" i="44"/>
  <c r="I166" i="40"/>
  <c r="Q171" i="44"/>
  <c r="Q166" i="40" s="1"/>
  <c r="I155" i="40"/>
  <c r="Q160" i="44"/>
  <c r="Q155" i="40" s="1"/>
  <c r="I169" i="40"/>
  <c r="Q174" i="44"/>
  <c r="Q169" i="40" s="1"/>
  <c r="S159" i="44"/>
  <c r="S154" i="40" s="1"/>
  <c r="K154" i="40"/>
  <c r="K153" i="40"/>
  <c r="S158" i="44"/>
  <c r="S153" i="40" s="1"/>
  <c r="K160" i="40"/>
  <c r="S165" i="44"/>
  <c r="S160" i="40" s="1"/>
  <c r="Y183" i="44"/>
  <c r="J178" i="40"/>
  <c r="AD183" i="44"/>
  <c r="Q162" i="44"/>
  <c r="Q157" i="40" s="1"/>
  <c r="C157" i="40"/>
  <c r="I174" i="40"/>
  <c r="Q179" i="44"/>
  <c r="Q174" i="40" s="1"/>
  <c r="K164" i="40"/>
  <c r="S169" i="44"/>
  <c r="S164" i="40" s="1"/>
  <c r="R162" i="44"/>
  <c r="R157" i="40" s="1"/>
  <c r="Q120" i="44"/>
  <c r="Q116" i="40" s="1"/>
  <c r="C116" i="40"/>
  <c r="S137" i="36"/>
  <c r="H137" i="44"/>
  <c r="H133" i="40" s="1"/>
  <c r="Q122" i="44"/>
  <c r="Q118" i="40" s="1"/>
  <c r="I118" i="40"/>
  <c r="AC50" i="44"/>
  <c r="D48" i="40"/>
  <c r="AC46" i="44"/>
  <c r="D44" i="40"/>
  <c r="Z185" i="44"/>
  <c r="L180" i="40"/>
  <c r="Z183" i="44"/>
  <c r="L178" i="40"/>
  <c r="Z164" i="44"/>
  <c r="L159" i="40"/>
  <c r="Z158" i="44"/>
  <c r="L153" i="40"/>
  <c r="Z165" i="44"/>
  <c r="L160" i="40"/>
  <c r="Z179" i="44"/>
  <c r="L174" i="40"/>
  <c r="F117" i="40"/>
  <c r="B139" i="40"/>
  <c r="Q110" i="44"/>
  <c r="Q107" i="40" s="1"/>
  <c r="C107" i="40"/>
  <c r="B45" i="40"/>
  <c r="Z180" i="44"/>
  <c r="L175" i="40"/>
  <c r="Y184" i="44"/>
  <c r="J179" i="40"/>
  <c r="AD184" i="44"/>
  <c r="K175" i="40"/>
  <c r="S180" i="44"/>
  <c r="S175" i="40" s="1"/>
  <c r="Y167" i="44"/>
  <c r="J162" i="40"/>
  <c r="AD167" i="44"/>
  <c r="K166" i="40"/>
  <c r="S171" i="44"/>
  <c r="S166" i="40" s="1"/>
  <c r="Y161" i="44"/>
  <c r="J156" i="40"/>
  <c r="AD161" i="44"/>
  <c r="AH80" i="111"/>
  <c r="AD80" i="111"/>
  <c r="AL80" i="111"/>
  <c r="K169" i="40"/>
  <c r="S174" i="44"/>
  <c r="S169" i="40" s="1"/>
  <c r="Q138" i="44"/>
  <c r="Q134" i="40" s="1"/>
  <c r="X132" i="44"/>
  <c r="X130" i="44"/>
  <c r="AD17" i="111"/>
  <c r="AL17" i="111"/>
  <c r="AH78" i="111"/>
  <c r="AI99" i="111" s="1"/>
  <c r="AD78" i="111"/>
  <c r="X147" i="44"/>
  <c r="AC118" i="44"/>
  <c r="V14" i="111"/>
  <c r="AL34" i="111"/>
  <c r="AD34" i="111"/>
  <c r="AL139" i="111"/>
  <c r="AD139" i="111"/>
  <c r="AH139" i="111"/>
  <c r="B82" i="40"/>
  <c r="B93" i="40"/>
  <c r="B88" i="40"/>
  <c r="B114" i="40"/>
  <c r="B118" i="40"/>
  <c r="B66" i="40"/>
  <c r="Y163" i="44"/>
  <c r="J158" i="40"/>
  <c r="AD163" i="44"/>
  <c r="B104" i="40"/>
  <c r="S120" i="36"/>
  <c r="H120" i="44"/>
  <c r="H116" i="40" s="1"/>
  <c r="B47" i="40"/>
  <c r="B57" i="40"/>
  <c r="B58" i="40"/>
  <c r="B143" i="40"/>
  <c r="B99" i="40"/>
  <c r="B133" i="40"/>
  <c r="N179" i="40"/>
  <c r="R184" i="44"/>
  <c r="R179" i="40" s="1"/>
  <c r="B128" i="40"/>
  <c r="Y174" i="44"/>
  <c r="J169" i="40"/>
  <c r="AD174" i="44"/>
  <c r="B142" i="40"/>
  <c r="B87" i="40"/>
  <c r="B132" i="40"/>
  <c r="B103" i="40"/>
  <c r="B67" i="40"/>
  <c r="S142" i="36"/>
  <c r="H142" i="44"/>
  <c r="H138" i="40" s="1"/>
  <c r="AC96" i="44"/>
  <c r="D93" i="40"/>
  <c r="Q94" i="44"/>
  <c r="Q91" i="40" s="1"/>
  <c r="C91" i="40"/>
  <c r="AC49" i="44"/>
  <c r="D47" i="40"/>
  <c r="Q84" i="44"/>
  <c r="Q81" i="40" s="1"/>
  <c r="C81" i="40"/>
  <c r="Q69" i="44"/>
  <c r="Q67" i="40" s="1"/>
  <c r="C67" i="40"/>
  <c r="AC94" i="44"/>
  <c r="D91" i="40"/>
  <c r="AC147" i="44"/>
  <c r="D143" i="40"/>
  <c r="AC137" i="44"/>
  <c r="D133" i="40"/>
  <c r="AC127" i="44"/>
  <c r="D123" i="40"/>
  <c r="AC111" i="44"/>
  <c r="D108" i="40"/>
  <c r="AC83" i="44"/>
  <c r="D80" i="40"/>
  <c r="Q60" i="44"/>
  <c r="Q58" i="40" s="1"/>
  <c r="C58" i="40"/>
  <c r="Q86" i="44"/>
  <c r="Q83" i="40" s="1"/>
  <c r="C83" i="40"/>
  <c r="Q85" i="44"/>
  <c r="Q82" i="40" s="1"/>
  <c r="C82" i="40"/>
  <c r="Q83" i="44"/>
  <c r="Q80" i="40" s="1"/>
  <c r="C80" i="40"/>
  <c r="B50" i="40"/>
  <c r="AC65" i="44"/>
  <c r="D63" i="40"/>
  <c r="Q20" i="44"/>
  <c r="Q19" i="40" s="1"/>
  <c r="C19" i="40"/>
  <c r="AC90" i="44"/>
  <c r="D87" i="40"/>
  <c r="I180" i="40"/>
  <c r="Q185" i="44"/>
  <c r="Q180" i="40" s="1"/>
  <c r="I156" i="40"/>
  <c r="Q161" i="44"/>
  <c r="Q156" i="40" s="1"/>
  <c r="H171" i="40"/>
  <c r="E127" i="40"/>
  <c r="E123" i="40"/>
  <c r="X95" i="44"/>
  <c r="F92" i="40"/>
  <c r="E129" i="40"/>
  <c r="X65" i="44"/>
  <c r="F63" i="40"/>
  <c r="B137" i="40"/>
  <c r="AC71" i="44"/>
  <c r="D69" i="40"/>
  <c r="X87" i="44"/>
  <c r="G84" i="40"/>
  <c r="X146" i="44"/>
  <c r="F142" i="40"/>
  <c r="E122" i="40"/>
  <c r="Z147" i="44"/>
  <c r="L143" i="40"/>
  <c r="Z122" i="44"/>
  <c r="L118" i="40"/>
  <c r="AE183" i="44"/>
  <c r="M178" i="40"/>
  <c r="AE171" i="44"/>
  <c r="M166" i="40"/>
  <c r="AE175" i="44"/>
  <c r="M170" i="40"/>
  <c r="I165" i="40"/>
  <c r="Q170" i="44"/>
  <c r="Q165" i="40" s="1"/>
  <c r="K163" i="40"/>
  <c r="S168" i="44"/>
  <c r="S163" i="40" s="1"/>
  <c r="B6" i="40"/>
  <c r="X48" i="44"/>
  <c r="F46" i="40"/>
  <c r="X177" i="44"/>
  <c r="F172" i="40"/>
  <c r="Z156" i="44"/>
  <c r="L151" i="40"/>
  <c r="Z168" i="44"/>
  <c r="L163" i="40"/>
  <c r="Z182" i="44"/>
  <c r="L177" i="40"/>
  <c r="Z157" i="44"/>
  <c r="L152" i="40"/>
  <c r="E141" i="40"/>
  <c r="S147" i="36"/>
  <c r="H147" i="44"/>
  <c r="H143" i="40" s="1"/>
  <c r="Z184" i="44"/>
  <c r="L179" i="40"/>
  <c r="Z175" i="44"/>
  <c r="L170" i="40"/>
  <c r="Y178" i="44"/>
  <c r="J173" i="40"/>
  <c r="AD178" i="44"/>
  <c r="Q130" i="44"/>
  <c r="Q126" i="40" s="1"/>
  <c r="I126" i="40"/>
  <c r="Q134" i="44"/>
  <c r="Q130" i="40" s="1"/>
  <c r="I130" i="40"/>
  <c r="AB97" i="44"/>
  <c r="X138" i="44"/>
  <c r="X148" i="44"/>
  <c r="V4" i="111"/>
  <c r="S163" i="44"/>
  <c r="S158" i="40" s="1"/>
  <c r="K158" i="40"/>
  <c r="Q129" i="44"/>
  <c r="Q125" i="40" s="1"/>
  <c r="AL15" i="111"/>
  <c r="AD15" i="111"/>
  <c r="AI72" i="111"/>
  <c r="Z171" i="44"/>
  <c r="L166" i="40"/>
  <c r="X133" i="44"/>
  <c r="X134" i="44"/>
  <c r="AH134" i="111"/>
  <c r="AD134" i="111"/>
  <c r="AL134" i="111"/>
  <c r="X124" i="44"/>
  <c r="Y123" i="44"/>
  <c r="AD123" i="44"/>
  <c r="J119" i="40"/>
  <c r="V13" i="111"/>
  <c r="AD13" i="111" s="1"/>
  <c r="N171" i="40"/>
  <c r="R176" i="44"/>
  <c r="R171" i="40" s="1"/>
  <c r="B91" i="40"/>
  <c r="H159" i="40"/>
  <c r="B59" i="40"/>
  <c r="B102" i="40"/>
  <c r="B124" i="40"/>
  <c r="B120" i="40"/>
  <c r="B130" i="40"/>
  <c r="B108" i="40"/>
  <c r="Y128" i="44"/>
  <c r="AD128" i="44"/>
  <c r="J124" i="40"/>
  <c r="B51" i="40"/>
  <c r="B80" i="40"/>
  <c r="Y147" i="44"/>
  <c r="AD147" i="44"/>
  <c r="J143" i="40"/>
  <c r="B123" i="40"/>
  <c r="B126" i="40"/>
  <c r="B92" i="40"/>
  <c r="B98" i="40"/>
  <c r="B129" i="40"/>
  <c r="B52" i="40"/>
  <c r="R166" i="44"/>
  <c r="R161" i="40" s="1"/>
  <c r="N161" i="40"/>
  <c r="N156" i="40"/>
  <c r="R161" i="44"/>
  <c r="R156" i="40" s="1"/>
  <c r="B115" i="40"/>
  <c r="B86" i="40"/>
  <c r="Q65" i="44"/>
  <c r="Q63" i="40" s="1"/>
  <c r="C63" i="40"/>
  <c r="AC58" i="44"/>
  <c r="D56" i="40"/>
  <c r="AC85" i="44"/>
  <c r="D82" i="40"/>
  <c r="Q147" i="44"/>
  <c r="Q143" i="40" s="1"/>
  <c r="C143" i="40"/>
  <c r="AC119" i="44"/>
  <c r="D115" i="40"/>
  <c r="AC131" i="44"/>
  <c r="D127" i="40"/>
  <c r="Q124" i="44"/>
  <c r="Q120" i="40" s="1"/>
  <c r="C120" i="40"/>
  <c r="AC134" i="44"/>
  <c r="D130" i="40"/>
  <c r="Q119" i="44"/>
  <c r="Q115" i="40" s="1"/>
  <c r="C115" i="40"/>
  <c r="AC126" i="44"/>
  <c r="D122" i="40"/>
  <c r="Q111" i="44"/>
  <c r="Q108" i="40" s="1"/>
  <c r="C108" i="40"/>
  <c r="AC133" i="44"/>
  <c r="D129" i="40"/>
  <c r="AC132" i="44"/>
  <c r="D128" i="40"/>
  <c r="AC102" i="44"/>
  <c r="D99" i="40"/>
  <c r="AC101" i="44"/>
  <c r="D98" i="40"/>
  <c r="AC87" i="44"/>
  <c r="D84" i="40"/>
  <c r="AC97" i="44"/>
  <c r="D94" i="40"/>
  <c r="Q139" i="44"/>
  <c r="Q135" i="40" s="1"/>
  <c r="C135" i="40"/>
  <c r="AC91" i="44"/>
  <c r="D88" i="40"/>
  <c r="S122" i="36"/>
  <c r="H122" i="44"/>
  <c r="H118" i="40" s="1"/>
  <c r="X141" i="44"/>
  <c r="F137" i="40"/>
  <c r="X118" i="44"/>
  <c r="F114" i="40"/>
  <c r="X127" i="44"/>
  <c r="F123" i="40"/>
  <c r="F119" i="40"/>
  <c r="X53" i="44"/>
  <c r="G51" i="40"/>
  <c r="X105" i="44"/>
  <c r="G102" i="40"/>
  <c r="AC67" i="44"/>
  <c r="D65" i="40"/>
  <c r="E126" i="40"/>
  <c r="X59" i="44"/>
  <c r="G57" i="40"/>
  <c r="X58" i="44"/>
  <c r="G56" i="40"/>
  <c r="X126" i="44"/>
  <c r="F122" i="40"/>
  <c r="X68" i="44"/>
  <c r="G66" i="40"/>
  <c r="X90" i="44"/>
  <c r="G87" i="40"/>
  <c r="B69" i="40"/>
  <c r="C137" i="40"/>
  <c r="Z121" i="44"/>
  <c r="L117" i="40"/>
  <c r="Z134" i="44"/>
  <c r="L130" i="40"/>
  <c r="AE167" i="44"/>
  <c r="M162" i="40"/>
  <c r="AE184" i="44"/>
  <c r="M179" i="40"/>
  <c r="AE163" i="44"/>
  <c r="M158" i="40"/>
  <c r="AE176" i="44"/>
  <c r="M171" i="40"/>
  <c r="AE166" i="44"/>
  <c r="M161" i="40"/>
  <c r="AE178" i="44"/>
  <c r="M173" i="40"/>
  <c r="Q182" i="44"/>
  <c r="Q177" i="40" s="1"/>
  <c r="C177" i="40"/>
  <c r="K180" i="40"/>
  <c r="S185" i="44"/>
  <c r="S180" i="40" s="1"/>
  <c r="S155" i="44"/>
  <c r="S150" i="40" s="1"/>
  <c r="K150" i="40"/>
  <c r="S179" i="44"/>
  <c r="S174" i="40" s="1"/>
  <c r="K174" i="40"/>
  <c r="Y159" i="44"/>
  <c r="J154" i="40"/>
  <c r="AD159" i="44"/>
  <c r="K152" i="40"/>
  <c r="S157" i="44"/>
  <c r="S152" i="40" s="1"/>
  <c r="K165" i="40"/>
  <c r="S170" i="44"/>
  <c r="S165" i="40" s="1"/>
  <c r="S183" i="44"/>
  <c r="S178" i="40" s="1"/>
  <c r="K178" i="40"/>
  <c r="K168" i="40"/>
  <c r="S173" i="44"/>
  <c r="S168" i="40" s="1"/>
  <c r="Q92" i="44"/>
  <c r="Q89" i="40" s="1"/>
  <c r="C89" i="40"/>
  <c r="X12" i="44"/>
  <c r="G11" i="40"/>
  <c r="X22" i="44"/>
  <c r="G21" i="40"/>
  <c r="I138" i="40"/>
  <c r="S155" i="36"/>
  <c r="H155" i="44"/>
  <c r="H150" i="40" s="1"/>
  <c r="X162" i="44"/>
  <c r="F157" i="40"/>
  <c r="X120" i="44"/>
  <c r="F116" i="40"/>
  <c r="B48" i="40"/>
  <c r="Z155" i="44"/>
  <c r="L150" i="40"/>
  <c r="Z170" i="44"/>
  <c r="L165" i="40"/>
  <c r="B117" i="40"/>
  <c r="Q146" i="44"/>
  <c r="Q142" i="40" s="1"/>
  <c r="I142" i="40"/>
  <c r="B107" i="40"/>
  <c r="Z178" i="44"/>
  <c r="L173" i="40"/>
  <c r="K156" i="40"/>
  <c r="S161" i="44"/>
  <c r="S156" i="40" s="1"/>
  <c r="AD150" i="111"/>
  <c r="AH150" i="111"/>
  <c r="AI160" i="111" s="1"/>
  <c r="X128" i="44"/>
  <c r="X131" i="44"/>
  <c r="X122" i="44"/>
  <c r="AD114" i="111"/>
  <c r="AH114" i="111"/>
  <c r="AI131" i="111" s="1"/>
  <c r="AL62" i="111"/>
  <c r="AD62" i="111"/>
  <c r="AH62" i="111"/>
  <c r="AC120" i="44"/>
  <c r="X137" i="44"/>
  <c r="X119" i="44"/>
  <c r="AN6" i="111"/>
  <c r="AL37" i="111"/>
  <c r="AC146" i="44"/>
  <c r="AB16" i="44"/>
  <c r="P100" i="44"/>
  <c r="P97" i="40" s="1"/>
  <c r="P124" i="44"/>
  <c r="P120" i="40" s="1"/>
  <c r="P134" i="44"/>
  <c r="P130" i="40" s="1"/>
  <c r="P53" i="44"/>
  <c r="P51" i="40" s="1"/>
  <c r="P57" i="44"/>
  <c r="P55" i="40" s="1"/>
  <c r="P72" i="44"/>
  <c r="P70" i="40" s="1"/>
  <c r="P87" i="44"/>
  <c r="P84" i="40" s="1"/>
  <c r="P131" i="44"/>
  <c r="P127" i="40" s="1"/>
  <c r="P138" i="44"/>
  <c r="P134" i="40" s="1"/>
  <c r="X100" i="44"/>
  <c r="X54" i="44"/>
  <c r="X86" i="44"/>
  <c r="X56" i="44"/>
  <c r="P126" i="44"/>
  <c r="P122" i="40" s="1"/>
  <c r="X83" i="44"/>
  <c r="X17" i="44"/>
  <c r="P143" i="44"/>
  <c r="P139" i="40" s="1"/>
  <c r="P110" i="44"/>
  <c r="P107" i="40" s="1"/>
  <c r="X49" i="44"/>
  <c r="X57" i="44"/>
  <c r="P82" i="44"/>
  <c r="P79" i="40" s="1"/>
  <c r="P58" i="44"/>
  <c r="P56" i="40" s="1"/>
  <c r="P139" i="44"/>
  <c r="P135" i="40" s="1"/>
  <c r="P127" i="44"/>
  <c r="P123" i="40" s="1"/>
  <c r="P146" i="44"/>
  <c r="P142" i="40" s="1"/>
  <c r="X81" i="44"/>
  <c r="X106" i="44"/>
  <c r="X18" i="44"/>
  <c r="X110" i="44"/>
  <c r="P96" i="44"/>
  <c r="P93" i="40" s="1"/>
  <c r="P65" i="44"/>
  <c r="P63" i="40" s="1"/>
  <c r="P91" i="44"/>
  <c r="P88" i="40" s="1"/>
  <c r="P130" i="44"/>
  <c r="P126" i="40" s="1"/>
  <c r="P132" i="44"/>
  <c r="P128" i="40" s="1"/>
  <c r="P69" i="44"/>
  <c r="P67" i="40" s="1"/>
  <c r="Q67" i="44"/>
  <c r="Q65" i="40" s="1"/>
  <c r="X52" i="44"/>
  <c r="P46" i="44"/>
  <c r="P44" i="40" s="1"/>
  <c r="X82" i="44"/>
  <c r="X85" i="44"/>
  <c r="P128" i="44"/>
  <c r="P124" i="40" s="1"/>
  <c r="P133" i="44"/>
  <c r="P129" i="40" s="1"/>
  <c r="P54" i="44"/>
  <c r="P52" i="40" s="1"/>
  <c r="P119" i="44"/>
  <c r="P115" i="40" s="1"/>
  <c r="X34" i="44"/>
  <c r="X97" i="44"/>
  <c r="X44" i="44"/>
  <c r="X96" i="44"/>
  <c r="X60" i="44"/>
  <c r="X46" i="44"/>
  <c r="X50" i="44"/>
  <c r="P47" i="44"/>
  <c r="P45" i="40" s="1"/>
  <c r="X47" i="44"/>
  <c r="X69" i="44"/>
  <c r="X26" i="44"/>
  <c r="S87" i="36"/>
  <c r="I87" i="44"/>
  <c r="I84" i="40" s="1"/>
  <c r="S18" i="36"/>
  <c r="I18" i="44"/>
  <c r="I17" i="40" s="1"/>
  <c r="Q7" i="44"/>
  <c r="Q6" i="40" s="1"/>
  <c r="S19" i="36"/>
  <c r="I19" i="44"/>
  <c r="I18" i="40" s="1"/>
  <c r="V12" i="43"/>
  <c r="C11" i="114" s="1"/>
  <c r="S177" i="36"/>
  <c r="S85" i="36"/>
  <c r="H85" i="44"/>
  <c r="H82" i="40" s="1"/>
  <c r="P90" i="44"/>
  <c r="P87" i="40" s="1"/>
  <c r="Q72" i="44"/>
  <c r="Q70" i="40" s="1"/>
  <c r="X23" i="44"/>
  <c r="Q102" i="44"/>
  <c r="Q99" i="40" s="1"/>
  <c r="S27" i="36"/>
  <c r="H27" i="44"/>
  <c r="H26" i="40" s="1"/>
  <c r="S106" i="36"/>
  <c r="H106" i="44"/>
  <c r="H103" i="40" s="1"/>
  <c r="B74" i="44"/>
  <c r="S48" i="36"/>
  <c r="I48" i="44"/>
  <c r="I46" i="40" s="1"/>
  <c r="S109" i="36"/>
  <c r="I109" i="44"/>
  <c r="I106" i="40" s="1"/>
  <c r="S86" i="36"/>
  <c r="H86" i="44"/>
  <c r="H83" i="40" s="1"/>
  <c r="S54" i="36"/>
  <c r="I54" i="44"/>
  <c r="P99" i="44"/>
  <c r="P96" i="40" s="1"/>
  <c r="Q104" i="44"/>
  <c r="Q101" i="40" s="1"/>
  <c r="P60" i="44"/>
  <c r="P58" i="40" s="1"/>
  <c r="S95" i="36"/>
  <c r="H95" i="44"/>
  <c r="H92" i="40" s="1"/>
  <c r="P83" i="44"/>
  <c r="P80" i="40" s="1"/>
  <c r="P55" i="44"/>
  <c r="P53" i="40" s="1"/>
  <c r="B148" i="44"/>
  <c r="R148" i="36"/>
  <c r="Q101" i="44"/>
  <c r="Q98" i="40" s="1"/>
  <c r="S92" i="36"/>
  <c r="H92" i="44"/>
  <c r="H89" i="40" s="1"/>
  <c r="S53" i="36"/>
  <c r="I53" i="44"/>
  <c r="I51" i="40" s="1"/>
  <c r="S97" i="36"/>
  <c r="I97" i="44"/>
  <c r="S46" i="36"/>
  <c r="I46" i="44"/>
  <c r="I44" i="40" s="1"/>
  <c r="S57" i="36"/>
  <c r="I57" i="44"/>
  <c r="S59" i="36"/>
  <c r="H59" i="44"/>
  <c r="H57" i="40" s="1"/>
  <c r="S82" i="36"/>
  <c r="I82" i="44"/>
  <c r="S94" i="36"/>
  <c r="H94" i="44"/>
  <c r="H91" i="40" s="1"/>
  <c r="B104" i="36"/>
  <c r="B104" i="44" s="1"/>
  <c r="AF35" i="25"/>
  <c r="J129" i="36"/>
  <c r="AD11" i="25"/>
  <c r="AL23" i="25"/>
  <c r="N171" i="36" s="1"/>
  <c r="N171" i="44" s="1"/>
  <c r="S64" i="36"/>
  <c r="H9" i="36"/>
  <c r="D16" i="33"/>
  <c r="I13" i="33"/>
  <c r="I88" i="36" s="1"/>
  <c r="I88" i="44" s="1"/>
  <c r="I85" i="40" s="1"/>
  <c r="G26" i="33"/>
  <c r="H17" i="36"/>
  <c r="H74" i="36"/>
  <c r="AF23" i="25"/>
  <c r="G104" i="36"/>
  <c r="G104" i="44" s="1"/>
  <c r="AF15" i="25"/>
  <c r="V9" i="43"/>
  <c r="C8" i="114" s="1"/>
  <c r="E104" i="36"/>
  <c r="E104" i="44" s="1"/>
  <c r="E101" i="40" s="1"/>
  <c r="H56" i="36"/>
  <c r="X30" i="31"/>
  <c r="F145" i="36"/>
  <c r="F145" i="44" s="1"/>
  <c r="F99" i="36"/>
  <c r="F99" i="44" s="1"/>
  <c r="F96" i="40" s="1"/>
  <c r="D8" i="33"/>
  <c r="G99" i="36"/>
  <c r="G99" i="44" s="1"/>
  <c r="G96" i="40" s="1"/>
  <c r="L130" i="36"/>
  <c r="L130" i="44" s="1"/>
  <c r="AF11" i="25"/>
  <c r="J146" i="36"/>
  <c r="J141" i="36"/>
  <c r="J141" i="44" s="1"/>
  <c r="AN13" i="25"/>
  <c r="J175" i="36"/>
  <c r="AF18" i="25"/>
  <c r="AD23" i="25"/>
  <c r="N134" i="36" s="1"/>
  <c r="N134" i="44" s="1"/>
  <c r="N130" i="40" s="1"/>
  <c r="G18" i="33"/>
  <c r="S72" i="36"/>
  <c r="H24" i="36"/>
  <c r="H24" i="44" s="1"/>
  <c r="H23" i="40" s="1"/>
  <c r="J126" i="36"/>
  <c r="J134" i="36"/>
  <c r="J134" i="44" s="1"/>
  <c r="I47" i="36"/>
  <c r="L126" i="36"/>
  <c r="L126" i="44" s="1"/>
  <c r="L138" i="36"/>
  <c r="L138" i="44" s="1"/>
  <c r="E99" i="36"/>
  <c r="E99" i="44" s="1"/>
  <c r="E96" i="40" s="1"/>
  <c r="G9" i="33"/>
  <c r="D25" i="33"/>
  <c r="G34" i="33"/>
  <c r="H111" i="36"/>
  <c r="J36" i="33"/>
  <c r="H36" i="36"/>
  <c r="D35" i="33"/>
  <c r="C23" i="33"/>
  <c r="AD19" i="25"/>
  <c r="L129" i="36"/>
  <c r="L129" i="44" s="1"/>
  <c r="L141" i="36"/>
  <c r="L141" i="44" s="1"/>
  <c r="AF36" i="25"/>
  <c r="AN30" i="25"/>
  <c r="AJ66" i="25"/>
  <c r="AH29" i="25" s="1"/>
  <c r="J177" i="36" s="1"/>
  <c r="J177" i="44" s="1"/>
  <c r="AH66" i="25"/>
  <c r="AN66" i="25" s="1"/>
  <c r="AL29" i="25" s="1"/>
  <c r="N177" i="36" s="1"/>
  <c r="N177" i="44" s="1"/>
  <c r="AI66" i="25"/>
  <c r="J122" i="36"/>
  <c r="AD15" i="25"/>
  <c r="AF19" i="25"/>
  <c r="AN32" i="25"/>
  <c r="AL30" i="25"/>
  <c r="N178" i="36" s="1"/>
  <c r="N178" i="44" s="1"/>
  <c r="J130" i="36"/>
  <c r="AN36" i="25"/>
  <c r="AD32" i="25"/>
  <c r="AN19" i="25"/>
  <c r="L143" i="36"/>
  <c r="L143" i="44" s="1"/>
  <c r="AK66" i="25"/>
  <c r="AI29" i="25" s="1"/>
  <c r="K177" i="36" s="1"/>
  <c r="K177" i="44" s="1"/>
  <c r="R47" i="36"/>
  <c r="AF32" i="25"/>
  <c r="J143" i="36"/>
  <c r="W35" i="43"/>
  <c r="D34" i="114" s="1"/>
  <c r="Q11" i="44"/>
  <c r="Q10" i="40" s="1"/>
  <c r="H88" i="36"/>
  <c r="H88" i="44" s="1"/>
  <c r="H85" i="40" s="1"/>
  <c r="AF42" i="31"/>
  <c r="AD5" i="31" s="1"/>
  <c r="C99" i="36"/>
  <c r="C99" i="44" s="1"/>
  <c r="C96" i="40" s="1"/>
  <c r="I103" i="36"/>
  <c r="I103" i="44" s="1"/>
  <c r="I100" i="40" s="1"/>
  <c r="J145" i="36"/>
  <c r="X25" i="31"/>
  <c r="D99" i="36"/>
  <c r="D99" i="44" s="1"/>
  <c r="B145" i="36"/>
  <c r="B145" i="44" s="1"/>
  <c r="AL11" i="25"/>
  <c r="N159" i="36" s="1"/>
  <c r="N159" i="44" s="1"/>
  <c r="R110" i="36"/>
  <c r="D121" i="36"/>
  <c r="D121" i="44" s="1"/>
  <c r="AF34" i="31"/>
  <c r="J25" i="31"/>
  <c r="B62" i="36" s="1"/>
  <c r="B62" i="44" s="1"/>
  <c r="L145" i="36"/>
  <c r="L145" i="44" s="1"/>
  <c r="D145" i="36"/>
  <c r="D145" i="44" s="1"/>
  <c r="I155" i="36"/>
  <c r="I155" i="44" s="1"/>
  <c r="I177" i="36"/>
  <c r="I177" i="44" s="1"/>
  <c r="I172" i="40" s="1"/>
  <c r="H98" i="36"/>
  <c r="H98" i="44" s="1"/>
  <c r="H95" i="40" s="1"/>
  <c r="I23" i="33"/>
  <c r="H28" i="33"/>
  <c r="F143" i="36"/>
  <c r="F143" i="44" s="1"/>
  <c r="D143" i="36"/>
  <c r="D143" i="44" s="1"/>
  <c r="L131" i="36"/>
  <c r="L131" i="44" s="1"/>
  <c r="AF10" i="31"/>
  <c r="C121" i="36"/>
  <c r="C121" i="44" s="1"/>
  <c r="G121" i="36"/>
  <c r="G121" i="44" s="1"/>
  <c r="G117" i="40" s="1"/>
  <c r="AF32" i="31"/>
  <c r="I125" i="36"/>
  <c r="I125" i="44" s="1"/>
  <c r="I121" i="40" s="1"/>
  <c r="E121" i="36"/>
  <c r="E121" i="44" s="1"/>
  <c r="C143" i="36"/>
  <c r="C143" i="44" s="1"/>
  <c r="L139" i="36"/>
  <c r="L139" i="44" s="1"/>
  <c r="R50" i="36"/>
  <c r="E73" i="36"/>
  <c r="E73" i="44" s="1"/>
  <c r="E71" i="40" s="1"/>
  <c r="AL61" i="25"/>
  <c r="AJ24" i="25" s="1"/>
  <c r="L172" i="36" s="1"/>
  <c r="L172" i="44" s="1"/>
  <c r="AD70" i="25"/>
  <c r="AB33" i="25" s="1"/>
  <c r="AE70" i="25"/>
  <c r="AD51" i="25"/>
  <c r="AB14" i="25" s="1"/>
  <c r="AE51" i="25"/>
  <c r="AD43" i="25"/>
  <c r="AB6" i="25" s="1"/>
  <c r="AE43" i="25"/>
  <c r="AL43" i="25"/>
  <c r="AJ6" i="25" s="1"/>
  <c r="L154" i="36" s="1"/>
  <c r="L154" i="44" s="1"/>
  <c r="AD61" i="25"/>
  <c r="AB24" i="25" s="1"/>
  <c r="AE61" i="25"/>
  <c r="AL70" i="25"/>
  <c r="AJ33" i="25" s="1"/>
  <c r="L181" i="36" s="1"/>
  <c r="L181" i="44" s="1"/>
  <c r="AD66" i="25"/>
  <c r="AB29" i="25" s="1"/>
  <c r="AE66" i="25"/>
  <c r="AC29" i="25" s="1"/>
  <c r="P25" i="44"/>
  <c r="P24" i="40" s="1"/>
  <c r="P22" i="44"/>
  <c r="P21" i="40" s="1"/>
  <c r="Q21" i="44"/>
  <c r="Q20" i="40" s="1"/>
  <c r="P18" i="44"/>
  <c r="P17" i="40" s="1"/>
  <c r="P12" i="44"/>
  <c r="P11" i="40" s="1"/>
  <c r="P20" i="44"/>
  <c r="P19" i="40" s="1"/>
  <c r="P23" i="44"/>
  <c r="P22" i="40" s="1"/>
  <c r="P8" i="44"/>
  <c r="P7" i="40" s="1"/>
  <c r="P10" i="44"/>
  <c r="P9" i="40" s="1"/>
  <c r="P26" i="44"/>
  <c r="P25" i="40" s="1"/>
  <c r="P34" i="44"/>
  <c r="P33" i="40" s="1"/>
  <c r="P31" i="44"/>
  <c r="P30" i="40" s="1"/>
  <c r="Y4" i="43"/>
  <c r="R120" i="36"/>
  <c r="G62" i="36"/>
  <c r="G62" i="44" s="1"/>
  <c r="G60" i="40" s="1"/>
  <c r="N25" i="31"/>
  <c r="F62" i="36" s="1"/>
  <c r="F62" i="44" s="1"/>
  <c r="F60" i="40" s="1"/>
  <c r="K25" i="31"/>
  <c r="C62" i="36" s="1"/>
  <c r="C62" i="44" s="1"/>
  <c r="C60" i="40" s="1"/>
  <c r="M25" i="31"/>
  <c r="E62" i="36" s="1"/>
  <c r="E62" i="44" s="1"/>
  <c r="E60" i="40" s="1"/>
  <c r="L25" i="31"/>
  <c r="P9" i="31"/>
  <c r="C46" i="36"/>
  <c r="P42" i="31"/>
  <c r="J5" i="31" s="1"/>
  <c r="X32" i="44"/>
  <c r="X10" i="44"/>
  <c r="X8" i="44"/>
  <c r="X7" i="44"/>
  <c r="X11" i="44"/>
  <c r="X37" i="44"/>
  <c r="X35" i="44"/>
  <c r="X13" i="44"/>
  <c r="X25" i="44"/>
  <c r="X21" i="44"/>
  <c r="AC11" i="44"/>
  <c r="U36" i="43"/>
  <c r="B35" i="114" s="1"/>
  <c r="M129" i="36"/>
  <c r="M129" i="44" s="1"/>
  <c r="M123" i="36"/>
  <c r="M123" i="44" s="1"/>
  <c r="G73" i="36"/>
  <c r="G73" i="44" s="1"/>
  <c r="G71" i="40" s="1"/>
  <c r="X8" i="43"/>
  <c r="E7" i="114" s="1"/>
  <c r="M139" i="36"/>
  <c r="M139" i="44" s="1"/>
  <c r="I90" i="36"/>
  <c r="M145" i="36"/>
  <c r="M145" i="44" s="1"/>
  <c r="G103" i="36"/>
  <c r="G103" i="44" s="1"/>
  <c r="G100" i="40" s="1"/>
  <c r="M143" i="36"/>
  <c r="M143" i="44" s="1"/>
  <c r="M121" i="36"/>
  <c r="M121" i="44" s="1"/>
  <c r="M130" i="36"/>
  <c r="M130" i="44" s="1"/>
  <c r="R37" i="36"/>
  <c r="M9" i="33"/>
  <c r="M138" i="36"/>
  <c r="M138" i="44" s="1"/>
  <c r="M141" i="36"/>
  <c r="M141" i="44" s="1"/>
  <c r="P11" i="33"/>
  <c r="P36" i="31"/>
  <c r="J169" i="36"/>
  <c r="AN37" i="25"/>
  <c r="R22" i="36"/>
  <c r="I30" i="33"/>
  <c r="J30" i="33" s="1"/>
  <c r="AC37" i="44"/>
  <c r="AN35" i="25"/>
  <c r="AF34" i="25"/>
  <c r="AD20" i="25"/>
  <c r="AC35" i="44"/>
  <c r="U20" i="43"/>
  <c r="B19" i="114" s="1"/>
  <c r="U31" i="43"/>
  <c r="B30" i="114" s="1"/>
  <c r="AC22" i="44"/>
  <c r="AC32" i="44"/>
  <c r="U12" i="43"/>
  <c r="B11" i="114" s="1"/>
  <c r="U9" i="43"/>
  <c r="B8" i="114" s="1"/>
  <c r="M122" i="36"/>
  <c r="M122" i="44" s="1"/>
  <c r="AC12" i="44"/>
  <c r="U10" i="43"/>
  <c r="B9" i="114" s="1"/>
  <c r="AN11" i="25"/>
  <c r="AC10" i="44"/>
  <c r="U24" i="43"/>
  <c r="B23" i="114" s="1"/>
  <c r="M134" i="36"/>
  <c r="M134" i="44" s="1"/>
  <c r="U21" i="43"/>
  <c r="B20" i="114" s="1"/>
  <c r="U34" i="43"/>
  <c r="B33" i="114" s="1"/>
  <c r="U6" i="43"/>
  <c r="B5" i="114" s="1"/>
  <c r="U7" i="43"/>
  <c r="B6" i="114" s="1"/>
  <c r="U22" i="43"/>
  <c r="B21" i="114" s="1"/>
  <c r="V10" i="43"/>
  <c r="C9" i="114" s="1"/>
  <c r="M131" i="36"/>
  <c r="M131" i="44" s="1"/>
  <c r="U11" i="43"/>
  <c r="B10" i="114" s="1"/>
  <c r="AC7" i="44"/>
  <c r="G25" i="33"/>
  <c r="J15" i="33"/>
  <c r="C29" i="33"/>
  <c r="D29" i="33" s="1"/>
  <c r="H13" i="36"/>
  <c r="H13" i="44" s="1"/>
  <c r="I35" i="36"/>
  <c r="I35" i="44" s="1"/>
  <c r="I34" i="40" s="1"/>
  <c r="D7" i="33"/>
  <c r="AC8" i="44"/>
  <c r="AC25" i="44"/>
  <c r="AC23" i="44"/>
  <c r="D30" i="33"/>
  <c r="AC21" i="44"/>
  <c r="AC13" i="44"/>
  <c r="D36" i="33"/>
  <c r="I10" i="36"/>
  <c r="D9" i="33"/>
  <c r="H30" i="36"/>
  <c r="H30" i="44" s="1"/>
  <c r="H29" i="40" s="1"/>
  <c r="G30" i="33"/>
  <c r="I68" i="36"/>
  <c r="I68" i="44" s="1"/>
  <c r="D12" i="33"/>
  <c r="C32" i="33"/>
  <c r="B32" i="33"/>
  <c r="B28" i="33"/>
  <c r="C28" i="33"/>
  <c r="F28" i="33"/>
  <c r="E28" i="33"/>
  <c r="H49" i="36"/>
  <c r="H49" i="44" s="1"/>
  <c r="H47" i="40" s="1"/>
  <c r="I37" i="36"/>
  <c r="I37" i="44" s="1"/>
  <c r="I36" i="40" s="1"/>
  <c r="I49" i="36"/>
  <c r="I49" i="44" s="1"/>
  <c r="H35" i="36"/>
  <c r="H35" i="44" s="1"/>
  <c r="G11" i="33"/>
  <c r="D34" i="33"/>
  <c r="H37" i="36"/>
  <c r="H32" i="36"/>
  <c r="H32" i="44" s="1"/>
  <c r="C31" i="33"/>
  <c r="H73" i="36"/>
  <c r="H73" i="44" s="1"/>
  <c r="H71" i="40" s="1"/>
  <c r="I13" i="36"/>
  <c r="I13" i="44" s="1"/>
  <c r="I12" i="40" s="1"/>
  <c r="F35" i="33"/>
  <c r="H68" i="36"/>
  <c r="H68" i="44" s="1"/>
  <c r="H66" i="40" s="1"/>
  <c r="P5" i="33"/>
  <c r="N41" i="33"/>
  <c r="P41" i="33" s="1"/>
  <c r="H154" i="36"/>
  <c r="O5" i="33"/>
  <c r="B43" i="93"/>
  <c r="B41" i="33" s="1"/>
  <c r="B50" i="33"/>
  <c r="H105" i="36"/>
  <c r="H105" i="44" s="1"/>
  <c r="H102" i="40" s="1"/>
  <c r="B56" i="100"/>
  <c r="D70" i="100"/>
  <c r="D49" i="100"/>
  <c r="D50" i="100"/>
  <c r="C56" i="100"/>
  <c r="C54" i="100"/>
  <c r="B73" i="100"/>
  <c r="B60" i="100"/>
  <c r="B50" i="100"/>
  <c r="D60" i="100"/>
  <c r="B70" i="100"/>
  <c r="B49" i="100"/>
  <c r="E50" i="100"/>
  <c r="AC49" i="25" s="1"/>
  <c r="AA12" i="25" s="1"/>
  <c r="D56" i="100"/>
  <c r="E54" i="100"/>
  <c r="AC53" i="25" s="1"/>
  <c r="AA16" i="25" s="1"/>
  <c r="C73" i="100"/>
  <c r="E60" i="100"/>
  <c r="AC59" i="25" s="1"/>
  <c r="AA22" i="25" s="1"/>
  <c r="E70" i="100"/>
  <c r="AC69" i="25" s="1"/>
  <c r="AA32" i="25" s="1"/>
  <c r="E49" i="100"/>
  <c r="AC48" i="25" s="1"/>
  <c r="AA11" i="25" s="1"/>
  <c r="B54" i="100"/>
  <c r="E73" i="100"/>
  <c r="AC72" i="25" s="1"/>
  <c r="AA35" i="25" s="1"/>
  <c r="C70" i="100"/>
  <c r="C49" i="100"/>
  <c r="C50" i="100"/>
  <c r="E56" i="100"/>
  <c r="AC55" i="25" s="1"/>
  <c r="AA18" i="25" s="1"/>
  <c r="D54" i="100"/>
  <c r="D73" i="100"/>
  <c r="C60" i="100"/>
  <c r="AF28" i="25"/>
  <c r="J139" i="36"/>
  <c r="AF20" i="25"/>
  <c r="J131" i="36"/>
  <c r="AD28" i="25"/>
  <c r="E29" i="31"/>
  <c r="E29" i="36" s="1"/>
  <c r="E29" i="44" s="1"/>
  <c r="E28" i="40" s="1"/>
  <c r="R48" i="36"/>
  <c r="I63" i="36"/>
  <c r="R23" i="36"/>
  <c r="B29" i="31"/>
  <c r="G29" i="31"/>
  <c r="G29" i="36" s="1"/>
  <c r="G29" i="44" s="1"/>
  <c r="G28" i="40" s="1"/>
  <c r="D29" i="31"/>
  <c r="D10" i="33"/>
  <c r="F29" i="36"/>
  <c r="F29" i="44" s="1"/>
  <c r="F28" i="40" s="1"/>
  <c r="J25" i="33"/>
  <c r="P30" i="33"/>
  <c r="C29" i="31"/>
  <c r="H11" i="36"/>
  <c r="I100" i="36"/>
  <c r="H171" i="36"/>
  <c r="B73" i="36"/>
  <c r="B73" i="44" s="1"/>
  <c r="D22" i="33"/>
  <c r="I23" i="36"/>
  <c r="AL21" i="25"/>
  <c r="N169" i="36" s="1"/>
  <c r="N169" i="44" s="1"/>
  <c r="AL35" i="25"/>
  <c r="N183" i="36" s="1"/>
  <c r="N183" i="44" s="1"/>
  <c r="M126" i="36"/>
  <c r="M126" i="44" s="1"/>
  <c r="M146" i="36"/>
  <c r="M146" i="44" s="1"/>
  <c r="H42" i="31"/>
  <c r="C5" i="31" s="1"/>
  <c r="R25" i="36"/>
  <c r="R21" i="36"/>
  <c r="R10" i="36"/>
  <c r="R35" i="36"/>
  <c r="R32" i="36"/>
  <c r="I31" i="36"/>
  <c r="R8" i="36"/>
  <c r="H160" i="36"/>
  <c r="P22" i="33"/>
  <c r="H179" i="36"/>
  <c r="R12" i="36"/>
  <c r="R7" i="36"/>
  <c r="R13" i="36"/>
  <c r="R11" i="36"/>
  <c r="E6" i="36"/>
  <c r="E6" i="44" s="1"/>
  <c r="E5" i="40" s="1"/>
  <c r="C6" i="36"/>
  <c r="C6" i="44" s="1"/>
  <c r="C5" i="40" s="1"/>
  <c r="F92" i="36"/>
  <c r="F92" i="44" s="1"/>
  <c r="F89" i="40" s="1"/>
  <c r="E92" i="36"/>
  <c r="E92" i="44" s="1"/>
  <c r="E89" i="40" s="1"/>
  <c r="D92" i="36"/>
  <c r="D92" i="44" s="1"/>
  <c r="G92" i="36"/>
  <c r="G92" i="44" s="1"/>
  <c r="G89" i="40" s="1"/>
  <c r="B92" i="36"/>
  <c r="B92" i="44" s="1"/>
  <c r="X18" i="31"/>
  <c r="H36" i="31"/>
  <c r="H31" i="31"/>
  <c r="G31" i="36"/>
  <c r="G31" i="44" s="1"/>
  <c r="G30" i="40" s="1"/>
  <c r="F36" i="36"/>
  <c r="F36" i="44" s="1"/>
  <c r="F35" i="40" s="1"/>
  <c r="D36" i="36"/>
  <c r="D36" i="44" s="1"/>
  <c r="D35" i="40" s="1"/>
  <c r="E36" i="36"/>
  <c r="E36" i="44" s="1"/>
  <c r="E35" i="40" s="1"/>
  <c r="E31" i="36"/>
  <c r="E31" i="44" s="1"/>
  <c r="E30" i="40" s="1"/>
  <c r="G36" i="36"/>
  <c r="G36" i="44" s="1"/>
  <c r="G35" i="40" s="1"/>
  <c r="C31" i="36"/>
  <c r="C31" i="44" s="1"/>
  <c r="C30" i="40" s="1"/>
  <c r="D31" i="36"/>
  <c r="D31" i="44" s="1"/>
  <c r="D30" i="40" s="1"/>
  <c r="F31" i="36"/>
  <c r="F31" i="44" s="1"/>
  <c r="C36" i="36"/>
  <c r="C36" i="44" s="1"/>
  <c r="AB51" i="25"/>
  <c r="Z14" i="25" s="1"/>
  <c r="AA51" i="25"/>
  <c r="Z51" i="25"/>
  <c r="AF51" i="25" s="1"/>
  <c r="AD14" i="25" s="1"/>
  <c r="AA70" i="25"/>
  <c r="Z70" i="25"/>
  <c r="AF70" i="25" s="1"/>
  <c r="AD33" i="25" s="1"/>
  <c r="AB70" i="25"/>
  <c r="Z33" i="25" s="1"/>
  <c r="AB43" i="25"/>
  <c r="Z6" i="25" s="1"/>
  <c r="Z43" i="25"/>
  <c r="AF43" i="25" s="1"/>
  <c r="AD6" i="25" s="1"/>
  <c r="AA43" i="25"/>
  <c r="B68" i="100"/>
  <c r="E68" i="100"/>
  <c r="D68" i="100"/>
  <c r="C68" i="100"/>
  <c r="AC71" i="25"/>
  <c r="AA34" i="25" s="1"/>
  <c r="AD34" i="25"/>
  <c r="AB61" i="25"/>
  <c r="Z24" i="25" s="1"/>
  <c r="Z61" i="25"/>
  <c r="AF61" i="25" s="1"/>
  <c r="AD24" i="25" s="1"/>
  <c r="AA61" i="25"/>
  <c r="C30" i="36"/>
  <c r="C30" i="44" s="1"/>
  <c r="C29" i="40" s="1"/>
  <c r="D30" i="31"/>
  <c r="B30" i="31"/>
  <c r="F30" i="31"/>
  <c r="G30" i="31"/>
  <c r="E30" i="31"/>
  <c r="AI43" i="25"/>
  <c r="AK43" i="25"/>
  <c r="AI6" i="25" s="1"/>
  <c r="K154" i="36" s="1"/>
  <c r="K154" i="44" s="1"/>
  <c r="AH43" i="25"/>
  <c r="AN43" i="25" s="1"/>
  <c r="AL6" i="25" s="1"/>
  <c r="N154" i="36" s="1"/>
  <c r="N154" i="44" s="1"/>
  <c r="AJ43" i="25"/>
  <c r="AH6" i="25" s="1"/>
  <c r="Z66" i="25"/>
  <c r="AF66" i="25" s="1"/>
  <c r="AD29" i="25" s="1"/>
  <c r="AB66" i="25"/>
  <c r="Z29" i="25" s="1"/>
  <c r="AA66" i="25"/>
  <c r="AK61" i="25"/>
  <c r="AI24" i="25" s="1"/>
  <c r="K172" i="36" s="1"/>
  <c r="K172" i="44" s="1"/>
  <c r="AI61" i="25"/>
  <c r="AJ61" i="25"/>
  <c r="AH24" i="25" s="1"/>
  <c r="AH61" i="25"/>
  <c r="AN61" i="25" s="1"/>
  <c r="AL24" i="25" s="1"/>
  <c r="N172" i="36" s="1"/>
  <c r="N172" i="44" s="1"/>
  <c r="E63" i="100"/>
  <c r="C63" i="100"/>
  <c r="B63" i="100"/>
  <c r="D63" i="100"/>
  <c r="AK70" i="25"/>
  <c r="AI33" i="25" s="1"/>
  <c r="K181" i="36" s="1"/>
  <c r="K181" i="44" s="1"/>
  <c r="AI70" i="25"/>
  <c r="AH70" i="25"/>
  <c r="AN70" i="25" s="1"/>
  <c r="AL33" i="25" s="1"/>
  <c r="N181" i="36" s="1"/>
  <c r="N181" i="44" s="1"/>
  <c r="AJ70" i="25"/>
  <c r="AH33" i="25" s="1"/>
  <c r="P25" i="33"/>
  <c r="H174" i="36"/>
  <c r="H174" i="44" s="1"/>
  <c r="H169" i="40" s="1"/>
  <c r="C53" i="100"/>
  <c r="B53" i="100"/>
  <c r="E53" i="100"/>
  <c r="D53" i="100"/>
  <c r="P21" i="33"/>
  <c r="H170" i="36"/>
  <c r="H170" i="44" s="1"/>
  <c r="H165" i="40" s="1"/>
  <c r="G6" i="36"/>
  <c r="G6" i="44" s="1"/>
  <c r="G5" i="40" s="1"/>
  <c r="F6" i="36"/>
  <c r="F6" i="44" s="1"/>
  <c r="F5" i="40" s="1"/>
  <c r="H6" i="31"/>
  <c r="B6" i="36"/>
  <c r="B6" i="44" s="1"/>
  <c r="B5" i="40" s="1"/>
  <c r="I8" i="36"/>
  <c r="AI42" i="31"/>
  <c r="AI5" i="31" s="1"/>
  <c r="C172" i="36"/>
  <c r="C172" i="44" s="1"/>
  <c r="F103" i="36"/>
  <c r="F103" i="44" s="1"/>
  <c r="U16" i="43"/>
  <c r="B15" i="114" s="1"/>
  <c r="AC18" i="44"/>
  <c r="U25" i="43"/>
  <c r="B24" i="114" s="1"/>
  <c r="U17" i="43"/>
  <c r="B16" i="114" s="1"/>
  <c r="AC26" i="44"/>
  <c r="AC20" i="44"/>
  <c r="M147" i="36"/>
  <c r="M147" i="44" s="1"/>
  <c r="M128" i="36"/>
  <c r="M128" i="44" s="1"/>
  <c r="AK8" i="25"/>
  <c r="M156" i="36" s="1"/>
  <c r="M156" i="44" s="1"/>
  <c r="AK9" i="25"/>
  <c r="M157" i="36" s="1"/>
  <c r="M157" i="44" s="1"/>
  <c r="AK29" i="25"/>
  <c r="M177" i="36" s="1"/>
  <c r="M177" i="44" s="1"/>
  <c r="AC8" i="25"/>
  <c r="AC25" i="25"/>
  <c r="AK34" i="25"/>
  <c r="M182" i="36" s="1"/>
  <c r="M182" i="44" s="1"/>
  <c r="AC16" i="25"/>
  <c r="AK7" i="25"/>
  <c r="M155" i="36" s="1"/>
  <c r="M155" i="44" s="1"/>
  <c r="AK16" i="25"/>
  <c r="M164" i="36" s="1"/>
  <c r="M164" i="44" s="1"/>
  <c r="AK14" i="25"/>
  <c r="M162" i="36" s="1"/>
  <c r="M162" i="44" s="1"/>
  <c r="AC21" i="25"/>
  <c r="AC31" i="25"/>
  <c r="AC7" i="25"/>
  <c r="AK17" i="25"/>
  <c r="M165" i="36" s="1"/>
  <c r="M165" i="44" s="1"/>
  <c r="AK31" i="25"/>
  <c r="M179" i="36" s="1"/>
  <c r="M179" i="44" s="1"/>
  <c r="AC37" i="25"/>
  <c r="AK22" i="25"/>
  <c r="M170" i="36" s="1"/>
  <c r="M170" i="44" s="1"/>
  <c r="AK20" i="25"/>
  <c r="M168" i="36" s="1"/>
  <c r="M168" i="44" s="1"/>
  <c r="AK10" i="25"/>
  <c r="M158" i="36" s="1"/>
  <c r="M158" i="44" s="1"/>
  <c r="AC26" i="25"/>
  <c r="AC22" i="25"/>
  <c r="AK25" i="25"/>
  <c r="M173" i="36" s="1"/>
  <c r="M173" i="44" s="1"/>
  <c r="AC13" i="25"/>
  <c r="AC9" i="25"/>
  <c r="S156" i="36"/>
  <c r="L133" i="36"/>
  <c r="L133" i="44" s="1"/>
  <c r="L142" i="36"/>
  <c r="L142" i="44" s="1"/>
  <c r="L118" i="36"/>
  <c r="L118" i="44" s="1"/>
  <c r="L119" i="36"/>
  <c r="L119" i="44" s="1"/>
  <c r="L136" i="36"/>
  <c r="L136" i="44" s="1"/>
  <c r="L127" i="36"/>
  <c r="L127" i="44" s="1"/>
  <c r="L124" i="36"/>
  <c r="L124" i="44" s="1"/>
  <c r="L148" i="36"/>
  <c r="L148" i="44" s="1"/>
  <c r="L137" i="36"/>
  <c r="L137" i="44" s="1"/>
  <c r="L120" i="36"/>
  <c r="L120" i="44" s="1"/>
  <c r="L132" i="36"/>
  <c r="L132" i="44" s="1"/>
  <c r="N121" i="36"/>
  <c r="N121" i="44" s="1"/>
  <c r="N117" i="40" s="1"/>
  <c r="N146" i="36"/>
  <c r="N146" i="44" s="1"/>
  <c r="R18" i="36"/>
  <c r="W21" i="43"/>
  <c r="D20" i="114" s="1"/>
  <c r="F24" i="36"/>
  <c r="F24" i="44" s="1"/>
  <c r="G33" i="36"/>
  <c r="G33" i="44" s="1"/>
  <c r="G32" i="40" s="1"/>
  <c r="C33" i="36"/>
  <c r="C33" i="44" s="1"/>
  <c r="C32" i="40" s="1"/>
  <c r="B103" i="36"/>
  <c r="B103" i="44" s="1"/>
  <c r="F33" i="36"/>
  <c r="F33" i="44" s="1"/>
  <c r="S60" i="36"/>
  <c r="D103" i="36"/>
  <c r="D103" i="44" s="1"/>
  <c r="C103" i="36"/>
  <c r="C103" i="44" s="1"/>
  <c r="E33" i="36"/>
  <c r="E33" i="44" s="1"/>
  <c r="E32" i="40" s="1"/>
  <c r="S176" i="36"/>
  <c r="D24" i="36"/>
  <c r="D24" i="44" s="1"/>
  <c r="D23" i="40" s="1"/>
  <c r="X29" i="31"/>
  <c r="B66" i="36"/>
  <c r="B66" i="44" s="1"/>
  <c r="H33" i="31"/>
  <c r="B33" i="36"/>
  <c r="B33" i="44" s="1"/>
  <c r="B32" i="40" s="1"/>
  <c r="X16" i="43"/>
  <c r="E15" i="114" s="1"/>
  <c r="I34" i="36"/>
  <c r="H121" i="36"/>
  <c r="V27" i="43"/>
  <c r="C26" i="114" s="1"/>
  <c r="J24" i="33"/>
  <c r="X19" i="43"/>
  <c r="E18" i="114" s="1"/>
  <c r="X7" i="43"/>
  <c r="E6" i="114" s="1"/>
  <c r="X35" i="43"/>
  <c r="E34" i="114" s="1"/>
  <c r="C140" i="36"/>
  <c r="C140" i="44" s="1"/>
  <c r="X12" i="43"/>
  <c r="E11" i="114" s="1"/>
  <c r="X18" i="43"/>
  <c r="E17" i="114" s="1"/>
  <c r="X27" i="43"/>
  <c r="E26" i="114" s="1"/>
  <c r="V31" i="43"/>
  <c r="C30" i="114" s="1"/>
  <c r="W25" i="43"/>
  <c r="D24" i="114" s="1"/>
  <c r="W36" i="43"/>
  <c r="D35" i="114" s="1"/>
  <c r="W6" i="43"/>
  <c r="D5" i="114" s="1"/>
  <c r="R71" i="36"/>
  <c r="AC6" i="31"/>
  <c r="V22" i="43"/>
  <c r="C21" i="114" s="1"/>
  <c r="V19" i="43"/>
  <c r="C18" i="114" s="1"/>
  <c r="X22" i="43"/>
  <c r="E21" i="114" s="1"/>
  <c r="W27" i="43"/>
  <c r="D26" i="114" s="1"/>
  <c r="W11" i="43"/>
  <c r="D10" i="114" s="1"/>
  <c r="V16" i="43"/>
  <c r="C15" i="114" s="1"/>
  <c r="V34" i="43"/>
  <c r="C33" i="114" s="1"/>
  <c r="X34" i="43"/>
  <c r="E33" i="114" s="1"/>
  <c r="V14" i="43"/>
  <c r="C13" i="114" s="1"/>
  <c r="R44" i="36"/>
  <c r="X25" i="43"/>
  <c r="E24" i="114" s="1"/>
  <c r="V20" i="43"/>
  <c r="C19" i="114" s="1"/>
  <c r="R67" i="36"/>
  <c r="X15" i="43"/>
  <c r="E14" i="114" s="1"/>
  <c r="W10" i="43"/>
  <c r="D9" i="114" s="1"/>
  <c r="X20" i="43"/>
  <c r="E19" i="114" s="1"/>
  <c r="V21" i="43"/>
  <c r="C20" i="114" s="1"/>
  <c r="C24" i="36"/>
  <c r="C24" i="44" s="1"/>
  <c r="C23" i="40" s="1"/>
  <c r="E98" i="36"/>
  <c r="E98" i="44" s="1"/>
  <c r="E95" i="40" s="1"/>
  <c r="G93" i="36"/>
  <c r="G93" i="44" s="1"/>
  <c r="G90" i="40" s="1"/>
  <c r="G43" i="36"/>
  <c r="G43" i="44" s="1"/>
  <c r="G41" i="40" s="1"/>
  <c r="F84" i="36"/>
  <c r="F84" i="44" s="1"/>
  <c r="F81" i="40" s="1"/>
  <c r="F136" i="36"/>
  <c r="F136" i="44" s="1"/>
  <c r="G66" i="36"/>
  <c r="G66" i="44" s="1"/>
  <c r="G64" i="40" s="1"/>
  <c r="G89" i="36"/>
  <c r="G89" i="44" s="1"/>
  <c r="G86" i="40" s="1"/>
  <c r="F74" i="36"/>
  <c r="F74" i="44" s="1"/>
  <c r="F72" i="40" s="1"/>
  <c r="E74" i="36"/>
  <c r="E74" i="44" s="1"/>
  <c r="E72" i="40" s="1"/>
  <c r="E61" i="36"/>
  <c r="E61" i="44" s="1"/>
  <c r="E59" i="40" s="1"/>
  <c r="E45" i="36"/>
  <c r="E45" i="44" s="1"/>
  <c r="E43" i="40" s="1"/>
  <c r="E63" i="36"/>
  <c r="E63" i="44" s="1"/>
  <c r="E61" i="40" s="1"/>
  <c r="G109" i="36"/>
  <c r="G109" i="44" s="1"/>
  <c r="G106" i="40" s="1"/>
  <c r="E142" i="36"/>
  <c r="E142" i="44" s="1"/>
  <c r="F108" i="36"/>
  <c r="F108" i="44" s="1"/>
  <c r="F105" i="40" s="1"/>
  <c r="E84" i="36"/>
  <c r="E84" i="44" s="1"/>
  <c r="E81" i="40" s="1"/>
  <c r="E55" i="36"/>
  <c r="E55" i="44" s="1"/>
  <c r="E53" i="40" s="1"/>
  <c r="E144" i="36"/>
  <c r="E144" i="44" s="1"/>
  <c r="E140" i="40" s="1"/>
  <c r="G64" i="36"/>
  <c r="G64" i="44" s="1"/>
  <c r="G62" i="40" s="1"/>
  <c r="G117" i="36"/>
  <c r="G117" i="44" s="1"/>
  <c r="G113" i="40" s="1"/>
  <c r="R141" i="36"/>
  <c r="G61" i="36"/>
  <c r="G61" i="44" s="1"/>
  <c r="G59" i="40" s="1"/>
  <c r="G45" i="36"/>
  <c r="G45" i="44" s="1"/>
  <c r="E108" i="36"/>
  <c r="E108" i="44" s="1"/>
  <c r="E105" i="40" s="1"/>
  <c r="E70" i="36"/>
  <c r="E70" i="44" s="1"/>
  <c r="E68" i="40" s="1"/>
  <c r="F140" i="36"/>
  <c r="F140" i="44" s="1"/>
  <c r="E89" i="36"/>
  <c r="E89" i="44" s="1"/>
  <c r="E86" i="40" s="1"/>
  <c r="G74" i="36"/>
  <c r="G74" i="44" s="1"/>
  <c r="G72" i="40" s="1"/>
  <c r="G98" i="36"/>
  <c r="G98" i="44" s="1"/>
  <c r="G123" i="36"/>
  <c r="G123" i="44" s="1"/>
  <c r="G119" i="40" s="1"/>
  <c r="F43" i="36"/>
  <c r="F43" i="44" s="1"/>
  <c r="G63" i="36"/>
  <c r="G63" i="44" s="1"/>
  <c r="F109" i="36"/>
  <c r="F109" i="44" s="1"/>
  <c r="G142" i="36"/>
  <c r="G142" i="44" s="1"/>
  <c r="G138" i="40" s="1"/>
  <c r="G136" i="36"/>
  <c r="G136" i="44" s="1"/>
  <c r="G132" i="40" s="1"/>
  <c r="F64" i="36"/>
  <c r="F64" i="44" s="1"/>
  <c r="F62" i="40" s="1"/>
  <c r="E64" i="36"/>
  <c r="E64" i="44" s="1"/>
  <c r="E62" i="40" s="1"/>
  <c r="F61" i="36"/>
  <c r="F61" i="44" s="1"/>
  <c r="F59" i="40" s="1"/>
  <c r="E66" i="36"/>
  <c r="E66" i="44" s="1"/>
  <c r="E64" i="40" s="1"/>
  <c r="F66" i="36"/>
  <c r="F66" i="44" s="1"/>
  <c r="F64" i="40" s="1"/>
  <c r="V29" i="43"/>
  <c r="C28" i="114" s="1"/>
  <c r="V6" i="43"/>
  <c r="C5" i="114" s="1"/>
  <c r="G125" i="36"/>
  <c r="G125" i="44" s="1"/>
  <c r="G121" i="40" s="1"/>
  <c r="E125" i="36"/>
  <c r="E125" i="44" s="1"/>
  <c r="F107" i="36"/>
  <c r="F107" i="44" s="1"/>
  <c r="F104" i="40" s="1"/>
  <c r="G107" i="36"/>
  <c r="G107" i="44" s="1"/>
  <c r="G104" i="40" s="1"/>
  <c r="F142" i="36"/>
  <c r="F142" i="44" s="1"/>
  <c r="G144" i="36"/>
  <c r="G144" i="44" s="1"/>
  <c r="G140" i="40" s="1"/>
  <c r="D140" i="36"/>
  <c r="D140" i="44" s="1"/>
  <c r="F89" i="36"/>
  <c r="F89" i="44" s="1"/>
  <c r="X6" i="43"/>
  <c r="E5" i="114" s="1"/>
  <c r="E107" i="36"/>
  <c r="E107" i="44" s="1"/>
  <c r="E104" i="40" s="1"/>
  <c r="E93" i="36"/>
  <c r="E93" i="44" s="1"/>
  <c r="E90" i="40" s="1"/>
  <c r="E123" i="36"/>
  <c r="E123" i="44" s="1"/>
  <c r="E43" i="36"/>
  <c r="E43" i="44" s="1"/>
  <c r="E41" i="40" s="1"/>
  <c r="E109" i="36"/>
  <c r="E109" i="44" s="1"/>
  <c r="E106" i="40" s="1"/>
  <c r="G108" i="36"/>
  <c r="G108" i="44" s="1"/>
  <c r="G105" i="40" s="1"/>
  <c r="F70" i="36"/>
  <c r="F70" i="44" s="1"/>
  <c r="F68" i="40" s="1"/>
  <c r="G84" i="36"/>
  <c r="G84" i="44" s="1"/>
  <c r="G81" i="40" s="1"/>
  <c r="F55" i="36"/>
  <c r="F55" i="44" s="1"/>
  <c r="F53" i="40" s="1"/>
  <c r="G55" i="36"/>
  <c r="G55" i="44" s="1"/>
  <c r="G53" i="40" s="1"/>
  <c r="E136" i="36"/>
  <c r="E136" i="44" s="1"/>
  <c r="E132" i="40" s="1"/>
  <c r="G70" i="36"/>
  <c r="G70" i="44" s="1"/>
  <c r="G68" i="40" s="1"/>
  <c r="G140" i="36"/>
  <c r="G140" i="44" s="1"/>
  <c r="G136" i="40" s="1"/>
  <c r="H101" i="36"/>
  <c r="B5" i="33"/>
  <c r="W26" i="43"/>
  <c r="D25" i="114" s="1"/>
  <c r="B24" i="36"/>
  <c r="B24" i="44" s="1"/>
  <c r="B23" i="40" s="1"/>
  <c r="W19" i="43"/>
  <c r="D18" i="114" s="1"/>
  <c r="J26" i="33"/>
  <c r="V33" i="43"/>
  <c r="C32" i="114" s="1"/>
  <c r="I6" i="36"/>
  <c r="I6" i="44" s="1"/>
  <c r="I5" i="40" s="1"/>
  <c r="H24" i="31"/>
  <c r="D33" i="33"/>
  <c r="E24" i="36"/>
  <c r="E24" i="44" s="1"/>
  <c r="E23" i="40" s="1"/>
  <c r="S20" i="36"/>
  <c r="S26" i="36"/>
  <c r="W12" i="43"/>
  <c r="D11" i="114" s="1"/>
  <c r="V18" i="43"/>
  <c r="C17" i="114" s="1"/>
  <c r="W30" i="43"/>
  <c r="D29" i="114" s="1"/>
  <c r="V15" i="43"/>
  <c r="C14" i="114" s="1"/>
  <c r="W15" i="43"/>
  <c r="D14" i="114" s="1"/>
  <c r="P29" i="31"/>
  <c r="W22" i="43"/>
  <c r="D21" i="114" s="1"/>
  <c r="X26" i="43"/>
  <c r="E25" i="114" s="1"/>
  <c r="AF29" i="31"/>
  <c r="X29" i="43"/>
  <c r="E28" i="114" s="1"/>
  <c r="W7" i="43"/>
  <c r="D6" i="114" s="1"/>
  <c r="V30" i="43"/>
  <c r="C29" i="114" s="1"/>
  <c r="R34" i="36"/>
  <c r="G49" i="33"/>
  <c r="E12" i="33" s="1"/>
  <c r="X10" i="43"/>
  <c r="E9" i="114" s="1"/>
  <c r="I44" i="36"/>
  <c r="I44" i="44" s="1"/>
  <c r="I62" i="36"/>
  <c r="I62" i="44" s="1"/>
  <c r="I60" i="40" s="1"/>
  <c r="I126" i="36"/>
  <c r="I126" i="44" s="1"/>
  <c r="I135" i="36"/>
  <c r="I135" i="44" s="1"/>
  <c r="I131" i="40" s="1"/>
  <c r="I61" i="36"/>
  <c r="I61" i="44" s="1"/>
  <c r="I59" i="40" s="1"/>
  <c r="I136" i="36"/>
  <c r="I136" i="44" s="1"/>
  <c r="I132" i="40" s="1"/>
  <c r="I70" i="36"/>
  <c r="I70" i="44" s="1"/>
  <c r="I68" i="40" s="1"/>
  <c r="I71" i="36"/>
  <c r="I71" i="44" s="1"/>
  <c r="I141" i="36"/>
  <c r="I141" i="44" s="1"/>
  <c r="I137" i="40" s="1"/>
  <c r="I25" i="36"/>
  <c r="I140" i="36"/>
  <c r="I140" i="44" s="1"/>
  <c r="I136" i="40" s="1"/>
  <c r="I118" i="36"/>
  <c r="I118" i="44" s="1"/>
  <c r="I144" i="36"/>
  <c r="I144" i="44" s="1"/>
  <c r="I140" i="40" s="1"/>
  <c r="I81" i="36"/>
  <c r="I81" i="44" s="1"/>
  <c r="I145" i="36"/>
  <c r="I145" i="44" s="1"/>
  <c r="I141" i="40" s="1"/>
  <c r="I99" i="36"/>
  <c r="D6" i="33"/>
  <c r="H7" i="36"/>
  <c r="U33" i="43"/>
  <c r="B32" i="114" s="1"/>
  <c r="V11" i="43"/>
  <c r="C10" i="114" s="1"/>
  <c r="AC34" i="44"/>
  <c r="W8" i="43"/>
  <c r="D7" i="114" s="1"/>
  <c r="AC17" i="44"/>
  <c r="C89" i="36"/>
  <c r="C89" i="44" s="1"/>
  <c r="C80" i="36"/>
  <c r="C80" i="44" s="1"/>
  <c r="C77" i="40" s="1"/>
  <c r="D61" i="36"/>
  <c r="D61" i="44" s="1"/>
  <c r="D109" i="36"/>
  <c r="D109" i="44" s="1"/>
  <c r="C108" i="36"/>
  <c r="C108" i="44" s="1"/>
  <c r="D55" i="36"/>
  <c r="D55" i="44" s="1"/>
  <c r="U19" i="43"/>
  <c r="B18" i="114" s="1"/>
  <c r="W31" i="43"/>
  <c r="D30" i="114" s="1"/>
  <c r="D123" i="36"/>
  <c r="D123" i="44" s="1"/>
  <c r="C109" i="36"/>
  <c r="C109" i="44" s="1"/>
  <c r="C19" i="36"/>
  <c r="C19" i="44" s="1"/>
  <c r="B140" i="36"/>
  <c r="B140" i="44" s="1"/>
  <c r="F19" i="36"/>
  <c r="F19" i="44" s="1"/>
  <c r="F18" i="40" s="1"/>
  <c r="C66" i="36"/>
  <c r="C66" i="44" s="1"/>
  <c r="C64" i="40" s="1"/>
  <c r="C74" i="36"/>
  <c r="C74" i="44" s="1"/>
  <c r="D98" i="36"/>
  <c r="D98" i="44" s="1"/>
  <c r="C125" i="36"/>
  <c r="C125" i="44" s="1"/>
  <c r="D107" i="36"/>
  <c r="D107" i="44" s="1"/>
  <c r="W20" i="43"/>
  <c r="D19" i="114" s="1"/>
  <c r="D93" i="36"/>
  <c r="D93" i="44" s="1"/>
  <c r="X36" i="43"/>
  <c r="E35" i="114" s="1"/>
  <c r="R56" i="36"/>
  <c r="C123" i="36"/>
  <c r="C123" i="44" s="1"/>
  <c r="R126" i="36"/>
  <c r="D43" i="36"/>
  <c r="D43" i="44" s="1"/>
  <c r="X21" i="43"/>
  <c r="E20" i="114" s="1"/>
  <c r="R97" i="36"/>
  <c r="D142" i="36"/>
  <c r="D142" i="44" s="1"/>
  <c r="D108" i="36"/>
  <c r="D108" i="44" s="1"/>
  <c r="C55" i="36"/>
  <c r="C55" i="44" s="1"/>
  <c r="D144" i="36"/>
  <c r="D144" i="44" s="1"/>
  <c r="W16" i="43"/>
  <c r="D15" i="114" s="1"/>
  <c r="D15" i="36"/>
  <c r="D15" i="44" s="1"/>
  <c r="D14" i="40" s="1"/>
  <c r="D19" i="36"/>
  <c r="D19" i="44" s="1"/>
  <c r="D18" i="40" s="1"/>
  <c r="R52" i="36"/>
  <c r="R26" i="36"/>
  <c r="C98" i="36"/>
  <c r="C98" i="44" s="1"/>
  <c r="C95" i="40" s="1"/>
  <c r="D125" i="36"/>
  <c r="D125" i="44" s="1"/>
  <c r="C45" i="36"/>
  <c r="C45" i="44" s="1"/>
  <c r="D84" i="36"/>
  <c r="D84" i="44" s="1"/>
  <c r="C144" i="36"/>
  <c r="C144" i="44" s="1"/>
  <c r="D136" i="36"/>
  <c r="D136" i="44" s="1"/>
  <c r="C15" i="36"/>
  <c r="C15" i="44" s="1"/>
  <c r="C14" i="40" s="1"/>
  <c r="G15" i="36"/>
  <c r="G15" i="44" s="1"/>
  <c r="G19" i="36"/>
  <c r="G19" i="44" s="1"/>
  <c r="G18" i="40" s="1"/>
  <c r="D70" i="36"/>
  <c r="D70" i="44" s="1"/>
  <c r="C64" i="36"/>
  <c r="C64" i="44" s="1"/>
  <c r="X14" i="43"/>
  <c r="E13" i="114" s="1"/>
  <c r="C107" i="36"/>
  <c r="C107" i="44" s="1"/>
  <c r="C142" i="36"/>
  <c r="C142" i="44" s="1"/>
  <c r="C138" i="40" s="1"/>
  <c r="F14" i="36"/>
  <c r="F14" i="44" s="1"/>
  <c r="F13" i="40" s="1"/>
  <c r="C136" i="36"/>
  <c r="C136" i="44" s="1"/>
  <c r="C79" i="36"/>
  <c r="C79" i="44" s="1"/>
  <c r="C76" i="40" s="1"/>
  <c r="D89" i="36"/>
  <c r="D89" i="44" s="1"/>
  <c r="D74" i="36"/>
  <c r="D74" i="44" s="1"/>
  <c r="C93" i="36"/>
  <c r="C93" i="44" s="1"/>
  <c r="C61" i="36"/>
  <c r="C61" i="44" s="1"/>
  <c r="D45" i="36"/>
  <c r="D45" i="44" s="1"/>
  <c r="C63" i="36"/>
  <c r="C63" i="44" s="1"/>
  <c r="C61" i="40" s="1"/>
  <c r="D63" i="36"/>
  <c r="D63" i="44" s="1"/>
  <c r="E15" i="36"/>
  <c r="E15" i="44" s="1"/>
  <c r="E14" i="40" s="1"/>
  <c r="E19" i="36"/>
  <c r="E19" i="44" s="1"/>
  <c r="E18" i="40" s="1"/>
  <c r="C70" i="36"/>
  <c r="C70" i="44" s="1"/>
  <c r="D64" i="36"/>
  <c r="D64" i="44" s="1"/>
  <c r="Z6" i="31"/>
  <c r="AA6" i="31"/>
  <c r="AD6" i="31"/>
  <c r="AB6" i="31"/>
  <c r="S127" i="36"/>
  <c r="H108" i="36"/>
  <c r="H108" i="44" s="1"/>
  <c r="H105" i="40" s="1"/>
  <c r="K33" i="33"/>
  <c r="H6" i="33"/>
  <c r="J33" i="33"/>
  <c r="P37" i="31"/>
  <c r="K32" i="33"/>
  <c r="K23" i="33"/>
  <c r="K6" i="33"/>
  <c r="E32" i="33"/>
  <c r="E23" i="33"/>
  <c r="B51" i="36"/>
  <c r="B51" i="44" s="1"/>
  <c r="AD31" i="25"/>
  <c r="W122" i="40"/>
  <c r="B88" i="36"/>
  <c r="B88" i="44" s="1"/>
  <c r="U5" i="31"/>
  <c r="T5" i="31"/>
  <c r="W5" i="31"/>
  <c r="R100" i="36"/>
  <c r="AD22" i="25"/>
  <c r="S93" i="36"/>
  <c r="R122" i="36"/>
  <c r="R147" i="36"/>
  <c r="S157" i="36"/>
  <c r="T180" i="36"/>
  <c r="P24" i="31"/>
  <c r="R68" i="36"/>
  <c r="R102" i="36"/>
  <c r="J155" i="36"/>
  <c r="J155" i="44" s="1"/>
  <c r="AN7" i="25"/>
  <c r="J182" i="36"/>
  <c r="J182" i="44" s="1"/>
  <c r="AN34" i="25"/>
  <c r="B84" i="36"/>
  <c r="B84" i="44" s="1"/>
  <c r="X10" i="31"/>
  <c r="T171" i="36"/>
  <c r="R146" i="36"/>
  <c r="R20" i="36"/>
  <c r="R131" i="36"/>
  <c r="R106" i="36"/>
  <c r="AD26" i="25"/>
  <c r="S126" i="36"/>
  <c r="D24" i="33"/>
  <c r="X15" i="31"/>
  <c r="R94" i="36"/>
  <c r="R59" i="36"/>
  <c r="T183" i="36"/>
  <c r="R49" i="36"/>
  <c r="S45" i="36"/>
  <c r="R85" i="36"/>
  <c r="AD21" i="25"/>
  <c r="J42" i="33"/>
  <c r="I5" i="33" s="1"/>
  <c r="R96" i="36"/>
  <c r="W125" i="40"/>
  <c r="B98" i="36"/>
  <c r="B98" i="44" s="1"/>
  <c r="X24" i="31"/>
  <c r="J173" i="36"/>
  <c r="J173" i="44" s="1"/>
  <c r="AN25" i="25"/>
  <c r="H67" i="36"/>
  <c r="H67" i="44" s="1"/>
  <c r="G29" i="33"/>
  <c r="T184" i="36"/>
  <c r="B93" i="36"/>
  <c r="B93" i="44" s="1"/>
  <c r="X19" i="31"/>
  <c r="W14" i="31"/>
  <c r="T14" i="31"/>
  <c r="S14" i="31"/>
  <c r="U14" i="31"/>
  <c r="V14" i="31"/>
  <c r="S84" i="36"/>
  <c r="R105" i="36"/>
  <c r="B63" i="36"/>
  <c r="B63" i="44" s="1"/>
  <c r="P26" i="31"/>
  <c r="J179" i="36"/>
  <c r="J179" i="44" s="1"/>
  <c r="AN31" i="25"/>
  <c r="R132" i="36"/>
  <c r="R72" i="36"/>
  <c r="T174" i="36"/>
  <c r="T185" i="36"/>
  <c r="AL9" i="25"/>
  <c r="N157" i="36" s="1"/>
  <c r="N157" i="44" s="1"/>
  <c r="S169" i="36"/>
  <c r="E24" i="33"/>
  <c r="R5" i="31"/>
  <c r="B19" i="36"/>
  <c r="B19" i="44" s="1"/>
  <c r="B18" i="40" s="1"/>
  <c r="H19" i="31"/>
  <c r="AF25" i="31"/>
  <c r="AL10" i="25"/>
  <c r="N158" i="36" s="1"/>
  <c r="N158" i="44" s="1"/>
  <c r="J137" i="36"/>
  <c r="J137" i="44" s="1"/>
  <c r="AF26" i="25"/>
  <c r="AN14" i="25"/>
  <c r="S55" i="36"/>
  <c r="R65" i="36"/>
  <c r="H89" i="36"/>
  <c r="H89" i="44" s="1"/>
  <c r="J14" i="33"/>
  <c r="R53" i="36"/>
  <c r="J142" i="36"/>
  <c r="J142" i="44" s="1"/>
  <c r="AF31" i="25"/>
  <c r="T147" i="36"/>
  <c r="S183" i="36"/>
  <c r="B45" i="36"/>
  <c r="B45" i="44" s="1"/>
  <c r="P8" i="31"/>
  <c r="T167" i="36"/>
  <c r="R130" i="36"/>
  <c r="T178" i="36"/>
  <c r="R137" i="36"/>
  <c r="P18" i="31"/>
  <c r="J156" i="36"/>
  <c r="J156" i="44" s="1"/>
  <c r="AN8" i="25"/>
  <c r="AD25" i="25"/>
  <c r="R133" i="36"/>
  <c r="B142" i="36"/>
  <c r="B142" i="44" s="1"/>
  <c r="AF31" i="31"/>
  <c r="AD9" i="25"/>
  <c r="J157" i="36"/>
  <c r="J157" i="44" s="1"/>
  <c r="AN9" i="25"/>
  <c r="R54" i="36"/>
  <c r="J164" i="36"/>
  <c r="J164" i="44" s="1"/>
  <c r="AN16" i="25"/>
  <c r="C14" i="31"/>
  <c r="B64" i="36"/>
  <c r="B64" i="44" s="1"/>
  <c r="P27" i="31"/>
  <c r="R90" i="36"/>
  <c r="R69" i="36"/>
  <c r="R118" i="36"/>
  <c r="S69" i="36"/>
  <c r="R101" i="36"/>
  <c r="B70" i="36"/>
  <c r="B70" i="44" s="1"/>
  <c r="P33" i="31"/>
  <c r="W139" i="40"/>
  <c r="B125" i="36"/>
  <c r="B125" i="44" s="1"/>
  <c r="AF14" i="31"/>
  <c r="AL25" i="25"/>
  <c r="N173" i="36" s="1"/>
  <c r="N173" i="44" s="1"/>
  <c r="T160" i="36"/>
  <c r="T6" i="31"/>
  <c r="R6" i="31"/>
  <c r="U6" i="31"/>
  <c r="V6" i="31"/>
  <c r="W6" i="31"/>
  <c r="R83" i="36"/>
  <c r="S165" i="36"/>
  <c r="R60" i="36"/>
  <c r="B123" i="36"/>
  <c r="B123" i="44" s="1"/>
  <c r="AF12" i="31"/>
  <c r="AD7" i="25"/>
  <c r="O4" i="29"/>
  <c r="O116" i="44" s="1"/>
  <c r="O112" i="40" s="1"/>
  <c r="AA24" i="31"/>
  <c r="AC24" i="31"/>
  <c r="AB24" i="31"/>
  <c r="AE24" i="31"/>
  <c r="AD24" i="31"/>
  <c r="R127" i="36"/>
  <c r="AL17" i="25"/>
  <c r="N165" i="36" s="1"/>
  <c r="N165" i="44" s="1"/>
  <c r="B43" i="36"/>
  <c r="B43" i="44" s="1"/>
  <c r="P6" i="31"/>
  <c r="J136" i="36"/>
  <c r="J136" i="44" s="1"/>
  <c r="AF25" i="25"/>
  <c r="AL34" i="25"/>
  <c r="N182" i="36" s="1"/>
  <c r="N182" i="44" s="1"/>
  <c r="J170" i="36"/>
  <c r="J170" i="44" s="1"/>
  <c r="AN22" i="25"/>
  <c r="T161" i="36"/>
  <c r="B144" i="36"/>
  <c r="B144" i="44" s="1"/>
  <c r="AF33" i="31"/>
  <c r="S83" i="36"/>
  <c r="B15" i="36"/>
  <c r="B15" i="44" s="1"/>
  <c r="B14" i="40" s="1"/>
  <c r="H15" i="31"/>
  <c r="R81" i="36"/>
  <c r="B14" i="31"/>
  <c r="D14" i="31"/>
  <c r="G14" i="31"/>
  <c r="E14" i="31"/>
  <c r="R124" i="36"/>
  <c r="R111" i="36"/>
  <c r="R139" i="36"/>
  <c r="R91" i="36"/>
  <c r="J118" i="36"/>
  <c r="J118" i="44" s="1"/>
  <c r="AF7" i="25"/>
  <c r="B135" i="36"/>
  <c r="B135" i="44" s="1"/>
  <c r="J165" i="36"/>
  <c r="J165" i="44" s="1"/>
  <c r="AN17" i="25"/>
  <c r="B109" i="36"/>
  <c r="B109" i="44" s="1"/>
  <c r="X35" i="31"/>
  <c r="AL22" i="25"/>
  <c r="N170" i="36" s="1"/>
  <c r="N170" i="44" s="1"/>
  <c r="J120" i="36"/>
  <c r="J120" i="44" s="1"/>
  <c r="AF9" i="25"/>
  <c r="S65" i="36"/>
  <c r="R87" i="36"/>
  <c r="AL20" i="25"/>
  <c r="N168" i="36" s="1"/>
  <c r="N168" i="44" s="1"/>
  <c r="AL16" i="25"/>
  <c r="N164" i="36" s="1"/>
  <c r="N164" i="44" s="1"/>
  <c r="R86" i="36"/>
  <c r="R119" i="36"/>
  <c r="S58" i="36"/>
  <c r="AL8" i="25"/>
  <c r="N156" i="36" s="1"/>
  <c r="N156" i="44" s="1"/>
  <c r="J168" i="36"/>
  <c r="J168" i="44" s="1"/>
  <c r="AN20" i="25"/>
  <c r="T123" i="36"/>
  <c r="W116" i="40"/>
  <c r="J133" i="36"/>
  <c r="J133" i="44" s="1"/>
  <c r="AF22" i="25"/>
  <c r="R128" i="36"/>
  <c r="J124" i="36"/>
  <c r="J124" i="44" s="1"/>
  <c r="AF13" i="25"/>
  <c r="J132" i="36"/>
  <c r="J132" i="44" s="1"/>
  <c r="AF21" i="25"/>
  <c r="R17" i="36"/>
  <c r="R58" i="36"/>
  <c r="G42" i="33"/>
  <c r="F5" i="33" s="1"/>
  <c r="H125" i="36"/>
  <c r="H125" i="44" s="1"/>
  <c r="H121" i="40" s="1"/>
  <c r="M13" i="33"/>
  <c r="T128" i="36"/>
  <c r="X34" i="31"/>
  <c r="T159" i="36"/>
  <c r="AD8" i="25"/>
  <c r="R95" i="36"/>
  <c r="AL7" i="25"/>
  <c r="N155" i="36" s="1"/>
  <c r="N155" i="44" s="1"/>
  <c r="AD37" i="25"/>
  <c r="AD16" i="25"/>
  <c r="J127" i="36"/>
  <c r="J127" i="44" s="1"/>
  <c r="AF16" i="25"/>
  <c r="T176" i="36"/>
  <c r="M41" i="33"/>
  <c r="L4" i="33" s="1"/>
  <c r="K24" i="33"/>
  <c r="C43" i="97"/>
  <c r="F41" i="33" s="1"/>
  <c r="J158" i="36"/>
  <c r="J158" i="44" s="1"/>
  <c r="AN10" i="25"/>
  <c r="V5" i="31"/>
  <c r="S12" i="36"/>
  <c r="X33" i="31"/>
  <c r="S164" i="36"/>
  <c r="E33" i="33"/>
  <c r="R82" i="36"/>
  <c r="AD13" i="25"/>
  <c r="R134" i="36"/>
  <c r="M14" i="31"/>
  <c r="K14" i="31"/>
  <c r="L14" i="31"/>
  <c r="O14" i="31"/>
  <c r="N14" i="31"/>
  <c r="K28" i="33"/>
  <c r="E6" i="33"/>
  <c r="S158" i="36"/>
  <c r="K29" i="33"/>
  <c r="J119" i="36"/>
  <c r="J119" i="44" s="1"/>
  <c r="AF8" i="25"/>
  <c r="R57" i="36"/>
  <c r="AL31" i="25"/>
  <c r="N179" i="36" s="1"/>
  <c r="N179" i="44" s="1"/>
  <c r="P4" i="29"/>
  <c r="J148" i="36"/>
  <c r="AF37" i="25"/>
  <c r="B43" i="97"/>
  <c r="C41" i="33" s="1"/>
  <c r="S21" i="36"/>
  <c r="T163" i="36"/>
  <c r="H104" i="36"/>
  <c r="H104" i="44" s="1"/>
  <c r="H101" i="40" s="1"/>
  <c r="J29" i="33"/>
  <c r="M42" i="33"/>
  <c r="L5" i="33" s="1"/>
  <c r="G51" i="33"/>
  <c r="E14" i="33" s="1"/>
  <c r="R138" i="36"/>
  <c r="I96" i="44" l="1"/>
  <c r="Q96" i="44" s="1"/>
  <c r="Q93" i="40" s="1"/>
  <c r="S22" i="36"/>
  <c r="R160" i="44"/>
  <c r="R155" i="40" s="1"/>
  <c r="S16" i="36"/>
  <c r="N170" i="40"/>
  <c r="S102" i="36"/>
  <c r="P102" i="44"/>
  <c r="P99" i="40" s="1"/>
  <c r="AI52" i="111"/>
  <c r="I91" i="44"/>
  <c r="Q91" i="44" s="1"/>
  <c r="Q88" i="40" s="1"/>
  <c r="R185" i="44"/>
  <c r="R180" i="40" s="1"/>
  <c r="P28" i="44"/>
  <c r="P27" i="40" s="1"/>
  <c r="S28" i="36"/>
  <c r="R180" i="44"/>
  <c r="R175" i="40" s="1"/>
  <c r="T121" i="36"/>
  <c r="L157" i="40"/>
  <c r="Z177" i="44"/>
  <c r="J117" i="40"/>
  <c r="AD121" i="44"/>
  <c r="AD166" i="44"/>
  <c r="J161" i="40"/>
  <c r="T166" i="36"/>
  <c r="T138" i="36"/>
  <c r="J134" i="40"/>
  <c r="AD138" i="44"/>
  <c r="T141" i="36"/>
  <c r="T134" i="36"/>
  <c r="J32" i="33"/>
  <c r="AB129" i="44"/>
  <c r="AI58" i="111"/>
  <c r="AI69" i="111"/>
  <c r="AI48" i="111"/>
  <c r="AI66" i="111"/>
  <c r="AI62" i="111"/>
  <c r="X9" i="43"/>
  <c r="E8" i="114" s="1"/>
  <c r="AB21" i="44"/>
  <c r="P120" i="44"/>
  <c r="P116" i="40" s="1"/>
  <c r="W29" i="43"/>
  <c r="D28" i="114" s="1"/>
  <c r="AI44" i="111"/>
  <c r="AI45" i="111"/>
  <c r="AI47" i="111"/>
  <c r="AI67" i="111"/>
  <c r="AI60" i="111"/>
  <c r="AI55" i="111"/>
  <c r="AI56" i="111"/>
  <c r="Q16" i="44"/>
  <c r="Q15" i="40" s="1"/>
  <c r="P122" i="44"/>
  <c r="P118" i="40" s="1"/>
  <c r="P137" i="44"/>
  <c r="P133" i="40" s="1"/>
  <c r="P147" i="44"/>
  <c r="P143" i="40" s="1"/>
  <c r="J13" i="33"/>
  <c r="AI70" i="111"/>
  <c r="AI63" i="111"/>
  <c r="AI59" i="111"/>
  <c r="AI71" i="111"/>
  <c r="AI50" i="111"/>
  <c r="AI68" i="111"/>
  <c r="AI57" i="111"/>
  <c r="AI64" i="111"/>
  <c r="AI94" i="111"/>
  <c r="AI85" i="111"/>
  <c r="AI108" i="111"/>
  <c r="AI86" i="111"/>
  <c r="AI93" i="111"/>
  <c r="AI106" i="111"/>
  <c r="AI100" i="111"/>
  <c r="AI83" i="111"/>
  <c r="AI92" i="111"/>
  <c r="Y168" i="44"/>
  <c r="J163" i="40"/>
  <c r="AD168" i="44"/>
  <c r="N163" i="40"/>
  <c r="R168" i="44"/>
  <c r="R163" i="40" s="1"/>
  <c r="Y170" i="44"/>
  <c r="J165" i="40"/>
  <c r="AD170" i="44"/>
  <c r="Y136" i="44"/>
  <c r="AD136" i="44"/>
  <c r="J132" i="40"/>
  <c r="B41" i="40"/>
  <c r="B62" i="40"/>
  <c r="Y162" i="44"/>
  <c r="AD162" i="44"/>
  <c r="J157" i="40"/>
  <c r="Y179" i="44"/>
  <c r="J174" i="40"/>
  <c r="AD179" i="44"/>
  <c r="B90" i="40"/>
  <c r="B81" i="40"/>
  <c r="Q70" i="44"/>
  <c r="Q68" i="40" s="1"/>
  <c r="C68" i="40"/>
  <c r="AC74" i="44"/>
  <c r="D72" i="40"/>
  <c r="Q64" i="44"/>
  <c r="Q62" i="40" s="1"/>
  <c r="C62" i="40"/>
  <c r="Q45" i="44"/>
  <c r="Q43" i="40" s="1"/>
  <c r="C43" i="40"/>
  <c r="AC144" i="44"/>
  <c r="D140" i="40"/>
  <c r="Q123" i="44"/>
  <c r="Q119" i="40" s="1"/>
  <c r="C119" i="40"/>
  <c r="Q74" i="44"/>
  <c r="Q72" i="40" s="1"/>
  <c r="C72" i="40"/>
  <c r="Q19" i="44"/>
  <c r="Q18" i="40" s="1"/>
  <c r="C18" i="40"/>
  <c r="AC61" i="44"/>
  <c r="D59" i="40"/>
  <c r="Q81" i="44"/>
  <c r="Q78" i="40" s="1"/>
  <c r="I78" i="40"/>
  <c r="E119" i="40"/>
  <c r="X89" i="44"/>
  <c r="F86" i="40"/>
  <c r="X43" i="44"/>
  <c r="F41" i="40"/>
  <c r="X45" i="44"/>
  <c r="G43" i="40"/>
  <c r="B64" i="40"/>
  <c r="X33" i="44"/>
  <c r="F32" i="40"/>
  <c r="X24" i="44"/>
  <c r="F23" i="40"/>
  <c r="Z132" i="44"/>
  <c r="L128" i="40"/>
  <c r="Z124" i="44"/>
  <c r="L120" i="40"/>
  <c r="Z118" i="44"/>
  <c r="L114" i="40"/>
  <c r="AE155" i="44"/>
  <c r="M150" i="40"/>
  <c r="AE128" i="44"/>
  <c r="M124" i="40"/>
  <c r="X103" i="44"/>
  <c r="F100" i="40"/>
  <c r="K167" i="40"/>
  <c r="S172" i="44"/>
  <c r="S167" i="40" s="1"/>
  <c r="AC92" i="44"/>
  <c r="D89" i="40"/>
  <c r="AE146" i="44"/>
  <c r="M142" i="40"/>
  <c r="S171" i="36"/>
  <c r="H171" i="44"/>
  <c r="H166" i="40" s="1"/>
  <c r="Q68" i="44"/>
  <c r="Q66" i="40" s="1"/>
  <c r="I66" i="40"/>
  <c r="AE131" i="44"/>
  <c r="M127" i="40"/>
  <c r="T169" i="36"/>
  <c r="J169" i="44"/>
  <c r="AE138" i="44"/>
  <c r="M134" i="40"/>
  <c r="AE121" i="44"/>
  <c r="M117" i="40"/>
  <c r="AE123" i="44"/>
  <c r="M119" i="40"/>
  <c r="E117" i="40"/>
  <c r="Q121" i="44"/>
  <c r="Q117" i="40" s="1"/>
  <c r="C117" i="40"/>
  <c r="X143" i="44"/>
  <c r="F139" i="40"/>
  <c r="B60" i="40"/>
  <c r="N154" i="40"/>
  <c r="R159" i="44"/>
  <c r="R154" i="40" s="1"/>
  <c r="T145" i="36"/>
  <c r="J145" i="44"/>
  <c r="R178" i="44"/>
  <c r="R173" i="40" s="1"/>
  <c r="N173" i="40"/>
  <c r="Y177" i="44"/>
  <c r="AD177" i="44"/>
  <c r="J172" i="40"/>
  <c r="Z129" i="44"/>
  <c r="L125" i="40"/>
  <c r="Z138" i="44"/>
  <c r="L134" i="40"/>
  <c r="T126" i="36"/>
  <c r="J126" i="44"/>
  <c r="Y141" i="44"/>
  <c r="AD141" i="44"/>
  <c r="J137" i="40"/>
  <c r="N166" i="40"/>
  <c r="R171" i="44"/>
  <c r="R166" i="40" s="1"/>
  <c r="Q82" i="44"/>
  <c r="Q79" i="40" s="1"/>
  <c r="I79" i="40"/>
  <c r="Q57" i="44"/>
  <c r="Q55" i="40" s="1"/>
  <c r="I55" i="40"/>
  <c r="Q97" i="44"/>
  <c r="Q94" i="40" s="1"/>
  <c r="I94" i="40"/>
  <c r="Q141" i="44"/>
  <c r="Q137" i="40" s="1"/>
  <c r="AB54" i="44"/>
  <c r="AB134" i="44"/>
  <c r="AB128" i="44"/>
  <c r="AH4" i="111"/>
  <c r="AD4" i="111"/>
  <c r="AB69" i="44"/>
  <c r="AB146" i="44"/>
  <c r="AB91" i="44"/>
  <c r="AC66" i="44"/>
  <c r="AI96" i="111"/>
  <c r="AB99" i="44"/>
  <c r="AC73" i="44"/>
  <c r="AB87" i="44"/>
  <c r="AB139" i="44"/>
  <c r="AB100" i="44"/>
  <c r="Y127" i="44"/>
  <c r="AD127" i="44"/>
  <c r="J123" i="40"/>
  <c r="O153" i="44"/>
  <c r="O148" i="40" s="1"/>
  <c r="M153" i="44"/>
  <c r="M148" i="40" s="1"/>
  <c r="N150" i="40"/>
  <c r="R155" i="44"/>
  <c r="R150" i="40" s="1"/>
  <c r="Y132" i="44"/>
  <c r="AD132" i="44"/>
  <c r="J128" i="40"/>
  <c r="N151" i="40"/>
  <c r="R156" i="44"/>
  <c r="R151" i="40" s="1"/>
  <c r="Y120" i="44"/>
  <c r="AD120" i="44"/>
  <c r="J116" i="40"/>
  <c r="B131" i="40"/>
  <c r="B140" i="40"/>
  <c r="R182" i="44"/>
  <c r="R177" i="40" s="1"/>
  <c r="N177" i="40"/>
  <c r="N160" i="40"/>
  <c r="R165" i="44"/>
  <c r="R160" i="40" s="1"/>
  <c r="B119" i="40"/>
  <c r="B68" i="40"/>
  <c r="Y156" i="44"/>
  <c r="J151" i="40"/>
  <c r="AD156" i="44"/>
  <c r="B43" i="40"/>
  <c r="N152" i="40"/>
  <c r="R157" i="44"/>
  <c r="R152" i="40" s="1"/>
  <c r="Y173" i="44"/>
  <c r="J168" i="40"/>
  <c r="AD173" i="44"/>
  <c r="AC45" i="44"/>
  <c r="D43" i="40"/>
  <c r="AC89" i="44"/>
  <c r="D86" i="40"/>
  <c r="AC70" i="44"/>
  <c r="D68" i="40"/>
  <c r="AC136" i="44"/>
  <c r="D132" i="40"/>
  <c r="AC125" i="44"/>
  <c r="D121" i="40"/>
  <c r="Q55" i="44"/>
  <c r="Q53" i="40" s="1"/>
  <c r="C53" i="40"/>
  <c r="AC107" i="44"/>
  <c r="D104" i="40"/>
  <c r="Q109" i="44"/>
  <c r="Q106" i="40" s="1"/>
  <c r="C106" i="40"/>
  <c r="AC55" i="44"/>
  <c r="D53" i="40"/>
  <c r="Q44" i="44"/>
  <c r="Q42" i="40" s="1"/>
  <c r="I42" i="40"/>
  <c r="AC140" i="44"/>
  <c r="D136" i="40"/>
  <c r="X140" i="44"/>
  <c r="F136" i="40"/>
  <c r="E138" i="40"/>
  <c r="S121" i="36"/>
  <c r="H121" i="44"/>
  <c r="Q103" i="44"/>
  <c r="Q100" i="40" s="1"/>
  <c r="C100" i="40"/>
  <c r="B100" i="40"/>
  <c r="N125" i="40"/>
  <c r="R129" i="44"/>
  <c r="Z120" i="44"/>
  <c r="L116" i="40"/>
  <c r="Z127" i="44"/>
  <c r="L123" i="40"/>
  <c r="Z142" i="44"/>
  <c r="L138" i="40"/>
  <c r="AE158" i="44"/>
  <c r="M153" i="40"/>
  <c r="AE179" i="44"/>
  <c r="M174" i="40"/>
  <c r="AE177" i="44"/>
  <c r="M172" i="40"/>
  <c r="AE147" i="44"/>
  <c r="M143" i="40"/>
  <c r="Q172" i="44"/>
  <c r="Q167" i="40" s="1"/>
  <c r="C167" i="40"/>
  <c r="N176" i="40"/>
  <c r="R181" i="44"/>
  <c r="R176" i="40" s="1"/>
  <c r="N167" i="40"/>
  <c r="R172" i="44"/>
  <c r="R167" i="40" s="1"/>
  <c r="Q36" i="44"/>
  <c r="Q35" i="40" s="1"/>
  <c r="C35" i="40"/>
  <c r="S179" i="36"/>
  <c r="H179" i="44"/>
  <c r="H174" i="40" s="1"/>
  <c r="AE126" i="44"/>
  <c r="M122" i="40"/>
  <c r="T131" i="36"/>
  <c r="J131" i="44"/>
  <c r="AP19" i="43" s="1"/>
  <c r="E18" i="116" s="1"/>
  <c r="S154" i="36"/>
  <c r="H154" i="44"/>
  <c r="H149" i="40" s="1"/>
  <c r="P32" i="44"/>
  <c r="P31" i="40" s="1"/>
  <c r="H31" i="40"/>
  <c r="P35" i="44"/>
  <c r="P34" i="40" s="1"/>
  <c r="H34" i="40"/>
  <c r="AE122" i="44"/>
  <c r="M118" i="40"/>
  <c r="AE143" i="44"/>
  <c r="M139" i="40"/>
  <c r="AE139" i="44"/>
  <c r="M135" i="40"/>
  <c r="AE129" i="44"/>
  <c r="M125" i="40"/>
  <c r="I150" i="40"/>
  <c r="Q155" i="44"/>
  <c r="Q150" i="40" s="1"/>
  <c r="B141" i="40"/>
  <c r="T122" i="36"/>
  <c r="J122" i="44"/>
  <c r="AP10" i="43" s="1"/>
  <c r="E9" i="116" s="1"/>
  <c r="Z126" i="44"/>
  <c r="L122" i="40"/>
  <c r="T146" i="36"/>
  <c r="J146" i="44"/>
  <c r="AP34" i="43" s="1"/>
  <c r="E33" i="116" s="1"/>
  <c r="X104" i="44"/>
  <c r="G101" i="40"/>
  <c r="B101" i="40"/>
  <c r="AI136" i="111"/>
  <c r="AI145" i="111"/>
  <c r="AI146" i="111"/>
  <c r="AI137" i="111"/>
  <c r="AI122" i="111"/>
  <c r="AI141" i="111"/>
  <c r="AI126" i="111"/>
  <c r="AI121" i="111"/>
  <c r="AI128" i="111"/>
  <c r="AI130" i="111"/>
  <c r="AI129" i="111"/>
  <c r="AI144" i="111"/>
  <c r="AI132" i="111"/>
  <c r="AI124" i="111"/>
  <c r="AI125" i="111"/>
  <c r="K157" i="40"/>
  <c r="S162" i="44"/>
  <c r="S157" i="40" s="1"/>
  <c r="AB53" i="44"/>
  <c r="AB132" i="44"/>
  <c r="AL14" i="111"/>
  <c r="AD14" i="111"/>
  <c r="X121" i="44"/>
  <c r="Q177" i="44"/>
  <c r="Q172" i="40" s="1"/>
  <c r="X125" i="44"/>
  <c r="H179" i="40"/>
  <c r="AI116" i="111"/>
  <c r="AC104" i="44"/>
  <c r="X144" i="44"/>
  <c r="AB138" i="44"/>
  <c r="AB57" i="44"/>
  <c r="AB65" i="44"/>
  <c r="Y124" i="44"/>
  <c r="AD124" i="44"/>
  <c r="J120" i="40"/>
  <c r="T148" i="36"/>
  <c r="J148" i="44"/>
  <c r="N174" i="40"/>
  <c r="R179" i="44"/>
  <c r="R174" i="40" s="1"/>
  <c r="Y119" i="44"/>
  <c r="AD119" i="44"/>
  <c r="J115" i="40"/>
  <c r="Y158" i="44"/>
  <c r="J153" i="40"/>
  <c r="AD158" i="44"/>
  <c r="Y133" i="44"/>
  <c r="AD133" i="44"/>
  <c r="J129" i="40"/>
  <c r="N159" i="40"/>
  <c r="R164" i="44"/>
  <c r="R159" i="40" s="1"/>
  <c r="R170" i="44"/>
  <c r="R165" i="40" s="1"/>
  <c r="N165" i="40"/>
  <c r="B106" i="40"/>
  <c r="Y165" i="44"/>
  <c r="J160" i="40"/>
  <c r="AD165" i="44"/>
  <c r="B121" i="40"/>
  <c r="Y157" i="44"/>
  <c r="J152" i="40"/>
  <c r="AD157" i="44"/>
  <c r="B138" i="40"/>
  <c r="P89" i="44"/>
  <c r="H86" i="40"/>
  <c r="Y137" i="44"/>
  <c r="AD137" i="44"/>
  <c r="J133" i="40"/>
  <c r="B61" i="40"/>
  <c r="Y182" i="44"/>
  <c r="J177" i="40"/>
  <c r="AD182" i="44"/>
  <c r="Y155" i="44"/>
  <c r="J150" i="40"/>
  <c r="AD155" i="44"/>
  <c r="Q61" i="44"/>
  <c r="Q59" i="40" s="1"/>
  <c r="C59" i="40"/>
  <c r="Q107" i="44"/>
  <c r="Q104" i="40" s="1"/>
  <c r="C104" i="40"/>
  <c r="Q144" i="44"/>
  <c r="Q140" i="40" s="1"/>
  <c r="C140" i="40"/>
  <c r="AC108" i="44"/>
  <c r="D105" i="40"/>
  <c r="AC43" i="44"/>
  <c r="D41" i="40"/>
  <c r="Q125" i="44"/>
  <c r="Q121" i="40" s="1"/>
  <c r="C121" i="40"/>
  <c r="AC123" i="44"/>
  <c r="D119" i="40"/>
  <c r="Q108" i="44"/>
  <c r="Q105" i="40" s="1"/>
  <c r="C105" i="40"/>
  <c r="Q89" i="44"/>
  <c r="Q86" i="40" s="1"/>
  <c r="C86" i="40"/>
  <c r="Q118" i="44"/>
  <c r="Q114" i="40" s="1"/>
  <c r="I114" i="40"/>
  <c r="Q71" i="44"/>
  <c r="Q69" i="40" s="1"/>
  <c r="I69" i="40"/>
  <c r="E121" i="40"/>
  <c r="X109" i="44"/>
  <c r="F106" i="40"/>
  <c r="X98" i="44"/>
  <c r="G95" i="40"/>
  <c r="X136" i="44"/>
  <c r="F132" i="40"/>
  <c r="AC103" i="44"/>
  <c r="D100" i="40"/>
  <c r="Z137" i="44"/>
  <c r="L133" i="40"/>
  <c r="Z136" i="44"/>
  <c r="L132" i="40"/>
  <c r="Z133" i="44"/>
  <c r="L129" i="40"/>
  <c r="AE173" i="44"/>
  <c r="M168" i="40"/>
  <c r="AE168" i="44"/>
  <c r="M163" i="40"/>
  <c r="AE165" i="44"/>
  <c r="M160" i="40"/>
  <c r="AE162" i="44"/>
  <c r="M157" i="40"/>
  <c r="AE182" i="44"/>
  <c r="M177" i="40"/>
  <c r="AE157" i="44"/>
  <c r="M152" i="40"/>
  <c r="R154" i="44"/>
  <c r="R149" i="40" s="1"/>
  <c r="N149" i="40"/>
  <c r="X31" i="44"/>
  <c r="F30" i="40"/>
  <c r="B89" i="40"/>
  <c r="N178" i="40"/>
  <c r="R183" i="44"/>
  <c r="R178" i="40" s="1"/>
  <c r="Q49" i="44"/>
  <c r="Q47" i="40" s="1"/>
  <c r="I47" i="40"/>
  <c r="P13" i="44"/>
  <c r="P12" i="40" s="1"/>
  <c r="H12" i="40"/>
  <c r="Z154" i="44"/>
  <c r="L149" i="40"/>
  <c r="Z139" i="44"/>
  <c r="L135" i="40"/>
  <c r="Z131" i="44"/>
  <c r="L127" i="40"/>
  <c r="AC145" i="44"/>
  <c r="D141" i="40"/>
  <c r="R121" i="44"/>
  <c r="R117" i="40" s="1"/>
  <c r="AC121" i="44"/>
  <c r="D117" i="40"/>
  <c r="AC99" i="44"/>
  <c r="D96" i="40"/>
  <c r="K172" i="40"/>
  <c r="S177" i="44"/>
  <c r="S172" i="40" s="1"/>
  <c r="T175" i="36"/>
  <c r="J175" i="44"/>
  <c r="B144" i="40"/>
  <c r="AI171" i="111"/>
  <c r="AI162" i="111"/>
  <c r="AI167" i="111"/>
  <c r="AI161" i="111"/>
  <c r="AI181" i="111"/>
  <c r="AI177" i="111"/>
  <c r="AI176" i="111"/>
  <c r="AI157" i="111"/>
  <c r="AI154" i="111"/>
  <c r="AI156" i="111"/>
  <c r="AI182" i="111"/>
  <c r="AI172" i="111"/>
  <c r="AI180" i="111"/>
  <c r="AI163" i="111"/>
  <c r="AI166" i="111"/>
  <c r="AI165" i="111"/>
  <c r="AI153" i="111"/>
  <c r="AI168" i="111"/>
  <c r="AI158" i="111"/>
  <c r="AI173" i="111"/>
  <c r="AI164" i="111"/>
  <c r="AI155" i="111"/>
  <c r="AI170" i="111"/>
  <c r="AB110" i="44"/>
  <c r="Q142" i="44"/>
  <c r="Q138" i="40" s="1"/>
  <c r="AB119" i="44"/>
  <c r="AB133" i="44"/>
  <c r="AB130" i="44"/>
  <c r="AB124" i="44"/>
  <c r="AI175" i="111"/>
  <c r="AB90" i="44"/>
  <c r="AB96" i="44"/>
  <c r="AI139" i="111"/>
  <c r="AI117" i="111"/>
  <c r="AI81" i="111"/>
  <c r="AI84" i="111"/>
  <c r="AI91" i="111"/>
  <c r="AI104" i="111"/>
  <c r="AI103" i="111"/>
  <c r="AI105" i="111"/>
  <c r="AI98" i="111"/>
  <c r="AI101" i="111"/>
  <c r="AI82" i="111"/>
  <c r="AI110" i="111"/>
  <c r="AI107" i="111"/>
  <c r="AI89" i="111"/>
  <c r="AI109" i="111"/>
  <c r="AI88" i="111"/>
  <c r="AI152" i="111"/>
  <c r="AI95" i="111"/>
  <c r="AI80" i="111"/>
  <c r="R141" i="44"/>
  <c r="R137" i="40" s="1"/>
  <c r="R138" i="44"/>
  <c r="AI90" i="111"/>
  <c r="Q145" i="44"/>
  <c r="Q141" i="40" s="1"/>
  <c r="AB46" i="44"/>
  <c r="R128" i="44"/>
  <c r="R124" i="40" s="1"/>
  <c r="AB72" i="44"/>
  <c r="AB58" i="44"/>
  <c r="Y118" i="44"/>
  <c r="AD118" i="44"/>
  <c r="J114" i="40"/>
  <c r="N168" i="40"/>
  <c r="R173" i="44"/>
  <c r="R168" i="40" s="1"/>
  <c r="Y164" i="44"/>
  <c r="J159" i="40"/>
  <c r="AD164" i="44"/>
  <c r="Y142" i="44"/>
  <c r="AD142" i="44"/>
  <c r="J138" i="40"/>
  <c r="R158" i="44"/>
  <c r="R153" i="40" s="1"/>
  <c r="N153" i="40"/>
  <c r="P67" i="44"/>
  <c r="H65" i="40"/>
  <c r="B95" i="40"/>
  <c r="B85" i="40"/>
  <c r="B49" i="40"/>
  <c r="AC64" i="44"/>
  <c r="D62" i="40"/>
  <c r="AC63" i="44"/>
  <c r="D61" i="40"/>
  <c r="Q93" i="44"/>
  <c r="Q90" i="40" s="1"/>
  <c r="C90" i="40"/>
  <c r="Q136" i="44"/>
  <c r="Q132" i="40" s="1"/>
  <c r="C132" i="40"/>
  <c r="X15" i="44"/>
  <c r="G14" i="40"/>
  <c r="AC84" i="44"/>
  <c r="D81" i="40"/>
  <c r="AC142" i="44"/>
  <c r="D138" i="40"/>
  <c r="AC93" i="44"/>
  <c r="D90" i="40"/>
  <c r="AC98" i="44"/>
  <c r="D95" i="40"/>
  <c r="B136" i="40"/>
  <c r="AC109" i="44"/>
  <c r="D106" i="40"/>
  <c r="I122" i="40"/>
  <c r="Q126" i="44"/>
  <c r="Q122" i="40" s="1"/>
  <c r="X142" i="44"/>
  <c r="F138" i="40"/>
  <c r="X63" i="44"/>
  <c r="G61" i="40"/>
  <c r="Q140" i="44"/>
  <c r="Q136" i="40" s="1"/>
  <c r="C136" i="40"/>
  <c r="R123" i="44"/>
  <c r="R119" i="40" s="1"/>
  <c r="N119" i="40"/>
  <c r="N142" i="40"/>
  <c r="R146" i="44"/>
  <c r="R142" i="40" s="1"/>
  <c r="R147" i="44"/>
  <c r="R143" i="40" s="1"/>
  <c r="N143" i="40"/>
  <c r="Z148" i="44"/>
  <c r="L144" i="40"/>
  <c r="Z119" i="44"/>
  <c r="L115" i="40"/>
  <c r="AE170" i="44"/>
  <c r="M165" i="40"/>
  <c r="AE164" i="44"/>
  <c r="M159" i="40"/>
  <c r="AE156" i="44"/>
  <c r="M151" i="40"/>
  <c r="K176" i="40"/>
  <c r="S181" i="44"/>
  <c r="S176" i="40" s="1"/>
  <c r="K149" i="40"/>
  <c r="S154" i="44"/>
  <c r="S149" i="40" s="1"/>
  <c r="S160" i="36"/>
  <c r="H160" i="44"/>
  <c r="N164" i="40"/>
  <c r="R169" i="44"/>
  <c r="R164" i="40" s="1"/>
  <c r="B71" i="40"/>
  <c r="T139" i="36"/>
  <c r="J139" i="44"/>
  <c r="AP27" i="43" s="1"/>
  <c r="E26" i="116" s="1"/>
  <c r="AE134" i="44"/>
  <c r="M130" i="40"/>
  <c r="AE141" i="44"/>
  <c r="M137" i="40"/>
  <c r="AE130" i="44"/>
  <c r="M126" i="40"/>
  <c r="AE145" i="44"/>
  <c r="M141" i="40"/>
  <c r="Z181" i="44"/>
  <c r="L176" i="40"/>
  <c r="Z172" i="44"/>
  <c r="L167" i="40"/>
  <c r="Q143" i="44"/>
  <c r="Q139" i="40" s="1"/>
  <c r="C139" i="40"/>
  <c r="AC143" i="44"/>
  <c r="D139" i="40"/>
  <c r="Z145" i="44"/>
  <c r="L141" i="40"/>
  <c r="T143" i="36"/>
  <c r="J143" i="44"/>
  <c r="AP31" i="43" s="1"/>
  <c r="E30" i="116" s="1"/>
  <c r="Z143" i="44"/>
  <c r="L139" i="40"/>
  <c r="T130" i="36"/>
  <c r="J130" i="44"/>
  <c r="AP18" i="43" s="1"/>
  <c r="E17" i="116" s="1"/>
  <c r="N172" i="40"/>
  <c r="R177" i="44"/>
  <c r="R172" i="40" s="1"/>
  <c r="Z141" i="44"/>
  <c r="L137" i="40"/>
  <c r="Y134" i="44"/>
  <c r="AD134" i="44"/>
  <c r="J130" i="40"/>
  <c r="Z130" i="44"/>
  <c r="L126" i="40"/>
  <c r="X145" i="44"/>
  <c r="F141" i="40"/>
  <c r="T129" i="36"/>
  <c r="J129" i="44"/>
  <c r="AP17" i="43" s="1"/>
  <c r="E16" i="116" s="1"/>
  <c r="Q54" i="44"/>
  <c r="Q52" i="40" s="1"/>
  <c r="I52" i="40"/>
  <c r="B72" i="40"/>
  <c r="X123" i="44"/>
  <c r="R134" i="44"/>
  <c r="R130" i="40" s="1"/>
  <c r="AB127" i="44"/>
  <c r="AB83" i="44"/>
  <c r="AI134" i="111"/>
  <c r="AI179" i="111"/>
  <c r="AI119" i="111"/>
  <c r="AI120" i="111"/>
  <c r="AB60" i="44"/>
  <c r="AI127" i="111"/>
  <c r="AI118" i="111"/>
  <c r="AB47" i="44"/>
  <c r="AB143" i="44"/>
  <c r="AB126" i="44"/>
  <c r="AB82" i="44"/>
  <c r="AI135" i="111"/>
  <c r="AI143" i="111"/>
  <c r="AI140" i="111"/>
  <c r="AB131" i="44"/>
  <c r="AB55" i="44"/>
  <c r="AI54" i="111"/>
  <c r="AI74" i="111"/>
  <c r="AI65" i="111"/>
  <c r="AI53" i="111"/>
  <c r="AI73" i="111"/>
  <c r="AI46" i="111"/>
  <c r="X55" i="44"/>
  <c r="X62" i="44"/>
  <c r="AB26" i="44"/>
  <c r="AB12" i="44"/>
  <c r="AB22" i="44"/>
  <c r="AB31" i="44"/>
  <c r="AB20" i="44"/>
  <c r="AB25" i="44"/>
  <c r="AB28" i="44"/>
  <c r="AB23" i="44"/>
  <c r="AB18" i="44"/>
  <c r="AB10" i="44"/>
  <c r="AB8" i="44"/>
  <c r="AB34" i="44"/>
  <c r="P109" i="44"/>
  <c r="P106" i="40" s="1"/>
  <c r="P45" i="44"/>
  <c r="P43" i="40" s="1"/>
  <c r="X19" i="44"/>
  <c r="X107" i="44"/>
  <c r="X66" i="44"/>
  <c r="X64" i="44"/>
  <c r="X84" i="44"/>
  <c r="P92" i="44"/>
  <c r="P89" i="40" s="1"/>
  <c r="Q13" i="44"/>
  <c r="Q12" i="40" s="1"/>
  <c r="W24" i="43"/>
  <c r="D23" i="114" s="1"/>
  <c r="P108" i="44"/>
  <c r="Q87" i="44"/>
  <c r="Q84" i="40" s="1"/>
  <c r="P105" i="44"/>
  <c r="X93" i="44"/>
  <c r="P125" i="44"/>
  <c r="P121" i="40" s="1"/>
  <c r="P142" i="44"/>
  <c r="P138" i="40" s="1"/>
  <c r="P93" i="44"/>
  <c r="P90" i="40" s="1"/>
  <c r="P84" i="44"/>
  <c r="P81" i="40" s="1"/>
  <c r="P88" i="44"/>
  <c r="P85" i="40" s="1"/>
  <c r="X70" i="44"/>
  <c r="Q53" i="44"/>
  <c r="Q51" i="40" s="1"/>
  <c r="X61" i="44"/>
  <c r="X92" i="44"/>
  <c r="X99" i="44"/>
  <c r="X73" i="44"/>
  <c r="P123" i="44"/>
  <c r="P119" i="40" s="1"/>
  <c r="P64" i="44"/>
  <c r="P62" i="40" s="1"/>
  <c r="P63" i="44"/>
  <c r="P61" i="40" s="1"/>
  <c r="X108" i="44"/>
  <c r="X74" i="44"/>
  <c r="X36" i="44"/>
  <c r="Q6" i="44"/>
  <c r="Q5" i="40" s="1"/>
  <c r="P73" i="44"/>
  <c r="P71" i="40" s="1"/>
  <c r="P107" i="44"/>
  <c r="P148" i="44"/>
  <c r="P144" i="40" s="1"/>
  <c r="Q48" i="44"/>
  <c r="Q46" i="40" s="1"/>
  <c r="P94" i="44"/>
  <c r="S37" i="36"/>
  <c r="H37" i="44"/>
  <c r="P98" i="44"/>
  <c r="P95" i="40" s="1"/>
  <c r="S101" i="36"/>
  <c r="H101" i="44"/>
  <c r="H98" i="40" s="1"/>
  <c r="S23" i="36"/>
  <c r="I23" i="44"/>
  <c r="I22" i="40" s="1"/>
  <c r="S63" i="36"/>
  <c r="I63" i="44"/>
  <c r="I61" i="40" s="1"/>
  <c r="S47" i="36"/>
  <c r="I47" i="44"/>
  <c r="I45" i="40" s="1"/>
  <c r="S56" i="36"/>
  <c r="H56" i="44"/>
  <c r="H54" i="40" s="1"/>
  <c r="P85" i="44"/>
  <c r="P95" i="44"/>
  <c r="P86" i="44"/>
  <c r="P27" i="44"/>
  <c r="P26" i="40" s="1"/>
  <c r="Q18" i="44"/>
  <c r="Q17" i="40" s="1"/>
  <c r="S7" i="36"/>
  <c r="H7" i="44"/>
  <c r="S25" i="36"/>
  <c r="I25" i="44"/>
  <c r="I24" i="40" s="1"/>
  <c r="S36" i="36"/>
  <c r="H36" i="44"/>
  <c r="H35" i="40" s="1"/>
  <c r="S74" i="36"/>
  <c r="H74" i="44"/>
  <c r="H72" i="40" s="1"/>
  <c r="P59" i="44"/>
  <c r="S99" i="36"/>
  <c r="I99" i="44"/>
  <c r="I96" i="40" s="1"/>
  <c r="S31" i="36"/>
  <c r="I31" i="44"/>
  <c r="S100" i="36"/>
  <c r="I100" i="44"/>
  <c r="I97" i="40" s="1"/>
  <c r="S10" i="36"/>
  <c r="I10" i="44"/>
  <c r="I9" i="40" s="1"/>
  <c r="V35" i="43"/>
  <c r="C34" i="114" s="1"/>
  <c r="S90" i="36"/>
  <c r="I90" i="44"/>
  <c r="I87" i="40" s="1"/>
  <c r="S111" i="36"/>
  <c r="H111" i="44"/>
  <c r="H108" i="40" s="1"/>
  <c r="P104" i="44"/>
  <c r="P101" i="40" s="1"/>
  <c r="P68" i="44"/>
  <c r="P49" i="44"/>
  <c r="P106" i="44"/>
  <c r="Q37" i="44"/>
  <c r="Q36" i="40" s="1"/>
  <c r="S34" i="36"/>
  <c r="I34" i="44"/>
  <c r="I33" i="40" s="1"/>
  <c r="S8" i="36"/>
  <c r="I8" i="44"/>
  <c r="I7" i="40" s="1"/>
  <c r="S11" i="36"/>
  <c r="H11" i="44"/>
  <c r="R46" i="36"/>
  <c r="C46" i="44"/>
  <c r="C44" i="40" s="1"/>
  <c r="Q62" i="44"/>
  <c r="Q60" i="40" s="1"/>
  <c r="S17" i="36"/>
  <c r="H17" i="44"/>
  <c r="H16" i="40" s="1"/>
  <c r="S9" i="36"/>
  <c r="H9" i="44"/>
  <c r="H8" i="40" s="1"/>
  <c r="R74" i="36"/>
  <c r="R104" i="36"/>
  <c r="AE5" i="31"/>
  <c r="G116" i="36" s="1"/>
  <c r="G116" i="44" s="1"/>
  <c r="G112" i="40" s="1"/>
  <c r="AB5" i="31"/>
  <c r="D116" i="36" s="1"/>
  <c r="D116" i="44" s="1"/>
  <c r="AC5" i="31"/>
  <c r="N122" i="36"/>
  <c r="N122" i="44" s="1"/>
  <c r="AN29" i="25"/>
  <c r="I24" i="36"/>
  <c r="D23" i="33"/>
  <c r="N143" i="36"/>
  <c r="N143" i="44" s="1"/>
  <c r="N126" i="36"/>
  <c r="N126" i="44" s="1"/>
  <c r="N130" i="36"/>
  <c r="N130" i="44" s="1"/>
  <c r="R145" i="36"/>
  <c r="AA5" i="31"/>
  <c r="S88" i="36"/>
  <c r="Z5" i="31"/>
  <c r="R99" i="36"/>
  <c r="X33" i="43"/>
  <c r="E32" i="114" s="1"/>
  <c r="H103" i="36"/>
  <c r="I98" i="36"/>
  <c r="J23" i="33"/>
  <c r="J28" i="33"/>
  <c r="R143" i="36"/>
  <c r="I30" i="36"/>
  <c r="L140" i="36"/>
  <c r="L140" i="44" s="1"/>
  <c r="D62" i="36"/>
  <c r="V8" i="43"/>
  <c r="C7" i="114" s="1"/>
  <c r="X31" i="43"/>
  <c r="E30" i="114" s="1"/>
  <c r="R121" i="36"/>
  <c r="AL42" i="25"/>
  <c r="AJ5" i="25" s="1"/>
  <c r="L153" i="36" s="1"/>
  <c r="L153" i="44" s="1"/>
  <c r="AE42" i="25"/>
  <c r="AD42" i="25"/>
  <c r="AB5" i="25" s="1"/>
  <c r="Q35" i="44"/>
  <c r="Q34" i="40" s="1"/>
  <c r="P24" i="44"/>
  <c r="P23" i="40" s="1"/>
  <c r="P19" i="44"/>
  <c r="P18" i="40" s="1"/>
  <c r="K5" i="31"/>
  <c r="C42" i="36" s="1"/>
  <c r="C42" i="44" s="1"/>
  <c r="C40" i="40" s="1"/>
  <c r="O5" i="31"/>
  <c r="B42" i="36"/>
  <c r="B42" i="44" s="1"/>
  <c r="P25" i="31"/>
  <c r="L5" i="31"/>
  <c r="N5" i="31"/>
  <c r="M5" i="31"/>
  <c r="X6" i="44"/>
  <c r="S35" i="36"/>
  <c r="R73" i="36"/>
  <c r="M120" i="36"/>
  <c r="M120" i="44" s="1"/>
  <c r="M142" i="36"/>
  <c r="M142" i="44" s="1"/>
  <c r="M136" i="36"/>
  <c r="M136" i="44" s="1"/>
  <c r="N131" i="36"/>
  <c r="N131" i="44" s="1"/>
  <c r="W136" i="40"/>
  <c r="M124" i="36"/>
  <c r="M124" i="44" s="1"/>
  <c r="M132" i="36"/>
  <c r="M132" i="44" s="1"/>
  <c r="M127" i="36"/>
  <c r="M127" i="44" s="1"/>
  <c r="N140" i="36"/>
  <c r="N140" i="44" s="1"/>
  <c r="N136" i="40" s="1"/>
  <c r="E117" i="36"/>
  <c r="E117" i="44" s="1"/>
  <c r="M118" i="36"/>
  <c r="M118" i="44" s="1"/>
  <c r="F116" i="36"/>
  <c r="F116" i="44" s="1"/>
  <c r="M140" i="36"/>
  <c r="M140" i="44" s="1"/>
  <c r="I105" i="36"/>
  <c r="B5" i="31"/>
  <c r="H33" i="36"/>
  <c r="H33" i="44" s="1"/>
  <c r="U5" i="43"/>
  <c r="B4" i="114" s="1"/>
  <c r="AC6" i="44"/>
  <c r="S13" i="36"/>
  <c r="S68" i="36"/>
  <c r="H66" i="36"/>
  <c r="H66" i="44" s="1"/>
  <c r="H64" i="40" s="1"/>
  <c r="S49" i="36"/>
  <c r="G28" i="33"/>
  <c r="D32" i="33"/>
  <c r="I154" i="36"/>
  <c r="I154" i="44" s="1"/>
  <c r="G35" i="33"/>
  <c r="I73" i="36"/>
  <c r="I29" i="36"/>
  <c r="I29" i="44" s="1"/>
  <c r="I28" i="40" s="1"/>
  <c r="H29" i="36"/>
  <c r="H29" i="44" s="1"/>
  <c r="H28" i="40" s="1"/>
  <c r="D31" i="33"/>
  <c r="I32" i="36"/>
  <c r="D28" i="33"/>
  <c r="I66" i="36"/>
  <c r="I66" i="44" s="1"/>
  <c r="I33" i="36"/>
  <c r="I33" i="44" s="1"/>
  <c r="N4" i="33"/>
  <c r="O4" i="33"/>
  <c r="B48" i="100"/>
  <c r="B75" i="100"/>
  <c r="C46" i="100"/>
  <c r="E47" i="100"/>
  <c r="AC46" i="25" s="1"/>
  <c r="AA9" i="25" s="1"/>
  <c r="C64" i="100"/>
  <c r="C48" i="100"/>
  <c r="C74" i="100"/>
  <c r="C75" i="100"/>
  <c r="B66" i="100"/>
  <c r="B61" i="100"/>
  <c r="D46" i="100"/>
  <c r="E55" i="100"/>
  <c r="AC54" i="25" s="1"/>
  <c r="AA17" i="25" s="1"/>
  <c r="C57" i="100"/>
  <c r="B47" i="100"/>
  <c r="B58" i="100"/>
  <c r="D64" i="100"/>
  <c r="E51" i="100"/>
  <c r="AC50" i="25" s="1"/>
  <c r="AA13" i="25" s="1"/>
  <c r="D65" i="100"/>
  <c r="D69" i="100"/>
  <c r="D59" i="100"/>
  <c r="D55" i="100"/>
  <c r="E58" i="100"/>
  <c r="AC57" i="25" s="1"/>
  <c r="AA20" i="25" s="1"/>
  <c r="B51" i="100"/>
  <c r="D48" i="100"/>
  <c r="B74" i="100"/>
  <c r="D75" i="100"/>
  <c r="D66" i="100"/>
  <c r="C61" i="100"/>
  <c r="E46" i="100"/>
  <c r="AC45" i="25" s="1"/>
  <c r="AA8" i="25" s="1"/>
  <c r="C55" i="100"/>
  <c r="D57" i="100"/>
  <c r="C47" i="100"/>
  <c r="C58" i="100"/>
  <c r="B64" i="100"/>
  <c r="C51" i="100"/>
  <c r="B65" i="100"/>
  <c r="E69" i="100"/>
  <c r="AC68" i="25" s="1"/>
  <c r="AA31" i="25" s="1"/>
  <c r="E59" i="100"/>
  <c r="AC58" i="25" s="1"/>
  <c r="AA21" i="25" s="1"/>
  <c r="E74" i="100"/>
  <c r="AC73" i="25" s="1"/>
  <c r="AA36" i="25" s="1"/>
  <c r="C66" i="100"/>
  <c r="E61" i="100"/>
  <c r="AC60" i="25" s="1"/>
  <c r="AA23" i="25" s="1"/>
  <c r="B57" i="100"/>
  <c r="C65" i="100"/>
  <c r="B69" i="100"/>
  <c r="B67" i="100" s="1"/>
  <c r="B59" i="100"/>
  <c r="E48" i="100"/>
  <c r="AC47" i="25" s="1"/>
  <c r="AA10" i="25" s="1"/>
  <c r="D74" i="100"/>
  <c r="B6" i="100"/>
  <c r="M5" i="111" s="1"/>
  <c r="E75" i="100"/>
  <c r="AC74" i="25" s="1"/>
  <c r="AA37" i="25" s="1"/>
  <c r="E66" i="100"/>
  <c r="AC65" i="25" s="1"/>
  <c r="AA28" i="25" s="1"/>
  <c r="D61" i="100"/>
  <c r="B46" i="100"/>
  <c r="B55" i="100"/>
  <c r="E57" i="100"/>
  <c r="AC56" i="25" s="1"/>
  <c r="AA19" i="25" s="1"/>
  <c r="D47" i="100"/>
  <c r="D58" i="100"/>
  <c r="E64" i="100"/>
  <c r="AC63" i="25" s="1"/>
  <c r="AA26" i="25" s="1"/>
  <c r="D51" i="100"/>
  <c r="E65" i="100"/>
  <c r="AC64" i="25" s="1"/>
  <c r="AA27" i="25" s="1"/>
  <c r="C69" i="100"/>
  <c r="C59" i="100"/>
  <c r="N139" i="36"/>
  <c r="N139" i="44" s="1"/>
  <c r="D5" i="31"/>
  <c r="G5" i="31"/>
  <c r="E5" i="31"/>
  <c r="D29" i="36"/>
  <c r="D29" i="44" s="1"/>
  <c r="D28" i="40" s="1"/>
  <c r="C29" i="36"/>
  <c r="C29" i="44" s="1"/>
  <c r="C5" i="36"/>
  <c r="C5" i="44" s="1"/>
  <c r="C4" i="40" s="1"/>
  <c r="F5" i="31"/>
  <c r="B29" i="36"/>
  <c r="B29" i="44" s="1"/>
  <c r="B28" i="40" s="1"/>
  <c r="H29" i="31"/>
  <c r="N145" i="36"/>
  <c r="N145" i="44" s="1"/>
  <c r="N141" i="40" s="1"/>
  <c r="M133" i="36"/>
  <c r="M133" i="44" s="1"/>
  <c r="R36" i="36"/>
  <c r="R92" i="36"/>
  <c r="W17" i="43"/>
  <c r="D16" i="114" s="1"/>
  <c r="R6" i="36"/>
  <c r="AC31" i="44"/>
  <c r="U30" i="43"/>
  <c r="B29" i="114" s="1"/>
  <c r="R31" i="36"/>
  <c r="AC36" i="44"/>
  <c r="U35" i="43"/>
  <c r="B34" i="114" s="1"/>
  <c r="D30" i="36"/>
  <c r="D30" i="44" s="1"/>
  <c r="D29" i="40" s="1"/>
  <c r="E33" i="100"/>
  <c r="C33" i="100"/>
  <c r="M69" i="111" s="1"/>
  <c r="AI42" i="25"/>
  <c r="AK42" i="25"/>
  <c r="AI5" i="25" s="1"/>
  <c r="K153" i="36" s="1"/>
  <c r="K153" i="44" s="1"/>
  <c r="AH42" i="25"/>
  <c r="AN42" i="25" s="1"/>
  <c r="AL5" i="25" s="1"/>
  <c r="N153" i="36" s="1"/>
  <c r="N153" i="44" s="1"/>
  <c r="AJ42" i="25"/>
  <c r="AH5" i="25" s="1"/>
  <c r="AB42" i="25"/>
  <c r="Z5" i="25" s="1"/>
  <c r="Z42" i="25"/>
  <c r="AF42" i="25" s="1"/>
  <c r="AD5" i="25" s="1"/>
  <c r="AA42" i="25"/>
  <c r="D24" i="100"/>
  <c r="D33" i="100"/>
  <c r="C29" i="100"/>
  <c r="M65" i="111" s="1"/>
  <c r="E6" i="100"/>
  <c r="D14" i="100"/>
  <c r="S174" i="36"/>
  <c r="B24" i="100"/>
  <c r="M23" i="111" s="1"/>
  <c r="E30" i="36"/>
  <c r="E30" i="44" s="1"/>
  <c r="E29" i="40" s="1"/>
  <c r="B33" i="100"/>
  <c r="M32" i="111" s="1"/>
  <c r="D29" i="100"/>
  <c r="AC44" i="25"/>
  <c r="AA7" i="25" s="1"/>
  <c r="C6" i="100"/>
  <c r="M42" i="111" s="1"/>
  <c r="AC52" i="25"/>
  <c r="AA15" i="25" s="1"/>
  <c r="E14" i="100"/>
  <c r="C24" i="100"/>
  <c r="M60" i="111" s="1"/>
  <c r="G30" i="36"/>
  <c r="G30" i="44" s="1"/>
  <c r="G29" i="40" s="1"/>
  <c r="AC67" i="25"/>
  <c r="AA30" i="25" s="1"/>
  <c r="E29" i="100"/>
  <c r="AF29" i="25"/>
  <c r="B14" i="100"/>
  <c r="M13" i="111" s="1"/>
  <c r="AC62" i="25"/>
  <c r="AA25" i="25" s="1"/>
  <c r="E24" i="100"/>
  <c r="F30" i="36"/>
  <c r="F30" i="44" s="1"/>
  <c r="B29" i="100"/>
  <c r="M28" i="111" s="1"/>
  <c r="J140" i="36"/>
  <c r="J140" i="44" s="1"/>
  <c r="M119" i="36"/>
  <c r="M119" i="44" s="1"/>
  <c r="S170" i="36"/>
  <c r="C14" i="100"/>
  <c r="M50" i="111" s="1"/>
  <c r="D6" i="100"/>
  <c r="B30" i="36"/>
  <c r="B30" i="44" s="1"/>
  <c r="B29" i="40" s="1"/>
  <c r="H30" i="31"/>
  <c r="C153" i="36"/>
  <c r="C153" i="44" s="1"/>
  <c r="W28" i="43"/>
  <c r="D27" i="114" s="1"/>
  <c r="U14" i="43"/>
  <c r="B13" i="114" s="1"/>
  <c r="U32" i="43"/>
  <c r="B31" i="114" s="1"/>
  <c r="AC19" i="44"/>
  <c r="AC33" i="44"/>
  <c r="U18" i="43"/>
  <c r="B17" i="114" s="1"/>
  <c r="M148" i="36"/>
  <c r="M148" i="44" s="1"/>
  <c r="M137" i="36"/>
  <c r="M137" i="44" s="1"/>
  <c r="AK6" i="25"/>
  <c r="M154" i="36" s="1"/>
  <c r="M154" i="44" s="1"/>
  <c r="AK33" i="25"/>
  <c r="M181" i="36" s="1"/>
  <c r="M181" i="44" s="1"/>
  <c r="AC6" i="25"/>
  <c r="AK24" i="25"/>
  <c r="M172" i="36" s="1"/>
  <c r="M172" i="44" s="1"/>
  <c r="AC24" i="25"/>
  <c r="AC33" i="25"/>
  <c r="AC14" i="25"/>
  <c r="G32" i="33"/>
  <c r="L135" i="36"/>
  <c r="L135" i="44" s="1"/>
  <c r="L125" i="36"/>
  <c r="L125" i="44" s="1"/>
  <c r="L144" i="36"/>
  <c r="L144" i="44" s="1"/>
  <c r="L117" i="36"/>
  <c r="L117" i="44" s="1"/>
  <c r="K123" i="36"/>
  <c r="K123" i="44" s="1"/>
  <c r="K119" i="40" s="1"/>
  <c r="K146" i="36"/>
  <c r="K146" i="44" s="1"/>
  <c r="K145" i="36"/>
  <c r="K145" i="44" s="1"/>
  <c r="K127" i="36"/>
  <c r="K127" i="44" s="1"/>
  <c r="K122" i="36"/>
  <c r="K122" i="44" s="1"/>
  <c r="K143" i="36"/>
  <c r="K143" i="44" s="1"/>
  <c r="K129" i="36"/>
  <c r="K129" i="44" s="1"/>
  <c r="K133" i="36"/>
  <c r="K133" i="44" s="1"/>
  <c r="N119" i="36"/>
  <c r="N119" i="44" s="1"/>
  <c r="N118" i="36"/>
  <c r="N118" i="44" s="1"/>
  <c r="N124" i="36"/>
  <c r="N124" i="44" s="1"/>
  <c r="N127" i="36"/>
  <c r="N127" i="44" s="1"/>
  <c r="N148" i="36"/>
  <c r="N148" i="44" s="1"/>
  <c r="N125" i="36"/>
  <c r="N125" i="44" s="1"/>
  <c r="N121" i="40" s="1"/>
  <c r="N117" i="36"/>
  <c r="N117" i="44" s="1"/>
  <c r="N113" i="40" s="1"/>
  <c r="N136" i="36"/>
  <c r="N136" i="44" s="1"/>
  <c r="N132" i="40" s="1"/>
  <c r="N135" i="36"/>
  <c r="N135" i="44" s="1"/>
  <c r="N137" i="36"/>
  <c r="N137" i="44" s="1"/>
  <c r="N133" i="36"/>
  <c r="N133" i="44" s="1"/>
  <c r="N142" i="36"/>
  <c r="N142" i="44" s="1"/>
  <c r="N138" i="40" s="1"/>
  <c r="N120" i="36"/>
  <c r="N120" i="44" s="1"/>
  <c r="N144" i="36"/>
  <c r="N144" i="44" s="1"/>
  <c r="N140" i="40" s="1"/>
  <c r="N132" i="36"/>
  <c r="N132" i="44" s="1"/>
  <c r="R103" i="36"/>
  <c r="R33" i="36"/>
  <c r="U23" i="43"/>
  <c r="B22" i="114" s="1"/>
  <c r="V5" i="43"/>
  <c r="C4" i="114" s="1"/>
  <c r="W32" i="43"/>
  <c r="D31" i="114" s="1"/>
  <c r="X28" i="43"/>
  <c r="E27" i="114" s="1"/>
  <c r="V25" i="43"/>
  <c r="C24" i="114" s="1"/>
  <c r="R24" i="36"/>
  <c r="R140" i="36"/>
  <c r="AC24" i="44"/>
  <c r="X13" i="43"/>
  <c r="E12" i="114" s="1"/>
  <c r="V26" i="43"/>
  <c r="C25" i="114" s="1"/>
  <c r="V28" i="43"/>
  <c r="C27" i="114" s="1"/>
  <c r="E135" i="36"/>
  <c r="E135" i="44" s="1"/>
  <c r="F117" i="36"/>
  <c r="F117" i="44" s="1"/>
  <c r="F135" i="36"/>
  <c r="F135" i="44" s="1"/>
  <c r="E80" i="36"/>
  <c r="E80" i="44" s="1"/>
  <c r="E77" i="40" s="1"/>
  <c r="X24" i="43"/>
  <c r="E23" i="114" s="1"/>
  <c r="W9" i="43"/>
  <c r="D8" i="114" s="1"/>
  <c r="X30" i="43"/>
  <c r="E29" i="114" s="1"/>
  <c r="F80" i="36"/>
  <c r="F80" i="44" s="1"/>
  <c r="F77" i="40" s="1"/>
  <c r="W14" i="43"/>
  <c r="D13" i="114" s="1"/>
  <c r="G135" i="36"/>
  <c r="G135" i="44" s="1"/>
  <c r="G131" i="40" s="1"/>
  <c r="F88" i="36"/>
  <c r="F88" i="44" s="1"/>
  <c r="F85" i="40" s="1"/>
  <c r="G88" i="36"/>
  <c r="G88" i="44" s="1"/>
  <c r="G85" i="40" s="1"/>
  <c r="G51" i="36"/>
  <c r="G51" i="44" s="1"/>
  <c r="G49" i="40" s="1"/>
  <c r="F51" i="36"/>
  <c r="F51" i="44" s="1"/>
  <c r="F49" i="40" s="1"/>
  <c r="E51" i="36"/>
  <c r="E51" i="44" s="1"/>
  <c r="E49" i="40" s="1"/>
  <c r="G80" i="36"/>
  <c r="G80" i="44" s="1"/>
  <c r="G77" i="40" s="1"/>
  <c r="E88" i="36"/>
  <c r="E88" i="44" s="1"/>
  <c r="E85" i="40" s="1"/>
  <c r="D5" i="33"/>
  <c r="H6" i="36"/>
  <c r="H6" i="44" s="1"/>
  <c r="H5" i="40" s="1"/>
  <c r="H61" i="36"/>
  <c r="S108" i="36"/>
  <c r="M33" i="33"/>
  <c r="W23" i="43"/>
  <c r="D22" i="114" s="1"/>
  <c r="W18" i="43"/>
  <c r="D17" i="114" s="1"/>
  <c r="H70" i="36"/>
  <c r="V32" i="43"/>
  <c r="C31" i="114" s="1"/>
  <c r="H145" i="36"/>
  <c r="X11" i="43"/>
  <c r="E10" i="114" s="1"/>
  <c r="V7" i="43"/>
  <c r="C6" i="114" s="1"/>
  <c r="G23" i="33"/>
  <c r="R61" i="36"/>
  <c r="H50" i="36"/>
  <c r="H50" i="44" s="1"/>
  <c r="F12" i="33"/>
  <c r="E79" i="36"/>
  <c r="E79" i="44" s="1"/>
  <c r="E76" i="40" s="1"/>
  <c r="F79" i="36"/>
  <c r="F79" i="44" s="1"/>
  <c r="G79" i="36"/>
  <c r="G79" i="44" s="1"/>
  <c r="G76" i="40" s="1"/>
  <c r="I117" i="36"/>
  <c r="I117" i="44" s="1"/>
  <c r="I113" i="40" s="1"/>
  <c r="I79" i="36"/>
  <c r="I79" i="44" s="1"/>
  <c r="I116" i="36"/>
  <c r="I116" i="44" s="1"/>
  <c r="I112" i="40" s="1"/>
  <c r="I43" i="36"/>
  <c r="I43" i="44" s="1"/>
  <c r="I80" i="36"/>
  <c r="I80" i="44" s="1"/>
  <c r="V36" i="43"/>
  <c r="C35" i="114" s="1"/>
  <c r="R66" i="36"/>
  <c r="V23" i="43"/>
  <c r="C22" i="114" s="1"/>
  <c r="AC15" i="44"/>
  <c r="R89" i="36"/>
  <c r="AF6" i="31"/>
  <c r="D14" i="36"/>
  <c r="D14" i="44" s="1"/>
  <c r="D13" i="40" s="1"/>
  <c r="V17" i="43"/>
  <c r="C16" i="114" s="1"/>
  <c r="W33" i="43"/>
  <c r="D32" i="114" s="1"/>
  <c r="C135" i="36"/>
  <c r="C135" i="44" s="1"/>
  <c r="W34" i="43"/>
  <c r="D33" i="114" s="1"/>
  <c r="D51" i="36"/>
  <c r="D51" i="44" s="1"/>
  <c r="R108" i="36"/>
  <c r="E14" i="36"/>
  <c r="E14" i="44" s="1"/>
  <c r="E13" i="40" s="1"/>
  <c r="C14" i="36"/>
  <c r="C14" i="44" s="1"/>
  <c r="C13" i="40" s="1"/>
  <c r="X32" i="43"/>
  <c r="E31" i="114" s="1"/>
  <c r="C88" i="36"/>
  <c r="C88" i="44" s="1"/>
  <c r="D79" i="36"/>
  <c r="D79" i="44" s="1"/>
  <c r="D76" i="40" s="1"/>
  <c r="B117" i="36"/>
  <c r="B117" i="44" s="1"/>
  <c r="D117" i="36"/>
  <c r="D117" i="44" s="1"/>
  <c r="R107" i="36"/>
  <c r="C51" i="36"/>
  <c r="C51" i="44" s="1"/>
  <c r="C49" i="40" s="1"/>
  <c r="G14" i="36"/>
  <c r="G14" i="44" s="1"/>
  <c r="G13" i="40" s="1"/>
  <c r="R55" i="36"/>
  <c r="D135" i="36"/>
  <c r="D135" i="44" s="1"/>
  <c r="D80" i="36"/>
  <c r="D80" i="44" s="1"/>
  <c r="R136" i="36"/>
  <c r="D88" i="36"/>
  <c r="D88" i="44" s="1"/>
  <c r="C117" i="36"/>
  <c r="C117" i="44" s="1"/>
  <c r="J6" i="33"/>
  <c r="H81" i="36"/>
  <c r="H81" i="44" s="1"/>
  <c r="M6" i="33"/>
  <c r="M23" i="33"/>
  <c r="M32" i="33"/>
  <c r="H118" i="36"/>
  <c r="H135" i="36"/>
  <c r="H144" i="36"/>
  <c r="K5" i="33"/>
  <c r="H5" i="33"/>
  <c r="F14" i="33"/>
  <c r="E5" i="33"/>
  <c r="H15" i="36"/>
  <c r="H15" i="44" s="1"/>
  <c r="AP26" i="43"/>
  <c r="E25" i="116" s="1"/>
  <c r="AP35" i="43"/>
  <c r="E34" i="116" s="1"/>
  <c r="AV31" i="43"/>
  <c r="E30" i="117" s="1"/>
  <c r="W144" i="40"/>
  <c r="AW18" i="43"/>
  <c r="R45" i="36"/>
  <c r="D50" i="33"/>
  <c r="B13" i="33" s="1"/>
  <c r="AW35" i="43"/>
  <c r="AV9" i="43"/>
  <c r="E8" i="117" s="1"/>
  <c r="H141" i="36"/>
  <c r="H141" i="44" s="1"/>
  <c r="M29" i="33"/>
  <c r="AV27" i="43"/>
  <c r="E26" i="117" s="1"/>
  <c r="AV19" i="43"/>
  <c r="E18" i="117" s="1"/>
  <c r="R43" i="36"/>
  <c r="R123" i="36"/>
  <c r="J125" i="36"/>
  <c r="J125" i="44" s="1"/>
  <c r="AF14" i="25"/>
  <c r="B80" i="36"/>
  <c r="B80" i="44" s="1"/>
  <c r="X6" i="31"/>
  <c r="S104" i="36"/>
  <c r="J154" i="36"/>
  <c r="J154" i="44" s="1"/>
  <c r="AN6" i="25"/>
  <c r="H71" i="36"/>
  <c r="H71" i="44" s="1"/>
  <c r="G33" i="33"/>
  <c r="T158" i="36"/>
  <c r="K4" i="33"/>
  <c r="B14" i="36"/>
  <c r="B14" i="44" s="1"/>
  <c r="B13" i="40" s="1"/>
  <c r="H14" i="31"/>
  <c r="R15" i="36"/>
  <c r="R70" i="36"/>
  <c r="H62" i="36"/>
  <c r="H62" i="44" s="1"/>
  <c r="G24" i="33"/>
  <c r="T173" i="36"/>
  <c r="W127" i="40"/>
  <c r="AW17" i="43"/>
  <c r="T155" i="36"/>
  <c r="X14" i="31"/>
  <c r="AP16" i="43"/>
  <c r="E15" i="116" s="1"/>
  <c r="AP11" i="43"/>
  <c r="E10" i="116" s="1"/>
  <c r="W117" i="40"/>
  <c r="W124" i="40"/>
  <c r="R125" i="36"/>
  <c r="AW26" i="43"/>
  <c r="T168" i="36"/>
  <c r="W115" i="40"/>
  <c r="AF24" i="31"/>
  <c r="T170" i="36"/>
  <c r="W123" i="40"/>
  <c r="J135" i="36"/>
  <c r="J135" i="44" s="1"/>
  <c r="AF24" i="25"/>
  <c r="AI35" i="43"/>
  <c r="D34" i="115" s="1"/>
  <c r="W126" i="40"/>
  <c r="T142" i="36"/>
  <c r="AW22" i="43"/>
  <c r="W142" i="40"/>
  <c r="R84" i="36"/>
  <c r="AW31" i="43"/>
  <c r="W118" i="40"/>
  <c r="F14" i="43"/>
  <c r="BB14" i="43"/>
  <c r="E13" i="118" s="1"/>
  <c r="R14" i="43"/>
  <c r="E13" i="113" s="1"/>
  <c r="AJ14" i="43"/>
  <c r="E13" i="115" s="1"/>
  <c r="AD14" i="43"/>
  <c r="L14" i="43"/>
  <c r="E13" i="57" s="1"/>
  <c r="U126" i="44"/>
  <c r="AH126" i="44" s="1"/>
  <c r="C14" i="33"/>
  <c r="AW20" i="43"/>
  <c r="B79" i="36"/>
  <c r="B79" i="44" s="1"/>
  <c r="X5" i="31"/>
  <c r="J181" i="36"/>
  <c r="J181" i="44" s="1"/>
  <c r="AN33" i="25"/>
  <c r="W130" i="40"/>
  <c r="AW10" i="43"/>
  <c r="AW27" i="43"/>
  <c r="R144" i="36"/>
  <c r="T157" i="36"/>
  <c r="W129" i="40"/>
  <c r="W133" i="40"/>
  <c r="AV35" i="43"/>
  <c r="E34" i="117" s="1"/>
  <c r="AV16" i="43"/>
  <c r="E15" i="117" s="1"/>
  <c r="T179" i="36"/>
  <c r="J144" i="36"/>
  <c r="J144" i="44" s="1"/>
  <c r="AF33" i="25"/>
  <c r="AW36" i="43"/>
  <c r="W143" i="40"/>
  <c r="S107" i="36"/>
  <c r="AI17" i="43"/>
  <c r="D16" i="115" s="1"/>
  <c r="T127" i="36"/>
  <c r="T132" i="36"/>
  <c r="T124" i="36"/>
  <c r="T133" i="36"/>
  <c r="AV11" i="43"/>
  <c r="E10" i="117" s="1"/>
  <c r="AV10" i="43"/>
  <c r="E9" i="117" s="1"/>
  <c r="R109" i="36"/>
  <c r="AW11" i="43"/>
  <c r="U143" i="44"/>
  <c r="AD31" i="43"/>
  <c r="BB31" i="43"/>
  <c r="E30" i="118" s="1"/>
  <c r="L31" i="43"/>
  <c r="E30" i="57" s="1"/>
  <c r="F31" i="43"/>
  <c r="AJ31" i="43"/>
  <c r="E30" i="115" s="1"/>
  <c r="R31" i="43"/>
  <c r="E30" i="113" s="1"/>
  <c r="R64" i="36"/>
  <c r="R142" i="36"/>
  <c r="R19" i="36"/>
  <c r="AV22" i="43"/>
  <c r="E21" i="117" s="1"/>
  <c r="W128" i="40"/>
  <c r="R93" i="36"/>
  <c r="T182" i="36"/>
  <c r="AV34" i="43"/>
  <c r="E33" i="117" s="1"/>
  <c r="T119" i="36"/>
  <c r="T120" i="36"/>
  <c r="W120" i="40"/>
  <c r="W134" i="40"/>
  <c r="H44" i="36"/>
  <c r="H44" i="44" s="1"/>
  <c r="G6" i="33"/>
  <c r="H140" i="36"/>
  <c r="H140" i="44" s="1"/>
  <c r="H136" i="40" s="1"/>
  <c r="M28" i="33"/>
  <c r="AV26" i="43"/>
  <c r="E25" i="117" s="1"/>
  <c r="G50" i="33"/>
  <c r="E13" i="33" s="1"/>
  <c r="H136" i="36"/>
  <c r="H136" i="44" s="1"/>
  <c r="M24" i="33"/>
  <c r="H4" i="33"/>
  <c r="AW12" i="43"/>
  <c r="AP22" i="43"/>
  <c r="E21" i="116" s="1"/>
  <c r="T118" i="36"/>
  <c r="W135" i="40"/>
  <c r="T156" i="36"/>
  <c r="T162" i="36"/>
  <c r="R63" i="36"/>
  <c r="T177" i="36"/>
  <c r="P14" i="31"/>
  <c r="AV17" i="43"/>
  <c r="E16" i="117" s="1"/>
  <c r="J117" i="36"/>
  <c r="J117" i="44" s="1"/>
  <c r="AF6" i="25"/>
  <c r="BB17" i="43"/>
  <c r="E16" i="118" s="1"/>
  <c r="L17" i="43"/>
  <c r="E16" i="57" s="1"/>
  <c r="U129" i="44"/>
  <c r="AH129" i="44" s="1"/>
  <c r="AJ17" i="43"/>
  <c r="E16" i="115" s="1"/>
  <c r="AD17" i="43"/>
  <c r="F17" i="43"/>
  <c r="R17" i="43"/>
  <c r="E16" i="113" s="1"/>
  <c r="H52" i="36"/>
  <c r="H52" i="44" s="1"/>
  <c r="G41" i="33"/>
  <c r="E4" i="33" s="1"/>
  <c r="S125" i="36"/>
  <c r="R8" i="43"/>
  <c r="E7" i="113" s="1"/>
  <c r="BB8" i="43"/>
  <c r="E7" i="118" s="1"/>
  <c r="L8" i="43"/>
  <c r="E7" i="57" s="1"/>
  <c r="AD8" i="43"/>
  <c r="F8" i="43"/>
  <c r="U120" i="44"/>
  <c r="AH120" i="44" s="1"/>
  <c r="AJ8" i="43"/>
  <c r="E7" i="115" s="1"/>
  <c r="AP9" i="43"/>
  <c r="E8" i="116" s="1"/>
  <c r="AW25" i="43"/>
  <c r="T165" i="36"/>
  <c r="J172" i="36"/>
  <c r="J172" i="44" s="1"/>
  <c r="AN24" i="25"/>
  <c r="T136" i="36"/>
  <c r="AV18" i="43"/>
  <c r="E17" i="117" s="1"/>
  <c r="AW34" i="43"/>
  <c r="T164" i="36"/>
  <c r="S89" i="36"/>
  <c r="T137" i="36"/>
  <c r="S67" i="36"/>
  <c r="R98" i="36"/>
  <c r="D41" i="33"/>
  <c r="C4" i="33" s="1"/>
  <c r="AB102" i="44" l="1"/>
  <c r="I93" i="40"/>
  <c r="I88" i="40"/>
  <c r="Q23" i="44"/>
  <c r="Q22" i="40" s="1"/>
  <c r="AB147" i="44"/>
  <c r="AB137" i="44"/>
  <c r="AB120" i="44"/>
  <c r="AG120" i="44" s="1"/>
  <c r="AB122" i="44"/>
  <c r="AB32" i="44"/>
  <c r="AB35" i="44"/>
  <c r="AB13" i="44"/>
  <c r="Q8" i="44"/>
  <c r="Q7" i="40" s="1"/>
  <c r="B76" i="40"/>
  <c r="Y135" i="44"/>
  <c r="AD135" i="44"/>
  <c r="J131" i="40"/>
  <c r="P71" i="44"/>
  <c r="H69" i="40"/>
  <c r="B77" i="40"/>
  <c r="S144" i="36"/>
  <c r="H144" i="44"/>
  <c r="Q117" i="44"/>
  <c r="Q113" i="40" s="1"/>
  <c r="C113" i="40"/>
  <c r="AC135" i="44"/>
  <c r="D131" i="40"/>
  <c r="Q88" i="44"/>
  <c r="Q85" i="40" s="1"/>
  <c r="C85" i="40"/>
  <c r="P50" i="44"/>
  <c r="H48" i="40"/>
  <c r="R127" i="44"/>
  <c r="N123" i="40"/>
  <c r="K129" i="40"/>
  <c r="S133" i="44"/>
  <c r="S129" i="40" s="1"/>
  <c r="K123" i="40"/>
  <c r="S127" i="44"/>
  <c r="S123" i="40" s="1"/>
  <c r="Z117" i="44"/>
  <c r="L113" i="40"/>
  <c r="AE172" i="44"/>
  <c r="M167" i="40"/>
  <c r="AE137" i="44"/>
  <c r="M133" i="40"/>
  <c r="Y51" i="111"/>
  <c r="AG51" i="111" s="1"/>
  <c r="Y140" i="44"/>
  <c r="AD140" i="44"/>
  <c r="J136" i="40"/>
  <c r="Y61" i="111"/>
  <c r="AG61" i="111" s="1"/>
  <c r="Y43" i="111"/>
  <c r="AG43" i="111" s="1"/>
  <c r="Y32" i="111"/>
  <c r="AG32" i="111" s="1"/>
  <c r="Y66" i="111"/>
  <c r="AG66" i="111" s="1"/>
  <c r="Y70" i="111"/>
  <c r="AG70" i="111" s="1"/>
  <c r="Y5" i="111"/>
  <c r="AG5" i="111" s="1"/>
  <c r="Q33" i="44"/>
  <c r="Q32" i="40" s="1"/>
  <c r="I32" i="40"/>
  <c r="E113" i="40"/>
  <c r="AE132" i="44"/>
  <c r="M128" i="40"/>
  <c r="AE136" i="44"/>
  <c r="M132" i="40"/>
  <c r="N126" i="40"/>
  <c r="R130" i="44"/>
  <c r="P11" i="44"/>
  <c r="P10" i="40" s="1"/>
  <c r="H10" i="40"/>
  <c r="P47" i="40"/>
  <c r="AB49" i="44"/>
  <c r="Q31" i="44"/>
  <c r="Q30" i="40" s="1"/>
  <c r="I30" i="40"/>
  <c r="P57" i="40"/>
  <c r="AB59" i="44"/>
  <c r="P92" i="40"/>
  <c r="AB95" i="44"/>
  <c r="Y130" i="44"/>
  <c r="AD130" i="44"/>
  <c r="J126" i="40"/>
  <c r="Y143" i="44"/>
  <c r="AD143" i="44"/>
  <c r="AI143" i="44" s="1"/>
  <c r="J139" i="40"/>
  <c r="Y139" i="44"/>
  <c r="AD139" i="44"/>
  <c r="J135" i="40"/>
  <c r="AB88" i="44"/>
  <c r="P65" i="40"/>
  <c r="AB67" i="44"/>
  <c r="R134" i="40"/>
  <c r="Y175" i="44"/>
  <c r="J170" i="40"/>
  <c r="AD175" i="44"/>
  <c r="AB142" i="44"/>
  <c r="Y146" i="44"/>
  <c r="AD146" i="44"/>
  <c r="J142" i="40"/>
  <c r="Y122" i="44"/>
  <c r="AD122" i="44"/>
  <c r="J118" i="40"/>
  <c r="Y131" i="44"/>
  <c r="AD131" i="44"/>
  <c r="J127" i="40"/>
  <c r="H117" i="40"/>
  <c r="P121" i="44"/>
  <c r="AB123" i="44"/>
  <c r="P52" i="44"/>
  <c r="H50" i="40"/>
  <c r="H132" i="40"/>
  <c r="P136" i="44"/>
  <c r="P44" i="44"/>
  <c r="H42" i="40"/>
  <c r="Y117" i="44"/>
  <c r="AD117" i="44"/>
  <c r="J113" i="40"/>
  <c r="P62" i="44"/>
  <c r="H60" i="40"/>
  <c r="S135" i="36"/>
  <c r="H135" i="44"/>
  <c r="AC88" i="44"/>
  <c r="D85" i="40"/>
  <c r="R117" i="44"/>
  <c r="R113" i="40" s="1"/>
  <c r="AC117" i="44"/>
  <c r="D113" i="40"/>
  <c r="AC51" i="44"/>
  <c r="D49" i="40"/>
  <c r="Q79" i="44"/>
  <c r="Q76" i="40" s="1"/>
  <c r="I76" i="40"/>
  <c r="AC79" i="44"/>
  <c r="F76" i="40"/>
  <c r="S145" i="36"/>
  <c r="H145" i="44"/>
  <c r="AJ33" i="43" s="1"/>
  <c r="E32" i="115" s="1"/>
  <c r="X135" i="44"/>
  <c r="F131" i="40"/>
  <c r="N128" i="40"/>
  <c r="R132" i="44"/>
  <c r="N129" i="40"/>
  <c r="R133" i="44"/>
  <c r="N120" i="40"/>
  <c r="R124" i="44"/>
  <c r="K125" i="40"/>
  <c r="S129" i="44"/>
  <c r="S125" i="40" s="1"/>
  <c r="K141" i="40"/>
  <c r="S145" i="44"/>
  <c r="S141" i="40" s="1"/>
  <c r="Z144" i="44"/>
  <c r="L140" i="40"/>
  <c r="AE148" i="44"/>
  <c r="M144" i="40"/>
  <c r="Y28" i="111"/>
  <c r="AG28" i="111" s="1"/>
  <c r="R153" i="44"/>
  <c r="R148" i="40" s="1"/>
  <c r="N148" i="40"/>
  <c r="Q29" i="44"/>
  <c r="Q28" i="40" s="1"/>
  <c r="C28" i="40"/>
  <c r="Q66" i="44"/>
  <c r="Q64" i="40" s="1"/>
  <c r="I64" i="40"/>
  <c r="I149" i="40"/>
  <c r="Q154" i="44"/>
  <c r="Q149" i="40" s="1"/>
  <c r="AE140" i="44"/>
  <c r="M136" i="40"/>
  <c r="AE124" i="44"/>
  <c r="M120" i="40"/>
  <c r="AE142" i="44"/>
  <c r="M138" i="40"/>
  <c r="N122" i="40"/>
  <c r="R126" i="44"/>
  <c r="P66" i="40"/>
  <c r="AB68" i="44"/>
  <c r="P82" i="40"/>
  <c r="AB85" i="44"/>
  <c r="P37" i="44"/>
  <c r="P36" i="40" s="1"/>
  <c r="H36" i="40"/>
  <c r="P105" i="40"/>
  <c r="AB108" i="44"/>
  <c r="AB92" i="44"/>
  <c r="AB63" i="44"/>
  <c r="AB125" i="44"/>
  <c r="AB104" i="44"/>
  <c r="R125" i="44"/>
  <c r="R121" i="40" s="1"/>
  <c r="AB45" i="44"/>
  <c r="AI15" i="111"/>
  <c r="AI8" i="111"/>
  <c r="AI7" i="111"/>
  <c r="AI27" i="111"/>
  <c r="AI20" i="111"/>
  <c r="AI29" i="111"/>
  <c r="AI31" i="111"/>
  <c r="AI10" i="111"/>
  <c r="AI16" i="111"/>
  <c r="AI33" i="111"/>
  <c r="AI26" i="111"/>
  <c r="AI18" i="111"/>
  <c r="AI24" i="111"/>
  <c r="AI9" i="111"/>
  <c r="AI22" i="111"/>
  <c r="AI35" i="111"/>
  <c r="AI14" i="111"/>
  <c r="AI25" i="111"/>
  <c r="AI6" i="111"/>
  <c r="AI12" i="111"/>
  <c r="AI17" i="111"/>
  <c r="AI19" i="111"/>
  <c r="AI36" i="111"/>
  <c r="AI34" i="111"/>
  <c r="AI11" i="111"/>
  <c r="AI21" i="111"/>
  <c r="AI30" i="111"/>
  <c r="Y145" i="44"/>
  <c r="AD145" i="44"/>
  <c r="J141" i="40"/>
  <c r="AB84" i="44"/>
  <c r="Y125" i="44"/>
  <c r="AD125" i="44"/>
  <c r="J121" i="40"/>
  <c r="P15" i="44"/>
  <c r="P14" i="40" s="1"/>
  <c r="H14" i="40"/>
  <c r="S118" i="36"/>
  <c r="H118" i="44"/>
  <c r="R6" i="43" s="1"/>
  <c r="E5" i="113" s="1"/>
  <c r="P81" i="44"/>
  <c r="H78" i="40"/>
  <c r="B113" i="40"/>
  <c r="D112" i="40"/>
  <c r="Q80" i="44"/>
  <c r="Q77" i="40" s="1"/>
  <c r="I77" i="40"/>
  <c r="X117" i="44"/>
  <c r="F113" i="40"/>
  <c r="N133" i="40"/>
  <c r="R137" i="44"/>
  <c r="N114" i="40"/>
  <c r="R118" i="44"/>
  <c r="R114" i="40" s="1"/>
  <c r="K139" i="40"/>
  <c r="S143" i="44"/>
  <c r="S139" i="40" s="1"/>
  <c r="K142" i="40"/>
  <c r="S146" i="44"/>
  <c r="S142" i="40" s="1"/>
  <c r="Z125" i="44"/>
  <c r="L121" i="40"/>
  <c r="AE181" i="44"/>
  <c r="M176" i="40"/>
  <c r="Y13" i="111"/>
  <c r="AG13" i="111" s="1"/>
  <c r="Y23" i="111"/>
  <c r="AG23" i="111" s="1"/>
  <c r="K148" i="40"/>
  <c r="S153" i="44"/>
  <c r="S148" i="40" s="1"/>
  <c r="R139" i="44"/>
  <c r="N135" i="40"/>
  <c r="P33" i="44"/>
  <c r="P32" i="40" s="1"/>
  <c r="H32" i="40"/>
  <c r="X116" i="44"/>
  <c r="AC116" i="44"/>
  <c r="F112" i="40"/>
  <c r="AE120" i="44"/>
  <c r="AJ120" i="44" s="1"/>
  <c r="M116" i="40"/>
  <c r="B40" i="40"/>
  <c r="Z153" i="44"/>
  <c r="AE153" i="44"/>
  <c r="L148" i="40"/>
  <c r="R143" i="44"/>
  <c r="N139" i="40"/>
  <c r="P104" i="40"/>
  <c r="AB107" i="44"/>
  <c r="P140" i="44"/>
  <c r="H155" i="40"/>
  <c r="AB98" i="44"/>
  <c r="P86" i="40"/>
  <c r="AB89" i="44"/>
  <c r="AB109" i="44"/>
  <c r="Y148" i="44"/>
  <c r="AD148" i="44"/>
  <c r="J144" i="40"/>
  <c r="R125" i="40"/>
  <c r="Y126" i="44"/>
  <c r="AD126" i="44"/>
  <c r="J122" i="40"/>
  <c r="S123" i="44"/>
  <c r="S119" i="40" s="1"/>
  <c r="R144" i="44"/>
  <c r="R140" i="40" s="1"/>
  <c r="Y172" i="44"/>
  <c r="AD172" i="44"/>
  <c r="J167" i="40"/>
  <c r="Y144" i="44"/>
  <c r="AD144" i="44"/>
  <c r="J140" i="40"/>
  <c r="Y181" i="44"/>
  <c r="AD181" i="44"/>
  <c r="J176" i="40"/>
  <c r="Y154" i="44"/>
  <c r="AD154" i="44"/>
  <c r="J149" i="40"/>
  <c r="H137" i="40"/>
  <c r="P141" i="44"/>
  <c r="AC80" i="44"/>
  <c r="D77" i="40"/>
  <c r="Q135" i="44"/>
  <c r="Q131" i="40" s="1"/>
  <c r="C131" i="40"/>
  <c r="Q43" i="44"/>
  <c r="Q41" i="40" s="1"/>
  <c r="I41" i="40"/>
  <c r="E131" i="40"/>
  <c r="N116" i="40"/>
  <c r="R120" i="44"/>
  <c r="R135" i="44"/>
  <c r="R131" i="40" s="1"/>
  <c r="N131" i="40"/>
  <c r="N144" i="40"/>
  <c r="R148" i="44"/>
  <c r="R144" i="40" s="1"/>
  <c r="R119" i="44"/>
  <c r="N115" i="40"/>
  <c r="K118" i="40"/>
  <c r="S122" i="44"/>
  <c r="S118" i="40" s="1"/>
  <c r="Z135" i="44"/>
  <c r="L131" i="40"/>
  <c r="AE154" i="44"/>
  <c r="M149" i="40"/>
  <c r="C148" i="40"/>
  <c r="AE119" i="44"/>
  <c r="M115" i="40"/>
  <c r="X30" i="44"/>
  <c r="F29" i="40"/>
  <c r="AE133" i="44"/>
  <c r="M129" i="40"/>
  <c r="AE118" i="44"/>
  <c r="M114" i="40"/>
  <c r="AE127" i="44"/>
  <c r="M123" i="40"/>
  <c r="R131" i="44"/>
  <c r="N127" i="40"/>
  <c r="Z140" i="44"/>
  <c r="L136" i="40"/>
  <c r="N118" i="40"/>
  <c r="R122" i="44"/>
  <c r="P103" i="40"/>
  <c r="AB106" i="44"/>
  <c r="H6" i="40"/>
  <c r="P83" i="40"/>
  <c r="AB86" i="44"/>
  <c r="P91" i="40"/>
  <c r="AB94" i="44"/>
  <c r="P102" i="40"/>
  <c r="AB105" i="44"/>
  <c r="Y129" i="44"/>
  <c r="AD129" i="44"/>
  <c r="AI129" i="44" s="1"/>
  <c r="J125" i="40"/>
  <c r="AB73" i="44"/>
  <c r="R142" i="44"/>
  <c r="AB148" i="44"/>
  <c r="R145" i="44"/>
  <c r="R141" i="40" s="1"/>
  <c r="R140" i="44"/>
  <c r="R136" i="40" s="1"/>
  <c r="R136" i="44"/>
  <c r="R132" i="40" s="1"/>
  <c r="Y169" i="44"/>
  <c r="J164" i="40"/>
  <c r="AD169" i="44"/>
  <c r="AB93" i="44"/>
  <c r="AB64" i="44"/>
  <c r="AB27" i="44"/>
  <c r="AB19" i="44"/>
  <c r="P30" i="44"/>
  <c r="P29" i="40" s="1"/>
  <c r="AB24" i="44"/>
  <c r="X79" i="44"/>
  <c r="P66" i="44"/>
  <c r="Q90" i="44"/>
  <c r="Q87" i="40" s="1"/>
  <c r="Q63" i="44"/>
  <c r="Q61" i="40" s="1"/>
  <c r="Q100" i="44"/>
  <c r="Q97" i="40" s="1"/>
  <c r="X14" i="44"/>
  <c r="X51" i="44"/>
  <c r="X88" i="44"/>
  <c r="X80" i="44"/>
  <c r="S61" i="36"/>
  <c r="H61" i="44"/>
  <c r="P36" i="44"/>
  <c r="P35" i="40" s="1"/>
  <c r="P101" i="44"/>
  <c r="S70" i="36"/>
  <c r="H70" i="44"/>
  <c r="H68" i="40" s="1"/>
  <c r="S105" i="36"/>
  <c r="I105" i="44"/>
  <c r="I102" i="40" s="1"/>
  <c r="R62" i="36"/>
  <c r="D62" i="44"/>
  <c r="V24" i="43" s="1"/>
  <c r="C23" i="114" s="1"/>
  <c r="S30" i="36"/>
  <c r="I30" i="44"/>
  <c r="S103" i="36"/>
  <c r="H103" i="44"/>
  <c r="H100" i="40" s="1"/>
  <c r="Q25" i="44"/>
  <c r="Q24" i="40" s="1"/>
  <c r="Q47" i="44"/>
  <c r="Q45" i="40" s="1"/>
  <c r="P74" i="44"/>
  <c r="P9" i="44"/>
  <c r="P8" i="40" s="1"/>
  <c r="S73" i="36"/>
  <c r="I73" i="44"/>
  <c r="I71" i="40" s="1"/>
  <c r="P6" i="44"/>
  <c r="P5" i="40" s="1"/>
  <c r="S98" i="36"/>
  <c r="I98" i="44"/>
  <c r="I95" i="40" s="1"/>
  <c r="P17" i="44"/>
  <c r="P16" i="40" s="1"/>
  <c r="Q46" i="44"/>
  <c r="Q44" i="40" s="1"/>
  <c r="Q34" i="44"/>
  <c r="Q33" i="40" s="1"/>
  <c r="Q99" i="44"/>
  <c r="Q96" i="40" s="1"/>
  <c r="S24" i="36"/>
  <c r="I24" i="44"/>
  <c r="I23" i="40" s="1"/>
  <c r="S32" i="36"/>
  <c r="I32" i="44"/>
  <c r="I31" i="40" s="1"/>
  <c r="P111" i="44"/>
  <c r="Q10" i="44"/>
  <c r="Q9" i="40" s="1"/>
  <c r="P7" i="44"/>
  <c r="P6" i="40" s="1"/>
  <c r="P56" i="44"/>
  <c r="C116" i="36"/>
  <c r="C116" i="44" s="1"/>
  <c r="E116" i="36"/>
  <c r="E116" i="44" s="1"/>
  <c r="X4" i="43" s="1"/>
  <c r="E3" i="114" s="1"/>
  <c r="B116" i="36"/>
  <c r="B116" i="44" s="1"/>
  <c r="AF5" i="31"/>
  <c r="AH143" i="44"/>
  <c r="I153" i="36"/>
  <c r="I153" i="44" s="1"/>
  <c r="I148" i="40" s="1"/>
  <c r="G42" i="36"/>
  <c r="G42" i="44" s="1"/>
  <c r="G40" i="40" s="1"/>
  <c r="R33" i="43"/>
  <c r="E32" i="113" s="1"/>
  <c r="F42" i="36"/>
  <c r="F42" i="44" s="1"/>
  <c r="P29" i="44"/>
  <c r="P28" i="40" s="1"/>
  <c r="D5" i="36"/>
  <c r="D5" i="44" s="1"/>
  <c r="D4" i="40" s="1"/>
  <c r="W141" i="40"/>
  <c r="W132" i="40"/>
  <c r="W114" i="40"/>
  <c r="E42" i="36"/>
  <c r="E42" i="44" s="1"/>
  <c r="E40" i="40" s="1"/>
  <c r="D42" i="36"/>
  <c r="D42" i="44" s="1"/>
  <c r="D40" i="40" s="1"/>
  <c r="P5" i="31"/>
  <c r="B5" i="36"/>
  <c r="B5" i="44" s="1"/>
  <c r="B4" i="40" s="1"/>
  <c r="X29" i="44"/>
  <c r="M135" i="36"/>
  <c r="M135" i="44" s="1"/>
  <c r="T140" i="36"/>
  <c r="K136" i="36"/>
  <c r="K136" i="44" s="1"/>
  <c r="W113" i="40"/>
  <c r="M125" i="36"/>
  <c r="M125" i="44" s="1"/>
  <c r="G5" i="36"/>
  <c r="G5" i="44" s="1"/>
  <c r="G4" i="40" s="1"/>
  <c r="C44" i="100"/>
  <c r="S33" i="36"/>
  <c r="U28" i="43"/>
  <c r="B27" i="114" s="1"/>
  <c r="AC29" i="44"/>
  <c r="B5" i="100"/>
  <c r="M4" i="111" s="1"/>
  <c r="B71" i="100"/>
  <c r="C62" i="100"/>
  <c r="B62" i="100"/>
  <c r="D71" i="100"/>
  <c r="D62" i="100"/>
  <c r="D52" i="100"/>
  <c r="C52" i="100"/>
  <c r="E5" i="36"/>
  <c r="E5" i="44" s="1"/>
  <c r="E4" i="40" s="1"/>
  <c r="F5" i="36"/>
  <c r="F5" i="44" s="1"/>
  <c r="S66" i="36"/>
  <c r="E52" i="100"/>
  <c r="AC51" i="25" s="1"/>
  <c r="AA14" i="25" s="1"/>
  <c r="E71" i="100"/>
  <c r="AC70" i="25" s="1"/>
  <c r="AA33" i="25" s="1"/>
  <c r="C67" i="100"/>
  <c r="B44" i="100"/>
  <c r="C71" i="100"/>
  <c r="E67" i="100"/>
  <c r="AC66" i="25" s="1"/>
  <c r="AA29" i="25" s="1"/>
  <c r="E62" i="100"/>
  <c r="AC61" i="25" s="1"/>
  <c r="AA24" i="25" s="1"/>
  <c r="D67" i="100"/>
  <c r="B52" i="100"/>
  <c r="S29" i="36"/>
  <c r="H153" i="36"/>
  <c r="H153" i="44" s="1"/>
  <c r="H148" i="40" s="1"/>
  <c r="P4" i="33"/>
  <c r="K120" i="36"/>
  <c r="K120" i="44" s="1"/>
  <c r="K147" i="36"/>
  <c r="K147" i="44" s="1"/>
  <c r="K148" i="36"/>
  <c r="K148" i="44" s="1"/>
  <c r="K124" i="36"/>
  <c r="K124" i="44" s="1"/>
  <c r="E44" i="100"/>
  <c r="AC43" i="25" s="1"/>
  <c r="D44" i="100"/>
  <c r="R29" i="36"/>
  <c r="H5" i="31"/>
  <c r="R30" i="36"/>
  <c r="D5" i="100"/>
  <c r="M77" i="111" s="1"/>
  <c r="E5" i="100"/>
  <c r="C5" i="100"/>
  <c r="M41" i="111" s="1"/>
  <c r="M117" i="36"/>
  <c r="M117" i="44" s="1"/>
  <c r="AC30" i="44"/>
  <c r="U29" i="43"/>
  <c r="B28" i="114" s="1"/>
  <c r="AJ29" i="43"/>
  <c r="E28" i="115" s="1"/>
  <c r="W137" i="40"/>
  <c r="M144" i="36"/>
  <c r="M144" i="44" s="1"/>
  <c r="AV32" i="43" s="1"/>
  <c r="E31" i="117" s="1"/>
  <c r="AC5" i="25"/>
  <c r="K137" i="36"/>
  <c r="K137" i="44" s="1"/>
  <c r="K138" i="36"/>
  <c r="K138" i="44" s="1"/>
  <c r="K142" i="36"/>
  <c r="K142" i="44" s="1"/>
  <c r="K139" i="36"/>
  <c r="K139" i="44" s="1"/>
  <c r="K131" i="36"/>
  <c r="K131" i="44" s="1"/>
  <c r="K134" i="36"/>
  <c r="K134" i="44" s="1"/>
  <c r="K130" i="36"/>
  <c r="K130" i="44" s="1"/>
  <c r="K128" i="36"/>
  <c r="K128" i="44" s="1"/>
  <c r="K132" i="36"/>
  <c r="K132" i="44" s="1"/>
  <c r="K121" i="36"/>
  <c r="K121" i="44" s="1"/>
  <c r="K126" i="36"/>
  <c r="K126" i="44" s="1"/>
  <c r="K119" i="36"/>
  <c r="K119" i="44" s="1"/>
  <c r="K141" i="36"/>
  <c r="K141" i="44" s="1"/>
  <c r="K118" i="36"/>
  <c r="K118" i="44" s="1"/>
  <c r="S81" i="36"/>
  <c r="G12" i="33"/>
  <c r="L29" i="43"/>
  <c r="E28" i="57" s="1"/>
  <c r="R29" i="43"/>
  <c r="E28" i="113" s="1"/>
  <c r="BB29" i="43"/>
  <c r="E28" i="118" s="1"/>
  <c r="F29" i="43"/>
  <c r="U141" i="44"/>
  <c r="AH141" i="44" s="1"/>
  <c r="AD29" i="43"/>
  <c r="X5" i="43"/>
  <c r="E4" i="114" s="1"/>
  <c r="W13" i="43"/>
  <c r="D12" i="114" s="1"/>
  <c r="S6" i="36"/>
  <c r="L116" i="36"/>
  <c r="L116" i="44" s="1"/>
  <c r="X23" i="43"/>
  <c r="E22" i="114" s="1"/>
  <c r="AP33" i="43"/>
  <c r="E32" i="116" s="1"/>
  <c r="N116" i="36"/>
  <c r="N116" i="44" s="1"/>
  <c r="N112" i="40" s="1"/>
  <c r="R88" i="36"/>
  <c r="V13" i="43"/>
  <c r="C12" i="114" s="1"/>
  <c r="I50" i="36"/>
  <c r="I15" i="36"/>
  <c r="I5" i="36"/>
  <c r="I5" i="44" s="1"/>
  <c r="I4" i="40" s="1"/>
  <c r="J5" i="33"/>
  <c r="I52" i="36"/>
  <c r="W5" i="43"/>
  <c r="D4" i="114" s="1"/>
  <c r="U13" i="43"/>
  <c r="B12" i="114" s="1"/>
  <c r="W4" i="43"/>
  <c r="D3" i="114" s="1"/>
  <c r="R135" i="36"/>
  <c r="AC14" i="44"/>
  <c r="R117" i="36"/>
  <c r="R51" i="36"/>
  <c r="H80" i="36"/>
  <c r="G14" i="33"/>
  <c r="C13" i="33"/>
  <c r="G5" i="33"/>
  <c r="H43" i="36"/>
  <c r="H117" i="36"/>
  <c r="M5" i="33"/>
  <c r="AJ129" i="44"/>
  <c r="AG129" i="44"/>
  <c r="AG126" i="44"/>
  <c r="F13" i="33"/>
  <c r="AP15" i="43"/>
  <c r="E14" i="116" s="1"/>
  <c r="AP21" i="43"/>
  <c r="E20" i="116" s="1"/>
  <c r="AP8" i="43"/>
  <c r="E7" i="116" s="1"/>
  <c r="AI120" i="44"/>
  <c r="H14" i="36"/>
  <c r="H14" i="44" s="1"/>
  <c r="AP30" i="43"/>
  <c r="E29" i="116" s="1"/>
  <c r="AP12" i="43"/>
  <c r="E11" i="116" s="1"/>
  <c r="AV12" i="43"/>
  <c r="E11" i="117" s="1"/>
  <c r="AV29" i="43"/>
  <c r="E28" i="117" s="1"/>
  <c r="W138" i="40"/>
  <c r="AW21" i="43"/>
  <c r="T135" i="36"/>
  <c r="AJ15" i="43"/>
  <c r="E14" i="115" s="1"/>
  <c r="R15" i="43"/>
  <c r="E14" i="113" s="1"/>
  <c r="AD15" i="43"/>
  <c r="L15" i="43"/>
  <c r="E14" i="57" s="1"/>
  <c r="F15" i="43"/>
  <c r="BB15" i="43"/>
  <c r="E14" i="118" s="1"/>
  <c r="U127" i="44"/>
  <c r="AH127" i="44" s="1"/>
  <c r="H116" i="36"/>
  <c r="H116" i="44" s="1"/>
  <c r="H112" i="40" s="1"/>
  <c r="M4" i="33"/>
  <c r="T154" i="36"/>
  <c r="AV20" i="43"/>
  <c r="E19" i="117" s="1"/>
  <c r="AW13" i="43"/>
  <c r="AI12" i="43"/>
  <c r="D11" i="115" s="1"/>
  <c r="AW7" i="43"/>
  <c r="S44" i="36"/>
  <c r="AV28" i="43"/>
  <c r="E27" i="117" s="1"/>
  <c r="AP28" i="43"/>
  <c r="E27" i="116" s="1"/>
  <c r="E13" i="56"/>
  <c r="Z14" i="54"/>
  <c r="AH24" i="43"/>
  <c r="C23" i="115" s="1"/>
  <c r="AD7" i="43"/>
  <c r="BB7" i="43"/>
  <c r="E6" i="118" s="1"/>
  <c r="U119" i="44"/>
  <c r="AH119" i="44" s="1"/>
  <c r="L7" i="43"/>
  <c r="E6" i="57" s="1"/>
  <c r="R7" i="43"/>
  <c r="E6" i="113" s="1"/>
  <c r="F7" i="43"/>
  <c r="AJ7" i="43"/>
  <c r="E6" i="115" s="1"/>
  <c r="AI15" i="43"/>
  <c r="D14" i="115" s="1"/>
  <c r="AP14" i="43"/>
  <c r="E13" i="116" s="1"/>
  <c r="AI126" i="44"/>
  <c r="T172" i="36"/>
  <c r="Z8" i="54"/>
  <c r="E7" i="56"/>
  <c r="S136" i="36"/>
  <c r="AI33" i="43"/>
  <c r="D32" i="115" s="1"/>
  <c r="L34" i="43"/>
  <c r="E33" i="57" s="1"/>
  <c r="F34" i="43"/>
  <c r="AJ34" i="43"/>
  <c r="E33" i="115" s="1"/>
  <c r="U146" i="44"/>
  <c r="AH146" i="44" s="1"/>
  <c r="AD34" i="43"/>
  <c r="R34" i="43"/>
  <c r="E33" i="113" s="1"/>
  <c r="BB34" i="43"/>
  <c r="E33" i="118" s="1"/>
  <c r="AW9" i="43"/>
  <c r="AW30" i="43"/>
  <c r="AD19" i="43"/>
  <c r="F19" i="43"/>
  <c r="U131" i="44"/>
  <c r="AH131" i="44" s="1"/>
  <c r="AJ19" i="43"/>
  <c r="E18" i="115" s="1"/>
  <c r="BB19" i="43"/>
  <c r="E18" i="118" s="1"/>
  <c r="R19" i="43"/>
  <c r="E18" i="113" s="1"/>
  <c r="L19" i="43"/>
  <c r="E18" i="57" s="1"/>
  <c r="AV36" i="43"/>
  <c r="E35" i="117" s="1"/>
  <c r="AJ143" i="44"/>
  <c r="AP25" i="43"/>
  <c r="E24" i="116" s="1"/>
  <c r="H51" i="36"/>
  <c r="H51" i="44" s="1"/>
  <c r="AG143" i="44"/>
  <c r="F4" i="33"/>
  <c r="R25" i="43"/>
  <c r="E24" i="113" s="1"/>
  <c r="F25" i="43"/>
  <c r="L25" i="43"/>
  <c r="E24" i="57" s="1"/>
  <c r="BB25" i="43"/>
  <c r="E24" i="118" s="1"/>
  <c r="AJ25" i="43"/>
  <c r="E24" i="115" s="1"/>
  <c r="AD25" i="43"/>
  <c r="U137" i="44"/>
  <c r="AH137" i="44" s="1"/>
  <c r="AH17" i="43"/>
  <c r="C16" i="115" s="1"/>
  <c r="BB22" i="43"/>
  <c r="E21" i="118" s="1"/>
  <c r="AJ22" i="43"/>
  <c r="E21" i="115" s="1"/>
  <c r="U134" i="44"/>
  <c r="AH134" i="44" s="1"/>
  <c r="F22" i="43"/>
  <c r="AD22" i="43"/>
  <c r="L22" i="43"/>
  <c r="E21" i="57" s="1"/>
  <c r="R22" i="43"/>
  <c r="E21" i="113" s="1"/>
  <c r="R79" i="36"/>
  <c r="AW15" i="43"/>
  <c r="AW16" i="43"/>
  <c r="R14" i="36"/>
  <c r="AI36" i="43"/>
  <c r="D35" i="115" s="1"/>
  <c r="AD36" i="43"/>
  <c r="AJ36" i="43"/>
  <c r="E35" i="115" s="1"/>
  <c r="U148" i="44"/>
  <c r="AH148" i="44" s="1"/>
  <c r="L36" i="43"/>
  <c r="E35" i="57" s="1"/>
  <c r="R36" i="43"/>
  <c r="E35" i="113" s="1"/>
  <c r="BB36" i="43"/>
  <c r="E35" i="118" s="1"/>
  <c r="F36" i="43"/>
  <c r="AW14" i="43"/>
  <c r="U139" i="44"/>
  <c r="AH139" i="44" s="1"/>
  <c r="R27" i="43"/>
  <c r="E26" i="113" s="1"/>
  <c r="AJ27" i="43"/>
  <c r="E26" i="115" s="1"/>
  <c r="F27" i="43"/>
  <c r="BB27" i="43"/>
  <c r="E26" i="118" s="1"/>
  <c r="L27" i="43"/>
  <c r="E26" i="57" s="1"/>
  <c r="AD27" i="43"/>
  <c r="BB24" i="43"/>
  <c r="E23" i="118" s="1"/>
  <c r="AJ24" i="43"/>
  <c r="E23" i="115" s="1"/>
  <c r="R24" i="43"/>
  <c r="E23" i="113" s="1"/>
  <c r="AD24" i="43"/>
  <c r="L24" i="43"/>
  <c r="E23" i="57" s="1"/>
  <c r="F24" i="43"/>
  <c r="U136" i="44"/>
  <c r="AH136" i="44" s="1"/>
  <c r="AP36" i="43"/>
  <c r="E35" i="116" s="1"/>
  <c r="AP29" i="43"/>
  <c r="E28" i="116" s="1"/>
  <c r="AJ21" i="43"/>
  <c r="E20" i="115" s="1"/>
  <c r="R21" i="43"/>
  <c r="E20" i="113" s="1"/>
  <c r="AD21" i="43"/>
  <c r="F21" i="43"/>
  <c r="BB21" i="43"/>
  <c r="E20" i="118" s="1"/>
  <c r="L21" i="43"/>
  <c r="E20" i="57" s="1"/>
  <c r="U133" i="44"/>
  <c r="AH133" i="44" s="1"/>
  <c r="J116" i="36"/>
  <c r="J116" i="44" s="1"/>
  <c r="AF5" i="25"/>
  <c r="AV14" i="43"/>
  <c r="E13" i="117" s="1"/>
  <c r="AJ126" i="44"/>
  <c r="AV7" i="43"/>
  <c r="E6" i="117" s="1"/>
  <c r="U122" i="44"/>
  <c r="AH122" i="44" s="1"/>
  <c r="AJ10" i="43"/>
  <c r="E9" i="115" s="1"/>
  <c r="AD10" i="43"/>
  <c r="L10" i="43"/>
  <c r="E9" i="57" s="1"/>
  <c r="F10" i="43"/>
  <c r="BB10" i="43"/>
  <c r="E9" i="118" s="1"/>
  <c r="R10" i="43"/>
  <c r="E9" i="113" s="1"/>
  <c r="AH34" i="43"/>
  <c r="C33" i="115" s="1"/>
  <c r="W121" i="40"/>
  <c r="F9" i="43"/>
  <c r="R9" i="43"/>
  <c r="E8" i="113" s="1"/>
  <c r="AD9" i="43"/>
  <c r="L9" i="43"/>
  <c r="E8" i="57" s="1"/>
  <c r="BB9" i="43"/>
  <c r="E8" i="118" s="1"/>
  <c r="U121" i="44"/>
  <c r="AH121" i="44" s="1"/>
  <c r="AJ9" i="43"/>
  <c r="E8" i="115" s="1"/>
  <c r="R80" i="36"/>
  <c r="D14" i="33"/>
  <c r="T117" i="36"/>
  <c r="AV21" i="43"/>
  <c r="E20" i="117" s="1"/>
  <c r="U124" i="44"/>
  <c r="AH124" i="44" s="1"/>
  <c r="F12" i="43"/>
  <c r="AD12" i="43"/>
  <c r="BB12" i="43"/>
  <c r="E11" i="118" s="1"/>
  <c r="L12" i="43"/>
  <c r="E11" i="57" s="1"/>
  <c r="AJ12" i="43"/>
  <c r="E11" i="115" s="1"/>
  <c r="R12" i="43"/>
  <c r="E11" i="113" s="1"/>
  <c r="BB20" i="43"/>
  <c r="E19" i="118" s="1"/>
  <c r="F20" i="43"/>
  <c r="R20" i="43"/>
  <c r="E19" i="113" s="1"/>
  <c r="L20" i="43"/>
  <c r="E19" i="57" s="1"/>
  <c r="U132" i="44"/>
  <c r="AH132" i="44" s="1"/>
  <c r="AJ20" i="43"/>
  <c r="E19" i="115" s="1"/>
  <c r="AD20" i="43"/>
  <c r="Z31" i="54"/>
  <c r="E30" i="56"/>
  <c r="W140" i="40"/>
  <c r="T181" i="36"/>
  <c r="AV33" i="43"/>
  <c r="E32" i="117" s="1"/>
  <c r="AI21" i="43"/>
  <c r="D20" i="115" s="1"/>
  <c r="AI8" i="43"/>
  <c r="D7" i="115" s="1"/>
  <c r="AW29" i="43"/>
  <c r="S71" i="36"/>
  <c r="B4" i="33"/>
  <c r="AV8" i="43"/>
  <c r="E7" i="117" s="1"/>
  <c r="AI11" i="43"/>
  <c r="D10" i="115" s="1"/>
  <c r="Z17" i="54"/>
  <c r="E16" i="56"/>
  <c r="AV25" i="43"/>
  <c r="E24" i="117" s="1"/>
  <c r="H79" i="36"/>
  <c r="H79" i="44" s="1"/>
  <c r="J4" i="33"/>
  <c r="AP7" i="43"/>
  <c r="E6" i="116" s="1"/>
  <c r="T144" i="36"/>
  <c r="AW8" i="43"/>
  <c r="W131" i="40"/>
  <c r="J153" i="36"/>
  <c r="J153" i="44" s="1"/>
  <c r="AN5" i="25"/>
  <c r="R28" i="43"/>
  <c r="E27" i="113" s="1"/>
  <c r="AD28" i="43"/>
  <c r="AJ28" i="43"/>
  <c r="E27" i="115" s="1"/>
  <c r="BB28" i="43"/>
  <c r="E27" i="118" s="1"/>
  <c r="F28" i="43"/>
  <c r="U140" i="44"/>
  <c r="AH140" i="44" s="1"/>
  <c r="L28" i="43"/>
  <c r="E27" i="57" s="1"/>
  <c r="R18" i="43"/>
  <c r="E17" i="113" s="1"/>
  <c r="F18" i="43"/>
  <c r="U130" i="44"/>
  <c r="AH130" i="44" s="1"/>
  <c r="BB18" i="43"/>
  <c r="E17" i="118" s="1"/>
  <c r="L18" i="43"/>
  <c r="E17" i="57" s="1"/>
  <c r="AJ18" i="43"/>
  <c r="E17" i="115" s="1"/>
  <c r="AD18" i="43"/>
  <c r="AW28" i="43"/>
  <c r="T125" i="36"/>
  <c r="AW19" i="43"/>
  <c r="AV15" i="43"/>
  <c r="E14" i="117" s="1"/>
  <c r="H42" i="36"/>
  <c r="H42" i="44" s="1"/>
  <c r="AV30" i="43"/>
  <c r="E29" i="117" s="1"/>
  <c r="S140" i="36"/>
  <c r="R26" i="43"/>
  <c r="E25" i="113" s="1"/>
  <c r="AJ26" i="43"/>
  <c r="E25" i="115" s="1"/>
  <c r="AD26" i="43"/>
  <c r="BB26" i="43"/>
  <c r="E25" i="118" s="1"/>
  <c r="U138" i="44"/>
  <c r="AH138" i="44" s="1"/>
  <c r="F26" i="43"/>
  <c r="L26" i="43"/>
  <c r="E25" i="57" s="1"/>
  <c r="AP20" i="43"/>
  <c r="E19" i="116" s="1"/>
  <c r="R35" i="43"/>
  <c r="E34" i="113" s="1"/>
  <c r="U147" i="44"/>
  <c r="AH147" i="44" s="1"/>
  <c r="AJ35" i="43"/>
  <c r="E34" i="115" s="1"/>
  <c r="AD35" i="43"/>
  <c r="BB35" i="43"/>
  <c r="E34" i="118" s="1"/>
  <c r="L35" i="43"/>
  <c r="E34" i="57" s="1"/>
  <c r="F35" i="43"/>
  <c r="AH15" i="43"/>
  <c r="C14" i="115" s="1"/>
  <c r="F16" i="43"/>
  <c r="AD16" i="43"/>
  <c r="L16" i="43"/>
  <c r="E15" i="57" s="1"/>
  <c r="U128" i="44"/>
  <c r="AH128" i="44" s="1"/>
  <c r="BB16" i="43"/>
  <c r="E15" i="118" s="1"/>
  <c r="R16" i="43"/>
  <c r="E15" i="113" s="1"/>
  <c r="AJ16" i="43"/>
  <c r="E15" i="115" s="1"/>
  <c r="S62" i="36"/>
  <c r="W119" i="40"/>
  <c r="S141" i="36"/>
  <c r="AH21" i="43"/>
  <c r="C20" i="115" s="1"/>
  <c r="BB6" i="43" l="1"/>
  <c r="E5" i="118" s="1"/>
  <c r="AJ6" i="43"/>
  <c r="E5" i="115" s="1"/>
  <c r="AD6" i="43"/>
  <c r="F6" i="43"/>
  <c r="Z6" i="54" s="1"/>
  <c r="U118" i="44"/>
  <c r="AH118" i="44" s="1"/>
  <c r="L6" i="43"/>
  <c r="E5" i="57" s="1"/>
  <c r="L33" i="43"/>
  <c r="E32" i="57" s="1"/>
  <c r="AH35" i="43"/>
  <c r="C34" i="115" s="1"/>
  <c r="U145" i="44"/>
  <c r="AH145" i="44" s="1"/>
  <c r="BB33" i="43"/>
  <c r="E32" i="118" s="1"/>
  <c r="AB33" i="44"/>
  <c r="V4" i="43"/>
  <c r="C3" i="114" s="1"/>
  <c r="F33" i="43"/>
  <c r="E32" i="56" s="1"/>
  <c r="AB11" i="44"/>
  <c r="W146" i="44"/>
  <c r="AB15" i="44"/>
  <c r="AB37" i="44"/>
  <c r="W129" i="44"/>
  <c r="P14" i="44"/>
  <c r="P13" i="40" s="1"/>
  <c r="H13" i="40"/>
  <c r="K114" i="40"/>
  <c r="S118" i="44"/>
  <c r="S114" i="40" s="1"/>
  <c r="K117" i="40"/>
  <c r="S121" i="44"/>
  <c r="S117" i="40" s="1"/>
  <c r="K130" i="40"/>
  <c r="S134" i="44"/>
  <c r="K134" i="40"/>
  <c r="S138" i="44"/>
  <c r="AE125" i="44"/>
  <c r="M121" i="40"/>
  <c r="AE135" i="44"/>
  <c r="M131" i="40"/>
  <c r="E112" i="40"/>
  <c r="P72" i="40"/>
  <c r="AB74" i="44"/>
  <c r="AB30" i="44"/>
  <c r="W123" i="44"/>
  <c r="Q153" i="44"/>
  <c r="Q148" i="40" s="1"/>
  <c r="R115" i="40"/>
  <c r="R139" i="40"/>
  <c r="W143" i="44"/>
  <c r="H114" i="40"/>
  <c r="P118" i="44"/>
  <c r="H131" i="40"/>
  <c r="P135" i="44"/>
  <c r="P42" i="40"/>
  <c r="AB44" i="44"/>
  <c r="P50" i="40"/>
  <c r="AB52" i="44"/>
  <c r="H140" i="40"/>
  <c r="P144" i="44"/>
  <c r="Y116" i="44"/>
  <c r="AD116" i="44"/>
  <c r="J112" i="40"/>
  <c r="P51" i="44"/>
  <c r="H49" i="40"/>
  <c r="K137" i="40"/>
  <c r="S141" i="44"/>
  <c r="S137" i="40" s="1"/>
  <c r="S132" i="44"/>
  <c r="S128" i="40" s="1"/>
  <c r="K128" i="40"/>
  <c r="K127" i="40"/>
  <c r="S131" i="44"/>
  <c r="S127" i="40" s="1"/>
  <c r="K133" i="40"/>
  <c r="S137" i="44"/>
  <c r="S133" i="40" s="1"/>
  <c r="Y42" i="111"/>
  <c r="AG42" i="111" s="1"/>
  <c r="Y78" i="111"/>
  <c r="AG78" i="111" s="1"/>
  <c r="Y4" i="111"/>
  <c r="AG4" i="111" s="1"/>
  <c r="Q116" i="44"/>
  <c r="Q112" i="40" s="1"/>
  <c r="C112" i="40"/>
  <c r="P108" i="40"/>
  <c r="AB111" i="44"/>
  <c r="Q30" i="44"/>
  <c r="Q29" i="40" s="1"/>
  <c r="I29" i="40"/>
  <c r="P98" i="40"/>
  <c r="AB101" i="44"/>
  <c r="R138" i="40"/>
  <c r="R116" i="40"/>
  <c r="R122" i="40"/>
  <c r="R129" i="40"/>
  <c r="W133" i="44"/>
  <c r="P132" i="40"/>
  <c r="AB136" i="44"/>
  <c r="AG136" i="44" s="1"/>
  <c r="R126" i="40"/>
  <c r="P48" i="40"/>
  <c r="AB50" i="44"/>
  <c r="P69" i="40"/>
  <c r="AB71" i="44"/>
  <c r="Y153" i="44"/>
  <c r="AD153" i="44"/>
  <c r="J148" i="40"/>
  <c r="P79" i="44"/>
  <c r="H76" i="40"/>
  <c r="S117" i="36"/>
  <c r="H117" i="44"/>
  <c r="F5" i="43" s="1"/>
  <c r="Z5" i="54" s="1"/>
  <c r="Z116" i="44"/>
  <c r="AE116" i="44"/>
  <c r="L112" i="40"/>
  <c r="K115" i="40"/>
  <c r="S119" i="44"/>
  <c r="S115" i="40" s="1"/>
  <c r="S128" i="44"/>
  <c r="K124" i="40"/>
  <c r="K135" i="40"/>
  <c r="S139" i="44"/>
  <c r="S135" i="40" s="1"/>
  <c r="AE117" i="44"/>
  <c r="M113" i="40"/>
  <c r="S148" i="44"/>
  <c r="K144" i="40"/>
  <c r="S120" i="44"/>
  <c r="S116" i="40" s="1"/>
  <c r="K116" i="40"/>
  <c r="S136" i="44"/>
  <c r="S132" i="40" s="1"/>
  <c r="K132" i="40"/>
  <c r="P54" i="40"/>
  <c r="AB56" i="44"/>
  <c r="P64" i="40"/>
  <c r="AB66" i="44"/>
  <c r="R118" i="40"/>
  <c r="W122" i="44"/>
  <c r="R135" i="40"/>
  <c r="R116" i="44"/>
  <c r="R112" i="40" s="1"/>
  <c r="P117" i="40"/>
  <c r="AB121" i="44"/>
  <c r="AG121" i="44" s="1"/>
  <c r="P42" i="44"/>
  <c r="H40" i="40"/>
  <c r="K122" i="40"/>
  <c r="S126" i="44"/>
  <c r="S122" i="40" s="1"/>
  <c r="K126" i="40"/>
  <c r="S130" i="44"/>
  <c r="S126" i="40" s="1"/>
  <c r="K138" i="40"/>
  <c r="S142" i="44"/>
  <c r="S138" i="40" s="1"/>
  <c r="AE144" i="44"/>
  <c r="M140" i="40"/>
  <c r="S124" i="44"/>
  <c r="S120" i="40" s="1"/>
  <c r="K120" i="40"/>
  <c r="K143" i="40"/>
  <c r="S147" i="44"/>
  <c r="AC5" i="44"/>
  <c r="F4" i="40"/>
  <c r="X42" i="44"/>
  <c r="AC42" i="44"/>
  <c r="F40" i="40"/>
  <c r="B112" i="40"/>
  <c r="AC62" i="44"/>
  <c r="D60" i="40"/>
  <c r="P61" i="44"/>
  <c r="H59" i="40"/>
  <c r="R127" i="40"/>
  <c r="P137" i="40"/>
  <c r="AB141" i="44"/>
  <c r="AG141" i="44" s="1"/>
  <c r="P136" i="40"/>
  <c r="AB140" i="44"/>
  <c r="AG140" i="44" s="1"/>
  <c r="R133" i="40"/>
  <c r="P78" i="40"/>
  <c r="AB81" i="44"/>
  <c r="R120" i="40"/>
  <c r="R128" i="40"/>
  <c r="W132" i="44"/>
  <c r="H141" i="40"/>
  <c r="P145" i="44"/>
  <c r="AD33" i="43"/>
  <c r="P60" i="40"/>
  <c r="AB62" i="44"/>
  <c r="R123" i="40"/>
  <c r="W127" i="44"/>
  <c r="AB7" i="44"/>
  <c r="AB9" i="44"/>
  <c r="AB17" i="44"/>
  <c r="AB6" i="44"/>
  <c r="AH23" i="43"/>
  <c r="C22" i="115" s="1"/>
  <c r="AB36" i="44"/>
  <c r="AB29" i="44"/>
  <c r="Q105" i="44"/>
  <c r="Q102" i="40" s="1"/>
  <c r="P116" i="44"/>
  <c r="P112" i="40" s="1"/>
  <c r="S15" i="36"/>
  <c r="I15" i="44"/>
  <c r="I14" i="40" s="1"/>
  <c r="Q98" i="44"/>
  <c r="Q95" i="40" s="1"/>
  <c r="S52" i="36"/>
  <c r="I52" i="44"/>
  <c r="I50" i="40" s="1"/>
  <c r="Q5" i="44"/>
  <c r="Q4" i="40" s="1"/>
  <c r="S43" i="36"/>
  <c r="H43" i="44"/>
  <c r="S80" i="36"/>
  <c r="H80" i="44"/>
  <c r="H77" i="40" s="1"/>
  <c r="Q73" i="44"/>
  <c r="Q71" i="40" s="1"/>
  <c r="P70" i="44"/>
  <c r="S50" i="36"/>
  <c r="I50" i="44"/>
  <c r="I48" i="40" s="1"/>
  <c r="Q32" i="44"/>
  <c r="Q31" i="40" s="1"/>
  <c r="Q24" i="44"/>
  <c r="Q23" i="40" s="1"/>
  <c r="P103" i="44"/>
  <c r="R116" i="36"/>
  <c r="R42" i="36"/>
  <c r="W112" i="40"/>
  <c r="X5" i="44"/>
  <c r="K135" i="36"/>
  <c r="K135" i="44" s="1"/>
  <c r="C43" i="100"/>
  <c r="R5" i="36"/>
  <c r="E43" i="100"/>
  <c r="AC42" i="25" s="1"/>
  <c r="AA5" i="25" s="1"/>
  <c r="B43" i="100"/>
  <c r="K144" i="36"/>
  <c r="K144" i="44" s="1"/>
  <c r="D43" i="100"/>
  <c r="U4" i="43"/>
  <c r="B3" i="114" s="1"/>
  <c r="S153" i="36"/>
  <c r="AV13" i="43"/>
  <c r="E12" i="117" s="1"/>
  <c r="M116" i="36"/>
  <c r="M116" i="44" s="1"/>
  <c r="M112" i="40" s="1"/>
  <c r="AI141" i="44"/>
  <c r="AJ141" i="44"/>
  <c r="K140" i="36"/>
  <c r="K140" i="44" s="1"/>
  <c r="K125" i="36"/>
  <c r="K125" i="44" s="1"/>
  <c r="Z29" i="54"/>
  <c r="E28" i="56"/>
  <c r="G13" i="33"/>
  <c r="AP24" i="43"/>
  <c r="E23" i="116" s="1"/>
  <c r="D13" i="33"/>
  <c r="I51" i="36"/>
  <c r="I42" i="36"/>
  <c r="I14" i="36"/>
  <c r="AI32" i="43"/>
  <c r="D31" i="115" s="1"/>
  <c r="AH36" i="43"/>
  <c r="C35" i="115" s="1"/>
  <c r="AI134" i="44"/>
  <c r="AJ139" i="44"/>
  <c r="AJ134" i="44"/>
  <c r="AJ133" i="44"/>
  <c r="AJ146" i="44"/>
  <c r="AI146" i="44"/>
  <c r="AI132" i="44"/>
  <c r="AG132" i="44"/>
  <c r="AG147" i="44"/>
  <c r="AG131" i="44"/>
  <c r="AJ137" i="44"/>
  <c r="AI148" i="44"/>
  <c r="AG139" i="44"/>
  <c r="AG137" i="44"/>
  <c r="AI139" i="44"/>
  <c r="AJ127" i="44"/>
  <c r="AG127" i="44"/>
  <c r="AG128" i="44"/>
  <c r="AJ121" i="44"/>
  <c r="AI122" i="44"/>
  <c r="AJ119" i="44"/>
  <c r="AJ122" i="44"/>
  <c r="AI119" i="44"/>
  <c r="G4" i="33"/>
  <c r="AD11" i="43"/>
  <c r="U123" i="44"/>
  <c r="R11" i="43"/>
  <c r="E10" i="113" s="1"/>
  <c r="F11" i="43"/>
  <c r="AJ11" i="43"/>
  <c r="E10" i="115" s="1"/>
  <c r="L11" i="43"/>
  <c r="E10" i="57" s="1"/>
  <c r="BB11" i="43"/>
  <c r="E10" i="118" s="1"/>
  <c r="AV23" i="43"/>
  <c r="E22" i="117" s="1"/>
  <c r="Z10" i="54"/>
  <c r="E9" i="56"/>
  <c r="AI136" i="44"/>
  <c r="AJ138" i="44"/>
  <c r="Z19" i="54"/>
  <c r="E18" i="56"/>
  <c r="AJ140" i="44"/>
  <c r="Z15" i="54"/>
  <c r="E14" i="56"/>
  <c r="AI133" i="44"/>
  <c r="AW24" i="43"/>
  <c r="AI34" i="43"/>
  <c r="D33" i="115" s="1"/>
  <c r="AG133" i="44"/>
  <c r="E23" i="56"/>
  <c r="Z24" i="54"/>
  <c r="AV6" i="43"/>
  <c r="E5" i="117" s="1"/>
  <c r="AG148" i="44"/>
  <c r="AG146" i="44"/>
  <c r="AG119" i="44"/>
  <c r="U142" i="44"/>
  <c r="AH142" i="44" s="1"/>
  <c r="L30" i="43"/>
  <c r="E29" i="57" s="1"/>
  <c r="AJ30" i="43"/>
  <c r="E29" i="115" s="1"/>
  <c r="BB30" i="43"/>
  <c r="E29" i="118" s="1"/>
  <c r="AD30" i="43"/>
  <c r="R30" i="43"/>
  <c r="E29" i="113" s="1"/>
  <c r="F30" i="43"/>
  <c r="AW6" i="43"/>
  <c r="AW23" i="43"/>
  <c r="BB23" i="43"/>
  <c r="E22" i="118" s="1"/>
  <c r="U135" i="44"/>
  <c r="AH135" i="44" s="1"/>
  <c r="L23" i="43"/>
  <c r="E22" i="57" s="1"/>
  <c r="AD23" i="43"/>
  <c r="R23" i="43"/>
  <c r="E22" i="113" s="1"/>
  <c r="AJ23" i="43"/>
  <c r="E22" i="115" s="1"/>
  <c r="F23" i="43"/>
  <c r="S79" i="36"/>
  <c r="Z12" i="54"/>
  <c r="E11" i="56"/>
  <c r="AI131" i="44"/>
  <c r="AJ128" i="44"/>
  <c r="Z18" i="54"/>
  <c r="E17" i="56"/>
  <c r="AP32" i="43"/>
  <c r="E31" i="116" s="1"/>
  <c r="AJ147" i="44"/>
  <c r="AG122" i="44"/>
  <c r="AI130" i="44"/>
  <c r="AG134" i="44"/>
  <c r="Z25" i="54"/>
  <c r="E24" i="56"/>
  <c r="AJ130" i="44"/>
  <c r="AI137" i="44"/>
  <c r="AD4" i="43"/>
  <c r="R4" i="43"/>
  <c r="E3" i="113" s="1"/>
  <c r="AJ4" i="43"/>
  <c r="E3" i="115" s="1"/>
  <c r="BB4" i="43"/>
  <c r="E3" i="118" s="1"/>
  <c r="U116" i="44"/>
  <c r="AH116" i="44" s="1"/>
  <c r="L4" i="43"/>
  <c r="E3" i="57" s="1"/>
  <c r="F4" i="43"/>
  <c r="S116" i="36"/>
  <c r="AI9" i="43"/>
  <c r="D8" i="115" s="1"/>
  <c r="AJ13" i="43"/>
  <c r="E12" i="115" s="1"/>
  <c r="L13" i="43"/>
  <c r="E12" i="57" s="1"/>
  <c r="AD13" i="43"/>
  <c r="BB13" i="43"/>
  <c r="E12" i="118" s="1"/>
  <c r="F13" i="43"/>
  <c r="U125" i="44"/>
  <c r="AH125" i="44" s="1"/>
  <c r="R13" i="43"/>
  <c r="E12" i="113" s="1"/>
  <c r="AI121" i="44"/>
  <c r="AI138" i="44"/>
  <c r="Z34" i="54"/>
  <c r="E33" i="56"/>
  <c r="AP6" i="43"/>
  <c r="E5" i="116" s="1"/>
  <c r="AJ132" i="44"/>
  <c r="AI124" i="44"/>
  <c r="Z16" i="54"/>
  <c r="E15" i="56"/>
  <c r="AH32" i="43"/>
  <c r="C31" i="115" s="1"/>
  <c r="Z35" i="54"/>
  <c r="E34" i="56"/>
  <c r="Z26" i="54"/>
  <c r="E25" i="56"/>
  <c r="AG130" i="44"/>
  <c r="T153" i="36"/>
  <c r="Z20" i="54"/>
  <c r="E19" i="56"/>
  <c r="T116" i="36"/>
  <c r="AI128" i="44"/>
  <c r="E6" i="56"/>
  <c r="Z7" i="54"/>
  <c r="Z28" i="54"/>
  <c r="E27" i="56"/>
  <c r="D4" i="33"/>
  <c r="H5" i="36"/>
  <c r="H5" i="44" s="1"/>
  <c r="H4" i="40" s="1"/>
  <c r="AP5" i="43"/>
  <c r="E4" i="116" s="1"/>
  <c r="Z21" i="54"/>
  <c r="E20" i="56"/>
  <c r="Z27" i="54"/>
  <c r="E26" i="56"/>
  <c r="AJ148" i="44"/>
  <c r="AI147" i="44"/>
  <c r="AP23" i="43"/>
  <c r="E22" i="116" s="1"/>
  <c r="AW33" i="43"/>
  <c r="AJ124" i="44"/>
  <c r="AI127" i="44"/>
  <c r="AG138" i="44"/>
  <c r="AA6" i="25"/>
  <c r="AP13" i="43"/>
  <c r="E12" i="116" s="1"/>
  <c r="AV24" i="43"/>
  <c r="E23" i="117" s="1"/>
  <c r="AJ136" i="44"/>
  <c r="AD32" i="43"/>
  <c r="F32" i="43"/>
  <c r="L32" i="43"/>
  <c r="E31" i="57" s="1"/>
  <c r="BB32" i="43"/>
  <c r="E31" i="118" s="1"/>
  <c r="U144" i="44"/>
  <c r="AH144" i="44" s="1"/>
  <c r="R32" i="43"/>
  <c r="E31" i="113" s="1"/>
  <c r="AJ32" i="43"/>
  <c r="E31" i="115" s="1"/>
  <c r="AG124" i="44"/>
  <c r="Z9" i="54"/>
  <c r="E8" i="56"/>
  <c r="Z36" i="54"/>
  <c r="E35" i="56"/>
  <c r="Z22" i="54"/>
  <c r="E21" i="56"/>
  <c r="AI140" i="44"/>
  <c r="AJ131" i="44"/>
  <c r="AW32" i="43"/>
  <c r="E5" i="56" l="1"/>
  <c r="BB5" i="43"/>
  <c r="E4" i="118" s="1"/>
  <c r="AJ118" i="44"/>
  <c r="AI118" i="44"/>
  <c r="AD5" i="43"/>
  <c r="AC190" i="44"/>
  <c r="AJ145" i="44"/>
  <c r="R5" i="43"/>
  <c r="E4" i="113" s="1"/>
  <c r="U117" i="44"/>
  <c r="AH117" i="44" s="1"/>
  <c r="L5" i="43"/>
  <c r="E4" i="57" s="1"/>
  <c r="AJ5" i="43"/>
  <c r="E4" i="115" s="1"/>
  <c r="AI145" i="44"/>
  <c r="W131" i="44"/>
  <c r="W121" i="44"/>
  <c r="Z33" i="54"/>
  <c r="X190" i="44"/>
  <c r="AB14" i="44"/>
  <c r="W137" i="44"/>
  <c r="W141" i="44"/>
  <c r="W124" i="44"/>
  <c r="W130" i="44"/>
  <c r="W120" i="44"/>
  <c r="P68" i="40"/>
  <c r="AB70" i="44"/>
  <c r="S143" i="40"/>
  <c r="W147" i="44"/>
  <c r="S124" i="40"/>
  <c r="W128" i="44"/>
  <c r="W136" i="44"/>
  <c r="P140" i="40"/>
  <c r="AB144" i="44"/>
  <c r="AG144" i="44" s="1"/>
  <c r="P114" i="40"/>
  <c r="AB118" i="44"/>
  <c r="AG118" i="44" s="1"/>
  <c r="W118" i="44"/>
  <c r="W119" i="44"/>
  <c r="K121" i="40"/>
  <c r="S125" i="44"/>
  <c r="P40" i="40"/>
  <c r="AB42" i="44"/>
  <c r="P76" i="40"/>
  <c r="AB79" i="44"/>
  <c r="W126" i="44"/>
  <c r="W142" i="44"/>
  <c r="S134" i="40"/>
  <c r="W138" i="44"/>
  <c r="S140" i="44"/>
  <c r="K136" i="40"/>
  <c r="S144" i="44"/>
  <c r="S140" i="40" s="1"/>
  <c r="K140" i="40"/>
  <c r="P100" i="40"/>
  <c r="AB103" i="44"/>
  <c r="P43" i="44"/>
  <c r="H41" i="40"/>
  <c r="P59" i="40"/>
  <c r="AB61" i="44"/>
  <c r="AB116" i="44"/>
  <c r="AG116" i="44" s="1"/>
  <c r="S144" i="40"/>
  <c r="W148" i="44"/>
  <c r="H113" i="40"/>
  <c r="P117" i="44"/>
  <c r="P49" i="40"/>
  <c r="AB51" i="44"/>
  <c r="P131" i="40"/>
  <c r="AB135" i="44"/>
  <c r="AG135" i="44" s="1"/>
  <c r="K131" i="40"/>
  <c r="S135" i="44"/>
  <c r="S131" i="40" s="1"/>
  <c r="P141" i="40"/>
  <c r="AB145" i="44"/>
  <c r="AG145" i="44" s="1"/>
  <c r="W145" i="44"/>
  <c r="W139" i="44"/>
  <c r="S130" i="40"/>
  <c r="W134" i="44"/>
  <c r="Q52" i="44"/>
  <c r="Q50" i="40" s="1"/>
  <c r="AH8" i="43"/>
  <c r="C7" i="115" s="1"/>
  <c r="S42" i="36"/>
  <c r="I42" i="44"/>
  <c r="I40" i="40" s="1"/>
  <c r="AI24" i="43"/>
  <c r="D23" i="115" s="1"/>
  <c r="AH33" i="43"/>
  <c r="C32" i="115" s="1"/>
  <c r="Q50" i="44"/>
  <c r="Q48" i="40" s="1"/>
  <c r="Q15" i="44"/>
  <c r="Q14" i="40" s="1"/>
  <c r="P5" i="44"/>
  <c r="P4" i="40" s="1"/>
  <c r="S51" i="36"/>
  <c r="I51" i="44"/>
  <c r="I49" i="40" s="1"/>
  <c r="AH10" i="43"/>
  <c r="C9" i="115" s="1"/>
  <c r="AH12" i="43"/>
  <c r="C11" i="115" s="1"/>
  <c r="P80" i="44"/>
  <c r="S14" i="36"/>
  <c r="I14" i="44"/>
  <c r="I13" i="40" s="1"/>
  <c r="AH31" i="43"/>
  <c r="C30" i="115" s="1"/>
  <c r="AI31" i="43"/>
  <c r="D30" i="115" s="1"/>
  <c r="AI10" i="43"/>
  <c r="D9" i="115" s="1"/>
  <c r="AH11" i="43"/>
  <c r="C10" i="115" s="1"/>
  <c r="E4" i="56"/>
  <c r="W93" i="40"/>
  <c r="W80" i="40"/>
  <c r="W83" i="40"/>
  <c r="W107" i="40"/>
  <c r="W106" i="40"/>
  <c r="W51" i="40"/>
  <c r="AG142" i="44"/>
  <c r="W57" i="40"/>
  <c r="W84" i="40"/>
  <c r="W89" i="40"/>
  <c r="W87" i="40"/>
  <c r="W96" i="40"/>
  <c r="W108" i="40"/>
  <c r="W60" i="40"/>
  <c r="W103" i="40"/>
  <c r="W46" i="40"/>
  <c r="W105" i="40"/>
  <c r="W67" i="40"/>
  <c r="W72" i="40"/>
  <c r="W47" i="40"/>
  <c r="W44" i="40"/>
  <c r="W53" i="40"/>
  <c r="W70" i="40"/>
  <c r="W82" i="40"/>
  <c r="W71" i="40"/>
  <c r="W69" i="40"/>
  <c r="W48" i="40"/>
  <c r="K117" i="36"/>
  <c r="K117" i="44" s="1"/>
  <c r="K116" i="36"/>
  <c r="K116" i="44" s="1"/>
  <c r="AH26" i="43"/>
  <c r="C25" i="115" s="1"/>
  <c r="AI135" i="44"/>
  <c r="AI125" i="44"/>
  <c r="AJ142" i="44"/>
  <c r="AJ125" i="44"/>
  <c r="AI144" i="44"/>
  <c r="AH123" i="44"/>
  <c r="AJ123" i="44"/>
  <c r="AI123" i="44"/>
  <c r="Z4" i="54"/>
  <c r="E3" i="56"/>
  <c r="AV5" i="43"/>
  <c r="E4" i="117" s="1"/>
  <c r="AV4" i="43"/>
  <c r="E3" i="117" s="1"/>
  <c r="AJ116" i="44"/>
  <c r="Z23" i="54"/>
  <c r="E22" i="56"/>
  <c r="E29" i="56"/>
  <c r="Z30" i="54"/>
  <c r="AG123" i="44"/>
  <c r="AW5" i="43"/>
  <c r="Z32" i="54"/>
  <c r="E31" i="56"/>
  <c r="AP4" i="43"/>
  <c r="E3" i="116" s="1"/>
  <c r="AI116" i="44"/>
  <c r="AG125" i="44"/>
  <c r="AW4" i="43"/>
  <c r="AI142" i="44"/>
  <c r="AJ135" i="44"/>
  <c r="S5" i="36"/>
  <c r="Z13" i="54"/>
  <c r="E12" i="56"/>
  <c r="AJ144" i="44"/>
  <c r="Z11" i="54"/>
  <c r="E10" i="56"/>
  <c r="AJ117" i="44" l="1"/>
  <c r="AI117" i="44"/>
  <c r="P77" i="40"/>
  <c r="AB80" i="44"/>
  <c r="W135" i="44"/>
  <c r="W144" i="44"/>
  <c r="K112" i="40"/>
  <c r="S116" i="44"/>
  <c r="S121" i="40"/>
  <c r="W125" i="44"/>
  <c r="K113" i="40"/>
  <c r="S117" i="44"/>
  <c r="S113" i="40" s="1"/>
  <c r="P113" i="40"/>
  <c r="AB117" i="44"/>
  <c r="AG117" i="44" s="1"/>
  <c r="P41" i="40"/>
  <c r="AB43" i="44"/>
  <c r="S136" i="40"/>
  <c r="W140" i="44"/>
  <c r="AB5" i="44"/>
  <c r="Q42" i="44"/>
  <c r="Q40" i="40" s="1"/>
  <c r="AI27" i="43"/>
  <c r="D26" i="115" s="1"/>
  <c r="AH20" i="43"/>
  <c r="C19" i="115" s="1"/>
  <c r="AI18" i="43"/>
  <c r="D17" i="115" s="1"/>
  <c r="AI7" i="43"/>
  <c r="D6" i="115" s="1"/>
  <c r="AH22" i="43"/>
  <c r="C21" i="115" s="1"/>
  <c r="AI19" i="43"/>
  <c r="D18" i="115" s="1"/>
  <c r="AH16" i="43"/>
  <c r="C15" i="115" s="1"/>
  <c r="AH25" i="43"/>
  <c r="C24" i="115" s="1"/>
  <c r="AI26" i="43"/>
  <c r="D25" i="115" s="1"/>
  <c r="Q51" i="44"/>
  <c r="Q49" i="40" s="1"/>
  <c r="AH18" i="43"/>
  <c r="C17" i="115" s="1"/>
  <c r="AI20" i="43"/>
  <c r="D19" i="115" s="1"/>
  <c r="Q14" i="44"/>
  <c r="Q13" i="40" s="1"/>
  <c r="AH14" i="43"/>
  <c r="C13" i="115" s="1"/>
  <c r="AH30" i="43"/>
  <c r="C29" i="115" s="1"/>
  <c r="AH27" i="43"/>
  <c r="C26" i="115" s="1"/>
  <c r="AI30" i="43"/>
  <c r="D29" i="115" s="1"/>
  <c r="AH29" i="43"/>
  <c r="C28" i="115" s="1"/>
  <c r="AI14" i="43"/>
  <c r="D13" i="115" s="1"/>
  <c r="AI16" i="43"/>
  <c r="D15" i="115" s="1"/>
  <c r="AI25" i="43"/>
  <c r="D24" i="115" s="1"/>
  <c r="AH9" i="43"/>
  <c r="C8" i="115" s="1"/>
  <c r="AH19" i="43"/>
  <c r="C18" i="115" s="1"/>
  <c r="AH6" i="43"/>
  <c r="C5" i="115" s="1"/>
  <c r="AI6" i="43"/>
  <c r="D5" i="115" s="1"/>
  <c r="AH7" i="43"/>
  <c r="C6" i="115" s="1"/>
  <c r="AI29" i="43"/>
  <c r="D28" i="115" s="1"/>
  <c r="AI22" i="43"/>
  <c r="D21" i="115" s="1"/>
  <c r="W104" i="40"/>
  <c r="W45" i="40"/>
  <c r="W91" i="40"/>
  <c r="W79" i="40"/>
  <c r="W61" i="40"/>
  <c r="W50" i="40"/>
  <c r="W66" i="40"/>
  <c r="W97" i="40"/>
  <c r="W68" i="40"/>
  <c r="W42" i="40"/>
  <c r="W98" i="40"/>
  <c r="W81" i="40"/>
  <c r="W54" i="40"/>
  <c r="W78" i="40"/>
  <c r="W62" i="40"/>
  <c r="W58" i="40"/>
  <c r="W86" i="40"/>
  <c r="W101" i="40"/>
  <c r="W92" i="40"/>
  <c r="W65" i="40"/>
  <c r="W102" i="40"/>
  <c r="W94" i="40"/>
  <c r="W88" i="40"/>
  <c r="W52" i="40"/>
  <c r="W99" i="40"/>
  <c r="W43" i="40"/>
  <c r="W90" i="40"/>
  <c r="W56" i="40"/>
  <c r="W63" i="40"/>
  <c r="W55" i="40"/>
  <c r="W59" i="40"/>
  <c r="W117" i="44" l="1"/>
  <c r="S112" i="40"/>
  <c r="W116" i="44"/>
  <c r="AI23" i="43"/>
  <c r="D22" i="115" s="1"/>
  <c r="AI13" i="43"/>
  <c r="D12" i="115" s="1"/>
  <c r="AI28" i="43"/>
  <c r="D27" i="115" s="1"/>
  <c r="AH28" i="43"/>
  <c r="C27" i="115" s="1"/>
  <c r="AH13" i="43"/>
  <c r="C12" i="115" s="1"/>
  <c r="W64" i="40"/>
  <c r="W85" i="40"/>
  <c r="W100" i="40"/>
  <c r="W49" i="40"/>
  <c r="W95" i="40"/>
  <c r="AH5" i="43" l="1"/>
  <c r="C4" i="115" s="1"/>
  <c r="AI5" i="43"/>
  <c r="D4" i="115" s="1"/>
  <c r="W41" i="40"/>
  <c r="W77" i="40"/>
  <c r="W76" i="40" l="1"/>
  <c r="AI4" i="43" l="1"/>
  <c r="D3" i="115" s="1"/>
  <c r="AG4" i="43" l="1"/>
  <c r="B3" i="115" s="1"/>
  <c r="F45" i="88" l="1"/>
  <c r="AH44" i="31" l="1"/>
  <c r="AH7" i="31" s="1"/>
  <c r="F75" i="88"/>
  <c r="AH74" i="31" s="1"/>
  <c r="AH37" i="31" s="1"/>
  <c r="F70" i="88"/>
  <c r="AH69" i="31" s="1"/>
  <c r="AH32" i="31" s="1"/>
  <c r="F51" i="88"/>
  <c r="AH50" i="31" s="1"/>
  <c r="AH13" i="31" s="1"/>
  <c r="F68" i="88"/>
  <c r="F50" i="88"/>
  <c r="AH49" i="31" s="1"/>
  <c r="AH12" i="31" s="1"/>
  <c r="F57" i="88"/>
  <c r="AH56" i="31" s="1"/>
  <c r="AH19" i="31" s="1"/>
  <c r="F61" i="88"/>
  <c r="AH60" i="31" s="1"/>
  <c r="AH23" i="31" s="1"/>
  <c r="F65" i="88"/>
  <c r="AH64" i="31" s="1"/>
  <c r="AH27" i="31" s="1"/>
  <c r="F55" i="88"/>
  <c r="AH54" i="31" s="1"/>
  <c r="AH17" i="31" s="1"/>
  <c r="F60" i="88"/>
  <c r="AH59" i="31" s="1"/>
  <c r="AH22" i="31" s="1"/>
  <c r="F54" i="88"/>
  <c r="AH53" i="31" s="1"/>
  <c r="AH16" i="31" s="1"/>
  <c r="F66" i="88"/>
  <c r="AH65" i="31" s="1"/>
  <c r="AH28" i="31" s="1"/>
  <c r="F56" i="88"/>
  <c r="AH55" i="31" s="1"/>
  <c r="AH18" i="31" s="1"/>
  <c r="F73" i="88"/>
  <c r="AH72" i="31" s="1"/>
  <c r="AH35" i="31" s="1"/>
  <c r="F53" i="88"/>
  <c r="F63" i="88"/>
  <c r="F74" i="88"/>
  <c r="AH73" i="31" s="1"/>
  <c r="AH36" i="31" s="1"/>
  <c r="F64" i="88"/>
  <c r="AH63" i="31" s="1"/>
  <c r="AH26" i="31" s="1"/>
  <c r="F46" i="88"/>
  <c r="AH45" i="31" s="1"/>
  <c r="AH8" i="31" s="1"/>
  <c r="F58" i="88"/>
  <c r="AH57" i="31" s="1"/>
  <c r="AH20" i="31" s="1"/>
  <c r="F72" i="88"/>
  <c r="F49" i="88"/>
  <c r="AH48" i="31" s="1"/>
  <c r="AH11" i="31" s="1"/>
  <c r="F59" i="88"/>
  <c r="AH58" i="31" s="1"/>
  <c r="AH21" i="31" s="1"/>
  <c r="F48" i="88"/>
  <c r="AH47" i="31" s="1"/>
  <c r="AH10" i="31" s="1"/>
  <c r="F69" i="88"/>
  <c r="AH68" i="31" s="1"/>
  <c r="AH31" i="31" s="1"/>
  <c r="F47" i="88"/>
  <c r="AH46" i="31" s="1"/>
  <c r="AH9" i="31" s="1"/>
  <c r="B158" i="36" l="1"/>
  <c r="B158" i="44" s="1"/>
  <c r="AN10" i="31"/>
  <c r="AN20" i="31"/>
  <c r="B168" i="36"/>
  <c r="B168" i="44" s="1"/>
  <c r="AH62" i="31"/>
  <c r="AH25" i="31" s="1"/>
  <c r="F62" i="88"/>
  <c r="AH61" i="31" s="1"/>
  <c r="AH24" i="31" s="1"/>
  <c r="AN28" i="31"/>
  <c r="B176" i="36"/>
  <c r="B176" i="44" s="1"/>
  <c r="AN27" i="31"/>
  <c r="B175" i="36"/>
  <c r="B175" i="44" s="1"/>
  <c r="AH67" i="31"/>
  <c r="AH30" i="31" s="1"/>
  <c r="F67" i="88"/>
  <c r="AH66" i="31" s="1"/>
  <c r="AH29" i="31" s="1"/>
  <c r="AN21" i="31"/>
  <c r="B169" i="36"/>
  <c r="B169" i="44" s="1"/>
  <c r="AN8" i="31"/>
  <c r="B156" i="36"/>
  <c r="B156" i="44" s="1"/>
  <c r="AH52" i="31"/>
  <c r="AH15" i="31" s="1"/>
  <c r="F52" i="88"/>
  <c r="AH51" i="31" s="1"/>
  <c r="AH14" i="31" s="1"/>
  <c r="B164" i="36"/>
  <c r="B164" i="44" s="1"/>
  <c r="AN16" i="31"/>
  <c r="AN23" i="31"/>
  <c r="B171" i="36"/>
  <c r="B171" i="44" s="1"/>
  <c r="AN13" i="31"/>
  <c r="B161" i="36"/>
  <c r="B161" i="44" s="1"/>
  <c r="F44" i="88"/>
  <c r="AN9" i="31"/>
  <c r="B157" i="36"/>
  <c r="B157" i="44" s="1"/>
  <c r="B159" i="36"/>
  <c r="B159" i="44" s="1"/>
  <c r="AN11" i="31"/>
  <c r="AN26" i="31"/>
  <c r="B174" i="36"/>
  <c r="B174" i="44" s="1"/>
  <c r="AN35" i="31"/>
  <c r="B183" i="36"/>
  <c r="B183" i="44" s="1"/>
  <c r="AN22" i="31"/>
  <c r="B170" i="36"/>
  <c r="B170" i="44" s="1"/>
  <c r="AN19" i="31"/>
  <c r="B167" i="36"/>
  <c r="B167" i="44" s="1"/>
  <c r="AN32" i="31"/>
  <c r="B180" i="36"/>
  <c r="B180" i="44" s="1"/>
  <c r="AN7" i="31"/>
  <c r="B155" i="36"/>
  <c r="B155" i="44" s="1"/>
  <c r="B179" i="36"/>
  <c r="B179" i="44" s="1"/>
  <c r="AN31" i="31"/>
  <c r="AH71" i="31"/>
  <c r="AH34" i="31" s="1"/>
  <c r="F71" i="88"/>
  <c r="AH70" i="31" s="1"/>
  <c r="AH33" i="31" s="1"/>
  <c r="AN36" i="31"/>
  <c r="B184" i="36"/>
  <c r="B184" i="44" s="1"/>
  <c r="AN18" i="31"/>
  <c r="B166" i="36"/>
  <c r="B166" i="44" s="1"/>
  <c r="AN17" i="31"/>
  <c r="B165" i="36"/>
  <c r="B165" i="44" s="1"/>
  <c r="AN12" i="31"/>
  <c r="B160" i="36"/>
  <c r="B160" i="44" s="1"/>
  <c r="AN37" i="31"/>
  <c r="B185" i="36"/>
  <c r="B185" i="44" s="1"/>
  <c r="P175" i="44" l="1"/>
  <c r="P170" i="40" s="1"/>
  <c r="B170" i="40"/>
  <c r="P159" i="44"/>
  <c r="P154" i="40" s="1"/>
  <c r="B154" i="40"/>
  <c r="P161" i="44"/>
  <c r="P156" i="40" s="1"/>
  <c r="B156" i="40"/>
  <c r="B151" i="40"/>
  <c r="P156" i="44"/>
  <c r="P151" i="40" s="1"/>
  <c r="B171" i="40"/>
  <c r="P176" i="44"/>
  <c r="P171" i="40" s="1"/>
  <c r="B163" i="40"/>
  <c r="P168" i="44"/>
  <c r="P163" i="40" s="1"/>
  <c r="P179" i="44"/>
  <c r="P174" i="40" s="1"/>
  <c r="B174" i="40"/>
  <c r="P169" i="44"/>
  <c r="P164" i="40" s="1"/>
  <c r="B164" i="40"/>
  <c r="P185" i="44"/>
  <c r="P180" i="40" s="1"/>
  <c r="B180" i="40"/>
  <c r="P165" i="44"/>
  <c r="P160" i="40" s="1"/>
  <c r="B160" i="40"/>
  <c r="B179" i="40"/>
  <c r="P184" i="44"/>
  <c r="P179" i="40" s="1"/>
  <c r="B175" i="40"/>
  <c r="P180" i="44"/>
  <c r="P175" i="40" s="1"/>
  <c r="P170" i="44"/>
  <c r="P165" i="40" s="1"/>
  <c r="B165" i="40"/>
  <c r="P174" i="44"/>
  <c r="P169" i="40" s="1"/>
  <c r="B169" i="40"/>
  <c r="P157" i="44"/>
  <c r="P152" i="40" s="1"/>
  <c r="B152" i="40"/>
  <c r="B159" i="40"/>
  <c r="P164" i="44"/>
  <c r="P159" i="40" s="1"/>
  <c r="P171" i="44"/>
  <c r="P166" i="40" s="1"/>
  <c r="B166" i="40"/>
  <c r="B155" i="40"/>
  <c r="P160" i="44"/>
  <c r="P155" i="40" s="1"/>
  <c r="P166" i="44"/>
  <c r="P161" i="40" s="1"/>
  <c r="B161" i="40"/>
  <c r="P155" i="44"/>
  <c r="P150" i="40" s="1"/>
  <c r="B150" i="40"/>
  <c r="P167" i="44"/>
  <c r="P162" i="40" s="1"/>
  <c r="B162" i="40"/>
  <c r="P183" i="44"/>
  <c r="P178" i="40" s="1"/>
  <c r="B178" i="40"/>
  <c r="P158" i="44"/>
  <c r="P153" i="40" s="1"/>
  <c r="B153" i="40"/>
  <c r="AQ7" i="43"/>
  <c r="AQ11" i="43"/>
  <c r="AQ17" i="43"/>
  <c r="AQ21" i="43"/>
  <c r="AQ25" i="43"/>
  <c r="AQ8" i="43"/>
  <c r="AQ26" i="43"/>
  <c r="AQ30" i="43"/>
  <c r="AQ22" i="43"/>
  <c r="AQ15" i="43"/>
  <c r="AQ31" i="43"/>
  <c r="AQ6" i="43"/>
  <c r="AQ36" i="43"/>
  <c r="AQ16" i="43"/>
  <c r="AQ35" i="43"/>
  <c r="AQ19" i="43"/>
  <c r="AQ18" i="43"/>
  <c r="AQ34" i="43"/>
  <c r="AQ10" i="43"/>
  <c r="AQ27" i="43"/>
  <c r="AQ12" i="43"/>
  <c r="AQ20" i="43"/>
  <c r="AQ9" i="43"/>
  <c r="S22" i="43"/>
  <c r="M22" i="43"/>
  <c r="U171" i="44"/>
  <c r="AK22" i="43"/>
  <c r="BC22" i="43"/>
  <c r="AE22" i="43"/>
  <c r="G22" i="43"/>
  <c r="AE17" i="43"/>
  <c r="BC17" i="43"/>
  <c r="AK17" i="43"/>
  <c r="M17" i="43"/>
  <c r="S17" i="43"/>
  <c r="U166" i="44"/>
  <c r="G17" i="43"/>
  <c r="R167" i="36"/>
  <c r="W162" i="40"/>
  <c r="W152" i="40"/>
  <c r="R157" i="36"/>
  <c r="AE12" i="43"/>
  <c r="S12" i="43"/>
  <c r="M12" i="43"/>
  <c r="AK12" i="43"/>
  <c r="U161" i="44"/>
  <c r="BC12" i="43"/>
  <c r="G12" i="43"/>
  <c r="AN29" i="31"/>
  <c r="B177" i="36"/>
  <c r="B177" i="44" s="1"/>
  <c r="AN24" i="31"/>
  <c r="B172" i="36"/>
  <c r="B172" i="44" s="1"/>
  <c r="W155" i="40"/>
  <c r="R160" i="36"/>
  <c r="R165" i="36"/>
  <c r="W160" i="40"/>
  <c r="R179" i="36"/>
  <c r="W174" i="40"/>
  <c r="AE18" i="43"/>
  <c r="BC18" i="43"/>
  <c r="M18" i="43"/>
  <c r="S18" i="43"/>
  <c r="AK18" i="43"/>
  <c r="U167" i="44"/>
  <c r="G18" i="43"/>
  <c r="M25" i="43"/>
  <c r="U174" i="44"/>
  <c r="S25" i="43"/>
  <c r="AE25" i="43"/>
  <c r="AK25" i="43"/>
  <c r="BC25" i="43"/>
  <c r="G25" i="43"/>
  <c r="AE10" i="43"/>
  <c r="BC10" i="43"/>
  <c r="M10" i="43"/>
  <c r="AK10" i="43"/>
  <c r="U159" i="44"/>
  <c r="S10" i="43"/>
  <c r="G10" i="43"/>
  <c r="AE15" i="43"/>
  <c r="M15" i="43"/>
  <c r="AK15" i="43"/>
  <c r="BC15" i="43"/>
  <c r="S15" i="43"/>
  <c r="U164" i="44"/>
  <c r="G15" i="43"/>
  <c r="AN15" i="31"/>
  <c r="B163" i="36"/>
  <c r="B163" i="44" s="1"/>
  <c r="R169" i="36"/>
  <c r="W164" i="40"/>
  <c r="AN30" i="31"/>
  <c r="B178" i="36"/>
  <c r="B178" i="44" s="1"/>
  <c r="AK27" i="43"/>
  <c r="AE27" i="43"/>
  <c r="M27" i="43"/>
  <c r="BC27" i="43"/>
  <c r="S27" i="43"/>
  <c r="U176" i="44"/>
  <c r="G27" i="43"/>
  <c r="B173" i="36"/>
  <c r="B173" i="44" s="1"/>
  <c r="AN25" i="31"/>
  <c r="S36" i="43"/>
  <c r="M36" i="43"/>
  <c r="AK36" i="43"/>
  <c r="AE36" i="43"/>
  <c r="BC36" i="43"/>
  <c r="G36" i="43"/>
  <c r="U185" i="44"/>
  <c r="R184" i="36"/>
  <c r="W179" i="40"/>
  <c r="AN34" i="31"/>
  <c r="B182" i="36"/>
  <c r="B182" i="44" s="1"/>
  <c r="W150" i="40"/>
  <c r="R155" i="36"/>
  <c r="M31" i="43"/>
  <c r="AK31" i="43"/>
  <c r="S31" i="43"/>
  <c r="BC31" i="43"/>
  <c r="AE31" i="43"/>
  <c r="G31" i="43"/>
  <c r="U180" i="44"/>
  <c r="AK34" i="43"/>
  <c r="M34" i="43"/>
  <c r="BC34" i="43"/>
  <c r="AE34" i="43"/>
  <c r="S34" i="43"/>
  <c r="U183" i="44"/>
  <c r="G34" i="43"/>
  <c r="R174" i="36"/>
  <c r="W169" i="40"/>
  <c r="R159" i="36"/>
  <c r="W154" i="40"/>
  <c r="F43" i="88"/>
  <c r="AH42" i="31" s="1"/>
  <c r="AH5" i="31" s="1"/>
  <c r="AH43" i="31"/>
  <c r="AH6" i="31" s="1"/>
  <c r="R171" i="36"/>
  <c r="W166" i="40"/>
  <c r="AE7" i="43"/>
  <c r="M7" i="43"/>
  <c r="AK7" i="43"/>
  <c r="BC7" i="43"/>
  <c r="G7" i="43"/>
  <c r="S7" i="43"/>
  <c r="U156" i="44"/>
  <c r="AE26" i="43"/>
  <c r="S26" i="43"/>
  <c r="M26" i="43"/>
  <c r="BC26" i="43"/>
  <c r="AK26" i="43"/>
  <c r="U175" i="44"/>
  <c r="G26" i="43"/>
  <c r="R176" i="36"/>
  <c r="W171" i="40"/>
  <c r="S19" i="43"/>
  <c r="M19" i="43"/>
  <c r="AK19" i="43"/>
  <c r="BC19" i="43"/>
  <c r="AE19" i="43"/>
  <c r="U168" i="44"/>
  <c r="G19" i="43"/>
  <c r="R158" i="36"/>
  <c r="W153" i="40"/>
  <c r="AE16" i="43"/>
  <c r="M16" i="43"/>
  <c r="U165" i="44"/>
  <c r="AK16" i="43"/>
  <c r="S16" i="43"/>
  <c r="BC16" i="43"/>
  <c r="G16" i="43"/>
  <c r="M21" i="43"/>
  <c r="S21" i="43"/>
  <c r="AK21" i="43"/>
  <c r="AE21" i="43"/>
  <c r="BC21" i="43"/>
  <c r="U170" i="44"/>
  <c r="G21" i="43"/>
  <c r="AN14" i="31"/>
  <c r="B162" i="36"/>
  <c r="B162" i="44" s="1"/>
  <c r="AN33" i="31"/>
  <c r="B181" i="36"/>
  <c r="B181" i="44" s="1"/>
  <c r="R180" i="36"/>
  <c r="W175" i="40"/>
  <c r="W180" i="40"/>
  <c r="R185" i="36"/>
  <c r="S11" i="43"/>
  <c r="AK11" i="43"/>
  <c r="U160" i="44"/>
  <c r="BC11" i="43"/>
  <c r="M11" i="43"/>
  <c r="AE11" i="43"/>
  <c r="G11" i="43"/>
  <c r="R166" i="36"/>
  <c r="W161" i="40"/>
  <c r="AE35" i="43"/>
  <c r="BC35" i="43"/>
  <c r="AK35" i="43"/>
  <c r="S35" i="43"/>
  <c r="M35" i="43"/>
  <c r="U184" i="44"/>
  <c r="G35" i="43"/>
  <c r="S30" i="43"/>
  <c r="AE30" i="43"/>
  <c r="AK30" i="43"/>
  <c r="BC30" i="43"/>
  <c r="M30" i="43"/>
  <c r="U179" i="44"/>
  <c r="G30" i="43"/>
  <c r="M6" i="43"/>
  <c r="AK6" i="43"/>
  <c r="S6" i="43"/>
  <c r="BC6" i="43"/>
  <c r="AE6" i="43"/>
  <c r="U155" i="44"/>
  <c r="G6" i="43"/>
  <c r="W165" i="40"/>
  <c r="R170" i="36"/>
  <c r="R183" i="36"/>
  <c r="W178" i="40"/>
  <c r="AK8" i="43"/>
  <c r="BC8" i="43"/>
  <c r="AE8" i="43"/>
  <c r="M8" i="43"/>
  <c r="S8" i="43"/>
  <c r="U157" i="44"/>
  <c r="G8" i="43"/>
  <c r="R161" i="36"/>
  <c r="W156" i="40"/>
  <c r="W159" i="40"/>
  <c r="R164" i="36"/>
  <c r="R156" i="36"/>
  <c r="W151" i="40"/>
  <c r="BC20" i="43"/>
  <c r="AE20" i="43"/>
  <c r="AK20" i="43"/>
  <c r="S20" i="43"/>
  <c r="U169" i="44"/>
  <c r="M20" i="43"/>
  <c r="G20" i="43"/>
  <c r="R175" i="36"/>
  <c r="W170" i="40"/>
  <c r="W163" i="40"/>
  <c r="R168" i="36"/>
  <c r="M9" i="43"/>
  <c r="U158" i="44"/>
  <c r="AK9" i="43"/>
  <c r="BC9" i="43"/>
  <c r="S9" i="43"/>
  <c r="AE9" i="43"/>
  <c r="G9" i="43"/>
  <c r="W179" i="44" l="1"/>
  <c r="AB170" i="44"/>
  <c r="W166" i="44"/>
  <c r="AB166" i="44"/>
  <c r="AG166" i="44" s="1"/>
  <c r="W171" i="44"/>
  <c r="AB158" i="44"/>
  <c r="AG158" i="44" s="1"/>
  <c r="W170" i="44"/>
  <c r="W165" i="44"/>
  <c r="W155" i="44"/>
  <c r="W174" i="44"/>
  <c r="W167" i="44"/>
  <c r="W158" i="44"/>
  <c r="W183" i="44"/>
  <c r="W157" i="44"/>
  <c r="W169" i="44"/>
  <c r="W185" i="44"/>
  <c r="P178" i="44"/>
  <c r="P173" i="40" s="1"/>
  <c r="B173" i="40"/>
  <c r="B167" i="40"/>
  <c r="P172" i="44"/>
  <c r="P167" i="40" s="1"/>
  <c r="W161" i="44"/>
  <c r="W159" i="44"/>
  <c r="W175" i="44"/>
  <c r="P182" i="44"/>
  <c r="P177" i="40" s="1"/>
  <c r="B177" i="40"/>
  <c r="P173" i="44"/>
  <c r="P168" i="40" s="1"/>
  <c r="B168" i="40"/>
  <c r="P163" i="44"/>
  <c r="P158" i="40" s="1"/>
  <c r="B158" i="40"/>
  <c r="P181" i="44"/>
  <c r="P176" i="40" s="1"/>
  <c r="B176" i="40"/>
  <c r="W160" i="44"/>
  <c r="W164" i="44"/>
  <c r="W180" i="44"/>
  <c r="W184" i="44"/>
  <c r="W168" i="44"/>
  <c r="W176" i="44"/>
  <c r="W156" i="44"/>
  <c r="P177" i="44"/>
  <c r="P172" i="40" s="1"/>
  <c r="B172" i="40"/>
  <c r="P162" i="44"/>
  <c r="P157" i="40" s="1"/>
  <c r="B157" i="40"/>
  <c r="AB183" i="44"/>
  <c r="AB167" i="44"/>
  <c r="AG167" i="44" s="1"/>
  <c r="AB155" i="44"/>
  <c r="AG155" i="44" s="1"/>
  <c r="AB160" i="44"/>
  <c r="AG160" i="44" s="1"/>
  <c r="AB171" i="44"/>
  <c r="AG171" i="44" s="1"/>
  <c r="AB164" i="44"/>
  <c r="AG164" i="44" s="1"/>
  <c r="AB157" i="44"/>
  <c r="AB174" i="44"/>
  <c r="AG174" i="44" s="1"/>
  <c r="AB180" i="44"/>
  <c r="AB184" i="44"/>
  <c r="AG184" i="44" s="1"/>
  <c r="AB165" i="44"/>
  <c r="AG165" i="44" s="1"/>
  <c r="AB185" i="44"/>
  <c r="AG185" i="44" s="1"/>
  <c r="AB169" i="44"/>
  <c r="AG169" i="44" s="1"/>
  <c r="AB179" i="44"/>
  <c r="AG179" i="44" s="1"/>
  <c r="AB168" i="44"/>
  <c r="AG168" i="44" s="1"/>
  <c r="AB176" i="44"/>
  <c r="AG176" i="44" s="1"/>
  <c r="AB156" i="44"/>
  <c r="AB161" i="44"/>
  <c r="AG161" i="44" s="1"/>
  <c r="AB159" i="44"/>
  <c r="AG159" i="44" s="1"/>
  <c r="AB175" i="44"/>
  <c r="AG175" i="44" s="1"/>
  <c r="AQ32" i="43"/>
  <c r="AQ29" i="43"/>
  <c r="AQ14" i="43"/>
  <c r="AQ13" i="43"/>
  <c r="AQ33" i="43"/>
  <c r="AQ23" i="43"/>
  <c r="AQ28" i="43"/>
  <c r="AQ24" i="43"/>
  <c r="AG183" i="44"/>
  <c r="AG180" i="44"/>
  <c r="AH158" i="44"/>
  <c r="AI158" i="44"/>
  <c r="AJ158" i="44"/>
  <c r="AH155" i="44"/>
  <c r="AI155" i="44"/>
  <c r="AJ155" i="44"/>
  <c r="F29" i="56"/>
  <c r="AH30" i="54"/>
  <c r="AK32" i="43"/>
  <c r="S32" i="43"/>
  <c r="M32" i="43"/>
  <c r="AE32" i="43"/>
  <c r="U181" i="44"/>
  <c r="BC32" i="43"/>
  <c r="G32" i="43"/>
  <c r="AE13" i="43"/>
  <c r="S13" i="43"/>
  <c r="M13" i="43"/>
  <c r="BC13" i="43"/>
  <c r="G13" i="43"/>
  <c r="AK13" i="43"/>
  <c r="U162" i="44"/>
  <c r="AJ170" i="44"/>
  <c r="AH170" i="44"/>
  <c r="AI170" i="44"/>
  <c r="AH165" i="44"/>
  <c r="AI165" i="44"/>
  <c r="AJ165" i="44"/>
  <c r="AI175" i="44"/>
  <c r="AH175" i="44"/>
  <c r="AJ175" i="44"/>
  <c r="AH25" i="54"/>
  <c r="F24" i="56"/>
  <c r="W167" i="40"/>
  <c r="R172" i="36"/>
  <c r="AJ161" i="44"/>
  <c r="AH161" i="44"/>
  <c r="AI161" i="44"/>
  <c r="AH22" i="54"/>
  <c r="F21" i="56"/>
  <c r="F8" i="56"/>
  <c r="AH9" i="54"/>
  <c r="AI169" i="44"/>
  <c r="AH169" i="44"/>
  <c r="AJ169" i="44"/>
  <c r="F7" i="56"/>
  <c r="AH8" i="54"/>
  <c r="AI179" i="44"/>
  <c r="AH179" i="44"/>
  <c r="AJ179" i="44"/>
  <c r="F34" i="56"/>
  <c r="AH35" i="54"/>
  <c r="AH160" i="44"/>
  <c r="AJ160" i="44"/>
  <c r="AI160" i="44"/>
  <c r="R181" i="36"/>
  <c r="W176" i="40"/>
  <c r="AH7" i="54"/>
  <c r="F6" i="56"/>
  <c r="AN6" i="31"/>
  <c r="B154" i="36"/>
  <c r="B154" i="44" s="1"/>
  <c r="AI183" i="44"/>
  <c r="AH183" i="44"/>
  <c r="AJ183" i="44"/>
  <c r="AI180" i="44"/>
  <c r="AH180" i="44"/>
  <c r="AJ180" i="44"/>
  <c r="M24" i="43"/>
  <c r="AE24" i="43"/>
  <c r="BC24" i="43"/>
  <c r="S24" i="43"/>
  <c r="AK24" i="43"/>
  <c r="U173" i="44"/>
  <c r="G24" i="43"/>
  <c r="AH27" i="54"/>
  <c r="F26" i="56"/>
  <c r="R178" i="36"/>
  <c r="W173" i="40"/>
  <c r="AI159" i="44"/>
  <c r="AH159" i="44"/>
  <c r="AJ159" i="44"/>
  <c r="F17" i="56"/>
  <c r="AH18" i="54"/>
  <c r="F11" i="56"/>
  <c r="AH12" i="54"/>
  <c r="AI171" i="44"/>
  <c r="AJ171" i="44"/>
  <c r="AH171" i="44"/>
  <c r="F10" i="56"/>
  <c r="AH11" i="54"/>
  <c r="AI168" i="44"/>
  <c r="AJ168" i="44"/>
  <c r="AH168" i="44"/>
  <c r="R182" i="36"/>
  <c r="W177" i="40"/>
  <c r="AI185" i="44"/>
  <c r="AH185" i="44"/>
  <c r="AJ185" i="44"/>
  <c r="AI166" i="44"/>
  <c r="AH166" i="44"/>
  <c r="AJ166" i="44"/>
  <c r="AG157" i="44"/>
  <c r="AH6" i="54"/>
  <c r="F5" i="56"/>
  <c r="AH184" i="44"/>
  <c r="AI184" i="44"/>
  <c r="AJ184" i="44"/>
  <c r="F20" i="56"/>
  <c r="AH21" i="54"/>
  <c r="AG156" i="44"/>
  <c r="AN5" i="31"/>
  <c r="B153" i="36"/>
  <c r="B153" i="44" s="1"/>
  <c r="F30" i="56"/>
  <c r="AH31" i="54"/>
  <c r="F35" i="56"/>
  <c r="AH36" i="54"/>
  <c r="AI176" i="44"/>
  <c r="AJ176" i="44"/>
  <c r="AH176" i="44"/>
  <c r="W158" i="40"/>
  <c r="R163" i="36"/>
  <c r="AH15" i="54"/>
  <c r="F14" i="56"/>
  <c r="F9" i="56"/>
  <c r="AH10" i="54"/>
  <c r="AJ174" i="44"/>
  <c r="AI174" i="44"/>
  <c r="AH174" i="44"/>
  <c r="AI167" i="44"/>
  <c r="AJ167" i="44"/>
  <c r="AH167" i="44"/>
  <c r="R177" i="36"/>
  <c r="W172" i="40"/>
  <c r="AH20" i="54"/>
  <c r="F19" i="56"/>
  <c r="AI157" i="44"/>
  <c r="AJ157" i="44"/>
  <c r="AH157" i="44"/>
  <c r="R162" i="36"/>
  <c r="W157" i="40"/>
  <c r="AG170" i="44"/>
  <c r="F15" i="56"/>
  <c r="AH16" i="54"/>
  <c r="F18" i="56"/>
  <c r="AH19" i="54"/>
  <c r="AH26" i="54"/>
  <c r="F25" i="56"/>
  <c r="AJ156" i="44"/>
  <c r="AI156" i="44"/>
  <c r="AH156" i="44"/>
  <c r="F33" i="56"/>
  <c r="AH34" i="54"/>
  <c r="AK33" i="43"/>
  <c r="S33" i="43"/>
  <c r="BC33" i="43"/>
  <c r="AE33" i="43"/>
  <c r="U182" i="44"/>
  <c r="M33" i="43"/>
  <c r="G33" i="43"/>
  <c r="R173" i="36"/>
  <c r="W168" i="40"/>
  <c r="BC29" i="43"/>
  <c r="M29" i="43"/>
  <c r="AE29" i="43"/>
  <c r="AK29" i="43"/>
  <c r="S29" i="43"/>
  <c r="U178" i="44"/>
  <c r="G29" i="43"/>
  <c r="M14" i="43"/>
  <c r="BC14" i="43"/>
  <c r="S14" i="43"/>
  <c r="AE14" i="43"/>
  <c r="AK14" i="43"/>
  <c r="U163" i="44"/>
  <c r="G14" i="43"/>
  <c r="AH164" i="44"/>
  <c r="AI164" i="44"/>
  <c r="AJ164" i="44"/>
  <c r="M23" i="43"/>
  <c r="S23" i="43"/>
  <c r="AE23" i="43"/>
  <c r="AK23" i="43"/>
  <c r="G23" i="43"/>
  <c r="U172" i="44"/>
  <c r="BC23" i="43"/>
  <c r="S28" i="43"/>
  <c r="BC28" i="43"/>
  <c r="M28" i="43"/>
  <c r="AE28" i="43"/>
  <c r="AK28" i="43"/>
  <c r="U177" i="44"/>
  <c r="G28" i="43"/>
  <c r="F16" i="56"/>
  <c r="AH17" i="54"/>
  <c r="AB177" i="44" l="1"/>
  <c r="W181" i="44"/>
  <c r="W163" i="44"/>
  <c r="AB162" i="44"/>
  <c r="AG162" i="44" s="1"/>
  <c r="W162" i="44"/>
  <c r="W177" i="44"/>
  <c r="AB173" i="44"/>
  <c r="AG173" i="44" s="1"/>
  <c r="AB182" i="44"/>
  <c r="AG182" i="44" s="1"/>
  <c r="W173" i="44"/>
  <c r="W182" i="44"/>
  <c r="AB181" i="44"/>
  <c r="AG181" i="44" s="1"/>
  <c r="AB163" i="44"/>
  <c r="AG163" i="44" s="1"/>
  <c r="W178" i="44"/>
  <c r="P153" i="44"/>
  <c r="P148" i="40" s="1"/>
  <c r="B148" i="40"/>
  <c r="P154" i="44"/>
  <c r="P149" i="40" s="1"/>
  <c r="B149" i="40"/>
  <c r="W172" i="44"/>
  <c r="AB172" i="44"/>
  <c r="AG172" i="44" s="1"/>
  <c r="AB178" i="44"/>
  <c r="AG178" i="44" s="1"/>
  <c r="AQ5" i="43"/>
  <c r="AH177" i="44"/>
  <c r="AI177" i="44"/>
  <c r="AJ177" i="44"/>
  <c r="F28" i="56"/>
  <c r="AH29" i="54"/>
  <c r="AH33" i="54"/>
  <c r="F32" i="56"/>
  <c r="AJ172" i="44"/>
  <c r="AH172" i="44"/>
  <c r="AI172" i="44"/>
  <c r="AI163" i="44"/>
  <c r="AH163" i="44"/>
  <c r="AJ163" i="44"/>
  <c r="AQ4" i="43"/>
  <c r="BC5" i="43"/>
  <c r="AE5" i="43"/>
  <c r="M5" i="43"/>
  <c r="AK5" i="43"/>
  <c r="S5" i="43"/>
  <c r="U154" i="44"/>
  <c r="G5" i="43"/>
  <c r="F12" i="56"/>
  <c r="AH13" i="54"/>
  <c r="AJ181" i="44"/>
  <c r="AH181" i="44"/>
  <c r="AI181" i="44"/>
  <c r="AG177" i="44"/>
  <c r="F27" i="56"/>
  <c r="AH28" i="54"/>
  <c r="F22" i="56"/>
  <c r="AH23" i="54"/>
  <c r="AI178" i="44"/>
  <c r="AH178" i="44"/>
  <c r="AJ178" i="44"/>
  <c r="AJ182" i="44"/>
  <c r="AI182" i="44"/>
  <c r="AH182" i="44"/>
  <c r="M4" i="43"/>
  <c r="AE4" i="43"/>
  <c r="S4" i="43"/>
  <c r="G4" i="43"/>
  <c r="BC4" i="43"/>
  <c r="U153" i="44"/>
  <c r="AK4" i="43"/>
  <c r="F23" i="56"/>
  <c r="AH24" i="54"/>
  <c r="R154" i="36"/>
  <c r="W149" i="40"/>
  <c r="F13" i="56"/>
  <c r="AH14" i="54"/>
  <c r="W148" i="40"/>
  <c r="R153" i="36"/>
  <c r="AH173" i="44"/>
  <c r="AJ173" i="44"/>
  <c r="AI173" i="44"/>
  <c r="AH162" i="44"/>
  <c r="AJ162" i="44"/>
  <c r="AI162" i="44"/>
  <c r="F31" i="56"/>
  <c r="AH32" i="54"/>
  <c r="W154" i="44" l="1"/>
  <c r="W153" i="44"/>
  <c r="AB154" i="44"/>
  <c r="AG154" i="44" s="1"/>
  <c r="AB153" i="44"/>
  <c r="AG153" i="44" s="1"/>
  <c r="AH5" i="54"/>
  <c r="F4" i="56"/>
  <c r="AH154" i="44"/>
  <c r="AJ154" i="44"/>
  <c r="AI154" i="44"/>
  <c r="AH153" i="44"/>
  <c r="AJ153" i="44"/>
  <c r="AI153" i="44"/>
  <c r="AH4" i="54"/>
  <c r="F3" i="56"/>
  <c r="AG33" i="43"/>
  <c r="B32" i="115" s="1"/>
  <c r="AG7" i="43"/>
  <c r="B6" i="115" s="1"/>
  <c r="AG11" i="43"/>
  <c r="B10" i="115" s="1"/>
  <c r="AG16" i="43"/>
  <c r="B15" i="115" s="1"/>
  <c r="AG24" i="43"/>
  <c r="B23" i="115" s="1"/>
  <c r="AG17" i="43"/>
  <c r="B16" i="115" s="1"/>
  <c r="AG36" i="43"/>
  <c r="B35" i="115" s="1"/>
  <c r="AG10" i="43"/>
  <c r="B9" i="115" s="1"/>
  <c r="AG29" i="43"/>
  <c r="B28" i="115" s="1"/>
  <c r="AG13" i="43"/>
  <c r="B12" i="115" s="1"/>
  <c r="AG35" i="43"/>
  <c r="B34" i="115" s="1"/>
  <c r="AG15" i="43"/>
  <c r="B14" i="115" s="1"/>
  <c r="AG32" i="43"/>
  <c r="B31" i="115" s="1"/>
  <c r="AG18" i="43"/>
  <c r="B17" i="115" s="1"/>
  <c r="AG21" i="43"/>
  <c r="B20" i="115" s="1"/>
  <c r="AG20" i="43"/>
  <c r="B19" i="115" s="1"/>
  <c r="AG31" i="43"/>
  <c r="B30" i="115" s="1"/>
  <c r="AG34" i="43"/>
  <c r="B33" i="115" s="1"/>
  <c r="AG12" i="43"/>
  <c r="B11" i="115" s="1"/>
  <c r="AG25" i="43"/>
  <c r="B24" i="115" s="1"/>
  <c r="AG6" i="43"/>
  <c r="B5" i="115" s="1"/>
  <c r="AG28" i="43"/>
  <c r="B27" i="115" s="1"/>
  <c r="AG27" i="43"/>
  <c r="B26" i="115" s="1"/>
  <c r="AG26" i="43"/>
  <c r="B25" i="115" s="1"/>
  <c r="AG5" i="43"/>
  <c r="B4" i="115" s="1"/>
  <c r="AG8" i="43"/>
  <c r="B7" i="115" s="1"/>
  <c r="AG30" i="43"/>
  <c r="B29" i="115" s="1"/>
  <c r="AG14" i="43"/>
  <c r="B13" i="115" s="1"/>
  <c r="AG19" i="43"/>
  <c r="B18" i="115" s="1"/>
  <c r="AG23" i="43"/>
  <c r="B22" i="115" s="1"/>
  <c r="AG9" i="43"/>
  <c r="B8" i="115" s="1"/>
  <c r="AG22" i="43"/>
  <c r="B21" i="115" s="1"/>
  <c r="AB190" i="44" l="1"/>
  <c r="AH4" i="43"/>
  <c r="C3" i="115" s="1"/>
  <c r="W40" i="40" l="1"/>
  <c r="X4" i="40" l="1"/>
  <c r="X24" i="40"/>
  <c r="X14" i="40"/>
  <c r="X11" i="40"/>
  <c r="X21" i="40"/>
  <c r="X17" i="40"/>
  <c r="X36" i="40"/>
  <c r="X23" i="40"/>
  <c r="X7" i="40"/>
  <c r="X9" i="40"/>
  <c r="X27" i="40"/>
  <c r="X20" i="40"/>
  <c r="X33" i="40"/>
  <c r="X29" i="40"/>
  <c r="X6" i="40"/>
  <c r="X28" i="40"/>
  <c r="X34" i="40"/>
  <c r="X12" i="40"/>
  <c r="X26" i="40"/>
  <c r="X5" i="40"/>
  <c r="X16" i="40"/>
  <c r="X10" i="40"/>
  <c r="X30" i="40"/>
  <c r="X25" i="40"/>
  <c r="X8" i="40"/>
  <c r="X15" i="40"/>
  <c r="X13" i="40"/>
  <c r="X22" i="40"/>
  <c r="X18" i="40"/>
  <c r="X31" i="40"/>
  <c r="X32" i="40"/>
  <c r="X19" i="40"/>
  <c r="X35" i="40"/>
  <c r="AM20" i="14" l="1"/>
  <c r="AM18" i="14"/>
  <c r="AM22" i="14"/>
  <c r="AM30" i="14"/>
  <c r="AM29" i="14"/>
  <c r="AM14" i="14"/>
  <c r="AM26" i="14"/>
  <c r="AM19" i="14"/>
  <c r="AM27" i="14"/>
  <c r="AR7" i="14"/>
  <c r="N7" i="29" s="1"/>
  <c r="AM16" i="14"/>
  <c r="AM25" i="14"/>
  <c r="AR9" i="14"/>
  <c r="N9" i="29" s="1"/>
  <c r="AR10" i="14"/>
  <c r="N10" i="29" s="1"/>
  <c r="AM31" i="14"/>
  <c r="AM24" i="14"/>
  <c r="AM33" i="14"/>
  <c r="AR8" i="14"/>
  <c r="N8" i="29" s="1"/>
  <c r="AM36" i="14"/>
  <c r="AM17" i="14"/>
  <c r="AM15" i="14"/>
  <c r="AM35" i="14"/>
  <c r="AR12" i="14"/>
  <c r="N12" i="29" s="1"/>
  <c r="AM34" i="14"/>
  <c r="AM21" i="14"/>
  <c r="AR11" i="14"/>
  <c r="N11" i="29" s="1"/>
  <c r="AR6" i="14"/>
  <c r="AR33" i="14"/>
  <c r="AR18" i="14"/>
  <c r="AR34" i="14"/>
  <c r="AR15" i="14"/>
  <c r="AR31" i="14"/>
  <c r="AR24" i="14"/>
  <c r="AR35" i="14"/>
  <c r="AR22" i="14"/>
  <c r="AR17" i="14"/>
  <c r="AR25" i="14"/>
  <c r="AR36" i="14"/>
  <c r="AR16" i="14"/>
  <c r="AR20" i="14"/>
  <c r="AR21" i="14"/>
  <c r="AR27" i="14"/>
  <c r="AR26" i="14"/>
  <c r="AR14" i="14"/>
  <c r="AR29" i="14"/>
  <c r="AR30" i="14"/>
  <c r="AR19" i="14"/>
  <c r="AL20" i="14"/>
  <c r="AL16" i="14"/>
  <c r="AQ7" i="14"/>
  <c r="M7" i="29" s="1"/>
  <c r="AL19" i="14"/>
  <c r="AL27" i="14"/>
  <c r="AL18" i="14"/>
  <c r="AL30" i="14"/>
  <c r="AL25" i="14"/>
  <c r="AL22" i="14"/>
  <c r="AL26" i="14"/>
  <c r="AQ9" i="14"/>
  <c r="M9" i="29" s="1"/>
  <c r="AL14" i="14"/>
  <c r="AL29" i="14"/>
  <c r="AQ10" i="14"/>
  <c r="M10" i="29" s="1"/>
  <c r="AQ12" i="14"/>
  <c r="M12" i="29" s="1"/>
  <c r="AL36" i="14"/>
  <c r="AL33" i="14"/>
  <c r="AQ8" i="14"/>
  <c r="M8" i="29" s="1"/>
  <c r="AL31" i="14"/>
  <c r="AQ11" i="14"/>
  <c r="M11" i="29" s="1"/>
  <c r="AL34" i="14"/>
  <c r="AL35" i="14"/>
  <c r="AL17" i="14"/>
  <c r="AL24" i="14"/>
  <c r="AL21" i="14"/>
  <c r="AL15" i="14"/>
  <c r="AQ6" i="14"/>
  <c r="AQ35" i="14"/>
  <c r="AQ30" i="14"/>
  <c r="AQ25" i="14"/>
  <c r="AQ18" i="14"/>
  <c r="AQ15" i="14"/>
  <c r="AQ31" i="14"/>
  <c r="AQ21" i="14"/>
  <c r="AQ16" i="14"/>
  <c r="AQ20" i="14"/>
  <c r="AQ14" i="14"/>
  <c r="AQ27" i="14"/>
  <c r="AQ34" i="14"/>
  <c r="AQ26" i="14"/>
  <c r="AQ33" i="14"/>
  <c r="AQ36" i="14"/>
  <c r="AQ29" i="14"/>
  <c r="AQ22" i="14"/>
  <c r="AQ17" i="14"/>
  <c r="AQ19" i="14"/>
  <c r="AQ24" i="14"/>
  <c r="AK27" i="14"/>
  <c r="AP7" i="14"/>
  <c r="L7" i="29" s="1"/>
  <c r="AK19" i="14"/>
  <c r="AK26" i="14"/>
  <c r="AK20" i="14"/>
  <c r="AK14" i="14"/>
  <c r="AK16" i="14"/>
  <c r="AK29" i="14"/>
  <c r="AP9" i="14"/>
  <c r="L9" i="29" s="1"/>
  <c r="AK25" i="14"/>
  <c r="AK18" i="14"/>
  <c r="AK30" i="14"/>
  <c r="AK22" i="14"/>
  <c r="AP12" i="14"/>
  <c r="L12" i="29" s="1"/>
  <c r="AK36" i="14"/>
  <c r="AK35" i="14"/>
  <c r="AP8" i="14"/>
  <c r="L8" i="29" s="1"/>
  <c r="AK34" i="14"/>
  <c r="L34" i="29" s="1"/>
  <c r="AK33" i="14"/>
  <c r="AP10" i="14"/>
  <c r="L10" i="29" s="1"/>
  <c r="AP11" i="14"/>
  <c r="L11" i="29" s="1"/>
  <c r="AK24" i="14"/>
  <c r="AK15" i="14"/>
  <c r="AK31" i="14"/>
  <c r="AK17" i="14"/>
  <c r="AK21" i="14"/>
  <c r="AP6" i="14"/>
  <c r="L6" i="29" s="1"/>
  <c r="AP14" i="14"/>
  <c r="AP34" i="14"/>
  <c r="AP18" i="14"/>
  <c r="AP27" i="14"/>
  <c r="AP36" i="14"/>
  <c r="AP22" i="14"/>
  <c r="AP31" i="14"/>
  <c r="AP15" i="14"/>
  <c r="AP16" i="14"/>
  <c r="AP19" i="14"/>
  <c r="AP35" i="14"/>
  <c r="AP20" i="14"/>
  <c r="AP33" i="14"/>
  <c r="AP29" i="14"/>
  <c r="AP17" i="14"/>
  <c r="AP24" i="14"/>
  <c r="AP21" i="14"/>
  <c r="AP30" i="14"/>
  <c r="AP25" i="14"/>
  <c r="AP26" i="14"/>
  <c r="N34" i="29" l="1"/>
  <c r="M34" i="29"/>
  <c r="M29" i="29"/>
  <c r="N30" i="29"/>
  <c r="M36" i="29"/>
  <c r="N36" i="29"/>
  <c r="N31" i="29"/>
  <c r="L31" i="29"/>
  <c r="L35" i="29"/>
  <c r="L30" i="29"/>
  <c r="L29" i="29"/>
  <c r="L28" i="29" s="1"/>
  <c r="M31" i="29"/>
  <c r="M30" i="29"/>
  <c r="M28" i="29" s="1"/>
  <c r="N35" i="29"/>
  <c r="M33" i="29"/>
  <c r="M32" i="29" s="1"/>
  <c r="L33" i="29"/>
  <c r="L36" i="29"/>
  <c r="M35" i="29"/>
  <c r="N33" i="29"/>
  <c r="N29" i="29"/>
  <c r="N28" i="29" s="1"/>
  <c r="L21" i="29"/>
  <c r="L17" i="29"/>
  <c r="L15" i="29"/>
  <c r="L24" i="29"/>
  <c r="E49" i="25"/>
  <c r="D49" i="25"/>
  <c r="F49" i="25"/>
  <c r="C49" i="25"/>
  <c r="B49" i="25"/>
  <c r="E48" i="25"/>
  <c r="D48" i="25"/>
  <c r="C48" i="25"/>
  <c r="F48" i="25"/>
  <c r="B48" i="25"/>
  <c r="E46" i="25"/>
  <c r="F46" i="25"/>
  <c r="C46" i="25"/>
  <c r="D46" i="25"/>
  <c r="B46" i="25"/>
  <c r="E50" i="25"/>
  <c r="C50" i="25"/>
  <c r="D50" i="25"/>
  <c r="F50" i="25"/>
  <c r="B50" i="25"/>
  <c r="L22" i="29"/>
  <c r="L18" i="29"/>
  <c r="L25" i="29"/>
  <c r="E47" i="25"/>
  <c r="D47" i="25"/>
  <c r="C47" i="25"/>
  <c r="F47" i="25"/>
  <c r="B47" i="25"/>
  <c r="L16" i="29"/>
  <c r="L14" i="29"/>
  <c r="L20" i="29"/>
  <c r="L26" i="29"/>
  <c r="L19" i="29"/>
  <c r="E45" i="25"/>
  <c r="D45" i="25"/>
  <c r="C45" i="25"/>
  <c r="F45" i="25"/>
  <c r="B45" i="25"/>
  <c r="L27" i="29"/>
  <c r="M6" i="29"/>
  <c r="M15" i="29"/>
  <c r="M21" i="29"/>
  <c r="M24" i="29"/>
  <c r="M17" i="29"/>
  <c r="N49" i="25"/>
  <c r="K49" i="25"/>
  <c r="L49" i="25"/>
  <c r="M49" i="25"/>
  <c r="J49" i="25"/>
  <c r="N46" i="25"/>
  <c r="L46" i="25"/>
  <c r="K46" i="25"/>
  <c r="M46" i="25"/>
  <c r="J46" i="25"/>
  <c r="N50" i="25"/>
  <c r="L50" i="25"/>
  <c r="K50" i="25"/>
  <c r="M50" i="25"/>
  <c r="J50" i="25"/>
  <c r="N48" i="25"/>
  <c r="L48" i="25"/>
  <c r="K48" i="25"/>
  <c r="M48" i="25"/>
  <c r="J48" i="25"/>
  <c r="M14" i="29"/>
  <c r="N47" i="25"/>
  <c r="L47" i="25"/>
  <c r="K47" i="25"/>
  <c r="M47" i="25"/>
  <c r="J47" i="25"/>
  <c r="M26" i="29"/>
  <c r="M22" i="29"/>
  <c r="M25" i="29"/>
  <c r="M18" i="29"/>
  <c r="M27" i="29"/>
  <c r="M19" i="29"/>
  <c r="N45" i="25"/>
  <c r="L45" i="25"/>
  <c r="K45" i="25"/>
  <c r="M45" i="25"/>
  <c r="J45" i="25"/>
  <c r="M16" i="29"/>
  <c r="M20" i="29"/>
  <c r="N6" i="29"/>
  <c r="T49" i="25"/>
  <c r="U49" i="25"/>
  <c r="S49" i="25"/>
  <c r="V49" i="25"/>
  <c r="R49" i="25"/>
  <c r="N21" i="29"/>
  <c r="S50" i="25"/>
  <c r="T50" i="25"/>
  <c r="V50" i="25"/>
  <c r="U50" i="25"/>
  <c r="R50" i="25"/>
  <c r="N15" i="29"/>
  <c r="N17" i="29"/>
  <c r="V46" i="25"/>
  <c r="S46" i="25"/>
  <c r="U46" i="25"/>
  <c r="T46" i="25"/>
  <c r="R46" i="25"/>
  <c r="N24" i="29"/>
  <c r="V48" i="25"/>
  <c r="T48" i="25"/>
  <c r="S48" i="25"/>
  <c r="U48" i="25"/>
  <c r="R48" i="25"/>
  <c r="V47" i="25"/>
  <c r="T47" i="25"/>
  <c r="S47" i="25"/>
  <c r="U47" i="25"/>
  <c r="R47" i="25"/>
  <c r="N25" i="29"/>
  <c r="N16" i="29"/>
  <c r="V45" i="25"/>
  <c r="T45" i="25"/>
  <c r="S45" i="25"/>
  <c r="U45" i="25"/>
  <c r="R45" i="25"/>
  <c r="N27" i="29"/>
  <c r="N19" i="29"/>
  <c r="N26" i="29"/>
  <c r="N14" i="29"/>
  <c r="N22" i="29"/>
  <c r="N18" i="29"/>
  <c r="N20" i="29"/>
  <c r="N32" i="29" l="1"/>
  <c r="L32" i="29"/>
  <c r="V58" i="25"/>
  <c r="T58" i="25"/>
  <c r="S58" i="25"/>
  <c r="U58" i="25"/>
  <c r="R58" i="25"/>
  <c r="V56" i="25"/>
  <c r="T56" i="25"/>
  <c r="S56" i="25"/>
  <c r="U56" i="25"/>
  <c r="R56" i="25"/>
  <c r="V60" i="25"/>
  <c r="S60" i="25"/>
  <c r="T60" i="25"/>
  <c r="U60" i="25"/>
  <c r="R60" i="25"/>
  <c r="V68" i="25"/>
  <c r="T68" i="25"/>
  <c r="S68" i="25"/>
  <c r="U68" i="25"/>
  <c r="R68" i="25"/>
  <c r="V67" i="25"/>
  <c r="T67" i="25"/>
  <c r="S67" i="25"/>
  <c r="U67" i="25"/>
  <c r="R67" i="25"/>
  <c r="V52" i="25"/>
  <c r="T52" i="25"/>
  <c r="N13" i="29"/>
  <c r="S52" i="25"/>
  <c r="U52" i="25"/>
  <c r="R52" i="25"/>
  <c r="V64" i="25"/>
  <c r="T64" i="25"/>
  <c r="S64" i="25"/>
  <c r="U64" i="25"/>
  <c r="R64" i="25"/>
  <c r="V57" i="25"/>
  <c r="T57" i="25"/>
  <c r="U57" i="25"/>
  <c r="S57" i="25"/>
  <c r="R57" i="25"/>
  <c r="V65" i="25"/>
  <c r="T65" i="25"/>
  <c r="S65" i="25"/>
  <c r="U65" i="25"/>
  <c r="R65" i="25"/>
  <c r="X45" i="25"/>
  <c r="U8" i="25" s="1"/>
  <c r="M82" i="36" s="1"/>
  <c r="M82" i="44" s="1"/>
  <c r="V54" i="25"/>
  <c r="T54" i="25"/>
  <c r="S54" i="25"/>
  <c r="U54" i="25"/>
  <c r="R54" i="25"/>
  <c r="V63" i="25"/>
  <c r="T63" i="25"/>
  <c r="U63" i="25"/>
  <c r="S63" i="25"/>
  <c r="R63" i="25"/>
  <c r="X47" i="25"/>
  <c r="S10" i="25" s="1"/>
  <c r="K84" i="36" s="1"/>
  <c r="K84" i="44" s="1"/>
  <c r="X48" i="25"/>
  <c r="U11" i="25" s="1"/>
  <c r="M85" i="36" s="1"/>
  <c r="M85" i="44" s="1"/>
  <c r="V69" i="25"/>
  <c r="T69" i="25"/>
  <c r="U69" i="25"/>
  <c r="S69" i="25"/>
  <c r="R69" i="25"/>
  <c r="N23" i="29"/>
  <c r="V62" i="25"/>
  <c r="T62" i="25"/>
  <c r="S62" i="25"/>
  <c r="U62" i="25"/>
  <c r="R62" i="25"/>
  <c r="T71" i="25"/>
  <c r="U71" i="25"/>
  <c r="V71" i="25"/>
  <c r="S71" i="25"/>
  <c r="R71" i="25"/>
  <c r="X46" i="25"/>
  <c r="U9" i="25" s="1"/>
  <c r="M83" i="36" s="1"/>
  <c r="M83" i="44" s="1"/>
  <c r="T74" i="25"/>
  <c r="V74" i="25"/>
  <c r="U74" i="25"/>
  <c r="S74" i="25"/>
  <c r="R74" i="25"/>
  <c r="U55" i="25"/>
  <c r="S55" i="25"/>
  <c r="V55" i="25"/>
  <c r="T55" i="25"/>
  <c r="R55" i="25"/>
  <c r="S53" i="25"/>
  <c r="U53" i="25"/>
  <c r="V53" i="25"/>
  <c r="T53" i="25"/>
  <c r="R53" i="25"/>
  <c r="T73" i="25"/>
  <c r="V73" i="25"/>
  <c r="U73" i="25"/>
  <c r="S73" i="25"/>
  <c r="R73" i="25"/>
  <c r="X50" i="25"/>
  <c r="U13" i="25" s="1"/>
  <c r="M87" i="36" s="1"/>
  <c r="M87" i="44" s="1"/>
  <c r="T72" i="25"/>
  <c r="S72" i="25"/>
  <c r="U72" i="25"/>
  <c r="V72" i="25"/>
  <c r="R72" i="25"/>
  <c r="T59" i="25"/>
  <c r="V59" i="25"/>
  <c r="S59" i="25"/>
  <c r="U59" i="25"/>
  <c r="R59" i="25"/>
  <c r="X49" i="25"/>
  <c r="S12" i="25" s="1"/>
  <c r="K86" i="36" s="1"/>
  <c r="K86" i="44" s="1"/>
  <c r="N5" i="29"/>
  <c r="V44" i="25"/>
  <c r="U44" i="25"/>
  <c r="T44" i="25"/>
  <c r="S44" i="25"/>
  <c r="R44" i="25"/>
  <c r="N58" i="25"/>
  <c r="K58" i="25"/>
  <c r="L58" i="25"/>
  <c r="M58" i="25"/>
  <c r="J58" i="25"/>
  <c r="N54" i="25"/>
  <c r="L54" i="25"/>
  <c r="K54" i="25"/>
  <c r="M54" i="25"/>
  <c r="J54" i="25"/>
  <c r="P45" i="25"/>
  <c r="M8" i="25" s="1"/>
  <c r="M45" i="36" s="1"/>
  <c r="M45" i="44" s="1"/>
  <c r="N57" i="25"/>
  <c r="L57" i="25"/>
  <c r="K57" i="25"/>
  <c r="M57" i="25"/>
  <c r="J57" i="25"/>
  <c r="N65" i="25"/>
  <c r="L65" i="25"/>
  <c r="M65" i="25"/>
  <c r="K65" i="25"/>
  <c r="J65" i="25"/>
  <c r="N56" i="25"/>
  <c r="L56" i="25"/>
  <c r="M56" i="25"/>
  <c r="K56" i="25"/>
  <c r="J56" i="25"/>
  <c r="N68" i="25"/>
  <c r="L68" i="25"/>
  <c r="K68" i="25"/>
  <c r="M68" i="25"/>
  <c r="J68" i="25"/>
  <c r="N63" i="25"/>
  <c r="L63" i="25"/>
  <c r="K63" i="25"/>
  <c r="M63" i="25"/>
  <c r="J63" i="25"/>
  <c r="N60" i="25"/>
  <c r="L60" i="25"/>
  <c r="K60" i="25"/>
  <c r="M60" i="25"/>
  <c r="J60" i="25"/>
  <c r="L64" i="25"/>
  <c r="K64" i="25"/>
  <c r="N64" i="25"/>
  <c r="M64" i="25"/>
  <c r="J64" i="25"/>
  <c r="P47" i="25"/>
  <c r="K10" i="25" s="1"/>
  <c r="K47" i="36" s="1"/>
  <c r="K47" i="44" s="1"/>
  <c r="N52" i="25"/>
  <c r="L52" i="25"/>
  <c r="K52" i="25"/>
  <c r="M13" i="29"/>
  <c r="M52" i="25"/>
  <c r="J52" i="25"/>
  <c r="N67" i="25"/>
  <c r="L67" i="25"/>
  <c r="M67" i="25"/>
  <c r="K67" i="25"/>
  <c r="J67" i="25"/>
  <c r="P48" i="25"/>
  <c r="M11" i="25" s="1"/>
  <c r="M48" i="36" s="1"/>
  <c r="M48" i="44" s="1"/>
  <c r="P50" i="25"/>
  <c r="K13" i="25" s="1"/>
  <c r="K50" i="36" s="1"/>
  <c r="K50" i="44" s="1"/>
  <c r="M74" i="25"/>
  <c r="K74" i="25"/>
  <c r="N74" i="25"/>
  <c r="L74" i="25"/>
  <c r="J74" i="25"/>
  <c r="N71" i="25"/>
  <c r="L71" i="25"/>
  <c r="K71" i="25"/>
  <c r="M71" i="25"/>
  <c r="J71" i="25"/>
  <c r="P46" i="25"/>
  <c r="K9" i="25" s="1"/>
  <c r="K46" i="36" s="1"/>
  <c r="K46" i="44" s="1"/>
  <c r="N69" i="25"/>
  <c r="L69" i="25"/>
  <c r="K69" i="25"/>
  <c r="M69" i="25"/>
  <c r="J69" i="25"/>
  <c r="P49" i="25"/>
  <c r="M12" i="25" s="1"/>
  <c r="M49" i="36" s="1"/>
  <c r="M49" i="44" s="1"/>
  <c r="L72" i="25"/>
  <c r="N72" i="25"/>
  <c r="K72" i="25"/>
  <c r="M72" i="25"/>
  <c r="J72" i="25"/>
  <c r="M73" i="25"/>
  <c r="K73" i="25"/>
  <c r="L73" i="25"/>
  <c r="N73" i="25"/>
  <c r="J73" i="25"/>
  <c r="L55" i="25"/>
  <c r="M55" i="25"/>
  <c r="N55" i="25"/>
  <c r="K55" i="25"/>
  <c r="J55" i="25"/>
  <c r="L62" i="25"/>
  <c r="M62" i="25"/>
  <c r="N62" i="25"/>
  <c r="K62" i="25"/>
  <c r="M23" i="29"/>
  <c r="J62" i="25"/>
  <c r="L59" i="25"/>
  <c r="N59" i="25"/>
  <c r="K59" i="25"/>
  <c r="M59" i="25"/>
  <c r="J59" i="25"/>
  <c r="L53" i="25"/>
  <c r="M53" i="25"/>
  <c r="N53" i="25"/>
  <c r="K53" i="25"/>
  <c r="J53" i="25"/>
  <c r="N44" i="25"/>
  <c r="M5" i="29"/>
  <c r="L44" i="25"/>
  <c r="K44" i="25"/>
  <c r="M44" i="25"/>
  <c r="J44" i="25"/>
  <c r="E65" i="25"/>
  <c r="C65" i="25"/>
  <c r="D65" i="25"/>
  <c r="F65" i="25"/>
  <c r="B65" i="25"/>
  <c r="H45" i="25"/>
  <c r="F8" i="25" s="1"/>
  <c r="N8" i="36" s="1"/>
  <c r="N8" i="44" s="1"/>
  <c r="E57" i="25"/>
  <c r="C57" i="25"/>
  <c r="F57" i="25"/>
  <c r="D57" i="25"/>
  <c r="B57" i="25"/>
  <c r="E64" i="25"/>
  <c r="F64" i="25"/>
  <c r="C64" i="25"/>
  <c r="D64" i="25"/>
  <c r="B64" i="25"/>
  <c r="E58" i="25"/>
  <c r="C58" i="25"/>
  <c r="D58" i="25"/>
  <c r="F58" i="25"/>
  <c r="B58" i="25"/>
  <c r="E52" i="25"/>
  <c r="L13" i="29"/>
  <c r="D52" i="25"/>
  <c r="C52" i="25"/>
  <c r="F52" i="25"/>
  <c r="B52" i="25"/>
  <c r="E54" i="25"/>
  <c r="D54" i="25"/>
  <c r="C54" i="25"/>
  <c r="F54" i="25"/>
  <c r="B54" i="25"/>
  <c r="E67" i="25"/>
  <c r="D67" i="25"/>
  <c r="F67" i="25"/>
  <c r="C67" i="25"/>
  <c r="B67" i="25"/>
  <c r="H47" i="25"/>
  <c r="E10" i="25" s="1"/>
  <c r="M10" i="36" s="1"/>
  <c r="M10" i="44" s="1"/>
  <c r="E63" i="25"/>
  <c r="F63" i="25"/>
  <c r="D63" i="25"/>
  <c r="C63" i="25"/>
  <c r="B63" i="25"/>
  <c r="E56" i="25"/>
  <c r="C56" i="25"/>
  <c r="D56" i="25"/>
  <c r="F56" i="25"/>
  <c r="B56" i="25"/>
  <c r="E68" i="25"/>
  <c r="D68" i="25"/>
  <c r="C68" i="25"/>
  <c r="F68" i="25"/>
  <c r="B68" i="25"/>
  <c r="E60" i="25"/>
  <c r="D60" i="25"/>
  <c r="C60" i="25"/>
  <c r="F60" i="25"/>
  <c r="B60" i="25"/>
  <c r="H50" i="25"/>
  <c r="E13" i="25" s="1"/>
  <c r="M13" i="36" s="1"/>
  <c r="M13" i="44" s="1"/>
  <c r="E74" i="25"/>
  <c r="D74" i="25"/>
  <c r="F74" i="25"/>
  <c r="C74" i="25"/>
  <c r="B74" i="25"/>
  <c r="E73" i="25"/>
  <c r="D73" i="25"/>
  <c r="C73" i="25"/>
  <c r="F73" i="25"/>
  <c r="B73" i="25"/>
  <c r="H46" i="25"/>
  <c r="E9" i="25" s="1"/>
  <c r="M9" i="36" s="1"/>
  <c r="M9" i="44" s="1"/>
  <c r="E72" i="25"/>
  <c r="D72" i="25"/>
  <c r="F72" i="25"/>
  <c r="C72" i="25"/>
  <c r="B72" i="25"/>
  <c r="E71" i="25"/>
  <c r="C71" i="25"/>
  <c r="D71" i="25"/>
  <c r="F71" i="25"/>
  <c r="B71" i="25"/>
  <c r="H48" i="25"/>
  <c r="E11" i="25" s="1"/>
  <c r="M11" i="36" s="1"/>
  <c r="M11" i="44" s="1"/>
  <c r="H49" i="25"/>
  <c r="C12" i="25" s="1"/>
  <c r="K12" i="36" s="1"/>
  <c r="K12" i="44" s="1"/>
  <c r="L23" i="29"/>
  <c r="E62" i="25"/>
  <c r="D62" i="25"/>
  <c r="C62" i="25"/>
  <c r="F62" i="25"/>
  <c r="B62" i="25"/>
  <c r="E53" i="25"/>
  <c r="F53" i="25"/>
  <c r="C53" i="25"/>
  <c r="D53" i="25"/>
  <c r="B53" i="25"/>
  <c r="E69" i="25"/>
  <c r="D69" i="25"/>
  <c r="C69" i="25"/>
  <c r="F69" i="25"/>
  <c r="B69" i="25"/>
  <c r="E55" i="25"/>
  <c r="D55" i="25"/>
  <c r="F55" i="25"/>
  <c r="C55" i="25"/>
  <c r="B55" i="25"/>
  <c r="E59" i="25"/>
  <c r="D59" i="25"/>
  <c r="C59" i="25"/>
  <c r="F59" i="25"/>
  <c r="B59" i="25"/>
  <c r="E44" i="25"/>
  <c r="L5" i="29"/>
  <c r="D44" i="25"/>
  <c r="C44" i="25"/>
  <c r="F44" i="25"/>
  <c r="B44" i="25"/>
  <c r="K12" i="25" l="1"/>
  <c r="K49" i="36" s="1"/>
  <c r="K49" i="44" s="1"/>
  <c r="V11" i="25"/>
  <c r="N85" i="36" s="1"/>
  <c r="N85" i="44" s="1"/>
  <c r="F11" i="25"/>
  <c r="N11" i="36" s="1"/>
  <c r="N11" i="44" s="1"/>
  <c r="F9" i="25"/>
  <c r="N9" i="36" s="1"/>
  <c r="N9" i="44" s="1"/>
  <c r="N8" i="40" s="1"/>
  <c r="D12" i="25"/>
  <c r="L12" i="36" s="1"/>
  <c r="L12" i="44" s="1"/>
  <c r="N11" i="25"/>
  <c r="N48" i="36" s="1"/>
  <c r="N48" i="44" s="1"/>
  <c r="L4" i="29"/>
  <c r="C11" i="25"/>
  <c r="K11" i="36" s="1"/>
  <c r="K11" i="44" s="1"/>
  <c r="K10" i="40" s="1"/>
  <c r="D11" i="25"/>
  <c r="L11" i="36" s="1"/>
  <c r="L11" i="44" s="1"/>
  <c r="Z11" i="44" s="1"/>
  <c r="C9" i="25"/>
  <c r="K9" i="36" s="1"/>
  <c r="K9" i="44" s="1"/>
  <c r="K8" i="40" s="1"/>
  <c r="L11" i="25"/>
  <c r="L48" i="36" s="1"/>
  <c r="L48" i="44" s="1"/>
  <c r="L46" i="40" s="1"/>
  <c r="K11" i="25"/>
  <c r="K48" i="36" s="1"/>
  <c r="K48" i="44" s="1"/>
  <c r="K46" i="40" s="1"/>
  <c r="E12" i="25"/>
  <c r="M12" i="36" s="1"/>
  <c r="M12" i="44" s="1"/>
  <c r="M11" i="40" s="1"/>
  <c r="N12" i="25"/>
  <c r="N49" i="36" s="1"/>
  <c r="N49" i="44" s="1"/>
  <c r="N8" i="25"/>
  <c r="N45" i="36" s="1"/>
  <c r="N45" i="44" s="1"/>
  <c r="R45" i="44" s="1"/>
  <c r="D9" i="25"/>
  <c r="L9" i="36" s="1"/>
  <c r="L9" i="44" s="1"/>
  <c r="L8" i="40" s="1"/>
  <c r="L8" i="25"/>
  <c r="L45" i="36" s="1"/>
  <c r="L45" i="44" s="1"/>
  <c r="Z45" i="44" s="1"/>
  <c r="K8" i="25"/>
  <c r="K45" i="36" s="1"/>
  <c r="K45" i="44" s="1"/>
  <c r="S45" i="44" s="1"/>
  <c r="S43" i="40" s="1"/>
  <c r="E8" i="25"/>
  <c r="M8" i="36" s="1"/>
  <c r="M8" i="44" s="1"/>
  <c r="M7" i="40" s="1"/>
  <c r="M10" i="25"/>
  <c r="M47" i="36" s="1"/>
  <c r="M47" i="44" s="1"/>
  <c r="M45" i="40" s="1"/>
  <c r="C13" i="25"/>
  <c r="K13" i="36" s="1"/>
  <c r="K13" i="44" s="1"/>
  <c r="K12" i="40" s="1"/>
  <c r="D10" i="25"/>
  <c r="L10" i="36" s="1"/>
  <c r="L10" i="44" s="1"/>
  <c r="L9" i="40" s="1"/>
  <c r="M9" i="25"/>
  <c r="M46" i="36" s="1"/>
  <c r="M46" i="44" s="1"/>
  <c r="M44" i="40" s="1"/>
  <c r="M13" i="25"/>
  <c r="M50" i="36" s="1"/>
  <c r="M50" i="44" s="1"/>
  <c r="M48" i="40" s="1"/>
  <c r="V12" i="25"/>
  <c r="N86" i="36" s="1"/>
  <c r="N86" i="44" s="1"/>
  <c r="R86" i="44" s="1"/>
  <c r="T9" i="25"/>
  <c r="L83" i="36" s="1"/>
  <c r="L83" i="44" s="1"/>
  <c r="Z83" i="44" s="1"/>
  <c r="U10" i="25"/>
  <c r="M84" i="36" s="1"/>
  <c r="M84" i="44" s="1"/>
  <c r="M81" i="40" s="1"/>
  <c r="D13" i="25"/>
  <c r="L13" i="36" s="1"/>
  <c r="L13" i="44" s="1"/>
  <c r="Z13" i="44" s="1"/>
  <c r="C10" i="25"/>
  <c r="K10" i="36" s="1"/>
  <c r="K10" i="44" s="1"/>
  <c r="K9" i="40" s="1"/>
  <c r="F13" i="25"/>
  <c r="N13" i="36" s="1"/>
  <c r="N13" i="44" s="1"/>
  <c r="R13" i="44" s="1"/>
  <c r="F10" i="25"/>
  <c r="N10" i="36" s="1"/>
  <c r="N10" i="44" s="1"/>
  <c r="R10" i="44" s="1"/>
  <c r="S13" i="25"/>
  <c r="K87" i="36" s="1"/>
  <c r="K87" i="44" s="1"/>
  <c r="K84" i="40" s="1"/>
  <c r="T11" i="25"/>
  <c r="L85" i="36" s="1"/>
  <c r="L85" i="44" s="1"/>
  <c r="Z85" i="44" s="1"/>
  <c r="V8" i="25"/>
  <c r="N82" i="36" s="1"/>
  <c r="N82" i="44" s="1"/>
  <c r="R82" i="44" s="1"/>
  <c r="F12" i="25"/>
  <c r="N12" i="36" s="1"/>
  <c r="N12" i="44" s="1"/>
  <c r="R12" i="44" s="1"/>
  <c r="D8" i="25"/>
  <c r="L8" i="36" s="1"/>
  <c r="L8" i="44" s="1"/>
  <c r="L12" i="25"/>
  <c r="L49" i="36" s="1"/>
  <c r="L49" i="44" s="1"/>
  <c r="Z49" i="44" s="1"/>
  <c r="N9" i="25"/>
  <c r="N46" i="36" s="1"/>
  <c r="N46" i="44" s="1"/>
  <c r="R46" i="44" s="1"/>
  <c r="N13" i="25"/>
  <c r="N50" i="36" s="1"/>
  <c r="N50" i="44" s="1"/>
  <c r="R50" i="44" s="1"/>
  <c r="T12" i="25"/>
  <c r="L86" i="36" s="1"/>
  <c r="L86" i="44" s="1"/>
  <c r="L83" i="40" s="1"/>
  <c r="T13" i="25"/>
  <c r="L87" i="36" s="1"/>
  <c r="L87" i="44" s="1"/>
  <c r="L84" i="40" s="1"/>
  <c r="V9" i="25"/>
  <c r="N83" i="36" s="1"/>
  <c r="N83" i="44" s="1"/>
  <c r="R83" i="44" s="1"/>
  <c r="S11" i="25"/>
  <c r="K85" i="36" s="1"/>
  <c r="K85" i="44" s="1"/>
  <c r="S85" i="44" s="1"/>
  <c r="S82" i="40" s="1"/>
  <c r="T8" i="25"/>
  <c r="L82" i="36" s="1"/>
  <c r="L82" i="44" s="1"/>
  <c r="Z82" i="44" s="1"/>
  <c r="C8" i="25"/>
  <c r="K8" i="36" s="1"/>
  <c r="K8" i="44" s="1"/>
  <c r="K7" i="40" s="1"/>
  <c r="L9" i="25"/>
  <c r="L46" i="36" s="1"/>
  <c r="L46" i="44" s="1"/>
  <c r="L13" i="25"/>
  <c r="L50" i="36" s="1"/>
  <c r="L50" i="44" s="1"/>
  <c r="L48" i="40" s="1"/>
  <c r="U12" i="25"/>
  <c r="M86" i="36" s="1"/>
  <c r="M86" i="44" s="1"/>
  <c r="M83" i="40" s="1"/>
  <c r="V13" i="25"/>
  <c r="N87" i="36" s="1"/>
  <c r="N87" i="44" s="1"/>
  <c r="R87" i="44" s="1"/>
  <c r="S9" i="25"/>
  <c r="K83" i="36" s="1"/>
  <c r="K83" i="44" s="1"/>
  <c r="K80" i="40" s="1"/>
  <c r="S8" i="25"/>
  <c r="K82" i="36" s="1"/>
  <c r="K82" i="44" s="1"/>
  <c r="K79" i="40" s="1"/>
  <c r="N10" i="25"/>
  <c r="N47" i="36" s="1"/>
  <c r="N47" i="44" s="1"/>
  <c r="N45" i="40" s="1"/>
  <c r="V10" i="25"/>
  <c r="N84" i="36" s="1"/>
  <c r="N84" i="44" s="1"/>
  <c r="N81" i="40" s="1"/>
  <c r="L10" i="25"/>
  <c r="L47" i="36" s="1"/>
  <c r="L47" i="44" s="1"/>
  <c r="L45" i="40" s="1"/>
  <c r="T10" i="25"/>
  <c r="L84" i="36" s="1"/>
  <c r="L84" i="44" s="1"/>
  <c r="L81" i="40" s="1"/>
  <c r="H44" i="25"/>
  <c r="F7" i="25" s="1"/>
  <c r="N7" i="36" s="1"/>
  <c r="N7" i="44" s="1"/>
  <c r="E43" i="25"/>
  <c r="D43" i="25"/>
  <c r="C43" i="25"/>
  <c r="F43" i="25"/>
  <c r="B43" i="25"/>
  <c r="H59" i="25"/>
  <c r="F22" i="25" s="1"/>
  <c r="N22" i="36" s="1"/>
  <c r="N22" i="44" s="1"/>
  <c r="H55" i="25"/>
  <c r="E18" i="25" s="1"/>
  <c r="M18" i="36" s="1"/>
  <c r="M18" i="44" s="1"/>
  <c r="H69" i="25"/>
  <c r="H53" i="25"/>
  <c r="C16" i="25" s="1"/>
  <c r="K16" i="36" s="1"/>
  <c r="K16" i="44" s="1"/>
  <c r="H62" i="25"/>
  <c r="F25" i="25" s="1"/>
  <c r="N25" i="36" s="1"/>
  <c r="N25" i="44" s="1"/>
  <c r="E61" i="25"/>
  <c r="D61" i="25"/>
  <c r="C61" i="25"/>
  <c r="F61" i="25"/>
  <c r="B61" i="25"/>
  <c r="L11" i="40"/>
  <c r="K11" i="40"/>
  <c r="S12" i="44"/>
  <c r="S11" i="40" s="1"/>
  <c r="G12" i="25"/>
  <c r="O12" i="36" s="1"/>
  <c r="O12" i="44" s="1"/>
  <c r="B12" i="25"/>
  <c r="M10" i="40"/>
  <c r="R11" i="44"/>
  <c r="N10" i="40"/>
  <c r="G11" i="25"/>
  <c r="O11" i="36" s="1"/>
  <c r="O11" i="44" s="1"/>
  <c r="B11" i="25"/>
  <c r="H71" i="25"/>
  <c r="E70" i="25"/>
  <c r="D70" i="25"/>
  <c r="C70" i="25"/>
  <c r="F70" i="25"/>
  <c r="B70" i="25"/>
  <c r="H72" i="25"/>
  <c r="M8" i="40"/>
  <c r="R9" i="44"/>
  <c r="G9" i="25"/>
  <c r="O9" i="36" s="1"/>
  <c r="O9" i="44" s="1"/>
  <c r="B9" i="25"/>
  <c r="H73" i="25"/>
  <c r="H74" i="25"/>
  <c r="M12" i="40"/>
  <c r="G13" i="25"/>
  <c r="O13" i="36" s="1"/>
  <c r="O13" i="44" s="1"/>
  <c r="B13" i="25"/>
  <c r="H60" i="25"/>
  <c r="C23" i="25" s="1"/>
  <c r="K23" i="36" s="1"/>
  <c r="K23" i="44" s="1"/>
  <c r="H68" i="25"/>
  <c r="H56" i="25"/>
  <c r="F19" i="25" s="1"/>
  <c r="N19" i="36" s="1"/>
  <c r="N19" i="44" s="1"/>
  <c r="H63" i="25"/>
  <c r="F26" i="25" s="1"/>
  <c r="N26" i="36" s="1"/>
  <c r="N26" i="44" s="1"/>
  <c r="M9" i="40"/>
  <c r="G10" i="25"/>
  <c r="O10" i="36" s="1"/>
  <c r="O10" i="44" s="1"/>
  <c r="B10" i="25"/>
  <c r="H67" i="25"/>
  <c r="E66" i="25"/>
  <c r="D66" i="25"/>
  <c r="F66" i="25"/>
  <c r="C66" i="25"/>
  <c r="B66" i="25"/>
  <c r="H54" i="25"/>
  <c r="C17" i="25" s="1"/>
  <c r="K17" i="36" s="1"/>
  <c r="K17" i="44" s="1"/>
  <c r="H52" i="25"/>
  <c r="F15" i="25" s="1"/>
  <c r="N15" i="36" s="1"/>
  <c r="N15" i="44" s="1"/>
  <c r="E51" i="25"/>
  <c r="D51" i="25"/>
  <c r="C51" i="25"/>
  <c r="F51" i="25"/>
  <c r="B51" i="25"/>
  <c r="H58" i="25"/>
  <c r="C21" i="25" s="1"/>
  <c r="K21" i="36" s="1"/>
  <c r="K21" i="44" s="1"/>
  <c r="H64" i="25"/>
  <c r="E27" i="25" s="1"/>
  <c r="M27" i="36" s="1"/>
  <c r="M27" i="44" s="1"/>
  <c r="H57" i="25"/>
  <c r="D20" i="25" s="1"/>
  <c r="L20" i="36" s="1"/>
  <c r="L20" i="44" s="1"/>
  <c r="R8" i="44"/>
  <c r="N7" i="40"/>
  <c r="G8" i="25"/>
  <c r="O8" i="36" s="1"/>
  <c r="O8" i="44" s="1"/>
  <c r="B8" i="25"/>
  <c r="H65" i="25"/>
  <c r="P44" i="25"/>
  <c r="N43" i="25"/>
  <c r="L43" i="25"/>
  <c r="K43" i="25"/>
  <c r="M4" i="29"/>
  <c r="J43" i="25"/>
  <c r="M43" i="25"/>
  <c r="P53" i="25"/>
  <c r="N16" i="25" s="1"/>
  <c r="N53" i="36" s="1"/>
  <c r="N53" i="44" s="1"/>
  <c r="P59" i="25"/>
  <c r="L22" i="25" s="1"/>
  <c r="L59" i="36" s="1"/>
  <c r="L59" i="44" s="1"/>
  <c r="P62" i="25"/>
  <c r="N25" i="25" s="1"/>
  <c r="N62" i="36" s="1"/>
  <c r="N62" i="44" s="1"/>
  <c r="L61" i="25"/>
  <c r="N61" i="25"/>
  <c r="M61" i="25"/>
  <c r="K61" i="25"/>
  <c r="J61" i="25"/>
  <c r="P55" i="25"/>
  <c r="K18" i="25" s="1"/>
  <c r="K55" i="36" s="1"/>
  <c r="K55" i="44" s="1"/>
  <c r="P73" i="25"/>
  <c r="P72" i="25"/>
  <c r="R49" i="44"/>
  <c r="N47" i="40"/>
  <c r="K47" i="40"/>
  <c r="S49" i="44"/>
  <c r="S47" i="40" s="1"/>
  <c r="M47" i="40"/>
  <c r="O12" i="25"/>
  <c r="O49" i="36" s="1"/>
  <c r="O49" i="44" s="1"/>
  <c r="J12" i="25"/>
  <c r="P69" i="25"/>
  <c r="K44" i="40"/>
  <c r="S46" i="44"/>
  <c r="S44" i="40" s="1"/>
  <c r="O9" i="25"/>
  <c r="O46" i="36" s="1"/>
  <c r="O46" i="44" s="1"/>
  <c r="J9" i="25"/>
  <c r="P71" i="25"/>
  <c r="L70" i="25"/>
  <c r="N70" i="25"/>
  <c r="K70" i="25"/>
  <c r="J70" i="25"/>
  <c r="M70" i="25"/>
  <c r="P74" i="25"/>
  <c r="N48" i="40"/>
  <c r="K48" i="40"/>
  <c r="S50" i="44"/>
  <c r="S48" i="40" s="1"/>
  <c r="O13" i="25"/>
  <c r="O50" i="36" s="1"/>
  <c r="O50" i="44" s="1"/>
  <c r="J13" i="25"/>
  <c r="R48" i="44"/>
  <c r="N46" i="40"/>
  <c r="M46" i="40"/>
  <c r="O11" i="25"/>
  <c r="O48" i="36" s="1"/>
  <c r="O48" i="44" s="1"/>
  <c r="J11" i="25"/>
  <c r="P67" i="25"/>
  <c r="N66" i="25"/>
  <c r="L66" i="25"/>
  <c r="K66" i="25"/>
  <c r="J66" i="25"/>
  <c r="M66" i="25"/>
  <c r="P52" i="25"/>
  <c r="M15" i="25" s="1"/>
  <c r="M52" i="36" s="1"/>
  <c r="M52" i="44" s="1"/>
  <c r="N51" i="25"/>
  <c r="L51" i="25"/>
  <c r="K51" i="25"/>
  <c r="J51" i="25"/>
  <c r="M51" i="25"/>
  <c r="K45" i="40"/>
  <c r="S47" i="44"/>
  <c r="S45" i="40" s="1"/>
  <c r="O10" i="25"/>
  <c r="O47" i="36" s="1"/>
  <c r="O47" i="44" s="1"/>
  <c r="J10" i="25"/>
  <c r="P64" i="25"/>
  <c r="M27" i="25" s="1"/>
  <c r="M64" i="36" s="1"/>
  <c r="M64" i="44" s="1"/>
  <c r="P60" i="25"/>
  <c r="L23" i="25" s="1"/>
  <c r="L60" i="36" s="1"/>
  <c r="L60" i="44" s="1"/>
  <c r="P63" i="25"/>
  <c r="L26" i="25" s="1"/>
  <c r="L63" i="36" s="1"/>
  <c r="L63" i="44" s="1"/>
  <c r="P68" i="25"/>
  <c r="P56" i="25"/>
  <c r="K19" i="25" s="1"/>
  <c r="K56" i="36" s="1"/>
  <c r="K56" i="44" s="1"/>
  <c r="P65" i="25"/>
  <c r="N28" i="25" s="1"/>
  <c r="N65" i="36" s="1"/>
  <c r="N65" i="44" s="1"/>
  <c r="P57" i="25"/>
  <c r="M20" i="25" s="1"/>
  <c r="M57" i="36" s="1"/>
  <c r="M57" i="44" s="1"/>
  <c r="L43" i="40"/>
  <c r="M43" i="40"/>
  <c r="O8" i="25"/>
  <c r="O45" i="36" s="1"/>
  <c r="O45" i="44" s="1"/>
  <c r="J8" i="25"/>
  <c r="P54" i="25"/>
  <c r="K17" i="25" s="1"/>
  <c r="K54" i="36" s="1"/>
  <c r="K54" i="44" s="1"/>
  <c r="P58" i="25"/>
  <c r="K21" i="25" s="1"/>
  <c r="K58" i="36" s="1"/>
  <c r="K58" i="44" s="1"/>
  <c r="X44" i="25"/>
  <c r="T7" i="25" s="1"/>
  <c r="L81" i="36" s="1"/>
  <c r="L81" i="44" s="1"/>
  <c r="V43" i="25"/>
  <c r="T43" i="25"/>
  <c r="S43" i="25"/>
  <c r="U43" i="25"/>
  <c r="N4" i="29"/>
  <c r="R43" i="25"/>
  <c r="K83" i="40"/>
  <c r="S86" i="44"/>
  <c r="S83" i="40" s="1"/>
  <c r="W12" i="25"/>
  <c r="O86" i="36" s="1"/>
  <c r="O86" i="44" s="1"/>
  <c r="R12" i="25"/>
  <c r="X59" i="25"/>
  <c r="U22" i="25" s="1"/>
  <c r="M96" i="36" s="1"/>
  <c r="M96" i="44" s="1"/>
  <c r="X72" i="25"/>
  <c r="M84" i="40"/>
  <c r="W13" i="25"/>
  <c r="O87" i="36" s="1"/>
  <c r="O87" i="44" s="1"/>
  <c r="R13" i="25"/>
  <c r="X73" i="25"/>
  <c r="X53" i="25"/>
  <c r="T16" i="25" s="1"/>
  <c r="L90" i="36" s="1"/>
  <c r="L90" i="44" s="1"/>
  <c r="X55" i="25"/>
  <c r="S18" i="25" s="1"/>
  <c r="K92" i="36" s="1"/>
  <c r="K92" i="44" s="1"/>
  <c r="X74" i="25"/>
  <c r="M80" i="40"/>
  <c r="W9" i="25"/>
  <c r="O83" i="36" s="1"/>
  <c r="O83" i="44" s="1"/>
  <c r="R9" i="25"/>
  <c r="X71" i="25"/>
  <c r="T70" i="25"/>
  <c r="V70" i="25"/>
  <c r="U70" i="25"/>
  <c r="R70" i="25"/>
  <c r="S70" i="25"/>
  <c r="X62" i="25"/>
  <c r="U25" i="25" s="1"/>
  <c r="M99" i="36" s="1"/>
  <c r="M99" i="44" s="1"/>
  <c r="V61" i="25"/>
  <c r="T61" i="25"/>
  <c r="S61" i="25"/>
  <c r="U61" i="25"/>
  <c r="R61" i="25"/>
  <c r="X69" i="25"/>
  <c r="R85" i="44"/>
  <c r="N82" i="40"/>
  <c r="M82" i="40"/>
  <c r="W11" i="25"/>
  <c r="O85" i="36" s="1"/>
  <c r="O85" i="44" s="1"/>
  <c r="R11" i="25"/>
  <c r="K81" i="40"/>
  <c r="S84" i="44"/>
  <c r="S81" i="40" s="1"/>
  <c r="W10" i="25"/>
  <c r="O84" i="36" s="1"/>
  <c r="O84" i="44" s="1"/>
  <c r="R10" i="25"/>
  <c r="X63" i="25"/>
  <c r="U26" i="25" s="1"/>
  <c r="M100" i="36" s="1"/>
  <c r="M100" i="44" s="1"/>
  <c r="X54" i="25"/>
  <c r="V17" i="25" s="1"/>
  <c r="N91" i="36" s="1"/>
  <c r="N91" i="44" s="1"/>
  <c r="M79" i="40"/>
  <c r="W8" i="25"/>
  <c r="O82" i="36" s="1"/>
  <c r="O82" i="44" s="1"/>
  <c r="R8" i="25"/>
  <c r="X65" i="25"/>
  <c r="U28" i="25" s="1"/>
  <c r="M102" i="36" s="1"/>
  <c r="M102" i="44" s="1"/>
  <c r="X57" i="25"/>
  <c r="S20" i="25" s="1"/>
  <c r="K94" i="36" s="1"/>
  <c r="K94" i="44" s="1"/>
  <c r="X64" i="25"/>
  <c r="V27" i="25" s="1"/>
  <c r="N101" i="36" s="1"/>
  <c r="N101" i="44" s="1"/>
  <c r="X52" i="25"/>
  <c r="U15" i="25" s="1"/>
  <c r="M89" i="36" s="1"/>
  <c r="M89" i="44" s="1"/>
  <c r="V51" i="25"/>
  <c r="S51" i="25"/>
  <c r="T51" i="25"/>
  <c r="R51" i="25"/>
  <c r="U51" i="25"/>
  <c r="X67" i="25"/>
  <c r="V66" i="25"/>
  <c r="T66" i="25"/>
  <c r="S66" i="25"/>
  <c r="R66" i="25"/>
  <c r="U66" i="25"/>
  <c r="X68" i="25"/>
  <c r="X60" i="25"/>
  <c r="T23" i="25" s="1"/>
  <c r="L97" i="36" s="1"/>
  <c r="L97" i="44" s="1"/>
  <c r="X56" i="25"/>
  <c r="U19" i="25" s="1"/>
  <c r="M93" i="36" s="1"/>
  <c r="M93" i="44" s="1"/>
  <c r="X58" i="25"/>
  <c r="V21" i="25" s="1"/>
  <c r="N95" i="36" s="1"/>
  <c r="N95" i="44" s="1"/>
  <c r="S11" i="44" l="1"/>
  <c r="S10" i="40" s="1"/>
  <c r="S48" i="44"/>
  <c r="S46" i="40" s="1"/>
  <c r="K43" i="40"/>
  <c r="S9" i="44"/>
  <c r="S8" i="40" s="1"/>
  <c r="Z46" i="44"/>
  <c r="N79" i="40"/>
  <c r="S83" i="44"/>
  <c r="S80" i="40" s="1"/>
  <c r="L10" i="40"/>
  <c r="Z50" i="44"/>
  <c r="K82" i="40"/>
  <c r="N80" i="40"/>
  <c r="Z48" i="44"/>
  <c r="L82" i="40"/>
  <c r="V7" i="25"/>
  <c r="N81" i="36" s="1"/>
  <c r="N81" i="44" s="1"/>
  <c r="R81" i="44" s="1"/>
  <c r="N84" i="40"/>
  <c r="S7" i="25"/>
  <c r="K81" i="36" s="1"/>
  <c r="K81" i="44" s="1"/>
  <c r="Z8" i="44"/>
  <c r="L80" i="40"/>
  <c r="N83" i="40"/>
  <c r="Z86" i="44"/>
  <c r="Z87" i="44"/>
  <c r="L12" i="40"/>
  <c r="Z12" i="44"/>
  <c r="S8" i="44"/>
  <c r="S7" i="40" s="1"/>
  <c r="T31" i="25"/>
  <c r="L105" i="36" s="1"/>
  <c r="L105" i="44" s="1"/>
  <c r="L102" i="40" s="1"/>
  <c r="C30" i="25"/>
  <c r="K30" i="36" s="1"/>
  <c r="K30" i="44" s="1"/>
  <c r="K29" i="40" s="1"/>
  <c r="N31" i="25"/>
  <c r="N68" i="36" s="1"/>
  <c r="N68" i="44" s="1"/>
  <c r="R68" i="44" s="1"/>
  <c r="N36" i="25"/>
  <c r="N73" i="36" s="1"/>
  <c r="N73" i="44" s="1"/>
  <c r="R73" i="44" s="1"/>
  <c r="D36" i="25"/>
  <c r="L36" i="36" s="1"/>
  <c r="L36" i="44" s="1"/>
  <c r="L35" i="40" s="1"/>
  <c r="K32" i="25"/>
  <c r="K69" i="36" s="1"/>
  <c r="K69" i="44" s="1"/>
  <c r="K67" i="40" s="1"/>
  <c r="M37" i="25"/>
  <c r="M74" i="36" s="1"/>
  <c r="M74" i="44" s="1"/>
  <c r="D28" i="25"/>
  <c r="L28" i="36" s="1"/>
  <c r="L28" i="44" s="1"/>
  <c r="S87" i="44"/>
  <c r="S84" i="40" s="1"/>
  <c r="S37" i="25"/>
  <c r="K111" i="36" s="1"/>
  <c r="K111" i="44" s="1"/>
  <c r="K108" i="40" s="1"/>
  <c r="M34" i="25"/>
  <c r="M71" i="36" s="1"/>
  <c r="M71" i="44" s="1"/>
  <c r="M69" i="40" s="1"/>
  <c r="E31" i="25"/>
  <c r="M31" i="36" s="1"/>
  <c r="M31" i="44" s="1"/>
  <c r="T36" i="25"/>
  <c r="L110" i="36" s="1"/>
  <c r="L110" i="44" s="1"/>
  <c r="F34" i="25"/>
  <c r="N34" i="36" s="1"/>
  <c r="N34" i="44" s="1"/>
  <c r="R34" i="44" s="1"/>
  <c r="V34" i="25"/>
  <c r="N108" i="36" s="1"/>
  <c r="N108" i="44" s="1"/>
  <c r="N105" i="40" s="1"/>
  <c r="N43" i="40"/>
  <c r="S10" i="44"/>
  <c r="S9" i="40" s="1"/>
  <c r="F35" i="25"/>
  <c r="N35" i="36" s="1"/>
  <c r="N35" i="44" s="1"/>
  <c r="R35" i="44" s="1"/>
  <c r="E32" i="25"/>
  <c r="M32" i="36" s="1"/>
  <c r="M32" i="44" s="1"/>
  <c r="E7" i="25"/>
  <c r="M7" i="36" s="1"/>
  <c r="M7" i="44" s="1"/>
  <c r="M6" i="40" s="1"/>
  <c r="L35" i="25"/>
  <c r="L72" i="36" s="1"/>
  <c r="L72" i="44" s="1"/>
  <c r="T35" i="25"/>
  <c r="L109" i="36" s="1"/>
  <c r="L109" i="44" s="1"/>
  <c r="L106" i="40" s="1"/>
  <c r="L30" i="25"/>
  <c r="L67" i="36" s="1"/>
  <c r="L67" i="44" s="1"/>
  <c r="L65" i="40" s="1"/>
  <c r="Z9" i="44"/>
  <c r="D7" i="25"/>
  <c r="L7" i="36" s="1"/>
  <c r="L7" i="44" s="1"/>
  <c r="L6" i="40" s="1"/>
  <c r="T32" i="25"/>
  <c r="L106" i="36" s="1"/>
  <c r="L106" i="44" s="1"/>
  <c r="C37" i="25"/>
  <c r="K37" i="36" s="1"/>
  <c r="K37" i="44" s="1"/>
  <c r="K36" i="40" s="1"/>
  <c r="S30" i="25"/>
  <c r="K104" i="36" s="1"/>
  <c r="K104" i="44" s="1"/>
  <c r="K101" i="40" s="1"/>
  <c r="S13" i="44"/>
  <c r="S12" i="40" s="1"/>
  <c r="C7" i="25"/>
  <c r="K7" i="36" s="1"/>
  <c r="K7" i="44" s="1"/>
  <c r="K6" i="40" s="1"/>
  <c r="L44" i="40"/>
  <c r="R47" i="44"/>
  <c r="W47" i="44" s="1"/>
  <c r="N44" i="40"/>
  <c r="L47" i="40"/>
  <c r="L7" i="40"/>
  <c r="Z10" i="44"/>
  <c r="Z47" i="44"/>
  <c r="R84" i="44"/>
  <c r="W84" i="44" s="1"/>
  <c r="N12" i="40"/>
  <c r="L79" i="40"/>
  <c r="N11" i="40"/>
  <c r="S82" i="44"/>
  <c r="S79" i="40" s="1"/>
  <c r="M7" i="25"/>
  <c r="M44" i="36" s="1"/>
  <c r="M44" i="44" s="1"/>
  <c r="M42" i="40" s="1"/>
  <c r="L18" i="25"/>
  <c r="L55" i="36" s="1"/>
  <c r="L55" i="44" s="1"/>
  <c r="L53" i="40" s="1"/>
  <c r="E19" i="25"/>
  <c r="M19" i="36" s="1"/>
  <c r="M19" i="44" s="1"/>
  <c r="M18" i="40" s="1"/>
  <c r="N9" i="40"/>
  <c r="C35" i="25"/>
  <c r="K35" i="36" s="1"/>
  <c r="K35" i="44" s="1"/>
  <c r="K34" i="40" s="1"/>
  <c r="S17" i="25"/>
  <c r="K91" i="36" s="1"/>
  <c r="K91" i="44" s="1"/>
  <c r="S91" i="44" s="1"/>
  <c r="S88" i="40" s="1"/>
  <c r="D32" i="25"/>
  <c r="L32" i="36" s="1"/>
  <c r="L32" i="44" s="1"/>
  <c r="L31" i="40" s="1"/>
  <c r="S34" i="25"/>
  <c r="K108" i="36" s="1"/>
  <c r="K108" i="44" s="1"/>
  <c r="K105" i="40" s="1"/>
  <c r="V30" i="25"/>
  <c r="N104" i="36" s="1"/>
  <c r="N104" i="44" s="1"/>
  <c r="R104" i="44" s="1"/>
  <c r="T30" i="25"/>
  <c r="L104" i="36" s="1"/>
  <c r="L104" i="44" s="1"/>
  <c r="L101" i="40" s="1"/>
  <c r="S15" i="25"/>
  <c r="K89" i="36" s="1"/>
  <c r="K89" i="44" s="1"/>
  <c r="K86" i="40" s="1"/>
  <c r="U17" i="25"/>
  <c r="M91" i="36" s="1"/>
  <c r="M91" i="44" s="1"/>
  <c r="M88" i="40" s="1"/>
  <c r="K34" i="25"/>
  <c r="K71" i="36" s="1"/>
  <c r="K71" i="44" s="1"/>
  <c r="S71" i="44" s="1"/>
  <c r="S69" i="40" s="1"/>
  <c r="U30" i="25"/>
  <c r="M104" i="36" s="1"/>
  <c r="M104" i="44" s="1"/>
  <c r="M101" i="40" s="1"/>
  <c r="M21" i="25"/>
  <c r="M58" i="36" s="1"/>
  <c r="M58" i="44" s="1"/>
  <c r="M56" i="40" s="1"/>
  <c r="Z84" i="44"/>
  <c r="C32" i="25"/>
  <c r="K32" i="36" s="1"/>
  <c r="K32" i="44" s="1"/>
  <c r="K31" i="40" s="1"/>
  <c r="M17" i="25"/>
  <c r="M54" i="36" s="1"/>
  <c r="M54" i="44" s="1"/>
  <c r="M52" i="40" s="1"/>
  <c r="K26" i="25"/>
  <c r="K63" i="36" s="1"/>
  <c r="K63" i="44" s="1"/>
  <c r="K61" i="40" s="1"/>
  <c r="N18" i="25"/>
  <c r="N55" i="36" s="1"/>
  <c r="N55" i="44" s="1"/>
  <c r="R55" i="44" s="1"/>
  <c r="M26" i="25"/>
  <c r="M63" i="36" s="1"/>
  <c r="M63" i="44" s="1"/>
  <c r="M61" i="40" s="1"/>
  <c r="M32" i="25"/>
  <c r="M69" i="36" s="1"/>
  <c r="M69" i="44" s="1"/>
  <c r="D34" i="25"/>
  <c r="L34" i="36" s="1"/>
  <c r="L34" i="44" s="1"/>
  <c r="U23" i="25"/>
  <c r="M97" i="36" s="1"/>
  <c r="M97" i="44" s="1"/>
  <c r="Z97" i="44" s="1"/>
  <c r="S28" i="25"/>
  <c r="K102" i="36" s="1"/>
  <c r="K102" i="44" s="1"/>
  <c r="K99" i="40" s="1"/>
  <c r="T18" i="25"/>
  <c r="L92" i="36" s="1"/>
  <c r="L92" i="44" s="1"/>
  <c r="L89" i="40" s="1"/>
  <c r="N7" i="25"/>
  <c r="N44" i="36" s="1"/>
  <c r="N44" i="44" s="1"/>
  <c r="R44" i="44" s="1"/>
  <c r="K7" i="25"/>
  <c r="K44" i="36" s="1"/>
  <c r="K44" i="44" s="1"/>
  <c r="K42" i="40" s="1"/>
  <c r="D21" i="25"/>
  <c r="L21" i="36" s="1"/>
  <c r="L21" i="44" s="1"/>
  <c r="L20" i="40" s="1"/>
  <c r="F17" i="25"/>
  <c r="N17" i="36" s="1"/>
  <c r="N17" i="44" s="1"/>
  <c r="N16" i="40" s="1"/>
  <c r="F30" i="25"/>
  <c r="N30" i="36" s="1"/>
  <c r="N30" i="44" s="1"/>
  <c r="R30" i="44" s="1"/>
  <c r="U36" i="25"/>
  <c r="M110" i="36" s="1"/>
  <c r="M110" i="44" s="1"/>
  <c r="M107" i="40" s="1"/>
  <c r="U7" i="25"/>
  <c r="M81" i="36" s="1"/>
  <c r="M81" i="44" s="1"/>
  <c r="Z81" i="44" s="1"/>
  <c r="L34" i="25"/>
  <c r="L71" i="36" s="1"/>
  <c r="L71" i="44" s="1"/>
  <c r="L69" i="40" s="1"/>
  <c r="T15" i="25"/>
  <c r="L89" i="36" s="1"/>
  <c r="L89" i="44" s="1"/>
  <c r="Z89" i="44" s="1"/>
  <c r="T17" i="25"/>
  <c r="L91" i="36" s="1"/>
  <c r="L91" i="44" s="1"/>
  <c r="Z91" i="44" s="1"/>
  <c r="U32" i="25"/>
  <c r="M106" i="36" s="1"/>
  <c r="M106" i="44" s="1"/>
  <c r="T34" i="25"/>
  <c r="L108" i="36" s="1"/>
  <c r="L108" i="44" s="1"/>
  <c r="S36" i="25"/>
  <c r="K110" i="36" s="1"/>
  <c r="K110" i="44" s="1"/>
  <c r="K107" i="40" s="1"/>
  <c r="K23" i="25"/>
  <c r="K60" i="36" s="1"/>
  <c r="K60" i="44" s="1"/>
  <c r="K58" i="40" s="1"/>
  <c r="M18" i="25"/>
  <c r="M55" i="36" s="1"/>
  <c r="M55" i="44" s="1"/>
  <c r="E25" i="25"/>
  <c r="M25" i="36" s="1"/>
  <c r="M25" i="44" s="1"/>
  <c r="M24" i="40" s="1"/>
  <c r="F32" i="25"/>
  <c r="N32" i="36" s="1"/>
  <c r="N32" i="44" s="1"/>
  <c r="R32" i="44" s="1"/>
  <c r="D25" i="25"/>
  <c r="L25" i="36" s="1"/>
  <c r="L25" i="44" s="1"/>
  <c r="V28" i="25"/>
  <c r="N102" i="36" s="1"/>
  <c r="N102" i="44" s="1"/>
  <c r="R102" i="44" s="1"/>
  <c r="C19" i="25"/>
  <c r="K19" i="36" s="1"/>
  <c r="K19" i="44" s="1"/>
  <c r="K18" i="40" s="1"/>
  <c r="C36" i="25"/>
  <c r="K36" i="36" s="1"/>
  <c r="K36" i="44" s="1"/>
  <c r="S36" i="44" s="1"/>
  <c r="S35" i="40" s="1"/>
  <c r="C25" i="25"/>
  <c r="K25" i="36" s="1"/>
  <c r="K25" i="44" s="1"/>
  <c r="K24" i="40" s="1"/>
  <c r="D18" i="25"/>
  <c r="L18" i="36" s="1"/>
  <c r="L18" i="44" s="1"/>
  <c r="Z18" i="44" s="1"/>
  <c r="T28" i="25"/>
  <c r="L102" i="36" s="1"/>
  <c r="L102" i="44" s="1"/>
  <c r="Z102" i="44" s="1"/>
  <c r="V18" i="25"/>
  <c r="N92" i="36" s="1"/>
  <c r="N92" i="44" s="1"/>
  <c r="R92" i="44" s="1"/>
  <c r="N30" i="25"/>
  <c r="N67" i="36" s="1"/>
  <c r="N67" i="44" s="1"/>
  <c r="R67" i="44" s="1"/>
  <c r="L7" i="25"/>
  <c r="L44" i="36" s="1"/>
  <c r="L44" i="44" s="1"/>
  <c r="L42" i="40" s="1"/>
  <c r="D30" i="25"/>
  <c r="L30" i="36" s="1"/>
  <c r="L30" i="44" s="1"/>
  <c r="D19" i="25"/>
  <c r="L19" i="36" s="1"/>
  <c r="L19" i="44" s="1"/>
  <c r="L18" i="40" s="1"/>
  <c r="C18" i="25"/>
  <c r="K18" i="36" s="1"/>
  <c r="K18" i="44" s="1"/>
  <c r="S18" i="44" s="1"/>
  <c r="S17" i="40" s="1"/>
  <c r="V35" i="25"/>
  <c r="N109" i="36" s="1"/>
  <c r="N109" i="44" s="1"/>
  <c r="R109" i="44" s="1"/>
  <c r="L21" i="25"/>
  <c r="L58" i="36" s="1"/>
  <c r="L58" i="44" s="1"/>
  <c r="L56" i="40" s="1"/>
  <c r="L28" i="25"/>
  <c r="L65" i="36" s="1"/>
  <c r="L65" i="44" s="1"/>
  <c r="N34" i="25"/>
  <c r="N71" i="36" s="1"/>
  <c r="N71" i="44" s="1"/>
  <c r="R71" i="44" s="1"/>
  <c r="N35" i="25"/>
  <c r="N72" i="36" s="1"/>
  <c r="N72" i="44" s="1"/>
  <c r="N70" i="40" s="1"/>
  <c r="M25" i="25"/>
  <c r="M62" i="36" s="1"/>
  <c r="M62" i="44" s="1"/>
  <c r="M60" i="40" s="1"/>
  <c r="N22" i="25"/>
  <c r="N59" i="36" s="1"/>
  <c r="N59" i="44" s="1"/>
  <c r="N57" i="40" s="1"/>
  <c r="F28" i="25"/>
  <c r="N28" i="36" s="1"/>
  <c r="N28" i="44" s="1"/>
  <c r="N27" i="40" s="1"/>
  <c r="E30" i="25"/>
  <c r="M30" i="36" s="1"/>
  <c r="M30" i="44" s="1"/>
  <c r="F36" i="25"/>
  <c r="N36" i="36" s="1"/>
  <c r="N36" i="44" s="1"/>
  <c r="R36" i="44" s="1"/>
  <c r="M28" i="25"/>
  <c r="M65" i="36" s="1"/>
  <c r="M65" i="44" s="1"/>
  <c r="M63" i="40" s="1"/>
  <c r="K25" i="25"/>
  <c r="K62" i="36" s="1"/>
  <c r="K62" i="44" s="1"/>
  <c r="K60" i="40" s="1"/>
  <c r="K22" i="25"/>
  <c r="K59" i="36" s="1"/>
  <c r="K59" i="44" s="1"/>
  <c r="K57" i="40" s="1"/>
  <c r="V36" i="25"/>
  <c r="N110" i="36" s="1"/>
  <c r="N110" i="44" s="1"/>
  <c r="R110" i="44" s="1"/>
  <c r="K28" i="25"/>
  <c r="K65" i="36" s="1"/>
  <c r="K65" i="44" s="1"/>
  <c r="S65" i="44" s="1"/>
  <c r="S63" i="40" s="1"/>
  <c r="M22" i="25"/>
  <c r="M59" i="36" s="1"/>
  <c r="M59" i="44" s="1"/>
  <c r="M57" i="40" s="1"/>
  <c r="F23" i="25"/>
  <c r="N23" i="36" s="1"/>
  <c r="N23" i="44" s="1"/>
  <c r="R23" i="44" s="1"/>
  <c r="V23" i="25"/>
  <c r="N97" i="36" s="1"/>
  <c r="N97" i="44" s="1"/>
  <c r="R97" i="44" s="1"/>
  <c r="V15" i="25"/>
  <c r="N89" i="36" s="1"/>
  <c r="N89" i="44" s="1"/>
  <c r="R89" i="44" s="1"/>
  <c r="L31" i="25"/>
  <c r="L68" i="36" s="1"/>
  <c r="L68" i="44" s="1"/>
  <c r="L66" i="40" s="1"/>
  <c r="M23" i="25"/>
  <c r="M60" i="36" s="1"/>
  <c r="M60" i="44" s="1"/>
  <c r="Z60" i="44" s="1"/>
  <c r="M35" i="25"/>
  <c r="M72" i="36" s="1"/>
  <c r="M72" i="44" s="1"/>
  <c r="L25" i="25"/>
  <c r="L62" i="36" s="1"/>
  <c r="L62" i="44" s="1"/>
  <c r="F27" i="25"/>
  <c r="N27" i="36" s="1"/>
  <c r="N27" i="44" s="1"/>
  <c r="R27" i="44" s="1"/>
  <c r="D31" i="25"/>
  <c r="L31" i="36" s="1"/>
  <c r="L31" i="44" s="1"/>
  <c r="L30" i="40" s="1"/>
  <c r="E35" i="25"/>
  <c r="M35" i="36" s="1"/>
  <c r="M35" i="44" s="1"/>
  <c r="S35" i="25"/>
  <c r="K109" i="36" s="1"/>
  <c r="K109" i="44" s="1"/>
  <c r="K106" i="40" s="1"/>
  <c r="K31" i="25"/>
  <c r="K68" i="36" s="1"/>
  <c r="K68" i="44" s="1"/>
  <c r="S68" i="44" s="1"/>
  <c r="S66" i="40" s="1"/>
  <c r="C27" i="25"/>
  <c r="K27" i="36" s="1"/>
  <c r="K27" i="44" s="1"/>
  <c r="K26" i="40" s="1"/>
  <c r="C31" i="25"/>
  <c r="K31" i="36" s="1"/>
  <c r="K31" i="44" s="1"/>
  <c r="K30" i="40" s="1"/>
  <c r="E36" i="25"/>
  <c r="M36" i="36" s="1"/>
  <c r="M36" i="44" s="1"/>
  <c r="D35" i="25"/>
  <c r="L35" i="36" s="1"/>
  <c r="L35" i="44" s="1"/>
  <c r="L34" i="40" s="1"/>
  <c r="S23" i="25"/>
  <c r="K97" i="36" s="1"/>
  <c r="K97" i="44" s="1"/>
  <c r="S97" i="44" s="1"/>
  <c r="S94" i="40" s="1"/>
  <c r="U35" i="25"/>
  <c r="M109" i="36" s="1"/>
  <c r="M109" i="44" s="1"/>
  <c r="M31" i="25"/>
  <c r="M68" i="36" s="1"/>
  <c r="M68" i="44" s="1"/>
  <c r="D27" i="25"/>
  <c r="L27" i="36" s="1"/>
  <c r="L27" i="44" s="1"/>
  <c r="L26" i="40" s="1"/>
  <c r="C26" i="25"/>
  <c r="K26" i="36" s="1"/>
  <c r="K26" i="44" s="1"/>
  <c r="K25" i="40" s="1"/>
  <c r="F31" i="25"/>
  <c r="N31" i="36" s="1"/>
  <c r="N31" i="44" s="1"/>
  <c r="N30" i="40" s="1"/>
  <c r="C34" i="25"/>
  <c r="K34" i="36" s="1"/>
  <c r="K34" i="44" s="1"/>
  <c r="K33" i="40" s="1"/>
  <c r="U34" i="25"/>
  <c r="M108" i="36" s="1"/>
  <c r="M108" i="44" s="1"/>
  <c r="L27" i="25"/>
  <c r="L64" i="36" s="1"/>
  <c r="L64" i="44" s="1"/>
  <c r="L62" i="40" s="1"/>
  <c r="T21" i="25"/>
  <c r="L95" i="36" s="1"/>
  <c r="L95" i="44" s="1"/>
  <c r="L92" i="40" s="1"/>
  <c r="V25" i="25"/>
  <c r="N99" i="36" s="1"/>
  <c r="N99" i="44" s="1"/>
  <c r="R99" i="44" s="1"/>
  <c r="T37" i="25"/>
  <c r="L111" i="36" s="1"/>
  <c r="L111" i="44" s="1"/>
  <c r="S16" i="25"/>
  <c r="K90" i="36" s="1"/>
  <c r="K90" i="44" s="1"/>
  <c r="K87" i="40" s="1"/>
  <c r="K27" i="25"/>
  <c r="K64" i="36" s="1"/>
  <c r="K64" i="44" s="1"/>
  <c r="K62" i="40" s="1"/>
  <c r="S21" i="25"/>
  <c r="K95" i="36" s="1"/>
  <c r="K95" i="44" s="1"/>
  <c r="K92" i="40" s="1"/>
  <c r="T27" i="25"/>
  <c r="L101" i="36" s="1"/>
  <c r="L101" i="44" s="1"/>
  <c r="L98" i="40" s="1"/>
  <c r="S32" i="25"/>
  <c r="K106" i="36" s="1"/>
  <c r="K106" i="44" s="1"/>
  <c r="S106" i="44" s="1"/>
  <c r="S103" i="40" s="1"/>
  <c r="T25" i="25"/>
  <c r="L99" i="36" s="1"/>
  <c r="L99" i="44" s="1"/>
  <c r="L96" i="40" s="1"/>
  <c r="V37" i="25"/>
  <c r="N111" i="36" s="1"/>
  <c r="N111" i="44" s="1"/>
  <c r="R111" i="44" s="1"/>
  <c r="U16" i="25"/>
  <c r="M90" i="36" s="1"/>
  <c r="M90" i="44" s="1"/>
  <c r="Z90" i="44" s="1"/>
  <c r="N17" i="25"/>
  <c r="N54" i="36" s="1"/>
  <c r="N54" i="44" s="1"/>
  <c r="N52" i="40" s="1"/>
  <c r="L20" i="25"/>
  <c r="L57" i="36" s="1"/>
  <c r="L57" i="44" s="1"/>
  <c r="Z57" i="44" s="1"/>
  <c r="N27" i="25"/>
  <c r="N64" i="36" s="1"/>
  <c r="N64" i="44" s="1"/>
  <c r="R64" i="44" s="1"/>
  <c r="K37" i="25"/>
  <c r="K74" i="36" s="1"/>
  <c r="K74" i="44" s="1"/>
  <c r="K72" i="40" s="1"/>
  <c r="N32" i="25"/>
  <c r="N69" i="36" s="1"/>
  <c r="N69" i="44" s="1"/>
  <c r="R69" i="44" s="1"/>
  <c r="K35" i="25"/>
  <c r="K72" i="36" s="1"/>
  <c r="K72" i="44" s="1"/>
  <c r="K70" i="40" s="1"/>
  <c r="K16" i="25"/>
  <c r="K53" i="36" s="1"/>
  <c r="K53" i="44" s="1"/>
  <c r="K51" i="40" s="1"/>
  <c r="F21" i="25"/>
  <c r="N21" i="36" s="1"/>
  <c r="N21" i="44" s="1"/>
  <c r="R21" i="44" s="1"/>
  <c r="D15" i="25"/>
  <c r="L15" i="36" s="1"/>
  <c r="L15" i="44" s="1"/>
  <c r="E34" i="25"/>
  <c r="M34" i="36" s="1"/>
  <c r="M34" i="44" s="1"/>
  <c r="D16" i="25"/>
  <c r="L16" i="36" s="1"/>
  <c r="L16" i="44" s="1"/>
  <c r="L15" i="40" s="1"/>
  <c r="F18" i="25"/>
  <c r="N18" i="36" s="1"/>
  <c r="N18" i="44" s="1"/>
  <c r="N17" i="40" s="1"/>
  <c r="N20" i="25"/>
  <c r="N57" i="36" s="1"/>
  <c r="N57" i="44" s="1"/>
  <c r="R57" i="44" s="1"/>
  <c r="U21" i="25"/>
  <c r="M95" i="36" s="1"/>
  <c r="M95" i="44" s="1"/>
  <c r="M92" i="40" s="1"/>
  <c r="S31" i="25"/>
  <c r="K105" i="36" s="1"/>
  <c r="K105" i="44" s="1"/>
  <c r="K102" i="40" s="1"/>
  <c r="S27" i="25"/>
  <c r="K101" i="36" s="1"/>
  <c r="K101" i="44" s="1"/>
  <c r="K98" i="40" s="1"/>
  <c r="S26" i="25"/>
  <c r="K100" i="36" s="1"/>
  <c r="K100" i="44" s="1"/>
  <c r="K97" i="40" s="1"/>
  <c r="S25" i="25"/>
  <c r="K99" i="36" s="1"/>
  <c r="K99" i="44" s="1"/>
  <c r="S99" i="44" s="1"/>
  <c r="S96" i="40" s="1"/>
  <c r="U37" i="25"/>
  <c r="M111" i="36" s="1"/>
  <c r="M111" i="44" s="1"/>
  <c r="V16" i="25"/>
  <c r="N90" i="36" s="1"/>
  <c r="N90" i="44" s="1"/>
  <c r="R90" i="44" s="1"/>
  <c r="L17" i="25"/>
  <c r="L54" i="36" s="1"/>
  <c r="L54" i="44" s="1"/>
  <c r="K20" i="25"/>
  <c r="K57" i="36" s="1"/>
  <c r="K57" i="44" s="1"/>
  <c r="S57" i="44" s="1"/>
  <c r="S55" i="40" s="1"/>
  <c r="N23" i="25"/>
  <c r="N60" i="36" s="1"/>
  <c r="N60" i="44" s="1"/>
  <c r="R60" i="44" s="1"/>
  <c r="M30" i="25"/>
  <c r="M67" i="36" s="1"/>
  <c r="M67" i="44" s="1"/>
  <c r="N37" i="25"/>
  <c r="N74" i="36" s="1"/>
  <c r="N74" i="44" s="1"/>
  <c r="N72" i="40" s="1"/>
  <c r="L32" i="25"/>
  <c r="L69" i="36" s="1"/>
  <c r="L69" i="44" s="1"/>
  <c r="L67" i="40" s="1"/>
  <c r="C15" i="25"/>
  <c r="K15" i="36" s="1"/>
  <c r="K15" i="44" s="1"/>
  <c r="S15" i="44" s="1"/>
  <c r="S14" i="40" s="1"/>
  <c r="U31" i="25"/>
  <c r="M105" i="36" s="1"/>
  <c r="M105" i="44" s="1"/>
  <c r="U27" i="25"/>
  <c r="M101" i="36" s="1"/>
  <c r="M101" i="44" s="1"/>
  <c r="M98" i="40" s="1"/>
  <c r="K30" i="25"/>
  <c r="K67" i="36" s="1"/>
  <c r="K67" i="44" s="1"/>
  <c r="S67" i="44" s="1"/>
  <c r="S65" i="40" s="1"/>
  <c r="L37" i="25"/>
  <c r="L74" i="36" s="1"/>
  <c r="L74" i="44" s="1"/>
  <c r="L72" i="40" s="1"/>
  <c r="E15" i="25"/>
  <c r="M15" i="36" s="1"/>
  <c r="M15" i="44" s="1"/>
  <c r="M14" i="40" s="1"/>
  <c r="D26" i="25"/>
  <c r="L26" i="36" s="1"/>
  <c r="L26" i="44" s="1"/>
  <c r="L25" i="40" s="1"/>
  <c r="T22" i="25"/>
  <c r="L96" i="36" s="1"/>
  <c r="L96" i="44" s="1"/>
  <c r="Z96" i="44" s="1"/>
  <c r="E22" i="25"/>
  <c r="M22" i="36" s="1"/>
  <c r="M22" i="44" s="1"/>
  <c r="M21" i="40" s="1"/>
  <c r="T20" i="25"/>
  <c r="L94" i="36" s="1"/>
  <c r="L94" i="44" s="1"/>
  <c r="L91" i="40" s="1"/>
  <c r="V22" i="25"/>
  <c r="N96" i="36" s="1"/>
  <c r="N96" i="44" s="1"/>
  <c r="R96" i="44" s="1"/>
  <c r="L19" i="25"/>
  <c r="L56" i="36" s="1"/>
  <c r="L56" i="44" s="1"/>
  <c r="L54" i="40" s="1"/>
  <c r="K36" i="25"/>
  <c r="K73" i="36" s="1"/>
  <c r="K73" i="44" s="1"/>
  <c r="K71" i="40" s="1"/>
  <c r="L16" i="25"/>
  <c r="L53" i="36" s="1"/>
  <c r="L53" i="44" s="1"/>
  <c r="L51" i="40" s="1"/>
  <c r="E28" i="25"/>
  <c r="M28" i="36" s="1"/>
  <c r="M28" i="44" s="1"/>
  <c r="C20" i="25"/>
  <c r="K20" i="36" s="1"/>
  <c r="K20" i="44" s="1"/>
  <c r="S20" i="44" s="1"/>
  <c r="S19" i="40" s="1"/>
  <c r="E17" i="25"/>
  <c r="M17" i="36" s="1"/>
  <c r="M17" i="44" s="1"/>
  <c r="M16" i="40" s="1"/>
  <c r="E23" i="25"/>
  <c r="M23" i="36" s="1"/>
  <c r="M23" i="44" s="1"/>
  <c r="M22" i="40" s="1"/>
  <c r="D37" i="25"/>
  <c r="L37" i="36" s="1"/>
  <c r="L37" i="44" s="1"/>
  <c r="E16" i="25"/>
  <c r="M16" i="36" s="1"/>
  <c r="M16" i="44" s="1"/>
  <c r="D22" i="25"/>
  <c r="L22" i="36" s="1"/>
  <c r="L22" i="44" s="1"/>
  <c r="L21" i="40" s="1"/>
  <c r="V19" i="25"/>
  <c r="N93" i="36" s="1"/>
  <c r="N93" i="44" s="1"/>
  <c r="R93" i="44" s="1"/>
  <c r="V20" i="25"/>
  <c r="N94" i="36" s="1"/>
  <c r="N94" i="44" s="1"/>
  <c r="R94" i="44" s="1"/>
  <c r="M36" i="25"/>
  <c r="M73" i="36" s="1"/>
  <c r="M73" i="44" s="1"/>
  <c r="E20" i="25"/>
  <c r="M20" i="36" s="1"/>
  <c r="M20" i="44" s="1"/>
  <c r="M19" i="40" s="1"/>
  <c r="T19" i="25"/>
  <c r="L93" i="36" s="1"/>
  <c r="L93" i="44" s="1"/>
  <c r="Z93" i="44" s="1"/>
  <c r="V26" i="25"/>
  <c r="N100" i="36" s="1"/>
  <c r="N100" i="44" s="1"/>
  <c r="R100" i="44" s="1"/>
  <c r="S19" i="25"/>
  <c r="K93" i="36" s="1"/>
  <c r="K93" i="44" s="1"/>
  <c r="S93" i="44" s="1"/>
  <c r="S90" i="40" s="1"/>
  <c r="U20" i="25"/>
  <c r="M94" i="36" s="1"/>
  <c r="M94" i="44" s="1"/>
  <c r="M91" i="40" s="1"/>
  <c r="T26" i="25"/>
  <c r="L100" i="36" s="1"/>
  <c r="L100" i="44" s="1"/>
  <c r="L97" i="40" s="1"/>
  <c r="V32" i="25"/>
  <c r="N106" i="36" s="1"/>
  <c r="N106" i="44" s="1"/>
  <c r="R106" i="44" s="1"/>
  <c r="S22" i="25"/>
  <c r="K96" i="36" s="1"/>
  <c r="K96" i="44" s="1"/>
  <c r="K93" i="40" s="1"/>
  <c r="N21" i="25"/>
  <c r="N58" i="36" s="1"/>
  <c r="N58" i="44" s="1"/>
  <c r="R58" i="44" s="1"/>
  <c r="M19" i="25"/>
  <c r="M56" i="36" s="1"/>
  <c r="M56" i="44" s="1"/>
  <c r="N26" i="25"/>
  <c r="N63" i="36" s="1"/>
  <c r="N63" i="44" s="1"/>
  <c r="R63" i="44" s="1"/>
  <c r="L36" i="25"/>
  <c r="L73" i="36" s="1"/>
  <c r="L73" i="44" s="1"/>
  <c r="L71" i="40" s="1"/>
  <c r="M16" i="25"/>
  <c r="M53" i="36" s="1"/>
  <c r="M53" i="44" s="1"/>
  <c r="M51" i="40" s="1"/>
  <c r="C28" i="25"/>
  <c r="K28" i="36" s="1"/>
  <c r="K28" i="44" s="1"/>
  <c r="K27" i="40" s="1"/>
  <c r="F20" i="25"/>
  <c r="N20" i="36" s="1"/>
  <c r="N20" i="44" s="1"/>
  <c r="R20" i="44" s="1"/>
  <c r="E21" i="25"/>
  <c r="M21" i="36" s="1"/>
  <c r="M21" i="44" s="1"/>
  <c r="D17" i="25"/>
  <c r="L17" i="36" s="1"/>
  <c r="L17" i="44" s="1"/>
  <c r="L16" i="40" s="1"/>
  <c r="E26" i="25"/>
  <c r="M26" i="36" s="1"/>
  <c r="M26" i="44" s="1"/>
  <c r="D23" i="25"/>
  <c r="L23" i="36" s="1"/>
  <c r="L23" i="44" s="1"/>
  <c r="F37" i="25"/>
  <c r="N37" i="36" s="1"/>
  <c r="N37" i="44" s="1"/>
  <c r="N36" i="40" s="1"/>
  <c r="F16" i="25"/>
  <c r="N16" i="36" s="1"/>
  <c r="N16" i="44" s="1"/>
  <c r="N15" i="40" s="1"/>
  <c r="C22" i="25"/>
  <c r="K22" i="36" s="1"/>
  <c r="K22" i="44" s="1"/>
  <c r="K21" i="40" s="1"/>
  <c r="L15" i="25"/>
  <c r="L52" i="36" s="1"/>
  <c r="L52" i="44" s="1"/>
  <c r="Z52" i="44" s="1"/>
  <c r="K15" i="25"/>
  <c r="K52" i="36" s="1"/>
  <c r="K52" i="44" s="1"/>
  <c r="K50" i="40" s="1"/>
  <c r="N19" i="25"/>
  <c r="N56" i="36" s="1"/>
  <c r="N56" i="44" s="1"/>
  <c r="R56" i="44" s="1"/>
  <c r="E37" i="25"/>
  <c r="M37" i="36" s="1"/>
  <c r="M37" i="44" s="1"/>
  <c r="V31" i="25"/>
  <c r="N105" i="36" s="1"/>
  <c r="N105" i="44" s="1"/>
  <c r="R105" i="44" s="1"/>
  <c r="U18" i="25"/>
  <c r="M92" i="36" s="1"/>
  <c r="M92" i="44" s="1"/>
  <c r="M89" i="40" s="1"/>
  <c r="N15" i="25"/>
  <c r="N52" i="36" s="1"/>
  <c r="N52" i="44" s="1"/>
  <c r="N50" i="40" s="1"/>
  <c r="R95" i="44"/>
  <c r="N92" i="40"/>
  <c r="W21" i="25"/>
  <c r="O95" i="36" s="1"/>
  <c r="O95" i="44" s="1"/>
  <c r="R21" i="25"/>
  <c r="M90" i="40"/>
  <c r="W19" i="25"/>
  <c r="O93" i="36" s="1"/>
  <c r="O93" i="44" s="1"/>
  <c r="R19" i="25"/>
  <c r="L94" i="40"/>
  <c r="W23" i="25"/>
  <c r="O97" i="36" s="1"/>
  <c r="O97" i="44" s="1"/>
  <c r="R23" i="25"/>
  <c r="Z105" i="44"/>
  <c r="W31" i="25"/>
  <c r="O105" i="36" s="1"/>
  <c r="O105" i="44" s="1"/>
  <c r="O102" i="40" s="1"/>
  <c r="R31" i="25"/>
  <c r="X66" i="25"/>
  <c r="T29" i="25" s="1"/>
  <c r="L103" i="36" s="1"/>
  <c r="L103" i="44" s="1"/>
  <c r="W30" i="25"/>
  <c r="O104" i="36" s="1"/>
  <c r="O104" i="44" s="1"/>
  <c r="O101" i="40" s="1"/>
  <c r="R30" i="25"/>
  <c r="X51" i="25"/>
  <c r="T14" i="25" s="1"/>
  <c r="L88" i="36" s="1"/>
  <c r="L88" i="44" s="1"/>
  <c r="M86" i="40"/>
  <c r="W15" i="25"/>
  <c r="O89" i="36" s="1"/>
  <c r="O89" i="44" s="1"/>
  <c r="R15" i="25"/>
  <c r="R101" i="44"/>
  <c r="N98" i="40"/>
  <c r="W27" i="25"/>
  <c r="O101" i="36" s="1"/>
  <c r="O101" i="44" s="1"/>
  <c r="R27" i="25"/>
  <c r="K91" i="40"/>
  <c r="S94" i="44"/>
  <c r="S91" i="40" s="1"/>
  <c r="W20" i="25"/>
  <c r="O94" i="36" s="1"/>
  <c r="O94" i="44" s="1"/>
  <c r="R20" i="25"/>
  <c r="M99" i="40"/>
  <c r="W28" i="25"/>
  <c r="O102" i="36" s="1"/>
  <c r="O102" i="44" s="1"/>
  <c r="R28" i="25"/>
  <c r="J82" i="36"/>
  <c r="X8" i="25"/>
  <c r="O79" i="40"/>
  <c r="AE82" i="44"/>
  <c r="AU7" i="43"/>
  <c r="D6" i="117" s="1"/>
  <c r="R79" i="40"/>
  <c r="R91" i="44"/>
  <c r="N88" i="40"/>
  <c r="W17" i="25"/>
  <c r="O91" i="36" s="1"/>
  <c r="O91" i="44" s="1"/>
  <c r="R17" i="25"/>
  <c r="M97" i="40"/>
  <c r="W26" i="25"/>
  <c r="O100" i="36" s="1"/>
  <c r="O100" i="44" s="1"/>
  <c r="R26" i="25"/>
  <c r="J84" i="36"/>
  <c r="X10" i="25"/>
  <c r="O81" i="40"/>
  <c r="AE84" i="44"/>
  <c r="AU9" i="43"/>
  <c r="D8" i="117" s="1"/>
  <c r="J85" i="36"/>
  <c r="X11" i="25"/>
  <c r="O82" i="40"/>
  <c r="AE85" i="44"/>
  <c r="AU10" i="43"/>
  <c r="D9" i="117" s="1"/>
  <c r="R82" i="40"/>
  <c r="W85" i="44"/>
  <c r="W32" i="25"/>
  <c r="O106" i="36" s="1"/>
  <c r="O106" i="44" s="1"/>
  <c r="O103" i="40" s="1"/>
  <c r="R32" i="25"/>
  <c r="X61" i="25"/>
  <c r="S24" i="25" s="1"/>
  <c r="K98" i="36" s="1"/>
  <c r="K98" i="44" s="1"/>
  <c r="M96" i="40"/>
  <c r="W25" i="25"/>
  <c r="O99" i="36" s="1"/>
  <c r="O99" i="44" s="1"/>
  <c r="R25" i="25"/>
  <c r="X70" i="25"/>
  <c r="U33" i="25" s="1"/>
  <c r="M107" i="36" s="1"/>
  <c r="M107" i="44" s="1"/>
  <c r="W34" i="25"/>
  <c r="O108" i="36" s="1"/>
  <c r="O108" i="44" s="1"/>
  <c r="O105" i="40" s="1"/>
  <c r="R34" i="25"/>
  <c r="J83" i="36"/>
  <c r="X9" i="25"/>
  <c r="O80" i="40"/>
  <c r="AE83" i="44"/>
  <c r="AU8" i="43"/>
  <c r="D7" i="117" s="1"/>
  <c r="R80" i="40"/>
  <c r="W37" i="25"/>
  <c r="O111" i="36" s="1"/>
  <c r="O111" i="44" s="1"/>
  <c r="O108" i="40" s="1"/>
  <c r="R37" i="25"/>
  <c r="K89" i="40"/>
  <c r="S92" i="44"/>
  <c r="S89" i="40" s="1"/>
  <c r="W18" i="25"/>
  <c r="O92" i="36" s="1"/>
  <c r="O92" i="44" s="1"/>
  <c r="R18" i="25"/>
  <c r="L87" i="40"/>
  <c r="W16" i="25"/>
  <c r="O90" i="36" s="1"/>
  <c r="O90" i="44" s="1"/>
  <c r="R16" i="25"/>
  <c r="W36" i="25"/>
  <c r="O110" i="36" s="1"/>
  <c r="O110" i="44" s="1"/>
  <c r="O107" i="40" s="1"/>
  <c r="R36" i="25"/>
  <c r="J87" i="36"/>
  <c r="X13" i="25"/>
  <c r="O84" i="40"/>
  <c r="AE87" i="44"/>
  <c r="AU12" i="43"/>
  <c r="D11" i="117" s="1"/>
  <c r="R84" i="40"/>
  <c r="W35" i="25"/>
  <c r="O109" i="36" s="1"/>
  <c r="O109" i="44" s="1"/>
  <c r="O106" i="40" s="1"/>
  <c r="R35" i="25"/>
  <c r="M93" i="40"/>
  <c r="W22" i="25"/>
  <c r="O96" i="36" s="1"/>
  <c r="O96" i="44" s="1"/>
  <c r="R22" i="25"/>
  <c r="J86" i="36"/>
  <c r="X12" i="25"/>
  <c r="O83" i="40"/>
  <c r="AE86" i="44"/>
  <c r="AU11" i="43"/>
  <c r="D10" i="117" s="1"/>
  <c r="W86" i="44"/>
  <c r="R83" i="40"/>
  <c r="X43" i="25"/>
  <c r="V6" i="25" s="1"/>
  <c r="N80" i="36" s="1"/>
  <c r="N80" i="44" s="1"/>
  <c r="U42" i="25"/>
  <c r="S42" i="25"/>
  <c r="T42" i="25"/>
  <c r="V42" i="25"/>
  <c r="R42" i="25"/>
  <c r="L78" i="40"/>
  <c r="K78" i="40"/>
  <c r="S81" i="44"/>
  <c r="S78" i="40" s="1"/>
  <c r="W7" i="25"/>
  <c r="O81" i="36" s="1"/>
  <c r="O81" i="44" s="1"/>
  <c r="R7" i="25"/>
  <c r="K56" i="40"/>
  <c r="S58" i="44"/>
  <c r="S56" i="40" s="1"/>
  <c r="O21" i="25"/>
  <c r="O58" i="36" s="1"/>
  <c r="O58" i="44" s="1"/>
  <c r="J21" i="25"/>
  <c r="K52" i="40"/>
  <c r="S54" i="44"/>
  <c r="S52" i="40" s="1"/>
  <c r="O17" i="25"/>
  <c r="O54" i="36" s="1"/>
  <c r="O54" i="44" s="1"/>
  <c r="J17" i="25"/>
  <c r="J45" i="36"/>
  <c r="P8" i="25"/>
  <c r="O43" i="40"/>
  <c r="AE45" i="44"/>
  <c r="AT7" i="43"/>
  <c r="C6" i="117" s="1"/>
  <c r="R43" i="40"/>
  <c r="W45" i="44"/>
  <c r="M55" i="40"/>
  <c r="O20" i="25"/>
  <c r="O57" i="36" s="1"/>
  <c r="O57" i="44" s="1"/>
  <c r="J20" i="25"/>
  <c r="R65" i="44"/>
  <c r="N63" i="40"/>
  <c r="O28" i="25"/>
  <c r="O65" i="36" s="1"/>
  <c r="O65" i="44" s="1"/>
  <c r="J28" i="25"/>
  <c r="K54" i="40"/>
  <c r="S56" i="44"/>
  <c r="S54" i="40" s="1"/>
  <c r="O19" i="25"/>
  <c r="O56" i="36" s="1"/>
  <c r="O56" i="44" s="1"/>
  <c r="J19" i="25"/>
  <c r="O31" i="25"/>
  <c r="O68" i="36" s="1"/>
  <c r="O68" i="44" s="1"/>
  <c r="O66" i="40" s="1"/>
  <c r="J31" i="25"/>
  <c r="L61" i="40"/>
  <c r="O26" i="25"/>
  <c r="O63" i="36" s="1"/>
  <c r="O63" i="44" s="1"/>
  <c r="J26" i="25"/>
  <c r="L58" i="40"/>
  <c r="O23" i="25"/>
  <c r="O60" i="36" s="1"/>
  <c r="O60" i="44" s="1"/>
  <c r="J23" i="25"/>
  <c r="M62" i="40"/>
  <c r="O27" i="25"/>
  <c r="O64" i="36" s="1"/>
  <c r="O64" i="44" s="1"/>
  <c r="J27" i="25"/>
  <c r="J47" i="36"/>
  <c r="P10" i="25"/>
  <c r="O45" i="40"/>
  <c r="AE47" i="44"/>
  <c r="AT9" i="43"/>
  <c r="C8" i="117" s="1"/>
  <c r="P51" i="25"/>
  <c r="L14" i="25" s="1"/>
  <c r="L51" i="36" s="1"/>
  <c r="L51" i="44" s="1"/>
  <c r="M50" i="40"/>
  <c r="O15" i="25"/>
  <c r="O52" i="36" s="1"/>
  <c r="O52" i="44" s="1"/>
  <c r="J15" i="25"/>
  <c r="P66" i="25"/>
  <c r="K29" i="25" s="1"/>
  <c r="K66" i="36" s="1"/>
  <c r="K66" i="44" s="1"/>
  <c r="O30" i="25"/>
  <c r="O67" i="36" s="1"/>
  <c r="O67" i="44" s="1"/>
  <c r="O65" i="40" s="1"/>
  <c r="J30" i="25"/>
  <c r="J48" i="36"/>
  <c r="P11" i="25"/>
  <c r="O46" i="40"/>
  <c r="AE48" i="44"/>
  <c r="AT10" i="43"/>
  <c r="C9" i="117" s="1"/>
  <c r="R46" i="40"/>
  <c r="W48" i="44"/>
  <c r="J50" i="36"/>
  <c r="P13" i="25"/>
  <c r="O48" i="40"/>
  <c r="AE50" i="44"/>
  <c r="AT12" i="43"/>
  <c r="C11" i="117" s="1"/>
  <c r="R48" i="40"/>
  <c r="W50" i="44"/>
  <c r="O37" i="25"/>
  <c r="O74" i="36" s="1"/>
  <c r="O74" i="44" s="1"/>
  <c r="O72" i="40" s="1"/>
  <c r="J37" i="25"/>
  <c r="P70" i="25"/>
  <c r="L33" i="25" s="1"/>
  <c r="L70" i="36" s="1"/>
  <c r="L70" i="44" s="1"/>
  <c r="O34" i="25"/>
  <c r="O71" i="36" s="1"/>
  <c r="O71" i="44" s="1"/>
  <c r="O69" i="40" s="1"/>
  <c r="J34" i="25"/>
  <c r="J46" i="36"/>
  <c r="P9" i="25"/>
  <c r="O44" i="40"/>
  <c r="AE46" i="44"/>
  <c r="AT8" i="43"/>
  <c r="C7" i="117" s="1"/>
  <c r="R44" i="40"/>
  <c r="W46" i="44"/>
  <c r="O32" i="25"/>
  <c r="O69" i="36" s="1"/>
  <c r="O69" i="44" s="1"/>
  <c r="O67" i="40" s="1"/>
  <c r="J32" i="25"/>
  <c r="J49" i="36"/>
  <c r="P12" i="25"/>
  <c r="O47" i="40"/>
  <c r="AE49" i="44"/>
  <c r="AT11" i="43"/>
  <c r="C10" i="117" s="1"/>
  <c r="R47" i="40"/>
  <c r="W49" i="44"/>
  <c r="O35" i="25"/>
  <c r="O72" i="36" s="1"/>
  <c r="O72" i="44" s="1"/>
  <c r="O70" i="40" s="1"/>
  <c r="J35" i="25"/>
  <c r="N71" i="40"/>
  <c r="O36" i="25"/>
  <c r="O73" i="36" s="1"/>
  <c r="O73" i="44" s="1"/>
  <c r="O71" i="40" s="1"/>
  <c r="J36" i="25"/>
  <c r="K53" i="40"/>
  <c r="S55" i="44"/>
  <c r="S53" i="40" s="1"/>
  <c r="O18" i="25"/>
  <c r="O55" i="36" s="1"/>
  <c r="O55" i="44" s="1"/>
  <c r="J18" i="25"/>
  <c r="R62" i="44"/>
  <c r="N60" i="40"/>
  <c r="P61" i="25"/>
  <c r="K24" i="25" s="1"/>
  <c r="K61" i="36" s="1"/>
  <c r="K61" i="44" s="1"/>
  <c r="O25" i="25"/>
  <c r="O62" i="36" s="1"/>
  <c r="O62" i="44" s="1"/>
  <c r="J25" i="25"/>
  <c r="L57" i="40"/>
  <c r="O22" i="25"/>
  <c r="O59" i="36" s="1"/>
  <c r="O59" i="44" s="1"/>
  <c r="J22" i="25"/>
  <c r="R53" i="44"/>
  <c r="N51" i="40"/>
  <c r="O16" i="25"/>
  <c r="O53" i="36" s="1"/>
  <c r="O53" i="44" s="1"/>
  <c r="J16" i="25"/>
  <c r="P43" i="25"/>
  <c r="K6" i="25" s="1"/>
  <c r="K43" i="36" s="1"/>
  <c r="K43" i="44" s="1"/>
  <c r="M42" i="25"/>
  <c r="L42" i="25"/>
  <c r="N42" i="25"/>
  <c r="K42" i="25"/>
  <c r="J42" i="25"/>
  <c r="O7" i="25"/>
  <c r="O44" i="36" s="1"/>
  <c r="O44" i="44" s="1"/>
  <c r="J7" i="25"/>
  <c r="L27" i="40"/>
  <c r="G28" i="25"/>
  <c r="O28" i="36" s="1"/>
  <c r="O28" i="44" s="1"/>
  <c r="B28" i="25"/>
  <c r="J8" i="36"/>
  <c r="H8" i="25"/>
  <c r="O7" i="40"/>
  <c r="AE8" i="44"/>
  <c r="AS7" i="43"/>
  <c r="B6" i="117" s="1"/>
  <c r="W8" i="44"/>
  <c r="R7" i="40"/>
  <c r="L19" i="40"/>
  <c r="G20" i="25"/>
  <c r="O20" i="36" s="1"/>
  <c r="O20" i="44" s="1"/>
  <c r="B20" i="25"/>
  <c r="M26" i="40"/>
  <c r="G27" i="25"/>
  <c r="O27" i="36" s="1"/>
  <c r="O27" i="44" s="1"/>
  <c r="B27" i="25"/>
  <c r="K20" i="40"/>
  <c r="S21" i="44"/>
  <c r="S20" i="40" s="1"/>
  <c r="G21" i="25"/>
  <c r="O21" i="36" s="1"/>
  <c r="O21" i="44" s="1"/>
  <c r="B21" i="25"/>
  <c r="H51" i="25"/>
  <c r="F14" i="25" s="1"/>
  <c r="N14" i="36" s="1"/>
  <c r="N14" i="44" s="1"/>
  <c r="R15" i="44"/>
  <c r="N14" i="40"/>
  <c r="G15" i="25"/>
  <c r="O15" i="36" s="1"/>
  <c r="O15" i="44" s="1"/>
  <c r="B15" i="25"/>
  <c r="K16" i="40"/>
  <c r="S17" i="44"/>
  <c r="S16" i="40" s="1"/>
  <c r="G17" i="25"/>
  <c r="O17" i="36" s="1"/>
  <c r="O17" i="44" s="1"/>
  <c r="B17" i="25"/>
  <c r="H66" i="25"/>
  <c r="F29" i="25" s="1"/>
  <c r="N29" i="36" s="1"/>
  <c r="N29" i="44" s="1"/>
  <c r="G30" i="25"/>
  <c r="O30" i="36" s="1"/>
  <c r="O30" i="44" s="1"/>
  <c r="O29" i="40" s="1"/>
  <c r="B30" i="25"/>
  <c r="J10" i="36"/>
  <c r="H10" i="25"/>
  <c r="O9" i="40"/>
  <c r="AE10" i="44"/>
  <c r="AS9" i="43"/>
  <c r="B8" i="117" s="1"/>
  <c r="R9" i="40"/>
  <c r="R26" i="44"/>
  <c r="N25" i="40"/>
  <c r="G26" i="25"/>
  <c r="O26" i="36" s="1"/>
  <c r="O26" i="44" s="1"/>
  <c r="B26" i="25"/>
  <c r="R19" i="44"/>
  <c r="N18" i="40"/>
  <c r="G19" i="25"/>
  <c r="O19" i="36" s="1"/>
  <c r="O19" i="44" s="1"/>
  <c r="B19" i="25"/>
  <c r="G31" i="25"/>
  <c r="O31" i="36" s="1"/>
  <c r="O31" i="44" s="1"/>
  <c r="O30" i="40" s="1"/>
  <c r="B31" i="25"/>
  <c r="K22" i="40"/>
  <c r="S23" i="44"/>
  <c r="S22" i="40" s="1"/>
  <c r="G23" i="25"/>
  <c r="O23" i="36" s="1"/>
  <c r="O23" i="44" s="1"/>
  <c r="B23" i="25"/>
  <c r="J13" i="36"/>
  <c r="H13" i="25"/>
  <c r="O12" i="40"/>
  <c r="AE13" i="44"/>
  <c r="AS12" i="43"/>
  <c r="B11" i="117" s="1"/>
  <c r="R12" i="40"/>
  <c r="G37" i="25"/>
  <c r="O37" i="36" s="1"/>
  <c r="O37" i="44" s="1"/>
  <c r="O36" i="40" s="1"/>
  <c r="B37" i="25"/>
  <c r="Z36" i="44"/>
  <c r="G36" i="25"/>
  <c r="O36" i="36" s="1"/>
  <c r="O36" i="44" s="1"/>
  <c r="O35" i="40" s="1"/>
  <c r="B36" i="25"/>
  <c r="J9" i="36"/>
  <c r="H9" i="25"/>
  <c r="O8" i="40"/>
  <c r="AE9" i="44"/>
  <c r="AS8" i="43"/>
  <c r="B7" i="117" s="1"/>
  <c r="W9" i="44"/>
  <c r="R8" i="40"/>
  <c r="G35" i="25"/>
  <c r="O35" i="36" s="1"/>
  <c r="O35" i="44" s="1"/>
  <c r="O34" i="40" s="1"/>
  <c r="B35" i="25"/>
  <c r="H70" i="25"/>
  <c r="C33" i="25" s="1"/>
  <c r="K33" i="36" s="1"/>
  <c r="K33" i="44" s="1"/>
  <c r="G34" i="25"/>
  <c r="O34" i="36" s="1"/>
  <c r="O34" i="44" s="1"/>
  <c r="O33" i="40" s="1"/>
  <c r="B34" i="25"/>
  <c r="J11" i="36"/>
  <c r="H11" i="25"/>
  <c r="O10" i="40"/>
  <c r="AE11" i="44"/>
  <c r="AS10" i="43"/>
  <c r="B9" i="117" s="1"/>
  <c r="W11" i="44"/>
  <c r="R10" i="40"/>
  <c r="J12" i="36"/>
  <c r="H12" i="25"/>
  <c r="O11" i="40"/>
  <c r="AE12" i="44"/>
  <c r="AS11" i="43"/>
  <c r="B10" i="117" s="1"/>
  <c r="W12" i="44"/>
  <c r="R11" i="40"/>
  <c r="H61" i="25"/>
  <c r="G24" i="25" s="1"/>
  <c r="O24" i="36" s="1"/>
  <c r="O24" i="44" s="1"/>
  <c r="O23" i="40" s="1"/>
  <c r="R25" i="44"/>
  <c r="N24" i="40"/>
  <c r="G25" i="25"/>
  <c r="O25" i="36" s="1"/>
  <c r="O25" i="44" s="1"/>
  <c r="B25" i="25"/>
  <c r="K15" i="40"/>
  <c r="S16" i="44"/>
  <c r="S15" i="40" s="1"/>
  <c r="G16" i="25"/>
  <c r="O16" i="36" s="1"/>
  <c r="O16" i="44" s="1"/>
  <c r="B16" i="25"/>
  <c r="M31" i="40"/>
  <c r="G32" i="25"/>
  <c r="O32" i="36" s="1"/>
  <c r="O32" i="44" s="1"/>
  <c r="O31" i="40" s="1"/>
  <c r="B32" i="25"/>
  <c r="M17" i="40"/>
  <c r="G18" i="25"/>
  <c r="O18" i="36" s="1"/>
  <c r="O18" i="44" s="1"/>
  <c r="B18" i="25"/>
  <c r="R22" i="44"/>
  <c r="N21" i="40"/>
  <c r="G22" i="25"/>
  <c r="O22" i="36" s="1"/>
  <c r="O22" i="44" s="1"/>
  <c r="B22" i="25"/>
  <c r="H43" i="25"/>
  <c r="D6" i="25" s="1"/>
  <c r="L6" i="36" s="1"/>
  <c r="L6" i="44" s="1"/>
  <c r="E42" i="25"/>
  <c r="F42" i="25"/>
  <c r="C42" i="25"/>
  <c r="D42" i="25"/>
  <c r="B42" i="25"/>
  <c r="R7" i="44"/>
  <c r="N6" i="40"/>
  <c r="G7" i="25"/>
  <c r="O7" i="36" s="1"/>
  <c r="O7" i="44" s="1"/>
  <c r="B7" i="25"/>
  <c r="AS36" i="43" l="1"/>
  <c r="B35" i="117" s="1"/>
  <c r="Z111" i="44"/>
  <c r="E24" i="25"/>
  <c r="Z67" i="44"/>
  <c r="R108" i="44"/>
  <c r="Z30" i="44"/>
  <c r="AE108" i="44"/>
  <c r="AE111" i="44"/>
  <c r="AS35" i="43"/>
  <c r="B34" i="117" s="1"/>
  <c r="Z34" i="44"/>
  <c r="Z72" i="44"/>
  <c r="Z110" i="44"/>
  <c r="AT35" i="43"/>
  <c r="C34" i="117" s="1"/>
  <c r="AE34" i="44"/>
  <c r="AU34" i="43"/>
  <c r="D33" i="117" s="1"/>
  <c r="AE35" i="44"/>
  <c r="AE72" i="44"/>
  <c r="Z108" i="44"/>
  <c r="Z37" i="44"/>
  <c r="AE71" i="44"/>
  <c r="AT36" i="43"/>
  <c r="C35" i="117" s="1"/>
  <c r="AE105" i="44"/>
  <c r="AT29" i="43"/>
  <c r="C28" i="117" s="1"/>
  <c r="Z106" i="44"/>
  <c r="AE68" i="44"/>
  <c r="AE69" i="44"/>
  <c r="AE106" i="44"/>
  <c r="AE31" i="44"/>
  <c r="AE32" i="44"/>
  <c r="AE30" i="44"/>
  <c r="R45" i="40"/>
  <c r="M78" i="40"/>
  <c r="S111" i="44"/>
  <c r="S108" i="40" s="1"/>
  <c r="AS31" i="43"/>
  <c r="B30" i="117" s="1"/>
  <c r="N33" i="40"/>
  <c r="W83" i="44"/>
  <c r="Z28" i="44"/>
  <c r="S37" i="44"/>
  <c r="S36" i="40" s="1"/>
  <c r="W87" i="44"/>
  <c r="M30" i="40"/>
  <c r="AS30" i="43"/>
  <c r="B29" i="117" s="1"/>
  <c r="N78" i="40"/>
  <c r="AE104" i="44"/>
  <c r="AT33" i="43"/>
  <c r="C32" i="117" s="1"/>
  <c r="K88" i="40"/>
  <c r="S44" i="44"/>
  <c r="S42" i="40" s="1"/>
  <c r="N42" i="40"/>
  <c r="S30" i="44"/>
  <c r="S29" i="40" s="1"/>
  <c r="S104" i="44"/>
  <c r="S101" i="40" s="1"/>
  <c r="Z109" i="44"/>
  <c r="Z44" i="44"/>
  <c r="S69" i="44"/>
  <c r="S67" i="40" s="1"/>
  <c r="N66" i="40"/>
  <c r="M72" i="40"/>
  <c r="AE74" i="44"/>
  <c r="S7" i="44"/>
  <c r="S6" i="40" s="1"/>
  <c r="S35" i="44"/>
  <c r="S34" i="40" s="1"/>
  <c r="Z7" i="44"/>
  <c r="W13" i="44"/>
  <c r="N34" i="40"/>
  <c r="L107" i="40"/>
  <c r="L103" i="40"/>
  <c r="W82" i="44"/>
  <c r="L70" i="40"/>
  <c r="W10" i="44"/>
  <c r="Z55" i="44"/>
  <c r="R81" i="40"/>
  <c r="Z21" i="44"/>
  <c r="Z32" i="44"/>
  <c r="Z63" i="44"/>
  <c r="R37" i="44"/>
  <c r="K55" i="40"/>
  <c r="S108" i="44"/>
  <c r="S105" i="40" s="1"/>
  <c r="Z71" i="44"/>
  <c r="M106" i="40"/>
  <c r="S102" i="44"/>
  <c r="S99" i="40" s="1"/>
  <c r="L99" i="40"/>
  <c r="N94" i="40"/>
  <c r="K90" i="40"/>
  <c r="M34" i="40"/>
  <c r="S72" i="44"/>
  <c r="S70" i="40" s="1"/>
  <c r="AS34" i="43"/>
  <c r="B33" i="117" s="1"/>
  <c r="N58" i="40"/>
  <c r="Z25" i="44"/>
  <c r="AE109" i="44"/>
  <c r="L86" i="40"/>
  <c r="Z99" i="44"/>
  <c r="Z95" i="44"/>
  <c r="Z104" i="44"/>
  <c r="F6" i="25"/>
  <c r="N6" i="36" s="1"/>
  <c r="N6" i="44" s="1"/>
  <c r="N5" i="40" s="1"/>
  <c r="N35" i="40"/>
  <c r="N101" i="40"/>
  <c r="K65" i="40"/>
  <c r="Z56" i="44"/>
  <c r="R52" i="44"/>
  <c r="R50" i="40" s="1"/>
  <c r="Z54" i="44"/>
  <c r="Z65" i="44"/>
  <c r="Z68" i="44"/>
  <c r="N86" i="40"/>
  <c r="S105" i="44"/>
  <c r="S102" i="40" s="1"/>
  <c r="K14" i="25"/>
  <c r="K51" i="36" s="1"/>
  <c r="K51" i="44" s="1"/>
  <c r="S51" i="44" s="1"/>
  <c r="S49" i="40" s="1"/>
  <c r="N31" i="40"/>
  <c r="R17" i="44"/>
  <c r="R16" i="40" s="1"/>
  <c r="L24" i="40"/>
  <c r="S62" i="44"/>
  <c r="S60" i="40" s="1"/>
  <c r="M66" i="40"/>
  <c r="S26" i="44"/>
  <c r="S25" i="40" s="1"/>
  <c r="S59" i="44"/>
  <c r="S57" i="40" s="1"/>
  <c r="N53" i="40"/>
  <c r="S73" i="44"/>
  <c r="S71" i="40" s="1"/>
  <c r="S63" i="44"/>
  <c r="S61" i="40" s="1"/>
  <c r="AT30" i="43"/>
  <c r="C29" i="117" s="1"/>
  <c r="S109" i="44"/>
  <c r="S106" i="40" s="1"/>
  <c r="N89" i="40"/>
  <c r="N96" i="40"/>
  <c r="L88" i="40"/>
  <c r="S89" i="44"/>
  <c r="S86" i="40" s="1"/>
  <c r="R72" i="44"/>
  <c r="R70" i="40" s="1"/>
  <c r="S53" i="44"/>
  <c r="S51" i="40" s="1"/>
  <c r="Z74" i="44"/>
  <c r="AE67" i="44"/>
  <c r="L63" i="40"/>
  <c r="L93" i="40"/>
  <c r="N108" i="40"/>
  <c r="S22" i="44"/>
  <c r="S21" i="40" s="1"/>
  <c r="K69" i="40"/>
  <c r="K66" i="40"/>
  <c r="Z100" i="44"/>
  <c r="AU29" i="43"/>
  <c r="D28" i="117" s="1"/>
  <c r="Z62" i="44"/>
  <c r="L29" i="40"/>
  <c r="S19" i="44"/>
  <c r="S18" i="40" s="1"/>
  <c r="Z58" i="44"/>
  <c r="Z27" i="44"/>
  <c r="N69" i="40"/>
  <c r="M103" i="40"/>
  <c r="N99" i="40"/>
  <c r="K35" i="40"/>
  <c r="M67" i="40"/>
  <c r="N65" i="40"/>
  <c r="M58" i="40"/>
  <c r="AU31" i="43"/>
  <c r="D30" i="117" s="1"/>
  <c r="L33" i="40"/>
  <c r="S27" i="44"/>
  <c r="S26" i="40" s="1"/>
  <c r="AT31" i="43"/>
  <c r="C30" i="117" s="1"/>
  <c r="S110" i="44"/>
  <c r="S107" i="40" s="1"/>
  <c r="S90" i="44"/>
  <c r="S87" i="40" s="1"/>
  <c r="L105" i="40"/>
  <c r="S101" i="44"/>
  <c r="S98" i="40" s="1"/>
  <c r="Z26" i="44"/>
  <c r="K17" i="40"/>
  <c r="AE36" i="44"/>
  <c r="L36" i="40"/>
  <c r="M29" i="40"/>
  <c r="AU35" i="43"/>
  <c r="D34" i="117" s="1"/>
  <c r="M94" i="40"/>
  <c r="K103" i="40"/>
  <c r="L17" i="40"/>
  <c r="S32" i="44"/>
  <c r="S31" i="40" s="1"/>
  <c r="AS29" i="43"/>
  <c r="B28" i="117" s="1"/>
  <c r="M53" i="40"/>
  <c r="S60" i="44"/>
  <c r="S58" i="40" s="1"/>
  <c r="AE110" i="44"/>
  <c r="S25" i="44"/>
  <c r="S24" i="40" s="1"/>
  <c r="Z19" i="44"/>
  <c r="N106" i="40"/>
  <c r="U24" i="25"/>
  <c r="M98" i="36" s="1"/>
  <c r="M98" i="44" s="1"/>
  <c r="M95" i="40" s="1"/>
  <c r="N22" i="40"/>
  <c r="N29" i="40"/>
  <c r="N14" i="25"/>
  <c r="N51" i="36" s="1"/>
  <c r="N51" i="44" s="1"/>
  <c r="R51" i="44" s="1"/>
  <c r="Z64" i="44"/>
  <c r="M24" i="36"/>
  <c r="M24" i="44" s="1"/>
  <c r="R28" i="44"/>
  <c r="R27" i="40" s="1"/>
  <c r="R59" i="44"/>
  <c r="R31" i="44"/>
  <c r="R30" i="40" s="1"/>
  <c r="AS33" i="43"/>
  <c r="B32" i="117" s="1"/>
  <c r="Z35" i="44"/>
  <c r="S31" i="44"/>
  <c r="S30" i="40" s="1"/>
  <c r="Z59" i="44"/>
  <c r="R54" i="44"/>
  <c r="W54" i="44" s="1"/>
  <c r="N107" i="40"/>
  <c r="N87" i="40"/>
  <c r="E6" i="25"/>
  <c r="M6" i="36" s="1"/>
  <c r="M6" i="44" s="1"/>
  <c r="M5" i="40" s="1"/>
  <c r="M33" i="40"/>
  <c r="K63" i="40"/>
  <c r="L50" i="40"/>
  <c r="S74" i="44"/>
  <c r="S72" i="40" s="1"/>
  <c r="AE73" i="44"/>
  <c r="M87" i="40"/>
  <c r="M108" i="40"/>
  <c r="M54" i="40"/>
  <c r="M102" i="40"/>
  <c r="K94" i="40"/>
  <c r="C6" i="25"/>
  <c r="K6" i="36" s="1"/>
  <c r="K6" i="44" s="1"/>
  <c r="K5" i="40" s="1"/>
  <c r="R18" i="44"/>
  <c r="R17" i="40" s="1"/>
  <c r="D24" i="25"/>
  <c r="L24" i="36" s="1"/>
  <c r="L24" i="44" s="1"/>
  <c r="L23" i="40" s="1"/>
  <c r="AE37" i="44"/>
  <c r="Z31" i="44"/>
  <c r="C29" i="25"/>
  <c r="K29" i="36" s="1"/>
  <c r="K29" i="44" s="1"/>
  <c r="K28" i="40" s="1"/>
  <c r="N26" i="40"/>
  <c r="L24" i="25"/>
  <c r="L61" i="36" s="1"/>
  <c r="L61" i="44" s="1"/>
  <c r="M70" i="40"/>
  <c r="N67" i="40"/>
  <c r="M105" i="40"/>
  <c r="V14" i="25"/>
  <c r="N88" i="36" s="1"/>
  <c r="N88" i="44" s="1"/>
  <c r="N85" i="40" s="1"/>
  <c r="S29" i="25"/>
  <c r="K103" i="36" s="1"/>
  <c r="K103" i="44" s="1"/>
  <c r="S103" i="44" s="1"/>
  <c r="S100" i="40" s="1"/>
  <c r="AU30" i="43"/>
  <c r="D29" i="117" s="1"/>
  <c r="L90" i="40"/>
  <c r="Z15" i="44"/>
  <c r="N97" i="40"/>
  <c r="M36" i="40"/>
  <c r="Z101" i="44"/>
  <c r="N102" i="40"/>
  <c r="M25" i="40"/>
  <c r="C24" i="25"/>
  <c r="K24" i="36" s="1"/>
  <c r="K24" i="44" s="1"/>
  <c r="K23" i="40" s="1"/>
  <c r="S34" i="44"/>
  <c r="S33" i="40" s="1"/>
  <c r="N24" i="25"/>
  <c r="N61" i="36" s="1"/>
  <c r="N61" i="44" s="1"/>
  <c r="N59" i="40" s="1"/>
  <c r="AT34" i="43"/>
  <c r="C33" i="117" s="1"/>
  <c r="N33" i="25"/>
  <c r="N70" i="36" s="1"/>
  <c r="N70" i="44" s="1"/>
  <c r="R70" i="44" s="1"/>
  <c r="S64" i="44"/>
  <c r="S62" i="40" s="1"/>
  <c r="L52" i="40"/>
  <c r="AU33" i="43"/>
  <c r="D32" i="117" s="1"/>
  <c r="K96" i="40"/>
  <c r="F24" i="25"/>
  <c r="N24" i="36" s="1"/>
  <c r="N24" i="44" s="1"/>
  <c r="N23" i="40" s="1"/>
  <c r="M35" i="40"/>
  <c r="M24" i="25"/>
  <c r="M61" i="36" s="1"/>
  <c r="M61" i="44" s="1"/>
  <c r="M59" i="40" s="1"/>
  <c r="L60" i="40"/>
  <c r="K33" i="25"/>
  <c r="K70" i="36" s="1"/>
  <c r="K70" i="44" s="1"/>
  <c r="S70" i="44" s="1"/>
  <c r="S68" i="40" s="1"/>
  <c r="N55" i="40"/>
  <c r="Z20" i="44"/>
  <c r="AU36" i="43"/>
  <c r="D35" i="117" s="1"/>
  <c r="N54" i="40"/>
  <c r="K19" i="40"/>
  <c r="L55" i="40"/>
  <c r="B24" i="25"/>
  <c r="J24" i="36" s="1"/>
  <c r="E29" i="25"/>
  <c r="M29" i="36" s="1"/>
  <c r="M29" i="44" s="1"/>
  <c r="Z17" i="44"/>
  <c r="K14" i="40"/>
  <c r="N20" i="40"/>
  <c r="Z69" i="44"/>
  <c r="R74" i="44"/>
  <c r="R72" i="40" s="1"/>
  <c r="L108" i="40"/>
  <c r="V24" i="25"/>
  <c r="N98" i="36" s="1"/>
  <c r="N98" i="44" s="1"/>
  <c r="R98" i="44" s="1"/>
  <c r="S100" i="44"/>
  <c r="S97" i="40" s="1"/>
  <c r="S14" i="25"/>
  <c r="K88" i="36" s="1"/>
  <c r="K88" i="44" s="1"/>
  <c r="K85" i="40" s="1"/>
  <c r="Z16" i="44"/>
  <c r="N56" i="40"/>
  <c r="M20" i="40"/>
  <c r="M27" i="40"/>
  <c r="N6" i="25"/>
  <c r="N43" i="36" s="1"/>
  <c r="N43" i="44" s="1"/>
  <c r="N41" i="40" s="1"/>
  <c r="F33" i="25"/>
  <c r="N33" i="36" s="1"/>
  <c r="N33" i="44" s="1"/>
  <c r="R33" i="44" s="1"/>
  <c r="D29" i="25"/>
  <c r="L29" i="36" s="1"/>
  <c r="L29" i="44" s="1"/>
  <c r="L28" i="40" s="1"/>
  <c r="L14" i="40"/>
  <c r="M71" i="40"/>
  <c r="M65" i="40"/>
  <c r="S52" i="44"/>
  <c r="S50" i="40" s="1"/>
  <c r="N62" i="40"/>
  <c r="S96" i="44"/>
  <c r="S93" i="40" s="1"/>
  <c r="T24" i="25"/>
  <c r="L98" i="36" s="1"/>
  <c r="L98" i="44" s="1"/>
  <c r="L95" i="40" s="1"/>
  <c r="V29" i="25"/>
  <c r="N103" i="36" s="1"/>
  <c r="N103" i="44" s="1"/>
  <c r="R103" i="44" s="1"/>
  <c r="S95" i="44"/>
  <c r="S92" i="40" s="1"/>
  <c r="Z23" i="44"/>
  <c r="S6" i="25"/>
  <c r="K80" i="36" s="1"/>
  <c r="K80" i="44" s="1"/>
  <c r="S80" i="44" s="1"/>
  <c r="S77" i="40" s="1"/>
  <c r="U6" i="25"/>
  <c r="M80" i="36" s="1"/>
  <c r="M80" i="44" s="1"/>
  <c r="M77" i="40" s="1"/>
  <c r="Z22" i="44"/>
  <c r="E33" i="25"/>
  <c r="M33" i="36" s="1"/>
  <c r="M33" i="44" s="1"/>
  <c r="D14" i="25"/>
  <c r="L14" i="36" s="1"/>
  <c r="L14" i="44" s="1"/>
  <c r="Z53" i="44"/>
  <c r="N29" i="25"/>
  <c r="N66" i="36" s="1"/>
  <c r="N66" i="44" s="1"/>
  <c r="N64" i="40" s="1"/>
  <c r="T33" i="25"/>
  <c r="L107" i="36" s="1"/>
  <c r="L107" i="44" s="1"/>
  <c r="Z107" i="44" s="1"/>
  <c r="Z94" i="44"/>
  <c r="N19" i="40"/>
  <c r="R16" i="44"/>
  <c r="W16" i="44" s="1"/>
  <c r="M15" i="40"/>
  <c r="L22" i="40"/>
  <c r="C14" i="25"/>
  <c r="K14" i="36" s="1"/>
  <c r="K14" i="44" s="1"/>
  <c r="K13" i="40" s="1"/>
  <c r="S28" i="44"/>
  <c r="S27" i="40" s="1"/>
  <c r="Z73" i="44"/>
  <c r="L29" i="25"/>
  <c r="L66" i="36" s="1"/>
  <c r="L66" i="44" s="1"/>
  <c r="L64" i="40" s="1"/>
  <c r="N61" i="40"/>
  <c r="N93" i="40"/>
  <c r="Z92" i="44"/>
  <c r="V33" i="25"/>
  <c r="N107" i="36" s="1"/>
  <c r="N107" i="44" s="1"/>
  <c r="R107" i="44" s="1"/>
  <c r="N91" i="40"/>
  <c r="N90" i="40"/>
  <c r="T6" i="25"/>
  <c r="L80" i="36" s="1"/>
  <c r="L80" i="44" s="1"/>
  <c r="N103" i="40"/>
  <c r="L6" i="25"/>
  <c r="L43" i="36" s="1"/>
  <c r="L43" i="44" s="1"/>
  <c r="L41" i="40" s="1"/>
  <c r="E14" i="25"/>
  <c r="M14" i="36" s="1"/>
  <c r="M14" i="44" s="1"/>
  <c r="M13" i="40" s="1"/>
  <c r="D33" i="25"/>
  <c r="L33" i="36" s="1"/>
  <c r="L33" i="44" s="1"/>
  <c r="L32" i="40" s="1"/>
  <c r="J7" i="36"/>
  <c r="H7" i="25"/>
  <c r="O6" i="40"/>
  <c r="AE7" i="44"/>
  <c r="AS6" i="43"/>
  <c r="B5" i="117" s="1"/>
  <c r="W7" i="44"/>
  <c r="R6" i="40"/>
  <c r="H42" i="25"/>
  <c r="E5" i="25" s="1"/>
  <c r="M5" i="36" s="1"/>
  <c r="M5" i="44" s="1"/>
  <c r="L5" i="40"/>
  <c r="G6" i="25"/>
  <c r="O6" i="36" s="1"/>
  <c r="O6" i="44" s="1"/>
  <c r="B6" i="25"/>
  <c r="J22" i="36"/>
  <c r="H22" i="25"/>
  <c r="O21" i="40"/>
  <c r="AE22" i="44"/>
  <c r="AS21" i="43"/>
  <c r="B20" i="117" s="1"/>
  <c r="R21" i="40"/>
  <c r="J18" i="36"/>
  <c r="H18" i="25"/>
  <c r="O17" i="40"/>
  <c r="AE18" i="44"/>
  <c r="AS17" i="43"/>
  <c r="B16" i="117" s="1"/>
  <c r="J32" i="36"/>
  <c r="H32" i="25"/>
  <c r="R31" i="40"/>
  <c r="J16" i="36"/>
  <c r="H16" i="25"/>
  <c r="O15" i="40"/>
  <c r="AE16" i="44"/>
  <c r="AS15" i="43"/>
  <c r="B14" i="117" s="1"/>
  <c r="J25" i="36"/>
  <c r="H25" i="25"/>
  <c r="O24" i="40"/>
  <c r="AE25" i="44"/>
  <c r="AS24" i="43"/>
  <c r="B23" i="117" s="1"/>
  <c r="R24" i="40"/>
  <c r="T12" i="36"/>
  <c r="J12" i="44"/>
  <c r="T11" i="36"/>
  <c r="J11" i="44"/>
  <c r="J34" i="36"/>
  <c r="H34" i="25"/>
  <c r="R33" i="40"/>
  <c r="K32" i="40"/>
  <c r="S33" i="44"/>
  <c r="S32" i="40" s="1"/>
  <c r="G33" i="25"/>
  <c r="O33" i="36" s="1"/>
  <c r="O33" i="44" s="1"/>
  <c r="O32" i="40" s="1"/>
  <c r="B33" i="25"/>
  <c r="J35" i="36"/>
  <c r="H35" i="25"/>
  <c r="W35" i="44"/>
  <c r="R34" i="40"/>
  <c r="T9" i="36"/>
  <c r="J9" i="44"/>
  <c r="J36" i="36"/>
  <c r="H36" i="25"/>
  <c r="W36" i="44"/>
  <c r="R35" i="40"/>
  <c r="J37" i="36"/>
  <c r="H37" i="25"/>
  <c r="T13" i="36"/>
  <c r="J13" i="44"/>
  <c r="J23" i="36"/>
  <c r="H23" i="25"/>
  <c r="O22" i="40"/>
  <c r="AE23" i="44"/>
  <c r="AS22" i="43"/>
  <c r="B21" i="117" s="1"/>
  <c r="W23" i="44"/>
  <c r="R22" i="40"/>
  <c r="J31" i="36"/>
  <c r="H31" i="25"/>
  <c r="J19" i="36"/>
  <c r="H19" i="25"/>
  <c r="O18" i="40"/>
  <c r="AE19" i="44"/>
  <c r="AS18" i="43"/>
  <c r="B17" i="117" s="1"/>
  <c r="R18" i="40"/>
  <c r="J26" i="36"/>
  <c r="H26" i="25"/>
  <c r="O25" i="40"/>
  <c r="AE26" i="44"/>
  <c r="AS25" i="43"/>
  <c r="B24" i="117" s="1"/>
  <c r="R25" i="40"/>
  <c r="T10" i="36"/>
  <c r="J10" i="44"/>
  <c r="J30" i="36"/>
  <c r="H30" i="25"/>
  <c r="R29" i="40"/>
  <c r="R29" i="44"/>
  <c r="N28" i="40"/>
  <c r="G29" i="25"/>
  <c r="O29" i="36" s="1"/>
  <c r="O29" i="44" s="1"/>
  <c r="O28" i="40" s="1"/>
  <c r="B29" i="25"/>
  <c r="J17" i="36"/>
  <c r="H17" i="25"/>
  <c r="O16" i="40"/>
  <c r="AE17" i="44"/>
  <c r="AS16" i="43"/>
  <c r="B15" i="117" s="1"/>
  <c r="J15" i="36"/>
  <c r="H15" i="25"/>
  <c r="O14" i="40"/>
  <c r="AE15" i="44"/>
  <c r="AS14" i="43"/>
  <c r="B13" i="117" s="1"/>
  <c r="W15" i="44"/>
  <c r="R14" i="40"/>
  <c r="R14" i="44"/>
  <c r="N13" i="40"/>
  <c r="G14" i="25"/>
  <c r="O14" i="36" s="1"/>
  <c r="O14" i="44" s="1"/>
  <c r="B14" i="25"/>
  <c r="J21" i="36"/>
  <c r="H21" i="25"/>
  <c r="O20" i="40"/>
  <c r="AE21" i="44"/>
  <c r="AS20" i="43"/>
  <c r="B19" i="117" s="1"/>
  <c r="W21" i="44"/>
  <c r="R20" i="40"/>
  <c r="J27" i="36"/>
  <c r="H27" i="25"/>
  <c r="O26" i="40"/>
  <c r="AE27" i="44"/>
  <c r="AS26" i="43"/>
  <c r="B25" i="117" s="1"/>
  <c r="R26" i="40"/>
  <c r="J20" i="36"/>
  <c r="H20" i="25"/>
  <c r="O19" i="40"/>
  <c r="AE20" i="44"/>
  <c r="AS19" i="43"/>
  <c r="B18" i="117" s="1"/>
  <c r="W20" i="44"/>
  <c r="R19" i="40"/>
  <c r="T8" i="36"/>
  <c r="J8" i="44"/>
  <c r="J28" i="36"/>
  <c r="H28" i="25"/>
  <c r="O27" i="40"/>
  <c r="AE28" i="44"/>
  <c r="AS27" i="43"/>
  <c r="B26" i="117" s="1"/>
  <c r="J44" i="36"/>
  <c r="P7" i="25"/>
  <c r="O42" i="40"/>
  <c r="AE44" i="44"/>
  <c r="AT6" i="43"/>
  <c r="C5" i="117" s="1"/>
  <c r="K41" i="40"/>
  <c r="S43" i="44"/>
  <c r="S41" i="40" s="1"/>
  <c r="P42" i="25"/>
  <c r="N5" i="25" s="1"/>
  <c r="N42" i="36" s="1"/>
  <c r="N42" i="44" s="1"/>
  <c r="O6" i="25"/>
  <c r="O43" i="36" s="1"/>
  <c r="O43" i="44" s="1"/>
  <c r="O41" i="40" s="1"/>
  <c r="M6" i="25"/>
  <c r="M43" i="36" s="1"/>
  <c r="M43" i="44" s="1"/>
  <c r="J6" i="25"/>
  <c r="R42" i="40"/>
  <c r="W44" i="44"/>
  <c r="J53" i="36"/>
  <c r="P16" i="25"/>
  <c r="O51" i="40"/>
  <c r="AE53" i="44"/>
  <c r="AT15" i="43"/>
  <c r="C14" i="117" s="1"/>
  <c r="R51" i="40"/>
  <c r="J59" i="36"/>
  <c r="P22" i="25"/>
  <c r="O57" i="40"/>
  <c r="AE59" i="44"/>
  <c r="AT21" i="43"/>
  <c r="C20" i="117" s="1"/>
  <c r="J62" i="36"/>
  <c r="P25" i="25"/>
  <c r="O60" i="40"/>
  <c r="AE62" i="44"/>
  <c r="AT24" i="43"/>
  <c r="C23" i="117" s="1"/>
  <c r="K59" i="40"/>
  <c r="S61" i="44"/>
  <c r="S59" i="40" s="1"/>
  <c r="O24" i="25"/>
  <c r="O61" i="36" s="1"/>
  <c r="O61" i="44" s="1"/>
  <c r="J24" i="25"/>
  <c r="R60" i="40"/>
  <c r="J55" i="36"/>
  <c r="P18" i="25"/>
  <c r="O53" i="40"/>
  <c r="AE55" i="44"/>
  <c r="AT17" i="43"/>
  <c r="C16" i="117" s="1"/>
  <c r="W55" i="44"/>
  <c r="R53" i="40"/>
  <c r="J73" i="36"/>
  <c r="P36" i="25"/>
  <c r="R71" i="40"/>
  <c r="J72" i="36"/>
  <c r="P35" i="25"/>
  <c r="T49" i="36"/>
  <c r="J49" i="44"/>
  <c r="J69" i="36"/>
  <c r="P32" i="25"/>
  <c r="R67" i="40"/>
  <c r="T46" i="36"/>
  <c r="J46" i="44"/>
  <c r="J71" i="36"/>
  <c r="P34" i="25"/>
  <c r="L68" i="40"/>
  <c r="O33" i="25"/>
  <c r="O70" i="36" s="1"/>
  <c r="O70" i="44" s="1"/>
  <c r="O68" i="40" s="1"/>
  <c r="M33" i="25"/>
  <c r="M70" i="36" s="1"/>
  <c r="M70" i="44" s="1"/>
  <c r="Z70" i="44" s="1"/>
  <c r="J33" i="25"/>
  <c r="R69" i="40"/>
  <c r="W71" i="44"/>
  <c r="J74" i="36"/>
  <c r="P37" i="25"/>
  <c r="T50" i="36"/>
  <c r="J50" i="44"/>
  <c r="T48" i="36"/>
  <c r="J48" i="44"/>
  <c r="J67" i="36"/>
  <c r="P30" i="25"/>
  <c r="K64" i="40"/>
  <c r="S66" i="44"/>
  <c r="S64" i="40" s="1"/>
  <c r="O29" i="25"/>
  <c r="O66" i="36" s="1"/>
  <c r="O66" i="44" s="1"/>
  <c r="O64" i="40" s="1"/>
  <c r="M29" i="25"/>
  <c r="M66" i="36" s="1"/>
  <c r="M66" i="44" s="1"/>
  <c r="J29" i="25"/>
  <c r="R65" i="40"/>
  <c r="W67" i="44"/>
  <c r="J52" i="36"/>
  <c r="P15" i="25"/>
  <c r="O50" i="40"/>
  <c r="AE52" i="44"/>
  <c r="AT14" i="43"/>
  <c r="C13" i="117" s="1"/>
  <c r="L49" i="40"/>
  <c r="O14" i="25"/>
  <c r="O51" i="36" s="1"/>
  <c r="O51" i="44" s="1"/>
  <c r="O49" i="40" s="1"/>
  <c r="M14" i="25"/>
  <c r="M51" i="36" s="1"/>
  <c r="M51" i="44" s="1"/>
  <c r="J14" i="25"/>
  <c r="T47" i="36"/>
  <c r="J47" i="44"/>
  <c r="J64" i="36"/>
  <c r="P27" i="25"/>
  <c r="O62" i="40"/>
  <c r="AE64" i="44"/>
  <c r="AT26" i="43"/>
  <c r="C25" i="117" s="1"/>
  <c r="R62" i="40"/>
  <c r="J60" i="36"/>
  <c r="P23" i="25"/>
  <c r="O58" i="40"/>
  <c r="AE60" i="44"/>
  <c r="AT22" i="43"/>
  <c r="C21" i="117" s="1"/>
  <c r="R58" i="40"/>
  <c r="J63" i="36"/>
  <c r="P26" i="25"/>
  <c r="O61" i="40"/>
  <c r="AE63" i="44"/>
  <c r="AT25" i="43"/>
  <c r="C24" i="117" s="1"/>
  <c r="R61" i="40"/>
  <c r="J68" i="36"/>
  <c r="P31" i="25"/>
  <c r="R66" i="40"/>
  <c r="W68" i="44"/>
  <c r="J56" i="36"/>
  <c r="P19" i="25"/>
  <c r="O54" i="40"/>
  <c r="AE56" i="44"/>
  <c r="AT18" i="43"/>
  <c r="C17" i="117" s="1"/>
  <c r="R54" i="40"/>
  <c r="W56" i="44"/>
  <c r="J65" i="36"/>
  <c r="P28" i="25"/>
  <c r="O63" i="40"/>
  <c r="AE65" i="44"/>
  <c r="AT27" i="43"/>
  <c r="C26" i="117" s="1"/>
  <c r="R63" i="40"/>
  <c r="W65" i="44"/>
  <c r="J57" i="36"/>
  <c r="P20" i="25"/>
  <c r="O55" i="40"/>
  <c r="AE57" i="44"/>
  <c r="AT19" i="43"/>
  <c r="C18" i="117" s="1"/>
  <c r="R55" i="40"/>
  <c r="W57" i="44"/>
  <c r="T45" i="36"/>
  <c r="J45" i="44"/>
  <c r="J54" i="36"/>
  <c r="P17" i="25"/>
  <c r="O52" i="40"/>
  <c r="AE54" i="44"/>
  <c r="AT16" i="43"/>
  <c r="C15" i="117" s="1"/>
  <c r="J58" i="36"/>
  <c r="P21" i="25"/>
  <c r="O56" i="40"/>
  <c r="AE58" i="44"/>
  <c r="AT20" i="43"/>
  <c r="C19" i="117" s="1"/>
  <c r="R56" i="40"/>
  <c r="W58" i="44"/>
  <c r="J81" i="36"/>
  <c r="X7" i="25"/>
  <c r="O78" i="40"/>
  <c r="AE81" i="44"/>
  <c r="AU6" i="43"/>
  <c r="D5" i="117" s="1"/>
  <c r="R78" i="40"/>
  <c r="W81" i="44"/>
  <c r="R80" i="44"/>
  <c r="N77" i="40"/>
  <c r="X42" i="25"/>
  <c r="T5" i="25" s="1"/>
  <c r="L79" i="36" s="1"/>
  <c r="L79" i="44" s="1"/>
  <c r="W6" i="25"/>
  <c r="O80" i="36" s="1"/>
  <c r="O80" i="44" s="1"/>
  <c r="R6" i="25"/>
  <c r="T86" i="36"/>
  <c r="J86" i="44"/>
  <c r="J96" i="36"/>
  <c r="X22" i="25"/>
  <c r="O93" i="40"/>
  <c r="AE96" i="44"/>
  <c r="AU21" i="43"/>
  <c r="D20" i="117" s="1"/>
  <c r="R93" i="40"/>
  <c r="J109" i="36"/>
  <c r="X35" i="25"/>
  <c r="R106" i="40"/>
  <c r="T87" i="36"/>
  <c r="J87" i="44"/>
  <c r="J110" i="36"/>
  <c r="X36" i="25"/>
  <c r="R107" i="40"/>
  <c r="J90" i="36"/>
  <c r="X16" i="25"/>
  <c r="O87" i="40"/>
  <c r="AE90" i="44"/>
  <c r="AU15" i="43"/>
  <c r="D14" i="117" s="1"/>
  <c r="R87" i="40"/>
  <c r="J92" i="36"/>
  <c r="X18" i="25"/>
  <c r="O89" i="40"/>
  <c r="AE92" i="44"/>
  <c r="AU17" i="43"/>
  <c r="D16" i="117" s="1"/>
  <c r="W92" i="44"/>
  <c r="R89" i="40"/>
  <c r="J111" i="36"/>
  <c r="X37" i="25"/>
  <c r="W111" i="44"/>
  <c r="R108" i="40"/>
  <c r="T83" i="36"/>
  <c r="J83" i="44"/>
  <c r="J108" i="36"/>
  <c r="X34" i="25"/>
  <c r="AE107" i="44"/>
  <c r="AU32" i="43"/>
  <c r="D31" i="117" s="1"/>
  <c r="M104" i="40"/>
  <c r="W33" i="25"/>
  <c r="O107" i="36" s="1"/>
  <c r="O107" i="44" s="1"/>
  <c r="O104" i="40" s="1"/>
  <c r="S33" i="25"/>
  <c r="K107" i="36" s="1"/>
  <c r="K107" i="44" s="1"/>
  <c r="R33" i="25"/>
  <c r="R105" i="40"/>
  <c r="J99" i="36"/>
  <c r="X25" i="25"/>
  <c r="O96" i="40"/>
  <c r="AE99" i="44"/>
  <c r="AU24" i="43"/>
  <c r="D23" i="117" s="1"/>
  <c r="R96" i="40"/>
  <c r="W99" i="44"/>
  <c r="K95" i="40"/>
  <c r="S98" i="44"/>
  <c r="S95" i="40" s="1"/>
  <c r="W24" i="25"/>
  <c r="O98" i="36" s="1"/>
  <c r="O98" i="44" s="1"/>
  <c r="R24" i="25"/>
  <c r="J106" i="36"/>
  <c r="X32" i="25"/>
  <c r="R103" i="40"/>
  <c r="W106" i="44"/>
  <c r="T85" i="36"/>
  <c r="J85" i="44"/>
  <c r="T84" i="36"/>
  <c r="J84" i="44"/>
  <c r="J100" i="36"/>
  <c r="X26" i="25"/>
  <c r="O97" i="40"/>
  <c r="AE100" i="44"/>
  <c r="AU25" i="43"/>
  <c r="D24" i="117" s="1"/>
  <c r="R97" i="40"/>
  <c r="J91" i="36"/>
  <c r="X17" i="25"/>
  <c r="O88" i="40"/>
  <c r="AE91" i="44"/>
  <c r="AU16" i="43"/>
  <c r="D15" i="117" s="1"/>
  <c r="R88" i="40"/>
  <c r="W91" i="44"/>
  <c r="T82" i="36"/>
  <c r="J82" i="44"/>
  <c r="J102" i="36"/>
  <c r="X28" i="25"/>
  <c r="O99" i="40"/>
  <c r="AE102" i="44"/>
  <c r="AU27" i="43"/>
  <c r="D26" i="117" s="1"/>
  <c r="R99" i="40"/>
  <c r="J94" i="36"/>
  <c r="X20" i="25"/>
  <c r="O91" i="40"/>
  <c r="AE94" i="44"/>
  <c r="AU19" i="43"/>
  <c r="D18" i="117" s="1"/>
  <c r="R91" i="40"/>
  <c r="W94" i="44"/>
  <c r="J101" i="36"/>
  <c r="X27" i="25"/>
  <c r="O98" i="40"/>
  <c r="AE101" i="44"/>
  <c r="AU26" i="43"/>
  <c r="D25" i="117" s="1"/>
  <c r="R98" i="40"/>
  <c r="J89" i="36"/>
  <c r="X15" i="25"/>
  <c r="O86" i="40"/>
  <c r="AE89" i="44"/>
  <c r="AU14" i="43"/>
  <c r="D13" i="117" s="1"/>
  <c r="L85" i="40"/>
  <c r="W14" i="25"/>
  <c r="O88" i="36" s="1"/>
  <c r="O88" i="44" s="1"/>
  <c r="O85" i="40" s="1"/>
  <c r="U14" i="25"/>
  <c r="M88" i="36" s="1"/>
  <c r="M88" i="44" s="1"/>
  <c r="R14" i="25"/>
  <c r="R86" i="40"/>
  <c r="J104" i="36"/>
  <c r="X30" i="25"/>
  <c r="L100" i="40"/>
  <c r="W29" i="25"/>
  <c r="O103" i="36" s="1"/>
  <c r="O103" i="44" s="1"/>
  <c r="O100" i="40" s="1"/>
  <c r="U29" i="25"/>
  <c r="M103" i="36" s="1"/>
  <c r="M103" i="44" s="1"/>
  <c r="Z103" i="44" s="1"/>
  <c r="R29" i="25"/>
  <c r="R101" i="40"/>
  <c r="W104" i="44"/>
  <c r="J105" i="36"/>
  <c r="X31" i="25"/>
  <c r="R102" i="40"/>
  <c r="J97" i="36"/>
  <c r="X23" i="25"/>
  <c r="O94" i="40"/>
  <c r="AE97" i="44"/>
  <c r="AU22" i="43"/>
  <c r="D21" i="117" s="1"/>
  <c r="W97" i="44"/>
  <c r="R94" i="40"/>
  <c r="J93" i="36"/>
  <c r="X19" i="25"/>
  <c r="O90" i="40"/>
  <c r="AE93" i="44"/>
  <c r="AU18" i="43"/>
  <c r="D17" i="117" s="1"/>
  <c r="R90" i="40"/>
  <c r="W93" i="44"/>
  <c r="J95" i="36"/>
  <c r="X21" i="25"/>
  <c r="O92" i="40"/>
  <c r="AE95" i="44"/>
  <c r="AU20" i="43"/>
  <c r="D19" i="117" s="1"/>
  <c r="R92" i="40"/>
  <c r="AE29" i="44" l="1"/>
  <c r="W30" i="44"/>
  <c r="AS32" i="43"/>
  <c r="B31" i="117" s="1"/>
  <c r="W37" i="44"/>
  <c r="W69" i="44"/>
  <c r="R36" i="40"/>
  <c r="W32" i="44"/>
  <c r="W108" i="44"/>
  <c r="K49" i="40"/>
  <c r="W102" i="44"/>
  <c r="Z66" i="44"/>
  <c r="W63" i="44"/>
  <c r="S24" i="44"/>
  <c r="S23" i="40" s="1"/>
  <c r="K77" i="40"/>
  <c r="W53" i="44"/>
  <c r="W109" i="44"/>
  <c r="W72" i="44"/>
  <c r="W110" i="44"/>
  <c r="R6" i="44"/>
  <c r="R5" i="40" s="1"/>
  <c r="W18" i="44"/>
  <c r="W90" i="44"/>
  <c r="Z98" i="44"/>
  <c r="W25" i="44"/>
  <c r="W105" i="44"/>
  <c r="N95" i="40"/>
  <c r="W62" i="44"/>
  <c r="R43" i="44"/>
  <c r="W43" i="44" s="1"/>
  <c r="W59" i="44"/>
  <c r="M32" i="40"/>
  <c r="W17" i="44"/>
  <c r="S29" i="44"/>
  <c r="S28" i="40" s="1"/>
  <c r="Z6" i="44"/>
  <c r="AE24" i="44"/>
  <c r="W73" i="44"/>
  <c r="W19" i="44"/>
  <c r="M23" i="40"/>
  <c r="W89" i="44"/>
  <c r="W101" i="44"/>
  <c r="AS23" i="43"/>
  <c r="B22" i="117" s="1"/>
  <c r="W26" i="44"/>
  <c r="W22" i="44"/>
  <c r="Z29" i="44"/>
  <c r="W34" i="44"/>
  <c r="R24" i="44"/>
  <c r="S6" i="44"/>
  <c r="S5" i="40" s="1"/>
  <c r="R61" i="44"/>
  <c r="W61" i="44" s="1"/>
  <c r="W31" i="44"/>
  <c r="AE33" i="44"/>
  <c r="Z80" i="44"/>
  <c r="N49" i="40"/>
  <c r="W27" i="44"/>
  <c r="W96" i="44"/>
  <c r="W52" i="44"/>
  <c r="W60" i="44"/>
  <c r="Z33" i="44"/>
  <c r="W74" i="44"/>
  <c r="R57" i="40"/>
  <c r="Z14" i="44"/>
  <c r="R88" i="44"/>
  <c r="R85" i="40" s="1"/>
  <c r="Z61" i="44"/>
  <c r="V5" i="25"/>
  <c r="N79" i="36" s="1"/>
  <c r="N79" i="44" s="1"/>
  <c r="R79" i="44" s="1"/>
  <c r="D5" i="25"/>
  <c r="L5" i="36" s="1"/>
  <c r="L5" i="44" s="1"/>
  <c r="AE5" i="44" s="1"/>
  <c r="R52" i="40"/>
  <c r="L59" i="40"/>
  <c r="R15" i="40"/>
  <c r="K5" i="25"/>
  <c r="K42" i="36" s="1"/>
  <c r="K42" i="44" s="1"/>
  <c r="K40" i="40" s="1"/>
  <c r="F5" i="25"/>
  <c r="N5" i="36" s="1"/>
  <c r="N5" i="44" s="1"/>
  <c r="R5" i="44" s="1"/>
  <c r="C5" i="25"/>
  <c r="K5" i="36" s="1"/>
  <c r="K5" i="44" s="1"/>
  <c r="S5" i="44" s="1"/>
  <c r="S4" i="40" s="1"/>
  <c r="K100" i="40"/>
  <c r="R66" i="44"/>
  <c r="W66" i="44" s="1"/>
  <c r="M28" i="40"/>
  <c r="W64" i="44"/>
  <c r="K68" i="40"/>
  <c r="AS28" i="43"/>
  <c r="B27" i="117" s="1"/>
  <c r="Z24" i="44"/>
  <c r="S88" i="44"/>
  <c r="S85" i="40" s="1"/>
  <c r="W100" i="44"/>
  <c r="N68" i="40"/>
  <c r="M5" i="25"/>
  <c r="M42" i="36" s="1"/>
  <c r="M42" i="44" s="1"/>
  <c r="H24" i="25"/>
  <c r="L5" i="25"/>
  <c r="L42" i="36" s="1"/>
  <c r="L42" i="44" s="1"/>
  <c r="N32" i="40"/>
  <c r="N100" i="40"/>
  <c r="L104" i="40"/>
  <c r="W95" i="44"/>
  <c r="W28" i="44"/>
  <c r="S14" i="44"/>
  <c r="S13" i="40" s="1"/>
  <c r="U5" i="25"/>
  <c r="M79" i="36" s="1"/>
  <c r="M79" i="44" s="1"/>
  <c r="M76" i="40" s="1"/>
  <c r="L77" i="40"/>
  <c r="N104" i="40"/>
  <c r="S5" i="25"/>
  <c r="K79" i="36" s="1"/>
  <c r="K79" i="44" s="1"/>
  <c r="K76" i="40" s="1"/>
  <c r="L13" i="40"/>
  <c r="T95" i="36"/>
  <c r="J95" i="44"/>
  <c r="T93" i="36"/>
  <c r="J93" i="44"/>
  <c r="T97" i="36"/>
  <c r="J97" i="44"/>
  <c r="T105" i="36"/>
  <c r="J105" i="44"/>
  <c r="J103" i="36"/>
  <c r="X29" i="25"/>
  <c r="AE103" i="44"/>
  <c r="AU28" i="43"/>
  <c r="D27" i="117" s="1"/>
  <c r="M100" i="40"/>
  <c r="R100" i="40"/>
  <c r="W103" i="44"/>
  <c r="T104" i="36"/>
  <c r="J104" i="44"/>
  <c r="J88" i="36"/>
  <c r="X14" i="25"/>
  <c r="AE88" i="44"/>
  <c r="AU13" i="43"/>
  <c r="D12" i="117" s="1"/>
  <c r="M85" i="40"/>
  <c r="Z88" i="44"/>
  <c r="T89" i="36"/>
  <c r="J89" i="44"/>
  <c r="T101" i="36"/>
  <c r="J101" i="44"/>
  <c r="T94" i="36"/>
  <c r="J94" i="44"/>
  <c r="T102" i="36"/>
  <c r="J102" i="44"/>
  <c r="U82" i="44"/>
  <c r="AD82" i="44"/>
  <c r="E7" i="43"/>
  <c r="K7" i="43"/>
  <c r="D6" i="57" s="1"/>
  <c r="BA7" i="43"/>
  <c r="D6" i="118" s="1"/>
  <c r="Q7" i="43"/>
  <c r="D6" i="113" s="1"/>
  <c r="AC7" i="43"/>
  <c r="AO7" i="43"/>
  <c r="D6" i="116" s="1"/>
  <c r="J79" i="40"/>
  <c r="Y82" i="44"/>
  <c r="T91" i="36"/>
  <c r="J91" i="44"/>
  <c r="T100" i="36"/>
  <c r="J100" i="44"/>
  <c r="U84" i="44"/>
  <c r="AD84" i="44"/>
  <c r="E9" i="43"/>
  <c r="AO9" i="43"/>
  <c r="D8" i="116" s="1"/>
  <c r="Q9" i="43"/>
  <c r="D8" i="113" s="1"/>
  <c r="AC9" i="43"/>
  <c r="BA9" i="43"/>
  <c r="D8" i="118" s="1"/>
  <c r="K9" i="43"/>
  <c r="D8" i="57" s="1"/>
  <c r="J81" i="40"/>
  <c r="Y84" i="44"/>
  <c r="U85" i="44"/>
  <c r="AD85" i="44"/>
  <c r="E10" i="43"/>
  <c r="AC10" i="43"/>
  <c r="Q10" i="43"/>
  <c r="D9" i="113" s="1"/>
  <c r="BA10" i="43"/>
  <c r="D9" i="118" s="1"/>
  <c r="K10" i="43"/>
  <c r="D9" i="57" s="1"/>
  <c r="AO10" i="43"/>
  <c r="D9" i="116" s="1"/>
  <c r="J82" i="40"/>
  <c r="Y85" i="44"/>
  <c r="T106" i="36"/>
  <c r="J106" i="44"/>
  <c r="J98" i="36"/>
  <c r="X24" i="25"/>
  <c r="O95" i="40"/>
  <c r="AE98" i="44"/>
  <c r="AU23" i="43"/>
  <c r="D22" i="117" s="1"/>
  <c r="R95" i="40"/>
  <c r="W98" i="44"/>
  <c r="T99" i="36"/>
  <c r="J99" i="44"/>
  <c r="J107" i="36"/>
  <c r="X33" i="25"/>
  <c r="K104" i="40"/>
  <c r="S107" i="44"/>
  <c r="S104" i="40" s="1"/>
  <c r="R104" i="40"/>
  <c r="T108" i="36"/>
  <c r="J108" i="44"/>
  <c r="E8" i="43"/>
  <c r="U83" i="44"/>
  <c r="AD83" i="44"/>
  <c r="BA8" i="43"/>
  <c r="D7" i="118" s="1"/>
  <c r="Q8" i="43"/>
  <c r="D7" i="113" s="1"/>
  <c r="K8" i="43"/>
  <c r="D7" i="57" s="1"/>
  <c r="AC8" i="43"/>
  <c r="AO8" i="43"/>
  <c r="D7" i="116" s="1"/>
  <c r="Y83" i="44"/>
  <c r="J80" i="40"/>
  <c r="T111" i="36"/>
  <c r="J111" i="44"/>
  <c r="T92" i="36"/>
  <c r="J92" i="44"/>
  <c r="T90" i="36"/>
  <c r="J90" i="44"/>
  <c r="T110" i="36"/>
  <c r="J110" i="44"/>
  <c r="E12" i="43"/>
  <c r="AD87" i="44"/>
  <c r="U87" i="44"/>
  <c r="AC12" i="43"/>
  <c r="K12" i="43"/>
  <c r="D11" i="57" s="1"/>
  <c r="BA12" i="43"/>
  <c r="D11" i="118" s="1"/>
  <c r="Q12" i="43"/>
  <c r="D11" i="113" s="1"/>
  <c r="AO12" i="43"/>
  <c r="D11" i="116" s="1"/>
  <c r="J84" i="40"/>
  <c r="Y87" i="44"/>
  <c r="T109" i="36"/>
  <c r="J109" i="44"/>
  <c r="T96" i="36"/>
  <c r="J96" i="44"/>
  <c r="E11" i="43"/>
  <c r="U86" i="44"/>
  <c r="AD86" i="44"/>
  <c r="Q11" i="43"/>
  <c r="D10" i="113" s="1"/>
  <c r="K11" i="43"/>
  <c r="D10" i="57" s="1"/>
  <c r="AC11" i="43"/>
  <c r="BA11" i="43"/>
  <c r="D10" i="118" s="1"/>
  <c r="AO11" i="43"/>
  <c r="D10" i="116" s="1"/>
  <c r="J83" i="40"/>
  <c r="Y86" i="44"/>
  <c r="J80" i="36"/>
  <c r="X6" i="25"/>
  <c r="O77" i="40"/>
  <c r="AE80" i="44"/>
  <c r="AU5" i="43"/>
  <c r="D4" i="117" s="1"/>
  <c r="AE79" i="44"/>
  <c r="Z79" i="44"/>
  <c r="L76" i="40"/>
  <c r="W5" i="25"/>
  <c r="O79" i="36" s="1"/>
  <c r="O79" i="44" s="1"/>
  <c r="O76" i="40" s="1"/>
  <c r="R5" i="25"/>
  <c r="W80" i="44"/>
  <c r="R77" i="40"/>
  <c r="T81" i="36"/>
  <c r="J81" i="44"/>
  <c r="T58" i="36"/>
  <c r="J58" i="44"/>
  <c r="T54" i="36"/>
  <c r="J54" i="44"/>
  <c r="D7" i="43"/>
  <c r="AD45" i="44"/>
  <c r="U45" i="44"/>
  <c r="J7" i="43"/>
  <c r="C6" i="57" s="1"/>
  <c r="AZ7" i="43"/>
  <c r="C6" i="118" s="1"/>
  <c r="P7" i="43"/>
  <c r="C6" i="113" s="1"/>
  <c r="AB7" i="43"/>
  <c r="AN7" i="43"/>
  <c r="C6" i="116" s="1"/>
  <c r="J43" i="40"/>
  <c r="Y45" i="44"/>
  <c r="T57" i="36"/>
  <c r="J57" i="44"/>
  <c r="T65" i="36"/>
  <c r="J65" i="44"/>
  <c r="T56" i="36"/>
  <c r="J56" i="44"/>
  <c r="T68" i="36"/>
  <c r="J68" i="44"/>
  <c r="T63" i="36"/>
  <c r="J63" i="44"/>
  <c r="T60" i="36"/>
  <c r="J60" i="44"/>
  <c r="T64" i="36"/>
  <c r="J64" i="44"/>
  <c r="U47" i="44"/>
  <c r="AD47" i="44"/>
  <c r="D9" i="43"/>
  <c r="AZ9" i="43"/>
  <c r="C8" i="118" s="1"/>
  <c r="AB9" i="43"/>
  <c r="P9" i="43"/>
  <c r="C8" i="113" s="1"/>
  <c r="J9" i="43"/>
  <c r="C8" i="57" s="1"/>
  <c r="AN9" i="43"/>
  <c r="C8" i="116" s="1"/>
  <c r="J45" i="40"/>
  <c r="Y47" i="44"/>
  <c r="J51" i="36"/>
  <c r="P14" i="25"/>
  <c r="AE51" i="44"/>
  <c r="AT13" i="43"/>
  <c r="C12" i="117" s="1"/>
  <c r="M49" i="40"/>
  <c r="Z51" i="44"/>
  <c r="R49" i="40"/>
  <c r="W51" i="44"/>
  <c r="T52" i="36"/>
  <c r="J52" i="44"/>
  <c r="J66" i="36"/>
  <c r="P29" i="25"/>
  <c r="AE66" i="44"/>
  <c r="AT28" i="43"/>
  <c r="C27" i="117" s="1"/>
  <c r="M64" i="40"/>
  <c r="T67" i="36"/>
  <c r="J67" i="44"/>
  <c r="U48" i="44"/>
  <c r="D10" i="43"/>
  <c r="AD48" i="44"/>
  <c r="AB10" i="43"/>
  <c r="J10" i="43"/>
  <c r="C9" i="57" s="1"/>
  <c r="AZ10" i="43"/>
  <c r="C9" i="118" s="1"/>
  <c r="P10" i="43"/>
  <c r="C9" i="113" s="1"/>
  <c r="AN10" i="43"/>
  <c r="C9" i="116" s="1"/>
  <c r="J46" i="40"/>
  <c r="Y48" i="44"/>
  <c r="U50" i="44"/>
  <c r="AD50" i="44"/>
  <c r="D12" i="43"/>
  <c r="J12" i="43"/>
  <c r="C11" i="57" s="1"/>
  <c r="P12" i="43"/>
  <c r="C11" i="113" s="1"/>
  <c r="AZ12" i="43"/>
  <c r="C11" i="118" s="1"/>
  <c r="AB12" i="43"/>
  <c r="AN12" i="43"/>
  <c r="C11" i="116" s="1"/>
  <c r="J48" i="40"/>
  <c r="Y50" i="44"/>
  <c r="T74" i="36"/>
  <c r="J74" i="44"/>
  <c r="J70" i="36"/>
  <c r="P33" i="25"/>
  <c r="AE70" i="44"/>
  <c r="AT32" i="43"/>
  <c r="C31" i="117" s="1"/>
  <c r="M68" i="40"/>
  <c r="W70" i="44"/>
  <c r="R68" i="40"/>
  <c r="T71" i="36"/>
  <c r="J71" i="44"/>
  <c r="D8" i="43"/>
  <c r="AD46" i="44"/>
  <c r="U46" i="44"/>
  <c r="AZ8" i="43"/>
  <c r="C7" i="118" s="1"/>
  <c r="J8" i="43"/>
  <c r="C7" i="57" s="1"/>
  <c r="P8" i="43"/>
  <c r="C7" i="113" s="1"/>
  <c r="AB8" i="43"/>
  <c r="AN8" i="43"/>
  <c r="C7" i="116" s="1"/>
  <c r="J44" i="40"/>
  <c r="Y46" i="44"/>
  <c r="T69" i="36"/>
  <c r="J69" i="44"/>
  <c r="D11" i="43"/>
  <c r="U49" i="44"/>
  <c r="AD49" i="44"/>
  <c r="AB11" i="43"/>
  <c r="J11" i="43"/>
  <c r="C10" i="57" s="1"/>
  <c r="AZ11" i="43"/>
  <c r="C10" i="118" s="1"/>
  <c r="P11" i="43"/>
  <c r="C10" i="113" s="1"/>
  <c r="AN11" i="43"/>
  <c r="C10" i="116" s="1"/>
  <c r="J47" i="40"/>
  <c r="Y49" i="44"/>
  <c r="T72" i="36"/>
  <c r="J72" i="44"/>
  <c r="T73" i="36"/>
  <c r="J73" i="44"/>
  <c r="T55" i="36"/>
  <c r="J55" i="44"/>
  <c r="J61" i="36"/>
  <c r="P24" i="25"/>
  <c r="O59" i="40"/>
  <c r="AE61" i="44"/>
  <c r="AT23" i="43"/>
  <c r="C22" i="117" s="1"/>
  <c r="T62" i="36"/>
  <c r="J62" i="44"/>
  <c r="T59" i="36"/>
  <c r="J59" i="44"/>
  <c r="T53" i="36"/>
  <c r="J53" i="44"/>
  <c r="J43" i="36"/>
  <c r="P6" i="25"/>
  <c r="AE43" i="44"/>
  <c r="AT5" i="43"/>
  <c r="C4" i="117" s="1"/>
  <c r="M41" i="40"/>
  <c r="Z43" i="44"/>
  <c r="R42" i="44"/>
  <c r="N40" i="40"/>
  <c r="O5" i="25"/>
  <c r="O42" i="36" s="1"/>
  <c r="O42" i="44" s="1"/>
  <c r="O40" i="40" s="1"/>
  <c r="J5" i="25"/>
  <c r="T44" i="36"/>
  <c r="J44" i="44"/>
  <c r="T28" i="36"/>
  <c r="J28" i="44"/>
  <c r="AD8" i="44"/>
  <c r="C7" i="43"/>
  <c r="U8" i="44"/>
  <c r="J7" i="40"/>
  <c r="W7" i="40" s="1"/>
  <c r="O7" i="43"/>
  <c r="B6" i="113" s="1"/>
  <c r="I7" i="43"/>
  <c r="B6" i="57" s="1"/>
  <c r="AY7" i="43"/>
  <c r="B6" i="118" s="1"/>
  <c r="AA7" i="43"/>
  <c r="AM7" i="43"/>
  <c r="B6" i="116" s="1"/>
  <c r="Y8" i="44"/>
  <c r="T20" i="36"/>
  <c r="J20" i="44"/>
  <c r="T27" i="36"/>
  <c r="J27" i="44"/>
  <c r="T21" i="36"/>
  <c r="J21" i="44"/>
  <c r="J14" i="36"/>
  <c r="H14" i="25"/>
  <c r="O13" i="40"/>
  <c r="AE14" i="44"/>
  <c r="AS13" i="43"/>
  <c r="B12" i="117" s="1"/>
  <c r="R13" i="40"/>
  <c r="T15" i="36"/>
  <c r="J15" i="44"/>
  <c r="T17" i="36"/>
  <c r="J17" i="44"/>
  <c r="J29" i="36"/>
  <c r="H29" i="25"/>
  <c r="R28" i="40"/>
  <c r="T30" i="36"/>
  <c r="J30" i="44"/>
  <c r="C9" i="43"/>
  <c r="U10" i="44"/>
  <c r="AD10" i="44"/>
  <c r="J9" i="40"/>
  <c r="W9" i="40" s="1"/>
  <c r="AY9" i="43"/>
  <c r="B8" i="118" s="1"/>
  <c r="I9" i="43"/>
  <c r="B8" i="57" s="1"/>
  <c r="O9" i="43"/>
  <c r="B8" i="113" s="1"/>
  <c r="AA9" i="43"/>
  <c r="AM9" i="43"/>
  <c r="B8" i="116" s="1"/>
  <c r="Y10" i="44"/>
  <c r="T26" i="36"/>
  <c r="J26" i="44"/>
  <c r="T19" i="36"/>
  <c r="J19" i="44"/>
  <c r="T31" i="36"/>
  <c r="J31" i="44"/>
  <c r="T23" i="36"/>
  <c r="J23" i="44"/>
  <c r="AD13" i="44"/>
  <c r="C12" i="43"/>
  <c r="U13" i="44"/>
  <c r="J12" i="40"/>
  <c r="W12" i="40" s="1"/>
  <c r="AY12" i="43"/>
  <c r="B11" i="118" s="1"/>
  <c r="O12" i="43"/>
  <c r="B11" i="113" s="1"/>
  <c r="I12" i="43"/>
  <c r="B11" i="57" s="1"/>
  <c r="AA12" i="43"/>
  <c r="Y13" i="44"/>
  <c r="AM12" i="43"/>
  <c r="B11" i="116" s="1"/>
  <c r="T37" i="36"/>
  <c r="J37" i="44"/>
  <c r="T36" i="36"/>
  <c r="J36" i="44"/>
  <c r="C8" i="43"/>
  <c r="U9" i="44"/>
  <c r="AD9" i="44"/>
  <c r="J8" i="40"/>
  <c r="W8" i="40" s="1"/>
  <c r="O8" i="43"/>
  <c r="B7" i="113" s="1"/>
  <c r="I8" i="43"/>
  <c r="B7" i="57" s="1"/>
  <c r="AY8" i="43"/>
  <c r="B7" i="118" s="1"/>
  <c r="AA8" i="43"/>
  <c r="Y9" i="44"/>
  <c r="AM8" i="43"/>
  <c r="B7" i="116" s="1"/>
  <c r="T35" i="36"/>
  <c r="J35" i="44"/>
  <c r="J33" i="36"/>
  <c r="H33" i="25"/>
  <c r="W33" i="44"/>
  <c r="R32" i="40"/>
  <c r="T34" i="36"/>
  <c r="J34" i="44"/>
  <c r="AD11" i="44"/>
  <c r="C10" i="43"/>
  <c r="U11" i="44"/>
  <c r="J10" i="40"/>
  <c r="W10" i="40" s="1"/>
  <c r="O10" i="43"/>
  <c r="B9" i="113" s="1"/>
  <c r="AY10" i="43"/>
  <c r="B9" i="118" s="1"/>
  <c r="I10" i="43"/>
  <c r="B9" i="57" s="1"/>
  <c r="AA10" i="43"/>
  <c r="AM10" i="43"/>
  <c r="B9" i="116" s="1"/>
  <c r="Y11" i="44"/>
  <c r="AD12" i="44"/>
  <c r="C11" i="43"/>
  <c r="U12" i="44"/>
  <c r="J11" i="40"/>
  <c r="W11" i="40" s="1"/>
  <c r="AY11" i="43"/>
  <c r="B10" i="118" s="1"/>
  <c r="I11" i="43"/>
  <c r="B10" i="57" s="1"/>
  <c r="O11" i="43"/>
  <c r="B10" i="113" s="1"/>
  <c r="AA11" i="43"/>
  <c r="AM11" i="43"/>
  <c r="B10" i="116" s="1"/>
  <c r="Y12" i="44"/>
  <c r="T24" i="36"/>
  <c r="J24" i="44"/>
  <c r="T25" i="36"/>
  <c r="J25" i="44"/>
  <c r="T16" i="36"/>
  <c r="J16" i="44"/>
  <c r="T32" i="36"/>
  <c r="J32" i="44"/>
  <c r="T18" i="36"/>
  <c r="J18" i="44"/>
  <c r="T22" i="36"/>
  <c r="J22" i="44"/>
  <c r="J6" i="36"/>
  <c r="H6" i="25"/>
  <c r="O5" i="40"/>
  <c r="AE6" i="44"/>
  <c r="AS5" i="43"/>
  <c r="B4" i="117" s="1"/>
  <c r="M4" i="40"/>
  <c r="G5" i="25"/>
  <c r="O5" i="36" s="1"/>
  <c r="O5" i="44" s="1"/>
  <c r="O4" i="40" s="1"/>
  <c r="B5" i="25"/>
  <c r="T7" i="36"/>
  <c r="J7" i="44"/>
  <c r="AS4" i="43" l="1"/>
  <c r="B3" i="117" s="1"/>
  <c r="AT4" i="43"/>
  <c r="C3" i="117" s="1"/>
  <c r="AE42" i="44"/>
  <c r="AI85" i="44"/>
  <c r="AI82" i="44"/>
  <c r="AI9" i="44"/>
  <c r="AI50" i="44"/>
  <c r="AI48" i="44"/>
  <c r="AU4" i="43"/>
  <c r="D3" i="117" s="1"/>
  <c r="W24" i="44"/>
  <c r="N76" i="40"/>
  <c r="W29" i="44"/>
  <c r="R41" i="40"/>
  <c r="S42" i="44"/>
  <c r="S40" i="40" s="1"/>
  <c r="S79" i="44"/>
  <c r="S76" i="40" s="1"/>
  <c r="N4" i="40"/>
  <c r="R23" i="40"/>
  <c r="K4" i="40"/>
  <c r="L4" i="40"/>
  <c r="R59" i="40"/>
  <c r="Z5" i="44"/>
  <c r="W107" i="44"/>
  <c r="L40" i="40"/>
  <c r="Z42" i="44"/>
  <c r="W6" i="44"/>
  <c r="M40" i="40"/>
  <c r="W14" i="44"/>
  <c r="AI49" i="44"/>
  <c r="AI86" i="44"/>
  <c r="AI83" i="44"/>
  <c r="R64" i="40"/>
  <c r="AI84" i="44"/>
  <c r="W88" i="44"/>
  <c r="AI10" i="44"/>
  <c r="AI47" i="44"/>
  <c r="AD7" i="44"/>
  <c r="U7" i="44"/>
  <c r="C6" i="43"/>
  <c r="J6" i="40"/>
  <c r="W6" i="40" s="1"/>
  <c r="O6" i="43"/>
  <c r="B5" i="113" s="1"/>
  <c r="I6" i="43"/>
  <c r="B5" i="57" s="1"/>
  <c r="AY6" i="43"/>
  <c r="B5" i="118" s="1"/>
  <c r="AA6" i="43"/>
  <c r="AM6" i="43"/>
  <c r="B5" i="116" s="1"/>
  <c r="Y7" i="44"/>
  <c r="J5" i="36"/>
  <c r="H5" i="25"/>
  <c r="AE190" i="44"/>
  <c r="W5" i="44"/>
  <c r="R4" i="40"/>
  <c r="T6" i="36"/>
  <c r="J6" i="44"/>
  <c r="C21" i="43"/>
  <c r="U22" i="44"/>
  <c r="AD22" i="44"/>
  <c r="J21" i="40"/>
  <c r="W21" i="40" s="1"/>
  <c r="O21" i="43"/>
  <c r="B20" i="113" s="1"/>
  <c r="I21" i="43"/>
  <c r="B20" i="57" s="1"/>
  <c r="AY21" i="43"/>
  <c r="B20" i="118" s="1"/>
  <c r="AA21" i="43"/>
  <c r="AM21" i="43"/>
  <c r="B20" i="116" s="1"/>
  <c r="Y22" i="44"/>
  <c r="C17" i="43"/>
  <c r="U18" i="44"/>
  <c r="AD18" i="44"/>
  <c r="J17" i="40"/>
  <c r="W17" i="40" s="1"/>
  <c r="O17" i="43"/>
  <c r="B16" i="113" s="1"/>
  <c r="I17" i="43"/>
  <c r="B16" i="57" s="1"/>
  <c r="AY17" i="43"/>
  <c r="B16" i="118" s="1"/>
  <c r="AA17" i="43"/>
  <c r="AM17" i="43"/>
  <c r="B16" i="116" s="1"/>
  <c r="Y18" i="44"/>
  <c r="C31" i="43"/>
  <c r="AD32" i="44"/>
  <c r="U32" i="44"/>
  <c r="J31" i="40"/>
  <c r="W31" i="40" s="1"/>
  <c r="I31" i="43"/>
  <c r="B30" i="57" s="1"/>
  <c r="AY31" i="43"/>
  <c r="B30" i="118" s="1"/>
  <c r="AA31" i="43"/>
  <c r="O31" i="43"/>
  <c r="B30" i="113" s="1"/>
  <c r="AM31" i="43"/>
  <c r="B30" i="116" s="1"/>
  <c r="Y32" i="44"/>
  <c r="AD16" i="44"/>
  <c r="C15" i="43"/>
  <c r="U16" i="44"/>
  <c r="J15" i="40"/>
  <c r="W15" i="40" s="1"/>
  <c r="I15" i="43"/>
  <c r="B14" i="57" s="1"/>
  <c r="AY15" i="43"/>
  <c r="B14" i="118" s="1"/>
  <c r="AA15" i="43"/>
  <c r="O15" i="43"/>
  <c r="B14" i="113" s="1"/>
  <c r="AM15" i="43"/>
  <c r="B14" i="116" s="1"/>
  <c r="Y16" i="44"/>
  <c r="C24" i="43"/>
  <c r="AD25" i="44"/>
  <c r="U25" i="44"/>
  <c r="J24" i="40"/>
  <c r="W24" i="40" s="1"/>
  <c r="I24" i="43"/>
  <c r="B23" i="57" s="1"/>
  <c r="AY24" i="43"/>
  <c r="B23" i="118" s="1"/>
  <c r="O24" i="43"/>
  <c r="B23" i="113" s="1"/>
  <c r="AA24" i="43"/>
  <c r="AM24" i="43"/>
  <c r="B23" i="116" s="1"/>
  <c r="Y25" i="44"/>
  <c r="C23" i="43"/>
  <c r="U24" i="44"/>
  <c r="AD24" i="44"/>
  <c r="J23" i="40"/>
  <c r="W23" i="40" s="1"/>
  <c r="AY23" i="43"/>
  <c r="B22" i="118" s="1"/>
  <c r="O23" i="43"/>
  <c r="B22" i="113" s="1"/>
  <c r="I23" i="43"/>
  <c r="B22" i="57" s="1"/>
  <c r="AA23" i="43"/>
  <c r="AM23" i="43"/>
  <c r="B22" i="116" s="1"/>
  <c r="Y24" i="44"/>
  <c r="AG12" i="44"/>
  <c r="AH12" i="44"/>
  <c r="AJ12" i="44"/>
  <c r="B11" i="54"/>
  <c r="B10" i="56"/>
  <c r="AI12" i="44"/>
  <c r="AH11" i="44"/>
  <c r="AG11" i="44"/>
  <c r="AJ11" i="44"/>
  <c r="B10" i="54"/>
  <c r="B9" i="56"/>
  <c r="AI11" i="44"/>
  <c r="AD34" i="44"/>
  <c r="C33" i="43"/>
  <c r="U34" i="44"/>
  <c r="J33" i="40"/>
  <c r="W33" i="40" s="1"/>
  <c r="I33" i="43"/>
  <c r="B32" i="57" s="1"/>
  <c r="O33" i="43"/>
  <c r="B32" i="113" s="1"/>
  <c r="AY33" i="43"/>
  <c r="B32" i="118" s="1"/>
  <c r="AA33" i="43"/>
  <c r="AM33" i="43"/>
  <c r="B32" i="116" s="1"/>
  <c r="Y34" i="44"/>
  <c r="T33" i="36"/>
  <c r="J33" i="44"/>
  <c r="C34" i="43"/>
  <c r="U35" i="44"/>
  <c r="AD35" i="44"/>
  <c r="J34" i="40"/>
  <c r="W34" i="40" s="1"/>
  <c r="O34" i="43"/>
  <c r="B33" i="113" s="1"/>
  <c r="AY34" i="43"/>
  <c r="B33" i="118" s="1"/>
  <c r="I34" i="43"/>
  <c r="B33" i="57" s="1"/>
  <c r="AA34" i="43"/>
  <c r="AM34" i="43"/>
  <c r="B33" i="116" s="1"/>
  <c r="Y35" i="44"/>
  <c r="AH9" i="44"/>
  <c r="AG9" i="44"/>
  <c r="AJ9" i="44"/>
  <c r="B8" i="54"/>
  <c r="B7" i="56"/>
  <c r="U36" i="44"/>
  <c r="AD36" i="44"/>
  <c r="C35" i="43"/>
  <c r="J35" i="40"/>
  <c r="W35" i="40" s="1"/>
  <c r="AY35" i="43"/>
  <c r="B34" i="118" s="1"/>
  <c r="I35" i="43"/>
  <c r="B34" i="57" s="1"/>
  <c r="O35" i="43"/>
  <c r="B34" i="113" s="1"/>
  <c r="AA35" i="43"/>
  <c r="AM35" i="43"/>
  <c r="B34" i="116" s="1"/>
  <c r="Y36" i="44"/>
  <c r="AD37" i="44"/>
  <c r="C36" i="43"/>
  <c r="U37" i="44"/>
  <c r="J36" i="40"/>
  <c r="W36" i="40" s="1"/>
  <c r="I36" i="43"/>
  <c r="B35" i="57" s="1"/>
  <c r="O36" i="43"/>
  <c r="B35" i="113" s="1"/>
  <c r="AY36" i="43"/>
  <c r="B35" i="118" s="1"/>
  <c r="AA36" i="43"/>
  <c r="AM36" i="43"/>
  <c r="B35" i="116" s="1"/>
  <c r="Y37" i="44"/>
  <c r="AG13" i="44"/>
  <c r="AH13" i="44"/>
  <c r="AJ13" i="44"/>
  <c r="B12" i="54"/>
  <c r="B11" i="56"/>
  <c r="AI13" i="44"/>
  <c r="C22" i="43"/>
  <c r="U23" i="44"/>
  <c r="AD23" i="44"/>
  <c r="J22" i="40"/>
  <c r="W22" i="40" s="1"/>
  <c r="O22" i="43"/>
  <c r="B21" i="113" s="1"/>
  <c r="AY22" i="43"/>
  <c r="B21" i="118" s="1"/>
  <c r="I22" i="43"/>
  <c r="B21" i="57" s="1"/>
  <c r="AA22" i="43"/>
  <c r="AM22" i="43"/>
  <c r="B21" i="116" s="1"/>
  <c r="Y23" i="44"/>
  <c r="C30" i="43"/>
  <c r="AD31" i="44"/>
  <c r="U31" i="44"/>
  <c r="J30" i="40"/>
  <c r="W30" i="40" s="1"/>
  <c r="I30" i="43"/>
  <c r="B29" i="57" s="1"/>
  <c r="O30" i="43"/>
  <c r="B29" i="113" s="1"/>
  <c r="AY30" i="43"/>
  <c r="B29" i="118" s="1"/>
  <c r="AA30" i="43"/>
  <c r="AM30" i="43"/>
  <c r="B29" i="116" s="1"/>
  <c r="Y31" i="44"/>
  <c r="AD19" i="44"/>
  <c r="C18" i="43"/>
  <c r="U19" i="44"/>
  <c r="J18" i="40"/>
  <c r="W18" i="40" s="1"/>
  <c r="I18" i="43"/>
  <c r="B17" i="57" s="1"/>
  <c r="O18" i="43"/>
  <c r="B17" i="113" s="1"/>
  <c r="AY18" i="43"/>
  <c r="B17" i="118" s="1"/>
  <c r="AA18" i="43"/>
  <c r="AM18" i="43"/>
  <c r="B17" i="116" s="1"/>
  <c r="Y19" i="44"/>
  <c r="C25" i="43"/>
  <c r="U26" i="44"/>
  <c r="AD26" i="44"/>
  <c r="J25" i="40"/>
  <c r="W25" i="40" s="1"/>
  <c r="AY25" i="43"/>
  <c r="B24" i="118" s="1"/>
  <c r="O25" i="43"/>
  <c r="B24" i="113" s="1"/>
  <c r="I25" i="43"/>
  <c r="B24" i="57" s="1"/>
  <c r="AA25" i="43"/>
  <c r="AM25" i="43"/>
  <c r="B24" i="116" s="1"/>
  <c r="Y26" i="44"/>
  <c r="AH10" i="44"/>
  <c r="AG10" i="44"/>
  <c r="AJ10" i="44"/>
  <c r="B9" i="54"/>
  <c r="B8" i="56"/>
  <c r="AD30" i="44"/>
  <c r="C29" i="43"/>
  <c r="U30" i="44"/>
  <c r="J29" i="40"/>
  <c r="W29" i="40" s="1"/>
  <c r="O29" i="43"/>
  <c r="B28" i="113" s="1"/>
  <c r="I29" i="43"/>
  <c r="B28" i="57" s="1"/>
  <c r="AY29" i="43"/>
  <c r="B28" i="118" s="1"/>
  <c r="AA29" i="43"/>
  <c r="AM29" i="43"/>
  <c r="B28" i="116" s="1"/>
  <c r="Y30" i="44"/>
  <c r="T29" i="36"/>
  <c r="J29" i="44"/>
  <c r="AD17" i="44"/>
  <c r="U17" i="44"/>
  <c r="C16" i="43"/>
  <c r="J16" i="40"/>
  <c r="W16" i="40" s="1"/>
  <c r="AY16" i="43"/>
  <c r="B15" i="118" s="1"/>
  <c r="O16" i="43"/>
  <c r="B15" i="113" s="1"/>
  <c r="I16" i="43"/>
  <c r="B15" i="57" s="1"/>
  <c r="AA16" i="43"/>
  <c r="AM16" i="43"/>
  <c r="B15" i="116" s="1"/>
  <c r="Y17" i="44"/>
  <c r="C14" i="43"/>
  <c r="U15" i="44"/>
  <c r="AD15" i="44"/>
  <c r="J14" i="40"/>
  <c r="W14" i="40" s="1"/>
  <c r="I14" i="43"/>
  <c r="B13" i="57" s="1"/>
  <c r="O14" i="43"/>
  <c r="B13" i="113" s="1"/>
  <c r="AY14" i="43"/>
  <c r="B13" i="118" s="1"/>
  <c r="AA14" i="43"/>
  <c r="AM14" i="43"/>
  <c r="B13" i="116" s="1"/>
  <c r="Y15" i="44"/>
  <c r="T14" i="36"/>
  <c r="J14" i="44"/>
  <c r="C20" i="43"/>
  <c r="U21" i="44"/>
  <c r="AD21" i="44"/>
  <c r="J20" i="40"/>
  <c r="W20" i="40" s="1"/>
  <c r="O20" i="43"/>
  <c r="B19" i="113" s="1"/>
  <c r="AY20" i="43"/>
  <c r="B19" i="118" s="1"/>
  <c r="I20" i="43"/>
  <c r="B19" i="57" s="1"/>
  <c r="AA20" i="43"/>
  <c r="AM20" i="43"/>
  <c r="B19" i="116" s="1"/>
  <c r="Y21" i="44"/>
  <c r="AD27" i="44"/>
  <c r="C26" i="43"/>
  <c r="U27" i="44"/>
  <c r="J26" i="40"/>
  <c r="W26" i="40" s="1"/>
  <c r="I26" i="43"/>
  <c r="B25" i="57" s="1"/>
  <c r="O26" i="43"/>
  <c r="B25" i="113" s="1"/>
  <c r="AY26" i="43"/>
  <c r="B25" i="118" s="1"/>
  <c r="AA26" i="43"/>
  <c r="AM26" i="43"/>
  <c r="B25" i="116" s="1"/>
  <c r="Y27" i="44"/>
  <c r="C19" i="43"/>
  <c r="U20" i="44"/>
  <c r="AD20" i="44"/>
  <c r="J19" i="40"/>
  <c r="W19" i="40" s="1"/>
  <c r="AY19" i="43"/>
  <c r="B18" i="118" s="1"/>
  <c r="O19" i="43"/>
  <c r="B18" i="113" s="1"/>
  <c r="I19" i="43"/>
  <c r="B18" i="57" s="1"/>
  <c r="AA19" i="43"/>
  <c r="AM19" i="43"/>
  <c r="B18" i="116" s="1"/>
  <c r="Y20" i="44"/>
  <c r="AH8" i="44"/>
  <c r="AG8" i="44"/>
  <c r="AJ8" i="44"/>
  <c r="B6" i="56"/>
  <c r="B7" i="54"/>
  <c r="AI8" i="44"/>
  <c r="AD28" i="44"/>
  <c r="C27" i="43"/>
  <c r="U28" i="44"/>
  <c r="J27" i="40"/>
  <c r="W27" i="40" s="1"/>
  <c r="O27" i="43"/>
  <c r="B26" i="113" s="1"/>
  <c r="I27" i="43"/>
  <c r="B26" i="57" s="1"/>
  <c r="AY27" i="43"/>
  <c r="B26" i="118" s="1"/>
  <c r="AA27" i="43"/>
  <c r="AM27" i="43"/>
  <c r="B26" i="116" s="1"/>
  <c r="Y28" i="44"/>
  <c r="D6" i="43"/>
  <c r="U44" i="44"/>
  <c r="AD44" i="44"/>
  <c r="AB6" i="43"/>
  <c r="J6" i="43"/>
  <c r="C5" i="57" s="1"/>
  <c r="P6" i="43"/>
  <c r="C5" i="113" s="1"/>
  <c r="AZ6" i="43"/>
  <c r="C5" i="118" s="1"/>
  <c r="AN6" i="43"/>
  <c r="C5" i="116" s="1"/>
  <c r="J42" i="40"/>
  <c r="Y44" i="44"/>
  <c r="J42" i="36"/>
  <c r="P5" i="25"/>
  <c r="R40" i="40"/>
  <c r="T43" i="36"/>
  <c r="J43" i="44"/>
  <c r="AD53" i="44"/>
  <c r="U53" i="44"/>
  <c r="D15" i="43"/>
  <c r="P15" i="43"/>
  <c r="C14" i="113" s="1"/>
  <c r="AZ15" i="43"/>
  <c r="C14" i="118" s="1"/>
  <c r="AB15" i="43"/>
  <c r="J15" i="43"/>
  <c r="C14" i="57" s="1"/>
  <c r="AN15" i="43"/>
  <c r="C14" i="116" s="1"/>
  <c r="Y53" i="44"/>
  <c r="J51" i="40"/>
  <c r="AD59" i="44"/>
  <c r="U59" i="44"/>
  <c r="D21" i="43"/>
  <c r="P21" i="43"/>
  <c r="C20" i="113" s="1"/>
  <c r="AZ21" i="43"/>
  <c r="C20" i="118" s="1"/>
  <c r="J21" i="43"/>
  <c r="C20" i="57" s="1"/>
  <c r="AB21" i="43"/>
  <c r="AN21" i="43"/>
  <c r="C20" i="116" s="1"/>
  <c r="J57" i="40"/>
  <c r="Y59" i="44"/>
  <c r="AD62" i="44"/>
  <c r="U62" i="44"/>
  <c r="D24" i="43"/>
  <c r="AZ24" i="43"/>
  <c r="C23" i="118" s="1"/>
  <c r="J24" i="43"/>
  <c r="C23" i="57" s="1"/>
  <c r="P24" i="43"/>
  <c r="C23" i="113" s="1"/>
  <c r="AB24" i="43"/>
  <c r="AN24" i="43"/>
  <c r="C23" i="116" s="1"/>
  <c r="Y62" i="44"/>
  <c r="J60" i="40"/>
  <c r="T61" i="36"/>
  <c r="J61" i="44"/>
  <c r="AD55" i="44"/>
  <c r="U55" i="44"/>
  <c r="D17" i="43"/>
  <c r="AN17" i="43"/>
  <c r="C16" i="116" s="1"/>
  <c r="AB17" i="43"/>
  <c r="P17" i="43"/>
  <c r="C16" i="113" s="1"/>
  <c r="AZ17" i="43"/>
  <c r="C16" i="118" s="1"/>
  <c r="J17" i="43"/>
  <c r="C16" i="57" s="1"/>
  <c r="J53" i="40"/>
  <c r="Y55" i="44"/>
  <c r="AD73" i="44"/>
  <c r="U73" i="44"/>
  <c r="D35" i="43"/>
  <c r="AN35" i="43"/>
  <c r="C34" i="116" s="1"/>
  <c r="AZ35" i="43"/>
  <c r="C34" i="118" s="1"/>
  <c r="J35" i="43"/>
  <c r="C34" i="57" s="1"/>
  <c r="AB35" i="43"/>
  <c r="P35" i="43"/>
  <c r="C34" i="113" s="1"/>
  <c r="J71" i="40"/>
  <c r="Y73" i="44"/>
  <c r="AD72" i="44"/>
  <c r="U72" i="44"/>
  <c r="D34" i="43"/>
  <c r="AN34" i="43"/>
  <c r="C33" i="116" s="1"/>
  <c r="P34" i="43"/>
  <c r="C33" i="113" s="1"/>
  <c r="AB34" i="43"/>
  <c r="J34" i="43"/>
  <c r="C33" i="57" s="1"/>
  <c r="AZ34" i="43"/>
  <c r="C33" i="118" s="1"/>
  <c r="J70" i="40"/>
  <c r="Y72" i="44"/>
  <c r="AG49" i="44"/>
  <c r="AH49" i="44"/>
  <c r="AJ49" i="44"/>
  <c r="C10" i="56"/>
  <c r="J11" i="54"/>
  <c r="D31" i="43"/>
  <c r="U69" i="44"/>
  <c r="AD69" i="44"/>
  <c r="J31" i="43"/>
  <c r="C30" i="57" s="1"/>
  <c r="AZ31" i="43"/>
  <c r="C30" i="118" s="1"/>
  <c r="AB31" i="43"/>
  <c r="P31" i="43"/>
  <c r="C30" i="113" s="1"/>
  <c r="AN31" i="43"/>
  <c r="C30" i="116" s="1"/>
  <c r="J67" i="40"/>
  <c r="Y69" i="44"/>
  <c r="AG46" i="44"/>
  <c r="AH46" i="44"/>
  <c r="AJ46" i="44"/>
  <c r="AI46" i="44"/>
  <c r="J8" i="54"/>
  <c r="C7" i="56"/>
  <c r="D33" i="43"/>
  <c r="U71" i="44"/>
  <c r="AD71" i="44"/>
  <c r="AZ33" i="43"/>
  <c r="C32" i="118" s="1"/>
  <c r="P33" i="43"/>
  <c r="C32" i="113" s="1"/>
  <c r="AB33" i="43"/>
  <c r="J33" i="43"/>
  <c r="C32" i="57" s="1"/>
  <c r="AN33" i="43"/>
  <c r="C32" i="116" s="1"/>
  <c r="J69" i="40"/>
  <c r="Y71" i="44"/>
  <c r="T70" i="36"/>
  <c r="J70" i="44"/>
  <c r="AD74" i="44"/>
  <c r="U74" i="44"/>
  <c r="D36" i="43"/>
  <c r="AN36" i="43"/>
  <c r="C35" i="116" s="1"/>
  <c r="P36" i="43"/>
  <c r="C35" i="113" s="1"/>
  <c r="J36" i="43"/>
  <c r="C35" i="57" s="1"/>
  <c r="AB36" i="43"/>
  <c r="AZ36" i="43"/>
  <c r="C35" i="118" s="1"/>
  <c r="J72" i="40"/>
  <c r="Y74" i="44"/>
  <c r="J12" i="54"/>
  <c r="C11" i="56"/>
  <c r="AG50" i="44"/>
  <c r="AH50" i="44"/>
  <c r="AJ50" i="44"/>
  <c r="J10" i="54"/>
  <c r="C9" i="56"/>
  <c r="AG48" i="44"/>
  <c r="AH48" i="44"/>
  <c r="AJ48" i="44"/>
  <c r="D29" i="43"/>
  <c r="U67" i="44"/>
  <c r="AD67" i="44"/>
  <c r="P29" i="43"/>
  <c r="C28" i="113" s="1"/>
  <c r="J29" i="43"/>
  <c r="C28" i="57" s="1"/>
  <c r="AZ29" i="43"/>
  <c r="C28" i="118" s="1"/>
  <c r="AB29" i="43"/>
  <c r="AN29" i="43"/>
  <c r="C28" i="116" s="1"/>
  <c r="J65" i="40"/>
  <c r="Y67" i="44"/>
  <c r="T66" i="36"/>
  <c r="J66" i="44"/>
  <c r="U52" i="44"/>
  <c r="AD52" i="44"/>
  <c r="D14" i="43"/>
  <c r="P14" i="43"/>
  <c r="C13" i="113" s="1"/>
  <c r="J14" i="43"/>
  <c r="C13" i="57" s="1"/>
  <c r="AB14" i="43"/>
  <c r="AZ14" i="43"/>
  <c r="C13" i="118" s="1"/>
  <c r="AN14" i="43"/>
  <c r="C13" i="116" s="1"/>
  <c r="J50" i="40"/>
  <c r="Y52" i="44"/>
  <c r="T51" i="36"/>
  <c r="J51" i="44"/>
  <c r="J9" i="54"/>
  <c r="C8" i="56"/>
  <c r="AG47" i="44"/>
  <c r="AH47" i="44"/>
  <c r="AJ47" i="44"/>
  <c r="AD64" i="44"/>
  <c r="D26" i="43"/>
  <c r="U64" i="44"/>
  <c r="AN26" i="43"/>
  <c r="C25" i="116" s="1"/>
  <c r="P26" i="43"/>
  <c r="C25" i="113" s="1"/>
  <c r="AB26" i="43"/>
  <c r="AZ26" i="43"/>
  <c r="C25" i="118" s="1"/>
  <c r="J26" i="43"/>
  <c r="C25" i="57" s="1"/>
  <c r="J62" i="40"/>
  <c r="Y64" i="44"/>
  <c r="D22" i="43"/>
  <c r="AD60" i="44"/>
  <c r="U60" i="44"/>
  <c r="P22" i="43"/>
  <c r="C21" i="113" s="1"/>
  <c r="AZ22" i="43"/>
  <c r="C21" i="118" s="1"/>
  <c r="J22" i="43"/>
  <c r="C21" i="57" s="1"/>
  <c r="AB22" i="43"/>
  <c r="AN22" i="43"/>
  <c r="C21" i="116" s="1"/>
  <c r="J58" i="40"/>
  <c r="Y60" i="44"/>
  <c r="U63" i="44"/>
  <c r="AD63" i="44"/>
  <c r="D25" i="43"/>
  <c r="J25" i="43"/>
  <c r="C24" i="57" s="1"/>
  <c r="AB25" i="43"/>
  <c r="AZ25" i="43"/>
  <c r="C24" i="118" s="1"/>
  <c r="P25" i="43"/>
  <c r="C24" i="113" s="1"/>
  <c r="AN25" i="43"/>
  <c r="C24" i="116" s="1"/>
  <c r="J61" i="40"/>
  <c r="Y63" i="44"/>
  <c r="U68" i="44"/>
  <c r="AD68" i="44"/>
  <c r="D30" i="43"/>
  <c r="P30" i="43"/>
  <c r="C29" i="113" s="1"/>
  <c r="AB30" i="43"/>
  <c r="J30" i="43"/>
  <c r="C29" i="57" s="1"/>
  <c r="AZ30" i="43"/>
  <c r="C29" i="118" s="1"/>
  <c r="AN30" i="43"/>
  <c r="C29" i="116" s="1"/>
  <c r="J66" i="40"/>
  <c r="Y68" i="44"/>
  <c r="U56" i="44"/>
  <c r="AD56" i="44"/>
  <c r="D18" i="43"/>
  <c r="J18" i="43"/>
  <c r="C17" i="57" s="1"/>
  <c r="AB18" i="43"/>
  <c r="P18" i="43"/>
  <c r="C17" i="113" s="1"/>
  <c r="AZ18" i="43"/>
  <c r="C17" i="118" s="1"/>
  <c r="AN18" i="43"/>
  <c r="C17" i="116" s="1"/>
  <c r="J54" i="40"/>
  <c r="Y56" i="44"/>
  <c r="U65" i="44"/>
  <c r="AD65" i="44"/>
  <c r="D27" i="43"/>
  <c r="P27" i="43"/>
  <c r="C26" i="113" s="1"/>
  <c r="AZ27" i="43"/>
  <c r="C26" i="118" s="1"/>
  <c r="AB27" i="43"/>
  <c r="J27" i="43"/>
  <c r="C26" i="57" s="1"/>
  <c r="AN27" i="43"/>
  <c r="C26" i="116" s="1"/>
  <c r="J63" i="40"/>
  <c r="Y65" i="44"/>
  <c r="U57" i="44"/>
  <c r="AD57" i="44"/>
  <c r="D19" i="43"/>
  <c r="J19" i="43"/>
  <c r="C18" i="57" s="1"/>
  <c r="AZ19" i="43"/>
  <c r="C18" i="118" s="1"/>
  <c r="AB19" i="43"/>
  <c r="P19" i="43"/>
  <c r="C18" i="113" s="1"/>
  <c r="AN19" i="43"/>
  <c r="C18" i="116" s="1"/>
  <c r="J55" i="40"/>
  <c r="Y57" i="44"/>
  <c r="AG45" i="44"/>
  <c r="AH45" i="44"/>
  <c r="AJ45" i="44"/>
  <c r="AI45" i="44"/>
  <c r="J7" i="54"/>
  <c r="C6" i="56"/>
  <c r="U54" i="44"/>
  <c r="AD54" i="44"/>
  <c r="D16" i="43"/>
  <c r="AB16" i="43"/>
  <c r="AZ16" i="43"/>
  <c r="C15" i="118" s="1"/>
  <c r="P16" i="43"/>
  <c r="C15" i="113" s="1"/>
  <c r="J16" i="43"/>
  <c r="C15" i="57" s="1"/>
  <c r="AN16" i="43"/>
  <c r="C15" i="116" s="1"/>
  <c r="J52" i="40"/>
  <c r="Y54" i="44"/>
  <c r="D20" i="43"/>
  <c r="U58" i="44"/>
  <c r="AD58" i="44"/>
  <c r="J20" i="43"/>
  <c r="C19" i="57" s="1"/>
  <c r="AB20" i="43"/>
  <c r="AZ20" i="43"/>
  <c r="C19" i="118" s="1"/>
  <c r="P20" i="43"/>
  <c r="C19" i="113" s="1"/>
  <c r="AN20" i="43"/>
  <c r="C19" i="116" s="1"/>
  <c r="J56" i="40"/>
  <c r="Y58" i="44"/>
  <c r="AD81" i="44"/>
  <c r="E6" i="43"/>
  <c r="U81" i="44"/>
  <c r="K6" i="43"/>
  <c r="D5" i="57" s="1"/>
  <c r="BA6" i="43"/>
  <c r="D5" i="118" s="1"/>
  <c r="Q6" i="43"/>
  <c r="D5" i="113" s="1"/>
  <c r="AC6" i="43"/>
  <c r="AO6" i="43"/>
  <c r="D5" i="116" s="1"/>
  <c r="J78" i="40"/>
  <c r="Y81" i="44"/>
  <c r="J79" i="36"/>
  <c r="X5" i="25"/>
  <c r="R76" i="40"/>
  <c r="T80" i="36"/>
  <c r="J80" i="44"/>
  <c r="AG86" i="44"/>
  <c r="AH86" i="44"/>
  <c r="AJ86" i="44"/>
  <c r="D10" i="56"/>
  <c r="R11" i="54"/>
  <c r="E21" i="43"/>
  <c r="AD96" i="44"/>
  <c r="U96" i="44"/>
  <c r="K21" i="43"/>
  <c r="D20" i="57" s="1"/>
  <c r="BA21" i="43"/>
  <c r="D20" i="118" s="1"/>
  <c r="AC21" i="43"/>
  <c r="Q21" i="43"/>
  <c r="D20" i="113" s="1"/>
  <c r="AO21" i="43"/>
  <c r="D20" i="116" s="1"/>
  <c r="Y96" i="44"/>
  <c r="J93" i="40"/>
  <c r="AD109" i="44"/>
  <c r="E34" i="43"/>
  <c r="U109" i="44"/>
  <c r="AC34" i="43"/>
  <c r="Q34" i="43"/>
  <c r="D33" i="113" s="1"/>
  <c r="BA34" i="43"/>
  <c r="D33" i="118" s="1"/>
  <c r="K34" i="43"/>
  <c r="D33" i="57" s="1"/>
  <c r="AO34" i="43"/>
  <c r="D33" i="116" s="1"/>
  <c r="Y109" i="44"/>
  <c r="J106" i="40"/>
  <c r="AG87" i="44"/>
  <c r="AH87" i="44"/>
  <c r="AJ87" i="44"/>
  <c r="AI87" i="44"/>
  <c r="R12" i="54"/>
  <c r="D11" i="56"/>
  <c r="E35" i="43"/>
  <c r="AD110" i="44"/>
  <c r="U110" i="44"/>
  <c r="Q35" i="43"/>
  <c r="D34" i="113" s="1"/>
  <c r="K35" i="43"/>
  <c r="D34" i="57" s="1"/>
  <c r="BA35" i="43"/>
  <c r="D34" i="118" s="1"/>
  <c r="AC35" i="43"/>
  <c r="AO35" i="43"/>
  <c r="D34" i="116" s="1"/>
  <c r="J107" i="40"/>
  <c r="Y110" i="44"/>
  <c r="AD90" i="44"/>
  <c r="U90" i="44"/>
  <c r="E15" i="43"/>
  <c r="BA15" i="43"/>
  <c r="D14" i="118" s="1"/>
  <c r="AC15" i="43"/>
  <c r="Q15" i="43"/>
  <c r="D14" i="113" s="1"/>
  <c r="K15" i="43"/>
  <c r="D14" i="57" s="1"/>
  <c r="AO15" i="43"/>
  <c r="D14" i="116" s="1"/>
  <c r="J87" i="40"/>
  <c r="Y90" i="44"/>
  <c r="U92" i="44"/>
  <c r="E17" i="43"/>
  <c r="AD92" i="44"/>
  <c r="AC17" i="43"/>
  <c r="BA17" i="43"/>
  <c r="D16" i="118" s="1"/>
  <c r="Q17" i="43"/>
  <c r="D16" i="113" s="1"/>
  <c r="K17" i="43"/>
  <c r="D16" i="57" s="1"/>
  <c r="AO17" i="43"/>
  <c r="D16" i="116" s="1"/>
  <c r="J89" i="40"/>
  <c r="Y92" i="44"/>
  <c r="E36" i="43"/>
  <c r="U111" i="44"/>
  <c r="AD111" i="44"/>
  <c r="AC36" i="43"/>
  <c r="Q36" i="43"/>
  <c r="D35" i="113" s="1"/>
  <c r="K36" i="43"/>
  <c r="D35" i="57" s="1"/>
  <c r="BA36" i="43"/>
  <c r="D35" i="118" s="1"/>
  <c r="AO36" i="43"/>
  <c r="D35" i="116" s="1"/>
  <c r="Y111" i="44"/>
  <c r="J108" i="40"/>
  <c r="AG83" i="44"/>
  <c r="AH83" i="44"/>
  <c r="AJ83" i="44"/>
  <c r="D7" i="56"/>
  <c r="R8" i="54"/>
  <c r="AD108" i="44"/>
  <c r="U108" i="44"/>
  <c r="E33" i="43"/>
  <c r="K33" i="43"/>
  <c r="D32" i="57" s="1"/>
  <c r="BA33" i="43"/>
  <c r="D32" i="118" s="1"/>
  <c r="Q33" i="43"/>
  <c r="D32" i="113" s="1"/>
  <c r="AC33" i="43"/>
  <c r="AO33" i="43"/>
  <c r="D32" i="116" s="1"/>
  <c r="J105" i="40"/>
  <c r="Y108" i="44"/>
  <c r="T107" i="36"/>
  <c r="J107" i="44"/>
  <c r="AD99" i="44"/>
  <c r="U99" i="44"/>
  <c r="E24" i="43"/>
  <c r="K24" i="43"/>
  <c r="D23" i="57" s="1"/>
  <c r="Q24" i="43"/>
  <c r="D23" i="113" s="1"/>
  <c r="AC24" i="43"/>
  <c r="BA24" i="43"/>
  <c r="D23" i="118" s="1"/>
  <c r="AO24" i="43"/>
  <c r="D23" i="116" s="1"/>
  <c r="J96" i="40"/>
  <c r="Y99" i="44"/>
  <c r="T98" i="36"/>
  <c r="J98" i="44"/>
  <c r="E31" i="43"/>
  <c r="U106" i="44"/>
  <c r="AD106" i="44"/>
  <c r="BA31" i="43"/>
  <c r="D30" i="118" s="1"/>
  <c r="AC31" i="43"/>
  <c r="K31" i="43"/>
  <c r="D30" i="57" s="1"/>
  <c r="Q31" i="43"/>
  <c r="D30" i="113" s="1"/>
  <c r="AO31" i="43"/>
  <c r="D30" i="116" s="1"/>
  <c r="J103" i="40"/>
  <c r="Y106" i="44"/>
  <c r="D9" i="56"/>
  <c r="R10" i="54"/>
  <c r="AG85" i="44"/>
  <c r="AH85" i="44"/>
  <c r="AJ85" i="44"/>
  <c r="D8" i="56"/>
  <c r="R9" i="54"/>
  <c r="AG84" i="44"/>
  <c r="AH84" i="44"/>
  <c r="AJ84" i="44"/>
  <c r="E25" i="43"/>
  <c r="AD100" i="44"/>
  <c r="U100" i="44"/>
  <c r="AC25" i="43"/>
  <c r="Q25" i="43"/>
  <c r="D24" i="113" s="1"/>
  <c r="BA25" i="43"/>
  <c r="D24" i="118" s="1"/>
  <c r="K25" i="43"/>
  <c r="D24" i="57" s="1"/>
  <c r="AO25" i="43"/>
  <c r="D24" i="116" s="1"/>
  <c r="J97" i="40"/>
  <c r="Y100" i="44"/>
  <c r="U91" i="44"/>
  <c r="AD91" i="44"/>
  <c r="E16" i="43"/>
  <c r="Q16" i="43"/>
  <c r="D15" i="113" s="1"/>
  <c r="AC16" i="43"/>
  <c r="K16" i="43"/>
  <c r="D15" i="57" s="1"/>
  <c r="BA16" i="43"/>
  <c r="D15" i="118" s="1"/>
  <c r="AO16" i="43"/>
  <c r="D15" i="116" s="1"/>
  <c r="J88" i="40"/>
  <c r="Y91" i="44"/>
  <c r="R7" i="54"/>
  <c r="D6" i="56"/>
  <c r="AG82" i="44"/>
  <c r="AH82" i="44"/>
  <c r="AJ82" i="44"/>
  <c r="E27" i="43"/>
  <c r="U102" i="44"/>
  <c r="AD102" i="44"/>
  <c r="BA27" i="43"/>
  <c r="D26" i="118" s="1"/>
  <c r="AC27" i="43"/>
  <c r="Q27" i="43"/>
  <c r="D26" i="113" s="1"/>
  <c r="K27" i="43"/>
  <c r="D26" i="57" s="1"/>
  <c r="AO27" i="43"/>
  <c r="D26" i="116" s="1"/>
  <c r="J99" i="40"/>
  <c r="Y102" i="44"/>
  <c r="AD94" i="44"/>
  <c r="E19" i="43"/>
  <c r="U94" i="44"/>
  <c r="AC19" i="43"/>
  <c r="K19" i="43"/>
  <c r="D18" i="57" s="1"/>
  <c r="BA19" i="43"/>
  <c r="D18" i="118" s="1"/>
  <c r="Q19" i="43"/>
  <c r="D18" i="113" s="1"/>
  <c r="AO19" i="43"/>
  <c r="D18" i="116" s="1"/>
  <c r="J91" i="40"/>
  <c r="Y94" i="44"/>
  <c r="AD101" i="44"/>
  <c r="E26" i="43"/>
  <c r="U101" i="44"/>
  <c r="AC26" i="43"/>
  <c r="Q26" i="43"/>
  <c r="D25" i="113" s="1"/>
  <c r="BA26" i="43"/>
  <c r="D25" i="118" s="1"/>
  <c r="AO26" i="43"/>
  <c r="D25" i="116" s="1"/>
  <c r="K26" i="43"/>
  <c r="D25" i="57" s="1"/>
  <c r="J98" i="40"/>
  <c r="Y101" i="44"/>
  <c r="AD89" i="44"/>
  <c r="U89" i="44"/>
  <c r="E14" i="43"/>
  <c r="K14" i="43"/>
  <c r="D13" i="57" s="1"/>
  <c r="AC14" i="43"/>
  <c r="Q14" i="43"/>
  <c r="D13" i="113" s="1"/>
  <c r="BA14" i="43"/>
  <c r="D13" i="118" s="1"/>
  <c r="AO14" i="43"/>
  <c r="D13" i="116" s="1"/>
  <c r="J86" i="40"/>
  <c r="Y89" i="44"/>
  <c r="T88" i="36"/>
  <c r="J88" i="44"/>
  <c r="U104" i="44"/>
  <c r="E29" i="43"/>
  <c r="AD104" i="44"/>
  <c r="Q29" i="43"/>
  <c r="D28" i="113" s="1"/>
  <c r="BA29" i="43"/>
  <c r="D28" i="118" s="1"/>
  <c r="AC29" i="43"/>
  <c r="K29" i="43"/>
  <c r="D28" i="57" s="1"/>
  <c r="AO29" i="43"/>
  <c r="D28" i="116" s="1"/>
  <c r="J101" i="40"/>
  <c r="Y104" i="44"/>
  <c r="T103" i="36"/>
  <c r="J103" i="44"/>
  <c r="AD105" i="44"/>
  <c r="U105" i="44"/>
  <c r="E30" i="43"/>
  <c r="K30" i="43"/>
  <c r="D29" i="57" s="1"/>
  <c r="AC30" i="43"/>
  <c r="BA30" i="43"/>
  <c r="D29" i="118" s="1"/>
  <c r="Q30" i="43"/>
  <c r="D29" i="113" s="1"/>
  <c r="AO30" i="43"/>
  <c r="D29" i="116" s="1"/>
  <c r="J102" i="40"/>
  <c r="Y105" i="44"/>
  <c r="E22" i="43"/>
  <c r="AD97" i="44"/>
  <c r="U97" i="44"/>
  <c r="BA22" i="43"/>
  <c r="D21" i="118" s="1"/>
  <c r="Q22" i="43"/>
  <c r="D21" i="113" s="1"/>
  <c r="AC22" i="43"/>
  <c r="K22" i="43"/>
  <c r="D21" i="57" s="1"/>
  <c r="AO22" i="43"/>
  <c r="D21" i="116" s="1"/>
  <c r="J94" i="40"/>
  <c r="Y97" i="44"/>
  <c r="AD93" i="44"/>
  <c r="U93" i="44"/>
  <c r="E18" i="43"/>
  <c r="BA18" i="43"/>
  <c r="D17" i="118" s="1"/>
  <c r="Q18" i="43"/>
  <c r="D17" i="113" s="1"/>
  <c r="K18" i="43"/>
  <c r="D17" i="57" s="1"/>
  <c r="AC18" i="43"/>
  <c r="AO18" i="43"/>
  <c r="D17" i="116" s="1"/>
  <c r="J90" i="40"/>
  <c r="Y93" i="44"/>
  <c r="E20" i="43"/>
  <c r="AD95" i="44"/>
  <c r="U95" i="44"/>
  <c r="K20" i="43"/>
  <c r="D19" i="57" s="1"/>
  <c r="BA20" i="43"/>
  <c r="D19" i="118" s="1"/>
  <c r="Q20" i="43"/>
  <c r="D19" i="113" s="1"/>
  <c r="AC20" i="43"/>
  <c r="AO20" i="43"/>
  <c r="D19" i="116" s="1"/>
  <c r="J92" i="40"/>
  <c r="Y95" i="44"/>
  <c r="Z190" i="44" l="1"/>
  <c r="AI18" i="44"/>
  <c r="W42" i="44"/>
  <c r="W79" i="44"/>
  <c r="AI111" i="44"/>
  <c r="AI68" i="44"/>
  <c r="AI106" i="44"/>
  <c r="AI44" i="44"/>
  <c r="AI58" i="44"/>
  <c r="AI52" i="44"/>
  <c r="AI20" i="44"/>
  <c r="AI15" i="44"/>
  <c r="AI22" i="44"/>
  <c r="AI36" i="44"/>
  <c r="AI24" i="44"/>
  <c r="AI102" i="44"/>
  <c r="AI91" i="44"/>
  <c r="AI65" i="44"/>
  <c r="AI26" i="44"/>
  <c r="AI56" i="44"/>
  <c r="AI104" i="44"/>
  <c r="AI92" i="44"/>
  <c r="AI54" i="44"/>
  <c r="AI57" i="44"/>
  <c r="AI63" i="44"/>
  <c r="AI67" i="44"/>
  <c r="AI71" i="44"/>
  <c r="AI69" i="44"/>
  <c r="AI23" i="44"/>
  <c r="AI21" i="44"/>
  <c r="AI35" i="44"/>
  <c r="AG95" i="44"/>
  <c r="AH95" i="44"/>
  <c r="AJ95" i="44"/>
  <c r="AI95" i="44"/>
  <c r="D19" i="56"/>
  <c r="R20" i="54"/>
  <c r="D17" i="56"/>
  <c r="R18" i="54"/>
  <c r="AG93" i="44"/>
  <c r="AH93" i="44"/>
  <c r="AJ93" i="44"/>
  <c r="AI93" i="44"/>
  <c r="AH97" i="44"/>
  <c r="AG97" i="44"/>
  <c r="AJ97" i="44"/>
  <c r="AI97" i="44"/>
  <c r="D21" i="56"/>
  <c r="R22" i="54"/>
  <c r="R30" i="54"/>
  <c r="D29" i="56"/>
  <c r="AG105" i="44"/>
  <c r="AH105" i="44"/>
  <c r="AJ105" i="44"/>
  <c r="AI105" i="44"/>
  <c r="U103" i="44"/>
  <c r="AD103" i="44"/>
  <c r="E28" i="43"/>
  <c r="AC28" i="43"/>
  <c r="BA28" i="43"/>
  <c r="D27" i="118" s="1"/>
  <c r="Q28" i="43"/>
  <c r="D27" i="113" s="1"/>
  <c r="K28" i="43"/>
  <c r="D27" i="57" s="1"/>
  <c r="AO28" i="43"/>
  <c r="D27" i="116" s="1"/>
  <c r="J100" i="40"/>
  <c r="Y103" i="44"/>
  <c r="D28" i="56"/>
  <c r="R29" i="54"/>
  <c r="AG104" i="44"/>
  <c r="AH104" i="44"/>
  <c r="AJ104" i="44"/>
  <c r="E13" i="43"/>
  <c r="AD88" i="44"/>
  <c r="U88" i="44"/>
  <c r="BA13" i="43"/>
  <c r="D12" i="118" s="1"/>
  <c r="K13" i="43"/>
  <c r="D12" i="57" s="1"/>
  <c r="Q13" i="43"/>
  <c r="D12" i="113" s="1"/>
  <c r="AC13" i="43"/>
  <c r="AO13" i="43"/>
  <c r="D12" i="116" s="1"/>
  <c r="J85" i="40"/>
  <c r="Y88" i="44"/>
  <c r="R14" i="54"/>
  <c r="D13" i="56"/>
  <c r="AG89" i="44"/>
  <c r="AH89" i="44"/>
  <c r="AJ89" i="44"/>
  <c r="AI89" i="44"/>
  <c r="AG101" i="44"/>
  <c r="AH101" i="44"/>
  <c r="AJ101" i="44"/>
  <c r="D25" i="56"/>
  <c r="R26" i="54"/>
  <c r="AI101" i="44"/>
  <c r="AG94" i="44"/>
  <c r="AH94" i="44"/>
  <c r="AJ94" i="44"/>
  <c r="D18" i="56"/>
  <c r="R19" i="54"/>
  <c r="AI94" i="44"/>
  <c r="AG102" i="44"/>
  <c r="AH102" i="44"/>
  <c r="AJ102" i="44"/>
  <c r="D26" i="56"/>
  <c r="R27" i="54"/>
  <c r="R16" i="54"/>
  <c r="D15" i="56"/>
  <c r="AG91" i="44"/>
  <c r="AH91" i="44"/>
  <c r="AJ91" i="44"/>
  <c r="AG100" i="44"/>
  <c r="AH100" i="44"/>
  <c r="AJ100" i="44"/>
  <c r="AI100" i="44"/>
  <c r="R25" i="54"/>
  <c r="D24" i="56"/>
  <c r="AG106" i="44"/>
  <c r="AH106" i="44"/>
  <c r="AJ106" i="44"/>
  <c r="D30" i="56"/>
  <c r="R31" i="54"/>
  <c r="U98" i="44"/>
  <c r="AD98" i="44"/>
  <c r="E23" i="43"/>
  <c r="K23" i="43"/>
  <c r="D22" i="57" s="1"/>
  <c r="AC23" i="43"/>
  <c r="Q23" i="43"/>
  <c r="D22" i="113" s="1"/>
  <c r="BA23" i="43"/>
  <c r="D22" i="118" s="1"/>
  <c r="AO23" i="43"/>
  <c r="D22" i="116" s="1"/>
  <c r="J95" i="40"/>
  <c r="Y98" i="44"/>
  <c r="R24" i="54"/>
  <c r="D23" i="56"/>
  <c r="AG99" i="44"/>
  <c r="AH99" i="44"/>
  <c r="AJ99" i="44"/>
  <c r="AI99" i="44"/>
  <c r="U107" i="44"/>
  <c r="AD107" i="44"/>
  <c r="E32" i="43"/>
  <c r="AC32" i="43"/>
  <c r="BA32" i="43"/>
  <c r="D31" i="118" s="1"/>
  <c r="K32" i="43"/>
  <c r="D31" i="57" s="1"/>
  <c r="Q32" i="43"/>
  <c r="D31" i="113" s="1"/>
  <c r="AO32" i="43"/>
  <c r="D31" i="116" s="1"/>
  <c r="J104" i="40"/>
  <c r="Y107" i="44"/>
  <c r="D32" i="56"/>
  <c r="R33" i="54"/>
  <c r="AG108" i="44"/>
  <c r="AH108" i="44"/>
  <c r="AJ108" i="44"/>
  <c r="AI108" i="44"/>
  <c r="AG111" i="44"/>
  <c r="AH111" i="44"/>
  <c r="AJ111" i="44"/>
  <c r="D35" i="56"/>
  <c r="R36" i="54"/>
  <c r="D16" i="56"/>
  <c r="R17" i="54"/>
  <c r="AG92" i="44"/>
  <c r="AH92" i="44"/>
  <c r="AJ92" i="44"/>
  <c r="R15" i="54"/>
  <c r="D14" i="56"/>
  <c r="AG90" i="44"/>
  <c r="AH90" i="44"/>
  <c r="AJ90" i="44"/>
  <c r="AI90" i="44"/>
  <c r="AG110" i="44"/>
  <c r="AH110" i="44"/>
  <c r="AJ110" i="44"/>
  <c r="AI110" i="44"/>
  <c r="R35" i="54"/>
  <c r="D34" i="56"/>
  <c r="AG109" i="44"/>
  <c r="AH109" i="44"/>
  <c r="AJ109" i="44"/>
  <c r="D33" i="56"/>
  <c r="R34" i="54"/>
  <c r="AI109" i="44"/>
  <c r="AG96" i="44"/>
  <c r="AH96" i="44"/>
  <c r="AJ96" i="44"/>
  <c r="AI96" i="44"/>
  <c r="R21" i="54"/>
  <c r="D20" i="56"/>
  <c r="AD80" i="44"/>
  <c r="U80" i="44"/>
  <c r="E5" i="43"/>
  <c r="BA5" i="43"/>
  <c r="D4" i="118" s="1"/>
  <c r="Q5" i="43"/>
  <c r="D4" i="113" s="1"/>
  <c r="K5" i="43"/>
  <c r="D4" i="57" s="1"/>
  <c r="AC5" i="43"/>
  <c r="AO5" i="43"/>
  <c r="D4" i="116" s="1"/>
  <c r="J77" i="40"/>
  <c r="Y80" i="44"/>
  <c r="T79" i="36"/>
  <c r="J79" i="44"/>
  <c r="AG81" i="44"/>
  <c r="AH81" i="44"/>
  <c r="AJ81" i="44"/>
  <c r="D5" i="56"/>
  <c r="R6" i="54"/>
  <c r="AI81" i="44"/>
  <c r="AG58" i="44"/>
  <c r="AH58" i="44"/>
  <c r="AJ58" i="44"/>
  <c r="J20" i="54"/>
  <c r="C19" i="56"/>
  <c r="C15" i="56"/>
  <c r="J16" i="54"/>
  <c r="AG54" i="44"/>
  <c r="AH54" i="44"/>
  <c r="AJ54" i="44"/>
  <c r="C18" i="56"/>
  <c r="J19" i="54"/>
  <c r="AG57" i="44"/>
  <c r="AH57" i="44"/>
  <c r="AJ57" i="44"/>
  <c r="C26" i="56"/>
  <c r="J27" i="54"/>
  <c r="AG65" i="44"/>
  <c r="AH65" i="44"/>
  <c r="AJ65" i="44"/>
  <c r="J18" i="54"/>
  <c r="C17" i="56"/>
  <c r="AG56" i="44"/>
  <c r="AH56" i="44"/>
  <c r="AJ56" i="44"/>
  <c r="C29" i="56"/>
  <c r="J30" i="54"/>
  <c r="AG68" i="44"/>
  <c r="AH68" i="44"/>
  <c r="AJ68" i="44"/>
  <c r="C24" i="56"/>
  <c r="J25" i="54"/>
  <c r="AG63" i="44"/>
  <c r="AH63" i="44"/>
  <c r="AJ63" i="44"/>
  <c r="AG60" i="44"/>
  <c r="AH60" i="44"/>
  <c r="AJ60" i="44"/>
  <c r="AI60" i="44"/>
  <c r="C21" i="56"/>
  <c r="J22" i="54"/>
  <c r="AG64" i="44"/>
  <c r="AH64" i="44"/>
  <c r="AJ64" i="44"/>
  <c r="C25" i="56"/>
  <c r="J26" i="54"/>
  <c r="AI64" i="44"/>
  <c r="U51" i="44"/>
  <c r="AD51" i="44"/>
  <c r="D13" i="43"/>
  <c r="J13" i="43"/>
  <c r="C12" i="57" s="1"/>
  <c r="P13" i="43"/>
  <c r="C12" i="113" s="1"/>
  <c r="AZ13" i="43"/>
  <c r="C12" i="118" s="1"/>
  <c r="AB13" i="43"/>
  <c r="AN13" i="43"/>
  <c r="C12" i="116" s="1"/>
  <c r="J49" i="40"/>
  <c r="Y51" i="44"/>
  <c r="C13" i="56"/>
  <c r="J14" i="54"/>
  <c r="AG52" i="44"/>
  <c r="AH52" i="44"/>
  <c r="AJ52" i="44"/>
  <c r="AD66" i="44"/>
  <c r="U66" i="44"/>
  <c r="D28" i="43"/>
  <c r="AZ28" i="43"/>
  <c r="C27" i="118" s="1"/>
  <c r="P28" i="43"/>
  <c r="C27" i="113" s="1"/>
  <c r="J28" i="43"/>
  <c r="C27" i="57" s="1"/>
  <c r="AB28" i="43"/>
  <c r="AN28" i="43"/>
  <c r="C27" i="116" s="1"/>
  <c r="J64" i="40"/>
  <c r="Y66" i="44"/>
  <c r="AG67" i="44"/>
  <c r="AH67" i="44"/>
  <c r="AJ67" i="44"/>
  <c r="J29" i="54"/>
  <c r="C28" i="56"/>
  <c r="C35" i="56"/>
  <c r="J36" i="54"/>
  <c r="AG74" i="44"/>
  <c r="AH74" i="44"/>
  <c r="AJ74" i="44"/>
  <c r="AI74" i="44"/>
  <c r="AD70" i="44"/>
  <c r="D32" i="43"/>
  <c r="U70" i="44"/>
  <c r="AN32" i="43"/>
  <c r="C31" i="116" s="1"/>
  <c r="P32" i="43"/>
  <c r="C31" i="113" s="1"/>
  <c r="AB32" i="43"/>
  <c r="J32" i="43"/>
  <c r="C31" i="57" s="1"/>
  <c r="AZ32" i="43"/>
  <c r="C31" i="118" s="1"/>
  <c r="J68" i="40"/>
  <c r="Y70" i="44"/>
  <c r="AG71" i="44"/>
  <c r="AH71" i="44"/>
  <c r="AJ71" i="44"/>
  <c r="J33" i="54"/>
  <c r="C32" i="56"/>
  <c r="AG69" i="44"/>
  <c r="AH69" i="44"/>
  <c r="AJ69" i="44"/>
  <c r="J31" i="54"/>
  <c r="C30" i="56"/>
  <c r="J34" i="54"/>
  <c r="C33" i="56"/>
  <c r="AG72" i="44"/>
  <c r="AH72" i="44"/>
  <c r="AJ72" i="44"/>
  <c r="AI72" i="44"/>
  <c r="C34" i="56"/>
  <c r="J35" i="54"/>
  <c r="AG73" i="44"/>
  <c r="AH73" i="44"/>
  <c r="AJ73" i="44"/>
  <c r="AI73" i="44"/>
  <c r="C16" i="56"/>
  <c r="J17" i="54"/>
  <c r="AG55" i="44"/>
  <c r="AH55" i="44"/>
  <c r="AJ55" i="44"/>
  <c r="AI55" i="44"/>
  <c r="AD61" i="44"/>
  <c r="D23" i="43"/>
  <c r="U61" i="44"/>
  <c r="AN23" i="43"/>
  <c r="C22" i="116" s="1"/>
  <c r="P23" i="43"/>
  <c r="C22" i="113" s="1"/>
  <c r="AZ23" i="43"/>
  <c r="C22" i="118" s="1"/>
  <c r="AB23" i="43"/>
  <c r="J23" i="43"/>
  <c r="C22" i="57" s="1"/>
  <c r="Y61" i="44"/>
  <c r="J59" i="40"/>
  <c r="J24" i="54"/>
  <c r="C23" i="56"/>
  <c r="AG62" i="44"/>
  <c r="AH62" i="44"/>
  <c r="AJ62" i="44"/>
  <c r="AI62" i="44"/>
  <c r="J21" i="54"/>
  <c r="C20" i="56"/>
  <c r="AG59" i="44"/>
  <c r="AH59" i="44"/>
  <c r="AJ59" i="44"/>
  <c r="AI59" i="44"/>
  <c r="J15" i="54"/>
  <c r="C14" i="56"/>
  <c r="AG53" i="44"/>
  <c r="AH53" i="44"/>
  <c r="AJ53" i="44"/>
  <c r="AI53" i="44"/>
  <c r="U43" i="44"/>
  <c r="AD43" i="44"/>
  <c r="D5" i="43"/>
  <c r="P5" i="43"/>
  <c r="C4" i="113" s="1"/>
  <c r="J5" i="43"/>
  <c r="C4" i="57" s="1"/>
  <c r="AZ5" i="43"/>
  <c r="C4" i="118" s="1"/>
  <c r="AB5" i="43"/>
  <c r="AN5" i="43"/>
  <c r="C4" i="116" s="1"/>
  <c r="J41" i="40"/>
  <c r="Y43" i="44"/>
  <c r="T42" i="36"/>
  <c r="J42" i="44"/>
  <c r="AG44" i="44"/>
  <c r="AH44" i="44"/>
  <c r="AJ44" i="44"/>
  <c r="C5" i="56"/>
  <c r="J6" i="54"/>
  <c r="AH28" i="44"/>
  <c r="AG28" i="44"/>
  <c r="AJ28" i="44"/>
  <c r="B27" i="54"/>
  <c r="B26" i="56"/>
  <c r="AI28" i="44"/>
  <c r="AH20" i="44"/>
  <c r="AG20" i="44"/>
  <c r="AJ20" i="44"/>
  <c r="B19" i="54"/>
  <c r="B18" i="56"/>
  <c r="AH27" i="44"/>
  <c r="AG27" i="44"/>
  <c r="AJ27" i="44"/>
  <c r="B25" i="56"/>
  <c r="B26" i="54"/>
  <c r="AI27" i="44"/>
  <c r="AH21" i="44"/>
  <c r="AG21" i="44"/>
  <c r="AJ21" i="44"/>
  <c r="B19" i="56"/>
  <c r="B20" i="54"/>
  <c r="AD14" i="44"/>
  <c r="U14" i="44"/>
  <c r="C13" i="43"/>
  <c r="J13" i="40"/>
  <c r="W13" i="40" s="1"/>
  <c r="O13" i="43"/>
  <c r="B12" i="113" s="1"/>
  <c r="AY13" i="43"/>
  <c r="B12" i="118" s="1"/>
  <c r="I13" i="43"/>
  <c r="B12" i="57" s="1"/>
  <c r="AA13" i="43"/>
  <c r="AM13" i="43"/>
  <c r="B12" i="116" s="1"/>
  <c r="Y14" i="44"/>
  <c r="AH15" i="44"/>
  <c r="AG15" i="44"/>
  <c r="AJ15" i="44"/>
  <c r="B13" i="56"/>
  <c r="B14" i="54"/>
  <c r="B16" i="54"/>
  <c r="B15" i="56"/>
  <c r="AH17" i="44"/>
  <c r="AG17" i="44"/>
  <c r="AJ17" i="44"/>
  <c r="AI17" i="44"/>
  <c r="C28" i="43"/>
  <c r="AD29" i="44"/>
  <c r="U29" i="44"/>
  <c r="J28" i="40"/>
  <c r="W28" i="40" s="1"/>
  <c r="O28" i="43"/>
  <c r="B27" i="113" s="1"/>
  <c r="I28" i="43"/>
  <c r="B27" i="57" s="1"/>
  <c r="AY28" i="43"/>
  <c r="B27" i="118" s="1"/>
  <c r="AA28" i="43"/>
  <c r="AM28" i="43"/>
  <c r="B27" i="116" s="1"/>
  <c r="Y29" i="44"/>
  <c r="AH30" i="44"/>
  <c r="AG30" i="44"/>
  <c r="AJ30" i="44"/>
  <c r="B28" i="56"/>
  <c r="B29" i="54"/>
  <c r="AI30" i="44"/>
  <c r="AH26" i="44"/>
  <c r="AG26" i="44"/>
  <c r="AJ26" i="44"/>
  <c r="B24" i="56"/>
  <c r="B25" i="54"/>
  <c r="AH19" i="44"/>
  <c r="AG19" i="44"/>
  <c r="AJ19" i="44"/>
  <c r="B17" i="56"/>
  <c r="B18" i="54"/>
  <c r="AI19" i="44"/>
  <c r="AH31" i="44"/>
  <c r="AG31" i="44"/>
  <c r="AJ31" i="44"/>
  <c r="AI31" i="44"/>
  <c r="B29" i="56"/>
  <c r="B30" i="54"/>
  <c r="AH23" i="44"/>
  <c r="AG23" i="44"/>
  <c r="AJ23" i="44"/>
  <c r="B22" i="54"/>
  <c r="B21" i="56"/>
  <c r="AG37" i="44"/>
  <c r="AH37" i="44"/>
  <c r="AJ37" i="44"/>
  <c r="B35" i="56"/>
  <c r="B36" i="54"/>
  <c r="AI37" i="44"/>
  <c r="B34" i="56"/>
  <c r="B35" i="54"/>
  <c r="AG36" i="44"/>
  <c r="AH36" i="44"/>
  <c r="AJ36" i="44"/>
  <c r="AH35" i="44"/>
  <c r="AG35" i="44"/>
  <c r="AJ35" i="44"/>
  <c r="B34" i="54"/>
  <c r="B33" i="56"/>
  <c r="AD33" i="44"/>
  <c r="C32" i="43"/>
  <c r="U33" i="44"/>
  <c r="J32" i="40"/>
  <c r="W32" i="40" s="1"/>
  <c r="AY32" i="43"/>
  <c r="B31" i="118" s="1"/>
  <c r="O32" i="43"/>
  <c r="B31" i="113" s="1"/>
  <c r="I32" i="43"/>
  <c r="B31" i="57" s="1"/>
  <c r="AA32" i="43"/>
  <c r="AM32" i="43"/>
  <c r="B31" i="116" s="1"/>
  <c r="Y33" i="44"/>
  <c r="AG34" i="44"/>
  <c r="AH34" i="44"/>
  <c r="AJ34" i="44"/>
  <c r="B32" i="56"/>
  <c r="B33" i="54"/>
  <c r="AI34" i="44"/>
  <c r="AH24" i="44"/>
  <c r="AG24" i="44"/>
  <c r="AJ24" i="44"/>
  <c r="B23" i="54"/>
  <c r="B22" i="56"/>
  <c r="AH25" i="44"/>
  <c r="AG25" i="44"/>
  <c r="AJ25" i="44"/>
  <c r="AI25" i="44"/>
  <c r="B24" i="54"/>
  <c r="B23" i="56"/>
  <c r="AG16" i="44"/>
  <c r="AH16" i="44"/>
  <c r="AJ16" i="44"/>
  <c r="B15" i="54"/>
  <c r="B14" i="56"/>
  <c r="AI16" i="44"/>
  <c r="AG32" i="44"/>
  <c r="AH32" i="44"/>
  <c r="AJ32" i="44"/>
  <c r="AI32" i="44"/>
  <c r="B30" i="56"/>
  <c r="B31" i="54"/>
  <c r="AH18" i="44"/>
  <c r="AG18" i="44"/>
  <c r="AJ18" i="44"/>
  <c r="B17" i="54"/>
  <c r="B16" i="56"/>
  <c r="AH22" i="44"/>
  <c r="AG22" i="44"/>
  <c r="AJ22" i="44"/>
  <c r="B20" i="56"/>
  <c r="B21" i="54"/>
  <c r="AD6" i="44"/>
  <c r="C5" i="43"/>
  <c r="U6" i="44"/>
  <c r="J5" i="40"/>
  <c r="W5" i="40" s="1"/>
  <c r="O5" i="43"/>
  <c r="B4" i="113" s="1"/>
  <c r="AY5" i="43"/>
  <c r="B4" i="118" s="1"/>
  <c r="I5" i="43"/>
  <c r="B4" i="57" s="1"/>
  <c r="AA5" i="43"/>
  <c r="AM5" i="43"/>
  <c r="B4" i="116" s="1"/>
  <c r="Y6" i="44"/>
  <c r="T5" i="36"/>
  <c r="J5" i="44"/>
  <c r="B6" i="54"/>
  <c r="B5" i="56"/>
  <c r="AG7" i="44"/>
  <c r="AH7" i="44"/>
  <c r="AJ7" i="44"/>
  <c r="AI7" i="44"/>
  <c r="W190" i="44" l="1"/>
  <c r="AI43" i="44"/>
  <c r="AI107" i="44"/>
  <c r="AI98" i="44"/>
  <c r="AI103" i="44"/>
  <c r="AI51" i="44"/>
  <c r="U5" i="44"/>
  <c r="C4" i="43"/>
  <c r="AD5" i="44"/>
  <c r="Y5" i="44"/>
  <c r="J4" i="40"/>
  <c r="W4" i="40" s="1"/>
  <c r="I4" i="43"/>
  <c r="B3" i="57" s="1"/>
  <c r="O4" i="43"/>
  <c r="B3" i="113" s="1"/>
  <c r="AA4" i="43"/>
  <c r="AY4" i="43"/>
  <c r="B3" i="118" s="1"/>
  <c r="AM4" i="43"/>
  <c r="B3" i="116" s="1"/>
  <c r="AH6" i="44"/>
  <c r="AG6" i="44"/>
  <c r="AJ6" i="44"/>
  <c r="B5" i="54"/>
  <c r="B4" i="56"/>
  <c r="AI6" i="44"/>
  <c r="AH33" i="44"/>
  <c r="AG33" i="44"/>
  <c r="AJ33" i="44"/>
  <c r="B31" i="56"/>
  <c r="B32" i="54"/>
  <c r="AI33" i="44"/>
  <c r="AH29" i="44"/>
  <c r="AG29" i="44"/>
  <c r="AJ29" i="44"/>
  <c r="AI29" i="44"/>
  <c r="B27" i="56"/>
  <c r="B28" i="54"/>
  <c r="B13" i="54"/>
  <c r="B12" i="56"/>
  <c r="AG14" i="44"/>
  <c r="AH14" i="44"/>
  <c r="AJ14" i="44"/>
  <c r="AI14" i="44"/>
  <c r="D4" i="43"/>
  <c r="U42" i="44"/>
  <c r="AD42" i="44"/>
  <c r="AZ4" i="43"/>
  <c r="C3" i="118" s="1"/>
  <c r="J4" i="43"/>
  <c r="C3" i="57" s="1"/>
  <c r="P4" i="43"/>
  <c r="C3" i="113" s="1"/>
  <c r="AB4" i="43"/>
  <c r="AN4" i="43"/>
  <c r="C3" i="116" s="1"/>
  <c r="J40" i="40"/>
  <c r="Y42" i="44"/>
  <c r="C4" i="56"/>
  <c r="J5" i="54"/>
  <c r="AG43" i="44"/>
  <c r="AH43" i="44"/>
  <c r="AJ43" i="44"/>
  <c r="AG61" i="44"/>
  <c r="AH61" i="44"/>
  <c r="AJ61" i="44"/>
  <c r="J23" i="54"/>
  <c r="C22" i="56"/>
  <c r="AI61" i="44"/>
  <c r="AG70" i="44"/>
  <c r="AH70" i="44"/>
  <c r="AJ70" i="44"/>
  <c r="J32" i="54"/>
  <c r="C31" i="56"/>
  <c r="AI70" i="44"/>
  <c r="C27" i="56"/>
  <c r="J28" i="54"/>
  <c r="AG66" i="44"/>
  <c r="AH66" i="44"/>
  <c r="AJ66" i="44"/>
  <c r="AI66" i="44"/>
  <c r="J13" i="54"/>
  <c r="C12" i="56"/>
  <c r="AG51" i="44"/>
  <c r="AH51" i="44"/>
  <c r="AJ51" i="44"/>
  <c r="E4" i="43"/>
  <c r="AD79" i="44"/>
  <c r="U79" i="44"/>
  <c r="K4" i="43"/>
  <c r="D3" i="57" s="1"/>
  <c r="Q4" i="43"/>
  <c r="D3" i="113" s="1"/>
  <c r="BA4" i="43"/>
  <c r="D3" i="118" s="1"/>
  <c r="AC4" i="43"/>
  <c r="AO4" i="43"/>
  <c r="D3" i="116" s="1"/>
  <c r="J76" i="40"/>
  <c r="Y79" i="44"/>
  <c r="D4" i="56"/>
  <c r="R5" i="54"/>
  <c r="AG80" i="44"/>
  <c r="AH80" i="44"/>
  <c r="AJ80" i="44"/>
  <c r="AI80" i="44"/>
  <c r="D31" i="56"/>
  <c r="R32" i="54"/>
  <c r="AG107" i="44"/>
  <c r="AH107" i="44"/>
  <c r="AJ107" i="44"/>
  <c r="D22" i="56"/>
  <c r="R23" i="54"/>
  <c r="AG98" i="44"/>
  <c r="AH98" i="44"/>
  <c r="AJ98" i="44"/>
  <c r="AG88" i="44"/>
  <c r="AH88" i="44"/>
  <c r="AJ88" i="44"/>
  <c r="AI88" i="44"/>
  <c r="R13" i="54"/>
  <c r="D12" i="56"/>
  <c r="D27" i="56"/>
  <c r="R28" i="54"/>
  <c r="AG103" i="44"/>
  <c r="AH103" i="44"/>
  <c r="AJ103" i="44"/>
  <c r="Y190" i="44" l="1"/>
  <c r="AI42" i="44"/>
  <c r="AG79" i="44"/>
  <c r="AH79" i="44"/>
  <c r="AJ79" i="44"/>
  <c r="AI79" i="44"/>
  <c r="R4" i="54"/>
  <c r="D3" i="56"/>
  <c r="AH42" i="44"/>
  <c r="AG42" i="44"/>
  <c r="AJ42" i="44"/>
  <c r="J4" i="54"/>
  <c r="C3" i="56"/>
  <c r="AI5" i="44"/>
  <c r="AI190" i="44" s="1"/>
  <c r="AD190" i="44"/>
  <c r="B3" i="56"/>
  <c r="B4" i="54"/>
  <c r="AH5" i="44"/>
  <c r="AG5" i="44"/>
  <c r="AJ5" i="44"/>
  <c r="AJ190" i="44" l="1"/>
  <c r="AG190" i="44"/>
  <c r="AH190" i="44"/>
</calcChain>
</file>

<file path=xl/sharedStrings.xml><?xml version="1.0" encoding="utf-8"?>
<sst xmlns="http://schemas.openxmlformats.org/spreadsheetml/2006/main" count="5273" uniqueCount="343">
  <si>
    <t>Índice de mortes por bilhão de veículos - quilômetros</t>
  </si>
  <si>
    <t>TOTAL</t>
  </si>
  <si>
    <t>PEDESTRE</t>
  </si>
  <si>
    <t>CICLISTA</t>
  </si>
  <si>
    <t>MOTOCICLETA</t>
  </si>
  <si>
    <t>TRICICLO</t>
  </si>
  <si>
    <t>VEÍCULO LEVE</t>
  </si>
  <si>
    <t>CAMINHÃO</t>
  </si>
  <si>
    <t>ÔNIBUS</t>
  </si>
  <si>
    <t>OUTROS</t>
  </si>
  <si>
    <t>São Paulo</t>
  </si>
  <si>
    <t>Distrito Federal</t>
  </si>
  <si>
    <t>Rio de Janeiro</t>
  </si>
  <si>
    <t>Rio Grande do Sul</t>
  </si>
  <si>
    <t>Santa Catarina</t>
  </si>
  <si>
    <t>Amapá</t>
  </si>
  <si>
    <t>Amazonas</t>
  </si>
  <si>
    <t>Roraima</t>
  </si>
  <si>
    <t>Minas Gerais</t>
  </si>
  <si>
    <t>Rondônia</t>
  </si>
  <si>
    <t>Goiás</t>
  </si>
  <si>
    <t>Rio Grande do Norte</t>
  </si>
  <si>
    <t>Paraná</t>
  </si>
  <si>
    <t>Acre</t>
  </si>
  <si>
    <t>Mato Grosso</t>
  </si>
  <si>
    <t>Mato Grosso do Sul</t>
  </si>
  <si>
    <t>Espírito Santo</t>
  </si>
  <si>
    <t>Ceará</t>
  </si>
  <si>
    <t>Pará</t>
  </si>
  <si>
    <t>Tocantins</t>
  </si>
  <si>
    <t>Pernambuco</t>
  </si>
  <si>
    <t>Bahia</t>
  </si>
  <si>
    <t>Sergipe</t>
  </si>
  <si>
    <t>Maranhão</t>
  </si>
  <si>
    <t>Paraíba</t>
  </si>
  <si>
    <t>Alagoas</t>
  </si>
  <si>
    <t>Piauí</t>
  </si>
  <si>
    <t>Brasil</t>
  </si>
  <si>
    <t>Região Norte</t>
  </si>
  <si>
    <t>Região Nordeste</t>
  </si>
  <si>
    <t>Região Sudeste</t>
  </si>
  <si>
    <t>Região Sul</t>
  </si>
  <si>
    <t>Região Centro-Oeste</t>
  </si>
  <si>
    <t>Mortes por 100 mil/hab.</t>
  </si>
  <si>
    <t>Mortes/ 10 mil veículos</t>
  </si>
  <si>
    <t>Mortes/bilhão de veic. km</t>
  </si>
  <si>
    <t>Mortes por 100mil hab</t>
  </si>
  <si>
    <t>Norte</t>
  </si>
  <si>
    <t xml:space="preserve">Acre </t>
  </si>
  <si>
    <t xml:space="preserve">Amapá </t>
  </si>
  <si>
    <t xml:space="preserve">Pará </t>
  </si>
  <si>
    <t xml:space="preserve">Rondônia </t>
  </si>
  <si>
    <t>Nordeste</t>
  </si>
  <si>
    <t xml:space="preserve">Maranhão </t>
  </si>
  <si>
    <t xml:space="preserve">Paraíba </t>
  </si>
  <si>
    <t xml:space="preserve">Pernambuco </t>
  </si>
  <si>
    <t xml:space="preserve">Rio Grande do Norte </t>
  </si>
  <si>
    <t>Sudeste</t>
  </si>
  <si>
    <t xml:space="preserve">Minas Gerais </t>
  </si>
  <si>
    <t xml:space="preserve">São Paulo </t>
  </si>
  <si>
    <t>Sul</t>
  </si>
  <si>
    <t xml:space="preserve">Rio Grande do Sul </t>
  </si>
  <si>
    <t>Centro-Oeste</t>
  </si>
  <si>
    <t>Índice de motorização</t>
  </si>
  <si>
    <t>Mortes por 10 mil veic.</t>
  </si>
  <si>
    <t>Relação dos índices</t>
  </si>
  <si>
    <r>
      <t>Mortes/10</t>
    </r>
    <r>
      <rPr>
        <b/>
        <vertAlign val="superscript"/>
        <sz val="10"/>
        <color theme="1"/>
        <rFont val="Arial"/>
        <family val="2"/>
      </rPr>
      <t>9</t>
    </r>
    <r>
      <rPr>
        <b/>
        <sz val="10"/>
        <color theme="1"/>
        <rFont val="Arial"/>
        <family val="2"/>
      </rPr>
      <t>km</t>
    </r>
  </si>
  <si>
    <t>Mortes</t>
  </si>
  <si>
    <t>Mortes/100mil hab</t>
  </si>
  <si>
    <t>Mortes/10mil veic</t>
  </si>
  <si>
    <t>Veic/hab</t>
  </si>
  <si>
    <r>
      <t xml:space="preserve">PIB </t>
    </r>
    <r>
      <rPr>
        <b/>
        <i/>
        <sz val="10"/>
        <color theme="1"/>
        <rFont val="Arial"/>
        <family val="2"/>
      </rPr>
      <t>per capta</t>
    </r>
  </si>
  <si>
    <t>IDH</t>
  </si>
  <si>
    <t>Mortes/100mil veic</t>
  </si>
  <si>
    <t>Pedestres</t>
  </si>
  <si>
    <t>SOMA</t>
  </si>
  <si>
    <t xml:space="preserve">Quilometragem total percorrida pela frota </t>
  </si>
  <si>
    <t>GASOLINA</t>
  </si>
  <si>
    <t>ÁLCOOL</t>
  </si>
  <si>
    <t>DIESEL</t>
  </si>
  <si>
    <t>ELÉTRICO</t>
  </si>
  <si>
    <t>GNV</t>
  </si>
  <si>
    <t>AUTOMÓVEL</t>
  </si>
  <si>
    <t>UTILITÁRIO</t>
  </si>
  <si>
    <t>CAMINHONETE</t>
  </si>
  <si>
    <t>CAMIONETA</t>
  </si>
  <si>
    <t>MOTONETA</t>
  </si>
  <si>
    <t>AUTÓMOVEL</t>
  </si>
  <si>
    <t>CAMINHÃO TRATOR</t>
  </si>
  <si>
    <t>MICROÔNIBUS</t>
  </si>
  <si>
    <t>automóvel</t>
  </si>
  <si>
    <t>veículo leve</t>
  </si>
  <si>
    <t>motocicleta</t>
  </si>
  <si>
    <t>caminhão</t>
  </si>
  <si>
    <t>ônibus</t>
  </si>
  <si>
    <t>Quilometragem total percorrida pela frota</t>
  </si>
  <si>
    <t>TODO PERÍODO</t>
  </si>
  <si>
    <t>Veículo leve</t>
  </si>
  <si>
    <t>Motocicleta</t>
  </si>
  <si>
    <t>Caminhão</t>
  </si>
  <si>
    <t>Ônibus</t>
  </si>
  <si>
    <t>Quilometragem média anual em 2019</t>
  </si>
  <si>
    <t>Quilometragem média anual em 2005</t>
  </si>
  <si>
    <t>Quilometragem média anual em 2006</t>
  </si>
  <si>
    <t>Quilometragem média anual em 2007</t>
  </si>
  <si>
    <t>Quilometragem média anual em 2008</t>
  </si>
  <si>
    <t xml:space="preserve">Distribuição dos combustíveis para as categorias de veículos </t>
  </si>
  <si>
    <t>Gasolina</t>
  </si>
  <si>
    <t>Álcool</t>
  </si>
  <si>
    <t>Diesel</t>
  </si>
  <si>
    <t>CALCULADA</t>
  </si>
  <si>
    <t>DENATRAN</t>
  </si>
  <si>
    <t>CONFERÊNCIA</t>
  </si>
  <si>
    <t>Subcategorias</t>
  </si>
  <si>
    <t>%</t>
  </si>
  <si>
    <t>AUTO</t>
  </si>
  <si>
    <t>MOTO</t>
  </si>
  <si>
    <t>CAMINHAO</t>
  </si>
  <si>
    <t>ONIBUS</t>
  </si>
  <si>
    <t>Volume/Frota</t>
  </si>
  <si>
    <t>AJUSTE</t>
  </si>
  <si>
    <t>auto gasolina</t>
  </si>
  <si>
    <t>comercial leve gasolina</t>
  </si>
  <si>
    <t>Conferência</t>
  </si>
  <si>
    <t>CORREÇÃO FINAL</t>
  </si>
  <si>
    <t>auto flex</t>
  </si>
  <si>
    <t>comercial leve flex</t>
  </si>
  <si>
    <t>auto álcool</t>
  </si>
  <si>
    <t>comercial leve álcool</t>
  </si>
  <si>
    <t>auto diesel</t>
  </si>
  <si>
    <t>comercial leve diesel</t>
  </si>
  <si>
    <t>Total/Média</t>
  </si>
  <si>
    <t>FLEX</t>
  </si>
  <si>
    <t xml:space="preserve">ALCOOL </t>
  </si>
  <si>
    <t>Tabela 20</t>
  </si>
  <si>
    <t>NORMALIZADO</t>
  </si>
  <si>
    <t>Tabela 19</t>
  </si>
  <si>
    <t>% da gasolina total</t>
  </si>
  <si>
    <t xml:space="preserve">Tabela 17 </t>
  </si>
  <si>
    <t>Frota por tipo de combustível utilizado</t>
  </si>
  <si>
    <t>Tabela 18</t>
  </si>
  <si>
    <t>Estimativa do consumo de Gasolina (L)</t>
  </si>
  <si>
    <t>UTILITÁRIOS</t>
  </si>
  <si>
    <t>CAMINHONETES</t>
  </si>
  <si>
    <t>CAMIONETAS</t>
  </si>
  <si>
    <t xml:space="preserve">GASOLINA </t>
  </si>
  <si>
    <t>Motoneta</t>
  </si>
  <si>
    <t>MICRO ÔNIBUS</t>
  </si>
  <si>
    <t>% da diesel total</t>
  </si>
  <si>
    <t>Estimativa do consumo de Diesel (L)</t>
  </si>
  <si>
    <t>% da álcool total</t>
  </si>
  <si>
    <t>Flex</t>
  </si>
  <si>
    <t>Total</t>
  </si>
  <si>
    <t>Estimativa do consumo de Álcool (L)</t>
  </si>
  <si>
    <t>Tabela 16</t>
  </si>
  <si>
    <t>Categorias de 
veículos</t>
  </si>
  <si>
    <t>QUILOMETRAGEM PERCORRIDA POR ANO</t>
  </si>
  <si>
    <t>GASOLINA (km/ano)</t>
  </si>
  <si>
    <t>Automóveis</t>
  </si>
  <si>
    <t>Utilitários</t>
  </si>
  <si>
    <t>Caminhonetes</t>
  </si>
  <si>
    <t>Camionetas</t>
  </si>
  <si>
    <t>Motocicletas</t>
  </si>
  <si>
    <t>Motonetas</t>
  </si>
  <si>
    <t>ÁLCOOL (km/ano)</t>
  </si>
  <si>
    <t>DIESEL (km/ano)</t>
  </si>
  <si>
    <t>Caminhão Trator</t>
  </si>
  <si>
    <t>Microônibus</t>
  </si>
  <si>
    <t>GNV (km/ano)</t>
  </si>
  <si>
    <t>Fonte: Tese Tiago - Pág. 248</t>
  </si>
  <si>
    <t>Tabela 15</t>
  </si>
  <si>
    <t>GASOLINA (km/l)</t>
  </si>
  <si>
    <t>TAXAS DE CONSUMO DE COMBUSTÍVEL</t>
  </si>
  <si>
    <t>Automóvel Tipo</t>
  </si>
  <si>
    <t>Caminhonete Tipo</t>
  </si>
  <si>
    <t>Motocicleta Tipo</t>
  </si>
  <si>
    <t>Categoria</t>
  </si>
  <si>
    <t>Marca</t>
  </si>
  <si>
    <t>Modelo</t>
  </si>
  <si>
    <t>Tipo de Propulsão</t>
  </si>
  <si>
    <t>Ano</t>
  </si>
  <si>
    <t>Gasolina (km/L)</t>
  </si>
  <si>
    <t>Médio</t>
  </si>
  <si>
    <t>Volkwagen</t>
  </si>
  <si>
    <t>Voyage</t>
  </si>
  <si>
    <t>Combustão</t>
  </si>
  <si>
    <t>Picape</t>
  </si>
  <si>
    <t>TOYOTA</t>
  </si>
  <si>
    <t>HILUX FLEX 4X4</t>
  </si>
  <si>
    <t>Cidade (km/l)</t>
  </si>
  <si>
    <t>Estrada (km/l)</t>
  </si>
  <si>
    <t>Média (km/l)</t>
  </si>
  <si>
    <t>Fonte: MMA - Pág 49</t>
  </si>
  <si>
    <t>ÁLCOOL (km/l)</t>
  </si>
  <si>
    <t>Motoneta Tipo</t>
  </si>
  <si>
    <t>Fonte: INMETRO</t>
  </si>
  <si>
    <t>DIESEL (km/l)</t>
  </si>
  <si>
    <t>Utilitário Tipo</t>
  </si>
  <si>
    <t>Camioneta Tipo</t>
  </si>
  <si>
    <t>Utilitário
 Esportivo Compacto</t>
  </si>
  <si>
    <t>KIA/Volkwagen</t>
  </si>
  <si>
    <t>Sportage / TAOS</t>
  </si>
  <si>
    <t>GNV (km/m³)</t>
  </si>
  <si>
    <t>Caminhão Tipo</t>
  </si>
  <si>
    <t>Caminhão Trator Tipo</t>
  </si>
  <si>
    <t>Microônibus Tipo</t>
  </si>
  <si>
    <t>Ônibus Tipo</t>
  </si>
  <si>
    <t>Diesel (km/L)</t>
  </si>
  <si>
    <t>Fonte: GasNet</t>
  </si>
  <si>
    <t>Utilitário</t>
  </si>
  <si>
    <t>Caminhonete</t>
  </si>
  <si>
    <t>Camioneta</t>
  </si>
  <si>
    <t xml:space="preserve">Caminhão Trator </t>
  </si>
  <si>
    <t>Micro ônibus</t>
  </si>
  <si>
    <t>Elétrico</t>
  </si>
  <si>
    <t>Soma</t>
  </si>
  <si>
    <t>Resultados retirados da planilha "Full data Auxiliar 2019 - 2023"</t>
  </si>
  <si>
    <t>Unidades da Federação</t>
  </si>
  <si>
    <t>ESCOLHA</t>
  </si>
  <si>
    <t>ALC</t>
  </si>
  <si>
    <t>GAS</t>
  </si>
  <si>
    <t>Fonte: ANP/SBQ (Levantamento de Preços).</t>
  </si>
  <si>
    <t>Nota: Preços em valores correntes.</t>
  </si>
  <si>
    <t>¹Preços médios de 2001 calculados com base nos preços entre julho e dezembro.</t>
  </si>
  <si>
    <t>Quantidade de
 combustível corrigida</t>
  </si>
  <si>
    <t>GASOLINA C (litros)</t>
  </si>
  <si>
    <t>ÁLCOOL HIDRATADO (litros)</t>
  </si>
  <si>
    <t>ÓLEO DIESEL (litros)</t>
  </si>
  <si>
    <t>GNV (m³)</t>
  </si>
  <si>
    <t>Tabela 14</t>
  </si>
  <si>
    <t>Estimativa da venda
de GNV (m³)</t>
  </si>
  <si>
    <t>% de autómoveis á GNV</t>
  </si>
  <si>
    <t>Frota á GNV</t>
  </si>
  <si>
    <t>Regressão - Estimativa da Quantidade de GNV vendida</t>
  </si>
  <si>
    <t>Interseção</t>
  </si>
  <si>
    <t>Frota</t>
  </si>
  <si>
    <t>Variável X 1</t>
  </si>
  <si>
    <t>Equação</t>
  </si>
  <si>
    <t>Y= 436,768796267234*X + 1471634162</t>
  </si>
  <si>
    <t>Fonte</t>
  </si>
  <si>
    <t>Dados de Veículos à GNV (2004 até 2008) - Dissertação Tiago - Pág 127</t>
  </si>
  <si>
    <t>Dados de Veículos à GNV (2009 até 2012) - Planilha Full data 2009 - 2013</t>
  </si>
  <si>
    <t>Fatores de Correção</t>
  </si>
  <si>
    <t>GASOLINA C - FATOR 1</t>
  </si>
  <si>
    <t>ÁLCOOL HIDRATADO - FATOR 1</t>
  </si>
  <si>
    <t>ÁLCOOL HIDRATADO - FATOR 2</t>
  </si>
  <si>
    <t xml:space="preserve">ÓLEO DIESEL - FATOR 1 </t>
  </si>
  <si>
    <t>ÓLEO DIESEL - FATOR 2</t>
  </si>
  <si>
    <t>ÓLEO DIESEL - FATOR 3</t>
  </si>
  <si>
    <t>ÓLEO DIESEL - FATOR 4</t>
  </si>
  <si>
    <t>ÓLEO DIESEL - FATOR 5</t>
  </si>
  <si>
    <t>ÓLEO DIESEL - FATOR 6</t>
  </si>
  <si>
    <t>ÓLEO DIESEL - FATOR 7</t>
  </si>
  <si>
    <t>ÓLEO DIESEL - FATOR 8</t>
  </si>
  <si>
    <t xml:space="preserve">ÓLEO DIESEL - FATOR 9 </t>
  </si>
  <si>
    <t>Sem correção, pois o valor fornecido pela ANP por estado já exclui as vendas de gasolina para aviação e é maior que os valores do Balanço Energético</t>
  </si>
  <si>
    <t>Devido ao valor nacional fornecido no Balanço Energético ser maior que o dado estadual da ANP</t>
  </si>
  <si>
    <t>Devido ao consumo final não energético</t>
  </si>
  <si>
    <t>Devido ao diesel usado para transformação (geração de eletricidade)</t>
  </si>
  <si>
    <t>Devido ao diesel destinado ao setor energético</t>
  </si>
  <si>
    <t>Devido ao diesel destinado ao setor comercial</t>
  </si>
  <si>
    <t>Devido ao diesel destinado ao setor público</t>
  </si>
  <si>
    <t>Devido ao diesel destinado ao setor industrial</t>
  </si>
  <si>
    <t>Devido ao diesel destinado ao setor agropecuário</t>
  </si>
  <si>
    <t>Devido ao diesel destinado ao transporte ferroviário</t>
  </si>
  <si>
    <t>Devido ao diesel destinado ao setor aquaviário</t>
  </si>
  <si>
    <t>Fatores de Correção 
para o Álcool (litros)</t>
  </si>
  <si>
    <t>Vendas - Site ANP</t>
  </si>
  <si>
    <t>% de cada estado nas vendas</t>
  </si>
  <si>
    <t>Fator de correção 1 - Valor Nacional - BEN2022</t>
  </si>
  <si>
    <t>Fator de correção 2 - Consumo não energético</t>
  </si>
  <si>
    <t>BRASIL</t>
  </si>
  <si>
    <t>ACRE</t>
  </si>
  <si>
    <t>AMAPÁ</t>
  </si>
  <si>
    <t>AMAZONAS</t>
  </si>
  <si>
    <t>PARÁ</t>
  </si>
  <si>
    <t>RONDÔNIA</t>
  </si>
  <si>
    <t>RORAIMA</t>
  </si>
  <si>
    <t>TOCANTINS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</si>
  <si>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</si>
  <si>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</si>
  <si>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</si>
  <si>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</si>
  <si>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</si>
  <si>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</si>
  <si>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</si>
  <si>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</si>
  <si>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</si>
  <si>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ESPÍRITO SANTO</t>
  </si>
  <si>
    <t>MINAS GERAIS</t>
  </si>
  <si>
    <t>RIO DE JANEIRO</t>
  </si>
  <si>
    <t>SÃO PAULO</t>
  </si>
  <si>
    <t>PARANÁ</t>
  </si>
  <si>
    <t>RIO GRANDE DO SUL</t>
  </si>
  <si>
    <t>SANTA CATARINA</t>
  </si>
  <si>
    <t>DISTRITO FEDERAL</t>
  </si>
  <si>
    <t>GOIÁS</t>
  </si>
  <si>
    <t>MATO GROSSO</t>
  </si>
  <si>
    <t xml:space="preserve">MATO GROSSO DO SUL </t>
  </si>
  <si>
    <t>Tabela 13</t>
  </si>
  <si>
    <t>Outros usos do diesel</t>
  </si>
  <si>
    <t>Valor Nacional</t>
  </si>
  <si>
    <t>Consumo Não Energético</t>
  </si>
  <si>
    <t>Fatores de Correção Diesel Hidroviário</t>
  </si>
  <si>
    <t>Malha hidroviária de cada estado (km)</t>
  </si>
  <si>
    <t>Fator de correção 9 - Diesel hidroviário</t>
  </si>
  <si>
    <t>km</t>
  </si>
  <si>
    <t>NORTE</t>
  </si>
  <si>
    <t>NORDESTE</t>
  </si>
  <si>
    <t>SUDESTE</t>
  </si>
  <si>
    <t>SUL</t>
  </si>
  <si>
    <t>CENTRO-OESTE</t>
  </si>
  <si>
    <t>LITROS DE DIESEL PARA FERROVIAS</t>
  </si>
  <si>
    <t>Extensao
 Ferrovias</t>
  </si>
  <si>
    <t>Extensao 
Ferrovias (%)</t>
  </si>
  <si>
    <t>ESTIMATIVA DA QUANTIDADE DE LITROS DE DIESEL VENDIDA POR FERROVIAS POR ESTADO</t>
  </si>
  <si>
    <t>LITROS DE DIESEL TOTAL VENDIDO POR ESTADO</t>
  </si>
  <si>
    <t>FATOR DE CORREÇÃO 8 - Transporte Ferroviário</t>
  </si>
  <si>
    <t>Fatores de Correção Diesel Agropecuário</t>
  </si>
  <si>
    <t>Fator de correção 7 - Diesel agropecuário</t>
  </si>
  <si>
    <t>1000 litros</t>
  </si>
  <si>
    <t>Fatores de Correção para o Diesel (litros)</t>
  </si>
  <si>
    <t>Fator de correção 1 - Valor Nacional - BEN</t>
  </si>
  <si>
    <t>Fator de correção 2 - Transformacao - BEN</t>
  </si>
  <si>
    <t>Fator de correção 3 - Setor Energetico - BEN</t>
  </si>
  <si>
    <t>Fator de correção 4 - Comercial - BEN</t>
  </si>
  <si>
    <t>Fator de correção 5 - Setor Publico - BEN</t>
  </si>
  <si>
    <t>Fator de correção 6 - Setor Industrial - BEN</t>
  </si>
  <si>
    <t>Transformação</t>
  </si>
  <si>
    <t>Setor energético</t>
  </si>
  <si>
    <t>Comercial</t>
  </si>
  <si>
    <t>Público</t>
  </si>
  <si>
    <t>Industrial</t>
  </si>
  <si>
    <t xml:space="preserve">Quantidade de combustível vendida </t>
  </si>
  <si>
    <t>ETANOL HIDRATADO (litros)</t>
  </si>
  <si>
    <t>ANO</t>
  </si>
  <si>
    <t>Unidaddes da federação</t>
  </si>
  <si>
    <t>População - DATASUS</t>
  </si>
  <si>
    <t>Mortalidade ocasionada 
por acidente de trânsito</t>
  </si>
  <si>
    <t>ANIMAIS</t>
  </si>
  <si>
    <t>TOTAL - SOMA</t>
  </si>
  <si>
    <t>NÃO MOTORIZADOS</t>
  </si>
  <si>
    <t>VEÍCULOS LEVES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</si>
</sst>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#,##0.000"/>
    <numFmt numFmtId="166" formatCode="0.000"/>
    <numFmt numFmtId="167" formatCode="#,##0.00000"/>
    <numFmt numFmtId="168" formatCode="_(* #,##0.00_);_(* \(#,##0.00\);_(* &quot;-&quot;??_);_(@_)"/>
  </numFmts>
  <fonts count="3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0"/>
      <color rgb="FF000000"/>
      <name val="Arial"/>
      <family val="2"/>
    </font>
    <font>
      <u/>
      <sz val="10"/>
      <color indexed="12"/>
      <name val="Arial"/>
      <family val="2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  <font>
      <b/>
      <vertAlign val="superscript"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92D05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color rgb="FF0070C0"/>
      <name val="Calibri"/>
      <family val="2"/>
      <scheme val="minor"/>
    </font>
    <font>
      <b/>
      <sz val="11"/>
      <color rgb="FF0070C0"/>
      <name val="Arial"/>
      <family val="2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  <font>
      <b/>
      <sz val="11"/>
      <color rgb="FFFF0000"/>
      <name val="Calibri"/>
      <family val="2"/>
      <scheme val="minor"/>
    </font>
    <font>
      <sz val="11"/>
      <color rgb="FFFF6600"/>
      <name val="Calibri"/>
      <family val="2"/>
      <scheme val="minor"/>
    </font>
    <font>
      <sz val="10"/>
      <color rgb="FFFF6600"/>
      <name val="Arial"/>
      <family val="2"/>
    </font>
    <font>
      <b/>
      <sz val="10"/>
      <color rgb="FFFF66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78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 tint="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medium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</borders>
  <cellStyleXfs count="201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168" fontId="16" fillId="0" borderId="0" applyFont="0" applyFill="0" applyBorder="0" applyAlignment="0" applyProtection="0"/>
  </cellStyleXfs>
  <cellXfs count="498">
    <xf numFmtId="0" fontId="0" fillId="0" borderId="0" xfId="0"/>
    <xf numFmtId="0" fontId="0" fillId="2" borderId="0" xfId="0" applyFill="1"/>
    <xf numFmtId="3" fontId="0" fillId="2" borderId="0" xfId="0" applyNumberFormat="1" applyFill="1"/>
    <xf numFmtId="0" fontId="4" fillId="2" borderId="0" xfId="0" applyFont="1" applyFill="1"/>
    <xf numFmtId="0" fontId="5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3" fontId="4" fillId="2" borderId="0" xfId="0" applyNumberFormat="1" applyFont="1" applyFill="1"/>
    <xf numFmtId="3" fontId="4" fillId="2" borderId="0" xfId="0" applyNumberFormat="1" applyFont="1" applyFill="1" applyAlignment="1">
      <alignment horizontal="left"/>
    </xf>
    <xf numFmtId="3" fontId="4" fillId="2" borderId="2" xfId="0" applyNumberFormat="1" applyFont="1" applyFill="1" applyBorder="1"/>
    <xf numFmtId="0" fontId="4" fillId="2" borderId="2" xfId="0" applyFont="1" applyFill="1" applyBorder="1"/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3" fontId="6" fillId="2" borderId="0" xfId="0" applyNumberFormat="1" applyFont="1" applyFill="1"/>
    <xf numFmtId="3" fontId="6" fillId="2" borderId="0" xfId="0" applyNumberFormat="1" applyFont="1" applyFill="1" applyAlignment="1">
      <alignment horizontal="left"/>
    </xf>
    <xf numFmtId="0" fontId="1" fillId="2" borderId="13" xfId="0" applyFont="1" applyFill="1" applyBorder="1" applyAlignment="1">
      <alignment horizontal="center" vertical="center" wrapText="1"/>
    </xf>
    <xf numFmtId="3" fontId="4" fillId="2" borderId="0" xfId="0" applyNumberFormat="1" applyFont="1" applyFill="1" applyAlignment="1">
      <alignment horizontal="center" vertical="center"/>
    </xf>
    <xf numFmtId="10" fontId="4" fillId="2" borderId="0" xfId="0" applyNumberFormat="1" applyFont="1" applyFill="1" applyAlignment="1">
      <alignment horizontal="center" vertical="center"/>
    </xf>
    <xf numFmtId="0" fontId="1" fillId="2" borderId="35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5" fillId="4" borderId="3" xfId="0" applyFont="1" applyFill="1" applyBorder="1" applyAlignment="1">
      <alignment horizontal="center" vertical="center" wrapText="1"/>
    </xf>
    <xf numFmtId="3" fontId="0" fillId="0" borderId="0" xfId="0" applyNumberFormat="1"/>
    <xf numFmtId="0" fontId="0" fillId="4" borderId="0" xfId="0" applyFill="1"/>
    <xf numFmtId="10" fontId="0" fillId="2" borderId="0" xfId="0" applyNumberFormat="1" applyFill="1"/>
    <xf numFmtId="0" fontId="0" fillId="0" borderId="22" xfId="0" applyBorder="1"/>
    <xf numFmtId="0" fontId="4" fillId="0" borderId="0" xfId="0" applyFont="1"/>
    <xf numFmtId="0" fontId="4" fillId="0" borderId="25" xfId="0" applyFont="1" applyBorder="1"/>
    <xf numFmtId="0" fontId="4" fillId="0" borderId="0" xfId="0" applyFont="1" applyAlignment="1">
      <alignment horizontal="center" vertical="center"/>
    </xf>
    <xf numFmtId="1" fontId="0" fillId="2" borderId="0" xfId="3" applyNumberFormat="1" applyFont="1" applyFill="1"/>
    <xf numFmtId="0" fontId="3" fillId="2" borderId="0" xfId="0" applyFont="1" applyFill="1"/>
    <xf numFmtId="3" fontId="0" fillId="2" borderId="0" xfId="0" applyNumberFormat="1" applyFill="1" applyAlignment="1">
      <alignment horizontal="center" vertical="center"/>
    </xf>
    <xf numFmtId="164" fontId="0" fillId="2" borderId="0" xfId="0" applyNumberFormat="1" applyFill="1"/>
    <xf numFmtId="0" fontId="3" fillId="0" borderId="0" xfId="0" applyFont="1"/>
    <xf numFmtId="0" fontId="0" fillId="0" borderId="5" xfId="0" applyBorder="1"/>
    <xf numFmtId="0" fontId="0" fillId="0" borderId="20" xfId="0" applyBorder="1"/>
    <xf numFmtId="0" fontId="4" fillId="0" borderId="24" xfId="0" applyFont="1" applyBorder="1"/>
    <xf numFmtId="166" fontId="4" fillId="2" borderId="0" xfId="0" applyNumberFormat="1" applyFont="1" applyFill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/>
    <xf numFmtId="0" fontId="0" fillId="0" borderId="27" xfId="0" applyBorder="1"/>
    <xf numFmtId="0" fontId="0" fillId="0" borderId="30" xfId="0" applyBorder="1"/>
    <xf numFmtId="0" fontId="0" fillId="0" borderId="33" xfId="0" applyBorder="1"/>
    <xf numFmtId="0" fontId="0" fillId="0" borderId="31" xfId="0" applyBorder="1"/>
    <xf numFmtId="0" fontId="11" fillId="2" borderId="0" xfId="0" applyFont="1" applyFill="1"/>
    <xf numFmtId="0" fontId="3" fillId="0" borderId="0" xfId="0" applyFont="1" applyAlignment="1">
      <alignment horizontal="center" vertical="center"/>
    </xf>
    <xf numFmtId="0" fontId="0" fillId="6" borderId="0" xfId="0" applyFill="1"/>
    <xf numFmtId="0" fontId="5" fillId="4" borderId="19" xfId="0" applyFont="1" applyFill="1" applyBorder="1" applyAlignment="1">
      <alignment horizontal="center" vertical="center" wrapText="1"/>
    </xf>
    <xf numFmtId="3" fontId="6" fillId="4" borderId="14" xfId="0" applyNumberFormat="1" applyFont="1" applyFill="1" applyBorder="1" applyAlignment="1">
      <alignment horizontal="center" vertical="center"/>
    </xf>
    <xf numFmtId="3" fontId="6" fillId="4" borderId="38" xfId="0" applyNumberFormat="1" applyFont="1" applyFill="1" applyBorder="1" applyAlignment="1">
      <alignment horizontal="center" vertical="center"/>
    </xf>
    <xf numFmtId="3" fontId="6" fillId="2" borderId="29" xfId="0" applyNumberFormat="1" applyFont="1" applyFill="1" applyBorder="1" applyAlignment="1">
      <alignment horizontal="center" vertical="center"/>
    </xf>
    <xf numFmtId="3" fontId="6" fillId="2" borderId="25" xfId="0" applyNumberFormat="1" applyFont="1" applyFill="1" applyBorder="1" applyAlignment="1">
      <alignment horizontal="center" vertical="center"/>
    </xf>
    <xf numFmtId="3" fontId="6" fillId="2" borderId="37" xfId="0" applyNumberFormat="1" applyFont="1" applyFill="1" applyBorder="1" applyAlignment="1">
      <alignment horizontal="center" vertical="center"/>
    </xf>
    <xf numFmtId="3" fontId="6" fillId="2" borderId="28" xfId="0" applyNumberFormat="1" applyFont="1" applyFill="1" applyBorder="1" applyAlignment="1">
      <alignment horizontal="center" vertical="center"/>
    </xf>
    <xf numFmtId="3" fontId="6" fillId="2" borderId="36" xfId="0" applyNumberFormat="1" applyFont="1" applyFill="1" applyBorder="1" applyAlignment="1">
      <alignment horizontal="center" vertical="center"/>
    </xf>
    <xf numFmtId="3" fontId="4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3" fontId="4" fillId="2" borderId="10" xfId="0" applyNumberFormat="1" applyFont="1" applyFill="1" applyBorder="1" applyAlignment="1">
      <alignment horizontal="center"/>
    </xf>
    <xf numFmtId="3" fontId="4" fillId="2" borderId="24" xfId="0" applyNumberFormat="1" applyFont="1" applyFill="1" applyBorder="1" applyAlignment="1">
      <alignment horizontal="center"/>
    </xf>
    <xf numFmtId="0" fontId="4" fillId="8" borderId="0" xfId="0" applyFont="1" applyFill="1"/>
    <xf numFmtId="2" fontId="0" fillId="2" borderId="0" xfId="0" applyNumberFormat="1" applyFill="1"/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4" fillId="6" borderId="0" xfId="0" applyFont="1" applyFill="1"/>
    <xf numFmtId="167" fontId="4" fillId="2" borderId="10" xfId="0" applyNumberFormat="1" applyFont="1" applyFill="1" applyBorder="1" applyAlignment="1">
      <alignment horizontal="center"/>
    </xf>
    <xf numFmtId="0" fontId="0" fillId="0" borderId="43" xfId="0" applyBorder="1"/>
    <xf numFmtId="0" fontId="4" fillId="8" borderId="18" xfId="0" applyFont="1" applyFill="1" applyBorder="1"/>
    <xf numFmtId="0" fontId="5" fillId="7" borderId="40" xfId="0" applyFont="1" applyFill="1" applyBorder="1" applyAlignment="1">
      <alignment horizontal="center" vertical="center" wrapText="1"/>
    </xf>
    <xf numFmtId="3" fontId="3" fillId="0" borderId="40" xfId="0" applyNumberFormat="1" applyFont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 wrapText="1"/>
    </xf>
    <xf numFmtId="3" fontId="0" fillId="0" borderId="40" xfId="0" applyNumberFormat="1" applyBorder="1" applyAlignment="1">
      <alignment horizontal="center" vertical="center"/>
    </xf>
    <xf numFmtId="0" fontId="5" fillId="4" borderId="40" xfId="0" applyFont="1" applyFill="1" applyBorder="1" applyAlignment="1">
      <alignment horizontal="center" vertical="center" wrapText="1"/>
    </xf>
    <xf numFmtId="0" fontId="5" fillId="4" borderId="44" xfId="0" applyFont="1" applyFill="1" applyBorder="1" applyAlignment="1">
      <alignment horizontal="center" vertical="center" wrapText="1"/>
    </xf>
    <xf numFmtId="0" fontId="1" fillId="2" borderId="44" xfId="0" applyFont="1" applyFill="1" applyBorder="1" applyAlignment="1">
      <alignment horizontal="center" vertical="center" wrapText="1"/>
    </xf>
    <xf numFmtId="3" fontId="6" fillId="4" borderId="40" xfId="0" applyNumberFormat="1" applyFont="1" applyFill="1" applyBorder="1" applyAlignment="1">
      <alignment horizontal="center" vertical="center"/>
    </xf>
    <xf numFmtId="3" fontId="5" fillId="4" borderId="40" xfId="0" applyNumberFormat="1" applyFont="1" applyFill="1" applyBorder="1" applyAlignment="1">
      <alignment horizontal="center" vertical="center" wrapText="1"/>
    </xf>
    <xf numFmtId="3" fontId="4" fillId="2" borderId="40" xfId="3" applyNumberFormat="1" applyFont="1" applyFill="1" applyBorder="1" applyAlignment="1">
      <alignment horizontal="center" vertical="center"/>
    </xf>
    <xf numFmtId="3" fontId="1" fillId="2" borderId="40" xfId="0" applyNumberFormat="1" applyFont="1" applyFill="1" applyBorder="1" applyAlignment="1">
      <alignment horizontal="center" vertical="center" wrapText="1"/>
    </xf>
    <xf numFmtId="3" fontId="4" fillId="2" borderId="40" xfId="0" applyNumberFormat="1" applyFont="1" applyFill="1" applyBorder="1" applyAlignment="1">
      <alignment horizontal="center" vertical="center"/>
    </xf>
    <xf numFmtId="3" fontId="6" fillId="5" borderId="40" xfId="0" applyNumberFormat="1" applyFont="1" applyFill="1" applyBorder="1" applyAlignment="1">
      <alignment horizontal="center" vertical="center"/>
    </xf>
    <xf numFmtId="10" fontId="6" fillId="5" borderId="40" xfId="3" applyNumberFormat="1" applyFont="1" applyFill="1" applyBorder="1" applyAlignment="1">
      <alignment horizontal="center" vertical="center"/>
    </xf>
    <xf numFmtId="3" fontId="4" fillId="4" borderId="40" xfId="0" applyNumberFormat="1" applyFont="1" applyFill="1" applyBorder="1" applyAlignment="1">
      <alignment horizontal="center" vertical="center"/>
    </xf>
    <xf numFmtId="3" fontId="4" fillId="4" borderId="40" xfId="3" applyNumberFormat="1" applyFont="1" applyFill="1" applyBorder="1" applyAlignment="1">
      <alignment horizontal="center" vertical="center"/>
    </xf>
    <xf numFmtId="3" fontId="5" fillId="2" borderId="40" xfId="0" applyNumberFormat="1" applyFont="1" applyFill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 vertical="center" wrapText="1"/>
    </xf>
    <xf numFmtId="0" fontId="19" fillId="4" borderId="40" xfId="0" applyFont="1" applyFill="1" applyBorder="1" applyAlignment="1">
      <alignment horizontal="center"/>
    </xf>
    <xf numFmtId="0" fontId="19" fillId="4" borderId="40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4" fillId="2" borderId="42" xfId="0" applyFont="1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45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3" fontId="17" fillId="2" borderId="0" xfId="0" applyNumberFormat="1" applyFont="1" applyFill="1" applyAlignment="1">
      <alignment horizontal="center" vertical="center" wrapText="1"/>
    </xf>
    <xf numFmtId="3" fontId="17" fillId="2" borderId="0" xfId="0" applyNumberFormat="1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3" fontId="17" fillId="2" borderId="0" xfId="3" applyNumberFormat="1" applyFont="1" applyFill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2" borderId="47" xfId="0" applyFont="1" applyFill="1" applyBorder="1" applyAlignment="1">
      <alignment horizontal="center" vertical="center"/>
    </xf>
    <xf numFmtId="0" fontId="3" fillId="2" borderId="46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0" fillId="0" borderId="40" xfId="0" applyBorder="1" applyAlignment="1">
      <alignment horizontal="center" vertical="center"/>
    </xf>
    <xf numFmtId="3" fontId="4" fillId="2" borderId="0" xfId="3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9" fontId="0" fillId="0" borderId="40" xfId="3" applyFont="1" applyBorder="1" applyAlignment="1">
      <alignment horizontal="center" vertical="center"/>
    </xf>
    <xf numFmtId="9" fontId="3" fillId="0" borderId="40" xfId="3" applyFont="1" applyBorder="1" applyAlignment="1">
      <alignment horizontal="center" vertical="center"/>
    </xf>
    <xf numFmtId="9" fontId="0" fillId="0" borderId="0" xfId="3" applyFont="1" applyBorder="1" applyAlignment="1">
      <alignment horizontal="center" vertical="center"/>
    </xf>
    <xf numFmtId="10" fontId="1" fillId="2" borderId="40" xfId="0" applyNumberFormat="1" applyFont="1" applyFill="1" applyBorder="1" applyAlignment="1">
      <alignment horizontal="center" vertical="center" wrapText="1"/>
    </xf>
    <xf numFmtId="10" fontId="1" fillId="2" borderId="40" xfId="0" applyNumberFormat="1" applyFont="1" applyFill="1" applyBorder="1" applyAlignment="1">
      <alignment vertical="center" wrapText="1"/>
    </xf>
    <xf numFmtId="10" fontId="1" fillId="4" borderId="40" xfId="0" applyNumberFormat="1" applyFont="1" applyFill="1" applyBorder="1" applyAlignment="1">
      <alignment horizontal="center" vertical="center" wrapText="1"/>
    </xf>
    <xf numFmtId="10" fontId="1" fillId="4" borderId="40" xfId="0" applyNumberFormat="1" applyFont="1" applyFill="1" applyBorder="1" applyAlignment="1">
      <alignment vertical="center" wrapText="1"/>
    </xf>
    <xf numFmtId="0" fontId="5" fillId="0" borderId="40" xfId="0" applyFont="1" applyBorder="1" applyAlignment="1">
      <alignment horizontal="center" vertical="center" wrapText="1"/>
    </xf>
    <xf numFmtId="10" fontId="1" fillId="0" borderId="40" xfId="0" applyNumberFormat="1" applyFont="1" applyBorder="1" applyAlignment="1">
      <alignment horizontal="center" vertical="center" wrapText="1"/>
    </xf>
    <xf numFmtId="10" fontId="1" fillId="0" borderId="40" xfId="0" applyNumberFormat="1" applyFont="1" applyBorder="1" applyAlignment="1">
      <alignment vertical="center" wrapText="1"/>
    </xf>
    <xf numFmtId="0" fontId="5" fillId="2" borderId="44" xfId="0" applyFont="1" applyFill="1" applyBorder="1" applyAlignment="1">
      <alignment horizontal="center" vertical="center" wrapText="1"/>
    </xf>
    <xf numFmtId="3" fontId="0" fillId="2" borderId="40" xfId="0" applyNumberFormat="1" applyFill="1" applyBorder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 wrapText="1"/>
    </xf>
    <xf numFmtId="10" fontId="5" fillId="4" borderId="40" xfId="0" applyNumberFormat="1" applyFont="1" applyFill="1" applyBorder="1" applyAlignment="1">
      <alignment horizontal="center" vertical="center" wrapText="1"/>
    </xf>
    <xf numFmtId="10" fontId="5" fillId="2" borderId="40" xfId="0" applyNumberFormat="1" applyFont="1" applyFill="1" applyBorder="1" applyAlignment="1">
      <alignment horizontal="center" vertical="center" wrapText="1"/>
    </xf>
    <xf numFmtId="10" fontId="5" fillId="0" borderId="40" xfId="0" applyNumberFormat="1" applyFont="1" applyBorder="1" applyAlignment="1">
      <alignment horizontal="center" vertical="center" wrapText="1"/>
    </xf>
    <xf numFmtId="3" fontId="1" fillId="0" borderId="40" xfId="0" applyNumberFormat="1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/>
    </xf>
    <xf numFmtId="10" fontId="3" fillId="0" borderId="40" xfId="3" applyNumberFormat="1" applyFont="1" applyFill="1" applyBorder="1" applyAlignment="1">
      <alignment horizontal="center" vertical="center"/>
    </xf>
    <xf numFmtId="9" fontId="3" fillId="0" borderId="40" xfId="3" applyFont="1" applyFill="1" applyBorder="1" applyAlignment="1">
      <alignment horizontal="center" vertical="center"/>
    </xf>
    <xf numFmtId="10" fontId="0" fillId="2" borderId="40" xfId="0" applyNumberFormat="1" applyFill="1" applyBorder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0" fontId="6" fillId="5" borderId="40" xfId="0" applyFont="1" applyFill="1" applyBorder="1" applyAlignment="1">
      <alignment horizontal="center" vertical="center"/>
    </xf>
    <xf numFmtId="10" fontId="5" fillId="2" borderId="0" xfId="0" applyNumberFormat="1" applyFont="1" applyFill="1" applyAlignment="1">
      <alignment horizontal="center" vertical="center" wrapText="1"/>
    </xf>
    <xf numFmtId="3" fontId="6" fillId="0" borderId="40" xfId="0" applyNumberFormat="1" applyFont="1" applyBorder="1" applyAlignment="1">
      <alignment horizontal="center" vertical="distributed"/>
    </xf>
    <xf numFmtId="3" fontId="3" fillId="4" borderId="40" xfId="3" applyNumberFormat="1" applyFont="1" applyFill="1" applyBorder="1" applyAlignment="1">
      <alignment horizontal="center" vertical="center"/>
    </xf>
    <xf numFmtId="3" fontId="3" fillId="2" borderId="40" xfId="3" applyNumberFormat="1" applyFont="1" applyFill="1" applyBorder="1" applyAlignment="1">
      <alignment horizontal="center" vertical="center"/>
    </xf>
    <xf numFmtId="9" fontId="0" fillId="2" borderId="0" xfId="3" applyFont="1" applyFill="1"/>
    <xf numFmtId="9" fontId="6" fillId="2" borderId="0" xfId="3" applyFont="1" applyFill="1" applyAlignment="1">
      <alignment horizontal="center" vertical="center"/>
    </xf>
    <xf numFmtId="10" fontId="5" fillId="2" borderId="40" xfId="3" applyNumberFormat="1" applyFont="1" applyFill="1" applyBorder="1" applyAlignment="1">
      <alignment horizontal="center" vertical="center" wrapText="1"/>
    </xf>
    <xf numFmtId="3" fontId="0" fillId="4" borderId="40" xfId="0" applyNumberForma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17" fillId="0" borderId="0" xfId="3" applyNumberFormat="1" applyFont="1" applyFill="1" applyBorder="1" applyAlignment="1">
      <alignment horizontal="center" vertical="center"/>
    </xf>
    <xf numFmtId="10" fontId="1" fillId="2" borderId="40" xfId="3" applyNumberFormat="1" applyFont="1" applyFill="1" applyBorder="1" applyAlignment="1">
      <alignment horizontal="center" vertical="center" wrapText="1"/>
    </xf>
    <xf numFmtId="0" fontId="6" fillId="4" borderId="40" xfId="0" applyFont="1" applyFill="1" applyBorder="1" applyAlignment="1">
      <alignment horizontal="center" vertical="center"/>
    </xf>
    <xf numFmtId="166" fontId="5" fillId="4" borderId="40" xfId="0" applyNumberFormat="1" applyFont="1" applyFill="1" applyBorder="1" applyAlignment="1">
      <alignment horizontal="center" vertical="center" wrapText="1"/>
    </xf>
    <xf numFmtId="166" fontId="7" fillId="4" borderId="40" xfId="31" applyNumberFormat="1" applyFont="1" applyFill="1" applyBorder="1" applyAlignment="1" applyProtection="1">
      <alignment horizontal="center" vertical="center" wrapText="1"/>
    </xf>
    <xf numFmtId="166" fontId="5" fillId="4" borderId="40" xfId="0" applyNumberFormat="1" applyFont="1" applyFill="1" applyBorder="1" applyAlignment="1">
      <alignment horizontal="center" vertical="center"/>
    </xf>
    <xf numFmtId="166" fontId="7" fillId="2" borderId="40" xfId="31" applyNumberFormat="1" applyFont="1" applyFill="1" applyBorder="1" applyAlignment="1" applyProtection="1">
      <alignment horizontal="center" vertical="center" wrapText="1"/>
    </xf>
    <xf numFmtId="0" fontId="18" fillId="2" borderId="0" xfId="0" applyFont="1" applyFill="1" applyAlignment="1">
      <alignment horizontal="center" vertical="center"/>
    </xf>
    <xf numFmtId="10" fontId="0" fillId="0" borderId="40" xfId="3" applyNumberFormat="1" applyFont="1" applyBorder="1" applyAlignment="1">
      <alignment horizontal="center" vertical="center"/>
    </xf>
    <xf numFmtId="10" fontId="0" fillId="0" borderId="0" xfId="0" applyNumberFormat="1"/>
    <xf numFmtId="10" fontId="3" fillId="0" borderId="40" xfId="3" applyNumberFormat="1" applyFont="1" applyBorder="1" applyAlignment="1">
      <alignment horizontal="center" vertical="center"/>
    </xf>
    <xf numFmtId="3" fontId="6" fillId="0" borderId="40" xfId="0" applyNumberFormat="1" applyFont="1" applyBorder="1" applyAlignment="1">
      <alignment horizontal="center" vertical="center"/>
    </xf>
    <xf numFmtId="4" fontId="1" fillId="2" borderId="40" xfId="0" applyNumberFormat="1" applyFont="1" applyFill="1" applyBorder="1" applyAlignment="1">
      <alignment horizontal="center" vertical="center" wrapText="1"/>
    </xf>
    <xf numFmtId="2" fontId="1" fillId="2" borderId="40" xfId="0" applyNumberFormat="1" applyFont="1" applyFill="1" applyBorder="1" applyAlignment="1">
      <alignment horizontal="center" vertical="center" wrapText="1"/>
    </xf>
    <xf numFmtId="4" fontId="4" fillId="2" borderId="40" xfId="0" applyNumberFormat="1" applyFont="1" applyFill="1" applyBorder="1" applyAlignment="1">
      <alignment horizontal="center" vertical="center"/>
    </xf>
    <xf numFmtId="4" fontId="10" fillId="2" borderId="40" xfId="31" applyNumberFormat="1" applyFont="1" applyFill="1" applyBorder="1" applyAlignment="1" applyProtection="1">
      <alignment horizontal="center" vertical="center" wrapText="1"/>
    </xf>
    <xf numFmtId="0" fontId="6" fillId="2" borderId="40" xfId="0" applyFont="1" applyFill="1" applyBorder="1" applyAlignment="1">
      <alignment vertical="center" wrapText="1"/>
    </xf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3" fontId="5" fillId="0" borderId="40" xfId="0" applyNumberFormat="1" applyFont="1" applyBorder="1" applyAlignment="1">
      <alignment horizontal="center" vertical="center"/>
    </xf>
    <xf numFmtId="3" fontId="14" fillId="0" borderId="40" xfId="0" applyNumberFormat="1" applyFont="1" applyBorder="1" applyAlignment="1">
      <alignment horizontal="center" vertical="center"/>
    </xf>
    <xf numFmtId="3" fontId="4" fillId="2" borderId="40" xfId="0" applyNumberFormat="1" applyFont="1" applyFill="1" applyBorder="1" applyAlignment="1">
      <alignment horizontal="center"/>
    </xf>
    <xf numFmtId="3" fontId="14" fillId="0" borderId="40" xfId="0" applyNumberFormat="1" applyFont="1" applyBorder="1"/>
    <xf numFmtId="1" fontId="6" fillId="2" borderId="40" xfId="0" applyNumberFormat="1" applyFont="1" applyFill="1" applyBorder="1" applyAlignment="1">
      <alignment horizontal="center" vertical="center"/>
    </xf>
    <xf numFmtId="3" fontId="6" fillId="2" borderId="40" xfId="0" applyNumberFormat="1" applyFont="1" applyFill="1" applyBorder="1"/>
    <xf numFmtId="3" fontId="4" fillId="2" borderId="40" xfId="0" applyNumberFormat="1" applyFont="1" applyFill="1" applyBorder="1"/>
    <xf numFmtId="0" fontId="0" fillId="0" borderId="0" xfId="0" applyAlignment="1">
      <alignment horizontal="center" vertical="center"/>
    </xf>
    <xf numFmtId="9" fontId="6" fillId="2" borderId="40" xfId="3" applyFont="1" applyFill="1" applyBorder="1" applyAlignment="1">
      <alignment horizontal="center" vertical="center"/>
    </xf>
    <xf numFmtId="10" fontId="6" fillId="2" borderId="40" xfId="3" applyNumberFormat="1" applyFont="1" applyFill="1" applyBorder="1" applyAlignment="1">
      <alignment horizontal="center" vertical="center"/>
    </xf>
    <xf numFmtId="10" fontId="4" fillId="2" borderId="40" xfId="3" applyNumberFormat="1" applyFont="1" applyFill="1" applyBorder="1" applyAlignment="1">
      <alignment horizontal="center" vertical="center"/>
    </xf>
    <xf numFmtId="3" fontId="3" fillId="0" borderId="40" xfId="3" applyNumberFormat="1" applyFont="1" applyFill="1" applyBorder="1" applyAlignment="1">
      <alignment horizontal="center" vertical="center"/>
    </xf>
    <xf numFmtId="3" fontId="6" fillId="2" borderId="40" xfId="0" applyNumberFormat="1" applyFont="1" applyFill="1" applyBorder="1" applyAlignment="1">
      <alignment horizontal="center" vertical="center"/>
    </xf>
    <xf numFmtId="3" fontId="1" fillId="0" borderId="40" xfId="0" applyNumberFormat="1" applyFont="1" applyBorder="1" applyAlignment="1">
      <alignment horizontal="center"/>
    </xf>
    <xf numFmtId="0" fontId="9" fillId="0" borderId="0" xfId="31" applyAlignment="1" applyProtection="1"/>
    <xf numFmtId="0" fontId="5" fillId="0" borderId="42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3" fontId="1" fillId="0" borderId="52" xfId="0" applyNumberFormat="1" applyFont="1" applyBorder="1" applyAlignment="1">
      <alignment horizontal="center"/>
    </xf>
    <xf numFmtId="3" fontId="1" fillId="0" borderId="44" xfId="0" applyNumberFormat="1" applyFont="1" applyBorder="1" applyAlignment="1">
      <alignment horizontal="center"/>
    </xf>
    <xf numFmtId="3" fontId="4" fillId="2" borderId="42" xfId="0" applyNumberFormat="1" applyFont="1" applyFill="1" applyBorder="1" applyAlignment="1">
      <alignment horizontal="center"/>
    </xf>
    <xf numFmtId="3" fontId="4" fillId="2" borderId="52" xfId="0" applyNumberFormat="1" applyFont="1" applyFill="1" applyBorder="1" applyAlignment="1">
      <alignment horizontal="left"/>
    </xf>
    <xf numFmtId="3" fontId="22" fillId="2" borderId="53" xfId="0" applyNumberFormat="1" applyFont="1" applyFill="1" applyBorder="1" applyAlignment="1">
      <alignment horizontal="center" vertical="center" wrapText="1"/>
    </xf>
    <xf numFmtId="3" fontId="5" fillId="2" borderId="42" xfId="0" applyNumberFormat="1" applyFont="1" applyFill="1" applyBorder="1" applyAlignment="1">
      <alignment horizontal="center" vertical="center" wrapText="1"/>
    </xf>
    <xf numFmtId="3" fontId="22" fillId="2" borderId="52" xfId="0" applyNumberFormat="1" applyFont="1" applyFill="1" applyBorder="1" applyAlignment="1">
      <alignment horizontal="center" vertical="center" wrapText="1"/>
    </xf>
    <xf numFmtId="3" fontId="1" fillId="0" borderId="40" xfId="0" applyNumberFormat="1" applyFont="1" applyBorder="1" applyAlignment="1">
      <alignment horizontal="center" vertical="center"/>
    </xf>
    <xf numFmtId="3" fontId="3" fillId="4" borderId="40" xfId="0" applyNumberFormat="1" applyFont="1" applyFill="1" applyBorder="1" applyAlignment="1">
      <alignment horizontal="center" vertical="center"/>
    </xf>
    <xf numFmtId="3" fontId="5" fillId="4" borderId="42" xfId="0" applyNumberFormat="1" applyFont="1" applyFill="1" applyBorder="1" applyAlignment="1">
      <alignment horizontal="center"/>
    </xf>
    <xf numFmtId="3" fontId="5" fillId="4" borderId="52" xfId="0" applyNumberFormat="1" applyFont="1" applyFill="1" applyBorder="1" applyAlignment="1">
      <alignment horizontal="left"/>
    </xf>
    <xf numFmtId="3" fontId="5" fillId="4" borderId="40" xfId="0" applyNumberFormat="1" applyFont="1" applyFill="1" applyBorder="1" applyAlignment="1">
      <alignment horizontal="center"/>
    </xf>
    <xf numFmtId="3" fontId="5" fillId="4" borderId="5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2" borderId="8" xfId="0" applyFont="1" applyFill="1" applyBorder="1"/>
    <xf numFmtId="3" fontId="4" fillId="2" borderId="8" xfId="0" applyNumberFormat="1" applyFont="1" applyFill="1" applyBorder="1"/>
    <xf numFmtId="1" fontId="8" fillId="0" borderId="40" xfId="0" applyNumberFormat="1" applyFont="1" applyBorder="1" applyAlignment="1">
      <alignment horizontal="center" wrapText="1"/>
    </xf>
    <xf numFmtId="9" fontId="5" fillId="4" borderId="42" xfId="3" applyFont="1" applyFill="1" applyBorder="1" applyAlignment="1">
      <alignment horizontal="center"/>
    </xf>
    <xf numFmtId="9" fontId="5" fillId="4" borderId="40" xfId="3" applyFont="1" applyFill="1" applyBorder="1" applyAlignment="1">
      <alignment horizontal="center"/>
    </xf>
    <xf numFmtId="9" fontId="5" fillId="4" borderId="52" xfId="3" applyFont="1" applyFill="1" applyBorder="1" applyAlignment="1">
      <alignment horizontal="center"/>
    </xf>
    <xf numFmtId="10" fontId="1" fillId="0" borderId="42" xfId="3" applyNumberFormat="1" applyFont="1" applyBorder="1" applyAlignment="1">
      <alignment horizontal="center"/>
    </xf>
    <xf numFmtId="10" fontId="1" fillId="0" borderId="40" xfId="3" applyNumberFormat="1" applyFont="1" applyBorder="1" applyAlignment="1">
      <alignment horizontal="center"/>
    </xf>
    <xf numFmtId="10" fontId="1" fillId="0" borderId="52" xfId="3" applyNumberFormat="1" applyFont="1" applyBorder="1" applyAlignment="1">
      <alignment horizontal="center"/>
    </xf>
    <xf numFmtId="10" fontId="5" fillId="4" borderId="42" xfId="3" applyNumberFormat="1" applyFont="1" applyFill="1" applyBorder="1" applyAlignment="1">
      <alignment horizontal="center"/>
    </xf>
    <xf numFmtId="10" fontId="5" fillId="4" borderId="40" xfId="3" applyNumberFormat="1" applyFont="1" applyFill="1" applyBorder="1" applyAlignment="1">
      <alignment horizontal="center"/>
    </xf>
    <xf numFmtId="10" fontId="5" fillId="4" borderId="52" xfId="3" applyNumberFormat="1" applyFont="1" applyFill="1" applyBorder="1" applyAlignment="1">
      <alignment horizontal="center"/>
    </xf>
    <xf numFmtId="10" fontId="1" fillId="0" borderId="51" xfId="3" applyNumberFormat="1" applyFont="1" applyBorder="1" applyAlignment="1">
      <alignment horizontal="center"/>
    </xf>
    <xf numFmtId="165" fontId="1" fillId="0" borderId="42" xfId="0" applyNumberFormat="1" applyFont="1" applyBorder="1" applyAlignment="1">
      <alignment horizontal="center"/>
    </xf>
    <xf numFmtId="165" fontId="4" fillId="2" borderId="40" xfId="0" applyNumberFormat="1" applyFont="1" applyFill="1" applyBorder="1" applyAlignment="1">
      <alignment horizontal="center"/>
    </xf>
    <xf numFmtId="165" fontId="1" fillId="0" borderId="40" xfId="0" applyNumberFormat="1" applyFont="1" applyBorder="1" applyAlignment="1">
      <alignment horizontal="center"/>
    </xf>
    <xf numFmtId="165" fontId="1" fillId="0" borderId="52" xfId="0" applyNumberFormat="1" applyFont="1" applyBorder="1" applyAlignment="1">
      <alignment horizontal="center"/>
    </xf>
    <xf numFmtId="165" fontId="5" fillId="4" borderId="42" xfId="0" applyNumberFormat="1" applyFont="1" applyFill="1" applyBorder="1" applyAlignment="1">
      <alignment horizontal="center"/>
    </xf>
    <xf numFmtId="165" fontId="5" fillId="4" borderId="40" xfId="0" applyNumberFormat="1" applyFont="1" applyFill="1" applyBorder="1" applyAlignment="1">
      <alignment horizontal="center"/>
    </xf>
    <xf numFmtId="165" fontId="5" fillId="4" borderId="52" xfId="0" applyNumberFormat="1" applyFont="1" applyFill="1" applyBorder="1" applyAlignment="1">
      <alignment horizontal="center"/>
    </xf>
    <xf numFmtId="165" fontId="4" fillId="2" borderId="42" xfId="0" applyNumberFormat="1" applyFont="1" applyFill="1" applyBorder="1" applyAlignment="1">
      <alignment horizontal="center"/>
    </xf>
    <xf numFmtId="3" fontId="6" fillId="2" borderId="42" xfId="0" applyNumberFormat="1" applyFont="1" applyFill="1" applyBorder="1" applyAlignment="1">
      <alignment horizontal="center" vertical="center"/>
    </xf>
    <xf numFmtId="3" fontId="6" fillId="2" borderId="52" xfId="0" applyNumberFormat="1" applyFont="1" applyFill="1" applyBorder="1" applyAlignment="1">
      <alignment horizontal="center" vertical="center"/>
    </xf>
    <xf numFmtId="0" fontId="0" fillId="2" borderId="55" xfId="0" applyFill="1" applyBorder="1"/>
    <xf numFmtId="0" fontId="6" fillId="2" borderId="44" xfId="0" applyFont="1" applyFill="1" applyBorder="1" applyAlignment="1">
      <alignment horizontal="center"/>
    </xf>
    <xf numFmtId="1" fontId="8" fillId="0" borderId="51" xfId="0" applyNumberFormat="1" applyFont="1" applyBorder="1" applyAlignment="1">
      <alignment horizontal="center" wrapText="1"/>
    </xf>
    <xf numFmtId="166" fontId="4" fillId="2" borderId="40" xfId="0" applyNumberFormat="1" applyFont="1" applyFill="1" applyBorder="1" applyAlignment="1">
      <alignment horizontal="center" vertical="center"/>
    </xf>
    <xf numFmtId="0" fontId="4" fillId="0" borderId="17" xfId="0" applyFont="1" applyBorder="1"/>
    <xf numFmtId="3" fontId="5" fillId="4" borderId="44" xfId="0" applyNumberFormat="1" applyFont="1" applyFill="1" applyBorder="1" applyAlignment="1">
      <alignment horizontal="left"/>
    </xf>
    <xf numFmtId="3" fontId="4" fillId="2" borderId="44" xfId="0" applyNumberFormat="1" applyFont="1" applyFill="1" applyBorder="1" applyAlignment="1">
      <alignment horizontal="left"/>
    </xf>
    <xf numFmtId="0" fontId="0" fillId="0" borderId="39" xfId="0" applyBorder="1"/>
    <xf numFmtId="2" fontId="5" fillId="4" borderId="42" xfId="3" applyNumberFormat="1" applyFont="1" applyFill="1" applyBorder="1" applyAlignment="1">
      <alignment horizontal="center"/>
    </xf>
    <xf numFmtId="2" fontId="5" fillId="4" borderId="40" xfId="3" applyNumberFormat="1" applyFont="1" applyFill="1" applyBorder="1" applyAlignment="1">
      <alignment horizontal="center"/>
    </xf>
    <xf numFmtId="2" fontId="5" fillId="4" borderId="52" xfId="3" applyNumberFormat="1" applyFont="1" applyFill="1" applyBorder="1" applyAlignment="1">
      <alignment horizontal="center"/>
    </xf>
    <xf numFmtId="2" fontId="4" fillId="2" borderId="42" xfId="3" applyNumberFormat="1" applyFont="1" applyFill="1" applyBorder="1" applyAlignment="1">
      <alignment horizontal="center"/>
    </xf>
    <xf numFmtId="2" fontId="1" fillId="0" borderId="40" xfId="3" applyNumberFormat="1" applyFont="1" applyBorder="1" applyAlignment="1">
      <alignment horizontal="center"/>
    </xf>
    <xf numFmtId="2" fontId="1" fillId="0" borderId="52" xfId="3" applyNumberFormat="1" applyFont="1" applyBorder="1" applyAlignment="1">
      <alignment horizontal="center"/>
    </xf>
    <xf numFmtId="2" fontId="1" fillId="0" borderId="42" xfId="3" applyNumberFormat="1" applyFont="1" applyBorder="1" applyAlignment="1">
      <alignment horizontal="center"/>
    </xf>
    <xf numFmtId="2" fontId="4" fillId="2" borderId="40" xfId="3" applyNumberFormat="1" applyFont="1" applyFill="1" applyBorder="1" applyAlignment="1">
      <alignment horizontal="center"/>
    </xf>
    <xf numFmtId="2" fontId="1" fillId="0" borderId="44" xfId="3" applyNumberFormat="1" applyFont="1" applyBorder="1" applyAlignment="1">
      <alignment horizontal="center"/>
    </xf>
    <xf numFmtId="2" fontId="1" fillId="0" borderId="51" xfId="3" applyNumberFormat="1" applyFont="1" applyBorder="1" applyAlignment="1">
      <alignment horizontal="center"/>
    </xf>
    <xf numFmtId="3" fontId="6" fillId="2" borderId="40" xfId="0" applyNumberFormat="1" applyFont="1" applyFill="1" applyBorder="1" applyAlignment="1">
      <alignment vertical="center"/>
    </xf>
    <xf numFmtId="3" fontId="6" fillId="2" borderId="42" xfId="0" applyNumberFormat="1" applyFont="1" applyFill="1" applyBorder="1"/>
    <xf numFmtId="3" fontId="4" fillId="2" borderId="42" xfId="0" applyNumberFormat="1" applyFont="1" applyFill="1" applyBorder="1"/>
    <xf numFmtId="3" fontId="4" fillId="2" borderId="51" xfId="0" applyNumberFormat="1" applyFont="1" applyFill="1" applyBorder="1"/>
    <xf numFmtId="3" fontId="4" fillId="2" borderId="52" xfId="0" applyNumberFormat="1" applyFont="1" applyFill="1" applyBorder="1" applyAlignment="1">
      <alignment horizontal="center" vertical="center"/>
    </xf>
    <xf numFmtId="3" fontId="4" fillId="2" borderId="42" xfId="0" applyNumberFormat="1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24" fillId="2" borderId="40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0" fontId="5" fillId="4" borderId="40" xfId="3" applyNumberFormat="1" applyFont="1" applyFill="1" applyBorder="1" applyAlignment="1">
      <alignment horizontal="center" vertical="center" wrapText="1"/>
    </xf>
    <xf numFmtId="0" fontId="11" fillId="2" borderId="40" xfId="0" applyFont="1" applyFill="1" applyBorder="1" applyAlignment="1">
      <alignment horizontal="center" vertical="center"/>
    </xf>
    <xf numFmtId="4" fontId="17" fillId="2" borderId="40" xfId="0" applyNumberFormat="1" applyFont="1" applyFill="1" applyBorder="1" applyAlignment="1">
      <alignment horizontal="center" vertical="center" wrapText="1"/>
    </xf>
    <xf numFmtId="2" fontId="17" fillId="2" borderId="40" xfId="0" applyNumberFormat="1" applyFont="1" applyFill="1" applyBorder="1" applyAlignment="1">
      <alignment horizontal="center" vertical="center" wrapText="1"/>
    </xf>
    <xf numFmtId="4" fontId="17" fillId="2" borderId="40" xfId="0" applyNumberFormat="1" applyFont="1" applyFill="1" applyBorder="1" applyAlignment="1">
      <alignment horizontal="center" vertical="center"/>
    </xf>
    <xf numFmtId="4" fontId="17" fillId="2" borderId="40" xfId="31" applyNumberFormat="1" applyFont="1" applyFill="1" applyBorder="1" applyAlignment="1" applyProtection="1">
      <alignment horizontal="center" vertical="center" wrapText="1"/>
    </xf>
    <xf numFmtId="3" fontId="6" fillId="0" borderId="44" xfId="0" applyNumberFormat="1" applyFont="1" applyBorder="1" applyAlignment="1">
      <alignment horizontal="center" vertical="center"/>
    </xf>
    <xf numFmtId="4" fontId="3" fillId="4" borderId="40" xfId="3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2" borderId="0" xfId="0" applyNumberForma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" fontId="6" fillId="2" borderId="21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 vertical="center"/>
    </xf>
    <xf numFmtId="1" fontId="4" fillId="2" borderId="24" xfId="0" applyNumberFormat="1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3" fontId="6" fillId="2" borderId="21" xfId="0" applyNumberFormat="1" applyFont="1" applyFill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2" fontId="4" fillId="2" borderId="25" xfId="0" applyNumberFormat="1" applyFont="1" applyFill="1" applyBorder="1" applyAlignment="1">
      <alignment horizontal="center"/>
    </xf>
    <xf numFmtId="1" fontId="4" fillId="2" borderId="25" xfId="0" applyNumberFormat="1" applyFont="1" applyFill="1" applyBorder="1" applyAlignment="1">
      <alignment horizontal="center"/>
    </xf>
    <xf numFmtId="1" fontId="0" fillId="2" borderId="0" xfId="0" applyNumberFormat="1" applyFill="1"/>
    <xf numFmtId="0" fontId="3" fillId="2" borderId="0" xfId="0" applyFont="1" applyFill="1" applyAlignment="1">
      <alignment horizontal="right"/>
    </xf>
    <xf numFmtId="10" fontId="3" fillId="2" borderId="0" xfId="3" applyNumberFormat="1" applyFont="1" applyFill="1"/>
    <xf numFmtId="2" fontId="4" fillId="2" borderId="28" xfId="0" applyNumberFormat="1" applyFont="1" applyFill="1" applyBorder="1" applyAlignment="1">
      <alignment horizontal="center"/>
    </xf>
    <xf numFmtId="3" fontId="4" fillId="2" borderId="26" xfId="0" applyNumberFormat="1" applyFont="1" applyFill="1" applyBorder="1" applyAlignment="1">
      <alignment horizontal="center"/>
    </xf>
    <xf numFmtId="1" fontId="4" fillId="2" borderId="28" xfId="0" applyNumberFormat="1" applyFont="1" applyFill="1" applyBorder="1" applyAlignment="1">
      <alignment horizontal="center"/>
    </xf>
    <xf numFmtId="1" fontId="4" fillId="2" borderId="26" xfId="0" applyNumberFormat="1" applyFont="1" applyFill="1" applyBorder="1" applyAlignment="1">
      <alignment horizontal="center"/>
    </xf>
    <xf numFmtId="0" fontId="0" fillId="2" borderId="40" xfId="0" applyFill="1" applyBorder="1"/>
    <xf numFmtId="0" fontId="0" fillId="0" borderId="40" xfId="0" applyBorder="1"/>
    <xf numFmtId="4" fontId="5" fillId="4" borderId="40" xfId="0" applyNumberFormat="1" applyFont="1" applyFill="1" applyBorder="1" applyAlignment="1">
      <alignment horizontal="center" vertical="center" wrapText="1"/>
    </xf>
    <xf numFmtId="4" fontId="2" fillId="2" borderId="40" xfId="3" applyNumberFormat="1" applyFont="1" applyFill="1" applyBorder="1" applyAlignment="1">
      <alignment horizontal="center" vertical="center"/>
    </xf>
    <xf numFmtId="0" fontId="25" fillId="0" borderId="40" xfId="0" applyFont="1" applyBorder="1"/>
    <xf numFmtId="3" fontId="3" fillId="0" borderId="40" xfId="0" applyNumberFormat="1" applyFont="1" applyBorder="1"/>
    <xf numFmtId="0" fontId="26" fillId="0" borderId="40" xfId="0" applyFont="1" applyBorder="1"/>
    <xf numFmtId="3" fontId="4" fillId="0" borderId="40" xfId="0" applyNumberFormat="1" applyFont="1" applyBorder="1"/>
    <xf numFmtId="3" fontId="0" fillId="0" borderId="40" xfId="0" applyNumberFormat="1" applyBorder="1"/>
    <xf numFmtId="0" fontId="5" fillId="9" borderId="49" xfId="0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 wrapText="1"/>
    </xf>
    <xf numFmtId="4" fontId="5" fillId="4" borderId="42" xfId="0" applyNumberFormat="1" applyFont="1" applyFill="1" applyBorder="1" applyAlignment="1">
      <alignment horizontal="center"/>
    </xf>
    <xf numFmtId="4" fontId="5" fillId="4" borderId="40" xfId="0" applyNumberFormat="1" applyFont="1" applyFill="1" applyBorder="1" applyAlignment="1">
      <alignment horizontal="center"/>
    </xf>
    <xf numFmtId="4" fontId="4" fillId="2" borderId="42" xfId="0" applyNumberFormat="1" applyFont="1" applyFill="1" applyBorder="1" applyAlignment="1">
      <alignment horizontal="center"/>
    </xf>
    <xf numFmtId="4" fontId="1" fillId="0" borderId="40" xfId="0" applyNumberFormat="1" applyFont="1" applyBorder="1" applyAlignment="1">
      <alignment horizontal="center"/>
    </xf>
    <xf numFmtId="0" fontId="5" fillId="4" borderId="40" xfId="0" applyFont="1" applyFill="1" applyBorder="1" applyAlignment="1">
      <alignment horizontal="left" vertical="center" wrapText="1"/>
    </xf>
    <xf numFmtId="0" fontId="1" fillId="2" borderId="40" xfId="0" applyFont="1" applyFill="1" applyBorder="1" applyAlignment="1">
      <alignment horizontal="left" vertical="center" wrapText="1"/>
    </xf>
    <xf numFmtId="3" fontId="1" fillId="0" borderId="40" xfId="3" applyNumberFormat="1" applyFont="1" applyBorder="1" applyAlignment="1">
      <alignment horizontal="center"/>
    </xf>
    <xf numFmtId="3" fontId="1" fillId="0" borderId="41" xfId="3" applyNumberFormat="1" applyFont="1" applyBorder="1" applyAlignment="1">
      <alignment horizontal="center"/>
    </xf>
    <xf numFmtId="4" fontId="5" fillId="4" borderId="51" xfId="0" applyNumberFormat="1" applyFont="1" applyFill="1" applyBorder="1" applyAlignment="1">
      <alignment horizontal="center"/>
    </xf>
    <xf numFmtId="4" fontId="5" fillId="4" borderId="52" xfId="0" applyNumberFormat="1" applyFont="1" applyFill="1" applyBorder="1" applyAlignment="1">
      <alignment horizontal="center"/>
    </xf>
    <xf numFmtId="4" fontId="4" fillId="2" borderId="51" xfId="0" applyNumberFormat="1" applyFont="1" applyFill="1" applyBorder="1" applyAlignment="1">
      <alignment horizontal="center"/>
    </xf>
    <xf numFmtId="4" fontId="1" fillId="0" borderId="52" xfId="0" applyNumberFormat="1" applyFont="1" applyBorder="1" applyAlignment="1">
      <alignment horizontal="center"/>
    </xf>
    <xf numFmtId="4" fontId="4" fillId="2" borderId="58" xfId="0" applyNumberFormat="1" applyFont="1" applyFill="1" applyBorder="1" applyAlignment="1">
      <alignment horizontal="center"/>
    </xf>
    <xf numFmtId="4" fontId="1" fillId="0" borderId="59" xfId="0" applyNumberFormat="1" applyFont="1" applyBorder="1" applyAlignment="1">
      <alignment horizontal="center"/>
    </xf>
    <xf numFmtId="4" fontId="4" fillId="2" borderId="71" xfId="0" applyNumberFormat="1" applyFont="1" applyFill="1" applyBorder="1" applyAlignment="1">
      <alignment horizontal="center"/>
    </xf>
    <xf numFmtId="4" fontId="1" fillId="0" borderId="60" xfId="0" applyNumberFormat="1" applyFont="1" applyBorder="1" applyAlignment="1">
      <alignment horizontal="center"/>
    </xf>
    <xf numFmtId="0" fontId="5" fillId="2" borderId="72" xfId="0" applyFont="1" applyFill="1" applyBorder="1" applyAlignment="1">
      <alignment horizontal="center" vertical="center" wrapText="1"/>
    </xf>
    <xf numFmtId="0" fontId="5" fillId="2" borderId="41" xfId="0" applyFont="1" applyFill="1" applyBorder="1" applyAlignment="1">
      <alignment horizontal="center" vertical="center" wrapText="1"/>
    </xf>
    <xf numFmtId="0" fontId="5" fillId="2" borderId="65" xfId="0" applyFont="1" applyFill="1" applyBorder="1" applyAlignment="1">
      <alignment horizontal="center" vertical="center" wrapText="1"/>
    </xf>
    <xf numFmtId="0" fontId="5" fillId="2" borderId="54" xfId="0" applyFont="1" applyFill="1" applyBorder="1" applyAlignment="1">
      <alignment horizontal="center" vertical="center" wrapText="1"/>
    </xf>
    <xf numFmtId="0" fontId="5" fillId="2" borderId="73" xfId="0" applyFont="1" applyFill="1" applyBorder="1" applyAlignment="1">
      <alignment horizontal="center" vertical="center" wrapText="1"/>
    </xf>
    <xf numFmtId="0" fontId="5" fillId="2" borderId="75" xfId="0" applyFont="1" applyFill="1" applyBorder="1" applyAlignment="1">
      <alignment horizontal="center" vertical="center" wrapText="1"/>
    </xf>
    <xf numFmtId="0" fontId="5" fillId="2" borderId="76" xfId="0" applyFont="1" applyFill="1" applyBorder="1" applyAlignment="1">
      <alignment horizontal="center" vertical="center" wrapText="1"/>
    </xf>
    <xf numFmtId="0" fontId="5" fillId="2" borderId="74" xfId="0" applyFont="1" applyFill="1" applyBorder="1" applyAlignment="1">
      <alignment horizontal="center" vertical="center" wrapText="1"/>
    </xf>
    <xf numFmtId="0" fontId="6" fillId="2" borderId="41" xfId="0" applyFont="1" applyFill="1" applyBorder="1" applyAlignment="1">
      <alignment horizontal="center" vertical="center" wrapText="1"/>
    </xf>
    <xf numFmtId="0" fontId="27" fillId="20" borderId="0" xfId="0" applyFont="1" applyFill="1" applyAlignment="1">
      <alignment horizontal="center"/>
    </xf>
    <xf numFmtId="0" fontId="11" fillId="2" borderId="42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3" fontId="28" fillId="0" borderId="40" xfId="0" applyNumberFormat="1" applyFont="1" applyBorder="1" applyAlignment="1">
      <alignment horizontal="center" vertical="center"/>
    </xf>
    <xf numFmtId="3" fontId="29" fillId="2" borderId="42" xfId="0" applyNumberFormat="1" applyFont="1" applyFill="1" applyBorder="1" applyAlignment="1">
      <alignment horizontal="center"/>
    </xf>
    <xf numFmtId="3" fontId="29" fillId="0" borderId="40" xfId="0" applyNumberFormat="1" applyFont="1" applyBorder="1" applyAlignment="1">
      <alignment horizontal="center"/>
    </xf>
    <xf numFmtId="0" fontId="29" fillId="0" borderId="40" xfId="0" applyFont="1" applyBorder="1" applyAlignment="1">
      <alignment horizontal="center"/>
    </xf>
    <xf numFmtId="3" fontId="5" fillId="4" borderId="44" xfId="0" applyNumberFormat="1" applyFont="1" applyFill="1" applyBorder="1" applyAlignment="1">
      <alignment horizontal="center" vertical="center"/>
    </xf>
    <xf numFmtId="10" fontId="5" fillId="4" borderId="44" xfId="3" applyNumberFormat="1" applyFont="1" applyFill="1" applyBorder="1" applyAlignment="1">
      <alignment horizontal="center" vertical="center"/>
    </xf>
    <xf numFmtId="3" fontId="30" fillId="0" borderId="62" xfId="3" applyNumberFormat="1" applyFont="1" applyBorder="1" applyAlignment="1">
      <alignment horizontal="center"/>
    </xf>
    <xf numFmtId="3" fontId="30" fillId="0" borderId="39" xfId="3" applyNumberFormat="1" applyFont="1" applyBorder="1" applyAlignment="1">
      <alignment horizontal="center"/>
    </xf>
    <xf numFmtId="9" fontId="30" fillId="0" borderId="63" xfId="3" applyFont="1" applyBorder="1" applyAlignment="1">
      <alignment horizontal="center"/>
    </xf>
    <xf numFmtId="1" fontId="30" fillId="0" borderId="39" xfId="3" applyNumberFormat="1" applyFont="1" applyBorder="1" applyAlignment="1">
      <alignment horizontal="center"/>
    </xf>
    <xf numFmtId="3" fontId="5" fillId="4" borderId="40" xfId="0" applyNumberFormat="1" applyFont="1" applyFill="1" applyBorder="1" applyAlignment="1">
      <alignment horizontal="center" vertical="center"/>
    </xf>
    <xf numFmtId="10" fontId="1" fillId="0" borderId="41" xfId="3" applyNumberFormat="1" applyFont="1" applyBorder="1" applyAlignment="1">
      <alignment horizontal="center"/>
    </xf>
    <xf numFmtId="165" fontId="1" fillId="0" borderId="41" xfId="3" applyNumberFormat="1" applyFont="1" applyBorder="1" applyAlignment="1">
      <alignment horizontal="center"/>
    </xf>
    <xf numFmtId="3" fontId="30" fillId="0" borderId="40" xfId="0" applyNumberFormat="1" applyFont="1" applyBorder="1" applyAlignment="1">
      <alignment horizontal="center" vertical="center"/>
    </xf>
    <xf numFmtId="1" fontId="30" fillId="0" borderId="40" xfId="0" applyNumberFormat="1" applyFont="1" applyBorder="1" applyAlignment="1">
      <alignment horizontal="center" vertical="center"/>
    </xf>
    <xf numFmtId="3" fontId="30" fillId="0" borderId="40" xfId="0" applyNumberFormat="1" applyFont="1" applyBorder="1" applyAlignment="1">
      <alignment horizontal="center" wrapText="1"/>
    </xf>
    <xf numFmtId="3" fontId="30" fillId="2" borderId="42" xfId="0" applyNumberFormat="1" applyFont="1" applyFill="1" applyBorder="1" applyAlignment="1">
      <alignment horizontal="center"/>
    </xf>
    <xf numFmtId="3" fontId="30" fillId="0" borderId="40" xfId="0" applyNumberFormat="1" applyFont="1" applyBorder="1" applyAlignment="1">
      <alignment horizontal="center"/>
    </xf>
    <xf numFmtId="3" fontId="30" fillId="0" borderId="52" xfId="0" applyNumberFormat="1" applyFont="1" applyBorder="1" applyAlignment="1">
      <alignment horizontal="center"/>
    </xf>
    <xf numFmtId="3" fontId="30" fillId="0" borderId="44" xfId="0" applyNumberFormat="1" applyFont="1" applyBorder="1" applyAlignment="1">
      <alignment horizontal="center"/>
    </xf>
    <xf numFmtId="165" fontId="5" fillId="4" borderId="40" xfId="0" applyNumberFormat="1" applyFont="1" applyFill="1" applyBorder="1" applyAlignment="1">
      <alignment horizontal="center" vertical="center"/>
    </xf>
    <xf numFmtId="166" fontId="30" fillId="0" borderId="40" xfId="0" applyNumberFormat="1" applyFont="1" applyBorder="1" applyAlignment="1">
      <alignment horizontal="center"/>
    </xf>
    <xf numFmtId="166" fontId="30" fillId="0" borderId="40" xfId="0" applyNumberFormat="1" applyFont="1" applyBorder="1" applyAlignment="1">
      <alignment horizontal="center" vertical="center"/>
    </xf>
    <xf numFmtId="0" fontId="5" fillId="9" borderId="49" xfId="0" applyFont="1" applyFill="1" applyBorder="1" applyAlignment="1">
      <alignment vertical="center" wrapText="1"/>
    </xf>
    <xf numFmtId="3" fontId="17" fillId="0" borderId="40" xfId="0" applyNumberFormat="1" applyFont="1" applyBorder="1"/>
    <xf numFmtId="3" fontId="11" fillId="0" borderId="40" xfId="0" applyNumberFormat="1" applyFont="1" applyBorder="1"/>
    <xf numFmtId="3" fontId="11" fillId="0" borderId="57" xfId="0" applyNumberFormat="1" applyFont="1" applyBorder="1"/>
    <xf numFmtId="3" fontId="17" fillId="0" borderId="40" xfId="0" applyNumberFormat="1" applyFont="1" applyBorder="1" applyAlignment="1">
      <alignment horizontal="center"/>
    </xf>
    <xf numFmtId="3" fontId="17" fillId="2" borderId="42" xfId="0" applyNumberFormat="1" applyFont="1" applyFill="1" applyBorder="1" applyAlignment="1">
      <alignment horizontal="center"/>
    </xf>
    <xf numFmtId="3" fontId="17" fillId="0" borderId="52" xfId="0" applyNumberFormat="1" applyFont="1" applyBorder="1" applyAlignment="1">
      <alignment horizontal="center"/>
    </xf>
    <xf numFmtId="3" fontId="17" fillId="0" borderId="42" xfId="0" applyNumberFormat="1" applyFont="1" applyBorder="1" applyAlignment="1">
      <alignment horizontal="center"/>
    </xf>
    <xf numFmtId="0" fontId="17" fillId="0" borderId="40" xfId="0" applyFont="1" applyBorder="1" applyAlignment="1">
      <alignment horizontal="center"/>
    </xf>
    <xf numFmtId="3" fontId="17" fillId="2" borderId="40" xfId="0" applyNumberFormat="1" applyFont="1" applyFill="1" applyBorder="1" applyAlignment="1">
      <alignment horizontal="center"/>
    </xf>
    <xf numFmtId="0" fontId="17" fillId="0" borderId="52" xfId="0" applyFont="1" applyBorder="1" applyAlignment="1">
      <alignment horizontal="center"/>
    </xf>
    <xf numFmtId="0" fontId="17" fillId="0" borderId="42" xfId="0" applyFont="1" applyBorder="1" applyAlignment="1">
      <alignment horizontal="center"/>
    </xf>
    <xf numFmtId="3" fontId="17" fillId="0" borderId="44" xfId="0" applyNumberFormat="1" applyFont="1" applyBorder="1" applyAlignment="1">
      <alignment horizontal="center"/>
    </xf>
    <xf numFmtId="3" fontId="17" fillId="0" borderId="51" xfId="0" applyNumberFormat="1" applyFont="1" applyBorder="1" applyAlignment="1">
      <alignment horizontal="center"/>
    </xf>
    <xf numFmtId="0" fontId="6" fillId="4" borderId="40" xfId="0" applyFont="1" applyFill="1" applyBorder="1" applyAlignment="1">
      <alignment horizontal="center" vertical="center"/>
    </xf>
    <xf numFmtId="0" fontId="5" fillId="9" borderId="49" xfId="0" applyFont="1" applyFill="1" applyBorder="1" applyAlignment="1">
      <alignment horizontal="center" vertical="center" wrapText="1"/>
    </xf>
    <xf numFmtId="0" fontId="5" fillId="9" borderId="41" xfId="0" applyFont="1" applyFill="1" applyBorder="1" applyAlignment="1">
      <alignment horizontal="center" vertical="center" wrapText="1"/>
    </xf>
    <xf numFmtId="0" fontId="5" fillId="2" borderId="62" xfId="0" applyFont="1" applyFill="1" applyBorder="1" applyAlignment="1">
      <alignment horizontal="center" vertical="center" wrapText="1"/>
    </xf>
    <xf numFmtId="0" fontId="5" fillId="2" borderId="63" xfId="0" applyFont="1" applyFill="1" applyBorder="1" applyAlignment="1">
      <alignment horizontal="center" vertical="center" wrapText="1"/>
    </xf>
    <xf numFmtId="0" fontId="5" fillId="2" borderId="64" xfId="0" applyFont="1" applyFill="1" applyBorder="1" applyAlignment="1">
      <alignment horizontal="center" vertical="center" wrapText="1"/>
    </xf>
    <xf numFmtId="0" fontId="5" fillId="2" borderId="66" xfId="0" applyFont="1" applyFill="1" applyBorder="1" applyAlignment="1">
      <alignment horizontal="center" vertical="center" wrapText="1"/>
    </xf>
    <xf numFmtId="0" fontId="5" fillId="2" borderId="61" xfId="0" applyFont="1" applyFill="1" applyBorder="1" applyAlignment="1">
      <alignment horizontal="center" vertical="center" wrapText="1"/>
    </xf>
    <xf numFmtId="0" fontId="5" fillId="2" borderId="68" xfId="0" applyFont="1" applyFill="1" applyBorder="1" applyAlignment="1">
      <alignment horizontal="center" vertical="center" wrapText="1"/>
    </xf>
    <xf numFmtId="3" fontId="22" fillId="2" borderId="53" xfId="0" applyNumberFormat="1" applyFont="1" applyFill="1" applyBorder="1" applyAlignment="1">
      <alignment horizontal="center" vertical="center" wrapText="1"/>
    </xf>
    <xf numFmtId="3" fontId="22" fillId="2" borderId="54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3" fontId="6" fillId="0" borderId="13" xfId="0" applyNumberFormat="1" applyFont="1" applyBorder="1" applyAlignment="1">
      <alignment horizontal="center" vertical="distributed"/>
    </xf>
    <xf numFmtId="3" fontId="6" fillId="0" borderId="35" xfId="0" applyNumberFormat="1" applyFont="1" applyBorder="1" applyAlignment="1">
      <alignment horizontal="center" vertical="distributed"/>
    </xf>
    <xf numFmtId="3" fontId="6" fillId="0" borderId="9" xfId="0" applyNumberFormat="1" applyFont="1" applyBorder="1" applyAlignment="1">
      <alignment horizontal="center" vertical="distributed"/>
    </xf>
    <xf numFmtId="3" fontId="6" fillId="0" borderId="15" xfId="0" applyNumberFormat="1" applyFont="1" applyBorder="1" applyAlignment="1">
      <alignment horizontal="center" vertical="distributed"/>
    </xf>
    <xf numFmtId="3" fontId="6" fillId="0" borderId="32" xfId="0" applyNumberFormat="1" applyFont="1" applyBorder="1" applyAlignment="1">
      <alignment horizontal="center" vertical="distributed"/>
    </xf>
    <xf numFmtId="3" fontId="6" fillId="0" borderId="34" xfId="0" applyNumberFormat="1" applyFont="1" applyBorder="1" applyAlignment="1">
      <alignment horizontal="center" vertical="distributed"/>
    </xf>
    <xf numFmtId="3" fontId="6" fillId="0" borderId="7" xfId="0" applyNumberFormat="1" applyFont="1" applyBorder="1" applyAlignment="1">
      <alignment horizontal="center" vertical="distributed"/>
    </xf>
    <xf numFmtId="0" fontId="6" fillId="2" borderId="40" xfId="0" applyFont="1" applyFill="1" applyBorder="1" applyAlignment="1">
      <alignment horizontal="center"/>
    </xf>
    <xf numFmtId="3" fontId="6" fillId="0" borderId="40" xfId="0" applyNumberFormat="1" applyFont="1" applyBorder="1" applyAlignment="1">
      <alignment horizontal="center" vertical="distributed"/>
    </xf>
    <xf numFmtId="1" fontId="6" fillId="11" borderId="40" xfId="0" applyNumberFormat="1" applyFont="1" applyFill="1" applyBorder="1" applyAlignment="1">
      <alignment horizontal="center"/>
    </xf>
    <xf numFmtId="3" fontId="6" fillId="0" borderId="40" xfId="0" applyNumberFormat="1" applyFont="1" applyBorder="1" applyAlignment="1">
      <alignment horizontal="distributed" vertical="distributed"/>
    </xf>
    <xf numFmtId="0" fontId="14" fillId="0" borderId="40" xfId="0" applyFont="1" applyBorder="1" applyAlignment="1">
      <alignment horizontal="center" vertical="center"/>
    </xf>
    <xf numFmtId="1" fontId="6" fillId="11" borderId="44" xfId="0" applyNumberFormat="1" applyFont="1" applyFill="1" applyBorder="1" applyAlignment="1">
      <alignment horizontal="center"/>
    </xf>
    <xf numFmtId="3" fontId="6" fillId="0" borderId="44" xfId="0" applyNumberFormat="1" applyFont="1" applyBorder="1" applyAlignment="1">
      <alignment horizontal="center" vertical="distributed"/>
    </xf>
    <xf numFmtId="3" fontId="6" fillId="0" borderId="45" xfId="0" applyNumberFormat="1" applyFont="1" applyBorder="1" applyAlignment="1">
      <alignment horizontal="center" vertical="distributed"/>
    </xf>
    <xf numFmtId="3" fontId="6" fillId="0" borderId="42" xfId="0" applyNumberFormat="1" applyFont="1" applyBorder="1" applyAlignment="1">
      <alignment horizontal="center" vertical="distributed"/>
    </xf>
    <xf numFmtId="3" fontId="6" fillId="0" borderId="40" xfId="0" applyNumberFormat="1" applyFont="1" applyBorder="1" applyAlignment="1">
      <alignment horizontal="distributed" vertical="center"/>
    </xf>
    <xf numFmtId="3" fontId="6" fillId="0" borderId="44" xfId="0" applyNumberFormat="1" applyFont="1" applyBorder="1" applyAlignment="1">
      <alignment horizontal="distributed" vertical="distributed"/>
    </xf>
    <xf numFmtId="3" fontId="6" fillId="0" borderId="45" xfId="0" applyNumberFormat="1" applyFont="1" applyBorder="1" applyAlignment="1">
      <alignment horizontal="distributed" vertical="distributed"/>
    </xf>
    <xf numFmtId="3" fontId="6" fillId="0" borderId="42" xfId="0" applyNumberFormat="1" applyFont="1" applyBorder="1" applyAlignment="1">
      <alignment horizontal="distributed" vertical="distributed"/>
    </xf>
    <xf numFmtId="0" fontId="6" fillId="0" borderId="0" xfId="0" applyFont="1" applyAlignment="1">
      <alignment horizontal="center" vertical="distributed"/>
    </xf>
    <xf numFmtId="0" fontId="6" fillId="0" borderId="50" xfId="0" applyFont="1" applyBorder="1" applyAlignment="1">
      <alignment horizontal="center" vertical="distributed"/>
    </xf>
    <xf numFmtId="0" fontId="6" fillId="0" borderId="6" xfId="0" applyFont="1" applyBorder="1" applyAlignment="1">
      <alignment horizontal="center" vertical="distributed"/>
    </xf>
    <xf numFmtId="0" fontId="6" fillId="0" borderId="16" xfId="0" applyFont="1" applyBorder="1" applyAlignment="1">
      <alignment horizontal="center" vertical="distributed"/>
    </xf>
    <xf numFmtId="0" fontId="6" fillId="0" borderId="17" xfId="0" applyFont="1" applyBorder="1" applyAlignment="1">
      <alignment horizontal="center" vertical="distributed"/>
    </xf>
    <xf numFmtId="0" fontId="6" fillId="0" borderId="18" xfId="0" applyFont="1" applyBorder="1" applyAlignment="1">
      <alignment horizontal="center" vertical="distributed"/>
    </xf>
    <xf numFmtId="0" fontId="6" fillId="0" borderId="49" xfId="0" applyFont="1" applyBorder="1" applyAlignment="1">
      <alignment horizontal="center" vertical="center" wrapText="1"/>
    </xf>
    <xf numFmtId="0" fontId="6" fillId="0" borderId="41" xfId="0" applyFont="1" applyBorder="1" applyAlignment="1">
      <alignment horizontal="center" vertical="center"/>
    </xf>
    <xf numFmtId="0" fontId="6" fillId="18" borderId="40" xfId="0" applyFont="1" applyFill="1" applyBorder="1" applyAlignment="1">
      <alignment horizontal="center"/>
    </xf>
    <xf numFmtId="0" fontId="6" fillId="0" borderId="40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distributed"/>
    </xf>
    <xf numFmtId="0" fontId="6" fillId="0" borderId="44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11" fillId="2" borderId="0" xfId="0" applyFont="1" applyFill="1" applyAlignment="1">
      <alignment horizontal="center"/>
    </xf>
    <xf numFmtId="0" fontId="6" fillId="0" borderId="45" xfId="0" applyFont="1" applyBorder="1" applyAlignment="1">
      <alignment horizontal="center" vertical="center"/>
    </xf>
    <xf numFmtId="0" fontId="6" fillId="4" borderId="44" xfId="0" applyFont="1" applyFill="1" applyBorder="1" applyAlignment="1">
      <alignment horizontal="center" vertical="center" wrapText="1"/>
    </xf>
    <xf numFmtId="0" fontId="6" fillId="4" borderId="45" xfId="0" applyFont="1" applyFill="1" applyBorder="1" applyAlignment="1">
      <alignment horizontal="center" vertical="center" wrapText="1"/>
    </xf>
    <xf numFmtId="0" fontId="6" fillId="4" borderId="42" xfId="0" applyFont="1" applyFill="1" applyBorder="1" applyAlignment="1">
      <alignment horizontal="center" vertical="center" wrapText="1"/>
    </xf>
    <xf numFmtId="0" fontId="6" fillId="2" borderId="40" xfId="0" applyFont="1" applyFill="1" applyBorder="1" applyAlignment="1">
      <alignment horizontal="center" vertical="center" wrapText="1"/>
    </xf>
    <xf numFmtId="0" fontId="6" fillId="4" borderId="40" xfId="0" applyFont="1" applyFill="1" applyBorder="1" applyAlignment="1">
      <alignment horizontal="center" vertical="center" wrapText="1"/>
    </xf>
    <xf numFmtId="0" fontId="6" fillId="3" borderId="40" xfId="0" applyFont="1" applyFill="1" applyBorder="1" applyAlignment="1">
      <alignment horizontal="center" vertical="center"/>
    </xf>
    <xf numFmtId="0" fontId="6" fillId="5" borderId="40" xfId="0" applyFont="1" applyFill="1" applyBorder="1" applyAlignment="1">
      <alignment horizontal="center" vertical="center"/>
    </xf>
    <xf numFmtId="0" fontId="6" fillId="3" borderId="44" xfId="0" applyFont="1" applyFill="1" applyBorder="1" applyAlignment="1">
      <alignment horizontal="center" vertical="center"/>
    </xf>
    <xf numFmtId="0" fontId="6" fillId="3" borderId="45" xfId="0" applyFont="1" applyFill="1" applyBorder="1" applyAlignment="1">
      <alignment horizontal="center" vertical="center"/>
    </xf>
    <xf numFmtId="0" fontId="6" fillId="3" borderId="42" xfId="0" applyFont="1" applyFill="1" applyBorder="1" applyAlignment="1">
      <alignment horizontal="center" vertical="center"/>
    </xf>
    <xf numFmtId="0" fontId="5" fillId="4" borderId="40" xfId="0" applyFont="1" applyFill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 wrapText="1"/>
    </xf>
    <xf numFmtId="0" fontId="6" fillId="5" borderId="48" xfId="0" applyFont="1" applyFill="1" applyBorder="1" applyAlignment="1">
      <alignment horizontal="center" vertical="center"/>
    </xf>
    <xf numFmtId="0" fontId="6" fillId="5" borderId="50" xfId="0" applyFont="1" applyFill="1" applyBorder="1" applyAlignment="1">
      <alignment horizontal="center" vertical="center"/>
    </xf>
    <xf numFmtId="0" fontId="5" fillId="9" borderId="40" xfId="0" applyFont="1" applyFill="1" applyBorder="1" applyAlignment="1">
      <alignment horizontal="center" vertical="center" wrapText="1"/>
    </xf>
    <xf numFmtId="0" fontId="5" fillId="4" borderId="49" xfId="0" applyFont="1" applyFill="1" applyBorder="1" applyAlignment="1">
      <alignment horizontal="center" vertical="center" wrapText="1"/>
    </xf>
    <xf numFmtId="0" fontId="5" fillId="4" borderId="41" xfId="0" applyFont="1" applyFill="1" applyBorder="1" applyAlignment="1">
      <alignment horizontal="center" vertical="center" wrapText="1"/>
    </xf>
    <xf numFmtId="0" fontId="0" fillId="19" borderId="44" xfId="0" applyFill="1" applyBorder="1" applyAlignment="1">
      <alignment horizontal="center" vertical="center"/>
    </xf>
    <xf numFmtId="0" fontId="0" fillId="19" borderId="45" xfId="0" applyFill="1" applyBorder="1" applyAlignment="1">
      <alignment horizontal="center" vertical="center"/>
    </xf>
    <xf numFmtId="0" fontId="0" fillId="19" borderId="42" xfId="0" applyFill="1" applyBorder="1" applyAlignment="1">
      <alignment horizontal="center" vertical="center"/>
    </xf>
    <xf numFmtId="0" fontId="0" fillId="19" borderId="40" xfId="0" applyFill="1" applyBorder="1" applyAlignment="1">
      <alignment horizontal="center" vertical="center"/>
    </xf>
    <xf numFmtId="0" fontId="3" fillId="9" borderId="40" xfId="0" applyFont="1" applyFill="1" applyBorder="1" applyAlignment="1">
      <alignment horizontal="center"/>
    </xf>
    <xf numFmtId="0" fontId="19" fillId="4" borderId="49" xfId="0" applyFont="1" applyFill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9" fillId="4" borderId="40" xfId="0" applyFont="1" applyFill="1" applyBorder="1" applyAlignment="1">
      <alignment horizontal="center" vertical="center"/>
    </xf>
    <xf numFmtId="0" fontId="19" fillId="4" borderId="44" xfId="0" applyFont="1" applyFill="1" applyBorder="1" applyAlignment="1">
      <alignment horizontal="center" vertical="center"/>
    </xf>
    <xf numFmtId="0" fontId="19" fillId="4" borderId="45" xfId="0" applyFont="1" applyFill="1" applyBorder="1" applyAlignment="1">
      <alignment horizontal="center" vertical="center"/>
    </xf>
    <xf numFmtId="0" fontId="19" fillId="4" borderId="42" xfId="0" applyFont="1" applyFill="1" applyBorder="1" applyAlignment="1">
      <alignment horizontal="center" vertical="center"/>
    </xf>
    <xf numFmtId="0" fontId="19" fillId="4" borderId="40" xfId="0" applyFont="1" applyFill="1" applyBorder="1" applyAlignment="1">
      <alignment horizontal="center"/>
    </xf>
    <xf numFmtId="0" fontId="19" fillId="4" borderId="44" xfId="0" applyFont="1" applyFill="1" applyBorder="1" applyAlignment="1">
      <alignment horizontal="center"/>
    </xf>
    <xf numFmtId="0" fontId="19" fillId="4" borderId="45" xfId="0" applyFont="1" applyFill="1" applyBorder="1" applyAlignment="1">
      <alignment horizontal="center"/>
    </xf>
    <xf numFmtId="0" fontId="19" fillId="4" borderId="42" xfId="0" applyFont="1" applyFill="1" applyBorder="1" applyAlignment="1">
      <alignment horizontal="center"/>
    </xf>
    <xf numFmtId="0" fontId="6" fillId="4" borderId="56" xfId="0" applyFont="1" applyFill="1" applyBorder="1" applyAlignment="1">
      <alignment horizontal="center" vertical="center" wrapText="1"/>
    </xf>
    <xf numFmtId="0" fontId="6" fillId="4" borderId="46" xfId="0" applyFont="1" applyFill="1" applyBorder="1" applyAlignment="1">
      <alignment horizontal="center" vertical="center" wrapText="1"/>
    </xf>
    <xf numFmtId="0" fontId="6" fillId="4" borderId="47" xfId="0" applyFont="1" applyFill="1" applyBorder="1" applyAlignment="1">
      <alignment horizontal="center" vertical="center" wrapText="1"/>
    </xf>
    <xf numFmtId="0" fontId="6" fillId="4" borderId="48" xfId="0" applyFont="1" applyFill="1" applyBorder="1" applyAlignment="1">
      <alignment horizontal="center" vertical="center" wrapText="1"/>
    </xf>
    <xf numFmtId="0" fontId="6" fillId="4" borderId="50" xfId="0" applyFont="1" applyFill="1" applyBorder="1" applyAlignment="1">
      <alignment horizontal="center" vertical="center" wrapText="1"/>
    </xf>
    <xf numFmtId="0" fontId="6" fillId="4" borderId="65" xfId="0" applyFont="1" applyFill="1" applyBorder="1" applyAlignment="1">
      <alignment horizontal="center" vertical="center" wrapText="1"/>
    </xf>
    <xf numFmtId="3" fontId="6" fillId="2" borderId="42" xfId="0" applyNumberFormat="1" applyFont="1" applyFill="1" applyBorder="1" applyAlignment="1">
      <alignment horizontal="center" vertical="center"/>
    </xf>
    <xf numFmtId="3" fontId="6" fillId="2" borderId="40" xfId="0" applyNumberFormat="1" applyFont="1" applyFill="1" applyBorder="1" applyAlignment="1">
      <alignment horizontal="center" vertical="center"/>
    </xf>
    <xf numFmtId="3" fontId="6" fillId="2" borderId="52" xfId="0" applyNumberFormat="1" applyFont="1" applyFill="1" applyBorder="1" applyAlignment="1">
      <alignment horizontal="center" vertical="center"/>
    </xf>
    <xf numFmtId="3" fontId="6" fillId="11" borderId="40" xfId="0" applyNumberFormat="1" applyFont="1" applyFill="1" applyBorder="1" applyAlignment="1">
      <alignment horizontal="center" vertical="center"/>
    </xf>
    <xf numFmtId="3" fontId="6" fillId="6" borderId="40" xfId="0" applyNumberFormat="1" applyFont="1" applyFill="1" applyBorder="1" applyAlignment="1">
      <alignment horizontal="center" vertical="center"/>
    </xf>
    <xf numFmtId="3" fontId="22" fillId="2" borderId="56" xfId="0" applyNumberFormat="1" applyFont="1" applyFill="1" applyBorder="1" applyAlignment="1">
      <alignment horizontal="center" vertical="center" wrapText="1"/>
    </xf>
    <xf numFmtId="3" fontId="22" fillId="2" borderId="48" xfId="0" applyNumberFormat="1" applyFont="1" applyFill="1" applyBorder="1" applyAlignment="1">
      <alignment horizontal="center" vertical="center" wrapText="1"/>
    </xf>
    <xf numFmtId="3" fontId="6" fillId="2" borderId="51" xfId="0" applyNumberFormat="1" applyFont="1" applyFill="1" applyBorder="1" applyAlignment="1">
      <alignment horizontal="center" vertical="center"/>
    </xf>
    <xf numFmtId="0" fontId="6" fillId="0" borderId="40" xfId="0" applyFont="1" applyBorder="1" applyAlignment="1">
      <alignment horizontal="distributed" vertical="center"/>
    </xf>
    <xf numFmtId="3" fontId="3" fillId="0" borderId="62" xfId="0" applyNumberFormat="1" applyFont="1" applyBorder="1" applyAlignment="1">
      <alignment horizontal="center"/>
    </xf>
    <xf numFmtId="3" fontId="3" fillId="0" borderId="63" xfId="0" applyNumberFormat="1" applyFont="1" applyBorder="1" applyAlignment="1">
      <alignment horizontal="center"/>
    </xf>
    <xf numFmtId="3" fontId="3" fillId="0" borderId="64" xfId="0" applyNumberFormat="1" applyFont="1" applyBorder="1" applyAlignment="1">
      <alignment horizontal="center"/>
    </xf>
    <xf numFmtId="3" fontId="4" fillId="2" borderId="68" xfId="0" applyNumberFormat="1" applyFont="1" applyFill="1" applyBorder="1" applyAlignment="1">
      <alignment horizontal="center" vertical="center" wrapText="1"/>
    </xf>
    <xf numFmtId="3" fontId="4" fillId="2" borderId="70" xfId="0" applyNumberFormat="1" applyFont="1" applyFill="1" applyBorder="1" applyAlignment="1">
      <alignment horizontal="center" vertical="center"/>
    </xf>
    <xf numFmtId="3" fontId="4" fillId="2" borderId="67" xfId="0" applyNumberFormat="1" applyFont="1" applyFill="1" applyBorder="1" applyAlignment="1">
      <alignment horizontal="center" vertical="center" wrapText="1"/>
    </xf>
    <xf numFmtId="3" fontId="4" fillId="2" borderId="69" xfId="0" applyNumberFormat="1" applyFont="1" applyFill="1" applyBorder="1" applyAlignment="1">
      <alignment horizontal="center" vertical="center" wrapText="1"/>
    </xf>
    <xf numFmtId="3" fontId="6" fillId="2" borderId="44" xfId="0" applyNumberFormat="1" applyFont="1" applyFill="1" applyBorder="1" applyAlignment="1">
      <alignment horizontal="center" vertical="center"/>
    </xf>
    <xf numFmtId="3" fontId="6" fillId="14" borderId="43" xfId="0" applyNumberFormat="1" applyFont="1" applyFill="1" applyBorder="1" applyAlignment="1">
      <alignment horizontal="center" vertical="center"/>
    </xf>
    <xf numFmtId="3" fontId="6" fillId="13" borderId="43" xfId="0" applyNumberFormat="1" applyFont="1" applyFill="1" applyBorder="1" applyAlignment="1">
      <alignment horizontal="center" vertical="center"/>
    </xf>
    <xf numFmtId="3" fontId="6" fillId="12" borderId="43" xfId="0" applyNumberFormat="1" applyFont="1" applyFill="1" applyBorder="1" applyAlignment="1">
      <alignment horizontal="center" vertical="center"/>
    </xf>
    <xf numFmtId="3" fontId="6" fillId="11" borderId="43" xfId="0" applyNumberFormat="1" applyFont="1" applyFill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/>
    </xf>
    <xf numFmtId="0" fontId="6" fillId="11" borderId="42" xfId="0" applyFont="1" applyFill="1" applyBorder="1" applyAlignment="1">
      <alignment horizontal="center" vertical="center"/>
    </xf>
    <xf numFmtId="0" fontId="6" fillId="11" borderId="40" xfId="0" applyFont="1" applyFill="1" applyBorder="1" applyAlignment="1">
      <alignment horizontal="center" vertical="center"/>
    </xf>
    <xf numFmtId="0" fontId="6" fillId="11" borderId="52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4" borderId="77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42" xfId="0" applyFont="1" applyFill="1" applyBorder="1" applyAlignment="1">
      <alignment horizontal="center" vertical="center"/>
    </xf>
    <xf numFmtId="0" fontId="6" fillId="10" borderId="42" xfId="0" applyFont="1" applyFill="1" applyBorder="1" applyAlignment="1">
      <alignment horizontal="center" vertical="center"/>
    </xf>
    <xf numFmtId="0" fontId="6" fillId="10" borderId="40" xfId="0" applyFont="1" applyFill="1" applyBorder="1" applyAlignment="1">
      <alignment horizontal="center" vertical="center"/>
    </xf>
    <xf numFmtId="0" fontId="6" fillId="10" borderId="52" xfId="0" applyFont="1" applyFill="1" applyBorder="1" applyAlignment="1">
      <alignment horizontal="center" vertical="center"/>
    </xf>
    <xf numFmtId="0" fontId="6" fillId="17" borderId="42" xfId="0" applyFont="1" applyFill="1" applyBorder="1" applyAlignment="1">
      <alignment horizontal="center" vertical="center"/>
    </xf>
    <xf numFmtId="0" fontId="6" fillId="17" borderId="40" xfId="0" applyFont="1" applyFill="1" applyBorder="1" applyAlignment="1">
      <alignment horizontal="center" vertical="center"/>
    </xf>
    <xf numFmtId="0" fontId="6" fillId="17" borderId="52" xfId="0" applyFont="1" applyFill="1" applyBorder="1" applyAlignment="1">
      <alignment horizontal="center" vertical="center"/>
    </xf>
    <xf numFmtId="0" fontId="6" fillId="14" borderId="42" xfId="0" applyFont="1" applyFill="1" applyBorder="1" applyAlignment="1">
      <alignment horizontal="center" vertical="center"/>
    </xf>
    <xf numFmtId="0" fontId="6" fillId="14" borderId="40" xfId="0" applyFont="1" applyFill="1" applyBorder="1" applyAlignment="1">
      <alignment horizontal="center" vertical="center"/>
    </xf>
    <xf numFmtId="0" fontId="6" fillId="14" borderId="52" xfId="0" applyFont="1" applyFill="1" applyBorder="1" applyAlignment="1">
      <alignment horizontal="center" vertical="center"/>
    </xf>
    <xf numFmtId="0" fontId="6" fillId="16" borderId="42" xfId="0" applyFont="1" applyFill="1" applyBorder="1" applyAlignment="1">
      <alignment horizontal="center" vertical="center"/>
    </xf>
    <xf numFmtId="0" fontId="6" fillId="16" borderId="40" xfId="0" applyFont="1" applyFill="1" applyBorder="1" applyAlignment="1">
      <alignment horizontal="center" vertical="center"/>
    </xf>
    <xf numFmtId="0" fontId="6" fillId="16" borderId="52" xfId="0" applyFont="1" applyFill="1" applyBorder="1" applyAlignment="1">
      <alignment horizontal="center" vertical="center"/>
    </xf>
    <xf numFmtId="0" fontId="6" fillId="13" borderId="42" xfId="0" applyFont="1" applyFill="1" applyBorder="1" applyAlignment="1">
      <alignment horizontal="center" vertical="center"/>
    </xf>
    <xf numFmtId="0" fontId="6" fillId="13" borderId="40" xfId="0" applyFont="1" applyFill="1" applyBorder="1" applyAlignment="1">
      <alignment horizontal="center" vertical="center"/>
    </xf>
    <xf numFmtId="0" fontId="6" fillId="13" borderId="52" xfId="0" applyFont="1" applyFill="1" applyBorder="1" applyAlignment="1">
      <alignment horizontal="center" vertical="center"/>
    </xf>
    <xf numFmtId="0" fontId="6" fillId="15" borderId="42" xfId="0" applyFont="1" applyFill="1" applyBorder="1" applyAlignment="1">
      <alignment horizontal="center" vertical="center"/>
    </xf>
    <xf numFmtId="0" fontId="6" fillId="15" borderId="40" xfId="0" applyFont="1" applyFill="1" applyBorder="1" applyAlignment="1">
      <alignment horizontal="center" vertical="center"/>
    </xf>
    <xf numFmtId="0" fontId="6" fillId="15" borderId="52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0" xfId="0" applyFont="1" applyFill="1" applyBorder="1" applyAlignment="1">
      <alignment horizontal="center" vertical="center"/>
    </xf>
    <xf numFmtId="0" fontId="6" fillId="12" borderId="52" xfId="0" applyFont="1" applyFill="1" applyBorder="1" applyAlignment="1">
      <alignment horizontal="center" vertical="center"/>
    </xf>
    <xf numFmtId="0" fontId="6" fillId="21" borderId="42" xfId="0" applyFont="1" applyFill="1" applyBorder="1" applyAlignment="1">
      <alignment horizontal="center" vertical="center"/>
    </xf>
    <xf numFmtId="0" fontId="6" fillId="21" borderId="40" xfId="0" applyFont="1" applyFill="1" applyBorder="1" applyAlignment="1">
      <alignment horizontal="center" vertical="center"/>
    </xf>
    <xf numFmtId="0" fontId="6" fillId="21" borderId="52" xfId="0" applyFont="1" applyFill="1" applyBorder="1" applyAlignment="1">
      <alignment horizontal="center" vertical="center"/>
    </xf>
  </cellXfs>
  <cellStyles count="201">
    <cellStyle name="Hiperlink" xfId="31" builtinId="8"/>
    <cellStyle name="Hiperlink Visitado" xfId="146" builtinId="9" hidden="1"/>
    <cellStyle name="Hiperlink Visitado" xfId="111" builtinId="9" hidden="1"/>
    <cellStyle name="Hiperlink Visitado" xfId="61" builtinId="9" hidden="1"/>
    <cellStyle name="Hiperlink Visitado" xfId="133" builtinId="9" hidden="1"/>
    <cellStyle name="Hiperlink Visitado" xfId="77" builtinId="9" hidden="1"/>
    <cellStyle name="Hiperlink Visitado" xfId="147" builtinId="9" hidden="1"/>
    <cellStyle name="Hiperlink Visitado" xfId="156" builtinId="9" hidden="1"/>
    <cellStyle name="Hiperlink Visitado" xfId="58" builtinId="9" hidden="1"/>
    <cellStyle name="Hiperlink Visitado" xfId="175" builtinId="9" hidden="1"/>
    <cellStyle name="Hiperlink Visitado" xfId="63" builtinId="9" hidden="1"/>
    <cellStyle name="Hiperlink Visitado" xfId="64" builtinId="9" hidden="1"/>
    <cellStyle name="Hiperlink Visitado" xfId="42" builtinId="9" hidden="1"/>
    <cellStyle name="Hiperlink Visitado" xfId="32" builtinId="9" hidden="1"/>
    <cellStyle name="Hiperlink Visitado" xfId="76" builtinId="9" hidden="1"/>
    <cellStyle name="Hiperlink Visitado" xfId="70" builtinId="9" hidden="1"/>
    <cellStyle name="Hiperlink Visitado" xfId="193" builtinId="9" hidden="1"/>
    <cellStyle name="Hiperlink Visitado" xfId="113" builtinId="9" hidden="1"/>
    <cellStyle name="Hiperlink Visitado" xfId="183" builtinId="9" hidden="1"/>
    <cellStyle name="Hiperlink Visitado" xfId="170" builtinId="9" hidden="1"/>
    <cellStyle name="Hiperlink Visitado" xfId="171" builtinId="9" hidden="1"/>
    <cellStyle name="Hiperlink Visitado" xfId="85" builtinId="9" hidden="1"/>
    <cellStyle name="Hiperlink Visitado" xfId="187" builtinId="9" hidden="1"/>
    <cellStyle name="Hiperlink Visitado" xfId="124" builtinId="9" hidden="1"/>
    <cellStyle name="Hiperlink Visitado" xfId="59" builtinId="9" hidden="1"/>
    <cellStyle name="Hiperlink Visitado" xfId="150" builtinId="9" hidden="1"/>
    <cellStyle name="Hiperlink Visitado" xfId="134" builtinId="9" hidden="1"/>
    <cellStyle name="Hiperlink Visitado" xfId="67" builtinId="9" hidden="1"/>
    <cellStyle name="Hiperlink Visitado" xfId="69" builtinId="9" hidden="1"/>
    <cellStyle name="Hiperlink Visitado" xfId="132" builtinId="9" hidden="1"/>
    <cellStyle name="Hiperlink Visitado" xfId="190" builtinId="9" hidden="1"/>
    <cellStyle name="Hiperlink Visitado" xfId="137" builtinId="9" hidden="1"/>
    <cellStyle name="Hiperlink Visitado" xfId="112" builtinId="9" hidden="1"/>
    <cellStyle name="Hiperlink Visitado" xfId="101" builtinId="9" hidden="1"/>
    <cellStyle name="Hiperlink Visitado" xfId="62" builtinId="9" hidden="1"/>
    <cellStyle name="Hiperlink Visitado" xfId="172" builtinId="9" hidden="1"/>
    <cellStyle name="Hiperlink Visitado" xfId="176" builtinId="9" hidden="1"/>
    <cellStyle name="Hiperlink Visitado" xfId="189" builtinId="9" hidden="1"/>
    <cellStyle name="Hiperlink Visitado" xfId="131" builtinId="9" hidden="1"/>
    <cellStyle name="Hiperlink Visitado" xfId="87" builtinId="9" hidden="1"/>
    <cellStyle name="Hiperlink Visitado" xfId="116" builtinId="9" hidden="1"/>
    <cellStyle name="Hiperlink Visitado" xfId="39" builtinId="9" hidden="1"/>
    <cellStyle name="Hiperlink Visitado" xfId="160" builtinId="9" hidden="1"/>
    <cellStyle name="Hiperlink Visitado" xfId="36" builtinId="9" hidden="1"/>
    <cellStyle name="Hiperlink Visitado" xfId="95" builtinId="9" hidden="1"/>
    <cellStyle name="Hiperlink Visitado" xfId="79" builtinId="9" hidden="1"/>
    <cellStyle name="Hiperlink Visitado" xfId="152" builtinId="9" hidden="1"/>
    <cellStyle name="Hiperlink Visitado" xfId="184" builtinId="9" hidden="1"/>
    <cellStyle name="Hiperlink Visitado" xfId="48" builtinId="9" hidden="1"/>
    <cellStyle name="Hiperlink Visitado" xfId="86" builtinId="9" hidden="1"/>
    <cellStyle name="Hiperlink Visitado" xfId="65" builtinId="9" hidden="1"/>
    <cellStyle name="Hiperlink Visitado" xfId="107" builtinId="9" hidden="1"/>
    <cellStyle name="Hiperlink Visitado" xfId="89" builtinId="9" hidden="1"/>
    <cellStyle name="Hiperlink Visitado" xfId="165" builtinId="9" hidden="1"/>
    <cellStyle name="Hiperlink Visitado" xfId="126" builtinId="9" hidden="1"/>
    <cellStyle name="Hiperlink Visitado" xfId="197" builtinId="9" hidden="1"/>
    <cellStyle name="Hiperlink Visitado" xfId="74" builtinId="9" hidden="1"/>
    <cellStyle name="Hiperlink Visitado" xfId="49" builtinId="9" hidden="1"/>
    <cellStyle name="Hiperlink Visitado" xfId="127" builtinId="9" hidden="1"/>
    <cellStyle name="Hiperlink Visitado" xfId="71" builtinId="9" hidden="1"/>
    <cellStyle name="Hiperlink Visitado" xfId="120" builtinId="9" hidden="1"/>
    <cellStyle name="Hiperlink Visitado" xfId="158" builtinId="9" hidden="1"/>
    <cellStyle name="Hiperlink Visitado" xfId="82" builtinId="9" hidden="1"/>
    <cellStyle name="Hiperlink Visitado" xfId="154" builtinId="9" hidden="1"/>
    <cellStyle name="Hiperlink Visitado" xfId="105" builtinId="9" hidden="1"/>
    <cellStyle name="Hiperlink Visitado" xfId="119" builtinId="9" hidden="1"/>
    <cellStyle name="Hiperlink Visitado" xfId="195" builtinId="9" hidden="1"/>
    <cellStyle name="Hiperlink Visitado" xfId="166" builtinId="9" hidden="1"/>
    <cellStyle name="Hiperlink Visitado" xfId="91" builtinId="9" hidden="1"/>
    <cellStyle name="Hiperlink Visitado" xfId="109" builtinId="9" hidden="1"/>
    <cellStyle name="Hiperlink Visitado" xfId="142" builtinId="9" hidden="1"/>
    <cellStyle name="Hiperlink Visitado" xfId="196" builtinId="9" hidden="1"/>
    <cellStyle name="Hiperlink Visitado" xfId="35" builtinId="9" hidden="1"/>
    <cellStyle name="Hiperlink Visitado" xfId="168" builtinId="9" hidden="1"/>
    <cellStyle name="Hiperlink Visitado" xfId="47" builtinId="9" hidden="1"/>
    <cellStyle name="Hiperlink Visitado" xfId="38" builtinId="9" hidden="1"/>
    <cellStyle name="Hiperlink Visitado" xfId="188" builtinId="9" hidden="1"/>
    <cellStyle name="Hiperlink Visitado" xfId="100" builtinId="9" hidden="1"/>
    <cellStyle name="Hiperlink Visitado" xfId="80" builtinId="9" hidden="1"/>
    <cellStyle name="Hiperlink Visitado" xfId="121" builtinId="9" hidden="1"/>
    <cellStyle name="Hiperlink Visitado" xfId="99" builtinId="9" hidden="1"/>
    <cellStyle name="Hiperlink Visitado" xfId="164" builtinId="9" hidden="1"/>
    <cellStyle name="Hiperlink Visitado" xfId="45" builtinId="9" hidden="1"/>
    <cellStyle name="Hiperlink Visitado" xfId="179" builtinId="9" hidden="1"/>
    <cellStyle name="Hiperlink Visitado" xfId="161" builtinId="9" hidden="1"/>
    <cellStyle name="Hiperlink Visitado" xfId="52" builtinId="9" hidden="1"/>
    <cellStyle name="Hiperlink Visitado" xfId="57" builtinId="9" hidden="1"/>
    <cellStyle name="Hiperlink Visitado" xfId="66" builtinId="9" hidden="1"/>
    <cellStyle name="Hiperlink Visitado" xfId="149" builtinId="9" hidden="1"/>
    <cellStyle name="Hiperlink Visitado" xfId="174" builtinId="9" hidden="1"/>
    <cellStyle name="Hiperlink Visitado" xfId="110" builtinId="9" hidden="1"/>
    <cellStyle name="Hiperlink Visitado" xfId="43" builtinId="9" hidden="1"/>
    <cellStyle name="Hiperlink Visitado" xfId="185" builtinId="9" hidden="1"/>
    <cellStyle name="Hiperlink Visitado" xfId="46" builtinId="9" hidden="1"/>
    <cellStyle name="Hiperlink Visitado" xfId="103" builtinId="9" hidden="1"/>
    <cellStyle name="Hiperlink Visitado" xfId="60" builtinId="9" hidden="1"/>
    <cellStyle name="Hiperlink Visitado" xfId="138" builtinId="9" hidden="1"/>
    <cellStyle name="Hiperlink Visitado" xfId="136" builtinId="9" hidden="1"/>
    <cellStyle name="Hiperlink Visitado" xfId="118" builtinId="9" hidden="1"/>
    <cellStyle name="Hiperlink Visitado" xfId="115" builtinId="9" hidden="1"/>
    <cellStyle name="Hiperlink Visitado" xfId="41" builtinId="9" hidden="1"/>
    <cellStyle name="Hiperlink Visitado" xfId="40" builtinId="9" hidden="1"/>
    <cellStyle name="Hiperlink Visitado" xfId="157" builtinId="9" hidden="1"/>
    <cellStyle name="Hiperlink Visitado" xfId="33" builtinId="9" hidden="1"/>
    <cellStyle name="Hiperlink Visitado" xfId="128" builtinId="9" hidden="1"/>
    <cellStyle name="Hiperlink Visitado" xfId="90" builtinId="9" hidden="1"/>
    <cellStyle name="Hiperlink Visitado" xfId="55" builtinId="9" hidden="1"/>
    <cellStyle name="Hiperlink Visitado" xfId="56" builtinId="9" hidden="1"/>
    <cellStyle name="Hiperlink Visitado" xfId="178" builtinId="9" hidden="1"/>
    <cellStyle name="Hiperlink Visitado" xfId="145" builtinId="9" hidden="1"/>
    <cellStyle name="Hiperlink Visitado" xfId="169" builtinId="9" hidden="1"/>
    <cellStyle name="Hiperlink Visitado" xfId="155" builtinId="9" hidden="1"/>
    <cellStyle name="Hiperlink Visitado" xfId="192" builtinId="9" hidden="1"/>
    <cellStyle name="Hiperlink Visitado" xfId="73" builtinId="9" hidden="1"/>
    <cellStyle name="Hiperlink Visitado" xfId="122" builtinId="9" hidden="1"/>
    <cellStyle name="Hiperlink Visitado" xfId="44" builtinId="9" hidden="1"/>
    <cellStyle name="Hiperlink Visitado" xfId="130" builtinId="9" hidden="1"/>
    <cellStyle name="Hiperlink Visitado" xfId="177" builtinId="9" hidden="1"/>
    <cellStyle name="Hiperlink Visitado" xfId="97" builtinId="9" hidden="1"/>
    <cellStyle name="Hiperlink Visitado" xfId="117" builtinId="9" hidden="1"/>
    <cellStyle name="Hiperlink Visitado" xfId="53" builtinId="9" hidden="1"/>
    <cellStyle name="Hiperlink Visitado" xfId="140" builtinId="9" hidden="1"/>
    <cellStyle name="Hiperlink Visitado" xfId="108" builtinId="9" hidden="1"/>
    <cellStyle name="Hiperlink Visitado" xfId="37" builtinId="9" hidden="1"/>
    <cellStyle name="Hiperlink Visitado" xfId="144" builtinId="9" hidden="1"/>
    <cellStyle name="Hiperlink Visitado" xfId="159" builtinId="9" hidden="1"/>
    <cellStyle name="Hiperlink Visitado" xfId="51" builtinId="9" hidden="1"/>
    <cellStyle name="Hiperlink Visitado" xfId="98" builtinId="9" hidden="1"/>
    <cellStyle name="Hiperlink Visitado" xfId="125" builtinId="9" hidden="1"/>
    <cellStyle name="Hiperlink Visitado" xfId="143" builtinId="9" hidden="1"/>
    <cellStyle name="Hiperlink Visitado" xfId="148" builtinId="9" hidden="1"/>
    <cellStyle name="Hiperlink Visitado" xfId="92" builtinId="9" hidden="1"/>
    <cellStyle name="Hiperlink Visitado" xfId="153" builtinId="9" hidden="1"/>
    <cellStyle name="Hiperlink Visitado" xfId="181" builtinId="9" hidden="1"/>
    <cellStyle name="Hiperlink Visitado" xfId="78" builtinId="9" hidden="1"/>
    <cellStyle name="Hiperlink Visitado" xfId="123" builtinId="9" hidden="1"/>
    <cellStyle name="Hiperlink Visitado" xfId="106" builtinId="9" hidden="1"/>
    <cellStyle name="Hiperlink Visitado" xfId="194" builtinId="9" hidden="1"/>
    <cellStyle name="Hiperlink Visitado" xfId="151" builtinId="9" hidden="1"/>
    <cellStyle name="Hiperlink Visitado" xfId="173" builtinId="9" hidden="1"/>
    <cellStyle name="Hiperlink Visitado" xfId="191" builtinId="9" hidden="1"/>
    <cellStyle name="Hiperlink Visitado" xfId="34" builtinId="9" hidden="1"/>
    <cellStyle name="Hiperlink Visitado" xfId="84" builtinId="9" hidden="1"/>
    <cellStyle name="Hiperlink Visitado" xfId="114" builtinId="9" hidden="1"/>
    <cellStyle name="Hiperlink Visitado" xfId="104" builtinId="9" hidden="1"/>
    <cellStyle name="Hiperlink Visitado" xfId="96" builtinId="9" hidden="1"/>
    <cellStyle name="Hiperlink Visitado" xfId="167" builtinId="9" hidden="1"/>
    <cellStyle name="Hiperlink Visitado" xfId="141" builtinId="9" hidden="1"/>
    <cellStyle name="Hiperlink Visitado" xfId="102" builtinId="9" hidden="1"/>
    <cellStyle name="Hiperlink Visitado" xfId="135" builtinId="9" hidden="1"/>
    <cellStyle name="Hiperlink Visitado" xfId="139" builtinId="9" hidden="1"/>
    <cellStyle name="Hiperlink Visitado" xfId="163" builtinId="9" hidden="1"/>
    <cellStyle name="Hiperlink Visitado" xfId="93" builtinId="9" hidden="1"/>
    <cellStyle name="Hiperlink Visitado" xfId="83" builtinId="9" hidden="1"/>
    <cellStyle name="Hiperlink Visitado" xfId="182" builtinId="9" hidden="1"/>
    <cellStyle name="Hiperlink Visitado" xfId="68" builtinId="9" hidden="1"/>
    <cellStyle name="Hiperlink Visitado" xfId="75" builtinId="9" hidden="1"/>
    <cellStyle name="Hiperlink Visitado" xfId="129" builtinId="9" hidden="1"/>
    <cellStyle name="Hiperlink Visitado" xfId="50" builtinId="9" hidden="1"/>
    <cellStyle name="Hiperlink Visitado" xfId="180" builtinId="9" hidden="1"/>
    <cellStyle name="Hiperlink Visitado" xfId="54" builtinId="9" hidden="1"/>
    <cellStyle name="Hiperlink Visitado" xfId="186" builtinId="9" hidden="1"/>
    <cellStyle name="Hiperlink Visitado" xfId="162" builtinId="9" hidden="1"/>
    <cellStyle name="Hiperlink Visitado" xfId="88" builtinId="9" hidden="1"/>
    <cellStyle name="Hiperlink Visitado" xfId="72" builtinId="9" hidden="1"/>
    <cellStyle name="Hiperlink Visitado" xfId="81" builtinId="9" hidden="1"/>
    <cellStyle name="Hiperlink Visitado" xfId="94" builtinId="9" hidden="1"/>
    <cellStyle name="Normal" xfId="0" builtinId="0"/>
    <cellStyle name="Normal 10" xfId="10" xr:uid="{00000000-0005-0000-0000-0000A8000000}"/>
    <cellStyle name="Normal 11" xfId="11" xr:uid="{00000000-0005-0000-0000-0000A9000000}"/>
    <cellStyle name="Normal 12" xfId="12" xr:uid="{00000000-0005-0000-0000-0000AA000000}"/>
    <cellStyle name="Normal 13" xfId="13" xr:uid="{00000000-0005-0000-0000-0000AB000000}"/>
    <cellStyle name="Normal 14" xfId="14" xr:uid="{00000000-0005-0000-0000-0000AC000000}"/>
    <cellStyle name="Normal 15" xfId="15" xr:uid="{00000000-0005-0000-0000-0000AD000000}"/>
    <cellStyle name="Normal 16" xfId="16" xr:uid="{00000000-0005-0000-0000-0000AE000000}"/>
    <cellStyle name="Normal 17" xfId="17" xr:uid="{00000000-0005-0000-0000-0000AF000000}"/>
    <cellStyle name="Normal 18" xfId="18" xr:uid="{00000000-0005-0000-0000-0000B0000000}"/>
    <cellStyle name="Normal 19" xfId="19" xr:uid="{00000000-0005-0000-0000-0000B1000000}"/>
    <cellStyle name="Normal 2" xfId="2" xr:uid="{00000000-0005-0000-0000-0000B2000000}"/>
    <cellStyle name="Normal 20" xfId="20" xr:uid="{00000000-0005-0000-0000-0000B3000000}"/>
    <cellStyle name="Normal 21" xfId="21" xr:uid="{00000000-0005-0000-0000-0000B4000000}"/>
    <cellStyle name="Normal 22" xfId="22" xr:uid="{00000000-0005-0000-0000-0000B5000000}"/>
    <cellStyle name="Normal 23" xfId="23" xr:uid="{00000000-0005-0000-0000-0000B6000000}"/>
    <cellStyle name="Normal 24" xfId="24" xr:uid="{00000000-0005-0000-0000-0000B7000000}"/>
    <cellStyle name="Normal 25" xfId="25" xr:uid="{00000000-0005-0000-0000-0000B8000000}"/>
    <cellStyle name="Normal 26" xfId="198" xr:uid="{00000000-0005-0000-0000-0000B9000000}"/>
    <cellStyle name="Normal 27" xfId="26" xr:uid="{00000000-0005-0000-0000-0000BA000000}"/>
    <cellStyle name="Normal 28" xfId="27" xr:uid="{00000000-0005-0000-0000-0000BB000000}"/>
    <cellStyle name="Normal 29" xfId="28" xr:uid="{00000000-0005-0000-0000-0000BC000000}"/>
    <cellStyle name="Normal 3" xfId="1" xr:uid="{00000000-0005-0000-0000-0000BD000000}"/>
    <cellStyle name="Normal 30" xfId="29" xr:uid="{00000000-0005-0000-0000-0000BE000000}"/>
    <cellStyle name="Normal 31" xfId="30" xr:uid="{00000000-0005-0000-0000-0000BF000000}"/>
    <cellStyle name="Normal 4" xfId="4" xr:uid="{00000000-0005-0000-0000-0000C0000000}"/>
    <cellStyle name="Normal 5" xfId="5" xr:uid="{00000000-0005-0000-0000-0000C1000000}"/>
    <cellStyle name="Normal 6" xfId="6" xr:uid="{00000000-0005-0000-0000-0000C2000000}"/>
    <cellStyle name="Normal 7" xfId="7" xr:uid="{00000000-0005-0000-0000-0000C3000000}"/>
    <cellStyle name="Normal 8" xfId="8" xr:uid="{00000000-0005-0000-0000-0000C4000000}"/>
    <cellStyle name="Normal 9" xfId="9" xr:uid="{00000000-0005-0000-0000-0000C5000000}"/>
    <cellStyle name="Porcentagem" xfId="3" builtinId="5"/>
    <cellStyle name="Porcentagem 2" xfId="199" xr:uid="{00000000-0005-0000-0000-0000C7000000}"/>
    <cellStyle name="Vírgula 2" xfId="200" xr:uid="{00000000-0005-0000-0000-0000C8000000}"/>
  </cellStyles>
  <dxfs count="2">
    <dxf>
      <font>
        <color rgb="FFFF0000"/>
      </font>
    </dxf>
    <dxf>
      <font>
        <color rgb="FF92D050"/>
      </font>
    </dxf>
  </dxfs>
  <tableStyles count="0" defaultTableStyle="TableStyleMedium9" defaultPivotStyle="PivotStyleLight16"/>
  <colors>
    <mruColors>
      <color rgb="FFFF6600"/>
      <color rgb="FFFFFF00"/>
      <color rgb="FFFFFF66"/>
      <color rgb="FFFF0066"/>
      <color rgb="FF00FF00"/>
      <color rgb="FFCC00FF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66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D3B8-40EA-90AA-9B471AD060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(2)'!$C$4:$G$4</c:f>
              <c:numCache>
                <c:formatCode>#,##0.00</c:formatCode>
                <c:ptCount val="5"/>
                <c:pt idx="0">
                  <c:v>17.638489508527183</c:v>
                </c:pt>
                <c:pt idx="1">
                  <c:v>19.833509457461204</c:v>
                </c:pt>
                <c:pt idx="2">
                  <c:v>19.156555857675723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8-40EA-90AA-9B471AD060E5}"/>
            </c:ext>
          </c:extLst>
        </c:ser>
        <c:ser>
          <c:idx val="1"/>
          <c:order val="1"/>
          <c:tx>
            <c:strRef>
              <c:f>'INDICE (2)'!$A$5</c:f>
              <c:strCache>
                <c:ptCount val="1"/>
                <c:pt idx="0">
                  <c:v>Distrito Federal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(2)'!$C$5:$G$5</c:f>
              <c:numCache>
                <c:formatCode>#,##0.00</c:formatCode>
                <c:ptCount val="5"/>
                <c:pt idx="0">
                  <c:v>18.039666437148895</c:v>
                </c:pt>
                <c:pt idx="1">
                  <c:v>19.998969010147793</c:v>
                </c:pt>
                <c:pt idx="2">
                  <c:v>19.252772876265734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B8-40EA-90AA-9B471AD060E5}"/>
            </c:ext>
          </c:extLst>
        </c:ser>
        <c:ser>
          <c:idx val="2"/>
          <c:order val="2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B8-40EA-90AA-9B471AD060E5}"/>
            </c:ext>
          </c:extLst>
        </c:ser>
        <c:ser>
          <c:idx val="3"/>
          <c:order val="3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B8-40EA-90AA-9B471AD060E5}"/>
            </c:ext>
          </c:extLst>
        </c:ser>
        <c:ser>
          <c:idx val="4"/>
          <c:order val="4"/>
          <c:tx>
            <c:strRef>
              <c:f>'INDICE (2)'!$A$23</c:f>
              <c:strCache>
                <c:ptCount val="1"/>
                <c:pt idx="0">
                  <c:v>Tocantins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(2)'!$C$23:$G$23</c:f>
              <c:numCache>
                <c:formatCode>#,##0.00</c:formatCode>
                <c:ptCount val="5"/>
                <c:pt idx="0">
                  <c:v>41.700669746153146</c:v>
                </c:pt>
                <c:pt idx="1">
                  <c:v>42.481493436395077</c:v>
                </c:pt>
                <c:pt idx="2">
                  <c:v>36.416135056638119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B8-40EA-90AA-9B471AD060E5}"/>
            </c:ext>
          </c:extLst>
        </c:ser>
        <c:ser>
          <c:idx val="5"/>
          <c:order val="5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5174628012610053E-17"/>
                  <c:y val="-1.48324719015170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B8-40EA-90AA-9B471AD060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B8-40EA-90AA-9B471AD060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9115648"/>
        <c:axId val="108933120"/>
      </c:barChart>
      <c:catAx>
        <c:axId val="109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33120"/>
        <c:crosses val="autoZero"/>
        <c:auto val="1"/>
        <c:lblAlgn val="ctr"/>
        <c:lblOffset val="100"/>
        <c:noMultiLvlLbl val="0"/>
      </c:catAx>
      <c:valAx>
        <c:axId val="10893312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115648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(2)'!$C$4:$G$4</c:f>
              <c:numCache>
                <c:formatCode>#,##0.00</c:formatCode>
                <c:ptCount val="5"/>
                <c:pt idx="0">
                  <c:v>17.638489508527183</c:v>
                </c:pt>
                <c:pt idx="1">
                  <c:v>19.833509457461204</c:v>
                </c:pt>
                <c:pt idx="2">
                  <c:v>19.156555857675723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5-4FCA-AFB0-1AB7119C2731}"/>
            </c:ext>
          </c:extLst>
        </c:ser>
        <c:ser>
          <c:idx val="1"/>
          <c:order val="1"/>
          <c:tx>
            <c:strRef>
              <c:f>'INDICE (2)'!$A$5</c:f>
              <c:strCache>
                <c:ptCount val="1"/>
                <c:pt idx="0">
                  <c:v>Distrito Federal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(2)'!$C$5:$G$5</c:f>
              <c:numCache>
                <c:formatCode>#,##0.00</c:formatCode>
                <c:ptCount val="5"/>
                <c:pt idx="0">
                  <c:v>18.039666437148895</c:v>
                </c:pt>
                <c:pt idx="1">
                  <c:v>19.998969010147793</c:v>
                </c:pt>
                <c:pt idx="2">
                  <c:v>19.252772876265734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5-4FCA-AFB0-1AB7119C2731}"/>
            </c:ext>
          </c:extLst>
        </c:ser>
        <c:ser>
          <c:idx val="2"/>
          <c:order val="2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5-4FCA-AFB0-1AB7119C2731}"/>
            </c:ext>
          </c:extLst>
        </c:ser>
        <c:ser>
          <c:idx val="3"/>
          <c:order val="3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5-4FCA-AFB0-1AB7119C2731}"/>
            </c:ext>
          </c:extLst>
        </c:ser>
        <c:ser>
          <c:idx val="4"/>
          <c:order val="4"/>
          <c:tx>
            <c:strRef>
              <c:f>'INDICE (2)'!$A$23</c:f>
              <c:strCache>
                <c:ptCount val="1"/>
                <c:pt idx="0">
                  <c:v>Tocantins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(2)'!$C$23:$G$23</c:f>
              <c:numCache>
                <c:formatCode>#,##0.00</c:formatCode>
                <c:ptCount val="5"/>
                <c:pt idx="0">
                  <c:v>41.700669746153146</c:v>
                </c:pt>
                <c:pt idx="1">
                  <c:v>42.481493436395077</c:v>
                </c:pt>
                <c:pt idx="2">
                  <c:v>36.416135056638119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A5-4FCA-AFB0-1AB7119C2731}"/>
            </c:ext>
          </c:extLst>
        </c:ser>
        <c:ser>
          <c:idx val="5"/>
          <c:order val="5"/>
          <c:tx>
            <c:strRef>
              <c:f>'INDICE (2)'!#REF!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A5-4FCA-AFB0-1AB7119C2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9344"/>
        <c:axId val="108983808"/>
      </c:lineChart>
      <c:catAx>
        <c:axId val="10896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83808"/>
        <c:crosses val="autoZero"/>
        <c:auto val="1"/>
        <c:lblAlgn val="ctr"/>
        <c:lblOffset val="100"/>
        <c:noMultiLvlLbl val="0"/>
      </c:catAx>
      <c:valAx>
        <c:axId val="108983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1.4263882042412699E-2"/>
              <c:y val="0.2799129121105302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69344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189545958269527E-2"/>
          <c:y val="5.3912219305920092E-2"/>
          <c:w val="0.8933361633248964"/>
          <c:h val="0.8214581510644503"/>
        </c:manualLayout>
      </c:layout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(2)'!$C$4:$G$4</c:f>
              <c:numCache>
                <c:formatCode>#,##0.00</c:formatCode>
                <c:ptCount val="5"/>
                <c:pt idx="0">
                  <c:v>17.638489508527183</c:v>
                </c:pt>
                <c:pt idx="1">
                  <c:v>19.833509457461204</c:v>
                </c:pt>
                <c:pt idx="2">
                  <c:v>19.156555857675723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F2-4FB3-A2DF-EC8C505D5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59264"/>
        <c:axId val="109660800"/>
      </c:lineChart>
      <c:catAx>
        <c:axId val="1096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60800"/>
        <c:crosses val="autoZero"/>
        <c:auto val="1"/>
        <c:lblAlgn val="ctr"/>
        <c:lblOffset val="100"/>
        <c:noMultiLvlLbl val="0"/>
      </c:catAx>
      <c:valAx>
        <c:axId val="10966080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5926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pedestre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(2)'!$I$3:$M$3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(2)'!$I$4:$M$4</c:f>
              <c:numCache>
                <c:formatCode>#,##0.00</c:formatCode>
                <c:ptCount val="5"/>
                <c:pt idx="0">
                  <c:v>4.538789509415559</c:v>
                </c:pt>
                <c:pt idx="1">
                  <c:v>4.1987706993780964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A-4D15-A9A2-0CA8D47C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7184"/>
        <c:axId val="109691264"/>
      </c:lineChart>
      <c:catAx>
        <c:axId val="1096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91264"/>
        <c:crosses val="autoZero"/>
        <c:auto val="1"/>
        <c:lblAlgn val="ctr"/>
        <c:lblOffset val="100"/>
        <c:noMultiLvlLbl val="0"/>
      </c:catAx>
      <c:valAx>
        <c:axId val="10969126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771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ciclista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(2)'!$O$3:$S$3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(2)'!$O$4:$S$4</c:f>
              <c:numCache>
                <c:formatCode>#,##0.00</c:formatCode>
                <c:ptCount val="5"/>
                <c:pt idx="0">
                  <c:v>0.84317433574123024</c:v>
                </c:pt>
                <c:pt idx="1">
                  <c:v>1.1842686587989502</c:v>
                </c:pt>
                <c:pt idx="2">
                  <c:v>0.99117756431467474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B-47D9-991A-6A4330D5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25824"/>
        <c:axId val="110127360"/>
      </c:lineChart>
      <c:catAx>
        <c:axId val="11012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7360"/>
        <c:crosses val="autoZero"/>
        <c:auto val="1"/>
        <c:lblAlgn val="ctr"/>
        <c:lblOffset val="100"/>
        <c:noMultiLvlLbl val="0"/>
      </c:catAx>
      <c:valAx>
        <c:axId val="11012736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km viajados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58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motocicleta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(2)'!$U$3:$Y$3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(2)'!$U$4:$Y$4</c:f>
              <c:numCache>
                <c:formatCode>#,##0.00</c:formatCode>
                <c:ptCount val="5"/>
                <c:pt idx="0">
                  <c:v>24.778815743227796</c:v>
                </c:pt>
                <c:pt idx="1">
                  <c:v>30.543777800162619</c:v>
                </c:pt>
                <c:pt idx="2">
                  <c:v>50.937681032888499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2-47DD-AE85-67B479949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6416"/>
        <c:axId val="110645632"/>
      </c:lineChart>
      <c:catAx>
        <c:axId val="1101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45632"/>
        <c:crosses val="autoZero"/>
        <c:auto val="1"/>
        <c:lblAlgn val="ctr"/>
        <c:lblOffset val="100"/>
        <c:noMultiLvlLbl val="0"/>
      </c:catAx>
      <c:valAx>
        <c:axId val="1106456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2.5723702393887885E-2"/>
              <c:y val="0.2293900793650793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56416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veículos leves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(2)'!$AG$3:$AK$3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(2)'!$AG$4:$AK$4</c:f>
              <c:numCache>
                <c:formatCode>#,##0.00</c:formatCode>
                <c:ptCount val="5"/>
                <c:pt idx="0">
                  <c:v>5.8322736049288819</c:v>
                </c:pt>
                <c:pt idx="1">
                  <c:v>6.9353067797210404</c:v>
                </c:pt>
                <c:pt idx="2">
                  <c:v>5.9434930848663319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A-4B15-8354-90CC5455E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74688"/>
        <c:axId val="110676224"/>
      </c:lineChart>
      <c:catAx>
        <c:axId val="110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6224"/>
        <c:crosses val="autoZero"/>
        <c:auto val="1"/>
        <c:lblAlgn val="ctr"/>
        <c:lblOffset val="100"/>
        <c:noMultiLvlLbl val="0"/>
      </c:catAx>
      <c:valAx>
        <c:axId val="110676224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4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caminhão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(2)'!$AM$3:$AQ$3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(2)'!$AM$4:$AQ$4</c:f>
              <c:numCache>
                <c:formatCode>#,##0.00</c:formatCode>
                <c:ptCount val="5"/>
                <c:pt idx="0">
                  <c:v>4.0663421657917977</c:v>
                </c:pt>
                <c:pt idx="1">
                  <c:v>4.1300628934394403</c:v>
                </c:pt>
                <c:pt idx="2">
                  <c:v>4.7192803794214271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09-93AD-C386C5ACF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9024"/>
        <c:axId val="110850816"/>
      </c:lineChart>
      <c:catAx>
        <c:axId val="1108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50816"/>
        <c:crosses val="autoZero"/>
        <c:auto val="1"/>
        <c:lblAlgn val="ctr"/>
        <c:lblOffset val="100"/>
        <c:noMultiLvlLbl val="0"/>
      </c:catAx>
      <c:valAx>
        <c:axId val="11085081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490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ônibus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(2)'!$AS$3:$AW$3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(2)'!$AS$4:$AW$4</c:f>
              <c:numCache>
                <c:formatCode>#,##0.00</c:formatCode>
                <c:ptCount val="5"/>
                <c:pt idx="0">
                  <c:v>2.7360287240917596</c:v>
                </c:pt>
                <c:pt idx="1">
                  <c:v>2.8477148658966347</c:v>
                </c:pt>
                <c:pt idx="2">
                  <c:v>0.27672233470404445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3-4F7F-B81C-312BC410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1776"/>
        <c:axId val="110893312"/>
      </c:lineChart>
      <c:catAx>
        <c:axId val="11089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3312"/>
        <c:crosses val="autoZero"/>
        <c:auto val="1"/>
        <c:lblAlgn val="ctr"/>
        <c:lblOffset val="100"/>
        <c:noMultiLvlLbl val="0"/>
      </c:catAx>
      <c:valAx>
        <c:axId val="11089331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 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km v</a:t>
                </a:r>
                <a:r>
                  <a:rPr lang="pt-BR"/>
                  <a:t>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1776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outros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'INDICE (2)'!$A$4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'INDICE (2)'!$AY$3:$BC$3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'INDICE (2)'!$AY$4:$BC$4</c:f>
              <c:numCache>
                <c:formatCode>#,##0.00</c:formatCode>
                <c:ptCount val="5"/>
                <c:pt idx="0">
                  <c:v>2.4721153928753519</c:v>
                </c:pt>
                <c:pt idx="1">
                  <c:v>2.6037960747330455</c:v>
                </c:pt>
                <c:pt idx="2">
                  <c:v>2.988437618723192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B-43F2-895B-8D146ADB5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2368"/>
        <c:axId val="110924160"/>
      </c:lineChart>
      <c:catAx>
        <c:axId val="1109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4160"/>
        <c:crosses val="autoZero"/>
        <c:auto val="1"/>
        <c:lblAlgn val="ctr"/>
        <c:lblOffset val="100"/>
        <c:noMultiLvlLbl val="0"/>
      </c:catAx>
      <c:valAx>
        <c:axId val="11092416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236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9BB5-4CE0-98B6-085F55C824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29.758159828335142</c:v>
                </c:pt>
                <c:pt idx="1">
                  <c:v>32.589902013342495</c:v>
                </c:pt>
                <c:pt idx="2">
                  <c:v>30.290603856703466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5-4CE0-98B6-085F55C82407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INDICE!$C$5:$G$5</c:f>
              <c:numCache>
                <c:formatCode>#,##0.00</c:formatCode>
                <c:ptCount val="5"/>
                <c:pt idx="0">
                  <c:v>35.22263218475544</c:v>
                </c:pt>
                <c:pt idx="1">
                  <c:v>37.526376546483213</c:v>
                </c:pt>
                <c:pt idx="2">
                  <c:v>31.11027266032719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5-4CE0-98B6-085F55C82407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INDICE!$C$13:$G$13</c:f>
              <c:numCache>
                <c:formatCode>#,##0.00</c:formatCode>
                <c:ptCount val="5"/>
                <c:pt idx="0">
                  <c:v>46.783047498049264</c:v>
                </c:pt>
                <c:pt idx="1">
                  <c:v>50.701475504588295</c:v>
                </c:pt>
                <c:pt idx="2">
                  <c:v>45.819144475522329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5-4CE0-98B6-085F55C82407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INDICE!$C$23:$G$23</c:f>
              <c:numCache>
                <c:formatCode>#,##0.00</c:formatCode>
                <c:ptCount val="5"/>
                <c:pt idx="0">
                  <c:v>21.817140422410354</c:v>
                </c:pt>
                <c:pt idx="1">
                  <c:v>24.149692331095927</c:v>
                </c:pt>
                <c:pt idx="2">
                  <c:v>23.37934617354874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5-4CE0-98B6-085F55C82407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INDICE!$C$28:$G$28</c:f>
              <c:numCache>
                <c:formatCode>#,##0.00</c:formatCode>
                <c:ptCount val="5"/>
                <c:pt idx="0">
                  <c:v>27.635408748479502</c:v>
                </c:pt>
                <c:pt idx="1">
                  <c:v>28.920527998441358</c:v>
                </c:pt>
                <c:pt idx="2">
                  <c:v>27.542161825250584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5-4CE0-98B6-085F55C82407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5174628012610053E-17"/>
                  <c:y val="-1.48324719015170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17-4814-B3C4-1025738804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INDICE!$C$32:$G$32</c:f>
              <c:numCache>
                <c:formatCode>#,##0.00</c:formatCode>
                <c:ptCount val="5"/>
                <c:pt idx="0">
                  <c:v>30.07498630093696</c:v>
                </c:pt>
                <c:pt idx="1">
                  <c:v>33.389899894080209</c:v>
                </c:pt>
                <c:pt idx="2">
                  <c:v>29.472281841428369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5-4CE0-98B6-085F55C824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9115648"/>
        <c:axId val="108933120"/>
      </c:barChart>
      <c:catAx>
        <c:axId val="109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33120"/>
        <c:crosses val="autoZero"/>
        <c:auto val="1"/>
        <c:lblAlgn val="ctr"/>
        <c:lblOffset val="100"/>
        <c:noMultiLvlLbl val="0"/>
      </c:catAx>
      <c:valAx>
        <c:axId val="10893312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115648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29.758159828335142</c:v>
                </c:pt>
                <c:pt idx="1">
                  <c:v>32.589902013342495</c:v>
                </c:pt>
                <c:pt idx="2">
                  <c:v>30.290603856703466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8-45B7-A144-2E75EF803412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INDICE!$C$5:$G$5</c:f>
              <c:numCache>
                <c:formatCode>#,##0.00</c:formatCode>
                <c:ptCount val="5"/>
                <c:pt idx="0">
                  <c:v>35.22263218475544</c:v>
                </c:pt>
                <c:pt idx="1">
                  <c:v>37.526376546483213</c:v>
                </c:pt>
                <c:pt idx="2">
                  <c:v>31.11027266032719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8-45B7-A144-2E75EF803412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INDICE!$C$13:$G$13</c:f>
              <c:numCache>
                <c:formatCode>#,##0.00</c:formatCode>
                <c:ptCount val="5"/>
                <c:pt idx="0">
                  <c:v>46.783047498049264</c:v>
                </c:pt>
                <c:pt idx="1">
                  <c:v>50.701475504588295</c:v>
                </c:pt>
                <c:pt idx="2">
                  <c:v>45.819144475522329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8-45B7-A144-2E75EF803412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INDICE!$C$23:$G$23</c:f>
              <c:numCache>
                <c:formatCode>#,##0.00</c:formatCode>
                <c:ptCount val="5"/>
                <c:pt idx="0">
                  <c:v>21.817140422410354</c:v>
                </c:pt>
                <c:pt idx="1">
                  <c:v>24.149692331095927</c:v>
                </c:pt>
                <c:pt idx="2">
                  <c:v>23.37934617354874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8-45B7-A144-2E75EF803412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INDICE!$C$28:$G$28</c:f>
              <c:numCache>
                <c:formatCode>#,##0.00</c:formatCode>
                <c:ptCount val="5"/>
                <c:pt idx="0">
                  <c:v>27.635408748479502</c:v>
                </c:pt>
                <c:pt idx="1">
                  <c:v>28.920527998441358</c:v>
                </c:pt>
                <c:pt idx="2">
                  <c:v>27.542161825250584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28-45B7-A144-2E75EF803412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INDICE!$C$32:$G$32</c:f>
              <c:numCache>
                <c:formatCode>#,##0.00</c:formatCode>
                <c:ptCount val="5"/>
                <c:pt idx="0">
                  <c:v>30.07498630093696</c:v>
                </c:pt>
                <c:pt idx="1">
                  <c:v>33.389899894080209</c:v>
                </c:pt>
                <c:pt idx="2">
                  <c:v>29.472281841428369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28-45B7-A144-2E75EF80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9344"/>
        <c:axId val="108983808"/>
      </c:lineChart>
      <c:catAx>
        <c:axId val="10896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83808"/>
        <c:crosses val="autoZero"/>
        <c:auto val="1"/>
        <c:lblAlgn val="ctr"/>
        <c:lblOffset val="100"/>
        <c:noMultiLvlLbl val="0"/>
      </c:catAx>
      <c:valAx>
        <c:axId val="108983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1.4263882042412699E-2"/>
              <c:y val="0.2799129121105302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69344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189545958269527E-2"/>
          <c:y val="5.3912219305920092E-2"/>
          <c:w val="0.8933361633248964"/>
          <c:h val="0.8214581510644503"/>
        </c:manualLayout>
      </c:layout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INDICE!$C$3:$G$3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INDICE!$C$4:$G$4</c:f>
              <c:numCache>
                <c:formatCode>#,##0.00</c:formatCode>
                <c:ptCount val="5"/>
                <c:pt idx="0">
                  <c:v>29.758159828335142</c:v>
                </c:pt>
                <c:pt idx="1">
                  <c:v>32.589902013342495</c:v>
                </c:pt>
                <c:pt idx="2">
                  <c:v>30.290603856703466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D-4551-BF04-D8EE1498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59264"/>
        <c:axId val="109660800"/>
      </c:lineChart>
      <c:catAx>
        <c:axId val="1096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60800"/>
        <c:crosses val="autoZero"/>
        <c:auto val="1"/>
        <c:lblAlgn val="ctr"/>
        <c:lblOffset val="100"/>
        <c:noMultiLvlLbl val="0"/>
      </c:catAx>
      <c:valAx>
        <c:axId val="10966080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5926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pedestre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INDICE!$I$3:$M$3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INDICE!$I$4:$M$4</c:f>
              <c:numCache>
                <c:formatCode>#,##0.00</c:formatCode>
                <c:ptCount val="5"/>
                <c:pt idx="0">
                  <c:v>5.241333144055476</c:v>
                </c:pt>
                <c:pt idx="1">
                  <c:v>5.052635167455704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B-46AD-BEC0-D62F8B0E1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7184"/>
        <c:axId val="109691264"/>
      </c:lineChart>
      <c:catAx>
        <c:axId val="1096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91264"/>
        <c:crosses val="autoZero"/>
        <c:auto val="1"/>
        <c:lblAlgn val="ctr"/>
        <c:lblOffset val="100"/>
        <c:noMultiLvlLbl val="0"/>
      </c:catAx>
      <c:valAx>
        <c:axId val="10969126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771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ciclista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INDICE!$O$3:$S$3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INDICE!$O$4:$S$4</c:f>
              <c:numCache>
                <c:formatCode>#,##0.00</c:formatCode>
                <c:ptCount val="5"/>
                <c:pt idx="0">
                  <c:v>1.2206490913659458</c:v>
                </c:pt>
                <c:pt idx="1">
                  <c:v>1.3087419078493925</c:v>
                </c:pt>
                <c:pt idx="2">
                  <c:v>1.1910352222254008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082-9A5F-1812C3E7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25824"/>
        <c:axId val="110127360"/>
      </c:lineChart>
      <c:catAx>
        <c:axId val="11012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7360"/>
        <c:crosses val="autoZero"/>
        <c:auto val="1"/>
        <c:lblAlgn val="ctr"/>
        <c:lblOffset val="100"/>
        <c:noMultiLvlLbl val="0"/>
      </c:catAx>
      <c:valAx>
        <c:axId val="11012736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km viajados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58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motocicleta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INDICE!$U$3:$Y$3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INDICE!$U$4:$Y$4</c:f>
              <c:numCache>
                <c:formatCode>#,##0.00</c:formatCode>
                <c:ptCount val="5"/>
                <c:pt idx="0">
                  <c:v>36.056381601352889</c:v>
                </c:pt>
                <c:pt idx="1">
                  <c:v>44.326312612148065</c:v>
                </c:pt>
                <c:pt idx="2">
                  <c:v>57.886873872297848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5-4089-BAE3-68F012EF1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6416"/>
        <c:axId val="110645632"/>
      </c:lineChart>
      <c:catAx>
        <c:axId val="1101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45632"/>
        <c:crosses val="autoZero"/>
        <c:auto val="1"/>
        <c:lblAlgn val="ctr"/>
        <c:lblOffset val="100"/>
        <c:noMultiLvlLbl val="0"/>
      </c:catAx>
      <c:valAx>
        <c:axId val="1106456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2.5723702393887885E-2"/>
              <c:y val="0.2293900793650793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56416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veículos leves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INDICE!$AG$3:$AK$3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INDICE!$AG$4:$AK$4</c:f>
              <c:numCache>
                <c:formatCode>#,##0.00</c:formatCode>
                <c:ptCount val="5"/>
                <c:pt idx="0">
                  <c:v>12.777885280528732</c:v>
                </c:pt>
                <c:pt idx="1">
                  <c:v>13.166079114220343</c:v>
                </c:pt>
                <c:pt idx="2">
                  <c:v>13.049514566221992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93C-8E56-BEAF54DB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74688"/>
        <c:axId val="110676224"/>
      </c:lineChart>
      <c:catAx>
        <c:axId val="110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6224"/>
        <c:crosses val="autoZero"/>
        <c:auto val="1"/>
        <c:lblAlgn val="ctr"/>
        <c:lblOffset val="100"/>
        <c:noMultiLvlLbl val="0"/>
      </c:catAx>
      <c:valAx>
        <c:axId val="110676224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4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caminhão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INDICE!$AM$3:$AQ$3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INDICE!$AM$4:$AQ$4</c:f>
              <c:numCache>
                <c:formatCode>#,##0.00</c:formatCode>
                <c:ptCount val="5"/>
                <c:pt idx="0">
                  <c:v>6.6402755578718997</c:v>
                </c:pt>
                <c:pt idx="1">
                  <c:v>6.1163425264024083</c:v>
                </c:pt>
                <c:pt idx="2">
                  <c:v>7.8992662369764428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4-47A2-A202-2C4753EB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9024"/>
        <c:axId val="110850816"/>
      </c:lineChart>
      <c:catAx>
        <c:axId val="1108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50816"/>
        <c:crosses val="autoZero"/>
        <c:auto val="1"/>
        <c:lblAlgn val="ctr"/>
        <c:lblOffset val="100"/>
        <c:noMultiLvlLbl val="0"/>
      </c:catAx>
      <c:valAx>
        <c:axId val="11085081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490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ônibus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INDICE!$AS$3:$AW$3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INDICE!$AS$4:$AW$4</c:f>
              <c:numCache>
                <c:formatCode>#,##0.00</c:formatCode>
                <c:ptCount val="5"/>
                <c:pt idx="0">
                  <c:v>1.8900487613445589</c:v>
                </c:pt>
                <c:pt idx="1">
                  <c:v>1.4422232405359627</c:v>
                </c:pt>
                <c:pt idx="2">
                  <c:v>0.52061485612999348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A-4C1E-B69C-7D6E3B7C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1776"/>
        <c:axId val="110893312"/>
      </c:lineChart>
      <c:catAx>
        <c:axId val="11089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3312"/>
        <c:crosses val="autoZero"/>
        <c:auto val="1"/>
        <c:lblAlgn val="ctr"/>
        <c:lblOffset val="100"/>
        <c:noMultiLvlLbl val="0"/>
      </c:catAx>
      <c:valAx>
        <c:axId val="11089331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 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km v</a:t>
                </a:r>
                <a:r>
                  <a:rPr lang="pt-BR"/>
                  <a:t>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1776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outros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INDICE!$AY$3:$BC$3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INDICE!$AY$4:$BC$4</c:f>
              <c:numCache>
                <c:formatCode>#,##0.00</c:formatCode>
                <c:ptCount val="5"/>
                <c:pt idx="0">
                  <c:v>1.9060251473069176</c:v>
                </c:pt>
                <c:pt idx="1">
                  <c:v>2.0461754286809386</c:v>
                </c:pt>
                <c:pt idx="2">
                  <c:v>1.8346662988700724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F-431E-9F0F-311215706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2368"/>
        <c:axId val="110924160"/>
      </c:lineChart>
      <c:catAx>
        <c:axId val="1109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4160"/>
        <c:crosses val="autoZero"/>
        <c:auto val="1"/>
        <c:lblAlgn val="ctr"/>
        <c:lblOffset val="100"/>
        <c:noMultiLvlLbl val="0"/>
      </c:catAx>
      <c:valAx>
        <c:axId val="11092416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236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637542735042735"/>
          <c:y val="0.16136666666666666"/>
          <c:w val="0.80377414529914515"/>
          <c:h val="0.68035370370370374"/>
        </c:manualLayout>
      </c:layout>
      <c:lineChart>
        <c:grouping val="standard"/>
        <c:varyColors val="0"/>
        <c:ser>
          <c:idx val="2"/>
          <c:order val="0"/>
          <c:tx>
            <c:strRef>
              <c:f>HABT!$A$5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HABT!$B$5:$F$5</c:f>
              <c:numCache>
                <c:formatCode>#,##0.00</c:formatCode>
                <c:ptCount val="5"/>
                <c:pt idx="0">
                  <c:v>6.2456920198624264</c:v>
                </c:pt>
                <c:pt idx="1">
                  <c:v>6.1231533126259423</c:v>
                </c:pt>
                <c:pt idx="2">
                  <c:v>5.2333581963754314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1-4A47-9F43-9421865F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08640"/>
        <c:axId val="111410176"/>
      </c:lineChart>
      <c:catAx>
        <c:axId val="1114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10176"/>
        <c:crosses val="autoZero"/>
        <c:auto val="1"/>
        <c:lblAlgn val="ctr"/>
        <c:lblOffset val="100"/>
        <c:noMultiLvlLbl val="0"/>
      </c:catAx>
      <c:valAx>
        <c:axId val="11141017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5.1708957379659998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086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HABT!$B$6:$F$6</c:f>
              <c:numCache>
                <c:formatCode>#,##0.00</c:formatCode>
                <c:ptCount val="5"/>
                <c:pt idx="0">
                  <c:v>9.4111244025920282</c:v>
                </c:pt>
                <c:pt idx="1">
                  <c:v>7.7140653124196454</c:v>
                </c:pt>
                <c:pt idx="2">
                  <c:v>10.696059880292344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2-400E-A89B-D31EF5AD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1200"/>
        <c:axId val="108852736"/>
      </c:lineChart>
      <c:catAx>
        <c:axId val="1088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2736"/>
        <c:crosses val="autoZero"/>
        <c:auto val="1"/>
        <c:lblAlgn val="ctr"/>
        <c:lblOffset val="100"/>
        <c:noMultiLvlLbl val="0"/>
      </c:catAx>
      <c:valAx>
        <c:axId val="10885273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30607996377282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120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HABT!$B$7:$F$7</c:f>
              <c:numCache>
                <c:formatCode>#,##0.00</c:formatCode>
                <c:ptCount val="5"/>
                <c:pt idx="0">
                  <c:v>9.6028636801117209</c:v>
                </c:pt>
                <c:pt idx="1">
                  <c:v>9.4112860332237407</c:v>
                </c:pt>
                <c:pt idx="2">
                  <c:v>9.5784655485545063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44EA-8A41-56A7CC9F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31584"/>
        <c:axId val="111333376"/>
      </c:lineChart>
      <c:catAx>
        <c:axId val="1113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3376"/>
        <c:crosses val="autoZero"/>
        <c:auto val="1"/>
        <c:lblAlgn val="ctr"/>
        <c:lblOffset val="100"/>
        <c:noMultiLvlLbl val="0"/>
      </c:catAx>
      <c:valAx>
        <c:axId val="1113333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158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HABT!$B$8:$F$8</c:f>
              <c:numCache>
                <c:formatCode>#,##0.00</c:formatCode>
                <c:ptCount val="5"/>
                <c:pt idx="0">
                  <c:v>222.53000770931109</c:v>
                </c:pt>
                <c:pt idx="1">
                  <c:v>241.92743444431946</c:v>
                </c:pt>
                <c:pt idx="2">
                  <c:v>223.22215123645461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2-46A9-BB4A-EE0AAB40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59040"/>
        <c:axId val="111560576"/>
      </c:lineChart>
      <c:catAx>
        <c:axId val="11155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60576"/>
        <c:crosses val="autoZero"/>
        <c:auto val="1"/>
        <c:lblAlgn val="ctr"/>
        <c:lblOffset val="100"/>
        <c:noMultiLvlLbl val="0"/>
      </c:catAx>
      <c:valAx>
        <c:axId val="11156057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59040"/>
        <c:crosses val="autoZero"/>
        <c:crossBetween val="between"/>
        <c:majorUnit val="5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HABT!$B$9:$F$9</c:f>
              <c:numCache>
                <c:formatCode>#,##0.00</c:formatCode>
                <c:ptCount val="5"/>
                <c:pt idx="0">
                  <c:v>4.3590129567301128</c:v>
                </c:pt>
                <c:pt idx="1">
                  <c:v>4.6486233343631644</c:v>
                </c:pt>
                <c:pt idx="2">
                  <c:v>5.0016383498740593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B-48E4-BD97-463657A5C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3728"/>
        <c:axId val="111603712"/>
      </c:lineChart>
      <c:catAx>
        <c:axId val="11159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603712"/>
        <c:crosses val="autoZero"/>
        <c:auto val="1"/>
        <c:lblAlgn val="ctr"/>
        <c:lblOffset val="100"/>
        <c:noMultiLvlLbl val="0"/>
      </c:catAx>
      <c:valAx>
        <c:axId val="11160371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93728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HABT!$B$10:$F$10</c:f>
              <c:numCache>
                <c:formatCode>#,##0.00</c:formatCode>
                <c:ptCount val="5"/>
                <c:pt idx="0">
                  <c:v>14.543631485661516</c:v>
                </c:pt>
                <c:pt idx="1">
                  <c:v>14.504979849681993</c:v>
                </c:pt>
                <c:pt idx="2">
                  <c:v>14.47107096180207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9-4ACD-A314-F3892B2F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744"/>
        <c:axId val="111761280"/>
      </c:lineChart>
      <c:catAx>
        <c:axId val="1117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61280"/>
        <c:crosses val="autoZero"/>
        <c:auto val="1"/>
        <c:lblAlgn val="ctr"/>
        <c:lblOffset val="100"/>
        <c:noMultiLvlLbl val="0"/>
      </c:catAx>
      <c:valAx>
        <c:axId val="111761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59744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HABT!$B$11:$F$11</c:f>
              <c:numCache>
                <c:formatCode>#,##0.00</c:formatCode>
                <c:ptCount val="5"/>
                <c:pt idx="0">
                  <c:v>29.818179043860063</c:v>
                </c:pt>
                <c:pt idx="1">
                  <c:v>30.749920767075324</c:v>
                </c:pt>
                <c:pt idx="2">
                  <c:v>34.03089407930878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3-4E96-9FB0-E1B57BBC0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38496"/>
        <c:axId val="112152576"/>
      </c:lineChart>
      <c:catAx>
        <c:axId val="11213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52576"/>
        <c:crosses val="autoZero"/>
        <c:auto val="1"/>
        <c:lblAlgn val="ctr"/>
        <c:lblOffset val="100"/>
        <c:noMultiLvlLbl val="0"/>
      </c:catAx>
      <c:valAx>
        <c:axId val="11215257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384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HABT!$B$13:$F$13</c:f>
              <c:numCache>
                <c:formatCode>#,##0.00</c:formatCode>
                <c:ptCount val="5"/>
                <c:pt idx="0">
                  <c:v>8.5510179880910471</c:v>
                </c:pt>
                <c:pt idx="1">
                  <c:v>9.5437577780220337</c:v>
                </c:pt>
                <c:pt idx="2">
                  <c:v>8.9609467680619002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C-478E-B1CF-D638F0AE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2016"/>
        <c:axId val="112183552"/>
      </c:lineChart>
      <c:catAx>
        <c:axId val="11218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3552"/>
        <c:crosses val="autoZero"/>
        <c:auto val="1"/>
        <c:lblAlgn val="ctr"/>
        <c:lblOffset val="100"/>
        <c:noMultiLvlLbl val="0"/>
      </c:catAx>
      <c:valAx>
        <c:axId val="112183552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20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HABT!$B$14:$F$14</c:f>
              <c:numCache>
                <c:formatCode>#,##0.00</c:formatCode>
                <c:ptCount val="5"/>
                <c:pt idx="0">
                  <c:v>70.083743046235412</c:v>
                </c:pt>
                <c:pt idx="1">
                  <c:v>69.541792118190571</c:v>
                </c:pt>
                <c:pt idx="2">
                  <c:v>70.714348689230803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8-4BBE-9FDE-FCBC0EB7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46752"/>
        <c:axId val="111960832"/>
      </c:lineChart>
      <c:catAx>
        <c:axId val="11194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60832"/>
        <c:crosses val="autoZero"/>
        <c:auto val="1"/>
        <c:lblAlgn val="ctr"/>
        <c:lblOffset val="100"/>
        <c:noMultiLvlLbl val="0"/>
      </c:catAx>
      <c:valAx>
        <c:axId val="1119608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46752"/>
        <c:crosses val="autoZero"/>
        <c:crossBetween val="between"/>
        <c:majorUnit val="1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HABT!$B$15:$F$15</c:f>
              <c:numCache>
                <c:formatCode>#,##0.00</c:formatCode>
                <c:ptCount val="5"/>
                <c:pt idx="0">
                  <c:v>14.772103348219321</c:v>
                </c:pt>
                <c:pt idx="1">
                  <c:v>14.367967791370141</c:v>
                </c:pt>
                <c:pt idx="2">
                  <c:v>14.035915494481948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F-4278-BB8A-A0565267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1312"/>
        <c:axId val="112462848"/>
      </c:lineChart>
      <c:catAx>
        <c:axId val="1124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2848"/>
        <c:crosses val="autoZero"/>
        <c:auto val="1"/>
        <c:lblAlgn val="ctr"/>
        <c:lblOffset val="100"/>
        <c:noMultiLvlLbl val="0"/>
      </c:catAx>
      <c:valAx>
        <c:axId val="1124628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223259259259259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1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layout>
        <c:manualLayout>
          <c:xMode val="edge"/>
          <c:yMode val="edge"/>
          <c:x val="0.42636185471058646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HABT!$B$16:$F$16</c:f>
              <c:numCache>
                <c:formatCode>#,##0.00</c:formatCode>
                <c:ptCount val="5"/>
                <c:pt idx="0">
                  <c:v>35.70152498550695</c:v>
                </c:pt>
                <c:pt idx="1">
                  <c:v>38.990822443207946</c:v>
                </c:pt>
                <c:pt idx="2">
                  <c:v>38.92271145830145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4A97-BC5B-ECE07B1D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79616"/>
        <c:axId val="112493696"/>
      </c:lineChart>
      <c:catAx>
        <c:axId val="11247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93696"/>
        <c:crosses val="autoZero"/>
        <c:auto val="1"/>
        <c:lblAlgn val="ctr"/>
        <c:lblOffset val="100"/>
        <c:noMultiLvlLbl val="0"/>
      </c:catAx>
      <c:valAx>
        <c:axId val="11249369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796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HABT!$B$17:$F$17</c:f>
              <c:numCache>
                <c:formatCode>#,##0.00</c:formatCode>
                <c:ptCount val="5"/>
                <c:pt idx="0">
                  <c:v>19.113382926920927</c:v>
                </c:pt>
                <c:pt idx="1">
                  <c:v>19.656983168027349</c:v>
                </c:pt>
                <c:pt idx="2">
                  <c:v>20.59161482842579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9-4DE6-B86F-DC2AA6DB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6480"/>
        <c:axId val="112598016"/>
      </c:lineChart>
      <c:catAx>
        <c:axId val="11259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8016"/>
        <c:crosses val="autoZero"/>
        <c:auto val="1"/>
        <c:lblAlgn val="ctr"/>
        <c:lblOffset val="100"/>
        <c:noMultiLvlLbl val="0"/>
      </c:catAx>
      <c:valAx>
        <c:axId val="11259801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6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HABT!$B$18:$F$18</c:f>
              <c:numCache>
                <c:formatCode>#,##0.00</c:formatCode>
                <c:ptCount val="5"/>
                <c:pt idx="0">
                  <c:v>15.580087246395889</c:v>
                </c:pt>
                <c:pt idx="1">
                  <c:v>16.086731503716326</c:v>
                </c:pt>
                <c:pt idx="2">
                  <c:v>15.555888379213901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A-4FFB-B7B5-FE49F22C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18880"/>
        <c:axId val="112624768"/>
      </c:lineChart>
      <c:catAx>
        <c:axId val="1126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24768"/>
        <c:crosses val="autoZero"/>
        <c:auto val="1"/>
        <c:lblAlgn val="ctr"/>
        <c:lblOffset val="100"/>
        <c:noMultiLvlLbl val="0"/>
      </c:catAx>
      <c:valAx>
        <c:axId val="11262476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09715381805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188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HABT!$B$19:$F$19</c:f>
              <c:numCache>
                <c:formatCode>#,##0.00</c:formatCode>
                <c:ptCount val="5"/>
                <c:pt idx="0">
                  <c:v>27.356977392589407</c:v>
                </c:pt>
                <c:pt idx="1">
                  <c:v>27.987109221036402</c:v>
                </c:pt>
                <c:pt idx="2">
                  <c:v>27.456274248956497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6-418A-ADDE-23C6C715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2512"/>
        <c:axId val="112754048"/>
      </c:lineChart>
      <c:catAx>
        <c:axId val="11275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4048"/>
        <c:crosses val="autoZero"/>
        <c:auto val="1"/>
        <c:lblAlgn val="ctr"/>
        <c:lblOffset val="100"/>
        <c:noMultiLvlLbl val="0"/>
      </c:catAx>
      <c:valAx>
        <c:axId val="11275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25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HABT!$B$20:$F$20</c:f>
              <c:numCache>
                <c:formatCode>#,##0.00</c:formatCode>
                <c:ptCount val="5"/>
                <c:pt idx="0">
                  <c:v>19.31529876068867</c:v>
                </c:pt>
                <c:pt idx="1">
                  <c:v>18.888901347322044</c:v>
                </c:pt>
                <c:pt idx="2">
                  <c:v>18.601874555800066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3-4DF2-833E-B23A84B3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95648"/>
        <c:axId val="112797184"/>
      </c:lineChart>
      <c:catAx>
        <c:axId val="11279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7184"/>
        <c:crosses val="autoZero"/>
        <c:auto val="1"/>
        <c:lblAlgn val="ctr"/>
        <c:lblOffset val="100"/>
        <c:noMultiLvlLbl val="0"/>
      </c:catAx>
      <c:valAx>
        <c:axId val="1127971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56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HABT!$B$21:$F$21</c:f>
              <c:numCache>
                <c:formatCode>#,##0.00</c:formatCode>
                <c:ptCount val="5"/>
                <c:pt idx="0">
                  <c:v>2.669254969924153</c:v>
                </c:pt>
                <c:pt idx="1">
                  <c:v>2.5718934641355484</c:v>
                </c:pt>
                <c:pt idx="2">
                  <c:v>2.6158997053375832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0-464A-B752-6317CB988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30336"/>
        <c:axId val="112831872"/>
      </c:lineChart>
      <c:catAx>
        <c:axId val="1128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1872"/>
        <c:crosses val="autoZero"/>
        <c:auto val="1"/>
        <c:lblAlgn val="ctr"/>
        <c:lblOffset val="100"/>
        <c:noMultiLvlLbl val="0"/>
      </c:catAx>
      <c:valAx>
        <c:axId val="1128318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03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HABT!$B$23:$F$23</c:f>
              <c:numCache>
                <c:formatCode>#,##0.00</c:formatCode>
                <c:ptCount val="5"/>
                <c:pt idx="0">
                  <c:v>3.5665711849108437</c:v>
                </c:pt>
                <c:pt idx="1">
                  <c:v>3.555214739197055</c:v>
                </c:pt>
                <c:pt idx="2">
                  <c:v>3.7455767050908975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E-4B64-8035-BC2500CF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1296"/>
        <c:axId val="112952832"/>
      </c:lineChart>
      <c:catAx>
        <c:axId val="112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2832"/>
        <c:crosses val="autoZero"/>
        <c:auto val="1"/>
        <c:lblAlgn val="ctr"/>
        <c:lblOffset val="100"/>
        <c:noMultiLvlLbl val="0"/>
      </c:catAx>
      <c:valAx>
        <c:axId val="11295283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12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layout>
        <c:manualLayout>
          <c:xMode val="edge"/>
          <c:yMode val="edge"/>
          <c:x val="0.40095769230769229"/>
          <c:y val="1.763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723012820512821"/>
          <c:y val="0.23780185185185185"/>
          <c:w val="0.7929194444444444"/>
          <c:h val="0.60391851851851852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HABT!$B$24:$F$24</c:f>
              <c:numCache>
                <c:formatCode>#,##0.00</c:formatCode>
                <c:ptCount val="5"/>
                <c:pt idx="0">
                  <c:v>78.907095666455149</c:v>
                </c:pt>
                <c:pt idx="1">
                  <c:v>73.17819752306319</c:v>
                </c:pt>
                <c:pt idx="2">
                  <c:v>78.398289598073077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2-4088-B591-BF4AFAE60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69600"/>
        <c:axId val="112971136"/>
      </c:lineChart>
      <c:catAx>
        <c:axId val="112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71136"/>
        <c:crosses val="autoZero"/>
        <c:auto val="1"/>
        <c:lblAlgn val="ctr"/>
        <c:lblOffset val="100"/>
        <c:noMultiLvlLbl val="0"/>
      </c:catAx>
      <c:valAx>
        <c:axId val="112971136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4.7065501026188256E-2"/>
              <c:y val="0.1731259259259259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696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HABT!$B$25:$F$25</c:f>
              <c:numCache>
                <c:formatCode>#,##0.00</c:formatCode>
                <c:ptCount val="5"/>
                <c:pt idx="0">
                  <c:v>8.5317397225116824</c:v>
                </c:pt>
                <c:pt idx="1">
                  <c:v>10.123119125330261</c:v>
                </c:pt>
                <c:pt idx="2">
                  <c:v>10.439005714196057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4925-99E9-2F5F9856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13440"/>
        <c:axId val="113214976"/>
      </c:lineChart>
      <c:catAx>
        <c:axId val="1132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4976"/>
        <c:crosses val="autoZero"/>
        <c:auto val="1"/>
        <c:lblAlgn val="ctr"/>
        <c:lblOffset val="100"/>
        <c:noMultiLvlLbl val="0"/>
      </c:catAx>
      <c:valAx>
        <c:axId val="113214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3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HABT!$B$26:$F$26</c:f>
              <c:numCache>
                <c:formatCode>#,##0.00</c:formatCode>
                <c:ptCount val="5"/>
                <c:pt idx="0">
                  <c:v>10.705796629194127</c:v>
                </c:pt>
                <c:pt idx="1">
                  <c:v>10.745456193978859</c:v>
                </c:pt>
                <c:pt idx="2">
                  <c:v>11.020569471689205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E-4E56-A2BA-DB9A073D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13664"/>
        <c:axId val="113315200"/>
      </c:lineChart>
      <c:catAx>
        <c:axId val="11331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5200"/>
        <c:crosses val="autoZero"/>
        <c:auto val="1"/>
        <c:lblAlgn val="ctr"/>
        <c:lblOffset val="100"/>
        <c:noMultiLvlLbl val="0"/>
      </c:catAx>
      <c:valAx>
        <c:axId val="113315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366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HABT!$B$28:$F$28</c:f>
              <c:numCache>
                <c:formatCode>#,##0.00</c:formatCode>
                <c:ptCount val="5"/>
                <c:pt idx="0">
                  <c:v>20.771461708313229</c:v>
                </c:pt>
                <c:pt idx="1">
                  <c:v>20.700122603075148</c:v>
                </c:pt>
                <c:pt idx="2">
                  <c:v>22.435900752266612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4BD0-890B-4F3CAA7E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49376"/>
        <c:axId val="113350912"/>
      </c:lineChart>
      <c:catAx>
        <c:axId val="113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50912"/>
        <c:crosses val="autoZero"/>
        <c:auto val="1"/>
        <c:lblAlgn val="ctr"/>
        <c:lblOffset val="100"/>
        <c:noMultiLvlLbl val="0"/>
      </c:catAx>
      <c:valAx>
        <c:axId val="11335091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493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3217791525665"/>
          <c:y val="0.15946759259259261"/>
          <c:w val="0.82707276668540741"/>
          <c:h val="0.69238425925925928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HABT!$B$29:$F$29</c:f>
              <c:numCache>
                <c:formatCode>#,##0.00</c:formatCode>
                <c:ptCount val="5"/>
                <c:pt idx="0">
                  <c:v>22.094163846857715</c:v>
                </c:pt>
                <c:pt idx="1">
                  <c:v>20.365385628297656</c:v>
                </c:pt>
                <c:pt idx="2">
                  <c:v>22.252585789986554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1-4435-8769-DA7BAAFA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91872"/>
        <c:axId val="113397760"/>
      </c:lineChart>
      <c:catAx>
        <c:axId val="1133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7760"/>
        <c:crosses val="autoZero"/>
        <c:auto val="1"/>
        <c:lblAlgn val="ctr"/>
        <c:lblOffset val="100"/>
        <c:noMultiLvlLbl val="0"/>
      </c:catAx>
      <c:valAx>
        <c:axId val="113397760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2610380981300764E-2"/>
              <c:y val="0.1125763888888888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187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HABT!$B$30:$F$30</c:f>
              <c:numCache>
                <c:formatCode>#,##0.00</c:formatCode>
                <c:ptCount val="5"/>
                <c:pt idx="0">
                  <c:v>12.401954463644474</c:v>
                </c:pt>
                <c:pt idx="1">
                  <c:v>11.827043625157829</c:v>
                </c:pt>
                <c:pt idx="2">
                  <c:v>12.017480288454411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8-4EB5-B734-E0C21B24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816"/>
        <c:axId val="113428352"/>
      </c:lineChart>
      <c:catAx>
        <c:axId val="1134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8352"/>
        <c:crosses val="autoZero"/>
        <c:auto val="1"/>
        <c:lblAlgn val="ctr"/>
        <c:lblOffset val="100"/>
        <c:noMultiLvlLbl val="0"/>
      </c:catAx>
      <c:valAx>
        <c:axId val="1134283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HABT!$B$32:$F$32</c:f>
              <c:numCache>
                <c:formatCode>#,##0.00</c:formatCode>
                <c:ptCount val="5"/>
                <c:pt idx="0">
                  <c:v>12.09074101128973</c:v>
                </c:pt>
                <c:pt idx="1">
                  <c:v>11.35476191662686</c:v>
                </c:pt>
                <c:pt idx="2">
                  <c:v>10.777729407140351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B0C-B824-53607FC1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27744"/>
        <c:axId val="113737728"/>
      </c:lineChart>
      <c:catAx>
        <c:axId val="113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37728"/>
        <c:crosses val="autoZero"/>
        <c:auto val="1"/>
        <c:lblAlgn val="ctr"/>
        <c:lblOffset val="100"/>
        <c:noMultiLvlLbl val="0"/>
      </c:catAx>
      <c:valAx>
        <c:axId val="11373772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27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HABT!$B$33:$F$33</c:f>
              <c:numCache>
                <c:formatCode>#,##0.00</c:formatCode>
                <c:ptCount val="5"/>
                <c:pt idx="0">
                  <c:v>41.957648603831977</c:v>
                </c:pt>
                <c:pt idx="1">
                  <c:v>44.041494858517055</c:v>
                </c:pt>
                <c:pt idx="2">
                  <c:v>46.758917413323601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0-4F28-B1E3-91ABD122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05024"/>
        <c:axId val="113910912"/>
      </c:lineChart>
      <c:catAx>
        <c:axId val="1139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10912"/>
        <c:crosses val="autoZero"/>
        <c:auto val="1"/>
        <c:lblAlgn val="ctr"/>
        <c:lblOffset val="100"/>
        <c:noMultiLvlLbl val="0"/>
      </c:catAx>
      <c:valAx>
        <c:axId val="113910912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0502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HABT!$B$34:$F$34</c:f>
              <c:numCache>
                <c:formatCode>#,##0.00</c:formatCode>
                <c:ptCount val="5"/>
                <c:pt idx="0">
                  <c:v>14.276851808842927</c:v>
                </c:pt>
                <c:pt idx="1">
                  <c:v>15.688391433800893</c:v>
                </c:pt>
                <c:pt idx="2">
                  <c:v>16.915075911780178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C-401B-8308-AADEF8D1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52256"/>
        <c:axId val="113953792"/>
      </c:lineChart>
      <c:catAx>
        <c:axId val="11395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3792"/>
        <c:crosses val="autoZero"/>
        <c:auto val="1"/>
        <c:lblAlgn val="ctr"/>
        <c:lblOffset val="100"/>
        <c:noMultiLvlLbl val="0"/>
      </c:catAx>
      <c:valAx>
        <c:axId val="1139537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14400974284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22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HABT!$B$35:$F$35</c:f>
              <c:numCache>
                <c:formatCode>#,##0.00</c:formatCode>
                <c:ptCount val="5"/>
                <c:pt idx="0">
                  <c:v>20.562019694435122</c:v>
                </c:pt>
                <c:pt idx="1">
                  <c:v>20.620925526054538</c:v>
                </c:pt>
                <c:pt idx="2">
                  <c:v>21.361686312846906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7-4DC2-A1E8-0CE7C9FD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82848"/>
        <c:axId val="113992832"/>
      </c:lineChart>
      <c:catAx>
        <c:axId val="1139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92832"/>
        <c:crosses val="autoZero"/>
        <c:auto val="1"/>
        <c:lblAlgn val="ctr"/>
        <c:lblOffset val="100"/>
        <c:noMultiLvlLbl val="0"/>
      </c:catAx>
      <c:valAx>
        <c:axId val="11399283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82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VEICL!$B$5:$F$5</c:f>
              <c:numCache>
                <c:formatCode>#,##0.00</c:formatCode>
                <c:ptCount val="5"/>
                <c:pt idx="0">
                  <c:v>8.6601026729289874</c:v>
                </c:pt>
                <c:pt idx="1">
                  <c:v>3.7724978050921862</c:v>
                </c:pt>
                <c:pt idx="2">
                  <c:v>3.106971389699245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6-4818-AF4A-0C06A3C8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22656"/>
        <c:axId val="114298880"/>
      </c:lineChart>
      <c:catAx>
        <c:axId val="1140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298880"/>
        <c:crosses val="autoZero"/>
        <c:auto val="1"/>
        <c:lblAlgn val="ctr"/>
        <c:lblOffset val="100"/>
        <c:noMultiLvlLbl val="0"/>
      </c:catAx>
      <c:valAx>
        <c:axId val="114298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 mil veiculos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54870370370370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022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VEICL!$B$6:$F$6</c:f>
              <c:numCache>
                <c:formatCode>#,##0.00</c:formatCode>
                <c:ptCount val="5"/>
                <c:pt idx="0">
                  <c:v>8.4245998315080026</c:v>
                </c:pt>
                <c:pt idx="1">
                  <c:v>3.3709347260016318</c:v>
                </c:pt>
                <c:pt idx="2">
                  <c:v>4.5029152894863893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F-470A-922B-5C4F5EED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32416"/>
        <c:axId val="114333952"/>
      </c:lineChart>
      <c:catAx>
        <c:axId val="11433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3952"/>
        <c:crosses val="autoZero"/>
        <c:auto val="1"/>
        <c:lblAlgn val="ctr"/>
        <c:lblOffset val="100"/>
        <c:noMultiLvlLbl val="0"/>
      </c:catAx>
      <c:valAx>
        <c:axId val="1143339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1366666666666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24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VEICL!$B$7:$F$7</c:f>
              <c:numCache>
                <c:formatCode>#,##0.00</c:formatCode>
                <c:ptCount val="5"/>
                <c:pt idx="0">
                  <c:v>8.607489813749492</c:v>
                </c:pt>
                <c:pt idx="1">
                  <c:v>4.28796036018867</c:v>
                </c:pt>
                <c:pt idx="2">
                  <c:v>4.2285265290930898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1-4CD8-8497-D8051BCE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0656"/>
        <c:axId val="109912448"/>
      </c:lineChart>
      <c:catAx>
        <c:axId val="1099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2448"/>
        <c:crosses val="autoZero"/>
        <c:auto val="1"/>
        <c:lblAlgn val="ctr"/>
        <c:lblOffset val="100"/>
        <c:noMultiLvlLbl val="0"/>
      </c:catAx>
      <c:valAx>
        <c:axId val="1099124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72462962962963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0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VEICL!$B$8:$F$8</c:f>
              <c:numCache>
                <c:formatCode>#,##0.00</c:formatCode>
                <c:ptCount val="5"/>
                <c:pt idx="0">
                  <c:v>16.214454199579723</c:v>
                </c:pt>
                <c:pt idx="1">
                  <c:v>7.2675836735898294</c:v>
                </c:pt>
                <c:pt idx="2">
                  <c:v>6.5373876204223142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8-4C3A-9E7E-8B44EABD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49696"/>
        <c:axId val="109951232"/>
      </c:lineChart>
      <c:catAx>
        <c:axId val="10994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51232"/>
        <c:crosses val="autoZero"/>
        <c:auto val="1"/>
        <c:lblAlgn val="ctr"/>
        <c:lblOffset val="100"/>
        <c:noMultiLvlLbl val="0"/>
      </c:catAx>
      <c:valAx>
        <c:axId val="10995123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496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VEICL!$B$9:$F$9</c:f>
              <c:numCache>
                <c:formatCode>#,##0.00</c:formatCode>
                <c:ptCount val="5"/>
                <c:pt idx="0">
                  <c:v>7.8078153108135115</c:v>
                </c:pt>
                <c:pt idx="1">
                  <c:v>3.9895796918543449</c:v>
                </c:pt>
                <c:pt idx="2">
                  <c:v>4.1655715040749541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C-45BA-9820-55CC8EC6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72096"/>
        <c:axId val="109986176"/>
      </c:lineChart>
      <c:catAx>
        <c:axId val="1099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86176"/>
        <c:crosses val="autoZero"/>
        <c:auto val="1"/>
        <c:lblAlgn val="ctr"/>
        <c:lblOffset val="100"/>
        <c:noMultiLvlLbl val="0"/>
      </c:catAx>
      <c:valAx>
        <c:axId val="1099861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72096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VEICL!$B$10:$F$10</c:f>
              <c:numCache>
                <c:formatCode>#,##0.00</c:formatCode>
                <c:ptCount val="5"/>
                <c:pt idx="0">
                  <c:v>11.305354877847019</c:v>
                </c:pt>
                <c:pt idx="1">
                  <c:v>5.4653648896214904</c:v>
                </c:pt>
                <c:pt idx="2">
                  <c:v>5.3100527242242936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D-4FF1-A014-9053A5EE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27520"/>
        <c:axId val="110029056"/>
      </c:lineChart>
      <c:catAx>
        <c:axId val="1100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9056"/>
        <c:crosses val="autoZero"/>
        <c:auto val="1"/>
        <c:lblAlgn val="ctr"/>
        <c:lblOffset val="100"/>
        <c:noMultiLvlLbl val="0"/>
      </c:catAx>
      <c:valAx>
        <c:axId val="1100290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7520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VEICL!$B$11:$F$11</c:f>
              <c:numCache>
                <c:formatCode>#,##0.00</c:formatCode>
                <c:ptCount val="5"/>
                <c:pt idx="0">
                  <c:v>13.814107473167054</c:v>
                </c:pt>
                <c:pt idx="1">
                  <c:v>7.0171813317146459</c:v>
                </c:pt>
                <c:pt idx="2">
                  <c:v>7.5063948446025313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C-437A-8CEC-CBFBED8D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436736"/>
        <c:axId val="114475392"/>
      </c:lineChart>
      <c:catAx>
        <c:axId val="11443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75392"/>
        <c:crosses val="autoZero"/>
        <c:auto val="1"/>
        <c:lblAlgn val="ctr"/>
        <c:lblOffset val="100"/>
        <c:noMultiLvlLbl val="0"/>
      </c:catAx>
      <c:valAx>
        <c:axId val="1144753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367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VEICL!$B$13:$F$13</c:f>
              <c:numCache>
                <c:formatCode>#,##0.00</c:formatCode>
                <c:ptCount val="5"/>
                <c:pt idx="0">
                  <c:v>16.055879769326104</c:v>
                </c:pt>
                <c:pt idx="1">
                  <c:v>7.8376962021225269</c:v>
                </c:pt>
                <c:pt idx="2">
                  <c:v>7.0146256586470859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F-4EB6-BBE5-EC5270DD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29120"/>
        <c:axId val="115030656"/>
      </c:lineChart>
      <c:catAx>
        <c:axId val="115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30656"/>
        <c:crosses val="autoZero"/>
        <c:auto val="1"/>
        <c:lblAlgn val="ctr"/>
        <c:lblOffset val="100"/>
        <c:noMultiLvlLbl val="0"/>
      </c:catAx>
      <c:valAx>
        <c:axId val="1150306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291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VEICL!$B$14:$F$14</c:f>
              <c:numCache>
                <c:formatCode>#,##0.00</c:formatCode>
                <c:ptCount val="5"/>
                <c:pt idx="0">
                  <c:v>11.465144511299465</c:v>
                </c:pt>
                <c:pt idx="1">
                  <c:v>5.3292281306646405</c:v>
                </c:pt>
                <c:pt idx="2">
                  <c:v>5.2051188293271524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0-428D-B89B-6714CDD57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51904"/>
        <c:axId val="115053696"/>
      </c:lineChart>
      <c:catAx>
        <c:axId val="11505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3696"/>
        <c:crosses val="autoZero"/>
        <c:auto val="1"/>
        <c:lblAlgn val="ctr"/>
        <c:lblOffset val="100"/>
        <c:noMultiLvlLbl val="0"/>
      </c:catAx>
      <c:valAx>
        <c:axId val="11505369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190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79871794871794"/>
          <c:y val="0.18112222222222218"/>
          <c:w val="0.84335085470085469"/>
          <c:h val="0.66182268518518517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VEICL!$B$15:$F$15</c:f>
              <c:numCache>
                <c:formatCode>#,##0.00</c:formatCode>
                <c:ptCount val="5"/>
                <c:pt idx="0">
                  <c:v>9.1748672568779206</c:v>
                </c:pt>
                <c:pt idx="1">
                  <c:v>4.0591604180197205</c:v>
                </c:pt>
                <c:pt idx="2">
                  <c:v>3.8353332067702945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945-AF97-A88B6B47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99136"/>
        <c:axId val="115100672"/>
      </c:lineChart>
      <c:catAx>
        <c:axId val="11509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00672"/>
        <c:crosses val="autoZero"/>
        <c:auto val="1"/>
        <c:lblAlgn val="ctr"/>
        <c:lblOffset val="100"/>
        <c:noMultiLvlLbl val="0"/>
      </c:catAx>
      <c:valAx>
        <c:axId val="1151006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991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VEICL!$B$16:$F$16</c:f>
              <c:numCache>
                <c:formatCode>#,##0.00</c:formatCode>
                <c:ptCount val="5"/>
                <c:pt idx="0">
                  <c:v>19.023481540233448</c:v>
                </c:pt>
                <c:pt idx="1">
                  <c:v>7.7884173009121156</c:v>
                </c:pt>
                <c:pt idx="2">
                  <c:v>7.4638600542395368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F-4DA4-8C89-AD82F7DD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1536"/>
        <c:axId val="115164288"/>
      </c:lineChart>
      <c:catAx>
        <c:axId val="11512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64288"/>
        <c:crosses val="autoZero"/>
        <c:auto val="1"/>
        <c:lblAlgn val="ctr"/>
        <c:lblOffset val="100"/>
        <c:noMultiLvlLbl val="0"/>
      </c:catAx>
      <c:valAx>
        <c:axId val="1151642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215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VEICL!$B$17:$F$17</c:f>
              <c:numCache>
                <c:formatCode>#,##0.00</c:formatCode>
                <c:ptCount val="5"/>
                <c:pt idx="0">
                  <c:v>12.6402067200474</c:v>
                </c:pt>
                <c:pt idx="1">
                  <c:v>5.9731494144959463</c:v>
                </c:pt>
                <c:pt idx="2">
                  <c:v>5.9974403269035417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E-4346-96D5-0FF13B2D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97440"/>
        <c:axId val="115198976"/>
      </c:lineChart>
      <c:catAx>
        <c:axId val="1151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8976"/>
        <c:crosses val="autoZero"/>
        <c:auto val="1"/>
        <c:lblAlgn val="ctr"/>
        <c:lblOffset val="100"/>
        <c:noMultiLvlLbl val="0"/>
      </c:catAx>
      <c:valAx>
        <c:axId val="115198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7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VEICL!$B$18:$F$18</c:f>
              <c:numCache>
                <c:formatCode>#,##0.00</c:formatCode>
                <c:ptCount val="5"/>
                <c:pt idx="0">
                  <c:v>9.6627511650137023</c:v>
                </c:pt>
                <c:pt idx="1">
                  <c:v>5.0696196081220091</c:v>
                </c:pt>
                <c:pt idx="2">
                  <c:v>4.7535542688496593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5-41C7-9B87-97BBECCC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6816"/>
        <c:axId val="115369088"/>
      </c:lineChart>
      <c:catAx>
        <c:axId val="11534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69088"/>
        <c:crosses val="autoZero"/>
        <c:auto val="1"/>
        <c:lblAlgn val="ctr"/>
        <c:lblOffset val="100"/>
        <c:noMultiLvlLbl val="0"/>
      </c:catAx>
      <c:valAx>
        <c:axId val="115369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8112222222222218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4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VEICL!$B$19:$F$19</c:f>
              <c:numCache>
                <c:formatCode>#,##0.00</c:formatCode>
                <c:ptCount val="5"/>
                <c:pt idx="0">
                  <c:v>18.356334041047418</c:v>
                </c:pt>
                <c:pt idx="1">
                  <c:v>7.561515914653218</c:v>
                </c:pt>
                <c:pt idx="2">
                  <c:v>7.1277102076678425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6-4412-93C5-A43FFC1D7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02240"/>
        <c:axId val="115403776"/>
      </c:lineChart>
      <c:catAx>
        <c:axId val="1154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3776"/>
        <c:crosses val="autoZero"/>
        <c:auto val="1"/>
        <c:lblAlgn val="ctr"/>
        <c:lblOffset val="100"/>
        <c:noMultiLvlLbl val="0"/>
      </c:catAx>
      <c:valAx>
        <c:axId val="1154037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22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VEICL!$B$20:$F$20</c:f>
              <c:numCache>
                <c:formatCode>#,##0.00</c:formatCode>
                <c:ptCount val="5"/>
                <c:pt idx="0">
                  <c:v>6.8820137640275281</c:v>
                </c:pt>
                <c:pt idx="1">
                  <c:v>3.3499991969180005</c:v>
                </c:pt>
                <c:pt idx="2">
                  <c:v>3.200506195002796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F-40A6-9208-14261706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20544"/>
        <c:axId val="115451008"/>
      </c:lineChart>
      <c:catAx>
        <c:axId val="1154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51008"/>
        <c:crosses val="autoZero"/>
        <c:auto val="1"/>
        <c:lblAlgn val="ctr"/>
        <c:lblOffset val="100"/>
        <c:noMultiLvlLbl val="0"/>
      </c:catAx>
      <c:valAx>
        <c:axId val="11545100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205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VEICL!$B$21:$F$21</c:f>
              <c:numCache>
                <c:formatCode>#,##0.00</c:formatCode>
                <c:ptCount val="5"/>
                <c:pt idx="0">
                  <c:v>10.800634435251965</c:v>
                </c:pt>
                <c:pt idx="1">
                  <c:v>5.008464827273178</c:v>
                </c:pt>
                <c:pt idx="2">
                  <c:v>4.9126439172821046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A-402E-8359-2A579EE89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75968"/>
        <c:axId val="115477504"/>
      </c:lineChart>
      <c:catAx>
        <c:axId val="11547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7504"/>
        <c:crosses val="autoZero"/>
        <c:auto val="1"/>
        <c:lblAlgn val="ctr"/>
        <c:lblOffset val="100"/>
        <c:noMultiLvlLbl val="0"/>
      </c:catAx>
      <c:valAx>
        <c:axId val="1154775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59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VEICL!$B$23:$F$23</c:f>
              <c:numCache>
                <c:formatCode>#,##0.00</c:formatCode>
                <c:ptCount val="5"/>
                <c:pt idx="0">
                  <c:v>6.67708468754339</c:v>
                </c:pt>
                <c:pt idx="1">
                  <c:v>3.8467343156649489</c:v>
                </c:pt>
                <c:pt idx="2">
                  <c:v>3.9290613364687439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9-4A9D-941D-2B417128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18848"/>
        <c:axId val="115520640"/>
      </c:lineChart>
      <c:catAx>
        <c:axId val="1155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20640"/>
        <c:crosses val="autoZero"/>
        <c:auto val="1"/>
        <c:lblAlgn val="ctr"/>
        <c:lblOffset val="100"/>
        <c:noMultiLvlLbl val="0"/>
      </c:catAx>
      <c:valAx>
        <c:axId val="11552064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18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VEICL!$B$24:$F$24</c:f>
              <c:numCache>
                <c:formatCode>#,##0.00</c:formatCode>
                <c:ptCount val="5"/>
                <c:pt idx="0">
                  <c:v>5.0846870584371811</c:v>
                </c:pt>
                <c:pt idx="1">
                  <c:v>2.5848150027738526</c:v>
                </c:pt>
                <c:pt idx="2">
                  <c:v>2.7157155872631673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8-408D-A2DD-0FC64B84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69888"/>
        <c:axId val="116071424"/>
      </c:lineChart>
      <c:catAx>
        <c:axId val="11606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71424"/>
        <c:crosses val="autoZero"/>
        <c:auto val="1"/>
        <c:lblAlgn val="ctr"/>
        <c:lblOffset val="100"/>
        <c:noMultiLvlLbl val="0"/>
      </c:catAx>
      <c:valAx>
        <c:axId val="1160714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698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VEICL!$B$25:$F$25</c:f>
              <c:numCache>
                <c:formatCode>#,##0.00</c:formatCode>
                <c:ptCount val="5"/>
                <c:pt idx="0">
                  <c:v>3.5793302788742971</c:v>
                </c:pt>
                <c:pt idx="1">
                  <c:v>2.5654151682287778</c:v>
                </c:pt>
                <c:pt idx="2">
                  <c:v>2.5862921409207171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A-403C-BE05-89D5B480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00480"/>
        <c:axId val="116114560"/>
      </c:lineChart>
      <c:catAx>
        <c:axId val="11610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14560"/>
        <c:crosses val="autoZero"/>
        <c:auto val="1"/>
        <c:lblAlgn val="ctr"/>
        <c:lblOffset val="100"/>
        <c:noMultiLvlLbl val="0"/>
      </c:catAx>
      <c:valAx>
        <c:axId val="116114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00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VEICL!$B$26:$F$26</c:f>
              <c:numCache>
                <c:formatCode>#,##0.00</c:formatCode>
                <c:ptCount val="5"/>
                <c:pt idx="0">
                  <c:v>2.6234475911644037</c:v>
                </c:pt>
                <c:pt idx="1">
                  <c:v>1.6804066543562972</c:v>
                </c:pt>
                <c:pt idx="2">
                  <c:v>1.693786971282552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3DC-849D-336F02F4E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9152"/>
        <c:axId val="116210688"/>
      </c:lineChart>
      <c:catAx>
        <c:axId val="1162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10688"/>
        <c:crosses val="autoZero"/>
        <c:auto val="1"/>
        <c:lblAlgn val="ctr"/>
        <c:lblOffset val="100"/>
        <c:noMultiLvlLbl val="0"/>
      </c:catAx>
      <c:valAx>
        <c:axId val="1162106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0915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VEICL!$B$28:$F$28</c:f>
              <c:numCache>
                <c:formatCode>#,##0.00</c:formatCode>
                <c:ptCount val="5"/>
                <c:pt idx="0">
                  <c:v>5.1312531341154015</c:v>
                </c:pt>
                <c:pt idx="1">
                  <c:v>3.1184616461265477</c:v>
                </c:pt>
                <c:pt idx="2">
                  <c:v>3.3001856195870203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4-43CE-974D-E2DB764E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56768"/>
        <c:axId val="116258304"/>
      </c:lineChart>
      <c:catAx>
        <c:axId val="1162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58304"/>
        <c:crosses val="autoZero"/>
        <c:auto val="1"/>
        <c:lblAlgn val="ctr"/>
        <c:lblOffset val="100"/>
        <c:noMultiLvlLbl val="0"/>
      </c:catAx>
      <c:valAx>
        <c:axId val="1162583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>
                <a:alpha val="99000"/>
              </a:prstClr>
            </a:solidFill>
          </a:ln>
        </c:spPr>
        <c:crossAx val="1162567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VEICL!$B$29:$F$29</c:f>
              <c:numCache>
                <c:formatCode>#,##0.00</c:formatCode>
                <c:ptCount val="5"/>
                <c:pt idx="0">
                  <c:v>3.6482892450368976</c:v>
                </c:pt>
                <c:pt idx="1">
                  <c:v>2.0829290636437072</c:v>
                </c:pt>
                <c:pt idx="2">
                  <c:v>2.2447321648262979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D-4ECF-A34A-B91FCC1F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03744"/>
        <c:axId val="116305280"/>
      </c:lineChart>
      <c:catAx>
        <c:axId val="11630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5280"/>
        <c:crosses val="autoZero"/>
        <c:auto val="1"/>
        <c:lblAlgn val="ctr"/>
        <c:lblOffset val="100"/>
        <c:noMultiLvlLbl val="0"/>
      </c:catAx>
      <c:valAx>
        <c:axId val="116305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3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VEICL!$B$30:$F$30</c:f>
              <c:numCache>
                <c:formatCode>#,##0.00</c:formatCode>
                <c:ptCount val="5"/>
                <c:pt idx="0">
                  <c:v>4.6125144610991118</c:v>
                </c:pt>
                <c:pt idx="1">
                  <c:v>2.5697225061090352</c:v>
                </c:pt>
                <c:pt idx="2">
                  <c:v>2.5304898315810274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F-4BEA-8343-AF1BE4EC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38688"/>
        <c:axId val="116340224"/>
      </c:lineChart>
      <c:catAx>
        <c:axId val="1163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40224"/>
        <c:crosses val="autoZero"/>
        <c:auto val="1"/>
        <c:lblAlgn val="ctr"/>
        <c:lblOffset val="100"/>
        <c:noMultiLvlLbl val="0"/>
      </c:catAx>
      <c:valAx>
        <c:axId val="1163402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386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VEICL!$B$32:$F$32</c:f>
              <c:numCache>
                <c:formatCode>#,##0.00</c:formatCode>
                <c:ptCount val="5"/>
                <c:pt idx="0">
                  <c:v>2.9736881698542361</c:v>
                </c:pt>
                <c:pt idx="1">
                  <c:v>1.7009350877314591</c:v>
                </c:pt>
                <c:pt idx="2">
                  <c:v>1.5924146939285286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812-B441-4059C020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1568"/>
        <c:axId val="116383104"/>
      </c:lineChart>
      <c:catAx>
        <c:axId val="11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3104"/>
        <c:crosses val="autoZero"/>
        <c:auto val="1"/>
        <c:lblAlgn val="ctr"/>
        <c:lblOffset val="100"/>
        <c:noMultiLvlLbl val="0"/>
      </c:catAx>
      <c:valAx>
        <c:axId val="1163831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15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VEICL!$B$33:$F$33</c:f>
              <c:numCache>
                <c:formatCode>#,##0.00</c:formatCode>
                <c:ptCount val="5"/>
                <c:pt idx="0">
                  <c:v>6.9519171742311165</c:v>
                </c:pt>
                <c:pt idx="1">
                  <c:v>4.0389108620434966</c:v>
                </c:pt>
                <c:pt idx="2">
                  <c:v>4.1831507802654597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1-4FD6-B9DF-84517A76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7312"/>
        <c:axId val="116483200"/>
      </c:lineChart>
      <c:catAx>
        <c:axId val="11647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83200"/>
        <c:crosses val="autoZero"/>
        <c:auto val="1"/>
        <c:lblAlgn val="ctr"/>
        <c:lblOffset val="100"/>
        <c:noMultiLvlLbl val="0"/>
      </c:catAx>
      <c:valAx>
        <c:axId val="116483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77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VEICL!$B$34:$F$34</c:f>
              <c:numCache>
                <c:formatCode>#,##0.00</c:formatCode>
                <c:ptCount val="5"/>
                <c:pt idx="0">
                  <c:v>9.9187297690579186</c:v>
                </c:pt>
                <c:pt idx="1">
                  <c:v>5.2315328297436077</c:v>
                </c:pt>
                <c:pt idx="2">
                  <c:v>5.4361156077612929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1-45B3-9E16-AD04B6E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0448"/>
        <c:axId val="116521984"/>
      </c:lineChart>
      <c:catAx>
        <c:axId val="1165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1984"/>
        <c:crosses val="autoZero"/>
        <c:auto val="1"/>
        <c:lblAlgn val="ctr"/>
        <c:lblOffset val="100"/>
        <c:noMultiLvlLbl val="0"/>
      </c:catAx>
      <c:valAx>
        <c:axId val="1165219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04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VEICL!$B$35:$F$35</c:f>
              <c:numCache>
                <c:formatCode>#,##0.00</c:formatCode>
                <c:ptCount val="5"/>
                <c:pt idx="0">
                  <c:v>7.2625724500171023</c:v>
                </c:pt>
                <c:pt idx="1">
                  <c:v>3.9380193262986558</c:v>
                </c:pt>
                <c:pt idx="2">
                  <c:v>3.9997410152565007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2-4785-969B-56DD32B8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6576"/>
        <c:axId val="116626560"/>
      </c:lineChart>
      <c:catAx>
        <c:axId val="11661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26560"/>
        <c:crosses val="autoZero"/>
        <c:auto val="1"/>
        <c:lblAlgn val="ctr"/>
        <c:lblOffset val="100"/>
        <c:noMultiLvlLbl val="0"/>
      </c:catAx>
      <c:valAx>
        <c:axId val="116626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165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>
                <a:latin typeface="Arial" panose="020B0604020202020204" pitchFamily="34" charset="0"/>
                <a:cs typeface="Arial" panose="020B0604020202020204" pitchFamily="34" charset="0"/>
              </a:rPr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GRAF_TOT!$B$5:$F$5</c:f>
              <c:numCache>
                <c:formatCode>#,##0.00</c:formatCode>
                <c:ptCount val="5"/>
                <c:pt idx="0">
                  <c:v>32.106343621027172</c:v>
                </c:pt>
                <c:pt idx="1">
                  <c:v>31.961082811940773</c:v>
                </c:pt>
                <c:pt idx="2">
                  <c:v>24.397304081646404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B-44EE-9C1C-3F39CA1F727F}"/>
            </c:ext>
          </c:extLst>
        </c:ser>
        <c:ser>
          <c:idx val="2"/>
          <c:order val="1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GRAF_TOT!$B$5:$F$5</c:f>
              <c:numCache>
                <c:formatCode>#,##0.00</c:formatCode>
                <c:ptCount val="5"/>
                <c:pt idx="0">
                  <c:v>32.106343621027172</c:v>
                </c:pt>
                <c:pt idx="1">
                  <c:v>31.961082811940773</c:v>
                </c:pt>
                <c:pt idx="2">
                  <c:v>24.397304081646404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B-44EE-9C1C-3F39CA1F7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62944"/>
        <c:axId val="114564480"/>
      </c:lineChart>
      <c:catAx>
        <c:axId val="1145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4480"/>
        <c:crosses val="autoZero"/>
        <c:auto val="1"/>
        <c:lblAlgn val="ctr"/>
        <c:lblOffset val="100"/>
        <c:noMultiLvlLbl val="0"/>
      </c:catAx>
      <c:valAx>
        <c:axId val="11456448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0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sz="1000">
                    <a:latin typeface="Arial" panose="020B0604020202020204" pitchFamily="34" charset="0"/>
                    <a:cs typeface="Arial" panose="020B0604020202020204" pitchFamily="34" charset="0"/>
                  </a:rPr>
                  <a:t>Mortes/bilhão</a:t>
                </a:r>
                <a:r>
                  <a:rPr lang="pt-BR" sz="10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de veic.km</a:t>
                </a:r>
                <a:endParaRPr lang="pt-BR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9850427350427349E-2"/>
              <c:y val="9.66907407407407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2944"/>
        <c:crosses val="autoZero"/>
        <c:crossBetween val="between"/>
        <c:majorUnit val="10"/>
      </c:valAx>
      <c:spPr>
        <a:noFill/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GRAF_TOT!$B$6:$F$6</c:f>
              <c:numCache>
                <c:formatCode>#,##0.00</c:formatCode>
                <c:ptCount val="5"/>
                <c:pt idx="0">
                  <c:v>25.871625313639338</c:v>
                </c:pt>
                <c:pt idx="1">
                  <c:v>20.950190533057008</c:v>
                </c:pt>
                <c:pt idx="2">
                  <c:v>26.295737814069803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5D5-93FE-A241B6FEB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57952"/>
        <c:axId val="111359488"/>
      </c:lineChart>
      <c:catAx>
        <c:axId val="1113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9488"/>
        <c:crosses val="autoZero"/>
        <c:auto val="1"/>
        <c:lblAlgn val="ctr"/>
        <c:lblOffset val="100"/>
        <c:noMultiLvlLbl val="0"/>
      </c:catAx>
      <c:valAx>
        <c:axId val="11135948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795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GRAF_TOT!$B$7:$F$7</c:f>
              <c:numCache>
                <c:formatCode>#,##0.00</c:formatCode>
                <c:ptCount val="5"/>
                <c:pt idx="0">
                  <c:v>27.369673426747319</c:v>
                </c:pt>
                <c:pt idx="1">
                  <c:v>29.253772168552974</c:v>
                </c:pt>
                <c:pt idx="2">
                  <c:v>26.738582437492415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037-A528-2B2208DF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GRAF_TOT!$B$9:$F$9</c:f>
              <c:numCache>
                <c:formatCode>#,##0.00</c:formatCode>
                <c:ptCount val="5"/>
                <c:pt idx="0">
                  <c:v>29.950063335092537</c:v>
                </c:pt>
                <c:pt idx="1">
                  <c:v>32.483150614129123</c:v>
                </c:pt>
                <c:pt idx="2">
                  <c:v>27.424784095318437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C01-B2B0-1E5A0941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63648"/>
        <c:axId val="114765184"/>
      </c:lineChart>
      <c:catAx>
        <c:axId val="11476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5184"/>
        <c:crosses val="autoZero"/>
        <c:auto val="1"/>
        <c:lblAlgn val="ctr"/>
        <c:lblOffset val="100"/>
        <c:noMultiLvlLbl val="0"/>
      </c:catAx>
      <c:valAx>
        <c:axId val="11476518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3648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GRAF_TOT!$B$10:$F$10</c:f>
              <c:numCache>
                <c:formatCode>#,##0.00</c:formatCode>
                <c:ptCount val="5"/>
                <c:pt idx="0">
                  <c:v>28.124519915911154</c:v>
                </c:pt>
                <c:pt idx="1">
                  <c:v>26.846702821269179</c:v>
                </c:pt>
                <c:pt idx="2">
                  <c:v>20.157527661741383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D-4724-931B-2410827A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94496"/>
        <c:axId val="114796032"/>
      </c:lineChart>
      <c:catAx>
        <c:axId val="1147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96032"/>
        <c:crosses val="autoZero"/>
        <c:auto val="1"/>
        <c:lblAlgn val="ctr"/>
        <c:lblOffset val="100"/>
        <c:noMultiLvlLbl val="0"/>
      </c:catAx>
      <c:valAx>
        <c:axId val="1147960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 algn="ctr"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4794496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GRAF_TOT!$B$11:$F$11</c:f>
              <c:numCache>
                <c:formatCode>#,##0.00</c:formatCode>
                <c:ptCount val="5"/>
                <c:pt idx="0">
                  <c:v>41.700669746153146</c:v>
                </c:pt>
                <c:pt idx="1">
                  <c:v>42.481493436395077</c:v>
                </c:pt>
                <c:pt idx="2">
                  <c:v>36.416135056638119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6-4B18-A1B4-08BC601F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16896"/>
        <c:axId val="114818432"/>
      </c:lineChart>
      <c:catAx>
        <c:axId val="11481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8432"/>
        <c:crosses val="autoZero"/>
        <c:auto val="1"/>
        <c:lblAlgn val="ctr"/>
        <c:lblOffset val="100"/>
        <c:noMultiLvlLbl val="0"/>
      </c:catAx>
      <c:valAx>
        <c:axId val="1148184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68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 b="1">
                <a:latin typeface="Arial" panose="020B0604020202020204" pitchFamily="34" charset="0"/>
                <a:cs typeface="Arial" panose="020B0604020202020204" pitchFamily="34" charset="0"/>
              </a:rPr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GRAF_TOT!$B$13:$F$13</c:f>
              <c:numCache>
                <c:formatCode>#,##0.00</c:formatCode>
                <c:ptCount val="5"/>
                <c:pt idx="0">
                  <c:v>63.25919597466163</c:v>
                </c:pt>
                <c:pt idx="1">
                  <c:v>73.746123663919533</c:v>
                </c:pt>
                <c:pt idx="2">
                  <c:v>67.307631403650149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9-4ADE-97C4-BDD96696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12128"/>
        <c:axId val="116913664"/>
      </c:lineChart>
      <c:catAx>
        <c:axId val="11691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3664"/>
        <c:crosses val="autoZero"/>
        <c:auto val="1"/>
        <c:lblAlgn val="ctr"/>
        <c:lblOffset val="100"/>
        <c:noMultiLvlLbl val="0"/>
      </c:catAx>
      <c:valAx>
        <c:axId val="116913664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b="1">
                    <a:latin typeface="Arial" panose="020B0604020202020204" pitchFamily="34" charset="0"/>
                    <a:cs typeface="Arial" panose="020B0604020202020204" pitchFamily="34" charset="0"/>
                  </a:rPr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212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Times New Roman" pitchFamily="18" charset="0"/>
          <a:ea typeface="+mn-ea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GRAF_TOT!$B$14:$F$14</c:f>
              <c:numCache>
                <c:formatCode>#,##0.00</c:formatCode>
                <c:ptCount val="5"/>
                <c:pt idx="0">
                  <c:v>45.335074281360903</c:v>
                </c:pt>
                <c:pt idx="1">
                  <c:v>46.721459026840243</c:v>
                </c:pt>
                <c:pt idx="2">
                  <c:v>42.545381710677326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8-4AA6-A7A7-D447FD24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1984"/>
        <c:axId val="117083520"/>
      </c:lineChart>
      <c:catAx>
        <c:axId val="1170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3520"/>
        <c:crosses val="autoZero"/>
        <c:auto val="1"/>
        <c:lblAlgn val="ctr"/>
        <c:lblOffset val="100"/>
        <c:noMultiLvlLbl val="0"/>
      </c:catAx>
      <c:valAx>
        <c:axId val="11708352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19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GRAF_TOT!$B$15:$F$15</c:f>
              <c:numCache>
                <c:formatCode>#,##0.00</c:formatCode>
                <c:ptCount val="5"/>
                <c:pt idx="0">
                  <c:v>40.877901213661865</c:v>
                </c:pt>
                <c:pt idx="1">
                  <c:v>43.090974596519004</c:v>
                </c:pt>
                <c:pt idx="2">
                  <c:v>39.349674709233682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C-4F7D-AF17-E6A47ABE1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61696"/>
        <c:axId val="117663232"/>
      </c:lineChart>
      <c:catAx>
        <c:axId val="11766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3232"/>
        <c:crosses val="autoZero"/>
        <c:auto val="1"/>
        <c:lblAlgn val="ctr"/>
        <c:lblOffset val="100"/>
        <c:noMultiLvlLbl val="0"/>
      </c:catAx>
      <c:valAx>
        <c:axId val="1176632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16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GRAF_TOT!$B$16:$F$16</c:f>
              <c:numCache>
                <c:formatCode>#,##0.00</c:formatCode>
                <c:ptCount val="5"/>
                <c:pt idx="0">
                  <c:v>48.589956774183108</c:v>
                </c:pt>
                <c:pt idx="1">
                  <c:v>54.129082506089524</c:v>
                </c:pt>
                <c:pt idx="2">
                  <c:v>46.591270935948309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5-4499-B892-F7D46C68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8192"/>
        <c:axId val="117689728"/>
      </c:lineChart>
      <c:catAx>
        <c:axId val="11768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9728"/>
        <c:crosses val="autoZero"/>
        <c:auto val="1"/>
        <c:lblAlgn val="ctr"/>
        <c:lblOffset val="100"/>
        <c:noMultiLvlLbl val="0"/>
      </c:catAx>
      <c:valAx>
        <c:axId val="11768972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458444444444444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819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GRAF_TOT!$B$17:$F$17</c:f>
              <c:numCache>
                <c:formatCode>#,##0.00</c:formatCode>
                <c:ptCount val="5"/>
                <c:pt idx="0">
                  <c:v>49.604507718843649</c:v>
                </c:pt>
                <c:pt idx="1">
                  <c:v>54.663165712161984</c:v>
                </c:pt>
                <c:pt idx="2">
                  <c:v>54.24295750382921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5-44F0-A77D-2AEDD5BB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24544"/>
        <c:axId val="118126080"/>
      </c:lineChart>
      <c:catAx>
        <c:axId val="11812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6080"/>
        <c:crosses val="autoZero"/>
        <c:auto val="1"/>
        <c:lblAlgn val="ctr"/>
        <c:lblOffset val="100"/>
        <c:noMultiLvlLbl val="0"/>
      </c:catAx>
      <c:valAx>
        <c:axId val="11812608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45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layout>
        <c:manualLayout>
          <c:xMode val="edge"/>
          <c:yMode val="edge"/>
          <c:x val="0.42036709401709399"/>
          <c:y val="2.939814814814814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GRAF_TOT!$B$18:$F$18</c:f>
              <c:numCache>
                <c:formatCode>#,##0.00</c:formatCode>
                <c:ptCount val="5"/>
                <c:pt idx="0">
                  <c:v>44.919688254330843</c:v>
                </c:pt>
                <c:pt idx="1">
                  <c:v>50.569944362671883</c:v>
                </c:pt>
                <c:pt idx="2">
                  <c:v>44.494939156118896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A-4B99-BC42-B9039D94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51040"/>
        <c:axId val="118152576"/>
      </c:lineChart>
      <c:catAx>
        <c:axId val="11815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2576"/>
        <c:crosses val="autoZero"/>
        <c:auto val="1"/>
        <c:lblAlgn val="ctr"/>
        <c:lblOffset val="100"/>
        <c:noMultiLvlLbl val="0"/>
      </c:catAx>
      <c:valAx>
        <c:axId val="118152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1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GRAF_TOT!$B$19:$F$19</c:f>
              <c:numCache>
                <c:formatCode>#,##0.00</c:formatCode>
                <c:ptCount val="5"/>
                <c:pt idx="0">
                  <c:v>64.083986374521203</c:v>
                </c:pt>
                <c:pt idx="1">
                  <c:v>71.11802824246476</c:v>
                </c:pt>
                <c:pt idx="2">
                  <c:v>62.930695414400638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6-4BFB-9E7D-4DB34EDE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98272"/>
        <c:axId val="118199808"/>
      </c:lineChart>
      <c:catAx>
        <c:axId val="11819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9808"/>
        <c:crosses val="autoZero"/>
        <c:auto val="1"/>
        <c:lblAlgn val="ctr"/>
        <c:lblOffset val="100"/>
        <c:noMultiLvlLbl val="0"/>
      </c:catAx>
      <c:valAx>
        <c:axId val="118199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437277777777777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8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GRAF_TOT!$B$20:$F$20</c:f>
              <c:numCache>
                <c:formatCode>#,##0.00</c:formatCode>
                <c:ptCount val="5"/>
                <c:pt idx="0">
                  <c:v>31.1554949395458</c:v>
                </c:pt>
                <c:pt idx="1">
                  <c:v>33.015306536736325</c:v>
                </c:pt>
                <c:pt idx="2">
                  <c:v>30.453521093860843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7-4858-B0C7-020F69F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6176"/>
        <c:axId val="118627712"/>
      </c:lineChart>
      <c:catAx>
        <c:axId val="1186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7712"/>
        <c:crosses val="autoZero"/>
        <c:auto val="1"/>
        <c:lblAlgn val="ctr"/>
        <c:lblOffset val="100"/>
        <c:noMultiLvlLbl val="0"/>
      </c:catAx>
      <c:valAx>
        <c:axId val="1186277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61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layout>
        <c:manualLayout>
          <c:xMode val="edge"/>
          <c:yMode val="edge"/>
          <c:x val="0.42941730769230774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GRAF_TOT!$B$21:$F$21</c:f>
              <c:numCache>
                <c:formatCode>#,##0.00</c:formatCode>
                <c:ptCount val="5"/>
                <c:pt idx="0">
                  <c:v>45.88243400055304</c:v>
                </c:pt>
                <c:pt idx="1">
                  <c:v>47.483551650493702</c:v>
                </c:pt>
                <c:pt idx="2">
                  <c:v>47.383327569840837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E-45E4-9BB0-21224E26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77504"/>
        <c:axId val="118679040"/>
      </c:lineChart>
      <c:catAx>
        <c:axId val="1186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9040"/>
        <c:crosses val="autoZero"/>
        <c:auto val="1"/>
        <c:lblAlgn val="ctr"/>
        <c:lblOffset val="100"/>
        <c:noMultiLvlLbl val="0"/>
      </c:catAx>
      <c:valAx>
        <c:axId val="11867904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750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GRAF_TOT!$B$23:$F$23</c:f>
              <c:numCache>
                <c:formatCode>#,##0.00</c:formatCode>
                <c:ptCount val="5"/>
                <c:pt idx="0">
                  <c:v>37.602325145225912</c:v>
                </c:pt>
                <c:pt idx="1">
                  <c:v>38.914485023540358</c:v>
                </c:pt>
                <c:pt idx="2">
                  <c:v>33.704470854050996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D-4CA9-BF4F-88159E184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04000"/>
        <c:axId val="118705536"/>
      </c:lineChart>
      <c:catAx>
        <c:axId val="11870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5536"/>
        <c:crosses val="autoZero"/>
        <c:auto val="1"/>
        <c:lblAlgn val="ctr"/>
        <c:lblOffset val="100"/>
        <c:noMultiLvlLbl val="0"/>
      </c:catAx>
      <c:valAx>
        <c:axId val="11870553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40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GRAF_TOT!$B$24:$F$24</c:f>
              <c:numCache>
                <c:formatCode>#,##0.00</c:formatCode>
                <c:ptCount val="5"/>
                <c:pt idx="0">
                  <c:v>29.166243174263506</c:v>
                </c:pt>
                <c:pt idx="1">
                  <c:v>28.759804291809182</c:v>
                </c:pt>
                <c:pt idx="2">
                  <c:v>27.818665071285992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A-4D8F-AC2D-E793F2BD8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3040"/>
        <c:axId val="118744576"/>
      </c:lineChart>
      <c:catAx>
        <c:axId val="11874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4576"/>
        <c:crosses val="autoZero"/>
        <c:auto val="1"/>
        <c:lblAlgn val="ctr"/>
        <c:lblOffset val="100"/>
        <c:noMultiLvlLbl val="0"/>
      </c:catAx>
      <c:valAx>
        <c:axId val="118744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1.8995726495726496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3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GRAF_TOT!$B$25:$F$25</c:f>
              <c:numCache>
                <c:formatCode>#,##0.00</c:formatCode>
                <c:ptCount val="5"/>
                <c:pt idx="0">
                  <c:v>22.168273303718312</c:v>
                </c:pt>
                <c:pt idx="1">
                  <c:v>28.825289547843244</c:v>
                </c:pt>
                <c:pt idx="2">
                  <c:v>28.747034922459605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9-4032-A31A-7B99B400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73632"/>
        <c:axId val="118775168"/>
      </c:lineChart>
      <c:catAx>
        <c:axId val="11877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5168"/>
        <c:crosses val="autoZero"/>
        <c:auto val="1"/>
        <c:lblAlgn val="ctr"/>
        <c:lblOffset val="100"/>
        <c:noMultiLvlLbl val="0"/>
      </c:catAx>
      <c:valAx>
        <c:axId val="11877516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36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GRAF_TOT!$B$26:$F$26</c:f>
              <c:numCache>
                <c:formatCode>#,##0.00</c:formatCode>
                <c:ptCount val="5"/>
                <c:pt idx="0">
                  <c:v>17.638489508527183</c:v>
                </c:pt>
                <c:pt idx="1">
                  <c:v>19.833509457461204</c:v>
                </c:pt>
                <c:pt idx="2">
                  <c:v>19.156555857675723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7-4BD3-A21D-6AC6B61A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8688"/>
        <c:axId val="118900224"/>
      </c:lineChart>
      <c:catAx>
        <c:axId val="11889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00224"/>
        <c:crosses val="autoZero"/>
        <c:auto val="1"/>
        <c:lblAlgn val="ctr"/>
        <c:lblOffset val="100"/>
        <c:noMultiLvlLbl val="0"/>
      </c:catAx>
      <c:valAx>
        <c:axId val="1189002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898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GRAF_TOT!$B$28:$F$28</c:f>
              <c:numCache>
                <c:formatCode>#,##0.00</c:formatCode>
                <c:ptCount val="5"/>
                <c:pt idx="0">
                  <c:v>31.536498269446724</c:v>
                </c:pt>
                <c:pt idx="1">
                  <c:v>33.410584302774375</c:v>
                </c:pt>
                <c:pt idx="2">
                  <c:v>31.315751975248126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4-46CA-871D-229D8B2E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33376"/>
        <c:axId val="118934912"/>
      </c:lineChart>
      <c:catAx>
        <c:axId val="11893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4912"/>
        <c:crosses val="autoZero"/>
        <c:auto val="1"/>
        <c:lblAlgn val="ctr"/>
        <c:lblOffset val="100"/>
        <c:noMultiLvlLbl val="0"/>
      </c:catAx>
      <c:valAx>
        <c:axId val="1189349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33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GRAF_TOT!$B$29:$F$29</c:f>
              <c:numCache>
                <c:formatCode>#,##0.00</c:formatCode>
                <c:ptCount val="5"/>
                <c:pt idx="0">
                  <c:v>24.784381565566807</c:v>
                </c:pt>
                <c:pt idx="1">
                  <c:v>25.56112435240227</c:v>
                </c:pt>
                <c:pt idx="2">
                  <c:v>26.209476855496728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C-4918-BAC7-99723D01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80608"/>
        <c:axId val="118982144"/>
      </c:lineChart>
      <c:catAx>
        <c:axId val="11898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2144"/>
        <c:crosses val="autoZero"/>
        <c:auto val="1"/>
        <c:lblAlgn val="ctr"/>
        <c:lblOffset val="100"/>
        <c:noMultiLvlLbl val="0"/>
      </c:catAx>
      <c:valAx>
        <c:axId val="11898214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060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GRAF_TOT!$B$30:$F$30</c:f>
              <c:numCache>
                <c:formatCode>#,##0.00</c:formatCode>
                <c:ptCount val="5"/>
                <c:pt idx="0">
                  <c:v>25.466149569000443</c:v>
                </c:pt>
                <c:pt idx="1">
                  <c:v>26.289312562384119</c:v>
                </c:pt>
                <c:pt idx="2">
                  <c:v>23.481713411121273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4244-9A1E-A37FEC9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94816"/>
        <c:axId val="118996352"/>
      </c:lineChart>
      <c:catAx>
        <c:axId val="1189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6352"/>
        <c:crosses val="autoZero"/>
        <c:auto val="1"/>
        <c:lblAlgn val="ctr"/>
        <c:lblOffset val="100"/>
        <c:noMultiLvlLbl val="0"/>
      </c:catAx>
      <c:valAx>
        <c:axId val="11899635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481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GRAF_TOT!$B$32:$F$32</c:f>
              <c:numCache>
                <c:formatCode>#,##0.00</c:formatCode>
                <c:ptCount val="5"/>
                <c:pt idx="0">
                  <c:v>18.039666437148895</c:v>
                </c:pt>
                <c:pt idx="1">
                  <c:v>19.998969010147793</c:v>
                </c:pt>
                <c:pt idx="2">
                  <c:v>19.252772876265734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467-9B86-7B3596F0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23968"/>
        <c:axId val="119125504"/>
      </c:lineChart>
      <c:catAx>
        <c:axId val="11912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5504"/>
        <c:crosses val="autoZero"/>
        <c:auto val="1"/>
        <c:lblAlgn val="ctr"/>
        <c:lblOffset val="100"/>
        <c:noMultiLvlLbl val="0"/>
      </c:catAx>
      <c:valAx>
        <c:axId val="11912550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318726851851851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396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GRAF_TOT!$B$33:$F$33</c:f>
              <c:numCache>
                <c:formatCode>#,##0.00</c:formatCode>
                <c:ptCount val="5"/>
                <c:pt idx="0">
                  <c:v>30.400723920744504</c:v>
                </c:pt>
                <c:pt idx="1">
                  <c:v>33.799965378408899</c:v>
                </c:pt>
                <c:pt idx="2">
                  <c:v>31.072914114395488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4-49A1-9F3A-57BD5371E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42272"/>
        <c:axId val="119143808"/>
      </c:lineChart>
      <c:catAx>
        <c:axId val="11914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3808"/>
        <c:crosses val="autoZero"/>
        <c:auto val="1"/>
        <c:lblAlgn val="ctr"/>
        <c:lblOffset val="100"/>
        <c:noMultiLvlLbl val="0"/>
      </c:catAx>
      <c:valAx>
        <c:axId val="11914380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3.2564102564102561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2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GRAF_TOT!$B$34:$F$34</c:f>
              <c:numCache>
                <c:formatCode>#,##0.00</c:formatCode>
                <c:ptCount val="5"/>
                <c:pt idx="0">
                  <c:v>32.827048769604936</c:v>
                </c:pt>
                <c:pt idx="1">
                  <c:v>35.73197300464053</c:v>
                </c:pt>
                <c:pt idx="2">
                  <c:v>31.156023984026774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9-4189-8398-598C4A3A3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36960"/>
        <c:axId val="119338496"/>
      </c:lineChart>
      <c:catAx>
        <c:axId val="11933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8496"/>
        <c:crosses val="autoZero"/>
        <c:auto val="1"/>
        <c:lblAlgn val="ctr"/>
        <c:lblOffset val="100"/>
        <c:noMultiLvlLbl val="0"/>
      </c:catAx>
      <c:valAx>
        <c:axId val="11933849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752425925925925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696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GRAF_TOT!$B$35:$F$35</c:f>
              <c:numCache>
                <c:formatCode>#,##0.00</c:formatCode>
                <c:ptCount val="5"/>
                <c:pt idx="0">
                  <c:v>35.156182295286555</c:v>
                </c:pt>
                <c:pt idx="1">
                  <c:v>36.699848143826657</c:v>
                </c:pt>
                <c:pt idx="2">
                  <c:v>30.452151668864534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E-4FB3-84E7-0DCF4A8E3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02720"/>
        <c:axId val="119504256"/>
      </c:lineChart>
      <c:catAx>
        <c:axId val="11950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4256"/>
        <c:crosses val="autoZero"/>
        <c:auto val="1"/>
        <c:lblAlgn val="ctr"/>
        <c:lblOffset val="100"/>
        <c:noMultiLvlLbl val="0"/>
      </c:catAx>
      <c:valAx>
        <c:axId val="1195042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27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GRAF_TOT!$B$8:$F$8</c:f>
              <c:numCache>
                <c:formatCode>#,##0.00</c:formatCode>
                <c:ptCount val="5"/>
                <c:pt idx="0">
                  <c:v>40.644706056604669</c:v>
                </c:pt>
                <c:pt idx="1">
                  <c:v>44.312116580525171</c:v>
                </c:pt>
                <c:pt idx="2">
                  <c:v>35.081664202853418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1-4A83-BF75-8F0240920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4CC-89C1-8918C560EB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GRAF_PED!$B$3:$F$3</c:f>
              <c:numCache>
                <c:formatCode>#,##0.00</c:formatCode>
                <c:ptCount val="5"/>
                <c:pt idx="0">
                  <c:v>5.241333144055476</c:v>
                </c:pt>
                <c:pt idx="1">
                  <c:v>5.052635167455704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D-44CC-89C1-8918C560EB2A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GRAF_PED!$B$4:$F$4</c:f>
              <c:numCache>
                <c:formatCode>#,##0.00</c:formatCode>
                <c:ptCount val="5"/>
                <c:pt idx="0">
                  <c:v>5.0162262554140877</c:v>
                </c:pt>
                <c:pt idx="1">
                  <c:v>4.71485243789148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D-44CC-89C1-8918C560EB2A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GRAF_PED!$B$12:$F$12</c:f>
              <c:numCache>
                <c:formatCode>#,##0.00</c:formatCode>
                <c:ptCount val="5"/>
                <c:pt idx="0">
                  <c:v>6.7240485679564026</c:v>
                </c:pt>
                <c:pt idx="1">
                  <c:v>6.3272947914537436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2D-44CC-89C1-8918C560EB2A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GRAF_PED!$B$22:$F$22</c:f>
              <c:numCache>
                <c:formatCode>#,##0.00</c:formatCode>
                <c:ptCount val="5"/>
                <c:pt idx="0">
                  <c:v>4.6531952427826253</c:v>
                </c:pt>
                <c:pt idx="1">
                  <c:v>4.7477699632098176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2D-44CC-89C1-8918C560EB2A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4E-4CC9-B3DF-5C9269C98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GRAF_PED!$B$27:$F$27</c:f>
              <c:numCache>
                <c:formatCode>#,##0.00</c:formatCode>
                <c:ptCount val="5"/>
                <c:pt idx="0">
                  <c:v>5.6207611013856615</c:v>
                </c:pt>
                <c:pt idx="1">
                  <c:v>4.8441329513889686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4CC-89C1-8918C560EB2A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GRAF_PED!$B$31:$F$31</c:f>
              <c:numCache>
                <c:formatCode>#,##0.00</c:formatCode>
                <c:ptCount val="5"/>
                <c:pt idx="0">
                  <c:v>4.2122568532598841</c:v>
                </c:pt>
                <c:pt idx="1">
                  <c:v>4.1345149675367416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2D-44CC-89C1-8918C560EB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5.241333144055476</c:v>
                </c:pt>
                <c:pt idx="1">
                  <c:v>5.052635167455704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F-4597-8A4D-A9D0A832B431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GRAF_PED!$B$4:$E$4</c:f>
              <c:numCache>
                <c:formatCode>#,##0.00</c:formatCode>
                <c:ptCount val="4"/>
                <c:pt idx="0">
                  <c:v>5.0162262554140877</c:v>
                </c:pt>
                <c:pt idx="1">
                  <c:v>4.71485243789148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F-4597-8A4D-A9D0A832B431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GRAF_PED!$B$12:$E$12</c:f>
              <c:numCache>
                <c:formatCode>#,##0.00</c:formatCode>
                <c:ptCount val="4"/>
                <c:pt idx="0">
                  <c:v>6.7240485679564026</c:v>
                </c:pt>
                <c:pt idx="1">
                  <c:v>6.3272947914537436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F-4597-8A4D-A9D0A832B431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GRAF_PED!$B$22:$E$22</c:f>
              <c:numCache>
                <c:formatCode>#,##0.00</c:formatCode>
                <c:ptCount val="4"/>
                <c:pt idx="0">
                  <c:v>4.6531952427826253</c:v>
                </c:pt>
                <c:pt idx="1">
                  <c:v>4.7477699632098176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F-4597-8A4D-A9D0A832B431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GRAF_PED!$B$27:$E$27</c:f>
              <c:numCache>
                <c:formatCode>#,##0.00</c:formatCode>
                <c:ptCount val="4"/>
                <c:pt idx="0">
                  <c:v>5.6207611013856615</c:v>
                </c:pt>
                <c:pt idx="1">
                  <c:v>4.8441329513889686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F-4597-8A4D-A9D0A832B431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GRAF_PED!$B$31:$E$31</c:f>
              <c:numCache>
                <c:formatCode>#,##0.00</c:formatCode>
                <c:ptCount val="4"/>
                <c:pt idx="0">
                  <c:v>4.2122568532598841</c:v>
                </c:pt>
                <c:pt idx="1">
                  <c:v>4.1345149675367416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F-4597-8A4D-A9D0A832B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GRAF_PED!$B$3:$F$3</c:f>
              <c:numCache>
                <c:formatCode>#,##0.00</c:formatCode>
                <c:ptCount val="5"/>
                <c:pt idx="0">
                  <c:v>5.241333144055476</c:v>
                </c:pt>
                <c:pt idx="1">
                  <c:v>5.052635167455704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8-468B-A198-880BF51625F5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GRAF_PED!$B$4:$F$4</c:f>
              <c:numCache>
                <c:formatCode>#,##0.00</c:formatCode>
                <c:ptCount val="5"/>
                <c:pt idx="0">
                  <c:v>5.0162262554140877</c:v>
                </c:pt>
                <c:pt idx="1">
                  <c:v>4.71485243789148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8-468B-A198-880BF51625F5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GRAF_PED!$B$12:$F$12</c:f>
              <c:numCache>
                <c:formatCode>#,##0.00</c:formatCode>
                <c:ptCount val="5"/>
                <c:pt idx="0">
                  <c:v>6.7240485679564026</c:v>
                </c:pt>
                <c:pt idx="1">
                  <c:v>6.3272947914537436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8-468B-A198-880BF51625F5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GRAF_PED!$B$22:$F$22</c:f>
              <c:numCache>
                <c:formatCode>#,##0.00</c:formatCode>
                <c:ptCount val="5"/>
                <c:pt idx="0">
                  <c:v>4.6531952427826253</c:v>
                </c:pt>
                <c:pt idx="1">
                  <c:v>4.7477699632098176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8-468B-A198-880BF51625F5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GRAF_PED!$B$27:$F$27</c:f>
              <c:numCache>
                <c:formatCode>#,##0.00</c:formatCode>
                <c:ptCount val="5"/>
                <c:pt idx="0">
                  <c:v>5.6207611013856615</c:v>
                </c:pt>
                <c:pt idx="1">
                  <c:v>4.8441329513889686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D8-468B-A198-880BF51625F5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GRAF_PED!$B$31:$F$31</c:f>
              <c:numCache>
                <c:formatCode>#,##0.00</c:formatCode>
                <c:ptCount val="5"/>
                <c:pt idx="0">
                  <c:v>4.2122568532598841</c:v>
                </c:pt>
                <c:pt idx="1">
                  <c:v>4.1345149675367416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8-468B-A198-880BF516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GRAF_PED!$B$5:$F$5</c:f>
              <c:numCache>
                <c:formatCode>#,##0.00</c:formatCode>
                <c:ptCount val="5"/>
                <c:pt idx="0">
                  <c:v>3.7602024060662456</c:v>
                </c:pt>
                <c:pt idx="1">
                  <c:v>1.4527764914518533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3-4A9B-8813-8E61E90A9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GRAF_PED!$B$6:$F$6</c:f>
              <c:numCache>
                <c:formatCode>#,##0.00</c:formatCode>
                <c:ptCount val="5"/>
                <c:pt idx="0">
                  <c:v>4.6755949361998805</c:v>
                </c:pt>
                <c:pt idx="1">
                  <c:v>2.4290075980355947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4-43C6-B8FA-7052B73D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GRAF_PED!$B$3:$E$3</c:f>
              <c:numCache>
                <c:formatCode>#,##0.00</c:formatCode>
                <c:ptCount val="4"/>
                <c:pt idx="0">
                  <c:v>5.241333144055476</c:v>
                </c:pt>
                <c:pt idx="1">
                  <c:v>5.052635167455704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47E6-8DB8-6794A73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GRAF_PED!$B$7:$F$7</c:f>
              <c:numCache>
                <c:formatCode>#,##0.00</c:formatCode>
                <c:ptCount val="5"/>
                <c:pt idx="0">
                  <c:v>7.702018652753015</c:v>
                </c:pt>
                <c:pt idx="1">
                  <c:v>7.6828088523472458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1-4968-9907-BC68949D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GRAF_PED!$B$8:$F$8</c:f>
              <c:numCache>
                <c:formatCode>#,##0.00</c:formatCode>
                <c:ptCount val="5"/>
                <c:pt idx="0">
                  <c:v>5.3368790593612951</c:v>
                </c:pt>
                <c:pt idx="1">
                  <c:v>5.5136228882120379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E-48EF-BF25-F29B2F1F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GRAF_PED!$B$9:$F$9</c:f>
              <c:numCache>
                <c:formatCode>#,##0.00</c:formatCode>
                <c:ptCount val="5"/>
                <c:pt idx="0">
                  <c:v>3.7537412713315979</c:v>
                </c:pt>
                <c:pt idx="1">
                  <c:v>2.894538173536259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1-4488-BA88-A031A0BF0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GRAF_PED!$B$10:$F$10</c:f>
              <c:numCache>
                <c:formatCode>#,##0.00</c:formatCode>
                <c:ptCount val="5"/>
                <c:pt idx="0">
                  <c:v>3.4298195019403845</c:v>
                </c:pt>
                <c:pt idx="1">
                  <c:v>1.5034153579910741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C-4C01-9A29-85F6C8E6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GRAF_PED!$B$11:$F$11</c:f>
              <c:numCache>
                <c:formatCode>#,##0.00</c:formatCode>
                <c:ptCount val="5"/>
                <c:pt idx="0">
                  <c:v>3.1119902795636678</c:v>
                </c:pt>
                <c:pt idx="1">
                  <c:v>3.6487172276658346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0-4C82-B012-297F1F7F0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GRAF_PED!$B$13:$F$13</c:f>
              <c:numCache>
                <c:formatCode>#,##0.00</c:formatCode>
                <c:ptCount val="5"/>
                <c:pt idx="0">
                  <c:v>7.3192458152501061</c:v>
                </c:pt>
                <c:pt idx="1">
                  <c:v>9.3404515980811187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1-40AB-8F47-2938CA29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3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GRAF_PED!$B$14:$F$14</c:f>
              <c:numCache>
                <c:formatCode>#,##0.00</c:formatCode>
                <c:ptCount val="5"/>
                <c:pt idx="0">
                  <c:v>6.067074021088839</c:v>
                </c:pt>
                <c:pt idx="1">
                  <c:v>4.975159747380447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36F-93A1-01602D6E8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GRAF_PED!$B$15:$F$15</c:f>
              <c:numCache>
                <c:formatCode>#,##0.00</c:formatCode>
                <c:ptCount val="5"/>
                <c:pt idx="0">
                  <c:v>7.2725695265224966</c:v>
                </c:pt>
                <c:pt idx="1">
                  <c:v>6.0719100567822233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2-4F3F-A2D0-97857145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GRAF_PED!$B$16:$F$16</c:f>
              <c:numCache>
                <c:formatCode>#,##0.00</c:formatCode>
                <c:ptCount val="5"/>
                <c:pt idx="0">
                  <c:v>7.529114707820705</c:v>
                </c:pt>
                <c:pt idx="1">
                  <c:v>7.6990567280069282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1-41D7-961D-FBD67D11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GRAF_PED!$B$17:$F$17</c:f>
              <c:numCache>
                <c:formatCode>#,##0.00</c:formatCode>
                <c:ptCount val="5"/>
                <c:pt idx="0">
                  <c:v>4.8441902069183254</c:v>
                </c:pt>
                <c:pt idx="1">
                  <c:v>3.235728952735029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4-49B5-86E5-9C39973D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GRAF_PED!$B$18:$F$18</c:f>
              <c:numCache>
                <c:formatCode>#,##0.00</c:formatCode>
                <c:ptCount val="5"/>
                <c:pt idx="0">
                  <c:v>9.4424865168606811</c:v>
                </c:pt>
                <c:pt idx="1">
                  <c:v>9.6105776616842498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9-4256-BEA7-1069D5344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GRAF_PED!$B$19:$F$19</c:f>
              <c:numCache>
                <c:formatCode>#,##0.00</c:formatCode>
                <c:ptCount val="5"/>
                <c:pt idx="0">
                  <c:v>5.474864115238395</c:v>
                </c:pt>
                <c:pt idx="1">
                  <c:v>5.5347719207888355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B-45AA-B78C-85F729C0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GRAF_PED!$B$20:$F$20</c:f>
              <c:numCache>
                <c:formatCode>#,##0.00</c:formatCode>
                <c:ptCount val="5"/>
                <c:pt idx="0">
                  <c:v>2.6664612786097757</c:v>
                </c:pt>
                <c:pt idx="1">
                  <c:v>3.3166061361104981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F-4441-A234-BAB3EF3F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GRAF_PED!$B$21:$F$21</c:f>
              <c:numCache>
                <c:formatCode>#,##0.00</c:formatCode>
                <c:ptCount val="5"/>
                <c:pt idx="0">
                  <c:v>6.0097898439011539</c:v>
                </c:pt>
                <c:pt idx="1">
                  <c:v>6.0590990387348738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E-46BB-8803-7793E3EC2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GRAF_PED!$B$23:$F$23</c:f>
              <c:numCache>
                <c:formatCode>#,##0.00</c:formatCode>
                <c:ptCount val="5"/>
                <c:pt idx="0">
                  <c:v>5.6777020749082832</c:v>
                </c:pt>
                <c:pt idx="1">
                  <c:v>3.7012456032957801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E-4B34-A75D-B370734E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GRAF_PED!$B$24:$F$24</c:f>
              <c:numCache>
                <c:formatCode>#,##0.00</c:formatCode>
                <c:ptCount val="5"/>
                <c:pt idx="0">
                  <c:v>4.4885293815958978</c:v>
                </c:pt>
                <c:pt idx="1">
                  <c:v>4.0325616643189068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2-43BC-A652-F55DC0B5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GRAF_PED!$B$25:$F$25</c:f>
              <c:numCache>
                <c:formatCode>#,##0.00</c:formatCode>
                <c:ptCount val="5"/>
                <c:pt idx="0">
                  <c:v>5.0115648405554634</c:v>
                </c:pt>
                <c:pt idx="1">
                  <c:v>8.4442685535490725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2-49FC-AC4B-A7722EBD9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GRAF_PED!$B$26:$F$26</c:f>
              <c:numCache>
                <c:formatCode>#,##0.00</c:formatCode>
                <c:ptCount val="5"/>
                <c:pt idx="0">
                  <c:v>4.538789509415559</c:v>
                </c:pt>
                <c:pt idx="1">
                  <c:v>4.1987706993780964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F-4A43-9617-A0C226AD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GRAF_PED!$B$28:$F$28</c:f>
              <c:numCache>
                <c:formatCode>#,##0.00</c:formatCode>
                <c:ptCount val="5"/>
                <c:pt idx="0">
                  <c:v>6.2143499747793971</c:v>
                </c:pt>
                <c:pt idx="1">
                  <c:v>5.6618607627184758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F-4D74-804A-ADA48AD3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GRAF_PED!$B$29:$F$29</c:f>
              <c:numCache>
                <c:formatCode>#,##0.00</c:formatCode>
                <c:ptCount val="5"/>
                <c:pt idx="0">
                  <c:v>5.7303118464923886</c:v>
                </c:pt>
                <c:pt idx="1">
                  <c:v>4.8630168876269728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8-4EA6-B453-190CF2A6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GRAF_PED!$B$30:$F$30</c:f>
              <c:numCache>
                <c:formatCode>#,##0.00</c:formatCode>
                <c:ptCount val="5"/>
                <c:pt idx="0">
                  <c:v>4.6564610834883871</c:v>
                </c:pt>
                <c:pt idx="1">
                  <c:v>3.6583203269638895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6-41EA-BBF7-9E6E3213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GRAF_PED!$B$32:$F$32</c:f>
              <c:numCache>
                <c:formatCode>#,##0.00</c:formatCode>
                <c:ptCount val="5"/>
                <c:pt idx="0">
                  <c:v>5.6910852450529257</c:v>
                </c:pt>
                <c:pt idx="1">
                  <c:v>6.6454254391086707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D-4BD3-BB22-4D796257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GRAF_PED!$B$33:$F$33</c:f>
              <c:numCache>
                <c:formatCode>#,##0.00</c:formatCode>
                <c:ptCount val="5"/>
                <c:pt idx="0">
                  <c:v>4.2419614773131862</c:v>
                </c:pt>
                <c:pt idx="1">
                  <c:v>3.939339171598204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0-4588-AFB2-88F41399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GRAF_PED!$B$34:$F$34</c:f>
              <c:numCache>
                <c:formatCode>#,##0.00</c:formatCode>
                <c:ptCount val="5"/>
                <c:pt idx="0">
                  <c:v>2.8174912117624995</c:v>
                </c:pt>
                <c:pt idx="1">
                  <c:v>2.9136286231382509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591-B1DE-99555954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GRAF_PED!$B$35:$F$35</c:f>
              <c:numCache>
                <c:formatCode>#,##0.00</c:formatCode>
                <c:ptCount val="5"/>
                <c:pt idx="0">
                  <c:v>4.7063921459819102</c:v>
                </c:pt>
                <c:pt idx="1">
                  <c:v>4.0777609048696286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F-4C8B-8E6F-0B84E1202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2A-4991-8237-C08DAE8AD7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GRAF_CIC!$B$3:$F$3</c:f>
              <c:numCache>
                <c:formatCode>#,##0.00</c:formatCode>
                <c:ptCount val="5"/>
                <c:pt idx="0">
                  <c:v>1.2206490913659458</c:v>
                </c:pt>
                <c:pt idx="1">
                  <c:v>1.3087419078493925</c:v>
                </c:pt>
                <c:pt idx="2">
                  <c:v>1.1910352222254008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A-4991-8237-C08DAE8AD780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GRAF_CIC!$B$4:$F$4</c:f>
              <c:numCache>
                <c:formatCode>#,##0.00</c:formatCode>
                <c:ptCount val="5"/>
                <c:pt idx="0">
                  <c:v>1.1268334341872226</c:v>
                </c:pt>
                <c:pt idx="1">
                  <c:v>1.0584362615674752</c:v>
                </c:pt>
                <c:pt idx="2">
                  <c:v>0.9222218953234802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A-4991-8237-C08DAE8AD780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GRAF_CIC!$B$12:$F$12</c:f>
              <c:numCache>
                <c:formatCode>#,##0.00</c:formatCode>
                <c:ptCount val="5"/>
                <c:pt idx="0">
                  <c:v>1.4313812240492416</c:v>
                </c:pt>
                <c:pt idx="1">
                  <c:v>1.3142902974037745</c:v>
                </c:pt>
                <c:pt idx="2">
                  <c:v>1.2040341804284249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2A-4991-8237-C08DAE8AD780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GRAF_CIC!$B$22:$F$22</c:f>
              <c:numCache>
                <c:formatCode>#,##0.00</c:formatCode>
                <c:ptCount val="5"/>
                <c:pt idx="0">
                  <c:v>0.89679762860901502</c:v>
                </c:pt>
                <c:pt idx="1">
                  <c:v>1.1609763206098873</c:v>
                </c:pt>
                <c:pt idx="2">
                  <c:v>1.0426758555601059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2A-4991-8237-C08DAE8AD780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2A-4991-8237-C08DAE8AD7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GRAF_CIC!$B$27:$F$27</c:f>
              <c:numCache>
                <c:formatCode>#,##0.00</c:formatCode>
                <c:ptCount val="5"/>
                <c:pt idx="0">
                  <c:v>1.7140233028950782</c:v>
                </c:pt>
                <c:pt idx="1">
                  <c:v>1.5925156438128683</c:v>
                </c:pt>
                <c:pt idx="2">
                  <c:v>1.4377077168712669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2A-4991-8237-C08DAE8AD780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GRAF_CIC!$B$31:$F$31</c:f>
              <c:numCache>
                <c:formatCode>#,##0.00</c:formatCode>
                <c:ptCount val="5"/>
                <c:pt idx="0">
                  <c:v>1.3366660578194205</c:v>
                </c:pt>
                <c:pt idx="1">
                  <c:v>1.4858413164585167</c:v>
                </c:pt>
                <c:pt idx="2">
                  <c:v>1.3688475479023554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2A-4991-8237-C08DAE8AD7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1.2206490913659458</c:v>
                </c:pt>
                <c:pt idx="1">
                  <c:v>1.3087419078493925</c:v>
                </c:pt>
                <c:pt idx="2">
                  <c:v>1.1910352222254008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5-4145-8E0F-65294F2AE79B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GRAF_CIC!$B$4:$E$4</c:f>
              <c:numCache>
                <c:formatCode>#,##0.00</c:formatCode>
                <c:ptCount val="4"/>
                <c:pt idx="0">
                  <c:v>1.1268334341872226</c:v>
                </c:pt>
                <c:pt idx="1">
                  <c:v>1.0584362615674752</c:v>
                </c:pt>
                <c:pt idx="2">
                  <c:v>0.9222218953234802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5-4145-8E0F-65294F2AE79B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GRAF_CIC!$B$12:$E$12</c:f>
              <c:numCache>
                <c:formatCode>#,##0.00</c:formatCode>
                <c:ptCount val="4"/>
                <c:pt idx="0">
                  <c:v>1.4313812240492416</c:v>
                </c:pt>
                <c:pt idx="1">
                  <c:v>1.3142902974037745</c:v>
                </c:pt>
                <c:pt idx="2">
                  <c:v>1.2040341804284249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5-4145-8E0F-65294F2AE79B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GRAF_CIC!$B$22:$E$22</c:f>
              <c:numCache>
                <c:formatCode>#,##0.00</c:formatCode>
                <c:ptCount val="4"/>
                <c:pt idx="0">
                  <c:v>0.89679762860901502</c:v>
                </c:pt>
                <c:pt idx="1">
                  <c:v>1.1609763206098873</c:v>
                </c:pt>
                <c:pt idx="2">
                  <c:v>1.0426758555601059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55-4145-8E0F-65294F2AE79B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GRAF_CIC!$B$27:$E$27</c:f>
              <c:numCache>
                <c:formatCode>#,##0.00</c:formatCode>
                <c:ptCount val="4"/>
                <c:pt idx="0">
                  <c:v>1.7140233028950782</c:v>
                </c:pt>
                <c:pt idx="1">
                  <c:v>1.5925156438128683</c:v>
                </c:pt>
                <c:pt idx="2">
                  <c:v>1.4377077168712669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55-4145-8E0F-65294F2AE79B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GRAF_CIC!$B$31:$E$31</c:f>
              <c:numCache>
                <c:formatCode>#,##0.00</c:formatCode>
                <c:ptCount val="4"/>
                <c:pt idx="0">
                  <c:v>1.3366660578194205</c:v>
                </c:pt>
                <c:pt idx="1">
                  <c:v>1.4858413164585167</c:v>
                </c:pt>
                <c:pt idx="2">
                  <c:v>1.3688475479023554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55-4145-8E0F-65294F2A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GRAF_CIC!$B$3:$F$3</c:f>
              <c:numCache>
                <c:formatCode>#,##0.00</c:formatCode>
                <c:ptCount val="5"/>
                <c:pt idx="0">
                  <c:v>1.2206490913659458</c:v>
                </c:pt>
                <c:pt idx="1">
                  <c:v>1.3087419078493925</c:v>
                </c:pt>
                <c:pt idx="2">
                  <c:v>1.1910352222254008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4-46E1-A797-036E3F4399AF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GRAF_CIC!$B$4:$F$4</c:f>
              <c:numCache>
                <c:formatCode>#,##0.00</c:formatCode>
                <c:ptCount val="5"/>
                <c:pt idx="0">
                  <c:v>1.1268334341872226</c:v>
                </c:pt>
                <c:pt idx="1">
                  <c:v>1.0584362615674752</c:v>
                </c:pt>
                <c:pt idx="2">
                  <c:v>0.9222218953234802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4-46E1-A797-036E3F4399AF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GRAF_CIC!$B$12:$F$12</c:f>
              <c:numCache>
                <c:formatCode>#,##0.00</c:formatCode>
                <c:ptCount val="5"/>
                <c:pt idx="0">
                  <c:v>1.4313812240492416</c:v>
                </c:pt>
                <c:pt idx="1">
                  <c:v>1.3142902974037745</c:v>
                </c:pt>
                <c:pt idx="2">
                  <c:v>1.2040341804284249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4-46E1-A797-036E3F4399AF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GRAF_CIC!$B$22:$F$22</c:f>
              <c:numCache>
                <c:formatCode>#,##0.00</c:formatCode>
                <c:ptCount val="5"/>
                <c:pt idx="0">
                  <c:v>0.89679762860901502</c:v>
                </c:pt>
                <c:pt idx="1">
                  <c:v>1.1609763206098873</c:v>
                </c:pt>
                <c:pt idx="2">
                  <c:v>1.0426758555601059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B4-46E1-A797-036E3F4399AF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GRAF_CIC!$B$27:$F$27</c:f>
              <c:numCache>
                <c:formatCode>#,##0.00</c:formatCode>
                <c:ptCount val="5"/>
                <c:pt idx="0">
                  <c:v>1.7140233028950782</c:v>
                </c:pt>
                <c:pt idx="1">
                  <c:v>1.5925156438128683</c:v>
                </c:pt>
                <c:pt idx="2">
                  <c:v>1.4377077168712669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B4-46E1-A797-036E3F4399AF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GRAF_CIC!$B$31:$F$31</c:f>
              <c:numCache>
                <c:formatCode>#,##0.00</c:formatCode>
                <c:ptCount val="5"/>
                <c:pt idx="0">
                  <c:v>1.3366660578194205</c:v>
                </c:pt>
                <c:pt idx="1">
                  <c:v>1.4858413164585167</c:v>
                </c:pt>
                <c:pt idx="2">
                  <c:v>1.3688475479023554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B4-46E1-A797-036E3F43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GRAF_CIC!$B$5:$F$5</c:f>
              <c:numCache>
                <c:formatCode>#,##0.00</c:formatCode>
                <c:ptCount val="5"/>
                <c:pt idx="0">
                  <c:v>1.7354780335690363</c:v>
                </c:pt>
                <c:pt idx="1">
                  <c:v>0.87166589487111201</c:v>
                </c:pt>
                <c:pt idx="2">
                  <c:v>0.25681372717522533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C-41BA-B223-FAEEE65B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GRAF_CIC!$B$6:$F$6</c:f>
              <c:numCache>
                <c:formatCode>#,##0.00</c:formatCode>
                <c:ptCount val="5"/>
                <c:pt idx="0">
                  <c:v>3.1170632907999201</c:v>
                </c:pt>
                <c:pt idx="1">
                  <c:v>1.5181297487722469</c:v>
                </c:pt>
                <c:pt idx="2">
                  <c:v>1.8976305639019444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A23-861D-2749C18F0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GRAF_CIC!$B$3:$E$3</c:f>
              <c:numCache>
                <c:formatCode>#,##0.00</c:formatCode>
                <c:ptCount val="4"/>
                <c:pt idx="0">
                  <c:v>1.2206490913659458</c:v>
                </c:pt>
                <c:pt idx="1">
                  <c:v>1.3087419078493925</c:v>
                </c:pt>
                <c:pt idx="2">
                  <c:v>1.1910352222254008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B-4768-87EB-ED4555113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GRAF_CIC!$B$7:$F$7</c:f>
              <c:numCache>
                <c:formatCode>#,##0.00</c:formatCode>
                <c:ptCount val="5"/>
                <c:pt idx="0">
                  <c:v>0.68768023685294777</c:v>
                </c:pt>
                <c:pt idx="1">
                  <c:v>0.44323897225080267</c:v>
                </c:pt>
                <c:pt idx="2">
                  <c:v>0.39225304309279829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4-4AD1-94CA-3067AA1E1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GRAF_CIC!$B$8:$F$8</c:f>
              <c:numCache>
                <c:formatCode>#,##0.00</c:formatCode>
                <c:ptCount val="5"/>
                <c:pt idx="0">
                  <c:v>0.75379647731091737</c:v>
                </c:pt>
                <c:pt idx="1">
                  <c:v>0.60940042448659371</c:v>
                </c:pt>
                <c:pt idx="2">
                  <c:v>0.77049639978813267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6-4A01-B704-0A4D54B9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GRAF_CIC!$B$9:$F$9</c:f>
              <c:numCache>
                <c:formatCode>#,##0.00</c:formatCode>
                <c:ptCount val="5"/>
                <c:pt idx="0">
                  <c:v>1.5973367112049353</c:v>
                </c:pt>
                <c:pt idx="1">
                  <c:v>1.9296921156908391</c:v>
                </c:pt>
                <c:pt idx="2">
                  <c:v>1.1244786189424416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A-4B28-BEA1-C8966FDA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GRAF_CIC!$B$10:$F$10</c:f>
              <c:numCache>
                <c:formatCode>#,##0.00</c:formatCode>
                <c:ptCount val="5"/>
                <c:pt idx="0">
                  <c:v>0.68596390038807686</c:v>
                </c:pt>
                <c:pt idx="1">
                  <c:v>1.7181889805612274</c:v>
                </c:pt>
                <c:pt idx="2">
                  <c:v>0.79360345124966081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4-451F-8B43-7B90AB20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GRAF_CIC!$B$11:$F$11</c:f>
              <c:numCache>
                <c:formatCode>#,##0.00</c:formatCode>
                <c:ptCount val="5"/>
                <c:pt idx="0">
                  <c:v>1.689366151763134</c:v>
                </c:pt>
                <c:pt idx="1">
                  <c:v>1.8243586138329173</c:v>
                </c:pt>
                <c:pt idx="2">
                  <c:v>1.6643571780913218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8-4A5E-BEB3-9626044F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GRAF_CIC!$B$13:$F$13</c:f>
              <c:numCache>
                <c:formatCode>#,##0.00</c:formatCode>
                <c:ptCount val="5"/>
                <c:pt idx="0">
                  <c:v>1.3592885085464483</c:v>
                </c:pt>
                <c:pt idx="1">
                  <c:v>3.3669069714013333</c:v>
                </c:pt>
                <c:pt idx="2">
                  <c:v>1.1550451566929043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B-49E5-AAD7-A257B51B5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GRAF_CIC!$B$14:$F$14</c:f>
              <c:numCache>
                <c:formatCode>#,##0.00</c:formatCode>
                <c:ptCount val="5"/>
                <c:pt idx="0">
                  <c:v>0.88931052426383639</c:v>
                </c:pt>
                <c:pt idx="1">
                  <c:v>0.77800852016648958</c:v>
                </c:pt>
                <c:pt idx="2">
                  <c:v>0.56702787318615522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6-41A7-A8BA-C52C6F30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GRAF_CIC!$B$15:$F$15</c:f>
              <c:numCache>
                <c:formatCode>#,##0.00</c:formatCode>
                <c:ptCount val="5"/>
                <c:pt idx="0">
                  <c:v>1.6363281434675618</c:v>
                </c:pt>
                <c:pt idx="1">
                  <c:v>1.0446296871883396</c:v>
                </c:pt>
                <c:pt idx="2">
                  <c:v>1.2742377315249147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A-4888-A623-EA0E753B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GRAF_CIC!$B$16:$F$16</c:f>
              <c:numCache>
                <c:formatCode>#,##0.00</c:formatCode>
                <c:ptCount val="5"/>
                <c:pt idx="0">
                  <c:v>1.4747750458617876</c:v>
                </c:pt>
                <c:pt idx="1">
                  <c:v>1.2569888535521514</c:v>
                </c:pt>
                <c:pt idx="2">
                  <c:v>0.87400652549397972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3-412B-A356-2CC7C024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GRAF_CIC!$B$17:$F$17</c:f>
              <c:numCache>
                <c:formatCode>#,##0.00</c:formatCode>
                <c:ptCount val="5"/>
                <c:pt idx="0">
                  <c:v>1.227194852419309</c:v>
                </c:pt>
                <c:pt idx="1">
                  <c:v>0.48191707806691925</c:v>
                </c:pt>
                <c:pt idx="2">
                  <c:v>1.1030266478051396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F-4157-AAED-A183477C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GRAF_CIC!$B$18:$F$18</c:f>
              <c:numCache>
                <c:formatCode>#,##0.00</c:formatCode>
                <c:ptCount val="5"/>
                <c:pt idx="0">
                  <c:v>1.7497259360316917</c:v>
                </c:pt>
                <c:pt idx="1">
                  <c:v>1.9286533402699684</c:v>
                </c:pt>
                <c:pt idx="2">
                  <c:v>1.8034493611450184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7-45B6-A9D4-7075B20A7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GRAF_CIC!$B$19:$F$19</c:f>
              <c:numCache>
                <c:formatCode>#,##0.00</c:formatCode>
                <c:ptCount val="5"/>
                <c:pt idx="0">
                  <c:v>2.526860360879259</c:v>
                </c:pt>
                <c:pt idx="1">
                  <c:v>2.0471074227575143</c:v>
                </c:pt>
                <c:pt idx="2">
                  <c:v>2.1794180230095459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B-4F2B-9DED-E1A6BB7AE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GRAF_CIC!$B$20:$F$20</c:f>
              <c:numCache>
                <c:formatCode>#,##0.00</c:formatCode>
                <c:ptCount val="5"/>
                <c:pt idx="0">
                  <c:v>0.56136026918100534</c:v>
                </c:pt>
                <c:pt idx="1">
                  <c:v>1.0552837705806131</c:v>
                </c:pt>
                <c:pt idx="2">
                  <c:v>1.0501214170296842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5CD-922F-C675D077E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GRAF_CIC!$B$21:$F$21</c:f>
              <c:numCache>
                <c:formatCode>#,##0.00</c:formatCode>
                <c:ptCount val="5"/>
                <c:pt idx="0">
                  <c:v>2.3114576322696747</c:v>
                </c:pt>
                <c:pt idx="1">
                  <c:v>1.607516071501089</c:v>
                </c:pt>
                <c:pt idx="2">
                  <c:v>2.5383925483843308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B-45E3-8686-9F6E6944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GRAF_CIC!$B$23:$F$23</c:f>
              <c:numCache>
                <c:formatCode>#,##0.00</c:formatCode>
                <c:ptCount val="5"/>
                <c:pt idx="0">
                  <c:v>1.0458924874831048</c:v>
                </c:pt>
                <c:pt idx="1">
                  <c:v>1.8506228016478901</c:v>
                </c:pt>
                <c:pt idx="2">
                  <c:v>1.8070975644940059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D-4CD0-977A-DAE8F032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GRAF_CIC!$B$24:$F$24</c:f>
              <c:numCache>
                <c:formatCode>#,##0.00</c:formatCode>
                <c:ptCount val="5"/>
                <c:pt idx="0">
                  <c:v>1.0393520904105253</c:v>
                </c:pt>
                <c:pt idx="1">
                  <c:v>1.247483104789302</c:v>
                </c:pt>
                <c:pt idx="2">
                  <c:v>1.070945193678815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3-4835-BA72-9F13E87F9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GRAF_CIC!$B$25:$F$25</c:f>
              <c:numCache>
                <c:formatCode>#,##0.00</c:formatCode>
                <c:ptCount val="5"/>
                <c:pt idx="0">
                  <c:v>0.82773593462627781</c:v>
                </c:pt>
                <c:pt idx="1">
                  <c:v>0.67226215669031453</c:v>
                </c:pt>
                <c:pt idx="2">
                  <c:v>0.89883762511256038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D-4193-B4BD-0CCB9719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GRAF_CIC!$B$26:$F$26</c:f>
              <c:numCache>
                <c:formatCode>#,##0.00</c:formatCode>
                <c:ptCount val="5"/>
                <c:pt idx="0">
                  <c:v>0.84317433574123024</c:v>
                </c:pt>
                <c:pt idx="1">
                  <c:v>1.1842686587989502</c:v>
                </c:pt>
                <c:pt idx="2">
                  <c:v>0.99117756431467474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C-48DA-B085-F5FAE148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GRAF_CIC!$B$28:$F$28</c:f>
              <c:numCache>
                <c:formatCode>#,##0.00</c:formatCode>
                <c:ptCount val="5"/>
                <c:pt idx="0">
                  <c:v>1.8589935821989649</c:v>
                </c:pt>
                <c:pt idx="1">
                  <c:v>1.7518133548015087</c:v>
                </c:pt>
                <c:pt idx="2">
                  <c:v>1.5405135483596311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9-48DB-BFEA-12A623B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GRAF_CIC!$B$29:$F$29</c:f>
              <c:numCache>
                <c:formatCode>#,##0.00</c:formatCode>
                <c:ptCount val="5"/>
                <c:pt idx="0">
                  <c:v>1.2838403590502072</c:v>
                </c:pt>
                <c:pt idx="1">
                  <c:v>0.95183604562093771</c:v>
                </c:pt>
                <c:pt idx="2">
                  <c:v>1.1234925780065959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8-4FA5-9740-3B37A59C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GRAF_CIC!$B$30:$F$30</c:f>
              <c:numCache>
                <c:formatCode>#,##0.00</c:formatCode>
                <c:ptCount val="5"/>
                <c:pt idx="0">
                  <c:v>2.0033611638263991</c:v>
                </c:pt>
                <c:pt idx="1">
                  <c:v>2.0821291222613625</c:v>
                </c:pt>
                <c:pt idx="2">
                  <c:v>1.6188409100555305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0-404B-AFC3-C64A4CD2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GRAF_CIC!$B$32:$F$32</c:f>
              <c:numCache>
                <c:formatCode>#,##0.00</c:formatCode>
                <c:ptCount val="5"/>
                <c:pt idx="0">
                  <c:v>1.0737896688779105</c:v>
                </c:pt>
                <c:pt idx="1">
                  <c:v>1.6300100133662778</c:v>
                </c:pt>
                <c:pt idx="2">
                  <c:v>1.4471038436408885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5-453F-BAAE-C801AB700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GRAF_CIC!$B$33:$F$33</c:f>
              <c:numCache>
                <c:formatCode>#,##0.00</c:formatCode>
                <c:ptCount val="5"/>
                <c:pt idx="0">
                  <c:v>1.1852539421904491</c:v>
                </c:pt>
                <c:pt idx="1">
                  <c:v>1.3058582889275814</c:v>
                </c:pt>
                <c:pt idx="2">
                  <c:v>1.2108749505010232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9-447E-9C63-23CBE7ED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GRAF_CIC!$B$34:$F$34</c:f>
              <c:numCache>
                <c:formatCode>#,##0.00</c:formatCode>
                <c:ptCount val="5"/>
                <c:pt idx="0">
                  <c:v>1.0811303486995638</c:v>
                </c:pt>
                <c:pt idx="1">
                  <c:v>1.2807158783025279</c:v>
                </c:pt>
                <c:pt idx="2">
                  <c:v>1.0734643210247126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1-4491-A366-292CB2EB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GRAF_CIC!$B$35:$F$35</c:f>
              <c:numCache>
                <c:formatCode>#,##0.00</c:formatCode>
                <c:ptCount val="5"/>
                <c:pt idx="0">
                  <c:v>2.381547832906509</c:v>
                </c:pt>
                <c:pt idx="1">
                  <c:v>2.0388804524348143</c:v>
                </c:pt>
                <c:pt idx="2">
                  <c:v>2.2574212281003967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6-420C-9AF3-64401B12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75-4083-8FE7-C54F9F4572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GRAF_MOT!$B$3:$F$3</c:f>
              <c:numCache>
                <c:formatCode>#,##0.00</c:formatCode>
                <c:ptCount val="5"/>
                <c:pt idx="0">
                  <c:v>36.056381601352889</c:v>
                </c:pt>
                <c:pt idx="1">
                  <c:v>44.326312612148065</c:v>
                </c:pt>
                <c:pt idx="2">
                  <c:v>57.886873872297848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5-4083-8FE7-C54F9F457280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GRAF_MOT!$B$4:$F$4</c:f>
              <c:numCache>
                <c:formatCode>#,##0.00</c:formatCode>
                <c:ptCount val="5"/>
                <c:pt idx="0">
                  <c:v>34.408116701854148</c:v>
                </c:pt>
                <c:pt idx="1">
                  <c:v>38.622689919121271</c:v>
                </c:pt>
                <c:pt idx="2">
                  <c:v>38.511205613516857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5-4083-8FE7-C54F9F457280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GRAF_MOT!$B$12:$F$12</c:f>
              <c:numCache>
                <c:formatCode>#,##0.00</c:formatCode>
                <c:ptCount val="5"/>
                <c:pt idx="0">
                  <c:v>53.078023031667435</c:v>
                </c:pt>
                <c:pt idx="1">
                  <c:v>59.862175444308065</c:v>
                </c:pt>
                <c:pt idx="2">
                  <c:v>61.565134962458195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75-4083-8FE7-C54F9F457280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GRAF_MOT!$B$22:$F$22</c:f>
              <c:numCache>
                <c:formatCode>#,##0.00</c:formatCode>
                <c:ptCount val="5"/>
                <c:pt idx="0">
                  <c:v>25.605619789834563</c:v>
                </c:pt>
                <c:pt idx="1">
                  <c:v>29.993548339027456</c:v>
                </c:pt>
                <c:pt idx="2">
                  <c:v>49.376271198567359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5-4083-8FE7-C54F9F457280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75-4083-8FE7-C54F9F457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GRAF_MOT!$B$27:$F$27</c:f>
              <c:numCache>
                <c:formatCode>#,##0.00</c:formatCode>
                <c:ptCount val="5"/>
                <c:pt idx="0">
                  <c:v>30.641917458012248</c:v>
                </c:pt>
                <c:pt idx="1">
                  <c:v>45.004039267720593</c:v>
                </c:pt>
                <c:pt idx="2">
                  <c:v>45.974069973832961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75-4083-8FE7-C54F9F457280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GRAF_MOT!$B$31:$F$31</c:f>
              <c:numCache>
                <c:formatCode>#,##0.00</c:formatCode>
                <c:ptCount val="5"/>
                <c:pt idx="0">
                  <c:v>34.877277405129483</c:v>
                </c:pt>
                <c:pt idx="1">
                  <c:v>43.720243915509684</c:v>
                </c:pt>
                <c:pt idx="2">
                  <c:v>69.378476208686848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75-4083-8FE7-C54F9F4572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8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36.056381601352889</c:v>
                </c:pt>
                <c:pt idx="1">
                  <c:v>44.326312612148065</c:v>
                </c:pt>
                <c:pt idx="2">
                  <c:v>57.886873872297848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9-4B78-8099-871A239B35D4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GRAF_MOT!$B$4:$E$4</c:f>
              <c:numCache>
                <c:formatCode>#,##0.00</c:formatCode>
                <c:ptCount val="4"/>
                <c:pt idx="0">
                  <c:v>34.408116701854148</c:v>
                </c:pt>
                <c:pt idx="1">
                  <c:v>38.622689919121271</c:v>
                </c:pt>
                <c:pt idx="2">
                  <c:v>38.511205613516857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9-4B78-8099-871A239B35D4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GRAF_MOT!$B$12:$E$12</c:f>
              <c:numCache>
                <c:formatCode>#,##0.00</c:formatCode>
                <c:ptCount val="4"/>
                <c:pt idx="0">
                  <c:v>53.078023031667435</c:v>
                </c:pt>
                <c:pt idx="1">
                  <c:v>59.862175444308065</c:v>
                </c:pt>
                <c:pt idx="2">
                  <c:v>61.565134962458195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9-4B78-8099-871A239B35D4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GRAF_MOT!$B$22:$E$22</c:f>
              <c:numCache>
                <c:formatCode>#,##0.00</c:formatCode>
                <c:ptCount val="4"/>
                <c:pt idx="0">
                  <c:v>25.605619789834563</c:v>
                </c:pt>
                <c:pt idx="1">
                  <c:v>29.993548339027456</c:v>
                </c:pt>
                <c:pt idx="2">
                  <c:v>49.376271198567359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F9-4B78-8099-871A239B35D4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GRAF_MOT!$B$27:$E$27</c:f>
              <c:numCache>
                <c:formatCode>#,##0.00</c:formatCode>
                <c:ptCount val="4"/>
                <c:pt idx="0">
                  <c:v>30.641917458012248</c:v>
                </c:pt>
                <c:pt idx="1">
                  <c:v>45.004039267720593</c:v>
                </c:pt>
                <c:pt idx="2">
                  <c:v>45.974069973832961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9-4B78-8099-871A239B35D4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GRAF_MOT!$B$31:$E$31</c:f>
              <c:numCache>
                <c:formatCode>#,##0.00</c:formatCode>
                <c:ptCount val="4"/>
                <c:pt idx="0">
                  <c:v>34.877277405129483</c:v>
                </c:pt>
                <c:pt idx="1">
                  <c:v>43.720243915509684</c:v>
                </c:pt>
                <c:pt idx="2">
                  <c:v>69.378476208686848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F9-4B78-8099-871A239B3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GRAF_MOT!$B$3:$F$3</c:f>
              <c:numCache>
                <c:formatCode>#,##0.00</c:formatCode>
                <c:ptCount val="5"/>
                <c:pt idx="0">
                  <c:v>36.056381601352889</c:v>
                </c:pt>
                <c:pt idx="1">
                  <c:v>44.326312612148065</c:v>
                </c:pt>
                <c:pt idx="2">
                  <c:v>57.886873872297848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2-48EF-B800-6213BD99E919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GRAF_MOT!$B$4:$F$4</c:f>
              <c:numCache>
                <c:formatCode>#,##0.00</c:formatCode>
                <c:ptCount val="5"/>
                <c:pt idx="0">
                  <c:v>34.408116701854148</c:v>
                </c:pt>
                <c:pt idx="1">
                  <c:v>38.622689919121271</c:v>
                </c:pt>
                <c:pt idx="2">
                  <c:v>38.511205613516857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2-48EF-B800-6213BD99E919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GRAF_MOT!$B$12:$F$12</c:f>
              <c:numCache>
                <c:formatCode>#,##0.00</c:formatCode>
                <c:ptCount val="5"/>
                <c:pt idx="0">
                  <c:v>53.078023031667435</c:v>
                </c:pt>
                <c:pt idx="1">
                  <c:v>59.862175444308065</c:v>
                </c:pt>
                <c:pt idx="2">
                  <c:v>61.565134962458195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2-48EF-B800-6213BD99E919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GRAF_MOT!$B$22:$F$22</c:f>
              <c:numCache>
                <c:formatCode>#,##0.00</c:formatCode>
                <c:ptCount val="5"/>
                <c:pt idx="0">
                  <c:v>25.605619789834563</c:v>
                </c:pt>
                <c:pt idx="1">
                  <c:v>29.993548339027456</c:v>
                </c:pt>
                <c:pt idx="2">
                  <c:v>49.376271198567359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2-48EF-B800-6213BD99E919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GRAF_MOT!$B$27:$F$27</c:f>
              <c:numCache>
                <c:formatCode>#,##0.00</c:formatCode>
                <c:ptCount val="5"/>
                <c:pt idx="0">
                  <c:v>30.641917458012248</c:v>
                </c:pt>
                <c:pt idx="1">
                  <c:v>45.004039267720593</c:v>
                </c:pt>
                <c:pt idx="2">
                  <c:v>45.974069973832961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2-48EF-B800-6213BD99E919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GRAF_MOT!$B$31:$F$31</c:f>
              <c:numCache>
                <c:formatCode>#,##0.00</c:formatCode>
                <c:ptCount val="5"/>
                <c:pt idx="0">
                  <c:v>34.877277405129483</c:v>
                </c:pt>
                <c:pt idx="1">
                  <c:v>43.720243915509684</c:v>
                </c:pt>
                <c:pt idx="2">
                  <c:v>69.378476208686848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2-48EF-B800-6213BD99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GRAF_MOT!$B$5:$F$5</c:f>
              <c:numCache>
                <c:formatCode>#,##0.00</c:formatCode>
                <c:ptCount val="5"/>
                <c:pt idx="0">
                  <c:v>19.420347893020139</c:v>
                </c:pt>
                <c:pt idx="1">
                  <c:v>22.179236897886177</c:v>
                </c:pt>
                <c:pt idx="2">
                  <c:v>21.019584181759736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9-4846-8243-02D233E6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GRAF_MOT!$B$6:$F$6</c:f>
              <c:numCache>
                <c:formatCode>#,##0.00</c:formatCode>
                <c:ptCount val="5"/>
                <c:pt idx="0">
                  <c:v>15.354070685551303</c:v>
                </c:pt>
                <c:pt idx="1">
                  <c:v>30.438936837145537</c:v>
                </c:pt>
                <c:pt idx="2">
                  <c:v>19.644797588929052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5-4A3B-BE72-8351BD7F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GRAF_MOT!$B$3:$E$3</c:f>
              <c:numCache>
                <c:formatCode>#,##0.00</c:formatCode>
                <c:ptCount val="4"/>
                <c:pt idx="0">
                  <c:v>36.056381601352889</c:v>
                </c:pt>
                <c:pt idx="1">
                  <c:v>44.326312612148065</c:v>
                </c:pt>
                <c:pt idx="2">
                  <c:v>57.886873872297848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C-41BD-B7B2-E9BCE84F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GRAF_MOT!$B$7:$F$7</c:f>
              <c:numCache>
                <c:formatCode>#,##0.00</c:formatCode>
                <c:ptCount val="5"/>
                <c:pt idx="0">
                  <c:v>38.277982532856569</c:v>
                </c:pt>
                <c:pt idx="1">
                  <c:v>45.901236747931925</c:v>
                </c:pt>
                <c:pt idx="2">
                  <c:v>48.507062180440244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C-455E-A615-FDD596933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GRAF_MOT!$B$8:$F$8</c:f>
              <c:numCache>
                <c:formatCode>#,##0.00</c:formatCode>
                <c:ptCount val="5"/>
                <c:pt idx="0">
                  <c:v>33.732504975470682</c:v>
                </c:pt>
                <c:pt idx="1">
                  <c:v>39.845663353390009</c:v>
                </c:pt>
                <c:pt idx="2">
                  <c:v>35.643680032377858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878-B5ED-1A2197EB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GRAF_MOT!$B$9:$F$9</c:f>
              <c:numCache>
                <c:formatCode>#,##0.00</c:formatCode>
                <c:ptCount val="5"/>
                <c:pt idx="0">
                  <c:v>29.873247644030407</c:v>
                </c:pt>
                <c:pt idx="1">
                  <c:v>33.740132758309286</c:v>
                </c:pt>
                <c:pt idx="2">
                  <c:v>39.545609130249908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6-4C9E-AAEF-15454D8DA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GRAF_MOT!$B$10:$F$10</c:f>
              <c:numCache>
                <c:formatCode>#,##0.00</c:formatCode>
                <c:ptCount val="5"/>
                <c:pt idx="0">
                  <c:v>27.462470329535417</c:v>
                </c:pt>
                <c:pt idx="1">
                  <c:v>24.841137061874623</c:v>
                </c:pt>
                <c:pt idx="2">
                  <c:v>20.64645924621766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9-46F2-8588-91B4015A3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GRAF_MOT!$B$11:$F$11</c:f>
              <c:numCache>
                <c:formatCode>#,##0.00</c:formatCode>
                <c:ptCount val="5"/>
                <c:pt idx="0">
                  <c:v>54.460364662188972</c:v>
                </c:pt>
                <c:pt idx="1">
                  <c:v>47.453296731236229</c:v>
                </c:pt>
                <c:pt idx="2">
                  <c:v>58.107823807912943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0-49B6-B147-883D89A5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GRAF_MOT!$B$13:$F$13</c:f>
              <c:numCache>
                <c:formatCode>#,##0.00</c:formatCode>
                <c:ptCount val="5"/>
                <c:pt idx="0">
                  <c:v>72.351051976061555</c:v>
                </c:pt>
                <c:pt idx="1">
                  <c:v>104.90208332410688</c:v>
                </c:pt>
                <c:pt idx="2">
                  <c:v>96.907918536926871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5-40E0-8B35-20C51174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GRAF_MOT!$B$14:$F$14</c:f>
              <c:numCache>
                <c:formatCode>#,##0.00</c:formatCode>
                <c:ptCount val="5"/>
                <c:pt idx="0">
                  <c:v>45.525623702915063</c:v>
                </c:pt>
                <c:pt idx="1">
                  <c:v>44.385342175210539</c:v>
                </c:pt>
                <c:pt idx="2">
                  <c:v>44.276870829411109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8-42E3-A2CB-F186F57B9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GRAF_MOT!$B$15:$F$15</c:f>
              <c:numCache>
                <c:formatCode>#,##0.00</c:formatCode>
                <c:ptCount val="5"/>
                <c:pt idx="0">
                  <c:v>44.294842614915844</c:v>
                </c:pt>
                <c:pt idx="1">
                  <c:v>44.832775706186105</c:v>
                </c:pt>
                <c:pt idx="2">
                  <c:v>48.130759679626998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F5E-985B-D5231762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GRAF_MOT!$B$16:$F$16</c:f>
              <c:numCache>
                <c:formatCode>#,##0.00</c:formatCode>
                <c:ptCount val="5"/>
                <c:pt idx="0">
                  <c:v>42.525373486523414</c:v>
                </c:pt>
                <c:pt idx="1">
                  <c:v>52.889839580783111</c:v>
                </c:pt>
                <c:pt idx="2">
                  <c:v>56.978826959506321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D-4C93-8F15-E75A6CFCC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GRAF_MOT!$B$17:$F$17</c:f>
              <c:numCache>
                <c:formatCode>#,##0.00</c:formatCode>
                <c:ptCount val="5"/>
                <c:pt idx="0">
                  <c:v>55.407342732646249</c:v>
                </c:pt>
                <c:pt idx="1">
                  <c:v>52.623552040322274</c:v>
                </c:pt>
                <c:pt idx="2">
                  <c:v>60.587639419653641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BE4-B8C1-2A8C8379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GRAF_MOT!$B$18:$F$18</c:f>
              <c:numCache>
                <c:formatCode>#,##0.00</c:formatCode>
                <c:ptCount val="5"/>
                <c:pt idx="0">
                  <c:v>58.100590076781437</c:v>
                </c:pt>
                <c:pt idx="1">
                  <c:v>76.22299997117625</c:v>
                </c:pt>
                <c:pt idx="2">
                  <c:v>75.600527162390534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C-4DB2-B3F6-0DF89588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GRAF_MOT!$B$19:$F$19</c:f>
              <c:numCache>
                <c:formatCode>#,##0.00</c:formatCode>
                <c:ptCount val="5"/>
                <c:pt idx="0">
                  <c:v>80.471892665795977</c:v>
                </c:pt>
                <c:pt idx="1">
                  <c:v>93.621565204357879</c:v>
                </c:pt>
                <c:pt idx="2">
                  <c:v>90.645401953343494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C-4801-84F7-A9EE378B7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GRAF_MOT!$B$20:$F$20</c:f>
              <c:numCache>
                <c:formatCode>#,##0.00</c:formatCode>
                <c:ptCount val="5"/>
                <c:pt idx="0">
                  <c:v>37.688798063555566</c:v>
                </c:pt>
                <c:pt idx="1">
                  <c:v>34.669788412777251</c:v>
                </c:pt>
                <c:pt idx="2">
                  <c:v>38.932104336347514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7-44B3-9497-8D60F2D8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GRAF_MOT!$B$21:$F$21</c:f>
              <c:numCache>
                <c:formatCode>#,##0.00</c:formatCode>
                <c:ptCount val="5"/>
                <c:pt idx="0">
                  <c:v>66.631979069776392</c:v>
                </c:pt>
                <c:pt idx="1">
                  <c:v>75.249396723937849</c:v>
                </c:pt>
                <c:pt idx="2">
                  <c:v>80.200981297450539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6-4E16-B583-54193B51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9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GRAF_MOT!$B$23:$F$23</c:f>
              <c:numCache>
                <c:formatCode>#,##0.00</c:formatCode>
                <c:ptCount val="5"/>
                <c:pt idx="0">
                  <c:v>37.014769556890755</c:v>
                </c:pt>
                <c:pt idx="1">
                  <c:v>40.550752051556678</c:v>
                </c:pt>
                <c:pt idx="2">
                  <c:v>53.298907590461255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D-47D7-98B7-8B746B4A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GRAF_MOT!$B$24:$F$24</c:f>
              <c:numCache>
                <c:formatCode>#,##0.00</c:formatCode>
                <c:ptCount val="5"/>
                <c:pt idx="0">
                  <c:v>21.812416364829257</c:v>
                </c:pt>
                <c:pt idx="1">
                  <c:v>21.558932807353212</c:v>
                </c:pt>
                <c:pt idx="2">
                  <c:v>44.006183137830376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C-48F3-8454-DBC4AA4C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GRAF_MOT!$B$25:$F$25</c:f>
              <c:numCache>
                <c:formatCode>#,##0.00</c:formatCode>
                <c:ptCount val="5"/>
                <c:pt idx="0">
                  <c:v>28.262383949322292</c:v>
                </c:pt>
                <c:pt idx="1">
                  <c:v>39.464957539003457</c:v>
                </c:pt>
                <c:pt idx="2">
                  <c:v>45.709584813143209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D-4D52-846F-ADA2010D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GRAF_MOT!$B$26:$F$26</c:f>
              <c:numCache>
                <c:formatCode>#,##0.00</c:formatCode>
                <c:ptCount val="5"/>
                <c:pt idx="0">
                  <c:v>24.778815743227796</c:v>
                </c:pt>
                <c:pt idx="1">
                  <c:v>30.543777800162619</c:v>
                </c:pt>
                <c:pt idx="2">
                  <c:v>50.937681032888499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8-451F-8927-BB48106CB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GRAF_MOT!$B$28:$F$28</c:f>
              <c:numCache>
                <c:formatCode>#,##0.00</c:formatCode>
                <c:ptCount val="5"/>
                <c:pt idx="0">
                  <c:v>49.314708318342859</c:v>
                </c:pt>
                <c:pt idx="1">
                  <c:v>68.082851436443946</c:v>
                </c:pt>
                <c:pt idx="2">
                  <c:v>72.943676082854893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7-4AFA-B0F4-C0588394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GRAF_MOT!$B$29:$F$29</c:f>
              <c:numCache>
                <c:formatCode>#,##0.00</c:formatCode>
                <c:ptCount val="5"/>
                <c:pt idx="0">
                  <c:v>19.162140185187223</c:v>
                </c:pt>
                <c:pt idx="1">
                  <c:v>34.052209114492271</c:v>
                </c:pt>
                <c:pt idx="2">
                  <c:v>30.093818362162132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0-4C9F-8F68-5ED99950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GRAF_MOT!$B$30:$F$30</c:f>
              <c:numCache>
                <c:formatCode>#,##0.00</c:formatCode>
                <c:ptCount val="5"/>
                <c:pt idx="0">
                  <c:v>28.486662764441594</c:v>
                </c:pt>
                <c:pt idx="1">
                  <c:v>35.343178958305536</c:v>
                </c:pt>
                <c:pt idx="2">
                  <c:v>35.800012313773543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B-4D8C-ACBA-D6558F5D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GRAF_MOT!$B$32:$F$32</c:f>
              <c:numCache>
                <c:formatCode>#,##0.00</c:formatCode>
                <c:ptCount val="5"/>
                <c:pt idx="0">
                  <c:v>24.789412838360946</c:v>
                </c:pt>
                <c:pt idx="1">
                  <c:v>37.292525862401789</c:v>
                </c:pt>
                <c:pt idx="2">
                  <c:v>37.920144328760408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7-44D5-9084-087C58E0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GRAF_MOT!$B$33:$F$33</c:f>
              <c:numCache>
                <c:formatCode>#,##0.00</c:formatCode>
                <c:ptCount val="5"/>
                <c:pt idx="0">
                  <c:v>27.665502632883257</c:v>
                </c:pt>
                <c:pt idx="1">
                  <c:v>29.078504347409602</c:v>
                </c:pt>
                <c:pt idx="2">
                  <c:v>69.180438968565724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5-449C-BE11-3DBA7911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GRAF_MOT!$B$34:$F$34</c:f>
              <c:numCache>
                <c:formatCode>#,##0.00</c:formatCode>
                <c:ptCount val="5"/>
                <c:pt idx="0">
                  <c:v>40.776094119822318</c:v>
                </c:pt>
                <c:pt idx="1">
                  <c:v>48.131317151725874</c:v>
                </c:pt>
                <c:pt idx="2">
                  <c:v>96.298934148773185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0-4A8F-87A7-10566AE0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GRAF_MOT!$B$35:$F$35</c:f>
              <c:numCache>
                <c:formatCode>#,##0.00</c:formatCode>
                <c:ptCount val="5"/>
                <c:pt idx="0">
                  <c:v>45.03142939726466</c:v>
                </c:pt>
                <c:pt idx="1">
                  <c:v>54.252476063324309</c:v>
                </c:pt>
                <c:pt idx="2">
                  <c:v>65.029869224472677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1-48BB-8139-C671C38F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CC-4775-A9AF-16770E2FCBB7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GRAF_VL!$B$3:$F$3</c:f>
              <c:numCache>
                <c:formatCode>#,##0.00</c:formatCode>
                <c:ptCount val="5"/>
                <c:pt idx="0">
                  <c:v>12.777885280528732</c:v>
                </c:pt>
                <c:pt idx="1">
                  <c:v>13.166079114220343</c:v>
                </c:pt>
                <c:pt idx="2">
                  <c:v>13.049514566221992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C-4775-A9AF-16770E2FCBB7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GRAF_VL!$B$4:$F$4</c:f>
              <c:numCache>
                <c:formatCode>#,##0.00</c:formatCode>
                <c:ptCount val="5"/>
                <c:pt idx="0">
                  <c:v>13.607017611518309</c:v>
                </c:pt>
                <c:pt idx="1">
                  <c:v>11.216207263869684</c:v>
                </c:pt>
                <c:pt idx="2">
                  <c:v>13.217344030835454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C-4775-A9AF-16770E2FCBB7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GRAF_VL!$B$12:$F$12</c:f>
              <c:numCache>
                <c:formatCode>#,##0.00</c:formatCode>
                <c:ptCount val="5"/>
                <c:pt idx="0">
                  <c:v>15.512190557815845</c:v>
                </c:pt>
                <c:pt idx="1">
                  <c:v>16.957764053415303</c:v>
                </c:pt>
                <c:pt idx="2">
                  <c:v>19.463172246347007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CC-4775-A9AF-16770E2FCBB7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GRAF_VL!$B$22:$F$22</c:f>
              <c:numCache>
                <c:formatCode>#,##0.00</c:formatCode>
                <c:ptCount val="5"/>
                <c:pt idx="0">
                  <c:v>9.2041605744724837</c:v>
                </c:pt>
                <c:pt idx="1">
                  <c:v>9.7056898030195438</c:v>
                </c:pt>
                <c:pt idx="2">
                  <c:v>9.1287409232960375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CC-4775-A9AF-16770E2FCBB7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GRAF_VL!$B$27:$F$27</c:f>
              <c:numCache>
                <c:formatCode>#,##0.00</c:formatCode>
                <c:ptCount val="5"/>
                <c:pt idx="0">
                  <c:v>17.892544642395411</c:v>
                </c:pt>
                <c:pt idx="1">
                  <c:v>17.553714110228327</c:v>
                </c:pt>
                <c:pt idx="2">
                  <c:v>18.663387625187983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CC-4775-A9AF-16770E2FCBB7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GRAF_VL!$B$31:$F$31</c:f>
              <c:numCache>
                <c:formatCode>#,##0.00</c:formatCode>
                <c:ptCount val="5"/>
                <c:pt idx="0">
                  <c:v>16.690736776799785</c:v>
                </c:pt>
                <c:pt idx="1">
                  <c:v>16.568008288321806</c:v>
                </c:pt>
                <c:pt idx="2">
                  <c:v>14.626508546311845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CC-4775-A9AF-16770E2FCB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12.777885280528732</c:v>
                </c:pt>
                <c:pt idx="1">
                  <c:v>13.166079114220343</c:v>
                </c:pt>
                <c:pt idx="2">
                  <c:v>13.049514566221992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3-4CE4-9447-445A9745922B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GRAF_VL!$B$4:$E$4</c:f>
              <c:numCache>
                <c:formatCode>#,##0.00</c:formatCode>
                <c:ptCount val="4"/>
                <c:pt idx="0">
                  <c:v>13.607017611518309</c:v>
                </c:pt>
                <c:pt idx="1">
                  <c:v>11.216207263869684</c:v>
                </c:pt>
                <c:pt idx="2">
                  <c:v>13.217344030835454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3-4CE4-9447-445A9745922B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GRAF_VL!$B$12:$E$12</c:f>
              <c:numCache>
                <c:formatCode>#,##0.00</c:formatCode>
                <c:ptCount val="4"/>
                <c:pt idx="0">
                  <c:v>15.512190557815845</c:v>
                </c:pt>
                <c:pt idx="1">
                  <c:v>16.957764053415303</c:v>
                </c:pt>
                <c:pt idx="2">
                  <c:v>19.463172246347007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3-4CE4-9447-445A9745922B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GRAF_VL!$B$22:$E$22</c:f>
              <c:numCache>
                <c:formatCode>#,##0.00</c:formatCode>
                <c:ptCount val="4"/>
                <c:pt idx="0">
                  <c:v>9.2041605744724837</c:v>
                </c:pt>
                <c:pt idx="1">
                  <c:v>9.7056898030195438</c:v>
                </c:pt>
                <c:pt idx="2">
                  <c:v>9.1287409232960375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3-4CE4-9447-445A9745922B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GRAF_VL!$B$27:$E$27</c:f>
              <c:numCache>
                <c:formatCode>#,##0.00</c:formatCode>
                <c:ptCount val="4"/>
                <c:pt idx="0">
                  <c:v>17.892544642395411</c:v>
                </c:pt>
                <c:pt idx="1">
                  <c:v>17.553714110228327</c:v>
                </c:pt>
                <c:pt idx="2">
                  <c:v>18.663387625187983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73-4CE4-9447-445A9745922B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GRAF_VL!$B$31:$E$31</c:f>
              <c:numCache>
                <c:formatCode>#,##0.00</c:formatCode>
                <c:ptCount val="4"/>
                <c:pt idx="0">
                  <c:v>16.690736776799785</c:v>
                </c:pt>
                <c:pt idx="1">
                  <c:v>16.568008288321806</c:v>
                </c:pt>
                <c:pt idx="2">
                  <c:v>14.626508546311845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73-4CE4-9447-445A9745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GRAF_VL!$B$3:$F$3</c:f>
              <c:numCache>
                <c:formatCode>#,##0.00</c:formatCode>
                <c:ptCount val="5"/>
                <c:pt idx="0">
                  <c:v>12.777885280528732</c:v>
                </c:pt>
                <c:pt idx="1">
                  <c:v>13.166079114220343</c:v>
                </c:pt>
                <c:pt idx="2">
                  <c:v>13.049514566221992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5-4334-BA51-4D49B3CEFBEC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GRAF_VL!$B$4:$F$4</c:f>
              <c:numCache>
                <c:formatCode>#,##0.00</c:formatCode>
                <c:ptCount val="5"/>
                <c:pt idx="0">
                  <c:v>13.607017611518309</c:v>
                </c:pt>
                <c:pt idx="1">
                  <c:v>11.216207263869684</c:v>
                </c:pt>
                <c:pt idx="2">
                  <c:v>13.217344030835454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D5-4334-BA51-4D49B3CEFBEC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GRAF_VL!$B$12:$F$12</c:f>
              <c:numCache>
                <c:formatCode>#,##0.00</c:formatCode>
                <c:ptCount val="5"/>
                <c:pt idx="0">
                  <c:v>15.512190557815845</c:v>
                </c:pt>
                <c:pt idx="1">
                  <c:v>16.957764053415303</c:v>
                </c:pt>
                <c:pt idx="2">
                  <c:v>19.463172246347007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D5-4334-BA51-4D49B3CEFBEC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GRAF_VL!$B$22:$F$22</c:f>
              <c:numCache>
                <c:formatCode>#,##0.00</c:formatCode>
                <c:ptCount val="5"/>
                <c:pt idx="0">
                  <c:v>9.2041605744724837</c:v>
                </c:pt>
                <c:pt idx="1">
                  <c:v>9.7056898030195438</c:v>
                </c:pt>
                <c:pt idx="2">
                  <c:v>9.1287409232960375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D5-4334-BA51-4D49B3CEFBEC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GRAF_VL!$B$27:$F$27</c:f>
              <c:numCache>
                <c:formatCode>#,##0.00</c:formatCode>
                <c:ptCount val="5"/>
                <c:pt idx="0">
                  <c:v>17.892544642395411</c:v>
                </c:pt>
                <c:pt idx="1">
                  <c:v>17.553714110228327</c:v>
                </c:pt>
                <c:pt idx="2">
                  <c:v>18.663387625187983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D5-4334-BA51-4D49B3CEFBEC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GRAF_VL!$B$31:$F$31</c:f>
              <c:numCache>
                <c:formatCode>#,##0.00</c:formatCode>
                <c:ptCount val="5"/>
                <c:pt idx="0">
                  <c:v>16.690736776799785</c:v>
                </c:pt>
                <c:pt idx="1">
                  <c:v>16.568008288321806</c:v>
                </c:pt>
                <c:pt idx="2">
                  <c:v>14.626508546311845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D5-4334-BA51-4D49B3CE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GRAF_VL!$B$5:$F$5</c:f>
              <c:numCache>
                <c:formatCode>#,##0.00</c:formatCode>
                <c:ptCount val="5"/>
                <c:pt idx="0">
                  <c:v>5.9571409516642531</c:v>
                </c:pt>
                <c:pt idx="1">
                  <c:v>4.3407378045748946</c:v>
                </c:pt>
                <c:pt idx="2">
                  <c:v>2.7471591561203481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4-47B2-8061-F9E38493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GRAF_VL!$B$6:$F$6</c:f>
              <c:numCache>
                <c:formatCode>#,##0.00</c:formatCode>
                <c:ptCount val="5"/>
                <c:pt idx="0">
                  <c:v>9.8693241469775685</c:v>
                </c:pt>
                <c:pt idx="1">
                  <c:v>3.4443113949012329</c:v>
                </c:pt>
                <c:pt idx="2">
                  <c:v>13.634290789701282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F-49EC-92D6-12DBDBEC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GRAF_VL!$B$3:$E$3</c:f>
              <c:numCache>
                <c:formatCode>#,##0.00</c:formatCode>
                <c:ptCount val="4"/>
                <c:pt idx="0">
                  <c:v>12.777885280528732</c:v>
                </c:pt>
                <c:pt idx="1">
                  <c:v>13.166079114220343</c:v>
                </c:pt>
                <c:pt idx="2">
                  <c:v>13.049514566221992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3-4F64-976C-048AAB8D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GRAF_VL!$B$7:$F$7</c:f>
              <c:numCache>
                <c:formatCode>#,##0.00</c:formatCode>
                <c:ptCount val="5"/>
                <c:pt idx="0">
                  <c:v>7.5246216744123791</c:v>
                </c:pt>
                <c:pt idx="1">
                  <c:v>6.8347902347622149</c:v>
                </c:pt>
                <c:pt idx="2">
                  <c:v>7.5727683477637404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D-4DE2-A919-679510DDB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GRAF_VL!$B$8:$F$8</c:f>
              <c:numCache>
                <c:formatCode>#,##0.00</c:formatCode>
                <c:ptCount val="5"/>
                <c:pt idx="0">
                  <c:v>11.120902548256039</c:v>
                </c:pt>
                <c:pt idx="1">
                  <c:v>6.4393547927214767</c:v>
                </c:pt>
                <c:pt idx="2">
                  <c:v>7.6705513585705587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2-4A8C-BF60-4DF5FA52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GRAF_VL!$B$9:$F$9</c:f>
              <c:numCache>
                <c:formatCode>#,##0.00</c:formatCode>
                <c:ptCount val="5"/>
                <c:pt idx="0">
                  <c:v>20.033399773371709</c:v>
                </c:pt>
                <c:pt idx="1">
                  <c:v>17.020989208536321</c:v>
                </c:pt>
                <c:pt idx="2">
                  <c:v>15.991906658262705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E-4001-8E8D-6A5E5E9C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GRAF_VL!$B$10:$F$10</c:f>
              <c:numCache>
                <c:formatCode>#,##0.00</c:formatCode>
                <c:ptCount val="5"/>
                <c:pt idx="0">
                  <c:v>26.613183435298705</c:v>
                </c:pt>
                <c:pt idx="1">
                  <c:v>38.326976586340727</c:v>
                </c:pt>
                <c:pt idx="2">
                  <c:v>36.268913346469617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6-45AA-81D8-9ED60893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GRAF_VL!$B$11:$F$11</c:f>
              <c:numCache>
                <c:formatCode>#,##0.00</c:formatCode>
                <c:ptCount val="5"/>
                <c:pt idx="0">
                  <c:v>26.358405179313007</c:v>
                </c:pt>
                <c:pt idx="1">
                  <c:v>24.689222514659591</c:v>
                </c:pt>
                <c:pt idx="2">
                  <c:v>33.34962975248532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5-4084-A199-AA2037A9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GRAF_VL!$B$13:$F$13</c:f>
              <c:numCache>
                <c:formatCode>#,##0.00</c:formatCode>
                <c:ptCount val="5"/>
                <c:pt idx="0">
                  <c:v>12.01022357542214</c:v>
                </c:pt>
                <c:pt idx="1">
                  <c:v>18.754496596689822</c:v>
                </c:pt>
                <c:pt idx="2">
                  <c:v>19.647432458994825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F-4214-BC60-D274CB393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GRAF_VL!$B$14:$F$14</c:f>
              <c:numCache>
                <c:formatCode>#,##0.00</c:formatCode>
                <c:ptCount val="5"/>
                <c:pt idx="0">
                  <c:v>25.634517747092303</c:v>
                </c:pt>
                <c:pt idx="1">
                  <c:v>29.040225569034767</c:v>
                </c:pt>
                <c:pt idx="2">
                  <c:v>31.220730737786013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2-4323-B914-34AF972B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GRAF_VL!$B$15:$F$15</c:f>
              <c:numCache>
                <c:formatCode>#,##0.00</c:formatCode>
                <c:ptCount val="5"/>
                <c:pt idx="0">
                  <c:v>9.7175024452223138</c:v>
                </c:pt>
                <c:pt idx="1">
                  <c:v>8.3410570633550805</c:v>
                </c:pt>
                <c:pt idx="2">
                  <c:v>14.710480212182187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2AB-907B-D1FACF7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GRAF_VL!$B$16:$F$16</c:f>
              <c:numCache>
                <c:formatCode>#,##0.00</c:formatCode>
                <c:ptCount val="5"/>
                <c:pt idx="0">
                  <c:v>12.881895295824721</c:v>
                </c:pt>
                <c:pt idx="1">
                  <c:v>12.577257046234832</c:v>
                </c:pt>
                <c:pt idx="2">
                  <c:v>13.078139874049711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6-4B61-8816-8C920615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GRAF_VL!$B$17:$F$17</c:f>
              <c:numCache>
                <c:formatCode>#,##0.00</c:formatCode>
                <c:ptCount val="5"/>
                <c:pt idx="0">
                  <c:v>13.457109255474144</c:v>
                </c:pt>
                <c:pt idx="1">
                  <c:v>20.122654795550499</c:v>
                </c:pt>
                <c:pt idx="2">
                  <c:v>20.530542360047129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3-4A8D-A407-6FE5BA3FF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GRAF_VL!$B$18:$F$18</c:f>
              <c:numCache>
                <c:formatCode>#,##0.00</c:formatCode>
                <c:ptCount val="5"/>
                <c:pt idx="0">
                  <c:v>13.767374028468328</c:v>
                </c:pt>
                <c:pt idx="1">
                  <c:v>13.233866385270641</c:v>
                </c:pt>
                <c:pt idx="2">
                  <c:v>16.205767054474638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1-414A-B7CB-6F727DDAB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GRAF_VL!$B$19:$F$19</c:f>
              <c:numCache>
                <c:formatCode>#,##0.00</c:formatCode>
                <c:ptCount val="5"/>
                <c:pt idx="0">
                  <c:v>16.469814563233058</c:v>
                </c:pt>
                <c:pt idx="1">
                  <c:v>13.435365844350596</c:v>
                </c:pt>
                <c:pt idx="2">
                  <c:v>15.787245066446919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46ED-8525-ED50B70A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GRAF_VL!$B$20:$F$20</c:f>
              <c:numCache>
                <c:formatCode>#,##0.00</c:formatCode>
                <c:ptCount val="5"/>
                <c:pt idx="0">
                  <c:v>5.0013334619341094</c:v>
                </c:pt>
                <c:pt idx="1">
                  <c:v>5.5887830039476416</c:v>
                </c:pt>
                <c:pt idx="2">
                  <c:v>7.8389439385368016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D-4988-9A78-7C5C19CE5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GRAF_VL!$B$21:$F$21</c:f>
              <c:numCache>
                <c:formatCode>#,##0.00</c:formatCode>
                <c:ptCount val="5"/>
                <c:pt idx="0">
                  <c:v>14.504608874215876</c:v>
                </c:pt>
                <c:pt idx="1">
                  <c:v>14.547252161321609</c:v>
                </c:pt>
                <c:pt idx="2">
                  <c:v>15.067610094103326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0-44AB-92B0-A57F9B9E1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GRAF_VL!$B$23:$F$23</c:f>
              <c:numCache>
                <c:formatCode>#,##0.00</c:formatCode>
                <c:ptCount val="5"/>
                <c:pt idx="0">
                  <c:v>15.54541135285044</c:v>
                </c:pt>
                <c:pt idx="1">
                  <c:v>10.958971407483702</c:v>
                </c:pt>
                <c:pt idx="2">
                  <c:v>18.870372848539702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7-4CCC-9F49-A5D778F3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GRAF_VL!$B$24:$F$24</c:f>
              <c:numCache>
                <c:formatCode>#,##0.00</c:formatCode>
                <c:ptCount val="5"/>
                <c:pt idx="0">
                  <c:v>25.459428534776336</c:v>
                </c:pt>
                <c:pt idx="1">
                  <c:v>26.036624265825143</c:v>
                </c:pt>
                <c:pt idx="2">
                  <c:v>21.307439168893417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4533-B561-0030D6FAF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GRAF_VL!$B$25:$F$25</c:f>
              <c:numCache>
                <c:formatCode>#,##0.00</c:formatCode>
                <c:ptCount val="5"/>
                <c:pt idx="0">
                  <c:v>3.9039049778845416</c:v>
                </c:pt>
                <c:pt idx="1">
                  <c:v>3.5520566910265194</c:v>
                </c:pt>
                <c:pt idx="2">
                  <c:v>3.7146349322729639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0-4C92-9113-D822763B7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GRAF_VL!$B$26:$F$26</c:f>
              <c:numCache>
                <c:formatCode>#,##0.00</c:formatCode>
                <c:ptCount val="5"/>
                <c:pt idx="0">
                  <c:v>5.8322736049288819</c:v>
                </c:pt>
                <c:pt idx="1">
                  <c:v>6.9353067797210404</c:v>
                </c:pt>
                <c:pt idx="2">
                  <c:v>5.9434930848663319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B-4AF2-A332-1E26E0CB1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GRAF_VL!$B$28:$F$28</c:f>
              <c:numCache>
                <c:formatCode>#,##0.00</c:formatCode>
                <c:ptCount val="5"/>
                <c:pt idx="0">
                  <c:v>19.460932474211919</c:v>
                </c:pt>
                <c:pt idx="1">
                  <c:v>20.378101427772698</c:v>
                </c:pt>
                <c:pt idx="2">
                  <c:v>23.948974641410146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7-4B98-AACE-89F6F9733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GRAF_VL!$B$29:$F$29</c:f>
              <c:numCache>
                <c:formatCode>#,##0.00</c:formatCode>
                <c:ptCount val="5"/>
                <c:pt idx="0">
                  <c:v>17.613300670889572</c:v>
                </c:pt>
                <c:pt idx="1">
                  <c:v>15.771271305969037</c:v>
                </c:pt>
                <c:pt idx="2">
                  <c:v>15.397419606093763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49B0-A22C-F3658298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GRAF_VL!$B$30:$F$30</c:f>
              <c:numCache>
                <c:formatCode>#,##0.00</c:formatCode>
                <c:ptCount val="5"/>
                <c:pt idx="0">
                  <c:v>15.92954944250206</c:v>
                </c:pt>
                <c:pt idx="1">
                  <c:v>15.870358568695144</c:v>
                </c:pt>
                <c:pt idx="2">
                  <c:v>15.582586980494893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9-4590-86E2-617D79F0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GRAF_VL!$B$32:$F$32</c:f>
              <c:numCache>
                <c:formatCode>#,##0.00</c:formatCode>
                <c:ptCount val="5"/>
                <c:pt idx="0">
                  <c:v>6.8106665215459339</c:v>
                </c:pt>
                <c:pt idx="1">
                  <c:v>5.8698454223492851</c:v>
                </c:pt>
                <c:pt idx="2">
                  <c:v>6.7084936204139352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2-4554-B6CA-907084DC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GRAF_VL!$B$33:$F$33</c:f>
              <c:numCache>
                <c:formatCode>#,##0.00</c:formatCode>
                <c:ptCount val="5"/>
                <c:pt idx="0">
                  <c:v>19.095340670701553</c:v>
                </c:pt>
                <c:pt idx="1">
                  <c:v>21.094442606719667</c:v>
                </c:pt>
                <c:pt idx="2">
                  <c:v>13.359893332576869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A-4278-ABAD-5BF68007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GRAF_VL!$B$34:$F$34</c:f>
              <c:numCache>
                <c:formatCode>#,##0.00</c:formatCode>
                <c:ptCount val="5"/>
                <c:pt idx="0">
                  <c:v>23.903218427728913</c:v>
                </c:pt>
                <c:pt idx="1">
                  <c:v>23.470566471857943</c:v>
                </c:pt>
                <c:pt idx="2">
                  <c:v>21.268614530478153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C-4F96-BA85-2A8F81BB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GRAF_VL!$B$35:$F$35</c:f>
              <c:numCache>
                <c:formatCode>#,##0.00</c:formatCode>
                <c:ptCount val="5"/>
                <c:pt idx="0">
                  <c:v>21.433906850015124</c:v>
                </c:pt>
                <c:pt idx="1">
                  <c:v>18.132378165442255</c:v>
                </c:pt>
                <c:pt idx="2">
                  <c:v>18.405292903460669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F-47B7-894B-126A40FE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BD-41E9-9E82-29A0C3915442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GRAF_CAM!$B$3:$F$3</c:f>
              <c:numCache>
                <c:formatCode>#,##0.00</c:formatCode>
                <c:ptCount val="5"/>
                <c:pt idx="0">
                  <c:v>6.6402755578718997</c:v>
                </c:pt>
                <c:pt idx="1">
                  <c:v>6.1163425264024083</c:v>
                </c:pt>
                <c:pt idx="2">
                  <c:v>7.8992662369764428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D-41E9-9E82-29A0C3915442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GRAF_CAM!$B$4:$F$4</c:f>
              <c:numCache>
                <c:formatCode>#,##0.00</c:formatCode>
                <c:ptCount val="5"/>
                <c:pt idx="0">
                  <c:v>4.4908435946376848</c:v>
                </c:pt>
                <c:pt idx="1">
                  <c:v>3.7311571823120286</c:v>
                </c:pt>
                <c:pt idx="2">
                  <c:v>8.2151898918519954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BD-41E9-9E82-29A0C3915442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GRAF_CAM!$B$12:$F$12</c:f>
              <c:numCache>
                <c:formatCode>#,##0.00</c:formatCode>
                <c:ptCount val="5"/>
                <c:pt idx="0">
                  <c:v>6.9734551114939851</c:v>
                </c:pt>
                <c:pt idx="1">
                  <c:v>7.3577489388430619</c:v>
                </c:pt>
                <c:pt idx="2">
                  <c:v>11.054948295721033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BD-41E9-9E82-29A0C3915442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GRAF_CAM!$B$22:$F$22</c:f>
              <c:numCache>
                <c:formatCode>#,##0.00</c:formatCode>
                <c:ptCount val="5"/>
                <c:pt idx="0">
                  <c:v>5.5513408223564689</c:v>
                </c:pt>
                <c:pt idx="1">
                  <c:v>5.0412485407275271</c:v>
                </c:pt>
                <c:pt idx="2">
                  <c:v>6.0478433400375122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BD-41E9-9E82-29A0C3915442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GRAF_CAM!$B$27:$F$27</c:f>
              <c:numCache>
                <c:formatCode>#,##0.00</c:formatCode>
                <c:ptCount val="5"/>
                <c:pt idx="0">
                  <c:v>8.076240616067194</c:v>
                </c:pt>
                <c:pt idx="1">
                  <c:v>7.7078161454248599</c:v>
                </c:pt>
                <c:pt idx="2">
                  <c:v>8.3173421976023416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D-41E9-9E82-29A0C3915442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GRAF_CAM!$B$31:$F$31</c:f>
              <c:numCache>
                <c:formatCode>#,##0.00</c:formatCode>
                <c:ptCount val="5"/>
                <c:pt idx="0">
                  <c:v>9.5142911382144586</c:v>
                </c:pt>
                <c:pt idx="1">
                  <c:v>7.4711859320298863</c:v>
                </c:pt>
                <c:pt idx="2">
                  <c:v>10.449209271385845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D-41E9-9E82-29A0C39154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1223951987214726E-2"/>
              <c:y val="0.1595008739889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6.6402755578718997</c:v>
                </c:pt>
                <c:pt idx="1">
                  <c:v>6.1163425264024083</c:v>
                </c:pt>
                <c:pt idx="2">
                  <c:v>7.8992662369764428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4-4A37-985B-1F7CC6690C5D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GRAF_CAM!$B$4:$E$4</c:f>
              <c:numCache>
                <c:formatCode>#,##0.00</c:formatCode>
                <c:ptCount val="4"/>
                <c:pt idx="0">
                  <c:v>4.4908435946376848</c:v>
                </c:pt>
                <c:pt idx="1">
                  <c:v>3.7311571823120286</c:v>
                </c:pt>
                <c:pt idx="2">
                  <c:v>8.2151898918519954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4-4A37-985B-1F7CC6690C5D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GRAF_CAM!$B$12:$E$12</c:f>
              <c:numCache>
                <c:formatCode>#,##0.00</c:formatCode>
                <c:ptCount val="4"/>
                <c:pt idx="0">
                  <c:v>6.9734551114939851</c:v>
                </c:pt>
                <c:pt idx="1">
                  <c:v>7.3577489388430619</c:v>
                </c:pt>
                <c:pt idx="2">
                  <c:v>11.054948295721033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4-4A37-985B-1F7CC6690C5D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GRAF_CAM!$B$22:$E$22</c:f>
              <c:numCache>
                <c:formatCode>#,##0.00</c:formatCode>
                <c:ptCount val="4"/>
                <c:pt idx="0">
                  <c:v>5.5513408223564689</c:v>
                </c:pt>
                <c:pt idx="1">
                  <c:v>5.0412485407275271</c:v>
                </c:pt>
                <c:pt idx="2">
                  <c:v>6.0478433400375122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C4-4A37-985B-1F7CC6690C5D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GRAF_CAM!$B$27:$E$27</c:f>
              <c:numCache>
                <c:formatCode>#,##0.00</c:formatCode>
                <c:ptCount val="4"/>
                <c:pt idx="0">
                  <c:v>8.076240616067194</c:v>
                </c:pt>
                <c:pt idx="1">
                  <c:v>7.7078161454248599</c:v>
                </c:pt>
                <c:pt idx="2">
                  <c:v>8.3173421976023416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C4-4A37-985B-1F7CC6690C5D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GRAF_CAM!$B$31:$E$31</c:f>
              <c:numCache>
                <c:formatCode>#,##0.00</c:formatCode>
                <c:ptCount val="4"/>
                <c:pt idx="0">
                  <c:v>9.5142911382144586</c:v>
                </c:pt>
                <c:pt idx="1">
                  <c:v>7.4711859320298863</c:v>
                </c:pt>
                <c:pt idx="2">
                  <c:v>10.449209271385845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C4-4A37-985B-1F7CC6690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GRAF_CAM!$B$3:$F$3</c:f>
              <c:numCache>
                <c:formatCode>#,##0.00</c:formatCode>
                <c:ptCount val="5"/>
                <c:pt idx="0">
                  <c:v>6.6402755578718997</c:v>
                </c:pt>
                <c:pt idx="1">
                  <c:v>6.1163425264024083</c:v>
                </c:pt>
                <c:pt idx="2">
                  <c:v>7.8992662369764428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B-4786-A59F-E405B6D1942E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GRAF_CAM!$B$4:$F$4</c:f>
              <c:numCache>
                <c:formatCode>#,##0.00</c:formatCode>
                <c:ptCount val="5"/>
                <c:pt idx="0">
                  <c:v>4.4908435946376848</c:v>
                </c:pt>
                <c:pt idx="1">
                  <c:v>3.7311571823120286</c:v>
                </c:pt>
                <c:pt idx="2">
                  <c:v>8.2151898918519954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B-4786-A59F-E405B6D1942E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GRAF_CAM!$B$12:$F$12</c:f>
              <c:numCache>
                <c:formatCode>#,##0.00</c:formatCode>
                <c:ptCount val="5"/>
                <c:pt idx="0">
                  <c:v>6.9734551114939851</c:v>
                </c:pt>
                <c:pt idx="1">
                  <c:v>7.3577489388430619</c:v>
                </c:pt>
                <c:pt idx="2">
                  <c:v>11.054948295721033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B-4786-A59F-E405B6D1942E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GRAF_CAM!$B$22:$F$22</c:f>
              <c:numCache>
                <c:formatCode>#,##0.00</c:formatCode>
                <c:ptCount val="5"/>
                <c:pt idx="0">
                  <c:v>5.5513408223564689</c:v>
                </c:pt>
                <c:pt idx="1">
                  <c:v>5.0412485407275271</c:v>
                </c:pt>
                <c:pt idx="2">
                  <c:v>6.0478433400375122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B-4786-A59F-E405B6D1942E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GRAF_CAM!$B$27:$F$27</c:f>
              <c:numCache>
                <c:formatCode>#,##0.00</c:formatCode>
                <c:ptCount val="5"/>
                <c:pt idx="0">
                  <c:v>8.076240616067194</c:v>
                </c:pt>
                <c:pt idx="1">
                  <c:v>7.7078161454248599</c:v>
                </c:pt>
                <c:pt idx="2">
                  <c:v>8.3173421976023416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3B-4786-A59F-E405B6D1942E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GRAF_CAM!$B$31:$F$31</c:f>
              <c:numCache>
                <c:formatCode>#,##0.00</c:formatCode>
                <c:ptCount val="5"/>
                <c:pt idx="0">
                  <c:v>9.5142911382144586</c:v>
                </c:pt>
                <c:pt idx="1">
                  <c:v>7.4711859320298863</c:v>
                </c:pt>
                <c:pt idx="2">
                  <c:v>10.449209271385845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3B-4786-A59F-E405B6D19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GRAF_CAM!$B$5:$F$5</c:f>
              <c:numCache>
                <c:formatCode>#,##0.00</c:formatCode>
                <c:ptCount val="5"/>
                <c:pt idx="0">
                  <c:v>2.823957248546451</c:v>
                </c:pt>
                <c:pt idx="1">
                  <c:v>2.7302285482396549</c:v>
                </c:pt>
                <c:pt idx="2">
                  <c:v>5.078238531492965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4-4068-9851-94ED632A3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GRAF_CAM!$B$6:$F$6</c:f>
              <c:numCache>
                <c:formatCode>#,##0.00</c:formatCode>
                <c:ptCount val="5"/>
                <c:pt idx="0">
                  <c:v>0</c:v>
                </c:pt>
                <c:pt idx="1">
                  <c:v>4.1940074612686562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665-87AB-68322979C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GRAF_CAM!$B$3:$E$3</c:f>
              <c:numCache>
                <c:formatCode>#,##0.00</c:formatCode>
                <c:ptCount val="4"/>
                <c:pt idx="0">
                  <c:v>6.6402755578718997</c:v>
                </c:pt>
                <c:pt idx="1">
                  <c:v>6.1163425264024083</c:v>
                </c:pt>
                <c:pt idx="2">
                  <c:v>7.8992662369764428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3-47E3-AC2C-5747BF0D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GRAF_CAM!$B$7:$F$7</c:f>
              <c:numCache>
                <c:formatCode>#,##0.00</c:formatCode>
                <c:ptCount val="5"/>
                <c:pt idx="0">
                  <c:v>1.9205606998092462</c:v>
                </c:pt>
                <c:pt idx="1">
                  <c:v>4.3484073446840794</c:v>
                </c:pt>
                <c:pt idx="2">
                  <c:v>6.1815537951682584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9-4511-A5DE-08A1CC4C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GRAF_CAM!$B$8:$F$8</c:f>
              <c:numCache>
                <c:formatCode>#,##0.00</c:formatCode>
                <c:ptCount val="5"/>
                <c:pt idx="0">
                  <c:v>3.3196689498223004</c:v>
                </c:pt>
                <c:pt idx="1">
                  <c:v>2.6888639411411006</c:v>
                </c:pt>
                <c:pt idx="2">
                  <c:v>10.722967206605812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9A8-9D37-30FC7076C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GRAF_CAM!$B$9:$F$9</c:f>
              <c:numCache>
                <c:formatCode>#,##0.00</c:formatCode>
                <c:ptCount val="5"/>
                <c:pt idx="0">
                  <c:v>8.5617484168544866</c:v>
                </c:pt>
                <c:pt idx="1">
                  <c:v>5.1030112474884115</c:v>
                </c:pt>
                <c:pt idx="2">
                  <c:v>5.3867782393427648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4DAD-8D61-A42A1115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GRAF_CAM!$B$10:$F$10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A-4A58-BB1B-0D104DB49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GRAF_CAM!$B$11:$F$11</c:f>
              <c:numCache>
                <c:formatCode>#,##0.00</c:formatCode>
                <c:ptCount val="5"/>
                <c:pt idx="0">
                  <c:v>7.5603343427635075</c:v>
                </c:pt>
                <c:pt idx="1">
                  <c:v>6.0195730277742303</c:v>
                </c:pt>
                <c:pt idx="2">
                  <c:v>13.896079179761616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2-46D9-A19A-5F642C813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GRAF_CAM!$B$13:$F$13</c:f>
              <c:numCache>
                <c:formatCode>#,##0.00</c:formatCode>
                <c:ptCount val="5"/>
                <c:pt idx="0">
                  <c:v>9.8833767466890787</c:v>
                </c:pt>
                <c:pt idx="1">
                  <c:v>40.924313447330583</c:v>
                </c:pt>
                <c:pt idx="2">
                  <c:v>42.173266302942636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6-40E3-9DD8-38CC88E9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GRAF_CAM!$B$14:$F$14</c:f>
              <c:numCache>
                <c:formatCode>#,##0.00</c:formatCode>
                <c:ptCount val="5"/>
                <c:pt idx="0">
                  <c:v>7.5787479807049243</c:v>
                </c:pt>
                <c:pt idx="1">
                  <c:v>6.5260313504296539</c:v>
                </c:pt>
                <c:pt idx="2">
                  <c:v>9.0513378336634283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A-4BE8-8216-A609E3CD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GRAF_CAM!$B$15:$F$15</c:f>
              <c:numCache>
                <c:formatCode>#,##0.00</c:formatCode>
                <c:ptCount val="5"/>
                <c:pt idx="0">
                  <c:v>9.4790091713871689</c:v>
                </c:pt>
                <c:pt idx="1">
                  <c:v>2.8360879487120543</c:v>
                </c:pt>
                <c:pt idx="2">
                  <c:v>7.8778202316070489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F-4746-BC1A-DFC61FB8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GRAF_CAM!$B$16:$F$16</c:f>
              <c:numCache>
                <c:formatCode>#,##0.00</c:formatCode>
                <c:ptCount val="5"/>
                <c:pt idx="0">
                  <c:v>3.4317642445804837</c:v>
                </c:pt>
                <c:pt idx="1">
                  <c:v>5.9370348130775641</c:v>
                </c:pt>
                <c:pt idx="2">
                  <c:v>6.5516229494735034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C-4571-A509-43EC6C243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GRAF_CAM!$B$17:$F$17</c:f>
              <c:numCache>
                <c:formatCode>#,##0.00</c:formatCode>
                <c:ptCount val="5"/>
                <c:pt idx="0">
                  <c:v>4.4921269621754387</c:v>
                </c:pt>
                <c:pt idx="1">
                  <c:v>2.3782899292735871</c:v>
                </c:pt>
                <c:pt idx="2">
                  <c:v>4.4633428519788607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0-431A-BB15-923CACE6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GRAF_CAM!$B$18:$F$18</c:f>
              <c:numCache>
                <c:formatCode>#,##0.00</c:formatCode>
                <c:ptCount val="5"/>
                <c:pt idx="0">
                  <c:v>5.8083396172018746</c:v>
                </c:pt>
                <c:pt idx="1">
                  <c:v>9.9348290856644397</c:v>
                </c:pt>
                <c:pt idx="2">
                  <c:v>14.025438087988299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8-4262-B2D1-F43BFD57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GRAF_CAM!$B$19:$F$19</c:f>
              <c:numCache>
                <c:formatCode>#,##0.00</c:formatCode>
                <c:ptCount val="5"/>
                <c:pt idx="0">
                  <c:v>8.3141696764690867</c:v>
                </c:pt>
                <c:pt idx="1">
                  <c:v>10.348550530925799</c:v>
                </c:pt>
                <c:pt idx="2">
                  <c:v>10.240527395866165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7E8-8059-6EED84FF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GRAF_CAM!$B$20:$F$20</c:f>
              <c:numCache>
                <c:formatCode>#,##0.00</c:formatCode>
                <c:ptCount val="5"/>
                <c:pt idx="0">
                  <c:v>2.851805824862105</c:v>
                </c:pt>
                <c:pt idx="1">
                  <c:v>0.9689917927697671</c:v>
                </c:pt>
                <c:pt idx="2">
                  <c:v>6.730721857826607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D-41B7-8848-CCD790DD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GRAF_CAM!$B$21:$F$21</c:f>
              <c:numCache>
                <c:formatCode>#,##0.00</c:formatCode>
                <c:ptCount val="5"/>
                <c:pt idx="0">
                  <c:v>20.915163590861887</c:v>
                </c:pt>
                <c:pt idx="1">
                  <c:v>11.72339105624407</c:v>
                </c:pt>
                <c:pt idx="2">
                  <c:v>23.867806156645511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4D45-97E9-7B1A2E963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GRAF_CAM!$B$23:$F$23</c:f>
              <c:numCache>
                <c:formatCode>#,##0.00</c:formatCode>
                <c:ptCount val="5"/>
                <c:pt idx="0">
                  <c:v>2.4948540060202928</c:v>
                </c:pt>
                <c:pt idx="1">
                  <c:v>2.5221801896103218</c:v>
                </c:pt>
                <c:pt idx="2">
                  <c:v>8.7601946871167939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C-4D3E-893A-F88AC388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GRAF_CAM!$B$24:$F$24</c:f>
              <c:numCache>
                <c:formatCode>#,##0.00</c:formatCode>
                <c:ptCount val="5"/>
                <c:pt idx="0">
                  <c:v>9.877909112244307</c:v>
                </c:pt>
                <c:pt idx="1">
                  <c:v>7.7926557017698803</c:v>
                </c:pt>
                <c:pt idx="2">
                  <c:v>9.2513307645689746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EEC-A5B1-924E1FEE1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GRAF_CAM!$B$25:$F$25</c:f>
              <c:numCache>
                <c:formatCode>#,##0.00</c:formatCode>
                <c:ptCount val="5"/>
                <c:pt idx="0">
                  <c:v>2.2677456768648052</c:v>
                </c:pt>
                <c:pt idx="1">
                  <c:v>2.4071211419569924</c:v>
                </c:pt>
                <c:pt idx="2">
                  <c:v>2.9431423711826556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B-4C64-B400-9EC86EAC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GRAF_CAM!$B$26:$F$26</c:f>
              <c:numCache>
                <c:formatCode>#,##0.00</c:formatCode>
                <c:ptCount val="5"/>
                <c:pt idx="0">
                  <c:v>4.0663421657917977</c:v>
                </c:pt>
                <c:pt idx="1">
                  <c:v>4.1300628934394403</c:v>
                </c:pt>
                <c:pt idx="2">
                  <c:v>4.7192803794214271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0-4642-BE6F-9EFC6EDA1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GRAF_CAM!$B$28:$F$28</c:f>
              <c:numCache>
                <c:formatCode>#,##0.00</c:formatCode>
                <c:ptCount val="5"/>
                <c:pt idx="0">
                  <c:v>7.8926090084222844</c:v>
                </c:pt>
                <c:pt idx="1">
                  <c:v>6.9960746003031806</c:v>
                </c:pt>
                <c:pt idx="2">
                  <c:v>8.7125985288645147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F-4DAA-8904-F054E7A6A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GRAF_CAM!$B$29:$F$29</c:f>
              <c:numCache>
                <c:formatCode>#,##0.00</c:formatCode>
                <c:ptCount val="5"/>
                <c:pt idx="0">
                  <c:v>10.04367167316677</c:v>
                </c:pt>
                <c:pt idx="1">
                  <c:v>10.161527001367579</c:v>
                </c:pt>
                <c:pt idx="2">
                  <c:v>9.0415272020911139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C-45E3-90E5-2C46157D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GRAF_CAM!$B$30:$F$30</c:f>
              <c:numCache>
                <c:formatCode>#,##0.00</c:formatCode>
                <c:ptCount val="5"/>
                <c:pt idx="0">
                  <c:v>6.4133069560860152</c:v>
                </c:pt>
                <c:pt idx="1">
                  <c:v>6.7205531745200817</c:v>
                </c:pt>
                <c:pt idx="2">
                  <c:v>7.1858872204374133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DAE-92F5-237CF8BA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GRAF_CAM!$B$32:$F$32</c:f>
              <c:numCache>
                <c:formatCode>#,##0.00</c:formatCode>
                <c:ptCount val="5"/>
                <c:pt idx="0">
                  <c:v>9.778146403317507</c:v>
                </c:pt>
                <c:pt idx="1">
                  <c:v>7.0971415873082764</c:v>
                </c:pt>
                <c:pt idx="2">
                  <c:v>8.3008053620215652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1C-9D6A-11C470F7B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GRAF_CAM!$B$33:$F$33</c:f>
              <c:numCache>
                <c:formatCode>#,##0.00</c:formatCode>
                <c:ptCount val="5"/>
                <c:pt idx="0">
                  <c:v>7.6162444464668067</c:v>
                </c:pt>
                <c:pt idx="1">
                  <c:v>7.6102468483056045</c:v>
                </c:pt>
                <c:pt idx="2">
                  <c:v>9.8184276536700548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4-4153-8A7E-AA3A320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GRAF_CAM!$B$34:$F$34</c:f>
              <c:numCache>
                <c:formatCode>#,##0.00</c:formatCode>
                <c:ptCount val="5"/>
                <c:pt idx="0">
                  <c:v>11.07774874196047</c:v>
                </c:pt>
                <c:pt idx="1">
                  <c:v>6.42487584002044</c:v>
                </c:pt>
                <c:pt idx="2">
                  <c:v>13.912473282102738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2C8-99A2-293F41E4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GRAF_CAM!$B$35:$F$35</c:f>
              <c:numCache>
                <c:formatCode>#,##0.00</c:formatCode>
                <c:ptCount val="5"/>
                <c:pt idx="0">
                  <c:v>8.6849147001940743</c:v>
                </c:pt>
                <c:pt idx="1">
                  <c:v>8.3559468191893931</c:v>
                </c:pt>
                <c:pt idx="2">
                  <c:v>13.032255973675531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5-4299-A4A1-A6DEF53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51-44FC-93A8-13BDE88E08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GRAF_OUT!$B$3:$F$3</c:f>
              <c:numCache>
                <c:formatCode>#,##0.00</c:formatCode>
                <c:ptCount val="5"/>
                <c:pt idx="0">
                  <c:v>1.9060251473069176</c:v>
                </c:pt>
                <c:pt idx="1">
                  <c:v>2.0461754286809386</c:v>
                </c:pt>
                <c:pt idx="2">
                  <c:v>1.8346662988700724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1-44FC-93A8-13BDE88E08BF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GRAF_OUT!$B$4:$F$4</c:f>
              <c:numCache>
                <c:formatCode>#,##0.00</c:formatCode>
                <c:ptCount val="5"/>
                <c:pt idx="0">
                  <c:v>9.5720259463215687</c:v>
                </c:pt>
                <c:pt idx="1">
                  <c:v>11.702937301194925</c:v>
                </c:pt>
                <c:pt idx="2">
                  <c:v>10.379901758002575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1-44FC-93A8-13BDE88E08BF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GRAF_OUT!$B$12:$F$12</c:f>
              <c:numCache>
                <c:formatCode>#,##0.00</c:formatCode>
                <c:ptCount val="5"/>
                <c:pt idx="0">
                  <c:v>8.6866640607249508</c:v>
                </c:pt>
                <c:pt idx="1">
                  <c:v>10.228607097185897</c:v>
                </c:pt>
                <c:pt idx="2">
                  <c:v>9.0302563532131863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51-44FC-93A8-13BDE88E08BF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GRAF_OUT!$B$22:$F$22</c:f>
              <c:numCache>
                <c:formatCode>#,##0.00</c:formatCode>
                <c:ptCount val="5"/>
                <c:pt idx="0">
                  <c:v>3.8833029389767728</c:v>
                </c:pt>
                <c:pt idx="1">
                  <c:v>4.4500245450017148</c:v>
                </c:pt>
                <c:pt idx="2">
                  <c:v>4.1898546114241801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51-44FC-93A8-13BDE88E08BF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951-44FC-93A8-13BDE88E08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GRAF_OUT!$B$27:$F$27</c:f>
              <c:numCache>
                <c:formatCode>#,##0.00</c:formatCode>
                <c:ptCount val="5"/>
                <c:pt idx="0">
                  <c:v>1.1581238533074854</c:v>
                </c:pt>
                <c:pt idx="1">
                  <c:v>1.997580598510915</c:v>
                </c:pt>
                <c:pt idx="2">
                  <c:v>3.2581499112714036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1-44FC-93A8-13BDE88E08BF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GRAF_OUT!$B$31:$F$31</c:f>
              <c:numCache>
                <c:formatCode>#,##0.00</c:formatCode>
                <c:ptCount val="5"/>
                <c:pt idx="0">
                  <c:v>3.7285947928646994</c:v>
                </c:pt>
                <c:pt idx="1">
                  <c:v>6.441721980671085</c:v>
                </c:pt>
                <c:pt idx="2">
                  <c:v>6.2171679130984083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51-44FC-93A8-13BDE88E08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1.9060251473069176</c:v>
                </c:pt>
                <c:pt idx="1">
                  <c:v>2.0461754286809386</c:v>
                </c:pt>
                <c:pt idx="2">
                  <c:v>1.8346662988700724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7-492C-B0CC-670D20C5E5C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GRAF_OUT!$B$4:$E$4</c:f>
              <c:numCache>
                <c:formatCode>#,##0.00</c:formatCode>
                <c:ptCount val="4"/>
                <c:pt idx="0">
                  <c:v>9.5720259463215687</c:v>
                </c:pt>
                <c:pt idx="1">
                  <c:v>11.702937301194925</c:v>
                </c:pt>
                <c:pt idx="2">
                  <c:v>10.379901758002575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7-492C-B0CC-670D20C5E5C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GRAF_OUT!$B$12:$E$12</c:f>
              <c:numCache>
                <c:formatCode>#,##0.00</c:formatCode>
                <c:ptCount val="4"/>
                <c:pt idx="0">
                  <c:v>8.6866640607249508</c:v>
                </c:pt>
                <c:pt idx="1">
                  <c:v>10.228607097185897</c:v>
                </c:pt>
                <c:pt idx="2">
                  <c:v>9.0302563532131863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7-492C-B0CC-670D20C5E5C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GRAF_OUT!$B$22:$E$22</c:f>
              <c:numCache>
                <c:formatCode>#,##0.00</c:formatCode>
                <c:ptCount val="4"/>
                <c:pt idx="0">
                  <c:v>3.8833029389767728</c:v>
                </c:pt>
                <c:pt idx="1">
                  <c:v>4.4500245450017148</c:v>
                </c:pt>
                <c:pt idx="2">
                  <c:v>4.1898546114241801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7-492C-B0CC-670D20C5E5C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GRAF_OUT!$B$27:$E$27</c:f>
              <c:numCache>
                <c:formatCode>#,##0.00</c:formatCode>
                <c:ptCount val="4"/>
                <c:pt idx="0">
                  <c:v>1.1581238533074854</c:v>
                </c:pt>
                <c:pt idx="1">
                  <c:v>1.997580598510915</c:v>
                </c:pt>
                <c:pt idx="2">
                  <c:v>3.2581499112714036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7-492C-B0CC-670D20C5E5C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GRAF_OUT!$B$31:$E$31</c:f>
              <c:numCache>
                <c:formatCode>#,##0.00</c:formatCode>
                <c:ptCount val="4"/>
                <c:pt idx="0">
                  <c:v>3.7285947928646994</c:v>
                </c:pt>
                <c:pt idx="1">
                  <c:v>6.441721980671085</c:v>
                </c:pt>
                <c:pt idx="2">
                  <c:v>6.2171679130984083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7-492C-B0CC-670D20C5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GRAF_OUT!$B$3:$F$3</c:f>
              <c:numCache>
                <c:formatCode>#,##0.00</c:formatCode>
                <c:ptCount val="5"/>
                <c:pt idx="0">
                  <c:v>1.9060251473069176</c:v>
                </c:pt>
                <c:pt idx="1">
                  <c:v>2.0461754286809386</c:v>
                </c:pt>
                <c:pt idx="2">
                  <c:v>1.8346662988700724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6-410F-806A-F0EE5D0277A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GRAF_OUT!$B$4:$F$4</c:f>
              <c:numCache>
                <c:formatCode>#,##0.00</c:formatCode>
                <c:ptCount val="5"/>
                <c:pt idx="0">
                  <c:v>9.5720259463215687</c:v>
                </c:pt>
                <c:pt idx="1">
                  <c:v>11.702937301194925</c:v>
                </c:pt>
                <c:pt idx="2">
                  <c:v>10.379901758002575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6-410F-806A-F0EE5D0277A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GRAF_OUT!$B$12:$F$12</c:f>
              <c:numCache>
                <c:formatCode>#,##0.00</c:formatCode>
                <c:ptCount val="5"/>
                <c:pt idx="0">
                  <c:v>8.6866640607249508</c:v>
                </c:pt>
                <c:pt idx="1">
                  <c:v>10.228607097185897</c:v>
                </c:pt>
                <c:pt idx="2">
                  <c:v>9.0302563532131863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6-410F-806A-F0EE5D0277A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GRAF_OUT!$B$22:$F$22</c:f>
              <c:numCache>
                <c:formatCode>#,##0.00</c:formatCode>
                <c:ptCount val="5"/>
                <c:pt idx="0">
                  <c:v>3.8833029389767728</c:v>
                </c:pt>
                <c:pt idx="1">
                  <c:v>4.4500245450017148</c:v>
                </c:pt>
                <c:pt idx="2">
                  <c:v>4.1898546114241801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6-410F-806A-F0EE5D0277A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GRAF_OUT!$B$27:$F$27</c:f>
              <c:numCache>
                <c:formatCode>#,##0.00</c:formatCode>
                <c:ptCount val="5"/>
                <c:pt idx="0">
                  <c:v>1.1581238533074854</c:v>
                </c:pt>
                <c:pt idx="1">
                  <c:v>1.997580598510915</c:v>
                </c:pt>
                <c:pt idx="2">
                  <c:v>3.2581499112714036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6-410F-806A-F0EE5D0277A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GRAF_OUT!$B$31:$F$31</c:f>
              <c:numCache>
                <c:formatCode>#,##0.00</c:formatCode>
                <c:ptCount val="5"/>
                <c:pt idx="0">
                  <c:v>3.7285947928646994</c:v>
                </c:pt>
                <c:pt idx="1">
                  <c:v>6.441721980671085</c:v>
                </c:pt>
                <c:pt idx="2">
                  <c:v>6.2171679130984083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6-410F-806A-F0EE5D027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5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GRAF_OUT!$B$5:$F$5</c:f>
              <c:numCache>
                <c:formatCode>#,##0.00</c:formatCode>
                <c:ptCount val="5"/>
                <c:pt idx="0">
                  <c:v>14.462316946408636</c:v>
                </c:pt>
                <c:pt idx="1">
                  <c:v>17.433317897422238</c:v>
                </c:pt>
                <c:pt idx="2">
                  <c:v>13.611127540286942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B-41B9-88A5-9F6A72AE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GRAF_OUT!$B$6:$F$6</c:f>
              <c:numCache>
                <c:formatCode>#,##0.00</c:formatCode>
                <c:ptCount val="5"/>
                <c:pt idx="0">
                  <c:v>6.8575392397598245</c:v>
                </c:pt>
                <c:pt idx="1">
                  <c:v>2.1253816482811456</c:v>
                </c:pt>
                <c:pt idx="2">
                  <c:v>7.5905222556077776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0-4EDB-A67C-9DD60825A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GRAF_OUT!$B$3:$E$3</c:f>
              <c:numCache>
                <c:formatCode>#,##0.00</c:formatCode>
                <c:ptCount val="4"/>
                <c:pt idx="0">
                  <c:v>1.9060251473069176</c:v>
                </c:pt>
                <c:pt idx="1">
                  <c:v>2.0461754286809386</c:v>
                </c:pt>
                <c:pt idx="2">
                  <c:v>1.8346662988700724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7-4B1C-8F28-D2D60C01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GRAF_OUT!$B$7:$F$7</c:f>
              <c:numCache>
                <c:formatCode>#,##0.00</c:formatCode>
                <c:ptCount val="5"/>
                <c:pt idx="0">
                  <c:v>2.406880828985317</c:v>
                </c:pt>
                <c:pt idx="1">
                  <c:v>1.2558437547106076</c:v>
                </c:pt>
                <c:pt idx="2">
                  <c:v>1.6997631867354592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4A08-A6E0-66E7FB7A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GRAF_OUT!$B$8:$F$8</c:f>
              <c:numCache>
                <c:formatCode>#,##0.00</c:formatCode>
                <c:ptCount val="5"/>
                <c:pt idx="0">
                  <c:v>15.407599996235151</c:v>
                </c:pt>
                <c:pt idx="1">
                  <c:v>18.514165277259369</c:v>
                </c:pt>
                <c:pt idx="2">
                  <c:v>15.891488245630235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7-4B95-A49C-C9F18459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GRAF_OUT!$B$9:$F$9</c:f>
              <c:numCache>
                <c:formatCode>#,##0.00</c:formatCode>
                <c:ptCount val="5"/>
                <c:pt idx="0">
                  <c:v>4.4725427913738187</c:v>
                </c:pt>
                <c:pt idx="1">
                  <c:v>7.5579607864557872</c:v>
                </c:pt>
                <c:pt idx="2">
                  <c:v>8.0587634357541642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0-481E-831D-A1D19A1A8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GRAF_OUT!$B$10:$F$10</c:f>
              <c:numCache>
                <c:formatCode>#,##0.00</c:formatCode>
                <c:ptCount val="5"/>
                <c:pt idx="0">
                  <c:v>7.5456029042688462</c:v>
                </c:pt>
                <c:pt idx="1">
                  <c:v>4.9397933191135284</c:v>
                </c:pt>
                <c:pt idx="2">
                  <c:v>4.7616207074979648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1-4962-B38E-9509E3C9C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GRAF_OUT!$B$11:$F$11</c:f>
              <c:numCache>
                <c:formatCode>#,##0.00</c:formatCode>
                <c:ptCount val="5"/>
                <c:pt idx="0">
                  <c:v>7.3798626629652695</c:v>
                </c:pt>
                <c:pt idx="1">
                  <c:v>11.64114544064814</c:v>
                </c:pt>
                <c:pt idx="2">
                  <c:v>8.7878059003221782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C-4632-87AB-89E40205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GRAF_OUT!$B$13:$F$13</c:f>
              <c:numCache>
                <c:formatCode>#,##0.00</c:formatCode>
                <c:ptCount val="5"/>
                <c:pt idx="0">
                  <c:v>16.729704720571672</c:v>
                </c:pt>
                <c:pt idx="1">
                  <c:v>4.5616158967372904</c:v>
                </c:pt>
                <c:pt idx="2">
                  <c:v>5.8802298886184223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B-433E-97D4-C4B98DB5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GRAF_OUT!$B$14:$F$14</c:f>
              <c:numCache>
                <c:formatCode>#,##0.00</c:formatCode>
                <c:ptCount val="5"/>
                <c:pt idx="0">
                  <c:v>9.7033659425231935</c:v>
                </c:pt>
                <c:pt idx="1">
                  <c:v>11.403966992966703</c:v>
                </c:pt>
                <c:pt idx="2">
                  <c:v>11.614925789458342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7-43EA-9F34-77BE7160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GRAF_OUT!$B$15:$F$15</c:f>
              <c:numCache>
                <c:formatCode>#,##0.00</c:formatCode>
                <c:ptCount val="5"/>
                <c:pt idx="0">
                  <c:v>6.2422888435984767</c:v>
                </c:pt>
                <c:pt idx="1">
                  <c:v>11.262413814999286</c:v>
                </c:pt>
                <c:pt idx="2">
                  <c:v>7.2813584658566564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1-479E-A89F-A84510F9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GRAF_OUT!$B$16:$F$16</c:f>
              <c:numCache>
                <c:formatCode>#,##0.00</c:formatCode>
                <c:ptCount val="5"/>
                <c:pt idx="0">
                  <c:v>11.565341149126649</c:v>
                </c:pt>
                <c:pt idx="1">
                  <c:v>12.923416650583057</c:v>
                </c:pt>
                <c:pt idx="2">
                  <c:v>10.857850297482903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E-4565-9AD6-CC94F1FD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GRAF_OUT!$B$17:$F$17</c:f>
              <c:numCache>
                <c:formatCode>#,##0.00</c:formatCode>
                <c:ptCount val="5"/>
                <c:pt idx="0">
                  <c:v>13.628321782130222</c:v>
                </c:pt>
                <c:pt idx="1">
                  <c:v>19.001301935209959</c:v>
                </c:pt>
                <c:pt idx="2">
                  <c:v>18.037729887636988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8-4975-A254-5F376F5E7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GRAF_OUT!$B$18:$F$18</c:f>
              <c:numCache>
                <c:formatCode>#,##0.00</c:formatCode>
                <c:ptCount val="5"/>
                <c:pt idx="0">
                  <c:v>5.0380039882291809</c:v>
                </c:pt>
                <c:pt idx="1">
                  <c:v>3.9880628392023074</c:v>
                </c:pt>
                <c:pt idx="2">
                  <c:v>3.1634275679101145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5-433C-B1D5-A77E8769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GRAF_OUT!$B$19:$F$19</c:f>
              <c:numCache>
                <c:formatCode>#,##0.00</c:formatCode>
                <c:ptCount val="5"/>
                <c:pt idx="0">
                  <c:v>5.5450546808183745</c:v>
                </c:pt>
                <c:pt idx="1">
                  <c:v>9.9322619400457182</c:v>
                </c:pt>
                <c:pt idx="2">
                  <c:v>10.07980835641915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9-414F-A2C3-A5342C1B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GRAF_OUT!$B$20:$F$20</c:f>
              <c:numCache>
                <c:formatCode>#,##0.00</c:formatCode>
                <c:ptCount val="5"/>
                <c:pt idx="0">
                  <c:v>10.736015148086729</c:v>
                </c:pt>
                <c:pt idx="1">
                  <c:v>12.437273010414369</c:v>
                </c:pt>
                <c:pt idx="2">
                  <c:v>9.2410684698612222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A-4E80-97FB-809E92ED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GRAF_OUT!$B$21:$F$21</c:f>
              <c:numCache>
                <c:formatCode>#,##0.00</c:formatCode>
                <c:ptCount val="5"/>
                <c:pt idx="0">
                  <c:v>0.11557288161348374</c:v>
                </c:pt>
                <c:pt idx="1">
                  <c:v>0.24731016484632137</c:v>
                </c:pt>
                <c:pt idx="2">
                  <c:v>0.12087583563734908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A-4EAB-9FB6-BAA3C452D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GRAF_OUT!$B$23:$F$23</c:f>
              <c:numCache>
                <c:formatCode>#,##0.00</c:formatCode>
                <c:ptCount val="5"/>
                <c:pt idx="0">
                  <c:v>11.803643787309325</c:v>
                </c:pt>
                <c:pt idx="1">
                  <c:v>15.421856680399085</c:v>
                </c:pt>
                <c:pt idx="2">
                  <c:v>3.4460930299653136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E-4383-87AD-76C968E6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GRAF_OUT!$B$24:$F$24</c:f>
              <c:numCache>
                <c:formatCode>#,##0.00</c:formatCode>
                <c:ptCount val="5"/>
                <c:pt idx="0">
                  <c:v>2.8697155062662296</c:v>
                </c:pt>
                <c:pt idx="1">
                  <c:v>3.0365092628204717</c:v>
                </c:pt>
                <c:pt idx="2">
                  <c:v>3.6878515943617258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F-49DD-8F2C-5C716892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GRAF_OUT!$B$25:$F$25</c:f>
              <c:numCache>
                <c:formatCode>#,##0.00</c:formatCode>
                <c:ptCount val="5"/>
                <c:pt idx="0">
                  <c:v>8.9997470710275298</c:v>
                </c:pt>
                <c:pt idx="1">
                  <c:v>10.838177696885316</c:v>
                </c:pt>
                <c:pt idx="2">
                  <c:v>10.376055391650258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B-4A04-91CC-EE31DABCD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GRAF_OUT!$B$26:$F$26</c:f>
              <c:numCache>
                <c:formatCode>#,##0.00</c:formatCode>
                <c:ptCount val="5"/>
                <c:pt idx="0">
                  <c:v>2.4721153928753519</c:v>
                </c:pt>
                <c:pt idx="1">
                  <c:v>2.6037960747330455</c:v>
                </c:pt>
                <c:pt idx="2">
                  <c:v>2.988437618723192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6-48E8-8324-6A1798D5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GRAF_OUT!$B$28:$F$28</c:f>
              <c:numCache>
                <c:formatCode>#,##0.00</c:formatCode>
                <c:ptCount val="5"/>
                <c:pt idx="0">
                  <c:v>1.5934230704562555</c:v>
                </c:pt>
                <c:pt idx="1">
                  <c:v>2.7608578471671774</c:v>
                </c:pt>
                <c:pt idx="2">
                  <c:v>2.3348408467325656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947-8634-0C62451DD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GRAF_OUT!$B$29:$F$29</c:f>
              <c:numCache>
                <c:formatCode>#,##0.00</c:formatCode>
                <c:ptCount val="5"/>
                <c:pt idx="0">
                  <c:v>0.98636515390442758</c:v>
                </c:pt>
                <c:pt idx="1">
                  <c:v>1.1768154745858865</c:v>
                </c:pt>
                <c:pt idx="2">
                  <c:v>5.2804151166310005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5-4F1D-A2C8-CBA9FC6C5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GRAF_OUT!$B$30:$F$30</c:f>
              <c:numCache>
                <c:formatCode>#,##0.00</c:formatCode>
                <c:ptCount val="5"/>
                <c:pt idx="0">
                  <c:v>0.75802854847485368</c:v>
                </c:pt>
                <c:pt idx="1">
                  <c:v>1.8486193141572846</c:v>
                </c:pt>
                <c:pt idx="2">
                  <c:v>2.4027007191350505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6-428D-AE88-5EC711CD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GRAF_OUT!$B$32:$F$32</c:f>
              <c:numCache>
                <c:formatCode>#,##0.00</c:formatCode>
                <c:ptCount val="5"/>
                <c:pt idx="0">
                  <c:v>0.59058431788285071</c:v>
                </c:pt>
                <c:pt idx="1">
                  <c:v>0.43884884975245941</c:v>
                </c:pt>
                <c:pt idx="2">
                  <c:v>0.31458779209584531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F-4A52-AEBB-F00616C4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GRAF_OUT!$B$33:$F$33</c:f>
              <c:numCache>
                <c:formatCode>#,##0.00</c:formatCode>
                <c:ptCount val="5"/>
                <c:pt idx="0">
                  <c:v>4.6994279111410791</c:v>
                </c:pt>
                <c:pt idx="1">
                  <c:v>8.0527927817200862</c:v>
                </c:pt>
                <c:pt idx="2">
                  <c:v>8.3270938903685749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B-43BC-8610-0B61086D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GRAF_OUT!$B$34:$F$34</c:f>
              <c:numCache>
                <c:formatCode>#,##0.00</c:formatCode>
                <c:ptCount val="5"/>
                <c:pt idx="0">
                  <c:v>5.1107980120343015</c:v>
                </c:pt>
                <c:pt idx="1">
                  <c:v>7.2680626093668455</c:v>
                </c:pt>
                <c:pt idx="2">
                  <c:v>6.8752833894201819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7-49C9-A4E7-C47A12DE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GRAF_OUT!$B$35:$F$35</c:f>
              <c:numCache>
                <c:formatCode>#,##0.00</c:formatCode>
                <c:ptCount val="5"/>
                <c:pt idx="0">
                  <c:v>1.757809114764328</c:v>
                </c:pt>
                <c:pt idx="1">
                  <c:v>5.4758503579677864</c:v>
                </c:pt>
                <c:pt idx="2">
                  <c:v>4.238423530310949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2-491F-8817-48E51DA9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3-4299-A1EA-B7678D4C6D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GRAF_ONI!$B$3:$F$3</c:f>
              <c:numCache>
                <c:formatCode>#,##0.00</c:formatCode>
                <c:ptCount val="5"/>
                <c:pt idx="0">
                  <c:v>1.8900487613445589</c:v>
                </c:pt>
                <c:pt idx="1">
                  <c:v>1.4422232405359627</c:v>
                </c:pt>
                <c:pt idx="2">
                  <c:v>0.52061485612999348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3-4299-A1EA-B7678D4C6D4D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GRAF_ONI!$B$4:$F$4</c:f>
              <c:numCache>
                <c:formatCode>#,##0.00</c:formatCode>
                <c:ptCount val="5"/>
                <c:pt idx="0">
                  <c:v>0.64787074525336208</c:v>
                </c:pt>
                <c:pt idx="1">
                  <c:v>0.79756664146150325</c:v>
                </c:pt>
                <c:pt idx="2">
                  <c:v>0.44333582492026657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3-4299-A1EA-B7678D4C6D4D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GRAF_ONI!$B$12:$F$12</c:f>
              <c:numCache>
                <c:formatCode>#,##0.00</c:formatCode>
                <c:ptCount val="5"/>
                <c:pt idx="0">
                  <c:v>2.4665105722049567</c:v>
                </c:pt>
                <c:pt idx="1">
                  <c:v>1.1139663428424149</c:v>
                </c:pt>
                <c:pt idx="2">
                  <c:v>1.0200421311328036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3-4299-A1EA-B7678D4C6D4D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GRAF_ONI!$B$22:$F$22</c:f>
              <c:numCache>
                <c:formatCode>#,##0.00</c:formatCode>
                <c:ptCount val="5"/>
                <c:pt idx="0">
                  <c:v>2.3961130453548187</c:v>
                </c:pt>
                <c:pt idx="1">
                  <c:v>2.6990177345822599</c:v>
                </c:pt>
                <c:pt idx="2">
                  <c:v>0.35500596899695697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D3-4299-A1EA-B7678D4C6D4D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D3-4299-A1EA-B7678D4C6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GRAF_ONI!$B$27:$F$27</c:f>
              <c:numCache>
                <c:formatCode>#,##0.00</c:formatCode>
                <c:ptCount val="5"/>
                <c:pt idx="0">
                  <c:v>1.6806372806819994</c:v>
                </c:pt>
                <c:pt idx="1">
                  <c:v>0.51616620111806877</c:v>
                </c:pt>
                <c:pt idx="2">
                  <c:v>0.60555813620480292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D3-4299-A1EA-B7678D4C6D4D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GRAF_ONI!$B$31:$F$31</c:f>
              <c:numCache>
                <c:formatCode>#,##0.00</c:formatCode>
                <c:ptCount val="5"/>
                <c:pt idx="0">
                  <c:v>1.0378365132516845</c:v>
                </c:pt>
                <c:pt idx="1">
                  <c:v>0.25696726920839486</c:v>
                </c:pt>
                <c:pt idx="2">
                  <c:v>0.19711130557075329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D3-4299-A1EA-B7678D4C6D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1.8900487613445589</c:v>
                </c:pt>
                <c:pt idx="1">
                  <c:v>1.4422232405359627</c:v>
                </c:pt>
                <c:pt idx="2">
                  <c:v>0.52061485612999348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3-4B3B-A837-8197CEF63D9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GRAF_ONI!$B$4:$E$4</c:f>
              <c:numCache>
                <c:formatCode>#,##0.00</c:formatCode>
                <c:ptCount val="4"/>
                <c:pt idx="0">
                  <c:v>0.64787074525336208</c:v>
                </c:pt>
                <c:pt idx="1">
                  <c:v>0.79756664146150325</c:v>
                </c:pt>
                <c:pt idx="2">
                  <c:v>0.44333582492026657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3-4B3B-A837-8197CEF63D9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GRAF_ONI!$B$12:$E$12</c:f>
              <c:numCache>
                <c:formatCode>#,##0.00</c:formatCode>
                <c:ptCount val="4"/>
                <c:pt idx="0">
                  <c:v>2.4665105722049567</c:v>
                </c:pt>
                <c:pt idx="1">
                  <c:v>1.1139663428424149</c:v>
                </c:pt>
                <c:pt idx="2">
                  <c:v>1.0200421311328036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3-4B3B-A837-8197CEF63D9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GRAF_ONI!$B$22:$E$22</c:f>
              <c:numCache>
                <c:formatCode>#,##0.00</c:formatCode>
                <c:ptCount val="4"/>
                <c:pt idx="0">
                  <c:v>2.3961130453548187</c:v>
                </c:pt>
                <c:pt idx="1">
                  <c:v>2.6990177345822599</c:v>
                </c:pt>
                <c:pt idx="2">
                  <c:v>0.35500596899695697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13-4B3B-A837-8197CEF63D9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GRAF_ONI!$B$27:$E$27</c:f>
              <c:numCache>
                <c:formatCode>#,##0.00</c:formatCode>
                <c:ptCount val="4"/>
                <c:pt idx="0">
                  <c:v>1.6806372806819994</c:v>
                </c:pt>
                <c:pt idx="1">
                  <c:v>0.51616620111806877</c:v>
                </c:pt>
                <c:pt idx="2">
                  <c:v>0.60555813620480292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13-4B3B-A837-8197CEF63D9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GRAF_ONI!$B$31:$E$31</c:f>
              <c:numCache>
                <c:formatCode>#,##0.00</c:formatCode>
                <c:ptCount val="4"/>
                <c:pt idx="0">
                  <c:v>1.0378365132516845</c:v>
                </c:pt>
                <c:pt idx="1">
                  <c:v>0.25696726920839486</c:v>
                </c:pt>
                <c:pt idx="2">
                  <c:v>0.19711130557075329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13-4B3B-A837-8197CEF6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GRAF_ONI!$B$3:$F$3</c:f>
              <c:numCache>
                <c:formatCode>#,##0.00</c:formatCode>
                <c:ptCount val="5"/>
                <c:pt idx="0">
                  <c:v>1.8900487613445589</c:v>
                </c:pt>
                <c:pt idx="1">
                  <c:v>1.4422232405359627</c:v>
                </c:pt>
                <c:pt idx="2">
                  <c:v>0.52061485612999348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F-4124-BFB4-41133FCC122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GRAF_ONI!$B$4:$F$4</c:f>
              <c:numCache>
                <c:formatCode>#,##0.00</c:formatCode>
                <c:ptCount val="5"/>
                <c:pt idx="0">
                  <c:v>0.64787074525336208</c:v>
                </c:pt>
                <c:pt idx="1">
                  <c:v>0.79756664146150325</c:v>
                </c:pt>
                <c:pt idx="2">
                  <c:v>0.44333582492026657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F-4124-BFB4-41133FCC122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GRAF_ONI!$B$12:$F$12</c:f>
              <c:numCache>
                <c:formatCode>#,##0.00</c:formatCode>
                <c:ptCount val="5"/>
                <c:pt idx="0">
                  <c:v>2.4665105722049567</c:v>
                </c:pt>
                <c:pt idx="1">
                  <c:v>1.1139663428424149</c:v>
                </c:pt>
                <c:pt idx="2">
                  <c:v>1.0200421311328036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F-4124-BFB4-41133FCC122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GRAF_ONI!$B$22:$F$22</c:f>
              <c:numCache>
                <c:formatCode>#,##0.00</c:formatCode>
                <c:ptCount val="5"/>
                <c:pt idx="0">
                  <c:v>2.3961130453548187</c:v>
                </c:pt>
                <c:pt idx="1">
                  <c:v>2.6990177345822599</c:v>
                </c:pt>
                <c:pt idx="2">
                  <c:v>0.35500596899695697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F-4124-BFB4-41133FCC122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GRAF_ONI!$B$27:$F$27</c:f>
              <c:numCache>
                <c:formatCode>#,##0.00</c:formatCode>
                <c:ptCount val="5"/>
                <c:pt idx="0">
                  <c:v>1.6806372806819994</c:v>
                </c:pt>
                <c:pt idx="1">
                  <c:v>0.51616620111806877</c:v>
                </c:pt>
                <c:pt idx="2">
                  <c:v>0.60555813620480292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F-4124-BFB4-41133FCC122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GRAF_ONI!$B$31:$F$31</c:f>
              <c:numCache>
                <c:formatCode>#,##0.00</c:formatCode>
                <c:ptCount val="5"/>
                <c:pt idx="0">
                  <c:v>1.0378365132516845</c:v>
                </c:pt>
                <c:pt idx="1">
                  <c:v>0.25696726920839486</c:v>
                </c:pt>
                <c:pt idx="2">
                  <c:v>0.19711130557075329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F-4124-BFB4-41133FCC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GRAF_ONI!$B$5:$F$5</c:f>
              <c:numCache>
                <c:formatCode>#,##0.00</c:formatCode>
                <c:ptCount val="5"/>
                <c:pt idx="0">
                  <c:v>3.0181087111323679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7-4604-885D-3978CE216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GRAF_ONI!$B$6:$F$6</c:f>
              <c:numCache>
                <c:formatCode>#,##0.00</c:formatCode>
                <c:ptCount val="5"/>
                <c:pt idx="0">
                  <c:v>0</c:v>
                </c:pt>
                <c:pt idx="1">
                  <c:v>4.4883663002337828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D-401E-B2E1-D8E2AA062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GRAF_ONI!$B$3:$E$3</c:f>
              <c:numCache>
                <c:formatCode>#,##0.00</c:formatCode>
                <c:ptCount val="4"/>
                <c:pt idx="0">
                  <c:v>1.8900487613445589</c:v>
                </c:pt>
                <c:pt idx="1">
                  <c:v>1.4422232405359627</c:v>
                </c:pt>
                <c:pt idx="2">
                  <c:v>0.52061485612999348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2-4EF6-82C6-5F1EBADB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GRAF_ONI!$B$7:$F$7</c:f>
              <c:numCache>
                <c:formatCode>#,##0.00</c:formatCode>
                <c:ptCount val="5"/>
                <c:pt idx="0">
                  <c:v>0.64455098458576177</c:v>
                </c:pt>
                <c:pt idx="1">
                  <c:v>0</c:v>
                </c:pt>
                <c:pt idx="2">
                  <c:v>0.80141392383166743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2-4150-A068-6703999A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GRAF_ONI!$B$8:$F$8</c:f>
              <c:numCache>
                <c:formatCode>#,##0.00</c:formatCode>
                <c:ptCount val="5"/>
                <c:pt idx="0">
                  <c:v>0.68631662973143492</c:v>
                </c:pt>
                <c:pt idx="1">
                  <c:v>0.62802187559223555</c:v>
                </c:pt>
                <c:pt idx="2">
                  <c:v>0.31982195720714052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C-4512-9C57-02F06FEF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GRAF_ONI!$B$2:$E$2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GRAF_ONI!$B$9:$F$9</c:f>
              <c:numCache>
                <c:formatCode>#,##0.00</c:formatCode>
                <c:ptCount val="5"/>
                <c:pt idx="0">
                  <c:v>1.1874323918401222</c:v>
                </c:pt>
                <c:pt idx="1">
                  <c:v>1.1091003240701081</c:v>
                </c:pt>
                <c:pt idx="2">
                  <c:v>0.72509036050428388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E-42DC-B3C8-9F57D11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GRAF_ONI!$B$10:$F$10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F-41D5-A0E5-0C0D890A5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GRAF_ONI!$B$11:$F$11</c:f>
              <c:numCache>
                <c:formatCode>#,##0.00</c:formatCode>
                <c:ptCount val="5"/>
                <c:pt idx="0">
                  <c:v>0</c:v>
                </c:pt>
                <c:pt idx="1">
                  <c:v>1.3966630162983604</c:v>
                </c:pt>
                <c:pt idx="2">
                  <c:v>0.5574411762707403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1-4EE0-82D1-DADFB9A84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GRAF_ONI!$B$13:$F$13</c:f>
              <c:numCache>
                <c:formatCode>#,##0.00</c:formatCode>
                <c:ptCount val="5"/>
                <c:pt idx="0">
                  <c:v>9.0945604747188717</c:v>
                </c:pt>
                <c:pt idx="1">
                  <c:v>9.6594834364793716</c:v>
                </c:pt>
                <c:pt idx="2">
                  <c:v>3.229861580328802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0-4EFF-9ABE-016AB4EF5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GRAF_ONI!$B$14:$F$14</c:f>
              <c:numCache>
                <c:formatCode>#,##0.00</c:formatCode>
                <c:ptCount val="5"/>
                <c:pt idx="0">
                  <c:v>3.090616153371605</c:v>
                </c:pt>
                <c:pt idx="1">
                  <c:v>0.95386361950446619</c:v>
                </c:pt>
                <c:pt idx="2">
                  <c:v>1.2429683841004904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4-4686-9038-121FE74E3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GRAF_ONI!$B$15:$F$15</c:f>
              <c:numCache>
                <c:formatCode>#,##0.00</c:formatCode>
                <c:ptCount val="5"/>
                <c:pt idx="0">
                  <c:v>0</c:v>
                </c:pt>
                <c:pt idx="1">
                  <c:v>0.6475852867544073</c:v>
                </c:pt>
                <c:pt idx="2">
                  <c:v>0.51913162789375422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4CE-B1C6-30EE2678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GRAF_ONI!$B$16:$F$16</c:f>
              <c:numCache>
                <c:formatCode>#,##0.00</c:formatCode>
                <c:ptCount val="5"/>
                <c:pt idx="0">
                  <c:v>1.7646981919507736</c:v>
                </c:pt>
                <c:pt idx="1">
                  <c:v>0.82966546571867894</c:v>
                </c:pt>
                <c:pt idx="2">
                  <c:v>1.5842842233912171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6-4F91-8F56-B339BACD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GRAF_ONI!$B$17:$F$17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D-4F96-B3EF-8BDBC15B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GRAF_ONI!$B$18:$F$18</c:f>
              <c:numCache>
                <c:formatCode>#,##0.00</c:formatCode>
                <c:ptCount val="5"/>
                <c:pt idx="0">
                  <c:v>1.7670938573639601</c:v>
                </c:pt>
                <c:pt idx="1">
                  <c:v>1.7729893637624987</c:v>
                </c:pt>
                <c:pt idx="2">
                  <c:v>0.94051356450432611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7-4A08-8334-0437DDF6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GRAF_ONI!$B$19:$F$19</c:f>
              <c:numCache>
                <c:formatCode>#,##0.00</c:formatCode>
                <c:ptCount val="5"/>
                <c:pt idx="0">
                  <c:v>6.5892899880178959</c:v>
                </c:pt>
                <c:pt idx="1">
                  <c:v>0</c:v>
                </c:pt>
                <c:pt idx="2">
                  <c:v>0.94420984838400723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5B5-936A-AB0AC8F5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GRAF_ONI!$B$20:$F$20</c:f>
              <c:numCache>
                <c:formatCode>#,##0.00</c:formatCode>
                <c:ptCount val="5"/>
                <c:pt idx="0">
                  <c:v>0</c:v>
                </c:pt>
                <c:pt idx="1">
                  <c:v>1.5518747774749233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1-4B17-9712-4F16D526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GRAF_ONI!$B$21:$F$21</c:f>
              <c:numCache>
                <c:formatCode>#,##0.00</c:formatCode>
                <c:ptCount val="5"/>
                <c:pt idx="0">
                  <c:v>4.5869720287061551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A-421B-945E-3C3C6E9C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GRAF_ONI!$B$23:$F$23</c:f>
              <c:numCache>
                <c:formatCode>#,##0.00</c:formatCode>
                <c:ptCount val="5"/>
                <c:pt idx="0">
                  <c:v>0.65231350729095772</c:v>
                </c:pt>
                <c:pt idx="1">
                  <c:v>0.64964137628779972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3-4757-ABCB-B71831CF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GRAF_ONI!$B$24:$F$24</c:f>
              <c:numCache>
                <c:formatCode>#,##0.00</c:formatCode>
                <c:ptCount val="5"/>
                <c:pt idx="0">
                  <c:v>1.9976865604235838</c:v>
                </c:pt>
                <c:pt idx="1">
                  <c:v>2.7286765499544661</c:v>
                </c:pt>
                <c:pt idx="2">
                  <c:v>0.40018831179958375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F-45C7-984D-8625A1E1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GRAF_ONI!$B$25:$F$25</c:f>
              <c:numCache>
                <c:formatCode>#,##0.00</c:formatCode>
                <c:ptCount val="5"/>
                <c:pt idx="0">
                  <c:v>2.7364165272752703</c:v>
                </c:pt>
                <c:pt idx="1">
                  <c:v>2.8107057777535225</c:v>
                </c:pt>
                <c:pt idx="2">
                  <c:v>0.88830065506611466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2-4E1A-8CB1-6B46CD639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GRAF_ONI!$B$26:$F$26</c:f>
              <c:numCache>
                <c:formatCode>#,##0.00</c:formatCode>
                <c:ptCount val="5"/>
                <c:pt idx="0">
                  <c:v>2.7360287240917596</c:v>
                </c:pt>
                <c:pt idx="1">
                  <c:v>2.8477148658966347</c:v>
                </c:pt>
                <c:pt idx="2">
                  <c:v>0.27672233470404445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5-4073-9D04-0D6FAE13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GRAF_ONI!$B$28:$F$28</c:f>
              <c:numCache>
                <c:formatCode>#,##0.00</c:formatCode>
                <c:ptCount val="5"/>
                <c:pt idx="0">
                  <c:v>1.608320573322561</c:v>
                </c:pt>
                <c:pt idx="1">
                  <c:v>0.4113374310771285</c:v>
                </c:pt>
                <c:pt idx="2">
                  <c:v>0.97253665291973534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F-4296-A3EE-8D021BF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GRAF_ONI!$B$29:$F$29</c:f>
              <c:numCache>
                <c:formatCode>#,##0.00</c:formatCode>
                <c:ptCount val="5"/>
                <c:pt idx="0">
                  <c:v>1.4534604387323167</c:v>
                </c:pt>
                <c:pt idx="1">
                  <c:v>0.29670218109106489</c:v>
                </c:pt>
                <c:pt idx="2">
                  <c:v>0.27208847054618929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4-43A2-BE84-F0DD6D5AF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GRAF_ONI!$B$30:$F$30</c:f>
              <c:numCache>
                <c:formatCode>#,##0.00</c:formatCode>
                <c:ptCount val="5"/>
                <c:pt idx="0">
                  <c:v>2.0170022668119847</c:v>
                </c:pt>
                <c:pt idx="1">
                  <c:v>0.98584567146948177</c:v>
                </c:pt>
                <c:pt idx="2">
                  <c:v>0.17628614699141515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2-4D39-8CE5-C415350D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GRAF_ONI!$B$32:$F$32</c:f>
              <c:numCache>
                <c:formatCode>#,##0.00</c:formatCode>
                <c:ptCount val="5"/>
                <c:pt idx="0">
                  <c:v>1.5101599343503567</c:v>
                </c:pt>
                <c:pt idx="1">
                  <c:v>1.6066711696460108</c:v>
                </c:pt>
                <c:pt idx="2">
                  <c:v>0.58586742476105313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0-45C8-9EDD-C4DC3792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GRAF_ONI!$B$33:$F$33</c:f>
              <c:numCache>
                <c:formatCode>#,##0.00</c:formatCode>
                <c:ptCount val="5"/>
                <c:pt idx="0">
                  <c:v>1.4683802758214652</c:v>
                </c:pt>
                <c:pt idx="1">
                  <c:v>0.44741109754242037</c:v>
                </c:pt>
                <c:pt idx="2">
                  <c:v>0.13070212448961602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C-4F35-8B20-B816C089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GRAF_ONI!$B$34:$F$34</c:f>
              <c:numCache>
                <c:formatCode>#,##0.00</c:formatCode>
                <c:ptCount val="5"/>
                <c:pt idx="0">
                  <c:v>0.2157230818591489</c:v>
                </c:pt>
                <c:pt idx="1">
                  <c:v>0</c:v>
                </c:pt>
                <c:pt idx="2">
                  <c:v>0.23107950899759686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2-4757-8A09-97101299D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GRAF_ONI!$B$2:$F$2</c:f>
              <c:numCache>
                <c:formatCode>General</c:formatCod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GRAF_ONI!$B$35:$F$35</c:f>
              <c:numCache>
                <c:formatCode>#,##0.00</c:formatCode>
                <c:ptCount val="5"/>
                <c:pt idx="0">
                  <c:v>1.8522700316801828</c:v>
                </c:pt>
                <c:pt idx="1">
                  <c:v>0</c:v>
                </c:pt>
                <c:pt idx="2">
                  <c:v>0.1321854461917675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D-4BBB-832F-636BB839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KMA.FROT!$W$188:$Z$188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KMA.FROT!$W$189:$Z$189</c:f>
              <c:numCache>
                <c:formatCode>#,##0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54E0-4F1C-A670-9A3EF071E795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  <a:satMod val="105000"/>
                </a:schemeClr>
              </a:solidFill>
              <a:prstDash val="solid"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KMA.FROT!$W$188:$Z$188</c:f>
              <c:strCache>
                <c:ptCount val="4"/>
                <c:pt idx="0">
                  <c:v>Veículo leve</c:v>
                </c:pt>
                <c:pt idx="1">
                  <c:v>Motocicleta</c:v>
                </c:pt>
                <c:pt idx="2">
                  <c:v>Caminhão</c:v>
                </c:pt>
                <c:pt idx="3">
                  <c:v>Ônibus</c:v>
                </c:pt>
              </c:strCache>
            </c:strRef>
          </c:cat>
          <c:val>
            <c:numRef>
              <c:f>KMA.FROT!$W$190:$Z$190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0-4F1C-A670-9A3EF071E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23680"/>
        <c:axId val="119625216"/>
      </c:barChart>
      <c:catAx>
        <c:axId val="1196236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5216"/>
        <c:crosses val="autoZero"/>
        <c:auto val="1"/>
        <c:lblAlgn val="ctr"/>
        <c:lblOffset val="100"/>
        <c:noMultiLvlLbl val="0"/>
      </c:catAx>
      <c:valAx>
        <c:axId val="119625216"/>
        <c:scaling>
          <c:orientation val="minMax"/>
          <c:max val="80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Distância anual média percorrida no período 2004-2008 (km)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19623680"/>
        <c:crosses val="autoZero"/>
        <c:crossBetween val="between"/>
      </c:valAx>
      <c:spPr>
        <a:ln w="3175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402" footer="0.31496062000000402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Relação</a:t>
            </a:r>
            <a:r>
              <a:rPr lang="pt-BR" baseline="0"/>
              <a:t> entre a quilometragem anual média e o índice de motorização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KMA!$V$146</c:f>
              <c:strCache>
                <c:ptCount val="1"/>
                <c:pt idx="0">
                  <c:v>Quilometragem média anual em 2008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ysClr val="window" lastClr="FFFFFF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(KMA!$V$150:$V$156,KMA!$V$158:$V$166,KMA!$V$168:$V$171,KMA!$V$173:$V$175,KMA!$V$177:$V$180)</c:f>
              <c:strCache>
                <c:ptCount val="27"/>
                <c:pt idx="0">
                  <c:v>Acre</c:v>
                </c:pt>
                <c:pt idx="1">
                  <c:v>Amapá</c:v>
                </c:pt>
                <c:pt idx="2">
                  <c:v>Amazonas</c:v>
                </c:pt>
                <c:pt idx="3">
                  <c:v>Pará</c:v>
                </c:pt>
                <c:pt idx="4">
                  <c:v>Rondônia</c:v>
                </c:pt>
                <c:pt idx="5">
                  <c:v>Roraima</c:v>
                </c:pt>
                <c:pt idx="6">
                  <c:v>Tocantins</c:v>
                </c:pt>
                <c:pt idx="7">
                  <c:v>Alagoas</c:v>
                </c:pt>
                <c:pt idx="8">
                  <c:v>Bahia</c:v>
                </c:pt>
                <c:pt idx="9">
                  <c:v>Ceará</c:v>
                </c:pt>
                <c:pt idx="10">
                  <c:v>Maranhão</c:v>
                </c:pt>
                <c:pt idx="11">
                  <c:v>Paraíba</c:v>
                </c:pt>
                <c:pt idx="12">
                  <c:v>Pernambuco</c:v>
                </c:pt>
                <c:pt idx="13">
                  <c:v>Piauí</c:v>
                </c:pt>
                <c:pt idx="14">
                  <c:v>Rio Grande do Norte</c:v>
                </c:pt>
                <c:pt idx="15">
                  <c:v>Sergipe</c:v>
                </c:pt>
                <c:pt idx="16">
                  <c:v>Espírito Santo</c:v>
                </c:pt>
                <c:pt idx="17">
                  <c:v>Minas Gerais</c:v>
                </c:pt>
                <c:pt idx="18">
                  <c:v>Rio de Janeiro</c:v>
                </c:pt>
                <c:pt idx="19">
                  <c:v>São Paulo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Distrito Federal</c:v>
                </c:pt>
                <c:pt idx="24">
                  <c:v>Goiás</c:v>
                </c:pt>
                <c:pt idx="25">
                  <c:v>Mato Grosso</c:v>
                </c:pt>
                <c:pt idx="26">
                  <c:v>Mato Grosso do Sul</c:v>
                </c:pt>
              </c:strCache>
            </c:strRef>
          </c:cat>
          <c:val>
            <c:numRef>
              <c:f>(KMA!$W$150:$W$156,KMA!$W$158:$W$166,KMA!$W$168:$W$171,KMA!$W$173:$W$175,KMA!$W$177:$W$180)</c:f>
              <c:numCache>
                <c:formatCode>#,##0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7-4B18-8C77-2C4A5817ED34}"/>
            </c:ext>
          </c:extLst>
        </c:ser>
        <c:ser>
          <c:idx val="1"/>
          <c:order val="1"/>
          <c:tx>
            <c:v>Veic/100.000hab</c:v>
          </c:tx>
          <c:spPr>
            <a:ln>
              <a:solidFill>
                <a:srgbClr val="FF660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>
                    <a:lumMod val="65000"/>
                    <a:lumOff val="35000"/>
                  </a:schemeClr>
                </a:solidFill>
              </a:ln>
            </c:spPr>
          </c:marker>
          <c:cat>
            <c:strRef>
              <c:f>(KMA!$V$150:$V$156,KMA!$V$158:$V$166,KMA!$V$168:$V$171,KMA!$V$173:$V$175,KMA!$V$177:$V$180)</c:f>
              <c:strCache>
                <c:ptCount val="27"/>
                <c:pt idx="0">
                  <c:v>Acre</c:v>
                </c:pt>
                <c:pt idx="1">
                  <c:v>Amapá</c:v>
                </c:pt>
                <c:pt idx="2">
                  <c:v>Amazonas</c:v>
                </c:pt>
                <c:pt idx="3">
                  <c:v>Pará</c:v>
                </c:pt>
                <c:pt idx="4">
                  <c:v>Rondônia</c:v>
                </c:pt>
                <c:pt idx="5">
                  <c:v>Roraima</c:v>
                </c:pt>
                <c:pt idx="6">
                  <c:v>Tocantins</c:v>
                </c:pt>
                <c:pt idx="7">
                  <c:v>Alagoas</c:v>
                </c:pt>
                <c:pt idx="8">
                  <c:v>Bahia</c:v>
                </c:pt>
                <c:pt idx="9">
                  <c:v>Ceará</c:v>
                </c:pt>
                <c:pt idx="10">
                  <c:v>Maranhão</c:v>
                </c:pt>
                <c:pt idx="11">
                  <c:v>Paraíba</c:v>
                </c:pt>
                <c:pt idx="12">
                  <c:v>Pernambuco</c:v>
                </c:pt>
                <c:pt idx="13">
                  <c:v>Piauí</c:v>
                </c:pt>
                <c:pt idx="14">
                  <c:v>Rio Grande do Norte</c:v>
                </c:pt>
                <c:pt idx="15">
                  <c:v>Sergipe</c:v>
                </c:pt>
                <c:pt idx="16">
                  <c:v>Espírito Santo</c:v>
                </c:pt>
                <c:pt idx="17">
                  <c:v>Minas Gerais</c:v>
                </c:pt>
                <c:pt idx="18">
                  <c:v>Rio de Janeiro</c:v>
                </c:pt>
                <c:pt idx="19">
                  <c:v>São Paulo</c:v>
                </c:pt>
                <c:pt idx="20">
                  <c:v>Paraná</c:v>
                </c:pt>
                <c:pt idx="21">
                  <c:v>Rio Grande do Sul</c:v>
                </c:pt>
                <c:pt idx="22">
                  <c:v>Santa Catarina</c:v>
                </c:pt>
                <c:pt idx="23">
                  <c:v>Distrito Federal</c:v>
                </c:pt>
                <c:pt idx="24">
                  <c:v>Goiás</c:v>
                </c:pt>
                <c:pt idx="25">
                  <c:v>Mato Grosso</c:v>
                </c:pt>
                <c:pt idx="26">
                  <c:v>Mato Grosso do Sul</c:v>
                </c:pt>
              </c:strCache>
            </c:strRef>
          </c:cat>
          <c:val>
            <c:numRef>
              <c:f>(KMA!$Y$150:$Y$156,KMA!$Y$158:$Y$166,KMA!$Y$168:$Y$171,KMA!$Y$173:$Y$175,KMA!$Y$177:$Y$180)</c:f>
              <c:numCache>
                <c:formatCode>General</c:formatCode>
                <c:ptCount val="27"/>
                <c:pt idx="0">
                  <c:v>16116.505139889396</c:v>
                </c:pt>
                <c:pt idx="1">
                  <c:v>13977.33722136329</c:v>
                </c:pt>
                <c:pt idx="2">
                  <c:v>12444.239854227475</c:v>
                </c:pt>
                <c:pt idx="3">
                  <c:v>9865.0507485290218</c:v>
                </c:pt>
                <c:pt idx="4">
                  <c:v>27988.920476229374</c:v>
                </c:pt>
                <c:pt idx="5">
                  <c:v>23286.811714629723</c:v>
                </c:pt>
                <c:pt idx="6">
                  <c:v>23957.035834968752</c:v>
                </c:pt>
                <c:pt idx="7">
                  <c:v>10729.396778380058</c:v>
                </c:pt>
                <c:pt idx="8">
                  <c:v>12182.484834589721</c:v>
                </c:pt>
                <c:pt idx="9">
                  <c:v>15408.601144046994</c:v>
                </c:pt>
                <c:pt idx="10">
                  <c:v>8832.884865195505</c:v>
                </c:pt>
                <c:pt idx="11">
                  <c:v>14381.47643647234</c:v>
                </c:pt>
                <c:pt idx="12">
                  <c:v>15787.409805644345</c:v>
                </c:pt>
                <c:pt idx="13">
                  <c:v>13869.0071503739</c:v>
                </c:pt>
                <c:pt idx="14">
                  <c:v>18670.274237629692</c:v>
                </c:pt>
                <c:pt idx="15">
                  <c:v>16186.266301352323</c:v>
                </c:pt>
                <c:pt idx="16">
                  <c:v>29593.953987204251</c:v>
                </c:pt>
                <c:pt idx="17">
                  <c:v>28720.268621695675</c:v>
                </c:pt>
                <c:pt idx="18">
                  <c:v>24181.700240959726</c:v>
                </c:pt>
                <c:pt idx="19">
                  <c:v>42607.277178781093</c:v>
                </c:pt>
                <c:pt idx="20">
                  <c:v>40613.166796488324</c:v>
                </c:pt>
                <c:pt idx="21">
                  <c:v>37351.387084584421</c:v>
                </c:pt>
                <c:pt idx="22">
                  <c:v>46610.614601657107</c:v>
                </c:pt>
                <c:pt idx="23">
                  <c:v>40601.441131130734</c:v>
                </c:pt>
                <c:pt idx="24">
                  <c:v>32622.400425936987</c:v>
                </c:pt>
                <c:pt idx="25">
                  <c:v>30439.235197779919</c:v>
                </c:pt>
                <c:pt idx="26">
                  <c:v>33380.80646970238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7-4B18-8C77-2C4A5817E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255296"/>
        <c:axId val="109310720"/>
      </c:lineChart>
      <c:catAx>
        <c:axId val="109255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9310720"/>
        <c:crosses val="autoZero"/>
        <c:auto val="1"/>
        <c:lblAlgn val="ctr"/>
        <c:lblOffset val="100"/>
        <c:noMultiLvlLbl val="0"/>
      </c:catAx>
      <c:valAx>
        <c:axId val="1093107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Veículos/100mil hab. </a:t>
                </a:r>
                <a:r>
                  <a:rPr lang="pt-BR" baseline="0"/>
                  <a:t>ou Quilometragem anual média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ysClr val="windowText" lastClr="000000"/>
            </a:solidFill>
          </a:ln>
        </c:spPr>
        <c:crossAx val="109255296"/>
        <c:crosses val="autoZero"/>
        <c:crossBetween val="between"/>
      </c:valAx>
      <c:spPr>
        <a:noFill/>
        <a:ln w="3175">
          <a:solidFill>
            <a:schemeClr val="tx1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Regressão - GNV</a:t>
            </a:r>
            <a:r>
              <a:rPr lang="pt-BR" baseline="0"/>
              <a:t> (m³)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GNV!$E$42:$E$50</c:f>
              <c:numCache>
                <c:formatCode>#,##0</c:formatCode>
                <c:ptCount val="9"/>
                <c:pt idx="0">
                  <c:v>825803</c:v>
                </c:pt>
                <c:pt idx="1">
                  <c:v>1031943</c:v>
                </c:pt>
                <c:pt idx="2">
                  <c:v>1304821</c:v>
                </c:pt>
                <c:pt idx="3">
                  <c:v>1490943</c:v>
                </c:pt>
                <c:pt idx="4">
                  <c:v>1567269</c:v>
                </c:pt>
                <c:pt idx="5">
                  <c:v>1618643</c:v>
                </c:pt>
                <c:pt idx="6">
                  <c:v>1625953</c:v>
                </c:pt>
                <c:pt idx="7">
                  <c:v>1668058.2631578948</c:v>
                </c:pt>
                <c:pt idx="8">
                  <c:v>1694035.6315789472</c:v>
                </c:pt>
              </c:numCache>
            </c:numRef>
          </c:xVal>
          <c:yVal>
            <c:numRef>
              <c:f>GNV!$D$42:$D$50</c:f>
              <c:numCache>
                <c:formatCode>#,##0</c:formatCode>
                <c:ptCount val="9"/>
                <c:pt idx="0">
                  <c:v>1585637700</c:v>
                </c:pt>
                <c:pt idx="1">
                  <c:v>1935630120</c:v>
                </c:pt>
                <c:pt idx="2">
                  <c:v>2315194640</c:v>
                </c:pt>
                <c:pt idx="3">
                  <c:v>2558266740</c:v>
                </c:pt>
                <c:pt idx="4">
                  <c:v>2424887308</c:v>
                </c:pt>
                <c:pt idx="5">
                  <c:v>2101595310</c:v>
                </c:pt>
                <c:pt idx="6">
                  <c:v>2007264580</c:v>
                </c:pt>
                <c:pt idx="7">
                  <c:v>1971808910</c:v>
                </c:pt>
                <c:pt idx="8">
                  <c:v>1947060300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8-4580-B74D-2EA4351C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33184"/>
        <c:axId val="675234016"/>
      </c:scatterChart>
      <c:valAx>
        <c:axId val="67523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Frota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4016"/>
        <c:crosses val="autoZero"/>
        <c:crossBetween val="midCat"/>
      </c:valAx>
      <c:valAx>
        <c:axId val="6752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GNV (m³)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26" Type="http://schemas.openxmlformats.org/officeDocument/2006/relationships/chart" Target="../charts/chart46.xml"/><Relationship Id="rId3" Type="http://schemas.openxmlformats.org/officeDocument/2006/relationships/chart" Target="../charts/chart23.xml"/><Relationship Id="rId21" Type="http://schemas.openxmlformats.org/officeDocument/2006/relationships/chart" Target="../charts/chart41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5" Type="http://schemas.openxmlformats.org/officeDocument/2006/relationships/chart" Target="../charts/chart45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20" Type="http://schemas.openxmlformats.org/officeDocument/2006/relationships/chart" Target="../charts/chart40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24" Type="http://schemas.openxmlformats.org/officeDocument/2006/relationships/chart" Target="../charts/chart44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23" Type="http://schemas.openxmlformats.org/officeDocument/2006/relationships/chart" Target="../charts/chart43.xml"/><Relationship Id="rId10" Type="http://schemas.openxmlformats.org/officeDocument/2006/relationships/chart" Target="../charts/chart30.xml"/><Relationship Id="rId19" Type="http://schemas.openxmlformats.org/officeDocument/2006/relationships/chart" Target="../charts/chart39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Relationship Id="rId22" Type="http://schemas.openxmlformats.org/officeDocument/2006/relationships/chart" Target="../charts/chart42.xml"/><Relationship Id="rId27" Type="http://schemas.openxmlformats.org/officeDocument/2006/relationships/chart" Target="../charts/chart4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18" Type="http://schemas.openxmlformats.org/officeDocument/2006/relationships/chart" Target="../charts/chart65.xml"/><Relationship Id="rId26" Type="http://schemas.openxmlformats.org/officeDocument/2006/relationships/chart" Target="../charts/chart73.xml"/><Relationship Id="rId3" Type="http://schemas.openxmlformats.org/officeDocument/2006/relationships/chart" Target="../charts/chart50.xml"/><Relationship Id="rId21" Type="http://schemas.openxmlformats.org/officeDocument/2006/relationships/chart" Target="../charts/chart68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17" Type="http://schemas.openxmlformats.org/officeDocument/2006/relationships/chart" Target="../charts/chart64.xml"/><Relationship Id="rId25" Type="http://schemas.openxmlformats.org/officeDocument/2006/relationships/chart" Target="../charts/chart72.xml"/><Relationship Id="rId2" Type="http://schemas.openxmlformats.org/officeDocument/2006/relationships/chart" Target="../charts/chart49.xml"/><Relationship Id="rId16" Type="http://schemas.openxmlformats.org/officeDocument/2006/relationships/chart" Target="../charts/chart63.xml"/><Relationship Id="rId20" Type="http://schemas.openxmlformats.org/officeDocument/2006/relationships/chart" Target="../charts/chart67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24" Type="http://schemas.openxmlformats.org/officeDocument/2006/relationships/chart" Target="../charts/chart71.xml"/><Relationship Id="rId5" Type="http://schemas.openxmlformats.org/officeDocument/2006/relationships/chart" Target="../charts/chart52.xml"/><Relationship Id="rId15" Type="http://schemas.openxmlformats.org/officeDocument/2006/relationships/chart" Target="../charts/chart62.xml"/><Relationship Id="rId23" Type="http://schemas.openxmlformats.org/officeDocument/2006/relationships/chart" Target="../charts/chart70.xml"/><Relationship Id="rId10" Type="http://schemas.openxmlformats.org/officeDocument/2006/relationships/chart" Target="../charts/chart57.xml"/><Relationship Id="rId19" Type="http://schemas.openxmlformats.org/officeDocument/2006/relationships/chart" Target="../charts/chart66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Relationship Id="rId14" Type="http://schemas.openxmlformats.org/officeDocument/2006/relationships/chart" Target="../charts/chart61.xml"/><Relationship Id="rId22" Type="http://schemas.openxmlformats.org/officeDocument/2006/relationships/chart" Target="../charts/chart69.xml"/><Relationship Id="rId27" Type="http://schemas.openxmlformats.org/officeDocument/2006/relationships/chart" Target="../charts/chart7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2.xml"/><Relationship Id="rId13" Type="http://schemas.openxmlformats.org/officeDocument/2006/relationships/chart" Target="../charts/chart87.xml"/><Relationship Id="rId18" Type="http://schemas.openxmlformats.org/officeDocument/2006/relationships/chart" Target="../charts/chart92.xml"/><Relationship Id="rId26" Type="http://schemas.openxmlformats.org/officeDocument/2006/relationships/chart" Target="../charts/chart100.xml"/><Relationship Id="rId3" Type="http://schemas.openxmlformats.org/officeDocument/2006/relationships/chart" Target="../charts/chart77.xml"/><Relationship Id="rId21" Type="http://schemas.openxmlformats.org/officeDocument/2006/relationships/chart" Target="../charts/chart95.xml"/><Relationship Id="rId7" Type="http://schemas.openxmlformats.org/officeDocument/2006/relationships/chart" Target="../charts/chart81.xml"/><Relationship Id="rId12" Type="http://schemas.openxmlformats.org/officeDocument/2006/relationships/chart" Target="../charts/chart86.xml"/><Relationship Id="rId17" Type="http://schemas.openxmlformats.org/officeDocument/2006/relationships/chart" Target="../charts/chart91.xml"/><Relationship Id="rId25" Type="http://schemas.openxmlformats.org/officeDocument/2006/relationships/chart" Target="../charts/chart99.xml"/><Relationship Id="rId2" Type="http://schemas.openxmlformats.org/officeDocument/2006/relationships/chart" Target="../charts/chart76.xml"/><Relationship Id="rId16" Type="http://schemas.openxmlformats.org/officeDocument/2006/relationships/chart" Target="../charts/chart90.xml"/><Relationship Id="rId20" Type="http://schemas.openxmlformats.org/officeDocument/2006/relationships/chart" Target="../charts/chart94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11" Type="http://schemas.openxmlformats.org/officeDocument/2006/relationships/chart" Target="../charts/chart85.xml"/><Relationship Id="rId24" Type="http://schemas.openxmlformats.org/officeDocument/2006/relationships/chart" Target="../charts/chart98.xml"/><Relationship Id="rId5" Type="http://schemas.openxmlformats.org/officeDocument/2006/relationships/chart" Target="../charts/chart79.xml"/><Relationship Id="rId15" Type="http://schemas.openxmlformats.org/officeDocument/2006/relationships/chart" Target="../charts/chart89.xml"/><Relationship Id="rId23" Type="http://schemas.openxmlformats.org/officeDocument/2006/relationships/chart" Target="../charts/chart97.xml"/><Relationship Id="rId10" Type="http://schemas.openxmlformats.org/officeDocument/2006/relationships/chart" Target="../charts/chart84.xml"/><Relationship Id="rId19" Type="http://schemas.openxmlformats.org/officeDocument/2006/relationships/chart" Target="../charts/chart93.xml"/><Relationship Id="rId4" Type="http://schemas.openxmlformats.org/officeDocument/2006/relationships/chart" Target="../charts/chart78.xml"/><Relationship Id="rId9" Type="http://schemas.openxmlformats.org/officeDocument/2006/relationships/chart" Target="../charts/chart83.xml"/><Relationship Id="rId14" Type="http://schemas.openxmlformats.org/officeDocument/2006/relationships/chart" Target="../charts/chart88.xml"/><Relationship Id="rId22" Type="http://schemas.openxmlformats.org/officeDocument/2006/relationships/chart" Target="../charts/chart96.xml"/><Relationship Id="rId27" Type="http://schemas.openxmlformats.org/officeDocument/2006/relationships/chart" Target="../charts/chart10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9.xml"/><Relationship Id="rId13" Type="http://schemas.openxmlformats.org/officeDocument/2006/relationships/chart" Target="../charts/chart114.xml"/><Relationship Id="rId18" Type="http://schemas.openxmlformats.org/officeDocument/2006/relationships/chart" Target="../charts/chart119.xml"/><Relationship Id="rId26" Type="http://schemas.openxmlformats.org/officeDocument/2006/relationships/chart" Target="../charts/chart127.xml"/><Relationship Id="rId3" Type="http://schemas.openxmlformats.org/officeDocument/2006/relationships/chart" Target="../charts/chart104.xml"/><Relationship Id="rId21" Type="http://schemas.openxmlformats.org/officeDocument/2006/relationships/chart" Target="../charts/chart122.xml"/><Relationship Id="rId7" Type="http://schemas.openxmlformats.org/officeDocument/2006/relationships/chart" Target="../charts/chart108.xml"/><Relationship Id="rId12" Type="http://schemas.openxmlformats.org/officeDocument/2006/relationships/chart" Target="../charts/chart113.xml"/><Relationship Id="rId17" Type="http://schemas.openxmlformats.org/officeDocument/2006/relationships/chart" Target="../charts/chart118.xml"/><Relationship Id="rId25" Type="http://schemas.openxmlformats.org/officeDocument/2006/relationships/chart" Target="../charts/chart126.xml"/><Relationship Id="rId2" Type="http://schemas.openxmlformats.org/officeDocument/2006/relationships/chart" Target="../charts/chart103.xml"/><Relationship Id="rId16" Type="http://schemas.openxmlformats.org/officeDocument/2006/relationships/chart" Target="../charts/chart117.xml"/><Relationship Id="rId20" Type="http://schemas.openxmlformats.org/officeDocument/2006/relationships/chart" Target="../charts/chart121.xml"/><Relationship Id="rId29" Type="http://schemas.openxmlformats.org/officeDocument/2006/relationships/chart" Target="../charts/chart130.xml"/><Relationship Id="rId1" Type="http://schemas.openxmlformats.org/officeDocument/2006/relationships/chart" Target="../charts/chart102.xml"/><Relationship Id="rId6" Type="http://schemas.openxmlformats.org/officeDocument/2006/relationships/chart" Target="../charts/chart107.xml"/><Relationship Id="rId11" Type="http://schemas.openxmlformats.org/officeDocument/2006/relationships/chart" Target="../charts/chart112.xml"/><Relationship Id="rId24" Type="http://schemas.openxmlformats.org/officeDocument/2006/relationships/chart" Target="../charts/chart125.xml"/><Relationship Id="rId5" Type="http://schemas.openxmlformats.org/officeDocument/2006/relationships/chart" Target="../charts/chart106.xml"/><Relationship Id="rId15" Type="http://schemas.openxmlformats.org/officeDocument/2006/relationships/chart" Target="../charts/chart116.xml"/><Relationship Id="rId23" Type="http://schemas.openxmlformats.org/officeDocument/2006/relationships/chart" Target="../charts/chart124.xml"/><Relationship Id="rId28" Type="http://schemas.openxmlformats.org/officeDocument/2006/relationships/chart" Target="../charts/chart129.xml"/><Relationship Id="rId10" Type="http://schemas.openxmlformats.org/officeDocument/2006/relationships/chart" Target="../charts/chart111.xml"/><Relationship Id="rId19" Type="http://schemas.openxmlformats.org/officeDocument/2006/relationships/chart" Target="../charts/chart120.xml"/><Relationship Id="rId31" Type="http://schemas.openxmlformats.org/officeDocument/2006/relationships/chart" Target="../charts/chart132.xml"/><Relationship Id="rId4" Type="http://schemas.openxmlformats.org/officeDocument/2006/relationships/chart" Target="../charts/chart105.xml"/><Relationship Id="rId9" Type="http://schemas.openxmlformats.org/officeDocument/2006/relationships/chart" Target="../charts/chart110.xml"/><Relationship Id="rId14" Type="http://schemas.openxmlformats.org/officeDocument/2006/relationships/chart" Target="../charts/chart115.xml"/><Relationship Id="rId22" Type="http://schemas.openxmlformats.org/officeDocument/2006/relationships/chart" Target="../charts/chart123.xml"/><Relationship Id="rId27" Type="http://schemas.openxmlformats.org/officeDocument/2006/relationships/chart" Target="../charts/chart128.xml"/><Relationship Id="rId30" Type="http://schemas.openxmlformats.org/officeDocument/2006/relationships/chart" Target="../charts/chart13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0.xml"/><Relationship Id="rId13" Type="http://schemas.openxmlformats.org/officeDocument/2006/relationships/chart" Target="../charts/chart145.xml"/><Relationship Id="rId18" Type="http://schemas.openxmlformats.org/officeDocument/2006/relationships/chart" Target="../charts/chart150.xml"/><Relationship Id="rId26" Type="http://schemas.openxmlformats.org/officeDocument/2006/relationships/chart" Target="../charts/chart158.xml"/><Relationship Id="rId3" Type="http://schemas.openxmlformats.org/officeDocument/2006/relationships/chart" Target="../charts/chart135.xml"/><Relationship Id="rId21" Type="http://schemas.openxmlformats.org/officeDocument/2006/relationships/chart" Target="../charts/chart153.xml"/><Relationship Id="rId7" Type="http://schemas.openxmlformats.org/officeDocument/2006/relationships/chart" Target="../charts/chart139.xml"/><Relationship Id="rId12" Type="http://schemas.openxmlformats.org/officeDocument/2006/relationships/chart" Target="../charts/chart144.xml"/><Relationship Id="rId17" Type="http://schemas.openxmlformats.org/officeDocument/2006/relationships/chart" Target="../charts/chart149.xml"/><Relationship Id="rId25" Type="http://schemas.openxmlformats.org/officeDocument/2006/relationships/chart" Target="../charts/chart157.xml"/><Relationship Id="rId2" Type="http://schemas.openxmlformats.org/officeDocument/2006/relationships/chart" Target="../charts/chart134.xml"/><Relationship Id="rId16" Type="http://schemas.openxmlformats.org/officeDocument/2006/relationships/chart" Target="../charts/chart148.xml"/><Relationship Id="rId20" Type="http://schemas.openxmlformats.org/officeDocument/2006/relationships/chart" Target="../charts/chart152.xml"/><Relationship Id="rId29" Type="http://schemas.openxmlformats.org/officeDocument/2006/relationships/chart" Target="../charts/chart161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11" Type="http://schemas.openxmlformats.org/officeDocument/2006/relationships/chart" Target="../charts/chart143.xml"/><Relationship Id="rId24" Type="http://schemas.openxmlformats.org/officeDocument/2006/relationships/chart" Target="../charts/chart156.xml"/><Relationship Id="rId5" Type="http://schemas.openxmlformats.org/officeDocument/2006/relationships/chart" Target="../charts/chart137.xml"/><Relationship Id="rId15" Type="http://schemas.openxmlformats.org/officeDocument/2006/relationships/chart" Target="../charts/chart147.xml"/><Relationship Id="rId23" Type="http://schemas.openxmlformats.org/officeDocument/2006/relationships/chart" Target="../charts/chart155.xml"/><Relationship Id="rId28" Type="http://schemas.openxmlformats.org/officeDocument/2006/relationships/chart" Target="../charts/chart160.xml"/><Relationship Id="rId10" Type="http://schemas.openxmlformats.org/officeDocument/2006/relationships/chart" Target="../charts/chart142.xml"/><Relationship Id="rId19" Type="http://schemas.openxmlformats.org/officeDocument/2006/relationships/chart" Target="../charts/chart151.xml"/><Relationship Id="rId31" Type="http://schemas.openxmlformats.org/officeDocument/2006/relationships/chart" Target="../charts/chart163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Relationship Id="rId14" Type="http://schemas.openxmlformats.org/officeDocument/2006/relationships/chart" Target="../charts/chart146.xml"/><Relationship Id="rId22" Type="http://schemas.openxmlformats.org/officeDocument/2006/relationships/chart" Target="../charts/chart154.xml"/><Relationship Id="rId27" Type="http://schemas.openxmlformats.org/officeDocument/2006/relationships/chart" Target="../charts/chart159.xml"/><Relationship Id="rId30" Type="http://schemas.openxmlformats.org/officeDocument/2006/relationships/chart" Target="../charts/chart16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1.xml"/><Relationship Id="rId13" Type="http://schemas.openxmlformats.org/officeDocument/2006/relationships/chart" Target="../charts/chart176.xml"/><Relationship Id="rId18" Type="http://schemas.openxmlformats.org/officeDocument/2006/relationships/chart" Target="../charts/chart181.xml"/><Relationship Id="rId26" Type="http://schemas.openxmlformats.org/officeDocument/2006/relationships/chart" Target="../charts/chart189.xml"/><Relationship Id="rId3" Type="http://schemas.openxmlformats.org/officeDocument/2006/relationships/chart" Target="../charts/chart166.xml"/><Relationship Id="rId21" Type="http://schemas.openxmlformats.org/officeDocument/2006/relationships/chart" Target="../charts/chart184.xml"/><Relationship Id="rId7" Type="http://schemas.openxmlformats.org/officeDocument/2006/relationships/chart" Target="../charts/chart170.xml"/><Relationship Id="rId12" Type="http://schemas.openxmlformats.org/officeDocument/2006/relationships/chart" Target="../charts/chart175.xml"/><Relationship Id="rId17" Type="http://schemas.openxmlformats.org/officeDocument/2006/relationships/chart" Target="../charts/chart180.xml"/><Relationship Id="rId25" Type="http://schemas.openxmlformats.org/officeDocument/2006/relationships/chart" Target="../charts/chart188.xml"/><Relationship Id="rId2" Type="http://schemas.openxmlformats.org/officeDocument/2006/relationships/chart" Target="../charts/chart165.xml"/><Relationship Id="rId16" Type="http://schemas.openxmlformats.org/officeDocument/2006/relationships/chart" Target="../charts/chart179.xml"/><Relationship Id="rId20" Type="http://schemas.openxmlformats.org/officeDocument/2006/relationships/chart" Target="../charts/chart183.xml"/><Relationship Id="rId29" Type="http://schemas.openxmlformats.org/officeDocument/2006/relationships/chart" Target="../charts/chart192.xml"/><Relationship Id="rId1" Type="http://schemas.openxmlformats.org/officeDocument/2006/relationships/chart" Target="../charts/chart164.xml"/><Relationship Id="rId6" Type="http://schemas.openxmlformats.org/officeDocument/2006/relationships/chart" Target="../charts/chart169.xml"/><Relationship Id="rId11" Type="http://schemas.openxmlformats.org/officeDocument/2006/relationships/chart" Target="../charts/chart174.xml"/><Relationship Id="rId24" Type="http://schemas.openxmlformats.org/officeDocument/2006/relationships/chart" Target="../charts/chart187.xml"/><Relationship Id="rId5" Type="http://schemas.openxmlformats.org/officeDocument/2006/relationships/chart" Target="../charts/chart168.xml"/><Relationship Id="rId15" Type="http://schemas.openxmlformats.org/officeDocument/2006/relationships/chart" Target="../charts/chart178.xml"/><Relationship Id="rId23" Type="http://schemas.openxmlformats.org/officeDocument/2006/relationships/chart" Target="../charts/chart186.xml"/><Relationship Id="rId28" Type="http://schemas.openxmlformats.org/officeDocument/2006/relationships/chart" Target="../charts/chart191.xml"/><Relationship Id="rId10" Type="http://schemas.openxmlformats.org/officeDocument/2006/relationships/chart" Target="../charts/chart173.xml"/><Relationship Id="rId19" Type="http://schemas.openxmlformats.org/officeDocument/2006/relationships/chart" Target="../charts/chart182.xml"/><Relationship Id="rId31" Type="http://schemas.openxmlformats.org/officeDocument/2006/relationships/chart" Target="../charts/chart194.xml"/><Relationship Id="rId4" Type="http://schemas.openxmlformats.org/officeDocument/2006/relationships/chart" Target="../charts/chart167.xml"/><Relationship Id="rId9" Type="http://schemas.openxmlformats.org/officeDocument/2006/relationships/chart" Target="../charts/chart172.xml"/><Relationship Id="rId14" Type="http://schemas.openxmlformats.org/officeDocument/2006/relationships/chart" Target="../charts/chart177.xml"/><Relationship Id="rId22" Type="http://schemas.openxmlformats.org/officeDocument/2006/relationships/chart" Target="../charts/chart185.xml"/><Relationship Id="rId27" Type="http://schemas.openxmlformats.org/officeDocument/2006/relationships/chart" Target="../charts/chart190.xml"/><Relationship Id="rId30" Type="http://schemas.openxmlformats.org/officeDocument/2006/relationships/chart" Target="../charts/chart19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2.xml"/><Relationship Id="rId13" Type="http://schemas.openxmlformats.org/officeDocument/2006/relationships/chart" Target="../charts/chart207.xml"/><Relationship Id="rId18" Type="http://schemas.openxmlformats.org/officeDocument/2006/relationships/chart" Target="../charts/chart212.xml"/><Relationship Id="rId26" Type="http://schemas.openxmlformats.org/officeDocument/2006/relationships/chart" Target="../charts/chart220.xml"/><Relationship Id="rId3" Type="http://schemas.openxmlformats.org/officeDocument/2006/relationships/chart" Target="../charts/chart197.xml"/><Relationship Id="rId21" Type="http://schemas.openxmlformats.org/officeDocument/2006/relationships/chart" Target="../charts/chart215.xml"/><Relationship Id="rId7" Type="http://schemas.openxmlformats.org/officeDocument/2006/relationships/chart" Target="../charts/chart201.xml"/><Relationship Id="rId12" Type="http://schemas.openxmlformats.org/officeDocument/2006/relationships/chart" Target="../charts/chart206.xml"/><Relationship Id="rId17" Type="http://schemas.openxmlformats.org/officeDocument/2006/relationships/chart" Target="../charts/chart211.xml"/><Relationship Id="rId25" Type="http://schemas.openxmlformats.org/officeDocument/2006/relationships/chart" Target="../charts/chart219.xml"/><Relationship Id="rId2" Type="http://schemas.openxmlformats.org/officeDocument/2006/relationships/chart" Target="../charts/chart196.xml"/><Relationship Id="rId16" Type="http://schemas.openxmlformats.org/officeDocument/2006/relationships/chart" Target="../charts/chart210.xml"/><Relationship Id="rId20" Type="http://schemas.openxmlformats.org/officeDocument/2006/relationships/chart" Target="../charts/chart214.xml"/><Relationship Id="rId29" Type="http://schemas.openxmlformats.org/officeDocument/2006/relationships/chart" Target="../charts/chart223.xml"/><Relationship Id="rId1" Type="http://schemas.openxmlformats.org/officeDocument/2006/relationships/chart" Target="../charts/chart195.xml"/><Relationship Id="rId6" Type="http://schemas.openxmlformats.org/officeDocument/2006/relationships/chart" Target="../charts/chart200.xml"/><Relationship Id="rId11" Type="http://schemas.openxmlformats.org/officeDocument/2006/relationships/chart" Target="../charts/chart205.xml"/><Relationship Id="rId24" Type="http://schemas.openxmlformats.org/officeDocument/2006/relationships/chart" Target="../charts/chart218.xml"/><Relationship Id="rId5" Type="http://schemas.openxmlformats.org/officeDocument/2006/relationships/chart" Target="../charts/chart199.xml"/><Relationship Id="rId15" Type="http://schemas.openxmlformats.org/officeDocument/2006/relationships/chart" Target="../charts/chart209.xml"/><Relationship Id="rId23" Type="http://schemas.openxmlformats.org/officeDocument/2006/relationships/chart" Target="../charts/chart217.xml"/><Relationship Id="rId28" Type="http://schemas.openxmlformats.org/officeDocument/2006/relationships/chart" Target="../charts/chart222.xml"/><Relationship Id="rId10" Type="http://schemas.openxmlformats.org/officeDocument/2006/relationships/chart" Target="../charts/chart204.xml"/><Relationship Id="rId19" Type="http://schemas.openxmlformats.org/officeDocument/2006/relationships/chart" Target="../charts/chart213.xml"/><Relationship Id="rId31" Type="http://schemas.openxmlformats.org/officeDocument/2006/relationships/chart" Target="../charts/chart225.xml"/><Relationship Id="rId4" Type="http://schemas.openxmlformats.org/officeDocument/2006/relationships/chart" Target="../charts/chart198.xml"/><Relationship Id="rId9" Type="http://schemas.openxmlformats.org/officeDocument/2006/relationships/chart" Target="../charts/chart203.xml"/><Relationship Id="rId14" Type="http://schemas.openxmlformats.org/officeDocument/2006/relationships/chart" Target="../charts/chart208.xml"/><Relationship Id="rId22" Type="http://schemas.openxmlformats.org/officeDocument/2006/relationships/chart" Target="../charts/chart216.xml"/><Relationship Id="rId27" Type="http://schemas.openxmlformats.org/officeDocument/2006/relationships/chart" Target="../charts/chart221.xml"/><Relationship Id="rId30" Type="http://schemas.openxmlformats.org/officeDocument/2006/relationships/chart" Target="../charts/chart22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3.xml"/><Relationship Id="rId13" Type="http://schemas.openxmlformats.org/officeDocument/2006/relationships/chart" Target="../charts/chart238.xml"/><Relationship Id="rId18" Type="http://schemas.openxmlformats.org/officeDocument/2006/relationships/chart" Target="../charts/chart243.xml"/><Relationship Id="rId26" Type="http://schemas.openxmlformats.org/officeDocument/2006/relationships/chart" Target="../charts/chart251.xml"/><Relationship Id="rId3" Type="http://schemas.openxmlformats.org/officeDocument/2006/relationships/chart" Target="../charts/chart228.xml"/><Relationship Id="rId21" Type="http://schemas.openxmlformats.org/officeDocument/2006/relationships/chart" Target="../charts/chart246.xml"/><Relationship Id="rId7" Type="http://schemas.openxmlformats.org/officeDocument/2006/relationships/chart" Target="../charts/chart232.xml"/><Relationship Id="rId12" Type="http://schemas.openxmlformats.org/officeDocument/2006/relationships/chart" Target="../charts/chart237.xml"/><Relationship Id="rId17" Type="http://schemas.openxmlformats.org/officeDocument/2006/relationships/chart" Target="../charts/chart242.xml"/><Relationship Id="rId25" Type="http://schemas.openxmlformats.org/officeDocument/2006/relationships/chart" Target="../charts/chart250.xml"/><Relationship Id="rId2" Type="http://schemas.openxmlformats.org/officeDocument/2006/relationships/chart" Target="../charts/chart227.xml"/><Relationship Id="rId16" Type="http://schemas.openxmlformats.org/officeDocument/2006/relationships/chart" Target="../charts/chart241.xml"/><Relationship Id="rId20" Type="http://schemas.openxmlformats.org/officeDocument/2006/relationships/chart" Target="../charts/chart245.xml"/><Relationship Id="rId29" Type="http://schemas.openxmlformats.org/officeDocument/2006/relationships/chart" Target="../charts/chart254.xml"/><Relationship Id="rId1" Type="http://schemas.openxmlformats.org/officeDocument/2006/relationships/chart" Target="../charts/chart226.xml"/><Relationship Id="rId6" Type="http://schemas.openxmlformats.org/officeDocument/2006/relationships/chart" Target="../charts/chart231.xml"/><Relationship Id="rId11" Type="http://schemas.openxmlformats.org/officeDocument/2006/relationships/chart" Target="../charts/chart236.xml"/><Relationship Id="rId24" Type="http://schemas.openxmlformats.org/officeDocument/2006/relationships/chart" Target="../charts/chart249.xml"/><Relationship Id="rId5" Type="http://schemas.openxmlformats.org/officeDocument/2006/relationships/chart" Target="../charts/chart230.xml"/><Relationship Id="rId15" Type="http://schemas.openxmlformats.org/officeDocument/2006/relationships/chart" Target="../charts/chart240.xml"/><Relationship Id="rId23" Type="http://schemas.openxmlformats.org/officeDocument/2006/relationships/chart" Target="../charts/chart248.xml"/><Relationship Id="rId28" Type="http://schemas.openxmlformats.org/officeDocument/2006/relationships/chart" Target="../charts/chart253.xml"/><Relationship Id="rId10" Type="http://schemas.openxmlformats.org/officeDocument/2006/relationships/chart" Target="../charts/chart235.xml"/><Relationship Id="rId19" Type="http://schemas.openxmlformats.org/officeDocument/2006/relationships/chart" Target="../charts/chart244.xml"/><Relationship Id="rId31" Type="http://schemas.openxmlformats.org/officeDocument/2006/relationships/chart" Target="../charts/chart256.xml"/><Relationship Id="rId4" Type="http://schemas.openxmlformats.org/officeDocument/2006/relationships/chart" Target="../charts/chart229.xml"/><Relationship Id="rId9" Type="http://schemas.openxmlformats.org/officeDocument/2006/relationships/chart" Target="../charts/chart234.xml"/><Relationship Id="rId14" Type="http://schemas.openxmlformats.org/officeDocument/2006/relationships/chart" Target="../charts/chart239.xml"/><Relationship Id="rId22" Type="http://schemas.openxmlformats.org/officeDocument/2006/relationships/chart" Target="../charts/chart247.xml"/><Relationship Id="rId27" Type="http://schemas.openxmlformats.org/officeDocument/2006/relationships/chart" Target="../charts/chart252.xml"/><Relationship Id="rId30" Type="http://schemas.openxmlformats.org/officeDocument/2006/relationships/chart" Target="../charts/chart255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4.xml"/><Relationship Id="rId13" Type="http://schemas.openxmlformats.org/officeDocument/2006/relationships/chart" Target="../charts/chart269.xml"/><Relationship Id="rId18" Type="http://schemas.openxmlformats.org/officeDocument/2006/relationships/chart" Target="../charts/chart274.xml"/><Relationship Id="rId26" Type="http://schemas.openxmlformats.org/officeDocument/2006/relationships/chart" Target="../charts/chart282.xml"/><Relationship Id="rId3" Type="http://schemas.openxmlformats.org/officeDocument/2006/relationships/chart" Target="../charts/chart259.xml"/><Relationship Id="rId21" Type="http://schemas.openxmlformats.org/officeDocument/2006/relationships/chart" Target="../charts/chart277.xml"/><Relationship Id="rId7" Type="http://schemas.openxmlformats.org/officeDocument/2006/relationships/chart" Target="../charts/chart263.xml"/><Relationship Id="rId12" Type="http://schemas.openxmlformats.org/officeDocument/2006/relationships/chart" Target="../charts/chart268.xml"/><Relationship Id="rId17" Type="http://schemas.openxmlformats.org/officeDocument/2006/relationships/chart" Target="../charts/chart273.xml"/><Relationship Id="rId25" Type="http://schemas.openxmlformats.org/officeDocument/2006/relationships/chart" Target="../charts/chart281.xml"/><Relationship Id="rId2" Type="http://schemas.openxmlformats.org/officeDocument/2006/relationships/chart" Target="../charts/chart258.xml"/><Relationship Id="rId16" Type="http://schemas.openxmlformats.org/officeDocument/2006/relationships/chart" Target="../charts/chart272.xml"/><Relationship Id="rId20" Type="http://schemas.openxmlformats.org/officeDocument/2006/relationships/chart" Target="../charts/chart276.xml"/><Relationship Id="rId29" Type="http://schemas.openxmlformats.org/officeDocument/2006/relationships/chart" Target="../charts/chart285.xml"/><Relationship Id="rId1" Type="http://schemas.openxmlformats.org/officeDocument/2006/relationships/chart" Target="../charts/chart257.xml"/><Relationship Id="rId6" Type="http://schemas.openxmlformats.org/officeDocument/2006/relationships/chart" Target="../charts/chart262.xml"/><Relationship Id="rId11" Type="http://schemas.openxmlformats.org/officeDocument/2006/relationships/chart" Target="../charts/chart267.xml"/><Relationship Id="rId24" Type="http://schemas.openxmlformats.org/officeDocument/2006/relationships/chart" Target="../charts/chart280.xml"/><Relationship Id="rId5" Type="http://schemas.openxmlformats.org/officeDocument/2006/relationships/chart" Target="../charts/chart261.xml"/><Relationship Id="rId15" Type="http://schemas.openxmlformats.org/officeDocument/2006/relationships/chart" Target="../charts/chart271.xml"/><Relationship Id="rId23" Type="http://schemas.openxmlformats.org/officeDocument/2006/relationships/chart" Target="../charts/chart279.xml"/><Relationship Id="rId28" Type="http://schemas.openxmlformats.org/officeDocument/2006/relationships/chart" Target="../charts/chart284.xml"/><Relationship Id="rId10" Type="http://schemas.openxmlformats.org/officeDocument/2006/relationships/chart" Target="../charts/chart266.xml"/><Relationship Id="rId19" Type="http://schemas.openxmlformats.org/officeDocument/2006/relationships/chart" Target="../charts/chart275.xml"/><Relationship Id="rId31" Type="http://schemas.openxmlformats.org/officeDocument/2006/relationships/chart" Target="../charts/chart287.xml"/><Relationship Id="rId4" Type="http://schemas.openxmlformats.org/officeDocument/2006/relationships/chart" Target="../charts/chart260.xml"/><Relationship Id="rId9" Type="http://schemas.openxmlformats.org/officeDocument/2006/relationships/chart" Target="../charts/chart265.xml"/><Relationship Id="rId14" Type="http://schemas.openxmlformats.org/officeDocument/2006/relationships/chart" Target="../charts/chart270.xml"/><Relationship Id="rId22" Type="http://schemas.openxmlformats.org/officeDocument/2006/relationships/chart" Target="../charts/chart278.xml"/><Relationship Id="rId27" Type="http://schemas.openxmlformats.org/officeDocument/2006/relationships/chart" Target="../charts/chart283.xml"/><Relationship Id="rId30" Type="http://schemas.openxmlformats.org/officeDocument/2006/relationships/chart" Target="../charts/chart28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5.xml"/><Relationship Id="rId13" Type="http://schemas.openxmlformats.org/officeDocument/2006/relationships/chart" Target="../charts/chart300.xml"/><Relationship Id="rId18" Type="http://schemas.openxmlformats.org/officeDocument/2006/relationships/chart" Target="../charts/chart305.xml"/><Relationship Id="rId26" Type="http://schemas.openxmlformats.org/officeDocument/2006/relationships/chart" Target="../charts/chart313.xml"/><Relationship Id="rId3" Type="http://schemas.openxmlformats.org/officeDocument/2006/relationships/chart" Target="../charts/chart290.xml"/><Relationship Id="rId21" Type="http://schemas.openxmlformats.org/officeDocument/2006/relationships/chart" Target="../charts/chart308.xml"/><Relationship Id="rId7" Type="http://schemas.openxmlformats.org/officeDocument/2006/relationships/chart" Target="../charts/chart294.xml"/><Relationship Id="rId12" Type="http://schemas.openxmlformats.org/officeDocument/2006/relationships/chart" Target="../charts/chart299.xml"/><Relationship Id="rId17" Type="http://schemas.openxmlformats.org/officeDocument/2006/relationships/chart" Target="../charts/chart304.xml"/><Relationship Id="rId25" Type="http://schemas.openxmlformats.org/officeDocument/2006/relationships/chart" Target="../charts/chart312.xml"/><Relationship Id="rId2" Type="http://schemas.openxmlformats.org/officeDocument/2006/relationships/chart" Target="../charts/chart289.xml"/><Relationship Id="rId16" Type="http://schemas.openxmlformats.org/officeDocument/2006/relationships/chart" Target="../charts/chart303.xml"/><Relationship Id="rId20" Type="http://schemas.openxmlformats.org/officeDocument/2006/relationships/chart" Target="../charts/chart307.xml"/><Relationship Id="rId29" Type="http://schemas.openxmlformats.org/officeDocument/2006/relationships/chart" Target="../charts/chart316.xml"/><Relationship Id="rId1" Type="http://schemas.openxmlformats.org/officeDocument/2006/relationships/chart" Target="../charts/chart288.xml"/><Relationship Id="rId6" Type="http://schemas.openxmlformats.org/officeDocument/2006/relationships/chart" Target="../charts/chart293.xml"/><Relationship Id="rId11" Type="http://schemas.openxmlformats.org/officeDocument/2006/relationships/chart" Target="../charts/chart298.xml"/><Relationship Id="rId24" Type="http://schemas.openxmlformats.org/officeDocument/2006/relationships/chart" Target="../charts/chart311.xml"/><Relationship Id="rId5" Type="http://schemas.openxmlformats.org/officeDocument/2006/relationships/chart" Target="../charts/chart292.xml"/><Relationship Id="rId15" Type="http://schemas.openxmlformats.org/officeDocument/2006/relationships/chart" Target="../charts/chart302.xml"/><Relationship Id="rId23" Type="http://schemas.openxmlformats.org/officeDocument/2006/relationships/chart" Target="../charts/chart310.xml"/><Relationship Id="rId28" Type="http://schemas.openxmlformats.org/officeDocument/2006/relationships/chart" Target="../charts/chart315.xml"/><Relationship Id="rId10" Type="http://schemas.openxmlformats.org/officeDocument/2006/relationships/chart" Target="../charts/chart297.xml"/><Relationship Id="rId19" Type="http://schemas.openxmlformats.org/officeDocument/2006/relationships/chart" Target="../charts/chart306.xml"/><Relationship Id="rId31" Type="http://schemas.openxmlformats.org/officeDocument/2006/relationships/chart" Target="../charts/chart318.xml"/><Relationship Id="rId4" Type="http://schemas.openxmlformats.org/officeDocument/2006/relationships/chart" Target="../charts/chart291.xml"/><Relationship Id="rId9" Type="http://schemas.openxmlformats.org/officeDocument/2006/relationships/chart" Target="../charts/chart296.xml"/><Relationship Id="rId14" Type="http://schemas.openxmlformats.org/officeDocument/2006/relationships/chart" Target="../charts/chart301.xml"/><Relationship Id="rId22" Type="http://schemas.openxmlformats.org/officeDocument/2006/relationships/chart" Target="../charts/chart309.xml"/><Relationship Id="rId27" Type="http://schemas.openxmlformats.org/officeDocument/2006/relationships/chart" Target="../charts/chart314.xml"/><Relationship Id="rId30" Type="http://schemas.openxmlformats.org/officeDocument/2006/relationships/chart" Target="../charts/chart3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587828</xdr:colOff>
      <xdr:row>2</xdr:row>
      <xdr:rowOff>140154</xdr:rowOff>
    </xdr:from>
    <xdr:to>
      <xdr:col>68</xdr:col>
      <xdr:colOff>83161</xdr:colOff>
      <xdr:row>13</xdr:row>
      <xdr:rowOff>162654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83BFEC-9392-41A6-BAA3-2777D6BC6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371929</xdr:colOff>
      <xdr:row>16</xdr:row>
      <xdr:rowOff>21167</xdr:rowOff>
    </xdr:from>
    <xdr:to>
      <xdr:col>66</xdr:col>
      <xdr:colOff>437929</xdr:colOff>
      <xdr:row>27</xdr:row>
      <xdr:rowOff>64667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638E7E6-9894-4AB7-9DFF-F7ACB70B2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220737</xdr:colOff>
      <xdr:row>32</xdr:row>
      <xdr:rowOff>145143</xdr:rowOff>
    </xdr:from>
    <xdr:to>
      <xdr:col>12</xdr:col>
      <xdr:colOff>148192</xdr:colOff>
      <xdr:row>45</xdr:row>
      <xdr:rowOff>188643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8844B4-698F-4F54-94D3-7FAFE3D4E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495217</xdr:colOff>
      <xdr:row>31</xdr:row>
      <xdr:rowOff>52093</xdr:rowOff>
    </xdr:from>
    <xdr:to>
      <xdr:col>23</xdr:col>
      <xdr:colOff>249490</xdr:colOff>
      <xdr:row>44</xdr:row>
      <xdr:rowOff>95593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EB65912-D44C-42EA-B6C1-255B7C4EA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212079</xdr:colOff>
      <xdr:row>30</xdr:row>
      <xdr:rowOff>190499</xdr:rowOff>
    </xdr:from>
    <xdr:to>
      <xdr:col>33</xdr:col>
      <xdr:colOff>555170</xdr:colOff>
      <xdr:row>44</xdr:row>
      <xdr:rowOff>43499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8C574B-E2C3-41A6-A0AF-CBDCAAD5B8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311864</xdr:colOff>
      <xdr:row>48</xdr:row>
      <xdr:rowOff>67487</xdr:rowOff>
    </xdr:from>
    <xdr:to>
      <xdr:col>12</xdr:col>
      <xdr:colOff>239319</xdr:colOff>
      <xdr:row>61</xdr:row>
      <xdr:rowOff>110987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69D0153-4AA8-4C45-8CDE-6527FC101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</xdr:colOff>
      <xdr:row>46</xdr:row>
      <xdr:rowOff>147205</xdr:rowOff>
    </xdr:from>
    <xdr:to>
      <xdr:col>23</xdr:col>
      <xdr:colOff>343092</xdr:colOff>
      <xdr:row>60</xdr:row>
      <xdr:rowOff>205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C0CFD28-BABB-4894-97A2-2EE0E9804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34636</xdr:colOff>
      <xdr:row>30</xdr:row>
      <xdr:rowOff>0</xdr:rowOff>
    </xdr:from>
    <xdr:to>
      <xdr:col>44</xdr:col>
      <xdr:colOff>377727</xdr:colOff>
      <xdr:row>43</xdr:row>
      <xdr:rowOff>43500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DC1A52A-61C9-487F-9A90-A7E284877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504701</xdr:colOff>
      <xdr:row>45</xdr:row>
      <xdr:rowOff>38346</xdr:rowOff>
    </xdr:from>
    <xdr:to>
      <xdr:col>34</xdr:col>
      <xdr:colOff>258973</xdr:colOff>
      <xdr:row>58</xdr:row>
      <xdr:rowOff>81846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1878307-F9C3-4858-A099-292247D86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257298</xdr:colOff>
      <xdr:row>44</xdr:row>
      <xdr:rowOff>97725</xdr:rowOff>
    </xdr:from>
    <xdr:to>
      <xdr:col>45</xdr:col>
      <xdr:colOff>11571</xdr:colOff>
      <xdr:row>57</xdr:row>
      <xdr:rowOff>141225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9EF723D-559F-4A29-A3D9-A2DD1FAD6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587828</xdr:colOff>
      <xdr:row>2</xdr:row>
      <xdr:rowOff>140154</xdr:rowOff>
    </xdr:from>
    <xdr:to>
      <xdr:col>68</xdr:col>
      <xdr:colOff>83161</xdr:colOff>
      <xdr:row>17</xdr:row>
      <xdr:rowOff>162654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371929</xdr:colOff>
      <xdr:row>20</xdr:row>
      <xdr:rowOff>21167</xdr:rowOff>
    </xdr:from>
    <xdr:to>
      <xdr:col>66</xdr:col>
      <xdr:colOff>437929</xdr:colOff>
      <xdr:row>33</xdr:row>
      <xdr:rowOff>64667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220737</xdr:colOff>
      <xdr:row>38</xdr:row>
      <xdr:rowOff>145143</xdr:rowOff>
    </xdr:from>
    <xdr:to>
      <xdr:col>12</xdr:col>
      <xdr:colOff>148192</xdr:colOff>
      <xdr:row>51</xdr:row>
      <xdr:rowOff>188643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495217</xdr:colOff>
      <xdr:row>37</xdr:row>
      <xdr:rowOff>52093</xdr:rowOff>
    </xdr:from>
    <xdr:to>
      <xdr:col>23</xdr:col>
      <xdr:colOff>249490</xdr:colOff>
      <xdr:row>50</xdr:row>
      <xdr:rowOff>95593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212079</xdr:colOff>
      <xdr:row>36</xdr:row>
      <xdr:rowOff>190499</xdr:rowOff>
    </xdr:from>
    <xdr:to>
      <xdr:col>33</xdr:col>
      <xdr:colOff>555170</xdr:colOff>
      <xdr:row>50</xdr:row>
      <xdr:rowOff>43499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311864</xdr:colOff>
      <xdr:row>54</xdr:row>
      <xdr:rowOff>67487</xdr:rowOff>
    </xdr:from>
    <xdr:to>
      <xdr:col>12</xdr:col>
      <xdr:colOff>239319</xdr:colOff>
      <xdr:row>67</xdr:row>
      <xdr:rowOff>110987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</xdr:colOff>
      <xdr:row>52</xdr:row>
      <xdr:rowOff>147205</xdr:rowOff>
    </xdr:from>
    <xdr:to>
      <xdr:col>23</xdr:col>
      <xdr:colOff>343092</xdr:colOff>
      <xdr:row>66</xdr:row>
      <xdr:rowOff>205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34636</xdr:colOff>
      <xdr:row>36</xdr:row>
      <xdr:rowOff>0</xdr:rowOff>
    </xdr:from>
    <xdr:to>
      <xdr:col>44</xdr:col>
      <xdr:colOff>377727</xdr:colOff>
      <xdr:row>49</xdr:row>
      <xdr:rowOff>43500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504701</xdr:colOff>
      <xdr:row>51</xdr:row>
      <xdr:rowOff>38346</xdr:rowOff>
    </xdr:from>
    <xdr:to>
      <xdr:col>34</xdr:col>
      <xdr:colOff>258973</xdr:colOff>
      <xdr:row>64</xdr:row>
      <xdr:rowOff>81846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257298</xdr:colOff>
      <xdr:row>50</xdr:row>
      <xdr:rowOff>97725</xdr:rowOff>
    </xdr:from>
    <xdr:to>
      <xdr:col>45</xdr:col>
      <xdr:colOff>11571</xdr:colOff>
      <xdr:row>63</xdr:row>
      <xdr:rowOff>141225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24668</xdr:colOff>
      <xdr:row>0</xdr:row>
      <xdr:rowOff>190499</xdr:rowOff>
    </xdr:from>
    <xdr:to>
      <xdr:col>14</xdr:col>
      <xdr:colOff>550303</xdr:colOff>
      <xdr:row>12</xdr:row>
      <xdr:rowOff>64499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45264</xdr:colOff>
      <xdr:row>12</xdr:row>
      <xdr:rowOff>29307</xdr:rowOff>
    </xdr:from>
    <xdr:to>
      <xdr:col>14</xdr:col>
      <xdr:colOff>570899</xdr:colOff>
      <xdr:row>23</xdr:row>
      <xdr:rowOff>93807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589410</xdr:colOff>
      <xdr:row>23</xdr:row>
      <xdr:rowOff>88574</xdr:rowOff>
    </xdr:from>
    <xdr:to>
      <xdr:col>14</xdr:col>
      <xdr:colOff>521564</xdr:colOff>
      <xdr:row>34</xdr:row>
      <xdr:rowOff>153074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11316</xdr:colOff>
      <xdr:row>34</xdr:row>
      <xdr:rowOff>186755</xdr:rowOff>
    </xdr:from>
    <xdr:to>
      <xdr:col>14</xdr:col>
      <xdr:colOff>534020</xdr:colOff>
      <xdr:row>46</xdr:row>
      <xdr:rowOff>60755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238450</xdr:colOff>
      <xdr:row>46</xdr:row>
      <xdr:rowOff>54869</xdr:rowOff>
    </xdr:from>
    <xdr:to>
      <xdr:col>15</xdr:col>
      <xdr:colOff>170604</xdr:colOff>
      <xdr:row>57</xdr:row>
      <xdr:rowOff>119369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295275</xdr:colOff>
      <xdr:row>57</xdr:row>
      <xdr:rowOff>171368</xdr:rowOff>
    </xdr:from>
    <xdr:to>
      <xdr:col>15</xdr:col>
      <xdr:colOff>227429</xdr:colOff>
      <xdr:row>69</xdr:row>
      <xdr:rowOff>45368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80596</xdr:colOff>
      <xdr:row>59</xdr:row>
      <xdr:rowOff>77581</xdr:rowOff>
    </xdr:from>
    <xdr:to>
      <xdr:col>32</xdr:col>
      <xdr:colOff>12750</xdr:colOff>
      <xdr:row>70</xdr:row>
      <xdr:rowOff>142081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92807</xdr:colOff>
      <xdr:row>0</xdr:row>
      <xdr:rowOff>96066</xdr:rowOff>
    </xdr:from>
    <xdr:to>
      <xdr:col>23</xdr:col>
      <xdr:colOff>24961</xdr:colOff>
      <xdr:row>11</xdr:row>
      <xdr:rowOff>160566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173810</xdr:colOff>
      <xdr:row>12</xdr:row>
      <xdr:rowOff>16039</xdr:rowOff>
    </xdr:from>
    <xdr:to>
      <xdr:col>23</xdr:col>
      <xdr:colOff>105964</xdr:colOff>
      <xdr:row>23</xdr:row>
      <xdr:rowOff>80539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208247</xdr:colOff>
      <xdr:row>23</xdr:row>
      <xdr:rowOff>72048</xdr:rowOff>
    </xdr:from>
    <xdr:to>
      <xdr:col>23</xdr:col>
      <xdr:colOff>140401</xdr:colOff>
      <xdr:row>34</xdr:row>
      <xdr:rowOff>136548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184799</xdr:colOff>
      <xdr:row>34</xdr:row>
      <xdr:rowOff>175031</xdr:rowOff>
    </xdr:from>
    <xdr:to>
      <xdr:col>23</xdr:col>
      <xdr:colOff>116953</xdr:colOff>
      <xdr:row>46</xdr:row>
      <xdr:rowOff>49031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415599</xdr:colOff>
      <xdr:row>46</xdr:row>
      <xdr:rowOff>95170</xdr:rowOff>
    </xdr:from>
    <xdr:to>
      <xdr:col>23</xdr:col>
      <xdr:colOff>347753</xdr:colOff>
      <xdr:row>57</xdr:row>
      <xdr:rowOff>159670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411773</xdr:colOff>
      <xdr:row>58</xdr:row>
      <xdr:rowOff>44613</xdr:rowOff>
    </xdr:from>
    <xdr:to>
      <xdr:col>23</xdr:col>
      <xdr:colOff>343927</xdr:colOff>
      <xdr:row>69</xdr:row>
      <xdr:rowOff>109113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896</xdr:colOff>
      <xdr:row>48</xdr:row>
      <xdr:rowOff>65859</xdr:rowOff>
    </xdr:from>
    <xdr:to>
      <xdr:col>39</xdr:col>
      <xdr:colOff>523600</xdr:colOff>
      <xdr:row>59</xdr:row>
      <xdr:rowOff>130359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40</xdr:col>
      <xdr:colOff>155494</xdr:colOff>
      <xdr:row>36</xdr:row>
      <xdr:rowOff>131070</xdr:rowOff>
    </xdr:from>
    <xdr:to>
      <xdr:col>48</xdr:col>
      <xdr:colOff>87647</xdr:colOff>
      <xdr:row>48</xdr:row>
      <xdr:rowOff>5070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82222</xdr:colOff>
      <xdr:row>47</xdr:row>
      <xdr:rowOff>150611</xdr:rowOff>
    </xdr:from>
    <xdr:to>
      <xdr:col>32</xdr:col>
      <xdr:colOff>14376</xdr:colOff>
      <xdr:row>59</xdr:row>
      <xdr:rowOff>24611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166889</xdr:colOff>
      <xdr:row>1</xdr:row>
      <xdr:rowOff>22796</xdr:rowOff>
    </xdr:from>
    <xdr:to>
      <xdr:col>31</xdr:col>
      <xdr:colOff>99042</xdr:colOff>
      <xdr:row>12</xdr:row>
      <xdr:rowOff>87296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352508</xdr:colOff>
      <xdr:row>13</xdr:row>
      <xdr:rowOff>53732</xdr:rowOff>
    </xdr:from>
    <xdr:to>
      <xdr:col>31</xdr:col>
      <xdr:colOff>284661</xdr:colOff>
      <xdr:row>24</xdr:row>
      <xdr:rowOff>118232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359832</xdr:colOff>
      <xdr:row>25</xdr:row>
      <xdr:rowOff>17666</xdr:rowOff>
    </xdr:from>
    <xdr:to>
      <xdr:col>31</xdr:col>
      <xdr:colOff>291985</xdr:colOff>
      <xdr:row>36</xdr:row>
      <xdr:rowOff>82166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586968</xdr:colOff>
      <xdr:row>36</xdr:row>
      <xdr:rowOff>125372</xdr:rowOff>
    </xdr:from>
    <xdr:to>
      <xdr:col>31</xdr:col>
      <xdr:colOff>519121</xdr:colOff>
      <xdr:row>47</xdr:row>
      <xdr:rowOff>189872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410387</xdr:colOff>
      <xdr:row>1</xdr:row>
      <xdr:rowOff>11480</xdr:rowOff>
    </xdr:from>
    <xdr:to>
      <xdr:col>39</xdr:col>
      <xdr:colOff>342541</xdr:colOff>
      <xdr:row>12</xdr:row>
      <xdr:rowOff>75980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483656</xdr:colOff>
      <xdr:row>12</xdr:row>
      <xdr:rowOff>149551</xdr:rowOff>
    </xdr:from>
    <xdr:to>
      <xdr:col>39</xdr:col>
      <xdr:colOff>415810</xdr:colOff>
      <xdr:row>24</xdr:row>
      <xdr:rowOff>23551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529084</xdr:colOff>
      <xdr:row>24</xdr:row>
      <xdr:rowOff>69688</xdr:rowOff>
    </xdr:from>
    <xdr:to>
      <xdr:col>39</xdr:col>
      <xdr:colOff>461238</xdr:colOff>
      <xdr:row>35</xdr:row>
      <xdr:rowOff>134188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32</xdr:col>
      <xdr:colOff>26456</xdr:colOff>
      <xdr:row>36</xdr:row>
      <xdr:rowOff>86945</xdr:rowOff>
    </xdr:from>
    <xdr:to>
      <xdr:col>39</xdr:col>
      <xdr:colOff>549160</xdr:colOff>
      <xdr:row>47</xdr:row>
      <xdr:rowOff>151445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39</xdr:col>
      <xdr:colOff>398665</xdr:colOff>
      <xdr:row>1</xdr:row>
      <xdr:rowOff>6594</xdr:rowOff>
    </xdr:from>
    <xdr:to>
      <xdr:col>47</xdr:col>
      <xdr:colOff>330819</xdr:colOff>
      <xdr:row>12</xdr:row>
      <xdr:rowOff>71094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39</xdr:col>
      <xdr:colOff>427974</xdr:colOff>
      <xdr:row>12</xdr:row>
      <xdr:rowOff>120977</xdr:rowOff>
    </xdr:from>
    <xdr:to>
      <xdr:col>47</xdr:col>
      <xdr:colOff>360127</xdr:colOff>
      <xdr:row>23</xdr:row>
      <xdr:rowOff>185477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39</xdr:col>
      <xdr:colOff>555463</xdr:colOff>
      <xdr:row>24</xdr:row>
      <xdr:rowOff>109252</xdr:rowOff>
    </xdr:from>
    <xdr:to>
      <xdr:col>47</xdr:col>
      <xdr:colOff>487616</xdr:colOff>
      <xdr:row>35</xdr:row>
      <xdr:rowOff>173752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0</xdr:row>
      <xdr:rowOff>133351</xdr:rowOff>
    </xdr:from>
    <xdr:to>
      <xdr:col>14</xdr:col>
      <xdr:colOff>533450</xdr:colOff>
      <xdr:row>12</xdr:row>
      <xdr:rowOff>7351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575733</xdr:colOff>
      <xdr:row>12</xdr:row>
      <xdr:rowOff>0</xdr:rowOff>
    </xdr:from>
    <xdr:to>
      <xdr:col>14</xdr:col>
      <xdr:colOff>531333</xdr:colOff>
      <xdr:row>23</xdr:row>
      <xdr:rowOff>64500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1058</xdr:colOff>
      <xdr:row>23</xdr:row>
      <xdr:rowOff>135466</xdr:rowOff>
    </xdr:from>
    <xdr:to>
      <xdr:col>14</xdr:col>
      <xdr:colOff>547208</xdr:colOff>
      <xdr:row>35</xdr:row>
      <xdr:rowOff>9466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67733</xdr:colOff>
      <xdr:row>35</xdr:row>
      <xdr:rowOff>68791</xdr:rowOff>
    </xdr:from>
    <xdr:to>
      <xdr:col>15</xdr:col>
      <xdr:colOff>23333</xdr:colOff>
      <xdr:row>46</xdr:row>
      <xdr:rowOff>133291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67733</xdr:colOff>
      <xdr:row>46</xdr:row>
      <xdr:rowOff>135466</xdr:rowOff>
    </xdr:from>
    <xdr:to>
      <xdr:col>15</xdr:col>
      <xdr:colOff>23333</xdr:colOff>
      <xdr:row>58</xdr:row>
      <xdr:rowOff>9466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143933</xdr:colOff>
      <xdr:row>58</xdr:row>
      <xdr:rowOff>68791</xdr:rowOff>
    </xdr:from>
    <xdr:to>
      <xdr:col>15</xdr:col>
      <xdr:colOff>99533</xdr:colOff>
      <xdr:row>69</xdr:row>
      <xdr:rowOff>133291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182033</xdr:colOff>
      <xdr:row>70</xdr:row>
      <xdr:rowOff>135466</xdr:rowOff>
    </xdr:from>
    <xdr:to>
      <xdr:col>15</xdr:col>
      <xdr:colOff>137633</xdr:colOff>
      <xdr:row>82</xdr:row>
      <xdr:rowOff>9466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92074</xdr:colOff>
      <xdr:row>0</xdr:row>
      <xdr:rowOff>102660</xdr:rowOff>
    </xdr:from>
    <xdr:to>
      <xdr:col>23</xdr:col>
      <xdr:colOff>47674</xdr:colOff>
      <xdr:row>11</xdr:row>
      <xdr:rowOff>167160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81491</xdr:colOff>
      <xdr:row>11</xdr:row>
      <xdr:rowOff>144992</xdr:rowOff>
    </xdr:from>
    <xdr:to>
      <xdr:col>23</xdr:col>
      <xdr:colOff>37091</xdr:colOff>
      <xdr:row>23</xdr:row>
      <xdr:rowOff>18992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81491</xdr:colOff>
      <xdr:row>23</xdr:row>
      <xdr:rowOff>127000</xdr:rowOff>
    </xdr:from>
    <xdr:to>
      <xdr:col>23</xdr:col>
      <xdr:colOff>37091</xdr:colOff>
      <xdr:row>35</xdr:row>
      <xdr:rowOff>1000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110066</xdr:colOff>
      <xdr:row>35</xdr:row>
      <xdr:rowOff>135467</xdr:rowOff>
    </xdr:from>
    <xdr:to>
      <xdr:col>23</xdr:col>
      <xdr:colOff>65666</xdr:colOff>
      <xdr:row>47</xdr:row>
      <xdr:rowOff>9467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71966</xdr:colOff>
      <xdr:row>47</xdr:row>
      <xdr:rowOff>78317</xdr:rowOff>
    </xdr:from>
    <xdr:to>
      <xdr:col>23</xdr:col>
      <xdr:colOff>27566</xdr:colOff>
      <xdr:row>58</xdr:row>
      <xdr:rowOff>142817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71966</xdr:colOff>
      <xdr:row>58</xdr:row>
      <xdr:rowOff>106892</xdr:rowOff>
    </xdr:from>
    <xdr:to>
      <xdr:col>23</xdr:col>
      <xdr:colOff>27566</xdr:colOff>
      <xdr:row>69</xdr:row>
      <xdr:rowOff>171392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148166</xdr:colOff>
      <xdr:row>70</xdr:row>
      <xdr:rowOff>59267</xdr:rowOff>
    </xdr:from>
    <xdr:to>
      <xdr:col>23</xdr:col>
      <xdr:colOff>103766</xdr:colOff>
      <xdr:row>81</xdr:row>
      <xdr:rowOff>123767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233891</xdr:colOff>
      <xdr:row>0</xdr:row>
      <xdr:rowOff>87842</xdr:rowOff>
    </xdr:from>
    <xdr:to>
      <xdr:col>31</xdr:col>
      <xdr:colOff>189491</xdr:colOff>
      <xdr:row>11</xdr:row>
      <xdr:rowOff>152342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310091</xdr:colOff>
      <xdr:row>12</xdr:row>
      <xdr:rowOff>8467</xdr:rowOff>
    </xdr:from>
    <xdr:to>
      <xdr:col>31</xdr:col>
      <xdr:colOff>265691</xdr:colOff>
      <xdr:row>23</xdr:row>
      <xdr:rowOff>72967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347132</xdr:colOff>
      <xdr:row>23</xdr:row>
      <xdr:rowOff>159809</xdr:rowOff>
    </xdr:from>
    <xdr:to>
      <xdr:col>31</xdr:col>
      <xdr:colOff>302732</xdr:colOff>
      <xdr:row>35</xdr:row>
      <xdr:rowOff>33809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340784</xdr:colOff>
      <xdr:row>35</xdr:row>
      <xdr:rowOff>155576</xdr:rowOff>
    </xdr:from>
    <xdr:to>
      <xdr:col>31</xdr:col>
      <xdr:colOff>296384</xdr:colOff>
      <xdr:row>47</xdr:row>
      <xdr:rowOff>29576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416983</xdr:colOff>
      <xdr:row>47</xdr:row>
      <xdr:rowOff>140759</xdr:rowOff>
    </xdr:from>
    <xdr:to>
      <xdr:col>31</xdr:col>
      <xdr:colOff>372583</xdr:colOff>
      <xdr:row>59</xdr:row>
      <xdr:rowOff>14759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23</xdr:col>
      <xdr:colOff>455083</xdr:colOff>
      <xdr:row>59</xdr:row>
      <xdr:rowOff>121709</xdr:rowOff>
    </xdr:from>
    <xdr:to>
      <xdr:col>31</xdr:col>
      <xdr:colOff>410683</xdr:colOff>
      <xdr:row>70</xdr:row>
      <xdr:rowOff>186209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321732</xdr:colOff>
      <xdr:row>0</xdr:row>
      <xdr:rowOff>82550</xdr:rowOff>
    </xdr:from>
    <xdr:to>
      <xdr:col>39</xdr:col>
      <xdr:colOff>277332</xdr:colOff>
      <xdr:row>11</xdr:row>
      <xdr:rowOff>147050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31</xdr:col>
      <xdr:colOff>436032</xdr:colOff>
      <xdr:row>11</xdr:row>
      <xdr:rowOff>121709</xdr:rowOff>
    </xdr:from>
    <xdr:to>
      <xdr:col>39</xdr:col>
      <xdr:colOff>391632</xdr:colOff>
      <xdr:row>22</xdr:row>
      <xdr:rowOff>186209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359832</xdr:colOff>
      <xdr:row>23</xdr:row>
      <xdr:rowOff>26459</xdr:rowOff>
    </xdr:from>
    <xdr:to>
      <xdr:col>39</xdr:col>
      <xdr:colOff>315432</xdr:colOff>
      <xdr:row>34</xdr:row>
      <xdr:rowOff>90959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39</xdr:col>
      <xdr:colOff>197907</xdr:colOff>
      <xdr:row>0</xdr:row>
      <xdr:rowOff>180975</xdr:rowOff>
    </xdr:from>
    <xdr:to>
      <xdr:col>47</xdr:col>
      <xdr:colOff>153507</xdr:colOff>
      <xdr:row>12</xdr:row>
      <xdr:rowOff>54975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31</xdr:col>
      <xdr:colOff>350307</xdr:colOff>
      <xdr:row>34</xdr:row>
      <xdr:rowOff>55034</xdr:rowOff>
    </xdr:from>
    <xdr:to>
      <xdr:col>39</xdr:col>
      <xdr:colOff>305907</xdr:colOff>
      <xdr:row>45</xdr:row>
      <xdr:rowOff>119534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31</xdr:col>
      <xdr:colOff>416982</xdr:colOff>
      <xdr:row>46</xdr:row>
      <xdr:rowOff>7409</xdr:rowOff>
    </xdr:from>
    <xdr:to>
      <xdr:col>39</xdr:col>
      <xdr:colOff>372582</xdr:colOff>
      <xdr:row>57</xdr:row>
      <xdr:rowOff>71909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31</xdr:col>
      <xdr:colOff>493182</xdr:colOff>
      <xdr:row>58</xdr:row>
      <xdr:rowOff>150284</xdr:rowOff>
    </xdr:from>
    <xdr:to>
      <xdr:col>39</xdr:col>
      <xdr:colOff>448782</xdr:colOff>
      <xdr:row>70</xdr:row>
      <xdr:rowOff>24284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107156</xdr:rowOff>
    </xdr:from>
    <xdr:to>
      <xdr:col>14</xdr:col>
      <xdr:colOff>528688</xdr:colOff>
      <xdr:row>11</xdr:row>
      <xdr:rowOff>171656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11375</xdr:colOff>
      <xdr:row>12</xdr:row>
      <xdr:rowOff>11907</xdr:rowOff>
    </xdr:from>
    <xdr:to>
      <xdr:col>14</xdr:col>
      <xdr:colOff>524188</xdr:colOff>
      <xdr:row>23</xdr:row>
      <xdr:rowOff>76407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34396</xdr:colOff>
      <xdr:row>23</xdr:row>
      <xdr:rowOff>187853</xdr:rowOff>
    </xdr:from>
    <xdr:to>
      <xdr:col>14</xdr:col>
      <xdr:colOff>547209</xdr:colOff>
      <xdr:row>35</xdr:row>
      <xdr:rowOff>61853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558271</xdr:colOff>
      <xdr:row>47</xdr:row>
      <xdr:rowOff>128322</xdr:rowOff>
    </xdr:from>
    <xdr:to>
      <xdr:col>14</xdr:col>
      <xdr:colOff>475771</xdr:colOff>
      <xdr:row>59</xdr:row>
      <xdr:rowOff>2322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534459</xdr:colOff>
      <xdr:row>58</xdr:row>
      <xdr:rowOff>175947</xdr:rowOff>
    </xdr:from>
    <xdr:to>
      <xdr:col>14</xdr:col>
      <xdr:colOff>451959</xdr:colOff>
      <xdr:row>70</xdr:row>
      <xdr:rowOff>49947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224897</xdr:colOff>
      <xdr:row>60</xdr:row>
      <xdr:rowOff>92602</xdr:rowOff>
    </xdr:from>
    <xdr:to>
      <xdr:col>32</xdr:col>
      <xdr:colOff>142397</xdr:colOff>
      <xdr:row>71</xdr:row>
      <xdr:rowOff>157102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182562</xdr:colOff>
      <xdr:row>0</xdr:row>
      <xdr:rowOff>133616</xdr:rowOff>
    </xdr:from>
    <xdr:to>
      <xdr:col>23</xdr:col>
      <xdr:colOff>100062</xdr:colOff>
      <xdr:row>12</xdr:row>
      <xdr:rowOff>7616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231510</xdr:colOff>
      <xdr:row>12</xdr:row>
      <xdr:rowOff>187854</xdr:rowOff>
    </xdr:from>
    <xdr:to>
      <xdr:col>23</xdr:col>
      <xdr:colOff>149010</xdr:colOff>
      <xdr:row>24</xdr:row>
      <xdr:rowOff>61854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279134</xdr:colOff>
      <xdr:row>24</xdr:row>
      <xdr:rowOff>127000</xdr:rowOff>
    </xdr:from>
    <xdr:to>
      <xdr:col>23</xdr:col>
      <xdr:colOff>196634</xdr:colOff>
      <xdr:row>36</xdr:row>
      <xdr:rowOff>1000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326759</xdr:colOff>
      <xdr:row>37</xdr:row>
      <xdr:rowOff>21167</xdr:rowOff>
    </xdr:from>
    <xdr:to>
      <xdr:col>23</xdr:col>
      <xdr:colOff>244259</xdr:colOff>
      <xdr:row>48</xdr:row>
      <xdr:rowOff>85667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338667</xdr:colOff>
      <xdr:row>48</xdr:row>
      <xdr:rowOff>44980</xdr:rowOff>
    </xdr:from>
    <xdr:to>
      <xdr:col>23</xdr:col>
      <xdr:colOff>256167</xdr:colOff>
      <xdr:row>59</xdr:row>
      <xdr:rowOff>109480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422010</xdr:colOff>
      <xdr:row>59</xdr:row>
      <xdr:rowOff>128323</xdr:rowOff>
    </xdr:from>
    <xdr:to>
      <xdr:col>23</xdr:col>
      <xdr:colOff>339510</xdr:colOff>
      <xdr:row>71</xdr:row>
      <xdr:rowOff>2323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100542</xdr:colOff>
      <xdr:row>49</xdr:row>
      <xdr:rowOff>44980</xdr:rowOff>
    </xdr:from>
    <xdr:to>
      <xdr:col>32</xdr:col>
      <xdr:colOff>18042</xdr:colOff>
      <xdr:row>60</xdr:row>
      <xdr:rowOff>109480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422011</xdr:colOff>
      <xdr:row>49</xdr:row>
      <xdr:rowOff>21166</xdr:rowOff>
    </xdr:from>
    <xdr:to>
      <xdr:col>40</xdr:col>
      <xdr:colOff>339511</xdr:colOff>
      <xdr:row>60</xdr:row>
      <xdr:rowOff>85666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386292</xdr:colOff>
      <xdr:row>36</xdr:row>
      <xdr:rowOff>108480</xdr:rowOff>
    </xdr:from>
    <xdr:to>
      <xdr:col>40</xdr:col>
      <xdr:colOff>303792</xdr:colOff>
      <xdr:row>47</xdr:row>
      <xdr:rowOff>172980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411425</xdr:colOff>
      <xdr:row>0</xdr:row>
      <xdr:rowOff>74084</xdr:rowOff>
    </xdr:from>
    <xdr:to>
      <xdr:col>31</xdr:col>
      <xdr:colOff>328925</xdr:colOff>
      <xdr:row>11</xdr:row>
      <xdr:rowOff>138584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478896</xdr:colOff>
      <xdr:row>12</xdr:row>
      <xdr:rowOff>19844</xdr:rowOff>
    </xdr:from>
    <xdr:to>
      <xdr:col>31</xdr:col>
      <xdr:colOff>396396</xdr:colOff>
      <xdr:row>23</xdr:row>
      <xdr:rowOff>84344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526521</xdr:colOff>
      <xdr:row>23</xdr:row>
      <xdr:rowOff>133617</xdr:rowOff>
    </xdr:from>
    <xdr:to>
      <xdr:col>31</xdr:col>
      <xdr:colOff>444021</xdr:colOff>
      <xdr:row>35</xdr:row>
      <xdr:rowOff>7617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574147</xdr:colOff>
      <xdr:row>36</xdr:row>
      <xdr:rowOff>181240</xdr:rowOff>
    </xdr:from>
    <xdr:to>
      <xdr:col>31</xdr:col>
      <xdr:colOff>491647</xdr:colOff>
      <xdr:row>48</xdr:row>
      <xdr:rowOff>55240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205052</xdr:colOff>
      <xdr:row>0</xdr:row>
      <xdr:rowOff>134937</xdr:rowOff>
    </xdr:from>
    <xdr:to>
      <xdr:col>40</xdr:col>
      <xdr:colOff>122552</xdr:colOff>
      <xdr:row>12</xdr:row>
      <xdr:rowOff>8937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264584</xdr:colOff>
      <xdr:row>12</xdr:row>
      <xdr:rowOff>97897</xdr:rowOff>
    </xdr:from>
    <xdr:to>
      <xdr:col>40</xdr:col>
      <xdr:colOff>182084</xdr:colOff>
      <xdr:row>23</xdr:row>
      <xdr:rowOff>162397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32</xdr:col>
      <xdr:colOff>359833</xdr:colOff>
      <xdr:row>24</xdr:row>
      <xdr:rowOff>121710</xdr:rowOff>
    </xdr:from>
    <xdr:to>
      <xdr:col>40</xdr:col>
      <xdr:colOff>277333</xdr:colOff>
      <xdr:row>35</xdr:row>
      <xdr:rowOff>186210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40</xdr:col>
      <xdr:colOff>383645</xdr:colOff>
      <xdr:row>0</xdr:row>
      <xdr:rowOff>111127</xdr:rowOff>
    </xdr:from>
    <xdr:to>
      <xdr:col>48</xdr:col>
      <xdr:colOff>301145</xdr:colOff>
      <xdr:row>11</xdr:row>
      <xdr:rowOff>175627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40</xdr:col>
      <xdr:colOff>490801</xdr:colOff>
      <xdr:row>12</xdr:row>
      <xdr:rowOff>62178</xdr:rowOff>
    </xdr:from>
    <xdr:to>
      <xdr:col>48</xdr:col>
      <xdr:colOff>408301</xdr:colOff>
      <xdr:row>23</xdr:row>
      <xdr:rowOff>126678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40</xdr:col>
      <xdr:colOff>514613</xdr:colOff>
      <xdr:row>24</xdr:row>
      <xdr:rowOff>26458</xdr:rowOff>
    </xdr:from>
    <xdr:to>
      <xdr:col>48</xdr:col>
      <xdr:colOff>432113</xdr:colOff>
      <xdr:row>35</xdr:row>
      <xdr:rowOff>90958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40</xdr:col>
      <xdr:colOff>502707</xdr:colOff>
      <xdr:row>36</xdr:row>
      <xdr:rowOff>14553</xdr:rowOff>
    </xdr:from>
    <xdr:to>
      <xdr:col>48</xdr:col>
      <xdr:colOff>420207</xdr:colOff>
      <xdr:row>47</xdr:row>
      <xdr:rowOff>79053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583407</xdr:colOff>
      <xdr:row>36</xdr:row>
      <xdr:rowOff>11907</xdr:rowOff>
    </xdr:from>
    <xdr:to>
      <xdr:col>14</xdr:col>
      <xdr:colOff>500907</xdr:colOff>
      <xdr:row>47</xdr:row>
      <xdr:rowOff>76407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287676-5790-4450-9A92-24FFB61A2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B9490B9-760F-406C-B346-574849DA3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377B08B-084D-4460-B494-C443EA0FC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3CBFCC6-5837-47E6-B5EF-2B344CB10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B408622B-B7FF-40BA-B0E5-7CED783C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AEF56959-3B88-46C4-80DF-BB52E84B4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C4C2FE06-6383-4108-B5CC-79ACBAED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227E737-28F9-4D9E-8CD4-B3BE76FBA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A01D811-6921-4D92-B34E-83517112A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6726BA-EDE6-4260-B283-448397D44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7AE4D81-87C8-4DD6-943A-8B508FBFA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7979F1B-B542-40E4-9382-814B1A9D7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43DE873E-16DD-44EB-9952-0F09DC074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4811B5B7-4C07-486B-97E5-9A72FCBE2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B9298120-31F0-44EB-A566-6AE7767D2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710E4F98-030F-4FE1-9068-670EEE643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DE8ABED-D9ED-4773-8220-DD025C8EA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A4EED43-61C5-4F86-807C-F927C8D8C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433CBAA5-6C3E-4A26-A094-3000E1B60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CAD8B49E-5FCE-471A-9DC7-B3F22C8E2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1B9272CC-4D1A-4B41-80AA-02AE77EA7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B63EEAF-76F1-4224-B3BD-902389266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59D3195A-8789-41CC-95BE-23E848D61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9D384F03-FE3F-4DAC-8EDE-D6286637E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E7A337F-6DB3-494A-9E8E-29149700A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7EC39744-DCF4-443A-883F-10261A922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97445E-0B6E-45D0-9ADB-313FF33A4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D6BB53A-E95E-43D4-B362-10CF059ED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1B28DDB-667C-4B27-B4C7-6CCAA2B77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57CAB9D-A8FD-4FEB-9991-CDEEBCA03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A623D16-D9E8-4411-A415-B87A3B3B2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6F59DA1-5FAB-4555-BDEE-8AA6D4998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8EEF6B5-1514-4A19-8019-934A3FDB2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43B3E4D-5E6A-4B30-A85A-7239C4C1D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B685B17-143B-45A5-8E0D-0446C1D1C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95FFCD0-23D9-42E4-B21C-9CB30D078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39FA854-E0A3-4D35-BFF3-1FA40EDD2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029E80A-C314-411E-9AB4-7914BBC55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C10CE19-8B12-4300-B318-01A95244B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8373BC8-745A-4008-9BE7-32E77A380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DB9109-3BAA-43FE-8A3D-65B3A83C1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29EB8EF-3095-4A7F-8152-EE18E6DC1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6CF64D9-1396-485F-B907-78F034588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A6C7E0AD-C9CA-4C18-91BB-CA47D711F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529EA46-5236-4709-BC0D-D080E5491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A7CE111-D95F-4D29-9BCB-4F1F14699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9693502-CDB5-47E8-8FD4-1C3ECE222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B205BAF-1909-4DBA-86B0-00C7FD944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2C40053-AD3F-49EA-A32D-09D9A6887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D4F3882-D19B-49C5-97C0-E278E9750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2283B1F8-2D9E-4B60-94A5-DAA53AB2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2C9CC28-32A8-4334-8B9F-8056836E8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7F7E0B4-7130-487E-ABF1-FDDA28E40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310BAEA0-EC20-4980-B31C-6A7C8748E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C74F2DBF-C80A-4C70-98CA-F49A0C5E2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28A128ED-96EA-430D-917D-BBC748043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28024FCF-6494-4D68-AB68-D2123E90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B9D37D-8B4D-48AB-BCCF-05AED1B10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7F9643-8EAE-412C-BCDA-47CB3D57D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7DB6A7-1C44-460D-AA70-9F325270D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CE9188C-4742-4988-8A61-EF8AA2A3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5408C9A-92A9-45F5-87C2-037A93099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F40741-E1A0-4250-8678-1C43C773D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C21344-EAE7-48E5-AABD-06EF106BE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9218235-858E-4B42-BE77-38638D07C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2651B34-6549-4640-B118-C62855E00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D6932E5-2DF0-4D75-9B86-4C1CB5581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5A44CF6-E037-4BD1-95A1-F9A26377E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65BADCC-C55E-461C-9F55-8115F6CD5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6DD834C-BA42-45C3-A75A-F78320DD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E9DB575-2455-429D-85DE-9392E99B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D683267-0C79-46E3-9521-94EEC661F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D37FA11-4C54-4E50-8002-66FD22C4F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CA0F508-11A7-4886-A156-D4B68D699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7D1C366-9848-45F6-8FD5-070FE32C6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2BB427A-DE48-4886-A695-96C035900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820B2F7-47F0-4292-9ECB-87D05005B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1262F75-7311-40BA-8179-E385CBBDE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0EB385D-28AB-4349-889A-F00B83317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74D622D-11C5-47E3-A997-4B71DF44E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D9F8F9A-91E0-4930-832A-2BEC81946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98E27FD1-FEE2-4CC5-A43D-E174DAA4E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8FAEB4D-DFFC-4516-B58A-472FE188D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18DFF18-EC90-4393-80C2-EE5F23742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DB47504-5F78-42E9-9DC6-156AFC2C7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B02D0267-C77D-4EB3-AEE7-51C1B3E75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4F66233C-76A3-4FF2-BEF0-4E00BCC83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3C60070-9570-4431-BC7C-82D050F5C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68F8E1-03EB-430F-A57E-31294492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31DF70-9F34-495B-A8ED-0F32FEA88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9CF3C2D-AC0E-48E0-8852-B55BB2B55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90621A0-4424-4E0E-B5B7-E8E0667D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B24D454-DE4F-44A7-8ABA-9A00A3246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8B47430-8C6A-4BC5-A32C-2E7E696AE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AC81E6-6B56-46A6-9F2E-5CE45FA12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0DD2A6-CA00-46FD-BABB-C0FF254ED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0D115D-2CC6-458B-8CEB-EC0367803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976C850-AE9F-4F1D-8811-84E2369FF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4B730BA-6BC2-4181-9B69-87C462D30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957FDDC-8CE0-4DCE-AAEB-E2D116524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DF861CA-EED1-4DFC-B9EC-F67C06097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7DA70E1-509B-49EC-8543-61758DA2F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256E0ED-5BAB-45E0-BEE1-7E485B5E7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148166</xdr:colOff>
      <xdr:row>13</xdr:row>
      <xdr:rowOff>10584</xdr:rowOff>
    </xdr:from>
    <xdr:to>
      <xdr:col>46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9D547A6-D963-43AC-9B8B-4E79743AD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243416</xdr:colOff>
      <xdr:row>24</xdr:row>
      <xdr:rowOff>116417</xdr:rowOff>
    </xdr:from>
    <xdr:to>
      <xdr:col>46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93DAF8C-AD9F-4948-8FDC-0D35DBD26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317499</xdr:colOff>
      <xdr:row>36</xdr:row>
      <xdr:rowOff>169333</xdr:rowOff>
    </xdr:from>
    <xdr:to>
      <xdr:col>46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D2168B8-B35C-4A03-9FDA-32979BF58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338669</xdr:colOff>
      <xdr:row>48</xdr:row>
      <xdr:rowOff>179917</xdr:rowOff>
    </xdr:from>
    <xdr:to>
      <xdr:col>46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0D70AC7-C7D8-4506-A859-3AFCF38A8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556A1EC-DC03-445D-88E5-56042B926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74A104E2-C62D-4759-A78C-591A7993E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120DACA-2368-40C8-968F-A58365B22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ECADD44-F638-44DE-BC9E-51CD9927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57E26D8-AEBA-4D35-B4CC-38479B8A7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3790C79A-F436-4255-847A-CD6B98254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DECD9E1B-F18C-4EBF-90B1-6AB26458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4456653-5BFD-4DB0-A3A9-7484BC488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FC2464C-5517-4745-94D3-82D6A0A07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A1B3B8A-0DE2-46E4-A15A-65DB19323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F3230F5-9DFF-4FCA-8357-A2AD23C56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949CA841-3ABC-4981-8EFC-A83BB3DCD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128FFE-B530-4BD2-AFB5-B0116F197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01A5328-D1B3-4321-8147-E641D3A27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3F6EA1A-1211-4C24-AEE2-CD23A3363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EDE61D1-4738-4BA4-A2C9-D3B473792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C3DC191-C321-4C0E-B903-F52BECC3B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6587C6E-8443-40E0-8430-A96B2546B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3B59885-7B56-468E-AF00-61066BE81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0DE58C1-7885-46A4-962D-B2A654C1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684F27C-493F-4901-9EF1-9213CBE57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405E477-A7B3-4A0F-9DBF-7A5D98D87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69A4ED5-4056-4BF5-9C2F-6EBB26B07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EA006F0-289A-4B28-9D78-34809BAA5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ED4FF23-5AA1-4EE9-B961-6FFB0CB1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50</xdr:row>
      <xdr:rowOff>10583</xdr:rowOff>
    </xdr:from>
    <xdr:to>
      <xdr:col>37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54984F8-41D3-4D1A-9F92-094AB4BE7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9004FE6-CA45-48BF-BDEE-A2D0C2D7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148166</xdr:colOff>
      <xdr:row>13</xdr:row>
      <xdr:rowOff>10584</xdr:rowOff>
    </xdr:from>
    <xdr:to>
      <xdr:col>46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652B121-241A-4369-AD3C-D3B7EAC85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243416</xdr:colOff>
      <xdr:row>24</xdr:row>
      <xdr:rowOff>116417</xdr:rowOff>
    </xdr:from>
    <xdr:to>
      <xdr:col>46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02B60-EFB1-46A9-85B3-228456AB2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317499</xdr:colOff>
      <xdr:row>36</xdr:row>
      <xdr:rowOff>169333</xdr:rowOff>
    </xdr:from>
    <xdr:to>
      <xdr:col>46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8FFF16E-4EB1-4493-9299-B8C0A3DF1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338669</xdr:colOff>
      <xdr:row>48</xdr:row>
      <xdr:rowOff>179917</xdr:rowOff>
    </xdr:from>
    <xdr:to>
      <xdr:col>46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C7C53CC-1FF5-4EB3-8D51-64AADB09C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58A5A48-6F27-4D24-BBA7-D9CCDCB0B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55B17AD-EAEB-4FA4-9EEE-455A5833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D4F9F44-A1E4-4142-8CFE-819D94E16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2AB0553-3BD3-4FE1-8DEB-5DD270260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44F325A-045F-4EEF-A634-967B9D188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78E4CD5-DBA3-4E5E-9C6D-168B36AD4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FAD8B58-E931-42CE-B41A-17D1651F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590A469B-2AD6-4308-AE4E-E5D8341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84A818E0-EA96-4816-B014-04612FDCA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D713B8AC-BE38-49DF-B999-90AA3CD5C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98109623-DEE2-4D5B-AA4F-DC59C2729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8DDCF50-A6C1-4C49-A4FA-06667561C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7350F6-6A6B-4F58-9522-672C01983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F76D7-1B18-42D3-B412-90248F30E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4A6D6C-58B3-4143-90A9-8FC4CD3EA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80C3B8-9394-4678-84D0-8C40AAD01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5D0400B-44BA-4B8E-8DB1-14FCCD657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555E880-F8D7-4623-BF58-1F10801D4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DE5D56D-28BF-4869-B77B-ECB25D466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EE9A934-4BF2-42A2-9A74-8BCAF0690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8971B4F-F59B-49FF-887B-1A71D04C1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262393-4376-4DD7-A9E3-071D8B79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C7AA8E-C85D-48CA-990B-60F2996A9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5E4DB70-4E4D-4542-8BF1-D26FA93BE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3677B3C-85EE-4C24-B379-E44273107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0BA4B55-A22F-4931-9E33-E5D50A802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400048D-FBAC-4154-84CD-10A6191FC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D2B214E-A01A-4204-BC47-2E9717B1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8B30BDA-7D50-4DC1-B122-5AC0A74E0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591424E-52D3-4164-B3A5-638BF938C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E2BCBD7-64D3-4F77-BA9C-8B2E5B314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A54BDBE-B47A-4E1F-93AC-4C2C617E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8D251B0-3AC4-47B9-A09D-0EAA8260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726F7A0-F28A-4A6D-9286-12242273C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84DA641-F304-452F-8A7B-4E04683E4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E34D69F3-4962-46AB-AEB0-6E25D5043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8F58DAB-06AA-4BFA-B772-76916A1F1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9CD09E2-3233-4992-BB5D-F24702EBA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EC4EA8F-E015-41B0-BC55-6F9B46E2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1A838F90-C571-48DD-B828-734A2EC07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A15AA404-2FE4-4224-86ED-583F37775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5343B8A-648D-4BC4-8346-26D1F2D6B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DA726C5-4B5F-48A6-8238-F2E9FF030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374651</xdr:colOff>
      <xdr:row>1</xdr:row>
      <xdr:rowOff>138641</xdr:rowOff>
    </xdr:from>
    <xdr:to>
      <xdr:col>19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90E9DC-57E9-4307-9FBF-BA026B428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116417</xdr:colOff>
      <xdr:row>17</xdr:row>
      <xdr:rowOff>21167</xdr:rowOff>
    </xdr:from>
    <xdr:to>
      <xdr:col>19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E32441-4EF3-4808-84FF-2C213795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86784</xdr:colOff>
      <xdr:row>34</xdr:row>
      <xdr:rowOff>19050</xdr:rowOff>
    </xdr:from>
    <xdr:to>
      <xdr:col>16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0D2D80-BD96-46D1-B3FB-14B09A6C9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497416</xdr:colOff>
      <xdr:row>1</xdr:row>
      <xdr:rowOff>137582</xdr:rowOff>
    </xdr:from>
    <xdr:to>
      <xdr:col>28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C37A2CC-F877-445D-A954-25529BD79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13</xdr:row>
      <xdr:rowOff>148167</xdr:rowOff>
    </xdr:from>
    <xdr:to>
      <xdr:col>28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D673BB-B819-4213-AAD0-378A07670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5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0273FB-407A-4ADD-A73F-C74845B69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179917</xdr:colOff>
      <xdr:row>26</xdr:row>
      <xdr:rowOff>52917</xdr:rowOff>
    </xdr:from>
    <xdr:to>
      <xdr:col>29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DDD6A9-5CA4-4C30-97AC-31EBD20BC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243418</xdr:colOff>
      <xdr:row>38</xdr:row>
      <xdr:rowOff>137583</xdr:rowOff>
    </xdr:from>
    <xdr:to>
      <xdr:col>29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FE5671-0028-4212-8B98-1DA7400CE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243418</xdr:colOff>
      <xdr:row>50</xdr:row>
      <xdr:rowOff>158750</xdr:rowOff>
    </xdr:from>
    <xdr:to>
      <xdr:col>29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286102D-734F-44F2-A03F-2E5B7C4E2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507999</xdr:colOff>
      <xdr:row>1</xdr:row>
      <xdr:rowOff>105833</xdr:rowOff>
    </xdr:from>
    <xdr:to>
      <xdr:col>36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C8857DA-A457-4E95-8041-630A8FDFE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13</xdr:row>
      <xdr:rowOff>105833</xdr:rowOff>
    </xdr:from>
    <xdr:to>
      <xdr:col>36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ECC414A-CDB2-4914-A9F7-8ABB34135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127001</xdr:colOff>
      <xdr:row>25</xdr:row>
      <xdr:rowOff>84667</xdr:rowOff>
    </xdr:from>
    <xdr:to>
      <xdr:col>37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6F42574-6275-43C7-B63F-1B7B01BF9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264584</xdr:colOff>
      <xdr:row>37</xdr:row>
      <xdr:rowOff>52917</xdr:rowOff>
    </xdr:from>
    <xdr:to>
      <xdr:col>37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05E7890-372E-416C-BDED-F0752958B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465667</xdr:colOff>
      <xdr:row>49</xdr:row>
      <xdr:rowOff>74083</xdr:rowOff>
    </xdr:from>
    <xdr:to>
      <xdr:col>37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D969A43-E3B3-4300-A335-9C35593C5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38</xdr:col>
      <xdr:colOff>105833</xdr:colOff>
      <xdr:row>1</xdr:row>
      <xdr:rowOff>84667</xdr:rowOff>
    </xdr:from>
    <xdr:to>
      <xdr:col>46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7025352-36B7-43D5-9289-2D280B993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338666</xdr:colOff>
      <xdr:row>13</xdr:row>
      <xdr:rowOff>42334</xdr:rowOff>
    </xdr:from>
    <xdr:to>
      <xdr:col>46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35571CB-D139-4706-88D8-AC7E37C2B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38</xdr:col>
      <xdr:colOff>381000</xdr:colOff>
      <xdr:row>24</xdr:row>
      <xdr:rowOff>84667</xdr:rowOff>
    </xdr:from>
    <xdr:to>
      <xdr:col>46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1B7ED-59A8-4117-A026-228BF75FE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38</xdr:col>
      <xdr:colOff>497416</xdr:colOff>
      <xdr:row>36</xdr:row>
      <xdr:rowOff>158750</xdr:rowOff>
    </xdr:from>
    <xdr:to>
      <xdr:col>46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9572793-D35D-4E56-A5D3-F7ABE7F61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518585</xdr:colOff>
      <xdr:row>48</xdr:row>
      <xdr:rowOff>179917</xdr:rowOff>
    </xdr:from>
    <xdr:to>
      <xdr:col>46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E5F3789-0625-4E35-9BBC-4FACB89E4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54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9B7B78A-C846-4348-8814-2D8B7595D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190500</xdr:colOff>
      <xdr:row>12</xdr:row>
      <xdr:rowOff>169334</xdr:rowOff>
    </xdr:from>
    <xdr:to>
      <xdr:col>55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139F445-F0D8-41E1-936F-692AC00F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47</xdr:col>
      <xdr:colOff>317500</xdr:colOff>
      <xdr:row>25</xdr:row>
      <xdr:rowOff>42334</xdr:rowOff>
    </xdr:from>
    <xdr:to>
      <xdr:col>55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92CC381-A9B5-40DC-B1C9-B1EF501AA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47</xdr:col>
      <xdr:colOff>433917</xdr:colOff>
      <xdr:row>37</xdr:row>
      <xdr:rowOff>21167</xdr:rowOff>
    </xdr:from>
    <xdr:to>
      <xdr:col>55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994CC43-E512-496D-AAC4-C66E81F4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47</xdr:col>
      <xdr:colOff>476250</xdr:colOff>
      <xdr:row>49</xdr:row>
      <xdr:rowOff>10584</xdr:rowOff>
    </xdr:from>
    <xdr:to>
      <xdr:col>55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7B2CB9EB-E56E-438C-B1C6-F1AB496DD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55</xdr:col>
      <xdr:colOff>571499</xdr:colOff>
      <xdr:row>0</xdr:row>
      <xdr:rowOff>137584</xdr:rowOff>
    </xdr:from>
    <xdr:to>
      <xdr:col>63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377F21-B985-48F1-8324-100EFCB3E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84667</xdr:colOff>
      <xdr:row>12</xdr:row>
      <xdr:rowOff>169333</xdr:rowOff>
    </xdr:from>
    <xdr:to>
      <xdr:col>64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6815C94-C7F1-4C27-B305-1CF92911B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0</xdr:colOff>
      <xdr:row>25</xdr:row>
      <xdr:rowOff>0</xdr:rowOff>
    </xdr:from>
    <xdr:to>
      <xdr:col>63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108158-749B-404A-8302-CF85D6A0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55</xdr:col>
      <xdr:colOff>592665</xdr:colOff>
      <xdr:row>36</xdr:row>
      <xdr:rowOff>63500</xdr:rowOff>
    </xdr:from>
    <xdr:to>
      <xdr:col>63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C9B99764-D252-454B-820A-9DF3803C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0</xdr:colOff>
      <xdr:row>48</xdr:row>
      <xdr:rowOff>105833</xdr:rowOff>
    </xdr:from>
    <xdr:to>
      <xdr:col>63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3577D499-9581-425C-9207-6AC822321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8D80F713-519B-4A45-85B9-42EF76DF5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13</xdr:row>
      <xdr:rowOff>0</xdr:rowOff>
    </xdr:from>
    <xdr:to>
      <xdr:col>72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EEDB161-7DEF-48BC-9087-29E3D8F3D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333375</xdr:colOff>
      <xdr:row>191</xdr:row>
      <xdr:rowOff>171450</xdr:rowOff>
    </xdr:from>
    <xdr:to>
      <xdr:col>29</xdr:col>
      <xdr:colOff>457200</xdr:colOff>
      <xdr:row>206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57150</xdr:colOff>
      <xdr:row>145</xdr:row>
      <xdr:rowOff>9525</xdr:rowOff>
    </xdr:from>
    <xdr:to>
      <xdr:col>40</xdr:col>
      <xdr:colOff>456407</xdr:colOff>
      <xdr:row>167</xdr:row>
      <xdr:rowOff>187325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43</xdr:row>
      <xdr:rowOff>0</xdr:rowOff>
    </xdr:from>
    <xdr:to>
      <xdr:col>13</xdr:col>
      <xdr:colOff>838200</xdr:colOff>
      <xdr:row>58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38</xdr:row>
      <xdr:rowOff>0</xdr:rowOff>
    </xdr:from>
    <xdr:to>
      <xdr:col>5</xdr:col>
      <xdr:colOff>90207</xdr:colOff>
      <xdr:row>58</xdr:row>
      <xdr:rowOff>56030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115235" y="7295029"/>
          <a:ext cx="4124325" cy="386603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Aba:</a:t>
          </a:r>
          <a:r>
            <a:rPr lang="pt-BR" sz="1100" b="0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Quantidade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combustível vendido em cada ano por estado.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Link de acesso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Dados estatísticos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 </a:t>
          </a:r>
          <a:r>
            <a:rPr lang="pt-B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Procura no Google: “ANP Dados Estatísticos" e vai na seção “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Vendas de derivados de petróleo e biocombustíveis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”. 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Lembrando de fazer a conversão já que os valores estão em metro cúbico e na planilha em litros (1m³ = 1.000L). 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Baixe a planilha “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Vendas, pelas distribuidoras, dos derivados combustíveis de petróleo (metros cúbicos)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”, que contém o tipo de combustível por estado, mas pode-se encontrar também as planilhas separadas por combustível e município.  </a:t>
          </a: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rtl="0" eaLnBrk="1" fontAlgn="base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Lembrando de fazer a conversão já que os valores estão em metro cúbico e na planilha em litros (1m³ = 1.000L). </a:t>
          </a:r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endParaRPr lang="pt-BR">
            <a:effectLst/>
          </a:endParaRP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1" i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Problemática: não foram encontrados dados sobre a quantidade de GNV vendida a partir de 2013,</a:t>
          </a:r>
          <a:r>
            <a:rPr lang="pt-BR" sz="11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 por isso, posteriormente, terá uma aba reservada para realizar os cálculos. </a:t>
          </a:r>
          <a:endParaRPr lang="pt-BR" sz="1100" b="1" i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endParaRPr lang="pt-B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rtl="0" fontAlgn="base"/>
          <a:r>
            <a:rPr lang="pt-B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pt-B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514350</xdr:colOff>
      <xdr:row>1</xdr:row>
      <xdr:rowOff>180975</xdr:rowOff>
    </xdr:from>
    <xdr:to>
      <xdr:col>19</xdr:col>
      <xdr:colOff>504825</xdr:colOff>
      <xdr:row>5</xdr:row>
      <xdr:rowOff>180975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11249025" y="381000"/>
          <a:ext cx="4124325" cy="9525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Aba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pt-B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Contém a frota por tipo de veículo para cada ano.</a:t>
          </a:r>
          <a:endParaRPr lang="pt-BR">
            <a:effectLst/>
          </a:endParaRPr>
        </a:p>
        <a:p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Fonte:</a:t>
          </a:r>
          <a:r>
            <a:rPr lang="pt-BR" u="sng">
              <a:effectLst/>
            </a:rPr>
            <a:t> </a:t>
          </a:r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Estatísticas - Frota de Veículos - SENATRAN — Ministério da Infraestrutura </a:t>
          </a:r>
          <a:r>
            <a:rPr lang="pt-BR">
              <a:effectLst/>
            </a:rPr>
            <a:t> </a:t>
          </a:r>
        </a:p>
        <a:p>
          <a:r>
            <a:rPr lang="pt-BR" sz="1100" b="0" i="0" u="sng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Atenção: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Selecione o ano e sempre utilize o mês </a:t>
          </a:r>
          <a:r>
            <a:rPr lang="pt-BR" sz="1100" b="1" i="0" u="none" strike="noStrike">
              <a:solidFill>
                <a:srgbClr val="FF6600"/>
              </a:solidFill>
              <a:effectLst/>
              <a:latin typeface="+mn-lt"/>
              <a:ea typeface="+mn-ea"/>
              <a:cs typeface="+mn-cs"/>
            </a:rPr>
            <a:t>de junho </a:t>
          </a:r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coletar os dados.</a:t>
          </a:r>
          <a:endParaRPr lang="pt-BR" sz="1100"/>
        </a:p>
        <a:p>
          <a:endParaRPr lang="pt-B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ull%20data%202009-2013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ONSV_202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HABT"/>
      <sheetName val="VEICL"/>
      <sheetName val="GRAF_TOT"/>
      <sheetName val="MOR"/>
      <sheetName val="APPENDIX"/>
      <sheetName val="KMA.FROT"/>
      <sheetName val="KMA"/>
      <sheetName val="DEN"/>
      <sheetName val="COMB"/>
      <sheetName val="CORR_ALC"/>
      <sheetName val="FERRO_DSL"/>
      <sheetName val="CORR_DSL"/>
      <sheetName val="AGRO_DSL"/>
      <sheetName val="HIDRO_DSL"/>
      <sheetName val="CORR"/>
      <sheetName val="COMB_CORR"/>
      <sheetName val="ONSV_AUX_2013"/>
      <sheetName val="ONSV_2013"/>
      <sheetName val="LEV"/>
      <sheetName val="MOT"/>
      <sheetName val="CAM"/>
      <sheetName val="ONI"/>
      <sheetName val="FLEX"/>
      <sheetName val="GNV"/>
      <sheetName val="TAX"/>
      <sheetName val="FRO_TOT"/>
      <sheetName val="DIST_GAS_LEV"/>
      <sheetName val="DIST_GAS_MOT"/>
      <sheetName val="DIST_GAS_TOT"/>
      <sheetName val="DIST_DSL_CAM"/>
      <sheetName val="DIST_DSL_ONI"/>
      <sheetName val="DIST_DSL_LEV"/>
      <sheetName val="DIST_DSL_TOT"/>
      <sheetName val="DIST_ALC_LEV"/>
      <sheetName val="DIST_ALC_TOT"/>
      <sheetName val="DIST_TOT"/>
      <sheetName val="COMB_TOT"/>
      <sheetName val="TAX_TOT"/>
      <sheetName val="POP"/>
      <sheetName val="IDH"/>
      <sheetName val="PIB"/>
      <sheetName val="MOR_HAB"/>
      <sheetName val="IND_MOT"/>
      <sheetName val="MOR_VEIC"/>
      <sheetName val="RELAÇ_TUDO"/>
      <sheetName val="RELAÇ_ESTADOS"/>
      <sheetName val="Plan1"/>
      <sheetName val="TABELAO"/>
      <sheetName val="RANK"/>
      <sheetName val="GRAF_PED"/>
      <sheetName val="GRAF_CIC"/>
      <sheetName val="GRAF_MOT"/>
      <sheetName val="GRAF_VL"/>
      <sheetName val="GRAF_CAM"/>
      <sheetName val="GRAF_ONI"/>
      <sheetName val="GRAF_OUT"/>
      <sheetName val="COPIA_MORTES"/>
      <sheetName val="TRANSCAD"/>
      <sheetName val="FREQxRIS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">
          <cell r="C3">
            <v>33207487</v>
          </cell>
          <cell r="D3">
            <v>1976271</v>
          </cell>
          <cell r="E3">
            <v>351223</v>
          </cell>
          <cell r="F3">
            <v>3649601</v>
          </cell>
          <cell r="G3">
            <v>1634422</v>
          </cell>
          <cell r="H3">
            <v>240590</v>
          </cell>
          <cell r="I3">
            <v>11697640</v>
          </cell>
          <cell r="J3">
            <v>2064240</v>
          </cell>
          <cell r="K3">
            <v>411465</v>
          </cell>
          <cell r="L3">
            <v>192552</v>
          </cell>
        </row>
        <row r="4">
          <cell r="C4">
            <v>861440</v>
          </cell>
          <cell r="D4">
            <v>98313</v>
          </cell>
          <cell r="E4">
            <v>12203</v>
          </cell>
          <cell r="F4">
            <v>202145</v>
          </cell>
          <cell r="G4">
            <v>58441</v>
          </cell>
          <cell r="H4">
            <v>9008</v>
          </cell>
          <cell r="I4">
            <v>795063</v>
          </cell>
          <cell r="J4">
            <v>220956</v>
          </cell>
          <cell r="K4">
            <v>21548</v>
          </cell>
          <cell r="L4">
            <v>8219</v>
          </cell>
        </row>
        <row r="5">
          <cell r="C5">
            <v>41865</v>
          </cell>
          <cell r="D5">
            <v>4518</v>
          </cell>
          <cell r="E5">
            <v>350</v>
          </cell>
          <cell r="F5">
            <v>12121</v>
          </cell>
          <cell r="G5">
            <v>2329</v>
          </cell>
          <cell r="H5">
            <v>147</v>
          </cell>
          <cell r="I5">
            <v>45258</v>
          </cell>
          <cell r="J5">
            <v>10088</v>
          </cell>
          <cell r="K5">
            <v>510</v>
          </cell>
          <cell r="L5">
            <v>345</v>
          </cell>
        </row>
        <row r="6">
          <cell r="C6">
            <v>42774</v>
          </cell>
          <cell r="D6">
            <v>2874</v>
          </cell>
          <cell r="E6">
            <v>184</v>
          </cell>
          <cell r="F6">
            <v>9872</v>
          </cell>
          <cell r="G6">
            <v>2482</v>
          </cell>
          <cell r="H6">
            <v>267</v>
          </cell>
          <cell r="I6">
            <v>27124</v>
          </cell>
          <cell r="J6">
            <v>5518</v>
          </cell>
          <cell r="K6">
            <v>528</v>
          </cell>
          <cell r="L6">
            <v>296</v>
          </cell>
        </row>
        <row r="7">
          <cell r="C7">
            <v>227285</v>
          </cell>
          <cell r="D7">
            <v>14772</v>
          </cell>
          <cell r="E7">
            <v>1872</v>
          </cell>
          <cell r="F7">
            <v>43716</v>
          </cell>
          <cell r="G7">
            <v>17564</v>
          </cell>
          <cell r="H7">
            <v>2258</v>
          </cell>
          <cell r="I7">
            <v>97696</v>
          </cell>
          <cell r="J7">
            <v>23859</v>
          </cell>
          <cell r="K7">
            <v>5730</v>
          </cell>
          <cell r="L7">
            <v>1797</v>
          </cell>
        </row>
        <row r="8">
          <cell r="C8">
            <v>293709</v>
          </cell>
          <cell r="D8">
            <v>36098</v>
          </cell>
          <cell r="E8">
            <v>3360</v>
          </cell>
          <cell r="F8">
            <v>56446</v>
          </cell>
          <cell r="G8">
            <v>21173</v>
          </cell>
          <cell r="H8">
            <v>4216</v>
          </cell>
          <cell r="I8">
            <v>276913</v>
          </cell>
          <cell r="J8">
            <v>66769</v>
          </cell>
          <cell r="K8">
            <v>8820</v>
          </cell>
          <cell r="L8">
            <v>3920</v>
          </cell>
        </row>
        <row r="9">
          <cell r="C9">
            <v>122822</v>
          </cell>
          <cell r="D9">
            <v>19920</v>
          </cell>
          <cell r="E9">
            <v>3626</v>
          </cell>
          <cell r="F9">
            <v>38570</v>
          </cell>
          <cell r="G9">
            <v>6313</v>
          </cell>
          <cell r="H9">
            <v>612</v>
          </cell>
          <cell r="I9">
            <v>193663</v>
          </cell>
          <cell r="J9">
            <v>56474</v>
          </cell>
          <cell r="K9">
            <v>3018</v>
          </cell>
          <cell r="L9">
            <v>834</v>
          </cell>
        </row>
        <row r="10">
          <cell r="C10">
            <v>33018</v>
          </cell>
          <cell r="D10">
            <v>2852</v>
          </cell>
          <cell r="E10">
            <v>256</v>
          </cell>
          <cell r="F10">
            <v>10908</v>
          </cell>
          <cell r="G10">
            <v>2676</v>
          </cell>
          <cell r="H10">
            <v>352</v>
          </cell>
          <cell r="I10">
            <v>40284</v>
          </cell>
          <cell r="J10">
            <v>10217</v>
          </cell>
          <cell r="K10">
            <v>576</v>
          </cell>
          <cell r="L10">
            <v>276</v>
          </cell>
        </row>
        <row r="11">
          <cell r="C11">
            <v>99967</v>
          </cell>
          <cell r="D11">
            <v>17279</v>
          </cell>
          <cell r="E11">
            <v>2555</v>
          </cell>
          <cell r="F11">
            <v>30512</v>
          </cell>
          <cell r="G11">
            <v>5904</v>
          </cell>
          <cell r="H11">
            <v>1156</v>
          </cell>
          <cell r="I11">
            <v>114125</v>
          </cell>
          <cell r="J11">
            <v>48031</v>
          </cell>
          <cell r="K11">
            <v>2366</v>
          </cell>
          <cell r="L11">
            <v>751</v>
          </cell>
        </row>
        <row r="12">
          <cell r="C12">
            <v>3536965</v>
          </cell>
          <cell r="D12">
            <v>284417</v>
          </cell>
          <cell r="E12">
            <v>27356</v>
          </cell>
          <cell r="F12">
            <v>529646</v>
          </cell>
          <cell r="G12">
            <v>195855</v>
          </cell>
          <cell r="H12">
            <v>44708</v>
          </cell>
          <cell r="I12">
            <v>2576017</v>
          </cell>
          <cell r="J12">
            <v>347299</v>
          </cell>
          <cell r="K12">
            <v>67217</v>
          </cell>
          <cell r="L12">
            <v>32592</v>
          </cell>
        </row>
        <row r="13">
          <cell r="C13">
            <v>180458</v>
          </cell>
          <cell r="D13">
            <v>13529</v>
          </cell>
          <cell r="E13">
            <v>1300</v>
          </cell>
          <cell r="F13">
            <v>26336</v>
          </cell>
          <cell r="G13">
            <v>9725</v>
          </cell>
          <cell r="H13">
            <v>3770</v>
          </cell>
          <cell r="I13">
            <v>98209</v>
          </cell>
          <cell r="J13">
            <v>15632</v>
          </cell>
          <cell r="K13">
            <v>3931</v>
          </cell>
          <cell r="L13">
            <v>1638</v>
          </cell>
        </row>
        <row r="14">
          <cell r="C14">
            <v>932175</v>
          </cell>
          <cell r="D14">
            <v>74974</v>
          </cell>
          <cell r="E14">
            <v>9711</v>
          </cell>
          <cell r="F14">
            <v>152956</v>
          </cell>
          <cell r="G14">
            <v>53707</v>
          </cell>
          <cell r="H14">
            <v>13523</v>
          </cell>
          <cell r="I14">
            <v>536986</v>
          </cell>
          <cell r="J14">
            <v>70554</v>
          </cell>
          <cell r="K14">
            <v>23520</v>
          </cell>
          <cell r="L14">
            <v>6697</v>
          </cell>
        </row>
        <row r="15">
          <cell r="C15">
            <v>585235</v>
          </cell>
          <cell r="D15">
            <v>44278</v>
          </cell>
          <cell r="E15">
            <v>4139</v>
          </cell>
          <cell r="F15">
            <v>91151</v>
          </cell>
          <cell r="G15">
            <v>31657</v>
          </cell>
          <cell r="H15">
            <v>6034</v>
          </cell>
          <cell r="I15">
            <v>535324</v>
          </cell>
          <cell r="J15">
            <v>59745</v>
          </cell>
          <cell r="K15">
            <v>9045</v>
          </cell>
          <cell r="L15">
            <v>9226</v>
          </cell>
        </row>
        <row r="16">
          <cell r="C16">
            <v>201981</v>
          </cell>
          <cell r="D16">
            <v>20854</v>
          </cell>
          <cell r="E16">
            <v>1013</v>
          </cell>
          <cell r="F16">
            <v>42890</v>
          </cell>
          <cell r="G16">
            <v>10952</v>
          </cell>
          <cell r="H16">
            <v>2850</v>
          </cell>
          <cell r="I16">
            <v>264043</v>
          </cell>
          <cell r="J16">
            <v>49801</v>
          </cell>
          <cell r="K16">
            <v>4202</v>
          </cell>
          <cell r="L16">
            <v>1728</v>
          </cell>
        </row>
        <row r="17">
          <cell r="C17">
            <v>271582</v>
          </cell>
          <cell r="D17">
            <v>19226</v>
          </cell>
          <cell r="E17">
            <v>1430</v>
          </cell>
          <cell r="F17">
            <v>38338</v>
          </cell>
          <cell r="G17">
            <v>13197</v>
          </cell>
          <cell r="H17">
            <v>2405</v>
          </cell>
          <cell r="I17">
            <v>191693</v>
          </cell>
          <cell r="J17">
            <v>27313</v>
          </cell>
          <cell r="K17">
            <v>3836</v>
          </cell>
          <cell r="L17">
            <v>2141</v>
          </cell>
        </row>
        <row r="18">
          <cell r="C18">
            <v>743169</v>
          </cell>
          <cell r="D18">
            <v>61214</v>
          </cell>
          <cell r="E18">
            <v>6296</v>
          </cell>
          <cell r="F18">
            <v>83963</v>
          </cell>
          <cell r="G18">
            <v>47707</v>
          </cell>
          <cell r="H18">
            <v>9022</v>
          </cell>
          <cell r="I18">
            <v>442522</v>
          </cell>
          <cell r="J18">
            <v>41546</v>
          </cell>
          <cell r="K18">
            <v>11865</v>
          </cell>
          <cell r="L18">
            <v>4798</v>
          </cell>
        </row>
        <row r="19">
          <cell r="C19">
            <v>154785</v>
          </cell>
          <cell r="D19">
            <v>15602</v>
          </cell>
          <cell r="E19">
            <v>1021</v>
          </cell>
          <cell r="F19">
            <v>34196</v>
          </cell>
          <cell r="G19">
            <v>8103</v>
          </cell>
          <cell r="H19">
            <v>1602</v>
          </cell>
          <cell r="I19">
            <v>204821</v>
          </cell>
          <cell r="J19">
            <v>37178</v>
          </cell>
          <cell r="K19">
            <v>2976</v>
          </cell>
          <cell r="L19">
            <v>1241</v>
          </cell>
        </row>
        <row r="20">
          <cell r="C20">
            <v>290863</v>
          </cell>
          <cell r="D20">
            <v>20432</v>
          </cell>
          <cell r="E20">
            <v>1463</v>
          </cell>
          <cell r="F20">
            <v>41370</v>
          </cell>
          <cell r="G20">
            <v>13911</v>
          </cell>
          <cell r="H20">
            <v>3213</v>
          </cell>
          <cell r="I20">
            <v>200906</v>
          </cell>
          <cell r="J20">
            <v>28462</v>
          </cell>
          <cell r="K20">
            <v>3965</v>
          </cell>
          <cell r="L20">
            <v>4037</v>
          </cell>
        </row>
        <row r="21">
          <cell r="C21">
            <v>176717</v>
          </cell>
          <cell r="D21">
            <v>14308</v>
          </cell>
          <cell r="E21">
            <v>983</v>
          </cell>
          <cell r="F21">
            <v>18446</v>
          </cell>
          <cell r="G21">
            <v>6896</v>
          </cell>
          <cell r="H21">
            <v>2289</v>
          </cell>
          <cell r="I21">
            <v>101513</v>
          </cell>
          <cell r="J21">
            <v>17068</v>
          </cell>
          <cell r="K21">
            <v>3877</v>
          </cell>
          <cell r="L21">
            <v>1086</v>
          </cell>
        </row>
        <row r="22">
          <cell r="C22">
            <v>19032507</v>
          </cell>
          <cell r="D22">
            <v>932503</v>
          </cell>
          <cell r="E22">
            <v>149078</v>
          </cell>
          <cell r="F22">
            <v>1731766</v>
          </cell>
          <cell r="G22">
            <v>954240</v>
          </cell>
          <cell r="H22">
            <v>138141</v>
          </cell>
          <cell r="I22">
            <v>5082225</v>
          </cell>
          <cell r="J22">
            <v>741803</v>
          </cell>
          <cell r="K22">
            <v>215230</v>
          </cell>
          <cell r="L22">
            <v>92832</v>
          </cell>
        </row>
        <row r="23">
          <cell r="C23">
            <v>581799</v>
          </cell>
          <cell r="D23">
            <v>50989</v>
          </cell>
          <cell r="E23">
            <v>11557</v>
          </cell>
          <cell r="F23">
            <v>83355</v>
          </cell>
          <cell r="G23">
            <v>28990</v>
          </cell>
          <cell r="H23">
            <v>4470</v>
          </cell>
          <cell r="I23">
            <v>244918</v>
          </cell>
          <cell r="J23">
            <v>50039</v>
          </cell>
          <cell r="K23">
            <v>11590</v>
          </cell>
          <cell r="L23">
            <v>4683</v>
          </cell>
        </row>
        <row r="24">
          <cell r="C24">
            <v>3432425</v>
          </cell>
          <cell r="D24">
            <v>232550</v>
          </cell>
          <cell r="E24">
            <v>36302</v>
          </cell>
          <cell r="F24">
            <v>415028</v>
          </cell>
          <cell r="G24">
            <v>158627</v>
          </cell>
          <cell r="H24">
            <v>25800</v>
          </cell>
          <cell r="I24">
            <v>1437171</v>
          </cell>
          <cell r="J24">
            <v>141217</v>
          </cell>
          <cell r="K24">
            <v>51054</v>
          </cell>
          <cell r="L24">
            <v>13437</v>
          </cell>
        </row>
        <row r="25">
          <cell r="C25">
            <v>2885794</v>
          </cell>
          <cell r="D25">
            <v>101510</v>
          </cell>
          <cell r="E25">
            <v>9011</v>
          </cell>
          <cell r="F25">
            <v>174844</v>
          </cell>
          <cell r="G25">
            <v>152686</v>
          </cell>
          <cell r="H25">
            <v>27552</v>
          </cell>
          <cell r="I25">
            <v>477476</v>
          </cell>
          <cell r="J25">
            <v>91134</v>
          </cell>
          <cell r="K25">
            <v>33575</v>
          </cell>
          <cell r="L25">
            <v>15083</v>
          </cell>
        </row>
        <row r="26">
          <cell r="C26">
            <v>12132489</v>
          </cell>
          <cell r="D26">
            <v>547454</v>
          </cell>
          <cell r="E26">
            <v>92208</v>
          </cell>
          <cell r="F26">
            <v>1058539</v>
          </cell>
          <cell r="G26">
            <v>613937</v>
          </cell>
          <cell r="H26">
            <v>80319</v>
          </cell>
          <cell r="I26">
            <v>2922660</v>
          </cell>
          <cell r="J26">
            <v>459413</v>
          </cell>
          <cell r="K26">
            <v>119011</v>
          </cell>
          <cell r="L26">
            <v>59629</v>
          </cell>
        </row>
        <row r="27">
          <cell r="C27">
            <v>7200980</v>
          </cell>
          <cell r="D27">
            <v>484204</v>
          </cell>
          <cell r="E27">
            <v>122205</v>
          </cell>
          <cell r="F27">
            <v>769573</v>
          </cell>
          <cell r="G27">
            <v>301493</v>
          </cell>
          <cell r="H27">
            <v>35431</v>
          </cell>
          <cell r="I27">
            <v>2101611</v>
          </cell>
          <cell r="J27">
            <v>448424</v>
          </cell>
          <cell r="K27">
            <v>72404</v>
          </cell>
          <cell r="L27">
            <v>39067</v>
          </cell>
        </row>
        <row r="28">
          <cell r="C28">
            <v>2751246</v>
          </cell>
          <cell r="D28">
            <v>200938</v>
          </cell>
          <cell r="E28">
            <v>54864</v>
          </cell>
          <cell r="F28">
            <v>326093</v>
          </cell>
          <cell r="G28">
            <v>119883</v>
          </cell>
          <cell r="H28">
            <v>13277</v>
          </cell>
          <cell r="I28">
            <v>763272</v>
          </cell>
          <cell r="J28">
            <v>180107</v>
          </cell>
          <cell r="K28">
            <v>29158</v>
          </cell>
          <cell r="L28">
            <v>13349</v>
          </cell>
        </row>
        <row r="29">
          <cell r="C29">
            <v>2694282</v>
          </cell>
          <cell r="D29">
            <v>169077</v>
          </cell>
          <cell r="E29">
            <v>35652</v>
          </cell>
          <cell r="F29">
            <v>260190</v>
          </cell>
          <cell r="G29">
            <v>112230</v>
          </cell>
          <cell r="H29">
            <v>14359</v>
          </cell>
          <cell r="I29">
            <v>743771</v>
          </cell>
          <cell r="J29">
            <v>117998</v>
          </cell>
          <cell r="K29">
            <v>28927</v>
          </cell>
          <cell r="L29">
            <v>14223</v>
          </cell>
        </row>
        <row r="30">
          <cell r="C30">
            <v>1755452</v>
          </cell>
          <cell r="D30">
            <v>114189</v>
          </cell>
          <cell r="E30">
            <v>31689</v>
          </cell>
          <cell r="F30">
            <v>183290</v>
          </cell>
          <cell r="G30">
            <v>69380</v>
          </cell>
          <cell r="H30">
            <v>7795</v>
          </cell>
          <cell r="I30">
            <v>594568</v>
          </cell>
          <cell r="J30">
            <v>150319</v>
          </cell>
          <cell r="K30">
            <v>14319</v>
          </cell>
          <cell r="L30">
            <v>11495</v>
          </cell>
        </row>
        <row r="31">
          <cell r="C31">
            <v>2575595</v>
          </cell>
          <cell r="D31">
            <v>176834</v>
          </cell>
          <cell r="E31">
            <v>40381</v>
          </cell>
          <cell r="F31">
            <v>416471</v>
          </cell>
          <cell r="G31">
            <v>124393</v>
          </cell>
          <cell r="H31">
            <v>13302</v>
          </cell>
          <cell r="I31">
            <v>1142724</v>
          </cell>
          <cell r="J31">
            <v>305758</v>
          </cell>
          <cell r="K31">
            <v>35066</v>
          </cell>
          <cell r="L31">
            <v>19842</v>
          </cell>
        </row>
        <row r="32">
          <cell r="C32">
            <v>831790</v>
          </cell>
          <cell r="D32">
            <v>17815</v>
          </cell>
          <cell r="E32">
            <v>1856</v>
          </cell>
          <cell r="F32">
            <v>62923</v>
          </cell>
          <cell r="G32">
            <v>37052</v>
          </cell>
          <cell r="H32">
            <v>4607</v>
          </cell>
          <cell r="I32">
            <v>106063</v>
          </cell>
          <cell r="J32">
            <v>9595</v>
          </cell>
          <cell r="K32">
            <v>8039</v>
          </cell>
          <cell r="L32">
            <v>7008</v>
          </cell>
        </row>
        <row r="33">
          <cell r="C33">
            <v>1012805</v>
          </cell>
          <cell r="D33">
            <v>76679</v>
          </cell>
          <cell r="E33">
            <v>15123</v>
          </cell>
          <cell r="F33">
            <v>176506</v>
          </cell>
          <cell r="G33">
            <v>48407</v>
          </cell>
          <cell r="H33">
            <v>4972</v>
          </cell>
          <cell r="I33">
            <v>506640</v>
          </cell>
          <cell r="J33">
            <v>138677</v>
          </cell>
          <cell r="K33">
            <v>15063</v>
          </cell>
          <cell r="L33">
            <v>6511</v>
          </cell>
        </row>
        <row r="34">
          <cell r="C34">
            <v>342268</v>
          </cell>
          <cell r="D34">
            <v>45743</v>
          </cell>
          <cell r="E34">
            <v>15476</v>
          </cell>
          <cell r="F34">
            <v>99862</v>
          </cell>
          <cell r="G34">
            <v>18282</v>
          </cell>
          <cell r="H34">
            <v>1896</v>
          </cell>
          <cell r="I34">
            <v>315259</v>
          </cell>
          <cell r="J34">
            <v>100641</v>
          </cell>
          <cell r="K34">
            <v>6211</v>
          </cell>
          <cell r="L34">
            <v>3622</v>
          </cell>
        </row>
        <row r="35">
          <cell r="C35">
            <v>388732</v>
          </cell>
          <cell r="D35">
            <v>36597</v>
          </cell>
          <cell r="E35">
            <v>7926</v>
          </cell>
          <cell r="F35">
            <v>77180</v>
          </cell>
          <cell r="G35">
            <v>20652</v>
          </cell>
          <cell r="H35">
            <v>1827</v>
          </cell>
          <cell r="I35">
            <v>214762</v>
          </cell>
          <cell r="J35">
            <v>56845</v>
          </cell>
          <cell r="K35">
            <v>5753</v>
          </cell>
          <cell r="L35">
            <v>2701</v>
          </cell>
        </row>
        <row r="39">
          <cell r="C39">
            <v>35725892</v>
          </cell>
          <cell r="D39">
            <v>2079176</v>
          </cell>
          <cell r="E39">
            <v>387589</v>
          </cell>
          <cell r="F39">
            <v>4034456</v>
          </cell>
          <cell r="G39">
            <v>1778909</v>
          </cell>
          <cell r="H39">
            <v>258974</v>
          </cell>
          <cell r="I39">
            <v>13124259</v>
          </cell>
          <cell r="J39">
            <v>2287533</v>
          </cell>
          <cell r="K39">
            <v>436885</v>
          </cell>
          <cell r="L39">
            <v>240034</v>
          </cell>
        </row>
        <row r="40">
          <cell r="C40">
            <v>961596</v>
          </cell>
          <cell r="D40">
            <v>105117</v>
          </cell>
          <cell r="E40">
            <v>13307</v>
          </cell>
          <cell r="F40">
            <v>228215</v>
          </cell>
          <cell r="G40">
            <v>63230</v>
          </cell>
          <cell r="H40">
            <v>9784</v>
          </cell>
          <cell r="I40">
            <v>934780</v>
          </cell>
          <cell r="J40">
            <v>244901</v>
          </cell>
          <cell r="K40">
            <v>23750</v>
          </cell>
          <cell r="L40">
            <v>10408</v>
          </cell>
        </row>
        <row r="41">
          <cell r="C41">
            <v>47513</v>
          </cell>
          <cell r="D41">
            <v>4902</v>
          </cell>
          <cell r="E41">
            <v>392</v>
          </cell>
          <cell r="F41">
            <v>13648</v>
          </cell>
          <cell r="G41">
            <v>2481</v>
          </cell>
          <cell r="H41">
            <v>164</v>
          </cell>
          <cell r="I41">
            <v>56130</v>
          </cell>
          <cell r="J41">
            <v>11429</v>
          </cell>
          <cell r="K41">
            <v>523</v>
          </cell>
          <cell r="L41">
            <v>453</v>
          </cell>
        </row>
        <row r="42">
          <cell r="C42">
            <v>48321</v>
          </cell>
          <cell r="D42">
            <v>3041</v>
          </cell>
          <cell r="E42">
            <v>188</v>
          </cell>
          <cell r="F42">
            <v>11197</v>
          </cell>
          <cell r="G42">
            <v>2830</v>
          </cell>
          <cell r="H42">
            <v>296</v>
          </cell>
          <cell r="I42">
            <v>32026</v>
          </cell>
          <cell r="J42">
            <v>6303</v>
          </cell>
          <cell r="K42">
            <v>559</v>
          </cell>
          <cell r="L42">
            <v>424</v>
          </cell>
        </row>
        <row r="43">
          <cell r="C43">
            <v>250275</v>
          </cell>
          <cell r="D43">
            <v>15819</v>
          </cell>
          <cell r="E43">
            <v>1990</v>
          </cell>
          <cell r="F43">
            <v>50131</v>
          </cell>
          <cell r="G43">
            <v>19134</v>
          </cell>
          <cell r="H43">
            <v>2439</v>
          </cell>
          <cell r="I43">
            <v>113028</v>
          </cell>
          <cell r="J43">
            <v>26690</v>
          </cell>
          <cell r="K43">
            <v>6017</v>
          </cell>
          <cell r="L43">
            <v>2219</v>
          </cell>
        </row>
        <row r="44">
          <cell r="C44">
            <v>325871</v>
          </cell>
          <cell r="D44">
            <v>38723</v>
          </cell>
          <cell r="E44">
            <v>3802</v>
          </cell>
          <cell r="F44">
            <v>63671</v>
          </cell>
          <cell r="G44">
            <v>22831</v>
          </cell>
          <cell r="H44">
            <v>4604</v>
          </cell>
          <cell r="I44">
            <v>332366</v>
          </cell>
          <cell r="J44">
            <v>74886</v>
          </cell>
          <cell r="K44">
            <v>9712</v>
          </cell>
          <cell r="L44">
            <v>4874</v>
          </cell>
        </row>
        <row r="45">
          <cell r="C45">
            <v>141697</v>
          </cell>
          <cell r="D45">
            <v>21434</v>
          </cell>
          <cell r="E45">
            <v>3888</v>
          </cell>
          <cell r="F45">
            <v>43497</v>
          </cell>
          <cell r="G45">
            <v>6803</v>
          </cell>
          <cell r="H45">
            <v>698</v>
          </cell>
          <cell r="I45">
            <v>224200</v>
          </cell>
          <cell r="J45">
            <v>62952</v>
          </cell>
          <cell r="K45">
            <v>3423</v>
          </cell>
          <cell r="L45">
            <v>1093</v>
          </cell>
        </row>
        <row r="46">
          <cell r="C46">
            <v>37854</v>
          </cell>
          <cell r="D46">
            <v>3050</v>
          </cell>
          <cell r="E46">
            <v>297</v>
          </cell>
          <cell r="F46">
            <v>12347</v>
          </cell>
          <cell r="G46">
            <v>2809</v>
          </cell>
          <cell r="H46">
            <v>392</v>
          </cell>
          <cell r="I46">
            <v>46474</v>
          </cell>
          <cell r="J46">
            <v>10960</v>
          </cell>
          <cell r="K46">
            <v>602</v>
          </cell>
          <cell r="L46">
            <v>372</v>
          </cell>
        </row>
        <row r="47">
          <cell r="C47">
            <v>110065</v>
          </cell>
          <cell r="D47">
            <v>18148</v>
          </cell>
          <cell r="E47">
            <v>2750</v>
          </cell>
          <cell r="F47">
            <v>33724</v>
          </cell>
          <cell r="G47">
            <v>6342</v>
          </cell>
          <cell r="H47">
            <v>1191</v>
          </cell>
          <cell r="I47">
            <v>130556</v>
          </cell>
          <cell r="J47">
            <v>51681</v>
          </cell>
          <cell r="K47">
            <v>2914</v>
          </cell>
          <cell r="L47">
            <v>973</v>
          </cell>
        </row>
        <row r="48">
          <cell r="C48">
            <v>3889474</v>
          </cell>
          <cell r="D48">
            <v>306347</v>
          </cell>
          <cell r="E48">
            <v>30902</v>
          </cell>
          <cell r="F48">
            <v>594063</v>
          </cell>
          <cell r="G48">
            <v>215232</v>
          </cell>
          <cell r="H48">
            <v>49286</v>
          </cell>
          <cell r="I48">
            <v>3077829</v>
          </cell>
          <cell r="J48">
            <v>400179</v>
          </cell>
          <cell r="K48">
            <v>73817</v>
          </cell>
          <cell r="L48">
            <v>41495</v>
          </cell>
        </row>
        <row r="49">
          <cell r="C49">
            <v>198863</v>
          </cell>
          <cell r="D49">
            <v>14671</v>
          </cell>
          <cell r="E49">
            <v>1412</v>
          </cell>
          <cell r="F49">
            <v>28816</v>
          </cell>
          <cell r="G49">
            <v>10723</v>
          </cell>
          <cell r="H49">
            <v>4159</v>
          </cell>
          <cell r="I49">
            <v>116649</v>
          </cell>
          <cell r="J49">
            <v>17945</v>
          </cell>
          <cell r="K49">
            <v>4303</v>
          </cell>
          <cell r="L49">
            <v>1976</v>
          </cell>
        </row>
        <row r="50">
          <cell r="C50">
            <v>1025542</v>
          </cell>
          <cell r="D50">
            <v>81194</v>
          </cell>
          <cell r="E50">
            <v>11223</v>
          </cell>
          <cell r="F50">
            <v>172046</v>
          </cell>
          <cell r="G50">
            <v>58810</v>
          </cell>
          <cell r="H50">
            <v>15334</v>
          </cell>
          <cell r="I50">
            <v>642037</v>
          </cell>
          <cell r="J50">
            <v>83304</v>
          </cell>
          <cell r="K50">
            <v>25886</v>
          </cell>
          <cell r="L50">
            <v>8518</v>
          </cell>
        </row>
        <row r="51">
          <cell r="C51">
            <v>640643</v>
          </cell>
          <cell r="D51">
            <v>47781</v>
          </cell>
          <cell r="E51">
            <v>4625</v>
          </cell>
          <cell r="F51">
            <v>101215</v>
          </cell>
          <cell r="G51">
            <v>34797</v>
          </cell>
          <cell r="H51">
            <v>6646</v>
          </cell>
          <cell r="I51">
            <v>637519</v>
          </cell>
          <cell r="J51">
            <v>69535</v>
          </cell>
          <cell r="K51">
            <v>10076</v>
          </cell>
          <cell r="L51">
            <v>11447</v>
          </cell>
        </row>
        <row r="52">
          <cell r="C52">
            <v>230723</v>
          </cell>
          <cell r="D52">
            <v>23363</v>
          </cell>
          <cell r="E52">
            <v>1261</v>
          </cell>
          <cell r="F52">
            <v>50566</v>
          </cell>
          <cell r="G52">
            <v>12474</v>
          </cell>
          <cell r="H52">
            <v>3161</v>
          </cell>
          <cell r="I52">
            <v>326423</v>
          </cell>
          <cell r="J52">
            <v>54856</v>
          </cell>
          <cell r="K52">
            <v>4520</v>
          </cell>
          <cell r="L52">
            <v>2681</v>
          </cell>
        </row>
        <row r="53">
          <cell r="C53">
            <v>298196</v>
          </cell>
          <cell r="D53">
            <v>20295</v>
          </cell>
          <cell r="E53">
            <v>1549</v>
          </cell>
          <cell r="F53">
            <v>42281</v>
          </cell>
          <cell r="G53">
            <v>14424</v>
          </cell>
          <cell r="H53">
            <v>2686</v>
          </cell>
          <cell r="I53">
            <v>228538</v>
          </cell>
          <cell r="J53">
            <v>31703</v>
          </cell>
          <cell r="K53">
            <v>4222</v>
          </cell>
          <cell r="L53">
            <v>2795</v>
          </cell>
        </row>
        <row r="54">
          <cell r="C54">
            <v>808661</v>
          </cell>
          <cell r="D54">
            <v>65377</v>
          </cell>
          <cell r="E54">
            <v>6883</v>
          </cell>
          <cell r="F54">
            <v>93952</v>
          </cell>
          <cell r="G54">
            <v>52175</v>
          </cell>
          <cell r="H54">
            <v>9798</v>
          </cell>
          <cell r="I54">
            <v>527607</v>
          </cell>
          <cell r="J54">
            <v>48789</v>
          </cell>
          <cell r="K54">
            <v>12931</v>
          </cell>
          <cell r="L54">
            <v>6016</v>
          </cell>
        </row>
        <row r="55">
          <cell r="C55">
            <v>173589</v>
          </cell>
          <cell r="D55">
            <v>16729</v>
          </cell>
          <cell r="E55">
            <v>1167</v>
          </cell>
          <cell r="F55">
            <v>38503</v>
          </cell>
          <cell r="G55">
            <v>8899</v>
          </cell>
          <cell r="H55">
            <v>1738</v>
          </cell>
          <cell r="I55">
            <v>245583</v>
          </cell>
          <cell r="J55">
            <v>42156</v>
          </cell>
          <cell r="K55">
            <v>3221</v>
          </cell>
          <cell r="L55">
            <v>1524</v>
          </cell>
        </row>
        <row r="56">
          <cell r="C56">
            <v>318656</v>
          </cell>
          <cell r="D56">
            <v>21802</v>
          </cell>
          <cell r="E56">
            <v>1646</v>
          </cell>
          <cell r="F56">
            <v>45996</v>
          </cell>
          <cell r="G56">
            <v>15277</v>
          </cell>
          <cell r="H56">
            <v>3356</v>
          </cell>
          <cell r="I56">
            <v>231399</v>
          </cell>
          <cell r="J56">
            <v>31669</v>
          </cell>
          <cell r="K56">
            <v>4379</v>
          </cell>
          <cell r="L56">
            <v>5202</v>
          </cell>
        </row>
        <row r="57">
          <cell r="C57">
            <v>194601</v>
          </cell>
          <cell r="D57">
            <v>15135</v>
          </cell>
          <cell r="E57">
            <v>1136</v>
          </cell>
          <cell r="F57">
            <v>20688</v>
          </cell>
          <cell r="G57">
            <v>7653</v>
          </cell>
          <cell r="H57">
            <v>2408</v>
          </cell>
          <cell r="I57">
            <v>122074</v>
          </cell>
          <cell r="J57">
            <v>20222</v>
          </cell>
          <cell r="K57">
            <v>4279</v>
          </cell>
          <cell r="L57">
            <v>1336</v>
          </cell>
        </row>
        <row r="58">
          <cell r="C58">
            <v>20352124</v>
          </cell>
          <cell r="D58">
            <v>975635</v>
          </cell>
          <cell r="E58">
            <v>166551</v>
          </cell>
          <cell r="F58">
            <v>1907031</v>
          </cell>
          <cell r="G58">
            <v>1036665</v>
          </cell>
          <cell r="H58">
            <v>148200</v>
          </cell>
          <cell r="I58">
            <v>5580620</v>
          </cell>
          <cell r="J58">
            <v>817332</v>
          </cell>
          <cell r="K58">
            <v>226186</v>
          </cell>
          <cell r="L58">
            <v>115822</v>
          </cell>
        </row>
        <row r="59">
          <cell r="C59">
            <v>630374</v>
          </cell>
          <cell r="D59">
            <v>53122</v>
          </cell>
          <cell r="E59">
            <v>12551</v>
          </cell>
          <cell r="F59">
            <v>91952</v>
          </cell>
          <cell r="G59">
            <v>31980</v>
          </cell>
          <cell r="H59">
            <v>4950</v>
          </cell>
          <cell r="I59">
            <v>274451</v>
          </cell>
          <cell r="J59">
            <v>56223</v>
          </cell>
          <cell r="K59">
            <v>11892</v>
          </cell>
          <cell r="L59">
            <v>5750</v>
          </cell>
        </row>
        <row r="60">
          <cell r="C60">
            <v>3734050</v>
          </cell>
          <cell r="D60">
            <v>245995</v>
          </cell>
          <cell r="E60">
            <v>40788</v>
          </cell>
          <cell r="F60">
            <v>460054</v>
          </cell>
          <cell r="G60">
            <v>170760</v>
          </cell>
          <cell r="H60">
            <v>28261</v>
          </cell>
          <cell r="I60">
            <v>1593219</v>
          </cell>
          <cell r="J60">
            <v>155587</v>
          </cell>
          <cell r="K60">
            <v>54567</v>
          </cell>
          <cell r="L60">
            <v>16907</v>
          </cell>
        </row>
        <row r="61">
          <cell r="C61">
            <v>3073409</v>
          </cell>
          <cell r="D61">
            <v>106547</v>
          </cell>
          <cell r="E61">
            <v>9899</v>
          </cell>
          <cell r="F61">
            <v>192647</v>
          </cell>
          <cell r="G61">
            <v>166654</v>
          </cell>
          <cell r="H61">
            <v>28677</v>
          </cell>
          <cell r="I61">
            <v>534951</v>
          </cell>
          <cell r="J61">
            <v>100430</v>
          </cell>
          <cell r="K61">
            <v>35887</v>
          </cell>
          <cell r="L61">
            <v>18631</v>
          </cell>
        </row>
        <row r="62">
          <cell r="C62">
            <v>12914291</v>
          </cell>
          <cell r="D62">
            <v>569971</v>
          </cell>
          <cell r="E62">
            <v>103313</v>
          </cell>
          <cell r="F62">
            <v>1162378</v>
          </cell>
          <cell r="G62">
            <v>667271</v>
          </cell>
          <cell r="H62">
            <v>86312</v>
          </cell>
          <cell r="I62">
            <v>3177999</v>
          </cell>
          <cell r="J62">
            <v>505092</v>
          </cell>
          <cell r="K62">
            <v>123840</v>
          </cell>
          <cell r="L62">
            <v>74534</v>
          </cell>
        </row>
        <row r="63">
          <cell r="C63">
            <v>7714565</v>
          </cell>
          <cell r="D63">
            <v>505401</v>
          </cell>
          <cell r="E63">
            <v>132347</v>
          </cell>
          <cell r="F63">
            <v>842870</v>
          </cell>
          <cell r="G63">
            <v>327953</v>
          </cell>
          <cell r="H63">
            <v>37606</v>
          </cell>
          <cell r="I63">
            <v>2257083</v>
          </cell>
          <cell r="J63">
            <v>491388</v>
          </cell>
          <cell r="K63">
            <v>75774</v>
          </cell>
          <cell r="L63">
            <v>47927</v>
          </cell>
        </row>
        <row r="64">
          <cell r="C64">
            <v>2952817</v>
          </cell>
          <cell r="D64">
            <v>208633</v>
          </cell>
          <cell r="E64">
            <v>59272</v>
          </cell>
          <cell r="F64">
            <v>355567</v>
          </cell>
          <cell r="G64">
            <v>128524</v>
          </cell>
          <cell r="H64">
            <v>14315</v>
          </cell>
          <cell r="I64">
            <v>824872</v>
          </cell>
          <cell r="J64">
            <v>195721</v>
          </cell>
          <cell r="K64">
            <v>30846</v>
          </cell>
          <cell r="L64">
            <v>16417</v>
          </cell>
        </row>
        <row r="65">
          <cell r="C65">
            <v>2865254</v>
          </cell>
          <cell r="D65">
            <v>176333</v>
          </cell>
          <cell r="E65">
            <v>38554</v>
          </cell>
          <cell r="F65">
            <v>283775</v>
          </cell>
          <cell r="G65">
            <v>122563</v>
          </cell>
          <cell r="H65">
            <v>14934</v>
          </cell>
          <cell r="I65">
            <v>795314</v>
          </cell>
          <cell r="J65">
            <v>127682</v>
          </cell>
          <cell r="K65">
            <v>30102</v>
          </cell>
          <cell r="L65">
            <v>17243</v>
          </cell>
        </row>
        <row r="66">
          <cell r="C66">
            <v>1896494</v>
          </cell>
          <cell r="D66">
            <v>120435</v>
          </cell>
          <cell r="E66">
            <v>34521</v>
          </cell>
          <cell r="F66">
            <v>203528</v>
          </cell>
          <cell r="G66">
            <v>76866</v>
          </cell>
          <cell r="H66">
            <v>8357</v>
          </cell>
          <cell r="I66">
            <v>636897</v>
          </cell>
          <cell r="J66">
            <v>167985</v>
          </cell>
          <cell r="K66">
            <v>14826</v>
          </cell>
          <cell r="L66">
            <v>14267</v>
          </cell>
        </row>
        <row r="67">
          <cell r="C67">
            <v>2808133</v>
          </cell>
          <cell r="D67">
            <v>186676</v>
          </cell>
          <cell r="E67">
            <v>44482</v>
          </cell>
          <cell r="F67">
            <v>462277</v>
          </cell>
          <cell r="G67">
            <v>135829</v>
          </cell>
          <cell r="H67">
            <v>14098</v>
          </cell>
          <cell r="I67">
            <v>1273947</v>
          </cell>
          <cell r="J67">
            <v>333733</v>
          </cell>
          <cell r="K67">
            <v>37358</v>
          </cell>
          <cell r="L67">
            <v>24382</v>
          </cell>
        </row>
        <row r="68">
          <cell r="C68">
            <v>889940</v>
          </cell>
          <cell r="D68">
            <v>18808</v>
          </cell>
          <cell r="E68">
            <v>2114</v>
          </cell>
          <cell r="F68">
            <v>71233</v>
          </cell>
          <cell r="G68">
            <v>41458</v>
          </cell>
          <cell r="H68">
            <v>4571</v>
          </cell>
          <cell r="I68">
            <v>118038</v>
          </cell>
          <cell r="J68">
            <v>10539</v>
          </cell>
          <cell r="K68">
            <v>8648</v>
          </cell>
          <cell r="L68">
            <v>8826</v>
          </cell>
        </row>
        <row r="69">
          <cell r="C69">
            <v>1111148</v>
          </cell>
          <cell r="D69">
            <v>81211</v>
          </cell>
          <cell r="E69">
            <v>16994</v>
          </cell>
          <cell r="F69">
            <v>196730</v>
          </cell>
          <cell r="G69">
            <v>52623</v>
          </cell>
          <cell r="H69">
            <v>5424</v>
          </cell>
          <cell r="I69">
            <v>558925</v>
          </cell>
          <cell r="J69">
            <v>151168</v>
          </cell>
          <cell r="K69">
            <v>15874</v>
          </cell>
          <cell r="L69">
            <v>7635</v>
          </cell>
        </row>
        <row r="70">
          <cell r="C70">
            <v>383625</v>
          </cell>
          <cell r="D70">
            <v>48578</v>
          </cell>
          <cell r="E70">
            <v>16647</v>
          </cell>
          <cell r="F70">
            <v>109934</v>
          </cell>
          <cell r="G70">
            <v>19793</v>
          </cell>
          <cell r="H70">
            <v>2058</v>
          </cell>
          <cell r="I70">
            <v>358091</v>
          </cell>
          <cell r="J70">
            <v>108857</v>
          </cell>
          <cell r="K70">
            <v>6731</v>
          </cell>
          <cell r="L70">
            <v>4480</v>
          </cell>
        </row>
        <row r="71">
          <cell r="C71">
            <v>423420</v>
          </cell>
          <cell r="D71">
            <v>38079</v>
          </cell>
          <cell r="E71">
            <v>8727</v>
          </cell>
          <cell r="F71">
            <v>84380</v>
          </cell>
          <cell r="G71">
            <v>21955</v>
          </cell>
          <cell r="H71">
            <v>2045</v>
          </cell>
          <cell r="I71">
            <v>238893</v>
          </cell>
          <cell r="J71">
            <v>63169</v>
          </cell>
          <cell r="K71">
            <v>6105</v>
          </cell>
          <cell r="L71">
            <v>3441</v>
          </cell>
        </row>
        <row r="75">
          <cell r="C75">
            <v>38461238</v>
          </cell>
          <cell r="D75">
            <v>2206079</v>
          </cell>
          <cell r="E75">
            <v>434964</v>
          </cell>
          <cell r="F75">
            <v>4512577</v>
          </cell>
          <cell r="G75">
            <v>1953444</v>
          </cell>
          <cell r="H75">
            <v>283389</v>
          </cell>
          <cell r="I75">
            <v>14721689</v>
          </cell>
          <cell r="J75">
            <v>2584552</v>
          </cell>
          <cell r="K75">
            <v>468334</v>
          </cell>
          <cell r="L75">
            <v>300690</v>
          </cell>
        </row>
        <row r="76">
          <cell r="C76">
            <v>1071051</v>
          </cell>
          <cell r="D76">
            <v>112971</v>
          </cell>
          <cell r="E76">
            <v>14783</v>
          </cell>
          <cell r="F76">
            <v>260632</v>
          </cell>
          <cell r="G76">
            <v>67929</v>
          </cell>
          <cell r="H76">
            <v>10677</v>
          </cell>
          <cell r="I76">
            <v>1090066</v>
          </cell>
          <cell r="J76">
            <v>280884</v>
          </cell>
          <cell r="K76">
            <v>26964</v>
          </cell>
          <cell r="L76">
            <v>13065</v>
          </cell>
        </row>
        <row r="77">
          <cell r="C77">
            <v>53340</v>
          </cell>
          <cell r="D77">
            <v>5409</v>
          </cell>
          <cell r="E77">
            <v>459</v>
          </cell>
          <cell r="F77">
            <v>15323</v>
          </cell>
          <cell r="G77">
            <v>2717</v>
          </cell>
          <cell r="H77">
            <v>203</v>
          </cell>
          <cell r="I77">
            <v>66549</v>
          </cell>
          <cell r="J77">
            <v>13060</v>
          </cell>
          <cell r="K77">
            <v>639</v>
          </cell>
          <cell r="L77">
            <v>577</v>
          </cell>
        </row>
        <row r="78">
          <cell r="C78">
            <v>54024</v>
          </cell>
          <cell r="D78">
            <v>3175</v>
          </cell>
          <cell r="E78">
            <v>223</v>
          </cell>
          <cell r="F78">
            <v>12813</v>
          </cell>
          <cell r="G78">
            <v>3029</v>
          </cell>
          <cell r="H78">
            <v>327</v>
          </cell>
          <cell r="I78">
            <v>39175</v>
          </cell>
          <cell r="J78">
            <v>7449</v>
          </cell>
          <cell r="K78">
            <v>656</v>
          </cell>
          <cell r="L78">
            <v>500</v>
          </cell>
        </row>
        <row r="79">
          <cell r="C79">
            <v>273137</v>
          </cell>
          <cell r="D79">
            <v>16969</v>
          </cell>
          <cell r="E79">
            <v>2249</v>
          </cell>
          <cell r="F79">
            <v>57051</v>
          </cell>
          <cell r="G79">
            <v>20869</v>
          </cell>
          <cell r="H79">
            <v>2630</v>
          </cell>
          <cell r="I79">
            <v>133010</v>
          </cell>
          <cell r="J79">
            <v>30641</v>
          </cell>
          <cell r="K79">
            <v>6596</v>
          </cell>
          <cell r="L79">
            <v>2691</v>
          </cell>
        </row>
        <row r="80">
          <cell r="C80">
            <v>362050</v>
          </cell>
          <cell r="D80">
            <v>41564</v>
          </cell>
          <cell r="E80">
            <v>4343</v>
          </cell>
          <cell r="F80">
            <v>73685</v>
          </cell>
          <cell r="G80">
            <v>24317</v>
          </cell>
          <cell r="H80">
            <v>5015</v>
          </cell>
          <cell r="I80">
            <v>395817</v>
          </cell>
          <cell r="J80">
            <v>87562</v>
          </cell>
          <cell r="K80">
            <v>11108</v>
          </cell>
          <cell r="L80">
            <v>6002</v>
          </cell>
        </row>
        <row r="81">
          <cell r="C81">
            <v>162845</v>
          </cell>
          <cell r="D81">
            <v>23308</v>
          </cell>
          <cell r="E81">
            <v>4238</v>
          </cell>
          <cell r="F81">
            <v>50037</v>
          </cell>
          <cell r="G81">
            <v>7534</v>
          </cell>
          <cell r="H81">
            <v>797</v>
          </cell>
          <cell r="I81">
            <v>257017</v>
          </cell>
          <cell r="J81">
            <v>71315</v>
          </cell>
          <cell r="K81">
            <v>3969</v>
          </cell>
          <cell r="L81">
            <v>1423</v>
          </cell>
        </row>
        <row r="82">
          <cell r="C82">
            <v>43054</v>
          </cell>
          <cell r="D82">
            <v>3266</v>
          </cell>
          <cell r="E82">
            <v>346</v>
          </cell>
          <cell r="F82">
            <v>14128</v>
          </cell>
          <cell r="G82">
            <v>2998</v>
          </cell>
          <cell r="H82">
            <v>438</v>
          </cell>
          <cell r="I82">
            <v>51777</v>
          </cell>
          <cell r="J82">
            <v>12590</v>
          </cell>
          <cell r="K82">
            <v>676</v>
          </cell>
          <cell r="L82">
            <v>555</v>
          </cell>
        </row>
        <row r="83">
          <cell r="C83">
            <v>122601</v>
          </cell>
          <cell r="D83">
            <v>19280</v>
          </cell>
          <cell r="E83">
            <v>2925</v>
          </cell>
          <cell r="F83">
            <v>37595</v>
          </cell>
          <cell r="G83">
            <v>6465</v>
          </cell>
          <cell r="H83">
            <v>1267</v>
          </cell>
          <cell r="I83">
            <v>146721</v>
          </cell>
          <cell r="J83">
            <v>58267</v>
          </cell>
          <cell r="K83">
            <v>3320</v>
          </cell>
          <cell r="L83">
            <v>1317</v>
          </cell>
        </row>
        <row r="84">
          <cell r="C84">
            <v>4290136</v>
          </cell>
          <cell r="D84">
            <v>333870</v>
          </cell>
          <cell r="E84">
            <v>36005</v>
          </cell>
          <cell r="F84">
            <v>674390</v>
          </cell>
          <cell r="G84">
            <v>233757</v>
          </cell>
          <cell r="H84">
            <v>55759</v>
          </cell>
          <cell r="I84">
            <v>3662463</v>
          </cell>
          <cell r="J84">
            <v>476464</v>
          </cell>
          <cell r="K84">
            <v>81388</v>
          </cell>
          <cell r="L84">
            <v>52580</v>
          </cell>
        </row>
        <row r="85">
          <cell r="C85">
            <v>219822</v>
          </cell>
          <cell r="D85">
            <v>16143</v>
          </cell>
          <cell r="E85">
            <v>1606</v>
          </cell>
          <cell r="F85">
            <v>32408</v>
          </cell>
          <cell r="G85">
            <v>11907</v>
          </cell>
          <cell r="H85">
            <v>4629</v>
          </cell>
          <cell r="I85">
            <v>137971</v>
          </cell>
          <cell r="J85">
            <v>20675</v>
          </cell>
          <cell r="K85">
            <v>4824</v>
          </cell>
          <cell r="L85">
            <v>2432</v>
          </cell>
        </row>
        <row r="86">
          <cell r="C86">
            <v>1129821</v>
          </cell>
          <cell r="D86">
            <v>89559</v>
          </cell>
          <cell r="E86">
            <v>13255</v>
          </cell>
          <cell r="F86">
            <v>195917</v>
          </cell>
          <cell r="G86">
            <v>64129</v>
          </cell>
          <cell r="H86">
            <v>17758</v>
          </cell>
          <cell r="I86">
            <v>753601</v>
          </cell>
          <cell r="J86">
            <v>97762</v>
          </cell>
          <cell r="K86">
            <v>28153</v>
          </cell>
          <cell r="L86">
            <v>11077</v>
          </cell>
        </row>
        <row r="87">
          <cell r="C87">
            <v>703734</v>
          </cell>
          <cell r="D87">
            <v>51749</v>
          </cell>
          <cell r="E87">
            <v>5239</v>
          </cell>
          <cell r="F87">
            <v>113311</v>
          </cell>
          <cell r="G87">
            <v>37440</v>
          </cell>
          <cell r="H87">
            <v>7498</v>
          </cell>
          <cell r="I87">
            <v>763002</v>
          </cell>
          <cell r="J87">
            <v>82714</v>
          </cell>
          <cell r="K87">
            <v>11184</v>
          </cell>
          <cell r="L87">
            <v>14042</v>
          </cell>
        </row>
        <row r="88">
          <cell r="C88">
            <v>263413</v>
          </cell>
          <cell r="D88">
            <v>26318</v>
          </cell>
          <cell r="E88">
            <v>1663</v>
          </cell>
          <cell r="F88">
            <v>60878</v>
          </cell>
          <cell r="G88">
            <v>13385</v>
          </cell>
          <cell r="H88">
            <v>3454</v>
          </cell>
          <cell r="I88">
            <v>407939</v>
          </cell>
          <cell r="J88">
            <v>70148</v>
          </cell>
          <cell r="K88">
            <v>5154</v>
          </cell>
          <cell r="L88">
            <v>3698</v>
          </cell>
        </row>
        <row r="89">
          <cell r="C89">
            <v>330141</v>
          </cell>
          <cell r="D89">
            <v>21799</v>
          </cell>
          <cell r="E89">
            <v>1760</v>
          </cell>
          <cell r="F89">
            <v>47323</v>
          </cell>
          <cell r="G89">
            <v>15735</v>
          </cell>
          <cell r="H89">
            <v>3068</v>
          </cell>
          <cell r="I89">
            <v>273037</v>
          </cell>
          <cell r="J89">
            <v>37263</v>
          </cell>
          <cell r="K89">
            <v>4633</v>
          </cell>
          <cell r="L89">
            <v>3599</v>
          </cell>
        </row>
        <row r="90">
          <cell r="C90">
            <v>886827</v>
          </cell>
          <cell r="D90">
            <v>70944</v>
          </cell>
          <cell r="E90">
            <v>7951</v>
          </cell>
          <cell r="F90">
            <v>106857</v>
          </cell>
          <cell r="G90">
            <v>56989</v>
          </cell>
          <cell r="H90">
            <v>11309</v>
          </cell>
          <cell r="I90">
            <v>623365</v>
          </cell>
          <cell r="J90">
            <v>58875</v>
          </cell>
          <cell r="K90">
            <v>14527</v>
          </cell>
          <cell r="L90">
            <v>7391</v>
          </cell>
        </row>
        <row r="91">
          <cell r="C91">
            <v>194534</v>
          </cell>
          <cell r="D91">
            <v>17855</v>
          </cell>
          <cell r="E91">
            <v>1336</v>
          </cell>
          <cell r="F91">
            <v>42949</v>
          </cell>
          <cell r="G91">
            <v>9218</v>
          </cell>
          <cell r="H91">
            <v>1889</v>
          </cell>
          <cell r="I91">
            <v>293265</v>
          </cell>
          <cell r="J91">
            <v>49571</v>
          </cell>
          <cell r="K91">
            <v>3592</v>
          </cell>
          <cell r="L91">
            <v>1967</v>
          </cell>
        </row>
        <row r="92">
          <cell r="C92">
            <v>347891</v>
          </cell>
          <cell r="D92">
            <v>23180</v>
          </cell>
          <cell r="E92">
            <v>1865</v>
          </cell>
          <cell r="F92">
            <v>51178</v>
          </cell>
          <cell r="G92">
            <v>16415</v>
          </cell>
          <cell r="H92">
            <v>3568</v>
          </cell>
          <cell r="I92">
            <v>264791</v>
          </cell>
          <cell r="J92">
            <v>35733</v>
          </cell>
          <cell r="K92">
            <v>4650</v>
          </cell>
          <cell r="L92">
            <v>6553</v>
          </cell>
        </row>
        <row r="93">
          <cell r="C93">
            <v>213953</v>
          </cell>
          <cell r="D93">
            <v>16323</v>
          </cell>
          <cell r="E93">
            <v>1330</v>
          </cell>
          <cell r="F93">
            <v>23569</v>
          </cell>
          <cell r="G93">
            <v>8539</v>
          </cell>
          <cell r="H93">
            <v>2586</v>
          </cell>
          <cell r="I93">
            <v>145492</v>
          </cell>
          <cell r="J93">
            <v>23723</v>
          </cell>
          <cell r="K93">
            <v>4671</v>
          </cell>
          <cell r="L93">
            <v>1821</v>
          </cell>
        </row>
        <row r="94">
          <cell r="C94">
            <v>21744647</v>
          </cell>
          <cell r="D94">
            <v>1029662</v>
          </cell>
          <cell r="E94">
            <v>189859</v>
          </cell>
          <cell r="F94">
            <v>2126967</v>
          </cell>
          <cell r="G94">
            <v>1139979</v>
          </cell>
          <cell r="H94">
            <v>161094</v>
          </cell>
          <cell r="I94">
            <v>6130902</v>
          </cell>
          <cell r="J94">
            <v>908421</v>
          </cell>
          <cell r="K94">
            <v>239642</v>
          </cell>
          <cell r="L94">
            <v>145928</v>
          </cell>
        </row>
        <row r="95">
          <cell r="C95">
            <v>672070</v>
          </cell>
          <cell r="D95">
            <v>56235</v>
          </cell>
          <cell r="E95">
            <v>13963</v>
          </cell>
          <cell r="F95">
            <v>100696</v>
          </cell>
          <cell r="G95">
            <v>35030</v>
          </cell>
          <cell r="H95">
            <v>5447</v>
          </cell>
          <cell r="I95">
            <v>305884</v>
          </cell>
          <cell r="J95">
            <v>64410</v>
          </cell>
          <cell r="K95">
            <v>12585</v>
          </cell>
          <cell r="L95">
            <v>6680</v>
          </cell>
        </row>
        <row r="96">
          <cell r="C96">
            <v>4077758</v>
          </cell>
          <cell r="D96">
            <v>262991</v>
          </cell>
          <cell r="E96">
            <v>45925</v>
          </cell>
          <cell r="F96">
            <v>520956</v>
          </cell>
          <cell r="G96">
            <v>186017</v>
          </cell>
          <cell r="H96">
            <v>31384</v>
          </cell>
          <cell r="I96">
            <v>1767330</v>
          </cell>
          <cell r="J96">
            <v>176198</v>
          </cell>
          <cell r="K96">
            <v>58462</v>
          </cell>
          <cell r="L96">
            <v>21848</v>
          </cell>
        </row>
        <row r="97">
          <cell r="C97">
            <v>3279385</v>
          </cell>
          <cell r="D97">
            <v>113902</v>
          </cell>
          <cell r="E97">
            <v>11395</v>
          </cell>
          <cell r="F97">
            <v>215837</v>
          </cell>
          <cell r="G97">
            <v>184695</v>
          </cell>
          <cell r="H97">
            <v>30917</v>
          </cell>
          <cell r="I97">
            <v>599323</v>
          </cell>
          <cell r="J97">
            <v>110086</v>
          </cell>
          <cell r="K97">
            <v>37884</v>
          </cell>
          <cell r="L97">
            <v>23521</v>
          </cell>
        </row>
        <row r="98">
          <cell r="C98">
            <v>13715434</v>
          </cell>
          <cell r="D98">
            <v>596534</v>
          </cell>
          <cell r="E98">
            <v>118576</v>
          </cell>
          <cell r="F98">
            <v>1289478</v>
          </cell>
          <cell r="G98">
            <v>734237</v>
          </cell>
          <cell r="H98">
            <v>93346</v>
          </cell>
          <cell r="I98">
            <v>3458365</v>
          </cell>
          <cell r="J98">
            <v>557727</v>
          </cell>
          <cell r="K98">
            <v>130711</v>
          </cell>
          <cell r="L98">
            <v>93879</v>
          </cell>
        </row>
        <row r="99">
          <cell r="C99">
            <v>8283092</v>
          </cell>
          <cell r="D99">
            <v>531273</v>
          </cell>
          <cell r="E99">
            <v>144442</v>
          </cell>
          <cell r="F99">
            <v>933624</v>
          </cell>
          <cell r="G99">
            <v>363687</v>
          </cell>
          <cell r="H99">
            <v>40620</v>
          </cell>
          <cell r="I99">
            <v>2419117</v>
          </cell>
          <cell r="J99">
            <v>538677</v>
          </cell>
          <cell r="K99">
            <v>80585</v>
          </cell>
          <cell r="L99">
            <v>59341</v>
          </cell>
        </row>
        <row r="100">
          <cell r="C100">
            <v>3177685</v>
          </cell>
          <cell r="D100">
            <v>219287</v>
          </cell>
          <cell r="E100">
            <v>65063</v>
          </cell>
          <cell r="F100">
            <v>394249</v>
          </cell>
          <cell r="G100">
            <v>140325</v>
          </cell>
          <cell r="H100">
            <v>15597</v>
          </cell>
          <cell r="I100">
            <v>890126</v>
          </cell>
          <cell r="J100">
            <v>212673</v>
          </cell>
          <cell r="K100">
            <v>32933</v>
          </cell>
          <cell r="L100">
            <v>20494</v>
          </cell>
        </row>
        <row r="101">
          <cell r="C101">
            <v>3056672</v>
          </cell>
          <cell r="D101">
            <v>185452</v>
          </cell>
          <cell r="E101">
            <v>41862</v>
          </cell>
          <cell r="F101">
            <v>311990</v>
          </cell>
          <cell r="G101">
            <v>136554</v>
          </cell>
          <cell r="H101">
            <v>16001</v>
          </cell>
          <cell r="I101">
            <v>848056</v>
          </cell>
          <cell r="J101">
            <v>138157</v>
          </cell>
          <cell r="K101">
            <v>31977</v>
          </cell>
          <cell r="L101">
            <v>20901</v>
          </cell>
        </row>
        <row r="102">
          <cell r="C102">
            <v>2048735</v>
          </cell>
          <cell r="D102">
            <v>126534</v>
          </cell>
          <cell r="E102">
            <v>37517</v>
          </cell>
          <cell r="F102">
            <v>227385</v>
          </cell>
          <cell r="G102">
            <v>86808</v>
          </cell>
          <cell r="H102">
            <v>9022</v>
          </cell>
          <cell r="I102">
            <v>680935</v>
          </cell>
          <cell r="J102">
            <v>187847</v>
          </cell>
          <cell r="K102">
            <v>15675</v>
          </cell>
          <cell r="L102">
            <v>17946</v>
          </cell>
        </row>
        <row r="103">
          <cell r="C103">
            <v>3072312</v>
          </cell>
          <cell r="D103">
            <v>198303</v>
          </cell>
          <cell r="E103">
            <v>49875</v>
          </cell>
          <cell r="F103">
            <v>516964</v>
          </cell>
          <cell r="G103">
            <v>148092</v>
          </cell>
          <cell r="H103">
            <v>15239</v>
          </cell>
          <cell r="I103">
            <v>1419141</v>
          </cell>
          <cell r="J103">
            <v>380106</v>
          </cell>
          <cell r="K103">
            <v>39755</v>
          </cell>
          <cell r="L103">
            <v>29776</v>
          </cell>
        </row>
        <row r="104">
          <cell r="C104">
            <v>955816</v>
          </cell>
          <cell r="D104">
            <v>19956</v>
          </cell>
          <cell r="E104">
            <v>2433</v>
          </cell>
          <cell r="F104">
            <v>81348</v>
          </cell>
          <cell r="G104">
            <v>46301</v>
          </cell>
          <cell r="H104">
            <v>4673</v>
          </cell>
          <cell r="I104">
            <v>131161</v>
          </cell>
          <cell r="J104">
            <v>11926</v>
          </cell>
          <cell r="K104">
            <v>8782</v>
          </cell>
          <cell r="L104">
            <v>10838</v>
          </cell>
        </row>
        <row r="105">
          <cell r="C105">
            <v>1223467</v>
          </cell>
          <cell r="D105">
            <v>86690</v>
          </cell>
          <cell r="E105">
            <v>19283</v>
          </cell>
          <cell r="F105">
            <v>220821</v>
          </cell>
          <cell r="G105">
            <v>56411</v>
          </cell>
          <cell r="H105">
            <v>6014</v>
          </cell>
          <cell r="I105">
            <v>620697</v>
          </cell>
          <cell r="J105">
            <v>172613</v>
          </cell>
          <cell r="K105">
            <v>16705</v>
          </cell>
          <cell r="L105">
            <v>9240</v>
          </cell>
        </row>
        <row r="106">
          <cell r="C106">
            <v>427923</v>
          </cell>
          <cell r="D106">
            <v>51460</v>
          </cell>
          <cell r="E106">
            <v>18316</v>
          </cell>
          <cell r="F106">
            <v>121729</v>
          </cell>
          <cell r="G106">
            <v>21730</v>
          </cell>
          <cell r="H106">
            <v>2250</v>
          </cell>
          <cell r="I106">
            <v>402453</v>
          </cell>
          <cell r="J106">
            <v>124510</v>
          </cell>
          <cell r="K106">
            <v>7635</v>
          </cell>
          <cell r="L106">
            <v>5439</v>
          </cell>
        </row>
        <row r="107">
          <cell r="C107">
            <v>465106</v>
          </cell>
          <cell r="D107">
            <v>40197</v>
          </cell>
          <cell r="E107">
            <v>9843</v>
          </cell>
          <cell r="F107">
            <v>93066</v>
          </cell>
          <cell r="G107">
            <v>23650</v>
          </cell>
          <cell r="H107">
            <v>2302</v>
          </cell>
          <cell r="I107">
            <v>264830</v>
          </cell>
          <cell r="J107">
            <v>71057</v>
          </cell>
          <cell r="K107">
            <v>6633</v>
          </cell>
          <cell r="L107">
            <v>4259</v>
          </cell>
        </row>
        <row r="111">
          <cell r="C111">
            <v>41109520</v>
          </cell>
          <cell r="D111">
            <v>2330156</v>
          </cell>
          <cell r="E111">
            <v>473986</v>
          </cell>
          <cell r="F111">
            <v>4976146</v>
          </cell>
          <cell r="G111">
            <v>2169350</v>
          </cell>
          <cell r="H111">
            <v>308354</v>
          </cell>
          <cell r="I111">
            <v>16277897</v>
          </cell>
          <cell r="J111">
            <v>2879628</v>
          </cell>
          <cell r="K111">
            <v>501272</v>
          </cell>
          <cell r="L111">
            <v>369229</v>
          </cell>
        </row>
        <row r="112">
          <cell r="C112">
            <v>1167663</v>
          </cell>
          <cell r="D112">
            <v>120966</v>
          </cell>
          <cell r="E112">
            <v>16218</v>
          </cell>
          <cell r="F112">
            <v>291024</v>
          </cell>
          <cell r="G112">
            <v>74370</v>
          </cell>
          <cell r="H112">
            <v>11718</v>
          </cell>
          <cell r="I112">
            <v>1252982</v>
          </cell>
          <cell r="J112">
            <v>317870</v>
          </cell>
          <cell r="K112">
            <v>30559</v>
          </cell>
          <cell r="L112">
            <v>15783</v>
          </cell>
        </row>
        <row r="113">
          <cell r="C113">
            <v>58488</v>
          </cell>
          <cell r="D113">
            <v>5835</v>
          </cell>
          <cell r="E113">
            <v>503</v>
          </cell>
          <cell r="F113">
            <v>16824</v>
          </cell>
          <cell r="G113">
            <v>3056</v>
          </cell>
          <cell r="H113">
            <v>244</v>
          </cell>
          <cell r="I113">
            <v>75601</v>
          </cell>
          <cell r="J113">
            <v>14562</v>
          </cell>
          <cell r="K113">
            <v>720</v>
          </cell>
          <cell r="L113">
            <v>677</v>
          </cell>
        </row>
        <row r="114">
          <cell r="C114">
            <v>57223</v>
          </cell>
          <cell r="D114">
            <v>3356</v>
          </cell>
          <cell r="E114">
            <v>221</v>
          </cell>
          <cell r="F114">
            <v>14162</v>
          </cell>
          <cell r="G114">
            <v>3285</v>
          </cell>
          <cell r="H114">
            <v>373</v>
          </cell>
          <cell r="I114">
            <v>45215</v>
          </cell>
          <cell r="J114">
            <v>8364</v>
          </cell>
          <cell r="K114">
            <v>757</v>
          </cell>
          <cell r="L114">
            <v>609</v>
          </cell>
        </row>
        <row r="115">
          <cell r="C115">
            <v>291859</v>
          </cell>
          <cell r="D115">
            <v>18060</v>
          </cell>
          <cell r="E115">
            <v>2477</v>
          </cell>
          <cell r="F115">
            <v>63035</v>
          </cell>
          <cell r="G115">
            <v>22538</v>
          </cell>
          <cell r="H115">
            <v>2968</v>
          </cell>
          <cell r="I115">
            <v>153354</v>
          </cell>
          <cell r="J115">
            <v>34633</v>
          </cell>
          <cell r="K115">
            <v>7787</v>
          </cell>
          <cell r="L115">
            <v>3246</v>
          </cell>
        </row>
        <row r="116">
          <cell r="C116">
            <v>395792</v>
          </cell>
          <cell r="D116">
            <v>45082</v>
          </cell>
          <cell r="E116">
            <v>4891</v>
          </cell>
          <cell r="F116">
            <v>84061</v>
          </cell>
          <cell r="G116">
            <v>26835</v>
          </cell>
          <cell r="H116">
            <v>5439</v>
          </cell>
          <cell r="I116">
            <v>471438</v>
          </cell>
          <cell r="J116">
            <v>102544</v>
          </cell>
          <cell r="K116">
            <v>12467</v>
          </cell>
          <cell r="L116">
            <v>7231</v>
          </cell>
        </row>
        <row r="117">
          <cell r="C117">
            <v>182077</v>
          </cell>
          <cell r="D117">
            <v>24885</v>
          </cell>
          <cell r="E117">
            <v>4534</v>
          </cell>
          <cell r="F117">
            <v>56051</v>
          </cell>
          <cell r="G117">
            <v>8291</v>
          </cell>
          <cell r="H117">
            <v>896</v>
          </cell>
          <cell r="I117">
            <v>286449</v>
          </cell>
          <cell r="J117">
            <v>79744</v>
          </cell>
          <cell r="K117">
            <v>4425</v>
          </cell>
          <cell r="L117">
            <v>1706</v>
          </cell>
        </row>
        <row r="118">
          <cell r="C118">
            <v>46922</v>
          </cell>
          <cell r="D118">
            <v>3524</v>
          </cell>
          <cell r="E118">
            <v>389</v>
          </cell>
          <cell r="F118">
            <v>15800</v>
          </cell>
          <cell r="G118">
            <v>3302</v>
          </cell>
          <cell r="H118">
            <v>481</v>
          </cell>
          <cell r="I118">
            <v>57534</v>
          </cell>
          <cell r="J118">
            <v>13982</v>
          </cell>
          <cell r="K118">
            <v>732</v>
          </cell>
          <cell r="L118">
            <v>678</v>
          </cell>
        </row>
        <row r="119">
          <cell r="C119">
            <v>135302</v>
          </cell>
          <cell r="D119">
            <v>20224</v>
          </cell>
          <cell r="E119">
            <v>3203</v>
          </cell>
          <cell r="F119">
            <v>41091</v>
          </cell>
          <cell r="G119">
            <v>7063</v>
          </cell>
          <cell r="H119">
            <v>1317</v>
          </cell>
          <cell r="I119">
            <v>163391</v>
          </cell>
          <cell r="J119">
            <v>64041</v>
          </cell>
          <cell r="K119">
            <v>3671</v>
          </cell>
          <cell r="L119">
            <v>1636</v>
          </cell>
        </row>
        <row r="120">
          <cell r="C120">
            <v>4676457</v>
          </cell>
          <cell r="D120">
            <v>361546</v>
          </cell>
          <cell r="E120">
            <v>40800</v>
          </cell>
          <cell r="F120">
            <v>751485</v>
          </cell>
          <cell r="G120">
            <v>259908</v>
          </cell>
          <cell r="H120">
            <v>62167</v>
          </cell>
          <cell r="I120">
            <v>4246188</v>
          </cell>
          <cell r="J120">
            <v>551263</v>
          </cell>
          <cell r="K120">
            <v>89421</v>
          </cell>
          <cell r="L120">
            <v>63752</v>
          </cell>
        </row>
        <row r="121">
          <cell r="C121">
            <v>240647</v>
          </cell>
          <cell r="D121">
            <v>17559</v>
          </cell>
          <cell r="E121">
            <v>1775</v>
          </cell>
          <cell r="F121">
            <v>35828</v>
          </cell>
          <cell r="G121">
            <v>13414</v>
          </cell>
          <cell r="H121">
            <v>4976</v>
          </cell>
          <cell r="I121">
            <v>163638</v>
          </cell>
          <cell r="J121">
            <v>23981</v>
          </cell>
          <cell r="K121">
            <v>5385</v>
          </cell>
          <cell r="L121">
            <v>2925</v>
          </cell>
        </row>
        <row r="122">
          <cell r="C122">
            <v>1231553</v>
          </cell>
          <cell r="D122">
            <v>96624</v>
          </cell>
          <cell r="E122">
            <v>14986</v>
          </cell>
          <cell r="F122">
            <v>218806</v>
          </cell>
          <cell r="G122">
            <v>70805</v>
          </cell>
          <cell r="H122">
            <v>20072</v>
          </cell>
          <cell r="I122">
            <v>860249</v>
          </cell>
          <cell r="J122">
            <v>111545</v>
          </cell>
          <cell r="K122">
            <v>30420</v>
          </cell>
          <cell r="L122">
            <v>13527</v>
          </cell>
        </row>
        <row r="123">
          <cell r="C123">
            <v>766533</v>
          </cell>
          <cell r="D123">
            <v>55514</v>
          </cell>
          <cell r="E123">
            <v>5916</v>
          </cell>
          <cell r="F123">
            <v>124372</v>
          </cell>
          <cell r="G123">
            <v>41448</v>
          </cell>
          <cell r="H123">
            <v>8165</v>
          </cell>
          <cell r="I123">
            <v>885164</v>
          </cell>
          <cell r="J123">
            <v>96282</v>
          </cell>
          <cell r="K123">
            <v>12234</v>
          </cell>
          <cell r="L123">
            <v>16477</v>
          </cell>
        </row>
        <row r="124">
          <cell r="C124">
            <v>289975</v>
          </cell>
          <cell r="D124">
            <v>29328</v>
          </cell>
          <cell r="E124">
            <v>2165</v>
          </cell>
          <cell r="F124">
            <v>69645</v>
          </cell>
          <cell r="G124">
            <v>15162</v>
          </cell>
          <cell r="H124">
            <v>3719</v>
          </cell>
          <cell r="I124">
            <v>490929</v>
          </cell>
          <cell r="J124">
            <v>82294</v>
          </cell>
          <cell r="K124">
            <v>5959</v>
          </cell>
          <cell r="L124">
            <v>4658</v>
          </cell>
        </row>
        <row r="125">
          <cell r="C125">
            <v>359335</v>
          </cell>
          <cell r="D125">
            <v>23513</v>
          </cell>
          <cell r="E125">
            <v>2004</v>
          </cell>
          <cell r="F125">
            <v>52474</v>
          </cell>
          <cell r="G125">
            <v>17553</v>
          </cell>
          <cell r="H125">
            <v>3440</v>
          </cell>
          <cell r="I125">
            <v>318736</v>
          </cell>
          <cell r="J125">
            <v>43445</v>
          </cell>
          <cell r="K125">
            <v>5173</v>
          </cell>
          <cell r="L125">
            <v>4355</v>
          </cell>
        </row>
        <row r="126">
          <cell r="C126">
            <v>962723</v>
          </cell>
          <cell r="D126">
            <v>77162</v>
          </cell>
          <cell r="E126">
            <v>8860</v>
          </cell>
          <cell r="F126">
            <v>119454</v>
          </cell>
          <cell r="G126">
            <v>63592</v>
          </cell>
          <cell r="H126">
            <v>12997</v>
          </cell>
          <cell r="I126">
            <v>718928</v>
          </cell>
          <cell r="J126">
            <v>69085</v>
          </cell>
          <cell r="K126">
            <v>16059</v>
          </cell>
          <cell r="L126">
            <v>9065</v>
          </cell>
        </row>
        <row r="127">
          <cell r="C127">
            <v>215941</v>
          </cell>
          <cell r="D127">
            <v>19418</v>
          </cell>
          <cell r="E127">
            <v>1499</v>
          </cell>
          <cell r="F127">
            <v>48435</v>
          </cell>
          <cell r="G127">
            <v>10194</v>
          </cell>
          <cell r="H127">
            <v>2160</v>
          </cell>
          <cell r="I127">
            <v>344098</v>
          </cell>
          <cell r="J127">
            <v>57214</v>
          </cell>
          <cell r="K127">
            <v>4075</v>
          </cell>
          <cell r="L127">
            <v>2495</v>
          </cell>
        </row>
        <row r="128">
          <cell r="C128">
            <v>377527</v>
          </cell>
          <cell r="D128">
            <v>24668</v>
          </cell>
          <cell r="E128">
            <v>2106</v>
          </cell>
          <cell r="F128">
            <v>56024</v>
          </cell>
          <cell r="G128">
            <v>18068</v>
          </cell>
          <cell r="H128">
            <v>3836</v>
          </cell>
          <cell r="I128">
            <v>298206</v>
          </cell>
          <cell r="J128">
            <v>39933</v>
          </cell>
          <cell r="K128">
            <v>5100</v>
          </cell>
          <cell r="L128">
            <v>7941</v>
          </cell>
        </row>
        <row r="129">
          <cell r="C129">
            <v>232223</v>
          </cell>
          <cell r="D129">
            <v>17760</v>
          </cell>
          <cell r="E129">
            <v>1489</v>
          </cell>
          <cell r="F129">
            <v>26447</v>
          </cell>
          <cell r="G129">
            <v>9672</v>
          </cell>
          <cell r="H129">
            <v>2802</v>
          </cell>
          <cell r="I129">
            <v>166240</v>
          </cell>
          <cell r="J129">
            <v>27484</v>
          </cell>
          <cell r="K129">
            <v>5016</v>
          </cell>
          <cell r="L129">
            <v>2309</v>
          </cell>
        </row>
        <row r="130">
          <cell r="C130">
            <v>23089939</v>
          </cell>
          <cell r="D130">
            <v>1080378</v>
          </cell>
          <cell r="E130">
            <v>207495</v>
          </cell>
          <cell r="F130">
            <v>2339607</v>
          </cell>
          <cell r="G130">
            <v>1261722</v>
          </cell>
          <cell r="H130">
            <v>174126</v>
          </cell>
          <cell r="I130">
            <v>6656684</v>
          </cell>
          <cell r="J130">
            <v>1005946</v>
          </cell>
          <cell r="K130">
            <v>254272</v>
          </cell>
          <cell r="L130">
            <v>181418</v>
          </cell>
        </row>
        <row r="131">
          <cell r="C131">
            <v>716365</v>
          </cell>
          <cell r="D131">
            <v>59756</v>
          </cell>
          <cell r="E131">
            <v>15031</v>
          </cell>
          <cell r="F131">
            <v>109909</v>
          </cell>
          <cell r="G131">
            <v>38855</v>
          </cell>
          <cell r="H131">
            <v>6008</v>
          </cell>
          <cell r="I131">
            <v>338897</v>
          </cell>
          <cell r="J131">
            <v>72700</v>
          </cell>
          <cell r="K131">
            <v>13106</v>
          </cell>
          <cell r="L131">
            <v>7806</v>
          </cell>
        </row>
        <row r="132">
          <cell r="C132">
            <v>4403312</v>
          </cell>
          <cell r="D132">
            <v>278408</v>
          </cell>
          <cell r="E132">
            <v>50159</v>
          </cell>
          <cell r="F132">
            <v>580017</v>
          </cell>
          <cell r="G132">
            <v>204424</v>
          </cell>
          <cell r="H132">
            <v>34662</v>
          </cell>
          <cell r="I132">
            <v>1931597</v>
          </cell>
          <cell r="J132">
            <v>196580</v>
          </cell>
          <cell r="K132">
            <v>62300</v>
          </cell>
          <cell r="L132">
            <v>27925</v>
          </cell>
        </row>
        <row r="133">
          <cell r="C133">
            <v>3490168</v>
          </cell>
          <cell r="D133">
            <v>122564</v>
          </cell>
          <cell r="E133">
            <v>12785</v>
          </cell>
          <cell r="F133">
            <v>238975</v>
          </cell>
          <cell r="G133">
            <v>205827</v>
          </cell>
          <cell r="H133">
            <v>33416</v>
          </cell>
          <cell r="I133">
            <v>664241</v>
          </cell>
          <cell r="J133">
            <v>119118</v>
          </cell>
          <cell r="K133">
            <v>40805</v>
          </cell>
          <cell r="L133">
            <v>29411</v>
          </cell>
        </row>
        <row r="134">
          <cell r="C134">
            <v>14480094</v>
          </cell>
          <cell r="D134">
            <v>619650</v>
          </cell>
          <cell r="E134">
            <v>129520</v>
          </cell>
          <cell r="F134">
            <v>1410706</v>
          </cell>
          <cell r="G134">
            <v>812616</v>
          </cell>
          <cell r="H134">
            <v>100040</v>
          </cell>
          <cell r="I134">
            <v>3721949</v>
          </cell>
          <cell r="J134">
            <v>617548</v>
          </cell>
          <cell r="K134">
            <v>138061</v>
          </cell>
          <cell r="L134">
            <v>116276</v>
          </cell>
        </row>
        <row r="135">
          <cell r="C135">
            <v>8861270</v>
          </cell>
          <cell r="D135">
            <v>556734</v>
          </cell>
          <cell r="E135">
            <v>154519</v>
          </cell>
          <cell r="F135">
            <v>1026446</v>
          </cell>
          <cell r="G135">
            <v>409009</v>
          </cell>
          <cell r="H135">
            <v>43863</v>
          </cell>
          <cell r="I135">
            <v>2569293</v>
          </cell>
          <cell r="J135">
            <v>584633</v>
          </cell>
          <cell r="K135">
            <v>85199</v>
          </cell>
          <cell r="L135">
            <v>72461</v>
          </cell>
        </row>
        <row r="136">
          <cell r="C136">
            <v>3396933</v>
          </cell>
          <cell r="D136">
            <v>230870</v>
          </cell>
          <cell r="E136">
            <v>69996</v>
          </cell>
          <cell r="F136">
            <v>434439</v>
          </cell>
          <cell r="G136">
            <v>156431</v>
          </cell>
          <cell r="H136">
            <v>17055</v>
          </cell>
          <cell r="I136">
            <v>949434</v>
          </cell>
          <cell r="J136">
            <v>228683</v>
          </cell>
          <cell r="K136">
            <v>34738</v>
          </cell>
          <cell r="L136">
            <v>25272</v>
          </cell>
        </row>
        <row r="137">
          <cell r="C137">
            <v>3265104</v>
          </cell>
          <cell r="D137">
            <v>194105</v>
          </cell>
          <cell r="E137">
            <v>44544</v>
          </cell>
          <cell r="F137">
            <v>341888</v>
          </cell>
          <cell r="G137">
            <v>154121</v>
          </cell>
          <cell r="H137">
            <v>17065</v>
          </cell>
          <cell r="I137">
            <v>900627</v>
          </cell>
          <cell r="J137">
            <v>148888</v>
          </cell>
          <cell r="K137">
            <v>34128</v>
          </cell>
          <cell r="L137">
            <v>25108</v>
          </cell>
        </row>
        <row r="138">
          <cell r="C138">
            <v>2199233</v>
          </cell>
          <cell r="D138">
            <v>131759</v>
          </cell>
          <cell r="E138">
            <v>39979</v>
          </cell>
          <cell r="F138">
            <v>250119</v>
          </cell>
          <cell r="G138">
            <v>98457</v>
          </cell>
          <cell r="H138">
            <v>9743</v>
          </cell>
          <cell r="I138">
            <v>719232</v>
          </cell>
          <cell r="J138">
            <v>207062</v>
          </cell>
          <cell r="K138">
            <v>16333</v>
          </cell>
          <cell r="L138">
            <v>22081</v>
          </cell>
        </row>
        <row r="139">
          <cell r="C139">
            <v>3314191</v>
          </cell>
          <cell r="D139">
            <v>210532</v>
          </cell>
          <cell r="E139">
            <v>54954</v>
          </cell>
          <cell r="F139">
            <v>567584</v>
          </cell>
          <cell r="G139">
            <v>164341</v>
          </cell>
          <cell r="H139">
            <v>16480</v>
          </cell>
          <cell r="I139">
            <v>1552750</v>
          </cell>
          <cell r="J139">
            <v>419916</v>
          </cell>
          <cell r="K139">
            <v>41821</v>
          </cell>
          <cell r="L139">
            <v>35815</v>
          </cell>
        </row>
        <row r="140">
          <cell r="C140">
            <v>1008429</v>
          </cell>
          <cell r="D140">
            <v>20856</v>
          </cell>
          <cell r="E140">
            <v>2658</v>
          </cell>
          <cell r="F140">
            <v>89419</v>
          </cell>
          <cell r="G140">
            <v>51979</v>
          </cell>
          <cell r="H140">
            <v>4716</v>
          </cell>
          <cell r="I140">
            <v>141365</v>
          </cell>
          <cell r="J140">
            <v>12984</v>
          </cell>
          <cell r="K140">
            <v>8736</v>
          </cell>
          <cell r="L140">
            <v>12842</v>
          </cell>
        </row>
        <row r="141">
          <cell r="C141">
            <v>1329933</v>
          </cell>
          <cell r="D141">
            <v>92660</v>
          </cell>
          <cell r="E141">
            <v>21224</v>
          </cell>
          <cell r="F141">
            <v>242903</v>
          </cell>
          <cell r="G141">
            <v>62075</v>
          </cell>
          <cell r="H141">
            <v>6675</v>
          </cell>
          <cell r="I141">
            <v>677668</v>
          </cell>
          <cell r="J141">
            <v>190900</v>
          </cell>
          <cell r="K141">
            <v>17771</v>
          </cell>
          <cell r="L141">
            <v>11121</v>
          </cell>
        </row>
        <row r="142">
          <cell r="C142">
            <v>469555</v>
          </cell>
          <cell r="D142">
            <v>54742</v>
          </cell>
          <cell r="E142">
            <v>20265</v>
          </cell>
          <cell r="F142">
            <v>133737</v>
          </cell>
          <cell r="G142">
            <v>24342</v>
          </cell>
          <cell r="H142">
            <v>2512</v>
          </cell>
          <cell r="I142">
            <v>444998</v>
          </cell>
          <cell r="J142">
            <v>137767</v>
          </cell>
          <cell r="K142">
            <v>8248</v>
          </cell>
          <cell r="L142">
            <v>6592</v>
          </cell>
        </row>
        <row r="143">
          <cell r="C143">
            <v>506274</v>
          </cell>
          <cell r="D143">
            <v>42274</v>
          </cell>
          <cell r="E143">
            <v>10807</v>
          </cell>
          <cell r="F143">
            <v>101525</v>
          </cell>
          <cell r="G143">
            <v>25945</v>
          </cell>
          <cell r="H143">
            <v>2577</v>
          </cell>
          <cell r="I143">
            <v>288719</v>
          </cell>
          <cell r="J143">
            <v>78265</v>
          </cell>
          <cell r="K143">
            <v>7066</v>
          </cell>
          <cell r="L143">
            <v>5260</v>
          </cell>
        </row>
        <row r="147">
          <cell r="C147">
            <v>44007166</v>
          </cell>
          <cell r="D147">
            <v>2432546</v>
          </cell>
          <cell r="E147">
            <v>515791</v>
          </cell>
          <cell r="F147">
            <v>5476897</v>
          </cell>
          <cell r="G147">
            <v>2388736</v>
          </cell>
          <cell r="H147">
            <v>329183</v>
          </cell>
          <cell r="I147">
            <v>17502043</v>
          </cell>
          <cell r="J147">
            <v>3170944</v>
          </cell>
          <cell r="K147">
            <v>530565</v>
          </cell>
          <cell r="L147">
            <v>443596</v>
          </cell>
        </row>
        <row r="148">
          <cell r="C148">
            <v>1283020</v>
          </cell>
          <cell r="D148">
            <v>127405</v>
          </cell>
          <cell r="E148">
            <v>17654</v>
          </cell>
          <cell r="F148">
            <v>322335</v>
          </cell>
          <cell r="G148">
            <v>80907</v>
          </cell>
          <cell r="H148">
            <v>12446</v>
          </cell>
          <cell r="I148">
            <v>1404344</v>
          </cell>
          <cell r="J148">
            <v>359419</v>
          </cell>
          <cell r="K148">
            <v>33546</v>
          </cell>
          <cell r="L148">
            <v>18886</v>
          </cell>
        </row>
        <row r="149">
          <cell r="C149">
            <v>64693</v>
          </cell>
          <cell r="D149">
            <v>6120</v>
          </cell>
          <cell r="E149">
            <v>541</v>
          </cell>
          <cell r="F149">
            <v>18554</v>
          </cell>
          <cell r="G149">
            <v>3382</v>
          </cell>
          <cell r="H149">
            <v>273</v>
          </cell>
          <cell r="I149">
            <v>82462</v>
          </cell>
          <cell r="J149">
            <v>16419</v>
          </cell>
          <cell r="K149">
            <v>785</v>
          </cell>
          <cell r="L149">
            <v>789</v>
          </cell>
        </row>
        <row r="150">
          <cell r="C150">
            <v>62012</v>
          </cell>
          <cell r="D150">
            <v>3571</v>
          </cell>
          <cell r="E150">
            <v>239</v>
          </cell>
          <cell r="F150">
            <v>15624</v>
          </cell>
          <cell r="G150">
            <v>3556</v>
          </cell>
          <cell r="H150">
            <v>395</v>
          </cell>
          <cell r="I150">
            <v>48464</v>
          </cell>
          <cell r="J150">
            <v>8966</v>
          </cell>
          <cell r="K150">
            <v>890</v>
          </cell>
          <cell r="L150">
            <v>695</v>
          </cell>
        </row>
        <row r="151">
          <cell r="C151">
            <v>314347</v>
          </cell>
          <cell r="D151">
            <v>18641</v>
          </cell>
          <cell r="E151">
            <v>2608</v>
          </cell>
          <cell r="F151">
            <v>67962</v>
          </cell>
          <cell r="G151">
            <v>24070</v>
          </cell>
          <cell r="H151">
            <v>3136</v>
          </cell>
          <cell r="I151">
            <v>172671</v>
          </cell>
          <cell r="J151">
            <v>39419</v>
          </cell>
          <cell r="K151">
            <v>8243</v>
          </cell>
          <cell r="L151">
            <v>3990</v>
          </cell>
        </row>
        <row r="152">
          <cell r="C152">
            <v>436444</v>
          </cell>
          <cell r="D152">
            <v>48611</v>
          </cell>
          <cell r="E152">
            <v>5430</v>
          </cell>
          <cell r="F152">
            <v>95220</v>
          </cell>
          <cell r="G152">
            <v>29595</v>
          </cell>
          <cell r="H152">
            <v>5744</v>
          </cell>
          <cell r="I152">
            <v>552479</v>
          </cell>
          <cell r="J152">
            <v>120515</v>
          </cell>
          <cell r="K152">
            <v>13861</v>
          </cell>
          <cell r="L152">
            <v>8635</v>
          </cell>
        </row>
        <row r="153">
          <cell r="C153">
            <v>203291</v>
          </cell>
          <cell r="D153">
            <v>26153</v>
          </cell>
          <cell r="E153">
            <v>4882</v>
          </cell>
          <cell r="F153">
            <v>62146</v>
          </cell>
          <cell r="G153">
            <v>8991</v>
          </cell>
          <cell r="H153">
            <v>972</v>
          </cell>
          <cell r="I153">
            <v>308728</v>
          </cell>
          <cell r="J153">
            <v>88209</v>
          </cell>
          <cell r="K153">
            <v>4737</v>
          </cell>
          <cell r="L153">
            <v>2023</v>
          </cell>
        </row>
        <row r="154">
          <cell r="C154">
            <v>51386</v>
          </cell>
          <cell r="D154">
            <v>3759</v>
          </cell>
          <cell r="E154">
            <v>430</v>
          </cell>
          <cell r="F154">
            <v>17426</v>
          </cell>
          <cell r="G154">
            <v>3623</v>
          </cell>
          <cell r="H154">
            <v>541</v>
          </cell>
          <cell r="I154">
            <v>62289</v>
          </cell>
          <cell r="J154">
            <v>15311</v>
          </cell>
          <cell r="K154">
            <v>792</v>
          </cell>
          <cell r="L154">
            <v>793</v>
          </cell>
        </row>
        <row r="155">
          <cell r="C155">
            <v>150847</v>
          </cell>
          <cell r="D155">
            <v>20550</v>
          </cell>
          <cell r="E155">
            <v>3524</v>
          </cell>
          <cell r="F155">
            <v>45403</v>
          </cell>
          <cell r="G155">
            <v>7690</v>
          </cell>
          <cell r="H155">
            <v>1385</v>
          </cell>
          <cell r="I155">
            <v>177251</v>
          </cell>
          <cell r="J155">
            <v>70580</v>
          </cell>
          <cell r="K155">
            <v>4238</v>
          </cell>
          <cell r="L155">
            <v>1961</v>
          </cell>
        </row>
        <row r="156">
          <cell r="C156">
            <v>5130912</v>
          </cell>
          <cell r="D156">
            <v>383613</v>
          </cell>
          <cell r="E156">
            <v>45168</v>
          </cell>
          <cell r="F156">
            <v>838269</v>
          </cell>
          <cell r="G156">
            <v>286751</v>
          </cell>
          <cell r="H156">
            <v>68366</v>
          </cell>
          <cell r="I156">
            <v>4735516</v>
          </cell>
          <cell r="J156">
            <v>632253</v>
          </cell>
          <cell r="K156">
            <v>98072</v>
          </cell>
          <cell r="L156">
            <v>75483</v>
          </cell>
        </row>
        <row r="157">
          <cell r="C157">
            <v>264543</v>
          </cell>
          <cell r="D157">
            <v>18356</v>
          </cell>
          <cell r="E157">
            <v>1927</v>
          </cell>
          <cell r="F157">
            <v>39475</v>
          </cell>
          <cell r="G157">
            <v>14948</v>
          </cell>
          <cell r="H157">
            <v>5212</v>
          </cell>
          <cell r="I157">
            <v>186769</v>
          </cell>
          <cell r="J157">
            <v>27547</v>
          </cell>
          <cell r="K157">
            <v>5868</v>
          </cell>
          <cell r="L157">
            <v>3339</v>
          </cell>
        </row>
        <row r="158">
          <cell r="C158">
            <v>1357023</v>
          </cell>
          <cell r="D158">
            <v>102661</v>
          </cell>
          <cell r="E158">
            <v>16719</v>
          </cell>
          <cell r="F158">
            <v>244270</v>
          </cell>
          <cell r="G158">
            <v>78782</v>
          </cell>
          <cell r="H158">
            <v>22428</v>
          </cell>
          <cell r="I158">
            <v>955398</v>
          </cell>
          <cell r="J158">
            <v>128582</v>
          </cell>
          <cell r="K158">
            <v>32823</v>
          </cell>
          <cell r="L158">
            <v>16119</v>
          </cell>
        </row>
        <row r="159">
          <cell r="C159">
            <v>842753</v>
          </cell>
          <cell r="D159">
            <v>58998</v>
          </cell>
          <cell r="E159">
            <v>6352</v>
          </cell>
          <cell r="F159">
            <v>137278</v>
          </cell>
          <cell r="G159">
            <v>45308</v>
          </cell>
          <cell r="H159">
            <v>8882</v>
          </cell>
          <cell r="I159">
            <v>988086</v>
          </cell>
          <cell r="J159">
            <v>110604</v>
          </cell>
          <cell r="K159">
            <v>13441</v>
          </cell>
          <cell r="L159">
            <v>19035</v>
          </cell>
        </row>
        <row r="160">
          <cell r="C160">
            <v>321394</v>
          </cell>
          <cell r="D160">
            <v>31805</v>
          </cell>
          <cell r="E160">
            <v>2616</v>
          </cell>
          <cell r="F160">
            <v>79262</v>
          </cell>
          <cell r="G160">
            <v>16775</v>
          </cell>
          <cell r="H160">
            <v>3981</v>
          </cell>
          <cell r="I160">
            <v>565316</v>
          </cell>
          <cell r="J160">
            <v>96559</v>
          </cell>
          <cell r="K160">
            <v>6649</v>
          </cell>
          <cell r="L160">
            <v>5661</v>
          </cell>
        </row>
        <row r="161">
          <cell r="C161">
            <v>391161</v>
          </cell>
          <cell r="D161">
            <v>24781</v>
          </cell>
          <cell r="E161">
            <v>2202</v>
          </cell>
          <cell r="F161">
            <v>57776</v>
          </cell>
          <cell r="G161">
            <v>19214</v>
          </cell>
          <cell r="H161">
            <v>3764</v>
          </cell>
          <cell r="I161">
            <v>351234</v>
          </cell>
          <cell r="J161">
            <v>48579</v>
          </cell>
          <cell r="K161">
            <v>6016</v>
          </cell>
          <cell r="L161">
            <v>5228</v>
          </cell>
        </row>
        <row r="162">
          <cell r="C162">
            <v>1047534</v>
          </cell>
          <cell r="D162">
            <v>80995</v>
          </cell>
          <cell r="E162">
            <v>9561</v>
          </cell>
          <cell r="F162">
            <v>133797</v>
          </cell>
          <cell r="G162">
            <v>69893</v>
          </cell>
          <cell r="H162">
            <v>14577</v>
          </cell>
          <cell r="I162">
            <v>793414</v>
          </cell>
          <cell r="J162">
            <v>79146</v>
          </cell>
          <cell r="K162">
            <v>17367</v>
          </cell>
          <cell r="L162">
            <v>10981</v>
          </cell>
        </row>
        <row r="163">
          <cell r="C163">
            <v>241758</v>
          </cell>
          <cell r="D163">
            <v>21182</v>
          </cell>
          <cell r="E163">
            <v>1758</v>
          </cell>
          <cell r="F163">
            <v>55136</v>
          </cell>
          <cell r="G163">
            <v>11356</v>
          </cell>
          <cell r="H163">
            <v>2444</v>
          </cell>
          <cell r="I163">
            <v>386561</v>
          </cell>
          <cell r="J163">
            <v>65746</v>
          </cell>
          <cell r="K163">
            <v>4914</v>
          </cell>
          <cell r="L163">
            <v>3098</v>
          </cell>
        </row>
        <row r="164">
          <cell r="C164">
            <v>412362</v>
          </cell>
          <cell r="D164">
            <v>26245</v>
          </cell>
          <cell r="E164">
            <v>2354</v>
          </cell>
          <cell r="F164">
            <v>61706</v>
          </cell>
          <cell r="G164">
            <v>19842</v>
          </cell>
          <cell r="H164">
            <v>4101</v>
          </cell>
          <cell r="I164">
            <v>326485</v>
          </cell>
          <cell r="J164">
            <v>44357</v>
          </cell>
          <cell r="K164">
            <v>5610</v>
          </cell>
          <cell r="L164">
            <v>9275</v>
          </cell>
        </row>
        <row r="165">
          <cell r="C165">
            <v>252384</v>
          </cell>
          <cell r="D165">
            <v>18590</v>
          </cell>
          <cell r="E165">
            <v>1679</v>
          </cell>
          <cell r="F165">
            <v>29569</v>
          </cell>
          <cell r="G165">
            <v>10633</v>
          </cell>
          <cell r="H165">
            <v>2977</v>
          </cell>
          <cell r="I165">
            <v>182253</v>
          </cell>
          <cell r="J165">
            <v>31133</v>
          </cell>
          <cell r="K165">
            <v>5384</v>
          </cell>
          <cell r="L165">
            <v>2747</v>
          </cell>
        </row>
        <row r="166">
          <cell r="C166">
            <v>24516371</v>
          </cell>
          <cell r="D166">
            <v>1120110</v>
          </cell>
          <cell r="E166">
            <v>225222</v>
          </cell>
          <cell r="F166">
            <v>2553435</v>
          </cell>
          <cell r="G166">
            <v>1380107</v>
          </cell>
          <cell r="H166">
            <v>184187</v>
          </cell>
          <cell r="I166">
            <v>7026428</v>
          </cell>
          <cell r="J166">
            <v>1093365</v>
          </cell>
          <cell r="K166">
            <v>264937</v>
          </cell>
          <cell r="L166">
            <v>219803</v>
          </cell>
        </row>
        <row r="167">
          <cell r="C167">
            <v>771892</v>
          </cell>
          <cell r="D167">
            <v>62962</v>
          </cell>
          <cell r="E167">
            <v>16018</v>
          </cell>
          <cell r="F167">
            <v>121821</v>
          </cell>
          <cell r="G167">
            <v>42560</v>
          </cell>
          <cell r="H167">
            <v>6645</v>
          </cell>
          <cell r="I167">
            <v>362841</v>
          </cell>
          <cell r="J167">
            <v>80042</v>
          </cell>
          <cell r="K167">
            <v>13360</v>
          </cell>
          <cell r="L167">
            <v>9492</v>
          </cell>
        </row>
        <row r="168">
          <cell r="C168">
            <v>4762600</v>
          </cell>
          <cell r="D168">
            <v>292278</v>
          </cell>
          <cell r="E168">
            <v>54395</v>
          </cell>
          <cell r="F168">
            <v>642535</v>
          </cell>
          <cell r="G168">
            <v>223950</v>
          </cell>
          <cell r="H168">
            <v>37672</v>
          </cell>
          <cell r="I168">
            <v>2049024</v>
          </cell>
          <cell r="J168">
            <v>214821</v>
          </cell>
          <cell r="K168">
            <v>65306</v>
          </cell>
          <cell r="L168">
            <v>34407</v>
          </cell>
        </row>
        <row r="169">
          <cell r="C169">
            <v>3727096</v>
          </cell>
          <cell r="D169">
            <v>129546</v>
          </cell>
          <cell r="E169">
            <v>13885</v>
          </cell>
          <cell r="F169">
            <v>262067</v>
          </cell>
          <cell r="G169">
            <v>226199</v>
          </cell>
          <cell r="H169">
            <v>35147</v>
          </cell>
          <cell r="I169">
            <v>718808</v>
          </cell>
          <cell r="J169">
            <v>127583</v>
          </cell>
          <cell r="K169">
            <v>43392</v>
          </cell>
          <cell r="L169">
            <v>35759</v>
          </cell>
        </row>
        <row r="170">
          <cell r="C170">
            <v>15254783</v>
          </cell>
          <cell r="D170">
            <v>635324</v>
          </cell>
          <cell r="E170">
            <v>140924</v>
          </cell>
          <cell r="F170">
            <v>1527012</v>
          </cell>
          <cell r="G170">
            <v>887398</v>
          </cell>
          <cell r="H170">
            <v>104723</v>
          </cell>
          <cell r="I170">
            <v>3895755</v>
          </cell>
          <cell r="J170">
            <v>670919</v>
          </cell>
          <cell r="K170">
            <v>142879</v>
          </cell>
          <cell r="L170">
            <v>140145</v>
          </cell>
        </row>
        <row r="171">
          <cell r="C171">
            <v>9480656</v>
          </cell>
          <cell r="D171">
            <v>580482</v>
          </cell>
          <cell r="E171">
            <v>166210</v>
          </cell>
          <cell r="F171">
            <v>1134920</v>
          </cell>
          <cell r="G171">
            <v>458358</v>
          </cell>
          <cell r="H171">
            <v>46295</v>
          </cell>
          <cell r="I171">
            <v>2679954</v>
          </cell>
          <cell r="J171">
            <v>626059</v>
          </cell>
          <cell r="K171">
            <v>88971</v>
          </cell>
          <cell r="L171">
            <v>86704</v>
          </cell>
        </row>
        <row r="172">
          <cell r="C172">
            <v>3636007</v>
          </cell>
          <cell r="D172">
            <v>241087</v>
          </cell>
          <cell r="E172">
            <v>75152</v>
          </cell>
          <cell r="F172">
            <v>483970</v>
          </cell>
          <cell r="G172">
            <v>173738</v>
          </cell>
          <cell r="H172">
            <v>18149</v>
          </cell>
          <cell r="I172">
            <v>992178</v>
          </cell>
          <cell r="J172">
            <v>242709</v>
          </cell>
          <cell r="K172">
            <v>35871</v>
          </cell>
          <cell r="L172">
            <v>30556</v>
          </cell>
        </row>
        <row r="173">
          <cell r="C173">
            <v>3496229</v>
          </cell>
          <cell r="D173">
            <v>202427</v>
          </cell>
          <cell r="E173">
            <v>48063</v>
          </cell>
          <cell r="F173">
            <v>375755</v>
          </cell>
          <cell r="G173">
            <v>173671</v>
          </cell>
          <cell r="H173">
            <v>17957</v>
          </cell>
          <cell r="I173">
            <v>939894</v>
          </cell>
          <cell r="J173">
            <v>159328</v>
          </cell>
          <cell r="K173">
            <v>35844</v>
          </cell>
          <cell r="L173">
            <v>29686</v>
          </cell>
        </row>
        <row r="174">
          <cell r="C174">
            <v>2348420</v>
          </cell>
          <cell r="D174">
            <v>136968</v>
          </cell>
          <cell r="E174">
            <v>42995</v>
          </cell>
          <cell r="F174">
            <v>275195</v>
          </cell>
          <cell r="G174">
            <v>110949</v>
          </cell>
          <cell r="H174">
            <v>10189</v>
          </cell>
          <cell r="I174">
            <v>747882</v>
          </cell>
          <cell r="J174">
            <v>224022</v>
          </cell>
          <cell r="K174">
            <v>17256</v>
          </cell>
          <cell r="L174">
            <v>26462</v>
          </cell>
        </row>
        <row r="175">
          <cell r="C175">
            <v>3596207</v>
          </cell>
          <cell r="D175">
            <v>220936</v>
          </cell>
          <cell r="E175">
            <v>61537</v>
          </cell>
          <cell r="F175">
            <v>627938</v>
          </cell>
          <cell r="G175">
            <v>182613</v>
          </cell>
          <cell r="H175">
            <v>17889</v>
          </cell>
          <cell r="I175">
            <v>1655801</v>
          </cell>
          <cell r="J175">
            <v>459848</v>
          </cell>
          <cell r="K175">
            <v>45039</v>
          </cell>
          <cell r="L175">
            <v>42720</v>
          </cell>
        </row>
        <row r="176">
          <cell r="C176">
            <v>1070514</v>
          </cell>
          <cell r="D176">
            <v>21336</v>
          </cell>
          <cell r="E176">
            <v>2840</v>
          </cell>
          <cell r="F176">
            <v>97539</v>
          </cell>
          <cell r="G176">
            <v>57696</v>
          </cell>
          <cell r="H176">
            <v>4817</v>
          </cell>
          <cell r="I176">
            <v>150160</v>
          </cell>
          <cell r="J176">
            <v>14118</v>
          </cell>
          <cell r="K176">
            <v>9145</v>
          </cell>
          <cell r="L176">
            <v>15323</v>
          </cell>
        </row>
        <row r="177">
          <cell r="C177">
            <v>1452869</v>
          </cell>
          <cell r="D177">
            <v>97306</v>
          </cell>
          <cell r="E177">
            <v>23252</v>
          </cell>
          <cell r="F177">
            <v>268373</v>
          </cell>
          <cell r="G177">
            <v>69128</v>
          </cell>
          <cell r="H177">
            <v>7386</v>
          </cell>
          <cell r="I177">
            <v>722323</v>
          </cell>
          <cell r="J177">
            <v>208985</v>
          </cell>
          <cell r="K177">
            <v>18889</v>
          </cell>
          <cell r="L177">
            <v>13222</v>
          </cell>
        </row>
        <row r="178">
          <cell r="C178">
            <v>517751</v>
          </cell>
          <cell r="D178">
            <v>57918</v>
          </cell>
          <cell r="E178">
            <v>23246</v>
          </cell>
          <cell r="F178">
            <v>149562</v>
          </cell>
          <cell r="G178">
            <v>27246</v>
          </cell>
          <cell r="H178">
            <v>2742</v>
          </cell>
          <cell r="I178">
            <v>478359</v>
          </cell>
          <cell r="J178">
            <v>151818</v>
          </cell>
          <cell r="K178">
            <v>9105</v>
          </cell>
          <cell r="L178">
            <v>7848</v>
          </cell>
        </row>
        <row r="179">
          <cell r="C179">
            <v>555073</v>
          </cell>
          <cell r="D179">
            <v>44376</v>
          </cell>
          <cell r="E179">
            <v>12199</v>
          </cell>
          <cell r="F179">
            <v>112464</v>
          </cell>
          <cell r="G179">
            <v>28543</v>
          </cell>
          <cell r="H179">
            <v>2944</v>
          </cell>
          <cell r="I179">
            <v>304959</v>
          </cell>
          <cell r="J179">
            <v>84927</v>
          </cell>
          <cell r="K179">
            <v>7900</v>
          </cell>
          <cell r="L179">
            <v>6327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G3">
            <v>16485000000</v>
          </cell>
          <cell r="H3">
            <v>16177999999.999998</v>
          </cell>
          <cell r="I3">
            <v>12233999999.999998</v>
          </cell>
          <cell r="J3">
            <v>11318999999.999998</v>
          </cell>
          <cell r="K3">
            <v>13190999999.999998</v>
          </cell>
        </row>
        <row r="5">
          <cell r="G5">
            <v>11962203.749581622</v>
          </cell>
          <cell r="H5">
            <v>10189695.61170375</v>
          </cell>
          <cell r="I5">
            <v>9635873.7212088462</v>
          </cell>
          <cell r="J5">
            <v>6602242.4398125773</v>
          </cell>
          <cell r="K5">
            <v>6760849.2503900081</v>
          </cell>
        </row>
        <row r="6">
          <cell r="G6">
            <v>8304180.5759246349</v>
          </cell>
          <cell r="H6">
            <v>7213783.3268750645</v>
          </cell>
          <cell r="I6">
            <v>5537844.2798387306</v>
          </cell>
          <cell r="J6">
            <v>3804730.9489030074</v>
          </cell>
          <cell r="K6">
            <v>1637013.3076732361</v>
          </cell>
        </row>
        <row r="7">
          <cell r="G7">
            <v>79668638.776103243</v>
          </cell>
          <cell r="H7">
            <v>58893543.678593881</v>
          </cell>
          <cell r="I7">
            <v>45479291.264493965</v>
          </cell>
          <cell r="J7">
            <v>46044231.801135845</v>
          </cell>
          <cell r="K7">
            <v>52754347.313102156</v>
          </cell>
        </row>
        <row r="8">
          <cell r="G8">
            <v>46231743.715788439</v>
          </cell>
          <cell r="H8">
            <v>50405369.988024153</v>
          </cell>
          <cell r="I8">
            <v>37677273.869994178</v>
          </cell>
          <cell r="J8">
            <v>35295181.555488221</v>
          </cell>
          <cell r="K8">
            <v>36982101.140881501</v>
          </cell>
        </row>
        <row r="9">
          <cell r="G9">
            <v>57236460.944793768</v>
          </cell>
          <cell r="H9">
            <v>43015318.834508985</v>
          </cell>
          <cell r="I9">
            <v>29755619.060129922</v>
          </cell>
          <cell r="J9">
            <v>22633772.258636855</v>
          </cell>
          <cell r="K9">
            <v>23282114.295359362</v>
          </cell>
        </row>
        <row r="10">
          <cell r="G10">
            <v>2910553.114302217</v>
          </cell>
          <cell r="H10">
            <v>2958124.937946951</v>
          </cell>
          <cell r="I10">
            <v>2791367.1304678298</v>
          </cell>
          <cell r="J10">
            <v>2216418.9146954557</v>
          </cell>
          <cell r="K10">
            <v>2045481.1195686695</v>
          </cell>
        </row>
        <row r="11">
          <cell r="G11">
            <v>69768622.805327907</v>
          </cell>
          <cell r="H11">
            <v>64886533.891427681</v>
          </cell>
          <cell r="I11">
            <v>42061979.083215795</v>
          </cell>
          <cell r="J11">
            <v>32039769.623639163</v>
          </cell>
          <cell r="K11">
            <v>40142398.646887377</v>
          </cell>
        </row>
        <row r="13">
          <cell r="G13">
            <v>104603557.69243026</v>
          </cell>
          <cell r="H13">
            <v>81672323.815833092</v>
          </cell>
          <cell r="I13">
            <v>59758226.725693613</v>
          </cell>
          <cell r="J13">
            <v>45451645.892149344</v>
          </cell>
          <cell r="K13">
            <v>39238810.616594441</v>
          </cell>
        </row>
        <row r="14">
          <cell r="G14">
            <v>541631354.05763054</v>
          </cell>
          <cell r="H14">
            <v>534849053.03190422</v>
          </cell>
          <cell r="I14">
            <v>285362849.44630736</v>
          </cell>
          <cell r="J14">
            <v>227079467.84247327</v>
          </cell>
          <cell r="K14">
            <v>275535699.32124466</v>
          </cell>
        </row>
        <row r="15">
          <cell r="G15">
            <v>174740682.18463778</v>
          </cell>
          <cell r="H15">
            <v>169038119.35034844</v>
          </cell>
          <cell r="I15">
            <v>127517930.08095922</v>
          </cell>
          <cell r="J15">
            <v>107348020.90511753</v>
          </cell>
          <cell r="K15">
            <v>109820550.42276023</v>
          </cell>
        </row>
        <row r="16">
          <cell r="G16">
            <v>142769875.94425711</v>
          </cell>
          <cell r="H16">
            <v>94934168.451156855</v>
          </cell>
          <cell r="I16">
            <v>39510249.214310914</v>
          </cell>
          <cell r="J16">
            <v>27392683.382523179</v>
          </cell>
          <cell r="K16">
            <v>29675315.583099835</v>
          </cell>
        </row>
        <row r="17">
          <cell r="G17">
            <v>113073000.98558407</v>
          </cell>
          <cell r="H17">
            <v>92897508.832218572</v>
          </cell>
          <cell r="I17">
            <v>65124106.811872974</v>
          </cell>
          <cell r="J17">
            <v>51385258.816841505</v>
          </cell>
          <cell r="K17">
            <v>60881675.130794004</v>
          </cell>
        </row>
        <row r="18">
          <cell r="G18">
            <v>365798964.56203777</v>
          </cell>
          <cell r="H18">
            <v>338500755.31491405</v>
          </cell>
          <cell r="I18">
            <v>207449285.66568655</v>
          </cell>
          <cell r="J18">
            <v>187698736.0385313</v>
          </cell>
          <cell r="K18">
            <v>172704465.19327793</v>
          </cell>
        </row>
        <row r="19">
          <cell r="G19">
            <v>33136336.716516901</v>
          </cell>
          <cell r="H19">
            <v>20661387.115413859</v>
          </cell>
          <cell r="I19">
            <v>15557510.685933599</v>
          </cell>
          <cell r="J19">
            <v>18363688.829700615</v>
          </cell>
          <cell r="K19">
            <v>20129776.300863858</v>
          </cell>
        </row>
        <row r="20">
          <cell r="G20">
            <v>98457626.629599452</v>
          </cell>
          <cell r="H20">
            <v>84951628.672499388</v>
          </cell>
          <cell r="I20">
            <v>62039951.719306998</v>
          </cell>
          <cell r="J20">
            <v>52917948.868065722</v>
          </cell>
          <cell r="K20">
            <v>53882943.87736924</v>
          </cell>
        </row>
        <row r="21">
          <cell r="G21">
            <v>52541201.312303662</v>
          </cell>
          <cell r="H21">
            <v>42101607.161222458</v>
          </cell>
          <cell r="I21">
            <v>28337732.401306886</v>
          </cell>
          <cell r="J21">
            <v>24272112.086267851</v>
          </cell>
          <cell r="K21">
            <v>23299752.474115878</v>
          </cell>
        </row>
        <row r="23">
          <cell r="G23">
            <v>172979374.03529057</v>
          </cell>
          <cell r="H23">
            <v>92038181.478530332</v>
          </cell>
          <cell r="I23">
            <v>62557984.238590933</v>
          </cell>
          <cell r="J23">
            <v>54434775.851349816</v>
          </cell>
          <cell r="K23">
            <v>47073338.831673644</v>
          </cell>
        </row>
        <row r="24">
          <cell r="G24">
            <v>1205457061.8587205</v>
          </cell>
          <cell r="H24">
            <v>899528921.99384964</v>
          </cell>
          <cell r="I24">
            <v>638418939.70377767</v>
          </cell>
          <cell r="J24">
            <v>602242759.46896672</v>
          </cell>
          <cell r="K24">
            <v>815696883.43225586</v>
          </cell>
        </row>
        <row r="25">
          <cell r="G25">
            <v>873558471.42966282</v>
          </cell>
          <cell r="H25">
            <v>801111138.29650521</v>
          </cell>
          <cell r="I25">
            <v>596882256.5861541</v>
          </cell>
          <cell r="J25">
            <v>500183860.39327079</v>
          </cell>
          <cell r="K25">
            <v>654305798.35594726</v>
          </cell>
        </row>
        <row r="26">
          <cell r="G26">
            <v>8617344643.0249386</v>
          </cell>
          <cell r="H26">
            <v>8987397124.4137249</v>
          </cell>
          <cell r="I26">
            <v>7285146583.1876526</v>
          </cell>
          <cell r="J26">
            <v>6704470921.8297443</v>
          </cell>
          <cell r="K26">
            <v>7469970543.714673</v>
          </cell>
        </row>
        <row r="27">
          <cell r="H27">
            <v>2016025035.1107945</v>
          </cell>
        </row>
        <row r="28">
          <cell r="G28">
            <v>1194047730.7540574</v>
          </cell>
          <cell r="H28">
            <v>1445624267.8008785</v>
          </cell>
          <cell r="I28">
            <v>910736845.10666049</v>
          </cell>
          <cell r="J28">
            <v>936097233.07468641</v>
          </cell>
          <cell r="K28">
            <v>1266814082.0025494</v>
          </cell>
        </row>
        <row r="29">
          <cell r="G29">
            <v>403372168.23930967</v>
          </cell>
          <cell r="H29">
            <v>258530860.09570149</v>
          </cell>
          <cell r="I29">
            <v>153914629.00487095</v>
          </cell>
          <cell r="J29">
            <v>132396402.94453399</v>
          </cell>
          <cell r="K29">
            <v>125064821.64966945</v>
          </cell>
        </row>
        <row r="30">
          <cell r="G30">
            <v>499075262.21404701</v>
          </cell>
          <cell r="H30">
            <v>311869907.21421444</v>
          </cell>
          <cell r="I30">
            <v>138155440.56846187</v>
          </cell>
          <cell r="J30">
            <v>108778894.47816196</v>
          </cell>
          <cell r="K30">
            <v>123994355.44142379</v>
          </cell>
        </row>
        <row r="31">
          <cell r="H31">
            <v>1684730676.6920037</v>
          </cell>
          <cell r="I31">
            <v>1384590230.4431043</v>
          </cell>
        </row>
        <row r="32">
          <cell r="G32">
            <v>239558090.02774388</v>
          </cell>
          <cell r="H32">
            <v>143955576.09771353</v>
          </cell>
          <cell r="I32">
            <v>94309308.75586772</v>
          </cell>
          <cell r="J32">
            <v>66802284.037004985</v>
          </cell>
          <cell r="K32">
            <v>87548199.979007304</v>
          </cell>
        </row>
        <row r="33">
          <cell r="G33">
            <v>774341526.8083899</v>
          </cell>
          <cell r="H33">
            <v>913390652.47744441</v>
          </cell>
          <cell r="I33">
            <v>791416118.24589002</v>
          </cell>
          <cell r="J33">
            <v>791445263.4785018</v>
          </cell>
          <cell r="K33">
            <v>956697295.73666012</v>
          </cell>
        </row>
        <row r="34">
          <cell r="G34">
            <v>394276705.11057419</v>
          </cell>
          <cell r="H34">
            <v>446792199.84204596</v>
          </cell>
          <cell r="I34">
            <v>380116895.05462533</v>
          </cell>
          <cell r="J34">
            <v>427309254.13853896</v>
          </cell>
          <cell r="K34">
            <v>548205733.23342812</v>
          </cell>
        </row>
        <row r="35">
          <cell r="G35">
            <v>208153962.73044553</v>
          </cell>
          <cell r="H35">
            <v>180592248.27479991</v>
          </cell>
          <cell r="I35">
            <v>118747908.38672119</v>
          </cell>
          <cell r="J35">
            <v>104292440.10125664</v>
          </cell>
          <cell r="K35">
            <v>146855653.62872812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4">
          <cell r="E14">
            <v>618.89438951756995</v>
          </cell>
        </row>
        <row r="15">
          <cell r="E15">
            <v>370.64054658685529</v>
          </cell>
        </row>
        <row r="16">
          <cell r="E16">
            <v>1335.9306510322917</v>
          </cell>
        </row>
        <row r="17">
          <cell r="E17">
            <v>3786.2293715342948</v>
          </cell>
        </row>
        <row r="18">
          <cell r="E18">
            <v>2648.0822554689867</v>
          </cell>
        </row>
        <row r="19">
          <cell r="E19">
            <v>550.53804030489061</v>
          </cell>
        </row>
        <row r="20">
          <cell r="E20">
            <v>1560.5564202985875</v>
          </cell>
        </row>
        <row r="22">
          <cell r="E22">
            <v>1342.8552136607632</v>
          </cell>
        </row>
        <row r="23">
          <cell r="E23">
            <v>7342.135337209399</v>
          </cell>
        </row>
        <row r="24">
          <cell r="E24">
            <v>7319.5163286813276</v>
          </cell>
        </row>
        <row r="25">
          <cell r="E25">
            <v>3610.6192480744758</v>
          </cell>
        </row>
        <row r="26">
          <cell r="E26">
            <v>2620.9113121433015</v>
          </cell>
        </row>
        <row r="27">
          <cell r="E27">
            <v>6050.4600523634408</v>
          </cell>
        </row>
        <row r="28">
          <cell r="E28">
            <v>2800.5237283036572</v>
          </cell>
        </row>
        <row r="29">
          <cell r="E29">
            <v>2747.035094840277</v>
          </cell>
        </row>
        <row r="30">
          <cell r="E30">
            <v>1388.0643149029343</v>
          </cell>
        </row>
        <row r="32">
          <cell r="E32">
            <v>3348.7318310969499</v>
          </cell>
        </row>
        <row r="33">
          <cell r="E33">
            <v>19650.452949218845</v>
          </cell>
        </row>
        <row r="34">
          <cell r="E34">
            <v>6528.3648650510831</v>
          </cell>
        </row>
        <row r="35">
          <cell r="E35">
            <v>39961.768425019152</v>
          </cell>
        </row>
        <row r="37">
          <cell r="E37">
            <v>10436.562429285741</v>
          </cell>
        </row>
        <row r="38">
          <cell r="E38">
            <v>10169.60143649261</v>
          </cell>
        </row>
        <row r="39">
          <cell r="E39">
            <v>8129.8227967538514</v>
          </cell>
        </row>
        <row r="41">
          <cell r="E41">
            <v>1450.3238954203421</v>
          </cell>
        </row>
        <row r="42">
          <cell r="E42">
            <v>6927.0320557472105</v>
          </cell>
        </row>
        <row r="43">
          <cell r="E43">
            <v>4310.7953381779153</v>
          </cell>
        </row>
        <row r="44">
          <cell r="E44">
            <v>2936.3321452257351</v>
          </cell>
        </row>
      </sheetData>
      <sheetData sheetId="29"/>
      <sheetData sheetId="30"/>
      <sheetData sheetId="31">
        <row r="20">
          <cell r="H20">
            <v>203</v>
          </cell>
        </row>
        <row r="21">
          <cell r="H21">
            <v>327</v>
          </cell>
        </row>
        <row r="22">
          <cell r="H22">
            <v>2630</v>
          </cell>
        </row>
        <row r="23">
          <cell r="H23">
            <v>5015</v>
          </cell>
        </row>
        <row r="24">
          <cell r="H24">
            <v>797</v>
          </cell>
        </row>
        <row r="25">
          <cell r="H25">
            <v>438</v>
          </cell>
        </row>
        <row r="26">
          <cell r="H26">
            <v>1267</v>
          </cell>
        </row>
        <row r="28">
          <cell r="H28">
            <v>4629</v>
          </cell>
        </row>
        <row r="29">
          <cell r="H29">
            <v>17758</v>
          </cell>
        </row>
        <row r="30">
          <cell r="H30">
            <v>7498</v>
          </cell>
        </row>
        <row r="31">
          <cell r="H31">
            <v>3454</v>
          </cell>
        </row>
        <row r="32">
          <cell r="H32">
            <v>3068</v>
          </cell>
        </row>
        <row r="33">
          <cell r="H33">
            <v>11309</v>
          </cell>
        </row>
        <row r="34">
          <cell r="H34">
            <v>1889</v>
          </cell>
        </row>
        <row r="35">
          <cell r="H35">
            <v>3568</v>
          </cell>
        </row>
        <row r="36">
          <cell r="H36">
            <v>2586</v>
          </cell>
        </row>
        <row r="38">
          <cell r="H38">
            <v>5447</v>
          </cell>
        </row>
        <row r="39">
          <cell r="H39">
            <v>31384</v>
          </cell>
        </row>
        <row r="40">
          <cell r="H40">
            <v>30917</v>
          </cell>
        </row>
        <row r="41">
          <cell r="H41">
            <v>93346</v>
          </cell>
        </row>
        <row r="43">
          <cell r="H43">
            <v>15597</v>
          </cell>
        </row>
        <row r="44">
          <cell r="H44">
            <v>16001</v>
          </cell>
        </row>
        <row r="45">
          <cell r="H45">
            <v>9022</v>
          </cell>
        </row>
        <row r="47">
          <cell r="H47">
            <v>4673</v>
          </cell>
        </row>
        <row r="48">
          <cell r="H48">
            <v>6014</v>
          </cell>
        </row>
        <row r="49">
          <cell r="H49">
            <v>2250</v>
          </cell>
        </row>
        <row r="50">
          <cell r="H50">
            <v>2302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NSV_2023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C540-B086-4A9D-A897-9C0130F64225}">
  <sheetPr>
    <tabColor rgb="FFFF0000"/>
  </sheetPr>
  <dimension ref="A2:GE31"/>
  <sheetViews>
    <sheetView showGridLines="0" zoomScale="90" zoomScaleNormal="90" zoomScalePageLayoutView="125" workbookViewId="0">
      <pane xSplit="1" topLeftCell="B1" activePane="topRight" state="frozen"/>
      <selection pane="topRight" activeCell="C6" sqref="C6"/>
    </sheetView>
  </sheetViews>
  <sheetFormatPr defaultColWidth="8.85546875" defaultRowHeight="15"/>
  <cols>
    <col min="1" max="1" width="26.7109375" style="3" customWidth="1"/>
    <col min="2" max="2" width="2.5703125" style="3" customWidth="1"/>
    <col min="3" max="7" width="8.85546875" style="3"/>
    <col min="8" max="8" width="2.5703125" style="3" customWidth="1"/>
    <col min="9" max="13" width="8.85546875" style="3"/>
    <col min="14" max="14" width="2.5703125" style="3" customWidth="1"/>
    <col min="15" max="19" width="8.85546875" style="3"/>
    <col min="20" max="20" width="2.5703125" style="3" customWidth="1"/>
    <col min="21" max="25" width="8.85546875" style="3"/>
    <col min="26" max="26" width="2.5703125" style="3" customWidth="1"/>
    <col min="27" max="31" width="8.85546875" style="3"/>
    <col min="32" max="32" width="2.5703125" style="3" customWidth="1"/>
    <col min="33" max="37" width="8.85546875" style="3"/>
    <col min="38" max="38" width="2.5703125" style="3" customWidth="1"/>
    <col min="39" max="43" width="8.85546875" style="3"/>
    <col min="44" max="44" width="2.5703125" style="3" customWidth="1"/>
    <col min="45" max="49" width="8.85546875" style="3"/>
    <col min="50" max="50" width="2.5703125" style="3" customWidth="1"/>
    <col min="51" max="54" width="8.85546875" style="3"/>
    <col min="55" max="55" width="8.85546875" style="1"/>
    <col min="56" max="187" width="8.85546875" style="3"/>
  </cols>
  <sheetData>
    <row r="2" spans="1:187" s="274" customFormat="1" ht="15" customHeight="1">
      <c r="A2" s="352" t="s">
        <v>0</v>
      </c>
      <c r="B2" s="3"/>
      <c r="C2" s="351" t="s">
        <v>1</v>
      </c>
      <c r="D2" s="351"/>
      <c r="E2" s="351"/>
      <c r="F2" s="351"/>
      <c r="G2" s="351"/>
      <c r="H2" s="3"/>
      <c r="I2" s="351" t="s">
        <v>2</v>
      </c>
      <c r="J2" s="351"/>
      <c r="K2" s="351"/>
      <c r="L2" s="351"/>
      <c r="M2" s="351"/>
      <c r="N2" s="3"/>
      <c r="O2" s="351" t="s">
        <v>3</v>
      </c>
      <c r="P2" s="351"/>
      <c r="Q2" s="351"/>
      <c r="R2" s="351"/>
      <c r="S2" s="351"/>
      <c r="T2" s="3"/>
      <c r="U2" s="351" t="s">
        <v>4</v>
      </c>
      <c r="V2" s="351"/>
      <c r="W2" s="351"/>
      <c r="X2" s="351"/>
      <c r="Y2" s="351"/>
      <c r="Z2" s="3"/>
      <c r="AA2" s="351" t="s">
        <v>5</v>
      </c>
      <c r="AB2" s="351"/>
      <c r="AC2" s="351"/>
      <c r="AD2" s="351"/>
      <c r="AE2" s="351"/>
      <c r="AF2" s="3"/>
      <c r="AG2" s="351" t="s">
        <v>6</v>
      </c>
      <c r="AH2" s="351"/>
      <c r="AI2" s="351"/>
      <c r="AJ2" s="351"/>
      <c r="AK2" s="351"/>
      <c r="AL2" s="3"/>
      <c r="AM2" s="351" t="s">
        <v>7</v>
      </c>
      <c r="AN2" s="351"/>
      <c r="AO2" s="351"/>
      <c r="AP2" s="351"/>
      <c r="AQ2" s="351"/>
      <c r="AR2" s="3"/>
      <c r="AS2" s="351" t="s">
        <v>8</v>
      </c>
      <c r="AT2" s="351"/>
      <c r="AU2" s="351"/>
      <c r="AV2" s="351"/>
      <c r="AW2" s="351"/>
      <c r="AX2" s="3"/>
      <c r="AY2" s="351" t="s">
        <v>9</v>
      </c>
      <c r="AZ2" s="351"/>
      <c r="BA2" s="351"/>
      <c r="BB2" s="351"/>
      <c r="BC2" s="351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</row>
    <row r="3" spans="1:187" s="274" customFormat="1">
      <c r="A3" s="353"/>
      <c r="B3" s="3"/>
      <c r="C3" s="88">
        <f>ONSV_2019!$A$1</f>
        <v>2019</v>
      </c>
      <c r="D3" s="88">
        <f>ONSV_2020!$A$1</f>
        <v>2020</v>
      </c>
      <c r="E3" s="88">
        <f>ONSV_2021!$A$1</f>
        <v>2021</v>
      </c>
      <c r="F3" s="88">
        <f>ONSV_2022!$A$1</f>
        <v>2022</v>
      </c>
      <c r="G3" s="88">
        <f>ONSV_2023!$A$1</f>
        <v>2023</v>
      </c>
      <c r="H3" s="3"/>
      <c r="I3" s="88">
        <f>ONSV_2019!$A$1</f>
        <v>2019</v>
      </c>
      <c r="J3" s="88">
        <f>ONSV_2020!$A$1</f>
        <v>2020</v>
      </c>
      <c r="K3" s="88">
        <f>ONSV_2021!$A$1</f>
        <v>2021</v>
      </c>
      <c r="L3" s="88">
        <f>ONSV_2022!$A$1</f>
        <v>2022</v>
      </c>
      <c r="M3" s="88">
        <f>ONSV_2023!$A$1</f>
        <v>2023</v>
      </c>
      <c r="N3" s="3"/>
      <c r="O3" s="88">
        <f>ONSV_2019!$A$1</f>
        <v>2019</v>
      </c>
      <c r="P3" s="88">
        <f>ONSV_2020!$A$1</f>
        <v>2020</v>
      </c>
      <c r="Q3" s="88">
        <f>ONSV_2021!$A$1</f>
        <v>2021</v>
      </c>
      <c r="R3" s="88">
        <f>ONSV_2022!$A$1</f>
        <v>2022</v>
      </c>
      <c r="S3" s="88">
        <f>ONSV_2023!$A$1</f>
        <v>2023</v>
      </c>
      <c r="T3" s="3"/>
      <c r="U3" s="88">
        <f>ONSV_2019!$A$1</f>
        <v>2019</v>
      </c>
      <c r="V3" s="88">
        <f>ONSV_2020!$A$1</f>
        <v>2020</v>
      </c>
      <c r="W3" s="88">
        <f>ONSV_2021!$A$1</f>
        <v>2021</v>
      </c>
      <c r="X3" s="88">
        <f>ONSV_2022!$A$1</f>
        <v>2022</v>
      </c>
      <c r="Y3" s="88">
        <f>ONSV_2023!$A$1</f>
        <v>2023</v>
      </c>
      <c r="Z3" s="3"/>
      <c r="AA3" s="88">
        <f>ONSV_2019!$A$1</f>
        <v>2019</v>
      </c>
      <c r="AB3" s="88">
        <f>ONSV_2020!$A$1</f>
        <v>2020</v>
      </c>
      <c r="AC3" s="88">
        <f>ONSV_2021!$A$1</f>
        <v>2021</v>
      </c>
      <c r="AD3" s="88">
        <f>ONSV_2022!$A$1</f>
        <v>2022</v>
      </c>
      <c r="AE3" s="88">
        <f>ONSV_2023!$A$1</f>
        <v>2023</v>
      </c>
      <c r="AF3" s="3"/>
      <c r="AG3" s="88">
        <f>ONSV_2019!$A$1</f>
        <v>2019</v>
      </c>
      <c r="AH3" s="88">
        <f>ONSV_2020!$A$1</f>
        <v>2020</v>
      </c>
      <c r="AI3" s="88">
        <f>ONSV_2021!$A$1</f>
        <v>2021</v>
      </c>
      <c r="AJ3" s="88">
        <f>ONSV_2022!$A$1</f>
        <v>2022</v>
      </c>
      <c r="AK3" s="88">
        <f>ONSV_2023!$A$1</f>
        <v>2023</v>
      </c>
      <c r="AL3" s="3"/>
      <c r="AM3" s="88">
        <f>ONSV_2019!$A$1</f>
        <v>2019</v>
      </c>
      <c r="AN3" s="88">
        <f>ONSV_2020!$A$1</f>
        <v>2020</v>
      </c>
      <c r="AO3" s="88">
        <f>ONSV_2021!$A$1</f>
        <v>2021</v>
      </c>
      <c r="AP3" s="88">
        <f>ONSV_2022!$A$1</f>
        <v>2022</v>
      </c>
      <c r="AQ3" s="88">
        <f>ONSV_2023!$A$1</f>
        <v>2023</v>
      </c>
      <c r="AR3" s="3"/>
      <c r="AS3" s="88">
        <f>ONSV_2019!$A$1</f>
        <v>2019</v>
      </c>
      <c r="AT3" s="88">
        <f>ONSV_2020!$A$1</f>
        <v>2020</v>
      </c>
      <c r="AU3" s="88">
        <f>ONSV_2021!$A$1</f>
        <v>2021</v>
      </c>
      <c r="AV3" s="88">
        <f>ONSV_2022!$A$1</f>
        <v>2022</v>
      </c>
      <c r="AW3" s="88">
        <f>ONSV_2023!$A$1</f>
        <v>2023</v>
      </c>
      <c r="AX3" s="3"/>
      <c r="AY3" s="88">
        <f>ONSV_2019!$A$1</f>
        <v>2019</v>
      </c>
      <c r="AZ3" s="88">
        <f>ONSV_2020!$A$1</f>
        <v>2020</v>
      </c>
      <c r="BA3" s="88">
        <f>ONSV_2021!$A$1</f>
        <v>2021</v>
      </c>
      <c r="BB3" s="88">
        <f>ONSV_2022!$A$1</f>
        <v>2022</v>
      </c>
      <c r="BC3" s="88">
        <f>ONSV_2023!$A$1</f>
        <v>2023</v>
      </c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</row>
    <row r="4" spans="1:187" s="274" customFormat="1">
      <c r="A4" s="73" t="s">
        <v>10</v>
      </c>
      <c r="B4" s="3"/>
      <c r="C4" s="276">
        <f>1000000000*MOR!BA27/SUM(KMA.FROT!$B28:$T28)</f>
        <v>17.638489508527183</v>
      </c>
      <c r="D4" s="276">
        <f>1000000000*MOR!BB27/SUM(KMA.FROT!$B65:$T65)</f>
        <v>19.833509457461204</v>
      </c>
      <c r="E4" s="276">
        <f>1000000000*MOR!BC27/SUM(KMA.FROT!$B102:$T102)</f>
        <v>19.156555857675723</v>
      </c>
      <c r="F4" s="276" t="e">
        <f>1000000000*MOR!BD27/SUM(KMA.FROT!$B139:$T139)</f>
        <v>#DIV/0!</v>
      </c>
      <c r="G4" s="276" t="e">
        <f>1000000000*MOR!BE27/SUM(KMA.FROT!$B176:$T176)</f>
        <v>#DIV/0!</v>
      </c>
      <c r="H4" s="3"/>
      <c r="I4" s="276">
        <f>1000000000*MOR!B27/SUM(KMA.FROT!B28:T28)</f>
        <v>4.538789509415559</v>
      </c>
      <c r="J4" s="276">
        <f>1000000000*MOR!C27/SUM(KMA.FROT!$B65:$T65)</f>
        <v>4.1987706993780964</v>
      </c>
      <c r="K4" s="276">
        <f>1000000000*MOR!E27/SUM(KMA.FROT!$B102:$T102)</f>
        <v>0</v>
      </c>
      <c r="L4" s="276" t="e">
        <f>1000000000*MOR!#REF!/SUM(KMA.FROT!$B139:$T139)</f>
        <v>#REF!</v>
      </c>
      <c r="M4" s="276" t="e">
        <f>1000000000*MOR!F27/SUM(KMA.FROT!$B176:$T176)</f>
        <v>#DIV/0!</v>
      </c>
      <c r="N4" s="3"/>
      <c r="O4" s="276">
        <f>1000000000*MOR!G27/SUM(KMA.FROT!$B28:$T28)</f>
        <v>0.84317433574123024</v>
      </c>
      <c r="P4" s="276">
        <f>1000000000*MOR!H27/SUM(KMA.FROT!$B65:$T65)</f>
        <v>1.1842686587989502</v>
      </c>
      <c r="Q4" s="276">
        <f>1000000000*MOR!I27/SUM(KMA.FROT!$B102:$T102)</f>
        <v>0.99117756431467474</v>
      </c>
      <c r="R4" s="276" t="e">
        <f>1000000000*MOR!J27/SUM(KMA.FROT!$B139:$T139)</f>
        <v>#DIV/0!</v>
      </c>
      <c r="S4" s="276" t="e">
        <f>1000000000*MOR!K27/SUM(KMA.FROT!$B176:$T176)</f>
        <v>#DIV/0!</v>
      </c>
      <c r="T4" s="3"/>
      <c r="U4" s="276">
        <f>1000000000*MOR!L27/SUM(KMA.FROT!$D28:$G28)</f>
        <v>24.778815743227796</v>
      </c>
      <c r="V4" s="276">
        <f>1000000000*MOR!M27/SUM(KMA.FROT!$D65:$G65)</f>
        <v>30.543777800162619</v>
      </c>
      <c r="W4" s="276">
        <f>1000000000*MOR!N27/SUM(KMA.FROT!$D102:$G102)</f>
        <v>50.937681032888499</v>
      </c>
      <c r="X4" s="157">
        <f>1000000000*MOR!O27/SUM(KMA.FROT!$D139:$G139)</f>
        <v>0</v>
      </c>
      <c r="Y4" s="276" t="e">
        <f>1000000000*MOR!P27/SUM(KMA.FROT!$D176:$G176)</f>
        <v>#DIV/0!</v>
      </c>
      <c r="Z4" s="3"/>
      <c r="AA4" s="276">
        <f>1000000000*MOR!Q27/SUM(KMA.FROT!$B28:$T28)</f>
        <v>7.1759517935423853E-3</v>
      </c>
      <c r="AB4" s="276">
        <f>1000000000*MOR!R27/SUM(KMA.FROT!$B65:$T65)</f>
        <v>1.9937182808063135E-2</v>
      </c>
      <c r="AC4" s="276">
        <f>1000000000*MOR!S27/SUM(KMA.FROT!$B102:$T102)</f>
        <v>2.9809851558336081E-2</v>
      </c>
      <c r="AD4" s="276" t="e">
        <f>1000000000*MOR!T27/SUM(KMA.FROT!$B139:$T139)</f>
        <v>#DIV/0!</v>
      </c>
      <c r="AE4" s="276" t="e">
        <f>1000000000*MOR!U27/SUM(KMA.FROT!$B176:$T176)</f>
        <v>#DIV/0!</v>
      </c>
      <c r="AF4" s="3"/>
      <c r="AG4" s="276">
        <f>1000000000*MOR!BM27/(SUM(KMA.FROT!$B28:$C28,KMA.FROT!$H28:$I28,KMA.FROT!$T28:$T28))</f>
        <v>5.8322736049288819</v>
      </c>
      <c r="AH4" s="276">
        <f>1000000000*MOR!BN27/(SUM(KMA.FROT!$B65:$C65,KMA.FROT!$H65:$I65,KMA.FROT!$T65:$T65))</f>
        <v>6.9353067797210404</v>
      </c>
      <c r="AI4" s="276">
        <f>1000000000*MOR!BO27/(SUM(KMA.FROT!$B102:$C102,KMA.FROT!$H102:$I102,KMA.FROT!$T102:$T102))</f>
        <v>5.9434930848663319</v>
      </c>
      <c r="AJ4" s="276" t="e">
        <f>1000000000*MOR!BP27/(SUM(KMA.FROT!$B139:$C139,KMA.FROT!$H139:$I139,KMA.FROT!$T139:$T139))</f>
        <v>#DIV/0!</v>
      </c>
      <c r="AK4" s="276" t="e">
        <f>1000000000*MOR!BQ27/(SUM(KMA.FROT!$B176:$C176,KMA.FROT!$H176:$I176,KMA.FROT!$T176:$T176))</f>
        <v>#DIV/0!</v>
      </c>
      <c r="AL4" s="3"/>
      <c r="AM4" s="276">
        <f>1000000000*MOR!AF27/SUM(KMA.FROT!$J28:$L28)</f>
        <v>4.0663421657917977</v>
      </c>
      <c r="AN4" s="276">
        <f>1000000000*MOR!AG27/SUM(KMA.FROT!$J65:$L65)</f>
        <v>4.1300628934394403</v>
      </c>
      <c r="AO4" s="276">
        <f>1000000000*MOR!AH27/SUM(KMA.FROT!$J102:$L102)</f>
        <v>4.7192803794214271</v>
      </c>
      <c r="AP4" s="276" t="e">
        <f>1000000000*MOR!AI27/SUM(KMA.FROT!$J139:$L139)</f>
        <v>#DIV/0!</v>
      </c>
      <c r="AQ4" s="276" t="e">
        <f>1000000000*MOR!AJ27/SUM(KMA.FROT!$J176:$L176)</f>
        <v>#DIV/0!</v>
      </c>
      <c r="AR4" s="3"/>
      <c r="AS4" s="276">
        <f>1000000000*MOR!AK27/SUM(KMA.FROT!$M28:$O28)</f>
        <v>2.7360287240917596</v>
      </c>
      <c r="AT4" s="276">
        <f>1000000000*MOR!AL27/SUM(KMA.FROT!$M65:$O65)</f>
        <v>2.8477148658966347</v>
      </c>
      <c r="AU4" s="157">
        <f>1000000000*MOR!AM27/SUM(KMA.FROT!$M102:$O102)</f>
        <v>0.27672233470404445</v>
      </c>
      <c r="AV4" s="276" t="e">
        <f>1000000000*MOR!AN27/SUM(KMA.FROT!$M139:$O139)</f>
        <v>#DIV/0!</v>
      </c>
      <c r="AW4" s="276" t="e">
        <f>1000000000*MOR!AO27/SUM(KMA.FROT!$M176:$O176)</f>
        <v>#DIV/0!</v>
      </c>
      <c r="AX4" s="3"/>
      <c r="AY4" s="276">
        <f>1000000000*MOR!AU27/SUM(KMA.FROT!$B28:$T28)</f>
        <v>2.4721153928753519</v>
      </c>
      <c r="AZ4" s="276">
        <f>1000000000*MOR!AV27/SUM(KMA.FROT!$B65:$T65)</f>
        <v>2.6037960747330455</v>
      </c>
      <c r="BA4" s="276">
        <f>1000000000*MOR!AW27/SUM(KMA.FROT!$B102:$T102)</f>
        <v>2.988437618723192</v>
      </c>
      <c r="BB4" s="276" t="e">
        <f>1000000000*MOR!AX27/SUM(KMA.FROT!$B139:$T139)</f>
        <v>#DIV/0!</v>
      </c>
      <c r="BC4" s="276" t="e">
        <f>1000000000*MOR!AY27/SUM(KMA.FROT!$B176:$T176)</f>
        <v>#DIV/0!</v>
      </c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</row>
    <row r="5" spans="1:187" s="274" customFormat="1">
      <c r="A5" s="73" t="s">
        <v>11</v>
      </c>
      <c r="B5" s="3"/>
      <c r="C5" s="276">
        <f>1000000000*MOR!BA33/SUM(KMA.FROT!$B34:$T34)</f>
        <v>18.039666437148895</v>
      </c>
      <c r="D5" s="276">
        <f>1000000000*MOR!BB33/SUM(KMA.FROT!$B71:$T71)</f>
        <v>19.998969010147793</v>
      </c>
      <c r="E5" s="276">
        <f>1000000000*MOR!BC33/SUM(KMA.FROT!$B108:$T108)</f>
        <v>19.252772876265734</v>
      </c>
      <c r="F5" s="276" t="e">
        <f>1000000000*MOR!BD33/SUM(KMA.FROT!$B145:$T145)</f>
        <v>#DIV/0!</v>
      </c>
      <c r="G5" s="276" t="e">
        <f>1000000000*MOR!BE33/SUM(KMA.FROT!$B182:$T182)</f>
        <v>#DIV/0!</v>
      </c>
      <c r="H5" s="3"/>
      <c r="I5" s="276">
        <f>1000000000*MOR!B33/SUM(KMA.FROT!B34:T34)</f>
        <v>5.6910852450529257</v>
      </c>
      <c r="J5" s="276">
        <f>1000000000*MOR!C33/SUM(KMA.FROT!$B71:$T71)</f>
        <v>6.6454254391086707</v>
      </c>
      <c r="K5" s="276">
        <f>1000000000*MOR!E33/SUM(KMA.FROT!$B108:$T108)</f>
        <v>0</v>
      </c>
      <c r="L5" s="276" t="e">
        <f>1000000000*MOR!#REF!/SUM(KMA.FROT!$B145:$T145)</f>
        <v>#REF!</v>
      </c>
      <c r="M5" s="276" t="e">
        <f>1000000000*MOR!F33/SUM(KMA.FROT!$B182:$T182)</f>
        <v>#DIV/0!</v>
      </c>
      <c r="N5" s="3"/>
      <c r="O5" s="276">
        <f>1000000000*MOR!G33/SUM(KMA.FROT!$B34:$T34)</f>
        <v>1.0737896688779105</v>
      </c>
      <c r="P5" s="276">
        <f>1000000000*MOR!H33/SUM(KMA.FROT!$B71:$T71)</f>
        <v>1.6300100133662778</v>
      </c>
      <c r="Q5" s="276">
        <f>1000000000*MOR!I33/SUM(KMA.FROT!$B108:$T108)</f>
        <v>1.4471038436408885</v>
      </c>
      <c r="R5" s="276" t="e">
        <f>1000000000*MOR!J33/SUM(KMA.FROT!$B145:$T145)</f>
        <v>#DIV/0!</v>
      </c>
      <c r="S5" s="276" t="e">
        <f>1000000000*MOR!K33/SUM(KMA.FROT!$B182:$T182)</f>
        <v>#DIV/0!</v>
      </c>
      <c r="T5" s="3"/>
      <c r="U5" s="276">
        <f>1000000000*MOR!L33/SUM(KMA.FROT!$D34:$G34)</f>
        <v>24.789412838360946</v>
      </c>
      <c r="V5" s="276">
        <f>1000000000*MOR!M33/SUM(KMA.FROT!$D71:$G71)</f>
        <v>37.292525862401789</v>
      </c>
      <c r="W5" s="276">
        <f>1000000000*MOR!N33/SUM(KMA.FROT!$D108:$G108)</f>
        <v>37.920144328760408</v>
      </c>
      <c r="X5" s="157">
        <f>1000000000*MOR!O33/SUM(KMA.FROT!$D145:$G145)</f>
        <v>0</v>
      </c>
      <c r="Y5" s="276" t="e">
        <f>1000000000*MOR!P33/SUM(KMA.FROT!$D182:$G182)</f>
        <v>#DIV/0!</v>
      </c>
      <c r="Z5" s="3"/>
      <c r="AA5" s="276">
        <f>1000000000*MOR!Q33/SUM(KMA.FROT!$B34:$T34)</f>
        <v>0</v>
      </c>
      <c r="AB5" s="276">
        <f>1000000000*MOR!R33/SUM(KMA.FROT!$B71:$T71)</f>
        <v>6.2692692821779916E-2</v>
      </c>
      <c r="AC5" s="276">
        <f>1000000000*MOR!S33/SUM(KMA.FROT!$B108:$T108)</f>
        <v>0</v>
      </c>
      <c r="AD5" s="276" t="e">
        <f>1000000000*MOR!T33/SUM(KMA.FROT!$B145:$T145)</f>
        <v>#DIV/0!</v>
      </c>
      <c r="AE5" s="276" t="e">
        <f>1000000000*MOR!U33/SUM(KMA.FROT!$B182:$T182)</f>
        <v>#DIV/0!</v>
      </c>
      <c r="AF5" s="3"/>
      <c r="AG5" s="276">
        <f>1000000000*MOR!BM33/(SUM(KMA.FROT!$B34:$C34,KMA.FROT!$H34:$I34,KMA.FROT!$T34:$T34))</f>
        <v>6.8106665215459339</v>
      </c>
      <c r="AH5" s="276">
        <f>1000000000*MOR!BN33/(SUM(KMA.FROT!$B71:$C71,KMA.FROT!$H71:$I71,KMA.FROT!$T71:$T71))</f>
        <v>5.8698454223492851</v>
      </c>
      <c r="AI5" s="276">
        <f>1000000000*MOR!BO33/(SUM(KMA.FROT!$B108:$C108,KMA.FROT!$H108:$I108,KMA.FROT!$T108:$T108))</f>
        <v>6.7084936204139352</v>
      </c>
      <c r="AJ5" s="276" t="e">
        <f>1000000000*MOR!BP33/(SUM(KMA.FROT!$B145:$C145,KMA.FROT!$H145:$I145,KMA.FROT!$T145:$T145))</f>
        <v>#DIV/0!</v>
      </c>
      <c r="AK5" s="276" t="e">
        <f>1000000000*MOR!BQ33/(SUM(KMA.FROT!$B182:$C182,KMA.FROT!$H182:$I182,KMA.FROT!$T182:$T182))</f>
        <v>#DIV/0!</v>
      </c>
      <c r="AL5" s="3"/>
      <c r="AM5" s="276">
        <f>1000000000*MOR!AF33/SUM(KMA.FROT!$J34:$L34)</f>
        <v>9.778146403317507</v>
      </c>
      <c r="AN5" s="276">
        <f>1000000000*MOR!AG33/SUM(KMA.FROT!$J71:$L71)</f>
        <v>7.0971415873082764</v>
      </c>
      <c r="AO5" s="276">
        <f>1000000000*MOR!AH33/SUM(KMA.FROT!$J108:$L108)</f>
        <v>8.3008053620215652</v>
      </c>
      <c r="AP5" s="276" t="e">
        <f>1000000000*MOR!AI33/SUM(KMA.FROT!$J145:$L145)</f>
        <v>#DIV/0!</v>
      </c>
      <c r="AQ5" s="276" t="e">
        <f>1000000000*MOR!AJ33/SUM(KMA.FROT!$J182:$L182)</f>
        <v>#DIV/0!</v>
      </c>
      <c r="AR5" s="3"/>
      <c r="AS5" s="276">
        <f>1000000000*MOR!AK33/SUM(KMA.FROT!$M34:$O34)</f>
        <v>1.5101599343503567</v>
      </c>
      <c r="AT5" s="276">
        <f>1000000000*MOR!AL33/SUM(KMA.FROT!$M71:$O71)</f>
        <v>1.6066711696460108</v>
      </c>
      <c r="AU5" s="157">
        <f>1000000000*MOR!AM33/SUM(KMA.FROT!$M108:$O108)</f>
        <v>0.58586742476105313</v>
      </c>
      <c r="AV5" s="276" t="e">
        <f>1000000000*MOR!AN33/SUM(KMA.FROT!$M145:$O145)</f>
        <v>#DIV/0!</v>
      </c>
      <c r="AW5" s="276" t="e">
        <f>1000000000*MOR!AO33/SUM(KMA.FROT!$M182:$O182)</f>
        <v>#DIV/0!</v>
      </c>
      <c r="AX5" s="3"/>
      <c r="AY5" s="276">
        <f>1000000000*MOR!AU33/SUM(KMA.FROT!$B34:$T34)</f>
        <v>0.59058431788285071</v>
      </c>
      <c r="AZ5" s="276">
        <f>1000000000*MOR!AV33/SUM(KMA.FROT!$B71:$T71)</f>
        <v>0.43884884975245941</v>
      </c>
      <c r="BA5" s="276">
        <f>1000000000*MOR!AW33/SUM(KMA.FROT!$B108:$T108)</f>
        <v>0.31458779209584531</v>
      </c>
      <c r="BB5" s="276" t="e">
        <f>1000000000*MOR!AX33/SUM(KMA.FROT!$B145:$T145)</f>
        <v>#DIV/0!</v>
      </c>
      <c r="BC5" s="276" t="e">
        <f>1000000000*MOR!AY33/SUM(KMA.FROT!$B182:$T182)</f>
        <v>#DIV/0!</v>
      </c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</row>
    <row r="6" spans="1:187" s="273" customFormat="1">
      <c r="A6" s="73" t="s">
        <v>12</v>
      </c>
      <c r="B6" s="3"/>
      <c r="C6" s="276">
        <f>1000000000*MOR!BA26/SUM(KMA.FROT!$B27:$T27)</f>
        <v>22.168273303718312</v>
      </c>
      <c r="D6" s="276">
        <f>1000000000*MOR!BB26/SUM(KMA.FROT!$B64:$T64)</f>
        <v>28.825289547843244</v>
      </c>
      <c r="E6" s="276">
        <f>1000000000*MOR!BC26/SUM(KMA.FROT!$B101:$T101)</f>
        <v>28.747034922459605</v>
      </c>
      <c r="F6" s="276" t="e">
        <f>1000000000*MOR!BD26/SUM(KMA.FROT!$B138:$T138)</f>
        <v>#DIV/0!</v>
      </c>
      <c r="G6" s="276" t="e">
        <f>1000000000*MOR!BE26/SUM(KMA.FROT!$B175:$T175)</f>
        <v>#DIV/0!</v>
      </c>
      <c r="H6" s="3"/>
      <c r="I6" s="276">
        <f>1000000000*MOR!B26/SUM(KMA.FROT!B27:T27)</f>
        <v>5.0115648405554634</v>
      </c>
      <c r="J6" s="276">
        <f>1000000000*MOR!C26/SUM(KMA.FROT!$B64:$T64)</f>
        <v>8.4442685535490725</v>
      </c>
      <c r="K6" s="276">
        <f>1000000000*MOR!E26/SUM(KMA.FROT!$B101:$T101)</f>
        <v>0</v>
      </c>
      <c r="L6" s="276" t="e">
        <f>1000000000*MOR!#REF!/SUM(KMA.FROT!$B138:$T138)</f>
        <v>#REF!</v>
      </c>
      <c r="M6" s="276" t="e">
        <f>1000000000*MOR!F26/SUM(KMA.FROT!$B175:$T175)</f>
        <v>#DIV/0!</v>
      </c>
      <c r="N6" s="3"/>
      <c r="O6" s="276">
        <f>1000000000*MOR!G26/SUM(KMA.FROT!$B27:$T27)</f>
        <v>0.82773593462627781</v>
      </c>
      <c r="P6" s="276">
        <f>1000000000*MOR!H26/SUM(KMA.FROT!$B64:$T64)</f>
        <v>0.67226215669031453</v>
      </c>
      <c r="Q6" s="276">
        <f>1000000000*MOR!I26/SUM(KMA.FROT!$B101:$T101)</f>
        <v>0.89883762511256038</v>
      </c>
      <c r="R6" s="276" t="e">
        <f>1000000000*MOR!J26/SUM(KMA.FROT!$B138:$T138)</f>
        <v>#DIV/0!</v>
      </c>
      <c r="S6" s="276" t="e">
        <f>1000000000*MOR!K26/SUM(KMA.FROT!$B175:$T175)</f>
        <v>#DIV/0!</v>
      </c>
      <c r="T6" s="3"/>
      <c r="U6" s="276">
        <f>1000000000*MOR!L26/SUM(KMA.FROT!$D27:$G27)</f>
        <v>28.262383949322292</v>
      </c>
      <c r="V6" s="276">
        <f>1000000000*MOR!M26/SUM(KMA.FROT!$D64:$G64)</f>
        <v>39.464957539003457</v>
      </c>
      <c r="W6" s="276">
        <f>1000000000*MOR!N26/SUM(KMA.FROT!$D101:$G101)</f>
        <v>45.709584813143209</v>
      </c>
      <c r="X6" s="157">
        <f>1000000000*MOR!O26/SUM(KMA.FROT!$D138:$G138)</f>
        <v>0</v>
      </c>
      <c r="Y6" s="276" t="e">
        <f>1000000000*MOR!P26/SUM(KMA.FROT!$D175:$G175)</f>
        <v>#DIV/0!</v>
      </c>
      <c r="Z6" s="3"/>
      <c r="AA6" s="276">
        <f>1000000000*MOR!Q26/SUM(KMA.FROT!$B27:$T27)</f>
        <v>1.5049744265932323E-2</v>
      </c>
      <c r="AB6" s="276">
        <f>1000000000*MOR!R26/SUM(KMA.FROT!$B64:$T64)</f>
        <v>0</v>
      </c>
      <c r="AC6" s="276">
        <f>1000000000*MOR!S26/SUM(KMA.FROT!$B101:$T101)</f>
        <v>0</v>
      </c>
      <c r="AD6" s="276" t="e">
        <f>1000000000*MOR!T26/SUM(KMA.FROT!$B138:$T138)</f>
        <v>#DIV/0!</v>
      </c>
      <c r="AE6" s="276" t="e">
        <f>1000000000*MOR!U26/SUM(KMA.FROT!$B175:$T175)</f>
        <v>#DIV/0!</v>
      </c>
      <c r="AF6" s="3"/>
      <c r="AG6" s="276">
        <f>1000000000*MOR!BM26/(SUM(KMA.FROT!$B27:$C27,KMA.FROT!$H27:$I27,KMA.FROT!$T27:$T27))</f>
        <v>3.9039049778845416</v>
      </c>
      <c r="AH6" s="276">
        <f>1000000000*MOR!BN26/(SUM(KMA.FROT!$B64:$C64,KMA.FROT!$H64:$I64,KMA.FROT!$T64:$T64))</f>
        <v>3.5520566910265194</v>
      </c>
      <c r="AI6" s="276">
        <f>1000000000*MOR!BO26/(SUM(KMA.FROT!$B101:$C101,KMA.FROT!$H101:$I101,KMA.FROT!$T101:$T101))</f>
        <v>3.7146349322729639</v>
      </c>
      <c r="AJ6" s="276" t="e">
        <f>1000000000*MOR!BP26/(SUM(KMA.FROT!$B138:$C138,KMA.FROT!$H138:$I138,KMA.FROT!$T138:$T138))</f>
        <v>#DIV/0!</v>
      </c>
      <c r="AK6" s="276" t="e">
        <f>1000000000*MOR!BQ26/(SUM(KMA.FROT!$B175:$C175,KMA.FROT!$H175:$I175,KMA.FROT!$T175:$T175))</f>
        <v>#DIV/0!</v>
      </c>
      <c r="AL6" s="3"/>
      <c r="AM6" s="276">
        <f>1000000000*MOR!AF26/SUM(KMA.FROT!$J27:$L27)</f>
        <v>2.2677456768648052</v>
      </c>
      <c r="AN6" s="276">
        <f>1000000000*MOR!AG26/SUM(KMA.FROT!$J64:$L64)</f>
        <v>2.4071211419569924</v>
      </c>
      <c r="AO6" s="276">
        <f>1000000000*MOR!AH26/SUM(KMA.FROT!$J101:$L101)</f>
        <v>2.9431423711826556</v>
      </c>
      <c r="AP6" s="276" t="e">
        <f>1000000000*MOR!AI26/SUM(KMA.FROT!$J138:$L138)</f>
        <v>#DIV/0!</v>
      </c>
      <c r="AQ6" s="276" t="e">
        <f>1000000000*MOR!AJ26/SUM(KMA.FROT!$J175:$L175)</f>
        <v>#DIV/0!</v>
      </c>
      <c r="AR6" s="3"/>
      <c r="AS6" s="276">
        <f>1000000000*MOR!AK26/SUM(KMA.FROT!$M27:$O27)</f>
        <v>2.7364165272752703</v>
      </c>
      <c r="AT6" s="276">
        <f>1000000000*MOR!AL26/SUM(KMA.FROT!$M64:$O64)</f>
        <v>2.8107057777535225</v>
      </c>
      <c r="AU6" s="157">
        <f>1000000000*MOR!AM26/SUM(KMA.FROT!$M101:$O101)</f>
        <v>0.88830065506611466</v>
      </c>
      <c r="AV6" s="276" t="e">
        <f>1000000000*MOR!AN26/SUM(KMA.FROT!$M138:$O138)</f>
        <v>#DIV/0!</v>
      </c>
      <c r="AW6" s="276" t="e">
        <f>1000000000*MOR!AO26/SUM(KMA.FROT!$M175:$O175)</f>
        <v>#DIV/0!</v>
      </c>
      <c r="AX6" s="3"/>
      <c r="AY6" s="276">
        <f>1000000000*MOR!AU26/SUM(KMA.FROT!$B27:$T27)</f>
        <v>8.9997470710275298</v>
      </c>
      <c r="AZ6" s="276">
        <f>1000000000*MOR!AV26/SUM(KMA.FROT!$B64:$T64)</f>
        <v>10.838177696885316</v>
      </c>
      <c r="BA6" s="276">
        <f>1000000000*MOR!AW26/SUM(KMA.FROT!$B101:$T101)</f>
        <v>10.376055391650258</v>
      </c>
      <c r="BB6" s="276" t="e">
        <f>1000000000*MOR!AX26/SUM(KMA.FROT!$B138:$T138)</f>
        <v>#DIV/0!</v>
      </c>
      <c r="BC6" s="276" t="e">
        <f>1000000000*MOR!AY26/SUM(KMA.FROT!$B175:$T175)</f>
        <v>#DIV/0!</v>
      </c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</row>
    <row r="7" spans="1:187" s="273" customFormat="1">
      <c r="A7" s="73" t="s">
        <v>13</v>
      </c>
      <c r="B7" s="3"/>
      <c r="C7" s="276">
        <f>1000000000*MOR!BA30/SUM(KMA.FROT!$B31:$T31)</f>
        <v>24.784381565566807</v>
      </c>
      <c r="D7" s="276">
        <f>1000000000*MOR!BB30/SUM(KMA.FROT!$B68:$T68)</f>
        <v>25.56112435240227</v>
      </c>
      <c r="E7" s="276">
        <f>1000000000*MOR!BC30/SUM(KMA.FROT!$B105:$T105)</f>
        <v>26.209476855496728</v>
      </c>
      <c r="F7" s="276" t="e">
        <f>1000000000*MOR!BD30/SUM(KMA.FROT!$B142:$T142)</f>
        <v>#DIV/0!</v>
      </c>
      <c r="G7" s="276" t="e">
        <f>1000000000*MOR!BE30/SUM(KMA.FROT!$B179:$T179)</f>
        <v>#DIV/0!</v>
      </c>
      <c r="H7" s="3"/>
      <c r="I7" s="276">
        <f>1000000000*MOR!B30/SUM(KMA.FROT!B31:T31)</f>
        <v>5.7303118464923886</v>
      </c>
      <c r="J7" s="276">
        <f>1000000000*MOR!C30/SUM(KMA.FROT!$B68:$T68)</f>
        <v>4.8630168876269728</v>
      </c>
      <c r="K7" s="276">
        <f>1000000000*MOR!E30/SUM(KMA.FROT!$B105:$T105)</f>
        <v>0</v>
      </c>
      <c r="L7" s="276" t="e">
        <f>1000000000*MOR!#REF!/SUM(KMA.FROT!$B142:$T142)</f>
        <v>#REF!</v>
      </c>
      <c r="M7" s="276" t="e">
        <f>1000000000*MOR!F30/SUM(KMA.FROT!$B179:$T179)</f>
        <v>#DIV/0!</v>
      </c>
      <c r="N7" s="3"/>
      <c r="O7" s="276">
        <f>1000000000*MOR!G30/SUM(KMA.FROT!$B31:$T31)</f>
        <v>1.2838403590502072</v>
      </c>
      <c r="P7" s="276">
        <f>1000000000*MOR!H30/SUM(KMA.FROT!$B68:$T68)</f>
        <v>0.95183604562093771</v>
      </c>
      <c r="Q7" s="276">
        <f>1000000000*MOR!I30/SUM(KMA.FROT!$B105:$T105)</f>
        <v>1.1234925780065959</v>
      </c>
      <c r="R7" s="276" t="e">
        <f>1000000000*MOR!J30/SUM(KMA.FROT!$B142:$T142)</f>
        <v>#DIV/0!</v>
      </c>
      <c r="S7" s="276" t="e">
        <f>1000000000*MOR!K30/SUM(KMA.FROT!$B179:$T179)</f>
        <v>#DIV/0!</v>
      </c>
      <c r="T7" s="3"/>
      <c r="U7" s="276">
        <f>1000000000*MOR!L30/SUM(KMA.FROT!$D31:$G31)</f>
        <v>19.162140185187223</v>
      </c>
      <c r="V7" s="276">
        <f>1000000000*MOR!M30/SUM(KMA.FROT!$D68:$G68)</f>
        <v>34.052209114492271</v>
      </c>
      <c r="W7" s="276">
        <f>1000000000*MOR!N30/SUM(KMA.FROT!$D105:$G105)</f>
        <v>30.093818362162132</v>
      </c>
      <c r="X7" s="157">
        <f>1000000000*MOR!O30/SUM(KMA.FROT!$D142:$G142)</f>
        <v>0</v>
      </c>
      <c r="Y7" s="276" t="e">
        <f>1000000000*MOR!P30/SUM(KMA.FROT!$D179:$G179)</f>
        <v>#DIV/0!</v>
      </c>
      <c r="Z7" s="3"/>
      <c r="AA7" s="276">
        <f>1000000000*MOR!Q30/SUM(KMA.FROT!$B31:$T31)</f>
        <v>4.6969769233544172E-2</v>
      </c>
      <c r="AB7" s="276">
        <f>1000000000*MOR!R30/SUM(KMA.FROT!$B68:$T68)</f>
        <v>3.461221984076137E-2</v>
      </c>
      <c r="AC7" s="276">
        <f>1000000000*MOR!S30/SUM(KMA.FROT!$B105:$T105)</f>
        <v>1.6049893971522799E-2</v>
      </c>
      <c r="AD7" s="276" t="e">
        <f>1000000000*MOR!T30/SUM(KMA.FROT!$B142:$T142)</f>
        <v>#DIV/0!</v>
      </c>
      <c r="AE7" s="276" t="e">
        <f>1000000000*MOR!U30/SUM(KMA.FROT!$B179:$T179)</f>
        <v>#DIV/0!</v>
      </c>
      <c r="AF7" s="3"/>
      <c r="AG7" s="276">
        <f>1000000000*MOR!BM30/(SUM(KMA.FROT!$B31:$C31,KMA.FROT!$H31:$I31,KMA.FROT!$T31:$T31))</f>
        <v>17.613300670889572</v>
      </c>
      <c r="AH7" s="276">
        <f>1000000000*MOR!BN30/(SUM(KMA.FROT!$B68:$C68,KMA.FROT!$H68:$I68,KMA.FROT!$T68:$T68))</f>
        <v>15.771271305969037</v>
      </c>
      <c r="AI7" s="276">
        <f>1000000000*MOR!BO30/(SUM(KMA.FROT!$B105:$C105,KMA.FROT!$H105:$I105,KMA.FROT!$T105:$T105))</f>
        <v>15.397419606093763</v>
      </c>
      <c r="AJ7" s="276" t="e">
        <f>1000000000*MOR!BP30/(SUM(KMA.FROT!$B142:$C142,KMA.FROT!$H142:$I142,KMA.FROT!$T142:$T142))</f>
        <v>#DIV/0!</v>
      </c>
      <c r="AK7" s="276" t="e">
        <f>1000000000*MOR!BQ30/(SUM(KMA.FROT!$B179:$C179,KMA.FROT!$H179:$I179,KMA.FROT!$T179:$T179))</f>
        <v>#DIV/0!</v>
      </c>
      <c r="AL7" s="3"/>
      <c r="AM7" s="276">
        <f>1000000000*MOR!AF30/SUM(KMA.FROT!$J31:$L31)</f>
        <v>10.04367167316677</v>
      </c>
      <c r="AN7" s="276">
        <f>1000000000*MOR!AG30/SUM(KMA.FROT!$J68:$L68)</f>
        <v>10.161527001367579</v>
      </c>
      <c r="AO7" s="276">
        <f>1000000000*MOR!AH30/SUM(KMA.FROT!$J105:$L105)</f>
        <v>9.0415272020911139</v>
      </c>
      <c r="AP7" s="276" t="e">
        <f>1000000000*MOR!AI30/SUM(KMA.FROT!$J142:$L142)</f>
        <v>#DIV/0!</v>
      </c>
      <c r="AQ7" s="276" t="e">
        <f>1000000000*MOR!AJ30/SUM(KMA.FROT!$J179:$L179)</f>
        <v>#DIV/0!</v>
      </c>
      <c r="AR7" s="3"/>
      <c r="AS7" s="276">
        <f>1000000000*MOR!AK30/SUM(KMA.FROT!$M31:$O31)</f>
        <v>1.4534604387323167</v>
      </c>
      <c r="AT7" s="276">
        <f>1000000000*MOR!AL30/SUM(KMA.FROT!$M68:$O68)</f>
        <v>0.29670218109106489</v>
      </c>
      <c r="AU7" s="157">
        <f>1000000000*MOR!AM30/SUM(KMA.FROT!$M105:$O105)</f>
        <v>0.27208847054618929</v>
      </c>
      <c r="AV7" s="276" t="e">
        <f>1000000000*MOR!AN30/SUM(KMA.FROT!$M142:$O142)</f>
        <v>#DIV/0!</v>
      </c>
      <c r="AW7" s="276" t="e">
        <f>1000000000*MOR!AO30/SUM(KMA.FROT!$M179:$O179)</f>
        <v>#DIV/0!</v>
      </c>
      <c r="AX7" s="3"/>
      <c r="AY7" s="276">
        <f>1000000000*MOR!AU30/SUM(KMA.FROT!$B31:$T31)</f>
        <v>0.98636515390442758</v>
      </c>
      <c r="AZ7" s="276">
        <f>1000000000*MOR!AV30/SUM(KMA.FROT!$B68:$T68)</f>
        <v>1.1768154745858865</v>
      </c>
      <c r="BA7" s="276">
        <f>1000000000*MOR!AW30/SUM(KMA.FROT!$B105:$T105)</f>
        <v>5.2804151166310005</v>
      </c>
      <c r="BB7" s="276" t="e">
        <f>1000000000*MOR!AX30/SUM(KMA.FROT!$B142:$T142)</f>
        <v>#DIV/0!</v>
      </c>
      <c r="BC7" s="276" t="e">
        <f>1000000000*MOR!AY30/SUM(KMA.FROT!$B179:$T179)</f>
        <v>#DIV/0!</v>
      </c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</row>
    <row r="8" spans="1:187" s="273" customFormat="1">
      <c r="A8" s="73" t="s">
        <v>14</v>
      </c>
      <c r="B8" s="3"/>
      <c r="C8" s="276">
        <f>1000000000*MOR!BA31/SUM(KMA.FROT!$B32:$T32)</f>
        <v>25.466149569000443</v>
      </c>
      <c r="D8" s="276">
        <f>1000000000*MOR!BB31/SUM(KMA.FROT!$B69:$T69)</f>
        <v>26.289312562384119</v>
      </c>
      <c r="E8" s="276">
        <f>1000000000*MOR!BC31/SUM(KMA.FROT!$B106:$T106)</f>
        <v>23.481713411121273</v>
      </c>
      <c r="F8" s="276" t="e">
        <f>1000000000*MOR!BD31/SUM(KMA.FROT!$B143:$T143)</f>
        <v>#DIV/0!</v>
      </c>
      <c r="G8" s="276" t="e">
        <f>1000000000*MOR!BE31/SUM(KMA.FROT!$B180:$T180)</f>
        <v>#DIV/0!</v>
      </c>
      <c r="H8" s="3"/>
      <c r="I8" s="276">
        <f>1000000000*MOR!B31/SUM(KMA.FROT!B32:T32)</f>
        <v>4.6564610834883871</v>
      </c>
      <c r="J8" s="276">
        <f>1000000000*MOR!C31/SUM(KMA.FROT!$B69:$T69)</f>
        <v>3.6583203269638895</v>
      </c>
      <c r="K8" s="276">
        <f>1000000000*MOR!E31/SUM(KMA.FROT!$B106:$T106)</f>
        <v>0</v>
      </c>
      <c r="L8" s="276" t="e">
        <f>1000000000*MOR!#REF!/SUM(KMA.FROT!$B143:$T143)</f>
        <v>#REF!</v>
      </c>
      <c r="M8" s="276" t="e">
        <f>1000000000*MOR!F31/SUM(KMA.FROT!$B180:$T180)</f>
        <v>#DIV/0!</v>
      </c>
      <c r="N8" s="3"/>
      <c r="O8" s="276">
        <f>1000000000*MOR!G31/SUM(KMA.FROT!$B32:$T32)</f>
        <v>2.0033611638263991</v>
      </c>
      <c r="P8" s="276">
        <f>1000000000*MOR!H31/SUM(KMA.FROT!$B69:$T69)</f>
        <v>2.0821291222613625</v>
      </c>
      <c r="Q8" s="276">
        <f>1000000000*MOR!I31/SUM(KMA.FROT!$B106:$T106)</f>
        <v>1.6188409100555305</v>
      </c>
      <c r="R8" s="276" t="e">
        <f>1000000000*MOR!J31/SUM(KMA.FROT!$B143:$T143)</f>
        <v>#DIV/0!</v>
      </c>
      <c r="S8" s="276" t="e">
        <f>1000000000*MOR!K31/SUM(KMA.FROT!$B180:$T180)</f>
        <v>#DIV/0!</v>
      </c>
      <c r="T8" s="3"/>
      <c r="U8" s="276">
        <f>1000000000*MOR!L31/SUM(KMA.FROT!$D32:$G32)</f>
        <v>28.486662764441594</v>
      </c>
      <c r="V8" s="276">
        <f>1000000000*MOR!M31/SUM(KMA.FROT!$D69:$G69)</f>
        <v>35.343178958305536</v>
      </c>
      <c r="W8" s="276">
        <f>1000000000*MOR!N31/SUM(KMA.FROT!$D106:$G106)</f>
        <v>35.800012313773543</v>
      </c>
      <c r="X8" s="157">
        <f>1000000000*MOR!O31/SUM(KMA.FROT!$D143:$G143)</f>
        <v>0</v>
      </c>
      <c r="Y8" s="276" t="e">
        <f>1000000000*MOR!P31/SUM(KMA.FROT!$D180:$G180)</f>
        <v>#DIV/0!</v>
      </c>
      <c r="Z8" s="3"/>
      <c r="AA8" s="276">
        <f>1000000000*MOR!Q31/SUM(KMA.FROT!$B32:$T32)</f>
        <v>1.8048298773210802E-2</v>
      </c>
      <c r="AB8" s="276">
        <f>1000000000*MOR!R31/SUM(KMA.FROT!$B69:$T69)</f>
        <v>1.9459150675339838E-2</v>
      </c>
      <c r="AC8" s="276">
        <f>1000000000*MOR!S31/SUM(KMA.FROT!$B106:$T106)</f>
        <v>3.408086126432696E-2</v>
      </c>
      <c r="AD8" s="276" t="e">
        <f>1000000000*MOR!T31/SUM(KMA.FROT!$B143:$T143)</f>
        <v>#DIV/0!</v>
      </c>
      <c r="AE8" s="276" t="e">
        <f>1000000000*MOR!U31/SUM(KMA.FROT!$B180:$T180)</f>
        <v>#DIV/0!</v>
      </c>
      <c r="AF8" s="3"/>
      <c r="AG8" s="276">
        <f>1000000000*MOR!BM31/(SUM(KMA.FROT!$B32:$C32,KMA.FROT!$H32:$I32,KMA.FROT!$T32:$T32))</f>
        <v>15.92954944250206</v>
      </c>
      <c r="AH8" s="276">
        <f>1000000000*MOR!BN31/(SUM(KMA.FROT!$B69:$C69,KMA.FROT!$H69:$I69,KMA.FROT!$T69:$T69))</f>
        <v>15.870358568695144</v>
      </c>
      <c r="AI8" s="276">
        <f>1000000000*MOR!BO31/(SUM(KMA.FROT!$B106:$C106,KMA.FROT!$H106:$I106,KMA.FROT!$T106:$T106))</f>
        <v>15.582586980494893</v>
      </c>
      <c r="AJ8" s="276" t="e">
        <f>1000000000*MOR!BP31/(SUM(KMA.FROT!$B143:$C143,KMA.FROT!$H143:$I143,KMA.FROT!$T143:$T143))</f>
        <v>#DIV/0!</v>
      </c>
      <c r="AK8" s="276" t="e">
        <f>1000000000*MOR!BQ31/(SUM(KMA.FROT!$B180:$C180,KMA.FROT!$H180:$I180,KMA.FROT!$T180:$T180))</f>
        <v>#DIV/0!</v>
      </c>
      <c r="AL8" s="3"/>
      <c r="AM8" s="276">
        <f>1000000000*MOR!AF31/SUM(KMA.FROT!$J32:$L32)</f>
        <v>6.4133069560860152</v>
      </c>
      <c r="AN8" s="276">
        <f>1000000000*MOR!AG31/SUM(KMA.FROT!$J69:$L69)</f>
        <v>6.7205531745200817</v>
      </c>
      <c r="AO8" s="276">
        <f>1000000000*MOR!AH31/SUM(KMA.FROT!$J106:$L106)</f>
        <v>7.1858872204374133</v>
      </c>
      <c r="AP8" s="276" t="e">
        <f>1000000000*MOR!AI31/SUM(KMA.FROT!$J143:$L143)</f>
        <v>#DIV/0!</v>
      </c>
      <c r="AQ8" s="276" t="e">
        <f>1000000000*MOR!AJ31/SUM(KMA.FROT!$J180:$L180)</f>
        <v>#DIV/0!</v>
      </c>
      <c r="AR8" s="3"/>
      <c r="AS8" s="276">
        <f>1000000000*MOR!AK31/SUM(KMA.FROT!$M32:$O32)</f>
        <v>2.0170022668119847</v>
      </c>
      <c r="AT8" s="276">
        <f>1000000000*MOR!AL31/SUM(KMA.FROT!$M69:$O69)</f>
        <v>0.98584567146948177</v>
      </c>
      <c r="AU8" s="157">
        <f>1000000000*MOR!AM31/SUM(KMA.FROT!$M106:$O106)</f>
        <v>0.17628614699141515</v>
      </c>
      <c r="AV8" s="276" t="e">
        <f>1000000000*MOR!AN31/SUM(KMA.FROT!$M143:$O143)</f>
        <v>#DIV/0!</v>
      </c>
      <c r="AW8" s="276" t="e">
        <f>1000000000*MOR!AO31/SUM(KMA.FROT!$M180:$O180)</f>
        <v>#DIV/0!</v>
      </c>
      <c r="AX8" s="3"/>
      <c r="AY8" s="276">
        <f>1000000000*MOR!AU31/SUM(KMA.FROT!$B32:$T32)</f>
        <v>0.75802854847485368</v>
      </c>
      <c r="AZ8" s="276">
        <f>1000000000*MOR!AV31/SUM(KMA.FROT!$B69:$T69)</f>
        <v>1.8486193141572846</v>
      </c>
      <c r="BA8" s="276">
        <f>1000000000*MOR!AW31/SUM(KMA.FROT!$B106:$T106)</f>
        <v>2.4027007191350505</v>
      </c>
      <c r="BB8" s="276" t="e">
        <f>1000000000*MOR!AX31/SUM(KMA.FROT!$B143:$T143)</f>
        <v>#DIV/0!</v>
      </c>
      <c r="BC8" s="276" t="e">
        <f>1000000000*MOR!AY31/SUM(KMA.FROT!$B180:$T180)</f>
        <v>#DIV/0!</v>
      </c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</row>
    <row r="9" spans="1:187" s="273" customFormat="1">
      <c r="A9" s="73" t="s">
        <v>15</v>
      </c>
      <c r="B9" s="3"/>
      <c r="C9" s="276">
        <f>1000000000*MOR!BA7/SUM(KMA.FROT!$B8:$T8)</f>
        <v>25.871625313639338</v>
      </c>
      <c r="D9" s="276">
        <f>1000000000*MOR!BB7/SUM(KMA.FROT!$B45:$T45)</f>
        <v>20.950190533057008</v>
      </c>
      <c r="E9" s="276">
        <f>1000000000*MOR!BC7/SUM(KMA.FROT!$B82:$T82)</f>
        <v>26.295737814069803</v>
      </c>
      <c r="F9" s="276" t="e">
        <f>1000000000*MOR!BD7/SUM(KMA.FROT!$B119:$T119)</f>
        <v>#DIV/0!</v>
      </c>
      <c r="G9" s="276" t="e">
        <f>1000000000*MOR!BE7/SUM(KMA.FROT!$B156:$T156)</f>
        <v>#DIV/0!</v>
      </c>
      <c r="H9" s="3"/>
      <c r="I9" s="276">
        <f>1000000000*MOR!B7/SUM(KMA.FROT!B8:T8)</f>
        <v>4.6755949361998805</v>
      </c>
      <c r="J9" s="276">
        <f>1000000000*MOR!C7/SUM(KMA.FROT!$B45:$T45)</f>
        <v>2.4290075980355947</v>
      </c>
      <c r="K9" s="276">
        <f>1000000000*MOR!E7/SUM(KMA.FROT!$B82:$T82)</f>
        <v>0</v>
      </c>
      <c r="L9" s="276" t="e">
        <f>1000000000*MOR!#REF!/SUM(KMA.FROT!$B119:$T119)</f>
        <v>#REF!</v>
      </c>
      <c r="M9" s="276" t="e">
        <f>1000000000*MOR!F7/SUM(KMA.FROT!$B156:$T156)</f>
        <v>#DIV/0!</v>
      </c>
      <c r="N9" s="3"/>
      <c r="O9" s="276">
        <f>1000000000*MOR!G7/SUM(KMA.FROT!$B8:$T8)</f>
        <v>3.1170632907999201</v>
      </c>
      <c r="P9" s="276">
        <f>1000000000*MOR!H7/SUM(KMA.FROT!$B45:$T45)</f>
        <v>1.5181297487722469</v>
      </c>
      <c r="Q9" s="276">
        <f>1000000000*MOR!I7/SUM(KMA.FROT!$B82:$T82)</f>
        <v>1.8976305639019444</v>
      </c>
      <c r="R9" s="276" t="e">
        <f>1000000000*MOR!J7/SUM(KMA.FROT!$B119:$T119)</f>
        <v>#DIV/0!</v>
      </c>
      <c r="S9" s="276" t="e">
        <f>1000000000*MOR!K7/SUM(KMA.FROT!$B156:$T156)</f>
        <v>#DIV/0!</v>
      </c>
      <c r="T9" s="3"/>
      <c r="U9" s="276">
        <f>1000000000*MOR!L7/SUM(KMA.FROT!$D8:$G8)</f>
        <v>15.354070685551303</v>
      </c>
      <c r="V9" s="276">
        <f>1000000000*MOR!M7/SUM(KMA.FROT!$D45:$G45)</f>
        <v>30.438936837145537</v>
      </c>
      <c r="W9" s="276">
        <f>1000000000*MOR!N7/SUM(KMA.FROT!$D82:$G82)</f>
        <v>19.644797588929052</v>
      </c>
      <c r="X9" s="157">
        <f>1000000000*MOR!O7/SUM(KMA.FROT!$D119:$G119)</f>
        <v>0</v>
      </c>
      <c r="Y9" s="276" t="e">
        <f>1000000000*MOR!P7/SUM(KMA.FROT!$D156:$G156)</f>
        <v>#DIV/0!</v>
      </c>
      <c r="Z9" s="3"/>
      <c r="AA9" s="276">
        <f>1000000000*MOR!Q7/SUM(KMA.FROT!$B8:$T8)</f>
        <v>0.31170632907999202</v>
      </c>
      <c r="AB9" s="276">
        <f>1000000000*MOR!R7/SUM(KMA.FROT!$B45:$T45)</f>
        <v>0</v>
      </c>
      <c r="AC9" s="276">
        <f>1000000000*MOR!S7/SUM(KMA.FROT!$B82:$T82)</f>
        <v>0</v>
      </c>
      <c r="AD9" s="276" t="e">
        <f>1000000000*MOR!T7/SUM(KMA.FROT!$B119:$T119)</f>
        <v>#DIV/0!</v>
      </c>
      <c r="AE9" s="276" t="e">
        <f>1000000000*MOR!U7/SUM(KMA.FROT!$B156:$T156)</f>
        <v>#DIV/0!</v>
      </c>
      <c r="AF9" s="3"/>
      <c r="AG9" s="276">
        <f>1000000000*MOR!BM7/(SUM(KMA.FROT!$B8:$C8,KMA.FROT!$H8:$I8,KMA.FROT!$T8:$T8))</f>
        <v>9.8693241469775685</v>
      </c>
      <c r="AH9" s="276">
        <f>1000000000*MOR!BN7/(SUM(KMA.FROT!$B45:$C45,KMA.FROT!$H45:$I45,KMA.FROT!$T45:$T45))</f>
        <v>3.4443113949012329</v>
      </c>
      <c r="AI9" s="276">
        <f>1000000000*MOR!BO7/(SUM(KMA.FROT!$B82:$C82,KMA.FROT!$H82:$I82,KMA.FROT!$T82:$T82))</f>
        <v>13.634290789701282</v>
      </c>
      <c r="AJ9" s="276" t="e">
        <f>1000000000*MOR!BP7/(SUM(KMA.FROT!$B119:$C119,KMA.FROT!$H119:$I119,KMA.FROT!$T119:$T119))</f>
        <v>#DIV/0!</v>
      </c>
      <c r="AK9" s="276" t="e">
        <f>1000000000*MOR!BQ7/(SUM(KMA.FROT!$B156:$C156,KMA.FROT!$H156:$I156,KMA.FROT!$T156:$T156))</f>
        <v>#DIV/0!</v>
      </c>
      <c r="AL9" s="3"/>
      <c r="AM9" s="276">
        <f>1000000000*MOR!AF7/SUM(KMA.FROT!$J8:$L8)</f>
        <v>0</v>
      </c>
      <c r="AN9" s="276">
        <f>1000000000*MOR!AG7/SUM(KMA.FROT!$J45:$L45)</f>
        <v>4.1940074612686562</v>
      </c>
      <c r="AO9" s="276">
        <f>1000000000*MOR!AH7/SUM(KMA.FROT!$J82:$L82)</f>
        <v>0</v>
      </c>
      <c r="AP9" s="276" t="e">
        <f>1000000000*MOR!AI7/SUM(KMA.FROT!$J119:$L119)</f>
        <v>#DIV/0!</v>
      </c>
      <c r="AQ9" s="276" t="e">
        <f>1000000000*MOR!AJ7/SUM(KMA.FROT!$J156:$L156)</f>
        <v>#DIV/0!</v>
      </c>
      <c r="AR9" s="3"/>
      <c r="AS9" s="276">
        <f>1000000000*MOR!AK7/SUM(KMA.FROT!$M8:$O8)</f>
        <v>0</v>
      </c>
      <c r="AT9" s="276">
        <f>1000000000*MOR!AL7/SUM(KMA.FROT!$M45:$O45)</f>
        <v>4.4883663002337828</v>
      </c>
      <c r="AU9" s="157">
        <f>1000000000*MOR!AM7/SUM(KMA.FROT!$M82:$O82)</f>
        <v>0</v>
      </c>
      <c r="AV9" s="276" t="e">
        <f>1000000000*MOR!AN7/SUM(KMA.FROT!$M119:$O119)</f>
        <v>#DIV/0!</v>
      </c>
      <c r="AW9" s="276" t="e">
        <f>1000000000*MOR!AO7/SUM(KMA.FROT!$M156:$O156)</f>
        <v>#DIV/0!</v>
      </c>
      <c r="AX9" s="3"/>
      <c r="AY9" s="276">
        <f>1000000000*MOR!AU7/SUM(KMA.FROT!$B8:$T8)</f>
        <v>6.8575392397598245</v>
      </c>
      <c r="AZ9" s="276">
        <f>1000000000*MOR!AV7/SUM(KMA.FROT!$B45:$T45)</f>
        <v>2.1253816482811456</v>
      </c>
      <c r="BA9" s="276">
        <f>1000000000*MOR!AW7/SUM(KMA.FROT!$B82:$T82)</f>
        <v>7.5905222556077776</v>
      </c>
      <c r="BB9" s="276" t="e">
        <f>1000000000*MOR!AX7/SUM(KMA.FROT!$B119:$T119)</f>
        <v>#DIV/0!</v>
      </c>
      <c r="BC9" s="276" t="e">
        <f>1000000000*MOR!AY7/SUM(KMA.FROT!$B156:$T156)</f>
        <v>#DIV/0!</v>
      </c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</row>
    <row r="10" spans="1:187" s="273" customFormat="1">
      <c r="A10" s="73" t="s">
        <v>16</v>
      </c>
      <c r="B10" s="3"/>
      <c r="C10" s="276">
        <f>1000000000*MOR!BA8/SUM(KMA.FROT!$B9:$T9)</f>
        <v>27.369673426747319</v>
      </c>
      <c r="D10" s="276">
        <f>1000000000*MOR!BB8/SUM(KMA.FROT!$B46:$T46)</f>
        <v>29.253772168552974</v>
      </c>
      <c r="E10" s="276">
        <f>1000000000*MOR!BC8/SUM(KMA.FROT!$B83:$T83)</f>
        <v>26.738582437492415</v>
      </c>
      <c r="F10" s="276" t="e">
        <f>1000000000*MOR!BD8/SUM(KMA.FROT!$B120:$T120)</f>
        <v>#DIV/0!</v>
      </c>
      <c r="G10" s="276" t="e">
        <f>1000000000*MOR!BE8/SUM(KMA.FROT!$B157:$T157)</f>
        <v>#DIV/0!</v>
      </c>
      <c r="H10" s="3"/>
      <c r="I10" s="276">
        <f>1000000000*MOR!B8/SUM(KMA.FROT!B9:T9)</f>
        <v>7.702018652753015</v>
      </c>
      <c r="J10" s="276">
        <f>1000000000*MOR!C8/SUM(KMA.FROT!$B46:$T46)</f>
        <v>7.6828088523472458</v>
      </c>
      <c r="K10" s="276">
        <f>1000000000*MOR!E8/SUM(KMA.FROT!$B83:$T83)</f>
        <v>0</v>
      </c>
      <c r="L10" s="276" t="e">
        <f>1000000000*MOR!#REF!/SUM(KMA.FROT!$B120:$T120)</f>
        <v>#REF!</v>
      </c>
      <c r="M10" s="276" t="e">
        <f>1000000000*MOR!F8/SUM(KMA.FROT!$B157:$T157)</f>
        <v>#DIV/0!</v>
      </c>
      <c r="N10" s="3"/>
      <c r="O10" s="276">
        <f>1000000000*MOR!G8/SUM(KMA.FROT!$B9:$T9)</f>
        <v>0.68768023685294777</v>
      </c>
      <c r="P10" s="276">
        <f>1000000000*MOR!H8/SUM(KMA.FROT!$B46:$T46)</f>
        <v>0.44323897225080267</v>
      </c>
      <c r="Q10" s="276">
        <f>1000000000*MOR!I8/SUM(KMA.FROT!$B83:$T83)</f>
        <v>0.39225304309279829</v>
      </c>
      <c r="R10" s="276" t="e">
        <f>1000000000*MOR!J8/SUM(KMA.FROT!$B120:$T120)</f>
        <v>#DIV/0!</v>
      </c>
      <c r="S10" s="276" t="e">
        <f>1000000000*MOR!K8/SUM(KMA.FROT!$B157:$T157)</f>
        <v>#DIV/0!</v>
      </c>
      <c r="T10" s="3"/>
      <c r="U10" s="276">
        <f>1000000000*MOR!L8/SUM(KMA.FROT!$D9:$G9)</f>
        <v>38.277982532856569</v>
      </c>
      <c r="V10" s="276">
        <f>1000000000*MOR!M8/SUM(KMA.FROT!$D46:$G46)</f>
        <v>45.901236747931925</v>
      </c>
      <c r="W10" s="276">
        <f>1000000000*MOR!N8/SUM(KMA.FROT!$D83:$G83)</f>
        <v>48.507062180440244</v>
      </c>
      <c r="X10" s="157">
        <f>1000000000*MOR!O8/SUM(KMA.FROT!$D120:$G120)</f>
        <v>0</v>
      </c>
      <c r="Y10" s="276" t="e">
        <f>1000000000*MOR!P8/SUM(KMA.FROT!$D157:$G157)</f>
        <v>#DIV/0!</v>
      </c>
      <c r="Z10" s="3"/>
      <c r="AA10" s="276">
        <f>1000000000*MOR!Q8/SUM(KMA.FROT!$B9:$T9)</f>
        <v>0</v>
      </c>
      <c r="AB10" s="276">
        <f>1000000000*MOR!R8/SUM(KMA.FROT!$B46:$T46)</f>
        <v>7.3873162041800444E-2</v>
      </c>
      <c r="AC10" s="276">
        <f>1000000000*MOR!S8/SUM(KMA.FROT!$B83:$T83)</f>
        <v>6.5375507182133044E-2</v>
      </c>
      <c r="AD10" s="276" t="e">
        <f>1000000000*MOR!T8/SUM(KMA.FROT!$B120:$T120)</f>
        <v>#DIV/0!</v>
      </c>
      <c r="AE10" s="276" t="e">
        <f>1000000000*MOR!U8/SUM(KMA.FROT!$B157:$T157)</f>
        <v>#DIV/0!</v>
      </c>
      <c r="AF10" s="3"/>
      <c r="AG10" s="276">
        <f>1000000000*MOR!BM8/(SUM(KMA.FROT!$B9:$C9,KMA.FROT!$H9:$I9,KMA.FROT!$T9:$T9))</f>
        <v>7.5246216744123791</v>
      </c>
      <c r="AH10" s="276">
        <f>1000000000*MOR!BN8/(SUM(KMA.FROT!$B46:$C46,KMA.FROT!$H46:$I46,KMA.FROT!$T46:$T46))</f>
        <v>6.8347902347622149</v>
      </c>
      <c r="AI10" s="276">
        <f>1000000000*MOR!BO8/(SUM(KMA.FROT!$B83:$C83,KMA.FROT!$H83:$I83,KMA.FROT!$T83:$T83))</f>
        <v>7.5727683477637404</v>
      </c>
      <c r="AJ10" s="276" t="e">
        <f>1000000000*MOR!BP8/(SUM(KMA.FROT!$B120:$C120,KMA.FROT!$H120:$I120,KMA.FROT!$T120:$T120))</f>
        <v>#DIV/0!</v>
      </c>
      <c r="AK10" s="276" t="e">
        <f>1000000000*MOR!BQ8/(SUM(KMA.FROT!$B157:$C157,KMA.FROT!$H157:$I157,KMA.FROT!$T157:$T157))</f>
        <v>#DIV/0!</v>
      </c>
      <c r="AL10" s="3"/>
      <c r="AM10" s="276">
        <f>1000000000*MOR!AF8/SUM(KMA.FROT!$J9:$L9)</f>
        <v>1.9205606998092462</v>
      </c>
      <c r="AN10" s="276">
        <f>1000000000*MOR!AG8/SUM(KMA.FROT!$J46:$L46)</f>
        <v>4.3484073446840794</v>
      </c>
      <c r="AO10" s="276">
        <f>1000000000*MOR!AH8/SUM(KMA.FROT!$J83:$L83)</f>
        <v>6.1815537951682584</v>
      </c>
      <c r="AP10" s="276" t="e">
        <f>1000000000*MOR!AI8/SUM(KMA.FROT!$J120:$L120)</f>
        <v>#DIV/0!</v>
      </c>
      <c r="AQ10" s="276" t="e">
        <f>1000000000*MOR!AJ8/SUM(KMA.FROT!$J157:$L157)</f>
        <v>#DIV/0!</v>
      </c>
      <c r="AR10" s="3"/>
      <c r="AS10" s="276">
        <f>1000000000*MOR!AK8/SUM(KMA.FROT!$M9:$O9)</f>
        <v>0.64455098458576177</v>
      </c>
      <c r="AT10" s="276">
        <f>1000000000*MOR!AL8/SUM(KMA.FROT!$M46:$O46)</f>
        <v>0</v>
      </c>
      <c r="AU10" s="157">
        <f>1000000000*MOR!AM8/SUM(KMA.FROT!$M83:$O83)</f>
        <v>0.80141392383166743</v>
      </c>
      <c r="AV10" s="276" t="e">
        <f>1000000000*MOR!AN8/SUM(KMA.FROT!$M120:$O120)</f>
        <v>#DIV/0!</v>
      </c>
      <c r="AW10" s="276" t="e">
        <f>1000000000*MOR!AO8/SUM(KMA.FROT!$M157:$O157)</f>
        <v>#DIV/0!</v>
      </c>
      <c r="AX10" s="3"/>
      <c r="AY10" s="276">
        <f>1000000000*MOR!AU8/SUM(KMA.FROT!$B9:$T9)</f>
        <v>2.406880828985317</v>
      </c>
      <c r="AZ10" s="276">
        <f>1000000000*MOR!AV8/SUM(KMA.FROT!$B46:$T46)</f>
        <v>1.2558437547106076</v>
      </c>
      <c r="BA10" s="276">
        <f>1000000000*MOR!AW8/SUM(KMA.FROT!$B83:$T83)</f>
        <v>1.6997631867354592</v>
      </c>
      <c r="BB10" s="276" t="e">
        <f>1000000000*MOR!AX8/SUM(KMA.FROT!$B120:$T120)</f>
        <v>#DIV/0!</v>
      </c>
      <c r="BC10" s="276" t="e">
        <f>1000000000*MOR!AY8/SUM(KMA.FROT!$B157:$T157)</f>
        <v>#DIV/0!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</row>
    <row r="11" spans="1:187" s="273" customFormat="1">
      <c r="A11" s="73" t="s">
        <v>17</v>
      </c>
      <c r="B11" s="3"/>
      <c r="C11" s="276">
        <f>1000000000*MOR!BA11/SUM(KMA.FROT!$B12:$T12)</f>
        <v>28.124519915911154</v>
      </c>
      <c r="D11" s="276">
        <f>1000000000*MOR!BB11/SUM(KMA.FROT!$B49:$T49)</f>
        <v>26.846702821269179</v>
      </c>
      <c r="E11" s="276">
        <f>1000000000*MOR!BC11/SUM(KMA.FROT!$B86:$T86)</f>
        <v>20.157527661741383</v>
      </c>
      <c r="F11" s="276" t="e">
        <f>1000000000*MOR!BD11/SUM(KMA.FROT!$B123:$T123)</f>
        <v>#DIV/0!</v>
      </c>
      <c r="G11" s="276" t="e">
        <f>1000000000*MOR!BE11/SUM(KMA.FROT!$B160:$T160)</f>
        <v>#DIV/0!</v>
      </c>
      <c r="H11" s="3"/>
      <c r="I11" s="276">
        <f>1000000000*MOR!B11/SUM(KMA.FROT!B12:T12)</f>
        <v>3.4298195019403845</v>
      </c>
      <c r="J11" s="276">
        <f>1000000000*MOR!C11/SUM(KMA.FROT!$B49:$T49)</f>
        <v>1.5034153579910741</v>
      </c>
      <c r="K11" s="276">
        <f>1000000000*MOR!E11/SUM(KMA.FROT!$B86:$T86)</f>
        <v>0</v>
      </c>
      <c r="L11" s="276" t="e">
        <f>1000000000*MOR!#REF!/SUM(KMA.FROT!$B123:$T123)</f>
        <v>#REF!</v>
      </c>
      <c r="M11" s="276" t="e">
        <f>1000000000*MOR!F11/SUM(KMA.FROT!$B160:$T160)</f>
        <v>#DIV/0!</v>
      </c>
      <c r="N11" s="3"/>
      <c r="O11" s="276">
        <f>1000000000*MOR!G11/SUM(KMA.FROT!$B12:$T12)</f>
        <v>0.68596390038807686</v>
      </c>
      <c r="P11" s="276">
        <f>1000000000*MOR!H11/SUM(KMA.FROT!$B49:$T49)</f>
        <v>1.7181889805612274</v>
      </c>
      <c r="Q11" s="276">
        <f>1000000000*MOR!I11/SUM(KMA.FROT!$B86:$T86)</f>
        <v>0.79360345124966081</v>
      </c>
      <c r="R11" s="276" t="e">
        <f>1000000000*MOR!J11/SUM(KMA.FROT!$B123:$T123)</f>
        <v>#DIV/0!</v>
      </c>
      <c r="S11" s="276" t="e">
        <f>1000000000*MOR!K11/SUM(KMA.FROT!$B160:$T160)</f>
        <v>#DIV/0!</v>
      </c>
      <c r="T11" s="3"/>
      <c r="U11" s="276">
        <f>1000000000*MOR!L11/SUM(KMA.FROT!$D12:$G12)</f>
        <v>27.462470329535417</v>
      </c>
      <c r="V11" s="276">
        <f>1000000000*MOR!M11/SUM(KMA.FROT!$D49:$G49)</f>
        <v>24.841137061874623</v>
      </c>
      <c r="W11" s="276">
        <f>1000000000*MOR!N11/SUM(KMA.FROT!$D86:$G86)</f>
        <v>20.64645924621766</v>
      </c>
      <c r="X11" s="157">
        <f>1000000000*MOR!O11/SUM(KMA.FROT!$D123:$G123)</f>
        <v>0</v>
      </c>
      <c r="Y11" s="276" t="e">
        <f>1000000000*MOR!P11/SUM(KMA.FROT!$D160:$G160)</f>
        <v>#DIV/0!</v>
      </c>
      <c r="Z11" s="3"/>
      <c r="AA11" s="276">
        <f>1000000000*MOR!Q11/SUM(KMA.FROT!$B12:$T12)</f>
        <v>0</v>
      </c>
      <c r="AB11" s="276">
        <f>1000000000*MOR!R11/SUM(KMA.FROT!$B49:$T49)</f>
        <v>0.64432086771046027</v>
      </c>
      <c r="AC11" s="276">
        <f>1000000000*MOR!S11/SUM(KMA.FROT!$B86:$T86)</f>
        <v>0</v>
      </c>
      <c r="AD11" s="276" t="e">
        <f>1000000000*MOR!T11/SUM(KMA.FROT!$B123:$T123)</f>
        <v>#DIV/0!</v>
      </c>
      <c r="AE11" s="276" t="e">
        <f>1000000000*MOR!U11/SUM(KMA.FROT!$B160:$T160)</f>
        <v>#DIV/0!</v>
      </c>
      <c r="AF11" s="3"/>
      <c r="AG11" s="276">
        <f>1000000000*MOR!BM11/(SUM(KMA.FROT!$B12:$C12,KMA.FROT!$H12:$I12,KMA.FROT!$T12:$T12))</f>
        <v>26.613183435298705</v>
      </c>
      <c r="AH11" s="276">
        <f>1000000000*MOR!BN11/(SUM(KMA.FROT!$B49:$C49,KMA.FROT!$H49:$I49,KMA.FROT!$T49:$T49))</f>
        <v>38.326976586340727</v>
      </c>
      <c r="AI11" s="276">
        <f>1000000000*MOR!BO11/(SUM(KMA.FROT!$B86:$C86,KMA.FROT!$H86:$I86,KMA.FROT!$T86:$T86))</f>
        <v>36.268913346469617</v>
      </c>
      <c r="AJ11" s="276" t="e">
        <f>1000000000*MOR!BP11/(SUM(KMA.FROT!$B123:$C123,KMA.FROT!$H123:$I123,KMA.FROT!$T123:$T123))</f>
        <v>#DIV/0!</v>
      </c>
      <c r="AK11" s="276" t="e">
        <f>1000000000*MOR!BQ11/(SUM(KMA.FROT!$B160:$C160,KMA.FROT!$H160:$I160,KMA.FROT!$T160:$T160))</f>
        <v>#DIV/0!</v>
      </c>
      <c r="AL11" s="3"/>
      <c r="AM11" s="276">
        <f>1000000000*MOR!AF11/SUM(KMA.FROT!$J12:$L12)</f>
        <v>0</v>
      </c>
      <c r="AN11" s="276">
        <f>1000000000*MOR!AG11/SUM(KMA.FROT!$J49:$L49)</f>
        <v>0</v>
      </c>
      <c r="AO11" s="276">
        <f>1000000000*MOR!AH11/SUM(KMA.FROT!$J86:$L86)</f>
        <v>0</v>
      </c>
      <c r="AP11" s="276" t="e">
        <f>1000000000*MOR!AI11/SUM(KMA.FROT!$J123:$L123)</f>
        <v>#DIV/0!</v>
      </c>
      <c r="AQ11" s="276" t="e">
        <f>1000000000*MOR!AJ11/SUM(KMA.FROT!$J160:$L160)</f>
        <v>#DIV/0!</v>
      </c>
      <c r="AR11" s="3"/>
      <c r="AS11" s="276">
        <f>1000000000*MOR!AK11/SUM(KMA.FROT!$M12:$O12)</f>
        <v>0</v>
      </c>
      <c r="AT11" s="276">
        <f>1000000000*MOR!AL11/SUM(KMA.FROT!$M49:$O49)</f>
        <v>0</v>
      </c>
      <c r="AU11" s="157">
        <f>1000000000*MOR!AM11/SUM(KMA.FROT!$M86:$O86)</f>
        <v>0</v>
      </c>
      <c r="AV11" s="276" t="e">
        <f>1000000000*MOR!AN11/SUM(KMA.FROT!$M123:$O123)</f>
        <v>#DIV/0!</v>
      </c>
      <c r="AW11" s="276" t="e">
        <f>1000000000*MOR!AO11/SUM(KMA.FROT!$M160:$O160)</f>
        <v>#DIV/0!</v>
      </c>
      <c r="AX11" s="3"/>
      <c r="AY11" s="276">
        <f>1000000000*MOR!AU11/SUM(KMA.FROT!$B12:$T12)</f>
        <v>7.5456029042688462</v>
      </c>
      <c r="AZ11" s="276">
        <f>1000000000*MOR!AV11/SUM(KMA.FROT!$B49:$T49)</f>
        <v>4.9397933191135284</v>
      </c>
      <c r="BA11" s="276">
        <f>1000000000*MOR!AW11/SUM(KMA.FROT!$B86:$T86)</f>
        <v>4.7616207074979648</v>
      </c>
      <c r="BB11" s="276" t="e">
        <f>1000000000*MOR!AX11/SUM(KMA.FROT!$B123:$T123)</f>
        <v>#DIV/0!</v>
      </c>
      <c r="BC11" s="276" t="e">
        <f>1000000000*MOR!AY11/SUM(KMA.FROT!$B160:$T160)</f>
        <v>#DIV/0!</v>
      </c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</row>
    <row r="12" spans="1:187" s="273" customFormat="1">
      <c r="A12" s="73" t="s">
        <v>18</v>
      </c>
      <c r="B12" s="3"/>
      <c r="C12" s="276">
        <f>1000000000*MOR!BA25/SUM(KMA.FROT!$B26:$T26)</f>
        <v>29.166243174263506</v>
      </c>
      <c r="D12" s="276">
        <f>1000000000*MOR!BB25/SUM(KMA.FROT!$B63:$T63)</f>
        <v>28.759804291809182</v>
      </c>
      <c r="E12" s="276">
        <f>1000000000*MOR!BC25/SUM(KMA.FROT!$B100:$T100)</f>
        <v>27.818665071285992</v>
      </c>
      <c r="F12" s="276" t="e">
        <f>1000000000*MOR!BD25/SUM(KMA.FROT!$B137:$T137)</f>
        <v>#DIV/0!</v>
      </c>
      <c r="G12" s="276" t="e">
        <f>1000000000*MOR!BE25/SUM(KMA.FROT!$B174:$T174)</f>
        <v>#DIV/0!</v>
      </c>
      <c r="H12" s="3"/>
      <c r="I12" s="276">
        <f>1000000000*MOR!B25/SUM(KMA.FROT!B26:T26)</f>
        <v>4.4885293815958978</v>
      </c>
      <c r="J12" s="276">
        <f>1000000000*MOR!C25/SUM(KMA.FROT!$B63:$T63)</f>
        <v>4.0325616643189068</v>
      </c>
      <c r="K12" s="276">
        <f>1000000000*MOR!E25/SUM(KMA.FROT!$B100:$T100)</f>
        <v>0</v>
      </c>
      <c r="L12" s="276" t="e">
        <f>1000000000*MOR!#REF!/SUM(KMA.FROT!$B137:$T137)</f>
        <v>#REF!</v>
      </c>
      <c r="M12" s="276" t="e">
        <f>1000000000*MOR!F25/SUM(KMA.FROT!$B174:$T174)</f>
        <v>#DIV/0!</v>
      </c>
      <c r="N12" s="3"/>
      <c r="O12" s="276">
        <f>1000000000*MOR!G25/SUM(KMA.FROT!$B26:$T26)</f>
        <v>1.0393520904105253</v>
      </c>
      <c r="P12" s="276">
        <f>1000000000*MOR!H25/SUM(KMA.FROT!$B63:$T63)</f>
        <v>1.247483104789302</v>
      </c>
      <c r="Q12" s="276">
        <f>1000000000*MOR!I25/SUM(KMA.FROT!$B100:$T100)</f>
        <v>1.070945193678815</v>
      </c>
      <c r="R12" s="276" t="e">
        <f>1000000000*MOR!J25/SUM(KMA.FROT!$B137:$T137)</f>
        <v>#DIV/0!</v>
      </c>
      <c r="S12" s="276" t="e">
        <f>1000000000*MOR!K25/SUM(KMA.FROT!$B174:$T174)</f>
        <v>#DIV/0!</v>
      </c>
      <c r="T12" s="3"/>
      <c r="U12" s="276">
        <f>1000000000*MOR!L25/SUM(KMA.FROT!$D26:$G26)</f>
        <v>21.812416364829257</v>
      </c>
      <c r="V12" s="276">
        <f>1000000000*MOR!M25/SUM(KMA.FROT!$D63:$G63)</f>
        <v>21.558932807353212</v>
      </c>
      <c r="W12" s="276">
        <f>1000000000*MOR!N25/SUM(KMA.FROT!$D100:$G100)</f>
        <v>44.006183137830376</v>
      </c>
      <c r="X12" s="157">
        <f>1000000000*MOR!O25/SUM(KMA.FROT!$D137:$G137)</f>
        <v>0</v>
      </c>
      <c r="Y12" s="276" t="e">
        <f>1000000000*MOR!P25/SUM(KMA.FROT!$D174:$G174)</f>
        <v>#DIV/0!</v>
      </c>
      <c r="Z12" s="3"/>
      <c r="AA12" s="276">
        <f>1000000000*MOR!Q25/SUM(KMA.FROT!$B26:$T26)</f>
        <v>4.5989030549138291E-2</v>
      </c>
      <c r="AB12" s="276">
        <f>1000000000*MOR!R25/SUM(KMA.FROT!$B63:$T63)</f>
        <v>3.8681646660133399E-2</v>
      </c>
      <c r="AC12" s="276">
        <f>1000000000*MOR!S25/SUM(KMA.FROT!$B100:$T100)</f>
        <v>5.1819928726394272E-2</v>
      </c>
      <c r="AD12" s="276" t="e">
        <f>1000000000*MOR!T25/SUM(KMA.FROT!$B137:$T137)</f>
        <v>#DIV/0!</v>
      </c>
      <c r="AE12" s="276" t="e">
        <f>1000000000*MOR!U25/SUM(KMA.FROT!$B174:$T174)</f>
        <v>#DIV/0!</v>
      </c>
      <c r="AF12" s="3"/>
      <c r="AG12" s="276">
        <f>1000000000*MOR!BM25/(SUM(KMA.FROT!$B26:$C26,KMA.FROT!$H26:$I26,KMA.FROT!$T26:$T26))</f>
        <v>25.459428534776336</v>
      </c>
      <c r="AH12" s="276">
        <f>1000000000*MOR!BN25/(SUM(KMA.FROT!$B63:$C63,KMA.FROT!$H63:$I63,KMA.FROT!$T63:$T63))</f>
        <v>26.036624265825143</v>
      </c>
      <c r="AI12" s="276">
        <f>1000000000*MOR!BO25/(SUM(KMA.FROT!$B100:$C100,KMA.FROT!$H100:$I100,KMA.FROT!$T100:$T100))</f>
        <v>21.307439168893417</v>
      </c>
      <c r="AJ12" s="276" t="e">
        <f>1000000000*MOR!BP25/(SUM(KMA.FROT!$B137:$C137,KMA.FROT!$H137:$I137,KMA.FROT!$T137:$T137))</f>
        <v>#DIV/0!</v>
      </c>
      <c r="AK12" s="276" t="e">
        <f>1000000000*MOR!BQ25/(SUM(KMA.FROT!$B174:$C174,KMA.FROT!$H174:$I174,KMA.FROT!$T174:$T174))</f>
        <v>#DIV/0!</v>
      </c>
      <c r="AL12" s="3"/>
      <c r="AM12" s="276">
        <f>1000000000*MOR!AF25/SUM(KMA.FROT!$J26:$L26)</f>
        <v>9.877909112244307</v>
      </c>
      <c r="AN12" s="276">
        <f>1000000000*MOR!AG25/SUM(KMA.FROT!$J63:$L63)</f>
        <v>7.7926557017698803</v>
      </c>
      <c r="AO12" s="276">
        <f>1000000000*MOR!AH25/SUM(KMA.FROT!$J100:$L100)</f>
        <v>9.2513307645689746</v>
      </c>
      <c r="AP12" s="276" t="e">
        <f>1000000000*MOR!AI25/SUM(KMA.FROT!$J137:$L137)</f>
        <v>#DIV/0!</v>
      </c>
      <c r="AQ12" s="276" t="e">
        <f>1000000000*MOR!AJ25/SUM(KMA.FROT!$J174:$L174)</f>
        <v>#DIV/0!</v>
      </c>
      <c r="AR12" s="3"/>
      <c r="AS12" s="276">
        <f>1000000000*MOR!AK25/SUM(KMA.FROT!$M26:$O26)</f>
        <v>1.9976865604235838</v>
      </c>
      <c r="AT12" s="276">
        <f>1000000000*MOR!AL25/SUM(KMA.FROT!$M63:$O63)</f>
        <v>2.7286765499544661</v>
      </c>
      <c r="AU12" s="157">
        <f>1000000000*MOR!AM25/SUM(KMA.FROT!$M100:$O100)</f>
        <v>0.40018831179958375</v>
      </c>
      <c r="AV12" s="276" t="e">
        <f>1000000000*MOR!AN25/SUM(KMA.FROT!$M137:$O137)</f>
        <v>#DIV/0!</v>
      </c>
      <c r="AW12" s="276" t="e">
        <f>1000000000*MOR!AO25/SUM(KMA.FROT!$M174:$O174)</f>
        <v>#DIV/0!</v>
      </c>
      <c r="AX12" s="3"/>
      <c r="AY12" s="276">
        <f>1000000000*MOR!AU25/SUM(KMA.FROT!$B26:$T26)</f>
        <v>2.8697155062662296</v>
      </c>
      <c r="AZ12" s="276">
        <f>1000000000*MOR!AV25/SUM(KMA.FROT!$B63:$T63)</f>
        <v>3.0365092628204717</v>
      </c>
      <c r="BA12" s="276">
        <f>1000000000*MOR!AW25/SUM(KMA.FROT!$B100:$T100)</f>
        <v>3.6878515943617258</v>
      </c>
      <c r="BB12" s="276" t="e">
        <f>1000000000*MOR!AX25/SUM(KMA.FROT!$B137:$T137)</f>
        <v>#DIV/0!</v>
      </c>
      <c r="BC12" s="276" t="e">
        <f>1000000000*MOR!AY25/SUM(KMA.FROT!$B174:$T174)</f>
        <v>#DIV/0!</v>
      </c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</row>
    <row r="13" spans="1:187" s="273" customFormat="1">
      <c r="A13" s="73" t="s">
        <v>19</v>
      </c>
      <c r="B13" s="3"/>
      <c r="C13" s="276">
        <f>1000000000*MOR!BA10/SUM(KMA.FROT!$B11:$T11)</f>
        <v>29.950063335092537</v>
      </c>
      <c r="D13" s="276">
        <f>1000000000*MOR!BB10/SUM(KMA.FROT!$B48:$T48)</f>
        <v>32.483150614129123</v>
      </c>
      <c r="E13" s="276">
        <f>1000000000*MOR!BC10/SUM(KMA.FROT!$B85:$T85)</f>
        <v>27.424784095318437</v>
      </c>
      <c r="F13" s="276" t="e">
        <f>1000000000*MOR!BD10/SUM(KMA.FROT!$B122:$T122)</f>
        <v>#DIV/0!</v>
      </c>
      <c r="G13" s="276" t="e">
        <f>1000000000*MOR!BE10/SUM(KMA.FROT!$B159:$T159)</f>
        <v>#DIV/0!</v>
      </c>
      <c r="H13" s="3"/>
      <c r="I13" s="276">
        <f>1000000000*MOR!B10/SUM(KMA.FROT!B11:T11)</f>
        <v>3.7537412713315979</v>
      </c>
      <c r="J13" s="276">
        <f>1000000000*MOR!C10/SUM(KMA.FROT!$B48:$T48)</f>
        <v>2.894538173536259</v>
      </c>
      <c r="K13" s="276">
        <f>1000000000*MOR!E10/SUM(KMA.FROT!$B85:$T85)</f>
        <v>0</v>
      </c>
      <c r="L13" s="276" t="e">
        <f>1000000000*MOR!#REF!/SUM(KMA.FROT!$B122:$T122)</f>
        <v>#REF!</v>
      </c>
      <c r="M13" s="276" t="e">
        <f>1000000000*MOR!F10/SUM(KMA.FROT!$B159:$T159)</f>
        <v>#DIV/0!</v>
      </c>
      <c r="N13" s="3"/>
      <c r="O13" s="276">
        <f>1000000000*MOR!G10/SUM(KMA.FROT!$B11:$T11)</f>
        <v>1.5973367112049353</v>
      </c>
      <c r="P13" s="276">
        <f>1000000000*MOR!H10/SUM(KMA.FROT!$B48:$T48)</f>
        <v>1.9296921156908391</v>
      </c>
      <c r="Q13" s="276">
        <f>1000000000*MOR!I10/SUM(KMA.FROT!$B85:$T85)</f>
        <v>1.1244786189424416</v>
      </c>
      <c r="R13" s="276" t="e">
        <f>1000000000*MOR!J10/SUM(KMA.FROT!$B122:$T122)</f>
        <v>#DIV/0!</v>
      </c>
      <c r="S13" s="276" t="e">
        <f>1000000000*MOR!K10/SUM(KMA.FROT!$B159:$T159)</f>
        <v>#DIV/0!</v>
      </c>
      <c r="T13" s="3"/>
      <c r="U13" s="276">
        <f>1000000000*MOR!L10/SUM(KMA.FROT!$D11:$G11)</f>
        <v>29.873247644030407</v>
      </c>
      <c r="V13" s="276">
        <f>1000000000*MOR!M10/SUM(KMA.FROT!$D48:$G48)</f>
        <v>33.740132758309286</v>
      </c>
      <c r="W13" s="276">
        <f>1000000000*MOR!N10/SUM(KMA.FROT!$D85:$G85)</f>
        <v>39.545609130249908</v>
      </c>
      <c r="X13" s="157">
        <f>1000000000*MOR!O10/SUM(KMA.FROT!$D122:$G122)</f>
        <v>0</v>
      </c>
      <c r="Y13" s="276" t="e">
        <f>1000000000*MOR!P10/SUM(KMA.FROT!$D159:$G159)</f>
        <v>#DIV/0!</v>
      </c>
      <c r="Z13" s="3"/>
      <c r="AA13" s="276">
        <f>1000000000*MOR!Q10/SUM(KMA.FROT!$B11:$T11)</f>
        <v>7.9866835560246763E-2</v>
      </c>
      <c r="AB13" s="276">
        <f>1000000000*MOR!R10/SUM(KMA.FROT!$B48:$T48)</f>
        <v>0.24121151446135489</v>
      </c>
      <c r="AC13" s="276">
        <f>1000000000*MOR!S10/SUM(KMA.FROT!$B85:$T85)</f>
        <v>0</v>
      </c>
      <c r="AD13" s="276" t="e">
        <f>1000000000*MOR!T10/SUM(KMA.FROT!$B122:$T122)</f>
        <v>#DIV/0!</v>
      </c>
      <c r="AE13" s="276" t="e">
        <f>1000000000*MOR!U10/SUM(KMA.FROT!$B159:$T159)</f>
        <v>#DIV/0!</v>
      </c>
      <c r="AF13" s="3"/>
      <c r="AG13" s="276">
        <f>1000000000*MOR!BM10/(SUM(KMA.FROT!$B11:$C11,KMA.FROT!$H11:$I11,KMA.FROT!$T11:$T11))</f>
        <v>20.033399773371709</v>
      </c>
      <c r="AH13" s="276">
        <f>1000000000*MOR!BN10/(SUM(KMA.FROT!$B48:$C48,KMA.FROT!$H48:$I48,KMA.FROT!$T48:$T48))</f>
        <v>17.020989208536321</v>
      </c>
      <c r="AI13" s="276">
        <f>1000000000*MOR!BO10/(SUM(KMA.FROT!$B85:$C85,KMA.FROT!$H85:$I85,KMA.FROT!$T85:$T85))</f>
        <v>15.991906658262705</v>
      </c>
      <c r="AJ13" s="276" t="e">
        <f>1000000000*MOR!BP10/(SUM(KMA.FROT!$B122:$C122,KMA.FROT!$H122:$I122,KMA.FROT!$T122:$T122))</f>
        <v>#DIV/0!</v>
      </c>
      <c r="AK13" s="276" t="e">
        <f>1000000000*MOR!BQ10/(SUM(KMA.FROT!$B159:$C159,KMA.FROT!$H159:$I159,KMA.FROT!$T159:$T159))</f>
        <v>#DIV/0!</v>
      </c>
      <c r="AL13" s="3"/>
      <c r="AM13" s="276">
        <f>1000000000*MOR!AF10/SUM(KMA.FROT!$J11:$L11)</f>
        <v>8.5617484168544866</v>
      </c>
      <c r="AN13" s="276">
        <f>1000000000*MOR!AG10/SUM(KMA.FROT!$J48:$L48)</f>
        <v>5.1030112474884115</v>
      </c>
      <c r="AO13" s="276">
        <f>1000000000*MOR!AH10/SUM(KMA.FROT!$J85:$L85)</f>
        <v>5.3867782393427648</v>
      </c>
      <c r="AP13" s="276" t="e">
        <f>1000000000*MOR!AI10/SUM(KMA.FROT!$J122:$L122)</f>
        <v>#DIV/0!</v>
      </c>
      <c r="AQ13" s="276" t="e">
        <f>1000000000*MOR!AJ10/SUM(KMA.FROT!$J159:$L159)</f>
        <v>#DIV/0!</v>
      </c>
      <c r="AR13" s="3"/>
      <c r="AS13" s="276">
        <f>1000000000*MOR!AK10/SUM(KMA.FROT!$M11:$O11)</f>
        <v>1.1874323918401222</v>
      </c>
      <c r="AT13" s="276">
        <f>1000000000*MOR!AL10/SUM(KMA.FROT!$M48:$O48)</f>
        <v>1.1091003240701081</v>
      </c>
      <c r="AU13" s="157">
        <f>1000000000*MOR!AM10/SUM(KMA.FROT!$M85:$O85)</f>
        <v>0.72509036050428388</v>
      </c>
      <c r="AV13" s="276" t="e">
        <f>1000000000*MOR!AN10/SUM(KMA.FROT!$M122:$O122)</f>
        <v>#DIV/0!</v>
      </c>
      <c r="AW13" s="276" t="e">
        <f>1000000000*MOR!AO10/SUM(KMA.FROT!$M159:$O159)</f>
        <v>#DIV/0!</v>
      </c>
      <c r="AX13" s="3"/>
      <c r="AY13" s="276">
        <f>1000000000*MOR!AU10/SUM(KMA.FROT!$B11:$T11)</f>
        <v>4.4725427913738187</v>
      </c>
      <c r="AZ13" s="276">
        <f>1000000000*MOR!AV10/SUM(KMA.FROT!$B48:$T48)</f>
        <v>7.5579607864557872</v>
      </c>
      <c r="BA13" s="276">
        <f>1000000000*MOR!AW10/SUM(KMA.FROT!$B85:$T85)</f>
        <v>8.0587634357541642</v>
      </c>
      <c r="BB13" s="276" t="e">
        <f>1000000000*MOR!AX10/SUM(KMA.FROT!$B122:$T122)</f>
        <v>#DIV/0!</v>
      </c>
      <c r="BC13" s="276" t="e">
        <f>1000000000*MOR!AY10/SUM(KMA.FROT!$B159:$T159)</f>
        <v>#DIV/0!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</row>
    <row r="14" spans="1:187" s="273" customFormat="1">
      <c r="A14" s="73" t="s">
        <v>20</v>
      </c>
      <c r="B14" s="3"/>
      <c r="C14" s="276">
        <f>1000000000*MOR!BA34/SUM(KMA.FROT!$B35:$T35)</f>
        <v>30.400723920744504</v>
      </c>
      <c r="D14" s="276">
        <f>1000000000*MOR!BB34/SUM(KMA.FROT!$B72:$T72)</f>
        <v>33.799965378408899</v>
      </c>
      <c r="E14" s="276">
        <f>1000000000*MOR!BC34/SUM(KMA.FROT!$B109:$T109)</f>
        <v>31.072914114395488</v>
      </c>
      <c r="F14" s="276" t="e">
        <f>1000000000*MOR!BD34/SUM(KMA.FROT!$B146:$T146)</f>
        <v>#DIV/0!</v>
      </c>
      <c r="G14" s="276" t="e">
        <f>1000000000*MOR!BE34/SUM(KMA.FROT!$B183:$T183)</f>
        <v>#DIV/0!</v>
      </c>
      <c r="H14" s="3"/>
      <c r="I14" s="276">
        <f>1000000000*MOR!B34/SUM(KMA.FROT!B35:T35)</f>
        <v>4.2419614773131862</v>
      </c>
      <c r="J14" s="276">
        <f>1000000000*MOR!C34/SUM(KMA.FROT!$B72:$T72)</f>
        <v>3.939339171598204</v>
      </c>
      <c r="K14" s="276">
        <f>1000000000*MOR!E34/SUM(KMA.FROT!$B109:$T109)</f>
        <v>0</v>
      </c>
      <c r="L14" s="276" t="e">
        <f>1000000000*MOR!#REF!/SUM(KMA.FROT!$B146:$T146)</f>
        <v>#REF!</v>
      </c>
      <c r="M14" s="276" t="e">
        <f>1000000000*MOR!F34/SUM(KMA.FROT!$B183:$T183)</f>
        <v>#DIV/0!</v>
      </c>
      <c r="N14" s="3"/>
      <c r="O14" s="276">
        <f>1000000000*MOR!G34/SUM(KMA.FROT!$B35:$T35)</f>
        <v>1.1852539421904491</v>
      </c>
      <c r="P14" s="276">
        <f>1000000000*MOR!H34/SUM(KMA.FROT!$B72:$T72)</f>
        <v>1.3058582889275814</v>
      </c>
      <c r="Q14" s="276">
        <f>1000000000*MOR!I34/SUM(KMA.FROT!$B109:$T109)</f>
        <v>1.2108749505010232</v>
      </c>
      <c r="R14" s="276" t="e">
        <f>1000000000*MOR!J34/SUM(KMA.FROT!$B146:$T146)</f>
        <v>#DIV/0!</v>
      </c>
      <c r="S14" s="276" t="e">
        <f>1000000000*MOR!K34/SUM(KMA.FROT!$B183:$T183)</f>
        <v>#DIV/0!</v>
      </c>
      <c r="T14" s="3"/>
      <c r="U14" s="276">
        <f>1000000000*MOR!L34/SUM(KMA.FROT!$D35:$G35)</f>
        <v>27.665502632883257</v>
      </c>
      <c r="V14" s="276">
        <f>1000000000*MOR!M34/SUM(KMA.FROT!$D72:$G72)</f>
        <v>29.078504347409602</v>
      </c>
      <c r="W14" s="276">
        <f>1000000000*MOR!N34/SUM(KMA.FROT!$D109:$G109)</f>
        <v>69.180438968565724</v>
      </c>
      <c r="X14" s="157">
        <f>1000000000*MOR!O34/SUM(KMA.FROT!$D146:$G146)</f>
        <v>0</v>
      </c>
      <c r="Y14" s="276" t="e">
        <f>1000000000*MOR!P34/SUM(KMA.FROT!$D183:$G183)</f>
        <v>#DIV/0!</v>
      </c>
      <c r="Z14" s="3"/>
      <c r="AA14" s="276">
        <f>1000000000*MOR!Q34/SUM(KMA.FROT!$B35:$T35)</f>
        <v>2.0793928810358759E-2</v>
      </c>
      <c r="AB14" s="276">
        <f>1000000000*MOR!R34/SUM(KMA.FROT!$B72:$T72)</f>
        <v>4.3528609630919382E-2</v>
      </c>
      <c r="AC14" s="276">
        <f>1000000000*MOR!S34/SUM(KMA.FROT!$B109:$T109)</f>
        <v>0</v>
      </c>
      <c r="AD14" s="276" t="e">
        <f>1000000000*MOR!T34/SUM(KMA.FROT!$B146:$T146)</f>
        <v>#DIV/0!</v>
      </c>
      <c r="AE14" s="276" t="e">
        <f>1000000000*MOR!U34/SUM(KMA.FROT!$B183:$T183)</f>
        <v>#DIV/0!</v>
      </c>
      <c r="AF14" s="3"/>
      <c r="AG14" s="276">
        <f>1000000000*MOR!BM34/(SUM(KMA.FROT!$B35:$C35,KMA.FROT!$H35:$I35,KMA.FROT!$T35:$T35))</f>
        <v>19.095340670701553</v>
      </c>
      <c r="AH14" s="276">
        <f>1000000000*MOR!BN34/(SUM(KMA.FROT!$B72:$C72,KMA.FROT!$H72:$I72,KMA.FROT!$T72:$T72))</f>
        <v>21.094442606719667</v>
      </c>
      <c r="AI14" s="276">
        <f>1000000000*MOR!BO34/(SUM(KMA.FROT!$B109:$C109,KMA.FROT!$H109:$I109,KMA.FROT!$T109:$T109))</f>
        <v>13.359893332576869</v>
      </c>
      <c r="AJ14" s="276" t="e">
        <f>1000000000*MOR!BP34/(SUM(KMA.FROT!$B146:$C146,KMA.FROT!$H146:$I146,KMA.FROT!$T146:$T146))</f>
        <v>#DIV/0!</v>
      </c>
      <c r="AK14" s="276" t="e">
        <f>1000000000*MOR!BQ34/(SUM(KMA.FROT!$B183:$C183,KMA.FROT!$H183:$I183,KMA.FROT!$T183:$T183))</f>
        <v>#DIV/0!</v>
      </c>
      <c r="AL14" s="3"/>
      <c r="AM14" s="276">
        <f>1000000000*MOR!AF34/SUM(KMA.FROT!$J35:$L35)</f>
        <v>7.6162444464668067</v>
      </c>
      <c r="AN14" s="276">
        <f>1000000000*MOR!AG34/SUM(KMA.FROT!$J72:$L72)</f>
        <v>7.6102468483056045</v>
      </c>
      <c r="AO14" s="276">
        <f>1000000000*MOR!AH34/SUM(KMA.FROT!$J109:$L109)</f>
        <v>9.8184276536700548</v>
      </c>
      <c r="AP14" s="276" t="e">
        <f>1000000000*MOR!AI34/SUM(KMA.FROT!$J146:$L146)</f>
        <v>#DIV/0!</v>
      </c>
      <c r="AQ14" s="276" t="e">
        <f>1000000000*MOR!AJ34/SUM(KMA.FROT!$J183:$L183)</f>
        <v>#DIV/0!</v>
      </c>
      <c r="AR14" s="3"/>
      <c r="AS14" s="276">
        <f>1000000000*MOR!AK34/SUM(KMA.FROT!$M35:$O35)</f>
        <v>1.4683802758214652</v>
      </c>
      <c r="AT14" s="276">
        <f>1000000000*MOR!AL34/SUM(KMA.FROT!$M72:$O72)</f>
        <v>0.44741109754242037</v>
      </c>
      <c r="AU14" s="157">
        <f>1000000000*MOR!AM34/SUM(KMA.FROT!$M109:$O109)</f>
        <v>0.13070212448961602</v>
      </c>
      <c r="AV14" s="276" t="e">
        <f>1000000000*MOR!AN34/SUM(KMA.FROT!$M146:$O146)</f>
        <v>#DIV/0!</v>
      </c>
      <c r="AW14" s="276" t="e">
        <f>1000000000*MOR!AO34/SUM(KMA.FROT!$M183:$O183)</f>
        <v>#DIV/0!</v>
      </c>
      <c r="AX14" s="3"/>
      <c r="AY14" s="276">
        <f>1000000000*MOR!AU34/SUM(KMA.FROT!$B35:$T35)</f>
        <v>4.6994279111410791</v>
      </c>
      <c r="AZ14" s="276">
        <f>1000000000*MOR!AV34/SUM(KMA.FROT!$B72:$T72)</f>
        <v>8.0527927817200862</v>
      </c>
      <c r="BA14" s="276">
        <f>1000000000*MOR!AW34/SUM(KMA.FROT!$B109:$T109)</f>
        <v>8.3270938903685749</v>
      </c>
      <c r="BB14" s="276" t="e">
        <f>1000000000*MOR!AX34/SUM(KMA.FROT!$B146:$T146)</f>
        <v>#DIV/0!</v>
      </c>
      <c r="BC14" s="276" t="e">
        <f>1000000000*MOR!AY34/SUM(KMA.FROT!$B183:$T183)</f>
        <v>#DIV/0!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</row>
    <row r="15" spans="1:187" s="273" customFormat="1">
      <c r="A15" s="73" t="s">
        <v>21</v>
      </c>
      <c r="B15" s="3"/>
      <c r="C15" s="276">
        <f>1000000000*MOR!BA21/SUM(KMA.FROT!$B22:$T22)</f>
        <v>31.1554949395458</v>
      </c>
      <c r="D15" s="276">
        <f>1000000000*MOR!BB21/SUM(KMA.FROT!$B59:$T59)</f>
        <v>33.015306536736325</v>
      </c>
      <c r="E15" s="276">
        <f>1000000000*MOR!BC21/SUM(KMA.FROT!$B96:$T96)</f>
        <v>30.453521093860843</v>
      </c>
      <c r="F15" s="276" t="e">
        <f>1000000000*MOR!BD21/SUM(KMA.FROT!$B133:$T133)</f>
        <v>#DIV/0!</v>
      </c>
      <c r="G15" s="276" t="e">
        <f>1000000000*MOR!BE21/SUM(KMA.FROT!$B170:$T170)</f>
        <v>#DIV/0!</v>
      </c>
      <c r="H15" s="3"/>
      <c r="I15" s="276">
        <f>1000000000*MOR!B21/SUM(KMA.FROT!B22:T22)</f>
        <v>2.6664612786097757</v>
      </c>
      <c r="J15" s="276">
        <f>1000000000*MOR!C21/SUM(KMA.FROT!$B59:$T59)</f>
        <v>3.3166061361104981</v>
      </c>
      <c r="K15" s="276">
        <f>1000000000*MOR!E21/SUM(KMA.FROT!$B96:$T96)</f>
        <v>0</v>
      </c>
      <c r="L15" s="276" t="e">
        <f>1000000000*MOR!#REF!/SUM(KMA.FROT!$B133:$T133)</f>
        <v>#REF!</v>
      </c>
      <c r="M15" s="276" t="e">
        <f>1000000000*MOR!F21/SUM(KMA.FROT!$B170:$T170)</f>
        <v>#DIV/0!</v>
      </c>
      <c r="N15" s="3"/>
      <c r="O15" s="276">
        <f>1000000000*MOR!G21/SUM(KMA.FROT!$B22:$T22)</f>
        <v>0.56136026918100534</v>
      </c>
      <c r="P15" s="276">
        <f>1000000000*MOR!H21/SUM(KMA.FROT!$B59:$T59)</f>
        <v>1.0552837705806131</v>
      </c>
      <c r="Q15" s="276">
        <f>1000000000*MOR!I21/SUM(KMA.FROT!$B96:$T96)</f>
        <v>1.0501214170296842</v>
      </c>
      <c r="R15" s="276" t="e">
        <f>1000000000*MOR!J21/SUM(KMA.FROT!$B133:$T133)</f>
        <v>#DIV/0!</v>
      </c>
      <c r="S15" s="276" t="e">
        <f>1000000000*MOR!K21/SUM(KMA.FROT!$B170:$T170)</f>
        <v>#DIV/0!</v>
      </c>
      <c r="T15" s="3"/>
      <c r="U15" s="276">
        <f>1000000000*MOR!L21/SUM(KMA.FROT!$D22:$G22)</f>
        <v>37.688798063555566</v>
      </c>
      <c r="V15" s="276">
        <f>1000000000*MOR!M21/SUM(KMA.FROT!$D59:$G59)</f>
        <v>34.669788412777251</v>
      </c>
      <c r="W15" s="276">
        <f>1000000000*MOR!N21/SUM(KMA.FROT!$D96:$G96)</f>
        <v>38.932104336347514</v>
      </c>
      <c r="X15" s="157">
        <f>1000000000*MOR!O21/SUM(KMA.FROT!$D133:$G133)</f>
        <v>0</v>
      </c>
      <c r="Y15" s="276" t="e">
        <f>1000000000*MOR!P21/SUM(KMA.FROT!$D170:$G170)</f>
        <v>#DIV/0!</v>
      </c>
      <c r="Z15" s="3"/>
      <c r="AA15" s="276">
        <f>1000000000*MOR!Q21/SUM(KMA.FROT!$B22:$T22)</f>
        <v>0</v>
      </c>
      <c r="AB15" s="276">
        <f>1000000000*MOR!R21/SUM(KMA.FROT!$B59:$T59)</f>
        <v>7.5377412184329501E-2</v>
      </c>
      <c r="AC15" s="276">
        <f>1000000000*MOR!S21/SUM(KMA.FROT!$B96:$T96)</f>
        <v>7.0008094468645615E-2</v>
      </c>
      <c r="AD15" s="276" t="e">
        <f>1000000000*MOR!T21/SUM(KMA.FROT!$B133:$T133)</f>
        <v>#DIV/0!</v>
      </c>
      <c r="AE15" s="276" t="e">
        <f>1000000000*MOR!U21/SUM(KMA.FROT!$B170:$T170)</f>
        <v>#DIV/0!</v>
      </c>
      <c r="AF15" s="3"/>
      <c r="AG15" s="276">
        <f>1000000000*MOR!BM21/(SUM(KMA.FROT!$B22:$C22,KMA.FROT!$H22:$I22,KMA.FROT!$T22:$T22))</f>
        <v>5.0013334619341094</v>
      </c>
      <c r="AH15" s="276">
        <f>1000000000*MOR!BN21/(SUM(KMA.FROT!$B59:$C59,KMA.FROT!$H59:$I59,KMA.FROT!$T59:$T59))</f>
        <v>5.5887830039476416</v>
      </c>
      <c r="AI15" s="276">
        <f>1000000000*MOR!BO21/(SUM(KMA.FROT!$B96:$C96,KMA.FROT!$H96:$I96,KMA.FROT!$T96:$T96))</f>
        <v>7.8389439385368016</v>
      </c>
      <c r="AJ15" s="276" t="e">
        <f>1000000000*MOR!BP21/(SUM(KMA.FROT!$B133:$C133,KMA.FROT!$H133:$I133,KMA.FROT!$T133:$T133))</f>
        <v>#DIV/0!</v>
      </c>
      <c r="AK15" s="276" t="e">
        <f>1000000000*MOR!BQ21/(SUM(KMA.FROT!$B170:$C170,KMA.FROT!$H170:$I170,KMA.FROT!$T170:$T170))</f>
        <v>#DIV/0!</v>
      </c>
      <c r="AL15" s="3"/>
      <c r="AM15" s="276">
        <f>1000000000*MOR!AF21/SUM(KMA.FROT!$J22:$L22)</f>
        <v>2.851805824862105</v>
      </c>
      <c r="AN15" s="276">
        <f>1000000000*MOR!AG21/SUM(KMA.FROT!$J59:$L59)</f>
        <v>0.9689917927697671</v>
      </c>
      <c r="AO15" s="276">
        <f>1000000000*MOR!AH21/SUM(KMA.FROT!$J96:$L96)</f>
        <v>6.730721857826607</v>
      </c>
      <c r="AP15" s="276" t="e">
        <f>1000000000*MOR!AI21/SUM(KMA.FROT!$J133:$L133)</f>
        <v>#DIV/0!</v>
      </c>
      <c r="AQ15" s="276" t="e">
        <f>1000000000*MOR!AJ21/SUM(KMA.FROT!$J170:$L170)</f>
        <v>#DIV/0!</v>
      </c>
      <c r="AR15" s="3"/>
      <c r="AS15" s="276">
        <f>1000000000*MOR!AK21/SUM(KMA.FROT!$M22:$O22)</f>
        <v>0</v>
      </c>
      <c r="AT15" s="276">
        <f>1000000000*MOR!AL21/SUM(KMA.FROT!$M59:$O59)</f>
        <v>1.5518747774749233</v>
      </c>
      <c r="AU15" s="157">
        <f>1000000000*MOR!AM21/SUM(KMA.FROT!$M96:$O96)</f>
        <v>0</v>
      </c>
      <c r="AV15" s="276" t="e">
        <f>1000000000*MOR!AN21/SUM(KMA.FROT!$M133:$O133)</f>
        <v>#DIV/0!</v>
      </c>
      <c r="AW15" s="276" t="e">
        <f>1000000000*MOR!AO21/SUM(KMA.FROT!$M170:$O170)</f>
        <v>#DIV/0!</v>
      </c>
      <c r="AX15" s="3"/>
      <c r="AY15" s="276">
        <f>1000000000*MOR!AU21/SUM(KMA.FROT!$B22:$T22)</f>
        <v>10.736015148086729</v>
      </c>
      <c r="AZ15" s="276">
        <f>1000000000*MOR!AV21/SUM(KMA.FROT!$B59:$T59)</f>
        <v>12.437273010414369</v>
      </c>
      <c r="BA15" s="276">
        <f>1000000000*MOR!AW21/SUM(KMA.FROT!$B96:$T96)</f>
        <v>9.2410684698612222</v>
      </c>
      <c r="BB15" s="276" t="e">
        <f>1000000000*MOR!AX21/SUM(KMA.FROT!$B133:$T133)</f>
        <v>#DIV/0!</v>
      </c>
      <c r="BC15" s="276" t="e">
        <f>1000000000*MOR!AY21/SUM(KMA.FROT!$B170:$T170)</f>
        <v>#DIV/0!</v>
      </c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</row>
    <row r="16" spans="1:187" s="273" customFormat="1">
      <c r="A16" s="73" t="s">
        <v>22</v>
      </c>
      <c r="B16" s="3"/>
      <c r="C16" s="276">
        <f>1000000000*MOR!BA29/SUM(KMA.FROT!$B30:$T30)</f>
        <v>31.536498269446724</v>
      </c>
      <c r="D16" s="276">
        <f>1000000000*MOR!BB29/SUM(KMA.FROT!$B67:$T67)</f>
        <v>33.410584302774375</v>
      </c>
      <c r="E16" s="276">
        <f>1000000000*MOR!BC29/SUM(KMA.FROT!$B104:$T104)</f>
        <v>31.315751975248126</v>
      </c>
      <c r="F16" s="276" t="e">
        <f>1000000000*MOR!BD29/SUM(KMA.FROT!$B141:$T141)</f>
        <v>#DIV/0!</v>
      </c>
      <c r="G16" s="276" t="e">
        <f>1000000000*MOR!BE29/SUM(KMA.FROT!$B178:$T178)</f>
        <v>#DIV/0!</v>
      </c>
      <c r="H16" s="3"/>
      <c r="I16" s="276">
        <f>1000000000*MOR!B29/SUM(KMA.FROT!B30:T30)</f>
        <v>6.2143499747793971</v>
      </c>
      <c r="J16" s="276">
        <f>1000000000*MOR!C29/SUM(KMA.FROT!$B67:$T67)</f>
        <v>5.6618607627184758</v>
      </c>
      <c r="K16" s="276">
        <f>1000000000*MOR!E29/SUM(KMA.FROT!$B104:$T104)</f>
        <v>0</v>
      </c>
      <c r="L16" s="276" t="e">
        <f>1000000000*MOR!#REF!/SUM(KMA.FROT!$B141:$T141)</f>
        <v>#REF!</v>
      </c>
      <c r="M16" s="276" t="e">
        <f>1000000000*MOR!F29/SUM(KMA.FROT!$B178:$T178)</f>
        <v>#DIV/0!</v>
      </c>
      <c r="N16" s="3"/>
      <c r="O16" s="276">
        <f>1000000000*MOR!G29/SUM(KMA.FROT!$B30:$T30)</f>
        <v>1.8589935821989649</v>
      </c>
      <c r="P16" s="276">
        <f>1000000000*MOR!H29/SUM(KMA.FROT!$B67:$T67)</f>
        <v>1.7518133548015087</v>
      </c>
      <c r="Q16" s="276">
        <f>1000000000*MOR!I29/SUM(KMA.FROT!$B104:$T104)</f>
        <v>1.5405135483596311</v>
      </c>
      <c r="R16" s="276" t="e">
        <f>1000000000*MOR!J29/SUM(KMA.FROT!$B141:$T141)</f>
        <v>#DIV/0!</v>
      </c>
      <c r="S16" s="276" t="e">
        <f>1000000000*MOR!K29/SUM(KMA.FROT!$B178:$T178)</f>
        <v>#DIV/0!</v>
      </c>
      <c r="T16" s="3"/>
      <c r="U16" s="276">
        <f>1000000000*MOR!L29/SUM(KMA.FROT!$D30:$G30)</f>
        <v>49.314708318342859</v>
      </c>
      <c r="V16" s="276">
        <f>1000000000*MOR!M29/SUM(KMA.FROT!$D67:$G67)</f>
        <v>68.082851436443946</v>
      </c>
      <c r="W16" s="276">
        <f>1000000000*MOR!N29/SUM(KMA.FROT!$D104:$G104)</f>
        <v>72.943676082854893</v>
      </c>
      <c r="X16" s="157">
        <f>1000000000*MOR!O29/SUM(KMA.FROT!$D141:$G141)</f>
        <v>0</v>
      </c>
      <c r="Y16" s="276" t="e">
        <f>1000000000*MOR!P29/SUM(KMA.FROT!$D178:$G178)</f>
        <v>#DIV/0!</v>
      </c>
      <c r="Z16" s="3"/>
      <c r="AA16" s="276">
        <f>1000000000*MOR!Q29/SUM(KMA.FROT!$B30:$T30)</f>
        <v>0</v>
      </c>
      <c r="AB16" s="276">
        <f>1000000000*MOR!R29/SUM(KMA.FROT!$B67:$T67)</f>
        <v>0</v>
      </c>
      <c r="AC16" s="276">
        <f>1000000000*MOR!S29/SUM(KMA.FROT!$B104:$T104)</f>
        <v>1.2035262096559618E-2</v>
      </c>
      <c r="AD16" s="276" t="e">
        <f>1000000000*MOR!T29/SUM(KMA.FROT!$B141:$T141)</f>
        <v>#DIV/0!</v>
      </c>
      <c r="AE16" s="276" t="e">
        <f>1000000000*MOR!U29/SUM(KMA.FROT!$B178:$T178)</f>
        <v>#DIV/0!</v>
      </c>
      <c r="AF16" s="3"/>
      <c r="AG16" s="276">
        <f>1000000000*MOR!BM29/(SUM(KMA.FROT!$B30:$C30,KMA.FROT!$H30:$I30,KMA.FROT!$T30:$T30))</f>
        <v>19.460932474211919</v>
      </c>
      <c r="AH16" s="276">
        <f>1000000000*MOR!BN29/(SUM(KMA.FROT!$B67:$C67,KMA.FROT!$H67:$I67,KMA.FROT!$T67:$T67))</f>
        <v>20.378101427772698</v>
      </c>
      <c r="AI16" s="276">
        <f>1000000000*MOR!BO29/(SUM(KMA.FROT!$B104:$C104,KMA.FROT!$H104:$I104,KMA.FROT!$T104:$T104))</f>
        <v>23.948974641410146</v>
      </c>
      <c r="AJ16" s="276" t="e">
        <f>1000000000*MOR!BP29/(SUM(KMA.FROT!$B141:$C141,KMA.FROT!$H141:$I141,KMA.FROT!$T141:$T141))</f>
        <v>#DIV/0!</v>
      </c>
      <c r="AK16" s="276" t="e">
        <f>1000000000*MOR!BQ29/(SUM(KMA.FROT!$B178:$C178,KMA.FROT!$H178:$I178,KMA.FROT!$T178:$T178))</f>
        <v>#DIV/0!</v>
      </c>
      <c r="AL16" s="3"/>
      <c r="AM16" s="276">
        <f>1000000000*MOR!AF29/SUM(KMA.FROT!$J30:$L30)</f>
        <v>7.8926090084222844</v>
      </c>
      <c r="AN16" s="276">
        <f>1000000000*MOR!AG29/SUM(KMA.FROT!$J67:$L67)</f>
        <v>6.9960746003031806</v>
      </c>
      <c r="AO16" s="276">
        <f>1000000000*MOR!AH29/SUM(KMA.FROT!$J104:$L104)</f>
        <v>8.7125985288645147</v>
      </c>
      <c r="AP16" s="276" t="e">
        <f>1000000000*MOR!AI29/SUM(KMA.FROT!$J141:$L141)</f>
        <v>#DIV/0!</v>
      </c>
      <c r="AQ16" s="276" t="e">
        <f>1000000000*MOR!AJ29/SUM(KMA.FROT!$J178:$L178)</f>
        <v>#DIV/0!</v>
      </c>
      <c r="AR16" s="3"/>
      <c r="AS16" s="276">
        <f>1000000000*MOR!AK29/SUM(KMA.FROT!$M30:$O30)</f>
        <v>1.608320573322561</v>
      </c>
      <c r="AT16" s="276">
        <f>1000000000*MOR!AL29/SUM(KMA.FROT!$M67:$O67)</f>
        <v>0.4113374310771285</v>
      </c>
      <c r="AU16" s="157">
        <f>1000000000*MOR!AM29/SUM(KMA.FROT!$M104:$O104)</f>
        <v>0.97253665291973534</v>
      </c>
      <c r="AV16" s="276" t="e">
        <f>1000000000*MOR!AN29/SUM(KMA.FROT!$M141:$O141)</f>
        <v>#DIV/0!</v>
      </c>
      <c r="AW16" s="276" t="e">
        <f>1000000000*MOR!AO29/SUM(KMA.FROT!$M178:$O178)</f>
        <v>#DIV/0!</v>
      </c>
      <c r="AX16" s="3"/>
      <c r="AY16" s="276">
        <f>1000000000*MOR!AU29/SUM(KMA.FROT!$B30:$T30)</f>
        <v>1.5934230704562555</v>
      </c>
      <c r="AZ16" s="276">
        <f>1000000000*MOR!AV29/SUM(KMA.FROT!$B67:$T67)</f>
        <v>2.7608578471671774</v>
      </c>
      <c r="BA16" s="276">
        <f>1000000000*MOR!AW29/SUM(KMA.FROT!$B104:$T104)</f>
        <v>2.3348408467325656</v>
      </c>
      <c r="BB16" s="276" t="e">
        <f>1000000000*MOR!AX29/SUM(KMA.FROT!$B141:$T141)</f>
        <v>#DIV/0!</v>
      </c>
      <c r="BC16" s="276" t="e">
        <f>1000000000*MOR!AY29/SUM(KMA.FROT!$B178:$T178)</f>
        <v>#DIV/0!</v>
      </c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</row>
    <row r="17" spans="1:187" s="273" customFormat="1">
      <c r="A17" s="73" t="s">
        <v>23</v>
      </c>
      <c r="B17" s="3"/>
      <c r="C17" s="276">
        <f>1000000000*MOR!BA6/SUM(KMA.FROT!$B7:$T7)</f>
        <v>32.106343621027172</v>
      </c>
      <c r="D17" s="276">
        <f>1000000000*MOR!BB6/SUM(KMA.FROT!$B44:$T44)</f>
        <v>31.961082811940773</v>
      </c>
      <c r="E17" s="276">
        <f>1000000000*MOR!BC6/SUM(KMA.FROT!$B81:$T81)</f>
        <v>24.397304081646404</v>
      </c>
      <c r="F17" s="276" t="e">
        <f>1000000000*MOR!BD6/SUM(KMA.FROT!$B118:$T118)</f>
        <v>#DIV/0!</v>
      </c>
      <c r="G17" s="276" t="e">
        <f>1000000000*MOR!BE6/SUM(KMA.FROT!$B155:$T155)</f>
        <v>#DIV/0!</v>
      </c>
      <c r="H17" s="3"/>
      <c r="I17" s="276">
        <f>1000000000*MOR!B6/SUM(KMA.FROT!B7:T7)</f>
        <v>3.7602024060662456</v>
      </c>
      <c r="J17" s="276">
        <f>1000000000*MOR!C6/SUM(KMA.FROT!$B44:$T44)</f>
        <v>1.4527764914518533</v>
      </c>
      <c r="K17" s="276">
        <f>1000000000*MOR!E6/SUM(KMA.FROT!$B81:$T81)</f>
        <v>0</v>
      </c>
      <c r="L17" s="276" t="e">
        <f>1000000000*MOR!#REF!/SUM(KMA.FROT!$B118:$T118)</f>
        <v>#REF!</v>
      </c>
      <c r="M17" s="276" t="e">
        <f>1000000000*MOR!F6/SUM(KMA.FROT!$B155:$T155)</f>
        <v>#DIV/0!</v>
      </c>
      <c r="N17" s="3"/>
      <c r="O17" s="276">
        <f>1000000000*MOR!G6/SUM(KMA.FROT!$B7:$T7)</f>
        <v>1.7354780335690363</v>
      </c>
      <c r="P17" s="276">
        <f>1000000000*MOR!H6/SUM(KMA.FROT!$B44:$T44)</f>
        <v>0.87166589487111201</v>
      </c>
      <c r="Q17" s="276">
        <f>1000000000*MOR!I6/SUM(KMA.FROT!$B81:$T81)</f>
        <v>0.25681372717522533</v>
      </c>
      <c r="R17" s="276" t="e">
        <f>1000000000*MOR!J6/SUM(KMA.FROT!$B118:$T118)</f>
        <v>#DIV/0!</v>
      </c>
      <c r="S17" s="276" t="e">
        <f>1000000000*MOR!K6/SUM(KMA.FROT!$B155:$T155)</f>
        <v>#DIV/0!</v>
      </c>
      <c r="T17" s="3"/>
      <c r="U17" s="276">
        <f>1000000000*MOR!L6/SUM(KMA.FROT!$D7:$G7)</f>
        <v>19.420347893020139</v>
      </c>
      <c r="V17" s="276">
        <f>1000000000*MOR!M6/SUM(KMA.FROT!$D44:$G44)</f>
        <v>22.179236897886177</v>
      </c>
      <c r="W17" s="276">
        <f>1000000000*MOR!N6/SUM(KMA.FROT!$D81:$G81)</f>
        <v>21.019584181759736</v>
      </c>
      <c r="X17" s="157">
        <f>1000000000*MOR!O6/SUM(KMA.FROT!$D118:$G118)</f>
        <v>0</v>
      </c>
      <c r="Y17" s="276" t="e">
        <f>1000000000*MOR!P6/SUM(KMA.FROT!$D155:$G155)</f>
        <v>#DIV/0!</v>
      </c>
      <c r="Z17" s="3"/>
      <c r="AA17" s="276">
        <f>1000000000*MOR!Q6/SUM(KMA.FROT!$B7:$T7)</f>
        <v>0</v>
      </c>
      <c r="AB17" s="276">
        <f>1000000000*MOR!R6/SUM(KMA.FROT!$B44:$T44)</f>
        <v>0</v>
      </c>
      <c r="AC17" s="276">
        <f>1000000000*MOR!S6/SUM(KMA.FROT!$B81:$T81)</f>
        <v>0</v>
      </c>
      <c r="AD17" s="276" t="e">
        <f>1000000000*MOR!T6/SUM(KMA.FROT!$B118:$T118)</f>
        <v>#DIV/0!</v>
      </c>
      <c r="AE17" s="276" t="e">
        <f>1000000000*MOR!U6/SUM(KMA.FROT!$B155:$T155)</f>
        <v>#DIV/0!</v>
      </c>
      <c r="AF17" s="3"/>
      <c r="AG17" s="276">
        <f>1000000000*MOR!BM6/(SUM(KMA.FROT!$B7:$C7,KMA.FROT!$H7:$I7,KMA.FROT!$T7:$T7))</f>
        <v>5.9571409516642531</v>
      </c>
      <c r="AH17" s="276">
        <f>1000000000*MOR!BN6/(SUM(KMA.FROT!$B44:$C44,KMA.FROT!$H44:$I44,KMA.FROT!$T44:$T44))</f>
        <v>4.3407378045748946</v>
      </c>
      <c r="AI17" s="276">
        <f>1000000000*MOR!BO6/(SUM(KMA.FROT!$B81:$C81,KMA.FROT!$H81:$I81,KMA.FROT!$T81:$T81))</f>
        <v>2.7471591561203481</v>
      </c>
      <c r="AJ17" s="276" t="e">
        <f>1000000000*MOR!BP6/(SUM(KMA.FROT!$B118:$C118,KMA.FROT!$H118:$I118,KMA.FROT!$T118:$T118))</f>
        <v>#DIV/0!</v>
      </c>
      <c r="AK17" s="276" t="e">
        <f>1000000000*MOR!BQ6/(SUM(KMA.FROT!$B155:$C155,KMA.FROT!$H155:$I155,KMA.FROT!$T155:$T155))</f>
        <v>#DIV/0!</v>
      </c>
      <c r="AL17" s="3"/>
      <c r="AM17" s="276">
        <f>1000000000*MOR!AF6/SUM(KMA.FROT!$J7:$L7)</f>
        <v>2.823957248546451</v>
      </c>
      <c r="AN17" s="276">
        <f>1000000000*MOR!AG6/SUM(KMA.FROT!$J44:$L44)</f>
        <v>2.7302285482396549</v>
      </c>
      <c r="AO17" s="276">
        <f>1000000000*MOR!AH6/SUM(KMA.FROT!$J81:$L81)</f>
        <v>5.078238531492965</v>
      </c>
      <c r="AP17" s="276" t="e">
        <f>1000000000*MOR!AI6/SUM(KMA.FROT!$J118:$L118)</f>
        <v>#DIV/0!</v>
      </c>
      <c r="AQ17" s="276" t="e">
        <f>1000000000*MOR!AJ6/SUM(KMA.FROT!$J155:$L155)</f>
        <v>#DIV/0!</v>
      </c>
      <c r="AR17" s="3"/>
      <c r="AS17" s="276">
        <f>1000000000*MOR!AK6/SUM(KMA.FROT!$M7:$O7)</f>
        <v>3.0181087111323679</v>
      </c>
      <c r="AT17" s="276">
        <f>1000000000*MOR!AL6/SUM(KMA.FROT!$M44:$O44)</f>
        <v>0</v>
      </c>
      <c r="AU17" s="157">
        <f>1000000000*MOR!AM6/SUM(KMA.FROT!$M81:$O81)</f>
        <v>0</v>
      </c>
      <c r="AV17" s="276" t="e">
        <f>1000000000*MOR!AN6/SUM(KMA.FROT!$M118:$O118)</f>
        <v>#DIV/0!</v>
      </c>
      <c r="AW17" s="276" t="e">
        <f>1000000000*MOR!AO6/SUM(KMA.FROT!$M155:$O155)</f>
        <v>#DIV/0!</v>
      </c>
      <c r="AX17" s="3"/>
      <c r="AY17" s="276">
        <f>1000000000*MOR!AU6/SUM(KMA.FROT!$B7:$T7)</f>
        <v>14.462316946408636</v>
      </c>
      <c r="AZ17" s="276">
        <f>1000000000*MOR!AV6/SUM(KMA.FROT!$B44:$T44)</f>
        <v>17.433317897422238</v>
      </c>
      <c r="BA17" s="276">
        <f>1000000000*MOR!AW6/SUM(KMA.FROT!$B81:$T81)</f>
        <v>13.611127540286942</v>
      </c>
      <c r="BB17" s="276" t="e">
        <f>1000000000*MOR!AX6/SUM(KMA.FROT!$B118:$T118)</f>
        <v>#DIV/0!</v>
      </c>
      <c r="BC17" s="276" t="e">
        <f>1000000000*MOR!AY6/SUM(KMA.FROT!$B155:$T155)</f>
        <v>#DIV/0!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</row>
    <row r="18" spans="1:187" s="273" customFormat="1">
      <c r="A18" s="73" t="s">
        <v>24</v>
      </c>
      <c r="B18" s="3"/>
      <c r="C18" s="276">
        <f>1000000000*MOR!BA35/SUM(KMA.FROT!$B36:$T36)</f>
        <v>32.827048769604936</v>
      </c>
      <c r="D18" s="276">
        <f>1000000000*MOR!BB35/SUM(KMA.FROT!$B73:$T73)</f>
        <v>35.73197300464053</v>
      </c>
      <c r="E18" s="276">
        <f>1000000000*MOR!BC35/SUM(KMA.FROT!$B110:$T110)</f>
        <v>31.156023984026774</v>
      </c>
      <c r="F18" s="276" t="e">
        <f>1000000000*MOR!BD35/SUM(KMA.FROT!$B147:$T147)</f>
        <v>#DIV/0!</v>
      </c>
      <c r="G18" s="276" t="e">
        <f>1000000000*MOR!BE35/SUM(KMA.FROT!$B184:$T184)</f>
        <v>#DIV/0!</v>
      </c>
      <c r="H18" s="3"/>
      <c r="I18" s="276">
        <f>1000000000*MOR!B35/SUM(KMA.FROT!B36:T36)</f>
        <v>2.8174912117624995</v>
      </c>
      <c r="J18" s="276">
        <f>1000000000*MOR!C35/SUM(KMA.FROT!$B73:$T73)</f>
        <v>2.9136286231382509</v>
      </c>
      <c r="K18" s="276">
        <f>1000000000*MOR!E35/SUM(KMA.FROT!$B110:$T110)</f>
        <v>0</v>
      </c>
      <c r="L18" s="276" t="e">
        <f>1000000000*MOR!#REF!/SUM(KMA.FROT!$B147:$T147)</f>
        <v>#REF!</v>
      </c>
      <c r="M18" s="276" t="e">
        <f>1000000000*MOR!F35/SUM(KMA.FROT!$B184:$T184)</f>
        <v>#DIV/0!</v>
      </c>
      <c r="N18" s="3"/>
      <c r="O18" s="276">
        <f>1000000000*MOR!G35/SUM(KMA.FROT!$B36:$T36)</f>
        <v>1.0811303486995638</v>
      </c>
      <c r="P18" s="276">
        <f>1000000000*MOR!H35/SUM(KMA.FROT!$B73:$T73)</f>
        <v>1.2807158783025279</v>
      </c>
      <c r="Q18" s="276">
        <f>1000000000*MOR!I35/SUM(KMA.FROT!$B110:$T110)</f>
        <v>1.0734643210247126</v>
      </c>
      <c r="R18" s="276" t="e">
        <f>1000000000*MOR!J35/SUM(KMA.FROT!$B147:$T147)</f>
        <v>#DIV/0!</v>
      </c>
      <c r="S18" s="276" t="e">
        <f>1000000000*MOR!K35/SUM(KMA.FROT!$B184:$T184)</f>
        <v>#DIV/0!</v>
      </c>
      <c r="T18" s="3"/>
      <c r="U18" s="276">
        <f>1000000000*MOR!L35/SUM(KMA.FROT!$D36:$G36)</f>
        <v>40.776094119822318</v>
      </c>
      <c r="V18" s="276">
        <f>1000000000*MOR!M35/SUM(KMA.FROT!$D73:$G73)</f>
        <v>48.131317151725874</v>
      </c>
      <c r="W18" s="276">
        <f>1000000000*MOR!N35/SUM(KMA.FROT!$D110:$G110)</f>
        <v>96.298934148773185</v>
      </c>
      <c r="X18" s="157">
        <f>1000000000*MOR!O35/SUM(KMA.FROT!$D147:$G147)</f>
        <v>0</v>
      </c>
      <c r="Y18" s="276" t="e">
        <f>1000000000*MOR!P35/SUM(KMA.FROT!$D184:$G184)</f>
        <v>#DIV/0!</v>
      </c>
      <c r="Z18" s="3"/>
      <c r="AA18" s="276">
        <f>1000000000*MOR!Q35/SUM(KMA.FROT!$B36:$T36)</f>
        <v>6.5523051436337201E-2</v>
      </c>
      <c r="AB18" s="276">
        <f>1000000000*MOR!R35/SUM(KMA.FROT!$B73:$T73)</f>
        <v>0</v>
      </c>
      <c r="AC18" s="276">
        <f>1000000000*MOR!S35/SUM(KMA.FROT!$B110:$T110)</f>
        <v>0</v>
      </c>
      <c r="AD18" s="276" t="e">
        <f>1000000000*MOR!T35/SUM(KMA.FROT!$B147:$T147)</f>
        <v>#DIV/0!</v>
      </c>
      <c r="AE18" s="276" t="e">
        <f>1000000000*MOR!U35/SUM(KMA.FROT!$B184:$T184)</f>
        <v>#DIV/0!</v>
      </c>
      <c r="AF18" s="3"/>
      <c r="AG18" s="276">
        <f>1000000000*MOR!BM35/(SUM(KMA.FROT!$B36:$C36,KMA.FROT!$H36:$I36,KMA.FROT!$T36:$T36))</f>
        <v>23.903218427728913</v>
      </c>
      <c r="AH18" s="276">
        <f>1000000000*MOR!BN35/(SUM(KMA.FROT!$B73:$C73,KMA.FROT!$H73:$I73,KMA.FROT!$T73:$T73))</f>
        <v>23.470566471857943</v>
      </c>
      <c r="AI18" s="276">
        <f>1000000000*MOR!BO35/(SUM(KMA.FROT!$B110:$C110,KMA.FROT!$H110:$I110,KMA.FROT!$T110:$T110))</f>
        <v>21.268614530478153</v>
      </c>
      <c r="AJ18" s="276" t="e">
        <f>1000000000*MOR!BP35/(SUM(KMA.FROT!$B147:$C147,KMA.FROT!$H147:$I147,KMA.FROT!$T147:$T147))</f>
        <v>#DIV/0!</v>
      </c>
      <c r="AK18" s="276" t="e">
        <f>1000000000*MOR!BQ35/(SUM(KMA.FROT!$B184:$C184,KMA.FROT!$H184:$I184,KMA.FROT!$T184:$T184))</f>
        <v>#DIV/0!</v>
      </c>
      <c r="AL18" s="3"/>
      <c r="AM18" s="276">
        <f>1000000000*MOR!AF35/SUM(KMA.FROT!$J36:$L36)</f>
        <v>11.07774874196047</v>
      </c>
      <c r="AN18" s="276">
        <f>1000000000*MOR!AG35/SUM(KMA.FROT!$J73:$L73)</f>
        <v>6.42487584002044</v>
      </c>
      <c r="AO18" s="276">
        <f>1000000000*MOR!AH35/SUM(KMA.FROT!$J110:$L110)</f>
        <v>13.912473282102738</v>
      </c>
      <c r="AP18" s="276" t="e">
        <f>1000000000*MOR!AI35/SUM(KMA.FROT!$J147:$L147)</f>
        <v>#DIV/0!</v>
      </c>
      <c r="AQ18" s="276" t="e">
        <f>1000000000*MOR!AJ35/SUM(KMA.FROT!$J184:$L184)</f>
        <v>#DIV/0!</v>
      </c>
      <c r="AR18" s="3"/>
      <c r="AS18" s="276">
        <f>1000000000*MOR!AK35/SUM(KMA.FROT!$M36:$O36)</f>
        <v>0.2157230818591489</v>
      </c>
      <c r="AT18" s="276">
        <f>1000000000*MOR!AL35/SUM(KMA.FROT!$M73:$O73)</f>
        <v>0</v>
      </c>
      <c r="AU18" s="157">
        <f>1000000000*MOR!AM35/SUM(KMA.FROT!$M110:$O110)</f>
        <v>0.23107950899759686</v>
      </c>
      <c r="AV18" s="276" t="e">
        <f>1000000000*MOR!AN35/SUM(KMA.FROT!$M147:$O147)</f>
        <v>#DIV/0!</v>
      </c>
      <c r="AW18" s="276" t="e">
        <f>1000000000*MOR!AO35/SUM(KMA.FROT!$M184:$O184)</f>
        <v>#DIV/0!</v>
      </c>
      <c r="AX18" s="3"/>
      <c r="AY18" s="276">
        <f>1000000000*MOR!AU35/SUM(KMA.FROT!$B36:$T36)</f>
        <v>5.1107980120343015</v>
      </c>
      <c r="AZ18" s="276">
        <f>1000000000*MOR!AV35/SUM(KMA.FROT!$B73:$T73)</f>
        <v>7.2680626093668455</v>
      </c>
      <c r="BA18" s="276">
        <f>1000000000*MOR!AW35/SUM(KMA.FROT!$B110:$T110)</f>
        <v>6.8752833894201819</v>
      </c>
      <c r="BB18" s="276" t="e">
        <f>1000000000*MOR!AX35/SUM(KMA.FROT!$B147:$T147)</f>
        <v>#DIV/0!</v>
      </c>
      <c r="BC18" s="276" t="e">
        <f>1000000000*MOR!AY35/SUM(KMA.FROT!$B184:$T184)</f>
        <v>#DIV/0!</v>
      </c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</row>
    <row r="19" spans="1:187" s="273" customFormat="1">
      <c r="A19" s="73" t="s">
        <v>25</v>
      </c>
      <c r="B19" s="3"/>
      <c r="C19" s="276">
        <f>1000000000*MOR!BA36/SUM(KMA.FROT!$B37:$T37)</f>
        <v>35.156182295286555</v>
      </c>
      <c r="D19" s="276">
        <f>1000000000*MOR!BB36/SUM(KMA.FROT!$B74:$T74)</f>
        <v>36.699848143826657</v>
      </c>
      <c r="E19" s="276">
        <f>1000000000*MOR!BC36/SUM(KMA.FROT!$B111:$T111)</f>
        <v>30.452151668864534</v>
      </c>
      <c r="F19" s="276" t="e">
        <f>1000000000*MOR!BD36/SUM(KMA.FROT!$B148:$T148)</f>
        <v>#DIV/0!</v>
      </c>
      <c r="G19" s="276" t="e">
        <f>1000000000*MOR!BE36/SUM(KMA.FROT!$B185:$T185)</f>
        <v>#DIV/0!</v>
      </c>
      <c r="H19" s="3"/>
      <c r="I19" s="276">
        <f>1000000000*MOR!B36/SUM(KMA.FROT!B37:T37)</f>
        <v>4.7063921459819102</v>
      </c>
      <c r="J19" s="276">
        <f>1000000000*MOR!C36/SUM(KMA.FROT!$B74:$T74)</f>
        <v>4.0777609048696286</v>
      </c>
      <c r="K19" s="276">
        <f>1000000000*MOR!E36/SUM(KMA.FROT!$B111:$T111)</f>
        <v>0</v>
      </c>
      <c r="L19" s="276" t="e">
        <f>1000000000*MOR!#REF!/SUM(KMA.FROT!$B148:$T148)</f>
        <v>#REF!</v>
      </c>
      <c r="M19" s="276" t="e">
        <f>1000000000*MOR!F36/SUM(KMA.FROT!$B185:$T185)</f>
        <v>#DIV/0!</v>
      </c>
      <c r="N19" s="3"/>
      <c r="O19" s="276">
        <f>1000000000*MOR!G36/SUM(KMA.FROT!$B37:$T37)</f>
        <v>2.381547832906509</v>
      </c>
      <c r="P19" s="276">
        <f>1000000000*MOR!H36/SUM(KMA.FROT!$B74:$T74)</f>
        <v>2.0388804524348143</v>
      </c>
      <c r="Q19" s="276">
        <f>1000000000*MOR!I36/SUM(KMA.FROT!$B111:$T111)</f>
        <v>2.2574212281003967</v>
      </c>
      <c r="R19" s="276" t="e">
        <f>1000000000*MOR!J36/SUM(KMA.FROT!$B148:$T148)</f>
        <v>#DIV/0!</v>
      </c>
      <c r="S19" s="276" t="e">
        <f>1000000000*MOR!K36/SUM(KMA.FROT!$B185:$T185)</f>
        <v>#DIV/0!</v>
      </c>
      <c r="T19" s="3"/>
      <c r="U19" s="276">
        <f>1000000000*MOR!L36/SUM(KMA.FROT!$D37:$G37)</f>
        <v>45.03142939726466</v>
      </c>
      <c r="V19" s="276">
        <f>1000000000*MOR!M36/SUM(KMA.FROT!$D74:$G74)</f>
        <v>54.252476063324309</v>
      </c>
      <c r="W19" s="276">
        <f>1000000000*MOR!N36/SUM(KMA.FROT!$D111:$G111)</f>
        <v>65.029869224472677</v>
      </c>
      <c r="X19" s="157">
        <f>1000000000*MOR!O36/SUM(KMA.FROT!$D148:$G148)</f>
        <v>0</v>
      </c>
      <c r="Y19" s="276" t="e">
        <f>1000000000*MOR!P36/SUM(KMA.FROT!$D185:$G185)</f>
        <v>#DIV/0!</v>
      </c>
      <c r="Z19" s="3"/>
      <c r="AA19" s="276">
        <f>1000000000*MOR!Q36/SUM(KMA.FROT!$B37:$T37)</f>
        <v>0</v>
      </c>
      <c r="AB19" s="276">
        <f>1000000000*MOR!R36/SUM(KMA.FROT!$B74:$T74)</f>
        <v>5.8253727212423265E-2</v>
      </c>
      <c r="AC19" s="276">
        <f>1000000000*MOR!S36/SUM(KMA.FROT!$B111:$T111)</f>
        <v>4.6069820981640745E-2</v>
      </c>
      <c r="AD19" s="276" t="e">
        <f>1000000000*MOR!T36/SUM(KMA.FROT!$B148:$T148)</f>
        <v>#DIV/0!</v>
      </c>
      <c r="AE19" s="276" t="e">
        <f>1000000000*MOR!U36/SUM(KMA.FROT!$B185:$T185)</f>
        <v>#DIV/0!</v>
      </c>
      <c r="AF19" s="3"/>
      <c r="AG19" s="276">
        <f>1000000000*MOR!BM36/(SUM(KMA.FROT!$B37:$C37,KMA.FROT!$H37:$I37,KMA.FROT!$T37:$T37))</f>
        <v>21.433906850015124</v>
      </c>
      <c r="AH19" s="276">
        <f>1000000000*MOR!BN36/(SUM(KMA.FROT!$B74:$C74,KMA.FROT!$H74:$I74,KMA.FROT!$T74:$T74))</f>
        <v>18.132378165442255</v>
      </c>
      <c r="AI19" s="276">
        <f>1000000000*MOR!BO36/(SUM(KMA.FROT!$B111:$C111,KMA.FROT!$H111:$I111,KMA.FROT!$T111:$T111))</f>
        <v>18.405292903460669</v>
      </c>
      <c r="AJ19" s="276" t="e">
        <f>1000000000*MOR!BP36/(SUM(KMA.FROT!$B148:$C148,KMA.FROT!$H148:$I148,KMA.FROT!$T148:$T148))</f>
        <v>#DIV/0!</v>
      </c>
      <c r="AK19" s="276" t="e">
        <f>1000000000*MOR!BQ36/(SUM(KMA.FROT!$B185:$C185,KMA.FROT!$H185:$I185,KMA.FROT!$T185:$T185))</f>
        <v>#DIV/0!</v>
      </c>
      <c r="AL19" s="3"/>
      <c r="AM19" s="276">
        <f>1000000000*MOR!AF36/SUM(KMA.FROT!$J37:$L37)</f>
        <v>8.6849147001940743</v>
      </c>
      <c r="AN19" s="276">
        <f>1000000000*MOR!AG36/SUM(KMA.FROT!$J74:$L74)</f>
        <v>8.3559468191893931</v>
      </c>
      <c r="AO19" s="276">
        <f>1000000000*MOR!AH36/SUM(KMA.FROT!$J111:$L111)</f>
        <v>13.032255973675531</v>
      </c>
      <c r="AP19" s="276" t="e">
        <f>1000000000*MOR!AI36/SUM(KMA.FROT!$J148:$L148)</f>
        <v>#DIV/0!</v>
      </c>
      <c r="AQ19" s="276" t="e">
        <f>1000000000*MOR!AJ36/SUM(KMA.FROT!$J185:$L185)</f>
        <v>#DIV/0!</v>
      </c>
      <c r="AR19" s="3"/>
      <c r="AS19" s="276">
        <f>1000000000*MOR!AK36/SUM(KMA.FROT!$M37:$O37)</f>
        <v>1.8522700316801828</v>
      </c>
      <c r="AT19" s="276">
        <f>1000000000*MOR!AL36/SUM(KMA.FROT!$M74:$O74)</f>
        <v>0</v>
      </c>
      <c r="AU19" s="157">
        <f>1000000000*MOR!AM36/SUM(KMA.FROT!$M111:$O111)</f>
        <v>0.1321854461917675</v>
      </c>
      <c r="AV19" s="276" t="e">
        <f>1000000000*MOR!AN36/SUM(KMA.FROT!$M148:$O148)</f>
        <v>#DIV/0!</v>
      </c>
      <c r="AW19" s="276" t="e">
        <f>1000000000*MOR!AO36/SUM(KMA.FROT!$M185:$O185)</f>
        <v>#DIV/0!</v>
      </c>
      <c r="AX19" s="3"/>
      <c r="AY19" s="276">
        <f>1000000000*MOR!AU36/SUM(KMA.FROT!$B37:$T37)</f>
        <v>1.757809114764328</v>
      </c>
      <c r="AZ19" s="276">
        <f>1000000000*MOR!AV36/SUM(KMA.FROT!$B74:$T74)</f>
        <v>5.4758503579677864</v>
      </c>
      <c r="BA19" s="276">
        <f>1000000000*MOR!AW36/SUM(KMA.FROT!$B111:$T111)</f>
        <v>4.238423530310949</v>
      </c>
      <c r="BB19" s="276" t="e">
        <f>1000000000*MOR!AX36/SUM(KMA.FROT!$B148:$T148)</f>
        <v>#DIV/0!</v>
      </c>
      <c r="BC19" s="276" t="e">
        <f>1000000000*MOR!AY36/SUM(KMA.FROT!$B185:$T185)</f>
        <v>#DIV/0!</v>
      </c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</row>
    <row r="20" spans="1:187" s="273" customFormat="1">
      <c r="A20" s="73" t="s">
        <v>26</v>
      </c>
      <c r="B20" s="3"/>
      <c r="C20" s="276">
        <f>1000000000*MOR!BA24/SUM(KMA.FROT!$B25:$T25)</f>
        <v>37.602325145225912</v>
      </c>
      <c r="D20" s="276">
        <f>1000000000*MOR!BB24/SUM(KMA.FROT!$B62:$T62)</f>
        <v>38.914485023540358</v>
      </c>
      <c r="E20" s="276">
        <f>1000000000*MOR!BC24/SUM(KMA.FROT!$B99:$T99)</f>
        <v>33.704470854050996</v>
      </c>
      <c r="F20" s="276" t="e">
        <f>1000000000*MOR!BD24/SUM(KMA.FROT!$B136:$T136)</f>
        <v>#DIV/0!</v>
      </c>
      <c r="G20" s="276" t="e">
        <f>1000000000*MOR!BE24/SUM(KMA.FROT!$B173:$T173)</f>
        <v>#DIV/0!</v>
      </c>
      <c r="H20" s="3"/>
      <c r="I20" s="276">
        <f>1000000000*MOR!B24/SUM(KMA.FROT!B25:T25)</f>
        <v>5.6777020749082832</v>
      </c>
      <c r="J20" s="276">
        <f>1000000000*MOR!C24/SUM(KMA.FROT!$B62:$T62)</f>
        <v>3.7012456032957801</v>
      </c>
      <c r="K20" s="276">
        <f>1000000000*MOR!E24/SUM(KMA.FROT!$B99:$T99)</f>
        <v>0</v>
      </c>
      <c r="L20" s="276" t="e">
        <f>1000000000*MOR!#REF!/SUM(KMA.FROT!$B136:$T136)</f>
        <v>#REF!</v>
      </c>
      <c r="M20" s="276" t="e">
        <f>1000000000*MOR!F24/SUM(KMA.FROT!$B173:$T173)</f>
        <v>#DIV/0!</v>
      </c>
      <c r="N20" s="3"/>
      <c r="O20" s="276">
        <f>1000000000*MOR!G24/SUM(KMA.FROT!$B25:$T25)</f>
        <v>1.0458924874831048</v>
      </c>
      <c r="P20" s="276">
        <f>1000000000*MOR!H24/SUM(KMA.FROT!$B62:$T62)</f>
        <v>1.8506228016478901</v>
      </c>
      <c r="Q20" s="276">
        <f>1000000000*MOR!I24/SUM(KMA.FROT!$B99:$T99)</f>
        <v>1.8070975644940059</v>
      </c>
      <c r="R20" s="276" t="e">
        <f>1000000000*MOR!J24/SUM(KMA.FROT!$B136:$T136)</f>
        <v>#DIV/0!</v>
      </c>
      <c r="S20" s="276" t="e">
        <f>1000000000*MOR!K24/SUM(KMA.FROT!$B173:$T173)</f>
        <v>#DIV/0!</v>
      </c>
      <c r="T20" s="3"/>
      <c r="U20" s="276">
        <f>1000000000*MOR!L24/SUM(KMA.FROT!$D25:$G25)</f>
        <v>37.014769556890755</v>
      </c>
      <c r="V20" s="276">
        <f>1000000000*MOR!M24/SUM(KMA.FROT!$D62:$G62)</f>
        <v>40.550752051556678</v>
      </c>
      <c r="W20" s="276">
        <f>1000000000*MOR!N24/SUM(KMA.FROT!$D99:$G99)</f>
        <v>53.298907590461255</v>
      </c>
      <c r="X20" s="157">
        <f>1000000000*MOR!O24/SUM(KMA.FROT!$D136:$G136)</f>
        <v>0</v>
      </c>
      <c r="Y20" s="276" t="e">
        <f>1000000000*MOR!P24/SUM(KMA.FROT!$D173:$G173)</f>
        <v>#DIV/0!</v>
      </c>
      <c r="Z20" s="3"/>
      <c r="AA20" s="276">
        <f>1000000000*MOR!Q24/SUM(KMA.FROT!$B25:$T25)</f>
        <v>0.14941321249758638</v>
      </c>
      <c r="AB20" s="276">
        <f>1000000000*MOR!R24/SUM(KMA.FROT!$B62:$T62)</f>
        <v>0</v>
      </c>
      <c r="AC20" s="276">
        <f>1000000000*MOR!S24/SUM(KMA.FROT!$B99:$T99)</f>
        <v>0</v>
      </c>
      <c r="AD20" s="276" t="e">
        <f>1000000000*MOR!T24/SUM(KMA.FROT!$B136:$T136)</f>
        <v>#DIV/0!</v>
      </c>
      <c r="AE20" s="276" t="e">
        <f>1000000000*MOR!U24/SUM(KMA.FROT!$B173:$T173)</f>
        <v>#DIV/0!</v>
      </c>
      <c r="AF20" s="3"/>
      <c r="AG20" s="276">
        <f>1000000000*MOR!BM24/(SUM(KMA.FROT!$B25:$C25,KMA.FROT!$H25:$I25,KMA.FROT!$T25:$T25))</f>
        <v>15.54541135285044</v>
      </c>
      <c r="AH20" s="276">
        <f>1000000000*MOR!BN24/(SUM(KMA.FROT!$B62:$C62,KMA.FROT!$H62:$I62,KMA.FROT!$T62:$T62))</f>
        <v>10.958971407483702</v>
      </c>
      <c r="AI20" s="276">
        <f>1000000000*MOR!BO24/(SUM(KMA.FROT!$B99:$C99,KMA.FROT!$H99:$I99,KMA.FROT!$T99:$T99))</f>
        <v>18.870372848539702</v>
      </c>
      <c r="AJ20" s="276" t="e">
        <f>1000000000*MOR!BP24/(SUM(KMA.FROT!$B136:$C136,KMA.FROT!$H136:$I136,KMA.FROT!$T136:$T136))</f>
        <v>#DIV/0!</v>
      </c>
      <c r="AK20" s="276" t="e">
        <f>1000000000*MOR!BQ24/(SUM(KMA.FROT!$B173:$C173,KMA.FROT!$H173:$I173,KMA.FROT!$T173:$T173))</f>
        <v>#DIV/0!</v>
      </c>
      <c r="AL20" s="3"/>
      <c r="AM20" s="276">
        <f>1000000000*MOR!AF24/SUM(KMA.FROT!$J25:$L25)</f>
        <v>2.4948540060202928</v>
      </c>
      <c r="AN20" s="276">
        <f>1000000000*MOR!AG24/SUM(KMA.FROT!$J62:$L62)</f>
        <v>2.5221801896103218</v>
      </c>
      <c r="AO20" s="276">
        <f>1000000000*MOR!AH24/SUM(KMA.FROT!$J99:$L99)</f>
        <v>8.7601946871167939</v>
      </c>
      <c r="AP20" s="276" t="e">
        <f>1000000000*MOR!AI24/SUM(KMA.FROT!$J136:$L136)</f>
        <v>#DIV/0!</v>
      </c>
      <c r="AQ20" s="276" t="e">
        <f>1000000000*MOR!AJ24/SUM(KMA.FROT!$J173:$L173)</f>
        <v>#DIV/0!</v>
      </c>
      <c r="AR20" s="3"/>
      <c r="AS20" s="276">
        <f>1000000000*MOR!AK24/SUM(KMA.FROT!$M25:$O25)</f>
        <v>0.65231350729095772</v>
      </c>
      <c r="AT20" s="276">
        <f>1000000000*MOR!AL24/SUM(KMA.FROT!$M62:$O62)</f>
        <v>0.64964137628779972</v>
      </c>
      <c r="AU20" s="157">
        <f>1000000000*MOR!AM24/SUM(KMA.FROT!$M99:$O99)</f>
        <v>0</v>
      </c>
      <c r="AV20" s="276" t="e">
        <f>1000000000*MOR!AN24/SUM(KMA.FROT!$M136:$O136)</f>
        <v>#DIV/0!</v>
      </c>
      <c r="AW20" s="276" t="e">
        <f>1000000000*MOR!AO24/SUM(KMA.FROT!$M173:$O173)</f>
        <v>#DIV/0!</v>
      </c>
      <c r="AX20" s="3"/>
      <c r="AY20" s="276">
        <f>1000000000*MOR!AU24/SUM(KMA.FROT!$B25:$T25)</f>
        <v>11.803643787309325</v>
      </c>
      <c r="AZ20" s="276">
        <f>1000000000*MOR!AV24/SUM(KMA.FROT!$B62:$T62)</f>
        <v>15.421856680399085</v>
      </c>
      <c r="BA20" s="276">
        <f>1000000000*MOR!AW24/SUM(KMA.FROT!$B99:$T99)</f>
        <v>3.4460930299653136</v>
      </c>
      <c r="BB20" s="276" t="e">
        <f>1000000000*MOR!AX24/SUM(KMA.FROT!$B136:$T136)</f>
        <v>#DIV/0!</v>
      </c>
      <c r="BC20" s="276" t="e">
        <f>1000000000*MOR!AY24/SUM(KMA.FROT!$B173:$T173)</f>
        <v>#DIV/0!</v>
      </c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</row>
    <row r="21" spans="1:187" s="273" customFormat="1">
      <c r="A21" s="73" t="s">
        <v>27</v>
      </c>
      <c r="B21" s="3"/>
      <c r="C21" s="276">
        <f>1000000000*MOR!BA16/SUM(KMA.FROT!$B17:$T17)</f>
        <v>40.877901213661865</v>
      </c>
      <c r="D21" s="276">
        <f>1000000000*MOR!BB16/SUM(KMA.FROT!$B54:$T54)</f>
        <v>43.090974596519004</v>
      </c>
      <c r="E21" s="276">
        <f>1000000000*MOR!BC16/SUM(KMA.FROT!$B91:$T91)</f>
        <v>39.349674709233682</v>
      </c>
      <c r="F21" s="276" t="e">
        <f>1000000000*MOR!BD16/SUM(KMA.FROT!$B128:$T128)</f>
        <v>#DIV/0!</v>
      </c>
      <c r="G21" s="276" t="e">
        <f>1000000000*MOR!BE16/SUM(KMA.FROT!$B165:$T165)</f>
        <v>#DIV/0!</v>
      </c>
      <c r="H21" s="3"/>
      <c r="I21" s="276">
        <f>1000000000*MOR!B16/SUM(KMA.FROT!B17:T17)</f>
        <v>7.2725695265224966</v>
      </c>
      <c r="J21" s="276">
        <f>1000000000*MOR!C16/SUM(KMA.FROT!$B54:$T54)</f>
        <v>6.0719100567822233</v>
      </c>
      <c r="K21" s="276">
        <f>1000000000*MOR!E16/SUM(KMA.FROT!$B91:$T91)</f>
        <v>0</v>
      </c>
      <c r="L21" s="276" t="e">
        <f>1000000000*MOR!#REF!/SUM(KMA.FROT!$B128:$T128)</f>
        <v>#REF!</v>
      </c>
      <c r="M21" s="276" t="e">
        <f>1000000000*MOR!F16/SUM(KMA.FROT!$B165:$T165)</f>
        <v>#DIV/0!</v>
      </c>
      <c r="N21" s="3"/>
      <c r="O21" s="276">
        <f>1000000000*MOR!G16/SUM(KMA.FROT!$B17:$T17)</f>
        <v>1.6363281434675618</v>
      </c>
      <c r="P21" s="276">
        <f>1000000000*MOR!H16/SUM(KMA.FROT!$B54:$T54)</f>
        <v>1.0446296871883396</v>
      </c>
      <c r="Q21" s="276">
        <f>1000000000*MOR!I16/SUM(KMA.FROT!$B91:$T91)</f>
        <v>1.2742377315249147</v>
      </c>
      <c r="R21" s="276" t="e">
        <f>1000000000*MOR!J16/SUM(KMA.FROT!$B128:$T128)</f>
        <v>#DIV/0!</v>
      </c>
      <c r="S21" s="276" t="e">
        <f>1000000000*MOR!K16/SUM(KMA.FROT!$B165:$T165)</f>
        <v>#DIV/0!</v>
      </c>
      <c r="T21" s="3"/>
      <c r="U21" s="276">
        <f>1000000000*MOR!L16/SUM(KMA.FROT!$D17:$G17)</f>
        <v>44.294842614915844</v>
      </c>
      <c r="V21" s="276">
        <f>1000000000*MOR!M16/SUM(KMA.FROT!$D54:$G54)</f>
        <v>44.832775706186105</v>
      </c>
      <c r="W21" s="276">
        <f>1000000000*MOR!N16/SUM(KMA.FROT!$D91:$G91)</f>
        <v>48.130759679626998</v>
      </c>
      <c r="X21" s="157">
        <f>1000000000*MOR!O16/SUM(KMA.FROT!$D128:$G128)</f>
        <v>0</v>
      </c>
      <c r="Y21" s="276" t="e">
        <f>1000000000*MOR!P16/SUM(KMA.FROT!$D165:$G165)</f>
        <v>#DIV/0!</v>
      </c>
      <c r="Z21" s="3"/>
      <c r="AA21" s="276">
        <f>1000000000*MOR!Q16/SUM(KMA.FROT!$B17:$T17)</f>
        <v>6.060474605435414E-2</v>
      </c>
      <c r="AB21" s="276">
        <f>1000000000*MOR!R16/SUM(KMA.FROT!$B54:$T54)</f>
        <v>0</v>
      </c>
      <c r="AC21" s="276">
        <f>1000000000*MOR!S16/SUM(KMA.FROT!$B91:$T91)</f>
        <v>0.12135597443094427</v>
      </c>
      <c r="AD21" s="276" t="e">
        <f>1000000000*MOR!T16/SUM(KMA.FROT!$B128:$T128)</f>
        <v>#DIV/0!</v>
      </c>
      <c r="AE21" s="276" t="e">
        <f>1000000000*MOR!U16/SUM(KMA.FROT!$B165:$T165)</f>
        <v>#DIV/0!</v>
      </c>
      <c r="AF21" s="3"/>
      <c r="AG21" s="276">
        <f>1000000000*MOR!BM16/(SUM(KMA.FROT!$B17:$C17,KMA.FROT!$H17:$I17,KMA.FROT!$T17:$T17))</f>
        <v>9.7175024452223138</v>
      </c>
      <c r="AH21" s="276">
        <f>1000000000*MOR!BN16/(SUM(KMA.FROT!$B54:$C54,KMA.FROT!$H54:$I54,KMA.FROT!$T54:$T54))</f>
        <v>8.3410570633550805</v>
      </c>
      <c r="AI21" s="276">
        <f>1000000000*MOR!BO16/(SUM(KMA.FROT!$B91:$C91,KMA.FROT!$H91:$I91,KMA.FROT!$T91:$T91))</f>
        <v>14.710480212182187</v>
      </c>
      <c r="AJ21" s="276" t="e">
        <f>1000000000*MOR!BP16/(SUM(KMA.FROT!$B128:$C128,KMA.FROT!$H128:$I128,KMA.FROT!$T128:$T128))</f>
        <v>#DIV/0!</v>
      </c>
      <c r="AK21" s="276" t="e">
        <f>1000000000*MOR!BQ16/(SUM(KMA.FROT!$B165:$C165,KMA.FROT!$H165:$I165,KMA.FROT!$T165:$T165))</f>
        <v>#DIV/0!</v>
      </c>
      <c r="AL21" s="3"/>
      <c r="AM21" s="276">
        <f>1000000000*MOR!AF16/SUM(KMA.FROT!$J17:$L17)</f>
        <v>9.4790091713871689</v>
      </c>
      <c r="AN21" s="276">
        <f>1000000000*MOR!AG16/SUM(KMA.FROT!$J54:$L54)</f>
        <v>2.8360879487120543</v>
      </c>
      <c r="AO21" s="276">
        <f>1000000000*MOR!AH16/SUM(KMA.FROT!$J91:$L91)</f>
        <v>7.8778202316070489</v>
      </c>
      <c r="AP21" s="276" t="e">
        <f>1000000000*MOR!AI16/SUM(KMA.FROT!$J128:$L128)</f>
        <v>#DIV/0!</v>
      </c>
      <c r="AQ21" s="276" t="e">
        <f>1000000000*MOR!AJ16/SUM(KMA.FROT!$J165:$L165)</f>
        <v>#DIV/0!</v>
      </c>
      <c r="AR21" s="3"/>
      <c r="AS21" s="276">
        <f>1000000000*MOR!AK16/SUM(KMA.FROT!$M17:$O17)</f>
        <v>0</v>
      </c>
      <c r="AT21" s="276">
        <f>1000000000*MOR!AL16/SUM(KMA.FROT!$M54:$O54)</f>
        <v>0.6475852867544073</v>
      </c>
      <c r="AU21" s="157">
        <f>1000000000*MOR!AM16/SUM(KMA.FROT!$M91:$O91)</f>
        <v>0.51913162789375422</v>
      </c>
      <c r="AV21" s="276" t="e">
        <f>1000000000*MOR!AN16/SUM(KMA.FROT!$M128:$O128)</f>
        <v>#DIV/0!</v>
      </c>
      <c r="AW21" s="276" t="e">
        <f>1000000000*MOR!AO16/SUM(KMA.FROT!$M165:$O165)</f>
        <v>#DIV/0!</v>
      </c>
      <c r="AX21" s="3"/>
      <c r="AY21" s="276">
        <f>1000000000*MOR!AU16/SUM(KMA.FROT!$B17:$T17)</f>
        <v>6.2422888435984767</v>
      </c>
      <c r="AZ21" s="276">
        <f>1000000000*MOR!AV16/SUM(KMA.FROT!$B54:$T54)</f>
        <v>11.262413814999286</v>
      </c>
      <c r="BA21" s="276">
        <f>1000000000*MOR!AW16/SUM(KMA.FROT!$B91:$T91)</f>
        <v>7.2813584658566564</v>
      </c>
      <c r="BB21" s="276" t="e">
        <f>1000000000*MOR!AX16/SUM(KMA.FROT!$B128:$T128)</f>
        <v>#DIV/0!</v>
      </c>
      <c r="BC21" s="276" t="e">
        <f>1000000000*MOR!AY16/SUM(KMA.FROT!$B165:$T165)</f>
        <v>#DIV/0!</v>
      </c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</row>
    <row r="22" spans="1:187" s="273" customFormat="1">
      <c r="A22" s="73" t="s">
        <v>28</v>
      </c>
      <c r="B22" s="3"/>
      <c r="C22" s="276">
        <f>1000000000*MOR!BA9/SUM(KMA.FROT!$B10:$T10)</f>
        <v>40.644706056604669</v>
      </c>
      <c r="D22" s="276">
        <f>1000000000*MOR!BB9/SUM(KMA.FROT!$B47:$T47)</f>
        <v>44.312116580525171</v>
      </c>
      <c r="E22" s="276">
        <f>1000000000*MOR!BC9/SUM(KMA.FROT!$B84:$T84)</f>
        <v>35.081664202853418</v>
      </c>
      <c r="F22" s="276" t="e">
        <f>1000000000*MOR!BD9/SUM(KMA.FROT!$B121:$T121)</f>
        <v>#DIV/0!</v>
      </c>
      <c r="G22" s="276" t="e">
        <f>1000000000*MOR!BE9/SUM(KMA.FROT!$B158:$T158)</f>
        <v>#DIV/0!</v>
      </c>
      <c r="H22" s="3"/>
      <c r="I22" s="276">
        <f>1000000000*MOR!B9/SUM(KMA.FROT!B10:T10)</f>
        <v>5.3368790593612951</v>
      </c>
      <c r="J22" s="276">
        <f>1000000000*MOR!C9/SUM(KMA.FROT!$B47:$T47)</f>
        <v>5.5136228882120379</v>
      </c>
      <c r="K22" s="276">
        <f>1000000000*MOR!E9/SUM(KMA.FROT!$B84:$T84)</f>
        <v>0</v>
      </c>
      <c r="L22" s="276" t="e">
        <f>1000000000*MOR!#REF!/SUM(KMA.FROT!$B121:$T121)</f>
        <v>#REF!</v>
      </c>
      <c r="M22" s="276" t="e">
        <f>1000000000*MOR!F9/SUM(KMA.FROT!$B158:$T158)</f>
        <v>#DIV/0!</v>
      </c>
      <c r="N22" s="3"/>
      <c r="O22" s="276">
        <f>1000000000*MOR!G9/SUM(KMA.FROT!$B10:$T10)</f>
        <v>0.75379647731091737</v>
      </c>
      <c r="P22" s="276">
        <f>1000000000*MOR!H9/SUM(KMA.FROT!$B47:$T47)</f>
        <v>0.60940042448659371</v>
      </c>
      <c r="Q22" s="276">
        <f>1000000000*MOR!I9/SUM(KMA.FROT!$B84:$T84)</f>
        <v>0.77049639978813267</v>
      </c>
      <c r="R22" s="276" t="e">
        <f>1000000000*MOR!J9/SUM(KMA.FROT!$B121:$T121)</f>
        <v>#DIV/0!</v>
      </c>
      <c r="S22" s="276" t="e">
        <f>1000000000*MOR!K9/SUM(KMA.FROT!$B158:$T158)</f>
        <v>#DIV/0!</v>
      </c>
      <c r="T22" s="3"/>
      <c r="U22" s="276">
        <f>1000000000*MOR!L9/SUM(KMA.FROT!$D10:$G10)</f>
        <v>33.732504975470682</v>
      </c>
      <c r="V22" s="276">
        <f>1000000000*MOR!M9/SUM(KMA.FROT!$D47:$G47)</f>
        <v>39.845663353390009</v>
      </c>
      <c r="W22" s="276">
        <f>1000000000*MOR!N9/SUM(KMA.FROT!$D84:$G84)</f>
        <v>35.643680032377858</v>
      </c>
      <c r="X22" s="157">
        <f>1000000000*MOR!O9/SUM(KMA.FROT!$D121:$G121)</f>
        <v>0</v>
      </c>
      <c r="Y22" s="276" t="e">
        <f>1000000000*MOR!P9/SUM(KMA.FROT!$D158:$G158)</f>
        <v>#DIV/0!</v>
      </c>
      <c r="Z22" s="3"/>
      <c r="AA22" s="276">
        <f>1000000000*MOR!Q9/SUM(KMA.FROT!$B10:$T10)</f>
        <v>3.0151859092436697E-2</v>
      </c>
      <c r="AB22" s="276">
        <f>1000000000*MOR!R9/SUM(KMA.FROT!$B47:$T47)</f>
        <v>0.1450953391634747</v>
      </c>
      <c r="AC22" s="276">
        <f>1000000000*MOR!S9/SUM(KMA.FROT!$B84:$T84)</f>
        <v>2.4078012493379146E-2</v>
      </c>
      <c r="AD22" s="276" t="e">
        <f>1000000000*MOR!T9/SUM(KMA.FROT!$B121:$T121)</f>
        <v>#DIV/0!</v>
      </c>
      <c r="AE22" s="276" t="e">
        <f>1000000000*MOR!U9/SUM(KMA.FROT!$B158:$T158)</f>
        <v>#DIV/0!</v>
      </c>
      <c r="AF22" s="3"/>
      <c r="AG22" s="276">
        <f>1000000000*MOR!BM9/(SUM(KMA.FROT!$B10:$C10,KMA.FROT!$H10:$I10,KMA.FROT!$T10:$T10))</f>
        <v>11.120902548256039</v>
      </c>
      <c r="AH22" s="276">
        <f>1000000000*MOR!BN9/(SUM(KMA.FROT!$B47:$C47,KMA.FROT!$H47:$I47,KMA.FROT!$T47:$T47))</f>
        <v>6.4393547927214767</v>
      </c>
      <c r="AI22" s="276">
        <f>1000000000*MOR!BO9/(SUM(KMA.FROT!$B84:$C84,KMA.FROT!$H84:$I84,KMA.FROT!$T84:$T84))</f>
        <v>7.6705513585705587</v>
      </c>
      <c r="AJ22" s="276" t="e">
        <f>1000000000*MOR!BP9/(SUM(KMA.FROT!$B121:$C121,KMA.FROT!$H121:$I121,KMA.FROT!$T121:$T121))</f>
        <v>#DIV/0!</v>
      </c>
      <c r="AK22" s="276" t="e">
        <f>1000000000*MOR!BQ9/(SUM(KMA.FROT!$B158:$C158,KMA.FROT!$H158:$I158,KMA.FROT!$T158:$T158))</f>
        <v>#DIV/0!</v>
      </c>
      <c r="AL22" s="3"/>
      <c r="AM22" s="276">
        <f>1000000000*MOR!AF9/SUM(KMA.FROT!$J10:$L10)</f>
        <v>3.3196689498223004</v>
      </c>
      <c r="AN22" s="276">
        <f>1000000000*MOR!AG9/SUM(KMA.FROT!$J47:$L47)</f>
        <v>2.6888639411411006</v>
      </c>
      <c r="AO22" s="276">
        <f>1000000000*MOR!AH9/SUM(KMA.FROT!$J84:$L84)</f>
        <v>10.722967206605812</v>
      </c>
      <c r="AP22" s="276" t="e">
        <f>1000000000*MOR!AI9/SUM(KMA.FROT!$J121:$L121)</f>
        <v>#DIV/0!</v>
      </c>
      <c r="AQ22" s="276" t="e">
        <f>1000000000*MOR!AJ9/SUM(KMA.FROT!$J158:$L158)</f>
        <v>#DIV/0!</v>
      </c>
      <c r="AR22" s="3"/>
      <c r="AS22" s="276">
        <f>1000000000*MOR!AK9/SUM(KMA.FROT!$M10:$O10)</f>
        <v>0.68631662973143492</v>
      </c>
      <c r="AT22" s="276">
        <f>1000000000*MOR!AL9/SUM(KMA.FROT!$M47:$O47)</f>
        <v>0.62802187559223555</v>
      </c>
      <c r="AU22" s="157">
        <f>1000000000*MOR!AM9/SUM(KMA.FROT!$M84:$O84)</f>
        <v>0.31982195720714052</v>
      </c>
      <c r="AV22" s="276" t="e">
        <f>1000000000*MOR!AN9/SUM(KMA.FROT!$M121:$O121)</f>
        <v>#DIV/0!</v>
      </c>
      <c r="AW22" s="276" t="e">
        <f>1000000000*MOR!AO9/SUM(KMA.FROT!$M158:$O158)</f>
        <v>#DIV/0!</v>
      </c>
      <c r="AX22" s="3"/>
      <c r="AY22" s="276">
        <f>1000000000*MOR!AU9/SUM(KMA.FROT!$B10:$T10)</f>
        <v>15.407599996235151</v>
      </c>
      <c r="AZ22" s="276">
        <f>1000000000*MOR!AV9/SUM(KMA.FROT!$B47:$T47)</f>
        <v>18.514165277259369</v>
      </c>
      <c r="BA22" s="276">
        <f>1000000000*MOR!AW9/SUM(KMA.FROT!$B84:$T84)</f>
        <v>15.891488245630235</v>
      </c>
      <c r="BB22" s="276" t="e">
        <f>1000000000*MOR!AX9/SUM(KMA.FROT!$B121:$T121)</f>
        <v>#DIV/0!</v>
      </c>
      <c r="BC22" s="276" t="e">
        <f>1000000000*MOR!AY9/SUM(KMA.FROT!$B158:$T158)</f>
        <v>#DIV/0!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</row>
    <row r="23" spans="1:187" s="274" customFormat="1">
      <c r="A23" s="73" t="s">
        <v>29</v>
      </c>
      <c r="B23" s="3"/>
      <c r="C23" s="276">
        <f>1000000000*MOR!BA12/SUM(KMA.FROT!$B13:$T13)</f>
        <v>41.700669746153146</v>
      </c>
      <c r="D23" s="276">
        <f>1000000000*MOR!BB12/SUM(KMA.FROT!$B50:$T50)</f>
        <v>42.481493436395077</v>
      </c>
      <c r="E23" s="276">
        <f>1000000000*MOR!BC12/SUM(KMA.FROT!$B87:$T87)</f>
        <v>36.416135056638119</v>
      </c>
      <c r="F23" s="276" t="e">
        <f>1000000000*MOR!BD12/SUM(KMA.FROT!$B124:$T124)</f>
        <v>#DIV/0!</v>
      </c>
      <c r="G23" s="276" t="e">
        <f>1000000000*MOR!BE12/SUM(KMA.FROT!$B161:$T161)</f>
        <v>#DIV/0!</v>
      </c>
      <c r="H23" s="3"/>
      <c r="I23" s="276">
        <f>1000000000*MOR!B12/SUM(KMA.FROT!B13:T13)</f>
        <v>3.1119902795636678</v>
      </c>
      <c r="J23" s="276">
        <f>1000000000*MOR!C12/SUM(KMA.FROT!$B50:$T50)</f>
        <v>3.6487172276658346</v>
      </c>
      <c r="K23" s="276">
        <f>1000000000*MOR!E12/SUM(KMA.FROT!$B87:$T87)</f>
        <v>0</v>
      </c>
      <c r="L23" s="276" t="e">
        <f>1000000000*MOR!#REF!/SUM(KMA.FROT!$B124:$T124)</f>
        <v>#REF!</v>
      </c>
      <c r="M23" s="276" t="e">
        <f>1000000000*MOR!F12/SUM(KMA.FROT!$B161:$T161)</f>
        <v>#DIV/0!</v>
      </c>
      <c r="N23" s="3"/>
      <c r="O23" s="276">
        <f>1000000000*MOR!G12/SUM(KMA.FROT!$B13:$T13)</f>
        <v>1.689366151763134</v>
      </c>
      <c r="P23" s="276">
        <f>1000000000*MOR!H12/SUM(KMA.FROT!$B50:$T50)</f>
        <v>1.8243586138329173</v>
      </c>
      <c r="Q23" s="276">
        <f>1000000000*MOR!I12/SUM(KMA.FROT!$B87:$T87)</f>
        <v>1.6643571780913218</v>
      </c>
      <c r="R23" s="276" t="e">
        <f>1000000000*MOR!J12/SUM(KMA.FROT!$B124:$T124)</f>
        <v>#DIV/0!</v>
      </c>
      <c r="S23" s="276" t="e">
        <f>1000000000*MOR!K12/SUM(KMA.FROT!$B161:$T161)</f>
        <v>#DIV/0!</v>
      </c>
      <c r="T23" s="3"/>
      <c r="U23" s="276">
        <f>1000000000*MOR!L12/SUM(KMA.FROT!$D13:$G13)</f>
        <v>54.460364662188972</v>
      </c>
      <c r="V23" s="276">
        <f>1000000000*MOR!M12/SUM(KMA.FROT!$D50:$G50)</f>
        <v>47.453296731236229</v>
      </c>
      <c r="W23" s="276">
        <f>1000000000*MOR!N12/SUM(KMA.FROT!$D87:$G87)</f>
        <v>58.107823807912943</v>
      </c>
      <c r="X23" s="157">
        <f>1000000000*MOR!O12/SUM(KMA.FROT!$D124:$G124)</f>
        <v>0</v>
      </c>
      <c r="Y23" s="276" t="e">
        <f>1000000000*MOR!P12/SUM(KMA.FROT!$D161:$G161)</f>
        <v>#DIV/0!</v>
      </c>
      <c r="Z23" s="3"/>
      <c r="AA23" s="276">
        <f>1000000000*MOR!Q12/SUM(KMA.FROT!$B13:$T13)</f>
        <v>0</v>
      </c>
      <c r="AB23" s="276">
        <f>1000000000*MOR!R12/SUM(KMA.FROT!$B50:$T50)</f>
        <v>0</v>
      </c>
      <c r="AC23" s="276">
        <f>1000000000*MOR!S12/SUM(KMA.FROT!$B87:$T87)</f>
        <v>0</v>
      </c>
      <c r="AD23" s="276" t="e">
        <f>1000000000*MOR!T12/SUM(KMA.FROT!$B124:$T124)</f>
        <v>#DIV/0!</v>
      </c>
      <c r="AE23" s="276" t="e">
        <f>1000000000*MOR!U12/SUM(KMA.FROT!$B161:$T161)</f>
        <v>#DIV/0!</v>
      </c>
      <c r="AF23" s="3"/>
      <c r="AG23" s="276">
        <f>1000000000*MOR!BM12/(SUM(KMA.FROT!$B13:$C13,KMA.FROT!$H13:$I13,KMA.FROT!$T13:$T13))</f>
        <v>26.358405179313007</v>
      </c>
      <c r="AH23" s="276">
        <f>1000000000*MOR!BN12/(SUM(KMA.FROT!$B50:$C50,KMA.FROT!$H50:$I50,KMA.FROT!$T50:$T50))</f>
        <v>24.689222514659591</v>
      </c>
      <c r="AI23" s="276">
        <f>1000000000*MOR!BO12/(SUM(KMA.FROT!$B87:$C87,KMA.FROT!$H87:$I87,KMA.FROT!$T87:$T87))</f>
        <v>33.34962975248532</v>
      </c>
      <c r="AJ23" s="276" t="e">
        <f>1000000000*MOR!BP12/(SUM(KMA.FROT!$B124:$C124,KMA.FROT!$H124:$I124,KMA.FROT!$T124:$T124))</f>
        <v>#DIV/0!</v>
      </c>
      <c r="AK23" s="276" t="e">
        <f>1000000000*MOR!BQ12/(SUM(KMA.FROT!$B161:$C161,KMA.FROT!$H161:$I161,KMA.FROT!$T161:$T161))</f>
        <v>#DIV/0!</v>
      </c>
      <c r="AL23" s="3"/>
      <c r="AM23" s="276">
        <f>1000000000*MOR!AF12/SUM(KMA.FROT!$J13:$L13)</f>
        <v>7.5603343427635075</v>
      </c>
      <c r="AN23" s="276">
        <f>1000000000*MOR!AG12/SUM(KMA.FROT!$J50:$L50)</f>
        <v>6.0195730277742303</v>
      </c>
      <c r="AO23" s="276">
        <f>1000000000*MOR!AH12/SUM(KMA.FROT!$J87:$L87)</f>
        <v>13.896079179761616</v>
      </c>
      <c r="AP23" s="276" t="e">
        <f>1000000000*MOR!AI12/SUM(KMA.FROT!$J124:$L124)</f>
        <v>#DIV/0!</v>
      </c>
      <c r="AQ23" s="276" t="e">
        <f>1000000000*MOR!AJ12/SUM(KMA.FROT!$J161:$L161)</f>
        <v>#DIV/0!</v>
      </c>
      <c r="AR23" s="3"/>
      <c r="AS23" s="276">
        <f>1000000000*MOR!AK12/SUM(KMA.FROT!$M13:$O13)</f>
        <v>0</v>
      </c>
      <c r="AT23" s="276">
        <f>1000000000*MOR!AL12/SUM(KMA.FROT!$M50:$O50)</f>
        <v>1.3966630162983604</v>
      </c>
      <c r="AU23" s="157">
        <f>1000000000*MOR!AM12/SUM(KMA.FROT!$M87:$O87)</f>
        <v>0.5574411762707403</v>
      </c>
      <c r="AV23" s="276" t="e">
        <f>1000000000*MOR!AN12/SUM(KMA.FROT!$M124:$O124)</f>
        <v>#DIV/0!</v>
      </c>
      <c r="AW23" s="276" t="e">
        <f>1000000000*MOR!AO12/SUM(KMA.FROT!$M161:$O161)</f>
        <v>#DIV/0!</v>
      </c>
      <c r="AX23" s="3"/>
      <c r="AY23" s="276">
        <f>1000000000*MOR!AU12/SUM(KMA.FROT!$B13:$T13)</f>
        <v>7.3798626629652695</v>
      </c>
      <c r="AZ23" s="276">
        <f>1000000000*MOR!AV12/SUM(KMA.FROT!$B50:$T50)</f>
        <v>11.64114544064814</v>
      </c>
      <c r="BA23" s="276">
        <f>1000000000*MOR!AW12/SUM(KMA.FROT!$B87:$T87)</f>
        <v>8.7878059003221782</v>
      </c>
      <c r="BB23" s="276" t="e">
        <f>1000000000*MOR!AX12/SUM(KMA.FROT!$B124:$T124)</f>
        <v>#DIV/0!</v>
      </c>
      <c r="BC23" s="276" t="e">
        <f>1000000000*MOR!AY12/SUM(KMA.FROT!$B161:$T161)</f>
        <v>#DIV/0!</v>
      </c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</row>
    <row r="24" spans="1:187" s="273" customFormat="1">
      <c r="A24" s="73" t="s">
        <v>30</v>
      </c>
      <c r="B24" s="3"/>
      <c r="C24" s="276">
        <f>1000000000*MOR!BA19/SUM(KMA.FROT!$B20:$T20)</f>
        <v>44.919688254330843</v>
      </c>
      <c r="D24" s="276">
        <f>1000000000*MOR!BB19/SUM(KMA.FROT!$B57:$T57)</f>
        <v>50.569944362671883</v>
      </c>
      <c r="E24" s="276">
        <f>1000000000*MOR!BC19/SUM(KMA.FROT!$B94:$T94)</f>
        <v>44.494939156118896</v>
      </c>
      <c r="F24" s="276" t="e">
        <f>1000000000*MOR!BD19/SUM(KMA.FROT!$B131:$T131)</f>
        <v>#DIV/0!</v>
      </c>
      <c r="G24" s="276" t="e">
        <f>1000000000*MOR!BE19/SUM(KMA.FROT!$B168:$T168)</f>
        <v>#DIV/0!</v>
      </c>
      <c r="H24" s="3"/>
      <c r="I24" s="276">
        <f>1000000000*MOR!B19/SUM(KMA.FROT!B20:T20)</f>
        <v>9.4424865168606811</v>
      </c>
      <c r="J24" s="276">
        <f>1000000000*MOR!C19/SUM(KMA.FROT!$B57:$T57)</f>
        <v>9.6105776616842498</v>
      </c>
      <c r="K24" s="276">
        <f>1000000000*MOR!E19/SUM(KMA.FROT!$B94:$T94)</f>
        <v>0</v>
      </c>
      <c r="L24" s="276" t="e">
        <f>1000000000*MOR!#REF!/SUM(KMA.FROT!$B131:$T131)</f>
        <v>#REF!</v>
      </c>
      <c r="M24" s="276" t="e">
        <f>1000000000*MOR!F19/SUM(KMA.FROT!$B168:$T168)</f>
        <v>#DIV/0!</v>
      </c>
      <c r="N24" s="3"/>
      <c r="O24" s="276">
        <f>1000000000*MOR!G19/SUM(KMA.FROT!$B20:$T20)</f>
        <v>1.7497259360316917</v>
      </c>
      <c r="P24" s="276">
        <f>1000000000*MOR!H19/SUM(KMA.FROT!$B57:$T57)</f>
        <v>1.9286533402699684</v>
      </c>
      <c r="Q24" s="276">
        <f>1000000000*MOR!I19/SUM(KMA.FROT!$B94:$T94)</f>
        <v>1.8034493611450184</v>
      </c>
      <c r="R24" s="276" t="e">
        <f>1000000000*MOR!J19/SUM(KMA.FROT!$B131:$T131)</f>
        <v>#DIV/0!</v>
      </c>
      <c r="S24" s="276" t="e">
        <f>1000000000*MOR!K19/SUM(KMA.FROT!$B168:$T168)</f>
        <v>#DIV/0!</v>
      </c>
      <c r="T24" s="3"/>
      <c r="U24" s="276">
        <f>1000000000*MOR!L19/SUM(KMA.FROT!$D20:$G20)</f>
        <v>58.100590076781437</v>
      </c>
      <c r="V24" s="276">
        <f>1000000000*MOR!M19/SUM(KMA.FROT!$D57:$G57)</f>
        <v>76.22299997117625</v>
      </c>
      <c r="W24" s="276">
        <f>1000000000*MOR!N19/SUM(KMA.FROT!$D94:$G94)</f>
        <v>75.600527162390534</v>
      </c>
      <c r="X24" s="157">
        <f>1000000000*MOR!O19/SUM(KMA.FROT!$D131:$G131)</f>
        <v>0</v>
      </c>
      <c r="Y24" s="276" t="e">
        <f>1000000000*MOR!P19/SUM(KMA.FROT!$D168:$G168)</f>
        <v>#DIV/0!</v>
      </c>
      <c r="Z24" s="3"/>
      <c r="AA24" s="276">
        <f>1000000000*MOR!Q19/SUM(KMA.FROT!$B20:$T20)</f>
        <v>0.15083844276135272</v>
      </c>
      <c r="AB24" s="276">
        <f>1000000000*MOR!R19/SUM(KMA.FROT!$B57:$T57)</f>
        <v>0</v>
      </c>
      <c r="AC24" s="276">
        <f>1000000000*MOR!S19/SUM(KMA.FROT!$B94:$T94)</f>
        <v>0</v>
      </c>
      <c r="AD24" s="276" t="e">
        <f>1000000000*MOR!T19/SUM(KMA.FROT!$B131:$T131)</f>
        <v>#DIV/0!</v>
      </c>
      <c r="AE24" s="276" t="e">
        <f>1000000000*MOR!U19/SUM(KMA.FROT!$B168:$T168)</f>
        <v>#DIV/0!</v>
      </c>
      <c r="AF24" s="3"/>
      <c r="AG24" s="276">
        <f>1000000000*MOR!BM19/(SUM(KMA.FROT!$B20:$C20,KMA.FROT!$H20:$I20,KMA.FROT!$T20:$T20))</f>
        <v>13.767374028468328</v>
      </c>
      <c r="AH24" s="276">
        <f>1000000000*MOR!BN19/(SUM(KMA.FROT!$B57:$C57,KMA.FROT!$H57:$I57,KMA.FROT!$T57:$T57))</f>
        <v>13.233866385270641</v>
      </c>
      <c r="AI24" s="276">
        <f>1000000000*MOR!BO19/(SUM(KMA.FROT!$B94:$C94,KMA.FROT!$H94:$I94,KMA.FROT!$T94:$T94))</f>
        <v>16.205767054474638</v>
      </c>
      <c r="AJ24" s="276" t="e">
        <f>1000000000*MOR!BP19/(SUM(KMA.FROT!$B131:$C131,KMA.FROT!$H131:$I131,KMA.FROT!$T131:$T131))</f>
        <v>#DIV/0!</v>
      </c>
      <c r="AK24" s="276" t="e">
        <f>1000000000*MOR!BQ19/(SUM(KMA.FROT!$B168:$C168,KMA.FROT!$H168:$I168,KMA.FROT!$T168:$T168))</f>
        <v>#DIV/0!</v>
      </c>
      <c r="AL24" s="3"/>
      <c r="AM24" s="276">
        <f>1000000000*MOR!AF19/SUM(KMA.FROT!$J20:$L20)</f>
        <v>5.8083396172018746</v>
      </c>
      <c r="AN24" s="276">
        <f>1000000000*MOR!AG19/SUM(KMA.FROT!$J57:$L57)</f>
        <v>9.9348290856644397</v>
      </c>
      <c r="AO24" s="276">
        <f>1000000000*MOR!AH19/SUM(KMA.FROT!$J94:$L94)</f>
        <v>14.025438087988299</v>
      </c>
      <c r="AP24" s="276" t="e">
        <f>1000000000*MOR!AI19/SUM(KMA.FROT!$J131:$L131)</f>
        <v>#DIV/0!</v>
      </c>
      <c r="AQ24" s="276" t="e">
        <f>1000000000*MOR!AJ19/SUM(KMA.FROT!$J168:$L168)</f>
        <v>#DIV/0!</v>
      </c>
      <c r="AR24" s="3"/>
      <c r="AS24" s="276">
        <f>1000000000*MOR!AK19/SUM(KMA.FROT!$M20:$O20)</f>
        <v>1.7670938573639601</v>
      </c>
      <c r="AT24" s="276">
        <f>1000000000*MOR!AL19/SUM(KMA.FROT!$M57:$O57)</f>
        <v>1.7729893637624987</v>
      </c>
      <c r="AU24" s="157">
        <f>1000000000*MOR!AM19/SUM(KMA.FROT!$M94:$O94)</f>
        <v>0.94051356450432611</v>
      </c>
      <c r="AV24" s="276" t="e">
        <f>1000000000*MOR!AN19/SUM(KMA.FROT!$M131:$O131)</f>
        <v>#DIV/0!</v>
      </c>
      <c r="AW24" s="276" t="e">
        <f>1000000000*MOR!AO19/SUM(KMA.FROT!$M168:$O168)</f>
        <v>#DIV/0!</v>
      </c>
      <c r="AX24" s="3"/>
      <c r="AY24" s="276">
        <f>1000000000*MOR!AU19/SUM(KMA.FROT!$B20:$T20)</f>
        <v>5.0380039882291809</v>
      </c>
      <c r="AZ24" s="276">
        <f>1000000000*MOR!AV19/SUM(KMA.FROT!$B57:$T57)</f>
        <v>3.9880628392023074</v>
      </c>
      <c r="BA24" s="276">
        <f>1000000000*MOR!AW19/SUM(KMA.FROT!$B94:$T94)</f>
        <v>3.1634275679101145</v>
      </c>
      <c r="BB24" s="276" t="e">
        <f>1000000000*MOR!AX19/SUM(KMA.FROT!$B131:$T131)</f>
        <v>#DIV/0!</v>
      </c>
      <c r="BC24" s="276" t="e">
        <f>1000000000*MOR!AY19/SUM(KMA.FROT!$B168:$T168)</f>
        <v>#DIV/0!</v>
      </c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</row>
    <row r="25" spans="1:187" s="273" customFormat="1">
      <c r="A25" s="73" t="s">
        <v>31</v>
      </c>
      <c r="B25" s="3"/>
      <c r="C25" s="276">
        <f>1000000000*MOR!BA15/SUM(KMA.FROT!$B16:$T16)</f>
        <v>45.335074281360903</v>
      </c>
      <c r="D25" s="276">
        <f>1000000000*MOR!BB15/SUM(KMA.FROT!$B53:$T53)</f>
        <v>46.721459026840243</v>
      </c>
      <c r="E25" s="276">
        <f>1000000000*MOR!BC15/SUM(KMA.FROT!$B90:$T90)</f>
        <v>42.545381710677326</v>
      </c>
      <c r="F25" s="276" t="e">
        <f>1000000000*MOR!BD15/SUM(KMA.FROT!$B127:$T127)</f>
        <v>#DIV/0!</v>
      </c>
      <c r="G25" s="276" t="e">
        <f>1000000000*MOR!BE15/SUM(KMA.FROT!$B164:$T164)</f>
        <v>#DIV/0!</v>
      </c>
      <c r="H25" s="3"/>
      <c r="I25" s="276">
        <f>1000000000*MOR!B15/SUM(KMA.FROT!B16:T16)</f>
        <v>6.067074021088839</v>
      </c>
      <c r="J25" s="276">
        <f>1000000000*MOR!C15/SUM(KMA.FROT!$B53:$T53)</f>
        <v>4.975159747380447</v>
      </c>
      <c r="K25" s="276">
        <f>1000000000*MOR!E15/SUM(KMA.FROT!$B90:$T90)</f>
        <v>0</v>
      </c>
      <c r="L25" s="276" t="e">
        <f>1000000000*MOR!#REF!/SUM(KMA.FROT!$B127:$T127)</f>
        <v>#REF!</v>
      </c>
      <c r="M25" s="276" t="e">
        <f>1000000000*MOR!F15/SUM(KMA.FROT!$B164:$T164)</f>
        <v>#DIV/0!</v>
      </c>
      <c r="N25" s="3"/>
      <c r="O25" s="276">
        <f>1000000000*MOR!G15/SUM(KMA.FROT!$B16:$T16)</f>
        <v>0.88931052426383639</v>
      </c>
      <c r="P25" s="276">
        <f>1000000000*MOR!H15/SUM(KMA.FROT!$B53:$T53)</f>
        <v>0.77800852016648958</v>
      </c>
      <c r="Q25" s="276">
        <f>1000000000*MOR!I15/SUM(KMA.FROT!$B90:$T90)</f>
        <v>0.56702787318615522</v>
      </c>
      <c r="R25" s="276" t="e">
        <f>1000000000*MOR!J15/SUM(KMA.FROT!$B127:$T127)</f>
        <v>#DIV/0!</v>
      </c>
      <c r="S25" s="276" t="e">
        <f>1000000000*MOR!K15/SUM(KMA.FROT!$B164:$T164)</f>
        <v>#DIV/0!</v>
      </c>
      <c r="T25" s="3"/>
      <c r="U25" s="276">
        <f>1000000000*MOR!L15/SUM(KMA.FROT!$D16:$G16)</f>
        <v>45.525623702915063</v>
      </c>
      <c r="V25" s="276">
        <f>1000000000*MOR!M15/SUM(KMA.FROT!$D53:$G53)</f>
        <v>44.385342175210539</v>
      </c>
      <c r="W25" s="276">
        <f>1000000000*MOR!N15/SUM(KMA.FROT!$D90:$G90)</f>
        <v>44.276870829411109</v>
      </c>
      <c r="X25" s="157">
        <f>1000000000*MOR!O15/SUM(KMA.FROT!$D127:$G127)</f>
        <v>0</v>
      </c>
      <c r="Y25" s="276" t="e">
        <f>1000000000*MOR!P15/SUM(KMA.FROT!$D164:$G164)</f>
        <v>#DIV/0!</v>
      </c>
      <c r="Z25" s="3"/>
      <c r="AA25" s="276">
        <f>1000000000*MOR!Q15/SUM(KMA.FROT!$B16:$T16)</f>
        <v>1.9762456094751919E-2</v>
      </c>
      <c r="AB25" s="276">
        <f>1000000000*MOR!R15/SUM(KMA.FROT!$B53:$T53)</f>
        <v>2.0473908425433937E-2</v>
      </c>
      <c r="AC25" s="276">
        <f>1000000000*MOR!S15/SUM(KMA.FROT!$B90:$T90)</f>
        <v>0</v>
      </c>
      <c r="AD25" s="276" t="e">
        <f>1000000000*MOR!T15/SUM(KMA.FROT!$B127:$T127)</f>
        <v>#DIV/0!</v>
      </c>
      <c r="AE25" s="276" t="e">
        <f>1000000000*MOR!U15/SUM(KMA.FROT!$B164:$T164)</f>
        <v>#DIV/0!</v>
      </c>
      <c r="AF25" s="3"/>
      <c r="AG25" s="276">
        <f>1000000000*MOR!BM15/(SUM(KMA.FROT!$B16:$C16,KMA.FROT!$H16:$I16,KMA.FROT!$T16:$T16))</f>
        <v>25.634517747092303</v>
      </c>
      <c r="AH25" s="276">
        <f>1000000000*MOR!BN15/(SUM(KMA.FROT!$B53:$C53,KMA.FROT!$H53:$I53,KMA.FROT!$T53:$T53))</f>
        <v>29.040225569034767</v>
      </c>
      <c r="AI25" s="276">
        <f>1000000000*MOR!BO15/(SUM(KMA.FROT!$B90:$C90,KMA.FROT!$H90:$I90,KMA.FROT!$T90:$T90))</f>
        <v>31.220730737786013</v>
      </c>
      <c r="AJ25" s="276" t="e">
        <f>1000000000*MOR!BP15/(SUM(KMA.FROT!$B127:$C127,KMA.FROT!$H127:$I127,KMA.FROT!$T127:$T127))</f>
        <v>#DIV/0!</v>
      </c>
      <c r="AK25" s="276" t="e">
        <f>1000000000*MOR!BQ15/(SUM(KMA.FROT!$B164:$C164,KMA.FROT!$H164:$I164,KMA.FROT!$T164:$T164))</f>
        <v>#DIV/0!</v>
      </c>
      <c r="AL25" s="3"/>
      <c r="AM25" s="276">
        <f>1000000000*MOR!AF15/SUM(KMA.FROT!$J16:$L16)</f>
        <v>7.5787479807049243</v>
      </c>
      <c r="AN25" s="276">
        <f>1000000000*MOR!AG15/SUM(KMA.FROT!$J53:$L53)</f>
        <v>6.5260313504296539</v>
      </c>
      <c r="AO25" s="276">
        <f>1000000000*MOR!AH15/SUM(KMA.FROT!$J90:$L90)</f>
        <v>9.0513378336634283</v>
      </c>
      <c r="AP25" s="276" t="e">
        <f>1000000000*MOR!AI15/SUM(KMA.FROT!$J127:$L127)</f>
        <v>#DIV/0!</v>
      </c>
      <c r="AQ25" s="276" t="e">
        <f>1000000000*MOR!AJ15/SUM(KMA.FROT!$J164:$L164)</f>
        <v>#DIV/0!</v>
      </c>
      <c r="AR25" s="3"/>
      <c r="AS25" s="276">
        <f>1000000000*MOR!AK15/SUM(KMA.FROT!$M16:$O16)</f>
        <v>3.090616153371605</v>
      </c>
      <c r="AT25" s="276">
        <f>1000000000*MOR!AL15/SUM(KMA.FROT!$M53:$O53)</f>
        <v>0.95386361950446619</v>
      </c>
      <c r="AU25" s="157">
        <f>1000000000*MOR!AM15/SUM(KMA.FROT!$M90:$O90)</f>
        <v>1.2429683841004904</v>
      </c>
      <c r="AV25" s="276" t="e">
        <f>1000000000*MOR!AN15/SUM(KMA.FROT!$M127:$O127)</f>
        <v>#DIV/0!</v>
      </c>
      <c r="AW25" s="276" t="e">
        <f>1000000000*MOR!AO15/SUM(KMA.FROT!$M164:$O164)</f>
        <v>#DIV/0!</v>
      </c>
      <c r="AX25" s="3"/>
      <c r="AY25" s="276">
        <f>1000000000*MOR!AU15/SUM(KMA.FROT!$B16:$T16)</f>
        <v>9.7033659425231935</v>
      </c>
      <c r="AZ25" s="276">
        <f>1000000000*MOR!AV15/SUM(KMA.FROT!$B53:$T53)</f>
        <v>11.403966992966703</v>
      </c>
      <c r="BA25" s="276">
        <f>1000000000*MOR!AW15/SUM(KMA.FROT!$B90:$T90)</f>
        <v>11.614925789458342</v>
      </c>
      <c r="BB25" s="276" t="e">
        <f>1000000000*MOR!AX15/SUM(KMA.FROT!$B127:$T127)</f>
        <v>#DIV/0!</v>
      </c>
      <c r="BC25" s="276" t="e">
        <f>1000000000*MOR!AY15/SUM(KMA.FROT!$B164:$T164)</f>
        <v>#DIV/0!</v>
      </c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</row>
    <row r="26" spans="1:187" s="273" customFormat="1">
      <c r="A26" s="73" t="s">
        <v>32</v>
      </c>
      <c r="B26" s="3"/>
      <c r="C26" s="276">
        <f>1000000000*MOR!BA22/SUM(KMA.FROT!$B23:$T23)</f>
        <v>45.88243400055304</v>
      </c>
      <c r="D26" s="276">
        <f>1000000000*MOR!BB22/SUM(KMA.FROT!$B60:$T60)</f>
        <v>47.483551650493702</v>
      </c>
      <c r="E26" s="276">
        <f>1000000000*MOR!BC22/SUM(KMA.FROT!$B97:$T97)</f>
        <v>47.383327569840837</v>
      </c>
      <c r="F26" s="276" t="e">
        <f>1000000000*MOR!BD22/SUM(KMA.FROT!$B134:$T134)</f>
        <v>#DIV/0!</v>
      </c>
      <c r="G26" s="276" t="e">
        <f>1000000000*MOR!BE22/SUM(KMA.FROT!$B171:$T171)</f>
        <v>#DIV/0!</v>
      </c>
      <c r="H26" s="3"/>
      <c r="I26" s="276">
        <f>1000000000*MOR!B22/SUM(KMA.FROT!B23:T23)</f>
        <v>6.0097898439011539</v>
      </c>
      <c r="J26" s="276">
        <f>1000000000*MOR!C22/SUM(KMA.FROT!$B60:$T60)</f>
        <v>6.0590990387348738</v>
      </c>
      <c r="K26" s="276">
        <f>1000000000*MOR!E22/SUM(KMA.FROT!$B97:$T97)</f>
        <v>0</v>
      </c>
      <c r="L26" s="276" t="e">
        <f>1000000000*MOR!#REF!/SUM(KMA.FROT!$B134:$T134)</f>
        <v>#REF!</v>
      </c>
      <c r="M26" s="276" t="e">
        <f>1000000000*MOR!F22/SUM(KMA.FROT!$B171:$T171)</f>
        <v>#DIV/0!</v>
      </c>
      <c r="N26" s="3"/>
      <c r="O26" s="276">
        <f>1000000000*MOR!G22/SUM(KMA.FROT!$B23:$T23)</f>
        <v>2.3114576322696747</v>
      </c>
      <c r="P26" s="276">
        <f>1000000000*MOR!H22/SUM(KMA.FROT!$B60:$T60)</f>
        <v>1.607516071501089</v>
      </c>
      <c r="Q26" s="276">
        <f>1000000000*MOR!I22/SUM(KMA.FROT!$B97:$T97)</f>
        <v>2.5383925483843308</v>
      </c>
      <c r="R26" s="276" t="e">
        <f>1000000000*MOR!J22/SUM(KMA.FROT!$B134:$T134)</f>
        <v>#DIV/0!</v>
      </c>
      <c r="S26" s="276" t="e">
        <f>1000000000*MOR!K22/SUM(KMA.FROT!$B171:$T171)</f>
        <v>#DIV/0!</v>
      </c>
      <c r="T26" s="3"/>
      <c r="U26" s="276">
        <f>1000000000*MOR!L22/SUM(KMA.FROT!$D23:$G23)</f>
        <v>66.631979069776392</v>
      </c>
      <c r="V26" s="276">
        <f>1000000000*MOR!M22/SUM(KMA.FROT!$D60:$G60)</f>
        <v>75.249396723937849</v>
      </c>
      <c r="W26" s="276">
        <f>1000000000*MOR!N22/SUM(KMA.FROT!$D97:$G97)</f>
        <v>80.200981297450539</v>
      </c>
      <c r="X26" s="157">
        <f>1000000000*MOR!O22/SUM(KMA.FROT!$D134:$G134)</f>
        <v>0</v>
      </c>
      <c r="Y26" s="276" t="e">
        <f>1000000000*MOR!P22/SUM(KMA.FROT!$D171:$G171)</f>
        <v>#DIV/0!</v>
      </c>
      <c r="Z26" s="3"/>
      <c r="AA26" s="276">
        <f>1000000000*MOR!Q22/SUM(KMA.FROT!$B23:$T23)</f>
        <v>0</v>
      </c>
      <c r="AB26" s="276">
        <f>1000000000*MOR!R22/SUM(KMA.FROT!$B60:$T60)</f>
        <v>0.24731016484632137</v>
      </c>
      <c r="AC26" s="276">
        <f>1000000000*MOR!S22/SUM(KMA.FROT!$B97:$T97)</f>
        <v>0</v>
      </c>
      <c r="AD26" s="276" t="e">
        <f>1000000000*MOR!T22/SUM(KMA.FROT!$B134:$T134)</f>
        <v>#DIV/0!</v>
      </c>
      <c r="AE26" s="276" t="e">
        <f>1000000000*MOR!U22/SUM(KMA.FROT!$B171:$T171)</f>
        <v>#DIV/0!</v>
      </c>
      <c r="AF26" s="3"/>
      <c r="AG26" s="276">
        <f>1000000000*MOR!BM22/(SUM(KMA.FROT!$B23:$C23,KMA.FROT!$H23:$I23,KMA.FROT!$T23:$T23))</f>
        <v>14.504608874215876</v>
      </c>
      <c r="AH26" s="276">
        <f>1000000000*MOR!BN22/(SUM(KMA.FROT!$B60:$C60,KMA.FROT!$H60:$I60,KMA.FROT!$T60:$T60))</f>
        <v>14.547252161321609</v>
      </c>
      <c r="AI26" s="276">
        <f>1000000000*MOR!BO22/(SUM(KMA.FROT!$B97:$C97,KMA.FROT!$H97:$I97,KMA.FROT!$T97:$T97))</f>
        <v>15.067610094103326</v>
      </c>
      <c r="AJ26" s="276" t="e">
        <f>1000000000*MOR!BP22/(SUM(KMA.FROT!$B134:$C134,KMA.FROT!$H134:$I134,KMA.FROT!$T134:$T134))</f>
        <v>#DIV/0!</v>
      </c>
      <c r="AK26" s="276" t="e">
        <f>1000000000*MOR!BQ22/(SUM(KMA.FROT!$B171:$C171,KMA.FROT!$H171:$I171,KMA.FROT!$T171:$T171))</f>
        <v>#DIV/0!</v>
      </c>
      <c r="AL26" s="3"/>
      <c r="AM26" s="276">
        <f>1000000000*MOR!AF22/SUM(KMA.FROT!$J23:$L23)</f>
        <v>20.915163590861887</v>
      </c>
      <c r="AN26" s="276">
        <f>1000000000*MOR!AG22/SUM(KMA.FROT!$J60:$L60)</f>
        <v>11.72339105624407</v>
      </c>
      <c r="AO26" s="276">
        <f>1000000000*MOR!AH22/SUM(KMA.FROT!$J97:$L97)</f>
        <v>23.867806156645511</v>
      </c>
      <c r="AP26" s="276" t="e">
        <f>1000000000*MOR!AI22/SUM(KMA.FROT!$J134:$L134)</f>
        <v>#DIV/0!</v>
      </c>
      <c r="AQ26" s="276" t="e">
        <f>1000000000*MOR!AJ22/SUM(KMA.FROT!$J171:$L171)</f>
        <v>#DIV/0!</v>
      </c>
      <c r="AR26" s="3"/>
      <c r="AS26" s="276">
        <f>1000000000*MOR!AK22/SUM(KMA.FROT!$M23:$O23)</f>
        <v>4.5869720287061551</v>
      </c>
      <c r="AT26" s="276">
        <f>1000000000*MOR!AL22/SUM(KMA.FROT!$M60:$O60)</f>
        <v>0</v>
      </c>
      <c r="AU26" s="157">
        <f>1000000000*MOR!AM22/SUM(KMA.FROT!$M97:$O97)</f>
        <v>0</v>
      </c>
      <c r="AV26" s="276" t="e">
        <f>1000000000*MOR!AN22/SUM(KMA.FROT!$M134:$O134)</f>
        <v>#DIV/0!</v>
      </c>
      <c r="AW26" s="276" t="e">
        <f>1000000000*MOR!AO22/SUM(KMA.FROT!$M171:$O171)</f>
        <v>#DIV/0!</v>
      </c>
      <c r="AX26" s="3"/>
      <c r="AY26" s="276">
        <f>1000000000*MOR!AU22/SUM(KMA.FROT!$B23:$T23)</f>
        <v>0.11557288161348374</v>
      </c>
      <c r="AZ26" s="276">
        <f>1000000000*MOR!AV22/SUM(KMA.FROT!$B60:$T60)</f>
        <v>0.24731016484632137</v>
      </c>
      <c r="BA26" s="276">
        <f>1000000000*MOR!AW22/SUM(KMA.FROT!$B97:$T97)</f>
        <v>0.12087583563734908</v>
      </c>
      <c r="BB26" s="276" t="e">
        <f>1000000000*MOR!AX22/SUM(KMA.FROT!$B134:$T134)</f>
        <v>#DIV/0!</v>
      </c>
      <c r="BC26" s="276" t="e">
        <f>1000000000*MOR!AY22/SUM(KMA.FROT!$B171:$T171)</f>
        <v>#DIV/0!</v>
      </c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</row>
    <row r="27" spans="1:187" s="273" customFormat="1">
      <c r="A27" s="73" t="s">
        <v>33</v>
      </c>
      <c r="B27" s="3"/>
      <c r="C27" s="276">
        <f>1000000000*MOR!BA17/SUM(KMA.FROT!$B18:$T18)</f>
        <v>48.589956774183108</v>
      </c>
      <c r="D27" s="276">
        <f>1000000000*MOR!BB17/SUM(KMA.FROT!$B55:$T55)</f>
        <v>54.129082506089524</v>
      </c>
      <c r="E27" s="276">
        <f>1000000000*MOR!BC17/SUM(KMA.FROT!$B92:$T92)</f>
        <v>46.591270935948309</v>
      </c>
      <c r="F27" s="276" t="e">
        <f>1000000000*MOR!BD17/SUM(KMA.FROT!$B129:$T129)</f>
        <v>#DIV/0!</v>
      </c>
      <c r="G27" s="276" t="e">
        <f>1000000000*MOR!BE17/SUM(KMA.FROT!$B166:$T166)</f>
        <v>#DIV/0!</v>
      </c>
      <c r="H27" s="3"/>
      <c r="I27" s="276">
        <f>1000000000*MOR!B17/SUM(KMA.FROT!B18:T18)</f>
        <v>7.529114707820705</v>
      </c>
      <c r="J27" s="276">
        <f>1000000000*MOR!C17/SUM(KMA.FROT!$B55:$T55)</f>
        <v>7.6990567280069282</v>
      </c>
      <c r="K27" s="276">
        <f>1000000000*MOR!E17/SUM(KMA.FROT!$B92:$T92)</f>
        <v>0</v>
      </c>
      <c r="L27" s="276" t="e">
        <f>1000000000*MOR!#REF!/SUM(KMA.FROT!$B129:$T129)</f>
        <v>#REF!</v>
      </c>
      <c r="M27" s="276" t="e">
        <f>1000000000*MOR!F17/SUM(KMA.FROT!$B166:$T166)</f>
        <v>#DIV/0!</v>
      </c>
      <c r="N27" s="3"/>
      <c r="O27" s="276">
        <f>1000000000*MOR!G17/SUM(KMA.FROT!$B18:$T18)</f>
        <v>1.4747750458617876</v>
      </c>
      <c r="P27" s="276">
        <f>1000000000*MOR!H17/SUM(KMA.FROT!$B55:$T55)</f>
        <v>1.2569888535521514</v>
      </c>
      <c r="Q27" s="276">
        <f>1000000000*MOR!I17/SUM(KMA.FROT!$B92:$T92)</f>
        <v>0.87400652549397972</v>
      </c>
      <c r="R27" s="276" t="e">
        <f>1000000000*MOR!J17/SUM(KMA.FROT!$B129:$T129)</f>
        <v>#DIV/0!</v>
      </c>
      <c r="S27" s="276" t="e">
        <f>1000000000*MOR!K17/SUM(KMA.FROT!$B166:$T166)</f>
        <v>#DIV/0!</v>
      </c>
      <c r="T27" s="3"/>
      <c r="U27" s="276">
        <f>1000000000*MOR!L17/SUM(KMA.FROT!$D18:$G18)</f>
        <v>42.525373486523414</v>
      </c>
      <c r="V27" s="276">
        <f>1000000000*MOR!M17/SUM(KMA.FROT!$D55:$G55)</f>
        <v>52.889839580783111</v>
      </c>
      <c r="W27" s="276">
        <f>1000000000*MOR!N17/SUM(KMA.FROT!$D92:$G92)</f>
        <v>56.978826959506321</v>
      </c>
      <c r="X27" s="157">
        <f>1000000000*MOR!O17/SUM(KMA.FROT!$D129:$G129)</f>
        <v>0</v>
      </c>
      <c r="Y27" s="276" t="e">
        <f>1000000000*MOR!P17/SUM(KMA.FROT!$D166:$G166)</f>
        <v>#DIV/0!</v>
      </c>
      <c r="Z27" s="3"/>
      <c r="AA27" s="276">
        <f>1000000000*MOR!Q17/SUM(KMA.FROT!$B18:$T18)</f>
        <v>7.7619739255883557E-2</v>
      </c>
      <c r="AB27" s="276">
        <f>1000000000*MOR!R17/SUM(KMA.FROT!$B55:$T55)</f>
        <v>7.8561803347009462E-2</v>
      </c>
      <c r="AC27" s="276">
        <f>1000000000*MOR!S17/SUM(KMA.FROT!$B92:$T92)</f>
        <v>0.1680781779796115</v>
      </c>
      <c r="AD27" s="276" t="e">
        <f>1000000000*MOR!T17/SUM(KMA.FROT!$B129:$T129)</f>
        <v>#DIV/0!</v>
      </c>
      <c r="AE27" s="276" t="e">
        <f>1000000000*MOR!U17/SUM(KMA.FROT!$B166:$T166)</f>
        <v>#DIV/0!</v>
      </c>
      <c r="AF27" s="3"/>
      <c r="AG27" s="276">
        <f>1000000000*MOR!BM17/(SUM(KMA.FROT!$B18:$C18,KMA.FROT!$H18:$I18,KMA.FROT!$T18:$T18))</f>
        <v>12.881895295824721</v>
      </c>
      <c r="AH27" s="276">
        <f>1000000000*MOR!BN17/(SUM(KMA.FROT!$B55:$C55,KMA.FROT!$H55:$I55,KMA.FROT!$T55:$T55))</f>
        <v>12.577257046234832</v>
      </c>
      <c r="AI27" s="276">
        <f>1000000000*MOR!BO17/(SUM(KMA.FROT!$B92:$C92,KMA.FROT!$H92:$I92,KMA.FROT!$T92:$T92))</f>
        <v>13.078139874049711</v>
      </c>
      <c r="AJ27" s="276" t="e">
        <f>1000000000*MOR!BP17/(SUM(KMA.FROT!$B129:$C129,KMA.FROT!$H129:$I129,KMA.FROT!$T129:$T129))</f>
        <v>#DIV/0!</v>
      </c>
      <c r="AK27" s="276" t="e">
        <f>1000000000*MOR!BQ17/(SUM(KMA.FROT!$B166:$C166,KMA.FROT!$H166:$I166,KMA.FROT!$T166:$T166))</f>
        <v>#DIV/0!</v>
      </c>
      <c r="AL27" s="3"/>
      <c r="AM27" s="276">
        <f>1000000000*MOR!AF17/SUM(KMA.FROT!$J18:$L18)</f>
        <v>3.4317642445804837</v>
      </c>
      <c r="AN27" s="276">
        <f>1000000000*MOR!AG17/SUM(KMA.FROT!$J55:$L55)</f>
        <v>5.9370348130775641</v>
      </c>
      <c r="AO27" s="276">
        <f>1000000000*MOR!AH17/SUM(KMA.FROT!$J92:$L92)</f>
        <v>6.5516229494735034</v>
      </c>
      <c r="AP27" s="276" t="e">
        <f>1000000000*MOR!AI17/SUM(KMA.FROT!$J129:$L129)</f>
        <v>#DIV/0!</v>
      </c>
      <c r="AQ27" s="276" t="e">
        <f>1000000000*MOR!AJ17/SUM(KMA.FROT!$J166:$L166)</f>
        <v>#DIV/0!</v>
      </c>
      <c r="AR27" s="3"/>
      <c r="AS27" s="276">
        <f>1000000000*MOR!AK17/SUM(KMA.FROT!$M18:$O18)</f>
        <v>1.7646981919507736</v>
      </c>
      <c r="AT27" s="276">
        <f>1000000000*MOR!AL17/SUM(KMA.FROT!$M55:$O55)</f>
        <v>0.82966546571867894</v>
      </c>
      <c r="AU27" s="157">
        <f>1000000000*MOR!AM17/SUM(KMA.FROT!$M92:$O92)</f>
        <v>1.5842842233912171</v>
      </c>
      <c r="AV27" s="276" t="e">
        <f>1000000000*MOR!AN17/SUM(KMA.FROT!$M129:$O129)</f>
        <v>#DIV/0!</v>
      </c>
      <c r="AW27" s="276" t="e">
        <f>1000000000*MOR!AO17/SUM(KMA.FROT!$M166:$O166)</f>
        <v>#DIV/0!</v>
      </c>
      <c r="AX27" s="3"/>
      <c r="AY27" s="276">
        <f>1000000000*MOR!AU17/SUM(KMA.FROT!$B18:$T18)</f>
        <v>11.565341149126649</v>
      </c>
      <c r="AZ27" s="276">
        <f>1000000000*MOR!AV17/SUM(KMA.FROT!$B55:$T55)</f>
        <v>12.923416650583057</v>
      </c>
      <c r="BA27" s="276">
        <f>1000000000*MOR!AW17/SUM(KMA.FROT!$B92:$T92)</f>
        <v>10.857850297482903</v>
      </c>
      <c r="BB27" s="276" t="e">
        <f>1000000000*MOR!AX17/SUM(KMA.FROT!$B129:$T129)</f>
        <v>#DIV/0!</v>
      </c>
      <c r="BC27" s="276" t="e">
        <f>1000000000*MOR!AY17/SUM(KMA.FROT!$B166:$T166)</f>
        <v>#DIV/0!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</row>
    <row r="28" spans="1:187" s="273" customFormat="1">
      <c r="A28" s="73" t="s">
        <v>34</v>
      </c>
      <c r="B28" s="3"/>
      <c r="C28" s="276">
        <f>1000000000*MOR!BA18/SUM(KMA.FROT!$B19:$T19)</f>
        <v>49.604507718843649</v>
      </c>
      <c r="D28" s="276">
        <f>1000000000*MOR!BB18/SUM(KMA.FROT!$B56:$T56)</f>
        <v>54.663165712161984</v>
      </c>
      <c r="E28" s="276">
        <f>1000000000*MOR!BC18/SUM(KMA.FROT!$B93:$T93)</f>
        <v>54.24295750382921</v>
      </c>
      <c r="F28" s="276" t="e">
        <f>1000000000*MOR!BD18/SUM(KMA.FROT!$B130:$T130)</f>
        <v>#DIV/0!</v>
      </c>
      <c r="G28" s="276" t="e">
        <f>1000000000*MOR!BE18/SUM(KMA.FROT!$B167:$T167)</f>
        <v>#DIV/0!</v>
      </c>
      <c r="H28" s="3"/>
      <c r="I28" s="276">
        <f>1000000000*MOR!B18/SUM(KMA.FROT!B19:T19)</f>
        <v>4.8441902069183254</v>
      </c>
      <c r="J28" s="276">
        <f>1000000000*MOR!C18/SUM(KMA.FROT!$B56:$T56)</f>
        <v>3.235728952735029</v>
      </c>
      <c r="K28" s="276">
        <f>1000000000*MOR!E18/SUM(KMA.FROT!$B93:$T93)</f>
        <v>0</v>
      </c>
      <c r="L28" s="276" t="e">
        <f>1000000000*MOR!#REF!/SUM(KMA.FROT!$B130:$T130)</f>
        <v>#REF!</v>
      </c>
      <c r="M28" s="276" t="e">
        <f>1000000000*MOR!F18/SUM(KMA.FROT!$B167:$T167)</f>
        <v>#DIV/0!</v>
      </c>
      <c r="N28" s="3"/>
      <c r="O28" s="276">
        <f>1000000000*MOR!G18/SUM(KMA.FROT!$B19:$T19)</f>
        <v>1.227194852419309</v>
      </c>
      <c r="P28" s="276">
        <f>1000000000*MOR!H18/SUM(KMA.FROT!$B56:$T56)</f>
        <v>0.48191707806691925</v>
      </c>
      <c r="Q28" s="276">
        <f>1000000000*MOR!I18/SUM(KMA.FROT!$B93:$T93)</f>
        <v>1.1030266478051396</v>
      </c>
      <c r="R28" s="276" t="e">
        <f>1000000000*MOR!J18/SUM(KMA.FROT!$B130:$T130)</f>
        <v>#DIV/0!</v>
      </c>
      <c r="S28" s="276" t="e">
        <f>1000000000*MOR!K18/SUM(KMA.FROT!$B167:$T167)</f>
        <v>#DIV/0!</v>
      </c>
      <c r="T28" s="3"/>
      <c r="U28" s="276">
        <f>1000000000*MOR!L18/SUM(KMA.FROT!$D19:$G19)</f>
        <v>55.407342732646249</v>
      </c>
      <c r="V28" s="276">
        <f>1000000000*MOR!M18/SUM(KMA.FROT!$D56:$G56)</f>
        <v>52.623552040322274</v>
      </c>
      <c r="W28" s="276">
        <f>1000000000*MOR!N18/SUM(KMA.FROT!$D93:$G93)</f>
        <v>60.587639419653641</v>
      </c>
      <c r="X28" s="157">
        <f>1000000000*MOR!O18/SUM(KMA.FROT!$D130:$G130)</f>
        <v>0</v>
      </c>
      <c r="Y28" s="276" t="e">
        <f>1000000000*MOR!P18/SUM(KMA.FROT!$D167:$G167)</f>
        <v>#DIV/0!</v>
      </c>
      <c r="Z28" s="3"/>
      <c r="AA28" s="276">
        <f>1000000000*MOR!Q18/SUM(KMA.FROT!$B19:$T19)</f>
        <v>6.4589202758911002E-2</v>
      </c>
      <c r="AB28" s="276">
        <f>1000000000*MOR!R18/SUM(KMA.FROT!$B56:$T56)</f>
        <v>6.8845296866702752E-2</v>
      </c>
      <c r="AC28" s="276">
        <f>1000000000*MOR!S18/SUM(KMA.FROT!$B93:$T93)</f>
        <v>0.12976784091825172</v>
      </c>
      <c r="AD28" s="276" t="e">
        <f>1000000000*MOR!T18/SUM(KMA.FROT!$B130:$T130)</f>
        <v>#DIV/0!</v>
      </c>
      <c r="AE28" s="276" t="e">
        <f>1000000000*MOR!U18/SUM(KMA.FROT!$B167:$T167)</f>
        <v>#DIV/0!</v>
      </c>
      <c r="AF28" s="3"/>
      <c r="AG28" s="276">
        <f>1000000000*MOR!BM18/(SUM(KMA.FROT!$B19:$C19,KMA.FROT!$H19:$I19,KMA.FROT!$T19:$T19))</f>
        <v>13.457109255474144</v>
      </c>
      <c r="AH28" s="276">
        <f>1000000000*MOR!BN18/(SUM(KMA.FROT!$B56:$C56,KMA.FROT!$H56:$I56,KMA.FROT!$T56:$T56))</f>
        <v>20.122654795550499</v>
      </c>
      <c r="AI28" s="276">
        <f>1000000000*MOR!BO18/(SUM(KMA.FROT!$B93:$C93,KMA.FROT!$H93:$I93,KMA.FROT!$T93:$T93))</f>
        <v>20.530542360047129</v>
      </c>
      <c r="AJ28" s="276" t="e">
        <f>1000000000*MOR!BP18/(SUM(KMA.FROT!$B130:$C130,KMA.FROT!$H130:$I130,KMA.FROT!$T130:$T130))</f>
        <v>#DIV/0!</v>
      </c>
      <c r="AK28" s="276" t="e">
        <f>1000000000*MOR!BQ18/(SUM(KMA.FROT!$B167:$C167,KMA.FROT!$H167:$I167,KMA.FROT!$T167:$T167))</f>
        <v>#DIV/0!</v>
      </c>
      <c r="AL28" s="3"/>
      <c r="AM28" s="276">
        <f>1000000000*MOR!AF18/SUM(KMA.FROT!$J19:$L19)</f>
        <v>4.4921269621754387</v>
      </c>
      <c r="AN28" s="276">
        <f>1000000000*MOR!AG18/SUM(KMA.FROT!$J56:$L56)</f>
        <v>2.3782899292735871</v>
      </c>
      <c r="AO28" s="276">
        <f>1000000000*MOR!AH18/SUM(KMA.FROT!$J93:$L93)</f>
        <v>4.4633428519788607</v>
      </c>
      <c r="AP28" s="276" t="e">
        <f>1000000000*MOR!AI18/SUM(KMA.FROT!$J130:$L130)</f>
        <v>#DIV/0!</v>
      </c>
      <c r="AQ28" s="276" t="e">
        <f>1000000000*MOR!AJ18/SUM(KMA.FROT!$J167:$L167)</f>
        <v>#DIV/0!</v>
      </c>
      <c r="AR28" s="3"/>
      <c r="AS28" s="276">
        <f>1000000000*MOR!AK18/SUM(KMA.FROT!$M19:$O19)</f>
        <v>0</v>
      </c>
      <c r="AT28" s="276">
        <f>1000000000*MOR!AL18/SUM(KMA.FROT!$M56:$O56)</f>
        <v>0</v>
      </c>
      <c r="AU28" s="157">
        <f>1000000000*MOR!AM18/SUM(KMA.FROT!$M93:$O93)</f>
        <v>0</v>
      </c>
      <c r="AV28" s="276" t="e">
        <f>1000000000*MOR!AN18/SUM(KMA.FROT!$M130:$O130)</f>
        <v>#DIV/0!</v>
      </c>
      <c r="AW28" s="276" t="e">
        <f>1000000000*MOR!AO18/SUM(KMA.FROT!$M167:$O167)</f>
        <v>#DIV/0!</v>
      </c>
      <c r="AX28" s="3"/>
      <c r="AY28" s="276">
        <f>1000000000*MOR!AU18/SUM(KMA.FROT!$B19:$T19)</f>
        <v>13.628321782130222</v>
      </c>
      <c r="AZ28" s="276">
        <f>1000000000*MOR!AV18/SUM(KMA.FROT!$B56:$T56)</f>
        <v>19.001301935209959</v>
      </c>
      <c r="BA28" s="276">
        <f>1000000000*MOR!AW18/SUM(KMA.FROT!$B93:$T93)</f>
        <v>18.037729887636988</v>
      </c>
      <c r="BB28" s="276" t="e">
        <f>1000000000*MOR!AX18/SUM(KMA.FROT!$B130:$T130)</f>
        <v>#DIV/0!</v>
      </c>
      <c r="BC28" s="276" t="e">
        <f>1000000000*MOR!AY18/SUM(KMA.FROT!$B167:$T167)</f>
        <v>#DIV/0!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</row>
    <row r="29" spans="1:187" s="273" customFormat="1">
      <c r="A29" s="73" t="s">
        <v>35</v>
      </c>
      <c r="B29" s="3"/>
      <c r="C29" s="276">
        <f>1000000000*MOR!BA14/SUM(KMA.FROT!$B15:$T15)</f>
        <v>63.25919597466163</v>
      </c>
      <c r="D29" s="276">
        <f>1000000000*MOR!BB14/SUM(KMA.FROT!$B52:$T52)</f>
        <v>73.746123663919533</v>
      </c>
      <c r="E29" s="276">
        <f>1000000000*MOR!BC14/SUM(KMA.FROT!$B89:$T89)</f>
        <v>67.307631403650149</v>
      </c>
      <c r="F29" s="276" t="e">
        <f>1000000000*MOR!BD14/SUM(KMA.FROT!$B126:$T126)</f>
        <v>#DIV/0!</v>
      </c>
      <c r="G29" s="276" t="e">
        <f>1000000000*MOR!BE14/SUM(KMA.FROT!$B163:$T163)</f>
        <v>#DIV/0!</v>
      </c>
      <c r="H29" s="3"/>
      <c r="I29" s="276">
        <f>1000000000*MOR!B14/SUM(KMA.FROT!B15:T15)</f>
        <v>7.3192458152501061</v>
      </c>
      <c r="J29" s="276">
        <f>1000000000*MOR!C14/SUM(KMA.FROT!$B52:$T52)</f>
        <v>9.3404515980811187</v>
      </c>
      <c r="K29" s="276">
        <f>1000000000*MOR!E14/SUM(KMA.FROT!$B89:$T89)</f>
        <v>0</v>
      </c>
      <c r="L29" s="276" t="e">
        <f>1000000000*MOR!#REF!/SUM(KMA.FROT!$B126:$T126)</f>
        <v>#REF!</v>
      </c>
      <c r="M29" s="276" t="e">
        <f>1000000000*MOR!F14/SUM(KMA.FROT!$B163:$T163)</f>
        <v>#DIV/0!</v>
      </c>
      <c r="N29" s="3"/>
      <c r="O29" s="276">
        <f>1000000000*MOR!G14/SUM(KMA.FROT!$B15:$T15)</f>
        <v>1.3592885085464483</v>
      </c>
      <c r="P29" s="276">
        <f>1000000000*MOR!H14/SUM(KMA.FROT!$B52:$T52)</f>
        <v>3.3669069714013333</v>
      </c>
      <c r="Q29" s="276">
        <f>1000000000*MOR!I14/SUM(KMA.FROT!$B89:$T89)</f>
        <v>1.1550451566929043</v>
      </c>
      <c r="R29" s="276" t="e">
        <f>1000000000*MOR!J14/SUM(KMA.FROT!$B126:$T126)</f>
        <v>#DIV/0!</v>
      </c>
      <c r="S29" s="276" t="e">
        <f>1000000000*MOR!K14/SUM(KMA.FROT!$B163:$T163)</f>
        <v>#DIV/0!</v>
      </c>
      <c r="T29" s="3"/>
      <c r="U29" s="276">
        <f>1000000000*MOR!L14/SUM(KMA.FROT!$D15:$G15)</f>
        <v>72.351051976061555</v>
      </c>
      <c r="V29" s="276">
        <f>1000000000*MOR!M14/SUM(KMA.FROT!$D52:$G52)</f>
        <v>104.90208332410688</v>
      </c>
      <c r="W29" s="276">
        <f>1000000000*MOR!N14/SUM(KMA.FROT!$D89:$G89)</f>
        <v>96.907918536926871</v>
      </c>
      <c r="X29" s="157">
        <f>1000000000*MOR!O14/SUM(KMA.FROT!$D126:$G126)</f>
        <v>0</v>
      </c>
      <c r="Y29" s="276" t="e">
        <f>1000000000*MOR!P14/SUM(KMA.FROT!$D163:$G163)</f>
        <v>#DIV/0!</v>
      </c>
      <c r="Z29" s="3"/>
      <c r="AA29" s="276">
        <f>1000000000*MOR!Q14/SUM(KMA.FROT!$B15:$T15)</f>
        <v>0</v>
      </c>
      <c r="AB29" s="276">
        <f>1000000000*MOR!R14/SUM(KMA.FROT!$B52:$T52)</f>
        <v>0</v>
      </c>
      <c r="AC29" s="276">
        <f>1000000000*MOR!S14/SUM(KMA.FROT!$B89:$T89)</f>
        <v>0</v>
      </c>
      <c r="AD29" s="276" t="e">
        <f>1000000000*MOR!T14/SUM(KMA.FROT!$B126:$T126)</f>
        <v>#DIV/0!</v>
      </c>
      <c r="AE29" s="276" t="e">
        <f>1000000000*MOR!U14/SUM(KMA.FROT!$B163:$T163)</f>
        <v>#DIV/0!</v>
      </c>
      <c r="AF29" s="3"/>
      <c r="AG29" s="276">
        <f>1000000000*MOR!BM14/(SUM(KMA.FROT!$B15:$C15,KMA.FROT!$H15:$I15,KMA.FROT!$T15:$T15))</f>
        <v>12.01022357542214</v>
      </c>
      <c r="AH29" s="276">
        <f>1000000000*MOR!BN14/(SUM(KMA.FROT!$B52:$C52,KMA.FROT!$H52:$I52,KMA.FROT!$T52:$T52))</f>
        <v>18.754496596689822</v>
      </c>
      <c r="AI29" s="276">
        <f>1000000000*MOR!BO14/(SUM(KMA.FROT!$B89:$C89,KMA.FROT!$H89:$I89,KMA.FROT!$T89:$T89))</f>
        <v>19.647432458994825</v>
      </c>
      <c r="AJ29" s="276" t="e">
        <f>1000000000*MOR!BP14/(SUM(KMA.FROT!$B126:$C126,KMA.FROT!$H126:$I126,KMA.FROT!$T126:$T126))</f>
        <v>#DIV/0!</v>
      </c>
      <c r="AK29" s="276" t="e">
        <f>1000000000*MOR!BQ14/(SUM(KMA.FROT!$B163:$C163,KMA.FROT!$H163:$I163,KMA.FROT!$T163:$T163))</f>
        <v>#DIV/0!</v>
      </c>
      <c r="AL29" s="3"/>
      <c r="AM29" s="276">
        <f>1000000000*MOR!AF14/SUM(KMA.FROT!$J15:$L15)</f>
        <v>9.8833767466890787</v>
      </c>
      <c r="AN29" s="276">
        <f>1000000000*MOR!AG14/SUM(KMA.FROT!$J52:$L52)</f>
        <v>40.924313447330583</v>
      </c>
      <c r="AO29" s="276">
        <f>1000000000*MOR!AH14/SUM(KMA.FROT!$J89:$L89)</f>
        <v>42.173266302942636</v>
      </c>
      <c r="AP29" s="276" t="e">
        <f>1000000000*MOR!AI14/SUM(KMA.FROT!$J126:$L126)</f>
        <v>#DIV/0!</v>
      </c>
      <c r="AQ29" s="276" t="e">
        <f>1000000000*MOR!AJ14/SUM(KMA.FROT!$J163:$L163)</f>
        <v>#DIV/0!</v>
      </c>
      <c r="AR29" s="3"/>
      <c r="AS29" s="276">
        <f>1000000000*MOR!AK14/SUM(KMA.FROT!$M15:$O15)</f>
        <v>9.0945604747188717</v>
      </c>
      <c r="AT29" s="276">
        <f>1000000000*MOR!AL14/SUM(KMA.FROT!$M52:$O52)</f>
        <v>9.6594834364793716</v>
      </c>
      <c r="AU29" s="157">
        <f>1000000000*MOR!AM14/SUM(KMA.FROT!$M89:$O89)</f>
        <v>3.229861580328802</v>
      </c>
      <c r="AV29" s="276" t="e">
        <f>1000000000*MOR!AN14/SUM(KMA.FROT!$M126:$O126)</f>
        <v>#DIV/0!</v>
      </c>
      <c r="AW29" s="276" t="e">
        <f>1000000000*MOR!AO14/SUM(KMA.FROT!$M163:$O163)</f>
        <v>#DIV/0!</v>
      </c>
      <c r="AX29" s="3"/>
      <c r="AY29" s="276">
        <f>1000000000*MOR!AU14/SUM(KMA.FROT!$B15:$T15)</f>
        <v>16.729704720571672</v>
      </c>
      <c r="AZ29" s="276">
        <f>1000000000*MOR!AV14/SUM(KMA.FROT!$B52:$T52)</f>
        <v>4.5616158967372904</v>
      </c>
      <c r="BA29" s="276">
        <f>1000000000*MOR!AW14/SUM(KMA.FROT!$B89:$T89)</f>
        <v>5.8802298886184223</v>
      </c>
      <c r="BB29" s="276" t="e">
        <f>1000000000*MOR!AX14/SUM(KMA.FROT!$B126:$T126)</f>
        <v>#DIV/0!</v>
      </c>
      <c r="BC29" s="276" t="e">
        <f>1000000000*MOR!AY14/SUM(KMA.FROT!$B163:$T163)</f>
        <v>#DIV/0!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</row>
    <row r="30" spans="1:187" s="273" customFormat="1">
      <c r="A30" s="73" t="s">
        <v>36</v>
      </c>
      <c r="B30" s="3"/>
      <c r="C30" s="276">
        <f>1000000000*MOR!BA20/SUM(KMA.FROT!$B21:$T21)</f>
        <v>64.083986374521203</v>
      </c>
      <c r="D30" s="276">
        <f>1000000000*MOR!BB20/SUM(KMA.FROT!$B58:$T58)</f>
        <v>71.11802824246476</v>
      </c>
      <c r="E30" s="276">
        <f>1000000000*MOR!BC20/SUM(KMA.FROT!$B95:$T95)</f>
        <v>62.930695414400638</v>
      </c>
      <c r="F30" s="276" t="e">
        <f>1000000000*MOR!BD20/SUM(KMA.FROT!$B132:$T132)</f>
        <v>#DIV/0!</v>
      </c>
      <c r="G30" s="276" t="e">
        <f>1000000000*MOR!BE20/SUM(KMA.FROT!$B169:$T169)</f>
        <v>#DIV/0!</v>
      </c>
      <c r="H30" s="3"/>
      <c r="I30" s="276">
        <f>1000000000*MOR!B20/SUM(KMA.FROT!B21:T21)</f>
        <v>5.474864115238395</v>
      </c>
      <c r="J30" s="276">
        <f>1000000000*MOR!C20/SUM(KMA.FROT!$B58:$T58)</f>
        <v>5.5347719207888355</v>
      </c>
      <c r="K30" s="276">
        <f>1000000000*MOR!E20/SUM(KMA.FROT!$B95:$T95)</f>
        <v>0</v>
      </c>
      <c r="L30" s="276" t="e">
        <f>1000000000*MOR!#REF!/SUM(KMA.FROT!$B132:$T132)</f>
        <v>#REF!</v>
      </c>
      <c r="M30" s="276" t="e">
        <f>1000000000*MOR!F20/SUM(KMA.FROT!$B169:$T169)</f>
        <v>#DIV/0!</v>
      </c>
      <c r="N30" s="3"/>
      <c r="O30" s="276">
        <f>1000000000*MOR!G20/SUM(KMA.FROT!$B21:$T21)</f>
        <v>2.526860360879259</v>
      </c>
      <c r="P30" s="276">
        <f>1000000000*MOR!H20/SUM(KMA.FROT!$B58:$T58)</f>
        <v>2.0471074227575143</v>
      </c>
      <c r="Q30" s="276">
        <f>1000000000*MOR!I20/SUM(KMA.FROT!$B95:$T95)</f>
        <v>2.1794180230095459</v>
      </c>
      <c r="R30" s="276" t="e">
        <f>1000000000*MOR!J20/SUM(KMA.FROT!$B132:$T132)</f>
        <v>#DIV/0!</v>
      </c>
      <c r="S30" s="276" t="e">
        <f>1000000000*MOR!K20/SUM(KMA.FROT!$B169:$T169)</f>
        <v>#DIV/0!</v>
      </c>
      <c r="T30" s="3"/>
      <c r="U30" s="276">
        <f>1000000000*MOR!L20/SUM(KMA.FROT!$D21:$G21)</f>
        <v>80.471892665795977</v>
      </c>
      <c r="V30" s="276">
        <f>1000000000*MOR!M20/SUM(KMA.FROT!$D58:$G58)</f>
        <v>93.621565204357879</v>
      </c>
      <c r="W30" s="276">
        <f>1000000000*MOR!N20/SUM(KMA.FROT!$D95:$G95)</f>
        <v>90.645401953343494</v>
      </c>
      <c r="X30" s="157">
        <f>1000000000*MOR!O20/SUM(KMA.FROT!$D132:$G132)</f>
        <v>0</v>
      </c>
      <c r="Y30" s="276" t="e">
        <f>1000000000*MOR!P20/SUM(KMA.FROT!$D169:$G169)</f>
        <v>#DIV/0!</v>
      </c>
      <c r="Z30" s="3"/>
      <c r="AA30" s="276">
        <f>1000000000*MOR!Q20/SUM(KMA.FROT!$B21:$T21)</f>
        <v>7.0190565579979422E-2</v>
      </c>
      <c r="AB30" s="276">
        <f>1000000000*MOR!R20/SUM(KMA.FROT!$B58:$T58)</f>
        <v>0</v>
      </c>
      <c r="AC30" s="276">
        <f>1000000000*MOR!S20/SUM(KMA.FROT!$B95:$T95)</f>
        <v>6.8106813219048309E-2</v>
      </c>
      <c r="AD30" s="276" t="e">
        <f>1000000000*MOR!T20/SUM(KMA.FROT!$B132:$T132)</f>
        <v>#DIV/0!</v>
      </c>
      <c r="AE30" s="276" t="e">
        <f>1000000000*MOR!U20/SUM(KMA.FROT!$B169:$T169)</f>
        <v>#DIV/0!</v>
      </c>
      <c r="AF30" s="3"/>
      <c r="AG30" s="276">
        <f>1000000000*MOR!BM20/(SUM(KMA.FROT!$B21:$C21,KMA.FROT!$H21:$I21,KMA.FROT!$T21:$T21))</f>
        <v>16.469814563233058</v>
      </c>
      <c r="AH30" s="276">
        <f>1000000000*MOR!BN20/(SUM(KMA.FROT!$B58:$C58,KMA.FROT!$H58:$I58,KMA.FROT!$T58:$T58))</f>
        <v>13.435365844350596</v>
      </c>
      <c r="AI30" s="276">
        <f>1000000000*MOR!BO20/(SUM(KMA.FROT!$B95:$C95,KMA.FROT!$H95:$I95,KMA.FROT!$T95:$T95))</f>
        <v>15.787245066446919</v>
      </c>
      <c r="AJ30" s="276" t="e">
        <f>1000000000*MOR!BP20/(SUM(KMA.FROT!$B132:$C132,KMA.FROT!$H132:$I132,KMA.FROT!$T132:$T132))</f>
        <v>#DIV/0!</v>
      </c>
      <c r="AK30" s="276" t="e">
        <f>1000000000*MOR!BQ20/(SUM(KMA.FROT!$B169:$C169,KMA.FROT!$H169:$I169,KMA.FROT!$T169:$T169))</f>
        <v>#DIV/0!</v>
      </c>
      <c r="AL30" s="3"/>
      <c r="AM30" s="276">
        <f>1000000000*MOR!AF20/SUM(KMA.FROT!$J21:$L21)</f>
        <v>8.3141696764690867</v>
      </c>
      <c r="AN30" s="276">
        <f>1000000000*MOR!AG20/SUM(KMA.FROT!$J58:$L58)</f>
        <v>10.348550530925799</v>
      </c>
      <c r="AO30" s="276">
        <f>1000000000*MOR!AH20/SUM(KMA.FROT!$J95:$L95)</f>
        <v>10.240527395866165</v>
      </c>
      <c r="AP30" s="276" t="e">
        <f>1000000000*MOR!AI20/SUM(KMA.FROT!$J132:$L132)</f>
        <v>#DIV/0!</v>
      </c>
      <c r="AQ30" s="276" t="e">
        <f>1000000000*MOR!AJ20/SUM(KMA.FROT!$J169:$L169)</f>
        <v>#DIV/0!</v>
      </c>
      <c r="AR30" s="3"/>
      <c r="AS30" s="276">
        <f>1000000000*MOR!AK20/SUM(KMA.FROT!$M21:$O21)</f>
        <v>6.5892899880178959</v>
      </c>
      <c r="AT30" s="276">
        <f>1000000000*MOR!AL20/SUM(KMA.FROT!$M58:$O58)</f>
        <v>0</v>
      </c>
      <c r="AU30" s="157">
        <f>1000000000*MOR!AM20/SUM(KMA.FROT!$M95:$O95)</f>
        <v>0.94420984838400723</v>
      </c>
      <c r="AV30" s="276" t="e">
        <f>1000000000*MOR!AN20/SUM(KMA.FROT!$M132:$O132)</f>
        <v>#DIV/0!</v>
      </c>
      <c r="AW30" s="276" t="e">
        <f>1000000000*MOR!AO20/SUM(KMA.FROT!$M169:$O169)</f>
        <v>#DIV/0!</v>
      </c>
      <c r="AX30" s="3"/>
      <c r="AY30" s="276">
        <f>1000000000*MOR!AU20/SUM(KMA.FROT!$B21:$T21)</f>
        <v>5.5450546808183745</v>
      </c>
      <c r="AZ30" s="276">
        <f>1000000000*MOR!AV20/SUM(KMA.FROT!$B58:$T58)</f>
        <v>9.9322619400457182</v>
      </c>
      <c r="BA30" s="276">
        <f>1000000000*MOR!AW20/SUM(KMA.FROT!$B95:$T95)</f>
        <v>10.07980835641915</v>
      </c>
      <c r="BB30" s="276" t="e">
        <f>1000000000*MOR!AX20/SUM(KMA.FROT!$B132:$T132)</f>
        <v>#DIV/0!</v>
      </c>
      <c r="BC30" s="276" t="e">
        <f>1000000000*MOR!AY20/SUM(KMA.FROT!$B169:$T169)</f>
        <v>#DIV/0!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</row>
    <row r="31" spans="1:187">
      <c r="A31" s="4"/>
      <c r="C31" s="5"/>
      <c r="D31" s="5"/>
      <c r="E31" s="5"/>
      <c r="F31" s="5"/>
      <c r="G31" s="5"/>
      <c r="I31" s="6"/>
      <c r="J31" s="6"/>
      <c r="K31" s="6"/>
      <c r="L31" s="6"/>
      <c r="M31" s="6"/>
      <c r="O31" s="6"/>
      <c r="P31" s="6"/>
      <c r="Q31" s="6"/>
      <c r="R31" s="6"/>
      <c r="S31" s="6"/>
      <c r="U31" s="6"/>
      <c r="V31" s="6"/>
      <c r="W31" s="6"/>
      <c r="X31" s="6"/>
      <c r="Y31" s="6"/>
      <c r="AA31" s="6"/>
      <c r="AB31" s="6"/>
      <c r="AC31" s="6"/>
      <c r="AD31" s="6"/>
      <c r="AE31" s="6"/>
      <c r="AG31" s="6"/>
      <c r="AH31" s="6"/>
      <c r="AI31" s="6"/>
      <c r="AJ31" s="6"/>
      <c r="AK31" s="6"/>
      <c r="AM31" s="7"/>
      <c r="AN31" s="7"/>
      <c r="AO31" s="7"/>
      <c r="AP31" s="7"/>
      <c r="AQ31" s="7"/>
      <c r="AS31" s="7"/>
      <c r="AT31" s="7"/>
      <c r="AU31" s="7"/>
      <c r="AV31" s="7"/>
      <c r="AW31" s="7"/>
      <c r="AY31" s="7"/>
      <c r="AZ31" s="7"/>
      <c r="BA31" s="7"/>
      <c r="BB31" s="7"/>
    </row>
  </sheetData>
  <autoFilter ref="A3:GE3" xr:uid="{170BC540-B086-4A9D-A897-9C0130F64225}">
    <sortState xmlns:xlrd2="http://schemas.microsoft.com/office/spreadsheetml/2017/richdata2" ref="A5:GE36">
      <sortCondition ref="C3"/>
    </sortState>
  </autoFilter>
  <mergeCells count="10">
    <mergeCell ref="AG2:AK2"/>
    <mergeCell ref="AM2:AQ2"/>
    <mergeCell ref="AS2:AW2"/>
    <mergeCell ref="AY2:BC2"/>
    <mergeCell ref="A2:A3"/>
    <mergeCell ref="C2:G2"/>
    <mergeCell ref="I2:M2"/>
    <mergeCell ref="O2:S2"/>
    <mergeCell ref="U2:Y2"/>
    <mergeCell ref="AA2:AE2"/>
  </mergeCells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GE37"/>
  <sheetViews>
    <sheetView showGridLines="0" zoomScale="90" zoomScaleNormal="90" zoomScalePageLayoutView="125" workbookViewId="0">
      <pane xSplit="1" topLeftCell="B1" activePane="topRight" state="frozen"/>
      <selection pane="topRight" activeCell="E4" sqref="E4"/>
    </sheetView>
  </sheetViews>
  <sheetFormatPr defaultColWidth="8.85546875" defaultRowHeight="15"/>
  <cols>
    <col min="1" max="1" width="26.7109375" style="3" customWidth="1"/>
    <col min="2" max="2" width="2.5703125" style="3" customWidth="1"/>
    <col min="3" max="7" width="8.85546875" style="3"/>
    <col min="8" max="8" width="2.5703125" style="3" customWidth="1"/>
    <col min="9" max="13" width="8.85546875" style="3"/>
    <col min="14" max="14" width="2.5703125" style="3" customWidth="1"/>
    <col min="15" max="19" width="8.85546875" style="3"/>
    <col min="20" max="20" width="2.5703125" style="3" customWidth="1"/>
    <col min="21" max="25" width="8.85546875" style="3"/>
    <col min="26" max="26" width="2.5703125" style="3" customWidth="1"/>
    <col min="27" max="31" width="8.85546875" style="3"/>
    <col min="32" max="32" width="2.5703125" style="3" customWidth="1"/>
    <col min="33" max="37" width="8.85546875" style="3"/>
    <col min="38" max="38" width="2.5703125" style="3" customWidth="1"/>
    <col min="39" max="43" width="8.85546875" style="3"/>
    <col min="44" max="44" width="2.5703125" style="3" customWidth="1"/>
    <col min="45" max="49" width="8.85546875" style="3"/>
    <col min="50" max="50" width="2.5703125" style="3" customWidth="1"/>
    <col min="51" max="54" width="8.85546875" style="3"/>
    <col min="55" max="55" width="8.85546875" style="1"/>
    <col min="56" max="187" width="8.85546875" style="3"/>
  </cols>
  <sheetData>
    <row r="2" spans="1:187" s="274" customFormat="1" ht="15" customHeight="1">
      <c r="A2" s="352" t="s">
        <v>0</v>
      </c>
      <c r="B2" s="3"/>
      <c r="C2" s="351" t="s">
        <v>1</v>
      </c>
      <c r="D2" s="351"/>
      <c r="E2" s="351"/>
      <c r="F2" s="351"/>
      <c r="G2" s="351"/>
      <c r="H2" s="3"/>
      <c r="I2" s="351" t="s">
        <v>2</v>
      </c>
      <c r="J2" s="351"/>
      <c r="K2" s="351"/>
      <c r="L2" s="351"/>
      <c r="M2" s="351"/>
      <c r="N2" s="3"/>
      <c r="O2" s="351" t="s">
        <v>3</v>
      </c>
      <c r="P2" s="351"/>
      <c r="Q2" s="351"/>
      <c r="R2" s="351"/>
      <c r="S2" s="351"/>
      <c r="T2" s="3"/>
      <c r="U2" s="351" t="s">
        <v>4</v>
      </c>
      <c r="V2" s="351"/>
      <c r="W2" s="351"/>
      <c r="X2" s="351"/>
      <c r="Y2" s="351"/>
      <c r="Z2" s="3"/>
      <c r="AA2" s="351" t="s">
        <v>5</v>
      </c>
      <c r="AB2" s="351"/>
      <c r="AC2" s="351"/>
      <c r="AD2" s="351"/>
      <c r="AE2" s="351"/>
      <c r="AF2" s="3"/>
      <c r="AG2" s="351" t="s">
        <v>6</v>
      </c>
      <c r="AH2" s="351"/>
      <c r="AI2" s="351"/>
      <c r="AJ2" s="351"/>
      <c r="AK2" s="351"/>
      <c r="AL2" s="3"/>
      <c r="AM2" s="351" t="s">
        <v>7</v>
      </c>
      <c r="AN2" s="351"/>
      <c r="AO2" s="351"/>
      <c r="AP2" s="351"/>
      <c r="AQ2" s="351"/>
      <c r="AR2" s="3"/>
      <c r="AS2" s="351" t="s">
        <v>8</v>
      </c>
      <c r="AT2" s="351"/>
      <c r="AU2" s="351"/>
      <c r="AV2" s="351"/>
      <c r="AW2" s="351"/>
      <c r="AX2" s="3"/>
      <c r="AY2" s="351" t="s">
        <v>9</v>
      </c>
      <c r="AZ2" s="351"/>
      <c r="BA2" s="351"/>
      <c r="BB2" s="351"/>
      <c r="BC2" s="351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</row>
    <row r="3" spans="1:187" s="274" customFormat="1">
      <c r="A3" s="353"/>
      <c r="B3" s="3"/>
      <c r="C3" s="88">
        <f>ONSV_2019!$A$1</f>
        <v>2019</v>
      </c>
      <c r="D3" s="88">
        <f>ONSV_2020!$A$1</f>
        <v>2020</v>
      </c>
      <c r="E3" s="88">
        <f>ONSV_2021!$A$1</f>
        <v>2021</v>
      </c>
      <c r="F3" s="88">
        <f>ONSV_2022!$A$1</f>
        <v>2022</v>
      </c>
      <c r="G3" s="88">
        <f>ONSV_2023!$A$1</f>
        <v>2023</v>
      </c>
      <c r="H3" s="3"/>
      <c r="I3" s="88">
        <f>ONSV_2019!$A$1</f>
        <v>2019</v>
      </c>
      <c r="J3" s="88">
        <f>ONSV_2020!$A$1</f>
        <v>2020</v>
      </c>
      <c r="K3" s="88">
        <f>ONSV_2021!$A$1</f>
        <v>2021</v>
      </c>
      <c r="L3" s="88">
        <f>ONSV_2022!$A$1</f>
        <v>2022</v>
      </c>
      <c r="M3" s="88">
        <f>ONSV_2023!$A$1</f>
        <v>2023</v>
      </c>
      <c r="N3" s="3"/>
      <c r="O3" s="88">
        <f>ONSV_2019!$A$1</f>
        <v>2019</v>
      </c>
      <c r="P3" s="88">
        <f>ONSV_2020!$A$1</f>
        <v>2020</v>
      </c>
      <c r="Q3" s="88">
        <f>ONSV_2021!$A$1</f>
        <v>2021</v>
      </c>
      <c r="R3" s="88">
        <f>ONSV_2022!$A$1</f>
        <v>2022</v>
      </c>
      <c r="S3" s="88">
        <f>ONSV_2023!$A$1</f>
        <v>2023</v>
      </c>
      <c r="T3" s="3"/>
      <c r="U3" s="88">
        <f>ONSV_2019!$A$1</f>
        <v>2019</v>
      </c>
      <c r="V3" s="88">
        <f>ONSV_2020!$A$1</f>
        <v>2020</v>
      </c>
      <c r="W3" s="88">
        <f>ONSV_2021!$A$1</f>
        <v>2021</v>
      </c>
      <c r="X3" s="88">
        <f>ONSV_2022!$A$1</f>
        <v>2022</v>
      </c>
      <c r="Y3" s="88">
        <f>ONSV_2023!$A$1</f>
        <v>2023</v>
      </c>
      <c r="Z3" s="3"/>
      <c r="AA3" s="88">
        <f>ONSV_2019!$A$1</f>
        <v>2019</v>
      </c>
      <c r="AB3" s="88">
        <f>ONSV_2020!$A$1</f>
        <v>2020</v>
      </c>
      <c r="AC3" s="88">
        <f>ONSV_2021!$A$1</f>
        <v>2021</v>
      </c>
      <c r="AD3" s="88">
        <f>ONSV_2022!$A$1</f>
        <v>2022</v>
      </c>
      <c r="AE3" s="88">
        <f>ONSV_2023!$A$1</f>
        <v>2023</v>
      </c>
      <c r="AF3" s="3"/>
      <c r="AG3" s="88">
        <f>ONSV_2019!$A$1</f>
        <v>2019</v>
      </c>
      <c r="AH3" s="88">
        <f>ONSV_2020!$A$1</f>
        <v>2020</v>
      </c>
      <c r="AI3" s="88">
        <f>ONSV_2021!$A$1</f>
        <v>2021</v>
      </c>
      <c r="AJ3" s="88">
        <f>ONSV_2022!$A$1</f>
        <v>2022</v>
      </c>
      <c r="AK3" s="88">
        <f>ONSV_2023!$A$1</f>
        <v>2023</v>
      </c>
      <c r="AL3" s="3"/>
      <c r="AM3" s="88">
        <f>ONSV_2019!$A$1</f>
        <v>2019</v>
      </c>
      <c r="AN3" s="88">
        <f>ONSV_2020!$A$1</f>
        <v>2020</v>
      </c>
      <c r="AO3" s="88">
        <f>ONSV_2021!$A$1</f>
        <v>2021</v>
      </c>
      <c r="AP3" s="88">
        <f>ONSV_2022!$A$1</f>
        <v>2022</v>
      </c>
      <c r="AQ3" s="88">
        <f>ONSV_2023!$A$1</f>
        <v>2023</v>
      </c>
      <c r="AR3" s="3"/>
      <c r="AS3" s="88">
        <f>ONSV_2019!$A$1</f>
        <v>2019</v>
      </c>
      <c r="AT3" s="88">
        <f>ONSV_2020!$A$1</f>
        <v>2020</v>
      </c>
      <c r="AU3" s="88">
        <f>ONSV_2021!$A$1</f>
        <v>2021</v>
      </c>
      <c r="AV3" s="88">
        <f>ONSV_2022!$A$1</f>
        <v>2022</v>
      </c>
      <c r="AW3" s="88">
        <f>ONSV_2023!$A$1</f>
        <v>2023</v>
      </c>
      <c r="AX3" s="3"/>
      <c r="AY3" s="88">
        <f>ONSV_2019!$A$1</f>
        <v>2019</v>
      </c>
      <c r="AZ3" s="88">
        <f>ONSV_2020!$A$1</f>
        <v>2020</v>
      </c>
      <c r="BA3" s="88">
        <f>ONSV_2021!$A$1</f>
        <v>2021</v>
      </c>
      <c r="BB3" s="88">
        <f>ONSV_2022!$A$1</f>
        <v>2022</v>
      </c>
      <c r="BC3" s="88">
        <f>ONSV_2023!$A$1</f>
        <v>2023</v>
      </c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</row>
    <row r="4" spans="1:187" s="274" customFormat="1">
      <c r="A4" s="75" t="s">
        <v>37</v>
      </c>
      <c r="B4" s="3"/>
      <c r="C4" s="253">
        <f>1000000000*MOR!BA4/SUM(KMA.FROT!$B5:$T5)</f>
        <v>29.758159828335142</v>
      </c>
      <c r="D4" s="253">
        <f>1000000000*MOR!BB4/SUM(KMA.FROT!$B42:$T42)</f>
        <v>32.589902013342495</v>
      </c>
      <c r="E4" s="253">
        <f>1000000000*MOR!BC4/SUM(KMA.FROT!$B79:$T79)</f>
        <v>30.290603856703466</v>
      </c>
      <c r="F4" s="253" t="e">
        <f>1000000000*MOR!BD4/SUM(KMA.FROT!$B116:$T116)</f>
        <v>#DIV/0!</v>
      </c>
      <c r="G4" s="253" t="e">
        <f>1000000000*MOR!BE4/SUM(KMA.FROT!$B153:$T153)</f>
        <v>#DIV/0!</v>
      </c>
      <c r="H4" s="3"/>
      <c r="I4" s="253">
        <f>1000000000*MOR!B4/SUM(KMA.FROT!B5:T5)</f>
        <v>5.241333144055476</v>
      </c>
      <c r="J4" s="253">
        <f>1000000000*MOR!C4/SUM(KMA.FROT!$B42:$T42)</f>
        <v>5.052635167455704</v>
      </c>
      <c r="K4" s="253">
        <f>1000000000*MOR!E4/SUM(KMA.FROT!$B79:$T79)</f>
        <v>0</v>
      </c>
      <c r="L4" s="253" t="e">
        <f>1000000000*MOR!#REF!/SUM(KMA.FROT!$B116:$T116)</f>
        <v>#REF!</v>
      </c>
      <c r="M4" s="253" t="e">
        <f>1000000000*MOR!F4/SUM(KMA.FROT!$B153:$T153)</f>
        <v>#DIV/0!</v>
      </c>
      <c r="N4" s="3"/>
      <c r="O4" s="253">
        <f>1000000000*MOR!G4/SUM(KMA.FROT!$B5:$T5)</f>
        <v>1.2206490913659458</v>
      </c>
      <c r="P4" s="253">
        <f>1000000000*MOR!H4/SUM(KMA.FROT!$B42:$T42)</f>
        <v>1.3087419078493925</v>
      </c>
      <c r="Q4" s="253">
        <f>1000000000*MOR!I4/SUM(KMA.FROT!$B79:$T79)</f>
        <v>1.1910352222254008</v>
      </c>
      <c r="R4" s="253" t="e">
        <f>1000000000*MOR!J4/SUM(KMA.FROT!$B116:$T116)</f>
        <v>#DIV/0!</v>
      </c>
      <c r="S4" s="253" t="e">
        <f>1000000000*MOR!K4/SUM(KMA.FROT!$B153:$T153)</f>
        <v>#DIV/0!</v>
      </c>
      <c r="T4" s="3"/>
      <c r="U4" s="253">
        <f>1000000000*MOR!L4/SUM(KMA.FROT!$D5:$G5)</f>
        <v>36.056381601352889</v>
      </c>
      <c r="V4" s="253">
        <f>1000000000*MOR!M4/SUM(KMA.FROT!$D42:$G42)</f>
        <v>44.326312612148065</v>
      </c>
      <c r="W4" s="253">
        <f>1000000000*MOR!N4/SUM(KMA.FROT!$D79:$G79)</f>
        <v>57.886873872297848</v>
      </c>
      <c r="X4" s="275">
        <f>1000000000*MOR!O4/SUM(KMA.FROT!$D116:$G116)</f>
        <v>0</v>
      </c>
      <c r="Y4" s="253" t="e">
        <f>1000000000*MOR!P4/SUM(KMA.FROT!$D153:$G153)</f>
        <v>#DIV/0!</v>
      </c>
      <c r="Z4" s="3"/>
      <c r="AA4" s="253">
        <f>1000000000*MOR!Q4/SUM(KMA.FROT!$B5:$T5)</f>
        <v>3.1153457088225991E-2</v>
      </c>
      <c r="AB4" s="253">
        <f>1000000000*MOR!R4/SUM(KMA.FROT!$B42:$T42)</f>
        <v>3.5453534655362794E-2</v>
      </c>
      <c r="AC4" s="253">
        <f>1000000000*MOR!S4/SUM(KMA.FROT!$B79:$T79)</f>
        <v>3.0865242039377763E-2</v>
      </c>
      <c r="AD4" s="253" t="e">
        <f>1000000000*MOR!T4/SUM(KMA.FROT!$B116:$T116)</f>
        <v>#DIV/0!</v>
      </c>
      <c r="AE4" s="253" t="e">
        <f>1000000000*MOR!U4/SUM(KMA.FROT!$B153:$T153)</f>
        <v>#DIV/0!</v>
      </c>
      <c r="AF4" s="3"/>
      <c r="AG4" s="253">
        <f>1000000000*MOR!BM4/(SUM(KMA.FROT!$B5:$C5,KMA.FROT!$H5:$I5,KMA.FROT!$T5:$T5))</f>
        <v>12.777885280528732</v>
      </c>
      <c r="AH4" s="253">
        <f>1000000000*MOR!BN4/(SUM(KMA.FROT!$B42:$C42,KMA.FROT!$H42:$I42,KMA.FROT!$T42:$T42))</f>
        <v>13.166079114220343</v>
      </c>
      <c r="AI4" s="253">
        <f>1000000000*MOR!BO4/(SUM(KMA.FROT!$B79:$C79,KMA.FROT!$H79:$I79,KMA.FROT!$T79:$T79))</f>
        <v>13.049514566221992</v>
      </c>
      <c r="AJ4" s="253" t="e">
        <f>1000000000*MOR!BP4/(SUM(KMA.FROT!$B116:$C116,KMA.FROT!$H116:$I116,KMA.FROT!$T116:$T116))</f>
        <v>#DIV/0!</v>
      </c>
      <c r="AK4" s="253" t="e">
        <f>1000000000*MOR!BQ4/(SUM(KMA.FROT!$B153:$C153,KMA.FROT!$H153:$I153,KMA.FROT!$T153:$T153))</f>
        <v>#DIV/0!</v>
      </c>
      <c r="AL4" s="3"/>
      <c r="AM4" s="253">
        <f>1000000000*MOR!AF4/SUM(KMA.FROT!$J5:$L5)</f>
        <v>6.6402755578718997</v>
      </c>
      <c r="AN4" s="253">
        <f>1000000000*MOR!AG4/SUM(KMA.FROT!$J42:$L42)</f>
        <v>6.1163425264024083</v>
      </c>
      <c r="AO4" s="253">
        <f>1000000000*MOR!AH4/SUM(KMA.FROT!$J79:$L79)</f>
        <v>7.8992662369764428</v>
      </c>
      <c r="AP4" s="253" t="e">
        <f>1000000000*MOR!AI4/SUM(KMA.FROT!$J116:$L116)</f>
        <v>#DIV/0!</v>
      </c>
      <c r="AQ4" s="253" t="e">
        <f>1000000000*MOR!AJ4/SUM(KMA.FROT!$J153:$L153)</f>
        <v>#DIV/0!</v>
      </c>
      <c r="AR4" s="3"/>
      <c r="AS4" s="253">
        <f>1000000000*MOR!AK4/SUM(KMA.FROT!$M5:$O5)</f>
        <v>1.8900487613445589</v>
      </c>
      <c r="AT4" s="253">
        <f>1000000000*MOR!AL4/SUM(KMA.FROT!$M42:$O42)</f>
        <v>1.4422232405359627</v>
      </c>
      <c r="AU4" s="275">
        <f>1000000000*MOR!AM4/SUM(KMA.FROT!$M79:$O79)</f>
        <v>0.52061485612999348</v>
      </c>
      <c r="AV4" s="253" t="e">
        <f>1000000000*MOR!AN4/SUM(KMA.FROT!$M116:$O116)</f>
        <v>#DIV/0!</v>
      </c>
      <c r="AW4" s="253" t="e">
        <f>1000000000*MOR!AO4/SUM(KMA.FROT!$M153:$O153)</f>
        <v>#DIV/0!</v>
      </c>
      <c r="AX4" s="3"/>
      <c r="AY4" s="253">
        <f>1000000000*MOR!AU3/SUM(KMA.FROT!$B5:$T5)</f>
        <v>1.9060251473069176</v>
      </c>
      <c r="AZ4" s="253">
        <f>1000000000*MOR!AV3/SUM(KMA.FROT!$B42:$T42)</f>
        <v>2.0461754286809386</v>
      </c>
      <c r="BA4" s="253">
        <f>1000000000*MOR!AW3/SUM(KMA.FROT!$B79:$T79)</f>
        <v>1.8346662988700724</v>
      </c>
      <c r="BB4" s="253" t="e">
        <f>1000000000*MOR!AX3/SUM(KMA.FROT!$B116:$T116)</f>
        <v>#DIV/0!</v>
      </c>
      <c r="BC4" s="253" t="e">
        <f>1000000000*MOR!AY3/SUM(KMA.FROT!$B153:$T153)</f>
        <v>#DIV/0!</v>
      </c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</row>
    <row r="5" spans="1:187" s="274" customFormat="1">
      <c r="A5" s="75" t="s">
        <v>38</v>
      </c>
      <c r="B5" s="3"/>
      <c r="C5" s="253">
        <f>1000000000*MOR!BA5/SUM(KMA.FROT!$B6:$T6)</f>
        <v>35.22263218475544</v>
      </c>
      <c r="D5" s="253">
        <f>1000000000*MOR!BB5/SUM(KMA.FROT!$B43:$T43)</f>
        <v>37.526376546483213</v>
      </c>
      <c r="E5" s="253">
        <f>1000000000*MOR!BC5/SUM(KMA.FROT!$B80:$T80)</f>
        <v>31.11027266032719</v>
      </c>
      <c r="F5" s="253" t="e">
        <f>1000000000*MOR!BD5/SUM(KMA.FROT!$B117:$T117)</f>
        <v>#DIV/0!</v>
      </c>
      <c r="G5" s="253" t="e">
        <f>1000000000*MOR!BE5/SUM(KMA.FROT!$B154:$T154)</f>
        <v>#DIV/0!</v>
      </c>
      <c r="H5" s="3"/>
      <c r="I5" s="253">
        <f>1000000000*MOR!B5/SUM(KMA.FROT!B6:T6)</f>
        <v>5.0162262554140877</v>
      </c>
      <c r="J5" s="253">
        <f>1000000000*MOR!C5/SUM(KMA.FROT!$B43:$T43)</f>
        <v>4.71485243789148</v>
      </c>
      <c r="K5" s="253">
        <f>1000000000*MOR!E5/SUM(KMA.FROT!$B80:$T80)</f>
        <v>0</v>
      </c>
      <c r="L5" s="253" t="e">
        <f>1000000000*MOR!#REF!/SUM(KMA.FROT!$B117:$T117)</f>
        <v>#REF!</v>
      </c>
      <c r="M5" s="253" t="e">
        <f>1000000000*MOR!F5/SUM(KMA.FROT!$B154:$T154)</f>
        <v>#DIV/0!</v>
      </c>
      <c r="N5" s="3"/>
      <c r="O5" s="253">
        <f>1000000000*MOR!G5/SUM(KMA.FROT!$B6:$T6)</f>
        <v>1.1268334341872226</v>
      </c>
      <c r="P5" s="253">
        <f>1000000000*MOR!H5/SUM(KMA.FROT!$B43:$T43)</f>
        <v>1.0584362615674752</v>
      </c>
      <c r="Q5" s="253">
        <f>1000000000*MOR!I5/SUM(KMA.FROT!$B80:$T80)</f>
        <v>0.9222218953234802</v>
      </c>
      <c r="R5" s="253" t="e">
        <f>1000000000*MOR!J5/SUM(KMA.FROT!$B117:$T117)</f>
        <v>#DIV/0!</v>
      </c>
      <c r="S5" s="253" t="e">
        <f>1000000000*MOR!K5/SUM(KMA.FROT!$B154:$T154)</f>
        <v>#DIV/0!</v>
      </c>
      <c r="T5" s="3"/>
      <c r="U5" s="253">
        <f>1000000000*MOR!L5/SUM(KMA.FROT!$D6:$G6)</f>
        <v>34.408116701854148</v>
      </c>
      <c r="V5" s="253">
        <f>1000000000*MOR!M5/SUM(KMA.FROT!$D43:$G43)</f>
        <v>38.622689919121271</v>
      </c>
      <c r="W5" s="253">
        <f>1000000000*MOR!N5/SUM(KMA.FROT!$D80:$G80)</f>
        <v>38.511205613516857</v>
      </c>
      <c r="X5" s="275">
        <f>1000000000*MOR!O5/SUM(KMA.FROT!$D117:$G117)</f>
        <v>0</v>
      </c>
      <c r="Y5" s="253" t="e">
        <f>1000000000*MOR!P5/SUM(KMA.FROT!$D154:$G154)</f>
        <v>#DIV/0!</v>
      </c>
      <c r="Z5" s="3"/>
      <c r="AA5" s="253">
        <f>1000000000*MOR!Q5/SUM(KMA.FROT!$B6:$T6)</f>
        <v>3.6349465618942665E-2</v>
      </c>
      <c r="AB5" s="253">
        <f>1000000000*MOR!R5/SUM(KMA.FROT!$B43:$T43)</f>
        <v>0.1443322174864739</v>
      </c>
      <c r="AC5" s="253">
        <f>1000000000*MOR!S5/SUM(KMA.FROT!$B80:$T80)</f>
        <v>1.9621742453691068E-2</v>
      </c>
      <c r="AD5" s="253" t="e">
        <f>1000000000*MOR!T5/SUM(KMA.FROT!$B117:$T117)</f>
        <v>#DIV/0!</v>
      </c>
      <c r="AE5" s="253" t="e">
        <f>1000000000*MOR!U5/SUM(KMA.FROT!$B154:$T154)</f>
        <v>#DIV/0!</v>
      </c>
      <c r="AF5" s="3"/>
      <c r="AG5" s="253">
        <f>1000000000*MOR!BM5/(SUM(KMA.FROT!$B6:$C6,KMA.FROT!$H6:$I6,KMA.FROT!$T6:$T6))</f>
        <v>13.607017611518309</v>
      </c>
      <c r="AH5" s="253">
        <f>1000000000*MOR!BN5/(SUM(KMA.FROT!$B43:$C43,KMA.FROT!$H43:$I43,KMA.FROT!$T43:$T43))</f>
        <v>11.216207263869684</v>
      </c>
      <c r="AI5" s="253">
        <f>1000000000*MOR!BO5/(SUM(KMA.FROT!$B80:$C80,KMA.FROT!$H80:$I80,KMA.FROT!$T80:$T80))</f>
        <v>13.217344030835454</v>
      </c>
      <c r="AJ5" s="253" t="e">
        <f>1000000000*MOR!BP5/(SUM(KMA.FROT!$B117:$C117,KMA.FROT!$H117:$I117,KMA.FROT!$T117:$T117))</f>
        <v>#DIV/0!</v>
      </c>
      <c r="AK5" s="253" t="e">
        <f>1000000000*MOR!BQ5/(SUM(KMA.FROT!$B154:$C154,KMA.FROT!$H154:$I154,KMA.FROT!$T154:$T154))</f>
        <v>#DIV/0!</v>
      </c>
      <c r="AL5" s="3"/>
      <c r="AM5" s="253">
        <f>1000000000*MOR!AF5/SUM(KMA.FROT!$J6:$L6)</f>
        <v>4.4908435946376848</v>
      </c>
      <c r="AN5" s="253">
        <f>1000000000*MOR!AG5/SUM(KMA.FROT!$J43:$L43)</f>
        <v>3.7311571823120286</v>
      </c>
      <c r="AO5" s="253">
        <f>1000000000*MOR!AH5/SUM(KMA.FROT!$J80:$L80)</f>
        <v>8.2151898918519954</v>
      </c>
      <c r="AP5" s="253" t="e">
        <f>1000000000*MOR!AI5/SUM(KMA.FROT!$J117:$L117)</f>
        <v>#DIV/0!</v>
      </c>
      <c r="AQ5" s="253" t="e">
        <f>1000000000*MOR!AJ5/SUM(KMA.FROT!$J154:$L154)</f>
        <v>#DIV/0!</v>
      </c>
      <c r="AR5" s="3"/>
      <c r="AS5" s="253">
        <f>1000000000*MOR!AK5/SUM(KMA.FROT!$M6:$O6)</f>
        <v>0.64787074525336208</v>
      </c>
      <c r="AT5" s="253">
        <f>1000000000*MOR!AL5/SUM(KMA.FROT!$M43:$O43)</f>
        <v>0.79756664146150325</v>
      </c>
      <c r="AU5" s="275">
        <f>1000000000*MOR!AM5/SUM(KMA.FROT!$M80:$O80)</f>
        <v>0.44333582492026657</v>
      </c>
      <c r="AV5" s="253" t="e">
        <f>1000000000*MOR!AN5/SUM(KMA.FROT!$M117:$O117)</f>
        <v>#DIV/0!</v>
      </c>
      <c r="AW5" s="253" t="e">
        <f>1000000000*MOR!AO5/SUM(KMA.FROT!$M154:$O154)</f>
        <v>#DIV/0!</v>
      </c>
      <c r="AX5" s="3"/>
      <c r="AY5" s="253">
        <f>1000000000*MOR!AU5/SUM(KMA.FROT!$B6:$T6)</f>
        <v>9.5720259463215687</v>
      </c>
      <c r="AZ5" s="253">
        <f>1000000000*MOR!AV5/SUM(KMA.FROT!$B43:$T43)</f>
        <v>11.702937301194925</v>
      </c>
      <c r="BA5" s="253">
        <f>1000000000*MOR!AW5/SUM(KMA.FROT!$B80:$T80)</f>
        <v>10.379901758002575</v>
      </c>
      <c r="BB5" s="253" t="e">
        <f>1000000000*MOR!AX5/SUM(KMA.FROT!$B117:$T117)</f>
        <v>#DIV/0!</v>
      </c>
      <c r="BC5" s="253" t="e">
        <f>1000000000*MOR!AY5/SUM(KMA.FROT!$B154:$T154)</f>
        <v>#DIV/0!</v>
      </c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</row>
    <row r="6" spans="1:187" s="273" customFormat="1">
      <c r="A6" s="73" t="s">
        <v>23</v>
      </c>
      <c r="B6" s="3"/>
      <c r="C6" s="276">
        <f>1000000000*MOR!BA6/SUM(KMA.FROT!$B7:$T7)</f>
        <v>32.106343621027172</v>
      </c>
      <c r="D6" s="276">
        <f>1000000000*MOR!BB6/SUM(KMA.FROT!$B44:$T44)</f>
        <v>31.961082811940773</v>
      </c>
      <c r="E6" s="276">
        <f>1000000000*MOR!BC6/SUM(KMA.FROT!$B81:$T81)</f>
        <v>24.397304081646404</v>
      </c>
      <c r="F6" s="276" t="e">
        <f>1000000000*MOR!BD6/SUM(KMA.FROT!$B118:$T118)</f>
        <v>#DIV/0!</v>
      </c>
      <c r="G6" s="276" t="e">
        <f>1000000000*MOR!BE6/SUM(KMA.FROT!$B155:$T155)</f>
        <v>#DIV/0!</v>
      </c>
      <c r="H6" s="3"/>
      <c r="I6" s="276">
        <f>1000000000*MOR!B6/SUM(KMA.FROT!B7:T7)</f>
        <v>3.7602024060662456</v>
      </c>
      <c r="J6" s="276">
        <f>1000000000*MOR!C6/SUM(KMA.FROT!$B44:$T44)</f>
        <v>1.4527764914518533</v>
      </c>
      <c r="K6" s="276">
        <f>1000000000*MOR!E6/SUM(KMA.FROT!$B81:$T81)</f>
        <v>0</v>
      </c>
      <c r="L6" s="276" t="e">
        <f>1000000000*MOR!#REF!/SUM(KMA.FROT!$B118:$T118)</f>
        <v>#REF!</v>
      </c>
      <c r="M6" s="276" t="e">
        <f>1000000000*MOR!F6/SUM(KMA.FROT!$B155:$T155)</f>
        <v>#DIV/0!</v>
      </c>
      <c r="N6" s="3"/>
      <c r="O6" s="276">
        <f>1000000000*MOR!G6/SUM(KMA.FROT!$B7:$T7)</f>
        <v>1.7354780335690363</v>
      </c>
      <c r="P6" s="276">
        <f>1000000000*MOR!H6/SUM(KMA.FROT!$B44:$T44)</f>
        <v>0.87166589487111201</v>
      </c>
      <c r="Q6" s="276">
        <f>1000000000*MOR!I6/SUM(KMA.FROT!$B81:$T81)</f>
        <v>0.25681372717522533</v>
      </c>
      <c r="R6" s="276" t="e">
        <f>1000000000*MOR!J6/SUM(KMA.FROT!$B118:$T118)</f>
        <v>#DIV/0!</v>
      </c>
      <c r="S6" s="276" t="e">
        <f>1000000000*MOR!K6/SUM(KMA.FROT!$B155:$T155)</f>
        <v>#DIV/0!</v>
      </c>
      <c r="T6" s="3"/>
      <c r="U6" s="276">
        <f>1000000000*MOR!L6/SUM(KMA.FROT!$D7:$G7)</f>
        <v>19.420347893020139</v>
      </c>
      <c r="V6" s="276">
        <f>1000000000*MOR!M6/SUM(KMA.FROT!$D44:$G44)</f>
        <v>22.179236897886177</v>
      </c>
      <c r="W6" s="276">
        <f>1000000000*MOR!N6/SUM(KMA.FROT!$D81:$G81)</f>
        <v>21.019584181759736</v>
      </c>
      <c r="X6" s="157">
        <f>1000000000*MOR!O6/SUM(KMA.FROT!$D118:$G118)</f>
        <v>0</v>
      </c>
      <c r="Y6" s="276" t="e">
        <f>1000000000*MOR!P6/SUM(KMA.FROT!$D155:$G155)</f>
        <v>#DIV/0!</v>
      </c>
      <c r="Z6" s="3"/>
      <c r="AA6" s="276">
        <f>1000000000*MOR!Q6/SUM(KMA.FROT!$B7:$T7)</f>
        <v>0</v>
      </c>
      <c r="AB6" s="276">
        <f>1000000000*MOR!R6/SUM(KMA.FROT!$B44:$T44)</f>
        <v>0</v>
      </c>
      <c r="AC6" s="276">
        <f>1000000000*MOR!S6/SUM(KMA.FROT!$B81:$T81)</f>
        <v>0</v>
      </c>
      <c r="AD6" s="276" t="e">
        <f>1000000000*MOR!T6/SUM(KMA.FROT!$B118:$T118)</f>
        <v>#DIV/0!</v>
      </c>
      <c r="AE6" s="276" t="e">
        <f>1000000000*MOR!U6/SUM(KMA.FROT!$B155:$T155)</f>
        <v>#DIV/0!</v>
      </c>
      <c r="AF6" s="3"/>
      <c r="AG6" s="276">
        <f>1000000000*MOR!BM6/(SUM(KMA.FROT!$B7:$C7,KMA.FROT!$H7:$I7,KMA.FROT!$T7:$T7))</f>
        <v>5.9571409516642531</v>
      </c>
      <c r="AH6" s="276">
        <f>1000000000*MOR!BN6/(SUM(KMA.FROT!$B44:$C44,KMA.FROT!$H44:$I44,KMA.FROT!$T44:$T44))</f>
        <v>4.3407378045748946</v>
      </c>
      <c r="AI6" s="276">
        <f>1000000000*MOR!BO6/(SUM(KMA.FROT!$B81:$C81,KMA.FROT!$H81:$I81,KMA.FROT!$T81:$T81))</f>
        <v>2.7471591561203481</v>
      </c>
      <c r="AJ6" s="276" t="e">
        <f>1000000000*MOR!BP6/(SUM(KMA.FROT!$B118:$C118,KMA.FROT!$H118:$I118,KMA.FROT!$T118:$T118))</f>
        <v>#DIV/0!</v>
      </c>
      <c r="AK6" s="276" t="e">
        <f>1000000000*MOR!BQ6/(SUM(KMA.FROT!$B155:$C155,KMA.FROT!$H155:$I155,KMA.FROT!$T155:$T155))</f>
        <v>#DIV/0!</v>
      </c>
      <c r="AL6" s="3"/>
      <c r="AM6" s="276">
        <f>1000000000*MOR!AF6/SUM(KMA.FROT!$J7:$L7)</f>
        <v>2.823957248546451</v>
      </c>
      <c r="AN6" s="276">
        <f>1000000000*MOR!AG6/SUM(KMA.FROT!$J44:$L44)</f>
        <v>2.7302285482396549</v>
      </c>
      <c r="AO6" s="276">
        <f>1000000000*MOR!AH6/SUM(KMA.FROT!$J81:$L81)</f>
        <v>5.078238531492965</v>
      </c>
      <c r="AP6" s="276" t="e">
        <f>1000000000*MOR!AI6/SUM(KMA.FROT!$J118:$L118)</f>
        <v>#DIV/0!</v>
      </c>
      <c r="AQ6" s="276" t="e">
        <f>1000000000*MOR!AJ6/SUM(KMA.FROT!$J155:$L155)</f>
        <v>#DIV/0!</v>
      </c>
      <c r="AR6" s="3"/>
      <c r="AS6" s="276">
        <f>1000000000*MOR!AK6/SUM(KMA.FROT!$M7:$O7)</f>
        <v>3.0181087111323679</v>
      </c>
      <c r="AT6" s="276">
        <f>1000000000*MOR!AL6/SUM(KMA.FROT!$M44:$O44)</f>
        <v>0</v>
      </c>
      <c r="AU6" s="157">
        <f>1000000000*MOR!AM6/SUM(KMA.FROT!$M81:$O81)</f>
        <v>0</v>
      </c>
      <c r="AV6" s="276" t="e">
        <f>1000000000*MOR!AN6/SUM(KMA.FROT!$M118:$O118)</f>
        <v>#DIV/0!</v>
      </c>
      <c r="AW6" s="276" t="e">
        <f>1000000000*MOR!AO6/SUM(KMA.FROT!$M155:$O155)</f>
        <v>#DIV/0!</v>
      </c>
      <c r="AX6" s="3"/>
      <c r="AY6" s="276">
        <f>1000000000*MOR!AU6/SUM(KMA.FROT!$B7:$T7)</f>
        <v>14.462316946408636</v>
      </c>
      <c r="AZ6" s="276">
        <f>1000000000*MOR!AV6/SUM(KMA.FROT!$B44:$T44)</f>
        <v>17.433317897422238</v>
      </c>
      <c r="BA6" s="276">
        <f>1000000000*MOR!AW6/SUM(KMA.FROT!$B81:$T81)</f>
        <v>13.611127540286942</v>
      </c>
      <c r="BB6" s="276" t="e">
        <f>1000000000*MOR!AX6/SUM(KMA.FROT!$B118:$T118)</f>
        <v>#DIV/0!</v>
      </c>
      <c r="BC6" s="276" t="e">
        <f>1000000000*MOR!AY6/SUM(KMA.FROT!$B155:$T155)</f>
        <v>#DIV/0!</v>
      </c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</row>
    <row r="7" spans="1:187" s="273" customFormat="1">
      <c r="A7" s="73" t="s">
        <v>15</v>
      </c>
      <c r="B7" s="3"/>
      <c r="C7" s="276">
        <f>1000000000*MOR!BA7/SUM(KMA.FROT!$B8:$T8)</f>
        <v>25.871625313639338</v>
      </c>
      <c r="D7" s="276">
        <f>1000000000*MOR!BB7/SUM(KMA.FROT!$B45:$T45)</f>
        <v>20.950190533057008</v>
      </c>
      <c r="E7" s="276">
        <f>1000000000*MOR!BC7/SUM(KMA.FROT!$B82:$T82)</f>
        <v>26.295737814069803</v>
      </c>
      <c r="F7" s="276" t="e">
        <f>1000000000*MOR!BD7/SUM(KMA.FROT!$B119:$T119)</f>
        <v>#DIV/0!</v>
      </c>
      <c r="G7" s="276" t="e">
        <f>1000000000*MOR!BE7/SUM(KMA.FROT!$B156:$T156)</f>
        <v>#DIV/0!</v>
      </c>
      <c r="H7" s="3"/>
      <c r="I7" s="276">
        <f>1000000000*MOR!B7/SUM(KMA.FROT!B8:T8)</f>
        <v>4.6755949361998805</v>
      </c>
      <c r="J7" s="276">
        <f>1000000000*MOR!C7/SUM(KMA.FROT!$B45:$T45)</f>
        <v>2.4290075980355947</v>
      </c>
      <c r="K7" s="276">
        <f>1000000000*MOR!E7/SUM(KMA.FROT!$B82:$T82)</f>
        <v>0</v>
      </c>
      <c r="L7" s="276" t="e">
        <f>1000000000*MOR!#REF!/SUM(KMA.FROT!$B119:$T119)</f>
        <v>#REF!</v>
      </c>
      <c r="M7" s="276" t="e">
        <f>1000000000*MOR!F7/SUM(KMA.FROT!$B156:$T156)</f>
        <v>#DIV/0!</v>
      </c>
      <c r="N7" s="3"/>
      <c r="O7" s="276">
        <f>1000000000*MOR!G7/SUM(KMA.FROT!$B8:$T8)</f>
        <v>3.1170632907999201</v>
      </c>
      <c r="P7" s="276">
        <f>1000000000*MOR!H7/SUM(KMA.FROT!$B45:$T45)</f>
        <v>1.5181297487722469</v>
      </c>
      <c r="Q7" s="276">
        <f>1000000000*MOR!I7/SUM(KMA.FROT!$B82:$T82)</f>
        <v>1.8976305639019444</v>
      </c>
      <c r="R7" s="276" t="e">
        <f>1000000000*MOR!J7/SUM(KMA.FROT!$B119:$T119)</f>
        <v>#DIV/0!</v>
      </c>
      <c r="S7" s="276" t="e">
        <f>1000000000*MOR!K7/SUM(KMA.FROT!$B156:$T156)</f>
        <v>#DIV/0!</v>
      </c>
      <c r="T7" s="3"/>
      <c r="U7" s="276">
        <f>1000000000*MOR!L7/SUM(KMA.FROT!$D8:$G8)</f>
        <v>15.354070685551303</v>
      </c>
      <c r="V7" s="276">
        <f>1000000000*MOR!M7/SUM(KMA.FROT!$D45:$G45)</f>
        <v>30.438936837145537</v>
      </c>
      <c r="W7" s="276">
        <f>1000000000*MOR!N7/SUM(KMA.FROT!$D82:$G82)</f>
        <v>19.644797588929052</v>
      </c>
      <c r="X7" s="157">
        <f>1000000000*MOR!O7/SUM(KMA.FROT!$D119:$G119)</f>
        <v>0</v>
      </c>
      <c r="Y7" s="276" t="e">
        <f>1000000000*MOR!P7/SUM(KMA.FROT!$D156:$G156)</f>
        <v>#DIV/0!</v>
      </c>
      <c r="Z7" s="3"/>
      <c r="AA7" s="276">
        <f>1000000000*MOR!Q7/SUM(KMA.FROT!$B8:$T8)</f>
        <v>0.31170632907999202</v>
      </c>
      <c r="AB7" s="276">
        <f>1000000000*MOR!R7/SUM(KMA.FROT!$B45:$T45)</f>
        <v>0</v>
      </c>
      <c r="AC7" s="276">
        <f>1000000000*MOR!S7/SUM(KMA.FROT!$B82:$T82)</f>
        <v>0</v>
      </c>
      <c r="AD7" s="276" t="e">
        <f>1000000000*MOR!T7/SUM(KMA.FROT!$B119:$T119)</f>
        <v>#DIV/0!</v>
      </c>
      <c r="AE7" s="276" t="e">
        <f>1000000000*MOR!U7/SUM(KMA.FROT!$B156:$T156)</f>
        <v>#DIV/0!</v>
      </c>
      <c r="AF7" s="3"/>
      <c r="AG7" s="276">
        <f>1000000000*MOR!BM7/(SUM(KMA.FROT!$B8:$C8,KMA.FROT!$H8:$I8,KMA.FROT!$T8:$T8))</f>
        <v>9.8693241469775685</v>
      </c>
      <c r="AH7" s="276">
        <f>1000000000*MOR!BN7/(SUM(KMA.FROT!$B45:$C45,KMA.FROT!$H45:$I45,KMA.FROT!$T45:$T45))</f>
        <v>3.4443113949012329</v>
      </c>
      <c r="AI7" s="276">
        <f>1000000000*MOR!BO7/(SUM(KMA.FROT!$B82:$C82,KMA.FROT!$H82:$I82,KMA.FROT!$T82:$T82))</f>
        <v>13.634290789701282</v>
      </c>
      <c r="AJ7" s="276" t="e">
        <f>1000000000*MOR!BP7/(SUM(KMA.FROT!$B119:$C119,KMA.FROT!$H119:$I119,KMA.FROT!$T119:$T119))</f>
        <v>#DIV/0!</v>
      </c>
      <c r="AK7" s="276" t="e">
        <f>1000000000*MOR!BQ7/(SUM(KMA.FROT!$B156:$C156,KMA.FROT!$H156:$I156,KMA.FROT!$T156:$T156))</f>
        <v>#DIV/0!</v>
      </c>
      <c r="AL7" s="3"/>
      <c r="AM7" s="276">
        <f>1000000000*MOR!AF7/SUM(KMA.FROT!$J8:$L8)</f>
        <v>0</v>
      </c>
      <c r="AN7" s="276">
        <f>1000000000*MOR!AG7/SUM(KMA.FROT!$J45:$L45)</f>
        <v>4.1940074612686562</v>
      </c>
      <c r="AO7" s="276">
        <f>1000000000*MOR!AH7/SUM(KMA.FROT!$J82:$L82)</f>
        <v>0</v>
      </c>
      <c r="AP7" s="276" t="e">
        <f>1000000000*MOR!AI7/SUM(KMA.FROT!$J119:$L119)</f>
        <v>#DIV/0!</v>
      </c>
      <c r="AQ7" s="276" t="e">
        <f>1000000000*MOR!AJ7/SUM(KMA.FROT!$J156:$L156)</f>
        <v>#DIV/0!</v>
      </c>
      <c r="AR7" s="3"/>
      <c r="AS7" s="276">
        <f>1000000000*MOR!AK7/SUM(KMA.FROT!$M8:$O8)</f>
        <v>0</v>
      </c>
      <c r="AT7" s="276">
        <f>1000000000*MOR!AL7/SUM(KMA.FROT!$M45:$O45)</f>
        <v>4.4883663002337828</v>
      </c>
      <c r="AU7" s="157">
        <f>1000000000*MOR!AM7/SUM(KMA.FROT!$M82:$O82)</f>
        <v>0</v>
      </c>
      <c r="AV7" s="276" t="e">
        <f>1000000000*MOR!AN7/SUM(KMA.FROT!$M119:$O119)</f>
        <v>#DIV/0!</v>
      </c>
      <c r="AW7" s="276" t="e">
        <f>1000000000*MOR!AO7/SUM(KMA.FROT!$M156:$O156)</f>
        <v>#DIV/0!</v>
      </c>
      <c r="AX7" s="3"/>
      <c r="AY7" s="276">
        <f>1000000000*MOR!AU7/SUM(KMA.FROT!$B8:$T8)</f>
        <v>6.8575392397598245</v>
      </c>
      <c r="AZ7" s="276">
        <f>1000000000*MOR!AV7/SUM(KMA.FROT!$B45:$T45)</f>
        <v>2.1253816482811456</v>
      </c>
      <c r="BA7" s="276">
        <f>1000000000*MOR!AW7/SUM(KMA.FROT!$B82:$T82)</f>
        <v>7.5905222556077776</v>
      </c>
      <c r="BB7" s="276" t="e">
        <f>1000000000*MOR!AX7/SUM(KMA.FROT!$B119:$T119)</f>
        <v>#DIV/0!</v>
      </c>
      <c r="BC7" s="276" t="e">
        <f>1000000000*MOR!AY7/SUM(KMA.FROT!$B156:$T156)</f>
        <v>#DIV/0!</v>
      </c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</row>
    <row r="8" spans="1:187" s="273" customFormat="1">
      <c r="A8" s="73" t="s">
        <v>16</v>
      </c>
      <c r="B8" s="3"/>
      <c r="C8" s="276">
        <f>1000000000*MOR!BA8/SUM(KMA.FROT!$B9:$T9)</f>
        <v>27.369673426747319</v>
      </c>
      <c r="D8" s="276">
        <f>1000000000*MOR!BB8/SUM(KMA.FROT!$B46:$T46)</f>
        <v>29.253772168552974</v>
      </c>
      <c r="E8" s="276">
        <f>1000000000*MOR!BC8/SUM(KMA.FROT!$B83:$T83)</f>
        <v>26.738582437492415</v>
      </c>
      <c r="F8" s="276" t="e">
        <f>1000000000*MOR!BD8/SUM(KMA.FROT!$B120:$T120)</f>
        <v>#DIV/0!</v>
      </c>
      <c r="G8" s="276" t="e">
        <f>1000000000*MOR!BE8/SUM(KMA.FROT!$B157:$T157)</f>
        <v>#DIV/0!</v>
      </c>
      <c r="H8" s="3"/>
      <c r="I8" s="276">
        <f>1000000000*MOR!B8/SUM(KMA.FROT!B9:T9)</f>
        <v>7.702018652753015</v>
      </c>
      <c r="J8" s="276">
        <f>1000000000*MOR!C8/SUM(KMA.FROT!$B46:$T46)</f>
        <v>7.6828088523472458</v>
      </c>
      <c r="K8" s="276">
        <f>1000000000*MOR!E8/SUM(KMA.FROT!$B83:$T83)</f>
        <v>0</v>
      </c>
      <c r="L8" s="276" t="e">
        <f>1000000000*MOR!#REF!/SUM(KMA.FROT!$B120:$T120)</f>
        <v>#REF!</v>
      </c>
      <c r="M8" s="276" t="e">
        <f>1000000000*MOR!F8/SUM(KMA.FROT!$B157:$T157)</f>
        <v>#DIV/0!</v>
      </c>
      <c r="N8" s="3"/>
      <c r="O8" s="276">
        <f>1000000000*MOR!G8/SUM(KMA.FROT!$B9:$T9)</f>
        <v>0.68768023685294777</v>
      </c>
      <c r="P8" s="276">
        <f>1000000000*MOR!H8/SUM(KMA.FROT!$B46:$T46)</f>
        <v>0.44323897225080267</v>
      </c>
      <c r="Q8" s="276">
        <f>1000000000*MOR!I8/SUM(KMA.FROT!$B83:$T83)</f>
        <v>0.39225304309279829</v>
      </c>
      <c r="R8" s="276" t="e">
        <f>1000000000*MOR!J8/SUM(KMA.FROT!$B120:$T120)</f>
        <v>#DIV/0!</v>
      </c>
      <c r="S8" s="276" t="e">
        <f>1000000000*MOR!K8/SUM(KMA.FROT!$B157:$T157)</f>
        <v>#DIV/0!</v>
      </c>
      <c r="T8" s="3"/>
      <c r="U8" s="276">
        <f>1000000000*MOR!L8/SUM(KMA.FROT!$D9:$G9)</f>
        <v>38.277982532856569</v>
      </c>
      <c r="V8" s="276">
        <f>1000000000*MOR!M8/SUM(KMA.FROT!$D46:$G46)</f>
        <v>45.901236747931925</v>
      </c>
      <c r="W8" s="276">
        <f>1000000000*MOR!N8/SUM(KMA.FROT!$D83:$G83)</f>
        <v>48.507062180440244</v>
      </c>
      <c r="X8" s="157">
        <f>1000000000*MOR!O8/SUM(KMA.FROT!$D120:$G120)</f>
        <v>0</v>
      </c>
      <c r="Y8" s="276" t="e">
        <f>1000000000*MOR!P8/SUM(KMA.FROT!$D157:$G157)</f>
        <v>#DIV/0!</v>
      </c>
      <c r="Z8" s="3"/>
      <c r="AA8" s="276">
        <f>1000000000*MOR!Q8/SUM(KMA.FROT!$B9:$T9)</f>
        <v>0</v>
      </c>
      <c r="AB8" s="276">
        <f>1000000000*MOR!R8/SUM(KMA.FROT!$B46:$T46)</f>
        <v>7.3873162041800444E-2</v>
      </c>
      <c r="AC8" s="276">
        <f>1000000000*MOR!S8/SUM(KMA.FROT!$B83:$T83)</f>
        <v>6.5375507182133044E-2</v>
      </c>
      <c r="AD8" s="276" t="e">
        <f>1000000000*MOR!T8/SUM(KMA.FROT!$B120:$T120)</f>
        <v>#DIV/0!</v>
      </c>
      <c r="AE8" s="276" t="e">
        <f>1000000000*MOR!U8/SUM(KMA.FROT!$B157:$T157)</f>
        <v>#DIV/0!</v>
      </c>
      <c r="AF8" s="3"/>
      <c r="AG8" s="276">
        <f>1000000000*MOR!BM8/(SUM(KMA.FROT!$B9:$C9,KMA.FROT!$H9:$I9,KMA.FROT!$T9:$T9))</f>
        <v>7.5246216744123791</v>
      </c>
      <c r="AH8" s="276">
        <f>1000000000*MOR!BN8/(SUM(KMA.FROT!$B46:$C46,KMA.FROT!$H46:$I46,KMA.FROT!$T46:$T46))</f>
        <v>6.8347902347622149</v>
      </c>
      <c r="AI8" s="276">
        <f>1000000000*MOR!BO8/(SUM(KMA.FROT!$B83:$C83,KMA.FROT!$H83:$I83,KMA.FROT!$T83:$T83))</f>
        <v>7.5727683477637404</v>
      </c>
      <c r="AJ8" s="276" t="e">
        <f>1000000000*MOR!BP8/(SUM(KMA.FROT!$B120:$C120,KMA.FROT!$H120:$I120,KMA.FROT!$T120:$T120))</f>
        <v>#DIV/0!</v>
      </c>
      <c r="AK8" s="276" t="e">
        <f>1000000000*MOR!BQ8/(SUM(KMA.FROT!$B157:$C157,KMA.FROT!$H157:$I157,KMA.FROT!$T157:$T157))</f>
        <v>#DIV/0!</v>
      </c>
      <c r="AL8" s="3"/>
      <c r="AM8" s="276">
        <f>1000000000*MOR!AF8/SUM(KMA.FROT!$J9:$L9)</f>
        <v>1.9205606998092462</v>
      </c>
      <c r="AN8" s="276">
        <f>1000000000*MOR!AG8/SUM(KMA.FROT!$J46:$L46)</f>
        <v>4.3484073446840794</v>
      </c>
      <c r="AO8" s="276">
        <f>1000000000*MOR!AH8/SUM(KMA.FROT!$J83:$L83)</f>
        <v>6.1815537951682584</v>
      </c>
      <c r="AP8" s="276" t="e">
        <f>1000000000*MOR!AI8/SUM(KMA.FROT!$J120:$L120)</f>
        <v>#DIV/0!</v>
      </c>
      <c r="AQ8" s="276" t="e">
        <f>1000000000*MOR!AJ8/SUM(KMA.FROT!$J157:$L157)</f>
        <v>#DIV/0!</v>
      </c>
      <c r="AR8" s="3"/>
      <c r="AS8" s="276">
        <f>1000000000*MOR!AK8/SUM(KMA.FROT!$M9:$O9)</f>
        <v>0.64455098458576177</v>
      </c>
      <c r="AT8" s="276">
        <f>1000000000*MOR!AL8/SUM(KMA.FROT!$M46:$O46)</f>
        <v>0</v>
      </c>
      <c r="AU8" s="157">
        <f>1000000000*MOR!AM8/SUM(KMA.FROT!$M83:$O83)</f>
        <v>0.80141392383166743</v>
      </c>
      <c r="AV8" s="276" t="e">
        <f>1000000000*MOR!AN8/SUM(KMA.FROT!$M120:$O120)</f>
        <v>#DIV/0!</v>
      </c>
      <c r="AW8" s="276" t="e">
        <f>1000000000*MOR!AO8/SUM(KMA.FROT!$M157:$O157)</f>
        <v>#DIV/0!</v>
      </c>
      <c r="AX8" s="3"/>
      <c r="AY8" s="276">
        <f>1000000000*MOR!AU8/SUM(KMA.FROT!$B9:$T9)</f>
        <v>2.406880828985317</v>
      </c>
      <c r="AZ8" s="276">
        <f>1000000000*MOR!AV8/SUM(KMA.FROT!$B46:$T46)</f>
        <v>1.2558437547106076</v>
      </c>
      <c r="BA8" s="276">
        <f>1000000000*MOR!AW8/SUM(KMA.FROT!$B83:$T83)</f>
        <v>1.6997631867354592</v>
      </c>
      <c r="BB8" s="276" t="e">
        <f>1000000000*MOR!AX8/SUM(KMA.FROT!$B120:$T120)</f>
        <v>#DIV/0!</v>
      </c>
      <c r="BC8" s="276" t="e">
        <f>1000000000*MOR!AY8/SUM(KMA.FROT!$B157:$T157)</f>
        <v>#DIV/0!</v>
      </c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</row>
    <row r="9" spans="1:187" s="273" customFormat="1">
      <c r="A9" s="73" t="s">
        <v>28</v>
      </c>
      <c r="B9" s="3"/>
      <c r="C9" s="276">
        <f>1000000000*MOR!BA9/SUM(KMA.FROT!$B10:$T10)</f>
        <v>40.644706056604669</v>
      </c>
      <c r="D9" s="276">
        <f>1000000000*MOR!BB9/SUM(KMA.FROT!$B47:$T47)</f>
        <v>44.312116580525171</v>
      </c>
      <c r="E9" s="276">
        <f>1000000000*MOR!BC9/SUM(KMA.FROT!$B84:$T84)</f>
        <v>35.081664202853418</v>
      </c>
      <c r="F9" s="276" t="e">
        <f>1000000000*MOR!BD9/SUM(KMA.FROT!$B121:$T121)</f>
        <v>#DIV/0!</v>
      </c>
      <c r="G9" s="276" t="e">
        <f>1000000000*MOR!BE9/SUM(KMA.FROT!$B158:$T158)</f>
        <v>#DIV/0!</v>
      </c>
      <c r="H9" s="3"/>
      <c r="I9" s="276">
        <f>1000000000*MOR!B9/SUM(KMA.FROT!B10:T10)</f>
        <v>5.3368790593612951</v>
      </c>
      <c r="J9" s="276">
        <f>1000000000*MOR!C9/SUM(KMA.FROT!$B47:$T47)</f>
        <v>5.5136228882120379</v>
      </c>
      <c r="K9" s="276">
        <f>1000000000*MOR!E9/SUM(KMA.FROT!$B84:$T84)</f>
        <v>0</v>
      </c>
      <c r="L9" s="276" t="e">
        <f>1000000000*MOR!#REF!/SUM(KMA.FROT!$B121:$T121)</f>
        <v>#REF!</v>
      </c>
      <c r="M9" s="276" t="e">
        <f>1000000000*MOR!F9/SUM(KMA.FROT!$B158:$T158)</f>
        <v>#DIV/0!</v>
      </c>
      <c r="N9" s="3"/>
      <c r="O9" s="276">
        <f>1000000000*MOR!G9/SUM(KMA.FROT!$B10:$T10)</f>
        <v>0.75379647731091737</v>
      </c>
      <c r="P9" s="276">
        <f>1000000000*MOR!H9/SUM(KMA.FROT!$B47:$T47)</f>
        <v>0.60940042448659371</v>
      </c>
      <c r="Q9" s="276">
        <f>1000000000*MOR!I9/SUM(KMA.FROT!$B84:$T84)</f>
        <v>0.77049639978813267</v>
      </c>
      <c r="R9" s="276" t="e">
        <f>1000000000*MOR!J9/SUM(KMA.FROT!$B121:$T121)</f>
        <v>#DIV/0!</v>
      </c>
      <c r="S9" s="276" t="e">
        <f>1000000000*MOR!K9/SUM(KMA.FROT!$B158:$T158)</f>
        <v>#DIV/0!</v>
      </c>
      <c r="T9" s="3"/>
      <c r="U9" s="276">
        <f>1000000000*MOR!L9/SUM(KMA.FROT!$D10:$G10)</f>
        <v>33.732504975470682</v>
      </c>
      <c r="V9" s="276">
        <f>1000000000*MOR!M9/SUM(KMA.FROT!$D47:$G47)</f>
        <v>39.845663353390009</v>
      </c>
      <c r="W9" s="276">
        <f>1000000000*MOR!N9/SUM(KMA.FROT!$D84:$G84)</f>
        <v>35.643680032377858</v>
      </c>
      <c r="X9" s="157">
        <f>1000000000*MOR!O9/SUM(KMA.FROT!$D121:$G121)</f>
        <v>0</v>
      </c>
      <c r="Y9" s="276" t="e">
        <f>1000000000*MOR!P9/SUM(KMA.FROT!$D158:$G158)</f>
        <v>#DIV/0!</v>
      </c>
      <c r="Z9" s="3"/>
      <c r="AA9" s="276">
        <f>1000000000*MOR!Q9/SUM(KMA.FROT!$B10:$T10)</f>
        <v>3.0151859092436697E-2</v>
      </c>
      <c r="AB9" s="276">
        <f>1000000000*MOR!R9/SUM(KMA.FROT!$B47:$T47)</f>
        <v>0.1450953391634747</v>
      </c>
      <c r="AC9" s="276">
        <f>1000000000*MOR!S9/SUM(KMA.FROT!$B84:$T84)</f>
        <v>2.4078012493379146E-2</v>
      </c>
      <c r="AD9" s="276" t="e">
        <f>1000000000*MOR!T9/SUM(KMA.FROT!$B121:$T121)</f>
        <v>#DIV/0!</v>
      </c>
      <c r="AE9" s="276" t="e">
        <f>1000000000*MOR!U9/SUM(KMA.FROT!$B158:$T158)</f>
        <v>#DIV/0!</v>
      </c>
      <c r="AF9" s="3"/>
      <c r="AG9" s="276">
        <f>1000000000*MOR!BM9/(SUM(KMA.FROT!$B10:$C10,KMA.FROT!$H10:$I10,KMA.FROT!$T10:$T10))</f>
        <v>11.120902548256039</v>
      </c>
      <c r="AH9" s="276">
        <f>1000000000*MOR!BN9/(SUM(KMA.FROT!$B47:$C47,KMA.FROT!$H47:$I47,KMA.FROT!$T47:$T47))</f>
        <v>6.4393547927214767</v>
      </c>
      <c r="AI9" s="276">
        <f>1000000000*MOR!BO9/(SUM(KMA.FROT!$B84:$C84,KMA.FROT!$H84:$I84,KMA.FROT!$T84:$T84))</f>
        <v>7.6705513585705587</v>
      </c>
      <c r="AJ9" s="276" t="e">
        <f>1000000000*MOR!BP9/(SUM(KMA.FROT!$B121:$C121,KMA.FROT!$H121:$I121,KMA.FROT!$T121:$T121))</f>
        <v>#DIV/0!</v>
      </c>
      <c r="AK9" s="276" t="e">
        <f>1000000000*MOR!BQ9/(SUM(KMA.FROT!$B158:$C158,KMA.FROT!$H158:$I158,KMA.FROT!$T158:$T158))</f>
        <v>#DIV/0!</v>
      </c>
      <c r="AL9" s="3"/>
      <c r="AM9" s="276">
        <f>1000000000*MOR!AF9/SUM(KMA.FROT!$J10:$L10)</f>
        <v>3.3196689498223004</v>
      </c>
      <c r="AN9" s="276">
        <f>1000000000*MOR!AG9/SUM(KMA.FROT!$J47:$L47)</f>
        <v>2.6888639411411006</v>
      </c>
      <c r="AO9" s="276">
        <f>1000000000*MOR!AH9/SUM(KMA.FROT!$J84:$L84)</f>
        <v>10.722967206605812</v>
      </c>
      <c r="AP9" s="276" t="e">
        <f>1000000000*MOR!AI9/SUM(KMA.FROT!$J121:$L121)</f>
        <v>#DIV/0!</v>
      </c>
      <c r="AQ9" s="276" t="e">
        <f>1000000000*MOR!AJ9/SUM(KMA.FROT!$J158:$L158)</f>
        <v>#DIV/0!</v>
      </c>
      <c r="AR9" s="3"/>
      <c r="AS9" s="276">
        <f>1000000000*MOR!AK9/SUM(KMA.FROT!$M10:$O10)</f>
        <v>0.68631662973143492</v>
      </c>
      <c r="AT9" s="276">
        <f>1000000000*MOR!AL9/SUM(KMA.FROT!$M47:$O47)</f>
        <v>0.62802187559223555</v>
      </c>
      <c r="AU9" s="157">
        <f>1000000000*MOR!AM9/SUM(KMA.FROT!$M84:$O84)</f>
        <v>0.31982195720714052</v>
      </c>
      <c r="AV9" s="276" t="e">
        <f>1000000000*MOR!AN9/SUM(KMA.FROT!$M121:$O121)</f>
        <v>#DIV/0!</v>
      </c>
      <c r="AW9" s="276" t="e">
        <f>1000000000*MOR!AO9/SUM(KMA.FROT!$M158:$O158)</f>
        <v>#DIV/0!</v>
      </c>
      <c r="AX9" s="3"/>
      <c r="AY9" s="276">
        <f>1000000000*MOR!AU9/SUM(KMA.FROT!$B10:$T10)</f>
        <v>15.407599996235151</v>
      </c>
      <c r="AZ9" s="276">
        <f>1000000000*MOR!AV9/SUM(KMA.FROT!$B47:$T47)</f>
        <v>18.514165277259369</v>
      </c>
      <c r="BA9" s="276">
        <f>1000000000*MOR!AW9/SUM(KMA.FROT!$B84:$T84)</f>
        <v>15.891488245630235</v>
      </c>
      <c r="BB9" s="276" t="e">
        <f>1000000000*MOR!AX9/SUM(KMA.FROT!$B121:$T121)</f>
        <v>#DIV/0!</v>
      </c>
      <c r="BC9" s="276" t="e">
        <f>1000000000*MOR!AY9/SUM(KMA.FROT!$B158:$T158)</f>
        <v>#DIV/0!</v>
      </c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</row>
    <row r="10" spans="1:187" s="273" customFormat="1">
      <c r="A10" s="73" t="s">
        <v>19</v>
      </c>
      <c r="B10" s="3"/>
      <c r="C10" s="276">
        <f>1000000000*MOR!BA10/SUM(KMA.FROT!$B11:$T11)</f>
        <v>29.950063335092537</v>
      </c>
      <c r="D10" s="276">
        <f>1000000000*MOR!BB10/SUM(KMA.FROT!$B48:$T48)</f>
        <v>32.483150614129123</v>
      </c>
      <c r="E10" s="276">
        <f>1000000000*MOR!BC10/SUM(KMA.FROT!$B85:$T85)</f>
        <v>27.424784095318437</v>
      </c>
      <c r="F10" s="276" t="e">
        <f>1000000000*MOR!BD10/SUM(KMA.FROT!$B122:$T122)</f>
        <v>#DIV/0!</v>
      </c>
      <c r="G10" s="276" t="e">
        <f>1000000000*MOR!BE10/SUM(KMA.FROT!$B159:$T159)</f>
        <v>#DIV/0!</v>
      </c>
      <c r="H10" s="3"/>
      <c r="I10" s="276">
        <f>1000000000*MOR!B10/SUM(KMA.FROT!B11:T11)</f>
        <v>3.7537412713315979</v>
      </c>
      <c r="J10" s="276">
        <f>1000000000*MOR!C10/SUM(KMA.FROT!$B48:$T48)</f>
        <v>2.894538173536259</v>
      </c>
      <c r="K10" s="276">
        <f>1000000000*MOR!E10/SUM(KMA.FROT!$B85:$T85)</f>
        <v>0</v>
      </c>
      <c r="L10" s="276" t="e">
        <f>1000000000*MOR!#REF!/SUM(KMA.FROT!$B122:$T122)</f>
        <v>#REF!</v>
      </c>
      <c r="M10" s="276" t="e">
        <f>1000000000*MOR!F10/SUM(KMA.FROT!$B159:$T159)</f>
        <v>#DIV/0!</v>
      </c>
      <c r="N10" s="3"/>
      <c r="O10" s="276">
        <f>1000000000*MOR!G10/SUM(KMA.FROT!$B11:$T11)</f>
        <v>1.5973367112049353</v>
      </c>
      <c r="P10" s="276">
        <f>1000000000*MOR!H10/SUM(KMA.FROT!$B48:$T48)</f>
        <v>1.9296921156908391</v>
      </c>
      <c r="Q10" s="276">
        <f>1000000000*MOR!I10/SUM(KMA.FROT!$B85:$T85)</f>
        <v>1.1244786189424416</v>
      </c>
      <c r="R10" s="276" t="e">
        <f>1000000000*MOR!J10/SUM(KMA.FROT!$B122:$T122)</f>
        <v>#DIV/0!</v>
      </c>
      <c r="S10" s="276" t="e">
        <f>1000000000*MOR!K10/SUM(KMA.FROT!$B159:$T159)</f>
        <v>#DIV/0!</v>
      </c>
      <c r="T10" s="3"/>
      <c r="U10" s="276">
        <f>1000000000*MOR!L10/SUM(KMA.FROT!$D11:$G11)</f>
        <v>29.873247644030407</v>
      </c>
      <c r="V10" s="276">
        <f>1000000000*MOR!M10/SUM(KMA.FROT!$D48:$G48)</f>
        <v>33.740132758309286</v>
      </c>
      <c r="W10" s="276">
        <f>1000000000*MOR!N10/SUM(KMA.FROT!$D85:$G85)</f>
        <v>39.545609130249908</v>
      </c>
      <c r="X10" s="157">
        <f>1000000000*MOR!O10/SUM(KMA.FROT!$D122:$G122)</f>
        <v>0</v>
      </c>
      <c r="Y10" s="276" t="e">
        <f>1000000000*MOR!P10/SUM(KMA.FROT!$D159:$G159)</f>
        <v>#DIV/0!</v>
      </c>
      <c r="Z10" s="3"/>
      <c r="AA10" s="276">
        <f>1000000000*MOR!Q10/SUM(KMA.FROT!$B11:$T11)</f>
        <v>7.9866835560246763E-2</v>
      </c>
      <c r="AB10" s="276">
        <f>1000000000*MOR!R10/SUM(KMA.FROT!$B48:$T48)</f>
        <v>0.24121151446135489</v>
      </c>
      <c r="AC10" s="276">
        <f>1000000000*MOR!S10/SUM(KMA.FROT!$B85:$T85)</f>
        <v>0</v>
      </c>
      <c r="AD10" s="276" t="e">
        <f>1000000000*MOR!T10/SUM(KMA.FROT!$B122:$T122)</f>
        <v>#DIV/0!</v>
      </c>
      <c r="AE10" s="276" t="e">
        <f>1000000000*MOR!U10/SUM(KMA.FROT!$B159:$T159)</f>
        <v>#DIV/0!</v>
      </c>
      <c r="AF10" s="3"/>
      <c r="AG10" s="276">
        <f>1000000000*MOR!BM10/(SUM(KMA.FROT!$B11:$C11,KMA.FROT!$H11:$I11,KMA.FROT!$T11:$T11))</f>
        <v>20.033399773371709</v>
      </c>
      <c r="AH10" s="276">
        <f>1000000000*MOR!BN10/(SUM(KMA.FROT!$B48:$C48,KMA.FROT!$H48:$I48,KMA.FROT!$T48:$T48))</f>
        <v>17.020989208536321</v>
      </c>
      <c r="AI10" s="276">
        <f>1000000000*MOR!BO10/(SUM(KMA.FROT!$B85:$C85,KMA.FROT!$H85:$I85,KMA.FROT!$T85:$T85))</f>
        <v>15.991906658262705</v>
      </c>
      <c r="AJ10" s="276" t="e">
        <f>1000000000*MOR!BP10/(SUM(KMA.FROT!$B122:$C122,KMA.FROT!$H122:$I122,KMA.FROT!$T122:$T122))</f>
        <v>#DIV/0!</v>
      </c>
      <c r="AK10" s="276" t="e">
        <f>1000000000*MOR!BQ10/(SUM(KMA.FROT!$B159:$C159,KMA.FROT!$H159:$I159,KMA.FROT!$T159:$T159))</f>
        <v>#DIV/0!</v>
      </c>
      <c r="AL10" s="3"/>
      <c r="AM10" s="276">
        <f>1000000000*MOR!AF10/SUM(KMA.FROT!$J11:$L11)</f>
        <v>8.5617484168544866</v>
      </c>
      <c r="AN10" s="276">
        <f>1000000000*MOR!AG10/SUM(KMA.FROT!$J48:$L48)</f>
        <v>5.1030112474884115</v>
      </c>
      <c r="AO10" s="276">
        <f>1000000000*MOR!AH10/SUM(KMA.FROT!$J85:$L85)</f>
        <v>5.3867782393427648</v>
      </c>
      <c r="AP10" s="276" t="e">
        <f>1000000000*MOR!AI10/SUM(KMA.FROT!$J122:$L122)</f>
        <v>#DIV/0!</v>
      </c>
      <c r="AQ10" s="276" t="e">
        <f>1000000000*MOR!AJ10/SUM(KMA.FROT!$J159:$L159)</f>
        <v>#DIV/0!</v>
      </c>
      <c r="AR10" s="3"/>
      <c r="AS10" s="276">
        <f>1000000000*MOR!AK10/SUM(KMA.FROT!$M11:$O11)</f>
        <v>1.1874323918401222</v>
      </c>
      <c r="AT10" s="276">
        <f>1000000000*MOR!AL10/SUM(KMA.FROT!$M48:$O48)</f>
        <v>1.1091003240701081</v>
      </c>
      <c r="AU10" s="157">
        <f>1000000000*MOR!AM10/SUM(KMA.FROT!$M85:$O85)</f>
        <v>0.72509036050428388</v>
      </c>
      <c r="AV10" s="276" t="e">
        <f>1000000000*MOR!AN10/SUM(KMA.FROT!$M122:$O122)</f>
        <v>#DIV/0!</v>
      </c>
      <c r="AW10" s="276" t="e">
        <f>1000000000*MOR!AO10/SUM(KMA.FROT!$M159:$O159)</f>
        <v>#DIV/0!</v>
      </c>
      <c r="AX10" s="3"/>
      <c r="AY10" s="276">
        <f>1000000000*MOR!AU10/SUM(KMA.FROT!$B11:$T11)</f>
        <v>4.4725427913738187</v>
      </c>
      <c r="AZ10" s="276">
        <f>1000000000*MOR!AV10/SUM(KMA.FROT!$B48:$T48)</f>
        <v>7.5579607864557872</v>
      </c>
      <c r="BA10" s="276">
        <f>1000000000*MOR!AW10/SUM(KMA.FROT!$B85:$T85)</f>
        <v>8.0587634357541642</v>
      </c>
      <c r="BB10" s="276" t="e">
        <f>1000000000*MOR!AX10/SUM(KMA.FROT!$B122:$T122)</f>
        <v>#DIV/0!</v>
      </c>
      <c r="BC10" s="276" t="e">
        <f>1000000000*MOR!AY10/SUM(KMA.FROT!$B159:$T159)</f>
        <v>#DIV/0!</v>
      </c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</row>
    <row r="11" spans="1:187" s="273" customFormat="1">
      <c r="A11" s="73" t="s">
        <v>17</v>
      </c>
      <c r="B11" s="3"/>
      <c r="C11" s="276">
        <f>1000000000*MOR!BA11/SUM(KMA.FROT!$B12:$T12)</f>
        <v>28.124519915911154</v>
      </c>
      <c r="D11" s="276">
        <f>1000000000*MOR!BB11/SUM(KMA.FROT!$B49:$T49)</f>
        <v>26.846702821269179</v>
      </c>
      <c r="E11" s="276">
        <f>1000000000*MOR!BC11/SUM(KMA.FROT!$B86:$T86)</f>
        <v>20.157527661741383</v>
      </c>
      <c r="F11" s="276" t="e">
        <f>1000000000*MOR!BD11/SUM(KMA.FROT!$B123:$T123)</f>
        <v>#DIV/0!</v>
      </c>
      <c r="G11" s="276" t="e">
        <f>1000000000*MOR!BE11/SUM(KMA.FROT!$B160:$T160)</f>
        <v>#DIV/0!</v>
      </c>
      <c r="H11" s="3"/>
      <c r="I11" s="276">
        <f>1000000000*MOR!B11/SUM(KMA.FROT!B12:T12)</f>
        <v>3.4298195019403845</v>
      </c>
      <c r="J11" s="276">
        <f>1000000000*MOR!C11/SUM(KMA.FROT!$B49:$T49)</f>
        <v>1.5034153579910741</v>
      </c>
      <c r="K11" s="276">
        <f>1000000000*MOR!E11/SUM(KMA.FROT!$B86:$T86)</f>
        <v>0</v>
      </c>
      <c r="L11" s="276" t="e">
        <f>1000000000*MOR!#REF!/SUM(KMA.FROT!$B123:$T123)</f>
        <v>#REF!</v>
      </c>
      <c r="M11" s="276" t="e">
        <f>1000000000*MOR!F11/SUM(KMA.FROT!$B160:$T160)</f>
        <v>#DIV/0!</v>
      </c>
      <c r="N11" s="3"/>
      <c r="O11" s="276">
        <f>1000000000*MOR!G11/SUM(KMA.FROT!$B12:$T12)</f>
        <v>0.68596390038807686</v>
      </c>
      <c r="P11" s="276">
        <f>1000000000*MOR!H11/SUM(KMA.FROT!$B49:$T49)</f>
        <v>1.7181889805612274</v>
      </c>
      <c r="Q11" s="276">
        <f>1000000000*MOR!I11/SUM(KMA.FROT!$B86:$T86)</f>
        <v>0.79360345124966081</v>
      </c>
      <c r="R11" s="276" t="e">
        <f>1000000000*MOR!J11/SUM(KMA.FROT!$B123:$T123)</f>
        <v>#DIV/0!</v>
      </c>
      <c r="S11" s="276" t="e">
        <f>1000000000*MOR!K11/SUM(KMA.FROT!$B160:$T160)</f>
        <v>#DIV/0!</v>
      </c>
      <c r="T11" s="3"/>
      <c r="U11" s="276">
        <f>1000000000*MOR!L11/SUM(KMA.FROT!$D12:$G12)</f>
        <v>27.462470329535417</v>
      </c>
      <c r="V11" s="276">
        <f>1000000000*MOR!M11/SUM(KMA.FROT!$D49:$G49)</f>
        <v>24.841137061874623</v>
      </c>
      <c r="W11" s="276">
        <f>1000000000*MOR!N11/SUM(KMA.FROT!$D86:$G86)</f>
        <v>20.64645924621766</v>
      </c>
      <c r="X11" s="157">
        <f>1000000000*MOR!O11/SUM(KMA.FROT!$D123:$G123)</f>
        <v>0</v>
      </c>
      <c r="Y11" s="276" t="e">
        <f>1000000000*MOR!P11/SUM(KMA.FROT!$D160:$G160)</f>
        <v>#DIV/0!</v>
      </c>
      <c r="Z11" s="3"/>
      <c r="AA11" s="276">
        <f>1000000000*MOR!Q11/SUM(KMA.FROT!$B12:$T12)</f>
        <v>0</v>
      </c>
      <c r="AB11" s="276">
        <f>1000000000*MOR!R11/SUM(KMA.FROT!$B49:$T49)</f>
        <v>0.64432086771046027</v>
      </c>
      <c r="AC11" s="276">
        <f>1000000000*MOR!S11/SUM(KMA.FROT!$B86:$T86)</f>
        <v>0</v>
      </c>
      <c r="AD11" s="276" t="e">
        <f>1000000000*MOR!T11/SUM(KMA.FROT!$B123:$T123)</f>
        <v>#DIV/0!</v>
      </c>
      <c r="AE11" s="276" t="e">
        <f>1000000000*MOR!U11/SUM(KMA.FROT!$B160:$T160)</f>
        <v>#DIV/0!</v>
      </c>
      <c r="AF11" s="3"/>
      <c r="AG11" s="276">
        <f>1000000000*MOR!BM11/(SUM(KMA.FROT!$B12:$C12,KMA.FROT!$H12:$I12,KMA.FROT!$T12:$T12))</f>
        <v>26.613183435298705</v>
      </c>
      <c r="AH11" s="276">
        <f>1000000000*MOR!BN11/(SUM(KMA.FROT!$B49:$C49,KMA.FROT!$H49:$I49,KMA.FROT!$T49:$T49))</f>
        <v>38.326976586340727</v>
      </c>
      <c r="AI11" s="276">
        <f>1000000000*MOR!BO11/(SUM(KMA.FROT!$B86:$C86,KMA.FROT!$H86:$I86,KMA.FROT!$T86:$T86))</f>
        <v>36.268913346469617</v>
      </c>
      <c r="AJ11" s="276" t="e">
        <f>1000000000*MOR!BP11/(SUM(KMA.FROT!$B123:$C123,KMA.FROT!$H123:$I123,KMA.FROT!$T123:$T123))</f>
        <v>#DIV/0!</v>
      </c>
      <c r="AK11" s="276" t="e">
        <f>1000000000*MOR!BQ11/(SUM(KMA.FROT!$B160:$C160,KMA.FROT!$H160:$I160,KMA.FROT!$T160:$T160))</f>
        <v>#DIV/0!</v>
      </c>
      <c r="AL11" s="3"/>
      <c r="AM11" s="276">
        <f>1000000000*MOR!AF11/SUM(KMA.FROT!$J12:$L12)</f>
        <v>0</v>
      </c>
      <c r="AN11" s="276">
        <f>1000000000*MOR!AG11/SUM(KMA.FROT!$J49:$L49)</f>
        <v>0</v>
      </c>
      <c r="AO11" s="276">
        <f>1000000000*MOR!AH11/SUM(KMA.FROT!$J86:$L86)</f>
        <v>0</v>
      </c>
      <c r="AP11" s="276" t="e">
        <f>1000000000*MOR!AI11/SUM(KMA.FROT!$J123:$L123)</f>
        <v>#DIV/0!</v>
      </c>
      <c r="AQ11" s="276" t="e">
        <f>1000000000*MOR!AJ11/SUM(KMA.FROT!$J160:$L160)</f>
        <v>#DIV/0!</v>
      </c>
      <c r="AR11" s="3"/>
      <c r="AS11" s="276">
        <f>1000000000*MOR!AK11/SUM(KMA.FROT!$M12:$O12)</f>
        <v>0</v>
      </c>
      <c r="AT11" s="276">
        <f>1000000000*MOR!AL11/SUM(KMA.FROT!$M49:$O49)</f>
        <v>0</v>
      </c>
      <c r="AU11" s="157">
        <f>1000000000*MOR!AM11/SUM(KMA.FROT!$M86:$O86)</f>
        <v>0</v>
      </c>
      <c r="AV11" s="276" t="e">
        <f>1000000000*MOR!AN11/SUM(KMA.FROT!$M123:$O123)</f>
        <v>#DIV/0!</v>
      </c>
      <c r="AW11" s="276" t="e">
        <f>1000000000*MOR!AO11/SUM(KMA.FROT!$M160:$O160)</f>
        <v>#DIV/0!</v>
      </c>
      <c r="AX11" s="3"/>
      <c r="AY11" s="276">
        <f>1000000000*MOR!AU11/SUM(KMA.FROT!$B12:$T12)</f>
        <v>7.5456029042688462</v>
      </c>
      <c r="AZ11" s="276">
        <f>1000000000*MOR!AV11/SUM(KMA.FROT!$B49:$T49)</f>
        <v>4.9397933191135284</v>
      </c>
      <c r="BA11" s="276">
        <f>1000000000*MOR!AW11/SUM(KMA.FROT!$B86:$T86)</f>
        <v>4.7616207074979648</v>
      </c>
      <c r="BB11" s="276" t="e">
        <f>1000000000*MOR!AX11/SUM(KMA.FROT!$B123:$T123)</f>
        <v>#DIV/0!</v>
      </c>
      <c r="BC11" s="276" t="e">
        <f>1000000000*MOR!AY11/SUM(KMA.FROT!$B160:$T160)</f>
        <v>#DIV/0!</v>
      </c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</row>
    <row r="12" spans="1:187" s="273" customFormat="1">
      <c r="A12" s="73" t="s">
        <v>29</v>
      </c>
      <c r="B12" s="3"/>
      <c r="C12" s="276">
        <f>1000000000*MOR!BA12/SUM(KMA.FROT!$B13:$T13)</f>
        <v>41.700669746153146</v>
      </c>
      <c r="D12" s="276">
        <f>1000000000*MOR!BB12/SUM(KMA.FROT!$B50:$T50)</f>
        <v>42.481493436395077</v>
      </c>
      <c r="E12" s="276">
        <f>1000000000*MOR!BC12/SUM(KMA.FROT!$B87:$T87)</f>
        <v>36.416135056638119</v>
      </c>
      <c r="F12" s="276" t="e">
        <f>1000000000*MOR!BD12/SUM(KMA.FROT!$B124:$T124)</f>
        <v>#DIV/0!</v>
      </c>
      <c r="G12" s="276" t="e">
        <f>1000000000*MOR!BE12/SUM(KMA.FROT!$B161:$T161)</f>
        <v>#DIV/0!</v>
      </c>
      <c r="H12" s="3"/>
      <c r="I12" s="276">
        <f>1000000000*MOR!B12/SUM(KMA.FROT!B13:T13)</f>
        <v>3.1119902795636678</v>
      </c>
      <c r="J12" s="276">
        <f>1000000000*MOR!C12/SUM(KMA.FROT!$B50:$T50)</f>
        <v>3.6487172276658346</v>
      </c>
      <c r="K12" s="276">
        <f>1000000000*MOR!E12/SUM(KMA.FROT!$B87:$T87)</f>
        <v>0</v>
      </c>
      <c r="L12" s="276" t="e">
        <f>1000000000*MOR!#REF!/SUM(KMA.FROT!$B124:$T124)</f>
        <v>#REF!</v>
      </c>
      <c r="M12" s="276" t="e">
        <f>1000000000*MOR!F12/SUM(KMA.FROT!$B161:$T161)</f>
        <v>#DIV/0!</v>
      </c>
      <c r="N12" s="3"/>
      <c r="O12" s="276">
        <f>1000000000*MOR!G12/SUM(KMA.FROT!$B13:$T13)</f>
        <v>1.689366151763134</v>
      </c>
      <c r="P12" s="276">
        <f>1000000000*MOR!H12/SUM(KMA.FROT!$B50:$T50)</f>
        <v>1.8243586138329173</v>
      </c>
      <c r="Q12" s="276">
        <f>1000000000*MOR!I12/SUM(KMA.FROT!$B87:$T87)</f>
        <v>1.6643571780913218</v>
      </c>
      <c r="R12" s="276" t="e">
        <f>1000000000*MOR!J12/SUM(KMA.FROT!$B124:$T124)</f>
        <v>#DIV/0!</v>
      </c>
      <c r="S12" s="276" t="e">
        <f>1000000000*MOR!K12/SUM(KMA.FROT!$B161:$T161)</f>
        <v>#DIV/0!</v>
      </c>
      <c r="T12" s="3"/>
      <c r="U12" s="276">
        <f>1000000000*MOR!L12/SUM(KMA.FROT!$D13:$G13)</f>
        <v>54.460364662188972</v>
      </c>
      <c r="V12" s="276">
        <f>1000000000*MOR!M12/SUM(KMA.FROT!$D50:$G50)</f>
        <v>47.453296731236229</v>
      </c>
      <c r="W12" s="276">
        <f>1000000000*MOR!N12/SUM(KMA.FROT!$D87:$G87)</f>
        <v>58.107823807912943</v>
      </c>
      <c r="X12" s="157">
        <f>1000000000*MOR!O12/SUM(KMA.FROT!$D124:$G124)</f>
        <v>0</v>
      </c>
      <c r="Y12" s="276" t="e">
        <f>1000000000*MOR!P12/SUM(KMA.FROT!$D161:$G161)</f>
        <v>#DIV/0!</v>
      </c>
      <c r="Z12" s="3"/>
      <c r="AA12" s="276">
        <f>1000000000*MOR!Q12/SUM(KMA.FROT!$B13:$T13)</f>
        <v>0</v>
      </c>
      <c r="AB12" s="276">
        <f>1000000000*MOR!R12/SUM(KMA.FROT!$B50:$T50)</f>
        <v>0</v>
      </c>
      <c r="AC12" s="276">
        <f>1000000000*MOR!S12/SUM(KMA.FROT!$B87:$T87)</f>
        <v>0</v>
      </c>
      <c r="AD12" s="276" t="e">
        <f>1000000000*MOR!T12/SUM(KMA.FROT!$B124:$T124)</f>
        <v>#DIV/0!</v>
      </c>
      <c r="AE12" s="276" t="e">
        <f>1000000000*MOR!U12/SUM(KMA.FROT!$B161:$T161)</f>
        <v>#DIV/0!</v>
      </c>
      <c r="AF12" s="3"/>
      <c r="AG12" s="276">
        <f>1000000000*MOR!BM12/(SUM(KMA.FROT!$B13:$C13,KMA.FROT!$H13:$I13,KMA.FROT!$T13:$T13))</f>
        <v>26.358405179313007</v>
      </c>
      <c r="AH12" s="276">
        <f>1000000000*MOR!BN12/(SUM(KMA.FROT!$B50:$C50,KMA.FROT!$H50:$I50,KMA.FROT!$T50:$T50))</f>
        <v>24.689222514659591</v>
      </c>
      <c r="AI12" s="276">
        <f>1000000000*MOR!BO12/(SUM(KMA.FROT!$B87:$C87,KMA.FROT!$H87:$I87,KMA.FROT!$T87:$T87))</f>
        <v>33.34962975248532</v>
      </c>
      <c r="AJ12" s="276" t="e">
        <f>1000000000*MOR!BP12/(SUM(KMA.FROT!$B124:$C124,KMA.FROT!$H124:$I124,KMA.FROT!$T124:$T124))</f>
        <v>#DIV/0!</v>
      </c>
      <c r="AK12" s="276" t="e">
        <f>1000000000*MOR!BQ12/(SUM(KMA.FROT!$B161:$C161,KMA.FROT!$H161:$I161,KMA.FROT!$T161:$T161))</f>
        <v>#DIV/0!</v>
      </c>
      <c r="AL12" s="3"/>
      <c r="AM12" s="276">
        <f>1000000000*MOR!AF12/SUM(KMA.FROT!$J13:$L13)</f>
        <v>7.5603343427635075</v>
      </c>
      <c r="AN12" s="276">
        <f>1000000000*MOR!AG12/SUM(KMA.FROT!$J50:$L50)</f>
        <v>6.0195730277742303</v>
      </c>
      <c r="AO12" s="276">
        <f>1000000000*MOR!AH12/SUM(KMA.FROT!$J87:$L87)</f>
        <v>13.896079179761616</v>
      </c>
      <c r="AP12" s="276" t="e">
        <f>1000000000*MOR!AI12/SUM(KMA.FROT!$J124:$L124)</f>
        <v>#DIV/0!</v>
      </c>
      <c r="AQ12" s="276" t="e">
        <f>1000000000*MOR!AJ12/SUM(KMA.FROT!$J161:$L161)</f>
        <v>#DIV/0!</v>
      </c>
      <c r="AR12" s="3"/>
      <c r="AS12" s="276">
        <f>1000000000*MOR!AK12/SUM(KMA.FROT!$M13:$O13)</f>
        <v>0</v>
      </c>
      <c r="AT12" s="276">
        <f>1000000000*MOR!AL12/SUM(KMA.FROT!$M50:$O50)</f>
        <v>1.3966630162983604</v>
      </c>
      <c r="AU12" s="157">
        <f>1000000000*MOR!AM12/SUM(KMA.FROT!$M87:$O87)</f>
        <v>0.5574411762707403</v>
      </c>
      <c r="AV12" s="276" t="e">
        <f>1000000000*MOR!AN12/SUM(KMA.FROT!$M124:$O124)</f>
        <v>#DIV/0!</v>
      </c>
      <c r="AW12" s="276" t="e">
        <f>1000000000*MOR!AO12/SUM(KMA.FROT!$M161:$O161)</f>
        <v>#DIV/0!</v>
      </c>
      <c r="AX12" s="3"/>
      <c r="AY12" s="276">
        <f>1000000000*MOR!AU12/SUM(KMA.FROT!$B13:$T13)</f>
        <v>7.3798626629652695</v>
      </c>
      <c r="AZ12" s="276">
        <f>1000000000*MOR!AV12/SUM(KMA.FROT!$B50:$T50)</f>
        <v>11.64114544064814</v>
      </c>
      <c r="BA12" s="276">
        <f>1000000000*MOR!AW12/SUM(KMA.FROT!$B87:$T87)</f>
        <v>8.7878059003221782</v>
      </c>
      <c r="BB12" s="276" t="e">
        <f>1000000000*MOR!AX12/SUM(KMA.FROT!$B124:$T124)</f>
        <v>#DIV/0!</v>
      </c>
      <c r="BC12" s="276" t="e">
        <f>1000000000*MOR!AY12/SUM(KMA.FROT!$B161:$T161)</f>
        <v>#DIV/0!</v>
      </c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</row>
    <row r="13" spans="1:187" s="274" customFormat="1">
      <c r="A13" s="75" t="s">
        <v>39</v>
      </c>
      <c r="B13" s="3"/>
      <c r="C13" s="253">
        <f>1000000000*MOR!BA13/SUM(KMA.FROT!$B14:$T14)</f>
        <v>46.783047498049264</v>
      </c>
      <c r="D13" s="253">
        <f>1000000000*MOR!BB13/SUM(KMA.FROT!$B51:$T51)</f>
        <v>50.701475504588295</v>
      </c>
      <c r="E13" s="253">
        <f>1000000000*MOR!BC13/SUM(KMA.FROT!$B88:$T88)</f>
        <v>45.819144475522329</v>
      </c>
      <c r="F13" s="253" t="e">
        <f>1000000000*MOR!BD13/SUM(KMA.FROT!$B125:$T125)</f>
        <v>#DIV/0!</v>
      </c>
      <c r="G13" s="253" t="e">
        <f>1000000000*MOR!BE13/SUM(KMA.FROT!$B162:$T162)</f>
        <v>#DIV/0!</v>
      </c>
      <c r="H13" s="3"/>
      <c r="I13" s="253">
        <f>1000000000*MOR!B13/SUM(KMA.FROT!B14:T14)</f>
        <v>6.7240485679564026</v>
      </c>
      <c r="J13" s="253">
        <f>1000000000*MOR!C13/SUM(KMA.FROT!$B51:$T51)</f>
        <v>6.3272947914537436</v>
      </c>
      <c r="K13" s="253">
        <f>1000000000*MOR!E13/SUM(KMA.FROT!$B88:$T88)</f>
        <v>0</v>
      </c>
      <c r="L13" s="253" t="e">
        <f>1000000000*MOR!#REF!/SUM(KMA.FROT!$B125:$T125)</f>
        <v>#REF!</v>
      </c>
      <c r="M13" s="253" t="e">
        <f>1000000000*MOR!F13/SUM(KMA.FROT!$B162:$T162)</f>
        <v>#DIV/0!</v>
      </c>
      <c r="N13" s="3"/>
      <c r="O13" s="253">
        <f>1000000000*MOR!G13/SUM(KMA.FROT!$B14:$T14)</f>
        <v>1.4313812240492416</v>
      </c>
      <c r="P13" s="253">
        <f>1000000000*MOR!H13/SUM(KMA.FROT!$B51:$T51)</f>
        <v>1.3142902974037745</v>
      </c>
      <c r="Q13" s="253">
        <f>1000000000*MOR!I13/SUM(KMA.FROT!$B88:$T88)</f>
        <v>1.2040341804284249</v>
      </c>
      <c r="R13" s="253" t="e">
        <f>1000000000*MOR!J13/SUM(KMA.FROT!$B125:$T125)</f>
        <v>#DIV/0!</v>
      </c>
      <c r="S13" s="253" t="e">
        <f>1000000000*MOR!K13/SUM(KMA.FROT!$B162:$T162)</f>
        <v>#DIV/0!</v>
      </c>
      <c r="T13" s="3"/>
      <c r="U13" s="253">
        <f>1000000000*MOR!L13/SUM(KMA.FROT!$D14:$G14)</f>
        <v>53.078023031667435</v>
      </c>
      <c r="V13" s="253">
        <f>1000000000*MOR!M13/SUM(KMA.FROT!$D51:$G51)</f>
        <v>59.862175444308065</v>
      </c>
      <c r="W13" s="253">
        <f>1000000000*MOR!N13/SUM(KMA.FROT!$D88:$G88)</f>
        <v>61.565134962458195</v>
      </c>
      <c r="X13" s="275">
        <f>1000000000*MOR!O13/SUM(KMA.FROT!$D125:$G125)</f>
        <v>0</v>
      </c>
      <c r="Y13" s="253" t="e">
        <f>1000000000*MOR!P13/SUM(KMA.FROT!$D162:$G162)</f>
        <v>#DIV/0!</v>
      </c>
      <c r="Z13" s="3"/>
      <c r="AA13" s="253">
        <f>1000000000*MOR!Q13/SUM(KMA.FROT!$B14:$T14)</f>
        <v>5.9026029857700682E-2</v>
      </c>
      <c r="AB13" s="253">
        <f>1000000000*MOR!R13/SUM(KMA.FROT!$B51:$T51)</f>
        <v>3.6363763169274393E-2</v>
      </c>
      <c r="AC13" s="253">
        <f>1000000000*MOR!S13/SUM(KMA.FROT!$B88:$T88)</f>
        <v>6.1142360724880954E-2</v>
      </c>
      <c r="AD13" s="253" t="e">
        <f>1000000000*MOR!T13/SUM(KMA.FROT!$B125:$T125)</f>
        <v>#DIV/0!</v>
      </c>
      <c r="AE13" s="253" t="e">
        <f>1000000000*MOR!U13/SUM(KMA.FROT!$B162:$T162)</f>
        <v>#DIV/0!</v>
      </c>
      <c r="AF13" s="3"/>
      <c r="AG13" s="253">
        <f>1000000000*MOR!BM13/(SUM(KMA.FROT!$B14:$C14,KMA.FROT!$H14:$I14,KMA.FROT!$T14:$T14))</f>
        <v>15.512190557815845</v>
      </c>
      <c r="AH13" s="253">
        <f>1000000000*MOR!BN13/(SUM(KMA.FROT!$B51:$C51,KMA.FROT!$H51:$I51,KMA.FROT!$T51:$T51))</f>
        <v>16.957764053415303</v>
      </c>
      <c r="AI13" s="253">
        <f>1000000000*MOR!BO13/(SUM(KMA.FROT!$B88:$C88,KMA.FROT!$H88:$I88,KMA.FROT!$T88:$T88))</f>
        <v>19.463172246347007</v>
      </c>
      <c r="AJ13" s="253" t="e">
        <f>1000000000*MOR!BP13/(SUM(KMA.FROT!$B125:$C125,KMA.FROT!$H125:$I125,KMA.FROT!$T125:$T125))</f>
        <v>#DIV/0!</v>
      </c>
      <c r="AK13" s="253" t="e">
        <f>1000000000*MOR!BQ13/(SUM(KMA.FROT!$B162:$C162,KMA.FROT!$H162:$I162,KMA.FROT!$T162:$T162))</f>
        <v>#DIV/0!</v>
      </c>
      <c r="AL13" s="3"/>
      <c r="AM13" s="253">
        <f>1000000000*MOR!AF13/SUM(KMA.FROT!$J14:$L14)</f>
        <v>6.9734551114939851</v>
      </c>
      <c r="AN13" s="253">
        <f>1000000000*MOR!AG13/SUM(KMA.FROT!$J51:$L51)</f>
        <v>7.3577489388430619</v>
      </c>
      <c r="AO13" s="253">
        <f>1000000000*MOR!AH13/SUM(KMA.FROT!$J88:$L88)</f>
        <v>11.054948295721033</v>
      </c>
      <c r="AP13" s="253" t="e">
        <f>1000000000*MOR!AI13/SUM(KMA.FROT!$J125:$L125)</f>
        <v>#DIV/0!</v>
      </c>
      <c r="AQ13" s="253" t="e">
        <f>1000000000*MOR!AJ13/SUM(KMA.FROT!$J162:$L162)</f>
        <v>#DIV/0!</v>
      </c>
      <c r="AR13" s="3"/>
      <c r="AS13" s="253">
        <f>1000000000*MOR!AK13/SUM(KMA.FROT!$M14:$O14)</f>
        <v>2.4665105722049567</v>
      </c>
      <c r="AT13" s="253">
        <f>1000000000*MOR!AL13/SUM(KMA.FROT!$M51:$O51)</f>
        <v>1.1139663428424149</v>
      </c>
      <c r="AU13" s="275">
        <f>1000000000*MOR!AM13/SUM(KMA.FROT!$M88:$O88)</f>
        <v>1.0200421311328036</v>
      </c>
      <c r="AV13" s="253" t="e">
        <f>1000000000*MOR!AN13/SUM(KMA.FROT!$M125:$O125)</f>
        <v>#DIV/0!</v>
      </c>
      <c r="AW13" s="253" t="e">
        <f>1000000000*MOR!AO13/SUM(KMA.FROT!$M162:$O162)</f>
        <v>#DIV/0!</v>
      </c>
      <c r="AX13" s="3"/>
      <c r="AY13" s="253">
        <f>1000000000*MOR!AU13/SUM(KMA.FROT!$B14:$T14)</f>
        <v>8.6866640607249508</v>
      </c>
      <c r="AZ13" s="253">
        <f>1000000000*MOR!AV13/SUM(KMA.FROT!$B51:$T51)</f>
        <v>10.228607097185897</v>
      </c>
      <c r="BA13" s="253">
        <f>1000000000*MOR!AW13/SUM(KMA.FROT!$B88:$T88)</f>
        <v>9.0302563532131863</v>
      </c>
      <c r="BB13" s="253" t="e">
        <f>1000000000*MOR!AX13/SUM(KMA.FROT!$B125:$T125)</f>
        <v>#DIV/0!</v>
      </c>
      <c r="BC13" s="253" t="e">
        <f>1000000000*MOR!AY13/SUM(KMA.FROT!$B162:$T162)</f>
        <v>#DIV/0!</v>
      </c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</row>
    <row r="14" spans="1:187" s="273" customFormat="1">
      <c r="A14" s="73" t="s">
        <v>35</v>
      </c>
      <c r="B14" s="3"/>
      <c r="C14" s="276">
        <f>1000000000*MOR!BA14/SUM(KMA.FROT!$B15:$T15)</f>
        <v>63.25919597466163</v>
      </c>
      <c r="D14" s="276">
        <f>1000000000*MOR!BB14/SUM(KMA.FROT!$B52:$T52)</f>
        <v>73.746123663919533</v>
      </c>
      <c r="E14" s="276">
        <f>1000000000*MOR!BC14/SUM(KMA.FROT!$B89:$T89)</f>
        <v>67.307631403650149</v>
      </c>
      <c r="F14" s="276" t="e">
        <f>1000000000*MOR!BD14/SUM(KMA.FROT!$B126:$T126)</f>
        <v>#DIV/0!</v>
      </c>
      <c r="G14" s="276" t="e">
        <f>1000000000*MOR!BE14/SUM(KMA.FROT!$B163:$T163)</f>
        <v>#DIV/0!</v>
      </c>
      <c r="H14" s="3"/>
      <c r="I14" s="276">
        <f>1000000000*MOR!B14/SUM(KMA.FROT!B15:T15)</f>
        <v>7.3192458152501061</v>
      </c>
      <c r="J14" s="276">
        <f>1000000000*MOR!C14/SUM(KMA.FROT!$B52:$T52)</f>
        <v>9.3404515980811187</v>
      </c>
      <c r="K14" s="276">
        <f>1000000000*MOR!E14/SUM(KMA.FROT!$B89:$T89)</f>
        <v>0</v>
      </c>
      <c r="L14" s="276" t="e">
        <f>1000000000*MOR!#REF!/SUM(KMA.FROT!$B126:$T126)</f>
        <v>#REF!</v>
      </c>
      <c r="M14" s="276" t="e">
        <f>1000000000*MOR!F14/SUM(KMA.FROT!$B163:$T163)</f>
        <v>#DIV/0!</v>
      </c>
      <c r="N14" s="3"/>
      <c r="O14" s="276">
        <f>1000000000*MOR!G14/SUM(KMA.FROT!$B15:$T15)</f>
        <v>1.3592885085464483</v>
      </c>
      <c r="P14" s="276">
        <f>1000000000*MOR!H14/SUM(KMA.FROT!$B52:$T52)</f>
        <v>3.3669069714013333</v>
      </c>
      <c r="Q14" s="276">
        <f>1000000000*MOR!I14/SUM(KMA.FROT!$B89:$T89)</f>
        <v>1.1550451566929043</v>
      </c>
      <c r="R14" s="276" t="e">
        <f>1000000000*MOR!J14/SUM(KMA.FROT!$B126:$T126)</f>
        <v>#DIV/0!</v>
      </c>
      <c r="S14" s="276" t="e">
        <f>1000000000*MOR!K14/SUM(KMA.FROT!$B163:$T163)</f>
        <v>#DIV/0!</v>
      </c>
      <c r="T14" s="3"/>
      <c r="U14" s="276">
        <f>1000000000*MOR!L14/SUM(KMA.FROT!$D15:$G15)</f>
        <v>72.351051976061555</v>
      </c>
      <c r="V14" s="276">
        <f>1000000000*MOR!M14/SUM(KMA.FROT!$D52:$G52)</f>
        <v>104.90208332410688</v>
      </c>
      <c r="W14" s="276">
        <f>1000000000*MOR!N14/SUM(KMA.FROT!$D89:$G89)</f>
        <v>96.907918536926871</v>
      </c>
      <c r="X14" s="157">
        <f>1000000000*MOR!O14/SUM(KMA.FROT!$D126:$G126)</f>
        <v>0</v>
      </c>
      <c r="Y14" s="276" t="e">
        <f>1000000000*MOR!P14/SUM(KMA.FROT!$D163:$G163)</f>
        <v>#DIV/0!</v>
      </c>
      <c r="Z14" s="3"/>
      <c r="AA14" s="276">
        <f>1000000000*MOR!Q14/SUM(KMA.FROT!$B15:$T15)</f>
        <v>0</v>
      </c>
      <c r="AB14" s="276">
        <f>1000000000*MOR!R14/SUM(KMA.FROT!$B52:$T52)</f>
        <v>0</v>
      </c>
      <c r="AC14" s="276">
        <f>1000000000*MOR!S14/SUM(KMA.FROT!$B89:$T89)</f>
        <v>0</v>
      </c>
      <c r="AD14" s="276" t="e">
        <f>1000000000*MOR!T14/SUM(KMA.FROT!$B126:$T126)</f>
        <v>#DIV/0!</v>
      </c>
      <c r="AE14" s="276" t="e">
        <f>1000000000*MOR!U14/SUM(KMA.FROT!$B163:$T163)</f>
        <v>#DIV/0!</v>
      </c>
      <c r="AF14" s="3"/>
      <c r="AG14" s="276">
        <f>1000000000*MOR!BM14/(SUM(KMA.FROT!$B15:$C15,KMA.FROT!$H15:$I15,KMA.FROT!$T15:$T15))</f>
        <v>12.01022357542214</v>
      </c>
      <c r="AH14" s="276">
        <f>1000000000*MOR!BN14/(SUM(KMA.FROT!$B52:$C52,KMA.FROT!$H52:$I52,KMA.FROT!$T52:$T52))</f>
        <v>18.754496596689822</v>
      </c>
      <c r="AI14" s="276">
        <f>1000000000*MOR!BO14/(SUM(KMA.FROT!$B89:$C89,KMA.FROT!$H89:$I89,KMA.FROT!$T89:$T89))</f>
        <v>19.647432458994825</v>
      </c>
      <c r="AJ14" s="276" t="e">
        <f>1000000000*MOR!BP14/(SUM(KMA.FROT!$B126:$C126,KMA.FROT!$H126:$I126,KMA.FROT!$T126:$T126))</f>
        <v>#DIV/0!</v>
      </c>
      <c r="AK14" s="276" t="e">
        <f>1000000000*MOR!BQ14/(SUM(KMA.FROT!$B163:$C163,KMA.FROT!$H163:$I163,KMA.FROT!$T163:$T163))</f>
        <v>#DIV/0!</v>
      </c>
      <c r="AL14" s="3"/>
      <c r="AM14" s="276">
        <f>1000000000*MOR!AF14/SUM(KMA.FROT!$J15:$L15)</f>
        <v>9.8833767466890787</v>
      </c>
      <c r="AN14" s="276">
        <f>1000000000*MOR!AG14/SUM(KMA.FROT!$J52:$L52)</f>
        <v>40.924313447330583</v>
      </c>
      <c r="AO14" s="276">
        <f>1000000000*MOR!AH14/SUM(KMA.FROT!$J89:$L89)</f>
        <v>42.173266302942636</v>
      </c>
      <c r="AP14" s="276" t="e">
        <f>1000000000*MOR!AI14/SUM(KMA.FROT!$J126:$L126)</f>
        <v>#DIV/0!</v>
      </c>
      <c r="AQ14" s="276" t="e">
        <f>1000000000*MOR!AJ14/SUM(KMA.FROT!$J163:$L163)</f>
        <v>#DIV/0!</v>
      </c>
      <c r="AR14" s="3"/>
      <c r="AS14" s="276">
        <f>1000000000*MOR!AK14/SUM(KMA.FROT!$M15:$O15)</f>
        <v>9.0945604747188717</v>
      </c>
      <c r="AT14" s="276">
        <f>1000000000*MOR!AL14/SUM(KMA.FROT!$M52:$O52)</f>
        <v>9.6594834364793716</v>
      </c>
      <c r="AU14" s="157">
        <f>1000000000*MOR!AM14/SUM(KMA.FROT!$M89:$O89)</f>
        <v>3.229861580328802</v>
      </c>
      <c r="AV14" s="276" t="e">
        <f>1000000000*MOR!AN14/SUM(KMA.FROT!$M126:$O126)</f>
        <v>#DIV/0!</v>
      </c>
      <c r="AW14" s="276" t="e">
        <f>1000000000*MOR!AO14/SUM(KMA.FROT!$M163:$O163)</f>
        <v>#DIV/0!</v>
      </c>
      <c r="AX14" s="3"/>
      <c r="AY14" s="276">
        <f>1000000000*MOR!AU14/SUM(KMA.FROT!$B15:$T15)</f>
        <v>16.729704720571672</v>
      </c>
      <c r="AZ14" s="276">
        <f>1000000000*MOR!AV14/SUM(KMA.FROT!$B52:$T52)</f>
        <v>4.5616158967372904</v>
      </c>
      <c r="BA14" s="276">
        <f>1000000000*MOR!AW14/SUM(KMA.FROT!$B89:$T89)</f>
        <v>5.8802298886184223</v>
      </c>
      <c r="BB14" s="276" t="e">
        <f>1000000000*MOR!AX14/SUM(KMA.FROT!$B126:$T126)</f>
        <v>#DIV/0!</v>
      </c>
      <c r="BC14" s="276" t="e">
        <f>1000000000*MOR!AY14/SUM(KMA.FROT!$B163:$T163)</f>
        <v>#DIV/0!</v>
      </c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</row>
    <row r="15" spans="1:187" s="273" customFormat="1">
      <c r="A15" s="73" t="s">
        <v>31</v>
      </c>
      <c r="B15" s="3"/>
      <c r="C15" s="276">
        <f>1000000000*MOR!BA15/SUM(KMA.FROT!$B16:$T16)</f>
        <v>45.335074281360903</v>
      </c>
      <c r="D15" s="276">
        <f>1000000000*MOR!BB15/SUM(KMA.FROT!$B53:$T53)</f>
        <v>46.721459026840243</v>
      </c>
      <c r="E15" s="276">
        <f>1000000000*MOR!BC15/SUM(KMA.FROT!$B90:$T90)</f>
        <v>42.545381710677326</v>
      </c>
      <c r="F15" s="276" t="e">
        <f>1000000000*MOR!BD15/SUM(KMA.FROT!$B127:$T127)</f>
        <v>#DIV/0!</v>
      </c>
      <c r="G15" s="276" t="e">
        <f>1000000000*MOR!BE15/SUM(KMA.FROT!$B164:$T164)</f>
        <v>#DIV/0!</v>
      </c>
      <c r="H15" s="3"/>
      <c r="I15" s="276">
        <f>1000000000*MOR!B15/SUM(KMA.FROT!B16:T16)</f>
        <v>6.067074021088839</v>
      </c>
      <c r="J15" s="276">
        <f>1000000000*MOR!C15/SUM(KMA.FROT!$B53:$T53)</f>
        <v>4.975159747380447</v>
      </c>
      <c r="K15" s="276">
        <f>1000000000*MOR!E15/SUM(KMA.FROT!$B90:$T90)</f>
        <v>0</v>
      </c>
      <c r="L15" s="276" t="e">
        <f>1000000000*MOR!#REF!/SUM(KMA.FROT!$B127:$T127)</f>
        <v>#REF!</v>
      </c>
      <c r="M15" s="276" t="e">
        <f>1000000000*MOR!F15/SUM(KMA.FROT!$B164:$T164)</f>
        <v>#DIV/0!</v>
      </c>
      <c r="N15" s="3"/>
      <c r="O15" s="276">
        <f>1000000000*MOR!G15/SUM(KMA.FROT!$B16:$T16)</f>
        <v>0.88931052426383639</v>
      </c>
      <c r="P15" s="276">
        <f>1000000000*MOR!H15/SUM(KMA.FROT!$B53:$T53)</f>
        <v>0.77800852016648958</v>
      </c>
      <c r="Q15" s="276">
        <f>1000000000*MOR!I15/SUM(KMA.FROT!$B90:$T90)</f>
        <v>0.56702787318615522</v>
      </c>
      <c r="R15" s="276" t="e">
        <f>1000000000*MOR!J15/SUM(KMA.FROT!$B127:$T127)</f>
        <v>#DIV/0!</v>
      </c>
      <c r="S15" s="276" t="e">
        <f>1000000000*MOR!K15/SUM(KMA.FROT!$B164:$T164)</f>
        <v>#DIV/0!</v>
      </c>
      <c r="T15" s="3"/>
      <c r="U15" s="276">
        <f>1000000000*MOR!L15/SUM(KMA.FROT!$D16:$G16)</f>
        <v>45.525623702915063</v>
      </c>
      <c r="V15" s="276">
        <f>1000000000*MOR!M15/SUM(KMA.FROT!$D53:$G53)</f>
        <v>44.385342175210539</v>
      </c>
      <c r="W15" s="276">
        <f>1000000000*MOR!N15/SUM(KMA.FROT!$D90:$G90)</f>
        <v>44.276870829411109</v>
      </c>
      <c r="X15" s="157">
        <f>1000000000*MOR!O15/SUM(KMA.FROT!$D127:$G127)</f>
        <v>0</v>
      </c>
      <c r="Y15" s="276" t="e">
        <f>1000000000*MOR!P15/SUM(KMA.FROT!$D164:$G164)</f>
        <v>#DIV/0!</v>
      </c>
      <c r="Z15" s="3"/>
      <c r="AA15" s="276">
        <f>1000000000*MOR!Q15/SUM(KMA.FROT!$B16:$T16)</f>
        <v>1.9762456094751919E-2</v>
      </c>
      <c r="AB15" s="276">
        <f>1000000000*MOR!R15/SUM(KMA.FROT!$B53:$T53)</f>
        <v>2.0473908425433937E-2</v>
      </c>
      <c r="AC15" s="276">
        <f>1000000000*MOR!S15/SUM(KMA.FROT!$B90:$T90)</f>
        <v>0</v>
      </c>
      <c r="AD15" s="276" t="e">
        <f>1000000000*MOR!T15/SUM(KMA.FROT!$B127:$T127)</f>
        <v>#DIV/0!</v>
      </c>
      <c r="AE15" s="276" t="e">
        <f>1000000000*MOR!U15/SUM(KMA.FROT!$B164:$T164)</f>
        <v>#DIV/0!</v>
      </c>
      <c r="AF15" s="3"/>
      <c r="AG15" s="276">
        <f>1000000000*MOR!BM15/(SUM(KMA.FROT!$B16:$C16,KMA.FROT!$H16:$I16,KMA.FROT!$T16:$T16))</f>
        <v>25.634517747092303</v>
      </c>
      <c r="AH15" s="276">
        <f>1000000000*MOR!BN15/(SUM(KMA.FROT!$B53:$C53,KMA.FROT!$H53:$I53,KMA.FROT!$T53:$T53))</f>
        <v>29.040225569034767</v>
      </c>
      <c r="AI15" s="276">
        <f>1000000000*MOR!BO15/(SUM(KMA.FROT!$B90:$C90,KMA.FROT!$H90:$I90,KMA.FROT!$T90:$T90))</f>
        <v>31.220730737786013</v>
      </c>
      <c r="AJ15" s="276" t="e">
        <f>1000000000*MOR!BP15/(SUM(KMA.FROT!$B127:$C127,KMA.FROT!$H127:$I127,KMA.FROT!$T127:$T127))</f>
        <v>#DIV/0!</v>
      </c>
      <c r="AK15" s="276" t="e">
        <f>1000000000*MOR!BQ15/(SUM(KMA.FROT!$B164:$C164,KMA.FROT!$H164:$I164,KMA.FROT!$T164:$T164))</f>
        <v>#DIV/0!</v>
      </c>
      <c r="AL15" s="3"/>
      <c r="AM15" s="276">
        <f>1000000000*MOR!AF15/SUM(KMA.FROT!$J16:$L16)</f>
        <v>7.5787479807049243</v>
      </c>
      <c r="AN15" s="276">
        <f>1000000000*MOR!AG15/SUM(KMA.FROT!$J53:$L53)</f>
        <v>6.5260313504296539</v>
      </c>
      <c r="AO15" s="276">
        <f>1000000000*MOR!AH15/SUM(KMA.FROT!$J90:$L90)</f>
        <v>9.0513378336634283</v>
      </c>
      <c r="AP15" s="276" t="e">
        <f>1000000000*MOR!AI15/SUM(KMA.FROT!$J127:$L127)</f>
        <v>#DIV/0!</v>
      </c>
      <c r="AQ15" s="276" t="e">
        <f>1000000000*MOR!AJ15/SUM(KMA.FROT!$J164:$L164)</f>
        <v>#DIV/0!</v>
      </c>
      <c r="AR15" s="3"/>
      <c r="AS15" s="276">
        <f>1000000000*MOR!AK15/SUM(KMA.FROT!$M16:$O16)</f>
        <v>3.090616153371605</v>
      </c>
      <c r="AT15" s="276">
        <f>1000000000*MOR!AL15/SUM(KMA.FROT!$M53:$O53)</f>
        <v>0.95386361950446619</v>
      </c>
      <c r="AU15" s="157">
        <f>1000000000*MOR!AM15/SUM(KMA.FROT!$M90:$O90)</f>
        <v>1.2429683841004904</v>
      </c>
      <c r="AV15" s="276" t="e">
        <f>1000000000*MOR!AN15/SUM(KMA.FROT!$M127:$O127)</f>
        <v>#DIV/0!</v>
      </c>
      <c r="AW15" s="276" t="e">
        <f>1000000000*MOR!AO15/SUM(KMA.FROT!$M164:$O164)</f>
        <v>#DIV/0!</v>
      </c>
      <c r="AX15" s="3"/>
      <c r="AY15" s="276">
        <f>1000000000*MOR!AU15/SUM(KMA.FROT!$B16:$T16)</f>
        <v>9.7033659425231935</v>
      </c>
      <c r="AZ15" s="276">
        <f>1000000000*MOR!AV15/SUM(KMA.FROT!$B53:$T53)</f>
        <v>11.403966992966703</v>
      </c>
      <c r="BA15" s="276">
        <f>1000000000*MOR!AW15/SUM(KMA.FROT!$B90:$T90)</f>
        <v>11.614925789458342</v>
      </c>
      <c r="BB15" s="276" t="e">
        <f>1000000000*MOR!AX15/SUM(KMA.FROT!$B127:$T127)</f>
        <v>#DIV/0!</v>
      </c>
      <c r="BC15" s="276" t="e">
        <f>1000000000*MOR!AY15/SUM(KMA.FROT!$B164:$T164)</f>
        <v>#DIV/0!</v>
      </c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</row>
    <row r="16" spans="1:187" s="273" customFormat="1">
      <c r="A16" s="73" t="s">
        <v>27</v>
      </c>
      <c r="B16" s="3"/>
      <c r="C16" s="276">
        <f>1000000000*MOR!BA16/SUM(KMA.FROT!$B17:$T17)</f>
        <v>40.877901213661865</v>
      </c>
      <c r="D16" s="276">
        <f>1000000000*MOR!BB16/SUM(KMA.FROT!$B54:$T54)</f>
        <v>43.090974596519004</v>
      </c>
      <c r="E16" s="276">
        <f>1000000000*MOR!BC16/SUM(KMA.FROT!$B91:$T91)</f>
        <v>39.349674709233682</v>
      </c>
      <c r="F16" s="276" t="e">
        <f>1000000000*MOR!BD16/SUM(KMA.FROT!$B128:$T128)</f>
        <v>#DIV/0!</v>
      </c>
      <c r="G16" s="276" t="e">
        <f>1000000000*MOR!BE16/SUM(KMA.FROT!$B165:$T165)</f>
        <v>#DIV/0!</v>
      </c>
      <c r="H16" s="3"/>
      <c r="I16" s="276">
        <f>1000000000*MOR!B16/SUM(KMA.FROT!B17:T17)</f>
        <v>7.2725695265224966</v>
      </c>
      <c r="J16" s="276">
        <f>1000000000*MOR!C16/SUM(KMA.FROT!$B54:$T54)</f>
        <v>6.0719100567822233</v>
      </c>
      <c r="K16" s="276">
        <f>1000000000*MOR!E16/SUM(KMA.FROT!$B91:$T91)</f>
        <v>0</v>
      </c>
      <c r="L16" s="276" t="e">
        <f>1000000000*MOR!#REF!/SUM(KMA.FROT!$B128:$T128)</f>
        <v>#REF!</v>
      </c>
      <c r="M16" s="276" t="e">
        <f>1000000000*MOR!F16/SUM(KMA.FROT!$B165:$T165)</f>
        <v>#DIV/0!</v>
      </c>
      <c r="N16" s="3"/>
      <c r="O16" s="276">
        <f>1000000000*MOR!G16/SUM(KMA.FROT!$B17:$T17)</f>
        <v>1.6363281434675618</v>
      </c>
      <c r="P16" s="276">
        <f>1000000000*MOR!H16/SUM(KMA.FROT!$B54:$T54)</f>
        <v>1.0446296871883396</v>
      </c>
      <c r="Q16" s="276">
        <f>1000000000*MOR!I16/SUM(KMA.FROT!$B91:$T91)</f>
        <v>1.2742377315249147</v>
      </c>
      <c r="R16" s="276" t="e">
        <f>1000000000*MOR!J16/SUM(KMA.FROT!$B128:$T128)</f>
        <v>#DIV/0!</v>
      </c>
      <c r="S16" s="276" t="e">
        <f>1000000000*MOR!K16/SUM(KMA.FROT!$B165:$T165)</f>
        <v>#DIV/0!</v>
      </c>
      <c r="T16" s="3"/>
      <c r="U16" s="276">
        <f>1000000000*MOR!L16/SUM(KMA.FROT!$D17:$G17)</f>
        <v>44.294842614915844</v>
      </c>
      <c r="V16" s="276">
        <f>1000000000*MOR!M16/SUM(KMA.FROT!$D54:$G54)</f>
        <v>44.832775706186105</v>
      </c>
      <c r="W16" s="276">
        <f>1000000000*MOR!N16/SUM(KMA.FROT!$D91:$G91)</f>
        <v>48.130759679626998</v>
      </c>
      <c r="X16" s="157">
        <f>1000000000*MOR!O16/SUM(KMA.FROT!$D128:$G128)</f>
        <v>0</v>
      </c>
      <c r="Y16" s="276" t="e">
        <f>1000000000*MOR!P16/SUM(KMA.FROT!$D165:$G165)</f>
        <v>#DIV/0!</v>
      </c>
      <c r="Z16" s="3"/>
      <c r="AA16" s="276">
        <f>1000000000*MOR!Q16/SUM(KMA.FROT!$B17:$T17)</f>
        <v>6.060474605435414E-2</v>
      </c>
      <c r="AB16" s="276">
        <f>1000000000*MOR!R16/SUM(KMA.FROT!$B54:$T54)</f>
        <v>0</v>
      </c>
      <c r="AC16" s="276">
        <f>1000000000*MOR!S16/SUM(KMA.FROT!$B91:$T91)</f>
        <v>0.12135597443094427</v>
      </c>
      <c r="AD16" s="276" t="e">
        <f>1000000000*MOR!T16/SUM(KMA.FROT!$B128:$T128)</f>
        <v>#DIV/0!</v>
      </c>
      <c r="AE16" s="276" t="e">
        <f>1000000000*MOR!U16/SUM(KMA.FROT!$B165:$T165)</f>
        <v>#DIV/0!</v>
      </c>
      <c r="AF16" s="3"/>
      <c r="AG16" s="276">
        <f>1000000000*MOR!BM16/(SUM(KMA.FROT!$B17:$C17,KMA.FROT!$H17:$I17,KMA.FROT!$T17:$T17))</f>
        <v>9.7175024452223138</v>
      </c>
      <c r="AH16" s="276">
        <f>1000000000*MOR!BN16/(SUM(KMA.FROT!$B54:$C54,KMA.FROT!$H54:$I54,KMA.FROT!$T54:$T54))</f>
        <v>8.3410570633550805</v>
      </c>
      <c r="AI16" s="276">
        <f>1000000000*MOR!BO16/(SUM(KMA.FROT!$B91:$C91,KMA.FROT!$H91:$I91,KMA.FROT!$T91:$T91))</f>
        <v>14.710480212182187</v>
      </c>
      <c r="AJ16" s="276" t="e">
        <f>1000000000*MOR!BP16/(SUM(KMA.FROT!$B128:$C128,KMA.FROT!$H128:$I128,KMA.FROT!$T128:$T128))</f>
        <v>#DIV/0!</v>
      </c>
      <c r="AK16" s="276" t="e">
        <f>1000000000*MOR!BQ16/(SUM(KMA.FROT!$B165:$C165,KMA.FROT!$H165:$I165,KMA.FROT!$T165:$T165))</f>
        <v>#DIV/0!</v>
      </c>
      <c r="AL16" s="3"/>
      <c r="AM16" s="276">
        <f>1000000000*MOR!AF16/SUM(KMA.FROT!$J17:$L17)</f>
        <v>9.4790091713871689</v>
      </c>
      <c r="AN16" s="276">
        <f>1000000000*MOR!AG16/SUM(KMA.FROT!$J54:$L54)</f>
        <v>2.8360879487120543</v>
      </c>
      <c r="AO16" s="276">
        <f>1000000000*MOR!AH16/SUM(KMA.FROT!$J91:$L91)</f>
        <v>7.8778202316070489</v>
      </c>
      <c r="AP16" s="276" t="e">
        <f>1000000000*MOR!AI16/SUM(KMA.FROT!$J128:$L128)</f>
        <v>#DIV/0!</v>
      </c>
      <c r="AQ16" s="276" t="e">
        <f>1000000000*MOR!AJ16/SUM(KMA.FROT!$J165:$L165)</f>
        <v>#DIV/0!</v>
      </c>
      <c r="AR16" s="3"/>
      <c r="AS16" s="276">
        <f>1000000000*MOR!AK16/SUM(KMA.FROT!$M17:$O17)</f>
        <v>0</v>
      </c>
      <c r="AT16" s="276">
        <f>1000000000*MOR!AL16/SUM(KMA.FROT!$M54:$O54)</f>
        <v>0.6475852867544073</v>
      </c>
      <c r="AU16" s="157">
        <f>1000000000*MOR!AM16/SUM(KMA.FROT!$M91:$O91)</f>
        <v>0.51913162789375422</v>
      </c>
      <c r="AV16" s="276" t="e">
        <f>1000000000*MOR!AN16/SUM(KMA.FROT!$M128:$O128)</f>
        <v>#DIV/0!</v>
      </c>
      <c r="AW16" s="276" t="e">
        <f>1000000000*MOR!AO16/SUM(KMA.FROT!$M165:$O165)</f>
        <v>#DIV/0!</v>
      </c>
      <c r="AX16" s="3"/>
      <c r="AY16" s="276">
        <f>1000000000*MOR!AU16/SUM(KMA.FROT!$B17:$T17)</f>
        <v>6.2422888435984767</v>
      </c>
      <c r="AZ16" s="276">
        <f>1000000000*MOR!AV16/SUM(KMA.FROT!$B54:$T54)</f>
        <v>11.262413814999286</v>
      </c>
      <c r="BA16" s="276">
        <f>1000000000*MOR!AW16/SUM(KMA.FROT!$B91:$T91)</f>
        <v>7.2813584658566564</v>
      </c>
      <c r="BB16" s="276" t="e">
        <f>1000000000*MOR!AX16/SUM(KMA.FROT!$B128:$T128)</f>
        <v>#DIV/0!</v>
      </c>
      <c r="BC16" s="276" t="e">
        <f>1000000000*MOR!AY16/SUM(KMA.FROT!$B165:$T165)</f>
        <v>#DIV/0!</v>
      </c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</row>
    <row r="17" spans="1:187" s="273" customFormat="1">
      <c r="A17" s="73" t="s">
        <v>33</v>
      </c>
      <c r="B17" s="3"/>
      <c r="C17" s="276">
        <f>1000000000*MOR!BA17/SUM(KMA.FROT!$B18:$T18)</f>
        <v>48.589956774183108</v>
      </c>
      <c r="D17" s="276">
        <f>1000000000*MOR!BB17/SUM(KMA.FROT!$B55:$T55)</f>
        <v>54.129082506089524</v>
      </c>
      <c r="E17" s="276">
        <f>1000000000*MOR!BC17/SUM(KMA.FROT!$B92:$T92)</f>
        <v>46.591270935948309</v>
      </c>
      <c r="F17" s="276" t="e">
        <f>1000000000*MOR!BD17/SUM(KMA.FROT!$B129:$T129)</f>
        <v>#DIV/0!</v>
      </c>
      <c r="G17" s="276" t="e">
        <f>1000000000*MOR!BE17/SUM(KMA.FROT!$B166:$T166)</f>
        <v>#DIV/0!</v>
      </c>
      <c r="H17" s="3"/>
      <c r="I17" s="276">
        <f>1000000000*MOR!B17/SUM(KMA.FROT!B18:T18)</f>
        <v>7.529114707820705</v>
      </c>
      <c r="J17" s="276">
        <f>1000000000*MOR!C17/SUM(KMA.FROT!$B55:$T55)</f>
        <v>7.6990567280069282</v>
      </c>
      <c r="K17" s="276">
        <f>1000000000*MOR!E17/SUM(KMA.FROT!$B92:$T92)</f>
        <v>0</v>
      </c>
      <c r="L17" s="276" t="e">
        <f>1000000000*MOR!#REF!/SUM(KMA.FROT!$B129:$T129)</f>
        <v>#REF!</v>
      </c>
      <c r="M17" s="276" t="e">
        <f>1000000000*MOR!F17/SUM(KMA.FROT!$B166:$T166)</f>
        <v>#DIV/0!</v>
      </c>
      <c r="N17" s="3"/>
      <c r="O17" s="276">
        <f>1000000000*MOR!G17/SUM(KMA.FROT!$B18:$T18)</f>
        <v>1.4747750458617876</v>
      </c>
      <c r="P17" s="276">
        <f>1000000000*MOR!H17/SUM(KMA.FROT!$B55:$T55)</f>
        <v>1.2569888535521514</v>
      </c>
      <c r="Q17" s="276">
        <f>1000000000*MOR!I17/SUM(KMA.FROT!$B92:$T92)</f>
        <v>0.87400652549397972</v>
      </c>
      <c r="R17" s="276" t="e">
        <f>1000000000*MOR!J17/SUM(KMA.FROT!$B129:$T129)</f>
        <v>#DIV/0!</v>
      </c>
      <c r="S17" s="276" t="e">
        <f>1000000000*MOR!K17/SUM(KMA.FROT!$B166:$T166)</f>
        <v>#DIV/0!</v>
      </c>
      <c r="T17" s="3"/>
      <c r="U17" s="276">
        <f>1000000000*MOR!L17/SUM(KMA.FROT!$D18:$G18)</f>
        <v>42.525373486523414</v>
      </c>
      <c r="V17" s="276">
        <f>1000000000*MOR!M17/SUM(KMA.FROT!$D55:$G55)</f>
        <v>52.889839580783111</v>
      </c>
      <c r="W17" s="276">
        <f>1000000000*MOR!N17/SUM(KMA.FROT!$D92:$G92)</f>
        <v>56.978826959506321</v>
      </c>
      <c r="X17" s="157">
        <f>1000000000*MOR!O17/SUM(KMA.FROT!$D129:$G129)</f>
        <v>0</v>
      </c>
      <c r="Y17" s="276" t="e">
        <f>1000000000*MOR!P17/SUM(KMA.FROT!$D166:$G166)</f>
        <v>#DIV/0!</v>
      </c>
      <c r="Z17" s="3"/>
      <c r="AA17" s="276">
        <f>1000000000*MOR!Q17/SUM(KMA.FROT!$B18:$T18)</f>
        <v>7.7619739255883557E-2</v>
      </c>
      <c r="AB17" s="276">
        <f>1000000000*MOR!R17/SUM(KMA.FROT!$B55:$T55)</f>
        <v>7.8561803347009462E-2</v>
      </c>
      <c r="AC17" s="276">
        <f>1000000000*MOR!S17/SUM(KMA.FROT!$B92:$T92)</f>
        <v>0.1680781779796115</v>
      </c>
      <c r="AD17" s="276" t="e">
        <f>1000000000*MOR!T17/SUM(KMA.FROT!$B129:$T129)</f>
        <v>#DIV/0!</v>
      </c>
      <c r="AE17" s="276" t="e">
        <f>1000000000*MOR!U17/SUM(KMA.FROT!$B166:$T166)</f>
        <v>#DIV/0!</v>
      </c>
      <c r="AF17" s="3"/>
      <c r="AG17" s="276">
        <f>1000000000*MOR!BM17/(SUM(KMA.FROT!$B18:$C18,KMA.FROT!$H18:$I18,KMA.FROT!$T18:$T18))</f>
        <v>12.881895295824721</v>
      </c>
      <c r="AH17" s="276">
        <f>1000000000*MOR!BN17/(SUM(KMA.FROT!$B55:$C55,KMA.FROT!$H55:$I55,KMA.FROT!$T55:$T55))</f>
        <v>12.577257046234832</v>
      </c>
      <c r="AI17" s="276">
        <f>1000000000*MOR!BO17/(SUM(KMA.FROT!$B92:$C92,KMA.FROT!$H92:$I92,KMA.FROT!$T92:$T92))</f>
        <v>13.078139874049711</v>
      </c>
      <c r="AJ17" s="276" t="e">
        <f>1000000000*MOR!BP17/(SUM(KMA.FROT!$B129:$C129,KMA.FROT!$H129:$I129,KMA.FROT!$T129:$T129))</f>
        <v>#DIV/0!</v>
      </c>
      <c r="AK17" s="276" t="e">
        <f>1000000000*MOR!BQ17/(SUM(KMA.FROT!$B166:$C166,KMA.FROT!$H166:$I166,KMA.FROT!$T166:$T166))</f>
        <v>#DIV/0!</v>
      </c>
      <c r="AL17" s="3"/>
      <c r="AM17" s="276">
        <f>1000000000*MOR!AF17/SUM(KMA.FROT!$J18:$L18)</f>
        <v>3.4317642445804837</v>
      </c>
      <c r="AN17" s="276">
        <f>1000000000*MOR!AG17/SUM(KMA.FROT!$J55:$L55)</f>
        <v>5.9370348130775641</v>
      </c>
      <c r="AO17" s="276">
        <f>1000000000*MOR!AH17/SUM(KMA.FROT!$J92:$L92)</f>
        <v>6.5516229494735034</v>
      </c>
      <c r="AP17" s="276" t="e">
        <f>1000000000*MOR!AI17/SUM(KMA.FROT!$J129:$L129)</f>
        <v>#DIV/0!</v>
      </c>
      <c r="AQ17" s="276" t="e">
        <f>1000000000*MOR!AJ17/SUM(KMA.FROT!$J166:$L166)</f>
        <v>#DIV/0!</v>
      </c>
      <c r="AR17" s="3"/>
      <c r="AS17" s="276">
        <f>1000000000*MOR!AK17/SUM(KMA.FROT!$M18:$O18)</f>
        <v>1.7646981919507736</v>
      </c>
      <c r="AT17" s="276">
        <f>1000000000*MOR!AL17/SUM(KMA.FROT!$M55:$O55)</f>
        <v>0.82966546571867894</v>
      </c>
      <c r="AU17" s="157">
        <f>1000000000*MOR!AM17/SUM(KMA.FROT!$M92:$O92)</f>
        <v>1.5842842233912171</v>
      </c>
      <c r="AV17" s="276" t="e">
        <f>1000000000*MOR!AN17/SUM(KMA.FROT!$M129:$O129)</f>
        <v>#DIV/0!</v>
      </c>
      <c r="AW17" s="276" t="e">
        <f>1000000000*MOR!AO17/SUM(KMA.FROT!$M166:$O166)</f>
        <v>#DIV/0!</v>
      </c>
      <c r="AX17" s="3"/>
      <c r="AY17" s="276">
        <f>1000000000*MOR!AU17/SUM(KMA.FROT!$B18:$T18)</f>
        <v>11.565341149126649</v>
      </c>
      <c r="AZ17" s="276">
        <f>1000000000*MOR!AV17/SUM(KMA.FROT!$B55:$T55)</f>
        <v>12.923416650583057</v>
      </c>
      <c r="BA17" s="276">
        <f>1000000000*MOR!AW17/SUM(KMA.FROT!$B92:$T92)</f>
        <v>10.857850297482903</v>
      </c>
      <c r="BB17" s="276" t="e">
        <f>1000000000*MOR!AX17/SUM(KMA.FROT!$B129:$T129)</f>
        <v>#DIV/0!</v>
      </c>
      <c r="BC17" s="276" t="e">
        <f>1000000000*MOR!AY17/SUM(KMA.FROT!$B166:$T166)</f>
        <v>#DIV/0!</v>
      </c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</row>
    <row r="18" spans="1:187" s="273" customFormat="1">
      <c r="A18" s="73" t="s">
        <v>34</v>
      </c>
      <c r="B18" s="3"/>
      <c r="C18" s="276">
        <f>1000000000*MOR!BA18/SUM(KMA.FROT!$B19:$T19)</f>
        <v>49.604507718843649</v>
      </c>
      <c r="D18" s="276">
        <f>1000000000*MOR!BB18/SUM(KMA.FROT!$B56:$T56)</f>
        <v>54.663165712161984</v>
      </c>
      <c r="E18" s="276">
        <f>1000000000*MOR!BC18/SUM(KMA.FROT!$B93:$T93)</f>
        <v>54.24295750382921</v>
      </c>
      <c r="F18" s="276" t="e">
        <f>1000000000*MOR!BD18/SUM(KMA.FROT!$B130:$T130)</f>
        <v>#DIV/0!</v>
      </c>
      <c r="G18" s="276" t="e">
        <f>1000000000*MOR!BE18/SUM(KMA.FROT!$B167:$T167)</f>
        <v>#DIV/0!</v>
      </c>
      <c r="H18" s="3"/>
      <c r="I18" s="276">
        <f>1000000000*MOR!B18/SUM(KMA.FROT!B19:T19)</f>
        <v>4.8441902069183254</v>
      </c>
      <c r="J18" s="276">
        <f>1000000000*MOR!C18/SUM(KMA.FROT!$B56:$T56)</f>
        <v>3.235728952735029</v>
      </c>
      <c r="K18" s="276">
        <f>1000000000*MOR!E18/SUM(KMA.FROT!$B93:$T93)</f>
        <v>0</v>
      </c>
      <c r="L18" s="276" t="e">
        <f>1000000000*MOR!#REF!/SUM(KMA.FROT!$B130:$T130)</f>
        <v>#REF!</v>
      </c>
      <c r="M18" s="276" t="e">
        <f>1000000000*MOR!F18/SUM(KMA.FROT!$B167:$T167)</f>
        <v>#DIV/0!</v>
      </c>
      <c r="N18" s="3"/>
      <c r="O18" s="276">
        <f>1000000000*MOR!G18/SUM(KMA.FROT!$B19:$T19)</f>
        <v>1.227194852419309</v>
      </c>
      <c r="P18" s="276">
        <f>1000000000*MOR!H18/SUM(KMA.FROT!$B56:$T56)</f>
        <v>0.48191707806691925</v>
      </c>
      <c r="Q18" s="276">
        <f>1000000000*MOR!I18/SUM(KMA.FROT!$B93:$T93)</f>
        <v>1.1030266478051396</v>
      </c>
      <c r="R18" s="276" t="e">
        <f>1000000000*MOR!J18/SUM(KMA.FROT!$B130:$T130)</f>
        <v>#DIV/0!</v>
      </c>
      <c r="S18" s="276" t="e">
        <f>1000000000*MOR!K18/SUM(KMA.FROT!$B167:$T167)</f>
        <v>#DIV/0!</v>
      </c>
      <c r="T18" s="3"/>
      <c r="U18" s="276">
        <f>1000000000*MOR!L18/SUM(KMA.FROT!$D19:$G19)</f>
        <v>55.407342732646249</v>
      </c>
      <c r="V18" s="276">
        <f>1000000000*MOR!M18/SUM(KMA.FROT!$D56:$G56)</f>
        <v>52.623552040322274</v>
      </c>
      <c r="W18" s="276">
        <f>1000000000*MOR!N18/SUM(KMA.FROT!$D93:$G93)</f>
        <v>60.587639419653641</v>
      </c>
      <c r="X18" s="157">
        <f>1000000000*MOR!O18/SUM(KMA.FROT!$D130:$G130)</f>
        <v>0</v>
      </c>
      <c r="Y18" s="276" t="e">
        <f>1000000000*MOR!P18/SUM(KMA.FROT!$D167:$G167)</f>
        <v>#DIV/0!</v>
      </c>
      <c r="Z18" s="3"/>
      <c r="AA18" s="276">
        <f>1000000000*MOR!Q18/SUM(KMA.FROT!$B19:$T19)</f>
        <v>6.4589202758911002E-2</v>
      </c>
      <c r="AB18" s="276">
        <f>1000000000*MOR!R18/SUM(KMA.FROT!$B56:$T56)</f>
        <v>6.8845296866702752E-2</v>
      </c>
      <c r="AC18" s="276">
        <f>1000000000*MOR!S18/SUM(KMA.FROT!$B93:$T93)</f>
        <v>0.12976784091825172</v>
      </c>
      <c r="AD18" s="276" t="e">
        <f>1000000000*MOR!T18/SUM(KMA.FROT!$B130:$T130)</f>
        <v>#DIV/0!</v>
      </c>
      <c r="AE18" s="276" t="e">
        <f>1000000000*MOR!U18/SUM(KMA.FROT!$B167:$T167)</f>
        <v>#DIV/0!</v>
      </c>
      <c r="AF18" s="3"/>
      <c r="AG18" s="276">
        <f>1000000000*MOR!BM18/(SUM(KMA.FROT!$B19:$C19,KMA.FROT!$H19:$I19,KMA.FROT!$T19:$T19))</f>
        <v>13.457109255474144</v>
      </c>
      <c r="AH18" s="276">
        <f>1000000000*MOR!BN18/(SUM(KMA.FROT!$B56:$C56,KMA.FROT!$H56:$I56,KMA.FROT!$T56:$T56))</f>
        <v>20.122654795550499</v>
      </c>
      <c r="AI18" s="276">
        <f>1000000000*MOR!BO18/(SUM(KMA.FROT!$B93:$C93,KMA.FROT!$H93:$I93,KMA.FROT!$T93:$T93))</f>
        <v>20.530542360047129</v>
      </c>
      <c r="AJ18" s="276" t="e">
        <f>1000000000*MOR!BP18/(SUM(KMA.FROT!$B130:$C130,KMA.FROT!$H130:$I130,KMA.FROT!$T130:$T130))</f>
        <v>#DIV/0!</v>
      </c>
      <c r="AK18" s="276" t="e">
        <f>1000000000*MOR!BQ18/(SUM(KMA.FROT!$B167:$C167,KMA.FROT!$H167:$I167,KMA.FROT!$T167:$T167))</f>
        <v>#DIV/0!</v>
      </c>
      <c r="AL18" s="3"/>
      <c r="AM18" s="276">
        <f>1000000000*MOR!AF18/SUM(KMA.FROT!$J19:$L19)</f>
        <v>4.4921269621754387</v>
      </c>
      <c r="AN18" s="276">
        <f>1000000000*MOR!AG18/SUM(KMA.FROT!$J56:$L56)</f>
        <v>2.3782899292735871</v>
      </c>
      <c r="AO18" s="276">
        <f>1000000000*MOR!AH18/SUM(KMA.FROT!$J93:$L93)</f>
        <v>4.4633428519788607</v>
      </c>
      <c r="AP18" s="276" t="e">
        <f>1000000000*MOR!AI18/SUM(KMA.FROT!$J130:$L130)</f>
        <v>#DIV/0!</v>
      </c>
      <c r="AQ18" s="276" t="e">
        <f>1000000000*MOR!AJ18/SUM(KMA.FROT!$J167:$L167)</f>
        <v>#DIV/0!</v>
      </c>
      <c r="AR18" s="3"/>
      <c r="AS18" s="276">
        <f>1000000000*MOR!AK18/SUM(KMA.FROT!$M19:$O19)</f>
        <v>0</v>
      </c>
      <c r="AT18" s="276">
        <f>1000000000*MOR!AL18/SUM(KMA.FROT!$M56:$O56)</f>
        <v>0</v>
      </c>
      <c r="AU18" s="157">
        <f>1000000000*MOR!AM18/SUM(KMA.FROT!$M93:$O93)</f>
        <v>0</v>
      </c>
      <c r="AV18" s="276" t="e">
        <f>1000000000*MOR!AN18/SUM(KMA.FROT!$M130:$O130)</f>
        <v>#DIV/0!</v>
      </c>
      <c r="AW18" s="276" t="e">
        <f>1000000000*MOR!AO18/SUM(KMA.FROT!$M167:$O167)</f>
        <v>#DIV/0!</v>
      </c>
      <c r="AX18" s="3"/>
      <c r="AY18" s="276">
        <f>1000000000*MOR!AU18/SUM(KMA.FROT!$B19:$T19)</f>
        <v>13.628321782130222</v>
      </c>
      <c r="AZ18" s="276">
        <f>1000000000*MOR!AV18/SUM(KMA.FROT!$B56:$T56)</f>
        <v>19.001301935209959</v>
      </c>
      <c r="BA18" s="276">
        <f>1000000000*MOR!AW18/SUM(KMA.FROT!$B93:$T93)</f>
        <v>18.037729887636988</v>
      </c>
      <c r="BB18" s="276" t="e">
        <f>1000000000*MOR!AX18/SUM(KMA.FROT!$B130:$T130)</f>
        <v>#DIV/0!</v>
      </c>
      <c r="BC18" s="276" t="e">
        <f>1000000000*MOR!AY18/SUM(KMA.FROT!$B167:$T167)</f>
        <v>#DIV/0!</v>
      </c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</row>
    <row r="19" spans="1:187" s="273" customFormat="1">
      <c r="A19" s="73" t="s">
        <v>30</v>
      </c>
      <c r="B19" s="3"/>
      <c r="C19" s="276">
        <f>1000000000*MOR!BA19/SUM(KMA.FROT!$B20:$T20)</f>
        <v>44.919688254330843</v>
      </c>
      <c r="D19" s="276">
        <f>1000000000*MOR!BB19/SUM(KMA.FROT!$B57:$T57)</f>
        <v>50.569944362671883</v>
      </c>
      <c r="E19" s="276">
        <f>1000000000*MOR!BC19/SUM(KMA.FROT!$B94:$T94)</f>
        <v>44.494939156118896</v>
      </c>
      <c r="F19" s="276" t="e">
        <f>1000000000*MOR!BD19/SUM(KMA.FROT!$B131:$T131)</f>
        <v>#DIV/0!</v>
      </c>
      <c r="G19" s="276" t="e">
        <f>1000000000*MOR!BE19/SUM(KMA.FROT!$B168:$T168)</f>
        <v>#DIV/0!</v>
      </c>
      <c r="H19" s="3"/>
      <c r="I19" s="276">
        <f>1000000000*MOR!B19/SUM(KMA.FROT!B20:T20)</f>
        <v>9.4424865168606811</v>
      </c>
      <c r="J19" s="276">
        <f>1000000000*MOR!C19/SUM(KMA.FROT!$B57:$T57)</f>
        <v>9.6105776616842498</v>
      </c>
      <c r="K19" s="276">
        <f>1000000000*MOR!E19/SUM(KMA.FROT!$B94:$T94)</f>
        <v>0</v>
      </c>
      <c r="L19" s="276" t="e">
        <f>1000000000*MOR!#REF!/SUM(KMA.FROT!$B131:$T131)</f>
        <v>#REF!</v>
      </c>
      <c r="M19" s="276" t="e">
        <f>1000000000*MOR!F19/SUM(KMA.FROT!$B168:$T168)</f>
        <v>#DIV/0!</v>
      </c>
      <c r="N19" s="3"/>
      <c r="O19" s="276">
        <f>1000000000*MOR!G19/SUM(KMA.FROT!$B20:$T20)</f>
        <v>1.7497259360316917</v>
      </c>
      <c r="P19" s="276">
        <f>1000000000*MOR!H19/SUM(KMA.FROT!$B57:$T57)</f>
        <v>1.9286533402699684</v>
      </c>
      <c r="Q19" s="276">
        <f>1000000000*MOR!I19/SUM(KMA.FROT!$B94:$T94)</f>
        <v>1.8034493611450184</v>
      </c>
      <c r="R19" s="276" t="e">
        <f>1000000000*MOR!J19/SUM(KMA.FROT!$B131:$T131)</f>
        <v>#DIV/0!</v>
      </c>
      <c r="S19" s="276" t="e">
        <f>1000000000*MOR!K19/SUM(KMA.FROT!$B168:$T168)</f>
        <v>#DIV/0!</v>
      </c>
      <c r="T19" s="3"/>
      <c r="U19" s="276">
        <f>1000000000*MOR!L19/SUM(KMA.FROT!$D20:$G20)</f>
        <v>58.100590076781437</v>
      </c>
      <c r="V19" s="276">
        <f>1000000000*MOR!M19/SUM(KMA.FROT!$D57:$G57)</f>
        <v>76.22299997117625</v>
      </c>
      <c r="W19" s="276">
        <f>1000000000*MOR!N19/SUM(KMA.FROT!$D94:$G94)</f>
        <v>75.600527162390534</v>
      </c>
      <c r="X19" s="157">
        <f>1000000000*MOR!O19/SUM(KMA.FROT!$D131:$G131)</f>
        <v>0</v>
      </c>
      <c r="Y19" s="276" t="e">
        <f>1000000000*MOR!P19/SUM(KMA.FROT!$D168:$G168)</f>
        <v>#DIV/0!</v>
      </c>
      <c r="Z19" s="3"/>
      <c r="AA19" s="276">
        <f>1000000000*MOR!Q19/SUM(KMA.FROT!$B20:$T20)</f>
        <v>0.15083844276135272</v>
      </c>
      <c r="AB19" s="276">
        <f>1000000000*MOR!R19/SUM(KMA.FROT!$B57:$T57)</f>
        <v>0</v>
      </c>
      <c r="AC19" s="276">
        <f>1000000000*MOR!S19/SUM(KMA.FROT!$B94:$T94)</f>
        <v>0</v>
      </c>
      <c r="AD19" s="276" t="e">
        <f>1000000000*MOR!T19/SUM(KMA.FROT!$B131:$T131)</f>
        <v>#DIV/0!</v>
      </c>
      <c r="AE19" s="276" t="e">
        <f>1000000000*MOR!U19/SUM(KMA.FROT!$B168:$T168)</f>
        <v>#DIV/0!</v>
      </c>
      <c r="AF19" s="3"/>
      <c r="AG19" s="276">
        <f>1000000000*MOR!BM19/(SUM(KMA.FROT!$B20:$C20,KMA.FROT!$H20:$I20,KMA.FROT!$T20:$T20))</f>
        <v>13.767374028468328</v>
      </c>
      <c r="AH19" s="276">
        <f>1000000000*MOR!BN19/(SUM(KMA.FROT!$B57:$C57,KMA.FROT!$H57:$I57,KMA.FROT!$T57:$T57))</f>
        <v>13.233866385270641</v>
      </c>
      <c r="AI19" s="276">
        <f>1000000000*MOR!BO19/(SUM(KMA.FROT!$B94:$C94,KMA.FROT!$H94:$I94,KMA.FROT!$T94:$T94))</f>
        <v>16.205767054474638</v>
      </c>
      <c r="AJ19" s="276" t="e">
        <f>1000000000*MOR!BP19/(SUM(KMA.FROT!$B131:$C131,KMA.FROT!$H131:$I131,KMA.FROT!$T131:$T131))</f>
        <v>#DIV/0!</v>
      </c>
      <c r="AK19" s="276" t="e">
        <f>1000000000*MOR!BQ19/(SUM(KMA.FROT!$B168:$C168,KMA.FROT!$H168:$I168,KMA.FROT!$T168:$T168))</f>
        <v>#DIV/0!</v>
      </c>
      <c r="AL19" s="3"/>
      <c r="AM19" s="276">
        <f>1000000000*MOR!AF19/SUM(KMA.FROT!$J20:$L20)</f>
        <v>5.8083396172018746</v>
      </c>
      <c r="AN19" s="276">
        <f>1000000000*MOR!AG19/SUM(KMA.FROT!$J57:$L57)</f>
        <v>9.9348290856644397</v>
      </c>
      <c r="AO19" s="276">
        <f>1000000000*MOR!AH19/SUM(KMA.FROT!$J94:$L94)</f>
        <v>14.025438087988299</v>
      </c>
      <c r="AP19" s="276" t="e">
        <f>1000000000*MOR!AI19/SUM(KMA.FROT!$J131:$L131)</f>
        <v>#DIV/0!</v>
      </c>
      <c r="AQ19" s="276" t="e">
        <f>1000000000*MOR!AJ19/SUM(KMA.FROT!$J168:$L168)</f>
        <v>#DIV/0!</v>
      </c>
      <c r="AR19" s="3"/>
      <c r="AS19" s="276">
        <f>1000000000*MOR!AK19/SUM(KMA.FROT!$M20:$O20)</f>
        <v>1.7670938573639601</v>
      </c>
      <c r="AT19" s="276">
        <f>1000000000*MOR!AL19/SUM(KMA.FROT!$M57:$O57)</f>
        <v>1.7729893637624987</v>
      </c>
      <c r="AU19" s="157">
        <f>1000000000*MOR!AM19/SUM(KMA.FROT!$M94:$O94)</f>
        <v>0.94051356450432611</v>
      </c>
      <c r="AV19" s="276" t="e">
        <f>1000000000*MOR!AN19/SUM(KMA.FROT!$M131:$O131)</f>
        <v>#DIV/0!</v>
      </c>
      <c r="AW19" s="276" t="e">
        <f>1000000000*MOR!AO19/SUM(KMA.FROT!$M168:$O168)</f>
        <v>#DIV/0!</v>
      </c>
      <c r="AX19" s="3"/>
      <c r="AY19" s="276">
        <f>1000000000*MOR!AU19/SUM(KMA.FROT!$B20:$T20)</f>
        <v>5.0380039882291809</v>
      </c>
      <c r="AZ19" s="276">
        <f>1000000000*MOR!AV19/SUM(KMA.FROT!$B57:$T57)</f>
        <v>3.9880628392023074</v>
      </c>
      <c r="BA19" s="276">
        <f>1000000000*MOR!AW19/SUM(KMA.FROT!$B94:$T94)</f>
        <v>3.1634275679101145</v>
      </c>
      <c r="BB19" s="276" t="e">
        <f>1000000000*MOR!AX19/SUM(KMA.FROT!$B131:$T131)</f>
        <v>#DIV/0!</v>
      </c>
      <c r="BC19" s="276" t="e">
        <f>1000000000*MOR!AY19/SUM(KMA.FROT!$B168:$T168)</f>
        <v>#DIV/0!</v>
      </c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</row>
    <row r="20" spans="1:187" s="273" customFormat="1">
      <c r="A20" s="73" t="s">
        <v>36</v>
      </c>
      <c r="B20" s="3"/>
      <c r="C20" s="276">
        <f>1000000000*MOR!BA20/SUM(KMA.FROT!$B21:$T21)</f>
        <v>64.083986374521203</v>
      </c>
      <c r="D20" s="276">
        <f>1000000000*MOR!BB20/SUM(KMA.FROT!$B58:$T58)</f>
        <v>71.11802824246476</v>
      </c>
      <c r="E20" s="276">
        <f>1000000000*MOR!BC20/SUM(KMA.FROT!$B95:$T95)</f>
        <v>62.930695414400638</v>
      </c>
      <c r="F20" s="276" t="e">
        <f>1000000000*MOR!BD20/SUM(KMA.FROT!$B132:$T132)</f>
        <v>#DIV/0!</v>
      </c>
      <c r="G20" s="276" t="e">
        <f>1000000000*MOR!BE20/SUM(KMA.FROT!$B169:$T169)</f>
        <v>#DIV/0!</v>
      </c>
      <c r="H20" s="3"/>
      <c r="I20" s="276">
        <f>1000000000*MOR!B20/SUM(KMA.FROT!B21:T21)</f>
        <v>5.474864115238395</v>
      </c>
      <c r="J20" s="276">
        <f>1000000000*MOR!C20/SUM(KMA.FROT!$B58:$T58)</f>
        <v>5.5347719207888355</v>
      </c>
      <c r="K20" s="276">
        <f>1000000000*MOR!E20/SUM(KMA.FROT!$B95:$T95)</f>
        <v>0</v>
      </c>
      <c r="L20" s="276" t="e">
        <f>1000000000*MOR!#REF!/SUM(KMA.FROT!$B132:$T132)</f>
        <v>#REF!</v>
      </c>
      <c r="M20" s="276" t="e">
        <f>1000000000*MOR!F20/SUM(KMA.FROT!$B169:$T169)</f>
        <v>#DIV/0!</v>
      </c>
      <c r="N20" s="3"/>
      <c r="O20" s="276">
        <f>1000000000*MOR!G20/SUM(KMA.FROT!$B21:$T21)</f>
        <v>2.526860360879259</v>
      </c>
      <c r="P20" s="276">
        <f>1000000000*MOR!H20/SUM(KMA.FROT!$B58:$T58)</f>
        <v>2.0471074227575143</v>
      </c>
      <c r="Q20" s="276">
        <f>1000000000*MOR!I20/SUM(KMA.FROT!$B95:$T95)</f>
        <v>2.1794180230095459</v>
      </c>
      <c r="R20" s="276" t="e">
        <f>1000000000*MOR!J20/SUM(KMA.FROT!$B132:$T132)</f>
        <v>#DIV/0!</v>
      </c>
      <c r="S20" s="276" t="e">
        <f>1000000000*MOR!K20/SUM(KMA.FROT!$B169:$T169)</f>
        <v>#DIV/0!</v>
      </c>
      <c r="T20" s="3"/>
      <c r="U20" s="276">
        <f>1000000000*MOR!L20/SUM(KMA.FROT!$D21:$G21)</f>
        <v>80.471892665795977</v>
      </c>
      <c r="V20" s="276">
        <f>1000000000*MOR!M20/SUM(KMA.FROT!$D58:$G58)</f>
        <v>93.621565204357879</v>
      </c>
      <c r="W20" s="276">
        <f>1000000000*MOR!N20/SUM(KMA.FROT!$D95:$G95)</f>
        <v>90.645401953343494</v>
      </c>
      <c r="X20" s="157">
        <f>1000000000*MOR!O20/SUM(KMA.FROT!$D132:$G132)</f>
        <v>0</v>
      </c>
      <c r="Y20" s="276" t="e">
        <f>1000000000*MOR!P20/SUM(KMA.FROT!$D169:$G169)</f>
        <v>#DIV/0!</v>
      </c>
      <c r="Z20" s="3"/>
      <c r="AA20" s="276">
        <f>1000000000*MOR!Q20/SUM(KMA.FROT!$B21:$T21)</f>
        <v>7.0190565579979422E-2</v>
      </c>
      <c r="AB20" s="276">
        <f>1000000000*MOR!R20/SUM(KMA.FROT!$B58:$T58)</f>
        <v>0</v>
      </c>
      <c r="AC20" s="276">
        <f>1000000000*MOR!S20/SUM(KMA.FROT!$B95:$T95)</f>
        <v>6.8106813219048309E-2</v>
      </c>
      <c r="AD20" s="276" t="e">
        <f>1000000000*MOR!T20/SUM(KMA.FROT!$B132:$T132)</f>
        <v>#DIV/0!</v>
      </c>
      <c r="AE20" s="276" t="e">
        <f>1000000000*MOR!U20/SUM(KMA.FROT!$B169:$T169)</f>
        <v>#DIV/0!</v>
      </c>
      <c r="AF20" s="3"/>
      <c r="AG20" s="276">
        <f>1000000000*MOR!BM20/(SUM(KMA.FROT!$B21:$C21,KMA.FROT!$H21:$I21,KMA.FROT!$T21:$T21))</f>
        <v>16.469814563233058</v>
      </c>
      <c r="AH20" s="276">
        <f>1000000000*MOR!BN20/(SUM(KMA.FROT!$B58:$C58,KMA.FROT!$H58:$I58,KMA.FROT!$T58:$T58))</f>
        <v>13.435365844350596</v>
      </c>
      <c r="AI20" s="276">
        <f>1000000000*MOR!BO20/(SUM(KMA.FROT!$B95:$C95,KMA.FROT!$H95:$I95,KMA.FROT!$T95:$T95))</f>
        <v>15.787245066446919</v>
      </c>
      <c r="AJ20" s="276" t="e">
        <f>1000000000*MOR!BP20/(SUM(KMA.FROT!$B132:$C132,KMA.FROT!$H132:$I132,KMA.FROT!$T132:$T132))</f>
        <v>#DIV/0!</v>
      </c>
      <c r="AK20" s="276" t="e">
        <f>1000000000*MOR!BQ20/(SUM(KMA.FROT!$B169:$C169,KMA.FROT!$H169:$I169,KMA.FROT!$T169:$T169))</f>
        <v>#DIV/0!</v>
      </c>
      <c r="AL20" s="3"/>
      <c r="AM20" s="276">
        <f>1000000000*MOR!AF20/SUM(KMA.FROT!$J21:$L21)</f>
        <v>8.3141696764690867</v>
      </c>
      <c r="AN20" s="276">
        <f>1000000000*MOR!AG20/SUM(KMA.FROT!$J58:$L58)</f>
        <v>10.348550530925799</v>
      </c>
      <c r="AO20" s="276">
        <f>1000000000*MOR!AH20/SUM(KMA.FROT!$J95:$L95)</f>
        <v>10.240527395866165</v>
      </c>
      <c r="AP20" s="276" t="e">
        <f>1000000000*MOR!AI20/SUM(KMA.FROT!$J132:$L132)</f>
        <v>#DIV/0!</v>
      </c>
      <c r="AQ20" s="276" t="e">
        <f>1000000000*MOR!AJ20/SUM(KMA.FROT!$J169:$L169)</f>
        <v>#DIV/0!</v>
      </c>
      <c r="AR20" s="3"/>
      <c r="AS20" s="276">
        <f>1000000000*MOR!AK20/SUM(KMA.FROT!$M21:$O21)</f>
        <v>6.5892899880178959</v>
      </c>
      <c r="AT20" s="276">
        <f>1000000000*MOR!AL20/SUM(KMA.FROT!$M58:$O58)</f>
        <v>0</v>
      </c>
      <c r="AU20" s="157">
        <f>1000000000*MOR!AM20/SUM(KMA.FROT!$M95:$O95)</f>
        <v>0.94420984838400723</v>
      </c>
      <c r="AV20" s="276" t="e">
        <f>1000000000*MOR!AN20/SUM(KMA.FROT!$M132:$O132)</f>
        <v>#DIV/0!</v>
      </c>
      <c r="AW20" s="276" t="e">
        <f>1000000000*MOR!AO20/SUM(KMA.FROT!$M169:$O169)</f>
        <v>#DIV/0!</v>
      </c>
      <c r="AX20" s="3"/>
      <c r="AY20" s="276">
        <f>1000000000*MOR!AU20/SUM(KMA.FROT!$B21:$T21)</f>
        <v>5.5450546808183745</v>
      </c>
      <c r="AZ20" s="276">
        <f>1000000000*MOR!AV20/SUM(KMA.FROT!$B58:$T58)</f>
        <v>9.9322619400457182</v>
      </c>
      <c r="BA20" s="276">
        <f>1000000000*MOR!AW20/SUM(KMA.FROT!$B95:$T95)</f>
        <v>10.07980835641915</v>
      </c>
      <c r="BB20" s="276" t="e">
        <f>1000000000*MOR!AX20/SUM(KMA.FROT!$B132:$T132)</f>
        <v>#DIV/0!</v>
      </c>
      <c r="BC20" s="276" t="e">
        <f>1000000000*MOR!AY20/SUM(KMA.FROT!$B169:$T169)</f>
        <v>#DIV/0!</v>
      </c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</row>
    <row r="21" spans="1:187" s="273" customFormat="1">
      <c r="A21" s="73" t="s">
        <v>21</v>
      </c>
      <c r="B21" s="3"/>
      <c r="C21" s="276">
        <f>1000000000*MOR!BA21/SUM(KMA.FROT!$B22:$T22)</f>
        <v>31.1554949395458</v>
      </c>
      <c r="D21" s="276">
        <f>1000000000*MOR!BB21/SUM(KMA.FROT!$B59:$T59)</f>
        <v>33.015306536736325</v>
      </c>
      <c r="E21" s="276">
        <f>1000000000*MOR!BC21/SUM(KMA.FROT!$B96:$T96)</f>
        <v>30.453521093860843</v>
      </c>
      <c r="F21" s="276" t="e">
        <f>1000000000*MOR!BD21/SUM(KMA.FROT!$B133:$T133)</f>
        <v>#DIV/0!</v>
      </c>
      <c r="G21" s="276" t="e">
        <f>1000000000*MOR!BE21/SUM(KMA.FROT!$B170:$T170)</f>
        <v>#DIV/0!</v>
      </c>
      <c r="H21" s="3"/>
      <c r="I21" s="276">
        <f>1000000000*MOR!B21/SUM(KMA.FROT!B22:T22)</f>
        <v>2.6664612786097757</v>
      </c>
      <c r="J21" s="276">
        <f>1000000000*MOR!C21/SUM(KMA.FROT!$B59:$T59)</f>
        <v>3.3166061361104981</v>
      </c>
      <c r="K21" s="276">
        <f>1000000000*MOR!E21/SUM(KMA.FROT!$B96:$T96)</f>
        <v>0</v>
      </c>
      <c r="L21" s="276" t="e">
        <f>1000000000*MOR!#REF!/SUM(KMA.FROT!$B133:$T133)</f>
        <v>#REF!</v>
      </c>
      <c r="M21" s="276" t="e">
        <f>1000000000*MOR!F21/SUM(KMA.FROT!$B170:$T170)</f>
        <v>#DIV/0!</v>
      </c>
      <c r="N21" s="3"/>
      <c r="O21" s="276">
        <f>1000000000*MOR!G21/SUM(KMA.FROT!$B22:$T22)</f>
        <v>0.56136026918100534</v>
      </c>
      <c r="P21" s="276">
        <f>1000000000*MOR!H21/SUM(KMA.FROT!$B59:$T59)</f>
        <v>1.0552837705806131</v>
      </c>
      <c r="Q21" s="276">
        <f>1000000000*MOR!I21/SUM(KMA.FROT!$B96:$T96)</f>
        <v>1.0501214170296842</v>
      </c>
      <c r="R21" s="276" t="e">
        <f>1000000000*MOR!J21/SUM(KMA.FROT!$B133:$T133)</f>
        <v>#DIV/0!</v>
      </c>
      <c r="S21" s="276" t="e">
        <f>1000000000*MOR!K21/SUM(KMA.FROT!$B170:$T170)</f>
        <v>#DIV/0!</v>
      </c>
      <c r="T21" s="3"/>
      <c r="U21" s="276">
        <f>1000000000*MOR!L21/SUM(KMA.FROT!$D22:$G22)</f>
        <v>37.688798063555566</v>
      </c>
      <c r="V21" s="276">
        <f>1000000000*MOR!M21/SUM(KMA.FROT!$D59:$G59)</f>
        <v>34.669788412777251</v>
      </c>
      <c r="W21" s="276">
        <f>1000000000*MOR!N21/SUM(KMA.FROT!$D96:$G96)</f>
        <v>38.932104336347514</v>
      </c>
      <c r="X21" s="157">
        <f>1000000000*MOR!O21/SUM(KMA.FROT!$D133:$G133)</f>
        <v>0</v>
      </c>
      <c r="Y21" s="276" t="e">
        <f>1000000000*MOR!P21/SUM(KMA.FROT!$D170:$G170)</f>
        <v>#DIV/0!</v>
      </c>
      <c r="Z21" s="3"/>
      <c r="AA21" s="276">
        <f>1000000000*MOR!Q21/SUM(KMA.FROT!$B22:$T22)</f>
        <v>0</v>
      </c>
      <c r="AB21" s="276">
        <f>1000000000*MOR!R21/SUM(KMA.FROT!$B59:$T59)</f>
        <v>7.5377412184329501E-2</v>
      </c>
      <c r="AC21" s="276">
        <f>1000000000*MOR!S21/SUM(KMA.FROT!$B96:$T96)</f>
        <v>7.0008094468645615E-2</v>
      </c>
      <c r="AD21" s="276" t="e">
        <f>1000000000*MOR!T21/SUM(KMA.FROT!$B133:$T133)</f>
        <v>#DIV/0!</v>
      </c>
      <c r="AE21" s="276" t="e">
        <f>1000000000*MOR!U21/SUM(KMA.FROT!$B170:$T170)</f>
        <v>#DIV/0!</v>
      </c>
      <c r="AF21" s="3"/>
      <c r="AG21" s="276">
        <f>1000000000*MOR!BM21/(SUM(KMA.FROT!$B22:$C22,KMA.FROT!$H22:$I22,KMA.FROT!$T22:$T22))</f>
        <v>5.0013334619341094</v>
      </c>
      <c r="AH21" s="276">
        <f>1000000000*MOR!BN21/(SUM(KMA.FROT!$B59:$C59,KMA.FROT!$H59:$I59,KMA.FROT!$T59:$T59))</f>
        <v>5.5887830039476416</v>
      </c>
      <c r="AI21" s="276">
        <f>1000000000*MOR!BO21/(SUM(KMA.FROT!$B96:$C96,KMA.FROT!$H96:$I96,KMA.FROT!$T96:$T96))</f>
        <v>7.8389439385368016</v>
      </c>
      <c r="AJ21" s="276" t="e">
        <f>1000000000*MOR!BP21/(SUM(KMA.FROT!$B133:$C133,KMA.FROT!$H133:$I133,KMA.FROT!$T133:$T133))</f>
        <v>#DIV/0!</v>
      </c>
      <c r="AK21" s="276" t="e">
        <f>1000000000*MOR!BQ21/(SUM(KMA.FROT!$B170:$C170,KMA.FROT!$H170:$I170,KMA.FROT!$T170:$T170))</f>
        <v>#DIV/0!</v>
      </c>
      <c r="AL21" s="3"/>
      <c r="AM21" s="276">
        <f>1000000000*MOR!AF21/SUM(KMA.FROT!$J22:$L22)</f>
        <v>2.851805824862105</v>
      </c>
      <c r="AN21" s="276">
        <f>1000000000*MOR!AG21/SUM(KMA.FROT!$J59:$L59)</f>
        <v>0.9689917927697671</v>
      </c>
      <c r="AO21" s="276">
        <f>1000000000*MOR!AH21/SUM(KMA.FROT!$J96:$L96)</f>
        <v>6.730721857826607</v>
      </c>
      <c r="AP21" s="276" t="e">
        <f>1000000000*MOR!AI21/SUM(KMA.FROT!$J133:$L133)</f>
        <v>#DIV/0!</v>
      </c>
      <c r="AQ21" s="276" t="e">
        <f>1000000000*MOR!AJ21/SUM(KMA.FROT!$J170:$L170)</f>
        <v>#DIV/0!</v>
      </c>
      <c r="AR21" s="3"/>
      <c r="AS21" s="276">
        <f>1000000000*MOR!AK21/SUM(KMA.FROT!$M22:$O22)</f>
        <v>0</v>
      </c>
      <c r="AT21" s="276">
        <f>1000000000*MOR!AL21/SUM(KMA.FROT!$M59:$O59)</f>
        <v>1.5518747774749233</v>
      </c>
      <c r="AU21" s="157">
        <f>1000000000*MOR!AM21/SUM(KMA.FROT!$M96:$O96)</f>
        <v>0</v>
      </c>
      <c r="AV21" s="276" t="e">
        <f>1000000000*MOR!AN21/SUM(KMA.FROT!$M133:$O133)</f>
        <v>#DIV/0!</v>
      </c>
      <c r="AW21" s="276" t="e">
        <f>1000000000*MOR!AO21/SUM(KMA.FROT!$M170:$O170)</f>
        <v>#DIV/0!</v>
      </c>
      <c r="AX21" s="3"/>
      <c r="AY21" s="276">
        <f>1000000000*MOR!AU21/SUM(KMA.FROT!$B22:$T22)</f>
        <v>10.736015148086729</v>
      </c>
      <c r="AZ21" s="276">
        <f>1000000000*MOR!AV21/SUM(KMA.FROT!$B59:$T59)</f>
        <v>12.437273010414369</v>
      </c>
      <c r="BA21" s="276">
        <f>1000000000*MOR!AW21/SUM(KMA.FROT!$B96:$T96)</f>
        <v>9.2410684698612222</v>
      </c>
      <c r="BB21" s="276" t="e">
        <f>1000000000*MOR!AX21/SUM(KMA.FROT!$B133:$T133)</f>
        <v>#DIV/0!</v>
      </c>
      <c r="BC21" s="276" t="e">
        <f>1000000000*MOR!AY21/SUM(KMA.FROT!$B170:$T170)</f>
        <v>#DIV/0!</v>
      </c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</row>
    <row r="22" spans="1:187" s="273" customFormat="1">
      <c r="A22" s="73" t="s">
        <v>32</v>
      </c>
      <c r="B22" s="3"/>
      <c r="C22" s="276">
        <f>1000000000*MOR!BA22/SUM(KMA.FROT!$B23:$T23)</f>
        <v>45.88243400055304</v>
      </c>
      <c r="D22" s="276">
        <f>1000000000*MOR!BB22/SUM(KMA.FROT!$B60:$T60)</f>
        <v>47.483551650493702</v>
      </c>
      <c r="E22" s="276">
        <f>1000000000*MOR!BC22/SUM(KMA.FROT!$B97:$T97)</f>
        <v>47.383327569840837</v>
      </c>
      <c r="F22" s="276" t="e">
        <f>1000000000*MOR!BD22/SUM(KMA.FROT!$B134:$T134)</f>
        <v>#DIV/0!</v>
      </c>
      <c r="G22" s="276" t="e">
        <f>1000000000*MOR!BE22/SUM(KMA.FROT!$B171:$T171)</f>
        <v>#DIV/0!</v>
      </c>
      <c r="H22" s="3"/>
      <c r="I22" s="276">
        <f>1000000000*MOR!B22/SUM(KMA.FROT!B23:T23)</f>
        <v>6.0097898439011539</v>
      </c>
      <c r="J22" s="276">
        <f>1000000000*MOR!C22/SUM(KMA.FROT!$B60:$T60)</f>
        <v>6.0590990387348738</v>
      </c>
      <c r="K22" s="276">
        <f>1000000000*MOR!E22/SUM(KMA.FROT!$B97:$T97)</f>
        <v>0</v>
      </c>
      <c r="L22" s="276" t="e">
        <f>1000000000*MOR!#REF!/SUM(KMA.FROT!$B134:$T134)</f>
        <v>#REF!</v>
      </c>
      <c r="M22" s="276" t="e">
        <f>1000000000*MOR!F22/SUM(KMA.FROT!$B171:$T171)</f>
        <v>#DIV/0!</v>
      </c>
      <c r="N22" s="3"/>
      <c r="O22" s="276">
        <f>1000000000*MOR!G22/SUM(KMA.FROT!$B23:$T23)</f>
        <v>2.3114576322696747</v>
      </c>
      <c r="P22" s="276">
        <f>1000000000*MOR!H22/SUM(KMA.FROT!$B60:$T60)</f>
        <v>1.607516071501089</v>
      </c>
      <c r="Q22" s="276">
        <f>1000000000*MOR!I22/SUM(KMA.FROT!$B97:$T97)</f>
        <v>2.5383925483843308</v>
      </c>
      <c r="R22" s="276" t="e">
        <f>1000000000*MOR!J22/SUM(KMA.FROT!$B134:$T134)</f>
        <v>#DIV/0!</v>
      </c>
      <c r="S22" s="276" t="e">
        <f>1000000000*MOR!K22/SUM(KMA.FROT!$B171:$T171)</f>
        <v>#DIV/0!</v>
      </c>
      <c r="T22" s="3"/>
      <c r="U22" s="276">
        <f>1000000000*MOR!L22/SUM(KMA.FROT!$D23:$G23)</f>
        <v>66.631979069776392</v>
      </c>
      <c r="V22" s="276">
        <f>1000000000*MOR!M22/SUM(KMA.FROT!$D60:$G60)</f>
        <v>75.249396723937849</v>
      </c>
      <c r="W22" s="276">
        <f>1000000000*MOR!N22/SUM(KMA.FROT!$D97:$G97)</f>
        <v>80.200981297450539</v>
      </c>
      <c r="X22" s="157">
        <f>1000000000*MOR!O22/SUM(KMA.FROT!$D134:$G134)</f>
        <v>0</v>
      </c>
      <c r="Y22" s="276" t="e">
        <f>1000000000*MOR!P22/SUM(KMA.FROT!$D171:$G171)</f>
        <v>#DIV/0!</v>
      </c>
      <c r="Z22" s="3"/>
      <c r="AA22" s="276">
        <f>1000000000*MOR!Q22/SUM(KMA.FROT!$B23:$T23)</f>
        <v>0</v>
      </c>
      <c r="AB22" s="276">
        <f>1000000000*MOR!R22/SUM(KMA.FROT!$B60:$T60)</f>
        <v>0.24731016484632137</v>
      </c>
      <c r="AC22" s="276">
        <f>1000000000*MOR!S22/SUM(KMA.FROT!$B97:$T97)</f>
        <v>0</v>
      </c>
      <c r="AD22" s="276" t="e">
        <f>1000000000*MOR!T22/SUM(KMA.FROT!$B134:$T134)</f>
        <v>#DIV/0!</v>
      </c>
      <c r="AE22" s="276" t="e">
        <f>1000000000*MOR!U22/SUM(KMA.FROT!$B171:$T171)</f>
        <v>#DIV/0!</v>
      </c>
      <c r="AF22" s="3"/>
      <c r="AG22" s="276">
        <f>1000000000*MOR!BM22/(SUM(KMA.FROT!$B23:$C23,KMA.FROT!$H23:$I23,KMA.FROT!$T23:$T23))</f>
        <v>14.504608874215876</v>
      </c>
      <c r="AH22" s="276">
        <f>1000000000*MOR!BN22/(SUM(KMA.FROT!$B60:$C60,KMA.FROT!$H60:$I60,KMA.FROT!$T60:$T60))</f>
        <v>14.547252161321609</v>
      </c>
      <c r="AI22" s="276">
        <f>1000000000*MOR!BO22/(SUM(KMA.FROT!$B97:$C97,KMA.FROT!$H97:$I97,KMA.FROT!$T97:$T97))</f>
        <v>15.067610094103326</v>
      </c>
      <c r="AJ22" s="276" t="e">
        <f>1000000000*MOR!BP22/(SUM(KMA.FROT!$B134:$C134,KMA.FROT!$H134:$I134,KMA.FROT!$T134:$T134))</f>
        <v>#DIV/0!</v>
      </c>
      <c r="AK22" s="276" t="e">
        <f>1000000000*MOR!BQ22/(SUM(KMA.FROT!$B171:$C171,KMA.FROT!$H171:$I171,KMA.FROT!$T171:$T171))</f>
        <v>#DIV/0!</v>
      </c>
      <c r="AL22" s="3"/>
      <c r="AM22" s="276">
        <f>1000000000*MOR!AF22/SUM(KMA.FROT!$J23:$L23)</f>
        <v>20.915163590861887</v>
      </c>
      <c r="AN22" s="276">
        <f>1000000000*MOR!AG22/SUM(KMA.FROT!$J60:$L60)</f>
        <v>11.72339105624407</v>
      </c>
      <c r="AO22" s="276">
        <f>1000000000*MOR!AH22/SUM(KMA.FROT!$J97:$L97)</f>
        <v>23.867806156645511</v>
      </c>
      <c r="AP22" s="276" t="e">
        <f>1000000000*MOR!AI22/SUM(KMA.FROT!$J134:$L134)</f>
        <v>#DIV/0!</v>
      </c>
      <c r="AQ22" s="276" t="e">
        <f>1000000000*MOR!AJ22/SUM(KMA.FROT!$J171:$L171)</f>
        <v>#DIV/0!</v>
      </c>
      <c r="AR22" s="3"/>
      <c r="AS22" s="276">
        <f>1000000000*MOR!AK22/SUM(KMA.FROT!$M23:$O23)</f>
        <v>4.5869720287061551</v>
      </c>
      <c r="AT22" s="276">
        <f>1000000000*MOR!AL22/SUM(KMA.FROT!$M60:$O60)</f>
        <v>0</v>
      </c>
      <c r="AU22" s="157">
        <f>1000000000*MOR!AM22/SUM(KMA.FROT!$M97:$O97)</f>
        <v>0</v>
      </c>
      <c r="AV22" s="276" t="e">
        <f>1000000000*MOR!AN22/SUM(KMA.FROT!$M134:$O134)</f>
        <v>#DIV/0!</v>
      </c>
      <c r="AW22" s="276" t="e">
        <f>1000000000*MOR!AO22/SUM(KMA.FROT!$M171:$O171)</f>
        <v>#DIV/0!</v>
      </c>
      <c r="AX22" s="3"/>
      <c r="AY22" s="276">
        <f>1000000000*MOR!AU22/SUM(KMA.FROT!$B23:$T23)</f>
        <v>0.11557288161348374</v>
      </c>
      <c r="AZ22" s="276">
        <f>1000000000*MOR!AV22/SUM(KMA.FROT!$B60:$T60)</f>
        <v>0.24731016484632137</v>
      </c>
      <c r="BA22" s="276">
        <f>1000000000*MOR!AW22/SUM(KMA.FROT!$B97:$T97)</f>
        <v>0.12087583563734908</v>
      </c>
      <c r="BB22" s="276" t="e">
        <f>1000000000*MOR!AX22/SUM(KMA.FROT!$B134:$T134)</f>
        <v>#DIV/0!</v>
      </c>
      <c r="BC22" s="276" t="e">
        <f>1000000000*MOR!AY22/SUM(KMA.FROT!$B171:$T171)</f>
        <v>#DIV/0!</v>
      </c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</row>
    <row r="23" spans="1:187" s="274" customFormat="1">
      <c r="A23" s="75" t="s">
        <v>40</v>
      </c>
      <c r="B23" s="3"/>
      <c r="C23" s="253">
        <f>1000000000*MOR!BA23/SUM(KMA.FROT!$B24:$T24)</f>
        <v>21.817140422410354</v>
      </c>
      <c r="D23" s="253">
        <f>1000000000*MOR!BB23/SUM(KMA.FROT!$B61:$T61)</f>
        <v>24.149692331095927</v>
      </c>
      <c r="E23" s="253">
        <f>1000000000*MOR!BC23/SUM(KMA.FROT!$B98:$T98)</f>
        <v>23.37934617354874</v>
      </c>
      <c r="F23" s="253" t="e">
        <f>1000000000*MOR!BD23/SUM(KMA.FROT!$B135:$T135)</f>
        <v>#DIV/0!</v>
      </c>
      <c r="G23" s="253" t="e">
        <f>1000000000*MOR!BE23/SUM(KMA.FROT!$B172:$T172)</f>
        <v>#DIV/0!</v>
      </c>
      <c r="H23" s="3"/>
      <c r="I23" s="253">
        <f>1000000000*MOR!B23/SUM(KMA.FROT!B24:T24)</f>
        <v>4.6531952427826253</v>
      </c>
      <c r="J23" s="253">
        <f>1000000000*MOR!C23/SUM(KMA.FROT!$B61:$T61)</f>
        <v>4.7477699632098176</v>
      </c>
      <c r="K23" s="253">
        <f>1000000000*MOR!E23/SUM(KMA.FROT!$B98:$T98)</f>
        <v>0</v>
      </c>
      <c r="L23" s="253" t="e">
        <f>1000000000*MOR!#REF!/SUM(KMA.FROT!$B135:$T135)</f>
        <v>#REF!</v>
      </c>
      <c r="M23" s="253" t="e">
        <f>1000000000*MOR!F23/SUM(KMA.FROT!$B172:$T172)</f>
        <v>#DIV/0!</v>
      </c>
      <c r="N23" s="3"/>
      <c r="O23" s="253">
        <f>1000000000*MOR!G23/SUM(KMA.FROT!$B24:$T24)</f>
        <v>0.89679762860901502</v>
      </c>
      <c r="P23" s="253">
        <f>1000000000*MOR!H23/SUM(KMA.FROT!$B61:$T61)</f>
        <v>1.1609763206098873</v>
      </c>
      <c r="Q23" s="253">
        <f>1000000000*MOR!I23/SUM(KMA.FROT!$B98:$T98)</f>
        <v>1.0426758555601059</v>
      </c>
      <c r="R23" s="253" t="e">
        <f>1000000000*MOR!J23/SUM(KMA.FROT!$B135:$T135)</f>
        <v>#DIV/0!</v>
      </c>
      <c r="S23" s="253" t="e">
        <f>1000000000*MOR!K23/SUM(KMA.FROT!$B172:$T172)</f>
        <v>#DIV/0!</v>
      </c>
      <c r="T23" s="3"/>
      <c r="U23" s="253">
        <f>1000000000*MOR!L23/SUM(KMA.FROT!$D24:$G24)</f>
        <v>25.605619789834563</v>
      </c>
      <c r="V23" s="253">
        <f>1000000000*MOR!M23/SUM(KMA.FROT!$D61:$G61)</f>
        <v>29.993548339027456</v>
      </c>
      <c r="W23" s="253">
        <f>1000000000*MOR!N23/SUM(KMA.FROT!$D98:$G98)</f>
        <v>49.376271198567359</v>
      </c>
      <c r="X23" s="275">
        <f>1000000000*MOR!O23/SUM(KMA.FROT!$D135:$G135)</f>
        <v>0</v>
      </c>
      <c r="Y23" s="253" t="e">
        <f>1000000000*MOR!P23/SUM(KMA.FROT!$D172:$G172)</f>
        <v>#DIV/0!</v>
      </c>
      <c r="Z23" s="3"/>
      <c r="AA23" s="253">
        <f>1000000000*MOR!Q23/SUM(KMA.FROT!$B24:$T24)</f>
        <v>2.3265976213913128E-2</v>
      </c>
      <c r="AB23" s="253">
        <f>1000000000*MOR!R23/SUM(KMA.FROT!$B61:$T61)</f>
        <v>2.0772936154053651E-2</v>
      </c>
      <c r="AC23" s="253">
        <f>1000000000*MOR!S23/SUM(KMA.FROT!$B98:$T98)</f>
        <v>2.9790738730288736E-2</v>
      </c>
      <c r="AD23" s="253" t="e">
        <f>1000000000*MOR!T23/SUM(KMA.FROT!$B135:$T135)</f>
        <v>#DIV/0!</v>
      </c>
      <c r="AE23" s="253" t="e">
        <f>1000000000*MOR!U23/SUM(KMA.FROT!$B172:$T172)</f>
        <v>#DIV/0!</v>
      </c>
      <c r="AF23" s="3"/>
      <c r="AG23" s="253">
        <f>1000000000*MOR!BM23/(SUM(KMA.FROT!$B24:$C24,KMA.FROT!$H24:$I24,KMA.FROT!$T24:$T24))</f>
        <v>9.2041605744724837</v>
      </c>
      <c r="AH23" s="253">
        <f>1000000000*MOR!BN23/(SUM(KMA.FROT!$B61:$C61,KMA.FROT!$H61:$I61,KMA.FROT!$T61:$T61))</f>
        <v>9.7056898030195438</v>
      </c>
      <c r="AI23" s="253">
        <f>1000000000*MOR!BO23/(SUM(KMA.FROT!$B98:$C98,KMA.FROT!$H98:$I98,KMA.FROT!$T98:$T98))</f>
        <v>9.1287409232960375</v>
      </c>
      <c r="AJ23" s="253" t="e">
        <f>1000000000*MOR!BP23/(SUM(KMA.FROT!$B135:$C135,KMA.FROT!$H135:$I135,KMA.FROT!$T135:$T135))</f>
        <v>#DIV/0!</v>
      </c>
      <c r="AK23" s="253" t="e">
        <f>1000000000*MOR!BQ23/(SUM(KMA.FROT!$B172:$C172,KMA.FROT!$H172:$I172,KMA.FROT!$T172:$T172))</f>
        <v>#DIV/0!</v>
      </c>
      <c r="AL23" s="3"/>
      <c r="AM23" s="253">
        <f>1000000000*MOR!AF23/SUM(KMA.FROT!$J24:$L24)</f>
        <v>5.5513408223564689</v>
      </c>
      <c r="AN23" s="253">
        <f>1000000000*MOR!AG23/SUM(KMA.FROT!$J61:$L61)</f>
        <v>5.0412485407275271</v>
      </c>
      <c r="AO23" s="253">
        <f>1000000000*MOR!AH23/SUM(KMA.FROT!$J98:$L98)</f>
        <v>6.0478433400375122</v>
      </c>
      <c r="AP23" s="253" t="e">
        <f>1000000000*MOR!AI23/SUM(KMA.FROT!$J135:$L135)</f>
        <v>#DIV/0!</v>
      </c>
      <c r="AQ23" s="253" t="e">
        <f>1000000000*MOR!AJ23/SUM(KMA.FROT!$J172:$L172)</f>
        <v>#DIV/0!</v>
      </c>
      <c r="AR23" s="3"/>
      <c r="AS23" s="253">
        <f>1000000000*MOR!AK23/SUM(KMA.FROT!$M24:$O24)</f>
        <v>2.3961130453548187</v>
      </c>
      <c r="AT23" s="253">
        <f>1000000000*MOR!AL23/SUM(KMA.FROT!$M61:$O61)</f>
        <v>2.6990177345822599</v>
      </c>
      <c r="AU23" s="275">
        <f>1000000000*MOR!AM23/SUM(KMA.FROT!$M98:$O98)</f>
        <v>0.35500596899695697</v>
      </c>
      <c r="AV23" s="253" t="e">
        <f>1000000000*MOR!AN23/SUM(KMA.FROT!$M135:$O135)</f>
        <v>#DIV/0!</v>
      </c>
      <c r="AW23" s="253" t="e">
        <f>1000000000*MOR!AO23/SUM(KMA.FROT!$M172:$O172)</f>
        <v>#DIV/0!</v>
      </c>
      <c r="AX23" s="3"/>
      <c r="AY23" s="253">
        <f>1000000000*MOR!AU23/SUM(KMA.FROT!$B24:$T24)</f>
        <v>3.8833029389767728</v>
      </c>
      <c r="AZ23" s="253">
        <f>1000000000*MOR!AV23/SUM(KMA.FROT!$B61:$T61)</f>
        <v>4.4500245450017148</v>
      </c>
      <c r="BA23" s="253">
        <f>1000000000*MOR!AW23/SUM(KMA.FROT!$B98:$T98)</f>
        <v>4.1898546114241801</v>
      </c>
      <c r="BB23" s="253" t="e">
        <f>1000000000*MOR!AX23/SUM(KMA.FROT!$B135:$T135)</f>
        <v>#DIV/0!</v>
      </c>
      <c r="BC23" s="253" t="e">
        <f>1000000000*MOR!AY23/SUM(KMA.FROT!$B172:$T172)</f>
        <v>#DIV/0!</v>
      </c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</row>
    <row r="24" spans="1:187" s="273" customFormat="1">
      <c r="A24" s="73" t="s">
        <v>26</v>
      </c>
      <c r="B24" s="3"/>
      <c r="C24" s="276">
        <f>1000000000*MOR!BA24/SUM(KMA.FROT!$B25:$T25)</f>
        <v>37.602325145225912</v>
      </c>
      <c r="D24" s="276">
        <f>1000000000*MOR!BB24/SUM(KMA.FROT!$B62:$T62)</f>
        <v>38.914485023540358</v>
      </c>
      <c r="E24" s="276">
        <f>1000000000*MOR!BC24/SUM(KMA.FROT!$B99:$T99)</f>
        <v>33.704470854050996</v>
      </c>
      <c r="F24" s="276" t="e">
        <f>1000000000*MOR!BD24/SUM(KMA.FROT!$B136:$T136)</f>
        <v>#DIV/0!</v>
      </c>
      <c r="G24" s="276" t="e">
        <f>1000000000*MOR!BE24/SUM(KMA.FROT!$B173:$T173)</f>
        <v>#DIV/0!</v>
      </c>
      <c r="H24" s="3"/>
      <c r="I24" s="276">
        <f>1000000000*MOR!B24/SUM(KMA.FROT!B25:T25)</f>
        <v>5.6777020749082832</v>
      </c>
      <c r="J24" s="276">
        <f>1000000000*MOR!C24/SUM(KMA.FROT!$B62:$T62)</f>
        <v>3.7012456032957801</v>
      </c>
      <c r="K24" s="276">
        <f>1000000000*MOR!E24/SUM(KMA.FROT!$B99:$T99)</f>
        <v>0</v>
      </c>
      <c r="L24" s="276" t="e">
        <f>1000000000*MOR!#REF!/SUM(KMA.FROT!$B136:$T136)</f>
        <v>#REF!</v>
      </c>
      <c r="M24" s="276" t="e">
        <f>1000000000*MOR!F24/SUM(KMA.FROT!$B173:$T173)</f>
        <v>#DIV/0!</v>
      </c>
      <c r="N24" s="3"/>
      <c r="O24" s="276">
        <f>1000000000*MOR!G24/SUM(KMA.FROT!$B25:$T25)</f>
        <v>1.0458924874831048</v>
      </c>
      <c r="P24" s="276">
        <f>1000000000*MOR!H24/SUM(KMA.FROT!$B62:$T62)</f>
        <v>1.8506228016478901</v>
      </c>
      <c r="Q24" s="276">
        <f>1000000000*MOR!I24/SUM(KMA.FROT!$B99:$T99)</f>
        <v>1.8070975644940059</v>
      </c>
      <c r="R24" s="276" t="e">
        <f>1000000000*MOR!J24/SUM(KMA.FROT!$B136:$T136)</f>
        <v>#DIV/0!</v>
      </c>
      <c r="S24" s="276" t="e">
        <f>1000000000*MOR!K24/SUM(KMA.FROT!$B173:$T173)</f>
        <v>#DIV/0!</v>
      </c>
      <c r="T24" s="3"/>
      <c r="U24" s="276">
        <f>1000000000*MOR!L24/SUM(KMA.FROT!$D25:$G25)</f>
        <v>37.014769556890755</v>
      </c>
      <c r="V24" s="276">
        <f>1000000000*MOR!M24/SUM(KMA.FROT!$D62:$G62)</f>
        <v>40.550752051556678</v>
      </c>
      <c r="W24" s="276">
        <f>1000000000*MOR!N24/SUM(KMA.FROT!$D99:$G99)</f>
        <v>53.298907590461255</v>
      </c>
      <c r="X24" s="157">
        <f>1000000000*MOR!O24/SUM(KMA.FROT!$D136:$G136)</f>
        <v>0</v>
      </c>
      <c r="Y24" s="276" t="e">
        <f>1000000000*MOR!P24/SUM(KMA.FROT!$D173:$G173)</f>
        <v>#DIV/0!</v>
      </c>
      <c r="Z24" s="3"/>
      <c r="AA24" s="276">
        <f>1000000000*MOR!Q24/SUM(KMA.FROT!$B25:$T25)</f>
        <v>0.14941321249758638</v>
      </c>
      <c r="AB24" s="276">
        <f>1000000000*MOR!R24/SUM(KMA.FROT!$B62:$T62)</f>
        <v>0</v>
      </c>
      <c r="AC24" s="276">
        <f>1000000000*MOR!S24/SUM(KMA.FROT!$B99:$T99)</f>
        <v>0</v>
      </c>
      <c r="AD24" s="276" t="e">
        <f>1000000000*MOR!T24/SUM(KMA.FROT!$B136:$T136)</f>
        <v>#DIV/0!</v>
      </c>
      <c r="AE24" s="276" t="e">
        <f>1000000000*MOR!U24/SUM(KMA.FROT!$B173:$T173)</f>
        <v>#DIV/0!</v>
      </c>
      <c r="AF24" s="3"/>
      <c r="AG24" s="276">
        <f>1000000000*MOR!BM24/(SUM(KMA.FROT!$B25:$C25,KMA.FROT!$H25:$I25,KMA.FROT!$T25:$T25))</f>
        <v>15.54541135285044</v>
      </c>
      <c r="AH24" s="276">
        <f>1000000000*MOR!BN24/(SUM(KMA.FROT!$B62:$C62,KMA.FROT!$H62:$I62,KMA.FROT!$T62:$T62))</f>
        <v>10.958971407483702</v>
      </c>
      <c r="AI24" s="276">
        <f>1000000000*MOR!BO24/(SUM(KMA.FROT!$B99:$C99,KMA.FROT!$H99:$I99,KMA.FROT!$T99:$T99))</f>
        <v>18.870372848539702</v>
      </c>
      <c r="AJ24" s="276" t="e">
        <f>1000000000*MOR!BP24/(SUM(KMA.FROT!$B136:$C136,KMA.FROT!$H136:$I136,KMA.FROT!$T136:$T136))</f>
        <v>#DIV/0!</v>
      </c>
      <c r="AK24" s="276" t="e">
        <f>1000000000*MOR!BQ24/(SUM(KMA.FROT!$B173:$C173,KMA.FROT!$H173:$I173,KMA.FROT!$T173:$T173))</f>
        <v>#DIV/0!</v>
      </c>
      <c r="AL24" s="3"/>
      <c r="AM24" s="276">
        <f>1000000000*MOR!AF24/SUM(KMA.FROT!$J25:$L25)</f>
        <v>2.4948540060202928</v>
      </c>
      <c r="AN24" s="276">
        <f>1000000000*MOR!AG24/SUM(KMA.FROT!$J62:$L62)</f>
        <v>2.5221801896103218</v>
      </c>
      <c r="AO24" s="276">
        <f>1000000000*MOR!AH24/SUM(KMA.FROT!$J99:$L99)</f>
        <v>8.7601946871167939</v>
      </c>
      <c r="AP24" s="276" t="e">
        <f>1000000000*MOR!AI24/SUM(KMA.FROT!$J136:$L136)</f>
        <v>#DIV/0!</v>
      </c>
      <c r="AQ24" s="276" t="e">
        <f>1000000000*MOR!AJ24/SUM(KMA.FROT!$J173:$L173)</f>
        <v>#DIV/0!</v>
      </c>
      <c r="AR24" s="3"/>
      <c r="AS24" s="276">
        <f>1000000000*MOR!AK24/SUM(KMA.FROT!$M25:$O25)</f>
        <v>0.65231350729095772</v>
      </c>
      <c r="AT24" s="276">
        <f>1000000000*MOR!AL24/SUM(KMA.FROT!$M62:$O62)</f>
        <v>0.64964137628779972</v>
      </c>
      <c r="AU24" s="157">
        <f>1000000000*MOR!AM24/SUM(KMA.FROT!$M99:$O99)</f>
        <v>0</v>
      </c>
      <c r="AV24" s="276" t="e">
        <f>1000000000*MOR!AN24/SUM(KMA.FROT!$M136:$O136)</f>
        <v>#DIV/0!</v>
      </c>
      <c r="AW24" s="276" t="e">
        <f>1000000000*MOR!AO24/SUM(KMA.FROT!$M173:$O173)</f>
        <v>#DIV/0!</v>
      </c>
      <c r="AX24" s="3"/>
      <c r="AY24" s="276">
        <f>1000000000*MOR!AU24/SUM(KMA.FROT!$B25:$T25)</f>
        <v>11.803643787309325</v>
      </c>
      <c r="AZ24" s="276">
        <f>1000000000*MOR!AV24/SUM(KMA.FROT!$B62:$T62)</f>
        <v>15.421856680399085</v>
      </c>
      <c r="BA24" s="276">
        <f>1000000000*MOR!AW24/SUM(KMA.FROT!$B99:$T99)</f>
        <v>3.4460930299653136</v>
      </c>
      <c r="BB24" s="276" t="e">
        <f>1000000000*MOR!AX24/SUM(KMA.FROT!$B136:$T136)</f>
        <v>#DIV/0!</v>
      </c>
      <c r="BC24" s="276" t="e">
        <f>1000000000*MOR!AY24/SUM(KMA.FROT!$B173:$T173)</f>
        <v>#DIV/0!</v>
      </c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</row>
    <row r="25" spans="1:187" s="273" customFormat="1">
      <c r="A25" s="73" t="s">
        <v>18</v>
      </c>
      <c r="B25" s="3"/>
      <c r="C25" s="276">
        <f>1000000000*MOR!BA25/SUM(KMA.FROT!$B26:$T26)</f>
        <v>29.166243174263506</v>
      </c>
      <c r="D25" s="276">
        <f>1000000000*MOR!BB25/SUM(KMA.FROT!$B63:$T63)</f>
        <v>28.759804291809182</v>
      </c>
      <c r="E25" s="276">
        <f>1000000000*MOR!BC25/SUM(KMA.FROT!$B100:$T100)</f>
        <v>27.818665071285992</v>
      </c>
      <c r="F25" s="276" t="e">
        <f>1000000000*MOR!BD25/SUM(KMA.FROT!$B137:$T137)</f>
        <v>#DIV/0!</v>
      </c>
      <c r="G25" s="276" t="e">
        <f>1000000000*MOR!BE25/SUM(KMA.FROT!$B174:$T174)</f>
        <v>#DIV/0!</v>
      </c>
      <c r="H25" s="3"/>
      <c r="I25" s="276">
        <f>1000000000*MOR!B25/SUM(KMA.FROT!B26:T26)</f>
        <v>4.4885293815958978</v>
      </c>
      <c r="J25" s="276">
        <f>1000000000*MOR!C25/SUM(KMA.FROT!$B63:$T63)</f>
        <v>4.0325616643189068</v>
      </c>
      <c r="K25" s="276">
        <f>1000000000*MOR!E25/SUM(KMA.FROT!$B100:$T100)</f>
        <v>0</v>
      </c>
      <c r="L25" s="276" t="e">
        <f>1000000000*MOR!#REF!/SUM(KMA.FROT!$B137:$T137)</f>
        <v>#REF!</v>
      </c>
      <c r="M25" s="276" t="e">
        <f>1000000000*MOR!F25/SUM(KMA.FROT!$B174:$T174)</f>
        <v>#DIV/0!</v>
      </c>
      <c r="N25" s="3"/>
      <c r="O25" s="276">
        <f>1000000000*MOR!G25/SUM(KMA.FROT!$B26:$T26)</f>
        <v>1.0393520904105253</v>
      </c>
      <c r="P25" s="276">
        <f>1000000000*MOR!H25/SUM(KMA.FROT!$B63:$T63)</f>
        <v>1.247483104789302</v>
      </c>
      <c r="Q25" s="276">
        <f>1000000000*MOR!I25/SUM(KMA.FROT!$B100:$T100)</f>
        <v>1.070945193678815</v>
      </c>
      <c r="R25" s="276" t="e">
        <f>1000000000*MOR!J25/SUM(KMA.FROT!$B137:$T137)</f>
        <v>#DIV/0!</v>
      </c>
      <c r="S25" s="276" t="e">
        <f>1000000000*MOR!K25/SUM(KMA.FROT!$B174:$T174)</f>
        <v>#DIV/0!</v>
      </c>
      <c r="T25" s="3"/>
      <c r="U25" s="276">
        <f>1000000000*MOR!L25/SUM(KMA.FROT!$D26:$G26)</f>
        <v>21.812416364829257</v>
      </c>
      <c r="V25" s="276">
        <f>1000000000*MOR!M25/SUM(KMA.FROT!$D63:$G63)</f>
        <v>21.558932807353212</v>
      </c>
      <c r="W25" s="276">
        <f>1000000000*MOR!N25/SUM(KMA.FROT!$D100:$G100)</f>
        <v>44.006183137830376</v>
      </c>
      <c r="X25" s="157">
        <f>1000000000*MOR!O25/SUM(KMA.FROT!$D137:$G137)</f>
        <v>0</v>
      </c>
      <c r="Y25" s="276" t="e">
        <f>1000000000*MOR!P25/SUM(KMA.FROT!$D174:$G174)</f>
        <v>#DIV/0!</v>
      </c>
      <c r="Z25" s="3"/>
      <c r="AA25" s="276">
        <f>1000000000*MOR!Q25/SUM(KMA.FROT!$B26:$T26)</f>
        <v>4.5989030549138291E-2</v>
      </c>
      <c r="AB25" s="276">
        <f>1000000000*MOR!R25/SUM(KMA.FROT!$B63:$T63)</f>
        <v>3.8681646660133399E-2</v>
      </c>
      <c r="AC25" s="276">
        <f>1000000000*MOR!S25/SUM(KMA.FROT!$B100:$T100)</f>
        <v>5.1819928726394272E-2</v>
      </c>
      <c r="AD25" s="276" t="e">
        <f>1000000000*MOR!T25/SUM(KMA.FROT!$B137:$T137)</f>
        <v>#DIV/0!</v>
      </c>
      <c r="AE25" s="276" t="e">
        <f>1000000000*MOR!U25/SUM(KMA.FROT!$B174:$T174)</f>
        <v>#DIV/0!</v>
      </c>
      <c r="AF25" s="3"/>
      <c r="AG25" s="276">
        <f>1000000000*MOR!BM25/(SUM(KMA.FROT!$B26:$C26,KMA.FROT!$H26:$I26,KMA.FROT!$T26:$T26))</f>
        <v>25.459428534776336</v>
      </c>
      <c r="AH25" s="276">
        <f>1000000000*MOR!BN25/(SUM(KMA.FROT!$B63:$C63,KMA.FROT!$H63:$I63,KMA.FROT!$T63:$T63))</f>
        <v>26.036624265825143</v>
      </c>
      <c r="AI25" s="276">
        <f>1000000000*MOR!BO25/(SUM(KMA.FROT!$B100:$C100,KMA.FROT!$H100:$I100,KMA.FROT!$T100:$T100))</f>
        <v>21.307439168893417</v>
      </c>
      <c r="AJ25" s="276" t="e">
        <f>1000000000*MOR!BP25/(SUM(KMA.FROT!$B137:$C137,KMA.FROT!$H137:$I137,KMA.FROT!$T137:$T137))</f>
        <v>#DIV/0!</v>
      </c>
      <c r="AK25" s="276" t="e">
        <f>1000000000*MOR!BQ25/(SUM(KMA.FROT!$B174:$C174,KMA.FROT!$H174:$I174,KMA.FROT!$T174:$T174))</f>
        <v>#DIV/0!</v>
      </c>
      <c r="AL25" s="3"/>
      <c r="AM25" s="276">
        <f>1000000000*MOR!AF25/SUM(KMA.FROT!$J26:$L26)</f>
        <v>9.877909112244307</v>
      </c>
      <c r="AN25" s="276">
        <f>1000000000*MOR!AG25/SUM(KMA.FROT!$J63:$L63)</f>
        <v>7.7926557017698803</v>
      </c>
      <c r="AO25" s="276">
        <f>1000000000*MOR!AH25/SUM(KMA.FROT!$J100:$L100)</f>
        <v>9.2513307645689746</v>
      </c>
      <c r="AP25" s="276" t="e">
        <f>1000000000*MOR!AI25/SUM(KMA.FROT!$J137:$L137)</f>
        <v>#DIV/0!</v>
      </c>
      <c r="AQ25" s="276" t="e">
        <f>1000000000*MOR!AJ25/SUM(KMA.FROT!$J174:$L174)</f>
        <v>#DIV/0!</v>
      </c>
      <c r="AR25" s="3"/>
      <c r="AS25" s="276">
        <f>1000000000*MOR!AK25/SUM(KMA.FROT!$M26:$O26)</f>
        <v>1.9976865604235838</v>
      </c>
      <c r="AT25" s="276">
        <f>1000000000*MOR!AL25/SUM(KMA.FROT!$M63:$O63)</f>
        <v>2.7286765499544661</v>
      </c>
      <c r="AU25" s="157">
        <f>1000000000*MOR!AM25/SUM(KMA.FROT!$M100:$O100)</f>
        <v>0.40018831179958375</v>
      </c>
      <c r="AV25" s="276" t="e">
        <f>1000000000*MOR!AN25/SUM(KMA.FROT!$M137:$O137)</f>
        <v>#DIV/0!</v>
      </c>
      <c r="AW25" s="276" t="e">
        <f>1000000000*MOR!AO25/SUM(KMA.FROT!$M174:$O174)</f>
        <v>#DIV/0!</v>
      </c>
      <c r="AX25" s="3"/>
      <c r="AY25" s="276">
        <f>1000000000*MOR!AU25/SUM(KMA.FROT!$B26:$T26)</f>
        <v>2.8697155062662296</v>
      </c>
      <c r="AZ25" s="276">
        <f>1000000000*MOR!AV25/SUM(KMA.FROT!$B63:$T63)</f>
        <v>3.0365092628204717</v>
      </c>
      <c r="BA25" s="276">
        <f>1000000000*MOR!AW25/SUM(KMA.FROT!$B100:$T100)</f>
        <v>3.6878515943617258</v>
      </c>
      <c r="BB25" s="276" t="e">
        <f>1000000000*MOR!AX25/SUM(KMA.FROT!$B137:$T137)</f>
        <v>#DIV/0!</v>
      </c>
      <c r="BC25" s="276" t="e">
        <f>1000000000*MOR!AY25/SUM(KMA.FROT!$B174:$T174)</f>
        <v>#DIV/0!</v>
      </c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</row>
    <row r="26" spans="1:187" s="273" customFormat="1">
      <c r="A26" s="73" t="s">
        <v>12</v>
      </c>
      <c r="B26" s="3"/>
      <c r="C26" s="276">
        <f>1000000000*MOR!BA26/SUM(KMA.FROT!$B27:$T27)</f>
        <v>22.168273303718312</v>
      </c>
      <c r="D26" s="276">
        <f>1000000000*MOR!BB26/SUM(KMA.FROT!$B64:$T64)</f>
        <v>28.825289547843244</v>
      </c>
      <c r="E26" s="276">
        <f>1000000000*MOR!BC26/SUM(KMA.FROT!$B101:$T101)</f>
        <v>28.747034922459605</v>
      </c>
      <c r="F26" s="276" t="e">
        <f>1000000000*MOR!BD26/SUM(KMA.FROT!$B138:$T138)</f>
        <v>#DIV/0!</v>
      </c>
      <c r="G26" s="276" t="e">
        <f>1000000000*MOR!BE26/SUM(KMA.FROT!$B175:$T175)</f>
        <v>#DIV/0!</v>
      </c>
      <c r="H26" s="3"/>
      <c r="I26" s="276">
        <f>1000000000*MOR!B26/SUM(KMA.FROT!B27:T27)</f>
        <v>5.0115648405554634</v>
      </c>
      <c r="J26" s="276">
        <f>1000000000*MOR!C26/SUM(KMA.FROT!$B64:$T64)</f>
        <v>8.4442685535490725</v>
      </c>
      <c r="K26" s="276">
        <f>1000000000*MOR!E26/SUM(KMA.FROT!$B101:$T101)</f>
        <v>0</v>
      </c>
      <c r="L26" s="276" t="e">
        <f>1000000000*MOR!#REF!/SUM(KMA.FROT!$B138:$T138)</f>
        <v>#REF!</v>
      </c>
      <c r="M26" s="276" t="e">
        <f>1000000000*MOR!F26/SUM(KMA.FROT!$B175:$T175)</f>
        <v>#DIV/0!</v>
      </c>
      <c r="N26" s="3"/>
      <c r="O26" s="276">
        <f>1000000000*MOR!G26/SUM(KMA.FROT!$B27:$T27)</f>
        <v>0.82773593462627781</v>
      </c>
      <c r="P26" s="276">
        <f>1000000000*MOR!H26/SUM(KMA.FROT!$B64:$T64)</f>
        <v>0.67226215669031453</v>
      </c>
      <c r="Q26" s="276">
        <f>1000000000*MOR!I26/SUM(KMA.FROT!$B101:$T101)</f>
        <v>0.89883762511256038</v>
      </c>
      <c r="R26" s="276" t="e">
        <f>1000000000*MOR!J26/SUM(KMA.FROT!$B138:$T138)</f>
        <v>#DIV/0!</v>
      </c>
      <c r="S26" s="276" t="e">
        <f>1000000000*MOR!K26/SUM(KMA.FROT!$B175:$T175)</f>
        <v>#DIV/0!</v>
      </c>
      <c r="T26" s="3"/>
      <c r="U26" s="276">
        <f>1000000000*MOR!L26/SUM(KMA.FROT!$D27:$G27)</f>
        <v>28.262383949322292</v>
      </c>
      <c r="V26" s="276">
        <f>1000000000*MOR!M26/SUM(KMA.FROT!$D64:$G64)</f>
        <v>39.464957539003457</v>
      </c>
      <c r="W26" s="276">
        <f>1000000000*MOR!N26/SUM(KMA.FROT!$D101:$G101)</f>
        <v>45.709584813143209</v>
      </c>
      <c r="X26" s="157">
        <f>1000000000*MOR!O26/SUM(KMA.FROT!$D138:$G138)</f>
        <v>0</v>
      </c>
      <c r="Y26" s="276" t="e">
        <f>1000000000*MOR!P26/SUM(KMA.FROT!$D175:$G175)</f>
        <v>#DIV/0!</v>
      </c>
      <c r="Z26" s="3"/>
      <c r="AA26" s="276">
        <f>1000000000*MOR!Q26/SUM(KMA.FROT!$B27:$T27)</f>
        <v>1.5049744265932323E-2</v>
      </c>
      <c r="AB26" s="276">
        <f>1000000000*MOR!R26/SUM(KMA.FROT!$B64:$T64)</f>
        <v>0</v>
      </c>
      <c r="AC26" s="276">
        <f>1000000000*MOR!S26/SUM(KMA.FROT!$B101:$T101)</f>
        <v>0</v>
      </c>
      <c r="AD26" s="276" t="e">
        <f>1000000000*MOR!T26/SUM(KMA.FROT!$B138:$T138)</f>
        <v>#DIV/0!</v>
      </c>
      <c r="AE26" s="276" t="e">
        <f>1000000000*MOR!U26/SUM(KMA.FROT!$B175:$T175)</f>
        <v>#DIV/0!</v>
      </c>
      <c r="AF26" s="3"/>
      <c r="AG26" s="276">
        <f>1000000000*MOR!BM26/(SUM(KMA.FROT!$B27:$C27,KMA.FROT!$H27:$I27,KMA.FROT!$T27:$T27))</f>
        <v>3.9039049778845416</v>
      </c>
      <c r="AH26" s="276">
        <f>1000000000*MOR!BN26/(SUM(KMA.FROT!$B64:$C64,KMA.FROT!$H64:$I64,KMA.FROT!$T64:$T64))</f>
        <v>3.5520566910265194</v>
      </c>
      <c r="AI26" s="276">
        <f>1000000000*MOR!BO26/(SUM(KMA.FROT!$B101:$C101,KMA.FROT!$H101:$I101,KMA.FROT!$T101:$T101))</f>
        <v>3.7146349322729639</v>
      </c>
      <c r="AJ26" s="276" t="e">
        <f>1000000000*MOR!BP26/(SUM(KMA.FROT!$B138:$C138,KMA.FROT!$H138:$I138,KMA.FROT!$T138:$T138))</f>
        <v>#DIV/0!</v>
      </c>
      <c r="AK26" s="276" t="e">
        <f>1000000000*MOR!BQ26/(SUM(KMA.FROT!$B175:$C175,KMA.FROT!$H175:$I175,KMA.FROT!$T175:$T175))</f>
        <v>#DIV/0!</v>
      </c>
      <c r="AL26" s="3"/>
      <c r="AM26" s="276">
        <f>1000000000*MOR!AF26/SUM(KMA.FROT!$J27:$L27)</f>
        <v>2.2677456768648052</v>
      </c>
      <c r="AN26" s="276">
        <f>1000000000*MOR!AG26/SUM(KMA.FROT!$J64:$L64)</f>
        <v>2.4071211419569924</v>
      </c>
      <c r="AO26" s="276">
        <f>1000000000*MOR!AH26/SUM(KMA.FROT!$J101:$L101)</f>
        <v>2.9431423711826556</v>
      </c>
      <c r="AP26" s="276" t="e">
        <f>1000000000*MOR!AI26/SUM(KMA.FROT!$J138:$L138)</f>
        <v>#DIV/0!</v>
      </c>
      <c r="AQ26" s="276" t="e">
        <f>1000000000*MOR!AJ26/SUM(KMA.FROT!$J175:$L175)</f>
        <v>#DIV/0!</v>
      </c>
      <c r="AR26" s="3"/>
      <c r="AS26" s="276">
        <f>1000000000*MOR!AK26/SUM(KMA.FROT!$M27:$O27)</f>
        <v>2.7364165272752703</v>
      </c>
      <c r="AT26" s="276">
        <f>1000000000*MOR!AL26/SUM(KMA.FROT!$M64:$O64)</f>
        <v>2.8107057777535225</v>
      </c>
      <c r="AU26" s="157">
        <f>1000000000*MOR!AM26/SUM(KMA.FROT!$M101:$O101)</f>
        <v>0.88830065506611466</v>
      </c>
      <c r="AV26" s="276" t="e">
        <f>1000000000*MOR!AN26/SUM(KMA.FROT!$M138:$O138)</f>
        <v>#DIV/0!</v>
      </c>
      <c r="AW26" s="276" t="e">
        <f>1000000000*MOR!AO26/SUM(KMA.FROT!$M175:$O175)</f>
        <v>#DIV/0!</v>
      </c>
      <c r="AX26" s="3"/>
      <c r="AY26" s="276">
        <f>1000000000*MOR!AU26/SUM(KMA.FROT!$B27:$T27)</f>
        <v>8.9997470710275298</v>
      </c>
      <c r="AZ26" s="276">
        <f>1000000000*MOR!AV26/SUM(KMA.FROT!$B64:$T64)</f>
        <v>10.838177696885316</v>
      </c>
      <c r="BA26" s="276">
        <f>1000000000*MOR!AW26/SUM(KMA.FROT!$B101:$T101)</f>
        <v>10.376055391650258</v>
      </c>
      <c r="BB26" s="276" t="e">
        <f>1000000000*MOR!AX26/SUM(KMA.FROT!$B138:$T138)</f>
        <v>#DIV/0!</v>
      </c>
      <c r="BC26" s="276" t="e">
        <f>1000000000*MOR!AY26/SUM(KMA.FROT!$B175:$T175)</f>
        <v>#DIV/0!</v>
      </c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</row>
    <row r="27" spans="1:187" s="273" customFormat="1">
      <c r="A27" s="73" t="s">
        <v>10</v>
      </c>
      <c r="B27" s="3"/>
      <c r="C27" s="276">
        <f>1000000000*MOR!BA27/SUM(KMA.FROT!$B28:$T28)</f>
        <v>17.638489508527183</v>
      </c>
      <c r="D27" s="276">
        <f>1000000000*MOR!BB27/SUM(KMA.FROT!$B65:$T65)</f>
        <v>19.833509457461204</v>
      </c>
      <c r="E27" s="276">
        <f>1000000000*MOR!BC27/SUM(KMA.FROT!$B102:$T102)</f>
        <v>19.156555857675723</v>
      </c>
      <c r="F27" s="276" t="e">
        <f>1000000000*MOR!BD27/SUM(KMA.FROT!$B139:$T139)</f>
        <v>#DIV/0!</v>
      </c>
      <c r="G27" s="276" t="e">
        <f>1000000000*MOR!BE27/SUM(KMA.FROT!$B176:$T176)</f>
        <v>#DIV/0!</v>
      </c>
      <c r="H27" s="3"/>
      <c r="I27" s="276">
        <f>1000000000*MOR!B27/SUM(KMA.FROT!B28:T28)</f>
        <v>4.538789509415559</v>
      </c>
      <c r="J27" s="276">
        <f>1000000000*MOR!C27/SUM(KMA.FROT!$B65:$T65)</f>
        <v>4.1987706993780964</v>
      </c>
      <c r="K27" s="276">
        <f>1000000000*MOR!E27/SUM(KMA.FROT!$B102:$T102)</f>
        <v>0</v>
      </c>
      <c r="L27" s="276" t="e">
        <f>1000000000*MOR!#REF!/SUM(KMA.FROT!$B139:$T139)</f>
        <v>#REF!</v>
      </c>
      <c r="M27" s="276" t="e">
        <f>1000000000*MOR!F27/SUM(KMA.FROT!$B176:$T176)</f>
        <v>#DIV/0!</v>
      </c>
      <c r="N27" s="3"/>
      <c r="O27" s="276">
        <f>1000000000*MOR!G27/SUM(KMA.FROT!$B28:$T28)</f>
        <v>0.84317433574123024</v>
      </c>
      <c r="P27" s="276">
        <f>1000000000*MOR!H27/SUM(KMA.FROT!$B65:$T65)</f>
        <v>1.1842686587989502</v>
      </c>
      <c r="Q27" s="276">
        <f>1000000000*MOR!I27/SUM(KMA.FROT!$B102:$T102)</f>
        <v>0.99117756431467474</v>
      </c>
      <c r="R27" s="276" t="e">
        <f>1000000000*MOR!J27/SUM(KMA.FROT!$B139:$T139)</f>
        <v>#DIV/0!</v>
      </c>
      <c r="S27" s="276" t="e">
        <f>1000000000*MOR!K27/SUM(KMA.FROT!$B176:$T176)</f>
        <v>#DIV/0!</v>
      </c>
      <c r="T27" s="3"/>
      <c r="U27" s="276">
        <f>1000000000*MOR!L27/SUM(KMA.FROT!$D28:$G28)</f>
        <v>24.778815743227796</v>
      </c>
      <c r="V27" s="276">
        <f>1000000000*MOR!M27/SUM(KMA.FROT!$D65:$G65)</f>
        <v>30.543777800162619</v>
      </c>
      <c r="W27" s="276">
        <f>1000000000*MOR!N27/SUM(KMA.FROT!$D102:$G102)</f>
        <v>50.937681032888499</v>
      </c>
      <c r="X27" s="157">
        <f>1000000000*MOR!O27/SUM(KMA.FROT!$D139:$G139)</f>
        <v>0</v>
      </c>
      <c r="Y27" s="276" t="e">
        <f>1000000000*MOR!P27/SUM(KMA.FROT!$D176:$G176)</f>
        <v>#DIV/0!</v>
      </c>
      <c r="Z27" s="3"/>
      <c r="AA27" s="276">
        <f>1000000000*MOR!Q27/SUM(KMA.FROT!$B28:$T28)</f>
        <v>7.1759517935423853E-3</v>
      </c>
      <c r="AB27" s="276">
        <f>1000000000*MOR!R27/SUM(KMA.FROT!$B65:$T65)</f>
        <v>1.9937182808063135E-2</v>
      </c>
      <c r="AC27" s="276">
        <f>1000000000*MOR!S27/SUM(KMA.FROT!$B102:$T102)</f>
        <v>2.9809851558336081E-2</v>
      </c>
      <c r="AD27" s="276" t="e">
        <f>1000000000*MOR!T27/SUM(KMA.FROT!$B139:$T139)</f>
        <v>#DIV/0!</v>
      </c>
      <c r="AE27" s="276" t="e">
        <f>1000000000*MOR!U27/SUM(KMA.FROT!$B176:$T176)</f>
        <v>#DIV/0!</v>
      </c>
      <c r="AF27" s="3"/>
      <c r="AG27" s="276">
        <f>1000000000*MOR!BM27/(SUM(KMA.FROT!$B28:$C28,KMA.FROT!$H28:$I28,KMA.FROT!$T28:$T28))</f>
        <v>5.8322736049288819</v>
      </c>
      <c r="AH27" s="276">
        <f>1000000000*MOR!BN27/(SUM(KMA.FROT!$B65:$C65,KMA.FROT!$H65:$I65,KMA.FROT!$T65:$T65))</f>
        <v>6.9353067797210404</v>
      </c>
      <c r="AI27" s="276">
        <f>1000000000*MOR!BO27/(SUM(KMA.FROT!$B102:$C102,KMA.FROT!$H102:$I102,KMA.FROT!$T102:$T102))</f>
        <v>5.9434930848663319</v>
      </c>
      <c r="AJ27" s="276" t="e">
        <f>1000000000*MOR!BP27/(SUM(KMA.FROT!$B139:$C139,KMA.FROT!$H139:$I139,KMA.FROT!$T139:$T139))</f>
        <v>#DIV/0!</v>
      </c>
      <c r="AK27" s="276" t="e">
        <f>1000000000*MOR!BQ27/(SUM(KMA.FROT!$B176:$C176,KMA.FROT!$H176:$I176,KMA.FROT!$T176:$T176))</f>
        <v>#DIV/0!</v>
      </c>
      <c r="AL27" s="3"/>
      <c r="AM27" s="276">
        <f>1000000000*MOR!AF27/SUM(KMA.FROT!$J28:$L28)</f>
        <v>4.0663421657917977</v>
      </c>
      <c r="AN27" s="276">
        <f>1000000000*MOR!AG27/SUM(KMA.FROT!$J65:$L65)</f>
        <v>4.1300628934394403</v>
      </c>
      <c r="AO27" s="276">
        <f>1000000000*MOR!AH27/SUM(KMA.FROT!$J102:$L102)</f>
        <v>4.7192803794214271</v>
      </c>
      <c r="AP27" s="276" t="e">
        <f>1000000000*MOR!AI27/SUM(KMA.FROT!$J139:$L139)</f>
        <v>#DIV/0!</v>
      </c>
      <c r="AQ27" s="276" t="e">
        <f>1000000000*MOR!AJ27/SUM(KMA.FROT!$J176:$L176)</f>
        <v>#DIV/0!</v>
      </c>
      <c r="AR27" s="3"/>
      <c r="AS27" s="276">
        <f>1000000000*MOR!AK27/SUM(KMA.FROT!$M28:$O28)</f>
        <v>2.7360287240917596</v>
      </c>
      <c r="AT27" s="276">
        <f>1000000000*MOR!AL27/SUM(KMA.FROT!$M65:$O65)</f>
        <v>2.8477148658966347</v>
      </c>
      <c r="AU27" s="157">
        <f>1000000000*MOR!AM27/SUM(KMA.FROT!$M102:$O102)</f>
        <v>0.27672233470404445</v>
      </c>
      <c r="AV27" s="276" t="e">
        <f>1000000000*MOR!AN27/SUM(KMA.FROT!$M139:$O139)</f>
        <v>#DIV/0!</v>
      </c>
      <c r="AW27" s="276" t="e">
        <f>1000000000*MOR!AO27/SUM(KMA.FROT!$M176:$O176)</f>
        <v>#DIV/0!</v>
      </c>
      <c r="AX27" s="3"/>
      <c r="AY27" s="276">
        <f>1000000000*MOR!AU27/SUM(KMA.FROT!$B28:$T28)</f>
        <v>2.4721153928753519</v>
      </c>
      <c r="AZ27" s="276">
        <f>1000000000*MOR!AV27/SUM(KMA.FROT!$B65:$T65)</f>
        <v>2.6037960747330455</v>
      </c>
      <c r="BA27" s="276">
        <f>1000000000*MOR!AW27/SUM(KMA.FROT!$B102:$T102)</f>
        <v>2.988437618723192</v>
      </c>
      <c r="BB27" s="276" t="e">
        <f>1000000000*MOR!AX27/SUM(KMA.FROT!$B139:$T139)</f>
        <v>#DIV/0!</v>
      </c>
      <c r="BC27" s="276" t="e">
        <f>1000000000*MOR!AY27/SUM(KMA.FROT!$B176:$T176)</f>
        <v>#DIV/0!</v>
      </c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</row>
    <row r="28" spans="1:187" s="274" customFormat="1">
      <c r="A28" s="75" t="s">
        <v>41</v>
      </c>
      <c r="B28" s="3"/>
      <c r="C28" s="253">
        <f>1000000000*MOR!BA28/SUM(KMA.FROT!$B29:$T29)</f>
        <v>27.635408748479502</v>
      </c>
      <c r="D28" s="253">
        <f>1000000000*MOR!BB28/SUM(KMA.FROT!$B66:$T66)</f>
        <v>28.920527998441358</v>
      </c>
      <c r="E28" s="253">
        <f>1000000000*MOR!BC28/SUM(KMA.FROT!$B103:$T103)</f>
        <v>27.542161825250584</v>
      </c>
      <c r="F28" s="253" t="e">
        <f>1000000000*MOR!BD28/SUM(KMA.FROT!$B140:$T140)</f>
        <v>#DIV/0!</v>
      </c>
      <c r="G28" s="253" t="e">
        <f>1000000000*MOR!BE28/SUM(KMA.FROT!$B177:$T177)</f>
        <v>#DIV/0!</v>
      </c>
      <c r="H28" s="3"/>
      <c r="I28" s="253">
        <f>1000000000*MOR!B28/SUM(KMA.FROT!B29:T29)</f>
        <v>5.6207611013856615</v>
      </c>
      <c r="J28" s="253">
        <f>1000000000*MOR!C28/SUM(KMA.FROT!$B66:$T66)</f>
        <v>4.8441329513889686</v>
      </c>
      <c r="K28" s="253">
        <f>1000000000*MOR!E28/SUM(KMA.FROT!$B103:$T103)</f>
        <v>0</v>
      </c>
      <c r="L28" s="253" t="e">
        <f>1000000000*MOR!#REF!/SUM(KMA.FROT!$B140:$T140)</f>
        <v>#REF!</v>
      </c>
      <c r="M28" s="253" t="e">
        <f>1000000000*MOR!F28/SUM(KMA.FROT!$B177:$T177)</f>
        <v>#DIV/0!</v>
      </c>
      <c r="N28" s="3"/>
      <c r="O28" s="253">
        <f>1000000000*MOR!G28/SUM(KMA.FROT!$B29:$T29)</f>
        <v>1.7140233028950782</v>
      </c>
      <c r="P28" s="253">
        <f>1000000000*MOR!H28/SUM(KMA.FROT!$B66:$T66)</f>
        <v>1.5925156438128683</v>
      </c>
      <c r="Q28" s="253">
        <f>1000000000*MOR!I28/SUM(KMA.FROT!$B103:$T103)</f>
        <v>1.4377077168712669</v>
      </c>
      <c r="R28" s="253" t="e">
        <f>1000000000*MOR!J28/SUM(KMA.FROT!$B140:$T140)</f>
        <v>#DIV/0!</v>
      </c>
      <c r="S28" s="253" t="e">
        <f>1000000000*MOR!K28/SUM(KMA.FROT!$B177:$T177)</f>
        <v>#DIV/0!</v>
      </c>
      <c r="T28" s="3"/>
      <c r="U28" s="253">
        <f>1000000000*MOR!L28/SUM(KMA.FROT!$D29:$G29)</f>
        <v>30.641917458012248</v>
      </c>
      <c r="V28" s="253">
        <f>1000000000*MOR!M28/SUM(KMA.FROT!$D66:$G66)</f>
        <v>45.004039267720593</v>
      </c>
      <c r="W28" s="253">
        <f>1000000000*MOR!N28/SUM(KMA.FROT!$D103:$G103)</f>
        <v>45.974069973832961</v>
      </c>
      <c r="X28" s="275">
        <f>1000000000*MOR!O28/SUM(KMA.FROT!$D140:$G140)</f>
        <v>0</v>
      </c>
      <c r="Y28" s="253" t="e">
        <f>1000000000*MOR!P28/SUM(KMA.FROT!$D177:$G177)</f>
        <v>#DIV/0!</v>
      </c>
      <c r="Z28" s="3"/>
      <c r="AA28" s="253">
        <f>1000000000*MOR!Q28/SUM(KMA.FROT!$B29:$T29)</f>
        <v>2.0588868503244182E-2</v>
      </c>
      <c r="AB28" s="253">
        <f>1000000000*MOR!R28/SUM(KMA.FROT!$B66:$T66)</f>
        <v>1.664650498759096E-2</v>
      </c>
      <c r="AC28" s="253">
        <f>1000000000*MOR!S28/SUM(KMA.FROT!$B103:$T103)</f>
        <v>1.9627409104044598E-2</v>
      </c>
      <c r="AD28" s="253" t="e">
        <f>1000000000*MOR!T28/SUM(KMA.FROT!$B140:$T140)</f>
        <v>#DIV/0!</v>
      </c>
      <c r="AE28" s="253" t="e">
        <f>1000000000*MOR!U28/SUM(KMA.FROT!$B177:$T177)</f>
        <v>#DIV/0!</v>
      </c>
      <c r="AF28" s="3"/>
      <c r="AG28" s="253">
        <f>1000000000*MOR!BM28/(SUM(KMA.FROT!$B29:$C29,KMA.FROT!$H29:$I29,KMA.FROT!$T29:$T29))</f>
        <v>17.892544642395411</v>
      </c>
      <c r="AH28" s="253">
        <f>1000000000*MOR!BN28/(SUM(KMA.FROT!$B66:$C66,KMA.FROT!$H66:$I66,KMA.FROT!$T66:$T66))</f>
        <v>17.553714110228327</v>
      </c>
      <c r="AI28" s="253">
        <f>1000000000*MOR!BO28/(SUM(KMA.FROT!$B103:$C103,KMA.FROT!$H103:$I103,KMA.FROT!$T103:$T103))</f>
        <v>18.663387625187983</v>
      </c>
      <c r="AJ28" s="253" t="e">
        <f>1000000000*MOR!BP28/(SUM(KMA.FROT!$B140:$C140,KMA.FROT!$H140:$I140,KMA.FROT!$T140:$T140))</f>
        <v>#DIV/0!</v>
      </c>
      <c r="AK28" s="253" t="e">
        <f>1000000000*MOR!BQ28/(SUM(KMA.FROT!$B177:$C177,KMA.FROT!$H177:$I177,KMA.FROT!$T177:$T177))</f>
        <v>#DIV/0!</v>
      </c>
      <c r="AL28" s="3"/>
      <c r="AM28" s="253">
        <f>1000000000*MOR!AF28/SUM(KMA.FROT!$J29:$L29)</f>
        <v>8.076240616067194</v>
      </c>
      <c r="AN28" s="253">
        <f>1000000000*MOR!AG28/SUM(KMA.FROT!$J66:$L66)</f>
        <v>7.7078161454248599</v>
      </c>
      <c r="AO28" s="253">
        <f>1000000000*MOR!AH28/SUM(KMA.FROT!$J103:$L103)</f>
        <v>8.3173421976023416</v>
      </c>
      <c r="AP28" s="253" t="e">
        <f>1000000000*MOR!AI28/SUM(KMA.FROT!$J140:$L140)</f>
        <v>#DIV/0!</v>
      </c>
      <c r="AQ28" s="253" t="e">
        <f>1000000000*MOR!AJ28/SUM(KMA.FROT!$J177:$L177)</f>
        <v>#DIV/0!</v>
      </c>
      <c r="AR28" s="3"/>
      <c r="AS28" s="253">
        <f>1000000000*MOR!AK28/SUM(KMA.FROT!$M29:$O29)</f>
        <v>1.6806372806819994</v>
      </c>
      <c r="AT28" s="253">
        <f>1000000000*MOR!AL28/SUM(KMA.FROT!$M66:$O66)</f>
        <v>0.51616620111806877</v>
      </c>
      <c r="AU28" s="275">
        <f>1000000000*MOR!AM28/SUM(KMA.FROT!$M103:$O103)</f>
        <v>0.60555813620480292</v>
      </c>
      <c r="AV28" s="253" t="e">
        <f>1000000000*MOR!AN28/SUM(KMA.FROT!$M140:$O140)</f>
        <v>#DIV/0!</v>
      </c>
      <c r="AW28" s="253" t="e">
        <f>1000000000*MOR!AO28/SUM(KMA.FROT!$M177:$O177)</f>
        <v>#DIV/0!</v>
      </c>
      <c r="AX28" s="3"/>
      <c r="AY28" s="253">
        <f>1000000000*MOR!AU28/SUM(KMA.FROT!$B29:$T29)</f>
        <v>1.1581238533074854</v>
      </c>
      <c r="AZ28" s="253">
        <f>1000000000*MOR!AV28/SUM(KMA.FROT!$B66:$T66)</f>
        <v>1.997580598510915</v>
      </c>
      <c r="BA28" s="253">
        <f>1000000000*MOR!AW28/SUM(KMA.FROT!$B103:$T103)</f>
        <v>3.2581499112714036</v>
      </c>
      <c r="BB28" s="253" t="e">
        <f>1000000000*MOR!AX28/SUM(KMA.FROT!$B140:$T140)</f>
        <v>#DIV/0!</v>
      </c>
      <c r="BC28" s="253" t="e">
        <f>1000000000*MOR!AY28/SUM(KMA.FROT!$B177:$T177)</f>
        <v>#DIV/0!</v>
      </c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</row>
    <row r="29" spans="1:187" s="273" customFormat="1">
      <c r="A29" s="73" t="s">
        <v>22</v>
      </c>
      <c r="B29" s="3"/>
      <c r="C29" s="276">
        <f>1000000000*MOR!BA29/SUM(KMA.FROT!$B30:$T30)</f>
        <v>31.536498269446724</v>
      </c>
      <c r="D29" s="276">
        <f>1000000000*MOR!BB29/SUM(KMA.FROT!$B67:$T67)</f>
        <v>33.410584302774375</v>
      </c>
      <c r="E29" s="276">
        <f>1000000000*MOR!BC29/SUM(KMA.FROT!$B104:$T104)</f>
        <v>31.315751975248126</v>
      </c>
      <c r="F29" s="276" t="e">
        <f>1000000000*MOR!BD29/SUM(KMA.FROT!$B141:$T141)</f>
        <v>#DIV/0!</v>
      </c>
      <c r="G29" s="276" t="e">
        <f>1000000000*MOR!BE29/SUM(KMA.FROT!$B178:$T178)</f>
        <v>#DIV/0!</v>
      </c>
      <c r="H29" s="3"/>
      <c r="I29" s="276">
        <f>1000000000*MOR!B29/SUM(KMA.FROT!B30:T30)</f>
        <v>6.2143499747793971</v>
      </c>
      <c r="J29" s="276">
        <f>1000000000*MOR!C29/SUM(KMA.FROT!$B67:$T67)</f>
        <v>5.6618607627184758</v>
      </c>
      <c r="K29" s="276">
        <f>1000000000*MOR!E29/SUM(KMA.FROT!$B104:$T104)</f>
        <v>0</v>
      </c>
      <c r="L29" s="276" t="e">
        <f>1000000000*MOR!#REF!/SUM(KMA.FROT!$B141:$T141)</f>
        <v>#REF!</v>
      </c>
      <c r="M29" s="276" t="e">
        <f>1000000000*MOR!F29/SUM(KMA.FROT!$B178:$T178)</f>
        <v>#DIV/0!</v>
      </c>
      <c r="N29" s="3"/>
      <c r="O29" s="276">
        <f>1000000000*MOR!G29/SUM(KMA.FROT!$B30:$T30)</f>
        <v>1.8589935821989649</v>
      </c>
      <c r="P29" s="276">
        <f>1000000000*MOR!H29/SUM(KMA.FROT!$B67:$T67)</f>
        <v>1.7518133548015087</v>
      </c>
      <c r="Q29" s="276">
        <f>1000000000*MOR!I29/SUM(KMA.FROT!$B104:$T104)</f>
        <v>1.5405135483596311</v>
      </c>
      <c r="R29" s="276" t="e">
        <f>1000000000*MOR!J29/SUM(KMA.FROT!$B141:$T141)</f>
        <v>#DIV/0!</v>
      </c>
      <c r="S29" s="276" t="e">
        <f>1000000000*MOR!K29/SUM(KMA.FROT!$B178:$T178)</f>
        <v>#DIV/0!</v>
      </c>
      <c r="T29" s="3"/>
      <c r="U29" s="276">
        <f>1000000000*MOR!L29/SUM(KMA.FROT!$D30:$G30)</f>
        <v>49.314708318342859</v>
      </c>
      <c r="V29" s="276">
        <f>1000000000*MOR!M29/SUM(KMA.FROT!$D67:$G67)</f>
        <v>68.082851436443946</v>
      </c>
      <c r="W29" s="276">
        <f>1000000000*MOR!N29/SUM(KMA.FROT!$D104:$G104)</f>
        <v>72.943676082854893</v>
      </c>
      <c r="X29" s="157">
        <f>1000000000*MOR!O29/SUM(KMA.FROT!$D141:$G141)</f>
        <v>0</v>
      </c>
      <c r="Y29" s="276" t="e">
        <f>1000000000*MOR!P29/SUM(KMA.FROT!$D178:$G178)</f>
        <v>#DIV/0!</v>
      </c>
      <c r="Z29" s="3"/>
      <c r="AA29" s="276">
        <f>1000000000*MOR!Q29/SUM(KMA.FROT!$B30:$T30)</f>
        <v>0</v>
      </c>
      <c r="AB29" s="276">
        <f>1000000000*MOR!R29/SUM(KMA.FROT!$B67:$T67)</f>
        <v>0</v>
      </c>
      <c r="AC29" s="276">
        <f>1000000000*MOR!S29/SUM(KMA.FROT!$B104:$T104)</f>
        <v>1.2035262096559618E-2</v>
      </c>
      <c r="AD29" s="276" t="e">
        <f>1000000000*MOR!T29/SUM(KMA.FROT!$B141:$T141)</f>
        <v>#DIV/0!</v>
      </c>
      <c r="AE29" s="276" t="e">
        <f>1000000000*MOR!U29/SUM(KMA.FROT!$B178:$T178)</f>
        <v>#DIV/0!</v>
      </c>
      <c r="AF29" s="3"/>
      <c r="AG29" s="276">
        <f>1000000000*MOR!BM29/(SUM(KMA.FROT!$B30:$C30,KMA.FROT!$H30:$I30,KMA.FROT!$T30:$T30))</f>
        <v>19.460932474211919</v>
      </c>
      <c r="AH29" s="276">
        <f>1000000000*MOR!BN29/(SUM(KMA.FROT!$B67:$C67,KMA.FROT!$H67:$I67,KMA.FROT!$T67:$T67))</f>
        <v>20.378101427772698</v>
      </c>
      <c r="AI29" s="276">
        <f>1000000000*MOR!BO29/(SUM(KMA.FROT!$B104:$C104,KMA.FROT!$H104:$I104,KMA.FROT!$T104:$T104))</f>
        <v>23.948974641410146</v>
      </c>
      <c r="AJ29" s="276" t="e">
        <f>1000000000*MOR!BP29/(SUM(KMA.FROT!$B141:$C141,KMA.FROT!$H141:$I141,KMA.FROT!$T141:$T141))</f>
        <v>#DIV/0!</v>
      </c>
      <c r="AK29" s="276" t="e">
        <f>1000000000*MOR!BQ29/(SUM(KMA.FROT!$B178:$C178,KMA.FROT!$H178:$I178,KMA.FROT!$T178:$T178))</f>
        <v>#DIV/0!</v>
      </c>
      <c r="AL29" s="3"/>
      <c r="AM29" s="276">
        <f>1000000000*MOR!AF29/SUM(KMA.FROT!$J30:$L30)</f>
        <v>7.8926090084222844</v>
      </c>
      <c r="AN29" s="276">
        <f>1000000000*MOR!AG29/SUM(KMA.FROT!$J67:$L67)</f>
        <v>6.9960746003031806</v>
      </c>
      <c r="AO29" s="276">
        <f>1000000000*MOR!AH29/SUM(KMA.FROT!$J104:$L104)</f>
        <v>8.7125985288645147</v>
      </c>
      <c r="AP29" s="276" t="e">
        <f>1000000000*MOR!AI29/SUM(KMA.FROT!$J141:$L141)</f>
        <v>#DIV/0!</v>
      </c>
      <c r="AQ29" s="276" t="e">
        <f>1000000000*MOR!AJ29/SUM(KMA.FROT!$J178:$L178)</f>
        <v>#DIV/0!</v>
      </c>
      <c r="AR29" s="3"/>
      <c r="AS29" s="276">
        <f>1000000000*MOR!AK29/SUM(KMA.FROT!$M30:$O30)</f>
        <v>1.608320573322561</v>
      </c>
      <c r="AT29" s="276">
        <f>1000000000*MOR!AL29/SUM(KMA.FROT!$M67:$O67)</f>
        <v>0.4113374310771285</v>
      </c>
      <c r="AU29" s="157">
        <f>1000000000*MOR!AM29/SUM(KMA.FROT!$M104:$O104)</f>
        <v>0.97253665291973534</v>
      </c>
      <c r="AV29" s="276" t="e">
        <f>1000000000*MOR!AN29/SUM(KMA.FROT!$M141:$O141)</f>
        <v>#DIV/0!</v>
      </c>
      <c r="AW29" s="276" t="e">
        <f>1000000000*MOR!AO29/SUM(KMA.FROT!$M178:$O178)</f>
        <v>#DIV/0!</v>
      </c>
      <c r="AX29" s="3"/>
      <c r="AY29" s="276">
        <f>1000000000*MOR!AU29/SUM(KMA.FROT!$B30:$T30)</f>
        <v>1.5934230704562555</v>
      </c>
      <c r="AZ29" s="276">
        <f>1000000000*MOR!AV29/SUM(KMA.FROT!$B67:$T67)</f>
        <v>2.7608578471671774</v>
      </c>
      <c r="BA29" s="276">
        <f>1000000000*MOR!AW29/SUM(KMA.FROT!$B104:$T104)</f>
        <v>2.3348408467325656</v>
      </c>
      <c r="BB29" s="276" t="e">
        <f>1000000000*MOR!AX29/SUM(KMA.FROT!$B141:$T141)</f>
        <v>#DIV/0!</v>
      </c>
      <c r="BC29" s="276" t="e">
        <f>1000000000*MOR!AY29/SUM(KMA.FROT!$B178:$T178)</f>
        <v>#DIV/0!</v>
      </c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</row>
    <row r="30" spans="1:187" s="273" customFormat="1">
      <c r="A30" s="73" t="s">
        <v>13</v>
      </c>
      <c r="B30" s="3"/>
      <c r="C30" s="276">
        <f>1000000000*MOR!BA30/SUM(KMA.FROT!$B31:$T31)</f>
        <v>24.784381565566807</v>
      </c>
      <c r="D30" s="276">
        <f>1000000000*MOR!BB30/SUM(KMA.FROT!$B68:$T68)</f>
        <v>25.56112435240227</v>
      </c>
      <c r="E30" s="276">
        <f>1000000000*MOR!BC30/SUM(KMA.FROT!$B105:$T105)</f>
        <v>26.209476855496728</v>
      </c>
      <c r="F30" s="276" t="e">
        <f>1000000000*MOR!BD30/SUM(KMA.FROT!$B142:$T142)</f>
        <v>#DIV/0!</v>
      </c>
      <c r="G30" s="276" t="e">
        <f>1000000000*MOR!BE30/SUM(KMA.FROT!$B179:$T179)</f>
        <v>#DIV/0!</v>
      </c>
      <c r="H30" s="3"/>
      <c r="I30" s="276">
        <f>1000000000*MOR!B30/SUM(KMA.FROT!B31:T31)</f>
        <v>5.7303118464923886</v>
      </c>
      <c r="J30" s="276">
        <f>1000000000*MOR!C30/SUM(KMA.FROT!$B68:$T68)</f>
        <v>4.8630168876269728</v>
      </c>
      <c r="K30" s="276">
        <f>1000000000*MOR!E30/SUM(KMA.FROT!$B105:$T105)</f>
        <v>0</v>
      </c>
      <c r="L30" s="276" t="e">
        <f>1000000000*MOR!#REF!/SUM(KMA.FROT!$B142:$T142)</f>
        <v>#REF!</v>
      </c>
      <c r="M30" s="276" t="e">
        <f>1000000000*MOR!F30/SUM(KMA.FROT!$B179:$T179)</f>
        <v>#DIV/0!</v>
      </c>
      <c r="N30" s="3"/>
      <c r="O30" s="276">
        <f>1000000000*MOR!G30/SUM(KMA.FROT!$B31:$T31)</f>
        <v>1.2838403590502072</v>
      </c>
      <c r="P30" s="276">
        <f>1000000000*MOR!H30/SUM(KMA.FROT!$B68:$T68)</f>
        <v>0.95183604562093771</v>
      </c>
      <c r="Q30" s="276">
        <f>1000000000*MOR!I30/SUM(KMA.FROT!$B105:$T105)</f>
        <v>1.1234925780065959</v>
      </c>
      <c r="R30" s="276" t="e">
        <f>1000000000*MOR!J30/SUM(KMA.FROT!$B142:$T142)</f>
        <v>#DIV/0!</v>
      </c>
      <c r="S30" s="276" t="e">
        <f>1000000000*MOR!K30/SUM(KMA.FROT!$B179:$T179)</f>
        <v>#DIV/0!</v>
      </c>
      <c r="T30" s="3"/>
      <c r="U30" s="276">
        <f>1000000000*MOR!L30/SUM(KMA.FROT!$D31:$G31)</f>
        <v>19.162140185187223</v>
      </c>
      <c r="V30" s="276">
        <f>1000000000*MOR!M30/SUM(KMA.FROT!$D68:$G68)</f>
        <v>34.052209114492271</v>
      </c>
      <c r="W30" s="276">
        <f>1000000000*MOR!N30/SUM(KMA.FROT!$D105:$G105)</f>
        <v>30.093818362162132</v>
      </c>
      <c r="X30" s="157">
        <f>1000000000*MOR!O30/SUM(KMA.FROT!$D142:$G142)</f>
        <v>0</v>
      </c>
      <c r="Y30" s="276" t="e">
        <f>1000000000*MOR!P30/SUM(KMA.FROT!$D179:$G179)</f>
        <v>#DIV/0!</v>
      </c>
      <c r="Z30" s="3"/>
      <c r="AA30" s="276">
        <f>1000000000*MOR!Q30/SUM(KMA.FROT!$B31:$T31)</f>
        <v>4.6969769233544172E-2</v>
      </c>
      <c r="AB30" s="276">
        <f>1000000000*MOR!R30/SUM(KMA.FROT!$B68:$T68)</f>
        <v>3.461221984076137E-2</v>
      </c>
      <c r="AC30" s="276">
        <f>1000000000*MOR!S30/SUM(KMA.FROT!$B105:$T105)</f>
        <v>1.6049893971522799E-2</v>
      </c>
      <c r="AD30" s="276" t="e">
        <f>1000000000*MOR!T30/SUM(KMA.FROT!$B142:$T142)</f>
        <v>#DIV/0!</v>
      </c>
      <c r="AE30" s="276" t="e">
        <f>1000000000*MOR!U30/SUM(KMA.FROT!$B179:$T179)</f>
        <v>#DIV/0!</v>
      </c>
      <c r="AF30" s="3"/>
      <c r="AG30" s="276">
        <f>1000000000*MOR!BM30/(SUM(KMA.FROT!$B31:$C31,KMA.FROT!$H31:$I31,KMA.FROT!$T31:$T31))</f>
        <v>17.613300670889572</v>
      </c>
      <c r="AH30" s="276">
        <f>1000000000*MOR!BN30/(SUM(KMA.FROT!$B68:$C68,KMA.FROT!$H68:$I68,KMA.FROT!$T68:$T68))</f>
        <v>15.771271305969037</v>
      </c>
      <c r="AI30" s="276">
        <f>1000000000*MOR!BO30/(SUM(KMA.FROT!$B105:$C105,KMA.FROT!$H105:$I105,KMA.FROT!$T105:$T105))</f>
        <v>15.397419606093763</v>
      </c>
      <c r="AJ30" s="276" t="e">
        <f>1000000000*MOR!BP30/(SUM(KMA.FROT!$B142:$C142,KMA.FROT!$H142:$I142,KMA.FROT!$T142:$T142))</f>
        <v>#DIV/0!</v>
      </c>
      <c r="AK30" s="276" t="e">
        <f>1000000000*MOR!BQ30/(SUM(KMA.FROT!$B179:$C179,KMA.FROT!$H179:$I179,KMA.FROT!$T179:$T179))</f>
        <v>#DIV/0!</v>
      </c>
      <c r="AL30" s="3"/>
      <c r="AM30" s="276">
        <f>1000000000*MOR!AF30/SUM(KMA.FROT!$J31:$L31)</f>
        <v>10.04367167316677</v>
      </c>
      <c r="AN30" s="276">
        <f>1000000000*MOR!AG30/SUM(KMA.FROT!$J68:$L68)</f>
        <v>10.161527001367579</v>
      </c>
      <c r="AO30" s="276">
        <f>1000000000*MOR!AH30/SUM(KMA.FROT!$J105:$L105)</f>
        <v>9.0415272020911139</v>
      </c>
      <c r="AP30" s="276" t="e">
        <f>1000000000*MOR!AI30/SUM(KMA.FROT!$J142:$L142)</f>
        <v>#DIV/0!</v>
      </c>
      <c r="AQ30" s="276" t="e">
        <f>1000000000*MOR!AJ30/SUM(KMA.FROT!$J179:$L179)</f>
        <v>#DIV/0!</v>
      </c>
      <c r="AR30" s="3"/>
      <c r="AS30" s="276">
        <f>1000000000*MOR!AK30/SUM(KMA.FROT!$M31:$O31)</f>
        <v>1.4534604387323167</v>
      </c>
      <c r="AT30" s="276">
        <f>1000000000*MOR!AL30/SUM(KMA.FROT!$M68:$O68)</f>
        <v>0.29670218109106489</v>
      </c>
      <c r="AU30" s="157">
        <f>1000000000*MOR!AM30/SUM(KMA.FROT!$M105:$O105)</f>
        <v>0.27208847054618929</v>
      </c>
      <c r="AV30" s="276" t="e">
        <f>1000000000*MOR!AN30/SUM(KMA.FROT!$M142:$O142)</f>
        <v>#DIV/0!</v>
      </c>
      <c r="AW30" s="276" t="e">
        <f>1000000000*MOR!AO30/SUM(KMA.FROT!$M179:$O179)</f>
        <v>#DIV/0!</v>
      </c>
      <c r="AX30" s="3"/>
      <c r="AY30" s="276">
        <f>1000000000*MOR!AU30/SUM(KMA.FROT!$B31:$T31)</f>
        <v>0.98636515390442758</v>
      </c>
      <c r="AZ30" s="276">
        <f>1000000000*MOR!AV30/SUM(KMA.FROT!$B68:$T68)</f>
        <v>1.1768154745858865</v>
      </c>
      <c r="BA30" s="276">
        <f>1000000000*MOR!AW30/SUM(KMA.FROT!$B105:$T105)</f>
        <v>5.2804151166310005</v>
      </c>
      <c r="BB30" s="276" t="e">
        <f>1000000000*MOR!AX30/SUM(KMA.FROT!$B142:$T142)</f>
        <v>#DIV/0!</v>
      </c>
      <c r="BC30" s="276" t="e">
        <f>1000000000*MOR!AY30/SUM(KMA.FROT!$B179:$T179)</f>
        <v>#DIV/0!</v>
      </c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</row>
    <row r="31" spans="1:187" s="273" customFormat="1">
      <c r="A31" s="73" t="s">
        <v>14</v>
      </c>
      <c r="B31" s="3"/>
      <c r="C31" s="276">
        <f>1000000000*MOR!BA31/SUM(KMA.FROT!$B32:$T32)</f>
        <v>25.466149569000443</v>
      </c>
      <c r="D31" s="276">
        <f>1000000000*MOR!BB31/SUM(KMA.FROT!$B69:$T69)</f>
        <v>26.289312562384119</v>
      </c>
      <c r="E31" s="276">
        <f>1000000000*MOR!BC31/SUM(KMA.FROT!$B106:$T106)</f>
        <v>23.481713411121273</v>
      </c>
      <c r="F31" s="276" t="e">
        <f>1000000000*MOR!BD31/SUM(KMA.FROT!$B143:$T143)</f>
        <v>#DIV/0!</v>
      </c>
      <c r="G31" s="276" t="e">
        <f>1000000000*MOR!BE31/SUM(KMA.FROT!$B180:$T180)</f>
        <v>#DIV/0!</v>
      </c>
      <c r="H31" s="3"/>
      <c r="I31" s="276">
        <f>1000000000*MOR!B31/SUM(KMA.FROT!B32:T32)</f>
        <v>4.6564610834883871</v>
      </c>
      <c r="J31" s="276">
        <f>1000000000*MOR!C31/SUM(KMA.FROT!$B69:$T69)</f>
        <v>3.6583203269638895</v>
      </c>
      <c r="K31" s="276">
        <f>1000000000*MOR!E31/SUM(KMA.FROT!$B106:$T106)</f>
        <v>0</v>
      </c>
      <c r="L31" s="276" t="e">
        <f>1000000000*MOR!#REF!/SUM(KMA.FROT!$B143:$T143)</f>
        <v>#REF!</v>
      </c>
      <c r="M31" s="276" t="e">
        <f>1000000000*MOR!F31/SUM(KMA.FROT!$B180:$T180)</f>
        <v>#DIV/0!</v>
      </c>
      <c r="N31" s="3"/>
      <c r="O31" s="276">
        <f>1000000000*MOR!G31/SUM(KMA.FROT!$B32:$T32)</f>
        <v>2.0033611638263991</v>
      </c>
      <c r="P31" s="276">
        <f>1000000000*MOR!H31/SUM(KMA.FROT!$B69:$T69)</f>
        <v>2.0821291222613625</v>
      </c>
      <c r="Q31" s="276">
        <f>1000000000*MOR!I31/SUM(KMA.FROT!$B106:$T106)</f>
        <v>1.6188409100555305</v>
      </c>
      <c r="R31" s="276" t="e">
        <f>1000000000*MOR!J31/SUM(KMA.FROT!$B143:$T143)</f>
        <v>#DIV/0!</v>
      </c>
      <c r="S31" s="276" t="e">
        <f>1000000000*MOR!K31/SUM(KMA.FROT!$B180:$T180)</f>
        <v>#DIV/0!</v>
      </c>
      <c r="T31" s="3"/>
      <c r="U31" s="276">
        <f>1000000000*MOR!L31/SUM(KMA.FROT!$D32:$G32)</f>
        <v>28.486662764441594</v>
      </c>
      <c r="V31" s="276">
        <f>1000000000*MOR!M31/SUM(KMA.FROT!$D69:$G69)</f>
        <v>35.343178958305536</v>
      </c>
      <c r="W31" s="276">
        <f>1000000000*MOR!N31/SUM(KMA.FROT!$D106:$G106)</f>
        <v>35.800012313773543</v>
      </c>
      <c r="X31" s="157">
        <f>1000000000*MOR!O31/SUM(KMA.FROT!$D143:$G143)</f>
        <v>0</v>
      </c>
      <c r="Y31" s="276" t="e">
        <f>1000000000*MOR!P31/SUM(KMA.FROT!$D180:$G180)</f>
        <v>#DIV/0!</v>
      </c>
      <c r="Z31" s="3"/>
      <c r="AA31" s="276">
        <f>1000000000*MOR!Q31/SUM(KMA.FROT!$B32:$T32)</f>
        <v>1.8048298773210802E-2</v>
      </c>
      <c r="AB31" s="276">
        <f>1000000000*MOR!R31/SUM(KMA.FROT!$B69:$T69)</f>
        <v>1.9459150675339838E-2</v>
      </c>
      <c r="AC31" s="276">
        <f>1000000000*MOR!S31/SUM(KMA.FROT!$B106:$T106)</f>
        <v>3.408086126432696E-2</v>
      </c>
      <c r="AD31" s="276" t="e">
        <f>1000000000*MOR!T31/SUM(KMA.FROT!$B143:$T143)</f>
        <v>#DIV/0!</v>
      </c>
      <c r="AE31" s="276" t="e">
        <f>1000000000*MOR!U31/SUM(KMA.FROT!$B180:$T180)</f>
        <v>#DIV/0!</v>
      </c>
      <c r="AF31" s="3"/>
      <c r="AG31" s="276">
        <f>1000000000*MOR!BM31/(SUM(KMA.FROT!$B32:$C32,KMA.FROT!$H32:$I32,KMA.FROT!$T32:$T32))</f>
        <v>15.92954944250206</v>
      </c>
      <c r="AH31" s="276">
        <f>1000000000*MOR!BN31/(SUM(KMA.FROT!$B69:$C69,KMA.FROT!$H69:$I69,KMA.FROT!$T69:$T69))</f>
        <v>15.870358568695144</v>
      </c>
      <c r="AI31" s="276">
        <f>1000000000*MOR!BO31/(SUM(KMA.FROT!$B106:$C106,KMA.FROT!$H106:$I106,KMA.FROT!$T106:$T106))</f>
        <v>15.582586980494893</v>
      </c>
      <c r="AJ31" s="276" t="e">
        <f>1000000000*MOR!BP31/(SUM(KMA.FROT!$B143:$C143,KMA.FROT!$H143:$I143,KMA.FROT!$T143:$T143))</f>
        <v>#DIV/0!</v>
      </c>
      <c r="AK31" s="276" t="e">
        <f>1000000000*MOR!BQ31/(SUM(KMA.FROT!$B180:$C180,KMA.FROT!$H180:$I180,KMA.FROT!$T180:$T180))</f>
        <v>#DIV/0!</v>
      </c>
      <c r="AL31" s="3"/>
      <c r="AM31" s="276">
        <f>1000000000*MOR!AF31/SUM(KMA.FROT!$J32:$L32)</f>
        <v>6.4133069560860152</v>
      </c>
      <c r="AN31" s="276">
        <f>1000000000*MOR!AG31/SUM(KMA.FROT!$J69:$L69)</f>
        <v>6.7205531745200817</v>
      </c>
      <c r="AO31" s="276">
        <f>1000000000*MOR!AH31/SUM(KMA.FROT!$J106:$L106)</f>
        <v>7.1858872204374133</v>
      </c>
      <c r="AP31" s="276" t="e">
        <f>1000000000*MOR!AI31/SUM(KMA.FROT!$J143:$L143)</f>
        <v>#DIV/0!</v>
      </c>
      <c r="AQ31" s="276" t="e">
        <f>1000000000*MOR!AJ31/SUM(KMA.FROT!$J180:$L180)</f>
        <v>#DIV/0!</v>
      </c>
      <c r="AR31" s="3"/>
      <c r="AS31" s="276">
        <f>1000000000*MOR!AK31/SUM(KMA.FROT!$M32:$O32)</f>
        <v>2.0170022668119847</v>
      </c>
      <c r="AT31" s="276">
        <f>1000000000*MOR!AL31/SUM(KMA.FROT!$M69:$O69)</f>
        <v>0.98584567146948177</v>
      </c>
      <c r="AU31" s="157">
        <f>1000000000*MOR!AM31/SUM(KMA.FROT!$M106:$O106)</f>
        <v>0.17628614699141515</v>
      </c>
      <c r="AV31" s="276" t="e">
        <f>1000000000*MOR!AN31/SUM(KMA.FROT!$M143:$O143)</f>
        <v>#DIV/0!</v>
      </c>
      <c r="AW31" s="276" t="e">
        <f>1000000000*MOR!AO31/SUM(KMA.FROT!$M180:$O180)</f>
        <v>#DIV/0!</v>
      </c>
      <c r="AX31" s="3"/>
      <c r="AY31" s="276">
        <f>1000000000*MOR!AU31/SUM(KMA.FROT!$B32:$T32)</f>
        <v>0.75802854847485368</v>
      </c>
      <c r="AZ31" s="276">
        <f>1000000000*MOR!AV31/SUM(KMA.FROT!$B69:$T69)</f>
        <v>1.8486193141572846</v>
      </c>
      <c r="BA31" s="276">
        <f>1000000000*MOR!AW31/SUM(KMA.FROT!$B106:$T106)</f>
        <v>2.4027007191350505</v>
      </c>
      <c r="BB31" s="276" t="e">
        <f>1000000000*MOR!AX31/SUM(KMA.FROT!$B143:$T143)</f>
        <v>#DIV/0!</v>
      </c>
      <c r="BC31" s="276" t="e">
        <f>1000000000*MOR!AY31/SUM(KMA.FROT!$B180:$T180)</f>
        <v>#DIV/0!</v>
      </c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</row>
    <row r="32" spans="1:187" s="274" customFormat="1">
      <c r="A32" s="75" t="s">
        <v>42</v>
      </c>
      <c r="B32" s="3"/>
      <c r="C32" s="253">
        <f>1000000000*MOR!BA32/SUM(KMA.FROT!$B33:$T33)</f>
        <v>30.07498630093696</v>
      </c>
      <c r="D32" s="253">
        <f>1000000000*MOR!BB32/SUM(KMA.FROT!$B70:$T70)</f>
        <v>33.389899894080209</v>
      </c>
      <c r="E32" s="253">
        <f>1000000000*MOR!BC32/SUM(KMA.FROT!$B107:$T107)</f>
        <v>29.472281841428369</v>
      </c>
      <c r="F32" s="253" t="e">
        <f>1000000000*MOR!BD32/SUM(KMA.FROT!$B144:$T144)</f>
        <v>#DIV/0!</v>
      </c>
      <c r="G32" s="253" t="e">
        <f>1000000000*MOR!BE32/SUM(KMA.FROT!$B181:$T181)</f>
        <v>#DIV/0!</v>
      </c>
      <c r="H32" s="3"/>
      <c r="I32" s="253">
        <f>1000000000*MOR!B32/SUM(KMA.FROT!B33:T33)</f>
        <v>4.2122568532598841</v>
      </c>
      <c r="J32" s="253">
        <f>1000000000*MOR!C32/SUM(KMA.FROT!$B70:$T70)</f>
        <v>4.1345149675367416</v>
      </c>
      <c r="K32" s="253">
        <f>1000000000*MOR!E32/SUM(KMA.FROT!$B107:$T107)</f>
        <v>0</v>
      </c>
      <c r="L32" s="253" t="e">
        <f>1000000000*MOR!#REF!/SUM(KMA.FROT!$B144:$T144)</f>
        <v>#REF!</v>
      </c>
      <c r="M32" s="253" t="e">
        <f>1000000000*MOR!F32/SUM(KMA.FROT!$B181:$T181)</f>
        <v>#DIV/0!</v>
      </c>
      <c r="N32" s="3"/>
      <c r="O32" s="253">
        <f>1000000000*MOR!G32/SUM(KMA.FROT!$B33:$T33)</f>
        <v>1.3366660578194205</v>
      </c>
      <c r="P32" s="253">
        <f>1000000000*MOR!H32/SUM(KMA.FROT!$B70:$T70)</f>
        <v>1.4858413164585167</v>
      </c>
      <c r="Q32" s="253">
        <f>1000000000*MOR!I32/SUM(KMA.FROT!$B107:$T107)</f>
        <v>1.3688475479023554</v>
      </c>
      <c r="R32" s="253" t="e">
        <f>1000000000*MOR!J32/SUM(KMA.FROT!$B144:$T144)</f>
        <v>#DIV/0!</v>
      </c>
      <c r="S32" s="253" t="e">
        <f>1000000000*MOR!K32/SUM(KMA.FROT!$B181:$T181)</f>
        <v>#DIV/0!</v>
      </c>
      <c r="T32" s="3"/>
      <c r="U32" s="253">
        <f>1000000000*MOR!L32/SUM(KMA.FROT!$D33:$G33)</f>
        <v>34.877277405129483</v>
      </c>
      <c r="V32" s="253">
        <f>1000000000*MOR!M32/SUM(KMA.FROT!$D70:$G70)</f>
        <v>43.720243915509684</v>
      </c>
      <c r="W32" s="253">
        <f>1000000000*MOR!N32/SUM(KMA.FROT!$D107:$G107)</f>
        <v>69.378476208686848</v>
      </c>
      <c r="X32" s="275">
        <f>1000000000*MOR!O32/SUM(KMA.FROT!$D144:$G144)</f>
        <v>0</v>
      </c>
      <c r="Y32" s="253" t="e">
        <f>1000000000*MOR!P32/SUM(KMA.FROT!$D181:$G181)</f>
        <v>#DIV/0!</v>
      </c>
      <c r="Z32" s="3"/>
      <c r="AA32" s="253">
        <f>1000000000*MOR!Q32/SUM(KMA.FROT!$B33:$T33)</f>
        <v>2.6381566930646458E-2</v>
      </c>
      <c r="AB32" s="253">
        <f>1000000000*MOR!R32/SUM(KMA.FROT!$B70:$T70)</f>
        <v>3.691531221014948E-2</v>
      </c>
      <c r="AC32" s="253">
        <f>1000000000*MOR!S32/SUM(KMA.FROT!$B107:$T107)</f>
        <v>7.6471930050410926E-3</v>
      </c>
      <c r="AD32" s="253" t="e">
        <f>1000000000*MOR!T32/SUM(KMA.FROT!$B144:$T144)</f>
        <v>#DIV/0!</v>
      </c>
      <c r="AE32" s="253" t="e">
        <f>1000000000*MOR!U32/SUM(KMA.FROT!$B181:$T181)</f>
        <v>#DIV/0!</v>
      </c>
      <c r="AF32" s="3"/>
      <c r="AG32" s="253">
        <f>1000000000*MOR!BM32/(SUM(KMA.FROT!$B33:$C33,KMA.FROT!$H33:$I33,KMA.FROT!$T33:$T33))</f>
        <v>16.690736776799785</v>
      </c>
      <c r="AH32" s="253">
        <f>1000000000*MOR!BN32/(SUM(KMA.FROT!$B70:$C70,KMA.FROT!$H70:$I70,KMA.FROT!$T70:$T70))</f>
        <v>16.568008288321806</v>
      </c>
      <c r="AI32" s="253">
        <f>1000000000*MOR!BO32/(SUM(KMA.FROT!$B107:$C107,KMA.FROT!$H107:$I107,KMA.FROT!$T107:$T107))</f>
        <v>14.626508546311845</v>
      </c>
      <c r="AJ32" s="253" t="e">
        <f>1000000000*MOR!BP32/(SUM(KMA.FROT!$B144:$C144,KMA.FROT!$H144:$I144,KMA.FROT!$T144:$T144))</f>
        <v>#DIV/0!</v>
      </c>
      <c r="AK32" s="253" t="e">
        <f>1000000000*MOR!BQ32/(SUM(KMA.FROT!$B181:$C181,KMA.FROT!$H181:$I181,KMA.FROT!$T181:$T181))</f>
        <v>#DIV/0!</v>
      </c>
      <c r="AL32" s="3"/>
      <c r="AM32" s="253">
        <f>1000000000*MOR!AF32/SUM(KMA.FROT!$J33:$L33)</f>
        <v>9.5142911382144586</v>
      </c>
      <c r="AN32" s="253">
        <f>1000000000*MOR!AG32/SUM(KMA.FROT!$J70:$L70)</f>
        <v>7.4711859320298863</v>
      </c>
      <c r="AO32" s="253">
        <f>1000000000*MOR!AH32/SUM(KMA.FROT!$J107:$L107)</f>
        <v>10.449209271385845</v>
      </c>
      <c r="AP32" s="253" t="e">
        <f>1000000000*MOR!AI32/SUM(KMA.FROT!$J144:$L144)</f>
        <v>#DIV/0!</v>
      </c>
      <c r="AQ32" s="253" t="e">
        <f>1000000000*MOR!AJ32/SUM(KMA.FROT!$J181:$L181)</f>
        <v>#DIV/0!</v>
      </c>
      <c r="AR32" s="3"/>
      <c r="AS32" s="253">
        <f>1000000000*MOR!AK32/SUM(KMA.FROT!$M33:$O33)</f>
        <v>1.0378365132516845</v>
      </c>
      <c r="AT32" s="253">
        <f>1000000000*MOR!AL32/SUM(KMA.FROT!$M70:$O70)</f>
        <v>0.25696726920839486</v>
      </c>
      <c r="AU32" s="275">
        <f>1000000000*MOR!AM32/SUM(KMA.FROT!$M107:$O107)</f>
        <v>0.19711130557075329</v>
      </c>
      <c r="AV32" s="253" t="e">
        <f>1000000000*MOR!AN32/SUM(KMA.FROT!$M144:$O144)</f>
        <v>#DIV/0!</v>
      </c>
      <c r="AW32" s="253" t="e">
        <f>1000000000*MOR!AO32/SUM(KMA.FROT!$M181:$O181)</f>
        <v>#DIV/0!</v>
      </c>
      <c r="AX32" s="3"/>
      <c r="AY32" s="253">
        <f>1000000000*MOR!AU32/SUM(KMA.FROT!$B33:$T33)</f>
        <v>3.7285947928646994</v>
      </c>
      <c r="AZ32" s="253">
        <f>1000000000*MOR!AV32/SUM(KMA.FROT!$B70:$T70)</f>
        <v>6.441721980671085</v>
      </c>
      <c r="BA32" s="253">
        <f>1000000000*MOR!AW32/SUM(KMA.FROT!$B107:$T107)</f>
        <v>6.2171679130984083</v>
      </c>
      <c r="BB32" s="253" t="e">
        <f>1000000000*MOR!AX32/SUM(KMA.FROT!$B144:$T144)</f>
        <v>#DIV/0!</v>
      </c>
      <c r="BC32" s="253" t="e">
        <f>1000000000*MOR!AY32/SUM(KMA.FROT!$B181:$T181)</f>
        <v>#DIV/0!</v>
      </c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</row>
    <row r="33" spans="1:187" s="273" customFormat="1">
      <c r="A33" s="73" t="s">
        <v>11</v>
      </c>
      <c r="B33" s="3"/>
      <c r="C33" s="276">
        <f>1000000000*MOR!BA33/SUM(KMA.FROT!$B34:$T34)</f>
        <v>18.039666437148895</v>
      </c>
      <c r="D33" s="276">
        <f>1000000000*MOR!BB33/SUM(KMA.FROT!$B71:$T71)</f>
        <v>19.998969010147793</v>
      </c>
      <c r="E33" s="276">
        <f>1000000000*MOR!BC33/SUM(KMA.FROT!$B108:$T108)</f>
        <v>19.252772876265734</v>
      </c>
      <c r="F33" s="276" t="e">
        <f>1000000000*MOR!BD33/SUM(KMA.FROT!$B145:$T145)</f>
        <v>#DIV/0!</v>
      </c>
      <c r="G33" s="276" t="e">
        <f>1000000000*MOR!BE33/SUM(KMA.FROT!$B182:$T182)</f>
        <v>#DIV/0!</v>
      </c>
      <c r="H33" s="3"/>
      <c r="I33" s="276">
        <f>1000000000*MOR!B33/SUM(KMA.FROT!B34:T34)</f>
        <v>5.6910852450529257</v>
      </c>
      <c r="J33" s="276">
        <f>1000000000*MOR!C33/SUM(KMA.FROT!$B71:$T71)</f>
        <v>6.6454254391086707</v>
      </c>
      <c r="K33" s="276">
        <f>1000000000*MOR!E33/SUM(KMA.FROT!$B108:$T108)</f>
        <v>0</v>
      </c>
      <c r="L33" s="276" t="e">
        <f>1000000000*MOR!#REF!/SUM(KMA.FROT!$B145:$T145)</f>
        <v>#REF!</v>
      </c>
      <c r="M33" s="276" t="e">
        <f>1000000000*MOR!F33/SUM(KMA.FROT!$B182:$T182)</f>
        <v>#DIV/0!</v>
      </c>
      <c r="N33" s="3"/>
      <c r="O33" s="276">
        <f>1000000000*MOR!G33/SUM(KMA.FROT!$B34:$T34)</f>
        <v>1.0737896688779105</v>
      </c>
      <c r="P33" s="276">
        <f>1000000000*MOR!H33/SUM(KMA.FROT!$B71:$T71)</f>
        <v>1.6300100133662778</v>
      </c>
      <c r="Q33" s="276">
        <f>1000000000*MOR!I33/SUM(KMA.FROT!$B108:$T108)</f>
        <v>1.4471038436408885</v>
      </c>
      <c r="R33" s="276" t="e">
        <f>1000000000*MOR!J33/SUM(KMA.FROT!$B145:$T145)</f>
        <v>#DIV/0!</v>
      </c>
      <c r="S33" s="276" t="e">
        <f>1000000000*MOR!K33/SUM(KMA.FROT!$B182:$T182)</f>
        <v>#DIV/0!</v>
      </c>
      <c r="T33" s="3"/>
      <c r="U33" s="276">
        <f>1000000000*MOR!L33/SUM(KMA.FROT!$D34:$G34)</f>
        <v>24.789412838360946</v>
      </c>
      <c r="V33" s="276">
        <f>1000000000*MOR!M33/SUM(KMA.FROT!$D71:$G71)</f>
        <v>37.292525862401789</v>
      </c>
      <c r="W33" s="276">
        <f>1000000000*MOR!N33/SUM(KMA.FROT!$D108:$G108)</f>
        <v>37.920144328760408</v>
      </c>
      <c r="X33" s="157">
        <f>1000000000*MOR!O33/SUM(KMA.FROT!$D145:$G145)</f>
        <v>0</v>
      </c>
      <c r="Y33" s="276" t="e">
        <f>1000000000*MOR!P33/SUM(KMA.FROT!$D182:$G182)</f>
        <v>#DIV/0!</v>
      </c>
      <c r="Z33" s="3"/>
      <c r="AA33" s="276">
        <f>1000000000*MOR!Q33/SUM(KMA.FROT!$B34:$T34)</f>
        <v>0</v>
      </c>
      <c r="AB33" s="276">
        <f>1000000000*MOR!R33/SUM(KMA.FROT!$B71:$T71)</f>
        <v>6.2692692821779916E-2</v>
      </c>
      <c r="AC33" s="276">
        <f>1000000000*MOR!S33/SUM(KMA.FROT!$B108:$T108)</f>
        <v>0</v>
      </c>
      <c r="AD33" s="276" t="e">
        <f>1000000000*MOR!T33/SUM(KMA.FROT!$B145:$T145)</f>
        <v>#DIV/0!</v>
      </c>
      <c r="AE33" s="276" t="e">
        <f>1000000000*MOR!U33/SUM(KMA.FROT!$B182:$T182)</f>
        <v>#DIV/0!</v>
      </c>
      <c r="AF33" s="3"/>
      <c r="AG33" s="276">
        <f>1000000000*MOR!BM33/(SUM(KMA.FROT!$B34:$C34,KMA.FROT!$H34:$I34,KMA.FROT!$T34:$T34))</f>
        <v>6.8106665215459339</v>
      </c>
      <c r="AH33" s="276">
        <f>1000000000*MOR!BN33/(SUM(KMA.FROT!$B71:$C71,KMA.FROT!$H71:$I71,KMA.FROT!$T71:$T71))</f>
        <v>5.8698454223492851</v>
      </c>
      <c r="AI33" s="276">
        <f>1000000000*MOR!BO33/(SUM(KMA.FROT!$B108:$C108,KMA.FROT!$H108:$I108,KMA.FROT!$T108:$T108))</f>
        <v>6.7084936204139352</v>
      </c>
      <c r="AJ33" s="276" t="e">
        <f>1000000000*MOR!BP33/(SUM(KMA.FROT!$B145:$C145,KMA.FROT!$H145:$I145,KMA.FROT!$T145:$T145))</f>
        <v>#DIV/0!</v>
      </c>
      <c r="AK33" s="276" t="e">
        <f>1000000000*MOR!BQ33/(SUM(KMA.FROT!$B182:$C182,KMA.FROT!$H182:$I182,KMA.FROT!$T182:$T182))</f>
        <v>#DIV/0!</v>
      </c>
      <c r="AL33" s="3"/>
      <c r="AM33" s="276">
        <f>1000000000*MOR!AF33/SUM(KMA.FROT!$J34:$L34)</f>
        <v>9.778146403317507</v>
      </c>
      <c r="AN33" s="276">
        <f>1000000000*MOR!AG33/SUM(KMA.FROT!$J71:$L71)</f>
        <v>7.0971415873082764</v>
      </c>
      <c r="AO33" s="276">
        <f>1000000000*MOR!AH33/SUM(KMA.FROT!$J108:$L108)</f>
        <v>8.3008053620215652</v>
      </c>
      <c r="AP33" s="276" t="e">
        <f>1000000000*MOR!AI33/SUM(KMA.FROT!$J145:$L145)</f>
        <v>#DIV/0!</v>
      </c>
      <c r="AQ33" s="276" t="e">
        <f>1000000000*MOR!AJ33/SUM(KMA.FROT!$J182:$L182)</f>
        <v>#DIV/0!</v>
      </c>
      <c r="AR33" s="3"/>
      <c r="AS33" s="276">
        <f>1000000000*MOR!AK33/SUM(KMA.FROT!$M34:$O34)</f>
        <v>1.5101599343503567</v>
      </c>
      <c r="AT33" s="276">
        <f>1000000000*MOR!AL33/SUM(KMA.FROT!$M71:$O71)</f>
        <v>1.6066711696460108</v>
      </c>
      <c r="AU33" s="157">
        <f>1000000000*MOR!AM33/SUM(KMA.FROT!$M108:$O108)</f>
        <v>0.58586742476105313</v>
      </c>
      <c r="AV33" s="276" t="e">
        <f>1000000000*MOR!AN33/SUM(KMA.FROT!$M145:$O145)</f>
        <v>#DIV/0!</v>
      </c>
      <c r="AW33" s="276" t="e">
        <f>1000000000*MOR!AO33/SUM(KMA.FROT!$M182:$O182)</f>
        <v>#DIV/0!</v>
      </c>
      <c r="AX33" s="3"/>
      <c r="AY33" s="276">
        <f>1000000000*MOR!AU33/SUM(KMA.FROT!$B34:$T34)</f>
        <v>0.59058431788285071</v>
      </c>
      <c r="AZ33" s="276">
        <f>1000000000*MOR!AV33/SUM(KMA.FROT!$B71:$T71)</f>
        <v>0.43884884975245941</v>
      </c>
      <c r="BA33" s="276">
        <f>1000000000*MOR!AW33/SUM(KMA.FROT!$B108:$T108)</f>
        <v>0.31458779209584531</v>
      </c>
      <c r="BB33" s="276" t="e">
        <f>1000000000*MOR!AX33/SUM(KMA.FROT!$B145:$T145)</f>
        <v>#DIV/0!</v>
      </c>
      <c r="BC33" s="276" t="e">
        <f>1000000000*MOR!AY33/SUM(KMA.FROT!$B182:$T182)</f>
        <v>#DIV/0!</v>
      </c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</row>
    <row r="34" spans="1:187" s="273" customFormat="1">
      <c r="A34" s="73" t="s">
        <v>20</v>
      </c>
      <c r="B34" s="3"/>
      <c r="C34" s="276">
        <f>1000000000*MOR!BA34/SUM(KMA.FROT!$B35:$T35)</f>
        <v>30.400723920744504</v>
      </c>
      <c r="D34" s="276">
        <f>1000000000*MOR!BB34/SUM(KMA.FROT!$B72:$T72)</f>
        <v>33.799965378408899</v>
      </c>
      <c r="E34" s="276">
        <f>1000000000*MOR!BC34/SUM(KMA.FROT!$B109:$T109)</f>
        <v>31.072914114395488</v>
      </c>
      <c r="F34" s="276" t="e">
        <f>1000000000*MOR!BD34/SUM(KMA.FROT!$B146:$T146)</f>
        <v>#DIV/0!</v>
      </c>
      <c r="G34" s="276" t="e">
        <f>1000000000*MOR!BE34/SUM(KMA.FROT!$B183:$T183)</f>
        <v>#DIV/0!</v>
      </c>
      <c r="H34" s="3"/>
      <c r="I34" s="276">
        <f>1000000000*MOR!B34/SUM(KMA.FROT!B35:T35)</f>
        <v>4.2419614773131862</v>
      </c>
      <c r="J34" s="276">
        <f>1000000000*MOR!C34/SUM(KMA.FROT!$B72:$T72)</f>
        <v>3.939339171598204</v>
      </c>
      <c r="K34" s="276">
        <f>1000000000*MOR!E34/SUM(KMA.FROT!$B109:$T109)</f>
        <v>0</v>
      </c>
      <c r="L34" s="276" t="e">
        <f>1000000000*MOR!#REF!/SUM(KMA.FROT!$B146:$T146)</f>
        <v>#REF!</v>
      </c>
      <c r="M34" s="276" t="e">
        <f>1000000000*MOR!F34/SUM(KMA.FROT!$B183:$T183)</f>
        <v>#DIV/0!</v>
      </c>
      <c r="N34" s="3"/>
      <c r="O34" s="276">
        <f>1000000000*MOR!G34/SUM(KMA.FROT!$B35:$T35)</f>
        <v>1.1852539421904491</v>
      </c>
      <c r="P34" s="276">
        <f>1000000000*MOR!H34/SUM(KMA.FROT!$B72:$T72)</f>
        <v>1.3058582889275814</v>
      </c>
      <c r="Q34" s="276">
        <f>1000000000*MOR!I34/SUM(KMA.FROT!$B109:$T109)</f>
        <v>1.2108749505010232</v>
      </c>
      <c r="R34" s="276" t="e">
        <f>1000000000*MOR!J34/SUM(KMA.FROT!$B146:$T146)</f>
        <v>#DIV/0!</v>
      </c>
      <c r="S34" s="276" t="e">
        <f>1000000000*MOR!K34/SUM(KMA.FROT!$B183:$T183)</f>
        <v>#DIV/0!</v>
      </c>
      <c r="T34" s="3"/>
      <c r="U34" s="276">
        <f>1000000000*MOR!L34/SUM(KMA.FROT!$D35:$G35)</f>
        <v>27.665502632883257</v>
      </c>
      <c r="V34" s="276">
        <f>1000000000*MOR!M34/SUM(KMA.FROT!$D72:$G72)</f>
        <v>29.078504347409602</v>
      </c>
      <c r="W34" s="276">
        <f>1000000000*MOR!N34/SUM(KMA.FROT!$D109:$G109)</f>
        <v>69.180438968565724</v>
      </c>
      <c r="X34" s="157">
        <f>1000000000*MOR!O34/SUM(KMA.FROT!$D146:$G146)</f>
        <v>0</v>
      </c>
      <c r="Y34" s="276" t="e">
        <f>1000000000*MOR!P34/SUM(KMA.FROT!$D183:$G183)</f>
        <v>#DIV/0!</v>
      </c>
      <c r="Z34" s="3"/>
      <c r="AA34" s="276">
        <f>1000000000*MOR!Q34/SUM(KMA.FROT!$B35:$T35)</f>
        <v>2.0793928810358759E-2</v>
      </c>
      <c r="AB34" s="276">
        <f>1000000000*MOR!R34/SUM(KMA.FROT!$B72:$T72)</f>
        <v>4.3528609630919382E-2</v>
      </c>
      <c r="AC34" s="276">
        <f>1000000000*MOR!S34/SUM(KMA.FROT!$B109:$T109)</f>
        <v>0</v>
      </c>
      <c r="AD34" s="276" t="e">
        <f>1000000000*MOR!T34/SUM(KMA.FROT!$B146:$T146)</f>
        <v>#DIV/0!</v>
      </c>
      <c r="AE34" s="276" t="e">
        <f>1000000000*MOR!U34/SUM(KMA.FROT!$B183:$T183)</f>
        <v>#DIV/0!</v>
      </c>
      <c r="AF34" s="3"/>
      <c r="AG34" s="276">
        <f>1000000000*MOR!BM34/(SUM(KMA.FROT!$B35:$C35,KMA.FROT!$H35:$I35,KMA.FROT!$T35:$T35))</f>
        <v>19.095340670701553</v>
      </c>
      <c r="AH34" s="276">
        <f>1000000000*MOR!BN34/(SUM(KMA.FROT!$B72:$C72,KMA.FROT!$H72:$I72,KMA.FROT!$T72:$T72))</f>
        <v>21.094442606719667</v>
      </c>
      <c r="AI34" s="276">
        <f>1000000000*MOR!BO34/(SUM(KMA.FROT!$B109:$C109,KMA.FROT!$H109:$I109,KMA.FROT!$T109:$T109))</f>
        <v>13.359893332576869</v>
      </c>
      <c r="AJ34" s="276" t="e">
        <f>1000000000*MOR!BP34/(SUM(KMA.FROT!$B146:$C146,KMA.FROT!$H146:$I146,KMA.FROT!$T146:$T146))</f>
        <v>#DIV/0!</v>
      </c>
      <c r="AK34" s="276" t="e">
        <f>1000000000*MOR!BQ34/(SUM(KMA.FROT!$B183:$C183,KMA.FROT!$H183:$I183,KMA.FROT!$T183:$T183))</f>
        <v>#DIV/0!</v>
      </c>
      <c r="AL34" s="3"/>
      <c r="AM34" s="276">
        <f>1000000000*MOR!AF34/SUM(KMA.FROT!$J35:$L35)</f>
        <v>7.6162444464668067</v>
      </c>
      <c r="AN34" s="276">
        <f>1000000000*MOR!AG34/SUM(KMA.FROT!$J72:$L72)</f>
        <v>7.6102468483056045</v>
      </c>
      <c r="AO34" s="276">
        <f>1000000000*MOR!AH34/SUM(KMA.FROT!$J109:$L109)</f>
        <v>9.8184276536700548</v>
      </c>
      <c r="AP34" s="276" t="e">
        <f>1000000000*MOR!AI34/SUM(KMA.FROT!$J146:$L146)</f>
        <v>#DIV/0!</v>
      </c>
      <c r="AQ34" s="276" t="e">
        <f>1000000000*MOR!AJ34/SUM(KMA.FROT!$J183:$L183)</f>
        <v>#DIV/0!</v>
      </c>
      <c r="AR34" s="3"/>
      <c r="AS34" s="276">
        <f>1000000000*MOR!AK34/SUM(KMA.FROT!$M35:$O35)</f>
        <v>1.4683802758214652</v>
      </c>
      <c r="AT34" s="276">
        <f>1000000000*MOR!AL34/SUM(KMA.FROT!$M72:$O72)</f>
        <v>0.44741109754242037</v>
      </c>
      <c r="AU34" s="157">
        <f>1000000000*MOR!AM34/SUM(KMA.FROT!$M109:$O109)</f>
        <v>0.13070212448961602</v>
      </c>
      <c r="AV34" s="276" t="e">
        <f>1000000000*MOR!AN34/SUM(KMA.FROT!$M146:$O146)</f>
        <v>#DIV/0!</v>
      </c>
      <c r="AW34" s="276" t="e">
        <f>1000000000*MOR!AO34/SUM(KMA.FROT!$M183:$O183)</f>
        <v>#DIV/0!</v>
      </c>
      <c r="AX34" s="3"/>
      <c r="AY34" s="276">
        <f>1000000000*MOR!AU34/SUM(KMA.FROT!$B35:$T35)</f>
        <v>4.6994279111410791</v>
      </c>
      <c r="AZ34" s="276">
        <f>1000000000*MOR!AV34/SUM(KMA.FROT!$B72:$T72)</f>
        <v>8.0527927817200862</v>
      </c>
      <c r="BA34" s="276">
        <f>1000000000*MOR!AW34/SUM(KMA.FROT!$B109:$T109)</f>
        <v>8.3270938903685749</v>
      </c>
      <c r="BB34" s="276" t="e">
        <f>1000000000*MOR!AX34/SUM(KMA.FROT!$B146:$T146)</f>
        <v>#DIV/0!</v>
      </c>
      <c r="BC34" s="276" t="e">
        <f>1000000000*MOR!AY34/SUM(KMA.FROT!$B183:$T183)</f>
        <v>#DIV/0!</v>
      </c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</row>
    <row r="35" spans="1:187" s="273" customFormat="1">
      <c r="A35" s="73" t="s">
        <v>24</v>
      </c>
      <c r="B35" s="3"/>
      <c r="C35" s="276">
        <f>1000000000*MOR!BA35/SUM(KMA.FROT!$B36:$T36)</f>
        <v>32.827048769604936</v>
      </c>
      <c r="D35" s="276">
        <f>1000000000*MOR!BB35/SUM(KMA.FROT!$B73:$T73)</f>
        <v>35.73197300464053</v>
      </c>
      <c r="E35" s="276">
        <f>1000000000*MOR!BC35/SUM(KMA.FROT!$B110:$T110)</f>
        <v>31.156023984026774</v>
      </c>
      <c r="F35" s="276" t="e">
        <f>1000000000*MOR!BD35/SUM(KMA.FROT!$B147:$T147)</f>
        <v>#DIV/0!</v>
      </c>
      <c r="G35" s="276" t="e">
        <f>1000000000*MOR!BE35/SUM(KMA.FROT!$B184:$T184)</f>
        <v>#DIV/0!</v>
      </c>
      <c r="H35" s="3"/>
      <c r="I35" s="276">
        <f>1000000000*MOR!B35/SUM(KMA.FROT!B36:T36)</f>
        <v>2.8174912117624995</v>
      </c>
      <c r="J35" s="276">
        <f>1000000000*MOR!C35/SUM(KMA.FROT!$B73:$T73)</f>
        <v>2.9136286231382509</v>
      </c>
      <c r="K35" s="276">
        <f>1000000000*MOR!E35/SUM(KMA.FROT!$B110:$T110)</f>
        <v>0</v>
      </c>
      <c r="L35" s="276" t="e">
        <f>1000000000*MOR!#REF!/SUM(KMA.FROT!$B147:$T147)</f>
        <v>#REF!</v>
      </c>
      <c r="M35" s="276" t="e">
        <f>1000000000*MOR!F35/SUM(KMA.FROT!$B184:$T184)</f>
        <v>#DIV/0!</v>
      </c>
      <c r="N35" s="3"/>
      <c r="O35" s="276">
        <f>1000000000*MOR!G35/SUM(KMA.FROT!$B36:$T36)</f>
        <v>1.0811303486995638</v>
      </c>
      <c r="P35" s="276">
        <f>1000000000*MOR!H35/SUM(KMA.FROT!$B73:$T73)</f>
        <v>1.2807158783025279</v>
      </c>
      <c r="Q35" s="276">
        <f>1000000000*MOR!I35/SUM(KMA.FROT!$B110:$T110)</f>
        <v>1.0734643210247126</v>
      </c>
      <c r="R35" s="276" t="e">
        <f>1000000000*MOR!J35/SUM(KMA.FROT!$B147:$T147)</f>
        <v>#DIV/0!</v>
      </c>
      <c r="S35" s="276" t="e">
        <f>1000000000*MOR!K35/SUM(KMA.FROT!$B184:$T184)</f>
        <v>#DIV/0!</v>
      </c>
      <c r="T35" s="3"/>
      <c r="U35" s="276">
        <f>1000000000*MOR!L35/SUM(KMA.FROT!$D36:$G36)</f>
        <v>40.776094119822318</v>
      </c>
      <c r="V35" s="276">
        <f>1000000000*MOR!M35/SUM(KMA.FROT!$D73:$G73)</f>
        <v>48.131317151725874</v>
      </c>
      <c r="W35" s="276">
        <f>1000000000*MOR!N35/SUM(KMA.FROT!$D110:$G110)</f>
        <v>96.298934148773185</v>
      </c>
      <c r="X35" s="157">
        <f>1000000000*MOR!O35/SUM(KMA.FROT!$D147:$G147)</f>
        <v>0</v>
      </c>
      <c r="Y35" s="276" t="e">
        <f>1000000000*MOR!P35/SUM(KMA.FROT!$D184:$G184)</f>
        <v>#DIV/0!</v>
      </c>
      <c r="Z35" s="3"/>
      <c r="AA35" s="276">
        <f>1000000000*MOR!Q35/SUM(KMA.FROT!$B36:$T36)</f>
        <v>6.5523051436337201E-2</v>
      </c>
      <c r="AB35" s="276">
        <f>1000000000*MOR!R35/SUM(KMA.FROT!$B73:$T73)</f>
        <v>0</v>
      </c>
      <c r="AC35" s="276">
        <f>1000000000*MOR!S35/SUM(KMA.FROT!$B110:$T110)</f>
        <v>0</v>
      </c>
      <c r="AD35" s="276" t="e">
        <f>1000000000*MOR!T35/SUM(KMA.FROT!$B147:$T147)</f>
        <v>#DIV/0!</v>
      </c>
      <c r="AE35" s="276" t="e">
        <f>1000000000*MOR!U35/SUM(KMA.FROT!$B184:$T184)</f>
        <v>#DIV/0!</v>
      </c>
      <c r="AF35" s="3"/>
      <c r="AG35" s="276">
        <f>1000000000*MOR!BM35/(SUM(KMA.FROT!$B36:$C36,KMA.FROT!$H36:$I36,KMA.FROT!$T36:$T36))</f>
        <v>23.903218427728913</v>
      </c>
      <c r="AH35" s="276">
        <f>1000000000*MOR!BN35/(SUM(KMA.FROT!$B73:$C73,KMA.FROT!$H73:$I73,KMA.FROT!$T73:$T73))</f>
        <v>23.470566471857943</v>
      </c>
      <c r="AI35" s="276">
        <f>1000000000*MOR!BO35/(SUM(KMA.FROT!$B110:$C110,KMA.FROT!$H110:$I110,KMA.FROT!$T110:$T110))</f>
        <v>21.268614530478153</v>
      </c>
      <c r="AJ35" s="276" t="e">
        <f>1000000000*MOR!BP35/(SUM(KMA.FROT!$B147:$C147,KMA.FROT!$H147:$I147,KMA.FROT!$T147:$T147))</f>
        <v>#DIV/0!</v>
      </c>
      <c r="AK35" s="276" t="e">
        <f>1000000000*MOR!BQ35/(SUM(KMA.FROT!$B184:$C184,KMA.FROT!$H184:$I184,KMA.FROT!$T184:$T184))</f>
        <v>#DIV/0!</v>
      </c>
      <c r="AL35" s="3"/>
      <c r="AM35" s="276">
        <f>1000000000*MOR!AF35/SUM(KMA.FROT!$J36:$L36)</f>
        <v>11.07774874196047</v>
      </c>
      <c r="AN35" s="276">
        <f>1000000000*MOR!AG35/SUM(KMA.FROT!$J73:$L73)</f>
        <v>6.42487584002044</v>
      </c>
      <c r="AO35" s="276">
        <f>1000000000*MOR!AH35/SUM(KMA.FROT!$J110:$L110)</f>
        <v>13.912473282102738</v>
      </c>
      <c r="AP35" s="276" t="e">
        <f>1000000000*MOR!AI35/SUM(KMA.FROT!$J147:$L147)</f>
        <v>#DIV/0!</v>
      </c>
      <c r="AQ35" s="276" t="e">
        <f>1000000000*MOR!AJ35/SUM(KMA.FROT!$J184:$L184)</f>
        <v>#DIV/0!</v>
      </c>
      <c r="AR35" s="3"/>
      <c r="AS35" s="276">
        <f>1000000000*MOR!AK35/SUM(KMA.FROT!$M36:$O36)</f>
        <v>0.2157230818591489</v>
      </c>
      <c r="AT35" s="276">
        <f>1000000000*MOR!AL35/SUM(KMA.FROT!$M73:$O73)</f>
        <v>0</v>
      </c>
      <c r="AU35" s="157">
        <f>1000000000*MOR!AM35/SUM(KMA.FROT!$M110:$O110)</f>
        <v>0.23107950899759686</v>
      </c>
      <c r="AV35" s="276" t="e">
        <f>1000000000*MOR!AN35/SUM(KMA.FROT!$M147:$O147)</f>
        <v>#DIV/0!</v>
      </c>
      <c r="AW35" s="276" t="e">
        <f>1000000000*MOR!AO35/SUM(KMA.FROT!$M184:$O184)</f>
        <v>#DIV/0!</v>
      </c>
      <c r="AX35" s="3"/>
      <c r="AY35" s="276">
        <f>1000000000*MOR!AU35/SUM(KMA.FROT!$B36:$T36)</f>
        <v>5.1107980120343015</v>
      </c>
      <c r="AZ35" s="276">
        <f>1000000000*MOR!AV35/SUM(KMA.FROT!$B73:$T73)</f>
        <v>7.2680626093668455</v>
      </c>
      <c r="BA35" s="276">
        <f>1000000000*MOR!AW35/SUM(KMA.FROT!$B110:$T110)</f>
        <v>6.8752833894201819</v>
      </c>
      <c r="BB35" s="276" t="e">
        <f>1000000000*MOR!AX35/SUM(KMA.FROT!$B147:$T147)</f>
        <v>#DIV/0!</v>
      </c>
      <c r="BC35" s="276" t="e">
        <f>1000000000*MOR!AY35/SUM(KMA.FROT!$B184:$T184)</f>
        <v>#DIV/0!</v>
      </c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</row>
    <row r="36" spans="1:187" s="273" customFormat="1">
      <c r="A36" s="73" t="s">
        <v>25</v>
      </c>
      <c r="B36" s="3"/>
      <c r="C36" s="276">
        <f>1000000000*MOR!BA36/SUM(KMA.FROT!$B37:$T37)</f>
        <v>35.156182295286555</v>
      </c>
      <c r="D36" s="276">
        <f>1000000000*MOR!BB36/SUM(KMA.FROT!$B74:$T74)</f>
        <v>36.699848143826657</v>
      </c>
      <c r="E36" s="276">
        <f>1000000000*MOR!BC36/SUM(KMA.FROT!$B111:$T111)</f>
        <v>30.452151668864534</v>
      </c>
      <c r="F36" s="276" t="e">
        <f>1000000000*MOR!BD36/SUM(KMA.FROT!$B148:$T148)</f>
        <v>#DIV/0!</v>
      </c>
      <c r="G36" s="276" t="e">
        <f>1000000000*MOR!BE36/SUM(KMA.FROT!$B185:$T185)</f>
        <v>#DIV/0!</v>
      </c>
      <c r="H36" s="3"/>
      <c r="I36" s="276">
        <f>1000000000*MOR!B36/SUM(KMA.FROT!B37:T37)</f>
        <v>4.7063921459819102</v>
      </c>
      <c r="J36" s="276">
        <f>1000000000*MOR!C36/SUM(KMA.FROT!$B74:$T74)</f>
        <v>4.0777609048696286</v>
      </c>
      <c r="K36" s="276">
        <f>1000000000*MOR!E36/SUM(KMA.FROT!$B111:$T111)</f>
        <v>0</v>
      </c>
      <c r="L36" s="276" t="e">
        <f>1000000000*MOR!#REF!/SUM(KMA.FROT!$B148:$T148)</f>
        <v>#REF!</v>
      </c>
      <c r="M36" s="276" t="e">
        <f>1000000000*MOR!F36/SUM(KMA.FROT!$B185:$T185)</f>
        <v>#DIV/0!</v>
      </c>
      <c r="N36" s="3"/>
      <c r="O36" s="276">
        <f>1000000000*MOR!G36/SUM(KMA.FROT!$B37:$T37)</f>
        <v>2.381547832906509</v>
      </c>
      <c r="P36" s="276">
        <f>1000000000*MOR!H36/SUM(KMA.FROT!$B74:$T74)</f>
        <v>2.0388804524348143</v>
      </c>
      <c r="Q36" s="276">
        <f>1000000000*MOR!I36/SUM(KMA.FROT!$B111:$T111)</f>
        <v>2.2574212281003967</v>
      </c>
      <c r="R36" s="276" t="e">
        <f>1000000000*MOR!J36/SUM(KMA.FROT!$B148:$T148)</f>
        <v>#DIV/0!</v>
      </c>
      <c r="S36" s="276" t="e">
        <f>1000000000*MOR!K36/SUM(KMA.FROT!$B185:$T185)</f>
        <v>#DIV/0!</v>
      </c>
      <c r="T36" s="3"/>
      <c r="U36" s="276">
        <f>1000000000*MOR!L36/SUM(KMA.FROT!$D37:$G37)</f>
        <v>45.03142939726466</v>
      </c>
      <c r="V36" s="276">
        <f>1000000000*MOR!M36/SUM(KMA.FROT!$D74:$G74)</f>
        <v>54.252476063324309</v>
      </c>
      <c r="W36" s="276">
        <f>1000000000*MOR!N36/SUM(KMA.FROT!$D111:$G111)</f>
        <v>65.029869224472677</v>
      </c>
      <c r="X36" s="157">
        <f>1000000000*MOR!O36/SUM(KMA.FROT!$D148:$G148)</f>
        <v>0</v>
      </c>
      <c r="Y36" s="276" t="e">
        <f>1000000000*MOR!P36/SUM(KMA.FROT!$D185:$G185)</f>
        <v>#DIV/0!</v>
      </c>
      <c r="Z36" s="3"/>
      <c r="AA36" s="276">
        <f>1000000000*MOR!Q36/SUM(KMA.FROT!$B37:$T37)</f>
        <v>0</v>
      </c>
      <c r="AB36" s="276">
        <f>1000000000*MOR!R36/SUM(KMA.FROT!$B74:$T74)</f>
        <v>5.8253727212423265E-2</v>
      </c>
      <c r="AC36" s="276">
        <f>1000000000*MOR!S36/SUM(KMA.FROT!$B111:$T111)</f>
        <v>4.6069820981640745E-2</v>
      </c>
      <c r="AD36" s="276" t="e">
        <f>1000000000*MOR!T36/SUM(KMA.FROT!$B148:$T148)</f>
        <v>#DIV/0!</v>
      </c>
      <c r="AE36" s="276" t="e">
        <f>1000000000*MOR!U36/SUM(KMA.FROT!$B185:$T185)</f>
        <v>#DIV/0!</v>
      </c>
      <c r="AF36" s="3"/>
      <c r="AG36" s="276">
        <f>1000000000*MOR!BM36/(SUM(KMA.FROT!$B37:$C37,KMA.FROT!$H37:$I37,KMA.FROT!$T37:$T37))</f>
        <v>21.433906850015124</v>
      </c>
      <c r="AH36" s="276">
        <f>1000000000*MOR!BN36/(SUM(KMA.FROT!$B74:$C74,KMA.FROT!$H74:$I74,KMA.FROT!$T74:$T74))</f>
        <v>18.132378165442255</v>
      </c>
      <c r="AI36" s="276">
        <f>1000000000*MOR!BO36/(SUM(KMA.FROT!$B111:$C111,KMA.FROT!$H111:$I111,KMA.FROT!$T111:$T111))</f>
        <v>18.405292903460669</v>
      </c>
      <c r="AJ36" s="276" t="e">
        <f>1000000000*MOR!BP36/(SUM(KMA.FROT!$B148:$C148,KMA.FROT!$H148:$I148,KMA.FROT!$T148:$T148))</f>
        <v>#DIV/0!</v>
      </c>
      <c r="AK36" s="276" t="e">
        <f>1000000000*MOR!BQ36/(SUM(KMA.FROT!$B185:$C185,KMA.FROT!$H185:$I185,KMA.FROT!$T185:$T185))</f>
        <v>#DIV/0!</v>
      </c>
      <c r="AL36" s="3"/>
      <c r="AM36" s="276">
        <f>1000000000*MOR!AF36/SUM(KMA.FROT!$J37:$L37)</f>
        <v>8.6849147001940743</v>
      </c>
      <c r="AN36" s="276">
        <f>1000000000*MOR!AG36/SUM(KMA.FROT!$J74:$L74)</f>
        <v>8.3559468191893931</v>
      </c>
      <c r="AO36" s="276">
        <f>1000000000*MOR!AH36/SUM(KMA.FROT!$J111:$L111)</f>
        <v>13.032255973675531</v>
      </c>
      <c r="AP36" s="276" t="e">
        <f>1000000000*MOR!AI36/SUM(KMA.FROT!$J148:$L148)</f>
        <v>#DIV/0!</v>
      </c>
      <c r="AQ36" s="276" t="e">
        <f>1000000000*MOR!AJ36/SUM(KMA.FROT!$J185:$L185)</f>
        <v>#DIV/0!</v>
      </c>
      <c r="AR36" s="3"/>
      <c r="AS36" s="276">
        <f>1000000000*MOR!AK36/SUM(KMA.FROT!$M37:$O37)</f>
        <v>1.8522700316801828</v>
      </c>
      <c r="AT36" s="276">
        <f>1000000000*MOR!AL36/SUM(KMA.FROT!$M74:$O74)</f>
        <v>0</v>
      </c>
      <c r="AU36" s="157">
        <f>1000000000*MOR!AM36/SUM(KMA.FROT!$M111:$O111)</f>
        <v>0.1321854461917675</v>
      </c>
      <c r="AV36" s="276" t="e">
        <f>1000000000*MOR!AN36/SUM(KMA.FROT!$M148:$O148)</f>
        <v>#DIV/0!</v>
      </c>
      <c r="AW36" s="276" t="e">
        <f>1000000000*MOR!AO36/SUM(KMA.FROT!$M185:$O185)</f>
        <v>#DIV/0!</v>
      </c>
      <c r="AX36" s="3"/>
      <c r="AY36" s="276">
        <f>1000000000*MOR!AU36/SUM(KMA.FROT!$B37:$T37)</f>
        <v>1.757809114764328</v>
      </c>
      <c r="AZ36" s="276">
        <f>1000000000*MOR!AV36/SUM(KMA.FROT!$B74:$T74)</f>
        <v>5.4758503579677864</v>
      </c>
      <c r="BA36" s="276">
        <f>1000000000*MOR!AW36/SUM(KMA.FROT!$B111:$T111)</f>
        <v>4.238423530310949</v>
      </c>
      <c r="BB36" s="276" t="e">
        <f>1000000000*MOR!AX36/SUM(KMA.FROT!$B148:$T148)</f>
        <v>#DIV/0!</v>
      </c>
      <c r="BC36" s="276" t="e">
        <f>1000000000*MOR!AY36/SUM(KMA.FROT!$B185:$T185)</f>
        <v>#DIV/0!</v>
      </c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</row>
    <row r="37" spans="1:187">
      <c r="A37" s="4"/>
      <c r="C37" s="5"/>
      <c r="D37" s="5"/>
      <c r="E37" s="5"/>
      <c r="F37" s="5"/>
      <c r="G37" s="5"/>
      <c r="I37" s="6"/>
      <c r="J37" s="6"/>
      <c r="K37" s="6"/>
      <c r="L37" s="6"/>
      <c r="M37" s="6"/>
      <c r="O37" s="6"/>
      <c r="P37" s="6"/>
      <c r="Q37" s="6"/>
      <c r="R37" s="6"/>
      <c r="S37" s="6"/>
      <c r="U37" s="6"/>
      <c r="V37" s="6"/>
      <c r="W37" s="6"/>
      <c r="X37" s="6"/>
      <c r="Y37" s="6"/>
      <c r="AA37" s="6"/>
      <c r="AB37" s="6"/>
      <c r="AC37" s="6"/>
      <c r="AD37" s="6"/>
      <c r="AE37" s="6"/>
      <c r="AG37" s="6"/>
      <c r="AH37" s="6"/>
      <c r="AI37" s="6"/>
      <c r="AJ37" s="6"/>
      <c r="AK37" s="6"/>
      <c r="AM37" s="7"/>
      <c r="AN37" s="7"/>
      <c r="AO37" s="7"/>
      <c r="AP37" s="7"/>
      <c r="AQ37" s="7"/>
      <c r="AS37" s="7"/>
      <c r="AT37" s="7"/>
      <c r="AU37" s="7"/>
      <c r="AV37" s="7"/>
      <c r="AW37" s="7"/>
      <c r="AY37" s="7"/>
      <c r="AZ37" s="7"/>
      <c r="BA37" s="7"/>
      <c r="BB37" s="7"/>
    </row>
  </sheetData>
  <mergeCells count="10">
    <mergeCell ref="A2:A3"/>
    <mergeCell ref="AS2:AW2"/>
    <mergeCell ref="AY2:BC2"/>
    <mergeCell ref="C2:G2"/>
    <mergeCell ref="I2:M2"/>
    <mergeCell ref="O2:S2"/>
    <mergeCell ref="U2:Y2"/>
    <mergeCell ref="AA2:AE2"/>
    <mergeCell ref="AG2:AK2"/>
    <mergeCell ref="AM2:AQ2"/>
  </mergeCells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2:BC87"/>
  <sheetViews>
    <sheetView showGridLines="0" topLeftCell="A2" zoomScaleNormal="100" workbookViewId="0">
      <pane xSplit="1" topLeftCell="B1" activePane="topRight" state="frozen"/>
      <selection pane="topRight" activeCell="B38" sqref="B38:F38"/>
    </sheetView>
  </sheetViews>
  <sheetFormatPr defaultColWidth="8.85546875" defaultRowHeight="15"/>
  <cols>
    <col min="1" max="1" width="23.5703125" bestFit="1" customWidth="1"/>
    <col min="7" max="55" width="8.85546875" style="1"/>
  </cols>
  <sheetData>
    <row r="2" spans="1:6">
      <c r="A2" s="282" t="s">
        <v>43</v>
      </c>
      <c r="B2" s="88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288" t="s">
        <v>37</v>
      </c>
      <c r="B3" s="253">
        <f>100000*MOR!BA4/POP!B3</f>
        <v>14.999967284824859</v>
      </c>
      <c r="C3" s="253">
        <f>100000*MOR!BB4/POP!C3</f>
        <v>15.193452273292374</v>
      </c>
      <c r="D3" s="253">
        <f>100000*MOR!BC4/POP!D3</f>
        <v>15.641931982943051</v>
      </c>
      <c r="E3" s="253" t="e">
        <f>100000*MOR!BD4/POP!E3</f>
        <v>#DIV/0!</v>
      </c>
      <c r="F3" s="253" t="e">
        <f>100000*MOR!BE4/POP!F3</f>
        <v>#DIV/0!</v>
      </c>
    </row>
    <row r="4" spans="1:6">
      <c r="A4" s="288" t="s">
        <v>38</v>
      </c>
      <c r="B4" s="253">
        <f>100000*MOR!BA5/POP!B4</f>
        <v>15.772357194245775</v>
      </c>
      <c r="C4" s="253">
        <f>100000*MOR!BB5/POP!C4</f>
        <v>16.708982700901014</v>
      </c>
      <c r="D4" s="253">
        <f>100000*MOR!BC5/POP!D4</f>
        <v>16.771599794826901</v>
      </c>
      <c r="E4" s="253" t="e">
        <f>100000*MOR!BD5/POP!E4</f>
        <v>#DIV/0!</v>
      </c>
      <c r="F4" s="253" t="e">
        <f>100000*MOR!BE5/POP!F4</f>
        <v>#DIV/0!</v>
      </c>
    </row>
    <row r="5" spans="1:6">
      <c r="A5" s="289" t="s">
        <v>23</v>
      </c>
      <c r="B5" s="276">
        <f>100000*MOR!BA6/POP!B5</f>
        <v>6.2456920198624264</v>
      </c>
      <c r="C5" s="276">
        <f>100000*MOR!BB6/POP!C5</f>
        <v>6.1231533126259423</v>
      </c>
      <c r="D5" s="276">
        <f>100000*MOR!BC6/POP!D5</f>
        <v>5.2333581963754314</v>
      </c>
      <c r="E5" s="276" t="e">
        <f>100000*MOR!BD6/POP!E5</f>
        <v>#DIV/0!</v>
      </c>
      <c r="F5" s="276" t="e">
        <f>100000*MOR!BE6/POP!F5</f>
        <v>#DIV/0!</v>
      </c>
    </row>
    <row r="6" spans="1:6">
      <c r="A6" s="289" t="s">
        <v>15</v>
      </c>
      <c r="B6" s="276">
        <f>100000*MOR!BA7/POP!B6</f>
        <v>9.4111244025920282</v>
      </c>
      <c r="C6" s="276">
        <f>100000*MOR!BB7/POP!C6</f>
        <v>7.7140653124196454</v>
      </c>
      <c r="D6" s="276">
        <f>100000*MOR!BC7/POP!D6</f>
        <v>10.696059880292344</v>
      </c>
      <c r="E6" s="276" t="e">
        <f>100000*MOR!BD7/POP!E6</f>
        <v>#DIV/0!</v>
      </c>
      <c r="F6" s="276" t="e">
        <f>100000*MOR!BE7/POP!F6</f>
        <v>#DIV/0!</v>
      </c>
    </row>
    <row r="7" spans="1:6">
      <c r="A7" s="289" t="s">
        <v>16</v>
      </c>
      <c r="B7" s="276">
        <f>100000*MOR!BA8/POP!B7</f>
        <v>9.6028636801117209</v>
      </c>
      <c r="C7" s="276">
        <f>100000*MOR!BB8/POP!C7</f>
        <v>9.4112860332237407</v>
      </c>
      <c r="D7" s="276">
        <f>100000*MOR!BC8/POP!D7</f>
        <v>9.5784655485545063</v>
      </c>
      <c r="E7" s="276" t="e">
        <f>100000*MOR!BD8/POP!E7</f>
        <v>#DIV/0!</v>
      </c>
      <c r="F7" s="276" t="e">
        <f>100000*MOR!BE8/POP!F7</f>
        <v>#DIV/0!</v>
      </c>
    </row>
    <row r="8" spans="1:6">
      <c r="A8" s="289" t="s">
        <v>28</v>
      </c>
      <c r="B8" s="276">
        <f>100000*MOR!BA9/POP!B8</f>
        <v>222.53000770931109</v>
      </c>
      <c r="C8" s="276">
        <f>100000*MOR!BB9/POP!C8</f>
        <v>241.92743444431946</v>
      </c>
      <c r="D8" s="276">
        <f>100000*MOR!BC9/POP!D8</f>
        <v>223.22215123645461</v>
      </c>
      <c r="E8" s="276" t="e">
        <f>100000*MOR!BD9/POP!E8</f>
        <v>#DIV/0!</v>
      </c>
      <c r="F8" s="276" t="e">
        <f>100000*MOR!BE9/POP!F8</f>
        <v>#DIV/0!</v>
      </c>
    </row>
    <row r="9" spans="1:6">
      <c r="A9" s="289" t="s">
        <v>19</v>
      </c>
      <c r="B9" s="276">
        <f>100000*MOR!BA10/POP!B9</f>
        <v>4.3590129567301128</v>
      </c>
      <c r="C9" s="276">
        <f>100000*MOR!BB10/POP!C9</f>
        <v>4.6486233343631644</v>
      </c>
      <c r="D9" s="276">
        <f>100000*MOR!BC10/POP!D9</f>
        <v>5.0016383498740593</v>
      </c>
      <c r="E9" s="276" t="e">
        <f>100000*MOR!BD10/POP!E9</f>
        <v>#DIV/0!</v>
      </c>
      <c r="F9" s="276" t="e">
        <f>100000*MOR!BE10/POP!F9</f>
        <v>#DIV/0!</v>
      </c>
    </row>
    <row r="10" spans="1:6">
      <c r="A10" s="289" t="s">
        <v>17</v>
      </c>
      <c r="B10" s="276">
        <f>100000*MOR!BA11/POP!B10</f>
        <v>14.543631485661516</v>
      </c>
      <c r="C10" s="276">
        <f>100000*MOR!BB11/POP!C10</f>
        <v>14.504979849681993</v>
      </c>
      <c r="D10" s="276">
        <f>100000*MOR!BC11/POP!D10</f>
        <v>14.47107096180207</v>
      </c>
      <c r="E10" s="276" t="e">
        <f>100000*MOR!BD11/POP!E10</f>
        <v>#DIV/0!</v>
      </c>
      <c r="F10" s="276" t="e">
        <f>100000*MOR!BE11/POP!F10</f>
        <v>#DIV/0!</v>
      </c>
    </row>
    <row r="11" spans="1:6">
      <c r="A11" s="289" t="s">
        <v>29</v>
      </c>
      <c r="B11" s="276">
        <f>100000*MOR!BA12/POP!B11</f>
        <v>29.818179043860063</v>
      </c>
      <c r="C11" s="276">
        <f>100000*MOR!BB12/POP!C11</f>
        <v>30.749920767075324</v>
      </c>
      <c r="D11" s="276">
        <f>100000*MOR!BC12/POP!D11</f>
        <v>34.03089407930878</v>
      </c>
      <c r="E11" s="276" t="e">
        <f>100000*MOR!BD12/POP!E11</f>
        <v>#DIV/0!</v>
      </c>
      <c r="F11" s="276" t="e">
        <f>100000*MOR!BE12/POP!F11</f>
        <v>#DIV/0!</v>
      </c>
    </row>
    <row r="12" spans="1:6">
      <c r="A12" s="288" t="s">
        <v>39</v>
      </c>
      <c r="B12" s="253">
        <f>100000*MOR!BA13/POP!B12</f>
        <v>16.665015525921152</v>
      </c>
      <c r="C12" s="253">
        <f>100000*MOR!BB13/POP!C12</f>
        <v>17.011117689169335</v>
      </c>
      <c r="D12" s="253">
        <f>100000*MOR!BC13/POP!D12</f>
        <v>16.893297307709208</v>
      </c>
      <c r="E12" s="253" t="e">
        <f>100000*MOR!BD13/POP!E12</f>
        <v>#DIV/0!</v>
      </c>
      <c r="F12" s="253" t="e">
        <f>100000*MOR!BE13/POP!F12</f>
        <v>#DIV/0!</v>
      </c>
    </row>
    <row r="13" spans="1:6">
      <c r="A13" s="289" t="s">
        <v>35</v>
      </c>
      <c r="B13" s="276">
        <f>100000*MOR!BA14/POP!B13</f>
        <v>8.5510179880910471</v>
      </c>
      <c r="C13" s="276">
        <f>100000*MOR!BB14/POP!C13</f>
        <v>9.5437577780220337</v>
      </c>
      <c r="D13" s="276">
        <f>100000*MOR!BC14/POP!D13</f>
        <v>8.9609467680619002</v>
      </c>
      <c r="E13" s="276" t="e">
        <f>100000*MOR!BD14/POP!E13</f>
        <v>#DIV/0!</v>
      </c>
      <c r="F13" s="276" t="e">
        <f>100000*MOR!BE14/POP!F13</f>
        <v>#DIV/0!</v>
      </c>
    </row>
    <row r="14" spans="1:6">
      <c r="A14" s="289" t="s">
        <v>31</v>
      </c>
      <c r="B14" s="276">
        <f>100000*MOR!BA15/POP!B14</f>
        <v>70.083743046235412</v>
      </c>
      <c r="C14" s="276">
        <f>100000*MOR!BB15/POP!C14</f>
        <v>69.541792118190571</v>
      </c>
      <c r="D14" s="276">
        <f>100000*MOR!BC15/POP!D14</f>
        <v>70.714348689230803</v>
      </c>
      <c r="E14" s="276" t="e">
        <f>100000*MOR!BD15/POP!E14</f>
        <v>#DIV/0!</v>
      </c>
      <c r="F14" s="276" t="e">
        <f>100000*MOR!BE15/POP!F14</f>
        <v>#DIV/0!</v>
      </c>
    </row>
    <row r="15" spans="1:6">
      <c r="A15" s="289" t="s">
        <v>27</v>
      </c>
      <c r="B15" s="276">
        <f>100000*MOR!BA16/POP!B15</f>
        <v>14.772103348219321</v>
      </c>
      <c r="C15" s="276">
        <f>100000*MOR!BB16/POP!C15</f>
        <v>14.367967791370141</v>
      </c>
      <c r="D15" s="276">
        <f>100000*MOR!BC16/POP!D15</f>
        <v>14.035915494481948</v>
      </c>
      <c r="E15" s="276" t="e">
        <f>100000*MOR!BD16/POP!E15</f>
        <v>#DIV/0!</v>
      </c>
      <c r="F15" s="276" t="e">
        <f>100000*MOR!BE16/POP!F15</f>
        <v>#DIV/0!</v>
      </c>
    </row>
    <row r="16" spans="1:6">
      <c r="A16" s="289" t="s">
        <v>33</v>
      </c>
      <c r="B16" s="276">
        <f>100000*MOR!BA17/POP!B16</f>
        <v>35.70152498550695</v>
      </c>
      <c r="C16" s="276">
        <f>100000*MOR!BB17/POP!C16</f>
        <v>38.990822443207946</v>
      </c>
      <c r="D16" s="276">
        <f>100000*MOR!BC17/POP!D16</f>
        <v>38.92271145830145</v>
      </c>
      <c r="E16" s="276" t="e">
        <f>100000*MOR!BD17/POP!E16</f>
        <v>#DIV/0!</v>
      </c>
      <c r="F16" s="276" t="e">
        <f>100000*MOR!BE17/POP!F16</f>
        <v>#DIV/0!</v>
      </c>
    </row>
    <row r="17" spans="1:6">
      <c r="A17" s="289" t="s">
        <v>34</v>
      </c>
      <c r="B17" s="276">
        <f>100000*MOR!BA18/POP!B17</f>
        <v>19.113382926920927</v>
      </c>
      <c r="C17" s="276">
        <f>100000*MOR!BB18/POP!C17</f>
        <v>19.656983168027349</v>
      </c>
      <c r="D17" s="276">
        <f>100000*MOR!BC18/POP!D17</f>
        <v>20.59161482842579</v>
      </c>
      <c r="E17" s="276" t="e">
        <f>100000*MOR!BD18/POP!E17</f>
        <v>#DIV/0!</v>
      </c>
      <c r="F17" s="276" t="e">
        <f>100000*MOR!BE18/POP!F17</f>
        <v>#DIV/0!</v>
      </c>
    </row>
    <row r="18" spans="1:6">
      <c r="A18" s="289" t="s">
        <v>30</v>
      </c>
      <c r="B18" s="276">
        <f>100000*MOR!BA19/POP!B18</f>
        <v>15.580087246395889</v>
      </c>
      <c r="C18" s="276">
        <f>100000*MOR!BB19/POP!C18</f>
        <v>16.086731503716326</v>
      </c>
      <c r="D18" s="276">
        <f>100000*MOR!BC19/POP!D18</f>
        <v>15.555888379213901</v>
      </c>
      <c r="E18" s="276" t="e">
        <f>100000*MOR!BD19/POP!E18</f>
        <v>#DIV/0!</v>
      </c>
      <c r="F18" s="276" t="e">
        <f>100000*MOR!BE19/POP!F18</f>
        <v>#DIV/0!</v>
      </c>
    </row>
    <row r="19" spans="1:6">
      <c r="A19" s="289" t="s">
        <v>36</v>
      </c>
      <c r="B19" s="276">
        <f>100000*MOR!BA20/POP!B19</f>
        <v>27.356977392589407</v>
      </c>
      <c r="C19" s="276">
        <f>100000*MOR!BB20/POP!C19</f>
        <v>27.987109221036402</v>
      </c>
      <c r="D19" s="276">
        <f>100000*MOR!BC20/POP!D19</f>
        <v>27.456274248956497</v>
      </c>
      <c r="E19" s="276" t="e">
        <f>100000*MOR!BD20/POP!E19</f>
        <v>#DIV/0!</v>
      </c>
      <c r="F19" s="276" t="e">
        <f>100000*MOR!BE20/POP!F19</f>
        <v>#DIV/0!</v>
      </c>
    </row>
    <row r="20" spans="1:6">
      <c r="A20" s="289" t="s">
        <v>21</v>
      </c>
      <c r="B20" s="276">
        <f>100000*MOR!BA21/POP!B20</f>
        <v>19.31529876068867</v>
      </c>
      <c r="C20" s="276">
        <f>100000*MOR!BB21/POP!C20</f>
        <v>18.888901347322044</v>
      </c>
      <c r="D20" s="276">
        <f>100000*MOR!BC21/POP!D20</f>
        <v>18.601874555800066</v>
      </c>
      <c r="E20" s="276" t="e">
        <f>100000*MOR!BD21/POP!E20</f>
        <v>#DIV/0!</v>
      </c>
      <c r="F20" s="276" t="e">
        <f>100000*MOR!BE21/POP!F20</f>
        <v>#DIV/0!</v>
      </c>
    </row>
    <row r="21" spans="1:6">
      <c r="A21" s="289" t="s">
        <v>32</v>
      </c>
      <c r="B21" s="276">
        <f>100000*MOR!BA22/POP!B21</f>
        <v>2.669254969924153</v>
      </c>
      <c r="C21" s="276">
        <f>100000*MOR!BB22/POP!C21</f>
        <v>2.5718934641355484</v>
      </c>
      <c r="D21" s="276">
        <f>100000*MOR!BC22/POP!D21</f>
        <v>2.6158997053375832</v>
      </c>
      <c r="E21" s="276" t="e">
        <f>100000*MOR!BD22/POP!E21</f>
        <v>#DIV/0!</v>
      </c>
      <c r="F21" s="276" t="e">
        <f>100000*MOR!BE22/POP!F21</f>
        <v>#DIV/0!</v>
      </c>
    </row>
    <row r="22" spans="1:6">
      <c r="A22" s="288" t="s">
        <v>40</v>
      </c>
      <c r="B22" s="253">
        <f>100000*MOR!BA23/POP!B22</f>
        <v>11.672324019007364</v>
      </c>
      <c r="C22" s="253">
        <f>100000*MOR!BB23/POP!C22</f>
        <v>11.75456319265755</v>
      </c>
      <c r="D22" s="253">
        <f>100000*MOR!BC23/POP!D22</f>
        <v>12.257774242568399</v>
      </c>
      <c r="E22" s="253" t="e">
        <f>100000*MOR!BD23/POP!E22</f>
        <v>#DIV/0!</v>
      </c>
      <c r="F22" s="253" t="e">
        <f>100000*MOR!BE23/POP!F22</f>
        <v>#DIV/0!</v>
      </c>
    </row>
    <row r="23" spans="1:6">
      <c r="A23" s="289" t="s">
        <v>26</v>
      </c>
      <c r="B23" s="276">
        <f>100000*MOR!BA24/POP!B23</f>
        <v>3.5665711849108437</v>
      </c>
      <c r="C23" s="276">
        <f>100000*MOR!BB24/POP!C23</f>
        <v>3.555214739197055</v>
      </c>
      <c r="D23" s="276">
        <f>100000*MOR!BC24/POP!D23</f>
        <v>3.7455767050908975</v>
      </c>
      <c r="E23" s="276" t="e">
        <f>100000*MOR!BD24/POP!E23</f>
        <v>#DIV/0!</v>
      </c>
      <c r="F23" s="276" t="e">
        <f>100000*MOR!BE24/POP!F23</f>
        <v>#DIV/0!</v>
      </c>
    </row>
    <row r="24" spans="1:6">
      <c r="A24" s="289" t="s">
        <v>18</v>
      </c>
      <c r="B24" s="276">
        <f>100000*MOR!BA25/POP!B24</f>
        <v>78.907095666455149</v>
      </c>
      <c r="C24" s="276">
        <f>100000*MOR!BB25/POP!C24</f>
        <v>73.17819752306319</v>
      </c>
      <c r="D24" s="276">
        <f>100000*MOR!BC25/POP!D24</f>
        <v>78.398289598073077</v>
      </c>
      <c r="E24" s="276" t="e">
        <f>100000*MOR!BD25/POP!E24</f>
        <v>#DIV/0!</v>
      </c>
      <c r="F24" s="276" t="e">
        <f>100000*MOR!BE25/POP!F24</f>
        <v>#DIV/0!</v>
      </c>
    </row>
    <row r="25" spans="1:6">
      <c r="A25" s="289" t="s">
        <v>12</v>
      </c>
      <c r="B25" s="276">
        <f>100000*MOR!BA26/POP!B25</f>
        <v>8.5317397225116824</v>
      </c>
      <c r="C25" s="276">
        <f>100000*MOR!BB26/POP!C25</f>
        <v>10.123119125330261</v>
      </c>
      <c r="D25" s="276">
        <f>100000*MOR!BC26/POP!D25</f>
        <v>10.439005714196057</v>
      </c>
      <c r="E25" s="276" t="e">
        <f>100000*MOR!BD26/POP!E25</f>
        <v>#DIV/0!</v>
      </c>
      <c r="F25" s="276" t="e">
        <f>100000*MOR!BE26/POP!F25</f>
        <v>#DIV/0!</v>
      </c>
    </row>
    <row r="26" spans="1:6">
      <c r="A26" s="289" t="s">
        <v>10</v>
      </c>
      <c r="B26" s="276">
        <f>100000*MOR!BA27/POP!B26</f>
        <v>10.705796629194127</v>
      </c>
      <c r="C26" s="276">
        <f>100000*MOR!BB27/POP!C26</f>
        <v>10.745456193978859</v>
      </c>
      <c r="D26" s="276">
        <f>100000*MOR!BC27/POP!D26</f>
        <v>11.020569471689205</v>
      </c>
      <c r="E26" s="276" t="e">
        <f>100000*MOR!BD27/POP!E26</f>
        <v>#DIV/0!</v>
      </c>
      <c r="F26" s="276" t="e">
        <f>100000*MOR!BE27/POP!F26</f>
        <v>#DIV/0!</v>
      </c>
    </row>
    <row r="27" spans="1:6">
      <c r="A27" s="288" t="s">
        <v>41</v>
      </c>
      <c r="B27" s="253">
        <f>100000*MOR!BA28/POP!B27</f>
        <v>17.911005023221257</v>
      </c>
      <c r="C27" s="253">
        <f>100000*MOR!BB28/POP!C27</f>
        <v>17.26267098100957</v>
      </c>
      <c r="D27" s="253">
        <f>100000*MOR!BC28/POP!D27</f>
        <v>18.46224467674412</v>
      </c>
      <c r="E27" s="253" t="e">
        <f>100000*MOR!BD28/POP!E27</f>
        <v>#DIV/0!</v>
      </c>
      <c r="F27" s="253" t="e">
        <f>100000*MOR!BE28/POP!F27</f>
        <v>#DIV/0!</v>
      </c>
    </row>
    <row r="28" spans="1:6">
      <c r="A28" s="289" t="s">
        <v>22</v>
      </c>
      <c r="B28" s="276">
        <f>100000*MOR!BA29/POP!B28</f>
        <v>20.771461708313229</v>
      </c>
      <c r="C28" s="276">
        <f>100000*MOR!BB29/POP!C28</f>
        <v>20.700122603075148</v>
      </c>
      <c r="D28" s="276">
        <f>100000*MOR!BC29/POP!D28</f>
        <v>22.435900752266612</v>
      </c>
      <c r="E28" s="276" t="e">
        <f>100000*MOR!BD29/POP!E28</f>
        <v>#DIV/0!</v>
      </c>
      <c r="F28" s="276" t="e">
        <f>100000*MOR!BE29/POP!F28</f>
        <v>#DIV/0!</v>
      </c>
    </row>
    <row r="29" spans="1:6">
      <c r="A29" s="289" t="s">
        <v>13</v>
      </c>
      <c r="B29" s="276">
        <f>100000*MOR!BA30/POP!B29</f>
        <v>22.094163846857715</v>
      </c>
      <c r="C29" s="276">
        <f>100000*MOR!BB30/POP!C29</f>
        <v>20.365385628297656</v>
      </c>
      <c r="D29" s="276">
        <f>100000*MOR!BC30/POP!D29</f>
        <v>22.252585789986554</v>
      </c>
      <c r="E29" s="276" t="e">
        <f>100000*MOR!BD30/POP!E29</f>
        <v>#DIV/0!</v>
      </c>
      <c r="F29" s="276" t="e">
        <f>100000*MOR!BE30/POP!F29</f>
        <v>#DIV/0!</v>
      </c>
    </row>
    <row r="30" spans="1:6">
      <c r="A30" s="289" t="s">
        <v>14</v>
      </c>
      <c r="B30" s="276">
        <f>100000*MOR!BA31/POP!B30</f>
        <v>12.401954463644474</v>
      </c>
      <c r="C30" s="276">
        <f>100000*MOR!BB31/POP!C30</f>
        <v>11.827043625157829</v>
      </c>
      <c r="D30" s="276">
        <f>100000*MOR!BC31/POP!D30</f>
        <v>12.017480288454411</v>
      </c>
      <c r="E30" s="276" t="e">
        <f>100000*MOR!BD31/POP!E30</f>
        <v>#DIV/0!</v>
      </c>
      <c r="F30" s="276" t="e">
        <f>100000*MOR!BE31/POP!F30</f>
        <v>#DIV/0!</v>
      </c>
    </row>
    <row r="31" spans="1:6">
      <c r="A31" s="288" t="s">
        <v>42</v>
      </c>
      <c r="B31" s="253">
        <f>100000*MOR!BA32/POP!B31</f>
        <v>20.985362157648666</v>
      </c>
      <c r="C31" s="253">
        <f>100000*MOR!BB32/POP!C31</f>
        <v>21.921555851222557</v>
      </c>
      <c r="D31" s="253">
        <f>100000*MOR!BC32/POP!D31</f>
        <v>23.06771109409663</v>
      </c>
      <c r="E31" s="253" t="e">
        <f>100000*MOR!BD32/POP!E31</f>
        <v>#DIV/0!</v>
      </c>
      <c r="F31" s="253" t="e">
        <f>100000*MOR!BE32/POP!F31</f>
        <v>#DIV/0!</v>
      </c>
    </row>
    <row r="32" spans="1:6">
      <c r="A32" s="289" t="s">
        <v>11</v>
      </c>
      <c r="B32" s="276">
        <f>100000*MOR!BA33/POP!B32</f>
        <v>12.09074101128973</v>
      </c>
      <c r="C32" s="276">
        <f>100000*MOR!BB33/POP!C32</f>
        <v>11.35476191662686</v>
      </c>
      <c r="D32" s="276">
        <f>100000*MOR!BC33/POP!D32</f>
        <v>10.777729407140351</v>
      </c>
      <c r="E32" s="276" t="e">
        <f>100000*MOR!BD33/POP!E32</f>
        <v>#DIV/0!</v>
      </c>
      <c r="F32" s="276" t="e">
        <f>100000*MOR!BE33/POP!F32</f>
        <v>#DIV/0!</v>
      </c>
    </row>
    <row r="33" spans="1:6">
      <c r="A33" s="289" t="s">
        <v>20</v>
      </c>
      <c r="B33" s="276">
        <f>100000*MOR!BA34/POP!B33</f>
        <v>41.957648603831977</v>
      </c>
      <c r="C33" s="276">
        <f>100000*MOR!BB34/POP!C33</f>
        <v>44.041494858517055</v>
      </c>
      <c r="D33" s="276">
        <f>100000*MOR!BC34/POP!D33</f>
        <v>46.758917413323601</v>
      </c>
      <c r="E33" s="276" t="e">
        <f>100000*MOR!BD34/POP!E33</f>
        <v>#DIV/0!</v>
      </c>
      <c r="F33" s="276" t="e">
        <f>100000*MOR!BE34/POP!F33</f>
        <v>#DIV/0!</v>
      </c>
    </row>
    <row r="34" spans="1:6">
      <c r="A34" s="289" t="s">
        <v>24</v>
      </c>
      <c r="B34" s="276">
        <f>100000*MOR!BA35/POP!B34</f>
        <v>14.276851808842927</v>
      </c>
      <c r="C34" s="276">
        <f>100000*MOR!BB35/POP!C34</f>
        <v>15.688391433800893</v>
      </c>
      <c r="D34" s="276">
        <f>100000*MOR!BC35/POP!D34</f>
        <v>16.915075911780178</v>
      </c>
      <c r="E34" s="276" t="e">
        <f>100000*MOR!BD35/POP!E34</f>
        <v>#DIV/0!</v>
      </c>
      <c r="F34" s="276" t="e">
        <f>100000*MOR!BE35/POP!F34</f>
        <v>#DIV/0!</v>
      </c>
    </row>
    <row r="35" spans="1:6">
      <c r="A35" s="289" t="s">
        <v>25</v>
      </c>
      <c r="B35" s="276">
        <f>100000*MOR!BA36/POP!B35</f>
        <v>20.562019694435122</v>
      </c>
      <c r="C35" s="276">
        <f>100000*MOR!BB36/POP!C35</f>
        <v>20.620925526054538</v>
      </c>
      <c r="D35" s="276">
        <f>100000*MOR!BC36/POP!D35</f>
        <v>21.361686312846906</v>
      </c>
      <c r="E35" s="276" t="e">
        <f>100000*MOR!BD36/POP!E35</f>
        <v>#DIV/0!</v>
      </c>
      <c r="F35" s="276" t="e">
        <f>100000*MOR!BE36/POP!F35</f>
        <v>#DIV/0!</v>
      </c>
    </row>
    <row r="87" spans="9:9">
      <c r="I87" s="1">
        <v>1</v>
      </c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249977111117893"/>
  </sheetPr>
  <dimension ref="A2:BF36"/>
  <sheetViews>
    <sheetView workbookViewId="0">
      <selection activeCell="B4" sqref="B4"/>
    </sheetView>
  </sheetViews>
  <sheetFormatPr defaultColWidth="8.85546875" defaultRowHeight="15"/>
  <cols>
    <col min="1" max="1" width="25.140625" style="3" bestFit="1" customWidth="1"/>
    <col min="2" max="5" width="8.85546875" style="3"/>
    <col min="6" max="58" width="8.85546875" style="1"/>
  </cols>
  <sheetData>
    <row r="2" spans="1:6">
      <c r="A2" s="282" t="s">
        <v>44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288" t="s">
        <v>37</v>
      </c>
      <c r="B3" s="253">
        <f>MOR_VEIC!B3</f>
        <v>3.5962800623006861</v>
      </c>
      <c r="C3" s="253">
        <f>MOR_VEIC!C3</f>
        <v>3.1328064555229314</v>
      </c>
      <c r="D3" s="253">
        <f>MOR_VEIC!D3</f>
        <v>3.1453102314018699</v>
      </c>
      <c r="E3" s="253">
        <f>MOR_VEIC!E3</f>
        <v>0</v>
      </c>
      <c r="F3" s="253" t="e">
        <f>MOR_VEIC!F3</f>
        <v>#DIV/0!</v>
      </c>
    </row>
    <row r="4" spans="1:6">
      <c r="A4" s="288" t="s">
        <v>38</v>
      </c>
      <c r="B4" s="253">
        <f>MOR_VEIC!B4</f>
        <v>11.86998628847129</v>
      </c>
      <c r="C4" s="253">
        <f>MOR_VEIC!C4</f>
        <v>5.7152131279910989</v>
      </c>
      <c r="D4" s="253">
        <f>MOR_VEIC!D4</f>
        <v>5.5254520163020873</v>
      </c>
      <c r="E4" s="253">
        <f>MOR_VEIC!E4</f>
        <v>0</v>
      </c>
      <c r="F4" s="253" t="e">
        <f>MOR_VEIC!F4</f>
        <v>#DIV/0!</v>
      </c>
    </row>
    <row r="5" spans="1:6">
      <c r="A5" s="289" t="s">
        <v>23</v>
      </c>
      <c r="B5" s="276">
        <f>MOR_VEIC!B5</f>
        <v>8.6601026729289874</v>
      </c>
      <c r="C5" s="276">
        <f>MOR_VEIC!C5</f>
        <v>3.7724978050921862</v>
      </c>
      <c r="D5" s="276">
        <f>MOR_VEIC!D5</f>
        <v>3.106971389699245</v>
      </c>
      <c r="E5" s="276">
        <f>MOR_VEIC!E5</f>
        <v>0</v>
      </c>
      <c r="F5" s="276" t="e">
        <f>MOR_VEIC!F5</f>
        <v>#DIV/0!</v>
      </c>
    </row>
    <row r="6" spans="1:6">
      <c r="A6" s="289" t="s">
        <v>15</v>
      </c>
      <c r="B6" s="276">
        <f>MOR_VEIC!B6</f>
        <v>8.4245998315080026</v>
      </c>
      <c r="C6" s="276">
        <f>MOR_VEIC!C6</f>
        <v>3.3709347260016318</v>
      </c>
      <c r="D6" s="276">
        <f>MOR_VEIC!D6</f>
        <v>4.5029152894863893</v>
      </c>
      <c r="E6" s="276">
        <f>MOR_VEIC!E6</f>
        <v>0</v>
      </c>
      <c r="F6" s="276" t="e">
        <f>MOR_VEIC!F6</f>
        <v>#DIV/0!</v>
      </c>
    </row>
    <row r="7" spans="1:6">
      <c r="A7" s="289" t="s">
        <v>16</v>
      </c>
      <c r="B7" s="276">
        <f>MOR_VEIC!B7</f>
        <v>8.607489813749492</v>
      </c>
      <c r="C7" s="276">
        <f>MOR_VEIC!C7</f>
        <v>4.28796036018867</v>
      </c>
      <c r="D7" s="276">
        <f>MOR_VEIC!D7</f>
        <v>4.2285265290930898</v>
      </c>
      <c r="E7" s="276">
        <f>MOR_VEIC!E7</f>
        <v>0</v>
      </c>
      <c r="F7" s="276" t="e">
        <f>MOR_VEIC!F7</f>
        <v>#DIV/0!</v>
      </c>
    </row>
    <row r="8" spans="1:6">
      <c r="A8" s="289" t="s">
        <v>28</v>
      </c>
      <c r="B8" s="276">
        <f>MOR_VEIC!B8</f>
        <v>16.214454199579723</v>
      </c>
      <c r="C8" s="276">
        <f>MOR_VEIC!C8</f>
        <v>7.2675836735898294</v>
      </c>
      <c r="D8" s="276">
        <f>MOR_VEIC!D8</f>
        <v>6.5373876204223142</v>
      </c>
      <c r="E8" s="276">
        <f>MOR_VEIC!E8</f>
        <v>0</v>
      </c>
      <c r="F8" s="276" t="e">
        <f>MOR_VEIC!F8</f>
        <v>#DIV/0!</v>
      </c>
    </row>
    <row r="9" spans="1:6">
      <c r="A9" s="289" t="s">
        <v>19</v>
      </c>
      <c r="B9" s="276">
        <f>MOR_VEIC!B9</f>
        <v>7.8078153108135115</v>
      </c>
      <c r="C9" s="276">
        <f>MOR_VEIC!C9</f>
        <v>3.9895796918543449</v>
      </c>
      <c r="D9" s="276">
        <f>MOR_VEIC!D9</f>
        <v>4.1655715040749541</v>
      </c>
      <c r="E9" s="276">
        <f>MOR_VEIC!E9</f>
        <v>0</v>
      </c>
      <c r="F9" s="276" t="e">
        <f>MOR_VEIC!F9</f>
        <v>#DIV/0!</v>
      </c>
    </row>
    <row r="10" spans="1:6">
      <c r="A10" s="289" t="s">
        <v>17</v>
      </c>
      <c r="B10" s="276">
        <f>MOR_VEIC!B10</f>
        <v>11.305354877847019</v>
      </c>
      <c r="C10" s="276">
        <f>MOR_VEIC!C10</f>
        <v>5.4653648896214904</v>
      </c>
      <c r="D10" s="276">
        <f>MOR_VEIC!D10</f>
        <v>5.3100527242242936</v>
      </c>
      <c r="E10" s="276">
        <f>MOR_VEIC!E10</f>
        <v>0</v>
      </c>
      <c r="F10" s="276" t="e">
        <f>MOR_VEIC!F10</f>
        <v>#DIV/0!</v>
      </c>
    </row>
    <row r="11" spans="1:6">
      <c r="A11" s="289" t="s">
        <v>29</v>
      </c>
      <c r="B11" s="276">
        <f>MOR_VEIC!B11</f>
        <v>13.814107473167054</v>
      </c>
      <c r="C11" s="276">
        <f>MOR_VEIC!C11</f>
        <v>7.0171813317146459</v>
      </c>
      <c r="D11" s="276">
        <f>MOR_VEIC!D11</f>
        <v>7.5063948446025313</v>
      </c>
      <c r="E11" s="276">
        <f>MOR_VEIC!E11</f>
        <v>0</v>
      </c>
      <c r="F11" s="276" t="e">
        <f>MOR_VEIC!F11</f>
        <v>#DIV/0!</v>
      </c>
    </row>
    <row r="12" spans="1:6">
      <c r="A12" s="288" t="s">
        <v>39</v>
      </c>
      <c r="B12" s="253">
        <f>MOR_VEIC!B12</f>
        <v>11.64882497637411</v>
      </c>
      <c r="C12" s="253">
        <f>MOR_VEIC!C12</f>
        <v>5.463190077592972</v>
      </c>
      <c r="D12" s="253">
        <f>MOR_VEIC!D12</f>
        <v>5.2279163866093006</v>
      </c>
      <c r="E12" s="253">
        <f>MOR_VEIC!E12</f>
        <v>0</v>
      </c>
      <c r="F12" s="253" t="e">
        <f>MOR_VEIC!F12</f>
        <v>#DIV/0!</v>
      </c>
    </row>
    <row r="13" spans="1:6">
      <c r="A13" s="289" t="s">
        <v>35</v>
      </c>
      <c r="B13" s="276">
        <f>MOR_VEIC!B13</f>
        <v>16.055879769326104</v>
      </c>
      <c r="C13" s="276">
        <f>MOR_VEIC!C13</f>
        <v>7.8376962021225269</v>
      </c>
      <c r="D13" s="276">
        <f>MOR_VEIC!D13</f>
        <v>7.0146256586470859</v>
      </c>
      <c r="E13" s="276">
        <f>MOR_VEIC!E13</f>
        <v>0</v>
      </c>
      <c r="F13" s="276" t="e">
        <f>MOR_VEIC!F13</f>
        <v>#DIV/0!</v>
      </c>
    </row>
    <row r="14" spans="1:6">
      <c r="A14" s="289" t="s">
        <v>31</v>
      </c>
      <c r="B14" s="276">
        <f>MOR_VEIC!B14</f>
        <v>11.465144511299465</v>
      </c>
      <c r="C14" s="276">
        <f>MOR_VEIC!C14</f>
        <v>5.3292281306646405</v>
      </c>
      <c r="D14" s="276">
        <f>MOR_VEIC!D14</f>
        <v>5.2051188293271524</v>
      </c>
      <c r="E14" s="276">
        <f>MOR_VEIC!E14</f>
        <v>0</v>
      </c>
      <c r="F14" s="276" t="e">
        <f>MOR_VEIC!F14</f>
        <v>#DIV/0!</v>
      </c>
    </row>
    <row r="15" spans="1:6">
      <c r="A15" s="289" t="s">
        <v>27</v>
      </c>
      <c r="B15" s="276">
        <f>MOR_VEIC!B15</f>
        <v>9.1748672568779206</v>
      </c>
      <c r="C15" s="276">
        <f>MOR_VEIC!C15</f>
        <v>4.0591604180197205</v>
      </c>
      <c r="D15" s="276">
        <f>MOR_VEIC!D15</f>
        <v>3.8353332067702945</v>
      </c>
      <c r="E15" s="276">
        <f>MOR_VEIC!E15</f>
        <v>0</v>
      </c>
      <c r="F15" s="276" t="e">
        <f>MOR_VEIC!F15</f>
        <v>#DIV/0!</v>
      </c>
    </row>
    <row r="16" spans="1:6">
      <c r="A16" s="289" t="s">
        <v>33</v>
      </c>
      <c r="B16" s="276">
        <f>MOR_VEIC!B16</f>
        <v>19.023481540233448</v>
      </c>
      <c r="C16" s="276">
        <f>MOR_VEIC!C16</f>
        <v>7.7884173009121156</v>
      </c>
      <c r="D16" s="276">
        <f>MOR_VEIC!D16</f>
        <v>7.4638600542395368</v>
      </c>
      <c r="E16" s="276">
        <f>MOR_VEIC!E16</f>
        <v>0</v>
      </c>
      <c r="F16" s="276" t="e">
        <f>MOR_VEIC!F16</f>
        <v>#DIV/0!</v>
      </c>
    </row>
    <row r="17" spans="1:6">
      <c r="A17" s="289" t="s">
        <v>34</v>
      </c>
      <c r="B17" s="276">
        <f>MOR_VEIC!B17</f>
        <v>12.6402067200474</v>
      </c>
      <c r="C17" s="276">
        <f>MOR_VEIC!C17</f>
        <v>5.9731494144959463</v>
      </c>
      <c r="D17" s="276">
        <f>MOR_VEIC!D17</f>
        <v>5.9974403269035417</v>
      </c>
      <c r="E17" s="276">
        <f>MOR_VEIC!E17</f>
        <v>0</v>
      </c>
      <c r="F17" s="276" t="e">
        <f>MOR_VEIC!F17</f>
        <v>#DIV/0!</v>
      </c>
    </row>
    <row r="18" spans="1:6">
      <c r="A18" s="289" t="s">
        <v>30</v>
      </c>
      <c r="B18" s="276">
        <f>MOR_VEIC!B18</f>
        <v>9.6627511650137023</v>
      </c>
      <c r="C18" s="276">
        <f>MOR_VEIC!C18</f>
        <v>5.0696196081220091</v>
      </c>
      <c r="D18" s="276">
        <f>MOR_VEIC!D18</f>
        <v>4.7535542688496593</v>
      </c>
      <c r="E18" s="276">
        <f>MOR_VEIC!E18</f>
        <v>0</v>
      </c>
      <c r="F18" s="276" t="e">
        <f>MOR_VEIC!F18</f>
        <v>#DIV/0!</v>
      </c>
    </row>
    <row r="19" spans="1:6">
      <c r="A19" s="289" t="s">
        <v>36</v>
      </c>
      <c r="B19" s="276">
        <f>MOR_VEIC!B19</f>
        <v>18.356334041047418</v>
      </c>
      <c r="C19" s="276">
        <f>MOR_VEIC!C19</f>
        <v>7.561515914653218</v>
      </c>
      <c r="D19" s="276">
        <f>MOR_VEIC!D19</f>
        <v>7.1277102076678425</v>
      </c>
      <c r="E19" s="276">
        <f>MOR_VEIC!E19</f>
        <v>0</v>
      </c>
      <c r="F19" s="276" t="e">
        <f>MOR_VEIC!F19</f>
        <v>#DIV/0!</v>
      </c>
    </row>
    <row r="20" spans="1:6">
      <c r="A20" s="289" t="s">
        <v>21</v>
      </c>
      <c r="B20" s="276">
        <f>MOR_VEIC!B20</f>
        <v>6.8820137640275281</v>
      </c>
      <c r="C20" s="276">
        <f>MOR_VEIC!C20</f>
        <v>3.3499991969180005</v>
      </c>
      <c r="D20" s="276">
        <f>MOR_VEIC!D20</f>
        <v>3.200506195002796</v>
      </c>
      <c r="E20" s="276">
        <f>MOR_VEIC!E20</f>
        <v>0</v>
      </c>
      <c r="F20" s="276" t="e">
        <f>MOR_VEIC!F20</f>
        <v>#DIV/0!</v>
      </c>
    </row>
    <row r="21" spans="1:6">
      <c r="A21" s="289" t="s">
        <v>32</v>
      </c>
      <c r="B21" s="276">
        <f>MOR_VEIC!B21</f>
        <v>10.800634435251965</v>
      </c>
      <c r="C21" s="276">
        <f>MOR_VEIC!C21</f>
        <v>5.008464827273178</v>
      </c>
      <c r="D21" s="276">
        <f>MOR_VEIC!D21</f>
        <v>4.9126439172821046</v>
      </c>
      <c r="E21" s="276">
        <f>MOR_VEIC!E21</f>
        <v>0</v>
      </c>
      <c r="F21" s="276" t="e">
        <f>MOR_VEIC!F21</f>
        <v>#DIV/0!</v>
      </c>
    </row>
    <row r="22" spans="1:6">
      <c r="A22" s="288" t="s">
        <v>40</v>
      </c>
      <c r="B22" s="253">
        <f>MOR_VEIC!B22</f>
        <v>2.124316789652561</v>
      </c>
      <c r="C22" s="253">
        <f>MOR_VEIC!C22</f>
        <v>2.0956919000015866</v>
      </c>
      <c r="D22" s="253">
        <f>MOR_VEIC!D22</f>
        <v>2.1416068581319467</v>
      </c>
      <c r="E22" s="253">
        <f>MOR_VEIC!E22</f>
        <v>0</v>
      </c>
      <c r="F22" s="253" t="e">
        <f>MOR_VEIC!F22</f>
        <v>#DIV/0!</v>
      </c>
    </row>
    <row r="23" spans="1:6">
      <c r="A23" s="289" t="s">
        <v>26</v>
      </c>
      <c r="B23" s="276">
        <f>MOR_VEIC!B23</f>
        <v>6.67708468754339</v>
      </c>
      <c r="C23" s="276">
        <f>MOR_VEIC!C23</f>
        <v>3.8467343156649489</v>
      </c>
      <c r="D23" s="276">
        <f>MOR_VEIC!D23</f>
        <v>3.9290613364687439</v>
      </c>
      <c r="E23" s="276">
        <f>MOR_VEIC!E23</f>
        <v>0</v>
      </c>
      <c r="F23" s="276" t="e">
        <f>MOR_VEIC!F23</f>
        <v>#DIV/0!</v>
      </c>
    </row>
    <row r="24" spans="1:6">
      <c r="A24" s="289" t="s">
        <v>18</v>
      </c>
      <c r="B24" s="276">
        <f>MOR_VEIC!B24</f>
        <v>5.0846870584371811</v>
      </c>
      <c r="C24" s="276">
        <f>MOR_VEIC!C24</f>
        <v>2.5848150027738526</v>
      </c>
      <c r="D24" s="276">
        <f>MOR_VEIC!D24</f>
        <v>2.7157155872631673</v>
      </c>
      <c r="E24" s="276">
        <f>MOR_VEIC!E24</f>
        <v>0</v>
      </c>
      <c r="F24" s="276" t="e">
        <f>MOR_VEIC!F24</f>
        <v>#DIV/0!</v>
      </c>
    </row>
    <row r="25" spans="1:6">
      <c r="A25" s="289" t="s">
        <v>12</v>
      </c>
      <c r="B25" s="276">
        <f>MOR_VEIC!B25</f>
        <v>3.5793302788742971</v>
      </c>
      <c r="C25" s="276">
        <f>MOR_VEIC!C25</f>
        <v>2.5654151682287778</v>
      </c>
      <c r="D25" s="276">
        <f>MOR_VEIC!D25</f>
        <v>2.5862921409207171</v>
      </c>
      <c r="E25" s="276">
        <f>MOR_VEIC!E25</f>
        <v>0</v>
      </c>
      <c r="F25" s="276" t="e">
        <f>MOR_VEIC!F25</f>
        <v>#DIV/0!</v>
      </c>
    </row>
    <row r="26" spans="1:6">
      <c r="A26" s="289" t="s">
        <v>10</v>
      </c>
      <c r="B26" s="276">
        <f>MOR_VEIC!B26</f>
        <v>2.6234475911644037</v>
      </c>
      <c r="C26" s="276">
        <f>MOR_VEIC!C26</f>
        <v>1.6804066543562972</v>
      </c>
      <c r="D26" s="276">
        <f>MOR_VEIC!D26</f>
        <v>1.693786971282552</v>
      </c>
      <c r="E26" s="276">
        <f>MOR_VEIC!E26</f>
        <v>0</v>
      </c>
      <c r="F26" s="276" t="e">
        <f>MOR_VEIC!F26</f>
        <v>#DIV/0!</v>
      </c>
    </row>
    <row r="27" spans="1:6">
      <c r="A27" s="288" t="s">
        <v>41</v>
      </c>
      <c r="B27" s="253">
        <f>MOR_VEIC!B27</f>
        <v>2.7719046681631543</v>
      </c>
      <c r="C27" s="253">
        <f>MOR_VEIC!C27</f>
        <v>2.6068931215834543</v>
      </c>
      <c r="D27" s="253">
        <f>MOR_VEIC!D27</f>
        <v>2.7241224023469095</v>
      </c>
      <c r="E27" s="253">
        <f>MOR_VEIC!E27</f>
        <v>0</v>
      </c>
      <c r="F27" s="253" t="e">
        <f>MOR_VEIC!F27</f>
        <v>#DIV/0!</v>
      </c>
    </row>
    <row r="28" spans="1:6">
      <c r="A28" s="289" t="s">
        <v>22</v>
      </c>
      <c r="B28" s="276">
        <f>MOR_VEIC!B28</f>
        <v>5.1312531341154015</v>
      </c>
      <c r="C28" s="276">
        <f>MOR_VEIC!C28</f>
        <v>3.1184616461265477</v>
      </c>
      <c r="D28" s="276">
        <f>MOR_VEIC!D28</f>
        <v>3.3001856195870203</v>
      </c>
      <c r="E28" s="276">
        <f>MOR_VEIC!E28</f>
        <v>0</v>
      </c>
      <c r="F28" s="276" t="e">
        <f>MOR_VEIC!F28</f>
        <v>#DIV/0!</v>
      </c>
    </row>
    <row r="29" spans="1:6">
      <c r="A29" s="289" t="s">
        <v>13</v>
      </c>
      <c r="B29" s="276">
        <f>MOR_VEIC!B29</f>
        <v>3.6482892450368976</v>
      </c>
      <c r="C29" s="276">
        <f>MOR_VEIC!C29</f>
        <v>2.0829290636437072</v>
      </c>
      <c r="D29" s="276">
        <f>MOR_VEIC!D29</f>
        <v>2.2447321648262979</v>
      </c>
      <c r="E29" s="276">
        <f>MOR_VEIC!E29</f>
        <v>0</v>
      </c>
      <c r="F29" s="276" t="e">
        <f>MOR_VEIC!F29</f>
        <v>#DIV/0!</v>
      </c>
    </row>
    <row r="30" spans="1:6">
      <c r="A30" s="289" t="s">
        <v>14</v>
      </c>
      <c r="B30" s="276">
        <f>MOR_VEIC!B30</f>
        <v>4.6125144610991118</v>
      </c>
      <c r="C30" s="276">
        <f>MOR_VEIC!C30</f>
        <v>2.5697225061090352</v>
      </c>
      <c r="D30" s="276">
        <f>MOR_VEIC!D30</f>
        <v>2.5304898315810274</v>
      </c>
      <c r="E30" s="276">
        <f>MOR_VEIC!E30</f>
        <v>0</v>
      </c>
      <c r="F30" s="276" t="e">
        <f>MOR_VEIC!F30</f>
        <v>#DIV/0!</v>
      </c>
    </row>
    <row r="31" spans="1:6">
      <c r="A31" s="288" t="s">
        <v>42</v>
      </c>
      <c r="B31" s="253">
        <f>MOR_VEIC!B31</f>
        <v>3.7534011081971648</v>
      </c>
      <c r="C31" s="253">
        <f>MOR_VEIC!C31</f>
        <v>3.8271369609401429</v>
      </c>
      <c r="D31" s="253">
        <f>MOR_VEIC!D31</f>
        <v>3.9310277016074577</v>
      </c>
      <c r="E31" s="253">
        <f>MOR_VEIC!E31</f>
        <v>0</v>
      </c>
      <c r="F31" s="253" t="e">
        <f>MOR_VEIC!F31</f>
        <v>#DIV/0!</v>
      </c>
    </row>
    <row r="32" spans="1:6">
      <c r="A32" s="289" t="s">
        <v>11</v>
      </c>
      <c r="B32" s="276">
        <f>MOR_VEIC!B32</f>
        <v>2.9736881698542361</v>
      </c>
      <c r="C32" s="276">
        <f>MOR_VEIC!C32</f>
        <v>1.7009350877314591</v>
      </c>
      <c r="D32" s="276">
        <f>MOR_VEIC!D32</f>
        <v>1.5924146939285286</v>
      </c>
      <c r="E32" s="276">
        <f>MOR_VEIC!E32</f>
        <v>0</v>
      </c>
      <c r="F32" s="276" t="e">
        <f>MOR_VEIC!F32</f>
        <v>#DIV/0!</v>
      </c>
    </row>
    <row r="33" spans="1:6">
      <c r="A33" s="289" t="s">
        <v>20</v>
      </c>
      <c r="B33" s="276">
        <f>MOR_VEIC!B33</f>
        <v>6.9519171742311165</v>
      </c>
      <c r="C33" s="276">
        <f>MOR_VEIC!C33</f>
        <v>4.0389108620434966</v>
      </c>
      <c r="D33" s="276">
        <f>MOR_VEIC!D33</f>
        <v>4.1831507802654597</v>
      </c>
      <c r="E33" s="276">
        <f>MOR_VEIC!E33</f>
        <v>0</v>
      </c>
      <c r="F33" s="276" t="e">
        <f>MOR_VEIC!F33</f>
        <v>#DIV/0!</v>
      </c>
    </row>
    <row r="34" spans="1:6">
      <c r="A34" s="289" t="s">
        <v>24</v>
      </c>
      <c r="B34" s="276">
        <f>MOR_VEIC!B34</f>
        <v>9.9187297690579186</v>
      </c>
      <c r="C34" s="276">
        <f>MOR_VEIC!C34</f>
        <v>5.2315328297436077</v>
      </c>
      <c r="D34" s="276">
        <f>MOR_VEIC!D34</f>
        <v>5.4361156077612929</v>
      </c>
      <c r="E34" s="276">
        <f>MOR_VEIC!E34</f>
        <v>0</v>
      </c>
      <c r="F34" s="276" t="e">
        <f>MOR_VEIC!F34</f>
        <v>#DIV/0!</v>
      </c>
    </row>
    <row r="35" spans="1:6">
      <c r="A35" s="289" t="s">
        <v>25</v>
      </c>
      <c r="B35" s="276">
        <f>MOR_VEIC!B35</f>
        <v>7.2625724500171023</v>
      </c>
      <c r="C35" s="276">
        <f>MOR_VEIC!C35</f>
        <v>3.9380193262986558</v>
      </c>
      <c r="D35" s="276">
        <f>MOR_VEIC!D35</f>
        <v>3.9997410152565007</v>
      </c>
      <c r="E35" s="276">
        <f>MOR_VEIC!E35</f>
        <v>0</v>
      </c>
      <c r="F35" s="276" t="e">
        <f>MOR_VEIC!F35</f>
        <v>#DIV/0!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FF"/>
  </sheetPr>
  <dimension ref="A2:DC36"/>
  <sheetViews>
    <sheetView zoomScaleNormal="100" zoomScalePageLayoutView="80" workbookViewId="0">
      <selection activeCell="B2" sqref="B2:F2"/>
    </sheetView>
  </sheetViews>
  <sheetFormatPr defaultColWidth="8.85546875" defaultRowHeight="15"/>
  <cols>
    <col min="1" max="1" width="28.140625" style="3" customWidth="1"/>
    <col min="2" max="5" width="8.85546875" style="3"/>
    <col min="6" max="107" width="8.85546875" style="1"/>
  </cols>
  <sheetData>
    <row r="2" spans="1:6">
      <c r="A2" s="282" t="s">
        <v>45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288" t="s">
        <v>37</v>
      </c>
      <c r="B3" s="253">
        <f>INDICE!C4</f>
        <v>29.758159828335142</v>
      </c>
      <c r="C3" s="253">
        <f>INDICE!D4</f>
        <v>32.589902013342495</v>
      </c>
      <c r="D3" s="253">
        <f>INDICE!E4</f>
        <v>30.290603856703466</v>
      </c>
      <c r="E3" s="253" t="e">
        <f>INDICE!F4</f>
        <v>#DIV/0!</v>
      </c>
      <c r="F3" s="253" t="e">
        <f>INDICE!G4</f>
        <v>#DIV/0!</v>
      </c>
    </row>
    <row r="4" spans="1:6">
      <c r="A4" s="288" t="s">
        <v>38</v>
      </c>
      <c r="B4" s="253">
        <f>INDICE!C5</f>
        <v>35.22263218475544</v>
      </c>
      <c r="C4" s="253">
        <f>INDICE!D5</f>
        <v>37.526376546483213</v>
      </c>
      <c r="D4" s="253">
        <f>INDICE!E5</f>
        <v>31.11027266032719</v>
      </c>
      <c r="E4" s="253" t="e">
        <f>INDICE!F5</f>
        <v>#DIV/0!</v>
      </c>
      <c r="F4" s="253" t="e">
        <f>INDICE!G5</f>
        <v>#DIV/0!</v>
      </c>
    </row>
    <row r="5" spans="1:6" s="1" customFormat="1">
      <c r="A5" s="289" t="s">
        <v>23</v>
      </c>
      <c r="B5" s="276">
        <f>INDICE!C6</f>
        <v>32.106343621027172</v>
      </c>
      <c r="C5" s="276">
        <f>INDICE!D6</f>
        <v>31.961082811940773</v>
      </c>
      <c r="D5" s="276">
        <f>INDICE!E6</f>
        <v>24.397304081646404</v>
      </c>
      <c r="E5" s="276" t="e">
        <f>INDICE!F6</f>
        <v>#DIV/0!</v>
      </c>
      <c r="F5" s="276" t="e">
        <f>INDICE!G6</f>
        <v>#DIV/0!</v>
      </c>
    </row>
    <row r="6" spans="1:6" s="1" customFormat="1">
      <c r="A6" s="289" t="s">
        <v>15</v>
      </c>
      <c r="B6" s="276">
        <f>INDICE!C7</f>
        <v>25.871625313639338</v>
      </c>
      <c r="C6" s="276">
        <f>INDICE!D7</f>
        <v>20.950190533057008</v>
      </c>
      <c r="D6" s="276">
        <f>INDICE!E7</f>
        <v>26.295737814069803</v>
      </c>
      <c r="E6" s="276" t="e">
        <f>INDICE!F7</f>
        <v>#DIV/0!</v>
      </c>
      <c r="F6" s="276" t="e">
        <f>INDICE!G7</f>
        <v>#DIV/0!</v>
      </c>
    </row>
    <row r="7" spans="1:6" s="1" customFormat="1">
      <c r="A7" s="289" t="s">
        <v>16</v>
      </c>
      <c r="B7" s="276">
        <f>INDICE!C8</f>
        <v>27.369673426747319</v>
      </c>
      <c r="C7" s="276">
        <f>INDICE!D8</f>
        <v>29.253772168552974</v>
      </c>
      <c r="D7" s="276">
        <f>INDICE!E8</f>
        <v>26.738582437492415</v>
      </c>
      <c r="E7" s="276" t="e">
        <f>INDICE!F8</f>
        <v>#DIV/0!</v>
      </c>
      <c r="F7" s="276" t="e">
        <f>INDICE!G8</f>
        <v>#DIV/0!</v>
      </c>
    </row>
    <row r="8" spans="1:6" s="1" customFormat="1">
      <c r="A8" s="289" t="s">
        <v>28</v>
      </c>
      <c r="B8" s="276">
        <f>INDICE!C9</f>
        <v>40.644706056604669</v>
      </c>
      <c r="C8" s="276">
        <f>INDICE!D9</f>
        <v>44.312116580525171</v>
      </c>
      <c r="D8" s="276">
        <f>INDICE!E9</f>
        <v>35.081664202853418</v>
      </c>
      <c r="E8" s="276" t="e">
        <f>INDICE!F9</f>
        <v>#DIV/0!</v>
      </c>
      <c r="F8" s="276" t="e">
        <f>INDICE!G9</f>
        <v>#DIV/0!</v>
      </c>
    </row>
    <row r="9" spans="1:6" s="1" customFormat="1">
      <c r="A9" s="289" t="s">
        <v>19</v>
      </c>
      <c r="B9" s="276">
        <f>INDICE!C10</f>
        <v>29.950063335092537</v>
      </c>
      <c r="C9" s="276">
        <f>INDICE!D10</f>
        <v>32.483150614129123</v>
      </c>
      <c r="D9" s="276">
        <f>INDICE!E10</f>
        <v>27.424784095318437</v>
      </c>
      <c r="E9" s="276" t="e">
        <f>INDICE!F10</f>
        <v>#DIV/0!</v>
      </c>
      <c r="F9" s="276" t="e">
        <f>INDICE!G10</f>
        <v>#DIV/0!</v>
      </c>
    </row>
    <row r="10" spans="1:6" s="1" customFormat="1">
      <c r="A10" s="289" t="s">
        <v>17</v>
      </c>
      <c r="B10" s="276">
        <f>INDICE!C11</f>
        <v>28.124519915911154</v>
      </c>
      <c r="C10" s="276">
        <f>INDICE!D11</f>
        <v>26.846702821269179</v>
      </c>
      <c r="D10" s="276">
        <f>INDICE!E11</f>
        <v>20.157527661741383</v>
      </c>
      <c r="E10" s="276" t="e">
        <f>INDICE!F11</f>
        <v>#DIV/0!</v>
      </c>
      <c r="F10" s="276" t="e">
        <f>INDICE!G11</f>
        <v>#DIV/0!</v>
      </c>
    </row>
    <row r="11" spans="1:6" s="1" customFormat="1">
      <c r="A11" s="289" t="s">
        <v>29</v>
      </c>
      <c r="B11" s="276">
        <f>INDICE!C12</f>
        <v>41.700669746153146</v>
      </c>
      <c r="C11" s="276">
        <f>INDICE!D12</f>
        <v>42.481493436395077</v>
      </c>
      <c r="D11" s="276">
        <f>INDICE!E12</f>
        <v>36.416135056638119</v>
      </c>
      <c r="E11" s="276" t="e">
        <f>INDICE!F12</f>
        <v>#DIV/0!</v>
      </c>
      <c r="F11" s="276" t="e">
        <f>INDICE!G12</f>
        <v>#DIV/0!</v>
      </c>
    </row>
    <row r="12" spans="1:6">
      <c r="A12" s="288" t="s">
        <v>39</v>
      </c>
      <c r="B12" s="253">
        <f>INDICE!C13</f>
        <v>46.783047498049264</v>
      </c>
      <c r="C12" s="253">
        <f>INDICE!D13</f>
        <v>50.701475504588295</v>
      </c>
      <c r="D12" s="253">
        <f>INDICE!E13</f>
        <v>45.819144475522329</v>
      </c>
      <c r="E12" s="253" t="e">
        <f>INDICE!F13</f>
        <v>#DIV/0!</v>
      </c>
      <c r="F12" s="253" t="e">
        <f>INDICE!G13</f>
        <v>#DIV/0!</v>
      </c>
    </row>
    <row r="13" spans="1:6" s="1" customFormat="1">
      <c r="A13" s="289" t="s">
        <v>35</v>
      </c>
      <c r="B13" s="276">
        <f>INDICE!C14</f>
        <v>63.25919597466163</v>
      </c>
      <c r="C13" s="276">
        <f>INDICE!D14</f>
        <v>73.746123663919533</v>
      </c>
      <c r="D13" s="276">
        <f>INDICE!E14</f>
        <v>67.307631403650149</v>
      </c>
      <c r="E13" s="276" t="e">
        <f>INDICE!F14</f>
        <v>#DIV/0!</v>
      </c>
      <c r="F13" s="276" t="e">
        <f>INDICE!G14</f>
        <v>#DIV/0!</v>
      </c>
    </row>
    <row r="14" spans="1:6" s="1" customFormat="1">
      <c r="A14" s="289" t="s">
        <v>31</v>
      </c>
      <c r="B14" s="276">
        <f>INDICE!C15</f>
        <v>45.335074281360903</v>
      </c>
      <c r="C14" s="276">
        <f>INDICE!D15</f>
        <v>46.721459026840243</v>
      </c>
      <c r="D14" s="276">
        <f>INDICE!E15</f>
        <v>42.545381710677326</v>
      </c>
      <c r="E14" s="276" t="e">
        <f>INDICE!F15</f>
        <v>#DIV/0!</v>
      </c>
      <c r="F14" s="276" t="e">
        <f>INDICE!G15</f>
        <v>#DIV/0!</v>
      </c>
    </row>
    <row r="15" spans="1:6" s="1" customFormat="1">
      <c r="A15" s="289" t="s">
        <v>27</v>
      </c>
      <c r="B15" s="276">
        <f>INDICE!C16</f>
        <v>40.877901213661865</v>
      </c>
      <c r="C15" s="276">
        <f>INDICE!D16</f>
        <v>43.090974596519004</v>
      </c>
      <c r="D15" s="276">
        <f>INDICE!E16</f>
        <v>39.349674709233682</v>
      </c>
      <c r="E15" s="276" t="e">
        <f>INDICE!F16</f>
        <v>#DIV/0!</v>
      </c>
      <c r="F15" s="276" t="e">
        <f>INDICE!G16</f>
        <v>#DIV/0!</v>
      </c>
    </row>
    <row r="16" spans="1:6" s="1" customFormat="1">
      <c r="A16" s="289" t="s">
        <v>33</v>
      </c>
      <c r="B16" s="276">
        <f>INDICE!C17</f>
        <v>48.589956774183108</v>
      </c>
      <c r="C16" s="276">
        <f>INDICE!D17</f>
        <v>54.129082506089524</v>
      </c>
      <c r="D16" s="276">
        <f>INDICE!E17</f>
        <v>46.591270935948309</v>
      </c>
      <c r="E16" s="276" t="e">
        <f>INDICE!F17</f>
        <v>#DIV/0!</v>
      </c>
      <c r="F16" s="276" t="e">
        <f>INDICE!G17</f>
        <v>#DIV/0!</v>
      </c>
    </row>
    <row r="17" spans="1:6" s="1" customFormat="1">
      <c r="A17" s="289" t="s">
        <v>34</v>
      </c>
      <c r="B17" s="276">
        <f>INDICE!C18</f>
        <v>49.604507718843649</v>
      </c>
      <c r="C17" s="276">
        <f>INDICE!D18</f>
        <v>54.663165712161984</v>
      </c>
      <c r="D17" s="276">
        <f>INDICE!E18</f>
        <v>54.24295750382921</v>
      </c>
      <c r="E17" s="276" t="e">
        <f>INDICE!F18</f>
        <v>#DIV/0!</v>
      </c>
      <c r="F17" s="276" t="e">
        <f>INDICE!G18</f>
        <v>#DIV/0!</v>
      </c>
    </row>
    <row r="18" spans="1:6" s="1" customFormat="1">
      <c r="A18" s="289" t="s">
        <v>30</v>
      </c>
      <c r="B18" s="276">
        <f>INDICE!C19</f>
        <v>44.919688254330843</v>
      </c>
      <c r="C18" s="276">
        <f>INDICE!D19</f>
        <v>50.569944362671883</v>
      </c>
      <c r="D18" s="276">
        <f>INDICE!E19</f>
        <v>44.494939156118896</v>
      </c>
      <c r="E18" s="276" t="e">
        <f>INDICE!F19</f>
        <v>#DIV/0!</v>
      </c>
      <c r="F18" s="276" t="e">
        <f>INDICE!G19</f>
        <v>#DIV/0!</v>
      </c>
    </row>
    <row r="19" spans="1:6" s="1" customFormat="1">
      <c r="A19" s="289" t="s">
        <v>36</v>
      </c>
      <c r="B19" s="276">
        <f>INDICE!C20</f>
        <v>64.083986374521203</v>
      </c>
      <c r="C19" s="276">
        <f>INDICE!D20</f>
        <v>71.11802824246476</v>
      </c>
      <c r="D19" s="276">
        <f>INDICE!E20</f>
        <v>62.930695414400638</v>
      </c>
      <c r="E19" s="276" t="e">
        <f>INDICE!F20</f>
        <v>#DIV/0!</v>
      </c>
      <c r="F19" s="276" t="e">
        <f>INDICE!G20</f>
        <v>#DIV/0!</v>
      </c>
    </row>
    <row r="20" spans="1:6" s="1" customFormat="1">
      <c r="A20" s="289" t="s">
        <v>21</v>
      </c>
      <c r="B20" s="276">
        <f>INDICE!C21</f>
        <v>31.1554949395458</v>
      </c>
      <c r="C20" s="276">
        <f>INDICE!D21</f>
        <v>33.015306536736325</v>
      </c>
      <c r="D20" s="276">
        <f>INDICE!E21</f>
        <v>30.453521093860843</v>
      </c>
      <c r="E20" s="276" t="e">
        <f>INDICE!F21</f>
        <v>#DIV/0!</v>
      </c>
      <c r="F20" s="276" t="e">
        <f>INDICE!G21</f>
        <v>#DIV/0!</v>
      </c>
    </row>
    <row r="21" spans="1:6" s="1" customFormat="1">
      <c r="A21" s="289" t="s">
        <v>32</v>
      </c>
      <c r="B21" s="276">
        <f>INDICE!C22</f>
        <v>45.88243400055304</v>
      </c>
      <c r="C21" s="276">
        <f>INDICE!D22</f>
        <v>47.483551650493702</v>
      </c>
      <c r="D21" s="276">
        <f>INDICE!E22</f>
        <v>47.383327569840837</v>
      </c>
      <c r="E21" s="276" t="e">
        <f>INDICE!F22</f>
        <v>#DIV/0!</v>
      </c>
      <c r="F21" s="276" t="e">
        <f>INDICE!G22</f>
        <v>#DIV/0!</v>
      </c>
    </row>
    <row r="22" spans="1:6">
      <c r="A22" s="288" t="s">
        <v>40</v>
      </c>
      <c r="B22" s="253">
        <f>INDICE!C23</f>
        <v>21.817140422410354</v>
      </c>
      <c r="C22" s="253">
        <f>INDICE!D23</f>
        <v>24.149692331095927</v>
      </c>
      <c r="D22" s="253">
        <f>INDICE!E23</f>
        <v>23.37934617354874</v>
      </c>
      <c r="E22" s="253" t="e">
        <f>INDICE!F23</f>
        <v>#DIV/0!</v>
      </c>
      <c r="F22" s="253" t="e">
        <f>INDICE!G23</f>
        <v>#DIV/0!</v>
      </c>
    </row>
    <row r="23" spans="1:6" s="1" customFormat="1">
      <c r="A23" s="289" t="s">
        <v>26</v>
      </c>
      <c r="B23" s="276">
        <f>INDICE!C24</f>
        <v>37.602325145225912</v>
      </c>
      <c r="C23" s="276">
        <f>INDICE!D24</f>
        <v>38.914485023540358</v>
      </c>
      <c r="D23" s="276">
        <f>INDICE!E24</f>
        <v>33.704470854050996</v>
      </c>
      <c r="E23" s="276" t="e">
        <f>INDICE!F24</f>
        <v>#DIV/0!</v>
      </c>
      <c r="F23" s="276" t="e">
        <f>INDICE!G24</f>
        <v>#DIV/0!</v>
      </c>
    </row>
    <row r="24" spans="1:6" s="1" customFormat="1">
      <c r="A24" s="289" t="s">
        <v>18</v>
      </c>
      <c r="B24" s="276">
        <f>INDICE!C25</f>
        <v>29.166243174263506</v>
      </c>
      <c r="C24" s="276">
        <f>INDICE!D25</f>
        <v>28.759804291809182</v>
      </c>
      <c r="D24" s="276">
        <f>INDICE!E25</f>
        <v>27.818665071285992</v>
      </c>
      <c r="E24" s="276" t="e">
        <f>INDICE!F25</f>
        <v>#DIV/0!</v>
      </c>
      <c r="F24" s="276" t="e">
        <f>INDICE!G25</f>
        <v>#DIV/0!</v>
      </c>
    </row>
    <row r="25" spans="1:6" s="1" customFormat="1">
      <c r="A25" s="289" t="s">
        <v>12</v>
      </c>
      <c r="B25" s="276">
        <f>INDICE!C26</f>
        <v>22.168273303718312</v>
      </c>
      <c r="C25" s="276">
        <f>INDICE!D26</f>
        <v>28.825289547843244</v>
      </c>
      <c r="D25" s="276">
        <f>INDICE!E26</f>
        <v>28.747034922459605</v>
      </c>
      <c r="E25" s="276" t="e">
        <f>INDICE!F26</f>
        <v>#DIV/0!</v>
      </c>
      <c r="F25" s="276" t="e">
        <f>INDICE!G26</f>
        <v>#DIV/0!</v>
      </c>
    </row>
    <row r="26" spans="1:6" s="1" customFormat="1">
      <c r="A26" s="289" t="s">
        <v>10</v>
      </c>
      <c r="B26" s="276">
        <f>INDICE!C27</f>
        <v>17.638489508527183</v>
      </c>
      <c r="C26" s="276">
        <f>INDICE!D27</f>
        <v>19.833509457461204</v>
      </c>
      <c r="D26" s="276">
        <f>INDICE!E27</f>
        <v>19.156555857675723</v>
      </c>
      <c r="E26" s="276" t="e">
        <f>INDICE!F27</f>
        <v>#DIV/0!</v>
      </c>
      <c r="F26" s="276" t="e">
        <f>INDICE!G27</f>
        <v>#DIV/0!</v>
      </c>
    </row>
    <row r="27" spans="1:6">
      <c r="A27" s="288" t="s">
        <v>41</v>
      </c>
      <c r="B27" s="253">
        <f>INDICE!C28</f>
        <v>27.635408748479502</v>
      </c>
      <c r="C27" s="253">
        <f>INDICE!D28</f>
        <v>28.920527998441358</v>
      </c>
      <c r="D27" s="253">
        <f>INDICE!E28</f>
        <v>27.542161825250584</v>
      </c>
      <c r="E27" s="253" t="e">
        <f>INDICE!F28</f>
        <v>#DIV/0!</v>
      </c>
      <c r="F27" s="253" t="e">
        <f>INDICE!G28</f>
        <v>#DIV/0!</v>
      </c>
    </row>
    <row r="28" spans="1:6" s="1" customFormat="1">
      <c r="A28" s="289" t="s">
        <v>22</v>
      </c>
      <c r="B28" s="276">
        <f>INDICE!C29</f>
        <v>31.536498269446724</v>
      </c>
      <c r="C28" s="276">
        <f>INDICE!D29</f>
        <v>33.410584302774375</v>
      </c>
      <c r="D28" s="276">
        <f>INDICE!E29</f>
        <v>31.315751975248126</v>
      </c>
      <c r="E28" s="276" t="e">
        <f>INDICE!F29</f>
        <v>#DIV/0!</v>
      </c>
      <c r="F28" s="276" t="e">
        <f>INDICE!G29</f>
        <v>#DIV/0!</v>
      </c>
    </row>
    <row r="29" spans="1:6" s="1" customFormat="1">
      <c r="A29" s="289" t="s">
        <v>13</v>
      </c>
      <c r="B29" s="276">
        <f>INDICE!C30</f>
        <v>24.784381565566807</v>
      </c>
      <c r="C29" s="276">
        <f>INDICE!D30</f>
        <v>25.56112435240227</v>
      </c>
      <c r="D29" s="276">
        <f>INDICE!E30</f>
        <v>26.209476855496728</v>
      </c>
      <c r="E29" s="276" t="e">
        <f>INDICE!F30</f>
        <v>#DIV/0!</v>
      </c>
      <c r="F29" s="276" t="e">
        <f>INDICE!G30</f>
        <v>#DIV/0!</v>
      </c>
    </row>
    <row r="30" spans="1:6" s="1" customFormat="1">
      <c r="A30" s="289" t="s">
        <v>14</v>
      </c>
      <c r="B30" s="276">
        <f>INDICE!C31</f>
        <v>25.466149569000443</v>
      </c>
      <c r="C30" s="276">
        <f>INDICE!D31</f>
        <v>26.289312562384119</v>
      </c>
      <c r="D30" s="276">
        <f>INDICE!E31</f>
        <v>23.481713411121273</v>
      </c>
      <c r="E30" s="276" t="e">
        <f>INDICE!F31</f>
        <v>#DIV/0!</v>
      </c>
      <c r="F30" s="276" t="e">
        <f>INDICE!G31</f>
        <v>#DIV/0!</v>
      </c>
    </row>
    <row r="31" spans="1:6">
      <c r="A31" s="288" t="s">
        <v>42</v>
      </c>
      <c r="B31" s="253">
        <f>INDICE!C32</f>
        <v>30.07498630093696</v>
      </c>
      <c r="C31" s="253">
        <f>INDICE!D32</f>
        <v>33.389899894080209</v>
      </c>
      <c r="D31" s="253">
        <f>INDICE!E32</f>
        <v>29.472281841428369</v>
      </c>
      <c r="E31" s="253" t="e">
        <f>INDICE!F32</f>
        <v>#DIV/0!</v>
      </c>
      <c r="F31" s="253" t="e">
        <f>INDICE!G32</f>
        <v>#DIV/0!</v>
      </c>
    </row>
    <row r="32" spans="1:6" s="1" customFormat="1">
      <c r="A32" s="289" t="s">
        <v>11</v>
      </c>
      <c r="B32" s="276">
        <f>INDICE!C33</f>
        <v>18.039666437148895</v>
      </c>
      <c r="C32" s="276">
        <f>INDICE!D33</f>
        <v>19.998969010147793</v>
      </c>
      <c r="D32" s="276">
        <f>INDICE!E33</f>
        <v>19.252772876265734</v>
      </c>
      <c r="E32" s="276" t="e">
        <f>INDICE!F33</f>
        <v>#DIV/0!</v>
      </c>
      <c r="F32" s="276" t="e">
        <f>INDICE!G33</f>
        <v>#DIV/0!</v>
      </c>
    </row>
    <row r="33" spans="1:6" s="1" customFormat="1">
      <c r="A33" s="289" t="s">
        <v>20</v>
      </c>
      <c r="B33" s="276">
        <f>INDICE!C34</f>
        <v>30.400723920744504</v>
      </c>
      <c r="C33" s="276">
        <f>INDICE!D34</f>
        <v>33.799965378408899</v>
      </c>
      <c r="D33" s="276">
        <f>INDICE!E34</f>
        <v>31.072914114395488</v>
      </c>
      <c r="E33" s="276" t="e">
        <f>INDICE!F34</f>
        <v>#DIV/0!</v>
      </c>
      <c r="F33" s="276" t="e">
        <f>INDICE!G34</f>
        <v>#DIV/0!</v>
      </c>
    </row>
    <row r="34" spans="1:6" s="1" customFormat="1">
      <c r="A34" s="289" t="s">
        <v>24</v>
      </c>
      <c r="B34" s="276">
        <f>INDICE!C35</f>
        <v>32.827048769604936</v>
      </c>
      <c r="C34" s="276">
        <f>INDICE!D35</f>
        <v>35.73197300464053</v>
      </c>
      <c r="D34" s="276">
        <f>INDICE!E35</f>
        <v>31.156023984026774</v>
      </c>
      <c r="E34" s="276" t="e">
        <f>INDICE!F35</f>
        <v>#DIV/0!</v>
      </c>
      <c r="F34" s="276" t="e">
        <f>INDICE!G35</f>
        <v>#DIV/0!</v>
      </c>
    </row>
    <row r="35" spans="1:6" s="1" customFormat="1">
      <c r="A35" s="289" t="s">
        <v>25</v>
      </c>
      <c r="B35" s="276">
        <f>INDICE!C36</f>
        <v>35.156182295286555</v>
      </c>
      <c r="C35" s="276">
        <f>INDICE!D36</f>
        <v>36.699848143826657</v>
      </c>
      <c r="D35" s="276">
        <f>INDICE!E36</f>
        <v>30.452151668864534</v>
      </c>
      <c r="E35" s="276" t="e">
        <f>INDICE!F36</f>
        <v>#DIV/0!</v>
      </c>
      <c r="F35" s="276" t="e">
        <f>INDICE!G36</f>
        <v>#DIV/0!</v>
      </c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2:AL240"/>
  <sheetViews>
    <sheetView showGridLines="0" workbookViewId="0">
      <pane xSplit="1" topLeftCell="B1" activePane="topRight" state="frozen"/>
      <selection pane="topRight" activeCell="B2" sqref="B2:F2"/>
      <selection activeCell="O33" sqref="O33"/>
    </sheetView>
  </sheetViews>
  <sheetFormatPr defaultColWidth="8.85546875" defaultRowHeight="15"/>
  <cols>
    <col min="1" max="1" width="23" style="28" customWidth="1"/>
    <col min="2" max="5" width="11.140625" style="30" bestFit="1" customWidth="1"/>
    <col min="6" max="38" width="8.85546875" style="1"/>
  </cols>
  <sheetData>
    <row r="2" spans="1:6" ht="30">
      <c r="A2" s="188" t="s">
        <v>46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100000*MOR!BA4/POP!B3</f>
        <v>14.999967284824859</v>
      </c>
      <c r="C3" s="285">
        <f>100000*MOR!BB4/POP!C3</f>
        <v>15.193452273292374</v>
      </c>
      <c r="D3" s="285">
        <f>100000*MOR!BC4/POP!D3</f>
        <v>15.641931982943051</v>
      </c>
      <c r="E3" s="285" t="e">
        <f>100000*MOR!BD4/POP!E3</f>
        <v>#DIV/0!</v>
      </c>
      <c r="F3" s="285" t="e">
        <f>100000*MOR!BE4/POP!F3</f>
        <v>#DIV/0!</v>
      </c>
    </row>
    <row r="4" spans="1:6">
      <c r="A4" s="192" t="s">
        <v>47</v>
      </c>
      <c r="B4" s="284">
        <f>100000*MOR!BA5/POP!B4</f>
        <v>15.772357194245775</v>
      </c>
      <c r="C4" s="285">
        <f>100000*MOR!BB5/POP!C4</f>
        <v>16.708982700901014</v>
      </c>
      <c r="D4" s="285">
        <f>100000*MOR!BC5/POP!D4</f>
        <v>16.771599794826901</v>
      </c>
      <c r="E4" s="285" t="e">
        <f>100000*MOR!BD5/POP!E4</f>
        <v>#DIV/0!</v>
      </c>
      <c r="F4" s="285" t="e">
        <f>100000*MOR!BE5/POP!F4</f>
        <v>#DIV/0!</v>
      </c>
    </row>
    <row r="5" spans="1:6">
      <c r="A5" s="185" t="s">
        <v>48</v>
      </c>
      <c r="B5" s="286">
        <f>100000*MOR!BA6/POP!B5</f>
        <v>6.2456920198624264</v>
      </c>
      <c r="C5" s="287">
        <f>100000*MOR!BB6/POP!C5</f>
        <v>6.1231533126259423</v>
      </c>
      <c r="D5" s="287">
        <f>100000*MOR!BC6/POP!D5</f>
        <v>5.2333581963754314</v>
      </c>
      <c r="E5" s="287" t="e">
        <f>100000*MOR!BD6/POP!E5</f>
        <v>#DIV/0!</v>
      </c>
      <c r="F5" s="287" t="e">
        <f>100000*MOR!BE6/POP!F5</f>
        <v>#DIV/0!</v>
      </c>
    </row>
    <row r="6" spans="1:6">
      <c r="A6" s="185" t="s">
        <v>49</v>
      </c>
      <c r="B6" s="286">
        <f>100000*MOR!BA7/POP!B6</f>
        <v>9.4111244025920282</v>
      </c>
      <c r="C6" s="287">
        <f>100000*MOR!BB7/POP!C6</f>
        <v>7.7140653124196454</v>
      </c>
      <c r="D6" s="287">
        <f>100000*MOR!BC7/POP!D6</f>
        <v>10.696059880292344</v>
      </c>
      <c r="E6" s="287" t="e">
        <f>100000*MOR!BD7/POP!E6</f>
        <v>#DIV/0!</v>
      </c>
      <c r="F6" s="287" t="e">
        <f>100000*MOR!BE7/POP!F6</f>
        <v>#DIV/0!</v>
      </c>
    </row>
    <row r="7" spans="1:6">
      <c r="A7" s="185" t="s">
        <v>16</v>
      </c>
      <c r="B7" s="286">
        <f>100000*MOR!BA8/POP!B7</f>
        <v>9.6028636801117209</v>
      </c>
      <c r="C7" s="287">
        <f>100000*MOR!BB8/POP!C7</f>
        <v>9.4112860332237407</v>
      </c>
      <c r="D7" s="287">
        <f>100000*MOR!BC8/POP!D7</f>
        <v>9.5784655485545063</v>
      </c>
      <c r="E7" s="287" t="e">
        <f>100000*MOR!BD8/POP!E7</f>
        <v>#DIV/0!</v>
      </c>
      <c r="F7" s="287" t="e">
        <f>100000*MOR!BE8/POP!F7</f>
        <v>#DIV/0!</v>
      </c>
    </row>
    <row r="8" spans="1:6">
      <c r="A8" s="185" t="s">
        <v>50</v>
      </c>
      <c r="B8" s="286">
        <f>100000*MOR!BA9/POP!B8</f>
        <v>222.53000770931109</v>
      </c>
      <c r="C8" s="287">
        <f>100000*MOR!BB9/POP!C8</f>
        <v>241.92743444431946</v>
      </c>
      <c r="D8" s="287">
        <f>100000*MOR!BC9/POP!D8</f>
        <v>223.22215123645461</v>
      </c>
      <c r="E8" s="287" t="e">
        <f>100000*MOR!BD9/POP!E8</f>
        <v>#DIV/0!</v>
      </c>
      <c r="F8" s="287" t="e">
        <f>100000*MOR!BE9/POP!F8</f>
        <v>#DIV/0!</v>
      </c>
    </row>
    <row r="9" spans="1:6">
      <c r="A9" s="185" t="s">
        <v>51</v>
      </c>
      <c r="B9" s="286">
        <f>100000*MOR!BA10/POP!B9</f>
        <v>4.3590129567301128</v>
      </c>
      <c r="C9" s="287">
        <f>100000*MOR!BB10/POP!C9</f>
        <v>4.6486233343631644</v>
      </c>
      <c r="D9" s="287">
        <f>100000*MOR!BC10/POP!D9</f>
        <v>5.0016383498740593</v>
      </c>
      <c r="E9" s="287" t="e">
        <f>100000*MOR!BD10/POP!E9</f>
        <v>#DIV/0!</v>
      </c>
      <c r="F9" s="287" t="e">
        <f>100000*MOR!BE10/POP!F9</f>
        <v>#DIV/0!</v>
      </c>
    </row>
    <row r="10" spans="1:6">
      <c r="A10" s="185" t="s">
        <v>17</v>
      </c>
      <c r="B10" s="286">
        <f>100000*MOR!BA11/POP!B10</f>
        <v>14.543631485661516</v>
      </c>
      <c r="C10" s="287">
        <f>100000*MOR!BB11/POP!C10</f>
        <v>14.504979849681993</v>
      </c>
      <c r="D10" s="287">
        <f>100000*MOR!BC11/POP!D10</f>
        <v>14.47107096180207</v>
      </c>
      <c r="E10" s="287" t="e">
        <f>100000*MOR!BD11/POP!E10</f>
        <v>#DIV/0!</v>
      </c>
      <c r="F10" s="287" t="e">
        <f>100000*MOR!BE11/POP!F10</f>
        <v>#DIV/0!</v>
      </c>
    </row>
    <row r="11" spans="1:6">
      <c r="A11" s="185" t="s">
        <v>29</v>
      </c>
      <c r="B11" s="286">
        <f>100000*MOR!BA12/POP!B11</f>
        <v>29.818179043860063</v>
      </c>
      <c r="C11" s="287">
        <f>100000*MOR!BB12/POP!C11</f>
        <v>30.749920767075324</v>
      </c>
      <c r="D11" s="287">
        <f>100000*MOR!BC12/POP!D11</f>
        <v>34.03089407930878</v>
      </c>
      <c r="E11" s="287" t="e">
        <f>100000*MOR!BD12/POP!E11</f>
        <v>#DIV/0!</v>
      </c>
      <c r="F11" s="287" t="e">
        <f>100000*MOR!BE12/POP!F11</f>
        <v>#DIV/0!</v>
      </c>
    </row>
    <row r="12" spans="1:6">
      <c r="A12" s="192" t="s">
        <v>52</v>
      </c>
      <c r="B12" s="284">
        <f>100000*MOR!BA13/POP!B12</f>
        <v>16.665015525921152</v>
      </c>
      <c r="C12" s="285">
        <f>100000*MOR!BB13/POP!C12</f>
        <v>17.011117689169335</v>
      </c>
      <c r="D12" s="285">
        <f>100000*MOR!BC13/POP!D12</f>
        <v>16.893297307709208</v>
      </c>
      <c r="E12" s="285" t="e">
        <f>100000*MOR!BD13/POP!E12</f>
        <v>#DIV/0!</v>
      </c>
      <c r="F12" s="285" t="e">
        <f>100000*MOR!BE13/POP!F12</f>
        <v>#DIV/0!</v>
      </c>
    </row>
    <row r="13" spans="1:6">
      <c r="A13" s="185" t="s">
        <v>35</v>
      </c>
      <c r="B13" s="286">
        <f>100000*MOR!BA14/POP!B13</f>
        <v>8.5510179880910471</v>
      </c>
      <c r="C13" s="287">
        <f>100000*MOR!BB14/POP!C13</f>
        <v>9.5437577780220337</v>
      </c>
      <c r="D13" s="287">
        <f>100000*MOR!BC14/POP!D13</f>
        <v>8.9609467680619002</v>
      </c>
      <c r="E13" s="287" t="e">
        <f>100000*MOR!BD14/POP!E13</f>
        <v>#DIV/0!</v>
      </c>
      <c r="F13" s="287" t="e">
        <f>100000*MOR!BE14/POP!F13</f>
        <v>#DIV/0!</v>
      </c>
    </row>
    <row r="14" spans="1:6">
      <c r="A14" s="185" t="s">
        <v>31</v>
      </c>
      <c r="B14" s="286">
        <f>100000*MOR!BA15/POP!B14</f>
        <v>70.083743046235412</v>
      </c>
      <c r="C14" s="287">
        <f>100000*MOR!BB15/POP!C14</f>
        <v>69.541792118190571</v>
      </c>
      <c r="D14" s="287">
        <f>100000*MOR!BC15/POP!D14</f>
        <v>70.714348689230803</v>
      </c>
      <c r="E14" s="287" t="e">
        <f>100000*MOR!BD15/POP!E14</f>
        <v>#DIV/0!</v>
      </c>
      <c r="F14" s="287" t="e">
        <f>100000*MOR!BE15/POP!F14</f>
        <v>#DIV/0!</v>
      </c>
    </row>
    <row r="15" spans="1:6">
      <c r="A15" s="185" t="s">
        <v>27</v>
      </c>
      <c r="B15" s="286">
        <f>100000*MOR!BA16/POP!B15</f>
        <v>14.772103348219321</v>
      </c>
      <c r="C15" s="287">
        <f>100000*MOR!BB16/POP!C15</f>
        <v>14.367967791370141</v>
      </c>
      <c r="D15" s="287">
        <f>100000*MOR!BC16/POP!D15</f>
        <v>14.035915494481948</v>
      </c>
      <c r="E15" s="287" t="e">
        <f>100000*MOR!BD16/POP!E15</f>
        <v>#DIV/0!</v>
      </c>
      <c r="F15" s="287" t="e">
        <f>100000*MOR!BE16/POP!F15</f>
        <v>#DIV/0!</v>
      </c>
    </row>
    <row r="16" spans="1:6">
      <c r="A16" s="185" t="s">
        <v>53</v>
      </c>
      <c r="B16" s="286">
        <f>100000*MOR!BA17/POP!B16</f>
        <v>35.70152498550695</v>
      </c>
      <c r="C16" s="287">
        <f>100000*MOR!BB17/POP!C16</f>
        <v>38.990822443207946</v>
      </c>
      <c r="D16" s="287">
        <f>100000*MOR!BC17/POP!D16</f>
        <v>38.92271145830145</v>
      </c>
      <c r="E16" s="287" t="e">
        <f>100000*MOR!BD17/POP!E16</f>
        <v>#DIV/0!</v>
      </c>
      <c r="F16" s="287" t="e">
        <f>100000*MOR!BE17/POP!F16</f>
        <v>#DIV/0!</v>
      </c>
    </row>
    <row r="17" spans="1:6">
      <c r="A17" s="185" t="s">
        <v>54</v>
      </c>
      <c r="B17" s="286">
        <f>100000*MOR!BA18/POP!B17</f>
        <v>19.113382926920927</v>
      </c>
      <c r="C17" s="287">
        <f>100000*MOR!BB18/POP!C17</f>
        <v>19.656983168027349</v>
      </c>
      <c r="D17" s="287">
        <f>100000*MOR!BC18/POP!D17</f>
        <v>20.59161482842579</v>
      </c>
      <c r="E17" s="287" t="e">
        <f>100000*MOR!BD18/POP!E17</f>
        <v>#DIV/0!</v>
      </c>
      <c r="F17" s="287" t="e">
        <f>100000*MOR!BE18/POP!F17</f>
        <v>#DIV/0!</v>
      </c>
    </row>
    <row r="18" spans="1:6">
      <c r="A18" s="185" t="s">
        <v>55</v>
      </c>
      <c r="B18" s="286">
        <f>100000*MOR!BA19/POP!B18</f>
        <v>15.580087246395889</v>
      </c>
      <c r="C18" s="287">
        <f>100000*MOR!BB19/POP!C18</f>
        <v>16.086731503716326</v>
      </c>
      <c r="D18" s="287">
        <f>100000*MOR!BC19/POP!D18</f>
        <v>15.555888379213901</v>
      </c>
      <c r="E18" s="287" t="e">
        <f>100000*MOR!BD19/POP!E18</f>
        <v>#DIV/0!</v>
      </c>
      <c r="F18" s="287" t="e">
        <f>100000*MOR!BE19/POP!F18</f>
        <v>#DIV/0!</v>
      </c>
    </row>
    <row r="19" spans="1:6">
      <c r="A19" s="185" t="s">
        <v>36</v>
      </c>
      <c r="B19" s="286">
        <f>100000*MOR!BA20/POP!B19</f>
        <v>27.356977392589407</v>
      </c>
      <c r="C19" s="287">
        <f>100000*MOR!BB20/POP!C19</f>
        <v>27.987109221036402</v>
      </c>
      <c r="D19" s="287">
        <f>100000*MOR!BC20/POP!D19</f>
        <v>27.456274248956497</v>
      </c>
      <c r="E19" s="287" t="e">
        <f>100000*MOR!BD20/POP!E19</f>
        <v>#DIV/0!</v>
      </c>
      <c r="F19" s="287" t="e">
        <f>100000*MOR!BE20/POP!F19</f>
        <v>#DIV/0!</v>
      </c>
    </row>
    <row r="20" spans="1:6">
      <c r="A20" s="185" t="s">
        <v>56</v>
      </c>
      <c r="B20" s="286">
        <f>100000*MOR!BA21/POP!B20</f>
        <v>19.31529876068867</v>
      </c>
      <c r="C20" s="287">
        <f>100000*MOR!BB21/POP!C20</f>
        <v>18.888901347322044</v>
      </c>
      <c r="D20" s="287">
        <f>100000*MOR!BC21/POP!D20</f>
        <v>18.601874555800066</v>
      </c>
      <c r="E20" s="287" t="e">
        <f>100000*MOR!BD21/POP!E20</f>
        <v>#DIV/0!</v>
      </c>
      <c r="F20" s="287" t="e">
        <f>100000*MOR!BE21/POP!F20</f>
        <v>#DIV/0!</v>
      </c>
    </row>
    <row r="21" spans="1:6">
      <c r="A21" s="185" t="s">
        <v>32</v>
      </c>
      <c r="B21" s="286">
        <f>100000*MOR!BA22/POP!B21</f>
        <v>2.669254969924153</v>
      </c>
      <c r="C21" s="287">
        <f>100000*MOR!BB22/POP!C21</f>
        <v>2.5718934641355484</v>
      </c>
      <c r="D21" s="287">
        <f>100000*MOR!BC22/POP!D21</f>
        <v>2.6158997053375832</v>
      </c>
      <c r="E21" s="287" t="e">
        <f>100000*MOR!BD22/POP!E21</f>
        <v>#DIV/0!</v>
      </c>
      <c r="F21" s="287" t="e">
        <f>100000*MOR!BE22/POP!F21</f>
        <v>#DIV/0!</v>
      </c>
    </row>
    <row r="22" spans="1:6">
      <c r="A22" s="192" t="s">
        <v>57</v>
      </c>
      <c r="B22" s="284">
        <f>100000*MOR!BA23/POP!B22</f>
        <v>11.672324019007364</v>
      </c>
      <c r="C22" s="285">
        <f>100000*MOR!BB23/POP!C22</f>
        <v>11.75456319265755</v>
      </c>
      <c r="D22" s="285">
        <f>100000*MOR!BC23/POP!D22</f>
        <v>12.257774242568399</v>
      </c>
      <c r="E22" s="285" t="e">
        <f>100000*MOR!BD23/POP!E22</f>
        <v>#DIV/0!</v>
      </c>
      <c r="F22" s="285" t="e">
        <f>100000*MOR!BE23/POP!F22</f>
        <v>#DIV/0!</v>
      </c>
    </row>
    <row r="23" spans="1:6">
      <c r="A23" s="185" t="s">
        <v>26</v>
      </c>
      <c r="B23" s="286">
        <f>100000*MOR!BA24/POP!B23</f>
        <v>3.5665711849108437</v>
      </c>
      <c r="C23" s="287">
        <f>100000*MOR!BB24/POP!C23</f>
        <v>3.555214739197055</v>
      </c>
      <c r="D23" s="287">
        <f>100000*MOR!BC24/POP!D23</f>
        <v>3.7455767050908975</v>
      </c>
      <c r="E23" s="287" t="e">
        <f>100000*MOR!BD24/POP!E23</f>
        <v>#DIV/0!</v>
      </c>
      <c r="F23" s="287" t="e">
        <f>100000*MOR!BE24/POP!F23</f>
        <v>#DIV/0!</v>
      </c>
    </row>
    <row r="24" spans="1:6">
      <c r="A24" s="185" t="s">
        <v>58</v>
      </c>
      <c r="B24" s="286">
        <f>100000*MOR!BA25/POP!B24</f>
        <v>78.907095666455149</v>
      </c>
      <c r="C24" s="287">
        <f>100000*MOR!BB25/POP!C24</f>
        <v>73.17819752306319</v>
      </c>
      <c r="D24" s="287">
        <f>100000*MOR!BC25/POP!D24</f>
        <v>78.398289598073077</v>
      </c>
      <c r="E24" s="287" t="e">
        <f>100000*MOR!BD25/POP!E24</f>
        <v>#DIV/0!</v>
      </c>
      <c r="F24" s="287" t="e">
        <f>100000*MOR!BE25/POP!F24</f>
        <v>#DIV/0!</v>
      </c>
    </row>
    <row r="25" spans="1:6">
      <c r="A25" s="185" t="s">
        <v>12</v>
      </c>
      <c r="B25" s="286">
        <f>100000*MOR!BA26/POP!B25</f>
        <v>8.5317397225116824</v>
      </c>
      <c r="C25" s="287">
        <f>100000*MOR!BB26/POP!C25</f>
        <v>10.123119125330261</v>
      </c>
      <c r="D25" s="287">
        <f>100000*MOR!BC26/POP!D25</f>
        <v>10.439005714196057</v>
      </c>
      <c r="E25" s="287" t="e">
        <f>100000*MOR!BD26/POP!E25</f>
        <v>#DIV/0!</v>
      </c>
      <c r="F25" s="287" t="e">
        <f>100000*MOR!BE26/POP!F25</f>
        <v>#DIV/0!</v>
      </c>
    </row>
    <row r="26" spans="1:6">
      <c r="A26" s="185" t="s">
        <v>59</v>
      </c>
      <c r="B26" s="286">
        <f>100000*MOR!BA27/POP!B26</f>
        <v>10.705796629194127</v>
      </c>
      <c r="C26" s="287">
        <f>100000*MOR!BB27/POP!C26</f>
        <v>10.745456193978859</v>
      </c>
      <c r="D26" s="287">
        <f>100000*MOR!BC27/POP!D26</f>
        <v>11.020569471689205</v>
      </c>
      <c r="E26" s="287" t="e">
        <f>100000*MOR!BD27/POP!E26</f>
        <v>#DIV/0!</v>
      </c>
      <c r="F26" s="287" t="e">
        <f>100000*MOR!BE27/POP!F26</f>
        <v>#DIV/0!</v>
      </c>
    </row>
    <row r="27" spans="1:6">
      <c r="A27" s="192" t="s">
        <v>60</v>
      </c>
      <c r="B27" s="284">
        <f>100000*MOR!BA28/POP!B27</f>
        <v>17.911005023221257</v>
      </c>
      <c r="C27" s="285">
        <f>100000*MOR!BB28/POP!C27</f>
        <v>17.26267098100957</v>
      </c>
      <c r="D27" s="285">
        <f>100000*MOR!BC28/POP!D27</f>
        <v>18.46224467674412</v>
      </c>
      <c r="E27" s="285" t="e">
        <f>100000*MOR!BD28/POP!E27</f>
        <v>#DIV/0!</v>
      </c>
      <c r="F27" s="285" t="e">
        <f>100000*MOR!BE28/POP!F27</f>
        <v>#DIV/0!</v>
      </c>
    </row>
    <row r="28" spans="1:6">
      <c r="A28" s="185" t="s">
        <v>22</v>
      </c>
      <c r="B28" s="286">
        <f>100000*MOR!BA29/POP!B28</f>
        <v>20.771461708313229</v>
      </c>
      <c r="C28" s="287">
        <f>100000*MOR!BB29/POP!C28</f>
        <v>20.700122603075148</v>
      </c>
      <c r="D28" s="287">
        <f>100000*MOR!BC29/POP!D28</f>
        <v>22.435900752266612</v>
      </c>
      <c r="E28" s="287" t="e">
        <f>100000*MOR!BD29/POP!E28</f>
        <v>#DIV/0!</v>
      </c>
      <c r="F28" s="287" t="e">
        <f>100000*MOR!BE29/POP!F28</f>
        <v>#DIV/0!</v>
      </c>
    </row>
    <row r="29" spans="1:6">
      <c r="A29" s="185" t="s">
        <v>61</v>
      </c>
      <c r="B29" s="286">
        <f>100000*MOR!BA30/POP!B29</f>
        <v>22.094163846857715</v>
      </c>
      <c r="C29" s="287">
        <f>100000*MOR!BB30/POP!C29</f>
        <v>20.365385628297656</v>
      </c>
      <c r="D29" s="287">
        <f>100000*MOR!BC30/POP!D29</f>
        <v>22.252585789986554</v>
      </c>
      <c r="E29" s="287" t="e">
        <f>100000*MOR!BD30/POP!E29</f>
        <v>#DIV/0!</v>
      </c>
      <c r="F29" s="287" t="e">
        <f>100000*MOR!BE30/POP!F29</f>
        <v>#DIV/0!</v>
      </c>
    </row>
    <row r="30" spans="1:6">
      <c r="A30" s="185" t="s">
        <v>14</v>
      </c>
      <c r="B30" s="286">
        <f>100000*MOR!BA31/POP!B30</f>
        <v>12.401954463644474</v>
      </c>
      <c r="C30" s="287">
        <f>100000*MOR!BB31/POP!C30</f>
        <v>11.827043625157829</v>
      </c>
      <c r="D30" s="287">
        <f>100000*MOR!BC31/POP!D30</f>
        <v>12.017480288454411</v>
      </c>
      <c r="E30" s="287" t="e">
        <f>100000*MOR!BD31/POP!E30</f>
        <v>#DIV/0!</v>
      </c>
      <c r="F30" s="287" t="e">
        <f>100000*MOR!BE31/POP!F30</f>
        <v>#DIV/0!</v>
      </c>
    </row>
    <row r="31" spans="1:6">
      <c r="A31" s="192" t="s">
        <v>62</v>
      </c>
      <c r="B31" s="284">
        <f>100000*MOR!BA32/POP!B31</f>
        <v>20.985362157648666</v>
      </c>
      <c r="C31" s="285">
        <f>100000*MOR!BB32/POP!C31</f>
        <v>21.921555851222557</v>
      </c>
      <c r="D31" s="285">
        <f>100000*MOR!BC32/POP!D31</f>
        <v>23.06771109409663</v>
      </c>
      <c r="E31" s="285" t="e">
        <f>100000*MOR!BD32/POP!E31</f>
        <v>#DIV/0!</v>
      </c>
      <c r="F31" s="285" t="e">
        <f>100000*MOR!BE32/POP!F31</f>
        <v>#DIV/0!</v>
      </c>
    </row>
    <row r="32" spans="1:6">
      <c r="A32" s="185" t="s">
        <v>11</v>
      </c>
      <c r="B32" s="286">
        <f>100000*MOR!BA33/POP!B32</f>
        <v>12.09074101128973</v>
      </c>
      <c r="C32" s="287">
        <f>100000*MOR!BB33/POP!C32</f>
        <v>11.35476191662686</v>
      </c>
      <c r="D32" s="287">
        <f>100000*MOR!BC33/POP!D32</f>
        <v>10.777729407140351</v>
      </c>
      <c r="E32" s="287" t="e">
        <f>100000*MOR!BD33/POP!E32</f>
        <v>#DIV/0!</v>
      </c>
      <c r="F32" s="287" t="e">
        <f>100000*MOR!BE33/POP!F32</f>
        <v>#DIV/0!</v>
      </c>
    </row>
    <row r="33" spans="1:6">
      <c r="A33" s="185" t="s">
        <v>20</v>
      </c>
      <c r="B33" s="286">
        <f>100000*MOR!BA34/POP!B33</f>
        <v>41.957648603831977</v>
      </c>
      <c r="C33" s="287">
        <f>100000*MOR!BB34/POP!C33</f>
        <v>44.041494858517055</v>
      </c>
      <c r="D33" s="287">
        <f>100000*MOR!BC34/POP!D33</f>
        <v>46.758917413323601</v>
      </c>
      <c r="E33" s="287" t="e">
        <f>100000*MOR!BD34/POP!E33</f>
        <v>#DIV/0!</v>
      </c>
      <c r="F33" s="287" t="e">
        <f>100000*MOR!BE34/POP!F33</f>
        <v>#DIV/0!</v>
      </c>
    </row>
    <row r="34" spans="1:6">
      <c r="A34" s="185" t="s">
        <v>24</v>
      </c>
      <c r="B34" s="286">
        <f>100000*MOR!BA35/POP!B34</f>
        <v>14.276851808842927</v>
      </c>
      <c r="C34" s="287">
        <f>100000*MOR!BB35/POP!C34</f>
        <v>15.688391433800893</v>
      </c>
      <c r="D34" s="287">
        <f>100000*MOR!BC35/POP!D34</f>
        <v>16.915075911780178</v>
      </c>
      <c r="E34" s="287" t="e">
        <f>100000*MOR!BD35/POP!E34</f>
        <v>#DIV/0!</v>
      </c>
      <c r="F34" s="287" t="e">
        <f>100000*MOR!BE35/POP!F34</f>
        <v>#DIV/0!</v>
      </c>
    </row>
    <row r="35" spans="1:6">
      <c r="A35" s="185" t="s">
        <v>25</v>
      </c>
      <c r="B35" s="286">
        <f>100000*MOR!BA36/POP!B35</f>
        <v>20.562019694435122</v>
      </c>
      <c r="C35" s="287">
        <f>100000*MOR!BB36/POP!C35</f>
        <v>20.620925526054538</v>
      </c>
      <c r="D35" s="287">
        <f>100000*MOR!BC36/POP!D35</f>
        <v>21.361686312846906</v>
      </c>
      <c r="E35" s="287" t="e">
        <f>100000*MOR!BD36/POP!E35</f>
        <v>#DIV/0!</v>
      </c>
      <c r="F35" s="287" t="e">
        <f>100000*MOR!BE36/POP!F35</f>
        <v>#DIV/0!</v>
      </c>
    </row>
    <row r="36" spans="1:6" s="1" customFormat="1">
      <c r="A36" s="3"/>
      <c r="B36" s="7"/>
      <c r="C36" s="7"/>
      <c r="D36" s="7"/>
      <c r="E36" s="7"/>
    </row>
    <row r="37" spans="1:6" s="1" customFormat="1">
      <c r="A37" s="3"/>
      <c r="B37" s="7"/>
      <c r="C37" s="7"/>
      <c r="D37" s="7"/>
      <c r="E37" s="7"/>
    </row>
    <row r="38" spans="1:6" s="1" customFormat="1">
      <c r="A38" s="3"/>
      <c r="B38" s="7"/>
      <c r="C38" s="7"/>
      <c r="D38" s="7"/>
      <c r="E38" s="7"/>
    </row>
    <row r="39" spans="1:6" s="1" customFormat="1">
      <c r="A39" s="3"/>
      <c r="B39" s="7"/>
      <c r="C39" s="7"/>
      <c r="D39" s="7"/>
      <c r="E39" s="7"/>
    </row>
    <row r="40" spans="1:6" s="1" customFormat="1">
      <c r="A40" s="3"/>
      <c r="B40" s="7"/>
      <c r="C40" s="7"/>
      <c r="D40" s="7"/>
      <c r="E40" s="7"/>
    </row>
    <row r="41" spans="1:6" s="1" customFormat="1">
      <c r="A41" s="3"/>
      <c r="B41" s="7"/>
      <c r="C41" s="7"/>
      <c r="D41" s="7"/>
      <c r="E41" s="7"/>
    </row>
    <row r="42" spans="1:6" s="1" customFormat="1">
      <c r="A42" s="3"/>
      <c r="B42" s="7"/>
      <c r="C42" s="7"/>
      <c r="D42" s="7"/>
      <c r="E42" s="7"/>
    </row>
    <row r="43" spans="1:6" s="1" customFormat="1">
      <c r="A43" s="3"/>
      <c r="B43" s="7"/>
      <c r="C43" s="7"/>
      <c r="D43" s="7"/>
      <c r="E43" s="7"/>
    </row>
    <row r="44" spans="1:6" s="1" customFormat="1">
      <c r="A44" s="3"/>
      <c r="B44" s="7"/>
      <c r="C44" s="7"/>
      <c r="D44" s="7"/>
      <c r="E44" s="7"/>
    </row>
    <row r="45" spans="1:6" s="1" customFormat="1">
      <c r="A45" s="3"/>
      <c r="B45" s="7"/>
      <c r="C45" s="7"/>
      <c r="D45" s="7"/>
      <c r="E45" s="7"/>
    </row>
    <row r="46" spans="1:6" s="1" customFormat="1">
      <c r="A46" s="3"/>
      <c r="B46" s="7"/>
      <c r="C46" s="7"/>
      <c r="D46" s="7"/>
      <c r="E46" s="7"/>
    </row>
    <row r="47" spans="1:6" s="1" customFormat="1">
      <c r="A47" s="3"/>
      <c r="B47" s="7"/>
      <c r="C47" s="7"/>
      <c r="D47" s="7"/>
      <c r="E47" s="7"/>
    </row>
    <row r="48" spans="1:6" s="1" customFormat="1">
      <c r="A48" s="3"/>
      <c r="B48" s="7"/>
      <c r="C48" s="7"/>
      <c r="D48" s="7"/>
      <c r="E48" s="7"/>
    </row>
    <row r="49" spans="1:5" s="1" customFormat="1">
      <c r="A49" s="3"/>
      <c r="B49" s="7"/>
      <c r="C49" s="7"/>
      <c r="D49" s="7"/>
      <c r="E49" s="7"/>
    </row>
    <row r="50" spans="1:5" s="1" customFormat="1">
      <c r="A50" s="3"/>
      <c r="B50" s="7"/>
      <c r="C50" s="7"/>
      <c r="D50" s="7"/>
      <c r="E50" s="7"/>
    </row>
    <row r="51" spans="1:5" s="1" customFormat="1">
      <c r="A51" s="3"/>
      <c r="B51" s="7"/>
      <c r="C51" s="7"/>
      <c r="D51" s="7"/>
      <c r="E51" s="7"/>
    </row>
    <row r="52" spans="1:5" s="1" customFormat="1">
      <c r="A52" s="3"/>
      <c r="B52" s="7"/>
      <c r="C52" s="7"/>
      <c r="D52" s="7"/>
      <c r="E52" s="7"/>
    </row>
    <row r="53" spans="1:5" s="1" customFormat="1">
      <c r="A53" s="3"/>
      <c r="B53" s="7"/>
      <c r="C53" s="7"/>
      <c r="D53" s="7"/>
      <c r="E53" s="7"/>
    </row>
    <row r="54" spans="1:5" s="1" customFormat="1">
      <c r="A54" s="3"/>
      <c r="B54" s="7"/>
      <c r="C54" s="7"/>
      <c r="D54" s="7"/>
      <c r="E54" s="7"/>
    </row>
    <row r="55" spans="1:5" s="1" customFormat="1">
      <c r="A55" s="3"/>
      <c r="B55" s="7"/>
      <c r="C55" s="7"/>
      <c r="D55" s="7"/>
      <c r="E55" s="7"/>
    </row>
    <row r="56" spans="1:5" s="1" customFormat="1">
      <c r="A56" s="3"/>
      <c r="B56" s="7"/>
      <c r="C56" s="7"/>
      <c r="D56" s="7"/>
      <c r="E56" s="7"/>
    </row>
    <row r="57" spans="1:5" s="1" customFormat="1">
      <c r="A57" s="3"/>
      <c r="B57" s="7"/>
      <c r="C57" s="7"/>
      <c r="D57" s="7"/>
      <c r="E57" s="7"/>
    </row>
    <row r="58" spans="1:5" s="1" customFormat="1">
      <c r="A58" s="3"/>
      <c r="B58" s="7"/>
      <c r="C58" s="7"/>
      <c r="D58" s="7"/>
      <c r="E58" s="7"/>
    </row>
    <row r="59" spans="1:5" s="1" customFormat="1">
      <c r="A59" s="3"/>
      <c r="B59" s="7"/>
      <c r="C59" s="7"/>
      <c r="D59" s="7"/>
      <c r="E59" s="7"/>
    </row>
    <row r="60" spans="1:5" s="1" customFormat="1">
      <c r="A60" s="3"/>
      <c r="B60" s="7"/>
      <c r="C60" s="7"/>
      <c r="D60" s="7"/>
      <c r="E60" s="7"/>
    </row>
    <row r="61" spans="1:5" s="1" customFormat="1">
      <c r="A61" s="3"/>
      <c r="B61" s="7"/>
      <c r="C61" s="7"/>
      <c r="D61" s="7"/>
      <c r="E61" s="7"/>
    </row>
    <row r="62" spans="1:5" s="1" customFormat="1">
      <c r="A62" s="3"/>
      <c r="B62" s="7"/>
      <c r="C62" s="7"/>
      <c r="D62" s="7"/>
      <c r="E62" s="7"/>
    </row>
    <row r="63" spans="1:5" s="1" customFormat="1">
      <c r="A63" s="3"/>
      <c r="B63" s="7"/>
      <c r="C63" s="7"/>
      <c r="D63" s="7"/>
      <c r="E63" s="7"/>
    </row>
    <row r="64" spans="1:5" s="1" customFormat="1">
      <c r="A64" s="3"/>
      <c r="B64" s="7"/>
      <c r="C64" s="7"/>
      <c r="D64" s="7"/>
      <c r="E64" s="7"/>
    </row>
    <row r="65" spans="1:5" s="1" customFormat="1">
      <c r="A65" s="3"/>
      <c r="B65" s="7"/>
      <c r="C65" s="7"/>
      <c r="D65" s="7"/>
      <c r="E65" s="7"/>
    </row>
    <row r="66" spans="1:5" s="1" customFormat="1">
      <c r="A66" s="3"/>
      <c r="B66" s="7"/>
      <c r="C66" s="7"/>
      <c r="D66" s="7"/>
      <c r="E66" s="7"/>
    </row>
    <row r="67" spans="1:5" s="1" customFormat="1">
      <c r="A67" s="3"/>
      <c r="B67" s="7"/>
      <c r="C67" s="7"/>
      <c r="D67" s="7"/>
      <c r="E67" s="7"/>
    </row>
    <row r="68" spans="1:5" s="1" customFormat="1">
      <c r="A68" s="3"/>
      <c r="B68" s="7"/>
      <c r="C68" s="7"/>
      <c r="D68" s="7"/>
      <c r="E68" s="7"/>
    </row>
    <row r="69" spans="1:5" s="1" customFormat="1">
      <c r="A69" s="3"/>
      <c r="B69" s="7"/>
      <c r="C69" s="7"/>
      <c r="D69" s="7"/>
      <c r="E69" s="7"/>
    </row>
    <row r="70" spans="1:5" s="1" customFormat="1">
      <c r="A70" s="3"/>
      <c r="B70" s="7"/>
      <c r="C70" s="7"/>
      <c r="D70" s="7"/>
      <c r="E70" s="7"/>
    </row>
    <row r="71" spans="1:5" s="1" customFormat="1">
      <c r="A71" s="3"/>
      <c r="B71" s="7"/>
      <c r="C71" s="7"/>
      <c r="D71" s="7"/>
      <c r="E71" s="7"/>
    </row>
    <row r="72" spans="1:5" s="1" customFormat="1">
      <c r="A72" s="3"/>
      <c r="B72" s="7"/>
      <c r="C72" s="7"/>
      <c r="D72" s="7"/>
      <c r="E72" s="7"/>
    </row>
    <row r="73" spans="1:5" s="1" customFormat="1">
      <c r="A73" s="3"/>
      <c r="B73" s="7"/>
      <c r="C73" s="7"/>
      <c r="D73" s="7"/>
      <c r="E73" s="7"/>
    </row>
    <row r="74" spans="1:5" s="1" customFormat="1">
      <c r="A74" s="3"/>
      <c r="B74" s="7"/>
      <c r="C74" s="7"/>
      <c r="D74" s="7"/>
      <c r="E74" s="7"/>
    </row>
    <row r="75" spans="1:5" s="1" customFormat="1">
      <c r="A75" s="3"/>
      <c r="B75" s="7"/>
      <c r="C75" s="7"/>
      <c r="D75" s="7"/>
      <c r="E75" s="7"/>
    </row>
    <row r="76" spans="1:5" s="1" customFormat="1">
      <c r="A76" s="3"/>
      <c r="B76" s="7"/>
      <c r="C76" s="7"/>
      <c r="D76" s="7"/>
      <c r="E76" s="7"/>
    </row>
    <row r="77" spans="1:5" s="1" customFormat="1">
      <c r="A77" s="3"/>
      <c r="B77" s="7"/>
      <c r="C77" s="7"/>
      <c r="D77" s="7"/>
      <c r="E77" s="7"/>
    </row>
    <row r="78" spans="1:5" s="1" customFormat="1">
      <c r="A78" s="3"/>
      <c r="B78" s="7"/>
      <c r="C78" s="7"/>
      <c r="D78" s="7"/>
      <c r="E78" s="7"/>
    </row>
    <row r="79" spans="1:5" s="1" customFormat="1">
      <c r="A79" s="3"/>
      <c r="B79" s="7"/>
      <c r="C79" s="7"/>
      <c r="D79" s="7"/>
      <c r="E79" s="7"/>
    </row>
    <row r="80" spans="1:5" s="1" customFormat="1">
      <c r="A80" s="3"/>
      <c r="B80" s="7"/>
      <c r="C80" s="7"/>
      <c r="D80" s="7"/>
      <c r="E80" s="7"/>
    </row>
    <row r="81" spans="1:5" s="1" customFormat="1">
      <c r="A81" s="3"/>
      <c r="B81" s="7"/>
      <c r="C81" s="7"/>
      <c r="D81" s="7"/>
      <c r="E81" s="7"/>
    </row>
    <row r="82" spans="1:5" s="1" customFormat="1">
      <c r="A82" s="3"/>
      <c r="B82" s="7"/>
      <c r="C82" s="7"/>
      <c r="D82" s="7"/>
      <c r="E82" s="7"/>
    </row>
    <row r="83" spans="1:5" s="1" customFormat="1">
      <c r="A83" s="3"/>
      <c r="B83" s="7"/>
      <c r="C83" s="7"/>
      <c r="D83" s="7"/>
      <c r="E83" s="7"/>
    </row>
    <row r="84" spans="1:5" s="1" customFormat="1">
      <c r="A84" s="3"/>
      <c r="B84" s="7"/>
      <c r="C84" s="7"/>
      <c r="D84" s="7"/>
      <c r="E84" s="7"/>
    </row>
    <row r="85" spans="1:5" s="1" customFormat="1">
      <c r="A85" s="3"/>
      <c r="B85" s="7"/>
      <c r="C85" s="7"/>
      <c r="D85" s="7"/>
      <c r="E85" s="7"/>
    </row>
    <row r="86" spans="1:5" s="1" customFormat="1">
      <c r="A86" s="3"/>
      <c r="B86" s="7"/>
      <c r="C86" s="7"/>
      <c r="D86" s="7"/>
      <c r="E86" s="7"/>
    </row>
    <row r="87" spans="1:5" s="1" customFormat="1">
      <c r="A87" s="3"/>
      <c r="B87" s="7"/>
      <c r="C87" s="7"/>
      <c r="D87" s="7"/>
      <c r="E87" s="7"/>
    </row>
    <row r="88" spans="1:5" s="1" customFormat="1">
      <c r="A88" s="3"/>
      <c r="B88" s="7"/>
      <c r="C88" s="7"/>
      <c r="D88" s="7"/>
      <c r="E88" s="7"/>
    </row>
    <row r="89" spans="1:5" s="1" customFormat="1">
      <c r="A89" s="3"/>
      <c r="B89" s="7"/>
      <c r="C89" s="7"/>
      <c r="D89" s="7"/>
      <c r="E89" s="7"/>
    </row>
    <row r="90" spans="1:5" s="1" customFormat="1">
      <c r="A90" s="3"/>
      <c r="B90" s="7"/>
      <c r="C90" s="7"/>
      <c r="D90" s="7"/>
      <c r="E90" s="7"/>
    </row>
    <row r="91" spans="1:5" s="1" customFormat="1">
      <c r="A91" s="3"/>
      <c r="B91" s="7"/>
      <c r="C91" s="7"/>
      <c r="D91" s="7"/>
      <c r="E91" s="7"/>
    </row>
    <row r="92" spans="1:5" s="1" customFormat="1">
      <c r="A92" s="3"/>
      <c r="B92" s="7"/>
      <c r="C92" s="7"/>
      <c r="D92" s="7"/>
      <c r="E92" s="7"/>
    </row>
    <row r="93" spans="1:5" s="1" customFormat="1">
      <c r="A93" s="3"/>
      <c r="B93" s="7"/>
      <c r="C93" s="7"/>
      <c r="D93" s="7"/>
      <c r="E93" s="7"/>
    </row>
    <row r="94" spans="1:5" s="1" customFormat="1">
      <c r="A94" s="3"/>
      <c r="B94" s="7"/>
      <c r="C94" s="7"/>
      <c r="D94" s="7"/>
      <c r="E94" s="7"/>
    </row>
    <row r="95" spans="1:5" s="1" customFormat="1">
      <c r="A95" s="3"/>
      <c r="B95" s="7"/>
      <c r="C95" s="7"/>
      <c r="D95" s="7"/>
      <c r="E95" s="7"/>
    </row>
    <row r="96" spans="1:5" s="1" customFormat="1">
      <c r="A96" s="3"/>
      <c r="B96" s="7"/>
      <c r="C96" s="7"/>
      <c r="D96" s="7"/>
      <c r="E96" s="7"/>
    </row>
    <row r="97" spans="1:5" s="1" customFormat="1">
      <c r="A97" s="3"/>
      <c r="B97" s="7"/>
      <c r="C97" s="7"/>
      <c r="D97" s="7"/>
      <c r="E97" s="7"/>
    </row>
    <row r="98" spans="1:5" s="1" customFormat="1">
      <c r="A98" s="3"/>
      <c r="B98" s="7"/>
      <c r="C98" s="7"/>
      <c r="D98" s="7"/>
      <c r="E98" s="7"/>
    </row>
    <row r="99" spans="1:5" s="1" customFormat="1">
      <c r="A99" s="3"/>
      <c r="B99" s="7"/>
      <c r="C99" s="7"/>
      <c r="D99" s="7"/>
      <c r="E99" s="7"/>
    </row>
    <row r="100" spans="1:5" s="1" customFormat="1">
      <c r="A100" s="3"/>
      <c r="B100" s="7"/>
      <c r="C100" s="7"/>
      <c r="D100" s="7"/>
      <c r="E100" s="7"/>
    </row>
    <row r="101" spans="1:5" s="1" customFormat="1">
      <c r="A101" s="3"/>
      <c r="B101" s="7"/>
      <c r="C101" s="7"/>
      <c r="D101" s="7"/>
      <c r="E101" s="7"/>
    </row>
    <row r="102" spans="1:5" s="1" customFormat="1">
      <c r="A102" s="3"/>
      <c r="B102" s="7"/>
      <c r="C102" s="7"/>
      <c r="D102" s="7"/>
      <c r="E102" s="7"/>
    </row>
    <row r="103" spans="1:5" s="1" customFormat="1">
      <c r="A103" s="3"/>
      <c r="B103" s="7"/>
      <c r="C103" s="7"/>
      <c r="D103" s="7"/>
      <c r="E103" s="7"/>
    </row>
    <row r="104" spans="1:5" s="1" customFormat="1">
      <c r="A104" s="3"/>
      <c r="B104" s="7"/>
      <c r="C104" s="7"/>
      <c r="D104" s="7"/>
      <c r="E104" s="7"/>
    </row>
    <row r="105" spans="1:5" s="1" customFormat="1">
      <c r="A105" s="3"/>
      <c r="B105" s="7"/>
      <c r="C105" s="7"/>
      <c r="D105" s="7"/>
      <c r="E105" s="7"/>
    </row>
    <row r="106" spans="1:5" s="1" customFormat="1">
      <c r="A106" s="3"/>
      <c r="B106" s="7"/>
      <c r="C106" s="7"/>
      <c r="D106" s="7"/>
      <c r="E106" s="7"/>
    </row>
    <row r="107" spans="1:5" s="1" customFormat="1">
      <c r="A107" s="3"/>
      <c r="B107" s="7"/>
      <c r="C107" s="7"/>
      <c r="D107" s="7"/>
      <c r="E107" s="7"/>
    </row>
    <row r="108" spans="1:5" s="1" customFormat="1">
      <c r="A108" s="3"/>
      <c r="B108" s="7"/>
      <c r="C108" s="7"/>
      <c r="D108" s="7"/>
      <c r="E108" s="7"/>
    </row>
    <row r="109" spans="1:5" s="1" customFormat="1">
      <c r="A109" s="3"/>
      <c r="B109" s="7"/>
      <c r="C109" s="7"/>
      <c r="D109" s="7"/>
      <c r="E109" s="7"/>
    </row>
    <row r="110" spans="1:5" s="1" customFormat="1">
      <c r="A110" s="3"/>
      <c r="B110" s="7"/>
      <c r="C110" s="7"/>
      <c r="D110" s="7"/>
      <c r="E110" s="7"/>
    </row>
    <row r="111" spans="1:5" s="1" customFormat="1">
      <c r="A111" s="3"/>
      <c r="B111" s="7"/>
      <c r="C111" s="7"/>
      <c r="D111" s="7"/>
      <c r="E111" s="7"/>
    </row>
    <row r="112" spans="1:5" s="1" customFormat="1">
      <c r="A112" s="3"/>
      <c r="B112" s="7"/>
      <c r="C112" s="7"/>
      <c r="D112" s="7"/>
      <c r="E112" s="7"/>
    </row>
    <row r="113" spans="1:5" s="1" customFormat="1">
      <c r="A113" s="3"/>
      <c r="B113" s="7"/>
      <c r="C113" s="7"/>
      <c r="D113" s="7"/>
      <c r="E113" s="7"/>
    </row>
    <row r="114" spans="1:5" s="1" customFormat="1">
      <c r="A114" s="3"/>
      <c r="B114" s="7"/>
      <c r="C114" s="7"/>
      <c r="D114" s="7"/>
      <c r="E114" s="7"/>
    </row>
    <row r="115" spans="1:5" s="1" customFormat="1">
      <c r="A115" s="3"/>
      <c r="B115" s="7"/>
      <c r="C115" s="7"/>
      <c r="D115" s="7"/>
      <c r="E115" s="7"/>
    </row>
    <row r="116" spans="1:5" s="1" customFormat="1">
      <c r="A116" s="3"/>
      <c r="B116" s="7"/>
      <c r="C116" s="7"/>
      <c r="D116" s="7"/>
      <c r="E116" s="7"/>
    </row>
    <row r="117" spans="1:5" s="1" customFormat="1">
      <c r="A117" s="3"/>
      <c r="B117" s="7"/>
      <c r="C117" s="7"/>
      <c r="D117" s="7"/>
      <c r="E117" s="7"/>
    </row>
    <row r="118" spans="1:5" s="1" customFormat="1">
      <c r="A118" s="3"/>
      <c r="B118" s="7"/>
      <c r="C118" s="7"/>
      <c r="D118" s="7"/>
      <c r="E118" s="7"/>
    </row>
    <row r="119" spans="1:5" s="1" customFormat="1">
      <c r="A119" s="3"/>
      <c r="B119" s="7"/>
      <c r="C119" s="7"/>
      <c r="D119" s="7"/>
      <c r="E119" s="7"/>
    </row>
    <row r="120" spans="1:5" s="1" customFormat="1">
      <c r="A120" s="3"/>
      <c r="B120" s="7"/>
      <c r="C120" s="7"/>
      <c r="D120" s="7"/>
      <c r="E120" s="7"/>
    </row>
    <row r="121" spans="1:5" s="1" customFormat="1">
      <c r="A121" s="3"/>
      <c r="B121" s="7"/>
      <c r="C121" s="7"/>
      <c r="D121" s="7"/>
      <c r="E121" s="7"/>
    </row>
    <row r="122" spans="1:5" s="1" customFormat="1">
      <c r="A122" s="3"/>
      <c r="B122" s="7"/>
      <c r="C122" s="7"/>
      <c r="D122" s="7"/>
      <c r="E122" s="7"/>
    </row>
    <row r="123" spans="1:5" s="1" customFormat="1">
      <c r="A123" s="3"/>
      <c r="B123" s="7"/>
      <c r="C123" s="7"/>
      <c r="D123" s="7"/>
      <c r="E123" s="7"/>
    </row>
    <row r="124" spans="1:5" s="1" customFormat="1">
      <c r="A124" s="3"/>
      <c r="B124" s="7"/>
      <c r="C124" s="7"/>
      <c r="D124" s="7"/>
      <c r="E124" s="7"/>
    </row>
    <row r="125" spans="1:5" s="1" customFormat="1">
      <c r="A125" s="3"/>
      <c r="B125" s="7"/>
      <c r="C125" s="7"/>
      <c r="D125" s="7"/>
      <c r="E125" s="7"/>
    </row>
    <row r="126" spans="1:5" s="1" customFormat="1">
      <c r="A126" s="3"/>
      <c r="B126" s="7"/>
      <c r="C126" s="7"/>
      <c r="D126" s="7"/>
      <c r="E126" s="7"/>
    </row>
    <row r="127" spans="1:5" s="1" customFormat="1">
      <c r="A127" s="3"/>
      <c r="B127" s="7"/>
      <c r="C127" s="7"/>
      <c r="D127" s="7"/>
      <c r="E127" s="7"/>
    </row>
    <row r="128" spans="1:5" s="1" customFormat="1">
      <c r="A128" s="3"/>
      <c r="B128" s="7"/>
      <c r="C128" s="7"/>
      <c r="D128" s="7"/>
      <c r="E128" s="7"/>
    </row>
    <row r="129" spans="1:5" s="1" customFormat="1">
      <c r="A129" s="3"/>
      <c r="B129" s="7"/>
      <c r="C129" s="7"/>
      <c r="D129" s="7"/>
      <c r="E129" s="7"/>
    </row>
    <row r="130" spans="1:5" s="1" customFormat="1">
      <c r="A130" s="3"/>
      <c r="B130" s="7"/>
      <c r="C130" s="7"/>
      <c r="D130" s="7"/>
      <c r="E130" s="7"/>
    </row>
    <row r="131" spans="1:5" s="1" customFormat="1">
      <c r="A131" s="3"/>
      <c r="B131" s="7"/>
      <c r="C131" s="7"/>
      <c r="D131" s="7"/>
      <c r="E131" s="7"/>
    </row>
    <row r="132" spans="1:5" s="1" customFormat="1">
      <c r="A132" s="3"/>
      <c r="B132" s="7"/>
      <c r="C132" s="7"/>
      <c r="D132" s="7"/>
      <c r="E132" s="7"/>
    </row>
    <row r="133" spans="1:5" s="1" customFormat="1">
      <c r="A133" s="3"/>
      <c r="B133" s="7"/>
      <c r="C133" s="7"/>
      <c r="D133" s="7"/>
      <c r="E133" s="7"/>
    </row>
    <row r="134" spans="1:5" s="1" customFormat="1">
      <c r="A134" s="3"/>
      <c r="B134" s="7"/>
      <c r="C134" s="7"/>
      <c r="D134" s="7"/>
      <c r="E134" s="7"/>
    </row>
    <row r="135" spans="1:5" s="1" customFormat="1">
      <c r="A135" s="3"/>
      <c r="B135" s="7"/>
      <c r="C135" s="7"/>
      <c r="D135" s="7"/>
      <c r="E135" s="7"/>
    </row>
    <row r="136" spans="1:5" s="1" customFormat="1">
      <c r="A136" s="3"/>
      <c r="B136" s="7"/>
      <c r="C136" s="7"/>
      <c r="D136" s="7"/>
      <c r="E136" s="7"/>
    </row>
    <row r="137" spans="1:5" s="1" customFormat="1">
      <c r="A137" s="3"/>
      <c r="B137" s="7"/>
      <c r="C137" s="7"/>
      <c r="D137" s="7"/>
      <c r="E137" s="7"/>
    </row>
    <row r="138" spans="1:5" s="1" customFormat="1">
      <c r="A138" s="3"/>
      <c r="B138" s="7"/>
      <c r="C138" s="7"/>
      <c r="D138" s="7"/>
      <c r="E138" s="7"/>
    </row>
    <row r="139" spans="1:5" s="1" customFormat="1">
      <c r="A139" s="3"/>
      <c r="B139" s="7"/>
      <c r="C139" s="7"/>
      <c r="D139" s="7"/>
      <c r="E139" s="7"/>
    </row>
    <row r="140" spans="1:5" s="1" customFormat="1">
      <c r="A140" s="3"/>
      <c r="B140" s="7"/>
      <c r="C140" s="7"/>
      <c r="D140" s="7"/>
      <c r="E140" s="7"/>
    </row>
    <row r="141" spans="1:5" s="1" customFormat="1">
      <c r="A141" s="3"/>
      <c r="B141" s="7"/>
      <c r="C141" s="7"/>
      <c r="D141" s="7"/>
      <c r="E141" s="7"/>
    </row>
    <row r="142" spans="1:5" s="1" customFormat="1">
      <c r="A142" s="3"/>
      <c r="B142" s="7"/>
      <c r="C142" s="7"/>
      <c r="D142" s="7"/>
      <c r="E142" s="7"/>
    </row>
    <row r="143" spans="1:5" s="1" customFormat="1">
      <c r="A143" s="3"/>
      <c r="B143" s="7"/>
      <c r="C143" s="7"/>
      <c r="D143" s="7"/>
      <c r="E143" s="7"/>
    </row>
    <row r="144" spans="1:5" s="1" customFormat="1">
      <c r="A144" s="3"/>
      <c r="B144" s="7"/>
      <c r="C144" s="7"/>
      <c r="D144" s="7"/>
      <c r="E144" s="7"/>
    </row>
    <row r="145" spans="1:5" s="1" customFormat="1">
      <c r="A145" s="3"/>
      <c r="B145" s="7"/>
      <c r="C145" s="7"/>
      <c r="D145" s="7"/>
      <c r="E145" s="7"/>
    </row>
    <row r="146" spans="1:5" s="1" customFormat="1">
      <c r="A146" s="3"/>
      <c r="B146" s="7"/>
      <c r="C146" s="7"/>
      <c r="D146" s="7"/>
      <c r="E146" s="7"/>
    </row>
    <row r="147" spans="1:5" s="1" customFormat="1">
      <c r="A147" s="3"/>
      <c r="B147" s="7"/>
      <c r="C147" s="7"/>
      <c r="D147" s="7"/>
      <c r="E147" s="7"/>
    </row>
    <row r="148" spans="1:5" s="1" customFormat="1">
      <c r="A148" s="3"/>
      <c r="B148" s="7"/>
      <c r="C148" s="7"/>
      <c r="D148" s="7"/>
      <c r="E148" s="7"/>
    </row>
    <row r="149" spans="1:5" s="1" customFormat="1">
      <c r="A149" s="3"/>
      <c r="B149" s="7"/>
      <c r="C149" s="7"/>
      <c r="D149" s="7"/>
      <c r="E149" s="7"/>
    </row>
    <row r="150" spans="1:5" s="1" customFormat="1">
      <c r="A150" s="3"/>
      <c r="B150" s="7"/>
      <c r="C150" s="7"/>
      <c r="D150" s="7"/>
      <c r="E150" s="7"/>
    </row>
    <row r="151" spans="1:5" s="1" customFormat="1">
      <c r="A151" s="3"/>
      <c r="B151" s="7"/>
      <c r="C151" s="7"/>
      <c r="D151" s="7"/>
      <c r="E151" s="7"/>
    </row>
    <row r="152" spans="1:5" s="1" customFormat="1">
      <c r="A152" s="3"/>
      <c r="B152" s="7"/>
      <c r="C152" s="7"/>
      <c r="D152" s="7"/>
      <c r="E152" s="7"/>
    </row>
    <row r="153" spans="1:5" s="1" customFormat="1">
      <c r="A153" s="3"/>
      <c r="B153" s="7"/>
      <c r="C153" s="7"/>
      <c r="D153" s="7"/>
      <c r="E153" s="7"/>
    </row>
    <row r="154" spans="1:5" s="1" customFormat="1">
      <c r="A154" s="3"/>
      <c r="B154" s="7"/>
      <c r="C154" s="7"/>
      <c r="D154" s="7"/>
      <c r="E154" s="7"/>
    </row>
    <row r="155" spans="1:5" s="1" customFormat="1">
      <c r="A155" s="3"/>
      <c r="B155" s="7"/>
      <c r="C155" s="7"/>
      <c r="D155" s="7"/>
      <c r="E155" s="7"/>
    </row>
    <row r="156" spans="1:5" s="1" customFormat="1">
      <c r="A156" s="3"/>
      <c r="B156" s="7"/>
      <c r="C156" s="7"/>
      <c r="D156" s="7"/>
      <c r="E156" s="7"/>
    </row>
    <row r="157" spans="1:5" s="1" customFormat="1">
      <c r="A157" s="3"/>
      <c r="B157" s="7"/>
      <c r="C157" s="7"/>
      <c r="D157" s="7"/>
      <c r="E157" s="7"/>
    </row>
    <row r="158" spans="1:5" s="1" customFormat="1">
      <c r="A158" s="3"/>
      <c r="B158" s="7"/>
      <c r="C158" s="7"/>
      <c r="D158" s="7"/>
      <c r="E158" s="7"/>
    </row>
    <row r="159" spans="1:5" s="1" customFormat="1">
      <c r="A159" s="3"/>
      <c r="B159" s="7"/>
      <c r="C159" s="7"/>
      <c r="D159" s="7"/>
      <c r="E159" s="7"/>
    </row>
    <row r="160" spans="1:5" s="1" customFormat="1">
      <c r="A160" s="3"/>
      <c r="B160" s="7"/>
      <c r="C160" s="7"/>
      <c r="D160" s="7"/>
      <c r="E160" s="7"/>
    </row>
    <row r="161" spans="1:5" s="1" customFormat="1">
      <c r="A161" s="3"/>
      <c r="B161" s="7"/>
      <c r="C161" s="7"/>
      <c r="D161" s="7"/>
      <c r="E161" s="7"/>
    </row>
    <row r="162" spans="1:5" s="1" customFormat="1">
      <c r="A162" s="3"/>
      <c r="B162" s="7"/>
      <c r="C162" s="7"/>
      <c r="D162" s="7"/>
      <c r="E162" s="7"/>
    </row>
    <row r="163" spans="1:5" s="1" customFormat="1">
      <c r="A163" s="3"/>
      <c r="B163" s="7"/>
      <c r="C163" s="7"/>
      <c r="D163" s="7"/>
      <c r="E163" s="7"/>
    </row>
    <row r="164" spans="1:5" s="1" customFormat="1">
      <c r="A164" s="3"/>
      <c r="B164" s="7"/>
      <c r="C164" s="7"/>
      <c r="D164" s="7"/>
      <c r="E164" s="7"/>
    </row>
    <row r="165" spans="1:5" s="1" customFormat="1">
      <c r="A165" s="3"/>
      <c r="B165" s="7"/>
      <c r="C165" s="7"/>
      <c r="D165" s="7"/>
      <c r="E165" s="7"/>
    </row>
    <row r="166" spans="1:5" s="1" customFormat="1">
      <c r="A166" s="3"/>
      <c r="B166" s="7"/>
      <c r="C166" s="7"/>
      <c r="D166" s="7"/>
      <c r="E166" s="7"/>
    </row>
    <row r="167" spans="1:5" s="1" customFormat="1">
      <c r="A167" s="3"/>
      <c r="B167" s="7"/>
      <c r="C167" s="7"/>
      <c r="D167" s="7"/>
      <c r="E167" s="7"/>
    </row>
    <row r="168" spans="1:5" s="1" customFormat="1">
      <c r="A168" s="3"/>
      <c r="B168" s="7"/>
      <c r="C168" s="7"/>
      <c r="D168" s="7"/>
      <c r="E168" s="7"/>
    </row>
    <row r="169" spans="1:5" s="1" customFormat="1">
      <c r="A169" s="3"/>
      <c r="B169" s="7"/>
      <c r="C169" s="7"/>
      <c r="D169" s="7"/>
      <c r="E169" s="7"/>
    </row>
    <row r="170" spans="1:5" s="1" customFormat="1">
      <c r="A170" s="3"/>
      <c r="B170" s="7"/>
      <c r="C170" s="7"/>
      <c r="D170" s="7"/>
      <c r="E170" s="7"/>
    </row>
    <row r="171" spans="1:5" s="1" customFormat="1">
      <c r="A171" s="3"/>
      <c r="B171" s="7"/>
      <c r="C171" s="7"/>
      <c r="D171" s="7"/>
      <c r="E171" s="7"/>
    </row>
    <row r="172" spans="1:5" s="1" customFormat="1">
      <c r="A172" s="3"/>
      <c r="B172" s="7"/>
      <c r="C172" s="7"/>
      <c r="D172" s="7"/>
      <c r="E172" s="7"/>
    </row>
    <row r="173" spans="1:5" s="1" customFormat="1">
      <c r="A173" s="3"/>
      <c r="B173" s="7"/>
      <c r="C173" s="7"/>
      <c r="D173" s="7"/>
      <c r="E173" s="7"/>
    </row>
    <row r="174" spans="1:5" s="1" customFormat="1">
      <c r="A174" s="3"/>
      <c r="B174" s="7"/>
      <c r="C174" s="7"/>
      <c r="D174" s="7"/>
      <c r="E174" s="7"/>
    </row>
    <row r="175" spans="1:5" s="1" customFormat="1">
      <c r="A175" s="3"/>
      <c r="B175" s="7"/>
      <c r="C175" s="7"/>
      <c r="D175" s="7"/>
      <c r="E175" s="7"/>
    </row>
    <row r="176" spans="1:5" s="1" customFormat="1">
      <c r="A176" s="3"/>
      <c r="B176" s="7"/>
      <c r="C176" s="7"/>
      <c r="D176" s="7"/>
      <c r="E176" s="7"/>
    </row>
    <row r="177" spans="1:5" s="1" customFormat="1">
      <c r="A177" s="3"/>
      <c r="B177" s="7"/>
      <c r="C177" s="7"/>
      <c r="D177" s="7"/>
      <c r="E177" s="7"/>
    </row>
    <row r="178" spans="1:5" s="1" customFormat="1">
      <c r="A178" s="3"/>
      <c r="B178" s="7"/>
      <c r="C178" s="7"/>
      <c r="D178" s="7"/>
      <c r="E178" s="7"/>
    </row>
    <row r="179" spans="1:5" s="1" customFormat="1">
      <c r="A179" s="3"/>
      <c r="B179" s="7"/>
      <c r="C179" s="7"/>
      <c r="D179" s="7"/>
      <c r="E179" s="7"/>
    </row>
    <row r="180" spans="1:5" s="1" customFormat="1">
      <c r="A180" s="3"/>
      <c r="B180" s="7"/>
      <c r="C180" s="7"/>
      <c r="D180" s="7"/>
      <c r="E180" s="7"/>
    </row>
    <row r="181" spans="1:5" s="1" customFormat="1">
      <c r="A181" s="3"/>
      <c r="B181" s="7"/>
      <c r="C181" s="7"/>
      <c r="D181" s="7"/>
      <c r="E181" s="7"/>
    </row>
    <row r="182" spans="1:5" s="1" customFormat="1">
      <c r="A182" s="3"/>
      <c r="B182" s="7"/>
      <c r="C182" s="7"/>
      <c r="D182" s="7"/>
      <c r="E182" s="7"/>
    </row>
    <row r="183" spans="1:5" s="1" customFormat="1">
      <c r="A183" s="3"/>
      <c r="B183" s="7"/>
      <c r="C183" s="7"/>
      <c r="D183" s="7"/>
      <c r="E183" s="7"/>
    </row>
    <row r="184" spans="1:5" s="1" customFormat="1">
      <c r="A184" s="3"/>
      <c r="B184" s="7"/>
      <c r="C184" s="7"/>
      <c r="D184" s="7"/>
      <c r="E184" s="7"/>
    </row>
    <row r="185" spans="1:5" s="1" customFormat="1">
      <c r="A185" s="3"/>
      <c r="B185" s="7"/>
      <c r="C185" s="7"/>
      <c r="D185" s="7"/>
      <c r="E185" s="7"/>
    </row>
    <row r="186" spans="1:5" s="1" customFormat="1">
      <c r="A186" s="3"/>
      <c r="B186" s="7"/>
      <c r="C186" s="7"/>
      <c r="D186" s="7"/>
      <c r="E186" s="7"/>
    </row>
    <row r="187" spans="1:5" s="1" customFormat="1">
      <c r="A187" s="3"/>
      <c r="B187" s="7"/>
      <c r="C187" s="7"/>
      <c r="D187" s="7"/>
      <c r="E187" s="7"/>
    </row>
    <row r="188" spans="1:5" s="1" customFormat="1">
      <c r="A188" s="3"/>
      <c r="B188" s="7"/>
      <c r="C188" s="7"/>
      <c r="D188" s="7"/>
      <c r="E188" s="7"/>
    </row>
    <row r="189" spans="1:5" s="1" customFormat="1">
      <c r="A189" s="3"/>
      <c r="B189" s="7"/>
      <c r="C189" s="7"/>
      <c r="D189" s="7"/>
      <c r="E189" s="7"/>
    </row>
    <row r="190" spans="1:5" s="1" customFormat="1">
      <c r="A190" s="3"/>
      <c r="B190" s="7"/>
      <c r="C190" s="7"/>
      <c r="D190" s="7"/>
      <c r="E190" s="7"/>
    </row>
    <row r="191" spans="1:5" s="1" customFormat="1">
      <c r="A191" s="3"/>
      <c r="B191" s="7"/>
      <c r="C191" s="7"/>
      <c r="D191" s="7"/>
      <c r="E191" s="7"/>
    </row>
    <row r="192" spans="1:5" s="1" customFormat="1">
      <c r="A192" s="3"/>
      <c r="B192" s="7"/>
      <c r="C192" s="7"/>
      <c r="D192" s="7"/>
      <c r="E192" s="7"/>
    </row>
    <row r="193" spans="1:5" s="1" customFormat="1">
      <c r="A193" s="3"/>
      <c r="B193" s="7"/>
      <c r="C193" s="7"/>
      <c r="D193" s="7"/>
      <c r="E193" s="7"/>
    </row>
    <row r="194" spans="1:5" s="1" customFormat="1">
      <c r="A194" s="3"/>
      <c r="B194" s="7"/>
      <c r="C194" s="7"/>
      <c r="D194" s="7"/>
      <c r="E194" s="7"/>
    </row>
    <row r="195" spans="1:5" s="1" customFormat="1">
      <c r="A195" s="3"/>
      <c r="B195" s="7"/>
      <c r="C195" s="7"/>
      <c r="D195" s="7"/>
      <c r="E195" s="7"/>
    </row>
    <row r="196" spans="1:5" s="1" customFormat="1">
      <c r="A196" s="3"/>
      <c r="B196" s="7"/>
      <c r="C196" s="7"/>
      <c r="D196" s="7"/>
      <c r="E196" s="7"/>
    </row>
    <row r="197" spans="1:5" s="1" customFormat="1">
      <c r="A197" s="3"/>
      <c r="B197" s="7"/>
      <c r="C197" s="7"/>
      <c r="D197" s="7"/>
      <c r="E197" s="7"/>
    </row>
    <row r="198" spans="1:5" s="1" customFormat="1">
      <c r="A198" s="3"/>
      <c r="B198" s="7"/>
      <c r="C198" s="7"/>
      <c r="D198" s="7"/>
      <c r="E198" s="7"/>
    </row>
    <row r="199" spans="1:5" s="1" customFormat="1">
      <c r="A199" s="3"/>
      <c r="B199" s="7"/>
      <c r="C199" s="7"/>
      <c r="D199" s="7"/>
      <c r="E199" s="7"/>
    </row>
    <row r="200" spans="1:5" s="1" customFormat="1">
      <c r="A200" s="3"/>
      <c r="B200" s="7"/>
      <c r="C200" s="7"/>
      <c r="D200" s="7"/>
      <c r="E200" s="7"/>
    </row>
    <row r="201" spans="1:5" s="1" customFormat="1">
      <c r="A201" s="3"/>
      <c r="B201" s="7"/>
      <c r="C201" s="7"/>
      <c r="D201" s="7"/>
      <c r="E201" s="7"/>
    </row>
    <row r="202" spans="1:5" s="1" customFormat="1">
      <c r="A202" s="3"/>
      <c r="B202" s="7"/>
      <c r="C202" s="7"/>
      <c r="D202" s="7"/>
      <c r="E202" s="7"/>
    </row>
    <row r="203" spans="1:5" s="1" customFormat="1">
      <c r="A203" s="3"/>
      <c r="B203" s="7"/>
      <c r="C203" s="7"/>
      <c r="D203" s="7"/>
      <c r="E203" s="7"/>
    </row>
    <row r="204" spans="1:5" s="1" customFormat="1">
      <c r="A204" s="3"/>
      <c r="B204" s="7"/>
      <c r="C204" s="7"/>
      <c r="D204" s="7"/>
      <c r="E204" s="7"/>
    </row>
    <row r="205" spans="1:5" s="1" customFormat="1">
      <c r="A205" s="3"/>
      <c r="B205" s="7"/>
      <c r="C205" s="7"/>
      <c r="D205" s="7"/>
      <c r="E205" s="7"/>
    </row>
    <row r="206" spans="1:5" s="1" customFormat="1">
      <c r="A206" s="3"/>
      <c r="B206" s="7"/>
      <c r="C206" s="7"/>
      <c r="D206" s="7"/>
      <c r="E206" s="7"/>
    </row>
    <row r="207" spans="1:5" s="1" customFormat="1">
      <c r="A207" s="3"/>
      <c r="B207" s="7"/>
      <c r="C207" s="7"/>
      <c r="D207" s="7"/>
      <c r="E207" s="7"/>
    </row>
    <row r="208" spans="1:5" s="1" customFormat="1">
      <c r="A208" s="3"/>
      <c r="B208" s="7"/>
      <c r="C208" s="7"/>
      <c r="D208" s="7"/>
      <c r="E208" s="7"/>
    </row>
    <row r="209" spans="1:5" s="1" customFormat="1">
      <c r="A209" s="3"/>
      <c r="B209" s="7"/>
      <c r="C209" s="7"/>
      <c r="D209" s="7"/>
      <c r="E209" s="7"/>
    </row>
    <row r="210" spans="1:5" s="1" customFormat="1">
      <c r="A210" s="3"/>
      <c r="B210" s="7"/>
      <c r="C210" s="7"/>
      <c r="D210" s="7"/>
      <c r="E210" s="7"/>
    </row>
    <row r="211" spans="1:5" s="1" customFormat="1">
      <c r="A211" s="3"/>
      <c r="B211" s="7"/>
      <c r="C211" s="7"/>
      <c r="D211" s="7"/>
      <c r="E211" s="7"/>
    </row>
    <row r="212" spans="1:5" s="1" customFormat="1">
      <c r="A212" s="3"/>
      <c r="B212" s="7"/>
      <c r="C212" s="7"/>
      <c r="D212" s="7"/>
      <c r="E212" s="7"/>
    </row>
    <row r="213" spans="1:5" s="1" customFormat="1">
      <c r="A213" s="3"/>
      <c r="B213" s="7"/>
      <c r="C213" s="7"/>
      <c r="D213" s="7"/>
      <c r="E213" s="7"/>
    </row>
    <row r="214" spans="1:5" s="1" customFormat="1">
      <c r="A214" s="3"/>
      <c r="B214" s="7"/>
      <c r="C214" s="7"/>
      <c r="D214" s="7"/>
      <c r="E214" s="7"/>
    </row>
    <row r="215" spans="1:5" s="1" customFormat="1">
      <c r="A215" s="3"/>
      <c r="B215" s="7"/>
      <c r="C215" s="7"/>
      <c r="D215" s="7"/>
      <c r="E215" s="7"/>
    </row>
    <row r="216" spans="1:5" s="1" customFormat="1">
      <c r="A216" s="3"/>
      <c r="B216" s="7"/>
      <c r="C216" s="7"/>
      <c r="D216" s="7"/>
      <c r="E216" s="7"/>
    </row>
    <row r="217" spans="1:5" s="1" customFormat="1">
      <c r="A217" s="3"/>
      <c r="B217" s="7"/>
      <c r="C217" s="7"/>
      <c r="D217" s="7"/>
      <c r="E217" s="7"/>
    </row>
    <row r="218" spans="1:5" s="1" customFormat="1">
      <c r="A218" s="3"/>
      <c r="B218" s="7"/>
      <c r="C218" s="7"/>
      <c r="D218" s="7"/>
      <c r="E218" s="7"/>
    </row>
    <row r="219" spans="1:5" s="1" customFormat="1">
      <c r="A219" s="3"/>
      <c r="B219" s="7"/>
      <c r="C219" s="7"/>
      <c r="D219" s="7"/>
      <c r="E219" s="7"/>
    </row>
    <row r="220" spans="1:5" s="1" customFormat="1">
      <c r="A220" s="3"/>
      <c r="B220" s="7"/>
      <c r="C220" s="7"/>
      <c r="D220" s="7"/>
      <c r="E220" s="7"/>
    </row>
    <row r="221" spans="1:5" s="1" customFormat="1">
      <c r="A221" s="3"/>
      <c r="B221" s="7"/>
      <c r="C221" s="7"/>
      <c r="D221" s="7"/>
      <c r="E221" s="7"/>
    </row>
    <row r="222" spans="1:5" s="1" customFormat="1">
      <c r="A222" s="3"/>
      <c r="B222" s="7"/>
      <c r="C222" s="7"/>
      <c r="D222" s="7"/>
      <c r="E222" s="7"/>
    </row>
    <row r="223" spans="1:5" s="1" customFormat="1">
      <c r="A223" s="3"/>
      <c r="B223" s="7"/>
      <c r="C223" s="7"/>
      <c r="D223" s="7"/>
      <c r="E223" s="7"/>
    </row>
    <row r="224" spans="1:5" s="1" customFormat="1">
      <c r="A224" s="3"/>
      <c r="B224" s="7"/>
      <c r="C224" s="7"/>
      <c r="D224" s="7"/>
      <c r="E224" s="7"/>
    </row>
    <row r="225" spans="1:5" s="1" customFormat="1">
      <c r="A225" s="3"/>
      <c r="B225" s="7"/>
      <c r="C225" s="7"/>
      <c r="D225" s="7"/>
      <c r="E225" s="7"/>
    </row>
    <row r="226" spans="1:5" s="1" customFormat="1">
      <c r="A226" s="3"/>
      <c r="B226" s="7"/>
      <c r="C226" s="7"/>
      <c r="D226" s="7"/>
      <c r="E226" s="7"/>
    </row>
    <row r="227" spans="1:5" s="1" customFormat="1">
      <c r="A227" s="3"/>
      <c r="B227" s="7"/>
      <c r="C227" s="7"/>
      <c r="D227" s="7"/>
      <c r="E227" s="7"/>
    </row>
    <row r="228" spans="1:5" s="1" customFormat="1">
      <c r="A228" s="3"/>
      <c r="B228" s="7"/>
      <c r="C228" s="7"/>
      <c r="D228" s="7"/>
      <c r="E228" s="7"/>
    </row>
    <row r="229" spans="1:5" s="1" customFormat="1">
      <c r="A229" s="3"/>
      <c r="B229" s="7"/>
      <c r="C229" s="7"/>
      <c r="D229" s="7"/>
      <c r="E229" s="7"/>
    </row>
    <row r="230" spans="1:5" s="1" customFormat="1">
      <c r="A230" s="3"/>
      <c r="B230" s="7"/>
      <c r="C230" s="7"/>
      <c r="D230" s="7"/>
      <c r="E230" s="7"/>
    </row>
    <row r="231" spans="1:5" s="1" customFormat="1">
      <c r="A231" s="3"/>
      <c r="B231" s="7"/>
      <c r="C231" s="7"/>
      <c r="D231" s="7"/>
      <c r="E231" s="7"/>
    </row>
    <row r="232" spans="1:5" s="1" customFormat="1">
      <c r="A232" s="3"/>
      <c r="B232" s="7"/>
      <c r="C232" s="7"/>
      <c r="D232" s="7"/>
      <c r="E232" s="7"/>
    </row>
    <row r="233" spans="1:5" s="1" customFormat="1">
      <c r="A233" s="3"/>
      <c r="B233" s="7"/>
      <c r="C233" s="7"/>
      <c r="D233" s="7"/>
      <c r="E233" s="7"/>
    </row>
    <row r="234" spans="1:5" s="1" customFormat="1">
      <c r="A234" s="3"/>
      <c r="B234" s="7"/>
      <c r="C234" s="7"/>
      <c r="D234" s="7"/>
      <c r="E234" s="7"/>
    </row>
    <row r="235" spans="1:5" s="1" customFormat="1">
      <c r="A235" s="3"/>
      <c r="B235" s="7"/>
      <c r="C235" s="7"/>
      <c r="D235" s="7"/>
      <c r="E235" s="7"/>
    </row>
    <row r="236" spans="1:5" s="1" customFormat="1">
      <c r="A236" s="3"/>
      <c r="B236" s="7"/>
      <c r="C236" s="7"/>
      <c r="D236" s="7"/>
      <c r="E236" s="7"/>
    </row>
    <row r="237" spans="1:5" s="1" customFormat="1">
      <c r="A237" s="3"/>
      <c r="B237" s="7"/>
      <c r="C237" s="7"/>
      <c r="D237" s="7"/>
      <c r="E237" s="7"/>
    </row>
    <row r="238" spans="1:5" s="1" customFormat="1">
      <c r="A238" s="3"/>
      <c r="B238" s="7"/>
      <c r="C238" s="7"/>
      <c r="D238" s="7"/>
      <c r="E238" s="7"/>
    </row>
    <row r="239" spans="1:5" s="1" customFormat="1">
      <c r="A239" s="3"/>
      <c r="B239" s="7"/>
      <c r="C239" s="7"/>
      <c r="D239" s="7"/>
      <c r="E239" s="7"/>
    </row>
    <row r="240" spans="1:5" s="1" customFormat="1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2:AJ240"/>
  <sheetViews>
    <sheetView showGridLines="0" workbookViewId="0">
      <pane xSplit="1" topLeftCell="B1" activePane="topRight" state="frozen"/>
      <selection pane="topRight" activeCell="B2" sqref="B2:F2"/>
      <selection activeCell="O33" sqref="O33"/>
    </sheetView>
  </sheetViews>
  <sheetFormatPr defaultColWidth="8.85546875" defaultRowHeight="15"/>
  <cols>
    <col min="1" max="1" width="23" style="28" customWidth="1"/>
    <col min="2" max="5" width="11.140625" style="30" bestFit="1" customWidth="1"/>
    <col min="6" max="36" width="8.85546875" style="1"/>
  </cols>
  <sheetData>
    <row r="2" spans="1:6" ht="30">
      <c r="A2" s="188" t="s">
        <v>63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13">
        <f>DEN!B3/POP!B3</f>
        <v>0.41709675066932272</v>
      </c>
      <c r="C3" s="214">
        <f>DEN!B38/POP!C3</f>
        <v>0.48497896339900981</v>
      </c>
      <c r="D3" s="214">
        <f>DEN!B73/POP!D3</f>
        <v>0.49730967161135697</v>
      </c>
      <c r="E3" s="214" t="e">
        <f>DEN!B108/POP!E3</f>
        <v>#DIV/0!</v>
      </c>
      <c r="F3" s="214" t="e">
        <f>DEN!B143/POP!F3</f>
        <v>#DIV/0!</v>
      </c>
    </row>
    <row r="4" spans="1:6">
      <c r="A4" s="192" t="s">
        <v>47</v>
      </c>
      <c r="B4" s="213">
        <f>DEN!B4/POP!B4</f>
        <v>0.13287595125164262</v>
      </c>
      <c r="C4" s="214">
        <f>DEN!B39/POP!C4</f>
        <v>0.29235974803925174</v>
      </c>
      <c r="D4" s="214">
        <f>DEN!B74/POP!D4</f>
        <v>0.30353353436686442</v>
      </c>
      <c r="E4" s="214" t="e">
        <f>DEN!B109/POP!E4</f>
        <v>#DIV/0!</v>
      </c>
      <c r="F4" s="214" t="e">
        <f>DEN!B144/POP!F4</f>
        <v>#DIV/0!</v>
      </c>
    </row>
    <row r="5" spans="1:6">
      <c r="A5" s="185" t="s">
        <v>48</v>
      </c>
      <c r="B5" s="216">
        <f>DEN!B5/POP!B5</f>
        <v>7.2120299905751944E-2</v>
      </c>
      <c r="C5" s="211">
        <f>DEN!B40/POP!C5</f>
        <v>0.16231032140988388</v>
      </c>
      <c r="D5" s="211">
        <f>DEN!B75/POP!D5</f>
        <v>0.16843921426910918</v>
      </c>
      <c r="E5" s="211" t="e">
        <f>DEN!B110/POP!E5</f>
        <v>#DIV/0!</v>
      </c>
      <c r="F5" s="211" t="e">
        <f>DEN!B145/POP!F5</f>
        <v>#DIV/0!</v>
      </c>
    </row>
    <row r="6" spans="1:6">
      <c r="A6" s="185" t="s">
        <v>49</v>
      </c>
      <c r="B6" s="216">
        <f>DEN!B6/POP!B6</f>
        <v>0.11171004665876737</v>
      </c>
      <c r="C6" s="211">
        <f>DEN!B41/POP!C6</f>
        <v>0.22884054244412894</v>
      </c>
      <c r="D6" s="211">
        <f>DEN!B76/POP!D6</f>
        <v>0.23753633352299541</v>
      </c>
      <c r="E6" s="211" t="e">
        <f>DEN!B111/POP!E6</f>
        <v>#DIV/0!</v>
      </c>
      <c r="F6" s="211" t="e">
        <f>DEN!B146/POP!F6</f>
        <v>#DIV/0!</v>
      </c>
    </row>
    <row r="7" spans="1:6">
      <c r="A7" s="185" t="s">
        <v>16</v>
      </c>
      <c r="B7" s="216">
        <f>DEN!B7/POP!B7</f>
        <v>0.11156404350048992</v>
      </c>
      <c r="C7" s="211">
        <f>DEN!B42/POP!C7</f>
        <v>0.21948164727925901</v>
      </c>
      <c r="D7" s="211">
        <f>DEN!B77/POP!D7</f>
        <v>0.22652017156928755</v>
      </c>
      <c r="E7" s="211" t="e">
        <f>DEN!B112/POP!E7</f>
        <v>#DIV/0!</v>
      </c>
      <c r="F7" s="211" t="e">
        <f>DEN!B147/POP!F7</f>
        <v>#DIV/0!</v>
      </c>
    </row>
    <row r="8" spans="1:6">
      <c r="A8" s="185" t="s">
        <v>50</v>
      </c>
      <c r="B8" s="216">
        <f>DEN!B8/POP!B8</f>
        <v>1.3724175045933957</v>
      </c>
      <c r="C8" s="211">
        <f>DEN!B43/POP!C8</f>
        <v>3.3288565403584709</v>
      </c>
      <c r="D8" s="211">
        <f>DEN!B78/POP!D8</f>
        <v>3.414546669056691</v>
      </c>
      <c r="E8" s="211" t="e">
        <f>DEN!B113/POP!E8</f>
        <v>#DIV/0!</v>
      </c>
      <c r="F8" s="211" t="e">
        <f>DEN!B148/POP!F8</f>
        <v>#DIV/0!</v>
      </c>
    </row>
    <row r="9" spans="1:6">
      <c r="A9" s="185" t="s">
        <v>51</v>
      </c>
      <c r="B9" s="216">
        <f>DEN!B9/POP!B9</f>
        <v>5.5828843065653132E-2</v>
      </c>
      <c r="C9" s="211">
        <f>DEN!B44/POP!C9</f>
        <v>0.11651912465502094</v>
      </c>
      <c r="D9" s="211">
        <f>DEN!B79/POP!D9</f>
        <v>0.1200708797095723</v>
      </c>
      <c r="E9" s="211" t="e">
        <f>DEN!B114/POP!E9</f>
        <v>#DIV/0!</v>
      </c>
      <c r="F9" s="211" t="e">
        <f>DEN!B149/POP!F9</f>
        <v>#DIV/0!</v>
      </c>
    </row>
    <row r="10" spans="1:6">
      <c r="A10" s="185" t="s">
        <v>17</v>
      </c>
      <c r="B10" s="216">
        <f>DEN!B10/POP!B10</f>
        <v>0.12864374133146356</v>
      </c>
      <c r="C10" s="211">
        <f>DEN!B45/POP!C10</f>
        <v>0.2653981965088254</v>
      </c>
      <c r="D10" s="211">
        <f>DEN!B80/POP!D10</f>
        <v>0.27252217093411335</v>
      </c>
      <c r="E10" s="211" t="e">
        <f>DEN!B115/POP!E10</f>
        <v>#DIV/0!</v>
      </c>
      <c r="F10" s="211" t="e">
        <f>DEN!B150/POP!F10</f>
        <v>#DIV/0!</v>
      </c>
    </row>
    <row r="11" spans="1:6">
      <c r="A11" s="185" t="s">
        <v>29</v>
      </c>
      <c r="B11" s="216">
        <f>DEN!B11/POP!B11</f>
        <v>0.21585309873822692</v>
      </c>
      <c r="C11" s="211">
        <f>DEN!B46/POP!C11</f>
        <v>0.4382090089093022</v>
      </c>
      <c r="D11" s="211">
        <f>DEN!B81/POP!D11</f>
        <v>0.45335869993274697</v>
      </c>
      <c r="E11" s="211" t="e">
        <f>DEN!B116/POP!E11</f>
        <v>#DIV/0!</v>
      </c>
      <c r="F11" s="211" t="e">
        <f>DEN!B151/POP!F11</f>
        <v>#DIV/0!</v>
      </c>
    </row>
    <row r="12" spans="1:6">
      <c r="A12" s="192" t="s">
        <v>52</v>
      </c>
      <c r="B12" s="213">
        <f>DEN!B12/POP!B12</f>
        <v>0.14306177283735286</v>
      </c>
      <c r="C12" s="214">
        <f>DEN!B47/POP!C12</f>
        <v>0.31137700588049588</v>
      </c>
      <c r="D12" s="214">
        <f>DEN!B82/POP!D12</f>
        <v>0.32313633307103812</v>
      </c>
      <c r="E12" s="214" t="e">
        <f>DEN!B117/POP!E12</f>
        <v>#DIV/0!</v>
      </c>
      <c r="F12" s="214" t="e">
        <f>DEN!B152/POP!F12</f>
        <v>#DIV/0!</v>
      </c>
    </row>
    <row r="13" spans="1:6">
      <c r="A13" s="185" t="s">
        <v>35</v>
      </c>
      <c r="B13" s="216">
        <f>DEN!B13/POP!B13</f>
        <v>5.3257860116935521E-2</v>
      </c>
      <c r="C13" s="211">
        <f>DEN!B48/POP!C13</f>
        <v>0.12176738587338315</v>
      </c>
      <c r="D13" s="211">
        <f>DEN!B83/POP!D13</f>
        <v>0.12774661406222784</v>
      </c>
      <c r="E13" s="211" t="e">
        <f>DEN!B118/POP!E13</f>
        <v>#DIV/0!</v>
      </c>
      <c r="F13" s="211" t="e">
        <f>DEN!B153/POP!F13</f>
        <v>#DIV/0!</v>
      </c>
    </row>
    <row r="14" spans="1:6">
      <c r="A14" s="185" t="s">
        <v>31</v>
      </c>
      <c r="B14" s="216">
        <f>DEN!B14/POP!B14</f>
        <v>0.61127657812916736</v>
      </c>
      <c r="C14" s="211">
        <f>DEN!B49/POP!C14</f>
        <v>1.3049130270487708</v>
      </c>
      <c r="D14" s="211">
        <f>DEN!B84/POP!D14</f>
        <v>1.3585539736538887</v>
      </c>
      <c r="E14" s="211" t="e">
        <f>DEN!B119/POP!E14</f>
        <v>#DIV/0!</v>
      </c>
      <c r="F14" s="211" t="e">
        <f>DEN!B154/POP!F14</f>
        <v>#DIV/0!</v>
      </c>
    </row>
    <row r="15" spans="1:6">
      <c r="A15" s="185" t="s">
        <v>27</v>
      </c>
      <c r="B15" s="216">
        <f>DEN!B15/POP!B15</f>
        <v>0.16100618063052025</v>
      </c>
      <c r="C15" s="211">
        <f>DEN!B50/POP!C15</f>
        <v>0.3539640297926343</v>
      </c>
      <c r="D15" s="211">
        <f>DEN!B85/POP!D15</f>
        <v>0.36596339190830013</v>
      </c>
      <c r="E15" s="211" t="e">
        <f>DEN!B120/POP!E15</f>
        <v>#DIV/0!</v>
      </c>
      <c r="F15" s="211" t="e">
        <f>DEN!B155/POP!F15</f>
        <v>#DIV/0!</v>
      </c>
    </row>
    <row r="16" spans="1:6">
      <c r="A16" s="185" t="s">
        <v>53</v>
      </c>
      <c r="B16" s="216">
        <f>DEN!B16/POP!B16</f>
        <v>0.18767082623651463</v>
      </c>
      <c r="C16" s="211">
        <f>DEN!B51/POP!C16</f>
        <v>0.50062574893928269</v>
      </c>
      <c r="D16" s="211">
        <f>DEN!B86/POP!D16</f>
        <v>0.52148233186919157</v>
      </c>
      <c r="E16" s="211" t="e">
        <f>DEN!B121/POP!E16</f>
        <v>#DIV/0!</v>
      </c>
      <c r="F16" s="211" t="e">
        <f>DEN!B156/POP!F16</f>
        <v>#DIV/0!</v>
      </c>
    </row>
    <row r="17" spans="1:6">
      <c r="A17" s="185" t="s">
        <v>54</v>
      </c>
      <c r="B17" s="216">
        <f>DEN!B17/POP!B17</f>
        <v>0.1512109995527767</v>
      </c>
      <c r="C17" s="211">
        <f>DEN!B52/POP!C17</f>
        <v>0.3290890919340268</v>
      </c>
      <c r="D17" s="211">
        <f>DEN!B87/POP!D17</f>
        <v>0.3433400535234199</v>
      </c>
      <c r="E17" s="211" t="e">
        <f>DEN!B122/POP!E17</f>
        <v>#DIV/0!</v>
      </c>
      <c r="F17" s="211" t="e">
        <f>DEN!B157/POP!F17</f>
        <v>#DIV/0!</v>
      </c>
    </row>
    <row r="18" spans="1:6">
      <c r="A18" s="185" t="s">
        <v>55</v>
      </c>
      <c r="B18" s="216">
        <f>DEN!B18/POP!B18</f>
        <v>0.16123862635319963</v>
      </c>
      <c r="C18" s="211">
        <f>DEN!B53/POP!C18</f>
        <v>0.31731634219545513</v>
      </c>
      <c r="D18" s="211">
        <f>DEN!B88/POP!D18</f>
        <v>0.32724751837067728</v>
      </c>
      <c r="E18" s="211" t="e">
        <f>DEN!B123/POP!E18</f>
        <v>#DIV/0!</v>
      </c>
      <c r="F18" s="211" t="e">
        <f>DEN!B158/POP!F18</f>
        <v>#DIV/0!</v>
      </c>
    </row>
    <row r="19" spans="1:6">
      <c r="A19" s="185" t="s">
        <v>36</v>
      </c>
      <c r="B19" s="216">
        <f>DEN!B19/POP!B19</f>
        <v>0.14903290238353284</v>
      </c>
      <c r="C19" s="211">
        <f>DEN!B54/POP!C19</f>
        <v>0.37012564063775999</v>
      </c>
      <c r="D19" s="211">
        <f>DEN!B89/POP!D19</f>
        <v>0.38520469335887997</v>
      </c>
      <c r="E19" s="211" t="e">
        <f>DEN!B124/POP!E19</f>
        <v>#DIV/0!</v>
      </c>
      <c r="F19" s="211" t="e">
        <f>DEN!B159/POP!F19</f>
        <v>#DIV/0!</v>
      </c>
    </row>
    <row r="20" spans="1:6">
      <c r="A20" s="185" t="s">
        <v>56</v>
      </c>
      <c r="B20" s="216">
        <f>DEN!B20/POP!B20</f>
        <v>0.28066347181184464</v>
      </c>
      <c r="C20" s="211">
        <f>DEN!B55/POP!C20</f>
        <v>0.56384793658159182</v>
      </c>
      <c r="D20" s="211">
        <f>DEN!B90/POP!D20</f>
        <v>0.58121663956922331</v>
      </c>
      <c r="E20" s="211" t="e">
        <f>DEN!B125/POP!E20</f>
        <v>#DIV/0!</v>
      </c>
      <c r="F20" s="211" t="e">
        <f>DEN!B160/POP!F20</f>
        <v>#DIV/0!</v>
      </c>
    </row>
    <row r="21" spans="1:6">
      <c r="A21" s="185" t="s">
        <v>32</v>
      </c>
      <c r="B21" s="216">
        <f>DEN!B21/POP!B21</f>
        <v>2.4713872003778104E-2</v>
      </c>
      <c r="C21" s="211">
        <f>DEN!B56/POP!C21</f>
        <v>5.1350933925511801E-2</v>
      </c>
      <c r="D21" s="211">
        <f>DEN!B91/POP!D21</f>
        <v>5.3248306805530013E-2</v>
      </c>
      <c r="E21" s="211" t="e">
        <f>DEN!B126/POP!E21</f>
        <v>#DIV/0!</v>
      </c>
      <c r="F21" s="211" t="e">
        <f>DEN!B161/POP!F21</f>
        <v>#DIV/0!</v>
      </c>
    </row>
    <row r="22" spans="1:6">
      <c r="A22" s="192" t="s">
        <v>57</v>
      </c>
      <c r="B22" s="213">
        <f>DEN!B22/POP!B22</f>
        <v>0.54946249428817118</v>
      </c>
      <c r="C22" s="214">
        <f>DEN!B57/POP!C22</f>
        <v>0.56089176050394862</v>
      </c>
      <c r="D22" s="214">
        <f>DEN!B92/POP!D22</f>
        <v>0.57236341936542234</v>
      </c>
      <c r="E22" s="214" t="e">
        <f>DEN!B127/POP!E22</f>
        <v>#DIV/0!</v>
      </c>
      <c r="F22" s="214" t="e">
        <f>DEN!B162/POP!F22</f>
        <v>#DIV/0!</v>
      </c>
    </row>
    <row r="23" spans="1:6">
      <c r="A23" s="185" t="s">
        <v>26</v>
      </c>
      <c r="B23" s="216">
        <f>DEN!B23/POP!B23</f>
        <v>5.3415095836129703E-2</v>
      </c>
      <c r="C23" s="211">
        <f>DEN!B58/POP!C23</f>
        <v>9.2421634754426718E-2</v>
      </c>
      <c r="D23" s="211">
        <f>DEN!B93/POP!D23</f>
        <v>9.5330064469221196E-2</v>
      </c>
      <c r="E23" s="211" t="e">
        <f>DEN!B128/POP!E23</f>
        <v>#DIV/0!</v>
      </c>
      <c r="F23" s="211" t="e">
        <f>DEN!B163/POP!F23</f>
        <v>#DIV/0!</v>
      </c>
    </row>
    <row r="24" spans="1:6">
      <c r="A24" s="185" t="s">
        <v>58</v>
      </c>
      <c r="B24" s="216">
        <f>DEN!B24/POP!B24</f>
        <v>1.5518574645714356</v>
      </c>
      <c r="C24" s="211">
        <f>DEN!B59/POP!C24</f>
        <v>2.8310806554640542</v>
      </c>
      <c r="D24" s="211">
        <f>DEN!B94/POP!D24</f>
        <v>2.8868372654988135</v>
      </c>
      <c r="E24" s="211" t="e">
        <f>DEN!B129/POP!E24</f>
        <v>#DIV/0!</v>
      </c>
      <c r="F24" s="211" t="e">
        <f>DEN!B164/POP!F24</f>
        <v>#DIV/0!</v>
      </c>
    </row>
    <row r="25" spans="1:6">
      <c r="A25" s="185" t="s">
        <v>12</v>
      </c>
      <c r="B25" s="216">
        <f>DEN!B25/POP!B25</f>
        <v>0.23836134298271358</v>
      </c>
      <c r="C25" s="211">
        <f>DEN!B60/POP!C25</f>
        <v>0.39459964417063526</v>
      </c>
      <c r="D25" s="211">
        <f>DEN!B95/POP!D25</f>
        <v>0.40362825022852145</v>
      </c>
      <c r="E25" s="211" t="e">
        <f>DEN!B130/POP!E25</f>
        <v>#DIV/0!</v>
      </c>
      <c r="F25" s="211" t="e">
        <f>DEN!B165/POP!F25</f>
        <v>#DIV/0!</v>
      </c>
    </row>
    <row r="26" spans="1:6">
      <c r="A26" s="185" t="s">
        <v>59</v>
      </c>
      <c r="B26" s="216">
        <f>DEN!B26/POP!B26</f>
        <v>0.40808120830202732</v>
      </c>
      <c r="C26" s="211">
        <f>DEN!B61/POP!C26</f>
        <v>0.63945570354189374</v>
      </c>
      <c r="D26" s="211">
        <f>DEN!B96/POP!D26</f>
        <v>0.65064672585976524</v>
      </c>
      <c r="E26" s="211" t="e">
        <f>DEN!B131/POP!E26</f>
        <v>#DIV/0!</v>
      </c>
      <c r="F26" s="211" t="e">
        <f>DEN!B166/POP!F26</f>
        <v>#DIV/0!</v>
      </c>
    </row>
    <row r="27" spans="1:6">
      <c r="A27" s="192" t="s">
        <v>60</v>
      </c>
      <c r="B27" s="213">
        <f>DEN!B27/POP!B27</f>
        <v>0.64616237451954872</v>
      </c>
      <c r="C27" s="214">
        <f>DEN!B62/POP!C27</f>
        <v>0.66219327666659544</v>
      </c>
      <c r="D27" s="214">
        <f>DEN!B97/POP!D27</f>
        <v>0.67773183249175473</v>
      </c>
      <c r="E27" s="214" t="e">
        <f>DEN!B132/POP!E27</f>
        <v>#DIV/0!</v>
      </c>
      <c r="F27" s="214" t="e">
        <f>DEN!B167/POP!F27</f>
        <v>#DIV/0!</v>
      </c>
    </row>
    <row r="28" spans="1:6">
      <c r="A28" s="185" t="s">
        <v>22</v>
      </c>
      <c r="B28" s="216">
        <f>DEN!B28/POP!B28</f>
        <v>0.40480290419143611</v>
      </c>
      <c r="C28" s="211">
        <f>DEN!B63/POP!C28</f>
        <v>0.66379275912489888</v>
      </c>
      <c r="D28" s="211">
        <f>DEN!B98/POP!D28</f>
        <v>0.67983754062519075</v>
      </c>
      <c r="E28" s="211" t="e">
        <f>DEN!B133/POP!E28</f>
        <v>#DIV/0!</v>
      </c>
      <c r="F28" s="211" t="e">
        <f>DEN!B168/POP!F28</f>
        <v>#DIV/0!</v>
      </c>
    </row>
    <row r="29" spans="1:6">
      <c r="A29" s="185" t="s">
        <v>61</v>
      </c>
      <c r="B29" s="216">
        <f>DEN!B29/POP!B29</f>
        <v>0.60560340375737565</v>
      </c>
      <c r="C29" s="211">
        <f>DEN!B64/POP!C29</f>
        <v>0.97772823778607709</v>
      </c>
      <c r="D29" s="211">
        <f>DEN!B99/POP!D29</f>
        <v>0.99132476197704888</v>
      </c>
      <c r="E29" s="211" t="e">
        <f>DEN!B134/POP!E29</f>
        <v>#DIV/0!</v>
      </c>
      <c r="F29" s="211" t="e">
        <f>DEN!B169/POP!F29</f>
        <v>#DIV/0!</v>
      </c>
    </row>
    <row r="30" spans="1:6">
      <c r="A30" s="185" t="s">
        <v>14</v>
      </c>
      <c r="B30" s="216">
        <f>DEN!B30/POP!B30</f>
        <v>0.2688762185623419</v>
      </c>
      <c r="C30" s="211">
        <f>DEN!B65/POP!C30</f>
        <v>0.46024594472909985</v>
      </c>
      <c r="D30" s="211">
        <f>DEN!B100/POP!D30</f>
        <v>0.47490727441279607</v>
      </c>
      <c r="E30" s="211" t="e">
        <f>DEN!B135/POP!E30</f>
        <v>#DIV/0!</v>
      </c>
      <c r="F30" s="211" t="e">
        <f>DEN!B170/POP!F30</f>
        <v>#DIV/0!</v>
      </c>
    </row>
    <row r="31" spans="1:6">
      <c r="A31" s="192" t="s">
        <v>62</v>
      </c>
      <c r="B31" s="213">
        <f>DEN!B31/POP!B31</f>
        <v>0.55910257264586272</v>
      </c>
      <c r="C31" s="214">
        <f>DEN!B66/POP!C31</f>
        <v>0.57279256203670037</v>
      </c>
      <c r="D31" s="214">
        <f>DEN!B101/POP!D31</f>
        <v>0.58681120676569865</v>
      </c>
      <c r="E31" s="214" t="e">
        <f>DEN!B136/POP!E31</f>
        <v>#DIV/0!</v>
      </c>
      <c r="F31" s="214" t="e">
        <f>DEN!B171/POP!F31</f>
        <v>#DIV/0!</v>
      </c>
    </row>
    <row r="32" spans="1:6">
      <c r="A32" s="185" t="s">
        <v>11</v>
      </c>
      <c r="B32" s="216">
        <f>DEN!B32/POP!B32</f>
        <v>0.40659074928768985</v>
      </c>
      <c r="C32" s="211">
        <f>DEN!B67/POP!C32</f>
        <v>0.66755997912717124</v>
      </c>
      <c r="D32" s="211">
        <f>DEN!B102/POP!D32</f>
        <v>0.67681675183186174</v>
      </c>
      <c r="E32" s="211" t="e">
        <f>DEN!B137/POP!E32</f>
        <v>#DIV/0!</v>
      </c>
      <c r="F32" s="211" t="e">
        <f>DEN!B172/POP!F32</f>
        <v>#DIV/0!</v>
      </c>
    </row>
    <row r="33" spans="1:6">
      <c r="A33" s="185" t="s">
        <v>20</v>
      </c>
      <c r="B33" s="216">
        <f>DEN!B33/POP!B33</f>
        <v>0.6035406860046848</v>
      </c>
      <c r="C33" s="211">
        <f>DEN!B68/POP!C33</f>
        <v>1.0904299788442013</v>
      </c>
      <c r="D33" s="211">
        <f>DEN!B103/POP!D33</f>
        <v>1.1177918241416178</v>
      </c>
      <c r="E33" s="211" t="e">
        <f>DEN!B138/POP!E33</f>
        <v>#DIV/0!</v>
      </c>
      <c r="F33" s="211" t="e">
        <f>DEN!B173/POP!F33</f>
        <v>#DIV/0!</v>
      </c>
    </row>
    <row r="34" spans="1:6">
      <c r="A34" s="185" t="s">
        <v>24</v>
      </c>
      <c r="B34" s="216">
        <f>DEN!B34/POP!B34</f>
        <v>0.14393830804202809</v>
      </c>
      <c r="C34" s="211">
        <f>DEN!B69/POP!C34</f>
        <v>0.29988135302535729</v>
      </c>
      <c r="D34" s="211">
        <f>DEN!B104/POP!D34</f>
        <v>0.3111610777303937</v>
      </c>
      <c r="E34" s="211" t="e">
        <f>DEN!B139/POP!E34</f>
        <v>#DIV/0!</v>
      </c>
      <c r="F34" s="211" t="e">
        <f>DEN!B174/POP!F34</f>
        <v>#DIV/0!</v>
      </c>
    </row>
    <row r="35" spans="1:6">
      <c r="A35" s="185" t="s">
        <v>25</v>
      </c>
      <c r="B35" s="216">
        <f>DEN!B35/POP!B35</f>
        <v>0.28312309220938237</v>
      </c>
      <c r="C35" s="211">
        <f>DEN!B70/POP!C35</f>
        <v>0.52363698137144865</v>
      </c>
      <c r="D35" s="211">
        <f>DEN!B105/POP!D35</f>
        <v>0.53407673725287419</v>
      </c>
      <c r="E35" s="211" t="e">
        <f>DEN!B140/POP!E35</f>
        <v>#DIV/0!</v>
      </c>
      <c r="F35" s="211" t="e">
        <f>DEN!B175/POP!F35</f>
        <v>#DIV/0!</v>
      </c>
    </row>
    <row r="36" spans="1:6">
      <c r="A36" s="3"/>
      <c r="B36" s="7"/>
      <c r="C36" s="7"/>
      <c r="D36" s="7"/>
      <c r="E36" s="7"/>
    </row>
    <row r="37" spans="1:6">
      <c r="A37" s="3"/>
      <c r="B37" s="7"/>
      <c r="C37" s="7"/>
      <c r="D37" s="7"/>
      <c r="E37" s="7"/>
    </row>
    <row r="38" spans="1:6">
      <c r="A38" s="3"/>
      <c r="B38" s="7"/>
      <c r="C38" s="7"/>
      <c r="D38" s="7"/>
      <c r="E38" s="7"/>
    </row>
    <row r="39" spans="1:6">
      <c r="A39" s="3"/>
      <c r="B39" s="7"/>
      <c r="C39" s="7"/>
      <c r="D39" s="7"/>
      <c r="E39" s="7"/>
    </row>
    <row r="40" spans="1:6">
      <c r="A40" s="3"/>
      <c r="B40" s="7"/>
      <c r="C40" s="7"/>
      <c r="D40" s="7"/>
      <c r="E40" s="7"/>
    </row>
    <row r="41" spans="1:6">
      <c r="A41" s="3"/>
      <c r="B41" s="7"/>
      <c r="C41" s="7"/>
      <c r="D41" s="7"/>
      <c r="E41" s="7"/>
    </row>
    <row r="42" spans="1:6">
      <c r="A42" s="3"/>
      <c r="B42" s="7"/>
      <c r="C42" s="7"/>
      <c r="D42" s="7"/>
      <c r="E42" s="7"/>
    </row>
    <row r="43" spans="1:6">
      <c r="A43" s="3"/>
      <c r="B43" s="7"/>
      <c r="C43" s="7"/>
      <c r="D43" s="7"/>
      <c r="E43" s="7"/>
    </row>
    <row r="44" spans="1:6">
      <c r="A44" s="3"/>
      <c r="B44" s="7"/>
      <c r="C44" s="7"/>
      <c r="D44" s="7"/>
      <c r="E44" s="7"/>
    </row>
    <row r="45" spans="1:6">
      <c r="A45" s="3"/>
      <c r="B45" s="7"/>
      <c r="C45" s="7"/>
      <c r="D45" s="7"/>
      <c r="E45" s="7"/>
    </row>
    <row r="46" spans="1:6">
      <c r="A46" s="3"/>
      <c r="B46" s="7"/>
      <c r="C46" s="7"/>
      <c r="D46" s="7"/>
      <c r="E46" s="7"/>
    </row>
    <row r="47" spans="1:6">
      <c r="A47" s="3"/>
      <c r="B47" s="7"/>
      <c r="C47" s="7"/>
      <c r="D47" s="7"/>
      <c r="E47" s="7"/>
    </row>
    <row r="48" spans="1:6">
      <c r="A48" s="3"/>
      <c r="B48" s="7"/>
      <c r="C48" s="7"/>
      <c r="D48" s="7"/>
      <c r="E48" s="7"/>
    </row>
    <row r="49" spans="1:5">
      <c r="A49" s="3"/>
      <c r="B49" s="7"/>
      <c r="C49" s="7"/>
      <c r="D49" s="7"/>
      <c r="E49" s="7"/>
    </row>
    <row r="50" spans="1:5">
      <c r="A50" s="3"/>
      <c r="B50" s="7"/>
      <c r="C50" s="7"/>
      <c r="D50" s="7"/>
      <c r="E50" s="7"/>
    </row>
    <row r="51" spans="1:5">
      <c r="A51" s="3"/>
      <c r="B51" s="7"/>
      <c r="C51" s="7"/>
      <c r="D51" s="7"/>
      <c r="E51" s="7"/>
    </row>
    <row r="52" spans="1:5">
      <c r="A52" s="3"/>
      <c r="B52" s="7"/>
      <c r="C52" s="7"/>
      <c r="D52" s="7"/>
      <c r="E52" s="7"/>
    </row>
    <row r="53" spans="1:5">
      <c r="A53" s="3"/>
      <c r="B53" s="7"/>
      <c r="C53" s="7"/>
      <c r="D53" s="7"/>
      <c r="E53" s="7"/>
    </row>
    <row r="54" spans="1:5">
      <c r="A54" s="3"/>
      <c r="B54" s="7"/>
      <c r="C54" s="7"/>
      <c r="D54" s="7"/>
      <c r="E54" s="7"/>
    </row>
    <row r="55" spans="1:5">
      <c r="A55" s="3"/>
      <c r="B55" s="7"/>
      <c r="C55" s="7"/>
      <c r="D55" s="7"/>
      <c r="E55" s="7"/>
    </row>
    <row r="56" spans="1:5">
      <c r="A56" s="3"/>
      <c r="B56" s="7"/>
      <c r="C56" s="7"/>
      <c r="D56" s="7"/>
      <c r="E56" s="7"/>
    </row>
    <row r="57" spans="1:5">
      <c r="A57" s="3"/>
      <c r="B57" s="7"/>
      <c r="C57" s="7"/>
      <c r="D57" s="7"/>
      <c r="E57" s="7"/>
    </row>
    <row r="58" spans="1:5">
      <c r="A58" s="3"/>
      <c r="B58" s="7"/>
      <c r="C58" s="7"/>
      <c r="D58" s="7"/>
      <c r="E58" s="7"/>
    </row>
    <row r="59" spans="1:5">
      <c r="A59" s="3"/>
      <c r="B59" s="7"/>
      <c r="C59" s="7"/>
      <c r="D59" s="7"/>
      <c r="E59" s="7"/>
    </row>
    <row r="60" spans="1:5">
      <c r="A60" s="3"/>
      <c r="B60" s="7"/>
      <c r="C60" s="7"/>
      <c r="D60" s="7"/>
      <c r="E60" s="7"/>
    </row>
    <row r="61" spans="1:5">
      <c r="A61" s="3"/>
      <c r="B61" s="7"/>
      <c r="C61" s="7"/>
      <c r="D61" s="7"/>
      <c r="E61" s="7"/>
    </row>
    <row r="62" spans="1:5">
      <c r="A62" s="3"/>
      <c r="B62" s="7"/>
      <c r="C62" s="7"/>
      <c r="D62" s="7"/>
      <c r="E62" s="7"/>
    </row>
    <row r="63" spans="1:5">
      <c r="A63" s="3"/>
      <c r="B63" s="7"/>
      <c r="C63" s="7"/>
      <c r="D63" s="7"/>
      <c r="E63" s="7"/>
    </row>
    <row r="64" spans="1:5">
      <c r="A64" s="3"/>
      <c r="B64" s="7"/>
      <c r="C64" s="7"/>
      <c r="D64" s="7"/>
      <c r="E64" s="7"/>
    </row>
    <row r="65" spans="1:5">
      <c r="A65" s="3"/>
      <c r="B65" s="7"/>
      <c r="C65" s="7"/>
      <c r="D65" s="7"/>
      <c r="E65" s="7"/>
    </row>
    <row r="66" spans="1:5">
      <c r="A66" s="3"/>
      <c r="B66" s="7"/>
      <c r="C66" s="7"/>
      <c r="D66" s="7"/>
      <c r="E66" s="7"/>
    </row>
    <row r="67" spans="1:5">
      <c r="A67" s="3"/>
      <c r="B67" s="7"/>
      <c r="C67" s="7"/>
      <c r="D67" s="7"/>
      <c r="E67" s="7"/>
    </row>
    <row r="68" spans="1:5">
      <c r="A68" s="3"/>
      <c r="B68" s="7"/>
      <c r="C68" s="7"/>
      <c r="D68" s="7"/>
      <c r="E68" s="7"/>
    </row>
    <row r="69" spans="1:5">
      <c r="A69" s="3"/>
      <c r="B69" s="7"/>
      <c r="C69" s="7"/>
      <c r="D69" s="7"/>
      <c r="E69" s="7"/>
    </row>
    <row r="70" spans="1:5">
      <c r="A70" s="3"/>
      <c r="B70" s="7"/>
      <c r="C70" s="7"/>
      <c r="D70" s="7"/>
      <c r="E70" s="7"/>
    </row>
    <row r="71" spans="1:5">
      <c r="A71" s="3"/>
      <c r="B71" s="7"/>
      <c r="C71" s="7"/>
      <c r="D71" s="7"/>
      <c r="E71" s="7"/>
    </row>
    <row r="72" spans="1:5">
      <c r="A72" s="3"/>
      <c r="B72" s="7"/>
      <c r="C72" s="7"/>
      <c r="D72" s="7"/>
      <c r="E72" s="7"/>
    </row>
    <row r="73" spans="1:5">
      <c r="A73" s="3"/>
      <c r="B73" s="7"/>
      <c r="C73" s="7"/>
      <c r="D73" s="7"/>
      <c r="E73" s="7"/>
    </row>
    <row r="74" spans="1:5">
      <c r="A74" s="3"/>
      <c r="B74" s="7"/>
      <c r="C74" s="7"/>
      <c r="D74" s="7"/>
      <c r="E74" s="7"/>
    </row>
    <row r="75" spans="1:5">
      <c r="A75" s="3"/>
      <c r="B75" s="7"/>
      <c r="C75" s="7"/>
      <c r="D75" s="7"/>
      <c r="E75" s="7"/>
    </row>
    <row r="76" spans="1:5">
      <c r="A76" s="3"/>
      <c r="B76" s="7"/>
      <c r="C76" s="7"/>
      <c r="D76" s="7"/>
      <c r="E76" s="7"/>
    </row>
    <row r="77" spans="1:5">
      <c r="A77" s="3"/>
      <c r="B77" s="7"/>
      <c r="C77" s="7"/>
      <c r="D77" s="7"/>
      <c r="E77" s="7"/>
    </row>
    <row r="78" spans="1:5">
      <c r="A78" s="3"/>
      <c r="B78" s="7"/>
      <c r="C78" s="7"/>
      <c r="D78" s="7"/>
      <c r="E78" s="7"/>
    </row>
    <row r="79" spans="1:5">
      <c r="A79" s="3"/>
      <c r="B79" s="7"/>
      <c r="C79" s="7"/>
      <c r="D79" s="7"/>
      <c r="E79" s="7"/>
    </row>
    <row r="80" spans="1:5">
      <c r="A80" s="3"/>
      <c r="B80" s="7"/>
      <c r="C80" s="7"/>
      <c r="D80" s="7"/>
      <c r="E80" s="7"/>
    </row>
    <row r="81" spans="1:5">
      <c r="A81" s="3"/>
      <c r="B81" s="7"/>
      <c r="C81" s="7"/>
      <c r="D81" s="7"/>
      <c r="E81" s="7"/>
    </row>
    <row r="82" spans="1:5">
      <c r="A82" s="3"/>
      <c r="B82" s="7"/>
      <c r="C82" s="7"/>
      <c r="D82" s="7"/>
      <c r="E82" s="7"/>
    </row>
    <row r="83" spans="1:5">
      <c r="A83" s="3"/>
      <c r="B83" s="7"/>
      <c r="C83" s="7"/>
      <c r="D83" s="7"/>
      <c r="E83" s="7"/>
    </row>
    <row r="84" spans="1:5">
      <c r="A84" s="3"/>
      <c r="B84" s="7"/>
      <c r="C84" s="7"/>
      <c r="D84" s="7"/>
      <c r="E84" s="7"/>
    </row>
    <row r="85" spans="1:5">
      <c r="A85" s="3"/>
      <c r="B85" s="7"/>
      <c r="C85" s="7"/>
      <c r="D85" s="7"/>
      <c r="E85" s="7"/>
    </row>
    <row r="86" spans="1:5">
      <c r="A86" s="3"/>
      <c r="B86" s="7"/>
      <c r="C86" s="7"/>
      <c r="D86" s="7"/>
      <c r="E86" s="7"/>
    </row>
    <row r="87" spans="1:5">
      <c r="A87" s="3"/>
      <c r="B87" s="7"/>
      <c r="C87" s="7"/>
      <c r="D87" s="7"/>
      <c r="E87" s="7"/>
    </row>
    <row r="88" spans="1:5">
      <c r="A88" s="3"/>
      <c r="B88" s="7"/>
      <c r="C88" s="7"/>
      <c r="D88" s="7"/>
      <c r="E88" s="7"/>
    </row>
    <row r="89" spans="1:5">
      <c r="A89" s="3"/>
      <c r="B89" s="7"/>
      <c r="C89" s="7"/>
      <c r="D89" s="7"/>
      <c r="E89" s="7"/>
    </row>
    <row r="90" spans="1:5">
      <c r="A90" s="3"/>
      <c r="B90" s="7"/>
      <c r="C90" s="7"/>
      <c r="D90" s="7"/>
      <c r="E90" s="7"/>
    </row>
    <row r="91" spans="1:5">
      <c r="A91" s="3"/>
      <c r="B91" s="7"/>
      <c r="C91" s="7"/>
      <c r="D91" s="7"/>
      <c r="E91" s="7"/>
    </row>
    <row r="92" spans="1:5">
      <c r="A92" s="3"/>
      <c r="B92" s="7"/>
      <c r="C92" s="7"/>
      <c r="D92" s="7"/>
      <c r="E92" s="7"/>
    </row>
    <row r="93" spans="1:5">
      <c r="A93" s="3"/>
      <c r="B93" s="7"/>
      <c r="C93" s="7"/>
      <c r="D93" s="7"/>
      <c r="E93" s="7"/>
    </row>
    <row r="94" spans="1:5">
      <c r="A94" s="3"/>
      <c r="B94" s="7"/>
      <c r="C94" s="7"/>
      <c r="D94" s="7"/>
      <c r="E94" s="7"/>
    </row>
    <row r="95" spans="1:5">
      <c r="A95" s="3"/>
      <c r="B95" s="7"/>
      <c r="C95" s="7"/>
      <c r="D95" s="7"/>
      <c r="E95" s="7"/>
    </row>
    <row r="96" spans="1:5">
      <c r="A96" s="3"/>
      <c r="B96" s="7"/>
      <c r="C96" s="7"/>
      <c r="D96" s="7"/>
      <c r="E96" s="7"/>
    </row>
    <row r="97" spans="1:5">
      <c r="A97" s="3"/>
      <c r="B97" s="7"/>
      <c r="C97" s="7"/>
      <c r="D97" s="7"/>
      <c r="E97" s="7"/>
    </row>
    <row r="98" spans="1:5">
      <c r="A98" s="3"/>
      <c r="B98" s="7"/>
      <c r="C98" s="7"/>
      <c r="D98" s="7"/>
      <c r="E98" s="7"/>
    </row>
    <row r="99" spans="1:5">
      <c r="A99" s="3"/>
      <c r="B99" s="7"/>
      <c r="C99" s="7"/>
      <c r="D99" s="7"/>
      <c r="E99" s="7"/>
    </row>
    <row r="100" spans="1:5">
      <c r="A100" s="3"/>
      <c r="B100" s="7"/>
      <c r="C100" s="7"/>
      <c r="D100" s="7"/>
      <c r="E100" s="7"/>
    </row>
    <row r="101" spans="1:5">
      <c r="A101" s="3"/>
      <c r="B101" s="7"/>
      <c r="C101" s="7"/>
      <c r="D101" s="7"/>
      <c r="E101" s="7"/>
    </row>
    <row r="102" spans="1:5">
      <c r="A102" s="3"/>
      <c r="B102" s="7"/>
      <c r="C102" s="7"/>
      <c r="D102" s="7"/>
      <c r="E102" s="7"/>
    </row>
    <row r="103" spans="1:5">
      <c r="A103" s="3"/>
      <c r="B103" s="7"/>
      <c r="C103" s="7"/>
      <c r="D103" s="7"/>
      <c r="E103" s="7"/>
    </row>
    <row r="104" spans="1:5">
      <c r="A104" s="3"/>
      <c r="B104" s="7"/>
      <c r="C104" s="7"/>
      <c r="D104" s="7"/>
      <c r="E104" s="7"/>
    </row>
    <row r="105" spans="1:5">
      <c r="A105" s="3"/>
      <c r="B105" s="7"/>
      <c r="C105" s="7"/>
      <c r="D105" s="7"/>
      <c r="E105" s="7"/>
    </row>
    <row r="106" spans="1:5">
      <c r="A106" s="3"/>
      <c r="B106" s="7"/>
      <c r="C106" s="7"/>
      <c r="D106" s="7"/>
      <c r="E106" s="7"/>
    </row>
    <row r="107" spans="1:5">
      <c r="A107" s="3"/>
      <c r="B107" s="7"/>
      <c r="C107" s="7"/>
      <c r="D107" s="7"/>
      <c r="E107" s="7"/>
    </row>
    <row r="108" spans="1:5">
      <c r="A108" s="3"/>
      <c r="B108" s="7"/>
      <c r="C108" s="7"/>
      <c r="D108" s="7"/>
      <c r="E108" s="7"/>
    </row>
    <row r="109" spans="1:5">
      <c r="A109" s="3"/>
      <c r="B109" s="7"/>
      <c r="C109" s="7"/>
      <c r="D109" s="7"/>
      <c r="E109" s="7"/>
    </row>
    <row r="110" spans="1:5">
      <c r="A110" s="3"/>
      <c r="B110" s="7"/>
      <c r="C110" s="7"/>
      <c r="D110" s="7"/>
      <c r="E110" s="7"/>
    </row>
    <row r="111" spans="1:5">
      <c r="A111" s="3"/>
      <c r="B111" s="7"/>
      <c r="C111" s="7"/>
      <c r="D111" s="7"/>
      <c r="E111" s="7"/>
    </row>
    <row r="112" spans="1:5">
      <c r="A112" s="3"/>
      <c r="B112" s="7"/>
      <c r="C112" s="7"/>
      <c r="D112" s="7"/>
      <c r="E112" s="7"/>
    </row>
    <row r="113" spans="1:5">
      <c r="A113" s="3"/>
      <c r="B113" s="7"/>
      <c r="C113" s="7"/>
      <c r="D113" s="7"/>
      <c r="E113" s="7"/>
    </row>
    <row r="114" spans="1:5">
      <c r="A114" s="3"/>
      <c r="B114" s="7"/>
      <c r="C114" s="7"/>
      <c r="D114" s="7"/>
      <c r="E114" s="7"/>
    </row>
    <row r="115" spans="1:5">
      <c r="A115" s="3"/>
      <c r="B115" s="7"/>
      <c r="C115" s="7"/>
      <c r="D115" s="7"/>
      <c r="E115" s="7"/>
    </row>
    <row r="116" spans="1:5">
      <c r="A116" s="3"/>
      <c r="B116" s="7"/>
      <c r="C116" s="7"/>
      <c r="D116" s="7"/>
      <c r="E116" s="7"/>
    </row>
    <row r="117" spans="1:5">
      <c r="A117" s="3"/>
      <c r="B117" s="7"/>
      <c r="C117" s="7"/>
      <c r="D117" s="7"/>
      <c r="E117" s="7"/>
    </row>
    <row r="118" spans="1:5">
      <c r="A118" s="3"/>
      <c r="B118" s="7"/>
      <c r="C118" s="7"/>
      <c r="D118" s="7"/>
      <c r="E118" s="7"/>
    </row>
    <row r="119" spans="1:5">
      <c r="A119" s="3"/>
      <c r="B119" s="7"/>
      <c r="C119" s="7"/>
      <c r="D119" s="7"/>
      <c r="E119" s="7"/>
    </row>
    <row r="120" spans="1:5">
      <c r="A120" s="3"/>
      <c r="B120" s="7"/>
      <c r="C120" s="7"/>
      <c r="D120" s="7"/>
      <c r="E120" s="7"/>
    </row>
    <row r="121" spans="1:5">
      <c r="A121" s="3"/>
      <c r="B121" s="7"/>
      <c r="C121" s="7"/>
      <c r="D121" s="7"/>
      <c r="E121" s="7"/>
    </row>
    <row r="122" spans="1:5">
      <c r="A122" s="3"/>
      <c r="B122" s="7"/>
      <c r="C122" s="7"/>
      <c r="D122" s="7"/>
      <c r="E122" s="7"/>
    </row>
    <row r="123" spans="1:5">
      <c r="A123" s="3"/>
      <c r="B123" s="7"/>
      <c r="C123" s="7"/>
      <c r="D123" s="7"/>
      <c r="E123" s="7"/>
    </row>
    <row r="124" spans="1:5">
      <c r="A124" s="3"/>
      <c r="B124" s="7"/>
      <c r="C124" s="7"/>
      <c r="D124" s="7"/>
      <c r="E124" s="7"/>
    </row>
    <row r="125" spans="1:5">
      <c r="A125" s="3"/>
      <c r="B125" s="7"/>
      <c r="C125" s="7"/>
      <c r="D125" s="7"/>
      <c r="E125" s="7"/>
    </row>
    <row r="126" spans="1:5">
      <c r="A126" s="3"/>
      <c r="B126" s="7"/>
      <c r="C126" s="7"/>
      <c r="D126" s="7"/>
      <c r="E126" s="7"/>
    </row>
    <row r="127" spans="1:5">
      <c r="A127" s="3"/>
      <c r="B127" s="7"/>
      <c r="C127" s="7"/>
      <c r="D127" s="7"/>
      <c r="E127" s="7"/>
    </row>
    <row r="128" spans="1:5">
      <c r="A128" s="3"/>
      <c r="B128" s="7"/>
      <c r="C128" s="7"/>
      <c r="D128" s="7"/>
      <c r="E128" s="7"/>
    </row>
    <row r="129" spans="1:5">
      <c r="A129" s="3"/>
      <c r="B129" s="7"/>
      <c r="C129" s="7"/>
      <c r="D129" s="7"/>
      <c r="E129" s="7"/>
    </row>
    <row r="130" spans="1:5">
      <c r="A130" s="3"/>
      <c r="B130" s="7"/>
      <c r="C130" s="7"/>
      <c r="D130" s="7"/>
      <c r="E130" s="7"/>
    </row>
    <row r="131" spans="1:5">
      <c r="A131" s="3"/>
      <c r="B131" s="7"/>
      <c r="C131" s="7"/>
      <c r="D131" s="7"/>
      <c r="E131" s="7"/>
    </row>
    <row r="132" spans="1:5">
      <c r="A132" s="3"/>
      <c r="B132" s="7"/>
      <c r="C132" s="7"/>
      <c r="D132" s="7"/>
      <c r="E132" s="7"/>
    </row>
    <row r="133" spans="1:5">
      <c r="A133" s="3"/>
      <c r="B133" s="7"/>
      <c r="C133" s="7"/>
      <c r="D133" s="7"/>
      <c r="E133" s="7"/>
    </row>
    <row r="134" spans="1:5">
      <c r="A134" s="3"/>
      <c r="B134" s="7"/>
      <c r="C134" s="7"/>
      <c r="D134" s="7"/>
      <c r="E134" s="7"/>
    </row>
    <row r="135" spans="1:5">
      <c r="A135" s="3"/>
      <c r="B135" s="7"/>
      <c r="C135" s="7"/>
      <c r="D135" s="7"/>
      <c r="E135" s="7"/>
    </row>
    <row r="136" spans="1:5">
      <c r="A136" s="3"/>
      <c r="B136" s="7"/>
      <c r="C136" s="7"/>
      <c r="D136" s="7"/>
      <c r="E136" s="7"/>
    </row>
    <row r="137" spans="1:5">
      <c r="A137" s="3"/>
      <c r="B137" s="7"/>
      <c r="C137" s="7"/>
      <c r="D137" s="7"/>
      <c r="E137" s="7"/>
    </row>
    <row r="138" spans="1:5">
      <c r="A138" s="3"/>
      <c r="B138" s="7"/>
      <c r="C138" s="7"/>
      <c r="D138" s="7"/>
      <c r="E138" s="7"/>
    </row>
    <row r="139" spans="1:5">
      <c r="A139" s="3"/>
      <c r="B139" s="7"/>
      <c r="C139" s="7"/>
      <c r="D139" s="7"/>
      <c r="E139" s="7"/>
    </row>
    <row r="140" spans="1:5">
      <c r="A140" s="3"/>
      <c r="B140" s="7"/>
      <c r="C140" s="7"/>
      <c r="D140" s="7"/>
      <c r="E140" s="7"/>
    </row>
    <row r="141" spans="1:5">
      <c r="A141" s="3"/>
      <c r="B141" s="7"/>
      <c r="C141" s="7"/>
      <c r="D141" s="7"/>
      <c r="E141" s="7"/>
    </row>
    <row r="142" spans="1:5">
      <c r="A142" s="3"/>
      <c r="B142" s="7"/>
      <c r="C142" s="7"/>
      <c r="D142" s="7"/>
      <c r="E142" s="7"/>
    </row>
    <row r="143" spans="1:5">
      <c r="A143" s="3"/>
      <c r="B143" s="7"/>
      <c r="C143" s="7"/>
      <c r="D143" s="7"/>
      <c r="E143" s="7"/>
    </row>
    <row r="144" spans="1:5">
      <c r="A144" s="3"/>
      <c r="B144" s="7"/>
      <c r="C144" s="7"/>
      <c r="D144" s="7"/>
      <c r="E144" s="7"/>
    </row>
    <row r="145" spans="1:5">
      <c r="A145" s="3"/>
      <c r="B145" s="7"/>
      <c r="C145" s="7"/>
      <c r="D145" s="7"/>
      <c r="E145" s="7"/>
    </row>
    <row r="146" spans="1:5">
      <c r="A146" s="3"/>
      <c r="B146" s="7"/>
      <c r="C146" s="7"/>
      <c r="D146" s="7"/>
      <c r="E146" s="7"/>
    </row>
    <row r="147" spans="1:5">
      <c r="A147" s="3"/>
      <c r="B147" s="7"/>
      <c r="C147" s="7"/>
      <c r="D147" s="7"/>
      <c r="E147" s="7"/>
    </row>
    <row r="148" spans="1:5">
      <c r="A148" s="3"/>
      <c r="B148" s="7"/>
      <c r="C148" s="7"/>
      <c r="D148" s="7"/>
      <c r="E148" s="7"/>
    </row>
    <row r="149" spans="1:5">
      <c r="A149" s="3"/>
      <c r="B149" s="7"/>
      <c r="C149" s="7"/>
      <c r="D149" s="7"/>
      <c r="E149" s="7"/>
    </row>
    <row r="150" spans="1:5">
      <c r="A150" s="3"/>
      <c r="B150" s="7"/>
      <c r="C150" s="7"/>
      <c r="D150" s="7"/>
      <c r="E150" s="7"/>
    </row>
    <row r="151" spans="1:5">
      <c r="A151" s="3"/>
      <c r="B151" s="7"/>
      <c r="C151" s="7"/>
      <c r="D151" s="7"/>
      <c r="E151" s="7"/>
    </row>
    <row r="152" spans="1:5">
      <c r="A152" s="3"/>
      <c r="B152" s="7"/>
      <c r="C152" s="7"/>
      <c r="D152" s="7"/>
      <c r="E152" s="7"/>
    </row>
    <row r="153" spans="1:5">
      <c r="A153" s="3"/>
      <c r="B153" s="7"/>
      <c r="C153" s="7"/>
      <c r="D153" s="7"/>
      <c r="E153" s="7"/>
    </row>
    <row r="154" spans="1:5">
      <c r="A154" s="3"/>
      <c r="B154" s="7"/>
      <c r="C154" s="7"/>
      <c r="D154" s="7"/>
      <c r="E154" s="7"/>
    </row>
    <row r="155" spans="1:5">
      <c r="A155" s="3"/>
      <c r="B155" s="7"/>
      <c r="C155" s="7"/>
      <c r="D155" s="7"/>
      <c r="E155" s="7"/>
    </row>
    <row r="156" spans="1:5">
      <c r="A156" s="3"/>
      <c r="B156" s="7"/>
      <c r="C156" s="7"/>
      <c r="D156" s="7"/>
      <c r="E156" s="7"/>
    </row>
    <row r="157" spans="1:5">
      <c r="A157" s="3"/>
      <c r="B157" s="7"/>
      <c r="C157" s="7"/>
      <c r="D157" s="7"/>
      <c r="E157" s="7"/>
    </row>
    <row r="158" spans="1:5">
      <c r="A158" s="3"/>
      <c r="B158" s="7"/>
      <c r="C158" s="7"/>
      <c r="D158" s="7"/>
      <c r="E158" s="7"/>
    </row>
    <row r="159" spans="1:5">
      <c r="A159" s="3"/>
      <c r="B159" s="7"/>
      <c r="C159" s="7"/>
      <c r="D159" s="7"/>
      <c r="E159" s="7"/>
    </row>
    <row r="160" spans="1:5">
      <c r="A160" s="3"/>
      <c r="B160" s="7"/>
      <c r="C160" s="7"/>
      <c r="D160" s="7"/>
      <c r="E160" s="7"/>
    </row>
    <row r="161" spans="1:5">
      <c r="A161" s="3"/>
      <c r="B161" s="7"/>
      <c r="C161" s="7"/>
      <c r="D161" s="7"/>
      <c r="E161" s="7"/>
    </row>
    <row r="162" spans="1:5">
      <c r="A162" s="3"/>
      <c r="B162" s="7"/>
      <c r="C162" s="7"/>
      <c r="D162" s="7"/>
      <c r="E162" s="7"/>
    </row>
    <row r="163" spans="1:5">
      <c r="A163" s="3"/>
      <c r="B163" s="7"/>
      <c r="C163" s="7"/>
      <c r="D163" s="7"/>
      <c r="E163" s="7"/>
    </row>
    <row r="164" spans="1:5">
      <c r="A164" s="3"/>
      <c r="B164" s="7"/>
      <c r="C164" s="7"/>
      <c r="D164" s="7"/>
      <c r="E164" s="7"/>
    </row>
    <row r="165" spans="1:5">
      <c r="A165" s="3"/>
      <c r="B165" s="7"/>
      <c r="C165" s="7"/>
      <c r="D165" s="7"/>
      <c r="E165" s="7"/>
    </row>
    <row r="166" spans="1:5">
      <c r="A166" s="3"/>
      <c r="B166" s="7"/>
      <c r="C166" s="7"/>
      <c r="D166" s="7"/>
      <c r="E166" s="7"/>
    </row>
    <row r="167" spans="1:5">
      <c r="A167" s="3"/>
      <c r="B167" s="7"/>
      <c r="C167" s="7"/>
      <c r="D167" s="7"/>
      <c r="E167" s="7"/>
    </row>
    <row r="168" spans="1:5">
      <c r="A168" s="3"/>
      <c r="B168" s="7"/>
      <c r="C168" s="7"/>
      <c r="D168" s="7"/>
      <c r="E168" s="7"/>
    </row>
    <row r="169" spans="1:5">
      <c r="A169" s="3"/>
      <c r="B169" s="7"/>
      <c r="C169" s="7"/>
      <c r="D169" s="7"/>
      <c r="E169" s="7"/>
    </row>
    <row r="170" spans="1:5">
      <c r="A170" s="3"/>
      <c r="B170" s="7"/>
      <c r="C170" s="7"/>
      <c r="D170" s="7"/>
      <c r="E170" s="7"/>
    </row>
    <row r="171" spans="1:5">
      <c r="A171" s="3"/>
      <c r="B171" s="7"/>
      <c r="C171" s="7"/>
      <c r="D171" s="7"/>
      <c r="E171" s="7"/>
    </row>
    <row r="172" spans="1:5">
      <c r="A172" s="3"/>
      <c r="B172" s="7"/>
      <c r="C172" s="7"/>
      <c r="D172" s="7"/>
      <c r="E172" s="7"/>
    </row>
    <row r="173" spans="1:5">
      <c r="A173" s="3"/>
      <c r="B173" s="7"/>
      <c r="C173" s="7"/>
      <c r="D173" s="7"/>
      <c r="E173" s="7"/>
    </row>
    <row r="174" spans="1:5">
      <c r="A174" s="3"/>
      <c r="B174" s="7"/>
      <c r="C174" s="7"/>
      <c r="D174" s="7"/>
      <c r="E174" s="7"/>
    </row>
    <row r="175" spans="1:5">
      <c r="A175" s="3"/>
      <c r="B175" s="7"/>
      <c r="C175" s="7"/>
      <c r="D175" s="7"/>
      <c r="E175" s="7"/>
    </row>
    <row r="176" spans="1:5">
      <c r="A176" s="3"/>
      <c r="B176" s="7"/>
      <c r="C176" s="7"/>
      <c r="D176" s="7"/>
      <c r="E176" s="7"/>
    </row>
    <row r="177" spans="1:5">
      <c r="A177" s="3"/>
      <c r="B177" s="7"/>
      <c r="C177" s="7"/>
      <c r="D177" s="7"/>
      <c r="E177" s="7"/>
    </row>
    <row r="178" spans="1:5">
      <c r="A178" s="3"/>
      <c r="B178" s="7"/>
      <c r="C178" s="7"/>
      <c r="D178" s="7"/>
      <c r="E178" s="7"/>
    </row>
    <row r="179" spans="1:5">
      <c r="A179" s="3"/>
      <c r="B179" s="7"/>
      <c r="C179" s="7"/>
      <c r="D179" s="7"/>
      <c r="E179" s="7"/>
    </row>
    <row r="180" spans="1:5">
      <c r="A180" s="3"/>
      <c r="B180" s="7"/>
      <c r="C180" s="7"/>
      <c r="D180" s="7"/>
      <c r="E180" s="7"/>
    </row>
    <row r="181" spans="1:5">
      <c r="A181" s="3"/>
      <c r="B181" s="7"/>
      <c r="C181" s="7"/>
      <c r="D181" s="7"/>
      <c r="E181" s="7"/>
    </row>
    <row r="182" spans="1:5">
      <c r="A182" s="3"/>
      <c r="B182" s="7"/>
      <c r="C182" s="7"/>
      <c r="D182" s="7"/>
      <c r="E182" s="7"/>
    </row>
    <row r="183" spans="1:5">
      <c r="A183" s="3"/>
      <c r="B183" s="7"/>
      <c r="C183" s="7"/>
      <c r="D183" s="7"/>
      <c r="E183" s="7"/>
    </row>
    <row r="184" spans="1:5">
      <c r="A184" s="3"/>
      <c r="B184" s="7"/>
      <c r="C184" s="7"/>
      <c r="D184" s="7"/>
      <c r="E184" s="7"/>
    </row>
    <row r="185" spans="1:5">
      <c r="A185" s="3"/>
      <c r="B185" s="7"/>
      <c r="C185" s="7"/>
      <c r="D185" s="7"/>
      <c r="E185" s="7"/>
    </row>
    <row r="186" spans="1:5">
      <c r="A186" s="3"/>
      <c r="B186" s="7"/>
      <c r="C186" s="7"/>
      <c r="D186" s="7"/>
      <c r="E186" s="7"/>
    </row>
    <row r="187" spans="1:5">
      <c r="A187" s="3"/>
      <c r="B187" s="7"/>
      <c r="C187" s="7"/>
      <c r="D187" s="7"/>
      <c r="E187" s="7"/>
    </row>
    <row r="188" spans="1:5">
      <c r="A188" s="3"/>
      <c r="B188" s="7"/>
      <c r="C188" s="7"/>
      <c r="D188" s="7"/>
      <c r="E188" s="7"/>
    </row>
    <row r="189" spans="1:5">
      <c r="A189" s="3"/>
      <c r="B189" s="7"/>
      <c r="C189" s="7"/>
      <c r="D189" s="7"/>
      <c r="E189" s="7"/>
    </row>
    <row r="190" spans="1:5">
      <c r="A190" s="3"/>
      <c r="B190" s="7"/>
      <c r="C190" s="7"/>
      <c r="D190" s="7"/>
      <c r="E190" s="7"/>
    </row>
    <row r="191" spans="1:5">
      <c r="A191" s="3"/>
      <c r="B191" s="7"/>
      <c r="C191" s="7"/>
      <c r="D191" s="7"/>
      <c r="E191" s="7"/>
    </row>
    <row r="192" spans="1:5">
      <c r="A192" s="3"/>
      <c r="B192" s="7"/>
      <c r="C192" s="7"/>
      <c r="D192" s="7"/>
      <c r="E192" s="7"/>
    </row>
    <row r="193" spans="1:5">
      <c r="A193" s="3"/>
      <c r="B193" s="7"/>
      <c r="C193" s="7"/>
      <c r="D193" s="7"/>
      <c r="E193" s="7"/>
    </row>
    <row r="194" spans="1:5">
      <c r="A194" s="3"/>
      <c r="B194" s="7"/>
      <c r="C194" s="7"/>
      <c r="D194" s="7"/>
      <c r="E194" s="7"/>
    </row>
    <row r="195" spans="1:5">
      <c r="A195" s="3"/>
      <c r="B195" s="7"/>
      <c r="C195" s="7"/>
      <c r="D195" s="7"/>
      <c r="E195" s="7"/>
    </row>
    <row r="196" spans="1:5">
      <c r="A196" s="3"/>
      <c r="B196" s="7"/>
      <c r="C196" s="7"/>
      <c r="D196" s="7"/>
      <c r="E196" s="7"/>
    </row>
    <row r="197" spans="1:5">
      <c r="A197" s="3"/>
      <c r="B197" s="7"/>
      <c r="C197" s="7"/>
      <c r="D197" s="7"/>
      <c r="E197" s="7"/>
    </row>
    <row r="198" spans="1:5">
      <c r="A198" s="3"/>
      <c r="B198" s="7"/>
      <c r="C198" s="7"/>
      <c r="D198" s="7"/>
      <c r="E198" s="7"/>
    </row>
    <row r="199" spans="1:5">
      <c r="A199" s="3"/>
      <c r="B199" s="7"/>
      <c r="C199" s="7"/>
      <c r="D199" s="7"/>
      <c r="E199" s="7"/>
    </row>
    <row r="200" spans="1:5">
      <c r="A200" s="3"/>
      <c r="B200" s="7"/>
      <c r="C200" s="7"/>
      <c r="D200" s="7"/>
      <c r="E200" s="7"/>
    </row>
    <row r="201" spans="1:5">
      <c r="A201" s="3"/>
      <c r="B201" s="7"/>
      <c r="C201" s="7"/>
      <c r="D201" s="7"/>
      <c r="E201" s="7"/>
    </row>
    <row r="202" spans="1:5">
      <c r="A202" s="3"/>
      <c r="B202" s="7"/>
      <c r="C202" s="7"/>
      <c r="D202" s="7"/>
      <c r="E202" s="7"/>
    </row>
    <row r="203" spans="1:5">
      <c r="A203" s="3"/>
      <c r="B203" s="7"/>
      <c r="C203" s="7"/>
      <c r="D203" s="7"/>
      <c r="E203" s="7"/>
    </row>
    <row r="204" spans="1:5">
      <c r="A204" s="3"/>
      <c r="B204" s="7"/>
      <c r="C204" s="7"/>
      <c r="D204" s="7"/>
      <c r="E204" s="7"/>
    </row>
    <row r="205" spans="1:5">
      <c r="A205" s="3"/>
      <c r="B205" s="7"/>
      <c r="C205" s="7"/>
      <c r="D205" s="7"/>
      <c r="E205" s="7"/>
    </row>
    <row r="206" spans="1:5">
      <c r="A206" s="3"/>
      <c r="B206" s="7"/>
      <c r="C206" s="7"/>
      <c r="D206" s="7"/>
      <c r="E206" s="7"/>
    </row>
    <row r="207" spans="1:5">
      <c r="A207" s="3"/>
      <c r="B207" s="7"/>
      <c r="C207" s="7"/>
      <c r="D207" s="7"/>
      <c r="E207" s="7"/>
    </row>
    <row r="208" spans="1:5">
      <c r="A208" s="3"/>
      <c r="B208" s="7"/>
      <c r="C208" s="7"/>
      <c r="D208" s="7"/>
      <c r="E208" s="7"/>
    </row>
    <row r="209" spans="1:5">
      <c r="A209" s="3"/>
      <c r="B209" s="7"/>
      <c r="C209" s="7"/>
      <c r="D209" s="7"/>
      <c r="E209" s="7"/>
    </row>
    <row r="210" spans="1:5">
      <c r="A210" s="3"/>
      <c r="B210" s="7"/>
      <c r="C210" s="7"/>
      <c r="D210" s="7"/>
      <c r="E210" s="7"/>
    </row>
    <row r="211" spans="1:5">
      <c r="A211" s="3"/>
      <c r="B211" s="7"/>
      <c r="C211" s="7"/>
      <c r="D211" s="7"/>
      <c r="E211" s="7"/>
    </row>
    <row r="212" spans="1:5">
      <c r="A212" s="3"/>
      <c r="B212" s="7"/>
      <c r="C212" s="7"/>
      <c r="D212" s="7"/>
      <c r="E212" s="7"/>
    </row>
    <row r="213" spans="1:5">
      <c r="A213" s="3"/>
      <c r="B213" s="7"/>
      <c r="C213" s="7"/>
      <c r="D213" s="7"/>
      <c r="E213" s="7"/>
    </row>
    <row r="214" spans="1:5">
      <c r="A214" s="3"/>
      <c r="B214" s="7"/>
      <c r="C214" s="7"/>
      <c r="D214" s="7"/>
      <c r="E214" s="7"/>
    </row>
    <row r="215" spans="1:5">
      <c r="A215" s="3"/>
      <c r="B215" s="7"/>
      <c r="C215" s="7"/>
      <c r="D215" s="7"/>
      <c r="E215" s="7"/>
    </row>
    <row r="216" spans="1:5">
      <c r="A216" s="3"/>
      <c r="B216" s="7"/>
      <c r="C216" s="7"/>
      <c r="D216" s="7"/>
      <c r="E216" s="7"/>
    </row>
    <row r="217" spans="1:5">
      <c r="A217" s="3"/>
      <c r="B217" s="7"/>
      <c r="C217" s="7"/>
      <c r="D217" s="7"/>
      <c r="E217" s="7"/>
    </row>
    <row r="218" spans="1:5">
      <c r="A218" s="3"/>
      <c r="B218" s="7"/>
      <c r="C218" s="7"/>
      <c r="D218" s="7"/>
      <c r="E218" s="7"/>
    </row>
    <row r="219" spans="1:5">
      <c r="A219" s="3"/>
      <c r="B219" s="7"/>
      <c r="C219" s="7"/>
      <c r="D219" s="7"/>
      <c r="E219" s="7"/>
    </row>
    <row r="220" spans="1:5">
      <c r="A220" s="3"/>
      <c r="B220" s="7"/>
      <c r="C220" s="7"/>
      <c r="D220" s="7"/>
      <c r="E220" s="7"/>
    </row>
    <row r="221" spans="1:5">
      <c r="A221" s="3"/>
      <c r="B221" s="7"/>
      <c r="C221" s="7"/>
      <c r="D221" s="7"/>
      <c r="E221" s="7"/>
    </row>
    <row r="222" spans="1:5">
      <c r="A222" s="3"/>
      <c r="B222" s="7"/>
      <c r="C222" s="7"/>
      <c r="D222" s="7"/>
      <c r="E222" s="7"/>
    </row>
    <row r="223" spans="1:5">
      <c r="A223" s="3"/>
      <c r="B223" s="7"/>
      <c r="C223" s="7"/>
      <c r="D223" s="7"/>
      <c r="E223" s="7"/>
    </row>
    <row r="224" spans="1:5">
      <c r="A224" s="3"/>
      <c r="B224" s="7"/>
      <c r="C224" s="7"/>
      <c r="D224" s="7"/>
      <c r="E224" s="7"/>
    </row>
    <row r="225" spans="1:5">
      <c r="A225" s="3"/>
      <c r="B225" s="7"/>
      <c r="C225" s="7"/>
      <c r="D225" s="7"/>
      <c r="E225" s="7"/>
    </row>
    <row r="226" spans="1:5">
      <c r="A226" s="3"/>
      <c r="B226" s="7"/>
      <c r="C226" s="7"/>
      <c r="D226" s="7"/>
      <c r="E226" s="7"/>
    </row>
    <row r="227" spans="1:5">
      <c r="A227" s="3"/>
      <c r="B227" s="7"/>
      <c r="C227" s="7"/>
      <c r="D227" s="7"/>
      <c r="E227" s="7"/>
    </row>
    <row r="228" spans="1:5">
      <c r="A228" s="3"/>
      <c r="B228" s="7"/>
      <c r="C228" s="7"/>
      <c r="D228" s="7"/>
      <c r="E228" s="7"/>
    </row>
    <row r="229" spans="1:5">
      <c r="A229" s="3"/>
      <c r="B229" s="7"/>
      <c r="C229" s="7"/>
      <c r="D229" s="7"/>
      <c r="E229" s="7"/>
    </row>
    <row r="230" spans="1:5">
      <c r="A230" s="3"/>
      <c r="B230" s="7"/>
      <c r="C230" s="7"/>
      <c r="D230" s="7"/>
      <c r="E230" s="7"/>
    </row>
    <row r="231" spans="1:5">
      <c r="A231" s="3"/>
      <c r="B231" s="7"/>
      <c r="C231" s="7"/>
      <c r="D231" s="7"/>
      <c r="E231" s="7"/>
    </row>
    <row r="232" spans="1:5">
      <c r="A232" s="3"/>
      <c r="B232" s="7"/>
      <c r="C232" s="7"/>
      <c r="D232" s="7"/>
      <c r="E232" s="7"/>
    </row>
    <row r="233" spans="1:5">
      <c r="A233" s="3"/>
      <c r="B233" s="7"/>
      <c r="C233" s="7"/>
      <c r="D233" s="7"/>
      <c r="E233" s="7"/>
    </row>
    <row r="234" spans="1:5">
      <c r="A234" s="3"/>
      <c r="B234" s="7"/>
      <c r="C234" s="7"/>
      <c r="D234" s="7"/>
      <c r="E234" s="7"/>
    </row>
    <row r="235" spans="1:5">
      <c r="A235" s="3"/>
      <c r="B235" s="7"/>
      <c r="C235" s="7"/>
      <c r="D235" s="7"/>
      <c r="E235" s="7"/>
    </row>
    <row r="236" spans="1:5">
      <c r="A236" s="3"/>
      <c r="B236" s="7"/>
      <c r="C236" s="7"/>
      <c r="D236" s="7"/>
      <c r="E236" s="7"/>
    </row>
    <row r="237" spans="1:5">
      <c r="A237" s="3"/>
      <c r="B237" s="7"/>
      <c r="C237" s="7"/>
      <c r="D237" s="7"/>
      <c r="E237" s="7"/>
    </row>
    <row r="238" spans="1:5">
      <c r="A238" s="3"/>
      <c r="B238" s="7"/>
      <c r="C238" s="7"/>
      <c r="D238" s="7"/>
      <c r="E238" s="7"/>
    </row>
    <row r="239" spans="1:5">
      <c r="A239" s="3"/>
      <c r="B239" s="7"/>
      <c r="C239" s="7"/>
      <c r="D239" s="7"/>
      <c r="E239" s="7"/>
    </row>
    <row r="240" spans="1:5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2:AP240"/>
  <sheetViews>
    <sheetView workbookViewId="0">
      <pane xSplit="1" topLeftCell="B1" activePane="topRight" state="frozen"/>
      <selection pane="topRight" activeCell="B2" sqref="B2:F2"/>
      <selection activeCell="O33" sqref="O33"/>
    </sheetView>
  </sheetViews>
  <sheetFormatPr defaultColWidth="8.85546875" defaultRowHeight="15"/>
  <cols>
    <col min="1" max="1" width="24.5703125" style="28" customWidth="1"/>
    <col min="2" max="5" width="11.140625" style="30" bestFit="1" customWidth="1"/>
    <col min="6" max="42" width="8.85546875" style="1"/>
  </cols>
  <sheetData>
    <row r="2" spans="1:6" ht="15" customHeight="1">
      <c r="A2" s="188" t="s">
        <v>64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10000*MOR!BA4/DEN!$B3</f>
        <v>3.5962800623006861</v>
      </c>
      <c r="C3" s="285">
        <f>10000*MOR!BB4/DEN!$B38</f>
        <v>3.1328064555229314</v>
      </c>
      <c r="D3" s="285">
        <f>10000*MOR!BC4/DEN!$B73</f>
        <v>3.1453102314018699</v>
      </c>
      <c r="E3" s="285">
        <f>10000*MOR!BD4/DEN!$B108</f>
        <v>0</v>
      </c>
      <c r="F3" s="285" t="e">
        <f>10000*MOR!BE4/DEN!$B143</f>
        <v>#DIV/0!</v>
      </c>
    </row>
    <row r="4" spans="1:6">
      <c r="A4" s="192" t="s">
        <v>47</v>
      </c>
      <c r="B4" s="284">
        <f>10000*MOR!BA5/DEN!$B4</f>
        <v>11.86998628847129</v>
      </c>
      <c r="C4" s="285">
        <f>10000*MOR!BB5/DEN!$B39</f>
        <v>5.7152131279910989</v>
      </c>
      <c r="D4" s="285">
        <f>10000*MOR!BC5/DEN!$B74</f>
        <v>5.5254520163020873</v>
      </c>
      <c r="E4" s="285">
        <f>10000*MOR!BD5/DEN!$B109</f>
        <v>0</v>
      </c>
      <c r="F4" s="285" t="e">
        <f>10000*MOR!BE5/DEN!$B144</f>
        <v>#DIV/0!</v>
      </c>
    </row>
    <row r="5" spans="1:6">
      <c r="A5" s="185" t="s">
        <v>48</v>
      </c>
      <c r="B5" s="286">
        <f>10000*MOR!BA6/DEN!$B5</f>
        <v>8.6601026729289874</v>
      </c>
      <c r="C5" s="287">
        <f>10000*MOR!BB6/DEN!$B40</f>
        <v>3.7724978050921862</v>
      </c>
      <c r="D5" s="287">
        <f>10000*MOR!BC6/DEN!$B75</f>
        <v>3.106971389699245</v>
      </c>
      <c r="E5" s="287">
        <f>10000*MOR!BD6/DEN!$B110</f>
        <v>0</v>
      </c>
      <c r="F5" s="287" t="e">
        <f>10000*MOR!BE6/DEN!$B145</f>
        <v>#DIV/0!</v>
      </c>
    </row>
    <row r="6" spans="1:6">
      <c r="A6" s="185" t="s">
        <v>49</v>
      </c>
      <c r="B6" s="286">
        <f>10000*MOR!BA7/DEN!$B6</f>
        <v>8.4245998315080026</v>
      </c>
      <c r="C6" s="287">
        <f>10000*MOR!BB7/DEN!$B41</f>
        <v>3.3709347260016318</v>
      </c>
      <c r="D6" s="287">
        <f>10000*MOR!BC7/DEN!$B76</f>
        <v>4.5029152894863893</v>
      </c>
      <c r="E6" s="287">
        <f>10000*MOR!BD7/DEN!$B111</f>
        <v>0</v>
      </c>
      <c r="F6" s="287" t="e">
        <f>10000*MOR!BE7/DEN!$B146</f>
        <v>#DIV/0!</v>
      </c>
    </row>
    <row r="7" spans="1:6">
      <c r="A7" s="185" t="s">
        <v>16</v>
      </c>
      <c r="B7" s="286">
        <f>10000*MOR!BA8/DEN!$B7</f>
        <v>8.607489813749492</v>
      </c>
      <c r="C7" s="287">
        <f>10000*MOR!BB8/DEN!$B42</f>
        <v>4.28796036018867</v>
      </c>
      <c r="D7" s="287">
        <f>10000*MOR!BC8/DEN!$B77</f>
        <v>4.2285265290930898</v>
      </c>
      <c r="E7" s="287">
        <f>10000*MOR!BD8/DEN!$B112</f>
        <v>0</v>
      </c>
      <c r="F7" s="287" t="e">
        <f>10000*MOR!BE8/DEN!$B147</f>
        <v>#DIV/0!</v>
      </c>
    </row>
    <row r="8" spans="1:6">
      <c r="A8" s="185" t="s">
        <v>50</v>
      </c>
      <c r="B8" s="286">
        <f>10000*MOR!BA9/DEN!$B8</f>
        <v>16.214454199579723</v>
      </c>
      <c r="C8" s="287">
        <f>10000*MOR!BB9/DEN!$B43</f>
        <v>7.2675836735898294</v>
      </c>
      <c r="D8" s="287">
        <f>10000*MOR!BC9/DEN!$B78</f>
        <v>6.5373876204223142</v>
      </c>
      <c r="E8" s="287">
        <f>10000*MOR!BD9/DEN!$B113</f>
        <v>0</v>
      </c>
      <c r="F8" s="287" t="e">
        <f>10000*MOR!BE9/DEN!$B148</f>
        <v>#DIV/0!</v>
      </c>
    </row>
    <row r="9" spans="1:6">
      <c r="A9" s="185" t="s">
        <v>51</v>
      </c>
      <c r="B9" s="286">
        <f>10000*MOR!BA10/DEN!$B9</f>
        <v>7.8078153108135115</v>
      </c>
      <c r="C9" s="287">
        <f>10000*MOR!BB10/DEN!$B44</f>
        <v>3.9895796918543449</v>
      </c>
      <c r="D9" s="287">
        <f>10000*MOR!BC10/DEN!$B79</f>
        <v>4.1655715040749541</v>
      </c>
      <c r="E9" s="287">
        <f>10000*MOR!BD10/DEN!$B114</f>
        <v>0</v>
      </c>
      <c r="F9" s="287" t="e">
        <f>10000*MOR!BE10/DEN!$B149</f>
        <v>#DIV/0!</v>
      </c>
    </row>
    <row r="10" spans="1:6">
      <c r="A10" s="185" t="s">
        <v>17</v>
      </c>
      <c r="B10" s="286">
        <f>10000*MOR!BA11/DEN!$B10</f>
        <v>11.305354877847019</v>
      </c>
      <c r="C10" s="287">
        <f>10000*MOR!BB11/DEN!$B45</f>
        <v>5.4653648896214904</v>
      </c>
      <c r="D10" s="287">
        <f>10000*MOR!BC11/DEN!$B80</f>
        <v>5.3100527242242936</v>
      </c>
      <c r="E10" s="287">
        <f>10000*MOR!BD11/DEN!$B115</f>
        <v>0</v>
      </c>
      <c r="F10" s="287" t="e">
        <f>10000*MOR!BE11/DEN!$B150</f>
        <v>#DIV/0!</v>
      </c>
    </row>
    <row r="11" spans="1:6">
      <c r="A11" s="185" t="s">
        <v>29</v>
      </c>
      <c r="B11" s="286">
        <f>10000*MOR!BA12/DEN!$B11</f>
        <v>13.814107473167054</v>
      </c>
      <c r="C11" s="287">
        <f>10000*MOR!BB12/DEN!$B46</f>
        <v>7.0171813317146459</v>
      </c>
      <c r="D11" s="287">
        <f>10000*MOR!BC12/DEN!$B81</f>
        <v>7.5063948446025313</v>
      </c>
      <c r="E11" s="287">
        <f>10000*MOR!BD12/DEN!$B116</f>
        <v>0</v>
      </c>
      <c r="F11" s="287" t="e">
        <f>10000*MOR!BE12/DEN!$B151</f>
        <v>#DIV/0!</v>
      </c>
    </row>
    <row r="12" spans="1:6">
      <c r="A12" s="192" t="s">
        <v>52</v>
      </c>
      <c r="B12" s="284">
        <f>10000*MOR!BA13/DEN!$B12</f>
        <v>11.64882497637411</v>
      </c>
      <c r="C12" s="285">
        <f>10000*MOR!BB13/DEN!$B47</f>
        <v>5.463190077592972</v>
      </c>
      <c r="D12" s="285">
        <f>10000*MOR!BC13/DEN!$B82</f>
        <v>5.2279163866093006</v>
      </c>
      <c r="E12" s="285">
        <f>10000*MOR!BD13/DEN!$B117</f>
        <v>0</v>
      </c>
      <c r="F12" s="285" t="e">
        <f>10000*MOR!BE13/DEN!$B152</f>
        <v>#DIV/0!</v>
      </c>
    </row>
    <row r="13" spans="1:6">
      <c r="A13" s="185" t="s">
        <v>35</v>
      </c>
      <c r="B13" s="286">
        <f>10000*MOR!BA14/DEN!$B13</f>
        <v>16.055879769326104</v>
      </c>
      <c r="C13" s="287">
        <f>10000*MOR!BB14/DEN!$B48</f>
        <v>7.8376962021225269</v>
      </c>
      <c r="D13" s="287">
        <f>10000*MOR!BC14/DEN!$B83</f>
        <v>7.0146256586470859</v>
      </c>
      <c r="E13" s="287">
        <f>10000*MOR!BD14/DEN!$B118</f>
        <v>0</v>
      </c>
      <c r="F13" s="287" t="e">
        <f>10000*MOR!BE14/DEN!$B153</f>
        <v>#DIV/0!</v>
      </c>
    </row>
    <row r="14" spans="1:6">
      <c r="A14" s="185" t="s">
        <v>31</v>
      </c>
      <c r="B14" s="286">
        <f>10000*MOR!BA15/DEN!$B14</f>
        <v>11.465144511299465</v>
      </c>
      <c r="C14" s="287">
        <f>10000*MOR!BB15/DEN!$B49</f>
        <v>5.3292281306646405</v>
      </c>
      <c r="D14" s="287">
        <f>10000*MOR!BC15/DEN!$B84</f>
        <v>5.2051188293271524</v>
      </c>
      <c r="E14" s="287">
        <f>10000*MOR!BD15/DEN!$B119</f>
        <v>0</v>
      </c>
      <c r="F14" s="287" t="e">
        <f>10000*MOR!BE15/DEN!$B154</f>
        <v>#DIV/0!</v>
      </c>
    </row>
    <row r="15" spans="1:6">
      <c r="A15" s="185" t="s">
        <v>27</v>
      </c>
      <c r="B15" s="286">
        <f>10000*MOR!BA16/DEN!$B15</f>
        <v>9.1748672568779206</v>
      </c>
      <c r="C15" s="287">
        <f>10000*MOR!BB16/DEN!$B50</f>
        <v>4.0591604180197205</v>
      </c>
      <c r="D15" s="287">
        <f>10000*MOR!BC16/DEN!$B85</f>
        <v>3.8353332067702945</v>
      </c>
      <c r="E15" s="287">
        <f>10000*MOR!BD16/DEN!$B120</f>
        <v>0</v>
      </c>
      <c r="F15" s="287" t="e">
        <f>10000*MOR!BE16/DEN!$B155</f>
        <v>#DIV/0!</v>
      </c>
    </row>
    <row r="16" spans="1:6">
      <c r="A16" s="185" t="s">
        <v>53</v>
      </c>
      <c r="B16" s="286">
        <f>10000*MOR!BA17/DEN!$B16</f>
        <v>19.023481540233448</v>
      </c>
      <c r="C16" s="287">
        <f>10000*MOR!BB17/DEN!$B51</f>
        <v>7.7884173009121156</v>
      </c>
      <c r="D16" s="287">
        <f>10000*MOR!BC17/DEN!$B86</f>
        <v>7.4638600542395368</v>
      </c>
      <c r="E16" s="287">
        <f>10000*MOR!BD17/DEN!$B121</f>
        <v>0</v>
      </c>
      <c r="F16" s="287" t="e">
        <f>10000*MOR!BE17/DEN!$B156</f>
        <v>#DIV/0!</v>
      </c>
    </row>
    <row r="17" spans="1:6">
      <c r="A17" s="185" t="s">
        <v>54</v>
      </c>
      <c r="B17" s="286">
        <f>10000*MOR!BA18/DEN!$B17</f>
        <v>12.6402067200474</v>
      </c>
      <c r="C17" s="287">
        <f>10000*MOR!BB18/DEN!$B52</f>
        <v>5.9731494144959463</v>
      </c>
      <c r="D17" s="287">
        <f>10000*MOR!BC18/DEN!$B87</f>
        <v>5.9974403269035417</v>
      </c>
      <c r="E17" s="287">
        <f>10000*MOR!BD18/DEN!$B122</f>
        <v>0</v>
      </c>
      <c r="F17" s="287" t="e">
        <f>10000*MOR!BE18/DEN!$B157</f>
        <v>#DIV/0!</v>
      </c>
    </row>
    <row r="18" spans="1:6">
      <c r="A18" s="185" t="s">
        <v>55</v>
      </c>
      <c r="B18" s="286">
        <f>10000*MOR!BA19/DEN!$B18</f>
        <v>9.6627511650137023</v>
      </c>
      <c r="C18" s="287">
        <f>10000*MOR!BB19/DEN!$B53</f>
        <v>5.0696196081220091</v>
      </c>
      <c r="D18" s="287">
        <f>10000*MOR!BC19/DEN!$B88</f>
        <v>4.7535542688496593</v>
      </c>
      <c r="E18" s="287">
        <f>10000*MOR!BD19/DEN!$B123</f>
        <v>0</v>
      </c>
      <c r="F18" s="287" t="e">
        <f>10000*MOR!BE19/DEN!$B158</f>
        <v>#DIV/0!</v>
      </c>
    </row>
    <row r="19" spans="1:6">
      <c r="A19" s="185" t="s">
        <v>36</v>
      </c>
      <c r="B19" s="286">
        <f>10000*MOR!BA20/DEN!$B19</f>
        <v>18.356334041047418</v>
      </c>
      <c r="C19" s="287">
        <f>10000*MOR!BB20/DEN!$B54</f>
        <v>7.561515914653218</v>
      </c>
      <c r="D19" s="287">
        <f>10000*MOR!BC20/DEN!$B89</f>
        <v>7.1277102076678425</v>
      </c>
      <c r="E19" s="287">
        <f>10000*MOR!BD20/DEN!$B124</f>
        <v>0</v>
      </c>
      <c r="F19" s="287" t="e">
        <f>10000*MOR!BE20/DEN!$B159</f>
        <v>#DIV/0!</v>
      </c>
    </row>
    <row r="20" spans="1:6">
      <c r="A20" s="185" t="s">
        <v>56</v>
      </c>
      <c r="B20" s="286">
        <f>10000*MOR!BA21/DEN!$B20</f>
        <v>6.8820137640275281</v>
      </c>
      <c r="C20" s="287">
        <f>10000*MOR!BB21/DEN!$B55</f>
        <v>3.3499991969180005</v>
      </c>
      <c r="D20" s="287">
        <f>10000*MOR!BC21/DEN!$B90</f>
        <v>3.200506195002796</v>
      </c>
      <c r="E20" s="287">
        <f>10000*MOR!BD21/DEN!$B125</f>
        <v>0</v>
      </c>
      <c r="F20" s="287" t="e">
        <f>10000*MOR!BE21/DEN!$B160</f>
        <v>#DIV/0!</v>
      </c>
    </row>
    <row r="21" spans="1:6">
      <c r="A21" s="185" t="s">
        <v>32</v>
      </c>
      <c r="B21" s="286">
        <f>10000*MOR!BA22/DEN!$B21</f>
        <v>10.800634435251965</v>
      </c>
      <c r="C21" s="287">
        <f>10000*MOR!BB22/DEN!$B56</f>
        <v>5.008464827273178</v>
      </c>
      <c r="D21" s="287">
        <f>10000*MOR!BC22/DEN!$B91</f>
        <v>4.9126439172821046</v>
      </c>
      <c r="E21" s="287">
        <f>10000*MOR!BD22/DEN!$B126</f>
        <v>0</v>
      </c>
      <c r="F21" s="287" t="e">
        <f>10000*MOR!BE22/DEN!$B161</f>
        <v>#DIV/0!</v>
      </c>
    </row>
    <row r="22" spans="1:6">
      <c r="A22" s="192" t="s">
        <v>57</v>
      </c>
      <c r="B22" s="284">
        <f>10000*MOR!BA23/DEN!$B22</f>
        <v>2.124316789652561</v>
      </c>
      <c r="C22" s="285">
        <f>10000*MOR!BB23/DEN!$B57</f>
        <v>2.0956919000015866</v>
      </c>
      <c r="D22" s="285">
        <f>10000*MOR!BC23/DEN!$B92</f>
        <v>2.1416068581319467</v>
      </c>
      <c r="E22" s="285">
        <f>10000*MOR!BD23/DEN!$B127</f>
        <v>0</v>
      </c>
      <c r="F22" s="285" t="e">
        <f>10000*MOR!BE23/DEN!$B162</f>
        <v>#DIV/0!</v>
      </c>
    </row>
    <row r="23" spans="1:6">
      <c r="A23" s="185" t="s">
        <v>26</v>
      </c>
      <c r="B23" s="286">
        <f>10000*MOR!BA24/DEN!$B23</f>
        <v>6.67708468754339</v>
      </c>
      <c r="C23" s="287">
        <f>10000*MOR!BB24/DEN!$B58</f>
        <v>3.8467343156649489</v>
      </c>
      <c r="D23" s="287">
        <f>10000*MOR!BC24/DEN!$B93</f>
        <v>3.9290613364687439</v>
      </c>
      <c r="E23" s="287">
        <f>10000*MOR!BD24/DEN!$B128</f>
        <v>0</v>
      </c>
      <c r="F23" s="287" t="e">
        <f>10000*MOR!BE24/DEN!$B163</f>
        <v>#DIV/0!</v>
      </c>
    </row>
    <row r="24" spans="1:6">
      <c r="A24" s="185" t="s">
        <v>58</v>
      </c>
      <c r="B24" s="286">
        <f>10000*MOR!BA25/DEN!$B24</f>
        <v>5.0846870584371811</v>
      </c>
      <c r="C24" s="287">
        <f>10000*MOR!BB25/DEN!$B59</f>
        <v>2.5848150027738526</v>
      </c>
      <c r="D24" s="287">
        <f>10000*MOR!BC25/DEN!$B94</f>
        <v>2.7157155872631673</v>
      </c>
      <c r="E24" s="287">
        <f>10000*MOR!BD25/DEN!$B129</f>
        <v>0</v>
      </c>
      <c r="F24" s="287" t="e">
        <f>10000*MOR!BE25/DEN!$B164</f>
        <v>#DIV/0!</v>
      </c>
    </row>
    <row r="25" spans="1:6">
      <c r="A25" s="185" t="s">
        <v>12</v>
      </c>
      <c r="B25" s="286">
        <f>10000*MOR!BA26/DEN!$B25</f>
        <v>3.5793302788742971</v>
      </c>
      <c r="C25" s="287">
        <f>10000*MOR!BB26/DEN!$B60</f>
        <v>2.5654151682287778</v>
      </c>
      <c r="D25" s="287">
        <f>10000*MOR!BC26/DEN!$B95</f>
        <v>2.5862921409207171</v>
      </c>
      <c r="E25" s="287">
        <f>10000*MOR!BD26/DEN!$B130</f>
        <v>0</v>
      </c>
      <c r="F25" s="287" t="e">
        <f>10000*MOR!BE26/DEN!$B165</f>
        <v>#DIV/0!</v>
      </c>
    </row>
    <row r="26" spans="1:6">
      <c r="A26" s="185" t="s">
        <v>59</v>
      </c>
      <c r="B26" s="286">
        <f>10000*MOR!BA27/DEN!$B26</f>
        <v>2.6234475911644037</v>
      </c>
      <c r="C26" s="287">
        <f>10000*MOR!BB27/DEN!$B61</f>
        <v>1.6804066543562972</v>
      </c>
      <c r="D26" s="287">
        <f>10000*MOR!BC27/DEN!$B96</f>
        <v>1.693786971282552</v>
      </c>
      <c r="E26" s="287">
        <f>10000*MOR!BD27/DEN!$B131</f>
        <v>0</v>
      </c>
      <c r="F26" s="287" t="e">
        <f>10000*MOR!BE27/DEN!$B166</f>
        <v>#DIV/0!</v>
      </c>
    </row>
    <row r="27" spans="1:6">
      <c r="A27" s="192" t="s">
        <v>60</v>
      </c>
      <c r="B27" s="284">
        <f>10000*MOR!BA28/DEN!$B27</f>
        <v>2.7719046681631543</v>
      </c>
      <c r="C27" s="285">
        <f>10000*MOR!BB28/DEN!$B62</f>
        <v>2.6068931215834543</v>
      </c>
      <c r="D27" s="285">
        <f>10000*MOR!BC28/DEN!$B97</f>
        <v>2.7241224023469095</v>
      </c>
      <c r="E27" s="285">
        <f>10000*MOR!BD28/DEN!$B132</f>
        <v>0</v>
      </c>
      <c r="F27" s="285" t="e">
        <f>10000*MOR!BE28/DEN!$B167</f>
        <v>#DIV/0!</v>
      </c>
    </row>
    <row r="28" spans="1:6">
      <c r="A28" s="185" t="s">
        <v>22</v>
      </c>
      <c r="B28" s="286">
        <f>10000*MOR!BA29/DEN!$B28</f>
        <v>5.1312531341154015</v>
      </c>
      <c r="C28" s="287">
        <f>10000*MOR!BB29/DEN!$B63</f>
        <v>3.1184616461265477</v>
      </c>
      <c r="D28" s="287">
        <f>10000*MOR!BC29/DEN!$B98</f>
        <v>3.3001856195870203</v>
      </c>
      <c r="E28" s="287">
        <f>10000*MOR!BD29/DEN!$B133</f>
        <v>0</v>
      </c>
      <c r="F28" s="287" t="e">
        <f>10000*MOR!BE29/DEN!$B168</f>
        <v>#DIV/0!</v>
      </c>
    </row>
    <row r="29" spans="1:6">
      <c r="A29" s="185" t="s">
        <v>61</v>
      </c>
      <c r="B29" s="286">
        <f>10000*MOR!BA30/DEN!$B29</f>
        <v>3.6482892450368976</v>
      </c>
      <c r="C29" s="287">
        <f>10000*MOR!BB30/DEN!$B64</f>
        <v>2.0829290636437072</v>
      </c>
      <c r="D29" s="287">
        <f>10000*MOR!BC30/DEN!$B99</f>
        <v>2.2447321648262979</v>
      </c>
      <c r="E29" s="287">
        <f>10000*MOR!BD30/DEN!$B134</f>
        <v>0</v>
      </c>
      <c r="F29" s="287" t="e">
        <f>10000*MOR!BE30/DEN!$B169</f>
        <v>#DIV/0!</v>
      </c>
    </row>
    <row r="30" spans="1:6">
      <c r="A30" s="185" t="s">
        <v>14</v>
      </c>
      <c r="B30" s="286">
        <f>10000*MOR!BA31/DEN!$B30</f>
        <v>4.6125144610991118</v>
      </c>
      <c r="C30" s="287">
        <f>10000*MOR!BB31/DEN!$B65</f>
        <v>2.5697225061090352</v>
      </c>
      <c r="D30" s="287">
        <f>10000*MOR!BC31/DEN!$B100</f>
        <v>2.5304898315810274</v>
      </c>
      <c r="E30" s="287">
        <f>10000*MOR!BD31/DEN!$B135</f>
        <v>0</v>
      </c>
      <c r="F30" s="287" t="e">
        <f>10000*MOR!BE31/DEN!$B170</f>
        <v>#DIV/0!</v>
      </c>
    </row>
    <row r="31" spans="1:6">
      <c r="A31" s="192" t="s">
        <v>62</v>
      </c>
      <c r="B31" s="284">
        <f>10000*MOR!BA32/DEN!$B31</f>
        <v>3.7534011081971648</v>
      </c>
      <c r="C31" s="285">
        <f>10000*MOR!BB32/DEN!$B66</f>
        <v>3.8271369609401429</v>
      </c>
      <c r="D31" s="285">
        <f>10000*MOR!BC32/DEN!$B101</f>
        <v>3.9310277016074577</v>
      </c>
      <c r="E31" s="285">
        <f>10000*MOR!BD32/DEN!$B136</f>
        <v>0</v>
      </c>
      <c r="F31" s="285" t="e">
        <f>10000*MOR!BE32/DEN!$B171</f>
        <v>#DIV/0!</v>
      </c>
    </row>
    <row r="32" spans="1:6">
      <c r="A32" s="185" t="s">
        <v>11</v>
      </c>
      <c r="B32" s="286">
        <f>10000*MOR!BA33/DEN!$B32</f>
        <v>2.9736881698542361</v>
      </c>
      <c r="C32" s="287">
        <f>10000*MOR!BB33/DEN!$B67</f>
        <v>1.7009350877314591</v>
      </c>
      <c r="D32" s="287">
        <f>10000*MOR!BC33/DEN!$B102</f>
        <v>1.5924146939285286</v>
      </c>
      <c r="E32" s="287">
        <f>10000*MOR!BD33/DEN!$B137</f>
        <v>0</v>
      </c>
      <c r="F32" s="287" t="e">
        <f>10000*MOR!BE33/DEN!$B172</f>
        <v>#DIV/0!</v>
      </c>
    </row>
    <row r="33" spans="1:6">
      <c r="A33" s="185" t="s">
        <v>20</v>
      </c>
      <c r="B33" s="286">
        <f>10000*MOR!BA34/DEN!$B33</f>
        <v>6.9519171742311165</v>
      </c>
      <c r="C33" s="287">
        <f>10000*MOR!BB34/DEN!$B68</f>
        <v>4.0389108620434966</v>
      </c>
      <c r="D33" s="287">
        <f>10000*MOR!BC34/DEN!$B103</f>
        <v>4.1831507802654597</v>
      </c>
      <c r="E33" s="287">
        <f>10000*MOR!BD34/DEN!$B138</f>
        <v>0</v>
      </c>
      <c r="F33" s="287" t="e">
        <f>10000*MOR!BE34/DEN!$B173</f>
        <v>#DIV/0!</v>
      </c>
    </row>
    <row r="34" spans="1:6">
      <c r="A34" s="185" t="s">
        <v>24</v>
      </c>
      <c r="B34" s="286">
        <f>10000*MOR!BA35/DEN!$B34</f>
        <v>9.9187297690579186</v>
      </c>
      <c r="C34" s="287">
        <f>10000*MOR!BB35/DEN!$B69</f>
        <v>5.2315328297436077</v>
      </c>
      <c r="D34" s="287">
        <f>10000*MOR!BC35/DEN!$B104</f>
        <v>5.4361156077612929</v>
      </c>
      <c r="E34" s="287">
        <f>10000*MOR!BD35/DEN!$B139</f>
        <v>0</v>
      </c>
      <c r="F34" s="287" t="e">
        <f>10000*MOR!BE35/DEN!$B174</f>
        <v>#DIV/0!</v>
      </c>
    </row>
    <row r="35" spans="1:6">
      <c r="A35" s="185" t="s">
        <v>25</v>
      </c>
      <c r="B35" s="286">
        <f>10000*MOR!BA36/DEN!$B35</f>
        <v>7.2625724500171023</v>
      </c>
      <c r="C35" s="287">
        <f>10000*MOR!BB36/DEN!$B70</f>
        <v>3.9380193262986558</v>
      </c>
      <c r="D35" s="287">
        <f>10000*MOR!BC36/DEN!$B105</f>
        <v>3.9997410152565007</v>
      </c>
      <c r="E35" s="287">
        <f>10000*MOR!BD36/DEN!$B140</f>
        <v>0</v>
      </c>
      <c r="F35" s="287" t="e">
        <f>10000*MOR!BE36/DEN!$B175</f>
        <v>#DIV/0!</v>
      </c>
    </row>
    <row r="36" spans="1:6">
      <c r="A36" s="3"/>
      <c r="B36" s="7"/>
      <c r="C36" s="7"/>
      <c r="D36" s="7"/>
      <c r="E36" s="7"/>
    </row>
    <row r="37" spans="1:6">
      <c r="A37" s="3"/>
      <c r="B37" s="7"/>
      <c r="C37" s="7"/>
      <c r="D37" s="7"/>
      <c r="E37" s="7"/>
    </row>
    <row r="38" spans="1:6">
      <c r="A38" s="3"/>
      <c r="B38" s="7"/>
      <c r="C38" s="7"/>
      <c r="D38" s="7"/>
      <c r="E38" s="7"/>
    </row>
    <row r="39" spans="1:6">
      <c r="A39" s="3"/>
      <c r="B39" s="7"/>
      <c r="C39" s="7"/>
      <c r="D39" s="7"/>
      <c r="E39" s="7"/>
    </row>
    <row r="40" spans="1:6">
      <c r="A40" s="3"/>
      <c r="B40" s="7"/>
      <c r="C40" s="7"/>
      <c r="D40" s="7"/>
      <c r="E40" s="7"/>
    </row>
    <row r="41" spans="1:6">
      <c r="A41" s="3"/>
      <c r="B41" s="7"/>
      <c r="C41" s="7"/>
      <c r="D41" s="7"/>
      <c r="E41" s="7"/>
    </row>
    <row r="42" spans="1:6">
      <c r="A42" s="3"/>
      <c r="B42" s="7"/>
      <c r="C42" s="7"/>
      <c r="D42" s="7"/>
      <c r="E42" s="7"/>
    </row>
    <row r="43" spans="1:6">
      <c r="A43" s="3"/>
      <c r="B43" s="7"/>
      <c r="C43" s="7"/>
      <c r="D43" s="7"/>
      <c r="E43" s="7"/>
    </row>
    <row r="44" spans="1:6">
      <c r="A44" s="3"/>
      <c r="B44" s="7"/>
      <c r="C44" s="7"/>
      <c r="D44" s="7"/>
      <c r="E44" s="7"/>
    </row>
    <row r="45" spans="1:6">
      <c r="A45" s="3"/>
      <c r="B45" s="7"/>
      <c r="C45" s="7"/>
      <c r="D45" s="7"/>
      <c r="E45" s="7"/>
    </row>
    <row r="46" spans="1:6">
      <c r="A46" s="3"/>
      <c r="B46" s="7"/>
      <c r="C46" s="7"/>
      <c r="D46" s="7"/>
      <c r="E46" s="7"/>
    </row>
    <row r="47" spans="1:6">
      <c r="A47" s="3"/>
      <c r="B47" s="7"/>
      <c r="C47" s="7"/>
      <c r="D47" s="7"/>
      <c r="E47" s="7"/>
    </row>
    <row r="48" spans="1:6">
      <c r="A48" s="3"/>
      <c r="B48" s="7"/>
      <c r="C48" s="7"/>
      <c r="D48" s="7"/>
      <c r="E48" s="7"/>
    </row>
    <row r="49" spans="1:5">
      <c r="A49" s="3"/>
      <c r="B49" s="7"/>
      <c r="C49" s="7"/>
      <c r="D49" s="7"/>
      <c r="E49" s="7"/>
    </row>
    <row r="50" spans="1:5">
      <c r="A50" s="3"/>
      <c r="B50" s="7"/>
      <c r="C50" s="7"/>
      <c r="D50" s="7"/>
      <c r="E50" s="7"/>
    </row>
    <row r="51" spans="1:5">
      <c r="A51" s="3"/>
      <c r="B51" s="7"/>
      <c r="C51" s="7"/>
      <c r="D51" s="7"/>
      <c r="E51" s="7"/>
    </row>
    <row r="52" spans="1:5">
      <c r="A52" s="3"/>
      <c r="B52" s="7"/>
      <c r="C52" s="7"/>
      <c r="D52" s="7"/>
      <c r="E52" s="7"/>
    </row>
    <row r="53" spans="1:5">
      <c r="A53" s="3"/>
      <c r="B53" s="7"/>
      <c r="C53" s="7"/>
      <c r="D53" s="7"/>
      <c r="E53" s="7"/>
    </row>
    <row r="54" spans="1:5">
      <c r="A54" s="3"/>
      <c r="B54" s="7"/>
      <c r="C54" s="7"/>
      <c r="D54" s="7"/>
      <c r="E54" s="7"/>
    </row>
    <row r="55" spans="1:5">
      <c r="A55" s="3"/>
      <c r="B55" s="7"/>
      <c r="C55" s="7"/>
      <c r="D55" s="7"/>
      <c r="E55" s="7"/>
    </row>
    <row r="56" spans="1:5">
      <c r="A56" s="3"/>
      <c r="B56" s="7"/>
      <c r="C56" s="7"/>
      <c r="D56" s="7"/>
      <c r="E56" s="7"/>
    </row>
    <row r="57" spans="1:5">
      <c r="A57" s="3"/>
      <c r="B57" s="7"/>
      <c r="C57" s="7"/>
      <c r="D57" s="7"/>
      <c r="E57" s="7"/>
    </row>
    <row r="58" spans="1:5">
      <c r="A58" s="3"/>
      <c r="B58" s="7"/>
      <c r="C58" s="7"/>
      <c r="D58" s="7"/>
      <c r="E58" s="7"/>
    </row>
    <row r="59" spans="1:5">
      <c r="A59" s="3"/>
      <c r="B59" s="7"/>
      <c r="C59" s="7"/>
      <c r="D59" s="7"/>
      <c r="E59" s="7"/>
    </row>
    <row r="60" spans="1:5">
      <c r="A60" s="3"/>
      <c r="B60" s="7"/>
      <c r="C60" s="7"/>
      <c r="D60" s="7"/>
      <c r="E60" s="7"/>
    </row>
    <row r="61" spans="1:5">
      <c r="A61" s="3"/>
      <c r="B61" s="7"/>
      <c r="C61" s="7"/>
      <c r="D61" s="7"/>
      <c r="E61" s="7"/>
    </row>
    <row r="62" spans="1:5">
      <c r="A62" s="3"/>
      <c r="B62" s="7"/>
      <c r="C62" s="7"/>
      <c r="D62" s="7"/>
      <c r="E62" s="7"/>
    </row>
    <row r="63" spans="1:5">
      <c r="A63" s="3"/>
      <c r="B63" s="7"/>
      <c r="C63" s="7"/>
      <c r="D63" s="7"/>
      <c r="E63" s="7"/>
    </row>
    <row r="64" spans="1:5">
      <c r="A64" s="3"/>
      <c r="B64" s="7"/>
      <c r="C64" s="7"/>
      <c r="D64" s="7"/>
      <c r="E64" s="7"/>
    </row>
    <row r="65" spans="1:5">
      <c r="A65" s="3"/>
      <c r="B65" s="7"/>
      <c r="C65" s="7"/>
      <c r="D65" s="7"/>
      <c r="E65" s="7"/>
    </row>
    <row r="66" spans="1:5">
      <c r="A66" s="3"/>
      <c r="B66" s="7"/>
      <c r="C66" s="7"/>
      <c r="D66" s="7"/>
      <c r="E66" s="7"/>
    </row>
    <row r="67" spans="1:5">
      <c r="A67" s="3"/>
      <c r="B67" s="7"/>
      <c r="C67" s="7"/>
      <c r="D67" s="7"/>
      <c r="E67" s="7"/>
    </row>
    <row r="68" spans="1:5">
      <c r="A68" s="3"/>
      <c r="B68" s="7"/>
      <c r="C68" s="7"/>
      <c r="D68" s="7"/>
      <c r="E68" s="7"/>
    </row>
    <row r="69" spans="1:5">
      <c r="A69" s="3"/>
      <c r="B69" s="7"/>
      <c r="C69" s="7"/>
      <c r="D69" s="7"/>
      <c r="E69" s="7"/>
    </row>
    <row r="70" spans="1:5">
      <c r="A70" s="3"/>
      <c r="B70" s="7"/>
      <c r="C70" s="7"/>
      <c r="D70" s="7"/>
      <c r="E70" s="7"/>
    </row>
    <row r="71" spans="1:5">
      <c r="A71" s="3"/>
      <c r="B71" s="7"/>
      <c r="C71" s="7"/>
      <c r="D71" s="7"/>
      <c r="E71" s="7"/>
    </row>
    <row r="72" spans="1:5">
      <c r="A72" s="3"/>
      <c r="B72" s="7"/>
      <c r="C72" s="7"/>
      <c r="D72" s="7"/>
      <c r="E72" s="7"/>
    </row>
    <row r="73" spans="1:5">
      <c r="A73" s="3"/>
      <c r="B73" s="7"/>
      <c r="C73" s="7"/>
      <c r="D73" s="7"/>
      <c r="E73" s="7"/>
    </row>
    <row r="74" spans="1:5">
      <c r="A74" s="3"/>
      <c r="B74" s="7"/>
      <c r="C74" s="7"/>
      <c r="D74" s="7"/>
      <c r="E74" s="7"/>
    </row>
    <row r="75" spans="1:5">
      <c r="A75" s="3"/>
      <c r="B75" s="7"/>
      <c r="C75" s="7"/>
      <c r="D75" s="7"/>
      <c r="E75" s="7"/>
    </row>
    <row r="76" spans="1:5">
      <c r="A76" s="3"/>
      <c r="B76" s="7"/>
      <c r="C76" s="7"/>
      <c r="D76" s="7"/>
      <c r="E76" s="7"/>
    </row>
    <row r="77" spans="1:5">
      <c r="A77" s="3"/>
      <c r="B77" s="7"/>
      <c r="C77" s="7"/>
      <c r="D77" s="7"/>
      <c r="E77" s="7"/>
    </row>
    <row r="78" spans="1:5">
      <c r="A78" s="3"/>
      <c r="B78" s="7"/>
      <c r="C78" s="7"/>
      <c r="D78" s="7"/>
      <c r="E78" s="7"/>
    </row>
    <row r="79" spans="1:5">
      <c r="A79" s="3"/>
      <c r="B79" s="7"/>
      <c r="C79" s="7"/>
      <c r="D79" s="7"/>
      <c r="E79" s="7"/>
    </row>
    <row r="80" spans="1:5">
      <c r="A80" s="3"/>
      <c r="B80" s="7"/>
      <c r="C80" s="7"/>
      <c r="D80" s="7"/>
      <c r="E80" s="7"/>
    </row>
    <row r="81" spans="1:5">
      <c r="A81" s="3"/>
      <c r="B81" s="7"/>
      <c r="C81" s="7"/>
      <c r="D81" s="7"/>
      <c r="E81" s="7"/>
    </row>
    <row r="82" spans="1:5">
      <c r="A82" s="3"/>
      <c r="B82" s="7"/>
      <c r="C82" s="7"/>
      <c r="D82" s="7"/>
      <c r="E82" s="7"/>
    </row>
    <row r="83" spans="1:5">
      <c r="A83" s="3"/>
      <c r="B83" s="7"/>
      <c r="C83" s="7"/>
      <c r="D83" s="7"/>
      <c r="E83" s="7"/>
    </row>
    <row r="84" spans="1:5">
      <c r="A84" s="3"/>
      <c r="B84" s="7"/>
      <c r="C84" s="7"/>
      <c r="D84" s="7"/>
      <c r="E84" s="7"/>
    </row>
    <row r="85" spans="1:5">
      <c r="A85" s="3"/>
      <c r="B85" s="7"/>
      <c r="C85" s="7"/>
      <c r="D85" s="7"/>
      <c r="E85" s="7"/>
    </row>
    <row r="86" spans="1:5">
      <c r="A86" s="3"/>
      <c r="B86" s="7"/>
      <c r="C86" s="7"/>
      <c r="D86" s="7"/>
      <c r="E86" s="7"/>
    </row>
    <row r="87" spans="1:5">
      <c r="A87" s="3"/>
      <c r="B87" s="7"/>
      <c r="C87" s="7"/>
      <c r="D87" s="7"/>
      <c r="E87" s="7"/>
    </row>
    <row r="88" spans="1:5">
      <c r="A88" s="3"/>
      <c r="B88" s="7"/>
      <c r="C88" s="7"/>
      <c r="D88" s="7"/>
      <c r="E88" s="7"/>
    </row>
    <row r="89" spans="1:5">
      <c r="A89" s="3"/>
      <c r="B89" s="7"/>
      <c r="C89" s="7"/>
      <c r="D89" s="7"/>
      <c r="E89" s="7"/>
    </row>
    <row r="90" spans="1:5">
      <c r="A90" s="3"/>
      <c r="B90" s="7"/>
      <c r="C90" s="7"/>
      <c r="D90" s="7"/>
      <c r="E90" s="7"/>
    </row>
    <row r="91" spans="1:5">
      <c r="A91" s="3"/>
      <c r="B91" s="7"/>
      <c r="C91" s="7"/>
      <c r="D91" s="7"/>
      <c r="E91" s="7"/>
    </row>
    <row r="92" spans="1:5">
      <c r="A92" s="3"/>
      <c r="B92" s="7"/>
      <c r="C92" s="7"/>
      <c r="D92" s="7"/>
      <c r="E92" s="7"/>
    </row>
    <row r="93" spans="1:5">
      <c r="A93" s="3"/>
      <c r="B93" s="7"/>
      <c r="C93" s="7"/>
      <c r="D93" s="7"/>
      <c r="E93" s="7"/>
    </row>
    <row r="94" spans="1:5">
      <c r="A94" s="3"/>
      <c r="B94" s="7"/>
      <c r="C94" s="7"/>
      <c r="D94" s="7"/>
      <c r="E94" s="7"/>
    </row>
    <row r="95" spans="1:5">
      <c r="A95" s="3"/>
      <c r="B95" s="7"/>
      <c r="C95" s="7"/>
      <c r="D95" s="7"/>
      <c r="E95" s="7"/>
    </row>
    <row r="96" spans="1:5">
      <c r="A96" s="3"/>
      <c r="B96" s="7"/>
      <c r="C96" s="7"/>
      <c r="D96" s="7"/>
      <c r="E96" s="7"/>
    </row>
    <row r="97" spans="1:5">
      <c r="A97" s="3"/>
      <c r="B97" s="7"/>
      <c r="C97" s="7"/>
      <c r="D97" s="7"/>
      <c r="E97" s="7"/>
    </row>
    <row r="98" spans="1:5">
      <c r="A98" s="3"/>
      <c r="B98" s="7"/>
      <c r="C98" s="7"/>
      <c r="D98" s="7"/>
      <c r="E98" s="7"/>
    </row>
    <row r="99" spans="1:5">
      <c r="A99" s="3"/>
      <c r="B99" s="7"/>
      <c r="C99" s="7"/>
      <c r="D99" s="7"/>
      <c r="E99" s="7"/>
    </row>
    <row r="100" spans="1:5">
      <c r="A100" s="3"/>
      <c r="B100" s="7"/>
      <c r="C100" s="7"/>
      <c r="D100" s="7"/>
      <c r="E100" s="7"/>
    </row>
    <row r="101" spans="1:5">
      <c r="A101" s="3"/>
      <c r="B101" s="7"/>
      <c r="C101" s="7"/>
      <c r="D101" s="7"/>
      <c r="E101" s="7"/>
    </row>
    <row r="102" spans="1:5">
      <c r="A102" s="3"/>
      <c r="B102" s="7"/>
      <c r="C102" s="7"/>
      <c r="D102" s="7"/>
      <c r="E102" s="7"/>
    </row>
    <row r="103" spans="1:5">
      <c r="A103" s="3"/>
      <c r="B103" s="7"/>
      <c r="C103" s="7"/>
      <c r="D103" s="7"/>
      <c r="E103" s="7"/>
    </row>
    <row r="104" spans="1:5">
      <c r="A104" s="3"/>
      <c r="B104" s="7"/>
      <c r="C104" s="7"/>
      <c r="D104" s="7"/>
      <c r="E104" s="7"/>
    </row>
    <row r="105" spans="1:5">
      <c r="A105" s="3"/>
      <c r="B105" s="7"/>
      <c r="C105" s="7"/>
      <c r="D105" s="7"/>
      <c r="E105" s="7"/>
    </row>
    <row r="106" spans="1:5">
      <c r="A106" s="3"/>
      <c r="B106" s="7"/>
      <c r="C106" s="7"/>
      <c r="D106" s="7"/>
      <c r="E106" s="7"/>
    </row>
    <row r="107" spans="1:5">
      <c r="A107" s="3"/>
      <c r="B107" s="7"/>
      <c r="C107" s="7"/>
      <c r="D107" s="7"/>
      <c r="E107" s="7"/>
    </row>
    <row r="108" spans="1:5">
      <c r="A108" s="3"/>
      <c r="B108" s="7"/>
      <c r="C108" s="7"/>
      <c r="D108" s="7"/>
      <c r="E108" s="7"/>
    </row>
    <row r="109" spans="1:5">
      <c r="A109" s="3"/>
      <c r="B109" s="7"/>
      <c r="C109" s="7"/>
      <c r="D109" s="7"/>
      <c r="E109" s="7"/>
    </row>
    <row r="110" spans="1:5">
      <c r="A110" s="3"/>
      <c r="B110" s="7"/>
      <c r="C110" s="7"/>
      <c r="D110" s="7"/>
      <c r="E110" s="7"/>
    </row>
    <row r="111" spans="1:5">
      <c r="A111" s="3"/>
      <c r="B111" s="7"/>
      <c r="C111" s="7"/>
      <c r="D111" s="7"/>
      <c r="E111" s="7"/>
    </row>
    <row r="112" spans="1:5">
      <c r="A112" s="3"/>
      <c r="B112" s="7"/>
      <c r="C112" s="7"/>
      <c r="D112" s="7"/>
      <c r="E112" s="7"/>
    </row>
    <row r="113" spans="1:5">
      <c r="A113" s="3"/>
      <c r="B113" s="7"/>
      <c r="C113" s="7"/>
      <c r="D113" s="7"/>
      <c r="E113" s="7"/>
    </row>
    <row r="114" spans="1:5">
      <c r="A114" s="3"/>
      <c r="B114" s="7"/>
      <c r="C114" s="7"/>
      <c r="D114" s="7"/>
      <c r="E114" s="7"/>
    </row>
    <row r="115" spans="1:5">
      <c r="A115" s="3"/>
      <c r="B115" s="7"/>
      <c r="C115" s="7"/>
      <c r="D115" s="7"/>
      <c r="E115" s="7"/>
    </row>
    <row r="116" spans="1:5">
      <c r="A116" s="3"/>
      <c r="B116" s="7"/>
      <c r="C116" s="7"/>
      <c r="D116" s="7"/>
      <c r="E116" s="7"/>
    </row>
    <row r="117" spans="1:5">
      <c r="A117" s="3"/>
      <c r="B117" s="7"/>
      <c r="C117" s="7"/>
      <c r="D117" s="7"/>
      <c r="E117" s="7"/>
    </row>
    <row r="118" spans="1:5">
      <c r="A118" s="3"/>
      <c r="B118" s="7"/>
      <c r="C118" s="7"/>
      <c r="D118" s="7"/>
      <c r="E118" s="7"/>
    </row>
    <row r="119" spans="1:5">
      <c r="A119" s="3"/>
      <c r="B119" s="7"/>
      <c r="C119" s="7"/>
      <c r="D119" s="7"/>
      <c r="E119" s="7"/>
    </row>
    <row r="120" spans="1:5">
      <c r="A120" s="3"/>
      <c r="B120" s="7"/>
      <c r="C120" s="7"/>
      <c r="D120" s="7"/>
      <c r="E120" s="7"/>
    </row>
    <row r="121" spans="1:5">
      <c r="A121" s="3"/>
      <c r="B121" s="7"/>
      <c r="C121" s="7"/>
      <c r="D121" s="7"/>
      <c r="E121" s="7"/>
    </row>
    <row r="122" spans="1:5">
      <c r="A122" s="3"/>
      <c r="B122" s="7"/>
      <c r="C122" s="7"/>
      <c r="D122" s="7"/>
      <c r="E122" s="7"/>
    </row>
    <row r="123" spans="1:5">
      <c r="A123" s="3"/>
      <c r="B123" s="7"/>
      <c r="C123" s="7"/>
      <c r="D123" s="7"/>
      <c r="E123" s="7"/>
    </row>
    <row r="124" spans="1:5">
      <c r="A124" s="3"/>
      <c r="B124" s="7"/>
      <c r="C124" s="7"/>
      <c r="D124" s="7"/>
      <c r="E124" s="7"/>
    </row>
    <row r="125" spans="1:5">
      <c r="A125" s="3"/>
      <c r="B125" s="7"/>
      <c r="C125" s="7"/>
      <c r="D125" s="7"/>
      <c r="E125" s="7"/>
    </row>
    <row r="126" spans="1:5">
      <c r="A126" s="3"/>
      <c r="B126" s="7"/>
      <c r="C126" s="7"/>
      <c r="D126" s="7"/>
      <c r="E126" s="7"/>
    </row>
    <row r="127" spans="1:5">
      <c r="A127" s="3"/>
      <c r="B127" s="7"/>
      <c r="C127" s="7"/>
      <c r="D127" s="7"/>
      <c r="E127" s="7"/>
    </row>
    <row r="128" spans="1:5">
      <c r="A128" s="3"/>
      <c r="B128" s="7"/>
      <c r="C128" s="7"/>
      <c r="D128" s="7"/>
      <c r="E128" s="7"/>
    </row>
    <row r="129" spans="1:5">
      <c r="A129" s="3"/>
      <c r="B129" s="7"/>
      <c r="C129" s="7"/>
      <c r="D129" s="7"/>
      <c r="E129" s="7"/>
    </row>
    <row r="130" spans="1:5">
      <c r="A130" s="3"/>
      <c r="B130" s="7"/>
      <c r="C130" s="7"/>
      <c r="D130" s="7"/>
      <c r="E130" s="7"/>
    </row>
    <row r="131" spans="1:5">
      <c r="A131" s="3"/>
      <c r="B131" s="7"/>
      <c r="C131" s="7"/>
      <c r="D131" s="7"/>
      <c r="E131" s="7"/>
    </row>
    <row r="132" spans="1:5">
      <c r="A132" s="3"/>
      <c r="B132" s="7"/>
      <c r="C132" s="7"/>
      <c r="D132" s="7"/>
      <c r="E132" s="7"/>
    </row>
    <row r="133" spans="1:5">
      <c r="A133" s="3"/>
      <c r="B133" s="7"/>
      <c r="C133" s="7"/>
      <c r="D133" s="7"/>
      <c r="E133" s="7"/>
    </row>
    <row r="134" spans="1:5">
      <c r="A134" s="3"/>
      <c r="B134" s="7"/>
      <c r="C134" s="7"/>
      <c r="D134" s="7"/>
      <c r="E134" s="7"/>
    </row>
    <row r="135" spans="1:5">
      <c r="A135" s="3"/>
      <c r="B135" s="7"/>
      <c r="C135" s="7"/>
      <c r="D135" s="7"/>
      <c r="E135" s="7"/>
    </row>
    <row r="136" spans="1:5">
      <c r="A136" s="3"/>
      <c r="B136" s="7"/>
      <c r="C136" s="7"/>
      <c r="D136" s="7"/>
      <c r="E136" s="7"/>
    </row>
    <row r="137" spans="1:5">
      <c r="A137" s="3"/>
      <c r="B137" s="7"/>
      <c r="C137" s="7"/>
      <c r="D137" s="7"/>
      <c r="E137" s="7"/>
    </row>
    <row r="138" spans="1:5">
      <c r="A138" s="3"/>
      <c r="B138" s="7"/>
      <c r="C138" s="7"/>
      <c r="D138" s="7"/>
      <c r="E138" s="7"/>
    </row>
    <row r="139" spans="1:5">
      <c r="A139" s="3"/>
      <c r="B139" s="7"/>
      <c r="C139" s="7"/>
      <c r="D139" s="7"/>
      <c r="E139" s="7"/>
    </row>
    <row r="140" spans="1:5">
      <c r="A140" s="3"/>
      <c r="B140" s="7"/>
      <c r="C140" s="7"/>
      <c r="D140" s="7"/>
      <c r="E140" s="7"/>
    </row>
    <row r="141" spans="1:5">
      <c r="A141" s="3"/>
      <c r="B141" s="7"/>
      <c r="C141" s="7"/>
      <c r="D141" s="7"/>
      <c r="E141" s="7"/>
    </row>
    <row r="142" spans="1:5">
      <c r="A142" s="3"/>
      <c r="B142" s="7"/>
      <c r="C142" s="7"/>
      <c r="D142" s="7"/>
      <c r="E142" s="7"/>
    </row>
    <row r="143" spans="1:5">
      <c r="A143" s="3"/>
      <c r="B143" s="7"/>
      <c r="C143" s="7"/>
      <c r="D143" s="7"/>
      <c r="E143" s="7"/>
    </row>
    <row r="144" spans="1:5">
      <c r="A144" s="3"/>
      <c r="B144" s="7"/>
      <c r="C144" s="7"/>
      <c r="D144" s="7"/>
      <c r="E144" s="7"/>
    </row>
    <row r="145" spans="1:5">
      <c r="A145" s="3"/>
      <c r="B145" s="7"/>
      <c r="C145" s="7"/>
      <c r="D145" s="7"/>
      <c r="E145" s="7"/>
    </row>
    <row r="146" spans="1:5">
      <c r="A146" s="3"/>
      <c r="B146" s="7"/>
      <c r="C146" s="7"/>
      <c r="D146" s="7"/>
      <c r="E146" s="7"/>
    </row>
    <row r="147" spans="1:5">
      <c r="A147" s="3"/>
      <c r="B147" s="7"/>
      <c r="C147" s="7"/>
      <c r="D147" s="7"/>
      <c r="E147" s="7"/>
    </row>
    <row r="148" spans="1:5">
      <c r="A148" s="3"/>
      <c r="B148" s="7"/>
      <c r="C148" s="7"/>
      <c r="D148" s="7"/>
      <c r="E148" s="7"/>
    </row>
    <row r="149" spans="1:5">
      <c r="A149" s="3"/>
      <c r="B149" s="7"/>
      <c r="C149" s="7"/>
      <c r="D149" s="7"/>
      <c r="E149" s="7"/>
    </row>
    <row r="150" spans="1:5">
      <c r="A150" s="3"/>
      <c r="B150" s="7"/>
      <c r="C150" s="7"/>
      <c r="D150" s="7"/>
      <c r="E150" s="7"/>
    </row>
    <row r="151" spans="1:5">
      <c r="A151" s="3"/>
      <c r="B151" s="7"/>
      <c r="C151" s="7"/>
      <c r="D151" s="7"/>
      <c r="E151" s="7"/>
    </row>
    <row r="152" spans="1:5">
      <c r="A152" s="3"/>
      <c r="B152" s="7"/>
      <c r="C152" s="7"/>
      <c r="D152" s="7"/>
      <c r="E152" s="7"/>
    </row>
    <row r="153" spans="1:5">
      <c r="A153" s="3"/>
      <c r="B153" s="7"/>
      <c r="C153" s="7"/>
      <c r="D153" s="7"/>
      <c r="E153" s="7"/>
    </row>
    <row r="154" spans="1:5">
      <c r="A154" s="3"/>
      <c r="B154" s="7"/>
      <c r="C154" s="7"/>
      <c r="D154" s="7"/>
      <c r="E154" s="7"/>
    </row>
    <row r="155" spans="1:5">
      <c r="A155" s="3"/>
      <c r="B155" s="7"/>
      <c r="C155" s="7"/>
      <c r="D155" s="7"/>
      <c r="E155" s="7"/>
    </row>
    <row r="156" spans="1:5">
      <c r="A156" s="3"/>
      <c r="B156" s="7"/>
      <c r="C156" s="7"/>
      <c r="D156" s="7"/>
      <c r="E156" s="7"/>
    </row>
    <row r="157" spans="1:5">
      <c r="A157" s="3"/>
      <c r="B157" s="7"/>
      <c r="C157" s="7"/>
      <c r="D157" s="7"/>
      <c r="E157" s="7"/>
    </row>
    <row r="158" spans="1:5">
      <c r="A158" s="3"/>
      <c r="B158" s="7"/>
      <c r="C158" s="7"/>
      <c r="D158" s="7"/>
      <c r="E158" s="7"/>
    </row>
    <row r="159" spans="1:5">
      <c r="A159" s="3"/>
      <c r="B159" s="7"/>
      <c r="C159" s="7"/>
      <c r="D159" s="7"/>
      <c r="E159" s="7"/>
    </row>
    <row r="160" spans="1:5">
      <c r="A160" s="3"/>
      <c r="B160" s="7"/>
      <c r="C160" s="7"/>
      <c r="D160" s="7"/>
      <c r="E160" s="7"/>
    </row>
    <row r="161" spans="1:5">
      <c r="A161" s="3"/>
      <c r="B161" s="7"/>
      <c r="C161" s="7"/>
      <c r="D161" s="7"/>
      <c r="E161" s="7"/>
    </row>
    <row r="162" spans="1:5">
      <c r="A162" s="3"/>
      <c r="B162" s="7"/>
      <c r="C162" s="7"/>
      <c r="D162" s="7"/>
      <c r="E162" s="7"/>
    </row>
    <row r="163" spans="1:5">
      <c r="A163" s="3"/>
      <c r="B163" s="7"/>
      <c r="C163" s="7"/>
      <c r="D163" s="7"/>
      <c r="E163" s="7"/>
    </row>
    <row r="164" spans="1:5">
      <c r="A164" s="3"/>
      <c r="B164" s="7"/>
      <c r="C164" s="7"/>
      <c r="D164" s="7"/>
      <c r="E164" s="7"/>
    </row>
    <row r="165" spans="1:5">
      <c r="A165" s="3"/>
      <c r="B165" s="7"/>
      <c r="C165" s="7"/>
      <c r="D165" s="7"/>
      <c r="E165" s="7"/>
    </row>
    <row r="166" spans="1:5">
      <c r="A166" s="3"/>
      <c r="B166" s="7"/>
      <c r="C166" s="7"/>
      <c r="D166" s="7"/>
      <c r="E166" s="7"/>
    </row>
    <row r="167" spans="1:5">
      <c r="A167" s="3"/>
      <c r="B167" s="7"/>
      <c r="C167" s="7"/>
      <c r="D167" s="7"/>
      <c r="E167" s="7"/>
    </row>
    <row r="168" spans="1:5">
      <c r="A168" s="3"/>
      <c r="B168" s="7"/>
      <c r="C168" s="7"/>
      <c r="D168" s="7"/>
      <c r="E168" s="7"/>
    </row>
    <row r="169" spans="1:5">
      <c r="A169" s="3"/>
      <c r="B169" s="7"/>
      <c r="C169" s="7"/>
      <c r="D169" s="7"/>
      <c r="E169" s="7"/>
    </row>
    <row r="170" spans="1:5">
      <c r="A170" s="3"/>
      <c r="B170" s="7"/>
      <c r="C170" s="7"/>
      <c r="D170" s="7"/>
      <c r="E170" s="7"/>
    </row>
    <row r="171" spans="1:5">
      <c r="A171" s="3"/>
      <c r="B171" s="7"/>
      <c r="C171" s="7"/>
      <c r="D171" s="7"/>
      <c r="E171" s="7"/>
    </row>
    <row r="172" spans="1:5">
      <c r="A172" s="3"/>
      <c r="B172" s="7"/>
      <c r="C172" s="7"/>
      <c r="D172" s="7"/>
      <c r="E172" s="7"/>
    </row>
    <row r="173" spans="1:5">
      <c r="A173" s="3"/>
      <c r="B173" s="7"/>
      <c r="C173" s="7"/>
      <c r="D173" s="7"/>
      <c r="E173" s="7"/>
    </row>
    <row r="174" spans="1:5">
      <c r="A174" s="3"/>
      <c r="B174" s="7"/>
      <c r="C174" s="7"/>
      <c r="D174" s="7"/>
      <c r="E174" s="7"/>
    </row>
    <row r="175" spans="1:5">
      <c r="A175" s="3"/>
      <c r="B175" s="7"/>
      <c r="C175" s="7"/>
      <c r="D175" s="7"/>
      <c r="E175" s="7"/>
    </row>
    <row r="176" spans="1:5">
      <c r="A176" s="3"/>
      <c r="B176" s="7"/>
      <c r="C176" s="7"/>
      <c r="D176" s="7"/>
      <c r="E176" s="7"/>
    </row>
    <row r="177" spans="1:5">
      <c r="A177" s="3"/>
      <c r="B177" s="7"/>
      <c r="C177" s="7"/>
      <c r="D177" s="7"/>
      <c r="E177" s="7"/>
    </row>
    <row r="178" spans="1:5">
      <c r="A178" s="3"/>
      <c r="B178" s="7"/>
      <c r="C178" s="7"/>
      <c r="D178" s="7"/>
      <c r="E178" s="7"/>
    </row>
    <row r="179" spans="1:5">
      <c r="A179" s="3"/>
      <c r="B179" s="7"/>
      <c r="C179" s="7"/>
      <c r="D179" s="7"/>
      <c r="E179" s="7"/>
    </row>
    <row r="180" spans="1:5">
      <c r="A180" s="3"/>
      <c r="B180" s="7"/>
      <c r="C180" s="7"/>
      <c r="D180" s="7"/>
      <c r="E180" s="7"/>
    </row>
    <row r="181" spans="1:5">
      <c r="A181" s="3"/>
      <c r="B181" s="7"/>
      <c r="C181" s="7"/>
      <c r="D181" s="7"/>
      <c r="E181" s="7"/>
    </row>
    <row r="182" spans="1:5">
      <c r="A182" s="3"/>
      <c r="B182" s="7"/>
      <c r="C182" s="7"/>
      <c r="D182" s="7"/>
      <c r="E182" s="7"/>
    </row>
    <row r="183" spans="1:5">
      <c r="A183" s="3"/>
      <c r="B183" s="7"/>
      <c r="C183" s="7"/>
      <c r="D183" s="7"/>
      <c r="E183" s="7"/>
    </row>
    <row r="184" spans="1:5">
      <c r="A184" s="3"/>
      <c r="B184" s="7"/>
      <c r="C184" s="7"/>
      <c r="D184" s="7"/>
      <c r="E184" s="7"/>
    </row>
    <row r="185" spans="1:5">
      <c r="A185" s="3"/>
      <c r="B185" s="7"/>
      <c r="C185" s="7"/>
      <c r="D185" s="7"/>
      <c r="E185" s="7"/>
    </row>
    <row r="186" spans="1:5">
      <c r="A186" s="3"/>
      <c r="B186" s="7"/>
      <c r="C186" s="7"/>
      <c r="D186" s="7"/>
      <c r="E186" s="7"/>
    </row>
    <row r="187" spans="1:5">
      <c r="A187" s="3"/>
      <c r="B187" s="7"/>
      <c r="C187" s="7"/>
      <c r="D187" s="7"/>
      <c r="E187" s="7"/>
    </row>
    <row r="188" spans="1:5">
      <c r="A188" s="3"/>
      <c r="B188" s="7"/>
      <c r="C188" s="7"/>
      <c r="D188" s="7"/>
      <c r="E188" s="7"/>
    </row>
    <row r="189" spans="1:5">
      <c r="A189" s="3"/>
      <c r="B189" s="7"/>
      <c r="C189" s="7"/>
      <c r="D189" s="7"/>
      <c r="E189" s="7"/>
    </row>
    <row r="190" spans="1:5">
      <c r="A190" s="3"/>
      <c r="B190" s="7"/>
      <c r="C190" s="7"/>
      <c r="D190" s="7"/>
      <c r="E190" s="7"/>
    </row>
    <row r="191" spans="1:5">
      <c r="A191" s="3"/>
      <c r="B191" s="7"/>
      <c r="C191" s="7"/>
      <c r="D191" s="7"/>
      <c r="E191" s="7"/>
    </row>
    <row r="192" spans="1:5">
      <c r="A192" s="3"/>
      <c r="B192" s="7"/>
      <c r="C192" s="7"/>
      <c r="D192" s="7"/>
      <c r="E192" s="7"/>
    </row>
    <row r="193" spans="1:5">
      <c r="A193" s="3"/>
      <c r="B193" s="7"/>
      <c r="C193" s="7"/>
      <c r="D193" s="7"/>
      <c r="E193" s="7"/>
    </row>
    <row r="194" spans="1:5">
      <c r="A194" s="3"/>
      <c r="B194" s="7"/>
      <c r="C194" s="7"/>
      <c r="D194" s="7"/>
      <c r="E194" s="7"/>
    </row>
    <row r="195" spans="1:5">
      <c r="A195" s="3"/>
      <c r="B195" s="7"/>
      <c r="C195" s="7"/>
      <c r="D195" s="7"/>
      <c r="E195" s="7"/>
    </row>
    <row r="196" spans="1:5">
      <c r="A196" s="3"/>
      <c r="B196" s="7"/>
      <c r="C196" s="7"/>
      <c r="D196" s="7"/>
      <c r="E196" s="7"/>
    </row>
    <row r="197" spans="1:5">
      <c r="A197" s="3"/>
      <c r="B197" s="7"/>
      <c r="C197" s="7"/>
      <c r="D197" s="7"/>
      <c r="E197" s="7"/>
    </row>
    <row r="198" spans="1:5">
      <c r="A198" s="3"/>
      <c r="B198" s="7"/>
      <c r="C198" s="7"/>
      <c r="D198" s="7"/>
      <c r="E198" s="7"/>
    </row>
    <row r="199" spans="1:5">
      <c r="A199" s="3"/>
      <c r="B199" s="7"/>
      <c r="C199" s="7"/>
      <c r="D199" s="7"/>
      <c r="E199" s="7"/>
    </row>
    <row r="200" spans="1:5">
      <c r="A200" s="3"/>
      <c r="B200" s="7"/>
      <c r="C200" s="7"/>
      <c r="D200" s="7"/>
      <c r="E200" s="7"/>
    </row>
    <row r="201" spans="1:5">
      <c r="A201" s="3"/>
      <c r="B201" s="7"/>
      <c r="C201" s="7"/>
      <c r="D201" s="7"/>
      <c r="E201" s="7"/>
    </row>
    <row r="202" spans="1:5">
      <c r="A202" s="3"/>
      <c r="B202" s="7"/>
      <c r="C202" s="7"/>
      <c r="D202" s="7"/>
      <c r="E202" s="7"/>
    </row>
    <row r="203" spans="1:5">
      <c r="A203" s="3"/>
      <c r="B203" s="7"/>
      <c r="C203" s="7"/>
      <c r="D203" s="7"/>
      <c r="E203" s="7"/>
    </row>
    <row r="204" spans="1:5">
      <c r="A204" s="3"/>
      <c r="B204" s="7"/>
      <c r="C204" s="7"/>
      <c r="D204" s="7"/>
      <c r="E204" s="7"/>
    </row>
    <row r="205" spans="1:5">
      <c r="A205" s="3"/>
      <c r="B205" s="7"/>
      <c r="C205" s="7"/>
      <c r="D205" s="7"/>
      <c r="E205" s="7"/>
    </row>
    <row r="206" spans="1:5">
      <c r="A206" s="3"/>
      <c r="B206" s="7"/>
      <c r="C206" s="7"/>
      <c r="D206" s="7"/>
      <c r="E206" s="7"/>
    </row>
    <row r="207" spans="1:5">
      <c r="A207" s="3"/>
      <c r="B207" s="7"/>
      <c r="C207" s="7"/>
      <c r="D207" s="7"/>
      <c r="E207" s="7"/>
    </row>
    <row r="208" spans="1:5">
      <c r="A208" s="3"/>
      <c r="B208" s="7"/>
      <c r="C208" s="7"/>
      <c r="D208" s="7"/>
      <c r="E208" s="7"/>
    </row>
    <row r="209" spans="1:5">
      <c r="A209" s="3"/>
      <c r="B209" s="7"/>
      <c r="C209" s="7"/>
      <c r="D209" s="7"/>
      <c r="E209" s="7"/>
    </row>
    <row r="210" spans="1:5">
      <c r="A210" s="3"/>
      <c r="B210" s="7"/>
      <c r="C210" s="7"/>
      <c r="D210" s="7"/>
      <c r="E210" s="7"/>
    </row>
    <row r="211" spans="1:5">
      <c r="A211" s="3"/>
      <c r="B211" s="7"/>
      <c r="C211" s="7"/>
      <c r="D211" s="7"/>
      <c r="E211" s="7"/>
    </row>
    <row r="212" spans="1:5">
      <c r="A212" s="3"/>
      <c r="B212" s="7"/>
      <c r="C212" s="7"/>
      <c r="D212" s="7"/>
      <c r="E212" s="7"/>
    </row>
    <row r="213" spans="1:5">
      <c r="A213" s="3"/>
      <c r="B213" s="7"/>
      <c r="C213" s="7"/>
      <c r="D213" s="7"/>
      <c r="E213" s="7"/>
    </row>
    <row r="214" spans="1:5">
      <c r="A214" s="3"/>
      <c r="B214" s="7"/>
      <c r="C214" s="7"/>
      <c r="D214" s="7"/>
      <c r="E214" s="7"/>
    </row>
    <row r="215" spans="1:5">
      <c r="A215" s="3"/>
      <c r="B215" s="7"/>
      <c r="C215" s="7"/>
      <c r="D215" s="7"/>
      <c r="E215" s="7"/>
    </row>
    <row r="216" spans="1:5">
      <c r="A216" s="3"/>
      <c r="B216" s="7"/>
      <c r="C216" s="7"/>
      <c r="D216" s="7"/>
      <c r="E216" s="7"/>
    </row>
    <row r="217" spans="1:5">
      <c r="A217" s="3"/>
      <c r="B217" s="7"/>
      <c r="C217" s="7"/>
      <c r="D217" s="7"/>
      <c r="E217" s="7"/>
    </row>
    <row r="218" spans="1:5">
      <c r="A218" s="3"/>
      <c r="B218" s="7"/>
      <c r="C218" s="7"/>
      <c r="D218" s="7"/>
      <c r="E218" s="7"/>
    </row>
    <row r="219" spans="1:5">
      <c r="A219" s="3"/>
      <c r="B219" s="7"/>
      <c r="C219" s="7"/>
      <c r="D219" s="7"/>
      <c r="E219" s="7"/>
    </row>
    <row r="220" spans="1:5">
      <c r="A220" s="3"/>
      <c r="B220" s="7"/>
      <c r="C220" s="7"/>
      <c r="D220" s="7"/>
      <c r="E220" s="7"/>
    </row>
    <row r="221" spans="1:5">
      <c r="A221" s="3"/>
      <c r="B221" s="7"/>
      <c r="C221" s="7"/>
      <c r="D221" s="7"/>
      <c r="E221" s="7"/>
    </row>
    <row r="222" spans="1:5">
      <c r="A222" s="3"/>
      <c r="B222" s="7"/>
      <c r="C222" s="7"/>
      <c r="D222" s="7"/>
      <c r="E222" s="7"/>
    </row>
    <row r="223" spans="1:5">
      <c r="A223" s="3"/>
      <c r="B223" s="7"/>
      <c r="C223" s="7"/>
      <c r="D223" s="7"/>
      <c r="E223" s="7"/>
    </row>
    <row r="224" spans="1:5">
      <c r="A224" s="3"/>
      <c r="B224" s="7"/>
      <c r="C224" s="7"/>
      <c r="D224" s="7"/>
      <c r="E224" s="7"/>
    </row>
    <row r="225" spans="1:5">
      <c r="A225" s="3"/>
      <c r="B225" s="7"/>
      <c r="C225" s="7"/>
      <c r="D225" s="7"/>
      <c r="E225" s="7"/>
    </row>
    <row r="226" spans="1:5">
      <c r="A226" s="3"/>
      <c r="B226" s="7"/>
      <c r="C226" s="7"/>
      <c r="D226" s="7"/>
      <c r="E226" s="7"/>
    </row>
    <row r="227" spans="1:5">
      <c r="A227" s="3"/>
      <c r="B227" s="7"/>
      <c r="C227" s="7"/>
      <c r="D227" s="7"/>
      <c r="E227" s="7"/>
    </row>
    <row r="228" spans="1:5">
      <c r="A228" s="3"/>
      <c r="B228" s="7"/>
      <c r="C228" s="7"/>
      <c r="D228" s="7"/>
      <c r="E228" s="7"/>
    </row>
    <row r="229" spans="1:5">
      <c r="A229" s="3"/>
      <c r="B229" s="7"/>
      <c r="C229" s="7"/>
      <c r="D229" s="7"/>
      <c r="E229" s="7"/>
    </row>
    <row r="230" spans="1:5">
      <c r="A230" s="3"/>
      <c r="B230" s="7"/>
      <c r="C230" s="7"/>
      <c r="D230" s="7"/>
      <c r="E230" s="7"/>
    </row>
    <row r="231" spans="1:5">
      <c r="A231" s="3"/>
      <c r="B231" s="7"/>
      <c r="C231" s="7"/>
      <c r="D231" s="7"/>
      <c r="E231" s="7"/>
    </row>
    <row r="232" spans="1:5">
      <c r="A232" s="3"/>
      <c r="B232" s="7"/>
      <c r="C232" s="7"/>
      <c r="D232" s="7"/>
      <c r="E232" s="7"/>
    </row>
    <row r="233" spans="1:5">
      <c r="A233" s="3"/>
      <c r="B233" s="7"/>
      <c r="C233" s="7"/>
      <c r="D233" s="7"/>
      <c r="E233" s="7"/>
    </row>
    <row r="234" spans="1:5">
      <c r="A234" s="3"/>
      <c r="B234" s="7"/>
      <c r="C234" s="7"/>
      <c r="D234" s="7"/>
      <c r="E234" s="7"/>
    </row>
    <row r="235" spans="1:5">
      <c r="A235" s="3"/>
      <c r="B235" s="7"/>
      <c r="C235" s="7"/>
      <c r="D235" s="7"/>
      <c r="E235" s="7"/>
    </row>
    <row r="236" spans="1:5">
      <c r="A236" s="3"/>
      <c r="B236" s="7"/>
      <c r="C236" s="7"/>
      <c r="D236" s="7"/>
      <c r="E236" s="7"/>
    </row>
    <row r="237" spans="1:5">
      <c r="A237" s="3"/>
      <c r="B237" s="7"/>
      <c r="C237" s="7"/>
      <c r="D237" s="7"/>
      <c r="E237" s="7"/>
    </row>
    <row r="238" spans="1:5">
      <c r="A238" s="3"/>
      <c r="B238" s="7"/>
      <c r="C238" s="7"/>
      <c r="D238" s="7"/>
      <c r="E238" s="7"/>
    </row>
    <row r="239" spans="1:5">
      <c r="A239" s="3"/>
      <c r="B239" s="7"/>
      <c r="C239" s="7"/>
      <c r="D239" s="7"/>
      <c r="E239" s="7"/>
    </row>
    <row r="240" spans="1:5">
      <c r="A240" s="3"/>
      <c r="B240" s="7"/>
      <c r="C240" s="7"/>
      <c r="D240" s="7"/>
      <c r="E240" s="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J36"/>
  <sheetViews>
    <sheetView showGridLines="0" topLeftCell="U1" zoomScaleNormal="100" zoomScalePageLayoutView="70" workbookViewId="0">
      <selection activeCell="AH3" sqref="AH3"/>
    </sheetView>
  </sheetViews>
  <sheetFormatPr defaultColWidth="8.85546875" defaultRowHeight="15"/>
  <cols>
    <col min="1" max="1" width="25.42578125" style="3" customWidth="1"/>
    <col min="2" max="2" width="13.140625" style="3" bestFit="1" customWidth="1"/>
    <col min="3" max="3" width="10.140625" style="3" bestFit="1" customWidth="1"/>
    <col min="4" max="4" width="15.140625" style="3" customWidth="1"/>
    <col min="5" max="5" width="13.42578125" style="3" customWidth="1"/>
    <col min="6" max="6" width="9" style="3" bestFit="1" customWidth="1"/>
    <col min="7" max="7" width="13.28515625" style="3" bestFit="1" customWidth="1"/>
    <col min="8" max="8" width="6.140625" style="3" bestFit="1" customWidth="1"/>
    <col min="9" max="9" width="2.42578125" style="1" customWidth="1"/>
    <col min="10" max="10" width="13.140625" style="3" customWidth="1"/>
    <col min="11" max="11" width="8.85546875" style="3"/>
    <col min="12" max="12" width="13.28515625" style="3" customWidth="1"/>
    <col min="13" max="13" width="12.42578125" style="3" customWidth="1"/>
    <col min="14" max="16" width="8.85546875" style="3"/>
    <col min="17" max="17" width="2.28515625" style="1" customWidth="1"/>
    <col min="18" max="19" width="8.85546875" style="3"/>
    <col min="20" max="20" width="15.140625" style="3" customWidth="1"/>
    <col min="21" max="21" width="14.85546875" style="3" customWidth="1"/>
    <col min="22" max="24" width="8.85546875" style="3"/>
    <col min="25" max="25" width="2.28515625" style="1" customWidth="1"/>
    <col min="26" max="26" width="13.28515625" style="3" customWidth="1"/>
    <col min="27" max="27" width="8.85546875" style="3"/>
    <col min="28" max="28" width="11.85546875" style="3" customWidth="1"/>
    <col min="29" max="29" width="12.7109375" style="3" customWidth="1"/>
    <col min="30" max="32" width="8.85546875" style="3"/>
    <col min="33" max="33" width="2.28515625" style="1" customWidth="1"/>
    <col min="34" max="34" width="16.7109375" style="3" bestFit="1" customWidth="1"/>
    <col min="35" max="35" width="9.28515625" style="3" bestFit="1" customWidth="1"/>
    <col min="36" max="36" width="21" style="3" bestFit="1" customWidth="1"/>
    <col min="37" max="37" width="21.7109375" style="3" bestFit="1" customWidth="1"/>
    <col min="38" max="38" width="10.7109375" style="3" bestFit="1" customWidth="1"/>
    <col min="39" max="39" width="17.28515625" style="3" bestFit="1" customWidth="1"/>
    <col min="40" max="40" width="8.85546875" style="3"/>
    <col min="41" max="88" width="8.85546875" style="1"/>
  </cols>
  <sheetData>
    <row r="1" spans="1:88" ht="15.75" thickBot="1"/>
    <row r="2" spans="1:88" s="48" customFormat="1" ht="15.75" thickBot="1">
      <c r="A2" s="360" t="s">
        <v>65</v>
      </c>
      <c r="B2" s="354">
        <f>ONSV_2019!$A$1</f>
        <v>2019</v>
      </c>
      <c r="C2" s="355"/>
      <c r="D2" s="355"/>
      <c r="E2" s="355"/>
      <c r="F2" s="355"/>
      <c r="G2" s="355"/>
      <c r="H2" s="356"/>
      <c r="I2" s="22"/>
      <c r="J2" s="357">
        <f>ONSV_2020!$A$1</f>
        <v>2020</v>
      </c>
      <c r="K2" s="358"/>
      <c r="L2" s="358"/>
      <c r="M2" s="358"/>
      <c r="N2" s="358"/>
      <c r="O2" s="358"/>
      <c r="P2" s="359"/>
      <c r="Q2" s="22"/>
      <c r="R2" s="354">
        <f>ONSV_2021!$A$1</f>
        <v>2021</v>
      </c>
      <c r="S2" s="355">
        <v>2006</v>
      </c>
      <c r="T2" s="355">
        <v>2006</v>
      </c>
      <c r="U2" s="355">
        <v>2006</v>
      </c>
      <c r="V2" s="355">
        <v>2006</v>
      </c>
      <c r="W2" s="355">
        <v>2006</v>
      </c>
      <c r="X2" s="356">
        <v>2006</v>
      </c>
      <c r="Y2" s="22"/>
      <c r="Z2" s="354">
        <f>ONSV_2022!$A$1</f>
        <v>2022</v>
      </c>
      <c r="AA2" s="355">
        <v>2007</v>
      </c>
      <c r="AB2" s="355">
        <v>2007</v>
      </c>
      <c r="AC2" s="355">
        <v>2007</v>
      </c>
      <c r="AD2" s="355">
        <v>2007</v>
      </c>
      <c r="AE2" s="355">
        <v>2007</v>
      </c>
      <c r="AF2" s="356">
        <v>2007</v>
      </c>
      <c r="AG2" s="22"/>
      <c r="AH2" s="354">
        <f>ONSV_2023!$A$1</f>
        <v>2023</v>
      </c>
      <c r="AI2" s="355"/>
      <c r="AJ2" s="355"/>
      <c r="AK2" s="355"/>
      <c r="AL2" s="355"/>
      <c r="AM2" s="355"/>
      <c r="AN2" s="356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</row>
    <row r="3" spans="1:88" ht="33" customHeight="1">
      <c r="A3" s="361"/>
      <c r="B3" s="300" t="s">
        <v>66</v>
      </c>
      <c r="C3" s="301" t="s">
        <v>67</v>
      </c>
      <c r="D3" s="301" t="s">
        <v>68</v>
      </c>
      <c r="E3" s="301" t="s">
        <v>69</v>
      </c>
      <c r="F3" s="301" t="s">
        <v>70</v>
      </c>
      <c r="G3" s="302" t="s">
        <v>71</v>
      </c>
      <c r="H3" s="303" t="s">
        <v>72</v>
      </c>
      <c r="J3" s="304" t="s">
        <v>66</v>
      </c>
      <c r="K3" s="305" t="s">
        <v>67</v>
      </c>
      <c r="L3" s="305" t="s">
        <v>68</v>
      </c>
      <c r="M3" s="305" t="s">
        <v>69</v>
      </c>
      <c r="N3" s="305" t="s">
        <v>70</v>
      </c>
      <c r="O3" s="306" t="s">
        <v>71</v>
      </c>
      <c r="P3" s="307" t="s">
        <v>72</v>
      </c>
      <c r="R3" s="300" t="s">
        <v>66</v>
      </c>
      <c r="S3" s="301" t="s">
        <v>67</v>
      </c>
      <c r="T3" s="301" t="s">
        <v>68</v>
      </c>
      <c r="U3" s="301" t="s">
        <v>69</v>
      </c>
      <c r="V3" s="301" t="s">
        <v>70</v>
      </c>
      <c r="W3" s="302" t="s">
        <v>71</v>
      </c>
      <c r="X3" s="303" t="s">
        <v>72</v>
      </c>
      <c r="Z3" s="300" t="s">
        <v>66</v>
      </c>
      <c r="AA3" s="301" t="s">
        <v>67</v>
      </c>
      <c r="AB3" s="301" t="s">
        <v>68</v>
      </c>
      <c r="AC3" s="301" t="s">
        <v>69</v>
      </c>
      <c r="AD3" s="301" t="s">
        <v>70</v>
      </c>
      <c r="AE3" s="302" t="s">
        <v>71</v>
      </c>
      <c r="AF3" s="303" t="s">
        <v>72</v>
      </c>
      <c r="AH3" s="300" t="s">
        <v>66</v>
      </c>
      <c r="AI3" s="301" t="s">
        <v>67</v>
      </c>
      <c r="AJ3" s="301" t="s">
        <v>68</v>
      </c>
      <c r="AK3" s="301" t="s">
        <v>73</v>
      </c>
      <c r="AL3" s="301" t="s">
        <v>70</v>
      </c>
      <c r="AM3" s="302" t="s">
        <v>71</v>
      </c>
      <c r="AN3" s="303" t="s">
        <v>72</v>
      </c>
    </row>
    <row r="4" spans="1:88">
      <c r="A4" s="192" t="s">
        <v>37</v>
      </c>
      <c r="B4" s="292">
        <f>INDICE!C4</f>
        <v>29.758159828335142</v>
      </c>
      <c r="C4" s="285">
        <f>MOR!BA4</f>
        <v>31522</v>
      </c>
      <c r="D4" s="285">
        <f>MOR_HAB!B3</f>
        <v>14.999967284824859</v>
      </c>
      <c r="E4" s="285">
        <f>MOR_VEIC!B3</f>
        <v>3.5962800623006861</v>
      </c>
      <c r="F4" s="285">
        <f>IND_MOT!B3</f>
        <v>0.41709675066932272</v>
      </c>
      <c r="G4" s="284" t="e">
        <f>#REF!</f>
        <v>#REF!</v>
      </c>
      <c r="H4" s="293" t="e">
        <f>#REF!</f>
        <v>#REF!</v>
      </c>
      <c r="J4" s="292">
        <f>INDICE!D4</f>
        <v>32.589902013342495</v>
      </c>
      <c r="K4" s="285">
        <f>MOR!BB4</f>
        <v>32173</v>
      </c>
      <c r="L4" s="285">
        <f>MOR_HAB!C3</f>
        <v>15.193452273292374</v>
      </c>
      <c r="M4" s="285">
        <f>MOR_VEIC!C3</f>
        <v>3.1328064555229314</v>
      </c>
      <c r="N4" s="285">
        <f>IND_MOT!C3</f>
        <v>0.48497896339900981</v>
      </c>
      <c r="O4" s="284" t="e">
        <f>#REF!</f>
        <v>#REF!</v>
      </c>
      <c r="P4" s="293" t="e">
        <f>#REF!</f>
        <v>#REF!</v>
      </c>
      <c r="R4" s="292">
        <f>INDICE!E4</f>
        <v>30.290603856703466</v>
      </c>
      <c r="S4" s="285">
        <f>MOR!BC4</f>
        <v>33367</v>
      </c>
      <c r="T4" s="285">
        <f>MOR_HAB!D3</f>
        <v>15.641931982943051</v>
      </c>
      <c r="U4" s="285">
        <f>MOR_VEIC!D3</f>
        <v>3.1453102314018699</v>
      </c>
      <c r="V4" s="285">
        <f>IND_MOT!D3</f>
        <v>0.49730967161135697</v>
      </c>
      <c r="W4" s="284" t="e">
        <f>#REF!</f>
        <v>#REF!</v>
      </c>
      <c r="X4" s="293" t="e">
        <f>#REF!</f>
        <v>#REF!</v>
      </c>
      <c r="Z4" s="292" t="e">
        <f>INDICE!F4</f>
        <v>#DIV/0!</v>
      </c>
      <c r="AA4" s="285">
        <f>MOR!BD4</f>
        <v>0</v>
      </c>
      <c r="AB4" s="285" t="e">
        <f>MOR_HAB!E3</f>
        <v>#DIV/0!</v>
      </c>
      <c r="AC4" s="285">
        <f>MOR_VEIC!E3</f>
        <v>0</v>
      </c>
      <c r="AD4" s="285" t="e">
        <f>IND_MOT!E3</f>
        <v>#DIV/0!</v>
      </c>
      <c r="AE4" s="284" t="e">
        <f>#REF!</f>
        <v>#REF!</v>
      </c>
      <c r="AF4" s="293" t="e">
        <f>#REF!</f>
        <v>#REF!</v>
      </c>
      <c r="AH4" s="292" t="e">
        <f>INDICE!G4</f>
        <v>#DIV/0!</v>
      </c>
      <c r="AI4" s="285">
        <f>MOR!BE4</f>
        <v>0</v>
      </c>
      <c r="AJ4" s="285" t="e">
        <f>MOR_HAB!F3</f>
        <v>#DIV/0!</v>
      </c>
      <c r="AK4" s="285" t="e">
        <f>MOR_VEIC!F3</f>
        <v>#DIV/0!</v>
      </c>
      <c r="AL4" s="285" t="e">
        <f>IND_MOT!F3</f>
        <v>#DIV/0!</v>
      </c>
      <c r="AM4" s="284" t="e">
        <f>#REF!</f>
        <v>#REF!</v>
      </c>
      <c r="AN4" s="293" t="e">
        <f>#REF!</f>
        <v>#REF!</v>
      </c>
    </row>
    <row r="5" spans="1:88">
      <c r="A5" s="192" t="s">
        <v>47</v>
      </c>
      <c r="B5" s="292">
        <f>INDICE!C5</f>
        <v>35.22263218475544</v>
      </c>
      <c r="C5" s="285">
        <f>MOR!BA5</f>
        <v>2907</v>
      </c>
      <c r="D5" s="285">
        <f>MOR_HAB!B4</f>
        <v>15.772357194245775</v>
      </c>
      <c r="E5" s="285">
        <f>MOR_VEIC!B4</f>
        <v>11.86998628847129</v>
      </c>
      <c r="F5" s="285">
        <f>IND_MOT!B4</f>
        <v>0.13287595125164262</v>
      </c>
      <c r="G5" s="284" t="e">
        <f>#REF!</f>
        <v>#REF!</v>
      </c>
      <c r="H5" s="293" t="e">
        <f>#REF!</f>
        <v>#REF!</v>
      </c>
      <c r="J5" s="292">
        <f>INDICE!D5</f>
        <v>37.526376546483213</v>
      </c>
      <c r="K5" s="285">
        <f>MOR!BB5</f>
        <v>3120</v>
      </c>
      <c r="L5" s="285">
        <f>MOR_HAB!C4</f>
        <v>16.708982700901014</v>
      </c>
      <c r="M5" s="285">
        <f>MOR_VEIC!C4</f>
        <v>5.7152131279910989</v>
      </c>
      <c r="N5" s="285">
        <f>IND_MOT!C4</f>
        <v>0.29235974803925174</v>
      </c>
      <c r="O5" s="284" t="e">
        <f>#REF!</f>
        <v>#REF!</v>
      </c>
      <c r="P5" s="293" t="e">
        <f>#REF!</f>
        <v>#REF!</v>
      </c>
      <c r="R5" s="292">
        <f>INDICE!E5</f>
        <v>31.11027266032719</v>
      </c>
      <c r="S5" s="285">
        <f>MOR!BC5</f>
        <v>3171</v>
      </c>
      <c r="T5" s="285">
        <f>MOR_HAB!D4</f>
        <v>16.771599794826901</v>
      </c>
      <c r="U5" s="285">
        <f>MOR_VEIC!D4</f>
        <v>5.5254520163020873</v>
      </c>
      <c r="V5" s="285">
        <f>IND_MOT!D4</f>
        <v>0.30353353436686442</v>
      </c>
      <c r="W5" s="284" t="e">
        <f>#REF!</f>
        <v>#REF!</v>
      </c>
      <c r="X5" s="293" t="e">
        <f>#REF!</f>
        <v>#REF!</v>
      </c>
      <c r="Z5" s="292" t="e">
        <f>INDICE!F5</f>
        <v>#DIV/0!</v>
      </c>
      <c r="AA5" s="285">
        <f>MOR!BD5</f>
        <v>0</v>
      </c>
      <c r="AB5" s="285" t="e">
        <f>MOR_HAB!E4</f>
        <v>#DIV/0!</v>
      </c>
      <c r="AC5" s="285">
        <f>MOR_VEIC!E4</f>
        <v>0</v>
      </c>
      <c r="AD5" s="285" t="e">
        <f>IND_MOT!E4</f>
        <v>#DIV/0!</v>
      </c>
      <c r="AE5" s="284" t="e">
        <f>#REF!</f>
        <v>#REF!</v>
      </c>
      <c r="AF5" s="293" t="e">
        <f>#REF!</f>
        <v>#REF!</v>
      </c>
      <c r="AH5" s="292" t="e">
        <f>INDICE!G5</f>
        <v>#DIV/0!</v>
      </c>
      <c r="AI5" s="285">
        <f>MOR!BE5</f>
        <v>0</v>
      </c>
      <c r="AJ5" s="285" t="e">
        <f>MOR_HAB!F4</f>
        <v>#DIV/0!</v>
      </c>
      <c r="AK5" s="285" t="e">
        <f>MOR_VEIC!F4</f>
        <v>#DIV/0!</v>
      </c>
      <c r="AL5" s="285" t="e">
        <f>IND_MOT!F4</f>
        <v>#DIV/0!</v>
      </c>
      <c r="AM5" s="284" t="e">
        <f>#REF!</f>
        <v>#REF!</v>
      </c>
      <c r="AN5" s="293" t="e">
        <f>#REF!</f>
        <v>#REF!</v>
      </c>
    </row>
    <row r="6" spans="1:88">
      <c r="A6" s="185" t="s">
        <v>48</v>
      </c>
      <c r="B6" s="294">
        <f>INDICE!C6</f>
        <v>32.106343621027172</v>
      </c>
      <c r="C6" s="287">
        <f>MOR!BA6</f>
        <v>111</v>
      </c>
      <c r="D6" s="287">
        <f>MOR_HAB!B5</f>
        <v>6.2456920198624264</v>
      </c>
      <c r="E6" s="287">
        <f>MOR_VEIC!B5</f>
        <v>8.6601026729289874</v>
      </c>
      <c r="F6" s="287">
        <f>IND_MOT!B5</f>
        <v>7.2120299905751944E-2</v>
      </c>
      <c r="G6" s="286" t="e">
        <f>#REF!</f>
        <v>#REF!</v>
      </c>
      <c r="H6" s="295" t="e">
        <f>#REF!</f>
        <v>#REF!</v>
      </c>
      <c r="J6" s="294">
        <f>INDICE!D6</f>
        <v>31.961082811940773</v>
      </c>
      <c r="K6" s="287">
        <f>MOR!BB6</f>
        <v>110</v>
      </c>
      <c r="L6" s="287">
        <f>MOR_HAB!C5</f>
        <v>6.1231533126259423</v>
      </c>
      <c r="M6" s="287">
        <f>MOR_VEIC!C5</f>
        <v>3.7724978050921862</v>
      </c>
      <c r="N6" s="287">
        <f>IND_MOT!C5</f>
        <v>0.16231032140988388</v>
      </c>
      <c r="O6" s="286" t="e">
        <f>#REF!</f>
        <v>#REF!</v>
      </c>
      <c r="P6" s="295" t="e">
        <f>#REF!</f>
        <v>#REF!</v>
      </c>
      <c r="R6" s="294">
        <f>INDICE!E6</f>
        <v>24.397304081646404</v>
      </c>
      <c r="S6" s="287">
        <f>MOR!BC6</f>
        <v>95</v>
      </c>
      <c r="T6" s="287">
        <f>MOR_HAB!D5</f>
        <v>5.2333581963754314</v>
      </c>
      <c r="U6" s="287">
        <f>MOR_VEIC!D5</f>
        <v>3.106971389699245</v>
      </c>
      <c r="V6" s="287">
        <f>IND_MOT!D5</f>
        <v>0.16843921426910918</v>
      </c>
      <c r="W6" s="286" t="e">
        <f>#REF!</f>
        <v>#REF!</v>
      </c>
      <c r="X6" s="295" t="e">
        <f>#REF!</f>
        <v>#REF!</v>
      </c>
      <c r="Z6" s="294" t="e">
        <f>INDICE!F6</f>
        <v>#DIV/0!</v>
      </c>
      <c r="AA6" s="287">
        <f>MOR!BD6</f>
        <v>0</v>
      </c>
      <c r="AB6" s="287" t="e">
        <f>MOR_HAB!E5</f>
        <v>#DIV/0!</v>
      </c>
      <c r="AC6" s="287">
        <f>MOR_VEIC!E5</f>
        <v>0</v>
      </c>
      <c r="AD6" s="287" t="e">
        <f>IND_MOT!E5</f>
        <v>#DIV/0!</v>
      </c>
      <c r="AE6" s="286" t="e">
        <f>#REF!</f>
        <v>#REF!</v>
      </c>
      <c r="AF6" s="295" t="e">
        <f>#REF!</f>
        <v>#REF!</v>
      </c>
      <c r="AH6" s="294" t="e">
        <f>INDICE!G6</f>
        <v>#DIV/0!</v>
      </c>
      <c r="AI6" s="287">
        <f>MOR!BE6</f>
        <v>0</v>
      </c>
      <c r="AJ6" s="287" t="e">
        <f>MOR_HAB!F5</f>
        <v>#DIV/0!</v>
      </c>
      <c r="AK6" s="287" t="e">
        <f>MOR_VEIC!F5</f>
        <v>#DIV/0!</v>
      </c>
      <c r="AL6" s="287" t="e">
        <f>IND_MOT!F5</f>
        <v>#DIV/0!</v>
      </c>
      <c r="AM6" s="286" t="e">
        <f>#REF!</f>
        <v>#REF!</v>
      </c>
      <c r="AN6" s="295" t="e">
        <f>#REF!</f>
        <v>#REF!</v>
      </c>
    </row>
    <row r="7" spans="1:88">
      <c r="A7" s="185" t="s">
        <v>49</v>
      </c>
      <c r="B7" s="294">
        <f>INDICE!C7</f>
        <v>25.871625313639338</v>
      </c>
      <c r="C7" s="287">
        <f>MOR!BA7</f>
        <v>83</v>
      </c>
      <c r="D7" s="287">
        <f>MOR_HAB!B6</f>
        <v>9.4111244025920282</v>
      </c>
      <c r="E7" s="287">
        <f>MOR_VEIC!B6</f>
        <v>8.4245998315080026</v>
      </c>
      <c r="F7" s="287">
        <f>IND_MOT!B6</f>
        <v>0.11171004665876737</v>
      </c>
      <c r="G7" s="286" t="e">
        <f>#REF!</f>
        <v>#REF!</v>
      </c>
      <c r="H7" s="295" t="e">
        <f>#REF!</f>
        <v>#REF!</v>
      </c>
      <c r="J7" s="294">
        <f>INDICE!D7</f>
        <v>20.950190533057008</v>
      </c>
      <c r="K7" s="287">
        <f>MOR!BB7</f>
        <v>69</v>
      </c>
      <c r="L7" s="287">
        <f>MOR_HAB!C6</f>
        <v>7.7140653124196454</v>
      </c>
      <c r="M7" s="287">
        <f>MOR_VEIC!C6</f>
        <v>3.3709347260016318</v>
      </c>
      <c r="N7" s="287">
        <f>IND_MOT!C6</f>
        <v>0.22884054244412894</v>
      </c>
      <c r="O7" s="286" t="e">
        <f>#REF!</f>
        <v>#REF!</v>
      </c>
      <c r="P7" s="295" t="e">
        <f>#REF!</f>
        <v>#REF!</v>
      </c>
      <c r="R7" s="294">
        <f>INDICE!E7</f>
        <v>26.295737814069803</v>
      </c>
      <c r="S7" s="287">
        <f>MOR!BC7</f>
        <v>97</v>
      </c>
      <c r="T7" s="287">
        <f>MOR_HAB!D6</f>
        <v>10.696059880292344</v>
      </c>
      <c r="U7" s="287">
        <f>MOR_VEIC!D6</f>
        <v>4.5029152894863893</v>
      </c>
      <c r="V7" s="287">
        <f>IND_MOT!D6</f>
        <v>0.23753633352299541</v>
      </c>
      <c r="W7" s="286" t="e">
        <f>#REF!</f>
        <v>#REF!</v>
      </c>
      <c r="X7" s="295" t="e">
        <f>#REF!</f>
        <v>#REF!</v>
      </c>
      <c r="Z7" s="294" t="e">
        <f>INDICE!F7</f>
        <v>#DIV/0!</v>
      </c>
      <c r="AA7" s="287">
        <f>MOR!BD7</f>
        <v>0</v>
      </c>
      <c r="AB7" s="287" t="e">
        <f>MOR_HAB!E6</f>
        <v>#DIV/0!</v>
      </c>
      <c r="AC7" s="287">
        <f>MOR_VEIC!E6</f>
        <v>0</v>
      </c>
      <c r="AD7" s="287" t="e">
        <f>IND_MOT!E6</f>
        <v>#DIV/0!</v>
      </c>
      <c r="AE7" s="286" t="e">
        <f>#REF!</f>
        <v>#REF!</v>
      </c>
      <c r="AF7" s="295" t="e">
        <f>#REF!</f>
        <v>#REF!</v>
      </c>
      <c r="AH7" s="294" t="e">
        <f>INDICE!G7</f>
        <v>#DIV/0!</v>
      </c>
      <c r="AI7" s="287">
        <f>MOR!BE7</f>
        <v>0</v>
      </c>
      <c r="AJ7" s="287" t="e">
        <f>MOR_HAB!F6</f>
        <v>#DIV/0!</v>
      </c>
      <c r="AK7" s="287" t="e">
        <f>MOR_VEIC!F6</f>
        <v>#DIV/0!</v>
      </c>
      <c r="AL7" s="287" t="e">
        <f>IND_MOT!F6</f>
        <v>#DIV/0!</v>
      </c>
      <c r="AM7" s="286" t="e">
        <f>#REF!</f>
        <v>#REF!</v>
      </c>
      <c r="AN7" s="295" t="e">
        <f>#REF!</f>
        <v>#REF!</v>
      </c>
    </row>
    <row r="8" spans="1:88">
      <c r="A8" s="185" t="s">
        <v>16</v>
      </c>
      <c r="B8" s="294">
        <f>INDICE!C8</f>
        <v>27.369673426747319</v>
      </c>
      <c r="C8" s="287">
        <f>MOR!BA8</f>
        <v>398</v>
      </c>
      <c r="D8" s="287">
        <f>MOR_HAB!B7</f>
        <v>9.6028636801117209</v>
      </c>
      <c r="E8" s="287">
        <f>MOR_VEIC!B7</f>
        <v>8.607489813749492</v>
      </c>
      <c r="F8" s="287">
        <f>IND_MOT!B7</f>
        <v>0.11156404350048992</v>
      </c>
      <c r="G8" s="286" t="e">
        <f>#REF!</f>
        <v>#REF!</v>
      </c>
      <c r="H8" s="295" t="e">
        <f>#REF!</f>
        <v>#REF!</v>
      </c>
      <c r="J8" s="294">
        <f>INDICE!D8</f>
        <v>29.253772168552974</v>
      </c>
      <c r="K8" s="287">
        <f>MOR!BB8</f>
        <v>396</v>
      </c>
      <c r="L8" s="287">
        <f>MOR_HAB!C7</f>
        <v>9.4112860332237407</v>
      </c>
      <c r="M8" s="287">
        <f>MOR_VEIC!C7</f>
        <v>4.28796036018867</v>
      </c>
      <c r="N8" s="287">
        <f>IND_MOT!C7</f>
        <v>0.21948164727925901</v>
      </c>
      <c r="O8" s="286" t="e">
        <f>#REF!</f>
        <v>#REF!</v>
      </c>
      <c r="P8" s="295" t="e">
        <f>#REF!</f>
        <v>#REF!</v>
      </c>
      <c r="R8" s="294">
        <f>INDICE!E8</f>
        <v>26.738582437492415</v>
      </c>
      <c r="S8" s="287">
        <f>MOR!BC8</f>
        <v>409</v>
      </c>
      <c r="T8" s="287">
        <f>MOR_HAB!D7</f>
        <v>9.5784655485545063</v>
      </c>
      <c r="U8" s="287">
        <f>MOR_VEIC!D7</f>
        <v>4.2285265290930898</v>
      </c>
      <c r="V8" s="287">
        <f>IND_MOT!D7</f>
        <v>0.22652017156928755</v>
      </c>
      <c r="W8" s="286" t="e">
        <f>#REF!</f>
        <v>#REF!</v>
      </c>
      <c r="X8" s="295" t="e">
        <f>#REF!</f>
        <v>#REF!</v>
      </c>
      <c r="Z8" s="294" t="e">
        <f>INDICE!F8</f>
        <v>#DIV/0!</v>
      </c>
      <c r="AA8" s="287">
        <f>MOR!BD8</f>
        <v>0</v>
      </c>
      <c r="AB8" s="287" t="e">
        <f>MOR_HAB!E7</f>
        <v>#DIV/0!</v>
      </c>
      <c r="AC8" s="287">
        <f>MOR_VEIC!E7</f>
        <v>0</v>
      </c>
      <c r="AD8" s="287" t="e">
        <f>IND_MOT!E7</f>
        <v>#DIV/0!</v>
      </c>
      <c r="AE8" s="286" t="e">
        <f>#REF!</f>
        <v>#REF!</v>
      </c>
      <c r="AF8" s="295" t="e">
        <f>#REF!</f>
        <v>#REF!</v>
      </c>
      <c r="AH8" s="294" t="e">
        <f>INDICE!G8</f>
        <v>#DIV/0!</v>
      </c>
      <c r="AI8" s="287">
        <f>MOR!BE8</f>
        <v>0</v>
      </c>
      <c r="AJ8" s="287" t="e">
        <f>MOR_HAB!F7</f>
        <v>#DIV/0!</v>
      </c>
      <c r="AK8" s="287" t="e">
        <f>MOR_VEIC!F7</f>
        <v>#DIV/0!</v>
      </c>
      <c r="AL8" s="287" t="e">
        <f>IND_MOT!F7</f>
        <v>#DIV/0!</v>
      </c>
      <c r="AM8" s="286" t="e">
        <f>#REF!</f>
        <v>#REF!</v>
      </c>
      <c r="AN8" s="295" t="e">
        <f>#REF!</f>
        <v>#REF!</v>
      </c>
    </row>
    <row r="9" spans="1:88">
      <c r="A9" s="185" t="s">
        <v>50</v>
      </c>
      <c r="B9" s="294">
        <f>INDICE!C9</f>
        <v>40.644706056604669</v>
      </c>
      <c r="C9" s="287">
        <f>MOR!BA9</f>
        <v>1348</v>
      </c>
      <c r="D9" s="287">
        <f>MOR_HAB!B8</f>
        <v>222.53000770931109</v>
      </c>
      <c r="E9" s="287">
        <f>MOR_VEIC!B8</f>
        <v>16.214454199579723</v>
      </c>
      <c r="F9" s="287">
        <f>IND_MOT!B8</f>
        <v>1.3724175045933957</v>
      </c>
      <c r="G9" s="286" t="e">
        <f>#REF!</f>
        <v>#REF!</v>
      </c>
      <c r="H9" s="295" t="e">
        <f>#REF!</f>
        <v>#REF!</v>
      </c>
      <c r="J9" s="294">
        <f>INDICE!D9</f>
        <v>44.312116580525171</v>
      </c>
      <c r="K9" s="287">
        <f>MOR!BB9</f>
        <v>1527</v>
      </c>
      <c r="L9" s="287">
        <f>MOR_HAB!C8</f>
        <v>241.92743444431946</v>
      </c>
      <c r="M9" s="287">
        <f>MOR_VEIC!C8</f>
        <v>7.2675836735898294</v>
      </c>
      <c r="N9" s="287">
        <f>IND_MOT!C8</f>
        <v>3.3288565403584709</v>
      </c>
      <c r="O9" s="286" t="e">
        <f>#REF!</f>
        <v>#REF!</v>
      </c>
      <c r="P9" s="295" t="e">
        <f>#REF!</f>
        <v>#REF!</v>
      </c>
      <c r="R9" s="294">
        <f>INDICE!E9</f>
        <v>35.081664202853418</v>
      </c>
      <c r="S9" s="287">
        <f>MOR!BC9</f>
        <v>1457</v>
      </c>
      <c r="T9" s="287">
        <f>MOR_HAB!D8</f>
        <v>223.22215123645461</v>
      </c>
      <c r="U9" s="287">
        <f>MOR_VEIC!D8</f>
        <v>6.5373876204223142</v>
      </c>
      <c r="V9" s="287">
        <f>IND_MOT!D8</f>
        <v>3.414546669056691</v>
      </c>
      <c r="W9" s="286" t="e">
        <f>#REF!</f>
        <v>#REF!</v>
      </c>
      <c r="X9" s="295" t="e">
        <f>#REF!</f>
        <v>#REF!</v>
      </c>
      <c r="Z9" s="294" t="e">
        <f>INDICE!F9</f>
        <v>#DIV/0!</v>
      </c>
      <c r="AA9" s="287">
        <f>MOR!BD9</f>
        <v>0</v>
      </c>
      <c r="AB9" s="287" t="e">
        <f>MOR_HAB!E8</f>
        <v>#DIV/0!</v>
      </c>
      <c r="AC9" s="287">
        <f>MOR_VEIC!E8</f>
        <v>0</v>
      </c>
      <c r="AD9" s="287" t="e">
        <f>IND_MOT!E8</f>
        <v>#DIV/0!</v>
      </c>
      <c r="AE9" s="286" t="e">
        <f>#REF!</f>
        <v>#REF!</v>
      </c>
      <c r="AF9" s="295" t="e">
        <f>#REF!</f>
        <v>#REF!</v>
      </c>
      <c r="AH9" s="294" t="e">
        <f>INDICE!G9</f>
        <v>#DIV/0!</v>
      </c>
      <c r="AI9" s="287">
        <f>MOR!BE9</f>
        <v>0</v>
      </c>
      <c r="AJ9" s="287" t="e">
        <f>MOR_HAB!F8</f>
        <v>#DIV/0!</v>
      </c>
      <c r="AK9" s="287" t="e">
        <f>MOR_VEIC!F8</f>
        <v>#DIV/0!</v>
      </c>
      <c r="AL9" s="287" t="e">
        <f>IND_MOT!F8</f>
        <v>#DIV/0!</v>
      </c>
      <c r="AM9" s="286" t="e">
        <f>#REF!</f>
        <v>#REF!</v>
      </c>
      <c r="AN9" s="295" t="e">
        <f>#REF!</f>
        <v>#REF!</v>
      </c>
    </row>
    <row r="10" spans="1:88">
      <c r="A10" s="185" t="s">
        <v>51</v>
      </c>
      <c r="B10" s="294">
        <f>INDICE!C10</f>
        <v>29.950063335092537</v>
      </c>
      <c r="C10" s="287">
        <f>MOR!BA10</f>
        <v>375</v>
      </c>
      <c r="D10" s="287">
        <f>MOR_HAB!B9</f>
        <v>4.3590129567301128</v>
      </c>
      <c r="E10" s="287">
        <f>MOR_VEIC!B9</f>
        <v>7.8078153108135115</v>
      </c>
      <c r="F10" s="287">
        <f>IND_MOT!B9</f>
        <v>5.5828843065653132E-2</v>
      </c>
      <c r="G10" s="286" t="e">
        <f>#REF!</f>
        <v>#REF!</v>
      </c>
      <c r="H10" s="295" t="e">
        <f>#REF!</f>
        <v>#REF!</v>
      </c>
      <c r="J10" s="294">
        <f>INDICE!D10</f>
        <v>32.483150614129123</v>
      </c>
      <c r="K10" s="287">
        <f>MOR!BB10</f>
        <v>404</v>
      </c>
      <c r="L10" s="287">
        <f>MOR_HAB!C9</f>
        <v>4.6486233343631644</v>
      </c>
      <c r="M10" s="287">
        <f>MOR_VEIC!C9</f>
        <v>3.9895796918543449</v>
      </c>
      <c r="N10" s="287">
        <f>IND_MOT!C9</f>
        <v>0.11651912465502094</v>
      </c>
      <c r="O10" s="286" t="e">
        <f>#REF!</f>
        <v>#REF!</v>
      </c>
      <c r="P10" s="295" t="e">
        <f>#REF!</f>
        <v>#REF!</v>
      </c>
      <c r="R10" s="294">
        <f>INDICE!E10</f>
        <v>27.424784095318437</v>
      </c>
      <c r="S10" s="287">
        <f>MOR!BC10</f>
        <v>439</v>
      </c>
      <c r="T10" s="287">
        <f>MOR_HAB!D9</f>
        <v>5.0016383498740593</v>
      </c>
      <c r="U10" s="287">
        <f>MOR_VEIC!D9</f>
        <v>4.1655715040749541</v>
      </c>
      <c r="V10" s="287">
        <f>IND_MOT!D9</f>
        <v>0.1200708797095723</v>
      </c>
      <c r="W10" s="286" t="e">
        <f>#REF!</f>
        <v>#REF!</v>
      </c>
      <c r="X10" s="295" t="e">
        <f>#REF!</f>
        <v>#REF!</v>
      </c>
      <c r="Z10" s="294" t="e">
        <f>INDICE!F10</f>
        <v>#DIV/0!</v>
      </c>
      <c r="AA10" s="287">
        <f>MOR!BD10</f>
        <v>0</v>
      </c>
      <c r="AB10" s="287" t="e">
        <f>MOR_HAB!E9</f>
        <v>#DIV/0!</v>
      </c>
      <c r="AC10" s="287">
        <f>MOR_VEIC!E9</f>
        <v>0</v>
      </c>
      <c r="AD10" s="287" t="e">
        <f>IND_MOT!E9</f>
        <v>#DIV/0!</v>
      </c>
      <c r="AE10" s="286" t="e">
        <f>#REF!</f>
        <v>#REF!</v>
      </c>
      <c r="AF10" s="295" t="e">
        <f>#REF!</f>
        <v>#REF!</v>
      </c>
      <c r="AH10" s="294" t="e">
        <f>INDICE!G10</f>
        <v>#DIV/0!</v>
      </c>
      <c r="AI10" s="287">
        <f>MOR!BE10</f>
        <v>0</v>
      </c>
      <c r="AJ10" s="287" t="e">
        <f>MOR_HAB!F9</f>
        <v>#DIV/0!</v>
      </c>
      <c r="AK10" s="287" t="e">
        <f>MOR_VEIC!F9</f>
        <v>#DIV/0!</v>
      </c>
      <c r="AL10" s="287" t="e">
        <f>IND_MOT!F9</f>
        <v>#DIV/0!</v>
      </c>
      <c r="AM10" s="286" t="e">
        <f>#REF!</f>
        <v>#REF!</v>
      </c>
      <c r="AN10" s="295" t="e">
        <f>#REF!</f>
        <v>#REF!</v>
      </c>
    </row>
    <row r="11" spans="1:88">
      <c r="A11" s="185" t="s">
        <v>17</v>
      </c>
      <c r="B11" s="294">
        <f>INDICE!C11</f>
        <v>28.124519915911154</v>
      </c>
      <c r="C11" s="287">
        <f>MOR!BA11</f>
        <v>123</v>
      </c>
      <c r="D11" s="287">
        <f>MOR_HAB!B10</f>
        <v>14.543631485661516</v>
      </c>
      <c r="E11" s="287">
        <f>MOR_VEIC!B10</f>
        <v>11.305354877847019</v>
      </c>
      <c r="F11" s="287">
        <f>IND_MOT!B10</f>
        <v>0.12864374133146356</v>
      </c>
      <c r="G11" s="286" t="e">
        <f>#REF!</f>
        <v>#REF!</v>
      </c>
      <c r="H11" s="295" t="e">
        <f>#REF!</f>
        <v>#REF!</v>
      </c>
      <c r="J11" s="294">
        <f>INDICE!D11</f>
        <v>26.846702821269179</v>
      </c>
      <c r="K11" s="287">
        <f>MOR!BB11</f>
        <v>125</v>
      </c>
      <c r="L11" s="287">
        <f>MOR_HAB!C10</f>
        <v>14.504979849681993</v>
      </c>
      <c r="M11" s="287">
        <f>MOR_VEIC!C10</f>
        <v>5.4653648896214904</v>
      </c>
      <c r="N11" s="287">
        <f>IND_MOT!C10</f>
        <v>0.2653981965088254</v>
      </c>
      <c r="O11" s="286" t="e">
        <f>#REF!</f>
        <v>#REF!</v>
      </c>
      <c r="P11" s="295" t="e">
        <f>#REF!</f>
        <v>#REF!</v>
      </c>
      <c r="R11" s="294">
        <f>INDICE!E11</f>
        <v>20.157527661741383</v>
      </c>
      <c r="S11" s="287">
        <f>MOR!BC11</f>
        <v>127</v>
      </c>
      <c r="T11" s="287">
        <f>MOR_HAB!D10</f>
        <v>14.47107096180207</v>
      </c>
      <c r="U11" s="287">
        <f>MOR_VEIC!D10</f>
        <v>5.3100527242242936</v>
      </c>
      <c r="V11" s="287">
        <f>IND_MOT!D10</f>
        <v>0.27252217093411335</v>
      </c>
      <c r="W11" s="286" t="e">
        <f>#REF!</f>
        <v>#REF!</v>
      </c>
      <c r="X11" s="295" t="e">
        <f>#REF!</f>
        <v>#REF!</v>
      </c>
      <c r="Z11" s="294" t="e">
        <f>INDICE!F11</f>
        <v>#DIV/0!</v>
      </c>
      <c r="AA11" s="287">
        <f>MOR!BD11</f>
        <v>0</v>
      </c>
      <c r="AB11" s="287" t="e">
        <f>MOR_HAB!E10</f>
        <v>#DIV/0!</v>
      </c>
      <c r="AC11" s="287">
        <f>MOR_VEIC!E10</f>
        <v>0</v>
      </c>
      <c r="AD11" s="287" t="e">
        <f>IND_MOT!E10</f>
        <v>#DIV/0!</v>
      </c>
      <c r="AE11" s="286" t="e">
        <f>#REF!</f>
        <v>#REF!</v>
      </c>
      <c r="AF11" s="295" t="e">
        <f>#REF!</f>
        <v>#REF!</v>
      </c>
      <c r="AH11" s="294" t="e">
        <f>INDICE!G11</f>
        <v>#DIV/0!</v>
      </c>
      <c r="AI11" s="287">
        <f>MOR!BE11</f>
        <v>0</v>
      </c>
      <c r="AJ11" s="287" t="e">
        <f>MOR_HAB!F10</f>
        <v>#DIV/0!</v>
      </c>
      <c r="AK11" s="287" t="e">
        <f>MOR_VEIC!F10</f>
        <v>#DIV/0!</v>
      </c>
      <c r="AL11" s="287" t="e">
        <f>IND_MOT!F10</f>
        <v>#DIV/0!</v>
      </c>
      <c r="AM11" s="286" t="e">
        <f>#REF!</f>
        <v>#REF!</v>
      </c>
      <c r="AN11" s="295" t="e">
        <f>#REF!</f>
        <v>#REF!</v>
      </c>
    </row>
    <row r="12" spans="1:88">
      <c r="A12" s="185" t="s">
        <v>29</v>
      </c>
      <c r="B12" s="294">
        <f>INDICE!C12</f>
        <v>41.700669746153146</v>
      </c>
      <c r="C12" s="287">
        <f>MOR!BA12</f>
        <v>469</v>
      </c>
      <c r="D12" s="287">
        <f>MOR_HAB!B11</f>
        <v>29.818179043860063</v>
      </c>
      <c r="E12" s="287">
        <f>MOR_VEIC!B11</f>
        <v>13.814107473167054</v>
      </c>
      <c r="F12" s="287">
        <f>IND_MOT!B11</f>
        <v>0.21585309873822692</v>
      </c>
      <c r="G12" s="286" t="e">
        <f>#REF!</f>
        <v>#REF!</v>
      </c>
      <c r="H12" s="295" t="e">
        <f>#REF!</f>
        <v>#REF!</v>
      </c>
      <c r="J12" s="294">
        <f>INDICE!D12</f>
        <v>42.481493436395077</v>
      </c>
      <c r="K12" s="287">
        <f>MOR!BB12</f>
        <v>489</v>
      </c>
      <c r="L12" s="287">
        <f>MOR_HAB!C11</f>
        <v>30.749920767075324</v>
      </c>
      <c r="M12" s="287">
        <f>MOR_VEIC!C11</f>
        <v>7.0171813317146459</v>
      </c>
      <c r="N12" s="287">
        <f>IND_MOT!C11</f>
        <v>0.4382090089093022</v>
      </c>
      <c r="O12" s="286" t="e">
        <f>#REF!</f>
        <v>#REF!</v>
      </c>
      <c r="P12" s="295" t="e">
        <f>#REF!</f>
        <v>#REF!</v>
      </c>
      <c r="R12" s="294">
        <f>INDICE!E12</f>
        <v>36.416135056638119</v>
      </c>
      <c r="S12" s="287">
        <f>MOR!BC12</f>
        <v>547</v>
      </c>
      <c r="T12" s="287">
        <f>MOR_HAB!D11</f>
        <v>34.03089407930878</v>
      </c>
      <c r="U12" s="287">
        <f>MOR_VEIC!D11</f>
        <v>7.5063948446025313</v>
      </c>
      <c r="V12" s="287">
        <f>IND_MOT!D11</f>
        <v>0.45335869993274697</v>
      </c>
      <c r="W12" s="286" t="e">
        <f>#REF!</f>
        <v>#REF!</v>
      </c>
      <c r="X12" s="295" t="e">
        <f>#REF!</f>
        <v>#REF!</v>
      </c>
      <c r="Z12" s="294" t="e">
        <f>INDICE!F12</f>
        <v>#DIV/0!</v>
      </c>
      <c r="AA12" s="287">
        <f>MOR!BD12</f>
        <v>0</v>
      </c>
      <c r="AB12" s="287" t="e">
        <f>MOR_HAB!E11</f>
        <v>#DIV/0!</v>
      </c>
      <c r="AC12" s="287">
        <f>MOR_VEIC!E11</f>
        <v>0</v>
      </c>
      <c r="AD12" s="287" t="e">
        <f>IND_MOT!E11</f>
        <v>#DIV/0!</v>
      </c>
      <c r="AE12" s="286" t="e">
        <f>#REF!</f>
        <v>#REF!</v>
      </c>
      <c r="AF12" s="295" t="e">
        <f>#REF!</f>
        <v>#REF!</v>
      </c>
      <c r="AH12" s="294" t="e">
        <f>INDICE!G12</f>
        <v>#DIV/0!</v>
      </c>
      <c r="AI12" s="287">
        <f>MOR!BE12</f>
        <v>0</v>
      </c>
      <c r="AJ12" s="287" t="e">
        <f>MOR_HAB!F11</f>
        <v>#DIV/0!</v>
      </c>
      <c r="AK12" s="287" t="e">
        <f>MOR_VEIC!F11</f>
        <v>#DIV/0!</v>
      </c>
      <c r="AL12" s="287" t="e">
        <f>IND_MOT!F11</f>
        <v>#DIV/0!</v>
      </c>
      <c r="AM12" s="286" t="e">
        <f>#REF!</f>
        <v>#REF!</v>
      </c>
      <c r="AN12" s="295" t="e">
        <f>#REF!</f>
        <v>#REF!</v>
      </c>
    </row>
    <row r="13" spans="1:88">
      <c r="A13" s="192" t="s">
        <v>52</v>
      </c>
      <c r="B13" s="292">
        <f>INDICE!C13</f>
        <v>46.783047498049264</v>
      </c>
      <c r="C13" s="285">
        <f>MOR!BA13</f>
        <v>9511</v>
      </c>
      <c r="D13" s="285">
        <f>MOR_HAB!B12</f>
        <v>16.665015525921152</v>
      </c>
      <c r="E13" s="285">
        <f>MOR_VEIC!B12</f>
        <v>11.64882497637411</v>
      </c>
      <c r="F13" s="285">
        <f>IND_MOT!B12</f>
        <v>0.14306177283735286</v>
      </c>
      <c r="G13" s="284" t="e">
        <f>#REF!</f>
        <v>#REF!</v>
      </c>
      <c r="H13" s="293" t="e">
        <f>#REF!</f>
        <v>#REF!</v>
      </c>
      <c r="J13" s="292">
        <f>INDICE!D13</f>
        <v>50.701475504588295</v>
      </c>
      <c r="K13" s="285">
        <f>MOR!BB13</f>
        <v>9760</v>
      </c>
      <c r="L13" s="285">
        <f>MOR_HAB!C12</f>
        <v>17.011117689169335</v>
      </c>
      <c r="M13" s="285">
        <f>MOR_VEIC!C12</f>
        <v>5.463190077592972</v>
      </c>
      <c r="N13" s="285">
        <f>IND_MOT!C12</f>
        <v>0.31137700588049588</v>
      </c>
      <c r="O13" s="284" t="e">
        <f>#REF!</f>
        <v>#REF!</v>
      </c>
      <c r="P13" s="293" t="e">
        <f>#REF!</f>
        <v>#REF!</v>
      </c>
      <c r="R13" s="292">
        <f>INDICE!E13</f>
        <v>45.819144475522329</v>
      </c>
      <c r="S13" s="285">
        <f>MOR!BC13</f>
        <v>9742</v>
      </c>
      <c r="T13" s="285">
        <f>MOR_HAB!D12</f>
        <v>16.893297307709208</v>
      </c>
      <c r="U13" s="285">
        <f>MOR_VEIC!D12</f>
        <v>5.2279163866093006</v>
      </c>
      <c r="V13" s="285">
        <f>IND_MOT!D12</f>
        <v>0.32313633307103812</v>
      </c>
      <c r="W13" s="284" t="e">
        <f>#REF!</f>
        <v>#REF!</v>
      </c>
      <c r="X13" s="293" t="e">
        <f>#REF!</f>
        <v>#REF!</v>
      </c>
      <c r="Z13" s="292" t="e">
        <f>INDICE!F13</f>
        <v>#DIV/0!</v>
      </c>
      <c r="AA13" s="285">
        <f>MOR!BD13</f>
        <v>0</v>
      </c>
      <c r="AB13" s="285" t="e">
        <f>MOR_HAB!E12</f>
        <v>#DIV/0!</v>
      </c>
      <c r="AC13" s="285">
        <f>MOR_VEIC!E12</f>
        <v>0</v>
      </c>
      <c r="AD13" s="285" t="e">
        <f>IND_MOT!E12</f>
        <v>#DIV/0!</v>
      </c>
      <c r="AE13" s="284" t="e">
        <f>#REF!</f>
        <v>#REF!</v>
      </c>
      <c r="AF13" s="293" t="e">
        <f>#REF!</f>
        <v>#REF!</v>
      </c>
      <c r="AH13" s="292" t="e">
        <f>INDICE!G13</f>
        <v>#DIV/0!</v>
      </c>
      <c r="AI13" s="285">
        <f>MOR!BE13</f>
        <v>0</v>
      </c>
      <c r="AJ13" s="285" t="e">
        <f>MOR_HAB!F12</f>
        <v>#DIV/0!</v>
      </c>
      <c r="AK13" s="285" t="e">
        <f>MOR_VEIC!F12</f>
        <v>#DIV/0!</v>
      </c>
      <c r="AL13" s="285" t="e">
        <f>IND_MOT!F12</f>
        <v>#DIV/0!</v>
      </c>
      <c r="AM13" s="284" t="e">
        <f>#REF!</f>
        <v>#REF!</v>
      </c>
      <c r="AN13" s="293" t="e">
        <f>#REF!</f>
        <v>#REF!</v>
      </c>
    </row>
    <row r="14" spans="1:88">
      <c r="A14" s="185" t="s">
        <v>35</v>
      </c>
      <c r="B14" s="294">
        <f>INDICE!C14</f>
        <v>63.25919597466163</v>
      </c>
      <c r="C14" s="287">
        <f>MOR!BA14</f>
        <v>605</v>
      </c>
      <c r="D14" s="287">
        <f>MOR_HAB!B13</f>
        <v>8.5510179880910471</v>
      </c>
      <c r="E14" s="287">
        <f>MOR_VEIC!B13</f>
        <v>16.055879769326104</v>
      </c>
      <c r="F14" s="287">
        <f>IND_MOT!B13</f>
        <v>5.3257860116935521E-2</v>
      </c>
      <c r="G14" s="286" t="e">
        <f>#REF!</f>
        <v>#REF!</v>
      </c>
      <c r="H14" s="295" t="e">
        <f>#REF!</f>
        <v>#REF!</v>
      </c>
      <c r="J14" s="294">
        <f>INDICE!D14</f>
        <v>73.746123663919533</v>
      </c>
      <c r="K14" s="287">
        <f>MOR!BB14</f>
        <v>679</v>
      </c>
      <c r="L14" s="287">
        <f>MOR_HAB!C13</f>
        <v>9.5437577780220337</v>
      </c>
      <c r="M14" s="287">
        <f>MOR_VEIC!C13</f>
        <v>7.8376962021225269</v>
      </c>
      <c r="N14" s="287">
        <f>IND_MOT!C13</f>
        <v>0.12176738587338315</v>
      </c>
      <c r="O14" s="286" t="e">
        <f>#REF!</f>
        <v>#REF!</v>
      </c>
      <c r="P14" s="295" t="e">
        <f>#REF!</f>
        <v>#REF!</v>
      </c>
      <c r="R14" s="294">
        <f>INDICE!E14</f>
        <v>67.307631403650149</v>
      </c>
      <c r="S14" s="287">
        <f>MOR!BC14</f>
        <v>641</v>
      </c>
      <c r="T14" s="287">
        <f>MOR_HAB!D13</f>
        <v>8.9609467680619002</v>
      </c>
      <c r="U14" s="287">
        <f>MOR_VEIC!D13</f>
        <v>7.0146256586470859</v>
      </c>
      <c r="V14" s="287">
        <f>IND_MOT!D13</f>
        <v>0.12774661406222784</v>
      </c>
      <c r="W14" s="286" t="e">
        <f>#REF!</f>
        <v>#REF!</v>
      </c>
      <c r="X14" s="295" t="e">
        <f>#REF!</f>
        <v>#REF!</v>
      </c>
      <c r="Z14" s="294" t="e">
        <f>INDICE!F14</f>
        <v>#DIV/0!</v>
      </c>
      <c r="AA14" s="287">
        <f>MOR!BD14</f>
        <v>0</v>
      </c>
      <c r="AB14" s="287" t="e">
        <f>MOR_HAB!E13</f>
        <v>#DIV/0!</v>
      </c>
      <c r="AC14" s="287">
        <f>MOR_VEIC!E13</f>
        <v>0</v>
      </c>
      <c r="AD14" s="287" t="e">
        <f>IND_MOT!E13</f>
        <v>#DIV/0!</v>
      </c>
      <c r="AE14" s="286" t="e">
        <f>#REF!</f>
        <v>#REF!</v>
      </c>
      <c r="AF14" s="295" t="e">
        <f>#REF!</f>
        <v>#REF!</v>
      </c>
      <c r="AH14" s="294" t="e">
        <f>INDICE!G14</f>
        <v>#DIV/0!</v>
      </c>
      <c r="AI14" s="287">
        <f>MOR!BE14</f>
        <v>0</v>
      </c>
      <c r="AJ14" s="287" t="e">
        <f>MOR_HAB!F13</f>
        <v>#DIV/0!</v>
      </c>
      <c r="AK14" s="287" t="e">
        <f>MOR_VEIC!F13</f>
        <v>#DIV/0!</v>
      </c>
      <c r="AL14" s="287" t="e">
        <f>IND_MOT!F13</f>
        <v>#DIV/0!</v>
      </c>
      <c r="AM14" s="286" t="e">
        <f>#REF!</f>
        <v>#REF!</v>
      </c>
      <c r="AN14" s="295" t="e">
        <f>#REF!</f>
        <v>#REF!</v>
      </c>
    </row>
    <row r="15" spans="1:88">
      <c r="A15" s="185" t="s">
        <v>31</v>
      </c>
      <c r="B15" s="294">
        <f>INDICE!C15</f>
        <v>45.335074281360903</v>
      </c>
      <c r="C15" s="287">
        <f>MOR!BA15</f>
        <v>2294</v>
      </c>
      <c r="D15" s="287">
        <f>MOR_HAB!B14</f>
        <v>70.083743046235412</v>
      </c>
      <c r="E15" s="287">
        <f>MOR_VEIC!B14</f>
        <v>11.465144511299465</v>
      </c>
      <c r="F15" s="287">
        <f>IND_MOT!B14</f>
        <v>0.61127657812916736</v>
      </c>
      <c r="G15" s="286" t="e">
        <f>#REF!</f>
        <v>#REF!</v>
      </c>
      <c r="H15" s="295" t="e">
        <f>#REF!</f>
        <v>#REF!</v>
      </c>
      <c r="J15" s="294">
        <f>INDICE!D15</f>
        <v>46.721459026840243</v>
      </c>
      <c r="K15" s="287">
        <f>MOR!BB15</f>
        <v>2282</v>
      </c>
      <c r="L15" s="287">
        <f>MOR_HAB!C14</f>
        <v>69.541792118190571</v>
      </c>
      <c r="M15" s="287">
        <f>MOR_VEIC!C14</f>
        <v>5.3292281306646405</v>
      </c>
      <c r="N15" s="287">
        <f>IND_MOT!C14</f>
        <v>1.3049130270487708</v>
      </c>
      <c r="O15" s="286" t="e">
        <f>#REF!</f>
        <v>#REF!</v>
      </c>
      <c r="P15" s="295" t="e">
        <f>#REF!</f>
        <v>#REF!</v>
      </c>
      <c r="R15" s="294">
        <f>INDICE!E15</f>
        <v>42.545381710677326</v>
      </c>
      <c r="S15" s="287">
        <f>MOR!BC15</f>
        <v>2326</v>
      </c>
      <c r="T15" s="287">
        <f>MOR_HAB!D14</f>
        <v>70.714348689230803</v>
      </c>
      <c r="U15" s="287">
        <f>MOR_VEIC!D14</f>
        <v>5.2051188293271524</v>
      </c>
      <c r="V15" s="287">
        <f>IND_MOT!D14</f>
        <v>1.3585539736538887</v>
      </c>
      <c r="W15" s="286" t="e">
        <f>#REF!</f>
        <v>#REF!</v>
      </c>
      <c r="X15" s="295" t="e">
        <f>#REF!</f>
        <v>#REF!</v>
      </c>
      <c r="Z15" s="294" t="e">
        <f>INDICE!F15</f>
        <v>#DIV/0!</v>
      </c>
      <c r="AA15" s="287">
        <f>MOR!BD15</f>
        <v>0</v>
      </c>
      <c r="AB15" s="287" t="e">
        <f>MOR_HAB!E14</f>
        <v>#DIV/0!</v>
      </c>
      <c r="AC15" s="287">
        <f>MOR_VEIC!E14</f>
        <v>0</v>
      </c>
      <c r="AD15" s="287" t="e">
        <f>IND_MOT!E14</f>
        <v>#DIV/0!</v>
      </c>
      <c r="AE15" s="286" t="e">
        <f>#REF!</f>
        <v>#REF!</v>
      </c>
      <c r="AF15" s="295" t="e">
        <f>#REF!</f>
        <v>#REF!</v>
      </c>
      <c r="AH15" s="294" t="e">
        <f>INDICE!G15</f>
        <v>#DIV/0!</v>
      </c>
      <c r="AI15" s="287">
        <f>MOR!BE15</f>
        <v>0</v>
      </c>
      <c r="AJ15" s="287" t="e">
        <f>MOR_HAB!F14</f>
        <v>#DIV/0!</v>
      </c>
      <c r="AK15" s="287" t="e">
        <f>MOR_VEIC!F14</f>
        <v>#DIV/0!</v>
      </c>
      <c r="AL15" s="287" t="e">
        <f>IND_MOT!F14</f>
        <v>#DIV/0!</v>
      </c>
      <c r="AM15" s="286" t="e">
        <f>#REF!</f>
        <v>#REF!</v>
      </c>
      <c r="AN15" s="295" t="e">
        <f>#REF!</f>
        <v>#REF!</v>
      </c>
    </row>
    <row r="16" spans="1:88">
      <c r="A16" s="185" t="s">
        <v>27</v>
      </c>
      <c r="B16" s="294">
        <f>INDICE!C16</f>
        <v>40.877901213661865</v>
      </c>
      <c r="C16" s="287">
        <f>MOR!BA16</f>
        <v>1349</v>
      </c>
      <c r="D16" s="287">
        <f>MOR_HAB!B15</f>
        <v>14.772103348219321</v>
      </c>
      <c r="E16" s="287">
        <f>MOR_VEIC!B15</f>
        <v>9.1748672568779206</v>
      </c>
      <c r="F16" s="287">
        <f>IND_MOT!B15</f>
        <v>0.16100618063052025</v>
      </c>
      <c r="G16" s="286" t="e">
        <f>#REF!</f>
        <v>#REF!</v>
      </c>
      <c r="H16" s="295" t="e">
        <f>#REF!</f>
        <v>#REF!</v>
      </c>
      <c r="J16" s="294">
        <f>INDICE!D16</f>
        <v>43.090974596519004</v>
      </c>
      <c r="K16" s="287">
        <f>MOR!BB16</f>
        <v>1320</v>
      </c>
      <c r="L16" s="287">
        <f>MOR_HAB!C15</f>
        <v>14.367967791370141</v>
      </c>
      <c r="M16" s="287">
        <f>MOR_VEIC!C15</f>
        <v>4.0591604180197205</v>
      </c>
      <c r="N16" s="287">
        <f>IND_MOT!C15</f>
        <v>0.3539640297926343</v>
      </c>
      <c r="O16" s="286" t="e">
        <f>#REF!</f>
        <v>#REF!</v>
      </c>
      <c r="P16" s="295" t="e">
        <f>#REF!</f>
        <v>#REF!</v>
      </c>
      <c r="R16" s="294">
        <f>INDICE!E16</f>
        <v>39.349674709233682</v>
      </c>
      <c r="S16" s="287">
        <f>MOR!BC16</f>
        <v>1297</v>
      </c>
      <c r="T16" s="287">
        <f>MOR_HAB!D15</f>
        <v>14.035915494481948</v>
      </c>
      <c r="U16" s="287">
        <f>MOR_VEIC!D15</f>
        <v>3.8353332067702945</v>
      </c>
      <c r="V16" s="287">
        <f>IND_MOT!D15</f>
        <v>0.36596339190830013</v>
      </c>
      <c r="W16" s="286" t="e">
        <f>#REF!</f>
        <v>#REF!</v>
      </c>
      <c r="X16" s="295" t="e">
        <f>#REF!</f>
        <v>#REF!</v>
      </c>
      <c r="Z16" s="294" t="e">
        <f>INDICE!F16</f>
        <v>#DIV/0!</v>
      </c>
      <c r="AA16" s="287">
        <f>MOR!BD16</f>
        <v>0</v>
      </c>
      <c r="AB16" s="287" t="e">
        <f>MOR_HAB!E15</f>
        <v>#DIV/0!</v>
      </c>
      <c r="AC16" s="287">
        <f>MOR_VEIC!E15</f>
        <v>0</v>
      </c>
      <c r="AD16" s="287" t="e">
        <f>IND_MOT!E15</f>
        <v>#DIV/0!</v>
      </c>
      <c r="AE16" s="286" t="e">
        <f>#REF!</f>
        <v>#REF!</v>
      </c>
      <c r="AF16" s="295" t="e">
        <f>#REF!</f>
        <v>#REF!</v>
      </c>
      <c r="AH16" s="294" t="e">
        <f>INDICE!G16</f>
        <v>#DIV/0!</v>
      </c>
      <c r="AI16" s="287">
        <f>MOR!BE16</f>
        <v>0</v>
      </c>
      <c r="AJ16" s="287" t="e">
        <f>MOR_HAB!F15</f>
        <v>#DIV/0!</v>
      </c>
      <c r="AK16" s="287" t="e">
        <f>MOR_VEIC!F15</f>
        <v>#DIV/0!</v>
      </c>
      <c r="AL16" s="287" t="e">
        <f>IND_MOT!F15</f>
        <v>#DIV/0!</v>
      </c>
      <c r="AM16" s="286" t="e">
        <f>#REF!</f>
        <v>#REF!</v>
      </c>
      <c r="AN16" s="295" t="e">
        <f>#REF!</f>
        <v>#REF!</v>
      </c>
    </row>
    <row r="17" spans="1:40">
      <c r="A17" s="185" t="s">
        <v>53</v>
      </c>
      <c r="B17" s="294">
        <f>INDICE!C17</f>
        <v>48.589956774183108</v>
      </c>
      <c r="C17" s="287">
        <f>MOR!BA17</f>
        <v>1252</v>
      </c>
      <c r="D17" s="287">
        <f>MOR_HAB!B16</f>
        <v>35.70152498550695</v>
      </c>
      <c r="E17" s="287">
        <f>MOR_VEIC!B16</f>
        <v>19.023481540233448</v>
      </c>
      <c r="F17" s="287">
        <f>IND_MOT!B16</f>
        <v>0.18767082623651463</v>
      </c>
      <c r="G17" s="286" t="e">
        <f>#REF!</f>
        <v>#REF!</v>
      </c>
      <c r="H17" s="295" t="e">
        <f>#REF!</f>
        <v>#REF!</v>
      </c>
      <c r="J17" s="294">
        <f>INDICE!D17</f>
        <v>54.129082506089524</v>
      </c>
      <c r="K17" s="287">
        <f>MOR!BB17</f>
        <v>1378</v>
      </c>
      <c r="L17" s="287">
        <f>MOR_HAB!C16</f>
        <v>38.990822443207946</v>
      </c>
      <c r="M17" s="287">
        <f>MOR_VEIC!C16</f>
        <v>7.7884173009121156</v>
      </c>
      <c r="N17" s="287">
        <f>IND_MOT!C16</f>
        <v>0.50062574893928269</v>
      </c>
      <c r="O17" s="286" t="e">
        <f>#REF!</f>
        <v>#REF!</v>
      </c>
      <c r="P17" s="295" t="e">
        <f>#REF!</f>
        <v>#REF!</v>
      </c>
      <c r="R17" s="294">
        <f>INDICE!E17</f>
        <v>46.591270935948309</v>
      </c>
      <c r="S17" s="287">
        <f>MOR!BC17</f>
        <v>1386</v>
      </c>
      <c r="T17" s="287">
        <f>MOR_HAB!D16</f>
        <v>38.92271145830145</v>
      </c>
      <c r="U17" s="287">
        <f>MOR_VEIC!D16</f>
        <v>7.4638600542395368</v>
      </c>
      <c r="V17" s="287">
        <f>IND_MOT!D16</f>
        <v>0.52148233186919157</v>
      </c>
      <c r="W17" s="286" t="e">
        <f>#REF!</f>
        <v>#REF!</v>
      </c>
      <c r="X17" s="295" t="e">
        <f>#REF!</f>
        <v>#REF!</v>
      </c>
      <c r="Z17" s="294" t="e">
        <f>INDICE!F17</f>
        <v>#DIV/0!</v>
      </c>
      <c r="AA17" s="287">
        <f>MOR!BD17</f>
        <v>0</v>
      </c>
      <c r="AB17" s="287" t="e">
        <f>MOR_HAB!E16</f>
        <v>#DIV/0!</v>
      </c>
      <c r="AC17" s="287">
        <f>MOR_VEIC!E16</f>
        <v>0</v>
      </c>
      <c r="AD17" s="287" t="e">
        <f>IND_MOT!E16</f>
        <v>#DIV/0!</v>
      </c>
      <c r="AE17" s="286" t="e">
        <f>#REF!</f>
        <v>#REF!</v>
      </c>
      <c r="AF17" s="295" t="e">
        <f>#REF!</f>
        <v>#REF!</v>
      </c>
      <c r="AH17" s="294" t="e">
        <f>INDICE!G17</f>
        <v>#DIV/0!</v>
      </c>
      <c r="AI17" s="287">
        <f>MOR!BE17</f>
        <v>0</v>
      </c>
      <c r="AJ17" s="287" t="e">
        <f>MOR_HAB!F16</f>
        <v>#DIV/0!</v>
      </c>
      <c r="AK17" s="287" t="e">
        <f>MOR_VEIC!F16</f>
        <v>#DIV/0!</v>
      </c>
      <c r="AL17" s="287" t="e">
        <f>IND_MOT!F16</f>
        <v>#DIV/0!</v>
      </c>
      <c r="AM17" s="286" t="e">
        <f>#REF!</f>
        <v>#REF!</v>
      </c>
      <c r="AN17" s="295" t="e">
        <f>#REF!</f>
        <v>#REF!</v>
      </c>
    </row>
    <row r="18" spans="1:40">
      <c r="A18" s="185" t="s">
        <v>54</v>
      </c>
      <c r="B18" s="294">
        <f>INDICE!C18</f>
        <v>49.604507718843649</v>
      </c>
      <c r="C18" s="287">
        <f>MOR!BA18</f>
        <v>768</v>
      </c>
      <c r="D18" s="287">
        <f>MOR_HAB!B17</f>
        <v>19.113382926920927</v>
      </c>
      <c r="E18" s="287">
        <f>MOR_VEIC!B17</f>
        <v>12.6402067200474</v>
      </c>
      <c r="F18" s="287">
        <f>IND_MOT!B17</f>
        <v>0.1512109995527767</v>
      </c>
      <c r="G18" s="286" t="e">
        <f>#REF!</f>
        <v>#REF!</v>
      </c>
      <c r="H18" s="295" t="e">
        <f>#REF!</f>
        <v>#REF!</v>
      </c>
      <c r="J18" s="294">
        <f>INDICE!D18</f>
        <v>54.663165712161984</v>
      </c>
      <c r="K18" s="287">
        <f>MOR!BB18</f>
        <v>794</v>
      </c>
      <c r="L18" s="287">
        <f>MOR_HAB!C17</f>
        <v>19.656983168027349</v>
      </c>
      <c r="M18" s="287">
        <f>MOR_VEIC!C17</f>
        <v>5.9731494144959463</v>
      </c>
      <c r="N18" s="287">
        <f>IND_MOT!C17</f>
        <v>0.3290890919340268</v>
      </c>
      <c r="O18" s="286" t="e">
        <f>#REF!</f>
        <v>#REF!</v>
      </c>
      <c r="P18" s="295" t="e">
        <f>#REF!</f>
        <v>#REF!</v>
      </c>
      <c r="R18" s="294">
        <f>INDICE!E18</f>
        <v>54.24295750382921</v>
      </c>
      <c r="S18" s="287">
        <f>MOR!BC18</f>
        <v>836</v>
      </c>
      <c r="T18" s="287">
        <f>MOR_HAB!D17</f>
        <v>20.59161482842579</v>
      </c>
      <c r="U18" s="287">
        <f>MOR_VEIC!D17</f>
        <v>5.9974403269035417</v>
      </c>
      <c r="V18" s="287">
        <f>IND_MOT!D17</f>
        <v>0.3433400535234199</v>
      </c>
      <c r="W18" s="286" t="e">
        <f>#REF!</f>
        <v>#REF!</v>
      </c>
      <c r="X18" s="295" t="e">
        <f>#REF!</f>
        <v>#REF!</v>
      </c>
      <c r="Z18" s="294" t="e">
        <f>INDICE!F18</f>
        <v>#DIV/0!</v>
      </c>
      <c r="AA18" s="287">
        <f>MOR!BD18</f>
        <v>0</v>
      </c>
      <c r="AB18" s="287" t="e">
        <f>MOR_HAB!E17</f>
        <v>#DIV/0!</v>
      </c>
      <c r="AC18" s="287">
        <f>MOR_VEIC!E17</f>
        <v>0</v>
      </c>
      <c r="AD18" s="287" t="e">
        <f>IND_MOT!E17</f>
        <v>#DIV/0!</v>
      </c>
      <c r="AE18" s="286" t="e">
        <f>#REF!</f>
        <v>#REF!</v>
      </c>
      <c r="AF18" s="295" t="e">
        <f>#REF!</f>
        <v>#REF!</v>
      </c>
      <c r="AH18" s="294" t="e">
        <f>INDICE!G18</f>
        <v>#DIV/0!</v>
      </c>
      <c r="AI18" s="287">
        <f>MOR!BE18</f>
        <v>0</v>
      </c>
      <c r="AJ18" s="287" t="e">
        <f>MOR_HAB!F17</f>
        <v>#DIV/0!</v>
      </c>
      <c r="AK18" s="287" t="e">
        <f>MOR_VEIC!F17</f>
        <v>#DIV/0!</v>
      </c>
      <c r="AL18" s="287" t="e">
        <f>IND_MOT!F17</f>
        <v>#DIV/0!</v>
      </c>
      <c r="AM18" s="286" t="e">
        <f>#REF!</f>
        <v>#REF!</v>
      </c>
      <c r="AN18" s="295" t="e">
        <f>#REF!</f>
        <v>#REF!</v>
      </c>
    </row>
    <row r="19" spans="1:40">
      <c r="A19" s="185" t="s">
        <v>55</v>
      </c>
      <c r="B19" s="294">
        <f>INDICE!C19</f>
        <v>44.919688254330843</v>
      </c>
      <c r="C19" s="287">
        <f>MOR!BA19</f>
        <v>1489</v>
      </c>
      <c r="D19" s="287">
        <f>MOR_HAB!B18</f>
        <v>15.580087246395889</v>
      </c>
      <c r="E19" s="287">
        <f>MOR_VEIC!B18</f>
        <v>9.6627511650137023</v>
      </c>
      <c r="F19" s="287">
        <f>IND_MOT!B18</f>
        <v>0.16123862635319963</v>
      </c>
      <c r="G19" s="286" t="e">
        <f>#REF!</f>
        <v>#REF!</v>
      </c>
      <c r="H19" s="295" t="e">
        <f>#REF!</f>
        <v>#REF!</v>
      </c>
      <c r="J19" s="294">
        <f>INDICE!D19</f>
        <v>50.569944362671883</v>
      </c>
      <c r="K19" s="287">
        <f>MOR!BB19</f>
        <v>1547</v>
      </c>
      <c r="L19" s="287">
        <f>MOR_HAB!C18</f>
        <v>16.086731503716326</v>
      </c>
      <c r="M19" s="287">
        <f>MOR_VEIC!C18</f>
        <v>5.0696196081220091</v>
      </c>
      <c r="N19" s="287">
        <f>IND_MOT!C18</f>
        <v>0.31731634219545513</v>
      </c>
      <c r="O19" s="286" t="e">
        <f>#REF!</f>
        <v>#REF!</v>
      </c>
      <c r="P19" s="295" t="e">
        <f>#REF!</f>
        <v>#REF!</v>
      </c>
      <c r="R19" s="294">
        <f>INDICE!E19</f>
        <v>44.494939156118896</v>
      </c>
      <c r="S19" s="287">
        <f>MOR!BC19</f>
        <v>1505</v>
      </c>
      <c r="T19" s="287">
        <f>MOR_HAB!D18</f>
        <v>15.555888379213901</v>
      </c>
      <c r="U19" s="287">
        <f>MOR_VEIC!D18</f>
        <v>4.7535542688496593</v>
      </c>
      <c r="V19" s="287">
        <f>IND_MOT!D18</f>
        <v>0.32724751837067728</v>
      </c>
      <c r="W19" s="286" t="e">
        <f>#REF!</f>
        <v>#REF!</v>
      </c>
      <c r="X19" s="295" t="e">
        <f>#REF!</f>
        <v>#REF!</v>
      </c>
      <c r="Z19" s="294" t="e">
        <f>INDICE!F19</f>
        <v>#DIV/0!</v>
      </c>
      <c r="AA19" s="287">
        <f>MOR!BD19</f>
        <v>0</v>
      </c>
      <c r="AB19" s="287" t="e">
        <f>MOR_HAB!E18</f>
        <v>#DIV/0!</v>
      </c>
      <c r="AC19" s="287">
        <f>MOR_VEIC!E18</f>
        <v>0</v>
      </c>
      <c r="AD19" s="287" t="e">
        <f>IND_MOT!E18</f>
        <v>#DIV/0!</v>
      </c>
      <c r="AE19" s="286" t="e">
        <f>#REF!</f>
        <v>#REF!</v>
      </c>
      <c r="AF19" s="295" t="e">
        <f>#REF!</f>
        <v>#REF!</v>
      </c>
      <c r="AH19" s="294" t="e">
        <f>INDICE!G19</f>
        <v>#DIV/0!</v>
      </c>
      <c r="AI19" s="287">
        <f>MOR!BE19</f>
        <v>0</v>
      </c>
      <c r="AJ19" s="287" t="e">
        <f>MOR_HAB!F18</f>
        <v>#DIV/0!</v>
      </c>
      <c r="AK19" s="287" t="e">
        <f>MOR_VEIC!F18</f>
        <v>#DIV/0!</v>
      </c>
      <c r="AL19" s="287" t="e">
        <f>IND_MOT!F18</f>
        <v>#DIV/0!</v>
      </c>
      <c r="AM19" s="286" t="e">
        <f>#REF!</f>
        <v>#REF!</v>
      </c>
      <c r="AN19" s="295" t="e">
        <f>#REF!</f>
        <v>#REF!</v>
      </c>
    </row>
    <row r="20" spans="1:40">
      <c r="A20" s="185" t="s">
        <v>36</v>
      </c>
      <c r="B20" s="294">
        <f>INDICE!C20</f>
        <v>64.083986374521203</v>
      </c>
      <c r="C20" s="287">
        <f>MOR!BA20</f>
        <v>913</v>
      </c>
      <c r="D20" s="287">
        <f>MOR_HAB!B19</f>
        <v>27.356977392589407</v>
      </c>
      <c r="E20" s="287">
        <f>MOR_VEIC!B19</f>
        <v>18.356334041047418</v>
      </c>
      <c r="F20" s="287">
        <f>IND_MOT!B19</f>
        <v>0.14903290238353284</v>
      </c>
      <c r="G20" s="286" t="e">
        <f>#REF!</f>
        <v>#REF!</v>
      </c>
      <c r="H20" s="295" t="e">
        <f>#REF!</f>
        <v>#REF!</v>
      </c>
      <c r="J20" s="294">
        <f>INDICE!D20</f>
        <v>71.11802824246476</v>
      </c>
      <c r="K20" s="287">
        <f>MOR!BB20</f>
        <v>938</v>
      </c>
      <c r="L20" s="287">
        <f>MOR_HAB!C19</f>
        <v>27.987109221036402</v>
      </c>
      <c r="M20" s="287">
        <f>MOR_VEIC!C19</f>
        <v>7.561515914653218</v>
      </c>
      <c r="N20" s="287">
        <f>IND_MOT!C19</f>
        <v>0.37012564063775999</v>
      </c>
      <c r="O20" s="286" t="e">
        <f>#REF!</f>
        <v>#REF!</v>
      </c>
      <c r="P20" s="295" t="e">
        <f>#REF!</f>
        <v>#REF!</v>
      </c>
      <c r="R20" s="294">
        <f>INDICE!E20</f>
        <v>62.930695414400638</v>
      </c>
      <c r="S20" s="287">
        <f>MOR!BC20</f>
        <v>924</v>
      </c>
      <c r="T20" s="287">
        <f>MOR_HAB!D19</f>
        <v>27.456274248956497</v>
      </c>
      <c r="U20" s="287">
        <f>MOR_VEIC!D19</f>
        <v>7.1277102076678425</v>
      </c>
      <c r="V20" s="287">
        <f>IND_MOT!D19</f>
        <v>0.38520469335887997</v>
      </c>
      <c r="W20" s="286" t="e">
        <f>#REF!</f>
        <v>#REF!</v>
      </c>
      <c r="X20" s="295" t="e">
        <f>#REF!</f>
        <v>#REF!</v>
      </c>
      <c r="Z20" s="294" t="e">
        <f>INDICE!F20</f>
        <v>#DIV/0!</v>
      </c>
      <c r="AA20" s="287">
        <f>MOR!BD20</f>
        <v>0</v>
      </c>
      <c r="AB20" s="287" t="e">
        <f>MOR_HAB!E19</f>
        <v>#DIV/0!</v>
      </c>
      <c r="AC20" s="287">
        <f>MOR_VEIC!E19</f>
        <v>0</v>
      </c>
      <c r="AD20" s="287" t="e">
        <f>IND_MOT!E19</f>
        <v>#DIV/0!</v>
      </c>
      <c r="AE20" s="286" t="e">
        <f>#REF!</f>
        <v>#REF!</v>
      </c>
      <c r="AF20" s="295" t="e">
        <f>#REF!</f>
        <v>#REF!</v>
      </c>
      <c r="AH20" s="294" t="e">
        <f>INDICE!G20</f>
        <v>#DIV/0!</v>
      </c>
      <c r="AI20" s="287">
        <f>MOR!BE20</f>
        <v>0</v>
      </c>
      <c r="AJ20" s="287" t="e">
        <f>MOR_HAB!F19</f>
        <v>#DIV/0!</v>
      </c>
      <c r="AK20" s="287" t="e">
        <f>MOR_VEIC!F19</f>
        <v>#DIV/0!</v>
      </c>
      <c r="AL20" s="287" t="e">
        <f>IND_MOT!F19</f>
        <v>#DIV/0!</v>
      </c>
      <c r="AM20" s="286" t="e">
        <f>#REF!</f>
        <v>#REF!</v>
      </c>
      <c r="AN20" s="295" t="e">
        <f>#REF!</f>
        <v>#REF!</v>
      </c>
    </row>
    <row r="21" spans="1:40">
      <c r="A21" s="185" t="s">
        <v>56</v>
      </c>
      <c r="B21" s="294">
        <f>INDICE!C21</f>
        <v>31.1554949395458</v>
      </c>
      <c r="C21" s="287">
        <f>MOR!BA21</f>
        <v>444</v>
      </c>
      <c r="D21" s="287">
        <f>MOR_HAB!B20</f>
        <v>19.31529876068867</v>
      </c>
      <c r="E21" s="287">
        <f>MOR_VEIC!B20</f>
        <v>6.8820137640275281</v>
      </c>
      <c r="F21" s="287">
        <f>IND_MOT!B20</f>
        <v>0.28066347181184464</v>
      </c>
      <c r="G21" s="286" t="e">
        <f>#REF!</f>
        <v>#REF!</v>
      </c>
      <c r="H21" s="295" t="e">
        <f>#REF!</f>
        <v>#REF!</v>
      </c>
      <c r="J21" s="294">
        <f>INDICE!D21</f>
        <v>33.015306536736325</v>
      </c>
      <c r="K21" s="287">
        <f>MOR!BB21</f>
        <v>438</v>
      </c>
      <c r="L21" s="287">
        <f>MOR_HAB!C20</f>
        <v>18.888901347322044</v>
      </c>
      <c r="M21" s="287">
        <f>MOR_VEIC!C20</f>
        <v>3.3499991969180005</v>
      </c>
      <c r="N21" s="287">
        <f>IND_MOT!C20</f>
        <v>0.56384793658159182</v>
      </c>
      <c r="O21" s="286" t="e">
        <f>#REF!</f>
        <v>#REF!</v>
      </c>
      <c r="P21" s="295" t="e">
        <f>#REF!</f>
        <v>#REF!</v>
      </c>
      <c r="R21" s="294">
        <f>INDICE!E21</f>
        <v>30.453521093860843</v>
      </c>
      <c r="S21" s="287">
        <f>MOR!BC21</f>
        <v>435</v>
      </c>
      <c r="T21" s="287">
        <f>MOR_HAB!D20</f>
        <v>18.601874555800066</v>
      </c>
      <c r="U21" s="287">
        <f>MOR_VEIC!D20</f>
        <v>3.200506195002796</v>
      </c>
      <c r="V21" s="287">
        <f>IND_MOT!D20</f>
        <v>0.58121663956922331</v>
      </c>
      <c r="W21" s="286" t="e">
        <f>#REF!</f>
        <v>#REF!</v>
      </c>
      <c r="X21" s="295" t="e">
        <f>#REF!</f>
        <v>#REF!</v>
      </c>
      <c r="Z21" s="294" t="e">
        <f>INDICE!F21</f>
        <v>#DIV/0!</v>
      </c>
      <c r="AA21" s="287">
        <f>MOR!BD21</f>
        <v>0</v>
      </c>
      <c r="AB21" s="287" t="e">
        <f>MOR_HAB!E20</f>
        <v>#DIV/0!</v>
      </c>
      <c r="AC21" s="287">
        <f>MOR_VEIC!E20</f>
        <v>0</v>
      </c>
      <c r="AD21" s="287" t="e">
        <f>IND_MOT!E20</f>
        <v>#DIV/0!</v>
      </c>
      <c r="AE21" s="286" t="e">
        <f>#REF!</f>
        <v>#REF!</v>
      </c>
      <c r="AF21" s="295" t="e">
        <f>#REF!</f>
        <v>#REF!</v>
      </c>
      <c r="AH21" s="294" t="e">
        <f>INDICE!G21</f>
        <v>#DIV/0!</v>
      </c>
      <c r="AI21" s="287">
        <f>MOR!BE21</f>
        <v>0</v>
      </c>
      <c r="AJ21" s="287" t="e">
        <f>MOR_HAB!F20</f>
        <v>#DIV/0!</v>
      </c>
      <c r="AK21" s="287" t="e">
        <f>MOR_VEIC!F20</f>
        <v>#DIV/0!</v>
      </c>
      <c r="AL21" s="287" t="e">
        <f>IND_MOT!F20</f>
        <v>#DIV/0!</v>
      </c>
      <c r="AM21" s="286" t="e">
        <f>#REF!</f>
        <v>#REF!</v>
      </c>
      <c r="AN21" s="295" t="e">
        <f>#REF!</f>
        <v>#REF!</v>
      </c>
    </row>
    <row r="22" spans="1:40">
      <c r="A22" s="185" t="s">
        <v>32</v>
      </c>
      <c r="B22" s="294">
        <f>INDICE!C22</f>
        <v>45.88243400055304</v>
      </c>
      <c r="C22" s="287">
        <f>MOR!BA22</f>
        <v>397</v>
      </c>
      <c r="D22" s="287">
        <f>MOR_HAB!B21</f>
        <v>2.669254969924153</v>
      </c>
      <c r="E22" s="287">
        <f>MOR_VEIC!B21</f>
        <v>10.800634435251965</v>
      </c>
      <c r="F22" s="287">
        <f>IND_MOT!B21</f>
        <v>2.4713872003778104E-2</v>
      </c>
      <c r="G22" s="286" t="e">
        <f>#REF!</f>
        <v>#REF!</v>
      </c>
      <c r="H22" s="295" t="e">
        <f>#REF!</f>
        <v>#REF!</v>
      </c>
      <c r="J22" s="294">
        <f>INDICE!D22</f>
        <v>47.483551650493702</v>
      </c>
      <c r="K22" s="287">
        <f>MOR!BB22</f>
        <v>384</v>
      </c>
      <c r="L22" s="287">
        <f>MOR_HAB!C21</f>
        <v>2.5718934641355484</v>
      </c>
      <c r="M22" s="287">
        <f>MOR_VEIC!C21</f>
        <v>5.008464827273178</v>
      </c>
      <c r="N22" s="287">
        <f>IND_MOT!C21</f>
        <v>5.1350933925511801E-2</v>
      </c>
      <c r="O22" s="286" t="e">
        <f>#REF!</f>
        <v>#REF!</v>
      </c>
      <c r="P22" s="295" t="e">
        <f>#REF!</f>
        <v>#REF!</v>
      </c>
      <c r="R22" s="294">
        <f>INDICE!E22</f>
        <v>47.383327569840837</v>
      </c>
      <c r="S22" s="287">
        <f>MOR!BC22</f>
        <v>392</v>
      </c>
      <c r="T22" s="287">
        <f>MOR_HAB!D21</f>
        <v>2.6158997053375832</v>
      </c>
      <c r="U22" s="287">
        <f>MOR_VEIC!D21</f>
        <v>4.9126439172821046</v>
      </c>
      <c r="V22" s="287">
        <f>IND_MOT!D21</f>
        <v>5.3248306805530013E-2</v>
      </c>
      <c r="W22" s="286" t="e">
        <f>#REF!</f>
        <v>#REF!</v>
      </c>
      <c r="X22" s="295" t="e">
        <f>#REF!</f>
        <v>#REF!</v>
      </c>
      <c r="Z22" s="294" t="e">
        <f>INDICE!F22</f>
        <v>#DIV/0!</v>
      </c>
      <c r="AA22" s="287">
        <f>MOR!BD22</f>
        <v>0</v>
      </c>
      <c r="AB22" s="287" t="e">
        <f>MOR_HAB!E21</f>
        <v>#DIV/0!</v>
      </c>
      <c r="AC22" s="287">
        <f>MOR_VEIC!E21</f>
        <v>0</v>
      </c>
      <c r="AD22" s="287" t="e">
        <f>IND_MOT!E21</f>
        <v>#DIV/0!</v>
      </c>
      <c r="AE22" s="286" t="e">
        <f>#REF!</f>
        <v>#REF!</v>
      </c>
      <c r="AF22" s="295" t="e">
        <f>#REF!</f>
        <v>#REF!</v>
      </c>
      <c r="AH22" s="294" t="e">
        <f>INDICE!G22</f>
        <v>#DIV/0!</v>
      </c>
      <c r="AI22" s="287">
        <f>MOR!BE22</f>
        <v>0</v>
      </c>
      <c r="AJ22" s="287" t="e">
        <f>MOR_HAB!F21</f>
        <v>#DIV/0!</v>
      </c>
      <c r="AK22" s="287" t="e">
        <f>MOR_VEIC!F21</f>
        <v>#DIV/0!</v>
      </c>
      <c r="AL22" s="287" t="e">
        <f>IND_MOT!F21</f>
        <v>#DIV/0!</v>
      </c>
      <c r="AM22" s="286" t="e">
        <f>#REF!</f>
        <v>#REF!</v>
      </c>
      <c r="AN22" s="295" t="e">
        <f>#REF!</f>
        <v>#REF!</v>
      </c>
    </row>
    <row r="23" spans="1:40">
      <c r="A23" s="192" t="s">
        <v>57</v>
      </c>
      <c r="B23" s="292">
        <f>INDICE!C23</f>
        <v>21.817140422410354</v>
      </c>
      <c r="C23" s="285">
        <f>MOR!BA23</f>
        <v>10315</v>
      </c>
      <c r="D23" s="285">
        <f>MOR_HAB!B22</f>
        <v>11.672324019007364</v>
      </c>
      <c r="E23" s="285">
        <f>MOR_VEIC!B22</f>
        <v>2.124316789652561</v>
      </c>
      <c r="F23" s="285">
        <f>IND_MOT!B22</f>
        <v>0.54946249428817118</v>
      </c>
      <c r="G23" s="284" t="e">
        <f>#REF!</f>
        <v>#REF!</v>
      </c>
      <c r="H23" s="293" t="e">
        <f>#REF!</f>
        <v>#REF!</v>
      </c>
      <c r="J23" s="292">
        <f>INDICE!D23</f>
        <v>24.149692331095927</v>
      </c>
      <c r="K23" s="285">
        <f>MOR!BB23</f>
        <v>10463</v>
      </c>
      <c r="L23" s="285">
        <f>MOR_HAB!C22</f>
        <v>11.75456319265755</v>
      </c>
      <c r="M23" s="285">
        <f>MOR_VEIC!C22</f>
        <v>2.0956919000015866</v>
      </c>
      <c r="N23" s="285">
        <f>IND_MOT!C22</f>
        <v>0.56089176050394862</v>
      </c>
      <c r="O23" s="284" t="e">
        <f>#REF!</f>
        <v>#REF!</v>
      </c>
      <c r="P23" s="293" t="e">
        <f>#REF!</f>
        <v>#REF!</v>
      </c>
      <c r="R23" s="292">
        <f>INDICE!E23</f>
        <v>23.37934617354874</v>
      </c>
      <c r="S23" s="285">
        <f>MOR!BC23</f>
        <v>10987</v>
      </c>
      <c r="T23" s="285">
        <f>MOR_HAB!D22</f>
        <v>12.257774242568399</v>
      </c>
      <c r="U23" s="285">
        <f>MOR_VEIC!D22</f>
        <v>2.1416068581319467</v>
      </c>
      <c r="V23" s="285">
        <f>IND_MOT!D22</f>
        <v>0.57236341936542234</v>
      </c>
      <c r="W23" s="284" t="e">
        <f>#REF!</f>
        <v>#REF!</v>
      </c>
      <c r="X23" s="293" t="e">
        <f>#REF!</f>
        <v>#REF!</v>
      </c>
      <c r="Z23" s="292" t="e">
        <f>INDICE!F23</f>
        <v>#DIV/0!</v>
      </c>
      <c r="AA23" s="285">
        <f>MOR!BD23</f>
        <v>0</v>
      </c>
      <c r="AB23" s="285" t="e">
        <f>MOR_HAB!E22</f>
        <v>#DIV/0!</v>
      </c>
      <c r="AC23" s="285">
        <f>MOR_VEIC!E22</f>
        <v>0</v>
      </c>
      <c r="AD23" s="285" t="e">
        <f>IND_MOT!E22</f>
        <v>#DIV/0!</v>
      </c>
      <c r="AE23" s="284" t="e">
        <f>#REF!</f>
        <v>#REF!</v>
      </c>
      <c r="AF23" s="293" t="e">
        <f>#REF!</f>
        <v>#REF!</v>
      </c>
      <c r="AH23" s="292" t="e">
        <f>INDICE!G23</f>
        <v>#DIV/0!</v>
      </c>
      <c r="AI23" s="285">
        <f>MOR!BE23</f>
        <v>0</v>
      </c>
      <c r="AJ23" s="285" t="e">
        <f>MOR_HAB!F22</f>
        <v>#DIV/0!</v>
      </c>
      <c r="AK23" s="285" t="e">
        <f>MOR_VEIC!F22</f>
        <v>#DIV/0!</v>
      </c>
      <c r="AL23" s="285" t="e">
        <f>IND_MOT!F22</f>
        <v>#DIV/0!</v>
      </c>
      <c r="AM23" s="284" t="e">
        <f>#REF!</f>
        <v>#REF!</v>
      </c>
      <c r="AN23" s="293" t="e">
        <f>#REF!</f>
        <v>#REF!</v>
      </c>
    </row>
    <row r="24" spans="1:40">
      <c r="A24" s="185" t="s">
        <v>26</v>
      </c>
      <c r="B24" s="294">
        <f>INDICE!C24</f>
        <v>37.602325145225912</v>
      </c>
      <c r="C24" s="287">
        <f>MOR!BA24</f>
        <v>755</v>
      </c>
      <c r="D24" s="287">
        <f>MOR_HAB!B23</f>
        <v>3.5665711849108437</v>
      </c>
      <c r="E24" s="287">
        <f>MOR_VEIC!B23</f>
        <v>6.67708468754339</v>
      </c>
      <c r="F24" s="287">
        <f>IND_MOT!B23</f>
        <v>5.3415095836129703E-2</v>
      </c>
      <c r="G24" s="286" t="e">
        <f>#REF!</f>
        <v>#REF!</v>
      </c>
      <c r="H24" s="295" t="e">
        <f>#REF!</f>
        <v>#REF!</v>
      </c>
      <c r="J24" s="294">
        <f>INDICE!D24</f>
        <v>38.914485023540358</v>
      </c>
      <c r="K24" s="287">
        <f>MOR!BB24</f>
        <v>757</v>
      </c>
      <c r="L24" s="287">
        <f>MOR_HAB!C23</f>
        <v>3.555214739197055</v>
      </c>
      <c r="M24" s="287">
        <f>MOR_VEIC!C23</f>
        <v>3.8467343156649489</v>
      </c>
      <c r="N24" s="287">
        <f>IND_MOT!C23</f>
        <v>9.2421634754426718E-2</v>
      </c>
      <c r="O24" s="286" t="e">
        <f>#REF!</f>
        <v>#REF!</v>
      </c>
      <c r="P24" s="295" t="e">
        <f>#REF!</f>
        <v>#REF!</v>
      </c>
      <c r="R24" s="294">
        <f>INDICE!E24</f>
        <v>33.704470854050996</v>
      </c>
      <c r="S24" s="287">
        <f>MOR!BC24</f>
        <v>802</v>
      </c>
      <c r="T24" s="287">
        <f>MOR_HAB!D23</f>
        <v>3.7455767050908975</v>
      </c>
      <c r="U24" s="287">
        <f>MOR_VEIC!D23</f>
        <v>3.9290613364687439</v>
      </c>
      <c r="V24" s="287">
        <f>IND_MOT!D23</f>
        <v>9.5330064469221196E-2</v>
      </c>
      <c r="W24" s="286" t="e">
        <f>#REF!</f>
        <v>#REF!</v>
      </c>
      <c r="X24" s="295" t="e">
        <f>#REF!</f>
        <v>#REF!</v>
      </c>
      <c r="Z24" s="294" t="e">
        <f>INDICE!F24</f>
        <v>#DIV/0!</v>
      </c>
      <c r="AA24" s="287">
        <f>MOR!BD24</f>
        <v>0</v>
      </c>
      <c r="AB24" s="287" t="e">
        <f>MOR_HAB!E23</f>
        <v>#DIV/0!</v>
      </c>
      <c r="AC24" s="287">
        <f>MOR_VEIC!E23</f>
        <v>0</v>
      </c>
      <c r="AD24" s="287" t="e">
        <f>IND_MOT!E23</f>
        <v>#DIV/0!</v>
      </c>
      <c r="AE24" s="286" t="e">
        <f>#REF!</f>
        <v>#REF!</v>
      </c>
      <c r="AF24" s="295" t="e">
        <f>#REF!</f>
        <v>#REF!</v>
      </c>
      <c r="AH24" s="294" t="e">
        <f>INDICE!G24</f>
        <v>#DIV/0!</v>
      </c>
      <c r="AI24" s="287">
        <f>MOR!BE24</f>
        <v>0</v>
      </c>
      <c r="AJ24" s="287" t="e">
        <f>MOR_HAB!F23</f>
        <v>#DIV/0!</v>
      </c>
      <c r="AK24" s="287" t="e">
        <f>MOR_VEIC!F23</f>
        <v>#DIV/0!</v>
      </c>
      <c r="AL24" s="287" t="e">
        <f>IND_MOT!F23</f>
        <v>#DIV/0!</v>
      </c>
      <c r="AM24" s="286" t="e">
        <f>#REF!</f>
        <v>#REF!</v>
      </c>
      <c r="AN24" s="295" t="e">
        <f>#REF!</f>
        <v>#REF!</v>
      </c>
    </row>
    <row r="25" spans="1:40">
      <c r="A25" s="185" t="s">
        <v>58</v>
      </c>
      <c r="B25" s="294">
        <f>INDICE!C25</f>
        <v>29.166243174263506</v>
      </c>
      <c r="C25" s="287">
        <f>MOR!BA25</f>
        <v>3171</v>
      </c>
      <c r="D25" s="287">
        <f>MOR_HAB!B24</f>
        <v>78.907095666455149</v>
      </c>
      <c r="E25" s="287">
        <f>MOR_VEIC!B24</f>
        <v>5.0846870584371811</v>
      </c>
      <c r="F25" s="287">
        <f>IND_MOT!B24</f>
        <v>1.5518574645714356</v>
      </c>
      <c r="G25" s="286" t="e">
        <f>#REF!</f>
        <v>#REF!</v>
      </c>
      <c r="H25" s="295" t="e">
        <f>#REF!</f>
        <v>#REF!</v>
      </c>
      <c r="J25" s="294">
        <f>INDICE!D25</f>
        <v>28.759804291809182</v>
      </c>
      <c r="K25" s="287">
        <f>MOR!BB25</f>
        <v>2974</v>
      </c>
      <c r="L25" s="287">
        <f>MOR_HAB!C24</f>
        <v>73.17819752306319</v>
      </c>
      <c r="M25" s="287">
        <f>MOR_VEIC!C24</f>
        <v>2.5848150027738526</v>
      </c>
      <c r="N25" s="287">
        <f>IND_MOT!C24</f>
        <v>2.8310806554640542</v>
      </c>
      <c r="O25" s="286" t="e">
        <f>#REF!</f>
        <v>#REF!</v>
      </c>
      <c r="P25" s="295" t="e">
        <f>#REF!</f>
        <v>#REF!</v>
      </c>
      <c r="R25" s="294">
        <f>INDICE!E25</f>
        <v>27.818665071285992</v>
      </c>
      <c r="S25" s="287">
        <f>MOR!BC25</f>
        <v>3221</v>
      </c>
      <c r="T25" s="287">
        <f>MOR_HAB!D24</f>
        <v>78.398289598073077</v>
      </c>
      <c r="U25" s="287">
        <f>MOR_VEIC!D24</f>
        <v>2.7157155872631673</v>
      </c>
      <c r="V25" s="287">
        <f>IND_MOT!D24</f>
        <v>2.8868372654988135</v>
      </c>
      <c r="W25" s="286" t="e">
        <f>#REF!</f>
        <v>#REF!</v>
      </c>
      <c r="X25" s="295" t="e">
        <f>#REF!</f>
        <v>#REF!</v>
      </c>
      <c r="Z25" s="294" t="e">
        <f>INDICE!F25</f>
        <v>#DIV/0!</v>
      </c>
      <c r="AA25" s="287">
        <f>MOR!BD25</f>
        <v>0</v>
      </c>
      <c r="AB25" s="287" t="e">
        <f>MOR_HAB!E24</f>
        <v>#DIV/0!</v>
      </c>
      <c r="AC25" s="287">
        <f>MOR_VEIC!E24</f>
        <v>0</v>
      </c>
      <c r="AD25" s="287" t="e">
        <f>IND_MOT!E24</f>
        <v>#DIV/0!</v>
      </c>
      <c r="AE25" s="286" t="e">
        <f>#REF!</f>
        <v>#REF!</v>
      </c>
      <c r="AF25" s="295" t="e">
        <f>#REF!</f>
        <v>#REF!</v>
      </c>
      <c r="AH25" s="294" t="e">
        <f>INDICE!G25</f>
        <v>#DIV/0!</v>
      </c>
      <c r="AI25" s="287">
        <f>MOR!BE25</f>
        <v>0</v>
      </c>
      <c r="AJ25" s="287" t="e">
        <f>MOR_HAB!F24</f>
        <v>#DIV/0!</v>
      </c>
      <c r="AK25" s="287" t="e">
        <f>MOR_VEIC!F24</f>
        <v>#DIV/0!</v>
      </c>
      <c r="AL25" s="287" t="e">
        <f>IND_MOT!F24</f>
        <v>#DIV/0!</v>
      </c>
      <c r="AM25" s="286" t="e">
        <f>#REF!</f>
        <v>#REF!</v>
      </c>
      <c r="AN25" s="295" t="e">
        <f>#REF!</f>
        <v>#REF!</v>
      </c>
    </row>
    <row r="26" spans="1:40">
      <c r="A26" s="185" t="s">
        <v>12</v>
      </c>
      <c r="B26" s="294">
        <f>INDICE!C26</f>
        <v>22.168273303718312</v>
      </c>
      <c r="C26" s="287">
        <f>MOR!BA26</f>
        <v>1473</v>
      </c>
      <c r="D26" s="287">
        <f>MOR_HAB!B25</f>
        <v>8.5317397225116824</v>
      </c>
      <c r="E26" s="287">
        <f>MOR_VEIC!B25</f>
        <v>3.5793302788742971</v>
      </c>
      <c r="F26" s="287">
        <f>IND_MOT!B25</f>
        <v>0.23836134298271358</v>
      </c>
      <c r="G26" s="286" t="e">
        <f>#REF!</f>
        <v>#REF!</v>
      </c>
      <c r="H26" s="295" t="e">
        <f>#REF!</f>
        <v>#REF!</v>
      </c>
      <c r="J26" s="294">
        <f>INDICE!D26</f>
        <v>28.825289547843244</v>
      </c>
      <c r="K26" s="287">
        <f>MOR!BB26</f>
        <v>1758</v>
      </c>
      <c r="L26" s="287">
        <f>MOR_HAB!C25</f>
        <v>10.123119125330261</v>
      </c>
      <c r="M26" s="287">
        <f>MOR_VEIC!C25</f>
        <v>2.5654151682287778</v>
      </c>
      <c r="N26" s="287">
        <f>IND_MOT!C25</f>
        <v>0.39459964417063526</v>
      </c>
      <c r="O26" s="286" t="e">
        <f>#REF!</f>
        <v>#REF!</v>
      </c>
      <c r="P26" s="295" t="e">
        <f>#REF!</f>
        <v>#REF!</v>
      </c>
      <c r="R26" s="294">
        <f>INDICE!E26</f>
        <v>28.747034922459605</v>
      </c>
      <c r="S26" s="287">
        <f>MOR!BC26</f>
        <v>1823</v>
      </c>
      <c r="T26" s="287">
        <f>MOR_HAB!D25</f>
        <v>10.439005714196057</v>
      </c>
      <c r="U26" s="287">
        <f>MOR_VEIC!D25</f>
        <v>2.5862921409207171</v>
      </c>
      <c r="V26" s="287">
        <f>IND_MOT!D25</f>
        <v>0.40362825022852145</v>
      </c>
      <c r="W26" s="286" t="e">
        <f>#REF!</f>
        <v>#REF!</v>
      </c>
      <c r="X26" s="295" t="e">
        <f>#REF!</f>
        <v>#REF!</v>
      </c>
      <c r="Z26" s="294" t="e">
        <f>INDICE!F26</f>
        <v>#DIV/0!</v>
      </c>
      <c r="AA26" s="287">
        <f>MOR!BD26</f>
        <v>0</v>
      </c>
      <c r="AB26" s="287" t="e">
        <f>MOR_HAB!E25</f>
        <v>#DIV/0!</v>
      </c>
      <c r="AC26" s="287">
        <f>MOR_VEIC!E25</f>
        <v>0</v>
      </c>
      <c r="AD26" s="287" t="e">
        <f>IND_MOT!E25</f>
        <v>#DIV/0!</v>
      </c>
      <c r="AE26" s="286" t="e">
        <f>#REF!</f>
        <v>#REF!</v>
      </c>
      <c r="AF26" s="295" t="e">
        <f>#REF!</f>
        <v>#REF!</v>
      </c>
      <c r="AH26" s="294" t="e">
        <f>INDICE!G26</f>
        <v>#DIV/0!</v>
      </c>
      <c r="AI26" s="287">
        <f>MOR!BE26</f>
        <v>0</v>
      </c>
      <c r="AJ26" s="287" t="e">
        <f>MOR_HAB!F25</f>
        <v>#DIV/0!</v>
      </c>
      <c r="AK26" s="287" t="e">
        <f>MOR_VEIC!F25</f>
        <v>#DIV/0!</v>
      </c>
      <c r="AL26" s="287" t="e">
        <f>IND_MOT!F25</f>
        <v>#DIV/0!</v>
      </c>
      <c r="AM26" s="286" t="e">
        <f>#REF!</f>
        <v>#REF!</v>
      </c>
      <c r="AN26" s="295" t="e">
        <f>#REF!</f>
        <v>#REF!</v>
      </c>
    </row>
    <row r="27" spans="1:40">
      <c r="A27" s="185" t="s">
        <v>59</v>
      </c>
      <c r="B27" s="294">
        <f>INDICE!C27</f>
        <v>17.638489508527183</v>
      </c>
      <c r="C27" s="287">
        <f>MOR!BA27</f>
        <v>4916</v>
      </c>
      <c r="D27" s="287">
        <f>MOR_HAB!B26</f>
        <v>10.705796629194127</v>
      </c>
      <c r="E27" s="287">
        <f>MOR_VEIC!B26</f>
        <v>2.6234475911644037</v>
      </c>
      <c r="F27" s="287">
        <f>IND_MOT!B26</f>
        <v>0.40808120830202732</v>
      </c>
      <c r="G27" s="286" t="e">
        <f>#REF!</f>
        <v>#REF!</v>
      </c>
      <c r="H27" s="295" t="e">
        <f>#REF!</f>
        <v>#REF!</v>
      </c>
      <c r="J27" s="294">
        <f>INDICE!D27</f>
        <v>19.833509457461204</v>
      </c>
      <c r="K27" s="287">
        <f>MOR!BB27</f>
        <v>4974</v>
      </c>
      <c r="L27" s="287">
        <f>MOR_HAB!C26</f>
        <v>10.745456193978859</v>
      </c>
      <c r="M27" s="287">
        <f>MOR_VEIC!C26</f>
        <v>1.6804066543562972</v>
      </c>
      <c r="N27" s="287">
        <f>IND_MOT!C26</f>
        <v>0.63945570354189374</v>
      </c>
      <c r="O27" s="286" t="e">
        <f>#REF!</f>
        <v>#REF!</v>
      </c>
      <c r="P27" s="295" t="e">
        <f>#REF!</f>
        <v>#REF!</v>
      </c>
      <c r="R27" s="294">
        <f>INDICE!E27</f>
        <v>19.156555857675723</v>
      </c>
      <c r="S27" s="287">
        <f>MOR!BC27</f>
        <v>5141</v>
      </c>
      <c r="T27" s="287">
        <f>MOR_HAB!D26</f>
        <v>11.020569471689205</v>
      </c>
      <c r="U27" s="287">
        <f>MOR_VEIC!D26</f>
        <v>1.693786971282552</v>
      </c>
      <c r="V27" s="287">
        <f>IND_MOT!D26</f>
        <v>0.65064672585976524</v>
      </c>
      <c r="W27" s="286" t="e">
        <f>#REF!</f>
        <v>#REF!</v>
      </c>
      <c r="X27" s="295" t="e">
        <f>#REF!</f>
        <v>#REF!</v>
      </c>
      <c r="Z27" s="294" t="e">
        <f>INDICE!F27</f>
        <v>#DIV/0!</v>
      </c>
      <c r="AA27" s="287">
        <f>MOR!BD27</f>
        <v>0</v>
      </c>
      <c r="AB27" s="287" t="e">
        <f>MOR_HAB!E26</f>
        <v>#DIV/0!</v>
      </c>
      <c r="AC27" s="287">
        <f>MOR_VEIC!E26</f>
        <v>0</v>
      </c>
      <c r="AD27" s="287" t="e">
        <f>IND_MOT!E26</f>
        <v>#DIV/0!</v>
      </c>
      <c r="AE27" s="286" t="e">
        <f>#REF!</f>
        <v>#REF!</v>
      </c>
      <c r="AF27" s="295" t="e">
        <f>#REF!</f>
        <v>#REF!</v>
      </c>
      <c r="AH27" s="294" t="e">
        <f>INDICE!G27</f>
        <v>#DIV/0!</v>
      </c>
      <c r="AI27" s="287">
        <f>MOR!BE27</f>
        <v>0</v>
      </c>
      <c r="AJ27" s="287" t="e">
        <f>MOR_HAB!F26</f>
        <v>#DIV/0!</v>
      </c>
      <c r="AK27" s="287" t="e">
        <f>MOR_VEIC!F26</f>
        <v>#DIV/0!</v>
      </c>
      <c r="AL27" s="287" t="e">
        <f>IND_MOT!F26</f>
        <v>#DIV/0!</v>
      </c>
      <c r="AM27" s="286" t="e">
        <f>#REF!</f>
        <v>#REF!</v>
      </c>
      <c r="AN27" s="295" t="e">
        <f>#REF!</f>
        <v>#REF!</v>
      </c>
    </row>
    <row r="28" spans="1:40">
      <c r="A28" s="192" t="s">
        <v>60</v>
      </c>
      <c r="B28" s="292">
        <f>INDICE!C28</f>
        <v>27.635408748479502</v>
      </c>
      <c r="C28" s="285">
        <f>MOR!BA28</f>
        <v>5369</v>
      </c>
      <c r="D28" s="285">
        <f>MOR_HAB!B27</f>
        <v>17.911005023221257</v>
      </c>
      <c r="E28" s="285">
        <f>MOR_VEIC!B27</f>
        <v>2.7719046681631543</v>
      </c>
      <c r="F28" s="285">
        <f>IND_MOT!B27</f>
        <v>0.64616237451954872</v>
      </c>
      <c r="G28" s="284" t="e">
        <f>#REF!</f>
        <v>#REF!</v>
      </c>
      <c r="H28" s="293" t="e">
        <f>#REF!</f>
        <v>#REF!</v>
      </c>
      <c r="J28" s="292">
        <f>INDICE!D28</f>
        <v>28.920527998441358</v>
      </c>
      <c r="K28" s="285">
        <f>MOR!BB28</f>
        <v>5212</v>
      </c>
      <c r="L28" s="285">
        <f>MOR_HAB!C27</f>
        <v>17.26267098100957</v>
      </c>
      <c r="M28" s="285">
        <f>MOR_VEIC!C27</f>
        <v>2.6068931215834543</v>
      </c>
      <c r="N28" s="285">
        <f>IND_MOT!C27</f>
        <v>0.66219327666659544</v>
      </c>
      <c r="O28" s="284" t="e">
        <f>#REF!</f>
        <v>#REF!</v>
      </c>
      <c r="P28" s="293" t="e">
        <f>#REF!</f>
        <v>#REF!</v>
      </c>
      <c r="R28" s="292">
        <f>INDICE!E28</f>
        <v>27.542161825250584</v>
      </c>
      <c r="S28" s="285">
        <f>MOR!BC28</f>
        <v>5613</v>
      </c>
      <c r="T28" s="285">
        <f>MOR_HAB!D27</f>
        <v>18.46224467674412</v>
      </c>
      <c r="U28" s="285">
        <f>MOR_VEIC!D27</f>
        <v>2.7241224023469095</v>
      </c>
      <c r="V28" s="285">
        <f>IND_MOT!D27</f>
        <v>0.67773183249175473</v>
      </c>
      <c r="W28" s="284" t="e">
        <f>#REF!</f>
        <v>#REF!</v>
      </c>
      <c r="X28" s="293" t="e">
        <f>#REF!</f>
        <v>#REF!</v>
      </c>
      <c r="Z28" s="292" t="e">
        <f>INDICE!F28</f>
        <v>#DIV/0!</v>
      </c>
      <c r="AA28" s="285">
        <f>MOR!BD28</f>
        <v>0</v>
      </c>
      <c r="AB28" s="285" t="e">
        <f>MOR_HAB!E27</f>
        <v>#DIV/0!</v>
      </c>
      <c r="AC28" s="285">
        <f>MOR_VEIC!E27</f>
        <v>0</v>
      </c>
      <c r="AD28" s="285" t="e">
        <f>IND_MOT!E27</f>
        <v>#DIV/0!</v>
      </c>
      <c r="AE28" s="284" t="e">
        <f>#REF!</f>
        <v>#REF!</v>
      </c>
      <c r="AF28" s="293" t="e">
        <f>#REF!</f>
        <v>#REF!</v>
      </c>
      <c r="AH28" s="292" t="e">
        <f>INDICE!G28</f>
        <v>#DIV/0!</v>
      </c>
      <c r="AI28" s="285">
        <f>MOR!BE28</f>
        <v>0</v>
      </c>
      <c r="AJ28" s="285" t="e">
        <f>MOR_HAB!F27</f>
        <v>#DIV/0!</v>
      </c>
      <c r="AK28" s="285" t="e">
        <f>MOR_VEIC!F27</f>
        <v>#DIV/0!</v>
      </c>
      <c r="AL28" s="285" t="e">
        <f>IND_MOT!F27</f>
        <v>#DIV/0!</v>
      </c>
      <c r="AM28" s="284" t="e">
        <f>#REF!</f>
        <v>#REF!</v>
      </c>
      <c r="AN28" s="293" t="e">
        <f>#REF!</f>
        <v>#REF!</v>
      </c>
    </row>
    <row r="29" spans="1:40">
      <c r="A29" s="185" t="s">
        <v>22</v>
      </c>
      <c r="B29" s="294">
        <f>INDICE!C29</f>
        <v>31.536498269446724</v>
      </c>
      <c r="C29" s="287">
        <f>MOR!BA29</f>
        <v>2375</v>
      </c>
      <c r="D29" s="287">
        <f>MOR_HAB!B28</f>
        <v>20.771461708313229</v>
      </c>
      <c r="E29" s="287">
        <f>MOR_VEIC!B28</f>
        <v>5.1312531341154015</v>
      </c>
      <c r="F29" s="287">
        <f>IND_MOT!B28</f>
        <v>0.40480290419143611</v>
      </c>
      <c r="G29" s="286" t="e">
        <f>#REF!</f>
        <v>#REF!</v>
      </c>
      <c r="H29" s="295" t="e">
        <f>#REF!</f>
        <v>#REF!</v>
      </c>
      <c r="J29" s="294">
        <f>INDICE!D29</f>
        <v>33.410584302774375</v>
      </c>
      <c r="K29" s="287">
        <f>MOR!BB29</f>
        <v>2384</v>
      </c>
      <c r="L29" s="287">
        <f>MOR_HAB!C28</f>
        <v>20.700122603075148</v>
      </c>
      <c r="M29" s="287">
        <f>MOR_VEIC!C28</f>
        <v>3.1184616461265477</v>
      </c>
      <c r="N29" s="287">
        <f>IND_MOT!C28</f>
        <v>0.66379275912489888</v>
      </c>
      <c r="O29" s="286" t="e">
        <f>#REF!</f>
        <v>#REF!</v>
      </c>
      <c r="P29" s="295" t="e">
        <f>#REF!</f>
        <v>#REF!</v>
      </c>
      <c r="R29" s="294">
        <f>INDICE!E29</f>
        <v>31.315751975248126</v>
      </c>
      <c r="S29" s="287">
        <f>MOR!BC29</f>
        <v>2602</v>
      </c>
      <c r="T29" s="287">
        <f>MOR_HAB!D28</f>
        <v>22.435900752266612</v>
      </c>
      <c r="U29" s="287">
        <f>MOR_VEIC!D28</f>
        <v>3.3001856195870203</v>
      </c>
      <c r="V29" s="287">
        <f>IND_MOT!D28</f>
        <v>0.67983754062519075</v>
      </c>
      <c r="W29" s="286" t="e">
        <f>#REF!</f>
        <v>#REF!</v>
      </c>
      <c r="X29" s="295" t="e">
        <f>#REF!</f>
        <v>#REF!</v>
      </c>
      <c r="Z29" s="294" t="e">
        <f>INDICE!F29</f>
        <v>#DIV/0!</v>
      </c>
      <c r="AA29" s="287">
        <f>MOR!BD29</f>
        <v>0</v>
      </c>
      <c r="AB29" s="287" t="e">
        <f>MOR_HAB!E28</f>
        <v>#DIV/0!</v>
      </c>
      <c r="AC29" s="287">
        <f>MOR_VEIC!E28</f>
        <v>0</v>
      </c>
      <c r="AD29" s="287" t="e">
        <f>IND_MOT!E28</f>
        <v>#DIV/0!</v>
      </c>
      <c r="AE29" s="286" t="e">
        <f>#REF!</f>
        <v>#REF!</v>
      </c>
      <c r="AF29" s="295" t="e">
        <f>#REF!</f>
        <v>#REF!</v>
      </c>
      <c r="AH29" s="294" t="e">
        <f>INDICE!G29</f>
        <v>#DIV/0!</v>
      </c>
      <c r="AI29" s="287">
        <f>MOR!BE29</f>
        <v>0</v>
      </c>
      <c r="AJ29" s="287" t="e">
        <f>MOR_HAB!F28</f>
        <v>#DIV/0!</v>
      </c>
      <c r="AK29" s="287" t="e">
        <f>MOR_VEIC!F28</f>
        <v>#DIV/0!</v>
      </c>
      <c r="AL29" s="287" t="e">
        <f>IND_MOT!F28</f>
        <v>#DIV/0!</v>
      </c>
      <c r="AM29" s="286" t="e">
        <f>#REF!</f>
        <v>#REF!</v>
      </c>
      <c r="AN29" s="295" t="e">
        <f>#REF!</f>
        <v>#REF!</v>
      </c>
    </row>
    <row r="30" spans="1:40">
      <c r="A30" s="185" t="s">
        <v>61</v>
      </c>
      <c r="B30" s="294">
        <f>INDICE!C30</f>
        <v>24.784381565566807</v>
      </c>
      <c r="C30" s="287">
        <f>MOR!BA30</f>
        <v>1583</v>
      </c>
      <c r="D30" s="287">
        <f>MOR_HAB!B29</f>
        <v>22.094163846857715</v>
      </c>
      <c r="E30" s="287">
        <f>MOR_VEIC!B29</f>
        <v>3.6482892450368976</v>
      </c>
      <c r="F30" s="287">
        <f>IND_MOT!B29</f>
        <v>0.60560340375737565</v>
      </c>
      <c r="G30" s="286" t="e">
        <f>#REF!</f>
        <v>#REF!</v>
      </c>
      <c r="H30" s="295" t="e">
        <f>#REF!</f>
        <v>#REF!</v>
      </c>
      <c r="J30" s="294">
        <f>INDICE!D30</f>
        <v>25.56112435240227</v>
      </c>
      <c r="K30" s="287">
        <f>MOR!BB30</f>
        <v>1477</v>
      </c>
      <c r="L30" s="287">
        <f>MOR_HAB!C29</f>
        <v>20.365385628297656</v>
      </c>
      <c r="M30" s="287">
        <f>MOR_VEIC!C29</f>
        <v>2.0829290636437072</v>
      </c>
      <c r="N30" s="287">
        <f>IND_MOT!C29</f>
        <v>0.97772823778607709</v>
      </c>
      <c r="O30" s="286" t="e">
        <f>#REF!</f>
        <v>#REF!</v>
      </c>
      <c r="P30" s="295" t="e">
        <f>#REF!</f>
        <v>#REF!</v>
      </c>
      <c r="R30" s="294">
        <f>INDICE!E30</f>
        <v>26.209476855496728</v>
      </c>
      <c r="S30" s="287">
        <f>MOR!BC30</f>
        <v>1633</v>
      </c>
      <c r="T30" s="287">
        <f>MOR_HAB!D29</f>
        <v>22.252585789986554</v>
      </c>
      <c r="U30" s="287">
        <f>MOR_VEIC!D29</f>
        <v>2.2447321648262979</v>
      </c>
      <c r="V30" s="287">
        <f>IND_MOT!D29</f>
        <v>0.99132476197704888</v>
      </c>
      <c r="W30" s="286" t="e">
        <f>#REF!</f>
        <v>#REF!</v>
      </c>
      <c r="X30" s="295" t="e">
        <f>#REF!</f>
        <v>#REF!</v>
      </c>
      <c r="Z30" s="294" t="e">
        <f>INDICE!F30</f>
        <v>#DIV/0!</v>
      </c>
      <c r="AA30" s="287">
        <f>MOR!BD30</f>
        <v>0</v>
      </c>
      <c r="AB30" s="287" t="e">
        <f>MOR_HAB!E29</f>
        <v>#DIV/0!</v>
      </c>
      <c r="AC30" s="287">
        <f>MOR_VEIC!E29</f>
        <v>0</v>
      </c>
      <c r="AD30" s="287" t="e">
        <f>IND_MOT!E29</f>
        <v>#DIV/0!</v>
      </c>
      <c r="AE30" s="286" t="e">
        <f>#REF!</f>
        <v>#REF!</v>
      </c>
      <c r="AF30" s="295" t="e">
        <f>#REF!</f>
        <v>#REF!</v>
      </c>
      <c r="AH30" s="294" t="e">
        <f>INDICE!G30</f>
        <v>#DIV/0!</v>
      </c>
      <c r="AI30" s="287">
        <f>MOR!BE30</f>
        <v>0</v>
      </c>
      <c r="AJ30" s="287" t="e">
        <f>MOR_HAB!F29</f>
        <v>#DIV/0!</v>
      </c>
      <c r="AK30" s="287" t="e">
        <f>MOR_VEIC!F29</f>
        <v>#DIV/0!</v>
      </c>
      <c r="AL30" s="287" t="e">
        <f>IND_MOT!F29</f>
        <v>#DIV/0!</v>
      </c>
      <c r="AM30" s="286" t="e">
        <f>#REF!</f>
        <v>#REF!</v>
      </c>
      <c r="AN30" s="295" t="e">
        <f>#REF!</f>
        <v>#REF!</v>
      </c>
    </row>
    <row r="31" spans="1:40">
      <c r="A31" s="185" t="s">
        <v>14</v>
      </c>
      <c r="B31" s="294">
        <f>INDICE!C31</f>
        <v>25.466149569000443</v>
      </c>
      <c r="C31" s="287">
        <f>MOR!BA31</f>
        <v>1411</v>
      </c>
      <c r="D31" s="287">
        <f>MOR_HAB!B30</f>
        <v>12.401954463644474</v>
      </c>
      <c r="E31" s="287">
        <f>MOR_VEIC!B30</f>
        <v>4.6125144610991118</v>
      </c>
      <c r="F31" s="287">
        <f>IND_MOT!B30</f>
        <v>0.2688762185623419</v>
      </c>
      <c r="G31" s="286" t="e">
        <f>#REF!</f>
        <v>#REF!</v>
      </c>
      <c r="H31" s="295" t="e">
        <f>#REF!</f>
        <v>#REF!</v>
      </c>
      <c r="J31" s="294">
        <f>INDICE!D31</f>
        <v>26.289312562384119</v>
      </c>
      <c r="K31" s="287">
        <f>MOR!BB31</f>
        <v>1351</v>
      </c>
      <c r="L31" s="287">
        <f>MOR_HAB!C30</f>
        <v>11.827043625157829</v>
      </c>
      <c r="M31" s="287">
        <f>MOR_VEIC!C30</f>
        <v>2.5697225061090352</v>
      </c>
      <c r="N31" s="287">
        <f>IND_MOT!C30</f>
        <v>0.46024594472909985</v>
      </c>
      <c r="O31" s="286" t="e">
        <f>#REF!</f>
        <v>#REF!</v>
      </c>
      <c r="P31" s="295" t="e">
        <f>#REF!</f>
        <v>#REF!</v>
      </c>
      <c r="R31" s="294">
        <f>INDICE!E31</f>
        <v>23.481713411121273</v>
      </c>
      <c r="S31" s="287">
        <f>MOR!BC31</f>
        <v>1378</v>
      </c>
      <c r="T31" s="287">
        <f>MOR_HAB!D30</f>
        <v>12.017480288454411</v>
      </c>
      <c r="U31" s="287">
        <f>MOR_VEIC!D30</f>
        <v>2.5304898315810274</v>
      </c>
      <c r="V31" s="287">
        <f>IND_MOT!D30</f>
        <v>0.47490727441279607</v>
      </c>
      <c r="W31" s="286" t="e">
        <f>#REF!</f>
        <v>#REF!</v>
      </c>
      <c r="X31" s="295" t="e">
        <f>#REF!</f>
        <v>#REF!</v>
      </c>
      <c r="Z31" s="294" t="e">
        <f>INDICE!F31</f>
        <v>#DIV/0!</v>
      </c>
      <c r="AA31" s="287">
        <f>MOR!BD31</f>
        <v>0</v>
      </c>
      <c r="AB31" s="287" t="e">
        <f>MOR_HAB!E30</f>
        <v>#DIV/0!</v>
      </c>
      <c r="AC31" s="287">
        <f>MOR_VEIC!E30</f>
        <v>0</v>
      </c>
      <c r="AD31" s="287" t="e">
        <f>IND_MOT!E30</f>
        <v>#DIV/0!</v>
      </c>
      <c r="AE31" s="286" t="e">
        <f>#REF!</f>
        <v>#REF!</v>
      </c>
      <c r="AF31" s="295" t="e">
        <f>#REF!</f>
        <v>#REF!</v>
      </c>
      <c r="AH31" s="294" t="e">
        <f>INDICE!G31</f>
        <v>#DIV/0!</v>
      </c>
      <c r="AI31" s="287">
        <f>MOR!BE31</f>
        <v>0</v>
      </c>
      <c r="AJ31" s="287" t="e">
        <f>MOR_HAB!F30</f>
        <v>#DIV/0!</v>
      </c>
      <c r="AK31" s="287" t="e">
        <f>MOR_VEIC!F30</f>
        <v>#DIV/0!</v>
      </c>
      <c r="AL31" s="287" t="e">
        <f>IND_MOT!F30</f>
        <v>#DIV/0!</v>
      </c>
      <c r="AM31" s="286" t="e">
        <f>#REF!</f>
        <v>#REF!</v>
      </c>
      <c r="AN31" s="295" t="e">
        <f>#REF!</f>
        <v>#REF!</v>
      </c>
    </row>
    <row r="32" spans="1:40">
      <c r="A32" s="192" t="s">
        <v>62</v>
      </c>
      <c r="B32" s="292">
        <f>INDICE!C32</f>
        <v>30.07498630093696</v>
      </c>
      <c r="C32" s="285">
        <f>MOR!BA32</f>
        <v>3420</v>
      </c>
      <c r="D32" s="285">
        <f>MOR_HAB!B31</f>
        <v>20.985362157648666</v>
      </c>
      <c r="E32" s="285">
        <f>MOR_VEIC!B31</f>
        <v>3.7534011081971648</v>
      </c>
      <c r="F32" s="285">
        <f>IND_MOT!B31</f>
        <v>0.55910257264586272</v>
      </c>
      <c r="G32" s="284" t="e">
        <f>#REF!</f>
        <v>#REF!</v>
      </c>
      <c r="H32" s="293" t="e">
        <f>#REF!</f>
        <v>#REF!</v>
      </c>
      <c r="J32" s="292">
        <f>INDICE!D32</f>
        <v>33.389899894080209</v>
      </c>
      <c r="K32" s="285">
        <f>MOR!BB32</f>
        <v>3618</v>
      </c>
      <c r="L32" s="285">
        <f>MOR_HAB!C31</f>
        <v>21.921555851222557</v>
      </c>
      <c r="M32" s="285">
        <f>MOR_VEIC!C31</f>
        <v>3.8271369609401429</v>
      </c>
      <c r="N32" s="285">
        <f>IND_MOT!C31</f>
        <v>0.57279256203670037</v>
      </c>
      <c r="O32" s="284" t="e">
        <f>#REF!</f>
        <v>#REF!</v>
      </c>
      <c r="P32" s="293" t="e">
        <f>#REF!</f>
        <v>#REF!</v>
      </c>
      <c r="R32" s="292">
        <f>INDICE!E32</f>
        <v>29.472281841428369</v>
      </c>
      <c r="S32" s="285">
        <f>MOR!BC32</f>
        <v>3854</v>
      </c>
      <c r="T32" s="285">
        <f>MOR_HAB!D31</f>
        <v>23.06771109409663</v>
      </c>
      <c r="U32" s="285">
        <f>MOR_VEIC!D31</f>
        <v>3.9310277016074577</v>
      </c>
      <c r="V32" s="285">
        <f>IND_MOT!D31</f>
        <v>0.58681120676569865</v>
      </c>
      <c r="W32" s="284" t="e">
        <f>#REF!</f>
        <v>#REF!</v>
      </c>
      <c r="X32" s="293" t="e">
        <f>#REF!</f>
        <v>#REF!</v>
      </c>
      <c r="Z32" s="292" t="e">
        <f>INDICE!F32</f>
        <v>#DIV/0!</v>
      </c>
      <c r="AA32" s="285">
        <f>MOR!BD32</f>
        <v>0</v>
      </c>
      <c r="AB32" s="285" t="e">
        <f>MOR_HAB!E31</f>
        <v>#DIV/0!</v>
      </c>
      <c r="AC32" s="285">
        <f>MOR_VEIC!E31</f>
        <v>0</v>
      </c>
      <c r="AD32" s="285" t="e">
        <f>IND_MOT!E31</f>
        <v>#DIV/0!</v>
      </c>
      <c r="AE32" s="284" t="e">
        <f>#REF!</f>
        <v>#REF!</v>
      </c>
      <c r="AF32" s="293" t="e">
        <f>#REF!</f>
        <v>#REF!</v>
      </c>
      <c r="AH32" s="292" t="e">
        <f>INDICE!G32</f>
        <v>#DIV/0!</v>
      </c>
      <c r="AI32" s="285">
        <f>MOR!BE32</f>
        <v>0</v>
      </c>
      <c r="AJ32" s="285" t="e">
        <f>MOR_HAB!F31</f>
        <v>#DIV/0!</v>
      </c>
      <c r="AK32" s="285" t="e">
        <f>MOR_VEIC!F31</f>
        <v>#DIV/0!</v>
      </c>
      <c r="AL32" s="285" t="e">
        <f>IND_MOT!F31</f>
        <v>#DIV/0!</v>
      </c>
      <c r="AM32" s="284" t="e">
        <f>#REF!</f>
        <v>#REF!</v>
      </c>
      <c r="AN32" s="293" t="e">
        <f>#REF!</f>
        <v>#REF!</v>
      </c>
    </row>
    <row r="33" spans="1:40">
      <c r="A33" s="185" t="s">
        <v>11</v>
      </c>
      <c r="B33" s="294">
        <f>INDICE!C33</f>
        <v>18.039666437148895</v>
      </c>
      <c r="C33" s="287">
        <f>MOR!BA33</f>
        <v>336</v>
      </c>
      <c r="D33" s="287">
        <f>MOR_HAB!B32</f>
        <v>12.09074101128973</v>
      </c>
      <c r="E33" s="287">
        <f>MOR_VEIC!B32</f>
        <v>2.9736881698542361</v>
      </c>
      <c r="F33" s="287">
        <f>IND_MOT!B32</f>
        <v>0.40659074928768985</v>
      </c>
      <c r="G33" s="286" t="e">
        <f>#REF!</f>
        <v>#REF!</v>
      </c>
      <c r="H33" s="295" t="e">
        <f>#REF!</f>
        <v>#REF!</v>
      </c>
      <c r="J33" s="294">
        <f>INDICE!D33</f>
        <v>19.998969010147793</v>
      </c>
      <c r="K33" s="287">
        <f>MOR!BB33</f>
        <v>319</v>
      </c>
      <c r="L33" s="287">
        <f>MOR_HAB!C32</f>
        <v>11.35476191662686</v>
      </c>
      <c r="M33" s="287">
        <f>MOR_VEIC!C32</f>
        <v>1.7009350877314591</v>
      </c>
      <c r="N33" s="287">
        <f>IND_MOT!C32</f>
        <v>0.66755997912717124</v>
      </c>
      <c r="O33" s="286" t="e">
        <f>#REF!</f>
        <v>#REF!</v>
      </c>
      <c r="P33" s="295" t="e">
        <f>#REF!</f>
        <v>#REF!</v>
      </c>
      <c r="R33" s="294">
        <f>INDICE!E33</f>
        <v>19.252772876265734</v>
      </c>
      <c r="S33" s="287">
        <f>MOR!BC33</f>
        <v>306</v>
      </c>
      <c r="T33" s="287">
        <f>MOR_HAB!D32</f>
        <v>10.777729407140351</v>
      </c>
      <c r="U33" s="287">
        <f>MOR_VEIC!D32</f>
        <v>1.5924146939285286</v>
      </c>
      <c r="V33" s="287">
        <f>IND_MOT!D32</f>
        <v>0.67681675183186174</v>
      </c>
      <c r="W33" s="286" t="e">
        <f>#REF!</f>
        <v>#REF!</v>
      </c>
      <c r="X33" s="295" t="e">
        <f>#REF!</f>
        <v>#REF!</v>
      </c>
      <c r="Z33" s="294" t="e">
        <f>INDICE!F33</f>
        <v>#DIV/0!</v>
      </c>
      <c r="AA33" s="287">
        <f>MOR!BD33</f>
        <v>0</v>
      </c>
      <c r="AB33" s="287" t="e">
        <f>MOR_HAB!E32</f>
        <v>#DIV/0!</v>
      </c>
      <c r="AC33" s="287">
        <f>MOR_VEIC!E32</f>
        <v>0</v>
      </c>
      <c r="AD33" s="287" t="e">
        <f>IND_MOT!E32</f>
        <v>#DIV/0!</v>
      </c>
      <c r="AE33" s="286" t="e">
        <f>#REF!</f>
        <v>#REF!</v>
      </c>
      <c r="AF33" s="295" t="e">
        <f>#REF!</f>
        <v>#REF!</v>
      </c>
      <c r="AH33" s="294" t="e">
        <f>INDICE!G33</f>
        <v>#DIV/0!</v>
      </c>
      <c r="AI33" s="287">
        <f>MOR!BE33</f>
        <v>0</v>
      </c>
      <c r="AJ33" s="287" t="e">
        <f>MOR_HAB!F32</f>
        <v>#DIV/0!</v>
      </c>
      <c r="AK33" s="287" t="e">
        <f>MOR_VEIC!F32</f>
        <v>#DIV/0!</v>
      </c>
      <c r="AL33" s="287" t="e">
        <f>IND_MOT!F32</f>
        <v>#DIV/0!</v>
      </c>
      <c r="AM33" s="286" t="e">
        <f>#REF!</f>
        <v>#REF!</v>
      </c>
      <c r="AN33" s="295" t="e">
        <f>#REF!</f>
        <v>#REF!</v>
      </c>
    </row>
    <row r="34" spans="1:40">
      <c r="A34" s="185" t="s">
        <v>20</v>
      </c>
      <c r="B34" s="294">
        <f>INDICE!C34</f>
        <v>30.400723920744504</v>
      </c>
      <c r="C34" s="287">
        <f>MOR!BA34</f>
        <v>1462</v>
      </c>
      <c r="D34" s="287">
        <f>MOR_HAB!B33</f>
        <v>41.957648603831977</v>
      </c>
      <c r="E34" s="287">
        <f>MOR_VEIC!B33</f>
        <v>6.9519171742311165</v>
      </c>
      <c r="F34" s="287">
        <f>IND_MOT!B33</f>
        <v>0.6035406860046848</v>
      </c>
      <c r="G34" s="286" t="e">
        <f>#REF!</f>
        <v>#REF!</v>
      </c>
      <c r="H34" s="295" t="e">
        <f>#REF!</f>
        <v>#REF!</v>
      </c>
      <c r="J34" s="294">
        <f>INDICE!D34</f>
        <v>33.799965378408899</v>
      </c>
      <c r="K34" s="287">
        <f>MOR!BB34</f>
        <v>1553</v>
      </c>
      <c r="L34" s="287">
        <f>MOR_HAB!C33</f>
        <v>44.041494858517055</v>
      </c>
      <c r="M34" s="287">
        <f>MOR_VEIC!C33</f>
        <v>4.0389108620434966</v>
      </c>
      <c r="N34" s="287">
        <f>IND_MOT!C33</f>
        <v>1.0904299788442013</v>
      </c>
      <c r="O34" s="286" t="e">
        <f>#REF!</f>
        <v>#REF!</v>
      </c>
      <c r="P34" s="295" t="e">
        <f>#REF!</f>
        <v>#REF!</v>
      </c>
      <c r="R34" s="294">
        <f>INDICE!E34</f>
        <v>31.072914114395488</v>
      </c>
      <c r="S34" s="287">
        <f>MOR!BC34</f>
        <v>1668</v>
      </c>
      <c r="T34" s="287">
        <f>MOR_HAB!D33</f>
        <v>46.758917413323601</v>
      </c>
      <c r="U34" s="287">
        <f>MOR_VEIC!D33</f>
        <v>4.1831507802654597</v>
      </c>
      <c r="V34" s="287">
        <f>IND_MOT!D33</f>
        <v>1.1177918241416178</v>
      </c>
      <c r="W34" s="286" t="e">
        <f>#REF!</f>
        <v>#REF!</v>
      </c>
      <c r="X34" s="295" t="e">
        <f>#REF!</f>
        <v>#REF!</v>
      </c>
      <c r="Z34" s="294" t="e">
        <f>INDICE!F34</f>
        <v>#DIV/0!</v>
      </c>
      <c r="AA34" s="287">
        <f>MOR!BD34</f>
        <v>0</v>
      </c>
      <c r="AB34" s="287" t="e">
        <f>MOR_HAB!E33</f>
        <v>#DIV/0!</v>
      </c>
      <c r="AC34" s="287">
        <f>MOR_VEIC!E33</f>
        <v>0</v>
      </c>
      <c r="AD34" s="287" t="e">
        <f>IND_MOT!E33</f>
        <v>#DIV/0!</v>
      </c>
      <c r="AE34" s="286" t="e">
        <f>#REF!</f>
        <v>#REF!</v>
      </c>
      <c r="AF34" s="295" t="e">
        <f>#REF!</f>
        <v>#REF!</v>
      </c>
      <c r="AH34" s="294" t="e">
        <f>INDICE!G34</f>
        <v>#DIV/0!</v>
      </c>
      <c r="AI34" s="287">
        <f>MOR!BE34</f>
        <v>0</v>
      </c>
      <c r="AJ34" s="287" t="e">
        <f>MOR_HAB!F33</f>
        <v>#DIV/0!</v>
      </c>
      <c r="AK34" s="287" t="e">
        <f>MOR_VEIC!F33</f>
        <v>#DIV/0!</v>
      </c>
      <c r="AL34" s="287" t="e">
        <f>IND_MOT!F33</f>
        <v>#DIV/0!</v>
      </c>
      <c r="AM34" s="286" t="e">
        <f>#REF!</f>
        <v>#REF!</v>
      </c>
      <c r="AN34" s="295" t="e">
        <f>#REF!</f>
        <v>#REF!</v>
      </c>
    </row>
    <row r="35" spans="1:40">
      <c r="A35" s="185" t="s">
        <v>24</v>
      </c>
      <c r="B35" s="294">
        <f>INDICE!C35</f>
        <v>32.827048769604936</v>
      </c>
      <c r="C35" s="287">
        <f>MOR!BA35</f>
        <v>1002</v>
      </c>
      <c r="D35" s="287">
        <f>MOR_HAB!B34</f>
        <v>14.276851808842927</v>
      </c>
      <c r="E35" s="287">
        <f>MOR_VEIC!B34</f>
        <v>9.9187297690579186</v>
      </c>
      <c r="F35" s="287">
        <f>IND_MOT!B34</f>
        <v>0.14393830804202809</v>
      </c>
      <c r="G35" s="286" t="e">
        <f>#REF!</f>
        <v>#REF!</v>
      </c>
      <c r="H35" s="295" t="e">
        <f>#REF!</f>
        <v>#REF!</v>
      </c>
      <c r="J35" s="294">
        <f>INDICE!D35</f>
        <v>35.73197300464053</v>
      </c>
      <c r="K35" s="287">
        <f>MOR!BB35</f>
        <v>1116</v>
      </c>
      <c r="L35" s="287">
        <f>MOR_HAB!C34</f>
        <v>15.688391433800893</v>
      </c>
      <c r="M35" s="287">
        <f>MOR_VEIC!C34</f>
        <v>5.2315328297436077</v>
      </c>
      <c r="N35" s="287">
        <f>IND_MOT!C34</f>
        <v>0.29988135302535729</v>
      </c>
      <c r="O35" s="286" t="e">
        <f>#REF!</f>
        <v>#REF!</v>
      </c>
      <c r="P35" s="295" t="e">
        <f>#REF!</f>
        <v>#REF!</v>
      </c>
      <c r="R35" s="294">
        <f>INDICE!E35</f>
        <v>31.156023984026774</v>
      </c>
      <c r="S35" s="287">
        <f>MOR!BC35</f>
        <v>1219</v>
      </c>
      <c r="T35" s="287">
        <f>MOR_HAB!D34</f>
        <v>16.915075911780178</v>
      </c>
      <c r="U35" s="287">
        <f>MOR_VEIC!D34</f>
        <v>5.4361156077612929</v>
      </c>
      <c r="V35" s="287">
        <f>IND_MOT!D34</f>
        <v>0.3111610777303937</v>
      </c>
      <c r="W35" s="286" t="e">
        <f>#REF!</f>
        <v>#REF!</v>
      </c>
      <c r="X35" s="295" t="e">
        <f>#REF!</f>
        <v>#REF!</v>
      </c>
      <c r="Z35" s="294" t="e">
        <f>INDICE!F35</f>
        <v>#DIV/0!</v>
      </c>
      <c r="AA35" s="287">
        <f>MOR!BD35</f>
        <v>0</v>
      </c>
      <c r="AB35" s="287" t="e">
        <f>MOR_HAB!E34</f>
        <v>#DIV/0!</v>
      </c>
      <c r="AC35" s="287">
        <f>MOR_VEIC!E34</f>
        <v>0</v>
      </c>
      <c r="AD35" s="287" t="e">
        <f>IND_MOT!E34</f>
        <v>#DIV/0!</v>
      </c>
      <c r="AE35" s="286" t="e">
        <f>#REF!</f>
        <v>#REF!</v>
      </c>
      <c r="AF35" s="295" t="e">
        <f>#REF!</f>
        <v>#REF!</v>
      </c>
      <c r="AH35" s="294" t="e">
        <f>INDICE!G35</f>
        <v>#DIV/0!</v>
      </c>
      <c r="AI35" s="287">
        <f>MOR!BE35</f>
        <v>0</v>
      </c>
      <c r="AJ35" s="287" t="e">
        <f>MOR_HAB!F34</f>
        <v>#DIV/0!</v>
      </c>
      <c r="AK35" s="287" t="e">
        <f>MOR_VEIC!F34</f>
        <v>#DIV/0!</v>
      </c>
      <c r="AL35" s="287" t="e">
        <f>IND_MOT!F34</f>
        <v>#DIV/0!</v>
      </c>
      <c r="AM35" s="286" t="e">
        <f>#REF!</f>
        <v>#REF!</v>
      </c>
      <c r="AN35" s="295" t="e">
        <f>#REF!</f>
        <v>#REF!</v>
      </c>
    </row>
    <row r="36" spans="1:40" ht="15.75" thickBot="1">
      <c r="A36" s="185" t="s">
        <v>25</v>
      </c>
      <c r="B36" s="296">
        <f>INDICE!C36</f>
        <v>35.156182295286555</v>
      </c>
      <c r="C36" s="297">
        <f>MOR!BA36</f>
        <v>620</v>
      </c>
      <c r="D36" s="297">
        <f>MOR_HAB!B35</f>
        <v>20.562019694435122</v>
      </c>
      <c r="E36" s="297">
        <f>MOR_VEIC!B35</f>
        <v>7.2625724500171023</v>
      </c>
      <c r="F36" s="297">
        <f>IND_MOT!B35</f>
        <v>0.28312309220938237</v>
      </c>
      <c r="G36" s="298" t="e">
        <f>#REF!</f>
        <v>#REF!</v>
      </c>
      <c r="H36" s="299" t="e">
        <f>#REF!</f>
        <v>#REF!</v>
      </c>
      <c r="J36" s="296">
        <f>INDICE!D36</f>
        <v>36.699848143826657</v>
      </c>
      <c r="K36" s="297">
        <f>MOR!BB36</f>
        <v>630</v>
      </c>
      <c r="L36" s="297">
        <f>MOR_HAB!C35</f>
        <v>20.620925526054538</v>
      </c>
      <c r="M36" s="297">
        <f>MOR_VEIC!C35</f>
        <v>3.9380193262986558</v>
      </c>
      <c r="N36" s="297">
        <f>IND_MOT!C35</f>
        <v>0.52363698137144865</v>
      </c>
      <c r="O36" s="298" t="e">
        <f>#REF!</f>
        <v>#REF!</v>
      </c>
      <c r="P36" s="299" t="e">
        <f>#REF!</f>
        <v>#REF!</v>
      </c>
      <c r="R36" s="296">
        <f>INDICE!E36</f>
        <v>30.452151668864534</v>
      </c>
      <c r="S36" s="297">
        <f>MOR!BC36</f>
        <v>661</v>
      </c>
      <c r="T36" s="297">
        <f>MOR_HAB!D35</f>
        <v>21.361686312846906</v>
      </c>
      <c r="U36" s="297">
        <f>MOR_VEIC!D35</f>
        <v>3.9997410152565007</v>
      </c>
      <c r="V36" s="297">
        <f>IND_MOT!D35</f>
        <v>0.53407673725287419</v>
      </c>
      <c r="W36" s="298" t="e">
        <f>#REF!</f>
        <v>#REF!</v>
      </c>
      <c r="X36" s="299" t="e">
        <f>#REF!</f>
        <v>#REF!</v>
      </c>
      <c r="Z36" s="296" t="e">
        <f>INDICE!F36</f>
        <v>#DIV/0!</v>
      </c>
      <c r="AA36" s="297">
        <f>MOR!BD36</f>
        <v>0</v>
      </c>
      <c r="AB36" s="297" t="e">
        <f>MOR_HAB!E35</f>
        <v>#DIV/0!</v>
      </c>
      <c r="AC36" s="297">
        <f>MOR_VEIC!E35</f>
        <v>0</v>
      </c>
      <c r="AD36" s="297" t="e">
        <f>IND_MOT!E35</f>
        <v>#DIV/0!</v>
      </c>
      <c r="AE36" s="298" t="e">
        <f>#REF!</f>
        <v>#REF!</v>
      </c>
      <c r="AF36" s="299" t="e">
        <f>#REF!</f>
        <v>#REF!</v>
      </c>
      <c r="AH36" s="296" t="e">
        <f>INDICE!G36</f>
        <v>#DIV/0!</v>
      </c>
      <c r="AI36" s="297">
        <f>MOR!BE36</f>
        <v>0</v>
      </c>
      <c r="AJ36" s="297" t="e">
        <f>MOR_HAB!F35</f>
        <v>#DIV/0!</v>
      </c>
      <c r="AK36" s="297" t="e">
        <f>MOR_VEIC!F35</f>
        <v>#DIV/0!</v>
      </c>
      <c r="AL36" s="297" t="e">
        <f>IND_MOT!F35</f>
        <v>#DIV/0!</v>
      </c>
      <c r="AM36" s="298" t="e">
        <f>#REF!</f>
        <v>#REF!</v>
      </c>
      <c r="AN36" s="299" t="e">
        <f>#REF!</f>
        <v>#REF!</v>
      </c>
    </row>
  </sheetData>
  <mergeCells count="6">
    <mergeCell ref="B2:H2"/>
    <mergeCell ref="J2:P2"/>
    <mergeCell ref="AH2:AN2"/>
    <mergeCell ref="A2:A3"/>
    <mergeCell ref="R2:X2"/>
    <mergeCell ref="Z2:AF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36"/>
  <sheetViews>
    <sheetView showGridLines="0" zoomScale="90" zoomScaleNormal="90" zoomScalePageLayoutView="90" workbookViewId="0">
      <selection activeCell="E18" sqref="E18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INDICE!I4</f>
        <v>5.241333144055476</v>
      </c>
      <c r="C3" s="285">
        <f>INDICE!J4</f>
        <v>5.052635167455704</v>
      </c>
      <c r="D3" s="285">
        <f>INDICE!K4</f>
        <v>0</v>
      </c>
      <c r="E3" s="285" t="e">
        <f>INDICE!L4</f>
        <v>#REF!</v>
      </c>
      <c r="F3" s="285"/>
    </row>
    <row r="4" spans="1:6">
      <c r="A4" s="192" t="s">
        <v>47</v>
      </c>
      <c r="B4" s="284">
        <f>INDICE!I5</f>
        <v>5.0162262554140877</v>
      </c>
      <c r="C4" s="285">
        <f>INDICE!J5</f>
        <v>4.71485243789148</v>
      </c>
      <c r="D4" s="285">
        <f>INDICE!K5</f>
        <v>0</v>
      </c>
      <c r="E4" s="285" t="e">
        <f>INDICE!L5</f>
        <v>#REF!</v>
      </c>
      <c r="F4" s="285"/>
    </row>
    <row r="5" spans="1:6" s="1" customFormat="1">
      <c r="A5" s="185" t="s">
        <v>48</v>
      </c>
      <c r="B5" s="286">
        <f>INDICE!I6</f>
        <v>3.7602024060662456</v>
      </c>
      <c r="C5" s="287">
        <f>INDICE!J6</f>
        <v>1.4527764914518533</v>
      </c>
      <c r="D5" s="287">
        <f>INDICE!K6</f>
        <v>0</v>
      </c>
      <c r="E5" s="287" t="e">
        <f>INDICE!L6</f>
        <v>#REF!</v>
      </c>
      <c r="F5" s="287"/>
    </row>
    <row r="6" spans="1:6">
      <c r="A6" s="185" t="s">
        <v>49</v>
      </c>
      <c r="B6" s="286">
        <f>INDICE!I7</f>
        <v>4.6755949361998805</v>
      </c>
      <c r="C6" s="287">
        <f>INDICE!J7</f>
        <v>2.4290075980355947</v>
      </c>
      <c r="D6" s="287">
        <f>INDICE!K7</f>
        <v>0</v>
      </c>
      <c r="E6" s="287" t="e">
        <f>INDICE!L7</f>
        <v>#REF!</v>
      </c>
      <c r="F6" s="287"/>
    </row>
    <row r="7" spans="1:6">
      <c r="A7" s="185" t="s">
        <v>16</v>
      </c>
      <c r="B7" s="286">
        <f>INDICE!I8</f>
        <v>7.702018652753015</v>
      </c>
      <c r="C7" s="287">
        <f>INDICE!J8</f>
        <v>7.6828088523472458</v>
      </c>
      <c r="D7" s="287">
        <f>INDICE!K8</f>
        <v>0</v>
      </c>
      <c r="E7" s="287" t="e">
        <f>INDICE!L8</f>
        <v>#REF!</v>
      </c>
      <c r="F7" s="287"/>
    </row>
    <row r="8" spans="1:6">
      <c r="A8" s="185" t="s">
        <v>50</v>
      </c>
      <c r="B8" s="286">
        <f>INDICE!I9</f>
        <v>5.3368790593612951</v>
      </c>
      <c r="C8" s="287">
        <f>INDICE!J9</f>
        <v>5.5136228882120379</v>
      </c>
      <c r="D8" s="287">
        <f>INDICE!K9</f>
        <v>0</v>
      </c>
      <c r="E8" s="287" t="e">
        <f>INDICE!L9</f>
        <v>#REF!</v>
      </c>
      <c r="F8" s="287"/>
    </row>
    <row r="9" spans="1:6">
      <c r="A9" s="185" t="s">
        <v>51</v>
      </c>
      <c r="B9" s="286">
        <f>INDICE!I10</f>
        <v>3.7537412713315979</v>
      </c>
      <c r="C9" s="287">
        <f>INDICE!J10</f>
        <v>2.894538173536259</v>
      </c>
      <c r="D9" s="287">
        <f>INDICE!K10</f>
        <v>0</v>
      </c>
      <c r="E9" s="287" t="e">
        <f>INDICE!L10</f>
        <v>#REF!</v>
      </c>
      <c r="F9" s="287"/>
    </row>
    <row r="10" spans="1:6">
      <c r="A10" s="185" t="s">
        <v>17</v>
      </c>
      <c r="B10" s="286">
        <f>INDICE!I11</f>
        <v>3.4298195019403845</v>
      </c>
      <c r="C10" s="287">
        <f>INDICE!J11</f>
        <v>1.5034153579910741</v>
      </c>
      <c r="D10" s="287">
        <f>INDICE!K11</f>
        <v>0</v>
      </c>
      <c r="E10" s="287" t="e">
        <f>INDICE!L11</f>
        <v>#REF!</v>
      </c>
      <c r="F10" s="287"/>
    </row>
    <row r="11" spans="1:6">
      <c r="A11" s="185" t="s">
        <v>29</v>
      </c>
      <c r="B11" s="286">
        <f>INDICE!I12</f>
        <v>3.1119902795636678</v>
      </c>
      <c r="C11" s="287">
        <f>INDICE!J12</f>
        <v>3.6487172276658346</v>
      </c>
      <c r="D11" s="287">
        <f>INDICE!K12</f>
        <v>0</v>
      </c>
      <c r="E11" s="287" t="e">
        <f>INDICE!L12</f>
        <v>#REF!</v>
      </c>
      <c r="F11" s="287"/>
    </row>
    <row r="12" spans="1:6">
      <c r="A12" s="192" t="s">
        <v>52</v>
      </c>
      <c r="B12" s="284">
        <f>INDICE!I13</f>
        <v>6.7240485679564026</v>
      </c>
      <c r="C12" s="285">
        <f>INDICE!J13</f>
        <v>6.3272947914537436</v>
      </c>
      <c r="D12" s="285">
        <f>INDICE!K13</f>
        <v>0</v>
      </c>
      <c r="E12" s="285" t="e">
        <f>INDICE!L13</f>
        <v>#REF!</v>
      </c>
      <c r="F12" s="285"/>
    </row>
    <row r="13" spans="1:6">
      <c r="A13" s="185" t="s">
        <v>35</v>
      </c>
      <c r="B13" s="286">
        <f>INDICE!I14</f>
        <v>7.3192458152501061</v>
      </c>
      <c r="C13" s="287">
        <f>INDICE!J14</f>
        <v>9.3404515980811187</v>
      </c>
      <c r="D13" s="287">
        <f>INDICE!K14</f>
        <v>0</v>
      </c>
      <c r="E13" s="287" t="e">
        <f>INDICE!L14</f>
        <v>#REF!</v>
      </c>
      <c r="F13" s="287"/>
    </row>
    <row r="14" spans="1:6">
      <c r="A14" s="185" t="s">
        <v>31</v>
      </c>
      <c r="B14" s="286">
        <f>INDICE!I15</f>
        <v>6.067074021088839</v>
      </c>
      <c r="C14" s="287">
        <f>INDICE!J15</f>
        <v>4.975159747380447</v>
      </c>
      <c r="D14" s="287">
        <f>INDICE!K15</f>
        <v>0</v>
      </c>
      <c r="E14" s="287" t="e">
        <f>INDICE!L15</f>
        <v>#REF!</v>
      </c>
      <c r="F14" s="287"/>
    </row>
    <row r="15" spans="1:6">
      <c r="A15" s="185" t="s">
        <v>27</v>
      </c>
      <c r="B15" s="286">
        <f>INDICE!I16</f>
        <v>7.2725695265224966</v>
      </c>
      <c r="C15" s="287">
        <f>INDICE!J16</f>
        <v>6.0719100567822233</v>
      </c>
      <c r="D15" s="287">
        <f>INDICE!K16</f>
        <v>0</v>
      </c>
      <c r="E15" s="287" t="e">
        <f>INDICE!L16</f>
        <v>#REF!</v>
      </c>
      <c r="F15" s="287"/>
    </row>
    <row r="16" spans="1:6">
      <c r="A16" s="185" t="s">
        <v>53</v>
      </c>
      <c r="B16" s="286">
        <f>INDICE!I17</f>
        <v>7.529114707820705</v>
      </c>
      <c r="C16" s="287">
        <f>INDICE!J17</f>
        <v>7.6990567280069282</v>
      </c>
      <c r="D16" s="287">
        <f>INDICE!K17</f>
        <v>0</v>
      </c>
      <c r="E16" s="287" t="e">
        <f>INDICE!L17</f>
        <v>#REF!</v>
      </c>
      <c r="F16" s="287"/>
    </row>
    <row r="17" spans="1:6">
      <c r="A17" s="185" t="s">
        <v>54</v>
      </c>
      <c r="B17" s="286">
        <f>INDICE!I18</f>
        <v>4.8441902069183254</v>
      </c>
      <c r="C17" s="287">
        <f>INDICE!J18</f>
        <v>3.235728952735029</v>
      </c>
      <c r="D17" s="287">
        <f>INDICE!K18</f>
        <v>0</v>
      </c>
      <c r="E17" s="287" t="e">
        <f>INDICE!L18</f>
        <v>#REF!</v>
      </c>
      <c r="F17" s="287"/>
    </row>
    <row r="18" spans="1:6">
      <c r="A18" s="185" t="s">
        <v>55</v>
      </c>
      <c r="B18" s="286">
        <f>INDICE!I19</f>
        <v>9.4424865168606811</v>
      </c>
      <c r="C18" s="287">
        <f>INDICE!J19</f>
        <v>9.6105776616842498</v>
      </c>
      <c r="D18" s="287">
        <f>INDICE!K19</f>
        <v>0</v>
      </c>
      <c r="E18" s="287" t="e">
        <f>INDICE!L19</f>
        <v>#REF!</v>
      </c>
      <c r="F18" s="287"/>
    </row>
    <row r="19" spans="1:6">
      <c r="A19" s="185" t="s">
        <v>36</v>
      </c>
      <c r="B19" s="286">
        <f>INDICE!I20</f>
        <v>5.474864115238395</v>
      </c>
      <c r="C19" s="287">
        <f>INDICE!J20</f>
        <v>5.5347719207888355</v>
      </c>
      <c r="D19" s="287">
        <f>INDICE!K20</f>
        <v>0</v>
      </c>
      <c r="E19" s="287" t="e">
        <f>INDICE!L20</f>
        <v>#REF!</v>
      </c>
      <c r="F19" s="287"/>
    </row>
    <row r="20" spans="1:6">
      <c r="A20" s="185" t="s">
        <v>56</v>
      </c>
      <c r="B20" s="286">
        <f>INDICE!I21</f>
        <v>2.6664612786097757</v>
      </c>
      <c r="C20" s="287">
        <f>INDICE!J21</f>
        <v>3.3166061361104981</v>
      </c>
      <c r="D20" s="287">
        <f>INDICE!K21</f>
        <v>0</v>
      </c>
      <c r="E20" s="287" t="e">
        <f>INDICE!L21</f>
        <v>#REF!</v>
      </c>
      <c r="F20" s="287"/>
    </row>
    <row r="21" spans="1:6">
      <c r="A21" s="185" t="s">
        <v>32</v>
      </c>
      <c r="B21" s="286">
        <f>INDICE!I22</f>
        <v>6.0097898439011539</v>
      </c>
      <c r="C21" s="287">
        <f>INDICE!J22</f>
        <v>6.0590990387348738</v>
      </c>
      <c r="D21" s="287">
        <f>INDICE!K22</f>
        <v>0</v>
      </c>
      <c r="E21" s="287" t="e">
        <f>INDICE!L22</f>
        <v>#REF!</v>
      </c>
      <c r="F21" s="287"/>
    </row>
    <row r="22" spans="1:6">
      <c r="A22" s="192" t="s">
        <v>57</v>
      </c>
      <c r="B22" s="284">
        <f>INDICE!I23</f>
        <v>4.6531952427826253</v>
      </c>
      <c r="C22" s="285">
        <f>INDICE!J23</f>
        <v>4.7477699632098176</v>
      </c>
      <c r="D22" s="285">
        <f>INDICE!K23</f>
        <v>0</v>
      </c>
      <c r="E22" s="285" t="e">
        <f>INDICE!L23</f>
        <v>#REF!</v>
      </c>
      <c r="F22" s="285"/>
    </row>
    <row r="23" spans="1:6">
      <c r="A23" s="185" t="s">
        <v>26</v>
      </c>
      <c r="B23" s="286">
        <f>INDICE!I24</f>
        <v>5.6777020749082832</v>
      </c>
      <c r="C23" s="287">
        <f>INDICE!J24</f>
        <v>3.7012456032957801</v>
      </c>
      <c r="D23" s="287">
        <f>INDICE!K24</f>
        <v>0</v>
      </c>
      <c r="E23" s="287" t="e">
        <f>INDICE!L24</f>
        <v>#REF!</v>
      </c>
      <c r="F23" s="287"/>
    </row>
    <row r="24" spans="1:6">
      <c r="A24" s="185" t="s">
        <v>58</v>
      </c>
      <c r="B24" s="286">
        <f>INDICE!I25</f>
        <v>4.4885293815958978</v>
      </c>
      <c r="C24" s="287">
        <f>INDICE!J25</f>
        <v>4.0325616643189068</v>
      </c>
      <c r="D24" s="287">
        <f>INDICE!K25</f>
        <v>0</v>
      </c>
      <c r="E24" s="287" t="e">
        <f>INDICE!L25</f>
        <v>#REF!</v>
      </c>
      <c r="F24" s="287"/>
    </row>
    <row r="25" spans="1:6">
      <c r="A25" s="185" t="s">
        <v>12</v>
      </c>
      <c r="B25" s="286">
        <f>INDICE!I26</f>
        <v>5.0115648405554634</v>
      </c>
      <c r="C25" s="287">
        <f>INDICE!J26</f>
        <v>8.4442685535490725</v>
      </c>
      <c r="D25" s="287">
        <f>INDICE!K26</f>
        <v>0</v>
      </c>
      <c r="E25" s="287" t="e">
        <f>INDICE!L26</f>
        <v>#REF!</v>
      </c>
      <c r="F25" s="287"/>
    </row>
    <row r="26" spans="1:6">
      <c r="A26" s="185" t="s">
        <v>59</v>
      </c>
      <c r="B26" s="286">
        <f>INDICE!I27</f>
        <v>4.538789509415559</v>
      </c>
      <c r="C26" s="287">
        <f>INDICE!J27</f>
        <v>4.1987706993780964</v>
      </c>
      <c r="D26" s="287">
        <f>INDICE!K27</f>
        <v>0</v>
      </c>
      <c r="E26" s="287" t="e">
        <f>INDICE!L27</f>
        <v>#REF!</v>
      </c>
      <c r="F26" s="287"/>
    </row>
    <row r="27" spans="1:6">
      <c r="A27" s="192" t="s">
        <v>60</v>
      </c>
      <c r="B27" s="284">
        <f>INDICE!I28</f>
        <v>5.6207611013856615</v>
      </c>
      <c r="C27" s="285">
        <f>INDICE!J28</f>
        <v>4.8441329513889686</v>
      </c>
      <c r="D27" s="285">
        <f>INDICE!K28</f>
        <v>0</v>
      </c>
      <c r="E27" s="285" t="e">
        <f>INDICE!L28</f>
        <v>#REF!</v>
      </c>
      <c r="F27" s="285"/>
    </row>
    <row r="28" spans="1:6">
      <c r="A28" s="185" t="s">
        <v>22</v>
      </c>
      <c r="B28" s="286">
        <f>INDICE!I29</f>
        <v>6.2143499747793971</v>
      </c>
      <c r="C28" s="287">
        <f>INDICE!J29</f>
        <v>5.6618607627184758</v>
      </c>
      <c r="D28" s="287">
        <f>INDICE!K29</f>
        <v>0</v>
      </c>
      <c r="E28" s="287" t="e">
        <f>INDICE!L29</f>
        <v>#REF!</v>
      </c>
      <c r="F28" s="287"/>
    </row>
    <row r="29" spans="1:6">
      <c r="A29" s="185" t="s">
        <v>61</v>
      </c>
      <c r="B29" s="286">
        <f>INDICE!I30</f>
        <v>5.7303118464923886</v>
      </c>
      <c r="C29" s="287">
        <f>INDICE!J30</f>
        <v>4.8630168876269728</v>
      </c>
      <c r="D29" s="287">
        <f>INDICE!K30</f>
        <v>0</v>
      </c>
      <c r="E29" s="287" t="e">
        <f>INDICE!L30</f>
        <v>#REF!</v>
      </c>
      <c r="F29" s="287"/>
    </row>
    <row r="30" spans="1:6">
      <c r="A30" s="185" t="s">
        <v>14</v>
      </c>
      <c r="B30" s="286">
        <f>INDICE!I31</f>
        <v>4.6564610834883871</v>
      </c>
      <c r="C30" s="287">
        <f>INDICE!J31</f>
        <v>3.6583203269638895</v>
      </c>
      <c r="D30" s="287">
        <f>INDICE!K31</f>
        <v>0</v>
      </c>
      <c r="E30" s="287" t="e">
        <f>INDICE!L31</f>
        <v>#REF!</v>
      </c>
      <c r="F30" s="287"/>
    </row>
    <row r="31" spans="1:6">
      <c r="A31" s="192" t="s">
        <v>62</v>
      </c>
      <c r="B31" s="284">
        <f>INDICE!I32</f>
        <v>4.2122568532598841</v>
      </c>
      <c r="C31" s="285">
        <f>INDICE!J32</f>
        <v>4.1345149675367416</v>
      </c>
      <c r="D31" s="285">
        <f>INDICE!K32</f>
        <v>0</v>
      </c>
      <c r="E31" s="285" t="e">
        <f>INDICE!L32</f>
        <v>#REF!</v>
      </c>
      <c r="F31" s="285"/>
    </row>
    <row r="32" spans="1:6">
      <c r="A32" s="185" t="s">
        <v>11</v>
      </c>
      <c r="B32" s="286">
        <f>INDICE!I33</f>
        <v>5.6910852450529257</v>
      </c>
      <c r="C32" s="287">
        <f>INDICE!J33</f>
        <v>6.6454254391086707</v>
      </c>
      <c r="D32" s="287">
        <f>INDICE!K33</f>
        <v>0</v>
      </c>
      <c r="E32" s="287" t="e">
        <f>INDICE!L33</f>
        <v>#REF!</v>
      </c>
      <c r="F32" s="287"/>
    </row>
    <row r="33" spans="1:6">
      <c r="A33" s="185" t="s">
        <v>20</v>
      </c>
      <c r="B33" s="286">
        <f>INDICE!I34</f>
        <v>4.2419614773131862</v>
      </c>
      <c r="C33" s="287">
        <f>INDICE!J34</f>
        <v>3.939339171598204</v>
      </c>
      <c r="D33" s="287">
        <f>INDICE!K34</f>
        <v>0</v>
      </c>
      <c r="E33" s="287" t="e">
        <f>INDICE!L34</f>
        <v>#REF!</v>
      </c>
      <c r="F33" s="287"/>
    </row>
    <row r="34" spans="1:6">
      <c r="A34" s="185" t="s">
        <v>24</v>
      </c>
      <c r="B34" s="286">
        <f>INDICE!I35</f>
        <v>2.8174912117624995</v>
      </c>
      <c r="C34" s="287">
        <f>INDICE!J35</f>
        <v>2.9136286231382509</v>
      </c>
      <c r="D34" s="287">
        <f>INDICE!K35</f>
        <v>0</v>
      </c>
      <c r="E34" s="287" t="e">
        <f>INDICE!L35</f>
        <v>#REF!</v>
      </c>
      <c r="F34" s="287"/>
    </row>
    <row r="35" spans="1:6">
      <c r="A35" s="185" t="s">
        <v>25</v>
      </c>
      <c r="B35" s="286">
        <f>INDICE!I36</f>
        <v>4.7063921459819102</v>
      </c>
      <c r="C35" s="287">
        <f>INDICE!J36</f>
        <v>4.0777609048696286</v>
      </c>
      <c r="D35" s="287">
        <f>INDICE!K36</f>
        <v>0</v>
      </c>
      <c r="E35" s="287" t="e">
        <f>INDICE!L36</f>
        <v>#REF!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36"/>
  <sheetViews>
    <sheetView showGridLines="0" zoomScale="90" zoomScaleNormal="90" zoomScalePageLayoutView="90"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INDICE!O4</f>
        <v>1.2206490913659458</v>
      </c>
      <c r="C3" s="285">
        <f>INDICE!P4</f>
        <v>1.3087419078493925</v>
      </c>
      <c r="D3" s="285">
        <f>INDICE!Q4</f>
        <v>1.1910352222254008</v>
      </c>
      <c r="E3" s="285" t="e">
        <f>INDICE!R4</f>
        <v>#DIV/0!</v>
      </c>
      <c r="F3" s="285"/>
    </row>
    <row r="4" spans="1:6">
      <c r="A4" s="192" t="s">
        <v>47</v>
      </c>
      <c r="B4" s="284">
        <f>INDICE!O5</f>
        <v>1.1268334341872226</v>
      </c>
      <c r="C4" s="285">
        <f>INDICE!P5</f>
        <v>1.0584362615674752</v>
      </c>
      <c r="D4" s="285">
        <f>INDICE!Q5</f>
        <v>0.9222218953234802</v>
      </c>
      <c r="E4" s="285" t="e">
        <f>INDICE!R5</f>
        <v>#DIV/0!</v>
      </c>
      <c r="F4" s="285"/>
    </row>
    <row r="5" spans="1:6" s="1" customFormat="1">
      <c r="A5" s="185" t="s">
        <v>48</v>
      </c>
      <c r="B5" s="286">
        <f>INDICE!O6</f>
        <v>1.7354780335690363</v>
      </c>
      <c r="C5" s="287">
        <f>INDICE!P6</f>
        <v>0.87166589487111201</v>
      </c>
      <c r="D5" s="287">
        <f>INDICE!Q6</f>
        <v>0.25681372717522533</v>
      </c>
      <c r="E5" s="287" t="e">
        <f>INDICE!R6</f>
        <v>#DIV/0!</v>
      </c>
      <c r="F5" s="287"/>
    </row>
    <row r="6" spans="1:6">
      <c r="A6" s="185" t="s">
        <v>49</v>
      </c>
      <c r="B6" s="286">
        <f>INDICE!O7</f>
        <v>3.1170632907999201</v>
      </c>
      <c r="C6" s="287">
        <f>INDICE!P7</f>
        <v>1.5181297487722469</v>
      </c>
      <c r="D6" s="287">
        <f>INDICE!Q7</f>
        <v>1.8976305639019444</v>
      </c>
      <c r="E6" s="287" t="e">
        <f>INDICE!R7</f>
        <v>#DIV/0!</v>
      </c>
      <c r="F6" s="287"/>
    </row>
    <row r="7" spans="1:6">
      <c r="A7" s="185" t="s">
        <v>16</v>
      </c>
      <c r="B7" s="286">
        <f>INDICE!O8</f>
        <v>0.68768023685294777</v>
      </c>
      <c r="C7" s="287">
        <f>INDICE!P8</f>
        <v>0.44323897225080267</v>
      </c>
      <c r="D7" s="287">
        <f>INDICE!Q8</f>
        <v>0.39225304309279829</v>
      </c>
      <c r="E7" s="287" t="e">
        <f>INDICE!R8</f>
        <v>#DIV/0!</v>
      </c>
      <c r="F7" s="287"/>
    </row>
    <row r="8" spans="1:6">
      <c r="A8" s="185" t="s">
        <v>50</v>
      </c>
      <c r="B8" s="286">
        <f>INDICE!O9</f>
        <v>0.75379647731091737</v>
      </c>
      <c r="C8" s="287">
        <f>INDICE!P9</f>
        <v>0.60940042448659371</v>
      </c>
      <c r="D8" s="287">
        <f>INDICE!Q9</f>
        <v>0.77049639978813267</v>
      </c>
      <c r="E8" s="287" t="e">
        <f>INDICE!R9</f>
        <v>#DIV/0!</v>
      </c>
      <c r="F8" s="287"/>
    </row>
    <row r="9" spans="1:6">
      <c r="A9" s="185" t="s">
        <v>51</v>
      </c>
      <c r="B9" s="286">
        <f>INDICE!O10</f>
        <v>1.5973367112049353</v>
      </c>
      <c r="C9" s="287">
        <f>INDICE!P10</f>
        <v>1.9296921156908391</v>
      </c>
      <c r="D9" s="287">
        <f>INDICE!Q10</f>
        <v>1.1244786189424416</v>
      </c>
      <c r="E9" s="287" t="e">
        <f>INDICE!R10</f>
        <v>#DIV/0!</v>
      </c>
      <c r="F9" s="287"/>
    </row>
    <row r="10" spans="1:6">
      <c r="A10" s="185" t="s">
        <v>17</v>
      </c>
      <c r="B10" s="286">
        <f>INDICE!O11</f>
        <v>0.68596390038807686</v>
      </c>
      <c r="C10" s="287">
        <f>INDICE!P11</f>
        <v>1.7181889805612274</v>
      </c>
      <c r="D10" s="287">
        <f>INDICE!Q11</f>
        <v>0.79360345124966081</v>
      </c>
      <c r="E10" s="287" t="e">
        <f>INDICE!R11</f>
        <v>#DIV/0!</v>
      </c>
      <c r="F10" s="287"/>
    </row>
    <row r="11" spans="1:6">
      <c r="A11" s="185" t="s">
        <v>29</v>
      </c>
      <c r="B11" s="286">
        <f>INDICE!O12</f>
        <v>1.689366151763134</v>
      </c>
      <c r="C11" s="287">
        <f>INDICE!P12</f>
        <v>1.8243586138329173</v>
      </c>
      <c r="D11" s="287">
        <f>INDICE!Q12</f>
        <v>1.6643571780913218</v>
      </c>
      <c r="E11" s="287" t="e">
        <f>INDICE!R12</f>
        <v>#DIV/0!</v>
      </c>
      <c r="F11" s="287"/>
    </row>
    <row r="12" spans="1:6">
      <c r="A12" s="192" t="s">
        <v>52</v>
      </c>
      <c r="B12" s="284">
        <f>INDICE!O13</f>
        <v>1.4313812240492416</v>
      </c>
      <c r="C12" s="285">
        <f>INDICE!P13</f>
        <v>1.3142902974037745</v>
      </c>
      <c r="D12" s="285">
        <f>INDICE!Q13</f>
        <v>1.2040341804284249</v>
      </c>
      <c r="E12" s="285" t="e">
        <f>INDICE!R13</f>
        <v>#DIV/0!</v>
      </c>
      <c r="F12" s="285"/>
    </row>
    <row r="13" spans="1:6">
      <c r="A13" s="185" t="s">
        <v>35</v>
      </c>
      <c r="B13" s="286">
        <f>INDICE!O14</f>
        <v>1.3592885085464483</v>
      </c>
      <c r="C13" s="287">
        <f>INDICE!P14</f>
        <v>3.3669069714013333</v>
      </c>
      <c r="D13" s="287">
        <f>INDICE!Q14</f>
        <v>1.1550451566929043</v>
      </c>
      <c r="E13" s="287" t="e">
        <f>INDICE!R14</f>
        <v>#DIV/0!</v>
      </c>
      <c r="F13" s="287"/>
    </row>
    <row r="14" spans="1:6">
      <c r="A14" s="185" t="s">
        <v>31</v>
      </c>
      <c r="B14" s="286">
        <f>INDICE!O15</f>
        <v>0.88931052426383639</v>
      </c>
      <c r="C14" s="287">
        <f>INDICE!P15</f>
        <v>0.77800852016648958</v>
      </c>
      <c r="D14" s="287">
        <f>INDICE!Q15</f>
        <v>0.56702787318615522</v>
      </c>
      <c r="E14" s="287" t="e">
        <f>INDICE!R15</f>
        <v>#DIV/0!</v>
      </c>
      <c r="F14" s="287"/>
    </row>
    <row r="15" spans="1:6">
      <c r="A15" s="185" t="s">
        <v>27</v>
      </c>
      <c r="B15" s="286">
        <f>INDICE!O16</f>
        <v>1.6363281434675618</v>
      </c>
      <c r="C15" s="287">
        <f>INDICE!P16</f>
        <v>1.0446296871883396</v>
      </c>
      <c r="D15" s="287">
        <f>INDICE!Q16</f>
        <v>1.2742377315249147</v>
      </c>
      <c r="E15" s="287" t="e">
        <f>INDICE!R16</f>
        <v>#DIV/0!</v>
      </c>
      <c r="F15" s="287"/>
    </row>
    <row r="16" spans="1:6">
      <c r="A16" s="185" t="s">
        <v>53</v>
      </c>
      <c r="B16" s="286">
        <f>INDICE!O17</f>
        <v>1.4747750458617876</v>
      </c>
      <c r="C16" s="287">
        <f>INDICE!P17</f>
        <v>1.2569888535521514</v>
      </c>
      <c r="D16" s="287">
        <f>INDICE!Q17</f>
        <v>0.87400652549397972</v>
      </c>
      <c r="E16" s="287" t="e">
        <f>INDICE!R17</f>
        <v>#DIV/0!</v>
      </c>
      <c r="F16" s="287"/>
    </row>
    <row r="17" spans="1:6">
      <c r="A17" s="185" t="s">
        <v>54</v>
      </c>
      <c r="B17" s="286">
        <f>INDICE!O18</f>
        <v>1.227194852419309</v>
      </c>
      <c r="C17" s="287">
        <f>INDICE!P18</f>
        <v>0.48191707806691925</v>
      </c>
      <c r="D17" s="287">
        <f>INDICE!Q18</f>
        <v>1.1030266478051396</v>
      </c>
      <c r="E17" s="287" t="e">
        <f>INDICE!R18</f>
        <v>#DIV/0!</v>
      </c>
      <c r="F17" s="287"/>
    </row>
    <row r="18" spans="1:6">
      <c r="A18" s="185" t="s">
        <v>55</v>
      </c>
      <c r="B18" s="286">
        <f>INDICE!O19</f>
        <v>1.7497259360316917</v>
      </c>
      <c r="C18" s="287">
        <f>INDICE!P19</f>
        <v>1.9286533402699684</v>
      </c>
      <c r="D18" s="287">
        <f>INDICE!Q19</f>
        <v>1.8034493611450184</v>
      </c>
      <c r="E18" s="287" t="e">
        <f>INDICE!R19</f>
        <v>#DIV/0!</v>
      </c>
      <c r="F18" s="287"/>
    </row>
    <row r="19" spans="1:6">
      <c r="A19" s="185" t="s">
        <v>36</v>
      </c>
      <c r="B19" s="286">
        <f>INDICE!O20</f>
        <v>2.526860360879259</v>
      </c>
      <c r="C19" s="287">
        <f>INDICE!P20</f>
        <v>2.0471074227575143</v>
      </c>
      <c r="D19" s="287">
        <f>INDICE!Q20</f>
        <v>2.1794180230095459</v>
      </c>
      <c r="E19" s="287" t="e">
        <f>INDICE!R20</f>
        <v>#DIV/0!</v>
      </c>
      <c r="F19" s="287"/>
    </row>
    <row r="20" spans="1:6">
      <c r="A20" s="185" t="s">
        <v>56</v>
      </c>
      <c r="B20" s="286">
        <f>INDICE!O21</f>
        <v>0.56136026918100534</v>
      </c>
      <c r="C20" s="287">
        <f>INDICE!P21</f>
        <v>1.0552837705806131</v>
      </c>
      <c r="D20" s="287">
        <f>INDICE!Q21</f>
        <v>1.0501214170296842</v>
      </c>
      <c r="E20" s="287" t="e">
        <f>INDICE!R21</f>
        <v>#DIV/0!</v>
      </c>
      <c r="F20" s="287"/>
    </row>
    <row r="21" spans="1:6">
      <c r="A21" s="185" t="s">
        <v>32</v>
      </c>
      <c r="B21" s="286">
        <f>INDICE!O22</f>
        <v>2.3114576322696747</v>
      </c>
      <c r="C21" s="287">
        <f>INDICE!P22</f>
        <v>1.607516071501089</v>
      </c>
      <c r="D21" s="287">
        <f>INDICE!Q22</f>
        <v>2.5383925483843308</v>
      </c>
      <c r="E21" s="287" t="e">
        <f>INDICE!R22</f>
        <v>#DIV/0!</v>
      </c>
      <c r="F21" s="287"/>
    </row>
    <row r="22" spans="1:6">
      <c r="A22" s="192" t="s">
        <v>57</v>
      </c>
      <c r="B22" s="284">
        <f>INDICE!O23</f>
        <v>0.89679762860901502</v>
      </c>
      <c r="C22" s="285">
        <f>INDICE!P23</f>
        <v>1.1609763206098873</v>
      </c>
      <c r="D22" s="285">
        <f>INDICE!Q23</f>
        <v>1.0426758555601059</v>
      </c>
      <c r="E22" s="285" t="e">
        <f>INDICE!R23</f>
        <v>#DIV/0!</v>
      </c>
      <c r="F22" s="285"/>
    </row>
    <row r="23" spans="1:6">
      <c r="A23" s="185" t="s">
        <v>26</v>
      </c>
      <c r="B23" s="286">
        <f>INDICE!O24</f>
        <v>1.0458924874831048</v>
      </c>
      <c r="C23" s="287">
        <f>INDICE!P24</f>
        <v>1.8506228016478901</v>
      </c>
      <c r="D23" s="287">
        <f>INDICE!Q24</f>
        <v>1.8070975644940059</v>
      </c>
      <c r="E23" s="287" t="e">
        <f>INDICE!R24</f>
        <v>#DIV/0!</v>
      </c>
      <c r="F23" s="287"/>
    </row>
    <row r="24" spans="1:6">
      <c r="A24" s="185" t="s">
        <v>58</v>
      </c>
      <c r="B24" s="286">
        <f>INDICE!O25</f>
        <v>1.0393520904105253</v>
      </c>
      <c r="C24" s="287">
        <f>INDICE!P25</f>
        <v>1.247483104789302</v>
      </c>
      <c r="D24" s="287">
        <f>INDICE!Q25</f>
        <v>1.070945193678815</v>
      </c>
      <c r="E24" s="287" t="e">
        <f>INDICE!R25</f>
        <v>#DIV/0!</v>
      </c>
      <c r="F24" s="287"/>
    </row>
    <row r="25" spans="1:6">
      <c r="A25" s="185" t="s">
        <v>12</v>
      </c>
      <c r="B25" s="286">
        <f>INDICE!O26</f>
        <v>0.82773593462627781</v>
      </c>
      <c r="C25" s="287">
        <f>INDICE!P26</f>
        <v>0.67226215669031453</v>
      </c>
      <c r="D25" s="287">
        <f>INDICE!Q26</f>
        <v>0.89883762511256038</v>
      </c>
      <c r="E25" s="287" t="e">
        <f>INDICE!R26</f>
        <v>#DIV/0!</v>
      </c>
      <c r="F25" s="287"/>
    </row>
    <row r="26" spans="1:6">
      <c r="A26" s="185" t="s">
        <v>59</v>
      </c>
      <c r="B26" s="286">
        <f>INDICE!O27</f>
        <v>0.84317433574123024</v>
      </c>
      <c r="C26" s="287">
        <f>INDICE!P27</f>
        <v>1.1842686587989502</v>
      </c>
      <c r="D26" s="287">
        <f>INDICE!Q27</f>
        <v>0.99117756431467474</v>
      </c>
      <c r="E26" s="287" t="e">
        <f>INDICE!R27</f>
        <v>#DIV/0!</v>
      </c>
      <c r="F26" s="287"/>
    </row>
    <row r="27" spans="1:6">
      <c r="A27" s="192" t="s">
        <v>60</v>
      </c>
      <c r="B27" s="284">
        <f>INDICE!O28</f>
        <v>1.7140233028950782</v>
      </c>
      <c r="C27" s="285">
        <f>INDICE!P28</f>
        <v>1.5925156438128683</v>
      </c>
      <c r="D27" s="285">
        <f>INDICE!Q28</f>
        <v>1.4377077168712669</v>
      </c>
      <c r="E27" s="285" t="e">
        <f>INDICE!R28</f>
        <v>#DIV/0!</v>
      </c>
      <c r="F27" s="285"/>
    </row>
    <row r="28" spans="1:6">
      <c r="A28" s="185" t="s">
        <v>22</v>
      </c>
      <c r="B28" s="286">
        <f>INDICE!O29</f>
        <v>1.8589935821989649</v>
      </c>
      <c r="C28" s="287">
        <f>INDICE!P29</f>
        <v>1.7518133548015087</v>
      </c>
      <c r="D28" s="287">
        <f>INDICE!Q29</f>
        <v>1.5405135483596311</v>
      </c>
      <c r="E28" s="287" t="e">
        <f>INDICE!R29</f>
        <v>#DIV/0!</v>
      </c>
      <c r="F28" s="287"/>
    </row>
    <row r="29" spans="1:6">
      <c r="A29" s="185" t="s">
        <v>61</v>
      </c>
      <c r="B29" s="286">
        <f>INDICE!O30</f>
        <v>1.2838403590502072</v>
      </c>
      <c r="C29" s="287">
        <f>INDICE!P30</f>
        <v>0.95183604562093771</v>
      </c>
      <c r="D29" s="287">
        <f>INDICE!Q30</f>
        <v>1.1234925780065959</v>
      </c>
      <c r="E29" s="287" t="e">
        <f>INDICE!R30</f>
        <v>#DIV/0!</v>
      </c>
      <c r="F29" s="287"/>
    </row>
    <row r="30" spans="1:6">
      <c r="A30" s="185" t="s">
        <v>14</v>
      </c>
      <c r="B30" s="286">
        <f>INDICE!O31</f>
        <v>2.0033611638263991</v>
      </c>
      <c r="C30" s="287">
        <f>INDICE!P31</f>
        <v>2.0821291222613625</v>
      </c>
      <c r="D30" s="287">
        <f>INDICE!Q31</f>
        <v>1.6188409100555305</v>
      </c>
      <c r="E30" s="287" t="e">
        <f>INDICE!R31</f>
        <v>#DIV/0!</v>
      </c>
      <c r="F30" s="287"/>
    </row>
    <row r="31" spans="1:6">
      <c r="A31" s="192" t="s">
        <v>62</v>
      </c>
      <c r="B31" s="284">
        <f>INDICE!O32</f>
        <v>1.3366660578194205</v>
      </c>
      <c r="C31" s="285">
        <f>INDICE!P32</f>
        <v>1.4858413164585167</v>
      </c>
      <c r="D31" s="285">
        <f>INDICE!Q32</f>
        <v>1.3688475479023554</v>
      </c>
      <c r="E31" s="285" t="e">
        <f>INDICE!R32</f>
        <v>#DIV/0!</v>
      </c>
      <c r="F31" s="285"/>
    </row>
    <row r="32" spans="1:6">
      <c r="A32" s="185" t="s">
        <v>11</v>
      </c>
      <c r="B32" s="286">
        <f>INDICE!O33</f>
        <v>1.0737896688779105</v>
      </c>
      <c r="C32" s="287">
        <f>INDICE!P33</f>
        <v>1.6300100133662778</v>
      </c>
      <c r="D32" s="287">
        <f>INDICE!Q33</f>
        <v>1.4471038436408885</v>
      </c>
      <c r="E32" s="287" t="e">
        <f>INDICE!R33</f>
        <v>#DIV/0!</v>
      </c>
      <c r="F32" s="287"/>
    </row>
    <row r="33" spans="1:6">
      <c r="A33" s="185" t="s">
        <v>20</v>
      </c>
      <c r="B33" s="286">
        <f>INDICE!O34</f>
        <v>1.1852539421904491</v>
      </c>
      <c r="C33" s="287">
        <f>INDICE!P34</f>
        <v>1.3058582889275814</v>
      </c>
      <c r="D33" s="287">
        <f>INDICE!Q34</f>
        <v>1.2108749505010232</v>
      </c>
      <c r="E33" s="287" t="e">
        <f>INDICE!R34</f>
        <v>#DIV/0!</v>
      </c>
      <c r="F33" s="287"/>
    </row>
    <row r="34" spans="1:6">
      <c r="A34" s="185" t="s">
        <v>24</v>
      </c>
      <c r="B34" s="286">
        <f>INDICE!O35</f>
        <v>1.0811303486995638</v>
      </c>
      <c r="C34" s="287">
        <f>INDICE!P35</f>
        <v>1.2807158783025279</v>
      </c>
      <c r="D34" s="287">
        <f>INDICE!Q35</f>
        <v>1.0734643210247126</v>
      </c>
      <c r="E34" s="287" t="e">
        <f>INDICE!R35</f>
        <v>#DIV/0!</v>
      </c>
      <c r="F34" s="287"/>
    </row>
    <row r="35" spans="1:6">
      <c r="A35" s="185" t="s">
        <v>25</v>
      </c>
      <c r="B35" s="286">
        <f>INDICE!O36</f>
        <v>2.381547832906509</v>
      </c>
      <c r="C35" s="287">
        <f>INDICE!P36</f>
        <v>2.0388804524348143</v>
      </c>
      <c r="D35" s="287">
        <f>INDICE!Q36</f>
        <v>2.2574212281003967</v>
      </c>
      <c r="E35" s="287" t="e">
        <f>INDICE!R36</f>
        <v>#DIV/0!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36"/>
  <sheetViews>
    <sheetView showGridLines="0" zoomScale="90" zoomScaleNormal="90" zoomScalePageLayoutView="90"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INDICE!U4</f>
        <v>36.056381601352889</v>
      </c>
      <c r="C3" s="285">
        <f>INDICE!V4</f>
        <v>44.326312612148065</v>
      </c>
      <c r="D3" s="285">
        <f>INDICE!W4</f>
        <v>57.886873872297848</v>
      </c>
      <c r="E3" s="285">
        <f>INDICE!X4</f>
        <v>0</v>
      </c>
      <c r="F3" s="285"/>
    </row>
    <row r="4" spans="1:6">
      <c r="A4" s="192" t="s">
        <v>47</v>
      </c>
      <c r="B4" s="284">
        <f>INDICE!U5</f>
        <v>34.408116701854148</v>
      </c>
      <c r="C4" s="285">
        <f>INDICE!V5</f>
        <v>38.622689919121271</v>
      </c>
      <c r="D4" s="285">
        <f>INDICE!W5</f>
        <v>38.511205613516857</v>
      </c>
      <c r="E4" s="285">
        <f>INDICE!X5</f>
        <v>0</v>
      </c>
      <c r="F4" s="285"/>
    </row>
    <row r="5" spans="1:6" s="1" customFormat="1">
      <c r="A5" s="185" t="s">
        <v>48</v>
      </c>
      <c r="B5" s="286">
        <f>INDICE!U6</f>
        <v>19.420347893020139</v>
      </c>
      <c r="C5" s="287">
        <f>INDICE!V6</f>
        <v>22.179236897886177</v>
      </c>
      <c r="D5" s="287">
        <f>INDICE!W6</f>
        <v>21.019584181759736</v>
      </c>
      <c r="E5" s="287">
        <f>INDICE!X6</f>
        <v>0</v>
      </c>
      <c r="F5" s="287"/>
    </row>
    <row r="6" spans="1:6">
      <c r="A6" s="185" t="s">
        <v>49</v>
      </c>
      <c r="B6" s="286">
        <f>INDICE!U7</f>
        <v>15.354070685551303</v>
      </c>
      <c r="C6" s="287">
        <f>INDICE!V7</f>
        <v>30.438936837145537</v>
      </c>
      <c r="D6" s="287">
        <f>INDICE!W7</f>
        <v>19.644797588929052</v>
      </c>
      <c r="E6" s="287">
        <f>INDICE!X7</f>
        <v>0</v>
      </c>
      <c r="F6" s="287"/>
    </row>
    <row r="7" spans="1:6">
      <c r="A7" s="185" t="s">
        <v>16</v>
      </c>
      <c r="B7" s="286">
        <f>INDICE!U8</f>
        <v>38.277982532856569</v>
      </c>
      <c r="C7" s="287">
        <f>INDICE!V8</f>
        <v>45.901236747931925</v>
      </c>
      <c r="D7" s="287">
        <f>INDICE!W8</f>
        <v>48.507062180440244</v>
      </c>
      <c r="E7" s="287">
        <f>INDICE!X8</f>
        <v>0</v>
      </c>
      <c r="F7" s="287"/>
    </row>
    <row r="8" spans="1:6">
      <c r="A8" s="185" t="s">
        <v>50</v>
      </c>
      <c r="B8" s="286">
        <f>INDICE!U9</f>
        <v>33.732504975470682</v>
      </c>
      <c r="C8" s="287">
        <f>INDICE!V9</f>
        <v>39.845663353390009</v>
      </c>
      <c r="D8" s="287">
        <f>INDICE!W9</f>
        <v>35.643680032377858</v>
      </c>
      <c r="E8" s="287">
        <f>INDICE!X9</f>
        <v>0</v>
      </c>
      <c r="F8" s="287"/>
    </row>
    <row r="9" spans="1:6">
      <c r="A9" s="185" t="s">
        <v>51</v>
      </c>
      <c r="B9" s="286">
        <f>INDICE!U10</f>
        <v>29.873247644030407</v>
      </c>
      <c r="C9" s="287">
        <f>INDICE!V10</f>
        <v>33.740132758309286</v>
      </c>
      <c r="D9" s="287">
        <f>INDICE!W10</f>
        <v>39.545609130249908</v>
      </c>
      <c r="E9" s="287">
        <f>INDICE!X10</f>
        <v>0</v>
      </c>
      <c r="F9" s="287"/>
    </row>
    <row r="10" spans="1:6">
      <c r="A10" s="185" t="s">
        <v>17</v>
      </c>
      <c r="B10" s="286">
        <f>INDICE!U11</f>
        <v>27.462470329535417</v>
      </c>
      <c r="C10" s="287">
        <f>INDICE!V11</f>
        <v>24.841137061874623</v>
      </c>
      <c r="D10" s="287">
        <f>INDICE!W11</f>
        <v>20.64645924621766</v>
      </c>
      <c r="E10" s="287">
        <f>INDICE!X11</f>
        <v>0</v>
      </c>
      <c r="F10" s="287"/>
    </row>
    <row r="11" spans="1:6">
      <c r="A11" s="185" t="s">
        <v>29</v>
      </c>
      <c r="B11" s="286">
        <f>INDICE!U12</f>
        <v>54.460364662188972</v>
      </c>
      <c r="C11" s="287">
        <f>INDICE!V12</f>
        <v>47.453296731236229</v>
      </c>
      <c r="D11" s="287">
        <f>INDICE!W12</f>
        <v>58.107823807912943</v>
      </c>
      <c r="E11" s="287">
        <f>INDICE!X12</f>
        <v>0</v>
      </c>
      <c r="F11" s="287"/>
    </row>
    <row r="12" spans="1:6">
      <c r="A12" s="192" t="s">
        <v>52</v>
      </c>
      <c r="B12" s="284">
        <f>INDICE!U13</f>
        <v>53.078023031667435</v>
      </c>
      <c r="C12" s="285">
        <f>INDICE!V13</f>
        <v>59.862175444308065</v>
      </c>
      <c r="D12" s="285">
        <f>INDICE!W13</f>
        <v>61.565134962458195</v>
      </c>
      <c r="E12" s="285">
        <f>INDICE!X13</f>
        <v>0</v>
      </c>
      <c r="F12" s="285"/>
    </row>
    <row r="13" spans="1:6">
      <c r="A13" s="185" t="s">
        <v>35</v>
      </c>
      <c r="B13" s="286">
        <f>INDICE!U14</f>
        <v>72.351051976061555</v>
      </c>
      <c r="C13" s="287">
        <f>INDICE!V14</f>
        <v>104.90208332410688</v>
      </c>
      <c r="D13" s="287">
        <f>INDICE!W14</f>
        <v>96.907918536926871</v>
      </c>
      <c r="E13" s="287">
        <f>INDICE!X14</f>
        <v>0</v>
      </c>
      <c r="F13" s="287"/>
    </row>
    <row r="14" spans="1:6">
      <c r="A14" s="185" t="s">
        <v>31</v>
      </c>
      <c r="B14" s="286">
        <f>INDICE!U15</f>
        <v>45.525623702915063</v>
      </c>
      <c r="C14" s="287">
        <f>INDICE!V15</f>
        <v>44.385342175210539</v>
      </c>
      <c r="D14" s="287">
        <f>INDICE!W15</f>
        <v>44.276870829411109</v>
      </c>
      <c r="E14" s="287">
        <f>INDICE!X15</f>
        <v>0</v>
      </c>
      <c r="F14" s="287"/>
    </row>
    <row r="15" spans="1:6">
      <c r="A15" s="185" t="s">
        <v>27</v>
      </c>
      <c r="B15" s="286">
        <f>INDICE!U16</f>
        <v>44.294842614915844</v>
      </c>
      <c r="C15" s="287">
        <f>INDICE!V16</f>
        <v>44.832775706186105</v>
      </c>
      <c r="D15" s="287">
        <f>INDICE!W16</f>
        <v>48.130759679626998</v>
      </c>
      <c r="E15" s="287">
        <f>INDICE!X16</f>
        <v>0</v>
      </c>
      <c r="F15" s="287"/>
    </row>
    <row r="16" spans="1:6">
      <c r="A16" s="185" t="s">
        <v>53</v>
      </c>
      <c r="B16" s="286">
        <f>INDICE!U17</f>
        <v>42.525373486523414</v>
      </c>
      <c r="C16" s="287">
        <f>INDICE!V17</f>
        <v>52.889839580783111</v>
      </c>
      <c r="D16" s="287">
        <f>INDICE!W17</f>
        <v>56.978826959506321</v>
      </c>
      <c r="E16" s="287">
        <f>INDICE!X17</f>
        <v>0</v>
      </c>
      <c r="F16" s="287"/>
    </row>
    <row r="17" spans="1:6">
      <c r="A17" s="185" t="s">
        <v>54</v>
      </c>
      <c r="B17" s="286">
        <f>INDICE!U18</f>
        <v>55.407342732646249</v>
      </c>
      <c r="C17" s="287">
        <f>INDICE!V18</f>
        <v>52.623552040322274</v>
      </c>
      <c r="D17" s="287">
        <f>INDICE!W18</f>
        <v>60.587639419653641</v>
      </c>
      <c r="E17" s="287">
        <f>INDICE!X18</f>
        <v>0</v>
      </c>
      <c r="F17" s="287"/>
    </row>
    <row r="18" spans="1:6">
      <c r="A18" s="185" t="s">
        <v>55</v>
      </c>
      <c r="B18" s="286">
        <f>INDICE!U19</f>
        <v>58.100590076781437</v>
      </c>
      <c r="C18" s="287">
        <f>INDICE!V19</f>
        <v>76.22299997117625</v>
      </c>
      <c r="D18" s="287">
        <f>INDICE!W19</f>
        <v>75.600527162390534</v>
      </c>
      <c r="E18" s="287">
        <f>INDICE!X19</f>
        <v>0</v>
      </c>
      <c r="F18" s="287"/>
    </row>
    <row r="19" spans="1:6">
      <c r="A19" s="185" t="s">
        <v>36</v>
      </c>
      <c r="B19" s="286">
        <f>INDICE!U20</f>
        <v>80.471892665795977</v>
      </c>
      <c r="C19" s="287">
        <f>INDICE!V20</f>
        <v>93.621565204357879</v>
      </c>
      <c r="D19" s="287">
        <f>INDICE!W20</f>
        <v>90.645401953343494</v>
      </c>
      <c r="E19" s="287">
        <f>INDICE!X20</f>
        <v>0</v>
      </c>
      <c r="F19" s="287"/>
    </row>
    <row r="20" spans="1:6">
      <c r="A20" s="185" t="s">
        <v>56</v>
      </c>
      <c r="B20" s="286">
        <f>INDICE!U21</f>
        <v>37.688798063555566</v>
      </c>
      <c r="C20" s="287">
        <f>INDICE!V21</f>
        <v>34.669788412777251</v>
      </c>
      <c r="D20" s="287">
        <f>INDICE!W21</f>
        <v>38.932104336347514</v>
      </c>
      <c r="E20" s="287">
        <f>INDICE!X21</f>
        <v>0</v>
      </c>
      <c r="F20" s="287"/>
    </row>
    <row r="21" spans="1:6">
      <c r="A21" s="185" t="s">
        <v>32</v>
      </c>
      <c r="B21" s="286">
        <f>INDICE!U22</f>
        <v>66.631979069776392</v>
      </c>
      <c r="C21" s="287">
        <f>INDICE!V22</f>
        <v>75.249396723937849</v>
      </c>
      <c r="D21" s="287">
        <f>INDICE!W22</f>
        <v>80.200981297450539</v>
      </c>
      <c r="E21" s="287">
        <f>INDICE!X22</f>
        <v>0</v>
      </c>
      <c r="F21" s="287"/>
    </row>
    <row r="22" spans="1:6">
      <c r="A22" s="192" t="s">
        <v>57</v>
      </c>
      <c r="B22" s="284">
        <f>INDICE!U23</f>
        <v>25.605619789834563</v>
      </c>
      <c r="C22" s="285">
        <f>INDICE!V23</f>
        <v>29.993548339027456</v>
      </c>
      <c r="D22" s="285">
        <f>INDICE!W23</f>
        <v>49.376271198567359</v>
      </c>
      <c r="E22" s="285">
        <f>INDICE!X23</f>
        <v>0</v>
      </c>
      <c r="F22" s="285"/>
    </row>
    <row r="23" spans="1:6">
      <c r="A23" s="185" t="s">
        <v>26</v>
      </c>
      <c r="B23" s="286">
        <f>INDICE!U24</f>
        <v>37.014769556890755</v>
      </c>
      <c r="C23" s="287">
        <f>INDICE!V24</f>
        <v>40.550752051556678</v>
      </c>
      <c r="D23" s="287">
        <f>INDICE!W24</f>
        <v>53.298907590461255</v>
      </c>
      <c r="E23" s="287">
        <f>INDICE!X24</f>
        <v>0</v>
      </c>
      <c r="F23" s="287"/>
    </row>
    <row r="24" spans="1:6">
      <c r="A24" s="185" t="s">
        <v>58</v>
      </c>
      <c r="B24" s="286">
        <f>INDICE!U25</f>
        <v>21.812416364829257</v>
      </c>
      <c r="C24" s="287">
        <f>INDICE!V25</f>
        <v>21.558932807353212</v>
      </c>
      <c r="D24" s="287">
        <f>INDICE!W25</f>
        <v>44.006183137830376</v>
      </c>
      <c r="E24" s="287">
        <f>INDICE!X25</f>
        <v>0</v>
      </c>
      <c r="F24" s="287"/>
    </row>
    <row r="25" spans="1:6">
      <c r="A25" s="185" t="s">
        <v>12</v>
      </c>
      <c r="B25" s="286">
        <f>INDICE!U26</f>
        <v>28.262383949322292</v>
      </c>
      <c r="C25" s="287">
        <f>INDICE!V26</f>
        <v>39.464957539003457</v>
      </c>
      <c r="D25" s="287">
        <f>INDICE!W26</f>
        <v>45.709584813143209</v>
      </c>
      <c r="E25" s="287">
        <f>INDICE!X26</f>
        <v>0</v>
      </c>
      <c r="F25" s="287"/>
    </row>
    <row r="26" spans="1:6">
      <c r="A26" s="185" t="s">
        <v>59</v>
      </c>
      <c r="B26" s="286">
        <f>INDICE!U27</f>
        <v>24.778815743227796</v>
      </c>
      <c r="C26" s="287">
        <f>INDICE!V27</f>
        <v>30.543777800162619</v>
      </c>
      <c r="D26" s="287">
        <f>INDICE!W27</f>
        <v>50.937681032888499</v>
      </c>
      <c r="E26" s="287">
        <f>INDICE!X27</f>
        <v>0</v>
      </c>
      <c r="F26" s="287"/>
    </row>
    <row r="27" spans="1:6">
      <c r="A27" s="192" t="s">
        <v>60</v>
      </c>
      <c r="B27" s="284">
        <f>INDICE!U28</f>
        <v>30.641917458012248</v>
      </c>
      <c r="C27" s="285">
        <f>INDICE!V28</f>
        <v>45.004039267720593</v>
      </c>
      <c r="D27" s="285">
        <f>INDICE!W28</f>
        <v>45.974069973832961</v>
      </c>
      <c r="E27" s="285">
        <f>INDICE!X28</f>
        <v>0</v>
      </c>
      <c r="F27" s="285"/>
    </row>
    <row r="28" spans="1:6">
      <c r="A28" s="185" t="s">
        <v>22</v>
      </c>
      <c r="B28" s="286">
        <f>INDICE!U29</f>
        <v>49.314708318342859</v>
      </c>
      <c r="C28" s="287">
        <f>INDICE!V29</f>
        <v>68.082851436443946</v>
      </c>
      <c r="D28" s="287">
        <f>INDICE!W29</f>
        <v>72.943676082854893</v>
      </c>
      <c r="E28" s="287">
        <f>INDICE!X29</f>
        <v>0</v>
      </c>
      <c r="F28" s="287"/>
    </row>
    <row r="29" spans="1:6">
      <c r="A29" s="185" t="s">
        <v>61</v>
      </c>
      <c r="B29" s="286">
        <f>INDICE!U30</f>
        <v>19.162140185187223</v>
      </c>
      <c r="C29" s="287">
        <f>INDICE!V30</f>
        <v>34.052209114492271</v>
      </c>
      <c r="D29" s="287">
        <f>INDICE!W30</f>
        <v>30.093818362162132</v>
      </c>
      <c r="E29" s="287">
        <f>INDICE!X30</f>
        <v>0</v>
      </c>
      <c r="F29" s="287"/>
    </row>
    <row r="30" spans="1:6">
      <c r="A30" s="185" t="s">
        <v>14</v>
      </c>
      <c r="B30" s="286">
        <f>INDICE!U31</f>
        <v>28.486662764441594</v>
      </c>
      <c r="C30" s="287">
        <f>INDICE!V31</f>
        <v>35.343178958305536</v>
      </c>
      <c r="D30" s="287">
        <f>INDICE!W31</f>
        <v>35.800012313773543</v>
      </c>
      <c r="E30" s="287">
        <f>INDICE!X31</f>
        <v>0</v>
      </c>
      <c r="F30" s="287"/>
    </row>
    <row r="31" spans="1:6">
      <c r="A31" s="192" t="s">
        <v>62</v>
      </c>
      <c r="B31" s="284">
        <f>INDICE!U32</f>
        <v>34.877277405129483</v>
      </c>
      <c r="C31" s="285">
        <f>INDICE!V32</f>
        <v>43.720243915509684</v>
      </c>
      <c r="D31" s="285">
        <f>INDICE!W32</f>
        <v>69.378476208686848</v>
      </c>
      <c r="E31" s="285">
        <f>INDICE!X32</f>
        <v>0</v>
      </c>
      <c r="F31" s="285"/>
    </row>
    <row r="32" spans="1:6">
      <c r="A32" s="185" t="s">
        <v>11</v>
      </c>
      <c r="B32" s="286">
        <f>INDICE!U33</f>
        <v>24.789412838360946</v>
      </c>
      <c r="C32" s="287">
        <f>INDICE!V33</f>
        <v>37.292525862401789</v>
      </c>
      <c r="D32" s="287">
        <f>INDICE!W33</f>
        <v>37.920144328760408</v>
      </c>
      <c r="E32" s="287">
        <f>INDICE!X33</f>
        <v>0</v>
      </c>
      <c r="F32" s="287"/>
    </row>
    <row r="33" spans="1:6">
      <c r="A33" s="185" t="s">
        <v>20</v>
      </c>
      <c r="B33" s="286">
        <f>INDICE!U34</f>
        <v>27.665502632883257</v>
      </c>
      <c r="C33" s="287">
        <f>INDICE!V34</f>
        <v>29.078504347409602</v>
      </c>
      <c r="D33" s="287">
        <f>INDICE!W34</f>
        <v>69.180438968565724</v>
      </c>
      <c r="E33" s="287">
        <f>INDICE!X34</f>
        <v>0</v>
      </c>
      <c r="F33" s="287"/>
    </row>
    <row r="34" spans="1:6">
      <c r="A34" s="185" t="s">
        <v>24</v>
      </c>
      <c r="B34" s="286">
        <f>INDICE!U35</f>
        <v>40.776094119822318</v>
      </c>
      <c r="C34" s="287">
        <f>INDICE!V35</f>
        <v>48.131317151725874</v>
      </c>
      <c r="D34" s="287">
        <f>INDICE!W35</f>
        <v>96.298934148773185</v>
      </c>
      <c r="E34" s="287">
        <f>INDICE!X35</f>
        <v>0</v>
      </c>
      <c r="F34" s="287"/>
    </row>
    <row r="35" spans="1:6">
      <c r="A35" s="185" t="s">
        <v>25</v>
      </c>
      <c r="B35" s="286">
        <f>INDICE!U36</f>
        <v>45.03142939726466</v>
      </c>
      <c r="C35" s="287">
        <f>INDICE!V36</f>
        <v>54.252476063324309</v>
      </c>
      <c r="D35" s="287">
        <f>INDICE!W36</f>
        <v>65.029869224472677</v>
      </c>
      <c r="E35" s="287">
        <f>INDICE!X36</f>
        <v>0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36"/>
  <sheetViews>
    <sheetView showGridLines="0" zoomScale="90" zoomScaleNormal="90" zoomScalePageLayoutView="90"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INDICE!AG4</f>
        <v>12.777885280528732</v>
      </c>
      <c r="C3" s="285">
        <f>INDICE!AH4</f>
        <v>13.166079114220343</v>
      </c>
      <c r="D3" s="285">
        <f>INDICE!AI4</f>
        <v>13.049514566221992</v>
      </c>
      <c r="E3" s="285" t="e">
        <f>INDICE!AJ4</f>
        <v>#DIV/0!</v>
      </c>
      <c r="F3" s="285"/>
    </row>
    <row r="4" spans="1:6">
      <c r="A4" s="192" t="s">
        <v>47</v>
      </c>
      <c r="B4" s="284">
        <f>INDICE!AG5</f>
        <v>13.607017611518309</v>
      </c>
      <c r="C4" s="285">
        <f>INDICE!AH5</f>
        <v>11.216207263869684</v>
      </c>
      <c r="D4" s="285">
        <f>INDICE!AI5</f>
        <v>13.217344030835454</v>
      </c>
      <c r="E4" s="285" t="e">
        <f>INDICE!AJ5</f>
        <v>#DIV/0!</v>
      </c>
      <c r="F4" s="285"/>
    </row>
    <row r="5" spans="1:6" s="1" customFormat="1">
      <c r="A5" s="185" t="s">
        <v>48</v>
      </c>
      <c r="B5" s="286">
        <f>INDICE!AG6</f>
        <v>5.9571409516642531</v>
      </c>
      <c r="C5" s="287">
        <f>INDICE!AH6</f>
        <v>4.3407378045748946</v>
      </c>
      <c r="D5" s="287">
        <f>INDICE!AI6</f>
        <v>2.7471591561203481</v>
      </c>
      <c r="E5" s="287" t="e">
        <f>INDICE!AJ6</f>
        <v>#DIV/0!</v>
      </c>
      <c r="F5" s="287"/>
    </row>
    <row r="6" spans="1:6">
      <c r="A6" s="185" t="s">
        <v>49</v>
      </c>
      <c r="B6" s="286">
        <f>INDICE!AG7</f>
        <v>9.8693241469775685</v>
      </c>
      <c r="C6" s="287">
        <f>INDICE!AH7</f>
        <v>3.4443113949012329</v>
      </c>
      <c r="D6" s="287">
        <f>INDICE!AI7</f>
        <v>13.634290789701282</v>
      </c>
      <c r="E6" s="287" t="e">
        <f>INDICE!AJ7</f>
        <v>#DIV/0!</v>
      </c>
      <c r="F6" s="287"/>
    </row>
    <row r="7" spans="1:6">
      <c r="A7" s="185" t="s">
        <v>16</v>
      </c>
      <c r="B7" s="286">
        <f>INDICE!AG8</f>
        <v>7.5246216744123791</v>
      </c>
      <c r="C7" s="287">
        <f>INDICE!AH8</f>
        <v>6.8347902347622149</v>
      </c>
      <c r="D7" s="287">
        <f>INDICE!AI8</f>
        <v>7.5727683477637404</v>
      </c>
      <c r="E7" s="287" t="e">
        <f>INDICE!AJ8</f>
        <v>#DIV/0!</v>
      </c>
      <c r="F7" s="287"/>
    </row>
    <row r="8" spans="1:6">
      <c r="A8" s="185" t="s">
        <v>50</v>
      </c>
      <c r="B8" s="286">
        <f>INDICE!AG9</f>
        <v>11.120902548256039</v>
      </c>
      <c r="C8" s="287">
        <f>INDICE!AH9</f>
        <v>6.4393547927214767</v>
      </c>
      <c r="D8" s="287">
        <f>INDICE!AI9</f>
        <v>7.6705513585705587</v>
      </c>
      <c r="E8" s="287" t="e">
        <f>INDICE!AJ9</f>
        <v>#DIV/0!</v>
      </c>
      <c r="F8" s="287"/>
    </row>
    <row r="9" spans="1:6">
      <c r="A9" s="185" t="s">
        <v>51</v>
      </c>
      <c r="B9" s="286">
        <f>INDICE!AG10</f>
        <v>20.033399773371709</v>
      </c>
      <c r="C9" s="287">
        <f>INDICE!AH10</f>
        <v>17.020989208536321</v>
      </c>
      <c r="D9" s="287">
        <f>INDICE!AI10</f>
        <v>15.991906658262705</v>
      </c>
      <c r="E9" s="287" t="e">
        <f>INDICE!AJ10</f>
        <v>#DIV/0!</v>
      </c>
      <c r="F9" s="287"/>
    </row>
    <row r="10" spans="1:6">
      <c r="A10" s="185" t="s">
        <v>17</v>
      </c>
      <c r="B10" s="286">
        <f>INDICE!AG11</f>
        <v>26.613183435298705</v>
      </c>
      <c r="C10" s="287">
        <f>INDICE!AH11</f>
        <v>38.326976586340727</v>
      </c>
      <c r="D10" s="287">
        <f>INDICE!AI11</f>
        <v>36.268913346469617</v>
      </c>
      <c r="E10" s="287" t="e">
        <f>INDICE!AJ11</f>
        <v>#DIV/0!</v>
      </c>
      <c r="F10" s="287"/>
    </row>
    <row r="11" spans="1:6">
      <c r="A11" s="185" t="s">
        <v>29</v>
      </c>
      <c r="B11" s="286">
        <f>INDICE!AG12</f>
        <v>26.358405179313007</v>
      </c>
      <c r="C11" s="287">
        <f>INDICE!AH12</f>
        <v>24.689222514659591</v>
      </c>
      <c r="D11" s="287">
        <f>INDICE!AI12</f>
        <v>33.34962975248532</v>
      </c>
      <c r="E11" s="287" t="e">
        <f>INDICE!AJ12</f>
        <v>#DIV/0!</v>
      </c>
      <c r="F11" s="287"/>
    </row>
    <row r="12" spans="1:6">
      <c r="A12" s="192" t="s">
        <v>52</v>
      </c>
      <c r="B12" s="284">
        <f>INDICE!AG13</f>
        <v>15.512190557815845</v>
      </c>
      <c r="C12" s="285">
        <f>INDICE!AH13</f>
        <v>16.957764053415303</v>
      </c>
      <c r="D12" s="285">
        <f>INDICE!AI13</f>
        <v>19.463172246347007</v>
      </c>
      <c r="E12" s="285" t="e">
        <f>INDICE!AJ13</f>
        <v>#DIV/0!</v>
      </c>
      <c r="F12" s="285"/>
    </row>
    <row r="13" spans="1:6">
      <c r="A13" s="185" t="s">
        <v>35</v>
      </c>
      <c r="B13" s="286">
        <f>INDICE!AG14</f>
        <v>12.01022357542214</v>
      </c>
      <c r="C13" s="287">
        <f>INDICE!AH14</f>
        <v>18.754496596689822</v>
      </c>
      <c r="D13" s="287">
        <f>INDICE!AI14</f>
        <v>19.647432458994825</v>
      </c>
      <c r="E13" s="287" t="e">
        <f>INDICE!AJ14</f>
        <v>#DIV/0!</v>
      </c>
      <c r="F13" s="287"/>
    </row>
    <row r="14" spans="1:6">
      <c r="A14" s="185" t="s">
        <v>31</v>
      </c>
      <c r="B14" s="286">
        <f>INDICE!AG15</f>
        <v>25.634517747092303</v>
      </c>
      <c r="C14" s="287">
        <f>INDICE!AH15</f>
        <v>29.040225569034767</v>
      </c>
      <c r="D14" s="287">
        <f>INDICE!AI15</f>
        <v>31.220730737786013</v>
      </c>
      <c r="E14" s="287" t="e">
        <f>INDICE!AJ15</f>
        <v>#DIV/0!</v>
      </c>
      <c r="F14" s="287"/>
    </row>
    <row r="15" spans="1:6">
      <c r="A15" s="185" t="s">
        <v>27</v>
      </c>
      <c r="B15" s="286">
        <f>INDICE!AG16</f>
        <v>9.7175024452223138</v>
      </c>
      <c r="C15" s="287">
        <f>INDICE!AH16</f>
        <v>8.3410570633550805</v>
      </c>
      <c r="D15" s="287">
        <f>INDICE!AI16</f>
        <v>14.710480212182187</v>
      </c>
      <c r="E15" s="287" t="e">
        <f>INDICE!AJ16</f>
        <v>#DIV/0!</v>
      </c>
      <c r="F15" s="287"/>
    </row>
    <row r="16" spans="1:6">
      <c r="A16" s="185" t="s">
        <v>53</v>
      </c>
      <c r="B16" s="286">
        <f>INDICE!AG17</f>
        <v>12.881895295824721</v>
      </c>
      <c r="C16" s="287">
        <f>INDICE!AH17</f>
        <v>12.577257046234832</v>
      </c>
      <c r="D16" s="287">
        <f>INDICE!AI17</f>
        <v>13.078139874049711</v>
      </c>
      <c r="E16" s="287" t="e">
        <f>INDICE!AJ17</f>
        <v>#DIV/0!</v>
      </c>
      <c r="F16" s="287"/>
    </row>
    <row r="17" spans="1:6">
      <c r="A17" s="185" t="s">
        <v>54</v>
      </c>
      <c r="B17" s="286">
        <f>INDICE!AG18</f>
        <v>13.457109255474144</v>
      </c>
      <c r="C17" s="287">
        <f>INDICE!AH18</f>
        <v>20.122654795550499</v>
      </c>
      <c r="D17" s="287">
        <f>INDICE!AI18</f>
        <v>20.530542360047129</v>
      </c>
      <c r="E17" s="287" t="e">
        <f>INDICE!AJ18</f>
        <v>#DIV/0!</v>
      </c>
      <c r="F17" s="287"/>
    </row>
    <row r="18" spans="1:6">
      <c r="A18" s="185" t="s">
        <v>55</v>
      </c>
      <c r="B18" s="286">
        <f>INDICE!AG19</f>
        <v>13.767374028468328</v>
      </c>
      <c r="C18" s="287">
        <f>INDICE!AH19</f>
        <v>13.233866385270641</v>
      </c>
      <c r="D18" s="287">
        <f>INDICE!AI19</f>
        <v>16.205767054474638</v>
      </c>
      <c r="E18" s="287" t="e">
        <f>INDICE!AJ19</f>
        <v>#DIV/0!</v>
      </c>
      <c r="F18" s="287"/>
    </row>
    <row r="19" spans="1:6">
      <c r="A19" s="185" t="s">
        <v>36</v>
      </c>
      <c r="B19" s="286">
        <f>INDICE!AG20</f>
        <v>16.469814563233058</v>
      </c>
      <c r="C19" s="287">
        <f>INDICE!AH20</f>
        <v>13.435365844350596</v>
      </c>
      <c r="D19" s="287">
        <f>INDICE!AI20</f>
        <v>15.787245066446919</v>
      </c>
      <c r="E19" s="287" t="e">
        <f>INDICE!AJ20</f>
        <v>#DIV/0!</v>
      </c>
      <c r="F19" s="287"/>
    </row>
    <row r="20" spans="1:6">
      <c r="A20" s="185" t="s">
        <v>56</v>
      </c>
      <c r="B20" s="286">
        <f>INDICE!AG21</f>
        <v>5.0013334619341094</v>
      </c>
      <c r="C20" s="287">
        <f>INDICE!AH21</f>
        <v>5.5887830039476416</v>
      </c>
      <c r="D20" s="287">
        <f>INDICE!AI21</f>
        <v>7.8389439385368016</v>
      </c>
      <c r="E20" s="287" t="e">
        <f>INDICE!AJ21</f>
        <v>#DIV/0!</v>
      </c>
      <c r="F20" s="287"/>
    </row>
    <row r="21" spans="1:6">
      <c r="A21" s="185" t="s">
        <v>32</v>
      </c>
      <c r="B21" s="286">
        <f>INDICE!AG22</f>
        <v>14.504608874215876</v>
      </c>
      <c r="C21" s="287">
        <f>INDICE!AH22</f>
        <v>14.547252161321609</v>
      </c>
      <c r="D21" s="287">
        <f>INDICE!AI22</f>
        <v>15.067610094103326</v>
      </c>
      <c r="E21" s="287" t="e">
        <f>INDICE!AJ22</f>
        <v>#DIV/0!</v>
      </c>
      <c r="F21" s="287"/>
    </row>
    <row r="22" spans="1:6">
      <c r="A22" s="192" t="s">
        <v>57</v>
      </c>
      <c r="B22" s="284">
        <f>INDICE!AG23</f>
        <v>9.2041605744724837</v>
      </c>
      <c r="C22" s="285">
        <f>INDICE!AH23</f>
        <v>9.7056898030195438</v>
      </c>
      <c r="D22" s="285">
        <f>INDICE!AI23</f>
        <v>9.1287409232960375</v>
      </c>
      <c r="E22" s="285" t="e">
        <f>INDICE!AJ23</f>
        <v>#DIV/0!</v>
      </c>
      <c r="F22" s="285"/>
    </row>
    <row r="23" spans="1:6">
      <c r="A23" s="185" t="s">
        <v>26</v>
      </c>
      <c r="B23" s="286">
        <f>INDICE!AG24</f>
        <v>15.54541135285044</v>
      </c>
      <c r="C23" s="287">
        <f>INDICE!AH24</f>
        <v>10.958971407483702</v>
      </c>
      <c r="D23" s="287">
        <f>INDICE!AI24</f>
        <v>18.870372848539702</v>
      </c>
      <c r="E23" s="287" t="e">
        <f>INDICE!AJ24</f>
        <v>#DIV/0!</v>
      </c>
      <c r="F23" s="287"/>
    </row>
    <row r="24" spans="1:6">
      <c r="A24" s="185" t="s">
        <v>58</v>
      </c>
      <c r="B24" s="286">
        <f>INDICE!AG25</f>
        <v>25.459428534776336</v>
      </c>
      <c r="C24" s="287">
        <f>INDICE!AH25</f>
        <v>26.036624265825143</v>
      </c>
      <c r="D24" s="287">
        <f>INDICE!AI25</f>
        <v>21.307439168893417</v>
      </c>
      <c r="E24" s="287" t="e">
        <f>INDICE!AJ25</f>
        <v>#DIV/0!</v>
      </c>
      <c r="F24" s="287"/>
    </row>
    <row r="25" spans="1:6">
      <c r="A25" s="185" t="s">
        <v>12</v>
      </c>
      <c r="B25" s="286">
        <f>INDICE!AG26</f>
        <v>3.9039049778845416</v>
      </c>
      <c r="C25" s="287">
        <f>INDICE!AH26</f>
        <v>3.5520566910265194</v>
      </c>
      <c r="D25" s="287">
        <f>INDICE!AI26</f>
        <v>3.7146349322729639</v>
      </c>
      <c r="E25" s="287" t="e">
        <f>INDICE!AJ26</f>
        <v>#DIV/0!</v>
      </c>
      <c r="F25" s="287"/>
    </row>
    <row r="26" spans="1:6">
      <c r="A26" s="185" t="s">
        <v>59</v>
      </c>
      <c r="B26" s="286">
        <f>INDICE!AG27</f>
        <v>5.8322736049288819</v>
      </c>
      <c r="C26" s="287">
        <f>INDICE!AH27</f>
        <v>6.9353067797210404</v>
      </c>
      <c r="D26" s="287">
        <f>INDICE!AI27</f>
        <v>5.9434930848663319</v>
      </c>
      <c r="E26" s="287" t="e">
        <f>INDICE!AJ27</f>
        <v>#DIV/0!</v>
      </c>
      <c r="F26" s="287"/>
    </row>
    <row r="27" spans="1:6">
      <c r="A27" s="192" t="s">
        <v>60</v>
      </c>
      <c r="B27" s="284">
        <f>INDICE!AG28</f>
        <v>17.892544642395411</v>
      </c>
      <c r="C27" s="285">
        <f>INDICE!AH28</f>
        <v>17.553714110228327</v>
      </c>
      <c r="D27" s="285">
        <f>INDICE!AI28</f>
        <v>18.663387625187983</v>
      </c>
      <c r="E27" s="285" t="e">
        <f>INDICE!AJ28</f>
        <v>#DIV/0!</v>
      </c>
      <c r="F27" s="285"/>
    </row>
    <row r="28" spans="1:6">
      <c r="A28" s="185" t="s">
        <v>22</v>
      </c>
      <c r="B28" s="286">
        <f>INDICE!AG29</f>
        <v>19.460932474211919</v>
      </c>
      <c r="C28" s="287">
        <f>INDICE!AH29</f>
        <v>20.378101427772698</v>
      </c>
      <c r="D28" s="287">
        <f>INDICE!AI29</f>
        <v>23.948974641410146</v>
      </c>
      <c r="E28" s="287" t="e">
        <f>INDICE!AJ29</f>
        <v>#DIV/0!</v>
      </c>
      <c r="F28" s="287"/>
    </row>
    <row r="29" spans="1:6">
      <c r="A29" s="185" t="s">
        <v>61</v>
      </c>
      <c r="B29" s="286">
        <f>INDICE!AG30</f>
        <v>17.613300670889572</v>
      </c>
      <c r="C29" s="287">
        <f>INDICE!AH30</f>
        <v>15.771271305969037</v>
      </c>
      <c r="D29" s="287">
        <f>INDICE!AI30</f>
        <v>15.397419606093763</v>
      </c>
      <c r="E29" s="287" t="e">
        <f>INDICE!AJ30</f>
        <v>#DIV/0!</v>
      </c>
      <c r="F29" s="287"/>
    </row>
    <row r="30" spans="1:6">
      <c r="A30" s="185" t="s">
        <v>14</v>
      </c>
      <c r="B30" s="286">
        <f>INDICE!AG31</f>
        <v>15.92954944250206</v>
      </c>
      <c r="C30" s="287">
        <f>INDICE!AH31</f>
        <v>15.870358568695144</v>
      </c>
      <c r="D30" s="287">
        <f>INDICE!AI31</f>
        <v>15.582586980494893</v>
      </c>
      <c r="E30" s="287" t="e">
        <f>INDICE!AJ31</f>
        <v>#DIV/0!</v>
      </c>
      <c r="F30" s="287"/>
    </row>
    <row r="31" spans="1:6">
      <c r="A31" s="192" t="s">
        <v>62</v>
      </c>
      <c r="B31" s="284">
        <f>INDICE!AG32</f>
        <v>16.690736776799785</v>
      </c>
      <c r="C31" s="285">
        <f>INDICE!AH32</f>
        <v>16.568008288321806</v>
      </c>
      <c r="D31" s="285">
        <f>INDICE!AI32</f>
        <v>14.626508546311845</v>
      </c>
      <c r="E31" s="285" t="e">
        <f>INDICE!AJ32</f>
        <v>#DIV/0!</v>
      </c>
      <c r="F31" s="285"/>
    </row>
    <row r="32" spans="1:6">
      <c r="A32" s="185" t="s">
        <v>11</v>
      </c>
      <c r="B32" s="286">
        <f>INDICE!AG33</f>
        <v>6.8106665215459339</v>
      </c>
      <c r="C32" s="287">
        <f>INDICE!AH33</f>
        <v>5.8698454223492851</v>
      </c>
      <c r="D32" s="287">
        <f>INDICE!AI33</f>
        <v>6.7084936204139352</v>
      </c>
      <c r="E32" s="287" t="e">
        <f>INDICE!AJ33</f>
        <v>#DIV/0!</v>
      </c>
      <c r="F32" s="287"/>
    </row>
    <row r="33" spans="1:6">
      <c r="A33" s="185" t="s">
        <v>20</v>
      </c>
      <c r="B33" s="286">
        <f>INDICE!AG34</f>
        <v>19.095340670701553</v>
      </c>
      <c r="C33" s="287">
        <f>INDICE!AH34</f>
        <v>21.094442606719667</v>
      </c>
      <c r="D33" s="287">
        <f>INDICE!AI34</f>
        <v>13.359893332576869</v>
      </c>
      <c r="E33" s="287" t="e">
        <f>INDICE!AJ34</f>
        <v>#DIV/0!</v>
      </c>
      <c r="F33" s="287"/>
    </row>
    <row r="34" spans="1:6">
      <c r="A34" s="185" t="s">
        <v>24</v>
      </c>
      <c r="B34" s="286">
        <f>INDICE!AG35</f>
        <v>23.903218427728913</v>
      </c>
      <c r="C34" s="287">
        <f>INDICE!AH35</f>
        <v>23.470566471857943</v>
      </c>
      <c r="D34" s="287">
        <f>INDICE!AI35</f>
        <v>21.268614530478153</v>
      </c>
      <c r="E34" s="287" t="e">
        <f>INDICE!AJ35</f>
        <v>#DIV/0!</v>
      </c>
      <c r="F34" s="287"/>
    </row>
    <row r="35" spans="1:6">
      <c r="A35" s="185" t="s">
        <v>25</v>
      </c>
      <c r="B35" s="286">
        <f>INDICE!AG36</f>
        <v>21.433906850015124</v>
      </c>
      <c r="C35" s="287">
        <f>INDICE!AH36</f>
        <v>18.132378165442255</v>
      </c>
      <c r="D35" s="287">
        <f>INDICE!AI36</f>
        <v>18.405292903460669</v>
      </c>
      <c r="E35" s="287" t="e">
        <f>INDICE!AJ36</f>
        <v>#DIV/0!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36"/>
  <sheetViews>
    <sheetView showGridLines="0" zoomScale="90" zoomScaleNormal="90" zoomScalePageLayoutView="90"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INDICE!AM4</f>
        <v>6.6402755578718997</v>
      </c>
      <c r="C3" s="285">
        <f>INDICE!AN4</f>
        <v>6.1163425264024083</v>
      </c>
      <c r="D3" s="285">
        <f>INDICE!AO4</f>
        <v>7.8992662369764428</v>
      </c>
      <c r="E3" s="285" t="e">
        <f>INDICE!AP4</f>
        <v>#DIV/0!</v>
      </c>
      <c r="F3" s="285"/>
    </row>
    <row r="4" spans="1:6">
      <c r="A4" s="192" t="s">
        <v>47</v>
      </c>
      <c r="B4" s="284">
        <f>INDICE!AM5</f>
        <v>4.4908435946376848</v>
      </c>
      <c r="C4" s="285">
        <f>INDICE!AN5</f>
        <v>3.7311571823120286</v>
      </c>
      <c r="D4" s="285">
        <f>INDICE!AO5</f>
        <v>8.2151898918519954</v>
      </c>
      <c r="E4" s="285" t="e">
        <f>INDICE!AP5</f>
        <v>#DIV/0!</v>
      </c>
      <c r="F4" s="285"/>
    </row>
    <row r="5" spans="1:6" s="1" customFormat="1">
      <c r="A5" s="185" t="s">
        <v>48</v>
      </c>
      <c r="B5" s="286">
        <f>INDICE!AM6</f>
        <v>2.823957248546451</v>
      </c>
      <c r="C5" s="287">
        <f>INDICE!AN6</f>
        <v>2.7302285482396549</v>
      </c>
      <c r="D5" s="287">
        <f>INDICE!AO6</f>
        <v>5.078238531492965</v>
      </c>
      <c r="E5" s="287" t="e">
        <f>INDICE!AP6</f>
        <v>#DIV/0!</v>
      </c>
      <c r="F5" s="287"/>
    </row>
    <row r="6" spans="1:6">
      <c r="A6" s="185" t="s">
        <v>49</v>
      </c>
      <c r="B6" s="286">
        <f>INDICE!AM7</f>
        <v>0</v>
      </c>
      <c r="C6" s="287">
        <f>INDICE!AN7</f>
        <v>4.1940074612686562</v>
      </c>
      <c r="D6" s="287">
        <f>INDICE!AO7</f>
        <v>0</v>
      </c>
      <c r="E6" s="287" t="e">
        <f>INDICE!AP7</f>
        <v>#DIV/0!</v>
      </c>
      <c r="F6" s="287"/>
    </row>
    <row r="7" spans="1:6">
      <c r="A7" s="185" t="s">
        <v>16</v>
      </c>
      <c r="B7" s="286">
        <f>INDICE!AM8</f>
        <v>1.9205606998092462</v>
      </c>
      <c r="C7" s="287">
        <f>INDICE!AN8</f>
        <v>4.3484073446840794</v>
      </c>
      <c r="D7" s="287">
        <f>INDICE!AO8</f>
        <v>6.1815537951682584</v>
      </c>
      <c r="E7" s="287" t="e">
        <f>INDICE!AP8</f>
        <v>#DIV/0!</v>
      </c>
      <c r="F7" s="287"/>
    </row>
    <row r="8" spans="1:6">
      <c r="A8" s="185" t="s">
        <v>50</v>
      </c>
      <c r="B8" s="286">
        <f>INDICE!AM9</f>
        <v>3.3196689498223004</v>
      </c>
      <c r="C8" s="287">
        <f>INDICE!AN9</f>
        <v>2.6888639411411006</v>
      </c>
      <c r="D8" s="287">
        <f>INDICE!AO9</f>
        <v>10.722967206605812</v>
      </c>
      <c r="E8" s="287" t="e">
        <f>INDICE!AP9</f>
        <v>#DIV/0!</v>
      </c>
      <c r="F8" s="287"/>
    </row>
    <row r="9" spans="1:6">
      <c r="A9" s="185" t="s">
        <v>51</v>
      </c>
      <c r="B9" s="286">
        <f>INDICE!AM10</f>
        <v>8.5617484168544866</v>
      </c>
      <c r="C9" s="287">
        <f>INDICE!AN10</f>
        <v>5.1030112474884115</v>
      </c>
      <c r="D9" s="287">
        <f>INDICE!AO10</f>
        <v>5.3867782393427648</v>
      </c>
      <c r="E9" s="287" t="e">
        <f>INDICE!AP10</f>
        <v>#DIV/0!</v>
      </c>
      <c r="F9" s="287"/>
    </row>
    <row r="10" spans="1:6">
      <c r="A10" s="185" t="s">
        <v>17</v>
      </c>
      <c r="B10" s="286">
        <f>INDICE!AM11</f>
        <v>0</v>
      </c>
      <c r="C10" s="287">
        <f>INDICE!AN11</f>
        <v>0</v>
      </c>
      <c r="D10" s="287">
        <f>INDICE!AO11</f>
        <v>0</v>
      </c>
      <c r="E10" s="287" t="e">
        <f>INDICE!AP11</f>
        <v>#DIV/0!</v>
      </c>
      <c r="F10" s="287"/>
    </row>
    <row r="11" spans="1:6">
      <c r="A11" s="185" t="s">
        <v>29</v>
      </c>
      <c r="B11" s="286">
        <f>INDICE!AM12</f>
        <v>7.5603343427635075</v>
      </c>
      <c r="C11" s="287">
        <f>INDICE!AN12</f>
        <v>6.0195730277742303</v>
      </c>
      <c r="D11" s="287">
        <f>INDICE!AO12</f>
        <v>13.896079179761616</v>
      </c>
      <c r="E11" s="287" t="e">
        <f>INDICE!AP12</f>
        <v>#DIV/0!</v>
      </c>
      <c r="F11" s="287"/>
    </row>
    <row r="12" spans="1:6">
      <c r="A12" s="192" t="s">
        <v>52</v>
      </c>
      <c r="B12" s="284">
        <f>INDICE!AM13</f>
        <v>6.9734551114939851</v>
      </c>
      <c r="C12" s="285">
        <f>INDICE!AN13</f>
        <v>7.3577489388430619</v>
      </c>
      <c r="D12" s="285">
        <f>INDICE!AO13</f>
        <v>11.054948295721033</v>
      </c>
      <c r="E12" s="285" t="e">
        <f>INDICE!AP13</f>
        <v>#DIV/0!</v>
      </c>
      <c r="F12" s="285"/>
    </row>
    <row r="13" spans="1:6">
      <c r="A13" s="185" t="s">
        <v>35</v>
      </c>
      <c r="B13" s="286">
        <f>INDICE!AM14</f>
        <v>9.8833767466890787</v>
      </c>
      <c r="C13" s="287">
        <f>INDICE!AN14</f>
        <v>40.924313447330583</v>
      </c>
      <c r="D13" s="287">
        <f>INDICE!AO14</f>
        <v>42.173266302942636</v>
      </c>
      <c r="E13" s="287" t="e">
        <f>INDICE!AP14</f>
        <v>#DIV/0!</v>
      </c>
      <c r="F13" s="287"/>
    </row>
    <row r="14" spans="1:6">
      <c r="A14" s="185" t="s">
        <v>31</v>
      </c>
      <c r="B14" s="286">
        <f>INDICE!AM15</f>
        <v>7.5787479807049243</v>
      </c>
      <c r="C14" s="287">
        <f>INDICE!AN15</f>
        <v>6.5260313504296539</v>
      </c>
      <c r="D14" s="287">
        <f>INDICE!AO15</f>
        <v>9.0513378336634283</v>
      </c>
      <c r="E14" s="287" t="e">
        <f>INDICE!AP15</f>
        <v>#DIV/0!</v>
      </c>
      <c r="F14" s="287"/>
    </row>
    <row r="15" spans="1:6">
      <c r="A15" s="185" t="s">
        <v>27</v>
      </c>
      <c r="B15" s="286">
        <f>INDICE!AM16</f>
        <v>9.4790091713871689</v>
      </c>
      <c r="C15" s="287">
        <f>INDICE!AN16</f>
        <v>2.8360879487120543</v>
      </c>
      <c r="D15" s="287">
        <f>INDICE!AO16</f>
        <v>7.8778202316070489</v>
      </c>
      <c r="E15" s="287" t="e">
        <f>INDICE!AP16</f>
        <v>#DIV/0!</v>
      </c>
      <c r="F15" s="287"/>
    </row>
    <row r="16" spans="1:6">
      <c r="A16" s="185" t="s">
        <v>53</v>
      </c>
      <c r="B16" s="286">
        <f>INDICE!AM17</f>
        <v>3.4317642445804837</v>
      </c>
      <c r="C16" s="287">
        <f>INDICE!AN17</f>
        <v>5.9370348130775641</v>
      </c>
      <c r="D16" s="287">
        <f>INDICE!AO17</f>
        <v>6.5516229494735034</v>
      </c>
      <c r="E16" s="287" t="e">
        <f>INDICE!AP17</f>
        <v>#DIV/0!</v>
      </c>
      <c r="F16" s="287"/>
    </row>
    <row r="17" spans="1:6">
      <c r="A17" s="185" t="s">
        <v>54</v>
      </c>
      <c r="B17" s="286">
        <f>INDICE!AM18</f>
        <v>4.4921269621754387</v>
      </c>
      <c r="C17" s="287">
        <f>INDICE!AN18</f>
        <v>2.3782899292735871</v>
      </c>
      <c r="D17" s="287">
        <f>INDICE!AO18</f>
        <v>4.4633428519788607</v>
      </c>
      <c r="E17" s="287" t="e">
        <f>INDICE!AP18</f>
        <v>#DIV/0!</v>
      </c>
      <c r="F17" s="287"/>
    </row>
    <row r="18" spans="1:6">
      <c r="A18" s="185" t="s">
        <v>55</v>
      </c>
      <c r="B18" s="286">
        <f>INDICE!AM19</f>
        <v>5.8083396172018746</v>
      </c>
      <c r="C18" s="287">
        <f>INDICE!AN19</f>
        <v>9.9348290856644397</v>
      </c>
      <c r="D18" s="287">
        <f>INDICE!AO19</f>
        <v>14.025438087988299</v>
      </c>
      <c r="E18" s="287" t="e">
        <f>INDICE!AP19</f>
        <v>#DIV/0!</v>
      </c>
      <c r="F18" s="287"/>
    </row>
    <row r="19" spans="1:6">
      <c r="A19" s="185" t="s">
        <v>36</v>
      </c>
      <c r="B19" s="286">
        <f>INDICE!AM20</f>
        <v>8.3141696764690867</v>
      </c>
      <c r="C19" s="287">
        <f>INDICE!AN20</f>
        <v>10.348550530925799</v>
      </c>
      <c r="D19" s="287">
        <f>INDICE!AO20</f>
        <v>10.240527395866165</v>
      </c>
      <c r="E19" s="287" t="e">
        <f>INDICE!AP20</f>
        <v>#DIV/0!</v>
      </c>
      <c r="F19" s="287"/>
    </row>
    <row r="20" spans="1:6">
      <c r="A20" s="185" t="s">
        <v>56</v>
      </c>
      <c r="B20" s="286">
        <f>INDICE!AM21</f>
        <v>2.851805824862105</v>
      </c>
      <c r="C20" s="287">
        <f>INDICE!AN21</f>
        <v>0.9689917927697671</v>
      </c>
      <c r="D20" s="287">
        <f>INDICE!AO21</f>
        <v>6.730721857826607</v>
      </c>
      <c r="E20" s="287" t="e">
        <f>INDICE!AP21</f>
        <v>#DIV/0!</v>
      </c>
      <c r="F20" s="287"/>
    </row>
    <row r="21" spans="1:6">
      <c r="A21" s="185" t="s">
        <v>32</v>
      </c>
      <c r="B21" s="286">
        <f>INDICE!AM22</f>
        <v>20.915163590861887</v>
      </c>
      <c r="C21" s="287">
        <f>INDICE!AN22</f>
        <v>11.72339105624407</v>
      </c>
      <c r="D21" s="287">
        <f>INDICE!AO22</f>
        <v>23.867806156645511</v>
      </c>
      <c r="E21" s="287" t="e">
        <f>INDICE!AP22</f>
        <v>#DIV/0!</v>
      </c>
      <c r="F21" s="287"/>
    </row>
    <row r="22" spans="1:6">
      <c r="A22" s="192" t="s">
        <v>57</v>
      </c>
      <c r="B22" s="284">
        <f>INDICE!AM23</f>
        <v>5.5513408223564689</v>
      </c>
      <c r="C22" s="285">
        <f>INDICE!AN23</f>
        <v>5.0412485407275271</v>
      </c>
      <c r="D22" s="285">
        <f>INDICE!AO23</f>
        <v>6.0478433400375122</v>
      </c>
      <c r="E22" s="285" t="e">
        <f>INDICE!AP23</f>
        <v>#DIV/0!</v>
      </c>
      <c r="F22" s="285"/>
    </row>
    <row r="23" spans="1:6">
      <c r="A23" s="185" t="s">
        <v>26</v>
      </c>
      <c r="B23" s="286">
        <f>INDICE!AM24</f>
        <v>2.4948540060202928</v>
      </c>
      <c r="C23" s="287">
        <f>INDICE!AN24</f>
        <v>2.5221801896103218</v>
      </c>
      <c r="D23" s="287">
        <f>INDICE!AO24</f>
        <v>8.7601946871167939</v>
      </c>
      <c r="E23" s="287" t="e">
        <f>INDICE!AP24</f>
        <v>#DIV/0!</v>
      </c>
      <c r="F23" s="287"/>
    </row>
    <row r="24" spans="1:6">
      <c r="A24" s="185" t="s">
        <v>58</v>
      </c>
      <c r="B24" s="286">
        <f>INDICE!AM25</f>
        <v>9.877909112244307</v>
      </c>
      <c r="C24" s="287">
        <f>INDICE!AN25</f>
        <v>7.7926557017698803</v>
      </c>
      <c r="D24" s="287">
        <f>INDICE!AO25</f>
        <v>9.2513307645689746</v>
      </c>
      <c r="E24" s="287" t="e">
        <f>INDICE!AP25</f>
        <v>#DIV/0!</v>
      </c>
      <c r="F24" s="287"/>
    </row>
    <row r="25" spans="1:6">
      <c r="A25" s="185" t="s">
        <v>12</v>
      </c>
      <c r="B25" s="286">
        <f>INDICE!AM26</f>
        <v>2.2677456768648052</v>
      </c>
      <c r="C25" s="287">
        <f>INDICE!AN26</f>
        <v>2.4071211419569924</v>
      </c>
      <c r="D25" s="287">
        <f>INDICE!AO26</f>
        <v>2.9431423711826556</v>
      </c>
      <c r="E25" s="287" t="e">
        <f>INDICE!AP26</f>
        <v>#DIV/0!</v>
      </c>
      <c r="F25" s="287"/>
    </row>
    <row r="26" spans="1:6">
      <c r="A26" s="185" t="s">
        <v>59</v>
      </c>
      <c r="B26" s="286">
        <f>INDICE!AM27</f>
        <v>4.0663421657917977</v>
      </c>
      <c r="C26" s="287">
        <f>INDICE!AN27</f>
        <v>4.1300628934394403</v>
      </c>
      <c r="D26" s="287">
        <f>INDICE!AO27</f>
        <v>4.7192803794214271</v>
      </c>
      <c r="E26" s="287" t="e">
        <f>INDICE!AP27</f>
        <v>#DIV/0!</v>
      </c>
      <c r="F26" s="287"/>
    </row>
    <row r="27" spans="1:6">
      <c r="A27" s="192" t="s">
        <v>60</v>
      </c>
      <c r="B27" s="284">
        <f>INDICE!AM28</f>
        <v>8.076240616067194</v>
      </c>
      <c r="C27" s="285">
        <f>INDICE!AN28</f>
        <v>7.7078161454248599</v>
      </c>
      <c r="D27" s="285">
        <f>INDICE!AO28</f>
        <v>8.3173421976023416</v>
      </c>
      <c r="E27" s="285" t="e">
        <f>INDICE!AP28</f>
        <v>#DIV/0!</v>
      </c>
      <c r="F27" s="285"/>
    </row>
    <row r="28" spans="1:6">
      <c r="A28" s="185" t="s">
        <v>22</v>
      </c>
      <c r="B28" s="286">
        <f>INDICE!AM29</f>
        <v>7.8926090084222844</v>
      </c>
      <c r="C28" s="287">
        <f>INDICE!AN29</f>
        <v>6.9960746003031806</v>
      </c>
      <c r="D28" s="287">
        <f>INDICE!AO29</f>
        <v>8.7125985288645147</v>
      </c>
      <c r="E28" s="287" t="e">
        <f>INDICE!AP29</f>
        <v>#DIV/0!</v>
      </c>
      <c r="F28" s="287"/>
    </row>
    <row r="29" spans="1:6">
      <c r="A29" s="185" t="s">
        <v>61</v>
      </c>
      <c r="B29" s="286">
        <f>INDICE!AM30</f>
        <v>10.04367167316677</v>
      </c>
      <c r="C29" s="287">
        <f>INDICE!AN30</f>
        <v>10.161527001367579</v>
      </c>
      <c r="D29" s="287">
        <f>INDICE!AO30</f>
        <v>9.0415272020911139</v>
      </c>
      <c r="E29" s="287" t="e">
        <f>INDICE!AP30</f>
        <v>#DIV/0!</v>
      </c>
      <c r="F29" s="287"/>
    </row>
    <row r="30" spans="1:6">
      <c r="A30" s="185" t="s">
        <v>14</v>
      </c>
      <c r="B30" s="286">
        <f>INDICE!AM31</f>
        <v>6.4133069560860152</v>
      </c>
      <c r="C30" s="287">
        <f>INDICE!AN31</f>
        <v>6.7205531745200817</v>
      </c>
      <c r="D30" s="287">
        <f>INDICE!AO31</f>
        <v>7.1858872204374133</v>
      </c>
      <c r="E30" s="287" t="e">
        <f>INDICE!AP31</f>
        <v>#DIV/0!</v>
      </c>
      <c r="F30" s="287"/>
    </row>
    <row r="31" spans="1:6">
      <c r="A31" s="192" t="s">
        <v>62</v>
      </c>
      <c r="B31" s="284">
        <f>INDICE!AM32</f>
        <v>9.5142911382144586</v>
      </c>
      <c r="C31" s="285">
        <f>INDICE!AN32</f>
        <v>7.4711859320298863</v>
      </c>
      <c r="D31" s="285">
        <f>INDICE!AO32</f>
        <v>10.449209271385845</v>
      </c>
      <c r="E31" s="285" t="e">
        <f>INDICE!AP32</f>
        <v>#DIV/0!</v>
      </c>
      <c r="F31" s="285"/>
    </row>
    <row r="32" spans="1:6">
      <c r="A32" s="185" t="s">
        <v>11</v>
      </c>
      <c r="B32" s="286">
        <f>INDICE!AM33</f>
        <v>9.778146403317507</v>
      </c>
      <c r="C32" s="287">
        <f>INDICE!AN33</f>
        <v>7.0971415873082764</v>
      </c>
      <c r="D32" s="287">
        <f>INDICE!AO33</f>
        <v>8.3008053620215652</v>
      </c>
      <c r="E32" s="287" t="e">
        <f>INDICE!AP33</f>
        <v>#DIV/0!</v>
      </c>
      <c r="F32" s="287"/>
    </row>
    <row r="33" spans="1:6">
      <c r="A33" s="185" t="s">
        <v>20</v>
      </c>
      <c r="B33" s="286">
        <f>INDICE!AM34</f>
        <v>7.6162444464668067</v>
      </c>
      <c r="C33" s="287">
        <f>INDICE!AN34</f>
        <v>7.6102468483056045</v>
      </c>
      <c r="D33" s="287">
        <f>INDICE!AO34</f>
        <v>9.8184276536700548</v>
      </c>
      <c r="E33" s="287" t="e">
        <f>INDICE!AP34</f>
        <v>#DIV/0!</v>
      </c>
      <c r="F33" s="287"/>
    </row>
    <row r="34" spans="1:6">
      <c r="A34" s="185" t="s">
        <v>24</v>
      </c>
      <c r="B34" s="286">
        <f>INDICE!AM35</f>
        <v>11.07774874196047</v>
      </c>
      <c r="C34" s="287">
        <f>INDICE!AN35</f>
        <v>6.42487584002044</v>
      </c>
      <c r="D34" s="287">
        <f>INDICE!AO35</f>
        <v>13.912473282102738</v>
      </c>
      <c r="E34" s="287" t="e">
        <f>INDICE!AP35</f>
        <v>#DIV/0!</v>
      </c>
      <c r="F34" s="287"/>
    </row>
    <row r="35" spans="1:6">
      <c r="A35" s="185" t="s">
        <v>25</v>
      </c>
      <c r="B35" s="286">
        <f>INDICE!AM36</f>
        <v>8.6849147001940743</v>
      </c>
      <c r="C35" s="287">
        <f>INDICE!AN36</f>
        <v>8.3559468191893931</v>
      </c>
      <c r="D35" s="287">
        <f>INDICE!AO36</f>
        <v>13.032255973675531</v>
      </c>
      <c r="E35" s="287" t="e">
        <f>INDICE!AP36</f>
        <v>#DIV/0!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36"/>
  <sheetViews>
    <sheetView showGridLines="0" zoomScale="90" zoomScaleNormal="90" zoomScalePageLayoutView="90" workbookViewId="0">
      <selection activeCell="B2" sqref="B2:F2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f>ONSV_2019!$A$1</f>
        <v>2019</v>
      </c>
      <c r="C2" s="88">
        <f>ONSV_2020!$A$1</f>
        <v>2020</v>
      </c>
      <c r="D2" s="88">
        <f>ONSV_2021!$A$1</f>
        <v>2021</v>
      </c>
      <c r="E2" s="88">
        <f>ONSV_2022!$A$1</f>
        <v>2022</v>
      </c>
      <c r="F2" s="88">
        <f>ONSV_2023!$A$1</f>
        <v>2023</v>
      </c>
    </row>
    <row r="3" spans="1:6">
      <c r="A3" s="192" t="s">
        <v>37</v>
      </c>
      <c r="B3" s="284">
        <f>INDICE!AY4</f>
        <v>1.9060251473069176</v>
      </c>
      <c r="C3" s="285">
        <f>INDICE!AZ4</f>
        <v>2.0461754286809386</v>
      </c>
      <c r="D3" s="285">
        <f>INDICE!BA4</f>
        <v>1.8346662988700724</v>
      </c>
      <c r="E3" s="285" t="e">
        <f>INDICE!BB4</f>
        <v>#DIV/0!</v>
      </c>
      <c r="F3" s="285"/>
    </row>
    <row r="4" spans="1:6">
      <c r="A4" s="192" t="s">
        <v>47</v>
      </c>
      <c r="B4" s="284">
        <f>INDICE!AY5</f>
        <v>9.5720259463215687</v>
      </c>
      <c r="C4" s="285">
        <f>INDICE!AZ5</f>
        <v>11.702937301194925</v>
      </c>
      <c r="D4" s="285">
        <f>INDICE!BA5</f>
        <v>10.379901758002575</v>
      </c>
      <c r="E4" s="285" t="e">
        <f>INDICE!BB5</f>
        <v>#DIV/0!</v>
      </c>
      <c r="F4" s="285"/>
    </row>
    <row r="5" spans="1:6" s="1" customFormat="1">
      <c r="A5" s="185" t="s">
        <v>48</v>
      </c>
      <c r="B5" s="286">
        <f>INDICE!AY6</f>
        <v>14.462316946408636</v>
      </c>
      <c r="C5" s="287">
        <f>INDICE!AZ6</f>
        <v>17.433317897422238</v>
      </c>
      <c r="D5" s="287">
        <f>INDICE!BA6</f>
        <v>13.611127540286942</v>
      </c>
      <c r="E5" s="287" t="e">
        <f>INDICE!BB6</f>
        <v>#DIV/0!</v>
      </c>
      <c r="F5" s="287"/>
    </row>
    <row r="6" spans="1:6">
      <c r="A6" s="185" t="s">
        <v>49</v>
      </c>
      <c r="B6" s="286">
        <f>INDICE!AY7</f>
        <v>6.8575392397598245</v>
      </c>
      <c r="C6" s="287">
        <f>INDICE!AZ7</f>
        <v>2.1253816482811456</v>
      </c>
      <c r="D6" s="287">
        <f>INDICE!BA7</f>
        <v>7.5905222556077776</v>
      </c>
      <c r="E6" s="287" t="e">
        <f>INDICE!BB7</f>
        <v>#DIV/0!</v>
      </c>
      <c r="F6" s="287"/>
    </row>
    <row r="7" spans="1:6">
      <c r="A7" s="185" t="s">
        <v>16</v>
      </c>
      <c r="B7" s="286">
        <f>INDICE!AY8</f>
        <v>2.406880828985317</v>
      </c>
      <c r="C7" s="287">
        <f>INDICE!AZ8</f>
        <v>1.2558437547106076</v>
      </c>
      <c r="D7" s="287">
        <f>INDICE!BA8</f>
        <v>1.6997631867354592</v>
      </c>
      <c r="E7" s="287" t="e">
        <f>INDICE!BB8</f>
        <v>#DIV/0!</v>
      </c>
      <c r="F7" s="287"/>
    </row>
    <row r="8" spans="1:6">
      <c r="A8" s="185" t="s">
        <v>50</v>
      </c>
      <c r="B8" s="286">
        <f>INDICE!AY9</f>
        <v>15.407599996235151</v>
      </c>
      <c r="C8" s="287">
        <f>INDICE!AZ9</f>
        <v>18.514165277259369</v>
      </c>
      <c r="D8" s="287">
        <f>INDICE!BA9</f>
        <v>15.891488245630235</v>
      </c>
      <c r="E8" s="287" t="e">
        <f>INDICE!BB9</f>
        <v>#DIV/0!</v>
      </c>
      <c r="F8" s="287"/>
    </row>
    <row r="9" spans="1:6">
      <c r="A9" s="185" t="s">
        <v>51</v>
      </c>
      <c r="B9" s="286">
        <f>INDICE!AY10</f>
        <v>4.4725427913738187</v>
      </c>
      <c r="C9" s="287">
        <f>INDICE!AZ10</f>
        <v>7.5579607864557872</v>
      </c>
      <c r="D9" s="287">
        <f>INDICE!BA10</f>
        <v>8.0587634357541642</v>
      </c>
      <c r="E9" s="287" t="e">
        <f>INDICE!BB10</f>
        <v>#DIV/0!</v>
      </c>
      <c r="F9" s="287"/>
    </row>
    <row r="10" spans="1:6">
      <c r="A10" s="185" t="s">
        <v>17</v>
      </c>
      <c r="B10" s="286">
        <f>INDICE!AY11</f>
        <v>7.5456029042688462</v>
      </c>
      <c r="C10" s="287">
        <f>INDICE!AZ11</f>
        <v>4.9397933191135284</v>
      </c>
      <c r="D10" s="287">
        <f>INDICE!BA11</f>
        <v>4.7616207074979648</v>
      </c>
      <c r="E10" s="287" t="e">
        <f>INDICE!BB11</f>
        <v>#DIV/0!</v>
      </c>
      <c r="F10" s="287"/>
    </row>
    <row r="11" spans="1:6">
      <c r="A11" s="185" t="s">
        <v>29</v>
      </c>
      <c r="B11" s="286">
        <f>INDICE!AY12</f>
        <v>7.3798626629652695</v>
      </c>
      <c r="C11" s="287">
        <f>INDICE!AZ12</f>
        <v>11.64114544064814</v>
      </c>
      <c r="D11" s="287">
        <f>INDICE!BA12</f>
        <v>8.7878059003221782</v>
      </c>
      <c r="E11" s="287" t="e">
        <f>INDICE!BB12</f>
        <v>#DIV/0!</v>
      </c>
      <c r="F11" s="287"/>
    </row>
    <row r="12" spans="1:6">
      <c r="A12" s="192" t="s">
        <v>52</v>
      </c>
      <c r="B12" s="284">
        <f>INDICE!AY13</f>
        <v>8.6866640607249508</v>
      </c>
      <c r="C12" s="285">
        <f>INDICE!AZ13</f>
        <v>10.228607097185897</v>
      </c>
      <c r="D12" s="285">
        <f>INDICE!BA13</f>
        <v>9.0302563532131863</v>
      </c>
      <c r="E12" s="285" t="e">
        <f>INDICE!BB13</f>
        <v>#DIV/0!</v>
      </c>
      <c r="F12" s="285"/>
    </row>
    <row r="13" spans="1:6">
      <c r="A13" s="185" t="s">
        <v>35</v>
      </c>
      <c r="B13" s="286">
        <f>INDICE!AY14</f>
        <v>16.729704720571672</v>
      </c>
      <c r="C13" s="287">
        <f>INDICE!AZ14</f>
        <v>4.5616158967372904</v>
      </c>
      <c r="D13" s="287">
        <f>INDICE!BA14</f>
        <v>5.8802298886184223</v>
      </c>
      <c r="E13" s="287" t="e">
        <f>INDICE!BB14</f>
        <v>#DIV/0!</v>
      </c>
      <c r="F13" s="287"/>
    </row>
    <row r="14" spans="1:6">
      <c r="A14" s="185" t="s">
        <v>31</v>
      </c>
      <c r="B14" s="286">
        <f>INDICE!AY15</f>
        <v>9.7033659425231935</v>
      </c>
      <c r="C14" s="287">
        <f>INDICE!AZ15</f>
        <v>11.403966992966703</v>
      </c>
      <c r="D14" s="287">
        <f>INDICE!BA15</f>
        <v>11.614925789458342</v>
      </c>
      <c r="E14" s="287" t="e">
        <f>INDICE!BB15</f>
        <v>#DIV/0!</v>
      </c>
      <c r="F14" s="287"/>
    </row>
    <row r="15" spans="1:6">
      <c r="A15" s="185" t="s">
        <v>27</v>
      </c>
      <c r="B15" s="286">
        <f>INDICE!AY16</f>
        <v>6.2422888435984767</v>
      </c>
      <c r="C15" s="287">
        <f>INDICE!AZ16</f>
        <v>11.262413814999286</v>
      </c>
      <c r="D15" s="287">
        <f>INDICE!BA16</f>
        <v>7.2813584658566564</v>
      </c>
      <c r="E15" s="287" t="e">
        <f>INDICE!BB16</f>
        <v>#DIV/0!</v>
      </c>
      <c r="F15" s="287"/>
    </row>
    <row r="16" spans="1:6">
      <c r="A16" s="185" t="s">
        <v>53</v>
      </c>
      <c r="B16" s="286">
        <f>INDICE!AY17</f>
        <v>11.565341149126649</v>
      </c>
      <c r="C16" s="287">
        <f>INDICE!AZ17</f>
        <v>12.923416650583057</v>
      </c>
      <c r="D16" s="287">
        <f>INDICE!BA17</f>
        <v>10.857850297482903</v>
      </c>
      <c r="E16" s="287" t="e">
        <f>INDICE!BB17</f>
        <v>#DIV/0!</v>
      </c>
      <c r="F16" s="287"/>
    </row>
    <row r="17" spans="1:6">
      <c r="A17" s="185" t="s">
        <v>54</v>
      </c>
      <c r="B17" s="286">
        <f>INDICE!AY18</f>
        <v>13.628321782130222</v>
      </c>
      <c r="C17" s="287">
        <f>INDICE!AZ18</f>
        <v>19.001301935209959</v>
      </c>
      <c r="D17" s="287">
        <f>INDICE!BA18</f>
        <v>18.037729887636988</v>
      </c>
      <c r="E17" s="287" t="e">
        <f>INDICE!BB18</f>
        <v>#DIV/0!</v>
      </c>
      <c r="F17" s="287"/>
    </row>
    <row r="18" spans="1:6">
      <c r="A18" s="185" t="s">
        <v>55</v>
      </c>
      <c r="B18" s="286">
        <f>INDICE!AY19</f>
        <v>5.0380039882291809</v>
      </c>
      <c r="C18" s="287">
        <f>INDICE!AZ19</f>
        <v>3.9880628392023074</v>
      </c>
      <c r="D18" s="287">
        <f>INDICE!BA19</f>
        <v>3.1634275679101145</v>
      </c>
      <c r="E18" s="287" t="e">
        <f>INDICE!BB19</f>
        <v>#DIV/0!</v>
      </c>
      <c r="F18" s="287"/>
    </row>
    <row r="19" spans="1:6">
      <c r="A19" s="185" t="s">
        <v>36</v>
      </c>
      <c r="B19" s="286">
        <f>INDICE!AY20</f>
        <v>5.5450546808183745</v>
      </c>
      <c r="C19" s="287">
        <f>INDICE!AZ20</f>
        <v>9.9322619400457182</v>
      </c>
      <c r="D19" s="287">
        <f>INDICE!BA20</f>
        <v>10.07980835641915</v>
      </c>
      <c r="E19" s="287" t="e">
        <f>INDICE!BB20</f>
        <v>#DIV/0!</v>
      </c>
      <c r="F19" s="287"/>
    </row>
    <row r="20" spans="1:6">
      <c r="A20" s="185" t="s">
        <v>56</v>
      </c>
      <c r="B20" s="286">
        <f>INDICE!AY21</f>
        <v>10.736015148086729</v>
      </c>
      <c r="C20" s="287">
        <f>INDICE!AZ21</f>
        <v>12.437273010414369</v>
      </c>
      <c r="D20" s="287">
        <f>INDICE!BA21</f>
        <v>9.2410684698612222</v>
      </c>
      <c r="E20" s="287" t="e">
        <f>INDICE!BB21</f>
        <v>#DIV/0!</v>
      </c>
      <c r="F20" s="287"/>
    </row>
    <row r="21" spans="1:6">
      <c r="A21" s="185" t="s">
        <v>32</v>
      </c>
      <c r="B21" s="286">
        <f>INDICE!AY22</f>
        <v>0.11557288161348374</v>
      </c>
      <c r="C21" s="287">
        <f>INDICE!AZ22</f>
        <v>0.24731016484632137</v>
      </c>
      <c r="D21" s="287">
        <f>INDICE!BA22</f>
        <v>0.12087583563734908</v>
      </c>
      <c r="E21" s="287" t="e">
        <f>INDICE!BB22</f>
        <v>#DIV/0!</v>
      </c>
      <c r="F21" s="287"/>
    </row>
    <row r="22" spans="1:6">
      <c r="A22" s="192" t="s">
        <v>57</v>
      </c>
      <c r="B22" s="284">
        <f>INDICE!AY23</f>
        <v>3.8833029389767728</v>
      </c>
      <c r="C22" s="285">
        <f>INDICE!AZ23</f>
        <v>4.4500245450017148</v>
      </c>
      <c r="D22" s="285">
        <f>INDICE!BA23</f>
        <v>4.1898546114241801</v>
      </c>
      <c r="E22" s="285" t="e">
        <f>INDICE!BB23</f>
        <v>#DIV/0!</v>
      </c>
      <c r="F22" s="285"/>
    </row>
    <row r="23" spans="1:6">
      <c r="A23" s="185" t="s">
        <v>26</v>
      </c>
      <c r="B23" s="286">
        <f>INDICE!AY24</f>
        <v>11.803643787309325</v>
      </c>
      <c r="C23" s="287">
        <f>INDICE!AZ24</f>
        <v>15.421856680399085</v>
      </c>
      <c r="D23" s="287">
        <f>INDICE!BA24</f>
        <v>3.4460930299653136</v>
      </c>
      <c r="E23" s="287" t="e">
        <f>INDICE!BB24</f>
        <v>#DIV/0!</v>
      </c>
      <c r="F23" s="287"/>
    </row>
    <row r="24" spans="1:6">
      <c r="A24" s="185" t="s">
        <v>58</v>
      </c>
      <c r="B24" s="286">
        <f>INDICE!AY25</f>
        <v>2.8697155062662296</v>
      </c>
      <c r="C24" s="287">
        <f>INDICE!AZ25</f>
        <v>3.0365092628204717</v>
      </c>
      <c r="D24" s="287">
        <f>INDICE!BA25</f>
        <v>3.6878515943617258</v>
      </c>
      <c r="E24" s="287" t="e">
        <f>INDICE!BB25</f>
        <v>#DIV/0!</v>
      </c>
      <c r="F24" s="287"/>
    </row>
    <row r="25" spans="1:6">
      <c r="A25" s="185" t="s">
        <v>12</v>
      </c>
      <c r="B25" s="286">
        <f>INDICE!AY26</f>
        <v>8.9997470710275298</v>
      </c>
      <c r="C25" s="287">
        <f>INDICE!AZ26</f>
        <v>10.838177696885316</v>
      </c>
      <c r="D25" s="287">
        <f>INDICE!BA26</f>
        <v>10.376055391650258</v>
      </c>
      <c r="E25" s="287" t="e">
        <f>INDICE!BB26</f>
        <v>#DIV/0!</v>
      </c>
      <c r="F25" s="287"/>
    </row>
    <row r="26" spans="1:6">
      <c r="A26" s="185" t="s">
        <v>59</v>
      </c>
      <c r="B26" s="286">
        <f>INDICE!AY27</f>
        <v>2.4721153928753519</v>
      </c>
      <c r="C26" s="287">
        <f>INDICE!AZ27</f>
        <v>2.6037960747330455</v>
      </c>
      <c r="D26" s="287">
        <f>INDICE!BA27</f>
        <v>2.988437618723192</v>
      </c>
      <c r="E26" s="287" t="e">
        <f>INDICE!BB27</f>
        <v>#DIV/0!</v>
      </c>
      <c r="F26" s="287"/>
    </row>
    <row r="27" spans="1:6">
      <c r="A27" s="192" t="s">
        <v>60</v>
      </c>
      <c r="B27" s="284">
        <f>INDICE!AY28</f>
        <v>1.1581238533074854</v>
      </c>
      <c r="C27" s="285">
        <f>INDICE!AZ28</f>
        <v>1.997580598510915</v>
      </c>
      <c r="D27" s="285">
        <f>INDICE!BA28</f>
        <v>3.2581499112714036</v>
      </c>
      <c r="E27" s="285" t="e">
        <f>INDICE!BB28</f>
        <v>#DIV/0!</v>
      </c>
      <c r="F27" s="285"/>
    </row>
    <row r="28" spans="1:6">
      <c r="A28" s="185" t="s">
        <v>22</v>
      </c>
      <c r="B28" s="286">
        <f>INDICE!AY29</f>
        <v>1.5934230704562555</v>
      </c>
      <c r="C28" s="287">
        <f>INDICE!AZ29</f>
        <v>2.7608578471671774</v>
      </c>
      <c r="D28" s="287">
        <f>INDICE!BA29</f>
        <v>2.3348408467325656</v>
      </c>
      <c r="E28" s="287" t="e">
        <f>INDICE!BB29</f>
        <v>#DIV/0!</v>
      </c>
      <c r="F28" s="287"/>
    </row>
    <row r="29" spans="1:6">
      <c r="A29" s="185" t="s">
        <v>61</v>
      </c>
      <c r="B29" s="286">
        <f>INDICE!AY30</f>
        <v>0.98636515390442758</v>
      </c>
      <c r="C29" s="287">
        <f>INDICE!AZ30</f>
        <v>1.1768154745858865</v>
      </c>
      <c r="D29" s="287">
        <f>INDICE!BA30</f>
        <v>5.2804151166310005</v>
      </c>
      <c r="E29" s="287" t="e">
        <f>INDICE!BB30</f>
        <v>#DIV/0!</v>
      </c>
      <c r="F29" s="287"/>
    </row>
    <row r="30" spans="1:6">
      <c r="A30" s="185" t="s">
        <v>14</v>
      </c>
      <c r="B30" s="286">
        <f>INDICE!AY31</f>
        <v>0.75802854847485368</v>
      </c>
      <c r="C30" s="287">
        <f>INDICE!AZ31</f>
        <v>1.8486193141572846</v>
      </c>
      <c r="D30" s="287">
        <f>INDICE!BA31</f>
        <v>2.4027007191350505</v>
      </c>
      <c r="E30" s="287" t="e">
        <f>INDICE!BB31</f>
        <v>#DIV/0!</v>
      </c>
      <c r="F30" s="287"/>
    </row>
    <row r="31" spans="1:6">
      <c r="A31" s="192" t="s">
        <v>62</v>
      </c>
      <c r="B31" s="284">
        <f>INDICE!AY32</f>
        <v>3.7285947928646994</v>
      </c>
      <c r="C31" s="285">
        <f>INDICE!AZ32</f>
        <v>6.441721980671085</v>
      </c>
      <c r="D31" s="285">
        <f>INDICE!BA32</f>
        <v>6.2171679130984083</v>
      </c>
      <c r="E31" s="285" t="e">
        <f>INDICE!BB32</f>
        <v>#DIV/0!</v>
      </c>
      <c r="F31" s="285"/>
    </row>
    <row r="32" spans="1:6">
      <c r="A32" s="185" t="s">
        <v>11</v>
      </c>
      <c r="B32" s="286">
        <f>INDICE!AY33</f>
        <v>0.59058431788285071</v>
      </c>
      <c r="C32" s="287">
        <f>INDICE!AZ33</f>
        <v>0.43884884975245941</v>
      </c>
      <c r="D32" s="287">
        <f>INDICE!BA33</f>
        <v>0.31458779209584531</v>
      </c>
      <c r="E32" s="287" t="e">
        <f>INDICE!BB33</f>
        <v>#DIV/0!</v>
      </c>
      <c r="F32" s="287"/>
    </row>
    <row r="33" spans="1:6">
      <c r="A33" s="185" t="s">
        <v>20</v>
      </c>
      <c r="B33" s="286">
        <f>INDICE!AY34</f>
        <v>4.6994279111410791</v>
      </c>
      <c r="C33" s="287">
        <f>INDICE!AZ34</f>
        <v>8.0527927817200862</v>
      </c>
      <c r="D33" s="287">
        <f>INDICE!BA34</f>
        <v>8.3270938903685749</v>
      </c>
      <c r="E33" s="287" t="e">
        <f>INDICE!BB34</f>
        <v>#DIV/0!</v>
      </c>
      <c r="F33" s="287"/>
    </row>
    <row r="34" spans="1:6">
      <c r="A34" s="185" t="s">
        <v>24</v>
      </c>
      <c r="B34" s="286">
        <f>INDICE!AY35</f>
        <v>5.1107980120343015</v>
      </c>
      <c r="C34" s="287">
        <f>INDICE!AZ35</f>
        <v>7.2680626093668455</v>
      </c>
      <c r="D34" s="287">
        <f>INDICE!BA35</f>
        <v>6.8752833894201819</v>
      </c>
      <c r="E34" s="287" t="e">
        <f>INDICE!BB35</f>
        <v>#DIV/0!</v>
      </c>
      <c r="F34" s="287"/>
    </row>
    <row r="35" spans="1:6">
      <c r="A35" s="185" t="s">
        <v>25</v>
      </c>
      <c r="B35" s="286">
        <f>INDICE!AY36</f>
        <v>1.757809114764328</v>
      </c>
      <c r="C35" s="287">
        <f>INDICE!AZ36</f>
        <v>5.4758503579677864</v>
      </c>
      <c r="D35" s="287">
        <f>INDICE!BA36</f>
        <v>4.238423530310949</v>
      </c>
      <c r="E35" s="287" t="e">
        <f>INDICE!BB36</f>
        <v>#DIV/0!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36"/>
  <sheetViews>
    <sheetView showGridLines="0" topLeftCell="BG1" zoomScale="90" zoomScaleNormal="90" zoomScalePageLayoutView="90" workbookViewId="0">
      <selection activeCell="B3" sqref="B3:F36"/>
    </sheetView>
  </sheetViews>
  <sheetFormatPr defaultColWidth="8.85546875" defaultRowHeight="15"/>
  <cols>
    <col min="1" max="1" width="25.140625" style="3" bestFit="1" customWidth="1"/>
    <col min="2" max="5" width="8.85546875" style="3"/>
    <col min="6" max="120" width="8.85546875" style="1"/>
  </cols>
  <sheetData>
    <row r="1" spans="1:6" s="1" customFormat="1"/>
    <row r="2" spans="1:6">
      <c r="A2" s="188" t="s">
        <v>74</v>
      </c>
      <c r="B2" s="283">
        <v>2019</v>
      </c>
      <c r="C2" s="88">
        <v>2020</v>
      </c>
      <c r="D2" s="88">
        <v>2021</v>
      </c>
      <c r="E2" s="88">
        <v>2022</v>
      </c>
      <c r="F2" s="88">
        <v>2023</v>
      </c>
    </row>
    <row r="3" spans="1:6">
      <c r="A3" s="192" t="s">
        <v>37</v>
      </c>
      <c r="B3" s="284">
        <f>INDICE!AS4</f>
        <v>1.8900487613445589</v>
      </c>
      <c r="C3" s="285">
        <f>INDICE!AT4</f>
        <v>1.4422232405359627</v>
      </c>
      <c r="D3" s="285">
        <f>INDICE!AU4</f>
        <v>0.52061485612999348</v>
      </c>
      <c r="E3" s="285" t="e">
        <f>INDICE!AV4</f>
        <v>#DIV/0!</v>
      </c>
      <c r="F3" s="285"/>
    </row>
    <row r="4" spans="1:6">
      <c r="A4" s="192" t="s">
        <v>47</v>
      </c>
      <c r="B4" s="284">
        <f>INDICE!AS5</f>
        <v>0.64787074525336208</v>
      </c>
      <c r="C4" s="285">
        <f>INDICE!AT5</f>
        <v>0.79756664146150325</v>
      </c>
      <c r="D4" s="285">
        <f>INDICE!AU5</f>
        <v>0.44333582492026657</v>
      </c>
      <c r="E4" s="285" t="e">
        <f>INDICE!AV5</f>
        <v>#DIV/0!</v>
      </c>
      <c r="F4" s="285"/>
    </row>
    <row r="5" spans="1:6" s="1" customFormat="1">
      <c r="A5" s="185" t="s">
        <v>48</v>
      </c>
      <c r="B5" s="286">
        <f>INDICE!AS6</f>
        <v>3.0181087111323679</v>
      </c>
      <c r="C5" s="287">
        <f>INDICE!AT6</f>
        <v>0</v>
      </c>
      <c r="D5" s="287">
        <f>INDICE!AU6</f>
        <v>0</v>
      </c>
      <c r="E5" s="287" t="e">
        <f>INDICE!AV6</f>
        <v>#DIV/0!</v>
      </c>
      <c r="F5" s="287"/>
    </row>
    <row r="6" spans="1:6">
      <c r="A6" s="185" t="s">
        <v>49</v>
      </c>
      <c r="B6" s="286">
        <f>INDICE!AS7</f>
        <v>0</v>
      </c>
      <c r="C6" s="287">
        <f>INDICE!AT7</f>
        <v>4.4883663002337828</v>
      </c>
      <c r="D6" s="287">
        <f>INDICE!AU7</f>
        <v>0</v>
      </c>
      <c r="E6" s="287" t="e">
        <f>INDICE!AV7</f>
        <v>#DIV/0!</v>
      </c>
      <c r="F6" s="287"/>
    </row>
    <row r="7" spans="1:6">
      <c r="A7" s="185" t="s">
        <v>16</v>
      </c>
      <c r="B7" s="286">
        <f>INDICE!AS8</f>
        <v>0.64455098458576177</v>
      </c>
      <c r="C7" s="287">
        <f>INDICE!AT8</f>
        <v>0</v>
      </c>
      <c r="D7" s="287">
        <f>INDICE!AU8</f>
        <v>0.80141392383166743</v>
      </c>
      <c r="E7" s="287" t="e">
        <f>INDICE!AV8</f>
        <v>#DIV/0!</v>
      </c>
      <c r="F7" s="287"/>
    </row>
    <row r="8" spans="1:6">
      <c r="A8" s="185" t="s">
        <v>50</v>
      </c>
      <c r="B8" s="286">
        <f>INDICE!AS9</f>
        <v>0.68631662973143492</v>
      </c>
      <c r="C8" s="287">
        <f>INDICE!AT9</f>
        <v>0.62802187559223555</v>
      </c>
      <c r="D8" s="287">
        <f>INDICE!AU9</f>
        <v>0.31982195720714052</v>
      </c>
      <c r="E8" s="287" t="e">
        <f>INDICE!AV9</f>
        <v>#DIV/0!</v>
      </c>
      <c r="F8" s="287"/>
    </row>
    <row r="9" spans="1:6">
      <c r="A9" s="185" t="s">
        <v>51</v>
      </c>
      <c r="B9" s="286">
        <f>INDICE!AS10</f>
        <v>1.1874323918401222</v>
      </c>
      <c r="C9" s="287">
        <f>INDICE!AT10</f>
        <v>1.1091003240701081</v>
      </c>
      <c r="D9" s="287">
        <f>INDICE!AU10</f>
        <v>0.72509036050428388</v>
      </c>
      <c r="E9" s="287" t="e">
        <f>INDICE!AV10</f>
        <v>#DIV/0!</v>
      </c>
      <c r="F9" s="287"/>
    </row>
    <row r="10" spans="1:6">
      <c r="A10" s="185" t="s">
        <v>17</v>
      </c>
      <c r="B10" s="286">
        <f>INDICE!AS11</f>
        <v>0</v>
      </c>
      <c r="C10" s="287">
        <f>INDICE!AT11</f>
        <v>0</v>
      </c>
      <c r="D10" s="287">
        <f>INDICE!AU11</f>
        <v>0</v>
      </c>
      <c r="E10" s="287" t="e">
        <f>INDICE!AV11</f>
        <v>#DIV/0!</v>
      </c>
      <c r="F10" s="287"/>
    </row>
    <row r="11" spans="1:6">
      <c r="A11" s="185" t="s">
        <v>29</v>
      </c>
      <c r="B11" s="286">
        <f>INDICE!AS12</f>
        <v>0</v>
      </c>
      <c r="C11" s="287">
        <f>INDICE!AT12</f>
        <v>1.3966630162983604</v>
      </c>
      <c r="D11" s="287">
        <f>INDICE!AU12</f>
        <v>0.5574411762707403</v>
      </c>
      <c r="E11" s="287" t="e">
        <f>INDICE!AV12</f>
        <v>#DIV/0!</v>
      </c>
      <c r="F11" s="287"/>
    </row>
    <row r="12" spans="1:6">
      <c r="A12" s="192" t="s">
        <v>52</v>
      </c>
      <c r="B12" s="284">
        <f>INDICE!AS13</f>
        <v>2.4665105722049567</v>
      </c>
      <c r="C12" s="285">
        <f>INDICE!AT13</f>
        <v>1.1139663428424149</v>
      </c>
      <c r="D12" s="285">
        <f>INDICE!AU13</f>
        <v>1.0200421311328036</v>
      </c>
      <c r="E12" s="285" t="e">
        <f>INDICE!AV13</f>
        <v>#DIV/0!</v>
      </c>
      <c r="F12" s="285"/>
    </row>
    <row r="13" spans="1:6">
      <c r="A13" s="185" t="s">
        <v>35</v>
      </c>
      <c r="B13" s="286">
        <f>INDICE!AS14</f>
        <v>9.0945604747188717</v>
      </c>
      <c r="C13" s="287">
        <f>INDICE!AT14</f>
        <v>9.6594834364793716</v>
      </c>
      <c r="D13" s="287">
        <f>INDICE!AU14</f>
        <v>3.229861580328802</v>
      </c>
      <c r="E13" s="287" t="e">
        <f>INDICE!AV14</f>
        <v>#DIV/0!</v>
      </c>
      <c r="F13" s="287"/>
    </row>
    <row r="14" spans="1:6">
      <c r="A14" s="185" t="s">
        <v>31</v>
      </c>
      <c r="B14" s="286">
        <f>INDICE!AS15</f>
        <v>3.090616153371605</v>
      </c>
      <c r="C14" s="287">
        <f>INDICE!AT15</f>
        <v>0.95386361950446619</v>
      </c>
      <c r="D14" s="287">
        <f>INDICE!AU15</f>
        <v>1.2429683841004904</v>
      </c>
      <c r="E14" s="287" t="e">
        <f>INDICE!AV15</f>
        <v>#DIV/0!</v>
      </c>
      <c r="F14" s="287"/>
    </row>
    <row r="15" spans="1:6">
      <c r="A15" s="185" t="s">
        <v>27</v>
      </c>
      <c r="B15" s="286">
        <f>INDICE!AS16</f>
        <v>0</v>
      </c>
      <c r="C15" s="287">
        <f>INDICE!AT16</f>
        <v>0.6475852867544073</v>
      </c>
      <c r="D15" s="287">
        <f>INDICE!AU16</f>
        <v>0.51913162789375422</v>
      </c>
      <c r="E15" s="287" t="e">
        <f>INDICE!AV16</f>
        <v>#DIV/0!</v>
      </c>
      <c r="F15" s="287"/>
    </row>
    <row r="16" spans="1:6">
      <c r="A16" s="185" t="s">
        <v>53</v>
      </c>
      <c r="B16" s="286">
        <f>INDICE!AS17</f>
        <v>1.7646981919507736</v>
      </c>
      <c r="C16" s="287">
        <f>INDICE!AT17</f>
        <v>0.82966546571867894</v>
      </c>
      <c r="D16" s="287">
        <f>INDICE!AU17</f>
        <v>1.5842842233912171</v>
      </c>
      <c r="E16" s="287" t="e">
        <f>INDICE!AV17</f>
        <v>#DIV/0!</v>
      </c>
      <c r="F16" s="287"/>
    </row>
    <row r="17" spans="1:6">
      <c r="A17" s="185" t="s">
        <v>54</v>
      </c>
      <c r="B17" s="286">
        <f>INDICE!AS18</f>
        <v>0</v>
      </c>
      <c r="C17" s="287">
        <f>INDICE!AT18</f>
        <v>0</v>
      </c>
      <c r="D17" s="287">
        <f>INDICE!AU18</f>
        <v>0</v>
      </c>
      <c r="E17" s="287" t="e">
        <f>INDICE!AV18</f>
        <v>#DIV/0!</v>
      </c>
      <c r="F17" s="287"/>
    </row>
    <row r="18" spans="1:6">
      <c r="A18" s="185" t="s">
        <v>55</v>
      </c>
      <c r="B18" s="286">
        <f>INDICE!AS19</f>
        <v>1.7670938573639601</v>
      </c>
      <c r="C18" s="287">
        <f>INDICE!AT19</f>
        <v>1.7729893637624987</v>
      </c>
      <c r="D18" s="287">
        <f>INDICE!AU19</f>
        <v>0.94051356450432611</v>
      </c>
      <c r="E18" s="287" t="e">
        <f>INDICE!AV19</f>
        <v>#DIV/0!</v>
      </c>
      <c r="F18" s="287"/>
    </row>
    <row r="19" spans="1:6">
      <c r="A19" s="185" t="s">
        <v>36</v>
      </c>
      <c r="B19" s="286">
        <f>INDICE!AS20</f>
        <v>6.5892899880178959</v>
      </c>
      <c r="C19" s="287">
        <f>INDICE!AT20</f>
        <v>0</v>
      </c>
      <c r="D19" s="287">
        <f>INDICE!AU20</f>
        <v>0.94420984838400723</v>
      </c>
      <c r="E19" s="287" t="e">
        <f>INDICE!AV20</f>
        <v>#DIV/0!</v>
      </c>
      <c r="F19" s="287"/>
    </row>
    <row r="20" spans="1:6">
      <c r="A20" s="185" t="s">
        <v>56</v>
      </c>
      <c r="B20" s="286">
        <f>INDICE!AS21</f>
        <v>0</v>
      </c>
      <c r="C20" s="287">
        <f>INDICE!AT21</f>
        <v>1.5518747774749233</v>
      </c>
      <c r="D20" s="287">
        <f>INDICE!AU21</f>
        <v>0</v>
      </c>
      <c r="E20" s="287" t="e">
        <f>INDICE!AV21</f>
        <v>#DIV/0!</v>
      </c>
      <c r="F20" s="287"/>
    </row>
    <row r="21" spans="1:6">
      <c r="A21" s="185" t="s">
        <v>32</v>
      </c>
      <c r="B21" s="286">
        <f>INDICE!AS22</f>
        <v>4.5869720287061551</v>
      </c>
      <c r="C21" s="287">
        <f>INDICE!AT22</f>
        <v>0</v>
      </c>
      <c r="D21" s="287">
        <f>INDICE!AU22</f>
        <v>0</v>
      </c>
      <c r="E21" s="287" t="e">
        <f>INDICE!AV22</f>
        <v>#DIV/0!</v>
      </c>
      <c r="F21" s="287"/>
    </row>
    <row r="22" spans="1:6">
      <c r="A22" s="192" t="s">
        <v>57</v>
      </c>
      <c r="B22" s="284">
        <f>INDICE!AS23</f>
        <v>2.3961130453548187</v>
      </c>
      <c r="C22" s="285">
        <f>INDICE!AT23</f>
        <v>2.6990177345822599</v>
      </c>
      <c r="D22" s="285">
        <f>INDICE!AU23</f>
        <v>0.35500596899695697</v>
      </c>
      <c r="E22" s="285" t="e">
        <f>INDICE!AV23</f>
        <v>#DIV/0!</v>
      </c>
      <c r="F22" s="285"/>
    </row>
    <row r="23" spans="1:6">
      <c r="A23" s="185" t="s">
        <v>26</v>
      </c>
      <c r="B23" s="286">
        <f>INDICE!AS24</f>
        <v>0.65231350729095772</v>
      </c>
      <c r="C23" s="287">
        <f>INDICE!AT24</f>
        <v>0.64964137628779972</v>
      </c>
      <c r="D23" s="287">
        <f>INDICE!AU24</f>
        <v>0</v>
      </c>
      <c r="E23" s="287" t="e">
        <f>INDICE!AV24</f>
        <v>#DIV/0!</v>
      </c>
      <c r="F23" s="287"/>
    </row>
    <row r="24" spans="1:6">
      <c r="A24" s="185" t="s">
        <v>58</v>
      </c>
      <c r="B24" s="286">
        <f>INDICE!AS25</f>
        <v>1.9976865604235838</v>
      </c>
      <c r="C24" s="287">
        <f>INDICE!AT25</f>
        <v>2.7286765499544661</v>
      </c>
      <c r="D24" s="287">
        <f>INDICE!AU25</f>
        <v>0.40018831179958375</v>
      </c>
      <c r="E24" s="287" t="e">
        <f>INDICE!AV25</f>
        <v>#DIV/0!</v>
      </c>
      <c r="F24" s="287"/>
    </row>
    <row r="25" spans="1:6">
      <c r="A25" s="185" t="s">
        <v>12</v>
      </c>
      <c r="B25" s="286">
        <f>INDICE!AS26</f>
        <v>2.7364165272752703</v>
      </c>
      <c r="C25" s="287">
        <f>INDICE!AT26</f>
        <v>2.8107057777535225</v>
      </c>
      <c r="D25" s="287">
        <f>INDICE!AU26</f>
        <v>0.88830065506611466</v>
      </c>
      <c r="E25" s="287" t="e">
        <f>INDICE!AV26</f>
        <v>#DIV/0!</v>
      </c>
      <c r="F25" s="287"/>
    </row>
    <row r="26" spans="1:6">
      <c r="A26" s="185" t="s">
        <v>59</v>
      </c>
      <c r="B26" s="286">
        <f>INDICE!AS27</f>
        <v>2.7360287240917596</v>
      </c>
      <c r="C26" s="287">
        <f>INDICE!AT27</f>
        <v>2.8477148658966347</v>
      </c>
      <c r="D26" s="287">
        <f>INDICE!AU27</f>
        <v>0.27672233470404445</v>
      </c>
      <c r="E26" s="287" t="e">
        <f>INDICE!AV27</f>
        <v>#DIV/0!</v>
      </c>
      <c r="F26" s="287"/>
    </row>
    <row r="27" spans="1:6">
      <c r="A27" s="192" t="s">
        <v>60</v>
      </c>
      <c r="B27" s="284">
        <f>INDICE!AS28</f>
        <v>1.6806372806819994</v>
      </c>
      <c r="C27" s="285">
        <f>INDICE!AT28</f>
        <v>0.51616620111806877</v>
      </c>
      <c r="D27" s="285">
        <f>INDICE!AU28</f>
        <v>0.60555813620480292</v>
      </c>
      <c r="E27" s="285" t="e">
        <f>INDICE!AV28</f>
        <v>#DIV/0!</v>
      </c>
      <c r="F27" s="285"/>
    </row>
    <row r="28" spans="1:6">
      <c r="A28" s="185" t="s">
        <v>22</v>
      </c>
      <c r="B28" s="286">
        <f>INDICE!AS29</f>
        <v>1.608320573322561</v>
      </c>
      <c r="C28" s="287">
        <f>INDICE!AT29</f>
        <v>0.4113374310771285</v>
      </c>
      <c r="D28" s="287">
        <f>INDICE!AU29</f>
        <v>0.97253665291973534</v>
      </c>
      <c r="E28" s="287" t="e">
        <f>INDICE!AV29</f>
        <v>#DIV/0!</v>
      </c>
      <c r="F28" s="287"/>
    </row>
    <row r="29" spans="1:6">
      <c r="A29" s="185" t="s">
        <v>61</v>
      </c>
      <c r="B29" s="286">
        <f>INDICE!AS30</f>
        <v>1.4534604387323167</v>
      </c>
      <c r="C29" s="287">
        <f>INDICE!AT30</f>
        <v>0.29670218109106489</v>
      </c>
      <c r="D29" s="287">
        <f>INDICE!AU30</f>
        <v>0.27208847054618929</v>
      </c>
      <c r="E29" s="287" t="e">
        <f>INDICE!AV30</f>
        <v>#DIV/0!</v>
      </c>
      <c r="F29" s="287"/>
    </row>
    <row r="30" spans="1:6">
      <c r="A30" s="185" t="s">
        <v>14</v>
      </c>
      <c r="B30" s="286">
        <f>INDICE!AS31</f>
        <v>2.0170022668119847</v>
      </c>
      <c r="C30" s="287">
        <f>INDICE!AT31</f>
        <v>0.98584567146948177</v>
      </c>
      <c r="D30" s="287">
        <f>INDICE!AU31</f>
        <v>0.17628614699141515</v>
      </c>
      <c r="E30" s="287" t="e">
        <f>INDICE!AV31</f>
        <v>#DIV/0!</v>
      </c>
      <c r="F30" s="287"/>
    </row>
    <row r="31" spans="1:6">
      <c r="A31" s="192" t="s">
        <v>62</v>
      </c>
      <c r="B31" s="284">
        <f>INDICE!AS32</f>
        <v>1.0378365132516845</v>
      </c>
      <c r="C31" s="285">
        <f>INDICE!AT32</f>
        <v>0.25696726920839486</v>
      </c>
      <c r="D31" s="285">
        <f>INDICE!AU32</f>
        <v>0.19711130557075329</v>
      </c>
      <c r="E31" s="285" t="e">
        <f>INDICE!AV32</f>
        <v>#DIV/0!</v>
      </c>
      <c r="F31" s="285"/>
    </row>
    <row r="32" spans="1:6">
      <c r="A32" s="185" t="s">
        <v>11</v>
      </c>
      <c r="B32" s="286">
        <f>INDICE!AS33</f>
        <v>1.5101599343503567</v>
      </c>
      <c r="C32" s="287">
        <f>INDICE!AT33</f>
        <v>1.6066711696460108</v>
      </c>
      <c r="D32" s="287">
        <f>INDICE!AU33</f>
        <v>0.58586742476105313</v>
      </c>
      <c r="E32" s="287" t="e">
        <f>INDICE!AV33</f>
        <v>#DIV/0!</v>
      </c>
      <c r="F32" s="287"/>
    </row>
    <row r="33" spans="1:6">
      <c r="A33" s="185" t="s">
        <v>20</v>
      </c>
      <c r="B33" s="286">
        <f>INDICE!AS34</f>
        <v>1.4683802758214652</v>
      </c>
      <c r="C33" s="287">
        <f>INDICE!AT34</f>
        <v>0.44741109754242037</v>
      </c>
      <c r="D33" s="287">
        <f>INDICE!AU34</f>
        <v>0.13070212448961602</v>
      </c>
      <c r="E33" s="287" t="e">
        <f>INDICE!AV34</f>
        <v>#DIV/0!</v>
      </c>
      <c r="F33" s="287"/>
    </row>
    <row r="34" spans="1:6">
      <c r="A34" s="185" t="s">
        <v>24</v>
      </c>
      <c r="B34" s="286">
        <f>INDICE!AS35</f>
        <v>0.2157230818591489</v>
      </c>
      <c r="C34" s="287">
        <f>INDICE!AT35</f>
        <v>0</v>
      </c>
      <c r="D34" s="287">
        <f>INDICE!AU35</f>
        <v>0.23107950899759686</v>
      </c>
      <c r="E34" s="287" t="e">
        <f>INDICE!AV35</f>
        <v>#DIV/0!</v>
      </c>
      <c r="F34" s="287"/>
    </row>
    <row r="35" spans="1:6">
      <c r="A35" s="185" t="s">
        <v>25</v>
      </c>
      <c r="B35" s="286">
        <f>INDICE!AS36</f>
        <v>1.8522700316801828</v>
      </c>
      <c r="C35" s="287">
        <f>INDICE!AT36</f>
        <v>0</v>
      </c>
      <c r="D35" s="287">
        <f>INDICE!AU36</f>
        <v>0.1321854461917675</v>
      </c>
      <c r="E35" s="287" t="e">
        <f>INDICE!AV36</f>
        <v>#DIV/0!</v>
      </c>
      <c r="F35" s="287"/>
    </row>
    <row r="36" spans="1:6">
      <c r="A36" s="4"/>
      <c r="B36" s="5"/>
      <c r="C36" s="5"/>
      <c r="D36" s="5"/>
      <c r="E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K239"/>
  <sheetViews>
    <sheetView showGridLines="0" zoomScale="90" zoomScaleNormal="90" zoomScalePageLayoutView="90" workbookViewId="0">
      <pane xSplit="1" topLeftCell="S1" activePane="topRight" state="frozen"/>
      <selection pane="topRight" activeCell="U79" sqref="U79"/>
      <selection activeCell="A145" sqref="A145"/>
    </sheetView>
  </sheetViews>
  <sheetFormatPr defaultColWidth="8.85546875" defaultRowHeight="15"/>
  <cols>
    <col min="1" max="1" width="22.42578125" customWidth="1"/>
    <col min="2" max="2" width="16" style="24" bestFit="1" customWidth="1"/>
    <col min="3" max="3" width="14.42578125" style="24" bestFit="1" customWidth="1"/>
    <col min="4" max="4" width="16" style="24" bestFit="1" customWidth="1"/>
    <col min="5" max="5" width="14.85546875" style="24" bestFit="1" customWidth="1"/>
    <col min="6" max="6" width="16" style="24" bestFit="1" customWidth="1"/>
    <col min="7" max="7" width="14.85546875" style="24" bestFit="1" customWidth="1"/>
    <col min="8" max="8" width="16" style="24" bestFit="1" customWidth="1"/>
    <col min="9" max="9" width="14.85546875" style="24" bestFit="1" customWidth="1"/>
    <col min="10" max="10" width="16" style="24" bestFit="1" customWidth="1"/>
    <col min="11" max="11" width="19.42578125" style="24" bestFit="1" customWidth="1"/>
    <col min="12" max="14" width="16" style="24" bestFit="1" customWidth="1"/>
    <col min="15" max="15" width="14.85546875" style="24" bestFit="1" customWidth="1"/>
    <col min="16" max="16" width="16" style="24" bestFit="1" customWidth="1"/>
    <col min="17" max="17" width="13.5703125" style="24" bestFit="1" customWidth="1"/>
    <col min="18" max="18" width="14.85546875" style="24" bestFit="1" customWidth="1"/>
    <col min="19" max="19" width="14.85546875" style="24" customWidth="1"/>
    <col min="20" max="20" width="20" style="163" bestFit="1" customWidth="1"/>
    <col min="21" max="21" width="20.7109375" bestFit="1" customWidth="1"/>
    <col min="23" max="23" width="12" style="49" customWidth="1"/>
    <col min="24" max="24" width="11.42578125" style="49" bestFit="1" customWidth="1"/>
    <col min="25" max="26" width="11" style="49" bestFit="1" customWidth="1"/>
    <col min="28" max="28" width="15.85546875" style="49" bestFit="1" customWidth="1"/>
    <col min="29" max="30" width="16" style="49" bestFit="1" customWidth="1"/>
    <col min="31" max="31" width="14.85546875" style="49" bestFit="1" customWidth="1"/>
    <col min="33" max="33" width="15.85546875" style="49" bestFit="1" customWidth="1"/>
    <col min="34" max="36" width="14.85546875" style="49" bestFit="1" customWidth="1"/>
  </cols>
  <sheetData>
    <row r="1" spans="1:36">
      <c r="W1"/>
      <c r="X1"/>
      <c r="Y1"/>
      <c r="Z1"/>
      <c r="AB1"/>
      <c r="AC1"/>
      <c r="AD1"/>
      <c r="AE1"/>
      <c r="AG1"/>
      <c r="AH1"/>
      <c r="AI1"/>
      <c r="AJ1"/>
    </row>
    <row r="2" spans="1:36" ht="15.75" customHeight="1">
      <c r="B2" s="374">
        <f>ONSV_2019!A1</f>
        <v>2019</v>
      </c>
      <c r="C2" s="374"/>
      <c r="D2" s="374"/>
      <c r="E2" s="374"/>
      <c r="F2" s="374"/>
      <c r="G2" s="374"/>
      <c r="H2" s="374"/>
      <c r="I2" s="374"/>
      <c r="J2" s="374"/>
      <c r="K2" s="374"/>
      <c r="L2" s="374"/>
      <c r="M2" s="374"/>
      <c r="N2" s="374"/>
      <c r="O2" s="374"/>
      <c r="P2" s="374"/>
      <c r="Q2" s="374"/>
      <c r="R2" s="374"/>
      <c r="S2" s="374"/>
      <c r="T2" s="374"/>
      <c r="U2" s="376" t="s">
        <v>75</v>
      </c>
      <c r="W2"/>
      <c r="X2"/>
      <c r="Y2"/>
      <c r="Z2"/>
      <c r="AB2"/>
      <c r="AC2"/>
      <c r="AD2"/>
      <c r="AE2"/>
      <c r="AG2"/>
      <c r="AH2"/>
      <c r="AI2"/>
      <c r="AJ2"/>
    </row>
    <row r="3" spans="1:36" ht="15" customHeight="1">
      <c r="A3" s="352" t="s">
        <v>76</v>
      </c>
      <c r="B3" s="375" t="s">
        <v>77</v>
      </c>
      <c r="C3" s="375"/>
      <c r="D3" s="375"/>
      <c r="E3" s="375"/>
      <c r="F3" s="375"/>
      <c r="G3" s="375"/>
      <c r="H3" s="375" t="s">
        <v>78</v>
      </c>
      <c r="I3" s="375"/>
      <c r="J3" s="375" t="s">
        <v>79</v>
      </c>
      <c r="K3" s="375"/>
      <c r="L3" s="375"/>
      <c r="M3" s="375"/>
      <c r="N3" s="375"/>
      <c r="O3" s="375"/>
      <c r="P3" s="378" t="s">
        <v>80</v>
      </c>
      <c r="Q3" s="379"/>
      <c r="R3" s="379"/>
      <c r="S3" s="380"/>
      <c r="T3" s="156" t="s">
        <v>81</v>
      </c>
      <c r="U3" s="376"/>
      <c r="W3" s="372">
        <f>ONSV_2019!$A$1</f>
        <v>2019</v>
      </c>
      <c r="X3" s="372"/>
      <c r="Y3" s="372"/>
      <c r="Z3" s="372"/>
      <c r="AB3" s="372">
        <f>ONSV_2019!$A$1</f>
        <v>2019</v>
      </c>
      <c r="AC3" s="372"/>
      <c r="AD3" s="372"/>
      <c r="AE3" s="372"/>
      <c r="AG3" s="372">
        <f>ONSV_2019!$A$1</f>
        <v>2019</v>
      </c>
      <c r="AH3" s="372"/>
      <c r="AI3" s="372"/>
      <c r="AJ3" s="372"/>
    </row>
    <row r="4" spans="1:36" ht="15" customHeight="1">
      <c r="A4" s="353"/>
      <c r="B4" s="130" t="s">
        <v>82</v>
      </c>
      <c r="C4" s="130" t="s">
        <v>83</v>
      </c>
      <c r="D4" s="130" t="s">
        <v>84</v>
      </c>
      <c r="E4" s="130" t="s">
        <v>85</v>
      </c>
      <c r="F4" s="130" t="s">
        <v>4</v>
      </c>
      <c r="G4" s="130" t="s">
        <v>86</v>
      </c>
      <c r="H4" s="130" t="s">
        <v>87</v>
      </c>
      <c r="I4" s="130" t="s">
        <v>83</v>
      </c>
      <c r="J4" s="130" t="s">
        <v>7</v>
      </c>
      <c r="K4" s="130" t="s">
        <v>88</v>
      </c>
      <c r="L4" s="130" t="s">
        <v>89</v>
      </c>
      <c r="M4" s="130" t="s">
        <v>8</v>
      </c>
      <c r="N4" s="130" t="s">
        <v>84</v>
      </c>
      <c r="O4" s="130" t="s">
        <v>85</v>
      </c>
      <c r="P4" s="137" t="s">
        <v>82</v>
      </c>
      <c r="Q4" s="137" t="s">
        <v>83</v>
      </c>
      <c r="R4" s="137" t="s">
        <v>84</v>
      </c>
      <c r="S4" s="137" t="s">
        <v>85</v>
      </c>
      <c r="T4" s="156" t="s">
        <v>90</v>
      </c>
      <c r="U4" s="376"/>
      <c r="W4" s="137" t="s">
        <v>91</v>
      </c>
      <c r="X4" s="137" t="s">
        <v>92</v>
      </c>
      <c r="Y4" s="137" t="s">
        <v>93</v>
      </c>
      <c r="Z4" s="137" t="s">
        <v>94</v>
      </c>
      <c r="AB4" s="137" t="s">
        <v>90</v>
      </c>
      <c r="AC4" s="137" t="s">
        <v>92</v>
      </c>
      <c r="AD4" s="137" t="s">
        <v>93</v>
      </c>
      <c r="AE4" s="137" t="s">
        <v>94</v>
      </c>
      <c r="AG4" s="137" t="s">
        <v>90</v>
      </c>
      <c r="AH4" s="137" t="s">
        <v>92</v>
      </c>
      <c r="AI4" s="137" t="s">
        <v>93</v>
      </c>
      <c r="AJ4" s="137" t="s">
        <v>94</v>
      </c>
    </row>
    <row r="5" spans="1:36">
      <c r="A5" s="75" t="s">
        <v>37</v>
      </c>
      <c r="B5" s="138">
        <f>TAX!$C$7*DIST_TOT!B5*COMB_CORR!B4</f>
        <v>294945492248.95941</v>
      </c>
      <c r="C5" s="138">
        <f>TAX!$C$8*DIST_TOT!C5*COMB_CORR!B4</f>
        <v>7245393042.4183874</v>
      </c>
      <c r="D5" s="138">
        <f>TAX!$C$9*DIST_TOT!D5*COMB_CORR!B4</f>
        <v>59886299058.579155</v>
      </c>
      <c r="E5" s="138">
        <f>TAX!$C$10*DIST_TOT!E5*COMB_CORR!B4</f>
        <v>28235317523.563004</v>
      </c>
      <c r="F5" s="138">
        <f>TAX!$C$11*DIST_TOT!F5*COMB_CORR!B4</f>
        <v>177802900386.06866</v>
      </c>
      <c r="G5" s="138">
        <f>TAX!$C$12*DIST_TOT!G5*COMB_CORR!B4</f>
        <v>34826682081.47744</v>
      </c>
      <c r="H5" s="138">
        <f>DIST_TOT!H5*COMB_CORR!G4*TAX!$C$14</f>
        <v>222732938045.46161</v>
      </c>
      <c r="I5" s="138">
        <f>DIST_TOT!I5*COMB_CORR!G4*TAX!$C$15</f>
        <v>2853253465.7293601</v>
      </c>
      <c r="J5" s="138">
        <f>DIST_TOT!J5*COMB_CORR!L4*TAX!$C$17</f>
        <v>80053260312.881546</v>
      </c>
      <c r="K5" s="138">
        <f>DIST_TOT!K5*COMB_CORR!L4*TAX!$C$18</f>
        <v>19276020171.211292</v>
      </c>
      <c r="L5" s="138">
        <f>DIST_TOT!L5*COMB_CORR!L4*TAX!$C$19</f>
        <v>24008974511.830276</v>
      </c>
      <c r="M5" s="138">
        <f>DIST_TOT!M5*COMB_CORR!L4*TAX!$C$20</f>
        <v>37722545771.376732</v>
      </c>
      <c r="N5" s="138">
        <f>DIST_TOT!N5*COMB_CORR!L4*TAX!$C$21</f>
        <v>23593608378.409763</v>
      </c>
      <c r="O5" s="138">
        <f>DIST_TOT!O5*COMB_CORR!L4*TAX!$C$22</f>
        <v>11697835130.483925</v>
      </c>
      <c r="P5" s="138">
        <f>(B5+H5)*ONSV_2019!K41/(DIST_GAS_AUT!D5+DIST_ALC_AUT!D5)</f>
        <v>147374419.38555208</v>
      </c>
      <c r="Q5" s="138">
        <f>(C5+I5)*ONSV_2019!D41/(DIST_GAS_UTI!D5+DIST_ALC_UTI!B5)</f>
        <v>2566646.0750104152</v>
      </c>
      <c r="R5" s="138">
        <f>(D5+N5)*ONSV_2019!P41/(DIST_GAS_CAMIE!B5+DIST_DSL_CAMIE!B5)</f>
        <v>20429942.517347898</v>
      </c>
      <c r="S5" s="138">
        <f>(E5+K5)*ONSV_2019!U41/(DIST_GAS_CAMIOA!B5+DIST_DSL_CAMIOA!B5)</f>
        <v>12097468.15628401</v>
      </c>
      <c r="T5" s="138">
        <f>DIST_TOT!P5*COMB_CORR!Q4*TAX!$C$24</f>
        <v>34209499406.766209</v>
      </c>
      <c r="U5" s="166">
        <f t="shared" ref="U5:U37" si="0">SUM(B5:T5)</f>
        <v>1059272488011.3508</v>
      </c>
      <c r="W5" s="167">
        <f>(B5+C5+D5+I5+E5+P5+Q5+R5+S5+O5+N5+H5+T5)/(DEN!C3+DEN!F3+DEN!G3+DEN!L3)</f>
        <v>10109.299103327845</v>
      </c>
      <c r="X5" s="167">
        <f>SUM(F5:G5)/SUM(DEN!I3:J3)</f>
        <v>7817.9880874830324</v>
      </c>
      <c r="Y5" s="167">
        <f>SUM(J5:K5)/SUM(DEN!D3:E3)</f>
        <v>28635.592077253765</v>
      </c>
      <c r="Z5" s="167">
        <f>SUM(L5:M5)/(DEN!H3+DEN!K3)</f>
        <v>59274.247095611347</v>
      </c>
      <c r="AB5" s="167">
        <f>($B5+$P5+$H5+$T5)</f>
        <v>552035304120.57275</v>
      </c>
      <c r="AC5" s="167">
        <f>SUM($F5:$G5)</f>
        <v>212629582467.54611</v>
      </c>
      <c r="AD5" s="167">
        <f>SUM($J5:$K5)</f>
        <v>99329280484.092834</v>
      </c>
      <c r="AE5" s="167">
        <f>SUM($L5:$M5)</f>
        <v>61731520283.207008</v>
      </c>
      <c r="AG5" s="210">
        <f>AB5/$U5</f>
        <v>0.52114570176078934</v>
      </c>
      <c r="AH5" s="210">
        <f>AC5/$U5</f>
        <v>0.20073171433606388</v>
      </c>
      <c r="AI5" s="210">
        <f>AD5/$U5</f>
        <v>9.3771226580774233E-2</v>
      </c>
      <c r="AJ5" s="210">
        <f>AE5/$U5</f>
        <v>5.8277280852540664E-2</v>
      </c>
    </row>
    <row r="6" spans="1:36">
      <c r="A6" s="75" t="s">
        <v>38</v>
      </c>
      <c r="B6" s="138">
        <f>TAX!$C$7*DIST_TOT!B6*COMB_CORR!B5</f>
        <v>24131784005.305004</v>
      </c>
      <c r="C6" s="138">
        <f>TAX!$C$8*DIST_TOT!C6*COMB_CORR!B5</f>
        <v>450525507.92656422</v>
      </c>
      <c r="D6" s="138">
        <f>TAX!$C$9*DIST_TOT!D6*COMB_CORR!B5</f>
        <v>4201878119.7117114</v>
      </c>
      <c r="E6" s="138">
        <f>TAX!$C$10*DIST_TOT!E6*COMB_CORR!B5</f>
        <v>951992651.07732093</v>
      </c>
      <c r="F6" s="138">
        <f>TAX!$C$11*DIST_TOT!F6*COMB_CORR!B5</f>
        <v>21974072377.171398</v>
      </c>
      <c r="G6" s="138">
        <f>TAX!$C$12*DIST_TOT!G6*COMB_CORR!B5</f>
        <v>5742208095.7155657</v>
      </c>
      <c r="H6" s="138">
        <f>DIST_TOT!H6*COMB_CORR!G5*TAX!$C$14</f>
        <v>2176428497.3331733</v>
      </c>
      <c r="I6" s="138">
        <f>DIST_TOT!I6*COMB_CORR!G5*TAX!$C$15</f>
        <v>22595278.505241804</v>
      </c>
      <c r="J6" s="138">
        <f>DIST_TOT!J6*COMB_CORR!L5*TAX!$C$17</f>
        <v>8742140627.1851711</v>
      </c>
      <c r="K6" s="138">
        <f>DIST_TOT!K6*COMB_CORR!L5*TAX!$C$18</f>
        <v>1542857902.411401</v>
      </c>
      <c r="L6" s="138">
        <f>DIST_TOT!L6*COMB_CORR!L5*TAX!$C$19</f>
        <v>1739468335.4884157</v>
      </c>
      <c r="M6" s="138">
        <f>DIST_TOT!M6*COMB_CORR!L5*TAX!$C$20</f>
        <v>5101081889.911684</v>
      </c>
      <c r="N6" s="138">
        <f>DIST_TOT!N6*COMB_CORR!L5*TAX!$C$21</f>
        <v>4198113679.0168924</v>
      </c>
      <c r="O6" s="138">
        <f>DIST_TOT!O6*COMB_CORR!L5*TAX!$C$22</f>
        <v>1505428735.0481641</v>
      </c>
      <c r="P6" s="138">
        <f>(B6+H6)*ONSV_2019!K42/(DIST_GAS_AUT!D6+DIST_ALC_AUT!D6)</f>
        <v>5971990.6509593688</v>
      </c>
      <c r="Q6" s="138">
        <f>(C6+I6)*ONSV_2019!D42/(DIST_GAS_UTI!D6+DIST_ALC_UTI!B6)</f>
        <v>105508.64801891353</v>
      </c>
      <c r="R6" s="138">
        <f>(D6+N6)*ONSV_2019!P42/(DIST_GAS_CAMIE!B6+DIST_DSL_CAMIE!B6)</f>
        <v>1872661.4387232284</v>
      </c>
      <c r="S6" s="138">
        <f>(E6+K6)*ONSV_2019!U42/(DIST_GAS_CAMIOA!B6+DIST_DSL_CAMIOA!B6)</f>
        <v>575952.93948622781</v>
      </c>
      <c r="T6" s="138">
        <f>DIST_TOT!P6*COMB_CORR!Q5*TAX!$C$24</f>
        <v>43060595.084936149</v>
      </c>
      <c r="U6" s="166">
        <f t="shared" si="0"/>
        <v>82532162410.569824</v>
      </c>
      <c r="W6" s="167">
        <f>(B6+C6+D6+I6+E6+P6+Q6+R6+S6+O6+N6+H6+T6)/(DEN!C4+DEN!F4+DEN!G4+DEN!L4)</f>
        <v>15742.993900295894</v>
      </c>
      <c r="X6" s="167">
        <f>SUM(F6:G6)/SUM(DEN!I4:J4)</f>
        <v>10649.851248215935</v>
      </c>
      <c r="Y6" s="167">
        <f>SUM(J6:K6)/SUM(DEN!D4:E4)</f>
        <v>56906.827324114849</v>
      </c>
      <c r="Z6" s="167">
        <f>SUM(L6:M6)/(DEN!H4+DEN!K4)</f>
        <v>117794.29372847671</v>
      </c>
      <c r="AB6" s="167">
        <f t="shared" ref="AB6:AB37" si="1">($B6+$P6+$H6+$T6)</f>
        <v>26357245088.374073</v>
      </c>
      <c r="AC6" s="167">
        <f t="shared" ref="AC6:AC37" si="2">SUM($D6:$G6)</f>
        <v>32870151243.675995</v>
      </c>
      <c r="AD6" s="167">
        <f t="shared" ref="AD6:AD37" si="3">SUM($J6:$L6)</f>
        <v>12024466865.084988</v>
      </c>
      <c r="AE6" s="167">
        <f t="shared" ref="AE6:AE37" si="4">SUM($M6:$O6)</f>
        <v>10804624303.976742</v>
      </c>
      <c r="AG6" s="210">
        <f t="shared" ref="AG6:AG37" si="5">AB6/$U6</f>
        <v>0.31935725804996629</v>
      </c>
      <c r="AH6" s="210">
        <f t="shared" ref="AH6:AH37" si="6">AC6/$U6</f>
        <v>0.39827081084048199</v>
      </c>
      <c r="AI6" s="210">
        <f t="shared" ref="AI6:AI37" si="7">AD6/$U6</f>
        <v>0.14569431496617402</v>
      </c>
      <c r="AJ6" s="210">
        <f t="shared" ref="AJ6:AJ37" si="8">AE6/$U6</f>
        <v>0.13091410655433164</v>
      </c>
    </row>
    <row r="7" spans="1:36">
      <c r="A7" s="73" t="s">
        <v>23</v>
      </c>
      <c r="B7" s="176">
        <f>TAX!$C$7*DIST_TOT!B7*COMB_CORR!B6</f>
        <v>1078698916.2078369</v>
      </c>
      <c r="C7" s="176">
        <f>TAX!$C$8*DIST_TOT!C7*COMB_CORR!B6</f>
        <v>16928473.200305216</v>
      </c>
      <c r="D7" s="176">
        <f>TAX!$C$9*DIST_TOT!D7*COMB_CORR!B6</f>
        <v>174509228.55858922</v>
      </c>
      <c r="E7" s="176">
        <f>TAX!$C$10*DIST_TOT!E7*COMB_CORR!B6</f>
        <v>27913797.395400304</v>
      </c>
      <c r="F7" s="176">
        <f>TAX!$C$11*DIST_TOT!F7*COMB_CORR!B6</f>
        <v>1141177910.5566483</v>
      </c>
      <c r="G7" s="176">
        <f>TAX!$C$12*DIST_TOT!G7*COMB_CORR!B6</f>
        <v>252662949.73733708</v>
      </c>
      <c r="H7" s="176">
        <f>DIST_TOT!H7*COMB_CORR!G6*TAX!$C$14</f>
        <v>78557069.148224279</v>
      </c>
      <c r="I7" s="176">
        <f>DIST_TOT!I7*COMB_CORR!G6*TAX!$C$15</f>
        <v>668205.4319452215</v>
      </c>
      <c r="J7" s="176">
        <f>DIST_TOT!J7*COMB_CORR!L6*TAX!$C$17</f>
        <v>286946750.43982029</v>
      </c>
      <c r="K7" s="176">
        <f>DIST_TOT!K7*COMB_CORR!L6*TAX!$C$18</f>
        <v>37055906.774753548</v>
      </c>
      <c r="L7" s="176">
        <f>DIST_TOT!L7*COMB_CORR!L6*TAX!$C$19</f>
        <v>30110352.291756485</v>
      </c>
      <c r="M7" s="176">
        <f>DIST_TOT!M7*COMB_CORR!L6*TAX!$C$20</f>
        <v>97430245.626984388</v>
      </c>
      <c r="N7" s="176">
        <f>DIST_TOT!N7*COMB_CORR!L6*TAX!$C$21</f>
        <v>201785919.31692395</v>
      </c>
      <c r="O7" s="176">
        <f>DIST_TOT!O7*COMB_CORR!L6*TAX!$C$22</f>
        <v>32117161.888049547</v>
      </c>
      <c r="P7" s="176">
        <f>(B7+H7)*ONSV_2019!K43/(DIST_GAS_AUT!D7+DIST_ALC_AUT!D7)</f>
        <v>350994.80084580678</v>
      </c>
      <c r="Q7" s="176">
        <f>(C7+I7)*ONSV_2019!D43/(DIST_GAS_UTI!D7+DIST_ALC_UTI!B7)</f>
        <v>5336.4763713544071</v>
      </c>
      <c r="R7" s="176">
        <f>(D7+N7)*ONSV_2019!P43/(DIST_GAS_CAMIE!B7+DIST_DSL_CAMIE!B7)</f>
        <v>114113.36429921733</v>
      </c>
      <c r="S7" s="176">
        <f>(E7+K7)*ONSV_2019!U43/(DIST_GAS_CAMIOA!B7+DIST_DSL_CAMIOA!B7)</f>
        <v>19704.198714434679</v>
      </c>
      <c r="T7" s="176">
        <f>DIST_TOT!P7*COMB_CORR!Q6*TAX!$C$24</f>
        <v>207663.91015814885</v>
      </c>
      <c r="U7" s="166">
        <f t="shared" si="0"/>
        <v>3457260699.324964</v>
      </c>
      <c r="W7" s="167">
        <f>(B7+C7+D7+I7+E7+P7+Q7+R7+S7+O7+N7+H7+T7)/(DEN!C5+DEN!F5+DEN!G5+DEN!L5)</f>
        <v>13207.015198224159</v>
      </c>
      <c r="X7" s="167">
        <f>SUM(F7:G7)/SUM(DEN!I5:J5)</f>
        <v>9468.7059562785598</v>
      </c>
      <c r="Y7" s="167">
        <f>SUM(J7:K7)/SUM(DEN!D5:E5)</f>
        <v>39421.177419950582</v>
      </c>
      <c r="Z7" s="167">
        <f>SUM(L7:M7)/(DEN!H5+DEN!K5)</f>
        <v>81599.870709367155</v>
      </c>
      <c r="AB7" s="167">
        <f t="shared" si="1"/>
        <v>1157814644.0670652</v>
      </c>
      <c r="AC7" s="167">
        <f t="shared" si="2"/>
        <v>1596263886.2479749</v>
      </c>
      <c r="AD7" s="167">
        <f t="shared" si="3"/>
        <v>354113009.50633037</v>
      </c>
      <c r="AE7" s="167">
        <f t="shared" si="4"/>
        <v>331333326.83195788</v>
      </c>
      <c r="AG7" s="210">
        <f t="shared" si="5"/>
        <v>0.33489364695382401</v>
      </c>
      <c r="AH7" s="210">
        <f t="shared" si="6"/>
        <v>0.46171348506048387</v>
      </c>
      <c r="AI7" s="210">
        <f t="shared" si="7"/>
        <v>0.10242589156654329</v>
      </c>
      <c r="AJ7" s="210">
        <f t="shared" si="8"/>
        <v>9.5836951751035515E-2</v>
      </c>
    </row>
    <row r="8" spans="1:36">
      <c r="A8" s="73" t="s">
        <v>15</v>
      </c>
      <c r="B8" s="176">
        <f>TAX!$C$7*DIST_TOT!B8*COMB_CORR!B7</f>
        <v>1391577990.5620031</v>
      </c>
      <c r="C8" s="176">
        <f>TAX!$C$8*DIST_TOT!C8*COMB_CORR!B7</f>
        <v>18082726.543384887</v>
      </c>
      <c r="D8" s="176">
        <f>TAX!$C$9*DIST_TOT!D8*COMB_CORR!B7</f>
        <v>290914646.86465681</v>
      </c>
      <c r="E8" s="176">
        <f>TAX!$C$10*DIST_TOT!E8*COMB_CORR!B7</f>
        <v>60000902.089022681</v>
      </c>
      <c r="F8" s="176">
        <f>TAX!$C$11*DIST_TOT!F8*COMB_CORR!B7</f>
        <v>849340326.74809206</v>
      </c>
      <c r="G8" s="176">
        <f>TAX!$C$12*DIST_TOT!G8*COMB_CORR!B7</f>
        <v>167459594.03106669</v>
      </c>
      <c r="H8" s="176">
        <f>DIST_TOT!H8*COMB_CORR!G7*TAX!$C$14</f>
        <v>8556801.0448600743</v>
      </c>
      <c r="I8" s="176">
        <f>DIST_TOT!I8*COMB_CORR!G7*TAX!$C$15</f>
        <v>82002.975567923844</v>
      </c>
      <c r="J8" s="176">
        <f>DIST_TOT!J8*COMB_CORR!L7*TAX!$C$17</f>
        <v>167251818.24320704</v>
      </c>
      <c r="K8" s="176">
        <f>DIST_TOT!K8*COMB_CORR!L7*TAX!$C$18</f>
        <v>14941690.871490298</v>
      </c>
      <c r="L8" s="176">
        <f>DIST_TOT!L8*COMB_CORR!L7*TAX!$C$19</f>
        <v>37573681.87169975</v>
      </c>
      <c r="M8" s="176">
        <f>DIST_TOT!M8*COMB_CORR!L7*TAX!$C$20</f>
        <v>100907486.24932465</v>
      </c>
      <c r="N8" s="176">
        <f>DIST_TOT!N8*COMB_CORR!L7*TAX!$C$21</f>
        <v>90088255.662806228</v>
      </c>
      <c r="O8" s="176">
        <f>DIST_TOT!O8*COMB_CORR!L7*TAX!$C$22</f>
        <v>10725521.110136291</v>
      </c>
      <c r="P8" s="176">
        <f>(B8+H8)*ONSV_2019!K44/(DIST_GAS_AUT!D8+DIST_ALC_AUT!D8)</f>
        <v>304142.56502540462</v>
      </c>
      <c r="Q8" s="176">
        <f>(C8+I8)*ONSV_2019!D44/(DIST_GAS_UTI!D8+DIST_ALC_UTI!B8)</f>
        <v>3943.8869002267297</v>
      </c>
      <c r="R8" s="176">
        <f>(D8+N8)*ONSV_2019!P44/(DIST_GAS_CAMIE!B8+DIST_DSL_CAMIE!B8)</f>
        <v>82746.555209556129</v>
      </c>
      <c r="S8" s="176">
        <f>(E8+K8)*ONSV_2019!U44/(DIST_GAS_CAMIOA!B8+DIST_DSL_CAMIOA!B8)</f>
        <v>16275.7263301848</v>
      </c>
      <c r="T8" s="176">
        <f>DIST_TOT!P8*COMB_CORR!Q7*TAX!$C$24</f>
        <v>237330.18303788439</v>
      </c>
      <c r="U8" s="166">
        <f t="shared" si="0"/>
        <v>3208147883.7838221</v>
      </c>
      <c r="W8" s="167">
        <f>(B8+C8+D8+I8+E8+P8+Q8+R8+S8+O8+N8+H8+T8)/(DEN!C6+DEN!F6+DEN!G6+DEN!L6)</f>
        <v>16924.421979073213</v>
      </c>
      <c r="X8" s="167">
        <f>SUM(F8:G8)/SUM(DEN!I6:J6)</f>
        <v>12879.52576765626</v>
      </c>
      <c r="Y8" s="167">
        <f>SUM(J8:K8)/SUM(DEN!D6:E6)</f>
        <v>39633.132285120155</v>
      </c>
      <c r="Z8" s="167">
        <f>SUM(L8:M8)/(DEN!H6+DEN!K6)</f>
        <v>82038.606706768012</v>
      </c>
      <c r="AB8" s="167">
        <f t="shared" si="1"/>
        <v>1400676264.3549266</v>
      </c>
      <c r="AC8" s="167">
        <f t="shared" si="2"/>
        <v>1367715469.7328382</v>
      </c>
      <c r="AD8" s="167">
        <f t="shared" si="3"/>
        <v>219767190.98639709</v>
      </c>
      <c r="AE8" s="167">
        <f t="shared" si="4"/>
        <v>201721263.02226719</v>
      </c>
      <c r="AG8" s="210">
        <f t="shared" si="5"/>
        <v>0.43659965659155064</v>
      </c>
      <c r="AH8" s="210">
        <f t="shared" si="6"/>
        <v>0.42632556829633989</v>
      </c>
      <c r="AI8" s="210">
        <f t="shared" si="7"/>
        <v>6.8502824354591346E-2</v>
      </c>
      <c r="AJ8" s="210">
        <f t="shared" si="8"/>
        <v>6.2877794394050446E-2</v>
      </c>
    </row>
    <row r="9" spans="1:36">
      <c r="A9" s="73" t="s">
        <v>16</v>
      </c>
      <c r="B9" s="176">
        <f>TAX!$C$7*DIST_TOT!B9*COMB_CORR!B8</f>
        <v>5512003270.1166315</v>
      </c>
      <c r="C9" s="176">
        <f>TAX!$C$8*DIST_TOT!C9*COMB_CORR!B8</f>
        <v>78810247.805116624</v>
      </c>
      <c r="D9" s="176">
        <f>TAX!$C$9*DIST_TOT!D9*COMB_CORR!B8</f>
        <v>984422115.65387976</v>
      </c>
      <c r="E9" s="176">
        <f>TAX!$C$10*DIST_TOT!E9*COMB_CORR!B8</f>
        <v>306312531.87510985</v>
      </c>
      <c r="F9" s="176">
        <f>TAX!$C$11*DIST_TOT!F9*COMB_CORR!B8</f>
        <v>2847192222.7683134</v>
      </c>
      <c r="G9" s="176">
        <f>TAX!$C$12*DIST_TOT!G9*COMB_CORR!B8</f>
        <v>642889355.92148387</v>
      </c>
      <c r="H9" s="176">
        <f>DIST_TOT!H9*COMB_CORR!G8*TAX!$C$14</f>
        <v>1015407937.277168</v>
      </c>
      <c r="I9" s="176">
        <f>DIST_TOT!I9*COMB_CORR!G8*TAX!$C$15</f>
        <v>7881800.8242495935</v>
      </c>
      <c r="J9" s="176">
        <f>DIST_TOT!J9*COMB_CORR!L8*TAX!$C$17</f>
        <v>1027109662.7049657</v>
      </c>
      <c r="K9" s="176">
        <f>DIST_TOT!K9*COMB_CORR!L8*TAX!$C$18</f>
        <v>166916752.84386131</v>
      </c>
      <c r="L9" s="176">
        <f>DIST_TOT!L9*COMB_CORR!L8*TAX!$C$19</f>
        <v>368017418.99280751</v>
      </c>
      <c r="M9" s="176">
        <f>DIST_TOT!M9*COMB_CORR!L8*TAX!$C$20</f>
        <v>954278948.9916383</v>
      </c>
      <c r="N9" s="176">
        <f>DIST_TOT!N9*COMB_CORR!L8*TAX!$C$21</f>
        <v>432820130.70955557</v>
      </c>
      <c r="O9" s="176">
        <f>DIST_TOT!O9*COMB_CORR!L8*TAX!$C$22</f>
        <v>164368568.18809965</v>
      </c>
      <c r="P9" s="176">
        <f>(B9+H9)*ONSV_2019!K45/(DIST_GAS_AUT!D9+DIST_ALC_AUT!D9)</f>
        <v>1892051.8146368838</v>
      </c>
      <c r="Q9" s="176">
        <f>(C9+I9)*ONSV_2019!D45/(DIST_GAS_UTI!D9+DIST_ALC_UTI!B9)</f>
        <v>24999.281382435463</v>
      </c>
      <c r="R9" s="176">
        <f>(D9+N9)*ONSV_2019!P45/(DIST_GAS_CAMIE!B9+DIST_DSL_CAMIE!B9)</f>
        <v>408693.776371744</v>
      </c>
      <c r="S9" s="176">
        <f>(E9+K9)*ONSV_2019!U45/(DIST_GAS_CAMIOA!B9+DIST_DSL_CAMIOA!B9)</f>
        <v>136467.93951955641</v>
      </c>
      <c r="T9" s="176">
        <f>DIST_TOT!P9*COMB_CORR!Q8*TAX!$C$24</f>
        <v>30749091.839845896</v>
      </c>
      <c r="U9" s="166">
        <f t="shared" si="0"/>
        <v>14541642269.324633</v>
      </c>
      <c r="W9" s="167">
        <f>(B9+C9+D9+I9+E9+P9+Q9+R9+S9+O9+N9+H9+T9)/(DEN!C7+DEN!F7+DEN!G7+DEN!L7)</f>
        <v>16295.432455743085</v>
      </c>
      <c r="X9" s="167">
        <f>SUM(F9:G9)/SUM(DEN!I7:J7)</f>
        <v>10771.19183596629</v>
      </c>
      <c r="Y9" s="167">
        <f>SUM(J9:K9)/SUM(DEN!D7:E7)</f>
        <v>50811.796908329161</v>
      </c>
      <c r="Z9" s="167">
        <f>SUM(L9:M9)/(DEN!H7+DEN!K7)</f>
        <v>105177.88482217991</v>
      </c>
      <c r="AB9" s="167">
        <f t="shared" si="1"/>
        <v>6560052351.0482826</v>
      </c>
      <c r="AC9" s="167">
        <f t="shared" si="2"/>
        <v>4780816226.2187872</v>
      </c>
      <c r="AD9" s="167">
        <f t="shared" si="3"/>
        <v>1562043834.5416346</v>
      </c>
      <c r="AE9" s="167">
        <f t="shared" si="4"/>
        <v>1551467647.8892934</v>
      </c>
      <c r="AG9" s="210">
        <f t="shared" si="5"/>
        <v>0.45112183545366197</v>
      </c>
      <c r="AH9" s="210">
        <f t="shared" si="6"/>
        <v>0.32876728347965511</v>
      </c>
      <c r="AI9" s="210">
        <f t="shared" si="7"/>
        <v>0.1074186674112278</v>
      </c>
      <c r="AJ9" s="210">
        <f t="shared" si="8"/>
        <v>0.1066913639570195</v>
      </c>
    </row>
    <row r="10" spans="1:36">
      <c r="A10" s="73" t="s">
        <v>28</v>
      </c>
      <c r="B10" s="176">
        <f>TAX!$C$7*DIST_TOT!B10*COMB_CORR!B9</f>
        <v>8994084350.6976299</v>
      </c>
      <c r="C10" s="176">
        <f>TAX!$C$8*DIST_TOT!C10*COMB_CORR!B9</f>
        <v>217459766.69611979</v>
      </c>
      <c r="D10" s="176">
        <f>TAX!$C$9*DIST_TOT!D10*COMB_CORR!B9</f>
        <v>1308014989.3439229</v>
      </c>
      <c r="E10" s="176">
        <f>TAX!$C$10*DIST_TOT!E10*COMB_CORR!B9</f>
        <v>346654740.59984845</v>
      </c>
      <c r="F10" s="176">
        <f>TAX!$C$11*DIST_TOT!F10*COMB_CORR!B9</f>
        <v>10254306596.16972</v>
      </c>
      <c r="G10" s="176">
        <f>TAX!$C$12*DIST_TOT!G10*COMB_CORR!B9</f>
        <v>2261332115.1833529</v>
      </c>
      <c r="H10" s="176">
        <f>DIST_TOT!H10*COMB_CORR!G9*TAX!$C$14</f>
        <v>576317896.53912985</v>
      </c>
      <c r="I10" s="176">
        <f>DIST_TOT!I10*COMB_CORR!G9*TAX!$C$15</f>
        <v>7700981.2606623759</v>
      </c>
      <c r="J10" s="176">
        <f>DIST_TOT!J10*COMB_CORR!L9*TAX!$C$17</f>
        <v>3521932821.876761</v>
      </c>
      <c r="K10" s="176">
        <f>DIST_TOT!K10*COMB_CORR!L9*TAX!$C$18</f>
        <v>510348594.31701565</v>
      </c>
      <c r="L10" s="176">
        <f>DIST_TOT!L10*COMB_CORR!L9*TAX!$C$19</f>
        <v>787476289.12092674</v>
      </c>
      <c r="M10" s="176">
        <f>DIST_TOT!M10*COMB_CORR!L9*TAX!$C$20</f>
        <v>2189344390.1847034</v>
      </c>
      <c r="N10" s="176">
        <f>DIST_TOT!N10*COMB_CORR!L9*TAX!$C$21</f>
        <v>1473707384.0868897</v>
      </c>
      <c r="O10" s="176">
        <f>DIST_TOT!O10*COMB_CORR!L9*TAX!$C$22</f>
        <v>708108518.28017163</v>
      </c>
      <c r="P10" s="176">
        <f>(B10+H10)*ONSV_2019!K46/(DIST_GAS_AUT!D10+DIST_ALC_AUT!D10)</f>
        <v>2038963.5227345861</v>
      </c>
      <c r="Q10" s="176">
        <f>(C10+I10)*ONSV_2019!D46/(DIST_GAS_UTI!D10+DIST_ALC_UTI!B10)</f>
        <v>47938.851912550366</v>
      </c>
      <c r="R10" s="176">
        <f>(D10+N10)*ONSV_2019!P46/(DIST_GAS_CAMIE!B10+DIST_DSL_CAMIE!B10)</f>
        <v>592266.44423627295</v>
      </c>
      <c r="S10" s="176">
        <f>(E10+K10)*ONSV_2019!U46/(DIST_GAS_CAMIOA!B10+DIST_DSL_CAMIOA!B10)</f>
        <v>182465.0604289945</v>
      </c>
      <c r="T10" s="176">
        <f>DIST_TOT!P10*COMB_CORR!Q9*TAX!$C$24</f>
        <v>5799756.3479883</v>
      </c>
      <c r="U10" s="166">
        <f t="shared" si="0"/>
        <v>33165450824.58416</v>
      </c>
      <c r="W10" s="167">
        <f>(B10+C10+D10+I10+E10+P10+Q10+R10+S10+O10+N10+H10+T10)/(DEN!C8+DEN!F8+DEN!G8+DEN!L8)</f>
        <v>16592.398082159325</v>
      </c>
      <c r="X10" s="167">
        <f>SUM(F10:G10)/SUM(DEN!I8:J8)</f>
        <v>11453.320342907698</v>
      </c>
      <c r="Y10" s="167">
        <f>SUM(J10:K10)/SUM(DEN!D8:E8)</f>
        <v>56119.264824831276</v>
      </c>
      <c r="Z10" s="167">
        <f>SUM(L10:M10)/(DEN!H8+DEN!K8)</f>
        <v>116164.07864300438</v>
      </c>
      <c r="AB10" s="167">
        <f t="shared" si="1"/>
        <v>9578240967.107481</v>
      </c>
      <c r="AC10" s="167">
        <f t="shared" si="2"/>
        <v>14170308441.296844</v>
      </c>
      <c r="AD10" s="167">
        <f t="shared" si="3"/>
        <v>4819757705.314703</v>
      </c>
      <c r="AE10" s="167">
        <f t="shared" si="4"/>
        <v>4371160292.5517645</v>
      </c>
      <c r="AG10" s="210">
        <f t="shared" si="5"/>
        <v>0.28880177199362933</v>
      </c>
      <c r="AH10" s="210">
        <f t="shared" si="6"/>
        <v>0.4272611434183487</v>
      </c>
      <c r="AI10" s="210">
        <f t="shared" si="7"/>
        <v>0.14532465519033494</v>
      </c>
      <c r="AJ10" s="210">
        <f t="shared" si="8"/>
        <v>0.13179860921147515</v>
      </c>
    </row>
    <row r="11" spans="1:36">
      <c r="A11" s="73" t="s">
        <v>19</v>
      </c>
      <c r="B11" s="176">
        <f>TAX!$C$7*DIST_TOT!B11*COMB_CORR!B10</f>
        <v>3239099346.3696508</v>
      </c>
      <c r="C11" s="176">
        <f>TAX!$C$8*DIST_TOT!C11*COMB_CORR!B10</f>
        <v>48793077.36550457</v>
      </c>
      <c r="D11" s="176">
        <f>TAX!$C$9*DIST_TOT!D11*COMB_CORR!B10</f>
        <v>643190059.82102978</v>
      </c>
      <c r="E11" s="176">
        <f>TAX!$C$10*DIST_TOT!E11*COMB_CORR!B10</f>
        <v>89236118.83760573</v>
      </c>
      <c r="F11" s="176">
        <f>TAX!$C$11*DIST_TOT!F11*COMB_CORR!B10</f>
        <v>3473834242.9514508</v>
      </c>
      <c r="G11" s="176">
        <f>TAX!$C$12*DIST_TOT!G11*COMB_CORR!B10</f>
        <v>1082752741.0271962</v>
      </c>
      <c r="H11" s="176">
        <f>DIST_TOT!H11*COMB_CORR!G10*TAX!$C$14</f>
        <v>153737170.26108783</v>
      </c>
      <c r="I11" s="176">
        <f>DIST_TOT!I11*COMB_CORR!G10*TAX!$C$15</f>
        <v>1328067.7601653843</v>
      </c>
      <c r="J11" s="176">
        <f>DIST_TOT!J11*COMB_CORR!L10*TAX!$C$17</f>
        <v>1602353494.6178942</v>
      </c>
      <c r="K11" s="176">
        <f>DIST_TOT!K11*COMB_CORR!L10*TAX!$C$18</f>
        <v>360788046.4528439</v>
      </c>
      <c r="L11" s="176">
        <f>DIST_TOT!L11*COMB_CORR!L10*TAX!$C$19</f>
        <v>139232778.24067283</v>
      </c>
      <c r="M11" s="176">
        <f>DIST_TOT!M11*COMB_CORR!L10*TAX!$C$20</f>
        <v>661832521.22621191</v>
      </c>
      <c r="N11" s="176">
        <f>DIST_TOT!N11*COMB_CORR!L10*TAX!$C$21</f>
        <v>818592488.06046772</v>
      </c>
      <c r="O11" s="176">
        <f>DIST_TOT!O11*COMB_CORR!L10*TAX!$C$22</f>
        <v>203881409.96188915</v>
      </c>
      <c r="P11" s="176">
        <f>(B11+H11)*ONSV_2019!K47/(DIST_GAS_AUT!D11+DIST_ALC_AUT!D11)</f>
        <v>570050.50334828813</v>
      </c>
      <c r="Q11" s="176">
        <f>(C11+I11)*ONSV_2019!D47/(DIST_GAS_UTI!D11+DIST_ALC_UTI!B11)</f>
        <v>8418.1351893468618</v>
      </c>
      <c r="R11" s="176">
        <f>(D11+N11)*ONSV_2019!P47/(DIST_GAS_CAMIE!B11+DIST_DSL_CAMIE!B11)</f>
        <v>245529.9719497661</v>
      </c>
      <c r="S11" s="176">
        <f>(E11+K11)*ONSV_2019!U47/(DIST_GAS_CAMIOA!B11+DIST_DSL_CAMIOA!B11)</f>
        <v>75591.33640369575</v>
      </c>
      <c r="T11" s="176">
        <f>DIST_TOT!P11*COMB_CORR!Q10*TAX!$C$24</f>
        <v>1290482.8702684965</v>
      </c>
      <c r="U11" s="166">
        <f t="shared" si="0"/>
        <v>12520841635.77083</v>
      </c>
      <c r="W11" s="167">
        <f>(B11+C11+D11+I11+E11+P11+Q11+R11+S11+O11+N11+H11+T11)/(DEN!C9+DEN!F9+DEN!G9+DEN!L9)</f>
        <v>12842.414675916154</v>
      </c>
      <c r="X11" s="167">
        <f>SUM(F11:G11)/SUM(DEN!I9:J9)</f>
        <v>8681.6772455013852</v>
      </c>
      <c r="Y11" s="167">
        <f>SUM(J11:K11)/SUM(DEN!D9:E9)</f>
        <v>51190.131449041408</v>
      </c>
      <c r="Z11" s="167">
        <f>SUM(L11:M11)/(DEN!H9+DEN!K9)</f>
        <v>105961.01844800063</v>
      </c>
      <c r="AB11" s="167">
        <f t="shared" si="1"/>
        <v>3394697050.0043554</v>
      </c>
      <c r="AC11" s="167">
        <f t="shared" si="2"/>
        <v>5289013162.6372824</v>
      </c>
      <c r="AD11" s="167">
        <f t="shared" si="3"/>
        <v>2102374319.3114109</v>
      </c>
      <c r="AE11" s="167">
        <f t="shared" si="4"/>
        <v>1684306419.248569</v>
      </c>
      <c r="AG11" s="210">
        <f t="shared" si="5"/>
        <v>0.27112371106955263</v>
      </c>
      <c r="AH11" s="210">
        <f t="shared" si="6"/>
        <v>0.42241674453633249</v>
      </c>
      <c r="AI11" s="210">
        <f t="shared" si="7"/>
        <v>0.16790998404653018</v>
      </c>
      <c r="AJ11" s="210">
        <f t="shared" si="8"/>
        <v>0.13452022381919351</v>
      </c>
    </row>
    <row r="12" spans="1:36">
      <c r="A12" s="73" t="s">
        <v>17</v>
      </c>
      <c r="B12" s="176">
        <f>TAX!$C$7*DIST_TOT!B12*COMB_CORR!B11</f>
        <v>1126827410.3427441</v>
      </c>
      <c r="C12" s="176">
        <f>TAX!$C$8*DIST_TOT!C12*COMB_CORR!B11</f>
        <v>20641750.883542497</v>
      </c>
      <c r="D12" s="176">
        <f>TAX!$C$9*DIST_TOT!D12*COMB_CORR!B11</f>
        <v>284323526.5269689</v>
      </c>
      <c r="E12" s="176">
        <f>TAX!$C$10*DIST_TOT!E12*COMB_CORR!B11</f>
        <v>52403779.38648288</v>
      </c>
      <c r="F12" s="176">
        <f>TAX!$C$11*DIST_TOT!F12*COMB_CORR!B11</f>
        <v>921778518.5741998</v>
      </c>
      <c r="G12" s="176">
        <f>TAX!$C$12*DIST_TOT!G12*COMB_CORR!B11</f>
        <v>234440713.38826558</v>
      </c>
      <c r="H12" s="176">
        <f>DIST_TOT!H12*COMB_CORR!G11*TAX!$C$14</f>
        <v>16423941.929955794</v>
      </c>
      <c r="I12" s="176">
        <f>DIST_TOT!I12*COMB_CORR!G11*TAX!$C$15</f>
        <v>216293.34833692276</v>
      </c>
      <c r="J12" s="176">
        <f>DIST_TOT!J12*COMB_CORR!L11*TAX!$C$17</f>
        <v>587190649.84936249</v>
      </c>
      <c r="K12" s="176">
        <f>DIST_TOT!K12*COMB_CORR!L11*TAX!$C$18</f>
        <v>90739548.658936352</v>
      </c>
      <c r="L12" s="176">
        <f>DIST_TOT!L12*COMB_CORR!L11*TAX!$C$19</f>
        <v>166393394.90603289</v>
      </c>
      <c r="M12" s="176">
        <f>DIST_TOT!M12*COMB_CORR!L11*TAX!$C$20</f>
        <v>266413801.26229087</v>
      </c>
      <c r="N12" s="176">
        <f>DIST_TOT!N12*COMB_CORR!L11*TAX!$C$21</f>
        <v>420329880.62029582</v>
      </c>
      <c r="O12" s="176">
        <f>DIST_TOT!O12*COMB_CORR!L11*TAX!$C$22</f>
        <v>183956075.15649337</v>
      </c>
      <c r="P12" s="176">
        <f>(B12+H12)*ONSV_2019!K48/(DIST_GAS_AUT!D12+DIST_ALC_AUT!D12)</f>
        <v>342109.43824027647</v>
      </c>
      <c r="Q12" s="176">
        <f>(C12+I12)*ONSV_2019!D48/(DIST_GAS_UTI!D12+DIST_ALC_UTI!B12)</f>
        <v>6237.6667274623551</v>
      </c>
      <c r="R12" s="176">
        <f>(D12+N12)*ONSV_2019!P48/(DIST_GAS_CAMIE!B12+DIST_DSL_CAMIE!B12)</f>
        <v>210726.74993520803</v>
      </c>
      <c r="S12" s="176">
        <f>(E12+K12)*ONSV_2019!U48/(DIST_GAS_CAMIOA!B12+DIST_DSL_CAMIOA!B12)</f>
        <v>42803.530988976177</v>
      </c>
      <c r="T12" s="176">
        <f>DIST_TOT!P12*COMB_CORR!Q11*TAX!$C$24</f>
        <v>726823.68555352103</v>
      </c>
      <c r="U12" s="166">
        <f t="shared" si="0"/>
        <v>4373407985.9053535</v>
      </c>
      <c r="W12" s="167">
        <f>(B12+C12+D12+I12+E12+P12+Q12+R12+S12+O12+N12+H12+T12)/(DEN!C10+DEN!F10+DEN!G10+DEN!L10)</f>
        <v>19083.11387864314</v>
      </c>
      <c r="X12" s="167">
        <f>SUM(F12:G12)/SUM(DEN!I10:J10)</f>
        <v>11401.094849402594</v>
      </c>
      <c r="Y12" s="167">
        <f>SUM(J12:K12)/SUM(DEN!D10:E10)</f>
        <v>111336.86952016733</v>
      </c>
      <c r="Z12" s="167">
        <f>SUM(L12:M12)/(DEN!H10+DEN!K10)</f>
        <v>230461.76579782949</v>
      </c>
      <c r="AB12" s="167">
        <f t="shared" si="1"/>
        <v>1144320285.3964937</v>
      </c>
      <c r="AC12" s="167">
        <f t="shared" si="2"/>
        <v>1492946537.8759172</v>
      </c>
      <c r="AD12" s="167">
        <f t="shared" si="3"/>
        <v>844323593.41433179</v>
      </c>
      <c r="AE12" s="167">
        <f t="shared" si="4"/>
        <v>870699757.03908014</v>
      </c>
      <c r="AG12" s="210">
        <f t="shared" si="5"/>
        <v>0.2616541354212587</v>
      </c>
      <c r="AH12" s="210">
        <f t="shared" si="6"/>
        <v>0.34136914339741331</v>
      </c>
      <c r="AI12" s="210">
        <f t="shared" si="7"/>
        <v>0.19305850177605727</v>
      </c>
      <c r="AJ12" s="210">
        <f t="shared" si="8"/>
        <v>0.19908953380182612</v>
      </c>
    </row>
    <row r="13" spans="1:36">
      <c r="A13" s="73" t="s">
        <v>29</v>
      </c>
      <c r="B13" s="176">
        <f>TAX!$C$7*DIST_TOT!B13*COMB_CORR!B12</f>
        <v>2832507273.5530639</v>
      </c>
      <c r="C13" s="176">
        <f>TAX!$C$8*DIST_TOT!C13*COMB_CORR!B12</f>
        <v>55386515.374544621</v>
      </c>
      <c r="D13" s="176">
        <f>TAX!$C$9*DIST_TOT!D13*COMB_CORR!B12</f>
        <v>503739599.83452064</v>
      </c>
      <c r="E13" s="176">
        <f>TAX!$C$10*DIST_TOT!E13*COMB_CORR!B12</f>
        <v>84494934.729162544</v>
      </c>
      <c r="F13" s="176">
        <f>TAX!$C$11*DIST_TOT!F13*COMB_CORR!B12</f>
        <v>2433035130.5753036</v>
      </c>
      <c r="G13" s="176">
        <f>TAX!$C$12*DIST_TOT!G13*COMB_CORR!B12</f>
        <v>1000003445.2860057</v>
      </c>
      <c r="H13" s="176">
        <f>DIST_TOT!H13*COMB_CORR!G12*TAX!$C$14</f>
        <v>329704758.54647881</v>
      </c>
      <c r="I13" s="176">
        <f>DIST_TOT!I13*COMB_CORR!G12*TAX!$C$15</f>
        <v>3129811.3747376464</v>
      </c>
      <c r="J13" s="176">
        <f>DIST_TOT!J13*COMB_CORR!L12*TAX!$C$17</f>
        <v>1516989299.3912601</v>
      </c>
      <c r="K13" s="176">
        <f>DIST_TOT!K13*COMB_CORR!L12*TAX!$C$18</f>
        <v>373149128.66089332</v>
      </c>
      <c r="L13" s="176">
        <f>DIST_TOT!L13*COMB_CORR!L12*TAX!$C$19</f>
        <v>226170094.11190274</v>
      </c>
      <c r="M13" s="176">
        <f>DIST_TOT!M13*COMB_CORR!L12*TAX!$C$20</f>
        <v>773234657.5449369</v>
      </c>
      <c r="N13" s="176">
        <f>DIST_TOT!N13*COMB_CORR!L12*TAX!$C$21</f>
        <v>795287971.5821383</v>
      </c>
      <c r="O13" s="176">
        <f>DIST_TOT!O13*COMB_CORR!L12*TAX!$C$22</f>
        <v>315060500.67852575</v>
      </c>
      <c r="P13" s="176">
        <f>(B13+H13)*ONSV_2019!K49/(DIST_GAS_AUT!D13+DIST_ALC_AUT!D13)</f>
        <v>558819.41457967809</v>
      </c>
      <c r="Q13" s="176">
        <f>(C13+I13)*ONSV_2019!D49/(DIST_GAS_UTI!D13+DIST_ALC_UTI!B13)</f>
        <v>10328.316824310485</v>
      </c>
      <c r="R13" s="176">
        <f>(D13+N13)*ONSV_2019!P49/(DIST_GAS_CAMIE!B13+DIST_DSL_CAMIE!B13)</f>
        <v>229273.33985852308</v>
      </c>
      <c r="S13" s="176">
        <f>(E13+K13)*ONSV_2019!U49/(DIST_GAS_CAMIOA!B13+DIST_DSL_CAMIOA!B13)</f>
        <v>80773.652759694727</v>
      </c>
      <c r="T13" s="176">
        <f>DIST_TOT!P13*COMB_CORR!Q12*TAX!$C$24</f>
        <v>4049446.248083903</v>
      </c>
      <c r="U13" s="166">
        <f t="shared" si="0"/>
        <v>11246821762.215578</v>
      </c>
      <c r="W13" s="167">
        <f>(B13+C13+D13+I13+E13+P13+Q13+R13+S13+O13+N13+H13+T13)/(DEN!C11+DEN!F11+DEN!G11+DEN!L11)</f>
        <v>16395.442550976153</v>
      </c>
      <c r="X13" s="167">
        <f>SUM(F13:G13)/SUM(DEN!I11:J11)</f>
        <v>10299.651309452018</v>
      </c>
      <c r="Y13" s="167">
        <f>SUM(J13:K13)/SUM(DEN!D11:E11)</f>
        <v>67197.754125858701</v>
      </c>
      <c r="Z13" s="167">
        <f>SUM(L13:M13)/(DEN!H11+DEN!K11)</f>
        <v>139095.99883880856</v>
      </c>
      <c r="AB13" s="167">
        <f t="shared" si="1"/>
        <v>3166820297.7622066</v>
      </c>
      <c r="AC13" s="167">
        <f t="shared" si="2"/>
        <v>4021273110.4249926</v>
      </c>
      <c r="AD13" s="167">
        <f t="shared" si="3"/>
        <v>2116308522.1640563</v>
      </c>
      <c r="AE13" s="167">
        <f t="shared" si="4"/>
        <v>1883583129.8056009</v>
      </c>
      <c r="AG13" s="210">
        <f t="shared" si="5"/>
        <v>0.28157468525031165</v>
      </c>
      <c r="AH13" s="210">
        <f t="shared" si="6"/>
        <v>0.35754750946038094</v>
      </c>
      <c r="AI13" s="210">
        <f t="shared" si="7"/>
        <v>0.18816947284377983</v>
      </c>
      <c r="AJ13" s="210">
        <f t="shared" si="8"/>
        <v>0.16747692544871828</v>
      </c>
    </row>
    <row r="14" spans="1:36">
      <c r="A14" s="75" t="s">
        <v>39</v>
      </c>
      <c r="B14" s="138">
        <f>TAX!$C$7*DIST_TOT!B14*COMB_CORR!B13</f>
        <v>71589914557.941284</v>
      </c>
      <c r="C14" s="138">
        <f>TAX!$C$8*DIST_TOT!C14*COMB_CORR!B13</f>
        <v>1703739163.3547266</v>
      </c>
      <c r="D14" s="138">
        <f>TAX!$C$9*DIST_TOT!D14*COMB_CORR!B13</f>
        <v>9176766561.7700825</v>
      </c>
      <c r="E14" s="138">
        <f>TAX!$C$10*DIST_TOT!E14*COMB_CORR!B13</f>
        <v>3164344621.051332</v>
      </c>
      <c r="F14" s="138">
        <f>TAX!$C$11*DIST_TOT!F14*COMB_CORR!B13</f>
        <v>57229451032.358467</v>
      </c>
      <c r="G14" s="138">
        <f>TAX!$C$12*DIST_TOT!G14*COMB_CORR!B13</f>
        <v>8239419470.3843575</v>
      </c>
      <c r="H14" s="138">
        <f>DIST_TOT!H14*COMB_CORR!G13*TAX!$C$14</f>
        <v>16367524084.812126</v>
      </c>
      <c r="I14" s="138">
        <f>DIST_TOT!I14*COMB_CORR!G13*TAX!$C$15</f>
        <v>166661776.24403575</v>
      </c>
      <c r="J14" s="138">
        <f>DIST_TOT!J14*COMB_CORR!L13*TAX!$C$17</f>
        <v>12130679521.514811</v>
      </c>
      <c r="K14" s="138">
        <f>DIST_TOT!K14*COMB_CORR!L13*TAX!$C$18</f>
        <v>1625595844.3880506</v>
      </c>
      <c r="L14" s="138">
        <f>DIST_TOT!L14*COMB_CORR!L13*TAX!$C$19</f>
        <v>4885846497.8670397</v>
      </c>
      <c r="M14" s="138">
        <f>DIST_TOT!M14*COMB_CORR!L13*TAX!$C$20</f>
        <v>6789503019.5719805</v>
      </c>
      <c r="N14" s="138">
        <f>DIST_TOT!N14*COMB_CORR!L13*TAX!$C$21</f>
        <v>4445964689.1917152</v>
      </c>
      <c r="O14" s="138">
        <f>DIST_TOT!O14*COMB_CORR!L13*TAX!$C$22</f>
        <v>1332895204.1458187</v>
      </c>
      <c r="P14" s="138">
        <f>(B14+H14)*ONSV_2019!K50/(DIST_GAS_AUT!D14+DIST_ALC_AUT!D14)</f>
        <v>25667112.427085873</v>
      </c>
      <c r="Q14" s="138">
        <f>(C14+I14)*ONSV_2019!D50/(DIST_GAS_UTI!D14+DIST_ALC_UTI!B14)</f>
        <v>483130.47532809194</v>
      </c>
      <c r="R14" s="138">
        <f>(D14+N14)*ONSV_2019!P50/(DIST_GAS_CAMIE!B14+DIST_DSL_CAMIE!B14)</f>
        <v>3657193.4817200517</v>
      </c>
      <c r="S14" s="138">
        <f>(E14+K14)*ONSV_2019!U50/(DIST_GAS_CAMIOA!B14+DIST_DSL_CAMIOA!B14)</f>
        <v>1408432.4493649486</v>
      </c>
      <c r="T14" s="138">
        <f>DIST_TOT!P14*COMB_CORR!Q13*TAX!$C$24</f>
        <v>4420615821.2187138</v>
      </c>
      <c r="U14" s="166">
        <f t="shared" si="0"/>
        <v>203300137734.6481</v>
      </c>
      <c r="W14" s="167">
        <f>(B14+C14+D14+I14+E14+P14+Q14+R14+S14+O14+N14+H14+T14)/(DEN!C12+DEN!F12+DEN!G12+DEN!L12)</f>
        <v>12759.602238404996</v>
      </c>
      <c r="X14" s="167">
        <f>SUM(F14:G14)/SUM(DEN!I12:J12)</f>
        <v>8510.8034603237011</v>
      </c>
      <c r="Y14" s="167">
        <f>SUM(J14:K14)/SUM(DEN!D12:E12)</f>
        <v>25865.925889669368</v>
      </c>
      <c r="Z14" s="167">
        <f>SUM(L14:M14)/(DEN!H12+DEN!K12)</f>
        <v>53541.17625383041</v>
      </c>
      <c r="AB14" s="167">
        <f t="shared" si="1"/>
        <v>92403721576.399231</v>
      </c>
      <c r="AC14" s="167">
        <f t="shared" si="2"/>
        <v>77809981685.56424</v>
      </c>
      <c r="AD14" s="167">
        <f t="shared" si="3"/>
        <v>18642121863.769901</v>
      </c>
      <c r="AE14" s="167">
        <f t="shared" si="4"/>
        <v>12568362912.909513</v>
      </c>
      <c r="AG14" s="210">
        <f t="shared" si="5"/>
        <v>0.45451873572760015</v>
      </c>
      <c r="AH14" s="210">
        <f t="shared" si="6"/>
        <v>0.3827345251832715</v>
      </c>
      <c r="AI14" s="210">
        <f t="shared" si="7"/>
        <v>9.1697536811814737E-2</v>
      </c>
      <c r="AJ14" s="210">
        <f t="shared" si="8"/>
        <v>6.1821713713317905E-2</v>
      </c>
    </row>
    <row r="15" spans="1:36">
      <c r="A15" s="73" t="s">
        <v>35</v>
      </c>
      <c r="B15" s="176">
        <f>TAX!$C$7*DIST_TOT!B15*COMB_CORR!B14</f>
        <v>3848061811.6192985</v>
      </c>
      <c r="C15" s="176">
        <f>TAX!$C$8*DIST_TOT!C15*COMB_CORR!B14</f>
        <v>78550704.220959097</v>
      </c>
      <c r="D15" s="176">
        <f>TAX!$C$9*DIST_TOT!D15*COMB_CORR!B14</f>
        <v>464395129.57208967</v>
      </c>
      <c r="E15" s="176">
        <f>TAX!$C$10*DIST_TOT!E15*COMB_CORR!B14</f>
        <v>183303266.19463754</v>
      </c>
      <c r="F15" s="176">
        <f>TAX!$C$11*DIST_TOT!F15*COMB_CORR!B14</f>
        <v>2705531724.8921127</v>
      </c>
      <c r="G15" s="176">
        <f>TAX!$C$12*DIST_TOT!G15*COMB_CORR!B14</f>
        <v>378574637.19504136</v>
      </c>
      <c r="H15" s="176">
        <f>DIST_TOT!H15*COMB_CORR!G14*TAX!$C$14</f>
        <v>732124453.77524555</v>
      </c>
      <c r="I15" s="176">
        <f>DIST_TOT!I15*COMB_CORR!G14*TAX!$C$15</f>
        <v>5916394.9468717985</v>
      </c>
      <c r="J15" s="176">
        <f>DIST_TOT!J15*COMB_CORR!L14*TAX!$C$17</f>
        <v>285930606.14324319</v>
      </c>
      <c r="K15" s="176">
        <f>DIST_TOT!K15*COMB_CORR!L14*TAX!$C$18</f>
        <v>33272067.69853019</v>
      </c>
      <c r="L15" s="176">
        <f>DIST_TOT!L15*COMB_CORR!L14*TAX!$C$19</f>
        <v>186697296.19377089</v>
      </c>
      <c r="M15" s="176">
        <f>DIST_TOT!M15*COMB_CORR!L14*TAX!$C$20</f>
        <v>215707225.38926616</v>
      </c>
      <c r="N15" s="176">
        <f>DIST_TOT!N15*COMB_CORR!L14*TAX!$C$21</f>
        <v>94978763.096293509</v>
      </c>
      <c r="O15" s="176">
        <f>DIST_TOT!O15*COMB_CORR!L14*TAX!$C$22</f>
        <v>19181519.497857746</v>
      </c>
      <c r="P15" s="176">
        <f>(B15+H15)*ONSV_2019!K51/(DIST_GAS_AUT!D15+DIST_ALC_AUT!D15)</f>
        <v>434269.2461342364</v>
      </c>
      <c r="Q15" s="176">
        <f>(C15+I15)*ONSV_2019!D51/(DIST_GAS_UTI!D15+DIST_ALC_UTI!B15)</f>
        <v>7518.5644122279064</v>
      </c>
      <c r="R15" s="176">
        <f>(D15+N15)*ONSV_2019!P51/(DIST_GAS_CAMIE!B15+DIST_DSL_CAMIE!B15)</f>
        <v>49792.652734985852</v>
      </c>
      <c r="S15" s="176">
        <f>(E15+K15)*ONSV_2019!U51/(DIST_GAS_CAMIOA!B15+DIST_DSL_CAMIOA!B15)</f>
        <v>19278.495650502078</v>
      </c>
      <c r="T15" s="176">
        <f>DIST_TOT!P15*COMB_CORR!Q14*TAX!$C$24</f>
        <v>331090438.47428858</v>
      </c>
      <c r="U15" s="166">
        <f t="shared" si="0"/>
        <v>9563826897.8684425</v>
      </c>
      <c r="W15" s="167">
        <f>(B15+C15+D15+I15+E15+P15+Q15+R15+S15+O15+N15+H15+T15)/(DEN!C13+DEN!F13+DEN!G13+DEN!L13)</f>
        <v>12812.805745303156</v>
      </c>
      <c r="X15" s="167">
        <f>SUM(F15:G15)/SUM(DEN!I13:J13)</f>
        <v>9082.0131752001089</v>
      </c>
      <c r="Y15" s="167">
        <f>SUM(J15:K15)/SUM(DEN!D13:E13)</f>
        <v>13073.504007281021</v>
      </c>
      <c r="Z15" s="167">
        <f>SUM(L15:M15)/(DEN!H13+DEN!K13)</f>
        <v>27061.501115200874</v>
      </c>
      <c r="AB15" s="167">
        <f t="shared" si="1"/>
        <v>4911710973.1149673</v>
      </c>
      <c r="AC15" s="167">
        <f t="shared" si="2"/>
        <v>3731804757.8538814</v>
      </c>
      <c r="AD15" s="167">
        <f t="shared" si="3"/>
        <v>505899970.03554428</v>
      </c>
      <c r="AE15" s="167">
        <f t="shared" si="4"/>
        <v>329867507.98341745</v>
      </c>
      <c r="AG15" s="210">
        <f t="shared" si="5"/>
        <v>0.5135717140812821</v>
      </c>
      <c r="AH15" s="210">
        <f t="shared" si="6"/>
        <v>0.39019994796074936</v>
      </c>
      <c r="AI15" s="210">
        <f t="shared" si="7"/>
        <v>5.289723198025445E-2</v>
      </c>
      <c r="AJ15" s="210">
        <f t="shared" si="8"/>
        <v>3.4491162534208704E-2</v>
      </c>
    </row>
    <row r="16" spans="1:36">
      <c r="A16" s="73" t="s">
        <v>31</v>
      </c>
      <c r="B16" s="176">
        <f>TAX!$C$7*DIST_TOT!B16*COMB_CORR!B15</f>
        <v>17646648633.567036</v>
      </c>
      <c r="C16" s="176">
        <f>TAX!$C$8*DIST_TOT!C16*COMB_CORR!B15</f>
        <v>334261022.08785456</v>
      </c>
      <c r="D16" s="176">
        <f>TAX!$C$9*DIST_TOT!D16*COMB_CORR!B15</f>
        <v>2798885343.3960891</v>
      </c>
      <c r="E16" s="176">
        <f>TAX!$C$10*DIST_TOT!E16*COMB_CORR!B15</f>
        <v>930140339.46522713</v>
      </c>
      <c r="F16" s="176">
        <f>TAX!$C$11*DIST_TOT!F16*COMB_CORR!B15</f>
        <v>10233793589.057688</v>
      </c>
      <c r="G16" s="176">
        <f>TAX!$C$12*DIST_TOT!G16*COMB_CORR!B15</f>
        <v>1544930926.2357531</v>
      </c>
      <c r="H16" s="176">
        <f>DIST_TOT!H16*COMB_CORR!G15*TAX!$C$14</f>
        <v>5918656509.3240099</v>
      </c>
      <c r="I16" s="176">
        <f>DIST_TOT!I16*COMB_CORR!G15*TAX!$C$15</f>
        <v>47323677.613475017</v>
      </c>
      <c r="J16" s="176">
        <f>DIST_TOT!J16*COMB_CORR!L15*TAX!$C$17</f>
        <v>3577379338.8917823</v>
      </c>
      <c r="K16" s="176">
        <f>DIST_TOT!K16*COMB_CORR!L15*TAX!$C$18</f>
        <v>655212529.9120903</v>
      </c>
      <c r="L16" s="176">
        <f>DIST_TOT!L16*COMB_CORR!L15*TAX!$C$19</f>
        <v>1837012255.4015341</v>
      </c>
      <c r="M16" s="176">
        <f>DIST_TOT!M16*COMB_CORR!L15*TAX!$C$20</f>
        <v>2502616077.9067993</v>
      </c>
      <c r="N16" s="176">
        <f>DIST_TOT!N16*COMB_CORR!L15*TAX!$C$21</f>
        <v>1195119081.4997075</v>
      </c>
      <c r="O16" s="176">
        <f>DIST_TOT!O16*COMB_CORR!L15*TAX!$C$22</f>
        <v>508545839.22804797</v>
      </c>
      <c r="P16" s="176">
        <f>(B16+H16)*ONSV_2019!K52/(DIST_GAS_AUT!D16+DIST_ALC_AUT!D16)</f>
        <v>5674802.9014469068</v>
      </c>
      <c r="Q16" s="176">
        <f>(C16+I16)*ONSV_2019!D52/(DIST_GAS_UTI!D16+DIST_ALC_UTI!B16)</f>
        <v>89029.215230590809</v>
      </c>
      <c r="R16" s="176">
        <f>(D16+N16)*ONSV_2019!P52/(DIST_GAS_CAMIE!B16+DIST_DSL_CAMIE!B16)</f>
        <v>931850.50817152217</v>
      </c>
      <c r="S16" s="176">
        <f>(E16+K16)*ONSV_2019!U52/(DIST_GAS_CAMIOA!B16+DIST_DSL_CAMIOA!B16)</f>
        <v>369880.81805320922</v>
      </c>
      <c r="T16" s="176">
        <f>DIST_TOT!P16*COMB_CORR!Q15*TAX!$C$24</f>
        <v>863407205.89182341</v>
      </c>
      <c r="U16" s="166">
        <f t="shared" si="0"/>
        <v>50600997932.921814</v>
      </c>
      <c r="W16" s="167">
        <f>(B16+C16+D16+I16+E16+P16+Q16+R16+S16+O16+N16+H16+T16)/(DEN!C14+DEN!F14+DEN!G14+DEN!L14)</f>
        <v>12667.972079217263</v>
      </c>
      <c r="X16" s="167">
        <f>SUM(F16:G16)/SUM(DEN!I14:J14)</f>
        <v>7750.6192055172496</v>
      </c>
      <c r="Y16" s="167">
        <f>SUM(J16:K16)/SUM(DEN!D14:E14)</f>
        <v>29806.775084709774</v>
      </c>
      <c r="Z16" s="167">
        <f>SUM(L16:M16)/(DEN!H14+DEN!K14)</f>
        <v>61698.537495853241</v>
      </c>
      <c r="AB16" s="167">
        <f t="shared" si="1"/>
        <v>24434387151.684315</v>
      </c>
      <c r="AC16" s="167">
        <f t="shared" si="2"/>
        <v>15507750198.154758</v>
      </c>
      <c r="AD16" s="167">
        <f t="shared" si="3"/>
        <v>6069604124.2054062</v>
      </c>
      <c r="AE16" s="167">
        <f t="shared" si="4"/>
        <v>4206280998.6345544</v>
      </c>
      <c r="AG16" s="210">
        <f t="shared" si="5"/>
        <v>0.48288350328733171</v>
      </c>
      <c r="AH16" s="210">
        <f t="shared" si="6"/>
        <v>0.30647123241941382</v>
      </c>
      <c r="AI16" s="210">
        <f t="shared" si="7"/>
        <v>0.11995028501713452</v>
      </c>
      <c r="AJ16" s="210">
        <f t="shared" si="8"/>
        <v>8.3126443557704641E-2</v>
      </c>
    </row>
    <row r="17" spans="1:36">
      <c r="A17" s="73" t="s">
        <v>27</v>
      </c>
      <c r="B17" s="176">
        <f>TAX!$C$7*DIST_TOT!B17*COMB_CORR!B16</f>
        <v>11695616970.058479</v>
      </c>
      <c r="C17" s="176">
        <f>TAX!$C$8*DIST_TOT!C17*COMB_CORR!B16</f>
        <v>389712980.94153547</v>
      </c>
      <c r="D17" s="176">
        <f>TAX!$C$9*DIST_TOT!D17*COMB_CORR!B16</f>
        <v>1198581228.7427998</v>
      </c>
      <c r="E17" s="176">
        <f>TAX!$C$10*DIST_TOT!E17*COMB_CORR!B16</f>
        <v>379862151.05038124</v>
      </c>
      <c r="F17" s="176">
        <f>TAX!$C$11*DIST_TOT!F17*COMB_CORR!B16</f>
        <v>11670323419.390373</v>
      </c>
      <c r="G17" s="176">
        <f>TAX!$C$12*DIST_TOT!G17*COMB_CORR!B16</f>
        <v>1425627817.1576047</v>
      </c>
      <c r="H17" s="176">
        <f>DIST_TOT!H17*COMB_CORR!G16*TAX!$C$14</f>
        <v>1638955388.6049838</v>
      </c>
      <c r="I17" s="176">
        <f>DIST_TOT!I17*COMB_CORR!G16*TAX!$C$15</f>
        <v>25343411.93967462</v>
      </c>
      <c r="J17" s="176">
        <f>DIST_TOT!J17*COMB_CORR!L16*TAX!$C$17</f>
        <v>1508653032.1211269</v>
      </c>
      <c r="K17" s="176">
        <f>DIST_TOT!K17*COMB_CORR!L16*TAX!$C$18</f>
        <v>180768939.85555619</v>
      </c>
      <c r="L17" s="176">
        <f>DIST_TOT!L17*COMB_CORR!L16*TAX!$C$19</f>
        <v>525999452.38373172</v>
      </c>
      <c r="M17" s="176">
        <f>DIST_TOT!M17*COMB_CORR!L16*TAX!$C$20</f>
        <v>755859915.13838339</v>
      </c>
      <c r="N17" s="176">
        <f>DIST_TOT!N17*COMB_CORR!L16*TAX!$C$21</f>
        <v>698476656.07123935</v>
      </c>
      <c r="O17" s="176">
        <f>DIST_TOT!O17*COMB_CORR!L16*TAX!$C$22</f>
        <v>143356616.60597986</v>
      </c>
      <c r="P17" s="176">
        <f>(B17+H17)*ONSV_2019!K53/(DIST_GAS_AUT!D17+DIST_ALC_AUT!D17)</f>
        <v>2740849.3246184369</v>
      </c>
      <c r="Q17" s="176">
        <f>(C17+I17)*ONSV_2019!D53/(DIST_GAS_UTI!D17+DIST_ALC_UTI!B17)</f>
        <v>81566.765819793596</v>
      </c>
      <c r="R17" s="176">
        <f>(D17+N17)*ONSV_2019!P53/(DIST_GAS_CAMIE!B17+DIST_DSL_CAMIE!B17)</f>
        <v>372808.82661294116</v>
      </c>
      <c r="S17" s="176">
        <f>(E17+K17)*ONSV_2019!U53/(DIST_GAS_CAMIOA!B17+DIST_DSL_CAMIOA!B17)</f>
        <v>110175.7253817397</v>
      </c>
      <c r="T17" s="176">
        <f>DIST_TOT!P17*COMB_CORR!Q16*TAX!$C$24</f>
        <v>760272408.22542286</v>
      </c>
      <c r="U17" s="166">
        <f t="shared" si="0"/>
        <v>33000715788.929707</v>
      </c>
      <c r="W17" s="167">
        <f>(B17+C17+D17+I17+E17+P17+Q17+R17+S17+O17+N17+H17+T17)/(DEN!C15+DEN!F15+DEN!G15+DEN!L15)</f>
        <v>11592.718020731794</v>
      </c>
      <c r="X17" s="167">
        <f>SUM(F17:G17)/SUM(DEN!I15:J15)</f>
        <v>8329.6980260450182</v>
      </c>
      <c r="Y17" s="167">
        <f>SUM(J17:K17)/SUM(DEN!D15:E15)</f>
        <v>20227.026950381129</v>
      </c>
      <c r="Z17" s="167">
        <f>SUM(L17:M17)/(DEN!H15+DEN!K15)</f>
        <v>41868.936749481159</v>
      </c>
      <c r="AB17" s="167">
        <f t="shared" si="1"/>
        <v>14097585616.213505</v>
      </c>
      <c r="AC17" s="167">
        <f t="shared" si="2"/>
        <v>14674394616.341158</v>
      </c>
      <c r="AD17" s="167">
        <f t="shared" si="3"/>
        <v>2215421424.360415</v>
      </c>
      <c r="AE17" s="167">
        <f t="shared" si="4"/>
        <v>1597693187.8156028</v>
      </c>
      <c r="AG17" s="210">
        <f t="shared" si="5"/>
        <v>0.42719029812506754</v>
      </c>
      <c r="AH17" s="210">
        <f t="shared" si="6"/>
        <v>0.44466897961236873</v>
      </c>
      <c r="AI17" s="210">
        <f t="shared" si="7"/>
        <v>6.713252641336924E-2</v>
      </c>
      <c r="AJ17" s="210">
        <f t="shared" si="8"/>
        <v>4.8413894960168069E-2</v>
      </c>
    </row>
    <row r="18" spans="1:36">
      <c r="A18" s="73" t="s">
        <v>33</v>
      </c>
      <c r="B18" s="176">
        <f>TAX!$C$7*DIST_TOT!B18*COMB_CORR!B17</f>
        <v>6654112914.2710133</v>
      </c>
      <c r="C18" s="176">
        <f>TAX!$C$8*DIST_TOT!C18*COMB_CORR!B17</f>
        <v>168955097.08980846</v>
      </c>
      <c r="D18" s="176">
        <f>TAX!$C$9*DIST_TOT!D18*COMB_CORR!B17</f>
        <v>1079294859.478528</v>
      </c>
      <c r="E18" s="176">
        <f>TAX!$C$10*DIST_TOT!E18*COMB_CORR!B17</f>
        <v>218805479.60105649</v>
      </c>
      <c r="F18" s="176">
        <f>TAX!$C$11*DIST_TOT!F18*COMB_CORR!B17</f>
        <v>10095725296.824862</v>
      </c>
      <c r="G18" s="176">
        <f>TAX!$C$12*DIST_TOT!G18*COMB_CORR!B17</f>
        <v>1892359850.0161529</v>
      </c>
      <c r="H18" s="176">
        <f>DIST_TOT!H18*COMB_CORR!G17*TAX!$C$14</f>
        <v>462632277.44331008</v>
      </c>
      <c r="I18" s="176">
        <f>DIST_TOT!I18*COMB_CORR!G17*TAX!$C$15</f>
        <v>7164814.5763143701</v>
      </c>
      <c r="J18" s="176">
        <f>DIST_TOT!J18*COMB_CORR!L17*TAX!$C$17</f>
        <v>2119795280.2381914</v>
      </c>
      <c r="K18" s="176">
        <f>DIST_TOT!K18*COMB_CORR!L17*TAX!$C$18</f>
        <v>261171130.66846484</v>
      </c>
      <c r="L18" s="176">
        <f>DIST_TOT!L18*COMB_CORR!L17*TAX!$C$19</f>
        <v>532986671.91137713</v>
      </c>
      <c r="M18" s="176">
        <f>DIST_TOT!M18*COMB_CORR!L17*TAX!$C$20</f>
        <v>986176789.37629318</v>
      </c>
      <c r="N18" s="176">
        <f>DIST_TOT!N18*COMB_CORR!L17*TAX!$C$21</f>
        <v>1024703455.3335958</v>
      </c>
      <c r="O18" s="176">
        <f>DIST_TOT!O18*COMB_CORR!L17*TAX!$C$22</f>
        <v>255796299.89416456</v>
      </c>
      <c r="P18" s="176">
        <f>(B18+H18)*ONSV_2019!K54/(DIST_GAS_AUT!D18+DIST_ALC_AUT!D18)</f>
        <v>1991641.4150347342</v>
      </c>
      <c r="Q18" s="176">
        <f>(C18+I18)*ONSV_2019!D54/(DIST_GAS_UTI!D18+DIST_ALC_UTI!B18)</f>
        <v>49256.118139280763</v>
      </c>
      <c r="R18" s="176">
        <f>(D18+N18)*ONSV_2019!P54/(DIST_GAS_CAMIE!B18+DIST_DSL_CAMIE!B18)</f>
        <v>588435.99969668</v>
      </c>
      <c r="S18" s="176">
        <f>(E18+K18)*ONSV_2019!U54/(DIST_GAS_CAMIOA!B18+DIST_DSL_CAMIOA!B18)</f>
        <v>134240.02883153141</v>
      </c>
      <c r="T18" s="176">
        <f>DIST_TOT!P18*COMB_CORR!Q17*TAX!$C$24</f>
        <v>4197777.6124825804</v>
      </c>
      <c r="U18" s="166">
        <f t="shared" si="0"/>
        <v>25766641567.897312</v>
      </c>
      <c r="W18" s="167">
        <f>(B18+C18+D18+I18+E18+P18+Q18+R18+S18+O18+N18+H18+T18)/(DEN!C16+DEN!F16+DEN!G16+DEN!L16)</f>
        <v>16343.10526911186</v>
      </c>
      <c r="X18" s="167">
        <f>SUM(F18:G18)/SUM(DEN!I16:J16)</f>
        <v>11556.184314279146</v>
      </c>
      <c r="Y18" s="167">
        <f>SUM(J18:K18)/SUM(DEN!D16:E16)</f>
        <v>50458.100979224284</v>
      </c>
      <c r="Z18" s="167">
        <f>SUM(L18:M18)/(DEN!H16+DEN!K16)</f>
        <v>104445.75189327401</v>
      </c>
      <c r="AB18" s="167">
        <f t="shared" si="1"/>
        <v>7122934610.7418404</v>
      </c>
      <c r="AC18" s="167">
        <f t="shared" si="2"/>
        <v>13286185485.920599</v>
      </c>
      <c r="AD18" s="167">
        <f t="shared" si="3"/>
        <v>2913953082.8180332</v>
      </c>
      <c r="AE18" s="167">
        <f t="shared" si="4"/>
        <v>2266676544.6040535</v>
      </c>
      <c r="AG18" s="210">
        <f t="shared" si="5"/>
        <v>0.27644016361124502</v>
      </c>
      <c r="AH18" s="210">
        <f t="shared" si="6"/>
        <v>0.51563512656123067</v>
      </c>
      <c r="AI18" s="210">
        <f t="shared" si="7"/>
        <v>0.1130901392461069</v>
      </c>
      <c r="AJ18" s="210">
        <f t="shared" si="8"/>
        <v>8.7969421184796878E-2</v>
      </c>
    </row>
    <row r="19" spans="1:36">
      <c r="A19" s="73" t="s">
        <v>34</v>
      </c>
      <c r="B19" s="176">
        <f>TAX!$C$7*DIST_TOT!B19*COMB_CORR!B18</f>
        <v>5771899461.4788599</v>
      </c>
      <c r="C19" s="176">
        <f>TAX!$C$8*DIST_TOT!C19*COMB_CORR!B18</f>
        <v>140571033.29358765</v>
      </c>
      <c r="D19" s="176">
        <f>TAX!$C$9*DIST_TOT!D19*COMB_CORR!B18</f>
        <v>634977909.21775424</v>
      </c>
      <c r="E19" s="176">
        <f>TAX!$C$10*DIST_TOT!E19*COMB_CORR!B18</f>
        <v>217173974.71969065</v>
      </c>
      <c r="F19" s="176">
        <f>TAX!$C$11*DIST_TOT!F19*COMB_CORR!B18</f>
        <v>4450081892.3905878</v>
      </c>
      <c r="G19" s="176">
        <f>TAX!$C$12*DIST_TOT!G19*COMB_CORR!B18</f>
        <v>617559229.85670471</v>
      </c>
      <c r="H19" s="176">
        <f>DIST_TOT!H19*COMB_CORR!G18*TAX!$C$14</f>
        <v>1753046473.3507631</v>
      </c>
      <c r="I19" s="176">
        <f>DIST_TOT!I19*COMB_CORR!G18*TAX!$C$15</f>
        <v>19130135.812071033</v>
      </c>
      <c r="J19" s="176">
        <f>DIST_TOT!J19*COMB_CORR!L18*TAX!$C$17</f>
        <v>615644280.046942</v>
      </c>
      <c r="K19" s="176">
        <f>DIST_TOT!K19*COMB_CORR!L18*TAX!$C$18</f>
        <v>58540375.111848973</v>
      </c>
      <c r="L19" s="176">
        <f>DIST_TOT!L19*COMB_CORR!L18*TAX!$C$19</f>
        <v>216262127.32994068</v>
      </c>
      <c r="M19" s="176">
        <f>DIST_TOT!M19*COMB_CORR!L18*TAX!$C$20</f>
        <v>335009855.95160639</v>
      </c>
      <c r="N19" s="176">
        <f>DIST_TOT!N19*COMB_CORR!L18*TAX!$C$21</f>
        <v>260088525.92960742</v>
      </c>
      <c r="O19" s="176">
        <f>DIST_TOT!O19*COMB_CORR!L18*TAX!$C$22</f>
        <v>50328219.716897361</v>
      </c>
      <c r="P19" s="176">
        <f>(B19+H19)*ONSV_2019!K55/(DIST_GAS_AUT!D19+DIST_ALC_AUT!D19)</f>
        <v>1111581.5547673695</v>
      </c>
      <c r="Q19" s="176">
        <f>(C19+I19)*ONSV_2019!D55/(DIST_GAS_UTI!D19+DIST_ALC_UTI!B19)</f>
        <v>22587.868850707902</v>
      </c>
      <c r="R19" s="176">
        <f>(D19+N19)*ONSV_2019!P55/(DIST_GAS_CAMIE!B19+DIST_DSL_CAMIE!B19)</f>
        <v>126597.44766115083</v>
      </c>
      <c r="S19" s="176">
        <f>(E19+K19)*ONSV_2019!U55/(DIST_GAS_CAMIOA!B19+DIST_DSL_CAMIOA!B19)</f>
        <v>38995.979308804905</v>
      </c>
      <c r="T19" s="176">
        <f>DIST_TOT!P19*COMB_CORR!Q18*TAX!$C$24</f>
        <v>340850642.25172156</v>
      </c>
      <c r="U19" s="166">
        <f t="shared" si="0"/>
        <v>15482463899.309172</v>
      </c>
      <c r="W19" s="167">
        <f>(B19+C19+D19+I19+E19+P19+Q19+R19+S19+O19+N19+H19+T19)/(DEN!C17+DEN!F17+DEN!G17+DEN!L17)</f>
        <v>13824.957256454161</v>
      </c>
      <c r="X19" s="167">
        <f>SUM(F19:G19)/SUM(DEN!I17:J17)</f>
        <v>8885.3607737321381</v>
      </c>
      <c r="Y19" s="167">
        <f>SUM(J19:K19)/SUM(DEN!D17:E17)</f>
        <v>21326.184011602534</v>
      </c>
      <c r="Z19" s="167">
        <f>SUM(L19:M19)/(DEN!H17+DEN!K17)</f>
        <v>44144.137034076477</v>
      </c>
      <c r="AB19" s="167">
        <f t="shared" si="1"/>
        <v>7866908158.6361122</v>
      </c>
      <c r="AC19" s="167">
        <f t="shared" si="2"/>
        <v>5919793006.1847372</v>
      </c>
      <c r="AD19" s="167">
        <f t="shared" si="3"/>
        <v>890446782.48873162</v>
      </c>
      <c r="AE19" s="167">
        <f t="shared" si="4"/>
        <v>645426601.59811115</v>
      </c>
      <c r="AG19" s="210">
        <f t="shared" si="5"/>
        <v>0.50811732614387906</v>
      </c>
      <c r="AH19" s="210">
        <f t="shared" si="6"/>
        <v>0.38235471076724931</v>
      </c>
      <c r="AI19" s="210">
        <f t="shared" si="7"/>
        <v>5.7513247780184615E-2</v>
      </c>
      <c r="AJ19" s="210">
        <f t="shared" si="8"/>
        <v>4.1687589636615278E-2</v>
      </c>
    </row>
    <row r="20" spans="1:36">
      <c r="A20" s="73" t="s">
        <v>30</v>
      </c>
      <c r="B20" s="176">
        <f>TAX!$C$7*DIST_TOT!B20*COMB_CORR!B19</f>
        <v>12245092646.149706</v>
      </c>
      <c r="C20" s="176">
        <f>TAX!$C$8*DIST_TOT!C20*COMB_CORR!B19</f>
        <v>230555456.91939038</v>
      </c>
      <c r="D20" s="176">
        <f>TAX!$C$9*DIST_TOT!D20*COMB_CORR!B19</f>
        <v>1349163907.6636639</v>
      </c>
      <c r="E20" s="176">
        <f>TAX!$C$10*DIST_TOT!E20*COMB_CORR!B19</f>
        <v>681405973.53245199</v>
      </c>
      <c r="F20" s="176">
        <f>TAX!$C$11*DIST_TOT!F20*COMB_CORR!B19</f>
        <v>8262316101.3607397</v>
      </c>
      <c r="G20" s="176">
        <f>TAX!$C$12*DIST_TOT!G20*COMB_CORR!B19</f>
        <v>877396438.71166694</v>
      </c>
      <c r="H20" s="176">
        <f>DIST_TOT!H20*COMB_CORR!G19*TAX!$C$14</f>
        <v>3465472468.1199498</v>
      </c>
      <c r="I20" s="176">
        <f>DIST_TOT!I20*COMB_CORR!G19*TAX!$C$15</f>
        <v>24563145.303927049</v>
      </c>
      <c r="J20" s="176">
        <f>DIST_TOT!J20*COMB_CORR!L19*TAX!$C$17</f>
        <v>2106198307.6523137</v>
      </c>
      <c r="K20" s="176">
        <f>DIST_TOT!K20*COMB_CORR!L19*TAX!$C$18</f>
        <v>277677840.72649491</v>
      </c>
      <c r="L20" s="176">
        <f>DIST_TOT!L20*COMB_CORR!L19*TAX!$C$19</f>
        <v>887282436.0348748</v>
      </c>
      <c r="M20" s="176">
        <f>DIST_TOT!M20*COMB_CORR!L19*TAX!$C$20</f>
        <v>949671658.28196454</v>
      </c>
      <c r="N20" s="176">
        <f>DIST_TOT!N20*COMB_CORR!L19*TAX!$C$21</f>
        <v>516010971.66785258</v>
      </c>
      <c r="O20" s="176">
        <f>DIST_TOT!O20*COMB_CORR!L19*TAX!$C$22</f>
        <v>232020062.80653256</v>
      </c>
      <c r="P20" s="176">
        <f>(B20+H20)*ONSV_2019!K56/(DIST_GAS_AUT!D20+DIST_ALC_AUT!D20)</f>
        <v>10287245.478193486</v>
      </c>
      <c r="Q20" s="176">
        <f>(C20+I20)*ONSV_2019!D56/(DIST_GAS_UTI!D20+DIST_ALC_UTI!B20)</f>
        <v>158413.86543579155</v>
      </c>
      <c r="R20" s="176">
        <f>(D20+N20)*ONSV_2019!P56/(DIST_GAS_CAMIE!B20+DIST_DSL_CAMIE!B20)</f>
        <v>1158145.2802927641</v>
      </c>
      <c r="S20" s="176">
        <f>(E20+K20)*ONSV_2019!U56/(DIST_GAS_CAMIOA!B20+DIST_DSL_CAMIOA!B20)</f>
        <v>595524.60161137546</v>
      </c>
      <c r="T20" s="176">
        <f>DIST_TOT!P20*COMB_CORR!Q19*TAX!$C$24</f>
        <v>1031021647.6623292</v>
      </c>
      <c r="U20" s="166">
        <f t="shared" si="0"/>
        <v>33148048391.819393</v>
      </c>
      <c r="W20" s="167">
        <f>(B20+C20+D20+I20+E20+P20+Q20+R20+S20+O20+N20+H20+T20)/(DEN!C18+DEN!F18+DEN!G18+DEN!L18)</f>
        <v>12026.524661465257</v>
      </c>
      <c r="X20" s="167">
        <f>SUM(F20:G20)/SUM(DEN!I18:J18)</f>
        <v>7795.4762128764223</v>
      </c>
      <c r="Y20" s="167">
        <f>SUM(J20:K20)/SUM(DEN!D18:E18)</f>
        <v>22425.928018615319</v>
      </c>
      <c r="Z20" s="167">
        <f>SUM(L20:M20)/(DEN!H18+DEN!K18)</f>
        <v>46420.552267179803</v>
      </c>
      <c r="AB20" s="167">
        <f t="shared" si="1"/>
        <v>16751874007.410177</v>
      </c>
      <c r="AC20" s="167">
        <f t="shared" si="2"/>
        <v>11170282421.268522</v>
      </c>
      <c r="AD20" s="167">
        <f t="shared" si="3"/>
        <v>3271158584.4136834</v>
      </c>
      <c r="AE20" s="167">
        <f t="shared" si="4"/>
        <v>1697702692.7563498</v>
      </c>
      <c r="AG20" s="210">
        <f t="shared" si="5"/>
        <v>0.50536531772242654</v>
      </c>
      <c r="AH20" s="210">
        <f t="shared" si="6"/>
        <v>0.33698160112573133</v>
      </c>
      <c r="AI20" s="210">
        <f t="shared" si="7"/>
        <v>9.8683293379678197E-2</v>
      </c>
      <c r="AJ20" s="210">
        <f t="shared" si="8"/>
        <v>5.1215766089424616E-2</v>
      </c>
    </row>
    <row r="21" spans="1:36">
      <c r="A21" s="73" t="s">
        <v>36</v>
      </c>
      <c r="B21" s="176">
        <f>TAX!$C$7*DIST_TOT!B21*COMB_CORR!B20</f>
        <v>4319117333.0055676</v>
      </c>
      <c r="C21" s="176">
        <f>TAX!$C$8*DIST_TOT!C21*COMB_CORR!B20</f>
        <v>98334866.721788466</v>
      </c>
      <c r="D21" s="176">
        <f>TAX!$C$9*DIST_TOT!D21*COMB_CORR!B20</f>
        <v>617678913.91495538</v>
      </c>
      <c r="E21" s="176">
        <f>TAX!$C$10*DIST_TOT!E21*COMB_CORR!B20</f>
        <v>120649694.7107987</v>
      </c>
      <c r="F21" s="176">
        <f>TAX!$C$11*DIST_TOT!F21*COMB_CORR!B20</f>
        <v>5237437977.9908504</v>
      </c>
      <c r="G21" s="176">
        <f>TAX!$C$12*DIST_TOT!G21*COMB_CORR!B20</f>
        <v>933478139.47797573</v>
      </c>
      <c r="H21" s="176">
        <f>DIST_TOT!H21*COMB_CORR!G20*TAX!$C$14</f>
        <v>904668145.57231939</v>
      </c>
      <c r="I21" s="176">
        <f>DIST_TOT!I21*COMB_CORR!G20*TAX!$C$15</f>
        <v>10026091.260820545</v>
      </c>
      <c r="J21" s="176">
        <f>DIST_TOT!J21*COMB_CORR!L20*TAX!$C$17</f>
        <v>787501851.34404814</v>
      </c>
      <c r="K21" s="176">
        <f>DIST_TOT!K21*COMB_CORR!L20*TAX!$C$18</f>
        <v>71442040.900320396</v>
      </c>
      <c r="L21" s="176">
        <f>DIST_TOT!L21*COMB_CORR!L20*TAX!$C$19</f>
        <v>223545442.25549892</v>
      </c>
      <c r="M21" s="176">
        <f>DIST_TOT!M21*COMB_CORR!L20*TAX!$C$20</f>
        <v>427578379.11488217</v>
      </c>
      <c r="N21" s="176">
        <f>DIST_TOT!N21*COMB_CORR!L20*TAX!$C$21</f>
        <v>415900269.29764438</v>
      </c>
      <c r="O21" s="176">
        <f>DIST_TOT!O21*COMB_CORR!L20*TAX!$C$22</f>
        <v>67089866.694643773</v>
      </c>
      <c r="P21" s="176">
        <f>(B21+H21)*ONSV_2019!K57/(DIST_GAS_AUT!D21+DIST_ALC_AUT!D21)</f>
        <v>1209877.935058227</v>
      </c>
      <c r="Q21" s="176">
        <f>(C21+I21)*ONSV_2019!D57/(DIST_GAS_UTI!D21+DIST_ALC_UTI!B21)</f>
        <v>25048.852616130036</v>
      </c>
      <c r="R21" s="176">
        <f>(D21+N21)*ONSV_2019!P57/(DIST_GAS_CAMIE!B21+DIST_DSL_CAMIE!B21)</f>
        <v>238909.59008595496</v>
      </c>
      <c r="S21" s="176">
        <f>(E21+K21)*ONSV_2019!U57/(DIST_GAS_CAMIOA!B21+DIST_DSL_CAMIOA!B21)</f>
        <v>44402.442936242958</v>
      </c>
      <c r="T21" s="176">
        <f>DIST_TOT!P21*COMB_CORR!Q20*TAX!$C$24</f>
        <v>10961687.829062287</v>
      </c>
      <c r="U21" s="166">
        <f t="shared" si="0"/>
        <v>14246928938.911867</v>
      </c>
      <c r="W21" s="167">
        <f>(B21+C21+D21+I21+E21+P21+Q21+R21+S21+O21+N21+H21+T21)/(DEN!C19+DEN!F19+DEN!G19+DEN!L19)</f>
        <v>13427.949649529419</v>
      </c>
      <c r="X21" s="167">
        <f>SUM(F21:G21)/SUM(DEN!I19:J19)</f>
        <v>9226.0067749036443</v>
      </c>
      <c r="Y21" s="167">
        <f>SUM(J21:K21)/SUM(DEN!D19:E19)</f>
        <v>25615.64750818229</v>
      </c>
      <c r="Z21" s="167">
        <f>SUM(L21:M21)/(DEN!H19+DEN!K19)</f>
        <v>53023.112489444713</v>
      </c>
      <c r="AB21" s="167">
        <f t="shared" si="1"/>
        <v>5235957044.3420076</v>
      </c>
      <c r="AC21" s="167">
        <f t="shared" si="2"/>
        <v>6909244726.0945807</v>
      </c>
      <c r="AD21" s="167">
        <f t="shared" si="3"/>
        <v>1082489334.4998674</v>
      </c>
      <c r="AE21" s="167">
        <f t="shared" si="4"/>
        <v>910568515.10717034</v>
      </c>
      <c r="AG21" s="210">
        <f t="shared" si="5"/>
        <v>0.36751478629484291</v>
      </c>
      <c r="AH21" s="210">
        <f t="shared" si="6"/>
        <v>0.48496379505506859</v>
      </c>
      <c r="AI21" s="210">
        <f t="shared" si="7"/>
        <v>7.5980538622841223E-2</v>
      </c>
      <c r="AJ21" s="210">
        <f t="shared" si="8"/>
        <v>6.3913319074694316E-2</v>
      </c>
    </row>
    <row r="22" spans="1:36">
      <c r="A22" s="73" t="s">
        <v>21</v>
      </c>
      <c r="B22" s="176">
        <f>TAX!$C$7*DIST_TOT!B22*COMB_CORR!B21</f>
        <v>5461859860.3550301</v>
      </c>
      <c r="C22" s="176">
        <f>TAX!$C$8*DIST_TOT!C22*COMB_CORR!B21</f>
        <v>202386791.11255187</v>
      </c>
      <c r="D22" s="176">
        <f>TAX!$C$9*DIST_TOT!D22*COMB_CORR!B21</f>
        <v>643493360.91506457</v>
      </c>
      <c r="E22" s="176">
        <f>TAX!$C$10*DIST_TOT!E22*COMB_CORR!B21</f>
        <v>223897754.69813702</v>
      </c>
      <c r="F22" s="176">
        <f>TAX!$C$11*DIST_TOT!F22*COMB_CORR!B21</f>
        <v>3746231267.9952955</v>
      </c>
      <c r="G22" s="176">
        <f>TAX!$C$12*DIST_TOT!G22*COMB_CORR!B21</f>
        <v>533795681.3786884</v>
      </c>
      <c r="H22" s="176">
        <f>DIST_TOT!H22*COMB_CORR!G21*TAX!$C$14</f>
        <v>967121047.94213545</v>
      </c>
      <c r="I22" s="176">
        <f>DIST_TOT!I22*COMB_CORR!G21*TAX!$C$15</f>
        <v>13477134.104041981</v>
      </c>
      <c r="J22" s="176">
        <f>DIST_TOT!J22*COMB_CORR!L21*TAX!$C$17</f>
        <v>744906123.76917267</v>
      </c>
      <c r="K22" s="176">
        <f>DIST_TOT!K22*COMB_CORR!L21*TAX!$C$18</f>
        <v>77559577.383274809</v>
      </c>
      <c r="L22" s="176">
        <f>DIST_TOT!L22*COMB_CORR!L21*TAX!$C$19</f>
        <v>229499328.81064987</v>
      </c>
      <c r="M22" s="176">
        <f>DIST_TOT!M22*COMB_CORR!L21*TAX!$C$20</f>
        <v>323409298.34495825</v>
      </c>
      <c r="N22" s="176">
        <f>DIST_TOT!N22*COMB_CORR!L21*TAX!$C$21</f>
        <v>268927166.72438669</v>
      </c>
      <c r="O22" s="176">
        <f>DIST_TOT!O22*COMB_CORR!L21*TAX!$C$22</f>
        <v>60208699.425942518</v>
      </c>
      <c r="P22" s="176">
        <f>(B22+H22)*ONSV_2019!K58/(DIST_GAS_AUT!D22+DIST_ALC_AUT!D22)</f>
        <v>949970.5644697583</v>
      </c>
      <c r="Q22" s="176">
        <f>(C22+I22)*ONSV_2019!D58/(DIST_GAS_UTI!D22+DIST_ALC_UTI!B22)</f>
        <v>29047.555629447994</v>
      </c>
      <c r="R22" s="176">
        <f>(D22+N22)*ONSV_2019!P58/(DIST_GAS_CAMIE!B22+DIST_DSL_CAMIE!B22)</f>
        <v>122781.4577396954</v>
      </c>
      <c r="S22" s="176">
        <f>(E22+K22)*ONSV_2019!U58/(DIST_GAS_CAMIOA!B22+DIST_DSL_CAMIOA!B22)</f>
        <v>40565.424478986635</v>
      </c>
      <c r="T22" s="176">
        <f>DIST_TOT!P22*COMB_CORR!Q21*TAX!$C$24</f>
        <v>753182169.00716603</v>
      </c>
      <c r="U22" s="166">
        <f t="shared" si="0"/>
        <v>14251097626.968813</v>
      </c>
      <c r="W22" s="167">
        <f>(B22+C22+D22+I22+E22+P22+Q22+R22+S22+O22+N22+H22+T22)/(DEN!C20+DEN!F20+DEN!G20+DEN!L20)</f>
        <v>12174.051965729563</v>
      </c>
      <c r="X22" s="167">
        <f>SUM(F22:G22)/SUM(DEN!I20:J20)</f>
        <v>8408.6147471517652</v>
      </c>
      <c r="Y22" s="167">
        <f>SUM(J22:K22)/SUM(DEN!D20:E20)</f>
        <v>21150.689223690981</v>
      </c>
      <c r="Z22" s="167">
        <f>SUM(L22:M22)/(DEN!H20+DEN!K20)</f>
        <v>43780.871577766105</v>
      </c>
      <c r="AB22" s="167">
        <f t="shared" si="1"/>
        <v>7183113047.8688011</v>
      </c>
      <c r="AC22" s="167">
        <f t="shared" si="2"/>
        <v>5147418064.9871864</v>
      </c>
      <c r="AD22" s="167">
        <f t="shared" si="3"/>
        <v>1051965029.9630973</v>
      </c>
      <c r="AE22" s="167">
        <f t="shared" si="4"/>
        <v>652545164.49528754</v>
      </c>
      <c r="AG22" s="210">
        <f t="shared" si="5"/>
        <v>0.50403928426365274</v>
      </c>
      <c r="AH22" s="210">
        <f t="shared" si="6"/>
        <v>0.36119449881854709</v>
      </c>
      <c r="AI22" s="210">
        <f t="shared" si="7"/>
        <v>7.3816421548636088E-2</v>
      </c>
      <c r="AJ22" s="210">
        <f t="shared" si="8"/>
        <v>4.5789116149229758E-2</v>
      </c>
    </row>
    <row r="23" spans="1:36">
      <c r="A23" s="73" t="s">
        <v>32</v>
      </c>
      <c r="B23" s="176">
        <f>TAX!$C$7*DIST_TOT!B23*COMB_CORR!B22</f>
        <v>3482976669.8181739</v>
      </c>
      <c r="C23" s="176">
        <f>TAX!$C$8*DIST_TOT!C23*COMB_CORR!B22</f>
        <v>60946098.742158495</v>
      </c>
      <c r="D23" s="176">
        <f>TAX!$C$9*DIST_TOT!D23*COMB_CORR!B22</f>
        <v>360548066.93277764</v>
      </c>
      <c r="E23" s="176">
        <f>TAX!$C$10*DIST_TOT!E23*COMB_CORR!B22</f>
        <v>137469946.81060207</v>
      </c>
      <c r="F23" s="176">
        <f>TAX!$C$11*DIST_TOT!F23*COMB_CORR!B22</f>
        <v>2280734372.2062802</v>
      </c>
      <c r="G23" s="176">
        <f>TAX!$C$12*DIST_TOT!G23*COMB_CORR!B22</f>
        <v>402903073.78080344</v>
      </c>
      <c r="H23" s="176">
        <f>DIST_TOT!H23*COMB_CORR!G22*TAX!$C$14</f>
        <v>538965670.77157712</v>
      </c>
      <c r="I23" s="176">
        <f>DIST_TOT!I23*COMB_CORR!G22*TAX!$C$15</f>
        <v>3870326.5199945681</v>
      </c>
      <c r="J23" s="176">
        <f>DIST_TOT!J23*COMB_CORR!L22*TAX!$C$17</f>
        <v>429119584.65545672</v>
      </c>
      <c r="K23" s="176">
        <f>DIST_TOT!K23*COMB_CORR!L22*TAX!$C$18</f>
        <v>51775326.013238855</v>
      </c>
      <c r="L23" s="176">
        <f>DIST_TOT!L23*COMB_CORR!L22*TAX!$C$19</f>
        <v>140663698.87906203</v>
      </c>
      <c r="M23" s="176">
        <f>DIST_TOT!M23*COMB_CORR!L22*TAX!$C$20</f>
        <v>297460429.42398626</v>
      </c>
      <c r="N23" s="176">
        <f>DIST_TOT!N23*COMB_CORR!L22*TAX!$C$21</f>
        <v>109081492.70334391</v>
      </c>
      <c r="O23" s="176">
        <f>DIST_TOT!O23*COMB_CORR!L22*TAX!$C$22</f>
        <v>29475561.189248685</v>
      </c>
      <c r="P23" s="176">
        <f>(B23+H23)*ONSV_2019!K59/(DIST_GAS_AUT!D23+DIST_ALC_AUT!D23)</f>
        <v>793249.29873918206</v>
      </c>
      <c r="Q23" s="176">
        <f>(C23+I23)*ONSV_2019!D59/(DIST_GAS_UTI!D23+DIST_ALC_UTI!B23)</f>
        <v>11947.613355191101</v>
      </c>
      <c r="R23" s="176">
        <f>(D23+N23)*ONSV_2019!P59/(DIST_GAS_CAMIE!B23+DIST_DSL_CAMIE!B23)</f>
        <v>86571.262005877041</v>
      </c>
      <c r="S23" s="176">
        <f>(E23+K23)*ONSV_2019!U59/(DIST_GAS_CAMIOA!B23+DIST_DSL_CAMIOA!B23)</f>
        <v>34885.40501105701</v>
      </c>
      <c r="T23" s="176">
        <f>DIST_TOT!P23*COMB_CORR!Q22*TAX!$C$24</f>
        <v>325631844.26441729</v>
      </c>
      <c r="U23" s="166">
        <f t="shared" si="0"/>
        <v>8652548816.2902336</v>
      </c>
      <c r="W23" s="167">
        <f>(B23+C23+D23+I23+E23+P23+Q23+R23+S23+O23+N23+H23+T23)/(DEN!C21+DEN!F21+DEN!G21+DEN!L21)</f>
        <v>12577.377003908796</v>
      </c>
      <c r="X23" s="167">
        <f>SUM(F23:G23)/SUM(DEN!I21:J21)</f>
        <v>8858.9066354618153</v>
      </c>
      <c r="Y23" s="167">
        <f>SUM(J23:K23)/SUM(DEN!D21:E21)</f>
        <v>19731.450462362365</v>
      </c>
      <c r="Z23" s="167">
        <f>SUM(L23:M23)/(DEN!H21+DEN!K21)</f>
        <v>40843.118141423351</v>
      </c>
      <c r="AB23" s="167">
        <f t="shared" si="1"/>
        <v>4348367434.1529074</v>
      </c>
      <c r="AC23" s="167">
        <f t="shared" si="2"/>
        <v>3181655459.730463</v>
      </c>
      <c r="AD23" s="167">
        <f t="shared" si="3"/>
        <v>621558609.54775763</v>
      </c>
      <c r="AE23" s="167">
        <f t="shared" si="4"/>
        <v>436017483.31657887</v>
      </c>
      <c r="AG23" s="210">
        <f t="shared" si="5"/>
        <v>0.50255335467928197</v>
      </c>
      <c r="AH23" s="210">
        <f t="shared" si="6"/>
        <v>0.36771308978232298</v>
      </c>
      <c r="AI23" s="210">
        <f t="shared" si="7"/>
        <v>7.1835319597104555E-2</v>
      </c>
      <c r="AJ23" s="210">
        <f t="shared" si="8"/>
        <v>5.039179698075609E-2</v>
      </c>
    </row>
    <row r="24" spans="1:36">
      <c r="A24" s="75" t="s">
        <v>40</v>
      </c>
      <c r="B24" s="138">
        <f>TAX!$C$7*DIST_TOT!B24*COMB_CORR!B23</f>
        <v>102106522268.73726</v>
      </c>
      <c r="C24" s="138">
        <f>TAX!$C$8*DIST_TOT!C24*COMB_CORR!B23</f>
        <v>2226476796.7634974</v>
      </c>
      <c r="D24" s="138">
        <f>TAX!$C$9*DIST_TOT!D24*COMB_CORR!B23</f>
        <v>25063370124.576347</v>
      </c>
      <c r="E24" s="138">
        <f>TAX!$C$10*DIST_TOT!E24*COMB_CORR!B23</f>
        <v>14396171989.238852</v>
      </c>
      <c r="F24" s="138">
        <f>TAX!$C$11*DIST_TOT!F24*COMB_CORR!B23</f>
        <v>57146062847.918144</v>
      </c>
      <c r="G24" s="138">
        <f>TAX!$C$12*DIST_TOT!G24*COMB_CORR!B23</f>
        <v>9972561175.1946888</v>
      </c>
      <c r="H24" s="138">
        <f>DIST_TOT!H24*COMB_CORR!G23*TAX!$C$14</f>
        <v>155309055308.93823</v>
      </c>
      <c r="I24" s="138">
        <f>DIST_TOT!I24*COMB_CORR!G23*TAX!$C$15</f>
        <v>2016804868.5211093</v>
      </c>
      <c r="J24" s="138">
        <f>DIST_TOT!J24*COMB_CORR!L23*TAX!$C$17</f>
        <v>31532209880.918026</v>
      </c>
      <c r="K24" s="138">
        <f>DIST_TOT!K24*COMB_CORR!L23*TAX!$C$18</f>
        <v>7284161587.6184998</v>
      </c>
      <c r="L24" s="138">
        <f>DIST_TOT!L24*COMB_CORR!L23*TAX!$C$19</f>
        <v>11441756959.897497</v>
      </c>
      <c r="M24" s="138">
        <f>DIST_TOT!M24*COMB_CORR!L23*TAX!$C$20</f>
        <v>15819704246.317865</v>
      </c>
      <c r="N24" s="138">
        <f>DIST_TOT!N24*COMB_CORR!L23*TAX!$C$21</f>
        <v>7044145017.9453173</v>
      </c>
      <c r="O24" s="138">
        <f>DIST_TOT!O24*COMB_CORR!L23*TAX!$C$22</f>
        <v>5098103586.7879553</v>
      </c>
      <c r="P24" s="138">
        <f>(B24+H24)*ONSV_2019!K60/(DIST_GAS_AUT!D24+DIST_ALC_AUT!D24)</f>
        <v>67549031.030848682</v>
      </c>
      <c r="Q24" s="138">
        <f>(C24+I24)*ONSV_2019!D60/(DIST_GAS_UTI!D24+DIST_ALC_UTI!B24)</f>
        <v>1078836.2317208187</v>
      </c>
      <c r="R24" s="138">
        <f>(D24+N24)*ONSV_2019!P60/(DIST_GAS_CAMIE!B24+DIST_DSL_CAMIE!B24)</f>
        <v>7807967.8747581439</v>
      </c>
      <c r="S24" s="138">
        <f>(E24+K24)*ONSV_2019!U60/(DIST_GAS_CAMIOA!B24+DIST_DSL_CAMIOA!B24)</f>
        <v>5443401.78820197</v>
      </c>
      <c r="T24" s="138">
        <f>DIST_TOT!P24*COMB_CORR!Q23*TAX!$C$24</f>
        <v>26254414168.382923</v>
      </c>
      <c r="U24" s="166">
        <f t="shared" si="0"/>
        <v>472793400064.68182</v>
      </c>
      <c r="W24" s="167">
        <f>(B24+C24+D24+I24+E24+P24+Q24+R24+S24+O24+N24+H24+T24)/(DEN!C22+DEN!F22+DEN!G22+DEN!L22)</f>
        <v>9358.6944670938065</v>
      </c>
      <c r="X24" s="167">
        <f>SUM(F24:G24)/SUM(DEN!I22:J22)</f>
        <v>6566.4856629227052</v>
      </c>
      <c r="Y24" s="167">
        <f>SUM(J24:K24)/SUM(DEN!D22:E22)</f>
        <v>25376.463495556436</v>
      </c>
      <c r="Z24" s="167">
        <f>SUM(L24:M24)/(DEN!H22+DEN!K22)</f>
        <v>52528.01351515227</v>
      </c>
      <c r="AB24" s="167">
        <f t="shared" si="1"/>
        <v>283737540777.08929</v>
      </c>
      <c r="AC24" s="167">
        <f t="shared" si="2"/>
        <v>106578166136.92802</v>
      </c>
      <c r="AD24" s="167">
        <f t="shared" si="3"/>
        <v>50258128428.434029</v>
      </c>
      <c r="AE24" s="167">
        <f t="shared" si="4"/>
        <v>27961952851.05114</v>
      </c>
      <c r="AG24" s="210">
        <f t="shared" si="5"/>
        <v>0.60013007951945141</v>
      </c>
      <c r="AH24" s="210">
        <f t="shared" si="6"/>
        <v>0.22542227984220445</v>
      </c>
      <c r="AI24" s="210">
        <f t="shared" si="7"/>
        <v>0.10630040187015792</v>
      </c>
      <c r="AJ24" s="210">
        <f t="shared" si="8"/>
        <v>5.9142011811556011E-2</v>
      </c>
    </row>
    <row r="25" spans="1:36">
      <c r="A25" s="73" t="s">
        <v>26</v>
      </c>
      <c r="B25" s="176">
        <f>TAX!$C$7*DIST_TOT!B25*COMB_CORR!B24</f>
        <v>8659115202.4716396</v>
      </c>
      <c r="C25" s="176">
        <f>TAX!$C$8*DIST_TOT!C25*COMB_CORR!B24</f>
        <v>202351023.34841824</v>
      </c>
      <c r="D25" s="176">
        <f>TAX!$C$9*DIST_TOT!D25*COMB_CORR!B24</f>
        <v>1176187385.8511083</v>
      </c>
      <c r="E25" s="176">
        <f>TAX!$C$10*DIST_TOT!E25*COMB_CORR!B24</f>
        <v>409515874.0748542</v>
      </c>
      <c r="F25" s="176">
        <f>TAX!$C$11*DIST_TOT!F25*COMB_CORR!B24</f>
        <v>3306525019.6004725</v>
      </c>
      <c r="G25" s="176">
        <f>TAX!$C$12*DIST_TOT!G25*COMB_CORR!B24</f>
        <v>808198942.52335703</v>
      </c>
      <c r="H25" s="176">
        <f>DIST_TOT!H25*COMB_CORR!G24*TAX!$C$14</f>
        <v>615113110.81611335</v>
      </c>
      <c r="I25" s="176">
        <f>DIST_TOT!I25*COMB_CORR!G24*TAX!$C$15</f>
        <v>5438273.3760798229</v>
      </c>
      <c r="J25" s="176">
        <f>DIST_TOT!J25*COMB_CORR!L24*TAX!$C$17</f>
        <v>1894398685.7542088</v>
      </c>
      <c r="K25" s="176">
        <f>DIST_TOT!K25*COMB_CORR!L24*TAX!$C$18</f>
        <v>467827950.17300469</v>
      </c>
      <c r="L25" s="176">
        <f>DIST_TOT!L25*COMB_CORR!L24*TAX!$C$19</f>
        <v>443548765.40224689</v>
      </c>
      <c r="M25" s="176">
        <f>DIST_TOT!M25*COMB_CORR!L24*TAX!$C$20</f>
        <v>788935531.4688319</v>
      </c>
      <c r="N25" s="176">
        <f>DIST_TOT!N25*COMB_CORR!L24*TAX!$C$21</f>
        <v>543797292.34471202</v>
      </c>
      <c r="O25" s="176">
        <f>DIST_TOT!O25*COMB_CORR!L24*TAX!$C$22</f>
        <v>200272378.16820866</v>
      </c>
      <c r="P25" s="176">
        <f>(B25+H25)*ONSV_2019!K61/(DIST_GAS_AUT!D25+DIST_ALC_AUT!D25)</f>
        <v>3270749.3774689934</v>
      </c>
      <c r="Q25" s="176">
        <f>(C25+I25)*ONSV_2019!D61/(DIST_GAS_UTI!D25+DIST_ALC_UTI!B25)</f>
        <v>70476.270203289328</v>
      </c>
      <c r="R25" s="176">
        <f>(D25+N25)*ONSV_2019!P61/(DIST_GAS_CAMIE!B25+DIST_DSL_CAMIE!B25)</f>
        <v>583372.0292038396</v>
      </c>
      <c r="S25" s="176">
        <f>(E25+K25)*ONSV_2019!U61/(DIST_GAS_CAMIOA!B25+DIST_DSL_CAMIOA!B25)</f>
        <v>297572.86839560617</v>
      </c>
      <c r="T25" s="176">
        <f>DIST_TOT!P25*COMB_CORR!Q24*TAX!$C$24</f>
        <v>553097991.56978953</v>
      </c>
      <c r="U25" s="166">
        <f t="shared" si="0"/>
        <v>20078545597.488319</v>
      </c>
      <c r="W25" s="167">
        <f>(B25+C25+D25+I25+E25+P25+Q25+R25+S25+O25+N25+H25+T25)/(DEN!C23+DEN!F23+DEN!G23+DEN!L23)</f>
        <v>10081.358173591292</v>
      </c>
      <c r="X25" s="167">
        <f>SUM(F25:G25)/SUM(DEN!I23:J23)</f>
        <v>7312.958689450913</v>
      </c>
      <c r="Y25" s="167">
        <f>SUM(J25:K25)/SUM(DEN!D23:E23)</f>
        <v>25482.213092924711</v>
      </c>
      <c r="Z25" s="167">
        <f>SUM(L25:M25)/(DEN!H23+DEN!K23)</f>
        <v>52746.909906320237</v>
      </c>
      <c r="AB25" s="167">
        <f t="shared" si="1"/>
        <v>9830597054.2350101</v>
      </c>
      <c r="AC25" s="167">
        <f t="shared" si="2"/>
        <v>5700427222.0497923</v>
      </c>
      <c r="AD25" s="167">
        <f t="shared" si="3"/>
        <v>2805775401.3294606</v>
      </c>
      <c r="AE25" s="167">
        <f t="shared" si="4"/>
        <v>1533005201.9817524</v>
      </c>
      <c r="AG25" s="210">
        <f t="shared" si="5"/>
        <v>0.48960702888085411</v>
      </c>
      <c r="AH25" s="210">
        <f t="shared" si="6"/>
        <v>0.28390638128505058</v>
      </c>
      <c r="AI25" s="210">
        <f t="shared" si="7"/>
        <v>0.13973997208644648</v>
      </c>
      <c r="AJ25" s="210">
        <f t="shared" si="8"/>
        <v>7.635041066786831E-2</v>
      </c>
    </row>
    <row r="26" spans="1:36">
      <c r="A26" s="73" t="s">
        <v>18</v>
      </c>
      <c r="B26" s="176">
        <f>TAX!$C$7*DIST_TOT!B26*COMB_CORR!B25</f>
        <v>17260788632.032238</v>
      </c>
      <c r="C26" s="176">
        <f>TAX!$C$8*DIST_TOT!C26*COMB_CORR!B25</f>
        <v>284931781.30454141</v>
      </c>
      <c r="D26" s="176">
        <f>TAX!$C$9*DIST_TOT!D26*COMB_CORR!B25</f>
        <v>8234499768.2908792</v>
      </c>
      <c r="E26" s="176">
        <f>TAX!$C$10*DIST_TOT!E26*COMB_CORR!B25</f>
        <v>3013582937.7911367</v>
      </c>
      <c r="F26" s="176">
        <f>TAX!$C$11*DIST_TOT!F26*COMB_CORR!B25</f>
        <v>20800677971.74773</v>
      </c>
      <c r="G26" s="176">
        <f>TAX!$C$12*DIST_TOT!G26*COMB_CORR!B25</f>
        <v>2427016210.9948568</v>
      </c>
      <c r="H26" s="176">
        <f>DIST_TOT!H26*COMB_CORR!G25*TAX!$C$14</f>
        <v>31586972704.944164</v>
      </c>
      <c r="I26" s="176">
        <f>DIST_TOT!I26*COMB_CORR!G25*TAX!$C$15</f>
        <v>361269453.43257767</v>
      </c>
      <c r="J26" s="176">
        <f>DIST_TOT!J26*COMB_CORR!L25*TAX!$C$17</f>
        <v>10050493330.213741</v>
      </c>
      <c r="K26" s="176">
        <f>DIST_TOT!K26*COMB_CORR!L25*TAX!$C$18</f>
        <v>2212056675.6027689</v>
      </c>
      <c r="L26" s="176">
        <f>DIST_TOT!L26*COMB_CORR!L25*TAX!$C$19</f>
        <v>2922849889.5991406</v>
      </c>
      <c r="M26" s="176">
        <f>DIST_TOT!M26*COMB_CORR!L25*TAX!$C$20</f>
        <v>4891906378.6635036</v>
      </c>
      <c r="N26" s="176">
        <f>DIST_TOT!N26*COMB_CORR!L25*TAX!$C$21</f>
        <v>2525828961.4050837</v>
      </c>
      <c r="O26" s="176">
        <f>DIST_TOT!O26*COMB_CORR!L25*TAX!$C$22</f>
        <v>1592687193.9766591</v>
      </c>
      <c r="P26" s="176">
        <f>(B26+H26)*ONSV_2019!K62/(DIST_GAS_AUT!D26+DIST_ALC_AUT!D26)</f>
        <v>7156339.0333947791</v>
      </c>
      <c r="Q26" s="176">
        <f>(C26+I26)*ONSV_2019!D62/(DIST_GAS_UTI!D26+DIST_ALC_UTI!B26)</f>
        <v>94118.507573744297</v>
      </c>
      <c r="R26" s="176">
        <f>(D26+N26)*ONSV_2019!P62/(DIST_GAS_CAMIE!B26+DIST_DSL_CAMIE!B26)</f>
        <v>1567235.7298459511</v>
      </c>
      <c r="S26" s="176">
        <f>(E26+K26)*ONSV_2019!U62/(DIST_GAS_CAMIOA!B26+DIST_DSL_CAMIOA!B26)</f>
        <v>761112.42534404749</v>
      </c>
      <c r="T26" s="176">
        <f>DIST_TOT!P26*COMB_CORR!Q25*TAX!$C$24</f>
        <v>546437913.30828893</v>
      </c>
      <c r="U26" s="166">
        <f t="shared" si="0"/>
        <v>108721578609.00345</v>
      </c>
      <c r="W26" s="167">
        <f>(B26+C26+D26+I26+E26+P26+Q26+R26+S26+O26+N26+H26+T26)/(DEN!C24+DEN!F24+DEN!G24+DEN!L24)</f>
        <v>8498.2200029335745</v>
      </c>
      <c r="X26" s="167">
        <f>SUM(F26:G26)/SUM(DEN!I24:J24)</f>
        <v>8125.6171543952614</v>
      </c>
      <c r="Y26" s="167">
        <f>SUM(J26:K26)/SUM(DEN!D24:E24)</f>
        <v>29666.550555264861</v>
      </c>
      <c r="Z26" s="167">
        <f>SUM(L26:M26)/(DEN!H24+DEN!K24)</f>
        <v>61408.279715090044</v>
      </c>
      <c r="AB26" s="167">
        <f t="shared" si="1"/>
        <v>49401355589.318085</v>
      </c>
      <c r="AC26" s="167">
        <f t="shared" si="2"/>
        <v>34475776888.8246</v>
      </c>
      <c r="AD26" s="167">
        <f t="shared" si="3"/>
        <v>15185399895.415649</v>
      </c>
      <c r="AE26" s="167">
        <f t="shared" si="4"/>
        <v>9010422534.0452461</v>
      </c>
      <c r="AG26" s="210">
        <f t="shared" si="5"/>
        <v>0.45438409027319865</v>
      </c>
      <c r="AH26" s="210">
        <f t="shared" si="6"/>
        <v>0.31710151130908609</v>
      </c>
      <c r="AI26" s="210">
        <f t="shared" si="7"/>
        <v>0.13967236393823035</v>
      </c>
      <c r="AJ26" s="210">
        <f t="shared" si="8"/>
        <v>8.2876119435770182E-2</v>
      </c>
    </row>
    <row r="27" spans="1:36">
      <c r="A27" s="73" t="s">
        <v>12</v>
      </c>
      <c r="B27" s="176">
        <f>TAX!$C$7*DIST_TOT!B27*COMB_CORR!B26</f>
        <v>19297329210.908493</v>
      </c>
      <c r="C27" s="176">
        <f>TAX!$C$8*DIST_TOT!C27*COMB_CORR!B26</f>
        <v>451599170.70901716</v>
      </c>
      <c r="D27" s="176">
        <f>TAX!$C$9*DIST_TOT!D27*COMB_CORR!B26</f>
        <v>2047277202.2889311</v>
      </c>
      <c r="E27" s="176">
        <f>TAX!$C$10*DIST_TOT!E27*COMB_CORR!B26</f>
        <v>1794637430.646771</v>
      </c>
      <c r="F27" s="176">
        <f>TAX!$C$11*DIST_TOT!F27*COMB_CORR!B26</f>
        <v>4842338683.4533978</v>
      </c>
      <c r="G27" s="176">
        <f>TAX!$C$12*DIST_TOT!G27*COMB_CORR!B26</f>
        <v>869080913.452981</v>
      </c>
      <c r="H27" s="176">
        <f>DIST_TOT!H27*COMB_CORR!G26*TAX!$C$14</f>
        <v>7977646204.2445984</v>
      </c>
      <c r="I27" s="176">
        <f>DIST_TOT!I27*COMB_CORR!G26*TAX!$C$15</f>
        <v>28647237.731086101</v>
      </c>
      <c r="J27" s="176">
        <f>DIST_TOT!J27*COMB_CORR!L26*TAX!$C$17</f>
        <v>3162717716.2789402</v>
      </c>
      <c r="K27" s="176">
        <f>DIST_TOT!K27*COMB_CORR!L26*TAX!$C$18</f>
        <v>369910792.8746143</v>
      </c>
      <c r="L27" s="176">
        <f>DIST_TOT!L27*COMB_CORR!L26*TAX!$C$19</f>
        <v>1758970157.49684</v>
      </c>
      <c r="M27" s="176">
        <f>DIST_TOT!M27*COMB_CORR!L26*TAX!$C$20</f>
        <v>2017591952.7925847</v>
      </c>
      <c r="N27" s="176">
        <f>DIST_TOT!N27*COMB_CORR!L26*TAX!$C$21</f>
        <v>467704906.22739893</v>
      </c>
      <c r="O27" s="176">
        <f>DIST_TOT!O27*COMB_CORR!L26*TAX!$C$22</f>
        <v>438234672.1851114</v>
      </c>
      <c r="P27" s="176">
        <f>(B27+H27)*ONSV_2019!K63/(DIST_GAS_AUT!D27+DIST_ALC_AUT!D27)</f>
        <v>7630682.9240589114</v>
      </c>
      <c r="Q27" s="176">
        <f>(C27+I27)*ONSV_2019!D63/(DIST_GAS_UTI!D27+DIST_ALC_UTI!B27)</f>
        <v>93010.99753243236</v>
      </c>
      <c r="R27" s="176">
        <f>(D27+N27)*ONSV_2019!P63/(DIST_GAS_CAMIE!B27+DIST_DSL_CAMIE!B27)</f>
        <v>487083.55325042049</v>
      </c>
      <c r="S27" s="176">
        <f>(E27+K27)*ONSV_2019!U63/(DIST_GAS_CAMIOA!B27+DIST_DSL_CAMIOA!B27)</f>
        <v>419214.41392436397</v>
      </c>
      <c r="T27" s="176">
        <f>DIST_TOT!P27*COMB_CORR!Q26*TAX!$C$24</f>
        <v>20913995556.528008</v>
      </c>
      <c r="U27" s="166">
        <f t="shared" si="0"/>
        <v>66446311799.70755</v>
      </c>
      <c r="W27" s="167">
        <f>(B27+C27+D27+I27+E27+P27+Q27+R27+S27+O27+N27+H27+T27)/(DEN!C25+DEN!F25+DEN!G25+DEN!L25)</f>
        <v>10082.946424419601</v>
      </c>
      <c r="X27" s="167">
        <f>SUM(F27:G27)/SUM(DEN!I25:J25)</f>
        <v>4989.0979899250324</v>
      </c>
      <c r="Y27" s="167">
        <f>SUM(J27:K27)/SUM(DEN!D25:E25)</f>
        <v>21736.443346727836</v>
      </c>
      <c r="Z27" s="167">
        <f>SUM(L27:M27)/(DEN!H25+DEN!K25)</f>
        <v>44993.353391744007</v>
      </c>
      <c r="AB27" s="167">
        <f t="shared" si="1"/>
        <v>48196601654.605156</v>
      </c>
      <c r="AC27" s="167">
        <f t="shared" si="2"/>
        <v>9553334229.8420792</v>
      </c>
      <c r="AD27" s="167">
        <f t="shared" si="3"/>
        <v>5291598666.6503944</v>
      </c>
      <c r="AE27" s="167">
        <f t="shared" si="4"/>
        <v>2923531531.2050953</v>
      </c>
      <c r="AG27" s="210">
        <f t="shared" si="5"/>
        <v>0.72534652938881827</v>
      </c>
      <c r="AH27" s="210">
        <f t="shared" si="6"/>
        <v>0.14377523704610082</v>
      </c>
      <c r="AI27" s="210">
        <f t="shared" si="7"/>
        <v>7.9637206691036896E-2</v>
      </c>
      <c r="AJ27" s="210">
        <f t="shared" si="8"/>
        <v>4.3998401898026229E-2</v>
      </c>
    </row>
    <row r="28" spans="1:36">
      <c r="A28" s="73" t="s">
        <v>10</v>
      </c>
      <c r="B28" s="176">
        <f>TAX!$C$7*DIST_TOT!B28*COMB_CORR!B27</f>
        <v>54397360135.47467</v>
      </c>
      <c r="C28" s="176">
        <f>TAX!$C$8*DIST_TOT!C28*COMB_CORR!B27</f>
        <v>1207124090.8157561</v>
      </c>
      <c r="D28" s="176">
        <f>TAX!$C$9*DIST_TOT!D28*COMB_CORR!B27</f>
        <v>14501823415.077797</v>
      </c>
      <c r="E28" s="176">
        <f>TAX!$C$10*DIST_TOT!E28*COMB_CORR!B27</f>
        <v>9132590246.0495377</v>
      </c>
      <c r="F28" s="176">
        <f>TAX!$C$11*DIST_TOT!F28*COMB_CORR!B27</f>
        <v>30663582779.15205</v>
      </c>
      <c r="G28" s="176">
        <f>TAX!$C$12*DIST_TOT!G28*COMB_CORR!B27</f>
        <v>6076156041.5181322</v>
      </c>
      <c r="H28" s="176">
        <f>DIST_TOT!H28*COMB_CORR!G27*TAX!$C$14</f>
        <v>115153687063.90863</v>
      </c>
      <c r="I28" s="176">
        <f>DIST_TOT!I28*COMB_CORR!G27*TAX!$C$15</f>
        <v>1604457732.7165534</v>
      </c>
      <c r="J28" s="176">
        <f>DIST_TOT!J28*COMB_CORR!L27*TAX!$C$17</f>
        <v>16592298052.257076</v>
      </c>
      <c r="K28" s="176">
        <f>DIST_TOT!K28*COMB_CORR!L27*TAX!$C$18</f>
        <v>4296433601.7967472</v>
      </c>
      <c r="L28" s="176">
        <f>DIST_TOT!L28*COMB_CORR!L27*TAX!$C$19</f>
        <v>6162607243.4392786</v>
      </c>
      <c r="M28" s="176">
        <f>DIST_TOT!M28*COMB_CORR!L27*TAX!$C$20</f>
        <v>8120227562.3571329</v>
      </c>
      <c r="N28" s="176">
        <f>DIST_TOT!N28*COMB_CORR!L27*TAX!$C$21</f>
        <v>3628927462.3011441</v>
      </c>
      <c r="O28" s="176">
        <f>DIST_TOT!O28*COMB_CORR!L27*TAX!$C$22</f>
        <v>2870574530.0006299</v>
      </c>
      <c r="P28" s="176">
        <f>(B28+H28)*ONSV_2019!K64/(DIST_GAS_AUT!D28+DIST_ALC_AUT!D28)</f>
        <v>49967048.385892227</v>
      </c>
      <c r="Q28" s="176">
        <f>(C28+I28)*ONSV_2019!D64/(DIST_GAS_UTI!D28+DIST_ALC_UTI!B28)</f>
        <v>815795.14135411137</v>
      </c>
      <c r="R28" s="176">
        <f>(D28+N28)*ONSV_2019!P64/(DIST_GAS_CAMIE!B28+DIST_DSL_CAMIE!B28)</f>
        <v>5260729.6798661789</v>
      </c>
      <c r="S28" s="176">
        <f>(E28+K28)*ONSV_2019!U64/(DIST_GAS_CAMIOA!B28+DIST_DSL_CAMIOA!B28)</f>
        <v>3896499.5477184406</v>
      </c>
      <c r="T28" s="176">
        <f>DIST_TOT!P28*COMB_CORR!Q27*TAX!$C$24</f>
        <v>4240882706.9768353</v>
      </c>
      <c r="U28" s="166">
        <f t="shared" si="0"/>
        <v>278708672736.59686</v>
      </c>
      <c r="W28" s="167">
        <f>(B28+C28+D28+I28+E28+P28+Q28+R28+S28+O28+N28+H28+T28)/(DEN!C26+DEN!F26+DEN!G26+DEN!L26)</f>
        <v>9372.8027378394327</v>
      </c>
      <c r="X28" s="167">
        <f>SUM(F28:G28)/SUM(DEN!I26:J26)</f>
        <v>6496.4295589770336</v>
      </c>
      <c r="Y28" s="167">
        <f>SUM(J28:K28)/SUM(DEN!D26:E26)</f>
        <v>24259.519047089812</v>
      </c>
      <c r="Z28" s="167">
        <f>SUM(L28:M28)/(DEN!H26+DEN!K26)</f>
        <v>50215.99422629422</v>
      </c>
      <c r="AB28" s="167">
        <f t="shared" si="1"/>
        <v>173841896954.74603</v>
      </c>
      <c r="AC28" s="167">
        <f t="shared" si="2"/>
        <v>60374152481.797523</v>
      </c>
      <c r="AD28" s="167">
        <f t="shared" si="3"/>
        <v>27051338897.493103</v>
      </c>
      <c r="AE28" s="167">
        <f t="shared" si="4"/>
        <v>14619729554.658907</v>
      </c>
      <c r="AG28" s="210">
        <f t="shared" si="5"/>
        <v>0.62374053612261016</v>
      </c>
      <c r="AH28" s="210">
        <f t="shared" si="6"/>
        <v>0.21662100389267819</v>
      </c>
      <c r="AI28" s="210">
        <f t="shared" si="7"/>
        <v>9.7059551939594257E-2</v>
      </c>
      <c r="AJ28" s="210">
        <f t="shared" si="8"/>
        <v>5.2455237259429605E-2</v>
      </c>
    </row>
    <row r="29" spans="1:36">
      <c r="A29" s="75" t="s">
        <v>41</v>
      </c>
      <c r="B29" s="138">
        <f>TAX!$C$7*DIST_TOT!B29*COMB_CORR!B28</f>
        <v>77616074100.628525</v>
      </c>
      <c r="C29" s="138">
        <f>TAX!$C$8*DIST_TOT!C29*COMB_CORR!B28</f>
        <v>2289428982.2014413</v>
      </c>
      <c r="D29" s="138">
        <f>TAX!$C$9*DIST_TOT!D29*COMB_CORR!B28</f>
        <v>13186902359.932165</v>
      </c>
      <c r="E29" s="138">
        <f>TAX!$C$10*DIST_TOT!E29*COMB_CORR!B28</f>
        <v>5864987435.755559</v>
      </c>
      <c r="F29" s="138">
        <f>TAX!$C$11*DIST_TOT!F29*COMB_CORR!B28</f>
        <v>26368194836.465191</v>
      </c>
      <c r="G29" s="138">
        <f>TAX!$C$12*DIST_TOT!G29*COMB_CORR!B28</f>
        <v>6469618490.3338575</v>
      </c>
      <c r="H29" s="138">
        <f>DIST_TOT!H29*COMB_CORR!G28*TAX!$C$14</f>
        <v>19077091078.394764</v>
      </c>
      <c r="I29" s="138">
        <f>DIST_TOT!I29*COMB_CORR!G28*TAX!$C$15</f>
        <v>104993611.04047649</v>
      </c>
      <c r="J29" s="138">
        <f>DIST_TOT!J29*COMB_CORR!L28*TAX!$C$17</f>
        <v>18026860004.121323</v>
      </c>
      <c r="K29" s="138">
        <f>DIST_TOT!K29*COMB_CORR!L28*TAX!$C$18</f>
        <v>5626912565.0616922</v>
      </c>
      <c r="L29" s="138">
        <f>DIST_TOT!L29*COMB_CORR!L28*TAX!$C$19</f>
        <v>3215164392.4389024</v>
      </c>
      <c r="M29" s="138">
        <f>DIST_TOT!M29*COMB_CORR!L28*TAX!$C$20</f>
        <v>6004905619.5934868</v>
      </c>
      <c r="N29" s="138">
        <f>DIST_TOT!N29*COMB_CORR!L28*TAX!$C$21</f>
        <v>4953124347.4682684</v>
      </c>
      <c r="O29" s="138">
        <f>DIST_TOT!O29*COMB_CORR!L28*TAX!$C$22</f>
        <v>2132242546.1556368</v>
      </c>
      <c r="P29" s="138">
        <f>(B29+H29)*ONSV_2019!K65/(DIST_GAS_AUT!D29+DIST_ALC_AUT!D29)</f>
        <v>34358911.379830346</v>
      </c>
      <c r="Q29" s="138">
        <f>(C29+I29)*ONSV_2019!D65/(DIST_GAS_UTI!D29+DIST_ALC_UTI!B29)</f>
        <v>564396.65972298826</v>
      </c>
      <c r="R29" s="138">
        <f>(D29+N29)*ONSV_2019!P65/(DIST_GAS_CAMIE!B29+DIST_DSL_CAMIE!B29)</f>
        <v>4226259.5114469845</v>
      </c>
      <c r="S29" s="138">
        <f>(E29+K29)*ONSV_2019!U65/(DIST_GAS_CAMIOA!B29+DIST_DSL_CAMIOA!B29)</f>
        <v>2663095.2551654344</v>
      </c>
      <c r="T29" s="138">
        <f>DIST_TOT!P29*COMB_CORR!Q28*TAX!$C$24</f>
        <v>3301426010.5578108</v>
      </c>
      <c r="U29" s="166">
        <f t="shared" si="0"/>
        <v>194279739042.95523</v>
      </c>
      <c r="W29" s="167">
        <f>(B29+C29+D29+I29+E29+P29+Q29+R29+S29+O29+N29+H29+T29)/(DEN!C27+DEN!F27+DEN!G27+DEN!L27)</f>
        <v>8929.0441290358012</v>
      </c>
      <c r="X29" s="167">
        <f>SUM(F29:G29)/SUM(DEN!I27:J27)</f>
        <v>8343.2011027781227</v>
      </c>
      <c r="Y29" s="167">
        <f>SUM(J29:K29)/SUM(DEN!D27:E27)</f>
        <v>27167.665606377483</v>
      </c>
      <c r="Z29" s="167">
        <f>SUM(L29:M29)/(DEN!H27+DEN!K27)</f>
        <v>56235.712529321572</v>
      </c>
      <c r="AB29" s="167">
        <f t="shared" si="1"/>
        <v>100028950100.96094</v>
      </c>
      <c r="AC29" s="167">
        <f t="shared" si="2"/>
        <v>51889703122.486771</v>
      </c>
      <c r="AD29" s="167">
        <f t="shared" si="3"/>
        <v>26868936961.621918</v>
      </c>
      <c r="AE29" s="167">
        <f t="shared" si="4"/>
        <v>13090272513.217392</v>
      </c>
      <c r="AG29" s="210">
        <f t="shared" si="5"/>
        <v>0.51487072503656461</v>
      </c>
      <c r="AH29" s="210">
        <f t="shared" si="6"/>
        <v>0.26708756856531479</v>
      </c>
      <c r="AI29" s="210">
        <f t="shared" si="7"/>
        <v>0.13830025248119773</v>
      </c>
      <c r="AJ29" s="210">
        <f t="shared" si="8"/>
        <v>6.7378474861566159E-2</v>
      </c>
    </row>
    <row r="30" spans="1:36">
      <c r="A30" s="73" t="s">
        <v>22</v>
      </c>
      <c r="B30" s="176">
        <f>TAX!$C$7*DIST_TOT!B30*COMB_CORR!B29</f>
        <v>21695177864.695061</v>
      </c>
      <c r="C30" s="176">
        <f>TAX!$C$8*DIST_TOT!C30*COMB_CORR!B29</f>
        <v>553794755.58768892</v>
      </c>
      <c r="D30" s="176">
        <f>TAX!$C$9*DIST_TOT!D30*COMB_CORR!B29</f>
        <v>4008581049.9171376</v>
      </c>
      <c r="E30" s="176">
        <f>TAX!$C$10*DIST_TOT!E30*COMB_CORR!B29</f>
        <v>1495340534.1619172</v>
      </c>
      <c r="F30" s="176">
        <f>TAX!$C$11*DIST_TOT!F30*COMB_CORR!B29</f>
        <v>7222191125.7961664</v>
      </c>
      <c r="G30" s="176">
        <f>TAX!$C$12*DIST_TOT!G30*COMB_CORR!B29</f>
        <v>1853715996.7778854</v>
      </c>
      <c r="H30" s="176">
        <f>DIST_TOT!H30*COMB_CORR!G29*TAX!$C$14</f>
        <v>17782267001.472847</v>
      </c>
      <c r="I30" s="176">
        <f>DIST_TOT!I30*COMB_CORR!G29*TAX!$C$15</f>
        <v>63602752.070609994</v>
      </c>
      <c r="J30" s="176">
        <f>DIST_TOT!J30*COMB_CORR!L29*TAX!$C$17</f>
        <v>8705977240.1292725</v>
      </c>
      <c r="K30" s="176">
        <f>DIST_TOT!K30*COMB_CORR!L29*TAX!$C$18</f>
        <v>2944076872.4416566</v>
      </c>
      <c r="L30" s="176">
        <f>DIST_TOT!L30*COMB_CORR!L29*TAX!$C$19</f>
        <v>1526830728.5532844</v>
      </c>
      <c r="M30" s="176">
        <f>DIST_TOT!M30*COMB_CORR!L29*TAX!$C$20</f>
        <v>2937663978.6514244</v>
      </c>
      <c r="N30" s="176">
        <f>DIST_TOT!N30*COMB_CORR!L29*TAX!$C$21</f>
        <v>2384304981.0574207</v>
      </c>
      <c r="O30" s="176">
        <f>DIST_TOT!O30*COMB_CORR!L29*TAX!$C$22</f>
        <v>1517463540.5392671</v>
      </c>
      <c r="P30" s="176">
        <f>(B30+H30)*ONSV_2019!K66/(DIST_GAS_AUT!D30+DIST_ALC_AUT!D30)</f>
        <v>13763048.054293465</v>
      </c>
      <c r="Q30" s="176">
        <f>(C30+I30)*ONSV_2019!D66/(DIST_GAS_UTI!D30+DIST_ALC_UTI!B30)</f>
        <v>147617.98934928587</v>
      </c>
      <c r="R30" s="176">
        <f>(D30+N30)*ONSV_2019!P66/(DIST_GAS_CAMIE!B30+DIST_DSL_CAMIE!B30)</f>
        <v>1528520.3586348591</v>
      </c>
      <c r="S30" s="176">
        <f>(E30+K30)*ONSV_2019!U66/(DIST_GAS_CAMIOA!B30+DIST_DSL_CAMIOA!B30)</f>
        <v>1061452.4044440794</v>
      </c>
      <c r="T30" s="176">
        <f>DIST_TOT!P30*COMB_CORR!Q29*TAX!$C$24</f>
        <v>602077008.09423304</v>
      </c>
      <c r="U30" s="166">
        <f t="shared" si="0"/>
        <v>75309566068.752594</v>
      </c>
      <c r="W30" s="167">
        <f>(B30+C30+D30+I30+E30+P30+Q30+R30+S30+O30+N30+H30+T30)/(DEN!C28+DEN!F28+DEN!G28+DEN!L28)</f>
        <v>9138.4238940848281</v>
      </c>
      <c r="X30" s="167">
        <f>SUM(F30:G30)/SUM(DEN!I28:J28)</f>
        <v>6112.9116188767048</v>
      </c>
      <c r="Y30" s="167">
        <f>SUM(J30:K30)/SUM(DEN!D28:E28)</f>
        <v>31642.450424987175</v>
      </c>
      <c r="Z30" s="167">
        <f>SUM(L30:M30)/(DEN!H28+DEN!K28)</f>
        <v>65498.293876422482</v>
      </c>
      <c r="AB30" s="167">
        <f t="shared" si="1"/>
        <v>40093284922.316429</v>
      </c>
      <c r="AC30" s="167">
        <f t="shared" si="2"/>
        <v>14579828706.653107</v>
      </c>
      <c r="AD30" s="167">
        <f t="shared" si="3"/>
        <v>13176884841.124212</v>
      </c>
      <c r="AE30" s="167">
        <f t="shared" si="4"/>
        <v>6839432500.2481117</v>
      </c>
      <c r="AG30" s="210">
        <f t="shared" si="5"/>
        <v>0.53237970971329118</v>
      </c>
      <c r="AH30" s="210">
        <f t="shared" si="6"/>
        <v>0.19359862853734541</v>
      </c>
      <c r="AI30" s="210">
        <f t="shared" si="7"/>
        <v>0.17496960252160526</v>
      </c>
      <c r="AJ30" s="210">
        <f t="shared" si="8"/>
        <v>9.0817579456030431E-2</v>
      </c>
    </row>
    <row r="31" spans="1:36">
      <c r="A31" s="73" t="s">
        <v>13</v>
      </c>
      <c r="B31" s="176">
        <f>TAX!$C$7*DIST_TOT!B31*COMB_CORR!B30</f>
        <v>30385501021.27998</v>
      </c>
      <c r="C31" s="176">
        <f>TAX!$C$8*DIST_TOT!C31*COMB_CORR!B30</f>
        <v>903415776.88290203</v>
      </c>
      <c r="D31" s="176">
        <f>TAX!$C$9*DIST_TOT!D31*COMB_CORR!B30</f>
        <v>5204972605.0774126</v>
      </c>
      <c r="E31" s="176">
        <f>TAX!$C$10*DIST_TOT!E31*COMB_CORR!B30</f>
        <v>2634679001.6035166</v>
      </c>
      <c r="F31" s="176">
        <f>TAX!$C$11*DIST_TOT!F31*COMB_CORR!B30</f>
        <v>10813706713.317839</v>
      </c>
      <c r="G31" s="176">
        <f>TAX!$C$12*DIST_TOT!G31*COMB_CORR!B30</f>
        <v>1908019281.4745317</v>
      </c>
      <c r="H31" s="176">
        <f>DIST_TOT!H31*COMB_CORR!G30*TAX!$C$14</f>
        <v>529314657.62247783</v>
      </c>
      <c r="I31" s="176">
        <f>DIST_TOT!I31*COMB_CORR!G30*TAX!$C$15</f>
        <v>3001474.0058919764</v>
      </c>
      <c r="J31" s="176">
        <f>DIST_TOT!J31*COMB_CORR!L30*TAX!$C$17</f>
        <v>4742457481.9078989</v>
      </c>
      <c r="K31" s="176">
        <f>DIST_TOT!K31*COMB_CORR!L30*TAX!$C$18</f>
        <v>1222840116.3684828</v>
      </c>
      <c r="L31" s="176">
        <f>DIST_TOT!L31*COMB_CORR!L30*TAX!$C$19</f>
        <v>904699972.86527801</v>
      </c>
      <c r="M31" s="176">
        <f>DIST_TOT!M31*COMB_CORR!L30*TAX!$C$20</f>
        <v>1757910563.3313761</v>
      </c>
      <c r="N31" s="176">
        <f>DIST_TOT!N31*COMB_CORR!L30*TAX!$C$21</f>
        <v>1267541854.7871959</v>
      </c>
      <c r="O31" s="176">
        <f>DIST_TOT!O31*COMB_CORR!L30*TAX!$C$22</f>
        <v>414613693.59542406</v>
      </c>
      <c r="P31" s="176">
        <f>(B31+H31)*ONSV_2019!K67/(DIST_GAS_AUT!D31+DIST_ALC_AUT!D31)</f>
        <v>10753381.652083192</v>
      </c>
      <c r="Q31" s="176">
        <f>(C31+I31)*ONSV_2019!D67/(DIST_GAS_UTI!D31+DIST_ALC_UTI!B31)</f>
        <v>180670.02074498119</v>
      </c>
      <c r="R31" s="176">
        <f>(D31+N31)*ONSV_2019!P67/(DIST_GAS_CAMIE!B31+DIST_DSL_CAMIE!B31)</f>
        <v>1290119.4424592622</v>
      </c>
      <c r="S31" s="176">
        <f>(E31+K31)*ONSV_2019!U67/(DIST_GAS_CAMIOA!B31+DIST_DSL_CAMIOA!B31)</f>
        <v>768890.15305476903</v>
      </c>
      <c r="T31" s="176">
        <f>DIST_TOT!P31*COMB_CORR!Q30*TAX!$C$24</f>
        <v>1165202199.8973732</v>
      </c>
      <c r="U31" s="166">
        <f t="shared" si="0"/>
        <v>63870869475.285919</v>
      </c>
      <c r="W31" s="167">
        <f>(B31+C31+D31+I31+E31+P31+Q31+R31+S31+O31+N31+H31+T31)/(DEN!C29+DEN!F29+DEN!G29+DEN!L29)</f>
        <v>8085.6512850469635</v>
      </c>
      <c r="X31" s="167">
        <f>SUM(F31:G31)/SUM(DEN!I29:J29)</f>
        <v>9881.1440958405947</v>
      </c>
      <c r="Y31" s="167">
        <f>SUM(J31:K31)/SUM(DEN!D29:E29)</f>
        <v>20305.875298790837</v>
      </c>
      <c r="Z31" s="167">
        <f>SUM(L31:M31)/(DEN!H29+DEN!K29)</f>
        <v>42032.14889729039</v>
      </c>
      <c r="AB31" s="167">
        <f t="shared" si="1"/>
        <v>32090771260.451916</v>
      </c>
      <c r="AC31" s="167">
        <f t="shared" si="2"/>
        <v>20561377601.473301</v>
      </c>
      <c r="AD31" s="167">
        <f t="shared" si="3"/>
        <v>6869997571.1416597</v>
      </c>
      <c r="AE31" s="167">
        <f t="shared" si="4"/>
        <v>3440066111.7139964</v>
      </c>
      <c r="AG31" s="210">
        <f t="shared" si="5"/>
        <v>0.50243204020995924</v>
      </c>
      <c r="AH31" s="210">
        <f t="shared" si="6"/>
        <v>0.32192105368832163</v>
      </c>
      <c r="AI31" s="210">
        <f t="shared" si="7"/>
        <v>0.10756073351717757</v>
      </c>
      <c r="AJ31" s="210">
        <f t="shared" si="8"/>
        <v>5.3859703805113998E-2</v>
      </c>
    </row>
    <row r="32" spans="1:36">
      <c r="A32" s="73" t="s">
        <v>14</v>
      </c>
      <c r="B32" s="176">
        <f>TAX!$C$7*DIST_TOT!B32*COMB_CORR!B31</f>
        <v>25580897448.252811</v>
      </c>
      <c r="C32" s="176">
        <f>TAX!$C$8*DIST_TOT!C32*COMB_CORR!B31</f>
        <v>882230767.91217232</v>
      </c>
      <c r="D32" s="176">
        <f>TAX!$C$9*DIST_TOT!D32*COMB_CORR!B31</f>
        <v>3801145068.7126484</v>
      </c>
      <c r="E32" s="176">
        <f>TAX!$C$10*DIST_TOT!E32*COMB_CORR!B31</f>
        <v>1830745282.577641</v>
      </c>
      <c r="F32" s="176">
        <f>TAX!$C$11*DIST_TOT!F32*COMB_CORR!B31</f>
        <v>8447560284.3739262</v>
      </c>
      <c r="G32" s="176">
        <f>TAX!$C$12*DIST_TOT!G32*COMB_CORR!B31</f>
        <v>2665227529.8460689</v>
      </c>
      <c r="H32" s="176">
        <f>DIST_TOT!H32*COMB_CORR!G31*TAX!$C$14</f>
        <v>809138100.66629052</v>
      </c>
      <c r="I32" s="176">
        <f>DIST_TOT!I32*COMB_CORR!G31*TAX!$C$15</f>
        <v>7961176.4209404839</v>
      </c>
      <c r="J32" s="176">
        <f>DIST_TOT!J32*COMB_CORR!L31*TAX!$C$17</f>
        <v>4535415746.9922438</v>
      </c>
      <c r="K32" s="176">
        <f>DIST_TOT!K32*COMB_CORR!L31*TAX!$C$18</f>
        <v>1577323253.2208874</v>
      </c>
      <c r="L32" s="176">
        <f>DIST_TOT!L32*COMB_CORR!L31*TAX!$C$19</f>
        <v>747996077.84912622</v>
      </c>
      <c r="M32" s="176">
        <f>DIST_TOT!M32*COMB_CORR!L31*TAX!$C$20</f>
        <v>1218994742.8523571</v>
      </c>
      <c r="N32" s="176">
        <f>DIST_TOT!N32*COMB_CORR!L31*TAX!$C$21</f>
        <v>1304590522.8219438</v>
      </c>
      <c r="O32" s="176">
        <f>DIST_TOT!O32*COMB_CORR!L31*TAX!$C$22</f>
        <v>451126314.33964968</v>
      </c>
      <c r="P32" s="176">
        <f>(B32+H32)*ONSV_2019!K68/(DIST_GAS_AUT!D32+DIST_ALC_AUT!D32)</f>
        <v>9863341.9104518984</v>
      </c>
      <c r="Q32" s="176">
        <f>(C32+I32)*ONSV_2019!D68/(DIST_GAS_UTI!D32+DIST_ALC_UTI!B32)</f>
        <v>238708.15896525892</v>
      </c>
      <c r="R32" s="176">
        <f>(D32+N32)*ONSV_2019!P68/(DIST_GAS_CAMIE!B32+DIST_DSL_CAMIE!B32)</f>
        <v>1369129.8117901622</v>
      </c>
      <c r="S32" s="176">
        <f>(E32+K32)*ONSV_2019!U68/(DIST_GAS_CAMIOA!B32+DIST_DSL_CAMIOA!B32)</f>
        <v>913893.27311243489</v>
      </c>
      <c r="T32" s="176">
        <f>DIST_TOT!P32*COMB_CORR!Q31*TAX!$C$24</f>
        <v>1534146802.5662043</v>
      </c>
      <c r="U32" s="166">
        <f t="shared" si="0"/>
        <v>55406884192.559242</v>
      </c>
      <c r="W32" s="167">
        <f>(B32+C32+D32+I32+E32+P32+Q32+R32+S32+O32+N32+H32+T32)/(DEN!C30+DEN!F30+DEN!G30+DEN!L30)</f>
        <v>9906.6129288619795</v>
      </c>
      <c r="X32" s="167">
        <f>SUM(F32:G32)/SUM(DEN!I30:J30)</f>
        <v>9549.6036441117067</v>
      </c>
      <c r="Y32" s="167">
        <f>SUM(J32:K32)/SUM(DEN!D30:E30)</f>
        <v>29288.334476295371</v>
      </c>
      <c r="Z32" s="167">
        <f>SUM(L32:M32)/(DEN!H30+DEN!K30)</f>
        <v>60625.391299167306</v>
      </c>
      <c r="AB32" s="167">
        <f t="shared" si="1"/>
        <v>27934045693.39576</v>
      </c>
      <c r="AC32" s="167">
        <f t="shared" si="2"/>
        <v>16744678165.510284</v>
      </c>
      <c r="AD32" s="167">
        <f t="shared" si="3"/>
        <v>6860735078.0622568</v>
      </c>
      <c r="AE32" s="167">
        <f t="shared" si="4"/>
        <v>2974711580.0139508</v>
      </c>
      <c r="AG32" s="210">
        <f t="shared" si="5"/>
        <v>0.50416200261892918</v>
      </c>
      <c r="AH32" s="210">
        <f t="shared" si="6"/>
        <v>0.30221295439238899</v>
      </c>
      <c r="AI32" s="210">
        <f t="shared" si="7"/>
        <v>0.12382459649271535</v>
      </c>
      <c r="AJ32" s="210">
        <f t="shared" si="8"/>
        <v>5.3688483360221757E-2</v>
      </c>
    </row>
    <row r="33" spans="1:39">
      <c r="A33" s="75" t="s">
        <v>42</v>
      </c>
      <c r="B33" s="138">
        <f>TAX!$C$7*DIST_TOT!B33*COMB_CORR!B32</f>
        <v>21001699019.208385</v>
      </c>
      <c r="C33" s="138">
        <f>TAX!$C$8*DIST_TOT!C33*COMB_CORR!B32</f>
        <v>676957681.32301033</v>
      </c>
      <c r="D33" s="138">
        <f>TAX!$C$9*DIST_TOT!D33*COMB_CORR!B32</f>
        <v>7552493159.2448053</v>
      </c>
      <c r="E33" s="138">
        <f>TAX!$C$10*DIST_TOT!E33*COMB_CORR!B32</f>
        <v>2438803089.3045616</v>
      </c>
      <c r="F33" s="138">
        <f>TAX!$C$11*DIST_TOT!F33*COMB_CORR!B32</f>
        <v>20003735665.920963</v>
      </c>
      <c r="G33" s="138">
        <f>TAX!$C$12*DIST_TOT!G33*COMB_CORR!B32</f>
        <v>6246329052.9456758</v>
      </c>
      <c r="H33" s="138">
        <f>DIST_TOT!H33*COMB_CORR!G32*TAX!$C$14</f>
        <v>29904872194.642178</v>
      </c>
      <c r="I33" s="138">
        <f>DIST_TOT!I33*COMB_CORR!G32*TAX!$C$15</f>
        <v>471036371.73843479</v>
      </c>
      <c r="J33" s="138">
        <f>DIST_TOT!J33*COMB_CORR!L32*TAX!$C$17</f>
        <v>9611429301.0368805</v>
      </c>
      <c r="K33" s="138">
        <f>DIST_TOT!K33*COMB_CORR!L32*TAX!$C$18</f>
        <v>3206462970.935317</v>
      </c>
      <c r="L33" s="138">
        <f>DIST_TOT!L33*COMB_CORR!L32*TAX!$C$19</f>
        <v>1791709008.9579175</v>
      </c>
      <c r="M33" s="138">
        <f>DIST_TOT!M33*COMB_CORR!L32*TAX!$C$20</f>
        <v>4349738365.0667706</v>
      </c>
      <c r="N33" s="138">
        <f>DIST_TOT!N33*COMB_CORR!L32*TAX!$C$21</f>
        <v>4263132844.7946911</v>
      </c>
      <c r="O33" s="138">
        <f>DIST_TOT!O33*COMB_CORR!L32*TAX!$C$22</f>
        <v>1986100650.8755326</v>
      </c>
      <c r="P33" s="138">
        <f>(B33+H33)*ONSV_2019!K69/(DIST_GAS_AUT!D33+DIST_ALC_AUT!D33)</f>
        <v>16340120.030308392</v>
      </c>
      <c r="Q33" s="138">
        <f>(C33+I33)*ONSV_2019!D69/(DIST_GAS_UTI!D33+DIST_ALC_UTI!B33)</f>
        <v>344081.83478512074</v>
      </c>
      <c r="R33" s="138">
        <f>(D33+N33)*ONSV_2019!P69/(DIST_GAS_CAMIE!B33+DIST_DSL_CAMIE!B33)</f>
        <v>2966080.3763084165</v>
      </c>
      <c r="S33" s="138">
        <f>(E33+K33)*ONSV_2019!U69/(DIST_GAS_CAMIOA!B33+DIST_DSL_CAMIOA!B33)</f>
        <v>1630050.5874266645</v>
      </c>
      <c r="T33" s="138">
        <f>DIST_TOT!P33*COMB_CORR!Q32*TAX!$C$24</f>
        <v>189982811.52182648</v>
      </c>
      <c r="U33" s="166">
        <f t="shared" si="0"/>
        <v>113715762520.34578</v>
      </c>
      <c r="W33" s="167">
        <f>(B33+C33+D33+I33+E33+P33+Q33+R33+S33+O33+N33+H33+T33)/(DEN!C31+DEN!F31+DEN!G31+DEN!L31)</f>
        <v>11556.009419969536</v>
      </c>
      <c r="X33" s="167">
        <f>SUM(F33:G33)/SUM(DEN!I31:J31)</f>
        <v>9561.9420051858888</v>
      </c>
      <c r="Y33" s="167">
        <f>SUM(J33:K33)/SUM(DEN!D31:E31)</f>
        <v>36016.342846467596</v>
      </c>
      <c r="Z33" s="167">
        <f>SUM(L33:M33)/(DEN!H31+DEN!K31)</f>
        <v>74552.03299454572</v>
      </c>
      <c r="AB33" s="167">
        <f t="shared" si="1"/>
        <v>51112894145.402702</v>
      </c>
      <c r="AC33" s="167">
        <f t="shared" si="2"/>
        <v>36241360967.416008</v>
      </c>
      <c r="AD33" s="167">
        <f t="shared" si="3"/>
        <v>14609601280.930117</v>
      </c>
      <c r="AE33" s="167">
        <f t="shared" si="4"/>
        <v>10598971860.736994</v>
      </c>
      <c r="AG33" s="210">
        <f t="shared" si="5"/>
        <v>0.44947941263866292</v>
      </c>
      <c r="AH33" s="210">
        <f t="shared" si="6"/>
        <v>0.31870129667320113</v>
      </c>
      <c r="AI33" s="210">
        <f t="shared" si="7"/>
        <v>0.12847472467430537</v>
      </c>
      <c r="AJ33" s="210">
        <f t="shared" si="8"/>
        <v>9.3205828513357139E-2</v>
      </c>
    </row>
    <row r="34" spans="1:39">
      <c r="A34" s="73" t="s">
        <v>11</v>
      </c>
      <c r="B34" s="176">
        <f>TAX!$C$7*DIST_TOT!B34*COMB_CORR!B33</f>
        <v>11342321935.525938</v>
      </c>
      <c r="C34" s="176">
        <f>TAX!$C$8*DIST_TOT!C34*COMB_CORR!B33</f>
        <v>360168582.77705061</v>
      </c>
      <c r="D34" s="176">
        <f>TAX!$C$9*DIST_TOT!D34*COMB_CORR!B33</f>
        <v>1129466002.2513325</v>
      </c>
      <c r="E34" s="176">
        <f>TAX!$C$10*DIST_TOT!E34*COMB_CORR!B33</f>
        <v>784666035.21614337</v>
      </c>
      <c r="F34" s="176">
        <f>TAX!$C$11*DIST_TOT!F34*COMB_CORR!B33</f>
        <v>1736112919.2871373</v>
      </c>
      <c r="G34" s="176">
        <f>TAX!$C$12*DIST_TOT!G34*COMB_CORR!B33</f>
        <v>182036211.80094326</v>
      </c>
      <c r="H34" s="176">
        <f>DIST_TOT!H34*COMB_CORR!G33*TAX!$C$14</f>
        <v>1763284907.1920211</v>
      </c>
      <c r="I34" s="176">
        <f>DIST_TOT!I34*COMB_CORR!G33*TAX!$C$15</f>
        <v>18180247.361876879</v>
      </c>
      <c r="J34" s="176">
        <f>DIST_TOT!J34*COMB_CORR!L33*TAX!$C$17</f>
        <v>370064364.42966485</v>
      </c>
      <c r="K34" s="176">
        <f>DIST_TOT!K34*COMB_CORR!L33*TAX!$C$18</f>
        <v>53338903.078736082</v>
      </c>
      <c r="L34" s="176">
        <f>DIST_TOT!L34*COMB_CORR!L33*TAX!$C$19</f>
        <v>190209962.70099071</v>
      </c>
      <c r="M34" s="176">
        <f>DIST_TOT!M34*COMB_CORR!L33*TAX!$C$20</f>
        <v>404495937.60185796</v>
      </c>
      <c r="N34" s="176">
        <f>DIST_TOT!N34*COMB_CORR!L33*TAX!$C$21</f>
        <v>213599863.88281524</v>
      </c>
      <c r="O34" s="176">
        <f>DIST_TOT!O34*COMB_CORR!L33*TAX!$C$22</f>
        <v>44085718.004639506</v>
      </c>
      <c r="P34" s="176">
        <f>(B34+H34)*ONSV_2019!K70/(DIST_GAS_AUT!D34+DIST_ALC_AUT!D34)</f>
        <v>8098786.9280569665</v>
      </c>
      <c r="Q34" s="176">
        <f>(C34+I34)*ONSV_2019!D70/(DIST_GAS_UTI!D34+DIST_ALC_UTI!B34)</f>
        <v>180961.82232692244</v>
      </c>
      <c r="R34" s="176">
        <f>(D34+N34)*ONSV_2019!P70/(DIST_GAS_CAMIE!B34+DIST_DSL_CAMIE!B34)</f>
        <v>642385.52483288525</v>
      </c>
      <c r="S34" s="176">
        <f>(E34+K34)*ONSV_2019!U70/(DIST_GAS_CAMIOA!B34+DIST_DSL_CAMIOA!B34)</f>
        <v>400816.35969599953</v>
      </c>
      <c r="T34" s="176">
        <f>DIST_TOT!P34*COMB_CORR!Q33*TAX!$C$24</f>
        <v>24267011.215623681</v>
      </c>
      <c r="U34" s="166">
        <f t="shared" si="0"/>
        <v>18625621552.961685</v>
      </c>
      <c r="W34" s="167">
        <f>(B34+C34+D34+I34+E34+P34+Q34+R34+S34+O34+N34+H34+T34)/(DEN!C32+DEN!F32+DEN!G32+DEN!L32)</f>
        <v>10108.669875754542</v>
      </c>
      <c r="X34" s="167">
        <f>SUM(F34:G34)/SUM(DEN!I32:J32)</f>
        <v>8941.7532076305743</v>
      </c>
      <c r="Y34" s="167">
        <f>SUM(J34:K34)/SUM(DEN!D32:E32)</f>
        <v>15244.042034505883</v>
      </c>
      <c r="Z34" s="167">
        <f>SUM(L34:M34)/(DEN!H32+DEN!K32)</f>
        <v>31554.406552918168</v>
      </c>
      <c r="AB34" s="167">
        <f t="shared" si="1"/>
        <v>13137972640.861639</v>
      </c>
      <c r="AC34" s="167">
        <f t="shared" si="2"/>
        <v>3832281168.5555563</v>
      </c>
      <c r="AD34" s="167">
        <f t="shared" si="3"/>
        <v>613613230.20939159</v>
      </c>
      <c r="AE34" s="167">
        <f t="shared" si="4"/>
        <v>662181519.48931277</v>
      </c>
      <c r="AG34" s="210">
        <f t="shared" si="5"/>
        <v>0.70537096458789328</v>
      </c>
      <c r="AH34" s="210">
        <f t="shared" si="6"/>
        <v>0.20575319635151612</v>
      </c>
      <c r="AI34" s="210">
        <f t="shared" si="7"/>
        <v>3.2944577364282385E-2</v>
      </c>
      <c r="AJ34" s="210">
        <f t="shared" si="8"/>
        <v>3.555218372747504E-2</v>
      </c>
    </row>
    <row r="35" spans="1:39">
      <c r="A35" s="73" t="s">
        <v>20</v>
      </c>
      <c r="B35" s="176">
        <f>TAX!$C$7*DIST_TOT!B35*COMB_CORR!B34</f>
        <v>1226872799.3061855</v>
      </c>
      <c r="C35" s="176">
        <f>TAX!$C$8*DIST_TOT!C35*COMB_CORR!B34</f>
        <v>126313552.60653633</v>
      </c>
      <c r="D35" s="176">
        <f>TAX!$C$9*DIST_TOT!D35*COMB_CORR!B34</f>
        <v>4047293717.6365685</v>
      </c>
      <c r="E35" s="176">
        <f>TAX!$C$10*DIST_TOT!E35*COMB_CORR!B34</f>
        <v>1137132348.8331084</v>
      </c>
      <c r="F35" s="176">
        <f>TAX!$C$11*DIST_TOT!F35*COMB_CORR!B34</f>
        <v>10669214782.371702</v>
      </c>
      <c r="G35" s="176">
        <f>TAX!$C$12*DIST_TOT!G35*COMB_CORR!B34</f>
        <v>3412229974.9359331</v>
      </c>
      <c r="H35" s="176">
        <f>DIST_TOT!H35*COMB_CORR!G34*TAX!$C$14</f>
        <v>17302550953.424931</v>
      </c>
      <c r="I35" s="176">
        <f>DIST_TOT!I35*COMB_CORR!G34*TAX!$C$15</f>
        <v>232792759.6676918</v>
      </c>
      <c r="J35" s="176">
        <f>DIST_TOT!J35*COMB_CORR!L34*TAX!$C$17</f>
        <v>3950049367.276341</v>
      </c>
      <c r="K35" s="176">
        <f>DIST_TOT!K35*COMB_CORR!L34*TAX!$C$18</f>
        <v>1095628801.4034889</v>
      </c>
      <c r="L35" s="176">
        <f>DIST_TOT!L35*COMB_CORR!L34*TAX!$C$19</f>
        <v>731447330.54330862</v>
      </c>
      <c r="M35" s="176">
        <f>DIST_TOT!M35*COMB_CORR!L34*TAX!$C$20</f>
        <v>1686798296.363625</v>
      </c>
      <c r="N35" s="176">
        <f>DIST_TOT!N35*COMB_CORR!L34*TAX!$C$21</f>
        <v>1572696905.9921796</v>
      </c>
      <c r="O35" s="176">
        <f>DIST_TOT!O35*COMB_CORR!L34*TAX!$C$22</f>
        <v>826639771.53124368</v>
      </c>
      <c r="P35" s="176">
        <f>(B35+H35)*ONSV_2019!K71/(DIST_GAS_AUT!D35+DIST_ALC_AUT!D35)</f>
        <v>3133506.1314401394</v>
      </c>
      <c r="Q35" s="176">
        <f>(C35+I35)*ONSV_2019!D71/(DIST_GAS_UTI!D35+DIST_ALC_UTI!B35)</f>
        <v>52087.90223088699</v>
      </c>
      <c r="R35" s="176">
        <f>(D35+N35)*ONSV_2019!P71/(DIST_GAS_CAMIE!B35+DIST_DSL_CAMIE!B35)</f>
        <v>815167.1123815449</v>
      </c>
      <c r="S35" s="176">
        <f>(E35+K35)*ONSV_2019!U71/(DIST_GAS_CAMIOA!B35+DIST_DSL_CAMIOA!B35)</f>
        <v>323856.87053095276</v>
      </c>
      <c r="T35" s="176">
        <f>DIST_TOT!P35*COMB_CORR!Q34*TAX!$C$24</f>
        <v>68974084.445385143</v>
      </c>
      <c r="U35" s="166">
        <f t="shared" si="0"/>
        <v>48090960064.354813</v>
      </c>
      <c r="W35" s="167">
        <f>(B35+C35+D35+I35+E35+P35+Q35+R35+S35+O35+N35+H35+T35)/(DEN!C33+DEN!F33+DEN!G33+DEN!L33)</f>
        <v>11191.335966352293</v>
      </c>
      <c r="X35" s="167">
        <f>SUM(F35:G35)/SUM(DEN!I33:J33)</f>
        <v>12013.244571822648</v>
      </c>
      <c r="Y35" s="167">
        <f>SUM(J35:K35)/SUM(DEN!D33:E33)</f>
        <v>34769.724902525755</v>
      </c>
      <c r="Z35" s="167">
        <f>SUM(L35:M35)/(DEN!H33+DEN!K33)</f>
        <v>71971.596038896838</v>
      </c>
      <c r="AB35" s="167">
        <f t="shared" si="1"/>
        <v>18601531343.307941</v>
      </c>
      <c r="AC35" s="167">
        <f t="shared" si="2"/>
        <v>19265870823.777313</v>
      </c>
      <c r="AD35" s="167">
        <f t="shared" si="3"/>
        <v>5777125499.2231379</v>
      </c>
      <c r="AE35" s="167">
        <f t="shared" si="4"/>
        <v>4086134973.8870482</v>
      </c>
      <c r="AG35" s="210">
        <f t="shared" si="5"/>
        <v>0.38679891851640247</v>
      </c>
      <c r="AH35" s="210">
        <f t="shared" si="6"/>
        <v>0.40061314637919326</v>
      </c>
      <c r="AI35" s="210">
        <f t="shared" si="7"/>
        <v>0.12012913635935422</v>
      </c>
      <c r="AJ35" s="210">
        <f t="shared" si="8"/>
        <v>8.4966799756524422E-2</v>
      </c>
    </row>
    <row r="36" spans="1:39">
      <c r="A36" s="73" t="s">
        <v>24</v>
      </c>
      <c r="B36" s="176">
        <f>TAX!$C$7*DIST_TOT!B36*COMB_CORR!B35</f>
        <v>420771894.53158623</v>
      </c>
      <c r="C36" s="176">
        <f>TAX!$C$8*DIST_TOT!C36*COMB_CORR!B35</f>
        <v>10154488.884292975</v>
      </c>
      <c r="D36" s="176">
        <f>TAX!$C$9*DIST_TOT!D36*COMB_CORR!B35</f>
        <v>1616362873.6972063</v>
      </c>
      <c r="E36" s="176">
        <f>TAX!$C$10*DIST_TOT!E36*COMB_CORR!B35</f>
        <v>320206166.91440856</v>
      </c>
      <c r="F36" s="176">
        <f>TAX!$C$11*DIST_TOT!F36*COMB_CORR!B35</f>
        <v>5455117813.6265926</v>
      </c>
      <c r="G36" s="176">
        <f>TAX!$C$12*DIST_TOT!G36*COMB_CORR!B35</f>
        <v>2025595705.2830503</v>
      </c>
      <c r="H36" s="176">
        <f>DIST_TOT!H36*COMB_CORR!G35*TAX!$C$14</f>
        <v>9745599441.8535309</v>
      </c>
      <c r="I36" s="176">
        <f>DIST_TOT!I36*COMB_CORR!G35*TAX!$C$15</f>
        <v>220723701.21731231</v>
      </c>
      <c r="J36" s="176">
        <f>DIST_TOT!J36*COMB_CORR!L35*TAX!$C$17</f>
        <v>3817150883.1207619</v>
      </c>
      <c r="K36" s="176">
        <f>DIST_TOT!K36*COMB_CORR!L35*TAX!$C$18</f>
        <v>1833005202.8649957</v>
      </c>
      <c r="L36" s="176">
        <f>DIST_TOT!L36*COMB_CORR!L35*TAX!$C$19</f>
        <v>398004200.06734216</v>
      </c>
      <c r="M36" s="176">
        <f>DIST_TOT!M36*COMB_CORR!L35*TAX!$C$20</f>
        <v>1294041227.3663533</v>
      </c>
      <c r="N36" s="176">
        <f>DIST_TOT!N36*COMB_CORR!L35*TAX!$C$21</f>
        <v>1783230045.6444554</v>
      </c>
      <c r="O36" s="176">
        <f>DIST_TOT!O36*COMB_CORR!L35*TAX!$C$22</f>
        <v>1558301292.4364324</v>
      </c>
      <c r="P36" s="176">
        <f>(B36+H36)*ONSV_2019!K72/(DIST_GAS_AUT!D36+DIST_ALC_AUT!D36)</f>
        <v>3562497.6148402877</v>
      </c>
      <c r="Q36" s="176">
        <f>(C36+I36)*ONSV_2019!D72/(DIST_GAS_UTI!D36+DIST_ALC_UTI!B36)</f>
        <v>80787.856993467198</v>
      </c>
      <c r="R36" s="176">
        <f>(D36+N36)*ONSV_2019!P72/(DIST_GAS_CAMIE!B36+DIST_DSL_CAMIE!B36)</f>
        <v>1189565.5647301504</v>
      </c>
      <c r="S36" s="176">
        <f>(E36+K36)*ONSV_2019!U72/(DIST_GAS_CAMIOA!B36+DIST_DSL_CAMIOA!B36)</f>
        <v>753435.11026321573</v>
      </c>
      <c r="T36" s="176">
        <f>DIST_TOT!P36*COMB_CORR!Q35*TAX!$C$24</f>
        <v>19757737.737903874</v>
      </c>
      <c r="U36" s="166">
        <f t="shared" si="0"/>
        <v>30523608961.393051</v>
      </c>
      <c r="W36" s="167">
        <f>(B36+C36+D36+I36+E36+P36+Q36+R36+S36+O36+N36+H36+T36)/(DEN!C34+DEN!F34+DEN!G34+DEN!L34)</f>
        <v>15171.203747086878</v>
      </c>
      <c r="X36" s="167">
        <f>SUM(F36:G36)/SUM(DEN!I34:J34)</f>
        <v>8599.539392490884</v>
      </c>
      <c r="Y36" s="167">
        <f>SUM(J36:K36)/SUM(DEN!D34:E34)</f>
        <v>50974.865899079392</v>
      </c>
      <c r="Z36" s="167">
        <f>SUM(L36:M36)/(DEN!H34+DEN!K34)</f>
        <v>105515.42949823492</v>
      </c>
      <c r="AB36" s="167">
        <f t="shared" si="1"/>
        <v>10189691571.737862</v>
      </c>
      <c r="AC36" s="167">
        <f t="shared" si="2"/>
        <v>9417282559.5212574</v>
      </c>
      <c r="AD36" s="167">
        <f t="shared" si="3"/>
        <v>6048160286.0530996</v>
      </c>
      <c r="AE36" s="167">
        <f t="shared" si="4"/>
        <v>4635572565.4472408</v>
      </c>
      <c r="AG36" s="210">
        <f t="shared" si="5"/>
        <v>0.33382984248769576</v>
      </c>
      <c r="AH36" s="210">
        <f t="shared" si="6"/>
        <v>0.30852454476901631</v>
      </c>
      <c r="AI36" s="210">
        <f t="shared" si="7"/>
        <v>0.19814695875913457</v>
      </c>
      <c r="AJ36" s="210">
        <f t="shared" si="8"/>
        <v>0.15186842982133658</v>
      </c>
    </row>
    <row r="37" spans="1:39">
      <c r="A37" s="73" t="s">
        <v>25</v>
      </c>
      <c r="B37" s="176">
        <f>TAX!$C$7*DIST_TOT!B37*COMB_CORR!B36</f>
        <v>6559375558.6960354</v>
      </c>
      <c r="C37" s="176">
        <f>TAX!$C$8*DIST_TOT!C37*COMB_CORR!B36</f>
        <v>158925234.74314645</v>
      </c>
      <c r="D37" s="176">
        <f>TAX!$C$9*DIST_TOT!D37*COMB_CORR!B36</f>
        <v>1170883066.195369</v>
      </c>
      <c r="E37" s="176">
        <f>TAX!$C$10*DIST_TOT!E37*COMB_CORR!B36</f>
        <v>298967386.84125423</v>
      </c>
      <c r="F37" s="176">
        <f>TAX!$C$11*DIST_TOT!F37*COMB_CORR!B36</f>
        <v>3169557213.6937146</v>
      </c>
      <c r="G37" s="176">
        <f>TAX!$C$12*DIST_TOT!G37*COMB_CORR!B36</f>
        <v>956683849.19447494</v>
      </c>
      <c r="H37" s="176">
        <f>DIST_TOT!H37*COMB_CORR!G36*TAX!$C$14</f>
        <v>1082338933.2747035</v>
      </c>
      <c r="I37" s="176">
        <f>DIST_TOT!I37*COMB_CORR!G36*TAX!$C$15</f>
        <v>7079778.4145870171</v>
      </c>
      <c r="J37" s="176">
        <f>DIST_TOT!J37*COMB_CORR!L36*TAX!$C$17</f>
        <v>1700599018.6102517</v>
      </c>
      <c r="K37" s="176">
        <f>DIST_TOT!K37*COMB_CORR!L36*TAX!$C$18</f>
        <v>567694141.68883395</v>
      </c>
      <c r="L37" s="176">
        <f>DIST_TOT!L37*COMB_CORR!L36*TAX!$C$19</f>
        <v>264834770.07752323</v>
      </c>
      <c r="M37" s="176">
        <f>DIST_TOT!M37*COMB_CORR!L36*TAX!$C$20</f>
        <v>639312436.36650264</v>
      </c>
      <c r="N37" s="176">
        <f>DIST_TOT!N37*COMB_CORR!L36*TAX!$C$21</f>
        <v>758862174.18246412</v>
      </c>
      <c r="O37" s="176">
        <f>DIST_TOT!O37*COMB_CORR!L36*TAX!$C$22</f>
        <v>221459648.32781181</v>
      </c>
      <c r="P37" s="176">
        <f>(B37+H37)*ONSV_2019!K73/(DIST_GAS_AUT!D37+DIST_ALC_AUT!D37)</f>
        <v>1527939.6749198386</v>
      </c>
      <c r="Q37" s="176">
        <f>(C37+I37)*ONSV_2019!D73/(DIST_GAS_UTI!D37+DIST_ALC_UTI!B37)</f>
        <v>28265.265633518284</v>
      </c>
      <c r="R37" s="176">
        <f>(D37+N37)*ONSV_2019!P73/(DIST_GAS_CAMIE!B37+DIST_DSL_CAMIE!B37)</f>
        <v>328563.87621618324</v>
      </c>
      <c r="S37" s="176">
        <f>(E37+K37)*ONSV_2019!U73/(DIST_GAS_CAMIOA!B37+DIST_DSL_CAMIOA!B37)</f>
        <v>147561.33241457777</v>
      </c>
      <c r="T37" s="176">
        <f>DIST_TOT!P37*COMB_CORR!Q36*TAX!$C$24</f>
        <v>76983978.122913748</v>
      </c>
      <c r="U37" s="166">
        <f t="shared" si="0"/>
        <v>17635589518.578766</v>
      </c>
      <c r="W37" s="167">
        <f>(B37+C37+D37+I37+E37+P37+Q37+R37+S37+O37+N37+H37+T37)/(DEN!C35+DEN!F35+DEN!G35+DEN!L35)</f>
        <v>10664.808284461524</v>
      </c>
      <c r="X37" s="167">
        <f>SUM(F37:G37)/SUM(DEN!I35:J35)</f>
        <v>8443.438940862934</v>
      </c>
      <c r="Y37" s="167">
        <f>SUM(J37:K37)/SUM(DEN!D35:E35)</f>
        <v>31435.524762657617</v>
      </c>
      <c r="Z37" s="167">
        <f>SUM(L37:M37)/(DEN!H35+DEN!K35)</f>
        <v>65069.96807801554</v>
      </c>
      <c r="AB37" s="167">
        <f t="shared" si="1"/>
        <v>7720226409.7685719</v>
      </c>
      <c r="AC37" s="167">
        <f t="shared" si="2"/>
        <v>5596091515.9248133</v>
      </c>
      <c r="AD37" s="167">
        <f t="shared" si="3"/>
        <v>2533127930.3766088</v>
      </c>
      <c r="AE37" s="167">
        <f t="shared" si="4"/>
        <v>1619634258.8767786</v>
      </c>
      <c r="AG37" s="210">
        <f t="shared" si="5"/>
        <v>0.43776401132695092</v>
      </c>
      <c r="AH37" s="210">
        <f t="shared" si="6"/>
        <v>0.31731808624993424</v>
      </c>
      <c r="AI37" s="210">
        <f t="shared" si="7"/>
        <v>0.14363726983484196</v>
      </c>
      <c r="AJ37" s="210">
        <f t="shared" si="8"/>
        <v>9.1838963317360273E-2</v>
      </c>
    </row>
    <row r="38" spans="1:39" s="1" customForma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3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.75" customHeight="1">
      <c r="B39" s="374">
        <f>ONSV_2020!A1</f>
        <v>2020</v>
      </c>
      <c r="C39" s="374"/>
      <c r="D39" s="374"/>
      <c r="E39" s="374"/>
      <c r="F39" s="374"/>
      <c r="G39" s="374"/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  <c r="S39" s="374"/>
      <c r="T39" s="374"/>
      <c r="U39" s="376" t="s">
        <v>75</v>
      </c>
      <c r="W39"/>
      <c r="X39"/>
      <c r="Y39"/>
      <c r="Z39"/>
      <c r="AB39"/>
      <c r="AC39"/>
      <c r="AD39"/>
      <c r="AE39"/>
      <c r="AG39"/>
      <c r="AH39"/>
      <c r="AI39"/>
      <c r="AJ39"/>
    </row>
    <row r="40" spans="1:39" ht="15" customHeight="1">
      <c r="A40" s="352" t="s">
        <v>95</v>
      </c>
      <c r="B40" s="375" t="s">
        <v>77</v>
      </c>
      <c r="C40" s="375"/>
      <c r="D40" s="375"/>
      <c r="E40" s="375"/>
      <c r="F40" s="375"/>
      <c r="G40" s="375"/>
      <c r="H40" s="375" t="s">
        <v>78</v>
      </c>
      <c r="I40" s="375"/>
      <c r="J40" s="375" t="s">
        <v>79</v>
      </c>
      <c r="K40" s="375"/>
      <c r="L40" s="375"/>
      <c r="M40" s="375"/>
      <c r="N40" s="375"/>
      <c r="O40" s="375"/>
      <c r="P40" s="378" t="s">
        <v>80</v>
      </c>
      <c r="Q40" s="379"/>
      <c r="R40" s="379"/>
      <c r="S40" s="380"/>
      <c r="T40" s="156" t="s">
        <v>81</v>
      </c>
      <c r="U40" s="376"/>
      <c r="W40" s="372">
        <f>ONSV_2020!$A$1</f>
        <v>2020</v>
      </c>
      <c r="X40" s="372"/>
      <c r="Y40" s="372"/>
      <c r="Z40" s="372"/>
      <c r="AB40" s="372">
        <f>ONSV_2020!$A$1</f>
        <v>2020</v>
      </c>
      <c r="AC40" s="372"/>
      <c r="AD40" s="372"/>
      <c r="AE40" s="372"/>
      <c r="AG40" s="372">
        <f>ONSV_2020!$A$1</f>
        <v>2020</v>
      </c>
      <c r="AH40" s="372"/>
      <c r="AI40" s="372"/>
      <c r="AJ40" s="372"/>
    </row>
    <row r="41" spans="1:39" ht="15" customHeight="1">
      <c r="A41" s="353"/>
      <c r="B41" s="130" t="s">
        <v>82</v>
      </c>
      <c r="C41" s="130" t="s">
        <v>83</v>
      </c>
      <c r="D41" s="130" t="s">
        <v>84</v>
      </c>
      <c r="E41" s="130" t="s">
        <v>85</v>
      </c>
      <c r="F41" s="130" t="s">
        <v>4</v>
      </c>
      <c r="G41" s="130" t="s">
        <v>86</v>
      </c>
      <c r="H41" s="130" t="s">
        <v>87</v>
      </c>
      <c r="I41" s="130" t="s">
        <v>83</v>
      </c>
      <c r="J41" s="130" t="s">
        <v>7</v>
      </c>
      <c r="K41" s="130" t="s">
        <v>88</v>
      </c>
      <c r="L41" s="130" t="s">
        <v>89</v>
      </c>
      <c r="M41" s="130" t="s">
        <v>8</v>
      </c>
      <c r="N41" s="130" t="s">
        <v>84</v>
      </c>
      <c r="O41" s="130" t="s">
        <v>85</v>
      </c>
      <c r="P41" s="130" t="s">
        <v>82</v>
      </c>
      <c r="Q41" s="130" t="s">
        <v>83</v>
      </c>
      <c r="R41" s="130" t="s">
        <v>84</v>
      </c>
      <c r="S41" s="130" t="s">
        <v>85</v>
      </c>
      <c r="T41" s="156" t="s">
        <v>90</v>
      </c>
      <c r="U41" s="376"/>
      <c r="W41" s="137" t="s">
        <v>91</v>
      </c>
      <c r="X41" s="137" t="s">
        <v>92</v>
      </c>
      <c r="Y41" s="137" t="s">
        <v>93</v>
      </c>
      <c r="Z41" s="137" t="s">
        <v>94</v>
      </c>
      <c r="AB41" s="137" t="s">
        <v>90</v>
      </c>
      <c r="AC41" s="137" t="s">
        <v>92</v>
      </c>
      <c r="AD41" s="137" t="s">
        <v>93</v>
      </c>
      <c r="AE41" s="137" t="s">
        <v>94</v>
      </c>
      <c r="AG41" s="137" t="s">
        <v>90</v>
      </c>
      <c r="AH41" s="137" t="s">
        <v>92</v>
      </c>
      <c r="AI41" s="137" t="s">
        <v>93</v>
      </c>
      <c r="AJ41" s="137" t="s">
        <v>94</v>
      </c>
    </row>
    <row r="42" spans="1:39">
      <c r="A42" s="75" t="s">
        <v>37</v>
      </c>
      <c r="B42" s="138">
        <f>TAX!$D$7*DIST_TOT!B42*COMB_CORR!C4</f>
        <v>294460609788.82922</v>
      </c>
      <c r="C42" s="138">
        <f>TAX!$D$8*DIST_TOT!C42*COMB_CORR!C4</f>
        <v>6660077749.2711554</v>
      </c>
      <c r="D42" s="138">
        <f>TAX!$D$9*DIST_TOT!D42*COMB_CORR!C4</f>
        <v>52279061173.829208</v>
      </c>
      <c r="E42" s="138">
        <f>TAX!$D$10*DIST_TOT!E42*COMB_CORR!C4</f>
        <v>24508890906.327732</v>
      </c>
      <c r="F42" s="138">
        <f>TAX!D$11*DIST_TOT!F42*COMB_CORR!C4</f>
        <v>154129137655.18369</v>
      </c>
      <c r="G42" s="138">
        <f>TAX!$D$12*DIST_TOT!G42*COMB_CORR!C4</f>
        <v>30598008563.702118</v>
      </c>
      <c r="H42" s="138">
        <f>DIST_TOT!H42*COMB_CORR!H4*TAX!$D$14</f>
        <v>189764660223.71616</v>
      </c>
      <c r="I42" s="138">
        <f>DIST_TOT!I42*COMB_CORR!H4*TAX!$D$15</f>
        <v>2722705480.4089122</v>
      </c>
      <c r="J42" s="138">
        <f>DIST_TOT!J42*COMB_CORR!M4*TAX!$D$17</f>
        <v>79047374865.6754</v>
      </c>
      <c r="K42" s="138">
        <f>DIST_TOT!K42*COMB_CORR!M4*TAX!$D$18</f>
        <v>19816152030.705296</v>
      </c>
      <c r="L42" s="138">
        <f>DIST_TOT!L42*COMB_CORR!M4*TAX!$D$19</f>
        <v>23922271439.497192</v>
      </c>
      <c r="M42" s="138">
        <f>DIST_TOT!M42*COMB_CORR!M4*TAX!$D$20</f>
        <v>37499502057.310905</v>
      </c>
      <c r="N42" s="138">
        <f>DIST_TOT!N42*COMB_CORR!M4*TAX!$D$21</f>
        <v>24382097278.94289</v>
      </c>
      <c r="O42" s="138">
        <f>DIST_TOT!O42*COMB_CORR!M4*TAX!$D$22</f>
        <v>12309411453.612816</v>
      </c>
      <c r="P42" s="138">
        <f>(B42+H42)*ONSV_2020!K41/(DIST_GAS_AUT!G5+DIST_ALC_AUT!G5)</f>
        <v>248545979.70281267</v>
      </c>
      <c r="Q42" s="138">
        <f>(C42+I42)*ONSV_2020!D41/(DIST_GAS_UTI!G5+DIST_ALC_UTI!C5)</f>
        <v>4683902.1611376209</v>
      </c>
      <c r="R42" s="138">
        <f>(D42+N42)*ONSV_2020!P41/(DIST_GAS_CAMIE!C5+DIST_DSL_CAMIE!C5)</f>
        <v>36992444.714549698</v>
      </c>
      <c r="S42" s="138">
        <f>(E42+K42)*ONSV_2020!U41/(DIST_GAS_CAMIOA!C5+DIST_DSL_CAMIOA!C5)</f>
        <v>22176011.414847855</v>
      </c>
      <c r="T42" s="138">
        <f>DIST_TOT!P42*COMB_CORR!R4*TAX!$D$24</f>
        <v>34795273188.186394</v>
      </c>
      <c r="U42" s="168">
        <f>SUM(B42:T42)</f>
        <v>987207632193.1925</v>
      </c>
      <c r="W42" s="167">
        <f>(B42+C42+D42+I42+E42+P42+Q42+R42+S42+O42+N42+H42+T42)/(DEN!C38+DEN!F38+DEN!G38+DEN!L38)</f>
        <v>9176.5876427435614</v>
      </c>
      <c r="X42" s="167">
        <f>SUM(F42:G42)/SUM(DEN!I38:J38)</f>
        <v>6577.8234164476326</v>
      </c>
      <c r="Y42" s="167">
        <f>SUM(J42:K42)/SUM(DEN!D38:E38)</f>
        <v>27750.799328789399</v>
      </c>
      <c r="Z42" s="167">
        <f>SUM(L42:M42)/(DEN!H38+DEN!K38)</f>
        <v>57442.770244726162</v>
      </c>
      <c r="AB42" s="167">
        <f>($B42+$P42+$H42+$T42)</f>
        <v>519269089180.43457</v>
      </c>
      <c r="AC42" s="167">
        <f>SUM($F42:$G42)</f>
        <v>184727146218.8858</v>
      </c>
      <c r="AD42" s="167">
        <f>SUM($J42:$K42)</f>
        <v>98863526896.380692</v>
      </c>
      <c r="AE42" s="167">
        <f>SUM($L42:$M42)</f>
        <v>61421773496.808098</v>
      </c>
      <c r="AG42" s="210">
        <f>AB42/$U42</f>
        <v>0.52599784710620601</v>
      </c>
      <c r="AH42" s="210">
        <f t="shared" ref="AH42:AH74" si="9">AC42/$U42</f>
        <v>0.18712086515021539</v>
      </c>
      <c r="AI42" s="210">
        <f t="shared" ref="AI42:AI74" si="10">AD42/$U42</f>
        <v>0.10014461362777785</v>
      </c>
      <c r="AJ42" s="210">
        <f t="shared" ref="AJ42:AJ74" si="11">AE42/$U42</f>
        <v>6.2217685007512284E-2</v>
      </c>
    </row>
    <row r="43" spans="1:39">
      <c r="A43" s="75" t="s">
        <v>38</v>
      </c>
      <c r="B43" s="138">
        <f>TAX!$D$7*DIST_TOT!B43*COMB_CORR!C5</f>
        <v>24168356339.052898</v>
      </c>
      <c r="C43" s="138">
        <f>TAX!$D$8*DIST_TOT!C43*COMB_CORR!C5</f>
        <v>460153060.90842378</v>
      </c>
      <c r="D43" s="138">
        <f>TAX!$D$9*DIST_TOT!D43*COMB_CORR!C5</f>
        <v>4196236828.4025717</v>
      </c>
      <c r="E43" s="138">
        <f>TAX!$D$10*DIST_TOT!E43*COMB_CORR!C5</f>
        <v>925777970.09949636</v>
      </c>
      <c r="F43" s="138">
        <f>TAX!D$11*DIST_TOT!F43*COMB_CORR!C5</f>
        <v>21797671797.811653</v>
      </c>
      <c r="G43" s="138">
        <f>TAX!$D$12*DIST_TOT!G43*COMB_CORR!C5</f>
        <v>5755406791.6072149</v>
      </c>
      <c r="H43" s="138">
        <f>DIST_TOT!H43*COMB_CORR!H5*TAX!$D$14</f>
        <v>2137331212.7116764</v>
      </c>
      <c r="I43" s="138">
        <f>DIST_TOT!I43*COMB_CORR!H5*TAX!$D$15</f>
        <v>23665772.725227252</v>
      </c>
      <c r="J43" s="138">
        <f>DIST_TOT!J43*COMB_CORR!M5*TAX!$D$17</f>
        <v>8879299763.7231464</v>
      </c>
      <c r="K43" s="138">
        <f>DIST_TOT!K43*COMB_CORR!M5*TAX!$D$18</f>
        <v>1669486304.4824545</v>
      </c>
      <c r="L43" s="138">
        <f>DIST_TOT!L43*COMB_CORR!M5*TAX!$D$19</f>
        <v>1779828823.1927536</v>
      </c>
      <c r="M43" s="138">
        <f>DIST_TOT!M43*COMB_CORR!M5*TAX!$D$20</f>
        <v>5240964619.0011597</v>
      </c>
      <c r="N43" s="138">
        <f>DIST_TOT!N43*COMB_CORR!M5*TAX!$D$21</f>
        <v>4473329109.7926855</v>
      </c>
      <c r="O43" s="138">
        <f>DIST_TOT!O43*COMB_CORR!M5*TAX!$D$22</f>
        <v>1570029777.3998489</v>
      </c>
      <c r="P43" s="138">
        <f>(B43+H43)*ONSV_2020!K42/(DIST_GAS_AUT!G6+DIST_ALC_AUT!G6)</f>
        <v>11998172.420812324</v>
      </c>
      <c r="Q43" s="138">
        <f>(C43+I43)*ONSV_2020!D42/(DIST_GAS_UTI!G6+DIST_ALC_UTI!C6)</f>
        <v>220154.42975673836</v>
      </c>
      <c r="R43" s="138">
        <f>(D43+N43)*ONSV_2020!P42/(DIST_GAS_CAMIE!C6+DIST_DSL_CAMIE!C6)</f>
        <v>3902891.3361572437</v>
      </c>
      <c r="S43" s="138">
        <f>(E43+K43)*ONSV_2020!U42/(DIST_GAS_CAMIOA!C6+DIST_DSL_CAMIOA!C6)</f>
        <v>1201367.0271874703</v>
      </c>
      <c r="T43" s="138">
        <f>DIST_TOT!P43*COMB_CORR!R5*TAX!$D$24</f>
        <v>46659612.496546559</v>
      </c>
      <c r="U43" s="168">
        <f t="shared" ref="U43:U74" si="12">SUM(B43:T43)</f>
        <v>83141520368.621658</v>
      </c>
      <c r="W43" s="167">
        <f>(B43+C43+D43+I43+E43+P43+Q43+R43+S43+O43+N43+H43+T43)/(DEN!C39+DEN!F39+DEN!G39+DEN!L39)</f>
        <v>15161.278749289981</v>
      </c>
      <c r="X43" s="167">
        <f>SUM(F43:G43)/SUM(DEN!I39:J39)</f>
        <v>10186.470547353059</v>
      </c>
      <c r="Y43" s="167">
        <f>SUM(J43:K43)/SUM(DEN!D39:E39)</f>
        <v>56527.605623432457</v>
      </c>
      <c r="Z43" s="167">
        <f>SUM(L43:M43)/(DEN!H39+DEN!K39)</f>
        <v>117009.32372577436</v>
      </c>
      <c r="AB43" s="167">
        <f t="shared" ref="AB43:AB74" si="13">($B43+$P43+$H43+$T43)</f>
        <v>26364345336.681934</v>
      </c>
      <c r="AC43" s="167">
        <f t="shared" ref="AC43:AC74" si="14">SUM($D43:$G43)</f>
        <v>32675093387.920937</v>
      </c>
      <c r="AD43" s="167">
        <f t="shared" ref="AD43:AD74" si="15">SUM($J43:$L43)</f>
        <v>12328614891.398354</v>
      </c>
      <c r="AE43" s="167">
        <f t="shared" ref="AE43:AE74" si="16">SUM($M43:$O43)</f>
        <v>11284323506.193695</v>
      </c>
      <c r="AG43" s="210">
        <f t="shared" ref="AG43:AG74" si="17">AB43/$U43</f>
        <v>0.31710203541854004</v>
      </c>
      <c r="AH43" s="210">
        <f t="shared" si="9"/>
        <v>0.39300572377135412</v>
      </c>
      <c r="AI43" s="210">
        <f t="shared" si="10"/>
        <v>0.14828469381769066</v>
      </c>
      <c r="AJ43" s="210">
        <f t="shared" si="11"/>
        <v>0.13572428620697316</v>
      </c>
    </row>
    <row r="44" spans="1:39">
      <c r="A44" s="73" t="s">
        <v>23</v>
      </c>
      <c r="B44" s="176">
        <f>TAX!$D$7*DIST_TOT!B44*COMB_CORR!C6</f>
        <v>1069244897.4600745</v>
      </c>
      <c r="C44" s="176">
        <f>TAX!$D$8*DIST_TOT!C44*COMB_CORR!C6</f>
        <v>16879603.511820253</v>
      </c>
      <c r="D44" s="176">
        <f>TAX!$D$9*DIST_TOT!D44*COMB_CORR!C6</f>
        <v>172045732.06960732</v>
      </c>
      <c r="E44" s="176">
        <f>TAX!$D$10*DIST_TOT!E44*COMB_CORR!C6</f>
        <v>26915518.52577655</v>
      </c>
      <c r="F44" s="176">
        <f>TAX!D$11*DIST_TOT!F44*COMB_CORR!C6</f>
        <v>1123570853.5647888</v>
      </c>
      <c r="G44" s="176">
        <f>TAX!$D$12*DIST_TOT!G44*COMB_CORR!C6</f>
        <v>255520385.2532807</v>
      </c>
      <c r="H44" s="176">
        <f>DIST_TOT!H44*COMB_CORR!H6*TAX!$D$14</f>
        <v>64940927.562506519</v>
      </c>
      <c r="I44" s="176">
        <f>DIST_TOT!I44*COMB_CORR!H6*TAX!$D$15</f>
        <v>580850.52632153057</v>
      </c>
      <c r="J44" s="176">
        <f>DIST_TOT!J44*COMB_CORR!M6*TAX!$D$17</f>
        <v>293779523.73995882</v>
      </c>
      <c r="K44" s="176">
        <f>DIST_TOT!K44*COMB_CORR!M6*TAX!$D$18</f>
        <v>41375743.716607131</v>
      </c>
      <c r="L44" s="176">
        <f>DIST_TOT!L44*COMB_CORR!M6*TAX!$D$19</f>
        <v>31114435.731748085</v>
      </c>
      <c r="M44" s="176">
        <f>DIST_TOT!M44*COMB_CORR!M6*TAX!$D$20</f>
        <v>100797807.42264223</v>
      </c>
      <c r="N44" s="176">
        <f>DIST_TOT!N44*COMB_CORR!M6*TAX!$D$21</f>
        <v>210164103.14886156</v>
      </c>
      <c r="O44" s="176">
        <f>DIST_TOT!O44*COMB_CORR!M6*TAX!$D$22</f>
        <v>33528463.088554844</v>
      </c>
      <c r="P44" s="176">
        <f>(B44+H44)*ONSV_2020!K43/(DIST_GAS_AUT!G7+DIST_ALC_AUT!G7)</f>
        <v>704615.10903330054</v>
      </c>
      <c r="Q44" s="176">
        <f>(C44+I44)*ONSV_2020!D43/(DIST_GAS_UTI!G7+DIST_ALC_UTI!C7)</f>
        <v>10821.064960624766</v>
      </c>
      <c r="R44" s="176">
        <f>(D44+N44)*ONSV_2020!P43/(DIST_GAS_CAMIE!C7+DIST_DSL_CAMIE!C7)</f>
        <v>236910.37858632772</v>
      </c>
      <c r="S44" s="176">
        <f>(E44+K44)*ONSV_2020!U43/(DIST_GAS_CAMIOA!C7+DIST_DSL_CAMIOA!C7)</f>
        <v>42822.663309380696</v>
      </c>
      <c r="T44" s="176">
        <f>DIST_TOT!P44*COMB_CORR!R6*TAX!$D$24</f>
        <v>231633.19886588427</v>
      </c>
      <c r="U44" s="168">
        <f t="shared" si="12"/>
        <v>3441685647.7373042</v>
      </c>
      <c r="W44" s="167">
        <f>(B44+C44+D44+I44+E44+P44+Q44+R44+S44+O44+N44+H44+T44)/(DEN!C40+DEN!F40+DEN!G40+DEN!L40)</f>
        <v>12510.894592752184</v>
      </c>
      <c r="X44" s="167">
        <f>SUM(F44:G44)/SUM(DEN!I40:J40)</f>
        <v>8963.1115915981718</v>
      </c>
      <c r="Y44" s="167">
        <f>SUM(J44:K44)/SUM(DEN!D40:E40)</f>
        <v>39144.506827442885</v>
      </c>
      <c r="Z44" s="167">
        <f>SUM(L44:M44)/(DEN!H40+DEN!K40)</f>
        <v>81027.176384760634</v>
      </c>
      <c r="AB44" s="167">
        <f t="shared" si="13"/>
        <v>1135122073.3304803</v>
      </c>
      <c r="AC44" s="167">
        <f t="shared" si="14"/>
        <v>1578052489.4134533</v>
      </c>
      <c r="AD44" s="167">
        <f t="shared" si="15"/>
        <v>366269703.18831408</v>
      </c>
      <c r="AE44" s="167">
        <f t="shared" si="16"/>
        <v>344490373.66005862</v>
      </c>
      <c r="AG44" s="210">
        <f t="shared" si="17"/>
        <v>0.32981573261252173</v>
      </c>
      <c r="AH44" s="210">
        <f t="shared" si="9"/>
        <v>0.45851151177938793</v>
      </c>
      <c r="AI44" s="210">
        <f t="shared" si="10"/>
        <v>0.10642160286460613</v>
      </c>
      <c r="AJ44" s="210">
        <f t="shared" si="11"/>
        <v>0.10009350327695958</v>
      </c>
    </row>
    <row r="45" spans="1:39">
      <c r="A45" s="73" t="s">
        <v>15</v>
      </c>
      <c r="B45" s="176">
        <f>TAX!$D$7*DIST_TOT!B45*COMB_CORR!C7</f>
        <v>1429618978.6737707</v>
      </c>
      <c r="C45" s="176">
        <f>TAX!$D$8*DIST_TOT!C45*COMB_CORR!C7</f>
        <v>17957834.355068423</v>
      </c>
      <c r="D45" s="176">
        <f>TAX!$D$9*DIST_TOT!D45*COMB_CORR!C7</f>
        <v>294729132.35728389</v>
      </c>
      <c r="E45" s="176">
        <f>TAX!$D$10*DIST_TOT!E45*COMB_CORR!C7</f>
        <v>60469609.933513001</v>
      </c>
      <c r="F45" s="176">
        <f>TAX!D$11*DIST_TOT!F45*COMB_CORR!C7</f>
        <v>853939994.40175581</v>
      </c>
      <c r="G45" s="176">
        <f>TAX!$D$12*DIST_TOT!G45*COMB_CORR!C7</f>
        <v>170672924.42782375</v>
      </c>
      <c r="H45" s="176">
        <f>DIST_TOT!H45*COMB_CORR!H7*TAX!$D$14</f>
        <v>3794411.9045298644</v>
      </c>
      <c r="I45" s="176">
        <f>DIST_TOT!I45*COMB_CORR!H7*TAX!$D$15</f>
        <v>37164.977547902563</v>
      </c>
      <c r="J45" s="176">
        <f>DIST_TOT!J45*COMB_CORR!M7*TAX!$D$17</f>
        <v>180621909.39774773</v>
      </c>
      <c r="K45" s="176">
        <f>DIST_TOT!K45*COMB_CORR!M7*TAX!$D$18</f>
        <v>16599275.034000484</v>
      </c>
      <c r="L45" s="176">
        <f>DIST_TOT!L45*COMB_CORR!M7*TAX!$D$19</f>
        <v>41214252.136957228</v>
      </c>
      <c r="M45" s="176">
        <f>DIST_TOT!M45*COMB_CORR!M7*TAX!$D$20</f>
        <v>112710133.7387525</v>
      </c>
      <c r="N45" s="176">
        <f>DIST_TOT!N45*COMB_CORR!M7*TAX!$D$21</f>
        <v>97983233.967977121</v>
      </c>
      <c r="O45" s="176">
        <f>DIST_TOT!O45*COMB_CORR!M7*TAX!$D$22</f>
        <v>12104847.302574228</v>
      </c>
      <c r="P45" s="176">
        <f>(B45+H45)*ONSV_2020!K44/(DIST_GAS_AUT!G8+DIST_ALC_AUT!G8)</f>
        <v>605941.41542951984</v>
      </c>
      <c r="Q45" s="176">
        <f>(C45+I45)*ONSV_2020!D44/(DIST_GAS_UTI!G8+DIST_ALC_UTI!C8)</f>
        <v>7581.9863643098206</v>
      </c>
      <c r="R45" s="176">
        <f>(D45+N45)*ONSV_2020!P44/(DIST_GAS_CAMIE!C8+DIST_DSL_CAMIE!C8)</f>
        <v>165534.6521024307</v>
      </c>
      <c r="S45" s="176">
        <f>(E45+K45)*ONSV_2020!U44/(DIST_GAS_CAMIOA!C8+DIST_DSL_CAMIOA!C8)</f>
        <v>32784.417560098147</v>
      </c>
      <c r="T45" s="176">
        <f>DIST_TOT!P45*COMB_CORR!R7*TAX!$D$24</f>
        <v>260587.34872411983</v>
      </c>
      <c r="U45" s="168">
        <f t="shared" si="12"/>
        <v>3293526132.4294825</v>
      </c>
      <c r="W45" s="167">
        <f>(B45+C45+D45+I45+E45+P45+Q45+R45+S45+O45+N45+H45+T45)/(DEN!C41+DEN!F41+DEN!G41+DEN!L41)</f>
        <v>16490.400729968747</v>
      </c>
      <c r="X45" s="167">
        <f>SUM(F45:G45)/SUM(DEN!I41:J41)</f>
        <v>12508.0926660186</v>
      </c>
      <c r="Y45" s="167">
        <f>SUM(J45:K45)/SUM(DEN!D41:E41)</f>
        <v>41917.361196970924</v>
      </c>
      <c r="Z45" s="167">
        <f>SUM(L45:M45)/(DEN!H41+DEN!K41)</f>
        <v>86766.846604120467</v>
      </c>
      <c r="AB45" s="167">
        <f t="shared" si="13"/>
        <v>1434279919.3424542</v>
      </c>
      <c r="AC45" s="167">
        <f t="shared" si="14"/>
        <v>1379811661.1203763</v>
      </c>
      <c r="AD45" s="167">
        <f t="shared" si="15"/>
        <v>238435436.56870544</v>
      </c>
      <c r="AE45" s="167">
        <f t="shared" si="16"/>
        <v>222798215.00930384</v>
      </c>
      <c r="AG45" s="210">
        <f t="shared" si="17"/>
        <v>0.43548460272408768</v>
      </c>
      <c r="AH45" s="210">
        <f t="shared" si="9"/>
        <v>0.41894662608993871</v>
      </c>
      <c r="AI45" s="210">
        <f t="shared" si="10"/>
        <v>7.2395185883289956E-2</v>
      </c>
      <c r="AJ45" s="210">
        <f t="shared" si="11"/>
        <v>6.7647319635795899E-2</v>
      </c>
    </row>
    <row r="46" spans="1:39">
      <c r="A46" s="73" t="s">
        <v>16</v>
      </c>
      <c r="B46" s="176">
        <f>TAX!$D$7*DIST_TOT!B46*COMB_CORR!C8</f>
        <v>5342231702.8080997</v>
      </c>
      <c r="C46" s="176">
        <f>TAX!$D$8*DIST_TOT!C46*COMB_CORR!C8</f>
        <v>76768776.46020478</v>
      </c>
      <c r="D46" s="176">
        <f>TAX!$D$9*DIST_TOT!D46*COMB_CORR!C8</f>
        <v>947476110.49029124</v>
      </c>
      <c r="E46" s="176">
        <f>TAX!$D$10*DIST_TOT!E46*COMB_CORR!C8</f>
        <v>283552582.35419583</v>
      </c>
      <c r="F46" s="176">
        <f>TAX!D$11*DIST_TOT!F46*COMB_CORR!C8</f>
        <v>2793028907.8199964</v>
      </c>
      <c r="G46" s="176">
        <f>TAX!$D$12*DIST_TOT!G46*COMB_CORR!C8</f>
        <v>638126147.78629756</v>
      </c>
      <c r="H46" s="176">
        <f>DIST_TOT!H46*COMB_CORR!H8*TAX!$D$14</f>
        <v>1122015608.760695</v>
      </c>
      <c r="I46" s="176">
        <f>DIST_TOT!I46*COMB_CORR!H8*TAX!$D$15</f>
        <v>9098630.2277694289</v>
      </c>
      <c r="J46" s="176">
        <f>DIST_TOT!J46*COMB_CORR!M8*TAX!$D$17</f>
        <v>750768892.87364686</v>
      </c>
      <c r="K46" s="176">
        <f>DIST_TOT!K46*COMB_CORR!M8*TAX!$D$18</f>
        <v>128673164.05129944</v>
      </c>
      <c r="L46" s="176">
        <f>DIST_TOT!L46*COMB_CORR!M8*TAX!$D$19</f>
        <v>270404220.95711356</v>
      </c>
      <c r="M46" s="176">
        <f>DIST_TOT!M46*COMB_CORR!M8*TAX!$D$20</f>
        <v>704598717.45924187</v>
      </c>
      <c r="N46" s="176">
        <f>DIST_TOT!N46*COMB_CORR!M8*TAX!$D$21</f>
        <v>338862107.86287528</v>
      </c>
      <c r="O46" s="176">
        <f>DIST_TOT!O46*COMB_CORR!M8*TAX!$D$22</f>
        <v>93328874.877977625</v>
      </c>
      <c r="P46" s="176">
        <f>(B46+H46)*ONSV_2020!K45/(DIST_GAS_AUT!G9+DIST_ALC_AUT!G9)</f>
        <v>3087453.402949675</v>
      </c>
      <c r="Q46" s="176">
        <f>(C46+I46)*ONSV_2020!D45/(DIST_GAS_UTI!G9+DIST_ALC_UTI!C9)</f>
        <v>40708.536084386098</v>
      </c>
      <c r="R46" s="176">
        <f>(D46+N46)*ONSV_2020!P45/(DIST_GAS_CAMIE!C9+DIST_DSL_CAMIE!C9)</f>
        <v>609842.46912232717</v>
      </c>
      <c r="S46" s="176">
        <f>(E46+K46)*ONSV_2020!U45/(DIST_GAS_CAMIOA!C9+DIST_DSL_CAMIOA!C9)</f>
        <v>195952.22773465182</v>
      </c>
      <c r="T46" s="176">
        <f>DIST_TOT!P46*COMB_CORR!R8*TAX!$D$24</f>
        <v>33847401.184277341</v>
      </c>
      <c r="U46" s="168">
        <f t="shared" si="12"/>
        <v>13536715802.609875</v>
      </c>
      <c r="W46" s="167">
        <f>(B46+C46+D46+I46+E46+P46+Q46+R46+S46+O46+N46+H46+T46)/(DEN!C42+DEN!F42+DEN!G42+DEN!L42)</f>
        <v>15154.788911615036</v>
      </c>
      <c r="X46" s="167">
        <f>SUM(F46:G46)/SUM(DEN!I42:J42)</f>
        <v>10036.901880938336</v>
      </c>
      <c r="Y46" s="167">
        <f>SUM(J46:K46)/SUM(DEN!D42:E42)</f>
        <v>36297.08435861762</v>
      </c>
      <c r="Z46" s="167">
        <f>SUM(L46:M46)/(DEN!H42+DEN!K42)</f>
        <v>75133.153919731471</v>
      </c>
      <c r="AB46" s="167">
        <f t="shared" si="13"/>
        <v>6501182166.1560221</v>
      </c>
      <c r="AC46" s="167">
        <f t="shared" si="14"/>
        <v>4662183748.4507809</v>
      </c>
      <c r="AD46" s="167">
        <f t="shared" si="15"/>
        <v>1149846277.8820598</v>
      </c>
      <c r="AE46" s="167">
        <f t="shared" si="16"/>
        <v>1136789700.2000947</v>
      </c>
      <c r="AG46" s="210">
        <f t="shared" si="17"/>
        <v>0.480262883623707</v>
      </c>
      <c r="AH46" s="210">
        <f t="shared" si="9"/>
        <v>0.34441025551795312</v>
      </c>
      <c r="AI46" s="210">
        <f t="shared" si="10"/>
        <v>8.4942780409142507E-2</v>
      </c>
      <c r="AJ46" s="210">
        <f t="shared" si="11"/>
        <v>8.3978249730331342E-2</v>
      </c>
    </row>
    <row r="47" spans="1:39">
      <c r="A47" s="73" t="s">
        <v>28</v>
      </c>
      <c r="B47" s="176">
        <f>TAX!$D$7*DIST_TOT!B47*COMB_CORR!C9</f>
        <v>9267001874.6102467</v>
      </c>
      <c r="C47" s="176">
        <f>TAX!$D$8*DIST_TOT!C47*COMB_CORR!C9</f>
        <v>225181766.31406617</v>
      </c>
      <c r="D47" s="176">
        <f>TAX!$D$9*DIST_TOT!D47*COMB_CORR!C9</f>
        <v>1348726796.5061495</v>
      </c>
      <c r="E47" s="176">
        <f>TAX!$D$10*DIST_TOT!E47*COMB_CORR!C9</f>
        <v>350654878.57549053</v>
      </c>
      <c r="F47" s="176">
        <f>TAX!D$11*DIST_TOT!F47*COMB_CORR!C9</f>
        <v>10487956917.704063</v>
      </c>
      <c r="G47" s="176">
        <f>TAX!$D$12*DIST_TOT!G47*COMB_CORR!C9</f>
        <v>2343728310.6528492</v>
      </c>
      <c r="H47" s="176">
        <f>DIST_TOT!H47*COMB_CORR!H9*TAX!$D$14</f>
        <v>434585002.15720171</v>
      </c>
      <c r="I47" s="176">
        <f>DIST_TOT!I47*COMB_CORR!H9*TAX!$D$15</f>
        <v>6107321.1746364478</v>
      </c>
      <c r="J47" s="176">
        <f>DIST_TOT!J47*COMB_CORR!M9*TAX!$D$17</f>
        <v>3780124446.2178807</v>
      </c>
      <c r="K47" s="176">
        <f>DIST_TOT!K47*COMB_CORR!M9*TAX!$D$18</f>
        <v>579896452.45082963</v>
      </c>
      <c r="L47" s="176">
        <f>DIST_TOT!L47*COMB_CORR!M9*TAX!$D$19</f>
        <v>846638979.42786527</v>
      </c>
      <c r="M47" s="176">
        <f>DIST_TOT!M47*COMB_CORR!M9*TAX!$D$20</f>
        <v>2345930933.9584446</v>
      </c>
      <c r="N47" s="176">
        <f>DIST_TOT!N47*COMB_CORR!M9*TAX!$D$21</f>
        <v>1644613467.5191891</v>
      </c>
      <c r="O47" s="176">
        <f>DIST_TOT!O47*COMB_CORR!M9*TAX!$D$22</f>
        <v>786359264.76957774</v>
      </c>
      <c r="P47" s="176">
        <f>(B47+H47)*ONSV_2020!K46/(DIST_GAS_AUT!G10+DIST_ALC_AUT!G10)</f>
        <v>4609726.6810535155</v>
      </c>
      <c r="Q47" s="176">
        <f>(C47+I47)*ONSV_2020!D46/(DIST_GAS_UTI!G10+DIST_ALC_UTI!C10)</f>
        <v>109592.54530946011</v>
      </c>
      <c r="R47" s="176">
        <f>(D47+N47)*ONSV_2020!P46/(DIST_GAS_CAMIE!C10+DIST_DSL_CAMIE!C10)</f>
        <v>1418362.7528857873</v>
      </c>
      <c r="S47" s="176">
        <f>(E47+K47)*ONSV_2020!U46/(DIST_GAS_CAMIOA!C10+DIST_DSL_CAMIOA!C10)</f>
        <v>448629.02556324535</v>
      </c>
      <c r="T47" s="176">
        <f>DIST_TOT!P47*COMB_CORR!R9*TAX!$D$24</f>
        <v>6007986.0955838738</v>
      </c>
      <c r="U47" s="168">
        <f t="shared" si="12"/>
        <v>34460100709.138878</v>
      </c>
      <c r="W47" s="167">
        <f>(B47+C47+D47+I47+E47+P47+Q47+R47+S47+O47+N47+H47+T47)/(DEN!C43+DEN!F43+DEN!G43+DEN!L43)</f>
        <v>16339.51780494133</v>
      </c>
      <c r="X47" s="167">
        <f>SUM(F47:G47)/SUM(DEN!I43:J43)</f>
        <v>11265.054147995217</v>
      </c>
      <c r="Y47" s="167">
        <f>SUM(J47:K47)/SUM(DEN!D43:E43)</f>
        <v>58682.093953737072</v>
      </c>
      <c r="Z47" s="167">
        <f>SUM(L47:M47)/(DEN!H43+DEN!K43)</f>
        <v>121469.0070915158</v>
      </c>
      <c r="AB47" s="167">
        <f t="shared" si="13"/>
        <v>9712204589.5440845</v>
      </c>
      <c r="AC47" s="167">
        <f t="shared" si="14"/>
        <v>14531066903.438553</v>
      </c>
      <c r="AD47" s="167">
        <f t="shared" si="15"/>
        <v>5206659878.0965757</v>
      </c>
      <c r="AE47" s="167">
        <f t="shared" si="16"/>
        <v>4776903666.2472115</v>
      </c>
      <c r="AG47" s="210">
        <f t="shared" si="17"/>
        <v>0.2818391237889909</v>
      </c>
      <c r="AH47" s="210">
        <f t="shared" si="9"/>
        <v>0.42167801615231176</v>
      </c>
      <c r="AI47" s="210">
        <f t="shared" si="10"/>
        <v>0.15109241618425567</v>
      </c>
      <c r="AJ47" s="210">
        <f t="shared" si="11"/>
        <v>0.13862129152107697</v>
      </c>
    </row>
    <row r="48" spans="1:39">
      <c r="A48" s="73" t="s">
        <v>19</v>
      </c>
      <c r="B48" s="176">
        <f>TAX!$D$7*DIST_TOT!B48*COMB_CORR!C10</f>
        <v>3174033094.2635665</v>
      </c>
      <c r="C48" s="176">
        <f>TAX!$D$8*DIST_TOT!C48*COMB_CORR!C10</f>
        <v>50915069.982397348</v>
      </c>
      <c r="D48" s="176">
        <f>TAX!$D$9*DIST_TOT!D48*COMB_CORR!C10</f>
        <v>633412644.9404515</v>
      </c>
      <c r="E48" s="176">
        <f>TAX!$D$10*DIST_TOT!E48*COMB_CORR!C10</f>
        <v>86137133.791719571</v>
      </c>
      <c r="F48" s="176">
        <f>TAX!D$11*DIST_TOT!F48*COMB_CORR!C10</f>
        <v>3351281525.4730253</v>
      </c>
      <c r="G48" s="176">
        <f>TAX!$D$12*DIST_TOT!G48*COMB_CORR!C10</f>
        <v>1056593689.6219175</v>
      </c>
      <c r="H48" s="176">
        <f>DIST_TOT!H48*COMB_CORR!H10*TAX!$D$14</f>
        <v>121448664.84342431</v>
      </c>
      <c r="I48" s="176">
        <f>DIST_TOT!I48*COMB_CORR!H10*TAX!$D$15</f>
        <v>1164683.7112968026</v>
      </c>
      <c r="J48" s="176">
        <f>DIST_TOT!J48*COMB_CORR!M10*TAX!$D$17</f>
        <v>1623023394.4777064</v>
      </c>
      <c r="K48" s="176">
        <f>DIST_TOT!K48*COMB_CORR!M10*TAX!$D$18</f>
        <v>386294951.99369866</v>
      </c>
      <c r="L48" s="176">
        <f>DIST_TOT!L48*COMB_CORR!M10*TAX!$D$19</f>
        <v>146271650.5943386</v>
      </c>
      <c r="M48" s="176">
        <f>DIST_TOT!M48*COMB_CORR!M10*TAX!$D$20</f>
        <v>698133995.61608493</v>
      </c>
      <c r="N48" s="176">
        <f>DIST_TOT!N48*COMB_CORR!M10*TAX!$D$21</f>
        <v>883631373.33904171</v>
      </c>
      <c r="O48" s="176">
        <f>DIST_TOT!O48*COMB_CORR!M10*TAX!$D$22</f>
        <v>221498011.81869107</v>
      </c>
      <c r="P48" s="176">
        <f>(B48+H48)*ONSV_2020!K47/(DIST_GAS_AUT!G11+DIST_ALC_AUT!G11)</f>
        <v>1315605.6999599859</v>
      </c>
      <c r="Q48" s="176">
        <f>(C48+I48)*ONSV_2020!D47/(DIST_GAS_UTI!G11+DIST_ALC_UTI!C11)</f>
        <v>20745.213662381953</v>
      </c>
      <c r="R48" s="176">
        <f>(D48+N48)*ONSV_2020!P47/(DIST_GAS_CAMIE!C11+DIST_DSL_CAMIE!C11)</f>
        <v>604253.33870787267</v>
      </c>
      <c r="S48" s="176">
        <f>(E48+K48)*ONSV_2020!U47/(DIST_GAS_CAMIOA!C11+DIST_DSL_CAMIOA!C11)</f>
        <v>191697.35970672779</v>
      </c>
      <c r="T48" s="176">
        <f>DIST_TOT!P48*COMB_CORR!R10*TAX!$D$24</f>
        <v>1245028.4439041279</v>
      </c>
      <c r="U48" s="168">
        <f t="shared" si="12"/>
        <v>12437217214.523304</v>
      </c>
      <c r="W48" s="167">
        <f>(B48+C48+D48+I48+E48+P48+Q48+R48+S48+O48+N48+H48+T48)/(DEN!C44+DEN!F44+DEN!G44+DEN!L44)</f>
        <v>12193.36008110627</v>
      </c>
      <c r="X48" s="167">
        <f>SUM(F48:G48)/SUM(DEN!I44:J44)</f>
        <v>8147.071398117957</v>
      </c>
      <c r="Y48" s="167">
        <f>SUM(J48:K48)/SUM(DEN!D44:E44)</f>
        <v>51280.360015093407</v>
      </c>
      <c r="Z48" s="167">
        <f>SUM(L48:M48)/(DEN!H44+DEN!K44)</f>
        <v>106147.78707862017</v>
      </c>
      <c r="AB48" s="167">
        <f t="shared" si="13"/>
        <v>3298042393.2508545</v>
      </c>
      <c r="AC48" s="167">
        <f t="shared" si="14"/>
        <v>5127424993.8271141</v>
      </c>
      <c r="AD48" s="167">
        <f t="shared" si="15"/>
        <v>2155589997.0657434</v>
      </c>
      <c r="AE48" s="167">
        <f t="shared" si="16"/>
        <v>1803263380.7738178</v>
      </c>
      <c r="AG48" s="210">
        <f t="shared" si="17"/>
        <v>0.26517526681126335</v>
      </c>
      <c r="AH48" s="210">
        <f t="shared" si="9"/>
        <v>0.41226464934934715</v>
      </c>
      <c r="AI48" s="210">
        <f t="shared" si="10"/>
        <v>0.17331770924999185</v>
      </c>
      <c r="AJ48" s="210">
        <f t="shared" si="11"/>
        <v>0.14498929701638516</v>
      </c>
    </row>
    <row r="49" spans="1:36">
      <c r="A49" s="73" t="s">
        <v>17</v>
      </c>
      <c r="B49" s="176">
        <f>TAX!$D$7*DIST_TOT!B49*COMB_CORR!C11</f>
        <v>1162624330.5165596</v>
      </c>
      <c r="C49" s="176">
        <f>TAX!$D$8*DIST_TOT!C49*COMB_CORR!C11</f>
        <v>21239919.6888614</v>
      </c>
      <c r="D49" s="176">
        <f>TAX!$D$9*DIST_TOT!D49*COMB_CORR!C11</f>
        <v>290266789.09309185</v>
      </c>
      <c r="E49" s="176">
        <f>TAX!$D$10*DIST_TOT!E49*COMB_CORR!C11</f>
        <v>51591071.681320854</v>
      </c>
      <c r="F49" s="176">
        <f>TAX!D$11*DIST_TOT!F49*COMB_CORR!C11</f>
        <v>914415857.13186038</v>
      </c>
      <c r="G49" s="176">
        <f>TAX!$D$12*DIST_TOT!G49*COMB_CORR!C11</f>
        <v>233191112.46119058</v>
      </c>
      <c r="H49" s="176">
        <f>DIST_TOT!H49*COMB_CORR!H11*TAX!$D$14</f>
        <v>15339274.469825484</v>
      </c>
      <c r="I49" s="176">
        <f>DIST_TOT!I49*COMB_CORR!H11*TAX!$D$15</f>
        <v>213740.10173664725</v>
      </c>
      <c r="J49" s="176">
        <f>DIST_TOT!J49*COMB_CORR!M11*TAX!$D$17</f>
        <v>657240106.29913652</v>
      </c>
      <c r="K49" s="176">
        <f>DIST_TOT!K49*COMB_CORR!M11*TAX!$D$18</f>
        <v>113011777.84087159</v>
      </c>
      <c r="L49" s="176">
        <f>DIST_TOT!L49*COMB_CORR!M11*TAX!$D$19</f>
        <v>181641703.63234147</v>
      </c>
      <c r="M49" s="176">
        <f>DIST_TOT!M49*COMB_CORR!M11*TAX!$D$20</f>
        <v>308518309.71659631</v>
      </c>
      <c r="N49" s="176">
        <f>DIST_TOT!N49*COMB_CORR!M11*TAX!$D$21</f>
        <v>481550602.10502404</v>
      </c>
      <c r="O49" s="176">
        <f>DIST_TOT!O49*COMB_CORR!M11*TAX!$D$22</f>
        <v>223558087.25543398</v>
      </c>
      <c r="P49" s="176">
        <f>(B49+H49)*ONSV_2020!K48/(DIST_GAS_AUT!G12+DIST_ALC_AUT!G12)</f>
        <v>486287.89155762969</v>
      </c>
      <c r="Q49" s="176">
        <f>(C49+I49)*ONSV_2020!D48/(DIST_GAS_UTI!G12+DIST_ALC_UTI!C12)</f>
        <v>8824.0114562142899</v>
      </c>
      <c r="R49" s="176">
        <f>(D49+N49)*ONSV_2020!P48/(DIST_GAS_CAMIE!C12+DIST_DSL_CAMIE!C12)</f>
        <v>317515.31802409713</v>
      </c>
      <c r="S49" s="176">
        <f>(E49+K49)*ONSV_2020!U48/(DIST_GAS_CAMIOA!C12+DIST_DSL_CAMIOA!C12)</f>
        <v>68175.640295077741</v>
      </c>
      <c r="T49" s="176">
        <f>DIST_TOT!P49*COMB_CORR!R11*TAX!$D$24</f>
        <v>781762.04617235949</v>
      </c>
      <c r="U49" s="168">
        <f t="shared" si="12"/>
        <v>4656065246.9013557</v>
      </c>
      <c r="W49" s="167">
        <f>(B49+C49+D49+I49+E49+P49+Q49+R49+S49+O49+N49+H49+T49)/(DEN!C45+DEN!F45+DEN!G45+DEN!L45)</f>
        <v>19259.0093107795</v>
      </c>
      <c r="X49" s="167">
        <f>SUM(F49:G49)/SUM(DEN!I45:J45)</f>
        <v>11080.068063346505</v>
      </c>
      <c r="Y49" s="167">
        <f>SUM(J49:K49)/SUM(DEN!D45:E45)</f>
        <v>119715.86635685548</v>
      </c>
      <c r="Z49" s="167">
        <f>SUM(L49:M49)/(DEN!H45+DEN!K45)</f>
        <v>247805.87125831028</v>
      </c>
      <c r="AB49" s="167">
        <f t="shared" si="13"/>
        <v>1179231654.9241152</v>
      </c>
      <c r="AC49" s="167">
        <f t="shared" si="14"/>
        <v>1489464830.3674636</v>
      </c>
      <c r="AD49" s="167">
        <f t="shared" si="15"/>
        <v>951893587.7723496</v>
      </c>
      <c r="AE49" s="167">
        <f t="shared" si="16"/>
        <v>1013626999.0770543</v>
      </c>
      <c r="AG49" s="210">
        <f t="shared" si="17"/>
        <v>0.25326785437744931</v>
      </c>
      <c r="AH49" s="210">
        <f t="shared" si="9"/>
        <v>0.31989775730885922</v>
      </c>
      <c r="AI49" s="210">
        <f t="shared" si="10"/>
        <v>0.20444163414716782</v>
      </c>
      <c r="AJ49" s="210">
        <f t="shared" si="11"/>
        <v>0.21770034252669251</v>
      </c>
    </row>
    <row r="50" spans="1:36">
      <c r="A50" s="73" t="s">
        <v>29</v>
      </c>
      <c r="B50" s="176">
        <f>TAX!$D$7*DIST_TOT!B50*COMB_CORR!C12</f>
        <v>2755308382.2720041</v>
      </c>
      <c r="C50" s="176">
        <f>TAX!$D$8*DIST_TOT!C50*COMB_CORR!C12</f>
        <v>57558112.782167785</v>
      </c>
      <c r="D50" s="176">
        <f>TAX!$D$9*DIST_TOT!D50*COMB_CORR!C12</f>
        <v>486321543.94426757</v>
      </c>
      <c r="E50" s="176">
        <f>TAX!$D$10*DIST_TOT!E50*COMB_CORR!C12</f>
        <v>80283887.395962521</v>
      </c>
      <c r="F50" s="176">
        <f>TAX!D$11*DIST_TOT!F50*COMB_CORR!C12</f>
        <v>2312682784.4609957</v>
      </c>
      <c r="G50" s="176">
        <f>TAX!$D$12*DIST_TOT!G50*COMB_CORR!C12</f>
        <v>956061750.09899676</v>
      </c>
      <c r="H50" s="176">
        <f>DIST_TOT!H50*COMB_CORR!H12*TAX!$D$14</f>
        <v>378590851.46785444</v>
      </c>
      <c r="I50" s="176">
        <f>DIST_TOT!I50*COMB_CORR!H12*TAX!$D$15</f>
        <v>4034182.0899671554</v>
      </c>
      <c r="J50" s="176">
        <f>DIST_TOT!J50*COMB_CORR!M12*TAX!$D$17</f>
        <v>1639460386.3007829</v>
      </c>
      <c r="K50" s="176">
        <f>DIST_TOT!K50*COMB_CORR!M12*TAX!$D$18</f>
        <v>439843068.37126207</v>
      </c>
      <c r="L50" s="176">
        <f>DIST_TOT!L50*COMB_CORR!M12*TAX!$D$19</f>
        <v>246442895.67609182</v>
      </c>
      <c r="M50" s="176">
        <f>DIST_TOT!M50*COMB_CORR!M12*TAX!$D$20</f>
        <v>845305027.93204939</v>
      </c>
      <c r="N50" s="176">
        <f>DIST_TOT!N50*COMB_CORR!M12*TAX!$D$21</f>
        <v>912398716.53010881</v>
      </c>
      <c r="O50" s="176">
        <f>DIST_TOT!O50*COMB_CORR!M12*TAX!$D$22</f>
        <v>390273229.93431199</v>
      </c>
      <c r="P50" s="176">
        <f>(B50+H50)*ONSV_2020!K49/(DIST_GAS_AUT!G13+DIST_ALC_AUT!G13)</f>
        <v>1251826.5439210965</v>
      </c>
      <c r="Q50" s="176">
        <f>(C50+I50)*ONSV_2020!D49/(DIST_GAS_UTI!G13+DIST_ALC_UTI!C13)</f>
        <v>24512.693540928467</v>
      </c>
      <c r="R50" s="176">
        <f>(D50+N50)*ONSV_2020!P49/(DIST_GAS_CAMIE!C13+DIST_DSL_CAMIE!C13)</f>
        <v>556711.45007078256</v>
      </c>
      <c r="S50" s="176">
        <f>(E50+K50)*ONSV_2020!U49/(DIST_GAS_CAMIOA!C13+DIST_DSL_CAMIOA!C13)</f>
        <v>211671.31053085488</v>
      </c>
      <c r="T50" s="176">
        <f>DIST_TOT!P50*COMB_CORR!R12*TAX!$D$24</f>
        <v>4285214.1790188588</v>
      </c>
      <c r="U50" s="168">
        <f t="shared" si="12"/>
        <v>11510894755.433907</v>
      </c>
      <c r="W50" s="167">
        <f>(B50+C50+D50+I50+E50+P50+Q50+R50+S50+O50+N50+H50+T50)/(DEN!C46+DEN!F46+DEN!G46+DEN!L46)</f>
        <v>16012.411959007404</v>
      </c>
      <c r="X50" s="167">
        <f>SUM(F50:G50)/SUM(DEN!I46:J46)</f>
        <v>9514.4723102850839</v>
      </c>
      <c r="Y50" s="167">
        <f>SUM(J50:K50)/SUM(DEN!D46:E46)</f>
        <v>71206.583838637205</v>
      </c>
      <c r="Z50" s="167">
        <f>SUM(L50:M50)/(DEN!H46+DEN!K46)</f>
        <v>147394.07636129894</v>
      </c>
      <c r="AB50" s="167">
        <f t="shared" si="13"/>
        <v>3139436274.4627986</v>
      </c>
      <c r="AC50" s="167">
        <f t="shared" si="14"/>
        <v>3835349965.9002223</v>
      </c>
      <c r="AD50" s="167">
        <f t="shared" si="15"/>
        <v>2325746350.3481369</v>
      </c>
      <c r="AE50" s="167">
        <f t="shared" si="16"/>
        <v>2147976974.3964701</v>
      </c>
      <c r="AG50" s="210">
        <f t="shared" si="17"/>
        <v>0.27273607666170141</v>
      </c>
      <c r="AH50" s="210">
        <f t="shared" si="9"/>
        <v>0.3331930355882789</v>
      </c>
      <c r="AI50" s="210">
        <f t="shared" si="10"/>
        <v>0.20204739942133779</v>
      </c>
      <c r="AJ50" s="210">
        <f t="shared" si="11"/>
        <v>0.18660382359785563</v>
      </c>
    </row>
    <row r="51" spans="1:36">
      <c r="A51" s="75" t="s">
        <v>39</v>
      </c>
      <c r="B51" s="138">
        <f>TAX!$D$7*DIST_TOT!B51*COMB_CORR!C13</f>
        <v>68061007044.558525</v>
      </c>
      <c r="C51" s="138">
        <f>TAX!$D$8*DIST_TOT!C51*COMB_CORR!C13</f>
        <v>1704136336.1646502</v>
      </c>
      <c r="D51" s="138">
        <f>TAX!$D$9*DIST_TOT!D51*COMB_CORR!C13</f>
        <v>8754231461.2647076</v>
      </c>
      <c r="E51" s="138">
        <f>TAX!$D$10*DIST_TOT!E51*COMB_CORR!C13</f>
        <v>2964124463.1275444</v>
      </c>
      <c r="F51" s="138">
        <f>TAX!D$11*DIST_TOT!F51*COMB_CORR!C13</f>
        <v>54236805698.23999</v>
      </c>
      <c r="G51" s="138">
        <f>TAX!$D$12*DIST_TOT!G51*COMB_CORR!C13</f>
        <v>7947932729.7573767</v>
      </c>
      <c r="H51" s="138">
        <f>DIST_TOT!H51*COMB_CORR!H13*TAX!$D$14</f>
        <v>13278410563.277758</v>
      </c>
      <c r="I51" s="138">
        <f>DIST_TOT!I51*COMB_CORR!H13*TAX!$D$15</f>
        <v>147860209.41067621</v>
      </c>
      <c r="J51" s="138">
        <f>DIST_TOT!J51*COMB_CORR!M13*TAX!$D$17</f>
        <v>11873140799.317766</v>
      </c>
      <c r="K51" s="138">
        <f>DIST_TOT!K51*COMB_CORR!M13*TAX!$D$18</f>
        <v>1656146475.9878671</v>
      </c>
      <c r="L51" s="138">
        <f>DIST_TOT!L51*COMB_CORR!M13*TAX!$D$19</f>
        <v>4818715778.6321535</v>
      </c>
      <c r="M51" s="138">
        <f>DIST_TOT!M51*COMB_CORR!M13*TAX!$D$20</f>
        <v>6707800024.6682405</v>
      </c>
      <c r="N51" s="138">
        <f>DIST_TOT!N51*COMB_CORR!M13*TAX!$D$21</f>
        <v>4515288421.8334732</v>
      </c>
      <c r="O51" s="138">
        <f>DIST_TOT!O51*COMB_CORR!M13*TAX!$D$22</f>
        <v>1344616215.2723298</v>
      </c>
      <c r="P51" s="138">
        <f>(B51+H51)*ONSV_2020!K50/(DIST_GAS_AUT!G14+DIST_ALC_AUT!G14)</f>
        <v>41350186.87963257</v>
      </c>
      <c r="Q51" s="138">
        <f>(C51+I51)*ONSV_2020!D50/(DIST_GAS_UTI!G14+DIST_ALC_UTI!C14)</f>
        <v>864647.5230268077</v>
      </c>
      <c r="R51" s="138">
        <f>(D51+N51)*ONSV_2020!P50/(DIST_GAS_CAMIE!C14+DIST_DSL_CAMIE!C14)</f>
        <v>6525808.6744312765</v>
      </c>
      <c r="S51" s="138">
        <f>(E51+K51)*ONSV_2020!U50/(DIST_GAS_CAMIOA!C14+DIST_DSL_CAMIOA!C14)</f>
        <v>2308724.2838700372</v>
      </c>
      <c r="T51" s="138">
        <f>DIST_TOT!P51*COMB_CORR!R13*TAX!$D$24</f>
        <v>4438063136.1204853</v>
      </c>
      <c r="U51" s="168">
        <f t="shared" si="12"/>
        <v>192499328724.99454</v>
      </c>
      <c r="W51" s="167">
        <f>(B51+C51+D51+I51+E51+P51+Q51+R51+S51+O51+N51+H51+T51)/(DEN!C47+DEN!F47+DEN!G47+DEN!L47)</f>
        <v>11523.374263538984</v>
      </c>
      <c r="X51" s="167">
        <f>SUM(F51:G51)/SUM(DEN!I47:J47)</f>
        <v>7812.5260286291768</v>
      </c>
      <c r="Y51" s="167">
        <f>SUM(J51:K51)/SUM(DEN!D47:E47)</f>
        <v>24769.251693580405</v>
      </c>
      <c r="Z51" s="167">
        <f>SUM(L51:M51)/(DEN!H47+DEN!K47)</f>
        <v>51271.115376199959</v>
      </c>
      <c r="AB51" s="167">
        <f t="shared" si="13"/>
        <v>85818830930.836395</v>
      </c>
      <c r="AC51" s="167">
        <f t="shared" si="14"/>
        <v>73903094352.389618</v>
      </c>
      <c r="AD51" s="167">
        <f t="shared" si="15"/>
        <v>18348003053.937786</v>
      </c>
      <c r="AE51" s="167">
        <f t="shared" si="16"/>
        <v>12567704661.774042</v>
      </c>
      <c r="AG51" s="210">
        <f t="shared" si="17"/>
        <v>0.44581366334756206</v>
      </c>
      <c r="AH51" s="210">
        <f t="shared" si="9"/>
        <v>0.38391351721526223</v>
      </c>
      <c r="AI51" s="210">
        <f t="shared" si="10"/>
        <v>9.5314633954645275E-2</v>
      </c>
      <c r="AJ51" s="210">
        <f t="shared" si="11"/>
        <v>6.528700512887671E-2</v>
      </c>
    </row>
    <row r="52" spans="1:36">
      <c r="A52" s="73" t="s">
        <v>35</v>
      </c>
      <c r="B52" s="176">
        <f>TAX!$D$7*DIST_TOT!B52*COMB_CORR!C14</f>
        <v>3733260372.4296994</v>
      </c>
      <c r="C52" s="176">
        <f>TAX!$D$8*DIST_TOT!C52*COMB_CORR!C14</f>
        <v>80489566.947652042</v>
      </c>
      <c r="D52" s="176">
        <f>TAX!$D$9*DIST_TOT!D52*COMB_CORR!C14</f>
        <v>448376679.88958931</v>
      </c>
      <c r="E52" s="176">
        <f>TAX!$D$10*DIST_TOT!E52*COMB_CORR!C14</f>
        <v>175927150.96661586</v>
      </c>
      <c r="F52" s="176">
        <f>TAX!D$11*DIST_TOT!F52*COMB_CORR!C14</f>
        <v>2638753153.1496744</v>
      </c>
      <c r="G52" s="176">
        <f>TAX!$D$12*DIST_TOT!G52*COMB_CORR!C14</f>
        <v>368901390.19396639</v>
      </c>
      <c r="H52" s="176">
        <f>DIST_TOT!H52*COMB_CORR!H14*TAX!$D$14</f>
        <v>644503442.33241034</v>
      </c>
      <c r="I52" s="176">
        <f>DIST_TOT!I52*COMB_CORR!H14*TAX!$D$15</f>
        <v>5755499.4978490705</v>
      </c>
      <c r="J52" s="176">
        <f>DIST_TOT!J52*COMB_CORR!M14*TAX!$D$17</f>
        <v>262606207.85795736</v>
      </c>
      <c r="K52" s="176">
        <f>DIST_TOT!K52*COMB_CORR!M14*TAX!$D$18</f>
        <v>31327722.154392038</v>
      </c>
      <c r="L52" s="176">
        <f>DIST_TOT!L52*COMB_CORR!M14*TAX!$D$19</f>
        <v>170337755.924494</v>
      </c>
      <c r="M52" s="176">
        <f>DIST_TOT!M52*COMB_CORR!M14*TAX!$D$20</f>
        <v>203994272.07025632</v>
      </c>
      <c r="N52" s="176">
        <f>DIST_TOT!N52*COMB_CORR!M14*TAX!$D$21</f>
        <v>89979915.227523819</v>
      </c>
      <c r="O52" s="176">
        <f>DIST_TOT!O52*COMB_CORR!M14*TAX!$D$22</f>
        <v>16601426.784272801</v>
      </c>
      <c r="P52" s="176">
        <f>(B52+H52)*ONSV_2020!K51/(DIST_GAS_AUT!G15+DIST_ALC_AUT!G15)</f>
        <v>1364801.0765578912</v>
      </c>
      <c r="Q52" s="176">
        <f>(C52+I52)*ONSV_2020!D51/(DIST_GAS_UTI!G15+DIST_ALC_UTI!C15)</f>
        <v>25203.142915570043</v>
      </c>
      <c r="R52" s="176">
        <f>(D52+N52)*ONSV_2020!P51/(DIST_GAS_CAMIE!C15+DIST_DSL_CAMIE!C15)</f>
        <v>157329.77217761052</v>
      </c>
      <c r="S52" s="176">
        <f>(E52+K52)*ONSV_2020!U51/(DIST_GAS_CAMIOA!C15+DIST_DSL_CAMIOA!C15)</f>
        <v>61443.842597313742</v>
      </c>
      <c r="T52" s="176">
        <f>DIST_TOT!P52*COMB_CORR!R14*TAX!$D$24</f>
        <v>334840266.03556484</v>
      </c>
      <c r="U52" s="168">
        <f t="shared" si="12"/>
        <v>9207263599.2961674</v>
      </c>
      <c r="W52" s="167">
        <f>(B52+C52+D52+I52+E52+P52+Q52+R52+S52+O52+N52+H52+T52)/(DEN!C48+DEN!F48+DEN!G48+DEN!L48)</f>
        <v>11795.694226514941</v>
      </c>
      <c r="X52" s="167">
        <f>SUM(F52:G52)/SUM(DEN!I48:J48)</f>
        <v>8430.6828666034307</v>
      </c>
      <c r="Y52" s="167">
        <f>SUM(J52:K52)/SUM(DEN!D48:E48)</f>
        <v>11680.731601190169</v>
      </c>
      <c r="Z52" s="167">
        <f>SUM(L52:M52)/(DEN!H48+DEN!K48)</f>
        <v>24178.531713909721</v>
      </c>
      <c r="AB52" s="167">
        <f t="shared" si="13"/>
        <v>4713968881.8742323</v>
      </c>
      <c r="AC52" s="167">
        <f t="shared" si="14"/>
        <v>3631958374.1998458</v>
      </c>
      <c r="AD52" s="167">
        <f t="shared" si="15"/>
        <v>464271685.9368434</v>
      </c>
      <c r="AE52" s="167">
        <f t="shared" si="16"/>
        <v>310575614.08205295</v>
      </c>
      <c r="AG52" s="210">
        <f t="shared" si="17"/>
        <v>0.51198369972100977</v>
      </c>
      <c r="AH52" s="210">
        <f t="shared" si="9"/>
        <v>0.39446664419138433</v>
      </c>
      <c r="AI52" s="210">
        <f t="shared" si="10"/>
        <v>5.0424502451774468E-2</v>
      </c>
      <c r="AJ52" s="210">
        <f t="shared" si="11"/>
        <v>3.3731587103229488E-2</v>
      </c>
    </row>
    <row r="53" spans="1:36">
      <c r="A53" s="73" t="s">
        <v>31</v>
      </c>
      <c r="B53" s="176">
        <f>TAX!$D$7*DIST_TOT!B53*COMB_CORR!C15</f>
        <v>17255186249.186718</v>
      </c>
      <c r="C53" s="176">
        <f>TAX!$D$8*DIST_TOT!C53*COMB_CORR!C15</f>
        <v>346883972.96353942</v>
      </c>
      <c r="D53" s="176">
        <f>TAX!$D$9*DIST_TOT!D53*COMB_CORR!C15</f>
        <v>2760224874.478857</v>
      </c>
      <c r="E53" s="176">
        <f>TAX!$D$10*DIST_TOT!E53*COMB_CORR!C15</f>
        <v>900005195.51050103</v>
      </c>
      <c r="F53" s="176">
        <f>TAX!D$11*DIST_TOT!F53*COMB_CORR!C15</f>
        <v>9996939749.8297882</v>
      </c>
      <c r="G53" s="176">
        <f>TAX!$D$12*DIST_TOT!G53*COMB_CORR!C15</f>
        <v>1550553426.6401615</v>
      </c>
      <c r="H53" s="176">
        <f>DIST_TOT!H53*COMB_CORR!H15*TAX!$D$14</f>
        <v>4906468297.5408916</v>
      </c>
      <c r="I53" s="176">
        <f>DIST_TOT!I53*COMB_CORR!H15*TAX!$D$15</f>
        <v>44070476.275315821</v>
      </c>
      <c r="J53" s="176">
        <f>DIST_TOT!J53*COMB_CORR!M15*TAX!$D$17</f>
        <v>3506821856.6929183</v>
      </c>
      <c r="K53" s="176">
        <f>DIST_TOT!K53*COMB_CORR!M15*TAX!$D$18</f>
        <v>668494659.00997496</v>
      </c>
      <c r="L53" s="176">
        <f>DIST_TOT!L53*COMB_CORR!M15*TAX!$D$19</f>
        <v>1800750393.2359302</v>
      </c>
      <c r="M53" s="176">
        <f>DIST_TOT!M53*COMB_CORR!M15*TAX!$D$20</f>
        <v>2468796291.8198175</v>
      </c>
      <c r="N53" s="176">
        <f>DIST_TOT!N53*COMB_CORR!M15*TAX!$D$21</f>
        <v>1226231051.5014176</v>
      </c>
      <c r="O53" s="176">
        <f>DIST_TOT!O53*COMB_CORR!M15*TAX!$D$22</f>
        <v>498444258.07814217</v>
      </c>
      <c r="P53" s="176">
        <f>(B53+H53)*ONSV_2020!K52/(DIST_GAS_AUT!G16+DIST_ALC_AUT!G16)</f>
        <v>12031658.714218635</v>
      </c>
      <c r="Q53" s="176">
        <f>(C53+I53)*ONSV_2020!D52/(DIST_GAS_UTI!G16+DIST_ALC_UTI!C16)</f>
        <v>205115.98310679756</v>
      </c>
      <c r="R53" s="176">
        <f>(D53+N53)*ONSV_2020!P52/(DIST_GAS_CAMIE!C16+DIST_DSL_CAMIE!C16)</f>
        <v>2091502.7134091635</v>
      </c>
      <c r="S53" s="176">
        <f>(E53+K53)*ONSV_2020!U52/(DIST_GAS_CAMIOA!C16+DIST_DSL_CAMIOA!C16)</f>
        <v>831659.66183579131</v>
      </c>
      <c r="T53" s="176">
        <f>DIST_TOT!P53*COMB_CORR!R15*TAX!$D$24</f>
        <v>897622076.83008897</v>
      </c>
      <c r="U53" s="168">
        <f t="shared" si="12"/>
        <v>48842652766.666626</v>
      </c>
      <c r="W53" s="167">
        <f>(B53+C53+D53+I53+E53+P53+Q53+R53+S53+O53+N53+H53+T53)/(DEN!C49+DEN!F49+DEN!G49+DEN!L49)</f>
        <v>11619.400046170247</v>
      </c>
      <c r="X53" s="167">
        <f>SUM(F53:G53)/SUM(DEN!I49:J49)</f>
        <v>7311.4136483199727</v>
      </c>
      <c r="Y53" s="167">
        <f>SUM(J53:K53)/SUM(DEN!D49:E49)</f>
        <v>28389.801631204609</v>
      </c>
      <c r="Z53" s="167">
        <f>SUM(L53:M53)/(DEN!H49+DEN!K49)</f>
        <v>58765.473133698739</v>
      </c>
      <c r="AB53" s="167">
        <f t="shared" si="13"/>
        <v>23071308282.271915</v>
      </c>
      <c r="AC53" s="167">
        <f t="shared" si="14"/>
        <v>15207723246.459307</v>
      </c>
      <c r="AD53" s="167">
        <f t="shared" si="15"/>
        <v>5976066908.9388237</v>
      </c>
      <c r="AE53" s="167">
        <f t="shared" si="16"/>
        <v>4193471601.3993773</v>
      </c>
      <c r="AG53" s="210">
        <f t="shared" si="17"/>
        <v>0.47235985302619071</v>
      </c>
      <c r="AH53" s="210">
        <f t="shared" si="9"/>
        <v>0.31136153310735076</v>
      </c>
      <c r="AI53" s="210">
        <f t="shared" si="10"/>
        <v>0.12235344663787952</v>
      </c>
      <c r="AJ53" s="210">
        <f t="shared" si="11"/>
        <v>8.5856753551708659E-2</v>
      </c>
    </row>
    <row r="54" spans="1:36">
      <c r="A54" s="73" t="s">
        <v>27</v>
      </c>
      <c r="B54" s="176">
        <f>TAX!$D$7*DIST_TOT!B54*COMB_CORR!C16</f>
        <v>10818293668.529062</v>
      </c>
      <c r="C54" s="176">
        <f>TAX!$D$8*DIST_TOT!C54*COMB_CORR!C16</f>
        <v>373214545.79850096</v>
      </c>
      <c r="D54" s="176">
        <f>TAX!$D$9*DIST_TOT!D54*COMB_CORR!C16</f>
        <v>1101410347.133553</v>
      </c>
      <c r="E54" s="176">
        <f>TAX!$D$10*DIST_TOT!E54*COMB_CORR!C16</f>
        <v>345570365.61896271</v>
      </c>
      <c r="F54" s="176">
        <f>TAX!D$11*DIST_TOT!F54*COMB_CORR!C16</f>
        <v>10754061056.766796</v>
      </c>
      <c r="G54" s="176">
        <f>TAX!$D$12*DIST_TOT!G54*COMB_CORR!C16</f>
        <v>1338160085.3469944</v>
      </c>
      <c r="H54" s="176">
        <f>DIST_TOT!H54*COMB_CORR!H16*TAX!$D$14</f>
        <v>1424011981.3940287</v>
      </c>
      <c r="I54" s="176">
        <f>DIST_TOT!I54*COMB_CORR!H16*TAX!$D$15</f>
        <v>23569575.528375309</v>
      </c>
      <c r="J54" s="176">
        <f>DIST_TOT!J54*COMB_CORR!M16*TAX!$D$17</f>
        <v>1431114462.0994883</v>
      </c>
      <c r="K54" s="176">
        <f>DIST_TOT!K54*COMB_CORR!M16*TAX!$D$18</f>
        <v>181234236.8395277</v>
      </c>
      <c r="L54" s="176">
        <f>DIST_TOT!L54*COMB_CORR!M16*TAX!$D$19</f>
        <v>503241546.67546368</v>
      </c>
      <c r="M54" s="176">
        <f>DIST_TOT!M54*COMB_CORR!M16*TAX!$D$20</f>
        <v>720640957.26768208</v>
      </c>
      <c r="N54" s="176">
        <f>DIST_TOT!N54*COMB_CORR!M16*TAX!$D$21</f>
        <v>683325337.96802735</v>
      </c>
      <c r="O54" s="176">
        <f>DIST_TOT!O54*COMB_CORR!M16*TAX!$D$22</f>
        <v>140231852.02584767</v>
      </c>
      <c r="P54" s="176">
        <f>(B54+H54)*ONSV_2020!K53/(DIST_GAS_AUT!G17+DIST_ALC_AUT!G17)</f>
        <v>5216761.8850151971</v>
      </c>
      <c r="Q54" s="176">
        <f>(C54+I54)*ONSV_2020!D53/(DIST_GAS_UTI!G17+DIST_ALC_UTI!C17)</f>
        <v>161199.96107642609</v>
      </c>
      <c r="R54" s="176">
        <f>(D54+N54)*ONSV_2020!P53/(DIST_GAS_CAMIE!C17+DIST_DSL_CAMIE!C17)</f>
        <v>725070.76835170668</v>
      </c>
      <c r="S54" s="176">
        <f>(E54+K54)*ONSV_2020!U53/(DIST_GAS_CAMIOA!C17+DIST_DSL_CAMIOA!C17)</f>
        <v>216841.69868465833</v>
      </c>
      <c r="T54" s="176">
        <f>DIST_TOT!P54*COMB_CORR!R16*TAX!$D$24</f>
        <v>788464931.86454105</v>
      </c>
      <c r="U54" s="168">
        <f t="shared" si="12"/>
        <v>30632864825.169975</v>
      </c>
      <c r="W54" s="167">
        <f>(B54+C54+D54+I54+E54+P54+Q54+R54+S54+O54+N54+H54+T54)/(DEN!C50+DEN!F50+DEN!G50+DEN!L50)</f>
        <v>10386.852801561708</v>
      </c>
      <c r="X54" s="167">
        <f>SUM(F54:G54)/SUM(DEN!I50:J50)</f>
        <v>7449.6600474705629</v>
      </c>
      <c r="Y54" s="167">
        <f>SUM(J54:K54)/SUM(DEN!D50:E50)</f>
        <v>18872.668628504394</v>
      </c>
      <c r="Z54" s="167">
        <f>SUM(L54:M54)/(DEN!H50+DEN!K50)</f>
        <v>39065.482586202743</v>
      </c>
      <c r="AB54" s="167">
        <f t="shared" si="13"/>
        <v>13035987343.672646</v>
      </c>
      <c r="AC54" s="167">
        <f t="shared" si="14"/>
        <v>13539201854.866306</v>
      </c>
      <c r="AD54" s="167">
        <f t="shared" si="15"/>
        <v>2115590245.6144795</v>
      </c>
      <c r="AE54" s="167">
        <f t="shared" si="16"/>
        <v>1544198147.2615571</v>
      </c>
      <c r="AG54" s="210">
        <f t="shared" si="17"/>
        <v>0.42555560565662215</v>
      </c>
      <c r="AH54" s="210">
        <f t="shared" si="9"/>
        <v>0.44198288120089924</v>
      </c>
      <c r="AI54" s="210">
        <f t="shared" si="10"/>
        <v>6.9062761765467384E-2</v>
      </c>
      <c r="AJ54" s="210">
        <f t="shared" si="11"/>
        <v>5.0409850860332929E-2</v>
      </c>
    </row>
    <row r="55" spans="1:36">
      <c r="A55" s="73" t="s">
        <v>33</v>
      </c>
      <c r="B55" s="176">
        <f>TAX!$D$7*DIST_TOT!B55*COMB_CORR!C17</f>
        <v>6512167272.6478233</v>
      </c>
      <c r="C55" s="176">
        <f>TAX!$D$8*DIST_TOT!C55*COMB_CORR!C17</f>
        <v>168407927.41887596</v>
      </c>
      <c r="D55" s="176">
        <f>TAX!$D$9*DIST_TOT!D55*COMB_CORR!C17</f>
        <v>1060784655.6886029</v>
      </c>
      <c r="E55" s="176">
        <f>TAX!$D$10*DIST_TOT!E55*COMB_CORR!C17</f>
        <v>208927178.54607755</v>
      </c>
      <c r="F55" s="176">
        <f>TAX!D$11*DIST_TOT!F55*COMB_CORR!C17</f>
        <v>9797762264.1812458</v>
      </c>
      <c r="G55" s="176">
        <f>TAX!$D$12*DIST_TOT!G55*COMB_CORR!C17</f>
        <v>1865066544.9579153</v>
      </c>
      <c r="H55" s="176">
        <f>DIST_TOT!H55*COMB_CORR!H17*TAX!$D$14</f>
        <v>384998321.69306093</v>
      </c>
      <c r="I55" s="176">
        <f>DIST_TOT!I55*COMB_CORR!H17*TAX!$D$15</f>
        <v>6319096.9128625616</v>
      </c>
      <c r="J55" s="176">
        <f>DIST_TOT!J55*COMB_CORR!M17*TAX!$D$17</f>
        <v>2188740399.1738791</v>
      </c>
      <c r="K55" s="176">
        <f>DIST_TOT!K55*COMB_CORR!M17*TAX!$D$18</f>
        <v>283900509.7387982</v>
      </c>
      <c r="L55" s="176">
        <f>DIST_TOT!L55*COMB_CORR!M17*TAX!$D$19</f>
        <v>559175573.00372088</v>
      </c>
      <c r="M55" s="176">
        <f>DIST_TOT!M55*COMB_CORR!M17*TAX!$D$20</f>
        <v>1029534725.1074146</v>
      </c>
      <c r="N55" s="176">
        <f>DIST_TOT!N55*COMB_CORR!M17*TAX!$D$21</f>
        <v>1101692304.2247975</v>
      </c>
      <c r="O55" s="176">
        <f>DIST_TOT!O55*COMB_CORR!M17*TAX!$D$22</f>
        <v>279383129.38705575</v>
      </c>
      <c r="P55" s="176">
        <f>(B55+H55)*ONSV_2020!K54/(DIST_GAS_AUT!G18+DIST_ALC_AUT!G18)</f>
        <v>4561345.7176443394</v>
      </c>
      <c r="Q55" s="176">
        <f>(C55+I55)*ONSV_2020!D54/(DIST_GAS_UTI!G18+DIST_ALC_UTI!C18)</f>
        <v>115261.99165681253</v>
      </c>
      <c r="R55" s="176">
        <f>(D55+N55)*ONSV_2020!P54/(DIST_GAS_CAMIE!C18+DIST_DSL_CAMIE!C18)</f>
        <v>1426457.4006621977</v>
      </c>
      <c r="S55" s="176">
        <f>(E55+K55)*ONSV_2020!U54/(DIST_GAS_CAMIOA!C18+DIST_DSL_CAMIOA!C18)</f>
        <v>329046.6892105054</v>
      </c>
      <c r="T55" s="176">
        <f>DIST_TOT!P55*COMB_CORR!R17*TAX!$D$24</f>
        <v>4372076.628593565</v>
      </c>
      <c r="U55" s="168">
        <f t="shared" si="12"/>
        <v>25457664091.109894</v>
      </c>
      <c r="W55" s="167">
        <f>(B55+C55+D55+I55+E55+P55+Q55+R55+S55+O55+N55+H55+T55)/(DEN!C51+DEN!F51+DEN!G51+DEN!L51)</f>
        <v>15424.023191054615</v>
      </c>
      <c r="X55" s="167">
        <f>SUM(F55:G55)/SUM(DEN!I51:J51)</f>
        <v>10854.959316935548</v>
      </c>
      <c r="Y55" s="167">
        <f>SUM(J55:K55)/SUM(DEN!D51:E51)</f>
        <v>50778.127300804546</v>
      </c>
      <c r="Z55" s="167">
        <f>SUM(L55:M55)/(DEN!H51+DEN!K51)</f>
        <v>105108.19041423325</v>
      </c>
      <c r="AB55" s="167">
        <f t="shared" si="13"/>
        <v>6906099016.6871223</v>
      </c>
      <c r="AC55" s="167">
        <f t="shared" si="14"/>
        <v>12932540643.37384</v>
      </c>
      <c r="AD55" s="167">
        <f t="shared" si="15"/>
        <v>3031816481.916398</v>
      </c>
      <c r="AE55" s="167">
        <f t="shared" si="16"/>
        <v>2410610158.7192678</v>
      </c>
      <c r="AG55" s="210">
        <f t="shared" si="17"/>
        <v>0.27127779642197458</v>
      </c>
      <c r="AH55" s="210">
        <f t="shared" si="9"/>
        <v>0.50800185740097148</v>
      </c>
      <c r="AI55" s="210">
        <f t="shared" si="10"/>
        <v>0.11909248511826907</v>
      </c>
      <c r="AJ55" s="210">
        <f t="shared" si="11"/>
        <v>9.4690940617803199E-2</v>
      </c>
    </row>
    <row r="56" spans="1:36">
      <c r="A56" s="73" t="s">
        <v>34</v>
      </c>
      <c r="B56" s="176">
        <f>TAX!$D$7*DIST_TOT!B56*COMB_CORR!C18</f>
        <v>5514730733.9633112</v>
      </c>
      <c r="C56" s="176">
        <f>TAX!$D$8*DIST_TOT!C56*COMB_CORR!C18</f>
        <v>144715801.0895856</v>
      </c>
      <c r="D56" s="176">
        <f>TAX!$D$9*DIST_TOT!D56*COMB_CORR!C18</f>
        <v>600218706.98529994</v>
      </c>
      <c r="E56" s="176">
        <f>TAX!$D$10*DIST_TOT!E56*COMB_CORR!C18</f>
        <v>201536503.33439192</v>
      </c>
      <c r="F56" s="176">
        <f>TAX!D$11*DIST_TOT!F56*COMB_CORR!C18</f>
        <v>4214509933.654222</v>
      </c>
      <c r="G56" s="176">
        <f>TAX!$D$12*DIST_TOT!G56*COMB_CORR!C18</f>
        <v>589589811.88233721</v>
      </c>
      <c r="H56" s="176">
        <f>DIST_TOT!H56*COMB_CORR!H18*TAX!$D$14</f>
        <v>1444696221.3561912</v>
      </c>
      <c r="I56" s="176">
        <f>DIST_TOT!I56*COMB_CORR!H18*TAX!$D$15</f>
        <v>17965570.368722513</v>
      </c>
      <c r="J56" s="176">
        <f>DIST_TOT!J56*COMB_CORR!M18*TAX!$D$17</f>
        <v>577981325.12948513</v>
      </c>
      <c r="K56" s="176">
        <f>DIST_TOT!K56*COMB_CORR!M18*TAX!$D$18</f>
        <v>56469891.501976497</v>
      </c>
      <c r="L56" s="176">
        <f>DIST_TOT!L56*COMB_CORR!M18*TAX!$D$19</f>
        <v>206489147.8643297</v>
      </c>
      <c r="M56" s="176">
        <f>DIST_TOT!M56*COMB_CORR!M18*TAX!$D$20</f>
        <v>317888355.27035677</v>
      </c>
      <c r="N56" s="176">
        <f>DIST_TOT!N56*COMB_CORR!M18*TAX!$D$21</f>
        <v>255685111.49843153</v>
      </c>
      <c r="O56" s="176">
        <f>DIST_TOT!O56*COMB_CORR!M18*TAX!$D$22</f>
        <v>47186459.122795083</v>
      </c>
      <c r="P56" s="176">
        <f>(B56+H56)*ONSV_2020!K55/(DIST_GAS_AUT!G19+DIST_ALC_AUT!G19)</f>
        <v>2959486.2726510479</v>
      </c>
      <c r="Q56" s="176">
        <f>(C56+I56)*ONSV_2020!D55/(DIST_GAS_UTI!G19+DIST_ALC_UTI!C19)</f>
        <v>66232.269097049691</v>
      </c>
      <c r="R56" s="176">
        <f>(D56+N56)*ONSV_2020!P55/(DIST_GAS_CAMIE!C19+DIST_DSL_CAMIE!C19)</f>
        <v>348475.15376631398</v>
      </c>
      <c r="S56" s="176">
        <f>(E56+K56)*ONSV_2020!U55/(DIST_GAS_CAMIOA!C19+DIST_DSL_CAMIOA!C19)</f>
        <v>106221.34187152245</v>
      </c>
      <c r="T56" s="176">
        <f>DIST_TOT!P56*COMB_CORR!R18*TAX!$D$24</f>
        <v>332176484.24860716</v>
      </c>
      <c r="U56" s="168">
        <f t="shared" si="12"/>
        <v>14525320472.30743</v>
      </c>
      <c r="W56" s="167">
        <f>(B56+C56+D56+I56+E56+P56+Q56+R56+S56+O56+N56+H56+T56)/(DEN!C52+DEN!F52+DEN!G52+DEN!L52)</f>
        <v>12357.077511790385</v>
      </c>
      <c r="X56" s="167">
        <f>SUM(F56:G56)/SUM(DEN!I52:J52)</f>
        <v>8126.2206340427429</v>
      </c>
      <c r="Y56" s="167">
        <f>SUM(J56:K56)/SUM(DEN!D52:E52)</f>
        <v>19648.535665266696</v>
      </c>
      <c r="Z56" s="167">
        <f>SUM(L56:M56)/(DEN!H52+DEN!K52)</f>
        <v>40671.488647691498</v>
      </c>
      <c r="AB56" s="167">
        <f t="shared" si="13"/>
        <v>7294562925.8407612</v>
      </c>
      <c r="AC56" s="167">
        <f t="shared" si="14"/>
        <v>5605854955.8562517</v>
      </c>
      <c r="AD56" s="167">
        <f t="shared" si="15"/>
        <v>840940364.49579132</v>
      </c>
      <c r="AE56" s="167">
        <f t="shared" si="16"/>
        <v>620759925.89158344</v>
      </c>
      <c r="AG56" s="210">
        <f t="shared" si="17"/>
        <v>0.50219635014235098</v>
      </c>
      <c r="AH56" s="210">
        <f t="shared" si="9"/>
        <v>0.38593674862760047</v>
      </c>
      <c r="AI56" s="210">
        <f t="shared" si="10"/>
        <v>5.7894789040905968E-2</v>
      </c>
      <c r="AJ56" s="210">
        <f t="shared" si="11"/>
        <v>4.2736401380958459E-2</v>
      </c>
    </row>
    <row r="57" spans="1:36">
      <c r="A57" s="73" t="s">
        <v>30</v>
      </c>
      <c r="B57" s="176">
        <f>TAX!$D$7*DIST_TOT!B57*COMB_CORR!C19</f>
        <v>11381738739.844021</v>
      </c>
      <c r="C57" s="176">
        <f>TAX!$D$8*DIST_TOT!C57*COMB_CORR!C19</f>
        <v>229662463.2777468</v>
      </c>
      <c r="D57" s="176">
        <f>TAX!$D$9*DIST_TOT!D57*COMB_CORR!C19</f>
        <v>1269023996.2567387</v>
      </c>
      <c r="E57" s="176">
        <f>TAX!$D$10*DIST_TOT!E57*COMB_CORR!C19</f>
        <v>626011929.89279366</v>
      </c>
      <c r="F57" s="176">
        <f>TAX!D$11*DIST_TOT!F57*COMB_CORR!C19</f>
        <v>7674399019.3417149</v>
      </c>
      <c r="G57" s="176">
        <f>TAX!$D$12*DIST_TOT!G57*COMB_CORR!C19</f>
        <v>834248985.86639059</v>
      </c>
      <c r="H57" s="176">
        <f>DIST_TOT!H57*COMB_CORR!H19*TAX!$D$14</f>
        <v>2626030061.1185875</v>
      </c>
      <c r="I57" s="176">
        <f>DIST_TOT!I57*COMB_CORR!H19*TAX!$D$15</f>
        <v>20164994.849064995</v>
      </c>
      <c r="J57" s="176">
        <f>DIST_TOT!J57*COMB_CORR!M19*TAX!$D$17</f>
        <v>2056802347.5760739</v>
      </c>
      <c r="K57" s="176">
        <f>DIST_TOT!K57*COMB_CORR!M19*TAX!$D$18</f>
        <v>279758305.41200191</v>
      </c>
      <c r="L57" s="176">
        <f>DIST_TOT!L57*COMB_CORR!M19*TAX!$D$19</f>
        <v>884430843.09862769</v>
      </c>
      <c r="M57" s="176">
        <f>DIST_TOT!M57*COMB_CORR!M19*TAX!$D$20</f>
        <v>933208734.86714351</v>
      </c>
      <c r="N57" s="176">
        <f>DIST_TOT!N57*COMB_CORR!M19*TAX!$D$21</f>
        <v>520252771.41793483</v>
      </c>
      <c r="O57" s="176">
        <f>DIST_TOT!O57*COMB_CORR!M19*TAX!$D$22</f>
        <v>238596021.70461917</v>
      </c>
      <c r="P57" s="176">
        <f>(B57+H57)*ONSV_2020!K56/(DIST_GAS_AUT!G20+DIST_ALC_AUT!G20)</f>
        <v>8927400.2685864829</v>
      </c>
      <c r="Q57" s="176">
        <f>(C57+I57)*ONSV_2020!D56/(DIST_GAS_UTI!G20+DIST_ALC_UTI!C20)</f>
        <v>140704.91196071115</v>
      </c>
      <c r="R57" s="176">
        <f>(D57+N57)*ONSV_2020!P56/(DIST_GAS_CAMIE!C20+DIST_DSL_CAMIE!C20)</f>
        <v>1067206.6557411018</v>
      </c>
      <c r="S57" s="176">
        <f>(E57+K57)*ONSV_2020!U56/(DIST_GAS_CAMIOA!C20+DIST_DSL_CAMIOA!C20)</f>
        <v>556246.24037530145</v>
      </c>
      <c r="T57" s="176">
        <f>DIST_TOT!P57*COMB_CORR!R19*TAX!$D$24</f>
        <v>1006272524.1731178</v>
      </c>
      <c r="U57" s="168">
        <f t="shared" si="12"/>
        <v>30591293296.773239</v>
      </c>
      <c r="W57" s="167">
        <f>(B57+C57+D57+I57+E57+P57+Q57+R57+S57+O57+N57+H57+T57)/(DEN!C53+DEN!F53+DEN!G53+DEN!L53)</f>
        <v>10574.471295819087</v>
      </c>
      <c r="X57" s="167">
        <f>SUM(F57:G57)/SUM(DEN!I53:J53)</f>
        <v>7043.285428519247</v>
      </c>
      <c r="Y57" s="167">
        <f>SUM(J57:K57)/SUM(DEN!D53:E53)</f>
        <v>21718.679094169856</v>
      </c>
      <c r="Z57" s="167">
        <f>SUM(L57:M57)/(DEN!H53+DEN!K53)</f>
        <v>44956.58227512976</v>
      </c>
      <c r="AB57" s="167">
        <f t="shared" si="13"/>
        <v>15022968725.404314</v>
      </c>
      <c r="AC57" s="167">
        <f t="shared" si="14"/>
        <v>10403683931.357637</v>
      </c>
      <c r="AD57" s="167">
        <f t="shared" si="15"/>
        <v>3220991496.0867033</v>
      </c>
      <c r="AE57" s="167">
        <f t="shared" si="16"/>
        <v>1692057527.9896975</v>
      </c>
      <c r="AG57" s="210">
        <f t="shared" si="17"/>
        <v>0.49108642055969998</v>
      </c>
      <c r="AH57" s="210">
        <f t="shared" si="9"/>
        <v>0.34008643670043903</v>
      </c>
      <c r="AI57" s="210">
        <f t="shared" si="10"/>
        <v>0.10529111877811496</v>
      </c>
      <c r="AJ57" s="210">
        <f t="shared" si="11"/>
        <v>5.5311735648919926E-2</v>
      </c>
    </row>
    <row r="58" spans="1:36">
      <c r="A58" s="73" t="s">
        <v>36</v>
      </c>
      <c r="B58" s="176">
        <f>TAX!$D$7*DIST_TOT!B58*COMB_CORR!C20</f>
        <v>4020274681.0154643</v>
      </c>
      <c r="C58" s="176">
        <f>TAX!$D$8*DIST_TOT!C58*COMB_CORR!C20</f>
        <v>93818094.340612352</v>
      </c>
      <c r="D58" s="176">
        <f>TAX!$D$9*DIST_TOT!D58*COMB_CORR!C20</f>
        <v>572454155.82622242</v>
      </c>
      <c r="E58" s="176">
        <f>TAX!$D$10*DIST_TOT!E58*COMB_CORR!C20</f>
        <v>108529573.39382344</v>
      </c>
      <c r="F58" s="176">
        <f>TAX!D$11*DIST_TOT!F58*COMB_CORR!C20</f>
        <v>4829806125.7773876</v>
      </c>
      <c r="G58" s="176">
        <f>TAX!$D$12*DIST_TOT!G58*COMB_CORR!C20</f>
        <v>865946089.299842</v>
      </c>
      <c r="H58" s="176">
        <f>DIST_TOT!H58*COMB_CORR!H20*TAX!$D$14</f>
        <v>704606983.19430494</v>
      </c>
      <c r="I58" s="176">
        <f>DIST_TOT!I58*COMB_CORR!H20*TAX!$D$15</f>
        <v>8275338.7274991656</v>
      </c>
      <c r="J58" s="176">
        <f>DIST_TOT!J58*COMB_CORR!M20*TAX!$D$17</f>
        <v>767884698.09383345</v>
      </c>
      <c r="K58" s="176">
        <f>DIST_TOT!K58*COMB_CORR!M20*TAX!$D$18</f>
        <v>73320036.924911499</v>
      </c>
      <c r="L58" s="176">
        <f>DIST_TOT!L58*COMB_CORR!M20*TAX!$D$19</f>
        <v>221746058.63369921</v>
      </c>
      <c r="M58" s="176">
        <f>DIST_TOT!M58*COMB_CORR!M20*TAX!$D$20</f>
        <v>423347154.29042977</v>
      </c>
      <c r="N58" s="176">
        <f>DIST_TOT!N58*COMB_CORR!M20*TAX!$D$21</f>
        <v>416649359.59847879</v>
      </c>
      <c r="O58" s="176">
        <f>DIST_TOT!O58*COMB_CORR!M20*TAX!$D$22</f>
        <v>68863482.042691052</v>
      </c>
      <c r="P58" s="176">
        <f>(B58+H58)*ONSV_2020!K57/(DIST_GAS_AUT!G21+DIST_ALC_AUT!G21)</f>
        <v>2220915.2761874711</v>
      </c>
      <c r="Q58" s="176">
        <f>(C58+I58)*ONSV_2020!D57/(DIST_GAS_UTI!G21+DIST_ALC_UTI!C21)</f>
        <v>47816.063669261239</v>
      </c>
      <c r="R58" s="176">
        <f>(D58+N58)*ONSV_2020!P57/(DIST_GAS_CAMIE!C21+DIST_DSL_CAMIE!C21)</f>
        <v>463272.8739916372</v>
      </c>
      <c r="S58" s="176">
        <f>(E58+K58)*ONSV_2020!U57/(DIST_GAS_CAMIOA!C21+DIST_DSL_CAMIOA!C21)</f>
        <v>85631.895676917047</v>
      </c>
      <c r="T58" s="176">
        <f>DIST_TOT!P58*COMB_CORR!R20*TAX!$D$24</f>
        <v>11002576.946129505</v>
      </c>
      <c r="U58" s="168">
        <f t="shared" si="12"/>
        <v>13189342044.214855</v>
      </c>
      <c r="W58" s="167">
        <f>(B58+C58+D58+I58+E58+P58+Q58+R58+S58+O58+N58+H58+T58)/(DEN!C54+DEN!F54+DEN!G54+DEN!L54)</f>
        <v>11866.466527197032</v>
      </c>
      <c r="X58" s="167">
        <f>SUM(F58:G58)/SUM(DEN!I54:J54)</f>
        <v>8290.9290947373447</v>
      </c>
      <c r="Y58" s="167">
        <f>SUM(J58:K58)/SUM(DEN!D54:E54)</f>
        <v>24391.229848606614</v>
      </c>
      <c r="Z58" s="167">
        <f>SUM(L58:M58)/(DEN!H54+DEN!K54)</f>
        <v>50488.629014958831</v>
      </c>
      <c r="AB58" s="167">
        <f t="shared" si="13"/>
        <v>4738105156.432086</v>
      </c>
      <c r="AC58" s="167">
        <f t="shared" si="14"/>
        <v>6376735944.2972755</v>
      </c>
      <c r="AD58" s="167">
        <f t="shared" si="15"/>
        <v>1062950793.6524441</v>
      </c>
      <c r="AE58" s="167">
        <f t="shared" si="16"/>
        <v>908859995.93159962</v>
      </c>
      <c r="AG58" s="210">
        <f t="shared" si="17"/>
        <v>0.35923741613102878</v>
      </c>
      <c r="AH58" s="210">
        <f t="shared" si="9"/>
        <v>0.48347642535317042</v>
      </c>
      <c r="AI58" s="210">
        <f t="shared" si="10"/>
        <v>8.0591646655996649E-2</v>
      </c>
      <c r="AJ58" s="210">
        <f t="shared" si="11"/>
        <v>6.8908668293294145E-2</v>
      </c>
    </row>
    <row r="59" spans="1:36">
      <c r="A59" s="73" t="s">
        <v>21</v>
      </c>
      <c r="B59" s="176">
        <f>TAX!$D$7*DIST_TOT!B59*COMB_CORR!C21</f>
        <v>5090934230.7099428</v>
      </c>
      <c r="C59" s="176">
        <f>TAX!$D$8*DIST_TOT!C59*COMB_CORR!C21</f>
        <v>199318660.608785</v>
      </c>
      <c r="D59" s="176">
        <f>TAX!$D$9*DIST_TOT!D59*COMB_CORR!C21</f>
        <v>600382857.05207443</v>
      </c>
      <c r="E59" s="176">
        <f>TAX!$D$10*DIST_TOT!E59*COMB_CORR!C21</f>
        <v>204988958.21732154</v>
      </c>
      <c r="F59" s="176">
        <f>TAX!D$11*DIST_TOT!F59*COMB_CORR!C21</f>
        <v>3479308297.56142</v>
      </c>
      <c r="G59" s="176">
        <f>TAX!$D$12*DIST_TOT!G59*COMB_CORR!C21</f>
        <v>503350261.7307477</v>
      </c>
      <c r="H59" s="176">
        <f>DIST_TOT!H59*COMB_CORR!H21*TAX!$D$14</f>
        <v>749398407.9831326</v>
      </c>
      <c r="I59" s="176">
        <f>DIST_TOT!I59*COMB_CORR!H21*TAX!$D$15</f>
        <v>11536011.44435849</v>
      </c>
      <c r="J59" s="176">
        <f>DIST_TOT!J59*COMB_CORR!M21*TAX!$D$17</f>
        <v>731455338.22278953</v>
      </c>
      <c r="K59" s="176">
        <f>DIST_TOT!K59*COMB_CORR!M21*TAX!$D$18</f>
        <v>77992419.019588232</v>
      </c>
      <c r="L59" s="176">
        <f>DIST_TOT!L59*COMB_CORR!M21*TAX!$D$19</f>
        <v>222552727.65502164</v>
      </c>
      <c r="M59" s="176">
        <f>DIST_TOT!M59*COMB_CORR!M21*TAX!$D$20</f>
        <v>313025339.19386125</v>
      </c>
      <c r="N59" s="176">
        <f>DIST_TOT!N59*COMB_CORR!M21*TAX!$D$21</f>
        <v>270539694.40947163</v>
      </c>
      <c r="O59" s="176">
        <f>DIST_TOT!O59*COMB_CORR!M21*TAX!$D$22</f>
        <v>60816855.00955753</v>
      </c>
      <c r="P59" s="176">
        <f>(B59+H59)*ONSV_2020!K58/(DIST_GAS_AUT!G22+DIST_ALC_AUT!G22)</f>
        <v>2330506.3097684034</v>
      </c>
      <c r="Q59" s="176">
        <f>(C59+I59)*ONSV_2020!D58/(DIST_GAS_UTI!G22+DIST_ALC_UTI!C22)</f>
        <v>76608.339393432907</v>
      </c>
      <c r="R59" s="176">
        <f>(D59+N59)*ONSV_2020!P58/(DIST_GAS_CAMIE!C22+DIST_DSL_CAMIE!C22)</f>
        <v>316418.93461988244</v>
      </c>
      <c r="S59" s="176">
        <f>(E59+K59)*ONSV_2020!U58/(DIST_GAS_CAMIOA!C22+DIST_DSL_CAMIOA!C22)</f>
        <v>103908.23208374401</v>
      </c>
      <c r="T59" s="176">
        <f>DIST_TOT!P59*COMB_CORR!R21*TAX!$D$24</f>
        <v>748146278.18694794</v>
      </c>
      <c r="U59" s="168">
        <f t="shared" si="12"/>
        <v>13266573778.820889</v>
      </c>
      <c r="W59" s="167">
        <f>(B59+C59+D59+I59+E59+P59+Q59+R59+S59+O59+N59+H59+T59)/(DEN!C55+DEN!F55+DEN!G55+DEN!L55)</f>
        <v>10880.243558909489</v>
      </c>
      <c r="X59" s="167">
        <f>SUM(F59:G59)/SUM(DEN!I55:J55)</f>
        <v>7597.8544843053896</v>
      </c>
      <c r="Y59" s="167">
        <f>SUM(J59:K59)/SUM(DEN!D55:E55)</f>
        <v>19921.435254045526</v>
      </c>
      <c r="Z59" s="167">
        <f>SUM(L59:M59)/(DEN!H55+DEN!K55)</f>
        <v>41236.377182698103</v>
      </c>
      <c r="AB59" s="167">
        <f t="shared" si="13"/>
        <v>6590809423.1897917</v>
      </c>
      <c r="AC59" s="167">
        <f t="shared" si="14"/>
        <v>4788030374.5615635</v>
      </c>
      <c r="AD59" s="167">
        <f t="shared" si="15"/>
        <v>1032000484.8973994</v>
      </c>
      <c r="AE59" s="167">
        <f t="shared" si="16"/>
        <v>644381888.61289036</v>
      </c>
      <c r="AG59" s="210">
        <f t="shared" si="17"/>
        <v>0.49679815852013992</v>
      </c>
      <c r="AH59" s="210">
        <f t="shared" si="9"/>
        <v>0.36090933909441658</v>
      </c>
      <c r="AI59" s="210">
        <f t="shared" si="10"/>
        <v>7.7789525924539193E-2</v>
      </c>
      <c r="AJ59" s="210">
        <f t="shared" si="11"/>
        <v>4.8571839222090539E-2</v>
      </c>
    </row>
    <row r="60" spans="1:36">
      <c r="A60" s="73" t="s">
        <v>32</v>
      </c>
      <c r="B60" s="176">
        <f>TAX!$D$7*DIST_TOT!B60*COMB_CORR!C22</f>
        <v>3273199760.7385831</v>
      </c>
      <c r="C60" s="176">
        <f>TAX!$D$8*DIST_TOT!C60*COMB_CORR!C22</f>
        <v>60757700.749012157</v>
      </c>
      <c r="D60" s="176">
        <f>TAX!$D$9*DIST_TOT!D60*COMB_CORR!C22</f>
        <v>338825876.05912155</v>
      </c>
      <c r="E60" s="176">
        <f>TAX!$D$10*DIST_TOT!E60*COMB_CORR!C22</f>
        <v>129053497.2625228</v>
      </c>
      <c r="F60" s="176">
        <f>TAX!D$11*DIST_TOT!F60*COMB_CORR!C22</f>
        <v>2146761427.2740738</v>
      </c>
      <c r="G60" s="176">
        <f>TAX!$D$12*DIST_TOT!G60*COMB_CORR!C22</f>
        <v>388705536.24084467</v>
      </c>
      <c r="H60" s="176">
        <f>DIST_TOT!H60*COMB_CORR!H22*TAX!$D$14</f>
        <v>403357822.77711332</v>
      </c>
      <c r="I60" s="176">
        <f>DIST_TOT!I60*COMB_CORR!H22*TAX!$D$15</f>
        <v>3267560.3929112647</v>
      </c>
      <c r="J60" s="176">
        <f>DIST_TOT!J60*COMB_CORR!M22*TAX!$D$17</f>
        <v>409453297.55644739</v>
      </c>
      <c r="K60" s="176">
        <f>DIST_TOT!K60*COMB_CORR!M22*TAX!$D$18</f>
        <v>51225678.470376164</v>
      </c>
      <c r="L60" s="176">
        <f>DIST_TOT!L60*COMB_CORR!M22*TAX!$D$19</f>
        <v>136417884.97669002</v>
      </c>
      <c r="M60" s="176">
        <f>DIST_TOT!M60*COMB_CORR!M22*TAX!$D$20</f>
        <v>291173157.19152904</v>
      </c>
      <c r="N60" s="176">
        <f>DIST_TOT!N60*COMB_CORR!M22*TAX!$D$21</f>
        <v>108705606.10652523</v>
      </c>
      <c r="O60" s="176">
        <f>DIST_TOT!O60*COMB_CORR!M22*TAX!$D$22</f>
        <v>29035426.713600446</v>
      </c>
      <c r="P60" s="176">
        <f>(B60+H60)*ONSV_2020!K59/(DIST_GAS_AUT!G23+DIST_ALC_AUT!G23)</f>
        <v>1618617.3362773275</v>
      </c>
      <c r="Q60" s="176">
        <f>(C60+I60)*ONSV_2020!D59/(DIST_GAS_UTI!G23+DIST_ALC_UTI!C23)</f>
        <v>26378.365800254083</v>
      </c>
      <c r="R60" s="176">
        <f>(D60+N60)*ONSV_2020!P59/(DIST_GAS_CAMIE!C23+DIST_DSL_CAMIE!C23)</f>
        <v>184377.61557868402</v>
      </c>
      <c r="S60" s="176">
        <f>(E60+K60)*ONSV_2020!U59/(DIST_GAS_CAMIOA!C23+DIST_DSL_CAMIOA!C23)</f>
        <v>75377.846620547527</v>
      </c>
      <c r="T60" s="176">
        <f>DIST_TOT!P60*COMB_CORR!R22*TAX!$D$24</f>
        <v>315165921.20689374</v>
      </c>
      <c r="U60" s="168">
        <f t="shared" si="12"/>
        <v>8087010904.8805199</v>
      </c>
      <c r="W60" s="167">
        <f>(B60+C60+D60+I60+E60+P60+Q60+R60+S60+O60+N60+H60+T60)/(DEN!C56+DEN!F56+DEN!G56+DEN!L56)</f>
        <v>11230.634550585608</v>
      </c>
      <c r="X60" s="167">
        <f>SUM(F60:G60)/SUM(DEN!I56:J56)</f>
        <v>8037.0841171293659</v>
      </c>
      <c r="Y60" s="167">
        <f>SUM(J60:K60)/SUM(DEN!D56:E56)</f>
        <v>18533.168766416846</v>
      </c>
      <c r="Z60" s="167">
        <f>SUM(L60:M60)/(DEN!H56+DEN!K56)</f>
        <v>38362.734807843088</v>
      </c>
      <c r="AB60" s="167">
        <f t="shared" si="13"/>
        <v>3993342122.0588679</v>
      </c>
      <c r="AC60" s="167">
        <f t="shared" si="14"/>
        <v>3003346336.8365631</v>
      </c>
      <c r="AD60" s="167">
        <f t="shared" si="15"/>
        <v>597096861.00351357</v>
      </c>
      <c r="AE60" s="167">
        <f t="shared" si="16"/>
        <v>428914190.01165473</v>
      </c>
      <c r="AG60" s="210">
        <f t="shared" si="17"/>
        <v>0.49379704924706874</v>
      </c>
      <c r="AH60" s="210">
        <f t="shared" si="9"/>
        <v>0.37137903882682294</v>
      </c>
      <c r="AI60" s="210">
        <f t="shared" si="10"/>
        <v>7.3834061561999995E-2</v>
      </c>
      <c r="AJ60" s="210">
        <f t="shared" si="11"/>
        <v>5.3037419518354369E-2</v>
      </c>
    </row>
    <row r="61" spans="1:36">
      <c r="A61" s="75" t="s">
        <v>40</v>
      </c>
      <c r="B61" s="138">
        <f>TAX!$D$7*DIST_TOT!B61*COMB_CORR!C23</f>
        <v>92370526655.851685</v>
      </c>
      <c r="C61" s="138">
        <f>TAX!$D$8*DIST_TOT!C61*COMB_CORR!C23</f>
        <v>2186530246.407548</v>
      </c>
      <c r="D61" s="138">
        <f>TAX!$D$9*DIST_TOT!D61*COMB_CORR!C23</f>
        <v>23865761412.316502</v>
      </c>
      <c r="E61" s="138">
        <f>TAX!$D$10*DIST_TOT!E61*COMB_CORR!C23</f>
        <v>13609571712.341377</v>
      </c>
      <c r="F61" s="138">
        <f>TAX!D$11*DIST_TOT!F61*COMB_CORR!C23</f>
        <v>54095075730.726906</v>
      </c>
      <c r="G61" s="138">
        <f>TAX!$D$12*DIST_TOT!G61*COMB_CORR!C23</f>
        <v>9584678422.2406406</v>
      </c>
      <c r="H61" s="138">
        <f>DIST_TOT!H61*COMB_CORR!H23*TAX!$D$14</f>
        <v>132907852920.77997</v>
      </c>
      <c r="I61" s="138">
        <f>DIST_TOT!I61*COMB_CORR!H23*TAX!$D$15</f>
        <v>1919711189.4518666</v>
      </c>
      <c r="J61" s="138">
        <f>DIST_TOT!J61*COMB_CORR!M23*TAX!$D$17</f>
        <v>30123748081.864868</v>
      </c>
      <c r="K61" s="138">
        <f>DIST_TOT!K61*COMB_CORR!M23*TAX!$D$18</f>
        <v>7231746950.3109531</v>
      </c>
      <c r="L61" s="138">
        <f>DIST_TOT!L61*COMB_CORR!M23*TAX!$D$19</f>
        <v>11045213250.456713</v>
      </c>
      <c r="M61" s="138">
        <f>DIST_TOT!M61*COMB_CORR!M23*TAX!$D$20</f>
        <v>15218453921.934689</v>
      </c>
      <c r="N61" s="138">
        <f>DIST_TOT!N61*COMB_CORR!M23*TAX!$D$21</f>
        <v>7080290644.8690681</v>
      </c>
      <c r="O61" s="138">
        <f>DIST_TOT!O61*COMB_CORR!M23*TAX!$D$22</f>
        <v>5118637339.1559429</v>
      </c>
      <c r="P61" s="138">
        <f>(B61+H61)*ONSV_2020!K60/(DIST_GAS_AUT!G24+DIST_ALC_AUT!G24)</f>
        <v>117346372.20453784</v>
      </c>
      <c r="Q61" s="138">
        <f>(C61+I61)*ONSV_2020!D60/(DIST_GAS_UTI!G24+DIST_ALC_UTI!C24)</f>
        <v>2039322.659196778</v>
      </c>
      <c r="R61" s="138">
        <f>(D61+N61)*ONSV_2020!P60/(DIST_GAS_CAMIE!C24+DIST_DSL_CAMIE!C24)</f>
        <v>14753305.581567636</v>
      </c>
      <c r="S61" s="138">
        <f>(E61+K61)*ONSV_2020!U60/(DIST_GAS_CAMIOA!C24+DIST_DSL_CAMIOA!C24)</f>
        <v>10306046.668960886</v>
      </c>
      <c r="T61" s="138">
        <f>DIST_TOT!P61*COMB_CORR!R23*TAX!$D$24</f>
        <v>26753793716.833858</v>
      </c>
      <c r="U61" s="168">
        <f t="shared" si="12"/>
        <v>433256037242.6568</v>
      </c>
      <c r="W61" s="167">
        <f>(B61+C61+D61+I61+E61+P61+Q61+R61+S61+O61+N61+H61+T61)/(DEN!C57+DEN!F57+DEN!G57+DEN!L57)</f>
        <v>8205.5835258439583</v>
      </c>
      <c r="X61" s="167">
        <f>SUM(F61:G61)/SUM(DEN!I57:J57)</f>
        <v>6038.5398542767589</v>
      </c>
      <c r="Y61" s="167">
        <f>SUM(J61:K61)/SUM(DEN!D57:E57)</f>
        <v>23896.016145941805</v>
      </c>
      <c r="Z61" s="167">
        <f>SUM(L61:M61)/(DEN!H57+DEN!K57)</f>
        <v>49463.561354485944</v>
      </c>
      <c r="AB61" s="167">
        <f t="shared" si="13"/>
        <v>252149519665.67004</v>
      </c>
      <c r="AC61" s="167">
        <f t="shared" si="14"/>
        <v>101155087277.62544</v>
      </c>
      <c r="AD61" s="167">
        <f t="shared" si="15"/>
        <v>48400708282.63253</v>
      </c>
      <c r="AE61" s="167">
        <f t="shared" si="16"/>
        <v>27417381905.959702</v>
      </c>
      <c r="AG61" s="210">
        <f t="shared" si="17"/>
        <v>0.58198731925447322</v>
      </c>
      <c r="AH61" s="210">
        <f t="shared" si="9"/>
        <v>0.23347646329731533</v>
      </c>
      <c r="AI61" s="210">
        <f t="shared" si="10"/>
        <v>0.11171386921845569</v>
      </c>
      <c r="AJ61" s="210">
        <f t="shared" si="11"/>
        <v>6.328216931597852E-2</v>
      </c>
    </row>
    <row r="62" spans="1:36">
      <c r="A62" s="73" t="s">
        <v>26</v>
      </c>
      <c r="B62" s="176">
        <f>TAX!$D$7*DIST_TOT!B62*COMB_CORR!C24</f>
        <v>8386511572.0467329</v>
      </c>
      <c r="C62" s="176">
        <f>TAX!$D$8*DIST_TOT!C62*COMB_CORR!C24</f>
        <v>207781852.56656769</v>
      </c>
      <c r="D62" s="176">
        <f>TAX!$D$9*DIST_TOT!D62*COMB_CORR!C24</f>
        <v>1144101986.5633578</v>
      </c>
      <c r="E62" s="176">
        <f>TAX!$D$10*DIST_TOT!E62*COMB_CORR!C24</f>
        <v>393759075.23755836</v>
      </c>
      <c r="F62" s="176">
        <f>TAX!D$11*DIST_TOT!F62*COMB_CORR!C24</f>
        <v>3209919349.4234943</v>
      </c>
      <c r="G62" s="176">
        <f>TAX!$D$12*DIST_TOT!G62*COMB_CORR!C24</f>
        <v>800821984.95143509</v>
      </c>
      <c r="H62" s="176">
        <f>DIST_TOT!H62*COMB_CORR!H24*TAX!$D$14</f>
        <v>413687037.68701923</v>
      </c>
      <c r="I62" s="176">
        <f>DIST_TOT!I62*COMB_CORR!H24*TAX!$D$15</f>
        <v>4044499.4095028099</v>
      </c>
      <c r="J62" s="176">
        <f>DIST_TOT!J62*COMB_CORR!M24*TAX!$D$17</f>
        <v>1863723321.7034323</v>
      </c>
      <c r="K62" s="176">
        <f>DIST_TOT!K62*COMB_CORR!M24*TAX!$D$18</f>
        <v>470417113.85620677</v>
      </c>
      <c r="L62" s="176">
        <f>DIST_TOT!L62*COMB_CORR!M24*TAX!$D$19</f>
        <v>441236212.32431072</v>
      </c>
      <c r="M62" s="176">
        <f>DIST_TOT!M62*COMB_CORR!M24*TAX!$D$20</f>
        <v>775596672.74877405</v>
      </c>
      <c r="N62" s="176">
        <f>DIST_TOT!N62*COMB_CORR!M24*TAX!$D$21</f>
        <v>561653841.85832226</v>
      </c>
      <c r="O62" s="176">
        <f>DIST_TOT!O62*COMB_CORR!M24*TAX!$D$22</f>
        <v>202060305.94782308</v>
      </c>
      <c r="P62" s="176">
        <f>(B62+H62)*ONSV_2020!K61/(DIST_GAS_AUT!G25+DIST_ALC_AUT!G25)</f>
        <v>6462130.0991746476</v>
      </c>
      <c r="Q62" s="176">
        <f>(C62+I62)*ONSV_2020!D61/(DIST_GAS_UTI!G25+DIST_ALC_UTI!C25)</f>
        <v>149268.49368627195</v>
      </c>
      <c r="R62" s="176">
        <f>(D62+N62)*ONSV_2020!P61/(DIST_GAS_CAMIE!C25+DIST_DSL_CAMIE!C25)</f>
        <v>1202002.4691517397</v>
      </c>
      <c r="S62" s="176">
        <f>(E62+K62)*ONSV_2020!U61/(DIST_GAS_CAMIOA!C25+DIST_DSL_CAMIOA!C25)</f>
        <v>616217.82566080289</v>
      </c>
      <c r="T62" s="176">
        <f>DIST_TOT!P62*COMB_CORR!R24*TAX!$D$24</f>
        <v>569166200.83826494</v>
      </c>
      <c r="U62" s="168">
        <f t="shared" si="12"/>
        <v>19452910646.050476</v>
      </c>
      <c r="W62" s="167">
        <f>(B62+C62+D62+I62+E62+P62+Q62+R62+S62+O62+N62+H62+T62)/(DEN!C58+DEN!F58+DEN!G58+DEN!L58)</f>
        <v>9387.3762285985576</v>
      </c>
      <c r="X62" s="167">
        <f>SUM(F62:G62)/SUM(DEN!I58:J58)</f>
        <v>6893.3571910119836</v>
      </c>
      <c r="Y62" s="167">
        <f>SUM(J62:K62)/SUM(DEN!D58:E58)</f>
        <v>24481.764967796342</v>
      </c>
      <c r="Z62" s="167">
        <f>SUM(L62:M62)/(DEN!H58+DEN!K58)</f>
        <v>50676.032195280895</v>
      </c>
      <c r="AB62" s="167">
        <f t="shared" si="13"/>
        <v>9375826940.6711903</v>
      </c>
      <c r="AC62" s="167">
        <f t="shared" si="14"/>
        <v>5548602396.1758461</v>
      </c>
      <c r="AD62" s="167">
        <f t="shared" si="15"/>
        <v>2775376647.8839498</v>
      </c>
      <c r="AE62" s="167">
        <f t="shared" si="16"/>
        <v>1539310820.5549192</v>
      </c>
      <c r="AG62" s="210">
        <f t="shared" si="17"/>
        <v>0.48197553113085234</v>
      </c>
      <c r="AH62" s="210">
        <f t="shared" si="9"/>
        <v>0.28523250310114279</v>
      </c>
      <c r="AI62" s="210">
        <f t="shared" si="10"/>
        <v>0.14267153632597568</v>
      </c>
      <c r="AJ62" s="210">
        <f t="shared" si="11"/>
        <v>7.9130102870618252E-2</v>
      </c>
    </row>
    <row r="63" spans="1:36">
      <c r="A63" s="73" t="s">
        <v>18</v>
      </c>
      <c r="B63" s="176">
        <f>TAX!$D$7*DIST_TOT!B63*COMB_CORR!C25</f>
        <v>15878098696.375122</v>
      </c>
      <c r="C63" s="176">
        <f>TAX!$D$8*DIST_TOT!C63*COMB_CORR!C25</f>
        <v>289943925.50015837</v>
      </c>
      <c r="D63" s="176">
        <f>TAX!$D$9*DIST_TOT!D63*COMB_CORR!C25</f>
        <v>8479386230.2444582</v>
      </c>
      <c r="E63" s="176">
        <f>TAX!$D$10*DIST_TOT!E63*COMB_CORR!C25</f>
        <v>3022018971.3305111</v>
      </c>
      <c r="F63" s="176">
        <f>TAX!D$11*DIST_TOT!F63*COMB_CORR!C25</f>
        <v>20822040728.651661</v>
      </c>
      <c r="G63" s="176">
        <f>TAX!$D$12*DIST_TOT!G63*COMB_CORR!C25</f>
        <v>2464917979.1498938</v>
      </c>
      <c r="H63" s="176">
        <f>DIST_TOT!H63*COMB_CORR!H25*TAX!$D$14</f>
        <v>27088053865.800407</v>
      </c>
      <c r="I63" s="176">
        <f>DIST_TOT!I63*COMB_CORR!H25*TAX!$D$15</f>
        <v>350412309.28570759</v>
      </c>
      <c r="J63" s="176">
        <f>DIST_TOT!J63*COMB_CORR!M25*TAX!$D$17</f>
        <v>10005304800.292858</v>
      </c>
      <c r="K63" s="176">
        <f>DIST_TOT!K63*COMB_CORR!M25*TAX!$D$18</f>
        <v>2317713971.688272</v>
      </c>
      <c r="L63" s="176">
        <f>DIST_TOT!L63*COMB_CORR!M25*TAX!$D$19</f>
        <v>2947770103.366272</v>
      </c>
      <c r="M63" s="176">
        <f>DIST_TOT!M63*COMB_CORR!M25*TAX!$D$20</f>
        <v>4884368840.5963097</v>
      </c>
      <c r="N63" s="176">
        <f>DIST_TOT!N63*COMB_CORR!M25*TAX!$D$21</f>
        <v>2660803126.4291625</v>
      </c>
      <c r="O63" s="176">
        <f>DIST_TOT!O63*COMB_CORR!M25*TAX!$D$22</f>
        <v>1616778723.1056743</v>
      </c>
      <c r="P63" s="176">
        <f>(B63+H63)*ONSV_2020!K62/(DIST_GAS_AUT!G26+DIST_ALC_AUT!G26)</f>
        <v>13374110.741192887</v>
      </c>
      <c r="Q63" s="176">
        <f>(C63+I63)*ONSV_2020!D62/(DIST_GAS_UTI!G26+DIST_ALC_UTI!C26)</f>
        <v>193368.67451860741</v>
      </c>
      <c r="R63" s="176">
        <f>(D63+N63)*ONSV_2020!P62/(DIST_GAS_CAMIE!C26+DIST_DSL_CAMIE!C26)</f>
        <v>3364014.0599449994</v>
      </c>
      <c r="S63" s="176">
        <f>(E63+K63)*ONSV_2020!U62/(DIST_GAS_CAMIOA!C26+DIST_DSL_CAMIOA!C26)</f>
        <v>1626865.8091037623</v>
      </c>
      <c r="T63" s="176">
        <f>DIST_TOT!P63*COMB_CORR!R25*TAX!$D$24</f>
        <v>562043479.97313905</v>
      </c>
      <c r="U63" s="168">
        <f t="shared" si="12"/>
        <v>103408214111.07439</v>
      </c>
      <c r="W63" s="167">
        <f>(B63+C63+D63+I63+E63+P63+Q63+R63+S63+O63+N63+H63+T63)/(DEN!C59+DEN!F59+DEN!G59+DEN!L59)</f>
        <v>7492.7828931182612</v>
      </c>
      <c r="X63" s="167">
        <f>SUM(F63:G63)/SUM(DEN!I59:J59)</f>
        <v>7912.805300471553</v>
      </c>
      <c r="Y63" s="167">
        <f>SUM(J63:K63)/SUM(DEN!D59:E59)</f>
        <v>28786.114036990275</v>
      </c>
      <c r="Z63" s="167">
        <f>SUM(L63:M63)/(DEN!H59+DEN!K59)</f>
        <v>59585.820043384447</v>
      </c>
      <c r="AB63" s="167">
        <f t="shared" si="13"/>
        <v>43541570152.889862</v>
      </c>
      <c r="AC63" s="167">
        <f t="shared" si="14"/>
        <v>34788363909.376526</v>
      </c>
      <c r="AD63" s="167">
        <f t="shared" si="15"/>
        <v>15270788875.347403</v>
      </c>
      <c r="AE63" s="167">
        <f t="shared" si="16"/>
        <v>9161950690.1311474</v>
      </c>
      <c r="AG63" s="210">
        <f t="shared" si="17"/>
        <v>0.42106490792037404</v>
      </c>
      <c r="AH63" s="210">
        <f t="shared" si="9"/>
        <v>0.33641780015665995</v>
      </c>
      <c r="AI63" s="210">
        <f t="shared" si="10"/>
        <v>0.14767481487442102</v>
      </c>
      <c r="AJ63" s="210">
        <f t="shared" si="11"/>
        <v>8.8599834828304594E-2</v>
      </c>
    </row>
    <row r="64" spans="1:36">
      <c r="A64" s="73" t="s">
        <v>12</v>
      </c>
      <c r="B64" s="176">
        <f>TAX!$D$7*DIST_TOT!B64*COMB_CORR!C26</f>
        <v>17469599929.570099</v>
      </c>
      <c r="C64" s="176">
        <f>TAX!$D$8*DIST_TOT!C64*COMB_CORR!C26</f>
        <v>441050941.14167464</v>
      </c>
      <c r="D64" s="176">
        <f>TAX!$D$9*DIST_TOT!D64*COMB_CORR!C26</f>
        <v>1896593139.2480979</v>
      </c>
      <c r="E64" s="176">
        <f>TAX!$D$10*DIST_TOT!E64*COMB_CORR!C26</f>
        <v>1654911465.9662609</v>
      </c>
      <c r="F64" s="176">
        <f>TAX!D$11*DIST_TOT!F64*COMB_CORR!C26</f>
        <v>4500979051.1226101</v>
      </c>
      <c r="G64" s="176">
        <f>TAX!$D$12*DIST_TOT!G64*COMB_CORR!C26</f>
        <v>816143648.12909615</v>
      </c>
      <c r="H64" s="176">
        <f>DIST_TOT!H64*COMB_CORR!H26*TAX!$D$14</f>
        <v>5643699544.6062517</v>
      </c>
      <c r="I64" s="176">
        <f>DIST_TOT!I64*COMB_CORR!H26*TAX!$D$15</f>
        <v>22210837.359717276</v>
      </c>
      <c r="J64" s="176">
        <f>DIST_TOT!J64*COMB_CORR!M26*TAX!$D$17</f>
        <v>2709231012.8917804</v>
      </c>
      <c r="K64" s="176">
        <f>DIST_TOT!K64*COMB_CORR!M26*TAX!$D$18</f>
        <v>322614288.33435374</v>
      </c>
      <c r="L64" s="176">
        <f>DIST_TOT!L64*COMB_CORR!M26*TAX!$D$19</f>
        <v>1537928861.0567772</v>
      </c>
      <c r="M64" s="176">
        <f>DIST_TOT!M64*COMB_CORR!M26*TAX!$D$20</f>
        <v>1711005701.3784201</v>
      </c>
      <c r="N64" s="176">
        <f>DIST_TOT!N64*COMB_CORR!M26*TAX!$D$21</f>
        <v>420517894.9640826</v>
      </c>
      <c r="O64" s="176">
        <f>DIST_TOT!O64*COMB_CORR!M26*TAX!$D$22</f>
        <v>358954082.04146618</v>
      </c>
      <c r="P64" s="176">
        <f>(B64+H64)*ONSV_2020!K63/(DIST_GAS_AUT!G27+DIST_ALC_AUT!G27)</f>
        <v>13067780.962485423</v>
      </c>
      <c r="Q64" s="176">
        <f>(C64+I64)*ONSV_2020!D63/(DIST_GAS_UTI!G27+DIST_ALC_UTI!C27)</f>
        <v>178724.47980947859</v>
      </c>
      <c r="R64" s="176">
        <f>(D64+N64)*ONSV_2020!P63/(DIST_GAS_CAMIE!C27+DIST_DSL_CAMIE!C27)</f>
        <v>893934.44393024268</v>
      </c>
      <c r="S64" s="176">
        <f>(E64+K64)*ONSV_2020!U63/(DIST_GAS_CAMIOA!C27+DIST_DSL_CAMIOA!C27)</f>
        <v>766729.35152444872</v>
      </c>
      <c r="T64" s="176">
        <f>DIST_TOT!P64*COMB_CORR!R26*TAX!$D$24</f>
        <v>21467764870.890156</v>
      </c>
      <c r="U64" s="168">
        <f t="shared" si="12"/>
        <v>60988112437.938599</v>
      </c>
      <c r="W64" s="167">
        <f>(B64+C64+D64+I64+E64+P64+Q64+R64+S64+O64+N64+H64+T64)/(DEN!C60+DEN!F60+DEN!G60+DEN!L60)</f>
        <v>9113.5281483979361</v>
      </c>
      <c r="X64" s="167">
        <f>SUM(F64:G64)/SUM(DEN!I60:J60)</f>
        <v>4488.6711149254843</v>
      </c>
      <c r="Y64" s="167">
        <f>SUM(J64:K64)/SUM(DEN!D60:E60)</f>
        <v>18502.769461708751</v>
      </c>
      <c r="Z64" s="167">
        <f>SUM(L64:M64)/(DEN!H60+DEN!K60)</f>
        <v>38299.809763585537</v>
      </c>
      <c r="AB64" s="167">
        <f t="shared" si="13"/>
        <v>44594132126.028992</v>
      </c>
      <c r="AC64" s="167">
        <f t="shared" si="14"/>
        <v>8868627304.4660664</v>
      </c>
      <c r="AD64" s="167">
        <f t="shared" si="15"/>
        <v>4569774162.2829113</v>
      </c>
      <c r="AE64" s="167">
        <f t="shared" si="16"/>
        <v>2490477678.3839688</v>
      </c>
      <c r="AG64" s="210">
        <f t="shared" si="17"/>
        <v>0.73119383997017295</v>
      </c>
      <c r="AH64" s="210">
        <f t="shared" si="9"/>
        <v>0.14541567118495047</v>
      </c>
      <c r="AI64" s="210">
        <f t="shared" si="10"/>
        <v>7.4928932534731346E-2</v>
      </c>
      <c r="AJ64" s="210">
        <f t="shared" si="11"/>
        <v>4.0835460859987668E-2</v>
      </c>
    </row>
    <row r="65" spans="1:39">
      <c r="A65" s="73" t="s">
        <v>10</v>
      </c>
      <c r="B65" s="176">
        <f>TAX!$D$7*DIST_TOT!B65*COMB_CORR!C27</f>
        <v>47813263357.246895</v>
      </c>
      <c r="C65" s="176">
        <f>TAX!$D$8*DIST_TOT!C65*COMB_CORR!C27</f>
        <v>1151566121.9182005</v>
      </c>
      <c r="D65" s="176">
        <f>TAX!$D$9*DIST_TOT!D65*COMB_CORR!C27</f>
        <v>13395149078.932049</v>
      </c>
      <c r="E65" s="176">
        <f>TAX!$D$10*DIST_TOT!E65*COMB_CORR!C27</f>
        <v>8450726344.449398</v>
      </c>
      <c r="F65" s="176">
        <f>TAX!D$11*DIST_TOT!F65*COMB_CORR!C27</f>
        <v>28392701097.526608</v>
      </c>
      <c r="G65" s="176">
        <f>TAX!$D$12*DIST_TOT!G65*COMB_CORR!C27</f>
        <v>5713899665.2859488</v>
      </c>
      <c r="H65" s="176">
        <f>DIST_TOT!H65*COMB_CORR!H27*TAX!$D$14</f>
        <v>99769837757.372955</v>
      </c>
      <c r="I65" s="176">
        <f>DIST_TOT!I65*COMB_CORR!H27*TAX!$D$15</f>
        <v>1537712569.7757251</v>
      </c>
      <c r="J65" s="176">
        <f>DIST_TOT!J65*COMB_CORR!M27*TAX!$D$17</f>
        <v>15766304336.783527</v>
      </c>
      <c r="K65" s="176">
        <f>DIST_TOT!K65*COMB_CORR!M27*TAX!$D$18</f>
        <v>4234859293.1069169</v>
      </c>
      <c r="L65" s="176">
        <f>DIST_TOT!L65*COMB_CORR!M27*TAX!$D$19</f>
        <v>5906432152.7230139</v>
      </c>
      <c r="M65" s="176">
        <f>DIST_TOT!M65*COMB_CORR!M27*TAX!$D$20</f>
        <v>7832532027.7921791</v>
      </c>
      <c r="N65" s="176">
        <f>DIST_TOT!N65*COMB_CORR!M27*TAX!$D$21</f>
        <v>3612085513.3702116</v>
      </c>
      <c r="O65" s="176">
        <f>DIST_TOT!O65*COMB_CORR!M27*TAX!$D$22</f>
        <v>2952891314.4479456</v>
      </c>
      <c r="P65" s="176">
        <f>(B65+H65)*ONSV_2020!K64/(DIST_GAS_AUT!G28+DIST_ALC_AUT!G28)</f>
        <v>84764435.877796844</v>
      </c>
      <c r="Q65" s="176">
        <f>(C65+I65)*ONSV_2020!D64/(DIST_GAS_UTI!G28+DIST_ALC_UTI!C28)</f>
        <v>1502624.3145833893</v>
      </c>
      <c r="R65" s="176">
        <f>(D65+N65)*ONSV_2020!P64/(DIST_GAS_CAMIE!C28+DIST_DSL_CAMIE!C28)</f>
        <v>9502716.0994261056</v>
      </c>
      <c r="S65" s="176">
        <f>(E65+K65)*ONSV_2020!U64/(DIST_GAS_CAMIOA!C28+DIST_DSL_CAMIOA!C28)</f>
        <v>7139347.3573317016</v>
      </c>
      <c r="T65" s="176">
        <f>DIST_TOT!P65*COMB_CORR!R27*TAX!$D$24</f>
        <v>4154819165.1322956</v>
      </c>
      <c r="U65" s="168">
        <f t="shared" si="12"/>
        <v>250787688919.513</v>
      </c>
      <c r="W65" s="167">
        <f>(B65+C65+D65+I65+E65+P65+Q65+R65+S65+O65+N65+H65+T65)/(DEN!C61+DEN!F61+DEN!G61+DEN!L61)</f>
        <v>8095.766939179126</v>
      </c>
      <c r="X65" s="167">
        <f>SUM(F65:G65)/SUM(DEN!I61:J61)</f>
        <v>5843.9569266894214</v>
      </c>
      <c r="Y65" s="167">
        <f>SUM(J65:K65)/SUM(DEN!D61:E61)</f>
        <v>22833.369061546557</v>
      </c>
      <c r="Z65" s="167">
        <f>SUM(L65:M65)/(DEN!H61+DEN!K61)</f>
        <v>47263.934900597873</v>
      </c>
      <c r="AB65" s="167">
        <f t="shared" si="13"/>
        <v>151822684715.62994</v>
      </c>
      <c r="AC65" s="167">
        <f t="shared" si="14"/>
        <v>55952476186.194</v>
      </c>
      <c r="AD65" s="167">
        <f t="shared" si="15"/>
        <v>25907595782.613461</v>
      </c>
      <c r="AE65" s="167">
        <f t="shared" si="16"/>
        <v>14397508855.610336</v>
      </c>
      <c r="AG65" s="210">
        <f t="shared" si="17"/>
        <v>0.60538332391728933</v>
      </c>
      <c r="AH65" s="210">
        <f t="shared" si="9"/>
        <v>0.22310694925758978</v>
      </c>
      <c r="AI65" s="210">
        <f t="shared" si="10"/>
        <v>0.10330489464707401</v>
      </c>
      <c r="AJ65" s="210">
        <f t="shared" si="11"/>
        <v>5.7409153207002225E-2</v>
      </c>
    </row>
    <row r="66" spans="1:39">
      <c r="A66" s="75" t="s">
        <v>41</v>
      </c>
      <c r="B66" s="138">
        <f>TAX!$D$7*DIST_TOT!B66*COMB_CORR!C28</f>
        <v>84366577627.836243</v>
      </c>
      <c r="C66" s="138">
        <f>TAX!$D$8*DIST_TOT!C66*COMB_CORR!C28</f>
        <v>1716457318.9977355</v>
      </c>
      <c r="D66" s="138">
        <f>TAX!$D$9*DIST_TOT!D66*COMB_CORR!C28</f>
        <v>9093799129.5019512</v>
      </c>
      <c r="E66" s="138">
        <f>TAX!$D$10*DIST_TOT!E66*COMB_CORR!C28</f>
        <v>4093373277.2545538</v>
      </c>
      <c r="F66" s="138">
        <f>TAX!D$11*DIST_TOT!F66*COMB_CORR!C28</f>
        <v>17953888332.158531</v>
      </c>
      <c r="G66" s="138">
        <f>TAX!$D$12*DIST_TOT!G66*COMB_CORR!C28</f>
        <v>4433523810.6173172</v>
      </c>
      <c r="H66" s="138">
        <f>DIST_TOT!H66*COMB_CORR!H28*TAX!$D$14</f>
        <v>14364251947.437622</v>
      </c>
      <c r="I66" s="138">
        <f>DIST_TOT!I66*COMB_CORR!H28*TAX!$D$15</f>
        <v>91330768.142273694</v>
      </c>
      <c r="J66" s="138">
        <f>DIST_TOT!J66*COMB_CORR!M28*TAX!$D$17</f>
        <v>18031003655.875034</v>
      </c>
      <c r="K66" s="138">
        <f>DIST_TOT!K66*COMB_CORR!M28*TAX!$D$18</f>
        <v>5831330287.5781536</v>
      </c>
      <c r="L66" s="138">
        <f>DIST_TOT!L66*COMB_CORR!M28*TAX!$D$19</f>
        <v>3252998863.7591958</v>
      </c>
      <c r="M66" s="138">
        <f>DIST_TOT!M66*COMB_CORR!M28*TAX!$D$20</f>
        <v>6033737523.3029642</v>
      </c>
      <c r="N66" s="138">
        <f>DIST_TOT!N66*COMB_CORR!M28*TAX!$D$21</f>
        <v>5193507526.5500469</v>
      </c>
      <c r="O66" s="138">
        <f>DIST_TOT!O66*COMB_CORR!M28*TAX!$D$22</f>
        <v>2334278321.5674415</v>
      </c>
      <c r="P66" s="138">
        <f>(B66+H66)*ONSV_2020!K65/(DIST_GAS_AUT!G29+DIST_ALC_AUT!G29)</f>
        <v>45133383.357369967</v>
      </c>
      <c r="Q66" s="138">
        <f>(C66+I66)*ONSV_2020!D65/(DIST_GAS_UTI!G29+DIST_ALC_UTI!C29)</f>
        <v>834641.62923332187</v>
      </c>
      <c r="R66" s="138">
        <f>(D66+N66)*ONSV_2020!P65/(DIST_GAS_CAMIE!C29+DIST_DSL_CAMIE!C29)</f>
        <v>6416980.7119686631</v>
      </c>
      <c r="S66" s="138">
        <f>(E66+K66)*ONSV_2020!U65/(DIST_GAS_CAMIOA!C29+DIST_DSL_CAMIOA!C29)</f>
        <v>4550613.0358765423</v>
      </c>
      <c r="T66" s="138">
        <f>DIST_TOT!P66*COMB_CORR!R28*TAX!$D$24</f>
        <v>3371015851.3949304</v>
      </c>
      <c r="U66" s="168">
        <f t="shared" si="12"/>
        <v>180218009860.70847</v>
      </c>
      <c r="W66" s="167">
        <f>(B66+C66+D66+I66+E66+P66+Q66+R66+S66+O66+N66+H66+T66)/(DEN!C62+DEN!F62+DEN!G62+DEN!L62)</f>
        <v>8371.9725924942741</v>
      </c>
      <c r="X66" s="167">
        <f>SUM(F66:G66)/SUM(DEN!I62:J62)</f>
        <v>5546.6887823464212</v>
      </c>
      <c r="Y66" s="167">
        <f>SUM(J66:K66)/SUM(DEN!D62:E62)</f>
        <v>26637.539342290365</v>
      </c>
      <c r="Z66" s="167">
        <f>SUM(L66:M66)/(DEN!H62+DEN!K62)</f>
        <v>55138.377608339331</v>
      </c>
      <c r="AB66" s="167">
        <f t="shared" si="13"/>
        <v>102146978810.02617</v>
      </c>
      <c r="AC66" s="167">
        <f t="shared" si="14"/>
        <v>35574584549.532349</v>
      </c>
      <c r="AD66" s="167">
        <f t="shared" si="15"/>
        <v>27115332807.212383</v>
      </c>
      <c r="AE66" s="167">
        <f t="shared" si="16"/>
        <v>13561523371.420454</v>
      </c>
      <c r="AG66" s="210">
        <f t="shared" si="17"/>
        <v>0.56679673074281622</v>
      </c>
      <c r="AH66" s="210">
        <f t="shared" si="9"/>
        <v>0.19739749971175549</v>
      </c>
      <c r="AI66" s="210">
        <f t="shared" si="10"/>
        <v>0.15045850760514989</v>
      </c>
      <c r="AJ66" s="210">
        <f t="shared" si="11"/>
        <v>7.5250655480560646E-2</v>
      </c>
    </row>
    <row r="67" spans="1:39">
      <c r="A67" s="73" t="s">
        <v>22</v>
      </c>
      <c r="B67" s="176">
        <f>TAX!$D$7*DIST_TOT!B67*COMB_CORR!C29</f>
        <v>25022820524.309566</v>
      </c>
      <c r="C67" s="176">
        <f>TAX!$D$8*DIST_TOT!C67*COMB_CORR!C29</f>
        <v>447755320.27988321</v>
      </c>
      <c r="D67" s="176">
        <f>TAX!$D$9*DIST_TOT!D67*COMB_CORR!C29</f>
        <v>3007520595.2904935</v>
      </c>
      <c r="E67" s="176">
        <f>TAX!$D$10*DIST_TOT!E67*COMB_CORR!C29</f>
        <v>1132537099.7407498</v>
      </c>
      <c r="F67" s="176">
        <f>TAX!D$11*DIST_TOT!F67*COMB_CORR!C29</f>
        <v>5382655515.0336733</v>
      </c>
      <c r="G67" s="176">
        <f>TAX!$D$12*DIST_TOT!G67*COMB_CORR!C29</f>
        <v>1390460729.0965211</v>
      </c>
      <c r="H67" s="176">
        <f>DIST_TOT!H67*COMB_CORR!H29*TAX!$D$14</f>
        <v>13286388298.277252</v>
      </c>
      <c r="I67" s="176">
        <f>DIST_TOT!I67*COMB_CORR!H29*TAX!$D$15</f>
        <v>54448214.370457895</v>
      </c>
      <c r="J67" s="176">
        <f>DIST_TOT!J67*COMB_CORR!M29*TAX!$D$17</f>
        <v>8981740162.9661903</v>
      </c>
      <c r="K67" s="176">
        <f>DIST_TOT!K67*COMB_CORR!M29*TAX!$D$18</f>
        <v>3134793122.4723964</v>
      </c>
      <c r="L67" s="176">
        <f>DIST_TOT!L67*COMB_CORR!M29*TAX!$D$19</f>
        <v>1605447322.9213872</v>
      </c>
      <c r="M67" s="176">
        <f>DIST_TOT!M67*COMB_CORR!M29*TAX!$D$20</f>
        <v>3076941503.2285795</v>
      </c>
      <c r="N67" s="176">
        <f>DIST_TOT!N67*COMB_CORR!M29*TAX!$D$21</f>
        <v>2561939850.3544769</v>
      </c>
      <c r="O67" s="176">
        <f>DIST_TOT!O67*COMB_CORR!M29*TAX!$D$22</f>
        <v>1654400933.2834654</v>
      </c>
      <c r="P67" s="176">
        <f>(B67+H67)*ONSV_2020!K66/(DIST_GAS_AUT!G30+DIST_ALC_AUT!G30)</f>
        <v>16667906.857487796</v>
      </c>
      <c r="Q67" s="176">
        <f>(C67+I67)*ONSV_2020!D66/(DIST_GAS_UTI!G30+DIST_ALC_UTI!C30)</f>
        <v>216375.22461640928</v>
      </c>
      <c r="R67" s="176">
        <f>(D67+N67)*ONSV_2020!P66/(DIST_GAS_CAMIE!C30+DIST_DSL_CAMIE!C30)</f>
        <v>2399618.9497102913</v>
      </c>
      <c r="S67" s="176">
        <f>(E67+K67)*ONSV_2020!U66/(DIST_GAS_CAMIOA!C30+DIST_DSL_CAMIOA!C30)</f>
        <v>1868011.3725630217</v>
      </c>
      <c r="T67" s="176">
        <f>DIST_TOT!P67*COMB_CORR!R29*TAX!$D$24</f>
        <v>593632457.46847403</v>
      </c>
      <c r="U67" s="168">
        <f t="shared" si="12"/>
        <v>71354633561.497925</v>
      </c>
      <c r="W67" s="167">
        <f>(B67+C67+D67+I67+E67+P67+Q67+R67+S67+O67+N67+H67+T67)/(DEN!C63+DEN!F63+DEN!G63+DEN!L63)</f>
        <v>8430.3283390048582</v>
      </c>
      <c r="X67" s="167">
        <f>SUM(F67:G67)/SUM(DEN!I63:J63)</f>
        <v>4431.9309775274232</v>
      </c>
      <c r="Y67" s="167">
        <f>SUM(J67:K67)/SUM(DEN!D63:E63)</f>
        <v>32052.116218034174</v>
      </c>
      <c r="Z67" s="167">
        <f>SUM(L67:M67)/(DEN!H63+DEN!K63)</f>
        <v>66346.281631597129</v>
      </c>
      <c r="AB67" s="167">
        <f t="shared" si="13"/>
        <v>38919509186.912781</v>
      </c>
      <c r="AC67" s="167">
        <f t="shared" si="14"/>
        <v>10913173939.161438</v>
      </c>
      <c r="AD67" s="167">
        <f t="shared" si="15"/>
        <v>13721980608.359974</v>
      </c>
      <c r="AE67" s="167">
        <f t="shared" si="16"/>
        <v>7293282286.8665218</v>
      </c>
      <c r="AG67" s="210">
        <f t="shared" si="17"/>
        <v>0.54543772764763054</v>
      </c>
      <c r="AH67" s="210">
        <f t="shared" si="9"/>
        <v>0.15294275079915834</v>
      </c>
      <c r="AI67" s="210">
        <f t="shared" si="10"/>
        <v>0.19230679107241866</v>
      </c>
      <c r="AJ67" s="210">
        <f t="shared" si="11"/>
        <v>0.10221175448376048</v>
      </c>
    </row>
    <row r="68" spans="1:39">
      <c r="A68" s="73" t="s">
        <v>13</v>
      </c>
      <c r="B68" s="176">
        <f>TAX!$D$7*DIST_TOT!B68*COMB_CORR!C30</f>
        <v>33218842576.939716</v>
      </c>
      <c r="C68" s="176">
        <f>TAX!$D$8*DIST_TOT!C68*COMB_CORR!C30</f>
        <v>593798490.1749934</v>
      </c>
      <c r="D68" s="176">
        <f>TAX!$D$9*DIST_TOT!D68*COMB_CORR!C30</f>
        <v>3167856842.4385586</v>
      </c>
      <c r="E68" s="176">
        <f>TAX!$D$10*DIST_TOT!E68*COMB_CORR!C30</f>
        <v>1613509906.2411082</v>
      </c>
      <c r="F68" s="176">
        <f>TAX!D$11*DIST_TOT!F68*COMB_CORR!C30</f>
        <v>6487476811.442256</v>
      </c>
      <c r="G68" s="176">
        <f>TAX!$D$12*DIST_TOT!G68*COMB_CORR!C30</f>
        <v>1153258000.9769604</v>
      </c>
      <c r="H68" s="176">
        <f>DIST_TOT!H68*COMB_CORR!H30*TAX!$D$14</f>
        <v>348341935.46492672</v>
      </c>
      <c r="I68" s="176">
        <f>DIST_TOT!I68*COMB_CORR!H30*TAX!$D$15</f>
        <v>2253625.3433512649</v>
      </c>
      <c r="J68" s="176">
        <f>DIST_TOT!J68*COMB_CORR!M30*TAX!$D$17</f>
        <v>4527820789.6067619</v>
      </c>
      <c r="K68" s="176">
        <f>DIST_TOT!K68*COMB_CORR!M30*TAX!$D$18</f>
        <v>1199975428.9640839</v>
      </c>
      <c r="L68" s="176">
        <f>DIST_TOT!L68*COMB_CORR!M30*TAX!$D$19</f>
        <v>865700998.03674364</v>
      </c>
      <c r="M68" s="176">
        <f>DIST_TOT!M68*COMB_CORR!M30*TAX!$D$20</f>
        <v>1670916336.8220112</v>
      </c>
      <c r="N68" s="176">
        <f>DIST_TOT!N68*COMB_CORR!M30*TAX!$D$21</f>
        <v>1271748491.7412584</v>
      </c>
      <c r="O68" s="176">
        <f>DIST_TOT!O68*COMB_CORR!M30*TAX!$D$22</f>
        <v>427718214.536358</v>
      </c>
      <c r="P68" s="176">
        <f>(B68+H68)*ONSV_2020!K67/(DIST_GAS_AUT!G31+DIST_ALC_AUT!G31)</f>
        <v>13238120.576176565</v>
      </c>
      <c r="Q68" s="176">
        <f>(C68+I68)*ONSV_2020!D67/(DIST_GAS_UTI!G31+DIST_ALC_UTI!C31)</f>
        <v>230504.8652527621</v>
      </c>
      <c r="R68" s="176">
        <f>(D68+N68)*ONSV_2020!P67/(DIST_GAS_CAMIE!C31+DIST_DSL_CAMIE!C31)</f>
        <v>1716890.4565785963</v>
      </c>
      <c r="S68" s="176">
        <f>(E68+K68)*ONSV_2020!U67/(DIST_GAS_CAMIOA!C31+DIST_DSL_CAMIOA!C31)</f>
        <v>1105779.0931634856</v>
      </c>
      <c r="T68" s="176">
        <f>DIST_TOT!P68*COMB_CORR!R30*TAX!$D$24</f>
        <v>1217550955.6886625</v>
      </c>
      <c r="U68" s="168">
        <f t="shared" si="12"/>
        <v>57783060699.40892</v>
      </c>
      <c r="W68" s="167">
        <f>(B68+C68+D68+I68+E68+P68+Q68+R68+S68+O68+N68+H68+T68)/(DEN!C64+DEN!F64+DEN!G64+DEN!L64)</f>
        <v>7738.4538902563263</v>
      </c>
      <c r="X68" s="167">
        <f>SUM(F68:G68)/SUM(DEN!I64:J64)</f>
        <v>5815.6943282028842</v>
      </c>
      <c r="Y68" s="167">
        <f>SUM(J68:K68)/SUM(DEN!D64:E64)</f>
        <v>19023.977503116566</v>
      </c>
      <c r="Z68" s="167">
        <f>SUM(L68:M68)/(DEN!H64+DEN!K64)</f>
        <v>39378.684408512716</v>
      </c>
      <c r="AB68" s="167">
        <f t="shared" si="13"/>
        <v>34797973588.669479</v>
      </c>
      <c r="AC68" s="167">
        <f t="shared" si="14"/>
        <v>12422101561.098883</v>
      </c>
      <c r="AD68" s="167">
        <f t="shared" si="15"/>
        <v>6593497216.6075897</v>
      </c>
      <c r="AE68" s="167">
        <f t="shared" si="16"/>
        <v>3370383043.0996275</v>
      </c>
      <c r="AG68" s="210">
        <f t="shared" si="17"/>
        <v>0.60221755593201798</v>
      </c>
      <c r="AH68" s="210">
        <f t="shared" si="9"/>
        <v>0.21497825505850976</v>
      </c>
      <c r="AI68" s="210">
        <f t="shared" si="10"/>
        <v>0.11410778759033505</v>
      </c>
      <c r="AJ68" s="210">
        <f t="shared" si="11"/>
        <v>5.8328219417669303E-2</v>
      </c>
    </row>
    <row r="69" spans="1:39">
      <c r="A69" s="73" t="s">
        <v>14</v>
      </c>
      <c r="B69" s="176">
        <f>TAX!$D$7*DIST_TOT!B69*COMB_CORR!C31</f>
        <v>26118877444.445293</v>
      </c>
      <c r="C69" s="176">
        <f>TAX!$D$8*DIST_TOT!C69*COMB_CORR!C31</f>
        <v>720885245.00411701</v>
      </c>
      <c r="D69" s="176">
        <f>TAX!$D$9*DIST_TOT!D69*COMB_CORR!C31</f>
        <v>2821796742.4657307</v>
      </c>
      <c r="E69" s="176">
        <f>TAX!$D$10*DIST_TOT!E69*COMB_CORR!C31</f>
        <v>1389943378.6355293</v>
      </c>
      <c r="F69" s="176">
        <f>TAX!D$11*DIST_TOT!F69*COMB_CORR!C31</f>
        <v>6148424744.3646421</v>
      </c>
      <c r="G69" s="176">
        <f>TAX!$D$12*DIST_TOT!G69*COMB_CORR!C31</f>
        <v>1947726298.2907839</v>
      </c>
      <c r="H69" s="176">
        <f>DIST_TOT!H69*COMB_CORR!H31*TAX!$D$14</f>
        <v>765466365.53443325</v>
      </c>
      <c r="I69" s="176">
        <f>DIST_TOT!I69*COMB_CORR!H31*TAX!$D$15</f>
        <v>8822511.7235474084</v>
      </c>
      <c r="J69" s="176">
        <f>DIST_TOT!J69*COMB_CORR!M31*TAX!$D$17</f>
        <v>4465114635.2810421</v>
      </c>
      <c r="K69" s="176">
        <f>DIST_TOT!K69*COMB_CORR!M31*TAX!$D$18</f>
        <v>1633097393.6580262</v>
      </c>
      <c r="L69" s="176">
        <f>DIST_TOT!L69*COMB_CORR!M31*TAX!$D$19</f>
        <v>746462628.85573268</v>
      </c>
      <c r="M69" s="176">
        <f>DIST_TOT!M69*COMB_CORR!M31*TAX!$D$20</f>
        <v>1201097105.5017719</v>
      </c>
      <c r="N69" s="176">
        <f>DIST_TOT!N69*COMB_CORR!M31*TAX!$D$21</f>
        <v>1356063498.9834588</v>
      </c>
      <c r="O69" s="176">
        <f>DIST_TOT!O69*COMB_CORR!M31*TAX!$D$22</f>
        <v>485912045.54554003</v>
      </c>
      <c r="P69" s="176">
        <f>(B69+H69)*ONSV_2020!K68/(DIST_GAS_AUT!G32+DIST_ALC_AUT!G32)</f>
        <v>15681979.383549051</v>
      </c>
      <c r="Q69" s="176">
        <f>(C69+I69)*ONSV_2020!D68/(DIST_GAS_UTI!G32+DIST_ALC_UTI!C32)</f>
        <v>410330.8662837228</v>
      </c>
      <c r="R69" s="176">
        <f>(D69+N69)*ONSV_2020!P68/(DIST_GAS_CAMIE!C32+DIST_DSL_CAMIE!C32)</f>
        <v>2349298.4714839538</v>
      </c>
      <c r="S69" s="176">
        <f>(E69+K69)*ONSV_2020!U68/(DIST_GAS_CAMIOA!C32+DIST_DSL_CAMIOA!C32)</f>
        <v>1740259.2105462239</v>
      </c>
      <c r="T69" s="176">
        <f>DIST_TOT!P69*COMB_CORR!R31*TAX!$D$24</f>
        <v>1559832438.2377937</v>
      </c>
      <c r="U69" s="168">
        <f t="shared" si="12"/>
        <v>51389704344.459312</v>
      </c>
      <c r="W69" s="167">
        <f>(B69+C69+D69+I69+E69+P69+Q69+R69+S69+O69+N69+H69+T69)/(DEN!C65+DEN!F65+DEN!G65+DEN!L65)</f>
        <v>9243.8019458332346</v>
      </c>
      <c r="X69" s="167">
        <f>SUM(F69:G69)/SUM(DEN!I65:J65)</f>
        <v>6780.0770638655486</v>
      </c>
      <c r="Y69" s="167">
        <f>SUM(J69:K69)/SUM(DEN!D65:E65)</f>
        <v>28140.355544302067</v>
      </c>
      <c r="Z69" s="167">
        <f>SUM(L69:M69)/(DEN!H65+DEN!K65)</f>
        <v>58249.132177583509</v>
      </c>
      <c r="AB69" s="167">
        <f t="shared" si="13"/>
        <v>28459858227.601067</v>
      </c>
      <c r="AC69" s="167">
        <f t="shared" si="14"/>
        <v>12307891163.756687</v>
      </c>
      <c r="AD69" s="167">
        <f t="shared" si="15"/>
        <v>6844674657.7948008</v>
      </c>
      <c r="AE69" s="167">
        <f t="shared" si="16"/>
        <v>3043072650.0307703</v>
      </c>
      <c r="AG69" s="210">
        <f t="shared" si="17"/>
        <v>0.5538046694496993</v>
      </c>
      <c r="AH69" s="210">
        <f t="shared" si="9"/>
        <v>0.23950110865122515</v>
      </c>
      <c r="AI69" s="210">
        <f t="shared" si="10"/>
        <v>0.13319155548970918</v>
      </c>
      <c r="AJ69" s="210">
        <f t="shared" si="11"/>
        <v>5.9215609212954455E-2</v>
      </c>
    </row>
    <row r="70" spans="1:39">
      <c r="A70" s="75" t="s">
        <v>42</v>
      </c>
      <c r="B70" s="138">
        <f>TAX!$D$7*DIST_TOT!B70*COMB_CORR!C32</f>
        <v>23512721640.409061</v>
      </c>
      <c r="C70" s="138">
        <f>TAX!$D$8*DIST_TOT!C70*COMB_CORR!C32</f>
        <v>575196839.96453154</v>
      </c>
      <c r="D70" s="138">
        <f>TAX!$D$9*DIST_TOT!D70*COMB_CORR!C32</f>
        <v>6100442652.2884407</v>
      </c>
      <c r="E70" s="138">
        <f>TAX!$D$10*DIST_TOT!E70*COMB_CORR!C32</f>
        <v>1955035597.210768</v>
      </c>
      <c r="F70" s="138">
        <f>TAX!D$11*DIST_TOT!F70*COMB_CORR!C32</f>
        <v>15957954550.849812</v>
      </c>
      <c r="G70" s="138">
        <f>TAX!$D$12*DIST_TOT!G70*COMB_CORR!C32</f>
        <v>5057768230.8308344</v>
      </c>
      <c r="H70" s="138">
        <f>DIST_TOT!H70*COMB_CORR!H32*TAX!$D$14</f>
        <v>27135862148.595474</v>
      </c>
      <c r="I70" s="138">
        <f>DIST_TOT!I70*COMB_CORR!H32*TAX!$D$15</f>
        <v>497743696.20664442</v>
      </c>
      <c r="J70" s="138">
        <f>DIST_TOT!J70*COMB_CORR!M32*TAX!$D$17</f>
        <v>10179638380.753204</v>
      </c>
      <c r="K70" s="138">
        <f>DIST_TOT!K70*COMB_CORR!M32*TAX!$D$18</f>
        <v>3564614394.9388762</v>
      </c>
      <c r="L70" s="138">
        <f>DIST_TOT!L70*COMB_CORR!M32*TAX!$D$19</f>
        <v>1915911629.8551974</v>
      </c>
      <c r="M70" s="138">
        <f>DIST_TOT!M70*COMB_CORR!M32*TAX!$D$20</f>
        <v>4612664131.891675</v>
      </c>
      <c r="N70" s="138">
        <f>DIST_TOT!N70*COMB_CORR!M32*TAX!$D$21</f>
        <v>4669043237.587121</v>
      </c>
      <c r="O70" s="138">
        <f>DIST_TOT!O70*COMB_CORR!M32*TAX!$D$22</f>
        <v>2392931230.3775368</v>
      </c>
      <c r="P70" s="138">
        <f>(B70+H70)*ONSV_2020!K69/(DIST_GAS_AUT!G33+DIST_ALC_AUT!G33)</f>
        <v>32312455.571019374</v>
      </c>
      <c r="Q70" s="138">
        <f>(C70+I70)*ONSV_2020!D69/(DIST_GAS_UTI!G33+DIST_ALC_UTI!C33)</f>
        <v>712818.45063050394</v>
      </c>
      <c r="R70" s="138">
        <f>(D70+N70)*ONSV_2020!P69/(DIST_GAS_CAMIE!C33+DIST_DSL_CAMIE!C33)</f>
        <v>6149035.1240238417</v>
      </c>
      <c r="S70" s="138">
        <f>(E70+K70)*ONSV_2020!U69/(DIST_GAS_CAMIOA!C33+DIST_DSL_CAMIOA!C33)</f>
        <v>3676466.4116052324</v>
      </c>
      <c r="T70" s="138">
        <f>DIST_TOT!P70*COMB_CORR!R32*TAX!$D$24</f>
        <v>185740871.34058094</v>
      </c>
      <c r="U70" s="168">
        <f t="shared" si="12"/>
        <v>108356120008.65704</v>
      </c>
      <c r="W70" s="167">
        <f>(B70+C70+D70+I70+E70+P70+Q70+R70+S70+O70+N70+H70+T70)/(DEN!C66+DEN!F66+DEN!G66+DEN!L66)</f>
        <v>10886.302222226497</v>
      </c>
      <c r="X70" s="167">
        <f>SUM(F70:G70)/SUM(DEN!I66:J66)</f>
        <v>7407.4585172553288</v>
      </c>
      <c r="Y70" s="167">
        <f>SUM(J70:K70)/SUM(DEN!D66:E66)</f>
        <v>37081.185841453007</v>
      </c>
      <c r="Z70" s="167">
        <f>SUM(L70:M70)/(DEN!H66+DEN!K66)</f>
        <v>76756.204873811046</v>
      </c>
      <c r="AB70" s="167">
        <f t="shared" si="13"/>
        <v>50866637115.916138</v>
      </c>
      <c r="AC70" s="167">
        <f t="shared" si="14"/>
        <v>29071201031.179855</v>
      </c>
      <c r="AD70" s="167">
        <f t="shared" si="15"/>
        <v>15660164405.547279</v>
      </c>
      <c r="AE70" s="167">
        <f t="shared" si="16"/>
        <v>11674638599.856333</v>
      </c>
      <c r="AG70" s="210">
        <f t="shared" si="17"/>
        <v>0.46943944755360545</v>
      </c>
      <c r="AH70" s="210">
        <f t="shared" si="9"/>
        <v>0.26829311559750596</v>
      </c>
      <c r="AI70" s="210">
        <f t="shared" si="10"/>
        <v>0.14452496457326194</v>
      </c>
      <c r="AJ70" s="210">
        <f t="shared" si="11"/>
        <v>0.10774323221358974</v>
      </c>
    </row>
    <row r="71" spans="1:39">
      <c r="A71" s="73" t="s">
        <v>11</v>
      </c>
      <c r="B71" s="176">
        <f>TAX!$D$7*DIST_TOT!B71*COMB_CORR!C33</f>
        <v>10311967796.686184</v>
      </c>
      <c r="C71" s="176">
        <f>TAX!$D$8*DIST_TOT!C71*COMB_CORR!C33</f>
        <v>262253796.73481917</v>
      </c>
      <c r="D71" s="176">
        <f>TAX!$D$9*DIST_TOT!D71*COMB_CORR!C33</f>
        <v>780114345.0163672</v>
      </c>
      <c r="E71" s="176">
        <f>TAX!$D$10*DIST_TOT!E71*COMB_CORR!C33</f>
        <v>541014408.99601758</v>
      </c>
      <c r="F71" s="176">
        <f>TAX!D$11*DIST_TOT!F71*COMB_CORR!C33</f>
        <v>1206213664.3318226</v>
      </c>
      <c r="G71" s="176">
        <f>TAX!$D$12*DIST_TOT!G71*COMB_CORR!C33</f>
        <v>127345021.3127421</v>
      </c>
      <c r="H71" s="176">
        <f>DIST_TOT!H71*COMB_CORR!H33*TAX!$D$14</f>
        <v>1481797203.3685815</v>
      </c>
      <c r="I71" s="176">
        <f>DIST_TOT!I71*COMB_CORR!H33*TAX!$D$15</f>
        <v>16884196.462091021</v>
      </c>
      <c r="J71" s="176">
        <f>DIST_TOT!J71*COMB_CORR!M33*TAX!$D$17</f>
        <v>338568822.06803238</v>
      </c>
      <c r="K71" s="176">
        <f>DIST_TOT!K71*COMB_CORR!M33*TAX!$D$18</f>
        <v>51075216.965101823</v>
      </c>
      <c r="L71" s="176">
        <f>DIST_TOT!L71*COMB_CORR!M33*TAX!$D$19</f>
        <v>173963147.15477377</v>
      </c>
      <c r="M71" s="176">
        <f>DIST_TOT!M71*COMB_CORR!M33*TAX!$D$20</f>
        <v>375110652.61674309</v>
      </c>
      <c r="N71" s="176">
        <f>DIST_TOT!N71*COMB_CORR!M33*TAX!$D$21</f>
        <v>203300000.42541987</v>
      </c>
      <c r="O71" s="176">
        <f>DIST_TOT!O71*COMB_CORR!M33*TAX!$D$22</f>
        <v>43994241.557598054</v>
      </c>
      <c r="P71" s="176">
        <f>(B71+H71)*ONSV_2020!K70/(DIST_GAS_AUT!G34+DIST_ALC_AUT!G34)</f>
        <v>12442874.830525154</v>
      </c>
      <c r="Q71" s="176">
        <f>(C71+I71)*ONSV_2020!D70/(DIST_GAS_UTI!G34+DIST_ALC_UTI!C34)</f>
        <v>293842.58475296717</v>
      </c>
      <c r="R71" s="176">
        <f>(D71+N71)*ONSV_2020!P70/(DIST_GAS_CAMIE!C34+DIST_DSL_CAMIE!C34)</f>
        <v>1035222.0767952121</v>
      </c>
      <c r="S71" s="176">
        <f>(E71+K71)*ONSV_2020!U70/(DIST_GAS_CAMIOA!C34+DIST_DSL_CAMIOA!C34)</f>
        <v>631933.51739766833</v>
      </c>
      <c r="T71" s="176">
        <f>DIST_TOT!P71*COMB_CORR!R33*TAX!$D$24</f>
        <v>22815870.0882896</v>
      </c>
      <c r="U71" s="168">
        <f t="shared" si="12"/>
        <v>15950822256.794056</v>
      </c>
      <c r="W71" s="167">
        <f>(B71+C71+D71+I71+E71+P71+Q71+R71+S71+O71+N71+H71+T71)/(DEN!C67+DEN!F67+DEN!G67+DEN!L67)</f>
        <v>8531.4895533308081</v>
      </c>
      <c r="X71" s="167">
        <f>SUM(F71:G71)/SUM(DEN!I67:J67)</f>
        <v>5964.917387828099</v>
      </c>
      <c r="Y71" s="167">
        <f>SUM(J71:K71)/SUM(DEN!D67:E67)</f>
        <v>13483.425809160988</v>
      </c>
      <c r="Z71" s="167">
        <f>SUM(L71:M71)/(DEN!H67+DEN!K67)</f>
        <v>27910.01879588862</v>
      </c>
      <c r="AB71" s="167">
        <f t="shared" si="13"/>
        <v>11829023744.973579</v>
      </c>
      <c r="AC71" s="167">
        <f t="shared" si="14"/>
        <v>2654687439.65695</v>
      </c>
      <c r="AD71" s="167">
        <f t="shared" si="15"/>
        <v>563607186.18790793</v>
      </c>
      <c r="AE71" s="167">
        <f t="shared" si="16"/>
        <v>622404894.59976101</v>
      </c>
      <c r="AG71" s="210">
        <f t="shared" si="17"/>
        <v>0.74159335202516929</v>
      </c>
      <c r="AH71" s="210">
        <f t="shared" si="9"/>
        <v>0.16642950419225055</v>
      </c>
      <c r="AI71" s="210">
        <f t="shared" si="10"/>
        <v>3.5334052195826228E-2</v>
      </c>
      <c r="AJ71" s="210">
        <f t="shared" si="11"/>
        <v>3.902023886791512E-2</v>
      </c>
    </row>
    <row r="72" spans="1:39">
      <c r="A72" s="73" t="s">
        <v>20</v>
      </c>
      <c r="B72" s="176">
        <f>TAX!$D$7*DIST_TOT!B72*COMB_CORR!C34</f>
        <v>4077570171.6305318</v>
      </c>
      <c r="C72" s="176">
        <f>TAX!$D$8*DIST_TOT!C72*COMB_CORR!C34</f>
        <v>110396298.89756483</v>
      </c>
      <c r="D72" s="176">
        <f>TAX!$D$9*DIST_TOT!D72*COMB_CORR!C34</f>
        <v>3269639065.6330552</v>
      </c>
      <c r="E72" s="176">
        <f>TAX!$D$10*DIST_TOT!E72*COMB_CORR!C34</f>
        <v>907719077.11403441</v>
      </c>
      <c r="F72" s="176">
        <f>TAX!D$11*DIST_TOT!F72*COMB_CORR!C34</f>
        <v>8540110918.5864592</v>
      </c>
      <c r="G72" s="176">
        <f>TAX!$D$12*DIST_TOT!G72*COMB_CORR!C34</f>
        <v>2757879829.5074363</v>
      </c>
      <c r="H72" s="176">
        <f>DIST_TOT!H72*COMB_CORR!H34*TAX!$D$14</f>
        <v>15306682234.365953</v>
      </c>
      <c r="I72" s="176">
        <f>DIST_TOT!I72*COMB_CORR!H34*TAX!$D$15</f>
        <v>251202972.60786647</v>
      </c>
      <c r="J72" s="176">
        <f>DIST_TOT!J72*COMB_CORR!M34*TAX!$D$17</f>
        <v>4178260644.9365811</v>
      </c>
      <c r="K72" s="176">
        <f>DIST_TOT!K72*COMB_CORR!M34*TAX!$D$18</f>
        <v>1212932720.6135328</v>
      </c>
      <c r="L72" s="176">
        <f>DIST_TOT!L72*COMB_CORR!M34*TAX!$D$19</f>
        <v>784690404.95654118</v>
      </c>
      <c r="M72" s="176">
        <f>DIST_TOT!M72*COMB_CORR!M34*TAX!$D$20</f>
        <v>1783142588.6430254</v>
      </c>
      <c r="N72" s="176">
        <f>DIST_TOT!N72*COMB_CORR!M34*TAX!$D$21</f>
        <v>1739733267.6860456</v>
      </c>
      <c r="O72" s="176">
        <f>DIST_TOT!O72*COMB_CORR!M34*TAX!$D$22</f>
        <v>947285950.08516169</v>
      </c>
      <c r="P72" s="176">
        <f>(B72+H72)*ONSV_2020!K71/(DIST_GAS_AUT!G35+DIST_ALC_AUT!G35)</f>
        <v>7078873.9859142136</v>
      </c>
      <c r="Q72" s="176">
        <f>(C72+I72)*ONSV_2020!D71/(DIST_GAS_UTI!G35+DIST_ALC_UTI!C35)</f>
        <v>128644.18997425547</v>
      </c>
      <c r="R72" s="176">
        <f>(D72+N72)*ONSV_2020!P71/(DIST_GAS_CAMIE!C35+DIST_DSL_CAMIE!C35)</f>
        <v>1782160.4081714021</v>
      </c>
      <c r="S72" s="176">
        <f>(E72+K72)*ONSV_2020!U71/(DIST_GAS_CAMIOA!C35+DIST_DSL_CAMIOA!C35)</f>
        <v>762823.69007657352</v>
      </c>
      <c r="T72" s="176">
        <f>DIST_TOT!P72*COMB_CORR!R34*TAX!$D$24</f>
        <v>69793978.23327674</v>
      </c>
      <c r="U72" s="168">
        <f t="shared" si="12"/>
        <v>45946792625.771202</v>
      </c>
      <c r="W72" s="167">
        <f>(B72+C72+D72+I72+E72+P72+Q72+R72+S72+O72+N72+H72+T72)/(DEN!C68+DEN!F68+DEN!G68+DEN!L68)</f>
        <v>10860.322833248747</v>
      </c>
      <c r="X72" s="167">
        <f>SUM(F72:G72)/SUM(DEN!I68:J68)</f>
        <v>9384.1185400813774</v>
      </c>
      <c r="Y72" s="167">
        <f>SUM(J72:K72)/SUM(DEN!D68:E68)</f>
        <v>36120.688523333316</v>
      </c>
      <c r="Z72" s="167">
        <f>SUM(L72:M72)/(DEN!H68+DEN!K68)</f>
        <v>74768.023340308835</v>
      </c>
      <c r="AB72" s="167">
        <f t="shared" si="13"/>
        <v>19461125258.215675</v>
      </c>
      <c r="AC72" s="167">
        <f t="shared" si="14"/>
        <v>15475348890.840986</v>
      </c>
      <c r="AD72" s="167">
        <f t="shared" si="15"/>
        <v>6175883770.5066547</v>
      </c>
      <c r="AE72" s="167">
        <f t="shared" si="16"/>
        <v>4470161806.4142323</v>
      </c>
      <c r="AG72" s="210">
        <f t="shared" si="17"/>
        <v>0.42355786217164765</v>
      </c>
      <c r="AH72" s="210">
        <f t="shared" si="9"/>
        <v>0.33681021038584924</v>
      </c>
      <c r="AI72" s="210">
        <f t="shared" si="10"/>
        <v>0.13441381688615733</v>
      </c>
      <c r="AJ72" s="210">
        <f t="shared" si="11"/>
        <v>9.7289964129225262E-2</v>
      </c>
    </row>
    <row r="73" spans="1:39">
      <c r="A73" s="73" t="s">
        <v>24</v>
      </c>
      <c r="B73" s="176">
        <f>TAX!$D$7*DIST_TOT!B73*COMB_CORR!C35</f>
        <v>441225335.91516358</v>
      </c>
      <c r="C73" s="176">
        <f>TAX!$D$8*DIST_TOT!C73*COMB_CORR!C35</f>
        <v>11262349.989642436</v>
      </c>
      <c r="D73" s="176">
        <f>TAX!$D$9*DIST_TOT!D73*COMB_CORR!C35</f>
        <v>1720946281.1258965</v>
      </c>
      <c r="E73" s="176">
        <f>TAX!$D$10*DIST_TOT!E73*COMB_CORR!C35</f>
        <v>342568997.45344013</v>
      </c>
      <c r="F73" s="176">
        <f>TAX!D$11*DIST_TOT!F73*COMB_CORR!C35</f>
        <v>5654974643.4614563</v>
      </c>
      <c r="G73" s="176">
        <f>TAX!$D$12*DIST_TOT!G73*COMB_CORR!C35</f>
        <v>2150344510.6975126</v>
      </c>
      <c r="H73" s="176">
        <f>DIST_TOT!H73*COMB_CORR!H35*TAX!$D$14</f>
        <v>8892926111.6406021</v>
      </c>
      <c r="I73" s="176">
        <f>DIST_TOT!I73*COMB_CORR!H35*TAX!$D$15</f>
        <v>222327922.10495088</v>
      </c>
      <c r="J73" s="176">
        <f>DIST_TOT!J73*COMB_CORR!M35*TAX!$D$17</f>
        <v>4153055768.6455002</v>
      </c>
      <c r="K73" s="176">
        <f>DIST_TOT!K73*COMB_CORR!M35*TAX!$D$18</f>
        <v>2096948564.1931646</v>
      </c>
      <c r="L73" s="176">
        <f>DIST_TOT!L73*COMB_CORR!M35*TAX!$D$19</f>
        <v>442732004.90559864</v>
      </c>
      <c r="M73" s="176">
        <f>DIST_TOT!M73*COMB_CORR!M35*TAX!$D$20</f>
        <v>1397544886.6935554</v>
      </c>
      <c r="N73" s="176">
        <f>DIST_TOT!N73*COMB_CORR!M35*TAX!$D$21</f>
        <v>1981423545.8748274</v>
      </c>
      <c r="O73" s="176">
        <f>DIST_TOT!O73*COMB_CORR!M35*TAX!$D$22</f>
        <v>1694082194.9752603</v>
      </c>
      <c r="P73" s="176">
        <f>(B73+H73)*ONSV_2020!K72/(DIST_GAS_AUT!G36+DIST_ALC_AUT!G36)</f>
        <v>6892838.3704072265</v>
      </c>
      <c r="Q73" s="176">
        <f>(C73+I73)*ONSV_2020!D72/(DIST_GAS_UTI!G36+DIST_ALC_UTI!C36)</f>
        <v>164684.70374226003</v>
      </c>
      <c r="R73" s="176">
        <f>(D73+N73)*ONSV_2020!P72/(DIST_GAS_CAMIE!C36+DIST_DSL_CAMIE!C36)</f>
        <v>2610292.2710063467</v>
      </c>
      <c r="S73" s="176">
        <f>(E73+K73)*ONSV_2020!U72/(DIST_GAS_CAMIOA!C36+DIST_DSL_CAMIOA!C36)</f>
        <v>1768003.7494187802</v>
      </c>
      <c r="T73" s="176">
        <f>DIST_TOT!P73*COMB_CORR!R35*TAX!$D$24</f>
        <v>18733334.958278392</v>
      </c>
      <c r="U73" s="168">
        <f t="shared" si="12"/>
        <v>31232532271.729427</v>
      </c>
      <c r="W73" s="167">
        <f>(B73+C73+D73+I73+E73+P73+Q73+R73+S73+O73+N73+H73+T73)/(DEN!C69+DEN!F69+DEN!G69+DEN!L69)</f>
        <v>14033.038122904813</v>
      </c>
      <c r="X73" s="167">
        <f>SUM(F73:G73)/SUM(DEN!I69:J69)</f>
        <v>8614.610083878888</v>
      </c>
      <c r="Y73" s="167">
        <f>SUM(J73:K73)/SUM(DEN!D69:E69)</f>
        <v>53178.853829203807</v>
      </c>
      <c r="Z73" s="167">
        <f>SUM(L73:M73)/(DEN!H69+DEN!K69)</f>
        <v>110077.57456628508</v>
      </c>
      <c r="AB73" s="167">
        <f t="shared" si="13"/>
        <v>9359777620.8844509</v>
      </c>
      <c r="AC73" s="167">
        <f t="shared" si="14"/>
        <v>9868834432.7383041</v>
      </c>
      <c r="AD73" s="167">
        <f t="shared" si="15"/>
        <v>6692736337.7442636</v>
      </c>
      <c r="AE73" s="167">
        <f t="shared" si="16"/>
        <v>5073050627.543643</v>
      </c>
      <c r="AG73" s="210">
        <f t="shared" si="17"/>
        <v>0.29968039541118435</v>
      </c>
      <c r="AH73" s="210">
        <f t="shared" si="9"/>
        <v>0.31597932395866668</v>
      </c>
      <c r="AI73" s="210">
        <f t="shared" si="10"/>
        <v>0.2142873424260347</v>
      </c>
      <c r="AJ73" s="210">
        <f t="shared" si="11"/>
        <v>0.16242841225319368</v>
      </c>
    </row>
    <row r="74" spans="1:39">
      <c r="A74" s="73" t="s">
        <v>25</v>
      </c>
      <c r="B74" s="176">
        <f>TAX!$D$7*DIST_TOT!B74*COMB_CORR!C36</f>
        <v>6379953950.1288891</v>
      </c>
      <c r="C74" s="176">
        <f>TAX!$D$8*DIST_TOT!C74*COMB_CORR!C36</f>
        <v>137037089.96640259</v>
      </c>
      <c r="D74" s="176">
        <f>TAX!$D$9*DIST_TOT!D74*COMB_CORR!C36</f>
        <v>961138930.35091257</v>
      </c>
      <c r="E74" s="176">
        <f>TAX!$D$10*DIST_TOT!E74*COMB_CORR!C36</f>
        <v>244200315.2871235</v>
      </c>
      <c r="F74" s="176">
        <f>TAX!D$11*DIST_TOT!F74*COMB_CORR!C36</f>
        <v>2563384166.9304299</v>
      </c>
      <c r="G74" s="176">
        <f>TAX!$D$12*DIST_TOT!G74*COMB_CORR!C36</f>
        <v>784064182.07878768</v>
      </c>
      <c r="H74" s="176">
        <f>DIST_TOT!H74*COMB_CORR!H36*TAX!$D$14</f>
        <v>1449921207.5506761</v>
      </c>
      <c r="I74" s="176">
        <f>DIST_TOT!I74*COMB_CORR!H36*TAX!$D$15</f>
        <v>10584783.666362725</v>
      </c>
      <c r="J74" s="176">
        <f>DIST_TOT!J74*COMB_CORR!M36*TAX!$D$17</f>
        <v>1830074652.4142427</v>
      </c>
      <c r="K74" s="176">
        <f>DIST_TOT!K74*COMB_CORR!M36*TAX!$D$18</f>
        <v>635766921.23157525</v>
      </c>
      <c r="L74" s="176">
        <f>DIST_TOT!L74*COMB_CORR!M36*TAX!$D$19</f>
        <v>286689108.71570784</v>
      </c>
      <c r="M74" s="176">
        <f>DIST_TOT!M74*COMB_CORR!M36*TAX!$D$20</f>
        <v>688298952.53284419</v>
      </c>
      <c r="N74" s="176">
        <f>DIST_TOT!N74*COMB_CORR!M36*TAX!$D$21</f>
        <v>835812700.3221122</v>
      </c>
      <c r="O74" s="176">
        <f>DIST_TOT!O74*COMB_CORR!M36*TAX!$D$22</f>
        <v>279808635.42406136</v>
      </c>
      <c r="P74" s="176">
        <f>(B74+H74)*ONSV_2020!K73/(DIST_GAS_AUT!G37+DIST_ALC_AUT!G37)</f>
        <v>3787835.1906507597</v>
      </c>
      <c r="Q74" s="176">
        <f>(C74+I74)*ONSV_2020!D73/(DIST_GAS_UTI!G37+DIST_ALC_UTI!C37)</f>
        <v>70842.693247587958</v>
      </c>
      <c r="R74" s="176">
        <f>(D74+N74)*ONSV_2020!P73/(DIST_GAS_CAMIE!C37+DIST_DSL_CAMIE!C37)</f>
        <v>862338.72636394727</v>
      </c>
      <c r="S74" s="176">
        <f>(E74+K74)*ONSV_2020!U73/(DIST_GAS_CAMIOA!C37+DIST_DSL_CAMIOA!C37)</f>
        <v>429262.92867051018</v>
      </c>
      <c r="T74" s="176">
        <f>DIST_TOT!P74*COMB_CORR!R36*TAX!$D$24</f>
        <v>74397688.060736209</v>
      </c>
      <c r="U74" s="168">
        <f t="shared" si="12"/>
        <v>17166283564.199799</v>
      </c>
      <c r="W74" s="167">
        <f>(B74+C74+D74+I74+E74+P74+Q74+R74+S74+O74+N74+H74+T74)/(DEN!C70+DEN!F70+DEN!G70+DEN!L70)</f>
        <v>10306.232973866207</v>
      </c>
      <c r="X74" s="167">
        <f>SUM(F74:G74)/SUM(DEN!I70:J70)</f>
        <v>6647.9356803722858</v>
      </c>
      <c r="Y74" s="167">
        <f>SUM(J74:K74)/SUM(DEN!D70:E70)</f>
        <v>32890.166644158053</v>
      </c>
      <c r="Z74" s="167">
        <f>SUM(L74:M74)/(DEN!H70+DEN!K70)</f>
        <v>68081.00420700734</v>
      </c>
      <c r="AB74" s="167">
        <f t="shared" si="13"/>
        <v>7908060680.930953</v>
      </c>
      <c r="AC74" s="167">
        <f t="shared" si="14"/>
        <v>4552787594.647254</v>
      </c>
      <c r="AD74" s="167">
        <f t="shared" si="15"/>
        <v>2752530682.3615255</v>
      </c>
      <c r="AE74" s="167">
        <f t="shared" si="16"/>
        <v>1803920288.2790177</v>
      </c>
      <c r="AG74" s="210">
        <f t="shared" si="17"/>
        <v>0.46067400968624189</v>
      </c>
      <c r="AH74" s="210">
        <f t="shared" si="9"/>
        <v>0.26521684659468581</v>
      </c>
      <c r="AI74" s="210">
        <f t="shared" si="10"/>
        <v>0.16034517151411357</v>
      </c>
      <c r="AJ74" s="210">
        <f t="shared" si="11"/>
        <v>0.10508508038636183</v>
      </c>
    </row>
    <row r="75" spans="1:39" s="1" customFormat="1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3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 spans="1:39" ht="15.75" customHeight="1">
      <c r="B76" s="374">
        <f>ONSV_2021!A1</f>
        <v>2021</v>
      </c>
      <c r="C76" s="374"/>
      <c r="D76" s="374"/>
      <c r="E76" s="374"/>
      <c r="F76" s="374"/>
      <c r="G76" s="374"/>
      <c r="H76" s="374"/>
      <c r="I76" s="374"/>
      <c r="J76" s="374"/>
      <c r="K76" s="374"/>
      <c r="L76" s="374"/>
      <c r="M76" s="374"/>
      <c r="N76" s="374"/>
      <c r="O76" s="374"/>
      <c r="P76" s="374"/>
      <c r="Q76" s="374"/>
      <c r="R76" s="374"/>
      <c r="S76" s="374"/>
      <c r="T76" s="377"/>
      <c r="U76" s="376" t="s">
        <v>75</v>
      </c>
      <c r="W76"/>
      <c r="X76"/>
      <c r="Y76"/>
      <c r="Z76"/>
      <c r="AB76"/>
      <c r="AC76"/>
      <c r="AD76"/>
      <c r="AE76"/>
      <c r="AG76"/>
      <c r="AH76"/>
      <c r="AI76"/>
      <c r="AJ76"/>
    </row>
    <row r="77" spans="1:39" ht="15" customHeight="1">
      <c r="A77" s="352" t="s">
        <v>95</v>
      </c>
      <c r="B77" s="375" t="s">
        <v>77</v>
      </c>
      <c r="C77" s="375"/>
      <c r="D77" s="375"/>
      <c r="E77" s="375"/>
      <c r="F77" s="375"/>
      <c r="G77" s="375"/>
      <c r="H77" s="375" t="s">
        <v>78</v>
      </c>
      <c r="I77" s="375"/>
      <c r="J77" s="375" t="s">
        <v>79</v>
      </c>
      <c r="K77" s="375"/>
      <c r="L77" s="375"/>
      <c r="M77" s="375"/>
      <c r="N77" s="375"/>
      <c r="O77" s="375"/>
      <c r="P77" s="378" t="s">
        <v>80</v>
      </c>
      <c r="Q77" s="379"/>
      <c r="R77" s="379"/>
      <c r="S77" s="380"/>
      <c r="T77" s="252" t="s">
        <v>81</v>
      </c>
      <c r="U77" s="376"/>
      <c r="W77" s="372">
        <f>ONSV_2021!$A$1</f>
        <v>2021</v>
      </c>
      <c r="X77" s="372"/>
      <c r="Y77" s="372"/>
      <c r="Z77" s="372"/>
      <c r="AB77" s="372">
        <f>ONSV_2021!$A$1</f>
        <v>2021</v>
      </c>
      <c r="AC77" s="372"/>
      <c r="AD77" s="372"/>
      <c r="AE77" s="372"/>
      <c r="AG77" s="372">
        <f>ONSV_2021!$A$1</f>
        <v>2021</v>
      </c>
      <c r="AH77" s="372"/>
      <c r="AI77" s="372"/>
      <c r="AJ77" s="372"/>
    </row>
    <row r="78" spans="1:39" ht="15" customHeight="1">
      <c r="A78" s="353"/>
      <c r="B78" s="130" t="s">
        <v>82</v>
      </c>
      <c r="C78" s="130" t="s">
        <v>83</v>
      </c>
      <c r="D78" s="130" t="s">
        <v>84</v>
      </c>
      <c r="E78" s="130" t="s">
        <v>85</v>
      </c>
      <c r="F78" s="130" t="s">
        <v>4</v>
      </c>
      <c r="G78" s="130" t="s">
        <v>86</v>
      </c>
      <c r="H78" s="130" t="s">
        <v>87</v>
      </c>
      <c r="I78" s="130" t="s">
        <v>83</v>
      </c>
      <c r="J78" s="130" t="s">
        <v>7</v>
      </c>
      <c r="K78" s="130" t="s">
        <v>88</v>
      </c>
      <c r="L78" s="130" t="s">
        <v>89</v>
      </c>
      <c r="M78" s="130" t="s">
        <v>8</v>
      </c>
      <c r="N78" s="130" t="s">
        <v>84</v>
      </c>
      <c r="O78" s="130" t="s">
        <v>85</v>
      </c>
      <c r="P78" s="130" t="s">
        <v>82</v>
      </c>
      <c r="Q78" s="130" t="s">
        <v>83</v>
      </c>
      <c r="R78" s="130" t="s">
        <v>84</v>
      </c>
      <c r="S78" s="130" t="s">
        <v>85</v>
      </c>
      <c r="T78" s="252" t="s">
        <v>90</v>
      </c>
      <c r="U78" s="376"/>
      <c r="W78" s="137" t="s">
        <v>91</v>
      </c>
      <c r="X78" s="137" t="s">
        <v>92</v>
      </c>
      <c r="Y78" s="137" t="s">
        <v>93</v>
      </c>
      <c r="Z78" s="137" t="s">
        <v>94</v>
      </c>
      <c r="AB78" s="137" t="s">
        <v>90</v>
      </c>
      <c r="AC78" s="137" t="s">
        <v>92</v>
      </c>
      <c r="AD78" s="137" t="s">
        <v>93</v>
      </c>
      <c r="AE78" s="137" t="s">
        <v>94</v>
      </c>
      <c r="AG78" s="137" t="s">
        <v>90</v>
      </c>
      <c r="AH78" s="137" t="s">
        <v>92</v>
      </c>
      <c r="AI78" s="137" t="s">
        <v>93</v>
      </c>
      <c r="AJ78" s="137" t="s">
        <v>94</v>
      </c>
    </row>
    <row r="79" spans="1:39">
      <c r="A79" s="75" t="s">
        <v>37</v>
      </c>
      <c r="B79" s="138">
        <f>TAX!$E$7*DIST_TOT!B79*COMB_CORR!D4</f>
        <v>342621107213.02478</v>
      </c>
      <c r="C79" s="138">
        <f>TAX!$E$8*DIST_TOT!C79*COMB_CORR!D4</f>
        <v>5628871219.6272192</v>
      </c>
      <c r="D79" s="138">
        <f>TAX!$E$9*DIST_TOT!D79*COMB_CORR!D4</f>
        <v>40440326942.785599</v>
      </c>
      <c r="E79" s="138">
        <f>TAX!$E$10*DIST_TOT!E79*COMB_CORR!D4</f>
        <v>18797067996.049381</v>
      </c>
      <c r="F79" s="138">
        <f>TAX!$E$11*DIST_TOT!F79*COMB_CORR!D4</f>
        <v>118508138440.38347</v>
      </c>
      <c r="G79" s="138">
        <f>TAX!$E$12*DIST_TOT!G79*COMB_CORR!D4</f>
        <v>23940949566.048176</v>
      </c>
      <c r="H79" s="138">
        <f>DIST_TOT!H79*COMB_CORR!I4*TAX!$E$14</f>
        <v>171236525412.62973</v>
      </c>
      <c r="I79" s="138">
        <f>DIST_TOT!I79*COMB_CORR!I4*TAX!$E$15</f>
        <v>1215068234.6793597</v>
      </c>
      <c r="J79" s="138">
        <f>TAX!$E$17*DIST_TOT!J79*COMB_CORR!N4</f>
        <v>68369819282.821533</v>
      </c>
      <c r="K79" s="138">
        <f>TAX!$E$18*DIST_TOT!K79*COMB_CORR!N4</f>
        <v>18021199030.902794</v>
      </c>
      <c r="L79" s="138">
        <f>TAX!$E$19*DIST_TOT!L79*COMB_CORR!N4</f>
        <v>20580942707.738312</v>
      </c>
      <c r="M79" s="138">
        <f>TAX!$E$20*DIST_TOT!M79*COMB_CORR!N4</f>
        <v>32481679199.483749</v>
      </c>
      <c r="N79" s="138">
        <f>TAX!$E$11*DIST_TOT!N79*COMB_CORR!N4</f>
        <v>117837482093.96149</v>
      </c>
      <c r="O79" s="138">
        <f>TAX!$E$22*DIST_TOT!O79*COMB_CORR!N4</f>
        <v>85939943785.353851</v>
      </c>
      <c r="P79" s="138">
        <f>(B79+H79)*ONSV_2021!K41/(DIST_GAS_AUT!J5+DIST_ALC_AUT!J5)</f>
        <v>456189441.76152098</v>
      </c>
      <c r="Q79" s="138">
        <f>(C79+I79)*ONSV_2021!D41/(DIST_GAS_UTI!J5+DIST_ALC_UTI!D5)</f>
        <v>8249793.8994029313</v>
      </c>
      <c r="R79" s="138">
        <f>(D79+N79)*ONSV_2021!P41/(DIST_GAS_CAMIE!D5+DIST_DSL_CAMIE!D5)</f>
        <v>133489012.8654772</v>
      </c>
      <c r="S79" s="138">
        <f>(E79+K79)*ONSV_2021!U41/(DIST_GAS_CAMIOA!D5+DIST_DSL_CAMIOA!D5)</f>
        <v>11234444.038595229</v>
      </c>
      <c r="T79" s="138">
        <f>DIST_TOT!P79*COMB_CORR!S4*TAX!$E$24</f>
        <v>35334437012.805412</v>
      </c>
      <c r="U79" s="168">
        <f t="shared" ref="U79:U111" si="18">SUM(B79:T79)</f>
        <v>1101562720830.8596</v>
      </c>
      <c r="W79" s="167">
        <f>(B79+C79+D79+I79+E79+P79+Q79+R79+S79+O79+N79+H79+T79)/(DEN!C73+DEN!F73+DEN!G73+DEN!L73)</f>
        <v>11357.307163457181</v>
      </c>
      <c r="X79" s="167">
        <f>SUM(F79:G79)/SUM(DEN!I73:J73)</f>
        <v>4886.653039973271</v>
      </c>
      <c r="Y79" s="167">
        <f>SUM(J79:K79)/SUM(DEN!D73:E73)</f>
        <v>23515.041749996144</v>
      </c>
      <c r="Z79" s="167">
        <f>SUM(L79:M79)/(DEN!H73+DEN!K73)</f>
        <v>48674.963360022877</v>
      </c>
      <c r="AB79" s="167">
        <f>($B79+$P79+$H79+$T79)</f>
        <v>549648259080.22144</v>
      </c>
      <c r="AC79" s="167">
        <f>SUM($F79:$G79)</f>
        <v>142449088006.43164</v>
      </c>
      <c r="AD79" s="167">
        <f>SUM($J79:$K79)</f>
        <v>86391018313.724335</v>
      </c>
      <c r="AE79" s="167">
        <f>SUM($L79:$M79)</f>
        <v>53062621907.222061</v>
      </c>
      <c r="AG79" s="210">
        <f>AB79/$U79</f>
        <v>0.49897136920687207</v>
      </c>
      <c r="AH79" s="210">
        <f t="shared" ref="AH79:AH111" si="19">AC79/$U79</f>
        <v>0.12931545822373933</v>
      </c>
      <c r="AI79" s="210">
        <f t="shared" ref="AI79:AI111" si="20">AD79/$U79</f>
        <v>7.8425873243571143E-2</v>
      </c>
      <c r="AJ79" s="210">
        <f t="shared" ref="AJ79:AJ111" si="21">AE79/$U79</f>
        <v>4.8170313776776406E-2</v>
      </c>
    </row>
    <row r="80" spans="1:39">
      <c r="A80" s="75" t="s">
        <v>38</v>
      </c>
      <c r="B80" s="138">
        <f>TAX!$E$7*DIST_TOT!B80*COMB_CORR!D5</f>
        <v>22847661080.080257</v>
      </c>
      <c r="C80" s="138">
        <f>TAX!$E$8*DIST_TOT!C80*COMB_CORR!D5</f>
        <v>474339017.47508866</v>
      </c>
      <c r="D80" s="138">
        <f>TAX!$E$9*DIST_TOT!D80*COMB_CORR!D5</f>
        <v>3982152055.4945297</v>
      </c>
      <c r="E80" s="138">
        <f>TAX!$E$10*DIST_TOT!E80*COMB_CORR!D5</f>
        <v>865716521.02051425</v>
      </c>
      <c r="F80" s="138">
        <f>TAX!$E$11*DIST_TOT!F80*COMB_CORR!D5</f>
        <v>20355352484.680084</v>
      </c>
      <c r="G80" s="138">
        <f>TAX!$E$12*DIST_TOT!G80*COMB_CORR!D5</f>
        <v>5437211540.2147217</v>
      </c>
      <c r="H80" s="138">
        <f>DIST_TOT!H80*COMB_CORR!I5*TAX!$E$14</f>
        <v>2325535643.5028186</v>
      </c>
      <c r="I80" s="138">
        <f>DIST_TOT!I80*COMB_CORR!I5*TAX!$E$15</f>
        <v>29565882.641616486</v>
      </c>
      <c r="J80" s="138">
        <f>TAX!$E$17*DIST_TOT!J80*COMB_CORR!N5</f>
        <v>5107352428.1469011</v>
      </c>
      <c r="K80" s="138">
        <f>TAX!$E$18*DIST_TOT!K80*COMB_CORR!N5</f>
        <v>1049129763.7191112</v>
      </c>
      <c r="L80" s="138">
        <f>TAX!$E$19*DIST_TOT!L80*COMB_CORR!N5</f>
        <v>1025335973.8367046</v>
      </c>
      <c r="M80" s="138">
        <f>TAX!$E$20*DIST_TOT!M80*COMB_CORR!N5</f>
        <v>3110310165.6709023</v>
      </c>
      <c r="N80" s="138">
        <f>TAX!$E$11*DIST_TOT!N80*COMB_CORR!N5</f>
        <v>14411221309.637806</v>
      </c>
      <c r="O80" s="138">
        <f>TAX!$E$22*DIST_TOT!O80*COMB_CORR!N5</f>
        <v>20824117679.161106</v>
      </c>
      <c r="P80" s="138">
        <f>(B80+H80)*ONSV_2021!K42/(DIST_GAS_AUT!J6+DIST_ALC_AUT!J6)</f>
        <v>20745765.962652311</v>
      </c>
      <c r="Q80" s="138">
        <f>(C80+I80)*ONSV_2021!D42/(DIST_GAS_UTI!J6+DIST_ALC_UTI!D6)</f>
        <v>409923.08197993087</v>
      </c>
      <c r="R80" s="138">
        <f>(D80+N80)*ONSV_2021!P42/(DIST_GAS_CAMIE!D6+DIST_DSL_CAMIE!D6)</f>
        <v>14740715.889890136</v>
      </c>
      <c r="S80" s="138">
        <f>(E80+K80)*ONSV_2021!U42/(DIST_GAS_CAMIOA!D6+DIST_DSL_CAMIOA!D6)</f>
        <v>174432.47843048917</v>
      </c>
      <c r="T80" s="138">
        <f>DIST_TOT!P80*COMB_CORR!S5*TAX!$E$24</f>
        <v>46674590.855552159</v>
      </c>
      <c r="U80" s="168">
        <f t="shared" si="18"/>
        <v>101927746973.55064</v>
      </c>
      <c r="W80" s="167">
        <f>(B80+C80+D80+I80+E80+P80+Q80+R80+S80+O80+N80+H80+T80)/(DEN!C74+DEN!F74+DEN!G74+DEN!L74)</f>
        <v>24812.120074418679</v>
      </c>
      <c r="X80" s="167">
        <f>SUM(F80:G80)/SUM(DEN!I74:J74)</f>
        <v>9122.4095851448619</v>
      </c>
      <c r="Y80" s="167">
        <f>SUM(J80:K80)/SUM(DEN!D74:E74)</f>
        <v>31625.060701727594</v>
      </c>
      <c r="Z80" s="167">
        <f>SUM(L80:M80)/(DEN!H74+DEN!K74)</f>
        <v>65462.2980167723</v>
      </c>
      <c r="AB80" s="167">
        <f t="shared" ref="AB80:AB111" si="22">($B80+$P80+$H80+$T80)</f>
        <v>25240617080.401283</v>
      </c>
      <c r="AC80" s="167">
        <f t="shared" ref="AC80:AC111" si="23">SUM($D80:$G80)</f>
        <v>30640432601.409851</v>
      </c>
      <c r="AD80" s="167">
        <f t="shared" ref="AD80:AD111" si="24">SUM($J80:$L80)</f>
        <v>7181818165.7027168</v>
      </c>
      <c r="AE80" s="167">
        <f t="shared" ref="AE80:AE111" si="25">SUM($M80:$O80)</f>
        <v>38345649154.469818</v>
      </c>
      <c r="AG80" s="210">
        <f t="shared" ref="AG80:AG111" si="26">AB80/$U80</f>
        <v>0.24763244386193489</v>
      </c>
      <c r="AH80" s="210">
        <f t="shared" si="19"/>
        <v>0.30060933858727179</v>
      </c>
      <c r="AI80" s="210">
        <f t="shared" si="20"/>
        <v>7.0459893198329362E-2</v>
      </c>
      <c r="AJ80" s="210">
        <f t="shared" si="21"/>
        <v>0.37620422596430175</v>
      </c>
    </row>
    <row r="81" spans="1:36">
      <c r="A81" s="73" t="s">
        <v>23</v>
      </c>
      <c r="B81" s="176">
        <f>TAX!$E$7*DIST_TOT!B81*COMB_CORR!D6</f>
        <v>1003600055.0234146</v>
      </c>
      <c r="C81" s="176">
        <f>TAX!$E$8*DIST_TOT!C81*COMB_CORR!D6</f>
        <v>16615529.376468124</v>
      </c>
      <c r="D81" s="176">
        <f>TAX!$E$9*DIST_TOT!D81*COMB_CORR!D6</f>
        <v>160631834.59202445</v>
      </c>
      <c r="E81" s="176">
        <f>TAX!$E$10*DIST_TOT!E81*COMB_CORR!D6</f>
        <v>24763447.395444274</v>
      </c>
      <c r="F81" s="176">
        <f>TAX!$E$11*DIST_TOT!F81*COMB_CORR!D6</f>
        <v>1046913478.9461089</v>
      </c>
      <c r="G81" s="176">
        <f>TAX!$E$12*DIST_TOT!G81*COMB_CORR!D6</f>
        <v>242506332.07387665</v>
      </c>
      <c r="H81" s="176">
        <f>DIST_TOT!H81*COMB_CORR!I6*TAX!$E$14</f>
        <v>70813917.682733968</v>
      </c>
      <c r="I81" s="176">
        <f>DIST_TOT!I81*COMB_CORR!I6*TAX!$E$15</f>
        <v>695875.14997920068</v>
      </c>
      <c r="J81" s="176">
        <f>TAX!$E$17*DIST_TOT!J81*COMB_CORR!N6</f>
        <v>155934374.53521192</v>
      </c>
      <c r="K81" s="176">
        <f>TAX!$E$18*DIST_TOT!K81*COMB_CORR!N6</f>
        <v>24011029.617700264</v>
      </c>
      <c r="L81" s="176">
        <f>TAX!$E$19*DIST_TOT!L81*COMB_CORR!N6</f>
        <v>16973270.265086696</v>
      </c>
      <c r="M81" s="176">
        <f>TAX!$E$20*DIST_TOT!M81*COMB_CORR!N6</f>
        <v>54817978.128868505</v>
      </c>
      <c r="N81" s="176">
        <f>TAX!$E$11*DIST_TOT!N81*COMB_CORR!N6</f>
        <v>589738751.40576041</v>
      </c>
      <c r="O81" s="176">
        <f>TAX!$E$22*DIST_TOT!O81*COMB_CORR!N6</f>
        <v>483731706.84937745</v>
      </c>
      <c r="P81" s="176">
        <f>(B81+H81)*ONSV_2021!K43/(DIST_GAS_AUT!J7+DIST_ALC_AUT!J7)</f>
        <v>1057862.3821589118</v>
      </c>
      <c r="Q81" s="176">
        <f>(C81+I81)*ONSV_2021!D43/(DIST_GAS_UTI!J7+DIST_ALC_UTI!D7)</f>
        <v>16954.436157356966</v>
      </c>
      <c r="R81" s="176">
        <f>(D81+N81)*ONSV_2021!P43/(DIST_GAS_CAMIE!D7+DIST_DSL_CAMIE!D7)</f>
        <v>735497.82437514735</v>
      </c>
      <c r="S81" s="176">
        <f>(E81+K81)*ONSV_2021!U43/(DIST_GAS_CAMIOA!D7+DIST_DSL_CAMIOA!D7)</f>
        <v>3129.8827476462802</v>
      </c>
      <c r="T81" s="176">
        <f>DIST_TOT!P81*COMB_CORR!S6*TAX!$E$24</f>
        <v>311825.38682725397</v>
      </c>
      <c r="U81" s="168">
        <f t="shared" si="18"/>
        <v>3893872850.9543219</v>
      </c>
      <c r="W81" s="167">
        <f>(B81+C81+D81+I81+E81+P81+Q81+R81+S81+O81+N81+H81+T81)/(DEN!C75+DEN!F75+DEN!G75+DEN!L75)</f>
        <v>17586.458270200848</v>
      </c>
      <c r="X81" s="167">
        <f>SUM(F81:G81)/SUM(DEN!I75:J75)</f>
        <v>8006.6802718527706</v>
      </c>
      <c r="Y81" s="167">
        <f>SUM(J81:K81)/SUM(DEN!D75:E75)</f>
        <v>19616.854262827015</v>
      </c>
      <c r="Z81" s="167">
        <f>SUM(L81:M81)/(DEN!H75+DEN!K75)</f>
        <v>40605.909725087782</v>
      </c>
      <c r="AB81" s="167">
        <f t="shared" si="22"/>
        <v>1075783660.4751346</v>
      </c>
      <c r="AC81" s="167">
        <f t="shared" si="23"/>
        <v>1474815093.0074542</v>
      </c>
      <c r="AD81" s="167">
        <f t="shared" si="24"/>
        <v>196918674.41799891</v>
      </c>
      <c r="AE81" s="167">
        <f t="shared" si="25"/>
        <v>1128288436.3840063</v>
      </c>
      <c r="AG81" s="210">
        <f t="shared" si="26"/>
        <v>0.27627601148082642</v>
      </c>
      <c r="AH81" s="210">
        <f t="shared" si="19"/>
        <v>0.37875276092952087</v>
      </c>
      <c r="AI81" s="210">
        <f t="shared" si="20"/>
        <v>5.0571418727690991E-2</v>
      </c>
      <c r="AJ81" s="210">
        <f t="shared" si="21"/>
        <v>0.28975995867648374</v>
      </c>
    </row>
    <row r="82" spans="1:36">
      <c r="A82" s="73" t="s">
        <v>15</v>
      </c>
      <c r="B82" s="176">
        <f>TAX!$E$7*DIST_TOT!B82*COMB_CORR!D7</f>
        <v>1445035288.0949843</v>
      </c>
      <c r="C82" s="176">
        <f>TAX!$E$8*DIST_TOT!C82*COMB_CORR!D7</f>
        <v>18288165.495175105</v>
      </c>
      <c r="D82" s="176">
        <f>TAX!$E$9*DIST_TOT!D82*COMB_CORR!D7</f>
        <v>298887607.35569268</v>
      </c>
      <c r="E82" s="176">
        <f>TAX!$E$10*DIST_TOT!E82*COMB_CORR!D7</f>
        <v>61513667.776589669</v>
      </c>
      <c r="F82" s="176">
        <f>TAX!$E$11*DIST_TOT!F82*COMB_CORR!D7</f>
        <v>843261652.40006268</v>
      </c>
      <c r="G82" s="176">
        <f>TAX!$E$12*DIST_TOT!G82*COMB_CORR!D7</f>
        <v>170746754.10346979</v>
      </c>
      <c r="H82" s="176">
        <f>DIST_TOT!H82*COMB_CORR!I7*TAX!$E$14</f>
        <v>3276831.4309916431</v>
      </c>
      <c r="I82" s="176">
        <f>DIST_TOT!I82*COMB_CORR!I7*TAX!$E$15</f>
        <v>34231.852839677289</v>
      </c>
      <c r="J82" s="176">
        <f>TAX!$E$17*DIST_TOT!J82*COMB_CORR!N7</f>
        <v>143307310.70213258</v>
      </c>
      <c r="K82" s="176">
        <f>TAX!$E$18*DIST_TOT!K82*COMB_CORR!N7</f>
        <v>14204254.828588836</v>
      </c>
      <c r="L82" s="176">
        <f>TAX!$E$19*DIST_TOT!L82*COMB_CORR!N7</f>
        <v>33027015.210715894</v>
      </c>
      <c r="M82" s="176">
        <f>TAX!$E$20*DIST_TOT!M82*COMB_CORR!N7</f>
        <v>97805612.11791274</v>
      </c>
      <c r="N82" s="176">
        <f>TAX!$E$11*DIST_TOT!N82*COMB_CORR!N7</f>
        <v>429958855.13502103</v>
      </c>
      <c r="O82" s="176">
        <f>TAX!$E$22*DIST_TOT!O82*COMB_CORR!N7</f>
        <v>127319232.00586495</v>
      </c>
      <c r="P82" s="176">
        <f>(B82+H82)*ONSV_2021!K44/(DIST_GAS_AUT!J8+DIST_ALC_AUT!J8)</f>
        <v>1239272.747636609</v>
      </c>
      <c r="Q82" s="176">
        <f>(C82+I82)*ONSV_2021!D44/(DIST_GAS_UTI!J8+DIST_ALC_UTI!D8)</f>
        <v>15581.382669697441</v>
      </c>
      <c r="R82" s="176">
        <f>(D82+N82)*ONSV_2021!P44/(DIST_GAS_CAMIE!D8+DIST_DSL_CAMIE!D8)</f>
        <v>620199.75118337397</v>
      </c>
      <c r="S82" s="176">
        <f>(E82+K82)*ONSV_2021!U44/(DIST_GAS_CAMIOA!D8+DIST_DSL_CAMIOA!D8)</f>
        <v>14075.28357949587</v>
      </c>
      <c r="T82" s="176">
        <f>DIST_TOT!P82*COMB_CORR!S7*TAX!$E$24</f>
        <v>255129.86194957144</v>
      </c>
      <c r="U82" s="168">
        <f t="shared" si="18"/>
        <v>3688810737.5370607</v>
      </c>
      <c r="W82" s="167">
        <f>(B82+C82+D82+I82+E82+P82+Q82+R82+S82+O82+N82+H82+T82)/(DEN!C76+DEN!F76+DEN!G76+DEN!L76)</f>
        <v>19324.017086845652</v>
      </c>
      <c r="X82" s="167">
        <f>SUM(F82:G82)/SUM(DEN!I76:J76)</f>
        <v>11913.672488380535</v>
      </c>
      <c r="Y82" s="167">
        <f>SUM(J82:K82)/SUM(DEN!D76:E76)</f>
        <v>32429.805544723375</v>
      </c>
      <c r="Z82" s="167">
        <f>SUM(L82:M82)/(DEN!H76+DEN!K76)</f>
        <v>67128.079696577028</v>
      </c>
      <c r="AB82" s="167">
        <f t="shared" si="22"/>
        <v>1449806522.1355622</v>
      </c>
      <c r="AC82" s="167">
        <f t="shared" si="23"/>
        <v>1374409681.6358149</v>
      </c>
      <c r="AD82" s="167">
        <f t="shared" si="24"/>
        <v>190538580.74143732</v>
      </c>
      <c r="AE82" s="167">
        <f t="shared" si="25"/>
        <v>655083699.25879872</v>
      </c>
      <c r="AG82" s="210">
        <f t="shared" si="26"/>
        <v>0.39302816687840336</v>
      </c>
      <c r="AH82" s="210">
        <f t="shared" si="19"/>
        <v>0.37258883131355192</v>
      </c>
      <c r="AI82" s="210">
        <f t="shared" si="20"/>
        <v>5.1653119202492839E-2</v>
      </c>
      <c r="AJ82" s="210">
        <f t="shared" si="21"/>
        <v>0.17758669280392086</v>
      </c>
    </row>
    <row r="83" spans="1:36">
      <c r="A83" s="73" t="s">
        <v>16</v>
      </c>
      <c r="B83" s="176">
        <f>TAX!$E$7*DIST_TOT!B83*COMB_CORR!D8</f>
        <v>4760593974.6817265</v>
      </c>
      <c r="C83" s="176">
        <f>TAX!$E$8*DIST_TOT!C83*COMB_CORR!D8</f>
        <v>70358769.870392516</v>
      </c>
      <c r="D83" s="176">
        <f>TAX!$E$9*DIST_TOT!D83*COMB_CORR!D8</f>
        <v>832829656.10563087</v>
      </c>
      <c r="E83" s="176">
        <f>TAX!$E$10*DIST_TOT!E83*COMB_CORR!D8</f>
        <v>245314030.15571749</v>
      </c>
      <c r="F83" s="176">
        <f>TAX!$E$11*DIST_TOT!F83*COMB_CORR!D8</f>
        <v>2538963489.0146298</v>
      </c>
      <c r="G83" s="176">
        <f>TAX!$E$12*DIST_TOT!G83*COMB_CORR!D8</f>
        <v>588466009.94693589</v>
      </c>
      <c r="H83" s="176">
        <f>DIST_TOT!H83*COMB_CORR!I8*TAX!$E$14</f>
        <v>1331084244.2098508</v>
      </c>
      <c r="I83" s="176">
        <f>DIST_TOT!I83*COMB_CORR!I8*TAX!$E$15</f>
        <v>11528535.60516859</v>
      </c>
      <c r="J83" s="176">
        <f>TAX!$E$17*DIST_TOT!J83*COMB_CORR!N8</f>
        <v>731245335.32676125</v>
      </c>
      <c r="K83" s="176">
        <f>TAX!$E$18*DIST_TOT!K83*COMB_CORR!N8</f>
        <v>141450053.76929846</v>
      </c>
      <c r="L83" s="176">
        <f>TAX!$E$19*DIST_TOT!L83*COMB_CORR!N8</f>
        <v>259705983.10771719</v>
      </c>
      <c r="M83" s="176">
        <f>TAX!$E$20*DIST_TOT!M83*COMB_CORR!N8</f>
        <v>720944952.5565908</v>
      </c>
      <c r="N83" s="176">
        <f>TAX!$E$11*DIST_TOT!N83*COMB_CORR!N8</f>
        <v>1779048076.8116031</v>
      </c>
      <c r="O83" s="176">
        <f>TAX!$E$22*DIST_TOT!O83*COMB_CORR!N8</f>
        <v>1243390895.9529412</v>
      </c>
      <c r="P83" s="176">
        <f>(B83+H83)*ONSV_2021!K45/(DIST_GAS_AUT!J9+DIST_ALC_AUT!J9)</f>
        <v>5799186.8323236424</v>
      </c>
      <c r="Q83" s="176">
        <f>(C83+I83)*ONSV_2021!D45/(DIST_GAS_UTI!J9+DIST_ALC_UTI!D9)</f>
        <v>77193.743993985539</v>
      </c>
      <c r="R83" s="176">
        <f>(D83+N83)*ONSV_2021!P45/(DIST_GAS_CAMIE!D9+DIST_DSL_CAMIE!D9)</f>
        <v>2464384.3323802399</v>
      </c>
      <c r="S83" s="176">
        <f>(E83+K83)*ONSV_2021!U45/(DIST_GAS_CAMIOA!D9+DIST_DSL_CAMIOA!D9)</f>
        <v>100267.38799218286</v>
      </c>
      <c r="T83" s="176">
        <f>DIST_TOT!P83*COMB_CORR!S8*TAX!$E$24</f>
        <v>32883404.429055873</v>
      </c>
      <c r="U83" s="168">
        <f t="shared" si="18"/>
        <v>15296248443.840714</v>
      </c>
      <c r="W83" s="167">
        <f>(B83+C83+D83+I83+E83+P83+Q83+R83+S83+O83+N83+H83+T83)/(DEN!C77+DEN!F77+DEN!G77+DEN!L77)</f>
        <v>18277.854280204079</v>
      </c>
      <c r="X83" s="167">
        <f>SUM(F83:G83)/SUM(DEN!I77:J77)</f>
        <v>8594.8852724222761</v>
      </c>
      <c r="Y83" s="167">
        <f>SUM(J83:K83)/SUM(DEN!D77:E77)</f>
        <v>34525.27551117853</v>
      </c>
      <c r="Z83" s="167">
        <f>SUM(L83:M83)/(DEN!H77+DEN!K77)</f>
        <v>71465.597993317875</v>
      </c>
      <c r="AB83" s="167">
        <f t="shared" si="22"/>
        <v>6130360810.1529579</v>
      </c>
      <c r="AC83" s="167">
        <f t="shared" si="23"/>
        <v>4205573185.2229137</v>
      </c>
      <c r="AD83" s="167">
        <f t="shared" si="24"/>
        <v>1132401372.2037768</v>
      </c>
      <c r="AE83" s="167">
        <f t="shared" si="25"/>
        <v>3743383925.3211346</v>
      </c>
      <c r="AG83" s="210">
        <f t="shared" si="26"/>
        <v>0.40077544717322167</v>
      </c>
      <c r="AH83" s="210">
        <f t="shared" si="19"/>
        <v>0.27494147997552676</v>
      </c>
      <c r="AI83" s="210">
        <f t="shared" si="20"/>
        <v>7.4031314041565335E-2</v>
      </c>
      <c r="AJ83" s="210">
        <f t="shared" si="21"/>
        <v>0.24472562269531323</v>
      </c>
    </row>
    <row r="84" spans="1:36">
      <c r="A84" s="73" t="s">
        <v>28</v>
      </c>
      <c r="B84" s="176">
        <f>TAX!$E$7*DIST_TOT!B84*COMB_CORR!D9</f>
        <v>8813719399.021944</v>
      </c>
      <c r="C84" s="176">
        <f>TAX!$E$8*DIST_TOT!C84*COMB_CORR!D9</f>
        <v>234076004.7395539</v>
      </c>
      <c r="D84" s="176">
        <f>TAX!$E$9*DIST_TOT!D84*COMB_CORR!D9</f>
        <v>1308903503.4986551</v>
      </c>
      <c r="E84" s="176">
        <f>TAX!$E$10*DIST_TOT!E84*COMB_CORR!D9</f>
        <v>333589298.91564083</v>
      </c>
      <c r="F84" s="176">
        <f>TAX!$E$11*DIST_TOT!F84*COMB_CORR!D9</f>
        <v>9790389897.0478897</v>
      </c>
      <c r="G84" s="176">
        <f>TAX!$E$12*DIST_TOT!G84*COMB_CORR!D9</f>
        <v>2230128514.801352</v>
      </c>
      <c r="H84" s="176">
        <f>DIST_TOT!H84*COMB_CORR!I9*TAX!$E$14</f>
        <v>455266757.20185733</v>
      </c>
      <c r="I84" s="176">
        <f>DIST_TOT!I84*COMB_CORR!I9*TAX!$E$15</f>
        <v>7448163.4075523149</v>
      </c>
      <c r="J84" s="176">
        <f>TAX!$E$17*DIST_TOT!J84*COMB_CORR!N9</f>
        <v>1943173137.9953532</v>
      </c>
      <c r="K84" s="176">
        <f>TAX!$E$18*DIST_TOT!K84*COMB_CORR!N9</f>
        <v>326305773.95870948</v>
      </c>
      <c r="L84" s="176">
        <f>TAX!$E$19*DIST_TOT!L84*COMB_CORR!N9</f>
        <v>434996392.43134564</v>
      </c>
      <c r="M84" s="176">
        <f>TAX!$E$20*DIST_TOT!M84*COMB_CORR!N9</f>
        <v>1224360693.1487472</v>
      </c>
      <c r="N84" s="176">
        <f>TAX!$E$11*DIST_TOT!N84*COMB_CORR!N9</f>
        <v>4799055275.9573269</v>
      </c>
      <c r="O84" s="176">
        <f>TAX!$E$22*DIST_TOT!O84*COMB_CORR!N9</f>
        <v>9610282366.2512665</v>
      </c>
      <c r="P84" s="176">
        <f>(B84+H84)*ONSV_2021!K46/(DIST_GAS_AUT!J10+DIST_ALC_AUT!J10)</f>
        <v>8037743.9564793156</v>
      </c>
      <c r="Q84" s="176">
        <f>(C84+I84)*ONSV_2021!D46/(DIST_GAS_UTI!J10+DIST_ALC_UTI!D10)</f>
        <v>208083.56938762698</v>
      </c>
      <c r="R84" s="176">
        <f>(D84+N84)*ONSV_2021!P46/(DIST_GAS_CAMIE!D10+DIST_DSL_CAMIE!D10)</f>
        <v>5266812.089029165</v>
      </c>
      <c r="S84" s="176">
        <f>(E84+K84)*ONSV_2021!U46/(DIST_GAS_CAMIOA!D10+DIST_DSL_CAMIOA!D10)</f>
        <v>52716.575206497124</v>
      </c>
      <c r="T84" s="176">
        <f>DIST_TOT!P84*COMB_CORR!S9*TAX!$E$24</f>
        <v>6406594.3111781282</v>
      </c>
      <c r="U84" s="168">
        <f t="shared" si="18"/>
        <v>41531667128.878479</v>
      </c>
      <c r="W84" s="167">
        <f>(B84+C84+D84+I84+E84+P84+Q84+R84+S84+O84+N84+H84+T84)/(DEN!C78+DEN!F78+DEN!G78+DEN!L78)</f>
        <v>27654.072898858896</v>
      </c>
      <c r="X84" s="167">
        <f>SUM(F84:G84)/SUM(DEN!I78:J78)</f>
        <v>10033.285710821159</v>
      </c>
      <c r="Y84" s="167">
        <f>SUM(J84:K84)/SUM(DEN!D78:E78)</f>
        <v>29090.289200205891</v>
      </c>
      <c r="Z84" s="167">
        <f>SUM(L84:M84)/(DEN!H78+DEN!K78)</f>
        <v>60215.44745727376</v>
      </c>
      <c r="AB84" s="167">
        <f t="shared" si="22"/>
        <v>9283430494.4914589</v>
      </c>
      <c r="AC84" s="167">
        <f t="shared" si="23"/>
        <v>13663011214.263536</v>
      </c>
      <c r="AD84" s="167">
        <f t="shared" si="24"/>
        <v>2704475304.3854079</v>
      </c>
      <c r="AE84" s="167">
        <f t="shared" si="25"/>
        <v>15633698335.357342</v>
      </c>
      <c r="AG84" s="210">
        <f t="shared" si="26"/>
        <v>0.2235265554277823</v>
      </c>
      <c r="AH84" s="210">
        <f t="shared" si="19"/>
        <v>0.32897815471421682</v>
      </c>
      <c r="AI84" s="210">
        <f t="shared" si="20"/>
        <v>6.5118390167027224E-2</v>
      </c>
      <c r="AJ84" s="210">
        <f t="shared" si="21"/>
        <v>0.37642838383645483</v>
      </c>
    </row>
    <row r="85" spans="1:36">
      <c r="A85" s="73" t="s">
        <v>19</v>
      </c>
      <c r="B85" s="176">
        <f>TAX!$E$7*DIST_TOT!B85*COMB_CORR!D10</f>
        <v>3003963257.2791696</v>
      </c>
      <c r="C85" s="176">
        <f>TAX!$E$8*DIST_TOT!C85*COMB_CORR!D10</f>
        <v>54947485.630466685</v>
      </c>
      <c r="D85" s="176">
        <f>TAX!$E$9*DIST_TOT!D85*COMB_CORR!D10</f>
        <v>610185623.54417336</v>
      </c>
      <c r="E85" s="176">
        <f>TAX!$E$10*DIST_TOT!E85*COMB_CORR!D10</f>
        <v>81808248.435104579</v>
      </c>
      <c r="F85" s="176">
        <f>TAX!$E$11*DIST_TOT!F85*COMB_CORR!D10</f>
        <v>3119218335.5877924</v>
      </c>
      <c r="G85" s="176">
        <f>TAX!$E$12*DIST_TOT!G85*COMB_CORR!D10</f>
        <v>993366712.28731966</v>
      </c>
      <c r="H85" s="176">
        <f>DIST_TOT!H85*COMB_CORR!I10*TAX!$E$14</f>
        <v>127386784.54400994</v>
      </c>
      <c r="I85" s="176">
        <f>DIST_TOT!I85*COMB_CORR!I10*TAX!$E$15</f>
        <v>1454941.3651796733</v>
      </c>
      <c r="J85" s="176">
        <f>TAX!$E$17*DIST_TOT!J85*COMB_CORR!N10</f>
        <v>828452221.05548728</v>
      </c>
      <c r="K85" s="176">
        <f>TAX!$E$18*DIST_TOT!K85*COMB_CORR!N10</f>
        <v>208289907.46674487</v>
      </c>
      <c r="L85" s="176">
        <f>TAX!$E$19*DIST_TOT!L85*COMB_CORR!N10</f>
        <v>77096186.962619334</v>
      </c>
      <c r="M85" s="176">
        <f>TAX!$E$20*DIST_TOT!M85*COMB_CORR!N10</f>
        <v>362726851.85537922</v>
      </c>
      <c r="N85" s="176">
        <f>TAX!$E$11*DIST_TOT!N85*COMB_CORR!N10</f>
        <v>2570421663.3171835</v>
      </c>
      <c r="O85" s="176">
        <f>TAX!$E$22*DIST_TOT!O85*COMB_CORR!N10</f>
        <v>3962543763.1286049</v>
      </c>
      <c r="P85" s="176">
        <f>(B85+H85)*ONSV_2021!K47/(DIST_GAS_AUT!J11+DIST_ALC_AUT!J11)</f>
        <v>2060939.974941619</v>
      </c>
      <c r="Q85" s="176">
        <f>(C85+I85)*ONSV_2021!D47/(DIST_GAS_UTI!J11+DIST_ALC_UTI!D11)</f>
        <v>36935.448351084277</v>
      </c>
      <c r="R85" s="176">
        <f>(D85+N85)*ONSV_2021!P47/(DIST_GAS_CAMIE!D11+DIST_DSL_CAMIE!D11)</f>
        <v>2084352.3448576741</v>
      </c>
      <c r="S85" s="176">
        <f>(E85+K85)*ONSV_2021!U47/(DIST_GAS_CAMIOA!D11+DIST_DSL_CAMIOA!D11)</f>
        <v>13732.603921270163</v>
      </c>
      <c r="T85" s="176">
        <f>DIST_TOT!P85*COMB_CORR!S10*TAX!$E$24</f>
        <v>1360692.597064381</v>
      </c>
      <c r="U85" s="168">
        <f t="shared" si="18"/>
        <v>16007418635.428373</v>
      </c>
      <c r="W85" s="167">
        <f>(B85+C85+D85+I85+E85+P85+Q85+R85+S85+O85+N85+H85+T85)/(DEN!C79+DEN!F79+DEN!G79+DEN!L79)</f>
        <v>23286.614721761467</v>
      </c>
      <c r="X85" s="167">
        <f>SUM(F85:G85)/SUM(DEN!I79:J79)</f>
        <v>7367.7681774088069</v>
      </c>
      <c r="Y85" s="167">
        <f>SUM(J85:K85)/SUM(DEN!D79:E79)</f>
        <v>25864.883579628076</v>
      </c>
      <c r="Z85" s="167">
        <f>SUM(L85:M85)/(DEN!H79+DEN!K79)</f>
        <v>53539.018724041205</v>
      </c>
      <c r="AB85" s="167">
        <f t="shared" si="22"/>
        <v>3134771674.3951859</v>
      </c>
      <c r="AC85" s="167">
        <f t="shared" si="23"/>
        <v>4804578919.8543901</v>
      </c>
      <c r="AD85" s="167">
        <f t="shared" si="24"/>
        <v>1113838315.4848516</v>
      </c>
      <c r="AE85" s="167">
        <f t="shared" si="25"/>
        <v>6895692278.3011675</v>
      </c>
      <c r="AG85" s="210">
        <f t="shared" si="26"/>
        <v>0.19583242906243242</v>
      </c>
      <c r="AH85" s="210">
        <f t="shared" si="19"/>
        <v>0.30014701491099066</v>
      </c>
      <c r="AI85" s="210">
        <f t="shared" si="20"/>
        <v>6.9582631706754522E-2</v>
      </c>
      <c r="AJ85" s="210">
        <f t="shared" si="21"/>
        <v>0.43078102943089752</v>
      </c>
    </row>
    <row r="86" spans="1:36">
      <c r="A86" s="73" t="s">
        <v>17</v>
      </c>
      <c r="B86" s="176">
        <f>TAX!$E$7*DIST_TOT!B86*COMB_CORR!D11</f>
        <v>1163726708.6468356</v>
      </c>
      <c r="C86" s="176">
        <f>TAX!$E$8*DIST_TOT!C86*COMB_CORR!D11</f>
        <v>22322300.915775158</v>
      </c>
      <c r="D86" s="176">
        <f>TAX!$E$9*DIST_TOT!D86*COMB_CORR!D11</f>
        <v>287772605.11357075</v>
      </c>
      <c r="E86" s="176">
        <f>TAX!$E$10*DIST_TOT!E86*COMB_CORR!D11</f>
        <v>50062464.535447188</v>
      </c>
      <c r="F86" s="176">
        <f>TAX!$E$11*DIST_TOT!F86*COMB_CORR!D11</f>
        <v>888058137.29625654</v>
      </c>
      <c r="G86" s="176">
        <f>TAX!$E$12*DIST_TOT!G86*COMB_CORR!D11</f>
        <v>227140441.20899048</v>
      </c>
      <c r="H86" s="176">
        <f>DIST_TOT!H86*COMB_CORR!I11*TAX!$E$14</f>
        <v>25846321.522820517</v>
      </c>
      <c r="I86" s="176">
        <f>DIST_TOT!I86*COMB_CORR!I11*TAX!$E$15</f>
        <v>400202.35178197967</v>
      </c>
      <c r="J86" s="176">
        <f>TAX!$E$17*DIST_TOT!J86*COMB_CORR!N11</f>
        <v>327006638.64024377</v>
      </c>
      <c r="K86" s="176">
        <f>TAX!$E$18*DIST_TOT!K86*COMB_CORR!N11</f>
        <v>67010499.236296013</v>
      </c>
      <c r="L86" s="176">
        <f>TAX!$E$19*DIST_TOT!L86*COMB_CORR!N11</f>
        <v>89458584.648518637</v>
      </c>
      <c r="M86" s="176">
        <f>TAX!$E$20*DIST_TOT!M86*COMB_CORR!N11</f>
        <v>154530188.10960865</v>
      </c>
      <c r="N86" s="176">
        <f>TAX!$E$11*DIST_TOT!N86*COMB_CORR!N11</f>
        <v>1328233221.6248577</v>
      </c>
      <c r="O86" s="176">
        <f>TAX!$E$22*DIST_TOT!O86*COMB_CORR!N11</f>
        <v>1666118623.235353</v>
      </c>
      <c r="P86" s="176">
        <f>(B86+H86)*ONSV_2021!K48/(DIST_GAS_AUT!J12+DIST_ALC_AUT!J12)</f>
        <v>765141.92348164041</v>
      </c>
      <c r="Q86" s="176">
        <f>(C86+I86)*ONSV_2021!D48/(DIST_GAS_UTI!J12+DIST_ALC_UTI!D12)</f>
        <v>14518.010330706617</v>
      </c>
      <c r="R86" s="176">
        <f>(D86+N86)*ONSV_2021!P48/(DIST_GAS_CAMIE!D12+DIST_DSL_CAMIE!D12)</f>
        <v>1033071.129314376</v>
      </c>
      <c r="S86" s="176">
        <f>(E86+K86)*ONSV_2021!U48/(DIST_GAS_CAMIOA!D12+DIST_DSL_CAMIOA!D12)</f>
        <v>11551.49490515005</v>
      </c>
      <c r="T86" s="176">
        <f>DIST_TOT!P86*COMB_CORR!S11*TAX!$E$24</f>
        <v>864606.75438465877</v>
      </c>
      <c r="U86" s="168">
        <f t="shared" si="18"/>
        <v>6300375826.3987732</v>
      </c>
      <c r="W86" s="167">
        <f>(B86+C86+D86+I86+E86+P86+Q86+R86+S86+O86+N86+H86+T86)/(DEN!C80+DEN!F80+DEN!G80+DEN!L80)</f>
        <v>36772.453943237007</v>
      </c>
      <c r="X86" s="167">
        <f>SUM(F86:G86)/SUM(DEN!I80:J80)</f>
        <v>10461.034459033321</v>
      </c>
      <c r="Y86" s="167">
        <f>SUM(J86:K86)/SUM(DEN!D80:E80)</f>
        <v>57470.41100883019</v>
      </c>
      <c r="Z86" s="167">
        <f>SUM(L86:M86)/(DEN!H80+DEN!K80)</f>
        <v>118960.8838411152</v>
      </c>
      <c r="AB86" s="167">
        <f t="shared" si="22"/>
        <v>1191202778.8475225</v>
      </c>
      <c r="AC86" s="167">
        <f t="shared" si="23"/>
        <v>1453033648.1542649</v>
      </c>
      <c r="AD86" s="167">
        <f t="shared" si="24"/>
        <v>483475722.52505839</v>
      </c>
      <c r="AE86" s="167">
        <f t="shared" si="25"/>
        <v>3148882032.9698191</v>
      </c>
      <c r="AG86" s="210">
        <f t="shared" si="26"/>
        <v>0.18906852728631604</v>
      </c>
      <c r="AH86" s="210">
        <f t="shared" si="19"/>
        <v>0.23062650359142198</v>
      </c>
      <c r="AI86" s="210">
        <f t="shared" si="20"/>
        <v>7.673760039826194E-2</v>
      </c>
      <c r="AJ86" s="210">
        <f t="shared" si="21"/>
        <v>0.4997927297885793</v>
      </c>
    </row>
    <row r="87" spans="1:36">
      <c r="A87" s="73" t="s">
        <v>29</v>
      </c>
      <c r="B87" s="176">
        <f>TAX!$E$7*DIST_TOT!B87*COMB_CORR!D12</f>
        <v>2669078588.2068715</v>
      </c>
      <c r="C87" s="176">
        <f>TAX!$E$8*DIST_TOT!C87*COMB_CORR!D12</f>
        <v>63361253.210822567</v>
      </c>
      <c r="D87" s="176">
        <f>TAX!$E$9*DIST_TOT!D87*COMB_CORR!D12</f>
        <v>467367648.24538559</v>
      </c>
      <c r="E87" s="176">
        <f>TAX!$E$10*DIST_TOT!E87*COMB_CORR!D12</f>
        <v>78032452.917292297</v>
      </c>
      <c r="F87" s="176">
        <f>TAX!$E$11*DIST_TOT!F87*COMB_CORR!D12</f>
        <v>2179386904.3699689</v>
      </c>
      <c r="G87" s="176">
        <f>TAX!$E$12*DIST_TOT!G87*COMB_CORR!D12</f>
        <v>906393551.10810411</v>
      </c>
      <c r="H87" s="176">
        <f>DIST_TOT!H87*COMB_CORR!I12*TAX!$E$14</f>
        <v>317417641.94841051</v>
      </c>
      <c r="I87" s="176">
        <f>DIST_TOT!I87*COMB_CORR!I12*TAX!$E$15</f>
        <v>4054898.8720601648</v>
      </c>
      <c r="J87" s="176">
        <f>TAX!$E$17*DIST_TOT!J87*COMB_CORR!N12</f>
        <v>795003558.88234949</v>
      </c>
      <c r="K87" s="176">
        <f>TAX!$E$18*DIST_TOT!K87*COMB_CORR!N12</f>
        <v>236794410.71400782</v>
      </c>
      <c r="L87" s="176">
        <f>TAX!$E$19*DIST_TOT!L87*COMB_CORR!N12</f>
        <v>119605947.51017112</v>
      </c>
      <c r="M87" s="176">
        <f>TAX!$E$20*DIST_TOT!M87*COMB_CORR!N12</f>
        <v>436214057.53709501</v>
      </c>
      <c r="N87" s="176">
        <f>TAX!$E$11*DIST_TOT!N87*COMB_CORR!N12</f>
        <v>2489703574.8047547</v>
      </c>
      <c r="O87" s="176">
        <f>TAX!$E$22*DIST_TOT!O87*COMB_CORR!N12</f>
        <v>4249727386.8507462</v>
      </c>
      <c r="P87" s="176">
        <f>(B87+H87)*ONSV_2021!K49/(DIST_GAS_AUT!J13+DIST_ALC_AUT!J13)</f>
        <v>2023087.3301723534</v>
      </c>
      <c r="Q87" s="176">
        <f>(C87+I87)*ONSV_2021!D49/(DIST_GAS_UTI!J13+DIST_ALC_UTI!D13)</f>
        <v>45359.972835810077</v>
      </c>
      <c r="R87" s="176">
        <f>(D87+N87)*ONSV_2021!P49/(DIST_GAS_CAMIE!D13+DIST_DSL_CAMIE!D13)</f>
        <v>1990992.3556161679</v>
      </c>
      <c r="S87" s="176">
        <f>(E87+K87)*ONSV_2021!U49/(DIST_GAS_CAMIOA!D13+DIST_DSL_CAMIOA!D13)</f>
        <v>20586.97510641376</v>
      </c>
      <c r="T87" s="176">
        <f>DIST_TOT!P87*COMB_CORR!S12*TAX!$E$24</f>
        <v>4592337.5150922863</v>
      </c>
      <c r="U87" s="168">
        <f t="shared" si="18"/>
        <v>15020814239.326862</v>
      </c>
      <c r="W87" s="167">
        <f>(B87+C87+D87+I87+E87+P87+Q87+R87+S87+O87+N87+H87+T87)/(DEN!C81+DEN!F81+DEN!G81+DEN!L81)</f>
        <v>30806.424249981887</v>
      </c>
      <c r="X87" s="167">
        <f>SUM(F87:G87)/SUM(DEN!I81:J81)</f>
        <v>8704.5256471117955</v>
      </c>
      <c r="Y87" s="167">
        <f>SUM(J87:K87)/SUM(DEN!D81:E81)</f>
        <v>33929.561644076202</v>
      </c>
      <c r="Z87" s="167">
        <f>SUM(L87:M87)/(DEN!H81+DEN!K81)</f>
        <v>70232.50000597247</v>
      </c>
      <c r="AB87" s="167">
        <f t="shared" si="22"/>
        <v>2993111655.0005469</v>
      </c>
      <c r="AC87" s="167">
        <f t="shared" si="23"/>
        <v>3631180556.6407509</v>
      </c>
      <c r="AD87" s="167">
        <f t="shared" si="24"/>
        <v>1151403917.1065285</v>
      </c>
      <c r="AE87" s="167">
        <f t="shared" si="25"/>
        <v>7175645019.1925964</v>
      </c>
      <c r="AG87" s="210">
        <f t="shared" si="26"/>
        <v>0.19926427471315825</v>
      </c>
      <c r="AH87" s="210">
        <f t="shared" si="19"/>
        <v>0.24174325697562701</v>
      </c>
      <c r="AI87" s="210">
        <f t="shared" si="20"/>
        <v>7.6653894972748632E-2</v>
      </c>
      <c r="AJ87" s="210">
        <f t="shared" si="21"/>
        <v>0.47771345180513752</v>
      </c>
    </row>
    <row r="88" spans="1:36">
      <c r="A88" s="75" t="s">
        <v>39</v>
      </c>
      <c r="B88" s="138">
        <f>TAX!$E$7*DIST_TOT!B88*COMB_CORR!D13</f>
        <v>64432856163.437866</v>
      </c>
      <c r="C88" s="138">
        <f>TAX!$E$8*DIST_TOT!C88*COMB_CORR!D13</f>
        <v>1735784844.6834204</v>
      </c>
      <c r="D88" s="138">
        <f>TAX!$E$9*DIST_TOT!D88*COMB_CORR!D13</f>
        <v>8393226614.0828085</v>
      </c>
      <c r="E88" s="138">
        <f>TAX!$E$10*DIST_TOT!E88*COMB_CORR!D13</f>
        <v>2808234510.5723352</v>
      </c>
      <c r="F88" s="138">
        <f>TAX!$E$11*DIST_TOT!F88*COMB_CORR!D13</f>
        <v>51131659051.807655</v>
      </c>
      <c r="G88" s="138">
        <f>TAX!$E$12*DIST_TOT!G88*COMB_CORR!D13</f>
        <v>7657792742.4739561</v>
      </c>
      <c r="H88" s="138">
        <f>DIST_TOT!H88*COMB_CORR!I13*TAX!$E$14</f>
        <v>13348763970.966408</v>
      </c>
      <c r="I88" s="138">
        <f>DIST_TOT!I88*COMB_CORR!I13*TAX!$E$15</f>
        <v>173333935.03514057</v>
      </c>
      <c r="J88" s="138">
        <f>TAX!$E$17*DIST_TOT!J88*COMB_CORR!N13</f>
        <v>9149334705.6839733</v>
      </c>
      <c r="K88" s="138">
        <f>TAX!$E$18*DIST_TOT!K88*COMB_CORR!N13</f>
        <v>1356364565.3888805</v>
      </c>
      <c r="L88" s="138">
        <f>TAX!$E$19*DIST_TOT!L88*COMB_CORR!N13</f>
        <v>3696085830.0631671</v>
      </c>
      <c r="M88" s="138">
        <f>TAX!$E$20*DIST_TOT!M88*COMB_CORR!N13</f>
        <v>5170282351.818512</v>
      </c>
      <c r="N88" s="138">
        <f>TAX!$E$11*DIST_TOT!N88*COMB_CORR!N13</f>
        <v>19220481373.783836</v>
      </c>
      <c r="O88" s="138">
        <f>TAX!$E$22*DIST_TOT!O88*COMB_CORR!N13</f>
        <v>19725061127.65683</v>
      </c>
      <c r="P88" s="138">
        <f>(B88+H88)*ONSV_2021!K50/(DIST_GAS_AUT!J14+DIST_ALC_AUT!J14)</f>
        <v>72682148.938108891</v>
      </c>
      <c r="Q88" s="138">
        <f>(C88+I88)*ONSV_2021!D50/(DIST_GAS_UTI!J14+DIST_ALC_UTI!D14)</f>
        <v>1702008.9892217512</v>
      </c>
      <c r="R88" s="138">
        <f>(D88+N88)*ONSV_2021!P50/(DIST_GAS_CAMIE!D14+DIST_DSL_CAMIE!D14)</f>
        <v>24788913.058706485</v>
      </c>
      <c r="S88" s="138">
        <f>(E88+K88)*ONSV_2021!U50/(DIST_GAS_CAMIOA!D14+DIST_DSL_CAMIOA!D14)</f>
        <v>530835.60598880402</v>
      </c>
      <c r="T88" s="138">
        <f>DIST_TOT!P88*COMB_CORR!S13*TAX!$E$24</f>
        <v>4519582982.7930002</v>
      </c>
      <c r="U88" s="168">
        <f t="shared" si="18"/>
        <v>212618548676.83981</v>
      </c>
      <c r="W88" s="167">
        <f>(B88+C88+D88+I88+E88+P88+Q88+R88+S88+O88+N88+H88+T88)/(DEN!C82+DEN!F82+DEN!G82+DEN!L82)</f>
        <v>14081.43170769499</v>
      </c>
      <c r="X88" s="167">
        <f>SUM(F88:G88)/SUM(DEN!I82:J82)</f>
        <v>7091.6191448097779</v>
      </c>
      <c r="Y88" s="167">
        <f>SUM(J88:K88)/SUM(DEN!D82:E82)</f>
        <v>18578.046068140644</v>
      </c>
      <c r="Z88" s="167">
        <f>SUM(L88:M88)/(DEN!H82+DEN!K82)</f>
        <v>38455.628583679281</v>
      </c>
      <c r="AB88" s="167">
        <f t="shared" si="22"/>
        <v>82373885266.135376</v>
      </c>
      <c r="AC88" s="167">
        <f t="shared" si="23"/>
        <v>69990912918.936752</v>
      </c>
      <c r="AD88" s="167">
        <f t="shared" si="24"/>
        <v>14201785101.136021</v>
      </c>
      <c r="AE88" s="167">
        <f t="shared" si="25"/>
        <v>44115824853.259178</v>
      </c>
      <c r="AG88" s="210">
        <f t="shared" si="26"/>
        <v>0.38742567748092349</v>
      </c>
      <c r="AH88" s="210">
        <f t="shared" si="19"/>
        <v>0.32918535731948934</v>
      </c>
      <c r="AI88" s="210">
        <f t="shared" si="20"/>
        <v>6.6794666737761424E-2</v>
      </c>
      <c r="AJ88" s="210">
        <f t="shared" si="21"/>
        <v>0.20748812898874161</v>
      </c>
    </row>
    <row r="89" spans="1:36">
      <c r="A89" s="73" t="s">
        <v>35</v>
      </c>
      <c r="B89" s="176">
        <f>TAX!$E$7*DIST_TOT!B89*COMB_CORR!D14</f>
        <v>3526525401.4390287</v>
      </c>
      <c r="C89" s="176">
        <f>TAX!$E$8*DIST_TOT!C89*COMB_CORR!D14</f>
        <v>86030576.457463071</v>
      </c>
      <c r="D89" s="176">
        <f>TAX!$E$9*DIST_TOT!D89*COMB_CORR!D14</f>
        <v>422477571.68902755</v>
      </c>
      <c r="E89" s="176">
        <f>TAX!$E$10*DIST_TOT!E89*COMB_CORR!D14</f>
        <v>166760846.13611093</v>
      </c>
      <c r="F89" s="176">
        <f>TAX!$E$11*DIST_TOT!F89*COMB_CORR!D14</f>
        <v>2513493486.8230658</v>
      </c>
      <c r="G89" s="176">
        <f>TAX!$E$12*DIST_TOT!G89*COMB_CORR!D14</f>
        <v>354157945.61050171</v>
      </c>
      <c r="H89" s="176">
        <f>DIST_TOT!H89*COMB_CORR!I14*TAX!$E$14</f>
        <v>726474870.8898896</v>
      </c>
      <c r="I89" s="176">
        <f>DIST_TOT!I89*COMB_CORR!I14*TAX!$E$15</f>
        <v>7693064.298379113</v>
      </c>
      <c r="J89" s="176">
        <f>TAX!$E$17*DIST_TOT!J89*COMB_CORR!N14</f>
        <v>255430597.44912401</v>
      </c>
      <c r="K89" s="176">
        <f>TAX!$E$18*DIST_TOT!K89*COMB_CORR!N14</f>
        <v>32051020.570051335</v>
      </c>
      <c r="L89" s="176">
        <f>TAX!$E$19*DIST_TOT!L89*COMB_CORR!N14</f>
        <v>163040754.69716972</v>
      </c>
      <c r="M89" s="176">
        <f>TAX!$E$20*DIST_TOT!M89*COMB_CORR!N14</f>
        <v>201487542.61976263</v>
      </c>
      <c r="N89" s="176">
        <f>TAX!$E$11*DIST_TOT!N89*COMB_CORR!N14</f>
        <v>474457356.68478125</v>
      </c>
      <c r="O89" s="176">
        <f>TAX!$E$22*DIST_TOT!O89*COMB_CORR!N14</f>
        <v>252887474.89726272</v>
      </c>
      <c r="P89" s="176">
        <f>(B89+H89)*ONSV_2021!K51/(DIST_GAS_AUT!J15+DIST_ALC_AUT!J15)</f>
        <v>3789879.3876078054</v>
      </c>
      <c r="Q89" s="176">
        <f>(C89+I89)*ONSV_2021!D51/(DIST_GAS_UTI!J15+DIST_ALC_UTI!D15)</f>
        <v>78169.837411835615</v>
      </c>
      <c r="R89" s="176">
        <f>(D89+N89)*ONSV_2021!P51/(DIST_GAS_CAMIE!D15+DIST_DSL_CAMIE!D15)</f>
        <v>748745.17996473203</v>
      </c>
      <c r="S89" s="176">
        <f>(E89+K89)*ONSV_2021!U51/(DIST_GAS_CAMIOA!D15+DIST_DSL_CAMIOA!D15)</f>
        <v>30116.408133744437</v>
      </c>
      <c r="T89" s="176">
        <f>DIST_TOT!P89*COMB_CORR!S14*TAX!$E$24</f>
        <v>335821767.73173314</v>
      </c>
      <c r="U89" s="168">
        <f t="shared" si="18"/>
        <v>9523437188.806469</v>
      </c>
      <c r="W89" s="167">
        <f>(B89+C89+D89+I89+E89+P89+Q89+R89+S89+O89+N89+H89+T89)/(DEN!C83+DEN!F83+DEN!G83+DEN!L83)</f>
        <v>12184.173460557833</v>
      </c>
      <c r="X89" s="167">
        <f>SUM(F89:G89)/SUM(DEN!I83:J83)</f>
        <v>7569.4183468090487</v>
      </c>
      <c r="Y89" s="167">
        <f>SUM(J89:K89)/SUM(DEN!D83:E83)</f>
        <v>10983.90012681677</v>
      </c>
      <c r="Z89" s="167">
        <f>SUM(L89:M89)/(DEN!H83+DEN!K83)</f>
        <v>22736.125323827877</v>
      </c>
      <c r="AB89" s="167">
        <f t="shared" si="22"/>
        <v>4592611919.4482594</v>
      </c>
      <c r="AC89" s="167">
        <f t="shared" si="23"/>
        <v>3456889850.2587061</v>
      </c>
      <c r="AD89" s="167">
        <f t="shared" si="24"/>
        <v>450522372.71634507</v>
      </c>
      <c r="AE89" s="167">
        <f t="shared" si="25"/>
        <v>928832374.20180655</v>
      </c>
      <c r="AG89" s="210">
        <f t="shared" si="26"/>
        <v>0.48224310492080136</v>
      </c>
      <c r="AH89" s="210">
        <f t="shared" si="19"/>
        <v>0.36298762534201617</v>
      </c>
      <c r="AI89" s="210">
        <f t="shared" si="20"/>
        <v>4.7306698598891805E-2</v>
      </c>
      <c r="AJ89" s="210">
        <f t="shared" si="21"/>
        <v>9.7531212291033453E-2</v>
      </c>
    </row>
    <row r="90" spans="1:36">
      <c r="A90" s="73" t="s">
        <v>31</v>
      </c>
      <c r="B90" s="176">
        <f>TAX!$E$7*DIST_TOT!B90*COMB_CORR!D15</f>
        <v>16248752183.549505</v>
      </c>
      <c r="C90" s="176">
        <f>TAX!$E$8*DIST_TOT!C90*COMB_CORR!D15</f>
        <v>338994013.79797757</v>
      </c>
      <c r="D90" s="176">
        <f>TAX!$E$9*DIST_TOT!D90*COMB_CORR!D15</f>
        <v>2631371940.0198097</v>
      </c>
      <c r="E90" s="176">
        <f>TAX!$E$10*DIST_TOT!E90*COMB_CORR!D15</f>
        <v>846505120.18200755</v>
      </c>
      <c r="F90" s="176">
        <f>TAX!$E$11*DIST_TOT!F90*COMB_CORR!D15</f>
        <v>9388591470.2923088</v>
      </c>
      <c r="G90" s="176">
        <f>TAX!$E$12*DIST_TOT!G90*COMB_CORR!D15</f>
        <v>1497690184.5687766</v>
      </c>
      <c r="H90" s="176">
        <f>DIST_TOT!H90*COMB_CORR!I15*TAX!$E$14</f>
        <v>4762699039.7039175</v>
      </c>
      <c r="I90" s="176">
        <f>DIST_TOT!I90*COMB_CORR!I15*TAX!$E$15</f>
        <v>49222021.221796855</v>
      </c>
      <c r="J90" s="176">
        <f>TAX!$E$17*DIST_TOT!J90*COMB_CORR!N15</f>
        <v>2969288228.7820826</v>
      </c>
      <c r="K90" s="176">
        <f>TAX!$E$18*DIST_TOT!K90*COMB_CORR!N15</f>
        <v>598672758.14135861</v>
      </c>
      <c r="L90" s="176">
        <f>TAX!$E$19*DIST_TOT!L90*COMB_CORR!N15</f>
        <v>1514160666.8411949</v>
      </c>
      <c r="M90" s="176">
        <f>TAX!$E$20*DIST_TOT!M90*COMB_CORR!N15</f>
        <v>2074650013.2810411</v>
      </c>
      <c r="N90" s="176">
        <f>TAX!$E$11*DIST_TOT!N90*COMB_CORR!N15</f>
        <v>5744802882.4741306</v>
      </c>
      <c r="O90" s="176">
        <f>TAX!$E$22*DIST_TOT!O90*COMB_CORR!N15</f>
        <v>5052958184.5788279</v>
      </c>
      <c r="P90" s="176">
        <f>(B90+H90)*ONSV_2021!K52/(DIST_GAS_AUT!J16+DIST_ALC_AUT!J16)</f>
        <v>19326532.181560636</v>
      </c>
      <c r="Q90" s="176">
        <f>(C90+I90)*ONSV_2021!D52/(DIST_GAS_UTI!J16+DIST_ALC_UTI!D16)</f>
        <v>357791.03607545211</v>
      </c>
      <c r="R90" s="176">
        <f>(D90+N90)*ONSV_2021!P52/(DIST_GAS_CAMIE!D16+DIST_DSL_CAMIE!D16)</f>
        <v>7429190.2361504622</v>
      </c>
      <c r="S90" s="176">
        <f>(E90+K90)*ONSV_2021!U52/(DIST_GAS_CAMIOA!D16+DIST_DSL_CAMIOA!D16)</f>
        <v>318924.71247367928</v>
      </c>
      <c r="T90" s="176">
        <f>DIST_TOT!P90*COMB_CORR!S15*TAX!$E$24</f>
        <v>925242618.2413404</v>
      </c>
      <c r="U90" s="168">
        <f t="shared" si="18"/>
        <v>54671033763.842331</v>
      </c>
      <c r="W90" s="167">
        <f>(B90+C90+D90+I90+E90+P90+Q90+R90+S90+O90+N90+H90+T90)/(DEN!C84+DEN!F84+DEN!G84+DEN!L84)</f>
        <v>14118.414056569887</v>
      </c>
      <c r="X90" s="167">
        <f>SUM(F90:G90)/SUM(DEN!I84:J84)</f>
        <v>6610.3341361921221</v>
      </c>
      <c r="Y90" s="167">
        <f>SUM(J90:K90)/SUM(DEN!D84:E84)</f>
        <v>23306.449104269028</v>
      </c>
      <c r="Z90" s="167">
        <f>SUM(L90:M90)/(DEN!H84+DEN!K84)</f>
        <v>48243.186989141504</v>
      </c>
      <c r="AB90" s="167">
        <f t="shared" si="22"/>
        <v>21956020373.676323</v>
      </c>
      <c r="AC90" s="167">
        <f t="shared" si="23"/>
        <v>14364158715.062902</v>
      </c>
      <c r="AD90" s="167">
        <f t="shared" si="24"/>
        <v>5082121653.764636</v>
      </c>
      <c r="AE90" s="167">
        <f t="shared" si="25"/>
        <v>12872411080.334</v>
      </c>
      <c r="AG90" s="210">
        <f t="shared" si="26"/>
        <v>0.40160243664895418</v>
      </c>
      <c r="AH90" s="210">
        <f t="shared" si="19"/>
        <v>0.26273801181646755</v>
      </c>
      <c r="AI90" s="210">
        <f t="shared" si="20"/>
        <v>9.2958213955079597E-2</v>
      </c>
      <c r="AJ90" s="210">
        <f t="shared" si="21"/>
        <v>0.23545212508579635</v>
      </c>
    </row>
    <row r="91" spans="1:36">
      <c r="A91" s="73" t="s">
        <v>27</v>
      </c>
      <c r="B91" s="176">
        <f>TAX!$E$7*DIST_TOT!B91*COMB_CORR!D16</f>
        <v>10282284596.326288</v>
      </c>
      <c r="C91" s="176">
        <f>TAX!$E$8*DIST_TOT!C91*COMB_CORR!D16</f>
        <v>387957106.58801186</v>
      </c>
      <c r="D91" s="176">
        <f>TAX!$E$9*DIST_TOT!D91*COMB_CORR!D16</f>
        <v>1048750268.5497533</v>
      </c>
      <c r="E91" s="176">
        <f>TAX!$E$10*DIST_TOT!E91*COMB_CORR!D16</f>
        <v>323416522.01093775</v>
      </c>
      <c r="F91" s="176">
        <f>TAX!$E$11*DIST_TOT!F91*COMB_CORR!D16</f>
        <v>10134763875.055464</v>
      </c>
      <c r="G91" s="176">
        <f>TAX!$E$12*DIST_TOT!G91*COMB_CORR!D16</f>
        <v>1291537592.5265312</v>
      </c>
      <c r="H91" s="176">
        <f>DIST_TOT!H91*COMB_CORR!I16*TAX!$E$14</f>
        <v>1380476937.7138941</v>
      </c>
      <c r="I91" s="176">
        <f>DIST_TOT!I91*COMB_CORR!I16*TAX!$E$15</f>
        <v>25992634.029586911</v>
      </c>
      <c r="J91" s="176">
        <f>TAX!$E$17*DIST_TOT!J91*COMB_CORR!N16</f>
        <v>1025351149.5404608</v>
      </c>
      <c r="K91" s="176">
        <f>TAX!$E$18*DIST_TOT!K91*COMB_CORR!N16</f>
        <v>139443925.38734418</v>
      </c>
      <c r="L91" s="176">
        <f>TAX!$E$19*DIST_TOT!L91*COMB_CORR!N16</f>
        <v>358468930.49518257</v>
      </c>
      <c r="M91" s="176">
        <f>TAX!$E$20*DIST_TOT!M91*COMB_CORR!N16</f>
        <v>514670961.58045578</v>
      </c>
      <c r="N91" s="176">
        <f>TAX!$E$11*DIST_TOT!N91*COMB_CORR!N16</f>
        <v>2749780295.0508208</v>
      </c>
      <c r="O91" s="176">
        <f>TAX!$E$22*DIST_TOT!O91*COMB_CORR!N16</f>
        <v>2514429934.1983867</v>
      </c>
      <c r="P91" s="176">
        <f>(B91+H91)*ONSV_2021!K53/(DIST_GAS_AUT!J17+DIST_ALC_AUT!J17)</f>
        <v>9116568.0409227964</v>
      </c>
      <c r="Q91" s="176">
        <f>(C91+I91)*ONSV_2021!D53/(DIST_GAS_UTI!J17+DIST_ALC_UTI!D17)</f>
        <v>308287.40726220247</v>
      </c>
      <c r="R91" s="176">
        <f>(D91+N91)*ONSV_2021!P53/(DIST_GAS_CAMIE!D17+DIST_DSL_CAMIE!D17)</f>
        <v>2831042.1623847093</v>
      </c>
      <c r="S91" s="176">
        <f>(E91+K91)*ONSV_2021!U53/(DIST_GAS_CAMIOA!D17+DIST_DSL_CAMIOA!D17)</f>
        <v>30012.313680440329</v>
      </c>
      <c r="T91" s="176">
        <f>DIST_TOT!P91*COMB_CORR!S16*TAX!$E$24</f>
        <v>771271746.55477405</v>
      </c>
      <c r="U91" s="168">
        <f t="shared" si="18"/>
        <v>32960882385.532143</v>
      </c>
      <c r="W91" s="167">
        <f>(B91+C91+D91+I91+E91+P91+Q91+R91+S91+O91+N91+H91+T91)/(DEN!C85+DEN!F85+DEN!G85+DEN!L85)</f>
        <v>12346.963739877994</v>
      </c>
      <c r="X91" s="167">
        <f>SUM(F91:G91)/SUM(DEN!I85:J85)</f>
        <v>6787.7419131600627</v>
      </c>
      <c r="Y91" s="167">
        <f>SUM(J91:K91)/SUM(DEN!D85:E85)</f>
        <v>13301.910272569319</v>
      </c>
      <c r="Z91" s="167">
        <f>SUM(L91:M91)/(DEN!H85+DEN!K85)</f>
        <v>27534.290690159196</v>
      </c>
      <c r="AB91" s="167">
        <f t="shared" si="22"/>
        <v>12443149848.635878</v>
      </c>
      <c r="AC91" s="167">
        <f t="shared" si="23"/>
        <v>12798468258.142687</v>
      </c>
      <c r="AD91" s="167">
        <f t="shared" si="24"/>
        <v>1523264005.4229875</v>
      </c>
      <c r="AE91" s="167">
        <f t="shared" si="25"/>
        <v>5778881190.8296633</v>
      </c>
      <c r="AG91" s="210">
        <f t="shared" si="26"/>
        <v>0.37751264371786591</v>
      </c>
      <c r="AH91" s="210">
        <f t="shared" si="19"/>
        <v>0.38829264667260394</v>
      </c>
      <c r="AI91" s="210">
        <f t="shared" si="20"/>
        <v>4.6214296923422452E-2</v>
      </c>
      <c r="AJ91" s="210">
        <f t="shared" si="21"/>
        <v>0.17532543950844734</v>
      </c>
    </row>
    <row r="92" spans="1:36">
      <c r="A92" s="73" t="s">
        <v>33</v>
      </c>
      <c r="B92" s="176">
        <f>TAX!$E$7*DIST_TOT!B92*COMB_CORR!D17</f>
        <v>6292652425.4231863</v>
      </c>
      <c r="C92" s="176">
        <f>TAX!$E$8*DIST_TOT!C92*COMB_CORR!D17</f>
        <v>175953337.9090299</v>
      </c>
      <c r="D92" s="176">
        <f>TAX!$E$9*DIST_TOT!D92*COMB_CORR!D17</f>
        <v>1035188598.8944401</v>
      </c>
      <c r="E92" s="176">
        <f>TAX!$E$10*DIST_TOT!E92*COMB_CORR!D17</f>
        <v>201838335.72024739</v>
      </c>
      <c r="F92" s="176">
        <f>TAX!$E$11*DIST_TOT!F92*COMB_CORR!D17</f>
        <v>9294258440.905365</v>
      </c>
      <c r="G92" s="176">
        <f>TAX!$E$12*DIST_TOT!G92*COMB_CORR!D17</f>
        <v>1806630961.3607984</v>
      </c>
      <c r="H92" s="176">
        <f>DIST_TOT!H92*COMB_CORR!I17*TAX!$E$14</f>
        <v>551111600.87889075</v>
      </c>
      <c r="I92" s="176">
        <f>DIST_TOT!I92*COMB_CORR!I17*TAX!$E$15</f>
        <v>10315674.513231093</v>
      </c>
      <c r="J92" s="176">
        <f>TAX!$E$17*DIST_TOT!J92*COMB_CORR!N17</f>
        <v>1094754275.1176796</v>
      </c>
      <c r="K92" s="176">
        <f>TAX!$E$18*DIST_TOT!K92*COMB_CORR!N17</f>
        <v>154660168.04828095</v>
      </c>
      <c r="L92" s="176">
        <f>TAX!$E$19*DIST_TOT!L92*COMB_CORR!N17</f>
        <v>276924919.93850684</v>
      </c>
      <c r="M92" s="176">
        <f>TAX!$E$20*DIST_TOT!M92*COMB_CORR!N17</f>
        <v>519939628.45807028</v>
      </c>
      <c r="N92" s="176">
        <f>TAX!$E$11*DIST_TOT!N92*COMB_CORR!N17</f>
        <v>3073586526.6355729</v>
      </c>
      <c r="O92" s="176">
        <f>TAX!$E$22*DIST_TOT!O92*COMB_CORR!N17</f>
        <v>5243272061.6003904</v>
      </c>
      <c r="P92" s="176">
        <f>(B92+H92)*ONSV_2021!K54/(DIST_GAS_AUT!J18+DIST_ALC_AUT!J18)</f>
        <v>7599573.2204446374</v>
      </c>
      <c r="Q92" s="176">
        <f>(C92+I92)*ONSV_2021!D54/(DIST_GAS_UTI!J18+DIST_ALC_UTI!D18)</f>
        <v>205560.98416230085</v>
      </c>
      <c r="R92" s="176">
        <f>(D92+N92)*ONSV_2021!P54/(DIST_GAS_CAMIE!D18+DIST_DSL_CAMIE!D18)</f>
        <v>4539320.3657161351</v>
      </c>
      <c r="S92" s="176">
        <f>(E92+K92)*ONSV_2021!U54/(DIST_GAS_CAMIOA!D18+DIST_DSL_CAMIOA!D18)</f>
        <v>23725.314817996699</v>
      </c>
      <c r="T92" s="176">
        <f>DIST_TOT!P92*COMB_CORR!S17*TAX!$E$24</f>
        <v>4606511.3963117069</v>
      </c>
      <c r="U92" s="168">
        <f t="shared" si="18"/>
        <v>29748061646.685143</v>
      </c>
      <c r="W92" s="167">
        <f>(B92+C92+D92+I92+E92+P92+Q92+R92+S92+O92+N92+H92+T92)/(DEN!C86+DEN!F86+DEN!G86+DEN!L86)</f>
        <v>24757.055758325143</v>
      </c>
      <c r="X92" s="167">
        <f>SUM(F92:G92)/SUM(DEN!I86:J86)</f>
        <v>9912.8183030134005</v>
      </c>
      <c r="Y92" s="167">
        <f>SUM(J92:K92)/SUM(DEN!D86:E86)</f>
        <v>24560.928703871839</v>
      </c>
      <c r="Z92" s="167">
        <f>SUM(L92:M92)/(DEN!H86+DEN!K86)</f>
        <v>50839.897179825006</v>
      </c>
      <c r="AB92" s="167">
        <f t="shared" si="22"/>
        <v>6855970110.9188337</v>
      </c>
      <c r="AC92" s="167">
        <f t="shared" si="23"/>
        <v>12337916336.88085</v>
      </c>
      <c r="AD92" s="167">
        <f t="shared" si="24"/>
        <v>1526339363.1044674</v>
      </c>
      <c r="AE92" s="167">
        <f t="shared" si="25"/>
        <v>8836798216.6940346</v>
      </c>
      <c r="AG92" s="210">
        <f t="shared" si="26"/>
        <v>0.23046779290518249</v>
      </c>
      <c r="AH92" s="210">
        <f t="shared" si="19"/>
        <v>0.41474689959356315</v>
      </c>
      <c r="AI92" s="210">
        <f t="shared" si="20"/>
        <v>5.1308867825831904E-2</v>
      </c>
      <c r="AJ92" s="210">
        <f t="shared" si="21"/>
        <v>0.29705458868708268</v>
      </c>
    </row>
    <row r="93" spans="1:36">
      <c r="A93" s="73" t="s">
        <v>34</v>
      </c>
      <c r="B93" s="176">
        <f>TAX!$E$7*DIST_TOT!B93*COMB_CORR!D18</f>
        <v>5363660157.9744997</v>
      </c>
      <c r="C93" s="176">
        <f>TAX!$E$8*DIST_TOT!C93*COMB_CORR!D18</f>
        <v>163077233.53880197</v>
      </c>
      <c r="D93" s="176">
        <f>TAX!$E$9*DIST_TOT!D93*COMB_CORR!D18</f>
        <v>584204501.79518235</v>
      </c>
      <c r="E93" s="176">
        <f>TAX!$E$10*DIST_TOT!E93*COMB_CORR!D18</f>
        <v>193095561.45932665</v>
      </c>
      <c r="F93" s="176">
        <f>TAX!$E$11*DIST_TOT!F93*COMB_CORR!D18</f>
        <v>4061519648.2907314</v>
      </c>
      <c r="G93" s="176">
        <f>TAX!$E$12*DIST_TOT!G93*COMB_CORR!D18</f>
        <v>574825763.70003164</v>
      </c>
      <c r="H93" s="176">
        <f>DIST_TOT!H93*COMB_CORR!I18*TAX!$E$14</f>
        <v>1385476677.5854096</v>
      </c>
      <c r="I93" s="176">
        <f>DIST_TOT!I93*COMB_CORR!I18*TAX!$E$15</f>
        <v>20924979.330407023</v>
      </c>
      <c r="J93" s="176">
        <f>TAX!$E$17*DIST_TOT!J93*COMB_CORR!N18</f>
        <v>458017453.43625379</v>
      </c>
      <c r="K93" s="176">
        <f>TAX!$E$18*DIST_TOT!K93*COMB_CORR!N18</f>
        <v>48870911.096137948</v>
      </c>
      <c r="L93" s="176">
        <f>TAX!$E$19*DIST_TOT!L93*COMB_CORR!N18</f>
        <v>165253592.62645048</v>
      </c>
      <c r="M93" s="176">
        <f>TAX!$E$20*DIST_TOT!M93*COMB_CORR!N18</f>
        <v>253870557.97014421</v>
      </c>
      <c r="N93" s="176">
        <f>TAX!$E$11*DIST_TOT!N93*COMB_CORR!N18</f>
        <v>1133914546.2485442</v>
      </c>
      <c r="O93" s="176">
        <f>TAX!$E$22*DIST_TOT!O93*COMB_CORR!N18</f>
        <v>673879900.42177594</v>
      </c>
      <c r="P93" s="176">
        <f>(B93+H93)*ONSV_2021!K55/(DIST_GAS_AUT!J19+DIST_ALC_AUT!J19)</f>
        <v>5655608.9794219779</v>
      </c>
      <c r="Q93" s="176">
        <f>(C93+I93)*ONSV_2021!D55/(DIST_GAS_UTI!J19+DIST_ALC_UTI!D19)</f>
        <v>147497.76737129426</v>
      </c>
      <c r="R93" s="176">
        <f>(D93+N93)*ONSV_2021!P55/(DIST_GAS_CAMIE!D19+DIST_DSL_CAMIE!D19)</f>
        <v>1378376.1943036497</v>
      </c>
      <c r="S93" s="176">
        <f>(E93+K93)*ONSV_2021!U55/(DIST_GAS_CAMIOA!D19+DIST_DSL_CAMIOA!D19)</f>
        <v>25092.522028277526</v>
      </c>
      <c r="T93" s="176">
        <f>DIST_TOT!P93*COMB_CORR!S18*TAX!$E$24</f>
        <v>324340923.94400245</v>
      </c>
      <c r="U93" s="168">
        <f t="shared" si="18"/>
        <v>15412138984.880823</v>
      </c>
      <c r="W93" s="167">
        <f>(B93+C93+D93+I93+E93+P93+Q93+R93+S93+O93+N93+H93+T93)/(DEN!C87+DEN!F87+DEN!G87+DEN!L87)</f>
        <v>13496.955317591204</v>
      </c>
      <c r="X93" s="167">
        <f>SUM(F93:G93)/SUM(DEN!I87:J87)</f>
        <v>7511.8038197670194</v>
      </c>
      <c r="Y93" s="167">
        <f>SUM(J93:K93)/SUM(DEN!D87:E87)</f>
        <v>15111.598978397631</v>
      </c>
      <c r="Z93" s="167">
        <f>SUM(L93:M93)/(DEN!H87+DEN!K87)</f>
        <v>31280.256033778245</v>
      </c>
      <c r="AB93" s="167">
        <f t="shared" si="22"/>
        <v>7079133368.4833336</v>
      </c>
      <c r="AC93" s="167">
        <f t="shared" si="23"/>
        <v>5413645475.2452717</v>
      </c>
      <c r="AD93" s="167">
        <f t="shared" si="24"/>
        <v>672141957.15884221</v>
      </c>
      <c r="AE93" s="167">
        <f t="shared" si="25"/>
        <v>2061665004.6404643</v>
      </c>
      <c r="AG93" s="210">
        <f t="shared" si="26"/>
        <v>0.4593219264002163</v>
      </c>
      <c r="AH93" s="210">
        <f t="shared" si="19"/>
        <v>0.35125854240972076</v>
      </c>
      <c r="AI93" s="210">
        <f t="shared" si="20"/>
        <v>4.3611205285535491E-2</v>
      </c>
      <c r="AJ93" s="210">
        <f t="shared" si="21"/>
        <v>0.13376890817445522</v>
      </c>
    </row>
    <row r="94" spans="1:36">
      <c r="A94" s="73" t="s">
        <v>30</v>
      </c>
      <c r="B94" s="176">
        <f>TAX!$E$7*DIST_TOT!B94*COMB_CORR!D19</f>
        <v>10649728574.596861</v>
      </c>
      <c r="C94" s="176">
        <f>TAX!$E$8*DIST_TOT!C94*COMB_CORR!D19</f>
        <v>233262756.65219277</v>
      </c>
      <c r="D94" s="176">
        <f>TAX!$E$9*DIST_TOT!D94*COMB_CORR!D19</f>
        <v>1238795733.8983095</v>
      </c>
      <c r="E94" s="176">
        <f>TAX!$E$10*DIST_TOT!E94*COMB_CORR!D19</f>
        <v>597723920.4694953</v>
      </c>
      <c r="F94" s="176">
        <f>TAX!$E$11*DIST_TOT!F94*COMB_CORR!D19</f>
        <v>7221320971.8868465</v>
      </c>
      <c r="G94" s="176">
        <f>TAX!$E$12*DIST_TOT!G94*COMB_CORR!D19</f>
        <v>809815433.83585572</v>
      </c>
      <c r="H94" s="176">
        <f>DIST_TOT!H94*COMB_CORR!I19*TAX!$E$14</f>
        <v>2551917118.7849331</v>
      </c>
      <c r="I94" s="176">
        <f>DIST_TOT!I94*COMB_CORR!I19*TAX!$E$15</f>
        <v>22883677.625979029</v>
      </c>
      <c r="J94" s="176">
        <f>TAX!$E$17*DIST_TOT!J94*COMB_CORR!N19</f>
        <v>1895830334.0552046</v>
      </c>
      <c r="K94" s="176">
        <f>TAX!$E$18*DIST_TOT!K94*COMB_CORR!N19</f>
        <v>272247175.90871078</v>
      </c>
      <c r="L94" s="176">
        <f>TAX!$E$19*DIST_TOT!L94*COMB_CORR!N19</f>
        <v>826481357.75300467</v>
      </c>
      <c r="M94" s="176">
        <f>TAX!$E$20*DIST_TOT!M94*COMB_CORR!N19</f>
        <v>871868907.54646087</v>
      </c>
      <c r="N94" s="176">
        <f>TAX!$E$11*DIST_TOT!N94*COMB_CORR!N19</f>
        <v>2537309875.1007514</v>
      </c>
      <c r="O94" s="176">
        <f>TAX!$E$22*DIST_TOT!O94*COMB_CORR!N19</f>
        <v>2970314535.0936632</v>
      </c>
      <c r="P94" s="176">
        <f>(B94+H94)*ONSV_2021!K56/(DIST_GAS_AUT!J20+DIST_ALC_AUT!J20)</f>
        <v>15082127.333099656</v>
      </c>
      <c r="Q94" s="176">
        <f>(C94+I94)*ONSV_2021!D56/(DIST_GAS_UTI!J20+DIST_ALC_UTI!D20)</f>
        <v>282992.60319466167</v>
      </c>
      <c r="R94" s="176">
        <f>(D94+N94)*ONSV_2021!P56/(DIST_GAS_CAMIE!D20+DIST_DSL_CAMIE!D20)</f>
        <v>4067219.5896819006</v>
      </c>
      <c r="S94" s="176">
        <f>(E94+K94)*ONSV_2021!U56/(DIST_GAS_CAMIOA!D20+DIST_DSL_CAMIOA!D20)</f>
        <v>213800.28665751408</v>
      </c>
      <c r="T94" s="176">
        <f>DIST_TOT!P94*COMB_CORR!S19*TAX!$E$24</f>
        <v>1104924910.4599359</v>
      </c>
      <c r="U94" s="168">
        <f t="shared" si="18"/>
        <v>33824071423.480843</v>
      </c>
      <c r="W94" s="167">
        <f>(B94+C94+D94+I94+E94+P94+Q94+R94+S94+O94+N94+H94+T94)/(DEN!C88+DEN!F88+DEN!G88+DEN!L88)</f>
        <v>12482.327970615321</v>
      </c>
      <c r="X94" s="167">
        <f>SUM(F94:G94)/SUM(DEN!I88:J88)</f>
        <v>6378.4079790477126</v>
      </c>
      <c r="Y94" s="167">
        <f>SUM(J94:K94)/SUM(DEN!D88:E88)</f>
        <v>19879.311858978519</v>
      </c>
      <c r="Z94" s="167">
        <f>SUM(L94:M94)/(DEN!H88+DEN!K88)</f>
        <v>41149.18385626113</v>
      </c>
      <c r="AB94" s="167">
        <f t="shared" si="22"/>
        <v>14321652731.174829</v>
      </c>
      <c r="AC94" s="167">
        <f t="shared" si="23"/>
        <v>9867656060.0905075</v>
      </c>
      <c r="AD94" s="167">
        <f t="shared" si="24"/>
        <v>2994558867.7169199</v>
      </c>
      <c r="AE94" s="167">
        <f t="shared" si="25"/>
        <v>6379493317.7408752</v>
      </c>
      <c r="AG94" s="210">
        <f t="shared" si="26"/>
        <v>0.42341599128816482</v>
      </c>
      <c r="AH94" s="210">
        <f t="shared" si="19"/>
        <v>0.29173472159949171</v>
      </c>
      <c r="AI94" s="210">
        <f t="shared" si="20"/>
        <v>8.8533365195003752E-2</v>
      </c>
      <c r="AJ94" s="210">
        <f t="shared" si="21"/>
        <v>0.18860808439850321</v>
      </c>
    </row>
    <row r="95" spans="1:36">
      <c r="A95" s="73" t="s">
        <v>36</v>
      </c>
      <c r="B95" s="176">
        <f>TAX!$E$7*DIST_TOT!B95*COMB_CORR!D20</f>
        <v>3836993139.1022387</v>
      </c>
      <c r="C95" s="176">
        <f>TAX!$E$8*DIST_TOT!C95*COMB_CORR!D20</f>
        <v>100805897.19441915</v>
      </c>
      <c r="D95" s="176">
        <f>TAX!$E$9*DIST_TOT!D95*COMB_CORR!D20</f>
        <v>546690594.48993218</v>
      </c>
      <c r="E95" s="176">
        <f>TAX!$E$10*DIST_TOT!E95*COMB_CORR!D20</f>
        <v>101582979.17305368</v>
      </c>
      <c r="F95" s="176">
        <f>TAX!$E$11*DIST_TOT!F95*COMB_CORR!D20</f>
        <v>4534048356.5535603</v>
      </c>
      <c r="G95" s="176">
        <f>TAX!$E$12*DIST_TOT!G95*COMB_CORR!D20</f>
        <v>819085623.58309102</v>
      </c>
      <c r="H95" s="176">
        <f>DIST_TOT!H95*COMB_CORR!I20*TAX!$E$14</f>
        <v>852556743.78147435</v>
      </c>
      <c r="I95" s="176">
        <f>DIST_TOT!I95*COMB_CORR!I20*TAX!$E$15</f>
        <v>11821840.086421723</v>
      </c>
      <c r="J95" s="176">
        <f>TAX!$E$17*DIST_TOT!J95*COMB_CORR!N20</f>
        <v>489798715.62858438</v>
      </c>
      <c r="K95" s="176">
        <f>TAX!$E$18*DIST_TOT!K95*COMB_CORR!N20</f>
        <v>53078487.487213984</v>
      </c>
      <c r="L95" s="176">
        <f>TAX!$E$19*DIST_TOT!L95*COMB_CORR!N20</f>
        <v>140681341.2249667</v>
      </c>
      <c r="M95" s="176">
        <f>TAX!$E$20*DIST_TOT!M95*COMB_CORR!N20</f>
        <v>270600175.47097427</v>
      </c>
      <c r="N95" s="176">
        <f>TAX!$E$11*DIST_TOT!N95*COMB_CORR!N20</f>
        <v>1463558243.3172455</v>
      </c>
      <c r="O95" s="176">
        <f>TAX!$E$22*DIST_TOT!O95*COMB_CORR!N20</f>
        <v>1443101387.5296545</v>
      </c>
      <c r="P95" s="176">
        <f>(B95+H95)*ONSV_2021!K57/(DIST_GAS_AUT!J21+DIST_ALC_AUT!J21)</f>
        <v>4531661.4503730964</v>
      </c>
      <c r="Q95" s="176">
        <f>(C95+I95)*ONSV_2021!D57/(DIST_GAS_UTI!J21+DIST_ALC_UTI!D21)</f>
        <v>108092.12947240945</v>
      </c>
      <c r="R95" s="176">
        <f>(D95+N95)*ONSV_2021!P57/(DIST_GAS_CAMIE!D21+DIST_DSL_CAMIE!D21)</f>
        <v>1931168.4743177176</v>
      </c>
      <c r="S95" s="176">
        <f>(E95+K95)*ONSV_2021!U57/(DIST_GAS_CAMIOA!D21+DIST_DSL_CAMIOA!D21)</f>
        <v>9198.6137932828824</v>
      </c>
      <c r="T95" s="176">
        <f>DIST_TOT!P95*COMB_CORR!S20*TAX!$E$24</f>
        <v>11835190.818216231</v>
      </c>
      <c r="U95" s="168">
        <f t="shared" si="18"/>
        <v>14682818836.109001</v>
      </c>
      <c r="W95" s="167">
        <f>(B95+C95+D95+I95+E95+P95+Q95+R95+S95+O95+N95+H95+T95)/(DEN!C89+DEN!F89+DEN!G89+DEN!L89)</f>
        <v>15669.306059217111</v>
      </c>
      <c r="X95" s="167">
        <f>SUM(F95:G95)/SUM(DEN!I89:J89)</f>
        <v>7519.3759623895239</v>
      </c>
      <c r="Y95" s="167">
        <f>SUM(J95:K95)/SUM(DEN!D89:E89)</f>
        <v>14855.440102774692</v>
      </c>
      <c r="Z95" s="167">
        <f>SUM(L95:M95)/(DEN!H89+DEN!K89)</f>
        <v>30750.019939883437</v>
      </c>
      <c r="AB95" s="167">
        <f t="shared" si="22"/>
        <v>4705916735.1523027</v>
      </c>
      <c r="AC95" s="167">
        <f t="shared" si="23"/>
        <v>6001407553.7996368</v>
      </c>
      <c r="AD95" s="167">
        <f t="shared" si="24"/>
        <v>683558544.340765</v>
      </c>
      <c r="AE95" s="167">
        <f t="shared" si="25"/>
        <v>3177259806.317874</v>
      </c>
      <c r="AG95" s="210">
        <f t="shared" si="26"/>
        <v>0.3205049921054115</v>
      </c>
      <c r="AH95" s="210">
        <f t="shared" si="19"/>
        <v>0.40873674331801746</v>
      </c>
      <c r="AI95" s="210">
        <f t="shared" si="20"/>
        <v>4.6554994103701029E-2</v>
      </c>
      <c r="AJ95" s="210">
        <f t="shared" si="21"/>
        <v>0.21639304017728103</v>
      </c>
    </row>
    <row r="96" spans="1:36">
      <c r="A96" s="73" t="s">
        <v>21</v>
      </c>
      <c r="B96" s="176">
        <f>TAX!$E$7*DIST_TOT!B96*COMB_CORR!D21</f>
        <v>4800229765.4659996</v>
      </c>
      <c r="C96" s="176">
        <f>TAX!$E$8*DIST_TOT!C96*COMB_CORR!D21</f>
        <v>184165986.54744369</v>
      </c>
      <c r="D96" s="176">
        <f>TAX!$E$9*DIST_TOT!D96*COMB_CORR!D21</f>
        <v>564413447.09028101</v>
      </c>
      <c r="E96" s="176">
        <f>TAX!$E$10*DIST_TOT!E96*COMB_CORR!D21</f>
        <v>193794651.90408835</v>
      </c>
      <c r="F96" s="176">
        <f>TAX!$E$11*DIST_TOT!F96*COMB_CORR!D21</f>
        <v>3257310841.4401932</v>
      </c>
      <c r="G96" s="176">
        <f>TAX!$E$12*DIST_TOT!G96*COMB_CORR!D21</f>
        <v>479485965.75073558</v>
      </c>
      <c r="H96" s="176">
        <f>DIST_TOT!H96*COMB_CORR!I21*TAX!$E$14</f>
        <v>772616131.39419878</v>
      </c>
      <c r="I96" s="176">
        <f>DIST_TOT!I96*COMB_CORR!I21*TAX!$E$15</f>
        <v>14164173.695296999</v>
      </c>
      <c r="J96" s="176">
        <f>TAX!$E$17*DIST_TOT!J96*COMB_CORR!N21</f>
        <v>636005275.49524927</v>
      </c>
      <c r="K96" s="176">
        <f>TAX!$E$18*DIST_TOT!K96*COMB_CORR!N21</f>
        <v>68324260.809405416</v>
      </c>
      <c r="L96" s="176">
        <f>TAX!$E$19*DIST_TOT!L96*COMB_CORR!N21</f>
        <v>187105309.27926871</v>
      </c>
      <c r="M96" s="176">
        <f>TAX!$E$20*DIST_TOT!M96*COMB_CORR!N21</f>
        <v>261521425.23945495</v>
      </c>
      <c r="N96" s="176">
        <f>TAX!$E$11*DIST_TOT!N96*COMB_CORR!N21</f>
        <v>1278233542.8048942</v>
      </c>
      <c r="O96" s="176">
        <f>TAX!$E$22*DIST_TOT!O96*COMB_CORR!N21</f>
        <v>846252478.345456</v>
      </c>
      <c r="P96" s="176">
        <f>(B96+H96)*ONSV_2021!K58/(DIST_GAS_AUT!J22+DIST_ALC_AUT!J22)</f>
        <v>4191119.7953475709</v>
      </c>
      <c r="Q96" s="176">
        <f>(C96+I96)*ONSV_2021!D58/(DIST_GAS_UTI!J22+DIST_ALC_UTI!D22)</f>
        <v>153767.73774322384</v>
      </c>
      <c r="R96" s="176">
        <f>(D96+N96)*ONSV_2021!P58/(DIST_GAS_CAMIE!D22+DIST_DSL_CAMIE!D22)</f>
        <v>1263489.9981067935</v>
      </c>
      <c r="S96" s="176">
        <f>(E96+K96)*ONSV_2021!U58/(DIST_GAS_CAMIOA!D22+DIST_DSL_CAMIOA!D22)</f>
        <v>28561.366816728096</v>
      </c>
      <c r="T96" s="176">
        <f>DIST_TOT!P96*COMB_CORR!S21*TAX!$E$24</f>
        <v>734802350.17720461</v>
      </c>
      <c r="U96" s="168">
        <f t="shared" si="18"/>
        <v>14284062544.337183</v>
      </c>
      <c r="W96" s="167">
        <f>(B96+C96+D96+I96+E96+P96+Q96+R96+S96+O96+N96+H96+T96)/(DEN!C90+DEN!F90+DEN!G90+DEN!L90)</f>
        <v>12355.43858957842</v>
      </c>
      <c r="X96" s="167">
        <f>SUM(F96:G96)/SUM(DEN!I90:J90)</f>
        <v>6888.9682157227617</v>
      </c>
      <c r="Y96" s="167">
        <f>SUM(J96:K96)/SUM(DEN!D90:E90)</f>
        <v>16333.794121301795</v>
      </c>
      <c r="Z96" s="167">
        <f>SUM(L96:M96)/(DEN!H90+DEN!K90)</f>
        <v>33810.139009625716</v>
      </c>
      <c r="AB96" s="167">
        <f t="shared" si="22"/>
        <v>6311839366.8327503</v>
      </c>
      <c r="AC96" s="167">
        <f t="shared" si="23"/>
        <v>4495004906.185298</v>
      </c>
      <c r="AD96" s="167">
        <f t="shared" si="24"/>
        <v>891434845.58392346</v>
      </c>
      <c r="AE96" s="167">
        <f t="shared" si="25"/>
        <v>2386007446.3898053</v>
      </c>
      <c r="AG96" s="210">
        <f t="shared" si="26"/>
        <v>0.44187984666414354</v>
      </c>
      <c r="AH96" s="210">
        <f t="shared" si="19"/>
        <v>0.31468672810924586</v>
      </c>
      <c r="AI96" s="210">
        <f t="shared" si="20"/>
        <v>6.2407654882281831E-2</v>
      </c>
      <c r="AJ96" s="210">
        <f t="shared" si="21"/>
        <v>0.1670398347097494</v>
      </c>
    </row>
    <row r="97" spans="1:39">
      <c r="A97" s="73" t="s">
        <v>32</v>
      </c>
      <c r="B97" s="176">
        <f>TAX!$E$7*DIST_TOT!B97*COMB_CORR!D22</f>
        <v>3034456218.5785999</v>
      </c>
      <c r="C97" s="176">
        <f>TAX!$E$8*DIST_TOT!C97*COMB_CORR!D22</f>
        <v>63311517.266799182</v>
      </c>
      <c r="D97" s="176">
        <f>TAX!$E$9*DIST_TOT!D97*COMB_CORR!D22</f>
        <v>317553847.73355013</v>
      </c>
      <c r="E97" s="176">
        <f>TAX!$E$10*DIST_TOT!E97*COMB_CORR!D22</f>
        <v>121257407.54398581</v>
      </c>
      <c r="F97" s="176">
        <f>TAX!$E$11*DIST_TOT!F97*COMB_CORR!D22</f>
        <v>2005121261.3815422</v>
      </c>
      <c r="G97" s="176">
        <f>TAX!$E$12*DIST_TOT!G97*COMB_CORR!D22</f>
        <v>373988116.52878767</v>
      </c>
      <c r="H97" s="176">
        <f>DIST_TOT!H97*COMB_CORR!I22*TAX!$E$14</f>
        <v>374744118.13500369</v>
      </c>
      <c r="I97" s="176">
        <f>DIST_TOT!I97*COMB_CORR!I22*TAX!$E$15</f>
        <v>3700146.8524782583</v>
      </c>
      <c r="J97" s="176">
        <f>TAX!$E$17*DIST_TOT!J97*COMB_CORR!N22</f>
        <v>344054176.97974533</v>
      </c>
      <c r="K97" s="176">
        <f>TAX!$E$18*DIST_TOT!K97*COMB_CORR!N22</f>
        <v>44775947.666097134</v>
      </c>
      <c r="L97" s="176">
        <f>TAX!$E$19*DIST_TOT!L97*COMB_CORR!N22</f>
        <v>113939167.22972623</v>
      </c>
      <c r="M97" s="176">
        <f>TAX!$E$20*DIST_TOT!M97*COMB_CORR!N22</f>
        <v>246736796.12659225</v>
      </c>
      <c r="N97" s="176">
        <f>TAX!$E$11*DIST_TOT!N97*COMB_CORR!N22</f>
        <v>511656182.50173438</v>
      </c>
      <c r="O97" s="176">
        <f>TAX!$E$22*DIST_TOT!O97*COMB_CORR!N22</f>
        <v>406877715.95185655</v>
      </c>
      <c r="P97" s="176">
        <f>(B97+H97)*ONSV_2021!K59/(DIST_GAS_AUT!J23+DIST_ALC_AUT!J23)</f>
        <v>3223177.1445027017</v>
      </c>
      <c r="Q97" s="176">
        <f>(C97+I97)*ONSV_2021!D59/(DIST_GAS_UTI!J23+DIST_ALC_UTI!D23)</f>
        <v>60332.183458186744</v>
      </c>
      <c r="R97" s="176">
        <f>(D97+N97)*ONSV_2021!P59/(DIST_GAS_CAMIE!D23+DIST_DSL_CAMIE!D23)</f>
        <v>734360.89407897857</v>
      </c>
      <c r="S97" s="176">
        <f>(E97+K97)*ONSV_2021!U59/(DIST_GAS_CAMIOA!D23+DIST_DSL_CAMIOA!D23)</f>
        <v>24660.100655656992</v>
      </c>
      <c r="T97" s="176">
        <f>DIST_TOT!P97*COMB_CORR!S22*TAX!$E$24</f>
        <v>306736963.469482</v>
      </c>
      <c r="U97" s="168">
        <f t="shared" si="18"/>
        <v>8272952114.2686758</v>
      </c>
      <c r="W97" s="167">
        <f>(B97+C97+D97+I97+E97+P97+Q97+R97+S97+O97+N97+H97+T97)/(DEN!C91+DEN!F91+DEN!G91+DEN!L91)</f>
        <v>11947.264195984055</v>
      </c>
      <c r="X97" s="167">
        <f>SUM(F97:G97)/SUM(DEN!I91:J91)</f>
        <v>7200.8032140629548</v>
      </c>
      <c r="Y97" s="167">
        <f>SUM(J97:K97)/SUM(DEN!D91:E91)</f>
        <v>15235.09617764448</v>
      </c>
      <c r="Z97" s="167">
        <f>SUM(L97:M97)/(DEN!H91+DEN!K91)</f>
        <v>31535.889075484698</v>
      </c>
      <c r="AB97" s="167">
        <f t="shared" si="22"/>
        <v>3719160477.3275881</v>
      </c>
      <c r="AC97" s="167">
        <f t="shared" si="23"/>
        <v>2817920633.1878657</v>
      </c>
      <c r="AD97" s="167">
        <f t="shared" si="24"/>
        <v>502769291.87556863</v>
      </c>
      <c r="AE97" s="167">
        <f t="shared" si="25"/>
        <v>1165270694.5801833</v>
      </c>
      <c r="AG97" s="210">
        <f t="shared" si="26"/>
        <v>0.44955663056637429</v>
      </c>
      <c r="AH97" s="210">
        <f t="shared" si="19"/>
        <v>0.3406185112963111</v>
      </c>
      <c r="AI97" s="210">
        <f t="shared" si="20"/>
        <v>6.0772658288257619E-2</v>
      </c>
      <c r="AJ97" s="210">
        <f t="shared" si="21"/>
        <v>0.14085306895109384</v>
      </c>
    </row>
    <row r="98" spans="1:39">
      <c r="A98" s="75" t="s">
        <v>40</v>
      </c>
      <c r="B98" s="138">
        <f>TAX!$E$7*DIST_TOT!B98*COMB_CORR!D23</f>
        <v>138053160727.95898</v>
      </c>
      <c r="C98" s="138">
        <f>TAX!$E$8*DIST_TOT!C98*COMB_CORR!D23</f>
        <v>1890366525.0598793</v>
      </c>
      <c r="D98" s="138">
        <f>TAX!$E$9*DIST_TOT!D98*COMB_CORR!D23</f>
        <v>15403425950.669672</v>
      </c>
      <c r="E98" s="138">
        <f>TAX!$E$10*DIST_TOT!E98*COMB_CORR!D23</f>
        <v>8703251822.850214</v>
      </c>
      <c r="F98" s="138">
        <f>TAX!$E$11*DIST_TOT!F98*COMB_CORR!D23</f>
        <v>34875852936.565399</v>
      </c>
      <c r="G98" s="138">
        <f>TAX!$E$12*DIST_TOT!G98*COMB_CORR!D23</f>
        <v>6332243405.4127769</v>
      </c>
      <c r="H98" s="138">
        <f>DIST_TOT!H98*COMB_CORR!I23*TAX!$E$14</f>
        <v>117746789449.43594</v>
      </c>
      <c r="I98" s="138">
        <f>DIST_TOT!I98*COMB_CORR!I23*TAX!$E$15</f>
        <v>616696518.31995225</v>
      </c>
      <c r="J98" s="138">
        <f>TAX!$E$17*DIST_TOT!J98*COMB_CORR!N23</f>
        <v>28229599459.730419</v>
      </c>
      <c r="K98" s="138">
        <f>TAX!$E$18*DIST_TOT!K98*COMB_CORR!N23</f>
        <v>7123701087.4966097</v>
      </c>
      <c r="L98" s="138">
        <f>TAX!$E$19*DIST_TOT!L98*COMB_CORR!N23</f>
        <v>10282802189.238382</v>
      </c>
      <c r="M98" s="138">
        <f>TAX!$E$20*DIST_TOT!M98*COMB_CORR!N23</f>
        <v>14257644267.041651</v>
      </c>
      <c r="N98" s="138">
        <f>TAX!$E$11*DIST_TOT!N98*COMB_CORR!N23</f>
        <v>37460186680.041885</v>
      </c>
      <c r="O98" s="138">
        <f>TAX!$E$22*DIST_TOT!O98*COMB_CORR!N23</f>
        <v>21520374239.891415</v>
      </c>
      <c r="P98" s="138">
        <f>(B98+H98)*ONSV_2021!K60/(DIST_GAS_AUT!J24+DIST_ALC_AUT!J24)</f>
        <v>228958679.00627232</v>
      </c>
      <c r="Q98" s="138">
        <f>(C98+I98)*ONSV_2021!D60/(DIST_GAS_UTI!J24+DIST_ALC_UTI!D24)</f>
        <v>3379271.6592773492</v>
      </c>
      <c r="R98" s="138">
        <f>(D98+N98)*ONSV_2021!P60/(DIST_GAS_CAMIE!D24+DIST_DSL_CAMIE!D24)</f>
        <v>43761437.601350978</v>
      </c>
      <c r="S98" s="138">
        <f>(E98+K98)*ONSV_2021!U60/(DIST_GAS_CAMIOA!D24+DIST_DSL_CAMIOA!D24)</f>
        <v>7518319.0910959821</v>
      </c>
      <c r="T98" s="138">
        <f>DIST_TOT!P98*COMB_CORR!S23*TAX!$E$24</f>
        <v>27164994572.724277</v>
      </c>
      <c r="U98" s="168">
        <f t="shared" si="18"/>
        <v>469944707539.79553</v>
      </c>
      <c r="W98" s="167">
        <f>(B98+C98+D98+I98+E98+P98+Q98+R98+S98+O98+N98+H98+T98)/(DEN!C92+DEN!F92+DEN!G92+DEN!L92)</f>
        <v>9652.334028308991</v>
      </c>
      <c r="X98" s="167">
        <f>SUM(F98:G98)/SUM(DEN!I92:J92)</f>
        <v>3763.5628404730178</v>
      </c>
      <c r="Y98" s="167">
        <f>SUM(J98:K98)/SUM(DEN!D92:E92)</f>
        <v>22054.460728151607</v>
      </c>
      <c r="Z98" s="167">
        <f>SUM(L98:M98)/(DEN!H92+DEN!K92)</f>
        <v>45651.633506796526</v>
      </c>
      <c r="AB98" s="167">
        <f t="shared" si="22"/>
        <v>283193903429.12549</v>
      </c>
      <c r="AC98" s="167">
        <f t="shared" si="23"/>
        <v>65314774115.498062</v>
      </c>
      <c r="AD98" s="167">
        <f t="shared" si="24"/>
        <v>45636102736.465408</v>
      </c>
      <c r="AE98" s="167">
        <f t="shared" si="25"/>
        <v>73238205186.974945</v>
      </c>
      <c r="AG98" s="210">
        <f t="shared" si="26"/>
        <v>0.60261111336197837</v>
      </c>
      <c r="AH98" s="210">
        <f t="shared" si="19"/>
        <v>0.13898395506447345</v>
      </c>
      <c r="AI98" s="210">
        <f t="shared" si="20"/>
        <v>9.710951523504685E-2</v>
      </c>
      <c r="AJ98" s="210">
        <f t="shared" si="21"/>
        <v>0.15584430255717485</v>
      </c>
    </row>
    <row r="99" spans="1:39">
      <c r="A99" s="73" t="s">
        <v>26</v>
      </c>
      <c r="B99" s="176">
        <f>TAX!$E$7*DIST_TOT!B99*COMB_CORR!D24</f>
        <v>8786067572.2315731</v>
      </c>
      <c r="C99" s="176">
        <f>TAX!$E$8*DIST_TOT!C99*COMB_CORR!D24</f>
        <v>201118181.83195183</v>
      </c>
      <c r="D99" s="176">
        <f>TAX!$E$9*DIST_TOT!D99*COMB_CORR!D24</f>
        <v>1200544361.5243254</v>
      </c>
      <c r="E99" s="176">
        <f>TAX!$E$10*DIST_TOT!E99*COMB_CORR!D24</f>
        <v>412609123.05344665</v>
      </c>
      <c r="F99" s="176">
        <f>TAX!$E$11*DIST_TOT!F99*COMB_CORR!D24</f>
        <v>3362007611.1407547</v>
      </c>
      <c r="G99" s="176">
        <f>TAX!$E$12*DIST_TOT!G99*COMB_CORR!D24</f>
        <v>859855306.29979038</v>
      </c>
      <c r="H99" s="176">
        <f>DIST_TOT!H99*COMB_CORR!I24*TAX!$E$14</f>
        <v>555035801.85691094</v>
      </c>
      <c r="I99" s="176">
        <f>DIST_TOT!I99*COMB_CORR!I24*TAX!$E$15</f>
        <v>6386678.718324855</v>
      </c>
      <c r="J99" s="176">
        <f>TAX!$E$17*DIST_TOT!J99*COMB_CORR!N24</f>
        <v>1750136515.5511603</v>
      </c>
      <c r="K99" s="176">
        <f>TAX!$E$18*DIST_TOT!K99*COMB_CORR!N24</f>
        <v>458734381.75352997</v>
      </c>
      <c r="L99" s="176">
        <f>TAX!$E$19*DIST_TOT!L99*COMB_CORR!N24</f>
        <v>416641528.1012221</v>
      </c>
      <c r="M99" s="176">
        <f>TAX!$E$20*DIST_TOT!M99*COMB_CORR!N24</f>
        <v>741751009.67189968</v>
      </c>
      <c r="N99" s="176">
        <f>TAX!$E$11*DIST_TOT!N99*COMB_CORR!N24</f>
        <v>2963962535.4675169</v>
      </c>
      <c r="O99" s="176">
        <f>TAX!$E$22*DIST_TOT!O99*COMB_CORR!N24</f>
        <v>1489435679.5106139</v>
      </c>
      <c r="P99" s="176">
        <f>(B99+H99)*ONSV_2021!K61/(DIST_GAS_AUT!J25+DIST_ALC_AUT!J25)</f>
        <v>11956112.671094285</v>
      </c>
      <c r="Q99" s="176">
        <f>(C99+I99)*ONSV_2021!D61/(DIST_GAS_UTI!J25+DIST_ALC_UTI!D25)</f>
        <v>305711.56109042576</v>
      </c>
      <c r="R99" s="176">
        <f>(D99+N99)*ONSV_2021!P61/(DIST_GAS_CAMIE!D25+DIST_DSL_CAMIE!D25)</f>
        <v>5108952.0343824523</v>
      </c>
      <c r="S99" s="176">
        <f>(E99+K99)*ONSV_2021!U61/(DIST_GAS_CAMIOA!D25+DIST_DSL_CAMIOA!D25)</f>
        <v>327353.37188821961</v>
      </c>
      <c r="T99" s="176">
        <f>DIST_TOT!P99*COMB_CORR!S24*TAX!$E$24</f>
        <v>573078365.46361518</v>
      </c>
      <c r="U99" s="168">
        <f t="shared" si="18"/>
        <v>23795062781.815083</v>
      </c>
      <c r="W99" s="167">
        <f>(B99+C99+D99+I99+E99+P99+Q99+R99+S99+O99+N99+H99+T99)/(DEN!C93+DEN!F93+DEN!G93+DEN!L93)</f>
        <v>12325.836921446808</v>
      </c>
      <c r="X99" s="167">
        <f>SUM(F99:G99)/SUM(DEN!I93:J93)</f>
        <v>6991.2050987453595</v>
      </c>
      <c r="Y99" s="167">
        <f>SUM(J99:K99)/SUM(DEN!D93:E93)</f>
        <v>22595.526635480735</v>
      </c>
      <c r="Z99" s="167">
        <f>SUM(L99:M99)/(DEN!H93+DEN!K93)</f>
        <v>46771.612943558845</v>
      </c>
      <c r="AB99" s="167">
        <f t="shared" si="22"/>
        <v>9926137852.2231941</v>
      </c>
      <c r="AC99" s="167">
        <f t="shared" si="23"/>
        <v>5835016402.0183172</v>
      </c>
      <c r="AD99" s="167">
        <f t="shared" si="24"/>
        <v>2625512425.4059124</v>
      </c>
      <c r="AE99" s="167">
        <f t="shared" si="25"/>
        <v>5195149224.6500301</v>
      </c>
      <c r="AG99" s="210">
        <f t="shared" si="26"/>
        <v>0.41715115203684411</v>
      </c>
      <c r="AH99" s="210">
        <f t="shared" si="19"/>
        <v>0.24521962625278787</v>
      </c>
      <c r="AI99" s="210">
        <f t="shared" si="20"/>
        <v>0.11033853743022731</v>
      </c>
      <c r="AJ99" s="210">
        <f t="shared" si="21"/>
        <v>0.21832887234995332</v>
      </c>
    </row>
    <row r="100" spans="1:39">
      <c r="A100" s="73" t="s">
        <v>18</v>
      </c>
      <c r="B100" s="176">
        <f>TAX!$E$7*DIST_TOT!B100*COMB_CORR!D25</f>
        <v>32250254903.436413</v>
      </c>
      <c r="C100" s="176">
        <f>TAX!$E$8*DIST_TOT!C100*COMB_CORR!D25</f>
        <v>405401380.11914921</v>
      </c>
      <c r="D100" s="176">
        <f>TAX!$E$9*DIST_TOT!D100*COMB_CORR!D25</f>
        <v>4355447455.7816963</v>
      </c>
      <c r="E100" s="176">
        <f>TAX!$E$10*DIST_TOT!E100*COMB_CORR!D25</f>
        <v>1540848843.7910268</v>
      </c>
      <c r="F100" s="176">
        <f>TAX!$E$11*DIST_TOT!F100*COMB_CORR!D25</f>
        <v>10496069289.520889</v>
      </c>
      <c r="G100" s="176">
        <f>TAX!$E$12*DIST_TOT!G100*COMB_CORR!D25</f>
        <v>1264244109.7385457</v>
      </c>
      <c r="H100" s="176">
        <f>DIST_TOT!H100*COMB_CORR!I25*TAX!$E$14</f>
        <v>23945091705.403473</v>
      </c>
      <c r="I100" s="176">
        <f>DIST_TOT!I100*COMB_CORR!I25*TAX!$E$15</f>
        <v>138820459.86936551</v>
      </c>
      <c r="J100" s="176">
        <f>TAX!$E$17*DIST_TOT!J100*COMB_CORR!N25</f>
        <v>8665656740.4133301</v>
      </c>
      <c r="K100" s="176">
        <f>TAX!$E$18*DIST_TOT!K100*COMB_CORR!N25</f>
        <v>2114602506.9417715</v>
      </c>
      <c r="L100" s="176">
        <f>TAX!$E$19*DIST_TOT!L100*COMB_CORR!N25</f>
        <v>2515125290.3018045</v>
      </c>
      <c r="M100" s="176">
        <f>TAX!$E$20*DIST_TOT!M100*COMB_CORR!N25</f>
        <v>4246294497.6456437</v>
      </c>
      <c r="N100" s="176">
        <f>TAX!$E$11*DIST_TOT!N100*COMB_CORR!N25</f>
        <v>12999366189.132271</v>
      </c>
      <c r="O100" s="176">
        <f>TAX!$E$22*DIST_TOT!O100*COMB_CORR!N25</f>
        <v>10241398969.049446</v>
      </c>
      <c r="P100" s="176">
        <f>(B100+H100)*ONSV_2021!K62/(DIST_GAS_AUT!J26+DIST_ALC_AUT!J26)</f>
        <v>31686749.163821731</v>
      </c>
      <c r="Q100" s="176">
        <f>(C100+I100)*ONSV_2021!D62/(DIST_GAS_UTI!J26+DIST_ALC_UTI!D26)</f>
        <v>395897.46036160103</v>
      </c>
      <c r="R100" s="176">
        <f>(D100+N100)*ONSV_2021!P62/(DIST_GAS_CAMIE!D26+DIST_DSL_CAMIE!D26)</f>
        <v>9706944.1176743433</v>
      </c>
      <c r="S100" s="176">
        <f>(E100+K100)*ONSV_2021!U62/(DIST_GAS_CAMIOA!D26+DIST_DSL_CAMIOA!D26)</f>
        <v>796930.12618708808</v>
      </c>
      <c r="T100" s="176">
        <f>DIST_TOT!P100*COMB_CORR!S25*TAX!$E$24</f>
        <v>564361428.51367152</v>
      </c>
      <c r="U100" s="168">
        <f t="shared" si="18"/>
        <v>115785570290.52655</v>
      </c>
      <c r="W100" s="167">
        <f>(B100+C100+D100+I100+E100+P100+Q100+R100+S100+O100+N100+H100+T100)/(DEN!C94+DEN!F94+DEN!G94+DEN!L94)</f>
        <v>10493.872035626793</v>
      </c>
      <c r="X100" s="167">
        <f>SUM(F100:G100)/SUM(DEN!I94:J94)</f>
        <v>3866.1662917613521</v>
      </c>
      <c r="Y100" s="167">
        <f>SUM(J100:K100)/SUM(DEN!D94:E94)</f>
        <v>24327.586881822455</v>
      </c>
      <c r="Z100" s="167">
        <f>SUM(L100:M100)/(DEN!H94+DEN!K94)</f>
        <v>50356.891248584558</v>
      </c>
      <c r="AB100" s="167">
        <f t="shared" si="22"/>
        <v>56791394786.51738</v>
      </c>
      <c r="AC100" s="167">
        <f t="shared" si="23"/>
        <v>17656609698.832157</v>
      </c>
      <c r="AD100" s="167">
        <f t="shared" si="24"/>
        <v>13295384537.656906</v>
      </c>
      <c r="AE100" s="167">
        <f t="shared" si="25"/>
        <v>27487059655.827362</v>
      </c>
      <c r="AG100" s="210">
        <f t="shared" si="26"/>
        <v>0.49048767168497498</v>
      </c>
      <c r="AH100" s="210">
        <f t="shared" si="19"/>
        <v>0.1524940426905407</v>
      </c>
      <c r="AI100" s="210">
        <f t="shared" si="20"/>
        <v>0.11482764652189756</v>
      </c>
      <c r="AJ100" s="210">
        <f t="shared" si="21"/>
        <v>0.2373962453771869</v>
      </c>
    </row>
    <row r="101" spans="1:39">
      <c r="A101" s="73" t="s">
        <v>12</v>
      </c>
      <c r="B101" s="176">
        <f>TAX!$E$7*DIST_TOT!B101*COMB_CORR!D26</f>
        <v>15900152125.188683</v>
      </c>
      <c r="C101" s="176">
        <f>TAX!$E$8*DIST_TOT!C101*COMB_CORR!D26</f>
        <v>202210337.36865711</v>
      </c>
      <c r="D101" s="176">
        <f>TAX!$E$9*DIST_TOT!D101*COMB_CORR!D26</f>
        <v>1769133339.5702085</v>
      </c>
      <c r="E101" s="176">
        <f>TAX!$E$10*DIST_TOT!E101*COMB_CORR!D26</f>
        <v>1531333645.5598044</v>
      </c>
      <c r="F101" s="176">
        <f>TAX!$E$11*DIST_TOT!F101*COMB_CORR!D26</f>
        <v>4227283889.1557264</v>
      </c>
      <c r="G101" s="176">
        <f>TAX!$E$12*DIST_TOT!G101*COMB_CORR!D26</f>
        <v>785604006.38987374</v>
      </c>
      <c r="H101" s="176">
        <f>DIST_TOT!H101*COMB_CORR!I26*TAX!$E$14</f>
        <v>6576910730.5089073</v>
      </c>
      <c r="I101" s="176">
        <f>DIST_TOT!I101*COMB_CORR!I26*TAX!$E$15</f>
        <v>29834696.70830103</v>
      </c>
      <c r="J101" s="176">
        <f>TAX!$E$17*DIST_TOT!J101*COMB_CORR!N26</f>
        <v>2806891345.5983896</v>
      </c>
      <c r="K101" s="176">
        <f>TAX!$E$18*DIST_TOT!K101*COMB_CORR!N26</f>
        <v>353017742.83034307</v>
      </c>
      <c r="L101" s="176">
        <f>TAX!$E$19*DIST_TOT!L101*COMB_CORR!N26</f>
        <v>1596911423.2389789</v>
      </c>
      <c r="M101" s="176">
        <f>TAX!$E$20*DIST_TOT!M101*COMB_CORR!N26</f>
        <v>1710900430.768379</v>
      </c>
      <c r="N101" s="176">
        <f>TAX!$E$11*DIST_TOT!N101*COMB_CORR!N26</f>
        <v>2487266683.8986421</v>
      </c>
      <c r="O101" s="176">
        <f>TAX!$E$22*DIST_TOT!O101*COMB_CORR!N26</f>
        <v>1430557767.4820969</v>
      </c>
      <c r="P101" s="176">
        <f>(B101+H101)*ONSV_2021!K63/(DIST_GAS_AUT!J27+DIST_ALC_AUT!J27)</f>
        <v>23852290.270870328</v>
      </c>
      <c r="Q101" s="176">
        <f>(C101+I101)*ONSV_2021!D63/(DIST_GAS_UTI!J27+DIST_ALC_UTI!D27)</f>
        <v>359504.01637478604</v>
      </c>
      <c r="R101" s="176">
        <f>(D101+N101)*ONSV_2021!P63/(DIST_GAS_CAMIE!D27+DIST_DSL_CAMIE!D27)</f>
        <v>3046508.9614770398</v>
      </c>
      <c r="S101" s="176">
        <f>(E101+K101)*ONSV_2021!U63/(DIST_GAS_CAMIOA!D27+DIST_DSL_CAMIOA!D27)</f>
        <v>971179.90144427691</v>
      </c>
      <c r="T101" s="176">
        <f>DIST_TOT!P101*COMB_CORR!S26*TAX!$E$24</f>
        <v>21978998216.637783</v>
      </c>
      <c r="U101" s="168">
        <f t="shared" si="18"/>
        <v>63415235864.054932</v>
      </c>
      <c r="W101" s="167">
        <f>(B101+C101+D101+I101+E101+P101+Q101+R101+S101+O101+N101+H101+T101)/(DEN!C95+DEN!F95+DEN!G95+DEN!L95)</f>
        <v>9342.4388709541963</v>
      </c>
      <c r="X101" s="167">
        <f>SUM(F101:G101)/SUM(DEN!I95:J95)</f>
        <v>4042.3581317046342</v>
      </c>
      <c r="Y101" s="167">
        <f>SUM(J101:K101)/SUM(DEN!D95:E95)</f>
        <v>19061.433198182676</v>
      </c>
      <c r="Z101" s="167">
        <f>SUM(L101:M101)/(DEN!H95+DEN!K95)</f>
        <v>39456.215828798922</v>
      </c>
      <c r="AB101" s="167">
        <f t="shared" si="22"/>
        <v>44479913362.606247</v>
      </c>
      <c r="AC101" s="167">
        <f t="shared" si="23"/>
        <v>8313354880.6756134</v>
      </c>
      <c r="AD101" s="167">
        <f t="shared" si="24"/>
        <v>4756820511.6677113</v>
      </c>
      <c r="AE101" s="167">
        <f t="shared" si="25"/>
        <v>5628724882.1491175</v>
      </c>
      <c r="AG101" s="210">
        <f t="shared" si="26"/>
        <v>0.70140736301855156</v>
      </c>
      <c r="AH101" s="210">
        <f t="shared" si="19"/>
        <v>0.13109396767832249</v>
      </c>
      <c r="AI101" s="210">
        <f t="shared" si="20"/>
        <v>7.5010688627967018E-2</v>
      </c>
      <c r="AJ101" s="210">
        <f t="shared" si="21"/>
        <v>8.8759819394436654E-2</v>
      </c>
    </row>
    <row r="102" spans="1:39">
      <c r="A102" s="73" t="s">
        <v>10</v>
      </c>
      <c r="B102" s="176">
        <f>TAX!$E$7*DIST_TOT!B102*COMB_CORR!D27</f>
        <v>80686836332.364685</v>
      </c>
      <c r="C102" s="176">
        <f>TAX!$E$8*DIST_TOT!C102*COMB_CORR!D27</f>
        <v>1110571224.4750798</v>
      </c>
      <c r="D102" s="176">
        <f>TAX!$E$9*DIST_TOT!D102*COMB_CORR!D27</f>
        <v>8214651027.4300432</v>
      </c>
      <c r="E102" s="176">
        <f>TAX!$E$10*DIST_TOT!E102*COMB_CORR!D27</f>
        <v>5144904801.1955271</v>
      </c>
      <c r="F102" s="176">
        <f>TAX!$E$11*DIST_TOT!F102*COMB_CORR!D27</f>
        <v>17515076372.242516</v>
      </c>
      <c r="G102" s="176">
        <f>TAX!$E$12*DIST_TOT!G102*COMB_CORR!D27</f>
        <v>3618496743.6076694</v>
      </c>
      <c r="H102" s="176">
        <f>DIST_TOT!H102*COMB_CORR!I27*TAX!$E$14</f>
        <v>86686653869.807739</v>
      </c>
      <c r="I102" s="176">
        <f>DIST_TOT!I102*COMB_CORR!I27*TAX!$E$15</f>
        <v>429642641.70542294</v>
      </c>
      <c r="J102" s="176">
        <f>TAX!$E$17*DIST_TOT!J102*COMB_CORR!N27</f>
        <v>14851860948.248402</v>
      </c>
      <c r="K102" s="176">
        <f>TAX!$E$18*DIST_TOT!K102*COMB_CORR!N27</f>
        <v>4190795508.5304184</v>
      </c>
      <c r="L102" s="176">
        <f>TAX!$E$19*DIST_TOT!L102*COMB_CORR!N27</f>
        <v>5537362248.15376</v>
      </c>
      <c r="M102" s="176">
        <f>TAX!$E$20*DIST_TOT!M102*COMB_CORR!N27</f>
        <v>7421775197.0223637</v>
      </c>
      <c r="N102" s="176">
        <f>TAX!$E$11*DIST_TOT!N102*COMB_CORR!N27</f>
        <v>19174029411.936153</v>
      </c>
      <c r="O102" s="176">
        <f>TAX!$E$22*DIST_TOT!O102*COMB_CORR!N27</f>
        <v>9541502524.9056053</v>
      </c>
      <c r="P102" s="176">
        <f>(B102+H102)*ONSV_2021!K64/(DIST_GAS_AUT!J28+DIST_ALC_AUT!J28)</f>
        <v>161129289.38135019</v>
      </c>
      <c r="Q102" s="176">
        <f>(C102+I102)*ONSV_2021!D64/(DIST_GAS_UTI!J28+DIST_ALC_UTI!D28)</f>
        <v>2324423.1484177727</v>
      </c>
      <c r="R102" s="176">
        <f>(D102+N102)*ONSV_2021!P64/(DIST_GAS_CAMIE!D28+DIST_DSL_CAMIE!D28)</f>
        <v>25944377.299416438</v>
      </c>
      <c r="S102" s="176">
        <f>(E102+K102)*ONSV_2021!U64/(DIST_GAS_CAMIOA!D28+DIST_DSL_CAMIOA!D28)</f>
        <v>5542884.9453149149</v>
      </c>
      <c r="T102" s="176">
        <f>DIST_TOT!P102*COMB_CORR!S27*TAX!$E$24</f>
        <v>4048556562.1092138</v>
      </c>
      <c r="U102" s="168">
        <f t="shared" si="18"/>
        <v>268367656388.50909</v>
      </c>
      <c r="W102" s="167">
        <f>(B102+C102+D102+I102+E102+P102+Q102+R102+S102+O102+N102+H102+T102)/(DEN!C96+DEN!F96+DEN!G96+DEN!L96)</f>
        <v>9318.350993290409</v>
      </c>
      <c r="X102" s="167">
        <f>SUM(F102:G102)/SUM(DEN!I96:J96)</f>
        <v>3485.4333544353894</v>
      </c>
      <c r="Y102" s="167">
        <f>SUM(J102:K102)/SUM(DEN!D96:E96)</f>
        <v>21244.926815388844</v>
      </c>
      <c r="Z102" s="167">
        <f>SUM(L102:M102)/(DEN!H96+DEN!K96)</f>
        <v>43975.93869147986</v>
      </c>
      <c r="AB102" s="167">
        <f t="shared" si="22"/>
        <v>171583176053.66299</v>
      </c>
      <c r="AC102" s="167">
        <f t="shared" si="23"/>
        <v>34493128944.475754</v>
      </c>
      <c r="AD102" s="167">
        <f t="shared" si="24"/>
        <v>24580018704.932579</v>
      </c>
      <c r="AE102" s="167">
        <f t="shared" si="25"/>
        <v>36137307133.86412</v>
      </c>
      <c r="AG102" s="210">
        <f t="shared" si="26"/>
        <v>0.63935862600844251</v>
      </c>
      <c r="AH102" s="210">
        <f t="shared" si="19"/>
        <v>0.12852938170217099</v>
      </c>
      <c r="AI102" s="210">
        <f t="shared" si="20"/>
        <v>9.1590838611895556E-2</v>
      </c>
      <c r="AJ102" s="210">
        <f t="shared" si="21"/>
        <v>0.13465597017231112</v>
      </c>
    </row>
    <row r="103" spans="1:39">
      <c r="A103" s="75" t="s">
        <v>41</v>
      </c>
      <c r="B103" s="138">
        <f>TAX!$E$7*DIST_TOT!B103*COMB_CORR!D28</f>
        <v>81838794874.669876</v>
      </c>
      <c r="C103" s="138">
        <f>TAX!$E$8*DIST_TOT!C103*COMB_CORR!D28</f>
        <v>1181034729.696599</v>
      </c>
      <c r="D103" s="138">
        <f>TAX!$E$9*DIST_TOT!D103*COMB_CORR!D28</f>
        <v>8905346869.2899151</v>
      </c>
      <c r="E103" s="138">
        <f>TAX!$E$10*DIST_TOT!E103*COMB_CORR!D28</f>
        <v>4035161335.8581243</v>
      </c>
      <c r="F103" s="138">
        <f>TAX!$E$11*DIST_TOT!F103*COMB_CORR!D28</f>
        <v>17418836544.0154</v>
      </c>
      <c r="G103" s="138">
        <f>TAX!$E$12*DIST_TOT!G103*COMB_CORR!D28</f>
        <v>4334124872.0344553</v>
      </c>
      <c r="H103" s="138">
        <f>DIST_TOT!H103*COMB_CORR!I28*TAX!$E$14</f>
        <v>11315405411.598207</v>
      </c>
      <c r="I103" s="138">
        <f>DIST_TOT!I103*COMB_CORR!I28*TAX!$E$15</f>
        <v>85476282.765050709</v>
      </c>
      <c r="J103" s="138">
        <f>TAX!$E$17*DIST_TOT!J103*COMB_CORR!N28</f>
        <v>17493705647.571808</v>
      </c>
      <c r="K103" s="138">
        <f>TAX!$E$18*DIST_TOT!K103*COMB_CORR!N28</f>
        <v>5913969171.1639576</v>
      </c>
      <c r="L103" s="138">
        <f>TAX!$E$19*DIST_TOT!L103*COMB_CORR!N28</f>
        <v>3163313214.4015684</v>
      </c>
      <c r="M103" s="138">
        <f>TAX!$E$20*DIST_TOT!M103*COMB_CORR!N28</f>
        <v>5839050443.9048338</v>
      </c>
      <c r="N103" s="138">
        <f>TAX!$E$11*DIST_TOT!N103*COMB_CORR!N28</f>
        <v>28059858982.211201</v>
      </c>
      <c r="O103" s="138">
        <f>TAX!$E$22*DIST_TOT!O103*COMB_CORR!N28</f>
        <v>10688056524.364496</v>
      </c>
      <c r="P103" s="138">
        <f>(B103+H103)*ONSV_2021!K65/(DIST_GAS_AUT!J29+DIST_ALC_AUT!J29)</f>
        <v>72804364.356153965</v>
      </c>
      <c r="Q103" s="138">
        <f>(C103+I103)*ONSV_2021!D65/(DIST_GAS_UTI!J29+DIST_ALC_UTI!D29)</f>
        <v>1584531.6904691777</v>
      </c>
      <c r="R103" s="138">
        <f>(D103+N103)*ONSV_2021!P65/(DIST_GAS_CAMIE!D29+DIST_DSL_CAMIE!D29)</f>
        <v>28368539.409851488</v>
      </c>
      <c r="S103" s="138">
        <f>(E103+K103)*ONSV_2021!U65/(DIST_GAS_CAMIOA!D29+DIST_DSL_CAMIOA!D29)</f>
        <v>3842378.4594485946</v>
      </c>
      <c r="T103" s="138">
        <f>DIST_TOT!P103*COMB_CORR!S28*TAX!$E$24</f>
        <v>3417903891.1323118</v>
      </c>
      <c r="U103" s="168">
        <f t="shared" si="18"/>
        <v>203796638608.59375</v>
      </c>
      <c r="W103" s="167">
        <f>(B103+C103+D103+I103+E103+P103+Q103+R103+S103+O103+N103+H103+T103)/(DEN!C97+DEN!F97+DEN!G97+DEN!L97)</f>
        <v>9740.5221787267637</v>
      </c>
      <c r="X103" s="167">
        <f>SUM(F103:G103)/SUM(DEN!I97:J97)</f>
        <v>5244.0644466963049</v>
      </c>
      <c r="Y103" s="167">
        <f>SUM(J103:K103)/SUM(DEN!D97:E97)</f>
        <v>25355.180909189716</v>
      </c>
      <c r="Z103" s="167">
        <f>SUM(L103:M103)/(DEN!H97+DEN!K97)</f>
        <v>52483.959623068236</v>
      </c>
      <c r="AB103" s="167">
        <f t="shared" si="22"/>
        <v>96644908541.756546</v>
      </c>
      <c r="AC103" s="167">
        <f t="shared" si="23"/>
        <v>34693469621.197891</v>
      </c>
      <c r="AD103" s="167">
        <f t="shared" si="24"/>
        <v>26570988033.137333</v>
      </c>
      <c r="AE103" s="167">
        <f t="shared" si="25"/>
        <v>44586965950.48053</v>
      </c>
      <c r="AG103" s="210">
        <f t="shared" si="26"/>
        <v>0.47422228944300754</v>
      </c>
      <c r="AH103" s="210">
        <f t="shared" si="19"/>
        <v>0.17023573037349857</v>
      </c>
      <c r="AI103" s="210">
        <f t="shared" si="20"/>
        <v>0.13037991310626496</v>
      </c>
      <c r="AJ103" s="210">
        <f t="shared" si="21"/>
        <v>0.21878165535454702</v>
      </c>
    </row>
    <row r="104" spans="1:39">
      <c r="A104" s="73" t="s">
        <v>22</v>
      </c>
      <c r="B104" s="176">
        <f>TAX!$E$7*DIST_TOT!B104*COMB_CORR!D29</f>
        <v>25445191609.301914</v>
      </c>
      <c r="C104" s="176">
        <f>TAX!$E$8*DIST_TOT!C104*COMB_CORR!D29</f>
        <v>313528038.67927969</v>
      </c>
      <c r="D104" s="176">
        <f>TAX!$E$9*DIST_TOT!D104*COMB_CORR!D29</f>
        <v>3084061950.0023332</v>
      </c>
      <c r="E104" s="176">
        <f>TAX!$E$10*DIST_TOT!E104*COMB_CORR!D29</f>
        <v>1165171282.218019</v>
      </c>
      <c r="F104" s="176">
        <f>TAX!$E$11*DIST_TOT!F104*COMB_CORR!D29</f>
        <v>5491918637.310174</v>
      </c>
      <c r="G104" s="176">
        <f>TAX!$E$12*DIST_TOT!G104*COMB_CORR!D29</f>
        <v>1431852340.9271705</v>
      </c>
      <c r="H104" s="176">
        <f>DIST_TOT!H104*COMB_CORR!I29*TAX!$E$14</f>
        <v>10348855346.840433</v>
      </c>
      <c r="I104" s="176">
        <f>DIST_TOT!I104*COMB_CORR!I29*TAX!$E$15</f>
        <v>49564056.175213248</v>
      </c>
      <c r="J104" s="176">
        <f>TAX!$E$17*DIST_TOT!J104*COMB_CORR!N29</f>
        <v>8121648107.8833313</v>
      </c>
      <c r="K104" s="176">
        <f>TAX!$E$18*DIST_TOT!K104*COMB_CORR!N29</f>
        <v>2927262954.0272207</v>
      </c>
      <c r="L104" s="176">
        <f>TAX!$E$19*DIST_TOT!L104*COMB_CORR!N29</f>
        <v>1461707858.3676004</v>
      </c>
      <c r="M104" s="176">
        <f>TAX!$E$20*DIST_TOT!M104*COMB_CORR!N29</f>
        <v>2783779347.8246922</v>
      </c>
      <c r="N104" s="176">
        <f>TAX!$E$11*DIST_TOT!N104*COMB_CORR!N29</f>
        <v>12767553094.862926</v>
      </c>
      <c r="O104" s="176">
        <f>TAX!$E$22*DIST_TOT!O104*COMB_CORR!N29</f>
        <v>7069922945.427495</v>
      </c>
      <c r="P104" s="176">
        <f>(B104+H104)*ONSV_2021!K66/(DIST_GAS_AUT!J30+DIST_ALC_AUT!J30)</f>
        <v>26206342.564415522</v>
      </c>
      <c r="Q104" s="176">
        <f>(C104+I104)*ONSV_2021!D66/(DIST_GAS_UTI!J30+DIST_ALC_UTI!D30)</f>
        <v>415141.08572921803</v>
      </c>
      <c r="R104" s="176">
        <f>(D104+N104)*ONSV_2021!P66/(DIST_GAS_CAMIE!D30+DIST_DSL_CAMIE!D30)</f>
        <v>11484569.303059733</v>
      </c>
      <c r="S104" s="176">
        <f>(E104+K104)*ONSV_2021!U66/(DIST_GAS_CAMIOA!D30+DIST_DSL_CAMIOA!D30)</f>
        <v>1402385.4860785233</v>
      </c>
      <c r="T104" s="176">
        <f>DIST_TOT!P104*COMB_CORR!S29*TAX!$E$24</f>
        <v>587649115.35717952</v>
      </c>
      <c r="U104" s="168">
        <f t="shared" si="18"/>
        <v>83089175123.644257</v>
      </c>
      <c r="W104" s="167">
        <f>(B104+C104+D104+I104+E104+P104+Q104+R104+S104+O104+N104+H104+T104)/(DEN!C98+DEN!F98+DEN!G98+DEN!L98)</f>
        <v>10415.854882914527</v>
      </c>
      <c r="X104" s="167">
        <f>SUM(F104:G104)/SUM(DEN!I98:J98)</f>
        <v>4382.9352193137511</v>
      </c>
      <c r="Y104" s="167">
        <f>SUM(J104:K104)/SUM(DEN!D98:E98)</f>
        <v>28439.632698532198</v>
      </c>
      <c r="Z104" s="167">
        <f>SUM(L104:M104)/(DEN!H98+DEN!K98)</f>
        <v>58868.620957213076</v>
      </c>
      <c r="AB104" s="167">
        <f t="shared" si="22"/>
        <v>36407902414.063942</v>
      </c>
      <c r="AC104" s="167">
        <f t="shared" si="23"/>
        <v>11173004210.457695</v>
      </c>
      <c r="AD104" s="167">
        <f t="shared" si="24"/>
        <v>12510618920.278152</v>
      </c>
      <c r="AE104" s="167">
        <f t="shared" si="25"/>
        <v>22621255388.115112</v>
      </c>
      <c r="AG104" s="210">
        <f t="shared" si="26"/>
        <v>0.43817864793922517</v>
      </c>
      <c r="AH104" s="210">
        <f t="shared" si="19"/>
        <v>0.13447003407882252</v>
      </c>
      <c r="AI104" s="210">
        <f t="shared" si="20"/>
        <v>0.15056857769572526</v>
      </c>
      <c r="AJ104" s="210">
        <f t="shared" si="21"/>
        <v>0.27225273754917684</v>
      </c>
    </row>
    <row r="105" spans="1:39">
      <c r="A105" s="73" t="s">
        <v>13</v>
      </c>
      <c r="B105" s="176">
        <f>TAX!$E$7*DIST_TOT!B105*COMB_CORR!D30</f>
        <v>30861739662.587387</v>
      </c>
      <c r="C105" s="176">
        <f>TAX!$E$8*DIST_TOT!C105*COMB_CORR!D30</f>
        <v>339722067.87160325</v>
      </c>
      <c r="D105" s="176">
        <f>TAX!$E$9*DIST_TOT!D105*COMB_CORR!D30</f>
        <v>2979358852.4121695</v>
      </c>
      <c r="E105" s="176">
        <f>TAX!$E$10*DIST_TOT!E105*COMB_CORR!D30</f>
        <v>1516803601.6580622</v>
      </c>
      <c r="F105" s="176">
        <f>TAX!$E$11*DIST_TOT!F105*COMB_CORR!D30</f>
        <v>6021545020.367569</v>
      </c>
      <c r="G105" s="176">
        <f>TAX!$E$12*DIST_TOT!G105*COMB_CORR!D30</f>
        <v>1079358600.7269328</v>
      </c>
      <c r="H105" s="176">
        <f>DIST_TOT!H105*COMB_CORR!I30*TAX!$E$14</f>
        <v>349488655.71923423</v>
      </c>
      <c r="I105" s="176">
        <f>DIST_TOT!I105*COMB_CORR!I30*TAX!$E$15</f>
        <v>2640501.0704434044</v>
      </c>
      <c r="J105" s="176">
        <f>TAX!$E$17*DIST_TOT!J105*COMB_CORR!N30</f>
        <v>4671315390.6038265</v>
      </c>
      <c r="K105" s="176">
        <f>TAX!$E$18*DIST_TOT!K105*COMB_CORR!N30</f>
        <v>1304997745.721319</v>
      </c>
      <c r="L105" s="176">
        <f>TAX!$E$19*DIST_TOT!L105*COMB_CORR!N30</f>
        <v>880935491.50187802</v>
      </c>
      <c r="M105" s="176">
        <f>TAX!$E$20*DIST_TOT!M105*COMB_CORR!N30</f>
        <v>1696536728.9477894</v>
      </c>
      <c r="N105" s="176">
        <f>TAX!$E$11*DIST_TOT!N105*COMB_CORR!N30</f>
        <v>7336780086.7610207</v>
      </c>
      <c r="O105" s="176">
        <f>TAX!$E$22*DIST_TOT!O105*COMB_CORR!N30</f>
        <v>1992508696.0367332</v>
      </c>
      <c r="P105" s="176">
        <f>(B105+H105)*ONSV_2021!K67/(DIST_GAS_AUT!J31+DIST_ALC_AUT!J31)</f>
        <v>20053466.215475801</v>
      </c>
      <c r="Q105" s="176">
        <f>(C105+I105)*ONSV_2021!D67/(DIST_GAS_UTI!J31+DIST_ALC_UTI!D31)</f>
        <v>383414.66300357098</v>
      </c>
      <c r="R105" s="176">
        <f>(D105+N105)*ONSV_2021!P67/(DIST_GAS_CAMIE!D31+DIST_DSL_CAMIE!D31)</f>
        <v>6492873.1059103925</v>
      </c>
      <c r="S105" s="176">
        <f>(E105+K105)*ONSV_2021!U67/(DIST_GAS_CAMIOA!D31+DIST_DSL_CAMIOA!D31)</f>
        <v>934270.1066667164</v>
      </c>
      <c r="T105" s="176">
        <f>DIST_TOT!P105*COMB_CORR!S30*TAX!$E$24</f>
        <v>1244112424.0346465</v>
      </c>
      <c r="U105" s="168">
        <f t="shared" si="18"/>
        <v>62305707550.111687</v>
      </c>
      <c r="W105" s="167">
        <f>(B105+C105+D105+I105+E105+P105+Q105+R105+S105+O105+N105+H105+T105)/(DEN!C99+DEN!F99+DEN!G99+DEN!L99)</f>
        <v>8393.3739263134266</v>
      </c>
      <c r="X105" s="167">
        <f>SUM(F105:G105)/SUM(DEN!I99:J99)</f>
        <v>5291.4144841821753</v>
      </c>
      <c r="Y105" s="167">
        <f>SUM(J105:K105)/SUM(DEN!D99:E99)</f>
        <v>19269.354227767391</v>
      </c>
      <c r="Z105" s="167">
        <f>SUM(L105:M105)/(DEN!H99+DEN!K99)</f>
        <v>39886.601987769536</v>
      </c>
      <c r="AB105" s="167">
        <f t="shared" si="22"/>
        <v>32475394208.556744</v>
      </c>
      <c r="AC105" s="167">
        <f t="shared" si="23"/>
        <v>11597066075.164734</v>
      </c>
      <c r="AD105" s="167">
        <f t="shared" si="24"/>
        <v>6857248627.8270235</v>
      </c>
      <c r="AE105" s="167">
        <f t="shared" si="25"/>
        <v>11025825511.745544</v>
      </c>
      <c r="AG105" s="210">
        <f t="shared" si="26"/>
        <v>0.5212266337307413</v>
      </c>
      <c r="AH105" s="210">
        <f t="shared" si="19"/>
        <v>0.18613168088713802</v>
      </c>
      <c r="AI105" s="210">
        <f t="shared" si="20"/>
        <v>0.11005811341299392</v>
      </c>
      <c r="AJ105" s="210">
        <f t="shared" si="21"/>
        <v>0.17696333041202708</v>
      </c>
    </row>
    <row r="106" spans="1:39">
      <c r="A106" s="73" t="s">
        <v>14</v>
      </c>
      <c r="B106" s="176">
        <f>TAX!$E$7*DIST_TOT!B106*COMB_CORR!D31</f>
        <v>25479958880.251671</v>
      </c>
      <c r="C106" s="176">
        <f>TAX!$E$8*DIST_TOT!C106*COMB_CORR!D31</f>
        <v>574558229.25956511</v>
      </c>
      <c r="D106" s="176">
        <f>TAX!$E$9*DIST_TOT!D106*COMB_CORR!D31</f>
        <v>2770580375.1151352</v>
      </c>
      <c r="E106" s="176">
        <f>TAX!$E$10*DIST_TOT!E106*COMB_CORR!D31</f>
        <v>1393260306.5413258</v>
      </c>
      <c r="F106" s="176">
        <f>TAX!$E$11*DIST_TOT!F106*COMB_CORR!D31</f>
        <v>5975778083.7457657</v>
      </c>
      <c r="G106" s="176">
        <f>TAX!$E$12*DIST_TOT!G106*COMB_CORR!D31</f>
        <v>1899483238.8777816</v>
      </c>
      <c r="H106" s="176">
        <f>DIST_TOT!H106*COMB_CORR!I31*TAX!$E$14</f>
        <v>651028677.21457326</v>
      </c>
      <c r="I106" s="176">
        <f>DIST_TOT!I106*COMB_CORR!I31*TAX!$E$15</f>
        <v>9132550.1658676956</v>
      </c>
      <c r="J106" s="176">
        <f>TAX!$E$17*DIST_TOT!J106*COMB_CORR!N31</f>
        <v>4468324920.0010691</v>
      </c>
      <c r="K106" s="176">
        <f>TAX!$E$18*DIST_TOT!K106*COMB_CORR!N31</f>
        <v>1726972030.6559901</v>
      </c>
      <c r="L106" s="176">
        <f>TAX!$E$19*DIST_TOT!L106*COMB_CORR!N31</f>
        <v>762786089.9165225</v>
      </c>
      <c r="M106" s="176">
        <f>TAX!$E$20*DIST_TOT!M106*COMB_CORR!N31</f>
        <v>1224021524.3404398</v>
      </c>
      <c r="N106" s="176">
        <f>TAX!$E$11*DIST_TOT!N106*COMB_CORR!N31</f>
        <v>7642352272.4994059</v>
      </c>
      <c r="O106" s="176">
        <f>TAX!$E$22*DIST_TOT!O106*COMB_CORR!N31</f>
        <v>2478817156.2382584</v>
      </c>
      <c r="P106" s="176">
        <f>(B106+H106)*ONSV_2021!K68/(DIST_GAS_AUT!J32+DIST_ALC_AUT!J32)</f>
        <v>27701236.8659347</v>
      </c>
      <c r="Q106" s="176">
        <f>(C106+I106)*ONSV_2021!D68/(DIST_GAS_UTI!J32+DIST_ALC_UTI!D32)</f>
        <v>835482.66730086703</v>
      </c>
      <c r="R106" s="176">
        <f>(D106+N106)*ONSV_2021!P68/(DIST_GAS_CAMIE!D32+DIST_DSL_CAMIE!D32)</f>
        <v>10626694.43966642</v>
      </c>
      <c r="S106" s="176">
        <f>(E106+K106)*ONSV_2021!U68/(DIST_GAS_CAMIOA!D32+DIST_DSL_CAMIOA!D32)</f>
        <v>1602857.0964594919</v>
      </c>
      <c r="T106" s="176">
        <f>DIST_TOT!P106*COMB_CORR!S31*TAX!$E$24</f>
        <v>1586142351.7404857</v>
      </c>
      <c r="U106" s="168">
        <f t="shared" si="18"/>
        <v>58683962957.633217</v>
      </c>
      <c r="W106" s="167">
        <f>(B106+C106+D106+I106+E106+P106+Q106+R106+S106+O106+N106+H106+T106)/(DEN!C100+DEN!F100+DEN!G100+DEN!L100)</f>
        <v>10764.770623668033</v>
      </c>
      <c r="X106" s="167">
        <f>SUM(F106:G106)/SUM(DEN!I100:J100)</f>
        <v>6421.2731740123982</v>
      </c>
      <c r="Y106" s="167">
        <f>SUM(J106:K106)/SUM(DEN!D100:E100)</f>
        <v>27590.938628834192</v>
      </c>
      <c r="Z106" s="167">
        <f>SUM(L106:M106)/(DEN!H100+DEN!K100)</f>
        <v>57111.866570569226</v>
      </c>
      <c r="AB106" s="167">
        <f t="shared" si="22"/>
        <v>27744831146.072666</v>
      </c>
      <c r="AC106" s="167">
        <f t="shared" si="23"/>
        <v>12039102004.280006</v>
      </c>
      <c r="AD106" s="167">
        <f t="shared" si="24"/>
        <v>6958083040.5735817</v>
      </c>
      <c r="AE106" s="167">
        <f t="shared" si="25"/>
        <v>11345190953.078104</v>
      </c>
      <c r="AG106" s="210">
        <f t="shared" si="26"/>
        <v>0.47278387054574006</v>
      </c>
      <c r="AH106" s="210">
        <f t="shared" si="19"/>
        <v>0.20515148257747376</v>
      </c>
      <c r="AI106" s="210">
        <f t="shared" si="20"/>
        <v>0.11856873138572727</v>
      </c>
      <c r="AJ106" s="210">
        <f t="shared" si="21"/>
        <v>0.1933269394445761</v>
      </c>
    </row>
    <row r="107" spans="1:39">
      <c r="A107" s="75" t="s">
        <v>42</v>
      </c>
      <c r="B107" s="138">
        <f>TAX!$E$7*DIST_TOT!B107*COMB_CORR!D32</f>
        <v>30134471698.859497</v>
      </c>
      <c r="C107" s="138">
        <f>TAX!$E$8*DIST_TOT!C107*COMB_CORR!D32</f>
        <v>616765778.35376263</v>
      </c>
      <c r="D107" s="138">
        <f>TAX!$E$9*DIST_TOT!D107*COMB_CORR!D32</f>
        <v>4178401074.84303</v>
      </c>
      <c r="E107" s="138">
        <f>TAX!$E$10*DIST_TOT!E107*COMB_CORR!D32</f>
        <v>1322867063.469233</v>
      </c>
      <c r="F107" s="138">
        <f>TAX!$E$11*DIST_TOT!F107*COMB_CORR!D32</f>
        <v>10735547187.852676</v>
      </c>
      <c r="G107" s="138">
        <f>TAX!$E$12*DIST_TOT!G107*COMB_CORR!D32</f>
        <v>3452288191.9224701</v>
      </c>
      <c r="H107" s="138">
        <f>DIST_TOT!H107*COMB_CORR!I32*TAX!$E$14</f>
        <v>26587380383.758251</v>
      </c>
      <c r="I107" s="138">
        <f>DIST_TOT!I107*COMB_CORR!I32*TAX!$E$15</f>
        <v>247919867.04216522</v>
      </c>
      <c r="J107" s="138">
        <f>TAX!$E$17*DIST_TOT!J107*COMB_CORR!N32</f>
        <v>8134879514.138773</v>
      </c>
      <c r="K107" s="138">
        <f>TAX!$E$18*DIST_TOT!K107*COMB_CORR!N32</f>
        <v>2981609164.3857598</v>
      </c>
      <c r="L107" s="138">
        <f>TAX!$E$19*DIST_TOT!L107*COMB_CORR!N32</f>
        <v>1516046145.0883238</v>
      </c>
      <c r="M107" s="138">
        <f>TAX!$E$20*DIST_TOT!M107*COMB_CORR!N32</f>
        <v>3669068005.9089899</v>
      </c>
      <c r="N107" s="138">
        <f>TAX!$E$11*DIST_TOT!N107*COMB_CORR!N32</f>
        <v>20530706271.770908</v>
      </c>
      <c r="O107" s="138">
        <f>TAX!$E$22*DIST_TOT!O107*COMB_CORR!N32</f>
        <v>16386431454.331718</v>
      </c>
      <c r="P107" s="138">
        <f>(B107+H107)*ONSV_2021!K69/(DIST_GAS_AUT!J33+DIST_ALC_AUT!J33)</f>
        <v>60328109.831510611</v>
      </c>
      <c r="Q107" s="138">
        <f>(C107+I107)*ONSV_2021!D69/(DIST_GAS_UTI!J33+DIST_ALC_UTI!D33)</f>
        <v>1146351.4158774102</v>
      </c>
      <c r="R107" s="138">
        <f>(D107+N107)*ONSV_2021!P69/(DIST_GAS_CAMIE!D33+DIST_DSL_CAMIE!D33)</f>
        <v>24409126.193063978</v>
      </c>
      <c r="S107" s="138">
        <f>(E107+K107)*ONSV_2021!U69/(DIST_GAS_CAMIOA!D33+DIST_DSL_CAMIOA!D33)</f>
        <v>1389861.7793215415</v>
      </c>
      <c r="T107" s="138">
        <f>DIST_TOT!P107*COMB_CORR!S32*TAX!$E$24</f>
        <v>185280975.30026656</v>
      </c>
      <c r="U107" s="168">
        <f t="shared" si="18"/>
        <v>130766936226.24561</v>
      </c>
      <c r="W107" s="167">
        <f>(B107+C107+D107+I107+E107+P107+Q107+R107+S107+O107+N107+H107+T107)/(DEN!C101+DEN!F101+DEN!G101+DEN!L101)</f>
        <v>15684.808508071059</v>
      </c>
      <c r="X107" s="167">
        <f>SUM(F107:G107)/SUM(DEN!I101:J101)</f>
        <v>4832.4776305513496</v>
      </c>
      <c r="Y107" s="167">
        <f>SUM(J107:K107)/SUM(DEN!D101:E101)</f>
        <v>28686.972409807571</v>
      </c>
      <c r="Z107" s="167">
        <f>SUM(L107:M107)/(DEN!H101+DEN!K101)</f>
        <v>59380.601820857919</v>
      </c>
      <c r="AB107" s="167">
        <f t="shared" si="22"/>
        <v>56967461167.749535</v>
      </c>
      <c r="AC107" s="167">
        <f t="shared" si="23"/>
        <v>19689103518.08741</v>
      </c>
      <c r="AD107" s="167">
        <f t="shared" si="24"/>
        <v>12632534823.612856</v>
      </c>
      <c r="AE107" s="167">
        <f t="shared" si="25"/>
        <v>40586205732.011612</v>
      </c>
      <c r="AG107" s="210">
        <f t="shared" si="26"/>
        <v>0.43564117055696427</v>
      </c>
      <c r="AH107" s="210">
        <f t="shared" si="19"/>
        <v>0.15056637469904799</v>
      </c>
      <c r="AI107" s="210">
        <f t="shared" si="20"/>
        <v>9.6603431939070242E-2</v>
      </c>
      <c r="AJ107" s="210">
        <f t="shared" si="21"/>
        <v>0.31037054857499791</v>
      </c>
    </row>
    <row r="108" spans="1:39">
      <c r="A108" s="73" t="s">
        <v>11</v>
      </c>
      <c r="B108" s="176">
        <f>TAX!$E$7*DIST_TOT!B108*COMB_CORR!D33</f>
        <v>9623830622.8703861</v>
      </c>
      <c r="C108" s="176">
        <f>TAX!$E$8*DIST_TOT!C108*COMB_CORR!D33</f>
        <v>200581403.82471791</v>
      </c>
      <c r="D108" s="176">
        <f>TAX!$E$9*DIST_TOT!D108*COMB_CORR!D33</f>
        <v>744933970.81781828</v>
      </c>
      <c r="E108" s="176">
        <f>TAX!$E$10*DIST_TOT!E108*COMB_CORR!D33</f>
        <v>504218151.6232686</v>
      </c>
      <c r="F108" s="176">
        <f>TAX!$E$11*DIST_TOT!F108*COMB_CORR!D33</f>
        <v>1157912002.1897695</v>
      </c>
      <c r="G108" s="176">
        <f>TAX!$E$12*DIST_TOT!G108*COMB_CORR!D33</f>
        <v>124571809.23316967</v>
      </c>
      <c r="H108" s="176">
        <f>DIST_TOT!H108*COMB_CORR!I33*TAX!$E$14</f>
        <v>1169029916.3230543</v>
      </c>
      <c r="I108" s="176">
        <f>DIST_TOT!I108*COMB_CORR!I33*TAX!$E$15</f>
        <v>14913136.899710579</v>
      </c>
      <c r="J108" s="176">
        <f>TAX!$E$17*DIST_TOT!J108*COMB_CORR!N33</f>
        <v>361378048.40750045</v>
      </c>
      <c r="K108" s="176">
        <f>TAX!$E$18*DIST_TOT!K108*COMB_CORR!N33</f>
        <v>55735273.179164045</v>
      </c>
      <c r="L108" s="176">
        <f>TAX!$E$19*DIST_TOT!L108*COMB_CORR!N33</f>
        <v>185237869.88643718</v>
      </c>
      <c r="M108" s="176">
        <f>TAX!$E$20*DIST_TOT!M108*COMB_CORR!N33</f>
        <v>389101546.04469705</v>
      </c>
      <c r="N108" s="176">
        <f>TAX!$E$11*DIST_TOT!N108*COMB_CORR!N33</f>
        <v>1202762901.3966208</v>
      </c>
      <c r="O108" s="176">
        <f>TAX!$E$22*DIST_TOT!O108*COMB_CORR!N33</f>
        <v>115006352.56578521</v>
      </c>
      <c r="P108" s="176">
        <f>(B108+H108)*ONSV_2021!K70/(DIST_GAS_AUT!J34+DIST_ALC_AUT!J34)</f>
        <v>17822685.385007367</v>
      </c>
      <c r="Q108" s="176">
        <f>(C108+I108)*ONSV_2021!D70/(DIST_GAS_UTI!J34+DIST_ALC_UTI!D34)</f>
        <v>465848.3512711135</v>
      </c>
      <c r="R108" s="176">
        <f>(D108+N108)*ONSV_2021!P70/(DIST_GAS_CAMIE!D34+DIST_DSL_CAMIE!D34)</f>
        <v>3207117.4914101907</v>
      </c>
      <c r="S108" s="176">
        <f>(E108+K108)*ONSV_2021!U70/(DIST_GAS_CAMIOA!D34+DIST_DSL_CAMIOA!D34)</f>
        <v>668552.86988110503</v>
      </c>
      <c r="T108" s="176">
        <f>DIST_TOT!P108*COMB_CORR!S33*TAX!$E$24</f>
        <v>22437253.970342867</v>
      </c>
      <c r="U108" s="168">
        <f t="shared" si="18"/>
        <v>15893814463.330008</v>
      </c>
      <c r="W108" s="167">
        <f>(B108+C108+D108+I108+E108+P108+Q108+R108+S108+O108+N108+H108+T108)/(DEN!C102+DEN!F102+DEN!G102+DEN!L102)</f>
        <v>8314.1671836447949</v>
      </c>
      <c r="X108" s="167">
        <f>SUM(F108:G108)/SUM(DEN!I102:J102)</f>
        <v>5477.6101149050082</v>
      </c>
      <c r="Y108" s="167">
        <f>SUM(J108:K108)/SUM(DEN!D102:E102)</f>
        <v>14081.675891653371</v>
      </c>
      <c r="Z108" s="167">
        <f>SUM(L108:M108)/(DEN!H102+DEN!K102)</f>
        <v>29148.36662257076</v>
      </c>
      <c r="AB108" s="167">
        <f t="shared" si="22"/>
        <v>10833120478.548792</v>
      </c>
      <c r="AC108" s="167">
        <f t="shared" si="23"/>
        <v>2531635933.8640261</v>
      </c>
      <c r="AD108" s="167">
        <f t="shared" si="24"/>
        <v>602351191.47310162</v>
      </c>
      <c r="AE108" s="167">
        <f t="shared" si="25"/>
        <v>1706870800.007103</v>
      </c>
      <c r="AG108" s="210">
        <f t="shared" si="26"/>
        <v>0.68159349057099039</v>
      </c>
      <c r="AH108" s="210">
        <f t="shared" si="19"/>
        <v>0.1592843517649575</v>
      </c>
      <c r="AI108" s="210">
        <f t="shared" si="20"/>
        <v>3.7898466278364962E-2</v>
      </c>
      <c r="AJ108" s="210">
        <f t="shared" si="21"/>
        <v>0.10739214327342074</v>
      </c>
    </row>
    <row r="109" spans="1:39">
      <c r="A109" s="73" t="s">
        <v>20</v>
      </c>
      <c r="B109" s="176">
        <f>TAX!$E$7*DIST_TOT!B109*COMB_CORR!D34</f>
        <v>10722112146.351147</v>
      </c>
      <c r="C109" s="176">
        <f>TAX!$E$8*DIST_TOT!C109*COMB_CORR!D34</f>
        <v>185803135.54347807</v>
      </c>
      <c r="D109" s="176">
        <f>TAX!$E$9*DIST_TOT!D109*COMB_CORR!D34</f>
        <v>1589270360.0053637</v>
      </c>
      <c r="E109" s="176">
        <f>TAX!$E$10*DIST_TOT!E109*COMB_CORR!D34</f>
        <v>439152385.89810359</v>
      </c>
      <c r="F109" s="176">
        <f>TAX!$E$11*DIST_TOT!F109*COMB_CORR!D34</f>
        <v>4084136285.0126352</v>
      </c>
      <c r="G109" s="176">
        <f>TAX!$E$12*DIST_TOT!G109*COMB_CORR!D34</f>
        <v>1331741810.1642234</v>
      </c>
      <c r="H109" s="176">
        <f>DIST_TOT!H109*COMB_CORR!I34*TAX!$E$14</f>
        <v>15042132426.606556</v>
      </c>
      <c r="I109" s="176">
        <f>DIST_TOT!I109*COMB_CORR!I34*TAX!$E$15</f>
        <v>101691597.43964201</v>
      </c>
      <c r="J109" s="176">
        <f>TAX!$E$17*DIST_TOT!J109*COMB_CORR!N34</f>
        <v>3208880076.1805186</v>
      </c>
      <c r="K109" s="176">
        <f>TAX!$E$18*DIST_TOT!K109*COMB_CORR!N34</f>
        <v>976943996.60702622</v>
      </c>
      <c r="L109" s="176">
        <f>TAX!$E$19*DIST_TOT!L109*COMB_CORR!N34</f>
        <v>601093105.5889498</v>
      </c>
      <c r="M109" s="176">
        <f>TAX!$E$20*DIST_TOT!M109*COMB_CORR!N34</f>
        <v>1376872417.0895729</v>
      </c>
      <c r="N109" s="176">
        <f>TAX!$E$11*DIST_TOT!N109*COMB_CORR!N34</f>
        <v>7451529671.5880013</v>
      </c>
      <c r="O109" s="176">
        <f>TAX!$E$22*DIST_TOT!O109*COMB_CORR!N34</f>
        <v>6473568004.0801382</v>
      </c>
      <c r="P109" s="176">
        <f>(B109+H109)*ONSV_2021!K71/(DIST_GAS_AUT!J35+DIST_ALC_AUT!J35)</f>
        <v>17450037.28533252</v>
      </c>
      <c r="Q109" s="176">
        <f>(C109+I109)*ONSV_2021!D71/(DIST_GAS_UTI!J35+DIST_ALC_UTI!D35)</f>
        <v>235787.00577266229</v>
      </c>
      <c r="R109" s="176">
        <f>(D109+N109)*ONSV_2021!P71/(DIST_GAS_CAMIE!D35+DIST_DSL_CAMIE!D35)</f>
        <v>6092267.4193488369</v>
      </c>
      <c r="S109" s="176">
        <f>(E109+K109)*ONSV_2021!U71/(DIST_GAS_CAMIOA!D35+DIST_DSL_CAMIOA!D35)</f>
        <v>262876.66972984443</v>
      </c>
      <c r="T109" s="176">
        <f>DIST_TOT!P109*COMB_CORR!S34*TAX!$E$24</f>
        <v>71223753.127588704</v>
      </c>
      <c r="U109" s="168">
        <f t="shared" si="18"/>
        <v>53680192139.663124</v>
      </c>
      <c r="W109" s="167">
        <f>(B109+C109+D109+I109+E109+P109+Q109+R109+S109+O109+N109+H109+T109)/(DEN!C103+DEN!F103+DEN!G103+DEN!L103)</f>
        <v>16483.119479210462</v>
      </c>
      <c r="X109" s="167">
        <f>SUM(F109:G109)/SUM(DEN!I103:J103)</f>
        <v>4356.0263838109649</v>
      </c>
      <c r="Y109" s="167">
        <f>SUM(J109:K109)/SUM(DEN!D103:E103)</f>
        <v>27065.909311733652</v>
      </c>
      <c r="Z109" s="167">
        <f>SUM(L109:M109)/(DEN!H103+DEN!K103)</f>
        <v>56025.082075584833</v>
      </c>
      <c r="AB109" s="167">
        <f t="shared" si="22"/>
        <v>25852918363.370625</v>
      </c>
      <c r="AC109" s="167">
        <f t="shared" si="23"/>
        <v>7444300841.0803261</v>
      </c>
      <c r="AD109" s="167">
        <f t="shared" si="24"/>
        <v>4786917178.3764944</v>
      </c>
      <c r="AE109" s="167">
        <f t="shared" si="25"/>
        <v>15301970092.757713</v>
      </c>
      <c r="AG109" s="210">
        <f t="shared" si="26"/>
        <v>0.48161001913159074</v>
      </c>
      <c r="AH109" s="210">
        <f t="shared" si="19"/>
        <v>0.1386787294224287</v>
      </c>
      <c r="AI109" s="210">
        <f t="shared" si="20"/>
        <v>8.9174740021832857E-2</v>
      </c>
      <c r="AJ109" s="210">
        <f t="shared" si="21"/>
        <v>0.28505803505594052</v>
      </c>
    </row>
    <row r="110" spans="1:39">
      <c r="A110" s="73" t="s">
        <v>24</v>
      </c>
      <c r="B110" s="176">
        <f>TAX!$E$7*DIST_TOT!B110*COMB_CORR!D35</f>
        <v>4394933519.6644459</v>
      </c>
      <c r="C110" s="176">
        <f>TAX!$E$8*DIST_TOT!C110*COMB_CORR!D35</f>
        <v>124296883.75859466</v>
      </c>
      <c r="D110" s="176">
        <f>TAX!$E$9*DIST_TOT!D110*COMB_CORR!D35</f>
        <v>917068245.62940133</v>
      </c>
      <c r="E110" s="176">
        <f>TAX!$E$10*DIST_TOT!E110*COMB_CORR!D35</f>
        <v>184746341.72173268</v>
      </c>
      <c r="F110" s="176">
        <f>TAX!$E$11*DIST_TOT!F110*COMB_CORR!D35</f>
        <v>2900903455.3488088</v>
      </c>
      <c r="G110" s="176">
        <f>TAX!$E$12*DIST_TOT!G110*COMB_CORR!D35</f>
        <v>1127141434.631494</v>
      </c>
      <c r="H110" s="176">
        <f>DIST_TOT!H110*COMB_CORR!I35*TAX!$E$14</f>
        <v>8562032969.5500326</v>
      </c>
      <c r="I110" s="176">
        <f>DIST_TOT!I110*COMB_CORR!I35*TAX!$E$15</f>
        <v>111402004.88963817</v>
      </c>
      <c r="J110" s="176">
        <f>TAX!$E$17*DIST_TOT!J110*COMB_CORR!N35</f>
        <v>2121960736.1201408</v>
      </c>
      <c r="K110" s="176">
        <f>TAX!$E$18*DIST_TOT!K110*COMB_CORR!N35</f>
        <v>1105999178.7347455</v>
      </c>
      <c r="L110" s="176">
        <f>TAX!$E$19*DIST_TOT!L110*COMB_CORR!N35</f>
        <v>222181481.76853716</v>
      </c>
      <c r="M110" s="176">
        <f>TAX!$E$20*DIST_TOT!M110*COMB_CORR!N35</f>
        <v>714449149.27642357</v>
      </c>
      <c r="N110" s="176">
        <f>TAX!$E$11*DIST_TOT!N110*COMB_CORR!N35</f>
        <v>5496894244.0791912</v>
      </c>
      <c r="O110" s="176">
        <f>TAX!$E$22*DIST_TOT!O110*COMB_CORR!N35</f>
        <v>11098715890.358715</v>
      </c>
      <c r="P110" s="176">
        <f>(B110+H110)*ONSV_2021!K72/(DIST_GAS_AUT!J36+DIST_ALC_AUT!J36)</f>
        <v>15487056.240647951</v>
      </c>
      <c r="Q110" s="176">
        <f>(C110+I110)*ONSV_2021!D72/(DIST_GAS_UTI!J36+DIST_ALC_UTI!D36)</f>
        <v>279644.68342603586</v>
      </c>
      <c r="R110" s="176">
        <f>(D110+N110)*ONSV_2021!P72/(DIST_GAS_CAMIE!D36+DIST_DSL_CAMIE!D36)</f>
        <v>7618970.9187981887</v>
      </c>
      <c r="S110" s="176">
        <f>(E110+K110)*ONSV_2021!U72/(DIST_GAS_CAMIOA!D36+DIST_DSL_CAMIOA!D36)</f>
        <v>258096.9271420154</v>
      </c>
      <c r="T110" s="176">
        <f>DIST_TOT!P110*COMB_CORR!S35*TAX!$E$24</f>
        <v>19290652.339631487</v>
      </c>
      <c r="U110" s="168">
        <f t="shared" si="18"/>
        <v>39125659956.641548</v>
      </c>
      <c r="W110" s="167">
        <f>(B110+C110+D110+I110+E110+P110+Q110+R110+S110+O110+N110+H110+T110)/(DEN!C104+DEN!F104+DEN!G104+DEN!L104)</f>
        <v>26691.596395529745</v>
      </c>
      <c r="X110" s="167">
        <f>SUM(F110:G110)/SUM(DEN!I104:J104)</f>
        <v>4279.8180247396895</v>
      </c>
      <c r="Y110" s="167">
        <f>SUM(J110:K110)/SUM(DEN!D104:E104)</f>
        <v>25858.018767762678</v>
      </c>
      <c r="Z110" s="167">
        <f>SUM(L110:M110)/(DEN!H104+DEN!K104)</f>
        <v>53524.808905935235</v>
      </c>
      <c r="AB110" s="167">
        <f t="shared" si="22"/>
        <v>12991744197.79476</v>
      </c>
      <c r="AC110" s="167">
        <f t="shared" si="23"/>
        <v>5129859477.3314362</v>
      </c>
      <c r="AD110" s="167">
        <f t="shared" si="24"/>
        <v>3450141396.6234231</v>
      </c>
      <c r="AE110" s="167">
        <f t="shared" si="25"/>
        <v>17310059283.714329</v>
      </c>
      <c r="AG110" s="210">
        <f t="shared" si="26"/>
        <v>0.33205175867172615</v>
      </c>
      <c r="AH110" s="210">
        <f t="shared" si="19"/>
        <v>0.13111240763775658</v>
      </c>
      <c r="AI110" s="210">
        <f t="shared" si="20"/>
        <v>8.818104028013371E-2</v>
      </c>
      <c r="AJ110" s="210">
        <f t="shared" si="21"/>
        <v>0.44242216752118863</v>
      </c>
    </row>
    <row r="111" spans="1:39">
      <c r="A111" s="73" t="s">
        <v>25</v>
      </c>
      <c r="B111" s="176">
        <f>TAX!$E$7*DIST_TOT!B111*COMB_CORR!D36</f>
        <v>5642579832.7459545</v>
      </c>
      <c r="C111" s="176">
        <f>TAX!$E$8*DIST_TOT!C111*COMB_CORR!D36</f>
        <v>110021702.21974553</v>
      </c>
      <c r="D111" s="176">
        <f>TAX!$E$9*DIST_TOT!D111*COMB_CORR!D36</f>
        <v>851803960.43184936</v>
      </c>
      <c r="E111" s="176">
        <f>TAX!$E$10*DIST_TOT!E111*COMB_CORR!D36</f>
        <v>214828031.97524506</v>
      </c>
      <c r="F111" s="176">
        <f>TAX!$E$11*DIST_TOT!F111*COMB_CORR!D36</f>
        <v>2248722025.9160743</v>
      </c>
      <c r="G111" s="176">
        <f>TAX!$E$12*DIST_TOT!G111*COMB_CORR!D36</f>
        <v>698186268.81888056</v>
      </c>
      <c r="H111" s="176">
        <f>DIST_TOT!H111*COMB_CORR!I36*TAX!$E$14</f>
        <v>1820443201.5521905</v>
      </c>
      <c r="I111" s="176">
        <f>DIST_TOT!I111*COMB_CORR!I36*TAX!$E$15</f>
        <v>15465725.588295378</v>
      </c>
      <c r="J111" s="176">
        <f>TAX!$E$17*DIST_TOT!J111*COMB_CORR!N36</f>
        <v>1611498365.7702594</v>
      </c>
      <c r="K111" s="176">
        <f>TAX!$E$18*DIST_TOT!K111*COMB_CORR!N36</f>
        <v>593816515.67918074</v>
      </c>
      <c r="L111" s="176">
        <f>TAX!$E$19*DIST_TOT!L111*COMB_CORR!N36</f>
        <v>250131057.04642045</v>
      </c>
      <c r="M111" s="176">
        <f>TAX!$E$20*DIST_TOT!M111*COMB_CORR!N36</f>
        <v>612285427.35106099</v>
      </c>
      <c r="N111" s="176">
        <f>TAX!$E$11*DIST_TOT!N111*COMB_CORR!N36</f>
        <v>4004815906.0658388</v>
      </c>
      <c r="O111" s="176">
        <f>TAX!$E$22*DIST_TOT!O111*COMB_CORR!N36</f>
        <v>2948028026.96105</v>
      </c>
      <c r="P111" s="176">
        <f>(B111+H111)*ONSV_2021!K73/(DIST_GAS_AUT!J37+DIST_ALC_AUT!J37)</f>
        <v>6640142.6568023888</v>
      </c>
      <c r="Q111" s="176">
        <f>(C111+I111)*ONSV_2021!D73/(DIST_GAS_UTI!J37+DIST_ALC_UTI!D37)</f>
        <v>133876.38134519331</v>
      </c>
      <c r="R111" s="176">
        <f>(D111+N111)*ONSV_2021!P73/(DIST_GAS_CAMIE!D37+DIST_DSL_CAMIE!D37)</f>
        <v>4282146.1532412739</v>
      </c>
      <c r="S111" s="176">
        <f>(E111+K111)*ONSV_2021!U73/(DIST_GAS_CAMIOA!D37+DIST_DSL_CAMIOA!D37)</f>
        <v>172230.43754134103</v>
      </c>
      <c r="T111" s="176">
        <f>DIST_TOT!P111*COMB_CORR!S36*TAX!$E$24</f>
        <v>72329315.862703502</v>
      </c>
      <c r="U111" s="168">
        <f t="shared" si="18"/>
        <v>21706183759.613682</v>
      </c>
      <c r="W111" s="167">
        <f>(B111+C111+D111+I111+E111+P111+Q111+R111+S111+O111+N111+H111+T111)/(DEN!C105+DEN!F105+DEN!G105+DEN!L105)</f>
        <v>15058.051857391349</v>
      </c>
      <c r="X111" s="167">
        <f>SUM(F111:G111)/SUM(DEN!I105:J105)</f>
        <v>5696.4571355515891</v>
      </c>
      <c r="Y111" s="167">
        <f>SUM(J111:K111)/SUM(DEN!D105:E105)</f>
        <v>28128.298786375857</v>
      </c>
      <c r="Z111" s="167">
        <f>SUM(L111:M111)/(DEN!H105+DEN!K105)</f>
        <v>58224.175290135121</v>
      </c>
      <c r="AB111" s="167">
        <f t="shared" si="22"/>
        <v>7541992492.8176508</v>
      </c>
      <c r="AC111" s="167">
        <f t="shared" si="23"/>
        <v>4013540287.1420493</v>
      </c>
      <c r="AD111" s="167">
        <f t="shared" si="24"/>
        <v>2455445938.4958606</v>
      </c>
      <c r="AE111" s="167">
        <f t="shared" si="25"/>
        <v>7565129360.3779497</v>
      </c>
      <c r="AG111" s="210">
        <f t="shared" si="26"/>
        <v>0.34745824398898761</v>
      </c>
      <c r="AH111" s="210">
        <f t="shared" si="19"/>
        <v>0.18490308253123722</v>
      </c>
      <c r="AI111" s="210">
        <f t="shared" si="20"/>
        <v>0.11312195481660114</v>
      </c>
      <c r="AJ111" s="210">
        <f t="shared" si="21"/>
        <v>0.34852415533556652</v>
      </c>
    </row>
    <row r="112" spans="1:39" s="1" customFormat="1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3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 spans="1:36" ht="15.75" customHeight="1">
      <c r="B113" s="374">
        <f>ONSV_2022!A1</f>
        <v>2022</v>
      </c>
      <c r="C113" s="374"/>
      <c r="D113" s="374"/>
      <c r="E113" s="374"/>
      <c r="F113" s="374"/>
      <c r="G113" s="374"/>
      <c r="H113" s="374"/>
      <c r="I113" s="374"/>
      <c r="J113" s="374"/>
      <c r="K113" s="374"/>
      <c r="L113" s="374"/>
      <c r="M113" s="374"/>
      <c r="N113" s="374"/>
      <c r="O113" s="374"/>
      <c r="P113" s="374"/>
      <c r="Q113" s="374"/>
      <c r="R113" s="374"/>
      <c r="S113" s="374"/>
      <c r="T113" s="377"/>
      <c r="U113" s="376" t="s">
        <v>75</v>
      </c>
      <c r="W113"/>
      <c r="X113"/>
      <c r="Y113"/>
      <c r="Z113"/>
      <c r="AB113"/>
      <c r="AC113"/>
      <c r="AD113"/>
      <c r="AE113"/>
      <c r="AG113"/>
      <c r="AH113"/>
      <c r="AI113"/>
      <c r="AJ113"/>
    </row>
    <row r="114" spans="1:36" ht="15" customHeight="1">
      <c r="A114" s="352" t="s">
        <v>95</v>
      </c>
      <c r="B114" s="375" t="s">
        <v>77</v>
      </c>
      <c r="C114" s="375"/>
      <c r="D114" s="375"/>
      <c r="E114" s="375"/>
      <c r="F114" s="375"/>
      <c r="G114" s="375"/>
      <c r="H114" s="375" t="s">
        <v>78</v>
      </c>
      <c r="I114" s="375"/>
      <c r="J114" s="375" t="s">
        <v>79</v>
      </c>
      <c r="K114" s="375"/>
      <c r="L114" s="375"/>
      <c r="M114" s="375"/>
      <c r="N114" s="375"/>
      <c r="O114" s="375"/>
      <c r="P114" s="378" t="s">
        <v>80</v>
      </c>
      <c r="Q114" s="379"/>
      <c r="R114" s="379"/>
      <c r="S114" s="380"/>
      <c r="T114" s="252" t="s">
        <v>81</v>
      </c>
      <c r="U114" s="376"/>
      <c r="W114" s="372">
        <f>ONSV_2022!$A$1</f>
        <v>2022</v>
      </c>
      <c r="X114" s="372"/>
      <c r="Y114" s="372"/>
      <c r="Z114" s="372"/>
      <c r="AB114" s="372">
        <f>ONSV_2022!$A$1</f>
        <v>2022</v>
      </c>
      <c r="AC114" s="372"/>
      <c r="AD114" s="372"/>
      <c r="AE114" s="372"/>
      <c r="AG114" s="372">
        <f>ONSV_2022!$A$1</f>
        <v>2022</v>
      </c>
      <c r="AH114" s="372"/>
      <c r="AI114" s="372"/>
      <c r="AJ114" s="372"/>
    </row>
    <row r="115" spans="1:36" ht="15" customHeight="1">
      <c r="A115" s="353"/>
      <c r="B115" s="130" t="s">
        <v>82</v>
      </c>
      <c r="C115" s="130" t="s">
        <v>83</v>
      </c>
      <c r="D115" s="130" t="s">
        <v>84</v>
      </c>
      <c r="E115" s="130" t="s">
        <v>85</v>
      </c>
      <c r="F115" s="130" t="s">
        <v>4</v>
      </c>
      <c r="G115" s="130" t="s">
        <v>86</v>
      </c>
      <c r="H115" s="130" t="s">
        <v>87</v>
      </c>
      <c r="I115" s="130" t="s">
        <v>83</v>
      </c>
      <c r="J115" s="130" t="s">
        <v>7</v>
      </c>
      <c r="K115" s="130" t="s">
        <v>88</v>
      </c>
      <c r="L115" s="130" t="s">
        <v>89</v>
      </c>
      <c r="M115" s="130" t="s">
        <v>8</v>
      </c>
      <c r="N115" s="130" t="s">
        <v>84</v>
      </c>
      <c r="O115" s="130" t="s">
        <v>85</v>
      </c>
      <c r="P115" s="130" t="s">
        <v>82</v>
      </c>
      <c r="Q115" s="130" t="s">
        <v>83</v>
      </c>
      <c r="R115" s="130" t="s">
        <v>84</v>
      </c>
      <c r="S115" s="130" t="s">
        <v>85</v>
      </c>
      <c r="T115" s="252" t="s">
        <v>90</v>
      </c>
      <c r="U115" s="376"/>
      <c r="W115" s="137" t="s">
        <v>91</v>
      </c>
      <c r="X115" s="137" t="s">
        <v>92</v>
      </c>
      <c r="Y115" s="137" t="s">
        <v>93</v>
      </c>
      <c r="Z115" s="137" t="s">
        <v>94</v>
      </c>
      <c r="AB115" s="137" t="s">
        <v>90</v>
      </c>
      <c r="AC115" s="137" t="s">
        <v>92</v>
      </c>
      <c r="AD115" s="137" t="s">
        <v>93</v>
      </c>
      <c r="AE115" s="137" t="s">
        <v>94</v>
      </c>
      <c r="AG115" s="137" t="s">
        <v>90</v>
      </c>
      <c r="AH115" s="137" t="s">
        <v>92</v>
      </c>
      <c r="AI115" s="137" t="s">
        <v>93</v>
      </c>
      <c r="AJ115" s="137" t="s">
        <v>94</v>
      </c>
    </row>
    <row r="116" spans="1:36">
      <c r="A116" s="75" t="s">
        <v>37</v>
      </c>
      <c r="B116" s="138">
        <f>TAX!$F$7*DIST_TOT!B116*COMB_CORR!E4</f>
        <v>242250401802.41068</v>
      </c>
      <c r="C116" s="138">
        <f>TAX!$F$8*DIST_TOT!C116*COMB_CORR!E4</f>
        <v>1007621429.7166226</v>
      </c>
      <c r="D116" s="138">
        <f>TAX!$F$9*DIST_TOT!D116*COMB_CORR!E4</f>
        <v>117151005111.43439</v>
      </c>
      <c r="E116" s="138">
        <f>TAX!$F$10*DIST_TOT!E116*COMB_CORR!E4</f>
        <v>54714999341.461906</v>
      </c>
      <c r="F116" s="138">
        <f>TAX!$F$11*DIST_TOT!F116*COMB_CORR!E4</f>
        <v>345171261509.52325</v>
      </c>
      <c r="G116" s="138">
        <f>TAX!$F$12*DIST_TOT!G116*COMB_CORR!E4</f>
        <v>71309453305.240219</v>
      </c>
      <c r="H116" s="138" t="e">
        <f>DIST_TOT!H116*COMB_CORR!J4*TAX!$F$14</f>
        <v>#DIV/0!</v>
      </c>
      <c r="I116" s="138" t="e">
        <f>DIST_TOT!I116*COMB_CORR!J4*TAX!$F$15</f>
        <v>#DIV/0!</v>
      </c>
      <c r="J116" s="138" t="e">
        <f>TAX!$F$17*DIST_TOT!J116*COMB_CORR!O4</f>
        <v>#DIV/0!</v>
      </c>
      <c r="K116" s="138" t="e">
        <f>TAX!$F$18*DIST_TOT!K116*COMB_CORR!O4</f>
        <v>#DIV/0!</v>
      </c>
      <c r="L116" s="138" t="e">
        <f>TAX!$F$19*DIST_TOT!L116*COMB_CORR!O4</f>
        <v>#DIV/0!</v>
      </c>
      <c r="M116" s="138" t="e">
        <f>TAX!$F$20*DIST_TOT!M116*COMB_CORR!O4</f>
        <v>#DIV/0!</v>
      </c>
      <c r="N116" s="138" t="e">
        <f>TAX!$F$21*DIST_TOT!N116*COMB_CORR!O4</f>
        <v>#DIV/0!</v>
      </c>
      <c r="O116" s="138" t="e">
        <f>TAX!$F$22*DIST_TOT!O116*COMB_CORR!O4</f>
        <v>#REF!</v>
      </c>
      <c r="P116" s="138" t="e">
        <f>(B116+H116)*ONSV_2022!K41/(DIST_GAS_AUT!M5+DIST_ALC_AUT!M5)</f>
        <v>#DIV/0!</v>
      </c>
      <c r="Q116" s="138" t="e">
        <f>(C116+I116)*ONSV_2022!D41/(DIST_GAS_UTI!M5+DIST_ALC_UTI!E5)</f>
        <v>#DIV/0!</v>
      </c>
      <c r="R116" s="138" t="e">
        <f>(D116+N116)*ONSV_2022!P41/(DIST_GAS_CAMIE!E5+DIST_DSL_CAMIE!E5)</f>
        <v>#DIV/0!</v>
      </c>
      <c r="S116" s="138" t="e">
        <f>(E116+K116)*ONSV_2022!U41/(DIST_GAS_CAMIOA!E5+DIST_DSL_CAMIOA!E5)</f>
        <v>#DIV/0!</v>
      </c>
      <c r="T116" s="138">
        <f>DIST_TOT!P116*COMB_CORR!T4*TAX!$F$24</f>
        <v>36146606318.266594</v>
      </c>
      <c r="U116" s="168" t="e">
        <f t="shared" ref="U116:U148" si="27">SUM(B116:T116)</f>
        <v>#DIV/0!</v>
      </c>
      <c r="W116" s="167" t="e">
        <f>(B116+C116+D116+I116+E116+P116+Q116+R116+S116+O116+N116+H116+T116)/(DEN!C108+DEN!F108+DEN!G108+DEN!L108)</f>
        <v>#DIV/0!</v>
      </c>
      <c r="X116" s="167">
        <f>SUM(F116:G116)/SUM(DEN!I108:J108)</f>
        <v>13697.333159160202</v>
      </c>
      <c r="Y116" s="167" t="e">
        <f>SUM(J116:K116)/SUM(DEN!D108:E108)</f>
        <v>#DIV/0!</v>
      </c>
      <c r="Z116" s="167" t="e">
        <f>SUM(L116:M116)/(DEN!H108+DEN!K108)</f>
        <v>#DIV/0!</v>
      </c>
      <c r="AB116" s="167" t="e">
        <f>($B116+$P116+$H116+$T116)</f>
        <v>#DIV/0!</v>
      </c>
      <c r="AC116" s="167">
        <f>SUM($F116:$G116)</f>
        <v>416480714814.76349</v>
      </c>
      <c r="AD116" s="167" t="e">
        <f>SUM($J116:$K116)</f>
        <v>#DIV/0!</v>
      </c>
      <c r="AE116" s="167" t="e">
        <f>SUM($L116:$M116)</f>
        <v>#DIV/0!</v>
      </c>
      <c r="AG116" s="210" t="e">
        <f>AB116/$U116</f>
        <v>#DIV/0!</v>
      </c>
      <c r="AH116" s="210" t="e">
        <f t="shared" ref="AH116:AH148" si="28">AC116/$U116</f>
        <v>#DIV/0!</v>
      </c>
      <c r="AI116" s="210" t="e">
        <f t="shared" ref="AI116:AI148" si="29">AD116/$U116</f>
        <v>#DIV/0!</v>
      </c>
      <c r="AJ116" s="210" t="e">
        <f t="shared" ref="AJ116:AJ148" si="30">AE116/$U116</f>
        <v>#DIV/0!</v>
      </c>
    </row>
    <row r="117" spans="1:36">
      <c r="A117" s="75" t="s">
        <v>38</v>
      </c>
      <c r="B117" s="138">
        <f>TAX!$F$7*DIST_TOT!B117*COMB_CORR!E5</f>
        <v>3329619616.0523372</v>
      </c>
      <c r="C117" s="138">
        <f>TAX!$F$8*DIST_TOT!C117*COMB_CORR!E5</f>
        <v>81676892.516143218</v>
      </c>
      <c r="D117" s="138">
        <f>TAX!$F$9*DIST_TOT!D117*COMB_CORR!E5</f>
        <v>11231144046.710539</v>
      </c>
      <c r="E117" s="138">
        <f>TAX!$F$10*DIST_TOT!E117*COMB_CORR!E5</f>
        <v>2417303329.3578048</v>
      </c>
      <c r="F117" s="138">
        <f>TAX!$F$11*DIST_TOT!F117*COMB_CORR!E5</f>
        <v>57416084993.518745</v>
      </c>
      <c r="G117" s="138">
        <f>TAX!$F$12*DIST_TOT!G117*COMB_CORR!E5</f>
        <v>15584398851.393806</v>
      </c>
      <c r="H117" s="138" t="e">
        <f>DIST_TOT!H117*COMB_CORR!J5*TAX!$F$14</f>
        <v>#DIV/0!</v>
      </c>
      <c r="I117" s="138" t="e">
        <f>DIST_TOT!I117*COMB_CORR!J5*TAX!$F$15</f>
        <v>#DIV/0!</v>
      </c>
      <c r="J117" s="138" t="e">
        <f>TAX!$F$17*DIST_TOT!J117*COMB_CORR!O5</f>
        <v>#DIV/0!</v>
      </c>
      <c r="K117" s="138" t="e">
        <f>TAX!$F$18*DIST_TOT!K117*COMB_CORR!O5</f>
        <v>#DIV/0!</v>
      </c>
      <c r="L117" s="138" t="e">
        <f>TAX!$F$19*DIST_TOT!L117*COMB_CORR!O5</f>
        <v>#DIV/0!</v>
      </c>
      <c r="M117" s="138" t="e">
        <f>TAX!$F$20*DIST_TOT!M117*COMB_CORR!O5</f>
        <v>#DIV/0!</v>
      </c>
      <c r="N117" s="138" t="e">
        <f>TAX!$F$21*DIST_TOT!N117*COMB_CORR!O5</f>
        <v>#DIV/0!</v>
      </c>
      <c r="O117" s="138" t="e">
        <f>TAX!$F$22*DIST_TOT!O117*COMB_CORR!O5</f>
        <v>#REF!</v>
      </c>
      <c r="P117" s="138" t="e">
        <f>(B117+H117)*ONSV_2022!K42/(DIST_GAS_AUT!M6+DIST_ALC_AUT!M6)</f>
        <v>#DIV/0!</v>
      </c>
      <c r="Q117" s="138" t="e">
        <f>(C117+I117)*ONSV_2022!D42/(DIST_GAS_UTI!M6+DIST_ALC_UTI!E6)</f>
        <v>#DIV/0!</v>
      </c>
      <c r="R117" s="138" t="e">
        <f>(D117+N117)*ONSV_2022!P42/(DIST_GAS_CAMIE!E6+DIST_DSL_CAMIE!E6)</f>
        <v>#DIV/0!</v>
      </c>
      <c r="S117" s="138" t="e">
        <f>(E117+K117)*ONSV_2022!U42/(DIST_GAS_CAMIOA!E6+DIST_DSL_CAMIOA!E6)</f>
        <v>#DIV/0!</v>
      </c>
      <c r="T117" s="138">
        <f>DIST_TOT!P117*COMB_CORR!T5*TAX!$F$24</f>
        <v>50581302.168712944</v>
      </c>
      <c r="U117" s="168" t="e">
        <f t="shared" si="27"/>
        <v>#DIV/0!</v>
      </c>
      <c r="W117" s="167" t="e">
        <f>(B117+C117+D117+I117+E117+P117+Q117+R117+S117+O117+N117+H117+T117)/(DEN!C109+DEN!F109+DEN!G109+DEN!L109)</f>
        <v>#DIV/0!</v>
      </c>
      <c r="X117" s="167">
        <f>SUM(F117:G117)/SUM(DEN!I109:J109)</f>
        <v>24518.305428522577</v>
      </c>
      <c r="Y117" s="167" t="e">
        <f>SUM(J117:K117)/SUM(DEN!D109:E109)</f>
        <v>#DIV/0!</v>
      </c>
      <c r="Z117" s="167" t="e">
        <f>SUM(L117:M117)/(DEN!H109+DEN!K109)</f>
        <v>#DIV/0!</v>
      </c>
      <c r="AB117" s="167" t="e">
        <f t="shared" ref="AB117:AB148" si="31">($B117+$P117+$H117+$T117)</f>
        <v>#DIV/0!</v>
      </c>
      <c r="AC117" s="167">
        <f t="shared" ref="AC117:AC148" si="32">SUM($D117:$G117)</f>
        <v>86648931220.980896</v>
      </c>
      <c r="AD117" s="167" t="e">
        <f t="shared" ref="AD117:AD148" si="33">SUM($J117:$L117)</f>
        <v>#DIV/0!</v>
      </c>
      <c r="AE117" s="167" t="e">
        <f t="shared" ref="AE117:AE148" si="34">SUM($M117:$O117)</f>
        <v>#DIV/0!</v>
      </c>
      <c r="AG117" s="210" t="e">
        <f t="shared" ref="AG117:AG148" si="35">AB117/$U117</f>
        <v>#DIV/0!</v>
      </c>
      <c r="AH117" s="210" t="e">
        <f t="shared" si="28"/>
        <v>#DIV/0!</v>
      </c>
      <c r="AI117" s="210" t="e">
        <f t="shared" si="29"/>
        <v>#DIV/0!</v>
      </c>
      <c r="AJ117" s="210" t="e">
        <f t="shared" si="30"/>
        <v>#DIV/0!</v>
      </c>
    </row>
    <row r="118" spans="1:36">
      <c r="A118" s="73" t="s">
        <v>23</v>
      </c>
      <c r="B118" s="176">
        <f>TAX!$F$7*DIST_TOT!B118*COMB_CORR!E6</f>
        <v>144606025.86848184</v>
      </c>
      <c r="C118" s="176">
        <f>TAX!$F$8*DIST_TOT!C118*COMB_CORR!E6</f>
        <v>2638990.91357267</v>
      </c>
      <c r="D118" s="176">
        <f>TAX!$F$9*DIST_TOT!D118*COMB_CORR!E6</f>
        <v>448988671.25973535</v>
      </c>
      <c r="E118" s="176">
        <f>TAX!$F$10*DIST_TOT!E118*COMB_CORR!E6</f>
        <v>69476780.078653157</v>
      </c>
      <c r="F118" s="176">
        <f>TAX!$F$11*DIST_TOT!F118*COMB_CORR!E6</f>
        <v>2941325067.9148078</v>
      </c>
      <c r="G118" s="176">
        <f>TAX!$F$12*DIST_TOT!G118*COMB_CORR!E6</f>
        <v>692048812.36447227</v>
      </c>
      <c r="H118" s="176" t="e">
        <f>DIST_TOT!H118*COMB_CORR!J6*TAX!$F$14</f>
        <v>#DIV/0!</v>
      </c>
      <c r="I118" s="176" t="e">
        <f>DIST_TOT!I118*COMB_CORR!J6*TAX!$F$15</f>
        <v>#DIV/0!</v>
      </c>
      <c r="J118" s="176" t="e">
        <f>TAX!$F$17*DIST_TOT!J118*COMB_CORR!O6</f>
        <v>#DIV/0!</v>
      </c>
      <c r="K118" s="176" t="e">
        <f>TAX!$F$18*DIST_TOT!K118*COMB_CORR!O6</f>
        <v>#DIV/0!</v>
      </c>
      <c r="L118" s="176" t="e">
        <f>TAX!$F$19*DIST_TOT!L118*COMB_CORR!O6</f>
        <v>#DIV/0!</v>
      </c>
      <c r="M118" s="176" t="e">
        <f>TAX!$F$20*DIST_TOT!M118*COMB_CORR!O6</f>
        <v>#DIV/0!</v>
      </c>
      <c r="N118" s="176" t="e">
        <f>TAX!$F$21*DIST_TOT!N118*COMB_CORR!O6</f>
        <v>#DIV/0!</v>
      </c>
      <c r="O118" s="176" t="e">
        <f>TAX!$F$22*DIST_TOT!O118*COMB_CORR!O6</f>
        <v>#REF!</v>
      </c>
      <c r="P118" s="176" t="e">
        <f>(B118+H118)*ONSV_2022!K43/(DIST_GAS_AUT!M7+DIST_ALC_AUT!M7)</f>
        <v>#DIV/0!</v>
      </c>
      <c r="Q118" s="176" t="e">
        <f>(C118+I118)*ONSV_2022!D43/(DIST_GAS_UTI!M7+DIST_ALC_UTI!E7)</f>
        <v>#DIV/0!</v>
      </c>
      <c r="R118" s="176" t="e">
        <f>(D118+N118)*ONSV_2022!P43/(DIST_GAS_CAMIE!E7+DIST_DSL_CAMIE!E7)</f>
        <v>#DIV/0!</v>
      </c>
      <c r="S118" s="176" t="e">
        <f>(E118+K118)*ONSV_2022!U43/(DIST_GAS_CAMIOA!E7+DIST_DSL_CAMIOA!E7)</f>
        <v>#DIV/0!</v>
      </c>
      <c r="T118" s="176">
        <f>DIST_TOT!P118*COMB_CORR!T6*TAX!$F$24</f>
        <v>288878.7994405689</v>
      </c>
      <c r="U118" s="168" t="e">
        <f t="shared" si="27"/>
        <v>#DIV/0!</v>
      </c>
      <c r="W118" s="167" t="e">
        <f>(B118+C118+D118+I118+E118+P118+Q118+R118+S118+O118+N118+H118+T118)/(DEN!C110+DEN!F110+DEN!G110+DEN!L110)</f>
        <v>#DIV/0!</v>
      </c>
      <c r="X118" s="167">
        <f>SUM(F118:G118)/SUM(DEN!I110:J110)</f>
        <v>21384.611963552084</v>
      </c>
      <c r="Y118" s="167" t="e">
        <f>SUM(J118:K118)/SUM(DEN!D110:E110)</f>
        <v>#DIV/0!</v>
      </c>
      <c r="Z118" s="167" t="e">
        <f>SUM(L118:M118)/(DEN!H110+DEN!K110)</f>
        <v>#DIV/0!</v>
      </c>
      <c r="AB118" s="167" t="e">
        <f t="shared" si="31"/>
        <v>#DIV/0!</v>
      </c>
      <c r="AC118" s="167">
        <f t="shared" si="32"/>
        <v>4151839331.6176686</v>
      </c>
      <c r="AD118" s="167" t="e">
        <f t="shared" si="33"/>
        <v>#DIV/0!</v>
      </c>
      <c r="AE118" s="167" t="e">
        <f t="shared" si="34"/>
        <v>#DIV/0!</v>
      </c>
      <c r="AG118" s="210" t="e">
        <f t="shared" si="35"/>
        <v>#DIV/0!</v>
      </c>
      <c r="AH118" s="210" t="e">
        <f t="shared" si="28"/>
        <v>#DIV/0!</v>
      </c>
      <c r="AI118" s="210" t="e">
        <f t="shared" si="29"/>
        <v>#DIV/0!</v>
      </c>
      <c r="AJ118" s="210" t="e">
        <f t="shared" si="30"/>
        <v>#DIV/0!</v>
      </c>
    </row>
    <row r="119" spans="1:36">
      <c r="A119" s="73" t="s">
        <v>15</v>
      </c>
      <c r="B119" s="176">
        <f>TAX!$F$7*DIST_TOT!B119*COMB_CORR!E7</f>
        <v>229364082.37553483</v>
      </c>
      <c r="C119" s="176">
        <f>TAX!$F$8*DIST_TOT!C119*COMB_CORR!E7</f>
        <v>3449441.5978595125</v>
      </c>
      <c r="D119" s="176">
        <f>TAX!$F$9*DIST_TOT!D119*COMB_CORR!E7</f>
        <v>911779366.65366113</v>
      </c>
      <c r="E119" s="176">
        <f>TAX!$F$10*DIST_TOT!E119*COMB_CORR!E7</f>
        <v>185068813.89810216</v>
      </c>
      <c r="F119" s="176">
        <f>TAX!$F$11*DIST_TOT!F119*COMB_CORR!E7</f>
        <v>2568095981.3292484</v>
      </c>
      <c r="G119" s="176">
        <f>TAX!$F$12*DIST_TOT!G119*COMB_CORR!E7</f>
        <v>530551774.16280633</v>
      </c>
      <c r="H119" s="176" t="e">
        <f>DIST_TOT!H119*COMB_CORR!J7*TAX!$F$14</f>
        <v>#DIV/0!</v>
      </c>
      <c r="I119" s="176" t="e">
        <f>DIST_TOT!I119*COMB_CORR!J7*TAX!$F$15</f>
        <v>#DIV/0!</v>
      </c>
      <c r="J119" s="176" t="e">
        <f>TAX!$F$17*DIST_TOT!J119*COMB_CORR!O7</f>
        <v>#DIV/0!</v>
      </c>
      <c r="K119" s="176" t="e">
        <f>TAX!$F$18*DIST_TOT!K119*COMB_CORR!O7</f>
        <v>#DIV/0!</v>
      </c>
      <c r="L119" s="176" t="e">
        <f>TAX!$F$19*DIST_TOT!L119*COMB_CORR!O7</f>
        <v>#DIV/0!</v>
      </c>
      <c r="M119" s="176" t="e">
        <f>TAX!$F$20*DIST_TOT!M119*COMB_CORR!O7</f>
        <v>#DIV/0!</v>
      </c>
      <c r="N119" s="176" t="e">
        <f>TAX!$F$21*DIST_TOT!N119*COMB_CORR!O7</f>
        <v>#DIV/0!</v>
      </c>
      <c r="O119" s="176" t="e">
        <f>TAX!$F$22*DIST_TOT!O119*COMB_CORR!O7</f>
        <v>#REF!</v>
      </c>
      <c r="P119" s="176" t="e">
        <f>(B119+H119)*ONSV_2022!K44/(DIST_GAS_AUT!M8+DIST_ALC_AUT!M8)</f>
        <v>#DIV/0!</v>
      </c>
      <c r="Q119" s="176" t="e">
        <f>(C119+I119)*ONSV_2022!D44/(DIST_GAS_UTI!M8+DIST_ALC_UTI!E8)</f>
        <v>#DIV/0!</v>
      </c>
      <c r="R119" s="176" t="e">
        <f>(D119+N119)*ONSV_2022!P44/(DIST_GAS_CAMIE!E8+DIST_DSL_CAMIE!E8)</f>
        <v>#DIV/0!</v>
      </c>
      <c r="S119" s="176" t="e">
        <f>(E119+K119)*ONSV_2022!U44/(DIST_GAS_CAMIOA!E8+DIST_DSL_CAMIOA!E8)</f>
        <v>#DIV/0!</v>
      </c>
      <c r="T119" s="176">
        <f>DIST_TOT!P119*COMB_CORR!T7*TAX!$F$24</f>
        <v>247610.39952048764</v>
      </c>
      <c r="U119" s="168" t="e">
        <f t="shared" si="27"/>
        <v>#DIV/0!</v>
      </c>
      <c r="W119" s="167" t="e">
        <f>(B119+C119+D119+I119+E119+P119+Q119+R119+S119+O119+N119+H119+T119)/(DEN!C111+DEN!F111+DEN!G111+DEN!L111)</f>
        <v>#DIV/0!</v>
      </c>
      <c r="X119" s="167">
        <f>SUM(F119:G119)/SUM(DEN!I111:J111)</f>
        <v>34999.127525747499</v>
      </c>
      <c r="Y119" s="167" t="e">
        <f>SUM(J119:K119)/SUM(DEN!D111:E111)</f>
        <v>#DIV/0!</v>
      </c>
      <c r="Z119" s="167" t="e">
        <f>SUM(L119:M119)/(DEN!H111+DEN!K111)</f>
        <v>#DIV/0!</v>
      </c>
      <c r="AB119" s="167" t="e">
        <f t="shared" si="31"/>
        <v>#DIV/0!</v>
      </c>
      <c r="AC119" s="167">
        <f t="shared" si="32"/>
        <v>4195495936.0438185</v>
      </c>
      <c r="AD119" s="167" t="e">
        <f t="shared" si="33"/>
        <v>#DIV/0!</v>
      </c>
      <c r="AE119" s="167" t="e">
        <f t="shared" si="34"/>
        <v>#DIV/0!</v>
      </c>
      <c r="AG119" s="210" t="e">
        <f t="shared" si="35"/>
        <v>#DIV/0!</v>
      </c>
      <c r="AH119" s="210" t="e">
        <f t="shared" si="28"/>
        <v>#DIV/0!</v>
      </c>
      <c r="AI119" s="210" t="e">
        <f t="shared" si="29"/>
        <v>#DIV/0!</v>
      </c>
      <c r="AJ119" s="210" t="e">
        <f t="shared" si="30"/>
        <v>#DIV/0!</v>
      </c>
    </row>
    <row r="120" spans="1:36">
      <c r="A120" s="73" t="s">
        <v>16</v>
      </c>
      <c r="B120" s="176">
        <f>TAX!$F$7*DIST_TOT!B120*COMB_CORR!E8</f>
        <v>795737246.9727608</v>
      </c>
      <c r="C120" s="176">
        <f>TAX!$F$8*DIST_TOT!C120*COMB_CORR!E8</f>
        <v>13644078.155810488</v>
      </c>
      <c r="D120" s="176">
        <f>TAX!$F$9*DIST_TOT!D120*COMB_CORR!E8</f>
        <v>2674616433.4015098</v>
      </c>
      <c r="E120" s="176">
        <f>TAX!$F$10*DIST_TOT!E120*COMB_CORR!E8</f>
        <v>774805557.6997658</v>
      </c>
      <c r="F120" s="176">
        <f>TAX!$F$11*DIST_TOT!F120*COMB_CORR!E8</f>
        <v>8612856067.0384617</v>
      </c>
      <c r="G120" s="176">
        <f>TAX!$F$12*DIST_TOT!G120*COMB_CORR!E8</f>
        <v>2040405399.4824829</v>
      </c>
      <c r="H120" s="176" t="e">
        <f>DIST_TOT!H120*COMB_CORR!J8*TAX!$F$14</f>
        <v>#DIV/0!</v>
      </c>
      <c r="I120" s="176" t="e">
        <f>DIST_TOT!I120*COMB_CORR!J8*TAX!$F$15</f>
        <v>#DIV/0!</v>
      </c>
      <c r="J120" s="176" t="e">
        <f>TAX!$F$17*DIST_TOT!J120*COMB_CORR!O8</f>
        <v>#DIV/0!</v>
      </c>
      <c r="K120" s="176" t="e">
        <f>TAX!$F$18*DIST_TOT!K120*COMB_CORR!O8</f>
        <v>#DIV/0!</v>
      </c>
      <c r="L120" s="176" t="e">
        <f>TAX!$F$19*DIST_TOT!L120*COMB_CORR!O8</f>
        <v>#DIV/0!</v>
      </c>
      <c r="M120" s="176" t="e">
        <f>TAX!$F$20*DIST_TOT!M120*COMB_CORR!O8</f>
        <v>#DIV/0!</v>
      </c>
      <c r="N120" s="176" t="e">
        <f>TAX!$F$21*DIST_TOT!N120*COMB_CORR!O8</f>
        <v>#DIV/0!</v>
      </c>
      <c r="O120" s="176" t="e">
        <f>TAX!$F$22*DIST_TOT!O120*COMB_CORR!O8</f>
        <v>#REF!</v>
      </c>
      <c r="P120" s="176" t="e">
        <f>(B120+H120)*ONSV_2022!K45/(DIST_GAS_AUT!M9+DIST_ALC_AUT!M9)</f>
        <v>#DIV/0!</v>
      </c>
      <c r="Q120" s="176" t="e">
        <f>(C120+I120)*ONSV_2022!D45/(DIST_GAS_UTI!M9+DIST_ALC_UTI!E9)</f>
        <v>#DIV/0!</v>
      </c>
      <c r="R120" s="176" t="e">
        <f>(D120+N120)*ONSV_2022!P45/(DIST_GAS_CAMIE!E9+DIST_DSL_CAMIE!E9)</f>
        <v>#DIV/0!</v>
      </c>
      <c r="S120" s="176" t="e">
        <f>(E120+K120)*ONSV_2022!U45/(DIST_GAS_CAMIOA!E9+DIST_DSL_CAMIOA!E9)</f>
        <v>#DIV/0!</v>
      </c>
      <c r="T120" s="176">
        <f>DIST_TOT!P120*COMB_CORR!T8*TAX!$F$24</f>
        <v>36151118.329991192</v>
      </c>
      <c r="U120" s="168" t="e">
        <f t="shared" si="27"/>
        <v>#DIV/0!</v>
      </c>
      <c r="W120" s="167" t="e">
        <f>(B120+C120+D120+I120+E120+P120+Q120+R120+S120+O120+N120+H120+T120)/(DEN!C112+DEN!F112+DEN!G112+DEN!L112)</f>
        <v>#DIV/0!</v>
      </c>
      <c r="X120" s="167">
        <f>SUM(F120:G120)/SUM(DEN!I112:J112)</f>
        <v>26840.023144690062</v>
      </c>
      <c r="Y120" s="167" t="e">
        <f>SUM(J120:K120)/SUM(DEN!D112:E112)</f>
        <v>#DIV/0!</v>
      </c>
      <c r="Z120" s="167" t="e">
        <f>SUM(L120:M120)/(DEN!H112+DEN!K112)</f>
        <v>#DIV/0!</v>
      </c>
      <c r="AB120" s="167" t="e">
        <f t="shared" si="31"/>
        <v>#DIV/0!</v>
      </c>
      <c r="AC120" s="167">
        <f t="shared" si="32"/>
        <v>14102683457.622219</v>
      </c>
      <c r="AD120" s="167" t="e">
        <f t="shared" si="33"/>
        <v>#DIV/0!</v>
      </c>
      <c r="AE120" s="167" t="e">
        <f t="shared" si="34"/>
        <v>#DIV/0!</v>
      </c>
      <c r="AG120" s="210" t="e">
        <f t="shared" si="35"/>
        <v>#DIV/0!</v>
      </c>
      <c r="AH120" s="210" t="e">
        <f t="shared" si="28"/>
        <v>#DIV/0!</v>
      </c>
      <c r="AI120" s="210" t="e">
        <f t="shared" si="29"/>
        <v>#DIV/0!</v>
      </c>
      <c r="AJ120" s="210" t="e">
        <f t="shared" si="30"/>
        <v>#DIV/0!</v>
      </c>
    </row>
    <row r="121" spans="1:36">
      <c r="A121" s="73" t="s">
        <v>28</v>
      </c>
      <c r="B121" s="176">
        <f>TAX!$F$7*DIST_TOT!B121*COMB_CORR!E9</f>
        <v>1215406830.8733783</v>
      </c>
      <c r="C121" s="176">
        <f>TAX!$F$8*DIST_TOT!C121*COMB_CORR!E9</f>
        <v>37952824.065035619</v>
      </c>
      <c r="D121" s="176">
        <f>TAX!$F$9*DIST_TOT!D121*COMB_CORR!E9</f>
        <v>3522690523.1638737</v>
      </c>
      <c r="E121" s="176">
        <f>TAX!$F$10*DIST_TOT!E121*COMB_CORR!E9</f>
        <v>882226621.44165611</v>
      </c>
      <c r="F121" s="176">
        <f>TAX!$F$11*DIST_TOT!F121*COMB_CORR!E9</f>
        <v>26070691983.454983</v>
      </c>
      <c r="G121" s="176">
        <f>TAX!$F$12*DIST_TOT!G121*COMB_CORR!E9</f>
        <v>6088772524.0485401</v>
      </c>
      <c r="H121" s="176" t="e">
        <f>DIST_TOT!H121*COMB_CORR!J9*TAX!$F$14</f>
        <v>#DIV/0!</v>
      </c>
      <c r="I121" s="176" t="e">
        <f>DIST_TOT!I121*COMB_CORR!J9*TAX!$F$15</f>
        <v>#DIV/0!</v>
      </c>
      <c r="J121" s="176" t="e">
        <f>TAX!$F$17*DIST_TOT!J121*COMB_CORR!O9</f>
        <v>#DIV/0!</v>
      </c>
      <c r="K121" s="176" t="e">
        <f>TAX!$F$18*DIST_TOT!K121*COMB_CORR!O9</f>
        <v>#DIV/0!</v>
      </c>
      <c r="L121" s="176" t="e">
        <f>TAX!$F$19*DIST_TOT!L121*COMB_CORR!O9</f>
        <v>#DIV/0!</v>
      </c>
      <c r="M121" s="176" t="e">
        <f>TAX!$F$20*DIST_TOT!M121*COMB_CORR!O9</f>
        <v>#DIV/0!</v>
      </c>
      <c r="N121" s="176" t="e">
        <f>TAX!$F$21*DIST_TOT!N121*COMB_CORR!O9</f>
        <v>#DIV/0!</v>
      </c>
      <c r="O121" s="176" t="e">
        <f>TAX!$F$22*DIST_TOT!O121*COMB_CORR!O9</f>
        <v>#REF!</v>
      </c>
      <c r="P121" s="176" t="e">
        <f>(B121+H121)*ONSV_2022!K46/(DIST_GAS_AUT!M10+DIST_ALC_AUT!M10)</f>
        <v>#DIV/0!</v>
      </c>
      <c r="Q121" s="176" t="e">
        <f>(C121+I121)*ONSV_2022!D46/(DIST_GAS_UTI!M10+DIST_ALC_UTI!E10)</f>
        <v>#DIV/0!</v>
      </c>
      <c r="R121" s="176" t="e">
        <f>(D121+N121)*ONSV_2022!P46/(DIST_GAS_CAMIE!E10+DIST_DSL_CAMIE!E10)</f>
        <v>#DIV/0!</v>
      </c>
      <c r="S121" s="176" t="e">
        <f>(E121+K121)*ONSV_2022!U46/(DIST_GAS_CAMIOA!E10+DIST_DSL_CAMIOA!E10)</f>
        <v>#DIV/0!</v>
      </c>
      <c r="T121" s="176">
        <f>DIST_TOT!P121*COMB_CORR!T9*TAX!$F$24</f>
        <v>6726749.1869732467</v>
      </c>
      <c r="U121" s="168" t="e">
        <f t="shared" si="27"/>
        <v>#DIV/0!</v>
      </c>
      <c r="W121" s="167" t="e">
        <f>(B121+C121+D121+I121+E121+P121+Q121+R121+S121+O121+N121+H121+T121)/(DEN!C113+DEN!F113+DEN!G113+DEN!L113)</f>
        <v>#DIV/0!</v>
      </c>
      <c r="X121" s="167">
        <f>SUM(F121:G121)/SUM(DEN!I113:J113)</f>
        <v>25420.09019500405</v>
      </c>
      <c r="Y121" s="167" t="e">
        <f>SUM(J121:K121)/SUM(DEN!D113:E113)</f>
        <v>#DIV/0!</v>
      </c>
      <c r="Z121" s="167" t="e">
        <f>SUM(L121:M121)/(DEN!H113+DEN!K113)</f>
        <v>#DIV/0!</v>
      </c>
      <c r="AB121" s="167" t="e">
        <f t="shared" si="31"/>
        <v>#DIV/0!</v>
      </c>
      <c r="AC121" s="167">
        <f t="shared" si="32"/>
        <v>36564381652.109055</v>
      </c>
      <c r="AD121" s="167" t="e">
        <f t="shared" si="33"/>
        <v>#DIV/0!</v>
      </c>
      <c r="AE121" s="167" t="e">
        <f t="shared" si="34"/>
        <v>#DIV/0!</v>
      </c>
      <c r="AG121" s="210" t="e">
        <f t="shared" si="35"/>
        <v>#DIV/0!</v>
      </c>
      <c r="AH121" s="210" t="e">
        <f t="shared" si="28"/>
        <v>#DIV/0!</v>
      </c>
      <c r="AI121" s="210" t="e">
        <f t="shared" si="29"/>
        <v>#DIV/0!</v>
      </c>
      <c r="AJ121" s="210" t="e">
        <f t="shared" si="30"/>
        <v>#DIV/0!</v>
      </c>
    </row>
    <row r="122" spans="1:36">
      <c r="A122" s="73" t="s">
        <v>19</v>
      </c>
      <c r="B122" s="176">
        <f>TAX!$F$7*DIST_TOT!B122*COMB_CORR!E10</f>
        <v>403783155.9692474</v>
      </c>
      <c r="C122" s="176">
        <f>TAX!$F$8*DIST_TOT!C122*COMB_CORR!E10</f>
        <v>8929052.4302135315</v>
      </c>
      <c r="D122" s="176">
        <f>TAX!$F$9*DIST_TOT!D122*COMB_CORR!E10</f>
        <v>1599298482.5078316</v>
      </c>
      <c r="E122" s="176">
        <f>TAX!$F$10*DIST_TOT!E122*COMB_CORR!E10</f>
        <v>214187526.08641654</v>
      </c>
      <c r="F122" s="176">
        <f>TAX!$F$11*DIST_TOT!F122*COMB_CORR!E10</f>
        <v>7970844316.0445271</v>
      </c>
      <c r="G122" s="176">
        <f>TAX!$F$12*DIST_TOT!G122*COMB_CORR!E10</f>
        <v>2569535285.4930892</v>
      </c>
      <c r="H122" s="176" t="e">
        <f>DIST_TOT!H122*COMB_CORR!J10*TAX!$F$14</f>
        <v>#DIV/0!</v>
      </c>
      <c r="I122" s="176" t="e">
        <f>DIST_TOT!I122*COMB_CORR!J10*TAX!$F$15</f>
        <v>#DIV/0!</v>
      </c>
      <c r="J122" s="176" t="e">
        <f>TAX!$F$17*DIST_TOT!J122*COMB_CORR!O10</f>
        <v>#DIV/0!</v>
      </c>
      <c r="K122" s="176" t="e">
        <f>TAX!$F$18*DIST_TOT!K122*COMB_CORR!O10</f>
        <v>#DIV/0!</v>
      </c>
      <c r="L122" s="176" t="e">
        <f>TAX!$F$19*DIST_TOT!L122*COMB_CORR!O10</f>
        <v>#DIV/0!</v>
      </c>
      <c r="M122" s="176" t="e">
        <f>TAX!$F$20*DIST_TOT!M122*COMB_CORR!O10</f>
        <v>#DIV/0!</v>
      </c>
      <c r="N122" s="176" t="e">
        <f>TAX!$F$21*DIST_TOT!N122*COMB_CORR!O10</f>
        <v>#DIV/0!</v>
      </c>
      <c r="O122" s="176" t="e">
        <f>TAX!$F$22*DIST_TOT!O122*COMB_CORR!O10</f>
        <v>#REF!</v>
      </c>
      <c r="P122" s="176" t="e">
        <f>(B122+H122)*ONSV_2022!K47/(DIST_GAS_AUT!M11+DIST_ALC_AUT!M11)</f>
        <v>#DIV/0!</v>
      </c>
      <c r="Q122" s="176" t="e">
        <f>(C122+I122)*ONSV_2022!D47/(DIST_GAS_UTI!M11+DIST_ALC_UTI!E11)</f>
        <v>#DIV/0!</v>
      </c>
      <c r="R122" s="176" t="e">
        <f>(D122+N122)*ONSV_2022!P47/(DIST_GAS_CAMIE!E11+DIST_DSL_CAMIE!E11)</f>
        <v>#DIV/0!</v>
      </c>
      <c r="S122" s="176" t="e">
        <f>(E122+K122)*ONSV_2022!U47/(DIST_GAS_CAMIOA!E11+DIST_DSL_CAMIOA!E11)</f>
        <v>#DIV/0!</v>
      </c>
      <c r="T122" s="176">
        <f>DIST_TOT!P122*COMB_CORR!T10*TAX!$F$24</f>
        <v>1375613.3306693758</v>
      </c>
      <c r="U122" s="168" t="e">
        <f t="shared" si="27"/>
        <v>#DIV/0!</v>
      </c>
      <c r="W122" s="167" t="e">
        <f>(B122+C122+D122+I122+E122+P122+Q122+R122+S122+O122+N122+H122+T122)/(DEN!C114+DEN!F114+DEN!G114+DEN!L114)</f>
        <v>#DIV/0!</v>
      </c>
      <c r="X122" s="167">
        <f>SUM(F122:G122)/SUM(DEN!I114:J114)</f>
        <v>18255.374839210606</v>
      </c>
      <c r="Y122" s="167" t="e">
        <f>SUM(J122:K122)/SUM(DEN!D114:E114)</f>
        <v>#DIV/0!</v>
      </c>
      <c r="Z122" s="167" t="e">
        <f>SUM(L122:M122)/(DEN!H114+DEN!K114)</f>
        <v>#DIV/0!</v>
      </c>
      <c r="AB122" s="167" t="e">
        <f t="shared" si="31"/>
        <v>#DIV/0!</v>
      </c>
      <c r="AC122" s="167">
        <f t="shared" si="32"/>
        <v>12353865610.131865</v>
      </c>
      <c r="AD122" s="167" t="e">
        <f t="shared" si="33"/>
        <v>#DIV/0!</v>
      </c>
      <c r="AE122" s="167" t="e">
        <f t="shared" si="34"/>
        <v>#DIV/0!</v>
      </c>
      <c r="AG122" s="210" t="e">
        <f t="shared" si="35"/>
        <v>#DIV/0!</v>
      </c>
      <c r="AH122" s="210" t="e">
        <f t="shared" si="28"/>
        <v>#DIV/0!</v>
      </c>
      <c r="AI122" s="210" t="e">
        <f t="shared" si="29"/>
        <v>#DIV/0!</v>
      </c>
      <c r="AJ122" s="210" t="e">
        <f t="shared" si="30"/>
        <v>#DIV/0!</v>
      </c>
    </row>
    <row r="123" spans="1:36">
      <c r="A123" s="73" t="s">
        <v>17</v>
      </c>
      <c r="B123" s="176">
        <f>TAX!$F$7*DIST_TOT!B123*COMB_CORR!E11</f>
        <v>177492706.46286255</v>
      </c>
      <c r="C123" s="176">
        <f>TAX!$F$8*DIST_TOT!C123*COMB_CORR!E11</f>
        <v>3788902.6655087522</v>
      </c>
      <c r="D123" s="176">
        <f>TAX!$F$9*DIST_TOT!D123*COMB_CORR!E11</f>
        <v>846498253.40731263</v>
      </c>
      <c r="E123" s="176">
        <f>TAX!$F$10*DIST_TOT!E123*COMB_CORR!E11</f>
        <v>146630782.37690333</v>
      </c>
      <c r="F123" s="176">
        <f>TAX!$F$11*DIST_TOT!F123*COMB_CORR!E11</f>
        <v>2558712539.7978449</v>
      </c>
      <c r="G123" s="176">
        <f>TAX!$F$12*DIST_TOT!G123*COMB_CORR!E11</f>
        <v>667540861.95991278</v>
      </c>
      <c r="H123" s="176" t="e">
        <f>DIST_TOT!H123*COMB_CORR!J11*TAX!$F$14</f>
        <v>#DIV/0!</v>
      </c>
      <c r="I123" s="176" t="e">
        <f>DIST_TOT!I123*COMB_CORR!J11*TAX!$F$15</f>
        <v>#DIV/0!</v>
      </c>
      <c r="J123" s="176" t="e">
        <f>TAX!$F$17*DIST_TOT!J123*COMB_CORR!O11</f>
        <v>#DIV/0!</v>
      </c>
      <c r="K123" s="176" t="e">
        <f>TAX!$F$18*DIST_TOT!K123*COMB_CORR!O11</f>
        <v>#DIV/0!</v>
      </c>
      <c r="L123" s="176" t="e">
        <f>TAX!$F$19*DIST_TOT!L123*COMB_CORR!O11</f>
        <v>#DIV/0!</v>
      </c>
      <c r="M123" s="176" t="e">
        <f>TAX!$F$20*DIST_TOT!M123*COMB_CORR!O11</f>
        <v>#DIV/0!</v>
      </c>
      <c r="N123" s="176" t="e">
        <f>TAX!$F$21*DIST_TOT!N123*COMB_CORR!O11</f>
        <v>#DIV/0!</v>
      </c>
      <c r="O123" s="176" t="e">
        <f>TAX!$F$22*DIST_TOT!O123*COMB_CORR!O11</f>
        <v>#REF!</v>
      </c>
      <c r="P123" s="176" t="e">
        <f>(B123+H123)*ONSV_2022!K48/(DIST_GAS_AUT!M12+DIST_ALC_AUT!M12)</f>
        <v>#DIV/0!</v>
      </c>
      <c r="Q123" s="176" t="e">
        <f>(C123+I123)*ONSV_2022!D48/(DIST_GAS_UTI!M12+DIST_ALC_UTI!E12)</f>
        <v>#DIV/0!</v>
      </c>
      <c r="R123" s="176" t="e">
        <f>(D123+N123)*ONSV_2022!P48/(DIST_GAS_CAMIE!E12+DIST_DSL_CAMIE!E12)</f>
        <v>#DIV/0!</v>
      </c>
      <c r="S123" s="176" t="e">
        <f>(E123+K123)*ONSV_2022!U48/(DIST_GAS_CAMIOA!E12+DIST_DSL_CAMIOA!E12)</f>
        <v>#DIV/0!</v>
      </c>
      <c r="T123" s="176">
        <f>DIST_TOT!P123*COMB_CORR!T11*TAX!$F$24</f>
        <v>962929.33146856294</v>
      </c>
      <c r="U123" s="168" t="e">
        <f t="shared" si="27"/>
        <v>#DIV/0!</v>
      </c>
      <c r="W123" s="167" t="e">
        <f>(B123+C123+D123+I123+E123+P123+Q123+R123+S123+O123+N123+H123+T123)/(DEN!C115+DEN!F115+DEN!G115+DEN!L115)</f>
        <v>#DIV/0!</v>
      </c>
      <c r="X123" s="167">
        <f>SUM(F123:G123)/SUM(DEN!I115:J115)</f>
        <v>29114.657273199271</v>
      </c>
      <c r="Y123" s="167" t="e">
        <f>SUM(J123:K123)/SUM(DEN!D115:E115)</f>
        <v>#DIV/0!</v>
      </c>
      <c r="Z123" s="167" t="e">
        <f>SUM(L123:M123)/(DEN!H115+DEN!K115)</f>
        <v>#DIV/0!</v>
      </c>
      <c r="AB123" s="167" t="e">
        <f t="shared" si="31"/>
        <v>#DIV/0!</v>
      </c>
      <c r="AC123" s="167">
        <f t="shared" si="32"/>
        <v>4219382437.5419736</v>
      </c>
      <c r="AD123" s="167" t="e">
        <f t="shared" si="33"/>
        <v>#DIV/0!</v>
      </c>
      <c r="AE123" s="167" t="e">
        <f t="shared" si="34"/>
        <v>#DIV/0!</v>
      </c>
      <c r="AG123" s="210" t="e">
        <f t="shared" si="35"/>
        <v>#DIV/0!</v>
      </c>
      <c r="AH123" s="210" t="e">
        <f t="shared" si="28"/>
        <v>#DIV/0!</v>
      </c>
      <c r="AI123" s="210" t="e">
        <f t="shared" si="29"/>
        <v>#DIV/0!</v>
      </c>
      <c r="AJ123" s="210" t="e">
        <f t="shared" si="30"/>
        <v>#DIV/0!</v>
      </c>
    </row>
    <row r="124" spans="1:36">
      <c r="A124" s="73" t="s">
        <v>29</v>
      </c>
      <c r="B124" s="176">
        <f>TAX!$F$7*DIST_TOT!B124*COMB_CORR!E12</f>
        <v>402256104.80541956</v>
      </c>
      <c r="C124" s="176">
        <f>TAX!$F$8*DIST_TOT!C124*COMB_CORR!E12</f>
        <v>11693195.53546322</v>
      </c>
      <c r="D124" s="176">
        <f>TAX!$F$9*DIST_TOT!D124*COMB_CORR!E12</f>
        <v>1342722613.1818957</v>
      </c>
      <c r="E124" s="176">
        <f>TAX!$F$10*DIST_TOT!E124*COMB_CORR!E12</f>
        <v>232406411.3698166</v>
      </c>
      <c r="F124" s="176">
        <f>TAX!$F$11*DIST_TOT!F124*COMB_CORR!E12</f>
        <v>6217631870.0997114</v>
      </c>
      <c r="G124" s="176">
        <f>TAX!$F$12*DIST_TOT!G124*COMB_CORR!E12</f>
        <v>2605164782.0254612</v>
      </c>
      <c r="H124" s="176" t="e">
        <f>DIST_TOT!H124*COMB_CORR!J12*TAX!$F$14</f>
        <v>#DIV/0!</v>
      </c>
      <c r="I124" s="176" t="e">
        <f>DIST_TOT!I124*COMB_CORR!J12*TAX!$F$15</f>
        <v>#DIV/0!</v>
      </c>
      <c r="J124" s="176" t="e">
        <f>TAX!$F$17*DIST_TOT!J124*COMB_CORR!O12</f>
        <v>#DIV/0!</v>
      </c>
      <c r="K124" s="176" t="e">
        <f>TAX!$F$18*DIST_TOT!K124*COMB_CORR!O12</f>
        <v>#DIV/0!</v>
      </c>
      <c r="L124" s="176" t="e">
        <f>TAX!$F$19*DIST_TOT!L124*COMB_CORR!O12</f>
        <v>#DIV/0!</v>
      </c>
      <c r="M124" s="176" t="e">
        <f>TAX!$F$20*DIST_TOT!M124*COMB_CORR!O12</f>
        <v>#DIV/0!</v>
      </c>
      <c r="N124" s="176" t="e">
        <f>TAX!$F$21*DIST_TOT!N124*COMB_CORR!O12</f>
        <v>#DIV/0!</v>
      </c>
      <c r="O124" s="176" t="e">
        <f>TAX!$F$22*DIST_TOT!O124*COMB_CORR!O12</f>
        <v>#REF!</v>
      </c>
      <c r="P124" s="176" t="e">
        <f>(B124+H124)*ONSV_2022!K49/(DIST_GAS_AUT!M13+DIST_ALC_AUT!M13)</f>
        <v>#DIV/0!</v>
      </c>
      <c r="Q124" s="176" t="e">
        <f>(C124+I124)*ONSV_2022!D49/(DIST_GAS_UTI!M13+DIST_ALC_UTI!E13)</f>
        <v>#DIV/0!</v>
      </c>
      <c r="R124" s="176" t="e">
        <f>(D124+N124)*ONSV_2022!P49/(DIST_GAS_CAMIE!E13+DIST_DSL_CAMIE!E13)</f>
        <v>#DIV/0!</v>
      </c>
      <c r="S124" s="176" t="e">
        <f>(E124+K124)*ONSV_2022!U49/(DIST_GAS_CAMIOA!E13+DIST_DSL_CAMIOA!E13)</f>
        <v>#DIV/0!</v>
      </c>
      <c r="T124" s="176">
        <f>DIST_TOT!P124*COMB_CORR!T12*TAX!$F$24</f>
        <v>4828402.7906495091</v>
      </c>
      <c r="U124" s="168" t="e">
        <f t="shared" si="27"/>
        <v>#DIV/0!</v>
      </c>
      <c r="W124" s="167" t="e">
        <f>(B124+C124+D124+I124+E124+P124+Q124+R124+S124+O124+N124+H124+T124)/(DEN!C116+DEN!F116+DEN!G116+DEN!L116)</f>
        <v>#DIV/0!</v>
      </c>
      <c r="X124" s="167">
        <f>SUM(F124:G124)/SUM(DEN!I116:J116)</f>
        <v>23928.694081356647</v>
      </c>
      <c r="Y124" s="167" t="e">
        <f>SUM(J124:K124)/SUM(DEN!D116:E116)</f>
        <v>#DIV/0!</v>
      </c>
      <c r="Z124" s="167" t="e">
        <f>SUM(L124:M124)/(DEN!H116+DEN!K116)</f>
        <v>#DIV/0!</v>
      </c>
      <c r="AB124" s="167" t="e">
        <f t="shared" si="31"/>
        <v>#DIV/0!</v>
      </c>
      <c r="AC124" s="167">
        <f t="shared" si="32"/>
        <v>10397925676.676884</v>
      </c>
      <c r="AD124" s="167" t="e">
        <f t="shared" si="33"/>
        <v>#DIV/0!</v>
      </c>
      <c r="AE124" s="167" t="e">
        <f t="shared" si="34"/>
        <v>#DIV/0!</v>
      </c>
      <c r="AG124" s="210" t="e">
        <f t="shared" si="35"/>
        <v>#DIV/0!</v>
      </c>
      <c r="AH124" s="210" t="e">
        <f t="shared" si="28"/>
        <v>#DIV/0!</v>
      </c>
      <c r="AI124" s="210" t="e">
        <f t="shared" si="29"/>
        <v>#DIV/0!</v>
      </c>
      <c r="AJ124" s="210" t="e">
        <f t="shared" si="30"/>
        <v>#DIV/0!</v>
      </c>
    </row>
    <row r="125" spans="1:36">
      <c r="A125" s="75" t="s">
        <v>39</v>
      </c>
      <c r="B125" s="138">
        <f>TAX!$F$7*DIST_TOT!B125*COMB_CORR!E13</f>
        <v>10461518278.011539</v>
      </c>
      <c r="C125" s="138">
        <f>TAX!$F$8*DIST_TOT!C125*COMB_CORR!E13</f>
        <v>326455486.87098867</v>
      </c>
      <c r="D125" s="138">
        <f>TAX!$F$9*DIST_TOT!D125*COMB_CORR!E13</f>
        <v>26242535617.78722</v>
      </c>
      <c r="E125" s="138">
        <f>TAX!$F$10*DIST_TOT!E125*COMB_CORR!E13</f>
        <v>8809369131.9149246</v>
      </c>
      <c r="F125" s="138">
        <f>TAX!$F$11*DIST_TOT!F125*COMB_CORR!E13</f>
        <v>160899730769.75842</v>
      </c>
      <c r="G125" s="138">
        <f>TAX!$F$12*DIST_TOT!G125*COMB_CORR!E13</f>
        <v>24700369715.623127</v>
      </c>
      <c r="H125" s="138" t="e">
        <f>DIST_TOT!H125*COMB_CORR!J13*TAX!$F$14</f>
        <v>#DIV/0!</v>
      </c>
      <c r="I125" s="138" t="e">
        <f>DIST_TOT!I125*COMB_CORR!J13*TAX!$F$15</f>
        <v>#DIV/0!</v>
      </c>
      <c r="J125" s="138" t="e">
        <f>TAX!$F$17*DIST_TOT!J125*COMB_CORR!O13</f>
        <v>#DIV/0!</v>
      </c>
      <c r="K125" s="138" t="e">
        <f>TAX!$F$18*DIST_TOT!K125*COMB_CORR!O13</f>
        <v>#DIV/0!</v>
      </c>
      <c r="L125" s="138" t="e">
        <f>TAX!$F$19*DIST_TOT!L125*COMB_CORR!O13</f>
        <v>#DIV/0!</v>
      </c>
      <c r="M125" s="138" t="e">
        <f>TAX!$F$20*DIST_TOT!M125*COMB_CORR!O13</f>
        <v>#DIV/0!</v>
      </c>
      <c r="N125" s="138" t="e">
        <f>TAX!$F$21*DIST_TOT!N125*COMB_CORR!O13</f>
        <v>#DIV/0!</v>
      </c>
      <c r="O125" s="138" t="e">
        <f>TAX!$F$22*DIST_TOT!O125*COMB_CORR!O13</f>
        <v>#REF!</v>
      </c>
      <c r="P125" s="138" t="e">
        <f>(B125+H125)*ONSV_2022!K50/(DIST_GAS_AUT!M14+DIST_ALC_AUT!M14)</f>
        <v>#DIV/0!</v>
      </c>
      <c r="Q125" s="138" t="e">
        <f>(C125+I125)*ONSV_2022!D50/(DIST_GAS_UTI!M14+DIST_ALC_UTI!E14)</f>
        <v>#DIV/0!</v>
      </c>
      <c r="R125" s="138" t="e">
        <f>(D125+N125)*ONSV_2022!P50/(DIST_GAS_CAMIE!E14+DIST_DSL_CAMIE!E14)</f>
        <v>#DIV/0!</v>
      </c>
      <c r="S125" s="138" t="e">
        <f>(E125+K125)*ONSV_2022!U50/(DIST_GAS_CAMIOA!E14+DIST_DSL_CAMIOA!E14)</f>
        <v>#DIV/0!</v>
      </c>
      <c r="T125" s="138">
        <f>DIST_TOT!P125*COMB_CORR!T13*TAX!$F$24</f>
        <v>4780270080.2093868</v>
      </c>
      <c r="U125" s="168" t="e">
        <f t="shared" si="27"/>
        <v>#DIV/0!</v>
      </c>
      <c r="W125" s="167" t="e">
        <f>(B125+C125+D125+I125+E125+P125+Q125+R125+S125+O125+N125+H125+T125)/(DEN!C117+DEN!F117+DEN!G117+DEN!L117)</f>
        <v>#DIV/0!</v>
      </c>
      <c r="X125" s="167">
        <f>SUM(F125:G125)/SUM(DEN!I117:J117)</f>
        <v>21431.377423139405</v>
      </c>
      <c r="Y125" s="167" t="e">
        <f>SUM(J125:K125)/SUM(DEN!D117:E117)</f>
        <v>#DIV/0!</v>
      </c>
      <c r="Z125" s="167" t="e">
        <f>SUM(L125:M125)/(DEN!H117+DEN!K117)</f>
        <v>#DIV/0!</v>
      </c>
      <c r="AB125" s="167" t="e">
        <f t="shared" si="31"/>
        <v>#DIV/0!</v>
      </c>
      <c r="AC125" s="167">
        <f t="shared" si="32"/>
        <v>220652005235.08371</v>
      </c>
      <c r="AD125" s="167" t="e">
        <f t="shared" si="33"/>
        <v>#DIV/0!</v>
      </c>
      <c r="AE125" s="167" t="e">
        <f t="shared" si="34"/>
        <v>#DIV/0!</v>
      </c>
      <c r="AG125" s="210" t="e">
        <f t="shared" si="35"/>
        <v>#DIV/0!</v>
      </c>
      <c r="AH125" s="210" t="e">
        <f t="shared" si="28"/>
        <v>#DIV/0!</v>
      </c>
      <c r="AI125" s="210" t="e">
        <f t="shared" si="29"/>
        <v>#DIV/0!</v>
      </c>
      <c r="AJ125" s="210" t="e">
        <f t="shared" si="30"/>
        <v>#DIV/0!</v>
      </c>
    </row>
    <row r="126" spans="1:36">
      <c r="A126" s="73" t="s">
        <v>35</v>
      </c>
      <c r="B126" s="176">
        <f>TAX!$F$7*DIST_TOT!B126*COMB_CORR!E14</f>
        <v>605297636.467242</v>
      </c>
      <c r="C126" s="176">
        <f>TAX!$F$8*DIST_TOT!C126*COMB_CORR!E14</f>
        <v>17443033.92413798</v>
      </c>
      <c r="D126" s="176">
        <f>TAX!$F$9*DIST_TOT!D126*COMB_CORR!E14</f>
        <v>1385410167.9944463</v>
      </c>
      <c r="E126" s="176">
        <f>TAX!$F$10*DIST_TOT!E126*COMB_CORR!E14</f>
        <v>557175828.43254912</v>
      </c>
      <c r="F126" s="176">
        <f>TAX!$F$11*DIST_TOT!F126*COMB_CORR!E14</f>
        <v>8501318334.0352497</v>
      </c>
      <c r="G126" s="176">
        <f>TAX!$F$12*DIST_TOT!G126*COMB_CORR!E14</f>
        <v>1208334013.8973014</v>
      </c>
      <c r="H126" s="176" t="e">
        <f>DIST_TOT!H126*COMB_CORR!J14*TAX!$F$14</f>
        <v>#DIV/0!</v>
      </c>
      <c r="I126" s="176" t="e">
        <f>DIST_TOT!I126*COMB_CORR!J14*TAX!$F$15</f>
        <v>#DIV/0!</v>
      </c>
      <c r="J126" s="176" t="e">
        <f>TAX!$F$17*DIST_TOT!J126*COMB_CORR!O14</f>
        <v>#DIV/0!</v>
      </c>
      <c r="K126" s="176" t="e">
        <f>TAX!$F$18*DIST_TOT!K126*COMB_CORR!O14</f>
        <v>#DIV/0!</v>
      </c>
      <c r="L126" s="176" t="e">
        <f>TAX!$F$19*DIST_TOT!L126*COMB_CORR!O14</f>
        <v>#DIV/0!</v>
      </c>
      <c r="M126" s="176" t="e">
        <f>TAX!$F$20*DIST_TOT!M126*COMB_CORR!O14</f>
        <v>#DIV/0!</v>
      </c>
      <c r="N126" s="176" t="e">
        <f>TAX!$F$21*DIST_TOT!N126*COMB_CORR!O14</f>
        <v>#DIV/0!</v>
      </c>
      <c r="O126" s="176" t="e">
        <f>TAX!$F$22*DIST_TOT!O126*COMB_CORR!O14</f>
        <v>#REF!</v>
      </c>
      <c r="P126" s="176" t="e">
        <f>(B126+H126)*ONSV_2022!K51/(DIST_GAS_AUT!M15+DIST_ALC_AUT!M15)</f>
        <v>#DIV/0!</v>
      </c>
      <c r="Q126" s="176" t="e">
        <f>(C126+I126)*ONSV_2022!D51/(DIST_GAS_UTI!M15+DIST_ALC_UTI!E15)</f>
        <v>#DIV/0!</v>
      </c>
      <c r="R126" s="176" t="e">
        <f>(D126+N126)*ONSV_2022!P51/(DIST_GAS_CAMIE!E15+DIST_DSL_CAMIE!E15)</f>
        <v>#DIV/0!</v>
      </c>
      <c r="S126" s="176" t="e">
        <f>(E126+K126)*ONSV_2022!U51/(DIST_GAS_CAMIOA!E15+DIST_DSL_CAMIOA!E15)</f>
        <v>#DIV/0!</v>
      </c>
      <c r="T126" s="176">
        <f>DIST_TOT!P126*COMB_CORR!T14*TAX!$F$24</f>
        <v>340821958.8066445</v>
      </c>
      <c r="U126" s="168" t="e">
        <f t="shared" si="27"/>
        <v>#DIV/0!</v>
      </c>
      <c r="W126" s="167" t="e">
        <f>(B126+C126+D126+I126+E126+P126+Q126+R126+S126+O126+N126+H126+T126)/(DEN!C118+DEN!F118+DEN!G118+DEN!L118)</f>
        <v>#DIV/0!</v>
      </c>
      <c r="X126" s="167">
        <f>SUM(F126:G126)/SUM(DEN!I118:J118)</f>
        <v>23957.76853630941</v>
      </c>
      <c r="Y126" s="167" t="e">
        <f>SUM(J126:K126)/SUM(DEN!D118:E118)</f>
        <v>#DIV/0!</v>
      </c>
      <c r="Z126" s="167" t="e">
        <f>SUM(L126:M126)/(DEN!H118+DEN!K118)</f>
        <v>#DIV/0!</v>
      </c>
      <c r="AB126" s="167" t="e">
        <f t="shared" si="31"/>
        <v>#DIV/0!</v>
      </c>
      <c r="AC126" s="167">
        <f t="shared" si="32"/>
        <v>11652238344.359547</v>
      </c>
      <c r="AD126" s="167" t="e">
        <f t="shared" si="33"/>
        <v>#DIV/0!</v>
      </c>
      <c r="AE126" s="167" t="e">
        <f t="shared" si="34"/>
        <v>#DIV/0!</v>
      </c>
      <c r="AG126" s="210" t="e">
        <f t="shared" si="35"/>
        <v>#DIV/0!</v>
      </c>
      <c r="AH126" s="210" t="e">
        <f t="shared" si="28"/>
        <v>#DIV/0!</v>
      </c>
      <c r="AI126" s="210" t="e">
        <f t="shared" si="29"/>
        <v>#DIV/0!</v>
      </c>
      <c r="AJ126" s="210" t="e">
        <f t="shared" si="30"/>
        <v>#DIV/0!</v>
      </c>
    </row>
    <row r="127" spans="1:36">
      <c r="A127" s="73" t="s">
        <v>31</v>
      </c>
      <c r="B127" s="176">
        <f>TAX!$F$7*DIST_TOT!B127*COMB_CORR!E15</f>
        <v>2753216838.6601148</v>
      </c>
      <c r="C127" s="176">
        <f>TAX!$F$8*DIST_TOT!C127*COMB_CORR!E15</f>
        <v>67576394.375263169</v>
      </c>
      <c r="D127" s="176">
        <f>TAX!$F$9*DIST_TOT!D127*COMB_CORR!E15</f>
        <v>8575297867.9291859</v>
      </c>
      <c r="E127" s="176">
        <f>TAX!$F$10*DIST_TOT!E127*COMB_CORR!E15</f>
        <v>2756603152.4803391</v>
      </c>
      <c r="F127" s="176">
        <f>TAX!$F$11*DIST_TOT!F127*COMB_CORR!E15</f>
        <v>30793687807.478054</v>
      </c>
      <c r="G127" s="176">
        <f>TAX!$F$12*DIST_TOT!G127*COMB_CORR!E15</f>
        <v>5069507204.1912975</v>
      </c>
      <c r="H127" s="176" t="e">
        <f>DIST_TOT!H127*COMB_CORR!J15*TAX!$F$14</f>
        <v>#DIV/0!</v>
      </c>
      <c r="I127" s="176" t="e">
        <f>DIST_TOT!I127*COMB_CORR!J15*TAX!$F$15</f>
        <v>#DIV/0!</v>
      </c>
      <c r="J127" s="176" t="e">
        <f>TAX!$F$17*DIST_TOT!J127*COMB_CORR!O15</f>
        <v>#DIV/0!</v>
      </c>
      <c r="K127" s="176" t="e">
        <f>TAX!$F$18*DIST_TOT!K127*COMB_CORR!O15</f>
        <v>#DIV/0!</v>
      </c>
      <c r="L127" s="176" t="e">
        <f>TAX!$F$19*DIST_TOT!L127*COMB_CORR!O15</f>
        <v>#DIV/0!</v>
      </c>
      <c r="M127" s="176" t="e">
        <f>TAX!$F$20*DIST_TOT!M127*COMB_CORR!O15</f>
        <v>#DIV/0!</v>
      </c>
      <c r="N127" s="176" t="e">
        <f>TAX!$F$21*DIST_TOT!N127*COMB_CORR!O15</f>
        <v>#DIV/0!</v>
      </c>
      <c r="O127" s="176" t="e">
        <f>TAX!$F$22*DIST_TOT!O127*COMB_CORR!O15</f>
        <v>#REF!</v>
      </c>
      <c r="P127" s="176" t="e">
        <f>(B127+H127)*ONSV_2022!K52/(DIST_GAS_AUT!M16+DIST_ALC_AUT!M16)</f>
        <v>#DIV/0!</v>
      </c>
      <c r="Q127" s="176" t="e">
        <f>(C127+I127)*ONSV_2022!D52/(DIST_GAS_UTI!M16+DIST_ALC_UTI!E16)</f>
        <v>#DIV/0!</v>
      </c>
      <c r="R127" s="176" t="e">
        <f>(D127+N127)*ONSV_2022!P52/(DIST_GAS_CAMIE!E16+DIST_DSL_CAMIE!E16)</f>
        <v>#DIV/0!</v>
      </c>
      <c r="S127" s="176" t="e">
        <f>(E127+K127)*ONSV_2022!U52/(DIST_GAS_CAMIOA!E16+DIST_DSL_CAMIOA!E16)</f>
        <v>#DIV/0!</v>
      </c>
      <c r="T127" s="176">
        <f>DIST_TOT!P127*COMB_CORR!T15*TAX!$F$24</f>
        <v>1010236673.9102829</v>
      </c>
      <c r="U127" s="168" t="e">
        <f t="shared" si="27"/>
        <v>#DIV/0!</v>
      </c>
      <c r="W127" s="167" t="e">
        <f>(B127+C127+D127+I127+E127+P127+Q127+R127+S127+O127+N127+H127+T127)/(DEN!C119+DEN!F119+DEN!G119+DEN!L119)</f>
        <v>#DIV/0!</v>
      </c>
      <c r="X127" s="167">
        <f>SUM(F127:G127)/SUM(DEN!I119:J119)</f>
        <v>20786.124852663703</v>
      </c>
      <c r="Y127" s="167" t="e">
        <f>SUM(J127:K127)/SUM(DEN!D119:E119)</f>
        <v>#DIV/0!</v>
      </c>
      <c r="Z127" s="167" t="e">
        <f>SUM(L127:M127)/(DEN!H119+DEN!K119)</f>
        <v>#DIV/0!</v>
      </c>
      <c r="AB127" s="167" t="e">
        <f t="shared" si="31"/>
        <v>#DIV/0!</v>
      </c>
      <c r="AC127" s="167">
        <f t="shared" si="32"/>
        <v>47195096032.07888</v>
      </c>
      <c r="AD127" s="167" t="e">
        <f t="shared" si="33"/>
        <v>#DIV/0!</v>
      </c>
      <c r="AE127" s="167" t="e">
        <f t="shared" si="34"/>
        <v>#DIV/0!</v>
      </c>
      <c r="AG127" s="210" t="e">
        <f t="shared" si="35"/>
        <v>#DIV/0!</v>
      </c>
      <c r="AH127" s="210" t="e">
        <f t="shared" si="28"/>
        <v>#DIV/0!</v>
      </c>
      <c r="AI127" s="210" t="e">
        <f t="shared" si="29"/>
        <v>#DIV/0!</v>
      </c>
      <c r="AJ127" s="210" t="e">
        <f t="shared" si="30"/>
        <v>#DIV/0!</v>
      </c>
    </row>
    <row r="128" spans="1:36">
      <c r="A128" s="73" t="s">
        <v>27</v>
      </c>
      <c r="B128" s="176">
        <f>TAX!$F$7*DIST_TOT!B128*COMB_CORR!E16</f>
        <v>1695140944.8002675</v>
      </c>
      <c r="C128" s="176">
        <f>TAX!$F$8*DIST_TOT!C128*COMB_CORR!E16</f>
        <v>71374195.793963462</v>
      </c>
      <c r="D128" s="176">
        <f>TAX!$F$9*DIST_TOT!D128*COMB_CORR!E16</f>
        <v>3301091985.7396135</v>
      </c>
      <c r="E128" s="176">
        <f>TAX!$F$10*DIST_TOT!E128*COMB_CORR!E16</f>
        <v>1023192025.4241749</v>
      </c>
      <c r="F128" s="176">
        <f>TAX!$F$11*DIST_TOT!F128*COMB_CORR!E16</f>
        <v>32030981294.711197</v>
      </c>
      <c r="G128" s="176">
        <f>TAX!$F$12*DIST_TOT!G128*COMB_CORR!E16</f>
        <v>4186452352.3581796</v>
      </c>
      <c r="H128" s="176" t="e">
        <f>DIST_TOT!H128*COMB_CORR!J16*TAX!$F$14</f>
        <v>#DIV/0!</v>
      </c>
      <c r="I128" s="176" t="e">
        <f>DIST_TOT!I128*COMB_CORR!J16*TAX!$F$15</f>
        <v>#DIV/0!</v>
      </c>
      <c r="J128" s="176" t="e">
        <f>TAX!$F$17*DIST_TOT!J128*COMB_CORR!O16</f>
        <v>#DIV/0!</v>
      </c>
      <c r="K128" s="176" t="e">
        <f>TAX!$F$18*DIST_TOT!K128*COMB_CORR!O16</f>
        <v>#DIV/0!</v>
      </c>
      <c r="L128" s="176" t="e">
        <f>TAX!$F$19*DIST_TOT!L128*COMB_CORR!O16</f>
        <v>#DIV/0!</v>
      </c>
      <c r="M128" s="176" t="e">
        <f>TAX!$F$20*DIST_TOT!M128*COMB_CORR!O16</f>
        <v>#DIV/0!</v>
      </c>
      <c r="N128" s="176" t="e">
        <f>TAX!$F$21*DIST_TOT!N128*COMB_CORR!O16</f>
        <v>#DIV/0!</v>
      </c>
      <c r="O128" s="176" t="e">
        <f>TAX!$F$22*DIST_TOT!O128*COMB_CORR!O16</f>
        <v>#REF!</v>
      </c>
      <c r="P128" s="176" t="e">
        <f>(B128+H128)*ONSV_2022!K53/(DIST_GAS_AUT!M17+DIST_ALC_AUT!M17)</f>
        <v>#DIV/0!</v>
      </c>
      <c r="Q128" s="176" t="e">
        <f>(C128+I128)*ONSV_2022!D53/(DIST_GAS_UTI!M17+DIST_ALC_UTI!E17)</f>
        <v>#DIV/0!</v>
      </c>
      <c r="R128" s="176" t="e">
        <f>(D128+N128)*ONSV_2022!P53/(DIST_GAS_CAMIE!E17+DIST_DSL_CAMIE!E17)</f>
        <v>#DIV/0!</v>
      </c>
      <c r="S128" s="176" t="e">
        <f>(E128+K128)*ONSV_2022!U53/(DIST_GAS_CAMIOA!E17+DIST_DSL_CAMIOA!E17)</f>
        <v>#DIV/0!</v>
      </c>
      <c r="T128" s="176">
        <f>DIST_TOT!P128*COMB_CORR!T16*TAX!$F$24</f>
        <v>760796708.66000485</v>
      </c>
      <c r="U128" s="168" t="e">
        <f t="shared" si="27"/>
        <v>#DIV/0!</v>
      </c>
      <c r="W128" s="167" t="e">
        <f>(B128+C128+D128+I128+E128+P128+Q128+R128+S128+O128+N128+H128+T128)/(DEN!C120+DEN!F120+DEN!G120+DEN!L120)</f>
        <v>#DIV/0!</v>
      </c>
      <c r="X128" s="167">
        <f>SUM(F128:G128)/SUM(DEN!I120:J120)</f>
        <v>20758.307147891566</v>
      </c>
      <c r="Y128" s="167" t="e">
        <f>SUM(J128:K128)/SUM(DEN!D120:E120)</f>
        <v>#DIV/0!</v>
      </c>
      <c r="Z128" s="167" t="e">
        <f>SUM(L128:M128)/(DEN!H120+DEN!K120)</f>
        <v>#DIV/0!</v>
      </c>
      <c r="AB128" s="167" t="e">
        <f t="shared" si="31"/>
        <v>#DIV/0!</v>
      </c>
      <c r="AC128" s="167">
        <f t="shared" si="32"/>
        <v>40541717658.233162</v>
      </c>
      <c r="AD128" s="167" t="e">
        <f t="shared" si="33"/>
        <v>#DIV/0!</v>
      </c>
      <c r="AE128" s="167" t="e">
        <f t="shared" si="34"/>
        <v>#DIV/0!</v>
      </c>
      <c r="AG128" s="210" t="e">
        <f t="shared" si="35"/>
        <v>#DIV/0!</v>
      </c>
      <c r="AH128" s="210" t="e">
        <f t="shared" si="28"/>
        <v>#DIV/0!</v>
      </c>
      <c r="AI128" s="210" t="e">
        <f t="shared" si="29"/>
        <v>#DIV/0!</v>
      </c>
      <c r="AJ128" s="210" t="e">
        <f t="shared" si="30"/>
        <v>#DIV/0!</v>
      </c>
    </row>
    <row r="129" spans="1:36">
      <c r="A129" s="73" t="s">
        <v>33</v>
      </c>
      <c r="B129" s="176">
        <f>TAX!$F$7*DIST_TOT!B129*COMB_CORR!E17</f>
        <v>789932453.33305669</v>
      </c>
      <c r="C129" s="176">
        <f>TAX!$F$8*DIST_TOT!C129*COMB_CORR!E17</f>
        <v>25430536.980878007</v>
      </c>
      <c r="D129" s="176">
        <f>TAX!$F$9*DIST_TOT!D129*COMB_CORR!E17</f>
        <v>2510448044.9649477</v>
      </c>
      <c r="E129" s="176">
        <f>TAX!$F$10*DIST_TOT!E129*COMB_CORR!E17</f>
        <v>488972613.98165709</v>
      </c>
      <c r="F129" s="176">
        <f>TAX!$F$11*DIST_TOT!F129*COMB_CORR!E17</f>
        <v>22269290221.591122</v>
      </c>
      <c r="G129" s="176">
        <f>TAX!$F$12*DIST_TOT!G129*COMB_CORR!E17</f>
        <v>4433278794.7321358</v>
      </c>
      <c r="H129" s="176" t="e">
        <f>DIST_TOT!H129*COMB_CORR!J17*TAX!$F$14</f>
        <v>#DIV/0!</v>
      </c>
      <c r="I129" s="176" t="e">
        <f>DIST_TOT!I129*COMB_CORR!J17*TAX!$F$15</f>
        <v>#DIV/0!</v>
      </c>
      <c r="J129" s="176" t="e">
        <f>TAX!$F$17*DIST_TOT!J129*COMB_CORR!O17</f>
        <v>#DIV/0!</v>
      </c>
      <c r="K129" s="176" t="e">
        <f>TAX!$F$18*DIST_TOT!K129*COMB_CORR!O17</f>
        <v>#DIV/0!</v>
      </c>
      <c r="L129" s="176" t="e">
        <f>TAX!$F$19*DIST_TOT!L129*COMB_CORR!O17</f>
        <v>#DIV/0!</v>
      </c>
      <c r="M129" s="176" t="e">
        <f>TAX!$F$20*DIST_TOT!M129*COMB_CORR!O17</f>
        <v>#DIV/0!</v>
      </c>
      <c r="N129" s="176" t="e">
        <f>TAX!$F$21*DIST_TOT!N129*COMB_CORR!O17</f>
        <v>#DIV/0!</v>
      </c>
      <c r="O129" s="176" t="e">
        <f>TAX!$F$22*DIST_TOT!O129*COMB_CORR!O17</f>
        <v>#REF!</v>
      </c>
      <c r="P129" s="176" t="e">
        <f>(B129+H129)*ONSV_2022!K54/(DIST_GAS_AUT!M18+DIST_ALC_AUT!M18)</f>
        <v>#DIV/0!</v>
      </c>
      <c r="Q129" s="176" t="e">
        <f>(C129+I129)*ONSV_2022!D54/(DIST_GAS_UTI!M18+DIST_ALC_UTI!E18)</f>
        <v>#DIV/0!</v>
      </c>
      <c r="R129" s="176" t="e">
        <f>(D129+N129)*ONSV_2022!P54/(DIST_GAS_CAMIE!E18+DIST_DSL_CAMIE!E18)</f>
        <v>#DIV/0!</v>
      </c>
      <c r="S129" s="176" t="e">
        <f>(E129+K129)*ONSV_2022!U54/(DIST_GAS_CAMIOA!E18+DIST_DSL_CAMIOA!E18)</f>
        <v>#DIV/0!</v>
      </c>
      <c r="T129" s="176">
        <f>DIST_TOT!P129*COMB_CORR!T17*TAX!$F$24</f>
        <v>4897183.4571829764</v>
      </c>
      <c r="U129" s="168" t="e">
        <f t="shared" si="27"/>
        <v>#DIV/0!</v>
      </c>
      <c r="W129" s="167" t="e">
        <f>(B129+C129+D129+I129+E129+P129+Q129+R129+S129+O129+N129+H129+T129)/(DEN!C121+DEN!F121+DEN!G121+DEN!L121)</f>
        <v>#DIV/0!</v>
      </c>
      <c r="X129" s="167">
        <f>SUM(F129:G129)/SUM(DEN!I121:J121)</f>
        <v>22820.192488454912</v>
      </c>
      <c r="Y129" s="167" t="e">
        <f>SUM(J129:K129)/SUM(DEN!D121:E121)</f>
        <v>#DIV/0!</v>
      </c>
      <c r="Z129" s="167" t="e">
        <f>SUM(L129:M129)/(DEN!H121+DEN!K121)</f>
        <v>#DIV/0!</v>
      </c>
      <c r="AB129" s="167" t="e">
        <f t="shared" si="31"/>
        <v>#DIV/0!</v>
      </c>
      <c r="AC129" s="167">
        <f t="shared" si="32"/>
        <v>29701989675.269863</v>
      </c>
      <c r="AD129" s="167" t="e">
        <f t="shared" si="33"/>
        <v>#DIV/0!</v>
      </c>
      <c r="AE129" s="167" t="e">
        <f t="shared" si="34"/>
        <v>#DIV/0!</v>
      </c>
      <c r="AG129" s="210" t="e">
        <f t="shared" si="35"/>
        <v>#DIV/0!</v>
      </c>
      <c r="AH129" s="210" t="e">
        <f t="shared" si="28"/>
        <v>#DIV/0!</v>
      </c>
      <c r="AI129" s="210" t="e">
        <f t="shared" si="29"/>
        <v>#DIV/0!</v>
      </c>
      <c r="AJ129" s="210" t="e">
        <f t="shared" si="30"/>
        <v>#DIV/0!</v>
      </c>
    </row>
    <row r="130" spans="1:36">
      <c r="A130" s="73" t="s">
        <v>34</v>
      </c>
      <c r="B130" s="176">
        <f>TAX!$F$7*DIST_TOT!B130*COMB_CORR!E18</f>
        <v>930851328.40025818</v>
      </c>
      <c r="C130" s="176">
        <f>TAX!$F$8*DIST_TOT!C130*COMB_CORR!E18</f>
        <v>32411619.638511769</v>
      </c>
      <c r="D130" s="176">
        <f>TAX!$F$9*DIST_TOT!D130*COMB_CORR!E18</f>
        <v>1946181664.0883956</v>
      </c>
      <c r="E130" s="176">
        <f>TAX!$F$10*DIST_TOT!E130*COMB_CORR!E18</f>
        <v>646782062.06912398</v>
      </c>
      <c r="F130" s="176">
        <f>TAX!$F$11*DIST_TOT!F130*COMB_CORR!E18</f>
        <v>13648422102.087578</v>
      </c>
      <c r="G130" s="176">
        <f>TAX!$F$12*DIST_TOT!G130*COMB_CORR!E18</f>
        <v>1968403435.2943413</v>
      </c>
      <c r="H130" s="176" t="e">
        <f>DIST_TOT!H130*COMB_CORR!J18*TAX!$F$14</f>
        <v>#DIV/0!</v>
      </c>
      <c r="I130" s="176" t="e">
        <f>DIST_TOT!I130*COMB_CORR!J18*TAX!$F$15</f>
        <v>#DIV/0!</v>
      </c>
      <c r="J130" s="176" t="e">
        <f>TAX!$F$17*DIST_TOT!J130*COMB_CORR!O18</f>
        <v>#DIV/0!</v>
      </c>
      <c r="K130" s="176" t="e">
        <f>TAX!$F$18*DIST_TOT!K130*COMB_CORR!O18</f>
        <v>#DIV/0!</v>
      </c>
      <c r="L130" s="176" t="e">
        <f>TAX!$F$19*DIST_TOT!L130*COMB_CORR!O18</f>
        <v>#DIV/0!</v>
      </c>
      <c r="M130" s="176" t="e">
        <f>TAX!$F$20*DIST_TOT!M130*COMB_CORR!O18</f>
        <v>#DIV/0!</v>
      </c>
      <c r="N130" s="176" t="e">
        <f>TAX!$F$21*DIST_TOT!N130*COMB_CORR!O18</f>
        <v>#DIV/0!</v>
      </c>
      <c r="O130" s="176" t="e">
        <f>TAX!$F$22*DIST_TOT!O130*COMB_CORR!O18</f>
        <v>#REF!</v>
      </c>
      <c r="P130" s="176" t="e">
        <f>(B130+H130)*ONSV_2022!K55/(DIST_GAS_AUT!M19+DIST_ALC_AUT!M19)</f>
        <v>#DIV/0!</v>
      </c>
      <c r="Q130" s="176" t="e">
        <f>(C130+I130)*ONSV_2022!D55/(DIST_GAS_UTI!M19+DIST_ALC_UTI!E19)</f>
        <v>#DIV/0!</v>
      </c>
      <c r="R130" s="176" t="e">
        <f>(D130+N130)*ONSV_2022!P55/(DIST_GAS_CAMIE!E19+DIST_DSL_CAMIE!E19)</f>
        <v>#DIV/0!</v>
      </c>
      <c r="S130" s="176" t="e">
        <f>(E130+K130)*ONSV_2022!U55/(DIST_GAS_CAMIOA!E19+DIST_DSL_CAMIOA!E19)</f>
        <v>#DIV/0!</v>
      </c>
      <c r="T130" s="176">
        <f>DIST_TOT!P130*COMB_CORR!T18*TAX!$F$24</f>
        <v>318825901.64924121</v>
      </c>
      <c r="U130" s="168" t="e">
        <f t="shared" si="27"/>
        <v>#DIV/0!</v>
      </c>
      <c r="W130" s="167" t="e">
        <f>(B130+C130+D130+I130+E130+P130+Q130+R130+S130+O130+N130+H130+T130)/(DEN!C122+DEN!F122+DEN!G122+DEN!L122)</f>
        <v>#DIV/0!</v>
      </c>
      <c r="X130" s="167">
        <f>SUM(F130:G130)/SUM(DEN!I122:J122)</f>
        <v>24215.774368210288</v>
      </c>
      <c r="Y130" s="167" t="e">
        <f>SUM(J130:K130)/SUM(DEN!D122:E122)</f>
        <v>#DIV/0!</v>
      </c>
      <c r="Z130" s="167" t="e">
        <f>SUM(L130:M130)/(DEN!H122+DEN!K122)</f>
        <v>#DIV/0!</v>
      </c>
      <c r="AB130" s="167" t="e">
        <f t="shared" si="31"/>
        <v>#DIV/0!</v>
      </c>
      <c r="AC130" s="167">
        <f t="shared" si="32"/>
        <v>18209789263.53944</v>
      </c>
      <c r="AD130" s="167" t="e">
        <f t="shared" si="33"/>
        <v>#DIV/0!</v>
      </c>
      <c r="AE130" s="167" t="e">
        <f t="shared" si="34"/>
        <v>#DIV/0!</v>
      </c>
      <c r="AG130" s="210" t="e">
        <f t="shared" si="35"/>
        <v>#DIV/0!</v>
      </c>
      <c r="AH130" s="210" t="e">
        <f t="shared" si="28"/>
        <v>#DIV/0!</v>
      </c>
      <c r="AI130" s="210" t="e">
        <f t="shared" si="29"/>
        <v>#DIV/0!</v>
      </c>
      <c r="AJ130" s="210" t="e">
        <f t="shared" si="30"/>
        <v>#DIV/0!</v>
      </c>
    </row>
    <row r="131" spans="1:36">
      <c r="A131" s="73" t="s">
        <v>30</v>
      </c>
      <c r="B131" s="176">
        <f>TAX!$F$7*DIST_TOT!B131*COMB_CORR!E19</f>
        <v>1784783789.6396551</v>
      </c>
      <c r="C131" s="176">
        <f>TAX!$F$8*DIST_TOT!C131*COMB_CORR!E19</f>
        <v>47496603.324265219</v>
      </c>
      <c r="D131" s="176">
        <f>TAX!$F$9*DIST_TOT!D131*COMB_CORR!E19</f>
        <v>4042255657.7404284</v>
      </c>
      <c r="E131" s="176">
        <f>TAX!$F$10*DIST_TOT!E131*COMB_CORR!E19</f>
        <v>1958127682.0603173</v>
      </c>
      <c r="F131" s="176">
        <f>TAX!$F$11*DIST_TOT!F131*COMB_CORR!E19</f>
        <v>23948938936.509357</v>
      </c>
      <c r="G131" s="176">
        <f>TAX!$F$12*DIST_TOT!G131*COMB_CORR!E19</f>
        <v>2779226910.8212466</v>
      </c>
      <c r="H131" s="176" t="e">
        <f>DIST_TOT!H131*COMB_CORR!J19*TAX!$F$14</f>
        <v>#DIV/0!</v>
      </c>
      <c r="I131" s="176" t="e">
        <f>DIST_TOT!I131*COMB_CORR!J19*TAX!$F$15</f>
        <v>#DIV/0!</v>
      </c>
      <c r="J131" s="176" t="e">
        <f>TAX!$F$17*DIST_TOT!J131*COMB_CORR!O19</f>
        <v>#DIV/0!</v>
      </c>
      <c r="K131" s="176" t="e">
        <f>TAX!$F$18*DIST_TOT!K131*COMB_CORR!O19</f>
        <v>#DIV/0!</v>
      </c>
      <c r="L131" s="176" t="e">
        <f>TAX!$F$19*DIST_TOT!L131*COMB_CORR!O19</f>
        <v>#DIV/0!</v>
      </c>
      <c r="M131" s="176" t="e">
        <f>TAX!$F$20*DIST_TOT!M131*COMB_CORR!O19</f>
        <v>#DIV/0!</v>
      </c>
      <c r="N131" s="176" t="e">
        <f>TAX!$F$21*DIST_TOT!N131*COMB_CORR!O19</f>
        <v>#DIV/0!</v>
      </c>
      <c r="O131" s="176" t="e">
        <f>TAX!$F$22*DIST_TOT!O131*COMB_CORR!O19</f>
        <v>#REF!</v>
      </c>
      <c r="P131" s="176" t="e">
        <f>(B131+H131)*ONSV_2022!K56/(DIST_GAS_AUT!M20+DIST_ALC_AUT!M20)</f>
        <v>#DIV/0!</v>
      </c>
      <c r="Q131" s="176" t="e">
        <f>(C131+I131)*ONSV_2022!D56/(DIST_GAS_UTI!M20+DIST_ALC_UTI!E20)</f>
        <v>#DIV/0!</v>
      </c>
      <c r="R131" s="176" t="e">
        <f>(D131+N131)*ONSV_2022!P56/(DIST_GAS_CAMIE!E20+DIST_DSL_CAMIE!E20)</f>
        <v>#DIV/0!</v>
      </c>
      <c r="S131" s="176" t="e">
        <f>(E131+K131)*ONSV_2022!U56/(DIST_GAS_CAMIOA!E20+DIST_DSL_CAMIOA!E20)</f>
        <v>#DIV/0!</v>
      </c>
      <c r="T131" s="176">
        <f>DIST_TOT!P131*COMB_CORR!T19*TAX!$F$24</f>
        <v>1284506459.7791431</v>
      </c>
      <c r="U131" s="168" t="e">
        <f t="shared" si="27"/>
        <v>#DIV/0!</v>
      </c>
      <c r="W131" s="167" t="e">
        <f>(B131+C131+D131+I131+E131+P131+Q131+R131+S131+O131+N131+H131+T131)/(DEN!C123+DEN!F123+DEN!G123+DEN!L123)</f>
        <v>#DIV/0!</v>
      </c>
      <c r="X131" s="167">
        <f>SUM(F131:G131)/SUM(DEN!I123:J123)</f>
        <v>20262.072488562935</v>
      </c>
      <c r="Y131" s="167" t="e">
        <f>SUM(J131:K131)/SUM(DEN!D123:E123)</f>
        <v>#DIV/0!</v>
      </c>
      <c r="Z131" s="167" t="e">
        <f>SUM(L131:M131)/(DEN!H123+DEN!K123)</f>
        <v>#DIV/0!</v>
      </c>
      <c r="AB131" s="167" t="e">
        <f t="shared" si="31"/>
        <v>#DIV/0!</v>
      </c>
      <c r="AC131" s="167">
        <f t="shared" si="32"/>
        <v>32728549187.131351</v>
      </c>
      <c r="AD131" s="167" t="e">
        <f t="shared" si="33"/>
        <v>#DIV/0!</v>
      </c>
      <c r="AE131" s="167" t="e">
        <f t="shared" si="34"/>
        <v>#DIV/0!</v>
      </c>
      <c r="AG131" s="210" t="e">
        <f t="shared" si="35"/>
        <v>#DIV/0!</v>
      </c>
      <c r="AH131" s="210" t="e">
        <f t="shared" si="28"/>
        <v>#DIV/0!</v>
      </c>
      <c r="AI131" s="210" t="e">
        <f t="shared" si="29"/>
        <v>#DIV/0!</v>
      </c>
      <c r="AJ131" s="210" t="e">
        <f t="shared" si="30"/>
        <v>#DIV/0!</v>
      </c>
    </row>
    <row r="132" spans="1:36">
      <c r="A132" s="73" t="s">
        <v>36</v>
      </c>
      <c r="B132" s="176">
        <f>TAX!$F$7*DIST_TOT!B132*COMB_CORR!E20</f>
        <v>528503922.89825201</v>
      </c>
      <c r="C132" s="176">
        <f>TAX!$F$8*DIST_TOT!C132*COMB_CORR!E20</f>
        <v>15612278.382264199</v>
      </c>
      <c r="D132" s="176">
        <f>TAX!$F$9*DIST_TOT!D132*COMB_CORR!E20</f>
        <v>1449359328.4776456</v>
      </c>
      <c r="E132" s="176">
        <f>TAX!$F$10*DIST_TOT!E132*COMB_CORR!E20</f>
        <v>271544163.97483462</v>
      </c>
      <c r="F132" s="176">
        <f>TAX!$F$11*DIST_TOT!F132*COMB_CORR!E20</f>
        <v>11987027966.955942</v>
      </c>
      <c r="G132" s="176">
        <f>TAX!$F$12*DIST_TOT!G132*COMB_CORR!E20</f>
        <v>2184149698.8942513</v>
      </c>
      <c r="H132" s="176" t="e">
        <f>DIST_TOT!H132*COMB_CORR!J20*TAX!$F$14</f>
        <v>#DIV/0!</v>
      </c>
      <c r="I132" s="176" t="e">
        <f>DIST_TOT!I132*COMB_CORR!J20*TAX!$F$15</f>
        <v>#DIV/0!</v>
      </c>
      <c r="J132" s="176" t="e">
        <f>TAX!$F$17*DIST_TOT!J132*COMB_CORR!O20</f>
        <v>#DIV/0!</v>
      </c>
      <c r="K132" s="176" t="e">
        <f>TAX!$F$18*DIST_TOT!K132*COMB_CORR!O20</f>
        <v>#DIV/0!</v>
      </c>
      <c r="L132" s="176" t="e">
        <f>TAX!$F$19*DIST_TOT!L132*COMB_CORR!O20</f>
        <v>#DIV/0!</v>
      </c>
      <c r="M132" s="176" t="e">
        <f>TAX!$F$20*DIST_TOT!M132*COMB_CORR!O20</f>
        <v>#DIV/0!</v>
      </c>
      <c r="N132" s="176" t="e">
        <f>TAX!$F$21*DIST_TOT!N132*COMB_CORR!O20</f>
        <v>#DIV/0!</v>
      </c>
      <c r="O132" s="176" t="e">
        <f>TAX!$F$22*DIST_TOT!O132*COMB_CORR!O20</f>
        <v>#REF!</v>
      </c>
      <c r="P132" s="176" t="e">
        <f>(B132+H132)*ONSV_2022!K57/(DIST_GAS_AUT!M21+DIST_ALC_AUT!M21)</f>
        <v>#DIV/0!</v>
      </c>
      <c r="Q132" s="176" t="e">
        <f>(C132+I132)*ONSV_2022!D57/(DIST_GAS_UTI!M21+DIST_ALC_UTI!E21)</f>
        <v>#DIV/0!</v>
      </c>
      <c r="R132" s="176" t="e">
        <f>(D132+N132)*ONSV_2022!P57/(DIST_GAS_CAMIE!E21+DIST_DSL_CAMIE!E21)</f>
        <v>#DIV/0!</v>
      </c>
      <c r="S132" s="176" t="e">
        <f>(E132+K132)*ONSV_2022!U57/(DIST_GAS_CAMIOA!E21+DIST_DSL_CAMIOA!E21)</f>
        <v>#DIV/0!</v>
      </c>
      <c r="T132" s="176">
        <f>DIST_TOT!P132*COMB_CORR!T20*TAX!$F$24</f>
        <v>11981592.110130262</v>
      </c>
      <c r="U132" s="168" t="e">
        <f t="shared" si="27"/>
        <v>#DIV/0!</v>
      </c>
      <c r="W132" s="167" t="e">
        <f>(B132+C132+D132+I132+E132+P132+Q132+R132+S132+O132+N132+H132+T132)/(DEN!C124+DEN!F124+DEN!G124+DEN!L124)</f>
        <v>#DIV/0!</v>
      </c>
      <c r="X132" s="167">
        <f>SUM(F132:G132)/SUM(DEN!I124:J124)</f>
        <v>19243.101053665992</v>
      </c>
      <c r="Y132" s="167" t="e">
        <f>SUM(J132:K132)/SUM(DEN!D124:E124)</f>
        <v>#DIV/0!</v>
      </c>
      <c r="Z132" s="167" t="e">
        <f>SUM(L132:M132)/(DEN!H124+DEN!K124)</f>
        <v>#DIV/0!</v>
      </c>
      <c r="AB132" s="167" t="e">
        <f t="shared" si="31"/>
        <v>#DIV/0!</v>
      </c>
      <c r="AC132" s="167">
        <f t="shared" si="32"/>
        <v>15892081158.302673</v>
      </c>
      <c r="AD132" s="167" t="e">
        <f t="shared" si="33"/>
        <v>#DIV/0!</v>
      </c>
      <c r="AE132" s="167" t="e">
        <f t="shared" si="34"/>
        <v>#DIV/0!</v>
      </c>
      <c r="AG132" s="210" t="e">
        <f t="shared" si="35"/>
        <v>#DIV/0!</v>
      </c>
      <c r="AH132" s="210" t="e">
        <f t="shared" si="28"/>
        <v>#DIV/0!</v>
      </c>
      <c r="AI132" s="210" t="e">
        <f t="shared" si="29"/>
        <v>#DIV/0!</v>
      </c>
      <c r="AJ132" s="210" t="e">
        <f t="shared" si="30"/>
        <v>#DIV/0!</v>
      </c>
    </row>
    <row r="133" spans="1:36">
      <c r="A133" s="73" t="s">
        <v>21</v>
      </c>
      <c r="B133" s="176">
        <f>TAX!$F$7*DIST_TOT!B133*COMB_CORR!E21</f>
        <v>844373782.07498646</v>
      </c>
      <c r="C133" s="176">
        <f>TAX!$F$8*DIST_TOT!C133*COMB_CORR!E21</f>
        <v>37078999.195169292</v>
      </c>
      <c r="D133" s="176">
        <f>TAX!$F$9*DIST_TOT!D133*COMB_CORR!E21</f>
        <v>1898750700.1847513</v>
      </c>
      <c r="E133" s="176">
        <f>TAX!$F$10*DIST_TOT!E133*COMB_CORR!E21</f>
        <v>662355752.62256479</v>
      </c>
      <c r="F133" s="176">
        <f>TAX!$F$11*DIST_TOT!F133*COMB_CORR!E21</f>
        <v>11041733841.509546</v>
      </c>
      <c r="G133" s="176">
        <f>TAX!$F$12*DIST_TOT!G133*COMB_CORR!E21</f>
        <v>1662572132.1367753</v>
      </c>
      <c r="H133" s="176" t="e">
        <f>DIST_TOT!H133*COMB_CORR!J21*TAX!$F$14</f>
        <v>#DIV/0!</v>
      </c>
      <c r="I133" s="176" t="e">
        <f>DIST_TOT!I133*COMB_CORR!J21*TAX!$F$15</f>
        <v>#DIV/0!</v>
      </c>
      <c r="J133" s="176" t="e">
        <f>TAX!$F$17*DIST_TOT!J133*COMB_CORR!O21</f>
        <v>#DIV/0!</v>
      </c>
      <c r="K133" s="176" t="e">
        <f>TAX!$F$18*DIST_TOT!K133*COMB_CORR!O21</f>
        <v>#DIV/0!</v>
      </c>
      <c r="L133" s="176" t="e">
        <f>TAX!$F$19*DIST_TOT!L133*COMB_CORR!O21</f>
        <v>#DIV/0!</v>
      </c>
      <c r="M133" s="176" t="e">
        <f>TAX!$F$20*DIST_TOT!M133*COMB_CORR!O21</f>
        <v>#DIV/0!</v>
      </c>
      <c r="N133" s="176" t="e">
        <f>TAX!$F$21*DIST_TOT!N133*COMB_CORR!O21</f>
        <v>#DIV/0!</v>
      </c>
      <c r="O133" s="176" t="e">
        <f>TAX!$F$22*DIST_TOT!O133*COMB_CORR!O21</f>
        <v>#REF!</v>
      </c>
      <c r="P133" s="176" t="e">
        <f>(B133+H133)*ONSV_2022!K58/(DIST_GAS_AUT!M22+DIST_ALC_AUT!M22)</f>
        <v>#DIV/0!</v>
      </c>
      <c r="Q133" s="176" t="e">
        <f>(C133+I133)*ONSV_2022!D58/(DIST_GAS_UTI!M22+DIST_ALC_UTI!E22)</f>
        <v>#DIV/0!</v>
      </c>
      <c r="R133" s="176" t="e">
        <f>(D133+N133)*ONSV_2022!P58/(DIST_GAS_CAMIE!E22+DIST_DSL_CAMIE!E22)</f>
        <v>#DIV/0!</v>
      </c>
      <c r="S133" s="176" t="e">
        <f>(E133+K133)*ONSV_2022!U58/(DIST_GAS_CAMIOA!E22+DIST_DSL_CAMIOA!E22)</f>
        <v>#DIV/0!</v>
      </c>
      <c r="T133" s="176">
        <f>DIST_TOT!P133*COMB_CORR!T21*TAX!$F$24</f>
        <v>744867106.29085362</v>
      </c>
      <c r="U133" s="168" t="e">
        <f t="shared" si="27"/>
        <v>#DIV/0!</v>
      </c>
      <c r="W133" s="167" t="e">
        <f>(B133+C133+D133+I133+E133+P133+Q133+R133+S133+O133+N133+H133+T133)/(DEN!C125+DEN!F125+DEN!G125+DEN!L125)</f>
        <v>#DIV/0!</v>
      </c>
      <c r="X133" s="167">
        <f>SUM(F133:G133)/SUM(DEN!I125:J125)</f>
        <v>22494.853565016107</v>
      </c>
      <c r="Y133" s="167" t="e">
        <f>SUM(J133:K133)/SUM(DEN!D125:E125)</f>
        <v>#DIV/0!</v>
      </c>
      <c r="Z133" s="167" t="e">
        <f>SUM(L133:M133)/(DEN!H125+DEN!K125)</f>
        <v>#DIV/0!</v>
      </c>
      <c r="AB133" s="167" t="e">
        <f t="shared" si="31"/>
        <v>#DIV/0!</v>
      </c>
      <c r="AC133" s="167">
        <f t="shared" si="32"/>
        <v>15265412426.453638</v>
      </c>
      <c r="AD133" s="167" t="e">
        <f t="shared" si="33"/>
        <v>#DIV/0!</v>
      </c>
      <c r="AE133" s="167" t="e">
        <f t="shared" si="34"/>
        <v>#DIV/0!</v>
      </c>
      <c r="AG133" s="210" t="e">
        <f t="shared" si="35"/>
        <v>#DIV/0!</v>
      </c>
      <c r="AH133" s="210" t="e">
        <f t="shared" si="28"/>
        <v>#DIV/0!</v>
      </c>
      <c r="AI133" s="210" t="e">
        <f t="shared" si="29"/>
        <v>#DIV/0!</v>
      </c>
      <c r="AJ133" s="210" t="e">
        <f t="shared" si="30"/>
        <v>#DIV/0!</v>
      </c>
    </row>
    <row r="134" spans="1:36">
      <c r="A134" s="73" t="s">
        <v>32</v>
      </c>
      <c r="B134" s="176">
        <f>TAX!$F$7*DIST_TOT!B134*COMB_CORR!E22</f>
        <v>532446628.27728242</v>
      </c>
      <c r="C134" s="176">
        <f>TAX!$F$8*DIST_TOT!C134*COMB_CORR!E22</f>
        <v>13148249.460307166</v>
      </c>
      <c r="D134" s="176">
        <f>TAX!$F$9*DIST_TOT!D134*COMB_CORR!E22</f>
        <v>1070766465.0513754</v>
      </c>
      <c r="E134" s="176">
        <f>TAX!$F$10*DIST_TOT!E134*COMB_CORR!E22</f>
        <v>413202352.06878442</v>
      </c>
      <c r="F134" s="176">
        <f>TAX!$F$11*DIST_TOT!F134*COMB_CORR!E22</f>
        <v>6899920703.3868876</v>
      </c>
      <c r="G134" s="176">
        <f>TAX!$F$12*DIST_TOT!G134*COMB_CORR!E22</f>
        <v>1327677416.9118092</v>
      </c>
      <c r="H134" s="176" t="e">
        <f>DIST_TOT!H134*COMB_CORR!J22*TAX!$F$14</f>
        <v>#DIV/0!</v>
      </c>
      <c r="I134" s="176" t="e">
        <f>DIST_TOT!I134*COMB_CORR!J22*TAX!$F$15</f>
        <v>#DIV/0!</v>
      </c>
      <c r="J134" s="176" t="e">
        <f>TAX!$F$17*DIST_TOT!J134*COMB_CORR!O22</f>
        <v>#DIV/0!</v>
      </c>
      <c r="K134" s="176" t="e">
        <f>TAX!$F$18*DIST_TOT!K134*COMB_CORR!O22</f>
        <v>#DIV/0!</v>
      </c>
      <c r="L134" s="176" t="e">
        <f>TAX!$F$19*DIST_TOT!L134*COMB_CORR!O22</f>
        <v>#DIV/0!</v>
      </c>
      <c r="M134" s="176" t="e">
        <f>TAX!$F$20*DIST_TOT!M134*COMB_CORR!O22</f>
        <v>#DIV/0!</v>
      </c>
      <c r="N134" s="176" t="e">
        <f>TAX!$F$21*DIST_TOT!N134*COMB_CORR!O22</f>
        <v>#DIV/0!</v>
      </c>
      <c r="O134" s="176" t="e">
        <f>TAX!$F$22*DIST_TOT!O134*COMB_CORR!O22</f>
        <v>#REF!</v>
      </c>
      <c r="P134" s="176" t="e">
        <f>(B134+H134)*ONSV_2022!K59/(DIST_GAS_AUT!M23+DIST_ALC_AUT!M23)</f>
        <v>#DIV/0!</v>
      </c>
      <c r="Q134" s="176" t="e">
        <f>(C134+I134)*ONSV_2022!D59/(DIST_GAS_UTI!M23+DIST_ALC_UTI!E23)</f>
        <v>#DIV/0!</v>
      </c>
      <c r="R134" s="176" t="e">
        <f>(D134+N134)*ONSV_2022!P59/(DIST_GAS_CAMIE!E23+DIST_DSL_CAMIE!E23)</f>
        <v>#DIV/0!</v>
      </c>
      <c r="S134" s="176" t="e">
        <f>(E134+K134)*ONSV_2022!U59/(DIST_GAS_CAMIOA!E23+DIST_DSL_CAMIOA!E23)</f>
        <v>#DIV/0!</v>
      </c>
      <c r="T134" s="176">
        <f>DIST_TOT!P134*COMB_CORR!T22*TAX!$F$24</f>
        <v>303336495.54590404</v>
      </c>
      <c r="U134" s="168" t="e">
        <f t="shared" si="27"/>
        <v>#DIV/0!</v>
      </c>
      <c r="W134" s="167" t="e">
        <f>(B134+C134+D134+I134+E134+P134+Q134+R134+S134+O134+N134+H134+T134)/(DEN!C126+DEN!F126+DEN!G126+DEN!L126)</f>
        <v>#DIV/0!</v>
      </c>
      <c r="X134" s="167">
        <f>SUM(F134:G134)/SUM(DEN!I126:J126)</f>
        <v>23540.37973247889</v>
      </c>
      <c r="Y134" s="167" t="e">
        <f>SUM(J134:K134)/SUM(DEN!D126:E126)</f>
        <v>#DIV/0!</v>
      </c>
      <c r="Z134" s="167" t="e">
        <f>SUM(L134:M134)/(DEN!H126+DEN!K126)</f>
        <v>#DIV/0!</v>
      </c>
      <c r="AB134" s="167" t="e">
        <f t="shared" si="31"/>
        <v>#DIV/0!</v>
      </c>
      <c r="AC134" s="167">
        <f t="shared" si="32"/>
        <v>9711566937.4188576</v>
      </c>
      <c r="AD134" s="167" t="e">
        <f t="shared" si="33"/>
        <v>#DIV/0!</v>
      </c>
      <c r="AE134" s="167" t="e">
        <f t="shared" si="34"/>
        <v>#DIV/0!</v>
      </c>
      <c r="AG134" s="210" t="e">
        <f t="shared" si="35"/>
        <v>#DIV/0!</v>
      </c>
      <c r="AH134" s="210" t="e">
        <f t="shared" si="28"/>
        <v>#DIV/0!</v>
      </c>
      <c r="AI134" s="210" t="e">
        <f t="shared" si="29"/>
        <v>#DIV/0!</v>
      </c>
      <c r="AJ134" s="210" t="e">
        <f t="shared" si="30"/>
        <v>#DIV/0!</v>
      </c>
    </row>
    <row r="135" spans="1:36">
      <c r="A135" s="75" t="s">
        <v>40</v>
      </c>
      <c r="B135" s="138">
        <f>TAX!$F$7*DIST_TOT!B135*COMB_CORR!E23</f>
        <v>113018639459.0376</v>
      </c>
      <c r="C135" s="138">
        <f>TAX!$F$8*DIST_TOT!C135*COMB_CORR!E23</f>
        <v>344551787.96527535</v>
      </c>
      <c r="D135" s="138">
        <f>TAX!$F$9*DIST_TOT!D135*COMB_CORR!E23</f>
        <v>45141806319.547119</v>
      </c>
      <c r="E135" s="138">
        <f>TAX!$F$10*DIST_TOT!E135*COMB_CORR!E23</f>
        <v>25607006639.440887</v>
      </c>
      <c r="F135" s="138">
        <f>TAX!$F$11*DIST_TOT!F135*COMB_CORR!E23</f>
        <v>102996238190.52797</v>
      </c>
      <c r="G135" s="138">
        <f>TAX!$F$12*DIST_TOT!G135*COMB_CORR!E23</f>
        <v>19340995821.252289</v>
      </c>
      <c r="H135" s="138" t="e">
        <f>DIST_TOT!H135*COMB_CORR!J23*TAX!$F$14</f>
        <v>#DIV/0!</v>
      </c>
      <c r="I135" s="138" t="e">
        <f>DIST_TOT!I135*COMB_CORR!J23*TAX!$F$15</f>
        <v>#DIV/0!</v>
      </c>
      <c r="J135" s="138" t="e">
        <f>TAX!$F$17*DIST_TOT!J135*COMB_CORR!O23</f>
        <v>#DIV/0!</v>
      </c>
      <c r="K135" s="138" t="e">
        <f>TAX!$F$18*DIST_TOT!K135*COMB_CORR!O23</f>
        <v>#DIV/0!</v>
      </c>
      <c r="L135" s="138" t="e">
        <f>TAX!$F$19*DIST_TOT!L135*COMB_CORR!O23</f>
        <v>#DIV/0!</v>
      </c>
      <c r="M135" s="138" t="e">
        <f>TAX!$F$20*DIST_TOT!M135*COMB_CORR!O23</f>
        <v>#DIV/0!</v>
      </c>
      <c r="N135" s="138" t="e">
        <f>TAX!$F$21*DIST_TOT!N135*COMB_CORR!O23</f>
        <v>#DIV/0!</v>
      </c>
      <c r="O135" s="138" t="e">
        <f>TAX!$F$22*DIST_TOT!O135*COMB_CORR!O23</f>
        <v>#REF!</v>
      </c>
      <c r="P135" s="138" t="e">
        <f>(B135+H135)*ONSV_2022!K60/(DIST_GAS_AUT!M24+DIST_ALC_AUT!M24)</f>
        <v>#DIV/0!</v>
      </c>
      <c r="Q135" s="138" t="e">
        <f>(C135+I135)*ONSV_2022!D60/(DIST_GAS_UTI!M24+DIST_ALC_UTI!E24)</f>
        <v>#DIV/0!</v>
      </c>
      <c r="R135" s="138" t="e">
        <f>(D135+N135)*ONSV_2022!P60/(DIST_GAS_CAMIE!E24+DIST_DSL_CAMIE!E24)</f>
        <v>#DIV/0!</v>
      </c>
      <c r="S135" s="138" t="e">
        <f>(E135+K135)*ONSV_2022!U60/(DIST_GAS_CAMIOA!E24+DIST_DSL_CAMIOA!E24)</f>
        <v>#DIV/0!</v>
      </c>
      <c r="T135" s="138">
        <f>DIST_TOT!P135*COMB_CORR!T23*TAX!$F$24</f>
        <v>27666761746.554989</v>
      </c>
      <c r="U135" s="168" t="e">
        <f t="shared" si="27"/>
        <v>#DIV/0!</v>
      </c>
      <c r="W135" s="167" t="e">
        <f>(B135+C135+D135+I135+E135+P135+Q135+R135+S135+O135+N135+H135+T135)/(DEN!C127+DEN!F127+DEN!G127+DEN!L127)</f>
        <v>#DIV/0!</v>
      </c>
      <c r="X135" s="167">
        <f>SUM(F135:G135)/SUM(DEN!I127:J127)</f>
        <v>10698.110238655301</v>
      </c>
      <c r="Y135" s="167" t="e">
        <f>SUM(J135:K135)/SUM(DEN!D127:E127)</f>
        <v>#DIV/0!</v>
      </c>
      <c r="Z135" s="167" t="e">
        <f>SUM(L135:M135)/(DEN!H127+DEN!K127)</f>
        <v>#DIV/0!</v>
      </c>
      <c r="AB135" s="167" t="e">
        <f t="shared" si="31"/>
        <v>#DIV/0!</v>
      </c>
      <c r="AC135" s="167">
        <f t="shared" si="32"/>
        <v>193086046970.76828</v>
      </c>
      <c r="AD135" s="167" t="e">
        <f t="shared" si="33"/>
        <v>#DIV/0!</v>
      </c>
      <c r="AE135" s="167" t="e">
        <f t="shared" si="34"/>
        <v>#DIV/0!</v>
      </c>
      <c r="AG135" s="210" t="e">
        <f t="shared" si="35"/>
        <v>#DIV/0!</v>
      </c>
      <c r="AH135" s="210" t="e">
        <f t="shared" si="28"/>
        <v>#DIV/0!</v>
      </c>
      <c r="AI135" s="210" t="e">
        <f t="shared" si="29"/>
        <v>#DIV/0!</v>
      </c>
      <c r="AJ135" s="210" t="e">
        <f t="shared" si="30"/>
        <v>#DIV/0!</v>
      </c>
    </row>
    <row r="136" spans="1:36">
      <c r="A136" s="73" t="s">
        <v>26</v>
      </c>
      <c r="B136" s="176">
        <f>TAX!$F$7*DIST_TOT!B136*COMB_CORR!E24</f>
        <v>2992050736.6184883</v>
      </c>
      <c r="C136" s="176">
        <f>TAX!$F$8*DIST_TOT!C136*COMB_CORR!E24</f>
        <v>39517404.799019143</v>
      </c>
      <c r="D136" s="176">
        <f>TAX!$F$9*DIST_TOT!D136*COMB_CORR!E24</f>
        <v>3714503338.0280395</v>
      </c>
      <c r="E136" s="176">
        <f>TAX!$F$10*DIST_TOT!E136*COMB_CORR!E24</f>
        <v>1293853813.6710012</v>
      </c>
      <c r="F136" s="176">
        <f>TAX!$F$11*DIST_TOT!F136*COMB_CORR!E24</f>
        <v>10452657054.055164</v>
      </c>
      <c r="G136" s="176">
        <f>TAX!$F$12*DIST_TOT!G136*COMB_CORR!E24</f>
        <v>2750598070.4348354</v>
      </c>
      <c r="H136" s="176" t="e">
        <f>DIST_TOT!H136*COMB_CORR!J24*TAX!$F$14</f>
        <v>#DIV/0!</v>
      </c>
      <c r="I136" s="176" t="e">
        <f>DIST_TOT!I136*COMB_CORR!J24*TAX!$F$15</f>
        <v>#DIV/0!</v>
      </c>
      <c r="J136" s="176" t="e">
        <f>TAX!$F$17*DIST_TOT!J136*COMB_CORR!O24</f>
        <v>#DIV/0!</v>
      </c>
      <c r="K136" s="176" t="e">
        <f>TAX!$F$18*DIST_TOT!K136*COMB_CORR!O24</f>
        <v>#DIV/0!</v>
      </c>
      <c r="L136" s="176" t="e">
        <f>TAX!$F$19*DIST_TOT!L136*COMB_CORR!O24</f>
        <v>#DIV/0!</v>
      </c>
      <c r="M136" s="176" t="e">
        <f>TAX!$F$20*DIST_TOT!M136*COMB_CORR!O24</f>
        <v>#DIV/0!</v>
      </c>
      <c r="N136" s="176" t="e">
        <f>TAX!$F$21*DIST_TOT!N136*COMB_CORR!O24</f>
        <v>#DIV/0!</v>
      </c>
      <c r="O136" s="176" t="e">
        <f>TAX!$F$22*DIST_TOT!O136*COMB_CORR!O24</f>
        <v>#REF!</v>
      </c>
      <c r="P136" s="176" t="e">
        <f>(B136+H136)*ONSV_2022!K61/(DIST_GAS_AUT!M25+DIST_ALC_AUT!M25)</f>
        <v>#DIV/0!</v>
      </c>
      <c r="Q136" s="176" t="e">
        <f>(C136+I136)*ONSV_2022!D61/(DIST_GAS_UTI!M25+DIST_ALC_UTI!E25)</f>
        <v>#DIV/0!</v>
      </c>
      <c r="R136" s="176" t="e">
        <f>(D136+N136)*ONSV_2022!P61/(DIST_GAS_CAMIE!E25+DIST_DSL_CAMIE!E25)</f>
        <v>#DIV/0!</v>
      </c>
      <c r="S136" s="176" t="e">
        <f>(E136+K136)*ONSV_2022!U61/(DIST_GAS_CAMIOA!E25+DIST_DSL_CAMIOA!E25)</f>
        <v>#DIV/0!</v>
      </c>
      <c r="T136" s="176">
        <f>DIST_TOT!P136*COMB_CORR!T24*TAX!$F$24</f>
        <v>573603246.62251627</v>
      </c>
      <c r="U136" s="168" t="e">
        <f t="shared" si="27"/>
        <v>#DIV/0!</v>
      </c>
      <c r="W136" s="167" t="e">
        <f>(B136+C136+D136+I136+E136+P136+Q136+R136+S136+O136+N136+H136+T136)/(DEN!C128+DEN!F128+DEN!G128+DEN!L128)</f>
        <v>#DIV/0!</v>
      </c>
      <c r="X136" s="167">
        <f>SUM(F136:G136)/SUM(DEN!I128:J128)</f>
        <v>20890.565368959844</v>
      </c>
      <c r="Y136" s="167" t="e">
        <f>SUM(J136:K136)/SUM(DEN!D128:E128)</f>
        <v>#DIV/0!</v>
      </c>
      <c r="Z136" s="167" t="e">
        <f>SUM(L136:M136)/(DEN!H128+DEN!K128)</f>
        <v>#DIV/0!</v>
      </c>
      <c r="AB136" s="167" t="e">
        <f t="shared" si="31"/>
        <v>#DIV/0!</v>
      </c>
      <c r="AC136" s="167">
        <f t="shared" si="32"/>
        <v>18211612276.189041</v>
      </c>
      <c r="AD136" s="167" t="e">
        <f t="shared" si="33"/>
        <v>#DIV/0!</v>
      </c>
      <c r="AE136" s="167" t="e">
        <f t="shared" si="34"/>
        <v>#DIV/0!</v>
      </c>
      <c r="AG136" s="210" t="e">
        <f t="shared" si="35"/>
        <v>#DIV/0!</v>
      </c>
      <c r="AH136" s="210" t="e">
        <f t="shared" si="28"/>
        <v>#DIV/0!</v>
      </c>
      <c r="AI136" s="210" t="e">
        <f t="shared" si="29"/>
        <v>#DIV/0!</v>
      </c>
      <c r="AJ136" s="210" t="e">
        <f t="shared" si="30"/>
        <v>#DIV/0!</v>
      </c>
    </row>
    <row r="137" spans="1:36">
      <c r="A137" s="73" t="s">
        <v>18</v>
      </c>
      <c r="B137" s="176">
        <f>TAX!$F$7*DIST_TOT!B137*COMB_CORR!E25</f>
        <v>20959105015.833218</v>
      </c>
      <c r="C137" s="176">
        <f>TAX!$F$8*DIST_TOT!C137*COMB_CORR!E25</f>
        <v>87271342.379281059</v>
      </c>
      <c r="D137" s="176">
        <f>TAX!$F$9*DIST_TOT!D137*COMB_CORR!E25</f>
        <v>14790637247.660383</v>
      </c>
      <c r="E137" s="176">
        <f>TAX!$F$10*DIST_TOT!E137*COMB_CORR!E25</f>
        <v>5226833036.425951</v>
      </c>
      <c r="F137" s="176">
        <f>TAX!$F$11*DIST_TOT!F137*COMB_CORR!E25</f>
        <v>34839250105.31855</v>
      </c>
      <c r="G137" s="176">
        <f>TAX!$F$12*DIST_TOT!G137*COMB_CORR!E25</f>
        <v>4298366587.9856987</v>
      </c>
      <c r="H137" s="176" t="e">
        <f>DIST_TOT!H137*COMB_CORR!J25*TAX!$F$14</f>
        <v>#DIV/0!</v>
      </c>
      <c r="I137" s="176" t="e">
        <f>DIST_TOT!I137*COMB_CORR!J25*TAX!$F$15</f>
        <v>#DIV/0!</v>
      </c>
      <c r="J137" s="176" t="e">
        <f>TAX!$F$17*DIST_TOT!J137*COMB_CORR!O25</f>
        <v>#DIV/0!</v>
      </c>
      <c r="K137" s="176" t="e">
        <f>TAX!$F$18*DIST_TOT!K137*COMB_CORR!O25</f>
        <v>#DIV/0!</v>
      </c>
      <c r="L137" s="176" t="e">
        <f>TAX!$F$19*DIST_TOT!L137*COMB_CORR!O25</f>
        <v>#DIV/0!</v>
      </c>
      <c r="M137" s="176" t="e">
        <f>TAX!$F$20*DIST_TOT!M137*COMB_CORR!O25</f>
        <v>#DIV/0!</v>
      </c>
      <c r="N137" s="176" t="e">
        <f>TAX!$F$21*DIST_TOT!N137*COMB_CORR!O25</f>
        <v>#DIV/0!</v>
      </c>
      <c r="O137" s="176" t="e">
        <f>TAX!$F$22*DIST_TOT!O137*COMB_CORR!O25</f>
        <v>#REF!</v>
      </c>
      <c r="P137" s="176" t="e">
        <f>(B137+H137)*ONSV_2022!K62/(DIST_GAS_AUT!M26+DIST_ALC_AUT!M26)</f>
        <v>#DIV/0!</v>
      </c>
      <c r="Q137" s="176" t="e">
        <f>(C137+I137)*ONSV_2022!D62/(DIST_GAS_UTI!M26+DIST_ALC_UTI!E26)</f>
        <v>#DIV/0!</v>
      </c>
      <c r="R137" s="176" t="e">
        <f>(D137+N137)*ONSV_2022!P62/(DIST_GAS_CAMIE!E26+DIST_DSL_CAMIE!E26)</f>
        <v>#DIV/0!</v>
      </c>
      <c r="S137" s="176" t="e">
        <f>(E137+K137)*ONSV_2022!U62/(DIST_GAS_CAMIOA!E26+DIST_DSL_CAMIOA!E26)</f>
        <v>#DIV/0!</v>
      </c>
      <c r="T137" s="176">
        <f>DIST_TOT!P137*COMB_CORR!T25*TAX!$F$24</f>
        <v>590468266.05652285</v>
      </c>
      <c r="U137" s="168" t="e">
        <f t="shared" si="27"/>
        <v>#DIV/0!</v>
      </c>
      <c r="W137" s="167" t="e">
        <f>(B137+C137+D137+I137+E137+P137+Q137+R137+S137+O137+N137+H137+T137)/(DEN!C129+DEN!F129+DEN!G129+DEN!L129)</f>
        <v>#DIV/0!</v>
      </c>
      <c r="X137" s="167">
        <f>SUM(F137:G137)/SUM(DEN!I129:J129)</f>
        <v>12397.012592034338</v>
      </c>
      <c r="Y137" s="167" t="e">
        <f>SUM(J137:K137)/SUM(DEN!D129:E129)</f>
        <v>#DIV/0!</v>
      </c>
      <c r="Z137" s="167" t="e">
        <f>SUM(L137:M137)/(DEN!H129+DEN!K129)</f>
        <v>#DIV/0!</v>
      </c>
      <c r="AB137" s="167" t="e">
        <f t="shared" si="31"/>
        <v>#DIV/0!</v>
      </c>
      <c r="AC137" s="167">
        <f t="shared" si="32"/>
        <v>59155086977.390579</v>
      </c>
      <c r="AD137" s="167" t="e">
        <f t="shared" si="33"/>
        <v>#DIV/0!</v>
      </c>
      <c r="AE137" s="167" t="e">
        <f t="shared" si="34"/>
        <v>#DIV/0!</v>
      </c>
      <c r="AG137" s="210" t="e">
        <f t="shared" si="35"/>
        <v>#DIV/0!</v>
      </c>
      <c r="AH137" s="210" t="e">
        <f t="shared" si="28"/>
        <v>#DIV/0!</v>
      </c>
      <c r="AI137" s="210" t="e">
        <f t="shared" si="29"/>
        <v>#DIV/0!</v>
      </c>
      <c r="AJ137" s="210" t="e">
        <f t="shared" si="30"/>
        <v>#DIV/0!</v>
      </c>
    </row>
    <row r="138" spans="1:36">
      <c r="A138" s="73" t="s">
        <v>12</v>
      </c>
      <c r="B138" s="176">
        <f>TAX!$F$7*DIST_TOT!B138*COMB_CORR!E26</f>
        <v>12090439515.511335</v>
      </c>
      <c r="C138" s="176">
        <f>TAX!$F$8*DIST_TOT!C138*COMB_CORR!E26</f>
        <v>35929310.541506246</v>
      </c>
      <c r="D138" s="176">
        <f>TAX!$F$9*DIST_TOT!D138*COMB_CORR!E26</f>
        <v>5100931982.1636696</v>
      </c>
      <c r="E138" s="176">
        <f>TAX!$F$10*DIST_TOT!E138*COMB_CORR!E26</f>
        <v>4452148331.1106176</v>
      </c>
      <c r="F138" s="176">
        <f>TAX!$F$11*DIST_TOT!F138*COMB_CORR!E26</f>
        <v>12576865565.719944</v>
      </c>
      <c r="G138" s="176">
        <f>TAX!$F$12*DIST_TOT!G138*COMB_CORR!E26</f>
        <v>2422169447.7597933</v>
      </c>
      <c r="H138" s="176" t="e">
        <f>DIST_TOT!H138*COMB_CORR!J26*TAX!$F$14</f>
        <v>#DIV/0!</v>
      </c>
      <c r="I138" s="176" t="e">
        <f>DIST_TOT!I138*COMB_CORR!J26*TAX!$F$15</f>
        <v>#DIV/0!</v>
      </c>
      <c r="J138" s="176" t="e">
        <f>TAX!$F$17*DIST_TOT!J138*COMB_CORR!O26</f>
        <v>#DIV/0!</v>
      </c>
      <c r="K138" s="176" t="e">
        <f>TAX!$F$18*DIST_TOT!K138*COMB_CORR!O26</f>
        <v>#DIV/0!</v>
      </c>
      <c r="L138" s="176" t="e">
        <f>TAX!$F$19*DIST_TOT!L138*COMB_CORR!O26</f>
        <v>#DIV/0!</v>
      </c>
      <c r="M138" s="176" t="e">
        <f>TAX!$F$20*DIST_TOT!M138*COMB_CORR!O26</f>
        <v>#DIV/0!</v>
      </c>
      <c r="N138" s="176" t="e">
        <f>TAX!$F$21*DIST_TOT!N138*COMB_CORR!O26</f>
        <v>#DIV/0!</v>
      </c>
      <c r="O138" s="176" t="e">
        <f>TAX!$F$22*DIST_TOT!O138*COMB_CORR!O26</f>
        <v>#REF!</v>
      </c>
      <c r="P138" s="176" t="e">
        <f>(B138+H138)*ONSV_2022!K63/(DIST_GAS_AUT!M27+DIST_ALC_AUT!M27)</f>
        <v>#DIV/0!</v>
      </c>
      <c r="Q138" s="176" t="e">
        <f>(C138+I138)*ONSV_2022!D63/(DIST_GAS_UTI!M27+DIST_ALC_UTI!E27)</f>
        <v>#DIV/0!</v>
      </c>
      <c r="R138" s="176" t="e">
        <f>(D138+N138)*ONSV_2022!P63/(DIST_GAS_CAMIE!E27+DIST_DSL_CAMIE!E27)</f>
        <v>#DIV/0!</v>
      </c>
      <c r="S138" s="176" t="e">
        <f>(E138+K138)*ONSV_2022!U63/(DIST_GAS_CAMIOA!E27+DIST_DSL_CAMIOA!E27)</f>
        <v>#DIV/0!</v>
      </c>
      <c r="T138" s="176">
        <f>DIST_TOT!P138*COMB_CORR!T26*TAX!$F$24</f>
        <v>22502695547.088848</v>
      </c>
      <c r="U138" s="168" t="e">
        <f t="shared" si="27"/>
        <v>#DIV/0!</v>
      </c>
      <c r="W138" s="167" t="e">
        <f>(B138+C138+D138+I138+E138+P138+Q138+R138+S138+O138+N138+H138+T138)/(DEN!C130+DEN!F130+DEN!G130+DEN!L130)</f>
        <v>#DIV/0!</v>
      </c>
      <c r="X138" s="167">
        <f>SUM(F138:G138)/SUM(DEN!I130:J130)</f>
        <v>11418.379607502005</v>
      </c>
      <c r="Y138" s="167" t="e">
        <f>SUM(J138:K138)/SUM(DEN!D130:E130)</f>
        <v>#DIV/0!</v>
      </c>
      <c r="Z138" s="167" t="e">
        <f>SUM(L138:M138)/(DEN!H130+DEN!K130)</f>
        <v>#DIV/0!</v>
      </c>
      <c r="AB138" s="167" t="e">
        <f t="shared" si="31"/>
        <v>#DIV/0!</v>
      </c>
      <c r="AC138" s="167">
        <f t="shared" si="32"/>
        <v>24552115326.754025</v>
      </c>
      <c r="AD138" s="167" t="e">
        <f t="shared" si="33"/>
        <v>#DIV/0!</v>
      </c>
      <c r="AE138" s="167" t="e">
        <f t="shared" si="34"/>
        <v>#DIV/0!</v>
      </c>
      <c r="AG138" s="210" t="e">
        <f t="shared" si="35"/>
        <v>#DIV/0!</v>
      </c>
      <c r="AH138" s="210" t="e">
        <f t="shared" si="28"/>
        <v>#DIV/0!</v>
      </c>
      <c r="AI138" s="210" t="e">
        <f t="shared" si="29"/>
        <v>#DIV/0!</v>
      </c>
      <c r="AJ138" s="210" t="e">
        <f t="shared" si="30"/>
        <v>#DIV/0!</v>
      </c>
    </row>
    <row r="139" spans="1:36">
      <c r="A139" s="73" t="s">
        <v>10</v>
      </c>
      <c r="B139" s="176">
        <f>TAX!$F$7*DIST_TOT!B139*COMB_CORR!E27</f>
        <v>73223486534.465546</v>
      </c>
      <c r="C139" s="176">
        <f>TAX!$F$8*DIST_TOT!C139*COMB_CORR!E27</f>
        <v>192124157.66226476</v>
      </c>
      <c r="D139" s="176">
        <f>TAX!$F$9*DIST_TOT!D139*COMB_CORR!E27</f>
        <v>22926317284.820305</v>
      </c>
      <c r="E139" s="176">
        <f>TAX!$F$10*DIST_TOT!E139*COMB_CORR!E27</f>
        <v>14509276859.49173</v>
      </c>
      <c r="F139" s="176">
        <f>TAX!$F$11*DIST_TOT!F139*COMB_CORR!E27</f>
        <v>49779694094.551834</v>
      </c>
      <c r="G139" s="176">
        <f>TAX!$F$12*DIST_TOT!G139*COMB_CORR!E27</f>
        <v>10664965193.803885</v>
      </c>
      <c r="H139" s="176" t="e">
        <f>DIST_TOT!H139*COMB_CORR!J27*TAX!$F$14</f>
        <v>#DIV/0!</v>
      </c>
      <c r="I139" s="176" t="e">
        <f>DIST_TOT!I139*COMB_CORR!J27*TAX!$F$15</f>
        <v>#DIV/0!</v>
      </c>
      <c r="J139" s="176" t="e">
        <f>TAX!$F$17*DIST_TOT!J139*COMB_CORR!O27</f>
        <v>#DIV/0!</v>
      </c>
      <c r="K139" s="176" t="e">
        <f>TAX!$F$18*DIST_TOT!K139*COMB_CORR!O27</f>
        <v>#DIV/0!</v>
      </c>
      <c r="L139" s="176" t="e">
        <f>TAX!$F$19*DIST_TOT!L139*COMB_CORR!O27</f>
        <v>#DIV/0!</v>
      </c>
      <c r="M139" s="176" t="e">
        <f>TAX!$F$20*DIST_TOT!M139*COMB_CORR!O27</f>
        <v>#DIV/0!</v>
      </c>
      <c r="N139" s="176" t="e">
        <f>TAX!$F$21*DIST_TOT!N139*COMB_CORR!O27</f>
        <v>#DIV/0!</v>
      </c>
      <c r="O139" s="176" t="e">
        <f>TAX!$F$22*DIST_TOT!O139*COMB_CORR!O27</f>
        <v>#REF!</v>
      </c>
      <c r="P139" s="176" t="e">
        <f>(B139+H139)*ONSV_2022!K64/(DIST_GAS_AUT!M28+DIST_ALC_AUT!M28)</f>
        <v>#DIV/0!</v>
      </c>
      <c r="Q139" s="176" t="e">
        <f>(C139+I139)*ONSV_2022!D64/(DIST_GAS_UTI!M28+DIST_ALC_UTI!E28)</f>
        <v>#DIV/0!</v>
      </c>
      <c r="R139" s="176" t="e">
        <f>(D139+N139)*ONSV_2022!P64/(DIST_GAS_CAMIE!E28+DIST_DSL_CAMIE!E28)</f>
        <v>#DIV/0!</v>
      </c>
      <c r="S139" s="176" t="e">
        <f>(E139+K139)*ONSV_2022!U64/(DIST_GAS_CAMIOA!E28+DIST_DSL_CAMIOA!E28)</f>
        <v>#DIV/0!</v>
      </c>
      <c r="T139" s="176">
        <f>DIST_TOT!P139*COMB_CORR!T27*TAX!$F$24</f>
        <v>3999994686.7871037</v>
      </c>
      <c r="U139" s="168" t="e">
        <f t="shared" si="27"/>
        <v>#DIV/0!</v>
      </c>
      <c r="W139" s="167" t="e">
        <f>(B139+C139+D139+I139+E139+P139+Q139+R139+S139+O139+N139+H139+T139)/(DEN!C131+DEN!F131+DEN!G131+DEN!L131)</f>
        <v>#DIV/0!</v>
      </c>
      <c r="X139" s="167">
        <f>SUM(F139:G139)/SUM(DEN!I131:J131)</f>
        <v>9544.7289868090647</v>
      </c>
      <c r="Y139" s="167" t="e">
        <f>SUM(J139:K139)/SUM(DEN!D131:E131)</f>
        <v>#DIV/0!</v>
      </c>
      <c r="Z139" s="167" t="e">
        <f>SUM(L139:M139)/(DEN!H131+DEN!K131)</f>
        <v>#DIV/0!</v>
      </c>
      <c r="AB139" s="167" t="e">
        <f t="shared" si="31"/>
        <v>#DIV/0!</v>
      </c>
      <c r="AC139" s="167">
        <f t="shared" si="32"/>
        <v>97880253432.66774</v>
      </c>
      <c r="AD139" s="167" t="e">
        <f t="shared" si="33"/>
        <v>#DIV/0!</v>
      </c>
      <c r="AE139" s="167" t="e">
        <f t="shared" si="34"/>
        <v>#DIV/0!</v>
      </c>
      <c r="AG139" s="210" t="e">
        <f t="shared" si="35"/>
        <v>#DIV/0!</v>
      </c>
      <c r="AH139" s="210" t="e">
        <f t="shared" si="28"/>
        <v>#DIV/0!</v>
      </c>
      <c r="AI139" s="210" t="e">
        <f t="shared" si="29"/>
        <v>#DIV/0!</v>
      </c>
      <c r="AJ139" s="210" t="e">
        <f t="shared" si="30"/>
        <v>#DIV/0!</v>
      </c>
    </row>
    <row r="140" spans="1:36">
      <c r="A140" s="75" t="s">
        <v>41</v>
      </c>
      <c r="B140" s="138">
        <f>TAX!$F$7*DIST_TOT!B140*COMB_CORR!E28</f>
        <v>74663848327.150253</v>
      </c>
      <c r="C140" s="138">
        <f>TAX!$F$8*DIST_TOT!C140*COMB_CORR!E28</f>
        <v>194532265.64366966</v>
      </c>
      <c r="D140" s="138">
        <f>TAX!$F$9*DIST_TOT!D140*COMB_CORR!E28</f>
        <v>23540227929.448208</v>
      </c>
      <c r="E140" s="138">
        <f>TAX!$F$10*DIST_TOT!E140*COMB_CORR!E28</f>
        <v>10832078634.476009</v>
      </c>
      <c r="F140" s="138">
        <f>TAX!$F$11*DIST_TOT!F140*COMB_CORR!E28</f>
        <v>46052137449.626099</v>
      </c>
      <c r="G140" s="138">
        <f>TAX!$F$12*DIST_TOT!G140*COMB_CORR!E28</f>
        <v>11573372500.587355</v>
      </c>
      <c r="H140" s="138" t="e">
        <f>DIST_TOT!H140*COMB_CORR!J28*TAX!$F$14</f>
        <v>#DIV/0!</v>
      </c>
      <c r="I140" s="138" t="e">
        <f>DIST_TOT!I140*COMB_CORR!J28*TAX!$F$15</f>
        <v>#DIV/0!</v>
      </c>
      <c r="J140" s="138" t="e">
        <f>TAX!$F$17*DIST_TOT!J140*COMB_CORR!O28</f>
        <v>#DIV/0!</v>
      </c>
      <c r="K140" s="138" t="e">
        <f>TAX!$F$18*DIST_TOT!K140*COMB_CORR!O28</f>
        <v>#DIV/0!</v>
      </c>
      <c r="L140" s="138" t="e">
        <f>TAX!$F$19*DIST_TOT!L140*COMB_CORR!O28</f>
        <v>#DIV/0!</v>
      </c>
      <c r="M140" s="138" t="e">
        <f>TAX!$F$20*DIST_TOT!M140*COMB_CORR!O28</f>
        <v>#DIV/0!</v>
      </c>
      <c r="N140" s="138" t="e">
        <f>TAX!$F$21*DIST_TOT!N140*COMB_CORR!O28</f>
        <v>#DIV/0!</v>
      </c>
      <c r="O140" s="138" t="e">
        <f>TAX!$F$22*DIST_TOT!O140*COMB_CORR!O28</f>
        <v>#REF!</v>
      </c>
      <c r="P140" s="138" t="e">
        <f>(B140+H140)*ONSV_2022!K65/(DIST_GAS_AUT!M29+DIST_ALC_AUT!M29)</f>
        <v>#DIV/0!</v>
      </c>
      <c r="Q140" s="138" t="e">
        <f>(C140+I140)*ONSV_2022!D65/(DIST_GAS_UTI!M29+DIST_ALC_UTI!E29)</f>
        <v>#DIV/0!</v>
      </c>
      <c r="R140" s="138" t="e">
        <f>(D140+N140)*ONSV_2022!P65/(DIST_GAS_CAMIE!E29+DIST_DSL_CAMIE!E29)</f>
        <v>#DIV/0!</v>
      </c>
      <c r="S140" s="138" t="e">
        <f>(E140+K140)*ONSV_2022!U65/(DIST_GAS_CAMIOA!E29+DIST_DSL_CAMIOA!E29)</f>
        <v>#DIV/0!</v>
      </c>
      <c r="T140" s="138">
        <f>DIST_TOT!P140*COMB_CORR!T28*TAX!$F$24</f>
        <v>3453752389.3116016</v>
      </c>
      <c r="U140" s="168" t="e">
        <f t="shared" si="27"/>
        <v>#DIV/0!</v>
      </c>
      <c r="W140" s="167" t="e">
        <f>(B140+C140+D140+I140+E140+P140+Q140+R140+S140+O140+N140+H140+T140)/(DEN!C132+DEN!F132+DEN!G132+DEN!L132)</f>
        <v>#DIV/0!</v>
      </c>
      <c r="X140" s="167">
        <f>SUM(F140:G140)/SUM(DEN!I132:J132)</f>
        <v>13461.57358041831</v>
      </c>
      <c r="Y140" s="167" t="e">
        <f>SUM(J140:K140)/SUM(DEN!D132:E132)</f>
        <v>#DIV/0!</v>
      </c>
      <c r="Z140" s="167" t="e">
        <f>SUM(L140:M140)/(DEN!H132+DEN!K132)</f>
        <v>#DIV/0!</v>
      </c>
      <c r="AB140" s="167" t="e">
        <f t="shared" si="31"/>
        <v>#DIV/0!</v>
      </c>
      <c r="AC140" s="167">
        <f t="shared" si="32"/>
        <v>91997816514.13768</v>
      </c>
      <c r="AD140" s="167" t="e">
        <f t="shared" si="33"/>
        <v>#DIV/0!</v>
      </c>
      <c r="AE140" s="167" t="e">
        <f t="shared" si="34"/>
        <v>#DIV/0!</v>
      </c>
      <c r="AG140" s="210" t="e">
        <f t="shared" si="35"/>
        <v>#DIV/0!</v>
      </c>
      <c r="AH140" s="210" t="e">
        <f t="shared" si="28"/>
        <v>#DIV/0!</v>
      </c>
      <c r="AI140" s="210" t="e">
        <f t="shared" si="29"/>
        <v>#DIV/0!</v>
      </c>
      <c r="AJ140" s="210" t="e">
        <f t="shared" si="30"/>
        <v>#DIV/0!</v>
      </c>
    </row>
    <row r="141" spans="1:36">
      <c r="A141" s="73" t="s">
        <v>22</v>
      </c>
      <c r="B141" s="176">
        <f>TAX!$F$7*DIST_TOT!B141*COMB_CORR!E29</f>
        <v>23176767537.108139</v>
      </c>
      <c r="C141" s="176">
        <f>TAX!$F$8*DIST_TOT!C141*COMB_CORR!E29</f>
        <v>54500590.878412098</v>
      </c>
      <c r="D141" s="176">
        <f>TAX!$F$9*DIST_TOT!D141*COMB_CORR!E29</f>
        <v>8635620526.6520119</v>
      </c>
      <c r="E141" s="176">
        <f>TAX!$F$10*DIST_TOT!E141*COMB_CORR!E29</f>
        <v>3311309914.4609189</v>
      </c>
      <c r="F141" s="176">
        <f>TAX!$F$11*DIST_TOT!F141*COMB_CORR!E29</f>
        <v>15427545930.475677</v>
      </c>
      <c r="G141" s="176">
        <f>TAX!$F$12*DIST_TOT!G141*COMB_CORR!E29</f>
        <v>4079873979.4868369</v>
      </c>
      <c r="H141" s="176" t="e">
        <f>DIST_TOT!H141*COMB_CORR!J29*TAX!$F$14</f>
        <v>#DIV/0!</v>
      </c>
      <c r="I141" s="176" t="e">
        <f>DIST_TOT!I141*COMB_CORR!J29*TAX!$F$15</f>
        <v>#DIV/0!</v>
      </c>
      <c r="J141" s="176" t="e">
        <f>TAX!$F$17*DIST_TOT!J141*COMB_CORR!O29</f>
        <v>#DIV/0!</v>
      </c>
      <c r="K141" s="176" t="e">
        <f>TAX!$F$18*DIST_TOT!K141*COMB_CORR!O29</f>
        <v>#DIV/0!</v>
      </c>
      <c r="L141" s="176" t="e">
        <f>TAX!$F$19*DIST_TOT!L141*COMB_CORR!O29</f>
        <v>#DIV/0!</v>
      </c>
      <c r="M141" s="176" t="e">
        <f>TAX!$F$20*DIST_TOT!M141*COMB_CORR!O29</f>
        <v>#DIV/0!</v>
      </c>
      <c r="N141" s="176" t="e">
        <f>TAX!$F$21*DIST_TOT!N141*COMB_CORR!O29</f>
        <v>#DIV/0!</v>
      </c>
      <c r="O141" s="176" t="e">
        <f>TAX!$F$22*DIST_TOT!O141*COMB_CORR!O29</f>
        <v>#REF!</v>
      </c>
      <c r="P141" s="176" t="e">
        <f>(B141+H141)*ONSV_2022!K66/(DIST_GAS_AUT!M30+DIST_ALC_AUT!M30)</f>
        <v>#DIV/0!</v>
      </c>
      <c r="Q141" s="176" t="e">
        <f>(C141+I141)*ONSV_2022!D66/(DIST_GAS_UTI!M30+DIST_ALC_UTI!E30)</f>
        <v>#DIV/0!</v>
      </c>
      <c r="R141" s="176" t="e">
        <f>(D141+N141)*ONSV_2022!P66/(DIST_GAS_CAMIE!E30+DIST_DSL_CAMIE!E30)</f>
        <v>#DIV/0!</v>
      </c>
      <c r="S141" s="176" t="e">
        <f>(E141+K141)*ONSV_2022!U66/(DIST_GAS_CAMIOA!E30+DIST_DSL_CAMIOA!E30)</f>
        <v>#DIV/0!</v>
      </c>
      <c r="T141" s="176">
        <f>DIST_TOT!P141*COMB_CORR!T29*TAX!$F$24</f>
        <v>593026906.85156775</v>
      </c>
      <c r="U141" s="168" t="e">
        <f t="shared" si="27"/>
        <v>#DIV/0!</v>
      </c>
      <c r="W141" s="167" t="e">
        <f>(B141+C141+D141+I141+E141+P141+Q141+R141+S141+O141+N141+H141+T141)/(DEN!C133+DEN!F133+DEN!G133+DEN!L133)</f>
        <v>#DIV/0!</v>
      </c>
      <c r="X141" s="167">
        <f>SUM(F141:G141)/SUM(DEN!I133:J133)</f>
        <v>11907.59067994103</v>
      </c>
      <c r="Y141" s="167" t="e">
        <f>SUM(J141:K141)/SUM(DEN!D133:E133)</f>
        <v>#DIV/0!</v>
      </c>
      <c r="Z141" s="167" t="e">
        <f>SUM(L141:M141)/(DEN!H133+DEN!K133)</f>
        <v>#DIV/0!</v>
      </c>
      <c r="AB141" s="167" t="e">
        <f t="shared" si="31"/>
        <v>#DIV/0!</v>
      </c>
      <c r="AC141" s="167">
        <f t="shared" si="32"/>
        <v>31454350351.075443</v>
      </c>
      <c r="AD141" s="167" t="e">
        <f t="shared" si="33"/>
        <v>#DIV/0!</v>
      </c>
      <c r="AE141" s="167" t="e">
        <f t="shared" si="34"/>
        <v>#DIV/0!</v>
      </c>
      <c r="AG141" s="210" t="e">
        <f t="shared" si="35"/>
        <v>#DIV/0!</v>
      </c>
      <c r="AH141" s="210" t="e">
        <f t="shared" si="28"/>
        <v>#DIV/0!</v>
      </c>
      <c r="AI141" s="210" t="e">
        <f t="shared" si="29"/>
        <v>#DIV/0!</v>
      </c>
      <c r="AJ141" s="210" t="e">
        <f t="shared" si="30"/>
        <v>#DIV/0!</v>
      </c>
    </row>
    <row r="142" spans="1:36">
      <c r="A142" s="73" t="s">
        <v>13</v>
      </c>
      <c r="B142" s="176">
        <f>TAX!$F$7*DIST_TOT!B142*COMB_CORR!E30</f>
        <v>31659926393.795391</v>
      </c>
      <c r="C142" s="176">
        <f>TAX!$F$8*DIST_TOT!C142*COMB_CORR!E30</f>
        <v>50188679.938104682</v>
      </c>
      <c r="D142" s="176">
        <f>TAX!$F$9*DIST_TOT!D142*COMB_CORR!E30</f>
        <v>7187055320.4979792</v>
      </c>
      <c r="E142" s="176">
        <f>TAX!$F$10*DIST_TOT!E142*COMB_CORR!E30</f>
        <v>3692641493.8898873</v>
      </c>
      <c r="F142" s="176">
        <f>TAX!$F$11*DIST_TOT!F142*COMB_CORR!E30</f>
        <v>14476416315.506491</v>
      </c>
      <c r="G142" s="176">
        <f>TAX!$F$12*DIST_TOT!G142*COMB_CORR!E30</f>
        <v>2624033919.0016356</v>
      </c>
      <c r="H142" s="176" t="e">
        <f>DIST_TOT!H142*COMB_CORR!J30*TAX!$F$14</f>
        <v>#DIV/0!</v>
      </c>
      <c r="I142" s="176" t="e">
        <f>DIST_TOT!I142*COMB_CORR!J30*TAX!$F$15</f>
        <v>#DIV/0!</v>
      </c>
      <c r="J142" s="176" t="e">
        <f>TAX!$F$17*DIST_TOT!J142*COMB_CORR!O30</f>
        <v>#DIV/0!</v>
      </c>
      <c r="K142" s="176" t="e">
        <f>TAX!$F$18*DIST_TOT!K142*COMB_CORR!O30</f>
        <v>#DIV/0!</v>
      </c>
      <c r="L142" s="176" t="e">
        <f>TAX!$F$19*DIST_TOT!L142*COMB_CORR!O30</f>
        <v>#DIV/0!</v>
      </c>
      <c r="M142" s="176" t="e">
        <f>TAX!$F$20*DIST_TOT!M142*COMB_CORR!O30</f>
        <v>#DIV/0!</v>
      </c>
      <c r="N142" s="176" t="e">
        <f>TAX!$F$21*DIST_TOT!N142*COMB_CORR!O30</f>
        <v>#DIV/0!</v>
      </c>
      <c r="O142" s="176" t="e">
        <f>TAX!$F$22*DIST_TOT!O142*COMB_CORR!O30</f>
        <v>#REF!</v>
      </c>
      <c r="P142" s="176" t="e">
        <f>(B142+H142)*ONSV_2022!K67/(DIST_GAS_AUT!M31+DIST_ALC_AUT!M31)</f>
        <v>#DIV/0!</v>
      </c>
      <c r="Q142" s="176" t="e">
        <f>(C142+I142)*ONSV_2022!D67/(DIST_GAS_UTI!M31+DIST_ALC_UTI!E31)</f>
        <v>#DIV/0!</v>
      </c>
      <c r="R142" s="176" t="e">
        <f>(D142+N142)*ONSV_2022!P67/(DIST_GAS_CAMIE!E31+DIST_DSL_CAMIE!E31)</f>
        <v>#DIV/0!</v>
      </c>
      <c r="S142" s="176" t="e">
        <f>(E142+K142)*ONSV_2022!U67/(DIST_GAS_CAMIOA!E31+DIST_DSL_CAMIOA!E31)</f>
        <v>#DIV/0!</v>
      </c>
      <c r="T142" s="176">
        <f>DIST_TOT!P142*COMB_CORR!T30*TAX!$F$24</f>
        <v>1267641440.3451364</v>
      </c>
      <c r="U142" s="168" t="e">
        <f t="shared" si="27"/>
        <v>#DIV/0!</v>
      </c>
      <c r="W142" s="167" t="e">
        <f>(B142+C142+D142+I142+E142+P142+Q142+R142+S142+O142+N142+H142+T142)/(DEN!C134+DEN!F134+DEN!G134+DEN!L134)</f>
        <v>#DIV/0!</v>
      </c>
      <c r="X142" s="167">
        <f>SUM(F142:G142)/SUM(DEN!I134:J134)</f>
        <v>12432.821081516535</v>
      </c>
      <c r="Y142" s="167" t="e">
        <f>SUM(J142:K142)/SUM(DEN!D134:E134)</f>
        <v>#DIV/0!</v>
      </c>
      <c r="Z142" s="167" t="e">
        <f>SUM(L142:M142)/(DEN!H134+DEN!K134)</f>
        <v>#DIV/0!</v>
      </c>
      <c r="AB142" s="167" t="e">
        <f t="shared" si="31"/>
        <v>#DIV/0!</v>
      </c>
      <c r="AC142" s="167">
        <f t="shared" si="32"/>
        <v>27980147048.895992</v>
      </c>
      <c r="AD142" s="167" t="e">
        <f t="shared" si="33"/>
        <v>#DIV/0!</v>
      </c>
      <c r="AE142" s="167" t="e">
        <f t="shared" si="34"/>
        <v>#DIV/0!</v>
      </c>
      <c r="AG142" s="210" t="e">
        <f t="shared" si="35"/>
        <v>#DIV/0!</v>
      </c>
      <c r="AH142" s="210" t="e">
        <f t="shared" si="28"/>
        <v>#DIV/0!</v>
      </c>
      <c r="AI142" s="210" t="e">
        <f t="shared" si="29"/>
        <v>#DIV/0!</v>
      </c>
      <c r="AJ142" s="210" t="e">
        <f t="shared" si="30"/>
        <v>#DIV/0!</v>
      </c>
    </row>
    <row r="143" spans="1:36">
      <c r="A143" s="73" t="s">
        <v>14</v>
      </c>
      <c r="B143" s="176">
        <f>TAX!$F$7*DIST_TOT!B143*COMB_CORR!E31</f>
        <v>18687989099.278736</v>
      </c>
      <c r="C143" s="176">
        <f>TAX!$F$8*DIST_TOT!C143*COMB_CORR!E31</f>
        <v>103537874.93174779</v>
      </c>
      <c r="D143" s="176">
        <f>TAX!$F$9*DIST_TOT!D143*COMB_CORR!E31</f>
        <v>7900478242.1716366</v>
      </c>
      <c r="E143" s="176">
        <f>TAX!$F$10*DIST_TOT!E143*COMB_CORR!E31</f>
        <v>4072124332.8166513</v>
      </c>
      <c r="F143" s="176">
        <f>TAX!$F$11*DIST_TOT!F143*COMB_CORR!E31</f>
        <v>17046419351.369621</v>
      </c>
      <c r="G143" s="176">
        <f>TAX!$F$12*DIST_TOT!G143*COMB_CORR!E31</f>
        <v>5428591819.2640409</v>
      </c>
      <c r="H143" s="176" t="e">
        <f>DIST_TOT!H143*COMB_CORR!J31*TAX!$F$14</f>
        <v>#DIV/0!</v>
      </c>
      <c r="I143" s="176" t="e">
        <f>DIST_TOT!I143*COMB_CORR!J31*TAX!$F$15</f>
        <v>#DIV/0!</v>
      </c>
      <c r="J143" s="176" t="e">
        <f>TAX!$F$17*DIST_TOT!J143*COMB_CORR!O31</f>
        <v>#DIV/0!</v>
      </c>
      <c r="K143" s="176" t="e">
        <f>TAX!$F$18*DIST_TOT!K143*COMB_CORR!O31</f>
        <v>#DIV/0!</v>
      </c>
      <c r="L143" s="176" t="e">
        <f>TAX!$F$19*DIST_TOT!L143*COMB_CORR!O31</f>
        <v>#DIV/0!</v>
      </c>
      <c r="M143" s="176" t="e">
        <f>TAX!$F$20*DIST_TOT!M143*COMB_CORR!O31</f>
        <v>#DIV/0!</v>
      </c>
      <c r="N143" s="176" t="e">
        <f>TAX!$F$21*DIST_TOT!N143*COMB_CORR!O31</f>
        <v>#DIV/0!</v>
      </c>
      <c r="O143" s="176" t="e">
        <f>TAX!$F$22*DIST_TOT!O143*COMB_CORR!O31</f>
        <v>#REF!</v>
      </c>
      <c r="P143" s="176" t="e">
        <f>(B143+H143)*ONSV_2022!K68/(DIST_GAS_AUT!M32+DIST_ALC_AUT!M32)</f>
        <v>#DIV/0!</v>
      </c>
      <c r="Q143" s="176" t="e">
        <f>(C143+I143)*ONSV_2022!D68/(DIST_GAS_UTI!M32+DIST_ALC_UTI!E32)</f>
        <v>#DIV/0!</v>
      </c>
      <c r="R143" s="176" t="e">
        <f>(D143+N143)*ONSV_2022!P68/(DIST_GAS_CAMIE!E32+DIST_DSL_CAMIE!E32)</f>
        <v>#DIV/0!</v>
      </c>
      <c r="S143" s="176" t="e">
        <f>(E143+K143)*ONSV_2022!U68/(DIST_GAS_CAMIOA!E32+DIST_DSL_CAMIOA!E32)</f>
        <v>#DIV/0!</v>
      </c>
      <c r="T143" s="176">
        <f>DIST_TOT!P143*COMB_CORR!T31*TAX!$F$24</f>
        <v>1593084042.1148973</v>
      </c>
      <c r="U143" s="168" t="e">
        <f t="shared" si="27"/>
        <v>#DIV/0!</v>
      </c>
      <c r="W143" s="167" t="e">
        <f>(B143+C143+D143+I143+E143+P143+Q143+R143+S143+O143+N143+H143+T143)/(DEN!C135+DEN!F135+DEN!G135+DEN!L135)</f>
        <v>#DIV/0!</v>
      </c>
      <c r="X143" s="167">
        <f>SUM(F143:G143)/SUM(DEN!I135:J135)</f>
        <v>17737.65579781029</v>
      </c>
      <c r="Y143" s="167" t="e">
        <f>SUM(J143:K143)/SUM(DEN!D135:E135)</f>
        <v>#DIV/0!</v>
      </c>
      <c r="Z143" s="167" t="e">
        <f>SUM(L143:M143)/(DEN!H135+DEN!K135)</f>
        <v>#DIV/0!</v>
      </c>
      <c r="AB143" s="167" t="e">
        <f t="shared" si="31"/>
        <v>#DIV/0!</v>
      </c>
      <c r="AC143" s="167">
        <f t="shared" si="32"/>
        <v>34447613745.621948</v>
      </c>
      <c r="AD143" s="167" t="e">
        <f t="shared" si="33"/>
        <v>#DIV/0!</v>
      </c>
      <c r="AE143" s="167" t="e">
        <f t="shared" si="34"/>
        <v>#DIV/0!</v>
      </c>
      <c r="AG143" s="210" t="e">
        <f t="shared" si="35"/>
        <v>#DIV/0!</v>
      </c>
      <c r="AH143" s="210" t="e">
        <f t="shared" si="28"/>
        <v>#DIV/0!</v>
      </c>
      <c r="AI143" s="210" t="e">
        <f t="shared" si="29"/>
        <v>#DIV/0!</v>
      </c>
      <c r="AJ143" s="210" t="e">
        <f t="shared" si="30"/>
        <v>#DIV/0!</v>
      </c>
    </row>
    <row r="144" spans="1:36">
      <c r="A144" s="75" t="s">
        <v>42</v>
      </c>
      <c r="B144" s="138">
        <f>TAX!$F$7*DIST_TOT!B144*COMB_CORR!E32</f>
        <v>14724488110.707714</v>
      </c>
      <c r="C144" s="138">
        <f>TAX!$F$8*DIST_TOT!C144*COMB_CORR!E32</f>
        <v>129127672.80461721</v>
      </c>
      <c r="D144" s="138">
        <f>TAX!$F$9*DIST_TOT!D144*COMB_CORR!E32</f>
        <v>13962151536.112986</v>
      </c>
      <c r="E144" s="138">
        <f>TAX!$F$10*DIST_TOT!E144*COMB_CORR!E32</f>
        <v>4437464073.3452139</v>
      </c>
      <c r="F144" s="138">
        <f>TAX!$F$11*DIST_TOT!F144*COMB_CORR!E32</f>
        <v>35633128405.424576</v>
      </c>
      <c r="G144" s="138">
        <f>TAX!$F$12*DIST_TOT!G144*COMB_CORR!E32</f>
        <v>11614467159.979168</v>
      </c>
      <c r="H144" s="138" t="e">
        <f>DIST_TOT!H144*COMB_CORR!J32*TAX!$F$14</f>
        <v>#DIV/0!</v>
      </c>
      <c r="I144" s="138" t="e">
        <f>DIST_TOT!I144*COMB_CORR!J32*TAX!$F$15</f>
        <v>#DIV/0!</v>
      </c>
      <c r="J144" s="138" t="e">
        <f>TAX!$F$17*DIST_TOT!J144*COMB_CORR!O32</f>
        <v>#DIV/0!</v>
      </c>
      <c r="K144" s="138" t="e">
        <f>TAX!$F$18*DIST_TOT!K144*COMB_CORR!O32</f>
        <v>#DIV/0!</v>
      </c>
      <c r="L144" s="138" t="e">
        <f>TAX!$F$19*DIST_TOT!L144*COMB_CORR!O32</f>
        <v>#DIV/0!</v>
      </c>
      <c r="M144" s="138" t="e">
        <f>TAX!$F$20*DIST_TOT!M144*COMB_CORR!O32</f>
        <v>#DIV/0!</v>
      </c>
      <c r="N144" s="138" t="e">
        <f>TAX!$F$21*DIST_TOT!N144*COMB_CORR!O32</f>
        <v>#DIV/0!</v>
      </c>
      <c r="O144" s="138" t="e">
        <f>TAX!$F$22*DIST_TOT!O144*COMB_CORR!O32</f>
        <v>#REF!</v>
      </c>
      <c r="P144" s="138" t="e">
        <f>(B144+H144)*ONSV_2022!K69/(DIST_GAS_AUT!M33+DIST_ALC_AUT!M33)</f>
        <v>#DIV/0!</v>
      </c>
      <c r="Q144" s="138" t="e">
        <f>(C144+I144)*ONSV_2022!D69/(DIST_GAS_UTI!M33+DIST_ALC_UTI!E33)</f>
        <v>#DIV/0!</v>
      </c>
      <c r="R144" s="138" t="e">
        <f>(D144+N144)*ONSV_2022!P69/(DIST_GAS_CAMIE!E33+DIST_DSL_CAMIE!E33)</f>
        <v>#DIV/0!</v>
      </c>
      <c r="S144" s="138" t="e">
        <f>(E144+K144)*ONSV_2022!U69/(DIST_GAS_CAMIOA!E33+DIST_DSL_CAMIOA!E33)</f>
        <v>#DIV/0!</v>
      </c>
      <c r="T144" s="138">
        <f>DIST_TOT!P144*COMB_CORR!T32*TAX!$F$24</f>
        <v>195240800.02190447</v>
      </c>
      <c r="U144" s="168" t="e">
        <f t="shared" si="27"/>
        <v>#DIV/0!</v>
      </c>
      <c r="W144" s="167" t="e">
        <f>(B144+C144+D144+I144+E144+P144+Q144+R144+S144+O144+N144+H144+T144)/(DEN!C136+DEN!F136+DEN!G136+DEN!L136)</f>
        <v>#DIV/0!</v>
      </c>
      <c r="X144" s="167">
        <f>SUM(F144:G144)/SUM(DEN!I136:J136)</f>
        <v>15479.681782289801</v>
      </c>
      <c r="Y144" s="167" t="e">
        <f>SUM(J144:K144)/SUM(DEN!D136:E136)</f>
        <v>#DIV/0!</v>
      </c>
      <c r="Z144" s="167" t="e">
        <f>SUM(L144:M144)/(DEN!H136+DEN!K136)</f>
        <v>#DIV/0!</v>
      </c>
      <c r="AB144" s="167" t="e">
        <f t="shared" si="31"/>
        <v>#DIV/0!</v>
      </c>
      <c r="AC144" s="167">
        <f t="shared" si="32"/>
        <v>65647211174.861938</v>
      </c>
      <c r="AD144" s="167" t="e">
        <f t="shared" si="33"/>
        <v>#DIV/0!</v>
      </c>
      <c r="AE144" s="167" t="e">
        <f t="shared" si="34"/>
        <v>#DIV/0!</v>
      </c>
      <c r="AG144" s="210" t="e">
        <f t="shared" si="35"/>
        <v>#DIV/0!</v>
      </c>
      <c r="AH144" s="210" t="e">
        <f t="shared" si="28"/>
        <v>#DIV/0!</v>
      </c>
      <c r="AI144" s="210" t="e">
        <f t="shared" si="29"/>
        <v>#DIV/0!</v>
      </c>
      <c r="AJ144" s="210" t="e">
        <f t="shared" si="30"/>
        <v>#DIV/0!</v>
      </c>
    </row>
    <row r="145" spans="1:36">
      <c r="A145" s="73" t="s">
        <v>11</v>
      </c>
      <c r="B145" s="176">
        <f>TAX!$F$7*DIST_TOT!B145*COMB_CORR!E33</f>
        <v>7778609174.4940243</v>
      </c>
      <c r="C145" s="176">
        <f>TAX!$F$8*DIST_TOT!C145*COMB_CORR!E33</f>
        <v>43152158.169089817</v>
      </c>
      <c r="D145" s="176">
        <f>TAX!$F$9*DIST_TOT!D145*COMB_CORR!E33</f>
        <v>2548425547.356092</v>
      </c>
      <c r="E145" s="176">
        <f>TAX!$F$10*DIST_TOT!E145*COMB_CORR!E33</f>
        <v>1715841711.4469082</v>
      </c>
      <c r="F145" s="176">
        <f>TAX!$F$11*DIST_TOT!F145*COMB_CORR!E33</f>
        <v>4109672084.5379786</v>
      </c>
      <c r="G145" s="176">
        <f>TAX!$F$12*DIST_TOT!G145*COMB_CORR!E33</f>
        <v>461032210.96614236</v>
      </c>
      <c r="H145" s="176" t="e">
        <f>DIST_TOT!H145*COMB_CORR!J33*TAX!$F$14</f>
        <v>#DIV/0!</v>
      </c>
      <c r="I145" s="176" t="e">
        <f>DIST_TOT!I145*COMB_CORR!J33*TAX!$F$15</f>
        <v>#DIV/0!</v>
      </c>
      <c r="J145" s="176" t="e">
        <f>TAX!$F$17*DIST_TOT!J145*COMB_CORR!O33</f>
        <v>#DIV/0!</v>
      </c>
      <c r="K145" s="176" t="e">
        <f>TAX!$F$18*DIST_TOT!K145*COMB_CORR!O33</f>
        <v>#DIV/0!</v>
      </c>
      <c r="L145" s="176" t="e">
        <f>TAX!$F$19*DIST_TOT!L145*COMB_CORR!O33</f>
        <v>#DIV/0!</v>
      </c>
      <c r="M145" s="176" t="e">
        <f>TAX!$F$20*DIST_TOT!M145*COMB_CORR!O33</f>
        <v>#DIV/0!</v>
      </c>
      <c r="N145" s="176" t="e">
        <f>TAX!$F$21*DIST_TOT!N145*COMB_CORR!O33</f>
        <v>#DIV/0!</v>
      </c>
      <c r="O145" s="176" t="e">
        <f>TAX!$F$22*DIST_TOT!O145*COMB_CORR!O33</f>
        <v>#REF!</v>
      </c>
      <c r="P145" s="176" t="e">
        <f>(B145+H145)*ONSV_2022!K70/(DIST_GAS_AUT!M34+DIST_ALC_AUT!M34)</f>
        <v>#DIV/0!</v>
      </c>
      <c r="Q145" s="176" t="e">
        <f>(C145+I145)*ONSV_2022!D70/(DIST_GAS_UTI!M34+DIST_ALC_UTI!E34)</f>
        <v>#DIV/0!</v>
      </c>
      <c r="R145" s="176" t="e">
        <f>(D145+N145)*ONSV_2022!P70/(DIST_GAS_CAMIE!E34+DIST_DSL_CAMIE!E34)</f>
        <v>#DIV/0!</v>
      </c>
      <c r="S145" s="176" t="e">
        <f>(E145+K145)*ONSV_2022!U70/(DIST_GAS_CAMIOA!E34+DIST_DSL_CAMIOA!E34)</f>
        <v>#DIV/0!</v>
      </c>
      <c r="T145" s="176">
        <f>DIST_TOT!P145*COMB_CORR!T33*TAX!$F$24</f>
        <v>22807669.02249825</v>
      </c>
      <c r="U145" s="168" t="e">
        <f t="shared" si="27"/>
        <v>#DIV/0!</v>
      </c>
      <c r="W145" s="167" t="e">
        <f>(B145+C145+D145+I145+E145+P145+Q145+R145+S145+O145+N145+H145+T145)/(DEN!C137+DEN!F137+DEN!G137+DEN!L137)</f>
        <v>#DIV/0!</v>
      </c>
      <c r="X145" s="167">
        <f>SUM(F145:G145)/SUM(DEN!I137:J137)</f>
        <v>18273.899519051185</v>
      </c>
      <c r="Y145" s="167" t="e">
        <f>SUM(J145:K145)/SUM(DEN!D137:E137)</f>
        <v>#DIV/0!</v>
      </c>
      <c r="Z145" s="167" t="e">
        <f>SUM(L145:M145)/(DEN!H137+DEN!K137)</f>
        <v>#DIV/0!</v>
      </c>
      <c r="AB145" s="167" t="e">
        <f t="shared" si="31"/>
        <v>#DIV/0!</v>
      </c>
      <c r="AC145" s="167">
        <f t="shared" si="32"/>
        <v>8834971554.3071213</v>
      </c>
      <c r="AD145" s="167" t="e">
        <f t="shared" si="33"/>
        <v>#DIV/0!</v>
      </c>
      <c r="AE145" s="167" t="e">
        <f t="shared" si="34"/>
        <v>#DIV/0!</v>
      </c>
      <c r="AG145" s="210" t="e">
        <f t="shared" si="35"/>
        <v>#DIV/0!</v>
      </c>
      <c r="AH145" s="210" t="e">
        <f t="shared" si="28"/>
        <v>#DIV/0!</v>
      </c>
      <c r="AI145" s="210" t="e">
        <f t="shared" si="29"/>
        <v>#DIV/0!</v>
      </c>
      <c r="AJ145" s="210" t="e">
        <f t="shared" si="30"/>
        <v>#DIV/0!</v>
      </c>
    </row>
    <row r="146" spans="1:36">
      <c r="A146" s="73" t="s">
        <v>20</v>
      </c>
      <c r="B146" s="176">
        <f>TAX!$F$7*DIST_TOT!B146*COMB_CORR!E34</f>
        <v>4716421076.5980206</v>
      </c>
      <c r="C146" s="176">
        <f>TAX!$F$8*DIST_TOT!C146*COMB_CORR!E34</f>
        <v>40979295.365337223</v>
      </c>
      <c r="D146" s="176">
        <f>TAX!$F$9*DIST_TOT!D146*COMB_CORR!E34</f>
        <v>5432226980.1289415</v>
      </c>
      <c r="E146" s="176">
        <f>TAX!$F$10*DIST_TOT!E146*COMB_CORR!E34</f>
        <v>1521819486.9968786</v>
      </c>
      <c r="F146" s="176">
        <f>TAX!$F$11*DIST_TOT!F146*COMB_CORR!E34</f>
        <v>13850075012.776487</v>
      </c>
      <c r="G146" s="176">
        <f>TAX!$F$12*DIST_TOT!G146*COMB_CORR!E34</f>
        <v>4556319362.567955</v>
      </c>
      <c r="H146" s="176" t="e">
        <f>DIST_TOT!H146*COMB_CORR!J34*TAX!$F$14</f>
        <v>#DIV/0!</v>
      </c>
      <c r="I146" s="176" t="e">
        <f>DIST_TOT!I146*COMB_CORR!J34*TAX!$F$15</f>
        <v>#DIV/0!</v>
      </c>
      <c r="J146" s="176" t="e">
        <f>TAX!$F$17*DIST_TOT!J146*COMB_CORR!O34</f>
        <v>#DIV/0!</v>
      </c>
      <c r="K146" s="176" t="e">
        <f>TAX!$F$18*DIST_TOT!K146*COMB_CORR!O34</f>
        <v>#DIV/0!</v>
      </c>
      <c r="L146" s="176" t="e">
        <f>TAX!$F$19*DIST_TOT!L146*COMB_CORR!O34</f>
        <v>#DIV/0!</v>
      </c>
      <c r="M146" s="176" t="e">
        <f>TAX!$F$20*DIST_TOT!M146*COMB_CORR!O34</f>
        <v>#DIV/0!</v>
      </c>
      <c r="N146" s="176" t="e">
        <f>TAX!$F$21*DIST_TOT!N146*COMB_CORR!O34</f>
        <v>#DIV/0!</v>
      </c>
      <c r="O146" s="176" t="e">
        <f>TAX!$F$22*DIST_TOT!O146*COMB_CORR!O34</f>
        <v>#REF!</v>
      </c>
      <c r="P146" s="176" t="e">
        <f>(B146+H146)*ONSV_2022!K71/(DIST_GAS_AUT!M35+DIST_ALC_AUT!M35)</f>
        <v>#DIV/0!</v>
      </c>
      <c r="Q146" s="176" t="e">
        <f>(C146+I146)*ONSV_2022!D71/(DIST_GAS_UTI!M35+DIST_ALC_UTI!E35)</f>
        <v>#DIV/0!</v>
      </c>
      <c r="R146" s="176" t="e">
        <f>(D146+N146)*ONSV_2022!P71/(DIST_GAS_CAMIE!E35+DIST_DSL_CAMIE!E35)</f>
        <v>#DIV/0!</v>
      </c>
      <c r="S146" s="176" t="e">
        <f>(E146+K146)*ONSV_2022!U71/(DIST_GAS_CAMIOA!E35+DIST_DSL_CAMIOA!E35)</f>
        <v>#DIV/0!</v>
      </c>
      <c r="T146" s="176">
        <f>DIST_TOT!P146*COMB_CORR!T34*TAX!$F$24</f>
        <v>71394331.861740589</v>
      </c>
      <c r="U146" s="168" t="e">
        <f t="shared" si="27"/>
        <v>#DIV/0!</v>
      </c>
      <c r="W146" s="167" t="e">
        <f>(B146+C146+D146+I146+E146+P146+Q146+R146+S146+O146+N146+H146+T146)/(DEN!C138+DEN!F138+DEN!G138+DEN!L138)</f>
        <v>#DIV/0!</v>
      </c>
      <c r="X146" s="167">
        <f>SUM(F146:G146)/SUM(DEN!I138:J138)</f>
        <v>14262.298218176442</v>
      </c>
      <c r="Y146" s="167" t="e">
        <f>SUM(J146:K146)/SUM(DEN!D138:E138)</f>
        <v>#DIV/0!</v>
      </c>
      <c r="Z146" s="167" t="e">
        <f>SUM(L146:M146)/(DEN!H138+DEN!K138)</f>
        <v>#DIV/0!</v>
      </c>
      <c r="AB146" s="167" t="e">
        <f t="shared" si="31"/>
        <v>#DIV/0!</v>
      </c>
      <c r="AC146" s="167">
        <f t="shared" si="32"/>
        <v>25360440842.470261</v>
      </c>
      <c r="AD146" s="167" t="e">
        <f t="shared" si="33"/>
        <v>#DIV/0!</v>
      </c>
      <c r="AE146" s="167" t="e">
        <f t="shared" si="34"/>
        <v>#DIV/0!</v>
      </c>
      <c r="AG146" s="210" t="e">
        <f t="shared" si="35"/>
        <v>#DIV/0!</v>
      </c>
      <c r="AH146" s="210" t="e">
        <f t="shared" si="28"/>
        <v>#DIV/0!</v>
      </c>
      <c r="AI146" s="210" t="e">
        <f t="shared" si="29"/>
        <v>#DIV/0!</v>
      </c>
      <c r="AJ146" s="210" t="e">
        <f t="shared" si="30"/>
        <v>#DIV/0!</v>
      </c>
    </row>
    <row r="147" spans="1:36">
      <c r="A147" s="73" t="s">
        <v>24</v>
      </c>
      <c r="B147" s="176">
        <f>TAX!$F$7*DIST_TOT!B147*COMB_CORR!E35</f>
        <v>689280864.41863608</v>
      </c>
      <c r="C147" s="176">
        <f>TAX!$F$8*DIST_TOT!C147*COMB_CORR!E35</f>
        <v>23014580.001079369</v>
      </c>
      <c r="D147" s="176">
        <f>TAX!$F$9*DIST_TOT!D147*COMB_CORR!E35</f>
        <v>2799657930.6370807</v>
      </c>
      <c r="E147" s="176">
        <f>TAX!$F$10*DIST_TOT!E147*COMB_CORR!E35</f>
        <v>575123796.77564502</v>
      </c>
      <c r="F147" s="176">
        <f>TAX!$F$11*DIST_TOT!F147*COMB_CORR!E35</f>
        <v>8581412907.7269239</v>
      </c>
      <c r="G147" s="176">
        <f>TAX!$F$12*DIST_TOT!G147*COMB_CORR!E35</f>
        <v>3403672640.3337755</v>
      </c>
      <c r="H147" s="176" t="e">
        <f>DIST_TOT!H147*COMB_CORR!J35*TAX!$F$14</f>
        <v>#DIV/0!</v>
      </c>
      <c r="I147" s="176" t="e">
        <f>DIST_TOT!I147*COMB_CORR!J35*TAX!$F$15</f>
        <v>#DIV/0!</v>
      </c>
      <c r="J147" s="176" t="e">
        <f>TAX!$F$17*DIST_TOT!J147*COMB_CORR!O35</f>
        <v>#DIV/0!</v>
      </c>
      <c r="K147" s="176" t="e">
        <f>TAX!$F$18*DIST_TOT!K147*COMB_CORR!O35</f>
        <v>#DIV/0!</v>
      </c>
      <c r="L147" s="176" t="e">
        <f>TAX!$F$19*DIST_TOT!L147*COMB_CORR!O35</f>
        <v>#DIV/0!</v>
      </c>
      <c r="M147" s="176" t="e">
        <f>TAX!$F$20*DIST_TOT!M147*COMB_CORR!O35</f>
        <v>#DIV/0!</v>
      </c>
      <c r="N147" s="176" t="e">
        <f>TAX!$F$21*DIST_TOT!N147*COMB_CORR!O35</f>
        <v>#DIV/0!</v>
      </c>
      <c r="O147" s="176" t="e">
        <f>TAX!$F$22*DIST_TOT!O147*COMB_CORR!O35</f>
        <v>#REF!</v>
      </c>
      <c r="P147" s="176" t="e">
        <f>(B147+H147)*ONSV_2022!K72/(DIST_GAS_AUT!M36+DIST_ALC_AUT!M36)</f>
        <v>#DIV/0!</v>
      </c>
      <c r="Q147" s="176" t="e">
        <f>(C147+I147)*ONSV_2022!D72/(DIST_GAS_UTI!M36+DIST_ALC_UTI!E36)</f>
        <v>#DIV/0!</v>
      </c>
      <c r="R147" s="176" t="e">
        <f>(D147+N147)*ONSV_2022!P72/(DIST_GAS_CAMIE!E36+DIST_DSL_CAMIE!E36)</f>
        <v>#DIV/0!</v>
      </c>
      <c r="S147" s="176" t="e">
        <f>(E147+K147)*ONSV_2022!U72/(DIST_GAS_CAMIOA!E36+DIST_DSL_CAMIOA!E36)</f>
        <v>#DIV/0!</v>
      </c>
      <c r="T147" s="176">
        <f>DIST_TOT!P147*COMB_CORR!T35*TAX!$F$24</f>
        <v>31295203.272728298</v>
      </c>
      <c r="U147" s="168" t="e">
        <f t="shared" si="27"/>
        <v>#DIV/0!</v>
      </c>
      <c r="W147" s="167" t="e">
        <f>(B147+C147+D147+I147+E147+P147+Q147+R147+S147+O147+N147+H147+T147)/(DEN!C139+DEN!F139+DEN!G139+DEN!L139)</f>
        <v>#DIV/0!</v>
      </c>
      <c r="X147" s="167">
        <f>SUM(F147:G147)/SUM(DEN!I139:J139)</f>
        <v>12266.503675381296</v>
      </c>
      <c r="Y147" s="167" t="e">
        <f>SUM(J147:K147)/SUM(DEN!D139:E139)</f>
        <v>#DIV/0!</v>
      </c>
      <c r="Z147" s="167" t="e">
        <f>SUM(L147:M147)/(DEN!H139+DEN!K139)</f>
        <v>#DIV/0!</v>
      </c>
      <c r="AB147" s="167" t="e">
        <f t="shared" si="31"/>
        <v>#DIV/0!</v>
      </c>
      <c r="AC147" s="167">
        <f t="shared" si="32"/>
        <v>15359867275.473423</v>
      </c>
      <c r="AD147" s="167" t="e">
        <f t="shared" si="33"/>
        <v>#DIV/0!</v>
      </c>
      <c r="AE147" s="167" t="e">
        <f t="shared" si="34"/>
        <v>#DIV/0!</v>
      </c>
      <c r="AG147" s="210" t="e">
        <f t="shared" si="35"/>
        <v>#DIV/0!</v>
      </c>
      <c r="AH147" s="210" t="e">
        <f t="shared" si="28"/>
        <v>#DIV/0!</v>
      </c>
      <c r="AI147" s="210" t="e">
        <f t="shared" si="29"/>
        <v>#DIV/0!</v>
      </c>
      <c r="AJ147" s="210" t="e">
        <f t="shared" si="30"/>
        <v>#DIV/0!</v>
      </c>
    </row>
    <row r="148" spans="1:36">
      <c r="A148" s="73" t="s">
        <v>25</v>
      </c>
      <c r="B148" s="176">
        <f>TAX!$F$7*DIST_TOT!B148*COMB_CORR!E36</f>
        <v>2609095065.4605341</v>
      </c>
      <c r="C148" s="176">
        <f>TAX!$F$8*DIST_TOT!C148*COMB_CORR!E36</f>
        <v>23160222.872071292</v>
      </c>
      <c r="D148" s="176">
        <f>TAX!$F$9*DIST_TOT!D148*COMB_CORR!E36</f>
        <v>2886265635.9113889</v>
      </c>
      <c r="E148" s="176">
        <f>TAX!$F$10*DIST_TOT!E148*COMB_CORR!E36</f>
        <v>737217622.48384416</v>
      </c>
      <c r="F148" s="176">
        <f>TAX!$F$11*DIST_TOT!F148*COMB_CORR!E36</f>
        <v>7646094313.2833538</v>
      </c>
      <c r="G148" s="176">
        <f>TAX!$F$12*DIST_TOT!G148*COMB_CORR!E36</f>
        <v>2410951320.1404243</v>
      </c>
      <c r="H148" s="176" t="e">
        <f>DIST_TOT!H148*COMB_CORR!J36*TAX!$F$14</f>
        <v>#DIV/0!</v>
      </c>
      <c r="I148" s="176" t="e">
        <f>DIST_TOT!I148*COMB_CORR!J36*TAX!$F$15</f>
        <v>#DIV/0!</v>
      </c>
      <c r="J148" s="176" t="e">
        <f>TAX!$F$17*DIST_TOT!J148*COMB_CORR!O36</f>
        <v>#DIV/0!</v>
      </c>
      <c r="K148" s="176" t="e">
        <f>TAX!$F$18*DIST_TOT!K148*COMB_CORR!O36</f>
        <v>#DIV/0!</v>
      </c>
      <c r="L148" s="176" t="e">
        <f>TAX!$F$19*DIST_TOT!L148*COMB_CORR!O36</f>
        <v>#DIV/0!</v>
      </c>
      <c r="M148" s="176" t="e">
        <f>TAX!$F$20*DIST_TOT!M148*COMB_CORR!O36</f>
        <v>#DIV/0!</v>
      </c>
      <c r="N148" s="176" t="e">
        <f>TAX!$F$21*DIST_TOT!N148*COMB_CORR!O36</f>
        <v>#DIV/0!</v>
      </c>
      <c r="O148" s="176" t="e">
        <f>TAX!$F$22*DIST_TOT!O148*COMB_CORR!O36</f>
        <v>#REF!</v>
      </c>
      <c r="P148" s="176" t="e">
        <f>(B148+H148)*ONSV_2022!K73/(DIST_GAS_AUT!M37+DIST_ALC_AUT!M37)</f>
        <v>#DIV/0!</v>
      </c>
      <c r="Q148" s="176" t="e">
        <f>(C148+I148)*ONSV_2022!D73/(DIST_GAS_UTI!M37+DIST_ALC_UTI!E37)</f>
        <v>#DIV/0!</v>
      </c>
      <c r="R148" s="176" t="e">
        <f>(D148+N148)*ONSV_2022!P73/(DIST_GAS_CAMIE!E37+DIST_DSL_CAMIE!E37)</f>
        <v>#DIV/0!</v>
      </c>
      <c r="S148" s="176" t="e">
        <f>(E148+K148)*ONSV_2022!U73/(DIST_GAS_CAMIOA!E37+DIST_DSL_CAMIOA!E37)</f>
        <v>#DIV/0!</v>
      </c>
      <c r="T148" s="176">
        <f>DIST_TOT!P148*COMB_CORR!T36*TAX!$F$24</f>
        <v>69743595.86493735</v>
      </c>
      <c r="U148" s="168" t="e">
        <f t="shared" si="27"/>
        <v>#DIV/0!</v>
      </c>
      <c r="W148" s="167" t="e">
        <f>(B148+C148+D148+I148+E148+P148+Q148+R148+S148+O148+N148+H148+T148)/(DEN!C140+DEN!F140+DEN!G140+DEN!L140)</f>
        <v>#DIV/0!</v>
      </c>
      <c r="X148" s="167">
        <f>SUM(F148:G148)/SUM(DEN!I140:J140)</f>
        <v>18816.153030784073</v>
      </c>
      <c r="Y148" s="167" t="e">
        <f>SUM(J148:K148)/SUM(DEN!D140:E140)</f>
        <v>#DIV/0!</v>
      </c>
      <c r="Z148" s="167" t="e">
        <f>SUM(L148:M148)/(DEN!H140+DEN!K140)</f>
        <v>#DIV/0!</v>
      </c>
      <c r="AB148" s="167" t="e">
        <f t="shared" si="31"/>
        <v>#DIV/0!</v>
      </c>
      <c r="AC148" s="167">
        <f t="shared" si="32"/>
        <v>13680528891.819012</v>
      </c>
      <c r="AD148" s="167" t="e">
        <f t="shared" si="33"/>
        <v>#DIV/0!</v>
      </c>
      <c r="AE148" s="167" t="e">
        <f t="shared" si="34"/>
        <v>#DIV/0!</v>
      </c>
      <c r="AG148" s="210" t="e">
        <f t="shared" si="35"/>
        <v>#DIV/0!</v>
      </c>
      <c r="AH148" s="210" t="e">
        <f t="shared" si="28"/>
        <v>#DIV/0!</v>
      </c>
      <c r="AI148" s="210" t="e">
        <f t="shared" si="29"/>
        <v>#DIV/0!</v>
      </c>
      <c r="AJ148" s="210" t="e">
        <f t="shared" si="30"/>
        <v>#DIV/0!</v>
      </c>
    </row>
    <row r="149" spans="1:36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33"/>
      <c r="W149"/>
      <c r="X149"/>
      <c r="Y149"/>
      <c r="Z149"/>
      <c r="AB149"/>
      <c r="AC149"/>
      <c r="AD149"/>
      <c r="AE149"/>
      <c r="AG149"/>
      <c r="AH149"/>
      <c r="AI149"/>
      <c r="AJ149"/>
    </row>
    <row r="150" spans="1:36" ht="15.75" customHeight="1">
      <c r="B150" s="374">
        <f>ONSV_2023!A1</f>
        <v>2023</v>
      </c>
      <c r="C150" s="374"/>
      <c r="D150" s="374"/>
      <c r="E150" s="374"/>
      <c r="F150" s="374"/>
      <c r="G150" s="374"/>
      <c r="H150" s="374"/>
      <c r="I150" s="374"/>
      <c r="J150" s="374"/>
      <c r="K150" s="374"/>
      <c r="L150" s="374"/>
      <c r="M150" s="374"/>
      <c r="N150" s="374"/>
      <c r="O150" s="374"/>
      <c r="P150" s="374"/>
      <c r="Q150" s="374"/>
      <c r="R150" s="374"/>
      <c r="S150" s="374"/>
      <c r="T150" s="377"/>
      <c r="U150" s="376" t="s">
        <v>75</v>
      </c>
      <c r="W150"/>
      <c r="X150"/>
      <c r="Y150"/>
      <c r="Z150"/>
      <c r="AB150"/>
      <c r="AC150"/>
      <c r="AD150"/>
      <c r="AE150"/>
      <c r="AG150"/>
      <c r="AH150"/>
      <c r="AI150"/>
      <c r="AJ150"/>
    </row>
    <row r="151" spans="1:36" ht="15" customHeight="1">
      <c r="A151" s="352" t="s">
        <v>95</v>
      </c>
      <c r="B151" s="375" t="s">
        <v>77</v>
      </c>
      <c r="C151" s="375"/>
      <c r="D151" s="375"/>
      <c r="E151" s="375"/>
      <c r="F151" s="375"/>
      <c r="G151" s="375"/>
      <c r="H151" s="375" t="s">
        <v>78</v>
      </c>
      <c r="I151" s="375"/>
      <c r="J151" s="375" t="s">
        <v>79</v>
      </c>
      <c r="K151" s="375"/>
      <c r="L151" s="375"/>
      <c r="M151" s="375"/>
      <c r="N151" s="375"/>
      <c r="O151" s="375"/>
      <c r="P151" s="378" t="s">
        <v>80</v>
      </c>
      <c r="Q151" s="379"/>
      <c r="R151" s="379"/>
      <c r="S151" s="380"/>
      <c r="T151" s="252" t="s">
        <v>81</v>
      </c>
      <c r="U151" s="376"/>
      <c r="W151" s="372">
        <f>ONSV_2023!$A$1</f>
        <v>2023</v>
      </c>
      <c r="X151" s="372"/>
      <c r="Y151" s="372"/>
      <c r="Z151" s="372"/>
      <c r="AB151" s="372">
        <f>ONSV_2023!$A$1</f>
        <v>2023</v>
      </c>
      <c r="AC151" s="372"/>
      <c r="AD151" s="372"/>
      <c r="AE151" s="372"/>
      <c r="AG151" s="372">
        <f>ONSV_2023!$A$1</f>
        <v>2023</v>
      </c>
      <c r="AH151" s="372"/>
      <c r="AI151" s="372"/>
      <c r="AJ151" s="372"/>
    </row>
    <row r="152" spans="1:36" ht="15" customHeight="1">
      <c r="A152" s="353"/>
      <c r="B152" s="130" t="s">
        <v>82</v>
      </c>
      <c r="C152" s="130" t="s">
        <v>83</v>
      </c>
      <c r="D152" s="130" t="s">
        <v>84</v>
      </c>
      <c r="E152" s="130" t="s">
        <v>85</v>
      </c>
      <c r="F152" s="130" t="s">
        <v>4</v>
      </c>
      <c r="G152" s="130" t="s">
        <v>86</v>
      </c>
      <c r="H152" s="130" t="s">
        <v>87</v>
      </c>
      <c r="I152" s="130" t="s">
        <v>83</v>
      </c>
      <c r="J152" s="130" t="s">
        <v>7</v>
      </c>
      <c r="K152" s="130" t="s">
        <v>88</v>
      </c>
      <c r="L152" s="130" t="s">
        <v>89</v>
      </c>
      <c r="M152" s="130" t="s">
        <v>8</v>
      </c>
      <c r="N152" s="130" t="s">
        <v>84</v>
      </c>
      <c r="O152" s="130" t="s">
        <v>85</v>
      </c>
      <c r="P152" s="130" t="s">
        <v>82</v>
      </c>
      <c r="Q152" s="130" t="s">
        <v>83</v>
      </c>
      <c r="R152" s="130" t="s">
        <v>84</v>
      </c>
      <c r="S152" s="130" t="s">
        <v>85</v>
      </c>
      <c r="T152" s="252" t="s">
        <v>90</v>
      </c>
      <c r="U152" s="376"/>
      <c r="W152" s="137" t="s">
        <v>91</v>
      </c>
      <c r="X152" s="137" t="s">
        <v>92</v>
      </c>
      <c r="Y152" s="137" t="s">
        <v>93</v>
      </c>
      <c r="Z152" s="137" t="s">
        <v>94</v>
      </c>
      <c r="AB152" s="137" t="s">
        <v>90</v>
      </c>
      <c r="AC152" s="137" t="s">
        <v>92</v>
      </c>
      <c r="AD152" s="137" t="s">
        <v>93</v>
      </c>
      <c r="AE152" s="137" t="s">
        <v>94</v>
      </c>
      <c r="AG152" s="137" t="s">
        <v>90</v>
      </c>
      <c r="AH152" s="137" t="s">
        <v>92</v>
      </c>
      <c r="AI152" s="137" t="s">
        <v>93</v>
      </c>
      <c r="AJ152" s="137" t="s">
        <v>94</v>
      </c>
    </row>
    <row r="153" spans="1:36">
      <c r="A153" s="75" t="s">
        <v>37</v>
      </c>
      <c r="B153" s="138" t="e">
        <f>TAX!$G$7*DIST_TOT!B153*COMB_CORR!F4</f>
        <v>#DIV/0!</v>
      </c>
      <c r="C153" s="138" t="e">
        <f>TAX!$G$8*DIST_TOT!C153*COMB_CORR!F4</f>
        <v>#REF!</v>
      </c>
      <c r="D153" s="138" t="e">
        <f>TAX!$G$9*DIST_TOT!D153*COMB_CORR!F4</f>
        <v>#DIV/0!</v>
      </c>
      <c r="E153" s="138" t="e">
        <f>TAX!$G$10*DIST_TOT!E153*COMB_CORR!F4</f>
        <v>#DIV/0!</v>
      </c>
      <c r="F153" s="138" t="e">
        <f>TAX!$G$11*DIST_TOT!F153*COMB_CORR!F4</f>
        <v>#DIV/0!</v>
      </c>
      <c r="G153" s="138" t="e">
        <f>TAX!$G$12*DIST_TOT!G153*COMB_CORR!F4</f>
        <v>#REF!</v>
      </c>
      <c r="H153" s="138" t="e">
        <f>DIST_TOT!H153*COMB_CORR!K4*TAX!$G$14</f>
        <v>#REF!</v>
      </c>
      <c r="I153" s="138" t="e">
        <f>DIST_TOT!I153*COMB_CORR!K4*TAX!$G$15</f>
        <v>#DIV/0!</v>
      </c>
      <c r="J153" s="138" t="e">
        <f>TAX!$G$17*DIST_TOT!J153*COMB_CORR!P4</f>
        <v>#DIV/0!</v>
      </c>
      <c r="K153" s="138" t="e">
        <f>TAX!$G$18*DIST_TOT!K153*COMB_CORR!O4</f>
        <v>#REF!</v>
      </c>
      <c r="L153" s="138" t="e">
        <f>TAX!$G$19*DIST_TOT!L153*COMB_CORR!P4</f>
        <v>#DIV/0!</v>
      </c>
      <c r="M153" s="138" t="e">
        <f>TAX!$G$20*DIST_TOT!M153*COMB_CORR!P4</f>
        <v>#DIV/0!</v>
      </c>
      <c r="N153" s="138" t="e">
        <f>TAX!$G$21*DIST_TOT!N153*COMB_CORR!P4</f>
        <v>#DIV/0!</v>
      </c>
      <c r="O153" s="138" t="e">
        <f>TAX!$G$22*DIST_TOT!O153*COMB_CORR!P4</f>
        <v>#REF!</v>
      </c>
      <c r="P153" s="138" t="e">
        <f>(B153+H153)*ONSV_2023!K41/(DIST_GAS_AUT!P5+DIST_ALC_AUT!P5)</f>
        <v>#DIV/0!</v>
      </c>
      <c r="Q153" s="138" t="e">
        <f>(C153+I153)*ONSV_2023!D41/(DIST_GAS_UTI!P5+DIST_ALC_UTI!F5)</f>
        <v>#REF!</v>
      </c>
      <c r="R153" s="138" t="e">
        <f>(D153+N153)*ONSV_2023!P41/(DIST_GAS_CAMIE!F5+DIST_DSL_CAMIE!F5)</f>
        <v>#DIV/0!</v>
      </c>
      <c r="S153" s="138" t="e">
        <f>(E153+K153)*ONSV_2023!U41/(DIST_GAS_CAMIOA!F5+DIST_DSL_CAMIOA!F5)</f>
        <v>#DIV/0!</v>
      </c>
      <c r="T153" s="138">
        <f>DIST_TOT!P153*COMB_CORR!U4*TAX!$G$24</f>
        <v>0</v>
      </c>
      <c r="U153" s="168" t="e">
        <f t="shared" ref="U153:U185" si="36">SUM(B153:T153)</f>
        <v>#DIV/0!</v>
      </c>
      <c r="W153" s="167" t="e">
        <f>(B153+C153+D153+I153+E153+P153+Q153+R153+S153+O153+N153+H153+T153)/(DEN!C143+DEN!F143+DEN!G143+DEN!L143)</f>
        <v>#DIV/0!</v>
      </c>
      <c r="X153" s="167" t="e">
        <f>SUM(F153:G153)/SUM(DEN!I143:J143)</f>
        <v>#DIV/0!</v>
      </c>
      <c r="Y153" s="167" t="e">
        <f>SUM(J153:K153)/SUM(DEN!D143:E143)</f>
        <v>#DIV/0!</v>
      </c>
      <c r="Z153" s="167" t="e">
        <f>SUM(L153:M153)/(DEN!H143+DEN!K143)</f>
        <v>#DIV/0!</v>
      </c>
      <c r="AB153" s="167" t="e">
        <f>($B153+$P153+$H153+$T153)</f>
        <v>#DIV/0!</v>
      </c>
      <c r="AC153" s="167" t="e">
        <f>SUM($F153:$G153)</f>
        <v>#DIV/0!</v>
      </c>
      <c r="AD153" s="167" t="e">
        <f>SUM($J153:$K153)</f>
        <v>#DIV/0!</v>
      </c>
      <c r="AE153" s="167" t="e">
        <f>SUM($L153:$M153)</f>
        <v>#DIV/0!</v>
      </c>
      <c r="AG153" s="210" t="e">
        <f>AB153/$U153</f>
        <v>#DIV/0!</v>
      </c>
      <c r="AH153" s="210" t="e">
        <f t="shared" ref="AH153:AH185" si="37">AC153/$U153</f>
        <v>#DIV/0!</v>
      </c>
      <c r="AI153" s="210" t="e">
        <f t="shared" ref="AI153:AI185" si="38">AD153/$U153</f>
        <v>#DIV/0!</v>
      </c>
      <c r="AJ153" s="210" t="e">
        <f t="shared" ref="AJ153:AJ185" si="39">AE153/$U153</f>
        <v>#DIV/0!</v>
      </c>
    </row>
    <row r="154" spans="1:36">
      <c r="A154" s="75" t="s">
        <v>38</v>
      </c>
      <c r="B154" s="138" t="e">
        <f>TAX!$G$7*DIST_TOT!B154*COMB_CORR!F5</f>
        <v>#DIV/0!</v>
      </c>
      <c r="C154" s="138" t="e">
        <f>TAX!$G$8*DIST_TOT!C154*COMB_CORR!F5</f>
        <v>#REF!</v>
      </c>
      <c r="D154" s="138" t="e">
        <f>TAX!$G$9*DIST_TOT!D154*COMB_CORR!F5</f>
        <v>#DIV/0!</v>
      </c>
      <c r="E154" s="138" t="e">
        <f>TAX!$G$10*DIST_TOT!E154*COMB_CORR!F5</f>
        <v>#DIV/0!</v>
      </c>
      <c r="F154" s="138" t="e">
        <f>TAX!$G$11*DIST_TOT!F154*COMB_CORR!F5</f>
        <v>#DIV/0!</v>
      </c>
      <c r="G154" s="138" t="e">
        <f>TAX!$G$12*DIST_TOT!G154*COMB_CORR!F5</f>
        <v>#REF!</v>
      </c>
      <c r="H154" s="138" t="e">
        <f>DIST_TOT!H154*COMB_CORR!K5*TAX!$G$14</f>
        <v>#REF!</v>
      </c>
      <c r="I154" s="138" t="e">
        <f>DIST_TOT!I154*COMB_CORR!K5*TAX!$G$15</f>
        <v>#DIV/0!</v>
      </c>
      <c r="J154" s="138" t="e">
        <f>TAX!$G$17*DIST_TOT!J154*COMB_CORR!P5</f>
        <v>#DIV/0!</v>
      </c>
      <c r="K154" s="138" t="e">
        <f>TAX!$G$18*DIST_TOT!K154*COMB_CORR!O5</f>
        <v>#REF!</v>
      </c>
      <c r="L154" s="138" t="e">
        <f>TAX!$G$19*DIST_TOT!L154*COMB_CORR!P5</f>
        <v>#DIV/0!</v>
      </c>
      <c r="M154" s="138" t="e">
        <f>TAX!$G$20*DIST_TOT!M154*COMB_CORR!P5</f>
        <v>#DIV/0!</v>
      </c>
      <c r="N154" s="138" t="e">
        <f>TAX!$G$21*DIST_TOT!N154*COMB_CORR!P5</f>
        <v>#DIV/0!</v>
      </c>
      <c r="O154" s="138" t="e">
        <f>TAX!$G$22*DIST_TOT!O154*COMB_CORR!P5</f>
        <v>#REF!</v>
      </c>
      <c r="P154" s="138" t="e">
        <f>(B154+H154)*ONSV_2023!K42/(DIST_GAS_AUT!P6+DIST_ALC_AUT!P6)</f>
        <v>#DIV/0!</v>
      </c>
      <c r="Q154" s="138" t="e">
        <f>(C154+I154)*ONSV_2023!D42/(DIST_GAS_UTI!P6+DIST_ALC_UTI!F6)</f>
        <v>#REF!</v>
      </c>
      <c r="R154" s="138" t="e">
        <f>(D154+N154)*ONSV_2023!P42/(DIST_GAS_CAMIE!F6+DIST_DSL_CAMIE!F6)</f>
        <v>#DIV/0!</v>
      </c>
      <c r="S154" s="138" t="e">
        <f>(E154+K154)*ONSV_2023!U42/(DIST_GAS_CAMIOA!F6+DIST_DSL_CAMIOA!F6)</f>
        <v>#DIV/0!</v>
      </c>
      <c r="T154" s="138" t="e">
        <f>DIST_TOT!P154*COMB_CORR!U5*TAX!$G$24</f>
        <v>#DIV/0!</v>
      </c>
      <c r="U154" s="168" t="e">
        <f t="shared" si="36"/>
        <v>#DIV/0!</v>
      </c>
      <c r="W154" s="167" t="e">
        <f>(B154+C154+D154+I154+E154+P154+Q154+R154+S154+O154+N154+H154+T154)/(DEN!C144+DEN!F144+DEN!G144+DEN!L144)</f>
        <v>#DIV/0!</v>
      </c>
      <c r="X154" s="167" t="e">
        <f>SUM(F154:G154)/SUM(DEN!I144:J144)</f>
        <v>#DIV/0!</v>
      </c>
      <c r="Y154" s="167" t="e">
        <f>SUM(J154:K154)/SUM(DEN!D144:E144)</f>
        <v>#DIV/0!</v>
      </c>
      <c r="Z154" s="167" t="e">
        <f>SUM(L154:M154)/(DEN!H144+DEN!K144)</f>
        <v>#DIV/0!</v>
      </c>
      <c r="AB154" s="167" t="e">
        <f t="shared" ref="AB154:AB185" si="40">($B154+$P154+$H154+$T154)</f>
        <v>#DIV/0!</v>
      </c>
      <c r="AC154" s="167" t="e">
        <f t="shared" ref="AC154:AC185" si="41">SUM($D154:$G154)</f>
        <v>#DIV/0!</v>
      </c>
      <c r="AD154" s="167" t="e">
        <f t="shared" ref="AD154:AD185" si="42">SUM($J154:$L154)</f>
        <v>#DIV/0!</v>
      </c>
      <c r="AE154" s="167" t="e">
        <f t="shared" ref="AE154:AE185" si="43">SUM($M154:$O154)</f>
        <v>#DIV/0!</v>
      </c>
      <c r="AG154" s="210" t="e">
        <f t="shared" ref="AG154:AG185" si="44">AB154/$U154</f>
        <v>#DIV/0!</v>
      </c>
      <c r="AH154" s="210" t="e">
        <f t="shared" si="37"/>
        <v>#DIV/0!</v>
      </c>
      <c r="AI154" s="210" t="e">
        <f t="shared" si="38"/>
        <v>#DIV/0!</v>
      </c>
      <c r="AJ154" s="210" t="e">
        <f t="shared" si="39"/>
        <v>#DIV/0!</v>
      </c>
    </row>
    <row r="155" spans="1:36">
      <c r="A155" s="73" t="s">
        <v>23</v>
      </c>
      <c r="B155" s="176" t="e">
        <f>TAX!$G$7*DIST_TOT!B155*COMB_CORR!F6</f>
        <v>#DIV/0!</v>
      </c>
      <c r="C155" s="176" t="e">
        <f>TAX!$G$8*DIST_TOT!C155*COMB_CORR!F6</f>
        <v>#REF!</v>
      </c>
      <c r="D155" s="176" t="e">
        <f>TAX!$G$9*DIST_TOT!D155*COMB_CORR!F6</f>
        <v>#DIV/0!</v>
      </c>
      <c r="E155" s="176" t="e">
        <f>TAX!$G$10*DIST_TOT!E155*COMB_CORR!F6</f>
        <v>#DIV/0!</v>
      </c>
      <c r="F155" s="176" t="e">
        <f>TAX!$G$11*DIST_TOT!F155*COMB_CORR!F6</f>
        <v>#DIV/0!</v>
      </c>
      <c r="G155" s="176" t="e">
        <f>TAX!$G$12*DIST_TOT!G155*COMB_CORR!F6</f>
        <v>#REF!</v>
      </c>
      <c r="H155" s="176" t="e">
        <f>DIST_TOT!H155*COMB_CORR!K6*TAX!$G$14</f>
        <v>#REF!</v>
      </c>
      <c r="I155" s="176" t="e">
        <f>DIST_TOT!I155*COMB_CORR!K6*TAX!$G$15</f>
        <v>#DIV/0!</v>
      </c>
      <c r="J155" s="176" t="e">
        <f>TAX!$G$17*DIST_TOT!J155*COMB_CORR!P6</f>
        <v>#DIV/0!</v>
      </c>
      <c r="K155" s="176" t="e">
        <f>TAX!$G$18*DIST_TOT!K155*COMB_CORR!O6</f>
        <v>#REF!</v>
      </c>
      <c r="L155" s="176" t="e">
        <f>TAX!$G$19*DIST_TOT!L155*COMB_CORR!P6</f>
        <v>#DIV/0!</v>
      </c>
      <c r="M155" s="176" t="e">
        <f>TAX!$G$20*DIST_TOT!M155*COMB_CORR!P6</f>
        <v>#DIV/0!</v>
      </c>
      <c r="N155" s="176" t="e">
        <f>TAX!$G$21*DIST_TOT!N155*COMB_CORR!P6</f>
        <v>#DIV/0!</v>
      </c>
      <c r="O155" s="176" t="e">
        <f>TAX!$G$22*DIST_TOT!O155*COMB_CORR!P6</f>
        <v>#REF!</v>
      </c>
      <c r="P155" s="176" t="e">
        <f>(B155+H155)*ONSV_2023!K43/(DIST_GAS_AUT!P7+DIST_ALC_AUT!P7)</f>
        <v>#DIV/0!</v>
      </c>
      <c r="Q155" s="176" t="e">
        <f>(C155+I155)*ONSV_2023!D43/(DIST_GAS_UTI!P7+DIST_ALC_UTI!F7)</f>
        <v>#REF!</v>
      </c>
      <c r="R155" s="176" t="e">
        <f>(D155+N155)*ONSV_2023!P43/(DIST_GAS_CAMIE!F7+DIST_DSL_CAMIE!F7)</f>
        <v>#DIV/0!</v>
      </c>
      <c r="S155" s="176" t="e">
        <f>(E155+K155)*ONSV_2023!U43/(DIST_GAS_CAMIOA!F7+DIST_DSL_CAMIOA!F7)</f>
        <v>#DIV/0!</v>
      </c>
      <c r="T155" s="176" t="e">
        <f>DIST_TOT!P155*COMB_CORR!U6*TAX!$G$24</f>
        <v>#DIV/0!</v>
      </c>
      <c r="U155" s="168" t="e">
        <f t="shared" si="36"/>
        <v>#DIV/0!</v>
      </c>
      <c r="W155" s="167" t="e">
        <f>(B155+C155+D155+I155+E155+P155+Q155+R155+S155+O155+N155+H155+T155)/(DEN!C145+DEN!F145+DEN!G145+DEN!L145)</f>
        <v>#DIV/0!</v>
      </c>
      <c r="X155" s="167" t="e">
        <f>SUM(F155:G155)/SUM(DEN!I145:J145)</f>
        <v>#DIV/0!</v>
      </c>
      <c r="Y155" s="167" t="e">
        <f>SUM(J155:K155)/SUM(DEN!D145:E145)</f>
        <v>#DIV/0!</v>
      </c>
      <c r="Z155" s="167" t="e">
        <f>SUM(L155:M155)/(DEN!H145+DEN!K145)</f>
        <v>#DIV/0!</v>
      </c>
      <c r="AB155" s="167" t="e">
        <f t="shared" si="40"/>
        <v>#DIV/0!</v>
      </c>
      <c r="AC155" s="167" t="e">
        <f t="shared" si="41"/>
        <v>#DIV/0!</v>
      </c>
      <c r="AD155" s="167" t="e">
        <f t="shared" si="42"/>
        <v>#DIV/0!</v>
      </c>
      <c r="AE155" s="167" t="e">
        <f t="shared" si="43"/>
        <v>#DIV/0!</v>
      </c>
      <c r="AG155" s="210" t="e">
        <f t="shared" si="44"/>
        <v>#DIV/0!</v>
      </c>
      <c r="AH155" s="210" t="e">
        <f t="shared" si="37"/>
        <v>#DIV/0!</v>
      </c>
      <c r="AI155" s="210" t="e">
        <f t="shared" si="38"/>
        <v>#DIV/0!</v>
      </c>
      <c r="AJ155" s="210" t="e">
        <f t="shared" si="39"/>
        <v>#DIV/0!</v>
      </c>
    </row>
    <row r="156" spans="1:36">
      <c r="A156" s="73" t="s">
        <v>15</v>
      </c>
      <c r="B156" s="176" t="e">
        <f>TAX!$G$7*DIST_TOT!B156*COMB_CORR!F7</f>
        <v>#DIV/0!</v>
      </c>
      <c r="C156" s="176" t="e">
        <f>TAX!$G$8*DIST_TOT!C156*COMB_CORR!F7</f>
        <v>#REF!</v>
      </c>
      <c r="D156" s="176" t="e">
        <f>TAX!$G$9*DIST_TOT!D156*COMB_CORR!F7</f>
        <v>#DIV/0!</v>
      </c>
      <c r="E156" s="176" t="e">
        <f>TAX!$G$10*DIST_TOT!E156*COMB_CORR!F7</f>
        <v>#DIV/0!</v>
      </c>
      <c r="F156" s="176" t="e">
        <f>TAX!$G$11*DIST_TOT!F156*COMB_CORR!F7</f>
        <v>#DIV/0!</v>
      </c>
      <c r="G156" s="176" t="e">
        <f>TAX!$G$12*DIST_TOT!G156*COMB_CORR!F7</f>
        <v>#REF!</v>
      </c>
      <c r="H156" s="176" t="e">
        <f>DIST_TOT!H156*COMB_CORR!K7*TAX!$G$14</f>
        <v>#REF!</v>
      </c>
      <c r="I156" s="176" t="e">
        <f>DIST_TOT!I156*COMB_CORR!K7*TAX!$G$15</f>
        <v>#DIV/0!</v>
      </c>
      <c r="J156" s="176" t="e">
        <f>TAX!$G$17*DIST_TOT!J156*COMB_CORR!P7</f>
        <v>#DIV/0!</v>
      </c>
      <c r="K156" s="176" t="e">
        <f>TAX!$G$18*DIST_TOT!K156*COMB_CORR!O7</f>
        <v>#REF!</v>
      </c>
      <c r="L156" s="176" t="e">
        <f>TAX!$G$19*DIST_TOT!L156*COMB_CORR!P7</f>
        <v>#DIV/0!</v>
      </c>
      <c r="M156" s="176" t="e">
        <f>TAX!$G$20*DIST_TOT!M156*COMB_CORR!P7</f>
        <v>#DIV/0!</v>
      </c>
      <c r="N156" s="176" t="e">
        <f>TAX!$G$21*DIST_TOT!N156*COMB_CORR!P7</f>
        <v>#DIV/0!</v>
      </c>
      <c r="O156" s="176" t="e">
        <f>TAX!$G$22*DIST_TOT!O156*COMB_CORR!P7</f>
        <v>#REF!</v>
      </c>
      <c r="P156" s="176" t="e">
        <f>(B156+H156)*ONSV_2023!K44/(DIST_GAS_AUT!P8+DIST_ALC_AUT!P8)</f>
        <v>#DIV/0!</v>
      </c>
      <c r="Q156" s="176" t="e">
        <f>(C156+I156)*ONSV_2023!D44/(DIST_GAS_UTI!P8+DIST_ALC_UTI!F8)</f>
        <v>#REF!</v>
      </c>
      <c r="R156" s="176" t="e">
        <f>(D156+N156)*ONSV_2023!P44/(DIST_GAS_CAMIE!F8+DIST_DSL_CAMIE!F8)</f>
        <v>#DIV/0!</v>
      </c>
      <c r="S156" s="176" t="e">
        <f>(E156+K156)*ONSV_2023!U44/(DIST_GAS_CAMIOA!F8+DIST_DSL_CAMIOA!F8)</f>
        <v>#DIV/0!</v>
      </c>
      <c r="T156" s="176" t="e">
        <f>DIST_TOT!P156*COMB_CORR!U7*TAX!$G$24</f>
        <v>#DIV/0!</v>
      </c>
      <c r="U156" s="168" t="e">
        <f t="shared" si="36"/>
        <v>#DIV/0!</v>
      </c>
      <c r="W156" s="167" t="e">
        <f>(B156+C156+D156+I156+E156+P156+Q156+R156+S156+O156+N156+H156+T156)/(DEN!C146+DEN!F146+DEN!G146+DEN!L146)</f>
        <v>#DIV/0!</v>
      </c>
      <c r="X156" s="167" t="e">
        <f>SUM(F156:G156)/SUM(DEN!I146:J146)</f>
        <v>#DIV/0!</v>
      </c>
      <c r="Y156" s="167" t="e">
        <f>SUM(J156:K156)/SUM(DEN!D146:E146)</f>
        <v>#DIV/0!</v>
      </c>
      <c r="Z156" s="167" t="e">
        <f>SUM(L156:M156)/(DEN!H146+DEN!K146)</f>
        <v>#DIV/0!</v>
      </c>
      <c r="AB156" s="167" t="e">
        <f t="shared" si="40"/>
        <v>#DIV/0!</v>
      </c>
      <c r="AC156" s="167" t="e">
        <f t="shared" si="41"/>
        <v>#DIV/0!</v>
      </c>
      <c r="AD156" s="167" t="e">
        <f t="shared" si="42"/>
        <v>#DIV/0!</v>
      </c>
      <c r="AE156" s="167" t="e">
        <f t="shared" si="43"/>
        <v>#DIV/0!</v>
      </c>
      <c r="AG156" s="210" t="e">
        <f t="shared" si="44"/>
        <v>#DIV/0!</v>
      </c>
      <c r="AH156" s="210" t="e">
        <f t="shared" si="37"/>
        <v>#DIV/0!</v>
      </c>
      <c r="AI156" s="210" t="e">
        <f t="shared" si="38"/>
        <v>#DIV/0!</v>
      </c>
      <c r="AJ156" s="210" t="e">
        <f t="shared" si="39"/>
        <v>#DIV/0!</v>
      </c>
    </row>
    <row r="157" spans="1:36">
      <c r="A157" s="73" t="s">
        <v>16</v>
      </c>
      <c r="B157" s="176" t="e">
        <f>TAX!$G$7*DIST_TOT!B157*COMB_CORR!F8</f>
        <v>#DIV/0!</v>
      </c>
      <c r="C157" s="176" t="e">
        <f>TAX!$G$8*DIST_TOT!C157*COMB_CORR!F8</f>
        <v>#REF!</v>
      </c>
      <c r="D157" s="176" t="e">
        <f>TAX!$G$9*DIST_TOT!D157*COMB_CORR!F8</f>
        <v>#DIV/0!</v>
      </c>
      <c r="E157" s="176" t="e">
        <f>TAX!$G$10*DIST_TOT!E157*COMB_CORR!F8</f>
        <v>#DIV/0!</v>
      </c>
      <c r="F157" s="176" t="e">
        <f>TAX!$G$11*DIST_TOT!F157*COMB_CORR!F8</f>
        <v>#DIV/0!</v>
      </c>
      <c r="G157" s="176" t="e">
        <f>TAX!$G$12*DIST_TOT!G157*COMB_CORR!F8</f>
        <v>#REF!</v>
      </c>
      <c r="H157" s="176" t="e">
        <f>DIST_TOT!H157*COMB_CORR!K8*TAX!$G$14</f>
        <v>#REF!</v>
      </c>
      <c r="I157" s="176" t="e">
        <f>DIST_TOT!I157*COMB_CORR!K8*TAX!$G$15</f>
        <v>#DIV/0!</v>
      </c>
      <c r="J157" s="176" t="e">
        <f>TAX!$G$17*DIST_TOT!J157*COMB_CORR!P8</f>
        <v>#DIV/0!</v>
      </c>
      <c r="K157" s="176" t="e">
        <f>TAX!$G$18*DIST_TOT!K157*COMB_CORR!O8</f>
        <v>#REF!</v>
      </c>
      <c r="L157" s="176" t="e">
        <f>TAX!$G$19*DIST_TOT!L157*COMB_CORR!P8</f>
        <v>#DIV/0!</v>
      </c>
      <c r="M157" s="176" t="e">
        <f>TAX!$G$20*DIST_TOT!M157*COMB_CORR!P8</f>
        <v>#DIV/0!</v>
      </c>
      <c r="N157" s="176" t="e">
        <f>TAX!$G$21*DIST_TOT!N157*COMB_CORR!P8</f>
        <v>#DIV/0!</v>
      </c>
      <c r="O157" s="176" t="e">
        <f>TAX!$G$22*DIST_TOT!O157*COMB_CORR!P8</f>
        <v>#REF!</v>
      </c>
      <c r="P157" s="176" t="e">
        <f>(B157+H157)*ONSV_2023!K45/(DIST_GAS_AUT!P9+DIST_ALC_AUT!P9)</f>
        <v>#DIV/0!</v>
      </c>
      <c r="Q157" s="176" t="e">
        <f>(C157+I157)*ONSV_2023!D45/(DIST_GAS_UTI!P9+DIST_ALC_UTI!F9)</f>
        <v>#REF!</v>
      </c>
      <c r="R157" s="176" t="e">
        <f>(D157+N157)*ONSV_2023!P45/(DIST_GAS_CAMIE!F9+DIST_DSL_CAMIE!F9)</f>
        <v>#DIV/0!</v>
      </c>
      <c r="S157" s="176" t="e">
        <f>(E157+K157)*ONSV_2023!U45/(DIST_GAS_CAMIOA!F9+DIST_DSL_CAMIOA!F9)</f>
        <v>#DIV/0!</v>
      </c>
      <c r="T157" s="176" t="e">
        <f>DIST_TOT!P157*COMB_CORR!U8*TAX!$G$24</f>
        <v>#DIV/0!</v>
      </c>
      <c r="U157" s="168" t="e">
        <f t="shared" si="36"/>
        <v>#DIV/0!</v>
      </c>
      <c r="W157" s="167" t="e">
        <f>(B157+C157+D157+I157+E157+P157+Q157+R157+S157+O157+N157+H157+T157)/(DEN!C147+DEN!F147+DEN!G147+DEN!L147)</f>
        <v>#DIV/0!</v>
      </c>
      <c r="X157" s="167" t="e">
        <f>SUM(F157:G157)/SUM(DEN!I147:J147)</f>
        <v>#DIV/0!</v>
      </c>
      <c r="Y157" s="167" t="e">
        <f>SUM(J157:K157)/SUM(DEN!D147:E147)</f>
        <v>#DIV/0!</v>
      </c>
      <c r="Z157" s="167" t="e">
        <f>SUM(L157:M157)/(DEN!H147+DEN!K147)</f>
        <v>#DIV/0!</v>
      </c>
      <c r="AB157" s="167" t="e">
        <f t="shared" si="40"/>
        <v>#DIV/0!</v>
      </c>
      <c r="AC157" s="167" t="e">
        <f t="shared" si="41"/>
        <v>#DIV/0!</v>
      </c>
      <c r="AD157" s="167" t="e">
        <f t="shared" si="42"/>
        <v>#DIV/0!</v>
      </c>
      <c r="AE157" s="167" t="e">
        <f t="shared" si="43"/>
        <v>#DIV/0!</v>
      </c>
      <c r="AG157" s="210" t="e">
        <f t="shared" si="44"/>
        <v>#DIV/0!</v>
      </c>
      <c r="AH157" s="210" t="e">
        <f t="shared" si="37"/>
        <v>#DIV/0!</v>
      </c>
      <c r="AI157" s="210" t="e">
        <f t="shared" si="38"/>
        <v>#DIV/0!</v>
      </c>
      <c r="AJ157" s="210" t="e">
        <f t="shared" si="39"/>
        <v>#DIV/0!</v>
      </c>
    </row>
    <row r="158" spans="1:36">
      <c r="A158" s="73" t="s">
        <v>28</v>
      </c>
      <c r="B158" s="176" t="e">
        <f>TAX!$G$7*DIST_TOT!B158*COMB_CORR!F9</f>
        <v>#DIV/0!</v>
      </c>
      <c r="C158" s="176" t="e">
        <f>TAX!$G$8*DIST_TOT!C158*COMB_CORR!F9</f>
        <v>#REF!</v>
      </c>
      <c r="D158" s="176" t="e">
        <f>TAX!$G$9*DIST_TOT!D158*COMB_CORR!F9</f>
        <v>#DIV/0!</v>
      </c>
      <c r="E158" s="176" t="e">
        <f>TAX!$G$10*DIST_TOT!E158*COMB_CORR!F9</f>
        <v>#DIV/0!</v>
      </c>
      <c r="F158" s="176" t="e">
        <f>TAX!$G$11*DIST_TOT!F158*COMB_CORR!F9</f>
        <v>#DIV/0!</v>
      </c>
      <c r="G158" s="176" t="e">
        <f>TAX!$G$12*DIST_TOT!G158*COMB_CORR!F9</f>
        <v>#REF!</v>
      </c>
      <c r="H158" s="176" t="e">
        <f>DIST_TOT!H158*COMB_CORR!K9*TAX!$G$14</f>
        <v>#REF!</v>
      </c>
      <c r="I158" s="176" t="e">
        <f>DIST_TOT!I158*COMB_CORR!K9*TAX!$G$15</f>
        <v>#DIV/0!</v>
      </c>
      <c r="J158" s="176" t="e">
        <f>TAX!$G$17*DIST_TOT!J158*COMB_CORR!P9</f>
        <v>#DIV/0!</v>
      </c>
      <c r="K158" s="176" t="e">
        <f>TAX!$G$18*DIST_TOT!K158*COMB_CORR!O9</f>
        <v>#REF!</v>
      </c>
      <c r="L158" s="176" t="e">
        <f>TAX!$G$19*DIST_TOT!L158*COMB_CORR!P9</f>
        <v>#DIV/0!</v>
      </c>
      <c r="M158" s="176" t="e">
        <f>TAX!$G$20*DIST_TOT!M158*COMB_CORR!P9</f>
        <v>#DIV/0!</v>
      </c>
      <c r="N158" s="176" t="e">
        <f>TAX!$G$21*DIST_TOT!N158*COMB_CORR!P9</f>
        <v>#DIV/0!</v>
      </c>
      <c r="O158" s="176" t="e">
        <f>TAX!$G$22*DIST_TOT!O158*COMB_CORR!P9</f>
        <v>#REF!</v>
      </c>
      <c r="P158" s="176" t="e">
        <f>(B158+H158)*ONSV_2023!K46/(DIST_GAS_AUT!P10+DIST_ALC_AUT!P10)</f>
        <v>#DIV/0!</v>
      </c>
      <c r="Q158" s="176" t="e">
        <f>(C158+I158)*ONSV_2023!D46/(DIST_GAS_UTI!P10+DIST_ALC_UTI!F10)</f>
        <v>#REF!</v>
      </c>
      <c r="R158" s="176" t="e">
        <f>(D158+N158)*ONSV_2023!P46/(DIST_GAS_CAMIE!F10+DIST_DSL_CAMIE!F10)</f>
        <v>#DIV/0!</v>
      </c>
      <c r="S158" s="176" t="e">
        <f>(E158+K158)*ONSV_2023!U46/(DIST_GAS_CAMIOA!F10+DIST_DSL_CAMIOA!F10)</f>
        <v>#DIV/0!</v>
      </c>
      <c r="T158" s="176" t="e">
        <f>DIST_TOT!P158*COMB_CORR!U9*TAX!$G$24</f>
        <v>#DIV/0!</v>
      </c>
      <c r="U158" s="168" t="e">
        <f t="shared" si="36"/>
        <v>#DIV/0!</v>
      </c>
      <c r="W158" s="167" t="e">
        <f>(B158+C158+D158+I158+E158+P158+Q158+R158+S158+O158+N158+H158+T158)/(DEN!C148+DEN!F148+DEN!G148+DEN!L148)</f>
        <v>#DIV/0!</v>
      </c>
      <c r="X158" s="167" t="e">
        <f>SUM(F158:G158)/SUM(DEN!I148:J148)</f>
        <v>#DIV/0!</v>
      </c>
      <c r="Y158" s="167" t="e">
        <f>SUM(J158:K158)/SUM(DEN!D148:E148)</f>
        <v>#DIV/0!</v>
      </c>
      <c r="Z158" s="167" t="e">
        <f>SUM(L158:M158)/(DEN!H148+DEN!K148)</f>
        <v>#DIV/0!</v>
      </c>
      <c r="AB158" s="167" t="e">
        <f t="shared" si="40"/>
        <v>#DIV/0!</v>
      </c>
      <c r="AC158" s="167" t="e">
        <f t="shared" si="41"/>
        <v>#DIV/0!</v>
      </c>
      <c r="AD158" s="167" t="e">
        <f t="shared" si="42"/>
        <v>#DIV/0!</v>
      </c>
      <c r="AE158" s="167" t="e">
        <f t="shared" si="43"/>
        <v>#DIV/0!</v>
      </c>
      <c r="AG158" s="210" t="e">
        <f t="shared" si="44"/>
        <v>#DIV/0!</v>
      </c>
      <c r="AH158" s="210" t="e">
        <f t="shared" si="37"/>
        <v>#DIV/0!</v>
      </c>
      <c r="AI158" s="210" t="e">
        <f t="shared" si="38"/>
        <v>#DIV/0!</v>
      </c>
      <c r="AJ158" s="210" t="e">
        <f t="shared" si="39"/>
        <v>#DIV/0!</v>
      </c>
    </row>
    <row r="159" spans="1:36">
      <c r="A159" s="73" t="s">
        <v>19</v>
      </c>
      <c r="B159" s="176" t="e">
        <f>TAX!$G$7*DIST_TOT!B159*COMB_CORR!F10</f>
        <v>#DIV/0!</v>
      </c>
      <c r="C159" s="176" t="e">
        <f>TAX!$G$8*DIST_TOT!C159*COMB_CORR!F10</f>
        <v>#REF!</v>
      </c>
      <c r="D159" s="176" t="e">
        <f>TAX!$G$9*DIST_TOT!D159*COMB_CORR!F10</f>
        <v>#DIV/0!</v>
      </c>
      <c r="E159" s="176" t="e">
        <f>TAX!$G$10*DIST_TOT!E159*COMB_CORR!F10</f>
        <v>#DIV/0!</v>
      </c>
      <c r="F159" s="176" t="e">
        <f>TAX!$G$11*DIST_TOT!F159*COMB_CORR!F10</f>
        <v>#DIV/0!</v>
      </c>
      <c r="G159" s="176" t="e">
        <f>TAX!$G$12*DIST_TOT!G159*COMB_CORR!F10</f>
        <v>#REF!</v>
      </c>
      <c r="H159" s="176" t="e">
        <f>DIST_TOT!H159*COMB_CORR!K10*TAX!$G$14</f>
        <v>#REF!</v>
      </c>
      <c r="I159" s="176" t="e">
        <f>DIST_TOT!I159*COMB_CORR!K10*TAX!$G$15</f>
        <v>#DIV/0!</v>
      </c>
      <c r="J159" s="176" t="e">
        <f>TAX!$G$17*DIST_TOT!J159*COMB_CORR!P10</f>
        <v>#DIV/0!</v>
      </c>
      <c r="K159" s="176" t="e">
        <f>TAX!$G$18*DIST_TOT!K159*COMB_CORR!O10</f>
        <v>#REF!</v>
      </c>
      <c r="L159" s="176" t="e">
        <f>TAX!$G$19*DIST_TOT!L159*COMB_CORR!P10</f>
        <v>#DIV/0!</v>
      </c>
      <c r="M159" s="176" t="e">
        <f>TAX!$G$20*DIST_TOT!M159*COMB_CORR!P10</f>
        <v>#DIV/0!</v>
      </c>
      <c r="N159" s="176" t="e">
        <f>TAX!$G$21*DIST_TOT!N159*COMB_CORR!P10</f>
        <v>#DIV/0!</v>
      </c>
      <c r="O159" s="176" t="e">
        <f>TAX!$G$22*DIST_TOT!O159*COMB_CORR!P10</f>
        <v>#REF!</v>
      </c>
      <c r="P159" s="176" t="e">
        <f>(B159+H159)*ONSV_2023!K47/(DIST_GAS_AUT!P11+DIST_ALC_AUT!P11)</f>
        <v>#DIV/0!</v>
      </c>
      <c r="Q159" s="176" t="e">
        <f>(C159+I159)*ONSV_2023!D47/(DIST_GAS_UTI!P11+DIST_ALC_UTI!F11)</f>
        <v>#REF!</v>
      </c>
      <c r="R159" s="176" t="e">
        <f>(D159+N159)*ONSV_2023!P47/(DIST_GAS_CAMIE!F11+DIST_DSL_CAMIE!F11)</f>
        <v>#DIV/0!</v>
      </c>
      <c r="S159" s="176" t="e">
        <f>(E159+K159)*ONSV_2023!U47/(DIST_GAS_CAMIOA!F11+DIST_DSL_CAMIOA!F11)</f>
        <v>#DIV/0!</v>
      </c>
      <c r="T159" s="176" t="e">
        <f>DIST_TOT!P159*COMB_CORR!U10*TAX!$G$24</f>
        <v>#DIV/0!</v>
      </c>
      <c r="U159" s="168" t="e">
        <f t="shared" si="36"/>
        <v>#DIV/0!</v>
      </c>
      <c r="W159" s="167" t="e">
        <f>(B159+C159+D159+I159+E159+P159+Q159+R159+S159+O159+N159+H159+T159)/(DEN!C149+DEN!F149+DEN!G149+DEN!L149)</f>
        <v>#DIV/0!</v>
      </c>
      <c r="X159" s="167" t="e">
        <f>SUM(F159:G159)/SUM(DEN!I149:J149)</f>
        <v>#DIV/0!</v>
      </c>
      <c r="Y159" s="167" t="e">
        <f>SUM(J159:K159)/SUM(DEN!D149:E149)</f>
        <v>#DIV/0!</v>
      </c>
      <c r="Z159" s="167" t="e">
        <f>SUM(L159:M159)/(DEN!H149+DEN!K149)</f>
        <v>#DIV/0!</v>
      </c>
      <c r="AB159" s="167" t="e">
        <f t="shared" si="40"/>
        <v>#DIV/0!</v>
      </c>
      <c r="AC159" s="167" t="e">
        <f t="shared" si="41"/>
        <v>#DIV/0!</v>
      </c>
      <c r="AD159" s="167" t="e">
        <f t="shared" si="42"/>
        <v>#DIV/0!</v>
      </c>
      <c r="AE159" s="167" t="e">
        <f t="shared" si="43"/>
        <v>#DIV/0!</v>
      </c>
      <c r="AG159" s="210" t="e">
        <f t="shared" si="44"/>
        <v>#DIV/0!</v>
      </c>
      <c r="AH159" s="210" t="e">
        <f t="shared" si="37"/>
        <v>#DIV/0!</v>
      </c>
      <c r="AI159" s="210" t="e">
        <f t="shared" si="38"/>
        <v>#DIV/0!</v>
      </c>
      <c r="AJ159" s="210" t="e">
        <f t="shared" si="39"/>
        <v>#DIV/0!</v>
      </c>
    </row>
    <row r="160" spans="1:36">
      <c r="A160" s="73" t="s">
        <v>17</v>
      </c>
      <c r="B160" s="176" t="e">
        <f>TAX!$G$7*DIST_TOT!B160*COMB_CORR!F11</f>
        <v>#DIV/0!</v>
      </c>
      <c r="C160" s="176" t="e">
        <f>TAX!$G$8*DIST_TOT!C160*COMB_CORR!F11</f>
        <v>#REF!</v>
      </c>
      <c r="D160" s="176" t="e">
        <f>TAX!$G$9*DIST_TOT!D160*COMB_CORR!F11</f>
        <v>#DIV/0!</v>
      </c>
      <c r="E160" s="176" t="e">
        <f>TAX!$G$10*DIST_TOT!E160*COMB_CORR!F11</f>
        <v>#DIV/0!</v>
      </c>
      <c r="F160" s="176" t="e">
        <f>TAX!$G$11*DIST_TOT!F160*COMB_CORR!F11</f>
        <v>#DIV/0!</v>
      </c>
      <c r="G160" s="176" t="e">
        <f>TAX!$G$12*DIST_TOT!G160*COMB_CORR!F11</f>
        <v>#REF!</v>
      </c>
      <c r="H160" s="176" t="e">
        <f>DIST_TOT!H160*COMB_CORR!K11*TAX!$G$14</f>
        <v>#REF!</v>
      </c>
      <c r="I160" s="176" t="e">
        <f>DIST_TOT!I160*COMB_CORR!K11*TAX!$G$15</f>
        <v>#DIV/0!</v>
      </c>
      <c r="J160" s="176" t="e">
        <f>TAX!$G$17*DIST_TOT!J160*COMB_CORR!P11</f>
        <v>#DIV/0!</v>
      </c>
      <c r="K160" s="176" t="e">
        <f>TAX!$G$18*DIST_TOT!K160*COMB_CORR!O11</f>
        <v>#REF!</v>
      </c>
      <c r="L160" s="176" t="e">
        <f>TAX!$G$19*DIST_TOT!L160*COMB_CORR!P11</f>
        <v>#DIV/0!</v>
      </c>
      <c r="M160" s="176" t="e">
        <f>TAX!$G$20*DIST_TOT!M160*COMB_CORR!P11</f>
        <v>#DIV/0!</v>
      </c>
      <c r="N160" s="176" t="e">
        <f>TAX!$G$21*DIST_TOT!N160*COMB_CORR!P11</f>
        <v>#DIV/0!</v>
      </c>
      <c r="O160" s="176" t="e">
        <f>TAX!$G$22*DIST_TOT!O160*COMB_CORR!P11</f>
        <v>#REF!</v>
      </c>
      <c r="P160" s="176" t="e">
        <f>(B160+H160)*ONSV_2023!K48/(DIST_GAS_AUT!P12+DIST_ALC_AUT!P12)</f>
        <v>#DIV/0!</v>
      </c>
      <c r="Q160" s="176" t="e">
        <f>(C160+I160)*ONSV_2023!D48/(DIST_GAS_UTI!P12+DIST_ALC_UTI!F12)</f>
        <v>#REF!</v>
      </c>
      <c r="R160" s="176" t="e">
        <f>(D160+N160)*ONSV_2023!P48/(DIST_GAS_CAMIE!F12+DIST_DSL_CAMIE!F12)</f>
        <v>#DIV/0!</v>
      </c>
      <c r="S160" s="176" t="e">
        <f>(E160+K160)*ONSV_2023!U48/(DIST_GAS_CAMIOA!F12+DIST_DSL_CAMIOA!F12)</f>
        <v>#DIV/0!</v>
      </c>
      <c r="T160" s="176" t="e">
        <f>DIST_TOT!P160*COMB_CORR!U11*TAX!$G$24</f>
        <v>#DIV/0!</v>
      </c>
      <c r="U160" s="168" t="e">
        <f t="shared" si="36"/>
        <v>#DIV/0!</v>
      </c>
      <c r="W160" s="167" t="e">
        <f>(B160+C160+D160+I160+E160+P160+Q160+R160+S160+O160+N160+H160+T160)/(DEN!C150+DEN!F150+DEN!G150+DEN!L150)</f>
        <v>#DIV/0!</v>
      </c>
      <c r="X160" s="167" t="e">
        <f>SUM(F160:G160)/SUM(DEN!I150:J150)</f>
        <v>#DIV/0!</v>
      </c>
      <c r="Y160" s="167" t="e">
        <f>SUM(J160:K160)/SUM(DEN!D150:E150)</f>
        <v>#DIV/0!</v>
      </c>
      <c r="Z160" s="167" t="e">
        <f>SUM(L160:M160)/(DEN!H150+DEN!K150)</f>
        <v>#DIV/0!</v>
      </c>
      <c r="AB160" s="167" t="e">
        <f t="shared" si="40"/>
        <v>#DIV/0!</v>
      </c>
      <c r="AC160" s="167" t="e">
        <f t="shared" si="41"/>
        <v>#DIV/0!</v>
      </c>
      <c r="AD160" s="167" t="e">
        <f t="shared" si="42"/>
        <v>#DIV/0!</v>
      </c>
      <c r="AE160" s="167" t="e">
        <f t="shared" si="43"/>
        <v>#DIV/0!</v>
      </c>
      <c r="AG160" s="210" t="e">
        <f t="shared" si="44"/>
        <v>#DIV/0!</v>
      </c>
      <c r="AH160" s="210" t="e">
        <f t="shared" si="37"/>
        <v>#DIV/0!</v>
      </c>
      <c r="AI160" s="210" t="e">
        <f t="shared" si="38"/>
        <v>#DIV/0!</v>
      </c>
      <c r="AJ160" s="210" t="e">
        <f t="shared" si="39"/>
        <v>#DIV/0!</v>
      </c>
    </row>
    <row r="161" spans="1:36">
      <c r="A161" s="73" t="s">
        <v>29</v>
      </c>
      <c r="B161" s="176" t="e">
        <f>TAX!$G$7*DIST_TOT!B161*COMB_CORR!F12</f>
        <v>#DIV/0!</v>
      </c>
      <c r="C161" s="176" t="e">
        <f>TAX!$G$8*DIST_TOT!C161*COMB_CORR!F12</f>
        <v>#REF!</v>
      </c>
      <c r="D161" s="176" t="e">
        <f>TAX!$G$9*DIST_TOT!D161*COMB_CORR!F12</f>
        <v>#DIV/0!</v>
      </c>
      <c r="E161" s="176" t="e">
        <f>TAX!$G$10*DIST_TOT!E161*COMB_CORR!F12</f>
        <v>#DIV/0!</v>
      </c>
      <c r="F161" s="176" t="e">
        <f>TAX!$G$11*DIST_TOT!F161*COMB_CORR!F12</f>
        <v>#DIV/0!</v>
      </c>
      <c r="G161" s="176" t="e">
        <f>TAX!$G$12*DIST_TOT!G161*COMB_CORR!F12</f>
        <v>#REF!</v>
      </c>
      <c r="H161" s="176" t="e">
        <f>DIST_TOT!H161*COMB_CORR!K12*TAX!$G$14</f>
        <v>#REF!</v>
      </c>
      <c r="I161" s="176" t="e">
        <f>DIST_TOT!I161*COMB_CORR!K12*TAX!$G$15</f>
        <v>#DIV/0!</v>
      </c>
      <c r="J161" s="176" t="e">
        <f>TAX!$G$17*DIST_TOT!J161*COMB_CORR!P12</f>
        <v>#DIV/0!</v>
      </c>
      <c r="K161" s="176" t="e">
        <f>TAX!$G$18*DIST_TOT!K161*COMB_CORR!O12</f>
        <v>#REF!</v>
      </c>
      <c r="L161" s="176" t="e">
        <f>TAX!$G$19*DIST_TOT!L161*COMB_CORR!P12</f>
        <v>#DIV/0!</v>
      </c>
      <c r="M161" s="176" t="e">
        <f>TAX!$G$20*DIST_TOT!M161*COMB_CORR!P12</f>
        <v>#DIV/0!</v>
      </c>
      <c r="N161" s="176" t="e">
        <f>TAX!$G$21*DIST_TOT!N161*COMB_CORR!P12</f>
        <v>#DIV/0!</v>
      </c>
      <c r="O161" s="176" t="e">
        <f>TAX!$G$22*DIST_TOT!O161*COMB_CORR!P12</f>
        <v>#REF!</v>
      </c>
      <c r="P161" s="176" t="e">
        <f>(B161+H161)*ONSV_2023!K49/(DIST_GAS_AUT!P13+DIST_ALC_AUT!P13)</f>
        <v>#DIV/0!</v>
      </c>
      <c r="Q161" s="176" t="e">
        <f>(C161+I161)*ONSV_2023!D49/(DIST_GAS_UTI!P13+DIST_ALC_UTI!F13)</f>
        <v>#REF!</v>
      </c>
      <c r="R161" s="176" t="e">
        <f>(D161+N161)*ONSV_2023!P49/(DIST_GAS_CAMIE!F13+DIST_DSL_CAMIE!F13)</f>
        <v>#DIV/0!</v>
      </c>
      <c r="S161" s="176" t="e">
        <f>(E161+K161)*ONSV_2023!U49/(DIST_GAS_CAMIOA!F13+DIST_DSL_CAMIOA!F13)</f>
        <v>#DIV/0!</v>
      </c>
      <c r="T161" s="176" t="e">
        <f>DIST_TOT!P161*COMB_CORR!U12*TAX!$G$24</f>
        <v>#DIV/0!</v>
      </c>
      <c r="U161" s="168" t="e">
        <f t="shared" si="36"/>
        <v>#DIV/0!</v>
      </c>
      <c r="W161" s="167" t="e">
        <f>(B161+C161+D161+I161+E161+P161+Q161+R161+S161+O161+N161+H161+T161)/(DEN!C151+DEN!F151+DEN!G151+DEN!L151)</f>
        <v>#DIV/0!</v>
      </c>
      <c r="X161" s="167" t="e">
        <f>SUM(F161:G161)/SUM(DEN!I151:J151)</f>
        <v>#DIV/0!</v>
      </c>
      <c r="Y161" s="167" t="e">
        <f>SUM(J161:K161)/SUM(DEN!D151:E151)</f>
        <v>#DIV/0!</v>
      </c>
      <c r="Z161" s="167" t="e">
        <f>SUM(L161:M161)/(DEN!H151+DEN!K151)</f>
        <v>#DIV/0!</v>
      </c>
      <c r="AB161" s="167" t="e">
        <f t="shared" si="40"/>
        <v>#DIV/0!</v>
      </c>
      <c r="AC161" s="167" t="e">
        <f t="shared" si="41"/>
        <v>#DIV/0!</v>
      </c>
      <c r="AD161" s="167" t="e">
        <f t="shared" si="42"/>
        <v>#DIV/0!</v>
      </c>
      <c r="AE161" s="167" t="e">
        <f t="shared" si="43"/>
        <v>#DIV/0!</v>
      </c>
      <c r="AG161" s="210" t="e">
        <f t="shared" si="44"/>
        <v>#DIV/0!</v>
      </c>
      <c r="AH161" s="210" t="e">
        <f t="shared" si="37"/>
        <v>#DIV/0!</v>
      </c>
      <c r="AI161" s="210" t="e">
        <f t="shared" si="38"/>
        <v>#DIV/0!</v>
      </c>
      <c r="AJ161" s="210" t="e">
        <f t="shared" si="39"/>
        <v>#DIV/0!</v>
      </c>
    </row>
    <row r="162" spans="1:36">
      <c r="A162" s="75" t="s">
        <v>39</v>
      </c>
      <c r="B162" s="138" t="e">
        <f>TAX!$G$7*DIST_TOT!B162*COMB_CORR!F13</f>
        <v>#DIV/0!</v>
      </c>
      <c r="C162" s="138" t="e">
        <f>TAX!$G$8*DIST_TOT!C162*COMB_CORR!F13</f>
        <v>#REF!</v>
      </c>
      <c r="D162" s="138" t="e">
        <f>TAX!$G$9*DIST_TOT!D162*COMB_CORR!F13</f>
        <v>#DIV/0!</v>
      </c>
      <c r="E162" s="138" t="e">
        <f>TAX!$G$10*DIST_TOT!E162*COMB_CORR!F13</f>
        <v>#DIV/0!</v>
      </c>
      <c r="F162" s="138" t="e">
        <f>TAX!$G$11*DIST_TOT!F162*COMB_CORR!F13</f>
        <v>#DIV/0!</v>
      </c>
      <c r="G162" s="138" t="e">
        <f>TAX!$G$12*DIST_TOT!G162*COMB_CORR!F13</f>
        <v>#REF!</v>
      </c>
      <c r="H162" s="138" t="e">
        <f>DIST_TOT!H162*COMB_CORR!K13*TAX!$G$14</f>
        <v>#REF!</v>
      </c>
      <c r="I162" s="138" t="e">
        <f>DIST_TOT!I162*COMB_CORR!K13*TAX!$G$15</f>
        <v>#DIV/0!</v>
      </c>
      <c r="J162" s="138" t="e">
        <f>TAX!$G$17*DIST_TOT!J162*COMB_CORR!P13</f>
        <v>#DIV/0!</v>
      </c>
      <c r="K162" s="138" t="e">
        <f>TAX!$G$18*DIST_TOT!K162*COMB_CORR!O13</f>
        <v>#REF!</v>
      </c>
      <c r="L162" s="138" t="e">
        <f>TAX!$G$19*DIST_TOT!L162*COMB_CORR!P13</f>
        <v>#DIV/0!</v>
      </c>
      <c r="M162" s="138" t="e">
        <f>TAX!$G$20*DIST_TOT!M162*COMB_CORR!P13</f>
        <v>#DIV/0!</v>
      </c>
      <c r="N162" s="138" t="e">
        <f>TAX!$G$21*DIST_TOT!N162*COMB_CORR!P13</f>
        <v>#DIV/0!</v>
      </c>
      <c r="O162" s="138" t="e">
        <f>TAX!$G$22*DIST_TOT!O162*COMB_CORR!P13</f>
        <v>#REF!</v>
      </c>
      <c r="P162" s="138" t="e">
        <f>(B162+H162)*ONSV_2023!K50/(DIST_GAS_AUT!P14+DIST_ALC_AUT!P14)</f>
        <v>#DIV/0!</v>
      </c>
      <c r="Q162" s="138" t="e">
        <f>(C162+I162)*ONSV_2023!D50/(DIST_GAS_UTI!P14+DIST_ALC_UTI!F14)</f>
        <v>#REF!</v>
      </c>
      <c r="R162" s="138" t="e">
        <f>(D162+N162)*ONSV_2023!P50/(DIST_GAS_CAMIE!F14+DIST_DSL_CAMIE!F14)</f>
        <v>#DIV/0!</v>
      </c>
      <c r="S162" s="138" t="e">
        <f>(E162+K162)*ONSV_2023!U50/(DIST_GAS_CAMIOA!F14+DIST_DSL_CAMIOA!F14)</f>
        <v>#DIV/0!</v>
      </c>
      <c r="T162" s="138" t="e">
        <f>DIST_TOT!P162*COMB_CORR!U13*TAX!$G$24</f>
        <v>#DIV/0!</v>
      </c>
      <c r="U162" s="168" t="e">
        <f t="shared" si="36"/>
        <v>#DIV/0!</v>
      </c>
      <c r="W162" s="167" t="e">
        <f>(B162+C162+D162+I162+E162+P162+Q162+R162+S162+O162+N162+H162+T162)/(DEN!C152+DEN!F152+DEN!G152+DEN!L152)</f>
        <v>#DIV/0!</v>
      </c>
      <c r="X162" s="167" t="e">
        <f>SUM(F162:G162)/SUM(DEN!I152:J152)</f>
        <v>#DIV/0!</v>
      </c>
      <c r="Y162" s="167" t="e">
        <f>SUM(J162:K162)/SUM(DEN!D152:E152)</f>
        <v>#DIV/0!</v>
      </c>
      <c r="Z162" s="167" t="e">
        <f>SUM(L162:M162)/(DEN!H152+DEN!K152)</f>
        <v>#DIV/0!</v>
      </c>
      <c r="AB162" s="167" t="e">
        <f t="shared" si="40"/>
        <v>#DIV/0!</v>
      </c>
      <c r="AC162" s="167" t="e">
        <f t="shared" si="41"/>
        <v>#DIV/0!</v>
      </c>
      <c r="AD162" s="167" t="e">
        <f t="shared" si="42"/>
        <v>#DIV/0!</v>
      </c>
      <c r="AE162" s="167" t="e">
        <f t="shared" si="43"/>
        <v>#DIV/0!</v>
      </c>
      <c r="AG162" s="210" t="e">
        <f t="shared" si="44"/>
        <v>#DIV/0!</v>
      </c>
      <c r="AH162" s="210" t="e">
        <f t="shared" si="37"/>
        <v>#DIV/0!</v>
      </c>
      <c r="AI162" s="210" t="e">
        <f t="shared" si="38"/>
        <v>#DIV/0!</v>
      </c>
      <c r="AJ162" s="210" t="e">
        <f t="shared" si="39"/>
        <v>#DIV/0!</v>
      </c>
    </row>
    <row r="163" spans="1:36">
      <c r="A163" s="73" t="s">
        <v>35</v>
      </c>
      <c r="B163" s="176" t="e">
        <f>TAX!$G$7*DIST_TOT!B163*COMB_CORR!F14</f>
        <v>#DIV/0!</v>
      </c>
      <c r="C163" s="176" t="e">
        <f>TAX!$G$8*DIST_TOT!C163*COMB_CORR!F14</f>
        <v>#REF!</v>
      </c>
      <c r="D163" s="176" t="e">
        <f>TAX!$G$9*DIST_TOT!D163*COMB_CORR!F14</f>
        <v>#DIV/0!</v>
      </c>
      <c r="E163" s="176" t="e">
        <f>TAX!$G$10*DIST_TOT!E163*COMB_CORR!F14</f>
        <v>#DIV/0!</v>
      </c>
      <c r="F163" s="176" t="e">
        <f>TAX!$G$11*DIST_TOT!F163*COMB_CORR!F14</f>
        <v>#DIV/0!</v>
      </c>
      <c r="G163" s="176" t="e">
        <f>TAX!$G$12*DIST_TOT!G163*COMB_CORR!F14</f>
        <v>#REF!</v>
      </c>
      <c r="H163" s="176" t="e">
        <f>DIST_TOT!H163*COMB_CORR!K14*TAX!$G$14</f>
        <v>#REF!</v>
      </c>
      <c r="I163" s="176" t="e">
        <f>DIST_TOT!I163*COMB_CORR!K14*TAX!$G$15</f>
        <v>#DIV/0!</v>
      </c>
      <c r="J163" s="176" t="e">
        <f>TAX!$G$17*DIST_TOT!J163*COMB_CORR!P14</f>
        <v>#DIV/0!</v>
      </c>
      <c r="K163" s="176" t="e">
        <f>TAX!$G$18*DIST_TOT!K163*COMB_CORR!O14</f>
        <v>#REF!</v>
      </c>
      <c r="L163" s="176" t="e">
        <f>TAX!$G$19*DIST_TOT!L163*COMB_CORR!P14</f>
        <v>#DIV/0!</v>
      </c>
      <c r="M163" s="176" t="e">
        <f>TAX!$G$20*DIST_TOT!M163*COMB_CORR!P14</f>
        <v>#DIV/0!</v>
      </c>
      <c r="N163" s="176" t="e">
        <f>TAX!$G$21*DIST_TOT!N163*COMB_CORR!P14</f>
        <v>#DIV/0!</v>
      </c>
      <c r="O163" s="176" t="e">
        <f>TAX!$G$22*DIST_TOT!O163*COMB_CORR!P14</f>
        <v>#REF!</v>
      </c>
      <c r="P163" s="176" t="e">
        <f>(B163+H163)*ONSV_2023!K51/(DIST_GAS_AUT!P15+DIST_ALC_AUT!P15)</f>
        <v>#DIV/0!</v>
      </c>
      <c r="Q163" s="176" t="e">
        <f>(C163+I163)*ONSV_2023!D51/(DIST_GAS_UTI!P15+DIST_ALC_UTI!F15)</f>
        <v>#REF!</v>
      </c>
      <c r="R163" s="176" t="e">
        <f>(D163+N163)*ONSV_2023!P51/(DIST_GAS_CAMIE!F15+DIST_DSL_CAMIE!F15)</f>
        <v>#DIV/0!</v>
      </c>
      <c r="S163" s="176" t="e">
        <f>(E163+K163)*ONSV_2023!U51/(DIST_GAS_CAMIOA!F15+DIST_DSL_CAMIOA!F15)</f>
        <v>#DIV/0!</v>
      </c>
      <c r="T163" s="176" t="e">
        <f>DIST_TOT!P163*COMB_CORR!U14*TAX!$G$24</f>
        <v>#DIV/0!</v>
      </c>
      <c r="U163" s="168" t="e">
        <f t="shared" si="36"/>
        <v>#DIV/0!</v>
      </c>
      <c r="W163" s="167" t="e">
        <f>(B163+C163+D163+I163+E163+P163+Q163+R163+S163+O163+N163+H163+T163)/(DEN!C153+DEN!F153+DEN!G153+DEN!L153)</f>
        <v>#DIV/0!</v>
      </c>
      <c r="X163" s="167" t="e">
        <f>SUM(F163:G163)/SUM(DEN!I153:J153)</f>
        <v>#DIV/0!</v>
      </c>
      <c r="Y163" s="167" t="e">
        <f>SUM(J163:K163)/SUM(DEN!D153:E153)</f>
        <v>#DIV/0!</v>
      </c>
      <c r="Z163" s="167" t="e">
        <f>SUM(L163:M163)/(DEN!H153+DEN!K153)</f>
        <v>#DIV/0!</v>
      </c>
      <c r="AB163" s="167" t="e">
        <f t="shared" si="40"/>
        <v>#DIV/0!</v>
      </c>
      <c r="AC163" s="167" t="e">
        <f t="shared" si="41"/>
        <v>#DIV/0!</v>
      </c>
      <c r="AD163" s="167" t="e">
        <f t="shared" si="42"/>
        <v>#DIV/0!</v>
      </c>
      <c r="AE163" s="167" t="e">
        <f t="shared" si="43"/>
        <v>#DIV/0!</v>
      </c>
      <c r="AG163" s="210" t="e">
        <f t="shared" si="44"/>
        <v>#DIV/0!</v>
      </c>
      <c r="AH163" s="210" t="e">
        <f t="shared" si="37"/>
        <v>#DIV/0!</v>
      </c>
      <c r="AI163" s="210" t="e">
        <f t="shared" si="38"/>
        <v>#DIV/0!</v>
      </c>
      <c r="AJ163" s="210" t="e">
        <f t="shared" si="39"/>
        <v>#DIV/0!</v>
      </c>
    </row>
    <row r="164" spans="1:36">
      <c r="A164" s="73" t="s">
        <v>31</v>
      </c>
      <c r="B164" s="176" t="e">
        <f>TAX!$G$7*DIST_TOT!B164*COMB_CORR!F15</f>
        <v>#DIV/0!</v>
      </c>
      <c r="C164" s="176" t="e">
        <f>TAX!$G$8*DIST_TOT!C164*COMB_CORR!F15</f>
        <v>#REF!</v>
      </c>
      <c r="D164" s="176" t="e">
        <f>TAX!$G$9*DIST_TOT!D164*COMB_CORR!F15</f>
        <v>#DIV/0!</v>
      </c>
      <c r="E164" s="176" t="e">
        <f>TAX!$G$10*DIST_TOT!E164*COMB_CORR!F15</f>
        <v>#DIV/0!</v>
      </c>
      <c r="F164" s="176" t="e">
        <f>TAX!$G$11*DIST_TOT!F164*COMB_CORR!F15</f>
        <v>#DIV/0!</v>
      </c>
      <c r="G164" s="176" t="e">
        <f>TAX!$G$12*DIST_TOT!G164*COMB_CORR!F15</f>
        <v>#REF!</v>
      </c>
      <c r="H164" s="176" t="e">
        <f>DIST_TOT!H164*COMB_CORR!K15*TAX!$G$14</f>
        <v>#REF!</v>
      </c>
      <c r="I164" s="176" t="e">
        <f>DIST_TOT!I164*COMB_CORR!K15*TAX!$G$15</f>
        <v>#DIV/0!</v>
      </c>
      <c r="J164" s="176" t="e">
        <f>TAX!$G$17*DIST_TOT!J164*COMB_CORR!P15</f>
        <v>#DIV/0!</v>
      </c>
      <c r="K164" s="176" t="e">
        <f>TAX!$G$18*DIST_TOT!K164*COMB_CORR!O15</f>
        <v>#REF!</v>
      </c>
      <c r="L164" s="176" t="e">
        <f>TAX!$G$19*DIST_TOT!L164*COMB_CORR!P15</f>
        <v>#DIV/0!</v>
      </c>
      <c r="M164" s="176" t="e">
        <f>TAX!$G$20*DIST_TOT!M164*COMB_CORR!P15</f>
        <v>#DIV/0!</v>
      </c>
      <c r="N164" s="176" t="e">
        <f>TAX!$G$21*DIST_TOT!N164*COMB_CORR!P15</f>
        <v>#DIV/0!</v>
      </c>
      <c r="O164" s="176" t="e">
        <f>TAX!$G$22*DIST_TOT!O164*COMB_CORR!P15</f>
        <v>#REF!</v>
      </c>
      <c r="P164" s="176" t="e">
        <f>(B164+H164)*ONSV_2023!K52/(DIST_GAS_AUT!P16+DIST_ALC_AUT!P16)</f>
        <v>#DIV/0!</v>
      </c>
      <c r="Q164" s="176" t="e">
        <f>(C164+I164)*ONSV_2023!D52/(DIST_GAS_UTI!P16+DIST_ALC_UTI!F16)</f>
        <v>#REF!</v>
      </c>
      <c r="R164" s="176" t="e">
        <f>(D164+N164)*ONSV_2023!P52/(DIST_GAS_CAMIE!F16+DIST_DSL_CAMIE!F16)</f>
        <v>#DIV/0!</v>
      </c>
      <c r="S164" s="176" t="e">
        <f>(E164+K164)*ONSV_2023!U52/(DIST_GAS_CAMIOA!F16+DIST_DSL_CAMIOA!F16)</f>
        <v>#DIV/0!</v>
      </c>
      <c r="T164" s="176" t="e">
        <f>DIST_TOT!P164*COMB_CORR!U15*TAX!$G$24</f>
        <v>#DIV/0!</v>
      </c>
      <c r="U164" s="168" t="e">
        <f t="shared" si="36"/>
        <v>#DIV/0!</v>
      </c>
      <c r="W164" s="167" t="e">
        <f>(B164+C164+D164+I164+E164+P164+Q164+R164+S164+O164+N164+H164+T164)/(DEN!C154+DEN!F154+DEN!G154+DEN!L154)</f>
        <v>#DIV/0!</v>
      </c>
      <c r="X164" s="167" t="e">
        <f>SUM(F164:G164)/SUM(DEN!I154:J154)</f>
        <v>#DIV/0!</v>
      </c>
      <c r="Y164" s="167" t="e">
        <f>SUM(J164:K164)/SUM(DEN!D154:E154)</f>
        <v>#DIV/0!</v>
      </c>
      <c r="Z164" s="167" t="e">
        <f>SUM(L164:M164)/(DEN!H154+DEN!K154)</f>
        <v>#DIV/0!</v>
      </c>
      <c r="AB164" s="167" t="e">
        <f t="shared" si="40"/>
        <v>#DIV/0!</v>
      </c>
      <c r="AC164" s="167" t="e">
        <f t="shared" si="41"/>
        <v>#DIV/0!</v>
      </c>
      <c r="AD164" s="167" t="e">
        <f t="shared" si="42"/>
        <v>#DIV/0!</v>
      </c>
      <c r="AE164" s="167" t="e">
        <f t="shared" si="43"/>
        <v>#DIV/0!</v>
      </c>
      <c r="AG164" s="210" t="e">
        <f t="shared" si="44"/>
        <v>#DIV/0!</v>
      </c>
      <c r="AH164" s="210" t="e">
        <f t="shared" si="37"/>
        <v>#DIV/0!</v>
      </c>
      <c r="AI164" s="210" t="e">
        <f t="shared" si="38"/>
        <v>#DIV/0!</v>
      </c>
      <c r="AJ164" s="210" t="e">
        <f t="shared" si="39"/>
        <v>#DIV/0!</v>
      </c>
    </row>
    <row r="165" spans="1:36">
      <c r="A165" s="73" t="s">
        <v>27</v>
      </c>
      <c r="B165" s="176" t="e">
        <f>TAX!$G$7*DIST_TOT!B165*COMB_CORR!F16</f>
        <v>#DIV/0!</v>
      </c>
      <c r="C165" s="176" t="e">
        <f>TAX!$G$8*DIST_TOT!C165*COMB_CORR!F16</f>
        <v>#REF!</v>
      </c>
      <c r="D165" s="176" t="e">
        <f>TAX!$G$9*DIST_TOT!D165*COMB_CORR!F16</f>
        <v>#DIV/0!</v>
      </c>
      <c r="E165" s="176" t="e">
        <f>TAX!$G$10*DIST_TOT!E165*COMB_CORR!F16</f>
        <v>#DIV/0!</v>
      </c>
      <c r="F165" s="176" t="e">
        <f>TAX!$G$11*DIST_TOT!F165*COMB_CORR!F16</f>
        <v>#DIV/0!</v>
      </c>
      <c r="G165" s="176" t="e">
        <f>TAX!$G$12*DIST_TOT!G165*COMB_CORR!F16</f>
        <v>#REF!</v>
      </c>
      <c r="H165" s="176" t="e">
        <f>DIST_TOT!H165*COMB_CORR!K16*TAX!$G$14</f>
        <v>#REF!</v>
      </c>
      <c r="I165" s="176" t="e">
        <f>DIST_TOT!I165*COMB_CORR!K16*TAX!$G$15</f>
        <v>#DIV/0!</v>
      </c>
      <c r="J165" s="176" t="e">
        <f>TAX!$G$17*DIST_TOT!J165*COMB_CORR!P16</f>
        <v>#DIV/0!</v>
      </c>
      <c r="K165" s="176" t="e">
        <f>TAX!$G$18*DIST_TOT!K165*COMB_CORR!O16</f>
        <v>#REF!</v>
      </c>
      <c r="L165" s="176" t="e">
        <f>TAX!$G$19*DIST_TOT!L165*COMB_CORR!P16</f>
        <v>#DIV/0!</v>
      </c>
      <c r="M165" s="176" t="e">
        <f>TAX!$G$20*DIST_TOT!M165*COMB_CORR!P16</f>
        <v>#DIV/0!</v>
      </c>
      <c r="N165" s="176" t="e">
        <f>TAX!$G$21*DIST_TOT!N165*COMB_CORR!P16</f>
        <v>#DIV/0!</v>
      </c>
      <c r="O165" s="176" t="e">
        <f>TAX!$G$22*DIST_TOT!O165*COMB_CORR!P16</f>
        <v>#REF!</v>
      </c>
      <c r="P165" s="176" t="e">
        <f>(B165+H165)*ONSV_2023!K53/(DIST_GAS_AUT!P17+DIST_ALC_AUT!P17)</f>
        <v>#DIV/0!</v>
      </c>
      <c r="Q165" s="176" t="e">
        <f>(C165+I165)*ONSV_2023!D53/(DIST_GAS_UTI!P17+DIST_ALC_UTI!F17)</f>
        <v>#REF!</v>
      </c>
      <c r="R165" s="176" t="e">
        <f>(D165+N165)*ONSV_2023!P53/(DIST_GAS_CAMIE!F17+DIST_DSL_CAMIE!F17)</f>
        <v>#DIV/0!</v>
      </c>
      <c r="S165" s="176" t="e">
        <f>(E165+K165)*ONSV_2023!U53/(DIST_GAS_CAMIOA!F17+DIST_DSL_CAMIOA!F17)</f>
        <v>#DIV/0!</v>
      </c>
      <c r="T165" s="176" t="e">
        <f>DIST_TOT!P165*COMB_CORR!U16*TAX!$G$24</f>
        <v>#DIV/0!</v>
      </c>
      <c r="U165" s="168" t="e">
        <f t="shared" si="36"/>
        <v>#DIV/0!</v>
      </c>
      <c r="W165" s="167" t="e">
        <f>(B165+C165+D165+I165+E165+P165+Q165+R165+S165+O165+N165+H165+T165)/(DEN!C155+DEN!F155+DEN!G155+DEN!L155)</f>
        <v>#DIV/0!</v>
      </c>
      <c r="X165" s="167" t="e">
        <f>SUM(F165:G165)/SUM(DEN!I155:J155)</f>
        <v>#DIV/0!</v>
      </c>
      <c r="Y165" s="167" t="e">
        <f>SUM(J165:K165)/SUM(DEN!D155:E155)</f>
        <v>#DIV/0!</v>
      </c>
      <c r="Z165" s="167" t="e">
        <f>SUM(L165:M165)/(DEN!H155+DEN!K155)</f>
        <v>#DIV/0!</v>
      </c>
      <c r="AB165" s="167" t="e">
        <f t="shared" si="40"/>
        <v>#DIV/0!</v>
      </c>
      <c r="AC165" s="167" t="e">
        <f t="shared" si="41"/>
        <v>#DIV/0!</v>
      </c>
      <c r="AD165" s="167" t="e">
        <f t="shared" si="42"/>
        <v>#DIV/0!</v>
      </c>
      <c r="AE165" s="167" t="e">
        <f t="shared" si="43"/>
        <v>#DIV/0!</v>
      </c>
      <c r="AG165" s="210" t="e">
        <f t="shared" si="44"/>
        <v>#DIV/0!</v>
      </c>
      <c r="AH165" s="210" t="e">
        <f t="shared" si="37"/>
        <v>#DIV/0!</v>
      </c>
      <c r="AI165" s="210" t="e">
        <f t="shared" si="38"/>
        <v>#DIV/0!</v>
      </c>
      <c r="AJ165" s="210" t="e">
        <f t="shared" si="39"/>
        <v>#DIV/0!</v>
      </c>
    </row>
    <row r="166" spans="1:36">
      <c r="A166" s="73" t="s">
        <v>33</v>
      </c>
      <c r="B166" s="176" t="e">
        <f>TAX!$G$7*DIST_TOT!B166*COMB_CORR!F17</f>
        <v>#DIV/0!</v>
      </c>
      <c r="C166" s="176" t="e">
        <f>TAX!$G$8*DIST_TOT!C166*COMB_CORR!F17</f>
        <v>#REF!</v>
      </c>
      <c r="D166" s="176" t="e">
        <f>TAX!$G$9*DIST_TOT!D166*COMB_CORR!F17</f>
        <v>#DIV/0!</v>
      </c>
      <c r="E166" s="176" t="e">
        <f>TAX!$G$10*DIST_TOT!E166*COMB_CORR!F17</f>
        <v>#DIV/0!</v>
      </c>
      <c r="F166" s="176" t="e">
        <f>TAX!$G$11*DIST_TOT!F166*COMB_CORR!F17</f>
        <v>#DIV/0!</v>
      </c>
      <c r="G166" s="176" t="e">
        <f>TAX!$G$12*DIST_TOT!G166*COMB_CORR!F17</f>
        <v>#REF!</v>
      </c>
      <c r="H166" s="176" t="e">
        <f>DIST_TOT!H166*COMB_CORR!K17*TAX!$G$14</f>
        <v>#REF!</v>
      </c>
      <c r="I166" s="176" t="e">
        <f>DIST_TOT!I166*COMB_CORR!K17*TAX!$G$15</f>
        <v>#DIV/0!</v>
      </c>
      <c r="J166" s="176" t="e">
        <f>TAX!$G$17*DIST_TOT!J166*COMB_CORR!P17</f>
        <v>#DIV/0!</v>
      </c>
      <c r="K166" s="176" t="e">
        <f>TAX!$G$18*DIST_TOT!K166*COMB_CORR!O17</f>
        <v>#REF!</v>
      </c>
      <c r="L166" s="176" t="e">
        <f>TAX!$G$19*DIST_TOT!L166*COMB_CORR!P17</f>
        <v>#DIV/0!</v>
      </c>
      <c r="M166" s="176" t="e">
        <f>TAX!$G$20*DIST_TOT!M166*COMB_CORR!P17</f>
        <v>#DIV/0!</v>
      </c>
      <c r="N166" s="176" t="e">
        <f>TAX!$G$21*DIST_TOT!N166*COMB_CORR!P17</f>
        <v>#DIV/0!</v>
      </c>
      <c r="O166" s="176" t="e">
        <f>TAX!$G$22*DIST_TOT!O166*COMB_CORR!P17</f>
        <v>#REF!</v>
      </c>
      <c r="P166" s="176" t="e">
        <f>(B166+H166)*ONSV_2023!K54/(DIST_GAS_AUT!P18+DIST_ALC_AUT!P18)</f>
        <v>#DIV/0!</v>
      </c>
      <c r="Q166" s="176" t="e">
        <f>(C166+I166)*ONSV_2023!D54/(DIST_GAS_UTI!P18+DIST_ALC_UTI!F18)</f>
        <v>#REF!</v>
      </c>
      <c r="R166" s="176" t="e">
        <f>(D166+N166)*ONSV_2023!P54/(DIST_GAS_CAMIE!F18+DIST_DSL_CAMIE!F18)</f>
        <v>#DIV/0!</v>
      </c>
      <c r="S166" s="176" t="e">
        <f>(E166+K166)*ONSV_2023!U54/(DIST_GAS_CAMIOA!F18+DIST_DSL_CAMIOA!F18)</f>
        <v>#DIV/0!</v>
      </c>
      <c r="T166" s="176" t="e">
        <f>DIST_TOT!P166*COMB_CORR!U17*TAX!$G$24</f>
        <v>#DIV/0!</v>
      </c>
      <c r="U166" s="168" t="e">
        <f t="shared" si="36"/>
        <v>#DIV/0!</v>
      </c>
      <c r="W166" s="167" t="e">
        <f>(B166+C166+D166+I166+E166+P166+Q166+R166+S166+O166+N166+H166+T166)/(DEN!C156+DEN!F156+DEN!G156+DEN!L156)</f>
        <v>#DIV/0!</v>
      </c>
      <c r="X166" s="167" t="e">
        <f>SUM(F166:G166)/SUM(DEN!I156:J156)</f>
        <v>#DIV/0!</v>
      </c>
      <c r="Y166" s="167" t="e">
        <f>SUM(J166:K166)/SUM(DEN!D156:E156)</f>
        <v>#DIV/0!</v>
      </c>
      <c r="Z166" s="167" t="e">
        <f>SUM(L166:M166)/(DEN!H156+DEN!K156)</f>
        <v>#DIV/0!</v>
      </c>
      <c r="AB166" s="167" t="e">
        <f t="shared" si="40"/>
        <v>#DIV/0!</v>
      </c>
      <c r="AC166" s="167" t="e">
        <f t="shared" si="41"/>
        <v>#DIV/0!</v>
      </c>
      <c r="AD166" s="167" t="e">
        <f t="shared" si="42"/>
        <v>#DIV/0!</v>
      </c>
      <c r="AE166" s="167" t="e">
        <f t="shared" si="43"/>
        <v>#DIV/0!</v>
      </c>
      <c r="AG166" s="210" t="e">
        <f t="shared" si="44"/>
        <v>#DIV/0!</v>
      </c>
      <c r="AH166" s="210" t="e">
        <f t="shared" si="37"/>
        <v>#DIV/0!</v>
      </c>
      <c r="AI166" s="210" t="e">
        <f t="shared" si="38"/>
        <v>#DIV/0!</v>
      </c>
      <c r="AJ166" s="210" t="e">
        <f t="shared" si="39"/>
        <v>#DIV/0!</v>
      </c>
    </row>
    <row r="167" spans="1:36">
      <c r="A167" s="73" t="s">
        <v>34</v>
      </c>
      <c r="B167" s="176" t="e">
        <f>TAX!$G$7*DIST_TOT!B167*COMB_CORR!F18</f>
        <v>#DIV/0!</v>
      </c>
      <c r="C167" s="176" t="e">
        <f>TAX!$G$8*DIST_TOT!C167*COMB_CORR!F18</f>
        <v>#REF!</v>
      </c>
      <c r="D167" s="176" t="e">
        <f>TAX!$G$9*DIST_TOT!D167*COMB_CORR!F18</f>
        <v>#DIV/0!</v>
      </c>
      <c r="E167" s="176" t="e">
        <f>TAX!$G$10*DIST_TOT!E167*COMB_CORR!F18</f>
        <v>#DIV/0!</v>
      </c>
      <c r="F167" s="176" t="e">
        <f>TAX!$G$11*DIST_TOT!F167*COMB_CORR!F18</f>
        <v>#DIV/0!</v>
      </c>
      <c r="G167" s="176" t="e">
        <f>TAX!$G$12*DIST_TOT!G167*COMB_CORR!F18</f>
        <v>#REF!</v>
      </c>
      <c r="H167" s="176" t="e">
        <f>DIST_TOT!H167*COMB_CORR!K18*TAX!$G$14</f>
        <v>#REF!</v>
      </c>
      <c r="I167" s="176" t="e">
        <f>DIST_TOT!I167*COMB_CORR!K18*TAX!$G$15</f>
        <v>#DIV/0!</v>
      </c>
      <c r="J167" s="176" t="e">
        <f>TAX!$G$17*DIST_TOT!J167*COMB_CORR!P18</f>
        <v>#DIV/0!</v>
      </c>
      <c r="K167" s="176" t="e">
        <f>TAX!$G$18*DIST_TOT!K167*COMB_CORR!O18</f>
        <v>#REF!</v>
      </c>
      <c r="L167" s="176" t="e">
        <f>TAX!$G$19*DIST_TOT!L167*COMB_CORR!P18</f>
        <v>#DIV/0!</v>
      </c>
      <c r="M167" s="176" t="e">
        <f>TAX!$G$20*DIST_TOT!M167*COMB_CORR!P18</f>
        <v>#DIV/0!</v>
      </c>
      <c r="N167" s="176" t="e">
        <f>TAX!$G$21*DIST_TOT!N167*COMB_CORR!P18</f>
        <v>#DIV/0!</v>
      </c>
      <c r="O167" s="176" t="e">
        <f>TAX!$G$22*DIST_TOT!O167*COMB_CORR!P18</f>
        <v>#REF!</v>
      </c>
      <c r="P167" s="176" t="e">
        <f>(B167+H167)*ONSV_2023!K55/(DIST_GAS_AUT!P19+DIST_ALC_AUT!P19)</f>
        <v>#DIV/0!</v>
      </c>
      <c r="Q167" s="176" t="e">
        <f>(C167+I167)*ONSV_2023!D55/(DIST_GAS_UTI!P19+DIST_ALC_UTI!F19)</f>
        <v>#REF!</v>
      </c>
      <c r="R167" s="176" t="e">
        <f>(D167+N167)*ONSV_2023!P55/(DIST_GAS_CAMIE!F19+DIST_DSL_CAMIE!F19)</f>
        <v>#DIV/0!</v>
      </c>
      <c r="S167" s="176" t="e">
        <f>(E167+K167)*ONSV_2023!U55/(DIST_GAS_CAMIOA!F19+DIST_DSL_CAMIOA!F19)</f>
        <v>#DIV/0!</v>
      </c>
      <c r="T167" s="176" t="e">
        <f>DIST_TOT!P167*COMB_CORR!U18*TAX!$G$24</f>
        <v>#DIV/0!</v>
      </c>
      <c r="U167" s="168" t="e">
        <f t="shared" si="36"/>
        <v>#DIV/0!</v>
      </c>
      <c r="W167" s="167" t="e">
        <f>(B167+C167+D167+I167+E167+P167+Q167+R167+S167+O167+N167+H167+T167)/(DEN!C157+DEN!F157+DEN!G157+DEN!L157)</f>
        <v>#DIV/0!</v>
      </c>
      <c r="X167" s="167" t="e">
        <f>SUM(F167:G167)/SUM(DEN!I157:J157)</f>
        <v>#DIV/0!</v>
      </c>
      <c r="Y167" s="167" t="e">
        <f>SUM(J167:K167)/SUM(DEN!D157:E157)</f>
        <v>#DIV/0!</v>
      </c>
      <c r="Z167" s="167" t="e">
        <f>SUM(L167:M167)/(DEN!H157+DEN!K157)</f>
        <v>#DIV/0!</v>
      </c>
      <c r="AB167" s="167" t="e">
        <f t="shared" si="40"/>
        <v>#DIV/0!</v>
      </c>
      <c r="AC167" s="167" t="e">
        <f t="shared" si="41"/>
        <v>#DIV/0!</v>
      </c>
      <c r="AD167" s="167" t="e">
        <f t="shared" si="42"/>
        <v>#DIV/0!</v>
      </c>
      <c r="AE167" s="167" t="e">
        <f t="shared" si="43"/>
        <v>#DIV/0!</v>
      </c>
      <c r="AG167" s="210" t="e">
        <f t="shared" si="44"/>
        <v>#DIV/0!</v>
      </c>
      <c r="AH167" s="210" t="e">
        <f t="shared" si="37"/>
        <v>#DIV/0!</v>
      </c>
      <c r="AI167" s="210" t="e">
        <f t="shared" si="38"/>
        <v>#DIV/0!</v>
      </c>
      <c r="AJ167" s="210" t="e">
        <f t="shared" si="39"/>
        <v>#DIV/0!</v>
      </c>
    </row>
    <row r="168" spans="1:36">
      <c r="A168" s="73" t="s">
        <v>30</v>
      </c>
      <c r="B168" s="176" t="e">
        <f>TAX!$G$7*DIST_TOT!B168*COMB_CORR!F19</f>
        <v>#DIV/0!</v>
      </c>
      <c r="C168" s="176" t="e">
        <f>TAX!$G$8*DIST_TOT!C168*COMB_CORR!F19</f>
        <v>#REF!</v>
      </c>
      <c r="D168" s="176" t="e">
        <f>TAX!$G$9*DIST_TOT!D168*COMB_CORR!F19</f>
        <v>#DIV/0!</v>
      </c>
      <c r="E168" s="176" t="e">
        <f>TAX!$G$10*DIST_TOT!E168*COMB_CORR!F19</f>
        <v>#DIV/0!</v>
      </c>
      <c r="F168" s="176" t="e">
        <f>TAX!$G$11*DIST_TOT!F168*COMB_CORR!F19</f>
        <v>#DIV/0!</v>
      </c>
      <c r="G168" s="176" t="e">
        <f>TAX!$G$12*DIST_TOT!G168*COMB_CORR!F19</f>
        <v>#REF!</v>
      </c>
      <c r="H168" s="176" t="e">
        <f>DIST_TOT!H168*COMB_CORR!K19*TAX!$G$14</f>
        <v>#REF!</v>
      </c>
      <c r="I168" s="176" t="e">
        <f>DIST_TOT!I168*COMB_CORR!K19*TAX!$G$15</f>
        <v>#DIV/0!</v>
      </c>
      <c r="J168" s="176" t="e">
        <f>TAX!$G$17*DIST_TOT!J168*COMB_CORR!P19</f>
        <v>#DIV/0!</v>
      </c>
      <c r="K168" s="176" t="e">
        <f>TAX!$G$18*DIST_TOT!K168*COMB_CORR!O19</f>
        <v>#REF!</v>
      </c>
      <c r="L168" s="176" t="e">
        <f>TAX!$G$19*DIST_TOT!L168*COMB_CORR!P19</f>
        <v>#DIV/0!</v>
      </c>
      <c r="M168" s="176" t="e">
        <f>TAX!$G$20*DIST_TOT!M168*COMB_CORR!P19</f>
        <v>#DIV/0!</v>
      </c>
      <c r="N168" s="176" t="e">
        <f>TAX!$G$21*DIST_TOT!N168*COMB_CORR!P19</f>
        <v>#DIV/0!</v>
      </c>
      <c r="O168" s="176" t="e">
        <f>TAX!$G$22*DIST_TOT!O168*COMB_CORR!P19</f>
        <v>#REF!</v>
      </c>
      <c r="P168" s="176" t="e">
        <f>(B168+H168)*ONSV_2023!K56/(DIST_GAS_AUT!P20+DIST_ALC_AUT!P20)</f>
        <v>#DIV/0!</v>
      </c>
      <c r="Q168" s="176" t="e">
        <f>(C168+I168)*ONSV_2023!D56/(DIST_GAS_UTI!P20+DIST_ALC_UTI!F20)</f>
        <v>#REF!</v>
      </c>
      <c r="R168" s="176" t="e">
        <f>(D168+N168)*ONSV_2023!P56/(DIST_GAS_CAMIE!F20+DIST_DSL_CAMIE!F20)</f>
        <v>#DIV/0!</v>
      </c>
      <c r="S168" s="176" t="e">
        <f>(E168+K168)*ONSV_2023!U56/(DIST_GAS_CAMIOA!F20+DIST_DSL_CAMIOA!F20)</f>
        <v>#DIV/0!</v>
      </c>
      <c r="T168" s="176" t="e">
        <f>DIST_TOT!P168*COMB_CORR!U19*TAX!$G$24</f>
        <v>#DIV/0!</v>
      </c>
      <c r="U168" s="168" t="e">
        <f t="shared" si="36"/>
        <v>#DIV/0!</v>
      </c>
      <c r="W168" s="167" t="e">
        <f>(B168+C168+D168+I168+E168+P168+Q168+R168+S168+O168+N168+H168+T168)/(DEN!C158+DEN!F158+DEN!G158+DEN!L158)</f>
        <v>#DIV/0!</v>
      </c>
      <c r="X168" s="167" t="e">
        <f>SUM(F168:G168)/SUM(DEN!I158:J158)</f>
        <v>#DIV/0!</v>
      </c>
      <c r="Y168" s="167" t="e">
        <f>SUM(J168:K168)/SUM(DEN!D158:E158)</f>
        <v>#DIV/0!</v>
      </c>
      <c r="Z168" s="167" t="e">
        <f>SUM(L168:M168)/(DEN!H158+DEN!K158)</f>
        <v>#DIV/0!</v>
      </c>
      <c r="AB168" s="167" t="e">
        <f t="shared" si="40"/>
        <v>#DIV/0!</v>
      </c>
      <c r="AC168" s="167" t="e">
        <f t="shared" si="41"/>
        <v>#DIV/0!</v>
      </c>
      <c r="AD168" s="167" t="e">
        <f t="shared" si="42"/>
        <v>#DIV/0!</v>
      </c>
      <c r="AE168" s="167" t="e">
        <f t="shared" si="43"/>
        <v>#DIV/0!</v>
      </c>
      <c r="AG168" s="210" t="e">
        <f t="shared" si="44"/>
        <v>#DIV/0!</v>
      </c>
      <c r="AH168" s="210" t="e">
        <f t="shared" si="37"/>
        <v>#DIV/0!</v>
      </c>
      <c r="AI168" s="210" t="e">
        <f t="shared" si="38"/>
        <v>#DIV/0!</v>
      </c>
      <c r="AJ168" s="210" t="e">
        <f t="shared" si="39"/>
        <v>#DIV/0!</v>
      </c>
    </row>
    <row r="169" spans="1:36">
      <c r="A169" s="73" t="s">
        <v>36</v>
      </c>
      <c r="B169" s="176" t="e">
        <f>TAX!$G$7*DIST_TOT!B169*COMB_CORR!F20</f>
        <v>#DIV/0!</v>
      </c>
      <c r="C169" s="176" t="e">
        <f>TAX!$G$8*DIST_TOT!C169*COMB_CORR!F20</f>
        <v>#REF!</v>
      </c>
      <c r="D169" s="176" t="e">
        <f>TAX!$G$9*DIST_TOT!D169*COMB_CORR!F20</f>
        <v>#DIV/0!</v>
      </c>
      <c r="E169" s="176" t="e">
        <f>TAX!$G$10*DIST_TOT!E169*COMB_CORR!F20</f>
        <v>#DIV/0!</v>
      </c>
      <c r="F169" s="176" t="e">
        <f>TAX!$G$11*DIST_TOT!F169*COMB_CORR!F20</f>
        <v>#DIV/0!</v>
      </c>
      <c r="G169" s="176" t="e">
        <f>TAX!$G$12*DIST_TOT!G169*COMB_CORR!F20</f>
        <v>#REF!</v>
      </c>
      <c r="H169" s="176" t="e">
        <f>DIST_TOT!H169*COMB_CORR!K20*TAX!$G$14</f>
        <v>#REF!</v>
      </c>
      <c r="I169" s="176" t="e">
        <f>DIST_TOT!I169*COMB_CORR!K20*TAX!$G$15</f>
        <v>#DIV/0!</v>
      </c>
      <c r="J169" s="176" t="e">
        <f>TAX!$G$17*DIST_TOT!J169*COMB_CORR!P20</f>
        <v>#DIV/0!</v>
      </c>
      <c r="K169" s="176" t="e">
        <f>TAX!$G$18*DIST_TOT!K169*COMB_CORR!O20</f>
        <v>#REF!</v>
      </c>
      <c r="L169" s="176" t="e">
        <f>TAX!$G$19*DIST_TOT!L169*COMB_CORR!P20</f>
        <v>#DIV/0!</v>
      </c>
      <c r="M169" s="176" t="e">
        <f>TAX!$G$20*DIST_TOT!M169*COMB_CORR!P20</f>
        <v>#DIV/0!</v>
      </c>
      <c r="N169" s="176" t="e">
        <f>TAX!$G$21*DIST_TOT!N169*COMB_CORR!P20</f>
        <v>#DIV/0!</v>
      </c>
      <c r="O169" s="176" t="e">
        <f>TAX!$G$22*DIST_TOT!O169*COMB_CORR!P20</f>
        <v>#REF!</v>
      </c>
      <c r="P169" s="176" t="e">
        <f>(B169+H169)*ONSV_2023!K57/(DIST_GAS_AUT!P21+DIST_ALC_AUT!P21)</f>
        <v>#DIV/0!</v>
      </c>
      <c r="Q169" s="176" t="e">
        <f>(C169+I169)*ONSV_2023!D57/(DIST_GAS_UTI!P21+DIST_ALC_UTI!F21)</f>
        <v>#REF!</v>
      </c>
      <c r="R169" s="176" t="e">
        <f>(D169+N169)*ONSV_2023!P57/(DIST_GAS_CAMIE!F21+DIST_DSL_CAMIE!F21)</f>
        <v>#DIV/0!</v>
      </c>
      <c r="S169" s="176" t="e">
        <f>(E169+K169)*ONSV_2023!U57/(DIST_GAS_CAMIOA!F21+DIST_DSL_CAMIOA!F21)</f>
        <v>#DIV/0!</v>
      </c>
      <c r="T169" s="176" t="e">
        <f>DIST_TOT!P169*COMB_CORR!U20*TAX!$G$24</f>
        <v>#DIV/0!</v>
      </c>
      <c r="U169" s="168" t="e">
        <f t="shared" si="36"/>
        <v>#DIV/0!</v>
      </c>
      <c r="W169" s="167" t="e">
        <f>(B169+C169+D169+I169+E169+P169+Q169+R169+S169+O169+N169+H169+T169)/(DEN!C159+DEN!F159+DEN!G159+DEN!L159)</f>
        <v>#DIV/0!</v>
      </c>
      <c r="X169" s="167" t="e">
        <f>SUM(F169:G169)/SUM(DEN!I159:J159)</f>
        <v>#DIV/0!</v>
      </c>
      <c r="Y169" s="167" t="e">
        <f>SUM(J169:K169)/SUM(DEN!D159:E159)</f>
        <v>#DIV/0!</v>
      </c>
      <c r="Z169" s="167" t="e">
        <f>SUM(L169:M169)/(DEN!H159+DEN!K159)</f>
        <v>#DIV/0!</v>
      </c>
      <c r="AB169" s="167" t="e">
        <f t="shared" si="40"/>
        <v>#DIV/0!</v>
      </c>
      <c r="AC169" s="167" t="e">
        <f t="shared" si="41"/>
        <v>#DIV/0!</v>
      </c>
      <c r="AD169" s="167" t="e">
        <f t="shared" si="42"/>
        <v>#DIV/0!</v>
      </c>
      <c r="AE169" s="167" t="e">
        <f t="shared" si="43"/>
        <v>#DIV/0!</v>
      </c>
      <c r="AG169" s="210" t="e">
        <f t="shared" si="44"/>
        <v>#DIV/0!</v>
      </c>
      <c r="AH169" s="210" t="e">
        <f t="shared" si="37"/>
        <v>#DIV/0!</v>
      </c>
      <c r="AI169" s="210" t="e">
        <f t="shared" si="38"/>
        <v>#DIV/0!</v>
      </c>
      <c r="AJ169" s="210" t="e">
        <f t="shared" si="39"/>
        <v>#DIV/0!</v>
      </c>
    </row>
    <row r="170" spans="1:36">
      <c r="A170" s="73" t="s">
        <v>21</v>
      </c>
      <c r="B170" s="176" t="e">
        <f>TAX!$G$7*DIST_TOT!B170*COMB_CORR!F21</f>
        <v>#DIV/0!</v>
      </c>
      <c r="C170" s="176" t="e">
        <f>TAX!$G$8*DIST_TOT!C170*COMB_CORR!F21</f>
        <v>#REF!</v>
      </c>
      <c r="D170" s="176" t="e">
        <f>TAX!$G$9*DIST_TOT!D170*COMB_CORR!F21</f>
        <v>#DIV/0!</v>
      </c>
      <c r="E170" s="176" t="e">
        <f>TAX!$G$10*DIST_TOT!E170*COMB_CORR!F21</f>
        <v>#DIV/0!</v>
      </c>
      <c r="F170" s="176" t="e">
        <f>TAX!$G$11*DIST_TOT!F170*COMB_CORR!F21</f>
        <v>#DIV/0!</v>
      </c>
      <c r="G170" s="176" t="e">
        <f>TAX!$G$12*DIST_TOT!G170*COMB_CORR!F21</f>
        <v>#REF!</v>
      </c>
      <c r="H170" s="176" t="e">
        <f>DIST_TOT!H170*COMB_CORR!K21*TAX!$G$14</f>
        <v>#REF!</v>
      </c>
      <c r="I170" s="176" t="e">
        <f>DIST_TOT!I170*COMB_CORR!K21*TAX!$G$15</f>
        <v>#DIV/0!</v>
      </c>
      <c r="J170" s="176" t="e">
        <f>TAX!$G$17*DIST_TOT!J170*COMB_CORR!P21</f>
        <v>#DIV/0!</v>
      </c>
      <c r="K170" s="176" t="e">
        <f>TAX!$G$18*DIST_TOT!K170*COMB_CORR!O21</f>
        <v>#REF!</v>
      </c>
      <c r="L170" s="176" t="e">
        <f>TAX!$G$19*DIST_TOT!L170*COMB_CORR!P21</f>
        <v>#DIV/0!</v>
      </c>
      <c r="M170" s="176" t="e">
        <f>TAX!$G$20*DIST_TOT!M170*COMB_CORR!P21</f>
        <v>#DIV/0!</v>
      </c>
      <c r="N170" s="176" t="e">
        <f>TAX!$G$21*DIST_TOT!N170*COMB_CORR!P21</f>
        <v>#DIV/0!</v>
      </c>
      <c r="O170" s="176" t="e">
        <f>TAX!$G$22*DIST_TOT!O170*COMB_CORR!P21</f>
        <v>#REF!</v>
      </c>
      <c r="P170" s="176" t="e">
        <f>(B170+H170)*ONSV_2023!K58/(DIST_GAS_AUT!P22+DIST_ALC_AUT!P22)</f>
        <v>#DIV/0!</v>
      </c>
      <c r="Q170" s="176" t="e">
        <f>(C170+I170)*ONSV_2023!D58/(DIST_GAS_UTI!P22+DIST_ALC_UTI!F22)</f>
        <v>#REF!</v>
      </c>
      <c r="R170" s="176" t="e">
        <f>(D170+N170)*ONSV_2023!P58/(DIST_GAS_CAMIE!F22+DIST_DSL_CAMIE!F22)</f>
        <v>#DIV/0!</v>
      </c>
      <c r="S170" s="176" t="e">
        <f>(E170+K170)*ONSV_2023!U58/(DIST_GAS_CAMIOA!F22+DIST_DSL_CAMIOA!F22)</f>
        <v>#DIV/0!</v>
      </c>
      <c r="T170" s="176" t="e">
        <f>DIST_TOT!P170*COMB_CORR!U21*TAX!$G$24</f>
        <v>#DIV/0!</v>
      </c>
      <c r="U170" s="168" t="e">
        <f t="shared" si="36"/>
        <v>#DIV/0!</v>
      </c>
      <c r="W170" s="167" t="e">
        <f>(B170+C170+D170+I170+E170+P170+Q170+R170+S170+O170+N170+H170+T170)/(DEN!C160+DEN!F160+DEN!G160+DEN!L160)</f>
        <v>#DIV/0!</v>
      </c>
      <c r="X170" s="167" t="e">
        <f>SUM(F170:G170)/SUM(DEN!I160:J160)</f>
        <v>#DIV/0!</v>
      </c>
      <c r="Y170" s="167" t="e">
        <f>SUM(J170:K170)/SUM(DEN!D160:E160)</f>
        <v>#DIV/0!</v>
      </c>
      <c r="Z170" s="167" t="e">
        <f>SUM(L170:M170)/(DEN!H160+DEN!K160)</f>
        <v>#DIV/0!</v>
      </c>
      <c r="AB170" s="167" t="e">
        <f t="shared" si="40"/>
        <v>#DIV/0!</v>
      </c>
      <c r="AC170" s="167" t="e">
        <f t="shared" si="41"/>
        <v>#DIV/0!</v>
      </c>
      <c r="AD170" s="167" t="e">
        <f t="shared" si="42"/>
        <v>#DIV/0!</v>
      </c>
      <c r="AE170" s="167" t="e">
        <f t="shared" si="43"/>
        <v>#DIV/0!</v>
      </c>
      <c r="AG170" s="210" t="e">
        <f t="shared" si="44"/>
        <v>#DIV/0!</v>
      </c>
      <c r="AH170" s="210" t="e">
        <f t="shared" si="37"/>
        <v>#DIV/0!</v>
      </c>
      <c r="AI170" s="210" t="e">
        <f t="shared" si="38"/>
        <v>#DIV/0!</v>
      </c>
      <c r="AJ170" s="210" t="e">
        <f t="shared" si="39"/>
        <v>#DIV/0!</v>
      </c>
    </row>
    <row r="171" spans="1:36">
      <c r="A171" s="73" t="s">
        <v>32</v>
      </c>
      <c r="B171" s="176" t="e">
        <f>TAX!$G$7*DIST_TOT!B171*COMB_CORR!F22</f>
        <v>#DIV/0!</v>
      </c>
      <c r="C171" s="176" t="e">
        <f>TAX!$G$8*DIST_TOT!C171*COMB_CORR!F22</f>
        <v>#REF!</v>
      </c>
      <c r="D171" s="176" t="e">
        <f>TAX!$G$9*DIST_TOT!D171*COMB_CORR!F22</f>
        <v>#DIV/0!</v>
      </c>
      <c r="E171" s="176" t="e">
        <f>TAX!$G$10*DIST_TOT!E171*COMB_CORR!F22</f>
        <v>#DIV/0!</v>
      </c>
      <c r="F171" s="176" t="e">
        <f>TAX!$G$11*DIST_TOT!F171*COMB_CORR!F22</f>
        <v>#DIV/0!</v>
      </c>
      <c r="G171" s="176" t="e">
        <f>TAX!$G$12*DIST_TOT!G171*COMB_CORR!F22</f>
        <v>#REF!</v>
      </c>
      <c r="H171" s="176" t="e">
        <f>DIST_TOT!H171*COMB_CORR!K22*TAX!$G$14</f>
        <v>#REF!</v>
      </c>
      <c r="I171" s="176" t="e">
        <f>DIST_TOT!I171*COMB_CORR!K22*TAX!$G$15</f>
        <v>#DIV/0!</v>
      </c>
      <c r="J171" s="176" t="e">
        <f>TAX!$G$17*DIST_TOT!J171*COMB_CORR!P22</f>
        <v>#DIV/0!</v>
      </c>
      <c r="K171" s="176" t="e">
        <f>TAX!$G$18*DIST_TOT!K171*COMB_CORR!O22</f>
        <v>#REF!</v>
      </c>
      <c r="L171" s="176" t="e">
        <f>TAX!$G$19*DIST_TOT!L171*COMB_CORR!P22</f>
        <v>#DIV/0!</v>
      </c>
      <c r="M171" s="176" t="e">
        <f>TAX!$G$20*DIST_TOT!M171*COMB_CORR!P22</f>
        <v>#DIV/0!</v>
      </c>
      <c r="N171" s="176" t="e">
        <f>TAX!$G$21*DIST_TOT!N171*COMB_CORR!P22</f>
        <v>#DIV/0!</v>
      </c>
      <c r="O171" s="176" t="e">
        <f>TAX!$G$22*DIST_TOT!O171*COMB_CORR!P22</f>
        <v>#REF!</v>
      </c>
      <c r="P171" s="176" t="e">
        <f>(B171+H171)*ONSV_2023!K59/(DIST_GAS_AUT!P23+DIST_ALC_AUT!P23)</f>
        <v>#DIV/0!</v>
      </c>
      <c r="Q171" s="176" t="e">
        <f>(C171+I171)*ONSV_2023!D59/(DIST_GAS_UTI!P23+DIST_ALC_UTI!F23)</f>
        <v>#REF!</v>
      </c>
      <c r="R171" s="176" t="e">
        <f>(D171+N171)*ONSV_2023!P59/(DIST_GAS_CAMIE!F23+DIST_DSL_CAMIE!F23)</f>
        <v>#DIV/0!</v>
      </c>
      <c r="S171" s="176" t="e">
        <f>(E171+K171)*ONSV_2023!U59/(DIST_GAS_CAMIOA!F23+DIST_DSL_CAMIOA!F23)</f>
        <v>#DIV/0!</v>
      </c>
      <c r="T171" s="176" t="e">
        <f>DIST_TOT!P171*COMB_CORR!U22*TAX!$G$24</f>
        <v>#DIV/0!</v>
      </c>
      <c r="U171" s="168" t="e">
        <f t="shared" si="36"/>
        <v>#DIV/0!</v>
      </c>
      <c r="W171" s="167" t="e">
        <f>(B171+C171+D171+I171+E171+P171+Q171+R171+S171+O171+N171+H171+T171)/(DEN!C161+DEN!F161+DEN!G161+DEN!L161)</f>
        <v>#DIV/0!</v>
      </c>
      <c r="X171" s="167" t="e">
        <f>SUM(F171:G171)/SUM(DEN!I161:J161)</f>
        <v>#DIV/0!</v>
      </c>
      <c r="Y171" s="167" t="e">
        <f>SUM(J171:K171)/SUM(DEN!D161:E161)</f>
        <v>#DIV/0!</v>
      </c>
      <c r="Z171" s="167" t="e">
        <f>SUM(L171:M171)/(DEN!H161+DEN!K161)</f>
        <v>#DIV/0!</v>
      </c>
      <c r="AB171" s="167" t="e">
        <f t="shared" si="40"/>
        <v>#DIV/0!</v>
      </c>
      <c r="AC171" s="167" t="e">
        <f t="shared" si="41"/>
        <v>#DIV/0!</v>
      </c>
      <c r="AD171" s="167" t="e">
        <f t="shared" si="42"/>
        <v>#DIV/0!</v>
      </c>
      <c r="AE171" s="167" t="e">
        <f t="shared" si="43"/>
        <v>#DIV/0!</v>
      </c>
      <c r="AG171" s="210" t="e">
        <f t="shared" si="44"/>
        <v>#DIV/0!</v>
      </c>
      <c r="AH171" s="210" t="e">
        <f t="shared" si="37"/>
        <v>#DIV/0!</v>
      </c>
      <c r="AI171" s="210" t="e">
        <f t="shared" si="38"/>
        <v>#DIV/0!</v>
      </c>
      <c r="AJ171" s="210" t="e">
        <f t="shared" si="39"/>
        <v>#DIV/0!</v>
      </c>
    </row>
    <row r="172" spans="1:36">
      <c r="A172" s="75" t="s">
        <v>40</v>
      </c>
      <c r="B172" s="138" t="e">
        <f>TAX!$G$7*DIST_TOT!B172*COMB_CORR!F23</f>
        <v>#DIV/0!</v>
      </c>
      <c r="C172" s="138" t="e">
        <f>TAX!$G$8*DIST_TOT!C172*COMB_CORR!F23</f>
        <v>#REF!</v>
      </c>
      <c r="D172" s="138" t="e">
        <f>TAX!$G$9*DIST_TOT!D172*COMB_CORR!F23</f>
        <v>#DIV/0!</v>
      </c>
      <c r="E172" s="138" t="e">
        <f>TAX!$G$10*DIST_TOT!E172*COMB_CORR!F23</f>
        <v>#DIV/0!</v>
      </c>
      <c r="F172" s="138" t="e">
        <f>TAX!$G$11*DIST_TOT!F172*COMB_CORR!F23</f>
        <v>#DIV/0!</v>
      </c>
      <c r="G172" s="138" t="e">
        <f>TAX!$G$12*DIST_TOT!G172*COMB_CORR!F23</f>
        <v>#REF!</v>
      </c>
      <c r="H172" s="138" t="e">
        <f>DIST_TOT!H172*COMB_CORR!K23*TAX!$G$14</f>
        <v>#REF!</v>
      </c>
      <c r="I172" s="138" t="e">
        <f>DIST_TOT!I172*COMB_CORR!K23*TAX!$G$15</f>
        <v>#DIV/0!</v>
      </c>
      <c r="J172" s="138" t="e">
        <f>TAX!$G$17*DIST_TOT!J172*COMB_CORR!P23</f>
        <v>#DIV/0!</v>
      </c>
      <c r="K172" s="138" t="e">
        <f>TAX!$G$18*DIST_TOT!K172*COMB_CORR!O23</f>
        <v>#REF!</v>
      </c>
      <c r="L172" s="138" t="e">
        <f>TAX!$G$19*DIST_TOT!L172*COMB_CORR!P23</f>
        <v>#DIV/0!</v>
      </c>
      <c r="M172" s="138" t="e">
        <f>TAX!$G$20*DIST_TOT!M172*COMB_CORR!P23</f>
        <v>#DIV/0!</v>
      </c>
      <c r="N172" s="138" t="e">
        <f>TAX!$G$21*DIST_TOT!N172*COMB_CORR!P23</f>
        <v>#DIV/0!</v>
      </c>
      <c r="O172" s="138" t="e">
        <f>TAX!$G$22*DIST_TOT!O172*COMB_CORR!P23</f>
        <v>#REF!</v>
      </c>
      <c r="P172" s="138" t="e">
        <f>(B172+H172)*ONSV_2023!K60/(DIST_GAS_AUT!P24+DIST_ALC_AUT!P24)</f>
        <v>#DIV/0!</v>
      </c>
      <c r="Q172" s="138" t="e">
        <f>(C172+I172)*ONSV_2023!D60/(DIST_GAS_UTI!P24+DIST_ALC_UTI!F24)</f>
        <v>#REF!</v>
      </c>
      <c r="R172" s="138" t="e">
        <f>(D172+N172)*ONSV_2023!P60/(DIST_GAS_CAMIE!F24+DIST_DSL_CAMIE!F24)</f>
        <v>#DIV/0!</v>
      </c>
      <c r="S172" s="138" t="e">
        <f>(E172+K172)*ONSV_2023!U60/(DIST_GAS_CAMIOA!F24+DIST_DSL_CAMIOA!F24)</f>
        <v>#DIV/0!</v>
      </c>
      <c r="T172" s="138" t="e">
        <f>DIST_TOT!P172*COMB_CORR!U23*TAX!$G$24</f>
        <v>#DIV/0!</v>
      </c>
      <c r="U172" s="168" t="e">
        <f t="shared" si="36"/>
        <v>#DIV/0!</v>
      </c>
      <c r="W172" s="167" t="e">
        <f>(B172+C172+D172+I172+E172+P172+Q172+R172+S172+O172+N172+H172+T172)/(DEN!C162+DEN!F162+DEN!G162+DEN!L162)</f>
        <v>#DIV/0!</v>
      </c>
      <c r="X172" s="167" t="e">
        <f>SUM(F172:G172)/SUM(DEN!I162:J162)</f>
        <v>#DIV/0!</v>
      </c>
      <c r="Y172" s="167" t="e">
        <f>SUM(J172:K172)/SUM(DEN!D162:E162)</f>
        <v>#DIV/0!</v>
      </c>
      <c r="Z172" s="167" t="e">
        <f>SUM(L172:M172)/(DEN!H162+DEN!K162)</f>
        <v>#DIV/0!</v>
      </c>
      <c r="AB172" s="167" t="e">
        <f t="shared" si="40"/>
        <v>#DIV/0!</v>
      </c>
      <c r="AC172" s="167" t="e">
        <f t="shared" si="41"/>
        <v>#DIV/0!</v>
      </c>
      <c r="AD172" s="167" t="e">
        <f t="shared" si="42"/>
        <v>#DIV/0!</v>
      </c>
      <c r="AE172" s="167" t="e">
        <f t="shared" si="43"/>
        <v>#DIV/0!</v>
      </c>
      <c r="AG172" s="210" t="e">
        <f t="shared" si="44"/>
        <v>#DIV/0!</v>
      </c>
      <c r="AH172" s="210" t="e">
        <f t="shared" si="37"/>
        <v>#DIV/0!</v>
      </c>
      <c r="AI172" s="210" t="e">
        <f t="shared" si="38"/>
        <v>#DIV/0!</v>
      </c>
      <c r="AJ172" s="210" t="e">
        <f t="shared" si="39"/>
        <v>#DIV/0!</v>
      </c>
    </row>
    <row r="173" spans="1:36">
      <c r="A173" s="73" t="s">
        <v>26</v>
      </c>
      <c r="B173" s="176" t="e">
        <f>TAX!$G$7*DIST_TOT!B173*COMB_CORR!F24</f>
        <v>#DIV/0!</v>
      </c>
      <c r="C173" s="176" t="e">
        <f>TAX!$G$8*DIST_TOT!C173*COMB_CORR!F24</f>
        <v>#REF!</v>
      </c>
      <c r="D173" s="176" t="e">
        <f>TAX!$G$9*DIST_TOT!D173*COMB_CORR!F24</f>
        <v>#DIV/0!</v>
      </c>
      <c r="E173" s="176" t="e">
        <f>TAX!$G$10*DIST_TOT!E173*COMB_CORR!F24</f>
        <v>#DIV/0!</v>
      </c>
      <c r="F173" s="176" t="e">
        <f>TAX!$G$11*DIST_TOT!F173*COMB_CORR!F24</f>
        <v>#DIV/0!</v>
      </c>
      <c r="G173" s="176" t="e">
        <f>TAX!$G$12*DIST_TOT!G173*COMB_CORR!F24</f>
        <v>#REF!</v>
      </c>
      <c r="H173" s="176" t="e">
        <f>DIST_TOT!H173*COMB_CORR!K24*TAX!$G$14</f>
        <v>#REF!</v>
      </c>
      <c r="I173" s="176" t="e">
        <f>DIST_TOT!I173*COMB_CORR!K24*TAX!$G$15</f>
        <v>#DIV/0!</v>
      </c>
      <c r="J173" s="176" t="e">
        <f>TAX!$G$17*DIST_TOT!J173*COMB_CORR!P24</f>
        <v>#DIV/0!</v>
      </c>
      <c r="K173" s="176" t="e">
        <f>TAX!$G$18*DIST_TOT!K173*COMB_CORR!O24</f>
        <v>#REF!</v>
      </c>
      <c r="L173" s="176" t="e">
        <f>TAX!$G$19*DIST_TOT!L173*COMB_CORR!P24</f>
        <v>#DIV/0!</v>
      </c>
      <c r="M173" s="176" t="e">
        <f>TAX!$G$20*DIST_TOT!M173*COMB_CORR!P24</f>
        <v>#DIV/0!</v>
      </c>
      <c r="N173" s="176" t="e">
        <f>TAX!$G$21*DIST_TOT!N173*COMB_CORR!P24</f>
        <v>#DIV/0!</v>
      </c>
      <c r="O173" s="176" t="e">
        <f>TAX!$G$22*DIST_TOT!O173*COMB_CORR!P24</f>
        <v>#REF!</v>
      </c>
      <c r="P173" s="176" t="e">
        <f>(B173+H173)*ONSV_2023!K61/(DIST_GAS_AUT!P25+DIST_ALC_AUT!P25)</f>
        <v>#DIV/0!</v>
      </c>
      <c r="Q173" s="176" t="e">
        <f>(C173+I173)*ONSV_2023!D61/(DIST_GAS_UTI!P25+DIST_ALC_UTI!F25)</f>
        <v>#REF!</v>
      </c>
      <c r="R173" s="176" t="e">
        <f>(D173+N173)*ONSV_2023!P61/(DIST_GAS_CAMIE!F25+DIST_DSL_CAMIE!F25)</f>
        <v>#DIV/0!</v>
      </c>
      <c r="S173" s="176" t="e">
        <f>(E173+K173)*ONSV_2023!U61/(DIST_GAS_CAMIOA!F25+DIST_DSL_CAMIOA!F25)</f>
        <v>#DIV/0!</v>
      </c>
      <c r="T173" s="176" t="e">
        <f>DIST_TOT!P173*COMB_CORR!U24*TAX!$G$24</f>
        <v>#DIV/0!</v>
      </c>
      <c r="U173" s="168" t="e">
        <f t="shared" si="36"/>
        <v>#DIV/0!</v>
      </c>
      <c r="W173" s="167" t="e">
        <f>(B173+C173+D173+I173+E173+P173+Q173+R173+S173+O173+N173+H173+T173)/(DEN!C163+DEN!F163+DEN!G163+DEN!L163)</f>
        <v>#DIV/0!</v>
      </c>
      <c r="X173" s="167" t="e">
        <f>SUM(F173:G173)/SUM(DEN!I163:J163)</f>
        <v>#DIV/0!</v>
      </c>
      <c r="Y173" s="167" t="e">
        <f>SUM(J173:K173)/SUM(DEN!D163:E163)</f>
        <v>#DIV/0!</v>
      </c>
      <c r="Z173" s="167" t="e">
        <f>SUM(L173:M173)/(DEN!H163+DEN!K163)</f>
        <v>#DIV/0!</v>
      </c>
      <c r="AB173" s="167" t="e">
        <f t="shared" si="40"/>
        <v>#DIV/0!</v>
      </c>
      <c r="AC173" s="167" t="e">
        <f t="shared" si="41"/>
        <v>#DIV/0!</v>
      </c>
      <c r="AD173" s="167" t="e">
        <f t="shared" si="42"/>
        <v>#DIV/0!</v>
      </c>
      <c r="AE173" s="167" t="e">
        <f t="shared" si="43"/>
        <v>#DIV/0!</v>
      </c>
      <c r="AG173" s="210" t="e">
        <f t="shared" si="44"/>
        <v>#DIV/0!</v>
      </c>
      <c r="AH173" s="210" t="e">
        <f t="shared" si="37"/>
        <v>#DIV/0!</v>
      </c>
      <c r="AI173" s="210" t="e">
        <f t="shared" si="38"/>
        <v>#DIV/0!</v>
      </c>
      <c r="AJ173" s="210" t="e">
        <f t="shared" si="39"/>
        <v>#DIV/0!</v>
      </c>
    </row>
    <row r="174" spans="1:36">
      <c r="A174" s="73" t="s">
        <v>18</v>
      </c>
      <c r="B174" s="176" t="e">
        <f>TAX!$G$7*DIST_TOT!B174*COMB_CORR!F25</f>
        <v>#DIV/0!</v>
      </c>
      <c r="C174" s="176" t="e">
        <f>TAX!$G$8*DIST_TOT!C174*COMB_CORR!F25</f>
        <v>#REF!</v>
      </c>
      <c r="D174" s="176" t="e">
        <f>TAX!$G$9*DIST_TOT!D174*COMB_CORR!F25</f>
        <v>#DIV/0!</v>
      </c>
      <c r="E174" s="176" t="e">
        <f>TAX!$G$10*DIST_TOT!E174*COMB_CORR!F25</f>
        <v>#DIV/0!</v>
      </c>
      <c r="F174" s="176" t="e">
        <f>TAX!$G$11*DIST_TOT!F174*COMB_CORR!F25</f>
        <v>#DIV/0!</v>
      </c>
      <c r="G174" s="176" t="e">
        <f>TAX!$G$12*DIST_TOT!G174*COMB_CORR!F25</f>
        <v>#REF!</v>
      </c>
      <c r="H174" s="176" t="e">
        <f>DIST_TOT!H174*COMB_CORR!K25*TAX!$G$14</f>
        <v>#REF!</v>
      </c>
      <c r="I174" s="176" t="e">
        <f>DIST_TOT!I174*COMB_CORR!K25*TAX!$G$15</f>
        <v>#DIV/0!</v>
      </c>
      <c r="J174" s="176" t="e">
        <f>TAX!$G$17*DIST_TOT!J174*COMB_CORR!P25</f>
        <v>#DIV/0!</v>
      </c>
      <c r="K174" s="176" t="e">
        <f>TAX!$G$18*DIST_TOT!K174*COMB_CORR!O25</f>
        <v>#REF!</v>
      </c>
      <c r="L174" s="176" t="e">
        <f>TAX!$G$19*DIST_TOT!L174*COMB_CORR!P25</f>
        <v>#DIV/0!</v>
      </c>
      <c r="M174" s="176" t="e">
        <f>TAX!$G$20*DIST_TOT!M174*COMB_CORR!P25</f>
        <v>#DIV/0!</v>
      </c>
      <c r="N174" s="176" t="e">
        <f>TAX!$G$21*DIST_TOT!N174*COMB_CORR!P25</f>
        <v>#DIV/0!</v>
      </c>
      <c r="O174" s="176" t="e">
        <f>TAX!$G$22*DIST_TOT!O174*COMB_CORR!P25</f>
        <v>#REF!</v>
      </c>
      <c r="P174" s="176" t="e">
        <f>(B174+H174)*ONSV_2023!K62/(DIST_GAS_AUT!P26+DIST_ALC_AUT!P26)</f>
        <v>#DIV/0!</v>
      </c>
      <c r="Q174" s="176" t="e">
        <f>(C174+I174)*ONSV_2023!D62/(DIST_GAS_UTI!P26+DIST_ALC_UTI!F26)</f>
        <v>#REF!</v>
      </c>
      <c r="R174" s="176" t="e">
        <f>(D174+N174)*ONSV_2023!P62/(DIST_GAS_CAMIE!F26+DIST_DSL_CAMIE!F26)</f>
        <v>#DIV/0!</v>
      </c>
      <c r="S174" s="176" t="e">
        <f>(E174+K174)*ONSV_2023!U62/(DIST_GAS_CAMIOA!F26+DIST_DSL_CAMIOA!F26)</f>
        <v>#DIV/0!</v>
      </c>
      <c r="T174" s="176" t="e">
        <f>DIST_TOT!P174*COMB_CORR!U25*TAX!$G$24</f>
        <v>#DIV/0!</v>
      </c>
      <c r="U174" s="168" t="e">
        <f t="shared" si="36"/>
        <v>#DIV/0!</v>
      </c>
      <c r="W174" s="167" t="e">
        <f>(B174+C174+D174+I174+E174+P174+Q174+R174+S174+O174+N174+H174+T174)/(DEN!C164+DEN!F164+DEN!G164+DEN!L164)</f>
        <v>#DIV/0!</v>
      </c>
      <c r="X174" s="167" t="e">
        <f>SUM(F174:G174)/SUM(DEN!I164:J164)</f>
        <v>#DIV/0!</v>
      </c>
      <c r="Y174" s="167" t="e">
        <f>SUM(J174:K174)/SUM(DEN!D164:E164)</f>
        <v>#DIV/0!</v>
      </c>
      <c r="Z174" s="167" t="e">
        <f>SUM(L174:M174)/(DEN!H164+DEN!K164)</f>
        <v>#DIV/0!</v>
      </c>
      <c r="AB174" s="167" t="e">
        <f t="shared" si="40"/>
        <v>#DIV/0!</v>
      </c>
      <c r="AC174" s="167" t="e">
        <f t="shared" si="41"/>
        <v>#DIV/0!</v>
      </c>
      <c r="AD174" s="167" t="e">
        <f t="shared" si="42"/>
        <v>#DIV/0!</v>
      </c>
      <c r="AE174" s="167" t="e">
        <f t="shared" si="43"/>
        <v>#DIV/0!</v>
      </c>
      <c r="AG174" s="210" t="e">
        <f t="shared" si="44"/>
        <v>#DIV/0!</v>
      </c>
      <c r="AH174" s="210" t="e">
        <f t="shared" si="37"/>
        <v>#DIV/0!</v>
      </c>
      <c r="AI174" s="210" t="e">
        <f t="shared" si="38"/>
        <v>#DIV/0!</v>
      </c>
      <c r="AJ174" s="210" t="e">
        <f t="shared" si="39"/>
        <v>#DIV/0!</v>
      </c>
    </row>
    <row r="175" spans="1:36">
      <c r="A175" s="73" t="s">
        <v>12</v>
      </c>
      <c r="B175" s="176" t="e">
        <f>TAX!$G$7*DIST_TOT!B175*COMB_CORR!F26</f>
        <v>#DIV/0!</v>
      </c>
      <c r="C175" s="176" t="e">
        <f>TAX!$G$8*DIST_TOT!C175*COMB_CORR!F26</f>
        <v>#REF!</v>
      </c>
      <c r="D175" s="176" t="e">
        <f>TAX!$G$9*DIST_TOT!D175*COMB_CORR!F26</f>
        <v>#DIV/0!</v>
      </c>
      <c r="E175" s="176" t="e">
        <f>TAX!$G$10*DIST_TOT!E175*COMB_CORR!F26</f>
        <v>#DIV/0!</v>
      </c>
      <c r="F175" s="176" t="e">
        <f>TAX!$G$11*DIST_TOT!F175*COMB_CORR!F26</f>
        <v>#DIV/0!</v>
      </c>
      <c r="G175" s="176" t="e">
        <f>TAX!$G$12*DIST_TOT!G175*COMB_CORR!F26</f>
        <v>#REF!</v>
      </c>
      <c r="H175" s="176" t="e">
        <f>DIST_TOT!H175*COMB_CORR!K26*TAX!$G$14</f>
        <v>#REF!</v>
      </c>
      <c r="I175" s="176" t="e">
        <f>DIST_TOT!I175*COMB_CORR!K26*TAX!$G$15</f>
        <v>#DIV/0!</v>
      </c>
      <c r="J175" s="176" t="e">
        <f>TAX!$G$17*DIST_TOT!J175*COMB_CORR!P26</f>
        <v>#DIV/0!</v>
      </c>
      <c r="K175" s="176" t="e">
        <f>TAX!$G$18*DIST_TOT!K175*COMB_CORR!O26</f>
        <v>#REF!</v>
      </c>
      <c r="L175" s="176" t="e">
        <f>TAX!$G$19*DIST_TOT!L175*COMB_CORR!P26</f>
        <v>#DIV/0!</v>
      </c>
      <c r="M175" s="176" t="e">
        <f>TAX!$G$20*DIST_TOT!M175*COMB_CORR!P26</f>
        <v>#DIV/0!</v>
      </c>
      <c r="N175" s="176" t="e">
        <f>TAX!$G$21*DIST_TOT!N175*COMB_CORR!P26</f>
        <v>#DIV/0!</v>
      </c>
      <c r="O175" s="176" t="e">
        <f>TAX!$G$22*DIST_TOT!O175*COMB_CORR!P26</f>
        <v>#REF!</v>
      </c>
      <c r="P175" s="176" t="e">
        <f>(B175+H175)*ONSV_2023!K63/(DIST_GAS_AUT!P27+DIST_ALC_AUT!P27)</f>
        <v>#DIV/0!</v>
      </c>
      <c r="Q175" s="176" t="e">
        <f>(C175+I175)*ONSV_2023!D63/(DIST_GAS_UTI!P27+DIST_ALC_UTI!F27)</f>
        <v>#REF!</v>
      </c>
      <c r="R175" s="176" t="e">
        <f>(D175+N175)*ONSV_2023!P63/(DIST_GAS_CAMIE!F27+DIST_DSL_CAMIE!F27)</f>
        <v>#DIV/0!</v>
      </c>
      <c r="S175" s="176" t="e">
        <f>(E175+K175)*ONSV_2023!U63/(DIST_GAS_CAMIOA!F27+DIST_DSL_CAMIOA!F27)</f>
        <v>#DIV/0!</v>
      </c>
      <c r="T175" s="176" t="e">
        <f>DIST_TOT!P175*COMB_CORR!U26*TAX!$G$24</f>
        <v>#DIV/0!</v>
      </c>
      <c r="U175" s="168" t="e">
        <f t="shared" si="36"/>
        <v>#DIV/0!</v>
      </c>
      <c r="W175" s="167" t="e">
        <f>(B175+C175+D175+I175+E175+P175+Q175+R175+S175+O175+N175+H175+T175)/(DEN!C165+DEN!F165+DEN!G165+DEN!L165)</f>
        <v>#DIV/0!</v>
      </c>
      <c r="X175" s="167" t="e">
        <f>SUM(F175:G175)/SUM(DEN!I165:J165)</f>
        <v>#DIV/0!</v>
      </c>
      <c r="Y175" s="167" t="e">
        <f>SUM(J175:K175)/SUM(DEN!D165:E165)</f>
        <v>#DIV/0!</v>
      </c>
      <c r="Z175" s="167" t="e">
        <f>SUM(L175:M175)/(DEN!H165+DEN!K165)</f>
        <v>#DIV/0!</v>
      </c>
      <c r="AB175" s="167" t="e">
        <f t="shared" si="40"/>
        <v>#DIV/0!</v>
      </c>
      <c r="AC175" s="167" t="e">
        <f t="shared" si="41"/>
        <v>#DIV/0!</v>
      </c>
      <c r="AD175" s="167" t="e">
        <f t="shared" si="42"/>
        <v>#DIV/0!</v>
      </c>
      <c r="AE175" s="167" t="e">
        <f t="shared" si="43"/>
        <v>#DIV/0!</v>
      </c>
      <c r="AG175" s="210" t="e">
        <f t="shared" si="44"/>
        <v>#DIV/0!</v>
      </c>
      <c r="AH175" s="210" t="e">
        <f t="shared" si="37"/>
        <v>#DIV/0!</v>
      </c>
      <c r="AI175" s="210" t="e">
        <f t="shared" si="38"/>
        <v>#DIV/0!</v>
      </c>
      <c r="AJ175" s="210" t="e">
        <f t="shared" si="39"/>
        <v>#DIV/0!</v>
      </c>
    </row>
    <row r="176" spans="1:36">
      <c r="A176" s="73" t="s">
        <v>10</v>
      </c>
      <c r="B176" s="176" t="e">
        <f>TAX!$G$7*DIST_TOT!B176*COMB_CORR!F27</f>
        <v>#DIV/0!</v>
      </c>
      <c r="C176" s="176" t="e">
        <f>TAX!$G$8*DIST_TOT!C176*COMB_CORR!F27</f>
        <v>#REF!</v>
      </c>
      <c r="D176" s="176" t="e">
        <f>TAX!$G$9*DIST_TOT!D176*COMB_CORR!F27</f>
        <v>#DIV/0!</v>
      </c>
      <c r="E176" s="176" t="e">
        <f>TAX!$G$10*DIST_TOT!E176*COMB_CORR!F27</f>
        <v>#DIV/0!</v>
      </c>
      <c r="F176" s="176" t="e">
        <f>TAX!$G$11*DIST_TOT!F176*COMB_CORR!F27</f>
        <v>#DIV/0!</v>
      </c>
      <c r="G176" s="176" t="e">
        <f>TAX!$G$12*DIST_TOT!G176*COMB_CORR!F27</f>
        <v>#REF!</v>
      </c>
      <c r="H176" s="176" t="e">
        <f>DIST_TOT!H176*COMB_CORR!K27*TAX!$G$14</f>
        <v>#REF!</v>
      </c>
      <c r="I176" s="176" t="e">
        <f>DIST_TOT!I176*COMB_CORR!K27*TAX!$G$15</f>
        <v>#DIV/0!</v>
      </c>
      <c r="J176" s="176" t="e">
        <f>TAX!$G$17*DIST_TOT!J176*COMB_CORR!P27</f>
        <v>#DIV/0!</v>
      </c>
      <c r="K176" s="176" t="e">
        <f>TAX!$G$18*DIST_TOT!K176*COMB_CORR!O27</f>
        <v>#REF!</v>
      </c>
      <c r="L176" s="176" t="e">
        <f>TAX!$G$19*DIST_TOT!L176*COMB_CORR!P27</f>
        <v>#DIV/0!</v>
      </c>
      <c r="M176" s="176" t="e">
        <f>TAX!$G$20*DIST_TOT!M176*COMB_CORR!P27</f>
        <v>#DIV/0!</v>
      </c>
      <c r="N176" s="176" t="e">
        <f>TAX!$G$21*DIST_TOT!N176*COMB_CORR!P27</f>
        <v>#DIV/0!</v>
      </c>
      <c r="O176" s="176" t="e">
        <f>TAX!$G$22*DIST_TOT!O176*COMB_CORR!P27</f>
        <v>#REF!</v>
      </c>
      <c r="P176" s="176" t="e">
        <f>(B176+H176)*ONSV_2023!K64/(DIST_GAS_AUT!P28+DIST_ALC_AUT!P28)</f>
        <v>#DIV/0!</v>
      </c>
      <c r="Q176" s="176" t="e">
        <f>(C176+I176)*ONSV_2023!D64/(DIST_GAS_UTI!P28+DIST_ALC_UTI!F28)</f>
        <v>#REF!</v>
      </c>
      <c r="R176" s="176" t="e">
        <f>(D176+N176)*ONSV_2023!P64/(DIST_GAS_CAMIE!F28+DIST_DSL_CAMIE!F28)</f>
        <v>#DIV/0!</v>
      </c>
      <c r="S176" s="176" t="e">
        <f>(E176+K176)*ONSV_2023!U64/(DIST_GAS_CAMIOA!F28+DIST_DSL_CAMIOA!F28)</f>
        <v>#DIV/0!</v>
      </c>
      <c r="T176" s="176" t="e">
        <f>DIST_TOT!P176*COMB_CORR!U27*TAX!$G$24</f>
        <v>#DIV/0!</v>
      </c>
      <c r="U176" s="168" t="e">
        <f t="shared" si="36"/>
        <v>#DIV/0!</v>
      </c>
      <c r="W176" s="167" t="e">
        <f>(B176+C176+D176+I176+E176+P176+Q176+R176+S176+O176+N176+H176+T176)/(DEN!C166+DEN!F166+DEN!G166+DEN!L166)</f>
        <v>#DIV/0!</v>
      </c>
      <c r="X176" s="167" t="e">
        <f>SUM(F176:G176)/SUM(DEN!I166:J166)</f>
        <v>#DIV/0!</v>
      </c>
      <c r="Y176" s="167" t="e">
        <f>SUM(J176:K176)/SUM(DEN!D166:E166)</f>
        <v>#DIV/0!</v>
      </c>
      <c r="Z176" s="167" t="e">
        <f>SUM(L176:M176)/(DEN!H166+DEN!K166)</f>
        <v>#DIV/0!</v>
      </c>
      <c r="AB176" s="167" t="e">
        <f t="shared" si="40"/>
        <v>#DIV/0!</v>
      </c>
      <c r="AC176" s="167" t="e">
        <f t="shared" si="41"/>
        <v>#DIV/0!</v>
      </c>
      <c r="AD176" s="167" t="e">
        <f t="shared" si="42"/>
        <v>#DIV/0!</v>
      </c>
      <c r="AE176" s="167" t="e">
        <f t="shared" si="43"/>
        <v>#DIV/0!</v>
      </c>
      <c r="AG176" s="210" t="e">
        <f t="shared" si="44"/>
        <v>#DIV/0!</v>
      </c>
      <c r="AH176" s="210" t="e">
        <f t="shared" si="37"/>
        <v>#DIV/0!</v>
      </c>
      <c r="AI176" s="210" t="e">
        <f t="shared" si="38"/>
        <v>#DIV/0!</v>
      </c>
      <c r="AJ176" s="210" t="e">
        <f t="shared" si="39"/>
        <v>#DIV/0!</v>
      </c>
    </row>
    <row r="177" spans="1:63">
      <c r="A177" s="75" t="s">
        <v>41</v>
      </c>
      <c r="B177" s="138" t="e">
        <f>TAX!$G$7*DIST_TOT!B177*COMB_CORR!F28</f>
        <v>#DIV/0!</v>
      </c>
      <c r="C177" s="138" t="e">
        <f>TAX!$G$8*DIST_TOT!C177*COMB_CORR!F28</f>
        <v>#REF!</v>
      </c>
      <c r="D177" s="138" t="e">
        <f>TAX!$G$9*DIST_TOT!D177*COMB_CORR!F28</f>
        <v>#DIV/0!</v>
      </c>
      <c r="E177" s="138" t="e">
        <f>TAX!$G$10*DIST_TOT!E177*COMB_CORR!F28</f>
        <v>#DIV/0!</v>
      </c>
      <c r="F177" s="138" t="e">
        <f>TAX!$G$11*DIST_TOT!F177*COMB_CORR!F28</f>
        <v>#DIV/0!</v>
      </c>
      <c r="G177" s="138" t="e">
        <f>TAX!$G$12*DIST_TOT!G177*COMB_CORR!F28</f>
        <v>#REF!</v>
      </c>
      <c r="H177" s="138" t="e">
        <f>DIST_TOT!H177*COMB_CORR!K28*TAX!$G$14</f>
        <v>#REF!</v>
      </c>
      <c r="I177" s="138" t="e">
        <f>DIST_TOT!I177*COMB_CORR!K28*TAX!$G$15</f>
        <v>#DIV/0!</v>
      </c>
      <c r="J177" s="138" t="e">
        <f>TAX!$G$17*DIST_TOT!J177*COMB_CORR!P28</f>
        <v>#DIV/0!</v>
      </c>
      <c r="K177" s="138" t="e">
        <f>TAX!$G$18*DIST_TOT!K177*COMB_CORR!O28</f>
        <v>#REF!</v>
      </c>
      <c r="L177" s="138" t="e">
        <f>TAX!$G$19*DIST_TOT!L177*COMB_CORR!P28</f>
        <v>#DIV/0!</v>
      </c>
      <c r="M177" s="138" t="e">
        <f>TAX!$G$20*DIST_TOT!M177*COMB_CORR!P28</f>
        <v>#DIV/0!</v>
      </c>
      <c r="N177" s="138" t="e">
        <f>TAX!$G$21*DIST_TOT!N177*COMB_CORR!P28</f>
        <v>#DIV/0!</v>
      </c>
      <c r="O177" s="138" t="e">
        <f>TAX!$G$22*DIST_TOT!O177*COMB_CORR!P28</f>
        <v>#REF!</v>
      </c>
      <c r="P177" s="138" t="e">
        <f>(B177+H177)*ONSV_2023!K65/(DIST_GAS_AUT!P29+DIST_ALC_AUT!P29)</f>
        <v>#DIV/0!</v>
      </c>
      <c r="Q177" s="138" t="e">
        <f>(C177+I177)*ONSV_2023!D65/(DIST_GAS_UTI!P29+DIST_ALC_UTI!F29)</f>
        <v>#REF!</v>
      </c>
      <c r="R177" s="138" t="e">
        <f>(D177+N177)*ONSV_2023!P65/(DIST_GAS_CAMIE!F29+DIST_DSL_CAMIE!F29)</f>
        <v>#DIV/0!</v>
      </c>
      <c r="S177" s="138" t="e">
        <f>(E177+K177)*ONSV_2023!U65/(DIST_GAS_CAMIOA!F29+DIST_DSL_CAMIOA!F29)</f>
        <v>#DIV/0!</v>
      </c>
      <c r="T177" s="138" t="e">
        <f>DIST_TOT!P177*COMB_CORR!U28*TAX!$G$24</f>
        <v>#DIV/0!</v>
      </c>
      <c r="U177" s="168" t="e">
        <f t="shared" si="36"/>
        <v>#DIV/0!</v>
      </c>
      <c r="W177" s="167" t="e">
        <f>(B177+C177+D177+I177+E177+P177+Q177+R177+S177+O177+N177+H177+T177)/(DEN!C167+DEN!F167+DEN!G167+DEN!L167)</f>
        <v>#DIV/0!</v>
      </c>
      <c r="X177" s="167" t="e">
        <f>SUM(F177:G177)/SUM(DEN!I167:J167)</f>
        <v>#DIV/0!</v>
      </c>
      <c r="Y177" s="167" t="e">
        <f>SUM(J177:K177)/SUM(DEN!D167:E167)</f>
        <v>#DIV/0!</v>
      </c>
      <c r="Z177" s="167" t="e">
        <f>SUM(L177:M177)/(DEN!H167+DEN!K167)</f>
        <v>#DIV/0!</v>
      </c>
      <c r="AB177" s="167" t="e">
        <f t="shared" si="40"/>
        <v>#DIV/0!</v>
      </c>
      <c r="AC177" s="167" t="e">
        <f t="shared" si="41"/>
        <v>#DIV/0!</v>
      </c>
      <c r="AD177" s="167" t="e">
        <f t="shared" si="42"/>
        <v>#DIV/0!</v>
      </c>
      <c r="AE177" s="167" t="e">
        <f t="shared" si="43"/>
        <v>#DIV/0!</v>
      </c>
      <c r="AG177" s="210" t="e">
        <f t="shared" si="44"/>
        <v>#DIV/0!</v>
      </c>
      <c r="AH177" s="210" t="e">
        <f t="shared" si="37"/>
        <v>#DIV/0!</v>
      </c>
      <c r="AI177" s="210" t="e">
        <f t="shared" si="38"/>
        <v>#DIV/0!</v>
      </c>
      <c r="AJ177" s="210" t="e">
        <f t="shared" si="39"/>
        <v>#DIV/0!</v>
      </c>
    </row>
    <row r="178" spans="1:63">
      <c r="A178" s="73" t="s">
        <v>22</v>
      </c>
      <c r="B178" s="176" t="e">
        <f>TAX!$G$7*DIST_TOT!B178*COMB_CORR!F29</f>
        <v>#DIV/0!</v>
      </c>
      <c r="C178" s="176" t="e">
        <f>TAX!$G$8*DIST_TOT!C178*COMB_CORR!F29</f>
        <v>#REF!</v>
      </c>
      <c r="D178" s="176" t="e">
        <f>TAX!$G$9*DIST_TOT!D178*COMB_CORR!F29</f>
        <v>#DIV/0!</v>
      </c>
      <c r="E178" s="176" t="e">
        <f>TAX!$G$10*DIST_TOT!E178*COMB_CORR!F29</f>
        <v>#DIV/0!</v>
      </c>
      <c r="F178" s="176" t="e">
        <f>TAX!$G$11*DIST_TOT!F178*COMB_CORR!F29</f>
        <v>#DIV/0!</v>
      </c>
      <c r="G178" s="176" t="e">
        <f>TAX!$G$12*DIST_TOT!G178*COMB_CORR!F29</f>
        <v>#REF!</v>
      </c>
      <c r="H178" s="176" t="e">
        <f>DIST_TOT!H178*COMB_CORR!K29*TAX!$G$14</f>
        <v>#REF!</v>
      </c>
      <c r="I178" s="176" t="e">
        <f>DIST_TOT!I178*COMB_CORR!K29*TAX!$G$15</f>
        <v>#DIV/0!</v>
      </c>
      <c r="J178" s="176" t="e">
        <f>TAX!$G$17*DIST_TOT!J178*COMB_CORR!P29</f>
        <v>#DIV/0!</v>
      </c>
      <c r="K178" s="176" t="e">
        <f>TAX!$G$18*DIST_TOT!K178*COMB_CORR!O29</f>
        <v>#REF!</v>
      </c>
      <c r="L178" s="176" t="e">
        <f>TAX!$G$19*DIST_TOT!L178*COMB_CORR!P29</f>
        <v>#DIV/0!</v>
      </c>
      <c r="M178" s="176" t="e">
        <f>TAX!$G$20*DIST_TOT!M178*COMB_CORR!P29</f>
        <v>#DIV/0!</v>
      </c>
      <c r="N178" s="176" t="e">
        <f>TAX!$G$21*DIST_TOT!N178*COMB_CORR!P29</f>
        <v>#DIV/0!</v>
      </c>
      <c r="O178" s="176" t="e">
        <f>TAX!$G$22*DIST_TOT!O178*COMB_CORR!P29</f>
        <v>#REF!</v>
      </c>
      <c r="P178" s="176" t="e">
        <f>(B178+H178)*ONSV_2023!K66/(DIST_GAS_AUT!P30+DIST_ALC_AUT!P30)</f>
        <v>#DIV/0!</v>
      </c>
      <c r="Q178" s="176" t="e">
        <f>(C178+I178)*ONSV_2023!D66/(DIST_GAS_UTI!P30+DIST_ALC_UTI!F30)</f>
        <v>#REF!</v>
      </c>
      <c r="R178" s="176" t="e">
        <f>(D178+N178)*ONSV_2023!P66/(DIST_GAS_CAMIE!F30+DIST_DSL_CAMIE!F30)</f>
        <v>#DIV/0!</v>
      </c>
      <c r="S178" s="176" t="e">
        <f>(E178+K178)*ONSV_2023!U66/(DIST_GAS_CAMIOA!F30+DIST_DSL_CAMIOA!F30)</f>
        <v>#DIV/0!</v>
      </c>
      <c r="T178" s="176" t="e">
        <f>DIST_TOT!P178*COMB_CORR!U29*TAX!$G$24</f>
        <v>#DIV/0!</v>
      </c>
      <c r="U178" s="168" t="e">
        <f t="shared" si="36"/>
        <v>#DIV/0!</v>
      </c>
      <c r="W178" s="167" t="e">
        <f>(B178+C178+D178+I178+E178+P178+Q178+R178+S178+O178+N178+H178+T178)/(DEN!C168+DEN!F168+DEN!G168+DEN!L168)</f>
        <v>#DIV/0!</v>
      </c>
      <c r="X178" s="167" t="e">
        <f>SUM(F178:G178)/SUM(DEN!I168:J168)</f>
        <v>#DIV/0!</v>
      </c>
      <c r="Y178" s="167" t="e">
        <f>SUM(J178:K178)/SUM(DEN!D168:E168)</f>
        <v>#DIV/0!</v>
      </c>
      <c r="Z178" s="167" t="e">
        <f>SUM(L178:M178)/(DEN!H168+DEN!K168)</f>
        <v>#DIV/0!</v>
      </c>
      <c r="AB178" s="167" t="e">
        <f t="shared" si="40"/>
        <v>#DIV/0!</v>
      </c>
      <c r="AC178" s="167" t="e">
        <f t="shared" si="41"/>
        <v>#DIV/0!</v>
      </c>
      <c r="AD178" s="167" t="e">
        <f t="shared" si="42"/>
        <v>#DIV/0!</v>
      </c>
      <c r="AE178" s="167" t="e">
        <f t="shared" si="43"/>
        <v>#DIV/0!</v>
      </c>
      <c r="AG178" s="210" t="e">
        <f t="shared" si="44"/>
        <v>#DIV/0!</v>
      </c>
      <c r="AH178" s="210" t="e">
        <f t="shared" si="37"/>
        <v>#DIV/0!</v>
      </c>
      <c r="AI178" s="210" t="e">
        <f t="shared" si="38"/>
        <v>#DIV/0!</v>
      </c>
      <c r="AJ178" s="210" t="e">
        <f t="shared" si="39"/>
        <v>#DIV/0!</v>
      </c>
    </row>
    <row r="179" spans="1:63">
      <c r="A179" s="73" t="s">
        <v>13</v>
      </c>
      <c r="B179" s="176" t="e">
        <f>TAX!$G$7*DIST_TOT!B179*COMB_CORR!F30</f>
        <v>#DIV/0!</v>
      </c>
      <c r="C179" s="176" t="e">
        <f>TAX!$G$8*DIST_TOT!C179*COMB_CORR!F30</f>
        <v>#REF!</v>
      </c>
      <c r="D179" s="176" t="e">
        <f>TAX!$G$9*DIST_TOT!D179*COMB_CORR!F30</f>
        <v>#DIV/0!</v>
      </c>
      <c r="E179" s="176" t="e">
        <f>TAX!$G$10*DIST_TOT!E179*COMB_CORR!F30</f>
        <v>#DIV/0!</v>
      </c>
      <c r="F179" s="176" t="e">
        <f>TAX!$G$11*DIST_TOT!F179*COMB_CORR!F30</f>
        <v>#DIV/0!</v>
      </c>
      <c r="G179" s="176" t="e">
        <f>TAX!$G$12*DIST_TOT!G179*COMB_CORR!F30</f>
        <v>#REF!</v>
      </c>
      <c r="H179" s="176" t="e">
        <f>DIST_TOT!H179*COMB_CORR!K30*TAX!$G$14</f>
        <v>#REF!</v>
      </c>
      <c r="I179" s="176" t="e">
        <f>DIST_TOT!I179*COMB_CORR!K30*TAX!$G$15</f>
        <v>#DIV/0!</v>
      </c>
      <c r="J179" s="176" t="e">
        <f>TAX!$G$17*DIST_TOT!J179*COMB_CORR!P30</f>
        <v>#DIV/0!</v>
      </c>
      <c r="K179" s="176" t="e">
        <f>TAX!$G$18*DIST_TOT!K179*COMB_CORR!O30</f>
        <v>#REF!</v>
      </c>
      <c r="L179" s="176" t="e">
        <f>TAX!$G$19*DIST_TOT!L179*COMB_CORR!P30</f>
        <v>#DIV/0!</v>
      </c>
      <c r="M179" s="176" t="e">
        <f>TAX!$G$20*DIST_TOT!M179*COMB_CORR!P30</f>
        <v>#DIV/0!</v>
      </c>
      <c r="N179" s="176" t="e">
        <f>TAX!$G$21*DIST_TOT!N179*COMB_CORR!P30</f>
        <v>#DIV/0!</v>
      </c>
      <c r="O179" s="176" t="e">
        <f>TAX!$G$22*DIST_TOT!O179*COMB_CORR!P30</f>
        <v>#REF!</v>
      </c>
      <c r="P179" s="176" t="e">
        <f>(B179+H179)*ONSV_2023!K67/(DIST_GAS_AUT!P31+DIST_ALC_AUT!P31)</f>
        <v>#DIV/0!</v>
      </c>
      <c r="Q179" s="176" t="e">
        <f>(C179+I179)*ONSV_2023!D67/(DIST_GAS_UTI!P31+DIST_ALC_UTI!F31)</f>
        <v>#REF!</v>
      </c>
      <c r="R179" s="176" t="e">
        <f>(D179+N179)*ONSV_2023!P67/(DIST_GAS_CAMIE!F31+DIST_DSL_CAMIE!F31)</f>
        <v>#DIV/0!</v>
      </c>
      <c r="S179" s="176" t="e">
        <f>(E179+K179)*ONSV_2023!U67/(DIST_GAS_CAMIOA!F31+DIST_DSL_CAMIOA!F31)</f>
        <v>#DIV/0!</v>
      </c>
      <c r="T179" s="176" t="e">
        <f>DIST_TOT!P179*COMB_CORR!U30*TAX!$G$24</f>
        <v>#DIV/0!</v>
      </c>
      <c r="U179" s="168" t="e">
        <f t="shared" si="36"/>
        <v>#DIV/0!</v>
      </c>
      <c r="W179" s="167" t="e">
        <f>(B179+C179+D179+I179+E179+P179+Q179+R179+S179+O179+N179+H179+T179)/(DEN!C169+DEN!F169+DEN!G169+DEN!L169)</f>
        <v>#DIV/0!</v>
      </c>
      <c r="X179" s="167" t="e">
        <f>SUM(F179:G179)/SUM(DEN!I169:J169)</f>
        <v>#DIV/0!</v>
      </c>
      <c r="Y179" s="167" t="e">
        <f>SUM(J179:K179)/SUM(DEN!D169:E169)</f>
        <v>#DIV/0!</v>
      </c>
      <c r="Z179" s="167" t="e">
        <f>SUM(L179:M179)/(DEN!H169+DEN!K169)</f>
        <v>#DIV/0!</v>
      </c>
      <c r="AB179" s="167" t="e">
        <f t="shared" si="40"/>
        <v>#DIV/0!</v>
      </c>
      <c r="AC179" s="167" t="e">
        <f t="shared" si="41"/>
        <v>#DIV/0!</v>
      </c>
      <c r="AD179" s="167" t="e">
        <f t="shared" si="42"/>
        <v>#DIV/0!</v>
      </c>
      <c r="AE179" s="167" t="e">
        <f t="shared" si="43"/>
        <v>#DIV/0!</v>
      </c>
      <c r="AG179" s="210" t="e">
        <f t="shared" si="44"/>
        <v>#DIV/0!</v>
      </c>
      <c r="AH179" s="210" t="e">
        <f t="shared" si="37"/>
        <v>#DIV/0!</v>
      </c>
      <c r="AI179" s="210" t="e">
        <f t="shared" si="38"/>
        <v>#DIV/0!</v>
      </c>
      <c r="AJ179" s="210" t="e">
        <f t="shared" si="39"/>
        <v>#DIV/0!</v>
      </c>
    </row>
    <row r="180" spans="1:63">
      <c r="A180" s="73" t="s">
        <v>14</v>
      </c>
      <c r="B180" s="176" t="e">
        <f>TAX!$G$7*DIST_TOT!B180*COMB_CORR!F31</f>
        <v>#DIV/0!</v>
      </c>
      <c r="C180" s="176" t="e">
        <f>TAX!$G$8*DIST_TOT!C180*COMB_CORR!F31</f>
        <v>#REF!</v>
      </c>
      <c r="D180" s="176" t="e">
        <f>TAX!$G$9*DIST_TOT!D180*COMB_CORR!F31</f>
        <v>#DIV/0!</v>
      </c>
      <c r="E180" s="176" t="e">
        <f>TAX!$G$10*DIST_TOT!E180*COMB_CORR!F31</f>
        <v>#DIV/0!</v>
      </c>
      <c r="F180" s="176" t="e">
        <f>TAX!$G$11*DIST_TOT!F180*COMB_CORR!F31</f>
        <v>#DIV/0!</v>
      </c>
      <c r="G180" s="176" t="e">
        <f>TAX!$G$12*DIST_TOT!G180*COMB_CORR!F31</f>
        <v>#REF!</v>
      </c>
      <c r="H180" s="176" t="e">
        <f>DIST_TOT!H180*COMB_CORR!K31*TAX!$G$14</f>
        <v>#REF!</v>
      </c>
      <c r="I180" s="176" t="e">
        <f>DIST_TOT!I180*COMB_CORR!K31*TAX!$G$15</f>
        <v>#DIV/0!</v>
      </c>
      <c r="J180" s="176" t="e">
        <f>TAX!$G$17*DIST_TOT!J180*COMB_CORR!P31</f>
        <v>#DIV/0!</v>
      </c>
      <c r="K180" s="176" t="e">
        <f>TAX!$G$18*DIST_TOT!K180*COMB_CORR!O31</f>
        <v>#REF!</v>
      </c>
      <c r="L180" s="176" t="e">
        <f>TAX!$G$19*DIST_TOT!L180*COMB_CORR!P31</f>
        <v>#DIV/0!</v>
      </c>
      <c r="M180" s="176" t="e">
        <f>TAX!$G$20*DIST_TOT!M180*COMB_CORR!P31</f>
        <v>#DIV/0!</v>
      </c>
      <c r="N180" s="176" t="e">
        <f>TAX!$G$21*DIST_TOT!N180*COMB_CORR!P31</f>
        <v>#DIV/0!</v>
      </c>
      <c r="O180" s="176" t="e">
        <f>TAX!$G$22*DIST_TOT!O180*COMB_CORR!P31</f>
        <v>#REF!</v>
      </c>
      <c r="P180" s="176" t="e">
        <f>(B180+H180)*ONSV_2023!K68/(DIST_GAS_AUT!P32+DIST_ALC_AUT!P32)</f>
        <v>#DIV/0!</v>
      </c>
      <c r="Q180" s="176" t="e">
        <f>(C180+I180)*ONSV_2023!D68/(DIST_GAS_UTI!P32+DIST_ALC_UTI!F32)</f>
        <v>#REF!</v>
      </c>
      <c r="R180" s="176" t="e">
        <f>(D180+N180)*ONSV_2023!P68/(DIST_GAS_CAMIE!F32+DIST_DSL_CAMIE!F32)</f>
        <v>#DIV/0!</v>
      </c>
      <c r="S180" s="176" t="e">
        <f>(E180+K180)*ONSV_2023!U68/(DIST_GAS_CAMIOA!F32+DIST_DSL_CAMIOA!F32)</f>
        <v>#DIV/0!</v>
      </c>
      <c r="T180" s="176" t="e">
        <f>DIST_TOT!P180*COMB_CORR!U31*TAX!$G$24</f>
        <v>#DIV/0!</v>
      </c>
      <c r="U180" s="168" t="e">
        <f t="shared" si="36"/>
        <v>#DIV/0!</v>
      </c>
      <c r="W180" s="167" t="e">
        <f>(B180+C180+D180+I180+E180+P180+Q180+R180+S180+O180+N180+H180+T180)/(DEN!C170+DEN!F170+DEN!G170+DEN!L170)</f>
        <v>#DIV/0!</v>
      </c>
      <c r="X180" s="167" t="e">
        <f>SUM(F180:G180)/SUM(DEN!I170:J170)</f>
        <v>#DIV/0!</v>
      </c>
      <c r="Y180" s="167" t="e">
        <f>SUM(J180:K180)/SUM(DEN!D170:E170)</f>
        <v>#DIV/0!</v>
      </c>
      <c r="Z180" s="167" t="e">
        <f>SUM(L180:M180)/(DEN!H170+DEN!K170)</f>
        <v>#DIV/0!</v>
      </c>
      <c r="AB180" s="167" t="e">
        <f t="shared" si="40"/>
        <v>#DIV/0!</v>
      </c>
      <c r="AC180" s="167" t="e">
        <f t="shared" si="41"/>
        <v>#DIV/0!</v>
      </c>
      <c r="AD180" s="167" t="e">
        <f t="shared" si="42"/>
        <v>#DIV/0!</v>
      </c>
      <c r="AE180" s="167" t="e">
        <f t="shared" si="43"/>
        <v>#DIV/0!</v>
      </c>
      <c r="AG180" s="210" t="e">
        <f t="shared" si="44"/>
        <v>#DIV/0!</v>
      </c>
      <c r="AH180" s="210" t="e">
        <f t="shared" si="37"/>
        <v>#DIV/0!</v>
      </c>
      <c r="AI180" s="210" t="e">
        <f t="shared" si="38"/>
        <v>#DIV/0!</v>
      </c>
      <c r="AJ180" s="210" t="e">
        <f t="shared" si="39"/>
        <v>#DIV/0!</v>
      </c>
    </row>
    <row r="181" spans="1:63">
      <c r="A181" s="75" t="s">
        <v>42</v>
      </c>
      <c r="B181" s="138" t="e">
        <f>TAX!$G$7*DIST_TOT!B181*COMB_CORR!F32</f>
        <v>#DIV/0!</v>
      </c>
      <c r="C181" s="138" t="e">
        <f>TAX!$G$8*DIST_TOT!C181*COMB_CORR!F32</f>
        <v>#REF!</v>
      </c>
      <c r="D181" s="138" t="e">
        <f>TAX!$G$9*DIST_TOT!D181*COMB_CORR!F32</f>
        <v>#DIV/0!</v>
      </c>
      <c r="E181" s="138" t="e">
        <f>TAX!$G$10*DIST_TOT!E181*COMB_CORR!F32</f>
        <v>#DIV/0!</v>
      </c>
      <c r="F181" s="138" t="e">
        <f>TAX!$G$11*DIST_TOT!F181*COMB_CORR!F32</f>
        <v>#DIV/0!</v>
      </c>
      <c r="G181" s="138" t="e">
        <f>TAX!$G$12*DIST_TOT!G181*COMB_CORR!F32</f>
        <v>#REF!</v>
      </c>
      <c r="H181" s="138" t="e">
        <f>DIST_TOT!H181*COMB_CORR!K32*TAX!$G$14</f>
        <v>#REF!</v>
      </c>
      <c r="I181" s="138" t="e">
        <f>DIST_TOT!I181*COMB_CORR!K32*TAX!$G$15</f>
        <v>#DIV/0!</v>
      </c>
      <c r="J181" s="138" t="e">
        <f>TAX!$G$17*DIST_TOT!J181*COMB_CORR!P32</f>
        <v>#DIV/0!</v>
      </c>
      <c r="K181" s="138" t="e">
        <f>TAX!$G$18*DIST_TOT!K181*COMB_CORR!O32</f>
        <v>#REF!</v>
      </c>
      <c r="L181" s="138" t="e">
        <f>TAX!$G$19*DIST_TOT!L181*COMB_CORR!P32</f>
        <v>#DIV/0!</v>
      </c>
      <c r="M181" s="138" t="e">
        <f>TAX!$G$20*DIST_TOT!M181*COMB_CORR!P32</f>
        <v>#DIV/0!</v>
      </c>
      <c r="N181" s="138" t="e">
        <f>TAX!$G$21*DIST_TOT!N181*COMB_CORR!P32</f>
        <v>#DIV/0!</v>
      </c>
      <c r="O181" s="138" t="e">
        <f>TAX!$G$22*DIST_TOT!O181*COMB_CORR!P32</f>
        <v>#REF!</v>
      </c>
      <c r="P181" s="138" t="e">
        <f>(B181+H181)*ONSV_2023!K69/(DIST_GAS_AUT!P33+DIST_ALC_AUT!P33)</f>
        <v>#DIV/0!</v>
      </c>
      <c r="Q181" s="138" t="e">
        <f>(C181+I181)*ONSV_2023!D69/(DIST_GAS_UTI!P33+DIST_ALC_UTI!F33)</f>
        <v>#REF!</v>
      </c>
      <c r="R181" s="138" t="e">
        <f>(D181+N181)*ONSV_2023!P69/(DIST_GAS_CAMIE!F33+DIST_DSL_CAMIE!F33)</f>
        <v>#DIV/0!</v>
      </c>
      <c r="S181" s="138" t="e">
        <f>(E181+K181)*ONSV_2023!U69/(DIST_GAS_CAMIOA!F33+DIST_DSL_CAMIOA!F33)</f>
        <v>#DIV/0!</v>
      </c>
      <c r="T181" s="138" t="e">
        <f>DIST_TOT!P181*COMB_CORR!U32*TAX!$G$24</f>
        <v>#DIV/0!</v>
      </c>
      <c r="U181" s="168" t="e">
        <f t="shared" si="36"/>
        <v>#DIV/0!</v>
      </c>
      <c r="W181" s="167" t="e">
        <f>(B181+C181+D181+I181+E181+P181+Q181+R181+S181+O181+N181+H181+T181)/(DEN!C171+DEN!F171+DEN!G171+DEN!L171)</f>
        <v>#DIV/0!</v>
      </c>
      <c r="X181" s="167" t="e">
        <f>SUM(F181:G181)/SUM(DEN!I171:J171)</f>
        <v>#DIV/0!</v>
      </c>
      <c r="Y181" s="167" t="e">
        <f>SUM(J181:K181)/SUM(DEN!D171:E171)</f>
        <v>#DIV/0!</v>
      </c>
      <c r="Z181" s="167" t="e">
        <f>SUM(L181:M181)/(DEN!H171+DEN!K171)</f>
        <v>#DIV/0!</v>
      </c>
      <c r="AB181" s="167" t="e">
        <f t="shared" si="40"/>
        <v>#DIV/0!</v>
      </c>
      <c r="AC181" s="167" t="e">
        <f t="shared" si="41"/>
        <v>#DIV/0!</v>
      </c>
      <c r="AD181" s="167" t="e">
        <f t="shared" si="42"/>
        <v>#DIV/0!</v>
      </c>
      <c r="AE181" s="167" t="e">
        <f t="shared" si="43"/>
        <v>#DIV/0!</v>
      </c>
      <c r="AG181" s="210" t="e">
        <f t="shared" si="44"/>
        <v>#DIV/0!</v>
      </c>
      <c r="AH181" s="210" t="e">
        <f t="shared" si="37"/>
        <v>#DIV/0!</v>
      </c>
      <c r="AI181" s="210" t="e">
        <f t="shared" si="38"/>
        <v>#DIV/0!</v>
      </c>
      <c r="AJ181" s="210" t="e">
        <f t="shared" si="39"/>
        <v>#DIV/0!</v>
      </c>
    </row>
    <row r="182" spans="1:63">
      <c r="A182" s="73" t="s">
        <v>11</v>
      </c>
      <c r="B182" s="176" t="e">
        <f>TAX!$G$7*DIST_TOT!B182*COMB_CORR!F33</f>
        <v>#DIV/0!</v>
      </c>
      <c r="C182" s="176" t="e">
        <f>TAX!$G$8*DIST_TOT!C182*COMB_CORR!F33</f>
        <v>#REF!</v>
      </c>
      <c r="D182" s="176" t="e">
        <f>TAX!$G$9*DIST_TOT!D182*COMB_CORR!F33</f>
        <v>#DIV/0!</v>
      </c>
      <c r="E182" s="176" t="e">
        <f>TAX!$G$10*DIST_TOT!E182*COMB_CORR!F33</f>
        <v>#DIV/0!</v>
      </c>
      <c r="F182" s="176" t="e">
        <f>TAX!$G$11*DIST_TOT!F182*COMB_CORR!F33</f>
        <v>#DIV/0!</v>
      </c>
      <c r="G182" s="176" t="e">
        <f>TAX!$G$12*DIST_TOT!G182*COMB_CORR!F33</f>
        <v>#REF!</v>
      </c>
      <c r="H182" s="176" t="e">
        <f>DIST_TOT!H182*COMB_CORR!K33*TAX!$G$14</f>
        <v>#REF!</v>
      </c>
      <c r="I182" s="176" t="e">
        <f>DIST_TOT!I182*COMB_CORR!K33*TAX!$G$15</f>
        <v>#DIV/0!</v>
      </c>
      <c r="J182" s="176" t="e">
        <f>TAX!$G$17*DIST_TOT!J182*COMB_CORR!P33</f>
        <v>#DIV/0!</v>
      </c>
      <c r="K182" s="176" t="e">
        <f>TAX!$G$18*DIST_TOT!K182*COMB_CORR!O33</f>
        <v>#REF!</v>
      </c>
      <c r="L182" s="176" t="e">
        <f>TAX!$G$19*DIST_TOT!L182*COMB_CORR!P33</f>
        <v>#DIV/0!</v>
      </c>
      <c r="M182" s="176" t="e">
        <f>TAX!$G$20*DIST_TOT!M182*COMB_CORR!P33</f>
        <v>#DIV/0!</v>
      </c>
      <c r="N182" s="176" t="e">
        <f>TAX!$G$21*DIST_TOT!N182*COMB_CORR!P33</f>
        <v>#DIV/0!</v>
      </c>
      <c r="O182" s="176" t="e">
        <f>TAX!$G$22*DIST_TOT!O182*COMB_CORR!P33</f>
        <v>#REF!</v>
      </c>
      <c r="P182" s="176" t="e">
        <f>(B182+H182)*ONSV_2023!K70/(DIST_GAS_AUT!P34+DIST_ALC_AUT!P34)</f>
        <v>#DIV/0!</v>
      </c>
      <c r="Q182" s="176" t="e">
        <f>(C182+I182)*ONSV_2023!D70/(DIST_GAS_UTI!P34+DIST_ALC_UTI!F34)</f>
        <v>#REF!</v>
      </c>
      <c r="R182" s="176" t="e">
        <f>(D182+N182)*ONSV_2023!P70/(DIST_GAS_CAMIE!F34+DIST_DSL_CAMIE!F34)</f>
        <v>#DIV/0!</v>
      </c>
      <c r="S182" s="176" t="e">
        <f>(E182+K182)*ONSV_2023!U70/(DIST_GAS_CAMIOA!F34+DIST_DSL_CAMIOA!F34)</f>
        <v>#DIV/0!</v>
      </c>
      <c r="T182" s="176" t="e">
        <f>DIST_TOT!P182*COMB_CORR!U33*TAX!$G$24</f>
        <v>#DIV/0!</v>
      </c>
      <c r="U182" s="168" t="e">
        <f t="shared" si="36"/>
        <v>#DIV/0!</v>
      </c>
      <c r="W182" s="167" t="e">
        <f>(B182+C182+D182+I182+E182+P182+Q182+R182+S182+O182+N182+H182+T182)/(DEN!C172+DEN!F172+DEN!G172+DEN!L172)</f>
        <v>#DIV/0!</v>
      </c>
      <c r="X182" s="167" t="e">
        <f>SUM(F182:G182)/SUM(DEN!I172:J172)</f>
        <v>#DIV/0!</v>
      </c>
      <c r="Y182" s="167" t="e">
        <f>SUM(J182:K182)/SUM(DEN!D172:E172)</f>
        <v>#DIV/0!</v>
      </c>
      <c r="Z182" s="167" t="e">
        <f>SUM(L182:M182)/(DEN!H172+DEN!K172)</f>
        <v>#DIV/0!</v>
      </c>
      <c r="AB182" s="167" t="e">
        <f t="shared" si="40"/>
        <v>#DIV/0!</v>
      </c>
      <c r="AC182" s="167" t="e">
        <f t="shared" si="41"/>
        <v>#DIV/0!</v>
      </c>
      <c r="AD182" s="167" t="e">
        <f t="shared" si="42"/>
        <v>#DIV/0!</v>
      </c>
      <c r="AE182" s="167" t="e">
        <f t="shared" si="43"/>
        <v>#DIV/0!</v>
      </c>
      <c r="AG182" s="210" t="e">
        <f t="shared" si="44"/>
        <v>#DIV/0!</v>
      </c>
      <c r="AH182" s="210" t="e">
        <f t="shared" si="37"/>
        <v>#DIV/0!</v>
      </c>
      <c r="AI182" s="210" t="e">
        <f t="shared" si="38"/>
        <v>#DIV/0!</v>
      </c>
      <c r="AJ182" s="210" t="e">
        <f t="shared" si="39"/>
        <v>#DIV/0!</v>
      </c>
    </row>
    <row r="183" spans="1:63">
      <c r="A183" s="73" t="s">
        <v>20</v>
      </c>
      <c r="B183" s="176" t="e">
        <f>TAX!$G$7*DIST_TOT!B183*COMB_CORR!F34</f>
        <v>#DIV/0!</v>
      </c>
      <c r="C183" s="176" t="e">
        <f>TAX!$G$8*DIST_TOT!C183*COMB_CORR!F34</f>
        <v>#REF!</v>
      </c>
      <c r="D183" s="176" t="e">
        <f>TAX!$G$9*DIST_TOT!D183*COMB_CORR!F34</f>
        <v>#DIV/0!</v>
      </c>
      <c r="E183" s="176" t="e">
        <f>TAX!$G$10*DIST_TOT!E183*COMB_CORR!F34</f>
        <v>#DIV/0!</v>
      </c>
      <c r="F183" s="176" t="e">
        <f>TAX!$G$11*DIST_TOT!F183*COMB_CORR!F34</f>
        <v>#DIV/0!</v>
      </c>
      <c r="G183" s="176" t="e">
        <f>TAX!$G$12*DIST_TOT!G183*COMB_CORR!F34</f>
        <v>#REF!</v>
      </c>
      <c r="H183" s="176" t="e">
        <f>DIST_TOT!H183*COMB_CORR!K34*TAX!$G$14</f>
        <v>#REF!</v>
      </c>
      <c r="I183" s="176" t="e">
        <f>DIST_TOT!I183*COMB_CORR!K34*TAX!$G$15</f>
        <v>#DIV/0!</v>
      </c>
      <c r="J183" s="176" t="e">
        <f>TAX!$G$17*DIST_TOT!J183*COMB_CORR!P34</f>
        <v>#DIV/0!</v>
      </c>
      <c r="K183" s="176" t="e">
        <f>TAX!$G$18*DIST_TOT!K183*COMB_CORR!O34</f>
        <v>#REF!</v>
      </c>
      <c r="L183" s="176" t="e">
        <f>TAX!$G$19*DIST_TOT!L183*COMB_CORR!P34</f>
        <v>#DIV/0!</v>
      </c>
      <c r="M183" s="176" t="e">
        <f>TAX!$G$20*DIST_TOT!M183*COMB_CORR!P34</f>
        <v>#DIV/0!</v>
      </c>
      <c r="N183" s="176" t="e">
        <f>TAX!$G$21*DIST_TOT!N183*COMB_CORR!P34</f>
        <v>#DIV/0!</v>
      </c>
      <c r="O183" s="176" t="e">
        <f>TAX!$G$22*DIST_TOT!O183*COMB_CORR!P34</f>
        <v>#REF!</v>
      </c>
      <c r="P183" s="176" t="e">
        <f>(B183+H183)*ONSV_2023!K71/(DIST_GAS_AUT!P35+DIST_ALC_AUT!P35)</f>
        <v>#DIV/0!</v>
      </c>
      <c r="Q183" s="176" t="e">
        <f>(C183+I183)*ONSV_2023!D71/(DIST_GAS_UTI!P35+DIST_ALC_UTI!F35)</f>
        <v>#REF!</v>
      </c>
      <c r="R183" s="176" t="e">
        <f>(D183+N183)*ONSV_2023!P71/(DIST_GAS_CAMIE!F35+DIST_DSL_CAMIE!F35)</f>
        <v>#DIV/0!</v>
      </c>
      <c r="S183" s="176" t="e">
        <f>(E183+K183)*ONSV_2023!U71/(DIST_GAS_CAMIOA!F35+DIST_DSL_CAMIOA!F35)</f>
        <v>#DIV/0!</v>
      </c>
      <c r="T183" s="176" t="e">
        <f>DIST_TOT!P183*COMB_CORR!U34*TAX!$G$24</f>
        <v>#DIV/0!</v>
      </c>
      <c r="U183" s="168" t="e">
        <f t="shared" si="36"/>
        <v>#DIV/0!</v>
      </c>
      <c r="W183" s="167" t="e">
        <f>(B183+C183+D183+I183+E183+P183+Q183+R183+S183+O183+N183+H183+T183)/(DEN!C173+DEN!F173+DEN!G173+DEN!L173)</f>
        <v>#DIV/0!</v>
      </c>
      <c r="X183" s="167" t="e">
        <f>SUM(F183:G183)/SUM(DEN!I173:J173)</f>
        <v>#DIV/0!</v>
      </c>
      <c r="Y183" s="167" t="e">
        <f>SUM(J183:K183)/SUM(DEN!D173:E173)</f>
        <v>#DIV/0!</v>
      </c>
      <c r="Z183" s="167" t="e">
        <f>SUM(L183:M183)/(DEN!H173+DEN!K173)</f>
        <v>#DIV/0!</v>
      </c>
      <c r="AB183" s="167" t="e">
        <f t="shared" si="40"/>
        <v>#DIV/0!</v>
      </c>
      <c r="AC183" s="167" t="e">
        <f t="shared" si="41"/>
        <v>#DIV/0!</v>
      </c>
      <c r="AD183" s="167" t="e">
        <f t="shared" si="42"/>
        <v>#DIV/0!</v>
      </c>
      <c r="AE183" s="167" t="e">
        <f t="shared" si="43"/>
        <v>#DIV/0!</v>
      </c>
      <c r="AG183" s="210" t="e">
        <f t="shared" si="44"/>
        <v>#DIV/0!</v>
      </c>
      <c r="AH183" s="210" t="e">
        <f t="shared" si="37"/>
        <v>#DIV/0!</v>
      </c>
      <c r="AI183" s="210" t="e">
        <f t="shared" si="38"/>
        <v>#DIV/0!</v>
      </c>
      <c r="AJ183" s="210" t="e">
        <f t="shared" si="39"/>
        <v>#DIV/0!</v>
      </c>
    </row>
    <row r="184" spans="1:63" ht="15.75" thickBot="1">
      <c r="A184" s="73" t="s">
        <v>24</v>
      </c>
      <c r="B184" s="176" t="e">
        <f>TAX!$G$7*DIST_TOT!B184*COMB_CORR!F35</f>
        <v>#DIV/0!</v>
      </c>
      <c r="C184" s="176" t="e">
        <f>TAX!$G$8*DIST_TOT!C184*COMB_CORR!F35</f>
        <v>#REF!</v>
      </c>
      <c r="D184" s="176" t="e">
        <f>TAX!$G$9*DIST_TOT!D184*COMB_CORR!F35</f>
        <v>#DIV/0!</v>
      </c>
      <c r="E184" s="176" t="e">
        <f>TAX!$G$10*DIST_TOT!E184*COMB_CORR!F35</f>
        <v>#DIV/0!</v>
      </c>
      <c r="F184" s="176" t="e">
        <f>TAX!$G$11*DIST_TOT!F184*COMB_CORR!F35</f>
        <v>#DIV/0!</v>
      </c>
      <c r="G184" s="176" t="e">
        <f>TAX!$G$12*DIST_TOT!G184*COMB_CORR!F35</f>
        <v>#REF!</v>
      </c>
      <c r="H184" s="176" t="e">
        <f>DIST_TOT!H184*COMB_CORR!K35*TAX!$G$14</f>
        <v>#REF!</v>
      </c>
      <c r="I184" s="176" t="e">
        <f>DIST_TOT!I184*COMB_CORR!K35*TAX!$G$15</f>
        <v>#DIV/0!</v>
      </c>
      <c r="J184" s="176" t="e">
        <f>TAX!$G$17*DIST_TOT!J184*COMB_CORR!P35</f>
        <v>#DIV/0!</v>
      </c>
      <c r="K184" s="176" t="e">
        <f>TAX!$G$18*DIST_TOT!K184*COMB_CORR!O35</f>
        <v>#REF!</v>
      </c>
      <c r="L184" s="176" t="e">
        <f>TAX!$G$19*DIST_TOT!L184*COMB_CORR!P35</f>
        <v>#DIV/0!</v>
      </c>
      <c r="M184" s="176" t="e">
        <f>TAX!$G$20*DIST_TOT!M184*COMB_CORR!P35</f>
        <v>#DIV/0!</v>
      </c>
      <c r="N184" s="176" t="e">
        <f>TAX!$G$21*DIST_TOT!N184*COMB_CORR!P35</f>
        <v>#DIV/0!</v>
      </c>
      <c r="O184" s="176" t="e">
        <f>TAX!$G$22*DIST_TOT!O184*COMB_CORR!P35</f>
        <v>#REF!</v>
      </c>
      <c r="P184" s="176" t="e">
        <f>(B184+H184)*ONSV_2023!K72/(DIST_GAS_AUT!P36+DIST_ALC_AUT!P36)</f>
        <v>#DIV/0!</v>
      </c>
      <c r="Q184" s="176" t="e">
        <f>(C184+I184)*ONSV_2023!D72/(DIST_GAS_UTI!P36+DIST_ALC_UTI!F36)</f>
        <v>#REF!</v>
      </c>
      <c r="R184" s="176" t="e">
        <f>(D184+N184)*ONSV_2023!P72/(DIST_GAS_CAMIE!F36+DIST_DSL_CAMIE!F36)</f>
        <v>#DIV/0!</v>
      </c>
      <c r="S184" s="176" t="e">
        <f>(E184+K184)*ONSV_2023!U72/(DIST_GAS_CAMIOA!F36+DIST_DSL_CAMIOA!F36)</f>
        <v>#DIV/0!</v>
      </c>
      <c r="T184" s="176" t="e">
        <f>DIST_TOT!P184*COMB_CORR!U35*TAX!$G$24</f>
        <v>#DIV/0!</v>
      </c>
      <c r="U184" s="168" t="e">
        <f t="shared" si="36"/>
        <v>#DIV/0!</v>
      </c>
      <c r="W184" s="167" t="e">
        <f>(B184+C184+D184+I184+E184+P184+Q184+R184+S184+O184+N184+H184+T184)/(DEN!C174+DEN!F174+DEN!G174+DEN!L174)</f>
        <v>#DIV/0!</v>
      </c>
      <c r="X184" s="167" t="e">
        <f>SUM(F184:G184)/SUM(DEN!I174:J174)</f>
        <v>#DIV/0!</v>
      </c>
      <c r="Y184" s="167" t="e">
        <f>SUM(J184:K184)/SUM(DEN!D174:E174)</f>
        <v>#DIV/0!</v>
      </c>
      <c r="Z184" s="167" t="e">
        <f>SUM(L184:M184)/(DEN!H174+DEN!K174)</f>
        <v>#DIV/0!</v>
      </c>
      <c r="AB184" s="167" t="e">
        <f t="shared" si="40"/>
        <v>#DIV/0!</v>
      </c>
      <c r="AC184" s="167" t="e">
        <f t="shared" si="41"/>
        <v>#DIV/0!</v>
      </c>
      <c r="AD184" s="167" t="e">
        <f t="shared" si="42"/>
        <v>#DIV/0!</v>
      </c>
      <c r="AE184" s="167" t="e">
        <f t="shared" si="43"/>
        <v>#DIV/0!</v>
      </c>
      <c r="AG184" s="210" t="e">
        <f t="shared" si="44"/>
        <v>#DIV/0!</v>
      </c>
      <c r="AH184" s="210" t="e">
        <f t="shared" si="37"/>
        <v>#DIV/0!</v>
      </c>
      <c r="AI184" s="210" t="e">
        <f t="shared" si="38"/>
        <v>#DIV/0!</v>
      </c>
      <c r="AJ184" s="210" t="e">
        <f t="shared" si="39"/>
        <v>#DIV/0!</v>
      </c>
    </row>
    <row r="185" spans="1:63">
      <c r="A185" s="73" t="s">
        <v>25</v>
      </c>
      <c r="B185" s="176" t="e">
        <f>TAX!$G$7*DIST_TOT!B185*COMB_CORR!F36</f>
        <v>#DIV/0!</v>
      </c>
      <c r="C185" s="176" t="e">
        <f>TAX!$G$8*DIST_TOT!C185*COMB_CORR!F36</f>
        <v>#REF!</v>
      </c>
      <c r="D185" s="176" t="e">
        <f>TAX!$G$9*DIST_TOT!D185*COMB_CORR!F36</f>
        <v>#DIV/0!</v>
      </c>
      <c r="E185" s="176" t="e">
        <f>TAX!$G$10*DIST_TOT!E185*COMB_CORR!F36</f>
        <v>#DIV/0!</v>
      </c>
      <c r="F185" s="176" t="e">
        <f>TAX!$G$11*DIST_TOT!F185*COMB_CORR!F36</f>
        <v>#DIV/0!</v>
      </c>
      <c r="G185" s="176" t="e">
        <f>TAX!$G$12*DIST_TOT!G185*COMB_CORR!F36</f>
        <v>#REF!</v>
      </c>
      <c r="H185" s="176" t="e">
        <f>DIST_TOT!H185*COMB_CORR!K36*TAX!$G$14</f>
        <v>#REF!</v>
      </c>
      <c r="I185" s="176" t="e">
        <f>DIST_TOT!I185*COMB_CORR!K36*TAX!$G$15</f>
        <v>#DIV/0!</v>
      </c>
      <c r="J185" s="176" t="e">
        <f>TAX!$G$17*DIST_TOT!J185*COMB_CORR!P36</f>
        <v>#DIV/0!</v>
      </c>
      <c r="K185" s="176" t="e">
        <f>TAX!$G$18*DIST_TOT!K185*COMB_CORR!O36</f>
        <v>#REF!</v>
      </c>
      <c r="L185" s="176" t="e">
        <f>TAX!$G$19*DIST_TOT!L185*COMB_CORR!P36</f>
        <v>#DIV/0!</v>
      </c>
      <c r="M185" s="176" t="e">
        <f>TAX!$G$20*DIST_TOT!M185*COMB_CORR!P36</f>
        <v>#DIV/0!</v>
      </c>
      <c r="N185" s="176" t="e">
        <f>TAX!$G$21*DIST_TOT!N185*COMB_CORR!P36</f>
        <v>#DIV/0!</v>
      </c>
      <c r="O185" s="176" t="e">
        <f>TAX!$G$22*DIST_TOT!O185*COMB_CORR!P36</f>
        <v>#REF!</v>
      </c>
      <c r="P185" s="176" t="e">
        <f>(B185+H185)*ONSV_2023!K73/(DIST_GAS_AUT!P37+DIST_ALC_AUT!P37)</f>
        <v>#DIV/0!</v>
      </c>
      <c r="Q185" s="176" t="e">
        <f>(C185+I185)*ONSV_2023!D73/(DIST_GAS_UTI!P37+DIST_ALC_UTI!F37)</f>
        <v>#REF!</v>
      </c>
      <c r="R185" s="176" t="e">
        <f>(D185+N185)*ONSV_2023!P73/(DIST_GAS_CAMIE!F37+DIST_DSL_CAMIE!F37)</f>
        <v>#DIV/0!</v>
      </c>
      <c r="S185" s="176" t="e">
        <f>(E185+K185)*ONSV_2023!U73/(DIST_GAS_CAMIOA!F37+DIST_DSL_CAMIOA!F37)</f>
        <v>#DIV/0!</v>
      </c>
      <c r="T185" s="176" t="e">
        <f>DIST_TOT!P185*COMB_CORR!U36*TAX!$G$24</f>
        <v>#DIV/0!</v>
      </c>
      <c r="U185" s="168" t="e">
        <f t="shared" si="36"/>
        <v>#DIV/0!</v>
      </c>
      <c r="W185" s="167" t="e">
        <f>(B185+C185+D185+I185+E185+P185+Q185+R185+S185+O185+N185+H185+T185)/(DEN!C175+DEN!F175+DEN!G175+DEN!L175)</f>
        <v>#DIV/0!</v>
      </c>
      <c r="X185" s="167" t="e">
        <f>SUM(F185:G185)/SUM(DEN!I175:J175)</f>
        <v>#DIV/0!</v>
      </c>
      <c r="Y185" s="167" t="e">
        <f>SUM(J185:K185)/SUM(DEN!D175:E175)</f>
        <v>#DIV/0!</v>
      </c>
      <c r="Z185" s="167" t="e">
        <f>SUM(L185:M185)/(DEN!H175+DEN!K175)</f>
        <v>#DIV/0!</v>
      </c>
      <c r="AB185" s="167" t="e">
        <f t="shared" si="40"/>
        <v>#DIV/0!</v>
      </c>
      <c r="AC185" s="167" t="e">
        <f t="shared" si="41"/>
        <v>#DIV/0!</v>
      </c>
      <c r="AD185" s="167" t="e">
        <f t="shared" si="42"/>
        <v>#DIV/0!</v>
      </c>
      <c r="AE185" s="167" t="e">
        <f t="shared" si="43"/>
        <v>#DIV/0!</v>
      </c>
      <c r="AG185" s="68" t="e">
        <f t="shared" si="44"/>
        <v>#DIV/0!</v>
      </c>
      <c r="AH185" s="68" t="e">
        <f t="shared" si="37"/>
        <v>#DIV/0!</v>
      </c>
      <c r="AI185" s="68" t="e">
        <f t="shared" si="38"/>
        <v>#DIV/0!</v>
      </c>
      <c r="AJ185" s="68" t="e">
        <f t="shared" si="39"/>
        <v>#DIV/0!</v>
      </c>
    </row>
    <row r="186" spans="1:63" s="49" customFormat="1" ht="15.75" thickBo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</row>
    <row r="187" spans="1:63" s="49" customFormat="1" ht="15.75" thickBo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/>
      <c r="W187" s="372" t="s">
        <v>96</v>
      </c>
      <c r="X187" s="372"/>
      <c r="Y187" s="372"/>
      <c r="Z187" s="372"/>
      <c r="AA187"/>
      <c r="AB187" s="362" t="s">
        <v>96</v>
      </c>
      <c r="AC187" s="363"/>
      <c r="AD187" s="363"/>
      <c r="AE187" s="364"/>
      <c r="AF187"/>
      <c r="AG187" s="362" t="s">
        <v>96</v>
      </c>
      <c r="AH187" s="363"/>
      <c r="AI187" s="363"/>
      <c r="AJ187" s="364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</row>
    <row r="188" spans="1:63" s="49" customForma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/>
      <c r="W188" s="373" t="s">
        <v>97</v>
      </c>
      <c r="X188" s="373" t="s">
        <v>98</v>
      </c>
      <c r="Y188" s="373" t="s">
        <v>99</v>
      </c>
      <c r="Z188" s="373" t="s">
        <v>100</v>
      </c>
      <c r="AA188"/>
      <c r="AB188" s="365" t="s">
        <v>97</v>
      </c>
      <c r="AC188" s="367" t="s">
        <v>98</v>
      </c>
      <c r="AD188" s="369" t="s">
        <v>99</v>
      </c>
      <c r="AE188" s="371" t="s">
        <v>100</v>
      </c>
      <c r="AF188"/>
      <c r="AG188" s="365" t="s">
        <v>97</v>
      </c>
      <c r="AH188" s="367" t="s">
        <v>98</v>
      </c>
      <c r="AI188" s="369" t="s">
        <v>99</v>
      </c>
      <c r="AJ188" s="371" t="s">
        <v>100</v>
      </c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</row>
    <row r="189" spans="1:63" s="49" customFormat="1" ht="15.75" thickBo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/>
      <c r="W189" s="373"/>
      <c r="X189" s="373"/>
      <c r="Y189" s="373"/>
      <c r="Z189" s="373"/>
      <c r="AA189"/>
      <c r="AB189" s="366"/>
      <c r="AC189" s="368"/>
      <c r="AD189" s="370"/>
      <c r="AE189" s="368"/>
      <c r="AF189"/>
      <c r="AG189" s="366"/>
      <c r="AH189" s="368"/>
      <c r="AI189" s="370"/>
      <c r="AJ189" s="368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 spans="1:63" s="49" customForma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/>
      <c r="W190" s="167" t="e">
        <f>AVERAGE(W5,W42,W79,W116,W153)</f>
        <v>#DIV/0!</v>
      </c>
      <c r="X190" s="167" t="e">
        <f>AVERAGE(X5,X42,X79,X116,X153)</f>
        <v>#DIV/0!</v>
      </c>
      <c r="Y190" s="167" t="e">
        <f>AVERAGE(Y5,Y42,Y79,Y116,Y153)</f>
        <v>#DIV/0!</v>
      </c>
      <c r="Z190" s="167" t="e">
        <f>AVERAGE(Z5,Z42,Z79,Z116,Z153)</f>
        <v>#DIV/0!</v>
      </c>
      <c r="AA190"/>
      <c r="AB190" s="60" t="e">
        <f>AVERAGE(AB5,AB42,AB79,AB116,AB153)</f>
        <v>#DIV/0!</v>
      </c>
      <c r="AC190" s="60" t="e">
        <f>AVERAGE(AC5,AC42,AC79,AC116,AC153)</f>
        <v>#DIV/0!</v>
      </c>
      <c r="AD190" s="60" t="e">
        <f>AVERAGE(AD5,AD42,AD79,AD116,AD153)</f>
        <v>#DIV/0!</v>
      </c>
      <c r="AE190" s="60" t="e">
        <f>AVERAGE(AE5,AE42,AE79,AE116,AE153)</f>
        <v>#DIV/0!</v>
      </c>
      <c r="AF190"/>
      <c r="AG190" s="60" t="e">
        <f>AVERAGE(AG5,AG42,AG79,AG116,AG153)</f>
        <v>#DIV/0!</v>
      </c>
      <c r="AH190" s="60" t="e">
        <f>AVERAGE(AH5,AH42,AH79,AH116,AH153)</f>
        <v>#DIV/0!</v>
      </c>
      <c r="AI190" s="60" t="e">
        <f>AVERAGE(AI5,AI42,AI79,AI116,AI153)</f>
        <v>#DIV/0!</v>
      </c>
      <c r="AJ190" s="60" t="e">
        <f>AVERAGE(AJ5,AJ42,AJ79,AJ116,AJ153)</f>
        <v>#DIV/0!</v>
      </c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 spans="1:63" s="49" customForma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/>
      <c r="W191" s="163"/>
      <c r="X191" s="163"/>
      <c r="Y191" s="163"/>
      <c r="Z191" s="163"/>
      <c r="AA191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 spans="1:63" s="49" customForma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24"/>
      <c r="W192" s="163"/>
      <c r="X192" s="163"/>
      <c r="Y192" s="163"/>
      <c r="Z192" s="163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 spans="1:63" s="49" customForma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 spans="1:63" s="49" customForma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 spans="1:63" s="49" customForma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 spans="1:63" s="49" customForma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</row>
    <row r="197" spans="1:63" s="49" customForma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 spans="1:63" s="49" customForma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</row>
    <row r="199" spans="1:63" s="49" customForma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 spans="1:63" s="49" customForma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 spans="1:63" s="49" customForma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 spans="1:63" s="49" customForma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 spans="1:63" s="49" customForma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 spans="1:63" s="49" customForma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</row>
    <row r="205" spans="1:63" s="49" customForma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</row>
    <row r="206" spans="1:63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U206" s="163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</row>
    <row r="207" spans="1:63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U207" s="163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</row>
    <row r="208" spans="1:63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U208" s="163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</row>
    <row r="209" spans="22:39"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</row>
    <row r="210" spans="22:39"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</row>
    <row r="211" spans="22:39"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</row>
    <row r="212" spans="22:39"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</row>
    <row r="213" spans="22:39"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</row>
    <row r="214" spans="22:39"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</row>
    <row r="215" spans="22:39"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</row>
    <row r="216" spans="22:39"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</row>
    <row r="217" spans="22:39"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</row>
    <row r="218" spans="22:39"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</row>
    <row r="219" spans="22:39"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</row>
    <row r="220" spans="22:39"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</row>
    <row r="221" spans="22:39"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</row>
    <row r="222" spans="22:39"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</row>
    <row r="223" spans="22:39"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</row>
    <row r="224" spans="22:39"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</row>
    <row r="225" spans="22:39"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</row>
    <row r="226" spans="22:39"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</row>
    <row r="227" spans="22:39"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</row>
    <row r="228" spans="22:39"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</row>
    <row r="229" spans="22:39"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</row>
    <row r="230" spans="22:39"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</row>
    <row r="231" spans="22:39"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</row>
    <row r="232" spans="22:39"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</row>
    <row r="233" spans="22:39"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</row>
    <row r="234" spans="22:39"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</row>
    <row r="235" spans="22:39"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</row>
    <row r="236" spans="22:39"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</row>
    <row r="237" spans="22:39"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</row>
    <row r="238" spans="22:39"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</row>
    <row r="239" spans="22:39"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</row>
  </sheetData>
  <mergeCells count="65">
    <mergeCell ref="P3:S3"/>
    <mergeCell ref="P40:S40"/>
    <mergeCell ref="P77:S77"/>
    <mergeCell ref="P114:S114"/>
    <mergeCell ref="P151:S151"/>
    <mergeCell ref="B76:T76"/>
    <mergeCell ref="B113:T113"/>
    <mergeCell ref="B114:G114"/>
    <mergeCell ref="W114:Z114"/>
    <mergeCell ref="W77:Z77"/>
    <mergeCell ref="W151:Z151"/>
    <mergeCell ref="J114:O114"/>
    <mergeCell ref="B77:G77"/>
    <mergeCell ref="H77:I77"/>
    <mergeCell ref="J77:O77"/>
    <mergeCell ref="A77:A78"/>
    <mergeCell ref="A114:A115"/>
    <mergeCell ref="A151:A152"/>
    <mergeCell ref="U150:U152"/>
    <mergeCell ref="B150:T150"/>
    <mergeCell ref="B151:G151"/>
    <mergeCell ref="H151:I151"/>
    <mergeCell ref="J151:O151"/>
    <mergeCell ref="AB3:AE3"/>
    <mergeCell ref="AB40:AE40"/>
    <mergeCell ref="AB187:AE187"/>
    <mergeCell ref="AB188:AB189"/>
    <mergeCell ref="AC188:AC189"/>
    <mergeCell ref="AD188:AD189"/>
    <mergeCell ref="AE188:AE189"/>
    <mergeCell ref="AB77:AE77"/>
    <mergeCell ref="AB114:AE114"/>
    <mergeCell ref="AB151:AE151"/>
    <mergeCell ref="Z188:Z189"/>
    <mergeCell ref="W3:Z3"/>
    <mergeCell ref="W40:Z40"/>
    <mergeCell ref="B2:T2"/>
    <mergeCell ref="B3:G3"/>
    <mergeCell ref="H3:I3"/>
    <mergeCell ref="J3:O3"/>
    <mergeCell ref="B39:T39"/>
    <mergeCell ref="B40:G40"/>
    <mergeCell ref="H40:I40"/>
    <mergeCell ref="J40:O40"/>
    <mergeCell ref="U2:U4"/>
    <mergeCell ref="U39:U41"/>
    <mergeCell ref="U76:U78"/>
    <mergeCell ref="U113:U115"/>
    <mergeCell ref="H114:I114"/>
    <mergeCell ref="A3:A4"/>
    <mergeCell ref="A40:A41"/>
    <mergeCell ref="AG187:AJ187"/>
    <mergeCell ref="AG188:AG189"/>
    <mergeCell ref="AH188:AH189"/>
    <mergeCell ref="AI188:AI189"/>
    <mergeCell ref="AJ188:AJ189"/>
    <mergeCell ref="AG77:AJ77"/>
    <mergeCell ref="AG114:AJ114"/>
    <mergeCell ref="AG151:AJ151"/>
    <mergeCell ref="AG3:AJ3"/>
    <mergeCell ref="AG40:AJ40"/>
    <mergeCell ref="W187:Z187"/>
    <mergeCell ref="W188:W189"/>
    <mergeCell ref="X188:X189"/>
    <mergeCell ref="Y188:Y189"/>
  </mergeCells>
  <pageMargins left="0.51181102362204722" right="0.51181102362204722" top="0.78740157480314965" bottom="0.78740157480314965" header="0.31496062992125984" footer="0.31496062992125984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XFD201"/>
  <sheetViews>
    <sheetView showGridLines="0" workbookViewId="0">
      <pane xSplit="1" topLeftCell="B1" activePane="topRight" state="frozen"/>
      <selection pane="topRight" activeCell="A148" sqref="A148"/>
    </sheetView>
  </sheetViews>
  <sheetFormatPr defaultColWidth="8.85546875" defaultRowHeight="15"/>
  <cols>
    <col min="1" max="1" width="21.85546875" customWidth="1"/>
    <col min="2" max="2" width="15.28515625" style="24" bestFit="1" customWidth="1"/>
    <col min="3" max="4" width="14.5703125" style="24" bestFit="1" customWidth="1"/>
    <col min="5" max="5" width="13.85546875" style="24" bestFit="1" customWidth="1"/>
    <col min="6" max="6" width="14.85546875" style="24" bestFit="1" customWidth="1"/>
    <col min="7" max="7" width="13.85546875" style="24" bestFit="1" customWidth="1"/>
    <col min="8" max="8" width="14.85546875" style="24" bestFit="1" customWidth="1"/>
    <col min="9" max="9" width="14.5703125" style="24" bestFit="1" customWidth="1"/>
    <col min="10" max="10" width="13.85546875" style="24" bestFit="1" customWidth="1"/>
    <col min="11" max="11" width="19.42578125" style="24" bestFit="1" customWidth="1"/>
    <col min="12" max="12" width="14.42578125" style="24" bestFit="1" customWidth="1"/>
    <col min="13" max="13" width="13.85546875" style="24" bestFit="1" customWidth="1"/>
    <col min="14" max="14" width="14.5703125" style="24" bestFit="1" customWidth="1"/>
    <col min="15" max="15" width="13.85546875" style="24" bestFit="1" customWidth="1"/>
    <col min="16" max="19" width="13.85546875" style="24" customWidth="1"/>
    <col min="20" max="20" width="10.42578125" style="254" bestFit="1" customWidth="1"/>
    <col min="21" max="21" width="8.85546875" style="1"/>
    <col min="22" max="22" width="20" customWidth="1"/>
    <col min="23" max="23" width="22.28515625" style="1" customWidth="1"/>
    <col min="24" max="24" width="12" style="1" bestFit="1" customWidth="1"/>
    <col min="25" max="25" width="14" style="1" customWidth="1"/>
    <col min="26" max="88" width="8.85546875" style="1"/>
  </cols>
  <sheetData>
    <row r="2" spans="1:24" ht="15" customHeight="1">
      <c r="A2" s="352" t="str">
        <f>"Quilometragem média anual em "&amp;ONSV_2019!A1&amp;""</f>
        <v>Quilometragem média anual em 2019</v>
      </c>
      <c r="B2" s="375" t="s">
        <v>77</v>
      </c>
      <c r="C2" s="375"/>
      <c r="D2" s="375"/>
      <c r="E2" s="375"/>
      <c r="F2" s="375"/>
      <c r="G2" s="375"/>
      <c r="H2" s="375" t="s">
        <v>78</v>
      </c>
      <c r="I2" s="375"/>
      <c r="J2" s="375" t="s">
        <v>79</v>
      </c>
      <c r="K2" s="375"/>
      <c r="L2" s="375"/>
      <c r="M2" s="375"/>
      <c r="N2" s="375"/>
      <c r="O2" s="375"/>
      <c r="P2" s="378" t="s">
        <v>80</v>
      </c>
      <c r="Q2" s="379"/>
      <c r="R2" s="379"/>
      <c r="S2" s="380"/>
      <c r="T2" s="137" t="s">
        <v>81</v>
      </c>
      <c r="V2" s="385" t="s">
        <v>101</v>
      </c>
      <c r="W2" s="385"/>
    </row>
    <row r="3" spans="1:24" ht="15" customHeight="1">
      <c r="A3" s="353"/>
      <c r="B3" s="130" t="s">
        <v>82</v>
      </c>
      <c r="C3" s="130" t="s">
        <v>83</v>
      </c>
      <c r="D3" s="130" t="s">
        <v>84</v>
      </c>
      <c r="E3" s="130" t="s">
        <v>85</v>
      </c>
      <c r="F3" s="130" t="s">
        <v>4</v>
      </c>
      <c r="G3" s="130" t="s">
        <v>86</v>
      </c>
      <c r="H3" s="130" t="s">
        <v>87</v>
      </c>
      <c r="I3" s="130" t="s">
        <v>83</v>
      </c>
      <c r="J3" s="130" t="s">
        <v>7</v>
      </c>
      <c r="K3" s="130" t="s">
        <v>88</v>
      </c>
      <c r="L3" s="130" t="s">
        <v>89</v>
      </c>
      <c r="M3" s="130" t="s">
        <v>8</v>
      </c>
      <c r="N3" s="130" t="s">
        <v>84</v>
      </c>
      <c r="O3" s="130" t="s">
        <v>85</v>
      </c>
      <c r="P3" s="130" t="s">
        <v>82</v>
      </c>
      <c r="Q3" s="130" t="s">
        <v>83</v>
      </c>
      <c r="R3" s="130" t="s">
        <v>84</v>
      </c>
      <c r="S3" s="130" t="s">
        <v>85</v>
      </c>
      <c r="T3" s="137" t="s">
        <v>90</v>
      </c>
      <c r="V3" s="386"/>
      <c r="W3" s="386"/>
    </row>
    <row r="4" spans="1:24">
      <c r="A4" s="75" t="s">
        <v>37</v>
      </c>
      <c r="B4" s="138">
        <f>KMA.FROT!B5/FRO_TOT!B4</f>
        <v>10974.915228887354</v>
      </c>
      <c r="C4" s="138">
        <f>KMA.FROT!C5/FRO_TOT!C4</f>
        <v>10974.915228887356</v>
      </c>
      <c r="D4" s="138">
        <f>KMA.FROT!D5/FRO_TOT!D4</f>
        <v>10974.915228887357</v>
      </c>
      <c r="E4" s="138">
        <f>KMA.FROT!E5/FRO_TOT!E4</f>
        <v>10974.915228887357</v>
      </c>
      <c r="F4" s="138">
        <f>KMA.FROT!F5/FRO_TOT!F4</f>
        <v>7817.9880874830324</v>
      </c>
      <c r="G4" s="138">
        <f>KMA.FROT!G5/FRO_TOT!G4</f>
        <v>7817.9880874830324</v>
      </c>
      <c r="H4" s="138">
        <f>KMA.FROT!H5/FRO_TOT!H4</f>
        <v>10178.924859771709</v>
      </c>
      <c r="I4" s="138">
        <f>KMA.FROT!I5/FRO_TOT!I4</f>
        <v>10178.924859771711</v>
      </c>
      <c r="J4" s="138">
        <f>KMA.FROT!J5/FRO_TOT!J4</f>
        <v>28635.592077253765</v>
      </c>
      <c r="K4" s="138">
        <f>KMA.FROT!K5/FRO_TOT!K4</f>
        <v>28635.592077253761</v>
      </c>
      <c r="L4" s="138">
        <f>KMA.FROT!L5/FRO_TOT!L4</f>
        <v>59274.247095611339</v>
      </c>
      <c r="M4" s="138">
        <f>KMA.FROT!M5/FRO_TOT!M4</f>
        <v>59274.247095611347</v>
      </c>
      <c r="N4" s="138">
        <f>KMA.FROT!N5/FRO_TOT!N4</f>
        <v>10371.256938158136</v>
      </c>
      <c r="O4" s="138">
        <f>KMA.FROT!O5/FRO_TOT!O4</f>
        <v>12428.186498535328</v>
      </c>
      <c r="P4" s="138">
        <f>KMA.FROT!P5/FRO_TOT!P4</f>
        <v>10617.67551777161</v>
      </c>
      <c r="Q4" s="138">
        <f>KMA.FROT!Q5/FRO_TOT!Q4</f>
        <v>10737.672323296625</v>
      </c>
      <c r="R4" s="138">
        <f>KMA.FROT!R5/FRO_TOT!R4</f>
        <v>10797.297122291191</v>
      </c>
      <c r="S4" s="138">
        <f>KMA.FROT!S5/FRO_TOT!S4</f>
        <v>13520.784772933339</v>
      </c>
      <c r="T4" s="138">
        <f>KMA.FROT!T5/FRO_TOT!T4</f>
        <v>14833.136439867774</v>
      </c>
      <c r="V4" s="75" t="s">
        <v>37</v>
      </c>
      <c r="W4" s="138">
        <f>SUMPRODUCT(B4:T4,FRO_TOT!B4:T4)/SUM(FRO_TOT!B4:T4)</f>
        <v>11153.38956761392</v>
      </c>
      <c r="X4" s="58" t="e">
        <f>(B4*#REF!+C4*#REF!+KMA!H4*#REF!+KMA!I4*#REF!+#REF!*#REF!+KMA!#REF!*#REF!+KMA!T4*#REF!)/SUM(DEN!C3,DEN!F3,DEN!G3,DEN!L3)</f>
        <v>#REF!</v>
      </c>
    </row>
    <row r="5" spans="1:24">
      <c r="A5" s="75" t="s">
        <v>38</v>
      </c>
      <c r="B5" s="138">
        <f>KMA.FROT!B6/FRO_TOT!B5</f>
        <v>14950.293264908194</v>
      </c>
      <c r="C5" s="138">
        <f>KMA.FROT!C6/FRO_TOT!C5</f>
        <v>14950.293264908192</v>
      </c>
      <c r="D5" s="138">
        <f>KMA.FROT!D6/FRO_TOT!D5</f>
        <v>14950.293264908194</v>
      </c>
      <c r="E5" s="138">
        <f>KMA.FROT!E6/FRO_TOT!E5</f>
        <v>14950.293264908194</v>
      </c>
      <c r="F5" s="138">
        <f>KMA.FROT!F6/FRO_TOT!F5</f>
        <v>10649.851248215935</v>
      </c>
      <c r="G5" s="138">
        <f>KMA.FROT!G6/FRO_TOT!G5</f>
        <v>528219.65593215101</v>
      </c>
      <c r="H5" s="138">
        <f>KMA.FROT!H6/FRO_TOT!H5</f>
        <v>14246.284945320725</v>
      </c>
      <c r="I5" s="138">
        <f>KMA.FROT!I6/FRO_TOT!I5</f>
        <v>14246.284945320725</v>
      </c>
      <c r="J5" s="138">
        <f>KMA.FROT!J6/FRO_TOT!J5</f>
        <v>56906.827324114849</v>
      </c>
      <c r="K5" s="138">
        <f>KMA.FROT!K6/FRO_TOT!K5</f>
        <v>56906.82732411482</v>
      </c>
      <c r="L5" s="138">
        <f>KMA.FROT!L6/FRO_TOT!L5</f>
        <v>117794.29372847672</v>
      </c>
      <c r="M5" s="138">
        <f>KMA.FROT!M6/FRO_TOT!M5</f>
        <v>117794.29372847671</v>
      </c>
      <c r="N5" s="138">
        <f>KMA.FROT!N6/FRO_TOT!N5</f>
        <v>20610.550887914254</v>
      </c>
      <c r="O5" s="138">
        <f>KMA.FROT!O6/FRO_TOT!O5</f>
        <v>34514.6487185605</v>
      </c>
      <c r="P5" s="138">
        <f>KMA.FROT!P6/FRO_TOT!P5</f>
        <v>14889.422734256883</v>
      </c>
      <c r="Q5" s="138">
        <f>KMA.FROT!Q6/FRO_TOT!Q5</f>
        <v>14915.092848928818</v>
      </c>
      <c r="R5" s="138">
        <f>KMA.FROT!R6/FRO_TOT!R5</f>
        <v>17328.711349090012</v>
      </c>
      <c r="S5" s="138">
        <f>KMA.FROT!S6/FRO_TOT!S5</f>
        <v>23252.408637743389</v>
      </c>
      <c r="T5" s="138">
        <f>KMA.FROT!T6/FRO_TOT!T5</f>
        <v>14833.136439867774</v>
      </c>
      <c r="V5" s="75" t="s">
        <v>38</v>
      </c>
      <c r="W5" s="138">
        <f>SUMPRODUCT(B5:T5,FRO_TOT!B5:T5)/SUM(FRO_TOT!B5:T5)</f>
        <v>17533.516375529485</v>
      </c>
      <c r="X5" s="58" t="e">
        <f>(B5*#REF!+C5*#REF!+KMA!H5*#REF!+KMA!I5*#REF!+#REF!*#REF!+KMA!#REF!*#REF!+KMA!T5*#REF!)/SUM(DEN!C4,DEN!F4,DEN!G4,DEN!L4)</f>
        <v>#REF!</v>
      </c>
    </row>
    <row r="6" spans="1:24">
      <c r="A6" s="73" t="s">
        <v>23</v>
      </c>
      <c r="B6" s="139">
        <f>KMA.FROT!B7/FRO_TOT!B6</f>
        <v>13292.19794588789</v>
      </c>
      <c r="C6" s="139">
        <f>KMA.FROT!C7/FRO_TOT!C6</f>
        <v>13292.19794588789</v>
      </c>
      <c r="D6" s="139">
        <f>KMA.FROT!D7/FRO_TOT!D6</f>
        <v>13292.19794588789</v>
      </c>
      <c r="E6" s="139">
        <f>KMA.FROT!E7/FRO_TOT!E6</f>
        <v>13292.197945887892</v>
      </c>
      <c r="F6" s="139">
        <f>KMA.FROT!F7/FRO_TOT!F6</f>
        <v>9468.7059562785598</v>
      </c>
      <c r="G6" s="139">
        <f>KMA.FROT!G7/FRO_TOT!G6</f>
        <v>408248.89353785972</v>
      </c>
      <c r="H6" s="139">
        <f>KMA.FROT!H7/FRO_TOT!H6</f>
        <v>9968.7937909067896</v>
      </c>
      <c r="I6" s="139">
        <f>KMA.FROT!I7/FRO_TOT!I6</f>
        <v>9968.7937909067914</v>
      </c>
      <c r="J6" s="139">
        <f>KMA.FROT!J7/FRO_TOT!J6</f>
        <v>39421.177419950582</v>
      </c>
      <c r="K6" s="139">
        <f>KMA.FROT!K7/FRO_TOT!K6</f>
        <v>39421.177419950582</v>
      </c>
      <c r="L6" s="139">
        <f>KMA.FROT!L7/FRO_TOT!L6</f>
        <v>81599.870709367169</v>
      </c>
      <c r="M6" s="139">
        <f>KMA.FROT!M7/FRO_TOT!M6</f>
        <v>81599.870709367155</v>
      </c>
      <c r="N6" s="139">
        <f>KMA.FROT!N7/FRO_TOT!N6</f>
        <v>14277.587092455713</v>
      </c>
      <c r="O6" s="139">
        <f>KMA.FROT!O7/FRO_TOT!O6</f>
        <v>14206.94168297035</v>
      </c>
      <c r="P6" s="139">
        <f>KMA.FROT!P7/FRO_TOT!P6</f>
        <v>12998.044194229969</v>
      </c>
      <c r="Q6" s="139">
        <f>KMA.FROT!Q7/FRO_TOT!Q6</f>
        <v>13126.027738138833</v>
      </c>
      <c r="R6" s="139">
        <f>KMA.FROT!R7/FRO_TOT!R6</f>
        <v>13803.044030675099</v>
      </c>
      <c r="S6" s="139">
        <f>KMA.FROT!S7/FRO_TOT!S6</f>
        <v>14898.982874781132</v>
      </c>
      <c r="T6" s="139">
        <f>KMA.FROT!T7/FRO_TOT!T6</f>
        <v>14833.136439867774</v>
      </c>
      <c r="V6" s="73" t="s">
        <v>23</v>
      </c>
      <c r="W6" s="139">
        <f>SUMPRODUCT(B6:T6,FRO_TOT!B6:T6)/SUM(FRO_TOT!B6:T6)</f>
        <v>13666.736306699653</v>
      </c>
      <c r="X6" s="58" t="e">
        <f>(B6*#REF!+C6*#REF!+KMA!H6*#REF!+KMA!I6*#REF!+#REF!*#REF!+KMA!#REF!*#REF!+KMA!T6*#REF!)/SUM(DEN!C5,DEN!F5,DEN!G5,DEN!L5)</f>
        <v>#REF!</v>
      </c>
    </row>
    <row r="7" spans="1:24">
      <c r="A7" s="73" t="s">
        <v>15</v>
      </c>
      <c r="B7" s="139">
        <f>KMA.FROT!B8/FRO_TOT!B7</f>
        <v>18080.317072190035</v>
      </c>
      <c r="C7" s="139">
        <f>KMA.FROT!C8/FRO_TOT!C7</f>
        <v>18080.317072190039</v>
      </c>
      <c r="D7" s="139">
        <f>KMA.FROT!D8/FRO_TOT!D7</f>
        <v>18080.317072190035</v>
      </c>
      <c r="E7" s="139">
        <f>KMA.FROT!E8/FRO_TOT!E7</f>
        <v>18080.317072190035</v>
      </c>
      <c r="F7" s="139">
        <f>KMA.FROT!F8/FRO_TOT!F7</f>
        <v>12879.52576765626</v>
      </c>
      <c r="G7" s="139">
        <f>KMA.FROT!G8/FRO_TOT!G7</f>
        <v>451811.31846789049</v>
      </c>
      <c r="H7" s="139">
        <f>KMA.FROT!H8/FRO_TOT!H7</f>
        <v>1557.8489292477043</v>
      </c>
      <c r="I7" s="139">
        <f>KMA.FROT!I8/FRO_TOT!I7</f>
        <v>1557.848929247705</v>
      </c>
      <c r="J7" s="139">
        <f>KMA.FROT!J8/FRO_TOT!J7</f>
        <v>39633.132285120148</v>
      </c>
      <c r="K7" s="139">
        <f>KMA.FROT!K8/FRO_TOT!K7</f>
        <v>39633.132285120155</v>
      </c>
      <c r="L7" s="139">
        <f>KMA.FROT!L8/FRO_TOT!L7</f>
        <v>82038.606706768012</v>
      </c>
      <c r="M7" s="139">
        <f>KMA.FROT!M8/FRO_TOT!M7</f>
        <v>82038.606706768012</v>
      </c>
      <c r="N7" s="139">
        <f>KMA.FROT!N8/FRO_TOT!N7</f>
        <v>14354.353040232721</v>
      </c>
      <c r="O7" s="139">
        <f>KMA.FROT!O8/FRO_TOT!O7</f>
        <v>8285.9375358691614</v>
      </c>
      <c r="P7" s="139">
        <f>KMA.FROT!P8/FRO_TOT!P7</f>
        <v>16979.735847814314</v>
      </c>
      <c r="Q7" s="139">
        <f>KMA.FROT!Q8/FRO_TOT!Q7</f>
        <v>17254.19366504292</v>
      </c>
      <c r="R7" s="139">
        <f>KMA.FROT!R8/FRO_TOT!R7</f>
        <v>17034.79809736057</v>
      </c>
      <c r="S7" s="139">
        <f>KMA.FROT!S8/FRO_TOT!S7</f>
        <v>16245.954375481813</v>
      </c>
      <c r="T7" s="139">
        <f>KMA.FROT!T8/FRO_TOT!T7</f>
        <v>14833.136439867774</v>
      </c>
      <c r="V7" s="73" t="s">
        <v>15</v>
      </c>
      <c r="W7" s="139">
        <f>SUMPRODUCT(B7:T7,FRO_TOT!B7:T7)/SUM(FRO_TOT!B7:T7)</f>
        <v>17518.252673595547</v>
      </c>
      <c r="X7" s="58" t="e">
        <f>(B7*#REF!+C7*#REF!+KMA!H7*#REF!+KMA!I7*#REF!+#REF!*#REF!+KMA!#REF!*#REF!+KMA!T7*#REF!)/SUM(DEN!C6,DEN!F6,DEN!G6,DEN!L6)</f>
        <v>#REF!</v>
      </c>
    </row>
    <row r="8" spans="1:24">
      <c r="A8" s="73" t="s">
        <v>16</v>
      </c>
      <c r="B8" s="139">
        <f>KMA.FROT!B9/FRO_TOT!B8</f>
        <v>15120.631547530502</v>
      </c>
      <c r="C8" s="139">
        <f>KMA.FROT!C9/FRO_TOT!C8</f>
        <v>15120.631547530505</v>
      </c>
      <c r="D8" s="139">
        <f>KMA.FROT!D9/FRO_TOT!D8</f>
        <v>15120.631547530505</v>
      </c>
      <c r="E8" s="139">
        <f>KMA.FROT!E9/FRO_TOT!E8</f>
        <v>15120.631547530502</v>
      </c>
      <c r="F8" s="139">
        <f>KMA.FROT!F9/FRO_TOT!F8</f>
        <v>10771.19183596629</v>
      </c>
      <c r="G8" s="139">
        <f>KMA.FROT!G9/FRO_TOT!G8</f>
        <v>481229.58734775236</v>
      </c>
      <c r="H8" s="139">
        <f>KMA.FROT!H9/FRO_TOT!H8</f>
        <v>28732.028901811111</v>
      </c>
      <c r="I8" s="139">
        <f>KMA.FROT!I9/FRO_TOT!I8</f>
        <v>28732.028901811107</v>
      </c>
      <c r="J8" s="139">
        <f>KMA.FROT!J9/FRO_TOT!J8</f>
        <v>50811.796908329161</v>
      </c>
      <c r="K8" s="139">
        <f>KMA.FROT!K9/FRO_TOT!K8</f>
        <v>50811.796908329168</v>
      </c>
      <c r="L8" s="139">
        <f>KMA.FROT!L9/FRO_TOT!L8</f>
        <v>105177.88482217991</v>
      </c>
      <c r="M8" s="139">
        <f>KMA.FROT!M9/FRO_TOT!M8</f>
        <v>105177.88482217991</v>
      </c>
      <c r="N8" s="139">
        <f>KMA.FROT!N9/FRO_TOT!N8</f>
        <v>18403.048898171419</v>
      </c>
      <c r="O8" s="139">
        <f>KMA.FROT!O9/FRO_TOT!O8</f>
        <v>22460.410894117391</v>
      </c>
      <c r="P8" s="139">
        <f>KMA.FROT!P9/FRO_TOT!P8</f>
        <v>16323.593136540483</v>
      </c>
      <c r="Q8" s="139">
        <f>KMA.FROT!Q9/FRO_TOT!Q8</f>
        <v>15801.201415244534</v>
      </c>
      <c r="R8" s="139">
        <f>KMA.FROT!R9/FRO_TOT!R8</f>
        <v>15991.720641122149</v>
      </c>
      <c r="S8" s="139">
        <f>KMA.FROT!S9/FRO_TOT!S8</f>
        <v>17160.870487801902</v>
      </c>
      <c r="T8" s="139">
        <f>KMA.FROT!T9/FRO_TOT!T8</f>
        <v>14833.136439867774</v>
      </c>
      <c r="V8" s="73" t="s">
        <v>16</v>
      </c>
      <c r="W8" s="139">
        <f>SUMPRODUCT(B8:T8,FRO_TOT!B8:T8)/SUM(FRO_TOT!B8:T8)</f>
        <v>17614.985105394637</v>
      </c>
      <c r="X8" s="58" t="e">
        <f>(B8*#REF!+C8*#REF!+KMA!H8*#REF!+KMA!I8*#REF!+#REF!*#REF!+KMA!#REF!*#REF!+KMA!T8*#REF!)/SUM(DEN!C7,DEN!F7,DEN!G7,DEN!L7)</f>
        <v>#REF!</v>
      </c>
    </row>
    <row r="9" spans="1:24">
      <c r="A9" s="73" t="s">
        <v>28</v>
      </c>
      <c r="B9" s="139">
        <f>KMA.FROT!B10/FRO_TOT!B9</f>
        <v>16078.205600486064</v>
      </c>
      <c r="C9" s="139">
        <f>KMA.FROT!C10/FRO_TOT!C9</f>
        <v>16078.205600486061</v>
      </c>
      <c r="D9" s="139">
        <f>KMA.FROT!D10/FRO_TOT!D9</f>
        <v>16078.205600486066</v>
      </c>
      <c r="E9" s="139">
        <f>KMA.FROT!E10/FRO_TOT!E9</f>
        <v>16078.205600486062</v>
      </c>
      <c r="F9" s="139">
        <f>KMA.FROT!F10/FRO_TOT!F9</f>
        <v>11453.320342907698</v>
      </c>
      <c r="G9" s="139">
        <f>KMA.FROT!G10/FRO_TOT!G9</f>
        <v>597251.74924280739</v>
      </c>
      <c r="H9" s="139">
        <f>KMA.FROT!H10/FRO_TOT!H9</f>
        <v>10818.28273982029</v>
      </c>
      <c r="I9" s="139">
        <f>KMA.FROT!I10/FRO_TOT!I9</f>
        <v>10818.28273982029</v>
      </c>
      <c r="J9" s="139">
        <f>KMA.FROT!J10/FRO_TOT!J9</f>
        <v>56119.264824831269</v>
      </c>
      <c r="K9" s="139">
        <f>KMA.FROT!K10/FRO_TOT!K9</f>
        <v>56119.264824831276</v>
      </c>
      <c r="L9" s="139">
        <f>KMA.FROT!L10/FRO_TOT!L9</f>
        <v>116164.07864300438</v>
      </c>
      <c r="M9" s="139">
        <f>KMA.FROT!M10/FRO_TOT!M9</f>
        <v>116164.07864300437</v>
      </c>
      <c r="N9" s="139">
        <f>KMA.FROT!N10/FRO_TOT!N9</f>
        <v>20325.311001381026</v>
      </c>
      <c r="O9" s="139">
        <f>KMA.FROT!O10/FRO_TOT!O9</f>
        <v>36850.326146395848</v>
      </c>
      <c r="P9" s="139">
        <f>KMA.FROT!P10/FRO_TOT!P9</f>
        <v>15620.846293922528</v>
      </c>
      <c r="Q9" s="139">
        <f>KMA.FROT!Q10/FRO_TOT!Q9</f>
        <v>15815.209457452771</v>
      </c>
      <c r="R9" s="139">
        <f>KMA.FROT!R10/FRO_TOT!R9</f>
        <v>18079.648986978584</v>
      </c>
      <c r="S9" s="139">
        <f>KMA.FROT!S10/FRO_TOT!S9</f>
        <v>21017.173045816329</v>
      </c>
      <c r="T9" s="139">
        <f>KMA.FROT!T10/FRO_TOT!T9</f>
        <v>14833.136439867774</v>
      </c>
      <c r="V9" s="73" t="s">
        <v>28</v>
      </c>
      <c r="W9" s="139">
        <f>SUMPRODUCT(B9:T9,FRO_TOT!B9:T9)/SUM(FRO_TOT!B9:T9)</f>
        <v>18235.9564789629</v>
      </c>
      <c r="X9" s="58" t="e">
        <f>(B9*#REF!+C9*#REF!+KMA!H9*#REF!+KMA!I9*#REF!+#REF!*#REF!+KMA!#REF!*#REF!+KMA!T9*#REF!)/SUM(DEN!C8,DEN!F8,DEN!G8,DEN!L8)</f>
        <v>#REF!</v>
      </c>
    </row>
    <row r="10" spans="1:24">
      <c r="A10" s="73" t="s">
        <v>19</v>
      </c>
      <c r="B10" s="139">
        <f>KMA.FROT!B11/FRO_TOT!B10</f>
        <v>12187.364670775953</v>
      </c>
      <c r="C10" s="139">
        <f>KMA.FROT!C11/FRO_TOT!C10</f>
        <v>12187.364670775954</v>
      </c>
      <c r="D10" s="139">
        <f>KMA.FROT!D11/FRO_TOT!D10</f>
        <v>12187.364670775953</v>
      </c>
      <c r="E10" s="139">
        <f>KMA.FROT!E11/FRO_TOT!E10</f>
        <v>12187.364670775953</v>
      </c>
      <c r="F10" s="139">
        <f>KMA.FROT!F11/FRO_TOT!F10</f>
        <v>8681.6772455013834</v>
      </c>
      <c r="G10" s="139">
        <f>KMA.FROT!G11/FRO_TOT!G10</f>
        <v>408881.83846669673</v>
      </c>
      <c r="H10" s="139">
        <f>KMA.FROT!H11/FRO_TOT!H10</f>
        <v>6302.6825221214822</v>
      </c>
      <c r="I10" s="139">
        <f>KMA.FROT!I11/FRO_TOT!I10</f>
        <v>6302.6825221214822</v>
      </c>
      <c r="J10" s="139">
        <f>KMA.FROT!J11/FRO_TOT!J10</f>
        <v>51190.131449041408</v>
      </c>
      <c r="K10" s="139">
        <f>KMA.FROT!K11/FRO_TOT!K10</f>
        <v>51190.131449041415</v>
      </c>
      <c r="L10" s="139">
        <f>KMA.FROT!L11/FRO_TOT!L10</f>
        <v>105961.01844800063</v>
      </c>
      <c r="M10" s="139">
        <f>KMA.FROT!M11/FRO_TOT!M10</f>
        <v>105961.01844800063</v>
      </c>
      <c r="N10" s="139">
        <f>KMA.FROT!N11/FRO_TOT!N10</f>
        <v>18540.074342580636</v>
      </c>
      <c r="O10" s="139">
        <f>KMA.FROT!O11/FRO_TOT!O10</f>
        <v>33282.810742023386</v>
      </c>
      <c r="P10" s="139">
        <f>KMA.FROT!P11/FRO_TOT!P10</f>
        <v>11692.680940341941</v>
      </c>
      <c r="Q10" s="139">
        <f>KMA.FROT!Q11/FRO_TOT!Q10</f>
        <v>11893.130563343229</v>
      </c>
      <c r="R10" s="139">
        <f>KMA.FROT!R11/FRO_TOT!R10</f>
        <v>15081.155508038084</v>
      </c>
      <c r="S10" s="139">
        <f>KMA.FROT!S11/FRO_TOT!S10</f>
        <v>33464.653412407148</v>
      </c>
      <c r="T10" s="139">
        <f>KMA.FROT!T11/FRO_TOT!T10</f>
        <v>14833.136439867776</v>
      </c>
      <c r="V10" s="73" t="s">
        <v>19</v>
      </c>
      <c r="W10" s="139">
        <f>SUMPRODUCT(B10:T10,FRO_TOT!B10:T10)/SUM(FRO_TOT!B10:T10)</f>
        <v>14668.201472906201</v>
      </c>
      <c r="X10" s="58" t="e">
        <f>(B10*#REF!+C10*#REF!+KMA!H10*#REF!+KMA!I10*#REF!+#REF!*#REF!+KMA!#REF!*#REF!+KMA!T10*#REF!)/SUM(DEN!C9,DEN!F9,DEN!G9,DEN!L9)</f>
        <v>#REF!</v>
      </c>
    </row>
    <row r="11" spans="1:24">
      <c r="A11" s="73" t="s">
        <v>17</v>
      </c>
      <c r="B11" s="139">
        <f>KMA.FROT!B12/FRO_TOT!B11</f>
        <v>16004.891295374369</v>
      </c>
      <c r="C11" s="139">
        <f>KMA.FROT!C12/FRO_TOT!C11</f>
        <v>16004.891295374371</v>
      </c>
      <c r="D11" s="139">
        <f>KMA.FROT!D12/FRO_TOT!D11</f>
        <v>16004.891295374371</v>
      </c>
      <c r="E11" s="139">
        <f>KMA.FROT!E12/FRO_TOT!E11</f>
        <v>16004.891295374371</v>
      </c>
      <c r="F11" s="139">
        <f>KMA.FROT!F12/FRO_TOT!F11</f>
        <v>11401.094849402594</v>
      </c>
      <c r="G11" s="139">
        <f>KMA.FROT!G12/FRO_TOT!G11</f>
        <v>425839.26309330267</v>
      </c>
      <c r="H11" s="139">
        <f>KMA.FROT!H12/FRO_TOT!H11</f>
        <v>3186.4195728326208</v>
      </c>
      <c r="I11" s="139">
        <f>KMA.FROT!I12/FRO_TOT!I11</f>
        <v>3186.4195728326204</v>
      </c>
      <c r="J11" s="139">
        <f>KMA.FROT!J12/FRO_TOT!J11</f>
        <v>111336.86952016733</v>
      </c>
      <c r="K11" s="139">
        <f>KMA.FROT!K12/FRO_TOT!K11</f>
        <v>111336.8695201673</v>
      </c>
      <c r="L11" s="139">
        <f>KMA.FROT!L12/FRO_TOT!L11</f>
        <v>230461.76579782949</v>
      </c>
      <c r="M11" s="139">
        <f>KMA.FROT!M12/FRO_TOT!M11</f>
        <v>230461.76579782946</v>
      </c>
      <c r="N11" s="139">
        <f>KMA.FROT!N12/FRO_TOT!N11</f>
        <v>40324.058164002949</v>
      </c>
      <c r="O11" s="139">
        <f>KMA.FROT!O12/FRO_TOT!O11</f>
        <v>95749.891508051311</v>
      </c>
      <c r="P11" s="139">
        <f>KMA.FROT!P12/FRO_TOT!P11</f>
        <v>15130.468746200711</v>
      </c>
      <c r="Q11" s="139">
        <f>KMA.FROT!Q12/FRO_TOT!Q11</f>
        <v>15363.967709247285</v>
      </c>
      <c r="R11" s="139">
        <f>KMA.FROT!R12/FRO_TOT!R11</f>
        <v>24997.825001402452</v>
      </c>
      <c r="S11" s="139">
        <f>KMA.FROT!S12/FRO_TOT!S11</f>
        <v>27551.672343576043</v>
      </c>
      <c r="T11" s="139">
        <f>KMA.FROT!T12/FRO_TOT!T11</f>
        <v>14833.136439867776</v>
      </c>
      <c r="V11" s="73" t="s">
        <v>17</v>
      </c>
      <c r="W11" s="139">
        <f>SUMPRODUCT(B11:T11,FRO_TOT!B11:T11)/SUM(FRO_TOT!B11:T11)</f>
        <v>21894.329290516485</v>
      </c>
      <c r="X11" s="58" t="e">
        <f>(B11*#REF!+C11*#REF!+KMA!H11*#REF!+KMA!I11*#REF!+#REF!*#REF!+KMA!#REF!*#REF!+KMA!T11*#REF!)/SUM(DEN!C10,DEN!F10,DEN!G10,DEN!L10)</f>
        <v>#REF!</v>
      </c>
    </row>
    <row r="12" spans="1:24">
      <c r="A12" s="73" t="s">
        <v>29</v>
      </c>
      <c r="B12" s="139">
        <f>KMA.FROT!B13/FRO_TOT!B12</f>
        <v>14458.681535894561</v>
      </c>
      <c r="C12" s="139">
        <f>KMA.FROT!C13/FRO_TOT!C12</f>
        <v>14458.681535894562</v>
      </c>
      <c r="D12" s="139">
        <f>KMA.FROT!D13/FRO_TOT!D12</f>
        <v>14458.681535894561</v>
      </c>
      <c r="E12" s="139">
        <f>KMA.FROT!E13/FRO_TOT!E12</f>
        <v>14458.681535894561</v>
      </c>
      <c r="F12" s="139">
        <f>KMA.FROT!F13/FRO_TOT!F12</f>
        <v>10299.651309452021</v>
      </c>
      <c r="G12" s="139">
        <f>KMA.FROT!G13/FRO_TOT!G12</f>
        <v>640799.28945771221</v>
      </c>
      <c r="H12" s="139">
        <f>KMA.FROT!H13/FRO_TOT!H12</f>
        <v>15523.741960402338</v>
      </c>
      <c r="I12" s="139">
        <f>KMA.FROT!I13/FRO_TOT!I12</f>
        <v>15523.74196040234</v>
      </c>
      <c r="J12" s="139">
        <f>KMA.FROT!J13/FRO_TOT!J12</f>
        <v>67197.754125858701</v>
      </c>
      <c r="K12" s="139">
        <f>KMA.FROT!K13/FRO_TOT!K12</f>
        <v>67197.754125858686</v>
      </c>
      <c r="L12" s="139">
        <f>KMA.FROT!L13/FRO_TOT!L12</f>
        <v>139095.99883880856</v>
      </c>
      <c r="M12" s="139">
        <f>KMA.FROT!M13/FRO_TOT!M12</f>
        <v>139095.99883880859</v>
      </c>
      <c r="N12" s="139">
        <f>KMA.FROT!N13/FRO_TOT!N12</f>
        <v>24337.725297464629</v>
      </c>
      <c r="O12" s="139">
        <f>KMA.FROT!O13/FRO_TOT!O12</f>
        <v>57481.083752127903</v>
      </c>
      <c r="P12" s="139">
        <f>KMA.FROT!P13/FRO_TOT!P12</f>
        <v>14562.85535755829</v>
      </c>
      <c r="Q12" s="139">
        <f>KMA.FROT!Q13/FRO_TOT!Q12</f>
        <v>14511.934557119952</v>
      </c>
      <c r="R12" s="139">
        <f>KMA.FROT!R13/FRO_TOT!R12</f>
        <v>19239.976060185138</v>
      </c>
      <c r="S12" s="139">
        <f>KMA.FROT!S13/FRO_TOT!S12</f>
        <v>40410.052013651111</v>
      </c>
      <c r="T12" s="139">
        <f>KMA.FROT!T13/FRO_TOT!T12</f>
        <v>14833.136439867776</v>
      </c>
      <c r="V12" s="73" t="s">
        <v>29</v>
      </c>
      <c r="W12" s="139">
        <f>SUMPRODUCT(B12:T12,FRO_TOT!B12:T12)/SUM(FRO_TOT!B12:T12)</f>
        <v>19612.857237089578</v>
      </c>
      <c r="X12" s="58" t="e">
        <f>(B12*#REF!+C12*#REF!+KMA!H12*#REF!+KMA!I12*#REF!+#REF!*#REF!+KMA!#REF!*#REF!+KMA!T12*#REF!)/SUM(DEN!C11,DEN!F11,DEN!G11,DEN!L11)</f>
        <v>#REF!</v>
      </c>
    </row>
    <row r="13" spans="1:24">
      <c r="A13" s="75" t="s">
        <v>39</v>
      </c>
      <c r="B13" s="138">
        <f>KMA.FROT!B14/FRO_TOT!B13</f>
        <v>11947.491536386466</v>
      </c>
      <c r="C13" s="138">
        <f>KMA.FROT!C14/FRO_TOT!C13</f>
        <v>11947.491536386467</v>
      </c>
      <c r="D13" s="138">
        <f>KMA.FROT!D14/FRO_TOT!D13</f>
        <v>11947.491536386466</v>
      </c>
      <c r="E13" s="138">
        <f>KMA.FROT!E14/FRO_TOT!E13</f>
        <v>11947.491536386473</v>
      </c>
      <c r="F13" s="138">
        <f>KMA.FROT!F14/FRO_TOT!F13</f>
        <v>8510.8034603237011</v>
      </c>
      <c r="G13" s="138">
        <f>KMA.FROT!G14/FRO_TOT!G13</f>
        <v>233927.41047296647</v>
      </c>
      <c r="H13" s="138">
        <f>KMA.FROT!H14/FRO_TOT!H13</f>
        <v>23276.29075554197</v>
      </c>
      <c r="I13" s="138">
        <f>KMA.FROT!I14/FRO_TOT!I13</f>
        <v>23276.290755541962</v>
      </c>
      <c r="J13" s="138">
        <f>KMA.FROT!J14/FRO_TOT!J13</f>
        <v>25865.925889669372</v>
      </c>
      <c r="K13" s="138">
        <f>KMA.FROT!K14/FRO_TOT!K13</f>
        <v>25865.925889669365</v>
      </c>
      <c r="L13" s="138">
        <f>KMA.FROT!L14/FRO_TOT!L13</f>
        <v>53541.176253830403</v>
      </c>
      <c r="M13" s="138">
        <f>KMA.FROT!M14/FRO_TOT!M13</f>
        <v>53541.17625383041</v>
      </c>
      <c r="N13" s="138">
        <f>KMA.FROT!N14/FRO_TOT!N13</f>
        <v>9368.1374780515725</v>
      </c>
      <c r="O13" s="138">
        <f>KMA.FROT!O14/FRO_TOT!O13</f>
        <v>8506.7370118355102</v>
      </c>
      <c r="P13" s="138">
        <f>KMA.FROT!P14/FRO_TOT!P13</f>
        <v>13137.328873257247</v>
      </c>
      <c r="Q13" s="138">
        <f>KMA.FROT!Q14/FRO_TOT!Q13</f>
        <v>12489.122294027202</v>
      </c>
      <c r="R13" s="138">
        <f>KMA.FROT!R14/FRO_TOT!R13</f>
        <v>10962.423763422188</v>
      </c>
      <c r="S13" s="138">
        <f>KMA.FROT!S14/FRO_TOT!S13</f>
        <v>11362.920362377852</v>
      </c>
      <c r="T13" s="138">
        <f>KMA.FROT!T14/FRO_TOT!T13</f>
        <v>14833.136439867774</v>
      </c>
      <c r="V13" s="75" t="s">
        <v>39</v>
      </c>
      <c r="W13" s="138">
        <f>SUMPRODUCT(B13:T13,FRO_TOT!B13:T13)/SUM(FRO_TOT!B13:T13)</f>
        <v>12457.782697248196</v>
      </c>
      <c r="X13" s="58" t="e">
        <f>(B13*#REF!+C13*#REF!+KMA!H13*#REF!+KMA!I13*#REF!+#REF!*#REF!+KMA!#REF!*#REF!+KMA!T13*#REF!)/SUM(DEN!C12,DEN!F12,DEN!G12,DEN!L12)</f>
        <v>#REF!</v>
      </c>
    </row>
    <row r="14" spans="1:24" s="1" customFormat="1">
      <c r="A14" s="73" t="s">
        <v>35</v>
      </c>
      <c r="B14" s="139">
        <f>KMA.FROT!B15/FRO_TOT!B14</f>
        <v>12749.35745489848</v>
      </c>
      <c r="C14" s="139">
        <f>KMA.FROT!C15/FRO_TOT!C14</f>
        <v>12749.357454898474</v>
      </c>
      <c r="D14" s="139">
        <f>KMA.FROT!D15/FRO_TOT!D14</f>
        <v>12749.357454898478</v>
      </c>
      <c r="E14" s="139">
        <f>KMA.FROT!E15/FRO_TOT!E14</f>
        <v>12749.357454898476</v>
      </c>
      <c r="F14" s="139">
        <f>KMA.FROT!F15/FRO_TOT!F14</f>
        <v>9082.0131752001107</v>
      </c>
      <c r="G14" s="139">
        <f>KMA.FROT!G15/FRO_TOT!G14</f>
        <v>281917.68803057144</v>
      </c>
      <c r="H14" s="139">
        <f>KMA.FROT!H15/FRO_TOT!H14</f>
        <v>18301.486481778546</v>
      </c>
      <c r="I14" s="139">
        <f>KMA.FROT!I15/FRO_TOT!I14</f>
        <v>18301.486481778546</v>
      </c>
      <c r="J14" s="139">
        <f>KMA.FROT!J15/FRO_TOT!J14</f>
        <v>13073.504007281021</v>
      </c>
      <c r="K14" s="139">
        <f>KMA.FROT!K15/FRO_TOT!K14</f>
        <v>13073.504007281017</v>
      </c>
      <c r="L14" s="139">
        <f>KMA.FROT!L15/FRO_TOT!L14</f>
        <v>27061.501115200881</v>
      </c>
      <c r="M14" s="139">
        <f>KMA.FROT!M15/FRO_TOT!M14</f>
        <v>27061.501115200874</v>
      </c>
      <c r="N14" s="139">
        <f>KMA.FROT!N15/FRO_TOT!N14</f>
        <v>4734.9699903447854</v>
      </c>
      <c r="O14" s="139">
        <f>KMA.FROT!O15/FRO_TOT!O14</f>
        <v>2422.6528203886714</v>
      </c>
      <c r="P14" s="139">
        <f>KMA.FROT!P15/FRO_TOT!P14</f>
        <v>13399.114592697992</v>
      </c>
      <c r="Q14" s="139">
        <f>KMA.FROT!Q15/FRO_TOT!Q14</f>
        <v>13026.152896826576</v>
      </c>
      <c r="R14" s="139">
        <f>KMA.FROT!R15/FRO_TOT!R14</f>
        <v>9903.2302972222988</v>
      </c>
      <c r="S14" s="139">
        <f>KMA.FROT!S15/FRO_TOT!S14</f>
        <v>9714.0678169798357</v>
      </c>
      <c r="T14" s="139">
        <f>KMA.FROT!T15/FRO_TOT!T14</f>
        <v>14833.136439867774</v>
      </c>
      <c r="V14" s="73" t="s">
        <v>35</v>
      </c>
      <c r="W14" s="139">
        <f>SUMPRODUCT(B14:T14,FRO_TOT!B14:T14)/SUM(FRO_TOT!B14:T14)</f>
        <v>12137.131682288224</v>
      </c>
      <c r="X14" s="58" t="e">
        <f>(B14*#REF!+C14*#REF!+KMA!H14*#REF!+KMA!I14*#REF!+#REF!*#REF!+KMA!#REF!*#REF!+KMA!T14*#REF!)/SUM(DEN!C13,DEN!F13,DEN!G13,DEN!L13)</f>
        <v>#REF!</v>
      </c>
    </row>
    <row r="15" spans="1:24" s="1" customFormat="1">
      <c r="A15" s="73" t="s">
        <v>31</v>
      </c>
      <c r="B15" s="139">
        <f>KMA.FROT!B16/FRO_TOT!B15</f>
        <v>10880.342589435118</v>
      </c>
      <c r="C15" s="139">
        <f>KMA.FROT!C16/FRO_TOT!C15</f>
        <v>10880.34258943512</v>
      </c>
      <c r="D15" s="139">
        <f>KMA.FROT!D16/FRO_TOT!D15</f>
        <v>10880.34258943512</v>
      </c>
      <c r="E15" s="139">
        <f>KMA.FROT!E16/FRO_TOT!E15</f>
        <v>10880.34258943512</v>
      </c>
      <c r="F15" s="139">
        <f>KMA.FROT!F16/FRO_TOT!F15</f>
        <v>7750.6192055172496</v>
      </c>
      <c r="G15" s="139">
        <f>KMA.FROT!G16/FRO_TOT!G15</f>
        <v>210419.83772842723</v>
      </c>
      <c r="H15" s="139">
        <f>KMA.FROT!H16/FRO_TOT!H15</f>
        <v>31998.145596653998</v>
      </c>
      <c r="I15" s="139">
        <f>KMA.FROT!I16/FRO_TOT!I15</f>
        <v>31998.145596654002</v>
      </c>
      <c r="J15" s="139">
        <f>KMA.FROT!J16/FRO_TOT!J15</f>
        <v>29806.775084709774</v>
      </c>
      <c r="K15" s="139">
        <f>KMA.FROT!K16/FRO_TOT!K15</f>
        <v>29806.775084709778</v>
      </c>
      <c r="L15" s="139">
        <f>KMA.FROT!L16/FRO_TOT!L15</f>
        <v>61698.537495853234</v>
      </c>
      <c r="M15" s="139">
        <f>KMA.FROT!M16/FRO_TOT!M15</f>
        <v>61698.537495853248</v>
      </c>
      <c r="N15" s="139">
        <f>KMA.FROT!N16/FRO_TOT!N15</f>
        <v>10795.436744154869</v>
      </c>
      <c r="O15" s="139">
        <f>KMA.FROT!O16/FRO_TOT!O15</f>
        <v>13822.791906325734</v>
      </c>
      <c r="P15" s="139">
        <f>KMA.FROT!P16/FRO_TOT!P15</f>
        <v>13042.186888685399</v>
      </c>
      <c r="Q15" s="139">
        <f>KMA.FROT!Q16/FRO_TOT!Q15</f>
        <v>11850.271146620364</v>
      </c>
      <c r="R15" s="139">
        <f>KMA.FROT!R16/FRO_TOT!R15</f>
        <v>10854.796660240816</v>
      </c>
      <c r="S15" s="139">
        <f>KMA.FROT!S16/FRO_TOT!S15</f>
        <v>12965.095550392491</v>
      </c>
      <c r="T15" s="139">
        <f>KMA.FROT!T16/FRO_TOT!T15</f>
        <v>14833.136439867774</v>
      </c>
      <c r="V15" s="73" t="s">
        <v>31</v>
      </c>
      <c r="W15" s="139">
        <f>SUMPRODUCT(B15:T15,FRO_TOT!B15:T15)/SUM(FRO_TOT!B15:T15)</f>
        <v>12881.774270254888</v>
      </c>
      <c r="X15" s="58" t="e">
        <f>(B15*#REF!+C15*#REF!+KMA!H15*#REF!+KMA!I15*#REF!+#REF!*#REF!+KMA!#REF!*#REF!+KMA!T15*#REF!)/SUM(DEN!C14,DEN!F14,DEN!G14,DEN!L14)</f>
        <v>#REF!</v>
      </c>
    </row>
    <row r="16" spans="1:24" s="1" customFormat="1">
      <c r="A16" s="73" t="s">
        <v>27</v>
      </c>
      <c r="B16" s="139">
        <f>KMA.FROT!B17/FRO_TOT!B16</f>
        <v>11693.255182166178</v>
      </c>
      <c r="C16" s="139">
        <f>KMA.FROT!C17/FRO_TOT!C16</f>
        <v>11693.255182166178</v>
      </c>
      <c r="D16" s="139">
        <f>KMA.FROT!D17/FRO_TOT!D16</f>
        <v>11693.255182166176</v>
      </c>
      <c r="E16" s="139">
        <f>KMA.FROT!E17/FRO_TOT!E16</f>
        <v>11693.255182166178</v>
      </c>
      <c r="F16" s="139">
        <f>KMA.FROT!F17/FRO_TOT!F16</f>
        <v>8329.6980260450182</v>
      </c>
      <c r="G16" s="139">
        <f>KMA.FROT!G17/FRO_TOT!G16</f>
        <v>194770.76805899324</v>
      </c>
      <c r="H16" s="139">
        <f>KMA.FROT!H17/FRO_TOT!H16</f>
        <v>14448.050109459335</v>
      </c>
      <c r="I16" s="139">
        <f>KMA.FROT!I17/FRO_TOT!I16</f>
        <v>14448.050109459335</v>
      </c>
      <c r="J16" s="139">
        <f>KMA.FROT!J17/FRO_TOT!J16</f>
        <v>20227.026950381129</v>
      </c>
      <c r="K16" s="139">
        <f>KMA.FROT!K17/FRO_TOT!K16</f>
        <v>20227.026950381132</v>
      </c>
      <c r="L16" s="139">
        <f>KMA.FROT!L17/FRO_TOT!L16</f>
        <v>41868.936749481152</v>
      </c>
      <c r="M16" s="139">
        <f>KMA.FROT!M17/FRO_TOT!M16</f>
        <v>41868.936749481159</v>
      </c>
      <c r="N16" s="139">
        <f>KMA.FROT!N17/FRO_TOT!N16</f>
        <v>7325.8374763651973</v>
      </c>
      <c r="O16" s="139">
        <f>KMA.FROT!O17/FRO_TOT!O16</f>
        <v>4744.2173206413754</v>
      </c>
      <c r="P16" s="139">
        <f>KMA.FROT!P17/FRO_TOT!P16</f>
        <v>11973.864716180991</v>
      </c>
      <c r="Q16" s="139">
        <f>KMA.FROT!Q17/FRO_TOT!Q16</f>
        <v>11830.994928530836</v>
      </c>
      <c r="R16" s="139">
        <f>KMA.FROT!R17/FRO_TOT!R16</f>
        <v>9588.5482870771357</v>
      </c>
      <c r="S16" s="139">
        <f>KMA.FROT!S17/FRO_TOT!S16</f>
        <v>8941.0990150614452</v>
      </c>
      <c r="T16" s="139">
        <f>KMA.FROT!T17/FRO_TOT!T16</f>
        <v>14833.136439867776</v>
      </c>
      <c r="V16" s="73" t="s">
        <v>27</v>
      </c>
      <c r="W16" s="139">
        <f>SUMPRODUCT(B16:T16,FRO_TOT!B16:T16)/SUM(FRO_TOT!B16:T16)</f>
        <v>11061.736873835604</v>
      </c>
      <c r="X16" s="58" t="e">
        <f>(B16*#REF!+C16*#REF!+KMA!H16*#REF!+KMA!I16*#REF!+#REF!*#REF!+KMA!#REF!*#REF!+KMA!T16*#REF!)/SUM(DEN!C15,DEN!F15,DEN!G15,DEN!L15)</f>
        <v>#REF!</v>
      </c>
    </row>
    <row r="17" spans="1:24" s="1" customFormat="1">
      <c r="A17" s="73" t="s">
        <v>33</v>
      </c>
      <c r="B17" s="139">
        <f>KMA.FROT!B18/FRO_TOT!B17</f>
        <v>16222.606353374878</v>
      </c>
      <c r="C17" s="139">
        <f>KMA.FROT!C18/FRO_TOT!C17</f>
        <v>16222.606353374884</v>
      </c>
      <c r="D17" s="139">
        <f>KMA.FROT!D18/FRO_TOT!D17</f>
        <v>16222.60635337488</v>
      </c>
      <c r="E17" s="139">
        <f>KMA.FROT!E18/FRO_TOT!E17</f>
        <v>16222.606353374878</v>
      </c>
      <c r="F17" s="139">
        <f>KMA.FROT!F18/FRO_TOT!F17</f>
        <v>11556.184314279146</v>
      </c>
      <c r="G17" s="139">
        <f>KMA.FROT!G18/FRO_TOT!G17</f>
        <v>524109.50033718965</v>
      </c>
      <c r="H17" s="139">
        <f>KMA.FROT!H18/FRO_TOT!H17</f>
        <v>13070.972115680272</v>
      </c>
      <c r="I17" s="139">
        <f>KMA.FROT!I18/FRO_TOT!I17</f>
        <v>13070.97211568027</v>
      </c>
      <c r="J17" s="139">
        <f>KMA.FROT!J18/FRO_TOT!J17</f>
        <v>50458.100979224284</v>
      </c>
      <c r="K17" s="139">
        <f>KMA.FROT!K18/FRO_TOT!K17</f>
        <v>50458.100979224277</v>
      </c>
      <c r="L17" s="139">
        <f>KMA.FROT!L18/FRO_TOT!L17</f>
        <v>104445.75189327398</v>
      </c>
      <c r="M17" s="139">
        <f>KMA.FROT!M18/FRO_TOT!M17</f>
        <v>104445.75189327401</v>
      </c>
      <c r="N17" s="139">
        <f>KMA.FROT!N18/FRO_TOT!N17</f>
        <v>18274.947081773455</v>
      </c>
      <c r="O17" s="139">
        <f>KMA.FROT!O18/FRO_TOT!O17</f>
        <v>22502.672528530537</v>
      </c>
      <c r="P17" s="139">
        <f>KMA.FROT!P18/FRO_TOT!P17</f>
        <v>15972.255722782467</v>
      </c>
      <c r="Q17" s="139">
        <f>KMA.FROT!Q18/FRO_TOT!Q17</f>
        <v>16065.024641490154</v>
      </c>
      <c r="R17" s="139">
        <f>KMA.FROT!R18/FRO_TOT!R17</f>
        <v>17161.237017779069</v>
      </c>
      <c r="S17" s="139">
        <f>KMA.FROT!S18/FRO_TOT!S17</f>
        <v>19311.01898425445</v>
      </c>
      <c r="T17" s="139">
        <f>KMA.FROT!T18/FRO_TOT!T17</f>
        <v>14833.136439867774</v>
      </c>
      <c r="V17" s="73" t="s">
        <v>33</v>
      </c>
      <c r="W17" s="139">
        <f>SUMPRODUCT(B17:T17,FRO_TOT!B17:T17)/SUM(FRO_TOT!B17:T17)</f>
        <v>16694.677087265918</v>
      </c>
      <c r="X17" s="58" t="e">
        <f>(B17*#REF!+C17*#REF!+KMA!H17*#REF!+KMA!I17*#REF!+#REF!*#REF!+KMA!#REF!*#REF!+KMA!T17*#REF!)/SUM(DEN!C16,DEN!F16,DEN!G16,DEN!L16)</f>
        <v>#REF!</v>
      </c>
    </row>
    <row r="18" spans="1:24" s="1" customFormat="1">
      <c r="A18" s="73" t="s">
        <v>34</v>
      </c>
      <c r="B18" s="139">
        <f>KMA.FROT!B19/FRO_TOT!B18</f>
        <v>12473.296221302639</v>
      </c>
      <c r="C18" s="139">
        <f>KMA.FROT!C19/FRO_TOT!C18</f>
        <v>12473.29622130264</v>
      </c>
      <c r="D18" s="139">
        <f>KMA.FROT!D19/FRO_TOT!D18</f>
        <v>12473.296221302639</v>
      </c>
      <c r="E18" s="139">
        <f>KMA.FROT!E19/FRO_TOT!E18</f>
        <v>12473.296221302639</v>
      </c>
      <c r="F18" s="139">
        <f>KMA.FROT!F19/FRO_TOT!F18</f>
        <v>8885.3607737321381</v>
      </c>
      <c r="G18" s="139">
        <f>KMA.FROT!G19/FRO_TOT!G18</f>
        <v>235627.67156424059</v>
      </c>
      <c r="H18" s="139">
        <f>KMA.FROT!H19/FRO_TOT!H18</f>
        <v>32725.21185684577</v>
      </c>
      <c r="I18" s="139">
        <f>KMA.FROT!I19/FRO_TOT!I18</f>
        <v>32725.211856845774</v>
      </c>
      <c r="J18" s="139">
        <f>KMA.FROT!J19/FRO_TOT!J18</f>
        <v>21326.184011602534</v>
      </c>
      <c r="K18" s="139">
        <f>KMA.FROT!K19/FRO_TOT!K18</f>
        <v>21326.184011602541</v>
      </c>
      <c r="L18" s="139">
        <f>KMA.FROT!L19/FRO_TOT!L18</f>
        <v>44144.137034076477</v>
      </c>
      <c r="M18" s="139">
        <f>KMA.FROT!M19/FRO_TOT!M18</f>
        <v>44144.137034076477</v>
      </c>
      <c r="N18" s="139">
        <f>KMA.FROT!N19/FRO_TOT!N18</f>
        <v>7723.9308793779164</v>
      </c>
      <c r="O18" s="139">
        <f>KMA.FROT!O19/FRO_TOT!O18</f>
        <v>4369.9814173209288</v>
      </c>
      <c r="P18" s="139">
        <f>KMA.FROT!P19/FRO_TOT!P18</f>
        <v>14574.495362423751</v>
      </c>
      <c r="Q18" s="139">
        <f>KMA.FROT!Q19/FRO_TOT!Q18</f>
        <v>13471.972633949101</v>
      </c>
      <c r="R18" s="139">
        <f>KMA.FROT!R19/FRO_TOT!R18</f>
        <v>10582.475350442133</v>
      </c>
      <c r="S18" s="139">
        <f>KMA.FROT!S19/FRO_TOT!S18</f>
        <v>9531.0818844475471</v>
      </c>
      <c r="T18" s="139">
        <f>KMA.FROT!T19/FRO_TOT!T18</f>
        <v>14833.136439867772</v>
      </c>
      <c r="V18" s="73" t="s">
        <v>34</v>
      </c>
      <c r="W18" s="139">
        <f>SUMPRODUCT(B18:T18,FRO_TOT!B18:T18)/SUM(FRO_TOT!B18:T18)</f>
        <v>12771.155169035619</v>
      </c>
      <c r="X18" s="58" t="e">
        <f>(B18*#REF!+C18*#REF!+KMA!H18*#REF!+KMA!I18*#REF!+#REF!*#REF!+KMA!#REF!*#REF!+KMA!T18*#REF!)/SUM(DEN!C17,DEN!F17,DEN!G17,DEN!L17)</f>
        <v>#REF!</v>
      </c>
    </row>
    <row r="19" spans="1:24" s="1" customFormat="1">
      <c r="A19" s="73" t="s">
        <v>30</v>
      </c>
      <c r="B19" s="139">
        <f>KMA.FROT!B20/FRO_TOT!B19</f>
        <v>10943.312991497602</v>
      </c>
      <c r="C19" s="139">
        <f>KMA.FROT!C20/FRO_TOT!C19</f>
        <v>10943.312991497602</v>
      </c>
      <c r="D19" s="139">
        <f>KMA.FROT!D20/FRO_TOT!D19</f>
        <v>10943.312991497602</v>
      </c>
      <c r="E19" s="139">
        <f>KMA.FROT!E20/FRO_TOT!E19</f>
        <v>10943.312991497603</v>
      </c>
      <c r="F19" s="139">
        <f>KMA.FROT!F20/FRO_TOT!F19</f>
        <v>7795.4762128764223</v>
      </c>
      <c r="G19" s="139">
        <f>KMA.FROT!G20/FRO_TOT!G19</f>
        <v>145013.17769529557</v>
      </c>
      <c r="H19" s="139">
        <f>KMA.FROT!H20/FRO_TOT!H19</f>
        <v>22699.14991296727</v>
      </c>
      <c r="I19" s="139">
        <f>KMA.FROT!I20/FRO_TOT!I19</f>
        <v>22699.149912967259</v>
      </c>
      <c r="J19" s="139">
        <f>KMA.FROT!J20/FRO_TOT!J19</f>
        <v>22425.928018615319</v>
      </c>
      <c r="K19" s="139">
        <f>KMA.FROT!K20/FRO_TOT!K19</f>
        <v>22425.928018615323</v>
      </c>
      <c r="L19" s="139">
        <f>KMA.FROT!L20/FRO_TOT!L19</f>
        <v>46420.552267179803</v>
      </c>
      <c r="M19" s="139">
        <f>KMA.FROT!M20/FRO_TOT!M19</f>
        <v>46420.55226717981</v>
      </c>
      <c r="N19" s="139">
        <f>KMA.FROT!N20/FRO_TOT!N19</f>
        <v>8122.2368627903961</v>
      </c>
      <c r="O19" s="139">
        <f>KMA.FROT!O20/FRO_TOT!O19</f>
        <v>7231.0444728732464</v>
      </c>
      <c r="P19" s="139">
        <f>KMA.FROT!P20/FRO_TOT!P19</f>
        <v>12354.702547336316</v>
      </c>
      <c r="Q19" s="139">
        <f>KMA.FROT!Q20/FRO_TOT!Q19</f>
        <v>11517.626179442301</v>
      </c>
      <c r="R19" s="139">
        <f>KMA.FROT!R20/FRO_TOT!R19</f>
        <v>9983.9540905662725</v>
      </c>
      <c r="S19" s="139">
        <f>KMA.FROT!S20/FRO_TOT!S19</f>
        <v>10164.78875586486</v>
      </c>
      <c r="T19" s="139">
        <f>KMA.FROT!T20/FRO_TOT!T19</f>
        <v>14833.136439867774</v>
      </c>
      <c r="V19" s="73" t="s">
        <v>30</v>
      </c>
      <c r="W19" s="139">
        <f>SUMPRODUCT(B19:T19,FRO_TOT!B19:T19)/SUM(FRO_TOT!B19:T19)</f>
        <v>11601.240322640466</v>
      </c>
      <c r="X19" s="58" t="e">
        <f>(B19*#REF!+C19*#REF!+KMA!H19*#REF!+KMA!I19*#REF!+#REF!*#REF!+KMA!#REF!*#REF!+KMA!T19*#REF!)/SUM(DEN!C18,DEN!F18,DEN!G18,DEN!L18)</f>
        <v>#REF!</v>
      </c>
    </row>
    <row r="20" spans="1:24" s="1" customFormat="1">
      <c r="A20" s="73" t="s">
        <v>36</v>
      </c>
      <c r="B20" s="139">
        <f>KMA.FROT!B21/FRO_TOT!B20</f>
        <v>12951.496103942824</v>
      </c>
      <c r="C20" s="139">
        <f>KMA.FROT!C21/FRO_TOT!C20</f>
        <v>12951.49610394282</v>
      </c>
      <c r="D20" s="139">
        <f>KMA.FROT!D21/FRO_TOT!D20</f>
        <v>12951.496103942824</v>
      </c>
      <c r="E20" s="139">
        <f>KMA.FROT!E21/FRO_TOT!E20</f>
        <v>12951.496103942824</v>
      </c>
      <c r="F20" s="139">
        <f>KMA.FROT!F21/FRO_TOT!F20</f>
        <v>9226.0067749036443</v>
      </c>
      <c r="G20" s="139">
        <f>KMA.FROT!G21/FRO_TOT!G20</f>
        <v>333322.70319430763</v>
      </c>
      <c r="H20" s="139">
        <f>KMA.FROT!H21/FRO_TOT!H20</f>
        <v>25089.826613827994</v>
      </c>
      <c r="I20" s="139">
        <f>KMA.FROT!I21/FRO_TOT!I20</f>
        <v>25089.826613827987</v>
      </c>
      <c r="J20" s="139">
        <f>KMA.FROT!J21/FRO_TOT!J20</f>
        <v>25615.64750818229</v>
      </c>
      <c r="K20" s="139">
        <f>KMA.FROT!K21/FRO_TOT!K20</f>
        <v>25615.647508182286</v>
      </c>
      <c r="L20" s="139">
        <f>KMA.FROT!L21/FRO_TOT!L20</f>
        <v>53023.112489444713</v>
      </c>
      <c r="M20" s="139">
        <f>KMA.FROT!M21/FRO_TOT!M20</f>
        <v>53023.112489444713</v>
      </c>
      <c r="N20" s="139">
        <f>KMA.FROT!N21/FRO_TOT!N20</f>
        <v>9277.4914947778161</v>
      </c>
      <c r="O20" s="139">
        <f>KMA.FROT!O21/FRO_TOT!O20</f>
        <v>7661.871089796985</v>
      </c>
      <c r="P20" s="139">
        <f>KMA.FROT!P21/FRO_TOT!P20</f>
        <v>14135.866960862935</v>
      </c>
      <c r="Q20" s="139">
        <f>KMA.FROT!Q21/FRO_TOT!Q20</f>
        <v>13558.412629437076</v>
      </c>
      <c r="R20" s="139">
        <f>KMA.FROT!R21/FRO_TOT!R20</f>
        <v>11171.333771455493</v>
      </c>
      <c r="S20" s="139">
        <f>KMA.FROT!S21/FRO_TOT!S20</f>
        <v>10629.344988591227</v>
      </c>
      <c r="T20" s="139">
        <f>KMA.FROT!T21/FRO_TOT!T20</f>
        <v>14833.136439867776</v>
      </c>
      <c r="V20" s="73" t="s">
        <v>36</v>
      </c>
      <c r="W20" s="139">
        <f>SUMPRODUCT(B20:T20,FRO_TOT!B20:T20)/SUM(FRO_TOT!B20:T20)</f>
        <v>12889.970895292874</v>
      </c>
      <c r="X20" s="58" t="e">
        <f>(B20*#REF!+C20*#REF!+KMA!H20*#REF!+KMA!I20*#REF!+#REF!*#REF!+KMA!#REF!*#REF!+KMA!T20*#REF!)/SUM(DEN!C19,DEN!F19,DEN!G19,DEN!L19)</f>
        <v>#REF!</v>
      </c>
    </row>
    <row r="21" spans="1:24" s="1" customFormat="1">
      <c r="A21" s="73" t="s">
        <v>21</v>
      </c>
      <c r="B21" s="139">
        <f>KMA.FROT!B22/FRO_TOT!B21</f>
        <v>11804.038712992347</v>
      </c>
      <c r="C21" s="139">
        <f>KMA.FROT!C22/FRO_TOT!C21</f>
        <v>11804.038712992347</v>
      </c>
      <c r="D21" s="139">
        <f>KMA.FROT!D22/FRO_TOT!D21</f>
        <v>11804.038712992346</v>
      </c>
      <c r="E21" s="139">
        <f>KMA.FROT!E22/FRO_TOT!E21</f>
        <v>11804.038712992344</v>
      </c>
      <c r="F21" s="139">
        <f>KMA.FROT!F22/FRO_TOT!F21</f>
        <v>8408.6147471517652</v>
      </c>
      <c r="G21" s="139">
        <f>KMA.FROT!G22/FRO_TOT!G21</f>
        <v>194317.0228808909</v>
      </c>
      <c r="H21" s="139">
        <f>KMA.FROT!H22/FRO_TOT!H21</f>
        <v>17944.573441096101</v>
      </c>
      <c r="I21" s="139">
        <f>KMA.FROT!I22/FRO_TOT!I21</f>
        <v>17944.573441096101</v>
      </c>
      <c r="J21" s="139">
        <f>KMA.FROT!J22/FRO_TOT!J21</f>
        <v>21150.689223690981</v>
      </c>
      <c r="K21" s="139">
        <f>KMA.FROT!K22/FRO_TOT!K21</f>
        <v>21150.689223690977</v>
      </c>
      <c r="L21" s="139">
        <f>KMA.FROT!L22/FRO_TOT!L21</f>
        <v>43780.871577766098</v>
      </c>
      <c r="M21" s="139">
        <f>KMA.FROT!M22/FRO_TOT!M21</f>
        <v>43780.871577766105</v>
      </c>
      <c r="N21" s="139">
        <f>KMA.FROT!N22/FRO_TOT!N21</f>
        <v>7660.3700655547555</v>
      </c>
      <c r="O21" s="139">
        <f>KMA.FROT!O22/FRO_TOT!O21</f>
        <v>4929.1116138355901</v>
      </c>
      <c r="P21" s="139">
        <f>KMA.FROT!P22/FRO_TOT!P21</f>
        <v>12444.649770253522</v>
      </c>
      <c r="Q21" s="139">
        <f>KMA.FROT!Q22/FRO_TOT!Q21</f>
        <v>12061.730242936628</v>
      </c>
      <c r="R21" s="139">
        <f>KMA.FROT!R22/FRO_TOT!R21</f>
        <v>10180.882485620401</v>
      </c>
      <c r="S21" s="139">
        <f>KMA.FROT!S22/FRO_TOT!S21</f>
        <v>9667.4194135264097</v>
      </c>
      <c r="T21" s="139">
        <f>KMA.FROT!T22/FRO_TOT!T21</f>
        <v>14833.136439867776</v>
      </c>
      <c r="V21" s="73" t="s">
        <v>21</v>
      </c>
      <c r="W21" s="139">
        <f>SUMPRODUCT(B21:T21,FRO_TOT!B21:T21)/SUM(FRO_TOT!B21:T21)</f>
        <v>11817.188921071585</v>
      </c>
      <c r="X21" s="58" t="e">
        <f>(B21*#REF!+C21*#REF!+KMA!H21*#REF!+KMA!I21*#REF!+#REF!*#REF!+KMA!#REF!*#REF!+KMA!T21*#REF!)/SUM(DEN!C20,DEN!F20,DEN!G20,DEN!L20)</f>
        <v>#REF!</v>
      </c>
    </row>
    <row r="22" spans="1:24" s="1" customFormat="1">
      <c r="A22" s="73" t="s">
        <v>32</v>
      </c>
      <c r="B22" s="139">
        <f>KMA.FROT!B23/FRO_TOT!B22</f>
        <v>12436.159822305708</v>
      </c>
      <c r="C22" s="139">
        <f>KMA.FROT!C23/FRO_TOT!C22</f>
        <v>12436.159822305706</v>
      </c>
      <c r="D22" s="139">
        <f>KMA.FROT!D23/FRO_TOT!D22</f>
        <v>12436.159822305708</v>
      </c>
      <c r="E22" s="139">
        <f>KMA.FROT!E23/FRO_TOT!E22</f>
        <v>12436.159822305712</v>
      </c>
      <c r="F22" s="139">
        <f>KMA.FROT!F23/FRO_TOT!F22</f>
        <v>8858.9066354618171</v>
      </c>
      <c r="G22" s="139">
        <f>KMA.FROT!G23/FRO_TOT!G22</f>
        <v>290262.54003869987</v>
      </c>
      <c r="H22" s="139">
        <f>KMA.FROT!H23/FRO_TOT!H22</f>
        <v>16238.825845066751</v>
      </c>
      <c r="I22" s="139">
        <f>KMA.FROT!I23/FRO_TOT!I22</f>
        <v>16238.825845066749</v>
      </c>
      <c r="J22" s="139">
        <f>KMA.FROT!J23/FRO_TOT!J22</f>
        <v>19731.450462362365</v>
      </c>
      <c r="K22" s="139">
        <f>KMA.FROT!K23/FRO_TOT!K22</f>
        <v>19731.450462362369</v>
      </c>
      <c r="L22" s="139">
        <f>KMA.FROT!L23/FRO_TOT!L22</f>
        <v>40843.118141423351</v>
      </c>
      <c r="M22" s="139">
        <f>KMA.FROT!M23/FRO_TOT!M22</f>
        <v>40843.118141423351</v>
      </c>
      <c r="N22" s="139">
        <f>KMA.FROT!N23/FRO_TOT!N22</f>
        <v>7146.3492689662899</v>
      </c>
      <c r="O22" s="139">
        <f>KMA.FROT!O23/FRO_TOT!O22</f>
        <v>5064.6641893395645</v>
      </c>
      <c r="P22" s="139">
        <f>KMA.FROT!P23/FRO_TOT!P22</f>
        <v>12839.05482158644</v>
      </c>
      <c r="Q22" s="139">
        <f>KMA.FROT!Q23/FRO_TOT!Q22</f>
        <v>12612.518941884886</v>
      </c>
      <c r="R22" s="139">
        <f>KMA.FROT!R23/FRO_TOT!R22</f>
        <v>10611.692156175282</v>
      </c>
      <c r="S22" s="139">
        <f>KMA.FROT!S23/FRO_TOT!S22</f>
        <v>11215.268229883239</v>
      </c>
      <c r="T22" s="139">
        <f>KMA.FROT!T23/FRO_TOT!T22</f>
        <v>14833.136439867776</v>
      </c>
      <c r="V22" s="73" t="s">
        <v>32</v>
      </c>
      <c r="W22" s="139">
        <f>SUMPRODUCT(B22:T22,FRO_TOT!B22:T22)/SUM(FRO_TOT!B22:T22)</f>
        <v>12440.897727336913</v>
      </c>
      <c r="X22" s="58" t="e">
        <f>(B22*#REF!+C22*#REF!+KMA!H22*#REF!+KMA!I22*#REF!+#REF!*#REF!+KMA!#REF!*#REF!+KMA!T22*#REF!)/SUM(DEN!C21,DEN!F21,DEN!G21,DEN!L21)</f>
        <v>#REF!</v>
      </c>
    </row>
    <row r="23" spans="1:24">
      <c r="A23" s="75" t="s">
        <v>40</v>
      </c>
      <c r="B23" s="138">
        <f>KMA.FROT!B24/FRO_TOT!B23</f>
        <v>9218.0523551401857</v>
      </c>
      <c r="C23" s="138">
        <f>KMA.FROT!C24/FRO_TOT!C23</f>
        <v>9218.0523551401839</v>
      </c>
      <c r="D23" s="138">
        <f>KMA.FROT!D24/FRO_TOT!D23</f>
        <v>9218.052355140182</v>
      </c>
      <c r="E23" s="138">
        <f>KMA.FROT!E24/FRO_TOT!E23</f>
        <v>9218.0523551401839</v>
      </c>
      <c r="F23" s="138">
        <f>KMA.FROT!F24/FRO_TOT!F23</f>
        <v>6566.4856629227052</v>
      </c>
      <c r="G23" s="138">
        <f>KMA.FROT!G24/FRO_TOT!G23</f>
        <v>143512.14621351499</v>
      </c>
      <c r="H23" s="138">
        <f>KMA.FROT!H24/FRO_TOT!H23</f>
        <v>8874.6466181980613</v>
      </c>
      <c r="I23" s="138">
        <f>KMA.FROT!I24/FRO_TOT!I23</f>
        <v>8874.6466181980613</v>
      </c>
      <c r="J23" s="138">
        <f>KMA.FROT!J24/FRO_TOT!J23</f>
        <v>25376.463495556432</v>
      </c>
      <c r="K23" s="138">
        <f>KMA.FROT!K24/FRO_TOT!K23</f>
        <v>25376.463495556429</v>
      </c>
      <c r="L23" s="138">
        <f>KMA.FROT!L24/FRO_TOT!L23</f>
        <v>52528.01351515227</v>
      </c>
      <c r="M23" s="138">
        <f>KMA.FROT!M24/FRO_TOT!M23</f>
        <v>52528.013515152277</v>
      </c>
      <c r="N23" s="138">
        <f>KMA.FROT!N24/FRO_TOT!N23</f>
        <v>9190.8636770693447</v>
      </c>
      <c r="O23" s="138">
        <f>KMA.FROT!O24/FRO_TOT!O23</f>
        <v>12175.273548422289</v>
      </c>
      <c r="P23" s="138">
        <f>KMA.FROT!P24/FRO_TOT!P23</f>
        <v>9007.7544391203264</v>
      </c>
      <c r="Q23" s="138">
        <f>KMA.FROT!Q24/FRO_TOT!Q23</f>
        <v>9051.5797108742827</v>
      </c>
      <c r="R23" s="138">
        <f>KMA.FROT!R24/FRO_TOT!R23</f>
        <v>9212.0736001105561</v>
      </c>
      <c r="S23" s="138">
        <f>KMA.FROT!S24/FRO_TOT!S23</f>
        <v>10947.104436459806</v>
      </c>
      <c r="T23" s="138">
        <f>KMA.FROT!T24/FRO_TOT!T23</f>
        <v>14833.136439867774</v>
      </c>
      <c r="V23" s="75" t="s">
        <v>40</v>
      </c>
      <c r="W23" s="138">
        <f>SUMPRODUCT(B23:T23,FRO_TOT!B23:T23)/SUM(FRO_TOT!B23:T23)</f>
        <v>10035.633324216069</v>
      </c>
      <c r="X23" s="58" t="e">
        <f>(B23*#REF!+C23*#REF!+KMA!H23*#REF!+KMA!I23*#REF!+#REF!*#REF!+KMA!#REF!*#REF!+KMA!T23*#REF!)/SUM(DEN!C22,DEN!F22,DEN!G22,DEN!L22)</f>
        <v>#REF!</v>
      </c>
    </row>
    <row r="24" spans="1:24" s="1" customFormat="1">
      <c r="A24" s="73" t="s">
        <v>26</v>
      </c>
      <c r="B24" s="139">
        <f>KMA.FROT!B25/FRO_TOT!B24</f>
        <v>10265.953438529477</v>
      </c>
      <c r="C24" s="139">
        <f>KMA.FROT!C25/FRO_TOT!C24</f>
        <v>10265.953438529477</v>
      </c>
      <c r="D24" s="139">
        <f>KMA.FROT!D25/FRO_TOT!D24</f>
        <v>10265.953438529477</v>
      </c>
      <c r="E24" s="139">
        <f>KMA.FROT!E25/FRO_TOT!E24</f>
        <v>10265.953438529479</v>
      </c>
      <c r="F24" s="139">
        <f>KMA.FROT!F25/FRO_TOT!F24</f>
        <v>7312.958689450913</v>
      </c>
      <c r="G24" s="139">
        <f>KMA.FROT!G25/FRO_TOT!G24</f>
        <v>241344.77864673143</v>
      </c>
      <c r="H24" s="139">
        <f>KMA.FROT!H25/FRO_TOT!H24</f>
        <v>6729.1109398220078</v>
      </c>
      <c r="I24" s="139">
        <f>KMA.FROT!I25/FRO_TOT!I24</f>
        <v>6729.1109398220096</v>
      </c>
      <c r="J24" s="139">
        <f>KMA.FROT!J25/FRO_TOT!J24</f>
        <v>25482.213092924711</v>
      </c>
      <c r="K24" s="139">
        <f>KMA.FROT!K25/FRO_TOT!K24</f>
        <v>25482.213092924707</v>
      </c>
      <c r="L24" s="139">
        <f>KMA.FROT!L25/FRO_TOT!L24</f>
        <v>52746.909906320237</v>
      </c>
      <c r="M24" s="139">
        <f>KMA.FROT!M25/FRO_TOT!M24</f>
        <v>52746.909906320245</v>
      </c>
      <c r="N24" s="139">
        <f>KMA.FROT!N25/FRO_TOT!N24</f>
        <v>9229.1641334543347</v>
      </c>
      <c r="O24" s="139">
        <f>KMA.FROT!O25/FRO_TOT!O24</f>
        <v>9762.3002388907698</v>
      </c>
      <c r="P24" s="139">
        <f>KMA.FROT!P25/FRO_TOT!P24</f>
        <v>9920.1314069264536</v>
      </c>
      <c r="Q24" s="139">
        <f>KMA.FROT!Q25/FRO_TOT!Q24</f>
        <v>10126.650045047667</v>
      </c>
      <c r="R24" s="139">
        <f>KMA.FROT!R25/FRO_TOT!R24</f>
        <v>9913.8400730005269</v>
      </c>
      <c r="S24" s="139">
        <f>KMA.FROT!S25/FRO_TOT!S24</f>
        <v>14524.223737879851</v>
      </c>
      <c r="T24" s="139">
        <f>KMA.FROT!T25/FRO_TOT!T24</f>
        <v>14833.136439867772</v>
      </c>
      <c r="V24" s="73" t="s">
        <v>26</v>
      </c>
      <c r="W24" s="139">
        <f>SUMPRODUCT(B24:T24,FRO_TOT!B24:T24)/SUM(FRO_TOT!B24:T24)</f>
        <v>11163.595989283294</v>
      </c>
      <c r="X24" s="58" t="e">
        <f>(B24*#REF!+C24*#REF!+KMA!H24*#REF!+KMA!I24*#REF!+#REF!*#REF!+KMA!#REF!*#REF!+KMA!T24*#REF!)/SUM(DEN!C23,DEN!F23,DEN!G23,DEN!L23)</f>
        <v>#REF!</v>
      </c>
    </row>
    <row r="25" spans="1:24" s="1" customFormat="1">
      <c r="A25" s="73" t="s">
        <v>18</v>
      </c>
      <c r="B25" s="139">
        <f>KMA.FROT!B26/FRO_TOT!B25</f>
        <v>11406.765839750895</v>
      </c>
      <c r="C25" s="139">
        <f>KMA.FROT!C26/FRO_TOT!C25</f>
        <v>11406.765839750895</v>
      </c>
      <c r="D25" s="139">
        <f>KMA.FROT!D26/FRO_TOT!D25</f>
        <v>11406.765839750893</v>
      </c>
      <c r="E25" s="139">
        <f>KMA.FROT!E26/FRO_TOT!E25</f>
        <v>11406.765839750893</v>
      </c>
      <c r="F25" s="139">
        <f>KMA.FROT!F26/FRO_TOT!F25</f>
        <v>8125.6171543952614</v>
      </c>
      <c r="G25" s="139">
        <f>KMA.FROT!G26/FRO_TOT!G25</f>
        <v>123509.42837128529</v>
      </c>
      <c r="H25" s="139">
        <f>KMA.FROT!H26/FRO_TOT!H25</f>
        <v>6635.9486845463907</v>
      </c>
      <c r="I25" s="139">
        <f>KMA.FROT!I26/FRO_TOT!I25</f>
        <v>6635.9486845463889</v>
      </c>
      <c r="J25" s="139">
        <f>KMA.FROT!J26/FRO_TOT!J25</f>
        <v>29666.550555264865</v>
      </c>
      <c r="K25" s="139">
        <f>KMA.FROT!K26/FRO_TOT!K25</f>
        <v>29666.550555264857</v>
      </c>
      <c r="L25" s="139">
        <f>KMA.FROT!L26/FRO_TOT!L25</f>
        <v>61408.279715090037</v>
      </c>
      <c r="M25" s="139">
        <f>KMA.FROT!M26/FRO_TOT!M25</f>
        <v>61408.279715090051</v>
      </c>
      <c r="N25" s="139">
        <f>KMA.FROT!N26/FRO_TOT!N25</f>
        <v>10744.6501349595</v>
      </c>
      <c r="O25" s="139">
        <f>KMA.FROT!O26/FRO_TOT!O25</f>
        <v>18512.833768392666</v>
      </c>
      <c r="P25" s="139">
        <f>KMA.FROT!P26/FRO_TOT!P25</f>
        <v>7786.7565207186399</v>
      </c>
      <c r="Q25" s="139">
        <f>KMA.FROT!Q26/FRO_TOT!Q25</f>
        <v>8136.458197247498</v>
      </c>
      <c r="R25" s="139">
        <f>KMA.FROT!R26/FRO_TOT!R25</f>
        <v>11244.119068787939</v>
      </c>
      <c r="S25" s="139">
        <f>KMA.FROT!S26/FRO_TOT!S25</f>
        <v>14920.845217385871</v>
      </c>
      <c r="T25" s="139">
        <f>KMA.FROT!T26/FRO_TOT!T25</f>
        <v>14833.136439867774</v>
      </c>
      <c r="V25" s="73" t="s">
        <v>18</v>
      </c>
      <c r="W25" s="139">
        <f>SUMPRODUCT(B25:T25,FRO_TOT!B25:T25)/SUM(FRO_TOT!B25:T25)</f>
        <v>10050.148602123505</v>
      </c>
      <c r="X25" s="58" t="e">
        <f>(B25*#REF!+C25*#REF!+KMA!H25*#REF!+KMA!I25*#REF!+#REF!*#REF!+KMA!#REF!*#REF!+KMA!T25*#REF!)/SUM(DEN!C24,DEN!F24,DEN!G24,DEN!L24)</f>
        <v>#REF!</v>
      </c>
    </row>
    <row r="26" spans="1:24" s="1" customFormat="1">
      <c r="A26" s="73" t="s">
        <v>12</v>
      </c>
      <c r="B26" s="139">
        <f>KMA.FROT!B27/FRO_TOT!B26</f>
        <v>7003.7107879077939</v>
      </c>
      <c r="C26" s="139">
        <f>KMA.FROT!C27/FRO_TOT!C26</f>
        <v>7003.7107879077948</v>
      </c>
      <c r="D26" s="139">
        <f>KMA.FROT!D27/FRO_TOT!D26</f>
        <v>7003.710787907793</v>
      </c>
      <c r="E26" s="139">
        <f>KMA.FROT!E27/FRO_TOT!E26</f>
        <v>7003.7107879077921</v>
      </c>
      <c r="F26" s="139">
        <f>KMA.FROT!F27/FRO_TOT!F26</f>
        <v>4989.0979899250324</v>
      </c>
      <c r="G26" s="139">
        <f>KMA.FROT!G27/FRO_TOT!G26</f>
        <v>133123.82678019645</v>
      </c>
      <c r="H26" s="139">
        <f>KMA.FROT!H27/FRO_TOT!H26</f>
        <v>19484.343294689705</v>
      </c>
      <c r="I26" s="139">
        <f>KMA.FROT!I27/FRO_TOT!I26</f>
        <v>19484.343294689701</v>
      </c>
      <c r="J26" s="139">
        <f>KMA.FROT!J27/FRO_TOT!J26</f>
        <v>21736.443346727836</v>
      </c>
      <c r="K26" s="139">
        <f>KMA.FROT!K27/FRO_TOT!K26</f>
        <v>21736.443346727836</v>
      </c>
      <c r="L26" s="139">
        <f>KMA.FROT!L27/FRO_TOT!L26</f>
        <v>44993.353391744</v>
      </c>
      <c r="M26" s="139">
        <f>KMA.FROT!M27/FRO_TOT!M26</f>
        <v>44993.353391744007</v>
      </c>
      <c r="N26" s="139">
        <f>KMA.FROT!N27/FRO_TOT!N26</f>
        <v>7872.5188661177554</v>
      </c>
      <c r="O26" s="139">
        <f>KMA.FROT!O27/FRO_TOT!O26</f>
        <v>8414.8900959982093</v>
      </c>
      <c r="P26" s="139">
        <f>KMA.FROT!P27/FRO_TOT!P26</f>
        <v>8618.3951055330199</v>
      </c>
      <c r="Q26" s="139">
        <f>KMA.FROT!Q27/FRO_TOT!Q26</f>
        <v>7281.9492052988016</v>
      </c>
      <c r="R26" s="139">
        <f>KMA.FROT!R27/FRO_TOT!R26</f>
        <v>7150.4618523858553</v>
      </c>
      <c r="S26" s="139">
        <f>KMA.FROT!S27/FRO_TOT!S26</f>
        <v>7020.4732476229901</v>
      </c>
      <c r="T26" s="139">
        <f>KMA.FROT!T27/FRO_TOT!T26</f>
        <v>14833.136439867774</v>
      </c>
      <c r="V26" s="73" t="s">
        <v>12</v>
      </c>
      <c r="W26" s="139">
        <f>SUMPRODUCT(B26:T26,FRO_TOT!B26:T26)/SUM(FRO_TOT!B26:T26)</f>
        <v>10182.908072404529</v>
      </c>
      <c r="X26" s="58" t="e">
        <f>(B26*#REF!+C26*#REF!+KMA!H26*#REF!+KMA!I26*#REF!+#REF!*#REF!+KMA!#REF!*#REF!+KMA!T26*#REF!)/SUM(DEN!C25,DEN!F25,DEN!G25,DEN!L25)</f>
        <v>#REF!</v>
      </c>
    </row>
    <row r="27" spans="1:24" s="1" customFormat="1">
      <c r="A27" s="73" t="s">
        <v>10</v>
      </c>
      <c r="B27" s="139">
        <f>KMA.FROT!B28/FRO_TOT!B27</f>
        <v>9119.7073853773327</v>
      </c>
      <c r="C27" s="139">
        <f>KMA.FROT!C28/FRO_TOT!C27</f>
        <v>9119.7073853773327</v>
      </c>
      <c r="D27" s="139">
        <f>KMA.FROT!D28/FRO_TOT!D27</f>
        <v>9119.7073853773309</v>
      </c>
      <c r="E27" s="139">
        <f>KMA.FROT!E28/FRO_TOT!E27</f>
        <v>9119.7073853773327</v>
      </c>
      <c r="F27" s="139">
        <f>KMA.FROT!F28/FRO_TOT!F27</f>
        <v>6496.4295589770336</v>
      </c>
      <c r="G27" s="139">
        <f>KMA.FROT!G28/FRO_TOT!G27</f>
        <v>152049.22807455112</v>
      </c>
      <c r="H27" s="139">
        <f>KMA.FROT!H28/FRO_TOT!H27</f>
        <v>9408.3801464877706</v>
      </c>
      <c r="I27" s="139">
        <f>KMA.FROT!I28/FRO_TOT!I27</f>
        <v>9408.3801464877688</v>
      </c>
      <c r="J27" s="139">
        <f>KMA.FROT!J28/FRO_TOT!J27</f>
        <v>24259.519047089812</v>
      </c>
      <c r="K27" s="139">
        <f>KMA.FROT!K28/FRO_TOT!K27</f>
        <v>24259.519047089812</v>
      </c>
      <c r="L27" s="139">
        <f>KMA.FROT!L28/FRO_TOT!L27</f>
        <v>50215.994226294213</v>
      </c>
      <c r="M27" s="139">
        <f>KMA.FROT!M28/FRO_TOT!M27</f>
        <v>50215.99422629422</v>
      </c>
      <c r="N27" s="139">
        <f>KMA.FROT!N28/FRO_TOT!N27</f>
        <v>8786.3280268392155</v>
      </c>
      <c r="O27" s="139">
        <f>KMA.FROT!O28/FRO_TOT!O27</f>
        <v>11036.378664727259</v>
      </c>
      <c r="P27" s="139">
        <f>KMA.FROT!P28/FRO_TOT!P27</f>
        <v>9313.7937098165767</v>
      </c>
      <c r="Q27" s="139">
        <f>KMA.FROT!Q28/FRO_TOT!Q27</f>
        <v>9282.2326769023366</v>
      </c>
      <c r="R27" s="139">
        <f>KMA.FROT!R28/FRO_TOT!R27</f>
        <v>9050.9706429058588</v>
      </c>
      <c r="S27" s="139">
        <f>KMA.FROT!S28/FRO_TOT!S27</f>
        <v>10645.166308215223</v>
      </c>
      <c r="T27" s="139">
        <f>KMA.FROT!T28/FRO_TOT!T27</f>
        <v>14833.136439867772</v>
      </c>
      <c r="V27" s="73" t="s">
        <v>10</v>
      </c>
      <c r="W27" s="139">
        <f>SUMPRODUCT(B27:T27,FRO_TOT!B27:T27)/SUM(FRO_TOT!B27:T27)</f>
        <v>9964.661949513933</v>
      </c>
      <c r="X27" s="58" t="e">
        <f>(B27*#REF!+C27*#REF!+KMA!H27*#REF!+KMA!I27*#REF!+#REF!*#REF!+KMA!#REF!*#REF!+KMA!T27*#REF!)/SUM(DEN!C26,DEN!F26,DEN!G26,DEN!L26)</f>
        <v>#REF!</v>
      </c>
    </row>
    <row r="28" spans="1:24">
      <c r="A28" s="75" t="s">
        <v>41</v>
      </c>
      <c r="B28" s="138">
        <f>KMA.FROT!B29/FRO_TOT!B28</f>
        <v>11712.210841962109</v>
      </c>
      <c r="C28" s="138">
        <f>KMA.FROT!C29/FRO_TOT!C28</f>
        <v>11712.210841962109</v>
      </c>
      <c r="D28" s="138">
        <f>KMA.FROT!D29/FRO_TOT!D28</f>
        <v>11712.210841962113</v>
      </c>
      <c r="E28" s="138">
        <f>KMA.FROT!E29/FRO_TOT!E28</f>
        <v>11712.210841962111</v>
      </c>
      <c r="F28" s="138">
        <f>KMA.FROT!F29/FRO_TOT!F28</f>
        <v>8343.2011027781227</v>
      </c>
      <c r="G28" s="138">
        <f>KMA.FROT!G29/FRO_TOT!G28</f>
        <v>225139.94616963528</v>
      </c>
      <c r="H28" s="138">
        <f>KMA.FROT!H29/FRO_TOT!H28</f>
        <v>17420.758942965931</v>
      </c>
      <c r="I28" s="138">
        <f>KMA.FROT!I29/FRO_TOT!I28</f>
        <v>17420.758942965935</v>
      </c>
      <c r="J28" s="138">
        <f>KMA.FROT!J29/FRO_TOT!J28</f>
        <v>27167.665606377486</v>
      </c>
      <c r="K28" s="138">
        <f>KMA.FROT!K29/FRO_TOT!K28</f>
        <v>27167.665606377486</v>
      </c>
      <c r="L28" s="138">
        <f>KMA.FROT!L29/FRO_TOT!L28</f>
        <v>56235.712529321572</v>
      </c>
      <c r="M28" s="138">
        <f>KMA.FROT!M29/FRO_TOT!M28</f>
        <v>56235.712529321572</v>
      </c>
      <c r="N28" s="138">
        <f>KMA.FROT!N29/FRO_TOT!N28</f>
        <v>9839.6023959817667</v>
      </c>
      <c r="O28" s="138">
        <f>KMA.FROT!O29/FRO_TOT!O28</f>
        <v>9515.3275166228796</v>
      </c>
      <c r="P28" s="138">
        <f>KMA.FROT!P29/FRO_TOT!P28</f>
        <v>12521.754260474909</v>
      </c>
      <c r="Q28" s="138">
        <f>KMA.FROT!Q29/FRO_TOT!Q28</f>
        <v>11882.954706238599</v>
      </c>
      <c r="R28" s="138">
        <f>KMA.FROT!R29/FRO_TOT!R28</f>
        <v>11133.650930434404</v>
      </c>
      <c r="S28" s="138">
        <f>KMA.FROT!S29/FRO_TOT!S28</f>
        <v>15854.321195819881</v>
      </c>
      <c r="T28" s="138">
        <f>KMA.FROT!T29/FRO_TOT!T28</f>
        <v>14833.136439867776</v>
      </c>
      <c r="V28" s="75" t="s">
        <v>41</v>
      </c>
      <c r="W28" s="138">
        <f>SUMPRODUCT(B28:T28,FRO_TOT!B28:T28)/SUM(FRO_TOT!B28:T28)</f>
        <v>13191.759985898216</v>
      </c>
      <c r="X28" s="58" t="e">
        <f>(B28*#REF!+C28*#REF!+KMA!H28*#REF!+KMA!I28*#REF!+#REF!*#REF!+KMA!#REF!*#REF!+KMA!T28*#REF!)/SUM(DEN!C27,DEN!F27,DEN!G27,DEN!L27)</f>
        <v>#REF!</v>
      </c>
    </row>
    <row r="29" spans="1:24" s="1" customFormat="1">
      <c r="A29" s="73" t="s">
        <v>22</v>
      </c>
      <c r="B29" s="139">
        <f>KMA.FROT!B30/FRO_TOT!B29</f>
        <v>8581.3237457172072</v>
      </c>
      <c r="C29" s="139">
        <f>KMA.FROT!C30/FRO_TOT!C29</f>
        <v>8581.323745717209</v>
      </c>
      <c r="D29" s="139">
        <f>KMA.FROT!D30/FRO_TOT!D29</f>
        <v>8581.323745717209</v>
      </c>
      <c r="E29" s="139">
        <f>KMA.FROT!E30/FRO_TOT!E29</f>
        <v>8581.323745717209</v>
      </c>
      <c r="F29" s="139">
        <f>KMA.FROT!F30/FRO_TOT!F29</f>
        <v>6112.9116188767048</v>
      </c>
      <c r="G29" s="139">
        <f>KMA.FROT!G30/FRO_TOT!G29</f>
        <v>177617.48749532946</v>
      </c>
      <c r="H29" s="139">
        <f>KMA.FROT!H30/FRO_TOT!H29</f>
        <v>32281.614373722092</v>
      </c>
      <c r="I29" s="139">
        <f>KMA.FROT!I30/FRO_TOT!I29</f>
        <v>32281.614373722077</v>
      </c>
      <c r="J29" s="139">
        <f>KMA.FROT!J30/FRO_TOT!J29</f>
        <v>31642.450424987179</v>
      </c>
      <c r="K29" s="139">
        <f>KMA.FROT!K30/FRO_TOT!K29</f>
        <v>31642.450424987175</v>
      </c>
      <c r="L29" s="139">
        <f>KMA.FROT!L30/FRO_TOT!L29</f>
        <v>65498.293876422482</v>
      </c>
      <c r="M29" s="139">
        <f>KMA.FROT!M30/FRO_TOT!M29</f>
        <v>65498.293876422475</v>
      </c>
      <c r="N29" s="139">
        <f>KMA.FROT!N30/FRO_TOT!N29</f>
        <v>11460.282805577168</v>
      </c>
      <c r="O29" s="139">
        <f>KMA.FROT!O30/FRO_TOT!O29</f>
        <v>19552.502821663722</v>
      </c>
      <c r="P29" s="139">
        <f>KMA.FROT!P30/FRO_TOT!P29</f>
        <v>12821.375201407769</v>
      </c>
      <c r="Q29" s="139">
        <f>KMA.FROT!Q30/FRO_TOT!Q29</f>
        <v>9283.4563876951343</v>
      </c>
      <c r="R29" s="139">
        <f>KMA.FROT!R30/FRO_TOT!R29</f>
        <v>9468.4465200604136</v>
      </c>
      <c r="S29" s="139">
        <f>KMA.FROT!S30/FRO_TOT!S29</f>
        <v>17626.184515707428</v>
      </c>
      <c r="T29" s="139">
        <f>KMA.FROT!T30/FRO_TOT!T29</f>
        <v>14833.136439867776</v>
      </c>
      <c r="V29" s="73" t="s">
        <v>22</v>
      </c>
      <c r="W29" s="139">
        <f>SUMPRODUCT(B29:T29,FRO_TOT!B29:T29)/SUM(FRO_TOT!B29:T29)</f>
        <v>13113.909804663599</v>
      </c>
      <c r="X29" s="58" t="e">
        <f>(B29*#REF!+C29*#REF!+KMA!H29*#REF!+KMA!I29*#REF!+#REF!*#REF!+KMA!#REF!*#REF!+KMA!T29*#REF!)/SUM(DEN!C28,DEN!F28,DEN!G28,DEN!L28)</f>
        <v>#REF!</v>
      </c>
    </row>
    <row r="30" spans="1:24" s="1" customFormat="1">
      <c r="A30" s="73" t="s">
        <v>13</v>
      </c>
      <c r="B30" s="139">
        <f>KMA.FROT!B31/FRO_TOT!B30</f>
        <v>13871.179848674425</v>
      </c>
      <c r="C30" s="139">
        <f>KMA.FROT!C31/FRO_TOT!C30</f>
        <v>13871.179848674423</v>
      </c>
      <c r="D30" s="139">
        <f>KMA.FROT!D31/FRO_TOT!D30</f>
        <v>13871.179848674425</v>
      </c>
      <c r="E30" s="139">
        <f>KMA.FROT!E31/FRO_TOT!E30</f>
        <v>13871.179848674425</v>
      </c>
      <c r="F30" s="139">
        <f>KMA.FROT!F31/FRO_TOT!F30</f>
        <v>9881.1440958405947</v>
      </c>
      <c r="G30" s="139">
        <f>KMA.FROT!G31/FRO_TOT!G30</f>
        <v>187619.86823080332</v>
      </c>
      <c r="H30" s="139">
        <f>KMA.FROT!H31/FRO_TOT!H30</f>
        <v>1699.8614360874444</v>
      </c>
      <c r="I30" s="139">
        <f>KMA.FROT!I31/FRO_TOT!I30</f>
        <v>1699.8614360874444</v>
      </c>
      <c r="J30" s="139">
        <f>KMA.FROT!J31/FRO_TOT!J30</f>
        <v>20305.875298790837</v>
      </c>
      <c r="K30" s="139">
        <f>KMA.FROT!K31/FRO_TOT!K30</f>
        <v>20305.875298790834</v>
      </c>
      <c r="L30" s="139">
        <f>KMA.FROT!L31/FRO_TOT!L30</f>
        <v>42032.148897290375</v>
      </c>
      <c r="M30" s="139">
        <f>KMA.FROT!M31/FRO_TOT!M30</f>
        <v>42032.14889729039</v>
      </c>
      <c r="N30" s="139">
        <f>KMA.FROT!N31/FRO_TOT!N30</f>
        <v>7354.3948213050298</v>
      </c>
      <c r="O30" s="139">
        <f>KMA.FROT!O31/FRO_TOT!O30</f>
        <v>4752.4659284614827</v>
      </c>
      <c r="P30" s="139">
        <f>KMA.FROT!P31/FRO_TOT!P30</f>
        <v>12356.357117851103</v>
      </c>
      <c r="Q30" s="139">
        <f>KMA.FROT!Q31/FRO_TOT!Q30</f>
        <v>13549.912190459325</v>
      </c>
      <c r="R30" s="139">
        <f>KMA.FROT!R31/FRO_TOT!R30</f>
        <v>11820.042385030822</v>
      </c>
      <c r="S30" s="139">
        <f>KMA.FROT!S31/FRO_TOT!S30</f>
        <v>13916.974439031748</v>
      </c>
      <c r="T30" s="139">
        <f>KMA.FROT!T31/FRO_TOT!T30</f>
        <v>14833.136439867774</v>
      </c>
      <c r="V30" s="73" t="s">
        <v>13</v>
      </c>
      <c r="W30" s="139">
        <f>SUMPRODUCT(B30:T30,FRO_TOT!B30:T30)/SUM(FRO_TOT!B30:T30)</f>
        <v>12942.770721317258</v>
      </c>
      <c r="X30" s="58" t="e">
        <f>(B30*#REF!+C30*#REF!+KMA!H30*#REF!+KMA!I30*#REF!+#REF!*#REF!+KMA!#REF!*#REF!+KMA!T30*#REF!)/SUM(DEN!C29,DEN!F29,DEN!G29,DEN!L29)</f>
        <v>#REF!</v>
      </c>
    </row>
    <row r="31" spans="1:24" s="1" customFormat="1">
      <c r="A31" s="73" t="s">
        <v>14</v>
      </c>
      <c r="B31" s="139">
        <f>KMA.FROT!B32/FRO_TOT!B31</f>
        <v>13405.762363772241</v>
      </c>
      <c r="C31" s="139">
        <f>KMA.FROT!C32/FRO_TOT!C31</f>
        <v>13405.762363772241</v>
      </c>
      <c r="D31" s="139">
        <f>KMA.FROT!D32/FRO_TOT!D31</f>
        <v>13405.762363772241</v>
      </c>
      <c r="E31" s="139">
        <f>KMA.FROT!E32/FRO_TOT!E31</f>
        <v>13405.762363772239</v>
      </c>
      <c r="F31" s="139">
        <f>KMA.FROT!F32/FRO_TOT!F31</f>
        <v>9549.6036441117049</v>
      </c>
      <c r="G31" s="139">
        <f>KMA.FROT!G32/FRO_TOT!G31</f>
        <v>327833.40996193234</v>
      </c>
      <c r="H31" s="139">
        <f>KMA.FROT!H32/FRO_TOT!H31</f>
        <v>3475.0373619671541</v>
      </c>
      <c r="I31" s="139">
        <f>KMA.FROT!I32/FRO_TOT!I31</f>
        <v>3475.0373619671559</v>
      </c>
      <c r="J31" s="139">
        <f>KMA.FROT!J32/FRO_TOT!J31</f>
        <v>29288.334476295375</v>
      </c>
      <c r="K31" s="139">
        <f>KMA.FROT!K32/FRO_TOT!K31</f>
        <v>29288.334476295375</v>
      </c>
      <c r="L31" s="139">
        <f>KMA.FROT!L32/FRO_TOT!L31</f>
        <v>60625.391299167306</v>
      </c>
      <c r="M31" s="139">
        <f>KMA.FROT!M32/FRO_TOT!M31</f>
        <v>60625.391299167313</v>
      </c>
      <c r="N31" s="139">
        <f>KMA.FROT!N32/FRO_TOT!N31</f>
        <v>10607.667595099565</v>
      </c>
      <c r="O31" s="139">
        <f>KMA.FROT!O32/FRO_TOT!O31</f>
        <v>7616.0601263711987</v>
      </c>
      <c r="P31" s="139">
        <f>KMA.FROT!P32/FRO_TOT!P31</f>
        <v>12325.77565060453</v>
      </c>
      <c r="Q31" s="139">
        <f>KMA.FROT!Q32/FRO_TOT!Q31</f>
        <v>13071.685307971689</v>
      </c>
      <c r="R31" s="139">
        <f>KMA.FROT!R32/FRO_TOT!R31</f>
        <v>12559.27042252446</v>
      </c>
      <c r="S31" s="139">
        <f>KMA.FROT!S32/FRO_TOT!S31</f>
        <v>17406.078258676855</v>
      </c>
      <c r="T31" s="139">
        <f>KMA.FROT!T32/FRO_TOT!T31</f>
        <v>14833.136439867774</v>
      </c>
      <c r="V31" s="73" t="s">
        <v>14</v>
      </c>
      <c r="W31" s="139">
        <f>SUMPRODUCT(B31:T31,FRO_TOT!B31:T31)/SUM(FRO_TOT!B31:T31)</f>
        <v>13681.512601431998</v>
      </c>
      <c r="X31" s="58" t="e">
        <f>(B31*#REF!+C31*#REF!+KMA!H31*#REF!+KMA!I31*#REF!+#REF!*#REF!+KMA!#REF!*#REF!+KMA!T31*#REF!)/SUM(DEN!C30,DEN!F30,DEN!G30,DEN!L30)</f>
        <v>#REF!</v>
      </c>
    </row>
    <row r="32" spans="1:24">
      <c r="A32" s="75" t="s">
        <v>42</v>
      </c>
      <c r="B32" s="138">
        <f>KMA.FROT!B33/FRO_TOT!B32</f>
        <v>13423.082992217469</v>
      </c>
      <c r="C32" s="138">
        <f>KMA.FROT!C33/FRO_TOT!C32</f>
        <v>13423.082992217471</v>
      </c>
      <c r="D32" s="138">
        <f>KMA.FROT!D33/FRO_TOT!D32</f>
        <v>13423.082992217471</v>
      </c>
      <c r="E32" s="138">
        <f>KMA.FROT!E33/FRO_TOT!E32</f>
        <v>13423.082992217473</v>
      </c>
      <c r="F32" s="138">
        <f>KMA.FROT!F33/FRO_TOT!F32</f>
        <v>9561.9420051858888</v>
      </c>
      <c r="G32" s="138">
        <f>KMA.FROT!G33/FRO_TOT!G32</f>
        <v>399778.27613326785</v>
      </c>
      <c r="H32" s="138">
        <f>KMA.FROT!H33/FRO_TOT!H32</f>
        <v>12304.345989546016</v>
      </c>
      <c r="I32" s="138">
        <f>KMA.FROT!I33/FRO_TOT!I32</f>
        <v>12304.345989546011</v>
      </c>
      <c r="J32" s="138">
        <f>KMA.FROT!J33/FRO_TOT!J32</f>
        <v>36016.342846467589</v>
      </c>
      <c r="K32" s="138">
        <f>KMA.FROT!K33/FRO_TOT!K32</f>
        <v>36016.342846467596</v>
      </c>
      <c r="L32" s="138">
        <f>KMA.FROT!L33/FRO_TOT!L32</f>
        <v>74552.03299454572</v>
      </c>
      <c r="M32" s="138">
        <f>KMA.FROT!M33/FRO_TOT!M32</f>
        <v>74552.032994545734</v>
      </c>
      <c r="N32" s="138">
        <f>KMA.FROT!N33/FRO_TOT!N32</f>
        <v>13044.421942657184</v>
      </c>
      <c r="O32" s="138">
        <f>KMA.FROT!O33/FRO_TOT!O32</f>
        <v>20241.727155988658</v>
      </c>
      <c r="P32" s="138">
        <f>KMA.FROT!P33/FRO_TOT!P32</f>
        <v>12742.483452969576</v>
      </c>
      <c r="Q32" s="138">
        <f>KMA.FROT!Q33/FRO_TOT!Q32</f>
        <v>12940.325016731525</v>
      </c>
      <c r="R32" s="138">
        <f>KMA.FROT!R33/FRO_TOT!R32</f>
        <v>13283.951574709121</v>
      </c>
      <c r="S32" s="138">
        <f>KMA.FROT!S33/FRO_TOT!S32</f>
        <v>20175.615675841229</v>
      </c>
      <c r="T32" s="138">
        <f>KMA.FROT!T33/FRO_TOT!T32</f>
        <v>14833.136439867776</v>
      </c>
      <c r="V32" s="75" t="s">
        <v>42</v>
      </c>
      <c r="W32" s="138">
        <f>SUMPRODUCT(B32:T32,FRO_TOT!B32:T32)/SUM(FRO_TOT!B32:T32)</f>
        <v>14554.043448338076</v>
      </c>
      <c r="X32" s="58" t="e">
        <f>(B32*#REF!+C32*#REF!+KMA!H32*#REF!+KMA!I32*#REF!+#REF!*#REF!+KMA!#REF!*#REF!+KMA!T32*#REF!)/SUM(DEN!C31,DEN!F31,DEN!G31,DEN!L31)</f>
        <v>#REF!</v>
      </c>
    </row>
    <row r="33" spans="1:24" s="1" customFormat="1">
      <c r="A33" s="73" t="s">
        <v>11</v>
      </c>
      <c r="B33" s="139">
        <f>KMA.FROT!B34/FRO_TOT!B33</f>
        <v>12552.4600898914</v>
      </c>
      <c r="C33" s="139">
        <f>KMA.FROT!C34/FRO_TOT!C33</f>
        <v>12552.460089891401</v>
      </c>
      <c r="D33" s="139">
        <f>KMA.FROT!D34/FRO_TOT!D33</f>
        <v>12552.460089891398</v>
      </c>
      <c r="E33" s="139">
        <f>KMA.FROT!E34/FRO_TOT!E33</f>
        <v>12552.4600898914</v>
      </c>
      <c r="F33" s="139">
        <f>KMA.FROT!F34/FRO_TOT!F33</f>
        <v>8941.7532076305761</v>
      </c>
      <c r="G33" s="139">
        <f>KMA.FROT!G34/FRO_TOT!G33</f>
        <v>125514.17816099925</v>
      </c>
      <c r="H33" s="139">
        <f>KMA.FROT!H34/FRO_TOT!H33</f>
        <v>16744.866484854905</v>
      </c>
      <c r="I33" s="139">
        <f>KMA.FROT!I34/FRO_TOT!I33</f>
        <v>16744.866484854909</v>
      </c>
      <c r="J33" s="139">
        <f>KMA.FROT!J34/FRO_TOT!J33</f>
        <v>15244.042034505885</v>
      </c>
      <c r="K33" s="139">
        <f>KMA.FROT!K34/FRO_TOT!K33</f>
        <v>15244.042034505883</v>
      </c>
      <c r="L33" s="139">
        <f>KMA.FROT!L34/FRO_TOT!L33</f>
        <v>31554.406552918168</v>
      </c>
      <c r="M33" s="139">
        <f>KMA.FROT!M34/FRO_TOT!M33</f>
        <v>31554.406552918164</v>
      </c>
      <c r="N33" s="139">
        <f>KMA.FROT!N34/FRO_TOT!N33</f>
        <v>5521.0968325508311</v>
      </c>
      <c r="O33" s="139">
        <f>KMA.FROT!O34/FRO_TOT!O33</f>
        <v>1640.2521642667143</v>
      </c>
      <c r="P33" s="139">
        <f>KMA.FROT!P34/FRO_TOT!P33</f>
        <v>12990.040160820679</v>
      </c>
      <c r="Q33" s="139">
        <f>KMA.FROT!Q34/FRO_TOT!Q33</f>
        <v>12705.313261927829</v>
      </c>
      <c r="R33" s="139">
        <f>KMA.FROT!R34/FRO_TOT!R33</f>
        <v>10438.260590030837</v>
      </c>
      <c r="S33" s="139">
        <f>KMA.FROT!S34/FRO_TOT!S33</f>
        <v>9374.8798306282952</v>
      </c>
      <c r="T33" s="139">
        <f>KMA.FROT!T34/FRO_TOT!T33</f>
        <v>14833.136439867776</v>
      </c>
      <c r="V33" s="73" t="s">
        <v>11</v>
      </c>
      <c r="W33" s="139">
        <f>SUMPRODUCT(B33:T33,FRO_TOT!B33:T33)/SUM(FRO_TOT!B33:T33)</f>
        <v>12406.001607660819</v>
      </c>
      <c r="X33" s="58" t="e">
        <f>(B33*#REF!+C33*#REF!+KMA!H33*#REF!+KMA!I33*#REF!+#REF!*#REF!+KMA!#REF!*#REF!+KMA!T33*#REF!)/SUM(DEN!C32,DEN!F32,DEN!G32,DEN!L32)</f>
        <v>#REF!</v>
      </c>
    </row>
    <row r="34" spans="1:24" s="1" customFormat="1">
      <c r="A34" s="73" t="s">
        <v>20</v>
      </c>
      <c r="B34" s="139">
        <f>KMA.FROT!B35/FRO_TOT!B34</f>
        <v>16864.228919807862</v>
      </c>
      <c r="C34" s="139">
        <f>KMA.FROT!C35/FRO_TOT!C34</f>
        <v>16864.228919807862</v>
      </c>
      <c r="D34" s="139">
        <f>KMA.FROT!D35/FRO_TOT!D34</f>
        <v>16864.228919807865</v>
      </c>
      <c r="E34" s="139">
        <f>KMA.FROT!E35/FRO_TOT!E34</f>
        <v>16864.228919807865</v>
      </c>
      <c r="F34" s="139">
        <f>KMA.FROT!F35/FRO_TOT!F34</f>
        <v>12013.244571822648</v>
      </c>
      <c r="G34" s="139">
        <f>KMA.FROT!G35/FRO_TOT!G34</f>
        <v>492596.24431864423</v>
      </c>
      <c r="H34" s="139">
        <f>KMA.FROT!H35/FRO_TOT!H34</f>
        <v>11261.861147059826</v>
      </c>
      <c r="I34" s="139">
        <f>KMA.FROT!I35/FRO_TOT!I34</f>
        <v>11261.861147059824</v>
      </c>
      <c r="J34" s="139">
        <f>KMA.FROT!J35/FRO_TOT!J34</f>
        <v>34769.724902525755</v>
      </c>
      <c r="K34" s="139">
        <f>KMA.FROT!K35/FRO_TOT!K34</f>
        <v>34769.724902525748</v>
      </c>
      <c r="L34" s="139">
        <f>KMA.FROT!L35/FRO_TOT!L34</f>
        <v>71971.596038896838</v>
      </c>
      <c r="M34" s="139">
        <f>KMA.FROT!M35/FRO_TOT!M34</f>
        <v>71971.596038896838</v>
      </c>
      <c r="N34" s="139">
        <f>KMA.FROT!N35/FRO_TOT!N34</f>
        <v>12592.921063420634</v>
      </c>
      <c r="O34" s="139">
        <f>KMA.FROT!O35/FRO_TOT!O34</f>
        <v>23558.707142616437</v>
      </c>
      <c r="P34" s="139">
        <f>KMA.FROT!P35/FRO_TOT!P34</f>
        <v>11515.147777586173</v>
      </c>
      <c r="Q34" s="139">
        <f>KMA.FROT!Q35/FRO_TOT!Q34</f>
        <v>12751.936295632846</v>
      </c>
      <c r="R34" s="139">
        <f>KMA.FROT!R35/FRO_TOT!R34</f>
        <v>15402.290298302258</v>
      </c>
      <c r="S34" s="139">
        <f>KMA.FROT!S35/FRO_TOT!S34</f>
        <v>21779.388854014447</v>
      </c>
      <c r="T34" s="139">
        <f>KMA.FROT!T35/FRO_TOT!T34</f>
        <v>14833.136439867772</v>
      </c>
      <c r="V34" s="73" t="s">
        <v>20</v>
      </c>
      <c r="W34" s="139">
        <f>SUMPRODUCT(B34:T34,FRO_TOT!B34:T34)/SUM(FRO_TOT!B34:T34)</f>
        <v>15106.544738897643</v>
      </c>
      <c r="X34" s="58" t="e">
        <f>(B34*#REF!+C34*#REF!+KMA!H34*#REF!+KMA!I34*#REF!+#REF!*#REF!+KMA!#REF!*#REF!+KMA!T34*#REF!)/SUM(DEN!C33,DEN!F33,DEN!G33,DEN!L33)</f>
        <v>#REF!</v>
      </c>
    </row>
    <row r="35" spans="1:24" s="1" customFormat="1">
      <c r="A35" s="73" t="s">
        <v>24</v>
      </c>
      <c r="B35" s="139">
        <f>KMA.FROT!B36/FRO_TOT!B35</f>
        <v>12072.059305279643</v>
      </c>
      <c r="C35" s="139">
        <f>KMA.FROT!C36/FRO_TOT!C35</f>
        <v>12072.059305279643</v>
      </c>
      <c r="D35" s="139">
        <f>KMA.FROT!D36/FRO_TOT!D35</f>
        <v>12072.059305279643</v>
      </c>
      <c r="E35" s="139">
        <f>KMA.FROT!E36/FRO_TOT!E35</f>
        <v>12072.059305279639</v>
      </c>
      <c r="F35" s="139">
        <f>KMA.FROT!F36/FRO_TOT!F35</f>
        <v>8599.539392490884</v>
      </c>
      <c r="G35" s="139">
        <f>KMA.FROT!G36/FRO_TOT!G35</f>
        <v>469889.09154272865</v>
      </c>
      <c r="H35" s="139">
        <f>KMA.FROT!H36/FRO_TOT!H35</f>
        <v>13810.794426087305</v>
      </c>
      <c r="I35" s="139">
        <f>KMA.FROT!I36/FRO_TOT!I35</f>
        <v>13810.794426087303</v>
      </c>
      <c r="J35" s="139">
        <f>KMA.FROT!J36/FRO_TOT!J35</f>
        <v>50974.865899079392</v>
      </c>
      <c r="K35" s="139">
        <f>KMA.FROT!K36/FRO_TOT!K35</f>
        <v>50974.865899079385</v>
      </c>
      <c r="L35" s="139">
        <f>KMA.FROT!L36/FRO_TOT!L35</f>
        <v>105515.42949823494</v>
      </c>
      <c r="M35" s="139">
        <f>KMA.FROT!M36/FRO_TOT!M35</f>
        <v>105515.42949823494</v>
      </c>
      <c r="N35" s="139">
        <f>KMA.FROT!N36/FRO_TOT!N35</f>
        <v>18462.109328881354</v>
      </c>
      <c r="O35" s="139">
        <f>KMA.FROT!O36/FRO_TOT!O35</f>
        <v>81439.397320810385</v>
      </c>
      <c r="P35" s="139">
        <f>KMA.FROT!P36/FRO_TOT!P35</f>
        <v>13728.953552456098</v>
      </c>
      <c r="Q35" s="139">
        <f>KMA.FROT!Q36/FRO_TOT!Q35</f>
        <v>13723.85767004692</v>
      </c>
      <c r="R35" s="139">
        <f>KMA.FROT!R36/FRO_TOT!R35</f>
        <v>14749.95827568363</v>
      </c>
      <c r="S35" s="139">
        <f>KMA.FROT!S36/FRO_TOT!S35</f>
        <v>47158.470912674224</v>
      </c>
      <c r="T35" s="139">
        <f>KMA.FROT!T36/FRO_TOT!T35</f>
        <v>14833.136439867774</v>
      </c>
      <c r="V35" s="73" t="s">
        <v>24</v>
      </c>
      <c r="W35" s="139">
        <f>SUMPRODUCT(B35:T35,FRO_TOT!B35:T35)/SUM(FRO_TOT!B35:T35)</f>
        <v>16950.945668326745</v>
      </c>
      <c r="X35" s="58" t="e">
        <f>(B35*#REF!+C35*#REF!+KMA!H35*#REF!+KMA!I35*#REF!+#REF!*#REF!+KMA!#REF!*#REF!+KMA!T35*#REF!)/SUM(DEN!C34,DEN!F34,DEN!G34,DEN!L34)</f>
        <v>#REF!</v>
      </c>
    </row>
    <row r="36" spans="1:24" s="1" customFormat="1">
      <c r="A36" s="73" t="s">
        <v>25</v>
      </c>
      <c r="B36" s="138">
        <f>KMA.FROT!B37/FRO_TOT!B36</f>
        <v>11852.925021031922</v>
      </c>
      <c r="C36" s="138">
        <f>KMA.FROT!C37/FRO_TOT!C36</f>
        <v>11852.925021031922</v>
      </c>
      <c r="D36" s="138">
        <f>KMA.FROT!D37/FRO_TOT!D36</f>
        <v>11852.925021031926</v>
      </c>
      <c r="E36" s="138">
        <f>KMA.FROT!E37/FRO_TOT!E36</f>
        <v>11852.925021031922</v>
      </c>
      <c r="F36" s="138">
        <f>KMA.FROT!F37/FRO_TOT!F36</f>
        <v>8443.4389408629359</v>
      </c>
      <c r="G36" s="138">
        <f>KMA.FROT!G37/FRO_TOT!G36</f>
        <v>325809.13938839448</v>
      </c>
      <c r="H36" s="138">
        <f>KMA.FROT!H37/FRO_TOT!H36</f>
        <v>13025.620307665895</v>
      </c>
      <c r="I36" s="138">
        <f>KMA.FROT!I37/FRO_TOT!I36</f>
        <v>13025.620307665895</v>
      </c>
      <c r="J36" s="138">
        <f>KMA.FROT!J37/FRO_TOT!J36</f>
        <v>31435.524762657617</v>
      </c>
      <c r="K36" s="138">
        <f>KMA.FROT!K37/FRO_TOT!K36</f>
        <v>31435.52476265762</v>
      </c>
      <c r="L36" s="138">
        <f>KMA.FROT!L37/FRO_TOT!L36</f>
        <v>65069.96807801554</v>
      </c>
      <c r="M36" s="138">
        <f>KMA.FROT!M37/FRO_TOT!M36</f>
        <v>65069.96807801554</v>
      </c>
      <c r="N36" s="138">
        <f>KMA.FROT!N37/FRO_TOT!N36</f>
        <v>11385.338337681111</v>
      </c>
      <c r="O36" s="138">
        <f>KMA.FROT!O37/FRO_TOT!O36</f>
        <v>13012.698003193493</v>
      </c>
      <c r="P36" s="138">
        <f>KMA.FROT!P37/FRO_TOT!P36</f>
        <v>12006.01905500278</v>
      </c>
      <c r="Q36" s="138">
        <f>KMA.FROT!Q37/FRO_TOT!Q36</f>
        <v>11898.61084770412</v>
      </c>
      <c r="R36" s="138">
        <f>KMA.FROT!R37/FRO_TOT!R36</f>
        <v>11664.539842400234</v>
      </c>
      <c r="S36" s="138">
        <f>KMA.FROT!S37/FRO_TOT!S36</f>
        <v>20516.669406582016</v>
      </c>
      <c r="T36" s="138">
        <f>KMA.FROT!T37/FRO_TOT!T36</f>
        <v>14833.136439867774</v>
      </c>
      <c r="V36" s="73" t="s">
        <v>25</v>
      </c>
      <c r="W36" s="139">
        <f>SUMPRODUCT(B36:T36,FRO_TOT!B36:T36)/SUM(FRO_TOT!B36:T36)</f>
        <v>13281.301885567931</v>
      </c>
      <c r="X36" s="58" t="e">
        <f>(B36*#REF!+C36*#REF!+KMA!H36*#REF!+KMA!I36*#REF!+#REF!*#REF!+KMA!#REF!*#REF!+KMA!T36*#REF!)/SUM(DEN!C35,DEN!F35,DEN!G35,DEN!L35)</f>
        <v>#REF!</v>
      </c>
    </row>
    <row r="37" spans="1:24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55"/>
    </row>
    <row r="38" spans="1:24" ht="15" customHeight="1">
      <c r="A38" s="352" t="str">
        <f>"Quilometragem média anual em "&amp;ONSV_2020!A1&amp;""</f>
        <v>Quilometragem média anual em 2020</v>
      </c>
      <c r="B38" s="382" t="s">
        <v>77</v>
      </c>
      <c r="C38" s="383"/>
      <c r="D38" s="383"/>
      <c r="E38" s="383"/>
      <c r="F38" s="383"/>
      <c r="G38" s="384"/>
      <c r="H38" s="382" t="s">
        <v>78</v>
      </c>
      <c r="I38" s="384"/>
      <c r="J38" s="382" t="s">
        <v>79</v>
      </c>
      <c r="K38" s="383"/>
      <c r="L38" s="383"/>
      <c r="M38" s="383"/>
      <c r="N38" s="383"/>
      <c r="O38" s="384"/>
      <c r="P38" s="378" t="s">
        <v>80</v>
      </c>
      <c r="Q38" s="379"/>
      <c r="R38" s="379"/>
      <c r="S38" s="380"/>
      <c r="T38" s="137" t="s">
        <v>81</v>
      </c>
      <c r="V38" s="385" t="s">
        <v>102</v>
      </c>
      <c r="W38" s="385"/>
    </row>
    <row r="39" spans="1:24" ht="18.75" customHeight="1">
      <c r="A39" s="353"/>
      <c r="B39" s="130" t="s">
        <v>82</v>
      </c>
      <c r="C39" s="130" t="s">
        <v>83</v>
      </c>
      <c r="D39" s="130" t="s">
        <v>84</v>
      </c>
      <c r="E39" s="130" t="s">
        <v>85</v>
      </c>
      <c r="F39" s="130" t="s">
        <v>4</v>
      </c>
      <c r="G39" s="130" t="s">
        <v>86</v>
      </c>
      <c r="H39" s="130" t="s">
        <v>87</v>
      </c>
      <c r="I39" s="130" t="s">
        <v>83</v>
      </c>
      <c r="J39" s="130" t="s">
        <v>7</v>
      </c>
      <c r="K39" s="130" t="s">
        <v>88</v>
      </c>
      <c r="L39" s="130" t="s">
        <v>89</v>
      </c>
      <c r="M39" s="130" t="s">
        <v>8</v>
      </c>
      <c r="N39" s="130" t="s">
        <v>84</v>
      </c>
      <c r="O39" s="130" t="s">
        <v>85</v>
      </c>
      <c r="P39" s="130" t="s">
        <v>82</v>
      </c>
      <c r="Q39" s="130" t="s">
        <v>83</v>
      </c>
      <c r="R39" s="130" t="s">
        <v>84</v>
      </c>
      <c r="S39" s="130" t="s">
        <v>85</v>
      </c>
      <c r="T39" s="137" t="s">
        <v>90</v>
      </c>
      <c r="V39" s="386"/>
      <c r="W39" s="386"/>
    </row>
    <row r="40" spans="1:24">
      <c r="A40" s="75" t="s">
        <v>37</v>
      </c>
      <c r="B40" s="138">
        <f>KMA.FROT!B42/FRO_TOT!B41</f>
        <v>9233.9683276934447</v>
      </c>
      <c r="C40" s="138">
        <f>KMA.FROT!C42/FRO_TOT!C41</f>
        <v>9233.9683276934466</v>
      </c>
      <c r="D40" s="138">
        <f>KMA.FROT!D42/FRO_TOT!D41</f>
        <v>9233.9683276934447</v>
      </c>
      <c r="E40" s="138">
        <f>KMA.FROT!E42/FRO_TOT!E41</f>
        <v>9233.9683276934411</v>
      </c>
      <c r="F40" s="138">
        <f>KMA.FROT!F42/FRO_TOT!F41</f>
        <v>6577.8234164476335</v>
      </c>
      <c r="G40" s="138">
        <f>KMA.FROT!G42/FRO_TOT!G41</f>
        <v>6577.8234164476316</v>
      </c>
      <c r="H40" s="138">
        <f>KMA.FROT!H42/FRO_TOT!H41</f>
        <v>8478.0146924264827</v>
      </c>
      <c r="I40" s="138">
        <f>KMA.FROT!I42/FRO_TOT!I41</f>
        <v>8478.0146924264827</v>
      </c>
      <c r="J40" s="138">
        <f>KMA.FROT!J42/FRO_TOT!J41</f>
        <v>27750.799328789399</v>
      </c>
      <c r="K40" s="138">
        <f>KMA.FROT!K42/FRO_TOT!K41</f>
        <v>27750.799328789406</v>
      </c>
      <c r="L40" s="138">
        <f>KMA.FROT!L42/FRO_TOT!L41</f>
        <v>57442.770244726169</v>
      </c>
      <c r="M40" s="138">
        <f>KMA.FROT!M42/FRO_TOT!M41</f>
        <v>57442.770244726154</v>
      </c>
      <c r="N40" s="138">
        <f>KMA.FROT!N42/FRO_TOT!N41</f>
        <v>10050.80213818101</v>
      </c>
      <c r="O40" s="138">
        <f>KMA.FROT!O42/FRO_TOT!O41</f>
        <v>12827.642955248943</v>
      </c>
      <c r="P40" s="138">
        <f>KMA.FROT!P42/FRO_TOT!P41</f>
        <v>8922.1938662217599</v>
      </c>
      <c r="Q40" s="138">
        <f>KMA.FROT!Q42/FRO_TOT!Q41</f>
        <v>9001.0711779585054</v>
      </c>
      <c r="R40" s="138">
        <f>KMA.FROT!R42/FRO_TOT!R41</f>
        <v>9478.9820250248758</v>
      </c>
      <c r="S40" s="138">
        <f>KMA.FROT!S42/FRO_TOT!S41</f>
        <v>12265.458925210321</v>
      </c>
      <c r="T40" s="138">
        <f>KMA.FROT!T42/FRO_TOT!T41</f>
        <v>14477.074929117765</v>
      </c>
      <c r="V40" s="75" t="s">
        <v>37</v>
      </c>
      <c r="W40" s="138" t="e">
        <f>SUMPRODUCT(B40:T40,#REF!)/SUM(#REF!)</f>
        <v>#REF!</v>
      </c>
    </row>
    <row r="41" spans="1:24">
      <c r="A41" s="75" t="s">
        <v>38</v>
      </c>
      <c r="B41" s="138">
        <f>KMA.FROT!B43/FRO_TOT!B42</f>
        <v>14299.798041103149</v>
      </c>
      <c r="C41" s="138">
        <f>KMA.FROT!C43/FRO_TOT!C42</f>
        <v>14299.798041103149</v>
      </c>
      <c r="D41" s="138">
        <f>KMA.FROT!D43/FRO_TOT!D42</f>
        <v>14299.798041103144</v>
      </c>
      <c r="E41" s="138">
        <f>KMA.FROT!E43/FRO_TOT!E42</f>
        <v>14299.798041103149</v>
      </c>
      <c r="F41" s="138">
        <f>KMA.FROT!F43/FRO_TOT!F42</f>
        <v>10186.470547353059</v>
      </c>
      <c r="G41" s="138">
        <f>KMA.FROT!G43/FRO_TOT!G42</f>
        <v>10186.470547353059</v>
      </c>
      <c r="H41" s="138">
        <f>KMA.FROT!H43/FRO_TOT!H42</f>
        <v>13973.393170517607</v>
      </c>
      <c r="I41" s="138">
        <f>KMA.FROT!I43/FRO_TOT!I42</f>
        <v>13973.393170517611</v>
      </c>
      <c r="J41" s="138">
        <f>KMA.FROT!J43/FRO_TOT!J42</f>
        <v>56527.605623432457</v>
      </c>
      <c r="K41" s="138">
        <f>KMA.FROT!K43/FRO_TOT!K42</f>
        <v>56527.605623432471</v>
      </c>
      <c r="L41" s="138">
        <f>KMA.FROT!L43/FRO_TOT!L42</f>
        <v>117009.32372577435</v>
      </c>
      <c r="M41" s="138">
        <f>KMA.FROT!M43/FRO_TOT!M42</f>
        <v>117009.32372577436</v>
      </c>
      <c r="N41" s="138">
        <f>KMA.FROT!N43/FRO_TOT!N42</f>
        <v>20473.204131343216</v>
      </c>
      <c r="O41" s="138">
        <f>KMA.FROT!O43/FRO_TOT!O42</f>
        <v>35431.83331047526</v>
      </c>
      <c r="P41" s="138">
        <f>KMA.FROT!P43/FRO_TOT!P42</f>
        <v>14272.709641153</v>
      </c>
      <c r="Q41" s="138">
        <f>KMA.FROT!Q43/FRO_TOT!Q42</f>
        <v>14283.477797573871</v>
      </c>
      <c r="R41" s="138">
        <f>KMA.FROT!R43/FRO_TOT!R42</f>
        <v>16934.596347923762</v>
      </c>
      <c r="S41" s="138">
        <f>KMA.FROT!S43/FRO_TOT!S42</f>
        <v>23798.430380806851</v>
      </c>
      <c r="T41" s="138">
        <f>KMA.FROT!T43/FRO_TOT!T42</f>
        <v>14477.074929117765</v>
      </c>
      <c r="V41" s="75" t="s">
        <v>38</v>
      </c>
      <c r="W41" s="138" t="e">
        <f>SUMPRODUCT(B41:T41,#REF!)/SUM(#REF!)</f>
        <v>#REF!</v>
      </c>
    </row>
    <row r="42" spans="1:24" s="1" customFormat="1">
      <c r="A42" s="73" t="s">
        <v>23</v>
      </c>
      <c r="B42" s="139">
        <f>KMA.FROT!B44/FRO_TOT!B43</f>
        <v>12582.443053647214</v>
      </c>
      <c r="C42" s="139">
        <f>KMA.FROT!C44/FRO_TOT!C43</f>
        <v>12582.443053647214</v>
      </c>
      <c r="D42" s="139">
        <f>KMA.FROT!D44/FRO_TOT!D43</f>
        <v>12582.443053647214</v>
      </c>
      <c r="E42" s="139">
        <f>KMA.FROT!E44/FRO_TOT!E43</f>
        <v>12582.443053647214</v>
      </c>
      <c r="F42" s="139">
        <f>KMA.FROT!F44/FRO_TOT!F43</f>
        <v>8963.1115915981718</v>
      </c>
      <c r="G42" s="139">
        <f>KMA.FROT!G44/FRO_TOT!G43</f>
        <v>8963.1115915981718</v>
      </c>
      <c r="H42" s="139">
        <f>KMA.FROT!H44/FRO_TOT!H43</f>
        <v>8226.6064268080208</v>
      </c>
      <c r="I42" s="139">
        <f>KMA.FROT!I44/FRO_TOT!I43</f>
        <v>8226.606426808019</v>
      </c>
      <c r="J42" s="139">
        <f>KMA.FROT!J44/FRO_TOT!J43</f>
        <v>39144.506827442878</v>
      </c>
      <c r="K42" s="139">
        <f>KMA.FROT!K44/FRO_TOT!K43</f>
        <v>39144.506827442885</v>
      </c>
      <c r="L42" s="139">
        <f>KMA.FROT!L44/FRO_TOT!L43</f>
        <v>81027.176384760634</v>
      </c>
      <c r="M42" s="139">
        <f>KMA.FROT!M44/FRO_TOT!M43</f>
        <v>81027.176384760634</v>
      </c>
      <c r="N42" s="139">
        <f>KMA.FROT!N44/FRO_TOT!N43</f>
        <v>14177.382361420692</v>
      </c>
      <c r="O42" s="139">
        <f>KMA.FROT!O44/FRO_TOT!O43</f>
        <v>14785.597329736835</v>
      </c>
      <c r="P42" s="139">
        <f>KMA.FROT!P44/FRO_TOT!P43</f>
        <v>12212.206517529032</v>
      </c>
      <c r="Q42" s="139">
        <f>KMA.FROT!Q44/FRO_TOT!Q43</f>
        <v>12364.651222305254</v>
      </c>
      <c r="R42" s="139">
        <f>KMA.FROT!R44/FRO_TOT!R43</f>
        <v>13412.10614720627</v>
      </c>
      <c r="S42" s="139">
        <f>KMA.FROT!S44/FRO_TOT!S43</f>
        <v>15496.87478764431</v>
      </c>
      <c r="T42" s="139">
        <f>KMA.FROT!T44/FRO_TOT!T43</f>
        <v>14477.074929117767</v>
      </c>
      <c r="V42" s="73" t="s">
        <v>23</v>
      </c>
      <c r="W42" s="139" t="e">
        <f>SUMPRODUCT(B42:T42,#REF!)/SUM(#REF!)</f>
        <v>#REF!</v>
      </c>
    </row>
    <row r="43" spans="1:24" s="1" customFormat="1">
      <c r="A43" s="73" t="s">
        <v>15</v>
      </c>
      <c r="B43" s="139">
        <f>KMA.FROT!B45/FRO_TOT!B44</f>
        <v>17558.898165169365</v>
      </c>
      <c r="C43" s="139">
        <f>KMA.FROT!C45/FRO_TOT!C44</f>
        <v>17558.898165169361</v>
      </c>
      <c r="D43" s="139">
        <f>KMA.FROT!D45/FRO_TOT!D44</f>
        <v>17558.898165169365</v>
      </c>
      <c r="E43" s="139">
        <f>KMA.FROT!E45/FRO_TOT!E44</f>
        <v>17558.898165169361</v>
      </c>
      <c r="F43" s="139">
        <f>KMA.FROT!F45/FRO_TOT!F44</f>
        <v>12508.0926660186</v>
      </c>
      <c r="G43" s="139">
        <f>KMA.FROT!G45/FRO_TOT!G44</f>
        <v>12508.092666018596</v>
      </c>
      <c r="H43" s="139">
        <f>KMA.FROT!H45/FRO_TOT!H44</f>
        <v>690.44767984033797</v>
      </c>
      <c r="I43" s="139">
        <f>KMA.FROT!I45/FRO_TOT!I44</f>
        <v>690.4476798403382</v>
      </c>
      <c r="J43" s="139">
        <f>KMA.FROT!J45/FRO_TOT!J44</f>
        <v>41917.361196970924</v>
      </c>
      <c r="K43" s="139">
        <f>KMA.FROT!K45/FRO_TOT!K44</f>
        <v>41917.361196970916</v>
      </c>
      <c r="L43" s="139">
        <f>KMA.FROT!L45/FRO_TOT!L44</f>
        <v>86766.846604120481</v>
      </c>
      <c r="M43" s="139">
        <f>KMA.FROT!M45/FRO_TOT!M44</f>
        <v>86766.846604120481</v>
      </c>
      <c r="N43" s="139">
        <f>KMA.FROT!N45/FRO_TOT!N44</f>
        <v>15181.656519289883</v>
      </c>
      <c r="O43" s="139">
        <f>KMA.FROT!O45/FRO_TOT!O44</f>
        <v>9450.4697150048414</v>
      </c>
      <c r="P43" s="139">
        <f>KMA.FROT!P45/FRO_TOT!P44</f>
        <v>16492.305012570192</v>
      </c>
      <c r="Q43" s="139">
        <f>KMA.FROT!Q45/FRO_TOT!Q44</f>
        <v>16715.475640902911</v>
      </c>
      <c r="R43" s="139">
        <f>KMA.FROT!R45/FRO_TOT!R44</f>
        <v>16898.684866946176</v>
      </c>
      <c r="S43" s="139">
        <f>KMA.FROT!S45/FRO_TOT!S44</f>
        <v>16311.951198075101</v>
      </c>
      <c r="T43" s="139">
        <f>KMA.FROT!T45/FRO_TOT!T44</f>
        <v>14477.074929117769</v>
      </c>
      <c r="V43" s="73" t="s">
        <v>15</v>
      </c>
      <c r="W43" s="139" t="e">
        <f>SUMPRODUCT(B43:T43,#REF!)/SUM(#REF!)</f>
        <v>#REF!</v>
      </c>
    </row>
    <row r="44" spans="1:24" s="1" customFormat="1">
      <c r="A44" s="73" t="s">
        <v>16</v>
      </c>
      <c r="B44" s="139">
        <f>KMA.FROT!B46/FRO_TOT!B45</f>
        <v>14089.833096614753</v>
      </c>
      <c r="C44" s="139">
        <f>KMA.FROT!C46/FRO_TOT!C45</f>
        <v>14089.833096614751</v>
      </c>
      <c r="D44" s="139">
        <f>KMA.FROT!D46/FRO_TOT!D45</f>
        <v>14089.833096614753</v>
      </c>
      <c r="E44" s="139">
        <f>KMA.FROT!E46/FRO_TOT!E45</f>
        <v>14089.83309661475</v>
      </c>
      <c r="F44" s="139">
        <f>KMA.FROT!F46/FRO_TOT!F45</f>
        <v>10036.901880938336</v>
      </c>
      <c r="G44" s="139">
        <f>KMA.FROT!G46/FRO_TOT!G45</f>
        <v>10036.901880938336</v>
      </c>
      <c r="H44" s="139">
        <f>KMA.FROT!H46/FRO_TOT!H45</f>
        <v>31728.595365685724</v>
      </c>
      <c r="I44" s="139">
        <f>KMA.FROT!I46/FRO_TOT!I45</f>
        <v>31728.595365685731</v>
      </c>
      <c r="J44" s="139">
        <f>KMA.FROT!J46/FRO_TOT!J45</f>
        <v>36297.08435861762</v>
      </c>
      <c r="K44" s="139">
        <f>KMA.FROT!K46/FRO_TOT!K45</f>
        <v>36297.084358617612</v>
      </c>
      <c r="L44" s="139">
        <f>KMA.FROT!L46/FRO_TOT!L45</f>
        <v>75133.153919731471</v>
      </c>
      <c r="M44" s="139">
        <f>KMA.FROT!M46/FRO_TOT!M45</f>
        <v>75133.153919731485</v>
      </c>
      <c r="N44" s="139">
        <f>KMA.FROT!N46/FRO_TOT!N45</f>
        <v>13146.101081955572</v>
      </c>
      <c r="O44" s="139">
        <f>KMA.FROT!O46/FRO_TOT!O45</f>
        <v>12215.852877441454</v>
      </c>
      <c r="P44" s="139">
        <f>KMA.FROT!P46/FRO_TOT!P45</f>
        <v>15594.612290696874</v>
      </c>
      <c r="Q44" s="139">
        <f>KMA.FROT!Q46/FRO_TOT!Q45</f>
        <v>14971.771210068304</v>
      </c>
      <c r="R44" s="139">
        <f>KMA.FROT!R46/FRO_TOT!R45</f>
        <v>13828.322639706872</v>
      </c>
      <c r="S44" s="139">
        <f>KMA.FROT!S46/FRO_TOT!S45</f>
        <v>14847.16850376207</v>
      </c>
      <c r="T44" s="139">
        <f>KMA.FROT!T46/FRO_TOT!T45</f>
        <v>14477.074929117767</v>
      </c>
      <c r="V44" s="73" t="s">
        <v>16</v>
      </c>
      <c r="W44" s="139" t="e">
        <f>SUMPRODUCT(B44:T44,#REF!)/SUM(#REF!)</f>
        <v>#REF!</v>
      </c>
    </row>
    <row r="45" spans="1:24" s="1" customFormat="1">
      <c r="A45" s="73" t="s">
        <v>28</v>
      </c>
      <c r="B45" s="139">
        <f>KMA.FROT!B47/FRO_TOT!B46</f>
        <v>15813.916948916269</v>
      </c>
      <c r="C45" s="139">
        <f>KMA.FROT!C47/FRO_TOT!C46</f>
        <v>15813.916948916267</v>
      </c>
      <c r="D45" s="139">
        <f>KMA.FROT!D47/FRO_TOT!D46</f>
        <v>15813.916948916267</v>
      </c>
      <c r="E45" s="139">
        <f>KMA.FROT!E47/FRO_TOT!E46</f>
        <v>15813.916948916269</v>
      </c>
      <c r="F45" s="139">
        <f>KMA.FROT!F47/FRO_TOT!F46</f>
        <v>11265.054147995217</v>
      </c>
      <c r="G45" s="139">
        <f>KMA.FROT!G47/FRO_TOT!G46</f>
        <v>11265.054147995219</v>
      </c>
      <c r="H45" s="139">
        <f>KMA.FROT!H47/FRO_TOT!H46</f>
        <v>8149.1177412906054</v>
      </c>
      <c r="I45" s="139">
        <f>KMA.FROT!I47/FRO_TOT!I46</f>
        <v>8149.1177412906045</v>
      </c>
      <c r="J45" s="139">
        <f>KMA.FROT!J47/FRO_TOT!J46</f>
        <v>58682.093953737065</v>
      </c>
      <c r="K45" s="139">
        <f>KMA.FROT!K47/FRO_TOT!K46</f>
        <v>58682.093953737058</v>
      </c>
      <c r="L45" s="139">
        <f>KMA.FROT!L47/FRO_TOT!L46</f>
        <v>121469.00709151581</v>
      </c>
      <c r="M45" s="139">
        <f>KMA.FROT!M47/FRO_TOT!M46</f>
        <v>121469.0070915158</v>
      </c>
      <c r="N45" s="139">
        <f>KMA.FROT!N47/FRO_TOT!N46</f>
        <v>21253.518084118146</v>
      </c>
      <c r="O45" s="139">
        <f>KMA.FROT!O47/FRO_TOT!O46</f>
        <v>40550.403731067243</v>
      </c>
      <c r="P45" s="139">
        <f>KMA.FROT!P47/FRO_TOT!P46</f>
        <v>15174.567254838592</v>
      </c>
      <c r="Q45" s="139">
        <f>KMA.FROT!Q47/FRO_TOT!Q46</f>
        <v>15430.676988534984</v>
      </c>
      <c r="R45" s="139">
        <f>KMA.FROT!R47/FRO_TOT!R46</f>
        <v>18401.520174358568</v>
      </c>
      <c r="S45" s="139">
        <f>KMA.FROT!S47/FRO_TOT!S46</f>
        <v>22387.341508696492</v>
      </c>
      <c r="T45" s="139">
        <f>KMA.FROT!T47/FRO_TOT!T46</f>
        <v>14477.074929117769</v>
      </c>
      <c r="V45" s="73" t="s">
        <v>28</v>
      </c>
      <c r="W45" s="139" t="e">
        <f>SUMPRODUCT(B45:T45,#REF!)/SUM(#REF!)</f>
        <v>#REF!</v>
      </c>
    </row>
    <row r="46" spans="1:24" s="1" customFormat="1">
      <c r="A46" s="73" t="s">
        <v>19</v>
      </c>
      <c r="B46" s="139">
        <f>KMA.FROT!B48/FRO_TOT!B47</f>
        <v>11436.883371719692</v>
      </c>
      <c r="C46" s="139">
        <f>KMA.FROT!C48/FRO_TOT!C47</f>
        <v>11436.883371719694</v>
      </c>
      <c r="D46" s="139">
        <f>KMA.FROT!D48/FRO_TOT!D47</f>
        <v>11436.883371719692</v>
      </c>
      <c r="E46" s="139">
        <f>KMA.FROT!E48/FRO_TOT!E47</f>
        <v>11436.883371719694</v>
      </c>
      <c r="F46" s="139">
        <f>KMA.FROT!F48/FRO_TOT!F47</f>
        <v>8147.071398117957</v>
      </c>
      <c r="G46" s="139">
        <f>KMA.FROT!G48/FRO_TOT!G47</f>
        <v>8147.0713981179542</v>
      </c>
      <c r="H46" s="139">
        <f>KMA.FROT!H48/FRO_TOT!H47</f>
        <v>4970.7617751938487</v>
      </c>
      <c r="I46" s="139">
        <f>KMA.FROT!I48/FRO_TOT!I47</f>
        <v>4970.7617751938487</v>
      </c>
      <c r="J46" s="139">
        <f>KMA.FROT!J48/FRO_TOT!J47</f>
        <v>51280.360015093407</v>
      </c>
      <c r="K46" s="139">
        <f>KMA.FROT!K48/FRO_TOT!K47</f>
        <v>51280.360015093407</v>
      </c>
      <c r="L46" s="139">
        <f>KMA.FROT!L48/FRO_TOT!L47</f>
        <v>106147.78707862017</v>
      </c>
      <c r="M46" s="139">
        <f>KMA.FROT!M48/FRO_TOT!M47</f>
        <v>106147.78707862018</v>
      </c>
      <c r="N46" s="139">
        <f>KMA.FROT!N48/FRO_TOT!N47</f>
        <v>18572.753381978957</v>
      </c>
      <c r="O46" s="139">
        <f>KMA.FROT!O48/FRO_TOT!O47</f>
        <v>35652.841956359334</v>
      </c>
      <c r="P46" s="139">
        <f>KMA.FROT!P48/FRO_TOT!P47</f>
        <v>10913.685251892561</v>
      </c>
      <c r="Q46" s="139">
        <f>KMA.FROT!Q48/FRO_TOT!Q47</f>
        <v>11113.577291893402</v>
      </c>
      <c r="R46" s="139">
        <f>KMA.FROT!R48/FRO_TOT!R47</f>
        <v>14734.292833404908</v>
      </c>
      <c r="S46" s="139">
        <f>KMA.FROT!S48/FRO_TOT!S47</f>
        <v>34373.310756055886</v>
      </c>
      <c r="T46" s="139">
        <f>KMA.FROT!T48/FRO_TOT!T47</f>
        <v>14477.074929117767</v>
      </c>
      <c r="V46" s="73" t="s">
        <v>19</v>
      </c>
      <c r="W46" s="139" t="e">
        <f>SUMPRODUCT(B46:T46,#REF!)/SUM(#REF!)</f>
        <v>#REF!</v>
      </c>
    </row>
    <row r="47" spans="1:24" s="1" customFormat="1">
      <c r="A47" s="73" t="s">
        <v>17</v>
      </c>
      <c r="B47" s="139">
        <f>KMA.FROT!B49/FRO_TOT!B48</f>
        <v>15554.232926016071</v>
      </c>
      <c r="C47" s="139">
        <f>KMA.FROT!C49/FRO_TOT!C48</f>
        <v>15554.23292601607</v>
      </c>
      <c r="D47" s="139">
        <f>KMA.FROT!D49/FRO_TOT!D48</f>
        <v>15554.232926016073</v>
      </c>
      <c r="E47" s="139">
        <f>KMA.FROT!E49/FRO_TOT!E48</f>
        <v>15554.232926016071</v>
      </c>
      <c r="F47" s="139">
        <f>KMA.FROT!F49/FRO_TOT!F48</f>
        <v>11080.068063346505</v>
      </c>
      <c r="G47" s="139">
        <f>KMA.FROT!G49/FRO_TOT!G48</f>
        <v>11080.068063346507</v>
      </c>
      <c r="H47" s="139">
        <f>KMA.FROT!H49/FRO_TOT!H48</f>
        <v>2973.9614912916677</v>
      </c>
      <c r="I47" s="139">
        <f>KMA.FROT!I49/FRO_TOT!I48</f>
        <v>2973.9614912916663</v>
      </c>
      <c r="J47" s="139">
        <f>KMA.FROT!J49/FRO_TOT!J48</f>
        <v>119715.86635685546</v>
      </c>
      <c r="K47" s="139">
        <f>KMA.FROT!K49/FRO_TOT!K48</f>
        <v>119715.86635685549</v>
      </c>
      <c r="L47" s="139">
        <f>KMA.FROT!L49/FRO_TOT!L48</f>
        <v>247805.87125831033</v>
      </c>
      <c r="M47" s="139">
        <f>KMA.FROT!M49/FRO_TOT!M48</f>
        <v>247805.87125831028</v>
      </c>
      <c r="N47" s="139">
        <f>KMA.FROT!N49/FRO_TOT!N48</f>
        <v>43358.76856366446</v>
      </c>
      <c r="O47" s="139">
        <f>KMA.FROT!O49/FRO_TOT!O48</f>
        <v>115344.62749353974</v>
      </c>
      <c r="P47" s="139">
        <f>KMA.FROT!P49/FRO_TOT!P48</f>
        <v>14742.171154961425</v>
      </c>
      <c r="Q47" s="139">
        <f>KMA.FROT!Q49/FRO_TOT!Q48</f>
        <v>14925.219354279849</v>
      </c>
      <c r="R47" s="139">
        <f>KMA.FROT!R49/FRO_TOT!R48</f>
        <v>25927.944363656672</v>
      </c>
      <c r="S47" s="139">
        <f>KMA.FROT!S49/FRO_TOT!S48</f>
        <v>31322.937028917502</v>
      </c>
      <c r="T47" s="139">
        <f>KMA.FROT!T49/FRO_TOT!T48</f>
        <v>14477.074929117769</v>
      </c>
      <c r="V47" s="73" t="s">
        <v>17</v>
      </c>
      <c r="W47" s="139" t="e">
        <f>SUMPRODUCT(B47:T47,#REF!)/SUM(#REF!)</f>
        <v>#REF!</v>
      </c>
    </row>
    <row r="48" spans="1:24" s="1" customFormat="1">
      <c r="A48" s="73" t="s">
        <v>29</v>
      </c>
      <c r="B48" s="139">
        <f>KMA.FROT!B50/FRO_TOT!B49</f>
        <v>13356.444891513334</v>
      </c>
      <c r="C48" s="139">
        <f>KMA.FROT!C50/FRO_TOT!C49</f>
        <v>13356.444891513331</v>
      </c>
      <c r="D48" s="139">
        <f>KMA.FROT!D50/FRO_TOT!D49</f>
        <v>13356.444891513331</v>
      </c>
      <c r="E48" s="139">
        <f>KMA.FROT!E50/FRO_TOT!E49</f>
        <v>13356.444891513331</v>
      </c>
      <c r="F48" s="139">
        <f>KMA.FROT!F50/FRO_TOT!F49</f>
        <v>9514.4723102850858</v>
      </c>
      <c r="G48" s="139">
        <f>KMA.FROT!G50/FRO_TOT!G49</f>
        <v>9514.4723102850858</v>
      </c>
      <c r="H48" s="139">
        <f>KMA.FROT!H50/FRO_TOT!H49</f>
        <v>17786.620079901684</v>
      </c>
      <c r="I48" s="139">
        <f>KMA.FROT!I50/FRO_TOT!I49</f>
        <v>17786.620079901684</v>
      </c>
      <c r="J48" s="139">
        <f>KMA.FROT!J50/FRO_TOT!J49</f>
        <v>71206.583838637205</v>
      </c>
      <c r="K48" s="139">
        <f>KMA.FROT!K50/FRO_TOT!K49</f>
        <v>71206.58383863722</v>
      </c>
      <c r="L48" s="139">
        <f>KMA.FROT!L50/FRO_TOT!L49</f>
        <v>147394.07636129894</v>
      </c>
      <c r="M48" s="139">
        <f>KMA.FROT!M50/FRO_TOT!M49</f>
        <v>147394.07636129894</v>
      </c>
      <c r="N48" s="139">
        <f>KMA.FROT!N50/FRO_TOT!N49</f>
        <v>25789.645790687962</v>
      </c>
      <c r="O48" s="139">
        <f>KMA.FROT!O50/FRO_TOT!O49</f>
        <v>69943.583697138165</v>
      </c>
      <c r="P48" s="139">
        <f>KMA.FROT!P50/FRO_TOT!P49</f>
        <v>13770.799047852117</v>
      </c>
      <c r="Q48" s="139">
        <f>KMA.FROT!Q50/FRO_TOT!Q49</f>
        <v>13577.953650932748</v>
      </c>
      <c r="R48" s="139">
        <f>KMA.FROT!R50/FRO_TOT!R49</f>
        <v>19483.635071185254</v>
      </c>
      <c r="S48" s="139">
        <f>KMA.FROT!S50/FRO_TOT!S49</f>
        <v>44874.502182464552</v>
      </c>
      <c r="T48" s="139">
        <f>KMA.FROT!T50/FRO_TOT!T49</f>
        <v>14477.074929117767</v>
      </c>
      <c r="V48" s="73" t="s">
        <v>29</v>
      </c>
      <c r="W48" s="139" t="e">
        <f>SUMPRODUCT(B48:T48,#REF!)/SUM(#REF!)</f>
        <v>#REF!</v>
      </c>
    </row>
    <row r="49" spans="1:23">
      <c r="A49" s="75" t="s">
        <v>39</v>
      </c>
      <c r="B49" s="138">
        <f>KMA.FROT!B51/FRO_TOT!B50</f>
        <v>10967.247574213865</v>
      </c>
      <c r="C49" s="138">
        <f>KMA.FROT!C51/FRO_TOT!C50</f>
        <v>10967.247574213861</v>
      </c>
      <c r="D49" s="138">
        <f>KMA.FROT!D51/FRO_TOT!D50</f>
        <v>10967.247574213867</v>
      </c>
      <c r="E49" s="138">
        <f>KMA.FROT!E51/FRO_TOT!E50</f>
        <v>10967.247574213863</v>
      </c>
      <c r="F49" s="138">
        <f>KMA.FROT!F51/FRO_TOT!F50</f>
        <v>7812.5260286291768</v>
      </c>
      <c r="G49" s="138">
        <f>KMA.FROT!G51/FRO_TOT!G50</f>
        <v>7812.5260286291759</v>
      </c>
      <c r="H49" s="138">
        <f>KMA.FROT!H51/FRO_TOT!H50</f>
        <v>18774.93629524982</v>
      </c>
      <c r="I49" s="138">
        <f>KMA.FROT!I51/FRO_TOT!I50</f>
        <v>18774.936295249827</v>
      </c>
      <c r="J49" s="138">
        <f>KMA.FROT!J51/FRO_TOT!J50</f>
        <v>24769.251693580401</v>
      </c>
      <c r="K49" s="138">
        <f>KMA.FROT!K51/FRO_TOT!K50</f>
        <v>24769.251693580412</v>
      </c>
      <c r="L49" s="138">
        <f>KMA.FROT!L51/FRO_TOT!L50</f>
        <v>51271.115376199959</v>
      </c>
      <c r="M49" s="138">
        <f>KMA.FROT!M51/FRO_TOT!M50</f>
        <v>51271.115376199959</v>
      </c>
      <c r="N49" s="138">
        <f>KMA.FROT!N51/FRO_TOT!N50</f>
        <v>8970.9433207105321</v>
      </c>
      <c r="O49" s="138">
        <f>KMA.FROT!O51/FRO_TOT!O50</f>
        <v>8476.4379924153436</v>
      </c>
      <c r="P49" s="138">
        <f>KMA.FROT!P51/FRO_TOT!P50</f>
        <v>11766.01125986031</v>
      </c>
      <c r="Q49" s="138">
        <f>KMA.FROT!Q51/FRO_TOT!Q50</f>
        <v>11343.879174130365</v>
      </c>
      <c r="R49" s="138">
        <f>KMA.FROT!R51/FRO_TOT!R50</f>
        <v>10195.248594341272</v>
      </c>
      <c r="S49" s="138">
        <f>KMA.FROT!S51/FRO_TOT!S50</f>
        <v>10772.361962854602</v>
      </c>
      <c r="T49" s="138">
        <f>KMA.FROT!T51/FRO_TOT!T50</f>
        <v>14477.074929117771</v>
      </c>
      <c r="V49" s="75" t="s">
        <v>39</v>
      </c>
      <c r="W49" s="138" t="e">
        <f>SUMPRODUCT(B49:T49,#REF!)/SUM(#REF!)</f>
        <v>#REF!</v>
      </c>
    </row>
    <row r="50" spans="1:23" s="1" customFormat="1">
      <c r="A50" s="73" t="s">
        <v>35</v>
      </c>
      <c r="B50" s="139">
        <f>KMA.FROT!B52/FRO_TOT!B51</f>
        <v>11835.018005558773</v>
      </c>
      <c r="C50" s="139">
        <f>KMA.FROT!C52/FRO_TOT!C51</f>
        <v>11835.018005558773</v>
      </c>
      <c r="D50" s="139">
        <f>KMA.FROT!D52/FRO_TOT!D51</f>
        <v>11835.018005558777</v>
      </c>
      <c r="E50" s="139">
        <f>KMA.FROT!E52/FRO_TOT!E51</f>
        <v>11835.018005558775</v>
      </c>
      <c r="F50" s="139">
        <f>KMA.FROT!F52/FRO_TOT!F51</f>
        <v>8430.6828666034307</v>
      </c>
      <c r="G50" s="139">
        <f>KMA.FROT!G52/FRO_TOT!G51</f>
        <v>8430.6828666034326</v>
      </c>
      <c r="H50" s="139">
        <f>KMA.FROT!H52/FRO_TOT!H51</f>
        <v>16079.256140292724</v>
      </c>
      <c r="I50" s="139">
        <f>KMA.FROT!I52/FRO_TOT!I51</f>
        <v>16079.256140292722</v>
      </c>
      <c r="J50" s="139">
        <f>KMA.FROT!J52/FRO_TOT!J51</f>
        <v>11680.731601190168</v>
      </c>
      <c r="K50" s="139">
        <f>KMA.FROT!K52/FRO_TOT!K51</f>
        <v>11680.731601190171</v>
      </c>
      <c r="L50" s="139">
        <f>KMA.FROT!L52/FRO_TOT!L51</f>
        <v>24178.531713909724</v>
      </c>
      <c r="M50" s="139">
        <f>KMA.FROT!M52/FRO_TOT!M51</f>
        <v>24178.531713909721</v>
      </c>
      <c r="N50" s="139">
        <f>KMA.FROT!N52/FRO_TOT!N51</f>
        <v>4230.5347951172735</v>
      </c>
      <c r="O50" s="139">
        <f>KMA.FROT!O52/FRO_TOT!O51</f>
        <v>2071.4045260211437</v>
      </c>
      <c r="P50" s="139">
        <f>KMA.FROT!P52/FRO_TOT!P51</f>
        <v>12313.525928451301</v>
      </c>
      <c r="Q50" s="139">
        <f>KMA.FROT!Q52/FRO_TOT!Q51</f>
        <v>12047.22991229547</v>
      </c>
      <c r="R50" s="139">
        <f>KMA.FROT!R52/FRO_TOT!R51</f>
        <v>9100.8173927012867</v>
      </c>
      <c r="S50" s="139">
        <f>KMA.FROT!S52/FRO_TOT!S51</f>
        <v>9058.5237510321549</v>
      </c>
      <c r="T50" s="139">
        <f>KMA.FROT!T52/FRO_TOT!T51</f>
        <v>14477.074929117767</v>
      </c>
      <c r="V50" s="73" t="s">
        <v>35</v>
      </c>
      <c r="W50" s="139" t="e">
        <f>SUMPRODUCT(B50:T50,#REF!)/SUM(#REF!)</f>
        <v>#REF!</v>
      </c>
    </row>
    <row r="51" spans="1:23" s="1" customFormat="1">
      <c r="A51" s="73" t="s">
        <v>31</v>
      </c>
      <c r="B51" s="139">
        <f>KMA.FROT!B53/FRO_TOT!B52</f>
        <v>10263.784505135431</v>
      </c>
      <c r="C51" s="139">
        <f>KMA.FROT!C53/FRO_TOT!C52</f>
        <v>10263.784505135429</v>
      </c>
      <c r="D51" s="139">
        <f>KMA.FROT!D53/FRO_TOT!D52</f>
        <v>10263.784505135431</v>
      </c>
      <c r="E51" s="139">
        <f>KMA.FROT!E53/FRO_TOT!E52</f>
        <v>10263.784505135429</v>
      </c>
      <c r="F51" s="139">
        <f>KMA.FROT!F53/FRO_TOT!F52</f>
        <v>7311.4136483199727</v>
      </c>
      <c r="G51" s="139">
        <f>KMA.FROT!G53/FRO_TOT!G52</f>
        <v>7311.4136483199727</v>
      </c>
      <c r="H51" s="139">
        <f>KMA.FROT!H53/FRO_TOT!H52</f>
        <v>26475.91632769322</v>
      </c>
      <c r="I51" s="139">
        <f>KMA.FROT!I53/FRO_TOT!I52</f>
        <v>26475.916327693223</v>
      </c>
      <c r="J51" s="139">
        <f>KMA.FROT!J53/FRO_TOT!J52</f>
        <v>28389.801631204609</v>
      </c>
      <c r="K51" s="139">
        <f>KMA.FROT!K53/FRO_TOT!K52</f>
        <v>28389.801631204609</v>
      </c>
      <c r="L51" s="139">
        <f>KMA.FROT!L53/FRO_TOT!L52</f>
        <v>58765.473133698732</v>
      </c>
      <c r="M51" s="139">
        <f>KMA.FROT!M53/FRO_TOT!M52</f>
        <v>58765.473133698732</v>
      </c>
      <c r="N51" s="139">
        <f>KMA.FROT!N53/FRO_TOT!N52</f>
        <v>10282.236398193636</v>
      </c>
      <c r="O51" s="139">
        <f>KMA.FROT!O53/FRO_TOT!O52</f>
        <v>13272.339432578819</v>
      </c>
      <c r="P51" s="139">
        <f>KMA.FROT!P53/FRO_TOT!P52</f>
        <v>11873.43814842338</v>
      </c>
      <c r="Q51" s="139">
        <f>KMA.FROT!Q53/FRO_TOT!Q52</f>
        <v>11024.777283361169</v>
      </c>
      <c r="R51" s="139">
        <f>KMA.FROT!R53/FRO_TOT!R52</f>
        <v>10269.453238222102</v>
      </c>
      <c r="S51" s="139">
        <f>KMA.FROT!S53/FRO_TOT!S52</f>
        <v>12523.695147271263</v>
      </c>
      <c r="T51" s="139">
        <f>KMA.FROT!T53/FRO_TOT!T52</f>
        <v>14477.074929117767</v>
      </c>
      <c r="V51" s="73" t="s">
        <v>31</v>
      </c>
      <c r="W51" s="139" t="e">
        <f>SUMPRODUCT(B51:T51,#REF!)/SUM(#REF!)</f>
        <v>#REF!</v>
      </c>
    </row>
    <row r="52" spans="1:23" s="1" customFormat="1">
      <c r="A52" s="73" t="s">
        <v>27</v>
      </c>
      <c r="B52" s="139">
        <f>KMA.FROT!B54/FRO_TOT!B53</f>
        <v>10457.855216730124</v>
      </c>
      <c r="C52" s="139">
        <f>KMA.FROT!C54/FRO_TOT!C53</f>
        <v>10457.85521673012</v>
      </c>
      <c r="D52" s="139">
        <f>KMA.FROT!D54/FRO_TOT!D53</f>
        <v>10457.855216730122</v>
      </c>
      <c r="E52" s="139">
        <f>KMA.FROT!E54/FRO_TOT!E53</f>
        <v>10457.85521673012</v>
      </c>
      <c r="F52" s="139">
        <f>KMA.FROT!F54/FRO_TOT!F53</f>
        <v>7449.6600474705629</v>
      </c>
      <c r="G52" s="139">
        <f>KMA.FROT!G54/FRO_TOT!G53</f>
        <v>7449.660047470561</v>
      </c>
      <c r="H52" s="139">
        <f>KMA.FROT!H54/FRO_TOT!H53</f>
        <v>12548.430955431322</v>
      </c>
      <c r="I52" s="139">
        <f>KMA.FROT!I54/FRO_TOT!I53</f>
        <v>12548.430955431324</v>
      </c>
      <c r="J52" s="139">
        <f>KMA.FROT!J54/FRO_TOT!J53</f>
        <v>18872.668628504394</v>
      </c>
      <c r="K52" s="139">
        <f>KMA.FROT!K54/FRO_TOT!K53</f>
        <v>18872.668628504394</v>
      </c>
      <c r="L52" s="139">
        <f>KMA.FROT!L54/FRO_TOT!L53</f>
        <v>39065.482586202736</v>
      </c>
      <c r="M52" s="139">
        <f>KMA.FROT!M54/FRO_TOT!M53</f>
        <v>39065.48258620275</v>
      </c>
      <c r="N52" s="139">
        <f>KMA.FROT!N54/FRO_TOT!N53</f>
        <v>6835.315118572782</v>
      </c>
      <c r="O52" s="139">
        <f>KMA.FROT!O54/FRO_TOT!O53</f>
        <v>4593.5398866799169</v>
      </c>
      <c r="P52" s="139">
        <f>KMA.FROT!P54/FRO_TOT!P53</f>
        <v>10664.520845309586</v>
      </c>
      <c r="Q52" s="139">
        <f>KMA.FROT!Q54/FRO_TOT!Q53</f>
        <v>10562.384003665178</v>
      </c>
      <c r="R52" s="139">
        <f>KMA.FROT!R54/FRO_TOT!R53</f>
        <v>8693.780590057886</v>
      </c>
      <c r="S52" s="139">
        <f>KMA.FROT!S54/FRO_TOT!S53</f>
        <v>8286.719487492308</v>
      </c>
      <c r="T52" s="139">
        <f>KMA.FROT!T54/FRO_TOT!T53</f>
        <v>14477.074929117769</v>
      </c>
      <c r="V52" s="73" t="s">
        <v>27</v>
      </c>
      <c r="W52" s="139" t="e">
        <f>SUMPRODUCT(B52:T52,#REF!)/SUM(#REF!)</f>
        <v>#REF!</v>
      </c>
    </row>
    <row r="53" spans="1:23" s="1" customFormat="1">
      <c r="A53" s="73" t="s">
        <v>33</v>
      </c>
      <c r="B53" s="139">
        <f>KMA.FROT!B55/FRO_TOT!B54</f>
        <v>15238.224589664571</v>
      </c>
      <c r="C53" s="139">
        <f>KMA.FROT!C55/FRO_TOT!C54</f>
        <v>15238.224589664571</v>
      </c>
      <c r="D53" s="139">
        <f>KMA.FROT!D55/FRO_TOT!D54</f>
        <v>15238.224589664569</v>
      </c>
      <c r="E53" s="139">
        <f>KMA.FROT!E55/FRO_TOT!E54</f>
        <v>15238.224589664575</v>
      </c>
      <c r="F53" s="139">
        <f>KMA.FROT!F55/FRO_TOT!F54</f>
        <v>10854.95931693555</v>
      </c>
      <c r="G53" s="139">
        <f>KMA.FROT!G55/FRO_TOT!G54</f>
        <v>10854.95931693555</v>
      </c>
      <c r="H53" s="139">
        <f>KMA.FROT!H55/FRO_TOT!H54</f>
        <v>10863.767337558218</v>
      </c>
      <c r="I53" s="139">
        <f>KMA.FROT!I55/FRO_TOT!I54</f>
        <v>10863.767337558218</v>
      </c>
      <c r="J53" s="139">
        <f>KMA.FROT!J55/FRO_TOT!J54</f>
        <v>50778.127300804546</v>
      </c>
      <c r="K53" s="139">
        <f>KMA.FROT!K55/FRO_TOT!K54</f>
        <v>50778.127300804546</v>
      </c>
      <c r="L53" s="139">
        <f>KMA.FROT!L55/FRO_TOT!L54</f>
        <v>105108.19041423325</v>
      </c>
      <c r="M53" s="139">
        <f>KMA.FROT!M55/FRO_TOT!M54</f>
        <v>105108.19041423324</v>
      </c>
      <c r="N53" s="139">
        <f>KMA.FROT!N55/FRO_TOT!N54</f>
        <v>18390.854418319119</v>
      </c>
      <c r="O53" s="139">
        <f>KMA.FROT!O55/FRO_TOT!O54</f>
        <v>24312.00412924388</v>
      </c>
      <c r="P53" s="139">
        <f>KMA.FROT!P55/FRO_TOT!P54</f>
        <v>14903.249225262622</v>
      </c>
      <c r="Q53" s="139">
        <f>KMA.FROT!Q55/FRO_TOT!Q54</f>
        <v>15019.501727059254</v>
      </c>
      <c r="R53" s="139">
        <f>KMA.FROT!R55/FRO_TOT!R54</f>
        <v>16696.374141117674</v>
      </c>
      <c r="S53" s="139">
        <f>KMA.FROT!S55/FRO_TOT!S54</f>
        <v>19554.868731081428</v>
      </c>
      <c r="T53" s="139">
        <f>KMA.FROT!T55/FRO_TOT!T54</f>
        <v>14477.074929117765</v>
      </c>
      <c r="V53" s="73" t="s">
        <v>33</v>
      </c>
      <c r="W53" s="139" t="e">
        <f>SUMPRODUCT(B53:T53,#REF!)/SUM(#REF!)</f>
        <v>#REF!</v>
      </c>
    </row>
    <row r="54" spans="1:23" s="1" customFormat="1">
      <c r="A54" s="73" t="s">
        <v>34</v>
      </c>
      <c r="B54" s="139">
        <f>KMA.FROT!B56/FRO_TOT!B55</f>
        <v>11407.613006298014</v>
      </c>
      <c r="C54" s="139">
        <f>KMA.FROT!C56/FRO_TOT!C55</f>
        <v>11407.61300629801</v>
      </c>
      <c r="D54" s="139">
        <f>KMA.FROT!D56/FRO_TOT!D55</f>
        <v>11407.613006298012</v>
      </c>
      <c r="E54" s="139">
        <f>KMA.FROT!E56/FRO_TOT!E55</f>
        <v>11407.61300629801</v>
      </c>
      <c r="F54" s="139">
        <f>KMA.FROT!F56/FRO_TOT!F55</f>
        <v>8126.2206340427438</v>
      </c>
      <c r="G54" s="139">
        <f>KMA.FROT!G56/FRO_TOT!G55</f>
        <v>8126.2206340427438</v>
      </c>
      <c r="H54" s="139">
        <f>KMA.FROT!H56/FRO_TOT!H55</f>
        <v>26907.505473170098</v>
      </c>
      <c r="I54" s="139">
        <f>KMA.FROT!I56/FRO_TOT!I55</f>
        <v>26907.505473170095</v>
      </c>
      <c r="J54" s="139">
        <f>KMA.FROT!J56/FRO_TOT!J55</f>
        <v>19648.535665266696</v>
      </c>
      <c r="K54" s="139">
        <f>KMA.FROT!K56/FRO_TOT!K55</f>
        <v>19648.5356652667</v>
      </c>
      <c r="L54" s="139">
        <f>KMA.FROT!L56/FRO_TOT!L55</f>
        <v>40671.488647691491</v>
      </c>
      <c r="M54" s="139">
        <f>KMA.FROT!M56/FRO_TOT!M55</f>
        <v>40671.488647691498</v>
      </c>
      <c r="N54" s="139">
        <f>KMA.FROT!N56/FRO_TOT!N55</f>
        <v>7116.319135056905</v>
      </c>
      <c r="O54" s="139">
        <f>KMA.FROT!O56/FRO_TOT!O55</f>
        <v>4020.9575439907203</v>
      </c>
      <c r="P54" s="139">
        <f>KMA.FROT!P56/FRO_TOT!P55</f>
        <v>12957.011575599228</v>
      </c>
      <c r="Q54" s="139">
        <f>KMA.FROT!Q56/FRO_TOT!Q55</f>
        <v>12182.607629641612</v>
      </c>
      <c r="R54" s="139">
        <f>KMA.FROT!R56/FRO_TOT!R55</f>
        <v>9666.3110687757344</v>
      </c>
      <c r="S54" s="139">
        <f>KMA.FROT!S56/FRO_TOT!S55</f>
        <v>8775.1389760660204</v>
      </c>
      <c r="T54" s="139">
        <f>KMA.FROT!T56/FRO_TOT!T55</f>
        <v>14477.074929117767</v>
      </c>
      <c r="V54" s="73" t="s">
        <v>34</v>
      </c>
      <c r="W54" s="139" t="e">
        <f>SUMPRODUCT(B54:T54,#REF!)/SUM(#REF!)</f>
        <v>#REF!</v>
      </c>
    </row>
    <row r="55" spans="1:23" s="1" customFormat="1">
      <c r="A55" s="73" t="s">
        <v>30</v>
      </c>
      <c r="B55" s="139">
        <f>KMA.FROT!B57/FRO_TOT!B56</f>
        <v>9887.3853024432683</v>
      </c>
      <c r="C55" s="139">
        <f>KMA.FROT!C57/FRO_TOT!C56</f>
        <v>9887.3853024432665</v>
      </c>
      <c r="D55" s="139">
        <f>KMA.FROT!D57/FRO_TOT!D56</f>
        <v>9887.3853024432665</v>
      </c>
      <c r="E55" s="139">
        <f>KMA.FROT!E57/FRO_TOT!E56</f>
        <v>9887.3853024432647</v>
      </c>
      <c r="F55" s="139">
        <f>KMA.FROT!F57/FRO_TOT!F56</f>
        <v>7043.2854285192479</v>
      </c>
      <c r="G55" s="139">
        <f>KMA.FROT!G57/FRO_TOT!G56</f>
        <v>7043.2854285192461</v>
      </c>
      <c r="H55" s="139">
        <f>KMA.FROT!H57/FRO_TOT!H56</f>
        <v>16902.142396559346</v>
      </c>
      <c r="I55" s="139">
        <f>KMA.FROT!I57/FRO_TOT!I56</f>
        <v>16902.142396559346</v>
      </c>
      <c r="J55" s="139">
        <f>KMA.FROT!J57/FRO_TOT!J56</f>
        <v>21718.679094169856</v>
      </c>
      <c r="K55" s="139">
        <f>KMA.FROT!K57/FRO_TOT!K56</f>
        <v>21718.679094169856</v>
      </c>
      <c r="L55" s="139">
        <f>KMA.FROT!L57/FRO_TOT!L56</f>
        <v>44956.582275129753</v>
      </c>
      <c r="M55" s="139">
        <f>KMA.FROT!M57/FRO_TOT!M56</f>
        <v>44956.58227512976</v>
      </c>
      <c r="N55" s="139">
        <f>KMA.FROT!N57/FRO_TOT!N56</f>
        <v>7866.0849978360693</v>
      </c>
      <c r="O55" s="139">
        <f>KMA.FROT!O57/FRO_TOT!O56</f>
        <v>7435.988177605801</v>
      </c>
      <c r="P55" s="139">
        <f>KMA.FROT!P57/FRO_TOT!P56</f>
        <v>10721.565366860963</v>
      </c>
      <c r="Q55" s="139">
        <f>KMA.FROT!Q57/FRO_TOT!Q56</f>
        <v>10230.080385429825</v>
      </c>
      <c r="R55" s="139">
        <f>KMA.FROT!R57/FRO_TOT!R56</f>
        <v>9200.0049021246232</v>
      </c>
      <c r="S55" s="139">
        <f>KMA.FROT!S57/FRO_TOT!S56</f>
        <v>9494.3609623514913</v>
      </c>
      <c r="T55" s="139">
        <f>KMA.FROT!T57/FRO_TOT!T56</f>
        <v>14477.074929117767</v>
      </c>
      <c r="V55" s="73" t="s">
        <v>30</v>
      </c>
      <c r="W55" s="139" t="e">
        <f>SUMPRODUCT(B55:T55,#REF!)/SUM(#REF!)</f>
        <v>#REF!</v>
      </c>
    </row>
    <row r="56" spans="1:23" s="1" customFormat="1">
      <c r="A56" s="73" t="s">
        <v>36</v>
      </c>
      <c r="B56" s="139">
        <f>KMA.FROT!B58/FRO_TOT!B57</f>
        <v>11638.831239605113</v>
      </c>
      <c r="C56" s="139">
        <f>KMA.FROT!C58/FRO_TOT!C57</f>
        <v>11638.831239605113</v>
      </c>
      <c r="D56" s="139">
        <f>KMA.FROT!D58/FRO_TOT!D57</f>
        <v>11638.831239605111</v>
      </c>
      <c r="E56" s="139">
        <f>KMA.FROT!E58/FRO_TOT!E57</f>
        <v>11638.831239605113</v>
      </c>
      <c r="F56" s="139">
        <f>KMA.FROT!F58/FRO_TOT!F57</f>
        <v>8290.9290947373447</v>
      </c>
      <c r="G56" s="139">
        <f>KMA.FROT!G58/FRO_TOT!G57</f>
        <v>8290.9290947373447</v>
      </c>
      <c r="H56" s="139">
        <f>KMA.FROT!H58/FRO_TOT!H57</f>
        <v>19505.727119704687</v>
      </c>
      <c r="I56" s="139">
        <f>KMA.FROT!I58/FRO_TOT!I57</f>
        <v>19505.727119704683</v>
      </c>
      <c r="J56" s="139">
        <f>KMA.FROT!J58/FRO_TOT!J57</f>
        <v>24391.229848606614</v>
      </c>
      <c r="K56" s="139">
        <f>KMA.FROT!K58/FRO_TOT!K57</f>
        <v>24391.229848606621</v>
      </c>
      <c r="L56" s="139">
        <f>KMA.FROT!L58/FRO_TOT!L57</f>
        <v>50488.629014958839</v>
      </c>
      <c r="M56" s="139">
        <f>KMA.FROT!M58/FRO_TOT!M57</f>
        <v>50488.629014958831</v>
      </c>
      <c r="N56" s="139">
        <f>KMA.FROT!N58/FRO_TOT!N57</f>
        <v>8834.031128642604</v>
      </c>
      <c r="O56" s="139">
        <f>KMA.FROT!O58/FRO_TOT!O57</f>
        <v>7786.1874501616485</v>
      </c>
      <c r="P56" s="139">
        <f>KMA.FROT!P58/FRO_TOT!P57</f>
        <v>12383.641472994217</v>
      </c>
      <c r="Q56" s="139">
        <f>KMA.FROT!Q58/FRO_TOT!Q57</f>
        <v>12032.176033610092</v>
      </c>
      <c r="R56" s="139">
        <f>KMA.FROT!R58/FRO_TOT!R57</f>
        <v>10265.843656024048</v>
      </c>
      <c r="S56" s="139">
        <f>KMA.FROT!S58/FRO_TOT!S57</f>
        <v>10008.731762403468</v>
      </c>
      <c r="T56" s="139">
        <f>KMA.FROT!T58/FRO_TOT!T57</f>
        <v>14477.074929117769</v>
      </c>
      <c r="V56" s="73" t="s">
        <v>36</v>
      </c>
      <c r="W56" s="139" t="e">
        <f>SUMPRODUCT(B56:T56,#REF!)/SUM(#REF!)</f>
        <v>#REF!</v>
      </c>
    </row>
    <row r="57" spans="1:23" s="1" customFormat="1">
      <c r="A57" s="73" t="s">
        <v>21</v>
      </c>
      <c r="B57" s="139">
        <f>KMA.FROT!B59/FRO_TOT!B58</f>
        <v>10665.891013594393</v>
      </c>
      <c r="C57" s="139">
        <f>KMA.FROT!C59/FRO_TOT!C58</f>
        <v>10665.891013594393</v>
      </c>
      <c r="D57" s="139">
        <f>KMA.FROT!D59/FRO_TOT!D58</f>
        <v>10665.891013594393</v>
      </c>
      <c r="E57" s="139">
        <f>KMA.FROT!E59/FRO_TOT!E58</f>
        <v>10665.891013594397</v>
      </c>
      <c r="F57" s="139">
        <f>KMA.FROT!F59/FRO_TOT!F58</f>
        <v>7597.8544843053896</v>
      </c>
      <c r="G57" s="139">
        <f>KMA.FROT!G59/FRO_TOT!G58</f>
        <v>7597.8544843053887</v>
      </c>
      <c r="H57" s="139">
        <f>KMA.FROT!H59/FRO_TOT!H58</f>
        <v>13758.919679891249</v>
      </c>
      <c r="I57" s="139">
        <f>KMA.FROT!I59/FRO_TOT!I58</f>
        <v>13758.919679891253</v>
      </c>
      <c r="J57" s="139">
        <f>KMA.FROT!J59/FRO_TOT!J58</f>
        <v>19921.435254045526</v>
      </c>
      <c r="K57" s="139">
        <f>KMA.FROT!K59/FRO_TOT!K58</f>
        <v>19921.435254045526</v>
      </c>
      <c r="L57" s="139">
        <f>KMA.FROT!L59/FRO_TOT!L58</f>
        <v>41236.377182698096</v>
      </c>
      <c r="M57" s="139">
        <f>KMA.FROT!M59/FRO_TOT!M58</f>
        <v>41236.377182698096</v>
      </c>
      <c r="N57" s="139">
        <f>KMA.FROT!N59/FRO_TOT!N58</f>
        <v>7215.1580815647048</v>
      </c>
      <c r="O57" s="139">
        <f>KMA.FROT!O59/FRO_TOT!O58</f>
        <v>4879.3350615235613</v>
      </c>
      <c r="P57" s="139">
        <f>KMA.FROT!P59/FRO_TOT!P58</f>
        <v>10982.689800547756</v>
      </c>
      <c r="Q57" s="139">
        <f>KMA.FROT!Q59/FRO_TOT!Q58</f>
        <v>10798.704976624071</v>
      </c>
      <c r="R57" s="139">
        <f>KMA.FROT!R59/FRO_TOT!R58</f>
        <v>9286.2742517440474</v>
      </c>
      <c r="S57" s="139">
        <f>KMA.FROT!S59/FRO_TOT!S58</f>
        <v>8931.5679453816883</v>
      </c>
      <c r="T57" s="139">
        <f>KMA.FROT!T59/FRO_TOT!T58</f>
        <v>14477.074929117767</v>
      </c>
      <c r="V57" s="73" t="s">
        <v>21</v>
      </c>
      <c r="W57" s="139" t="e">
        <f>SUMPRODUCT(B57:T57,#REF!)/SUM(#REF!)</f>
        <v>#REF!</v>
      </c>
    </row>
    <row r="58" spans="1:23" s="1" customFormat="1">
      <c r="A58" s="73" t="s">
        <v>32</v>
      </c>
      <c r="B58" s="139">
        <f>KMA.FROT!B60/FRO_TOT!B59</f>
        <v>11282.482895331375</v>
      </c>
      <c r="C58" s="139">
        <f>KMA.FROT!C60/FRO_TOT!C59</f>
        <v>11282.482895331375</v>
      </c>
      <c r="D58" s="139">
        <f>KMA.FROT!D60/FRO_TOT!D59</f>
        <v>11282.482895331375</v>
      </c>
      <c r="E58" s="139">
        <f>KMA.FROT!E60/FRO_TOT!E59</f>
        <v>11282.482895331375</v>
      </c>
      <c r="F58" s="139">
        <f>KMA.FROT!F60/FRO_TOT!F59</f>
        <v>8037.0841171293669</v>
      </c>
      <c r="G58" s="139">
        <f>KMA.FROT!G60/FRO_TOT!G59</f>
        <v>8037.0841171293659</v>
      </c>
      <c r="H58" s="139">
        <f>KMA.FROT!H60/FRO_TOT!H59</f>
        <v>12122.730025537523</v>
      </c>
      <c r="I58" s="139">
        <f>KMA.FROT!I60/FRO_TOT!I59</f>
        <v>12122.730025537523</v>
      </c>
      <c r="J58" s="139">
        <f>KMA.FROT!J60/FRO_TOT!J59</f>
        <v>18533.168766416846</v>
      </c>
      <c r="K58" s="139">
        <f>KMA.FROT!K60/FRO_TOT!K59</f>
        <v>18533.168766416846</v>
      </c>
      <c r="L58" s="139">
        <f>KMA.FROT!L60/FRO_TOT!L59</f>
        <v>38362.734807843088</v>
      </c>
      <c r="M58" s="139">
        <f>KMA.FROT!M60/FRO_TOT!M59</f>
        <v>38362.734807843088</v>
      </c>
      <c r="N58" s="139">
        <f>KMA.FROT!N60/FRO_TOT!N59</f>
        <v>6712.3548427496007</v>
      </c>
      <c r="O58" s="139">
        <f>KMA.FROT!O60/FRO_TOT!O59</f>
        <v>4912.7052857168901</v>
      </c>
      <c r="P58" s="139">
        <f>KMA.FROT!P60/FRO_TOT!P59</f>
        <v>11368.934985746762</v>
      </c>
      <c r="Q58" s="139">
        <f>KMA.FROT!Q60/FRO_TOT!Q59</f>
        <v>11322.534740715108</v>
      </c>
      <c r="R58" s="139">
        <f>KMA.FROT!R60/FRO_TOT!R59</f>
        <v>9681.3805189167833</v>
      </c>
      <c r="S58" s="139">
        <f>KMA.FROT!S60/FRO_TOT!S59</f>
        <v>10391.528629748396</v>
      </c>
      <c r="T58" s="139">
        <f>KMA.FROT!T60/FRO_TOT!T59</f>
        <v>14477.074929117765</v>
      </c>
      <c r="V58" s="73" t="s">
        <v>32</v>
      </c>
      <c r="W58" s="139" t="e">
        <f>SUMPRODUCT(B58:T58,#REF!)/SUM(#REF!)</f>
        <v>#REF!</v>
      </c>
    </row>
    <row r="59" spans="1:23">
      <c r="A59" s="75" t="s">
        <v>40</v>
      </c>
      <c r="B59" s="138">
        <f>KMA.FROT!B61/FRO_TOT!B60</f>
        <v>8476.9204385269622</v>
      </c>
      <c r="C59" s="138">
        <f>KMA.FROT!C61/FRO_TOT!C60</f>
        <v>8476.9204385269622</v>
      </c>
      <c r="D59" s="138">
        <f>KMA.FROT!D61/FRO_TOT!D60</f>
        <v>8476.9204385269586</v>
      </c>
      <c r="E59" s="138">
        <f>KMA.FROT!E61/FRO_TOT!E60</f>
        <v>8476.9204385269622</v>
      </c>
      <c r="F59" s="138">
        <f>KMA.FROT!F61/FRO_TOT!F60</f>
        <v>6038.5398542767589</v>
      </c>
      <c r="G59" s="138">
        <f>KMA.FROT!G61/FRO_TOT!G60</f>
        <v>6038.5398542767598</v>
      </c>
      <c r="H59" s="138">
        <f>KMA.FROT!H61/FRO_TOT!H60</f>
        <v>7407.3348212360088</v>
      </c>
      <c r="I59" s="138">
        <f>KMA.FROT!I61/FRO_TOT!I60</f>
        <v>7407.3348212360088</v>
      </c>
      <c r="J59" s="138">
        <f>KMA.FROT!J61/FRO_TOT!J60</f>
        <v>23896.016145941805</v>
      </c>
      <c r="K59" s="138">
        <f>KMA.FROT!K61/FRO_TOT!K60</f>
        <v>23896.016145941809</v>
      </c>
      <c r="L59" s="138">
        <f>KMA.FROT!L61/FRO_TOT!L60</f>
        <v>49463.561354485952</v>
      </c>
      <c r="M59" s="138">
        <f>KMA.FROT!M61/FRO_TOT!M60</f>
        <v>49463.561354485937</v>
      </c>
      <c r="N59" s="138">
        <f>KMA.FROT!N61/FRO_TOT!N60</f>
        <v>8654.6743150737602</v>
      </c>
      <c r="O59" s="138">
        <f>KMA.FROT!O61/FRO_TOT!O60</f>
        <v>11955.195500696249</v>
      </c>
      <c r="P59" s="138">
        <f>KMA.FROT!P61/FRO_TOT!P60</f>
        <v>7811.4675138676657</v>
      </c>
      <c r="Q59" s="138">
        <f>KMA.FROT!Q61/FRO_TOT!Q60</f>
        <v>7940.8614155648611</v>
      </c>
      <c r="R59" s="138">
        <f>KMA.FROT!R61/FRO_TOT!R60</f>
        <v>8516.9423560997111</v>
      </c>
      <c r="S59" s="138">
        <f>KMA.FROT!S61/FRO_TOT!S60</f>
        <v>10248.297967596729</v>
      </c>
      <c r="T59" s="138">
        <f>KMA.FROT!T61/FRO_TOT!T60</f>
        <v>14477.074929117769</v>
      </c>
      <c r="V59" s="75" t="s">
        <v>40</v>
      </c>
      <c r="W59" s="138" t="e">
        <f>SUMPRODUCT(B59:T59,#REF!)/SUM(#REF!)</f>
        <v>#REF!</v>
      </c>
    </row>
    <row r="60" spans="1:23" s="1" customFormat="1">
      <c r="A60" s="73" t="s">
        <v>26</v>
      </c>
      <c r="B60" s="139">
        <f>KMA.FROT!B62/FRO_TOT!B61</f>
        <v>9676.9155909719557</v>
      </c>
      <c r="C60" s="139">
        <f>KMA.FROT!C62/FRO_TOT!C61</f>
        <v>9676.9155909719557</v>
      </c>
      <c r="D60" s="139">
        <f>KMA.FROT!D62/FRO_TOT!D61</f>
        <v>9676.9155909719557</v>
      </c>
      <c r="E60" s="139">
        <f>KMA.FROT!E62/FRO_TOT!E61</f>
        <v>9676.9155909719557</v>
      </c>
      <c r="F60" s="139">
        <f>KMA.FROT!F62/FRO_TOT!F61</f>
        <v>6893.3571910119836</v>
      </c>
      <c r="G60" s="139">
        <f>KMA.FROT!G62/FRO_TOT!G61</f>
        <v>6893.3571910119826</v>
      </c>
      <c r="H60" s="139">
        <f>KMA.FROT!H62/FRO_TOT!H61</f>
        <v>4477.1764276094727</v>
      </c>
      <c r="I60" s="139">
        <f>KMA.FROT!I62/FRO_TOT!I61</f>
        <v>4477.1764276094736</v>
      </c>
      <c r="J60" s="139">
        <f>KMA.FROT!J62/FRO_TOT!J61</f>
        <v>24481.764967796345</v>
      </c>
      <c r="K60" s="139">
        <f>KMA.FROT!K62/FRO_TOT!K61</f>
        <v>24481.764967796345</v>
      </c>
      <c r="L60" s="139">
        <f>KMA.FROT!L62/FRO_TOT!L61</f>
        <v>50676.032195280888</v>
      </c>
      <c r="M60" s="139">
        <f>KMA.FROT!M62/FRO_TOT!M61</f>
        <v>50676.032195280895</v>
      </c>
      <c r="N60" s="139">
        <f>KMA.FROT!N62/FRO_TOT!N61</f>
        <v>8866.8211956511805</v>
      </c>
      <c r="O60" s="139">
        <f>KMA.FROT!O62/FRO_TOT!O61</f>
        <v>9592.0999219627884</v>
      </c>
      <c r="P60" s="139">
        <f>KMA.FROT!P62/FRO_TOT!P61</f>
        <v>9175.9500760020601</v>
      </c>
      <c r="Q60" s="139">
        <f>KMA.FROT!Q62/FRO_TOT!Q61</f>
        <v>9466.9858985044611</v>
      </c>
      <c r="R60" s="139">
        <f>KMA.FROT!R62/FRO_TOT!R61</f>
        <v>9394.3076724509719</v>
      </c>
      <c r="S60" s="139">
        <f>KMA.FROT!S62/FRO_TOT!S61</f>
        <v>13993.43275587654</v>
      </c>
      <c r="T60" s="139">
        <f>KMA.FROT!T62/FRO_TOT!T61</f>
        <v>14477.074929117765</v>
      </c>
      <c r="V60" s="73" t="s">
        <v>26</v>
      </c>
      <c r="W60" s="139" t="e">
        <f>SUMPRODUCT(B60:T60,#REF!)/SUM(#REF!)</f>
        <v>#REF!</v>
      </c>
    </row>
    <row r="61" spans="1:23" s="1" customFormat="1">
      <c r="A61" s="73" t="s">
        <v>18</v>
      </c>
      <c r="B61" s="139">
        <f>KMA.FROT!B63/FRO_TOT!B62</f>
        <v>11108.019918117365</v>
      </c>
      <c r="C61" s="139">
        <f>KMA.FROT!C63/FRO_TOT!C62</f>
        <v>11108.019918117372</v>
      </c>
      <c r="D61" s="139">
        <f>KMA.FROT!D63/FRO_TOT!D62</f>
        <v>11108.019918117368</v>
      </c>
      <c r="E61" s="139">
        <f>KMA.FROT!E63/FRO_TOT!E62</f>
        <v>11108.019918117368</v>
      </c>
      <c r="F61" s="139">
        <f>KMA.FROT!F63/FRO_TOT!F62</f>
        <v>7912.805300471553</v>
      </c>
      <c r="G61" s="139">
        <f>KMA.FROT!G63/FRO_TOT!G62</f>
        <v>7912.8053004715539</v>
      </c>
      <c r="H61" s="139">
        <f>KMA.FROT!H63/FRO_TOT!H62</f>
        <v>5522.4086374904964</v>
      </c>
      <c r="I61" s="139">
        <f>KMA.FROT!I63/FRO_TOT!I62</f>
        <v>5522.4086374904982</v>
      </c>
      <c r="J61" s="139">
        <f>KMA.FROT!J63/FRO_TOT!J62</f>
        <v>28786.114036990275</v>
      </c>
      <c r="K61" s="139">
        <f>KMA.FROT!K63/FRO_TOT!K62</f>
        <v>28786.114036990275</v>
      </c>
      <c r="L61" s="139">
        <f>KMA.FROT!L63/FRO_TOT!L62</f>
        <v>59585.820043384447</v>
      </c>
      <c r="M61" s="139">
        <f>KMA.FROT!M63/FRO_TOT!M62</f>
        <v>59585.820043384447</v>
      </c>
      <c r="N61" s="139">
        <f>KMA.FROT!N63/FRO_TOT!N62</f>
        <v>10425.773077201149</v>
      </c>
      <c r="O61" s="139">
        <f>KMA.FROT!O63/FRO_TOT!O62</f>
        <v>18427.191714304812</v>
      </c>
      <c r="P61" s="139">
        <f>KMA.FROT!P63/FRO_TOT!P62</f>
        <v>6782.8345155258212</v>
      </c>
      <c r="Q61" s="139">
        <f>KMA.FROT!Q63/FRO_TOT!Q62</f>
        <v>7150.4226754636657</v>
      </c>
      <c r="R61" s="139">
        <f>KMA.FROT!R63/FRO_TOT!R62</f>
        <v>10937.075608319559</v>
      </c>
      <c r="S61" s="139">
        <f>KMA.FROT!S63/FRO_TOT!S62</f>
        <v>14840.995493803912</v>
      </c>
      <c r="T61" s="139">
        <f>KMA.FROT!T63/FRO_TOT!T62</f>
        <v>14477.074929117767</v>
      </c>
      <c r="V61" s="73" t="s">
        <v>18</v>
      </c>
      <c r="W61" s="139" t="e">
        <f>SUMPRODUCT(B61:T61,#REF!)/SUM(#REF!)</f>
        <v>#REF!</v>
      </c>
    </row>
    <row r="62" spans="1:23" s="1" customFormat="1">
      <c r="A62" s="73" t="s">
        <v>12</v>
      </c>
      <c r="B62" s="139">
        <f>KMA.FROT!B64/FRO_TOT!B63</f>
        <v>6301.2100332481341</v>
      </c>
      <c r="C62" s="139">
        <f>KMA.FROT!C64/FRO_TOT!C63</f>
        <v>6301.2100332481332</v>
      </c>
      <c r="D62" s="139">
        <f>KMA.FROT!D64/FRO_TOT!D63</f>
        <v>6301.2100332481332</v>
      </c>
      <c r="E62" s="139">
        <f>KMA.FROT!E64/FRO_TOT!E63</f>
        <v>6301.2100332481341</v>
      </c>
      <c r="F62" s="139">
        <f>KMA.FROT!F64/FRO_TOT!F63</f>
        <v>4488.6711149254843</v>
      </c>
      <c r="G62" s="139">
        <f>KMA.FROT!G64/FRO_TOT!G63</f>
        <v>4488.6711149254834</v>
      </c>
      <c r="H62" s="139">
        <f>KMA.FROT!H64/FRO_TOT!H63</f>
        <v>13746.08576364922</v>
      </c>
      <c r="I62" s="139">
        <f>KMA.FROT!I64/FRO_TOT!I63</f>
        <v>13746.085763649216</v>
      </c>
      <c r="J62" s="139">
        <f>KMA.FROT!J64/FRO_TOT!J63</f>
        <v>18502.769461708751</v>
      </c>
      <c r="K62" s="139">
        <f>KMA.FROT!K64/FRO_TOT!K63</f>
        <v>18502.769461708747</v>
      </c>
      <c r="L62" s="139">
        <f>KMA.FROT!L64/FRO_TOT!L63</f>
        <v>38299.809763585537</v>
      </c>
      <c r="M62" s="139">
        <f>KMA.FROT!M64/FRO_TOT!M63</f>
        <v>38299.80976358553</v>
      </c>
      <c r="N62" s="139">
        <f>KMA.FROT!N64/FRO_TOT!N63</f>
        <v>6701.34480324986</v>
      </c>
      <c r="O62" s="139">
        <f>KMA.FROT!O64/FRO_TOT!O63</f>
        <v>6749.7823529391362</v>
      </c>
      <c r="P62" s="139">
        <f>KMA.FROT!P64/FRO_TOT!P63</f>
        <v>7261.510938481043</v>
      </c>
      <c r="Q62" s="139">
        <f>KMA.FROT!Q64/FRO_TOT!Q63</f>
        <v>6469.1936855779677</v>
      </c>
      <c r="R62" s="139">
        <f>KMA.FROT!R64/FRO_TOT!R63</f>
        <v>6370.2400151226129</v>
      </c>
      <c r="S62" s="139">
        <f>KMA.FROT!S64/FRO_TOT!S63</f>
        <v>6261.6783038271706</v>
      </c>
      <c r="T62" s="139">
        <f>KMA.FROT!T64/FRO_TOT!T63</f>
        <v>14477.074929117767</v>
      </c>
      <c r="V62" s="73" t="s">
        <v>12</v>
      </c>
      <c r="W62" s="139" t="e">
        <f>SUMPRODUCT(B62:T62,#REF!)/SUM(#REF!)</f>
        <v>#REF!</v>
      </c>
    </row>
    <row r="63" spans="1:23" s="1" customFormat="1">
      <c r="A63" s="73" t="s">
        <v>10</v>
      </c>
      <c r="B63" s="139">
        <f>KMA.FROT!B65/FRO_TOT!B64</f>
        <v>8203.7643385990505</v>
      </c>
      <c r="C63" s="139">
        <f>KMA.FROT!C65/FRO_TOT!C64</f>
        <v>8203.7643385990486</v>
      </c>
      <c r="D63" s="139">
        <f>KMA.FROT!D65/FRO_TOT!D64</f>
        <v>8203.7643385990486</v>
      </c>
      <c r="E63" s="139">
        <f>KMA.FROT!E65/FRO_TOT!E64</f>
        <v>8203.7643385990486</v>
      </c>
      <c r="F63" s="139">
        <f>KMA.FROT!F65/FRO_TOT!F64</f>
        <v>5843.9569266894214</v>
      </c>
      <c r="G63" s="139">
        <f>KMA.FROT!G65/FRO_TOT!G64</f>
        <v>5843.9569266894223</v>
      </c>
      <c r="H63" s="139">
        <f>KMA.FROT!H65/FRO_TOT!H64</f>
        <v>7959.5211129965019</v>
      </c>
      <c r="I63" s="139">
        <f>KMA.FROT!I65/FRO_TOT!I64</f>
        <v>7959.5211129965028</v>
      </c>
      <c r="J63" s="139">
        <f>KMA.FROT!J65/FRO_TOT!J64</f>
        <v>22833.369061546557</v>
      </c>
      <c r="K63" s="139">
        <f>KMA.FROT!K65/FRO_TOT!K64</f>
        <v>22833.369061546557</v>
      </c>
      <c r="L63" s="139">
        <f>KMA.FROT!L65/FRO_TOT!L64</f>
        <v>47263.934900597866</v>
      </c>
      <c r="M63" s="139">
        <f>KMA.FROT!M65/FRO_TOT!M64</f>
        <v>47263.934900597873</v>
      </c>
      <c r="N63" s="139">
        <f>KMA.FROT!N65/FRO_TOT!N64</f>
        <v>8269.8041186721948</v>
      </c>
      <c r="O63" s="139">
        <f>KMA.FROT!O65/FRO_TOT!O64</f>
        <v>11094.106022124784</v>
      </c>
      <c r="P63" s="139">
        <f>KMA.FROT!P65/FRO_TOT!P64</f>
        <v>8037.0417493826553</v>
      </c>
      <c r="Q63" s="139">
        <f>KMA.FROT!Q65/FRO_TOT!Q64</f>
        <v>8062.3041863142771</v>
      </c>
      <c r="R63" s="139">
        <f>KMA.FROT!R65/FRO_TOT!R64</f>
        <v>8217.701845540887</v>
      </c>
      <c r="S63" s="139">
        <f>KMA.FROT!S65/FRO_TOT!S64</f>
        <v>9786.2136116116108</v>
      </c>
      <c r="T63" s="139">
        <f>KMA.FROT!T65/FRO_TOT!T64</f>
        <v>14477.074929117767</v>
      </c>
      <c r="V63" s="73" t="s">
        <v>10</v>
      </c>
      <c r="W63" s="139" t="e">
        <f>SUMPRODUCT(B63:T63,#REF!)/SUM(#REF!)</f>
        <v>#REF!</v>
      </c>
    </row>
    <row r="64" spans="1:23">
      <c r="A64" s="75" t="s">
        <v>41</v>
      </c>
      <c r="B64" s="138">
        <f>KMA.FROT!B66/FRO_TOT!B65</f>
        <v>7786.4584220504557</v>
      </c>
      <c r="C64" s="138">
        <f>KMA.FROT!C66/FRO_TOT!C65</f>
        <v>7786.4584220504557</v>
      </c>
      <c r="D64" s="138">
        <f>KMA.FROT!D66/FRO_TOT!D65</f>
        <v>7786.4584220504557</v>
      </c>
      <c r="E64" s="138">
        <f>KMA.FROT!E66/FRO_TOT!E65</f>
        <v>7786.458422050453</v>
      </c>
      <c r="F64" s="138">
        <f>KMA.FROT!F66/FRO_TOT!F65</f>
        <v>5546.6887823464212</v>
      </c>
      <c r="G64" s="138">
        <f>KMA.FROT!G66/FRO_TOT!G65</f>
        <v>5546.6887823464203</v>
      </c>
      <c r="H64" s="138">
        <f>KMA.FROT!H66/FRO_TOT!H65</f>
        <v>12988.10631624549</v>
      </c>
      <c r="I64" s="138">
        <f>KMA.FROT!I66/FRO_TOT!I65</f>
        <v>12988.10631624549</v>
      </c>
      <c r="J64" s="138">
        <f>KMA.FROT!J66/FRO_TOT!J65</f>
        <v>26637.539342290369</v>
      </c>
      <c r="K64" s="138">
        <f>KMA.FROT!K66/FRO_TOT!K65</f>
        <v>26637.539342290369</v>
      </c>
      <c r="L64" s="138">
        <f>KMA.FROT!L66/FRO_TOT!L65</f>
        <v>55138.377608339339</v>
      </c>
      <c r="M64" s="138">
        <f>KMA.FROT!M66/FRO_TOT!M65</f>
        <v>55138.377608339324</v>
      </c>
      <c r="N64" s="138">
        <f>KMA.FROT!N66/FRO_TOT!N65</f>
        <v>9647.6009287279921</v>
      </c>
      <c r="O64" s="138">
        <f>KMA.FROT!O66/FRO_TOT!O65</f>
        <v>10198.013871637484</v>
      </c>
      <c r="P64" s="138">
        <f>KMA.FROT!P66/FRO_TOT!P65</f>
        <v>8268.2261334888244</v>
      </c>
      <c r="Q64" s="138">
        <f>KMA.FROT!Q66/FRO_TOT!Q65</f>
        <v>7947.2569093051534</v>
      </c>
      <c r="R64" s="138">
        <f>KMA.FROT!R66/FRO_TOT!R65</f>
        <v>8373.6582631985821</v>
      </c>
      <c r="S64" s="138">
        <f>KMA.FROT!S66/FRO_TOT!S65</f>
        <v>13152.279425326469</v>
      </c>
      <c r="T64" s="138">
        <f>KMA.FROT!T66/FRO_TOT!T65</f>
        <v>14477.074929117767</v>
      </c>
      <c r="V64" s="75" t="s">
        <v>41</v>
      </c>
      <c r="W64" s="138" t="e">
        <f>SUMPRODUCT(B64:T64,#REF!)/SUM(#REF!)</f>
        <v>#REF!</v>
      </c>
    </row>
    <row r="65" spans="1:23" s="1" customFormat="1">
      <c r="A65" s="73" t="s">
        <v>22</v>
      </c>
      <c r="B65" s="139">
        <f>KMA.FROT!B67/FRO_TOT!B66</f>
        <v>6221.5580574391497</v>
      </c>
      <c r="C65" s="139">
        <f>KMA.FROT!C67/FRO_TOT!C66</f>
        <v>6221.5580574391488</v>
      </c>
      <c r="D65" s="139">
        <f>KMA.FROT!D67/FRO_TOT!D66</f>
        <v>6221.5580574391488</v>
      </c>
      <c r="E65" s="139">
        <f>KMA.FROT!E67/FRO_TOT!E66</f>
        <v>6221.5580574391497</v>
      </c>
      <c r="F65" s="139">
        <f>KMA.FROT!F67/FRO_TOT!F66</f>
        <v>4431.9309775274232</v>
      </c>
      <c r="G65" s="139">
        <f>KMA.FROT!G67/FRO_TOT!G66</f>
        <v>4431.9309775274232</v>
      </c>
      <c r="H65" s="139">
        <f>KMA.FROT!H67/FRO_TOT!H66</f>
        <v>23936.159379419303</v>
      </c>
      <c r="I65" s="139">
        <f>KMA.FROT!I67/FRO_TOT!I66</f>
        <v>23936.1593794193</v>
      </c>
      <c r="J65" s="139">
        <f>KMA.FROT!J67/FRO_TOT!J66</f>
        <v>32052.116218034174</v>
      </c>
      <c r="K65" s="139">
        <f>KMA.FROT!K67/FRO_TOT!K66</f>
        <v>32052.116218034174</v>
      </c>
      <c r="L65" s="139">
        <f>KMA.FROT!L67/FRO_TOT!L66</f>
        <v>66346.281631597129</v>
      </c>
      <c r="M65" s="139">
        <f>KMA.FROT!M67/FRO_TOT!M66</f>
        <v>66346.281631597114</v>
      </c>
      <c r="N65" s="139">
        <f>KMA.FROT!N67/FRO_TOT!N66</f>
        <v>11608.65582286986</v>
      </c>
      <c r="O65" s="139">
        <f>KMA.FROT!O67/FRO_TOT!O66</f>
        <v>20960.450834486655</v>
      </c>
      <c r="P65" s="139">
        <f>KMA.FROT!P67/FRO_TOT!P66</f>
        <v>8369.8835923278784</v>
      </c>
      <c r="Q65" s="139">
        <f>KMA.FROT!Q67/FRO_TOT!Q66</f>
        <v>6764.3139504270648</v>
      </c>
      <c r="R65" s="139">
        <f>KMA.FROT!R67/FRO_TOT!R66</f>
        <v>7910.0943066185282</v>
      </c>
      <c r="S65" s="139">
        <f>KMA.FROT!S67/FRO_TOT!S66</f>
        <v>16352.181824668767</v>
      </c>
      <c r="T65" s="139">
        <f>KMA.FROT!T67/FRO_TOT!T66</f>
        <v>14477.074929117767</v>
      </c>
      <c r="V65" s="73" t="s">
        <v>22</v>
      </c>
      <c r="W65" s="139" t="e">
        <f>SUMPRODUCT(B65:T65,#REF!)/SUM(#REF!)</f>
        <v>#REF!</v>
      </c>
    </row>
    <row r="66" spans="1:23" s="1" customFormat="1">
      <c r="A66" s="73" t="s">
        <v>13</v>
      </c>
      <c r="B66" s="139">
        <f>KMA.FROT!B68/FRO_TOT!B67</f>
        <v>8164.0892177026071</v>
      </c>
      <c r="C66" s="139">
        <f>KMA.FROT!C68/FRO_TOT!C67</f>
        <v>8164.0892177026071</v>
      </c>
      <c r="D66" s="139">
        <f>KMA.FROT!D68/FRO_TOT!D67</f>
        <v>8164.0892177026071</v>
      </c>
      <c r="E66" s="139">
        <f>KMA.FROT!E68/FRO_TOT!E67</f>
        <v>8164.0892177026089</v>
      </c>
      <c r="F66" s="139">
        <f>KMA.FROT!F68/FRO_TOT!F67</f>
        <v>5815.6943282028842</v>
      </c>
      <c r="G66" s="139">
        <f>KMA.FROT!G68/FRO_TOT!G67</f>
        <v>5815.694328202886</v>
      </c>
      <c r="H66" s="139">
        <f>KMA.FROT!H68/FRO_TOT!H67</f>
        <v>1106.2495182509767</v>
      </c>
      <c r="I66" s="139">
        <f>KMA.FROT!I68/FRO_TOT!I67</f>
        <v>1106.2495182509767</v>
      </c>
      <c r="J66" s="139">
        <f>KMA.FROT!J68/FRO_TOT!J67</f>
        <v>19023.97750311657</v>
      </c>
      <c r="K66" s="139">
        <f>KMA.FROT!K68/FRO_TOT!K67</f>
        <v>19023.97750311657</v>
      </c>
      <c r="L66" s="139">
        <f>KMA.FROT!L68/FRO_TOT!L67</f>
        <v>39378.684408512723</v>
      </c>
      <c r="M66" s="139">
        <f>KMA.FROT!M68/FRO_TOT!M67</f>
        <v>39378.684408512709</v>
      </c>
      <c r="N66" s="139">
        <f>KMA.FROT!N68/FRO_TOT!N67</f>
        <v>6890.1162629455894</v>
      </c>
      <c r="O66" s="139">
        <f>KMA.FROT!O68/FRO_TOT!O67</f>
        <v>4787.9721212020959</v>
      </c>
      <c r="P66" s="139">
        <f>KMA.FROT!P68/FRO_TOT!P67</f>
        <v>7657.1272224924232</v>
      </c>
      <c r="Q66" s="139">
        <f>KMA.FROT!Q68/FRO_TOT!Q67</f>
        <v>7971.7923727570706</v>
      </c>
      <c r="R66" s="139">
        <f>KMA.FROT!R68/FRO_TOT!R67</f>
        <v>7753.4274677959838</v>
      </c>
      <c r="S66" s="139">
        <f>KMA.FROT!S68/FRO_TOT!S67</f>
        <v>9804.2180462133638</v>
      </c>
      <c r="T66" s="139">
        <f>KMA.FROT!T68/FRO_TOT!T67</f>
        <v>14477.074929117767</v>
      </c>
      <c r="V66" s="73" t="s">
        <v>13</v>
      </c>
      <c r="W66" s="139" t="e">
        <f>SUMPRODUCT(B66:T66,#REF!)/SUM(#REF!)</f>
        <v>#REF!</v>
      </c>
    </row>
    <row r="67" spans="1:23" s="1" customFormat="1">
      <c r="A67" s="73" t="s">
        <v>14</v>
      </c>
      <c r="B67" s="139">
        <f>KMA.FROT!B69/FRO_TOT!B68</f>
        <v>9517.8926072275572</v>
      </c>
      <c r="C67" s="139">
        <f>KMA.FROT!C69/FRO_TOT!C68</f>
        <v>9517.8926072275608</v>
      </c>
      <c r="D67" s="139">
        <f>KMA.FROT!D69/FRO_TOT!D68</f>
        <v>9517.8926072275572</v>
      </c>
      <c r="E67" s="139">
        <f>KMA.FROT!E69/FRO_TOT!E68</f>
        <v>9517.892607227559</v>
      </c>
      <c r="F67" s="139">
        <f>KMA.FROT!F69/FRO_TOT!F68</f>
        <v>6780.0770638655486</v>
      </c>
      <c r="G67" s="139">
        <f>KMA.FROT!G69/FRO_TOT!G68</f>
        <v>6780.0770638655486</v>
      </c>
      <c r="H67" s="139">
        <f>KMA.FROT!H69/FRO_TOT!H68</f>
        <v>3243.6010262700274</v>
      </c>
      <c r="I67" s="139">
        <f>KMA.FROT!I69/FRO_TOT!I68</f>
        <v>3243.6010262700265</v>
      </c>
      <c r="J67" s="139">
        <f>KMA.FROT!J69/FRO_TOT!J68</f>
        <v>28140.355544302067</v>
      </c>
      <c r="K67" s="139">
        <f>KMA.FROT!K69/FRO_TOT!K68</f>
        <v>28140.355544302067</v>
      </c>
      <c r="L67" s="139">
        <f>KMA.FROT!L69/FRO_TOT!L68</f>
        <v>58249.132177583509</v>
      </c>
      <c r="M67" s="139">
        <f>KMA.FROT!M69/FRO_TOT!M68</f>
        <v>58249.132177583509</v>
      </c>
      <c r="N67" s="139">
        <f>KMA.FROT!N69/FRO_TOT!N68</f>
        <v>10191.89185590148</v>
      </c>
      <c r="O67" s="139">
        <f>KMA.FROT!O69/FRO_TOT!O68</f>
        <v>8013.8633852387447</v>
      </c>
      <c r="P67" s="139">
        <f>KMA.FROT!P69/FRO_TOT!P68</f>
        <v>9021.0476166174612</v>
      </c>
      <c r="Q67" s="139">
        <f>KMA.FROT!Q69/FRO_TOT!Q68</f>
        <v>9300.3815615914409</v>
      </c>
      <c r="R67" s="139">
        <f>KMA.FROT!R69/FRO_TOT!R68</f>
        <v>9726.6756182592617</v>
      </c>
      <c r="S67" s="139">
        <f>KMA.FROT!S69/FRO_TOT!S68</f>
        <v>14627.47170218766</v>
      </c>
      <c r="T67" s="139">
        <f>KMA.FROT!T69/FRO_TOT!T68</f>
        <v>14477.074929117765</v>
      </c>
      <c r="V67" s="73" t="s">
        <v>14</v>
      </c>
      <c r="W67" s="139" t="e">
        <f>SUMPRODUCT(B67:T67,#REF!)/SUM(#REF!)</f>
        <v>#REF!</v>
      </c>
    </row>
    <row r="68" spans="1:23">
      <c r="A68" s="75" t="s">
        <v>42</v>
      </c>
      <c r="B68" s="138">
        <f>KMA.FROT!B70/FRO_TOT!B69</f>
        <v>10398.612581481921</v>
      </c>
      <c r="C68" s="138">
        <f>KMA.FROT!C70/FRO_TOT!C69</f>
        <v>10398.612581481922</v>
      </c>
      <c r="D68" s="138">
        <f>KMA.FROT!D70/FRO_TOT!D69</f>
        <v>10398.612581481922</v>
      </c>
      <c r="E68" s="138">
        <f>KMA.FROT!E70/FRO_TOT!E69</f>
        <v>10398.612581481919</v>
      </c>
      <c r="F68" s="138">
        <f>KMA.FROT!F70/FRO_TOT!F69</f>
        <v>7407.4585172553298</v>
      </c>
      <c r="G68" s="138">
        <f>KMA.FROT!G70/FRO_TOT!G69</f>
        <v>7407.4585172553279</v>
      </c>
      <c r="H68" s="138">
        <f>KMA.FROT!H70/FRO_TOT!H69</f>
        <v>10967.265901076986</v>
      </c>
      <c r="I68" s="138">
        <f>KMA.FROT!I70/FRO_TOT!I69</f>
        <v>10967.265901076988</v>
      </c>
      <c r="J68" s="138">
        <f>KMA.FROT!J70/FRO_TOT!J69</f>
        <v>37081.185841453007</v>
      </c>
      <c r="K68" s="138">
        <f>KMA.FROT!K70/FRO_TOT!K69</f>
        <v>37081.185841452992</v>
      </c>
      <c r="L68" s="138">
        <f>KMA.FROT!L70/FRO_TOT!L69</f>
        <v>76756.204873811046</v>
      </c>
      <c r="M68" s="138">
        <f>KMA.FROT!M70/FRO_TOT!M69</f>
        <v>76756.204873811046</v>
      </c>
      <c r="N68" s="138">
        <f>KMA.FROT!N70/FRO_TOT!N69</f>
        <v>13430.087455351924</v>
      </c>
      <c r="O68" s="138">
        <f>KMA.FROT!O70/FRO_TOT!O69</f>
        <v>24022.476765705644</v>
      </c>
      <c r="P68" s="138">
        <f>KMA.FROT!P70/FRO_TOT!P69</f>
        <v>10695.735518221863</v>
      </c>
      <c r="Q68" s="138">
        <f>KMA.FROT!Q70/FRO_TOT!Q69</f>
        <v>10654.90085390907</v>
      </c>
      <c r="R68" s="138">
        <f>KMA.FROT!R70/FRO_TOT!R69</f>
        <v>11526.614461882835</v>
      </c>
      <c r="S68" s="138">
        <f>KMA.FROT!S70/FRO_TOT!S69</f>
        <v>19190.675673416848</v>
      </c>
      <c r="T68" s="138">
        <f>KMA.FROT!T70/FRO_TOT!T69</f>
        <v>14477.074929117765</v>
      </c>
      <c r="V68" s="75" t="s">
        <v>42</v>
      </c>
      <c r="W68" s="138" t="e">
        <f>SUMPRODUCT(B68:T68,#REF!)/SUM(#REF!)</f>
        <v>#REF!</v>
      </c>
    </row>
    <row r="69" spans="1:23" s="1" customFormat="1">
      <c r="A69" s="73" t="s">
        <v>11</v>
      </c>
      <c r="B69" s="139">
        <f>KMA.FROT!B71/FRO_TOT!B70</f>
        <v>8373.568998338751</v>
      </c>
      <c r="C69" s="139">
        <f>KMA.FROT!C71/FRO_TOT!C70</f>
        <v>8373.5689983387529</v>
      </c>
      <c r="D69" s="139">
        <f>KMA.FROT!D71/FRO_TOT!D70</f>
        <v>8373.5689983387529</v>
      </c>
      <c r="E69" s="139">
        <f>KMA.FROT!E71/FRO_TOT!E70</f>
        <v>8373.5689983387529</v>
      </c>
      <c r="F69" s="139">
        <f>KMA.FROT!F71/FRO_TOT!F70</f>
        <v>5964.9173878280999</v>
      </c>
      <c r="G69" s="139">
        <f>KMA.FROT!G71/FRO_TOT!G70</f>
        <v>5964.9173878280999</v>
      </c>
      <c r="H69" s="139">
        <f>KMA.FROT!H71/FRO_TOT!H70</f>
        <v>13935.505360408219</v>
      </c>
      <c r="I69" s="139">
        <f>KMA.FROT!I71/FRO_TOT!I70</f>
        <v>13935.505360408222</v>
      </c>
      <c r="J69" s="139">
        <f>KMA.FROT!J71/FRO_TOT!J70</f>
        <v>13483.425809160986</v>
      </c>
      <c r="K69" s="139">
        <f>KMA.FROT!K71/FRO_TOT!K70</f>
        <v>13483.425809160988</v>
      </c>
      <c r="L69" s="139">
        <f>KMA.FROT!L71/FRO_TOT!L70</f>
        <v>27910.01879588862</v>
      </c>
      <c r="M69" s="139">
        <f>KMA.FROT!M71/FRO_TOT!M70</f>
        <v>27910.018795888624</v>
      </c>
      <c r="N69" s="139">
        <f>KMA.FROT!N71/FRO_TOT!N70</f>
        <v>4883.4357290793087</v>
      </c>
      <c r="O69" s="139">
        <f>KMA.FROT!O71/FRO_TOT!O70</f>
        <v>1594.4968910232819</v>
      </c>
      <c r="P69" s="139">
        <f>KMA.FROT!P71/FRO_TOT!P70</f>
        <v>8815.6415141382113</v>
      </c>
      <c r="Q69" s="139">
        <f>KMA.FROT!Q71/FRO_TOT!Q70</f>
        <v>8580.7206993403906</v>
      </c>
      <c r="R69" s="139">
        <f>KMA.FROT!R71/FRO_TOT!R70</f>
        <v>7295.6602950790875</v>
      </c>
      <c r="S69" s="139">
        <f>KMA.FROT!S71/FRO_TOT!S70</f>
        <v>6421.7215251668276</v>
      </c>
      <c r="T69" s="139">
        <f>KMA.FROT!T71/FRO_TOT!T70</f>
        <v>14477.074929117767</v>
      </c>
      <c r="V69" s="73" t="s">
        <v>11</v>
      </c>
      <c r="W69" s="139" t="e">
        <f>SUMPRODUCT(B69:T69,#REF!)/SUM(#REF!)</f>
        <v>#REF!</v>
      </c>
    </row>
    <row r="70" spans="1:23" s="1" customFormat="1">
      <c r="A70" s="73" t="s">
        <v>20</v>
      </c>
      <c r="B70" s="139">
        <f>KMA.FROT!B72/FRO_TOT!B71</f>
        <v>13173.453876210811</v>
      </c>
      <c r="C70" s="139">
        <f>KMA.FROT!C72/FRO_TOT!C71</f>
        <v>13173.453876210813</v>
      </c>
      <c r="D70" s="139">
        <f>KMA.FROT!D72/FRO_TOT!D71</f>
        <v>13173.45387621081</v>
      </c>
      <c r="E70" s="139">
        <f>KMA.FROT!E72/FRO_TOT!E71</f>
        <v>13173.453876210811</v>
      </c>
      <c r="F70" s="139">
        <f>KMA.FROT!F72/FRO_TOT!F71</f>
        <v>9384.1185400813774</v>
      </c>
      <c r="G70" s="139">
        <f>KMA.FROT!G72/FRO_TOT!G71</f>
        <v>9384.1185400813793</v>
      </c>
      <c r="H70" s="139">
        <f>KMA.FROT!H72/FRO_TOT!H71</f>
        <v>9712.5931893231773</v>
      </c>
      <c r="I70" s="139">
        <f>KMA.FROT!I72/FRO_TOT!I71</f>
        <v>9712.5931893231773</v>
      </c>
      <c r="J70" s="139">
        <f>KMA.FROT!J72/FRO_TOT!J71</f>
        <v>36120.688523333316</v>
      </c>
      <c r="K70" s="139">
        <f>KMA.FROT!K72/FRO_TOT!K71</f>
        <v>36120.688523333316</v>
      </c>
      <c r="L70" s="139">
        <f>KMA.FROT!L72/FRO_TOT!L71</f>
        <v>74768.023340308835</v>
      </c>
      <c r="M70" s="139">
        <f>KMA.FROT!M72/FRO_TOT!M71</f>
        <v>74768.023340308835</v>
      </c>
      <c r="N70" s="139">
        <f>KMA.FROT!N72/FRO_TOT!N71</f>
        <v>13082.213926222283</v>
      </c>
      <c r="O70" s="139">
        <f>KMA.FROT!O72/FRO_TOT!O71</f>
        <v>26491.630621522225</v>
      </c>
      <c r="P70" s="139">
        <f>KMA.FROT!P72/FRO_TOT!P71</f>
        <v>10280.740903852813</v>
      </c>
      <c r="Q70" s="139">
        <f>KMA.FROT!Q72/FRO_TOT!Q71</f>
        <v>10559.540618912431</v>
      </c>
      <c r="R70" s="139">
        <f>KMA.FROT!R72/FRO_TOT!R71</f>
        <v>13141.622739857919</v>
      </c>
      <c r="S70" s="139">
        <f>KMA.FROT!S72/FRO_TOT!S71</f>
        <v>20261.694347611414</v>
      </c>
      <c r="T70" s="139">
        <f>KMA.FROT!T72/FRO_TOT!T71</f>
        <v>14477.074929117764</v>
      </c>
      <c r="V70" s="73" t="s">
        <v>20</v>
      </c>
      <c r="W70" s="139" t="e">
        <f>SUMPRODUCT(B70:T70,#REF!)/SUM(#REF!)</f>
        <v>#REF!</v>
      </c>
    </row>
    <row r="71" spans="1:23" s="1" customFormat="1">
      <c r="A71" s="73" t="s">
        <v>24</v>
      </c>
      <c r="B71" s="139">
        <f>KMA.FROT!B73/FRO_TOT!B72</f>
        <v>12093.215587250557</v>
      </c>
      <c r="C71" s="139">
        <f>KMA.FROT!C73/FRO_TOT!C72</f>
        <v>12093.215587250557</v>
      </c>
      <c r="D71" s="139">
        <f>KMA.FROT!D73/FRO_TOT!D72</f>
        <v>12093.215587250555</v>
      </c>
      <c r="E71" s="139">
        <f>KMA.FROT!E73/FRO_TOT!E72</f>
        <v>12093.215587250557</v>
      </c>
      <c r="F71" s="139">
        <f>KMA.FROT!F73/FRO_TOT!F72</f>
        <v>8614.6100838788861</v>
      </c>
      <c r="G71" s="139">
        <f>KMA.FROT!G73/FRO_TOT!G72</f>
        <v>8614.610083878888</v>
      </c>
      <c r="H71" s="139">
        <f>KMA.FROT!H73/FRO_TOT!H72</f>
        <v>12564.730673687478</v>
      </c>
      <c r="I71" s="139">
        <f>KMA.FROT!I73/FRO_TOT!I72</f>
        <v>12564.730673687482</v>
      </c>
      <c r="J71" s="139">
        <f>KMA.FROT!J73/FRO_TOT!J72</f>
        <v>53178.853829203799</v>
      </c>
      <c r="K71" s="139">
        <f>KMA.FROT!K73/FRO_TOT!K72</f>
        <v>53178.853829203807</v>
      </c>
      <c r="L71" s="139">
        <f>KMA.FROT!L73/FRO_TOT!L72</f>
        <v>110077.5745662851</v>
      </c>
      <c r="M71" s="139">
        <f>KMA.FROT!M73/FRO_TOT!M72</f>
        <v>110077.57456628508</v>
      </c>
      <c r="N71" s="139">
        <f>KMA.FROT!N73/FRO_TOT!N72</f>
        <v>19260.351078178959</v>
      </c>
      <c r="O71" s="139">
        <f>KMA.FROT!O73/FRO_TOT!O72</f>
        <v>88458.121889081129</v>
      </c>
      <c r="P71" s="139">
        <f>KMA.FROT!P73/FRO_TOT!P72</f>
        <v>12541.615727487191</v>
      </c>
      <c r="Q71" s="139">
        <f>KMA.FROT!Q73/FRO_TOT!Q72</f>
        <v>12541.154919365637</v>
      </c>
      <c r="R71" s="139">
        <f>KMA.FROT!R73/FRO_TOT!R72</f>
        <v>15100.463351794673</v>
      </c>
      <c r="S71" s="139">
        <f>KMA.FROT!S73/FRO_TOT!S72</f>
        <v>51381.40831357889</v>
      </c>
      <c r="T71" s="139">
        <f>KMA.FROT!T73/FRO_TOT!T72</f>
        <v>14477.074929117767</v>
      </c>
      <c r="V71" s="73" t="s">
        <v>24</v>
      </c>
      <c r="W71" s="139" t="e">
        <f>SUMPRODUCT(B71:T71,#REF!)/SUM(#REF!)</f>
        <v>#REF!</v>
      </c>
    </row>
    <row r="72" spans="1:23" s="1" customFormat="1">
      <c r="A72" s="73" t="s">
        <v>25</v>
      </c>
      <c r="B72" s="138">
        <f>KMA.FROT!B74/FRO_TOT!B73</f>
        <v>9332.3921350039727</v>
      </c>
      <c r="C72" s="138">
        <f>KMA.FROT!C74/FRO_TOT!C73</f>
        <v>9332.3921350039727</v>
      </c>
      <c r="D72" s="138">
        <f>KMA.FROT!D74/FRO_TOT!D73</f>
        <v>9332.3921350039745</v>
      </c>
      <c r="E72" s="138">
        <f>KMA.FROT!E74/FRO_TOT!E73</f>
        <v>9332.3921350039745</v>
      </c>
      <c r="F72" s="138">
        <f>KMA.FROT!F74/FRO_TOT!F73</f>
        <v>6647.9356803722858</v>
      </c>
      <c r="G72" s="138">
        <f>KMA.FROT!G74/FRO_TOT!G73</f>
        <v>6647.9356803722849</v>
      </c>
      <c r="H72" s="138">
        <f>KMA.FROT!H74/FRO_TOT!H73</f>
        <v>17220.861814926509</v>
      </c>
      <c r="I72" s="138">
        <f>KMA.FROT!I74/FRO_TOT!I73</f>
        <v>17220.861814926513</v>
      </c>
      <c r="J72" s="138">
        <f>KMA.FROT!J74/FRO_TOT!J73</f>
        <v>32890.16664415806</v>
      </c>
      <c r="K72" s="138">
        <f>KMA.FROT!K74/FRO_TOT!K73</f>
        <v>32890.16664415806</v>
      </c>
      <c r="L72" s="138">
        <f>KMA.FROT!L74/FRO_TOT!L73</f>
        <v>68081.004207007325</v>
      </c>
      <c r="M72" s="138">
        <f>KMA.FROT!M74/FRO_TOT!M73</f>
        <v>68081.00420700734</v>
      </c>
      <c r="N72" s="138">
        <f>KMA.FROT!N74/FRO_TOT!N73</f>
        <v>11912.181458834195</v>
      </c>
      <c r="O72" s="138">
        <f>KMA.FROT!O74/FRO_TOT!O73</f>
        <v>16351.879128326569</v>
      </c>
      <c r="P72" s="138">
        <f>KMA.FROT!P74/FRO_TOT!P73</f>
        <v>10197.393127656631</v>
      </c>
      <c r="Q72" s="138">
        <f>KMA.FROT!Q74/FRO_TOT!Q73</f>
        <v>9649.3241017037744</v>
      </c>
      <c r="R72" s="138">
        <f>KMA.FROT!R74/FRO_TOT!R73</f>
        <v>10377.759991470397</v>
      </c>
      <c r="S72" s="138">
        <f>KMA.FROT!S74/FRO_TOT!S73</f>
        <v>20332.585200550828</v>
      </c>
      <c r="T72" s="138">
        <f>KMA.FROT!T74/FRO_TOT!T73</f>
        <v>14477.074929117767</v>
      </c>
      <c r="V72" s="73" t="s">
        <v>25</v>
      </c>
      <c r="W72" s="139" t="e">
        <f>SUMPRODUCT(B72:T72,#REF!)/SUM(#REF!)</f>
        <v>#REF!</v>
      </c>
    </row>
    <row r="73" spans="1:23" s="1" customFormat="1" ht="15.75" thickBo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55"/>
    </row>
    <row r="74" spans="1:23" ht="15.75" customHeight="1">
      <c r="A74" s="352" t="str">
        <f>"Quilometragem média anual em "&amp;ONSV_2021!A1&amp;""</f>
        <v>Quilometragem média anual em 2021</v>
      </c>
      <c r="B74" s="381" t="s">
        <v>77</v>
      </c>
      <c r="C74" s="381"/>
      <c r="D74" s="381"/>
      <c r="E74" s="381"/>
      <c r="F74" s="381"/>
      <c r="G74" s="381"/>
      <c r="H74" s="381" t="s">
        <v>78</v>
      </c>
      <c r="I74" s="381"/>
      <c r="J74" s="381" t="s">
        <v>79</v>
      </c>
      <c r="K74" s="381"/>
      <c r="L74" s="381"/>
      <c r="M74" s="381"/>
      <c r="N74" s="381"/>
      <c r="O74" s="381"/>
      <c r="P74" s="378" t="s">
        <v>80</v>
      </c>
      <c r="Q74" s="379"/>
      <c r="R74" s="379"/>
      <c r="S74" s="380"/>
      <c r="T74" s="156" t="s">
        <v>81</v>
      </c>
      <c r="V74" s="387" t="s">
        <v>103</v>
      </c>
      <c r="W74" s="388"/>
    </row>
    <row r="75" spans="1:23" ht="15.75" customHeight="1" thickBot="1">
      <c r="A75" s="353"/>
      <c r="B75" s="130" t="s">
        <v>82</v>
      </c>
      <c r="C75" s="130" t="s">
        <v>83</v>
      </c>
      <c r="D75" s="130" t="s">
        <v>84</v>
      </c>
      <c r="E75" s="130" t="s">
        <v>85</v>
      </c>
      <c r="F75" s="130" t="s">
        <v>4</v>
      </c>
      <c r="G75" s="130" t="s">
        <v>86</v>
      </c>
      <c r="H75" s="130" t="s">
        <v>87</v>
      </c>
      <c r="I75" s="130" t="s">
        <v>83</v>
      </c>
      <c r="J75" s="130" t="s">
        <v>7</v>
      </c>
      <c r="K75" s="130" t="s">
        <v>88</v>
      </c>
      <c r="L75" s="130" t="s">
        <v>89</v>
      </c>
      <c r="M75" s="130" t="s">
        <v>8</v>
      </c>
      <c r="N75" s="130" t="s">
        <v>84</v>
      </c>
      <c r="O75" s="130" t="s">
        <v>85</v>
      </c>
      <c r="P75" s="130" t="s">
        <v>82</v>
      </c>
      <c r="Q75" s="130" t="s">
        <v>83</v>
      </c>
      <c r="R75" s="130" t="s">
        <v>84</v>
      </c>
      <c r="S75" s="130" t="s">
        <v>85</v>
      </c>
      <c r="T75" s="156" t="s">
        <v>90</v>
      </c>
      <c r="V75" s="389"/>
      <c r="W75" s="390"/>
    </row>
    <row r="76" spans="1:23" ht="15.75" thickBot="1">
      <c r="A76" s="75" t="s">
        <v>37</v>
      </c>
      <c r="B76" s="138">
        <f>KMA.FROT!B79/FRO_TOT!B77</f>
        <v>6859.8982585502363</v>
      </c>
      <c r="C76" s="138">
        <f>KMA.FROT!C79/FRO_TOT!C77</f>
        <v>6859.8982585502354</v>
      </c>
      <c r="D76" s="138">
        <f>KMA.FROT!D79/FRO_TOT!D77</f>
        <v>6859.8982585502381</v>
      </c>
      <c r="E76" s="138">
        <f>KMA.FROT!E79/FRO_TOT!E77</f>
        <v>6859.8982585502345</v>
      </c>
      <c r="F76" s="138">
        <f>KMA.FROT!F79/FRO_TOT!F77</f>
        <v>4886.653039973271</v>
      </c>
      <c r="G76" s="138">
        <f>KMA.FROT!G79/FRO_TOT!G77</f>
        <v>4886.6530399732728</v>
      </c>
      <c r="H76" s="138">
        <f>KMA.FROT!H79/FRO_TOT!H77</f>
        <v>28170.897400676764</v>
      </c>
      <c r="I76" s="138">
        <f>KMA.FROT!I79/FRO_TOT!I77</f>
        <v>28170.897400676768</v>
      </c>
      <c r="J76" s="138">
        <f>KMA.FROT!J79/FRO_TOT!J77</f>
        <v>23515.04174999614</v>
      </c>
      <c r="K76" s="138">
        <f>KMA.FROT!K79/FRO_TOT!K77</f>
        <v>23515.041749996144</v>
      </c>
      <c r="L76" s="138">
        <f>KMA.FROT!L79/FRO_TOT!L77</f>
        <v>48674.963360022877</v>
      </c>
      <c r="M76" s="138">
        <f>KMA.FROT!M79/FRO_TOT!M77</f>
        <v>48674.963360022884</v>
      </c>
      <c r="N76" s="138">
        <f>KMA.FROT!N79/FRO_TOT!N77</f>
        <v>45422.361419831046</v>
      </c>
      <c r="O76" s="138">
        <f>KMA.FROT!O79/FRO_TOT!O77</f>
        <v>10798.967257763159</v>
      </c>
      <c r="P76" s="138">
        <f>KMA.FROT!P79/FRO_TOT!P77</f>
        <v>9172.098447796694</v>
      </c>
      <c r="Q76" s="138">
        <f>KMA.FROT!Q79/FRO_TOT!Q77</f>
        <v>7924.1668614879036</v>
      </c>
      <c r="R76" s="138">
        <f>KMA.FROT!R79/FRO_TOT!R77</f>
        <v>18644.080596235253</v>
      </c>
      <c r="S76" s="138">
        <f>KMA.FROT!S79/FRO_TOT!S77</f>
        <v>3441.505927106929</v>
      </c>
      <c r="T76" s="138">
        <f>KMA.FROT!T79/FRO_TOT!T77</f>
        <v>14173.881219420638</v>
      </c>
      <c r="V76" s="23" t="s">
        <v>37</v>
      </c>
      <c r="W76" s="51" t="e">
        <f>SUMPRODUCT(B76:T76,#REF!)/SUM(#REF!)</f>
        <v>#REF!</v>
      </c>
    </row>
    <row r="77" spans="1:23" ht="15.75" thickBot="1">
      <c r="A77" s="75" t="s">
        <v>38</v>
      </c>
      <c r="B77" s="138">
        <f>KMA.FROT!B80/FRO_TOT!B78</f>
        <v>12806.066056873053</v>
      </c>
      <c r="C77" s="138">
        <f>KMA.FROT!C80/FRO_TOT!C78</f>
        <v>12806.066056873049</v>
      </c>
      <c r="D77" s="138">
        <f>KMA.FROT!D80/FRO_TOT!D78</f>
        <v>12806.066056873053</v>
      </c>
      <c r="E77" s="138">
        <f>KMA.FROT!E80/FRO_TOT!E78</f>
        <v>12806.066056873055</v>
      </c>
      <c r="F77" s="138">
        <f>KMA.FROT!F80/FRO_TOT!F78</f>
        <v>9122.4095851448619</v>
      </c>
      <c r="G77" s="138">
        <f>KMA.FROT!G80/FRO_TOT!G78</f>
        <v>9122.4095851448619</v>
      </c>
      <c r="H77" s="138">
        <f>KMA.FROT!H80/FRO_TOT!H78</f>
        <v>15178.975998087413</v>
      </c>
      <c r="I77" s="138">
        <f>KMA.FROT!I80/FRO_TOT!I78</f>
        <v>15178.975998087408</v>
      </c>
      <c r="J77" s="138">
        <f>KMA.FROT!J80/FRO_TOT!J78</f>
        <v>31625.060701727594</v>
      </c>
      <c r="K77" s="138">
        <f>KMA.FROT!K80/FRO_TOT!K78</f>
        <v>31625.060701727594</v>
      </c>
      <c r="L77" s="138">
        <f>KMA.FROT!L80/FRO_TOT!L78</f>
        <v>65462.298016772307</v>
      </c>
      <c r="M77" s="138">
        <f>KMA.FROT!M80/FRO_TOT!M78</f>
        <v>291309.37207744707</v>
      </c>
      <c r="N77" s="138">
        <f>KMA.FROT!N80/FRO_TOT!N78</f>
        <v>61087.917784292324</v>
      </c>
      <c r="O77" s="138">
        <f>KMA.FROT!O80/FRO_TOT!O78</f>
        <v>21017.150239493665</v>
      </c>
      <c r="P77" s="138">
        <f>KMA.FROT!P80/FRO_TOT!P78</f>
        <v>12993.719658712766</v>
      </c>
      <c r="Q77" s="138">
        <f>KMA.FROT!Q80/FRO_TOT!Q78</f>
        <v>12924.615269229125</v>
      </c>
      <c r="R77" s="138">
        <f>KMA.FROT!R80/FRO_TOT!R78</f>
        <v>33634.040932040989</v>
      </c>
      <c r="S77" s="138">
        <f>KMA.FROT!S80/FRO_TOT!S78</f>
        <v>1809.1596297370675</v>
      </c>
      <c r="T77" s="138">
        <f>KMA.FROT!T80/FRO_TOT!T78</f>
        <v>14173.881219420637</v>
      </c>
      <c r="V77" s="23" t="s">
        <v>38</v>
      </c>
      <c r="W77" s="51" t="e">
        <f>SUMPRODUCT(B77:T77,#REF!)/SUM(#REF!)</f>
        <v>#REF!</v>
      </c>
    </row>
    <row r="78" spans="1:23" s="1" customFormat="1">
      <c r="A78" s="73" t="s">
        <v>23</v>
      </c>
      <c r="B78" s="139">
        <f>KMA.FROT!B81/FRO_TOT!B79</f>
        <v>11239.801885740544</v>
      </c>
      <c r="C78" s="139">
        <f>KMA.FROT!C81/FRO_TOT!C79</f>
        <v>11239.801885740544</v>
      </c>
      <c r="D78" s="139">
        <f>KMA.FROT!D81/FRO_TOT!D79</f>
        <v>11239.801885740546</v>
      </c>
      <c r="E78" s="139">
        <f>KMA.FROT!E81/FRO_TOT!E79</f>
        <v>11239.801885740548</v>
      </c>
      <c r="F78" s="139">
        <f>KMA.FROT!F81/FRO_TOT!F79</f>
        <v>8006.6802718527697</v>
      </c>
      <c r="G78" s="139">
        <f>KMA.FROT!G81/FRO_TOT!G79</f>
        <v>8006.6802718527688</v>
      </c>
      <c r="H78" s="139">
        <f>KMA.FROT!H81/FRO_TOT!H79</f>
        <v>8953.1567235842467</v>
      </c>
      <c r="I78" s="139">
        <f>KMA.FROT!I81/FRO_TOT!I79</f>
        <v>8953.1567235842504</v>
      </c>
      <c r="J78" s="139">
        <f>KMA.FROT!J81/FRO_TOT!J79</f>
        <v>19616.854262827012</v>
      </c>
      <c r="K78" s="139">
        <f>KMA.FROT!K81/FRO_TOT!K79</f>
        <v>19616.854262827012</v>
      </c>
      <c r="L78" s="139">
        <f>KMA.FROT!L81/FRO_TOT!L79</f>
        <v>40605.909725087789</v>
      </c>
      <c r="M78" s="139">
        <f>KMA.FROT!M81/FRO_TOT!M79</f>
        <v>270039.30112743104</v>
      </c>
      <c r="N78" s="139">
        <f>KMA.FROT!N81/FRO_TOT!N79</f>
        <v>37892.505304458071</v>
      </c>
      <c r="O78" s="139">
        <f>KMA.FROT!O81/FRO_TOT!O79</f>
        <v>7103.602175228415</v>
      </c>
      <c r="P78" s="139">
        <f>KMA.FROT!P81/FRO_TOT!P79</f>
        <v>11053.730987114192</v>
      </c>
      <c r="Q78" s="139">
        <f>KMA.FROT!Q81/FRO_TOT!Q79</f>
        <v>11125.581315197511</v>
      </c>
      <c r="R78" s="139">
        <f>KMA.FROT!R81/FRO_TOT!R79</f>
        <v>25133.995316377539</v>
      </c>
      <c r="S78" s="139">
        <f>KMA.FROT!S81/FRO_TOT!S79</f>
        <v>693.8060761653586</v>
      </c>
      <c r="T78" s="139">
        <f>KMA.FROT!T81/FRO_TOT!T79</f>
        <v>14173.881219420635</v>
      </c>
      <c r="V78" s="18" t="s">
        <v>23</v>
      </c>
      <c r="W78" s="53" t="e">
        <f>SUMPRODUCT(B78:T78,#REF!)/SUM(#REF!)</f>
        <v>#REF!</v>
      </c>
    </row>
    <row r="79" spans="1:23" s="1" customFormat="1">
      <c r="A79" s="73" t="s">
        <v>15</v>
      </c>
      <c r="B79" s="139">
        <f>KMA.FROT!B82/FRO_TOT!B80</f>
        <v>16724.449329111056</v>
      </c>
      <c r="C79" s="139">
        <f>KMA.FROT!C82/FRO_TOT!C80</f>
        <v>16724.449329111059</v>
      </c>
      <c r="D79" s="139">
        <f>KMA.FROT!D82/FRO_TOT!D80</f>
        <v>16724.449329111056</v>
      </c>
      <c r="E79" s="139">
        <f>KMA.FROT!E82/FRO_TOT!E80</f>
        <v>16724.449329111056</v>
      </c>
      <c r="F79" s="139">
        <f>KMA.FROT!F82/FRO_TOT!F80</f>
        <v>11913.672488380535</v>
      </c>
      <c r="G79" s="139">
        <f>KMA.FROT!G82/FRO_TOT!G80</f>
        <v>11913.672488380533</v>
      </c>
      <c r="H79" s="139">
        <f>KMA.FROT!H82/FRO_TOT!H80</f>
        <v>595.32428509790577</v>
      </c>
      <c r="I79" s="139">
        <f>KMA.FROT!I82/FRO_TOT!I80</f>
        <v>595.32428509790566</v>
      </c>
      <c r="J79" s="139">
        <f>KMA.FROT!J82/FRO_TOT!J80</f>
        <v>32429.805544723371</v>
      </c>
      <c r="K79" s="139">
        <f>KMA.FROT!K82/FRO_TOT!K80</f>
        <v>32429.805544723371</v>
      </c>
      <c r="L79" s="139">
        <f>KMA.FROT!L82/FRO_TOT!L80</f>
        <v>67128.079696577013</v>
      </c>
      <c r="M79" s="139">
        <f>KMA.FROT!M82/FRO_TOT!M80</f>
        <v>299099.73124743957</v>
      </c>
      <c r="N79" s="139">
        <f>KMA.FROT!N82/FRO_TOT!N80</f>
        <v>62642.387110688745</v>
      </c>
      <c r="O79" s="139">
        <f>KMA.FROT!O82/FRO_TOT!O80</f>
        <v>6487.8259639783482</v>
      </c>
      <c r="P79" s="139">
        <f>KMA.FROT!P82/FRO_TOT!P80</f>
        <v>15758.479720744404</v>
      </c>
      <c r="Q79" s="139">
        <f>KMA.FROT!Q82/FRO_TOT!Q80</f>
        <v>15918.677105138824</v>
      </c>
      <c r="R79" s="139">
        <f>KMA.FROT!R82/FRO_TOT!R80</f>
        <v>29466.197594868627</v>
      </c>
      <c r="S79" s="139">
        <f>KMA.FROT!S82/FRO_TOT!S80</f>
        <v>3249.3619031890835</v>
      </c>
      <c r="T79" s="139">
        <f>KMA.FROT!T82/FRO_TOT!T80</f>
        <v>14173.881219420635</v>
      </c>
      <c r="V79" s="14" t="s">
        <v>15</v>
      </c>
      <c r="W79" s="54" t="e">
        <f>SUMPRODUCT(B79:T79,#REF!)/SUM(#REF!)</f>
        <v>#REF!</v>
      </c>
    </row>
    <row r="80" spans="1:23" s="1" customFormat="1">
      <c r="A80" s="73" t="s">
        <v>16</v>
      </c>
      <c r="B80" s="139">
        <f>KMA.FROT!B83/FRO_TOT!B81</f>
        <v>12065.525837506795</v>
      </c>
      <c r="C80" s="139">
        <f>KMA.FROT!C83/FRO_TOT!C81</f>
        <v>12065.525837506795</v>
      </c>
      <c r="D80" s="139">
        <f>KMA.FROT!D83/FRO_TOT!D81</f>
        <v>12065.525837506793</v>
      </c>
      <c r="E80" s="139">
        <f>KMA.FROT!E83/FRO_TOT!E81</f>
        <v>12065.525837506797</v>
      </c>
      <c r="F80" s="139">
        <f>KMA.FROT!F83/FRO_TOT!F81</f>
        <v>8594.8852724222761</v>
      </c>
      <c r="G80" s="139">
        <f>KMA.FROT!G83/FRO_TOT!G81</f>
        <v>8594.8852724222743</v>
      </c>
      <c r="H80" s="139">
        <f>KMA.FROT!H83/FRO_TOT!H81</f>
        <v>37599.827522606414</v>
      </c>
      <c r="I80" s="139">
        <f>KMA.FROT!I83/FRO_TOT!I81</f>
        <v>37599.827522606414</v>
      </c>
      <c r="J80" s="139">
        <f>KMA.FROT!J83/FRO_TOT!J81</f>
        <v>34525.27551117853</v>
      </c>
      <c r="K80" s="139">
        <f>KMA.FROT!K83/FRO_TOT!K81</f>
        <v>34525.275511178537</v>
      </c>
      <c r="L80" s="139">
        <f>KMA.FROT!L83/FRO_TOT!L81</f>
        <v>71465.59799331789</v>
      </c>
      <c r="M80" s="139">
        <f>KMA.FROT!M83/FRO_TOT!M81</f>
        <v>274123.5561051676</v>
      </c>
      <c r="N80" s="139">
        <f>KMA.FROT!N83/FRO_TOT!N81</f>
        <v>66690.05988000214</v>
      </c>
      <c r="O80" s="139">
        <f>KMA.FROT!O83/FRO_TOT!O81</f>
        <v>15114.506616628059</v>
      </c>
      <c r="P80" s="139">
        <f>KMA.FROT!P83/FRO_TOT!P81</f>
        <v>14167.912466272161</v>
      </c>
      <c r="Q80" s="139">
        <f>KMA.FROT!Q83/FRO_TOT!Q81</f>
        <v>13341.040318599073</v>
      </c>
      <c r="R80" s="139">
        <f>KMA.FROT!R83/FRO_TOT!R81</f>
        <v>27291.801135253805</v>
      </c>
      <c r="S80" s="139">
        <f>KMA.FROT!S83/FRO_TOT!S81</f>
        <v>3769.7572008131492</v>
      </c>
      <c r="T80" s="139">
        <f>KMA.FROT!T83/FRO_TOT!T81</f>
        <v>14173.881219420635</v>
      </c>
      <c r="V80" s="14" t="s">
        <v>16</v>
      </c>
      <c r="W80" s="54" t="e">
        <f>SUMPRODUCT(B80:T80,#REF!)/SUM(#REF!)</f>
        <v>#REF!</v>
      </c>
    </row>
    <row r="81" spans="1:23" s="1" customFormat="1">
      <c r="A81" s="73" t="s">
        <v>28</v>
      </c>
      <c r="B81" s="139">
        <f>KMA.FROT!B84/FRO_TOT!B82</f>
        <v>14084.756706110549</v>
      </c>
      <c r="C81" s="139">
        <f>KMA.FROT!C84/FRO_TOT!C82</f>
        <v>14084.756706110551</v>
      </c>
      <c r="D81" s="139">
        <f>KMA.FROT!D84/FRO_TOT!D82</f>
        <v>14084.756706110549</v>
      </c>
      <c r="E81" s="139">
        <f>KMA.FROT!E84/FRO_TOT!E82</f>
        <v>14084.756706110549</v>
      </c>
      <c r="F81" s="139">
        <f>KMA.FROT!F84/FRO_TOT!F82</f>
        <v>10033.285710821159</v>
      </c>
      <c r="G81" s="139">
        <f>KMA.FROT!G84/FRO_TOT!G82</f>
        <v>10033.285710821161</v>
      </c>
      <c r="H81" s="139">
        <f>KMA.FROT!H84/FRO_TOT!H82</f>
        <v>8522.9182655427267</v>
      </c>
      <c r="I81" s="139">
        <f>KMA.FROT!I84/FRO_TOT!I82</f>
        <v>8522.9182655427285</v>
      </c>
      <c r="J81" s="139">
        <f>KMA.FROT!J84/FRO_TOT!J82</f>
        <v>29090.289200205894</v>
      </c>
      <c r="K81" s="139">
        <f>KMA.FROT!K84/FRO_TOT!K82</f>
        <v>29090.289200205891</v>
      </c>
      <c r="L81" s="139">
        <f>KMA.FROT!L84/FRO_TOT!L82</f>
        <v>60215.44745727376</v>
      </c>
      <c r="M81" s="139">
        <f>KMA.FROT!M84/FRO_TOT!M82</f>
        <v>244139.71947133544</v>
      </c>
      <c r="N81" s="139">
        <f>KMA.FROT!N84/FRO_TOT!N82</f>
        <v>56191.676966058403</v>
      </c>
      <c r="O81" s="139">
        <f>KMA.FROT!O84/FRO_TOT!O82</f>
        <v>20582.922432293799</v>
      </c>
      <c r="P81" s="139">
        <f>KMA.FROT!P84/FRO_TOT!P82</f>
        <v>13647.323996931369</v>
      </c>
      <c r="Q81" s="139">
        <f>KMA.FROT!Q84/FRO_TOT!Q82</f>
        <v>13806.903798496898</v>
      </c>
      <c r="R81" s="139">
        <f>KMA.FROT!R84/FRO_TOT!R82</f>
        <v>34249.802301906573</v>
      </c>
      <c r="S81" s="139">
        <f>KMA.FROT!S84/FRO_TOT!S82</f>
        <v>1345.1048840072401</v>
      </c>
      <c r="T81" s="139">
        <f>KMA.FROT!T84/FRO_TOT!T82</f>
        <v>14173.881219420638</v>
      </c>
      <c r="V81" s="14" t="s">
        <v>28</v>
      </c>
      <c r="W81" s="54" t="e">
        <f>SUMPRODUCT(B81:T81,#REF!)/SUM(#REF!)</f>
        <v>#REF!</v>
      </c>
    </row>
    <row r="82" spans="1:23" s="1" customFormat="1">
      <c r="A82" s="73" t="s">
        <v>19</v>
      </c>
      <c r="B82" s="139">
        <f>KMA.FROT!B85/FRO_TOT!B83</f>
        <v>10342.895162838277</v>
      </c>
      <c r="C82" s="139">
        <f>KMA.FROT!C85/FRO_TOT!C83</f>
        <v>10342.895162838277</v>
      </c>
      <c r="D82" s="139">
        <f>KMA.FROT!D85/FRO_TOT!D83</f>
        <v>10342.895162838278</v>
      </c>
      <c r="E82" s="139">
        <f>KMA.FROT!E85/FRO_TOT!E83</f>
        <v>10342.895162838277</v>
      </c>
      <c r="F82" s="139">
        <f>KMA.FROT!F85/FRO_TOT!F83</f>
        <v>7367.7681774088069</v>
      </c>
      <c r="G82" s="139">
        <f>KMA.FROT!G85/FRO_TOT!G83</f>
        <v>7367.768177408806</v>
      </c>
      <c r="H82" s="139">
        <f>KMA.FROT!H85/FRO_TOT!H83</f>
        <v>5207.054911941681</v>
      </c>
      <c r="I82" s="139">
        <f>KMA.FROT!I85/FRO_TOT!I83</f>
        <v>5207.0549119416801</v>
      </c>
      <c r="J82" s="139">
        <f>KMA.FROT!J85/FRO_TOT!J83</f>
        <v>25864.883579628076</v>
      </c>
      <c r="K82" s="139">
        <f>KMA.FROT!K85/FRO_TOT!K83</f>
        <v>25864.883579628073</v>
      </c>
      <c r="L82" s="139">
        <f>KMA.FROT!L85/FRO_TOT!L83</f>
        <v>53539.018724041205</v>
      </c>
      <c r="M82" s="139">
        <f>KMA.FROT!M85/FRO_TOT!M83</f>
        <v>455115.24699545698</v>
      </c>
      <c r="N82" s="139">
        <f>KMA.FROT!N85/FRO_TOT!N83</f>
        <v>49961.38652553795</v>
      </c>
      <c r="O82" s="139">
        <f>KMA.FROT!O85/FRO_TOT!O83</f>
        <v>20105.714742475597</v>
      </c>
      <c r="P82" s="139">
        <f>KMA.FROT!P85/FRO_TOT!P83</f>
        <v>9943.8989192478712</v>
      </c>
      <c r="Q82" s="139">
        <f>KMA.FROT!Q85/FRO_TOT!Q83</f>
        <v>10086.270921968229</v>
      </c>
      <c r="R82" s="139">
        <f>KMA.FROT!R85/FRO_TOT!R83</f>
        <v>28798.424239137177</v>
      </c>
      <c r="S82" s="139">
        <f>KMA.FROT!S85/FRO_TOT!S83</f>
        <v>1415.1470951755589</v>
      </c>
      <c r="T82" s="139">
        <f>KMA.FROT!T85/FRO_TOT!T83</f>
        <v>14173.881219420635</v>
      </c>
      <c r="V82" s="14" t="s">
        <v>19</v>
      </c>
      <c r="W82" s="54" t="e">
        <f>SUMPRODUCT(B82:T82,#REF!)/SUM(#REF!)</f>
        <v>#REF!</v>
      </c>
    </row>
    <row r="83" spans="1:23" s="1" customFormat="1">
      <c r="A83" s="73" t="s">
        <v>17</v>
      </c>
      <c r="B83" s="139">
        <f>KMA.FROT!B86/FRO_TOT!B84</f>
        <v>14685.231687443311</v>
      </c>
      <c r="C83" s="139">
        <f>KMA.FROT!C86/FRO_TOT!C84</f>
        <v>14685.231687443311</v>
      </c>
      <c r="D83" s="139">
        <f>KMA.FROT!D86/FRO_TOT!D84</f>
        <v>14685.231687443313</v>
      </c>
      <c r="E83" s="139">
        <f>KMA.FROT!E86/FRO_TOT!E84</f>
        <v>14685.231687443311</v>
      </c>
      <c r="F83" s="139">
        <f>KMA.FROT!F86/FRO_TOT!F84</f>
        <v>10461.034459033319</v>
      </c>
      <c r="G83" s="139">
        <f>KMA.FROT!G86/FRO_TOT!G84</f>
        <v>10461.034459033321</v>
      </c>
      <c r="H83" s="139">
        <f>KMA.FROT!H86/FRO_TOT!H84</f>
        <v>5005.7197086562564</v>
      </c>
      <c r="I83" s="139">
        <f>KMA.FROT!I86/FRO_TOT!I84</f>
        <v>5005.7197086562564</v>
      </c>
      <c r="J83" s="139">
        <f>KMA.FROT!J86/FRO_TOT!J84</f>
        <v>57470.41100883019</v>
      </c>
      <c r="K83" s="139">
        <f>KMA.FROT!K86/FRO_TOT!K84</f>
        <v>57470.411008830197</v>
      </c>
      <c r="L83" s="139">
        <f>KMA.FROT!L86/FRO_TOT!L84</f>
        <v>118960.88384111521</v>
      </c>
      <c r="M83" s="139">
        <f>KMA.FROT!M86/FRO_TOT!M84</f>
        <v>352808.64865207457</v>
      </c>
      <c r="N83" s="139">
        <f>KMA.FROT!N86/FRO_TOT!N84</f>
        <v>111011.57325352188</v>
      </c>
      <c r="O83" s="139">
        <f>KMA.FROT!O86/FRO_TOT!O84</f>
        <v>51803.481751679086</v>
      </c>
      <c r="P83" s="139">
        <f>KMA.FROT!P86/FRO_TOT!P84</f>
        <v>14093.12250798262</v>
      </c>
      <c r="Q83" s="139">
        <f>KMA.FROT!Q86/FRO_TOT!Q84</f>
        <v>14201.564542223212</v>
      </c>
      <c r="R83" s="139">
        <f>KMA.FROT!R86/FRO_TOT!R84</f>
        <v>51202.825044803547</v>
      </c>
      <c r="S83" s="139">
        <f>KMA.FROT!S86/FRO_TOT!S84</f>
        <v>3291.217390692188</v>
      </c>
      <c r="T83" s="139">
        <f>KMA.FROT!T86/FRO_TOT!T84</f>
        <v>14173.881219420635</v>
      </c>
      <c r="V83" s="14" t="s">
        <v>17</v>
      </c>
      <c r="W83" s="54" t="e">
        <f>SUMPRODUCT(B83:T83,#REF!)/SUM(#REF!)</f>
        <v>#REF!</v>
      </c>
    </row>
    <row r="84" spans="1:23" s="1" customFormat="1" ht="15.75" thickBot="1">
      <c r="A84" s="73" t="s">
        <v>29</v>
      </c>
      <c r="B84" s="139">
        <f>KMA.FROT!B87/FRO_TOT!B85</f>
        <v>12219.439325787427</v>
      </c>
      <c r="C84" s="139">
        <f>KMA.FROT!C87/FRO_TOT!C85</f>
        <v>12219.439325787425</v>
      </c>
      <c r="D84" s="139">
        <f>KMA.FROT!D87/FRO_TOT!D85</f>
        <v>12219.439325787424</v>
      </c>
      <c r="E84" s="139">
        <f>KMA.FROT!E87/FRO_TOT!E85</f>
        <v>12219.439325787425</v>
      </c>
      <c r="F84" s="139">
        <f>KMA.FROT!F87/FRO_TOT!F85</f>
        <v>8704.5256471117955</v>
      </c>
      <c r="G84" s="139">
        <f>KMA.FROT!G87/FRO_TOT!G85</f>
        <v>8704.5256471117955</v>
      </c>
      <c r="H84" s="139">
        <f>KMA.FROT!H87/FRO_TOT!H85</f>
        <v>14868.532417989976</v>
      </c>
      <c r="I84" s="139">
        <f>KMA.FROT!I87/FRO_TOT!I85</f>
        <v>14868.532417989974</v>
      </c>
      <c r="J84" s="139">
        <f>KMA.FROT!J87/FRO_TOT!J85</f>
        <v>33929.561644076202</v>
      </c>
      <c r="K84" s="139">
        <f>KMA.FROT!K87/FRO_TOT!K85</f>
        <v>33929.561644076202</v>
      </c>
      <c r="L84" s="139">
        <f>KMA.FROT!L87/FRO_TOT!L85</f>
        <v>70232.50000597247</v>
      </c>
      <c r="M84" s="139">
        <f>KMA.FROT!M87/FRO_TOT!M85</f>
        <v>344288.91676171665</v>
      </c>
      <c r="N84" s="139">
        <f>KMA.FROT!N87/FRO_TOT!N85</f>
        <v>65539.361069342718</v>
      </c>
      <c r="O84" s="139">
        <f>KMA.FROT!O87/FRO_TOT!O85</f>
        <v>34086.070725629426</v>
      </c>
      <c r="P84" s="139">
        <f>KMA.FROT!P87/FRO_TOT!P85</f>
        <v>12455.298263481394</v>
      </c>
      <c r="Q84" s="139">
        <f>KMA.FROT!Q87/FRO_TOT!Q85</f>
        <v>12351.805071982915</v>
      </c>
      <c r="R84" s="139">
        <f>KMA.FROT!R87/FRO_TOT!R85</f>
        <v>38788.488874529678</v>
      </c>
      <c r="S84" s="139">
        <f>KMA.FROT!S87/FRO_TOT!S85</f>
        <v>2402.1162636014928</v>
      </c>
      <c r="T84" s="139">
        <f>KMA.FROT!T87/FRO_TOT!T85</f>
        <v>14173.881219420637</v>
      </c>
      <c r="V84" s="21" t="s">
        <v>29</v>
      </c>
      <c r="W84" s="55" t="e">
        <f>SUMPRODUCT(B84:T84,#REF!)/SUM(#REF!)</f>
        <v>#REF!</v>
      </c>
    </row>
    <row r="85" spans="1:23" ht="15.75" thickBot="1">
      <c r="A85" s="75" t="s">
        <v>39</v>
      </c>
      <c r="B85" s="138">
        <f>KMA.FROT!B88/FRO_TOT!B86</f>
        <v>9955.2363189771677</v>
      </c>
      <c r="C85" s="138">
        <f>KMA.FROT!C88/FRO_TOT!C86</f>
        <v>9955.2363189771695</v>
      </c>
      <c r="D85" s="138">
        <f>KMA.FROT!D88/FRO_TOT!D86</f>
        <v>9955.2363189771695</v>
      </c>
      <c r="E85" s="138">
        <f>KMA.FROT!E88/FRO_TOT!E86</f>
        <v>9955.2363189771659</v>
      </c>
      <c r="F85" s="138">
        <f>KMA.FROT!F88/FRO_TOT!F86</f>
        <v>7091.6191448097779</v>
      </c>
      <c r="G85" s="138">
        <f>KMA.FROT!G88/FRO_TOT!G86</f>
        <v>7091.6191448097779</v>
      </c>
      <c r="H85" s="138">
        <f>KMA.FROT!H88/FRO_TOT!H86</f>
        <v>18905.999130773169</v>
      </c>
      <c r="I85" s="138">
        <f>KMA.FROT!I88/FRO_TOT!I86</f>
        <v>18905.999130773173</v>
      </c>
      <c r="J85" s="138">
        <f>KMA.FROT!J88/FRO_TOT!J86</f>
        <v>18578.046068140644</v>
      </c>
      <c r="K85" s="138">
        <f>KMA.FROT!K88/FRO_TOT!K86</f>
        <v>18578.046068140648</v>
      </c>
      <c r="L85" s="138">
        <f>KMA.FROT!L88/FRO_TOT!L86</f>
        <v>38455.628583679281</v>
      </c>
      <c r="M85" s="138">
        <f>KMA.FROT!M88/FRO_TOT!M86</f>
        <v>92725.521473098721</v>
      </c>
      <c r="N85" s="138">
        <f>KMA.FROT!N88/FRO_TOT!N86</f>
        <v>35885.912172853954</v>
      </c>
      <c r="O85" s="138">
        <f>KMA.FROT!O88/FRO_TOT!O86</f>
        <v>6775.6281508257316</v>
      </c>
      <c r="P85" s="138">
        <f>KMA.FROT!P88/FRO_TOT!P86</f>
        <v>10835.63382711634</v>
      </c>
      <c r="Q85" s="138">
        <f>KMA.FROT!Q88/FRO_TOT!Q86</f>
        <v>10402.376426956978</v>
      </c>
      <c r="R85" s="138">
        <f>KMA.FROT!R88/FRO_TOT!R86</f>
        <v>20028.854713952907</v>
      </c>
      <c r="S85" s="138">
        <f>KMA.FROT!S88/FRO_TOT!S86</f>
        <v>1304.1823533904496</v>
      </c>
      <c r="T85" s="138">
        <f>KMA.FROT!T88/FRO_TOT!T86</f>
        <v>14173.881219420637</v>
      </c>
      <c r="V85" s="23" t="s">
        <v>39</v>
      </c>
      <c r="W85" s="51" t="e">
        <f>SUMPRODUCT(B85:T85,#REF!)/SUM(#REF!)</f>
        <v>#REF!</v>
      </c>
    </row>
    <row r="86" spans="1:23" s="1" customFormat="1">
      <c r="A86" s="73" t="s">
        <v>35</v>
      </c>
      <c r="B86" s="139">
        <f>KMA.FROT!B89/FRO_TOT!B87</f>
        <v>10625.972278113204</v>
      </c>
      <c r="C86" s="139">
        <f>KMA.FROT!C89/FRO_TOT!C87</f>
        <v>10625.972278113206</v>
      </c>
      <c r="D86" s="139">
        <f>KMA.FROT!D89/FRO_TOT!D87</f>
        <v>10625.972278113206</v>
      </c>
      <c r="E86" s="139">
        <f>KMA.FROT!E89/FRO_TOT!E87</f>
        <v>10625.972278113204</v>
      </c>
      <c r="F86" s="139">
        <f>KMA.FROT!F89/FRO_TOT!F87</f>
        <v>7569.4183468090487</v>
      </c>
      <c r="G86" s="139">
        <f>KMA.FROT!G89/FRO_TOT!G87</f>
        <v>7569.4183468090478</v>
      </c>
      <c r="H86" s="139">
        <f>KMA.FROT!H89/FRO_TOT!H87</f>
        <v>18069.633833672284</v>
      </c>
      <c r="I86" s="139">
        <f>KMA.FROT!I89/FRO_TOT!I87</f>
        <v>18069.633833672284</v>
      </c>
      <c r="J86" s="139">
        <f>KMA.FROT!J89/FRO_TOT!J87</f>
        <v>10983.90012681677</v>
      </c>
      <c r="K86" s="139">
        <f>KMA.FROT!K89/FRO_TOT!K87</f>
        <v>10983.90012681677</v>
      </c>
      <c r="L86" s="139">
        <f>KMA.FROT!L89/FRO_TOT!L87</f>
        <v>22736.12532382788</v>
      </c>
      <c r="M86" s="139">
        <f>KMA.FROT!M89/FRO_TOT!M87</f>
        <v>43527.228909000354</v>
      </c>
      <c r="N86" s="139">
        <f>KMA.FROT!N89/FRO_TOT!N87</f>
        <v>21216.831620538429</v>
      </c>
      <c r="O86" s="139">
        <f>KMA.FROT!O89/FRO_TOT!O87</f>
        <v>2117.3723269654697</v>
      </c>
      <c r="P86" s="139">
        <f>KMA.FROT!P89/FRO_TOT!P87</f>
        <v>11430.274189744616</v>
      </c>
      <c r="Q86" s="139">
        <f>KMA.FROT!Q89/FRO_TOT!Q87</f>
        <v>10997.845664848883</v>
      </c>
      <c r="R86" s="139">
        <f>KMA.FROT!R89/FRO_TOT!R87</f>
        <v>14438.452116626842</v>
      </c>
      <c r="S86" s="139">
        <f>KMA.FROT!S89/FRO_TOT!S87</f>
        <v>1471.2824215716505</v>
      </c>
      <c r="T86" s="139">
        <f>KMA.FROT!T89/FRO_TOT!T87</f>
        <v>14173.881219420637</v>
      </c>
      <c r="V86" s="18" t="s">
        <v>35</v>
      </c>
      <c r="W86" s="53" t="e">
        <f>SUMPRODUCT(B86:T86,#REF!)/SUM(#REF!)</f>
        <v>#REF!</v>
      </c>
    </row>
    <row r="87" spans="1:23" s="1" customFormat="1">
      <c r="A87" s="73" t="s">
        <v>31</v>
      </c>
      <c r="B87" s="139">
        <f>KMA.FROT!B90/FRO_TOT!B88</f>
        <v>9279.6069740092589</v>
      </c>
      <c r="C87" s="139">
        <f>KMA.FROT!C90/FRO_TOT!C88</f>
        <v>9279.6069740092589</v>
      </c>
      <c r="D87" s="139">
        <f>KMA.FROT!D90/FRO_TOT!D88</f>
        <v>9279.6069740092589</v>
      </c>
      <c r="E87" s="139">
        <f>KMA.FROT!E90/FRO_TOT!E88</f>
        <v>9279.6069740092589</v>
      </c>
      <c r="F87" s="139">
        <f>KMA.FROT!F90/FRO_TOT!F88</f>
        <v>6610.3341361921221</v>
      </c>
      <c r="G87" s="139">
        <f>KMA.FROT!G90/FRO_TOT!G88</f>
        <v>6610.3341361921212</v>
      </c>
      <c r="H87" s="139">
        <f>KMA.FROT!H90/FRO_TOT!H88</f>
        <v>25625.426146726226</v>
      </c>
      <c r="I87" s="139">
        <f>KMA.FROT!I90/FRO_TOT!I88</f>
        <v>25625.426146726226</v>
      </c>
      <c r="J87" s="139">
        <f>KMA.FROT!J90/FRO_TOT!J88</f>
        <v>23306.449104269028</v>
      </c>
      <c r="K87" s="139">
        <f>KMA.FROT!K90/FRO_TOT!K88</f>
        <v>23306.449104269032</v>
      </c>
      <c r="L87" s="139">
        <f>KMA.FROT!L90/FRO_TOT!L88</f>
        <v>48243.18698914149</v>
      </c>
      <c r="M87" s="139">
        <f>KMA.FROT!M90/FRO_TOT!M88</f>
        <v>116829.03554910695</v>
      </c>
      <c r="N87" s="139">
        <f>KMA.FROT!N90/FRO_TOT!N88</f>
        <v>45019.437595817952</v>
      </c>
      <c r="O87" s="139">
        <f>KMA.FROT!O90/FRO_TOT!O88</f>
        <v>11473.645851861265</v>
      </c>
      <c r="P87" s="139">
        <f>KMA.FROT!P90/FRO_TOT!P88</f>
        <v>10848.115922160825</v>
      </c>
      <c r="Q87" s="139">
        <f>KMA.FROT!Q90/FRO_TOT!Q88</f>
        <v>10096.146497698692</v>
      </c>
      <c r="R87" s="139">
        <f>KMA.FROT!R90/FRO_TOT!R88</f>
        <v>20371.452849153102</v>
      </c>
      <c r="S87" s="139">
        <f>KMA.FROT!S90/FRO_TOT!S88</f>
        <v>2718.4466388415622</v>
      </c>
      <c r="T87" s="139">
        <f>KMA.FROT!T90/FRO_TOT!T88</f>
        <v>14173.881219420638</v>
      </c>
      <c r="V87" s="14" t="s">
        <v>31</v>
      </c>
      <c r="W87" s="54" t="e">
        <f>SUMPRODUCT(B87:T87,#REF!)/SUM(#REF!)</f>
        <v>#REF!</v>
      </c>
    </row>
    <row r="88" spans="1:23" s="1" customFormat="1">
      <c r="A88" s="73" t="s">
        <v>27</v>
      </c>
      <c r="B88" s="139">
        <f>KMA.FROT!B91/FRO_TOT!B89</f>
        <v>9528.6525457575444</v>
      </c>
      <c r="C88" s="139">
        <f>KMA.FROT!C91/FRO_TOT!C89</f>
        <v>9528.6525457575462</v>
      </c>
      <c r="D88" s="139">
        <f>KMA.FROT!D91/FRO_TOT!D89</f>
        <v>9528.6525457575462</v>
      </c>
      <c r="E88" s="139">
        <f>KMA.FROT!E91/FRO_TOT!E89</f>
        <v>9528.6525457575462</v>
      </c>
      <c r="F88" s="139">
        <f>KMA.FROT!F91/FRO_TOT!F89</f>
        <v>6787.7419131600627</v>
      </c>
      <c r="G88" s="139">
        <f>KMA.FROT!G91/FRO_TOT!G89</f>
        <v>6787.7419131600645</v>
      </c>
      <c r="H88" s="139">
        <f>KMA.FROT!H91/FRO_TOT!H89</f>
        <v>12139.238325816425</v>
      </c>
      <c r="I88" s="139">
        <f>KMA.FROT!I91/FRO_TOT!I89</f>
        <v>12139.238325816423</v>
      </c>
      <c r="J88" s="139">
        <f>KMA.FROT!J91/FRO_TOT!J89</f>
        <v>13301.910272569319</v>
      </c>
      <c r="K88" s="139">
        <f>KMA.FROT!K91/FRO_TOT!K89</f>
        <v>13301.910272569319</v>
      </c>
      <c r="L88" s="139">
        <f>KMA.FROT!L91/FRO_TOT!L89</f>
        <v>27534.290690159196</v>
      </c>
      <c r="M88" s="139">
        <f>KMA.FROT!M91/FRO_TOT!M89</f>
        <v>68641.099170506233</v>
      </c>
      <c r="N88" s="139">
        <f>KMA.FROT!N91/FRO_TOT!N89</f>
        <v>25694.369688920753</v>
      </c>
      <c r="O88" s="139">
        <f>KMA.FROT!O91/FRO_TOT!O89</f>
        <v>3418.5110577731148</v>
      </c>
      <c r="P88" s="139">
        <f>KMA.FROT!P91/FRO_TOT!P89</f>
        <v>9777.5405209635792</v>
      </c>
      <c r="Q88" s="139">
        <f>KMA.FROT!Q91/FRO_TOT!Q89</f>
        <v>9659.0848566734803</v>
      </c>
      <c r="R88" s="139">
        <f>KMA.FROT!R91/FRO_TOT!R89</f>
        <v>17498.169421017261</v>
      </c>
      <c r="S88" s="139">
        <f>KMA.FROT!S91/FRO_TOT!S89</f>
        <v>601.5274947144336</v>
      </c>
      <c r="T88" s="139">
        <f>KMA.FROT!T91/FRO_TOT!T89</f>
        <v>14173.881219420638</v>
      </c>
      <c r="V88" s="14" t="s">
        <v>27</v>
      </c>
      <c r="W88" s="54" t="e">
        <f>SUMPRODUCT(B88:T88,#REF!)/SUM(#REF!)</f>
        <v>#REF!</v>
      </c>
    </row>
    <row r="89" spans="1:23" s="1" customFormat="1">
      <c r="A89" s="73" t="s">
        <v>33</v>
      </c>
      <c r="B89" s="139">
        <f>KMA.FROT!B92/FRO_TOT!B90</f>
        <v>13915.644196122113</v>
      </c>
      <c r="C89" s="139">
        <f>KMA.FROT!C92/FRO_TOT!C90</f>
        <v>13915.644196122112</v>
      </c>
      <c r="D89" s="139">
        <f>KMA.FROT!D92/FRO_TOT!D90</f>
        <v>13915.644196122119</v>
      </c>
      <c r="E89" s="139">
        <f>KMA.FROT!E92/FRO_TOT!E90</f>
        <v>13915.644196122115</v>
      </c>
      <c r="F89" s="139">
        <f>KMA.FROT!F92/FRO_TOT!F90</f>
        <v>9912.8183030134005</v>
      </c>
      <c r="G89" s="139">
        <f>KMA.FROT!G92/FRO_TOT!G90</f>
        <v>9912.8183030134005</v>
      </c>
      <c r="H89" s="139">
        <f>KMA.FROT!H92/FRO_TOT!H90</f>
        <v>15518.887666661903</v>
      </c>
      <c r="I89" s="139">
        <f>KMA.FROT!I92/FRO_TOT!I90</f>
        <v>15518.8876666619</v>
      </c>
      <c r="J89" s="139">
        <f>KMA.FROT!J92/FRO_TOT!J90</f>
        <v>24560.928703871843</v>
      </c>
      <c r="K89" s="139">
        <f>KMA.FROT!K92/FRO_TOT!K90</f>
        <v>24560.928703871836</v>
      </c>
      <c r="L89" s="139">
        <f>KMA.FROT!L92/FRO_TOT!L90</f>
        <v>50839.897179825013</v>
      </c>
      <c r="M89" s="139">
        <f>KMA.FROT!M92/FRO_TOT!M90</f>
        <v>150532.6081233556</v>
      </c>
      <c r="N89" s="139">
        <f>KMA.FROT!N92/FRO_TOT!N90</f>
        <v>47442.6280954467</v>
      </c>
      <c r="O89" s="139">
        <f>KMA.FROT!O92/FRO_TOT!O90</f>
        <v>12026.786720414562</v>
      </c>
      <c r="P89" s="139">
        <f>KMA.FROT!P92/FRO_TOT!P90</f>
        <v>14032.382893589005</v>
      </c>
      <c r="Q89" s="139">
        <f>KMA.FROT!Q92/FRO_TOT!Q90</f>
        <v>13995.718117233528</v>
      </c>
      <c r="R89" s="139">
        <f>KMA.FROT!R92/FRO_TOT!R90</f>
        <v>29522.235556267427</v>
      </c>
      <c r="S89" s="139">
        <f>KMA.FROT!S92/FRO_TOT!S90</f>
        <v>791.39130899152815</v>
      </c>
      <c r="T89" s="139">
        <f>KMA.FROT!T92/FRO_TOT!T90</f>
        <v>14173.881219420637</v>
      </c>
      <c r="V89" s="14" t="s">
        <v>33</v>
      </c>
      <c r="W89" s="54" t="e">
        <f>SUMPRODUCT(B89:T89,#REF!)/SUM(#REF!)</f>
        <v>#REF!</v>
      </c>
    </row>
    <row r="90" spans="1:23" s="1" customFormat="1">
      <c r="A90" s="73" t="s">
        <v>34</v>
      </c>
      <c r="B90" s="139">
        <f>KMA.FROT!B93/FRO_TOT!B91</f>
        <v>10545.092831487922</v>
      </c>
      <c r="C90" s="139">
        <f>KMA.FROT!C93/FRO_TOT!C91</f>
        <v>10545.09283148792</v>
      </c>
      <c r="D90" s="139">
        <f>KMA.FROT!D93/FRO_TOT!D91</f>
        <v>10545.092831487918</v>
      </c>
      <c r="E90" s="139">
        <f>KMA.FROT!E93/FRO_TOT!E91</f>
        <v>10545.092831487922</v>
      </c>
      <c r="F90" s="139">
        <f>KMA.FROT!F93/FRO_TOT!F91</f>
        <v>7511.8038197670203</v>
      </c>
      <c r="G90" s="139">
        <f>KMA.FROT!G93/FRO_TOT!G91</f>
        <v>7511.8038197670194</v>
      </c>
      <c r="H90" s="139">
        <f>KMA.FROT!H93/FRO_TOT!H91</f>
        <v>25730.097402654337</v>
      </c>
      <c r="I90" s="139">
        <f>KMA.FROT!I93/FRO_TOT!I91</f>
        <v>25730.097402654337</v>
      </c>
      <c r="J90" s="139">
        <f>KMA.FROT!J93/FRO_TOT!J91</f>
        <v>15111.598978397631</v>
      </c>
      <c r="K90" s="139">
        <f>KMA.FROT!K93/FRO_TOT!K91</f>
        <v>15111.598978397635</v>
      </c>
      <c r="L90" s="139">
        <f>KMA.FROT!L93/FRO_TOT!L91</f>
        <v>31280.256033778249</v>
      </c>
      <c r="M90" s="139">
        <f>KMA.FROT!M93/FRO_TOT!M91</f>
        <v>82747.900251024839</v>
      </c>
      <c r="N90" s="139">
        <f>KMA.FROT!N93/FRO_TOT!N91</f>
        <v>29190.018785675318</v>
      </c>
      <c r="O90" s="139">
        <f>KMA.FROT!O93/FRO_TOT!O91</f>
        <v>3026.2529830730555</v>
      </c>
      <c r="P90" s="139">
        <f>KMA.FROT!P93/FRO_TOT!P91</f>
        <v>11998.744261468744</v>
      </c>
      <c r="Q90" s="139">
        <f>KMA.FROT!Q93/FRO_TOT!Q91</f>
        <v>11303.735893181532</v>
      </c>
      <c r="R90" s="139">
        <f>KMA.FROT!R93/FRO_TOT!R91</f>
        <v>18230.042990329945</v>
      </c>
      <c r="S90" s="139">
        <f>KMA.FROT!S93/FRO_TOT!S91</f>
        <v>1004.0544470435949</v>
      </c>
      <c r="T90" s="139">
        <f>KMA.FROT!T93/FRO_TOT!T91</f>
        <v>14173.881219420638</v>
      </c>
      <c r="V90" s="14" t="s">
        <v>34</v>
      </c>
      <c r="W90" s="54" t="e">
        <f>SUMPRODUCT(B90:T90,#REF!)/SUM(#REF!)</f>
        <v>#REF!</v>
      </c>
    </row>
    <row r="91" spans="1:23" s="1" customFormat="1">
      <c r="A91" s="73" t="s">
        <v>30</v>
      </c>
      <c r="B91" s="139">
        <f>KMA.FROT!B94/FRO_TOT!B92</f>
        <v>8954.0283359326986</v>
      </c>
      <c r="C91" s="139">
        <f>KMA.FROT!C94/FRO_TOT!C92</f>
        <v>8954.0283359326986</v>
      </c>
      <c r="D91" s="139">
        <f>KMA.FROT!D94/FRO_TOT!D92</f>
        <v>8954.0283359326986</v>
      </c>
      <c r="E91" s="139">
        <f>KMA.FROT!E94/FRO_TOT!E92</f>
        <v>8954.0283359326986</v>
      </c>
      <c r="F91" s="139">
        <f>KMA.FROT!F94/FRO_TOT!F92</f>
        <v>6378.4079790477126</v>
      </c>
      <c r="G91" s="139">
        <f>KMA.FROT!G94/FRO_TOT!G92</f>
        <v>6378.4079790477126</v>
      </c>
      <c r="H91" s="139">
        <f>KMA.FROT!H94/FRO_TOT!H92</f>
        <v>16709.23604882423</v>
      </c>
      <c r="I91" s="139">
        <f>KMA.FROT!I94/FRO_TOT!I92</f>
        <v>16709.236048824227</v>
      </c>
      <c r="J91" s="139">
        <f>KMA.FROT!J94/FRO_TOT!J92</f>
        <v>19879.311858978523</v>
      </c>
      <c r="K91" s="139">
        <f>KMA.FROT!K94/FRO_TOT!K92</f>
        <v>19879.311858978515</v>
      </c>
      <c r="L91" s="139">
        <f>KMA.FROT!L94/FRO_TOT!L92</f>
        <v>41149.183856261123</v>
      </c>
      <c r="M91" s="139">
        <f>KMA.FROT!M94/FRO_TOT!M92</f>
        <v>77095.137284150755</v>
      </c>
      <c r="N91" s="139">
        <f>KMA.FROT!N94/FRO_TOT!N92</f>
        <v>38399.476285692908</v>
      </c>
      <c r="O91" s="139">
        <f>KMA.FROT!O94/FRO_TOT!O92</f>
        <v>8125.5966426207597</v>
      </c>
      <c r="P91" s="139">
        <f>KMA.FROT!P94/FRO_TOT!P92</f>
        <v>9836.5338399891079</v>
      </c>
      <c r="Q91" s="139">
        <f>KMA.FROT!Q94/FRO_TOT!Q92</f>
        <v>9341.3613529859813</v>
      </c>
      <c r="R91" s="139">
        <f>KMA.FROT!R94/FRO_TOT!R92</f>
        <v>18471.627210049966</v>
      </c>
      <c r="S91" s="139">
        <f>KMA.FROT!S94/FRO_TOT!S92</f>
        <v>2012.4008182554619</v>
      </c>
      <c r="T91" s="139">
        <f>KMA.FROT!T94/FRO_TOT!T92</f>
        <v>14173.881219420638</v>
      </c>
      <c r="V91" s="14" t="s">
        <v>30</v>
      </c>
      <c r="W91" s="54" t="e">
        <f>SUMPRODUCT(B91:T91,#REF!)/SUM(#REF!)</f>
        <v>#REF!</v>
      </c>
    </row>
    <row r="92" spans="1:23" s="1" customFormat="1">
      <c r="A92" s="73" t="s">
        <v>36</v>
      </c>
      <c r="B92" s="139">
        <f>KMA.FROT!B95/FRO_TOT!B93</f>
        <v>10555.722628112462</v>
      </c>
      <c r="C92" s="139">
        <f>KMA.FROT!C95/FRO_TOT!C93</f>
        <v>10555.722628112462</v>
      </c>
      <c r="D92" s="139">
        <f>KMA.FROT!D95/FRO_TOT!D93</f>
        <v>10555.722628112462</v>
      </c>
      <c r="E92" s="139">
        <f>KMA.FROT!E95/FRO_TOT!E93</f>
        <v>10555.722628112462</v>
      </c>
      <c r="F92" s="139">
        <f>KMA.FROT!F95/FRO_TOT!F93</f>
        <v>7519.3759623895248</v>
      </c>
      <c r="G92" s="139">
        <f>KMA.FROT!G95/FRO_TOT!G93</f>
        <v>7519.3759623895257</v>
      </c>
      <c r="H92" s="139">
        <f>KMA.FROT!H95/FRO_TOT!H93</f>
        <v>23543.911012079068</v>
      </c>
      <c r="I92" s="139">
        <f>KMA.FROT!I95/FRO_TOT!I93</f>
        <v>23543.911012079065</v>
      </c>
      <c r="J92" s="139">
        <f>KMA.FROT!J95/FRO_TOT!J93</f>
        <v>14855.440102774692</v>
      </c>
      <c r="K92" s="139">
        <f>KMA.FROT!K95/FRO_TOT!K93</f>
        <v>14855.440102774695</v>
      </c>
      <c r="L92" s="139">
        <f>KMA.FROT!L95/FRO_TOT!L93</f>
        <v>30750.019939883434</v>
      </c>
      <c r="M92" s="139">
        <f>KMA.FROT!M95/FRO_TOT!M93</f>
        <v>143250.48992640246</v>
      </c>
      <c r="N92" s="139">
        <f>KMA.FROT!N95/FRO_TOT!N93</f>
        <v>28695.214602329794</v>
      </c>
      <c r="O92" s="139">
        <f>KMA.FROT!O95/FRO_TOT!O93</f>
        <v>4828.117081038391</v>
      </c>
      <c r="P92" s="139">
        <f>KMA.FROT!P95/FRO_TOT!P93</f>
        <v>11732.374599342103</v>
      </c>
      <c r="Q92" s="139">
        <f>KMA.FROT!Q95/FRO_TOT!Q93</f>
        <v>11204.51027465588</v>
      </c>
      <c r="R92" s="139">
        <f>KMA.FROT!R95/FRO_TOT!R93</f>
        <v>19555.998770694718</v>
      </c>
      <c r="S92" s="139">
        <f>KMA.FROT!S95/FRO_TOT!S93</f>
        <v>501.30325776293762</v>
      </c>
      <c r="T92" s="139">
        <f>KMA.FROT!T95/FRO_TOT!T93</f>
        <v>14173.881219420635</v>
      </c>
      <c r="V92" s="14" t="s">
        <v>36</v>
      </c>
      <c r="W92" s="54" t="e">
        <f>SUMPRODUCT(B92:T92,#REF!)/SUM(#REF!)</f>
        <v>#REF!</v>
      </c>
    </row>
    <row r="93" spans="1:23" s="1" customFormat="1">
      <c r="A93" s="73" t="s">
        <v>21</v>
      </c>
      <c r="B93" s="139">
        <f>KMA.FROT!B96/FRO_TOT!B94</f>
        <v>9670.7543342391618</v>
      </c>
      <c r="C93" s="139">
        <f>KMA.FROT!C96/FRO_TOT!C94</f>
        <v>9670.7543342391618</v>
      </c>
      <c r="D93" s="139">
        <f>KMA.FROT!D96/FRO_TOT!D94</f>
        <v>9670.7543342391618</v>
      </c>
      <c r="E93" s="139">
        <f>KMA.FROT!E96/FRO_TOT!E94</f>
        <v>9670.7543342391618</v>
      </c>
      <c r="F93" s="139">
        <f>KMA.FROT!F96/FRO_TOT!F94</f>
        <v>6888.9682157227608</v>
      </c>
      <c r="G93" s="139">
        <f>KMA.FROT!G96/FRO_TOT!G94</f>
        <v>6888.9682157227608</v>
      </c>
      <c r="H93" s="139">
        <f>KMA.FROT!H96/FRO_TOT!H94</f>
        <v>14143.259026089858</v>
      </c>
      <c r="I93" s="139">
        <f>KMA.FROT!I96/FRO_TOT!I94</f>
        <v>14143.259026089858</v>
      </c>
      <c r="J93" s="139">
        <f>KMA.FROT!J96/FRO_TOT!J94</f>
        <v>16333.794121301795</v>
      </c>
      <c r="K93" s="139">
        <f>KMA.FROT!K96/FRO_TOT!K94</f>
        <v>16333.794121301797</v>
      </c>
      <c r="L93" s="139">
        <f>KMA.FROT!L96/FRO_TOT!L94</f>
        <v>33810.139009625716</v>
      </c>
      <c r="M93" s="139">
        <f>KMA.FROT!M96/FRO_TOT!M94</f>
        <v>73296.363576080432</v>
      </c>
      <c r="N93" s="139">
        <f>KMA.FROT!N96/FRO_TOT!N94</f>
        <v>31550.847658393097</v>
      </c>
      <c r="O93" s="139">
        <f>KMA.FROT!O96/FRO_TOT!O94</f>
        <v>4371.044371602462</v>
      </c>
      <c r="P93" s="139">
        <f>KMA.FROT!P96/FRO_TOT!P94</f>
        <v>10114.177756256822</v>
      </c>
      <c r="Q93" s="139">
        <f>KMA.FROT!Q96/FRO_TOT!Q94</f>
        <v>9894.2066013304666</v>
      </c>
      <c r="R93" s="139">
        <f>KMA.FROT!R96/FRO_TOT!R94</f>
        <v>18635.869259238414</v>
      </c>
      <c r="S93" s="139">
        <f>KMA.FROT!S96/FRO_TOT!S94</f>
        <v>1226.8989944574455</v>
      </c>
      <c r="T93" s="139">
        <f>KMA.FROT!T96/FRO_TOT!T94</f>
        <v>14173.881219420637</v>
      </c>
      <c r="V93" s="14" t="s">
        <v>21</v>
      </c>
      <c r="W93" s="54" t="e">
        <f>SUMPRODUCT(B93:T93,#REF!)/SUM(#REF!)</f>
        <v>#REF!</v>
      </c>
    </row>
    <row r="94" spans="1:23" s="1" customFormat="1" ht="15.75" thickBot="1">
      <c r="A94" s="73" t="s">
        <v>32</v>
      </c>
      <c r="B94" s="139">
        <f>KMA.FROT!B97/FRO_TOT!B95</f>
        <v>10108.509244311643</v>
      </c>
      <c r="C94" s="139">
        <f>KMA.FROT!C97/FRO_TOT!C95</f>
        <v>10108.509244311645</v>
      </c>
      <c r="D94" s="139">
        <f>KMA.FROT!D97/FRO_TOT!D95</f>
        <v>10108.509244311643</v>
      </c>
      <c r="E94" s="139">
        <f>KMA.FROT!E97/FRO_TOT!E95</f>
        <v>10108.509244311641</v>
      </c>
      <c r="F94" s="139">
        <f>KMA.FROT!F97/FRO_TOT!F95</f>
        <v>7200.8032140629548</v>
      </c>
      <c r="G94" s="139">
        <f>KMA.FROT!G97/FRO_TOT!G95</f>
        <v>7200.8032140629548</v>
      </c>
      <c r="H94" s="139">
        <f>KMA.FROT!H97/FRO_TOT!H95</f>
        <v>11235.379157705394</v>
      </c>
      <c r="I94" s="139">
        <f>KMA.FROT!I97/FRO_TOT!I95</f>
        <v>11235.379157705394</v>
      </c>
      <c r="J94" s="139">
        <f>KMA.FROT!J97/FRO_TOT!J95</f>
        <v>15235.096177644482</v>
      </c>
      <c r="K94" s="139">
        <f>KMA.FROT!K97/FRO_TOT!K95</f>
        <v>15235.096177644482</v>
      </c>
      <c r="L94" s="139">
        <f>KMA.FROT!L97/FRO_TOT!L95</f>
        <v>31535.889075484702</v>
      </c>
      <c r="M94" s="139">
        <f>KMA.FROT!M97/FRO_TOT!M95</f>
        <v>95412.527504482699</v>
      </c>
      <c r="N94" s="139">
        <f>KMA.FROT!N97/FRO_TOT!N95</f>
        <v>29428.569687611445</v>
      </c>
      <c r="O94" s="139">
        <f>KMA.FROT!O97/FRO_TOT!O95</f>
        <v>4104.9356781054494</v>
      </c>
      <c r="P94" s="139">
        <f>KMA.FROT!P97/FRO_TOT!P95</f>
        <v>10221.195263771544</v>
      </c>
      <c r="Q94" s="139">
        <f>KMA.FROT!Q97/FRO_TOT!Q95</f>
        <v>10164.802133309446</v>
      </c>
      <c r="R94" s="139">
        <f>KMA.FROT!R97/FRO_TOT!R95</f>
        <v>16991.700848797358</v>
      </c>
      <c r="S94" s="139">
        <f>KMA.FROT!S97/FRO_TOT!S95</f>
        <v>1494.2516238677129</v>
      </c>
      <c r="T94" s="139">
        <f>KMA.FROT!T97/FRO_TOT!T95</f>
        <v>14173.881219420637</v>
      </c>
      <c r="V94" s="21" t="s">
        <v>32</v>
      </c>
      <c r="W94" s="55" t="e">
        <f>SUMPRODUCT(B94:T94,#REF!)/SUM(#REF!)</f>
        <v>#REF!</v>
      </c>
    </row>
    <row r="95" spans="1:23" ht="15.75" thickBot="1">
      <c r="A95" s="75" t="s">
        <v>40</v>
      </c>
      <c r="B95" s="138">
        <f>KMA.FROT!B98/FRO_TOT!B96</f>
        <v>5283.3008531840533</v>
      </c>
      <c r="C95" s="138">
        <f>KMA.FROT!C98/FRO_TOT!C96</f>
        <v>5283.3008531840533</v>
      </c>
      <c r="D95" s="138">
        <f>KMA.FROT!D98/FRO_TOT!D96</f>
        <v>5283.3008531840533</v>
      </c>
      <c r="E95" s="138">
        <f>KMA.FROT!E98/FRO_TOT!E96</f>
        <v>5283.3008531840514</v>
      </c>
      <c r="F95" s="138">
        <f>KMA.FROT!F98/FRO_TOT!F96</f>
        <v>3763.5628404730178</v>
      </c>
      <c r="G95" s="138">
        <f>KMA.FROT!G98/FRO_TOT!G96</f>
        <v>3763.5628404730169</v>
      </c>
      <c r="H95" s="138">
        <f>KMA.FROT!H98/FRO_TOT!H96</f>
        <v>32794.388157057205</v>
      </c>
      <c r="I95" s="138">
        <f>KMA.FROT!I98/FRO_TOT!I96</f>
        <v>32794.388157057219</v>
      </c>
      <c r="J95" s="138">
        <f>KMA.FROT!J98/FRO_TOT!J96</f>
        <v>22054.460728151611</v>
      </c>
      <c r="K95" s="138">
        <f>KMA.FROT!K98/FRO_TOT!K96</f>
        <v>22054.460728151607</v>
      </c>
      <c r="L95" s="138">
        <f>KMA.FROT!L98/FRO_TOT!L96</f>
        <v>45651.633506796519</v>
      </c>
      <c r="M95" s="138">
        <f>KMA.FROT!M98/FRO_TOT!M96</f>
        <v>88505.122891241452</v>
      </c>
      <c r="N95" s="138">
        <f>KMA.FROT!N98/FRO_TOT!N96</f>
        <v>42601.059218350601</v>
      </c>
      <c r="O95" s="138">
        <f>KMA.FROT!O98/FRO_TOT!O96</f>
        <v>10027.592339507608</v>
      </c>
      <c r="P95" s="138">
        <f>KMA.FROT!P98/FRO_TOT!P96</f>
        <v>8606.8371586406975</v>
      </c>
      <c r="Q95" s="138">
        <f>KMA.FROT!Q98/FRO_TOT!Q96</f>
        <v>6657.0055492175188</v>
      </c>
      <c r="R95" s="138">
        <f>KMA.FROT!R98/FRO_TOT!R96</f>
        <v>13930.473378072631</v>
      </c>
      <c r="S95" s="138">
        <f>KMA.FROT!S98/FRO_TOT!S96</f>
        <v>4172.202114329044</v>
      </c>
      <c r="T95" s="138">
        <f>KMA.FROT!T98/FRO_TOT!T96</f>
        <v>14173.881219420635</v>
      </c>
      <c r="V95" s="23" t="s">
        <v>40</v>
      </c>
      <c r="W95" s="51" t="e">
        <f>SUMPRODUCT(B95:T95,#REF!)/SUM(#REF!)</f>
        <v>#REF!</v>
      </c>
    </row>
    <row r="96" spans="1:23" s="1" customFormat="1">
      <c r="A96" s="73" t="s">
        <v>26</v>
      </c>
      <c r="B96" s="139">
        <f>KMA.FROT!B99/FRO_TOT!B97</f>
        <v>9814.2747786147593</v>
      </c>
      <c r="C96" s="139">
        <f>KMA.FROT!C99/FRO_TOT!C97</f>
        <v>9814.2747786147593</v>
      </c>
      <c r="D96" s="139">
        <f>KMA.FROT!D99/FRO_TOT!D97</f>
        <v>9814.2747786147593</v>
      </c>
      <c r="E96" s="139">
        <f>KMA.FROT!E99/FRO_TOT!E97</f>
        <v>9814.2747786147593</v>
      </c>
      <c r="F96" s="139">
        <f>KMA.FROT!F99/FRO_TOT!F97</f>
        <v>6991.2050987453595</v>
      </c>
      <c r="G96" s="139">
        <f>KMA.FROT!G99/FRO_TOT!G97</f>
        <v>6991.2050987453586</v>
      </c>
      <c r="H96" s="139">
        <f>KMA.FROT!H99/FRO_TOT!H97</f>
        <v>5930.726842930203</v>
      </c>
      <c r="I96" s="139">
        <f>KMA.FROT!I99/FRO_TOT!I97</f>
        <v>5930.7268429302039</v>
      </c>
      <c r="J96" s="139">
        <f>KMA.FROT!J99/FRO_TOT!J97</f>
        <v>22595.526635480735</v>
      </c>
      <c r="K96" s="139">
        <f>KMA.FROT!K99/FRO_TOT!K97</f>
        <v>22595.526635480739</v>
      </c>
      <c r="L96" s="139">
        <f>KMA.FROT!L99/FRO_TOT!L97</f>
        <v>46771.612943558837</v>
      </c>
      <c r="M96" s="139">
        <f>KMA.FROT!M99/FRO_TOT!M97</f>
        <v>136176.0619922709</v>
      </c>
      <c r="N96" s="139">
        <f>KMA.FROT!N99/FRO_TOT!N97</f>
        <v>43646.198387395736</v>
      </c>
      <c r="O96" s="139">
        <f>KMA.FROT!O99/FRO_TOT!O97</f>
        <v>8687.0203322426314</v>
      </c>
      <c r="P96" s="139">
        <f>KMA.FROT!P99/FRO_TOT!P97</f>
        <v>9446.7179329653372</v>
      </c>
      <c r="Q96" s="139">
        <f>KMA.FROT!Q99/FRO_TOT!Q97</f>
        <v>9620.382776121598</v>
      </c>
      <c r="R96" s="139">
        <f>KMA.FROT!R99/FRO_TOT!R97</f>
        <v>21891.360334477486</v>
      </c>
      <c r="S96" s="139">
        <f>KMA.FROT!S99/FRO_TOT!S97</f>
        <v>4081.290920645632</v>
      </c>
      <c r="T96" s="139">
        <f>KMA.FROT!T99/FRO_TOT!T97</f>
        <v>14173.881219420637</v>
      </c>
      <c r="V96" s="18" t="s">
        <v>26</v>
      </c>
      <c r="W96" s="53" t="e">
        <f>SUMPRODUCT(B96:T96,#REF!)/SUM(#REF!)</f>
        <v>#REF!</v>
      </c>
    </row>
    <row r="97" spans="1:23" s="1" customFormat="1">
      <c r="A97" s="73" t="s">
        <v>18</v>
      </c>
      <c r="B97" s="139">
        <f>KMA.FROT!B100/FRO_TOT!B98</f>
        <v>5427.3358871953769</v>
      </c>
      <c r="C97" s="139">
        <f>KMA.FROT!C100/FRO_TOT!C98</f>
        <v>5427.3358871953778</v>
      </c>
      <c r="D97" s="139">
        <f>KMA.FROT!D100/FRO_TOT!D98</f>
        <v>5427.335887195376</v>
      </c>
      <c r="E97" s="139">
        <f>KMA.FROT!E100/FRO_TOT!E98</f>
        <v>5427.3358871953778</v>
      </c>
      <c r="F97" s="139">
        <f>KMA.FROT!F100/FRO_TOT!F98</f>
        <v>3866.1662917613517</v>
      </c>
      <c r="G97" s="139">
        <f>KMA.FROT!G100/FRO_TOT!G98</f>
        <v>3866.1662917613521</v>
      </c>
      <c r="H97" s="139">
        <f>KMA.FROT!H100/FRO_TOT!H98</f>
        <v>35337.875098545432</v>
      </c>
      <c r="I97" s="139">
        <f>KMA.FROT!I100/FRO_TOT!I98</f>
        <v>35337.875098545424</v>
      </c>
      <c r="J97" s="139">
        <f>KMA.FROT!J100/FRO_TOT!J98</f>
        <v>24327.586881822452</v>
      </c>
      <c r="K97" s="139">
        <f>KMA.FROT!K100/FRO_TOT!K98</f>
        <v>24327.586881822455</v>
      </c>
      <c r="L97" s="139">
        <f>KMA.FROT!L100/FRO_TOT!L98</f>
        <v>50356.891248584565</v>
      </c>
      <c r="M97" s="139">
        <f>KMA.FROT!M100/FRO_TOT!M98</f>
        <v>135301.25215541816</v>
      </c>
      <c r="N97" s="139">
        <f>KMA.FROT!N100/FRO_TOT!N98</f>
        <v>46991.898018580439</v>
      </c>
      <c r="O97" s="139">
        <f>KMA.FROT!O100/FRO_TOT!O98</f>
        <v>14724.1662361504</v>
      </c>
      <c r="P97" s="139">
        <f>KMA.FROT!P100/FRO_TOT!P98</f>
        <v>8488.9884358733107</v>
      </c>
      <c r="Q97" s="139">
        <f>KMA.FROT!Q100/FRO_TOT!Q98</f>
        <v>6921.7775271079381</v>
      </c>
      <c r="R97" s="139">
        <f>KMA.FROT!R100/FRO_TOT!R98</f>
        <v>16082.199257858825</v>
      </c>
      <c r="S97" s="139">
        <f>KMA.FROT!S100/FRO_TOT!S98</f>
        <v>3732.1258514650349</v>
      </c>
      <c r="T97" s="139">
        <f>KMA.FROT!T100/FRO_TOT!T98</f>
        <v>14173.881219420637</v>
      </c>
      <c r="V97" s="14" t="s">
        <v>18</v>
      </c>
      <c r="W97" s="54" t="e">
        <f>SUMPRODUCT(B97:T97,#REF!)/SUM(#REF!)</f>
        <v>#REF!</v>
      </c>
    </row>
    <row r="98" spans="1:23" s="1" customFormat="1">
      <c r="A98" s="73" t="s">
        <v>12</v>
      </c>
      <c r="B98" s="139">
        <f>KMA.FROT!B101/FRO_TOT!B99</f>
        <v>5674.6745228854397</v>
      </c>
      <c r="C98" s="139">
        <f>KMA.FROT!C101/FRO_TOT!C99</f>
        <v>5674.6745228854397</v>
      </c>
      <c r="D98" s="139">
        <f>KMA.FROT!D101/FRO_TOT!D99</f>
        <v>5674.6745228854388</v>
      </c>
      <c r="E98" s="139">
        <f>KMA.FROT!E101/FRO_TOT!E99</f>
        <v>5674.6745228854388</v>
      </c>
      <c r="F98" s="139">
        <f>KMA.FROT!F101/FRO_TOT!F99</f>
        <v>4042.3581317046346</v>
      </c>
      <c r="G98" s="139">
        <f>KMA.FROT!G101/FRO_TOT!G99</f>
        <v>4042.3581317046342</v>
      </c>
      <c r="H98" s="139">
        <f>KMA.FROT!H101/FRO_TOT!H99</f>
        <v>15933.820216627264</v>
      </c>
      <c r="I98" s="139">
        <f>KMA.FROT!I101/FRO_TOT!I99</f>
        <v>15933.820216627266</v>
      </c>
      <c r="J98" s="139">
        <f>KMA.FROT!J101/FRO_TOT!J99</f>
        <v>19061.433198182673</v>
      </c>
      <c r="K98" s="139">
        <f>KMA.FROT!K101/FRO_TOT!K99</f>
        <v>19061.433198182673</v>
      </c>
      <c r="L98" s="139">
        <f>KMA.FROT!L101/FRO_TOT!L99</f>
        <v>39456.215828798922</v>
      </c>
      <c r="M98" s="139">
        <f>KMA.FROT!M101/FRO_TOT!M99</f>
        <v>55338.50084964191</v>
      </c>
      <c r="N98" s="139">
        <f>KMA.FROT!N101/FRO_TOT!N99</f>
        <v>36819.637282079719</v>
      </c>
      <c r="O98" s="139">
        <f>KMA.FROT!O101/FRO_TOT!O99</f>
        <v>7686.7486364709239</v>
      </c>
      <c r="P98" s="139">
        <f>KMA.FROT!P101/FRO_TOT!P99</f>
        <v>6991.9327300693312</v>
      </c>
      <c r="Q98" s="139">
        <f>KMA.FROT!Q101/FRO_TOT!Q99</f>
        <v>6186.838993186203</v>
      </c>
      <c r="R98" s="139">
        <f>KMA.FROT!R101/FRO_TOT!R99</f>
        <v>11221.364577235487</v>
      </c>
      <c r="S98" s="139">
        <f>KMA.FROT!S101/FRO_TOT!S99</f>
        <v>4132.7029019215388</v>
      </c>
      <c r="T98" s="139">
        <f>KMA.FROT!T101/FRO_TOT!T99</f>
        <v>14173.881219420638</v>
      </c>
      <c r="V98" s="14" t="s">
        <v>12</v>
      </c>
      <c r="W98" s="54" t="e">
        <f>SUMPRODUCT(B98:T98,#REF!)/SUM(#REF!)</f>
        <v>#REF!</v>
      </c>
    </row>
    <row r="99" spans="1:23" s="1" customFormat="1" ht="15.75" thickBot="1">
      <c r="A99" s="73" t="s">
        <v>10</v>
      </c>
      <c r="B99" s="139">
        <f>KMA.FROT!B102/FRO_TOT!B100</f>
        <v>4892.8618428197251</v>
      </c>
      <c r="C99" s="139">
        <f>KMA.FROT!C102/FRO_TOT!C100</f>
        <v>4892.8618428197251</v>
      </c>
      <c r="D99" s="139">
        <f>KMA.FROT!D102/FRO_TOT!D100</f>
        <v>4892.8618428197251</v>
      </c>
      <c r="E99" s="139">
        <f>KMA.FROT!E102/FRO_TOT!E100</f>
        <v>4892.8618428197251</v>
      </c>
      <c r="F99" s="139">
        <f>KMA.FROT!F102/FRO_TOT!F100</f>
        <v>3485.4333544353894</v>
      </c>
      <c r="G99" s="139">
        <f>KMA.FROT!G102/FRO_TOT!G100</f>
        <v>3485.4333544353894</v>
      </c>
      <c r="H99" s="139">
        <f>KMA.FROT!H102/FRO_TOT!H100</f>
        <v>36021.871104335973</v>
      </c>
      <c r="I99" s="139">
        <f>KMA.FROT!I102/FRO_TOT!I100</f>
        <v>36021.87110433598</v>
      </c>
      <c r="J99" s="139">
        <f>KMA.FROT!J102/FRO_TOT!J100</f>
        <v>21244.926815388844</v>
      </c>
      <c r="K99" s="139">
        <f>KMA.FROT!K102/FRO_TOT!K100</f>
        <v>21244.926815388841</v>
      </c>
      <c r="L99" s="139">
        <f>KMA.FROT!L102/FRO_TOT!L100</f>
        <v>43975.938691479852</v>
      </c>
      <c r="M99" s="139">
        <f>KMA.FROT!M102/FRO_TOT!M100</f>
        <v>79508.229565512869</v>
      </c>
      <c r="N99" s="139">
        <f>KMA.FROT!N102/FRO_TOT!N100</f>
        <v>41037.339180850497</v>
      </c>
      <c r="O99" s="139">
        <f>KMA.FROT!O102/FRO_TOT!O100</f>
        <v>8729.6204649726114</v>
      </c>
      <c r="P99" s="139">
        <f>KMA.FROT!P102/FRO_TOT!P100</f>
        <v>8857.0406532179986</v>
      </c>
      <c r="Q99" s="139">
        <f>KMA.FROT!Q102/FRO_TOT!Q100</f>
        <v>6446.9690071496461</v>
      </c>
      <c r="R99" s="139">
        <f>KMA.FROT!R102/FRO_TOT!R100</f>
        <v>12761.839586207525</v>
      </c>
      <c r="S99" s="139">
        <f>KMA.FROT!S102/FRO_TOT!S100</f>
        <v>4353.2911046289</v>
      </c>
      <c r="T99" s="139">
        <f>KMA.FROT!T102/FRO_TOT!T100</f>
        <v>14173.881219420638</v>
      </c>
      <c r="V99" s="21" t="s">
        <v>10</v>
      </c>
      <c r="W99" s="55" t="e">
        <f>SUMPRODUCT(B99:T99,#REF!)/SUM(#REF!)</f>
        <v>#REF!</v>
      </c>
    </row>
    <row r="100" spans="1:23" ht="15.75" thickBot="1">
      <c r="A100" s="75" t="s">
        <v>41</v>
      </c>
      <c r="B100" s="138">
        <f>KMA.FROT!B103/FRO_TOT!B101</f>
        <v>7361.6334680094142</v>
      </c>
      <c r="C100" s="138">
        <f>KMA.FROT!C103/FRO_TOT!C101</f>
        <v>7361.6334680094169</v>
      </c>
      <c r="D100" s="138">
        <f>KMA.FROT!D103/FRO_TOT!D101</f>
        <v>7361.633468009416</v>
      </c>
      <c r="E100" s="138">
        <f>KMA.FROT!E103/FRO_TOT!E101</f>
        <v>7361.6334680094142</v>
      </c>
      <c r="F100" s="138">
        <f>KMA.FROT!F103/FRO_TOT!F101</f>
        <v>5244.0644466963049</v>
      </c>
      <c r="G100" s="138">
        <f>KMA.FROT!G103/FRO_TOT!G101</f>
        <v>5244.0644466963049</v>
      </c>
      <c r="H100" s="138">
        <f>KMA.FROT!H103/FRO_TOT!H101</f>
        <v>10136.351471627788</v>
      </c>
      <c r="I100" s="138">
        <f>KMA.FROT!I103/FRO_TOT!I101</f>
        <v>10136.351471627788</v>
      </c>
      <c r="J100" s="138">
        <f>KMA.FROT!J103/FRO_TOT!J101</f>
        <v>25355.180909189716</v>
      </c>
      <c r="K100" s="138">
        <f>KMA.FROT!K103/FRO_TOT!K101</f>
        <v>25355.180909189727</v>
      </c>
      <c r="L100" s="138">
        <f>KMA.FROT!L103/FRO_TOT!L101</f>
        <v>52483.959623068229</v>
      </c>
      <c r="M100" s="138">
        <f>KMA.FROT!M103/FRO_TOT!M101</f>
        <v>143748.16454714019</v>
      </c>
      <c r="N100" s="138">
        <f>KMA.FROT!N103/FRO_TOT!N101</f>
        <v>48976.829527534421</v>
      </c>
      <c r="O100" s="138">
        <f>KMA.FROT!O103/FRO_TOT!O101</f>
        <v>10015.57479634763</v>
      </c>
      <c r="P100" s="138">
        <f>KMA.FROT!P103/FRO_TOT!P101</f>
        <v>7614.8344187258654</v>
      </c>
      <c r="Q100" s="138">
        <f>KMA.FROT!Q103/FRO_TOT!Q101</f>
        <v>7500.1962112328165</v>
      </c>
      <c r="R100" s="138">
        <f>KMA.FROT!R103/FRO_TOT!R101</f>
        <v>20736.468012374371</v>
      </c>
      <c r="S100" s="138">
        <f>KMA.FROT!S103/FRO_TOT!S101</f>
        <v>6159.3937411818633</v>
      </c>
      <c r="T100" s="138">
        <f>KMA.FROT!T103/FRO_TOT!T101</f>
        <v>14173.881219420637</v>
      </c>
      <c r="V100" s="23" t="s">
        <v>41</v>
      </c>
      <c r="W100" s="51" t="e">
        <f>SUMPRODUCT(B100:T100,#REF!)/SUM(#REF!)</f>
        <v>#REF!</v>
      </c>
    </row>
    <row r="101" spans="1:23" s="1" customFormat="1">
      <c r="A101" s="73" t="s">
        <v>22</v>
      </c>
      <c r="B101" s="139">
        <f>KMA.FROT!B104/FRO_TOT!B102</f>
        <v>6152.7776644591386</v>
      </c>
      <c r="C101" s="139">
        <f>KMA.FROT!C104/FRO_TOT!C102</f>
        <v>6152.7776644591386</v>
      </c>
      <c r="D101" s="139">
        <f>KMA.FROT!D104/FRO_TOT!D102</f>
        <v>6152.7776644591377</v>
      </c>
      <c r="E101" s="139">
        <f>KMA.FROT!E104/FRO_TOT!E102</f>
        <v>6152.7776644591377</v>
      </c>
      <c r="F101" s="139">
        <f>KMA.FROT!F104/FRO_TOT!F102</f>
        <v>4382.9352193137511</v>
      </c>
      <c r="G101" s="139">
        <f>KMA.FROT!G104/FRO_TOT!G102</f>
        <v>4382.9352193137502</v>
      </c>
      <c r="H101" s="139">
        <f>KMA.FROT!H104/FRO_TOT!H102</f>
        <v>18502.78039864052</v>
      </c>
      <c r="I101" s="139">
        <f>KMA.FROT!I104/FRO_TOT!I102</f>
        <v>18502.780398640509</v>
      </c>
      <c r="J101" s="139">
        <f>KMA.FROT!J104/FRO_TOT!J102</f>
        <v>28439.632698532194</v>
      </c>
      <c r="K101" s="139">
        <f>KMA.FROT!K104/FRO_TOT!K102</f>
        <v>28439.632698532198</v>
      </c>
      <c r="L101" s="139">
        <f>KMA.FROT!L104/FRO_TOT!L102</f>
        <v>58868.620957213068</v>
      </c>
      <c r="M101" s="139">
        <f>KMA.FROT!M104/FRO_TOT!M102</f>
        <v>178481.71749853768</v>
      </c>
      <c r="N101" s="139">
        <f>KMA.FROT!N104/FRO_TOT!N102</f>
        <v>54934.849311087703</v>
      </c>
      <c r="O101" s="139">
        <f>KMA.FROT!O104/FRO_TOT!O102</f>
        <v>17823.966924188971</v>
      </c>
      <c r="P101" s="139">
        <f>KMA.FROT!P104/FRO_TOT!P102</f>
        <v>7624.0677957592125</v>
      </c>
      <c r="Q101" s="139">
        <f>KMA.FROT!Q104/FRO_TOT!Q102</f>
        <v>6769.5734707955289</v>
      </c>
      <c r="R101" s="139">
        <f>KMA.FROT!R104/FRO_TOT!R102</f>
        <v>21606.221962297019</v>
      </c>
      <c r="S101" s="139">
        <f>KMA.FROT!S104/FRO_TOT!S102</f>
        <v>6983.3684616630171</v>
      </c>
      <c r="T101" s="139">
        <f>KMA.FROT!T104/FRO_TOT!T102</f>
        <v>14173.881219420635</v>
      </c>
      <c r="V101" s="18" t="s">
        <v>22</v>
      </c>
      <c r="W101" s="53" t="e">
        <f>SUMPRODUCT(B101:T101,#REF!)/SUM(#REF!)</f>
        <v>#REF!</v>
      </c>
    </row>
    <row r="102" spans="1:23" s="1" customFormat="1">
      <c r="A102" s="73" t="s">
        <v>13</v>
      </c>
      <c r="B102" s="139">
        <f>KMA.FROT!B105/FRO_TOT!B103</f>
        <v>7428.1035932740069</v>
      </c>
      <c r="C102" s="139">
        <f>KMA.FROT!C105/FRO_TOT!C103</f>
        <v>7428.1035932740069</v>
      </c>
      <c r="D102" s="139">
        <f>KMA.FROT!D105/FRO_TOT!D103</f>
        <v>7428.103593274006</v>
      </c>
      <c r="E102" s="139">
        <f>KMA.FROT!E105/FRO_TOT!E103</f>
        <v>7428.1035932740051</v>
      </c>
      <c r="F102" s="139">
        <f>KMA.FROT!F105/FRO_TOT!F103</f>
        <v>5291.4144841821753</v>
      </c>
      <c r="G102" s="139">
        <f>KMA.FROT!G105/FRO_TOT!G103</f>
        <v>5291.4144841821762</v>
      </c>
      <c r="H102" s="139">
        <f>KMA.FROT!H105/FRO_TOT!H103</f>
        <v>1098.2599664192608</v>
      </c>
      <c r="I102" s="139">
        <f>KMA.FROT!I105/FRO_TOT!I103</f>
        <v>1098.259966419261</v>
      </c>
      <c r="J102" s="139">
        <f>KMA.FROT!J105/FRO_TOT!J103</f>
        <v>19269.354227767391</v>
      </c>
      <c r="K102" s="139">
        <f>KMA.FROT!K105/FRO_TOT!K103</f>
        <v>19269.354227767395</v>
      </c>
      <c r="L102" s="139">
        <f>KMA.FROT!L105/FRO_TOT!L103</f>
        <v>39886.601987769536</v>
      </c>
      <c r="M102" s="139">
        <f>KMA.FROT!M105/FRO_TOT!M103</f>
        <v>106026.91887680705</v>
      </c>
      <c r="N102" s="139">
        <f>KMA.FROT!N105/FRO_TOT!N103</f>
        <v>37221.263792165846</v>
      </c>
      <c r="O102" s="139">
        <f>KMA.FROT!O105/FRO_TOT!O103</f>
        <v>5317.072843814668</v>
      </c>
      <c r="P102" s="139">
        <f>KMA.FROT!P105/FRO_TOT!P103</f>
        <v>6977.7774456599045</v>
      </c>
      <c r="Q102" s="139">
        <f>KMA.FROT!Q105/FRO_TOT!Q103</f>
        <v>7111.9650042911571</v>
      </c>
      <c r="R102" s="139">
        <f>KMA.FROT!R105/FRO_TOT!R103</f>
        <v>17245.145187567457</v>
      </c>
      <c r="S102" s="139">
        <f>KMA.FROT!S105/FRO_TOT!S103</f>
        <v>4874.1174209964174</v>
      </c>
      <c r="T102" s="139">
        <f>KMA.FROT!T105/FRO_TOT!T103</f>
        <v>14173.881219420638</v>
      </c>
      <c r="V102" s="14" t="s">
        <v>13</v>
      </c>
      <c r="W102" s="54" t="e">
        <f>SUMPRODUCT(B102:T102,#REF!)/SUM(#REF!)</f>
        <v>#REF!</v>
      </c>
    </row>
    <row r="103" spans="1:23" s="1" customFormat="1" ht="15.75" thickBot="1">
      <c r="A103" s="73" t="s">
        <v>14</v>
      </c>
      <c r="B103" s="139">
        <f>KMA.FROT!B106/FRO_TOT!B104</f>
        <v>9014.2026257554662</v>
      </c>
      <c r="C103" s="139">
        <f>KMA.FROT!C106/FRO_TOT!C104</f>
        <v>9014.2026257554699</v>
      </c>
      <c r="D103" s="139">
        <f>KMA.FROT!D106/FRO_TOT!D104</f>
        <v>9014.202625755468</v>
      </c>
      <c r="E103" s="139">
        <f>KMA.FROT!E106/FRO_TOT!E104</f>
        <v>9014.202625755468</v>
      </c>
      <c r="F103" s="139">
        <f>KMA.FROT!F106/FRO_TOT!F104</f>
        <v>6421.2731740123982</v>
      </c>
      <c r="G103" s="139">
        <f>KMA.FROT!G106/FRO_TOT!G104</f>
        <v>6421.2731740123982</v>
      </c>
      <c r="H103" s="139">
        <f>KMA.FROT!H106/FRO_TOT!H104</f>
        <v>2726.4162893316702</v>
      </c>
      <c r="I103" s="139">
        <f>KMA.FROT!I106/FRO_TOT!I104</f>
        <v>2726.4162893316707</v>
      </c>
      <c r="J103" s="139">
        <f>KMA.FROT!J106/FRO_TOT!J104</f>
        <v>27590.938628834196</v>
      </c>
      <c r="K103" s="139">
        <f>KMA.FROT!K106/FRO_TOT!K104</f>
        <v>27590.938628834199</v>
      </c>
      <c r="L103" s="139">
        <f>KMA.FROT!L106/FRO_TOT!L104</f>
        <v>57111.866570569218</v>
      </c>
      <c r="M103" s="139">
        <f>KMA.FROT!M106/FRO_TOT!M104</f>
        <v>135670.75197743735</v>
      </c>
      <c r="N103" s="139">
        <f>KMA.FROT!N106/FRO_TOT!N104</f>
        <v>53295.486337441434</v>
      </c>
      <c r="O103" s="139">
        <f>KMA.FROT!O106/FRO_TOT!O104</f>
        <v>8381.3735374112766</v>
      </c>
      <c r="P103" s="139">
        <f>KMA.FROT!P106/FRO_TOT!P104</f>
        <v>8524.4078759079584</v>
      </c>
      <c r="Q103" s="139">
        <f>KMA.FROT!Q106/FRO_TOT!Q104</f>
        <v>8700.2622420427651</v>
      </c>
      <c r="R103" s="139">
        <f>KMA.FROT!R106/FRO_TOT!R104</f>
        <v>23101.189404258756</v>
      </c>
      <c r="S103" s="139">
        <f>KMA.FROT!S106/FRO_TOT!S104</f>
        <v>6928.9857371015933</v>
      </c>
      <c r="T103" s="139">
        <f>KMA.FROT!T106/FRO_TOT!T104</f>
        <v>14173.881219420637</v>
      </c>
      <c r="V103" s="21" t="s">
        <v>14</v>
      </c>
      <c r="W103" s="55" t="e">
        <f>SUMPRODUCT(B103:T103,#REF!)/SUM(#REF!)</f>
        <v>#REF!</v>
      </c>
    </row>
    <row r="104" spans="1:23" ht="15.75" thickBot="1">
      <c r="A104" s="75" t="s">
        <v>42</v>
      </c>
      <c r="B104" s="138">
        <f>KMA.FROT!B107/FRO_TOT!B105</f>
        <v>6783.846655600395</v>
      </c>
      <c r="C104" s="138">
        <f>KMA.FROT!C107/FRO_TOT!C105</f>
        <v>6783.8466556003941</v>
      </c>
      <c r="D104" s="138">
        <f>KMA.FROT!D107/FRO_TOT!D105</f>
        <v>6783.8466556003923</v>
      </c>
      <c r="E104" s="138">
        <f>KMA.FROT!E107/FRO_TOT!E105</f>
        <v>6783.8466556003941</v>
      </c>
      <c r="F104" s="138">
        <f>KMA.FROT!F107/FRO_TOT!F105</f>
        <v>4832.4776305513496</v>
      </c>
      <c r="G104" s="138">
        <f>KMA.FROT!G107/FRO_TOT!G105</f>
        <v>4832.4776305513496</v>
      </c>
      <c r="H104" s="138">
        <f>KMA.FROT!H107/FRO_TOT!H105</f>
        <v>51883.071310007406</v>
      </c>
      <c r="I104" s="138">
        <f>KMA.FROT!I107/FRO_TOT!I105</f>
        <v>51883.071310007406</v>
      </c>
      <c r="J104" s="138">
        <f>KMA.FROT!J107/FRO_TOT!J105</f>
        <v>28686.972409807575</v>
      </c>
      <c r="K104" s="138">
        <f>KMA.FROT!K107/FRO_TOT!K105</f>
        <v>28686.972409807571</v>
      </c>
      <c r="L104" s="138">
        <f>KMA.FROT!L107/FRO_TOT!L105</f>
        <v>59380.601820857933</v>
      </c>
      <c r="M104" s="138">
        <f>KMA.FROT!M107/FRO_TOT!M105</f>
        <v>240768.2922704239</v>
      </c>
      <c r="N104" s="138">
        <f>KMA.FROT!N107/FRO_TOT!N105</f>
        <v>55412.618131507872</v>
      </c>
      <c r="O104" s="138">
        <f>KMA.FROT!O107/FRO_TOT!O105</f>
        <v>19440.307140246787</v>
      </c>
      <c r="P104" s="138">
        <f>KMA.FROT!P107/FRO_TOT!P105</f>
        <v>11448.45937122149</v>
      </c>
      <c r="Q104" s="138">
        <f>KMA.FROT!Q107/FRO_TOT!Q105</f>
        <v>9035.8255582268885</v>
      </c>
      <c r="R104" s="138">
        <f>KMA.FROT!R107/FRO_TOT!R105</f>
        <v>25048.771946069413</v>
      </c>
      <c r="S104" s="138">
        <f>KMA.FROT!S107/FRO_TOT!S105</f>
        <v>4147.2433974897704</v>
      </c>
      <c r="T104" s="138">
        <f>KMA.FROT!T107/FRO_TOT!T105</f>
        <v>14173.881219420637</v>
      </c>
      <c r="V104" s="23" t="s">
        <v>42</v>
      </c>
      <c r="W104" s="51" t="e">
        <f>SUMPRODUCT(B104:T104,#REF!)/SUM(#REF!)</f>
        <v>#REF!</v>
      </c>
    </row>
    <row r="105" spans="1:23" s="1" customFormat="1">
      <c r="A105" s="73" t="s">
        <v>11</v>
      </c>
      <c r="B105" s="139">
        <f>KMA.FROT!B108/FRO_TOT!B106</f>
        <v>7689.4855805968064</v>
      </c>
      <c r="C105" s="139">
        <f>KMA.FROT!C108/FRO_TOT!C106</f>
        <v>7689.4855805968073</v>
      </c>
      <c r="D105" s="139">
        <f>KMA.FROT!D108/FRO_TOT!D106</f>
        <v>7689.4855805968073</v>
      </c>
      <c r="E105" s="139">
        <f>KMA.FROT!E108/FRO_TOT!E106</f>
        <v>7689.4855805968064</v>
      </c>
      <c r="F105" s="139">
        <f>KMA.FROT!F108/FRO_TOT!F106</f>
        <v>5477.6101149050073</v>
      </c>
      <c r="G105" s="139">
        <f>KMA.FROT!G108/FRO_TOT!G106</f>
        <v>5477.6101149050073</v>
      </c>
      <c r="H105" s="139">
        <f>KMA.FROT!H108/FRO_TOT!H106</f>
        <v>10887.197809605448</v>
      </c>
      <c r="I105" s="139">
        <f>KMA.FROT!I108/FRO_TOT!I106</f>
        <v>10887.197809605446</v>
      </c>
      <c r="J105" s="139">
        <f>KMA.FROT!J108/FRO_TOT!J106</f>
        <v>14081.675891653371</v>
      </c>
      <c r="K105" s="139">
        <f>KMA.FROT!K108/FRO_TOT!K106</f>
        <v>14081.675891653371</v>
      </c>
      <c r="L105" s="139">
        <f>KMA.FROT!L108/FRO_TOT!L106</f>
        <v>29148.36662257076</v>
      </c>
      <c r="M105" s="139">
        <f>KMA.FROT!M108/FRO_TOT!M106</f>
        <v>83265.899003787083</v>
      </c>
      <c r="N105" s="139">
        <f>KMA.FROT!N108/FRO_TOT!N106</f>
        <v>27200.588395625786</v>
      </c>
      <c r="O105" s="139">
        <f>KMA.FROT!O108/FRO_TOT!O106</f>
        <v>1738.8447402038485</v>
      </c>
      <c r="P105" s="139">
        <f>KMA.FROT!P108/FRO_TOT!P106</f>
        <v>7942.1537982674372</v>
      </c>
      <c r="Q105" s="139">
        <f>KMA.FROT!Q108/FRO_TOT!Q106</f>
        <v>7849.0263879793756</v>
      </c>
      <c r="R105" s="139">
        <f>KMA.FROT!R108/FRO_TOT!R106</f>
        <v>13804.130245644716</v>
      </c>
      <c r="S105" s="139">
        <f>KMA.FROT!S108/FRO_TOT!S106</f>
        <v>4251.3491865382948</v>
      </c>
      <c r="T105" s="139">
        <f>KMA.FROT!T108/FRO_TOT!T106</f>
        <v>14173.881219420637</v>
      </c>
      <c r="V105" s="18" t="s">
        <v>11</v>
      </c>
      <c r="W105" s="53" t="e">
        <f>SUMPRODUCT(B105:T105,#REF!)/SUM(#REF!)</f>
        <v>#REF!</v>
      </c>
    </row>
    <row r="106" spans="1:23" s="1" customFormat="1">
      <c r="A106" s="73" t="s">
        <v>20</v>
      </c>
      <c r="B106" s="139">
        <f>KMA.FROT!B109/FRO_TOT!B107</f>
        <v>6115.0029601174956</v>
      </c>
      <c r="C106" s="139">
        <f>KMA.FROT!C109/FRO_TOT!C107</f>
        <v>6115.0029601174947</v>
      </c>
      <c r="D106" s="139">
        <f>KMA.FROT!D109/FRO_TOT!D107</f>
        <v>6115.0029601174956</v>
      </c>
      <c r="E106" s="139">
        <f>KMA.FROT!E109/FRO_TOT!E107</f>
        <v>6115.0029601174956</v>
      </c>
      <c r="F106" s="139">
        <f>KMA.FROT!F109/FRO_TOT!F107</f>
        <v>4356.026383810964</v>
      </c>
      <c r="G106" s="139">
        <f>KMA.FROT!G109/FRO_TOT!G107</f>
        <v>4356.0263838109649</v>
      </c>
      <c r="H106" s="139">
        <f>KMA.FROT!H109/FRO_TOT!H107</f>
        <v>63643.854799208741</v>
      </c>
      <c r="I106" s="139">
        <f>KMA.FROT!I109/FRO_TOT!I107</f>
        <v>63643.854799208748</v>
      </c>
      <c r="J106" s="139">
        <f>KMA.FROT!J109/FRO_TOT!J107</f>
        <v>27065.909311733656</v>
      </c>
      <c r="K106" s="139">
        <f>KMA.FROT!K109/FRO_TOT!K107</f>
        <v>27065.909311733652</v>
      </c>
      <c r="L106" s="139">
        <f>KMA.FROT!L109/FRO_TOT!L107</f>
        <v>56025.082075584847</v>
      </c>
      <c r="M106" s="139">
        <f>KMA.FROT!M109/FRO_TOT!M107</f>
        <v>228944.53227295858</v>
      </c>
      <c r="N106" s="139">
        <f>KMA.FROT!N109/FRO_TOT!N107</f>
        <v>52281.323928082689</v>
      </c>
      <c r="O106" s="139">
        <f>KMA.FROT!O109/FRO_TOT!O107</f>
        <v>19507.938117010664</v>
      </c>
      <c r="P106" s="139">
        <f>KMA.FROT!P109/FRO_TOT!P107</f>
        <v>12948.422546957312</v>
      </c>
      <c r="Q106" s="139">
        <f>KMA.FROT!Q109/FRO_TOT!Q107</f>
        <v>8989.0921351584111</v>
      </c>
      <c r="R106" s="139">
        <f>KMA.FROT!R109/FRO_TOT!R107</f>
        <v>22465.830726898432</v>
      </c>
      <c r="S106" s="139">
        <f>KMA.FROT!S109/FRO_TOT!S107</f>
        <v>3508.1560386146862</v>
      </c>
      <c r="T106" s="139">
        <f>KMA.FROT!T109/FRO_TOT!T107</f>
        <v>14173.881219420638</v>
      </c>
      <c r="V106" s="14" t="s">
        <v>20</v>
      </c>
      <c r="W106" s="54" t="e">
        <f>SUMPRODUCT(B106:T106,#REF!)/SUM(#REF!)</f>
        <v>#REF!</v>
      </c>
    </row>
    <row r="107" spans="1:23" s="1" customFormat="1">
      <c r="A107" s="73" t="s">
        <v>24</v>
      </c>
      <c r="B107" s="139">
        <f>KMA.FROT!B110/FRO_TOT!B108</f>
        <v>6008.0214360756599</v>
      </c>
      <c r="C107" s="139">
        <f>KMA.FROT!C110/FRO_TOT!C108</f>
        <v>6008.0214360756609</v>
      </c>
      <c r="D107" s="139">
        <f>KMA.FROT!D110/FRO_TOT!D108</f>
        <v>6008.0214360756599</v>
      </c>
      <c r="E107" s="139">
        <f>KMA.FROT!E110/FRO_TOT!E108</f>
        <v>6008.0214360756599</v>
      </c>
      <c r="F107" s="139">
        <f>KMA.FROT!F110/FRO_TOT!F108</f>
        <v>4279.8180247396895</v>
      </c>
      <c r="G107" s="139">
        <f>KMA.FROT!G110/FRO_TOT!G108</f>
        <v>4279.8180247396895</v>
      </c>
      <c r="H107" s="139">
        <f>KMA.FROT!H110/FRO_TOT!H108</f>
        <v>102437.56342657257</v>
      </c>
      <c r="I107" s="139">
        <f>KMA.FROT!I110/FRO_TOT!I108</f>
        <v>102437.56342657255</v>
      </c>
      <c r="J107" s="139">
        <f>KMA.FROT!J110/FRO_TOT!J108</f>
        <v>25858.018767762678</v>
      </c>
      <c r="K107" s="139">
        <f>KMA.FROT!K110/FRO_TOT!K108</f>
        <v>25858.018767762682</v>
      </c>
      <c r="L107" s="139">
        <f>KMA.FROT!L110/FRO_TOT!L108</f>
        <v>53524.808905935235</v>
      </c>
      <c r="M107" s="139">
        <f>KMA.FROT!M110/FRO_TOT!M108</f>
        <v>317532.95523396606</v>
      </c>
      <c r="N107" s="139">
        <f>KMA.FROT!N110/FRO_TOT!N108</f>
        <v>49948.12624860779</v>
      </c>
      <c r="O107" s="139">
        <f>KMA.FROT!O110/FRO_TOT!O108</f>
        <v>39131.71981536808</v>
      </c>
      <c r="P107" s="139">
        <f>KMA.FROT!P110/FRO_TOT!P108</f>
        <v>15896.286885775518</v>
      </c>
      <c r="Q107" s="139">
        <f>KMA.FROT!Q110/FRO_TOT!Q108</f>
        <v>10823.791727049631</v>
      </c>
      <c r="R107" s="139">
        <f>KMA.FROT!R110/FRO_TOT!R108</f>
        <v>24416.218749866326</v>
      </c>
      <c r="S107" s="139">
        <f>KMA.FROT!S110/FRO_TOT!S108</f>
        <v>4105.7579034627606</v>
      </c>
      <c r="T107" s="139">
        <f>KMA.FROT!T110/FRO_TOT!T108</f>
        <v>14173.881219420637</v>
      </c>
      <c r="V107" s="14" t="s">
        <v>24</v>
      </c>
      <c r="W107" s="54" t="e">
        <f>SUMPRODUCT(B107:T107,#REF!)/SUM(#REF!)</f>
        <v>#REF!</v>
      </c>
    </row>
    <row r="108" spans="1:23" s="1" customFormat="1" ht="15.75" thickBot="1">
      <c r="A108" s="73" t="s">
        <v>25</v>
      </c>
      <c r="B108" s="138">
        <f>KMA.FROT!B111/FRO_TOT!B109</f>
        <v>7996.7036874568366</v>
      </c>
      <c r="C108" s="138">
        <f>KMA.FROT!C111/FRO_TOT!C109</f>
        <v>7996.7036874568339</v>
      </c>
      <c r="D108" s="138">
        <f>KMA.FROT!D111/FRO_TOT!D109</f>
        <v>7996.7036874568348</v>
      </c>
      <c r="E108" s="138">
        <f>KMA.FROT!E111/FRO_TOT!E109</f>
        <v>7996.7036874568348</v>
      </c>
      <c r="F108" s="138">
        <f>KMA.FROT!F111/FRO_TOT!F109</f>
        <v>5696.4571355515891</v>
      </c>
      <c r="G108" s="138">
        <f>KMA.FROT!G111/FRO_TOT!G109</f>
        <v>5696.4571355515891</v>
      </c>
      <c r="H108" s="138">
        <f>KMA.FROT!H111/FRO_TOT!H109</f>
        <v>21381.754481059132</v>
      </c>
      <c r="I108" s="138">
        <f>KMA.FROT!I111/FRO_TOT!I109</f>
        <v>21381.754481059135</v>
      </c>
      <c r="J108" s="138">
        <f>KMA.FROT!J111/FRO_TOT!J109</f>
        <v>28128.298786375861</v>
      </c>
      <c r="K108" s="138">
        <f>KMA.FROT!K111/FRO_TOT!K109</f>
        <v>28128.298786375857</v>
      </c>
      <c r="L108" s="138">
        <f>KMA.FROT!L111/FRO_TOT!L109</f>
        <v>58224.175290135114</v>
      </c>
      <c r="M108" s="138">
        <f>KMA.FROT!M111/FRO_TOT!M109</f>
        <v>265979.76861470938</v>
      </c>
      <c r="N108" s="138">
        <f>KMA.FROT!N111/FRO_TOT!N109</f>
        <v>54333.467368815895</v>
      </c>
      <c r="O108" s="138">
        <f>KMA.FROT!O111/FRO_TOT!O109</f>
        <v>18276.303451258922</v>
      </c>
      <c r="P108" s="138">
        <f>KMA.FROT!P111/FRO_TOT!P109</f>
        <v>9437.8657920038077</v>
      </c>
      <c r="Q108" s="138">
        <f>KMA.FROT!Q111/FRO_TOT!Q109</f>
        <v>8665.2439402150248</v>
      </c>
      <c r="R108" s="138">
        <f>KMA.FROT!R111/FRO_TOT!R109</f>
        <v>26947.167509493254</v>
      </c>
      <c r="S108" s="138">
        <f>KMA.FROT!S111/FRO_TOT!S109</f>
        <v>4297.4634356998195</v>
      </c>
      <c r="T108" s="138">
        <f>KMA.FROT!T111/FRO_TOT!T109</f>
        <v>14173.881219420635</v>
      </c>
      <c r="V108" s="15" t="s">
        <v>25</v>
      </c>
      <c r="W108" s="56" t="e">
        <f>SUMPRODUCT(B108:T108,#REF!)/SUM(#REF!)</f>
        <v>#REF!</v>
      </c>
    </row>
    <row r="109" spans="1:23" ht="15.75" thickBot="1">
      <c r="W109" s="57"/>
    </row>
    <row r="110" spans="1:23" ht="15.75" customHeight="1">
      <c r="A110" s="352" t="str">
        <f>"Quilometragem média anual em "&amp;ONSV_2022!A1&amp;""</f>
        <v>Quilometragem média anual em 2022</v>
      </c>
      <c r="B110" s="381" t="s">
        <v>77</v>
      </c>
      <c r="C110" s="381"/>
      <c r="D110" s="381"/>
      <c r="E110" s="381"/>
      <c r="F110" s="381"/>
      <c r="G110" s="381"/>
      <c r="H110" s="381" t="s">
        <v>78</v>
      </c>
      <c r="I110" s="381"/>
      <c r="J110" s="381" t="s">
        <v>79</v>
      </c>
      <c r="K110" s="381"/>
      <c r="L110" s="381"/>
      <c r="M110" s="381"/>
      <c r="N110" s="381"/>
      <c r="O110" s="381"/>
      <c r="P110" s="378" t="s">
        <v>80</v>
      </c>
      <c r="Q110" s="379"/>
      <c r="R110" s="379"/>
      <c r="S110" s="380"/>
      <c r="T110" s="156" t="s">
        <v>81</v>
      </c>
      <c r="V110" s="387" t="s">
        <v>104</v>
      </c>
      <c r="W110" s="388"/>
    </row>
    <row r="111" spans="1:23" ht="21.75" customHeight="1" thickBot="1">
      <c r="A111" s="353"/>
      <c r="B111" s="130" t="s">
        <v>82</v>
      </c>
      <c r="C111" s="130" t="s">
        <v>83</v>
      </c>
      <c r="D111" s="130" t="s">
        <v>84</v>
      </c>
      <c r="E111" s="130" t="s">
        <v>85</v>
      </c>
      <c r="F111" s="130" t="s">
        <v>4</v>
      </c>
      <c r="G111" s="130" t="s">
        <v>86</v>
      </c>
      <c r="H111" s="130" t="s">
        <v>87</v>
      </c>
      <c r="I111" s="130" t="s">
        <v>83</v>
      </c>
      <c r="J111" s="130" t="s">
        <v>7</v>
      </c>
      <c r="K111" s="130" t="s">
        <v>88</v>
      </c>
      <c r="L111" s="130" t="s">
        <v>89</v>
      </c>
      <c r="M111" s="130" t="s">
        <v>8</v>
      </c>
      <c r="N111" s="130" t="s">
        <v>84</v>
      </c>
      <c r="O111" s="130" t="s">
        <v>85</v>
      </c>
      <c r="P111" s="130" t="s">
        <v>82</v>
      </c>
      <c r="Q111" s="130" t="s">
        <v>83</v>
      </c>
      <c r="R111" s="130" t="s">
        <v>84</v>
      </c>
      <c r="S111" s="130" t="s">
        <v>85</v>
      </c>
      <c r="T111" s="156" t="s">
        <v>90</v>
      </c>
      <c r="V111" s="389"/>
      <c r="W111" s="390"/>
    </row>
    <row r="112" spans="1:23" ht="15.75" thickBot="1">
      <c r="A112" s="75" t="s">
        <v>37</v>
      </c>
      <c r="B112" s="138">
        <f>KMA.FROT!B116/FRO_TOT!B113</f>
        <v>19228.357552026941</v>
      </c>
      <c r="C112" s="138">
        <f>KMA.FROT!C116/FRO_TOT!C113</f>
        <v>19228.357552026941</v>
      </c>
      <c r="D112" s="138">
        <f>KMA.FROT!D116/FRO_TOT!D113</f>
        <v>19228.357552026948</v>
      </c>
      <c r="E112" s="138">
        <f>KMA.FROT!E116/FRO_TOT!E113</f>
        <v>19228.357552026941</v>
      </c>
      <c r="F112" s="138">
        <f>KMA.FROT!F116/FRO_TOT!F113</f>
        <v>13697.333159160202</v>
      </c>
      <c r="G112" s="138">
        <f>KMA.FROT!G116/FRO_TOT!G113</f>
        <v>13697.333159160202</v>
      </c>
      <c r="H112" s="138" t="e">
        <f>KMA.FROT!H116/FRO_TOT!H113</f>
        <v>#DIV/0!</v>
      </c>
      <c r="I112" s="138" t="e">
        <f>KMA.FROT!I116/FRO_TOT!I113</f>
        <v>#DIV/0!</v>
      </c>
      <c r="J112" s="138" t="e">
        <f>KMA.FROT!J116/FRO_TOT!J113</f>
        <v>#DIV/0!</v>
      </c>
      <c r="K112" s="138" t="e">
        <f>KMA.FROT!K116/FRO_TOT!K113</f>
        <v>#DIV/0!</v>
      </c>
      <c r="L112" s="138" t="e">
        <f>KMA.FROT!L116/FRO_TOT!L113</f>
        <v>#DIV/0!</v>
      </c>
      <c r="M112" s="138" t="e">
        <f>KMA.FROT!M116/FRO_TOT!M113</f>
        <v>#DIV/0!</v>
      </c>
      <c r="N112" s="138" t="e">
        <f>KMA.FROT!N116/FRO_TOT!N113</f>
        <v>#DIV/0!</v>
      </c>
      <c r="O112" s="138" t="e">
        <f>KMA.FROT!O116/FRO_TOT!O113</f>
        <v>#REF!</v>
      </c>
      <c r="P112" s="138" t="e">
        <f>KMA.FROT!P116/FRO_TOT!P113</f>
        <v>#DIV/0!</v>
      </c>
      <c r="Q112" s="138" t="e">
        <f>KMA.FROT!Q116/FRO_TOT!Q113</f>
        <v>#DIV/0!</v>
      </c>
      <c r="R112" s="138" t="e">
        <f>KMA.FROT!R116/FRO_TOT!R113</f>
        <v>#DIV/0!</v>
      </c>
      <c r="S112" s="138" t="e">
        <f>KMA.FROT!S116/FRO_TOT!S113</f>
        <v>#DIV/0!</v>
      </c>
      <c r="T112" s="138">
        <f>KMA.FROT!T116/FRO_TOT!T113</f>
        <v>13756.133306693755</v>
      </c>
      <c r="V112" s="23" t="s">
        <v>37</v>
      </c>
      <c r="W112" s="51" t="e">
        <f>SUMPRODUCT(B112:T112,#REF!)/SUM(#REF!)</f>
        <v>#REF!</v>
      </c>
    </row>
    <row r="113" spans="1:23" ht="15.75" thickBot="1">
      <c r="A113" s="75" t="s">
        <v>38</v>
      </c>
      <c r="B113" s="138">
        <f>KMA.FROT!B117/FRO_TOT!B114</f>
        <v>34418.871021922365</v>
      </c>
      <c r="C113" s="138">
        <f>KMA.FROT!C117/FRO_TOT!C114</f>
        <v>34418.871021922358</v>
      </c>
      <c r="D113" s="138">
        <f>KMA.FROT!D117/FRO_TOT!D114</f>
        <v>34418.871021922358</v>
      </c>
      <c r="E113" s="138">
        <f>KMA.FROT!E117/FRO_TOT!E114</f>
        <v>34418.87102192235</v>
      </c>
      <c r="F113" s="138">
        <f>KMA.FROT!F117/FRO_TOT!F114</f>
        <v>24518.305428522577</v>
      </c>
      <c r="G113" s="138">
        <f>KMA.FROT!G117/FRO_TOT!G114</f>
        <v>24518.305428522577</v>
      </c>
      <c r="H113" s="138" t="e">
        <f>KMA.FROT!H117/FRO_TOT!H114</f>
        <v>#DIV/0!</v>
      </c>
      <c r="I113" s="138" t="e">
        <f>KMA.FROT!I117/FRO_TOT!I114</f>
        <v>#DIV/0!</v>
      </c>
      <c r="J113" s="138" t="e">
        <f>KMA.FROT!J117/FRO_TOT!J114</f>
        <v>#DIV/0!</v>
      </c>
      <c r="K113" s="138" t="e">
        <f>KMA.FROT!K117/FRO_TOT!K114</f>
        <v>#DIV/0!</v>
      </c>
      <c r="L113" s="138" t="e">
        <f>KMA.FROT!L117/FRO_TOT!L114</f>
        <v>#DIV/0!</v>
      </c>
      <c r="M113" s="138" t="e">
        <f>KMA.FROT!M117/FRO_TOT!M114</f>
        <v>#DIV/0!</v>
      </c>
      <c r="N113" s="138" t="e">
        <f>KMA.FROT!N117/FRO_TOT!N114</f>
        <v>#DIV/0!</v>
      </c>
      <c r="O113" s="138" t="e">
        <f>KMA.FROT!O117/FRO_TOT!O114</f>
        <v>#REF!</v>
      </c>
      <c r="P113" s="138" t="e">
        <f>KMA.FROT!P117/FRO_TOT!P114</f>
        <v>#DIV/0!</v>
      </c>
      <c r="Q113" s="138" t="e">
        <f>KMA.FROT!Q117/FRO_TOT!Q114</f>
        <v>#DIV/0!</v>
      </c>
      <c r="R113" s="138" t="e">
        <f>KMA.FROT!R117/FRO_TOT!R114</f>
        <v>#DIV/0!</v>
      </c>
      <c r="S113" s="138" t="e">
        <f>KMA.FROT!S117/FRO_TOT!S114</f>
        <v>#DIV/0!</v>
      </c>
      <c r="T113" s="138">
        <f>KMA.FROT!T117/FRO_TOT!T114</f>
        <v>13756.133306693757</v>
      </c>
      <c r="V113" s="50" t="s">
        <v>38</v>
      </c>
      <c r="W113" s="52" t="e">
        <f>SUMPRODUCT(B113:T113,#REF!)/SUM(#REF!)</f>
        <v>#REF!</v>
      </c>
    </row>
    <row r="114" spans="1:23" s="1" customFormat="1">
      <c r="A114" s="73" t="s">
        <v>23</v>
      </c>
      <c r="B114" s="139">
        <f>KMA.FROT!B118/FRO_TOT!B115</f>
        <v>30019.782695549402</v>
      </c>
      <c r="C114" s="139">
        <f>KMA.FROT!C118/FRO_TOT!C115</f>
        <v>30019.782695549398</v>
      </c>
      <c r="D114" s="139">
        <f>KMA.FROT!D118/FRO_TOT!D115</f>
        <v>30019.782695549391</v>
      </c>
      <c r="E114" s="139">
        <f>KMA.FROT!E118/FRO_TOT!E115</f>
        <v>30019.782695549395</v>
      </c>
      <c r="F114" s="139">
        <f>KMA.FROT!F118/FRO_TOT!F115</f>
        <v>21384.611963552084</v>
      </c>
      <c r="G114" s="139">
        <f>KMA.FROT!G118/FRO_TOT!G115</f>
        <v>21384.611963552077</v>
      </c>
      <c r="H114" s="139" t="e">
        <f>KMA.FROT!H118/FRO_TOT!H115</f>
        <v>#DIV/0!</v>
      </c>
      <c r="I114" s="139" t="e">
        <f>KMA.FROT!I118/FRO_TOT!I115</f>
        <v>#DIV/0!</v>
      </c>
      <c r="J114" s="139" t="e">
        <f>KMA.FROT!J118/FRO_TOT!J115</f>
        <v>#DIV/0!</v>
      </c>
      <c r="K114" s="139" t="e">
        <f>KMA.FROT!K118/FRO_TOT!K115</f>
        <v>#DIV/0!</v>
      </c>
      <c r="L114" s="139" t="e">
        <f>KMA.FROT!L118/FRO_TOT!L115</f>
        <v>#DIV/0!</v>
      </c>
      <c r="M114" s="139" t="e">
        <f>KMA.FROT!M118/FRO_TOT!M115</f>
        <v>#DIV/0!</v>
      </c>
      <c r="N114" s="139" t="e">
        <f>KMA.FROT!N118/FRO_TOT!N115</f>
        <v>#DIV/0!</v>
      </c>
      <c r="O114" s="139" t="e">
        <f>KMA.FROT!O118/FRO_TOT!O115</f>
        <v>#REF!</v>
      </c>
      <c r="P114" s="139" t="e">
        <f>KMA.FROT!P118/FRO_TOT!P115</f>
        <v>#DIV/0!</v>
      </c>
      <c r="Q114" s="139" t="e">
        <f>KMA.FROT!Q118/FRO_TOT!Q115</f>
        <v>#DIV/0!</v>
      </c>
      <c r="R114" s="139" t="e">
        <f>KMA.FROT!R118/FRO_TOT!R115</f>
        <v>#DIV/0!</v>
      </c>
      <c r="S114" s="139" t="e">
        <f>KMA.FROT!S118/FRO_TOT!S115</f>
        <v>#DIV/0!</v>
      </c>
      <c r="T114" s="139">
        <f>KMA.FROT!T118/FRO_TOT!T115</f>
        <v>13756.133306693757</v>
      </c>
      <c r="V114" s="18" t="s">
        <v>23</v>
      </c>
      <c r="W114" s="53" t="e">
        <f>SUMPRODUCT(B114:T114,#REF!)/SUM(#REF!)</f>
        <v>#REF!</v>
      </c>
    </row>
    <row r="115" spans="1:23" s="1" customFormat="1">
      <c r="A115" s="73" t="s">
        <v>15</v>
      </c>
      <c r="B115" s="139">
        <f>KMA.FROT!B119/FRO_TOT!B116</f>
        <v>49131.880655469278</v>
      </c>
      <c r="C115" s="139">
        <f>KMA.FROT!C119/FRO_TOT!C116</f>
        <v>49131.880655469271</v>
      </c>
      <c r="D115" s="139">
        <f>KMA.FROT!D119/FRO_TOT!D116</f>
        <v>49131.880655469278</v>
      </c>
      <c r="E115" s="139">
        <f>KMA.FROT!E119/FRO_TOT!E116</f>
        <v>49131.880655469278</v>
      </c>
      <c r="F115" s="139">
        <f>KMA.FROT!F119/FRO_TOT!F116</f>
        <v>34999.127525747499</v>
      </c>
      <c r="G115" s="139">
        <f>KMA.FROT!G119/FRO_TOT!G116</f>
        <v>34999.127525747499</v>
      </c>
      <c r="H115" s="139" t="e">
        <f>KMA.FROT!H119/FRO_TOT!H116</f>
        <v>#DIV/0!</v>
      </c>
      <c r="I115" s="139" t="e">
        <f>KMA.FROT!I119/FRO_TOT!I116</f>
        <v>#DIV/0!</v>
      </c>
      <c r="J115" s="139" t="e">
        <f>KMA.FROT!J119/FRO_TOT!J116</f>
        <v>#DIV/0!</v>
      </c>
      <c r="K115" s="139" t="e">
        <f>KMA.FROT!K119/FRO_TOT!K116</f>
        <v>#DIV/0!</v>
      </c>
      <c r="L115" s="139" t="e">
        <f>KMA.FROT!L119/FRO_TOT!L116</f>
        <v>#DIV/0!</v>
      </c>
      <c r="M115" s="139" t="e">
        <f>KMA.FROT!M119/FRO_TOT!M116</f>
        <v>#DIV/0!</v>
      </c>
      <c r="N115" s="139" t="e">
        <f>KMA.FROT!N119/FRO_TOT!N116</f>
        <v>#DIV/0!</v>
      </c>
      <c r="O115" s="139" t="e">
        <f>KMA.FROT!O119/FRO_TOT!O116</f>
        <v>#REF!</v>
      </c>
      <c r="P115" s="139" t="e">
        <f>KMA.FROT!P119/FRO_TOT!P116</f>
        <v>#DIV/0!</v>
      </c>
      <c r="Q115" s="139" t="e">
        <f>KMA.FROT!Q119/FRO_TOT!Q116</f>
        <v>#DIV/0!</v>
      </c>
      <c r="R115" s="139" t="e">
        <f>KMA.FROT!R119/FRO_TOT!R116</f>
        <v>#DIV/0!</v>
      </c>
      <c r="S115" s="139" t="e">
        <f>KMA.FROT!S119/FRO_TOT!S116</f>
        <v>#DIV/0!</v>
      </c>
      <c r="T115" s="139">
        <f>KMA.FROT!T119/FRO_TOT!T116</f>
        <v>13756.133306693759</v>
      </c>
      <c r="V115" s="14" t="s">
        <v>15</v>
      </c>
      <c r="W115" s="54" t="e">
        <f>SUMPRODUCT(B115:T115,#REF!)/SUM(#REF!)</f>
        <v>#REF!</v>
      </c>
    </row>
    <row r="116" spans="1:23" s="1" customFormat="1">
      <c r="A116" s="73" t="s">
        <v>16</v>
      </c>
      <c r="B116" s="139">
        <f>KMA.FROT!B120/FRO_TOT!B117</f>
        <v>37678.105346049793</v>
      </c>
      <c r="C116" s="139">
        <f>KMA.FROT!C120/FRO_TOT!C117</f>
        <v>37678.105346049801</v>
      </c>
      <c r="D116" s="139">
        <f>KMA.FROT!D120/FRO_TOT!D117</f>
        <v>37678.105346049786</v>
      </c>
      <c r="E116" s="139">
        <f>KMA.FROT!E120/FRO_TOT!E117</f>
        <v>37678.105346049786</v>
      </c>
      <c r="F116" s="139">
        <f>KMA.FROT!F120/FRO_TOT!F117</f>
        <v>26840.023144690062</v>
      </c>
      <c r="G116" s="139">
        <f>KMA.FROT!G120/FRO_TOT!G117</f>
        <v>26840.023144690058</v>
      </c>
      <c r="H116" s="139" t="e">
        <f>KMA.FROT!H120/FRO_TOT!H117</f>
        <v>#DIV/0!</v>
      </c>
      <c r="I116" s="139" t="e">
        <f>KMA.FROT!I120/FRO_TOT!I117</f>
        <v>#DIV/0!</v>
      </c>
      <c r="J116" s="139" t="e">
        <f>KMA.FROT!J120/FRO_TOT!J117</f>
        <v>#DIV/0!</v>
      </c>
      <c r="K116" s="139" t="e">
        <f>KMA.FROT!K120/FRO_TOT!K117</f>
        <v>#DIV/0!</v>
      </c>
      <c r="L116" s="139" t="e">
        <f>KMA.FROT!L120/FRO_TOT!L117</f>
        <v>#DIV/0!</v>
      </c>
      <c r="M116" s="139" t="e">
        <f>KMA.FROT!M120/FRO_TOT!M117</f>
        <v>#DIV/0!</v>
      </c>
      <c r="N116" s="139" t="e">
        <f>KMA.FROT!N120/FRO_TOT!N117</f>
        <v>#DIV/0!</v>
      </c>
      <c r="O116" s="139" t="e">
        <f>KMA.FROT!O120/FRO_TOT!O117</f>
        <v>#REF!</v>
      </c>
      <c r="P116" s="139" t="e">
        <f>KMA.FROT!P120/FRO_TOT!P117</f>
        <v>#DIV/0!</v>
      </c>
      <c r="Q116" s="139" t="e">
        <f>KMA.FROT!Q120/FRO_TOT!Q117</f>
        <v>#DIV/0!</v>
      </c>
      <c r="R116" s="139" t="e">
        <f>KMA.FROT!R120/FRO_TOT!R117</f>
        <v>#DIV/0!</v>
      </c>
      <c r="S116" s="139" t="e">
        <f>KMA.FROT!S120/FRO_TOT!S117</f>
        <v>#DIV/0!</v>
      </c>
      <c r="T116" s="139">
        <f>KMA.FROT!T120/FRO_TOT!T117</f>
        <v>13756.133306693757</v>
      </c>
      <c r="V116" s="14" t="s">
        <v>16</v>
      </c>
      <c r="W116" s="54" t="e">
        <f>SUMPRODUCT(B116:T116,#REF!)/SUM(#REF!)</f>
        <v>#REF!</v>
      </c>
    </row>
    <row r="117" spans="1:23" s="1" customFormat="1">
      <c r="A117" s="73" t="s">
        <v>28</v>
      </c>
      <c r="B117" s="139">
        <f>KMA.FROT!B121/FRO_TOT!B118</f>
        <v>35684.799193734456</v>
      </c>
      <c r="C117" s="139">
        <f>KMA.FROT!C121/FRO_TOT!C118</f>
        <v>35684.799193734456</v>
      </c>
      <c r="D117" s="139">
        <f>KMA.FROT!D121/FRO_TOT!D118</f>
        <v>35684.799193734456</v>
      </c>
      <c r="E117" s="139">
        <f>KMA.FROT!E121/FRO_TOT!E118</f>
        <v>35684.799193734463</v>
      </c>
      <c r="F117" s="139">
        <f>KMA.FROT!F121/FRO_TOT!F118</f>
        <v>25420.09019500405</v>
      </c>
      <c r="G117" s="139">
        <f>KMA.FROT!G121/FRO_TOT!G118</f>
        <v>25420.09019500405</v>
      </c>
      <c r="H117" s="139" t="e">
        <f>KMA.FROT!H121/FRO_TOT!H118</f>
        <v>#DIV/0!</v>
      </c>
      <c r="I117" s="139" t="e">
        <f>KMA.FROT!I121/FRO_TOT!I118</f>
        <v>#DIV/0!</v>
      </c>
      <c r="J117" s="139" t="e">
        <f>KMA.FROT!J121/FRO_TOT!J118</f>
        <v>#DIV/0!</v>
      </c>
      <c r="K117" s="139" t="e">
        <f>KMA.FROT!K121/FRO_TOT!K118</f>
        <v>#DIV/0!</v>
      </c>
      <c r="L117" s="139" t="e">
        <f>KMA.FROT!L121/FRO_TOT!L118</f>
        <v>#DIV/0!</v>
      </c>
      <c r="M117" s="139" t="e">
        <f>KMA.FROT!M121/FRO_TOT!M118</f>
        <v>#DIV/0!</v>
      </c>
      <c r="N117" s="139" t="e">
        <f>KMA.FROT!N121/FRO_TOT!N118</f>
        <v>#DIV/0!</v>
      </c>
      <c r="O117" s="139" t="e">
        <f>KMA.FROT!O121/FRO_TOT!O118</f>
        <v>#REF!</v>
      </c>
      <c r="P117" s="139" t="e">
        <f>KMA.FROT!P121/FRO_TOT!P118</f>
        <v>#DIV/0!</v>
      </c>
      <c r="Q117" s="139" t="e">
        <f>KMA.FROT!Q121/FRO_TOT!Q118</f>
        <v>#DIV/0!</v>
      </c>
      <c r="R117" s="139" t="e">
        <f>KMA.FROT!R121/FRO_TOT!R118</f>
        <v>#DIV/0!</v>
      </c>
      <c r="S117" s="139" t="e">
        <f>KMA.FROT!S121/FRO_TOT!S118</f>
        <v>#DIV/0!</v>
      </c>
      <c r="T117" s="139">
        <f>KMA.FROT!T121/FRO_TOT!T118</f>
        <v>13756.133306693757</v>
      </c>
      <c r="V117" s="14" t="s">
        <v>28</v>
      </c>
      <c r="W117" s="54" t="e">
        <f>SUMPRODUCT(B117:T117,#REF!)/SUM(#REF!)</f>
        <v>#REF!</v>
      </c>
    </row>
    <row r="118" spans="1:23" s="1" customFormat="1">
      <c r="A118" s="73" t="s">
        <v>19</v>
      </c>
      <c r="B118" s="139">
        <f>KMA.FROT!B122/FRO_TOT!B119</f>
        <v>25626.950193576184</v>
      </c>
      <c r="C118" s="139">
        <f>KMA.FROT!C122/FRO_TOT!C119</f>
        <v>25626.95019357618</v>
      </c>
      <c r="D118" s="139">
        <f>KMA.FROT!D122/FRO_TOT!D119</f>
        <v>25626.950193576184</v>
      </c>
      <c r="E118" s="139">
        <f>KMA.FROT!E122/FRO_TOT!E119</f>
        <v>25626.95019357618</v>
      </c>
      <c r="F118" s="139">
        <f>KMA.FROT!F122/FRO_TOT!F119</f>
        <v>18255.374839210606</v>
      </c>
      <c r="G118" s="139">
        <f>KMA.FROT!G122/FRO_TOT!G119</f>
        <v>18255.37483921061</v>
      </c>
      <c r="H118" s="139" t="e">
        <f>KMA.FROT!H122/FRO_TOT!H119</f>
        <v>#DIV/0!</v>
      </c>
      <c r="I118" s="139" t="e">
        <f>KMA.FROT!I122/FRO_TOT!I119</f>
        <v>#DIV/0!</v>
      </c>
      <c r="J118" s="139" t="e">
        <f>KMA.FROT!J122/FRO_TOT!J119</f>
        <v>#DIV/0!</v>
      </c>
      <c r="K118" s="139" t="e">
        <f>KMA.FROT!K122/FRO_TOT!K119</f>
        <v>#DIV/0!</v>
      </c>
      <c r="L118" s="139" t="e">
        <f>KMA.FROT!L122/FRO_TOT!L119</f>
        <v>#DIV/0!</v>
      </c>
      <c r="M118" s="139" t="e">
        <f>KMA.FROT!M122/FRO_TOT!M119</f>
        <v>#DIV/0!</v>
      </c>
      <c r="N118" s="139" t="e">
        <f>KMA.FROT!N122/FRO_TOT!N119</f>
        <v>#DIV/0!</v>
      </c>
      <c r="O118" s="139" t="e">
        <f>KMA.FROT!O122/FRO_TOT!O119</f>
        <v>#REF!</v>
      </c>
      <c r="P118" s="139" t="e">
        <f>KMA.FROT!P122/FRO_TOT!P119</f>
        <v>#DIV/0!</v>
      </c>
      <c r="Q118" s="139" t="e">
        <f>KMA.FROT!Q122/FRO_TOT!Q119</f>
        <v>#DIV/0!</v>
      </c>
      <c r="R118" s="139" t="e">
        <f>KMA.FROT!R122/FRO_TOT!R119</f>
        <v>#DIV/0!</v>
      </c>
      <c r="S118" s="139" t="e">
        <f>KMA.FROT!S122/FRO_TOT!S119</f>
        <v>#DIV/0!</v>
      </c>
      <c r="T118" s="139">
        <f>KMA.FROT!T122/FRO_TOT!T119</f>
        <v>13756.133306693759</v>
      </c>
      <c r="V118" s="14" t="s">
        <v>19</v>
      </c>
      <c r="W118" s="54" t="e">
        <f>SUMPRODUCT(B118:T118,#REF!)/SUM(#REF!)</f>
        <v>#REF!</v>
      </c>
    </row>
    <row r="119" spans="1:23" s="1" customFormat="1">
      <c r="A119" s="73" t="s">
        <v>17</v>
      </c>
      <c r="B119" s="139">
        <f>KMA.FROT!B123/FRO_TOT!B120</f>
        <v>40871.243587983299</v>
      </c>
      <c r="C119" s="139">
        <f>KMA.FROT!C123/FRO_TOT!C120</f>
        <v>40871.243587983292</v>
      </c>
      <c r="D119" s="139">
        <f>KMA.FROT!D123/FRO_TOT!D120</f>
        <v>40871.243587983292</v>
      </c>
      <c r="E119" s="139">
        <f>KMA.FROT!E123/FRO_TOT!E120</f>
        <v>40871.243587983285</v>
      </c>
      <c r="F119" s="139">
        <f>KMA.FROT!F123/FRO_TOT!F120</f>
        <v>29114.657273199271</v>
      </c>
      <c r="G119" s="139">
        <f>KMA.FROT!G123/FRO_TOT!G120</f>
        <v>29114.657273199267</v>
      </c>
      <c r="H119" s="139" t="e">
        <f>KMA.FROT!H123/FRO_TOT!H120</f>
        <v>#DIV/0!</v>
      </c>
      <c r="I119" s="139" t="e">
        <f>KMA.FROT!I123/FRO_TOT!I120</f>
        <v>#DIV/0!</v>
      </c>
      <c r="J119" s="139" t="e">
        <f>KMA.FROT!J123/FRO_TOT!J120</f>
        <v>#DIV/0!</v>
      </c>
      <c r="K119" s="139" t="e">
        <f>KMA.FROT!K123/FRO_TOT!K120</f>
        <v>#DIV/0!</v>
      </c>
      <c r="L119" s="139" t="e">
        <f>KMA.FROT!L123/FRO_TOT!L120</f>
        <v>#DIV/0!</v>
      </c>
      <c r="M119" s="139" t="e">
        <f>KMA.FROT!M123/FRO_TOT!M120</f>
        <v>#DIV/0!</v>
      </c>
      <c r="N119" s="139" t="e">
        <f>KMA.FROT!N123/FRO_TOT!N120</f>
        <v>#DIV/0!</v>
      </c>
      <c r="O119" s="139" t="e">
        <f>KMA.FROT!O123/FRO_TOT!O120</f>
        <v>#REF!</v>
      </c>
      <c r="P119" s="139" t="e">
        <f>KMA.FROT!P123/FRO_TOT!P120</f>
        <v>#DIV/0!</v>
      </c>
      <c r="Q119" s="139" t="e">
        <f>KMA.FROT!Q123/FRO_TOT!Q120</f>
        <v>#DIV/0!</v>
      </c>
      <c r="R119" s="139" t="e">
        <f>KMA.FROT!R123/FRO_TOT!R120</f>
        <v>#DIV/0!</v>
      </c>
      <c r="S119" s="139" t="e">
        <f>KMA.FROT!S123/FRO_TOT!S120</f>
        <v>#DIV/0!</v>
      </c>
      <c r="T119" s="139">
        <f>KMA.FROT!T123/FRO_TOT!T120</f>
        <v>13756.133306693757</v>
      </c>
      <c r="V119" s="14" t="s">
        <v>17</v>
      </c>
      <c r="W119" s="54" t="e">
        <f>SUMPRODUCT(B119:T119,#REF!)/SUM(#REF!)</f>
        <v>#REF!</v>
      </c>
    </row>
    <row r="120" spans="1:23" s="1" customFormat="1" ht="15.75" thickBot="1">
      <c r="A120" s="73" t="s">
        <v>29</v>
      </c>
      <c r="B120" s="139">
        <f>KMA.FROT!B124/FRO_TOT!B121</f>
        <v>33591.172836567435</v>
      </c>
      <c r="C120" s="139">
        <f>KMA.FROT!C124/FRO_TOT!C121</f>
        <v>33591.172836567428</v>
      </c>
      <c r="D120" s="139">
        <f>KMA.FROT!D124/FRO_TOT!D121</f>
        <v>33591.172836567428</v>
      </c>
      <c r="E120" s="139">
        <f>KMA.FROT!E124/FRO_TOT!E121</f>
        <v>33591.172836567428</v>
      </c>
      <c r="F120" s="139">
        <f>KMA.FROT!F124/FRO_TOT!F121</f>
        <v>23928.694081356647</v>
      </c>
      <c r="G120" s="139">
        <f>KMA.FROT!G124/FRO_TOT!G121</f>
        <v>23928.694081356651</v>
      </c>
      <c r="H120" s="139" t="e">
        <f>KMA.FROT!H124/FRO_TOT!H121</f>
        <v>#DIV/0!</v>
      </c>
      <c r="I120" s="139" t="e">
        <f>KMA.FROT!I124/FRO_TOT!I121</f>
        <v>#DIV/0!</v>
      </c>
      <c r="J120" s="139" t="e">
        <f>KMA.FROT!J124/FRO_TOT!J121</f>
        <v>#DIV/0!</v>
      </c>
      <c r="K120" s="139" t="e">
        <f>KMA.FROT!K124/FRO_TOT!K121</f>
        <v>#DIV/0!</v>
      </c>
      <c r="L120" s="139" t="e">
        <f>KMA.FROT!L124/FRO_TOT!L121</f>
        <v>#DIV/0!</v>
      </c>
      <c r="M120" s="139" t="e">
        <f>KMA.FROT!M124/FRO_TOT!M121</f>
        <v>#DIV/0!</v>
      </c>
      <c r="N120" s="139" t="e">
        <f>KMA.FROT!N124/FRO_TOT!N121</f>
        <v>#DIV/0!</v>
      </c>
      <c r="O120" s="139" t="e">
        <f>KMA.FROT!O124/FRO_TOT!O121</f>
        <v>#REF!</v>
      </c>
      <c r="P120" s="139" t="e">
        <f>KMA.FROT!P124/FRO_TOT!P121</f>
        <v>#DIV/0!</v>
      </c>
      <c r="Q120" s="139" t="e">
        <f>KMA.FROT!Q124/FRO_TOT!Q121</f>
        <v>#DIV/0!</v>
      </c>
      <c r="R120" s="139" t="e">
        <f>KMA.FROT!R124/FRO_TOT!R121</f>
        <v>#DIV/0!</v>
      </c>
      <c r="S120" s="139" t="e">
        <f>KMA.FROT!S124/FRO_TOT!S121</f>
        <v>#DIV/0!</v>
      </c>
      <c r="T120" s="139">
        <f>KMA.FROT!T124/FRO_TOT!T121</f>
        <v>13756.133306693759</v>
      </c>
      <c r="V120" s="21" t="s">
        <v>29</v>
      </c>
      <c r="W120" s="55" t="e">
        <f>SUMPRODUCT(B120:T120,#REF!)/SUM(#REF!)</f>
        <v>#REF!</v>
      </c>
    </row>
    <row r="121" spans="1:23" ht="15.75" thickBot="1">
      <c r="A121" s="75" t="s">
        <v>39</v>
      </c>
      <c r="B121" s="138">
        <f>KMA.FROT!B125/FRO_TOT!B122</f>
        <v>30085.43218859897</v>
      </c>
      <c r="C121" s="138">
        <f>KMA.FROT!C125/FRO_TOT!C122</f>
        <v>30085.432188598948</v>
      </c>
      <c r="D121" s="138">
        <f>KMA.FROT!D125/FRO_TOT!D122</f>
        <v>30085.432188598963</v>
      </c>
      <c r="E121" s="138">
        <f>KMA.FROT!E125/FRO_TOT!E122</f>
        <v>30085.432188598967</v>
      </c>
      <c r="F121" s="138">
        <f>KMA.FROT!F125/FRO_TOT!F122</f>
        <v>21431.377423139402</v>
      </c>
      <c r="G121" s="138">
        <f>KMA.FROT!G125/FRO_TOT!G122</f>
        <v>21431.377423139405</v>
      </c>
      <c r="H121" s="138" t="e">
        <f>KMA.FROT!H125/FRO_TOT!H122</f>
        <v>#DIV/0!</v>
      </c>
      <c r="I121" s="138" t="e">
        <f>KMA.FROT!I125/FRO_TOT!I122</f>
        <v>#DIV/0!</v>
      </c>
      <c r="J121" s="138" t="e">
        <f>KMA.FROT!J125/FRO_TOT!J122</f>
        <v>#DIV/0!</v>
      </c>
      <c r="K121" s="138" t="e">
        <f>KMA.FROT!K125/FRO_TOT!K122</f>
        <v>#DIV/0!</v>
      </c>
      <c r="L121" s="138" t="e">
        <f>KMA.FROT!L125/FRO_TOT!L122</f>
        <v>#DIV/0!</v>
      </c>
      <c r="M121" s="138" t="e">
        <f>KMA.FROT!M125/FRO_TOT!M122</f>
        <v>#DIV/0!</v>
      </c>
      <c r="N121" s="138" t="e">
        <f>KMA.FROT!N125/FRO_TOT!N122</f>
        <v>#DIV/0!</v>
      </c>
      <c r="O121" s="138" t="e">
        <f>KMA.FROT!O125/FRO_TOT!O122</f>
        <v>#REF!</v>
      </c>
      <c r="P121" s="138" t="e">
        <f>KMA.FROT!P125/FRO_TOT!P122</f>
        <v>#DIV/0!</v>
      </c>
      <c r="Q121" s="138" t="e">
        <f>KMA.FROT!Q125/FRO_TOT!Q122</f>
        <v>#DIV/0!</v>
      </c>
      <c r="R121" s="138" t="e">
        <f>KMA.FROT!R125/FRO_TOT!R122</f>
        <v>#DIV/0!</v>
      </c>
      <c r="S121" s="138" t="e">
        <f>KMA.FROT!S125/FRO_TOT!S122</f>
        <v>#DIV/0!</v>
      </c>
      <c r="T121" s="138">
        <f>KMA.FROT!T125/FRO_TOT!T122</f>
        <v>13756.133306693755</v>
      </c>
      <c r="V121" s="23" t="s">
        <v>39</v>
      </c>
      <c r="W121" s="51" t="e">
        <f>SUMPRODUCT(B121:T121,#REF!)/SUM(#REF!)</f>
        <v>#REF!</v>
      </c>
    </row>
    <row r="122" spans="1:23" s="1" customFormat="1">
      <c r="A122" s="73" t="s">
        <v>35</v>
      </c>
      <c r="B122" s="139">
        <f>KMA.FROT!B126/FRO_TOT!B123</f>
        <v>33631.987644016866</v>
      </c>
      <c r="C122" s="139">
        <f>KMA.FROT!C126/FRO_TOT!C123</f>
        <v>33631.987644016874</v>
      </c>
      <c r="D122" s="139">
        <f>KMA.FROT!D126/FRO_TOT!D123</f>
        <v>33631.987644016874</v>
      </c>
      <c r="E122" s="139">
        <f>KMA.FROT!E126/FRO_TOT!E123</f>
        <v>33631.987644016874</v>
      </c>
      <c r="F122" s="139">
        <f>KMA.FROT!F126/FRO_TOT!F123</f>
        <v>23957.768536309413</v>
      </c>
      <c r="G122" s="139">
        <f>KMA.FROT!G126/FRO_TOT!G123</f>
        <v>23957.76853630941</v>
      </c>
      <c r="H122" s="139" t="e">
        <f>KMA.FROT!H126/FRO_TOT!H123</f>
        <v>#DIV/0!</v>
      </c>
      <c r="I122" s="139" t="e">
        <f>KMA.FROT!I126/FRO_TOT!I123</f>
        <v>#DIV/0!</v>
      </c>
      <c r="J122" s="139" t="e">
        <f>KMA.FROT!J126/FRO_TOT!J123</f>
        <v>#DIV/0!</v>
      </c>
      <c r="K122" s="139" t="e">
        <f>KMA.FROT!K126/FRO_TOT!K123</f>
        <v>#DIV/0!</v>
      </c>
      <c r="L122" s="139" t="e">
        <f>KMA.FROT!L126/FRO_TOT!L123</f>
        <v>#DIV/0!</v>
      </c>
      <c r="M122" s="139" t="e">
        <f>KMA.FROT!M126/FRO_TOT!M123</f>
        <v>#DIV/0!</v>
      </c>
      <c r="N122" s="139" t="e">
        <f>KMA.FROT!N126/FRO_TOT!N123</f>
        <v>#DIV/0!</v>
      </c>
      <c r="O122" s="139" t="e">
        <f>KMA.FROT!O126/FRO_TOT!O123</f>
        <v>#REF!</v>
      </c>
      <c r="P122" s="139" t="e">
        <f>KMA.FROT!P126/FRO_TOT!P123</f>
        <v>#DIV/0!</v>
      </c>
      <c r="Q122" s="139" t="e">
        <f>KMA.FROT!Q126/FRO_TOT!Q123</f>
        <v>#DIV/0!</v>
      </c>
      <c r="R122" s="139" t="e">
        <f>KMA.FROT!R126/FRO_TOT!R123</f>
        <v>#DIV/0!</v>
      </c>
      <c r="S122" s="139" t="e">
        <f>KMA.FROT!S126/FRO_TOT!S123</f>
        <v>#DIV/0!</v>
      </c>
      <c r="T122" s="139">
        <f>KMA.FROT!T126/FRO_TOT!T123</f>
        <v>13756.133306693757</v>
      </c>
      <c r="V122" s="18" t="s">
        <v>35</v>
      </c>
      <c r="W122" s="53" t="e">
        <f>SUMPRODUCT(B122:T122,#REF!)/SUM(#REF!)</f>
        <v>#REF!</v>
      </c>
    </row>
    <row r="123" spans="1:23" s="1" customFormat="1">
      <c r="A123" s="73" t="s">
        <v>31</v>
      </c>
      <c r="B123" s="139">
        <f>KMA.FROT!B127/FRO_TOT!B124</f>
        <v>29179.624686342664</v>
      </c>
      <c r="C123" s="139">
        <f>KMA.FROT!C127/FRO_TOT!C124</f>
        <v>29179.624686342664</v>
      </c>
      <c r="D123" s="139">
        <f>KMA.FROT!D127/FRO_TOT!D124</f>
        <v>29179.62468634266</v>
      </c>
      <c r="E123" s="139">
        <f>KMA.FROT!E127/FRO_TOT!E124</f>
        <v>29179.624686342668</v>
      </c>
      <c r="F123" s="139">
        <f>KMA.FROT!F127/FRO_TOT!F124</f>
        <v>20786.124852663703</v>
      </c>
      <c r="G123" s="139">
        <f>KMA.FROT!G127/FRO_TOT!G124</f>
        <v>20786.124852663703</v>
      </c>
      <c r="H123" s="139" t="e">
        <f>KMA.FROT!H127/FRO_TOT!H124</f>
        <v>#DIV/0!</v>
      </c>
      <c r="I123" s="139" t="e">
        <f>KMA.FROT!I127/FRO_TOT!I124</f>
        <v>#DIV/0!</v>
      </c>
      <c r="J123" s="139" t="e">
        <f>KMA.FROT!J127/FRO_TOT!J124</f>
        <v>#DIV/0!</v>
      </c>
      <c r="K123" s="139" t="e">
        <f>KMA.FROT!K127/FRO_TOT!K124</f>
        <v>#DIV/0!</v>
      </c>
      <c r="L123" s="139" t="e">
        <f>KMA.FROT!L127/FRO_TOT!L124</f>
        <v>#DIV/0!</v>
      </c>
      <c r="M123" s="139" t="e">
        <f>KMA.FROT!M127/FRO_TOT!M124</f>
        <v>#DIV/0!</v>
      </c>
      <c r="N123" s="139" t="e">
        <f>KMA.FROT!N127/FRO_TOT!N124</f>
        <v>#DIV/0!</v>
      </c>
      <c r="O123" s="139" t="e">
        <f>KMA.FROT!O127/FRO_TOT!O124</f>
        <v>#REF!</v>
      </c>
      <c r="P123" s="139" t="e">
        <f>KMA.FROT!P127/FRO_TOT!P124</f>
        <v>#DIV/0!</v>
      </c>
      <c r="Q123" s="139" t="e">
        <f>KMA.FROT!Q127/FRO_TOT!Q124</f>
        <v>#DIV/0!</v>
      </c>
      <c r="R123" s="139" t="e">
        <f>KMA.FROT!R127/FRO_TOT!R124</f>
        <v>#DIV/0!</v>
      </c>
      <c r="S123" s="139" t="e">
        <f>KMA.FROT!S127/FRO_TOT!S124</f>
        <v>#DIV/0!</v>
      </c>
      <c r="T123" s="139">
        <f>KMA.FROT!T127/FRO_TOT!T124</f>
        <v>13756.133306693757</v>
      </c>
      <c r="V123" s="14" t="s">
        <v>31</v>
      </c>
      <c r="W123" s="54" t="e">
        <f>SUMPRODUCT(B123:T123,#REF!)/SUM(#REF!)</f>
        <v>#REF!</v>
      </c>
    </row>
    <row r="124" spans="1:23" s="1" customFormat="1">
      <c r="A124" s="73" t="s">
        <v>27</v>
      </c>
      <c r="B124" s="139">
        <f>KMA.FROT!B128/FRO_TOT!B125</f>
        <v>29140.574108582747</v>
      </c>
      <c r="C124" s="139">
        <f>KMA.FROT!C128/FRO_TOT!C125</f>
        <v>29140.574108582747</v>
      </c>
      <c r="D124" s="139">
        <f>KMA.FROT!D128/FRO_TOT!D125</f>
        <v>29140.574108582743</v>
      </c>
      <c r="E124" s="139">
        <f>KMA.FROT!E128/FRO_TOT!E125</f>
        <v>29140.574108582747</v>
      </c>
      <c r="F124" s="139">
        <f>KMA.FROT!F128/FRO_TOT!F125</f>
        <v>20758.30714789157</v>
      </c>
      <c r="G124" s="139">
        <f>KMA.FROT!G128/FRO_TOT!G125</f>
        <v>20758.307147891566</v>
      </c>
      <c r="H124" s="139" t="e">
        <f>KMA.FROT!H128/FRO_TOT!H125</f>
        <v>#DIV/0!</v>
      </c>
      <c r="I124" s="139" t="e">
        <f>KMA.FROT!I128/FRO_TOT!I125</f>
        <v>#DIV/0!</v>
      </c>
      <c r="J124" s="139" t="e">
        <f>KMA.FROT!J128/FRO_TOT!J125</f>
        <v>#DIV/0!</v>
      </c>
      <c r="K124" s="139" t="e">
        <f>KMA.FROT!K128/FRO_TOT!K125</f>
        <v>#DIV/0!</v>
      </c>
      <c r="L124" s="139" t="e">
        <f>KMA.FROT!L128/FRO_TOT!L125</f>
        <v>#DIV/0!</v>
      </c>
      <c r="M124" s="139" t="e">
        <f>KMA.FROT!M128/FRO_TOT!M125</f>
        <v>#DIV/0!</v>
      </c>
      <c r="N124" s="139" t="e">
        <f>KMA.FROT!N128/FRO_TOT!N125</f>
        <v>#DIV/0!</v>
      </c>
      <c r="O124" s="139" t="e">
        <f>KMA.FROT!O128/FRO_TOT!O125</f>
        <v>#REF!</v>
      </c>
      <c r="P124" s="139" t="e">
        <f>KMA.FROT!P128/FRO_TOT!P125</f>
        <v>#DIV/0!</v>
      </c>
      <c r="Q124" s="139" t="e">
        <f>KMA.FROT!Q128/FRO_TOT!Q125</f>
        <v>#DIV/0!</v>
      </c>
      <c r="R124" s="139" t="e">
        <f>KMA.FROT!R128/FRO_TOT!R125</f>
        <v>#DIV/0!</v>
      </c>
      <c r="S124" s="139" t="e">
        <f>KMA.FROT!S128/FRO_TOT!S125</f>
        <v>#DIV/0!</v>
      </c>
      <c r="T124" s="139">
        <f>KMA.FROT!T128/FRO_TOT!T125</f>
        <v>13756.133306693755</v>
      </c>
      <c r="V124" s="14" t="s">
        <v>27</v>
      </c>
      <c r="W124" s="54" t="e">
        <f>SUMPRODUCT(B124:T124,#REF!)/SUM(#REF!)</f>
        <v>#REF!</v>
      </c>
    </row>
    <row r="125" spans="1:23" s="1" customFormat="1">
      <c r="A125" s="73" t="s">
        <v>33</v>
      </c>
      <c r="B125" s="139">
        <f>KMA.FROT!B129/FRO_TOT!B126</f>
        <v>32035.054961092403</v>
      </c>
      <c r="C125" s="139">
        <f>KMA.FROT!C129/FRO_TOT!C126</f>
        <v>32035.054961092406</v>
      </c>
      <c r="D125" s="139">
        <f>KMA.FROT!D129/FRO_TOT!D126</f>
        <v>32035.054961092406</v>
      </c>
      <c r="E125" s="139">
        <f>KMA.FROT!E129/FRO_TOT!E126</f>
        <v>32035.054961092406</v>
      </c>
      <c r="F125" s="139">
        <f>KMA.FROT!F129/FRO_TOT!F126</f>
        <v>22820.192488454912</v>
      </c>
      <c r="G125" s="139">
        <f>KMA.FROT!G129/FRO_TOT!G126</f>
        <v>22820.192488454912</v>
      </c>
      <c r="H125" s="139" t="e">
        <f>KMA.FROT!H129/FRO_TOT!H126</f>
        <v>#DIV/0!</v>
      </c>
      <c r="I125" s="139" t="e">
        <f>KMA.FROT!I129/FRO_TOT!I126</f>
        <v>#DIV/0!</v>
      </c>
      <c r="J125" s="139" t="e">
        <f>KMA.FROT!J129/FRO_TOT!J126</f>
        <v>#DIV/0!</v>
      </c>
      <c r="K125" s="139" t="e">
        <f>KMA.FROT!K129/FRO_TOT!K126</f>
        <v>#DIV/0!</v>
      </c>
      <c r="L125" s="139" t="e">
        <f>KMA.FROT!L129/FRO_TOT!L126</f>
        <v>#DIV/0!</v>
      </c>
      <c r="M125" s="139" t="e">
        <f>KMA.FROT!M129/FRO_TOT!M126</f>
        <v>#DIV/0!</v>
      </c>
      <c r="N125" s="139" t="e">
        <f>KMA.FROT!N129/FRO_TOT!N126</f>
        <v>#DIV/0!</v>
      </c>
      <c r="O125" s="139" t="e">
        <f>KMA.FROT!O129/FRO_TOT!O126</f>
        <v>#REF!</v>
      </c>
      <c r="P125" s="139" t="e">
        <f>KMA.FROT!P129/FRO_TOT!P126</f>
        <v>#DIV/0!</v>
      </c>
      <c r="Q125" s="139" t="e">
        <f>KMA.FROT!Q129/FRO_TOT!Q126</f>
        <v>#DIV/0!</v>
      </c>
      <c r="R125" s="139" t="e">
        <f>KMA.FROT!R129/FRO_TOT!R126</f>
        <v>#DIV/0!</v>
      </c>
      <c r="S125" s="139" t="e">
        <f>KMA.FROT!S129/FRO_TOT!S126</f>
        <v>#DIV/0!</v>
      </c>
      <c r="T125" s="139">
        <f>KMA.FROT!T129/FRO_TOT!T126</f>
        <v>13756.133306693753</v>
      </c>
      <c r="V125" s="14" t="s">
        <v>33</v>
      </c>
      <c r="W125" s="54" t="e">
        <f>SUMPRODUCT(B125:T125,#REF!)/SUM(#REF!)</f>
        <v>#REF!</v>
      </c>
    </row>
    <row r="126" spans="1:23" s="1" customFormat="1">
      <c r="A126" s="73" t="s">
        <v>34</v>
      </c>
      <c r="B126" s="139">
        <f>KMA.FROT!B130/FRO_TOT!B127</f>
        <v>33994.177008081548</v>
      </c>
      <c r="C126" s="139">
        <f>KMA.FROT!C130/FRO_TOT!C127</f>
        <v>33994.177008081548</v>
      </c>
      <c r="D126" s="139">
        <f>KMA.FROT!D130/FRO_TOT!D127</f>
        <v>33994.177008081548</v>
      </c>
      <c r="E126" s="139">
        <f>KMA.FROT!E130/FRO_TOT!E127</f>
        <v>33994.177008081555</v>
      </c>
      <c r="F126" s="139">
        <f>KMA.FROT!F130/FRO_TOT!F127</f>
        <v>24215.774368210288</v>
      </c>
      <c r="G126" s="139">
        <f>KMA.FROT!G130/FRO_TOT!G127</f>
        <v>24215.774368210285</v>
      </c>
      <c r="H126" s="139" t="e">
        <f>KMA.FROT!H130/FRO_TOT!H127</f>
        <v>#DIV/0!</v>
      </c>
      <c r="I126" s="139" t="e">
        <f>KMA.FROT!I130/FRO_TOT!I127</f>
        <v>#DIV/0!</v>
      </c>
      <c r="J126" s="139" t="e">
        <f>KMA.FROT!J130/FRO_TOT!J127</f>
        <v>#DIV/0!</v>
      </c>
      <c r="K126" s="139" t="e">
        <f>KMA.FROT!K130/FRO_TOT!K127</f>
        <v>#DIV/0!</v>
      </c>
      <c r="L126" s="139" t="e">
        <f>KMA.FROT!L130/FRO_TOT!L127</f>
        <v>#DIV/0!</v>
      </c>
      <c r="M126" s="139" t="e">
        <f>KMA.FROT!M130/FRO_TOT!M127</f>
        <v>#DIV/0!</v>
      </c>
      <c r="N126" s="139" t="e">
        <f>KMA.FROT!N130/FRO_TOT!N127</f>
        <v>#DIV/0!</v>
      </c>
      <c r="O126" s="139" t="e">
        <f>KMA.FROT!O130/FRO_TOT!O127</f>
        <v>#REF!</v>
      </c>
      <c r="P126" s="139" t="e">
        <f>KMA.FROT!P130/FRO_TOT!P127</f>
        <v>#DIV/0!</v>
      </c>
      <c r="Q126" s="139" t="e">
        <f>KMA.FROT!Q130/FRO_TOT!Q127</f>
        <v>#DIV/0!</v>
      </c>
      <c r="R126" s="139" t="e">
        <f>KMA.FROT!R130/FRO_TOT!R127</f>
        <v>#DIV/0!</v>
      </c>
      <c r="S126" s="139" t="e">
        <f>KMA.FROT!S130/FRO_TOT!S127</f>
        <v>#DIV/0!</v>
      </c>
      <c r="T126" s="139">
        <f>KMA.FROT!T130/FRO_TOT!T127</f>
        <v>13756.133306693757</v>
      </c>
      <c r="V126" s="14" t="s">
        <v>34</v>
      </c>
      <c r="W126" s="54" t="e">
        <f>SUMPRODUCT(B126:T126,#REF!)/SUM(#REF!)</f>
        <v>#REF!</v>
      </c>
    </row>
    <row r="127" spans="1:23" s="1" customFormat="1">
      <c r="A127" s="73" t="s">
        <v>30</v>
      </c>
      <c r="B127" s="139">
        <f>KMA.FROT!B131/FRO_TOT!B128</f>
        <v>28443.958398910967</v>
      </c>
      <c r="C127" s="139">
        <f>KMA.FROT!C131/FRO_TOT!C128</f>
        <v>28443.958398910956</v>
      </c>
      <c r="D127" s="139">
        <f>KMA.FROT!D131/FRO_TOT!D128</f>
        <v>28443.958398910963</v>
      </c>
      <c r="E127" s="139">
        <f>KMA.FROT!E131/FRO_TOT!E128</f>
        <v>28443.95839891096</v>
      </c>
      <c r="F127" s="139">
        <f>KMA.FROT!F131/FRO_TOT!F128</f>
        <v>20262.072488562935</v>
      </c>
      <c r="G127" s="139">
        <f>KMA.FROT!G131/FRO_TOT!G128</f>
        <v>20262.072488562935</v>
      </c>
      <c r="H127" s="139" t="e">
        <f>KMA.FROT!H131/FRO_TOT!H128</f>
        <v>#DIV/0!</v>
      </c>
      <c r="I127" s="139" t="e">
        <f>KMA.FROT!I131/FRO_TOT!I128</f>
        <v>#DIV/0!</v>
      </c>
      <c r="J127" s="139" t="e">
        <f>KMA.FROT!J131/FRO_TOT!J128</f>
        <v>#DIV/0!</v>
      </c>
      <c r="K127" s="139" t="e">
        <f>KMA.FROT!K131/FRO_TOT!K128</f>
        <v>#DIV/0!</v>
      </c>
      <c r="L127" s="139" t="e">
        <f>KMA.FROT!L131/FRO_TOT!L128</f>
        <v>#DIV/0!</v>
      </c>
      <c r="M127" s="139" t="e">
        <f>KMA.FROT!M131/FRO_TOT!M128</f>
        <v>#DIV/0!</v>
      </c>
      <c r="N127" s="139" t="e">
        <f>KMA.FROT!N131/FRO_TOT!N128</f>
        <v>#DIV/0!</v>
      </c>
      <c r="O127" s="139" t="e">
        <f>KMA.FROT!O131/FRO_TOT!O128</f>
        <v>#REF!</v>
      </c>
      <c r="P127" s="139" t="e">
        <f>KMA.FROT!P131/FRO_TOT!P128</f>
        <v>#DIV/0!</v>
      </c>
      <c r="Q127" s="139" t="e">
        <f>KMA.FROT!Q131/FRO_TOT!Q128</f>
        <v>#DIV/0!</v>
      </c>
      <c r="R127" s="139" t="e">
        <f>KMA.FROT!R131/FRO_TOT!R128</f>
        <v>#DIV/0!</v>
      </c>
      <c r="S127" s="139" t="e">
        <f>KMA.FROT!S131/FRO_TOT!S128</f>
        <v>#DIV/0!</v>
      </c>
      <c r="T127" s="139">
        <f>KMA.FROT!T131/FRO_TOT!T128</f>
        <v>13756.133306693759</v>
      </c>
      <c r="V127" s="14" t="s">
        <v>30</v>
      </c>
      <c r="W127" s="54" t="e">
        <f>SUMPRODUCT(B127:T127,#REF!)/SUM(#REF!)</f>
        <v>#REF!</v>
      </c>
    </row>
    <row r="128" spans="1:23" s="1" customFormat="1">
      <c r="A128" s="73" t="s">
        <v>36</v>
      </c>
      <c r="B128" s="139">
        <f>KMA.FROT!B132/FRO_TOT!B129</f>
        <v>27013.523228952545</v>
      </c>
      <c r="C128" s="139">
        <f>KMA.FROT!C132/FRO_TOT!C129</f>
        <v>27013.523228952548</v>
      </c>
      <c r="D128" s="139">
        <f>KMA.FROT!D132/FRO_TOT!D129</f>
        <v>27013.523228952552</v>
      </c>
      <c r="E128" s="139">
        <f>KMA.FROT!E132/FRO_TOT!E129</f>
        <v>27013.523228952548</v>
      </c>
      <c r="F128" s="139">
        <f>KMA.FROT!F132/FRO_TOT!F129</f>
        <v>19243.101053665992</v>
      </c>
      <c r="G128" s="139">
        <f>KMA.FROT!G132/FRO_TOT!G129</f>
        <v>19243.101053665996</v>
      </c>
      <c r="H128" s="139" t="e">
        <f>KMA.FROT!H132/FRO_TOT!H129</f>
        <v>#DIV/0!</v>
      </c>
      <c r="I128" s="139" t="e">
        <f>KMA.FROT!I132/FRO_TOT!I129</f>
        <v>#DIV/0!</v>
      </c>
      <c r="J128" s="139" t="e">
        <f>KMA.FROT!J132/FRO_TOT!J129</f>
        <v>#DIV/0!</v>
      </c>
      <c r="K128" s="139" t="e">
        <f>KMA.FROT!K132/FRO_TOT!K129</f>
        <v>#DIV/0!</v>
      </c>
      <c r="L128" s="139" t="e">
        <f>KMA.FROT!L132/FRO_TOT!L129</f>
        <v>#DIV/0!</v>
      </c>
      <c r="M128" s="139" t="e">
        <f>KMA.FROT!M132/FRO_TOT!M129</f>
        <v>#DIV/0!</v>
      </c>
      <c r="N128" s="139" t="e">
        <f>KMA.FROT!N132/FRO_TOT!N129</f>
        <v>#DIV/0!</v>
      </c>
      <c r="O128" s="139" t="e">
        <f>KMA.FROT!O132/FRO_TOT!O129</f>
        <v>#REF!</v>
      </c>
      <c r="P128" s="139" t="e">
        <f>KMA.FROT!P132/FRO_TOT!P129</f>
        <v>#DIV/0!</v>
      </c>
      <c r="Q128" s="139" t="e">
        <f>KMA.FROT!Q132/FRO_TOT!Q129</f>
        <v>#DIV/0!</v>
      </c>
      <c r="R128" s="139" t="e">
        <f>KMA.FROT!R132/FRO_TOT!R129</f>
        <v>#DIV/0!</v>
      </c>
      <c r="S128" s="139" t="e">
        <f>KMA.FROT!S132/FRO_TOT!S129</f>
        <v>#DIV/0!</v>
      </c>
      <c r="T128" s="139">
        <f>KMA.FROT!T132/FRO_TOT!T129</f>
        <v>13756.133306693757</v>
      </c>
      <c r="V128" s="14" t="s">
        <v>36</v>
      </c>
      <c r="W128" s="54" t="e">
        <f>SUMPRODUCT(B128:T128,#REF!)/SUM(#REF!)</f>
        <v>#REF!</v>
      </c>
    </row>
    <row r="129" spans="1:23" s="1" customFormat="1">
      <c r="A129" s="73" t="s">
        <v>21</v>
      </c>
      <c r="B129" s="139">
        <f>KMA.FROT!B133/FRO_TOT!B130</f>
        <v>31578.343200285941</v>
      </c>
      <c r="C129" s="139">
        <f>KMA.FROT!C133/FRO_TOT!C130</f>
        <v>31578.343200285941</v>
      </c>
      <c r="D129" s="139">
        <f>KMA.FROT!D133/FRO_TOT!D130</f>
        <v>31578.343200285944</v>
      </c>
      <c r="E129" s="139">
        <f>KMA.FROT!E133/FRO_TOT!E130</f>
        <v>31578.343200285934</v>
      </c>
      <c r="F129" s="139">
        <f>KMA.FROT!F133/FRO_TOT!F130</f>
        <v>22494.853565016107</v>
      </c>
      <c r="G129" s="139">
        <f>KMA.FROT!G133/FRO_TOT!G130</f>
        <v>22494.853565016103</v>
      </c>
      <c r="H129" s="139" t="e">
        <f>KMA.FROT!H133/FRO_TOT!H130</f>
        <v>#DIV/0!</v>
      </c>
      <c r="I129" s="139" t="e">
        <f>KMA.FROT!I133/FRO_TOT!I130</f>
        <v>#DIV/0!</v>
      </c>
      <c r="J129" s="139" t="e">
        <f>KMA.FROT!J133/FRO_TOT!J130</f>
        <v>#DIV/0!</v>
      </c>
      <c r="K129" s="139" t="e">
        <f>KMA.FROT!K133/FRO_TOT!K130</f>
        <v>#DIV/0!</v>
      </c>
      <c r="L129" s="139" t="e">
        <f>KMA.FROT!L133/FRO_TOT!L130</f>
        <v>#DIV/0!</v>
      </c>
      <c r="M129" s="139" t="e">
        <f>KMA.FROT!M133/FRO_TOT!M130</f>
        <v>#DIV/0!</v>
      </c>
      <c r="N129" s="139" t="e">
        <f>KMA.FROT!N133/FRO_TOT!N130</f>
        <v>#DIV/0!</v>
      </c>
      <c r="O129" s="139" t="e">
        <f>KMA.FROT!O133/FRO_TOT!O130</f>
        <v>#REF!</v>
      </c>
      <c r="P129" s="139" t="e">
        <f>KMA.FROT!P133/FRO_TOT!P130</f>
        <v>#DIV/0!</v>
      </c>
      <c r="Q129" s="139" t="e">
        <f>KMA.FROT!Q133/FRO_TOT!Q130</f>
        <v>#DIV/0!</v>
      </c>
      <c r="R129" s="139" t="e">
        <f>KMA.FROT!R133/FRO_TOT!R130</f>
        <v>#DIV/0!</v>
      </c>
      <c r="S129" s="139" t="e">
        <f>KMA.FROT!S133/FRO_TOT!S130</f>
        <v>#DIV/0!</v>
      </c>
      <c r="T129" s="139">
        <f>KMA.FROT!T133/FRO_TOT!T130</f>
        <v>13756.133306693759</v>
      </c>
      <c r="V129" s="14" t="s">
        <v>21</v>
      </c>
      <c r="W129" s="54" t="e">
        <f>SUMPRODUCT(B129:T129,#REF!)/SUM(#REF!)</f>
        <v>#REF!</v>
      </c>
    </row>
    <row r="130" spans="1:23" s="1" customFormat="1" ht="15.75" thickBot="1">
      <c r="A130" s="73" t="s">
        <v>32</v>
      </c>
      <c r="B130" s="139">
        <f>KMA.FROT!B134/FRO_TOT!B131</f>
        <v>33046.055983816383</v>
      </c>
      <c r="C130" s="139">
        <f>KMA.FROT!C134/FRO_TOT!C131</f>
        <v>33046.055983816383</v>
      </c>
      <c r="D130" s="139">
        <f>KMA.FROT!D134/FRO_TOT!D131</f>
        <v>33046.055983816375</v>
      </c>
      <c r="E130" s="139">
        <f>KMA.FROT!E134/FRO_TOT!E131</f>
        <v>33046.055983816383</v>
      </c>
      <c r="F130" s="139">
        <f>KMA.FROT!F134/FRO_TOT!F131</f>
        <v>23540.37973247889</v>
      </c>
      <c r="G130" s="139">
        <f>KMA.FROT!G134/FRO_TOT!G131</f>
        <v>23540.379732478887</v>
      </c>
      <c r="H130" s="139" t="e">
        <f>KMA.FROT!H134/FRO_TOT!H131</f>
        <v>#DIV/0!</v>
      </c>
      <c r="I130" s="139" t="e">
        <f>KMA.FROT!I134/FRO_TOT!I131</f>
        <v>#DIV/0!</v>
      </c>
      <c r="J130" s="139" t="e">
        <f>KMA.FROT!J134/FRO_TOT!J131</f>
        <v>#DIV/0!</v>
      </c>
      <c r="K130" s="139" t="e">
        <f>KMA.FROT!K134/FRO_TOT!K131</f>
        <v>#DIV/0!</v>
      </c>
      <c r="L130" s="139" t="e">
        <f>KMA.FROT!L134/FRO_TOT!L131</f>
        <v>#DIV/0!</v>
      </c>
      <c r="M130" s="139" t="e">
        <f>KMA.FROT!M134/FRO_TOT!M131</f>
        <v>#DIV/0!</v>
      </c>
      <c r="N130" s="139" t="e">
        <f>KMA.FROT!N134/FRO_TOT!N131</f>
        <v>#DIV/0!</v>
      </c>
      <c r="O130" s="139" t="e">
        <f>KMA.FROT!O134/FRO_TOT!O131</f>
        <v>#REF!</v>
      </c>
      <c r="P130" s="139" t="e">
        <f>KMA.FROT!P134/FRO_TOT!P131</f>
        <v>#DIV/0!</v>
      </c>
      <c r="Q130" s="139" t="e">
        <f>KMA.FROT!Q134/FRO_TOT!Q131</f>
        <v>#DIV/0!</v>
      </c>
      <c r="R130" s="139" t="e">
        <f>KMA.FROT!R134/FRO_TOT!R131</f>
        <v>#DIV/0!</v>
      </c>
      <c r="S130" s="139" t="e">
        <f>KMA.FROT!S134/FRO_TOT!S131</f>
        <v>#DIV/0!</v>
      </c>
      <c r="T130" s="139">
        <f>KMA.FROT!T134/FRO_TOT!T131</f>
        <v>13756.133306693757</v>
      </c>
      <c r="V130" s="21" t="s">
        <v>32</v>
      </c>
      <c r="W130" s="55" t="e">
        <f>SUMPRODUCT(B130:T130,#REF!)/SUM(#REF!)</f>
        <v>#REF!</v>
      </c>
    </row>
    <row r="131" spans="1:23" ht="15.75" thickBot="1">
      <c r="A131" s="75" t="s">
        <v>40</v>
      </c>
      <c r="B131" s="138">
        <f>KMA.FROT!B135/FRO_TOT!B132</f>
        <v>15018.039381067118</v>
      </c>
      <c r="C131" s="138">
        <f>KMA.FROT!C135/FRO_TOT!C132</f>
        <v>15018.039381067116</v>
      </c>
      <c r="D131" s="138">
        <f>KMA.FROT!D135/FRO_TOT!D132</f>
        <v>15018.039381067118</v>
      </c>
      <c r="E131" s="138">
        <f>KMA.FROT!E135/FRO_TOT!E132</f>
        <v>15018.039381067118</v>
      </c>
      <c r="F131" s="138">
        <f>KMA.FROT!F135/FRO_TOT!F132</f>
        <v>10698.110238655301</v>
      </c>
      <c r="G131" s="138">
        <f>KMA.FROT!G135/FRO_TOT!G132</f>
        <v>10698.110238655299</v>
      </c>
      <c r="H131" s="138" t="e">
        <f>KMA.FROT!H135/FRO_TOT!H132</f>
        <v>#DIV/0!</v>
      </c>
      <c r="I131" s="138" t="e">
        <f>KMA.FROT!I135/FRO_TOT!I132</f>
        <v>#DIV/0!</v>
      </c>
      <c r="J131" s="138" t="e">
        <f>KMA.FROT!J135/FRO_TOT!J132</f>
        <v>#DIV/0!</v>
      </c>
      <c r="K131" s="138" t="e">
        <f>KMA.FROT!K135/FRO_TOT!K132</f>
        <v>#DIV/0!</v>
      </c>
      <c r="L131" s="138" t="e">
        <f>KMA.FROT!L135/FRO_TOT!L132</f>
        <v>#DIV/0!</v>
      </c>
      <c r="M131" s="138" t="e">
        <f>KMA.FROT!M135/FRO_TOT!M132</f>
        <v>#DIV/0!</v>
      </c>
      <c r="N131" s="138" t="e">
        <f>KMA.FROT!N135/FRO_TOT!N132</f>
        <v>#DIV/0!</v>
      </c>
      <c r="O131" s="138" t="e">
        <f>KMA.FROT!O135/FRO_TOT!O132</f>
        <v>#REF!</v>
      </c>
      <c r="P131" s="138" t="e">
        <f>KMA.FROT!P135/FRO_TOT!P132</f>
        <v>#DIV/0!</v>
      </c>
      <c r="Q131" s="138" t="e">
        <f>KMA.FROT!Q135/FRO_TOT!Q132</f>
        <v>#DIV/0!</v>
      </c>
      <c r="R131" s="138" t="e">
        <f>KMA.FROT!R135/FRO_TOT!R132</f>
        <v>#DIV/0!</v>
      </c>
      <c r="S131" s="138" t="e">
        <f>KMA.FROT!S135/FRO_TOT!S132</f>
        <v>#DIV/0!</v>
      </c>
      <c r="T131" s="138">
        <f>KMA.FROT!T135/FRO_TOT!T132</f>
        <v>13756.133306693755</v>
      </c>
      <c r="V131" s="23" t="s">
        <v>40</v>
      </c>
      <c r="W131" s="51" t="e">
        <f>SUMPRODUCT(B131:T131,#REF!)/SUM(#REF!)</f>
        <v>#REF!</v>
      </c>
    </row>
    <row r="132" spans="1:23" s="1" customFormat="1">
      <c r="A132" s="73" t="s">
        <v>26</v>
      </c>
      <c r="B132" s="139">
        <f>KMA.FROT!B136/FRO_TOT!B133</f>
        <v>29326.238597746105</v>
      </c>
      <c r="C132" s="139">
        <f>KMA.FROT!C136/FRO_TOT!C133</f>
        <v>29326.238597746109</v>
      </c>
      <c r="D132" s="139">
        <f>KMA.FROT!D136/FRO_TOT!D133</f>
        <v>29326.238597746098</v>
      </c>
      <c r="E132" s="139">
        <f>KMA.FROT!E136/FRO_TOT!E133</f>
        <v>29326.238597746102</v>
      </c>
      <c r="F132" s="139">
        <f>KMA.FROT!F136/FRO_TOT!F133</f>
        <v>20890.565368959844</v>
      </c>
      <c r="G132" s="139">
        <f>KMA.FROT!G136/FRO_TOT!G133</f>
        <v>20890.56536895984</v>
      </c>
      <c r="H132" s="139" t="e">
        <f>KMA.FROT!H136/FRO_TOT!H133</f>
        <v>#DIV/0!</v>
      </c>
      <c r="I132" s="139" t="e">
        <f>KMA.FROT!I136/FRO_TOT!I133</f>
        <v>#DIV/0!</v>
      </c>
      <c r="J132" s="139" t="e">
        <f>KMA.FROT!J136/FRO_TOT!J133</f>
        <v>#DIV/0!</v>
      </c>
      <c r="K132" s="139" t="e">
        <f>KMA.FROT!K136/FRO_TOT!K133</f>
        <v>#DIV/0!</v>
      </c>
      <c r="L132" s="139" t="e">
        <f>KMA.FROT!L136/FRO_TOT!L133</f>
        <v>#DIV/0!</v>
      </c>
      <c r="M132" s="139" t="e">
        <f>KMA.FROT!M136/FRO_TOT!M133</f>
        <v>#DIV/0!</v>
      </c>
      <c r="N132" s="139" t="e">
        <f>KMA.FROT!N136/FRO_TOT!N133</f>
        <v>#DIV/0!</v>
      </c>
      <c r="O132" s="139" t="e">
        <f>KMA.FROT!O136/FRO_TOT!O133</f>
        <v>#REF!</v>
      </c>
      <c r="P132" s="139" t="e">
        <f>KMA.FROT!P136/FRO_TOT!P133</f>
        <v>#DIV/0!</v>
      </c>
      <c r="Q132" s="139" t="e">
        <f>KMA.FROT!Q136/FRO_TOT!Q133</f>
        <v>#DIV/0!</v>
      </c>
      <c r="R132" s="139" t="e">
        <f>KMA.FROT!R136/FRO_TOT!R133</f>
        <v>#DIV/0!</v>
      </c>
      <c r="S132" s="139" t="e">
        <f>KMA.FROT!S136/FRO_TOT!S133</f>
        <v>#DIV/0!</v>
      </c>
      <c r="T132" s="139">
        <f>KMA.FROT!T136/FRO_TOT!T133</f>
        <v>13756.133306693757</v>
      </c>
      <c r="V132" s="18" t="s">
        <v>26</v>
      </c>
      <c r="W132" s="53" t="e">
        <f>SUMPRODUCT(B132:T132,#REF!)/SUM(#REF!)</f>
        <v>#REF!</v>
      </c>
    </row>
    <row r="133" spans="1:23" s="1" customFormat="1">
      <c r="A133" s="73" t="s">
        <v>18</v>
      </c>
      <c r="B133" s="139">
        <f>KMA.FROT!B137/FRO_TOT!B134</f>
        <v>17402.963622681684</v>
      </c>
      <c r="C133" s="139">
        <f>KMA.FROT!C137/FRO_TOT!C134</f>
        <v>17402.963622681687</v>
      </c>
      <c r="D133" s="139">
        <f>KMA.FROT!D137/FRO_TOT!D134</f>
        <v>17402.963622681687</v>
      </c>
      <c r="E133" s="139">
        <f>KMA.FROT!E137/FRO_TOT!E134</f>
        <v>17402.963622681687</v>
      </c>
      <c r="F133" s="139">
        <f>KMA.FROT!F137/FRO_TOT!F134</f>
        <v>12397.012592034338</v>
      </c>
      <c r="G133" s="139">
        <f>KMA.FROT!G137/FRO_TOT!G134</f>
        <v>12397.01259203434</v>
      </c>
      <c r="H133" s="139" t="e">
        <f>KMA.FROT!H137/FRO_TOT!H134</f>
        <v>#DIV/0!</v>
      </c>
      <c r="I133" s="139" t="e">
        <f>KMA.FROT!I137/FRO_TOT!I134</f>
        <v>#DIV/0!</v>
      </c>
      <c r="J133" s="139" t="e">
        <f>KMA.FROT!J137/FRO_TOT!J134</f>
        <v>#DIV/0!</v>
      </c>
      <c r="K133" s="139" t="e">
        <f>KMA.FROT!K137/FRO_TOT!K134</f>
        <v>#DIV/0!</v>
      </c>
      <c r="L133" s="139" t="e">
        <f>KMA.FROT!L137/FRO_TOT!L134</f>
        <v>#DIV/0!</v>
      </c>
      <c r="M133" s="139" t="e">
        <f>KMA.FROT!M137/FRO_TOT!M134</f>
        <v>#DIV/0!</v>
      </c>
      <c r="N133" s="139" t="e">
        <f>KMA.FROT!N137/FRO_TOT!N134</f>
        <v>#DIV/0!</v>
      </c>
      <c r="O133" s="139" t="e">
        <f>KMA.FROT!O137/FRO_TOT!O134</f>
        <v>#REF!</v>
      </c>
      <c r="P133" s="139" t="e">
        <f>KMA.FROT!P137/FRO_TOT!P134</f>
        <v>#DIV/0!</v>
      </c>
      <c r="Q133" s="139" t="e">
        <f>KMA.FROT!Q137/FRO_TOT!Q134</f>
        <v>#DIV/0!</v>
      </c>
      <c r="R133" s="139" t="e">
        <f>KMA.FROT!R137/FRO_TOT!R134</f>
        <v>#DIV/0!</v>
      </c>
      <c r="S133" s="139" t="e">
        <f>KMA.FROT!S137/FRO_TOT!S134</f>
        <v>#DIV/0!</v>
      </c>
      <c r="T133" s="139">
        <f>KMA.FROT!T137/FRO_TOT!T134</f>
        <v>13756.133306693757</v>
      </c>
      <c r="V133" s="14" t="s">
        <v>18</v>
      </c>
      <c r="W133" s="54" t="e">
        <f>SUMPRODUCT(B133:T133,#REF!)/SUM(#REF!)</f>
        <v>#REF!</v>
      </c>
    </row>
    <row r="134" spans="1:23" s="1" customFormat="1">
      <c r="A134" s="73" t="s">
        <v>12</v>
      </c>
      <c r="B134" s="139">
        <f>KMA.FROT!B138/FRO_TOT!B135</f>
        <v>16029.155690864636</v>
      </c>
      <c r="C134" s="139">
        <f>KMA.FROT!C138/FRO_TOT!C135</f>
        <v>16029.155690864634</v>
      </c>
      <c r="D134" s="139">
        <f>KMA.FROT!D138/FRO_TOT!D135</f>
        <v>16029.155690864636</v>
      </c>
      <c r="E134" s="139">
        <f>KMA.FROT!E138/FRO_TOT!E135</f>
        <v>16029.155690864638</v>
      </c>
      <c r="F134" s="139">
        <f>KMA.FROT!F138/FRO_TOT!F135</f>
        <v>11418.379607502005</v>
      </c>
      <c r="G134" s="139">
        <f>KMA.FROT!G138/FRO_TOT!G135</f>
        <v>11418.379607502007</v>
      </c>
      <c r="H134" s="139" t="e">
        <f>KMA.FROT!H138/FRO_TOT!H135</f>
        <v>#DIV/0!</v>
      </c>
      <c r="I134" s="139" t="e">
        <f>KMA.FROT!I138/FRO_TOT!I135</f>
        <v>#DIV/0!</v>
      </c>
      <c r="J134" s="139" t="e">
        <f>KMA.FROT!J138/FRO_TOT!J135</f>
        <v>#DIV/0!</v>
      </c>
      <c r="K134" s="139" t="e">
        <f>KMA.FROT!K138/FRO_TOT!K135</f>
        <v>#DIV/0!</v>
      </c>
      <c r="L134" s="139" t="e">
        <f>KMA.FROT!L138/FRO_TOT!L135</f>
        <v>#DIV/0!</v>
      </c>
      <c r="M134" s="139" t="e">
        <f>KMA.FROT!M138/FRO_TOT!M135</f>
        <v>#DIV/0!</v>
      </c>
      <c r="N134" s="139" t="e">
        <f>KMA.FROT!N138/FRO_TOT!N135</f>
        <v>#DIV/0!</v>
      </c>
      <c r="O134" s="139" t="e">
        <f>KMA.FROT!O138/FRO_TOT!O135</f>
        <v>#REF!</v>
      </c>
      <c r="P134" s="139" t="e">
        <f>KMA.FROT!P138/FRO_TOT!P135</f>
        <v>#DIV/0!</v>
      </c>
      <c r="Q134" s="139" t="e">
        <f>KMA.FROT!Q138/FRO_TOT!Q135</f>
        <v>#DIV/0!</v>
      </c>
      <c r="R134" s="139" t="e">
        <f>KMA.FROT!R138/FRO_TOT!R135</f>
        <v>#DIV/0!</v>
      </c>
      <c r="S134" s="139" t="e">
        <f>KMA.FROT!S138/FRO_TOT!S135</f>
        <v>#DIV/0!</v>
      </c>
      <c r="T134" s="139">
        <f>KMA.FROT!T138/FRO_TOT!T135</f>
        <v>13756.133306693757</v>
      </c>
      <c r="V134" s="14" t="s">
        <v>12</v>
      </c>
      <c r="W134" s="54" t="e">
        <f>SUMPRODUCT(B134:T134,#REF!)/SUM(#REF!)</f>
        <v>#REF!</v>
      </c>
    </row>
    <row r="135" spans="1:23" s="1" customFormat="1" ht="15.75" thickBot="1">
      <c r="A135" s="73" t="s">
        <v>10</v>
      </c>
      <c r="B135" s="139">
        <f>KMA.FROT!B139/FRO_TOT!B136</f>
        <v>13398.919305165889</v>
      </c>
      <c r="C135" s="139">
        <f>KMA.FROT!C139/FRO_TOT!C136</f>
        <v>13398.919305165891</v>
      </c>
      <c r="D135" s="139">
        <f>KMA.FROT!D139/FRO_TOT!D136</f>
        <v>13398.919305165893</v>
      </c>
      <c r="E135" s="139">
        <f>KMA.FROT!E139/FRO_TOT!E136</f>
        <v>13398.919305165891</v>
      </c>
      <c r="F135" s="139">
        <f>KMA.FROT!F139/FRO_TOT!F136</f>
        <v>9544.7289868090647</v>
      </c>
      <c r="G135" s="139">
        <f>KMA.FROT!G139/FRO_TOT!G136</f>
        <v>9544.7289868090647</v>
      </c>
      <c r="H135" s="139" t="e">
        <f>KMA.FROT!H139/FRO_TOT!H136</f>
        <v>#DIV/0!</v>
      </c>
      <c r="I135" s="139" t="e">
        <f>KMA.FROT!I139/FRO_TOT!I136</f>
        <v>#DIV/0!</v>
      </c>
      <c r="J135" s="139" t="e">
        <f>KMA.FROT!J139/FRO_TOT!J136</f>
        <v>#DIV/0!</v>
      </c>
      <c r="K135" s="139" t="e">
        <f>KMA.FROT!K139/FRO_TOT!K136</f>
        <v>#DIV/0!</v>
      </c>
      <c r="L135" s="139" t="e">
        <f>KMA.FROT!L139/FRO_TOT!L136</f>
        <v>#DIV/0!</v>
      </c>
      <c r="M135" s="139" t="e">
        <f>KMA.FROT!M139/FRO_TOT!M136</f>
        <v>#DIV/0!</v>
      </c>
      <c r="N135" s="139" t="e">
        <f>KMA.FROT!N139/FRO_TOT!N136</f>
        <v>#DIV/0!</v>
      </c>
      <c r="O135" s="139" t="e">
        <f>KMA.FROT!O139/FRO_TOT!O136</f>
        <v>#REF!</v>
      </c>
      <c r="P135" s="139" t="e">
        <f>KMA.FROT!P139/FRO_TOT!P136</f>
        <v>#DIV/0!</v>
      </c>
      <c r="Q135" s="139" t="e">
        <f>KMA.FROT!Q139/FRO_TOT!Q136</f>
        <v>#DIV/0!</v>
      </c>
      <c r="R135" s="139" t="e">
        <f>KMA.FROT!R139/FRO_TOT!R136</f>
        <v>#DIV/0!</v>
      </c>
      <c r="S135" s="139" t="e">
        <f>KMA.FROT!S139/FRO_TOT!S136</f>
        <v>#DIV/0!</v>
      </c>
      <c r="T135" s="139">
        <f>KMA.FROT!T139/FRO_TOT!T136</f>
        <v>13756.133306693757</v>
      </c>
      <c r="V135" s="21" t="s">
        <v>10</v>
      </c>
      <c r="W135" s="55" t="e">
        <f>SUMPRODUCT(B135:T135,#REF!)/SUM(#REF!)</f>
        <v>#REF!</v>
      </c>
    </row>
    <row r="136" spans="1:23" ht="15.75" thickBot="1">
      <c r="A136" s="75" t="s">
        <v>41</v>
      </c>
      <c r="B136" s="138">
        <f>KMA.FROT!B140/FRO_TOT!B137</f>
        <v>18897.397545163658</v>
      </c>
      <c r="C136" s="138">
        <f>KMA.FROT!C140/FRO_TOT!C137</f>
        <v>18897.397545163658</v>
      </c>
      <c r="D136" s="138">
        <f>KMA.FROT!D140/FRO_TOT!D137</f>
        <v>18897.397545163658</v>
      </c>
      <c r="E136" s="138">
        <f>KMA.FROT!E140/FRO_TOT!E137</f>
        <v>18897.397545163662</v>
      </c>
      <c r="F136" s="138">
        <f>KMA.FROT!F140/FRO_TOT!F137</f>
        <v>13461.57358041831</v>
      </c>
      <c r="G136" s="138">
        <f>KMA.FROT!G140/FRO_TOT!G137</f>
        <v>13461.57358041831</v>
      </c>
      <c r="H136" s="138" t="e">
        <f>KMA.FROT!H140/FRO_TOT!H137</f>
        <v>#DIV/0!</v>
      </c>
      <c r="I136" s="138" t="e">
        <f>KMA.FROT!I140/FRO_TOT!I137</f>
        <v>#DIV/0!</v>
      </c>
      <c r="J136" s="138" t="e">
        <f>KMA.FROT!J140/FRO_TOT!J137</f>
        <v>#DIV/0!</v>
      </c>
      <c r="K136" s="138" t="e">
        <f>KMA.FROT!K140/FRO_TOT!K137</f>
        <v>#DIV/0!</v>
      </c>
      <c r="L136" s="138" t="e">
        <f>KMA.FROT!L140/FRO_TOT!L137</f>
        <v>#DIV/0!</v>
      </c>
      <c r="M136" s="138" t="e">
        <f>KMA.FROT!M140/FRO_TOT!M137</f>
        <v>#DIV/0!</v>
      </c>
      <c r="N136" s="138" t="e">
        <f>KMA.FROT!N140/FRO_TOT!N137</f>
        <v>#DIV/0!</v>
      </c>
      <c r="O136" s="138" t="e">
        <f>KMA.FROT!O140/FRO_TOT!O137</f>
        <v>#REF!</v>
      </c>
      <c r="P136" s="138" t="e">
        <f>KMA.FROT!P140/FRO_TOT!P137</f>
        <v>#DIV/0!</v>
      </c>
      <c r="Q136" s="138" t="e">
        <f>KMA.FROT!Q140/FRO_TOT!Q137</f>
        <v>#DIV/0!</v>
      </c>
      <c r="R136" s="138" t="e">
        <f>KMA.FROT!R140/FRO_TOT!R137</f>
        <v>#DIV/0!</v>
      </c>
      <c r="S136" s="138" t="e">
        <f>KMA.FROT!S140/FRO_TOT!S137</f>
        <v>#DIV/0!</v>
      </c>
      <c r="T136" s="138">
        <f>KMA.FROT!T140/FRO_TOT!T137</f>
        <v>13756.133306693757</v>
      </c>
      <c r="V136" s="23" t="s">
        <v>41</v>
      </c>
      <c r="W136" s="51" t="e">
        <f>SUMPRODUCT(B136:T136,#REF!)/SUM(#REF!)</f>
        <v>#REF!</v>
      </c>
    </row>
    <row r="137" spans="1:23" s="1" customFormat="1">
      <c r="A137" s="73" t="s">
        <v>22</v>
      </c>
      <c r="B137" s="139">
        <f>KMA.FROT!B141/FRO_TOT!B138</f>
        <v>16715.911668102246</v>
      </c>
      <c r="C137" s="139">
        <f>KMA.FROT!C141/FRO_TOT!C138</f>
        <v>16715.911668102246</v>
      </c>
      <c r="D137" s="139">
        <f>KMA.FROT!D141/FRO_TOT!D138</f>
        <v>16715.911668102242</v>
      </c>
      <c r="E137" s="139">
        <f>KMA.FROT!E141/FRO_TOT!E138</f>
        <v>16715.911668102242</v>
      </c>
      <c r="F137" s="139">
        <f>KMA.FROT!F141/FRO_TOT!F138</f>
        <v>11907.59067994103</v>
      </c>
      <c r="G137" s="139">
        <f>KMA.FROT!G141/FRO_TOT!G138</f>
        <v>11907.590679941035</v>
      </c>
      <c r="H137" s="139" t="e">
        <f>KMA.FROT!H141/FRO_TOT!H138</f>
        <v>#DIV/0!</v>
      </c>
      <c r="I137" s="139" t="e">
        <f>KMA.FROT!I141/FRO_TOT!I138</f>
        <v>#DIV/0!</v>
      </c>
      <c r="J137" s="139" t="e">
        <f>KMA.FROT!J141/FRO_TOT!J138</f>
        <v>#DIV/0!</v>
      </c>
      <c r="K137" s="139" t="e">
        <f>KMA.FROT!K141/FRO_TOT!K138</f>
        <v>#DIV/0!</v>
      </c>
      <c r="L137" s="139" t="e">
        <f>KMA.FROT!L141/FRO_TOT!L138</f>
        <v>#DIV/0!</v>
      </c>
      <c r="M137" s="139" t="e">
        <f>KMA.FROT!M141/FRO_TOT!M138</f>
        <v>#DIV/0!</v>
      </c>
      <c r="N137" s="139" t="e">
        <f>KMA.FROT!N141/FRO_TOT!N138</f>
        <v>#DIV/0!</v>
      </c>
      <c r="O137" s="139" t="e">
        <f>KMA.FROT!O141/FRO_TOT!O138</f>
        <v>#REF!</v>
      </c>
      <c r="P137" s="139" t="e">
        <f>KMA.FROT!P141/FRO_TOT!P138</f>
        <v>#DIV/0!</v>
      </c>
      <c r="Q137" s="139" t="e">
        <f>KMA.FROT!Q141/FRO_TOT!Q138</f>
        <v>#DIV/0!</v>
      </c>
      <c r="R137" s="139" t="e">
        <f>KMA.FROT!R141/FRO_TOT!R138</f>
        <v>#DIV/0!</v>
      </c>
      <c r="S137" s="139" t="e">
        <f>KMA.FROT!S141/FRO_TOT!S138</f>
        <v>#DIV/0!</v>
      </c>
      <c r="T137" s="139">
        <f>KMA.FROT!T141/FRO_TOT!T138</f>
        <v>13756.133306693755</v>
      </c>
      <c r="V137" s="18" t="s">
        <v>22</v>
      </c>
      <c r="W137" s="53" t="e">
        <f>SUMPRODUCT(B137:T137,#REF!)/SUM(#REF!)</f>
        <v>#REF!</v>
      </c>
    </row>
    <row r="138" spans="1:23" s="1" customFormat="1">
      <c r="A138" s="73" t="s">
        <v>13</v>
      </c>
      <c r="B138" s="139">
        <f>KMA.FROT!B142/FRO_TOT!B139</f>
        <v>17453.231688089825</v>
      </c>
      <c r="C138" s="139">
        <f>KMA.FROT!C142/FRO_TOT!C139</f>
        <v>17453.231688089822</v>
      </c>
      <c r="D138" s="139">
        <f>KMA.FROT!D142/FRO_TOT!D139</f>
        <v>17453.231688089822</v>
      </c>
      <c r="E138" s="139">
        <f>KMA.FROT!E142/FRO_TOT!E139</f>
        <v>17453.231688089822</v>
      </c>
      <c r="F138" s="139">
        <f>KMA.FROT!F142/FRO_TOT!F139</f>
        <v>12432.821081516537</v>
      </c>
      <c r="G138" s="139">
        <f>KMA.FROT!G142/FRO_TOT!G139</f>
        <v>12432.821081516537</v>
      </c>
      <c r="H138" s="139" t="e">
        <f>KMA.FROT!H142/FRO_TOT!H139</f>
        <v>#DIV/0!</v>
      </c>
      <c r="I138" s="139" t="e">
        <f>KMA.FROT!I142/FRO_TOT!I139</f>
        <v>#DIV/0!</v>
      </c>
      <c r="J138" s="139" t="e">
        <f>KMA.FROT!J142/FRO_TOT!J139</f>
        <v>#DIV/0!</v>
      </c>
      <c r="K138" s="139" t="e">
        <f>KMA.FROT!K142/FRO_TOT!K139</f>
        <v>#DIV/0!</v>
      </c>
      <c r="L138" s="139" t="e">
        <f>KMA.FROT!L142/FRO_TOT!L139</f>
        <v>#DIV/0!</v>
      </c>
      <c r="M138" s="139" t="e">
        <f>KMA.FROT!M142/FRO_TOT!M139</f>
        <v>#DIV/0!</v>
      </c>
      <c r="N138" s="139" t="e">
        <f>KMA.FROT!N142/FRO_TOT!N139</f>
        <v>#DIV/0!</v>
      </c>
      <c r="O138" s="139" t="e">
        <f>KMA.FROT!O142/FRO_TOT!O139</f>
        <v>#REF!</v>
      </c>
      <c r="P138" s="139" t="e">
        <f>KMA.FROT!P142/FRO_TOT!P139</f>
        <v>#DIV/0!</v>
      </c>
      <c r="Q138" s="139" t="e">
        <f>KMA.FROT!Q142/FRO_TOT!Q139</f>
        <v>#DIV/0!</v>
      </c>
      <c r="R138" s="139" t="e">
        <f>KMA.FROT!R142/FRO_TOT!R139</f>
        <v>#DIV/0!</v>
      </c>
      <c r="S138" s="139" t="e">
        <f>KMA.FROT!S142/FRO_TOT!S139</f>
        <v>#DIV/0!</v>
      </c>
      <c r="T138" s="139">
        <f>KMA.FROT!T142/FRO_TOT!T139</f>
        <v>13756.133306693757</v>
      </c>
      <c r="V138" s="14" t="s">
        <v>13</v>
      </c>
      <c r="W138" s="54" t="e">
        <f>SUMPRODUCT(B138:T138,#REF!)/SUM(#REF!)</f>
        <v>#REF!</v>
      </c>
    </row>
    <row r="139" spans="1:23" s="1" customFormat="1" ht="15.75" thickBot="1">
      <c r="A139" s="73" t="s">
        <v>14</v>
      </c>
      <c r="B139" s="139">
        <f>KMA.FROT!B143/FRO_TOT!B140</f>
        <v>24900.174643630489</v>
      </c>
      <c r="C139" s="139">
        <f>KMA.FROT!C143/FRO_TOT!C140</f>
        <v>24900.174643630489</v>
      </c>
      <c r="D139" s="139">
        <f>KMA.FROT!D143/FRO_TOT!D140</f>
        <v>24900.174643630486</v>
      </c>
      <c r="E139" s="139">
        <f>KMA.FROT!E143/FRO_TOT!E140</f>
        <v>24900.174643630489</v>
      </c>
      <c r="F139" s="139">
        <f>KMA.FROT!F143/FRO_TOT!F140</f>
        <v>17737.655797810286</v>
      </c>
      <c r="G139" s="139">
        <f>KMA.FROT!G143/FRO_TOT!G140</f>
        <v>17737.65579781029</v>
      </c>
      <c r="H139" s="139" t="e">
        <f>KMA.FROT!H143/FRO_TOT!H140</f>
        <v>#DIV/0!</v>
      </c>
      <c r="I139" s="139" t="e">
        <f>KMA.FROT!I143/FRO_TOT!I140</f>
        <v>#DIV/0!</v>
      </c>
      <c r="J139" s="139" t="e">
        <f>KMA.FROT!J143/FRO_TOT!J140</f>
        <v>#DIV/0!</v>
      </c>
      <c r="K139" s="139" t="e">
        <f>KMA.FROT!K143/FRO_TOT!K140</f>
        <v>#DIV/0!</v>
      </c>
      <c r="L139" s="139" t="e">
        <f>KMA.FROT!L143/FRO_TOT!L140</f>
        <v>#DIV/0!</v>
      </c>
      <c r="M139" s="139" t="e">
        <f>KMA.FROT!M143/FRO_TOT!M140</f>
        <v>#DIV/0!</v>
      </c>
      <c r="N139" s="139" t="e">
        <f>KMA.FROT!N143/FRO_TOT!N140</f>
        <v>#DIV/0!</v>
      </c>
      <c r="O139" s="139" t="e">
        <f>KMA.FROT!O143/FRO_TOT!O140</f>
        <v>#REF!</v>
      </c>
      <c r="P139" s="139" t="e">
        <f>KMA.FROT!P143/FRO_TOT!P140</f>
        <v>#DIV/0!</v>
      </c>
      <c r="Q139" s="139" t="e">
        <f>KMA.FROT!Q143/FRO_TOT!Q140</f>
        <v>#DIV/0!</v>
      </c>
      <c r="R139" s="139" t="e">
        <f>KMA.FROT!R143/FRO_TOT!R140</f>
        <v>#DIV/0!</v>
      </c>
      <c r="S139" s="139" t="e">
        <f>KMA.FROT!S143/FRO_TOT!S140</f>
        <v>#DIV/0!</v>
      </c>
      <c r="T139" s="139">
        <f>KMA.FROT!T143/FRO_TOT!T140</f>
        <v>13756.133306693757</v>
      </c>
      <c r="V139" s="21" t="s">
        <v>14</v>
      </c>
      <c r="W139" s="55" t="e">
        <f>SUMPRODUCT(B139:T139,#REF!)/SUM(#REF!)</f>
        <v>#REF!</v>
      </c>
    </row>
    <row r="140" spans="1:23" ht="15.75" thickBot="1">
      <c r="A140" s="75" t="s">
        <v>42</v>
      </c>
      <c r="B140" s="138">
        <f>KMA.FROT!B144/FRO_TOT!B141</f>
        <v>21730.423918499117</v>
      </c>
      <c r="C140" s="138">
        <f>KMA.FROT!C144/FRO_TOT!C141</f>
        <v>21730.423918499117</v>
      </c>
      <c r="D140" s="138">
        <f>KMA.FROT!D144/FRO_TOT!D141</f>
        <v>21730.42391849912</v>
      </c>
      <c r="E140" s="138">
        <f>KMA.FROT!E144/FRO_TOT!E141</f>
        <v>21730.423918499117</v>
      </c>
      <c r="F140" s="138">
        <f>KMA.FROT!F144/FRO_TOT!F141</f>
        <v>15479.681782289799</v>
      </c>
      <c r="G140" s="138">
        <f>KMA.FROT!G144/FRO_TOT!G141</f>
        <v>15479.681782289803</v>
      </c>
      <c r="H140" s="138" t="e">
        <f>KMA.FROT!H144/FRO_TOT!H141</f>
        <v>#DIV/0!</v>
      </c>
      <c r="I140" s="138" t="e">
        <f>KMA.FROT!I144/FRO_TOT!I141</f>
        <v>#DIV/0!</v>
      </c>
      <c r="J140" s="138" t="e">
        <f>KMA.FROT!J144/FRO_TOT!J141</f>
        <v>#DIV/0!</v>
      </c>
      <c r="K140" s="138" t="e">
        <f>KMA.FROT!K144/FRO_TOT!K141</f>
        <v>#DIV/0!</v>
      </c>
      <c r="L140" s="138" t="e">
        <f>KMA.FROT!L144/FRO_TOT!L141</f>
        <v>#DIV/0!</v>
      </c>
      <c r="M140" s="138" t="e">
        <f>KMA.FROT!M144/FRO_TOT!M141</f>
        <v>#DIV/0!</v>
      </c>
      <c r="N140" s="138" t="e">
        <f>KMA.FROT!N144/FRO_TOT!N141</f>
        <v>#DIV/0!</v>
      </c>
      <c r="O140" s="138" t="e">
        <f>KMA.FROT!O144/FRO_TOT!O141</f>
        <v>#REF!</v>
      </c>
      <c r="P140" s="138" t="e">
        <f>KMA.FROT!P144/FRO_TOT!P141</f>
        <v>#DIV/0!</v>
      </c>
      <c r="Q140" s="138" t="e">
        <f>KMA.FROT!Q144/FRO_TOT!Q141</f>
        <v>#DIV/0!</v>
      </c>
      <c r="R140" s="138" t="e">
        <f>KMA.FROT!R144/FRO_TOT!R141</f>
        <v>#DIV/0!</v>
      </c>
      <c r="S140" s="138" t="e">
        <f>KMA.FROT!S144/FRO_TOT!S141</f>
        <v>#DIV/0!</v>
      </c>
      <c r="T140" s="138">
        <f>KMA.FROT!T144/FRO_TOT!T141</f>
        <v>13756.133306693755</v>
      </c>
      <c r="V140" s="23" t="s">
        <v>42</v>
      </c>
      <c r="W140" s="51" t="e">
        <f>SUMPRODUCT(B140:T140,#REF!)/SUM(#REF!)</f>
        <v>#REF!</v>
      </c>
    </row>
    <row r="141" spans="1:23" s="1" customFormat="1">
      <c r="A141" s="73" t="s">
        <v>11</v>
      </c>
      <c r="B141" s="139">
        <f>KMA.FROT!B145/FRO_TOT!B142</f>
        <v>25652.955194941955</v>
      </c>
      <c r="C141" s="139">
        <f>KMA.FROT!C145/FRO_TOT!C142</f>
        <v>25652.955194941962</v>
      </c>
      <c r="D141" s="139">
        <f>KMA.FROT!D145/FRO_TOT!D142</f>
        <v>25652.955194941962</v>
      </c>
      <c r="E141" s="139">
        <f>KMA.FROT!E145/FRO_TOT!E142</f>
        <v>25652.955194941962</v>
      </c>
      <c r="F141" s="139">
        <f>KMA.FROT!F145/FRO_TOT!F142</f>
        <v>18273.899519051189</v>
      </c>
      <c r="G141" s="139">
        <f>KMA.FROT!G145/FRO_TOT!G142</f>
        <v>18273.899519051185</v>
      </c>
      <c r="H141" s="139" t="e">
        <f>KMA.FROT!H145/FRO_TOT!H142</f>
        <v>#DIV/0!</v>
      </c>
      <c r="I141" s="139" t="e">
        <f>KMA.FROT!I145/FRO_TOT!I142</f>
        <v>#DIV/0!</v>
      </c>
      <c r="J141" s="139" t="e">
        <f>KMA.FROT!J145/FRO_TOT!J142</f>
        <v>#DIV/0!</v>
      </c>
      <c r="K141" s="139" t="e">
        <f>KMA.FROT!K145/FRO_TOT!K142</f>
        <v>#DIV/0!</v>
      </c>
      <c r="L141" s="139" t="e">
        <f>KMA.FROT!L145/FRO_TOT!L142</f>
        <v>#DIV/0!</v>
      </c>
      <c r="M141" s="139" t="e">
        <f>KMA.FROT!M145/FRO_TOT!M142</f>
        <v>#DIV/0!</v>
      </c>
      <c r="N141" s="139" t="e">
        <f>KMA.FROT!N145/FRO_TOT!N142</f>
        <v>#DIV/0!</v>
      </c>
      <c r="O141" s="139" t="e">
        <f>KMA.FROT!O145/FRO_TOT!O142</f>
        <v>#REF!</v>
      </c>
      <c r="P141" s="139" t="e">
        <f>KMA.FROT!P145/FRO_TOT!P142</f>
        <v>#DIV/0!</v>
      </c>
      <c r="Q141" s="139" t="e">
        <f>KMA.FROT!Q145/FRO_TOT!Q142</f>
        <v>#DIV/0!</v>
      </c>
      <c r="R141" s="139" t="e">
        <f>KMA.FROT!R145/FRO_TOT!R142</f>
        <v>#DIV/0!</v>
      </c>
      <c r="S141" s="139" t="e">
        <f>KMA.FROT!S145/FRO_TOT!S142</f>
        <v>#DIV/0!</v>
      </c>
      <c r="T141" s="139">
        <f>KMA.FROT!T145/FRO_TOT!T142</f>
        <v>13756.133306693757</v>
      </c>
      <c r="V141" s="18" t="s">
        <v>11</v>
      </c>
      <c r="W141" s="53" t="e">
        <f>SUMPRODUCT(B141:T141,#REF!)/SUM(#REF!)</f>
        <v>#REF!</v>
      </c>
    </row>
    <row r="142" spans="1:23" s="1" customFormat="1">
      <c r="A142" s="73" t="s">
        <v>20</v>
      </c>
      <c r="B142" s="139">
        <f>KMA.FROT!B146/FRO_TOT!B143</f>
        <v>20021.457203830421</v>
      </c>
      <c r="C142" s="139">
        <f>KMA.FROT!C146/FRO_TOT!C143</f>
        <v>20021.457203830425</v>
      </c>
      <c r="D142" s="139">
        <f>KMA.FROT!D146/FRO_TOT!D143</f>
        <v>20021.457203830425</v>
      </c>
      <c r="E142" s="139">
        <f>KMA.FROT!E146/FRO_TOT!E143</f>
        <v>20021.457203830429</v>
      </c>
      <c r="F142" s="139">
        <f>KMA.FROT!F146/FRO_TOT!F143</f>
        <v>14262.298218176442</v>
      </c>
      <c r="G142" s="139">
        <f>KMA.FROT!G146/FRO_TOT!G143</f>
        <v>14262.298218176442</v>
      </c>
      <c r="H142" s="139" t="e">
        <f>KMA.FROT!H146/FRO_TOT!H143</f>
        <v>#DIV/0!</v>
      </c>
      <c r="I142" s="139" t="e">
        <f>KMA.FROT!I146/FRO_TOT!I143</f>
        <v>#DIV/0!</v>
      </c>
      <c r="J142" s="139" t="e">
        <f>KMA.FROT!J146/FRO_TOT!J143</f>
        <v>#DIV/0!</v>
      </c>
      <c r="K142" s="139" t="e">
        <f>KMA.FROT!K146/FRO_TOT!K143</f>
        <v>#DIV/0!</v>
      </c>
      <c r="L142" s="139" t="e">
        <f>KMA.FROT!L146/FRO_TOT!L143</f>
        <v>#DIV/0!</v>
      </c>
      <c r="M142" s="139" t="e">
        <f>KMA.FROT!M146/FRO_TOT!M143</f>
        <v>#DIV/0!</v>
      </c>
      <c r="N142" s="139" t="e">
        <f>KMA.FROT!N146/FRO_TOT!N143</f>
        <v>#DIV/0!</v>
      </c>
      <c r="O142" s="139" t="e">
        <f>KMA.FROT!O146/FRO_TOT!O143</f>
        <v>#REF!</v>
      </c>
      <c r="P142" s="139" t="e">
        <f>KMA.FROT!P146/FRO_TOT!P143</f>
        <v>#DIV/0!</v>
      </c>
      <c r="Q142" s="139" t="e">
        <f>KMA.FROT!Q146/FRO_TOT!Q143</f>
        <v>#DIV/0!</v>
      </c>
      <c r="R142" s="139" t="e">
        <f>KMA.FROT!R146/FRO_TOT!R143</f>
        <v>#DIV/0!</v>
      </c>
      <c r="S142" s="139" t="e">
        <f>KMA.FROT!S146/FRO_TOT!S143</f>
        <v>#DIV/0!</v>
      </c>
      <c r="T142" s="139">
        <f>KMA.FROT!T146/FRO_TOT!T143</f>
        <v>13756.133306693755</v>
      </c>
      <c r="V142" s="14" t="s">
        <v>20</v>
      </c>
      <c r="W142" s="54" t="e">
        <f>SUMPRODUCT(B142:T142,#REF!)/SUM(#REF!)</f>
        <v>#REF!</v>
      </c>
    </row>
    <row r="143" spans="1:23" s="1" customFormat="1">
      <c r="A143" s="73" t="s">
        <v>24</v>
      </c>
      <c r="B143" s="139">
        <f>KMA.FROT!B147/FRO_TOT!B144</f>
        <v>17219.754812326202</v>
      </c>
      <c r="C143" s="139">
        <f>KMA.FROT!C147/FRO_TOT!C144</f>
        <v>17219.754812326206</v>
      </c>
      <c r="D143" s="139">
        <f>KMA.FROT!D147/FRO_TOT!D144</f>
        <v>17219.754812326206</v>
      </c>
      <c r="E143" s="139">
        <f>KMA.FROT!E147/FRO_TOT!E144</f>
        <v>17219.754812326199</v>
      </c>
      <c r="F143" s="139">
        <f>KMA.FROT!F147/FRO_TOT!F144</f>
        <v>12266.503675381298</v>
      </c>
      <c r="G143" s="139">
        <f>KMA.FROT!G147/FRO_TOT!G144</f>
        <v>12266.503675381295</v>
      </c>
      <c r="H143" s="139" t="e">
        <f>KMA.FROT!H147/FRO_TOT!H144</f>
        <v>#DIV/0!</v>
      </c>
      <c r="I143" s="139" t="e">
        <f>KMA.FROT!I147/FRO_TOT!I144</f>
        <v>#DIV/0!</v>
      </c>
      <c r="J143" s="139" t="e">
        <f>KMA.FROT!J147/FRO_TOT!J144</f>
        <v>#DIV/0!</v>
      </c>
      <c r="K143" s="139" t="e">
        <f>KMA.FROT!K147/FRO_TOT!K144</f>
        <v>#DIV/0!</v>
      </c>
      <c r="L143" s="139" t="e">
        <f>KMA.FROT!L147/FRO_TOT!L144</f>
        <v>#DIV/0!</v>
      </c>
      <c r="M143" s="139" t="e">
        <f>KMA.FROT!M147/FRO_TOT!M144</f>
        <v>#DIV/0!</v>
      </c>
      <c r="N143" s="139" t="e">
        <f>KMA.FROT!N147/FRO_TOT!N144</f>
        <v>#DIV/0!</v>
      </c>
      <c r="O143" s="139" t="e">
        <f>KMA.FROT!O147/FRO_TOT!O144</f>
        <v>#REF!</v>
      </c>
      <c r="P143" s="139" t="e">
        <f>KMA.FROT!P147/FRO_TOT!P144</f>
        <v>#DIV/0!</v>
      </c>
      <c r="Q143" s="139" t="e">
        <f>KMA.FROT!Q147/FRO_TOT!Q144</f>
        <v>#DIV/0!</v>
      </c>
      <c r="R143" s="139" t="e">
        <f>KMA.FROT!R147/FRO_TOT!R144</f>
        <v>#DIV/0!</v>
      </c>
      <c r="S143" s="139" t="e">
        <f>KMA.FROT!S147/FRO_TOT!S144</f>
        <v>#DIV/0!</v>
      </c>
      <c r="T143" s="139">
        <f>KMA.FROT!T147/FRO_TOT!T144</f>
        <v>13756.133306693757</v>
      </c>
      <c r="V143" s="14" t="s">
        <v>24</v>
      </c>
      <c r="W143" s="54" t="e">
        <f>SUMPRODUCT(B143:T143,#REF!)/SUM(#REF!)</f>
        <v>#REF!</v>
      </c>
    </row>
    <row r="144" spans="1:23" s="1" customFormat="1" ht="15.75" thickBot="1">
      <c r="A144" s="73" t="s">
        <v>25</v>
      </c>
      <c r="B144" s="138">
        <f>KMA.FROT!B148/FRO_TOT!B145</f>
        <v>26414.172308250556</v>
      </c>
      <c r="C144" s="138">
        <f>KMA.FROT!C148/FRO_TOT!C145</f>
        <v>26414.172308250552</v>
      </c>
      <c r="D144" s="138">
        <f>KMA.FROT!D148/FRO_TOT!D145</f>
        <v>26414.172308250552</v>
      </c>
      <c r="E144" s="138">
        <f>KMA.FROT!E148/FRO_TOT!E145</f>
        <v>26414.172308250563</v>
      </c>
      <c r="F144" s="138">
        <f>KMA.FROT!F148/FRO_TOT!F145</f>
        <v>18816.153030784073</v>
      </c>
      <c r="G144" s="138">
        <f>KMA.FROT!G148/FRO_TOT!G145</f>
        <v>18816.153030784069</v>
      </c>
      <c r="H144" s="138" t="e">
        <f>KMA.FROT!H148/FRO_TOT!H145</f>
        <v>#DIV/0!</v>
      </c>
      <c r="I144" s="138" t="e">
        <f>KMA.FROT!I148/FRO_TOT!I145</f>
        <v>#DIV/0!</v>
      </c>
      <c r="J144" s="138" t="e">
        <f>KMA.FROT!J148/FRO_TOT!J145</f>
        <v>#DIV/0!</v>
      </c>
      <c r="K144" s="138" t="e">
        <f>KMA.FROT!K148/FRO_TOT!K145</f>
        <v>#DIV/0!</v>
      </c>
      <c r="L144" s="138" t="e">
        <f>KMA.FROT!L148/FRO_TOT!L145</f>
        <v>#DIV/0!</v>
      </c>
      <c r="M144" s="138" t="e">
        <f>KMA.FROT!M148/FRO_TOT!M145</f>
        <v>#DIV/0!</v>
      </c>
      <c r="N144" s="138" t="e">
        <f>KMA.FROT!N148/FRO_TOT!N145</f>
        <v>#DIV/0!</v>
      </c>
      <c r="O144" s="138" t="e">
        <f>KMA.FROT!O148/FRO_TOT!O145</f>
        <v>#REF!</v>
      </c>
      <c r="P144" s="138" t="e">
        <f>KMA.FROT!P148/FRO_TOT!P145</f>
        <v>#DIV/0!</v>
      </c>
      <c r="Q144" s="138" t="e">
        <f>KMA.FROT!Q148/FRO_TOT!Q145</f>
        <v>#DIV/0!</v>
      </c>
      <c r="R144" s="138" t="e">
        <f>KMA.FROT!R148/FRO_TOT!R145</f>
        <v>#DIV/0!</v>
      </c>
      <c r="S144" s="138" t="e">
        <f>KMA.FROT!S148/FRO_TOT!S145</f>
        <v>#DIV/0!</v>
      </c>
      <c r="T144" s="138">
        <f>KMA.FROT!T148/FRO_TOT!T145</f>
        <v>13756.133306693757</v>
      </c>
      <c r="V144" s="15" t="s">
        <v>25</v>
      </c>
      <c r="W144" s="56" t="e">
        <f>SUMPRODUCT(B144:T144,#REF!)/SUM(#REF!)</f>
        <v>#REF!</v>
      </c>
    </row>
    <row r="145" spans="1:1638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55"/>
      <c r="V145" s="1"/>
      <c r="W145" s="57"/>
    </row>
    <row r="146" spans="1:16384" ht="15.75" customHeight="1">
      <c r="A146" s="352" t="str">
        <f>"Quilometragem média anual em "&amp;ONSV_2023!A1&amp;""</f>
        <v>Quilometragem média anual em 2023</v>
      </c>
      <c r="B146" s="381" t="s">
        <v>77</v>
      </c>
      <c r="C146" s="381"/>
      <c r="D146" s="381"/>
      <c r="E146" s="381"/>
      <c r="F146" s="381"/>
      <c r="G146" s="381"/>
      <c r="H146" s="381" t="s">
        <v>78</v>
      </c>
      <c r="I146" s="381"/>
      <c r="J146" s="381" t="s">
        <v>79</v>
      </c>
      <c r="K146" s="381"/>
      <c r="L146" s="381"/>
      <c r="M146" s="381"/>
      <c r="N146" s="381"/>
      <c r="O146" s="381"/>
      <c r="P146" s="378" t="s">
        <v>80</v>
      </c>
      <c r="Q146" s="379"/>
      <c r="R146" s="379"/>
      <c r="S146" s="380"/>
      <c r="T146" s="156" t="s">
        <v>81</v>
      </c>
      <c r="U146" s="2"/>
      <c r="V146" s="381" t="s">
        <v>105</v>
      </c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78"/>
      <c r="AK146" s="379"/>
      <c r="AL146" s="379"/>
      <c r="AM146" s="380"/>
      <c r="AN146" s="156"/>
      <c r="AO146" s="391"/>
      <c r="AP146" s="381"/>
      <c r="AQ146" s="381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1"/>
      <c r="BB146" s="381"/>
      <c r="BC146" s="381"/>
      <c r="BD146" s="378"/>
      <c r="BE146" s="379"/>
      <c r="BF146" s="379"/>
      <c r="BG146" s="380"/>
      <c r="BH146" s="156"/>
      <c r="BI146" s="391"/>
      <c r="BJ146" s="381"/>
      <c r="BK146" s="381"/>
      <c r="BL146" s="381"/>
      <c r="BM146" s="381"/>
      <c r="BN146" s="381"/>
      <c r="BO146" s="381"/>
      <c r="BP146" s="381"/>
      <c r="BQ146" s="381"/>
      <c r="BR146" s="381"/>
      <c r="BS146" s="381"/>
      <c r="BT146" s="381"/>
      <c r="BU146" s="381"/>
      <c r="BV146" s="381"/>
      <c r="BW146" s="381"/>
      <c r="BX146" s="378"/>
      <c r="BY146" s="379"/>
      <c r="BZ146" s="379"/>
      <c r="CA146" s="380"/>
      <c r="CB146" s="156"/>
      <c r="CC146" s="391"/>
      <c r="CD146" s="381"/>
      <c r="CE146" s="381"/>
      <c r="CF146" s="381"/>
      <c r="CG146" s="381"/>
      <c r="CH146" s="381"/>
      <c r="CI146" s="381"/>
      <c r="CJ146" s="381"/>
      <c r="CK146" s="381"/>
      <c r="CL146" s="381"/>
      <c r="CM146" s="381"/>
      <c r="CN146" s="381"/>
      <c r="CO146" s="381"/>
      <c r="CP146" s="381"/>
      <c r="CQ146" s="381"/>
      <c r="CR146" s="378"/>
      <c r="CS146" s="379"/>
      <c r="CT146" s="379"/>
      <c r="CU146" s="380"/>
      <c r="CV146" s="156"/>
      <c r="CW146" s="391"/>
      <c r="CX146" s="381"/>
      <c r="CY146" s="381"/>
      <c r="CZ146" s="381"/>
      <c r="DA146" s="381"/>
      <c r="DB146" s="381"/>
      <c r="DC146" s="381"/>
      <c r="DD146" s="381"/>
      <c r="DE146" s="381"/>
      <c r="DF146" s="381"/>
      <c r="DG146" s="381"/>
      <c r="DH146" s="381"/>
      <c r="DI146" s="381"/>
      <c r="DJ146" s="381"/>
      <c r="DK146" s="381"/>
      <c r="DL146" s="378"/>
      <c r="DM146" s="379"/>
      <c r="DN146" s="379"/>
      <c r="DO146" s="380"/>
      <c r="DP146" s="156"/>
      <c r="DQ146" s="391"/>
      <c r="DR146" s="381"/>
      <c r="DS146" s="381"/>
      <c r="DT146" s="381"/>
      <c r="DU146" s="381"/>
      <c r="DV146" s="381"/>
      <c r="DW146" s="381"/>
      <c r="DX146" s="381"/>
      <c r="DY146" s="381"/>
      <c r="DZ146" s="381"/>
      <c r="EA146" s="381"/>
      <c r="EB146" s="381"/>
      <c r="EC146" s="381"/>
      <c r="ED146" s="381"/>
      <c r="EE146" s="381"/>
      <c r="EF146" s="378"/>
      <c r="EG146" s="379"/>
      <c r="EH146" s="379"/>
      <c r="EI146" s="380"/>
      <c r="EJ146" s="156"/>
      <c r="EK146" s="391"/>
      <c r="EL146" s="381"/>
      <c r="EM146" s="381"/>
      <c r="EN146" s="381"/>
      <c r="EO146" s="381"/>
      <c r="EP146" s="381"/>
      <c r="EQ146" s="381"/>
      <c r="ER146" s="381"/>
      <c r="ES146" s="381"/>
      <c r="ET146" s="381"/>
      <c r="EU146" s="381"/>
      <c r="EV146" s="381"/>
      <c r="EW146" s="381"/>
      <c r="EX146" s="381"/>
      <c r="EY146" s="381"/>
      <c r="EZ146" s="378"/>
      <c r="FA146" s="379"/>
      <c r="FB146" s="379"/>
      <c r="FC146" s="380"/>
      <c r="FD146" s="156"/>
      <c r="FE146" s="391"/>
      <c r="FF146" s="381"/>
      <c r="FG146" s="381"/>
      <c r="FH146" s="381"/>
      <c r="FI146" s="381"/>
      <c r="FJ146" s="381"/>
      <c r="FK146" s="381"/>
      <c r="FL146" s="381"/>
      <c r="FM146" s="381"/>
      <c r="FN146" s="381"/>
      <c r="FO146" s="381"/>
      <c r="FP146" s="381"/>
      <c r="FQ146" s="381"/>
      <c r="FR146" s="381"/>
      <c r="FS146" s="381"/>
      <c r="FT146" s="378"/>
      <c r="FU146" s="379"/>
      <c r="FV146" s="379"/>
      <c r="FW146" s="380"/>
      <c r="FX146" s="156"/>
      <c r="FY146" s="391"/>
      <c r="FZ146" s="381"/>
      <c r="GA146" s="381"/>
      <c r="GB146" s="381"/>
      <c r="GC146" s="381"/>
      <c r="GD146" s="381"/>
      <c r="GE146" s="381"/>
      <c r="GF146" s="381"/>
      <c r="GG146" s="381"/>
      <c r="GH146" s="381"/>
      <c r="GI146" s="381"/>
      <c r="GJ146" s="381"/>
      <c r="GK146" s="381"/>
      <c r="GL146" s="381"/>
      <c r="GM146" s="381"/>
      <c r="GN146" s="378"/>
      <c r="GO146" s="379"/>
      <c r="GP146" s="379"/>
      <c r="GQ146" s="380"/>
      <c r="GR146" s="156"/>
      <c r="GS146" s="391"/>
      <c r="GT146" s="381"/>
      <c r="GU146" s="381"/>
      <c r="GV146" s="381"/>
      <c r="GW146" s="381"/>
      <c r="GX146" s="381"/>
      <c r="GY146" s="381"/>
      <c r="GZ146" s="381"/>
      <c r="HA146" s="381"/>
      <c r="HB146" s="381"/>
      <c r="HC146" s="381"/>
      <c r="HD146" s="381"/>
      <c r="HE146" s="381"/>
      <c r="HF146" s="381"/>
      <c r="HG146" s="381"/>
      <c r="HH146" s="378"/>
      <c r="HI146" s="379"/>
      <c r="HJ146" s="379"/>
      <c r="HK146" s="380"/>
      <c r="HL146" s="156"/>
      <c r="HM146" s="391"/>
      <c r="HN146" s="381"/>
      <c r="HO146" s="381"/>
      <c r="HP146" s="381"/>
      <c r="HQ146" s="381"/>
      <c r="HR146" s="381"/>
      <c r="HS146" s="381"/>
      <c r="HT146" s="381"/>
      <c r="HU146" s="381"/>
      <c r="HV146" s="381"/>
      <c r="HW146" s="381"/>
      <c r="HX146" s="381"/>
      <c r="HY146" s="381"/>
      <c r="HZ146" s="381"/>
      <c r="IA146" s="381"/>
      <c r="IB146" s="378"/>
      <c r="IC146" s="379"/>
      <c r="ID146" s="379"/>
      <c r="IE146" s="380"/>
      <c r="IF146" s="156"/>
      <c r="IG146" s="391"/>
      <c r="IH146" s="381"/>
      <c r="II146" s="381"/>
      <c r="IJ146" s="381"/>
      <c r="IK146" s="381"/>
      <c r="IL146" s="381"/>
      <c r="IM146" s="381"/>
      <c r="IN146" s="381"/>
      <c r="IO146" s="381"/>
      <c r="IP146" s="381"/>
      <c r="IQ146" s="381"/>
      <c r="IR146" s="381"/>
      <c r="IS146" s="381"/>
      <c r="IT146" s="381"/>
      <c r="IU146" s="381"/>
      <c r="IV146" s="378"/>
      <c r="IW146" s="379"/>
      <c r="IX146" s="379"/>
      <c r="IY146" s="380"/>
      <c r="IZ146" s="156"/>
      <c r="JA146" s="391"/>
      <c r="JB146" s="381"/>
      <c r="JC146" s="381"/>
      <c r="JD146" s="381"/>
      <c r="JE146" s="381"/>
      <c r="JF146" s="381"/>
      <c r="JG146" s="381"/>
      <c r="JH146" s="381"/>
      <c r="JI146" s="381"/>
      <c r="JJ146" s="381"/>
      <c r="JK146" s="381"/>
      <c r="JL146" s="381"/>
      <c r="JM146" s="381"/>
      <c r="JN146" s="381"/>
      <c r="JO146" s="381"/>
      <c r="JP146" s="378"/>
      <c r="JQ146" s="379"/>
      <c r="JR146" s="379"/>
      <c r="JS146" s="380"/>
      <c r="JT146" s="156"/>
      <c r="JU146" s="391"/>
      <c r="JV146" s="381"/>
      <c r="JW146" s="381"/>
      <c r="JX146" s="381"/>
      <c r="JY146" s="381"/>
      <c r="JZ146" s="381"/>
      <c r="KA146" s="381"/>
      <c r="KB146" s="381"/>
      <c r="KC146" s="381"/>
      <c r="KD146" s="381"/>
      <c r="KE146" s="381"/>
      <c r="KF146" s="381"/>
      <c r="KG146" s="381"/>
      <c r="KH146" s="381"/>
      <c r="KI146" s="381"/>
      <c r="KJ146" s="378"/>
      <c r="KK146" s="379"/>
      <c r="KL146" s="379"/>
      <c r="KM146" s="380"/>
      <c r="KN146" s="156"/>
      <c r="KO146" s="391"/>
      <c r="KP146" s="381"/>
      <c r="KQ146" s="381"/>
      <c r="KR146" s="381"/>
      <c r="KS146" s="381"/>
      <c r="KT146" s="381"/>
      <c r="KU146" s="381"/>
      <c r="KV146" s="381"/>
      <c r="KW146" s="381"/>
      <c r="KX146" s="381"/>
      <c r="KY146" s="381"/>
      <c r="KZ146" s="381"/>
      <c r="LA146" s="381"/>
      <c r="LB146" s="381"/>
      <c r="LC146" s="381"/>
      <c r="LD146" s="378"/>
      <c r="LE146" s="379"/>
      <c r="LF146" s="379"/>
      <c r="LG146" s="380"/>
      <c r="LH146" s="156"/>
      <c r="LI146" s="391"/>
      <c r="LJ146" s="381"/>
      <c r="LK146" s="381"/>
      <c r="LL146" s="381"/>
      <c r="LM146" s="381"/>
      <c r="LN146" s="381"/>
      <c r="LO146" s="381"/>
      <c r="LP146" s="381"/>
      <c r="LQ146" s="381"/>
      <c r="LR146" s="381"/>
      <c r="LS146" s="381"/>
      <c r="LT146" s="381"/>
      <c r="LU146" s="381"/>
      <c r="LV146" s="381"/>
      <c r="LW146" s="381"/>
      <c r="LX146" s="378"/>
      <c r="LY146" s="379"/>
      <c r="LZ146" s="379"/>
      <c r="MA146" s="380"/>
      <c r="MB146" s="156"/>
      <c r="MC146" s="391"/>
      <c r="MD146" s="381"/>
      <c r="ME146" s="381"/>
      <c r="MF146" s="381"/>
      <c r="MG146" s="381"/>
      <c r="MH146" s="381"/>
      <c r="MI146" s="381"/>
      <c r="MJ146" s="381"/>
      <c r="MK146" s="381"/>
      <c r="ML146" s="381"/>
      <c r="MM146" s="381"/>
      <c r="MN146" s="381"/>
      <c r="MO146" s="381"/>
      <c r="MP146" s="381"/>
      <c r="MQ146" s="381"/>
      <c r="MR146" s="378"/>
      <c r="MS146" s="379"/>
      <c r="MT146" s="379"/>
      <c r="MU146" s="380"/>
      <c r="MV146" s="156"/>
      <c r="MW146" s="391"/>
      <c r="MX146" s="381"/>
      <c r="MY146" s="381"/>
      <c r="MZ146" s="381"/>
      <c r="NA146" s="381"/>
      <c r="NB146" s="381"/>
      <c r="NC146" s="381"/>
      <c r="ND146" s="381"/>
      <c r="NE146" s="381"/>
      <c r="NF146" s="381"/>
      <c r="NG146" s="381"/>
      <c r="NH146" s="381"/>
      <c r="NI146" s="381"/>
      <c r="NJ146" s="381"/>
      <c r="NK146" s="381"/>
      <c r="NL146" s="378"/>
      <c r="NM146" s="379"/>
      <c r="NN146" s="379"/>
      <c r="NO146" s="380"/>
      <c r="NP146" s="156"/>
      <c r="NQ146" s="391"/>
      <c r="NR146" s="381"/>
      <c r="NS146" s="381"/>
      <c r="NT146" s="381"/>
      <c r="NU146" s="381"/>
      <c r="NV146" s="381"/>
      <c r="NW146" s="381"/>
      <c r="NX146" s="381"/>
      <c r="NY146" s="381"/>
      <c r="NZ146" s="381"/>
      <c r="OA146" s="381"/>
      <c r="OB146" s="381"/>
      <c r="OC146" s="381"/>
      <c r="OD146" s="381"/>
      <c r="OE146" s="381"/>
      <c r="OF146" s="378"/>
      <c r="OG146" s="379"/>
      <c r="OH146" s="379"/>
      <c r="OI146" s="380"/>
      <c r="OJ146" s="156"/>
      <c r="OK146" s="391"/>
      <c r="OL146" s="381"/>
      <c r="OM146" s="381"/>
      <c r="ON146" s="381"/>
      <c r="OO146" s="381"/>
      <c r="OP146" s="381"/>
      <c r="OQ146" s="381"/>
      <c r="OR146" s="381"/>
      <c r="OS146" s="381"/>
      <c r="OT146" s="381"/>
      <c r="OU146" s="381"/>
      <c r="OV146" s="381"/>
      <c r="OW146" s="381"/>
      <c r="OX146" s="381"/>
      <c r="OY146" s="381"/>
      <c r="OZ146" s="378"/>
      <c r="PA146" s="379"/>
      <c r="PB146" s="379"/>
      <c r="PC146" s="380"/>
      <c r="PD146" s="156"/>
      <c r="PE146" s="391"/>
      <c r="PF146" s="381"/>
      <c r="PG146" s="381"/>
      <c r="PH146" s="381"/>
      <c r="PI146" s="381"/>
      <c r="PJ146" s="381"/>
      <c r="PK146" s="381"/>
      <c r="PL146" s="381"/>
      <c r="PM146" s="381"/>
      <c r="PN146" s="381"/>
      <c r="PO146" s="381"/>
      <c r="PP146" s="381"/>
      <c r="PQ146" s="381"/>
      <c r="PR146" s="381"/>
      <c r="PS146" s="381"/>
      <c r="PT146" s="378"/>
      <c r="PU146" s="379"/>
      <c r="PV146" s="379"/>
      <c r="PW146" s="380"/>
      <c r="PX146" s="156"/>
      <c r="PY146" s="391"/>
      <c r="PZ146" s="381"/>
      <c r="QA146" s="381"/>
      <c r="QB146" s="381"/>
      <c r="QC146" s="381"/>
      <c r="QD146" s="381"/>
      <c r="QE146" s="381"/>
      <c r="QF146" s="381"/>
      <c r="QG146" s="381"/>
      <c r="QH146" s="381"/>
      <c r="QI146" s="381"/>
      <c r="QJ146" s="381"/>
      <c r="QK146" s="381"/>
      <c r="QL146" s="381"/>
      <c r="QM146" s="381"/>
      <c r="QN146" s="378"/>
      <c r="QO146" s="379"/>
      <c r="QP146" s="379"/>
      <c r="QQ146" s="380"/>
      <c r="QR146" s="156"/>
      <c r="QS146" s="391"/>
      <c r="QT146" s="381"/>
      <c r="QU146" s="381"/>
      <c r="QV146" s="381"/>
      <c r="QW146" s="381"/>
      <c r="QX146" s="381"/>
      <c r="QY146" s="381"/>
      <c r="QZ146" s="381"/>
      <c r="RA146" s="381"/>
      <c r="RB146" s="381"/>
      <c r="RC146" s="381"/>
      <c r="RD146" s="381"/>
      <c r="RE146" s="381"/>
      <c r="RF146" s="381"/>
      <c r="RG146" s="381"/>
      <c r="RH146" s="378"/>
      <c r="RI146" s="379"/>
      <c r="RJ146" s="379"/>
      <c r="RK146" s="380"/>
      <c r="RL146" s="156"/>
      <c r="RM146" s="391"/>
      <c r="RN146" s="381"/>
      <c r="RO146" s="381"/>
      <c r="RP146" s="381"/>
      <c r="RQ146" s="381"/>
      <c r="RR146" s="381"/>
      <c r="RS146" s="381"/>
      <c r="RT146" s="381"/>
      <c r="RU146" s="381"/>
      <c r="RV146" s="381"/>
      <c r="RW146" s="381"/>
      <c r="RX146" s="381"/>
      <c r="RY146" s="381"/>
      <c r="RZ146" s="381"/>
      <c r="SA146" s="381"/>
      <c r="SB146" s="378"/>
      <c r="SC146" s="379"/>
      <c r="SD146" s="379"/>
      <c r="SE146" s="380"/>
      <c r="SF146" s="156"/>
      <c r="SG146" s="391"/>
      <c r="SH146" s="381"/>
      <c r="SI146" s="381"/>
      <c r="SJ146" s="381"/>
      <c r="SK146" s="381"/>
      <c r="SL146" s="381"/>
      <c r="SM146" s="381"/>
      <c r="SN146" s="381"/>
      <c r="SO146" s="381"/>
      <c r="SP146" s="381"/>
      <c r="SQ146" s="381"/>
      <c r="SR146" s="381"/>
      <c r="SS146" s="381"/>
      <c r="ST146" s="381"/>
      <c r="SU146" s="381"/>
      <c r="SV146" s="378"/>
      <c r="SW146" s="379"/>
      <c r="SX146" s="379"/>
      <c r="SY146" s="380"/>
      <c r="SZ146" s="156"/>
      <c r="TA146" s="391"/>
      <c r="TB146" s="381"/>
      <c r="TC146" s="381"/>
      <c r="TD146" s="381"/>
      <c r="TE146" s="381"/>
      <c r="TF146" s="381"/>
      <c r="TG146" s="381"/>
      <c r="TH146" s="381"/>
      <c r="TI146" s="381"/>
      <c r="TJ146" s="381"/>
      <c r="TK146" s="381"/>
      <c r="TL146" s="381"/>
      <c r="TM146" s="381"/>
      <c r="TN146" s="381"/>
      <c r="TO146" s="381"/>
      <c r="TP146" s="378"/>
      <c r="TQ146" s="379"/>
      <c r="TR146" s="379"/>
      <c r="TS146" s="380"/>
      <c r="TT146" s="156"/>
      <c r="TU146" s="391"/>
      <c r="TV146" s="381"/>
      <c r="TW146" s="381"/>
      <c r="TX146" s="381"/>
      <c r="TY146" s="381"/>
      <c r="TZ146" s="381"/>
      <c r="UA146" s="381"/>
      <c r="UB146" s="381"/>
      <c r="UC146" s="381"/>
      <c r="UD146" s="381"/>
      <c r="UE146" s="381"/>
      <c r="UF146" s="381"/>
      <c r="UG146" s="381"/>
      <c r="UH146" s="381"/>
      <c r="UI146" s="381"/>
      <c r="UJ146" s="378"/>
      <c r="UK146" s="379"/>
      <c r="UL146" s="379"/>
      <c r="UM146" s="380"/>
      <c r="UN146" s="156"/>
      <c r="UO146" s="391"/>
      <c r="UP146" s="381"/>
      <c r="UQ146" s="381"/>
      <c r="UR146" s="381"/>
      <c r="US146" s="381"/>
      <c r="UT146" s="381"/>
      <c r="UU146" s="381"/>
      <c r="UV146" s="381"/>
      <c r="UW146" s="381"/>
      <c r="UX146" s="381"/>
      <c r="UY146" s="381"/>
      <c r="UZ146" s="381"/>
      <c r="VA146" s="381"/>
      <c r="VB146" s="381"/>
      <c r="VC146" s="381"/>
      <c r="VD146" s="378"/>
      <c r="VE146" s="379"/>
      <c r="VF146" s="379"/>
      <c r="VG146" s="380"/>
      <c r="VH146" s="156"/>
      <c r="VI146" s="391"/>
      <c r="VJ146" s="381"/>
      <c r="VK146" s="381"/>
      <c r="VL146" s="381"/>
      <c r="VM146" s="381"/>
      <c r="VN146" s="381"/>
      <c r="VO146" s="381"/>
      <c r="VP146" s="381"/>
      <c r="VQ146" s="381"/>
      <c r="VR146" s="381"/>
      <c r="VS146" s="381"/>
      <c r="VT146" s="381"/>
      <c r="VU146" s="381"/>
      <c r="VV146" s="381"/>
      <c r="VW146" s="381"/>
      <c r="VX146" s="378"/>
      <c r="VY146" s="379"/>
      <c r="VZ146" s="379"/>
      <c r="WA146" s="380"/>
      <c r="WB146" s="156"/>
      <c r="WC146" s="391"/>
      <c r="WD146" s="381"/>
      <c r="WE146" s="381"/>
      <c r="WF146" s="381"/>
      <c r="WG146" s="381"/>
      <c r="WH146" s="381"/>
      <c r="WI146" s="381"/>
      <c r="WJ146" s="381"/>
      <c r="WK146" s="381"/>
      <c r="WL146" s="381"/>
      <c r="WM146" s="381"/>
      <c r="WN146" s="381"/>
      <c r="WO146" s="381"/>
      <c r="WP146" s="381"/>
      <c r="WQ146" s="381"/>
      <c r="WR146" s="378"/>
      <c r="WS146" s="379"/>
      <c r="WT146" s="379"/>
      <c r="WU146" s="380"/>
      <c r="WV146" s="156"/>
      <c r="WW146" s="391"/>
      <c r="WX146" s="381"/>
      <c r="WY146" s="381"/>
      <c r="WZ146" s="381"/>
      <c r="XA146" s="381"/>
      <c r="XB146" s="381"/>
      <c r="XC146" s="381"/>
      <c r="XD146" s="381"/>
      <c r="XE146" s="381"/>
      <c r="XF146" s="381"/>
      <c r="XG146" s="381"/>
      <c r="XH146" s="381"/>
      <c r="XI146" s="381"/>
      <c r="XJ146" s="381"/>
      <c r="XK146" s="381"/>
      <c r="XL146" s="378"/>
      <c r="XM146" s="379"/>
      <c r="XN146" s="379"/>
      <c r="XO146" s="380"/>
      <c r="XP146" s="156"/>
      <c r="XQ146" s="391"/>
      <c r="XR146" s="381"/>
      <c r="XS146" s="381"/>
      <c r="XT146" s="381"/>
      <c r="XU146" s="381"/>
      <c r="XV146" s="381"/>
      <c r="XW146" s="381"/>
      <c r="XX146" s="381"/>
      <c r="XY146" s="381"/>
      <c r="XZ146" s="381"/>
      <c r="YA146" s="381"/>
      <c r="YB146" s="381"/>
      <c r="YC146" s="381"/>
      <c r="YD146" s="381"/>
      <c r="YE146" s="381"/>
      <c r="YF146" s="378"/>
      <c r="YG146" s="379"/>
      <c r="YH146" s="379"/>
      <c r="YI146" s="380"/>
      <c r="YJ146" s="156"/>
      <c r="YK146" s="391"/>
      <c r="YL146" s="381"/>
      <c r="YM146" s="381"/>
      <c r="YN146" s="381"/>
      <c r="YO146" s="381"/>
      <c r="YP146" s="381"/>
      <c r="YQ146" s="381"/>
      <c r="YR146" s="381"/>
      <c r="YS146" s="381"/>
      <c r="YT146" s="381"/>
      <c r="YU146" s="381"/>
      <c r="YV146" s="381"/>
      <c r="YW146" s="381"/>
      <c r="YX146" s="381"/>
      <c r="YY146" s="381"/>
      <c r="YZ146" s="378"/>
      <c r="ZA146" s="379"/>
      <c r="ZB146" s="379"/>
      <c r="ZC146" s="380"/>
      <c r="ZD146" s="156"/>
      <c r="ZE146" s="391"/>
      <c r="ZF146" s="381"/>
      <c r="ZG146" s="381"/>
      <c r="ZH146" s="381"/>
      <c r="ZI146" s="381"/>
      <c r="ZJ146" s="381"/>
      <c r="ZK146" s="381"/>
      <c r="ZL146" s="381"/>
      <c r="ZM146" s="381"/>
      <c r="ZN146" s="381"/>
      <c r="ZO146" s="381"/>
      <c r="ZP146" s="381"/>
      <c r="ZQ146" s="381"/>
      <c r="ZR146" s="381"/>
      <c r="ZS146" s="381"/>
      <c r="ZT146" s="378"/>
      <c r="ZU146" s="379"/>
      <c r="ZV146" s="379"/>
      <c r="ZW146" s="380"/>
      <c r="ZX146" s="156"/>
      <c r="ZY146" s="391"/>
      <c r="ZZ146" s="381"/>
      <c r="AAA146" s="381"/>
      <c r="AAB146" s="381"/>
      <c r="AAC146" s="381"/>
      <c r="AAD146" s="381"/>
      <c r="AAE146" s="381"/>
      <c r="AAF146" s="381"/>
      <c r="AAG146" s="381"/>
      <c r="AAH146" s="381"/>
      <c r="AAI146" s="381"/>
      <c r="AAJ146" s="381"/>
      <c r="AAK146" s="381"/>
      <c r="AAL146" s="381"/>
      <c r="AAM146" s="381"/>
      <c r="AAN146" s="378"/>
      <c r="AAO146" s="379"/>
      <c r="AAP146" s="379"/>
      <c r="AAQ146" s="380"/>
      <c r="AAR146" s="156"/>
      <c r="AAS146" s="391"/>
      <c r="AAT146" s="381"/>
      <c r="AAU146" s="381"/>
      <c r="AAV146" s="381"/>
      <c r="AAW146" s="381"/>
      <c r="AAX146" s="381"/>
      <c r="AAY146" s="381"/>
      <c r="AAZ146" s="381"/>
      <c r="ABA146" s="381"/>
      <c r="ABB146" s="381"/>
      <c r="ABC146" s="381"/>
      <c r="ABD146" s="381"/>
      <c r="ABE146" s="381"/>
      <c r="ABF146" s="381"/>
      <c r="ABG146" s="381"/>
      <c r="ABH146" s="378"/>
      <c r="ABI146" s="379"/>
      <c r="ABJ146" s="379"/>
      <c r="ABK146" s="380"/>
      <c r="ABL146" s="156"/>
      <c r="ABM146" s="391"/>
      <c r="ABN146" s="381"/>
      <c r="ABO146" s="381"/>
      <c r="ABP146" s="381"/>
      <c r="ABQ146" s="381"/>
      <c r="ABR146" s="381"/>
      <c r="ABS146" s="381"/>
      <c r="ABT146" s="381"/>
      <c r="ABU146" s="381"/>
      <c r="ABV146" s="381"/>
      <c r="ABW146" s="381"/>
      <c r="ABX146" s="381"/>
      <c r="ABY146" s="381"/>
      <c r="ABZ146" s="381"/>
      <c r="ACA146" s="381"/>
      <c r="ACB146" s="378"/>
      <c r="ACC146" s="379"/>
      <c r="ACD146" s="379"/>
      <c r="ACE146" s="380"/>
      <c r="ACF146" s="156"/>
      <c r="ACG146" s="391"/>
      <c r="ACH146" s="381"/>
      <c r="ACI146" s="381"/>
      <c r="ACJ146" s="381"/>
      <c r="ACK146" s="381"/>
      <c r="ACL146" s="381"/>
      <c r="ACM146" s="381"/>
      <c r="ACN146" s="381"/>
      <c r="ACO146" s="381"/>
      <c r="ACP146" s="381"/>
      <c r="ACQ146" s="381"/>
      <c r="ACR146" s="381"/>
      <c r="ACS146" s="381"/>
      <c r="ACT146" s="381"/>
      <c r="ACU146" s="381"/>
      <c r="ACV146" s="378"/>
      <c r="ACW146" s="379"/>
      <c r="ACX146" s="379"/>
      <c r="ACY146" s="380"/>
      <c r="ACZ146" s="156"/>
      <c r="ADA146" s="391"/>
      <c r="ADB146" s="381"/>
      <c r="ADC146" s="381"/>
      <c r="ADD146" s="381"/>
      <c r="ADE146" s="381"/>
      <c r="ADF146" s="381"/>
      <c r="ADG146" s="381"/>
      <c r="ADH146" s="381"/>
      <c r="ADI146" s="381"/>
      <c r="ADJ146" s="381"/>
      <c r="ADK146" s="381"/>
      <c r="ADL146" s="381"/>
      <c r="ADM146" s="381"/>
      <c r="ADN146" s="381"/>
      <c r="ADO146" s="381"/>
      <c r="ADP146" s="378"/>
      <c r="ADQ146" s="379"/>
      <c r="ADR146" s="379"/>
      <c r="ADS146" s="380"/>
      <c r="ADT146" s="156"/>
      <c r="ADU146" s="391"/>
      <c r="ADV146" s="381"/>
      <c r="ADW146" s="381"/>
      <c r="ADX146" s="381"/>
      <c r="ADY146" s="381"/>
      <c r="ADZ146" s="381"/>
      <c r="AEA146" s="381"/>
      <c r="AEB146" s="381"/>
      <c r="AEC146" s="381"/>
      <c r="AED146" s="381"/>
      <c r="AEE146" s="381"/>
      <c r="AEF146" s="381"/>
      <c r="AEG146" s="381"/>
      <c r="AEH146" s="381"/>
      <c r="AEI146" s="381"/>
      <c r="AEJ146" s="378"/>
      <c r="AEK146" s="379"/>
      <c r="AEL146" s="379"/>
      <c r="AEM146" s="380"/>
      <c r="AEN146" s="156"/>
      <c r="AEO146" s="391"/>
      <c r="AEP146" s="381"/>
      <c r="AEQ146" s="381"/>
      <c r="AER146" s="381"/>
      <c r="AES146" s="381"/>
      <c r="AET146" s="381"/>
      <c r="AEU146" s="381"/>
      <c r="AEV146" s="381"/>
      <c r="AEW146" s="381"/>
      <c r="AEX146" s="381"/>
      <c r="AEY146" s="381"/>
      <c r="AEZ146" s="381"/>
      <c r="AFA146" s="381"/>
      <c r="AFB146" s="381"/>
      <c r="AFC146" s="381"/>
      <c r="AFD146" s="378"/>
      <c r="AFE146" s="379"/>
      <c r="AFF146" s="379"/>
      <c r="AFG146" s="380"/>
      <c r="AFH146" s="156"/>
      <c r="AFI146" s="391"/>
      <c r="AFJ146" s="381"/>
      <c r="AFK146" s="381"/>
      <c r="AFL146" s="381"/>
      <c r="AFM146" s="381"/>
      <c r="AFN146" s="381"/>
      <c r="AFO146" s="381"/>
      <c r="AFP146" s="381"/>
      <c r="AFQ146" s="381"/>
      <c r="AFR146" s="381"/>
      <c r="AFS146" s="381"/>
      <c r="AFT146" s="381"/>
      <c r="AFU146" s="381"/>
      <c r="AFV146" s="381"/>
      <c r="AFW146" s="381"/>
      <c r="AFX146" s="378"/>
      <c r="AFY146" s="379"/>
      <c r="AFZ146" s="379"/>
      <c r="AGA146" s="380"/>
      <c r="AGB146" s="156"/>
      <c r="AGC146" s="391"/>
      <c r="AGD146" s="381"/>
      <c r="AGE146" s="381"/>
      <c r="AGF146" s="381"/>
      <c r="AGG146" s="381"/>
      <c r="AGH146" s="381"/>
      <c r="AGI146" s="381"/>
      <c r="AGJ146" s="381"/>
      <c r="AGK146" s="381"/>
      <c r="AGL146" s="381"/>
      <c r="AGM146" s="381"/>
      <c r="AGN146" s="381"/>
      <c r="AGO146" s="381"/>
      <c r="AGP146" s="381"/>
      <c r="AGQ146" s="381"/>
      <c r="AGR146" s="378"/>
      <c r="AGS146" s="379"/>
      <c r="AGT146" s="379"/>
      <c r="AGU146" s="380"/>
      <c r="AGV146" s="156"/>
      <c r="AGW146" s="391"/>
      <c r="AGX146" s="381"/>
      <c r="AGY146" s="381"/>
      <c r="AGZ146" s="381"/>
      <c r="AHA146" s="381"/>
      <c r="AHB146" s="381"/>
      <c r="AHC146" s="381"/>
      <c r="AHD146" s="381"/>
      <c r="AHE146" s="381"/>
      <c r="AHF146" s="381"/>
      <c r="AHG146" s="381"/>
      <c r="AHH146" s="381"/>
      <c r="AHI146" s="381"/>
      <c r="AHJ146" s="381"/>
      <c r="AHK146" s="381"/>
      <c r="AHL146" s="378"/>
      <c r="AHM146" s="379"/>
      <c r="AHN146" s="379"/>
      <c r="AHO146" s="380"/>
      <c r="AHP146" s="156"/>
      <c r="AHQ146" s="391"/>
      <c r="AHR146" s="381"/>
      <c r="AHS146" s="381"/>
      <c r="AHT146" s="381"/>
      <c r="AHU146" s="381"/>
      <c r="AHV146" s="381"/>
      <c r="AHW146" s="381"/>
      <c r="AHX146" s="381"/>
      <c r="AHY146" s="381"/>
      <c r="AHZ146" s="381"/>
      <c r="AIA146" s="381"/>
      <c r="AIB146" s="381"/>
      <c r="AIC146" s="381"/>
      <c r="AID146" s="381"/>
      <c r="AIE146" s="381"/>
      <c r="AIF146" s="378"/>
      <c r="AIG146" s="379"/>
      <c r="AIH146" s="379"/>
      <c r="AII146" s="380"/>
      <c r="AIJ146" s="156"/>
      <c r="AIK146" s="391"/>
      <c r="AIL146" s="381"/>
      <c r="AIM146" s="381"/>
      <c r="AIN146" s="381"/>
      <c r="AIO146" s="381"/>
      <c r="AIP146" s="381"/>
      <c r="AIQ146" s="381"/>
      <c r="AIR146" s="381"/>
      <c r="AIS146" s="381"/>
      <c r="AIT146" s="381"/>
      <c r="AIU146" s="381"/>
      <c r="AIV146" s="381"/>
      <c r="AIW146" s="381"/>
      <c r="AIX146" s="381"/>
      <c r="AIY146" s="381"/>
      <c r="AIZ146" s="378"/>
      <c r="AJA146" s="379"/>
      <c r="AJB146" s="379"/>
      <c r="AJC146" s="380"/>
      <c r="AJD146" s="156"/>
      <c r="AJE146" s="391"/>
      <c r="AJF146" s="381"/>
      <c r="AJG146" s="381"/>
      <c r="AJH146" s="381"/>
      <c r="AJI146" s="381"/>
      <c r="AJJ146" s="381"/>
      <c r="AJK146" s="381"/>
      <c r="AJL146" s="381"/>
      <c r="AJM146" s="381"/>
      <c r="AJN146" s="381"/>
      <c r="AJO146" s="381"/>
      <c r="AJP146" s="381"/>
      <c r="AJQ146" s="381"/>
      <c r="AJR146" s="381"/>
      <c r="AJS146" s="381"/>
      <c r="AJT146" s="378"/>
      <c r="AJU146" s="379"/>
      <c r="AJV146" s="379"/>
      <c r="AJW146" s="380"/>
      <c r="AJX146" s="156"/>
      <c r="AJY146" s="391"/>
      <c r="AJZ146" s="381"/>
      <c r="AKA146" s="381"/>
      <c r="AKB146" s="381"/>
      <c r="AKC146" s="381"/>
      <c r="AKD146" s="381"/>
      <c r="AKE146" s="381"/>
      <c r="AKF146" s="381"/>
      <c r="AKG146" s="381"/>
      <c r="AKH146" s="381"/>
      <c r="AKI146" s="381"/>
      <c r="AKJ146" s="381"/>
      <c r="AKK146" s="381"/>
      <c r="AKL146" s="381"/>
      <c r="AKM146" s="381"/>
      <c r="AKN146" s="378"/>
      <c r="AKO146" s="379"/>
      <c r="AKP146" s="379"/>
      <c r="AKQ146" s="380"/>
      <c r="AKR146" s="156"/>
      <c r="AKS146" s="391"/>
      <c r="AKT146" s="381"/>
      <c r="AKU146" s="381"/>
      <c r="AKV146" s="381"/>
      <c r="AKW146" s="381"/>
      <c r="AKX146" s="381"/>
      <c r="AKY146" s="381"/>
      <c r="AKZ146" s="381"/>
      <c r="ALA146" s="381"/>
      <c r="ALB146" s="381"/>
      <c r="ALC146" s="381"/>
      <c r="ALD146" s="381"/>
      <c r="ALE146" s="381"/>
      <c r="ALF146" s="381"/>
      <c r="ALG146" s="381"/>
      <c r="ALH146" s="378"/>
      <c r="ALI146" s="379"/>
      <c r="ALJ146" s="379"/>
      <c r="ALK146" s="380"/>
      <c r="ALL146" s="156"/>
      <c r="ALM146" s="391"/>
      <c r="ALN146" s="381"/>
      <c r="ALO146" s="381"/>
      <c r="ALP146" s="381"/>
      <c r="ALQ146" s="381"/>
      <c r="ALR146" s="381"/>
      <c r="ALS146" s="381"/>
      <c r="ALT146" s="381"/>
      <c r="ALU146" s="381"/>
      <c r="ALV146" s="381"/>
      <c r="ALW146" s="381"/>
      <c r="ALX146" s="381"/>
      <c r="ALY146" s="381"/>
      <c r="ALZ146" s="381"/>
      <c r="AMA146" s="381"/>
      <c r="AMB146" s="378"/>
      <c r="AMC146" s="379"/>
      <c r="AMD146" s="379"/>
      <c r="AME146" s="380"/>
      <c r="AMF146" s="156"/>
      <c r="AMG146" s="391"/>
      <c r="AMH146" s="381"/>
      <c r="AMI146" s="381"/>
      <c r="AMJ146" s="381"/>
      <c r="AMK146" s="381"/>
      <c r="AML146" s="381"/>
      <c r="AMM146" s="381"/>
      <c r="AMN146" s="381"/>
      <c r="AMO146" s="381"/>
      <c r="AMP146" s="381"/>
      <c r="AMQ146" s="381"/>
      <c r="AMR146" s="381"/>
      <c r="AMS146" s="381"/>
      <c r="AMT146" s="381"/>
      <c r="AMU146" s="381"/>
      <c r="AMV146" s="378"/>
      <c r="AMW146" s="379"/>
      <c r="AMX146" s="379"/>
      <c r="AMY146" s="380"/>
      <c r="AMZ146" s="156"/>
      <c r="ANA146" s="391"/>
      <c r="ANB146" s="381"/>
      <c r="ANC146" s="381"/>
      <c r="AND146" s="381"/>
      <c r="ANE146" s="381"/>
      <c r="ANF146" s="381"/>
      <c r="ANG146" s="381"/>
      <c r="ANH146" s="381"/>
      <c r="ANI146" s="381"/>
      <c r="ANJ146" s="381"/>
      <c r="ANK146" s="381"/>
      <c r="ANL146" s="381"/>
      <c r="ANM146" s="381"/>
      <c r="ANN146" s="381"/>
      <c r="ANO146" s="381"/>
      <c r="ANP146" s="378"/>
      <c r="ANQ146" s="379"/>
      <c r="ANR146" s="379"/>
      <c r="ANS146" s="380"/>
      <c r="ANT146" s="156"/>
      <c r="ANU146" s="391"/>
      <c r="ANV146" s="381"/>
      <c r="ANW146" s="381"/>
      <c r="ANX146" s="381"/>
      <c r="ANY146" s="381"/>
      <c r="ANZ146" s="381"/>
      <c r="AOA146" s="381"/>
      <c r="AOB146" s="381"/>
      <c r="AOC146" s="381"/>
      <c r="AOD146" s="381"/>
      <c r="AOE146" s="381"/>
      <c r="AOF146" s="381"/>
      <c r="AOG146" s="381"/>
      <c r="AOH146" s="381"/>
      <c r="AOI146" s="381"/>
      <c r="AOJ146" s="378"/>
      <c r="AOK146" s="379"/>
      <c r="AOL146" s="379"/>
      <c r="AOM146" s="380"/>
      <c r="AON146" s="156"/>
      <c r="AOO146" s="391"/>
      <c r="AOP146" s="381"/>
      <c r="AOQ146" s="381"/>
      <c r="AOR146" s="381"/>
      <c r="AOS146" s="381"/>
      <c r="AOT146" s="381"/>
      <c r="AOU146" s="381"/>
      <c r="AOV146" s="381"/>
      <c r="AOW146" s="381"/>
      <c r="AOX146" s="381"/>
      <c r="AOY146" s="381"/>
      <c r="AOZ146" s="381"/>
      <c r="APA146" s="381"/>
      <c r="APB146" s="381"/>
      <c r="APC146" s="381"/>
      <c r="APD146" s="378"/>
      <c r="APE146" s="379"/>
      <c r="APF146" s="379"/>
      <c r="APG146" s="380"/>
      <c r="APH146" s="156"/>
      <c r="API146" s="391"/>
      <c r="APJ146" s="381"/>
      <c r="APK146" s="381"/>
      <c r="APL146" s="381"/>
      <c r="APM146" s="381"/>
      <c r="APN146" s="381"/>
      <c r="APO146" s="381"/>
      <c r="APP146" s="381"/>
      <c r="APQ146" s="381"/>
      <c r="APR146" s="381"/>
      <c r="APS146" s="381"/>
      <c r="APT146" s="381"/>
      <c r="APU146" s="381"/>
      <c r="APV146" s="381"/>
      <c r="APW146" s="381"/>
      <c r="APX146" s="378"/>
      <c r="APY146" s="379"/>
      <c r="APZ146" s="379"/>
      <c r="AQA146" s="380"/>
      <c r="AQB146" s="156"/>
      <c r="AQC146" s="391"/>
      <c r="AQD146" s="381"/>
      <c r="AQE146" s="381"/>
      <c r="AQF146" s="381"/>
      <c r="AQG146" s="381"/>
      <c r="AQH146" s="381"/>
      <c r="AQI146" s="381"/>
      <c r="AQJ146" s="381"/>
      <c r="AQK146" s="381"/>
      <c r="AQL146" s="381"/>
      <c r="AQM146" s="381"/>
      <c r="AQN146" s="381"/>
      <c r="AQO146" s="381"/>
      <c r="AQP146" s="381"/>
      <c r="AQQ146" s="381"/>
      <c r="AQR146" s="378"/>
      <c r="AQS146" s="379"/>
      <c r="AQT146" s="379"/>
      <c r="AQU146" s="380"/>
      <c r="AQV146" s="156"/>
      <c r="AQW146" s="391"/>
      <c r="AQX146" s="381"/>
      <c r="AQY146" s="381"/>
      <c r="AQZ146" s="381"/>
      <c r="ARA146" s="381"/>
      <c r="ARB146" s="381"/>
      <c r="ARC146" s="381"/>
      <c r="ARD146" s="381"/>
      <c r="ARE146" s="381"/>
      <c r="ARF146" s="381"/>
      <c r="ARG146" s="381"/>
      <c r="ARH146" s="381"/>
      <c r="ARI146" s="381"/>
      <c r="ARJ146" s="381"/>
      <c r="ARK146" s="381"/>
      <c r="ARL146" s="378"/>
      <c r="ARM146" s="379"/>
      <c r="ARN146" s="379"/>
      <c r="ARO146" s="380"/>
      <c r="ARP146" s="156"/>
      <c r="ARQ146" s="391"/>
      <c r="ARR146" s="381"/>
      <c r="ARS146" s="381"/>
      <c r="ART146" s="381"/>
      <c r="ARU146" s="381"/>
      <c r="ARV146" s="381"/>
      <c r="ARW146" s="381"/>
      <c r="ARX146" s="381"/>
      <c r="ARY146" s="381"/>
      <c r="ARZ146" s="381"/>
      <c r="ASA146" s="381"/>
      <c r="ASB146" s="381"/>
      <c r="ASC146" s="381"/>
      <c r="ASD146" s="381"/>
      <c r="ASE146" s="381"/>
      <c r="ASF146" s="378"/>
      <c r="ASG146" s="379"/>
      <c r="ASH146" s="379"/>
      <c r="ASI146" s="380"/>
      <c r="ASJ146" s="156"/>
      <c r="ASK146" s="391"/>
      <c r="ASL146" s="381"/>
      <c r="ASM146" s="381"/>
      <c r="ASN146" s="381"/>
      <c r="ASO146" s="381"/>
      <c r="ASP146" s="381"/>
      <c r="ASQ146" s="381"/>
      <c r="ASR146" s="381"/>
      <c r="ASS146" s="381"/>
      <c r="AST146" s="381"/>
      <c r="ASU146" s="381"/>
      <c r="ASV146" s="381"/>
      <c r="ASW146" s="381"/>
      <c r="ASX146" s="381"/>
      <c r="ASY146" s="381"/>
      <c r="ASZ146" s="378"/>
      <c r="ATA146" s="379"/>
      <c r="ATB146" s="379"/>
      <c r="ATC146" s="380"/>
      <c r="ATD146" s="156"/>
      <c r="ATE146" s="391"/>
      <c r="ATF146" s="381"/>
      <c r="ATG146" s="381"/>
      <c r="ATH146" s="381"/>
      <c r="ATI146" s="381"/>
      <c r="ATJ146" s="381"/>
      <c r="ATK146" s="381"/>
      <c r="ATL146" s="381"/>
      <c r="ATM146" s="381"/>
      <c r="ATN146" s="381"/>
      <c r="ATO146" s="381"/>
      <c r="ATP146" s="381"/>
      <c r="ATQ146" s="381"/>
      <c r="ATR146" s="381"/>
      <c r="ATS146" s="381"/>
      <c r="ATT146" s="378"/>
      <c r="ATU146" s="379"/>
      <c r="ATV146" s="379"/>
      <c r="ATW146" s="380"/>
      <c r="ATX146" s="156"/>
      <c r="ATY146" s="391"/>
      <c r="ATZ146" s="381"/>
      <c r="AUA146" s="381"/>
      <c r="AUB146" s="381"/>
      <c r="AUC146" s="381"/>
      <c r="AUD146" s="381"/>
      <c r="AUE146" s="381"/>
      <c r="AUF146" s="381"/>
      <c r="AUG146" s="381"/>
      <c r="AUH146" s="381"/>
      <c r="AUI146" s="381"/>
      <c r="AUJ146" s="381"/>
      <c r="AUK146" s="381"/>
      <c r="AUL146" s="381"/>
      <c r="AUM146" s="381"/>
      <c r="AUN146" s="378"/>
      <c r="AUO146" s="379"/>
      <c r="AUP146" s="379"/>
      <c r="AUQ146" s="380"/>
      <c r="AUR146" s="156"/>
      <c r="AUS146" s="391"/>
      <c r="AUT146" s="381"/>
      <c r="AUU146" s="381"/>
      <c r="AUV146" s="381"/>
      <c r="AUW146" s="381"/>
      <c r="AUX146" s="381"/>
      <c r="AUY146" s="381"/>
      <c r="AUZ146" s="381"/>
      <c r="AVA146" s="381"/>
      <c r="AVB146" s="381"/>
      <c r="AVC146" s="381"/>
      <c r="AVD146" s="381"/>
      <c r="AVE146" s="381"/>
      <c r="AVF146" s="381"/>
      <c r="AVG146" s="381"/>
      <c r="AVH146" s="378"/>
      <c r="AVI146" s="379"/>
      <c r="AVJ146" s="379"/>
      <c r="AVK146" s="380"/>
      <c r="AVL146" s="156"/>
      <c r="AVM146" s="391"/>
      <c r="AVN146" s="381"/>
      <c r="AVO146" s="381"/>
      <c r="AVP146" s="381"/>
      <c r="AVQ146" s="381"/>
      <c r="AVR146" s="381"/>
      <c r="AVS146" s="381"/>
      <c r="AVT146" s="381"/>
      <c r="AVU146" s="381"/>
      <c r="AVV146" s="381"/>
      <c r="AVW146" s="381"/>
      <c r="AVX146" s="381"/>
      <c r="AVY146" s="381"/>
      <c r="AVZ146" s="381"/>
      <c r="AWA146" s="381"/>
      <c r="AWB146" s="378"/>
      <c r="AWC146" s="379"/>
      <c r="AWD146" s="379"/>
      <c r="AWE146" s="380"/>
      <c r="AWF146" s="156"/>
      <c r="AWG146" s="391"/>
      <c r="AWH146" s="381"/>
      <c r="AWI146" s="381"/>
      <c r="AWJ146" s="381"/>
      <c r="AWK146" s="381"/>
      <c r="AWL146" s="381"/>
      <c r="AWM146" s="381"/>
      <c r="AWN146" s="381"/>
      <c r="AWO146" s="381"/>
      <c r="AWP146" s="381"/>
      <c r="AWQ146" s="381"/>
      <c r="AWR146" s="381"/>
      <c r="AWS146" s="381"/>
      <c r="AWT146" s="381"/>
      <c r="AWU146" s="381"/>
      <c r="AWV146" s="378"/>
      <c r="AWW146" s="379"/>
      <c r="AWX146" s="379"/>
      <c r="AWY146" s="380"/>
      <c r="AWZ146" s="156"/>
      <c r="AXA146" s="391"/>
      <c r="AXB146" s="381"/>
      <c r="AXC146" s="381"/>
      <c r="AXD146" s="381"/>
      <c r="AXE146" s="381"/>
      <c r="AXF146" s="381"/>
      <c r="AXG146" s="381"/>
      <c r="AXH146" s="381"/>
      <c r="AXI146" s="381"/>
      <c r="AXJ146" s="381"/>
      <c r="AXK146" s="381"/>
      <c r="AXL146" s="381"/>
      <c r="AXM146" s="381"/>
      <c r="AXN146" s="381"/>
      <c r="AXO146" s="381"/>
      <c r="AXP146" s="378"/>
      <c r="AXQ146" s="379"/>
      <c r="AXR146" s="379"/>
      <c r="AXS146" s="380"/>
      <c r="AXT146" s="156"/>
      <c r="AXU146" s="391"/>
      <c r="AXV146" s="381"/>
      <c r="AXW146" s="381"/>
      <c r="AXX146" s="381"/>
      <c r="AXY146" s="381"/>
      <c r="AXZ146" s="381"/>
      <c r="AYA146" s="381"/>
      <c r="AYB146" s="381"/>
      <c r="AYC146" s="381"/>
      <c r="AYD146" s="381"/>
      <c r="AYE146" s="381"/>
      <c r="AYF146" s="381"/>
      <c r="AYG146" s="381"/>
      <c r="AYH146" s="381"/>
      <c r="AYI146" s="381"/>
      <c r="AYJ146" s="378"/>
      <c r="AYK146" s="379"/>
      <c r="AYL146" s="379"/>
      <c r="AYM146" s="380"/>
      <c r="AYN146" s="156"/>
      <c r="AYO146" s="391"/>
      <c r="AYP146" s="381"/>
      <c r="AYQ146" s="381"/>
      <c r="AYR146" s="381"/>
      <c r="AYS146" s="381"/>
      <c r="AYT146" s="381"/>
      <c r="AYU146" s="381"/>
      <c r="AYV146" s="381"/>
      <c r="AYW146" s="381"/>
      <c r="AYX146" s="381"/>
      <c r="AYY146" s="381"/>
      <c r="AYZ146" s="381"/>
      <c r="AZA146" s="381"/>
      <c r="AZB146" s="381"/>
      <c r="AZC146" s="381"/>
      <c r="AZD146" s="378"/>
      <c r="AZE146" s="379"/>
      <c r="AZF146" s="379"/>
      <c r="AZG146" s="380"/>
      <c r="AZH146" s="156"/>
      <c r="AZI146" s="391"/>
      <c r="AZJ146" s="381"/>
      <c r="AZK146" s="381"/>
      <c r="AZL146" s="381"/>
      <c r="AZM146" s="381"/>
      <c r="AZN146" s="381"/>
      <c r="AZO146" s="381"/>
      <c r="AZP146" s="381"/>
      <c r="AZQ146" s="381"/>
      <c r="AZR146" s="381"/>
      <c r="AZS146" s="381"/>
      <c r="AZT146" s="381"/>
      <c r="AZU146" s="381"/>
      <c r="AZV146" s="381"/>
      <c r="AZW146" s="381"/>
      <c r="AZX146" s="378"/>
      <c r="AZY146" s="379"/>
      <c r="AZZ146" s="379"/>
      <c r="BAA146" s="380"/>
      <c r="BAB146" s="156"/>
      <c r="BAC146" s="391"/>
      <c r="BAD146" s="381"/>
      <c r="BAE146" s="381"/>
      <c r="BAF146" s="381"/>
      <c r="BAG146" s="381"/>
      <c r="BAH146" s="381"/>
      <c r="BAI146" s="381"/>
      <c r="BAJ146" s="381"/>
      <c r="BAK146" s="381"/>
      <c r="BAL146" s="381"/>
      <c r="BAM146" s="381"/>
      <c r="BAN146" s="381"/>
      <c r="BAO146" s="381"/>
      <c r="BAP146" s="381"/>
      <c r="BAQ146" s="381"/>
      <c r="BAR146" s="378"/>
      <c r="BAS146" s="379"/>
      <c r="BAT146" s="379"/>
      <c r="BAU146" s="380"/>
      <c r="BAV146" s="156"/>
      <c r="BAW146" s="391"/>
      <c r="BAX146" s="381"/>
      <c r="BAY146" s="381"/>
      <c r="BAZ146" s="381"/>
      <c r="BBA146" s="381"/>
      <c r="BBB146" s="381"/>
      <c r="BBC146" s="381"/>
      <c r="BBD146" s="381"/>
      <c r="BBE146" s="381"/>
      <c r="BBF146" s="381"/>
      <c r="BBG146" s="381"/>
      <c r="BBH146" s="381"/>
      <c r="BBI146" s="381"/>
      <c r="BBJ146" s="381"/>
      <c r="BBK146" s="381"/>
      <c r="BBL146" s="378"/>
      <c r="BBM146" s="379"/>
      <c r="BBN146" s="379"/>
      <c r="BBO146" s="380"/>
      <c r="BBP146" s="156"/>
      <c r="BBQ146" s="391"/>
      <c r="BBR146" s="381"/>
      <c r="BBS146" s="381"/>
      <c r="BBT146" s="381"/>
      <c r="BBU146" s="381"/>
      <c r="BBV146" s="381"/>
      <c r="BBW146" s="381"/>
      <c r="BBX146" s="381"/>
      <c r="BBY146" s="381"/>
      <c r="BBZ146" s="381"/>
      <c r="BCA146" s="381"/>
      <c r="BCB146" s="381"/>
      <c r="BCC146" s="381"/>
      <c r="BCD146" s="381"/>
      <c r="BCE146" s="381"/>
      <c r="BCF146" s="378"/>
      <c r="BCG146" s="379"/>
      <c r="BCH146" s="379"/>
      <c r="BCI146" s="380"/>
      <c r="BCJ146" s="156"/>
      <c r="BCK146" s="391"/>
      <c r="BCL146" s="381"/>
      <c r="BCM146" s="381"/>
      <c r="BCN146" s="381"/>
      <c r="BCO146" s="381"/>
      <c r="BCP146" s="381"/>
      <c r="BCQ146" s="381"/>
      <c r="BCR146" s="381"/>
      <c r="BCS146" s="381"/>
      <c r="BCT146" s="381"/>
      <c r="BCU146" s="381"/>
      <c r="BCV146" s="381"/>
      <c r="BCW146" s="381"/>
      <c r="BCX146" s="381"/>
      <c r="BCY146" s="381"/>
      <c r="BCZ146" s="378"/>
      <c r="BDA146" s="379"/>
      <c r="BDB146" s="379"/>
      <c r="BDC146" s="380"/>
      <c r="BDD146" s="156"/>
      <c r="BDE146" s="391"/>
      <c r="BDF146" s="381"/>
      <c r="BDG146" s="381"/>
      <c r="BDH146" s="381"/>
      <c r="BDI146" s="381"/>
      <c r="BDJ146" s="381"/>
      <c r="BDK146" s="381"/>
      <c r="BDL146" s="381"/>
      <c r="BDM146" s="381"/>
      <c r="BDN146" s="381"/>
      <c r="BDO146" s="381"/>
      <c r="BDP146" s="381"/>
      <c r="BDQ146" s="381"/>
      <c r="BDR146" s="381"/>
      <c r="BDS146" s="381"/>
      <c r="BDT146" s="378"/>
      <c r="BDU146" s="379"/>
      <c r="BDV146" s="379"/>
      <c r="BDW146" s="380"/>
      <c r="BDX146" s="156"/>
      <c r="BDY146" s="391"/>
      <c r="BDZ146" s="381"/>
      <c r="BEA146" s="381"/>
      <c r="BEB146" s="381"/>
      <c r="BEC146" s="381"/>
      <c r="BED146" s="381"/>
      <c r="BEE146" s="381"/>
      <c r="BEF146" s="381"/>
      <c r="BEG146" s="381"/>
      <c r="BEH146" s="381"/>
      <c r="BEI146" s="381"/>
      <c r="BEJ146" s="381"/>
      <c r="BEK146" s="381"/>
      <c r="BEL146" s="381"/>
      <c r="BEM146" s="381"/>
      <c r="BEN146" s="378"/>
      <c r="BEO146" s="379"/>
      <c r="BEP146" s="379"/>
      <c r="BEQ146" s="380"/>
      <c r="BER146" s="156"/>
      <c r="BES146" s="391"/>
      <c r="BET146" s="381"/>
      <c r="BEU146" s="381"/>
      <c r="BEV146" s="381"/>
      <c r="BEW146" s="381"/>
      <c r="BEX146" s="381"/>
      <c r="BEY146" s="381"/>
      <c r="BEZ146" s="381"/>
      <c r="BFA146" s="381"/>
      <c r="BFB146" s="381"/>
      <c r="BFC146" s="381"/>
      <c r="BFD146" s="381"/>
      <c r="BFE146" s="381"/>
      <c r="BFF146" s="381"/>
      <c r="BFG146" s="381"/>
      <c r="BFH146" s="378"/>
      <c r="BFI146" s="379"/>
      <c r="BFJ146" s="379"/>
      <c r="BFK146" s="380"/>
      <c r="BFL146" s="156"/>
      <c r="BFM146" s="391"/>
      <c r="BFN146" s="381"/>
      <c r="BFO146" s="381"/>
      <c r="BFP146" s="381"/>
      <c r="BFQ146" s="381"/>
      <c r="BFR146" s="381"/>
      <c r="BFS146" s="381"/>
      <c r="BFT146" s="381"/>
      <c r="BFU146" s="381"/>
      <c r="BFV146" s="381"/>
      <c r="BFW146" s="381"/>
      <c r="BFX146" s="381"/>
      <c r="BFY146" s="381"/>
      <c r="BFZ146" s="381"/>
      <c r="BGA146" s="381"/>
      <c r="BGB146" s="378"/>
      <c r="BGC146" s="379"/>
      <c r="BGD146" s="379"/>
      <c r="BGE146" s="380"/>
      <c r="BGF146" s="156"/>
      <c r="BGG146" s="391"/>
      <c r="BGH146" s="381"/>
      <c r="BGI146" s="381"/>
      <c r="BGJ146" s="381"/>
      <c r="BGK146" s="381"/>
      <c r="BGL146" s="381"/>
      <c r="BGM146" s="381"/>
      <c r="BGN146" s="381"/>
      <c r="BGO146" s="381"/>
      <c r="BGP146" s="381"/>
      <c r="BGQ146" s="381"/>
      <c r="BGR146" s="381"/>
      <c r="BGS146" s="381"/>
      <c r="BGT146" s="381"/>
      <c r="BGU146" s="381"/>
      <c r="BGV146" s="378"/>
      <c r="BGW146" s="379"/>
      <c r="BGX146" s="379"/>
      <c r="BGY146" s="380"/>
      <c r="BGZ146" s="156"/>
      <c r="BHA146" s="391"/>
      <c r="BHB146" s="381"/>
      <c r="BHC146" s="381"/>
      <c r="BHD146" s="381"/>
      <c r="BHE146" s="381"/>
      <c r="BHF146" s="381"/>
      <c r="BHG146" s="381"/>
      <c r="BHH146" s="381"/>
      <c r="BHI146" s="381"/>
      <c r="BHJ146" s="381"/>
      <c r="BHK146" s="381"/>
      <c r="BHL146" s="381"/>
      <c r="BHM146" s="381"/>
      <c r="BHN146" s="381"/>
      <c r="BHO146" s="381"/>
      <c r="BHP146" s="378"/>
      <c r="BHQ146" s="379"/>
      <c r="BHR146" s="379"/>
      <c r="BHS146" s="380"/>
      <c r="BHT146" s="156"/>
      <c r="BHU146" s="391"/>
      <c r="BHV146" s="381"/>
      <c r="BHW146" s="381"/>
      <c r="BHX146" s="381"/>
      <c r="BHY146" s="381"/>
      <c r="BHZ146" s="381"/>
      <c r="BIA146" s="381"/>
      <c r="BIB146" s="381"/>
      <c r="BIC146" s="381"/>
      <c r="BID146" s="381"/>
      <c r="BIE146" s="381"/>
      <c r="BIF146" s="381"/>
      <c r="BIG146" s="381"/>
      <c r="BIH146" s="381"/>
      <c r="BII146" s="381"/>
      <c r="BIJ146" s="378"/>
      <c r="BIK146" s="379"/>
      <c r="BIL146" s="379"/>
      <c r="BIM146" s="380"/>
      <c r="BIN146" s="156"/>
      <c r="BIO146" s="391"/>
      <c r="BIP146" s="381"/>
      <c r="BIQ146" s="381"/>
      <c r="BIR146" s="381"/>
      <c r="BIS146" s="381"/>
      <c r="BIT146" s="381"/>
      <c r="BIU146" s="381"/>
      <c r="BIV146" s="381"/>
      <c r="BIW146" s="381"/>
      <c r="BIX146" s="381"/>
      <c r="BIY146" s="381"/>
      <c r="BIZ146" s="381"/>
      <c r="BJA146" s="381"/>
      <c r="BJB146" s="381"/>
      <c r="BJC146" s="381"/>
      <c r="BJD146" s="378"/>
      <c r="BJE146" s="379"/>
      <c r="BJF146" s="379"/>
      <c r="BJG146" s="380"/>
      <c r="BJH146" s="156"/>
      <c r="BJI146" s="391"/>
      <c r="BJJ146" s="381"/>
      <c r="BJK146" s="381"/>
      <c r="BJL146" s="381"/>
      <c r="BJM146" s="381"/>
      <c r="BJN146" s="381"/>
      <c r="BJO146" s="381"/>
      <c r="BJP146" s="381"/>
      <c r="BJQ146" s="381"/>
      <c r="BJR146" s="381"/>
      <c r="BJS146" s="381"/>
      <c r="BJT146" s="381"/>
      <c r="BJU146" s="381"/>
      <c r="BJV146" s="381"/>
      <c r="BJW146" s="381"/>
      <c r="BJX146" s="378"/>
      <c r="BJY146" s="379"/>
      <c r="BJZ146" s="379"/>
      <c r="BKA146" s="380"/>
      <c r="BKB146" s="156"/>
      <c r="BKC146" s="391"/>
      <c r="BKD146" s="381"/>
      <c r="BKE146" s="381"/>
      <c r="BKF146" s="381"/>
      <c r="BKG146" s="381"/>
      <c r="BKH146" s="381"/>
      <c r="BKI146" s="381"/>
      <c r="BKJ146" s="381"/>
      <c r="BKK146" s="381"/>
      <c r="BKL146" s="381"/>
      <c r="BKM146" s="381"/>
      <c r="BKN146" s="381"/>
      <c r="BKO146" s="381"/>
      <c r="BKP146" s="381"/>
      <c r="BKQ146" s="381"/>
      <c r="BKR146" s="378"/>
      <c r="BKS146" s="379"/>
      <c r="BKT146" s="379"/>
      <c r="BKU146" s="380"/>
      <c r="BKV146" s="156"/>
      <c r="BKW146" s="391"/>
      <c r="BKX146" s="381"/>
      <c r="BKY146" s="381"/>
      <c r="BKZ146" s="381"/>
      <c r="BLA146" s="381"/>
      <c r="BLB146" s="381"/>
      <c r="BLC146" s="381"/>
      <c r="BLD146" s="381"/>
      <c r="BLE146" s="381"/>
      <c r="BLF146" s="381"/>
      <c r="BLG146" s="381"/>
      <c r="BLH146" s="381"/>
      <c r="BLI146" s="381"/>
      <c r="BLJ146" s="381"/>
      <c r="BLK146" s="381"/>
      <c r="BLL146" s="378"/>
      <c r="BLM146" s="379"/>
      <c r="BLN146" s="379"/>
      <c r="BLO146" s="380"/>
      <c r="BLP146" s="156"/>
      <c r="BLQ146" s="391"/>
      <c r="BLR146" s="381"/>
      <c r="BLS146" s="381"/>
      <c r="BLT146" s="381"/>
      <c r="BLU146" s="381"/>
      <c r="BLV146" s="381"/>
      <c r="BLW146" s="381"/>
      <c r="BLX146" s="381"/>
      <c r="BLY146" s="381"/>
      <c r="BLZ146" s="381"/>
      <c r="BMA146" s="381"/>
      <c r="BMB146" s="381"/>
      <c r="BMC146" s="381"/>
      <c r="BMD146" s="381"/>
      <c r="BME146" s="381"/>
      <c r="BMF146" s="378"/>
      <c r="BMG146" s="379"/>
      <c r="BMH146" s="379"/>
      <c r="BMI146" s="380"/>
      <c r="BMJ146" s="156"/>
      <c r="BMK146" s="391"/>
      <c r="BML146" s="381"/>
      <c r="BMM146" s="381"/>
      <c r="BMN146" s="381"/>
      <c r="BMO146" s="381"/>
      <c r="BMP146" s="381"/>
      <c r="BMQ146" s="381"/>
      <c r="BMR146" s="381"/>
      <c r="BMS146" s="381"/>
      <c r="BMT146" s="381"/>
      <c r="BMU146" s="381"/>
      <c r="BMV146" s="381"/>
      <c r="BMW146" s="381"/>
      <c r="BMX146" s="381"/>
      <c r="BMY146" s="381"/>
      <c r="BMZ146" s="378"/>
      <c r="BNA146" s="379"/>
      <c r="BNB146" s="379"/>
      <c r="BNC146" s="380"/>
      <c r="BND146" s="156"/>
      <c r="BNE146" s="391"/>
      <c r="BNF146" s="381"/>
      <c r="BNG146" s="381"/>
      <c r="BNH146" s="381"/>
      <c r="BNI146" s="381"/>
      <c r="BNJ146" s="381"/>
      <c r="BNK146" s="381"/>
      <c r="BNL146" s="381"/>
      <c r="BNM146" s="381"/>
      <c r="BNN146" s="381"/>
      <c r="BNO146" s="381"/>
      <c r="BNP146" s="381"/>
      <c r="BNQ146" s="381"/>
      <c r="BNR146" s="381"/>
      <c r="BNS146" s="381"/>
      <c r="BNT146" s="378"/>
      <c r="BNU146" s="379"/>
      <c r="BNV146" s="379"/>
      <c r="BNW146" s="380"/>
      <c r="BNX146" s="156"/>
      <c r="BNY146" s="391"/>
      <c r="BNZ146" s="381"/>
      <c r="BOA146" s="381"/>
      <c r="BOB146" s="381"/>
      <c r="BOC146" s="381"/>
      <c r="BOD146" s="381"/>
      <c r="BOE146" s="381"/>
      <c r="BOF146" s="381"/>
      <c r="BOG146" s="381"/>
      <c r="BOH146" s="381"/>
      <c r="BOI146" s="381"/>
      <c r="BOJ146" s="381"/>
      <c r="BOK146" s="381"/>
      <c r="BOL146" s="381"/>
      <c r="BOM146" s="381"/>
      <c r="BON146" s="378"/>
      <c r="BOO146" s="379"/>
      <c r="BOP146" s="379"/>
      <c r="BOQ146" s="380"/>
      <c r="BOR146" s="156"/>
      <c r="BOS146" s="391"/>
      <c r="BOT146" s="381"/>
      <c r="BOU146" s="381"/>
      <c r="BOV146" s="381"/>
      <c r="BOW146" s="381"/>
      <c r="BOX146" s="381"/>
      <c r="BOY146" s="381"/>
      <c r="BOZ146" s="381"/>
      <c r="BPA146" s="381"/>
      <c r="BPB146" s="381"/>
      <c r="BPC146" s="381"/>
      <c r="BPD146" s="381"/>
      <c r="BPE146" s="381"/>
      <c r="BPF146" s="381"/>
      <c r="BPG146" s="381"/>
      <c r="BPH146" s="378"/>
      <c r="BPI146" s="379"/>
      <c r="BPJ146" s="379"/>
      <c r="BPK146" s="380"/>
      <c r="BPL146" s="156"/>
      <c r="BPM146" s="391"/>
      <c r="BPN146" s="381"/>
      <c r="BPO146" s="381"/>
      <c r="BPP146" s="381"/>
      <c r="BPQ146" s="381"/>
      <c r="BPR146" s="381"/>
      <c r="BPS146" s="381"/>
      <c r="BPT146" s="381"/>
      <c r="BPU146" s="381"/>
      <c r="BPV146" s="381"/>
      <c r="BPW146" s="381"/>
      <c r="BPX146" s="381"/>
      <c r="BPY146" s="381"/>
      <c r="BPZ146" s="381"/>
      <c r="BQA146" s="381"/>
      <c r="BQB146" s="378"/>
      <c r="BQC146" s="379"/>
      <c r="BQD146" s="379"/>
      <c r="BQE146" s="380"/>
      <c r="BQF146" s="156"/>
      <c r="BQG146" s="391"/>
      <c r="BQH146" s="381"/>
      <c r="BQI146" s="381"/>
      <c r="BQJ146" s="381"/>
      <c r="BQK146" s="381"/>
      <c r="BQL146" s="381"/>
      <c r="BQM146" s="381"/>
      <c r="BQN146" s="381"/>
      <c r="BQO146" s="381"/>
      <c r="BQP146" s="381"/>
      <c r="BQQ146" s="381"/>
      <c r="BQR146" s="381"/>
      <c r="BQS146" s="381"/>
      <c r="BQT146" s="381"/>
      <c r="BQU146" s="381"/>
      <c r="BQV146" s="378"/>
      <c r="BQW146" s="379"/>
      <c r="BQX146" s="379"/>
      <c r="BQY146" s="380"/>
      <c r="BQZ146" s="156"/>
      <c r="BRA146" s="391"/>
      <c r="BRB146" s="381"/>
      <c r="BRC146" s="381"/>
      <c r="BRD146" s="381"/>
      <c r="BRE146" s="381"/>
      <c r="BRF146" s="381"/>
      <c r="BRG146" s="381"/>
      <c r="BRH146" s="381"/>
      <c r="BRI146" s="381"/>
      <c r="BRJ146" s="381"/>
      <c r="BRK146" s="381"/>
      <c r="BRL146" s="381"/>
      <c r="BRM146" s="381"/>
      <c r="BRN146" s="381"/>
      <c r="BRO146" s="381"/>
      <c r="BRP146" s="378"/>
      <c r="BRQ146" s="379"/>
      <c r="BRR146" s="379"/>
      <c r="BRS146" s="380"/>
      <c r="BRT146" s="156"/>
      <c r="BRU146" s="391"/>
      <c r="BRV146" s="381"/>
      <c r="BRW146" s="381"/>
      <c r="BRX146" s="381"/>
      <c r="BRY146" s="381"/>
      <c r="BRZ146" s="381"/>
      <c r="BSA146" s="381"/>
      <c r="BSB146" s="381"/>
      <c r="BSC146" s="381"/>
      <c r="BSD146" s="381"/>
      <c r="BSE146" s="381"/>
      <c r="BSF146" s="381"/>
      <c r="BSG146" s="381"/>
      <c r="BSH146" s="381"/>
      <c r="BSI146" s="381"/>
      <c r="BSJ146" s="378"/>
      <c r="BSK146" s="379"/>
      <c r="BSL146" s="379"/>
      <c r="BSM146" s="380"/>
      <c r="BSN146" s="156"/>
      <c r="BSO146" s="391"/>
      <c r="BSP146" s="381"/>
      <c r="BSQ146" s="381"/>
      <c r="BSR146" s="381"/>
      <c r="BSS146" s="381"/>
      <c r="BST146" s="381"/>
      <c r="BSU146" s="381"/>
      <c r="BSV146" s="381"/>
      <c r="BSW146" s="381"/>
      <c r="BSX146" s="381"/>
      <c r="BSY146" s="381"/>
      <c r="BSZ146" s="381"/>
      <c r="BTA146" s="381"/>
      <c r="BTB146" s="381"/>
      <c r="BTC146" s="381"/>
      <c r="BTD146" s="378"/>
      <c r="BTE146" s="379"/>
      <c r="BTF146" s="379"/>
      <c r="BTG146" s="380"/>
      <c r="BTH146" s="156"/>
      <c r="BTI146" s="391"/>
      <c r="BTJ146" s="381"/>
      <c r="BTK146" s="381"/>
      <c r="BTL146" s="381"/>
      <c r="BTM146" s="381"/>
      <c r="BTN146" s="381"/>
      <c r="BTO146" s="381"/>
      <c r="BTP146" s="381"/>
      <c r="BTQ146" s="381"/>
      <c r="BTR146" s="381"/>
      <c r="BTS146" s="381"/>
      <c r="BTT146" s="381"/>
      <c r="BTU146" s="381"/>
      <c r="BTV146" s="381"/>
      <c r="BTW146" s="381"/>
      <c r="BTX146" s="378"/>
      <c r="BTY146" s="379"/>
      <c r="BTZ146" s="379"/>
      <c r="BUA146" s="380"/>
      <c r="BUB146" s="156"/>
      <c r="BUC146" s="391"/>
      <c r="BUD146" s="381"/>
      <c r="BUE146" s="381"/>
      <c r="BUF146" s="381"/>
      <c r="BUG146" s="381"/>
      <c r="BUH146" s="381"/>
      <c r="BUI146" s="381"/>
      <c r="BUJ146" s="381"/>
      <c r="BUK146" s="381"/>
      <c r="BUL146" s="381"/>
      <c r="BUM146" s="381"/>
      <c r="BUN146" s="381"/>
      <c r="BUO146" s="381"/>
      <c r="BUP146" s="381"/>
      <c r="BUQ146" s="381"/>
      <c r="BUR146" s="378"/>
      <c r="BUS146" s="379"/>
      <c r="BUT146" s="379"/>
      <c r="BUU146" s="380"/>
      <c r="BUV146" s="156"/>
      <c r="BUW146" s="391"/>
      <c r="BUX146" s="381"/>
      <c r="BUY146" s="381"/>
      <c r="BUZ146" s="381"/>
      <c r="BVA146" s="381"/>
      <c r="BVB146" s="381"/>
      <c r="BVC146" s="381"/>
      <c r="BVD146" s="381"/>
      <c r="BVE146" s="381"/>
      <c r="BVF146" s="381"/>
      <c r="BVG146" s="381"/>
      <c r="BVH146" s="381"/>
      <c r="BVI146" s="381"/>
      <c r="BVJ146" s="381"/>
      <c r="BVK146" s="381"/>
      <c r="BVL146" s="378"/>
      <c r="BVM146" s="379"/>
      <c r="BVN146" s="379"/>
      <c r="BVO146" s="380"/>
      <c r="BVP146" s="156"/>
      <c r="BVQ146" s="391"/>
      <c r="BVR146" s="381"/>
      <c r="BVS146" s="381"/>
      <c r="BVT146" s="381"/>
      <c r="BVU146" s="381"/>
      <c r="BVV146" s="381"/>
      <c r="BVW146" s="381"/>
      <c r="BVX146" s="381"/>
      <c r="BVY146" s="381"/>
      <c r="BVZ146" s="381"/>
      <c r="BWA146" s="381"/>
      <c r="BWB146" s="381"/>
      <c r="BWC146" s="381"/>
      <c r="BWD146" s="381"/>
      <c r="BWE146" s="381"/>
      <c r="BWF146" s="378"/>
      <c r="BWG146" s="379"/>
      <c r="BWH146" s="379"/>
      <c r="BWI146" s="380"/>
      <c r="BWJ146" s="156"/>
      <c r="BWK146" s="391"/>
      <c r="BWL146" s="381"/>
      <c r="BWM146" s="381"/>
      <c r="BWN146" s="381"/>
      <c r="BWO146" s="381"/>
      <c r="BWP146" s="381"/>
      <c r="BWQ146" s="381"/>
      <c r="BWR146" s="381"/>
      <c r="BWS146" s="381"/>
      <c r="BWT146" s="381"/>
      <c r="BWU146" s="381"/>
      <c r="BWV146" s="381"/>
      <c r="BWW146" s="381"/>
      <c r="BWX146" s="381"/>
      <c r="BWY146" s="381"/>
      <c r="BWZ146" s="378"/>
      <c r="BXA146" s="379"/>
      <c r="BXB146" s="379"/>
      <c r="BXC146" s="380"/>
      <c r="BXD146" s="156"/>
      <c r="BXE146" s="391"/>
      <c r="BXF146" s="381"/>
      <c r="BXG146" s="381"/>
      <c r="BXH146" s="381"/>
      <c r="BXI146" s="381"/>
      <c r="BXJ146" s="381"/>
      <c r="BXK146" s="381"/>
      <c r="BXL146" s="381"/>
      <c r="BXM146" s="381"/>
      <c r="BXN146" s="381"/>
      <c r="BXO146" s="381"/>
      <c r="BXP146" s="381"/>
      <c r="BXQ146" s="381"/>
      <c r="BXR146" s="381"/>
      <c r="BXS146" s="381"/>
      <c r="BXT146" s="378"/>
      <c r="BXU146" s="379"/>
      <c r="BXV146" s="379"/>
      <c r="BXW146" s="380"/>
      <c r="BXX146" s="156"/>
      <c r="BXY146" s="391"/>
      <c r="BXZ146" s="381"/>
      <c r="BYA146" s="381"/>
      <c r="BYB146" s="381"/>
      <c r="BYC146" s="381"/>
      <c r="BYD146" s="381"/>
      <c r="BYE146" s="381"/>
      <c r="BYF146" s="381"/>
      <c r="BYG146" s="381"/>
      <c r="BYH146" s="381"/>
      <c r="BYI146" s="381"/>
      <c r="BYJ146" s="381"/>
      <c r="BYK146" s="381"/>
      <c r="BYL146" s="381"/>
      <c r="BYM146" s="381"/>
      <c r="BYN146" s="378"/>
      <c r="BYO146" s="379"/>
      <c r="BYP146" s="379"/>
      <c r="BYQ146" s="380"/>
      <c r="BYR146" s="156"/>
      <c r="BYS146" s="391"/>
      <c r="BYT146" s="381"/>
      <c r="BYU146" s="381"/>
      <c r="BYV146" s="381"/>
      <c r="BYW146" s="381"/>
      <c r="BYX146" s="381"/>
      <c r="BYY146" s="381"/>
      <c r="BYZ146" s="381"/>
      <c r="BZA146" s="381"/>
      <c r="BZB146" s="381"/>
      <c r="BZC146" s="381"/>
      <c r="BZD146" s="381"/>
      <c r="BZE146" s="381"/>
      <c r="BZF146" s="381"/>
      <c r="BZG146" s="381"/>
      <c r="BZH146" s="378"/>
      <c r="BZI146" s="379"/>
      <c r="BZJ146" s="379"/>
      <c r="BZK146" s="380"/>
      <c r="BZL146" s="156"/>
      <c r="BZM146" s="391"/>
      <c r="BZN146" s="381"/>
      <c r="BZO146" s="381"/>
      <c r="BZP146" s="381"/>
      <c r="BZQ146" s="381"/>
      <c r="BZR146" s="381"/>
      <c r="BZS146" s="381"/>
      <c r="BZT146" s="381"/>
      <c r="BZU146" s="381"/>
      <c r="BZV146" s="381"/>
      <c r="BZW146" s="381"/>
      <c r="BZX146" s="381"/>
      <c r="BZY146" s="381"/>
      <c r="BZZ146" s="381"/>
      <c r="CAA146" s="381"/>
      <c r="CAB146" s="378"/>
      <c r="CAC146" s="379"/>
      <c r="CAD146" s="379"/>
      <c r="CAE146" s="380"/>
      <c r="CAF146" s="156"/>
      <c r="CAG146" s="391"/>
      <c r="CAH146" s="381"/>
      <c r="CAI146" s="381"/>
      <c r="CAJ146" s="381"/>
      <c r="CAK146" s="381"/>
      <c r="CAL146" s="381"/>
      <c r="CAM146" s="381"/>
      <c r="CAN146" s="381"/>
      <c r="CAO146" s="381"/>
      <c r="CAP146" s="381"/>
      <c r="CAQ146" s="381"/>
      <c r="CAR146" s="381"/>
      <c r="CAS146" s="381"/>
      <c r="CAT146" s="381"/>
      <c r="CAU146" s="381"/>
      <c r="CAV146" s="378"/>
      <c r="CAW146" s="379"/>
      <c r="CAX146" s="379"/>
      <c r="CAY146" s="380"/>
      <c r="CAZ146" s="156"/>
      <c r="CBA146" s="391"/>
      <c r="CBB146" s="381"/>
      <c r="CBC146" s="381"/>
      <c r="CBD146" s="381"/>
      <c r="CBE146" s="381"/>
      <c r="CBF146" s="381"/>
      <c r="CBG146" s="381"/>
      <c r="CBH146" s="381"/>
      <c r="CBI146" s="381"/>
      <c r="CBJ146" s="381"/>
      <c r="CBK146" s="381"/>
      <c r="CBL146" s="381"/>
      <c r="CBM146" s="381"/>
      <c r="CBN146" s="381"/>
      <c r="CBO146" s="381"/>
      <c r="CBP146" s="378"/>
      <c r="CBQ146" s="379"/>
      <c r="CBR146" s="379"/>
      <c r="CBS146" s="380"/>
      <c r="CBT146" s="156"/>
      <c r="CBU146" s="391"/>
      <c r="CBV146" s="381"/>
      <c r="CBW146" s="381"/>
      <c r="CBX146" s="381"/>
      <c r="CBY146" s="381"/>
      <c r="CBZ146" s="381"/>
      <c r="CCA146" s="381"/>
      <c r="CCB146" s="381"/>
      <c r="CCC146" s="381"/>
      <c r="CCD146" s="381"/>
      <c r="CCE146" s="381"/>
      <c r="CCF146" s="381"/>
      <c r="CCG146" s="381"/>
      <c r="CCH146" s="381"/>
      <c r="CCI146" s="381"/>
      <c r="CCJ146" s="378"/>
      <c r="CCK146" s="379"/>
      <c r="CCL146" s="379"/>
      <c r="CCM146" s="380"/>
      <c r="CCN146" s="156"/>
      <c r="CCO146" s="391"/>
      <c r="CCP146" s="381"/>
      <c r="CCQ146" s="381"/>
      <c r="CCR146" s="381"/>
      <c r="CCS146" s="381"/>
      <c r="CCT146" s="381"/>
      <c r="CCU146" s="381"/>
      <c r="CCV146" s="381"/>
      <c r="CCW146" s="381"/>
      <c r="CCX146" s="381"/>
      <c r="CCY146" s="381"/>
      <c r="CCZ146" s="381"/>
      <c r="CDA146" s="381"/>
      <c r="CDB146" s="381"/>
      <c r="CDC146" s="381"/>
      <c r="CDD146" s="378"/>
      <c r="CDE146" s="379"/>
      <c r="CDF146" s="379"/>
      <c r="CDG146" s="380"/>
      <c r="CDH146" s="156"/>
      <c r="CDI146" s="391"/>
      <c r="CDJ146" s="381"/>
      <c r="CDK146" s="381"/>
      <c r="CDL146" s="381"/>
      <c r="CDM146" s="381"/>
      <c r="CDN146" s="381"/>
      <c r="CDO146" s="381"/>
      <c r="CDP146" s="381"/>
      <c r="CDQ146" s="381"/>
      <c r="CDR146" s="381"/>
      <c r="CDS146" s="381"/>
      <c r="CDT146" s="381"/>
      <c r="CDU146" s="381"/>
      <c r="CDV146" s="381"/>
      <c r="CDW146" s="381"/>
      <c r="CDX146" s="378"/>
      <c r="CDY146" s="379"/>
      <c r="CDZ146" s="379"/>
      <c r="CEA146" s="380"/>
      <c r="CEB146" s="156"/>
      <c r="CEC146" s="391"/>
      <c r="CED146" s="381"/>
      <c r="CEE146" s="381"/>
      <c r="CEF146" s="381"/>
      <c r="CEG146" s="381"/>
      <c r="CEH146" s="381"/>
      <c r="CEI146" s="381"/>
      <c r="CEJ146" s="381"/>
      <c r="CEK146" s="381"/>
      <c r="CEL146" s="381"/>
      <c r="CEM146" s="381"/>
      <c r="CEN146" s="381"/>
      <c r="CEO146" s="381"/>
      <c r="CEP146" s="381"/>
      <c r="CEQ146" s="381"/>
      <c r="CER146" s="378"/>
      <c r="CES146" s="379"/>
      <c r="CET146" s="379"/>
      <c r="CEU146" s="380"/>
      <c r="CEV146" s="156"/>
      <c r="CEW146" s="391"/>
      <c r="CEX146" s="381"/>
      <c r="CEY146" s="381"/>
      <c r="CEZ146" s="381"/>
      <c r="CFA146" s="381"/>
      <c r="CFB146" s="381"/>
      <c r="CFC146" s="381"/>
      <c r="CFD146" s="381"/>
      <c r="CFE146" s="381"/>
      <c r="CFF146" s="381"/>
      <c r="CFG146" s="381"/>
      <c r="CFH146" s="381"/>
      <c r="CFI146" s="381"/>
      <c r="CFJ146" s="381"/>
      <c r="CFK146" s="381"/>
      <c r="CFL146" s="378"/>
      <c r="CFM146" s="379"/>
      <c r="CFN146" s="379"/>
      <c r="CFO146" s="380"/>
      <c r="CFP146" s="156"/>
      <c r="CFQ146" s="391"/>
      <c r="CFR146" s="381"/>
      <c r="CFS146" s="381"/>
      <c r="CFT146" s="381"/>
      <c r="CFU146" s="381"/>
      <c r="CFV146" s="381"/>
      <c r="CFW146" s="381"/>
      <c r="CFX146" s="381"/>
      <c r="CFY146" s="381"/>
      <c r="CFZ146" s="381"/>
      <c r="CGA146" s="381"/>
      <c r="CGB146" s="381"/>
      <c r="CGC146" s="381"/>
      <c r="CGD146" s="381"/>
      <c r="CGE146" s="381"/>
      <c r="CGF146" s="378"/>
      <c r="CGG146" s="379"/>
      <c r="CGH146" s="379"/>
      <c r="CGI146" s="380"/>
      <c r="CGJ146" s="156"/>
      <c r="CGK146" s="391"/>
      <c r="CGL146" s="381"/>
      <c r="CGM146" s="381"/>
      <c r="CGN146" s="381"/>
      <c r="CGO146" s="381"/>
      <c r="CGP146" s="381"/>
      <c r="CGQ146" s="381"/>
      <c r="CGR146" s="381"/>
      <c r="CGS146" s="381"/>
      <c r="CGT146" s="381"/>
      <c r="CGU146" s="381"/>
      <c r="CGV146" s="381"/>
      <c r="CGW146" s="381"/>
      <c r="CGX146" s="381"/>
      <c r="CGY146" s="381"/>
      <c r="CGZ146" s="378"/>
      <c r="CHA146" s="379"/>
      <c r="CHB146" s="379"/>
      <c r="CHC146" s="380"/>
      <c r="CHD146" s="156"/>
      <c r="CHE146" s="391"/>
      <c r="CHF146" s="381"/>
      <c r="CHG146" s="381"/>
      <c r="CHH146" s="381"/>
      <c r="CHI146" s="381"/>
      <c r="CHJ146" s="381"/>
      <c r="CHK146" s="381"/>
      <c r="CHL146" s="381"/>
      <c r="CHM146" s="381"/>
      <c r="CHN146" s="381"/>
      <c r="CHO146" s="381"/>
      <c r="CHP146" s="381"/>
      <c r="CHQ146" s="381"/>
      <c r="CHR146" s="381"/>
      <c r="CHS146" s="381"/>
      <c r="CHT146" s="378"/>
      <c r="CHU146" s="379"/>
      <c r="CHV146" s="379"/>
      <c r="CHW146" s="380"/>
      <c r="CHX146" s="156"/>
      <c r="CHY146" s="391"/>
      <c r="CHZ146" s="381"/>
      <c r="CIA146" s="381"/>
      <c r="CIB146" s="381"/>
      <c r="CIC146" s="381"/>
      <c r="CID146" s="381"/>
      <c r="CIE146" s="381"/>
      <c r="CIF146" s="381"/>
      <c r="CIG146" s="381"/>
      <c r="CIH146" s="381"/>
      <c r="CII146" s="381"/>
      <c r="CIJ146" s="381"/>
      <c r="CIK146" s="381"/>
      <c r="CIL146" s="381"/>
      <c r="CIM146" s="381"/>
      <c r="CIN146" s="378"/>
      <c r="CIO146" s="379"/>
      <c r="CIP146" s="379"/>
      <c r="CIQ146" s="380"/>
      <c r="CIR146" s="156"/>
      <c r="CIS146" s="391"/>
      <c r="CIT146" s="381"/>
      <c r="CIU146" s="381"/>
      <c r="CIV146" s="381"/>
      <c r="CIW146" s="381"/>
      <c r="CIX146" s="381"/>
      <c r="CIY146" s="381"/>
      <c r="CIZ146" s="381"/>
      <c r="CJA146" s="381"/>
      <c r="CJB146" s="381"/>
      <c r="CJC146" s="381"/>
      <c r="CJD146" s="381"/>
      <c r="CJE146" s="381"/>
      <c r="CJF146" s="381"/>
      <c r="CJG146" s="381"/>
      <c r="CJH146" s="378"/>
      <c r="CJI146" s="379"/>
      <c r="CJJ146" s="379"/>
      <c r="CJK146" s="380"/>
      <c r="CJL146" s="156"/>
      <c r="CJM146" s="391"/>
      <c r="CJN146" s="381"/>
      <c r="CJO146" s="381"/>
      <c r="CJP146" s="381"/>
      <c r="CJQ146" s="381"/>
      <c r="CJR146" s="381"/>
      <c r="CJS146" s="381"/>
      <c r="CJT146" s="381"/>
      <c r="CJU146" s="381"/>
      <c r="CJV146" s="381"/>
      <c r="CJW146" s="381"/>
      <c r="CJX146" s="381"/>
      <c r="CJY146" s="381"/>
      <c r="CJZ146" s="381"/>
      <c r="CKA146" s="381"/>
      <c r="CKB146" s="378"/>
      <c r="CKC146" s="379"/>
      <c r="CKD146" s="379"/>
      <c r="CKE146" s="380"/>
      <c r="CKF146" s="156"/>
      <c r="CKG146" s="391"/>
      <c r="CKH146" s="381"/>
      <c r="CKI146" s="381"/>
      <c r="CKJ146" s="381"/>
      <c r="CKK146" s="381"/>
      <c r="CKL146" s="381"/>
      <c r="CKM146" s="381"/>
      <c r="CKN146" s="381"/>
      <c r="CKO146" s="381"/>
      <c r="CKP146" s="381"/>
      <c r="CKQ146" s="381"/>
      <c r="CKR146" s="381"/>
      <c r="CKS146" s="381"/>
      <c r="CKT146" s="381"/>
      <c r="CKU146" s="381"/>
      <c r="CKV146" s="378"/>
      <c r="CKW146" s="379"/>
      <c r="CKX146" s="379"/>
      <c r="CKY146" s="380"/>
      <c r="CKZ146" s="156"/>
      <c r="CLA146" s="391"/>
      <c r="CLB146" s="381"/>
      <c r="CLC146" s="381"/>
      <c r="CLD146" s="381"/>
      <c r="CLE146" s="381"/>
      <c r="CLF146" s="381"/>
      <c r="CLG146" s="381"/>
      <c r="CLH146" s="381"/>
      <c r="CLI146" s="381"/>
      <c r="CLJ146" s="381"/>
      <c r="CLK146" s="381"/>
      <c r="CLL146" s="381"/>
      <c r="CLM146" s="381"/>
      <c r="CLN146" s="381"/>
      <c r="CLO146" s="381"/>
      <c r="CLP146" s="378"/>
      <c r="CLQ146" s="379"/>
      <c r="CLR146" s="379"/>
      <c r="CLS146" s="380"/>
      <c r="CLT146" s="156"/>
      <c r="CLU146" s="391"/>
      <c r="CLV146" s="381"/>
      <c r="CLW146" s="381"/>
      <c r="CLX146" s="381"/>
      <c r="CLY146" s="381"/>
      <c r="CLZ146" s="381"/>
      <c r="CMA146" s="381"/>
      <c r="CMB146" s="381"/>
      <c r="CMC146" s="381"/>
      <c r="CMD146" s="381"/>
      <c r="CME146" s="381"/>
      <c r="CMF146" s="381"/>
      <c r="CMG146" s="381"/>
      <c r="CMH146" s="381"/>
      <c r="CMI146" s="381"/>
      <c r="CMJ146" s="378"/>
      <c r="CMK146" s="379"/>
      <c r="CML146" s="379"/>
      <c r="CMM146" s="380"/>
      <c r="CMN146" s="156"/>
      <c r="CMO146" s="391"/>
      <c r="CMP146" s="381"/>
      <c r="CMQ146" s="381"/>
      <c r="CMR146" s="381"/>
      <c r="CMS146" s="381"/>
      <c r="CMT146" s="381"/>
      <c r="CMU146" s="381"/>
      <c r="CMV146" s="381"/>
      <c r="CMW146" s="381"/>
      <c r="CMX146" s="381"/>
      <c r="CMY146" s="381"/>
      <c r="CMZ146" s="381"/>
      <c r="CNA146" s="381"/>
      <c r="CNB146" s="381"/>
      <c r="CNC146" s="381"/>
      <c r="CND146" s="378"/>
      <c r="CNE146" s="379"/>
      <c r="CNF146" s="379"/>
      <c r="CNG146" s="380"/>
      <c r="CNH146" s="156"/>
      <c r="CNI146" s="391"/>
      <c r="CNJ146" s="381"/>
      <c r="CNK146" s="381"/>
      <c r="CNL146" s="381"/>
      <c r="CNM146" s="381"/>
      <c r="CNN146" s="381"/>
      <c r="CNO146" s="381"/>
      <c r="CNP146" s="381"/>
      <c r="CNQ146" s="381"/>
      <c r="CNR146" s="381"/>
      <c r="CNS146" s="381"/>
      <c r="CNT146" s="381"/>
      <c r="CNU146" s="381"/>
      <c r="CNV146" s="381"/>
      <c r="CNW146" s="381"/>
      <c r="CNX146" s="378"/>
      <c r="CNY146" s="379"/>
      <c r="CNZ146" s="379"/>
      <c r="COA146" s="380"/>
      <c r="COB146" s="156"/>
      <c r="COC146" s="391"/>
      <c r="COD146" s="381"/>
      <c r="COE146" s="381"/>
      <c r="COF146" s="381"/>
      <c r="COG146" s="381"/>
      <c r="COH146" s="381"/>
      <c r="COI146" s="381"/>
      <c r="COJ146" s="381"/>
      <c r="COK146" s="381"/>
      <c r="COL146" s="381"/>
      <c r="COM146" s="381"/>
      <c r="CON146" s="381"/>
      <c r="COO146" s="381"/>
      <c r="COP146" s="381"/>
      <c r="COQ146" s="381"/>
      <c r="COR146" s="378"/>
      <c r="COS146" s="379"/>
      <c r="COT146" s="379"/>
      <c r="COU146" s="380"/>
      <c r="COV146" s="156"/>
      <c r="COW146" s="391"/>
      <c r="COX146" s="381"/>
      <c r="COY146" s="381"/>
      <c r="COZ146" s="381"/>
      <c r="CPA146" s="381"/>
      <c r="CPB146" s="381"/>
      <c r="CPC146" s="381"/>
      <c r="CPD146" s="381"/>
      <c r="CPE146" s="381"/>
      <c r="CPF146" s="381"/>
      <c r="CPG146" s="381"/>
      <c r="CPH146" s="381"/>
      <c r="CPI146" s="381"/>
      <c r="CPJ146" s="381"/>
      <c r="CPK146" s="381"/>
      <c r="CPL146" s="378"/>
      <c r="CPM146" s="379"/>
      <c r="CPN146" s="379"/>
      <c r="CPO146" s="380"/>
      <c r="CPP146" s="156"/>
      <c r="CPQ146" s="391"/>
      <c r="CPR146" s="381"/>
      <c r="CPS146" s="381"/>
      <c r="CPT146" s="381"/>
      <c r="CPU146" s="381"/>
      <c r="CPV146" s="381"/>
      <c r="CPW146" s="381"/>
      <c r="CPX146" s="381"/>
      <c r="CPY146" s="381"/>
      <c r="CPZ146" s="381"/>
      <c r="CQA146" s="381"/>
      <c r="CQB146" s="381"/>
      <c r="CQC146" s="381"/>
      <c r="CQD146" s="381"/>
      <c r="CQE146" s="381"/>
      <c r="CQF146" s="378"/>
      <c r="CQG146" s="379"/>
      <c r="CQH146" s="379"/>
      <c r="CQI146" s="380"/>
      <c r="CQJ146" s="156"/>
      <c r="CQK146" s="391"/>
      <c r="CQL146" s="381"/>
      <c r="CQM146" s="381"/>
      <c r="CQN146" s="381"/>
      <c r="CQO146" s="381"/>
      <c r="CQP146" s="381"/>
      <c r="CQQ146" s="381"/>
      <c r="CQR146" s="381"/>
      <c r="CQS146" s="381"/>
      <c r="CQT146" s="381"/>
      <c r="CQU146" s="381"/>
      <c r="CQV146" s="381"/>
      <c r="CQW146" s="381"/>
      <c r="CQX146" s="381"/>
      <c r="CQY146" s="381"/>
      <c r="CQZ146" s="378"/>
      <c r="CRA146" s="379"/>
      <c r="CRB146" s="379"/>
      <c r="CRC146" s="380"/>
      <c r="CRD146" s="156"/>
      <c r="CRE146" s="391"/>
      <c r="CRF146" s="381"/>
      <c r="CRG146" s="381"/>
      <c r="CRH146" s="381"/>
      <c r="CRI146" s="381"/>
      <c r="CRJ146" s="381"/>
      <c r="CRK146" s="381"/>
      <c r="CRL146" s="381"/>
      <c r="CRM146" s="381"/>
      <c r="CRN146" s="381"/>
      <c r="CRO146" s="381"/>
      <c r="CRP146" s="381"/>
      <c r="CRQ146" s="381"/>
      <c r="CRR146" s="381"/>
      <c r="CRS146" s="381"/>
      <c r="CRT146" s="378"/>
      <c r="CRU146" s="379"/>
      <c r="CRV146" s="379"/>
      <c r="CRW146" s="380"/>
      <c r="CRX146" s="156"/>
      <c r="CRY146" s="391"/>
      <c r="CRZ146" s="381"/>
      <c r="CSA146" s="381"/>
      <c r="CSB146" s="381"/>
      <c r="CSC146" s="381"/>
      <c r="CSD146" s="381"/>
      <c r="CSE146" s="381"/>
      <c r="CSF146" s="381"/>
      <c r="CSG146" s="381"/>
      <c r="CSH146" s="381"/>
      <c r="CSI146" s="381"/>
      <c r="CSJ146" s="381"/>
      <c r="CSK146" s="381"/>
      <c r="CSL146" s="381"/>
      <c r="CSM146" s="381"/>
      <c r="CSN146" s="378"/>
      <c r="CSO146" s="379"/>
      <c r="CSP146" s="379"/>
      <c r="CSQ146" s="380"/>
      <c r="CSR146" s="156"/>
      <c r="CSS146" s="391"/>
      <c r="CST146" s="381"/>
      <c r="CSU146" s="381"/>
      <c r="CSV146" s="381"/>
      <c r="CSW146" s="381"/>
      <c r="CSX146" s="381"/>
      <c r="CSY146" s="381"/>
      <c r="CSZ146" s="381"/>
      <c r="CTA146" s="381"/>
      <c r="CTB146" s="381"/>
      <c r="CTC146" s="381"/>
      <c r="CTD146" s="381"/>
      <c r="CTE146" s="381"/>
      <c r="CTF146" s="381"/>
      <c r="CTG146" s="381"/>
      <c r="CTH146" s="378"/>
      <c r="CTI146" s="379"/>
      <c r="CTJ146" s="379"/>
      <c r="CTK146" s="380"/>
      <c r="CTL146" s="156"/>
      <c r="CTM146" s="391"/>
      <c r="CTN146" s="381"/>
      <c r="CTO146" s="381"/>
      <c r="CTP146" s="381"/>
      <c r="CTQ146" s="381"/>
      <c r="CTR146" s="381"/>
      <c r="CTS146" s="381"/>
      <c r="CTT146" s="381"/>
      <c r="CTU146" s="381"/>
      <c r="CTV146" s="381"/>
      <c r="CTW146" s="381"/>
      <c r="CTX146" s="381"/>
      <c r="CTY146" s="381"/>
      <c r="CTZ146" s="381"/>
      <c r="CUA146" s="381"/>
      <c r="CUB146" s="378"/>
      <c r="CUC146" s="379"/>
      <c r="CUD146" s="379"/>
      <c r="CUE146" s="380"/>
      <c r="CUF146" s="156"/>
      <c r="CUG146" s="391"/>
      <c r="CUH146" s="381"/>
      <c r="CUI146" s="381"/>
      <c r="CUJ146" s="381"/>
      <c r="CUK146" s="381"/>
      <c r="CUL146" s="381"/>
      <c r="CUM146" s="381"/>
      <c r="CUN146" s="381"/>
      <c r="CUO146" s="381"/>
      <c r="CUP146" s="381"/>
      <c r="CUQ146" s="381"/>
      <c r="CUR146" s="381"/>
      <c r="CUS146" s="381"/>
      <c r="CUT146" s="381"/>
      <c r="CUU146" s="381"/>
      <c r="CUV146" s="378"/>
      <c r="CUW146" s="379"/>
      <c r="CUX146" s="379"/>
      <c r="CUY146" s="380"/>
      <c r="CUZ146" s="156"/>
      <c r="CVA146" s="391"/>
      <c r="CVB146" s="381"/>
      <c r="CVC146" s="381"/>
      <c r="CVD146" s="381"/>
      <c r="CVE146" s="381"/>
      <c r="CVF146" s="381"/>
      <c r="CVG146" s="381"/>
      <c r="CVH146" s="381"/>
      <c r="CVI146" s="381"/>
      <c r="CVJ146" s="381"/>
      <c r="CVK146" s="381"/>
      <c r="CVL146" s="381"/>
      <c r="CVM146" s="381"/>
      <c r="CVN146" s="381"/>
      <c r="CVO146" s="381"/>
      <c r="CVP146" s="378"/>
      <c r="CVQ146" s="379"/>
      <c r="CVR146" s="379"/>
      <c r="CVS146" s="380"/>
      <c r="CVT146" s="156"/>
      <c r="CVU146" s="391"/>
      <c r="CVV146" s="381"/>
      <c r="CVW146" s="381"/>
      <c r="CVX146" s="381"/>
      <c r="CVY146" s="381"/>
      <c r="CVZ146" s="381"/>
      <c r="CWA146" s="381"/>
      <c r="CWB146" s="381"/>
      <c r="CWC146" s="381"/>
      <c r="CWD146" s="381"/>
      <c r="CWE146" s="381"/>
      <c r="CWF146" s="381"/>
      <c r="CWG146" s="381"/>
      <c r="CWH146" s="381"/>
      <c r="CWI146" s="381"/>
      <c r="CWJ146" s="378"/>
      <c r="CWK146" s="379"/>
      <c r="CWL146" s="379"/>
      <c r="CWM146" s="380"/>
      <c r="CWN146" s="156"/>
      <c r="CWO146" s="391"/>
      <c r="CWP146" s="381"/>
      <c r="CWQ146" s="381"/>
      <c r="CWR146" s="381"/>
      <c r="CWS146" s="381"/>
      <c r="CWT146" s="381"/>
      <c r="CWU146" s="381"/>
      <c r="CWV146" s="381"/>
      <c r="CWW146" s="381"/>
      <c r="CWX146" s="381"/>
      <c r="CWY146" s="381"/>
      <c r="CWZ146" s="381"/>
      <c r="CXA146" s="381"/>
      <c r="CXB146" s="381"/>
      <c r="CXC146" s="381"/>
      <c r="CXD146" s="378"/>
      <c r="CXE146" s="379"/>
      <c r="CXF146" s="379"/>
      <c r="CXG146" s="380"/>
      <c r="CXH146" s="156"/>
      <c r="CXI146" s="391"/>
      <c r="CXJ146" s="381"/>
      <c r="CXK146" s="381"/>
      <c r="CXL146" s="381"/>
      <c r="CXM146" s="381"/>
      <c r="CXN146" s="381"/>
      <c r="CXO146" s="381"/>
      <c r="CXP146" s="381"/>
      <c r="CXQ146" s="381"/>
      <c r="CXR146" s="381"/>
      <c r="CXS146" s="381"/>
      <c r="CXT146" s="381"/>
      <c r="CXU146" s="381"/>
      <c r="CXV146" s="381"/>
      <c r="CXW146" s="381"/>
      <c r="CXX146" s="378"/>
      <c r="CXY146" s="379"/>
      <c r="CXZ146" s="379"/>
      <c r="CYA146" s="380"/>
      <c r="CYB146" s="156"/>
      <c r="CYC146" s="391"/>
      <c r="CYD146" s="381"/>
      <c r="CYE146" s="381"/>
      <c r="CYF146" s="381"/>
      <c r="CYG146" s="381"/>
      <c r="CYH146" s="381"/>
      <c r="CYI146" s="381"/>
      <c r="CYJ146" s="381"/>
      <c r="CYK146" s="381"/>
      <c r="CYL146" s="381"/>
      <c r="CYM146" s="381"/>
      <c r="CYN146" s="381"/>
      <c r="CYO146" s="381"/>
      <c r="CYP146" s="381"/>
      <c r="CYQ146" s="381"/>
      <c r="CYR146" s="378"/>
      <c r="CYS146" s="379"/>
      <c r="CYT146" s="379"/>
      <c r="CYU146" s="380"/>
      <c r="CYV146" s="156"/>
      <c r="CYW146" s="391"/>
      <c r="CYX146" s="381"/>
      <c r="CYY146" s="381"/>
      <c r="CYZ146" s="381"/>
      <c r="CZA146" s="381"/>
      <c r="CZB146" s="381"/>
      <c r="CZC146" s="381"/>
      <c r="CZD146" s="381"/>
      <c r="CZE146" s="381"/>
      <c r="CZF146" s="381"/>
      <c r="CZG146" s="381"/>
      <c r="CZH146" s="381"/>
      <c r="CZI146" s="381"/>
      <c r="CZJ146" s="381"/>
      <c r="CZK146" s="381"/>
      <c r="CZL146" s="378"/>
      <c r="CZM146" s="379"/>
      <c r="CZN146" s="379"/>
      <c r="CZO146" s="380"/>
      <c r="CZP146" s="156"/>
      <c r="CZQ146" s="391"/>
      <c r="CZR146" s="381"/>
      <c r="CZS146" s="381"/>
      <c r="CZT146" s="381"/>
      <c r="CZU146" s="381"/>
      <c r="CZV146" s="381"/>
      <c r="CZW146" s="381"/>
      <c r="CZX146" s="381"/>
      <c r="CZY146" s="381"/>
      <c r="CZZ146" s="381"/>
      <c r="DAA146" s="381"/>
      <c r="DAB146" s="381"/>
      <c r="DAC146" s="381"/>
      <c r="DAD146" s="381"/>
      <c r="DAE146" s="381"/>
      <c r="DAF146" s="378"/>
      <c r="DAG146" s="379"/>
      <c r="DAH146" s="379"/>
      <c r="DAI146" s="380"/>
      <c r="DAJ146" s="156"/>
      <c r="DAK146" s="391"/>
      <c r="DAL146" s="381"/>
      <c r="DAM146" s="381"/>
      <c r="DAN146" s="381"/>
      <c r="DAO146" s="381"/>
      <c r="DAP146" s="381"/>
      <c r="DAQ146" s="381"/>
      <c r="DAR146" s="381"/>
      <c r="DAS146" s="381"/>
      <c r="DAT146" s="381"/>
      <c r="DAU146" s="381"/>
      <c r="DAV146" s="381"/>
      <c r="DAW146" s="381"/>
      <c r="DAX146" s="381"/>
      <c r="DAY146" s="381"/>
      <c r="DAZ146" s="378"/>
      <c r="DBA146" s="379"/>
      <c r="DBB146" s="379"/>
      <c r="DBC146" s="380"/>
      <c r="DBD146" s="156"/>
      <c r="DBE146" s="391"/>
      <c r="DBF146" s="381"/>
      <c r="DBG146" s="381"/>
      <c r="DBH146" s="381"/>
      <c r="DBI146" s="381"/>
      <c r="DBJ146" s="381"/>
      <c r="DBK146" s="381"/>
      <c r="DBL146" s="381"/>
      <c r="DBM146" s="381"/>
      <c r="DBN146" s="381"/>
      <c r="DBO146" s="381"/>
      <c r="DBP146" s="381"/>
      <c r="DBQ146" s="381"/>
      <c r="DBR146" s="381"/>
      <c r="DBS146" s="381"/>
      <c r="DBT146" s="378"/>
      <c r="DBU146" s="379"/>
      <c r="DBV146" s="379"/>
      <c r="DBW146" s="380"/>
      <c r="DBX146" s="156"/>
      <c r="DBY146" s="391"/>
      <c r="DBZ146" s="381"/>
      <c r="DCA146" s="381"/>
      <c r="DCB146" s="381"/>
      <c r="DCC146" s="381"/>
      <c r="DCD146" s="381"/>
      <c r="DCE146" s="381"/>
      <c r="DCF146" s="381"/>
      <c r="DCG146" s="381"/>
      <c r="DCH146" s="381"/>
      <c r="DCI146" s="381"/>
      <c r="DCJ146" s="381"/>
      <c r="DCK146" s="381"/>
      <c r="DCL146" s="381"/>
      <c r="DCM146" s="381"/>
      <c r="DCN146" s="378"/>
      <c r="DCO146" s="379"/>
      <c r="DCP146" s="379"/>
      <c r="DCQ146" s="380"/>
      <c r="DCR146" s="156"/>
      <c r="DCS146" s="391"/>
      <c r="DCT146" s="381"/>
      <c r="DCU146" s="381"/>
      <c r="DCV146" s="381"/>
      <c r="DCW146" s="381"/>
      <c r="DCX146" s="381"/>
      <c r="DCY146" s="381"/>
      <c r="DCZ146" s="381"/>
      <c r="DDA146" s="381"/>
      <c r="DDB146" s="381"/>
      <c r="DDC146" s="381"/>
      <c r="DDD146" s="381"/>
      <c r="DDE146" s="381"/>
      <c r="DDF146" s="381"/>
      <c r="DDG146" s="381"/>
      <c r="DDH146" s="378"/>
      <c r="DDI146" s="379"/>
      <c r="DDJ146" s="379"/>
      <c r="DDK146" s="380"/>
      <c r="DDL146" s="156"/>
      <c r="DDM146" s="391"/>
      <c r="DDN146" s="381"/>
      <c r="DDO146" s="381"/>
      <c r="DDP146" s="381"/>
      <c r="DDQ146" s="381"/>
      <c r="DDR146" s="381"/>
      <c r="DDS146" s="381"/>
      <c r="DDT146" s="381"/>
      <c r="DDU146" s="381"/>
      <c r="DDV146" s="381"/>
      <c r="DDW146" s="381"/>
      <c r="DDX146" s="381"/>
      <c r="DDY146" s="381"/>
      <c r="DDZ146" s="381"/>
      <c r="DEA146" s="381"/>
      <c r="DEB146" s="378"/>
      <c r="DEC146" s="379"/>
      <c r="DED146" s="379"/>
      <c r="DEE146" s="380"/>
      <c r="DEF146" s="156"/>
      <c r="DEG146" s="391"/>
      <c r="DEH146" s="381"/>
      <c r="DEI146" s="381"/>
      <c r="DEJ146" s="381"/>
      <c r="DEK146" s="381"/>
      <c r="DEL146" s="381"/>
      <c r="DEM146" s="381"/>
      <c r="DEN146" s="381"/>
      <c r="DEO146" s="381"/>
      <c r="DEP146" s="381"/>
      <c r="DEQ146" s="381"/>
      <c r="DER146" s="381"/>
      <c r="DES146" s="381"/>
      <c r="DET146" s="381"/>
      <c r="DEU146" s="381"/>
      <c r="DEV146" s="378"/>
      <c r="DEW146" s="379"/>
      <c r="DEX146" s="379"/>
      <c r="DEY146" s="380"/>
      <c r="DEZ146" s="156"/>
      <c r="DFA146" s="391"/>
      <c r="DFB146" s="381"/>
      <c r="DFC146" s="381"/>
      <c r="DFD146" s="381"/>
      <c r="DFE146" s="381"/>
      <c r="DFF146" s="381"/>
      <c r="DFG146" s="381"/>
      <c r="DFH146" s="381"/>
      <c r="DFI146" s="381"/>
      <c r="DFJ146" s="381"/>
      <c r="DFK146" s="381"/>
      <c r="DFL146" s="381"/>
      <c r="DFM146" s="381"/>
      <c r="DFN146" s="381"/>
      <c r="DFO146" s="381"/>
      <c r="DFP146" s="378"/>
      <c r="DFQ146" s="379"/>
      <c r="DFR146" s="379"/>
      <c r="DFS146" s="380"/>
      <c r="DFT146" s="156"/>
      <c r="DFU146" s="391"/>
      <c r="DFV146" s="381"/>
      <c r="DFW146" s="381"/>
      <c r="DFX146" s="381"/>
      <c r="DFY146" s="381"/>
      <c r="DFZ146" s="381"/>
      <c r="DGA146" s="381"/>
      <c r="DGB146" s="381"/>
      <c r="DGC146" s="381"/>
      <c r="DGD146" s="381"/>
      <c r="DGE146" s="381"/>
      <c r="DGF146" s="381"/>
      <c r="DGG146" s="381"/>
      <c r="DGH146" s="381"/>
      <c r="DGI146" s="381"/>
      <c r="DGJ146" s="378"/>
      <c r="DGK146" s="379"/>
      <c r="DGL146" s="379"/>
      <c r="DGM146" s="380"/>
      <c r="DGN146" s="156"/>
      <c r="DGO146" s="391"/>
      <c r="DGP146" s="381"/>
      <c r="DGQ146" s="381"/>
      <c r="DGR146" s="381"/>
      <c r="DGS146" s="381"/>
      <c r="DGT146" s="381"/>
      <c r="DGU146" s="381"/>
      <c r="DGV146" s="381"/>
      <c r="DGW146" s="381"/>
      <c r="DGX146" s="381"/>
      <c r="DGY146" s="381"/>
      <c r="DGZ146" s="381"/>
      <c r="DHA146" s="381"/>
      <c r="DHB146" s="381"/>
      <c r="DHC146" s="381"/>
      <c r="DHD146" s="378"/>
      <c r="DHE146" s="379"/>
      <c r="DHF146" s="379"/>
      <c r="DHG146" s="380"/>
      <c r="DHH146" s="156"/>
      <c r="DHI146" s="391"/>
      <c r="DHJ146" s="381"/>
      <c r="DHK146" s="381"/>
      <c r="DHL146" s="381"/>
      <c r="DHM146" s="381"/>
      <c r="DHN146" s="381"/>
      <c r="DHO146" s="381"/>
      <c r="DHP146" s="381"/>
      <c r="DHQ146" s="381"/>
      <c r="DHR146" s="381"/>
      <c r="DHS146" s="381"/>
      <c r="DHT146" s="381"/>
      <c r="DHU146" s="381"/>
      <c r="DHV146" s="381"/>
      <c r="DHW146" s="381"/>
      <c r="DHX146" s="378"/>
      <c r="DHY146" s="379"/>
      <c r="DHZ146" s="379"/>
      <c r="DIA146" s="380"/>
      <c r="DIB146" s="156"/>
      <c r="DIC146" s="391"/>
      <c r="DID146" s="381"/>
      <c r="DIE146" s="381"/>
      <c r="DIF146" s="381"/>
      <c r="DIG146" s="381"/>
      <c r="DIH146" s="381"/>
      <c r="DII146" s="381"/>
      <c r="DIJ146" s="381"/>
      <c r="DIK146" s="381"/>
      <c r="DIL146" s="381"/>
      <c r="DIM146" s="381"/>
      <c r="DIN146" s="381"/>
      <c r="DIO146" s="381"/>
      <c r="DIP146" s="381"/>
      <c r="DIQ146" s="381"/>
      <c r="DIR146" s="378"/>
      <c r="DIS146" s="379"/>
      <c r="DIT146" s="379"/>
      <c r="DIU146" s="380"/>
      <c r="DIV146" s="156"/>
      <c r="DIW146" s="391"/>
      <c r="DIX146" s="381"/>
      <c r="DIY146" s="381"/>
      <c r="DIZ146" s="381"/>
      <c r="DJA146" s="381"/>
      <c r="DJB146" s="381"/>
      <c r="DJC146" s="381"/>
      <c r="DJD146" s="381"/>
      <c r="DJE146" s="381"/>
      <c r="DJF146" s="381"/>
      <c r="DJG146" s="381"/>
      <c r="DJH146" s="381"/>
      <c r="DJI146" s="381"/>
      <c r="DJJ146" s="381"/>
      <c r="DJK146" s="381"/>
      <c r="DJL146" s="378"/>
      <c r="DJM146" s="379"/>
      <c r="DJN146" s="379"/>
      <c r="DJO146" s="380"/>
      <c r="DJP146" s="156"/>
      <c r="DJQ146" s="391"/>
      <c r="DJR146" s="381"/>
      <c r="DJS146" s="381"/>
      <c r="DJT146" s="381"/>
      <c r="DJU146" s="381"/>
      <c r="DJV146" s="381"/>
      <c r="DJW146" s="381"/>
      <c r="DJX146" s="381"/>
      <c r="DJY146" s="381"/>
      <c r="DJZ146" s="381"/>
      <c r="DKA146" s="381"/>
      <c r="DKB146" s="381"/>
      <c r="DKC146" s="381"/>
      <c r="DKD146" s="381"/>
      <c r="DKE146" s="381"/>
      <c r="DKF146" s="378"/>
      <c r="DKG146" s="379"/>
      <c r="DKH146" s="379"/>
      <c r="DKI146" s="380"/>
      <c r="DKJ146" s="156"/>
      <c r="DKK146" s="391"/>
      <c r="DKL146" s="381"/>
      <c r="DKM146" s="381"/>
      <c r="DKN146" s="381"/>
      <c r="DKO146" s="381"/>
      <c r="DKP146" s="381"/>
      <c r="DKQ146" s="381"/>
      <c r="DKR146" s="381"/>
      <c r="DKS146" s="381"/>
      <c r="DKT146" s="381"/>
      <c r="DKU146" s="381"/>
      <c r="DKV146" s="381"/>
      <c r="DKW146" s="381"/>
      <c r="DKX146" s="381"/>
      <c r="DKY146" s="381"/>
      <c r="DKZ146" s="378"/>
      <c r="DLA146" s="379"/>
      <c r="DLB146" s="379"/>
      <c r="DLC146" s="380"/>
      <c r="DLD146" s="156"/>
      <c r="DLE146" s="391"/>
      <c r="DLF146" s="381"/>
      <c r="DLG146" s="381"/>
      <c r="DLH146" s="381"/>
      <c r="DLI146" s="381"/>
      <c r="DLJ146" s="381"/>
      <c r="DLK146" s="381"/>
      <c r="DLL146" s="381"/>
      <c r="DLM146" s="381"/>
      <c r="DLN146" s="381"/>
      <c r="DLO146" s="381"/>
      <c r="DLP146" s="381"/>
      <c r="DLQ146" s="381"/>
      <c r="DLR146" s="381"/>
      <c r="DLS146" s="381"/>
      <c r="DLT146" s="378"/>
      <c r="DLU146" s="379"/>
      <c r="DLV146" s="379"/>
      <c r="DLW146" s="380"/>
      <c r="DLX146" s="156"/>
      <c r="DLY146" s="391"/>
      <c r="DLZ146" s="381"/>
      <c r="DMA146" s="381"/>
      <c r="DMB146" s="381"/>
      <c r="DMC146" s="381"/>
      <c r="DMD146" s="381"/>
      <c r="DME146" s="381"/>
      <c r="DMF146" s="381"/>
      <c r="DMG146" s="381"/>
      <c r="DMH146" s="381"/>
      <c r="DMI146" s="381"/>
      <c r="DMJ146" s="381"/>
      <c r="DMK146" s="381"/>
      <c r="DML146" s="381"/>
      <c r="DMM146" s="381"/>
      <c r="DMN146" s="378"/>
      <c r="DMO146" s="379"/>
      <c r="DMP146" s="379"/>
      <c r="DMQ146" s="380"/>
      <c r="DMR146" s="156"/>
      <c r="DMS146" s="391"/>
      <c r="DMT146" s="381"/>
      <c r="DMU146" s="381"/>
      <c r="DMV146" s="381"/>
      <c r="DMW146" s="381"/>
      <c r="DMX146" s="381"/>
      <c r="DMY146" s="381"/>
      <c r="DMZ146" s="381"/>
      <c r="DNA146" s="381"/>
      <c r="DNB146" s="381"/>
      <c r="DNC146" s="381"/>
      <c r="DND146" s="381"/>
      <c r="DNE146" s="381"/>
      <c r="DNF146" s="381"/>
      <c r="DNG146" s="381"/>
      <c r="DNH146" s="378"/>
      <c r="DNI146" s="379"/>
      <c r="DNJ146" s="379"/>
      <c r="DNK146" s="380"/>
      <c r="DNL146" s="156"/>
      <c r="DNM146" s="391"/>
      <c r="DNN146" s="381"/>
      <c r="DNO146" s="381"/>
      <c r="DNP146" s="381"/>
      <c r="DNQ146" s="381"/>
      <c r="DNR146" s="381"/>
      <c r="DNS146" s="381"/>
      <c r="DNT146" s="381"/>
      <c r="DNU146" s="381"/>
      <c r="DNV146" s="381"/>
      <c r="DNW146" s="381"/>
      <c r="DNX146" s="381"/>
      <c r="DNY146" s="381"/>
      <c r="DNZ146" s="381"/>
      <c r="DOA146" s="381"/>
      <c r="DOB146" s="378"/>
      <c r="DOC146" s="379"/>
      <c r="DOD146" s="379"/>
      <c r="DOE146" s="380"/>
      <c r="DOF146" s="156"/>
      <c r="DOG146" s="391"/>
      <c r="DOH146" s="381"/>
      <c r="DOI146" s="381"/>
      <c r="DOJ146" s="381"/>
      <c r="DOK146" s="381"/>
      <c r="DOL146" s="381"/>
      <c r="DOM146" s="381"/>
      <c r="DON146" s="381"/>
      <c r="DOO146" s="381"/>
      <c r="DOP146" s="381"/>
      <c r="DOQ146" s="381"/>
      <c r="DOR146" s="381"/>
      <c r="DOS146" s="381"/>
      <c r="DOT146" s="381"/>
      <c r="DOU146" s="381"/>
      <c r="DOV146" s="378"/>
      <c r="DOW146" s="379"/>
      <c r="DOX146" s="379"/>
      <c r="DOY146" s="380"/>
      <c r="DOZ146" s="156"/>
      <c r="DPA146" s="391"/>
      <c r="DPB146" s="381"/>
      <c r="DPC146" s="381"/>
      <c r="DPD146" s="381"/>
      <c r="DPE146" s="381"/>
      <c r="DPF146" s="381"/>
      <c r="DPG146" s="381"/>
      <c r="DPH146" s="381"/>
      <c r="DPI146" s="381"/>
      <c r="DPJ146" s="381"/>
      <c r="DPK146" s="381"/>
      <c r="DPL146" s="381"/>
      <c r="DPM146" s="381"/>
      <c r="DPN146" s="381"/>
      <c r="DPO146" s="381"/>
      <c r="DPP146" s="378"/>
      <c r="DPQ146" s="379"/>
      <c r="DPR146" s="379"/>
      <c r="DPS146" s="380"/>
      <c r="DPT146" s="156"/>
      <c r="DPU146" s="391"/>
      <c r="DPV146" s="381"/>
      <c r="DPW146" s="381"/>
      <c r="DPX146" s="381"/>
      <c r="DPY146" s="381"/>
      <c r="DPZ146" s="381"/>
      <c r="DQA146" s="381"/>
      <c r="DQB146" s="381"/>
      <c r="DQC146" s="381"/>
      <c r="DQD146" s="381"/>
      <c r="DQE146" s="381"/>
      <c r="DQF146" s="381"/>
      <c r="DQG146" s="381"/>
      <c r="DQH146" s="381"/>
      <c r="DQI146" s="381"/>
      <c r="DQJ146" s="378"/>
      <c r="DQK146" s="379"/>
      <c r="DQL146" s="379"/>
      <c r="DQM146" s="380"/>
      <c r="DQN146" s="156"/>
      <c r="DQO146" s="391"/>
      <c r="DQP146" s="381"/>
      <c r="DQQ146" s="381"/>
      <c r="DQR146" s="381"/>
      <c r="DQS146" s="381"/>
      <c r="DQT146" s="381"/>
      <c r="DQU146" s="381"/>
      <c r="DQV146" s="381"/>
      <c r="DQW146" s="381"/>
      <c r="DQX146" s="381"/>
      <c r="DQY146" s="381"/>
      <c r="DQZ146" s="381"/>
      <c r="DRA146" s="381"/>
      <c r="DRB146" s="381"/>
      <c r="DRC146" s="381"/>
      <c r="DRD146" s="378"/>
      <c r="DRE146" s="379"/>
      <c r="DRF146" s="379"/>
      <c r="DRG146" s="380"/>
      <c r="DRH146" s="156"/>
      <c r="DRI146" s="391"/>
      <c r="DRJ146" s="381"/>
      <c r="DRK146" s="381"/>
      <c r="DRL146" s="381"/>
      <c r="DRM146" s="381"/>
      <c r="DRN146" s="381"/>
      <c r="DRO146" s="381"/>
      <c r="DRP146" s="381"/>
      <c r="DRQ146" s="381"/>
      <c r="DRR146" s="381"/>
      <c r="DRS146" s="381"/>
      <c r="DRT146" s="381"/>
      <c r="DRU146" s="381"/>
      <c r="DRV146" s="381"/>
      <c r="DRW146" s="381"/>
      <c r="DRX146" s="378"/>
      <c r="DRY146" s="379"/>
      <c r="DRZ146" s="379"/>
      <c r="DSA146" s="380"/>
      <c r="DSB146" s="156"/>
      <c r="DSC146" s="391"/>
      <c r="DSD146" s="381"/>
      <c r="DSE146" s="381"/>
      <c r="DSF146" s="381"/>
      <c r="DSG146" s="381"/>
      <c r="DSH146" s="381"/>
      <c r="DSI146" s="381"/>
      <c r="DSJ146" s="381"/>
      <c r="DSK146" s="381"/>
      <c r="DSL146" s="381"/>
      <c r="DSM146" s="381"/>
      <c r="DSN146" s="381"/>
      <c r="DSO146" s="381"/>
      <c r="DSP146" s="381"/>
      <c r="DSQ146" s="381"/>
      <c r="DSR146" s="378"/>
      <c r="DSS146" s="379"/>
      <c r="DST146" s="379"/>
      <c r="DSU146" s="380"/>
      <c r="DSV146" s="156"/>
      <c r="DSW146" s="391"/>
      <c r="DSX146" s="381"/>
      <c r="DSY146" s="381"/>
      <c r="DSZ146" s="381"/>
      <c r="DTA146" s="381"/>
      <c r="DTB146" s="381"/>
      <c r="DTC146" s="381"/>
      <c r="DTD146" s="381"/>
      <c r="DTE146" s="381"/>
      <c r="DTF146" s="381"/>
      <c r="DTG146" s="381"/>
      <c r="DTH146" s="381"/>
      <c r="DTI146" s="381"/>
      <c r="DTJ146" s="381"/>
      <c r="DTK146" s="381"/>
      <c r="DTL146" s="378"/>
      <c r="DTM146" s="379"/>
      <c r="DTN146" s="379"/>
      <c r="DTO146" s="380"/>
      <c r="DTP146" s="156"/>
      <c r="DTQ146" s="391"/>
      <c r="DTR146" s="381"/>
      <c r="DTS146" s="381"/>
      <c r="DTT146" s="381"/>
      <c r="DTU146" s="381"/>
      <c r="DTV146" s="381"/>
      <c r="DTW146" s="381"/>
      <c r="DTX146" s="381"/>
      <c r="DTY146" s="381"/>
      <c r="DTZ146" s="381"/>
      <c r="DUA146" s="381"/>
      <c r="DUB146" s="381"/>
      <c r="DUC146" s="381"/>
      <c r="DUD146" s="381"/>
      <c r="DUE146" s="381"/>
      <c r="DUF146" s="378"/>
      <c r="DUG146" s="379"/>
      <c r="DUH146" s="379"/>
      <c r="DUI146" s="380"/>
      <c r="DUJ146" s="156"/>
      <c r="DUK146" s="391"/>
      <c r="DUL146" s="381"/>
      <c r="DUM146" s="381"/>
      <c r="DUN146" s="381"/>
      <c r="DUO146" s="381"/>
      <c r="DUP146" s="381"/>
      <c r="DUQ146" s="381"/>
      <c r="DUR146" s="381"/>
      <c r="DUS146" s="381"/>
      <c r="DUT146" s="381"/>
      <c r="DUU146" s="381"/>
      <c r="DUV146" s="381"/>
      <c r="DUW146" s="381"/>
      <c r="DUX146" s="381"/>
      <c r="DUY146" s="381"/>
      <c r="DUZ146" s="378"/>
      <c r="DVA146" s="379"/>
      <c r="DVB146" s="379"/>
      <c r="DVC146" s="380"/>
      <c r="DVD146" s="156"/>
      <c r="DVE146" s="391"/>
      <c r="DVF146" s="381"/>
      <c r="DVG146" s="381"/>
      <c r="DVH146" s="381"/>
      <c r="DVI146" s="381"/>
      <c r="DVJ146" s="381"/>
      <c r="DVK146" s="381"/>
      <c r="DVL146" s="381"/>
      <c r="DVM146" s="381"/>
      <c r="DVN146" s="381"/>
      <c r="DVO146" s="381"/>
      <c r="DVP146" s="381"/>
      <c r="DVQ146" s="381"/>
      <c r="DVR146" s="381"/>
      <c r="DVS146" s="381"/>
      <c r="DVT146" s="378"/>
      <c r="DVU146" s="379"/>
      <c r="DVV146" s="379"/>
      <c r="DVW146" s="380"/>
      <c r="DVX146" s="156"/>
      <c r="DVY146" s="391"/>
      <c r="DVZ146" s="381"/>
      <c r="DWA146" s="381"/>
      <c r="DWB146" s="381"/>
      <c r="DWC146" s="381"/>
      <c r="DWD146" s="381"/>
      <c r="DWE146" s="381"/>
      <c r="DWF146" s="381"/>
      <c r="DWG146" s="381"/>
      <c r="DWH146" s="381"/>
      <c r="DWI146" s="381"/>
      <c r="DWJ146" s="381"/>
      <c r="DWK146" s="381"/>
      <c r="DWL146" s="381"/>
      <c r="DWM146" s="381"/>
      <c r="DWN146" s="378"/>
      <c r="DWO146" s="379"/>
      <c r="DWP146" s="379"/>
      <c r="DWQ146" s="380"/>
      <c r="DWR146" s="156"/>
      <c r="DWS146" s="391"/>
      <c r="DWT146" s="381"/>
      <c r="DWU146" s="381"/>
      <c r="DWV146" s="381"/>
      <c r="DWW146" s="381"/>
      <c r="DWX146" s="381"/>
      <c r="DWY146" s="381"/>
      <c r="DWZ146" s="381"/>
      <c r="DXA146" s="381"/>
      <c r="DXB146" s="381"/>
      <c r="DXC146" s="381"/>
      <c r="DXD146" s="381"/>
      <c r="DXE146" s="381"/>
      <c r="DXF146" s="381"/>
      <c r="DXG146" s="381"/>
      <c r="DXH146" s="378"/>
      <c r="DXI146" s="379"/>
      <c r="DXJ146" s="379"/>
      <c r="DXK146" s="380"/>
      <c r="DXL146" s="156"/>
      <c r="DXM146" s="391"/>
      <c r="DXN146" s="381"/>
      <c r="DXO146" s="381"/>
      <c r="DXP146" s="381"/>
      <c r="DXQ146" s="381"/>
      <c r="DXR146" s="381"/>
      <c r="DXS146" s="381"/>
      <c r="DXT146" s="381"/>
      <c r="DXU146" s="381"/>
      <c r="DXV146" s="381"/>
      <c r="DXW146" s="381"/>
      <c r="DXX146" s="381"/>
      <c r="DXY146" s="381"/>
      <c r="DXZ146" s="381"/>
      <c r="DYA146" s="381"/>
      <c r="DYB146" s="378"/>
      <c r="DYC146" s="379"/>
      <c r="DYD146" s="379"/>
      <c r="DYE146" s="380"/>
      <c r="DYF146" s="156"/>
      <c r="DYG146" s="391"/>
      <c r="DYH146" s="381"/>
      <c r="DYI146" s="381"/>
      <c r="DYJ146" s="381"/>
      <c r="DYK146" s="381"/>
      <c r="DYL146" s="381"/>
      <c r="DYM146" s="381"/>
      <c r="DYN146" s="381"/>
      <c r="DYO146" s="381"/>
      <c r="DYP146" s="381"/>
      <c r="DYQ146" s="381"/>
      <c r="DYR146" s="381"/>
      <c r="DYS146" s="381"/>
      <c r="DYT146" s="381"/>
      <c r="DYU146" s="381"/>
      <c r="DYV146" s="378"/>
      <c r="DYW146" s="379"/>
      <c r="DYX146" s="379"/>
      <c r="DYY146" s="380"/>
      <c r="DYZ146" s="156"/>
      <c r="DZA146" s="391"/>
      <c r="DZB146" s="381"/>
      <c r="DZC146" s="381"/>
      <c r="DZD146" s="381"/>
      <c r="DZE146" s="381"/>
      <c r="DZF146" s="381"/>
      <c r="DZG146" s="381"/>
      <c r="DZH146" s="381"/>
      <c r="DZI146" s="381"/>
      <c r="DZJ146" s="381"/>
      <c r="DZK146" s="381"/>
      <c r="DZL146" s="381"/>
      <c r="DZM146" s="381"/>
      <c r="DZN146" s="381"/>
      <c r="DZO146" s="381"/>
      <c r="DZP146" s="378"/>
      <c r="DZQ146" s="379"/>
      <c r="DZR146" s="379"/>
      <c r="DZS146" s="380"/>
      <c r="DZT146" s="156"/>
      <c r="DZU146" s="391"/>
      <c r="DZV146" s="381"/>
      <c r="DZW146" s="381"/>
      <c r="DZX146" s="381"/>
      <c r="DZY146" s="381"/>
      <c r="DZZ146" s="381"/>
      <c r="EAA146" s="381"/>
      <c r="EAB146" s="381"/>
      <c r="EAC146" s="381"/>
      <c r="EAD146" s="381"/>
      <c r="EAE146" s="381"/>
      <c r="EAF146" s="381"/>
      <c r="EAG146" s="381"/>
      <c r="EAH146" s="381"/>
      <c r="EAI146" s="381"/>
      <c r="EAJ146" s="378"/>
      <c r="EAK146" s="379"/>
      <c r="EAL146" s="379"/>
      <c r="EAM146" s="380"/>
      <c r="EAN146" s="156"/>
      <c r="EAO146" s="391"/>
      <c r="EAP146" s="381"/>
      <c r="EAQ146" s="381"/>
      <c r="EAR146" s="381"/>
      <c r="EAS146" s="381"/>
      <c r="EAT146" s="381"/>
      <c r="EAU146" s="381"/>
      <c r="EAV146" s="381"/>
      <c r="EAW146" s="381"/>
      <c r="EAX146" s="381"/>
      <c r="EAY146" s="381"/>
      <c r="EAZ146" s="381"/>
      <c r="EBA146" s="381"/>
      <c r="EBB146" s="381"/>
      <c r="EBC146" s="381"/>
      <c r="EBD146" s="378"/>
      <c r="EBE146" s="379"/>
      <c r="EBF146" s="379"/>
      <c r="EBG146" s="380"/>
      <c r="EBH146" s="156"/>
      <c r="EBI146" s="391"/>
      <c r="EBJ146" s="381"/>
      <c r="EBK146" s="381"/>
      <c r="EBL146" s="381"/>
      <c r="EBM146" s="381"/>
      <c r="EBN146" s="381"/>
      <c r="EBO146" s="381"/>
      <c r="EBP146" s="381"/>
      <c r="EBQ146" s="381"/>
      <c r="EBR146" s="381"/>
      <c r="EBS146" s="381"/>
      <c r="EBT146" s="381"/>
      <c r="EBU146" s="381"/>
      <c r="EBV146" s="381"/>
      <c r="EBW146" s="381"/>
      <c r="EBX146" s="378"/>
      <c r="EBY146" s="379"/>
      <c r="EBZ146" s="379"/>
      <c r="ECA146" s="380"/>
      <c r="ECB146" s="156"/>
      <c r="ECC146" s="391"/>
      <c r="ECD146" s="381"/>
      <c r="ECE146" s="381"/>
      <c r="ECF146" s="381"/>
      <c r="ECG146" s="381"/>
      <c r="ECH146" s="381"/>
      <c r="ECI146" s="381"/>
      <c r="ECJ146" s="381"/>
      <c r="ECK146" s="381"/>
      <c r="ECL146" s="381"/>
      <c r="ECM146" s="381"/>
      <c r="ECN146" s="381"/>
      <c r="ECO146" s="381"/>
      <c r="ECP146" s="381"/>
      <c r="ECQ146" s="381"/>
      <c r="ECR146" s="378"/>
      <c r="ECS146" s="379"/>
      <c r="ECT146" s="379"/>
      <c r="ECU146" s="380"/>
      <c r="ECV146" s="156"/>
      <c r="ECW146" s="391"/>
      <c r="ECX146" s="381"/>
      <c r="ECY146" s="381"/>
      <c r="ECZ146" s="381"/>
      <c r="EDA146" s="381"/>
      <c r="EDB146" s="381"/>
      <c r="EDC146" s="381"/>
      <c r="EDD146" s="381"/>
      <c r="EDE146" s="381"/>
      <c r="EDF146" s="381"/>
      <c r="EDG146" s="381"/>
      <c r="EDH146" s="381"/>
      <c r="EDI146" s="381"/>
      <c r="EDJ146" s="381"/>
      <c r="EDK146" s="381"/>
      <c r="EDL146" s="378"/>
      <c r="EDM146" s="379"/>
      <c r="EDN146" s="379"/>
      <c r="EDO146" s="380"/>
      <c r="EDP146" s="156"/>
      <c r="EDQ146" s="391"/>
      <c r="EDR146" s="381"/>
      <c r="EDS146" s="381"/>
      <c r="EDT146" s="381"/>
      <c r="EDU146" s="381"/>
      <c r="EDV146" s="381"/>
      <c r="EDW146" s="381"/>
      <c r="EDX146" s="381"/>
      <c r="EDY146" s="381"/>
      <c r="EDZ146" s="381"/>
      <c r="EEA146" s="381"/>
      <c r="EEB146" s="381"/>
      <c r="EEC146" s="381"/>
      <c r="EED146" s="381"/>
      <c r="EEE146" s="381"/>
      <c r="EEF146" s="378"/>
      <c r="EEG146" s="379"/>
      <c r="EEH146" s="379"/>
      <c r="EEI146" s="380"/>
      <c r="EEJ146" s="156"/>
      <c r="EEK146" s="391"/>
      <c r="EEL146" s="381"/>
      <c r="EEM146" s="381"/>
      <c r="EEN146" s="381"/>
      <c r="EEO146" s="381"/>
      <c r="EEP146" s="381"/>
      <c r="EEQ146" s="381"/>
      <c r="EER146" s="381"/>
      <c r="EES146" s="381"/>
      <c r="EET146" s="381"/>
      <c r="EEU146" s="381"/>
      <c r="EEV146" s="381"/>
      <c r="EEW146" s="381"/>
      <c r="EEX146" s="381"/>
      <c r="EEY146" s="381"/>
      <c r="EEZ146" s="378"/>
      <c r="EFA146" s="379"/>
      <c r="EFB146" s="379"/>
      <c r="EFC146" s="380"/>
      <c r="EFD146" s="156"/>
      <c r="EFE146" s="391"/>
      <c r="EFF146" s="381"/>
      <c r="EFG146" s="381"/>
      <c r="EFH146" s="381"/>
      <c r="EFI146" s="381"/>
      <c r="EFJ146" s="381"/>
      <c r="EFK146" s="381"/>
      <c r="EFL146" s="381"/>
      <c r="EFM146" s="381"/>
      <c r="EFN146" s="381"/>
      <c r="EFO146" s="381"/>
      <c r="EFP146" s="381"/>
      <c r="EFQ146" s="381"/>
      <c r="EFR146" s="381"/>
      <c r="EFS146" s="381"/>
      <c r="EFT146" s="378"/>
      <c r="EFU146" s="379"/>
      <c r="EFV146" s="379"/>
      <c r="EFW146" s="380"/>
      <c r="EFX146" s="156"/>
      <c r="EFY146" s="391"/>
      <c r="EFZ146" s="381"/>
      <c r="EGA146" s="381"/>
      <c r="EGB146" s="381"/>
      <c r="EGC146" s="381"/>
      <c r="EGD146" s="381"/>
      <c r="EGE146" s="381"/>
      <c r="EGF146" s="381"/>
      <c r="EGG146" s="381"/>
      <c r="EGH146" s="381"/>
      <c r="EGI146" s="381"/>
      <c r="EGJ146" s="381"/>
      <c r="EGK146" s="381"/>
      <c r="EGL146" s="381"/>
      <c r="EGM146" s="381"/>
      <c r="EGN146" s="378"/>
      <c r="EGO146" s="379"/>
      <c r="EGP146" s="379"/>
      <c r="EGQ146" s="380"/>
      <c r="EGR146" s="156"/>
      <c r="EGS146" s="391"/>
      <c r="EGT146" s="381"/>
      <c r="EGU146" s="381"/>
      <c r="EGV146" s="381"/>
      <c r="EGW146" s="381"/>
      <c r="EGX146" s="381"/>
      <c r="EGY146" s="381"/>
      <c r="EGZ146" s="381"/>
      <c r="EHA146" s="381"/>
      <c r="EHB146" s="381"/>
      <c r="EHC146" s="381"/>
      <c r="EHD146" s="381"/>
      <c r="EHE146" s="381"/>
      <c r="EHF146" s="381"/>
      <c r="EHG146" s="381"/>
      <c r="EHH146" s="378"/>
      <c r="EHI146" s="379"/>
      <c r="EHJ146" s="379"/>
      <c r="EHK146" s="380"/>
      <c r="EHL146" s="156"/>
      <c r="EHM146" s="391"/>
      <c r="EHN146" s="381"/>
      <c r="EHO146" s="381"/>
      <c r="EHP146" s="381"/>
      <c r="EHQ146" s="381"/>
      <c r="EHR146" s="381"/>
      <c r="EHS146" s="381"/>
      <c r="EHT146" s="381"/>
      <c r="EHU146" s="381"/>
      <c r="EHV146" s="381"/>
      <c r="EHW146" s="381"/>
      <c r="EHX146" s="381"/>
      <c r="EHY146" s="381"/>
      <c r="EHZ146" s="381"/>
      <c r="EIA146" s="381"/>
      <c r="EIB146" s="378"/>
      <c r="EIC146" s="379"/>
      <c r="EID146" s="379"/>
      <c r="EIE146" s="380"/>
      <c r="EIF146" s="156"/>
      <c r="EIG146" s="391"/>
      <c r="EIH146" s="381"/>
      <c r="EII146" s="381"/>
      <c r="EIJ146" s="381"/>
      <c r="EIK146" s="381"/>
      <c r="EIL146" s="381"/>
      <c r="EIM146" s="381"/>
      <c r="EIN146" s="381"/>
      <c r="EIO146" s="381"/>
      <c r="EIP146" s="381"/>
      <c r="EIQ146" s="381"/>
      <c r="EIR146" s="381"/>
      <c r="EIS146" s="381"/>
      <c r="EIT146" s="381"/>
      <c r="EIU146" s="381"/>
      <c r="EIV146" s="378"/>
      <c r="EIW146" s="379"/>
      <c r="EIX146" s="379"/>
      <c r="EIY146" s="380"/>
      <c r="EIZ146" s="156"/>
      <c r="EJA146" s="391"/>
      <c r="EJB146" s="381"/>
      <c r="EJC146" s="381"/>
      <c r="EJD146" s="381"/>
      <c r="EJE146" s="381"/>
      <c r="EJF146" s="381"/>
      <c r="EJG146" s="381"/>
      <c r="EJH146" s="381"/>
      <c r="EJI146" s="381"/>
      <c r="EJJ146" s="381"/>
      <c r="EJK146" s="381"/>
      <c r="EJL146" s="381"/>
      <c r="EJM146" s="381"/>
      <c r="EJN146" s="381"/>
      <c r="EJO146" s="381"/>
      <c r="EJP146" s="378"/>
      <c r="EJQ146" s="379"/>
      <c r="EJR146" s="379"/>
      <c r="EJS146" s="380"/>
      <c r="EJT146" s="156"/>
      <c r="EJU146" s="391"/>
      <c r="EJV146" s="381"/>
      <c r="EJW146" s="381"/>
      <c r="EJX146" s="381"/>
      <c r="EJY146" s="381"/>
      <c r="EJZ146" s="381"/>
      <c r="EKA146" s="381"/>
      <c r="EKB146" s="381"/>
      <c r="EKC146" s="381"/>
      <c r="EKD146" s="381"/>
      <c r="EKE146" s="381"/>
      <c r="EKF146" s="381"/>
      <c r="EKG146" s="381"/>
      <c r="EKH146" s="381"/>
      <c r="EKI146" s="381"/>
      <c r="EKJ146" s="378"/>
      <c r="EKK146" s="379"/>
      <c r="EKL146" s="379"/>
      <c r="EKM146" s="380"/>
      <c r="EKN146" s="156"/>
      <c r="EKO146" s="391"/>
      <c r="EKP146" s="381"/>
      <c r="EKQ146" s="381"/>
      <c r="EKR146" s="381"/>
      <c r="EKS146" s="381"/>
      <c r="EKT146" s="381"/>
      <c r="EKU146" s="381"/>
      <c r="EKV146" s="381"/>
      <c r="EKW146" s="381"/>
      <c r="EKX146" s="381"/>
      <c r="EKY146" s="381"/>
      <c r="EKZ146" s="381"/>
      <c r="ELA146" s="381"/>
      <c r="ELB146" s="381"/>
      <c r="ELC146" s="381"/>
      <c r="ELD146" s="378"/>
      <c r="ELE146" s="379"/>
      <c r="ELF146" s="379"/>
      <c r="ELG146" s="380"/>
      <c r="ELH146" s="156"/>
      <c r="ELI146" s="391"/>
      <c r="ELJ146" s="381"/>
      <c r="ELK146" s="381"/>
      <c r="ELL146" s="381"/>
      <c r="ELM146" s="381"/>
      <c r="ELN146" s="381"/>
      <c r="ELO146" s="381"/>
      <c r="ELP146" s="381"/>
      <c r="ELQ146" s="381"/>
      <c r="ELR146" s="381"/>
      <c r="ELS146" s="381"/>
      <c r="ELT146" s="381"/>
      <c r="ELU146" s="381"/>
      <c r="ELV146" s="381"/>
      <c r="ELW146" s="381"/>
      <c r="ELX146" s="378"/>
      <c r="ELY146" s="379"/>
      <c r="ELZ146" s="379"/>
      <c r="EMA146" s="380"/>
      <c r="EMB146" s="156"/>
      <c r="EMC146" s="391"/>
      <c r="EMD146" s="381"/>
      <c r="EME146" s="381"/>
      <c r="EMF146" s="381"/>
      <c r="EMG146" s="381"/>
      <c r="EMH146" s="381"/>
      <c r="EMI146" s="381"/>
      <c r="EMJ146" s="381"/>
      <c r="EMK146" s="381"/>
      <c r="EML146" s="381"/>
      <c r="EMM146" s="381"/>
      <c r="EMN146" s="381"/>
      <c r="EMO146" s="381"/>
      <c r="EMP146" s="381"/>
      <c r="EMQ146" s="381"/>
      <c r="EMR146" s="378"/>
      <c r="EMS146" s="379"/>
      <c r="EMT146" s="379"/>
      <c r="EMU146" s="380"/>
      <c r="EMV146" s="156"/>
      <c r="EMW146" s="391"/>
      <c r="EMX146" s="381"/>
      <c r="EMY146" s="381"/>
      <c r="EMZ146" s="381"/>
      <c r="ENA146" s="381"/>
      <c r="ENB146" s="381"/>
      <c r="ENC146" s="381"/>
      <c r="END146" s="381"/>
      <c r="ENE146" s="381"/>
      <c r="ENF146" s="381"/>
      <c r="ENG146" s="381"/>
      <c r="ENH146" s="381"/>
      <c r="ENI146" s="381"/>
      <c r="ENJ146" s="381"/>
      <c r="ENK146" s="381"/>
      <c r="ENL146" s="378"/>
      <c r="ENM146" s="379"/>
      <c r="ENN146" s="379"/>
      <c r="ENO146" s="380"/>
      <c r="ENP146" s="156"/>
      <c r="ENQ146" s="391"/>
      <c r="ENR146" s="381"/>
      <c r="ENS146" s="381"/>
      <c r="ENT146" s="381"/>
      <c r="ENU146" s="381"/>
      <c r="ENV146" s="381"/>
      <c r="ENW146" s="381"/>
      <c r="ENX146" s="381"/>
      <c r="ENY146" s="381"/>
      <c r="ENZ146" s="381"/>
      <c r="EOA146" s="381"/>
      <c r="EOB146" s="381"/>
      <c r="EOC146" s="381"/>
      <c r="EOD146" s="381"/>
      <c r="EOE146" s="381"/>
      <c r="EOF146" s="378"/>
      <c r="EOG146" s="379"/>
      <c r="EOH146" s="379"/>
      <c r="EOI146" s="380"/>
      <c r="EOJ146" s="156"/>
      <c r="EOK146" s="391"/>
      <c r="EOL146" s="381"/>
      <c r="EOM146" s="381"/>
      <c r="EON146" s="381"/>
      <c r="EOO146" s="381"/>
      <c r="EOP146" s="381"/>
      <c r="EOQ146" s="381"/>
      <c r="EOR146" s="381"/>
      <c r="EOS146" s="381"/>
      <c r="EOT146" s="381"/>
      <c r="EOU146" s="381"/>
      <c r="EOV146" s="381"/>
      <c r="EOW146" s="381"/>
      <c r="EOX146" s="381"/>
      <c r="EOY146" s="381"/>
      <c r="EOZ146" s="378"/>
      <c r="EPA146" s="379"/>
      <c r="EPB146" s="379"/>
      <c r="EPC146" s="380"/>
      <c r="EPD146" s="156"/>
      <c r="EPE146" s="391"/>
      <c r="EPF146" s="381"/>
      <c r="EPG146" s="381"/>
      <c r="EPH146" s="381"/>
      <c r="EPI146" s="381"/>
      <c r="EPJ146" s="381"/>
      <c r="EPK146" s="381"/>
      <c r="EPL146" s="381"/>
      <c r="EPM146" s="381"/>
      <c r="EPN146" s="381"/>
      <c r="EPO146" s="381"/>
      <c r="EPP146" s="381"/>
      <c r="EPQ146" s="381"/>
      <c r="EPR146" s="381"/>
      <c r="EPS146" s="381"/>
      <c r="EPT146" s="378"/>
      <c r="EPU146" s="379"/>
      <c r="EPV146" s="379"/>
      <c r="EPW146" s="380"/>
      <c r="EPX146" s="156"/>
      <c r="EPY146" s="391"/>
      <c r="EPZ146" s="381"/>
      <c r="EQA146" s="381"/>
      <c r="EQB146" s="381"/>
      <c r="EQC146" s="381"/>
      <c r="EQD146" s="381"/>
      <c r="EQE146" s="381"/>
      <c r="EQF146" s="381"/>
      <c r="EQG146" s="381"/>
      <c r="EQH146" s="381"/>
      <c r="EQI146" s="381"/>
      <c r="EQJ146" s="381"/>
      <c r="EQK146" s="381"/>
      <c r="EQL146" s="381"/>
      <c r="EQM146" s="381"/>
      <c r="EQN146" s="378"/>
      <c r="EQO146" s="379"/>
      <c r="EQP146" s="379"/>
      <c r="EQQ146" s="380"/>
      <c r="EQR146" s="156"/>
      <c r="EQS146" s="391"/>
      <c r="EQT146" s="381"/>
      <c r="EQU146" s="381"/>
      <c r="EQV146" s="381"/>
      <c r="EQW146" s="381"/>
      <c r="EQX146" s="381"/>
      <c r="EQY146" s="381"/>
      <c r="EQZ146" s="381"/>
      <c r="ERA146" s="381"/>
      <c r="ERB146" s="381"/>
      <c r="ERC146" s="381"/>
      <c r="ERD146" s="381"/>
      <c r="ERE146" s="381"/>
      <c r="ERF146" s="381"/>
      <c r="ERG146" s="381"/>
      <c r="ERH146" s="378"/>
      <c r="ERI146" s="379"/>
      <c r="ERJ146" s="379"/>
      <c r="ERK146" s="380"/>
      <c r="ERL146" s="156"/>
      <c r="ERM146" s="391"/>
      <c r="ERN146" s="381"/>
      <c r="ERO146" s="381"/>
      <c r="ERP146" s="381"/>
      <c r="ERQ146" s="381"/>
      <c r="ERR146" s="381"/>
      <c r="ERS146" s="381"/>
      <c r="ERT146" s="381"/>
      <c r="ERU146" s="381"/>
      <c r="ERV146" s="381"/>
      <c r="ERW146" s="381"/>
      <c r="ERX146" s="381"/>
      <c r="ERY146" s="381"/>
      <c r="ERZ146" s="381"/>
      <c r="ESA146" s="381"/>
      <c r="ESB146" s="378"/>
      <c r="ESC146" s="379"/>
      <c r="ESD146" s="379"/>
      <c r="ESE146" s="380"/>
      <c r="ESF146" s="156"/>
      <c r="ESG146" s="391"/>
      <c r="ESH146" s="381"/>
      <c r="ESI146" s="381"/>
      <c r="ESJ146" s="381"/>
      <c r="ESK146" s="381"/>
      <c r="ESL146" s="381"/>
      <c r="ESM146" s="381"/>
      <c r="ESN146" s="381"/>
      <c r="ESO146" s="381"/>
      <c r="ESP146" s="381"/>
      <c r="ESQ146" s="381"/>
      <c r="ESR146" s="381"/>
      <c r="ESS146" s="381"/>
      <c r="EST146" s="381"/>
      <c r="ESU146" s="381"/>
      <c r="ESV146" s="378"/>
      <c r="ESW146" s="379"/>
      <c r="ESX146" s="379"/>
      <c r="ESY146" s="380"/>
      <c r="ESZ146" s="156"/>
      <c r="ETA146" s="391"/>
      <c r="ETB146" s="381"/>
      <c r="ETC146" s="381"/>
      <c r="ETD146" s="381"/>
      <c r="ETE146" s="381"/>
      <c r="ETF146" s="381"/>
      <c r="ETG146" s="381"/>
      <c r="ETH146" s="381"/>
      <c r="ETI146" s="381"/>
      <c r="ETJ146" s="381"/>
      <c r="ETK146" s="381"/>
      <c r="ETL146" s="381"/>
      <c r="ETM146" s="381"/>
      <c r="ETN146" s="381"/>
      <c r="ETO146" s="381"/>
      <c r="ETP146" s="378"/>
      <c r="ETQ146" s="379"/>
      <c r="ETR146" s="379"/>
      <c r="ETS146" s="380"/>
      <c r="ETT146" s="156"/>
      <c r="ETU146" s="391"/>
      <c r="ETV146" s="381"/>
      <c r="ETW146" s="381"/>
      <c r="ETX146" s="381"/>
      <c r="ETY146" s="381"/>
      <c r="ETZ146" s="381"/>
      <c r="EUA146" s="381"/>
      <c r="EUB146" s="381"/>
      <c r="EUC146" s="381"/>
      <c r="EUD146" s="381"/>
      <c r="EUE146" s="381"/>
      <c r="EUF146" s="381"/>
      <c r="EUG146" s="381"/>
      <c r="EUH146" s="381"/>
      <c r="EUI146" s="381"/>
      <c r="EUJ146" s="378"/>
      <c r="EUK146" s="379"/>
      <c r="EUL146" s="379"/>
      <c r="EUM146" s="380"/>
      <c r="EUN146" s="156"/>
      <c r="EUO146" s="391"/>
      <c r="EUP146" s="381"/>
      <c r="EUQ146" s="381"/>
      <c r="EUR146" s="381"/>
      <c r="EUS146" s="381"/>
      <c r="EUT146" s="381"/>
      <c r="EUU146" s="381"/>
      <c r="EUV146" s="381"/>
      <c r="EUW146" s="381"/>
      <c r="EUX146" s="381"/>
      <c r="EUY146" s="381"/>
      <c r="EUZ146" s="381"/>
      <c r="EVA146" s="381"/>
      <c r="EVB146" s="381"/>
      <c r="EVC146" s="381"/>
      <c r="EVD146" s="378"/>
      <c r="EVE146" s="379"/>
      <c r="EVF146" s="379"/>
      <c r="EVG146" s="380"/>
      <c r="EVH146" s="156"/>
      <c r="EVI146" s="391"/>
      <c r="EVJ146" s="381"/>
      <c r="EVK146" s="381"/>
      <c r="EVL146" s="381"/>
      <c r="EVM146" s="381"/>
      <c r="EVN146" s="381"/>
      <c r="EVO146" s="381"/>
      <c r="EVP146" s="381"/>
      <c r="EVQ146" s="381"/>
      <c r="EVR146" s="381"/>
      <c r="EVS146" s="381"/>
      <c r="EVT146" s="381"/>
      <c r="EVU146" s="381"/>
      <c r="EVV146" s="381"/>
      <c r="EVW146" s="381"/>
      <c r="EVX146" s="378"/>
      <c r="EVY146" s="379"/>
      <c r="EVZ146" s="379"/>
      <c r="EWA146" s="380"/>
      <c r="EWB146" s="156"/>
      <c r="EWC146" s="391"/>
      <c r="EWD146" s="381"/>
      <c r="EWE146" s="381"/>
      <c r="EWF146" s="381"/>
      <c r="EWG146" s="381"/>
      <c r="EWH146" s="381"/>
      <c r="EWI146" s="381"/>
      <c r="EWJ146" s="381"/>
      <c r="EWK146" s="381"/>
      <c r="EWL146" s="381"/>
      <c r="EWM146" s="381"/>
      <c r="EWN146" s="381"/>
      <c r="EWO146" s="381"/>
      <c r="EWP146" s="381"/>
      <c r="EWQ146" s="381"/>
      <c r="EWR146" s="378"/>
      <c r="EWS146" s="379"/>
      <c r="EWT146" s="379"/>
      <c r="EWU146" s="380"/>
      <c r="EWV146" s="156"/>
      <c r="EWW146" s="391"/>
      <c r="EWX146" s="381"/>
      <c r="EWY146" s="381"/>
      <c r="EWZ146" s="381"/>
      <c r="EXA146" s="381"/>
      <c r="EXB146" s="381"/>
      <c r="EXC146" s="381"/>
      <c r="EXD146" s="381"/>
      <c r="EXE146" s="381"/>
      <c r="EXF146" s="381"/>
      <c r="EXG146" s="381"/>
      <c r="EXH146" s="381"/>
      <c r="EXI146" s="381"/>
      <c r="EXJ146" s="381"/>
      <c r="EXK146" s="381"/>
      <c r="EXL146" s="378"/>
      <c r="EXM146" s="379"/>
      <c r="EXN146" s="379"/>
      <c r="EXO146" s="380"/>
      <c r="EXP146" s="156"/>
      <c r="EXQ146" s="391"/>
      <c r="EXR146" s="381"/>
      <c r="EXS146" s="381"/>
      <c r="EXT146" s="381"/>
      <c r="EXU146" s="381"/>
      <c r="EXV146" s="381"/>
      <c r="EXW146" s="381"/>
      <c r="EXX146" s="381"/>
      <c r="EXY146" s="381"/>
      <c r="EXZ146" s="381"/>
      <c r="EYA146" s="381"/>
      <c r="EYB146" s="381"/>
      <c r="EYC146" s="381"/>
      <c r="EYD146" s="381"/>
      <c r="EYE146" s="381"/>
      <c r="EYF146" s="378"/>
      <c r="EYG146" s="379"/>
      <c r="EYH146" s="379"/>
      <c r="EYI146" s="380"/>
      <c r="EYJ146" s="156"/>
      <c r="EYK146" s="391"/>
      <c r="EYL146" s="381"/>
      <c r="EYM146" s="381"/>
      <c r="EYN146" s="381"/>
      <c r="EYO146" s="381"/>
      <c r="EYP146" s="381"/>
      <c r="EYQ146" s="381"/>
      <c r="EYR146" s="381"/>
      <c r="EYS146" s="381"/>
      <c r="EYT146" s="381"/>
      <c r="EYU146" s="381"/>
      <c r="EYV146" s="381"/>
      <c r="EYW146" s="381"/>
      <c r="EYX146" s="381"/>
      <c r="EYY146" s="381"/>
      <c r="EYZ146" s="378"/>
      <c r="EZA146" s="379"/>
      <c r="EZB146" s="379"/>
      <c r="EZC146" s="380"/>
      <c r="EZD146" s="156"/>
      <c r="EZE146" s="391"/>
      <c r="EZF146" s="381"/>
      <c r="EZG146" s="381"/>
      <c r="EZH146" s="381"/>
      <c r="EZI146" s="381"/>
      <c r="EZJ146" s="381"/>
      <c r="EZK146" s="381"/>
      <c r="EZL146" s="381"/>
      <c r="EZM146" s="381"/>
      <c r="EZN146" s="381"/>
      <c r="EZO146" s="381"/>
      <c r="EZP146" s="381"/>
      <c r="EZQ146" s="381"/>
      <c r="EZR146" s="381"/>
      <c r="EZS146" s="381"/>
      <c r="EZT146" s="378"/>
      <c r="EZU146" s="379"/>
      <c r="EZV146" s="379"/>
      <c r="EZW146" s="380"/>
      <c r="EZX146" s="156"/>
      <c r="EZY146" s="391"/>
      <c r="EZZ146" s="381"/>
      <c r="FAA146" s="381"/>
      <c r="FAB146" s="381"/>
      <c r="FAC146" s="381"/>
      <c r="FAD146" s="381"/>
      <c r="FAE146" s="381"/>
      <c r="FAF146" s="381"/>
      <c r="FAG146" s="381"/>
      <c r="FAH146" s="381"/>
      <c r="FAI146" s="381"/>
      <c r="FAJ146" s="381"/>
      <c r="FAK146" s="381"/>
      <c r="FAL146" s="381"/>
      <c r="FAM146" s="381"/>
      <c r="FAN146" s="378"/>
      <c r="FAO146" s="379"/>
      <c r="FAP146" s="379"/>
      <c r="FAQ146" s="380"/>
      <c r="FAR146" s="156"/>
      <c r="FAS146" s="391"/>
      <c r="FAT146" s="381"/>
      <c r="FAU146" s="381"/>
      <c r="FAV146" s="381"/>
      <c r="FAW146" s="381"/>
      <c r="FAX146" s="381"/>
      <c r="FAY146" s="381"/>
      <c r="FAZ146" s="381"/>
      <c r="FBA146" s="381"/>
      <c r="FBB146" s="381"/>
      <c r="FBC146" s="381"/>
      <c r="FBD146" s="381"/>
      <c r="FBE146" s="381"/>
      <c r="FBF146" s="381"/>
      <c r="FBG146" s="381"/>
      <c r="FBH146" s="378"/>
      <c r="FBI146" s="379"/>
      <c r="FBJ146" s="379"/>
      <c r="FBK146" s="380"/>
      <c r="FBL146" s="156"/>
      <c r="FBM146" s="391"/>
      <c r="FBN146" s="381"/>
      <c r="FBO146" s="381"/>
      <c r="FBP146" s="381"/>
      <c r="FBQ146" s="381"/>
      <c r="FBR146" s="381"/>
      <c r="FBS146" s="381"/>
      <c r="FBT146" s="381"/>
      <c r="FBU146" s="381"/>
      <c r="FBV146" s="381"/>
      <c r="FBW146" s="381"/>
      <c r="FBX146" s="381"/>
      <c r="FBY146" s="381"/>
      <c r="FBZ146" s="381"/>
      <c r="FCA146" s="381"/>
      <c r="FCB146" s="378"/>
      <c r="FCC146" s="379"/>
      <c r="FCD146" s="379"/>
      <c r="FCE146" s="380"/>
      <c r="FCF146" s="156"/>
      <c r="FCG146" s="391"/>
      <c r="FCH146" s="381"/>
      <c r="FCI146" s="381"/>
      <c r="FCJ146" s="381"/>
      <c r="FCK146" s="381"/>
      <c r="FCL146" s="381"/>
      <c r="FCM146" s="381"/>
      <c r="FCN146" s="381"/>
      <c r="FCO146" s="381"/>
      <c r="FCP146" s="381"/>
      <c r="FCQ146" s="381"/>
      <c r="FCR146" s="381"/>
      <c r="FCS146" s="381"/>
      <c r="FCT146" s="381"/>
      <c r="FCU146" s="381"/>
      <c r="FCV146" s="378"/>
      <c r="FCW146" s="379"/>
      <c r="FCX146" s="379"/>
      <c r="FCY146" s="380"/>
      <c r="FCZ146" s="156"/>
      <c r="FDA146" s="391"/>
      <c r="FDB146" s="381"/>
      <c r="FDC146" s="381"/>
      <c r="FDD146" s="381"/>
      <c r="FDE146" s="381"/>
      <c r="FDF146" s="381"/>
      <c r="FDG146" s="381"/>
      <c r="FDH146" s="381"/>
      <c r="FDI146" s="381"/>
      <c r="FDJ146" s="381"/>
      <c r="FDK146" s="381"/>
      <c r="FDL146" s="381"/>
      <c r="FDM146" s="381"/>
      <c r="FDN146" s="381"/>
      <c r="FDO146" s="381"/>
      <c r="FDP146" s="378"/>
      <c r="FDQ146" s="379"/>
      <c r="FDR146" s="379"/>
      <c r="FDS146" s="380"/>
      <c r="FDT146" s="156"/>
      <c r="FDU146" s="391"/>
      <c r="FDV146" s="381"/>
      <c r="FDW146" s="381"/>
      <c r="FDX146" s="381"/>
      <c r="FDY146" s="381"/>
      <c r="FDZ146" s="381"/>
      <c r="FEA146" s="381"/>
      <c r="FEB146" s="381"/>
      <c r="FEC146" s="381"/>
      <c r="FED146" s="381"/>
      <c r="FEE146" s="381"/>
      <c r="FEF146" s="381"/>
      <c r="FEG146" s="381"/>
      <c r="FEH146" s="381"/>
      <c r="FEI146" s="381"/>
      <c r="FEJ146" s="378"/>
      <c r="FEK146" s="379"/>
      <c r="FEL146" s="379"/>
      <c r="FEM146" s="380"/>
      <c r="FEN146" s="156"/>
      <c r="FEO146" s="391"/>
      <c r="FEP146" s="381"/>
      <c r="FEQ146" s="381"/>
      <c r="FER146" s="381"/>
      <c r="FES146" s="381"/>
      <c r="FET146" s="381"/>
      <c r="FEU146" s="381"/>
      <c r="FEV146" s="381"/>
      <c r="FEW146" s="381"/>
      <c r="FEX146" s="381"/>
      <c r="FEY146" s="381"/>
      <c r="FEZ146" s="381"/>
      <c r="FFA146" s="381"/>
      <c r="FFB146" s="381"/>
      <c r="FFC146" s="381"/>
      <c r="FFD146" s="378"/>
      <c r="FFE146" s="379"/>
      <c r="FFF146" s="379"/>
      <c r="FFG146" s="380"/>
      <c r="FFH146" s="156"/>
      <c r="FFI146" s="391"/>
      <c r="FFJ146" s="381"/>
      <c r="FFK146" s="381"/>
      <c r="FFL146" s="381"/>
      <c r="FFM146" s="381"/>
      <c r="FFN146" s="381"/>
      <c r="FFO146" s="381"/>
      <c r="FFP146" s="381"/>
      <c r="FFQ146" s="381"/>
      <c r="FFR146" s="381"/>
      <c r="FFS146" s="381"/>
      <c r="FFT146" s="381"/>
      <c r="FFU146" s="381"/>
      <c r="FFV146" s="381"/>
      <c r="FFW146" s="381"/>
      <c r="FFX146" s="378"/>
      <c r="FFY146" s="379"/>
      <c r="FFZ146" s="379"/>
      <c r="FGA146" s="380"/>
      <c r="FGB146" s="156"/>
      <c r="FGC146" s="391"/>
      <c r="FGD146" s="381"/>
      <c r="FGE146" s="381"/>
      <c r="FGF146" s="381"/>
      <c r="FGG146" s="381"/>
      <c r="FGH146" s="381"/>
      <c r="FGI146" s="381"/>
      <c r="FGJ146" s="381"/>
      <c r="FGK146" s="381"/>
      <c r="FGL146" s="381"/>
      <c r="FGM146" s="381"/>
      <c r="FGN146" s="381"/>
      <c r="FGO146" s="381"/>
      <c r="FGP146" s="381"/>
      <c r="FGQ146" s="381"/>
      <c r="FGR146" s="378"/>
      <c r="FGS146" s="379"/>
      <c r="FGT146" s="379"/>
      <c r="FGU146" s="380"/>
      <c r="FGV146" s="156"/>
      <c r="FGW146" s="391"/>
      <c r="FGX146" s="381"/>
      <c r="FGY146" s="381"/>
      <c r="FGZ146" s="381"/>
      <c r="FHA146" s="381"/>
      <c r="FHB146" s="381"/>
      <c r="FHC146" s="381"/>
      <c r="FHD146" s="381"/>
      <c r="FHE146" s="381"/>
      <c r="FHF146" s="381"/>
      <c r="FHG146" s="381"/>
      <c r="FHH146" s="381"/>
      <c r="FHI146" s="381"/>
      <c r="FHJ146" s="381"/>
      <c r="FHK146" s="381"/>
      <c r="FHL146" s="378"/>
      <c r="FHM146" s="379"/>
      <c r="FHN146" s="379"/>
      <c r="FHO146" s="380"/>
      <c r="FHP146" s="156"/>
      <c r="FHQ146" s="391"/>
      <c r="FHR146" s="381"/>
      <c r="FHS146" s="381"/>
      <c r="FHT146" s="381"/>
      <c r="FHU146" s="381"/>
      <c r="FHV146" s="381"/>
      <c r="FHW146" s="381"/>
      <c r="FHX146" s="381"/>
      <c r="FHY146" s="381"/>
      <c r="FHZ146" s="381"/>
      <c r="FIA146" s="381"/>
      <c r="FIB146" s="381"/>
      <c r="FIC146" s="381"/>
      <c r="FID146" s="381"/>
      <c r="FIE146" s="381"/>
      <c r="FIF146" s="378"/>
      <c r="FIG146" s="379"/>
      <c r="FIH146" s="379"/>
      <c r="FII146" s="380"/>
      <c r="FIJ146" s="156"/>
      <c r="FIK146" s="391"/>
      <c r="FIL146" s="381"/>
      <c r="FIM146" s="381"/>
      <c r="FIN146" s="381"/>
      <c r="FIO146" s="381"/>
      <c r="FIP146" s="381"/>
      <c r="FIQ146" s="381"/>
      <c r="FIR146" s="381"/>
      <c r="FIS146" s="381"/>
      <c r="FIT146" s="381"/>
      <c r="FIU146" s="381"/>
      <c r="FIV146" s="381"/>
      <c r="FIW146" s="381"/>
      <c r="FIX146" s="381"/>
      <c r="FIY146" s="381"/>
      <c r="FIZ146" s="378"/>
      <c r="FJA146" s="379"/>
      <c r="FJB146" s="379"/>
      <c r="FJC146" s="380"/>
      <c r="FJD146" s="156"/>
      <c r="FJE146" s="391"/>
      <c r="FJF146" s="381"/>
      <c r="FJG146" s="381"/>
      <c r="FJH146" s="381"/>
      <c r="FJI146" s="381"/>
      <c r="FJJ146" s="381"/>
      <c r="FJK146" s="381"/>
      <c r="FJL146" s="381"/>
      <c r="FJM146" s="381"/>
      <c r="FJN146" s="381"/>
      <c r="FJO146" s="381"/>
      <c r="FJP146" s="381"/>
      <c r="FJQ146" s="381"/>
      <c r="FJR146" s="381"/>
      <c r="FJS146" s="381"/>
      <c r="FJT146" s="378"/>
      <c r="FJU146" s="379"/>
      <c r="FJV146" s="379"/>
      <c r="FJW146" s="380"/>
      <c r="FJX146" s="156"/>
      <c r="FJY146" s="391"/>
      <c r="FJZ146" s="381"/>
      <c r="FKA146" s="381"/>
      <c r="FKB146" s="381"/>
      <c r="FKC146" s="381"/>
      <c r="FKD146" s="381"/>
      <c r="FKE146" s="381"/>
      <c r="FKF146" s="381"/>
      <c r="FKG146" s="381"/>
      <c r="FKH146" s="381"/>
      <c r="FKI146" s="381"/>
      <c r="FKJ146" s="381"/>
      <c r="FKK146" s="381"/>
      <c r="FKL146" s="381"/>
      <c r="FKM146" s="381"/>
      <c r="FKN146" s="378"/>
      <c r="FKO146" s="379"/>
      <c r="FKP146" s="379"/>
      <c r="FKQ146" s="380"/>
      <c r="FKR146" s="156"/>
      <c r="FKS146" s="391"/>
      <c r="FKT146" s="381"/>
      <c r="FKU146" s="381"/>
      <c r="FKV146" s="381"/>
      <c r="FKW146" s="381"/>
      <c r="FKX146" s="381"/>
      <c r="FKY146" s="381"/>
      <c r="FKZ146" s="381"/>
      <c r="FLA146" s="381"/>
      <c r="FLB146" s="381"/>
      <c r="FLC146" s="381"/>
      <c r="FLD146" s="381"/>
      <c r="FLE146" s="381"/>
      <c r="FLF146" s="381"/>
      <c r="FLG146" s="381"/>
      <c r="FLH146" s="378"/>
      <c r="FLI146" s="379"/>
      <c r="FLJ146" s="379"/>
      <c r="FLK146" s="380"/>
      <c r="FLL146" s="156"/>
      <c r="FLM146" s="391"/>
      <c r="FLN146" s="381"/>
      <c r="FLO146" s="381"/>
      <c r="FLP146" s="381"/>
      <c r="FLQ146" s="381"/>
      <c r="FLR146" s="381"/>
      <c r="FLS146" s="381"/>
      <c r="FLT146" s="381"/>
      <c r="FLU146" s="381"/>
      <c r="FLV146" s="381"/>
      <c r="FLW146" s="381"/>
      <c r="FLX146" s="381"/>
      <c r="FLY146" s="381"/>
      <c r="FLZ146" s="381"/>
      <c r="FMA146" s="381"/>
      <c r="FMB146" s="378"/>
      <c r="FMC146" s="379"/>
      <c r="FMD146" s="379"/>
      <c r="FME146" s="380"/>
      <c r="FMF146" s="156"/>
      <c r="FMG146" s="391"/>
      <c r="FMH146" s="381"/>
      <c r="FMI146" s="381"/>
      <c r="FMJ146" s="381"/>
      <c r="FMK146" s="381"/>
      <c r="FML146" s="381"/>
      <c r="FMM146" s="381"/>
      <c r="FMN146" s="381"/>
      <c r="FMO146" s="381"/>
      <c r="FMP146" s="381"/>
      <c r="FMQ146" s="381"/>
      <c r="FMR146" s="381"/>
      <c r="FMS146" s="381"/>
      <c r="FMT146" s="381"/>
      <c r="FMU146" s="381"/>
      <c r="FMV146" s="378"/>
      <c r="FMW146" s="379"/>
      <c r="FMX146" s="379"/>
      <c r="FMY146" s="380"/>
      <c r="FMZ146" s="156"/>
      <c r="FNA146" s="391"/>
      <c r="FNB146" s="381"/>
      <c r="FNC146" s="381"/>
      <c r="FND146" s="381"/>
      <c r="FNE146" s="381"/>
      <c r="FNF146" s="381"/>
      <c r="FNG146" s="381"/>
      <c r="FNH146" s="381"/>
      <c r="FNI146" s="381"/>
      <c r="FNJ146" s="381"/>
      <c r="FNK146" s="381"/>
      <c r="FNL146" s="381"/>
      <c r="FNM146" s="381"/>
      <c r="FNN146" s="381"/>
      <c r="FNO146" s="381"/>
      <c r="FNP146" s="378"/>
      <c r="FNQ146" s="379"/>
      <c r="FNR146" s="379"/>
      <c r="FNS146" s="380"/>
      <c r="FNT146" s="156"/>
      <c r="FNU146" s="391"/>
      <c r="FNV146" s="381"/>
      <c r="FNW146" s="381"/>
      <c r="FNX146" s="381"/>
      <c r="FNY146" s="381"/>
      <c r="FNZ146" s="381"/>
      <c r="FOA146" s="381"/>
      <c r="FOB146" s="381"/>
      <c r="FOC146" s="381"/>
      <c r="FOD146" s="381"/>
      <c r="FOE146" s="381"/>
      <c r="FOF146" s="381"/>
      <c r="FOG146" s="381"/>
      <c r="FOH146" s="381"/>
      <c r="FOI146" s="381"/>
      <c r="FOJ146" s="378"/>
      <c r="FOK146" s="379"/>
      <c r="FOL146" s="379"/>
      <c r="FOM146" s="380"/>
      <c r="FON146" s="156"/>
      <c r="FOO146" s="391"/>
      <c r="FOP146" s="381"/>
      <c r="FOQ146" s="381"/>
      <c r="FOR146" s="381"/>
      <c r="FOS146" s="381"/>
      <c r="FOT146" s="381"/>
      <c r="FOU146" s="381"/>
      <c r="FOV146" s="381"/>
      <c r="FOW146" s="381"/>
      <c r="FOX146" s="381"/>
      <c r="FOY146" s="381"/>
      <c r="FOZ146" s="381"/>
      <c r="FPA146" s="381"/>
      <c r="FPB146" s="381"/>
      <c r="FPC146" s="381"/>
      <c r="FPD146" s="378"/>
      <c r="FPE146" s="379"/>
      <c r="FPF146" s="379"/>
      <c r="FPG146" s="380"/>
      <c r="FPH146" s="156"/>
      <c r="FPI146" s="391"/>
      <c r="FPJ146" s="381"/>
      <c r="FPK146" s="381"/>
      <c r="FPL146" s="381"/>
      <c r="FPM146" s="381"/>
      <c r="FPN146" s="381"/>
      <c r="FPO146" s="381"/>
      <c r="FPP146" s="381"/>
      <c r="FPQ146" s="381"/>
      <c r="FPR146" s="381"/>
      <c r="FPS146" s="381"/>
      <c r="FPT146" s="381"/>
      <c r="FPU146" s="381"/>
      <c r="FPV146" s="381"/>
      <c r="FPW146" s="381"/>
      <c r="FPX146" s="378"/>
      <c r="FPY146" s="379"/>
      <c r="FPZ146" s="379"/>
      <c r="FQA146" s="380"/>
      <c r="FQB146" s="156"/>
      <c r="FQC146" s="391"/>
      <c r="FQD146" s="381"/>
      <c r="FQE146" s="381"/>
      <c r="FQF146" s="381"/>
      <c r="FQG146" s="381"/>
      <c r="FQH146" s="381"/>
      <c r="FQI146" s="381"/>
      <c r="FQJ146" s="381"/>
      <c r="FQK146" s="381"/>
      <c r="FQL146" s="381"/>
      <c r="FQM146" s="381"/>
      <c r="FQN146" s="381"/>
      <c r="FQO146" s="381"/>
      <c r="FQP146" s="381"/>
      <c r="FQQ146" s="381"/>
      <c r="FQR146" s="378"/>
      <c r="FQS146" s="379"/>
      <c r="FQT146" s="379"/>
      <c r="FQU146" s="380"/>
      <c r="FQV146" s="156"/>
      <c r="FQW146" s="391"/>
      <c r="FQX146" s="381"/>
      <c r="FQY146" s="381"/>
      <c r="FQZ146" s="381"/>
      <c r="FRA146" s="381"/>
      <c r="FRB146" s="381"/>
      <c r="FRC146" s="381"/>
      <c r="FRD146" s="381"/>
      <c r="FRE146" s="381"/>
      <c r="FRF146" s="381"/>
      <c r="FRG146" s="381"/>
      <c r="FRH146" s="381"/>
      <c r="FRI146" s="381"/>
      <c r="FRJ146" s="381"/>
      <c r="FRK146" s="381"/>
      <c r="FRL146" s="378"/>
      <c r="FRM146" s="379"/>
      <c r="FRN146" s="379"/>
      <c r="FRO146" s="380"/>
      <c r="FRP146" s="156"/>
      <c r="FRQ146" s="391"/>
      <c r="FRR146" s="381"/>
      <c r="FRS146" s="381"/>
      <c r="FRT146" s="381"/>
      <c r="FRU146" s="381"/>
      <c r="FRV146" s="381"/>
      <c r="FRW146" s="381"/>
      <c r="FRX146" s="381"/>
      <c r="FRY146" s="381"/>
      <c r="FRZ146" s="381"/>
      <c r="FSA146" s="381"/>
      <c r="FSB146" s="381"/>
      <c r="FSC146" s="381"/>
      <c r="FSD146" s="381"/>
      <c r="FSE146" s="381"/>
      <c r="FSF146" s="378"/>
      <c r="FSG146" s="379"/>
      <c r="FSH146" s="379"/>
      <c r="FSI146" s="380"/>
      <c r="FSJ146" s="156"/>
      <c r="FSK146" s="391"/>
      <c r="FSL146" s="381"/>
      <c r="FSM146" s="381"/>
      <c r="FSN146" s="381"/>
      <c r="FSO146" s="381"/>
      <c r="FSP146" s="381"/>
      <c r="FSQ146" s="381"/>
      <c r="FSR146" s="381"/>
      <c r="FSS146" s="381"/>
      <c r="FST146" s="381"/>
      <c r="FSU146" s="381"/>
      <c r="FSV146" s="381"/>
      <c r="FSW146" s="381"/>
      <c r="FSX146" s="381"/>
      <c r="FSY146" s="381"/>
      <c r="FSZ146" s="378"/>
      <c r="FTA146" s="379"/>
      <c r="FTB146" s="379"/>
      <c r="FTC146" s="380"/>
      <c r="FTD146" s="156"/>
      <c r="FTE146" s="391"/>
      <c r="FTF146" s="381"/>
      <c r="FTG146" s="381"/>
      <c r="FTH146" s="381"/>
      <c r="FTI146" s="381"/>
      <c r="FTJ146" s="381"/>
      <c r="FTK146" s="381"/>
      <c r="FTL146" s="381"/>
      <c r="FTM146" s="381"/>
      <c r="FTN146" s="381"/>
      <c r="FTO146" s="381"/>
      <c r="FTP146" s="381"/>
      <c r="FTQ146" s="381"/>
      <c r="FTR146" s="381"/>
      <c r="FTS146" s="381"/>
      <c r="FTT146" s="378"/>
      <c r="FTU146" s="379"/>
      <c r="FTV146" s="379"/>
      <c r="FTW146" s="380"/>
      <c r="FTX146" s="156"/>
      <c r="FTY146" s="391"/>
      <c r="FTZ146" s="381"/>
      <c r="FUA146" s="381"/>
      <c r="FUB146" s="381"/>
      <c r="FUC146" s="381"/>
      <c r="FUD146" s="381"/>
      <c r="FUE146" s="381"/>
      <c r="FUF146" s="381"/>
      <c r="FUG146" s="381"/>
      <c r="FUH146" s="381"/>
      <c r="FUI146" s="381"/>
      <c r="FUJ146" s="381"/>
      <c r="FUK146" s="381"/>
      <c r="FUL146" s="381"/>
      <c r="FUM146" s="381"/>
      <c r="FUN146" s="378"/>
      <c r="FUO146" s="379"/>
      <c r="FUP146" s="379"/>
      <c r="FUQ146" s="380"/>
      <c r="FUR146" s="156"/>
      <c r="FUS146" s="391"/>
      <c r="FUT146" s="381"/>
      <c r="FUU146" s="381"/>
      <c r="FUV146" s="381"/>
      <c r="FUW146" s="381"/>
      <c r="FUX146" s="381"/>
      <c r="FUY146" s="381"/>
      <c r="FUZ146" s="381"/>
      <c r="FVA146" s="381"/>
      <c r="FVB146" s="381"/>
      <c r="FVC146" s="381"/>
      <c r="FVD146" s="381"/>
      <c r="FVE146" s="381"/>
      <c r="FVF146" s="381"/>
      <c r="FVG146" s="381"/>
      <c r="FVH146" s="378"/>
      <c r="FVI146" s="379"/>
      <c r="FVJ146" s="379"/>
      <c r="FVK146" s="380"/>
      <c r="FVL146" s="156"/>
      <c r="FVM146" s="391"/>
      <c r="FVN146" s="381"/>
      <c r="FVO146" s="381"/>
      <c r="FVP146" s="381"/>
      <c r="FVQ146" s="381"/>
      <c r="FVR146" s="381"/>
      <c r="FVS146" s="381"/>
      <c r="FVT146" s="381"/>
      <c r="FVU146" s="381"/>
      <c r="FVV146" s="381"/>
      <c r="FVW146" s="381"/>
      <c r="FVX146" s="381"/>
      <c r="FVY146" s="381"/>
      <c r="FVZ146" s="381"/>
      <c r="FWA146" s="381"/>
      <c r="FWB146" s="378"/>
      <c r="FWC146" s="379"/>
      <c r="FWD146" s="379"/>
      <c r="FWE146" s="380"/>
      <c r="FWF146" s="156"/>
      <c r="FWG146" s="391"/>
      <c r="FWH146" s="381"/>
      <c r="FWI146" s="381"/>
      <c r="FWJ146" s="381"/>
      <c r="FWK146" s="381"/>
      <c r="FWL146" s="381"/>
      <c r="FWM146" s="381"/>
      <c r="FWN146" s="381"/>
      <c r="FWO146" s="381"/>
      <c r="FWP146" s="381"/>
      <c r="FWQ146" s="381"/>
      <c r="FWR146" s="381"/>
      <c r="FWS146" s="381"/>
      <c r="FWT146" s="381"/>
      <c r="FWU146" s="381"/>
      <c r="FWV146" s="378"/>
      <c r="FWW146" s="379"/>
      <c r="FWX146" s="379"/>
      <c r="FWY146" s="380"/>
      <c r="FWZ146" s="156"/>
      <c r="FXA146" s="391"/>
      <c r="FXB146" s="381"/>
      <c r="FXC146" s="381"/>
      <c r="FXD146" s="381"/>
      <c r="FXE146" s="381"/>
      <c r="FXF146" s="381"/>
      <c r="FXG146" s="381"/>
      <c r="FXH146" s="381"/>
      <c r="FXI146" s="381"/>
      <c r="FXJ146" s="381"/>
      <c r="FXK146" s="381"/>
      <c r="FXL146" s="381"/>
      <c r="FXM146" s="381"/>
      <c r="FXN146" s="381"/>
      <c r="FXO146" s="381"/>
      <c r="FXP146" s="378"/>
      <c r="FXQ146" s="379"/>
      <c r="FXR146" s="379"/>
      <c r="FXS146" s="380"/>
      <c r="FXT146" s="156"/>
      <c r="FXU146" s="391"/>
      <c r="FXV146" s="381"/>
      <c r="FXW146" s="381"/>
      <c r="FXX146" s="381"/>
      <c r="FXY146" s="381"/>
      <c r="FXZ146" s="381"/>
      <c r="FYA146" s="381"/>
      <c r="FYB146" s="381"/>
      <c r="FYC146" s="381"/>
      <c r="FYD146" s="381"/>
      <c r="FYE146" s="381"/>
      <c r="FYF146" s="381"/>
      <c r="FYG146" s="381"/>
      <c r="FYH146" s="381"/>
      <c r="FYI146" s="381"/>
      <c r="FYJ146" s="378"/>
      <c r="FYK146" s="379"/>
      <c r="FYL146" s="379"/>
      <c r="FYM146" s="380"/>
      <c r="FYN146" s="156"/>
      <c r="FYO146" s="391"/>
      <c r="FYP146" s="381"/>
      <c r="FYQ146" s="381"/>
      <c r="FYR146" s="381"/>
      <c r="FYS146" s="381"/>
      <c r="FYT146" s="381"/>
      <c r="FYU146" s="381"/>
      <c r="FYV146" s="381"/>
      <c r="FYW146" s="381"/>
      <c r="FYX146" s="381"/>
      <c r="FYY146" s="381"/>
      <c r="FYZ146" s="381"/>
      <c r="FZA146" s="381"/>
      <c r="FZB146" s="381"/>
      <c r="FZC146" s="381"/>
      <c r="FZD146" s="378"/>
      <c r="FZE146" s="379"/>
      <c r="FZF146" s="379"/>
      <c r="FZG146" s="380"/>
      <c r="FZH146" s="156"/>
      <c r="FZI146" s="391"/>
      <c r="FZJ146" s="381"/>
      <c r="FZK146" s="381"/>
      <c r="FZL146" s="381"/>
      <c r="FZM146" s="381"/>
      <c r="FZN146" s="381"/>
      <c r="FZO146" s="381"/>
      <c r="FZP146" s="381"/>
      <c r="FZQ146" s="381"/>
      <c r="FZR146" s="381"/>
      <c r="FZS146" s="381"/>
      <c r="FZT146" s="381"/>
      <c r="FZU146" s="381"/>
      <c r="FZV146" s="381"/>
      <c r="FZW146" s="381"/>
      <c r="FZX146" s="378"/>
      <c r="FZY146" s="379"/>
      <c r="FZZ146" s="379"/>
      <c r="GAA146" s="380"/>
      <c r="GAB146" s="156"/>
      <c r="GAC146" s="391"/>
      <c r="GAD146" s="381"/>
      <c r="GAE146" s="381"/>
      <c r="GAF146" s="381"/>
      <c r="GAG146" s="381"/>
      <c r="GAH146" s="381"/>
      <c r="GAI146" s="381"/>
      <c r="GAJ146" s="381"/>
      <c r="GAK146" s="381"/>
      <c r="GAL146" s="381"/>
      <c r="GAM146" s="381"/>
      <c r="GAN146" s="381"/>
      <c r="GAO146" s="381"/>
      <c r="GAP146" s="381"/>
      <c r="GAQ146" s="381"/>
      <c r="GAR146" s="378"/>
      <c r="GAS146" s="379"/>
      <c r="GAT146" s="379"/>
      <c r="GAU146" s="380"/>
      <c r="GAV146" s="156"/>
      <c r="GAW146" s="391"/>
      <c r="GAX146" s="381"/>
      <c r="GAY146" s="381"/>
      <c r="GAZ146" s="381"/>
      <c r="GBA146" s="381"/>
      <c r="GBB146" s="381"/>
      <c r="GBC146" s="381"/>
      <c r="GBD146" s="381"/>
      <c r="GBE146" s="381"/>
      <c r="GBF146" s="381"/>
      <c r="GBG146" s="381"/>
      <c r="GBH146" s="381"/>
      <c r="GBI146" s="381"/>
      <c r="GBJ146" s="381"/>
      <c r="GBK146" s="381"/>
      <c r="GBL146" s="378"/>
      <c r="GBM146" s="379"/>
      <c r="GBN146" s="379"/>
      <c r="GBO146" s="380"/>
      <c r="GBP146" s="156"/>
      <c r="GBQ146" s="391"/>
      <c r="GBR146" s="381"/>
      <c r="GBS146" s="381"/>
      <c r="GBT146" s="381"/>
      <c r="GBU146" s="381"/>
      <c r="GBV146" s="381"/>
      <c r="GBW146" s="381"/>
      <c r="GBX146" s="381"/>
      <c r="GBY146" s="381"/>
      <c r="GBZ146" s="381"/>
      <c r="GCA146" s="381"/>
      <c r="GCB146" s="381"/>
      <c r="GCC146" s="381"/>
      <c r="GCD146" s="381"/>
      <c r="GCE146" s="381"/>
      <c r="GCF146" s="378"/>
      <c r="GCG146" s="379"/>
      <c r="GCH146" s="379"/>
      <c r="GCI146" s="380"/>
      <c r="GCJ146" s="156"/>
      <c r="GCK146" s="391"/>
      <c r="GCL146" s="381"/>
      <c r="GCM146" s="381"/>
      <c r="GCN146" s="381"/>
      <c r="GCO146" s="381"/>
      <c r="GCP146" s="381"/>
      <c r="GCQ146" s="381"/>
      <c r="GCR146" s="381"/>
      <c r="GCS146" s="381"/>
      <c r="GCT146" s="381"/>
      <c r="GCU146" s="381"/>
      <c r="GCV146" s="381"/>
      <c r="GCW146" s="381"/>
      <c r="GCX146" s="381"/>
      <c r="GCY146" s="381"/>
      <c r="GCZ146" s="378"/>
      <c r="GDA146" s="379"/>
      <c r="GDB146" s="379"/>
      <c r="GDC146" s="380"/>
      <c r="GDD146" s="156"/>
      <c r="GDE146" s="391"/>
      <c r="GDF146" s="381"/>
      <c r="GDG146" s="381"/>
      <c r="GDH146" s="381"/>
      <c r="GDI146" s="381"/>
      <c r="GDJ146" s="381"/>
      <c r="GDK146" s="381"/>
      <c r="GDL146" s="381"/>
      <c r="GDM146" s="381"/>
      <c r="GDN146" s="381"/>
      <c r="GDO146" s="381"/>
      <c r="GDP146" s="381"/>
      <c r="GDQ146" s="381"/>
      <c r="GDR146" s="381"/>
      <c r="GDS146" s="381"/>
      <c r="GDT146" s="378"/>
      <c r="GDU146" s="379"/>
      <c r="GDV146" s="379"/>
      <c r="GDW146" s="380"/>
      <c r="GDX146" s="156"/>
      <c r="GDY146" s="391"/>
      <c r="GDZ146" s="381"/>
      <c r="GEA146" s="381"/>
      <c r="GEB146" s="381"/>
      <c r="GEC146" s="381"/>
      <c r="GED146" s="381"/>
      <c r="GEE146" s="381"/>
      <c r="GEF146" s="381"/>
      <c r="GEG146" s="381"/>
      <c r="GEH146" s="381"/>
      <c r="GEI146" s="381"/>
      <c r="GEJ146" s="381"/>
      <c r="GEK146" s="381"/>
      <c r="GEL146" s="381"/>
      <c r="GEM146" s="381"/>
      <c r="GEN146" s="378"/>
      <c r="GEO146" s="379"/>
      <c r="GEP146" s="379"/>
      <c r="GEQ146" s="380"/>
      <c r="GER146" s="156"/>
      <c r="GES146" s="391"/>
      <c r="GET146" s="381"/>
      <c r="GEU146" s="381"/>
      <c r="GEV146" s="381"/>
      <c r="GEW146" s="381"/>
      <c r="GEX146" s="381"/>
      <c r="GEY146" s="381"/>
      <c r="GEZ146" s="381"/>
      <c r="GFA146" s="381"/>
      <c r="GFB146" s="381"/>
      <c r="GFC146" s="381"/>
      <c r="GFD146" s="381"/>
      <c r="GFE146" s="381"/>
      <c r="GFF146" s="381"/>
      <c r="GFG146" s="381"/>
      <c r="GFH146" s="378"/>
      <c r="GFI146" s="379"/>
      <c r="GFJ146" s="379"/>
      <c r="GFK146" s="380"/>
      <c r="GFL146" s="156"/>
      <c r="GFM146" s="391"/>
      <c r="GFN146" s="381"/>
      <c r="GFO146" s="381"/>
      <c r="GFP146" s="381"/>
      <c r="GFQ146" s="381"/>
      <c r="GFR146" s="381"/>
      <c r="GFS146" s="381"/>
      <c r="GFT146" s="381"/>
      <c r="GFU146" s="381"/>
      <c r="GFV146" s="381"/>
      <c r="GFW146" s="381"/>
      <c r="GFX146" s="381"/>
      <c r="GFY146" s="381"/>
      <c r="GFZ146" s="381"/>
      <c r="GGA146" s="381"/>
      <c r="GGB146" s="378"/>
      <c r="GGC146" s="379"/>
      <c r="GGD146" s="379"/>
      <c r="GGE146" s="380"/>
      <c r="GGF146" s="156"/>
      <c r="GGG146" s="391"/>
      <c r="GGH146" s="381"/>
      <c r="GGI146" s="381"/>
      <c r="GGJ146" s="381"/>
      <c r="GGK146" s="381"/>
      <c r="GGL146" s="381"/>
      <c r="GGM146" s="381"/>
      <c r="GGN146" s="381"/>
      <c r="GGO146" s="381"/>
      <c r="GGP146" s="381"/>
      <c r="GGQ146" s="381"/>
      <c r="GGR146" s="381"/>
      <c r="GGS146" s="381"/>
      <c r="GGT146" s="381"/>
      <c r="GGU146" s="381"/>
      <c r="GGV146" s="378"/>
      <c r="GGW146" s="379"/>
      <c r="GGX146" s="379"/>
      <c r="GGY146" s="380"/>
      <c r="GGZ146" s="156"/>
      <c r="GHA146" s="391"/>
      <c r="GHB146" s="381"/>
      <c r="GHC146" s="381"/>
      <c r="GHD146" s="381"/>
      <c r="GHE146" s="381"/>
      <c r="GHF146" s="381"/>
      <c r="GHG146" s="381"/>
      <c r="GHH146" s="381"/>
      <c r="GHI146" s="381"/>
      <c r="GHJ146" s="381"/>
      <c r="GHK146" s="381"/>
      <c r="GHL146" s="381"/>
      <c r="GHM146" s="381"/>
      <c r="GHN146" s="381"/>
      <c r="GHO146" s="381"/>
      <c r="GHP146" s="378"/>
      <c r="GHQ146" s="379"/>
      <c r="GHR146" s="379"/>
      <c r="GHS146" s="380"/>
      <c r="GHT146" s="156"/>
      <c r="GHU146" s="391"/>
      <c r="GHV146" s="381"/>
      <c r="GHW146" s="381"/>
      <c r="GHX146" s="381"/>
      <c r="GHY146" s="381"/>
      <c r="GHZ146" s="381"/>
      <c r="GIA146" s="381"/>
      <c r="GIB146" s="381"/>
      <c r="GIC146" s="381"/>
      <c r="GID146" s="381"/>
      <c r="GIE146" s="381"/>
      <c r="GIF146" s="381"/>
      <c r="GIG146" s="381"/>
      <c r="GIH146" s="381"/>
      <c r="GII146" s="381"/>
      <c r="GIJ146" s="378"/>
      <c r="GIK146" s="379"/>
      <c r="GIL146" s="379"/>
      <c r="GIM146" s="380"/>
      <c r="GIN146" s="156"/>
      <c r="GIO146" s="391"/>
      <c r="GIP146" s="381"/>
      <c r="GIQ146" s="381"/>
      <c r="GIR146" s="381"/>
      <c r="GIS146" s="381"/>
      <c r="GIT146" s="381"/>
      <c r="GIU146" s="381"/>
      <c r="GIV146" s="381"/>
      <c r="GIW146" s="381"/>
      <c r="GIX146" s="381"/>
      <c r="GIY146" s="381"/>
      <c r="GIZ146" s="381"/>
      <c r="GJA146" s="381"/>
      <c r="GJB146" s="381"/>
      <c r="GJC146" s="381"/>
      <c r="GJD146" s="378"/>
      <c r="GJE146" s="379"/>
      <c r="GJF146" s="379"/>
      <c r="GJG146" s="380"/>
      <c r="GJH146" s="156"/>
      <c r="GJI146" s="391"/>
      <c r="GJJ146" s="381"/>
      <c r="GJK146" s="381"/>
      <c r="GJL146" s="381"/>
      <c r="GJM146" s="381"/>
      <c r="GJN146" s="381"/>
      <c r="GJO146" s="381"/>
      <c r="GJP146" s="381"/>
      <c r="GJQ146" s="381"/>
      <c r="GJR146" s="381"/>
      <c r="GJS146" s="381"/>
      <c r="GJT146" s="381"/>
      <c r="GJU146" s="381"/>
      <c r="GJV146" s="381"/>
      <c r="GJW146" s="381"/>
      <c r="GJX146" s="378"/>
      <c r="GJY146" s="379"/>
      <c r="GJZ146" s="379"/>
      <c r="GKA146" s="380"/>
      <c r="GKB146" s="156"/>
      <c r="GKC146" s="391"/>
      <c r="GKD146" s="381"/>
      <c r="GKE146" s="381"/>
      <c r="GKF146" s="381"/>
      <c r="GKG146" s="381"/>
      <c r="GKH146" s="381"/>
      <c r="GKI146" s="381"/>
      <c r="GKJ146" s="381"/>
      <c r="GKK146" s="381"/>
      <c r="GKL146" s="381"/>
      <c r="GKM146" s="381"/>
      <c r="GKN146" s="381"/>
      <c r="GKO146" s="381"/>
      <c r="GKP146" s="381"/>
      <c r="GKQ146" s="381"/>
      <c r="GKR146" s="378"/>
      <c r="GKS146" s="379"/>
      <c r="GKT146" s="379"/>
      <c r="GKU146" s="380"/>
      <c r="GKV146" s="156"/>
      <c r="GKW146" s="391"/>
      <c r="GKX146" s="381"/>
      <c r="GKY146" s="381"/>
      <c r="GKZ146" s="381"/>
      <c r="GLA146" s="381"/>
      <c r="GLB146" s="381"/>
      <c r="GLC146" s="381"/>
      <c r="GLD146" s="381"/>
      <c r="GLE146" s="381"/>
      <c r="GLF146" s="381"/>
      <c r="GLG146" s="381"/>
      <c r="GLH146" s="381"/>
      <c r="GLI146" s="381"/>
      <c r="GLJ146" s="381"/>
      <c r="GLK146" s="381"/>
      <c r="GLL146" s="378"/>
      <c r="GLM146" s="379"/>
      <c r="GLN146" s="379"/>
      <c r="GLO146" s="380"/>
      <c r="GLP146" s="156"/>
      <c r="GLQ146" s="391"/>
      <c r="GLR146" s="381"/>
      <c r="GLS146" s="381"/>
      <c r="GLT146" s="381"/>
      <c r="GLU146" s="381"/>
      <c r="GLV146" s="381"/>
      <c r="GLW146" s="381"/>
      <c r="GLX146" s="381"/>
      <c r="GLY146" s="381"/>
      <c r="GLZ146" s="381"/>
      <c r="GMA146" s="381"/>
      <c r="GMB146" s="381"/>
      <c r="GMC146" s="381"/>
      <c r="GMD146" s="381"/>
      <c r="GME146" s="381"/>
      <c r="GMF146" s="378"/>
      <c r="GMG146" s="379"/>
      <c r="GMH146" s="379"/>
      <c r="GMI146" s="380"/>
      <c r="GMJ146" s="156"/>
      <c r="GMK146" s="391"/>
      <c r="GML146" s="381"/>
      <c r="GMM146" s="381"/>
      <c r="GMN146" s="381"/>
      <c r="GMO146" s="381"/>
      <c r="GMP146" s="381"/>
      <c r="GMQ146" s="381"/>
      <c r="GMR146" s="381"/>
      <c r="GMS146" s="381"/>
      <c r="GMT146" s="381"/>
      <c r="GMU146" s="381"/>
      <c r="GMV146" s="381"/>
      <c r="GMW146" s="381"/>
      <c r="GMX146" s="381"/>
      <c r="GMY146" s="381"/>
      <c r="GMZ146" s="378"/>
      <c r="GNA146" s="379"/>
      <c r="GNB146" s="379"/>
      <c r="GNC146" s="380"/>
      <c r="GND146" s="156"/>
      <c r="GNE146" s="391"/>
      <c r="GNF146" s="381"/>
      <c r="GNG146" s="381"/>
      <c r="GNH146" s="381"/>
      <c r="GNI146" s="381"/>
      <c r="GNJ146" s="381"/>
      <c r="GNK146" s="381"/>
      <c r="GNL146" s="381"/>
      <c r="GNM146" s="381"/>
      <c r="GNN146" s="381"/>
      <c r="GNO146" s="381"/>
      <c r="GNP146" s="381"/>
      <c r="GNQ146" s="381"/>
      <c r="GNR146" s="381"/>
      <c r="GNS146" s="381"/>
      <c r="GNT146" s="378"/>
      <c r="GNU146" s="379"/>
      <c r="GNV146" s="379"/>
      <c r="GNW146" s="380"/>
      <c r="GNX146" s="156"/>
      <c r="GNY146" s="391"/>
      <c r="GNZ146" s="381"/>
      <c r="GOA146" s="381"/>
      <c r="GOB146" s="381"/>
      <c r="GOC146" s="381"/>
      <c r="GOD146" s="381"/>
      <c r="GOE146" s="381"/>
      <c r="GOF146" s="381"/>
      <c r="GOG146" s="381"/>
      <c r="GOH146" s="381"/>
      <c r="GOI146" s="381"/>
      <c r="GOJ146" s="381"/>
      <c r="GOK146" s="381"/>
      <c r="GOL146" s="381"/>
      <c r="GOM146" s="381"/>
      <c r="GON146" s="378"/>
      <c r="GOO146" s="379"/>
      <c r="GOP146" s="379"/>
      <c r="GOQ146" s="380"/>
      <c r="GOR146" s="156"/>
      <c r="GOS146" s="391"/>
      <c r="GOT146" s="381"/>
      <c r="GOU146" s="381"/>
      <c r="GOV146" s="381"/>
      <c r="GOW146" s="381"/>
      <c r="GOX146" s="381"/>
      <c r="GOY146" s="381"/>
      <c r="GOZ146" s="381"/>
      <c r="GPA146" s="381"/>
      <c r="GPB146" s="381"/>
      <c r="GPC146" s="381"/>
      <c r="GPD146" s="381"/>
      <c r="GPE146" s="381"/>
      <c r="GPF146" s="381"/>
      <c r="GPG146" s="381"/>
      <c r="GPH146" s="378"/>
      <c r="GPI146" s="379"/>
      <c r="GPJ146" s="379"/>
      <c r="GPK146" s="380"/>
      <c r="GPL146" s="156"/>
      <c r="GPM146" s="391"/>
      <c r="GPN146" s="381"/>
      <c r="GPO146" s="381"/>
      <c r="GPP146" s="381"/>
      <c r="GPQ146" s="381"/>
      <c r="GPR146" s="381"/>
      <c r="GPS146" s="381"/>
      <c r="GPT146" s="381"/>
      <c r="GPU146" s="381"/>
      <c r="GPV146" s="381"/>
      <c r="GPW146" s="381"/>
      <c r="GPX146" s="381"/>
      <c r="GPY146" s="381"/>
      <c r="GPZ146" s="381"/>
      <c r="GQA146" s="381"/>
      <c r="GQB146" s="378"/>
      <c r="GQC146" s="379"/>
      <c r="GQD146" s="379"/>
      <c r="GQE146" s="380"/>
      <c r="GQF146" s="156"/>
      <c r="GQG146" s="391"/>
      <c r="GQH146" s="381"/>
      <c r="GQI146" s="381"/>
      <c r="GQJ146" s="381"/>
      <c r="GQK146" s="381"/>
      <c r="GQL146" s="381"/>
      <c r="GQM146" s="381"/>
      <c r="GQN146" s="381"/>
      <c r="GQO146" s="381"/>
      <c r="GQP146" s="381"/>
      <c r="GQQ146" s="381"/>
      <c r="GQR146" s="381"/>
      <c r="GQS146" s="381"/>
      <c r="GQT146" s="381"/>
      <c r="GQU146" s="381"/>
      <c r="GQV146" s="378"/>
      <c r="GQW146" s="379"/>
      <c r="GQX146" s="379"/>
      <c r="GQY146" s="380"/>
      <c r="GQZ146" s="156"/>
      <c r="GRA146" s="391"/>
      <c r="GRB146" s="381"/>
      <c r="GRC146" s="381"/>
      <c r="GRD146" s="381"/>
      <c r="GRE146" s="381"/>
      <c r="GRF146" s="381"/>
      <c r="GRG146" s="381"/>
      <c r="GRH146" s="381"/>
      <c r="GRI146" s="381"/>
      <c r="GRJ146" s="381"/>
      <c r="GRK146" s="381"/>
      <c r="GRL146" s="381"/>
      <c r="GRM146" s="381"/>
      <c r="GRN146" s="381"/>
      <c r="GRO146" s="381"/>
      <c r="GRP146" s="378"/>
      <c r="GRQ146" s="379"/>
      <c r="GRR146" s="379"/>
      <c r="GRS146" s="380"/>
      <c r="GRT146" s="156"/>
      <c r="GRU146" s="391"/>
      <c r="GRV146" s="381"/>
      <c r="GRW146" s="381"/>
      <c r="GRX146" s="381"/>
      <c r="GRY146" s="381"/>
      <c r="GRZ146" s="381"/>
      <c r="GSA146" s="381"/>
      <c r="GSB146" s="381"/>
      <c r="GSC146" s="381"/>
      <c r="GSD146" s="381"/>
      <c r="GSE146" s="381"/>
      <c r="GSF146" s="381"/>
      <c r="GSG146" s="381"/>
      <c r="GSH146" s="381"/>
      <c r="GSI146" s="381"/>
      <c r="GSJ146" s="378"/>
      <c r="GSK146" s="379"/>
      <c r="GSL146" s="379"/>
      <c r="GSM146" s="380"/>
      <c r="GSN146" s="156"/>
      <c r="GSO146" s="391"/>
      <c r="GSP146" s="381"/>
      <c r="GSQ146" s="381"/>
      <c r="GSR146" s="381"/>
      <c r="GSS146" s="381"/>
      <c r="GST146" s="381"/>
      <c r="GSU146" s="381"/>
      <c r="GSV146" s="381"/>
      <c r="GSW146" s="381"/>
      <c r="GSX146" s="381"/>
      <c r="GSY146" s="381"/>
      <c r="GSZ146" s="381"/>
      <c r="GTA146" s="381"/>
      <c r="GTB146" s="381"/>
      <c r="GTC146" s="381"/>
      <c r="GTD146" s="378"/>
      <c r="GTE146" s="379"/>
      <c r="GTF146" s="379"/>
      <c r="GTG146" s="380"/>
      <c r="GTH146" s="156"/>
      <c r="GTI146" s="391"/>
      <c r="GTJ146" s="381"/>
      <c r="GTK146" s="381"/>
      <c r="GTL146" s="381"/>
      <c r="GTM146" s="381"/>
      <c r="GTN146" s="381"/>
      <c r="GTO146" s="381"/>
      <c r="GTP146" s="381"/>
      <c r="GTQ146" s="381"/>
      <c r="GTR146" s="381"/>
      <c r="GTS146" s="381"/>
      <c r="GTT146" s="381"/>
      <c r="GTU146" s="381"/>
      <c r="GTV146" s="381"/>
      <c r="GTW146" s="381"/>
      <c r="GTX146" s="378"/>
      <c r="GTY146" s="379"/>
      <c r="GTZ146" s="379"/>
      <c r="GUA146" s="380"/>
      <c r="GUB146" s="156"/>
      <c r="GUC146" s="391"/>
      <c r="GUD146" s="381"/>
      <c r="GUE146" s="381"/>
      <c r="GUF146" s="381"/>
      <c r="GUG146" s="381"/>
      <c r="GUH146" s="381"/>
      <c r="GUI146" s="381"/>
      <c r="GUJ146" s="381"/>
      <c r="GUK146" s="381"/>
      <c r="GUL146" s="381"/>
      <c r="GUM146" s="381"/>
      <c r="GUN146" s="381"/>
      <c r="GUO146" s="381"/>
      <c r="GUP146" s="381"/>
      <c r="GUQ146" s="381"/>
      <c r="GUR146" s="378"/>
      <c r="GUS146" s="379"/>
      <c r="GUT146" s="379"/>
      <c r="GUU146" s="380"/>
      <c r="GUV146" s="156"/>
      <c r="GUW146" s="391"/>
      <c r="GUX146" s="381"/>
      <c r="GUY146" s="381"/>
      <c r="GUZ146" s="381"/>
      <c r="GVA146" s="381"/>
      <c r="GVB146" s="381"/>
      <c r="GVC146" s="381"/>
      <c r="GVD146" s="381"/>
      <c r="GVE146" s="381"/>
      <c r="GVF146" s="381"/>
      <c r="GVG146" s="381"/>
      <c r="GVH146" s="381"/>
      <c r="GVI146" s="381"/>
      <c r="GVJ146" s="381"/>
      <c r="GVK146" s="381"/>
      <c r="GVL146" s="378"/>
      <c r="GVM146" s="379"/>
      <c r="GVN146" s="379"/>
      <c r="GVO146" s="380"/>
      <c r="GVP146" s="156"/>
      <c r="GVQ146" s="391"/>
      <c r="GVR146" s="381"/>
      <c r="GVS146" s="381"/>
      <c r="GVT146" s="381"/>
      <c r="GVU146" s="381"/>
      <c r="GVV146" s="381"/>
      <c r="GVW146" s="381"/>
      <c r="GVX146" s="381"/>
      <c r="GVY146" s="381"/>
      <c r="GVZ146" s="381"/>
      <c r="GWA146" s="381"/>
      <c r="GWB146" s="381"/>
      <c r="GWC146" s="381"/>
      <c r="GWD146" s="381"/>
      <c r="GWE146" s="381"/>
      <c r="GWF146" s="378"/>
      <c r="GWG146" s="379"/>
      <c r="GWH146" s="379"/>
      <c r="GWI146" s="380"/>
      <c r="GWJ146" s="156"/>
      <c r="GWK146" s="391"/>
      <c r="GWL146" s="381"/>
      <c r="GWM146" s="381"/>
      <c r="GWN146" s="381"/>
      <c r="GWO146" s="381"/>
      <c r="GWP146" s="381"/>
      <c r="GWQ146" s="381"/>
      <c r="GWR146" s="381"/>
      <c r="GWS146" s="381"/>
      <c r="GWT146" s="381"/>
      <c r="GWU146" s="381"/>
      <c r="GWV146" s="381"/>
      <c r="GWW146" s="381"/>
      <c r="GWX146" s="381"/>
      <c r="GWY146" s="381"/>
      <c r="GWZ146" s="378"/>
      <c r="GXA146" s="379"/>
      <c r="GXB146" s="379"/>
      <c r="GXC146" s="380"/>
      <c r="GXD146" s="156"/>
      <c r="GXE146" s="391"/>
      <c r="GXF146" s="381"/>
      <c r="GXG146" s="381"/>
      <c r="GXH146" s="381"/>
      <c r="GXI146" s="381"/>
      <c r="GXJ146" s="381"/>
      <c r="GXK146" s="381"/>
      <c r="GXL146" s="381"/>
      <c r="GXM146" s="381"/>
      <c r="GXN146" s="381"/>
      <c r="GXO146" s="381"/>
      <c r="GXP146" s="381"/>
      <c r="GXQ146" s="381"/>
      <c r="GXR146" s="381"/>
      <c r="GXS146" s="381"/>
      <c r="GXT146" s="378"/>
      <c r="GXU146" s="379"/>
      <c r="GXV146" s="379"/>
      <c r="GXW146" s="380"/>
      <c r="GXX146" s="156"/>
      <c r="GXY146" s="391"/>
      <c r="GXZ146" s="381"/>
      <c r="GYA146" s="381"/>
      <c r="GYB146" s="381"/>
      <c r="GYC146" s="381"/>
      <c r="GYD146" s="381"/>
      <c r="GYE146" s="381"/>
      <c r="GYF146" s="381"/>
      <c r="GYG146" s="381"/>
      <c r="GYH146" s="381"/>
      <c r="GYI146" s="381"/>
      <c r="GYJ146" s="381"/>
      <c r="GYK146" s="381"/>
      <c r="GYL146" s="381"/>
      <c r="GYM146" s="381"/>
      <c r="GYN146" s="378"/>
      <c r="GYO146" s="379"/>
      <c r="GYP146" s="379"/>
      <c r="GYQ146" s="380"/>
      <c r="GYR146" s="156"/>
      <c r="GYS146" s="391"/>
      <c r="GYT146" s="381"/>
      <c r="GYU146" s="381"/>
      <c r="GYV146" s="381"/>
      <c r="GYW146" s="381"/>
      <c r="GYX146" s="381"/>
      <c r="GYY146" s="381"/>
      <c r="GYZ146" s="381"/>
      <c r="GZA146" s="381"/>
      <c r="GZB146" s="381"/>
      <c r="GZC146" s="381"/>
      <c r="GZD146" s="381"/>
      <c r="GZE146" s="381"/>
      <c r="GZF146" s="381"/>
      <c r="GZG146" s="381"/>
      <c r="GZH146" s="378"/>
      <c r="GZI146" s="379"/>
      <c r="GZJ146" s="379"/>
      <c r="GZK146" s="380"/>
      <c r="GZL146" s="156"/>
      <c r="GZM146" s="391"/>
      <c r="GZN146" s="381"/>
      <c r="GZO146" s="381"/>
      <c r="GZP146" s="381"/>
      <c r="GZQ146" s="381"/>
      <c r="GZR146" s="381"/>
      <c r="GZS146" s="381"/>
      <c r="GZT146" s="381"/>
      <c r="GZU146" s="381"/>
      <c r="GZV146" s="381"/>
      <c r="GZW146" s="381"/>
      <c r="GZX146" s="381"/>
      <c r="GZY146" s="381"/>
      <c r="GZZ146" s="381"/>
      <c r="HAA146" s="381"/>
      <c r="HAB146" s="378"/>
      <c r="HAC146" s="379"/>
      <c r="HAD146" s="379"/>
      <c r="HAE146" s="380"/>
      <c r="HAF146" s="156"/>
      <c r="HAG146" s="391"/>
      <c r="HAH146" s="381"/>
      <c r="HAI146" s="381"/>
      <c r="HAJ146" s="381"/>
      <c r="HAK146" s="381"/>
      <c r="HAL146" s="381"/>
      <c r="HAM146" s="381"/>
      <c r="HAN146" s="381"/>
      <c r="HAO146" s="381"/>
      <c r="HAP146" s="381"/>
      <c r="HAQ146" s="381"/>
      <c r="HAR146" s="381"/>
      <c r="HAS146" s="381"/>
      <c r="HAT146" s="381"/>
      <c r="HAU146" s="381"/>
      <c r="HAV146" s="378"/>
      <c r="HAW146" s="379"/>
      <c r="HAX146" s="379"/>
      <c r="HAY146" s="380"/>
      <c r="HAZ146" s="156"/>
      <c r="HBA146" s="391"/>
      <c r="HBB146" s="381"/>
      <c r="HBC146" s="381"/>
      <c r="HBD146" s="381"/>
      <c r="HBE146" s="381"/>
      <c r="HBF146" s="381"/>
      <c r="HBG146" s="381"/>
      <c r="HBH146" s="381"/>
      <c r="HBI146" s="381"/>
      <c r="HBJ146" s="381"/>
      <c r="HBK146" s="381"/>
      <c r="HBL146" s="381"/>
      <c r="HBM146" s="381"/>
      <c r="HBN146" s="381"/>
      <c r="HBO146" s="381"/>
      <c r="HBP146" s="378"/>
      <c r="HBQ146" s="379"/>
      <c r="HBR146" s="379"/>
      <c r="HBS146" s="380"/>
      <c r="HBT146" s="156"/>
      <c r="HBU146" s="391"/>
      <c r="HBV146" s="381"/>
      <c r="HBW146" s="381"/>
      <c r="HBX146" s="381"/>
      <c r="HBY146" s="381"/>
      <c r="HBZ146" s="381"/>
      <c r="HCA146" s="381"/>
      <c r="HCB146" s="381"/>
      <c r="HCC146" s="381"/>
      <c r="HCD146" s="381"/>
      <c r="HCE146" s="381"/>
      <c r="HCF146" s="381"/>
      <c r="HCG146" s="381"/>
      <c r="HCH146" s="381"/>
      <c r="HCI146" s="381"/>
      <c r="HCJ146" s="378"/>
      <c r="HCK146" s="379"/>
      <c r="HCL146" s="379"/>
      <c r="HCM146" s="380"/>
      <c r="HCN146" s="156"/>
      <c r="HCO146" s="391"/>
      <c r="HCP146" s="381"/>
      <c r="HCQ146" s="381"/>
      <c r="HCR146" s="381"/>
      <c r="HCS146" s="381"/>
      <c r="HCT146" s="381"/>
      <c r="HCU146" s="381"/>
      <c r="HCV146" s="381"/>
      <c r="HCW146" s="381"/>
      <c r="HCX146" s="381"/>
      <c r="HCY146" s="381"/>
      <c r="HCZ146" s="381"/>
      <c r="HDA146" s="381"/>
      <c r="HDB146" s="381"/>
      <c r="HDC146" s="381"/>
      <c r="HDD146" s="378"/>
      <c r="HDE146" s="379"/>
      <c r="HDF146" s="379"/>
      <c r="HDG146" s="380"/>
      <c r="HDH146" s="156"/>
      <c r="HDI146" s="391"/>
      <c r="HDJ146" s="381"/>
      <c r="HDK146" s="381"/>
      <c r="HDL146" s="381"/>
      <c r="HDM146" s="381"/>
      <c r="HDN146" s="381"/>
      <c r="HDO146" s="381"/>
      <c r="HDP146" s="381"/>
      <c r="HDQ146" s="381"/>
      <c r="HDR146" s="381"/>
      <c r="HDS146" s="381"/>
      <c r="HDT146" s="381"/>
      <c r="HDU146" s="381"/>
      <c r="HDV146" s="381"/>
      <c r="HDW146" s="381"/>
      <c r="HDX146" s="378"/>
      <c r="HDY146" s="379"/>
      <c r="HDZ146" s="379"/>
      <c r="HEA146" s="380"/>
      <c r="HEB146" s="156"/>
      <c r="HEC146" s="391"/>
      <c r="HED146" s="381"/>
      <c r="HEE146" s="381"/>
      <c r="HEF146" s="381"/>
      <c r="HEG146" s="381"/>
      <c r="HEH146" s="381"/>
      <c r="HEI146" s="381"/>
      <c r="HEJ146" s="381"/>
      <c r="HEK146" s="381"/>
      <c r="HEL146" s="381"/>
      <c r="HEM146" s="381"/>
      <c r="HEN146" s="381"/>
      <c r="HEO146" s="381"/>
      <c r="HEP146" s="381"/>
      <c r="HEQ146" s="381"/>
      <c r="HER146" s="378"/>
      <c r="HES146" s="379"/>
      <c r="HET146" s="379"/>
      <c r="HEU146" s="380"/>
      <c r="HEV146" s="156"/>
      <c r="HEW146" s="391"/>
      <c r="HEX146" s="381"/>
      <c r="HEY146" s="381"/>
      <c r="HEZ146" s="381"/>
      <c r="HFA146" s="381"/>
      <c r="HFB146" s="381"/>
      <c r="HFC146" s="381"/>
      <c r="HFD146" s="381"/>
      <c r="HFE146" s="381"/>
      <c r="HFF146" s="381"/>
      <c r="HFG146" s="381"/>
      <c r="HFH146" s="381"/>
      <c r="HFI146" s="381"/>
      <c r="HFJ146" s="381"/>
      <c r="HFK146" s="381"/>
      <c r="HFL146" s="378"/>
      <c r="HFM146" s="379"/>
      <c r="HFN146" s="379"/>
      <c r="HFO146" s="380"/>
      <c r="HFP146" s="156"/>
      <c r="HFQ146" s="391"/>
      <c r="HFR146" s="381"/>
      <c r="HFS146" s="381"/>
      <c r="HFT146" s="381"/>
      <c r="HFU146" s="381"/>
      <c r="HFV146" s="381"/>
      <c r="HFW146" s="381"/>
      <c r="HFX146" s="381"/>
      <c r="HFY146" s="381"/>
      <c r="HFZ146" s="381"/>
      <c r="HGA146" s="381"/>
      <c r="HGB146" s="381"/>
      <c r="HGC146" s="381"/>
      <c r="HGD146" s="381"/>
      <c r="HGE146" s="381"/>
      <c r="HGF146" s="378"/>
      <c r="HGG146" s="379"/>
      <c r="HGH146" s="379"/>
      <c r="HGI146" s="380"/>
      <c r="HGJ146" s="156"/>
      <c r="HGK146" s="391"/>
      <c r="HGL146" s="381"/>
      <c r="HGM146" s="381"/>
      <c r="HGN146" s="381"/>
      <c r="HGO146" s="381"/>
      <c r="HGP146" s="381"/>
      <c r="HGQ146" s="381"/>
      <c r="HGR146" s="381"/>
      <c r="HGS146" s="381"/>
      <c r="HGT146" s="381"/>
      <c r="HGU146" s="381"/>
      <c r="HGV146" s="381"/>
      <c r="HGW146" s="381"/>
      <c r="HGX146" s="381"/>
      <c r="HGY146" s="381"/>
      <c r="HGZ146" s="378"/>
      <c r="HHA146" s="379"/>
      <c r="HHB146" s="379"/>
      <c r="HHC146" s="380"/>
      <c r="HHD146" s="156"/>
      <c r="HHE146" s="391"/>
      <c r="HHF146" s="381"/>
      <c r="HHG146" s="381"/>
      <c r="HHH146" s="381"/>
      <c r="HHI146" s="381"/>
      <c r="HHJ146" s="381"/>
      <c r="HHK146" s="381"/>
      <c r="HHL146" s="381"/>
      <c r="HHM146" s="381"/>
      <c r="HHN146" s="381"/>
      <c r="HHO146" s="381"/>
      <c r="HHP146" s="381"/>
      <c r="HHQ146" s="381"/>
      <c r="HHR146" s="381"/>
      <c r="HHS146" s="381"/>
      <c r="HHT146" s="378"/>
      <c r="HHU146" s="379"/>
      <c r="HHV146" s="379"/>
      <c r="HHW146" s="380"/>
      <c r="HHX146" s="156"/>
      <c r="HHY146" s="391"/>
      <c r="HHZ146" s="381"/>
      <c r="HIA146" s="381"/>
      <c r="HIB146" s="381"/>
      <c r="HIC146" s="381"/>
      <c r="HID146" s="381"/>
      <c r="HIE146" s="381"/>
      <c r="HIF146" s="381"/>
      <c r="HIG146" s="381"/>
      <c r="HIH146" s="381"/>
      <c r="HII146" s="381"/>
      <c r="HIJ146" s="381"/>
      <c r="HIK146" s="381"/>
      <c r="HIL146" s="381"/>
      <c r="HIM146" s="381"/>
      <c r="HIN146" s="378"/>
      <c r="HIO146" s="379"/>
      <c r="HIP146" s="379"/>
      <c r="HIQ146" s="380"/>
      <c r="HIR146" s="156"/>
      <c r="HIS146" s="391"/>
      <c r="HIT146" s="381"/>
      <c r="HIU146" s="381"/>
      <c r="HIV146" s="381"/>
      <c r="HIW146" s="381"/>
      <c r="HIX146" s="381"/>
      <c r="HIY146" s="381"/>
      <c r="HIZ146" s="381"/>
      <c r="HJA146" s="381"/>
      <c r="HJB146" s="381"/>
      <c r="HJC146" s="381"/>
      <c r="HJD146" s="381"/>
      <c r="HJE146" s="381"/>
      <c r="HJF146" s="381"/>
      <c r="HJG146" s="381"/>
      <c r="HJH146" s="378"/>
      <c r="HJI146" s="379"/>
      <c r="HJJ146" s="379"/>
      <c r="HJK146" s="380"/>
      <c r="HJL146" s="156"/>
      <c r="HJM146" s="391"/>
      <c r="HJN146" s="381"/>
      <c r="HJO146" s="381"/>
      <c r="HJP146" s="381"/>
      <c r="HJQ146" s="381"/>
      <c r="HJR146" s="381"/>
      <c r="HJS146" s="381"/>
      <c r="HJT146" s="381"/>
      <c r="HJU146" s="381"/>
      <c r="HJV146" s="381"/>
      <c r="HJW146" s="381"/>
      <c r="HJX146" s="381"/>
      <c r="HJY146" s="381"/>
      <c r="HJZ146" s="381"/>
      <c r="HKA146" s="381"/>
      <c r="HKB146" s="378"/>
      <c r="HKC146" s="379"/>
      <c r="HKD146" s="379"/>
      <c r="HKE146" s="380"/>
      <c r="HKF146" s="156"/>
      <c r="HKG146" s="391"/>
      <c r="HKH146" s="381"/>
      <c r="HKI146" s="381"/>
      <c r="HKJ146" s="381"/>
      <c r="HKK146" s="381"/>
      <c r="HKL146" s="381"/>
      <c r="HKM146" s="381"/>
      <c r="HKN146" s="381"/>
      <c r="HKO146" s="381"/>
      <c r="HKP146" s="381"/>
      <c r="HKQ146" s="381"/>
      <c r="HKR146" s="381"/>
      <c r="HKS146" s="381"/>
      <c r="HKT146" s="381"/>
      <c r="HKU146" s="381"/>
      <c r="HKV146" s="378"/>
      <c r="HKW146" s="379"/>
      <c r="HKX146" s="379"/>
      <c r="HKY146" s="380"/>
      <c r="HKZ146" s="156"/>
      <c r="HLA146" s="391"/>
      <c r="HLB146" s="381"/>
      <c r="HLC146" s="381"/>
      <c r="HLD146" s="381"/>
      <c r="HLE146" s="381"/>
      <c r="HLF146" s="381"/>
      <c r="HLG146" s="381"/>
      <c r="HLH146" s="381"/>
      <c r="HLI146" s="381"/>
      <c r="HLJ146" s="381"/>
      <c r="HLK146" s="381"/>
      <c r="HLL146" s="381"/>
      <c r="HLM146" s="381"/>
      <c r="HLN146" s="381"/>
      <c r="HLO146" s="381"/>
      <c r="HLP146" s="378"/>
      <c r="HLQ146" s="379"/>
      <c r="HLR146" s="379"/>
      <c r="HLS146" s="380"/>
      <c r="HLT146" s="156"/>
      <c r="HLU146" s="391"/>
      <c r="HLV146" s="381"/>
      <c r="HLW146" s="381"/>
      <c r="HLX146" s="381"/>
      <c r="HLY146" s="381"/>
      <c r="HLZ146" s="381"/>
      <c r="HMA146" s="381"/>
      <c r="HMB146" s="381"/>
      <c r="HMC146" s="381"/>
      <c r="HMD146" s="381"/>
      <c r="HME146" s="381"/>
      <c r="HMF146" s="381"/>
      <c r="HMG146" s="381"/>
      <c r="HMH146" s="381"/>
      <c r="HMI146" s="381"/>
      <c r="HMJ146" s="378"/>
      <c r="HMK146" s="379"/>
      <c r="HML146" s="379"/>
      <c r="HMM146" s="380"/>
      <c r="HMN146" s="156"/>
      <c r="HMO146" s="391"/>
      <c r="HMP146" s="381"/>
      <c r="HMQ146" s="381"/>
      <c r="HMR146" s="381"/>
      <c r="HMS146" s="381"/>
      <c r="HMT146" s="381"/>
      <c r="HMU146" s="381"/>
      <c r="HMV146" s="381"/>
      <c r="HMW146" s="381"/>
      <c r="HMX146" s="381"/>
      <c r="HMY146" s="381"/>
      <c r="HMZ146" s="381"/>
      <c r="HNA146" s="381"/>
      <c r="HNB146" s="381"/>
      <c r="HNC146" s="381"/>
      <c r="HND146" s="378"/>
      <c r="HNE146" s="379"/>
      <c r="HNF146" s="379"/>
      <c r="HNG146" s="380"/>
      <c r="HNH146" s="156"/>
      <c r="HNI146" s="391"/>
      <c r="HNJ146" s="381"/>
      <c r="HNK146" s="381"/>
      <c r="HNL146" s="381"/>
      <c r="HNM146" s="381"/>
      <c r="HNN146" s="381"/>
      <c r="HNO146" s="381"/>
      <c r="HNP146" s="381"/>
      <c r="HNQ146" s="381"/>
      <c r="HNR146" s="381"/>
      <c r="HNS146" s="381"/>
      <c r="HNT146" s="381"/>
      <c r="HNU146" s="381"/>
      <c r="HNV146" s="381"/>
      <c r="HNW146" s="381"/>
      <c r="HNX146" s="378"/>
      <c r="HNY146" s="379"/>
      <c r="HNZ146" s="379"/>
      <c r="HOA146" s="380"/>
      <c r="HOB146" s="156"/>
      <c r="HOC146" s="391"/>
      <c r="HOD146" s="381"/>
      <c r="HOE146" s="381"/>
      <c r="HOF146" s="381"/>
      <c r="HOG146" s="381"/>
      <c r="HOH146" s="381"/>
      <c r="HOI146" s="381"/>
      <c r="HOJ146" s="381"/>
      <c r="HOK146" s="381"/>
      <c r="HOL146" s="381"/>
      <c r="HOM146" s="381"/>
      <c r="HON146" s="381"/>
      <c r="HOO146" s="381"/>
      <c r="HOP146" s="381"/>
      <c r="HOQ146" s="381"/>
      <c r="HOR146" s="378"/>
      <c r="HOS146" s="379"/>
      <c r="HOT146" s="379"/>
      <c r="HOU146" s="380"/>
      <c r="HOV146" s="156"/>
      <c r="HOW146" s="391"/>
      <c r="HOX146" s="381"/>
      <c r="HOY146" s="381"/>
      <c r="HOZ146" s="381"/>
      <c r="HPA146" s="381"/>
      <c r="HPB146" s="381"/>
      <c r="HPC146" s="381"/>
      <c r="HPD146" s="381"/>
      <c r="HPE146" s="381"/>
      <c r="HPF146" s="381"/>
      <c r="HPG146" s="381"/>
      <c r="HPH146" s="381"/>
      <c r="HPI146" s="381"/>
      <c r="HPJ146" s="381"/>
      <c r="HPK146" s="381"/>
      <c r="HPL146" s="378"/>
      <c r="HPM146" s="379"/>
      <c r="HPN146" s="379"/>
      <c r="HPO146" s="380"/>
      <c r="HPP146" s="156"/>
      <c r="HPQ146" s="391"/>
      <c r="HPR146" s="381"/>
      <c r="HPS146" s="381"/>
      <c r="HPT146" s="381"/>
      <c r="HPU146" s="381"/>
      <c r="HPV146" s="381"/>
      <c r="HPW146" s="381"/>
      <c r="HPX146" s="381"/>
      <c r="HPY146" s="381"/>
      <c r="HPZ146" s="381"/>
      <c r="HQA146" s="381"/>
      <c r="HQB146" s="381"/>
      <c r="HQC146" s="381"/>
      <c r="HQD146" s="381"/>
      <c r="HQE146" s="381"/>
      <c r="HQF146" s="378"/>
      <c r="HQG146" s="379"/>
      <c r="HQH146" s="379"/>
      <c r="HQI146" s="380"/>
      <c r="HQJ146" s="156"/>
      <c r="HQK146" s="391"/>
      <c r="HQL146" s="381"/>
      <c r="HQM146" s="381"/>
      <c r="HQN146" s="381"/>
      <c r="HQO146" s="381"/>
      <c r="HQP146" s="381"/>
      <c r="HQQ146" s="381"/>
      <c r="HQR146" s="381"/>
      <c r="HQS146" s="381"/>
      <c r="HQT146" s="381"/>
      <c r="HQU146" s="381"/>
      <c r="HQV146" s="381"/>
      <c r="HQW146" s="381"/>
      <c r="HQX146" s="381"/>
      <c r="HQY146" s="381"/>
      <c r="HQZ146" s="378"/>
      <c r="HRA146" s="379"/>
      <c r="HRB146" s="379"/>
      <c r="HRC146" s="380"/>
      <c r="HRD146" s="156"/>
      <c r="HRE146" s="391"/>
      <c r="HRF146" s="381"/>
      <c r="HRG146" s="381"/>
      <c r="HRH146" s="381"/>
      <c r="HRI146" s="381"/>
      <c r="HRJ146" s="381"/>
      <c r="HRK146" s="381"/>
      <c r="HRL146" s="381"/>
      <c r="HRM146" s="381"/>
      <c r="HRN146" s="381"/>
      <c r="HRO146" s="381"/>
      <c r="HRP146" s="381"/>
      <c r="HRQ146" s="381"/>
      <c r="HRR146" s="381"/>
      <c r="HRS146" s="381"/>
      <c r="HRT146" s="378"/>
      <c r="HRU146" s="379"/>
      <c r="HRV146" s="379"/>
      <c r="HRW146" s="380"/>
      <c r="HRX146" s="156"/>
      <c r="HRY146" s="391"/>
      <c r="HRZ146" s="381"/>
      <c r="HSA146" s="381"/>
      <c r="HSB146" s="381"/>
      <c r="HSC146" s="381"/>
      <c r="HSD146" s="381"/>
      <c r="HSE146" s="381"/>
      <c r="HSF146" s="381"/>
      <c r="HSG146" s="381"/>
      <c r="HSH146" s="381"/>
      <c r="HSI146" s="381"/>
      <c r="HSJ146" s="381"/>
      <c r="HSK146" s="381"/>
      <c r="HSL146" s="381"/>
      <c r="HSM146" s="381"/>
      <c r="HSN146" s="378"/>
      <c r="HSO146" s="379"/>
      <c r="HSP146" s="379"/>
      <c r="HSQ146" s="380"/>
      <c r="HSR146" s="156"/>
      <c r="HSS146" s="391"/>
      <c r="HST146" s="381"/>
      <c r="HSU146" s="381"/>
      <c r="HSV146" s="381"/>
      <c r="HSW146" s="381"/>
      <c r="HSX146" s="381"/>
      <c r="HSY146" s="381"/>
      <c r="HSZ146" s="381"/>
      <c r="HTA146" s="381"/>
      <c r="HTB146" s="381"/>
      <c r="HTC146" s="381"/>
      <c r="HTD146" s="381"/>
      <c r="HTE146" s="381"/>
      <c r="HTF146" s="381"/>
      <c r="HTG146" s="381"/>
      <c r="HTH146" s="378"/>
      <c r="HTI146" s="379"/>
      <c r="HTJ146" s="379"/>
      <c r="HTK146" s="380"/>
      <c r="HTL146" s="156"/>
      <c r="HTM146" s="391"/>
      <c r="HTN146" s="381"/>
      <c r="HTO146" s="381"/>
      <c r="HTP146" s="381"/>
      <c r="HTQ146" s="381"/>
      <c r="HTR146" s="381"/>
      <c r="HTS146" s="381"/>
      <c r="HTT146" s="381"/>
      <c r="HTU146" s="381"/>
      <c r="HTV146" s="381"/>
      <c r="HTW146" s="381"/>
      <c r="HTX146" s="381"/>
      <c r="HTY146" s="381"/>
      <c r="HTZ146" s="381"/>
      <c r="HUA146" s="381"/>
      <c r="HUB146" s="378"/>
      <c r="HUC146" s="379"/>
      <c r="HUD146" s="379"/>
      <c r="HUE146" s="380"/>
      <c r="HUF146" s="156"/>
      <c r="HUG146" s="391"/>
      <c r="HUH146" s="381"/>
      <c r="HUI146" s="381"/>
      <c r="HUJ146" s="381"/>
      <c r="HUK146" s="381"/>
      <c r="HUL146" s="381"/>
      <c r="HUM146" s="381"/>
      <c r="HUN146" s="381"/>
      <c r="HUO146" s="381"/>
      <c r="HUP146" s="381"/>
      <c r="HUQ146" s="381"/>
      <c r="HUR146" s="381"/>
      <c r="HUS146" s="381"/>
      <c r="HUT146" s="381"/>
      <c r="HUU146" s="381"/>
      <c r="HUV146" s="378"/>
      <c r="HUW146" s="379"/>
      <c r="HUX146" s="379"/>
      <c r="HUY146" s="380"/>
      <c r="HUZ146" s="156"/>
      <c r="HVA146" s="391"/>
      <c r="HVB146" s="381"/>
      <c r="HVC146" s="381"/>
      <c r="HVD146" s="381"/>
      <c r="HVE146" s="381"/>
      <c r="HVF146" s="381"/>
      <c r="HVG146" s="381"/>
      <c r="HVH146" s="381"/>
      <c r="HVI146" s="381"/>
      <c r="HVJ146" s="381"/>
      <c r="HVK146" s="381"/>
      <c r="HVL146" s="381"/>
      <c r="HVM146" s="381"/>
      <c r="HVN146" s="381"/>
      <c r="HVO146" s="381"/>
      <c r="HVP146" s="378"/>
      <c r="HVQ146" s="379"/>
      <c r="HVR146" s="379"/>
      <c r="HVS146" s="380"/>
      <c r="HVT146" s="156"/>
      <c r="HVU146" s="391"/>
      <c r="HVV146" s="381"/>
      <c r="HVW146" s="381"/>
      <c r="HVX146" s="381"/>
      <c r="HVY146" s="381"/>
      <c r="HVZ146" s="381"/>
      <c r="HWA146" s="381"/>
      <c r="HWB146" s="381"/>
      <c r="HWC146" s="381"/>
      <c r="HWD146" s="381"/>
      <c r="HWE146" s="381"/>
      <c r="HWF146" s="381"/>
      <c r="HWG146" s="381"/>
      <c r="HWH146" s="381"/>
      <c r="HWI146" s="381"/>
      <c r="HWJ146" s="378"/>
      <c r="HWK146" s="379"/>
      <c r="HWL146" s="379"/>
      <c r="HWM146" s="380"/>
      <c r="HWN146" s="156"/>
      <c r="HWO146" s="391"/>
      <c r="HWP146" s="381"/>
      <c r="HWQ146" s="381"/>
      <c r="HWR146" s="381"/>
      <c r="HWS146" s="381"/>
      <c r="HWT146" s="381"/>
      <c r="HWU146" s="381"/>
      <c r="HWV146" s="381"/>
      <c r="HWW146" s="381"/>
      <c r="HWX146" s="381"/>
      <c r="HWY146" s="381"/>
      <c r="HWZ146" s="381"/>
      <c r="HXA146" s="381"/>
      <c r="HXB146" s="381"/>
      <c r="HXC146" s="381"/>
      <c r="HXD146" s="378"/>
      <c r="HXE146" s="379"/>
      <c r="HXF146" s="379"/>
      <c r="HXG146" s="380"/>
      <c r="HXH146" s="156"/>
      <c r="HXI146" s="391"/>
      <c r="HXJ146" s="381"/>
      <c r="HXK146" s="381"/>
      <c r="HXL146" s="381"/>
      <c r="HXM146" s="381"/>
      <c r="HXN146" s="381"/>
      <c r="HXO146" s="381"/>
      <c r="HXP146" s="381"/>
      <c r="HXQ146" s="381"/>
      <c r="HXR146" s="381"/>
      <c r="HXS146" s="381"/>
      <c r="HXT146" s="381"/>
      <c r="HXU146" s="381"/>
      <c r="HXV146" s="381"/>
      <c r="HXW146" s="381"/>
      <c r="HXX146" s="378"/>
      <c r="HXY146" s="379"/>
      <c r="HXZ146" s="379"/>
      <c r="HYA146" s="380"/>
      <c r="HYB146" s="156"/>
      <c r="HYC146" s="391"/>
      <c r="HYD146" s="381"/>
      <c r="HYE146" s="381"/>
      <c r="HYF146" s="381"/>
      <c r="HYG146" s="381"/>
      <c r="HYH146" s="381"/>
      <c r="HYI146" s="381"/>
      <c r="HYJ146" s="381"/>
      <c r="HYK146" s="381"/>
      <c r="HYL146" s="381"/>
      <c r="HYM146" s="381"/>
      <c r="HYN146" s="381"/>
      <c r="HYO146" s="381"/>
      <c r="HYP146" s="381"/>
      <c r="HYQ146" s="381"/>
      <c r="HYR146" s="378"/>
      <c r="HYS146" s="379"/>
      <c r="HYT146" s="379"/>
      <c r="HYU146" s="380"/>
      <c r="HYV146" s="156"/>
      <c r="HYW146" s="391"/>
      <c r="HYX146" s="381"/>
      <c r="HYY146" s="381"/>
      <c r="HYZ146" s="381"/>
      <c r="HZA146" s="381"/>
      <c r="HZB146" s="381"/>
      <c r="HZC146" s="381"/>
      <c r="HZD146" s="381"/>
      <c r="HZE146" s="381"/>
      <c r="HZF146" s="381"/>
      <c r="HZG146" s="381"/>
      <c r="HZH146" s="381"/>
      <c r="HZI146" s="381"/>
      <c r="HZJ146" s="381"/>
      <c r="HZK146" s="381"/>
      <c r="HZL146" s="378"/>
      <c r="HZM146" s="379"/>
      <c r="HZN146" s="379"/>
      <c r="HZO146" s="380"/>
      <c r="HZP146" s="156"/>
      <c r="HZQ146" s="391"/>
      <c r="HZR146" s="381"/>
      <c r="HZS146" s="381"/>
      <c r="HZT146" s="381"/>
      <c r="HZU146" s="381"/>
      <c r="HZV146" s="381"/>
      <c r="HZW146" s="381"/>
      <c r="HZX146" s="381"/>
      <c r="HZY146" s="381"/>
      <c r="HZZ146" s="381"/>
      <c r="IAA146" s="381"/>
      <c r="IAB146" s="381"/>
      <c r="IAC146" s="381"/>
      <c r="IAD146" s="381"/>
      <c r="IAE146" s="381"/>
      <c r="IAF146" s="378"/>
      <c r="IAG146" s="379"/>
      <c r="IAH146" s="379"/>
      <c r="IAI146" s="380"/>
      <c r="IAJ146" s="156"/>
      <c r="IAK146" s="391"/>
      <c r="IAL146" s="381"/>
      <c r="IAM146" s="381"/>
      <c r="IAN146" s="381"/>
      <c r="IAO146" s="381"/>
      <c r="IAP146" s="381"/>
      <c r="IAQ146" s="381"/>
      <c r="IAR146" s="381"/>
      <c r="IAS146" s="381"/>
      <c r="IAT146" s="381"/>
      <c r="IAU146" s="381"/>
      <c r="IAV146" s="381"/>
      <c r="IAW146" s="381"/>
      <c r="IAX146" s="381"/>
      <c r="IAY146" s="381"/>
      <c r="IAZ146" s="378"/>
      <c r="IBA146" s="379"/>
      <c r="IBB146" s="379"/>
      <c r="IBC146" s="380"/>
      <c r="IBD146" s="156"/>
      <c r="IBE146" s="391"/>
      <c r="IBF146" s="381"/>
      <c r="IBG146" s="381"/>
      <c r="IBH146" s="381"/>
      <c r="IBI146" s="381"/>
      <c r="IBJ146" s="381"/>
      <c r="IBK146" s="381"/>
      <c r="IBL146" s="381"/>
      <c r="IBM146" s="381"/>
      <c r="IBN146" s="381"/>
      <c r="IBO146" s="381"/>
      <c r="IBP146" s="381"/>
      <c r="IBQ146" s="381"/>
      <c r="IBR146" s="381"/>
      <c r="IBS146" s="381"/>
      <c r="IBT146" s="378"/>
      <c r="IBU146" s="379"/>
      <c r="IBV146" s="379"/>
      <c r="IBW146" s="380"/>
      <c r="IBX146" s="156"/>
      <c r="IBY146" s="391"/>
      <c r="IBZ146" s="381"/>
      <c r="ICA146" s="381"/>
      <c r="ICB146" s="381"/>
      <c r="ICC146" s="381"/>
      <c r="ICD146" s="381"/>
      <c r="ICE146" s="381"/>
      <c r="ICF146" s="381"/>
      <c r="ICG146" s="381"/>
      <c r="ICH146" s="381"/>
      <c r="ICI146" s="381"/>
      <c r="ICJ146" s="381"/>
      <c r="ICK146" s="381"/>
      <c r="ICL146" s="381"/>
      <c r="ICM146" s="381"/>
      <c r="ICN146" s="378"/>
      <c r="ICO146" s="379"/>
      <c r="ICP146" s="379"/>
      <c r="ICQ146" s="380"/>
      <c r="ICR146" s="156"/>
      <c r="ICS146" s="391"/>
      <c r="ICT146" s="381"/>
      <c r="ICU146" s="381"/>
      <c r="ICV146" s="381"/>
      <c r="ICW146" s="381"/>
      <c r="ICX146" s="381"/>
      <c r="ICY146" s="381"/>
      <c r="ICZ146" s="381"/>
      <c r="IDA146" s="381"/>
      <c r="IDB146" s="381"/>
      <c r="IDC146" s="381"/>
      <c r="IDD146" s="381"/>
      <c r="IDE146" s="381"/>
      <c r="IDF146" s="381"/>
      <c r="IDG146" s="381"/>
      <c r="IDH146" s="378"/>
      <c r="IDI146" s="379"/>
      <c r="IDJ146" s="379"/>
      <c r="IDK146" s="380"/>
      <c r="IDL146" s="156"/>
      <c r="IDM146" s="391"/>
      <c r="IDN146" s="381"/>
      <c r="IDO146" s="381"/>
      <c r="IDP146" s="381"/>
      <c r="IDQ146" s="381"/>
      <c r="IDR146" s="381"/>
      <c r="IDS146" s="381"/>
      <c r="IDT146" s="381"/>
      <c r="IDU146" s="381"/>
      <c r="IDV146" s="381"/>
      <c r="IDW146" s="381"/>
      <c r="IDX146" s="381"/>
      <c r="IDY146" s="381"/>
      <c r="IDZ146" s="381"/>
      <c r="IEA146" s="381"/>
      <c r="IEB146" s="378"/>
      <c r="IEC146" s="379"/>
      <c r="IED146" s="379"/>
      <c r="IEE146" s="380"/>
      <c r="IEF146" s="156"/>
      <c r="IEG146" s="391"/>
      <c r="IEH146" s="381"/>
      <c r="IEI146" s="381"/>
      <c r="IEJ146" s="381"/>
      <c r="IEK146" s="381"/>
      <c r="IEL146" s="381"/>
      <c r="IEM146" s="381"/>
      <c r="IEN146" s="381"/>
      <c r="IEO146" s="381"/>
      <c r="IEP146" s="381"/>
      <c r="IEQ146" s="381"/>
      <c r="IER146" s="381"/>
      <c r="IES146" s="381"/>
      <c r="IET146" s="381"/>
      <c r="IEU146" s="381"/>
      <c r="IEV146" s="378"/>
      <c r="IEW146" s="379"/>
      <c r="IEX146" s="379"/>
      <c r="IEY146" s="380"/>
      <c r="IEZ146" s="156"/>
      <c r="IFA146" s="391"/>
      <c r="IFB146" s="381"/>
      <c r="IFC146" s="381"/>
      <c r="IFD146" s="381"/>
      <c r="IFE146" s="381"/>
      <c r="IFF146" s="381"/>
      <c r="IFG146" s="381"/>
      <c r="IFH146" s="381"/>
      <c r="IFI146" s="381"/>
      <c r="IFJ146" s="381"/>
      <c r="IFK146" s="381"/>
      <c r="IFL146" s="381"/>
      <c r="IFM146" s="381"/>
      <c r="IFN146" s="381"/>
      <c r="IFO146" s="381"/>
      <c r="IFP146" s="378"/>
      <c r="IFQ146" s="379"/>
      <c r="IFR146" s="379"/>
      <c r="IFS146" s="380"/>
      <c r="IFT146" s="156"/>
      <c r="IFU146" s="391"/>
      <c r="IFV146" s="381"/>
      <c r="IFW146" s="381"/>
      <c r="IFX146" s="381"/>
      <c r="IFY146" s="381"/>
      <c r="IFZ146" s="381"/>
      <c r="IGA146" s="381"/>
      <c r="IGB146" s="381"/>
      <c r="IGC146" s="381"/>
      <c r="IGD146" s="381"/>
      <c r="IGE146" s="381"/>
      <c r="IGF146" s="381"/>
      <c r="IGG146" s="381"/>
      <c r="IGH146" s="381"/>
      <c r="IGI146" s="381"/>
      <c r="IGJ146" s="378"/>
      <c r="IGK146" s="379"/>
      <c r="IGL146" s="379"/>
      <c r="IGM146" s="380"/>
      <c r="IGN146" s="156"/>
      <c r="IGO146" s="391"/>
      <c r="IGP146" s="381"/>
      <c r="IGQ146" s="381"/>
      <c r="IGR146" s="381"/>
      <c r="IGS146" s="381"/>
      <c r="IGT146" s="381"/>
      <c r="IGU146" s="381"/>
      <c r="IGV146" s="381"/>
      <c r="IGW146" s="381"/>
      <c r="IGX146" s="381"/>
      <c r="IGY146" s="381"/>
      <c r="IGZ146" s="381"/>
      <c r="IHA146" s="381"/>
      <c r="IHB146" s="381"/>
      <c r="IHC146" s="381"/>
      <c r="IHD146" s="378"/>
      <c r="IHE146" s="379"/>
      <c r="IHF146" s="379"/>
      <c r="IHG146" s="380"/>
      <c r="IHH146" s="156"/>
      <c r="IHI146" s="391"/>
      <c r="IHJ146" s="381"/>
      <c r="IHK146" s="381"/>
      <c r="IHL146" s="381"/>
      <c r="IHM146" s="381"/>
      <c r="IHN146" s="381"/>
      <c r="IHO146" s="381"/>
      <c r="IHP146" s="381"/>
      <c r="IHQ146" s="381"/>
      <c r="IHR146" s="381"/>
      <c r="IHS146" s="381"/>
      <c r="IHT146" s="381"/>
      <c r="IHU146" s="381"/>
      <c r="IHV146" s="381"/>
      <c r="IHW146" s="381"/>
      <c r="IHX146" s="378"/>
      <c r="IHY146" s="379"/>
      <c r="IHZ146" s="379"/>
      <c r="IIA146" s="380"/>
      <c r="IIB146" s="156"/>
      <c r="IIC146" s="391"/>
      <c r="IID146" s="381"/>
      <c r="IIE146" s="381"/>
      <c r="IIF146" s="381"/>
      <c r="IIG146" s="381"/>
      <c r="IIH146" s="381"/>
      <c r="III146" s="381"/>
      <c r="IIJ146" s="381"/>
      <c r="IIK146" s="381"/>
      <c r="IIL146" s="381"/>
      <c r="IIM146" s="381"/>
      <c r="IIN146" s="381"/>
      <c r="IIO146" s="381"/>
      <c r="IIP146" s="381"/>
      <c r="IIQ146" s="381"/>
      <c r="IIR146" s="378"/>
      <c r="IIS146" s="379"/>
      <c r="IIT146" s="379"/>
      <c r="IIU146" s="380"/>
      <c r="IIV146" s="156"/>
      <c r="IIW146" s="391"/>
      <c r="IIX146" s="381"/>
      <c r="IIY146" s="381"/>
      <c r="IIZ146" s="381"/>
      <c r="IJA146" s="381"/>
      <c r="IJB146" s="381"/>
      <c r="IJC146" s="381"/>
      <c r="IJD146" s="381"/>
      <c r="IJE146" s="381"/>
      <c r="IJF146" s="381"/>
      <c r="IJG146" s="381"/>
      <c r="IJH146" s="381"/>
      <c r="IJI146" s="381"/>
      <c r="IJJ146" s="381"/>
      <c r="IJK146" s="381"/>
      <c r="IJL146" s="378"/>
      <c r="IJM146" s="379"/>
      <c r="IJN146" s="379"/>
      <c r="IJO146" s="380"/>
      <c r="IJP146" s="156"/>
      <c r="IJQ146" s="391"/>
      <c r="IJR146" s="381"/>
      <c r="IJS146" s="381"/>
      <c r="IJT146" s="381"/>
      <c r="IJU146" s="381"/>
      <c r="IJV146" s="381"/>
      <c r="IJW146" s="381"/>
      <c r="IJX146" s="381"/>
      <c r="IJY146" s="381"/>
      <c r="IJZ146" s="381"/>
      <c r="IKA146" s="381"/>
      <c r="IKB146" s="381"/>
      <c r="IKC146" s="381"/>
      <c r="IKD146" s="381"/>
      <c r="IKE146" s="381"/>
      <c r="IKF146" s="378"/>
      <c r="IKG146" s="379"/>
      <c r="IKH146" s="379"/>
      <c r="IKI146" s="380"/>
      <c r="IKJ146" s="156"/>
      <c r="IKK146" s="391"/>
      <c r="IKL146" s="381"/>
      <c r="IKM146" s="381"/>
      <c r="IKN146" s="381"/>
      <c r="IKO146" s="381"/>
      <c r="IKP146" s="381"/>
      <c r="IKQ146" s="381"/>
      <c r="IKR146" s="381"/>
      <c r="IKS146" s="381"/>
      <c r="IKT146" s="381"/>
      <c r="IKU146" s="381"/>
      <c r="IKV146" s="381"/>
      <c r="IKW146" s="381"/>
      <c r="IKX146" s="381"/>
      <c r="IKY146" s="381"/>
      <c r="IKZ146" s="378"/>
      <c r="ILA146" s="379"/>
      <c r="ILB146" s="379"/>
      <c r="ILC146" s="380"/>
      <c r="ILD146" s="156"/>
      <c r="ILE146" s="391"/>
      <c r="ILF146" s="381"/>
      <c r="ILG146" s="381"/>
      <c r="ILH146" s="381"/>
      <c r="ILI146" s="381"/>
      <c r="ILJ146" s="381"/>
      <c r="ILK146" s="381"/>
      <c r="ILL146" s="381"/>
      <c r="ILM146" s="381"/>
      <c r="ILN146" s="381"/>
      <c r="ILO146" s="381"/>
      <c r="ILP146" s="381"/>
      <c r="ILQ146" s="381"/>
      <c r="ILR146" s="381"/>
      <c r="ILS146" s="381"/>
      <c r="ILT146" s="378"/>
      <c r="ILU146" s="379"/>
      <c r="ILV146" s="379"/>
      <c r="ILW146" s="380"/>
      <c r="ILX146" s="156"/>
      <c r="ILY146" s="391"/>
      <c r="ILZ146" s="381"/>
      <c r="IMA146" s="381"/>
      <c r="IMB146" s="381"/>
      <c r="IMC146" s="381"/>
      <c r="IMD146" s="381"/>
      <c r="IME146" s="381"/>
      <c r="IMF146" s="381"/>
      <c r="IMG146" s="381"/>
      <c r="IMH146" s="381"/>
      <c r="IMI146" s="381"/>
      <c r="IMJ146" s="381"/>
      <c r="IMK146" s="381"/>
      <c r="IML146" s="381"/>
      <c r="IMM146" s="381"/>
      <c r="IMN146" s="378"/>
      <c r="IMO146" s="379"/>
      <c r="IMP146" s="379"/>
      <c r="IMQ146" s="380"/>
      <c r="IMR146" s="156"/>
      <c r="IMS146" s="391"/>
      <c r="IMT146" s="381"/>
      <c r="IMU146" s="381"/>
      <c r="IMV146" s="381"/>
      <c r="IMW146" s="381"/>
      <c r="IMX146" s="381"/>
      <c r="IMY146" s="381"/>
      <c r="IMZ146" s="381"/>
      <c r="INA146" s="381"/>
      <c r="INB146" s="381"/>
      <c r="INC146" s="381"/>
      <c r="IND146" s="381"/>
      <c r="INE146" s="381"/>
      <c r="INF146" s="381"/>
      <c r="ING146" s="381"/>
      <c r="INH146" s="378"/>
      <c r="INI146" s="379"/>
      <c r="INJ146" s="379"/>
      <c r="INK146" s="380"/>
      <c r="INL146" s="156"/>
      <c r="INM146" s="391"/>
      <c r="INN146" s="381"/>
      <c r="INO146" s="381"/>
      <c r="INP146" s="381"/>
      <c r="INQ146" s="381"/>
      <c r="INR146" s="381"/>
      <c r="INS146" s="381"/>
      <c r="INT146" s="381"/>
      <c r="INU146" s="381"/>
      <c r="INV146" s="381"/>
      <c r="INW146" s="381"/>
      <c r="INX146" s="381"/>
      <c r="INY146" s="381"/>
      <c r="INZ146" s="381"/>
      <c r="IOA146" s="381"/>
      <c r="IOB146" s="378"/>
      <c r="IOC146" s="379"/>
      <c r="IOD146" s="379"/>
      <c r="IOE146" s="380"/>
      <c r="IOF146" s="156"/>
      <c r="IOG146" s="391"/>
      <c r="IOH146" s="381"/>
      <c r="IOI146" s="381"/>
      <c r="IOJ146" s="381"/>
      <c r="IOK146" s="381"/>
      <c r="IOL146" s="381"/>
      <c r="IOM146" s="381"/>
      <c r="ION146" s="381"/>
      <c r="IOO146" s="381"/>
      <c r="IOP146" s="381"/>
      <c r="IOQ146" s="381"/>
      <c r="IOR146" s="381"/>
      <c r="IOS146" s="381"/>
      <c r="IOT146" s="381"/>
      <c r="IOU146" s="381"/>
      <c r="IOV146" s="378"/>
      <c r="IOW146" s="379"/>
      <c r="IOX146" s="379"/>
      <c r="IOY146" s="380"/>
      <c r="IOZ146" s="156"/>
      <c r="IPA146" s="391"/>
      <c r="IPB146" s="381"/>
      <c r="IPC146" s="381"/>
      <c r="IPD146" s="381"/>
      <c r="IPE146" s="381"/>
      <c r="IPF146" s="381"/>
      <c r="IPG146" s="381"/>
      <c r="IPH146" s="381"/>
      <c r="IPI146" s="381"/>
      <c r="IPJ146" s="381"/>
      <c r="IPK146" s="381"/>
      <c r="IPL146" s="381"/>
      <c r="IPM146" s="381"/>
      <c r="IPN146" s="381"/>
      <c r="IPO146" s="381"/>
      <c r="IPP146" s="378"/>
      <c r="IPQ146" s="379"/>
      <c r="IPR146" s="379"/>
      <c r="IPS146" s="380"/>
      <c r="IPT146" s="156"/>
      <c r="IPU146" s="391"/>
      <c r="IPV146" s="381"/>
      <c r="IPW146" s="381"/>
      <c r="IPX146" s="381"/>
      <c r="IPY146" s="381"/>
      <c r="IPZ146" s="381"/>
      <c r="IQA146" s="381"/>
      <c r="IQB146" s="381"/>
      <c r="IQC146" s="381"/>
      <c r="IQD146" s="381"/>
      <c r="IQE146" s="381"/>
      <c r="IQF146" s="381"/>
      <c r="IQG146" s="381"/>
      <c r="IQH146" s="381"/>
      <c r="IQI146" s="381"/>
      <c r="IQJ146" s="378"/>
      <c r="IQK146" s="379"/>
      <c r="IQL146" s="379"/>
      <c r="IQM146" s="380"/>
      <c r="IQN146" s="156"/>
      <c r="IQO146" s="391"/>
      <c r="IQP146" s="381"/>
      <c r="IQQ146" s="381"/>
      <c r="IQR146" s="381"/>
      <c r="IQS146" s="381"/>
      <c r="IQT146" s="381"/>
      <c r="IQU146" s="381"/>
      <c r="IQV146" s="381"/>
      <c r="IQW146" s="381"/>
      <c r="IQX146" s="381"/>
      <c r="IQY146" s="381"/>
      <c r="IQZ146" s="381"/>
      <c r="IRA146" s="381"/>
      <c r="IRB146" s="381"/>
      <c r="IRC146" s="381"/>
      <c r="IRD146" s="378"/>
      <c r="IRE146" s="379"/>
      <c r="IRF146" s="379"/>
      <c r="IRG146" s="380"/>
      <c r="IRH146" s="156"/>
      <c r="IRI146" s="391"/>
      <c r="IRJ146" s="381"/>
      <c r="IRK146" s="381"/>
      <c r="IRL146" s="381"/>
      <c r="IRM146" s="381"/>
      <c r="IRN146" s="381"/>
      <c r="IRO146" s="381"/>
      <c r="IRP146" s="381"/>
      <c r="IRQ146" s="381"/>
      <c r="IRR146" s="381"/>
      <c r="IRS146" s="381"/>
      <c r="IRT146" s="381"/>
      <c r="IRU146" s="381"/>
      <c r="IRV146" s="381"/>
      <c r="IRW146" s="381"/>
      <c r="IRX146" s="378"/>
      <c r="IRY146" s="379"/>
      <c r="IRZ146" s="379"/>
      <c r="ISA146" s="380"/>
      <c r="ISB146" s="156"/>
      <c r="ISC146" s="391"/>
      <c r="ISD146" s="381"/>
      <c r="ISE146" s="381"/>
      <c r="ISF146" s="381"/>
      <c r="ISG146" s="381"/>
      <c r="ISH146" s="381"/>
      <c r="ISI146" s="381"/>
      <c r="ISJ146" s="381"/>
      <c r="ISK146" s="381"/>
      <c r="ISL146" s="381"/>
      <c r="ISM146" s="381"/>
      <c r="ISN146" s="381"/>
      <c r="ISO146" s="381"/>
      <c r="ISP146" s="381"/>
      <c r="ISQ146" s="381"/>
      <c r="ISR146" s="378"/>
      <c r="ISS146" s="379"/>
      <c r="IST146" s="379"/>
      <c r="ISU146" s="380"/>
      <c r="ISV146" s="156"/>
      <c r="ISW146" s="391"/>
      <c r="ISX146" s="381"/>
      <c r="ISY146" s="381"/>
      <c r="ISZ146" s="381"/>
      <c r="ITA146" s="381"/>
      <c r="ITB146" s="381"/>
      <c r="ITC146" s="381"/>
      <c r="ITD146" s="381"/>
      <c r="ITE146" s="381"/>
      <c r="ITF146" s="381"/>
      <c r="ITG146" s="381"/>
      <c r="ITH146" s="381"/>
      <c r="ITI146" s="381"/>
      <c r="ITJ146" s="381"/>
      <c r="ITK146" s="381"/>
      <c r="ITL146" s="378"/>
      <c r="ITM146" s="379"/>
      <c r="ITN146" s="379"/>
      <c r="ITO146" s="380"/>
      <c r="ITP146" s="156"/>
      <c r="ITQ146" s="391"/>
      <c r="ITR146" s="381"/>
      <c r="ITS146" s="381"/>
      <c r="ITT146" s="381"/>
      <c r="ITU146" s="381"/>
      <c r="ITV146" s="381"/>
      <c r="ITW146" s="381"/>
      <c r="ITX146" s="381"/>
      <c r="ITY146" s="381"/>
      <c r="ITZ146" s="381"/>
      <c r="IUA146" s="381"/>
      <c r="IUB146" s="381"/>
      <c r="IUC146" s="381"/>
      <c r="IUD146" s="381"/>
      <c r="IUE146" s="381"/>
      <c r="IUF146" s="378"/>
      <c r="IUG146" s="379"/>
      <c r="IUH146" s="379"/>
      <c r="IUI146" s="380"/>
      <c r="IUJ146" s="156"/>
      <c r="IUK146" s="391"/>
      <c r="IUL146" s="381"/>
      <c r="IUM146" s="381"/>
      <c r="IUN146" s="381"/>
      <c r="IUO146" s="381"/>
      <c r="IUP146" s="381"/>
      <c r="IUQ146" s="381"/>
      <c r="IUR146" s="381"/>
      <c r="IUS146" s="381"/>
      <c r="IUT146" s="381"/>
      <c r="IUU146" s="381"/>
      <c r="IUV146" s="381"/>
      <c r="IUW146" s="381"/>
      <c r="IUX146" s="381"/>
      <c r="IUY146" s="381"/>
      <c r="IUZ146" s="378"/>
      <c r="IVA146" s="379"/>
      <c r="IVB146" s="379"/>
      <c r="IVC146" s="380"/>
      <c r="IVD146" s="156"/>
      <c r="IVE146" s="391"/>
      <c r="IVF146" s="381"/>
      <c r="IVG146" s="381"/>
      <c r="IVH146" s="381"/>
      <c r="IVI146" s="381"/>
      <c r="IVJ146" s="381"/>
      <c r="IVK146" s="381"/>
      <c r="IVL146" s="381"/>
      <c r="IVM146" s="381"/>
      <c r="IVN146" s="381"/>
      <c r="IVO146" s="381"/>
      <c r="IVP146" s="381"/>
      <c r="IVQ146" s="381"/>
      <c r="IVR146" s="381"/>
      <c r="IVS146" s="381"/>
      <c r="IVT146" s="378"/>
      <c r="IVU146" s="379"/>
      <c r="IVV146" s="379"/>
      <c r="IVW146" s="380"/>
      <c r="IVX146" s="156"/>
      <c r="IVY146" s="391"/>
      <c r="IVZ146" s="381"/>
      <c r="IWA146" s="381"/>
      <c r="IWB146" s="381"/>
      <c r="IWC146" s="381"/>
      <c r="IWD146" s="381"/>
      <c r="IWE146" s="381"/>
      <c r="IWF146" s="381"/>
      <c r="IWG146" s="381"/>
      <c r="IWH146" s="381"/>
      <c r="IWI146" s="381"/>
      <c r="IWJ146" s="381"/>
      <c r="IWK146" s="381"/>
      <c r="IWL146" s="381"/>
      <c r="IWM146" s="381"/>
      <c r="IWN146" s="378"/>
      <c r="IWO146" s="379"/>
      <c r="IWP146" s="379"/>
      <c r="IWQ146" s="380"/>
      <c r="IWR146" s="156"/>
      <c r="IWS146" s="391"/>
      <c r="IWT146" s="381"/>
      <c r="IWU146" s="381"/>
      <c r="IWV146" s="381"/>
      <c r="IWW146" s="381"/>
      <c r="IWX146" s="381"/>
      <c r="IWY146" s="381"/>
      <c r="IWZ146" s="381"/>
      <c r="IXA146" s="381"/>
      <c r="IXB146" s="381"/>
      <c r="IXC146" s="381"/>
      <c r="IXD146" s="381"/>
      <c r="IXE146" s="381"/>
      <c r="IXF146" s="381"/>
      <c r="IXG146" s="381"/>
      <c r="IXH146" s="378"/>
      <c r="IXI146" s="379"/>
      <c r="IXJ146" s="379"/>
      <c r="IXK146" s="380"/>
      <c r="IXL146" s="156"/>
      <c r="IXM146" s="391"/>
      <c r="IXN146" s="381"/>
      <c r="IXO146" s="381"/>
      <c r="IXP146" s="381"/>
      <c r="IXQ146" s="381"/>
      <c r="IXR146" s="381"/>
      <c r="IXS146" s="381"/>
      <c r="IXT146" s="381"/>
      <c r="IXU146" s="381"/>
      <c r="IXV146" s="381"/>
      <c r="IXW146" s="381"/>
      <c r="IXX146" s="381"/>
      <c r="IXY146" s="381"/>
      <c r="IXZ146" s="381"/>
      <c r="IYA146" s="381"/>
      <c r="IYB146" s="378"/>
      <c r="IYC146" s="379"/>
      <c r="IYD146" s="379"/>
      <c r="IYE146" s="380"/>
      <c r="IYF146" s="156"/>
      <c r="IYG146" s="391"/>
      <c r="IYH146" s="381"/>
      <c r="IYI146" s="381"/>
      <c r="IYJ146" s="381"/>
      <c r="IYK146" s="381"/>
      <c r="IYL146" s="381"/>
      <c r="IYM146" s="381"/>
      <c r="IYN146" s="381"/>
      <c r="IYO146" s="381"/>
      <c r="IYP146" s="381"/>
      <c r="IYQ146" s="381"/>
      <c r="IYR146" s="381"/>
      <c r="IYS146" s="381"/>
      <c r="IYT146" s="381"/>
      <c r="IYU146" s="381"/>
      <c r="IYV146" s="378"/>
      <c r="IYW146" s="379"/>
      <c r="IYX146" s="379"/>
      <c r="IYY146" s="380"/>
      <c r="IYZ146" s="156"/>
      <c r="IZA146" s="391"/>
      <c r="IZB146" s="381"/>
      <c r="IZC146" s="381"/>
      <c r="IZD146" s="381"/>
      <c r="IZE146" s="381"/>
      <c r="IZF146" s="381"/>
      <c r="IZG146" s="381"/>
      <c r="IZH146" s="381"/>
      <c r="IZI146" s="381"/>
      <c r="IZJ146" s="381"/>
      <c r="IZK146" s="381"/>
      <c r="IZL146" s="381"/>
      <c r="IZM146" s="381"/>
      <c r="IZN146" s="381"/>
      <c r="IZO146" s="381"/>
      <c r="IZP146" s="378"/>
      <c r="IZQ146" s="379"/>
      <c r="IZR146" s="379"/>
      <c r="IZS146" s="380"/>
      <c r="IZT146" s="156"/>
      <c r="IZU146" s="391"/>
      <c r="IZV146" s="381"/>
      <c r="IZW146" s="381"/>
      <c r="IZX146" s="381"/>
      <c r="IZY146" s="381"/>
      <c r="IZZ146" s="381"/>
      <c r="JAA146" s="381"/>
      <c r="JAB146" s="381"/>
      <c r="JAC146" s="381"/>
      <c r="JAD146" s="381"/>
      <c r="JAE146" s="381"/>
      <c r="JAF146" s="381"/>
      <c r="JAG146" s="381"/>
      <c r="JAH146" s="381"/>
      <c r="JAI146" s="381"/>
      <c r="JAJ146" s="378"/>
      <c r="JAK146" s="379"/>
      <c r="JAL146" s="379"/>
      <c r="JAM146" s="380"/>
      <c r="JAN146" s="156"/>
      <c r="JAO146" s="391"/>
      <c r="JAP146" s="381"/>
      <c r="JAQ146" s="381"/>
      <c r="JAR146" s="381"/>
      <c r="JAS146" s="381"/>
      <c r="JAT146" s="381"/>
      <c r="JAU146" s="381"/>
      <c r="JAV146" s="381"/>
      <c r="JAW146" s="381"/>
      <c r="JAX146" s="381"/>
      <c r="JAY146" s="381"/>
      <c r="JAZ146" s="381"/>
      <c r="JBA146" s="381"/>
      <c r="JBB146" s="381"/>
      <c r="JBC146" s="381"/>
      <c r="JBD146" s="378"/>
      <c r="JBE146" s="379"/>
      <c r="JBF146" s="379"/>
      <c r="JBG146" s="380"/>
      <c r="JBH146" s="156"/>
      <c r="JBI146" s="391"/>
      <c r="JBJ146" s="381"/>
      <c r="JBK146" s="381"/>
      <c r="JBL146" s="381"/>
      <c r="JBM146" s="381"/>
      <c r="JBN146" s="381"/>
      <c r="JBO146" s="381"/>
      <c r="JBP146" s="381"/>
      <c r="JBQ146" s="381"/>
      <c r="JBR146" s="381"/>
      <c r="JBS146" s="381"/>
      <c r="JBT146" s="381"/>
      <c r="JBU146" s="381"/>
      <c r="JBV146" s="381"/>
      <c r="JBW146" s="381"/>
      <c r="JBX146" s="378"/>
      <c r="JBY146" s="379"/>
      <c r="JBZ146" s="379"/>
      <c r="JCA146" s="380"/>
      <c r="JCB146" s="156"/>
      <c r="JCC146" s="391"/>
      <c r="JCD146" s="381"/>
      <c r="JCE146" s="381"/>
      <c r="JCF146" s="381"/>
      <c r="JCG146" s="381"/>
      <c r="JCH146" s="381"/>
      <c r="JCI146" s="381"/>
      <c r="JCJ146" s="381"/>
      <c r="JCK146" s="381"/>
      <c r="JCL146" s="381"/>
      <c r="JCM146" s="381"/>
      <c r="JCN146" s="381"/>
      <c r="JCO146" s="381"/>
      <c r="JCP146" s="381"/>
      <c r="JCQ146" s="381"/>
      <c r="JCR146" s="378"/>
      <c r="JCS146" s="379"/>
      <c r="JCT146" s="379"/>
      <c r="JCU146" s="380"/>
      <c r="JCV146" s="156"/>
      <c r="JCW146" s="391"/>
      <c r="JCX146" s="381"/>
      <c r="JCY146" s="381"/>
      <c r="JCZ146" s="381"/>
      <c r="JDA146" s="381"/>
      <c r="JDB146" s="381"/>
      <c r="JDC146" s="381"/>
      <c r="JDD146" s="381"/>
      <c r="JDE146" s="381"/>
      <c r="JDF146" s="381"/>
      <c r="JDG146" s="381"/>
      <c r="JDH146" s="381"/>
      <c r="JDI146" s="381"/>
      <c r="JDJ146" s="381"/>
      <c r="JDK146" s="381"/>
      <c r="JDL146" s="378"/>
      <c r="JDM146" s="379"/>
      <c r="JDN146" s="379"/>
      <c r="JDO146" s="380"/>
      <c r="JDP146" s="156"/>
      <c r="JDQ146" s="391"/>
      <c r="JDR146" s="381"/>
      <c r="JDS146" s="381"/>
      <c r="JDT146" s="381"/>
      <c r="JDU146" s="381"/>
      <c r="JDV146" s="381"/>
      <c r="JDW146" s="381"/>
      <c r="JDX146" s="381"/>
      <c r="JDY146" s="381"/>
      <c r="JDZ146" s="381"/>
      <c r="JEA146" s="381"/>
      <c r="JEB146" s="381"/>
      <c r="JEC146" s="381"/>
      <c r="JED146" s="381"/>
      <c r="JEE146" s="381"/>
      <c r="JEF146" s="378"/>
      <c r="JEG146" s="379"/>
      <c r="JEH146" s="379"/>
      <c r="JEI146" s="380"/>
      <c r="JEJ146" s="156"/>
      <c r="JEK146" s="391"/>
      <c r="JEL146" s="381"/>
      <c r="JEM146" s="381"/>
      <c r="JEN146" s="381"/>
      <c r="JEO146" s="381"/>
      <c r="JEP146" s="381"/>
      <c r="JEQ146" s="381"/>
      <c r="JER146" s="381"/>
      <c r="JES146" s="381"/>
      <c r="JET146" s="381"/>
      <c r="JEU146" s="381"/>
      <c r="JEV146" s="381"/>
      <c r="JEW146" s="381"/>
      <c r="JEX146" s="381"/>
      <c r="JEY146" s="381"/>
      <c r="JEZ146" s="378"/>
      <c r="JFA146" s="379"/>
      <c r="JFB146" s="379"/>
      <c r="JFC146" s="380"/>
      <c r="JFD146" s="156"/>
      <c r="JFE146" s="391"/>
      <c r="JFF146" s="381"/>
      <c r="JFG146" s="381"/>
      <c r="JFH146" s="381"/>
      <c r="JFI146" s="381"/>
      <c r="JFJ146" s="381"/>
      <c r="JFK146" s="381"/>
      <c r="JFL146" s="381"/>
      <c r="JFM146" s="381"/>
      <c r="JFN146" s="381"/>
      <c r="JFO146" s="381"/>
      <c r="JFP146" s="381"/>
      <c r="JFQ146" s="381"/>
      <c r="JFR146" s="381"/>
      <c r="JFS146" s="381"/>
      <c r="JFT146" s="378"/>
      <c r="JFU146" s="379"/>
      <c r="JFV146" s="379"/>
      <c r="JFW146" s="380"/>
      <c r="JFX146" s="156"/>
      <c r="JFY146" s="391"/>
      <c r="JFZ146" s="381"/>
      <c r="JGA146" s="381"/>
      <c r="JGB146" s="381"/>
      <c r="JGC146" s="381"/>
      <c r="JGD146" s="381"/>
      <c r="JGE146" s="381"/>
      <c r="JGF146" s="381"/>
      <c r="JGG146" s="381"/>
      <c r="JGH146" s="381"/>
      <c r="JGI146" s="381"/>
      <c r="JGJ146" s="381"/>
      <c r="JGK146" s="381"/>
      <c r="JGL146" s="381"/>
      <c r="JGM146" s="381"/>
      <c r="JGN146" s="378"/>
      <c r="JGO146" s="379"/>
      <c r="JGP146" s="379"/>
      <c r="JGQ146" s="380"/>
      <c r="JGR146" s="156"/>
      <c r="JGS146" s="391"/>
      <c r="JGT146" s="381"/>
      <c r="JGU146" s="381"/>
      <c r="JGV146" s="381"/>
      <c r="JGW146" s="381"/>
      <c r="JGX146" s="381"/>
      <c r="JGY146" s="381"/>
      <c r="JGZ146" s="381"/>
      <c r="JHA146" s="381"/>
      <c r="JHB146" s="381"/>
      <c r="JHC146" s="381"/>
      <c r="JHD146" s="381"/>
      <c r="JHE146" s="381"/>
      <c r="JHF146" s="381"/>
      <c r="JHG146" s="381"/>
      <c r="JHH146" s="378"/>
      <c r="JHI146" s="379"/>
      <c r="JHJ146" s="379"/>
      <c r="JHK146" s="380"/>
      <c r="JHL146" s="156"/>
      <c r="JHM146" s="391"/>
      <c r="JHN146" s="381"/>
      <c r="JHO146" s="381"/>
      <c r="JHP146" s="381"/>
      <c r="JHQ146" s="381"/>
      <c r="JHR146" s="381"/>
      <c r="JHS146" s="381"/>
      <c r="JHT146" s="381"/>
      <c r="JHU146" s="381"/>
      <c r="JHV146" s="381"/>
      <c r="JHW146" s="381"/>
      <c r="JHX146" s="381"/>
      <c r="JHY146" s="381"/>
      <c r="JHZ146" s="381"/>
      <c r="JIA146" s="381"/>
      <c r="JIB146" s="378"/>
      <c r="JIC146" s="379"/>
      <c r="JID146" s="379"/>
      <c r="JIE146" s="380"/>
      <c r="JIF146" s="156"/>
      <c r="JIG146" s="391"/>
      <c r="JIH146" s="381"/>
      <c r="JII146" s="381"/>
      <c r="JIJ146" s="381"/>
      <c r="JIK146" s="381"/>
      <c r="JIL146" s="381"/>
      <c r="JIM146" s="381"/>
      <c r="JIN146" s="381"/>
      <c r="JIO146" s="381"/>
      <c r="JIP146" s="381"/>
      <c r="JIQ146" s="381"/>
      <c r="JIR146" s="381"/>
      <c r="JIS146" s="381"/>
      <c r="JIT146" s="381"/>
      <c r="JIU146" s="381"/>
      <c r="JIV146" s="378"/>
      <c r="JIW146" s="379"/>
      <c r="JIX146" s="379"/>
      <c r="JIY146" s="380"/>
      <c r="JIZ146" s="156"/>
      <c r="JJA146" s="391"/>
      <c r="JJB146" s="381"/>
      <c r="JJC146" s="381"/>
      <c r="JJD146" s="381"/>
      <c r="JJE146" s="381"/>
      <c r="JJF146" s="381"/>
      <c r="JJG146" s="381"/>
      <c r="JJH146" s="381"/>
      <c r="JJI146" s="381"/>
      <c r="JJJ146" s="381"/>
      <c r="JJK146" s="381"/>
      <c r="JJL146" s="381"/>
      <c r="JJM146" s="381"/>
      <c r="JJN146" s="381"/>
      <c r="JJO146" s="381"/>
      <c r="JJP146" s="378"/>
      <c r="JJQ146" s="379"/>
      <c r="JJR146" s="379"/>
      <c r="JJS146" s="380"/>
      <c r="JJT146" s="156"/>
      <c r="JJU146" s="391"/>
      <c r="JJV146" s="381"/>
      <c r="JJW146" s="381"/>
      <c r="JJX146" s="381"/>
      <c r="JJY146" s="381"/>
      <c r="JJZ146" s="381"/>
      <c r="JKA146" s="381"/>
      <c r="JKB146" s="381"/>
      <c r="JKC146" s="381"/>
      <c r="JKD146" s="381"/>
      <c r="JKE146" s="381"/>
      <c r="JKF146" s="381"/>
      <c r="JKG146" s="381"/>
      <c r="JKH146" s="381"/>
      <c r="JKI146" s="381"/>
      <c r="JKJ146" s="378"/>
      <c r="JKK146" s="379"/>
      <c r="JKL146" s="379"/>
      <c r="JKM146" s="380"/>
      <c r="JKN146" s="156"/>
      <c r="JKO146" s="391"/>
      <c r="JKP146" s="381"/>
      <c r="JKQ146" s="381"/>
      <c r="JKR146" s="381"/>
      <c r="JKS146" s="381"/>
      <c r="JKT146" s="381"/>
      <c r="JKU146" s="381"/>
      <c r="JKV146" s="381"/>
      <c r="JKW146" s="381"/>
      <c r="JKX146" s="381"/>
      <c r="JKY146" s="381"/>
      <c r="JKZ146" s="381"/>
      <c r="JLA146" s="381"/>
      <c r="JLB146" s="381"/>
      <c r="JLC146" s="381"/>
      <c r="JLD146" s="378"/>
      <c r="JLE146" s="379"/>
      <c r="JLF146" s="379"/>
      <c r="JLG146" s="380"/>
      <c r="JLH146" s="156"/>
      <c r="JLI146" s="391"/>
      <c r="JLJ146" s="381"/>
      <c r="JLK146" s="381"/>
      <c r="JLL146" s="381"/>
      <c r="JLM146" s="381"/>
      <c r="JLN146" s="381"/>
      <c r="JLO146" s="381"/>
      <c r="JLP146" s="381"/>
      <c r="JLQ146" s="381"/>
      <c r="JLR146" s="381"/>
      <c r="JLS146" s="381"/>
      <c r="JLT146" s="381"/>
      <c r="JLU146" s="381"/>
      <c r="JLV146" s="381"/>
      <c r="JLW146" s="381"/>
      <c r="JLX146" s="378"/>
      <c r="JLY146" s="379"/>
      <c r="JLZ146" s="379"/>
      <c r="JMA146" s="380"/>
      <c r="JMB146" s="156"/>
      <c r="JMC146" s="391"/>
      <c r="JMD146" s="381"/>
      <c r="JME146" s="381"/>
      <c r="JMF146" s="381"/>
      <c r="JMG146" s="381"/>
      <c r="JMH146" s="381"/>
      <c r="JMI146" s="381"/>
      <c r="JMJ146" s="381"/>
      <c r="JMK146" s="381"/>
      <c r="JML146" s="381"/>
      <c r="JMM146" s="381"/>
      <c r="JMN146" s="381"/>
      <c r="JMO146" s="381"/>
      <c r="JMP146" s="381"/>
      <c r="JMQ146" s="381"/>
      <c r="JMR146" s="378"/>
      <c r="JMS146" s="379"/>
      <c r="JMT146" s="379"/>
      <c r="JMU146" s="380"/>
      <c r="JMV146" s="156"/>
      <c r="JMW146" s="391"/>
      <c r="JMX146" s="381"/>
      <c r="JMY146" s="381"/>
      <c r="JMZ146" s="381"/>
      <c r="JNA146" s="381"/>
      <c r="JNB146" s="381"/>
      <c r="JNC146" s="381"/>
      <c r="JND146" s="381"/>
      <c r="JNE146" s="381"/>
      <c r="JNF146" s="381"/>
      <c r="JNG146" s="381"/>
      <c r="JNH146" s="381"/>
      <c r="JNI146" s="381"/>
      <c r="JNJ146" s="381"/>
      <c r="JNK146" s="381"/>
      <c r="JNL146" s="378"/>
      <c r="JNM146" s="379"/>
      <c r="JNN146" s="379"/>
      <c r="JNO146" s="380"/>
      <c r="JNP146" s="156"/>
      <c r="JNQ146" s="391"/>
      <c r="JNR146" s="381"/>
      <c r="JNS146" s="381"/>
      <c r="JNT146" s="381"/>
      <c r="JNU146" s="381"/>
      <c r="JNV146" s="381"/>
      <c r="JNW146" s="381"/>
      <c r="JNX146" s="381"/>
      <c r="JNY146" s="381"/>
      <c r="JNZ146" s="381"/>
      <c r="JOA146" s="381"/>
      <c r="JOB146" s="381"/>
      <c r="JOC146" s="381"/>
      <c r="JOD146" s="381"/>
      <c r="JOE146" s="381"/>
      <c r="JOF146" s="378"/>
      <c r="JOG146" s="379"/>
      <c r="JOH146" s="379"/>
      <c r="JOI146" s="380"/>
      <c r="JOJ146" s="156"/>
      <c r="JOK146" s="391"/>
      <c r="JOL146" s="381"/>
      <c r="JOM146" s="381"/>
      <c r="JON146" s="381"/>
      <c r="JOO146" s="381"/>
      <c r="JOP146" s="381"/>
      <c r="JOQ146" s="381"/>
      <c r="JOR146" s="381"/>
      <c r="JOS146" s="381"/>
      <c r="JOT146" s="381"/>
      <c r="JOU146" s="381"/>
      <c r="JOV146" s="381"/>
      <c r="JOW146" s="381"/>
      <c r="JOX146" s="381"/>
      <c r="JOY146" s="381"/>
      <c r="JOZ146" s="378"/>
      <c r="JPA146" s="379"/>
      <c r="JPB146" s="379"/>
      <c r="JPC146" s="380"/>
      <c r="JPD146" s="156"/>
      <c r="JPE146" s="391"/>
      <c r="JPF146" s="381"/>
      <c r="JPG146" s="381"/>
      <c r="JPH146" s="381"/>
      <c r="JPI146" s="381"/>
      <c r="JPJ146" s="381"/>
      <c r="JPK146" s="381"/>
      <c r="JPL146" s="381"/>
      <c r="JPM146" s="381"/>
      <c r="JPN146" s="381"/>
      <c r="JPO146" s="381"/>
      <c r="JPP146" s="381"/>
      <c r="JPQ146" s="381"/>
      <c r="JPR146" s="381"/>
      <c r="JPS146" s="381"/>
      <c r="JPT146" s="378"/>
      <c r="JPU146" s="379"/>
      <c r="JPV146" s="379"/>
      <c r="JPW146" s="380"/>
      <c r="JPX146" s="156"/>
      <c r="JPY146" s="391"/>
      <c r="JPZ146" s="381"/>
      <c r="JQA146" s="381"/>
      <c r="JQB146" s="381"/>
      <c r="JQC146" s="381"/>
      <c r="JQD146" s="381"/>
      <c r="JQE146" s="381"/>
      <c r="JQF146" s="381"/>
      <c r="JQG146" s="381"/>
      <c r="JQH146" s="381"/>
      <c r="JQI146" s="381"/>
      <c r="JQJ146" s="381"/>
      <c r="JQK146" s="381"/>
      <c r="JQL146" s="381"/>
      <c r="JQM146" s="381"/>
      <c r="JQN146" s="378"/>
      <c r="JQO146" s="379"/>
      <c r="JQP146" s="379"/>
      <c r="JQQ146" s="380"/>
      <c r="JQR146" s="156"/>
      <c r="JQS146" s="391"/>
      <c r="JQT146" s="381"/>
      <c r="JQU146" s="381"/>
      <c r="JQV146" s="381"/>
      <c r="JQW146" s="381"/>
      <c r="JQX146" s="381"/>
      <c r="JQY146" s="381"/>
      <c r="JQZ146" s="381"/>
      <c r="JRA146" s="381"/>
      <c r="JRB146" s="381"/>
      <c r="JRC146" s="381"/>
      <c r="JRD146" s="381"/>
      <c r="JRE146" s="381"/>
      <c r="JRF146" s="381"/>
      <c r="JRG146" s="381"/>
      <c r="JRH146" s="378"/>
      <c r="JRI146" s="379"/>
      <c r="JRJ146" s="379"/>
      <c r="JRK146" s="380"/>
      <c r="JRL146" s="156"/>
      <c r="JRM146" s="391"/>
      <c r="JRN146" s="381"/>
      <c r="JRO146" s="381"/>
      <c r="JRP146" s="381"/>
      <c r="JRQ146" s="381"/>
      <c r="JRR146" s="381"/>
      <c r="JRS146" s="381"/>
      <c r="JRT146" s="381"/>
      <c r="JRU146" s="381"/>
      <c r="JRV146" s="381"/>
      <c r="JRW146" s="381"/>
      <c r="JRX146" s="381"/>
      <c r="JRY146" s="381"/>
      <c r="JRZ146" s="381"/>
      <c r="JSA146" s="381"/>
      <c r="JSB146" s="378"/>
      <c r="JSC146" s="379"/>
      <c r="JSD146" s="379"/>
      <c r="JSE146" s="380"/>
      <c r="JSF146" s="156"/>
      <c r="JSG146" s="391"/>
      <c r="JSH146" s="381"/>
      <c r="JSI146" s="381"/>
      <c r="JSJ146" s="381"/>
      <c r="JSK146" s="381"/>
      <c r="JSL146" s="381"/>
      <c r="JSM146" s="381"/>
      <c r="JSN146" s="381"/>
      <c r="JSO146" s="381"/>
      <c r="JSP146" s="381"/>
      <c r="JSQ146" s="381"/>
      <c r="JSR146" s="381"/>
      <c r="JSS146" s="381"/>
      <c r="JST146" s="381"/>
      <c r="JSU146" s="381"/>
      <c r="JSV146" s="378"/>
      <c r="JSW146" s="379"/>
      <c r="JSX146" s="379"/>
      <c r="JSY146" s="380"/>
      <c r="JSZ146" s="156"/>
      <c r="JTA146" s="391"/>
      <c r="JTB146" s="381"/>
      <c r="JTC146" s="381"/>
      <c r="JTD146" s="381"/>
      <c r="JTE146" s="381"/>
      <c r="JTF146" s="381"/>
      <c r="JTG146" s="381"/>
      <c r="JTH146" s="381"/>
      <c r="JTI146" s="381"/>
      <c r="JTJ146" s="381"/>
      <c r="JTK146" s="381"/>
      <c r="JTL146" s="381"/>
      <c r="JTM146" s="381"/>
      <c r="JTN146" s="381"/>
      <c r="JTO146" s="381"/>
      <c r="JTP146" s="378"/>
      <c r="JTQ146" s="379"/>
      <c r="JTR146" s="379"/>
      <c r="JTS146" s="380"/>
      <c r="JTT146" s="156"/>
      <c r="JTU146" s="391"/>
      <c r="JTV146" s="381"/>
      <c r="JTW146" s="381"/>
      <c r="JTX146" s="381"/>
      <c r="JTY146" s="381"/>
      <c r="JTZ146" s="381"/>
      <c r="JUA146" s="381"/>
      <c r="JUB146" s="381"/>
      <c r="JUC146" s="381"/>
      <c r="JUD146" s="381"/>
      <c r="JUE146" s="381"/>
      <c r="JUF146" s="381"/>
      <c r="JUG146" s="381"/>
      <c r="JUH146" s="381"/>
      <c r="JUI146" s="381"/>
      <c r="JUJ146" s="378"/>
      <c r="JUK146" s="379"/>
      <c r="JUL146" s="379"/>
      <c r="JUM146" s="380"/>
      <c r="JUN146" s="156"/>
      <c r="JUO146" s="391"/>
      <c r="JUP146" s="381"/>
      <c r="JUQ146" s="381"/>
      <c r="JUR146" s="381"/>
      <c r="JUS146" s="381"/>
      <c r="JUT146" s="381"/>
      <c r="JUU146" s="381"/>
      <c r="JUV146" s="381"/>
      <c r="JUW146" s="381"/>
      <c r="JUX146" s="381"/>
      <c r="JUY146" s="381"/>
      <c r="JUZ146" s="381"/>
      <c r="JVA146" s="381"/>
      <c r="JVB146" s="381"/>
      <c r="JVC146" s="381"/>
      <c r="JVD146" s="378"/>
      <c r="JVE146" s="379"/>
      <c r="JVF146" s="379"/>
      <c r="JVG146" s="380"/>
      <c r="JVH146" s="156"/>
      <c r="JVI146" s="391"/>
      <c r="JVJ146" s="381"/>
      <c r="JVK146" s="381"/>
      <c r="JVL146" s="381"/>
      <c r="JVM146" s="381"/>
      <c r="JVN146" s="381"/>
      <c r="JVO146" s="381"/>
      <c r="JVP146" s="381"/>
      <c r="JVQ146" s="381"/>
      <c r="JVR146" s="381"/>
      <c r="JVS146" s="381"/>
      <c r="JVT146" s="381"/>
      <c r="JVU146" s="381"/>
      <c r="JVV146" s="381"/>
      <c r="JVW146" s="381"/>
      <c r="JVX146" s="378"/>
      <c r="JVY146" s="379"/>
      <c r="JVZ146" s="379"/>
      <c r="JWA146" s="380"/>
      <c r="JWB146" s="156"/>
      <c r="JWC146" s="391"/>
      <c r="JWD146" s="381"/>
      <c r="JWE146" s="381"/>
      <c r="JWF146" s="381"/>
      <c r="JWG146" s="381"/>
      <c r="JWH146" s="381"/>
      <c r="JWI146" s="381"/>
      <c r="JWJ146" s="381"/>
      <c r="JWK146" s="381"/>
      <c r="JWL146" s="381"/>
      <c r="JWM146" s="381"/>
      <c r="JWN146" s="381"/>
      <c r="JWO146" s="381"/>
      <c r="JWP146" s="381"/>
      <c r="JWQ146" s="381"/>
      <c r="JWR146" s="378"/>
      <c r="JWS146" s="379"/>
      <c r="JWT146" s="379"/>
      <c r="JWU146" s="380"/>
      <c r="JWV146" s="156"/>
      <c r="JWW146" s="391"/>
      <c r="JWX146" s="381"/>
      <c r="JWY146" s="381"/>
      <c r="JWZ146" s="381"/>
      <c r="JXA146" s="381"/>
      <c r="JXB146" s="381"/>
      <c r="JXC146" s="381"/>
      <c r="JXD146" s="381"/>
      <c r="JXE146" s="381"/>
      <c r="JXF146" s="381"/>
      <c r="JXG146" s="381"/>
      <c r="JXH146" s="381"/>
      <c r="JXI146" s="381"/>
      <c r="JXJ146" s="381"/>
      <c r="JXK146" s="381"/>
      <c r="JXL146" s="378"/>
      <c r="JXM146" s="379"/>
      <c r="JXN146" s="379"/>
      <c r="JXO146" s="380"/>
      <c r="JXP146" s="156"/>
      <c r="JXQ146" s="391"/>
      <c r="JXR146" s="381"/>
      <c r="JXS146" s="381"/>
      <c r="JXT146" s="381"/>
      <c r="JXU146" s="381"/>
      <c r="JXV146" s="381"/>
      <c r="JXW146" s="381"/>
      <c r="JXX146" s="381"/>
      <c r="JXY146" s="381"/>
      <c r="JXZ146" s="381"/>
      <c r="JYA146" s="381"/>
      <c r="JYB146" s="381"/>
      <c r="JYC146" s="381"/>
      <c r="JYD146" s="381"/>
      <c r="JYE146" s="381"/>
      <c r="JYF146" s="378"/>
      <c r="JYG146" s="379"/>
      <c r="JYH146" s="379"/>
      <c r="JYI146" s="380"/>
      <c r="JYJ146" s="156"/>
      <c r="JYK146" s="391"/>
      <c r="JYL146" s="381"/>
      <c r="JYM146" s="381"/>
      <c r="JYN146" s="381"/>
      <c r="JYO146" s="381"/>
      <c r="JYP146" s="381"/>
      <c r="JYQ146" s="381"/>
      <c r="JYR146" s="381"/>
      <c r="JYS146" s="381"/>
      <c r="JYT146" s="381"/>
      <c r="JYU146" s="381"/>
      <c r="JYV146" s="381"/>
      <c r="JYW146" s="381"/>
      <c r="JYX146" s="381"/>
      <c r="JYY146" s="381"/>
      <c r="JYZ146" s="378"/>
      <c r="JZA146" s="379"/>
      <c r="JZB146" s="379"/>
      <c r="JZC146" s="380"/>
      <c r="JZD146" s="156"/>
      <c r="JZE146" s="391"/>
      <c r="JZF146" s="381"/>
      <c r="JZG146" s="381"/>
      <c r="JZH146" s="381"/>
      <c r="JZI146" s="381"/>
      <c r="JZJ146" s="381"/>
      <c r="JZK146" s="381"/>
      <c r="JZL146" s="381"/>
      <c r="JZM146" s="381"/>
      <c r="JZN146" s="381"/>
      <c r="JZO146" s="381"/>
      <c r="JZP146" s="381"/>
      <c r="JZQ146" s="381"/>
      <c r="JZR146" s="381"/>
      <c r="JZS146" s="381"/>
      <c r="JZT146" s="378"/>
      <c r="JZU146" s="379"/>
      <c r="JZV146" s="379"/>
      <c r="JZW146" s="380"/>
      <c r="JZX146" s="156"/>
      <c r="JZY146" s="391"/>
      <c r="JZZ146" s="381"/>
      <c r="KAA146" s="381"/>
      <c r="KAB146" s="381"/>
      <c r="KAC146" s="381"/>
      <c r="KAD146" s="381"/>
      <c r="KAE146" s="381"/>
      <c r="KAF146" s="381"/>
      <c r="KAG146" s="381"/>
      <c r="KAH146" s="381"/>
      <c r="KAI146" s="381"/>
      <c r="KAJ146" s="381"/>
      <c r="KAK146" s="381"/>
      <c r="KAL146" s="381"/>
      <c r="KAM146" s="381"/>
      <c r="KAN146" s="378"/>
      <c r="KAO146" s="379"/>
      <c r="KAP146" s="379"/>
      <c r="KAQ146" s="380"/>
      <c r="KAR146" s="156"/>
      <c r="KAS146" s="391"/>
      <c r="KAT146" s="381"/>
      <c r="KAU146" s="381"/>
      <c r="KAV146" s="381"/>
      <c r="KAW146" s="381"/>
      <c r="KAX146" s="381"/>
      <c r="KAY146" s="381"/>
      <c r="KAZ146" s="381"/>
      <c r="KBA146" s="381"/>
      <c r="KBB146" s="381"/>
      <c r="KBC146" s="381"/>
      <c r="KBD146" s="381"/>
      <c r="KBE146" s="381"/>
      <c r="KBF146" s="381"/>
      <c r="KBG146" s="381"/>
      <c r="KBH146" s="378"/>
      <c r="KBI146" s="379"/>
      <c r="KBJ146" s="379"/>
      <c r="KBK146" s="380"/>
      <c r="KBL146" s="156"/>
      <c r="KBM146" s="391"/>
      <c r="KBN146" s="381"/>
      <c r="KBO146" s="381"/>
      <c r="KBP146" s="381"/>
      <c r="KBQ146" s="381"/>
      <c r="KBR146" s="381"/>
      <c r="KBS146" s="381"/>
      <c r="KBT146" s="381"/>
      <c r="KBU146" s="381"/>
      <c r="KBV146" s="381"/>
      <c r="KBW146" s="381"/>
      <c r="KBX146" s="381"/>
      <c r="KBY146" s="381"/>
      <c r="KBZ146" s="381"/>
      <c r="KCA146" s="381"/>
      <c r="KCB146" s="378"/>
      <c r="KCC146" s="379"/>
      <c r="KCD146" s="379"/>
      <c r="KCE146" s="380"/>
      <c r="KCF146" s="156"/>
      <c r="KCG146" s="391"/>
      <c r="KCH146" s="381"/>
      <c r="KCI146" s="381"/>
      <c r="KCJ146" s="381"/>
      <c r="KCK146" s="381"/>
      <c r="KCL146" s="381"/>
      <c r="KCM146" s="381"/>
      <c r="KCN146" s="381"/>
      <c r="KCO146" s="381"/>
      <c r="KCP146" s="381"/>
      <c r="KCQ146" s="381"/>
      <c r="KCR146" s="381"/>
      <c r="KCS146" s="381"/>
      <c r="KCT146" s="381"/>
      <c r="KCU146" s="381"/>
      <c r="KCV146" s="378"/>
      <c r="KCW146" s="379"/>
      <c r="KCX146" s="379"/>
      <c r="KCY146" s="380"/>
      <c r="KCZ146" s="156"/>
      <c r="KDA146" s="391"/>
      <c r="KDB146" s="381"/>
      <c r="KDC146" s="381"/>
      <c r="KDD146" s="381"/>
      <c r="KDE146" s="381"/>
      <c r="KDF146" s="381"/>
      <c r="KDG146" s="381"/>
      <c r="KDH146" s="381"/>
      <c r="KDI146" s="381"/>
      <c r="KDJ146" s="381"/>
      <c r="KDK146" s="381"/>
      <c r="KDL146" s="381"/>
      <c r="KDM146" s="381"/>
      <c r="KDN146" s="381"/>
      <c r="KDO146" s="381"/>
      <c r="KDP146" s="378"/>
      <c r="KDQ146" s="379"/>
      <c r="KDR146" s="379"/>
      <c r="KDS146" s="380"/>
      <c r="KDT146" s="156"/>
      <c r="KDU146" s="391"/>
      <c r="KDV146" s="381"/>
      <c r="KDW146" s="381"/>
      <c r="KDX146" s="381"/>
      <c r="KDY146" s="381"/>
      <c r="KDZ146" s="381"/>
      <c r="KEA146" s="381"/>
      <c r="KEB146" s="381"/>
      <c r="KEC146" s="381"/>
      <c r="KED146" s="381"/>
      <c r="KEE146" s="381"/>
      <c r="KEF146" s="381"/>
      <c r="KEG146" s="381"/>
      <c r="KEH146" s="381"/>
      <c r="KEI146" s="381"/>
      <c r="KEJ146" s="378"/>
      <c r="KEK146" s="379"/>
      <c r="KEL146" s="379"/>
      <c r="KEM146" s="380"/>
      <c r="KEN146" s="156"/>
      <c r="KEO146" s="391"/>
      <c r="KEP146" s="381"/>
      <c r="KEQ146" s="381"/>
      <c r="KER146" s="381"/>
      <c r="KES146" s="381"/>
      <c r="KET146" s="381"/>
      <c r="KEU146" s="381"/>
      <c r="KEV146" s="381"/>
      <c r="KEW146" s="381"/>
      <c r="KEX146" s="381"/>
      <c r="KEY146" s="381"/>
      <c r="KEZ146" s="381"/>
      <c r="KFA146" s="381"/>
      <c r="KFB146" s="381"/>
      <c r="KFC146" s="381"/>
      <c r="KFD146" s="378"/>
      <c r="KFE146" s="379"/>
      <c r="KFF146" s="379"/>
      <c r="KFG146" s="380"/>
      <c r="KFH146" s="156"/>
      <c r="KFI146" s="391"/>
      <c r="KFJ146" s="381"/>
      <c r="KFK146" s="381"/>
      <c r="KFL146" s="381"/>
      <c r="KFM146" s="381"/>
      <c r="KFN146" s="381"/>
      <c r="KFO146" s="381"/>
      <c r="KFP146" s="381"/>
      <c r="KFQ146" s="381"/>
      <c r="KFR146" s="381"/>
      <c r="KFS146" s="381"/>
      <c r="KFT146" s="381"/>
      <c r="KFU146" s="381"/>
      <c r="KFV146" s="381"/>
      <c r="KFW146" s="381"/>
      <c r="KFX146" s="378"/>
      <c r="KFY146" s="379"/>
      <c r="KFZ146" s="379"/>
      <c r="KGA146" s="380"/>
      <c r="KGB146" s="156"/>
      <c r="KGC146" s="391"/>
      <c r="KGD146" s="381"/>
      <c r="KGE146" s="381"/>
      <c r="KGF146" s="381"/>
      <c r="KGG146" s="381"/>
      <c r="KGH146" s="381"/>
      <c r="KGI146" s="381"/>
      <c r="KGJ146" s="381"/>
      <c r="KGK146" s="381"/>
      <c r="KGL146" s="381"/>
      <c r="KGM146" s="381"/>
      <c r="KGN146" s="381"/>
      <c r="KGO146" s="381"/>
      <c r="KGP146" s="381"/>
      <c r="KGQ146" s="381"/>
      <c r="KGR146" s="378"/>
      <c r="KGS146" s="379"/>
      <c r="KGT146" s="379"/>
      <c r="KGU146" s="380"/>
      <c r="KGV146" s="156"/>
      <c r="KGW146" s="391"/>
      <c r="KGX146" s="381"/>
      <c r="KGY146" s="381"/>
      <c r="KGZ146" s="381"/>
      <c r="KHA146" s="381"/>
      <c r="KHB146" s="381"/>
      <c r="KHC146" s="381"/>
      <c r="KHD146" s="381"/>
      <c r="KHE146" s="381"/>
      <c r="KHF146" s="381"/>
      <c r="KHG146" s="381"/>
      <c r="KHH146" s="381"/>
      <c r="KHI146" s="381"/>
      <c r="KHJ146" s="381"/>
      <c r="KHK146" s="381"/>
      <c r="KHL146" s="378"/>
      <c r="KHM146" s="379"/>
      <c r="KHN146" s="379"/>
      <c r="KHO146" s="380"/>
      <c r="KHP146" s="156"/>
      <c r="KHQ146" s="391"/>
      <c r="KHR146" s="381"/>
      <c r="KHS146" s="381"/>
      <c r="KHT146" s="381"/>
      <c r="KHU146" s="381"/>
      <c r="KHV146" s="381"/>
      <c r="KHW146" s="381"/>
      <c r="KHX146" s="381"/>
      <c r="KHY146" s="381"/>
      <c r="KHZ146" s="381"/>
      <c r="KIA146" s="381"/>
      <c r="KIB146" s="381"/>
      <c r="KIC146" s="381"/>
      <c r="KID146" s="381"/>
      <c r="KIE146" s="381"/>
      <c r="KIF146" s="378"/>
      <c r="KIG146" s="379"/>
      <c r="KIH146" s="379"/>
      <c r="KII146" s="380"/>
      <c r="KIJ146" s="156"/>
      <c r="KIK146" s="391"/>
      <c r="KIL146" s="381"/>
      <c r="KIM146" s="381"/>
      <c r="KIN146" s="381"/>
      <c r="KIO146" s="381"/>
      <c r="KIP146" s="381"/>
      <c r="KIQ146" s="381"/>
      <c r="KIR146" s="381"/>
      <c r="KIS146" s="381"/>
      <c r="KIT146" s="381"/>
      <c r="KIU146" s="381"/>
      <c r="KIV146" s="381"/>
      <c r="KIW146" s="381"/>
      <c r="KIX146" s="381"/>
      <c r="KIY146" s="381"/>
      <c r="KIZ146" s="378"/>
      <c r="KJA146" s="379"/>
      <c r="KJB146" s="379"/>
      <c r="KJC146" s="380"/>
      <c r="KJD146" s="156"/>
      <c r="KJE146" s="391"/>
      <c r="KJF146" s="381"/>
      <c r="KJG146" s="381"/>
      <c r="KJH146" s="381"/>
      <c r="KJI146" s="381"/>
      <c r="KJJ146" s="381"/>
      <c r="KJK146" s="381"/>
      <c r="KJL146" s="381"/>
      <c r="KJM146" s="381"/>
      <c r="KJN146" s="381"/>
      <c r="KJO146" s="381"/>
      <c r="KJP146" s="381"/>
      <c r="KJQ146" s="381"/>
      <c r="KJR146" s="381"/>
      <c r="KJS146" s="381"/>
      <c r="KJT146" s="378"/>
      <c r="KJU146" s="379"/>
      <c r="KJV146" s="379"/>
      <c r="KJW146" s="380"/>
      <c r="KJX146" s="156"/>
      <c r="KJY146" s="391"/>
      <c r="KJZ146" s="381"/>
      <c r="KKA146" s="381"/>
      <c r="KKB146" s="381"/>
      <c r="KKC146" s="381"/>
      <c r="KKD146" s="381"/>
      <c r="KKE146" s="381"/>
      <c r="KKF146" s="381"/>
      <c r="KKG146" s="381"/>
      <c r="KKH146" s="381"/>
      <c r="KKI146" s="381"/>
      <c r="KKJ146" s="381"/>
      <c r="KKK146" s="381"/>
      <c r="KKL146" s="381"/>
      <c r="KKM146" s="381"/>
      <c r="KKN146" s="378"/>
      <c r="KKO146" s="379"/>
      <c r="KKP146" s="379"/>
      <c r="KKQ146" s="380"/>
      <c r="KKR146" s="156"/>
      <c r="KKS146" s="391"/>
      <c r="KKT146" s="381"/>
      <c r="KKU146" s="381"/>
      <c r="KKV146" s="381"/>
      <c r="KKW146" s="381"/>
      <c r="KKX146" s="381"/>
      <c r="KKY146" s="381"/>
      <c r="KKZ146" s="381"/>
      <c r="KLA146" s="381"/>
      <c r="KLB146" s="381"/>
      <c r="KLC146" s="381"/>
      <c r="KLD146" s="381"/>
      <c r="KLE146" s="381"/>
      <c r="KLF146" s="381"/>
      <c r="KLG146" s="381"/>
      <c r="KLH146" s="378"/>
      <c r="KLI146" s="379"/>
      <c r="KLJ146" s="379"/>
      <c r="KLK146" s="380"/>
      <c r="KLL146" s="156"/>
      <c r="KLM146" s="391"/>
      <c r="KLN146" s="381"/>
      <c r="KLO146" s="381"/>
      <c r="KLP146" s="381"/>
      <c r="KLQ146" s="381"/>
      <c r="KLR146" s="381"/>
      <c r="KLS146" s="381"/>
      <c r="KLT146" s="381"/>
      <c r="KLU146" s="381"/>
      <c r="KLV146" s="381"/>
      <c r="KLW146" s="381"/>
      <c r="KLX146" s="381"/>
      <c r="KLY146" s="381"/>
      <c r="KLZ146" s="381"/>
      <c r="KMA146" s="381"/>
      <c r="KMB146" s="378"/>
      <c r="KMC146" s="379"/>
      <c r="KMD146" s="379"/>
      <c r="KME146" s="380"/>
      <c r="KMF146" s="156"/>
      <c r="KMG146" s="391"/>
      <c r="KMH146" s="381"/>
      <c r="KMI146" s="381"/>
      <c r="KMJ146" s="381"/>
      <c r="KMK146" s="381"/>
      <c r="KML146" s="381"/>
      <c r="KMM146" s="381"/>
      <c r="KMN146" s="381"/>
      <c r="KMO146" s="381"/>
      <c r="KMP146" s="381"/>
      <c r="KMQ146" s="381"/>
      <c r="KMR146" s="381"/>
      <c r="KMS146" s="381"/>
      <c r="KMT146" s="381"/>
      <c r="KMU146" s="381"/>
      <c r="KMV146" s="378"/>
      <c r="KMW146" s="379"/>
      <c r="KMX146" s="379"/>
      <c r="KMY146" s="380"/>
      <c r="KMZ146" s="156"/>
      <c r="KNA146" s="391"/>
      <c r="KNB146" s="381"/>
      <c r="KNC146" s="381"/>
      <c r="KND146" s="381"/>
      <c r="KNE146" s="381"/>
      <c r="KNF146" s="381"/>
      <c r="KNG146" s="381"/>
      <c r="KNH146" s="381"/>
      <c r="KNI146" s="381"/>
      <c r="KNJ146" s="381"/>
      <c r="KNK146" s="381"/>
      <c r="KNL146" s="381"/>
      <c r="KNM146" s="381"/>
      <c r="KNN146" s="381"/>
      <c r="KNO146" s="381"/>
      <c r="KNP146" s="378"/>
      <c r="KNQ146" s="379"/>
      <c r="KNR146" s="379"/>
      <c r="KNS146" s="380"/>
      <c r="KNT146" s="156"/>
      <c r="KNU146" s="391"/>
      <c r="KNV146" s="381"/>
      <c r="KNW146" s="381"/>
      <c r="KNX146" s="381"/>
      <c r="KNY146" s="381"/>
      <c r="KNZ146" s="381"/>
      <c r="KOA146" s="381"/>
      <c r="KOB146" s="381"/>
      <c r="KOC146" s="381"/>
      <c r="KOD146" s="381"/>
      <c r="KOE146" s="381"/>
      <c r="KOF146" s="381"/>
      <c r="KOG146" s="381"/>
      <c r="KOH146" s="381"/>
      <c r="KOI146" s="381"/>
      <c r="KOJ146" s="378"/>
      <c r="KOK146" s="379"/>
      <c r="KOL146" s="379"/>
      <c r="KOM146" s="380"/>
      <c r="KON146" s="156"/>
      <c r="KOO146" s="391"/>
      <c r="KOP146" s="381"/>
      <c r="KOQ146" s="381"/>
      <c r="KOR146" s="381"/>
      <c r="KOS146" s="381"/>
      <c r="KOT146" s="381"/>
      <c r="KOU146" s="381"/>
      <c r="KOV146" s="381"/>
      <c r="KOW146" s="381"/>
      <c r="KOX146" s="381"/>
      <c r="KOY146" s="381"/>
      <c r="KOZ146" s="381"/>
      <c r="KPA146" s="381"/>
      <c r="KPB146" s="381"/>
      <c r="KPC146" s="381"/>
      <c r="KPD146" s="378"/>
      <c r="KPE146" s="379"/>
      <c r="KPF146" s="379"/>
      <c r="KPG146" s="380"/>
      <c r="KPH146" s="156"/>
      <c r="KPI146" s="391"/>
      <c r="KPJ146" s="381"/>
      <c r="KPK146" s="381"/>
      <c r="KPL146" s="381"/>
      <c r="KPM146" s="381"/>
      <c r="KPN146" s="381"/>
      <c r="KPO146" s="381"/>
      <c r="KPP146" s="381"/>
      <c r="KPQ146" s="381"/>
      <c r="KPR146" s="381"/>
      <c r="KPS146" s="381"/>
      <c r="KPT146" s="381"/>
      <c r="KPU146" s="381"/>
      <c r="KPV146" s="381"/>
      <c r="KPW146" s="381"/>
      <c r="KPX146" s="378"/>
      <c r="KPY146" s="379"/>
      <c r="KPZ146" s="379"/>
      <c r="KQA146" s="380"/>
      <c r="KQB146" s="156"/>
      <c r="KQC146" s="391"/>
      <c r="KQD146" s="381"/>
      <c r="KQE146" s="381"/>
      <c r="KQF146" s="381"/>
      <c r="KQG146" s="381"/>
      <c r="KQH146" s="381"/>
      <c r="KQI146" s="381"/>
      <c r="KQJ146" s="381"/>
      <c r="KQK146" s="381"/>
      <c r="KQL146" s="381"/>
      <c r="KQM146" s="381"/>
      <c r="KQN146" s="381"/>
      <c r="KQO146" s="381"/>
      <c r="KQP146" s="381"/>
      <c r="KQQ146" s="381"/>
      <c r="KQR146" s="378"/>
      <c r="KQS146" s="379"/>
      <c r="KQT146" s="379"/>
      <c r="KQU146" s="380"/>
      <c r="KQV146" s="156"/>
      <c r="KQW146" s="391"/>
      <c r="KQX146" s="381"/>
      <c r="KQY146" s="381"/>
      <c r="KQZ146" s="381"/>
      <c r="KRA146" s="381"/>
      <c r="KRB146" s="381"/>
      <c r="KRC146" s="381"/>
      <c r="KRD146" s="381"/>
      <c r="KRE146" s="381"/>
      <c r="KRF146" s="381"/>
      <c r="KRG146" s="381"/>
      <c r="KRH146" s="381"/>
      <c r="KRI146" s="381"/>
      <c r="KRJ146" s="381"/>
      <c r="KRK146" s="381"/>
      <c r="KRL146" s="378"/>
      <c r="KRM146" s="379"/>
      <c r="KRN146" s="379"/>
      <c r="KRO146" s="380"/>
      <c r="KRP146" s="156"/>
      <c r="KRQ146" s="391"/>
      <c r="KRR146" s="381"/>
      <c r="KRS146" s="381"/>
      <c r="KRT146" s="381"/>
      <c r="KRU146" s="381"/>
      <c r="KRV146" s="381"/>
      <c r="KRW146" s="381"/>
      <c r="KRX146" s="381"/>
      <c r="KRY146" s="381"/>
      <c r="KRZ146" s="381"/>
      <c r="KSA146" s="381"/>
      <c r="KSB146" s="381"/>
      <c r="KSC146" s="381"/>
      <c r="KSD146" s="381"/>
      <c r="KSE146" s="381"/>
      <c r="KSF146" s="378"/>
      <c r="KSG146" s="379"/>
      <c r="KSH146" s="379"/>
      <c r="KSI146" s="380"/>
      <c r="KSJ146" s="156"/>
      <c r="KSK146" s="391"/>
      <c r="KSL146" s="381"/>
      <c r="KSM146" s="381"/>
      <c r="KSN146" s="381"/>
      <c r="KSO146" s="381"/>
      <c r="KSP146" s="381"/>
      <c r="KSQ146" s="381"/>
      <c r="KSR146" s="381"/>
      <c r="KSS146" s="381"/>
      <c r="KST146" s="381"/>
      <c r="KSU146" s="381"/>
      <c r="KSV146" s="381"/>
      <c r="KSW146" s="381"/>
      <c r="KSX146" s="381"/>
      <c r="KSY146" s="381"/>
      <c r="KSZ146" s="378"/>
      <c r="KTA146" s="379"/>
      <c r="KTB146" s="379"/>
      <c r="KTC146" s="380"/>
      <c r="KTD146" s="156"/>
      <c r="KTE146" s="391"/>
      <c r="KTF146" s="381"/>
      <c r="KTG146" s="381"/>
      <c r="KTH146" s="381"/>
      <c r="KTI146" s="381"/>
      <c r="KTJ146" s="381"/>
      <c r="KTK146" s="381"/>
      <c r="KTL146" s="381"/>
      <c r="KTM146" s="381"/>
      <c r="KTN146" s="381"/>
      <c r="KTO146" s="381"/>
      <c r="KTP146" s="381"/>
      <c r="KTQ146" s="381"/>
      <c r="KTR146" s="381"/>
      <c r="KTS146" s="381"/>
      <c r="KTT146" s="378"/>
      <c r="KTU146" s="379"/>
      <c r="KTV146" s="379"/>
      <c r="KTW146" s="380"/>
      <c r="KTX146" s="156"/>
      <c r="KTY146" s="391"/>
      <c r="KTZ146" s="381"/>
      <c r="KUA146" s="381"/>
      <c r="KUB146" s="381"/>
      <c r="KUC146" s="381"/>
      <c r="KUD146" s="381"/>
      <c r="KUE146" s="381"/>
      <c r="KUF146" s="381"/>
      <c r="KUG146" s="381"/>
      <c r="KUH146" s="381"/>
      <c r="KUI146" s="381"/>
      <c r="KUJ146" s="381"/>
      <c r="KUK146" s="381"/>
      <c r="KUL146" s="381"/>
      <c r="KUM146" s="381"/>
      <c r="KUN146" s="378"/>
      <c r="KUO146" s="379"/>
      <c r="KUP146" s="379"/>
      <c r="KUQ146" s="380"/>
      <c r="KUR146" s="156"/>
      <c r="KUS146" s="391"/>
      <c r="KUT146" s="381"/>
      <c r="KUU146" s="381"/>
      <c r="KUV146" s="381"/>
      <c r="KUW146" s="381"/>
      <c r="KUX146" s="381"/>
      <c r="KUY146" s="381"/>
      <c r="KUZ146" s="381"/>
      <c r="KVA146" s="381"/>
      <c r="KVB146" s="381"/>
      <c r="KVC146" s="381"/>
      <c r="KVD146" s="381"/>
      <c r="KVE146" s="381"/>
      <c r="KVF146" s="381"/>
      <c r="KVG146" s="381"/>
      <c r="KVH146" s="378"/>
      <c r="KVI146" s="379"/>
      <c r="KVJ146" s="379"/>
      <c r="KVK146" s="380"/>
      <c r="KVL146" s="156"/>
      <c r="KVM146" s="391"/>
      <c r="KVN146" s="381"/>
      <c r="KVO146" s="381"/>
      <c r="KVP146" s="381"/>
      <c r="KVQ146" s="381"/>
      <c r="KVR146" s="381"/>
      <c r="KVS146" s="381"/>
      <c r="KVT146" s="381"/>
      <c r="KVU146" s="381"/>
      <c r="KVV146" s="381"/>
      <c r="KVW146" s="381"/>
      <c r="KVX146" s="381"/>
      <c r="KVY146" s="381"/>
      <c r="KVZ146" s="381"/>
      <c r="KWA146" s="381"/>
      <c r="KWB146" s="378"/>
      <c r="KWC146" s="379"/>
      <c r="KWD146" s="379"/>
      <c r="KWE146" s="380"/>
      <c r="KWF146" s="156"/>
      <c r="KWG146" s="391"/>
      <c r="KWH146" s="381"/>
      <c r="KWI146" s="381"/>
      <c r="KWJ146" s="381"/>
      <c r="KWK146" s="381"/>
      <c r="KWL146" s="381"/>
      <c r="KWM146" s="381"/>
      <c r="KWN146" s="381"/>
      <c r="KWO146" s="381"/>
      <c r="KWP146" s="381"/>
      <c r="KWQ146" s="381"/>
      <c r="KWR146" s="381"/>
      <c r="KWS146" s="381"/>
      <c r="KWT146" s="381"/>
      <c r="KWU146" s="381"/>
      <c r="KWV146" s="378"/>
      <c r="KWW146" s="379"/>
      <c r="KWX146" s="379"/>
      <c r="KWY146" s="380"/>
      <c r="KWZ146" s="156"/>
      <c r="KXA146" s="391"/>
      <c r="KXB146" s="381"/>
      <c r="KXC146" s="381"/>
      <c r="KXD146" s="381"/>
      <c r="KXE146" s="381"/>
      <c r="KXF146" s="381"/>
      <c r="KXG146" s="381"/>
      <c r="KXH146" s="381"/>
      <c r="KXI146" s="381"/>
      <c r="KXJ146" s="381"/>
      <c r="KXK146" s="381"/>
      <c r="KXL146" s="381"/>
      <c r="KXM146" s="381"/>
      <c r="KXN146" s="381"/>
      <c r="KXO146" s="381"/>
      <c r="KXP146" s="378"/>
      <c r="KXQ146" s="379"/>
      <c r="KXR146" s="379"/>
      <c r="KXS146" s="380"/>
      <c r="KXT146" s="156"/>
      <c r="KXU146" s="391"/>
      <c r="KXV146" s="381"/>
      <c r="KXW146" s="381"/>
      <c r="KXX146" s="381"/>
      <c r="KXY146" s="381"/>
      <c r="KXZ146" s="381"/>
      <c r="KYA146" s="381"/>
      <c r="KYB146" s="381"/>
      <c r="KYC146" s="381"/>
      <c r="KYD146" s="381"/>
      <c r="KYE146" s="381"/>
      <c r="KYF146" s="381"/>
      <c r="KYG146" s="381"/>
      <c r="KYH146" s="381"/>
      <c r="KYI146" s="381"/>
      <c r="KYJ146" s="378"/>
      <c r="KYK146" s="379"/>
      <c r="KYL146" s="379"/>
      <c r="KYM146" s="380"/>
      <c r="KYN146" s="156"/>
      <c r="KYO146" s="391"/>
      <c r="KYP146" s="381"/>
      <c r="KYQ146" s="381"/>
      <c r="KYR146" s="381"/>
      <c r="KYS146" s="381"/>
      <c r="KYT146" s="381"/>
      <c r="KYU146" s="381"/>
      <c r="KYV146" s="381"/>
      <c r="KYW146" s="381"/>
      <c r="KYX146" s="381"/>
      <c r="KYY146" s="381"/>
      <c r="KYZ146" s="381"/>
      <c r="KZA146" s="381"/>
      <c r="KZB146" s="381"/>
      <c r="KZC146" s="381"/>
      <c r="KZD146" s="378"/>
      <c r="KZE146" s="379"/>
      <c r="KZF146" s="379"/>
      <c r="KZG146" s="380"/>
      <c r="KZH146" s="156"/>
      <c r="KZI146" s="391"/>
      <c r="KZJ146" s="381"/>
      <c r="KZK146" s="381"/>
      <c r="KZL146" s="381"/>
      <c r="KZM146" s="381"/>
      <c r="KZN146" s="381"/>
      <c r="KZO146" s="381"/>
      <c r="KZP146" s="381"/>
      <c r="KZQ146" s="381"/>
      <c r="KZR146" s="381"/>
      <c r="KZS146" s="381"/>
      <c r="KZT146" s="381"/>
      <c r="KZU146" s="381"/>
      <c r="KZV146" s="381"/>
      <c r="KZW146" s="381"/>
      <c r="KZX146" s="378"/>
      <c r="KZY146" s="379"/>
      <c r="KZZ146" s="379"/>
      <c r="LAA146" s="380"/>
      <c r="LAB146" s="156"/>
      <c r="LAC146" s="391"/>
      <c r="LAD146" s="381"/>
      <c r="LAE146" s="381"/>
      <c r="LAF146" s="381"/>
      <c r="LAG146" s="381"/>
      <c r="LAH146" s="381"/>
      <c r="LAI146" s="381"/>
      <c r="LAJ146" s="381"/>
      <c r="LAK146" s="381"/>
      <c r="LAL146" s="381"/>
      <c r="LAM146" s="381"/>
      <c r="LAN146" s="381"/>
      <c r="LAO146" s="381"/>
      <c r="LAP146" s="381"/>
      <c r="LAQ146" s="381"/>
      <c r="LAR146" s="378"/>
      <c r="LAS146" s="379"/>
      <c r="LAT146" s="379"/>
      <c r="LAU146" s="380"/>
      <c r="LAV146" s="156"/>
      <c r="LAW146" s="391"/>
      <c r="LAX146" s="381"/>
      <c r="LAY146" s="381"/>
      <c r="LAZ146" s="381"/>
      <c r="LBA146" s="381"/>
      <c r="LBB146" s="381"/>
      <c r="LBC146" s="381"/>
      <c r="LBD146" s="381"/>
      <c r="LBE146" s="381"/>
      <c r="LBF146" s="381"/>
      <c r="LBG146" s="381"/>
      <c r="LBH146" s="381"/>
      <c r="LBI146" s="381"/>
      <c r="LBJ146" s="381"/>
      <c r="LBK146" s="381"/>
      <c r="LBL146" s="378"/>
      <c r="LBM146" s="379"/>
      <c r="LBN146" s="379"/>
      <c r="LBO146" s="380"/>
      <c r="LBP146" s="156"/>
      <c r="LBQ146" s="391"/>
      <c r="LBR146" s="381"/>
      <c r="LBS146" s="381"/>
      <c r="LBT146" s="381"/>
      <c r="LBU146" s="381"/>
      <c r="LBV146" s="381"/>
      <c r="LBW146" s="381"/>
      <c r="LBX146" s="381"/>
      <c r="LBY146" s="381"/>
      <c r="LBZ146" s="381"/>
      <c r="LCA146" s="381"/>
      <c r="LCB146" s="381"/>
      <c r="LCC146" s="381"/>
      <c r="LCD146" s="381"/>
      <c r="LCE146" s="381"/>
      <c r="LCF146" s="378"/>
      <c r="LCG146" s="379"/>
      <c r="LCH146" s="379"/>
      <c r="LCI146" s="380"/>
      <c r="LCJ146" s="156"/>
      <c r="LCK146" s="391"/>
      <c r="LCL146" s="381"/>
      <c r="LCM146" s="381"/>
      <c r="LCN146" s="381"/>
      <c r="LCO146" s="381"/>
      <c r="LCP146" s="381"/>
      <c r="LCQ146" s="381"/>
      <c r="LCR146" s="381"/>
      <c r="LCS146" s="381"/>
      <c r="LCT146" s="381"/>
      <c r="LCU146" s="381"/>
      <c r="LCV146" s="381"/>
      <c r="LCW146" s="381"/>
      <c r="LCX146" s="381"/>
      <c r="LCY146" s="381"/>
      <c r="LCZ146" s="378"/>
      <c r="LDA146" s="379"/>
      <c r="LDB146" s="379"/>
      <c r="LDC146" s="380"/>
      <c r="LDD146" s="156"/>
      <c r="LDE146" s="391"/>
      <c r="LDF146" s="381"/>
      <c r="LDG146" s="381"/>
      <c r="LDH146" s="381"/>
      <c r="LDI146" s="381"/>
      <c r="LDJ146" s="381"/>
      <c r="LDK146" s="381"/>
      <c r="LDL146" s="381"/>
      <c r="LDM146" s="381"/>
      <c r="LDN146" s="381"/>
      <c r="LDO146" s="381"/>
      <c r="LDP146" s="381"/>
      <c r="LDQ146" s="381"/>
      <c r="LDR146" s="381"/>
      <c r="LDS146" s="381"/>
      <c r="LDT146" s="378"/>
      <c r="LDU146" s="379"/>
      <c r="LDV146" s="379"/>
      <c r="LDW146" s="380"/>
      <c r="LDX146" s="156"/>
      <c r="LDY146" s="391"/>
      <c r="LDZ146" s="381"/>
      <c r="LEA146" s="381"/>
      <c r="LEB146" s="381"/>
      <c r="LEC146" s="381"/>
      <c r="LED146" s="381"/>
      <c r="LEE146" s="381"/>
      <c r="LEF146" s="381"/>
      <c r="LEG146" s="381"/>
      <c r="LEH146" s="381"/>
      <c r="LEI146" s="381"/>
      <c r="LEJ146" s="381"/>
      <c r="LEK146" s="381"/>
      <c r="LEL146" s="381"/>
      <c r="LEM146" s="381"/>
      <c r="LEN146" s="378"/>
      <c r="LEO146" s="379"/>
      <c r="LEP146" s="379"/>
      <c r="LEQ146" s="380"/>
      <c r="LER146" s="156"/>
      <c r="LES146" s="391"/>
      <c r="LET146" s="381"/>
      <c r="LEU146" s="381"/>
      <c r="LEV146" s="381"/>
      <c r="LEW146" s="381"/>
      <c r="LEX146" s="381"/>
      <c r="LEY146" s="381"/>
      <c r="LEZ146" s="381"/>
      <c r="LFA146" s="381"/>
      <c r="LFB146" s="381"/>
      <c r="LFC146" s="381"/>
      <c r="LFD146" s="381"/>
      <c r="LFE146" s="381"/>
      <c r="LFF146" s="381"/>
      <c r="LFG146" s="381"/>
      <c r="LFH146" s="378"/>
      <c r="LFI146" s="379"/>
      <c r="LFJ146" s="379"/>
      <c r="LFK146" s="380"/>
      <c r="LFL146" s="156"/>
      <c r="LFM146" s="391"/>
      <c r="LFN146" s="381"/>
      <c r="LFO146" s="381"/>
      <c r="LFP146" s="381"/>
      <c r="LFQ146" s="381"/>
      <c r="LFR146" s="381"/>
      <c r="LFS146" s="381"/>
      <c r="LFT146" s="381"/>
      <c r="LFU146" s="381"/>
      <c r="LFV146" s="381"/>
      <c r="LFW146" s="381"/>
      <c r="LFX146" s="381"/>
      <c r="LFY146" s="381"/>
      <c r="LFZ146" s="381"/>
      <c r="LGA146" s="381"/>
      <c r="LGB146" s="378"/>
      <c r="LGC146" s="379"/>
      <c r="LGD146" s="379"/>
      <c r="LGE146" s="380"/>
      <c r="LGF146" s="156"/>
      <c r="LGG146" s="391"/>
      <c r="LGH146" s="381"/>
      <c r="LGI146" s="381"/>
      <c r="LGJ146" s="381"/>
      <c r="LGK146" s="381"/>
      <c r="LGL146" s="381"/>
      <c r="LGM146" s="381"/>
      <c r="LGN146" s="381"/>
      <c r="LGO146" s="381"/>
      <c r="LGP146" s="381"/>
      <c r="LGQ146" s="381"/>
      <c r="LGR146" s="381"/>
      <c r="LGS146" s="381"/>
      <c r="LGT146" s="381"/>
      <c r="LGU146" s="381"/>
      <c r="LGV146" s="378"/>
      <c r="LGW146" s="379"/>
      <c r="LGX146" s="379"/>
      <c r="LGY146" s="380"/>
      <c r="LGZ146" s="156"/>
      <c r="LHA146" s="391"/>
      <c r="LHB146" s="381"/>
      <c r="LHC146" s="381"/>
      <c r="LHD146" s="381"/>
      <c r="LHE146" s="381"/>
      <c r="LHF146" s="381"/>
      <c r="LHG146" s="381"/>
      <c r="LHH146" s="381"/>
      <c r="LHI146" s="381"/>
      <c r="LHJ146" s="381"/>
      <c r="LHK146" s="381"/>
      <c r="LHL146" s="381"/>
      <c r="LHM146" s="381"/>
      <c r="LHN146" s="381"/>
      <c r="LHO146" s="381"/>
      <c r="LHP146" s="378"/>
      <c r="LHQ146" s="379"/>
      <c r="LHR146" s="379"/>
      <c r="LHS146" s="380"/>
      <c r="LHT146" s="156"/>
      <c r="LHU146" s="391"/>
      <c r="LHV146" s="381"/>
      <c r="LHW146" s="381"/>
      <c r="LHX146" s="381"/>
      <c r="LHY146" s="381"/>
      <c r="LHZ146" s="381"/>
      <c r="LIA146" s="381"/>
      <c r="LIB146" s="381"/>
      <c r="LIC146" s="381"/>
      <c r="LID146" s="381"/>
      <c r="LIE146" s="381"/>
      <c r="LIF146" s="381"/>
      <c r="LIG146" s="381"/>
      <c r="LIH146" s="381"/>
      <c r="LII146" s="381"/>
      <c r="LIJ146" s="378"/>
      <c r="LIK146" s="379"/>
      <c r="LIL146" s="379"/>
      <c r="LIM146" s="380"/>
      <c r="LIN146" s="156"/>
      <c r="LIO146" s="391"/>
      <c r="LIP146" s="381"/>
      <c r="LIQ146" s="381"/>
      <c r="LIR146" s="381"/>
      <c r="LIS146" s="381"/>
      <c r="LIT146" s="381"/>
      <c r="LIU146" s="381"/>
      <c r="LIV146" s="381"/>
      <c r="LIW146" s="381"/>
      <c r="LIX146" s="381"/>
      <c r="LIY146" s="381"/>
      <c r="LIZ146" s="381"/>
      <c r="LJA146" s="381"/>
      <c r="LJB146" s="381"/>
      <c r="LJC146" s="381"/>
      <c r="LJD146" s="378"/>
      <c r="LJE146" s="379"/>
      <c r="LJF146" s="379"/>
      <c r="LJG146" s="380"/>
      <c r="LJH146" s="156"/>
      <c r="LJI146" s="391"/>
      <c r="LJJ146" s="381"/>
      <c r="LJK146" s="381"/>
      <c r="LJL146" s="381"/>
      <c r="LJM146" s="381"/>
      <c r="LJN146" s="381"/>
      <c r="LJO146" s="381"/>
      <c r="LJP146" s="381"/>
      <c r="LJQ146" s="381"/>
      <c r="LJR146" s="381"/>
      <c r="LJS146" s="381"/>
      <c r="LJT146" s="381"/>
      <c r="LJU146" s="381"/>
      <c r="LJV146" s="381"/>
      <c r="LJW146" s="381"/>
      <c r="LJX146" s="378"/>
      <c r="LJY146" s="379"/>
      <c r="LJZ146" s="379"/>
      <c r="LKA146" s="380"/>
      <c r="LKB146" s="156"/>
      <c r="LKC146" s="391"/>
      <c r="LKD146" s="381"/>
      <c r="LKE146" s="381"/>
      <c r="LKF146" s="381"/>
      <c r="LKG146" s="381"/>
      <c r="LKH146" s="381"/>
      <c r="LKI146" s="381"/>
      <c r="LKJ146" s="381"/>
      <c r="LKK146" s="381"/>
      <c r="LKL146" s="381"/>
      <c r="LKM146" s="381"/>
      <c r="LKN146" s="381"/>
      <c r="LKO146" s="381"/>
      <c r="LKP146" s="381"/>
      <c r="LKQ146" s="381"/>
      <c r="LKR146" s="378"/>
      <c r="LKS146" s="379"/>
      <c r="LKT146" s="379"/>
      <c r="LKU146" s="380"/>
      <c r="LKV146" s="156"/>
      <c r="LKW146" s="391"/>
      <c r="LKX146" s="381"/>
      <c r="LKY146" s="381"/>
      <c r="LKZ146" s="381"/>
      <c r="LLA146" s="381"/>
      <c r="LLB146" s="381"/>
      <c r="LLC146" s="381"/>
      <c r="LLD146" s="381"/>
      <c r="LLE146" s="381"/>
      <c r="LLF146" s="381"/>
      <c r="LLG146" s="381"/>
      <c r="LLH146" s="381"/>
      <c r="LLI146" s="381"/>
      <c r="LLJ146" s="381"/>
      <c r="LLK146" s="381"/>
      <c r="LLL146" s="378"/>
      <c r="LLM146" s="379"/>
      <c r="LLN146" s="379"/>
      <c r="LLO146" s="380"/>
      <c r="LLP146" s="156"/>
      <c r="LLQ146" s="391"/>
      <c r="LLR146" s="381"/>
      <c r="LLS146" s="381"/>
      <c r="LLT146" s="381"/>
      <c r="LLU146" s="381"/>
      <c r="LLV146" s="381"/>
      <c r="LLW146" s="381"/>
      <c r="LLX146" s="381"/>
      <c r="LLY146" s="381"/>
      <c r="LLZ146" s="381"/>
      <c r="LMA146" s="381"/>
      <c r="LMB146" s="381"/>
      <c r="LMC146" s="381"/>
      <c r="LMD146" s="381"/>
      <c r="LME146" s="381"/>
      <c r="LMF146" s="378"/>
      <c r="LMG146" s="379"/>
      <c r="LMH146" s="379"/>
      <c r="LMI146" s="380"/>
      <c r="LMJ146" s="156"/>
      <c r="LMK146" s="391"/>
      <c r="LML146" s="381"/>
      <c r="LMM146" s="381"/>
      <c r="LMN146" s="381"/>
      <c r="LMO146" s="381"/>
      <c r="LMP146" s="381"/>
      <c r="LMQ146" s="381"/>
      <c r="LMR146" s="381"/>
      <c r="LMS146" s="381"/>
      <c r="LMT146" s="381"/>
      <c r="LMU146" s="381"/>
      <c r="LMV146" s="381"/>
      <c r="LMW146" s="381"/>
      <c r="LMX146" s="381"/>
      <c r="LMY146" s="381"/>
      <c r="LMZ146" s="378"/>
      <c r="LNA146" s="379"/>
      <c r="LNB146" s="379"/>
      <c r="LNC146" s="380"/>
      <c r="LND146" s="156"/>
      <c r="LNE146" s="391"/>
      <c r="LNF146" s="381"/>
      <c r="LNG146" s="381"/>
      <c r="LNH146" s="381"/>
      <c r="LNI146" s="381"/>
      <c r="LNJ146" s="381"/>
      <c r="LNK146" s="381"/>
      <c r="LNL146" s="381"/>
      <c r="LNM146" s="381"/>
      <c r="LNN146" s="381"/>
      <c r="LNO146" s="381"/>
      <c r="LNP146" s="381"/>
      <c r="LNQ146" s="381"/>
      <c r="LNR146" s="381"/>
      <c r="LNS146" s="381"/>
      <c r="LNT146" s="378"/>
      <c r="LNU146" s="379"/>
      <c r="LNV146" s="379"/>
      <c r="LNW146" s="380"/>
      <c r="LNX146" s="156"/>
      <c r="LNY146" s="391"/>
      <c r="LNZ146" s="381"/>
      <c r="LOA146" s="381"/>
      <c r="LOB146" s="381"/>
      <c r="LOC146" s="381"/>
      <c r="LOD146" s="381"/>
      <c r="LOE146" s="381"/>
      <c r="LOF146" s="381"/>
      <c r="LOG146" s="381"/>
      <c r="LOH146" s="381"/>
      <c r="LOI146" s="381"/>
      <c r="LOJ146" s="381"/>
      <c r="LOK146" s="381"/>
      <c r="LOL146" s="381"/>
      <c r="LOM146" s="381"/>
      <c r="LON146" s="378"/>
      <c r="LOO146" s="379"/>
      <c r="LOP146" s="379"/>
      <c r="LOQ146" s="380"/>
      <c r="LOR146" s="156"/>
      <c r="LOS146" s="391"/>
      <c r="LOT146" s="381"/>
      <c r="LOU146" s="381"/>
      <c r="LOV146" s="381"/>
      <c r="LOW146" s="381"/>
      <c r="LOX146" s="381"/>
      <c r="LOY146" s="381"/>
      <c r="LOZ146" s="381"/>
      <c r="LPA146" s="381"/>
      <c r="LPB146" s="381"/>
      <c r="LPC146" s="381"/>
      <c r="LPD146" s="381"/>
      <c r="LPE146" s="381"/>
      <c r="LPF146" s="381"/>
      <c r="LPG146" s="381"/>
      <c r="LPH146" s="378"/>
      <c r="LPI146" s="379"/>
      <c r="LPJ146" s="379"/>
      <c r="LPK146" s="380"/>
      <c r="LPL146" s="156"/>
      <c r="LPM146" s="391"/>
      <c r="LPN146" s="381"/>
      <c r="LPO146" s="381"/>
      <c r="LPP146" s="381"/>
      <c r="LPQ146" s="381"/>
      <c r="LPR146" s="381"/>
      <c r="LPS146" s="381"/>
      <c r="LPT146" s="381"/>
      <c r="LPU146" s="381"/>
      <c r="LPV146" s="381"/>
      <c r="LPW146" s="381"/>
      <c r="LPX146" s="381"/>
      <c r="LPY146" s="381"/>
      <c r="LPZ146" s="381"/>
      <c r="LQA146" s="381"/>
      <c r="LQB146" s="378"/>
      <c r="LQC146" s="379"/>
      <c r="LQD146" s="379"/>
      <c r="LQE146" s="380"/>
      <c r="LQF146" s="156"/>
      <c r="LQG146" s="391"/>
      <c r="LQH146" s="381"/>
      <c r="LQI146" s="381"/>
      <c r="LQJ146" s="381"/>
      <c r="LQK146" s="381"/>
      <c r="LQL146" s="381"/>
      <c r="LQM146" s="381"/>
      <c r="LQN146" s="381"/>
      <c r="LQO146" s="381"/>
      <c r="LQP146" s="381"/>
      <c r="LQQ146" s="381"/>
      <c r="LQR146" s="381"/>
      <c r="LQS146" s="381"/>
      <c r="LQT146" s="381"/>
      <c r="LQU146" s="381"/>
      <c r="LQV146" s="378"/>
      <c r="LQW146" s="379"/>
      <c r="LQX146" s="379"/>
      <c r="LQY146" s="380"/>
      <c r="LQZ146" s="156"/>
      <c r="LRA146" s="391"/>
      <c r="LRB146" s="381"/>
      <c r="LRC146" s="381"/>
      <c r="LRD146" s="381"/>
      <c r="LRE146" s="381"/>
      <c r="LRF146" s="381"/>
      <c r="LRG146" s="381"/>
      <c r="LRH146" s="381"/>
      <c r="LRI146" s="381"/>
      <c r="LRJ146" s="381"/>
      <c r="LRK146" s="381"/>
      <c r="LRL146" s="381"/>
      <c r="LRM146" s="381"/>
      <c r="LRN146" s="381"/>
      <c r="LRO146" s="381"/>
      <c r="LRP146" s="378"/>
      <c r="LRQ146" s="379"/>
      <c r="LRR146" s="379"/>
      <c r="LRS146" s="380"/>
      <c r="LRT146" s="156"/>
      <c r="LRU146" s="391"/>
      <c r="LRV146" s="381"/>
      <c r="LRW146" s="381"/>
      <c r="LRX146" s="381"/>
      <c r="LRY146" s="381"/>
      <c r="LRZ146" s="381"/>
      <c r="LSA146" s="381"/>
      <c r="LSB146" s="381"/>
      <c r="LSC146" s="381"/>
      <c r="LSD146" s="381"/>
      <c r="LSE146" s="381"/>
      <c r="LSF146" s="381"/>
      <c r="LSG146" s="381"/>
      <c r="LSH146" s="381"/>
      <c r="LSI146" s="381"/>
      <c r="LSJ146" s="378"/>
      <c r="LSK146" s="379"/>
      <c r="LSL146" s="379"/>
      <c r="LSM146" s="380"/>
      <c r="LSN146" s="156"/>
      <c r="LSO146" s="391"/>
      <c r="LSP146" s="381"/>
      <c r="LSQ146" s="381"/>
      <c r="LSR146" s="381"/>
      <c r="LSS146" s="381"/>
      <c r="LST146" s="381"/>
      <c r="LSU146" s="381"/>
      <c r="LSV146" s="381"/>
      <c r="LSW146" s="381"/>
      <c r="LSX146" s="381"/>
      <c r="LSY146" s="381"/>
      <c r="LSZ146" s="381"/>
      <c r="LTA146" s="381"/>
      <c r="LTB146" s="381"/>
      <c r="LTC146" s="381"/>
      <c r="LTD146" s="378"/>
      <c r="LTE146" s="379"/>
      <c r="LTF146" s="379"/>
      <c r="LTG146" s="380"/>
      <c r="LTH146" s="156"/>
      <c r="LTI146" s="391"/>
      <c r="LTJ146" s="381"/>
      <c r="LTK146" s="381"/>
      <c r="LTL146" s="381"/>
      <c r="LTM146" s="381"/>
      <c r="LTN146" s="381"/>
      <c r="LTO146" s="381"/>
      <c r="LTP146" s="381"/>
      <c r="LTQ146" s="381"/>
      <c r="LTR146" s="381"/>
      <c r="LTS146" s="381"/>
      <c r="LTT146" s="381"/>
      <c r="LTU146" s="381"/>
      <c r="LTV146" s="381"/>
      <c r="LTW146" s="381"/>
      <c r="LTX146" s="378"/>
      <c r="LTY146" s="379"/>
      <c r="LTZ146" s="379"/>
      <c r="LUA146" s="380"/>
      <c r="LUB146" s="156"/>
      <c r="LUC146" s="391"/>
      <c r="LUD146" s="381"/>
      <c r="LUE146" s="381"/>
      <c r="LUF146" s="381"/>
      <c r="LUG146" s="381"/>
      <c r="LUH146" s="381"/>
      <c r="LUI146" s="381"/>
      <c r="LUJ146" s="381"/>
      <c r="LUK146" s="381"/>
      <c r="LUL146" s="381"/>
      <c r="LUM146" s="381"/>
      <c r="LUN146" s="381"/>
      <c r="LUO146" s="381"/>
      <c r="LUP146" s="381"/>
      <c r="LUQ146" s="381"/>
      <c r="LUR146" s="378"/>
      <c r="LUS146" s="379"/>
      <c r="LUT146" s="379"/>
      <c r="LUU146" s="380"/>
      <c r="LUV146" s="156"/>
      <c r="LUW146" s="391"/>
      <c r="LUX146" s="381"/>
      <c r="LUY146" s="381"/>
      <c r="LUZ146" s="381"/>
      <c r="LVA146" s="381"/>
      <c r="LVB146" s="381"/>
      <c r="LVC146" s="381"/>
      <c r="LVD146" s="381"/>
      <c r="LVE146" s="381"/>
      <c r="LVF146" s="381"/>
      <c r="LVG146" s="381"/>
      <c r="LVH146" s="381"/>
      <c r="LVI146" s="381"/>
      <c r="LVJ146" s="381"/>
      <c r="LVK146" s="381"/>
      <c r="LVL146" s="378"/>
      <c r="LVM146" s="379"/>
      <c r="LVN146" s="379"/>
      <c r="LVO146" s="380"/>
      <c r="LVP146" s="156"/>
      <c r="LVQ146" s="391"/>
      <c r="LVR146" s="381"/>
      <c r="LVS146" s="381"/>
      <c r="LVT146" s="381"/>
      <c r="LVU146" s="381"/>
      <c r="LVV146" s="381"/>
      <c r="LVW146" s="381"/>
      <c r="LVX146" s="381"/>
      <c r="LVY146" s="381"/>
      <c r="LVZ146" s="381"/>
      <c r="LWA146" s="381"/>
      <c r="LWB146" s="381"/>
      <c r="LWC146" s="381"/>
      <c r="LWD146" s="381"/>
      <c r="LWE146" s="381"/>
      <c r="LWF146" s="378"/>
      <c r="LWG146" s="379"/>
      <c r="LWH146" s="379"/>
      <c r="LWI146" s="380"/>
      <c r="LWJ146" s="156"/>
      <c r="LWK146" s="391"/>
      <c r="LWL146" s="381"/>
      <c r="LWM146" s="381"/>
      <c r="LWN146" s="381"/>
      <c r="LWO146" s="381"/>
      <c r="LWP146" s="381"/>
      <c r="LWQ146" s="381"/>
      <c r="LWR146" s="381"/>
      <c r="LWS146" s="381"/>
      <c r="LWT146" s="381"/>
      <c r="LWU146" s="381"/>
      <c r="LWV146" s="381"/>
      <c r="LWW146" s="381"/>
      <c r="LWX146" s="381"/>
      <c r="LWY146" s="381"/>
      <c r="LWZ146" s="378"/>
      <c r="LXA146" s="379"/>
      <c r="LXB146" s="379"/>
      <c r="LXC146" s="380"/>
      <c r="LXD146" s="156"/>
      <c r="LXE146" s="391"/>
      <c r="LXF146" s="381"/>
      <c r="LXG146" s="381"/>
      <c r="LXH146" s="381"/>
      <c r="LXI146" s="381"/>
      <c r="LXJ146" s="381"/>
      <c r="LXK146" s="381"/>
      <c r="LXL146" s="381"/>
      <c r="LXM146" s="381"/>
      <c r="LXN146" s="381"/>
      <c r="LXO146" s="381"/>
      <c r="LXP146" s="381"/>
      <c r="LXQ146" s="381"/>
      <c r="LXR146" s="381"/>
      <c r="LXS146" s="381"/>
      <c r="LXT146" s="378"/>
      <c r="LXU146" s="379"/>
      <c r="LXV146" s="379"/>
      <c r="LXW146" s="380"/>
      <c r="LXX146" s="156"/>
      <c r="LXY146" s="391"/>
      <c r="LXZ146" s="381"/>
      <c r="LYA146" s="381"/>
      <c r="LYB146" s="381"/>
      <c r="LYC146" s="381"/>
      <c r="LYD146" s="381"/>
      <c r="LYE146" s="381"/>
      <c r="LYF146" s="381"/>
      <c r="LYG146" s="381"/>
      <c r="LYH146" s="381"/>
      <c r="LYI146" s="381"/>
      <c r="LYJ146" s="381"/>
      <c r="LYK146" s="381"/>
      <c r="LYL146" s="381"/>
      <c r="LYM146" s="381"/>
      <c r="LYN146" s="378"/>
      <c r="LYO146" s="379"/>
      <c r="LYP146" s="379"/>
      <c r="LYQ146" s="380"/>
      <c r="LYR146" s="156"/>
      <c r="LYS146" s="391"/>
      <c r="LYT146" s="381"/>
      <c r="LYU146" s="381"/>
      <c r="LYV146" s="381"/>
      <c r="LYW146" s="381"/>
      <c r="LYX146" s="381"/>
      <c r="LYY146" s="381"/>
      <c r="LYZ146" s="381"/>
      <c r="LZA146" s="381"/>
      <c r="LZB146" s="381"/>
      <c r="LZC146" s="381"/>
      <c r="LZD146" s="381"/>
      <c r="LZE146" s="381"/>
      <c r="LZF146" s="381"/>
      <c r="LZG146" s="381"/>
      <c r="LZH146" s="378"/>
      <c r="LZI146" s="379"/>
      <c r="LZJ146" s="379"/>
      <c r="LZK146" s="380"/>
      <c r="LZL146" s="156"/>
      <c r="LZM146" s="391"/>
      <c r="LZN146" s="381"/>
      <c r="LZO146" s="381"/>
      <c r="LZP146" s="381"/>
      <c r="LZQ146" s="381"/>
      <c r="LZR146" s="381"/>
      <c r="LZS146" s="381"/>
      <c r="LZT146" s="381"/>
      <c r="LZU146" s="381"/>
      <c r="LZV146" s="381"/>
      <c r="LZW146" s="381"/>
      <c r="LZX146" s="381"/>
      <c r="LZY146" s="381"/>
      <c r="LZZ146" s="381"/>
      <c r="MAA146" s="381"/>
      <c r="MAB146" s="378"/>
      <c r="MAC146" s="379"/>
      <c r="MAD146" s="379"/>
      <c r="MAE146" s="380"/>
      <c r="MAF146" s="156"/>
      <c r="MAG146" s="391"/>
      <c r="MAH146" s="381"/>
      <c r="MAI146" s="381"/>
      <c r="MAJ146" s="381"/>
      <c r="MAK146" s="381"/>
      <c r="MAL146" s="381"/>
      <c r="MAM146" s="381"/>
      <c r="MAN146" s="381"/>
      <c r="MAO146" s="381"/>
      <c r="MAP146" s="381"/>
      <c r="MAQ146" s="381"/>
      <c r="MAR146" s="381"/>
      <c r="MAS146" s="381"/>
      <c r="MAT146" s="381"/>
      <c r="MAU146" s="381"/>
      <c r="MAV146" s="378"/>
      <c r="MAW146" s="379"/>
      <c r="MAX146" s="379"/>
      <c r="MAY146" s="380"/>
      <c r="MAZ146" s="156"/>
      <c r="MBA146" s="391"/>
      <c r="MBB146" s="381"/>
      <c r="MBC146" s="381"/>
      <c r="MBD146" s="381"/>
      <c r="MBE146" s="381"/>
      <c r="MBF146" s="381"/>
      <c r="MBG146" s="381"/>
      <c r="MBH146" s="381"/>
      <c r="MBI146" s="381"/>
      <c r="MBJ146" s="381"/>
      <c r="MBK146" s="381"/>
      <c r="MBL146" s="381"/>
      <c r="MBM146" s="381"/>
      <c r="MBN146" s="381"/>
      <c r="MBO146" s="381"/>
      <c r="MBP146" s="378"/>
      <c r="MBQ146" s="379"/>
      <c r="MBR146" s="379"/>
      <c r="MBS146" s="380"/>
      <c r="MBT146" s="156"/>
      <c r="MBU146" s="391"/>
      <c r="MBV146" s="381"/>
      <c r="MBW146" s="381"/>
      <c r="MBX146" s="381"/>
      <c r="MBY146" s="381"/>
      <c r="MBZ146" s="381"/>
      <c r="MCA146" s="381"/>
      <c r="MCB146" s="381"/>
      <c r="MCC146" s="381"/>
      <c r="MCD146" s="381"/>
      <c r="MCE146" s="381"/>
      <c r="MCF146" s="381"/>
      <c r="MCG146" s="381"/>
      <c r="MCH146" s="381"/>
      <c r="MCI146" s="381"/>
      <c r="MCJ146" s="378"/>
      <c r="MCK146" s="379"/>
      <c r="MCL146" s="379"/>
      <c r="MCM146" s="380"/>
      <c r="MCN146" s="156"/>
      <c r="MCO146" s="391"/>
      <c r="MCP146" s="381"/>
      <c r="MCQ146" s="381"/>
      <c r="MCR146" s="381"/>
      <c r="MCS146" s="381"/>
      <c r="MCT146" s="381"/>
      <c r="MCU146" s="381"/>
      <c r="MCV146" s="381"/>
      <c r="MCW146" s="381"/>
      <c r="MCX146" s="381"/>
      <c r="MCY146" s="381"/>
      <c r="MCZ146" s="381"/>
      <c r="MDA146" s="381"/>
      <c r="MDB146" s="381"/>
      <c r="MDC146" s="381"/>
      <c r="MDD146" s="378"/>
      <c r="MDE146" s="379"/>
      <c r="MDF146" s="379"/>
      <c r="MDG146" s="380"/>
      <c r="MDH146" s="156"/>
      <c r="MDI146" s="391"/>
      <c r="MDJ146" s="381"/>
      <c r="MDK146" s="381"/>
      <c r="MDL146" s="381"/>
      <c r="MDM146" s="381"/>
      <c r="MDN146" s="381"/>
      <c r="MDO146" s="381"/>
      <c r="MDP146" s="381"/>
      <c r="MDQ146" s="381"/>
      <c r="MDR146" s="381"/>
      <c r="MDS146" s="381"/>
      <c r="MDT146" s="381"/>
      <c r="MDU146" s="381"/>
      <c r="MDV146" s="381"/>
      <c r="MDW146" s="381"/>
      <c r="MDX146" s="378"/>
      <c r="MDY146" s="379"/>
      <c r="MDZ146" s="379"/>
      <c r="MEA146" s="380"/>
      <c r="MEB146" s="156"/>
      <c r="MEC146" s="391"/>
      <c r="MED146" s="381"/>
      <c r="MEE146" s="381"/>
      <c r="MEF146" s="381"/>
      <c r="MEG146" s="381"/>
      <c r="MEH146" s="381"/>
      <c r="MEI146" s="381"/>
      <c r="MEJ146" s="381"/>
      <c r="MEK146" s="381"/>
      <c r="MEL146" s="381"/>
      <c r="MEM146" s="381"/>
      <c r="MEN146" s="381"/>
      <c r="MEO146" s="381"/>
      <c r="MEP146" s="381"/>
      <c r="MEQ146" s="381"/>
      <c r="MER146" s="378"/>
      <c r="MES146" s="379"/>
      <c r="MET146" s="379"/>
      <c r="MEU146" s="380"/>
      <c r="MEV146" s="156"/>
      <c r="MEW146" s="391"/>
      <c r="MEX146" s="381"/>
      <c r="MEY146" s="381"/>
      <c r="MEZ146" s="381"/>
      <c r="MFA146" s="381"/>
      <c r="MFB146" s="381"/>
      <c r="MFC146" s="381"/>
      <c r="MFD146" s="381"/>
      <c r="MFE146" s="381"/>
      <c r="MFF146" s="381"/>
      <c r="MFG146" s="381"/>
      <c r="MFH146" s="381"/>
      <c r="MFI146" s="381"/>
      <c r="MFJ146" s="381"/>
      <c r="MFK146" s="381"/>
      <c r="MFL146" s="378"/>
      <c r="MFM146" s="379"/>
      <c r="MFN146" s="379"/>
      <c r="MFO146" s="380"/>
      <c r="MFP146" s="156"/>
      <c r="MFQ146" s="391"/>
      <c r="MFR146" s="381"/>
      <c r="MFS146" s="381"/>
      <c r="MFT146" s="381"/>
      <c r="MFU146" s="381"/>
      <c r="MFV146" s="381"/>
      <c r="MFW146" s="381"/>
      <c r="MFX146" s="381"/>
      <c r="MFY146" s="381"/>
      <c r="MFZ146" s="381"/>
      <c r="MGA146" s="381"/>
      <c r="MGB146" s="381"/>
      <c r="MGC146" s="381"/>
      <c r="MGD146" s="381"/>
      <c r="MGE146" s="381"/>
      <c r="MGF146" s="378"/>
      <c r="MGG146" s="379"/>
      <c r="MGH146" s="379"/>
      <c r="MGI146" s="380"/>
      <c r="MGJ146" s="156"/>
      <c r="MGK146" s="391"/>
      <c r="MGL146" s="381"/>
      <c r="MGM146" s="381"/>
      <c r="MGN146" s="381"/>
      <c r="MGO146" s="381"/>
      <c r="MGP146" s="381"/>
      <c r="MGQ146" s="381"/>
      <c r="MGR146" s="381"/>
      <c r="MGS146" s="381"/>
      <c r="MGT146" s="381"/>
      <c r="MGU146" s="381"/>
      <c r="MGV146" s="381"/>
      <c r="MGW146" s="381"/>
      <c r="MGX146" s="381"/>
      <c r="MGY146" s="381"/>
      <c r="MGZ146" s="378"/>
      <c r="MHA146" s="379"/>
      <c r="MHB146" s="379"/>
      <c r="MHC146" s="380"/>
      <c r="MHD146" s="156"/>
      <c r="MHE146" s="391"/>
      <c r="MHF146" s="381"/>
      <c r="MHG146" s="381"/>
      <c r="MHH146" s="381"/>
      <c r="MHI146" s="381"/>
      <c r="MHJ146" s="381"/>
      <c r="MHK146" s="381"/>
      <c r="MHL146" s="381"/>
      <c r="MHM146" s="381"/>
      <c r="MHN146" s="381"/>
      <c r="MHO146" s="381"/>
      <c r="MHP146" s="381"/>
      <c r="MHQ146" s="381"/>
      <c r="MHR146" s="381"/>
      <c r="MHS146" s="381"/>
      <c r="MHT146" s="378"/>
      <c r="MHU146" s="379"/>
      <c r="MHV146" s="379"/>
      <c r="MHW146" s="380"/>
      <c r="MHX146" s="156"/>
      <c r="MHY146" s="391"/>
      <c r="MHZ146" s="381"/>
      <c r="MIA146" s="381"/>
      <c r="MIB146" s="381"/>
      <c r="MIC146" s="381"/>
      <c r="MID146" s="381"/>
      <c r="MIE146" s="381"/>
      <c r="MIF146" s="381"/>
      <c r="MIG146" s="381"/>
      <c r="MIH146" s="381"/>
      <c r="MII146" s="381"/>
      <c r="MIJ146" s="381"/>
      <c r="MIK146" s="381"/>
      <c r="MIL146" s="381"/>
      <c r="MIM146" s="381"/>
      <c r="MIN146" s="378"/>
      <c r="MIO146" s="379"/>
      <c r="MIP146" s="379"/>
      <c r="MIQ146" s="380"/>
      <c r="MIR146" s="156"/>
      <c r="MIS146" s="391"/>
      <c r="MIT146" s="381"/>
      <c r="MIU146" s="381"/>
      <c r="MIV146" s="381"/>
      <c r="MIW146" s="381"/>
      <c r="MIX146" s="381"/>
      <c r="MIY146" s="381"/>
      <c r="MIZ146" s="381"/>
      <c r="MJA146" s="381"/>
      <c r="MJB146" s="381"/>
      <c r="MJC146" s="381"/>
      <c r="MJD146" s="381"/>
      <c r="MJE146" s="381"/>
      <c r="MJF146" s="381"/>
      <c r="MJG146" s="381"/>
      <c r="MJH146" s="378"/>
      <c r="MJI146" s="379"/>
      <c r="MJJ146" s="379"/>
      <c r="MJK146" s="380"/>
      <c r="MJL146" s="156"/>
      <c r="MJM146" s="391"/>
      <c r="MJN146" s="381"/>
      <c r="MJO146" s="381"/>
      <c r="MJP146" s="381"/>
      <c r="MJQ146" s="381"/>
      <c r="MJR146" s="381"/>
      <c r="MJS146" s="381"/>
      <c r="MJT146" s="381"/>
      <c r="MJU146" s="381"/>
      <c r="MJV146" s="381"/>
      <c r="MJW146" s="381"/>
      <c r="MJX146" s="381"/>
      <c r="MJY146" s="381"/>
      <c r="MJZ146" s="381"/>
      <c r="MKA146" s="381"/>
      <c r="MKB146" s="378"/>
      <c r="MKC146" s="379"/>
      <c r="MKD146" s="379"/>
      <c r="MKE146" s="380"/>
      <c r="MKF146" s="156"/>
      <c r="MKG146" s="391"/>
      <c r="MKH146" s="381"/>
      <c r="MKI146" s="381"/>
      <c r="MKJ146" s="381"/>
      <c r="MKK146" s="381"/>
      <c r="MKL146" s="381"/>
      <c r="MKM146" s="381"/>
      <c r="MKN146" s="381"/>
      <c r="MKO146" s="381"/>
      <c r="MKP146" s="381"/>
      <c r="MKQ146" s="381"/>
      <c r="MKR146" s="381"/>
      <c r="MKS146" s="381"/>
      <c r="MKT146" s="381"/>
      <c r="MKU146" s="381"/>
      <c r="MKV146" s="378"/>
      <c r="MKW146" s="379"/>
      <c r="MKX146" s="379"/>
      <c r="MKY146" s="380"/>
      <c r="MKZ146" s="156"/>
      <c r="MLA146" s="391"/>
      <c r="MLB146" s="381"/>
      <c r="MLC146" s="381"/>
      <c r="MLD146" s="381"/>
      <c r="MLE146" s="381"/>
      <c r="MLF146" s="381"/>
      <c r="MLG146" s="381"/>
      <c r="MLH146" s="381"/>
      <c r="MLI146" s="381"/>
      <c r="MLJ146" s="381"/>
      <c r="MLK146" s="381"/>
      <c r="MLL146" s="381"/>
      <c r="MLM146" s="381"/>
      <c r="MLN146" s="381"/>
      <c r="MLO146" s="381"/>
      <c r="MLP146" s="378"/>
      <c r="MLQ146" s="379"/>
      <c r="MLR146" s="379"/>
      <c r="MLS146" s="380"/>
      <c r="MLT146" s="156"/>
      <c r="MLU146" s="391"/>
      <c r="MLV146" s="381"/>
      <c r="MLW146" s="381"/>
      <c r="MLX146" s="381"/>
      <c r="MLY146" s="381"/>
      <c r="MLZ146" s="381"/>
      <c r="MMA146" s="381"/>
      <c r="MMB146" s="381"/>
      <c r="MMC146" s="381"/>
      <c r="MMD146" s="381"/>
      <c r="MME146" s="381"/>
      <c r="MMF146" s="381"/>
      <c r="MMG146" s="381"/>
      <c r="MMH146" s="381"/>
      <c r="MMI146" s="381"/>
      <c r="MMJ146" s="378"/>
      <c r="MMK146" s="379"/>
      <c r="MML146" s="379"/>
      <c r="MMM146" s="380"/>
      <c r="MMN146" s="156"/>
      <c r="MMO146" s="391"/>
      <c r="MMP146" s="381"/>
      <c r="MMQ146" s="381"/>
      <c r="MMR146" s="381"/>
      <c r="MMS146" s="381"/>
      <c r="MMT146" s="381"/>
      <c r="MMU146" s="381"/>
      <c r="MMV146" s="381"/>
      <c r="MMW146" s="381"/>
      <c r="MMX146" s="381"/>
      <c r="MMY146" s="381"/>
      <c r="MMZ146" s="381"/>
      <c r="MNA146" s="381"/>
      <c r="MNB146" s="381"/>
      <c r="MNC146" s="381"/>
      <c r="MND146" s="378"/>
      <c r="MNE146" s="379"/>
      <c r="MNF146" s="379"/>
      <c r="MNG146" s="380"/>
      <c r="MNH146" s="156"/>
      <c r="MNI146" s="391"/>
      <c r="MNJ146" s="381"/>
      <c r="MNK146" s="381"/>
      <c r="MNL146" s="381"/>
      <c r="MNM146" s="381"/>
      <c r="MNN146" s="381"/>
      <c r="MNO146" s="381"/>
      <c r="MNP146" s="381"/>
      <c r="MNQ146" s="381"/>
      <c r="MNR146" s="381"/>
      <c r="MNS146" s="381"/>
      <c r="MNT146" s="381"/>
      <c r="MNU146" s="381"/>
      <c r="MNV146" s="381"/>
      <c r="MNW146" s="381"/>
      <c r="MNX146" s="378"/>
      <c r="MNY146" s="379"/>
      <c r="MNZ146" s="379"/>
      <c r="MOA146" s="380"/>
      <c r="MOB146" s="156"/>
      <c r="MOC146" s="391"/>
      <c r="MOD146" s="381"/>
      <c r="MOE146" s="381"/>
      <c r="MOF146" s="381"/>
      <c r="MOG146" s="381"/>
      <c r="MOH146" s="381"/>
      <c r="MOI146" s="381"/>
      <c r="MOJ146" s="381"/>
      <c r="MOK146" s="381"/>
      <c r="MOL146" s="381"/>
      <c r="MOM146" s="381"/>
      <c r="MON146" s="381"/>
      <c r="MOO146" s="381"/>
      <c r="MOP146" s="381"/>
      <c r="MOQ146" s="381"/>
      <c r="MOR146" s="378"/>
      <c r="MOS146" s="379"/>
      <c r="MOT146" s="379"/>
      <c r="MOU146" s="380"/>
      <c r="MOV146" s="156"/>
      <c r="MOW146" s="391"/>
      <c r="MOX146" s="381"/>
      <c r="MOY146" s="381"/>
      <c r="MOZ146" s="381"/>
      <c r="MPA146" s="381"/>
      <c r="MPB146" s="381"/>
      <c r="MPC146" s="381"/>
      <c r="MPD146" s="381"/>
      <c r="MPE146" s="381"/>
      <c r="MPF146" s="381"/>
      <c r="MPG146" s="381"/>
      <c r="MPH146" s="381"/>
      <c r="MPI146" s="381"/>
      <c r="MPJ146" s="381"/>
      <c r="MPK146" s="381"/>
      <c r="MPL146" s="378"/>
      <c r="MPM146" s="379"/>
      <c r="MPN146" s="379"/>
      <c r="MPO146" s="380"/>
      <c r="MPP146" s="156"/>
      <c r="MPQ146" s="391"/>
      <c r="MPR146" s="381"/>
      <c r="MPS146" s="381"/>
      <c r="MPT146" s="381"/>
      <c r="MPU146" s="381"/>
      <c r="MPV146" s="381"/>
      <c r="MPW146" s="381"/>
      <c r="MPX146" s="381"/>
      <c r="MPY146" s="381"/>
      <c r="MPZ146" s="381"/>
      <c r="MQA146" s="381"/>
      <c r="MQB146" s="381"/>
      <c r="MQC146" s="381"/>
      <c r="MQD146" s="381"/>
      <c r="MQE146" s="381"/>
      <c r="MQF146" s="378"/>
      <c r="MQG146" s="379"/>
      <c r="MQH146" s="379"/>
      <c r="MQI146" s="380"/>
      <c r="MQJ146" s="156"/>
      <c r="MQK146" s="391"/>
      <c r="MQL146" s="381"/>
      <c r="MQM146" s="381"/>
      <c r="MQN146" s="381"/>
      <c r="MQO146" s="381"/>
      <c r="MQP146" s="381"/>
      <c r="MQQ146" s="381"/>
      <c r="MQR146" s="381"/>
      <c r="MQS146" s="381"/>
      <c r="MQT146" s="381"/>
      <c r="MQU146" s="381"/>
      <c r="MQV146" s="381"/>
      <c r="MQW146" s="381"/>
      <c r="MQX146" s="381"/>
      <c r="MQY146" s="381"/>
      <c r="MQZ146" s="378"/>
      <c r="MRA146" s="379"/>
      <c r="MRB146" s="379"/>
      <c r="MRC146" s="380"/>
      <c r="MRD146" s="156"/>
      <c r="MRE146" s="391"/>
      <c r="MRF146" s="381"/>
      <c r="MRG146" s="381"/>
      <c r="MRH146" s="381"/>
      <c r="MRI146" s="381"/>
      <c r="MRJ146" s="381"/>
      <c r="MRK146" s="381"/>
      <c r="MRL146" s="381"/>
      <c r="MRM146" s="381"/>
      <c r="MRN146" s="381"/>
      <c r="MRO146" s="381"/>
      <c r="MRP146" s="381"/>
      <c r="MRQ146" s="381"/>
      <c r="MRR146" s="381"/>
      <c r="MRS146" s="381"/>
      <c r="MRT146" s="378"/>
      <c r="MRU146" s="379"/>
      <c r="MRV146" s="379"/>
      <c r="MRW146" s="380"/>
      <c r="MRX146" s="156"/>
      <c r="MRY146" s="391"/>
      <c r="MRZ146" s="381"/>
      <c r="MSA146" s="381"/>
      <c r="MSB146" s="381"/>
      <c r="MSC146" s="381"/>
      <c r="MSD146" s="381"/>
      <c r="MSE146" s="381"/>
      <c r="MSF146" s="381"/>
      <c r="MSG146" s="381"/>
      <c r="MSH146" s="381"/>
      <c r="MSI146" s="381"/>
      <c r="MSJ146" s="381"/>
      <c r="MSK146" s="381"/>
      <c r="MSL146" s="381"/>
      <c r="MSM146" s="381"/>
      <c r="MSN146" s="378"/>
      <c r="MSO146" s="379"/>
      <c r="MSP146" s="379"/>
      <c r="MSQ146" s="380"/>
      <c r="MSR146" s="156"/>
      <c r="MSS146" s="391"/>
      <c r="MST146" s="381"/>
      <c r="MSU146" s="381"/>
      <c r="MSV146" s="381"/>
      <c r="MSW146" s="381"/>
      <c r="MSX146" s="381"/>
      <c r="MSY146" s="381"/>
      <c r="MSZ146" s="381"/>
      <c r="MTA146" s="381"/>
      <c r="MTB146" s="381"/>
      <c r="MTC146" s="381"/>
      <c r="MTD146" s="381"/>
      <c r="MTE146" s="381"/>
      <c r="MTF146" s="381"/>
      <c r="MTG146" s="381"/>
      <c r="MTH146" s="378"/>
      <c r="MTI146" s="379"/>
      <c r="MTJ146" s="379"/>
      <c r="MTK146" s="380"/>
      <c r="MTL146" s="156"/>
      <c r="MTM146" s="391"/>
      <c r="MTN146" s="381"/>
      <c r="MTO146" s="381"/>
      <c r="MTP146" s="381"/>
      <c r="MTQ146" s="381"/>
      <c r="MTR146" s="381"/>
      <c r="MTS146" s="381"/>
      <c r="MTT146" s="381"/>
      <c r="MTU146" s="381"/>
      <c r="MTV146" s="381"/>
      <c r="MTW146" s="381"/>
      <c r="MTX146" s="381"/>
      <c r="MTY146" s="381"/>
      <c r="MTZ146" s="381"/>
      <c r="MUA146" s="381"/>
      <c r="MUB146" s="378"/>
      <c r="MUC146" s="379"/>
      <c r="MUD146" s="379"/>
      <c r="MUE146" s="380"/>
      <c r="MUF146" s="156"/>
      <c r="MUG146" s="391"/>
      <c r="MUH146" s="381"/>
      <c r="MUI146" s="381"/>
      <c r="MUJ146" s="381"/>
      <c r="MUK146" s="381"/>
      <c r="MUL146" s="381"/>
      <c r="MUM146" s="381"/>
      <c r="MUN146" s="381"/>
      <c r="MUO146" s="381"/>
      <c r="MUP146" s="381"/>
      <c r="MUQ146" s="381"/>
      <c r="MUR146" s="381"/>
      <c r="MUS146" s="381"/>
      <c r="MUT146" s="381"/>
      <c r="MUU146" s="381"/>
      <c r="MUV146" s="378"/>
      <c r="MUW146" s="379"/>
      <c r="MUX146" s="379"/>
      <c r="MUY146" s="380"/>
      <c r="MUZ146" s="156"/>
      <c r="MVA146" s="391"/>
      <c r="MVB146" s="381"/>
      <c r="MVC146" s="381"/>
      <c r="MVD146" s="381"/>
      <c r="MVE146" s="381"/>
      <c r="MVF146" s="381"/>
      <c r="MVG146" s="381"/>
      <c r="MVH146" s="381"/>
      <c r="MVI146" s="381"/>
      <c r="MVJ146" s="381"/>
      <c r="MVK146" s="381"/>
      <c r="MVL146" s="381"/>
      <c r="MVM146" s="381"/>
      <c r="MVN146" s="381"/>
      <c r="MVO146" s="381"/>
      <c r="MVP146" s="378"/>
      <c r="MVQ146" s="379"/>
      <c r="MVR146" s="379"/>
      <c r="MVS146" s="380"/>
      <c r="MVT146" s="156"/>
      <c r="MVU146" s="391"/>
      <c r="MVV146" s="381"/>
      <c r="MVW146" s="381"/>
      <c r="MVX146" s="381"/>
      <c r="MVY146" s="381"/>
      <c r="MVZ146" s="381"/>
      <c r="MWA146" s="381"/>
      <c r="MWB146" s="381"/>
      <c r="MWC146" s="381"/>
      <c r="MWD146" s="381"/>
      <c r="MWE146" s="381"/>
      <c r="MWF146" s="381"/>
      <c r="MWG146" s="381"/>
      <c r="MWH146" s="381"/>
      <c r="MWI146" s="381"/>
      <c r="MWJ146" s="378"/>
      <c r="MWK146" s="379"/>
      <c r="MWL146" s="379"/>
      <c r="MWM146" s="380"/>
      <c r="MWN146" s="156"/>
      <c r="MWO146" s="391"/>
      <c r="MWP146" s="381"/>
      <c r="MWQ146" s="381"/>
      <c r="MWR146" s="381"/>
      <c r="MWS146" s="381"/>
      <c r="MWT146" s="381"/>
      <c r="MWU146" s="381"/>
      <c r="MWV146" s="381"/>
      <c r="MWW146" s="381"/>
      <c r="MWX146" s="381"/>
      <c r="MWY146" s="381"/>
      <c r="MWZ146" s="381"/>
      <c r="MXA146" s="381"/>
      <c r="MXB146" s="381"/>
      <c r="MXC146" s="381"/>
      <c r="MXD146" s="378"/>
      <c r="MXE146" s="379"/>
      <c r="MXF146" s="379"/>
      <c r="MXG146" s="380"/>
      <c r="MXH146" s="156"/>
      <c r="MXI146" s="391"/>
      <c r="MXJ146" s="381"/>
      <c r="MXK146" s="381"/>
      <c r="MXL146" s="381"/>
      <c r="MXM146" s="381"/>
      <c r="MXN146" s="381"/>
      <c r="MXO146" s="381"/>
      <c r="MXP146" s="381"/>
      <c r="MXQ146" s="381"/>
      <c r="MXR146" s="381"/>
      <c r="MXS146" s="381"/>
      <c r="MXT146" s="381"/>
      <c r="MXU146" s="381"/>
      <c r="MXV146" s="381"/>
      <c r="MXW146" s="381"/>
      <c r="MXX146" s="378"/>
      <c r="MXY146" s="379"/>
      <c r="MXZ146" s="379"/>
      <c r="MYA146" s="380"/>
      <c r="MYB146" s="156"/>
      <c r="MYC146" s="391"/>
      <c r="MYD146" s="381"/>
      <c r="MYE146" s="381"/>
      <c r="MYF146" s="381"/>
      <c r="MYG146" s="381"/>
      <c r="MYH146" s="381"/>
      <c r="MYI146" s="381"/>
      <c r="MYJ146" s="381"/>
      <c r="MYK146" s="381"/>
      <c r="MYL146" s="381"/>
      <c r="MYM146" s="381"/>
      <c r="MYN146" s="381"/>
      <c r="MYO146" s="381"/>
      <c r="MYP146" s="381"/>
      <c r="MYQ146" s="381"/>
      <c r="MYR146" s="378"/>
      <c r="MYS146" s="379"/>
      <c r="MYT146" s="379"/>
      <c r="MYU146" s="380"/>
      <c r="MYV146" s="156"/>
      <c r="MYW146" s="391"/>
      <c r="MYX146" s="381"/>
      <c r="MYY146" s="381"/>
      <c r="MYZ146" s="381"/>
      <c r="MZA146" s="381"/>
      <c r="MZB146" s="381"/>
      <c r="MZC146" s="381"/>
      <c r="MZD146" s="381"/>
      <c r="MZE146" s="381"/>
      <c r="MZF146" s="381"/>
      <c r="MZG146" s="381"/>
      <c r="MZH146" s="381"/>
      <c r="MZI146" s="381"/>
      <c r="MZJ146" s="381"/>
      <c r="MZK146" s="381"/>
      <c r="MZL146" s="378"/>
      <c r="MZM146" s="379"/>
      <c r="MZN146" s="379"/>
      <c r="MZO146" s="380"/>
      <c r="MZP146" s="156"/>
      <c r="MZQ146" s="391"/>
      <c r="MZR146" s="381"/>
      <c r="MZS146" s="381"/>
      <c r="MZT146" s="381"/>
      <c r="MZU146" s="381"/>
      <c r="MZV146" s="381"/>
      <c r="MZW146" s="381"/>
      <c r="MZX146" s="381"/>
      <c r="MZY146" s="381"/>
      <c r="MZZ146" s="381"/>
      <c r="NAA146" s="381"/>
      <c r="NAB146" s="381"/>
      <c r="NAC146" s="381"/>
      <c r="NAD146" s="381"/>
      <c r="NAE146" s="381"/>
      <c r="NAF146" s="378"/>
      <c r="NAG146" s="379"/>
      <c r="NAH146" s="379"/>
      <c r="NAI146" s="380"/>
      <c r="NAJ146" s="156"/>
      <c r="NAK146" s="391"/>
      <c r="NAL146" s="381"/>
      <c r="NAM146" s="381"/>
      <c r="NAN146" s="381"/>
      <c r="NAO146" s="381"/>
      <c r="NAP146" s="381"/>
      <c r="NAQ146" s="381"/>
      <c r="NAR146" s="381"/>
      <c r="NAS146" s="381"/>
      <c r="NAT146" s="381"/>
      <c r="NAU146" s="381"/>
      <c r="NAV146" s="381"/>
      <c r="NAW146" s="381"/>
      <c r="NAX146" s="381"/>
      <c r="NAY146" s="381"/>
      <c r="NAZ146" s="378"/>
      <c r="NBA146" s="379"/>
      <c r="NBB146" s="379"/>
      <c r="NBC146" s="380"/>
      <c r="NBD146" s="156"/>
      <c r="NBE146" s="391"/>
      <c r="NBF146" s="381"/>
      <c r="NBG146" s="381"/>
      <c r="NBH146" s="381"/>
      <c r="NBI146" s="381"/>
      <c r="NBJ146" s="381"/>
      <c r="NBK146" s="381"/>
      <c r="NBL146" s="381"/>
      <c r="NBM146" s="381"/>
      <c r="NBN146" s="381"/>
      <c r="NBO146" s="381"/>
      <c r="NBP146" s="381"/>
      <c r="NBQ146" s="381"/>
      <c r="NBR146" s="381"/>
      <c r="NBS146" s="381"/>
      <c r="NBT146" s="378"/>
      <c r="NBU146" s="379"/>
      <c r="NBV146" s="379"/>
      <c r="NBW146" s="380"/>
      <c r="NBX146" s="156"/>
      <c r="NBY146" s="391"/>
      <c r="NBZ146" s="381"/>
      <c r="NCA146" s="381"/>
      <c r="NCB146" s="381"/>
      <c r="NCC146" s="381"/>
      <c r="NCD146" s="381"/>
      <c r="NCE146" s="381"/>
      <c r="NCF146" s="381"/>
      <c r="NCG146" s="381"/>
      <c r="NCH146" s="381"/>
      <c r="NCI146" s="381"/>
      <c r="NCJ146" s="381"/>
      <c r="NCK146" s="381"/>
      <c r="NCL146" s="381"/>
      <c r="NCM146" s="381"/>
      <c r="NCN146" s="378"/>
      <c r="NCO146" s="379"/>
      <c r="NCP146" s="379"/>
      <c r="NCQ146" s="380"/>
      <c r="NCR146" s="156"/>
      <c r="NCS146" s="391"/>
      <c r="NCT146" s="381"/>
      <c r="NCU146" s="381"/>
      <c r="NCV146" s="381"/>
      <c r="NCW146" s="381"/>
      <c r="NCX146" s="381"/>
      <c r="NCY146" s="381"/>
      <c r="NCZ146" s="381"/>
      <c r="NDA146" s="381"/>
      <c r="NDB146" s="381"/>
      <c r="NDC146" s="381"/>
      <c r="NDD146" s="381"/>
      <c r="NDE146" s="381"/>
      <c r="NDF146" s="381"/>
      <c r="NDG146" s="381"/>
      <c r="NDH146" s="378"/>
      <c r="NDI146" s="379"/>
      <c r="NDJ146" s="379"/>
      <c r="NDK146" s="380"/>
      <c r="NDL146" s="156"/>
      <c r="NDM146" s="391"/>
      <c r="NDN146" s="381"/>
      <c r="NDO146" s="381"/>
      <c r="NDP146" s="381"/>
      <c r="NDQ146" s="381"/>
      <c r="NDR146" s="381"/>
      <c r="NDS146" s="381"/>
      <c r="NDT146" s="381"/>
      <c r="NDU146" s="381"/>
      <c r="NDV146" s="381"/>
      <c r="NDW146" s="381"/>
      <c r="NDX146" s="381"/>
      <c r="NDY146" s="381"/>
      <c r="NDZ146" s="381"/>
      <c r="NEA146" s="381"/>
      <c r="NEB146" s="378"/>
      <c r="NEC146" s="379"/>
      <c r="NED146" s="379"/>
      <c r="NEE146" s="380"/>
      <c r="NEF146" s="156"/>
      <c r="NEG146" s="391"/>
      <c r="NEH146" s="381"/>
      <c r="NEI146" s="381"/>
      <c r="NEJ146" s="381"/>
      <c r="NEK146" s="381"/>
      <c r="NEL146" s="381"/>
      <c r="NEM146" s="381"/>
      <c r="NEN146" s="381"/>
      <c r="NEO146" s="381"/>
      <c r="NEP146" s="381"/>
      <c r="NEQ146" s="381"/>
      <c r="NER146" s="381"/>
      <c r="NES146" s="381"/>
      <c r="NET146" s="381"/>
      <c r="NEU146" s="381"/>
      <c r="NEV146" s="378"/>
      <c r="NEW146" s="379"/>
      <c r="NEX146" s="379"/>
      <c r="NEY146" s="380"/>
      <c r="NEZ146" s="156"/>
      <c r="NFA146" s="391"/>
      <c r="NFB146" s="381"/>
      <c r="NFC146" s="381"/>
      <c r="NFD146" s="381"/>
      <c r="NFE146" s="381"/>
      <c r="NFF146" s="381"/>
      <c r="NFG146" s="381"/>
      <c r="NFH146" s="381"/>
      <c r="NFI146" s="381"/>
      <c r="NFJ146" s="381"/>
      <c r="NFK146" s="381"/>
      <c r="NFL146" s="381"/>
      <c r="NFM146" s="381"/>
      <c r="NFN146" s="381"/>
      <c r="NFO146" s="381"/>
      <c r="NFP146" s="378"/>
      <c r="NFQ146" s="379"/>
      <c r="NFR146" s="379"/>
      <c r="NFS146" s="380"/>
      <c r="NFT146" s="156"/>
      <c r="NFU146" s="391"/>
      <c r="NFV146" s="381"/>
      <c r="NFW146" s="381"/>
      <c r="NFX146" s="381"/>
      <c r="NFY146" s="381"/>
      <c r="NFZ146" s="381"/>
      <c r="NGA146" s="381"/>
      <c r="NGB146" s="381"/>
      <c r="NGC146" s="381"/>
      <c r="NGD146" s="381"/>
      <c r="NGE146" s="381"/>
      <c r="NGF146" s="381"/>
      <c r="NGG146" s="381"/>
      <c r="NGH146" s="381"/>
      <c r="NGI146" s="381"/>
      <c r="NGJ146" s="378"/>
      <c r="NGK146" s="379"/>
      <c r="NGL146" s="379"/>
      <c r="NGM146" s="380"/>
      <c r="NGN146" s="156"/>
      <c r="NGO146" s="391"/>
      <c r="NGP146" s="381"/>
      <c r="NGQ146" s="381"/>
      <c r="NGR146" s="381"/>
      <c r="NGS146" s="381"/>
      <c r="NGT146" s="381"/>
      <c r="NGU146" s="381"/>
      <c r="NGV146" s="381"/>
      <c r="NGW146" s="381"/>
      <c r="NGX146" s="381"/>
      <c r="NGY146" s="381"/>
      <c r="NGZ146" s="381"/>
      <c r="NHA146" s="381"/>
      <c r="NHB146" s="381"/>
      <c r="NHC146" s="381"/>
      <c r="NHD146" s="378"/>
      <c r="NHE146" s="379"/>
      <c r="NHF146" s="379"/>
      <c r="NHG146" s="380"/>
      <c r="NHH146" s="156"/>
      <c r="NHI146" s="391"/>
      <c r="NHJ146" s="381"/>
      <c r="NHK146" s="381"/>
      <c r="NHL146" s="381"/>
      <c r="NHM146" s="381"/>
      <c r="NHN146" s="381"/>
      <c r="NHO146" s="381"/>
      <c r="NHP146" s="381"/>
      <c r="NHQ146" s="381"/>
      <c r="NHR146" s="381"/>
      <c r="NHS146" s="381"/>
      <c r="NHT146" s="381"/>
      <c r="NHU146" s="381"/>
      <c r="NHV146" s="381"/>
      <c r="NHW146" s="381"/>
      <c r="NHX146" s="378"/>
      <c r="NHY146" s="379"/>
      <c r="NHZ146" s="379"/>
      <c r="NIA146" s="380"/>
      <c r="NIB146" s="156"/>
      <c r="NIC146" s="391"/>
      <c r="NID146" s="381"/>
      <c r="NIE146" s="381"/>
      <c r="NIF146" s="381"/>
      <c r="NIG146" s="381"/>
      <c r="NIH146" s="381"/>
      <c r="NII146" s="381"/>
      <c r="NIJ146" s="381"/>
      <c r="NIK146" s="381"/>
      <c r="NIL146" s="381"/>
      <c r="NIM146" s="381"/>
      <c r="NIN146" s="381"/>
      <c r="NIO146" s="381"/>
      <c r="NIP146" s="381"/>
      <c r="NIQ146" s="381"/>
      <c r="NIR146" s="378"/>
      <c r="NIS146" s="379"/>
      <c r="NIT146" s="379"/>
      <c r="NIU146" s="380"/>
      <c r="NIV146" s="156"/>
      <c r="NIW146" s="391"/>
      <c r="NIX146" s="381"/>
      <c r="NIY146" s="381"/>
      <c r="NIZ146" s="381"/>
      <c r="NJA146" s="381"/>
      <c r="NJB146" s="381"/>
      <c r="NJC146" s="381"/>
      <c r="NJD146" s="381"/>
      <c r="NJE146" s="381"/>
      <c r="NJF146" s="381"/>
      <c r="NJG146" s="381"/>
      <c r="NJH146" s="381"/>
      <c r="NJI146" s="381"/>
      <c r="NJJ146" s="381"/>
      <c r="NJK146" s="381"/>
      <c r="NJL146" s="378"/>
      <c r="NJM146" s="379"/>
      <c r="NJN146" s="379"/>
      <c r="NJO146" s="380"/>
      <c r="NJP146" s="156"/>
      <c r="NJQ146" s="391"/>
      <c r="NJR146" s="381"/>
      <c r="NJS146" s="381"/>
      <c r="NJT146" s="381"/>
      <c r="NJU146" s="381"/>
      <c r="NJV146" s="381"/>
      <c r="NJW146" s="381"/>
      <c r="NJX146" s="381"/>
      <c r="NJY146" s="381"/>
      <c r="NJZ146" s="381"/>
      <c r="NKA146" s="381"/>
      <c r="NKB146" s="381"/>
      <c r="NKC146" s="381"/>
      <c r="NKD146" s="381"/>
      <c r="NKE146" s="381"/>
      <c r="NKF146" s="378"/>
      <c r="NKG146" s="379"/>
      <c r="NKH146" s="379"/>
      <c r="NKI146" s="380"/>
      <c r="NKJ146" s="156"/>
      <c r="NKK146" s="391"/>
      <c r="NKL146" s="381"/>
      <c r="NKM146" s="381"/>
      <c r="NKN146" s="381"/>
      <c r="NKO146" s="381"/>
      <c r="NKP146" s="381"/>
      <c r="NKQ146" s="381"/>
      <c r="NKR146" s="381"/>
      <c r="NKS146" s="381"/>
      <c r="NKT146" s="381"/>
      <c r="NKU146" s="381"/>
      <c r="NKV146" s="381"/>
      <c r="NKW146" s="381"/>
      <c r="NKX146" s="381"/>
      <c r="NKY146" s="381"/>
      <c r="NKZ146" s="378"/>
      <c r="NLA146" s="379"/>
      <c r="NLB146" s="379"/>
      <c r="NLC146" s="380"/>
      <c r="NLD146" s="156"/>
      <c r="NLE146" s="391"/>
      <c r="NLF146" s="381"/>
      <c r="NLG146" s="381"/>
      <c r="NLH146" s="381"/>
      <c r="NLI146" s="381"/>
      <c r="NLJ146" s="381"/>
      <c r="NLK146" s="381"/>
      <c r="NLL146" s="381"/>
      <c r="NLM146" s="381"/>
      <c r="NLN146" s="381"/>
      <c r="NLO146" s="381"/>
      <c r="NLP146" s="381"/>
      <c r="NLQ146" s="381"/>
      <c r="NLR146" s="381"/>
      <c r="NLS146" s="381"/>
      <c r="NLT146" s="378"/>
      <c r="NLU146" s="379"/>
      <c r="NLV146" s="379"/>
      <c r="NLW146" s="380"/>
      <c r="NLX146" s="156"/>
      <c r="NLY146" s="391"/>
      <c r="NLZ146" s="381"/>
      <c r="NMA146" s="381"/>
      <c r="NMB146" s="381"/>
      <c r="NMC146" s="381"/>
      <c r="NMD146" s="381"/>
      <c r="NME146" s="381"/>
      <c r="NMF146" s="381"/>
      <c r="NMG146" s="381"/>
      <c r="NMH146" s="381"/>
      <c r="NMI146" s="381"/>
      <c r="NMJ146" s="381"/>
      <c r="NMK146" s="381"/>
      <c r="NML146" s="381"/>
      <c r="NMM146" s="381"/>
      <c r="NMN146" s="378"/>
      <c r="NMO146" s="379"/>
      <c r="NMP146" s="379"/>
      <c r="NMQ146" s="380"/>
      <c r="NMR146" s="156"/>
      <c r="NMS146" s="391"/>
      <c r="NMT146" s="381"/>
      <c r="NMU146" s="381"/>
      <c r="NMV146" s="381"/>
      <c r="NMW146" s="381"/>
      <c r="NMX146" s="381"/>
      <c r="NMY146" s="381"/>
      <c r="NMZ146" s="381"/>
      <c r="NNA146" s="381"/>
      <c r="NNB146" s="381"/>
      <c r="NNC146" s="381"/>
      <c r="NND146" s="381"/>
      <c r="NNE146" s="381"/>
      <c r="NNF146" s="381"/>
      <c r="NNG146" s="381"/>
      <c r="NNH146" s="378"/>
      <c r="NNI146" s="379"/>
      <c r="NNJ146" s="379"/>
      <c r="NNK146" s="380"/>
      <c r="NNL146" s="156"/>
      <c r="NNM146" s="391"/>
      <c r="NNN146" s="381"/>
      <c r="NNO146" s="381"/>
      <c r="NNP146" s="381"/>
      <c r="NNQ146" s="381"/>
      <c r="NNR146" s="381"/>
      <c r="NNS146" s="381"/>
      <c r="NNT146" s="381"/>
      <c r="NNU146" s="381"/>
      <c r="NNV146" s="381"/>
      <c r="NNW146" s="381"/>
      <c r="NNX146" s="381"/>
      <c r="NNY146" s="381"/>
      <c r="NNZ146" s="381"/>
      <c r="NOA146" s="381"/>
      <c r="NOB146" s="378"/>
      <c r="NOC146" s="379"/>
      <c r="NOD146" s="379"/>
      <c r="NOE146" s="380"/>
      <c r="NOF146" s="156"/>
      <c r="NOG146" s="391"/>
      <c r="NOH146" s="381"/>
      <c r="NOI146" s="381"/>
      <c r="NOJ146" s="381"/>
      <c r="NOK146" s="381"/>
      <c r="NOL146" s="381"/>
      <c r="NOM146" s="381"/>
      <c r="NON146" s="381"/>
      <c r="NOO146" s="381"/>
      <c r="NOP146" s="381"/>
      <c r="NOQ146" s="381"/>
      <c r="NOR146" s="381"/>
      <c r="NOS146" s="381"/>
      <c r="NOT146" s="381"/>
      <c r="NOU146" s="381"/>
      <c r="NOV146" s="378"/>
      <c r="NOW146" s="379"/>
      <c r="NOX146" s="379"/>
      <c r="NOY146" s="380"/>
      <c r="NOZ146" s="156"/>
      <c r="NPA146" s="391"/>
      <c r="NPB146" s="381"/>
      <c r="NPC146" s="381"/>
      <c r="NPD146" s="381"/>
      <c r="NPE146" s="381"/>
      <c r="NPF146" s="381"/>
      <c r="NPG146" s="381"/>
      <c r="NPH146" s="381"/>
      <c r="NPI146" s="381"/>
      <c r="NPJ146" s="381"/>
      <c r="NPK146" s="381"/>
      <c r="NPL146" s="381"/>
      <c r="NPM146" s="381"/>
      <c r="NPN146" s="381"/>
      <c r="NPO146" s="381"/>
      <c r="NPP146" s="378"/>
      <c r="NPQ146" s="379"/>
      <c r="NPR146" s="379"/>
      <c r="NPS146" s="380"/>
      <c r="NPT146" s="156"/>
      <c r="NPU146" s="391"/>
      <c r="NPV146" s="381"/>
      <c r="NPW146" s="381"/>
      <c r="NPX146" s="381"/>
      <c r="NPY146" s="381"/>
      <c r="NPZ146" s="381"/>
      <c r="NQA146" s="381"/>
      <c r="NQB146" s="381"/>
      <c r="NQC146" s="381"/>
      <c r="NQD146" s="381"/>
      <c r="NQE146" s="381"/>
      <c r="NQF146" s="381"/>
      <c r="NQG146" s="381"/>
      <c r="NQH146" s="381"/>
      <c r="NQI146" s="381"/>
      <c r="NQJ146" s="378"/>
      <c r="NQK146" s="379"/>
      <c r="NQL146" s="379"/>
      <c r="NQM146" s="380"/>
      <c r="NQN146" s="156"/>
      <c r="NQO146" s="391"/>
      <c r="NQP146" s="381"/>
      <c r="NQQ146" s="381"/>
      <c r="NQR146" s="381"/>
      <c r="NQS146" s="381"/>
      <c r="NQT146" s="381"/>
      <c r="NQU146" s="381"/>
      <c r="NQV146" s="381"/>
      <c r="NQW146" s="381"/>
      <c r="NQX146" s="381"/>
      <c r="NQY146" s="381"/>
      <c r="NQZ146" s="381"/>
      <c r="NRA146" s="381"/>
      <c r="NRB146" s="381"/>
      <c r="NRC146" s="381"/>
      <c r="NRD146" s="378"/>
      <c r="NRE146" s="379"/>
      <c r="NRF146" s="379"/>
      <c r="NRG146" s="380"/>
      <c r="NRH146" s="156"/>
      <c r="NRI146" s="391"/>
      <c r="NRJ146" s="381"/>
      <c r="NRK146" s="381"/>
      <c r="NRL146" s="381"/>
      <c r="NRM146" s="381"/>
      <c r="NRN146" s="381"/>
      <c r="NRO146" s="381"/>
      <c r="NRP146" s="381"/>
      <c r="NRQ146" s="381"/>
      <c r="NRR146" s="381"/>
      <c r="NRS146" s="381"/>
      <c r="NRT146" s="381"/>
      <c r="NRU146" s="381"/>
      <c r="NRV146" s="381"/>
      <c r="NRW146" s="381"/>
      <c r="NRX146" s="378"/>
      <c r="NRY146" s="379"/>
      <c r="NRZ146" s="379"/>
      <c r="NSA146" s="380"/>
      <c r="NSB146" s="156"/>
      <c r="NSC146" s="391"/>
      <c r="NSD146" s="381"/>
      <c r="NSE146" s="381"/>
      <c r="NSF146" s="381"/>
      <c r="NSG146" s="381"/>
      <c r="NSH146" s="381"/>
      <c r="NSI146" s="381"/>
      <c r="NSJ146" s="381"/>
      <c r="NSK146" s="381"/>
      <c r="NSL146" s="381"/>
      <c r="NSM146" s="381"/>
      <c r="NSN146" s="381"/>
      <c r="NSO146" s="381"/>
      <c r="NSP146" s="381"/>
      <c r="NSQ146" s="381"/>
      <c r="NSR146" s="378"/>
      <c r="NSS146" s="379"/>
      <c r="NST146" s="379"/>
      <c r="NSU146" s="380"/>
      <c r="NSV146" s="156"/>
      <c r="NSW146" s="391"/>
      <c r="NSX146" s="381"/>
      <c r="NSY146" s="381"/>
      <c r="NSZ146" s="381"/>
      <c r="NTA146" s="381"/>
      <c r="NTB146" s="381"/>
      <c r="NTC146" s="381"/>
      <c r="NTD146" s="381"/>
      <c r="NTE146" s="381"/>
      <c r="NTF146" s="381"/>
      <c r="NTG146" s="381"/>
      <c r="NTH146" s="381"/>
      <c r="NTI146" s="381"/>
      <c r="NTJ146" s="381"/>
      <c r="NTK146" s="381"/>
      <c r="NTL146" s="378"/>
      <c r="NTM146" s="379"/>
      <c r="NTN146" s="379"/>
      <c r="NTO146" s="380"/>
      <c r="NTP146" s="156"/>
      <c r="NTQ146" s="391"/>
      <c r="NTR146" s="381"/>
      <c r="NTS146" s="381"/>
      <c r="NTT146" s="381"/>
      <c r="NTU146" s="381"/>
      <c r="NTV146" s="381"/>
      <c r="NTW146" s="381"/>
      <c r="NTX146" s="381"/>
      <c r="NTY146" s="381"/>
      <c r="NTZ146" s="381"/>
      <c r="NUA146" s="381"/>
      <c r="NUB146" s="381"/>
      <c r="NUC146" s="381"/>
      <c r="NUD146" s="381"/>
      <c r="NUE146" s="381"/>
      <c r="NUF146" s="378"/>
      <c r="NUG146" s="379"/>
      <c r="NUH146" s="379"/>
      <c r="NUI146" s="380"/>
      <c r="NUJ146" s="156"/>
      <c r="NUK146" s="391"/>
      <c r="NUL146" s="381"/>
      <c r="NUM146" s="381"/>
      <c r="NUN146" s="381"/>
      <c r="NUO146" s="381"/>
      <c r="NUP146" s="381"/>
      <c r="NUQ146" s="381"/>
      <c r="NUR146" s="381"/>
      <c r="NUS146" s="381"/>
      <c r="NUT146" s="381"/>
      <c r="NUU146" s="381"/>
      <c r="NUV146" s="381"/>
      <c r="NUW146" s="381"/>
      <c r="NUX146" s="381"/>
      <c r="NUY146" s="381"/>
      <c r="NUZ146" s="378"/>
      <c r="NVA146" s="379"/>
      <c r="NVB146" s="379"/>
      <c r="NVC146" s="380"/>
      <c r="NVD146" s="156"/>
      <c r="NVE146" s="391"/>
      <c r="NVF146" s="381"/>
      <c r="NVG146" s="381"/>
      <c r="NVH146" s="381"/>
      <c r="NVI146" s="381"/>
      <c r="NVJ146" s="381"/>
      <c r="NVK146" s="381"/>
      <c r="NVL146" s="381"/>
      <c r="NVM146" s="381"/>
      <c r="NVN146" s="381"/>
      <c r="NVO146" s="381"/>
      <c r="NVP146" s="381"/>
      <c r="NVQ146" s="381"/>
      <c r="NVR146" s="381"/>
      <c r="NVS146" s="381"/>
      <c r="NVT146" s="378"/>
      <c r="NVU146" s="379"/>
      <c r="NVV146" s="379"/>
      <c r="NVW146" s="380"/>
      <c r="NVX146" s="156"/>
      <c r="NVY146" s="391"/>
      <c r="NVZ146" s="381"/>
      <c r="NWA146" s="381"/>
      <c r="NWB146" s="381"/>
      <c r="NWC146" s="381"/>
      <c r="NWD146" s="381"/>
      <c r="NWE146" s="381"/>
      <c r="NWF146" s="381"/>
      <c r="NWG146" s="381"/>
      <c r="NWH146" s="381"/>
      <c r="NWI146" s="381"/>
      <c r="NWJ146" s="381"/>
      <c r="NWK146" s="381"/>
      <c r="NWL146" s="381"/>
      <c r="NWM146" s="381"/>
      <c r="NWN146" s="378"/>
      <c r="NWO146" s="379"/>
      <c r="NWP146" s="379"/>
      <c r="NWQ146" s="380"/>
      <c r="NWR146" s="156"/>
      <c r="NWS146" s="391"/>
      <c r="NWT146" s="381"/>
      <c r="NWU146" s="381"/>
      <c r="NWV146" s="381"/>
      <c r="NWW146" s="381"/>
      <c r="NWX146" s="381"/>
      <c r="NWY146" s="381"/>
      <c r="NWZ146" s="381"/>
      <c r="NXA146" s="381"/>
      <c r="NXB146" s="381"/>
      <c r="NXC146" s="381"/>
      <c r="NXD146" s="381"/>
      <c r="NXE146" s="381"/>
      <c r="NXF146" s="381"/>
      <c r="NXG146" s="381"/>
      <c r="NXH146" s="378"/>
      <c r="NXI146" s="379"/>
      <c r="NXJ146" s="379"/>
      <c r="NXK146" s="380"/>
      <c r="NXL146" s="156"/>
      <c r="NXM146" s="391"/>
      <c r="NXN146" s="381"/>
      <c r="NXO146" s="381"/>
      <c r="NXP146" s="381"/>
      <c r="NXQ146" s="381"/>
      <c r="NXR146" s="381"/>
      <c r="NXS146" s="381"/>
      <c r="NXT146" s="381"/>
      <c r="NXU146" s="381"/>
      <c r="NXV146" s="381"/>
      <c r="NXW146" s="381"/>
      <c r="NXX146" s="381"/>
      <c r="NXY146" s="381"/>
      <c r="NXZ146" s="381"/>
      <c r="NYA146" s="381"/>
      <c r="NYB146" s="378"/>
      <c r="NYC146" s="379"/>
      <c r="NYD146" s="379"/>
      <c r="NYE146" s="380"/>
      <c r="NYF146" s="156"/>
      <c r="NYG146" s="391"/>
      <c r="NYH146" s="381"/>
      <c r="NYI146" s="381"/>
      <c r="NYJ146" s="381"/>
      <c r="NYK146" s="381"/>
      <c r="NYL146" s="381"/>
      <c r="NYM146" s="381"/>
      <c r="NYN146" s="381"/>
      <c r="NYO146" s="381"/>
      <c r="NYP146" s="381"/>
      <c r="NYQ146" s="381"/>
      <c r="NYR146" s="381"/>
      <c r="NYS146" s="381"/>
      <c r="NYT146" s="381"/>
      <c r="NYU146" s="381"/>
      <c r="NYV146" s="378"/>
      <c r="NYW146" s="379"/>
      <c r="NYX146" s="379"/>
      <c r="NYY146" s="380"/>
      <c r="NYZ146" s="156"/>
      <c r="NZA146" s="391"/>
      <c r="NZB146" s="381"/>
      <c r="NZC146" s="381"/>
      <c r="NZD146" s="381"/>
      <c r="NZE146" s="381"/>
      <c r="NZF146" s="381"/>
      <c r="NZG146" s="381"/>
      <c r="NZH146" s="381"/>
      <c r="NZI146" s="381"/>
      <c r="NZJ146" s="381"/>
      <c r="NZK146" s="381"/>
      <c r="NZL146" s="381"/>
      <c r="NZM146" s="381"/>
      <c r="NZN146" s="381"/>
      <c r="NZO146" s="381"/>
      <c r="NZP146" s="378"/>
      <c r="NZQ146" s="379"/>
      <c r="NZR146" s="379"/>
      <c r="NZS146" s="380"/>
      <c r="NZT146" s="156"/>
      <c r="NZU146" s="391"/>
      <c r="NZV146" s="381"/>
      <c r="NZW146" s="381"/>
      <c r="NZX146" s="381"/>
      <c r="NZY146" s="381"/>
      <c r="NZZ146" s="381"/>
      <c r="OAA146" s="381"/>
      <c r="OAB146" s="381"/>
      <c r="OAC146" s="381"/>
      <c r="OAD146" s="381"/>
      <c r="OAE146" s="381"/>
      <c r="OAF146" s="381"/>
      <c r="OAG146" s="381"/>
      <c r="OAH146" s="381"/>
      <c r="OAI146" s="381"/>
      <c r="OAJ146" s="378"/>
      <c r="OAK146" s="379"/>
      <c r="OAL146" s="379"/>
      <c r="OAM146" s="380"/>
      <c r="OAN146" s="156"/>
      <c r="OAO146" s="391"/>
      <c r="OAP146" s="381"/>
      <c r="OAQ146" s="381"/>
      <c r="OAR146" s="381"/>
      <c r="OAS146" s="381"/>
      <c r="OAT146" s="381"/>
      <c r="OAU146" s="381"/>
      <c r="OAV146" s="381"/>
      <c r="OAW146" s="381"/>
      <c r="OAX146" s="381"/>
      <c r="OAY146" s="381"/>
      <c r="OAZ146" s="381"/>
      <c r="OBA146" s="381"/>
      <c r="OBB146" s="381"/>
      <c r="OBC146" s="381"/>
      <c r="OBD146" s="378"/>
      <c r="OBE146" s="379"/>
      <c r="OBF146" s="379"/>
      <c r="OBG146" s="380"/>
      <c r="OBH146" s="156"/>
      <c r="OBI146" s="391"/>
      <c r="OBJ146" s="381"/>
      <c r="OBK146" s="381"/>
      <c r="OBL146" s="381"/>
      <c r="OBM146" s="381"/>
      <c r="OBN146" s="381"/>
      <c r="OBO146" s="381"/>
      <c r="OBP146" s="381"/>
      <c r="OBQ146" s="381"/>
      <c r="OBR146" s="381"/>
      <c r="OBS146" s="381"/>
      <c r="OBT146" s="381"/>
      <c r="OBU146" s="381"/>
      <c r="OBV146" s="381"/>
      <c r="OBW146" s="381"/>
      <c r="OBX146" s="378"/>
      <c r="OBY146" s="379"/>
      <c r="OBZ146" s="379"/>
      <c r="OCA146" s="380"/>
      <c r="OCB146" s="156"/>
      <c r="OCC146" s="391"/>
      <c r="OCD146" s="381"/>
      <c r="OCE146" s="381"/>
      <c r="OCF146" s="381"/>
      <c r="OCG146" s="381"/>
      <c r="OCH146" s="381"/>
      <c r="OCI146" s="381"/>
      <c r="OCJ146" s="381"/>
      <c r="OCK146" s="381"/>
      <c r="OCL146" s="381"/>
      <c r="OCM146" s="381"/>
      <c r="OCN146" s="381"/>
      <c r="OCO146" s="381"/>
      <c r="OCP146" s="381"/>
      <c r="OCQ146" s="381"/>
      <c r="OCR146" s="378"/>
      <c r="OCS146" s="379"/>
      <c r="OCT146" s="379"/>
      <c r="OCU146" s="380"/>
      <c r="OCV146" s="156"/>
      <c r="OCW146" s="391"/>
      <c r="OCX146" s="381"/>
      <c r="OCY146" s="381"/>
      <c r="OCZ146" s="381"/>
      <c r="ODA146" s="381"/>
      <c r="ODB146" s="381"/>
      <c r="ODC146" s="381"/>
      <c r="ODD146" s="381"/>
      <c r="ODE146" s="381"/>
      <c r="ODF146" s="381"/>
      <c r="ODG146" s="381"/>
      <c r="ODH146" s="381"/>
      <c r="ODI146" s="381"/>
      <c r="ODJ146" s="381"/>
      <c r="ODK146" s="381"/>
      <c r="ODL146" s="378"/>
      <c r="ODM146" s="379"/>
      <c r="ODN146" s="379"/>
      <c r="ODO146" s="380"/>
      <c r="ODP146" s="156"/>
      <c r="ODQ146" s="391"/>
      <c r="ODR146" s="381"/>
      <c r="ODS146" s="381"/>
      <c r="ODT146" s="381"/>
      <c r="ODU146" s="381"/>
      <c r="ODV146" s="381"/>
      <c r="ODW146" s="381"/>
      <c r="ODX146" s="381"/>
      <c r="ODY146" s="381"/>
      <c r="ODZ146" s="381"/>
      <c r="OEA146" s="381"/>
      <c r="OEB146" s="381"/>
      <c r="OEC146" s="381"/>
      <c r="OED146" s="381"/>
      <c r="OEE146" s="381"/>
      <c r="OEF146" s="378"/>
      <c r="OEG146" s="379"/>
      <c r="OEH146" s="379"/>
      <c r="OEI146" s="380"/>
      <c r="OEJ146" s="156"/>
      <c r="OEK146" s="391"/>
      <c r="OEL146" s="381"/>
      <c r="OEM146" s="381"/>
      <c r="OEN146" s="381"/>
      <c r="OEO146" s="381"/>
      <c r="OEP146" s="381"/>
      <c r="OEQ146" s="381"/>
      <c r="OER146" s="381"/>
      <c r="OES146" s="381"/>
      <c r="OET146" s="381"/>
      <c r="OEU146" s="381"/>
      <c r="OEV146" s="381"/>
      <c r="OEW146" s="381"/>
      <c r="OEX146" s="381"/>
      <c r="OEY146" s="381"/>
      <c r="OEZ146" s="378"/>
      <c r="OFA146" s="379"/>
      <c r="OFB146" s="379"/>
      <c r="OFC146" s="380"/>
      <c r="OFD146" s="156"/>
      <c r="OFE146" s="391"/>
      <c r="OFF146" s="381"/>
      <c r="OFG146" s="381"/>
      <c r="OFH146" s="381"/>
      <c r="OFI146" s="381"/>
      <c r="OFJ146" s="381"/>
      <c r="OFK146" s="381"/>
      <c r="OFL146" s="381"/>
      <c r="OFM146" s="381"/>
      <c r="OFN146" s="381"/>
      <c r="OFO146" s="381"/>
      <c r="OFP146" s="381"/>
      <c r="OFQ146" s="381"/>
      <c r="OFR146" s="381"/>
      <c r="OFS146" s="381"/>
      <c r="OFT146" s="378"/>
      <c r="OFU146" s="379"/>
      <c r="OFV146" s="379"/>
      <c r="OFW146" s="380"/>
      <c r="OFX146" s="156"/>
      <c r="OFY146" s="391"/>
      <c r="OFZ146" s="381"/>
      <c r="OGA146" s="381"/>
      <c r="OGB146" s="381"/>
      <c r="OGC146" s="381"/>
      <c r="OGD146" s="381"/>
      <c r="OGE146" s="381"/>
      <c r="OGF146" s="381"/>
      <c r="OGG146" s="381"/>
      <c r="OGH146" s="381"/>
      <c r="OGI146" s="381"/>
      <c r="OGJ146" s="381"/>
      <c r="OGK146" s="381"/>
      <c r="OGL146" s="381"/>
      <c r="OGM146" s="381"/>
      <c r="OGN146" s="378"/>
      <c r="OGO146" s="379"/>
      <c r="OGP146" s="379"/>
      <c r="OGQ146" s="380"/>
      <c r="OGR146" s="156"/>
      <c r="OGS146" s="391"/>
      <c r="OGT146" s="381"/>
      <c r="OGU146" s="381"/>
      <c r="OGV146" s="381"/>
      <c r="OGW146" s="381"/>
      <c r="OGX146" s="381"/>
      <c r="OGY146" s="381"/>
      <c r="OGZ146" s="381"/>
      <c r="OHA146" s="381"/>
      <c r="OHB146" s="381"/>
      <c r="OHC146" s="381"/>
      <c r="OHD146" s="381"/>
      <c r="OHE146" s="381"/>
      <c r="OHF146" s="381"/>
      <c r="OHG146" s="381"/>
      <c r="OHH146" s="378"/>
      <c r="OHI146" s="379"/>
      <c r="OHJ146" s="379"/>
      <c r="OHK146" s="380"/>
      <c r="OHL146" s="156"/>
      <c r="OHM146" s="391"/>
      <c r="OHN146" s="381"/>
      <c r="OHO146" s="381"/>
      <c r="OHP146" s="381"/>
      <c r="OHQ146" s="381"/>
      <c r="OHR146" s="381"/>
      <c r="OHS146" s="381"/>
      <c r="OHT146" s="381"/>
      <c r="OHU146" s="381"/>
      <c r="OHV146" s="381"/>
      <c r="OHW146" s="381"/>
      <c r="OHX146" s="381"/>
      <c r="OHY146" s="381"/>
      <c r="OHZ146" s="381"/>
      <c r="OIA146" s="381"/>
      <c r="OIB146" s="378"/>
      <c r="OIC146" s="379"/>
      <c r="OID146" s="379"/>
      <c r="OIE146" s="380"/>
      <c r="OIF146" s="156"/>
      <c r="OIG146" s="391"/>
      <c r="OIH146" s="381"/>
      <c r="OII146" s="381"/>
      <c r="OIJ146" s="381"/>
      <c r="OIK146" s="381"/>
      <c r="OIL146" s="381"/>
      <c r="OIM146" s="381"/>
      <c r="OIN146" s="381"/>
      <c r="OIO146" s="381"/>
      <c r="OIP146" s="381"/>
      <c r="OIQ146" s="381"/>
      <c r="OIR146" s="381"/>
      <c r="OIS146" s="381"/>
      <c r="OIT146" s="381"/>
      <c r="OIU146" s="381"/>
      <c r="OIV146" s="378"/>
      <c r="OIW146" s="379"/>
      <c r="OIX146" s="379"/>
      <c r="OIY146" s="380"/>
      <c r="OIZ146" s="156"/>
      <c r="OJA146" s="391"/>
      <c r="OJB146" s="381"/>
      <c r="OJC146" s="381"/>
      <c r="OJD146" s="381"/>
      <c r="OJE146" s="381"/>
      <c r="OJF146" s="381"/>
      <c r="OJG146" s="381"/>
      <c r="OJH146" s="381"/>
      <c r="OJI146" s="381"/>
      <c r="OJJ146" s="381"/>
      <c r="OJK146" s="381"/>
      <c r="OJL146" s="381"/>
      <c r="OJM146" s="381"/>
      <c r="OJN146" s="381"/>
      <c r="OJO146" s="381"/>
      <c r="OJP146" s="378"/>
      <c r="OJQ146" s="379"/>
      <c r="OJR146" s="379"/>
      <c r="OJS146" s="380"/>
      <c r="OJT146" s="156"/>
      <c r="OJU146" s="391"/>
      <c r="OJV146" s="381"/>
      <c r="OJW146" s="381"/>
      <c r="OJX146" s="381"/>
      <c r="OJY146" s="381"/>
      <c r="OJZ146" s="381"/>
      <c r="OKA146" s="381"/>
      <c r="OKB146" s="381"/>
      <c r="OKC146" s="381"/>
      <c r="OKD146" s="381"/>
      <c r="OKE146" s="381"/>
      <c r="OKF146" s="381"/>
      <c r="OKG146" s="381"/>
      <c r="OKH146" s="381"/>
      <c r="OKI146" s="381"/>
      <c r="OKJ146" s="378"/>
      <c r="OKK146" s="379"/>
      <c r="OKL146" s="379"/>
      <c r="OKM146" s="380"/>
      <c r="OKN146" s="156"/>
      <c r="OKO146" s="391"/>
      <c r="OKP146" s="381"/>
      <c r="OKQ146" s="381"/>
      <c r="OKR146" s="381"/>
      <c r="OKS146" s="381"/>
      <c r="OKT146" s="381"/>
      <c r="OKU146" s="381"/>
      <c r="OKV146" s="381"/>
      <c r="OKW146" s="381"/>
      <c r="OKX146" s="381"/>
      <c r="OKY146" s="381"/>
      <c r="OKZ146" s="381"/>
      <c r="OLA146" s="381"/>
      <c r="OLB146" s="381"/>
      <c r="OLC146" s="381"/>
      <c r="OLD146" s="378"/>
      <c r="OLE146" s="379"/>
      <c r="OLF146" s="379"/>
      <c r="OLG146" s="380"/>
      <c r="OLH146" s="156"/>
      <c r="OLI146" s="391"/>
      <c r="OLJ146" s="381"/>
      <c r="OLK146" s="381"/>
      <c r="OLL146" s="381"/>
      <c r="OLM146" s="381"/>
      <c r="OLN146" s="381"/>
      <c r="OLO146" s="381"/>
      <c r="OLP146" s="381"/>
      <c r="OLQ146" s="381"/>
      <c r="OLR146" s="381"/>
      <c r="OLS146" s="381"/>
      <c r="OLT146" s="381"/>
      <c r="OLU146" s="381"/>
      <c r="OLV146" s="381"/>
      <c r="OLW146" s="381"/>
      <c r="OLX146" s="378"/>
      <c r="OLY146" s="379"/>
      <c r="OLZ146" s="379"/>
      <c r="OMA146" s="380"/>
      <c r="OMB146" s="156"/>
      <c r="OMC146" s="391"/>
      <c r="OMD146" s="381"/>
      <c r="OME146" s="381"/>
      <c r="OMF146" s="381"/>
      <c r="OMG146" s="381"/>
      <c r="OMH146" s="381"/>
      <c r="OMI146" s="381"/>
      <c r="OMJ146" s="381"/>
      <c r="OMK146" s="381"/>
      <c r="OML146" s="381"/>
      <c r="OMM146" s="381"/>
      <c r="OMN146" s="381"/>
      <c r="OMO146" s="381"/>
      <c r="OMP146" s="381"/>
      <c r="OMQ146" s="381"/>
      <c r="OMR146" s="378"/>
      <c r="OMS146" s="379"/>
      <c r="OMT146" s="379"/>
      <c r="OMU146" s="380"/>
      <c r="OMV146" s="156"/>
      <c r="OMW146" s="391"/>
      <c r="OMX146" s="381"/>
      <c r="OMY146" s="381"/>
      <c r="OMZ146" s="381"/>
      <c r="ONA146" s="381"/>
      <c r="ONB146" s="381"/>
      <c r="ONC146" s="381"/>
      <c r="OND146" s="381"/>
      <c r="ONE146" s="381"/>
      <c r="ONF146" s="381"/>
      <c r="ONG146" s="381"/>
      <c r="ONH146" s="381"/>
      <c r="ONI146" s="381"/>
      <c r="ONJ146" s="381"/>
      <c r="ONK146" s="381"/>
      <c r="ONL146" s="378"/>
      <c r="ONM146" s="379"/>
      <c r="ONN146" s="379"/>
      <c r="ONO146" s="380"/>
      <c r="ONP146" s="156"/>
      <c r="ONQ146" s="391"/>
      <c r="ONR146" s="381"/>
      <c r="ONS146" s="381"/>
      <c r="ONT146" s="381"/>
      <c r="ONU146" s="381"/>
      <c r="ONV146" s="381"/>
      <c r="ONW146" s="381"/>
      <c r="ONX146" s="381"/>
      <c r="ONY146" s="381"/>
      <c r="ONZ146" s="381"/>
      <c r="OOA146" s="381"/>
      <c r="OOB146" s="381"/>
      <c r="OOC146" s="381"/>
      <c r="OOD146" s="381"/>
      <c r="OOE146" s="381"/>
      <c r="OOF146" s="378"/>
      <c r="OOG146" s="379"/>
      <c r="OOH146" s="379"/>
      <c r="OOI146" s="380"/>
      <c r="OOJ146" s="156"/>
      <c r="OOK146" s="391"/>
      <c r="OOL146" s="381"/>
      <c r="OOM146" s="381"/>
      <c r="OON146" s="381"/>
      <c r="OOO146" s="381"/>
      <c r="OOP146" s="381"/>
      <c r="OOQ146" s="381"/>
      <c r="OOR146" s="381"/>
      <c r="OOS146" s="381"/>
      <c r="OOT146" s="381"/>
      <c r="OOU146" s="381"/>
      <c r="OOV146" s="381"/>
      <c r="OOW146" s="381"/>
      <c r="OOX146" s="381"/>
      <c r="OOY146" s="381"/>
      <c r="OOZ146" s="378"/>
      <c r="OPA146" s="379"/>
      <c r="OPB146" s="379"/>
      <c r="OPC146" s="380"/>
      <c r="OPD146" s="156"/>
      <c r="OPE146" s="391"/>
      <c r="OPF146" s="381"/>
      <c r="OPG146" s="381"/>
      <c r="OPH146" s="381"/>
      <c r="OPI146" s="381"/>
      <c r="OPJ146" s="381"/>
      <c r="OPK146" s="381"/>
      <c r="OPL146" s="381"/>
      <c r="OPM146" s="381"/>
      <c r="OPN146" s="381"/>
      <c r="OPO146" s="381"/>
      <c r="OPP146" s="381"/>
      <c r="OPQ146" s="381"/>
      <c r="OPR146" s="381"/>
      <c r="OPS146" s="381"/>
      <c r="OPT146" s="378"/>
      <c r="OPU146" s="379"/>
      <c r="OPV146" s="379"/>
      <c r="OPW146" s="380"/>
      <c r="OPX146" s="156"/>
      <c r="OPY146" s="391"/>
      <c r="OPZ146" s="381"/>
      <c r="OQA146" s="381"/>
      <c r="OQB146" s="381"/>
      <c r="OQC146" s="381"/>
      <c r="OQD146" s="381"/>
      <c r="OQE146" s="381"/>
      <c r="OQF146" s="381"/>
      <c r="OQG146" s="381"/>
      <c r="OQH146" s="381"/>
      <c r="OQI146" s="381"/>
      <c r="OQJ146" s="381"/>
      <c r="OQK146" s="381"/>
      <c r="OQL146" s="381"/>
      <c r="OQM146" s="381"/>
      <c r="OQN146" s="378"/>
      <c r="OQO146" s="379"/>
      <c r="OQP146" s="379"/>
      <c r="OQQ146" s="380"/>
      <c r="OQR146" s="156"/>
      <c r="OQS146" s="391"/>
      <c r="OQT146" s="381"/>
      <c r="OQU146" s="381"/>
      <c r="OQV146" s="381"/>
      <c r="OQW146" s="381"/>
      <c r="OQX146" s="381"/>
      <c r="OQY146" s="381"/>
      <c r="OQZ146" s="381"/>
      <c r="ORA146" s="381"/>
      <c r="ORB146" s="381"/>
      <c r="ORC146" s="381"/>
      <c r="ORD146" s="381"/>
      <c r="ORE146" s="381"/>
      <c r="ORF146" s="381"/>
      <c r="ORG146" s="381"/>
      <c r="ORH146" s="378"/>
      <c r="ORI146" s="379"/>
      <c r="ORJ146" s="379"/>
      <c r="ORK146" s="380"/>
      <c r="ORL146" s="156"/>
      <c r="ORM146" s="391"/>
      <c r="ORN146" s="381"/>
      <c r="ORO146" s="381"/>
      <c r="ORP146" s="381"/>
      <c r="ORQ146" s="381"/>
      <c r="ORR146" s="381"/>
      <c r="ORS146" s="381"/>
      <c r="ORT146" s="381"/>
      <c r="ORU146" s="381"/>
      <c r="ORV146" s="381"/>
      <c r="ORW146" s="381"/>
      <c r="ORX146" s="381"/>
      <c r="ORY146" s="381"/>
      <c r="ORZ146" s="381"/>
      <c r="OSA146" s="381"/>
      <c r="OSB146" s="378"/>
      <c r="OSC146" s="379"/>
      <c r="OSD146" s="379"/>
      <c r="OSE146" s="380"/>
      <c r="OSF146" s="156"/>
      <c r="OSG146" s="391"/>
      <c r="OSH146" s="381"/>
      <c r="OSI146" s="381"/>
      <c r="OSJ146" s="381"/>
      <c r="OSK146" s="381"/>
      <c r="OSL146" s="381"/>
      <c r="OSM146" s="381"/>
      <c r="OSN146" s="381"/>
      <c r="OSO146" s="381"/>
      <c r="OSP146" s="381"/>
      <c r="OSQ146" s="381"/>
      <c r="OSR146" s="381"/>
      <c r="OSS146" s="381"/>
      <c r="OST146" s="381"/>
      <c r="OSU146" s="381"/>
      <c r="OSV146" s="378"/>
      <c r="OSW146" s="379"/>
      <c r="OSX146" s="379"/>
      <c r="OSY146" s="380"/>
      <c r="OSZ146" s="156"/>
      <c r="OTA146" s="391"/>
      <c r="OTB146" s="381"/>
      <c r="OTC146" s="381"/>
      <c r="OTD146" s="381"/>
      <c r="OTE146" s="381"/>
      <c r="OTF146" s="381"/>
      <c r="OTG146" s="381"/>
      <c r="OTH146" s="381"/>
      <c r="OTI146" s="381"/>
      <c r="OTJ146" s="381"/>
      <c r="OTK146" s="381"/>
      <c r="OTL146" s="381"/>
      <c r="OTM146" s="381"/>
      <c r="OTN146" s="381"/>
      <c r="OTO146" s="381"/>
      <c r="OTP146" s="378"/>
      <c r="OTQ146" s="379"/>
      <c r="OTR146" s="379"/>
      <c r="OTS146" s="380"/>
      <c r="OTT146" s="156"/>
      <c r="OTU146" s="391"/>
      <c r="OTV146" s="381"/>
      <c r="OTW146" s="381"/>
      <c r="OTX146" s="381"/>
      <c r="OTY146" s="381"/>
      <c r="OTZ146" s="381"/>
      <c r="OUA146" s="381"/>
      <c r="OUB146" s="381"/>
      <c r="OUC146" s="381"/>
      <c r="OUD146" s="381"/>
      <c r="OUE146" s="381"/>
      <c r="OUF146" s="381"/>
      <c r="OUG146" s="381"/>
      <c r="OUH146" s="381"/>
      <c r="OUI146" s="381"/>
      <c r="OUJ146" s="378"/>
      <c r="OUK146" s="379"/>
      <c r="OUL146" s="379"/>
      <c r="OUM146" s="380"/>
      <c r="OUN146" s="156"/>
      <c r="OUO146" s="391"/>
      <c r="OUP146" s="381"/>
      <c r="OUQ146" s="381"/>
      <c r="OUR146" s="381"/>
      <c r="OUS146" s="381"/>
      <c r="OUT146" s="381"/>
      <c r="OUU146" s="381"/>
      <c r="OUV146" s="381"/>
      <c r="OUW146" s="381"/>
      <c r="OUX146" s="381"/>
      <c r="OUY146" s="381"/>
      <c r="OUZ146" s="381"/>
      <c r="OVA146" s="381"/>
      <c r="OVB146" s="381"/>
      <c r="OVC146" s="381"/>
      <c r="OVD146" s="378"/>
      <c r="OVE146" s="379"/>
      <c r="OVF146" s="379"/>
      <c r="OVG146" s="380"/>
      <c r="OVH146" s="156"/>
      <c r="OVI146" s="391"/>
      <c r="OVJ146" s="381"/>
      <c r="OVK146" s="381"/>
      <c r="OVL146" s="381"/>
      <c r="OVM146" s="381"/>
      <c r="OVN146" s="381"/>
      <c r="OVO146" s="381"/>
      <c r="OVP146" s="381"/>
      <c r="OVQ146" s="381"/>
      <c r="OVR146" s="381"/>
      <c r="OVS146" s="381"/>
      <c r="OVT146" s="381"/>
      <c r="OVU146" s="381"/>
      <c r="OVV146" s="381"/>
      <c r="OVW146" s="381"/>
      <c r="OVX146" s="378"/>
      <c r="OVY146" s="379"/>
      <c r="OVZ146" s="379"/>
      <c r="OWA146" s="380"/>
      <c r="OWB146" s="156"/>
      <c r="OWC146" s="391"/>
      <c r="OWD146" s="381"/>
      <c r="OWE146" s="381"/>
      <c r="OWF146" s="381"/>
      <c r="OWG146" s="381"/>
      <c r="OWH146" s="381"/>
      <c r="OWI146" s="381"/>
      <c r="OWJ146" s="381"/>
      <c r="OWK146" s="381"/>
      <c r="OWL146" s="381"/>
      <c r="OWM146" s="381"/>
      <c r="OWN146" s="381"/>
      <c r="OWO146" s="381"/>
      <c r="OWP146" s="381"/>
      <c r="OWQ146" s="381"/>
      <c r="OWR146" s="378"/>
      <c r="OWS146" s="379"/>
      <c r="OWT146" s="379"/>
      <c r="OWU146" s="380"/>
      <c r="OWV146" s="156"/>
      <c r="OWW146" s="391"/>
      <c r="OWX146" s="381"/>
      <c r="OWY146" s="381"/>
      <c r="OWZ146" s="381"/>
      <c r="OXA146" s="381"/>
      <c r="OXB146" s="381"/>
      <c r="OXC146" s="381"/>
      <c r="OXD146" s="381"/>
      <c r="OXE146" s="381"/>
      <c r="OXF146" s="381"/>
      <c r="OXG146" s="381"/>
      <c r="OXH146" s="381"/>
      <c r="OXI146" s="381"/>
      <c r="OXJ146" s="381"/>
      <c r="OXK146" s="381"/>
      <c r="OXL146" s="378"/>
      <c r="OXM146" s="379"/>
      <c r="OXN146" s="379"/>
      <c r="OXO146" s="380"/>
      <c r="OXP146" s="156"/>
      <c r="OXQ146" s="391"/>
      <c r="OXR146" s="381"/>
      <c r="OXS146" s="381"/>
      <c r="OXT146" s="381"/>
      <c r="OXU146" s="381"/>
      <c r="OXV146" s="381"/>
      <c r="OXW146" s="381"/>
      <c r="OXX146" s="381"/>
      <c r="OXY146" s="381"/>
      <c r="OXZ146" s="381"/>
      <c r="OYA146" s="381"/>
      <c r="OYB146" s="381"/>
      <c r="OYC146" s="381"/>
      <c r="OYD146" s="381"/>
      <c r="OYE146" s="381"/>
      <c r="OYF146" s="378"/>
      <c r="OYG146" s="379"/>
      <c r="OYH146" s="379"/>
      <c r="OYI146" s="380"/>
      <c r="OYJ146" s="156"/>
      <c r="OYK146" s="391"/>
      <c r="OYL146" s="381"/>
      <c r="OYM146" s="381"/>
      <c r="OYN146" s="381"/>
      <c r="OYO146" s="381"/>
      <c r="OYP146" s="381"/>
      <c r="OYQ146" s="381"/>
      <c r="OYR146" s="381"/>
      <c r="OYS146" s="381"/>
      <c r="OYT146" s="381"/>
      <c r="OYU146" s="381"/>
      <c r="OYV146" s="381"/>
      <c r="OYW146" s="381"/>
      <c r="OYX146" s="381"/>
      <c r="OYY146" s="381"/>
      <c r="OYZ146" s="378"/>
      <c r="OZA146" s="379"/>
      <c r="OZB146" s="379"/>
      <c r="OZC146" s="380"/>
      <c r="OZD146" s="156"/>
      <c r="OZE146" s="391"/>
      <c r="OZF146" s="381"/>
      <c r="OZG146" s="381"/>
      <c r="OZH146" s="381"/>
      <c r="OZI146" s="381"/>
      <c r="OZJ146" s="381"/>
      <c r="OZK146" s="381"/>
      <c r="OZL146" s="381"/>
      <c r="OZM146" s="381"/>
      <c r="OZN146" s="381"/>
      <c r="OZO146" s="381"/>
      <c r="OZP146" s="381"/>
      <c r="OZQ146" s="381"/>
      <c r="OZR146" s="381"/>
      <c r="OZS146" s="381"/>
      <c r="OZT146" s="378"/>
      <c r="OZU146" s="379"/>
      <c r="OZV146" s="379"/>
      <c r="OZW146" s="380"/>
      <c r="OZX146" s="156"/>
      <c r="OZY146" s="391"/>
      <c r="OZZ146" s="381"/>
      <c r="PAA146" s="381"/>
      <c r="PAB146" s="381"/>
      <c r="PAC146" s="381"/>
      <c r="PAD146" s="381"/>
      <c r="PAE146" s="381"/>
      <c r="PAF146" s="381"/>
      <c r="PAG146" s="381"/>
      <c r="PAH146" s="381"/>
      <c r="PAI146" s="381"/>
      <c r="PAJ146" s="381"/>
      <c r="PAK146" s="381"/>
      <c r="PAL146" s="381"/>
      <c r="PAM146" s="381"/>
      <c r="PAN146" s="378"/>
      <c r="PAO146" s="379"/>
      <c r="PAP146" s="379"/>
      <c r="PAQ146" s="380"/>
      <c r="PAR146" s="156"/>
      <c r="PAS146" s="391"/>
      <c r="PAT146" s="381"/>
      <c r="PAU146" s="381"/>
      <c r="PAV146" s="381"/>
      <c r="PAW146" s="381"/>
      <c r="PAX146" s="381"/>
      <c r="PAY146" s="381"/>
      <c r="PAZ146" s="381"/>
      <c r="PBA146" s="381"/>
      <c r="PBB146" s="381"/>
      <c r="PBC146" s="381"/>
      <c r="PBD146" s="381"/>
      <c r="PBE146" s="381"/>
      <c r="PBF146" s="381"/>
      <c r="PBG146" s="381"/>
      <c r="PBH146" s="378"/>
      <c r="PBI146" s="379"/>
      <c r="PBJ146" s="379"/>
      <c r="PBK146" s="380"/>
      <c r="PBL146" s="156"/>
      <c r="PBM146" s="391"/>
      <c r="PBN146" s="381"/>
      <c r="PBO146" s="381"/>
      <c r="PBP146" s="381"/>
      <c r="PBQ146" s="381"/>
      <c r="PBR146" s="381"/>
      <c r="PBS146" s="381"/>
      <c r="PBT146" s="381"/>
      <c r="PBU146" s="381"/>
      <c r="PBV146" s="381"/>
      <c r="PBW146" s="381"/>
      <c r="PBX146" s="381"/>
      <c r="PBY146" s="381"/>
      <c r="PBZ146" s="381"/>
      <c r="PCA146" s="381"/>
      <c r="PCB146" s="378"/>
      <c r="PCC146" s="379"/>
      <c r="PCD146" s="379"/>
      <c r="PCE146" s="380"/>
      <c r="PCF146" s="156"/>
      <c r="PCG146" s="391"/>
      <c r="PCH146" s="381"/>
      <c r="PCI146" s="381"/>
      <c r="PCJ146" s="381"/>
      <c r="PCK146" s="381"/>
      <c r="PCL146" s="381"/>
      <c r="PCM146" s="381"/>
      <c r="PCN146" s="381"/>
      <c r="PCO146" s="381"/>
      <c r="PCP146" s="381"/>
      <c r="PCQ146" s="381"/>
      <c r="PCR146" s="381"/>
      <c r="PCS146" s="381"/>
      <c r="PCT146" s="381"/>
      <c r="PCU146" s="381"/>
      <c r="PCV146" s="378"/>
      <c r="PCW146" s="379"/>
      <c r="PCX146" s="379"/>
      <c r="PCY146" s="380"/>
      <c r="PCZ146" s="156"/>
      <c r="PDA146" s="391"/>
      <c r="PDB146" s="381"/>
      <c r="PDC146" s="381"/>
      <c r="PDD146" s="381"/>
      <c r="PDE146" s="381"/>
      <c r="PDF146" s="381"/>
      <c r="PDG146" s="381"/>
      <c r="PDH146" s="381"/>
      <c r="PDI146" s="381"/>
      <c r="PDJ146" s="381"/>
      <c r="PDK146" s="381"/>
      <c r="PDL146" s="381"/>
      <c r="PDM146" s="381"/>
      <c r="PDN146" s="381"/>
      <c r="PDO146" s="381"/>
      <c r="PDP146" s="378"/>
      <c r="PDQ146" s="379"/>
      <c r="PDR146" s="379"/>
      <c r="PDS146" s="380"/>
      <c r="PDT146" s="156"/>
      <c r="PDU146" s="391"/>
      <c r="PDV146" s="381"/>
      <c r="PDW146" s="381"/>
      <c r="PDX146" s="381"/>
      <c r="PDY146" s="381"/>
      <c r="PDZ146" s="381"/>
      <c r="PEA146" s="381"/>
      <c r="PEB146" s="381"/>
      <c r="PEC146" s="381"/>
      <c r="PED146" s="381"/>
      <c r="PEE146" s="381"/>
      <c r="PEF146" s="381"/>
      <c r="PEG146" s="381"/>
      <c r="PEH146" s="381"/>
      <c r="PEI146" s="381"/>
      <c r="PEJ146" s="378"/>
      <c r="PEK146" s="379"/>
      <c r="PEL146" s="379"/>
      <c r="PEM146" s="380"/>
      <c r="PEN146" s="156"/>
      <c r="PEO146" s="391"/>
      <c r="PEP146" s="381"/>
      <c r="PEQ146" s="381"/>
      <c r="PER146" s="381"/>
      <c r="PES146" s="381"/>
      <c r="PET146" s="381"/>
      <c r="PEU146" s="381"/>
      <c r="PEV146" s="381"/>
      <c r="PEW146" s="381"/>
      <c r="PEX146" s="381"/>
      <c r="PEY146" s="381"/>
      <c r="PEZ146" s="381"/>
      <c r="PFA146" s="381"/>
      <c r="PFB146" s="381"/>
      <c r="PFC146" s="381"/>
      <c r="PFD146" s="378"/>
      <c r="PFE146" s="379"/>
      <c r="PFF146" s="379"/>
      <c r="PFG146" s="380"/>
      <c r="PFH146" s="156"/>
      <c r="PFI146" s="391"/>
      <c r="PFJ146" s="381"/>
      <c r="PFK146" s="381"/>
      <c r="PFL146" s="381"/>
      <c r="PFM146" s="381"/>
      <c r="PFN146" s="381"/>
      <c r="PFO146" s="381"/>
      <c r="PFP146" s="381"/>
      <c r="PFQ146" s="381"/>
      <c r="PFR146" s="381"/>
      <c r="PFS146" s="381"/>
      <c r="PFT146" s="381"/>
      <c r="PFU146" s="381"/>
      <c r="PFV146" s="381"/>
      <c r="PFW146" s="381"/>
      <c r="PFX146" s="378"/>
      <c r="PFY146" s="379"/>
      <c r="PFZ146" s="379"/>
      <c r="PGA146" s="380"/>
      <c r="PGB146" s="156"/>
      <c r="PGC146" s="391"/>
      <c r="PGD146" s="381"/>
      <c r="PGE146" s="381"/>
      <c r="PGF146" s="381"/>
      <c r="PGG146" s="381"/>
      <c r="PGH146" s="381"/>
      <c r="PGI146" s="381"/>
      <c r="PGJ146" s="381"/>
      <c r="PGK146" s="381"/>
      <c r="PGL146" s="381"/>
      <c r="PGM146" s="381"/>
      <c r="PGN146" s="381"/>
      <c r="PGO146" s="381"/>
      <c r="PGP146" s="381"/>
      <c r="PGQ146" s="381"/>
      <c r="PGR146" s="378"/>
      <c r="PGS146" s="379"/>
      <c r="PGT146" s="379"/>
      <c r="PGU146" s="380"/>
      <c r="PGV146" s="156"/>
      <c r="PGW146" s="391"/>
      <c r="PGX146" s="381"/>
      <c r="PGY146" s="381"/>
      <c r="PGZ146" s="381"/>
      <c r="PHA146" s="381"/>
      <c r="PHB146" s="381"/>
      <c r="PHC146" s="381"/>
      <c r="PHD146" s="381"/>
      <c r="PHE146" s="381"/>
      <c r="PHF146" s="381"/>
      <c r="PHG146" s="381"/>
      <c r="PHH146" s="381"/>
      <c r="PHI146" s="381"/>
      <c r="PHJ146" s="381"/>
      <c r="PHK146" s="381"/>
      <c r="PHL146" s="378"/>
      <c r="PHM146" s="379"/>
      <c r="PHN146" s="379"/>
      <c r="PHO146" s="380"/>
      <c r="PHP146" s="156"/>
      <c r="PHQ146" s="391"/>
      <c r="PHR146" s="381"/>
      <c r="PHS146" s="381"/>
      <c r="PHT146" s="381"/>
      <c r="PHU146" s="381"/>
      <c r="PHV146" s="381"/>
      <c r="PHW146" s="381"/>
      <c r="PHX146" s="381"/>
      <c r="PHY146" s="381"/>
      <c r="PHZ146" s="381"/>
      <c r="PIA146" s="381"/>
      <c r="PIB146" s="381"/>
      <c r="PIC146" s="381"/>
      <c r="PID146" s="381"/>
      <c r="PIE146" s="381"/>
      <c r="PIF146" s="378"/>
      <c r="PIG146" s="379"/>
      <c r="PIH146" s="379"/>
      <c r="PII146" s="380"/>
      <c r="PIJ146" s="156"/>
      <c r="PIK146" s="391"/>
      <c r="PIL146" s="381"/>
      <c r="PIM146" s="381"/>
      <c r="PIN146" s="381"/>
      <c r="PIO146" s="381"/>
      <c r="PIP146" s="381"/>
      <c r="PIQ146" s="381"/>
      <c r="PIR146" s="381"/>
      <c r="PIS146" s="381"/>
      <c r="PIT146" s="381"/>
      <c r="PIU146" s="381"/>
      <c r="PIV146" s="381"/>
      <c r="PIW146" s="381"/>
      <c r="PIX146" s="381"/>
      <c r="PIY146" s="381"/>
      <c r="PIZ146" s="378"/>
      <c r="PJA146" s="379"/>
      <c r="PJB146" s="379"/>
      <c r="PJC146" s="380"/>
      <c r="PJD146" s="156"/>
      <c r="PJE146" s="391"/>
      <c r="PJF146" s="381"/>
      <c r="PJG146" s="381"/>
      <c r="PJH146" s="381"/>
      <c r="PJI146" s="381"/>
      <c r="PJJ146" s="381"/>
      <c r="PJK146" s="381"/>
      <c r="PJL146" s="381"/>
      <c r="PJM146" s="381"/>
      <c r="PJN146" s="381"/>
      <c r="PJO146" s="381"/>
      <c r="PJP146" s="381"/>
      <c r="PJQ146" s="381"/>
      <c r="PJR146" s="381"/>
      <c r="PJS146" s="381"/>
      <c r="PJT146" s="378"/>
      <c r="PJU146" s="379"/>
      <c r="PJV146" s="379"/>
      <c r="PJW146" s="380"/>
      <c r="PJX146" s="156"/>
      <c r="PJY146" s="391"/>
      <c r="PJZ146" s="381"/>
      <c r="PKA146" s="381"/>
      <c r="PKB146" s="381"/>
      <c r="PKC146" s="381"/>
      <c r="PKD146" s="381"/>
      <c r="PKE146" s="381"/>
      <c r="PKF146" s="381"/>
      <c r="PKG146" s="381"/>
      <c r="PKH146" s="381"/>
      <c r="PKI146" s="381"/>
      <c r="PKJ146" s="381"/>
      <c r="PKK146" s="381"/>
      <c r="PKL146" s="381"/>
      <c r="PKM146" s="381"/>
      <c r="PKN146" s="378"/>
      <c r="PKO146" s="379"/>
      <c r="PKP146" s="379"/>
      <c r="PKQ146" s="380"/>
      <c r="PKR146" s="156"/>
      <c r="PKS146" s="391"/>
      <c r="PKT146" s="381"/>
      <c r="PKU146" s="381"/>
      <c r="PKV146" s="381"/>
      <c r="PKW146" s="381"/>
      <c r="PKX146" s="381"/>
      <c r="PKY146" s="381"/>
      <c r="PKZ146" s="381"/>
      <c r="PLA146" s="381"/>
      <c r="PLB146" s="381"/>
      <c r="PLC146" s="381"/>
      <c r="PLD146" s="381"/>
      <c r="PLE146" s="381"/>
      <c r="PLF146" s="381"/>
      <c r="PLG146" s="381"/>
      <c r="PLH146" s="378"/>
      <c r="PLI146" s="379"/>
      <c r="PLJ146" s="379"/>
      <c r="PLK146" s="380"/>
      <c r="PLL146" s="156"/>
      <c r="PLM146" s="391"/>
      <c r="PLN146" s="381"/>
      <c r="PLO146" s="381"/>
      <c r="PLP146" s="381"/>
      <c r="PLQ146" s="381"/>
      <c r="PLR146" s="381"/>
      <c r="PLS146" s="381"/>
      <c r="PLT146" s="381"/>
      <c r="PLU146" s="381"/>
      <c r="PLV146" s="381"/>
      <c r="PLW146" s="381"/>
      <c r="PLX146" s="381"/>
      <c r="PLY146" s="381"/>
      <c r="PLZ146" s="381"/>
      <c r="PMA146" s="381"/>
      <c r="PMB146" s="378"/>
      <c r="PMC146" s="379"/>
      <c r="PMD146" s="379"/>
      <c r="PME146" s="380"/>
      <c r="PMF146" s="156"/>
      <c r="PMG146" s="391"/>
      <c r="PMH146" s="381"/>
      <c r="PMI146" s="381"/>
      <c r="PMJ146" s="381"/>
      <c r="PMK146" s="381"/>
      <c r="PML146" s="381"/>
      <c r="PMM146" s="381"/>
      <c r="PMN146" s="381"/>
      <c r="PMO146" s="381"/>
      <c r="PMP146" s="381"/>
      <c r="PMQ146" s="381"/>
      <c r="PMR146" s="381"/>
      <c r="PMS146" s="381"/>
      <c r="PMT146" s="381"/>
      <c r="PMU146" s="381"/>
      <c r="PMV146" s="378"/>
      <c r="PMW146" s="379"/>
      <c r="PMX146" s="379"/>
      <c r="PMY146" s="380"/>
      <c r="PMZ146" s="156"/>
      <c r="PNA146" s="391"/>
      <c r="PNB146" s="381"/>
      <c r="PNC146" s="381"/>
      <c r="PND146" s="381"/>
      <c r="PNE146" s="381"/>
      <c r="PNF146" s="381"/>
      <c r="PNG146" s="381"/>
      <c r="PNH146" s="381"/>
      <c r="PNI146" s="381"/>
      <c r="PNJ146" s="381"/>
      <c r="PNK146" s="381"/>
      <c r="PNL146" s="381"/>
      <c r="PNM146" s="381"/>
      <c r="PNN146" s="381"/>
      <c r="PNO146" s="381"/>
      <c r="PNP146" s="378"/>
      <c r="PNQ146" s="379"/>
      <c r="PNR146" s="379"/>
      <c r="PNS146" s="380"/>
      <c r="PNT146" s="156"/>
      <c r="PNU146" s="391"/>
      <c r="PNV146" s="381"/>
      <c r="PNW146" s="381"/>
      <c r="PNX146" s="381"/>
      <c r="PNY146" s="381"/>
      <c r="PNZ146" s="381"/>
      <c r="POA146" s="381"/>
      <c r="POB146" s="381"/>
      <c r="POC146" s="381"/>
      <c r="POD146" s="381"/>
      <c r="POE146" s="381"/>
      <c r="POF146" s="381"/>
      <c r="POG146" s="381"/>
      <c r="POH146" s="381"/>
      <c r="POI146" s="381"/>
      <c r="POJ146" s="378"/>
      <c r="POK146" s="379"/>
      <c r="POL146" s="379"/>
      <c r="POM146" s="380"/>
      <c r="PON146" s="156"/>
      <c r="POO146" s="391"/>
      <c r="POP146" s="381"/>
      <c r="POQ146" s="381"/>
      <c r="POR146" s="381"/>
      <c r="POS146" s="381"/>
      <c r="POT146" s="381"/>
      <c r="POU146" s="381"/>
      <c r="POV146" s="381"/>
      <c r="POW146" s="381"/>
      <c r="POX146" s="381"/>
      <c r="POY146" s="381"/>
      <c r="POZ146" s="381"/>
      <c r="PPA146" s="381"/>
      <c r="PPB146" s="381"/>
      <c r="PPC146" s="381"/>
      <c r="PPD146" s="378"/>
      <c r="PPE146" s="379"/>
      <c r="PPF146" s="379"/>
      <c r="PPG146" s="380"/>
      <c r="PPH146" s="156"/>
      <c r="PPI146" s="391"/>
      <c r="PPJ146" s="381"/>
      <c r="PPK146" s="381"/>
      <c r="PPL146" s="381"/>
      <c r="PPM146" s="381"/>
      <c r="PPN146" s="381"/>
      <c r="PPO146" s="381"/>
      <c r="PPP146" s="381"/>
      <c r="PPQ146" s="381"/>
      <c r="PPR146" s="381"/>
      <c r="PPS146" s="381"/>
      <c r="PPT146" s="381"/>
      <c r="PPU146" s="381"/>
      <c r="PPV146" s="381"/>
      <c r="PPW146" s="381"/>
      <c r="PPX146" s="378"/>
      <c r="PPY146" s="379"/>
      <c r="PPZ146" s="379"/>
      <c r="PQA146" s="380"/>
      <c r="PQB146" s="156"/>
      <c r="PQC146" s="391"/>
      <c r="PQD146" s="381"/>
      <c r="PQE146" s="381"/>
      <c r="PQF146" s="381"/>
      <c r="PQG146" s="381"/>
      <c r="PQH146" s="381"/>
      <c r="PQI146" s="381"/>
      <c r="PQJ146" s="381"/>
      <c r="PQK146" s="381"/>
      <c r="PQL146" s="381"/>
      <c r="PQM146" s="381"/>
      <c r="PQN146" s="381"/>
      <c r="PQO146" s="381"/>
      <c r="PQP146" s="381"/>
      <c r="PQQ146" s="381"/>
      <c r="PQR146" s="378"/>
      <c r="PQS146" s="379"/>
      <c r="PQT146" s="379"/>
      <c r="PQU146" s="380"/>
      <c r="PQV146" s="156"/>
      <c r="PQW146" s="391"/>
      <c r="PQX146" s="381"/>
      <c r="PQY146" s="381"/>
      <c r="PQZ146" s="381"/>
      <c r="PRA146" s="381"/>
      <c r="PRB146" s="381"/>
      <c r="PRC146" s="381"/>
      <c r="PRD146" s="381"/>
      <c r="PRE146" s="381"/>
      <c r="PRF146" s="381"/>
      <c r="PRG146" s="381"/>
      <c r="PRH146" s="381"/>
      <c r="PRI146" s="381"/>
      <c r="PRJ146" s="381"/>
      <c r="PRK146" s="381"/>
      <c r="PRL146" s="378"/>
      <c r="PRM146" s="379"/>
      <c r="PRN146" s="379"/>
      <c r="PRO146" s="380"/>
      <c r="PRP146" s="156"/>
      <c r="PRQ146" s="391"/>
      <c r="PRR146" s="381"/>
      <c r="PRS146" s="381"/>
      <c r="PRT146" s="381"/>
      <c r="PRU146" s="381"/>
      <c r="PRV146" s="381"/>
      <c r="PRW146" s="381"/>
      <c r="PRX146" s="381"/>
      <c r="PRY146" s="381"/>
      <c r="PRZ146" s="381"/>
      <c r="PSA146" s="381"/>
      <c r="PSB146" s="381"/>
      <c r="PSC146" s="381"/>
      <c r="PSD146" s="381"/>
      <c r="PSE146" s="381"/>
      <c r="PSF146" s="378"/>
      <c r="PSG146" s="379"/>
      <c r="PSH146" s="379"/>
      <c r="PSI146" s="380"/>
      <c r="PSJ146" s="156"/>
      <c r="PSK146" s="391"/>
      <c r="PSL146" s="381"/>
      <c r="PSM146" s="381"/>
      <c r="PSN146" s="381"/>
      <c r="PSO146" s="381"/>
      <c r="PSP146" s="381"/>
      <c r="PSQ146" s="381"/>
      <c r="PSR146" s="381"/>
      <c r="PSS146" s="381"/>
      <c r="PST146" s="381"/>
      <c r="PSU146" s="381"/>
      <c r="PSV146" s="381"/>
      <c r="PSW146" s="381"/>
      <c r="PSX146" s="381"/>
      <c r="PSY146" s="381"/>
      <c r="PSZ146" s="378"/>
      <c r="PTA146" s="379"/>
      <c r="PTB146" s="379"/>
      <c r="PTC146" s="380"/>
      <c r="PTD146" s="156"/>
      <c r="PTE146" s="391"/>
      <c r="PTF146" s="381"/>
      <c r="PTG146" s="381"/>
      <c r="PTH146" s="381"/>
      <c r="PTI146" s="381"/>
      <c r="PTJ146" s="381"/>
      <c r="PTK146" s="381"/>
      <c r="PTL146" s="381"/>
      <c r="PTM146" s="381"/>
      <c r="PTN146" s="381"/>
      <c r="PTO146" s="381"/>
      <c r="PTP146" s="381"/>
      <c r="PTQ146" s="381"/>
      <c r="PTR146" s="381"/>
      <c r="PTS146" s="381"/>
      <c r="PTT146" s="378"/>
      <c r="PTU146" s="379"/>
      <c r="PTV146" s="379"/>
      <c r="PTW146" s="380"/>
      <c r="PTX146" s="156"/>
      <c r="PTY146" s="391"/>
      <c r="PTZ146" s="381"/>
      <c r="PUA146" s="381"/>
      <c r="PUB146" s="381"/>
      <c r="PUC146" s="381"/>
      <c r="PUD146" s="381"/>
      <c r="PUE146" s="381"/>
      <c r="PUF146" s="381"/>
      <c r="PUG146" s="381"/>
      <c r="PUH146" s="381"/>
      <c r="PUI146" s="381"/>
      <c r="PUJ146" s="381"/>
      <c r="PUK146" s="381"/>
      <c r="PUL146" s="381"/>
      <c r="PUM146" s="381"/>
      <c r="PUN146" s="378"/>
      <c r="PUO146" s="379"/>
      <c r="PUP146" s="379"/>
      <c r="PUQ146" s="380"/>
      <c r="PUR146" s="156"/>
      <c r="PUS146" s="391"/>
      <c r="PUT146" s="381"/>
      <c r="PUU146" s="381"/>
      <c r="PUV146" s="381"/>
      <c r="PUW146" s="381"/>
      <c r="PUX146" s="381"/>
      <c r="PUY146" s="381"/>
      <c r="PUZ146" s="381"/>
      <c r="PVA146" s="381"/>
      <c r="PVB146" s="381"/>
      <c r="PVC146" s="381"/>
      <c r="PVD146" s="381"/>
      <c r="PVE146" s="381"/>
      <c r="PVF146" s="381"/>
      <c r="PVG146" s="381"/>
      <c r="PVH146" s="378"/>
      <c r="PVI146" s="379"/>
      <c r="PVJ146" s="379"/>
      <c r="PVK146" s="380"/>
      <c r="PVL146" s="156"/>
      <c r="PVM146" s="391"/>
      <c r="PVN146" s="381"/>
      <c r="PVO146" s="381"/>
      <c r="PVP146" s="381"/>
      <c r="PVQ146" s="381"/>
      <c r="PVR146" s="381"/>
      <c r="PVS146" s="381"/>
      <c r="PVT146" s="381"/>
      <c r="PVU146" s="381"/>
      <c r="PVV146" s="381"/>
      <c r="PVW146" s="381"/>
      <c r="PVX146" s="381"/>
      <c r="PVY146" s="381"/>
      <c r="PVZ146" s="381"/>
      <c r="PWA146" s="381"/>
      <c r="PWB146" s="378"/>
      <c r="PWC146" s="379"/>
      <c r="PWD146" s="379"/>
      <c r="PWE146" s="380"/>
      <c r="PWF146" s="156"/>
      <c r="PWG146" s="391"/>
      <c r="PWH146" s="381"/>
      <c r="PWI146" s="381"/>
      <c r="PWJ146" s="381"/>
      <c r="PWK146" s="381"/>
      <c r="PWL146" s="381"/>
      <c r="PWM146" s="381"/>
      <c r="PWN146" s="381"/>
      <c r="PWO146" s="381"/>
      <c r="PWP146" s="381"/>
      <c r="PWQ146" s="381"/>
      <c r="PWR146" s="381"/>
      <c r="PWS146" s="381"/>
      <c r="PWT146" s="381"/>
      <c r="PWU146" s="381"/>
      <c r="PWV146" s="378"/>
      <c r="PWW146" s="379"/>
      <c r="PWX146" s="379"/>
      <c r="PWY146" s="380"/>
      <c r="PWZ146" s="156"/>
      <c r="PXA146" s="391"/>
      <c r="PXB146" s="381"/>
      <c r="PXC146" s="381"/>
      <c r="PXD146" s="381"/>
      <c r="PXE146" s="381"/>
      <c r="PXF146" s="381"/>
      <c r="PXG146" s="381"/>
      <c r="PXH146" s="381"/>
      <c r="PXI146" s="381"/>
      <c r="PXJ146" s="381"/>
      <c r="PXK146" s="381"/>
      <c r="PXL146" s="381"/>
      <c r="PXM146" s="381"/>
      <c r="PXN146" s="381"/>
      <c r="PXO146" s="381"/>
      <c r="PXP146" s="378"/>
      <c r="PXQ146" s="379"/>
      <c r="PXR146" s="379"/>
      <c r="PXS146" s="380"/>
      <c r="PXT146" s="156"/>
      <c r="PXU146" s="391"/>
      <c r="PXV146" s="381"/>
      <c r="PXW146" s="381"/>
      <c r="PXX146" s="381"/>
      <c r="PXY146" s="381"/>
      <c r="PXZ146" s="381"/>
      <c r="PYA146" s="381"/>
      <c r="PYB146" s="381"/>
      <c r="PYC146" s="381"/>
      <c r="PYD146" s="381"/>
      <c r="PYE146" s="381"/>
      <c r="PYF146" s="381"/>
      <c r="PYG146" s="381"/>
      <c r="PYH146" s="381"/>
      <c r="PYI146" s="381"/>
      <c r="PYJ146" s="378"/>
      <c r="PYK146" s="379"/>
      <c r="PYL146" s="379"/>
      <c r="PYM146" s="380"/>
      <c r="PYN146" s="156"/>
      <c r="PYO146" s="391"/>
      <c r="PYP146" s="381"/>
      <c r="PYQ146" s="381"/>
      <c r="PYR146" s="381"/>
      <c r="PYS146" s="381"/>
      <c r="PYT146" s="381"/>
      <c r="PYU146" s="381"/>
      <c r="PYV146" s="381"/>
      <c r="PYW146" s="381"/>
      <c r="PYX146" s="381"/>
      <c r="PYY146" s="381"/>
      <c r="PYZ146" s="381"/>
      <c r="PZA146" s="381"/>
      <c r="PZB146" s="381"/>
      <c r="PZC146" s="381"/>
      <c r="PZD146" s="378"/>
      <c r="PZE146" s="379"/>
      <c r="PZF146" s="379"/>
      <c r="PZG146" s="380"/>
      <c r="PZH146" s="156"/>
      <c r="PZI146" s="391"/>
      <c r="PZJ146" s="381"/>
      <c r="PZK146" s="381"/>
      <c r="PZL146" s="381"/>
      <c r="PZM146" s="381"/>
      <c r="PZN146" s="381"/>
      <c r="PZO146" s="381"/>
      <c r="PZP146" s="381"/>
      <c r="PZQ146" s="381"/>
      <c r="PZR146" s="381"/>
      <c r="PZS146" s="381"/>
      <c r="PZT146" s="381"/>
      <c r="PZU146" s="381"/>
      <c r="PZV146" s="381"/>
      <c r="PZW146" s="381"/>
      <c r="PZX146" s="378"/>
      <c r="PZY146" s="379"/>
      <c r="PZZ146" s="379"/>
      <c r="QAA146" s="380"/>
      <c r="QAB146" s="156"/>
      <c r="QAC146" s="391"/>
      <c r="QAD146" s="381"/>
      <c r="QAE146" s="381"/>
      <c r="QAF146" s="381"/>
      <c r="QAG146" s="381"/>
      <c r="QAH146" s="381"/>
      <c r="QAI146" s="381"/>
      <c r="QAJ146" s="381"/>
      <c r="QAK146" s="381"/>
      <c r="QAL146" s="381"/>
      <c r="QAM146" s="381"/>
      <c r="QAN146" s="381"/>
      <c r="QAO146" s="381"/>
      <c r="QAP146" s="381"/>
      <c r="QAQ146" s="381"/>
      <c r="QAR146" s="378"/>
      <c r="QAS146" s="379"/>
      <c r="QAT146" s="379"/>
      <c r="QAU146" s="380"/>
      <c r="QAV146" s="156"/>
      <c r="QAW146" s="391"/>
      <c r="QAX146" s="381"/>
      <c r="QAY146" s="381"/>
      <c r="QAZ146" s="381"/>
      <c r="QBA146" s="381"/>
      <c r="QBB146" s="381"/>
      <c r="QBC146" s="381"/>
      <c r="QBD146" s="381"/>
      <c r="QBE146" s="381"/>
      <c r="QBF146" s="381"/>
      <c r="QBG146" s="381"/>
      <c r="QBH146" s="381"/>
      <c r="QBI146" s="381"/>
      <c r="QBJ146" s="381"/>
      <c r="QBK146" s="381"/>
      <c r="QBL146" s="378"/>
      <c r="QBM146" s="379"/>
      <c r="QBN146" s="379"/>
      <c r="QBO146" s="380"/>
      <c r="QBP146" s="156"/>
      <c r="QBQ146" s="391"/>
      <c r="QBR146" s="381"/>
      <c r="QBS146" s="381"/>
      <c r="QBT146" s="381"/>
      <c r="QBU146" s="381"/>
      <c r="QBV146" s="381"/>
      <c r="QBW146" s="381"/>
      <c r="QBX146" s="381"/>
      <c r="QBY146" s="381"/>
      <c r="QBZ146" s="381"/>
      <c r="QCA146" s="381"/>
      <c r="QCB146" s="381"/>
      <c r="QCC146" s="381"/>
      <c r="QCD146" s="381"/>
      <c r="QCE146" s="381"/>
      <c r="QCF146" s="378"/>
      <c r="QCG146" s="379"/>
      <c r="QCH146" s="379"/>
      <c r="QCI146" s="380"/>
      <c r="QCJ146" s="156"/>
      <c r="QCK146" s="391"/>
      <c r="QCL146" s="381"/>
      <c r="QCM146" s="381"/>
      <c r="QCN146" s="381"/>
      <c r="QCO146" s="381"/>
      <c r="QCP146" s="381"/>
      <c r="QCQ146" s="381"/>
      <c r="QCR146" s="381"/>
      <c r="QCS146" s="381"/>
      <c r="QCT146" s="381"/>
      <c r="QCU146" s="381"/>
      <c r="QCV146" s="381"/>
      <c r="QCW146" s="381"/>
      <c r="QCX146" s="381"/>
      <c r="QCY146" s="381"/>
      <c r="QCZ146" s="378"/>
      <c r="QDA146" s="379"/>
      <c r="QDB146" s="379"/>
      <c r="QDC146" s="380"/>
      <c r="QDD146" s="156"/>
      <c r="QDE146" s="391"/>
      <c r="QDF146" s="381"/>
      <c r="QDG146" s="381"/>
      <c r="QDH146" s="381"/>
      <c r="QDI146" s="381"/>
      <c r="QDJ146" s="381"/>
      <c r="QDK146" s="381"/>
      <c r="QDL146" s="381"/>
      <c r="QDM146" s="381"/>
      <c r="QDN146" s="381"/>
      <c r="QDO146" s="381"/>
      <c r="QDP146" s="381"/>
      <c r="QDQ146" s="381"/>
      <c r="QDR146" s="381"/>
      <c r="QDS146" s="381"/>
      <c r="QDT146" s="378"/>
      <c r="QDU146" s="379"/>
      <c r="QDV146" s="379"/>
      <c r="QDW146" s="380"/>
      <c r="QDX146" s="156"/>
      <c r="QDY146" s="391"/>
      <c r="QDZ146" s="381"/>
      <c r="QEA146" s="381"/>
      <c r="QEB146" s="381"/>
      <c r="QEC146" s="381"/>
      <c r="QED146" s="381"/>
      <c r="QEE146" s="381"/>
      <c r="QEF146" s="381"/>
      <c r="QEG146" s="381"/>
      <c r="QEH146" s="381"/>
      <c r="QEI146" s="381"/>
      <c r="QEJ146" s="381"/>
      <c r="QEK146" s="381"/>
      <c r="QEL146" s="381"/>
      <c r="QEM146" s="381"/>
      <c r="QEN146" s="378"/>
      <c r="QEO146" s="379"/>
      <c r="QEP146" s="379"/>
      <c r="QEQ146" s="380"/>
      <c r="QER146" s="156"/>
      <c r="QES146" s="391"/>
      <c r="QET146" s="381"/>
      <c r="QEU146" s="381"/>
      <c r="QEV146" s="381"/>
      <c r="QEW146" s="381"/>
      <c r="QEX146" s="381"/>
      <c r="QEY146" s="381"/>
      <c r="QEZ146" s="381"/>
      <c r="QFA146" s="381"/>
      <c r="QFB146" s="381"/>
      <c r="QFC146" s="381"/>
      <c r="QFD146" s="381"/>
      <c r="QFE146" s="381"/>
      <c r="QFF146" s="381"/>
      <c r="QFG146" s="381"/>
      <c r="QFH146" s="378"/>
      <c r="QFI146" s="379"/>
      <c r="QFJ146" s="379"/>
      <c r="QFK146" s="380"/>
      <c r="QFL146" s="156"/>
      <c r="QFM146" s="391"/>
      <c r="QFN146" s="381"/>
      <c r="QFO146" s="381"/>
      <c r="QFP146" s="381"/>
      <c r="QFQ146" s="381"/>
      <c r="QFR146" s="381"/>
      <c r="QFS146" s="381"/>
      <c r="QFT146" s="381"/>
      <c r="QFU146" s="381"/>
      <c r="QFV146" s="381"/>
      <c r="QFW146" s="381"/>
      <c r="QFX146" s="381"/>
      <c r="QFY146" s="381"/>
      <c r="QFZ146" s="381"/>
      <c r="QGA146" s="381"/>
      <c r="QGB146" s="378"/>
      <c r="QGC146" s="379"/>
      <c r="QGD146" s="379"/>
      <c r="QGE146" s="380"/>
      <c r="QGF146" s="156"/>
      <c r="QGG146" s="391"/>
      <c r="QGH146" s="381"/>
      <c r="QGI146" s="381"/>
      <c r="QGJ146" s="381"/>
      <c r="QGK146" s="381"/>
      <c r="QGL146" s="381"/>
      <c r="QGM146" s="381"/>
      <c r="QGN146" s="381"/>
      <c r="QGO146" s="381"/>
      <c r="QGP146" s="381"/>
      <c r="QGQ146" s="381"/>
      <c r="QGR146" s="381"/>
      <c r="QGS146" s="381"/>
      <c r="QGT146" s="381"/>
      <c r="QGU146" s="381"/>
      <c r="QGV146" s="378"/>
      <c r="QGW146" s="379"/>
      <c r="QGX146" s="379"/>
      <c r="QGY146" s="380"/>
      <c r="QGZ146" s="156"/>
      <c r="QHA146" s="391"/>
      <c r="QHB146" s="381"/>
      <c r="QHC146" s="381"/>
      <c r="QHD146" s="381"/>
      <c r="QHE146" s="381"/>
      <c r="QHF146" s="381"/>
      <c r="QHG146" s="381"/>
      <c r="QHH146" s="381"/>
      <c r="QHI146" s="381"/>
      <c r="QHJ146" s="381"/>
      <c r="QHK146" s="381"/>
      <c r="QHL146" s="381"/>
      <c r="QHM146" s="381"/>
      <c r="QHN146" s="381"/>
      <c r="QHO146" s="381"/>
      <c r="QHP146" s="378"/>
      <c r="QHQ146" s="379"/>
      <c r="QHR146" s="379"/>
      <c r="QHS146" s="380"/>
      <c r="QHT146" s="156"/>
      <c r="QHU146" s="391"/>
      <c r="QHV146" s="381"/>
      <c r="QHW146" s="381"/>
      <c r="QHX146" s="381"/>
      <c r="QHY146" s="381"/>
      <c r="QHZ146" s="381"/>
      <c r="QIA146" s="381"/>
      <c r="QIB146" s="381"/>
      <c r="QIC146" s="381"/>
      <c r="QID146" s="381"/>
      <c r="QIE146" s="381"/>
      <c r="QIF146" s="381"/>
      <c r="QIG146" s="381"/>
      <c r="QIH146" s="381"/>
      <c r="QII146" s="381"/>
      <c r="QIJ146" s="378"/>
      <c r="QIK146" s="379"/>
      <c r="QIL146" s="379"/>
      <c r="QIM146" s="380"/>
      <c r="QIN146" s="156"/>
      <c r="QIO146" s="391"/>
      <c r="QIP146" s="381"/>
      <c r="QIQ146" s="381"/>
      <c r="QIR146" s="381"/>
      <c r="QIS146" s="381"/>
      <c r="QIT146" s="381"/>
      <c r="QIU146" s="381"/>
      <c r="QIV146" s="381"/>
      <c r="QIW146" s="381"/>
      <c r="QIX146" s="381"/>
      <c r="QIY146" s="381"/>
      <c r="QIZ146" s="381"/>
      <c r="QJA146" s="381"/>
      <c r="QJB146" s="381"/>
      <c r="QJC146" s="381"/>
      <c r="QJD146" s="378"/>
      <c r="QJE146" s="379"/>
      <c r="QJF146" s="379"/>
      <c r="QJG146" s="380"/>
      <c r="QJH146" s="156"/>
      <c r="QJI146" s="391"/>
      <c r="QJJ146" s="381"/>
      <c r="QJK146" s="381"/>
      <c r="QJL146" s="381"/>
      <c r="QJM146" s="381"/>
      <c r="QJN146" s="381"/>
      <c r="QJO146" s="381"/>
      <c r="QJP146" s="381"/>
      <c r="QJQ146" s="381"/>
      <c r="QJR146" s="381"/>
      <c r="QJS146" s="381"/>
      <c r="QJT146" s="381"/>
      <c r="QJU146" s="381"/>
      <c r="QJV146" s="381"/>
      <c r="QJW146" s="381"/>
      <c r="QJX146" s="378"/>
      <c r="QJY146" s="379"/>
      <c r="QJZ146" s="379"/>
      <c r="QKA146" s="380"/>
      <c r="QKB146" s="156"/>
      <c r="QKC146" s="391"/>
      <c r="QKD146" s="381"/>
      <c r="QKE146" s="381"/>
      <c r="QKF146" s="381"/>
      <c r="QKG146" s="381"/>
      <c r="QKH146" s="381"/>
      <c r="QKI146" s="381"/>
      <c r="QKJ146" s="381"/>
      <c r="QKK146" s="381"/>
      <c r="QKL146" s="381"/>
      <c r="QKM146" s="381"/>
      <c r="QKN146" s="381"/>
      <c r="QKO146" s="381"/>
      <c r="QKP146" s="381"/>
      <c r="QKQ146" s="381"/>
      <c r="QKR146" s="378"/>
      <c r="QKS146" s="379"/>
      <c r="QKT146" s="379"/>
      <c r="QKU146" s="380"/>
      <c r="QKV146" s="156"/>
      <c r="QKW146" s="391"/>
      <c r="QKX146" s="381"/>
      <c r="QKY146" s="381"/>
      <c r="QKZ146" s="381"/>
      <c r="QLA146" s="381"/>
      <c r="QLB146" s="381"/>
      <c r="QLC146" s="381"/>
      <c r="QLD146" s="381"/>
      <c r="QLE146" s="381"/>
      <c r="QLF146" s="381"/>
      <c r="QLG146" s="381"/>
      <c r="QLH146" s="381"/>
      <c r="QLI146" s="381"/>
      <c r="QLJ146" s="381"/>
      <c r="QLK146" s="381"/>
      <c r="QLL146" s="378"/>
      <c r="QLM146" s="379"/>
      <c r="QLN146" s="379"/>
      <c r="QLO146" s="380"/>
      <c r="QLP146" s="156"/>
      <c r="QLQ146" s="391"/>
      <c r="QLR146" s="381"/>
      <c r="QLS146" s="381"/>
      <c r="QLT146" s="381"/>
      <c r="QLU146" s="381"/>
      <c r="QLV146" s="381"/>
      <c r="QLW146" s="381"/>
      <c r="QLX146" s="381"/>
      <c r="QLY146" s="381"/>
      <c r="QLZ146" s="381"/>
      <c r="QMA146" s="381"/>
      <c r="QMB146" s="381"/>
      <c r="QMC146" s="381"/>
      <c r="QMD146" s="381"/>
      <c r="QME146" s="381"/>
      <c r="QMF146" s="378"/>
      <c r="QMG146" s="379"/>
      <c r="QMH146" s="379"/>
      <c r="QMI146" s="380"/>
      <c r="QMJ146" s="156"/>
      <c r="QMK146" s="391"/>
      <c r="QML146" s="381"/>
      <c r="QMM146" s="381"/>
      <c r="QMN146" s="381"/>
      <c r="QMO146" s="381"/>
      <c r="QMP146" s="381"/>
      <c r="QMQ146" s="381"/>
      <c r="QMR146" s="381"/>
      <c r="QMS146" s="381"/>
      <c r="QMT146" s="381"/>
      <c r="QMU146" s="381"/>
      <c r="QMV146" s="381"/>
      <c r="QMW146" s="381"/>
      <c r="QMX146" s="381"/>
      <c r="QMY146" s="381"/>
      <c r="QMZ146" s="378"/>
      <c r="QNA146" s="379"/>
      <c r="QNB146" s="379"/>
      <c r="QNC146" s="380"/>
      <c r="QND146" s="156"/>
      <c r="QNE146" s="391"/>
      <c r="QNF146" s="381"/>
      <c r="QNG146" s="381"/>
      <c r="QNH146" s="381"/>
      <c r="QNI146" s="381"/>
      <c r="QNJ146" s="381"/>
      <c r="QNK146" s="381"/>
      <c r="QNL146" s="381"/>
      <c r="QNM146" s="381"/>
      <c r="QNN146" s="381"/>
      <c r="QNO146" s="381"/>
      <c r="QNP146" s="381"/>
      <c r="QNQ146" s="381"/>
      <c r="QNR146" s="381"/>
      <c r="QNS146" s="381"/>
      <c r="QNT146" s="378"/>
      <c r="QNU146" s="379"/>
      <c r="QNV146" s="379"/>
      <c r="QNW146" s="380"/>
      <c r="QNX146" s="156"/>
      <c r="QNY146" s="391"/>
      <c r="QNZ146" s="381"/>
      <c r="QOA146" s="381"/>
      <c r="QOB146" s="381"/>
      <c r="QOC146" s="381"/>
      <c r="QOD146" s="381"/>
      <c r="QOE146" s="381"/>
      <c r="QOF146" s="381"/>
      <c r="QOG146" s="381"/>
      <c r="QOH146" s="381"/>
      <c r="QOI146" s="381"/>
      <c r="QOJ146" s="381"/>
      <c r="QOK146" s="381"/>
      <c r="QOL146" s="381"/>
      <c r="QOM146" s="381"/>
      <c r="QON146" s="378"/>
      <c r="QOO146" s="379"/>
      <c r="QOP146" s="379"/>
      <c r="QOQ146" s="380"/>
      <c r="QOR146" s="156"/>
      <c r="QOS146" s="391"/>
      <c r="QOT146" s="381"/>
      <c r="QOU146" s="381"/>
      <c r="QOV146" s="381"/>
      <c r="QOW146" s="381"/>
      <c r="QOX146" s="381"/>
      <c r="QOY146" s="381"/>
      <c r="QOZ146" s="381"/>
      <c r="QPA146" s="381"/>
      <c r="QPB146" s="381"/>
      <c r="QPC146" s="381"/>
      <c r="QPD146" s="381"/>
      <c r="QPE146" s="381"/>
      <c r="QPF146" s="381"/>
      <c r="QPG146" s="381"/>
      <c r="QPH146" s="378"/>
      <c r="QPI146" s="379"/>
      <c r="QPJ146" s="379"/>
      <c r="QPK146" s="380"/>
      <c r="QPL146" s="156"/>
      <c r="QPM146" s="391"/>
      <c r="QPN146" s="381"/>
      <c r="QPO146" s="381"/>
      <c r="QPP146" s="381"/>
      <c r="QPQ146" s="381"/>
      <c r="QPR146" s="381"/>
      <c r="QPS146" s="381"/>
      <c r="QPT146" s="381"/>
      <c r="QPU146" s="381"/>
      <c r="QPV146" s="381"/>
      <c r="QPW146" s="381"/>
      <c r="QPX146" s="381"/>
      <c r="QPY146" s="381"/>
      <c r="QPZ146" s="381"/>
      <c r="QQA146" s="381"/>
      <c r="QQB146" s="378"/>
      <c r="QQC146" s="379"/>
      <c r="QQD146" s="379"/>
      <c r="QQE146" s="380"/>
      <c r="QQF146" s="156"/>
      <c r="QQG146" s="391"/>
      <c r="QQH146" s="381"/>
      <c r="QQI146" s="381"/>
      <c r="QQJ146" s="381"/>
      <c r="QQK146" s="381"/>
      <c r="QQL146" s="381"/>
      <c r="QQM146" s="381"/>
      <c r="QQN146" s="381"/>
      <c r="QQO146" s="381"/>
      <c r="QQP146" s="381"/>
      <c r="QQQ146" s="381"/>
      <c r="QQR146" s="381"/>
      <c r="QQS146" s="381"/>
      <c r="QQT146" s="381"/>
      <c r="QQU146" s="381"/>
      <c r="QQV146" s="378"/>
      <c r="QQW146" s="379"/>
      <c r="QQX146" s="379"/>
      <c r="QQY146" s="380"/>
      <c r="QQZ146" s="156"/>
      <c r="QRA146" s="391"/>
      <c r="QRB146" s="381"/>
      <c r="QRC146" s="381"/>
      <c r="QRD146" s="381"/>
      <c r="QRE146" s="381"/>
      <c r="QRF146" s="381"/>
      <c r="QRG146" s="381"/>
      <c r="QRH146" s="381"/>
      <c r="QRI146" s="381"/>
      <c r="QRJ146" s="381"/>
      <c r="QRK146" s="381"/>
      <c r="QRL146" s="381"/>
      <c r="QRM146" s="381"/>
      <c r="QRN146" s="381"/>
      <c r="QRO146" s="381"/>
      <c r="QRP146" s="378"/>
      <c r="QRQ146" s="379"/>
      <c r="QRR146" s="379"/>
      <c r="QRS146" s="380"/>
      <c r="QRT146" s="156"/>
      <c r="QRU146" s="391"/>
      <c r="QRV146" s="381"/>
      <c r="QRW146" s="381"/>
      <c r="QRX146" s="381"/>
      <c r="QRY146" s="381"/>
      <c r="QRZ146" s="381"/>
      <c r="QSA146" s="381"/>
      <c r="QSB146" s="381"/>
      <c r="QSC146" s="381"/>
      <c r="QSD146" s="381"/>
      <c r="QSE146" s="381"/>
      <c r="QSF146" s="381"/>
      <c r="QSG146" s="381"/>
      <c r="QSH146" s="381"/>
      <c r="QSI146" s="381"/>
      <c r="QSJ146" s="378"/>
      <c r="QSK146" s="379"/>
      <c r="QSL146" s="379"/>
      <c r="QSM146" s="380"/>
      <c r="QSN146" s="156"/>
      <c r="QSO146" s="391"/>
      <c r="QSP146" s="381"/>
      <c r="QSQ146" s="381"/>
      <c r="QSR146" s="381"/>
      <c r="QSS146" s="381"/>
      <c r="QST146" s="381"/>
      <c r="QSU146" s="381"/>
      <c r="QSV146" s="381"/>
      <c r="QSW146" s="381"/>
      <c r="QSX146" s="381"/>
      <c r="QSY146" s="381"/>
      <c r="QSZ146" s="381"/>
      <c r="QTA146" s="381"/>
      <c r="QTB146" s="381"/>
      <c r="QTC146" s="381"/>
      <c r="QTD146" s="378"/>
      <c r="QTE146" s="379"/>
      <c r="QTF146" s="379"/>
      <c r="QTG146" s="380"/>
      <c r="QTH146" s="156"/>
      <c r="QTI146" s="391"/>
      <c r="QTJ146" s="381"/>
      <c r="QTK146" s="381"/>
      <c r="QTL146" s="381"/>
      <c r="QTM146" s="381"/>
      <c r="QTN146" s="381"/>
      <c r="QTO146" s="381"/>
      <c r="QTP146" s="381"/>
      <c r="QTQ146" s="381"/>
      <c r="QTR146" s="381"/>
      <c r="QTS146" s="381"/>
      <c r="QTT146" s="381"/>
      <c r="QTU146" s="381"/>
      <c r="QTV146" s="381"/>
      <c r="QTW146" s="381"/>
      <c r="QTX146" s="378"/>
      <c r="QTY146" s="379"/>
      <c r="QTZ146" s="379"/>
      <c r="QUA146" s="380"/>
      <c r="QUB146" s="156"/>
      <c r="QUC146" s="391"/>
      <c r="QUD146" s="381"/>
      <c r="QUE146" s="381"/>
      <c r="QUF146" s="381"/>
      <c r="QUG146" s="381"/>
      <c r="QUH146" s="381"/>
      <c r="QUI146" s="381"/>
      <c r="QUJ146" s="381"/>
      <c r="QUK146" s="381"/>
      <c r="QUL146" s="381"/>
      <c r="QUM146" s="381"/>
      <c r="QUN146" s="381"/>
      <c r="QUO146" s="381"/>
      <c r="QUP146" s="381"/>
      <c r="QUQ146" s="381"/>
      <c r="QUR146" s="378"/>
      <c r="QUS146" s="379"/>
      <c r="QUT146" s="379"/>
      <c r="QUU146" s="380"/>
      <c r="QUV146" s="156"/>
      <c r="QUW146" s="391"/>
      <c r="QUX146" s="381"/>
      <c r="QUY146" s="381"/>
      <c r="QUZ146" s="381"/>
      <c r="QVA146" s="381"/>
      <c r="QVB146" s="381"/>
      <c r="QVC146" s="381"/>
      <c r="QVD146" s="381"/>
      <c r="QVE146" s="381"/>
      <c r="QVF146" s="381"/>
      <c r="QVG146" s="381"/>
      <c r="QVH146" s="381"/>
      <c r="QVI146" s="381"/>
      <c r="QVJ146" s="381"/>
      <c r="QVK146" s="381"/>
      <c r="QVL146" s="378"/>
      <c r="QVM146" s="379"/>
      <c r="QVN146" s="379"/>
      <c r="QVO146" s="380"/>
      <c r="QVP146" s="156"/>
      <c r="QVQ146" s="391"/>
      <c r="QVR146" s="381"/>
      <c r="QVS146" s="381"/>
      <c r="QVT146" s="381"/>
      <c r="QVU146" s="381"/>
      <c r="QVV146" s="381"/>
      <c r="QVW146" s="381"/>
      <c r="QVX146" s="381"/>
      <c r="QVY146" s="381"/>
      <c r="QVZ146" s="381"/>
      <c r="QWA146" s="381"/>
      <c r="QWB146" s="381"/>
      <c r="QWC146" s="381"/>
      <c r="QWD146" s="381"/>
      <c r="QWE146" s="381"/>
      <c r="QWF146" s="378"/>
      <c r="QWG146" s="379"/>
      <c r="QWH146" s="379"/>
      <c r="QWI146" s="380"/>
      <c r="QWJ146" s="156"/>
      <c r="QWK146" s="391"/>
      <c r="QWL146" s="381"/>
      <c r="QWM146" s="381"/>
      <c r="QWN146" s="381"/>
      <c r="QWO146" s="381"/>
      <c r="QWP146" s="381"/>
      <c r="QWQ146" s="381"/>
      <c r="QWR146" s="381"/>
      <c r="QWS146" s="381"/>
      <c r="QWT146" s="381"/>
      <c r="QWU146" s="381"/>
      <c r="QWV146" s="381"/>
      <c r="QWW146" s="381"/>
      <c r="QWX146" s="381"/>
      <c r="QWY146" s="381"/>
      <c r="QWZ146" s="378"/>
      <c r="QXA146" s="379"/>
      <c r="QXB146" s="379"/>
      <c r="QXC146" s="380"/>
      <c r="QXD146" s="156"/>
      <c r="QXE146" s="391"/>
      <c r="QXF146" s="381"/>
      <c r="QXG146" s="381"/>
      <c r="QXH146" s="381"/>
      <c r="QXI146" s="381"/>
      <c r="QXJ146" s="381"/>
      <c r="QXK146" s="381"/>
      <c r="QXL146" s="381"/>
      <c r="QXM146" s="381"/>
      <c r="QXN146" s="381"/>
      <c r="QXO146" s="381"/>
      <c r="QXP146" s="381"/>
      <c r="QXQ146" s="381"/>
      <c r="QXR146" s="381"/>
      <c r="QXS146" s="381"/>
      <c r="QXT146" s="378"/>
      <c r="QXU146" s="379"/>
      <c r="QXV146" s="379"/>
      <c r="QXW146" s="380"/>
      <c r="QXX146" s="156"/>
      <c r="QXY146" s="391"/>
      <c r="QXZ146" s="381"/>
      <c r="QYA146" s="381"/>
      <c r="QYB146" s="381"/>
      <c r="QYC146" s="381"/>
      <c r="QYD146" s="381"/>
      <c r="QYE146" s="381"/>
      <c r="QYF146" s="381"/>
      <c r="QYG146" s="381"/>
      <c r="QYH146" s="381"/>
      <c r="QYI146" s="381"/>
      <c r="QYJ146" s="381"/>
      <c r="QYK146" s="381"/>
      <c r="QYL146" s="381"/>
      <c r="QYM146" s="381"/>
      <c r="QYN146" s="378"/>
      <c r="QYO146" s="379"/>
      <c r="QYP146" s="379"/>
      <c r="QYQ146" s="380"/>
      <c r="QYR146" s="156"/>
      <c r="QYS146" s="391"/>
      <c r="QYT146" s="381"/>
      <c r="QYU146" s="381"/>
      <c r="QYV146" s="381"/>
      <c r="QYW146" s="381"/>
      <c r="QYX146" s="381"/>
      <c r="QYY146" s="381"/>
      <c r="QYZ146" s="381"/>
      <c r="QZA146" s="381"/>
      <c r="QZB146" s="381"/>
      <c r="QZC146" s="381"/>
      <c r="QZD146" s="381"/>
      <c r="QZE146" s="381"/>
      <c r="QZF146" s="381"/>
      <c r="QZG146" s="381"/>
      <c r="QZH146" s="378"/>
      <c r="QZI146" s="379"/>
      <c r="QZJ146" s="379"/>
      <c r="QZK146" s="380"/>
      <c r="QZL146" s="156"/>
      <c r="QZM146" s="391"/>
      <c r="QZN146" s="381"/>
      <c r="QZO146" s="381"/>
      <c r="QZP146" s="381"/>
      <c r="QZQ146" s="381"/>
      <c r="QZR146" s="381"/>
      <c r="QZS146" s="381"/>
      <c r="QZT146" s="381"/>
      <c r="QZU146" s="381"/>
      <c r="QZV146" s="381"/>
      <c r="QZW146" s="381"/>
      <c r="QZX146" s="381"/>
      <c r="QZY146" s="381"/>
      <c r="QZZ146" s="381"/>
      <c r="RAA146" s="381"/>
      <c r="RAB146" s="378"/>
      <c r="RAC146" s="379"/>
      <c r="RAD146" s="379"/>
      <c r="RAE146" s="380"/>
      <c r="RAF146" s="156"/>
      <c r="RAG146" s="391"/>
      <c r="RAH146" s="381"/>
      <c r="RAI146" s="381"/>
      <c r="RAJ146" s="381"/>
      <c r="RAK146" s="381"/>
      <c r="RAL146" s="381"/>
      <c r="RAM146" s="381"/>
      <c r="RAN146" s="381"/>
      <c r="RAO146" s="381"/>
      <c r="RAP146" s="381"/>
      <c r="RAQ146" s="381"/>
      <c r="RAR146" s="381"/>
      <c r="RAS146" s="381"/>
      <c r="RAT146" s="381"/>
      <c r="RAU146" s="381"/>
      <c r="RAV146" s="378"/>
      <c r="RAW146" s="379"/>
      <c r="RAX146" s="379"/>
      <c r="RAY146" s="380"/>
      <c r="RAZ146" s="156"/>
      <c r="RBA146" s="391"/>
      <c r="RBB146" s="381"/>
      <c r="RBC146" s="381"/>
      <c r="RBD146" s="381"/>
      <c r="RBE146" s="381"/>
      <c r="RBF146" s="381"/>
      <c r="RBG146" s="381"/>
      <c r="RBH146" s="381"/>
      <c r="RBI146" s="381"/>
      <c r="RBJ146" s="381"/>
      <c r="RBK146" s="381"/>
      <c r="RBL146" s="381"/>
      <c r="RBM146" s="381"/>
      <c r="RBN146" s="381"/>
      <c r="RBO146" s="381"/>
      <c r="RBP146" s="378"/>
      <c r="RBQ146" s="379"/>
      <c r="RBR146" s="379"/>
      <c r="RBS146" s="380"/>
      <c r="RBT146" s="156"/>
      <c r="RBU146" s="391"/>
      <c r="RBV146" s="381"/>
      <c r="RBW146" s="381"/>
      <c r="RBX146" s="381"/>
      <c r="RBY146" s="381"/>
      <c r="RBZ146" s="381"/>
      <c r="RCA146" s="381"/>
      <c r="RCB146" s="381"/>
      <c r="RCC146" s="381"/>
      <c r="RCD146" s="381"/>
      <c r="RCE146" s="381"/>
      <c r="RCF146" s="381"/>
      <c r="RCG146" s="381"/>
      <c r="RCH146" s="381"/>
      <c r="RCI146" s="381"/>
      <c r="RCJ146" s="378"/>
      <c r="RCK146" s="379"/>
      <c r="RCL146" s="379"/>
      <c r="RCM146" s="380"/>
      <c r="RCN146" s="156"/>
      <c r="RCO146" s="391"/>
      <c r="RCP146" s="381"/>
      <c r="RCQ146" s="381"/>
      <c r="RCR146" s="381"/>
      <c r="RCS146" s="381"/>
      <c r="RCT146" s="381"/>
      <c r="RCU146" s="381"/>
      <c r="RCV146" s="381"/>
      <c r="RCW146" s="381"/>
      <c r="RCX146" s="381"/>
      <c r="RCY146" s="381"/>
      <c r="RCZ146" s="381"/>
      <c r="RDA146" s="381"/>
      <c r="RDB146" s="381"/>
      <c r="RDC146" s="381"/>
      <c r="RDD146" s="378"/>
      <c r="RDE146" s="379"/>
      <c r="RDF146" s="379"/>
      <c r="RDG146" s="380"/>
      <c r="RDH146" s="156"/>
      <c r="RDI146" s="391"/>
      <c r="RDJ146" s="381"/>
      <c r="RDK146" s="381"/>
      <c r="RDL146" s="381"/>
      <c r="RDM146" s="381"/>
      <c r="RDN146" s="381"/>
      <c r="RDO146" s="381"/>
      <c r="RDP146" s="381"/>
      <c r="RDQ146" s="381"/>
      <c r="RDR146" s="381"/>
      <c r="RDS146" s="381"/>
      <c r="RDT146" s="381"/>
      <c r="RDU146" s="381"/>
      <c r="RDV146" s="381"/>
      <c r="RDW146" s="381"/>
      <c r="RDX146" s="378"/>
      <c r="RDY146" s="379"/>
      <c r="RDZ146" s="379"/>
      <c r="REA146" s="380"/>
      <c r="REB146" s="156"/>
      <c r="REC146" s="391"/>
      <c r="RED146" s="381"/>
      <c r="REE146" s="381"/>
      <c r="REF146" s="381"/>
      <c r="REG146" s="381"/>
      <c r="REH146" s="381"/>
      <c r="REI146" s="381"/>
      <c r="REJ146" s="381"/>
      <c r="REK146" s="381"/>
      <c r="REL146" s="381"/>
      <c r="REM146" s="381"/>
      <c r="REN146" s="381"/>
      <c r="REO146" s="381"/>
      <c r="REP146" s="381"/>
      <c r="REQ146" s="381"/>
      <c r="RER146" s="378"/>
      <c r="RES146" s="379"/>
      <c r="RET146" s="379"/>
      <c r="REU146" s="380"/>
      <c r="REV146" s="156"/>
      <c r="REW146" s="391"/>
      <c r="REX146" s="381"/>
      <c r="REY146" s="381"/>
      <c r="REZ146" s="381"/>
      <c r="RFA146" s="381"/>
      <c r="RFB146" s="381"/>
      <c r="RFC146" s="381"/>
      <c r="RFD146" s="381"/>
      <c r="RFE146" s="381"/>
      <c r="RFF146" s="381"/>
      <c r="RFG146" s="381"/>
      <c r="RFH146" s="381"/>
      <c r="RFI146" s="381"/>
      <c r="RFJ146" s="381"/>
      <c r="RFK146" s="381"/>
      <c r="RFL146" s="378"/>
      <c r="RFM146" s="379"/>
      <c r="RFN146" s="379"/>
      <c r="RFO146" s="380"/>
      <c r="RFP146" s="156"/>
      <c r="RFQ146" s="391"/>
      <c r="RFR146" s="381"/>
      <c r="RFS146" s="381"/>
      <c r="RFT146" s="381"/>
      <c r="RFU146" s="381"/>
      <c r="RFV146" s="381"/>
      <c r="RFW146" s="381"/>
      <c r="RFX146" s="381"/>
      <c r="RFY146" s="381"/>
      <c r="RFZ146" s="381"/>
      <c r="RGA146" s="381"/>
      <c r="RGB146" s="381"/>
      <c r="RGC146" s="381"/>
      <c r="RGD146" s="381"/>
      <c r="RGE146" s="381"/>
      <c r="RGF146" s="378"/>
      <c r="RGG146" s="379"/>
      <c r="RGH146" s="379"/>
      <c r="RGI146" s="380"/>
      <c r="RGJ146" s="156"/>
      <c r="RGK146" s="391"/>
      <c r="RGL146" s="381"/>
      <c r="RGM146" s="381"/>
      <c r="RGN146" s="381"/>
      <c r="RGO146" s="381"/>
      <c r="RGP146" s="381"/>
      <c r="RGQ146" s="381"/>
      <c r="RGR146" s="381"/>
      <c r="RGS146" s="381"/>
      <c r="RGT146" s="381"/>
      <c r="RGU146" s="381"/>
      <c r="RGV146" s="381"/>
      <c r="RGW146" s="381"/>
      <c r="RGX146" s="381"/>
      <c r="RGY146" s="381"/>
      <c r="RGZ146" s="378"/>
      <c r="RHA146" s="379"/>
      <c r="RHB146" s="379"/>
      <c r="RHC146" s="380"/>
      <c r="RHD146" s="156"/>
      <c r="RHE146" s="391"/>
      <c r="RHF146" s="381"/>
      <c r="RHG146" s="381"/>
      <c r="RHH146" s="381"/>
      <c r="RHI146" s="381"/>
      <c r="RHJ146" s="381"/>
      <c r="RHK146" s="381"/>
      <c r="RHL146" s="381"/>
      <c r="RHM146" s="381"/>
      <c r="RHN146" s="381"/>
      <c r="RHO146" s="381"/>
      <c r="RHP146" s="381"/>
      <c r="RHQ146" s="381"/>
      <c r="RHR146" s="381"/>
      <c r="RHS146" s="381"/>
      <c r="RHT146" s="378"/>
      <c r="RHU146" s="379"/>
      <c r="RHV146" s="379"/>
      <c r="RHW146" s="380"/>
      <c r="RHX146" s="156"/>
      <c r="RHY146" s="391"/>
      <c r="RHZ146" s="381"/>
      <c r="RIA146" s="381"/>
      <c r="RIB146" s="381"/>
      <c r="RIC146" s="381"/>
      <c r="RID146" s="381"/>
      <c r="RIE146" s="381"/>
      <c r="RIF146" s="381"/>
      <c r="RIG146" s="381"/>
      <c r="RIH146" s="381"/>
      <c r="RII146" s="381"/>
      <c r="RIJ146" s="381"/>
      <c r="RIK146" s="381"/>
      <c r="RIL146" s="381"/>
      <c r="RIM146" s="381"/>
      <c r="RIN146" s="378"/>
      <c r="RIO146" s="379"/>
      <c r="RIP146" s="379"/>
      <c r="RIQ146" s="380"/>
      <c r="RIR146" s="156"/>
      <c r="RIS146" s="391"/>
      <c r="RIT146" s="381"/>
      <c r="RIU146" s="381"/>
      <c r="RIV146" s="381"/>
      <c r="RIW146" s="381"/>
      <c r="RIX146" s="381"/>
      <c r="RIY146" s="381"/>
      <c r="RIZ146" s="381"/>
      <c r="RJA146" s="381"/>
      <c r="RJB146" s="381"/>
      <c r="RJC146" s="381"/>
      <c r="RJD146" s="381"/>
      <c r="RJE146" s="381"/>
      <c r="RJF146" s="381"/>
      <c r="RJG146" s="381"/>
      <c r="RJH146" s="378"/>
      <c r="RJI146" s="379"/>
      <c r="RJJ146" s="379"/>
      <c r="RJK146" s="380"/>
      <c r="RJL146" s="156"/>
      <c r="RJM146" s="391"/>
      <c r="RJN146" s="381"/>
      <c r="RJO146" s="381"/>
      <c r="RJP146" s="381"/>
      <c r="RJQ146" s="381"/>
      <c r="RJR146" s="381"/>
      <c r="RJS146" s="381"/>
      <c r="RJT146" s="381"/>
      <c r="RJU146" s="381"/>
      <c r="RJV146" s="381"/>
      <c r="RJW146" s="381"/>
      <c r="RJX146" s="381"/>
      <c r="RJY146" s="381"/>
      <c r="RJZ146" s="381"/>
      <c r="RKA146" s="381"/>
      <c r="RKB146" s="378"/>
      <c r="RKC146" s="379"/>
      <c r="RKD146" s="379"/>
      <c r="RKE146" s="380"/>
      <c r="RKF146" s="156"/>
      <c r="RKG146" s="391"/>
      <c r="RKH146" s="381"/>
      <c r="RKI146" s="381"/>
      <c r="RKJ146" s="381"/>
      <c r="RKK146" s="381"/>
      <c r="RKL146" s="381"/>
      <c r="RKM146" s="381"/>
      <c r="RKN146" s="381"/>
      <c r="RKO146" s="381"/>
      <c r="RKP146" s="381"/>
      <c r="RKQ146" s="381"/>
      <c r="RKR146" s="381"/>
      <c r="RKS146" s="381"/>
      <c r="RKT146" s="381"/>
      <c r="RKU146" s="381"/>
      <c r="RKV146" s="378"/>
      <c r="RKW146" s="379"/>
      <c r="RKX146" s="379"/>
      <c r="RKY146" s="380"/>
      <c r="RKZ146" s="156"/>
      <c r="RLA146" s="391"/>
      <c r="RLB146" s="381"/>
      <c r="RLC146" s="381"/>
      <c r="RLD146" s="381"/>
      <c r="RLE146" s="381"/>
      <c r="RLF146" s="381"/>
      <c r="RLG146" s="381"/>
      <c r="RLH146" s="381"/>
      <c r="RLI146" s="381"/>
      <c r="RLJ146" s="381"/>
      <c r="RLK146" s="381"/>
      <c r="RLL146" s="381"/>
      <c r="RLM146" s="381"/>
      <c r="RLN146" s="381"/>
      <c r="RLO146" s="381"/>
      <c r="RLP146" s="378"/>
      <c r="RLQ146" s="379"/>
      <c r="RLR146" s="379"/>
      <c r="RLS146" s="380"/>
      <c r="RLT146" s="156"/>
      <c r="RLU146" s="391"/>
      <c r="RLV146" s="381"/>
      <c r="RLW146" s="381"/>
      <c r="RLX146" s="381"/>
      <c r="RLY146" s="381"/>
      <c r="RLZ146" s="381"/>
      <c r="RMA146" s="381"/>
      <c r="RMB146" s="381"/>
      <c r="RMC146" s="381"/>
      <c r="RMD146" s="381"/>
      <c r="RME146" s="381"/>
      <c r="RMF146" s="381"/>
      <c r="RMG146" s="381"/>
      <c r="RMH146" s="381"/>
      <c r="RMI146" s="381"/>
      <c r="RMJ146" s="378"/>
      <c r="RMK146" s="379"/>
      <c r="RML146" s="379"/>
      <c r="RMM146" s="380"/>
      <c r="RMN146" s="156"/>
      <c r="RMO146" s="391"/>
      <c r="RMP146" s="381"/>
      <c r="RMQ146" s="381"/>
      <c r="RMR146" s="381"/>
      <c r="RMS146" s="381"/>
      <c r="RMT146" s="381"/>
      <c r="RMU146" s="381"/>
      <c r="RMV146" s="381"/>
      <c r="RMW146" s="381"/>
      <c r="RMX146" s="381"/>
      <c r="RMY146" s="381"/>
      <c r="RMZ146" s="381"/>
      <c r="RNA146" s="381"/>
      <c r="RNB146" s="381"/>
      <c r="RNC146" s="381"/>
      <c r="RND146" s="378"/>
      <c r="RNE146" s="379"/>
      <c r="RNF146" s="379"/>
      <c r="RNG146" s="380"/>
      <c r="RNH146" s="156"/>
      <c r="RNI146" s="391"/>
      <c r="RNJ146" s="381"/>
      <c r="RNK146" s="381"/>
      <c r="RNL146" s="381"/>
      <c r="RNM146" s="381"/>
      <c r="RNN146" s="381"/>
      <c r="RNO146" s="381"/>
      <c r="RNP146" s="381"/>
      <c r="RNQ146" s="381"/>
      <c r="RNR146" s="381"/>
      <c r="RNS146" s="381"/>
      <c r="RNT146" s="381"/>
      <c r="RNU146" s="381"/>
      <c r="RNV146" s="381"/>
      <c r="RNW146" s="381"/>
      <c r="RNX146" s="378"/>
      <c r="RNY146" s="379"/>
      <c r="RNZ146" s="379"/>
      <c r="ROA146" s="380"/>
      <c r="ROB146" s="156"/>
      <c r="ROC146" s="391"/>
      <c r="ROD146" s="381"/>
      <c r="ROE146" s="381"/>
      <c r="ROF146" s="381"/>
      <c r="ROG146" s="381"/>
      <c r="ROH146" s="381"/>
      <c r="ROI146" s="381"/>
      <c r="ROJ146" s="381"/>
      <c r="ROK146" s="381"/>
      <c r="ROL146" s="381"/>
      <c r="ROM146" s="381"/>
      <c r="RON146" s="381"/>
      <c r="ROO146" s="381"/>
      <c r="ROP146" s="381"/>
      <c r="ROQ146" s="381"/>
      <c r="ROR146" s="378"/>
      <c r="ROS146" s="379"/>
      <c r="ROT146" s="379"/>
      <c r="ROU146" s="380"/>
      <c r="ROV146" s="156"/>
      <c r="ROW146" s="391"/>
      <c r="ROX146" s="381"/>
      <c r="ROY146" s="381"/>
      <c r="ROZ146" s="381"/>
      <c r="RPA146" s="381"/>
      <c r="RPB146" s="381"/>
      <c r="RPC146" s="381"/>
      <c r="RPD146" s="381"/>
      <c r="RPE146" s="381"/>
      <c r="RPF146" s="381"/>
      <c r="RPG146" s="381"/>
      <c r="RPH146" s="381"/>
      <c r="RPI146" s="381"/>
      <c r="RPJ146" s="381"/>
      <c r="RPK146" s="381"/>
      <c r="RPL146" s="378"/>
      <c r="RPM146" s="379"/>
      <c r="RPN146" s="379"/>
      <c r="RPO146" s="380"/>
      <c r="RPP146" s="156"/>
      <c r="RPQ146" s="391"/>
      <c r="RPR146" s="381"/>
      <c r="RPS146" s="381"/>
      <c r="RPT146" s="381"/>
      <c r="RPU146" s="381"/>
      <c r="RPV146" s="381"/>
      <c r="RPW146" s="381"/>
      <c r="RPX146" s="381"/>
      <c r="RPY146" s="381"/>
      <c r="RPZ146" s="381"/>
      <c r="RQA146" s="381"/>
      <c r="RQB146" s="381"/>
      <c r="RQC146" s="381"/>
      <c r="RQD146" s="381"/>
      <c r="RQE146" s="381"/>
      <c r="RQF146" s="378"/>
      <c r="RQG146" s="379"/>
      <c r="RQH146" s="379"/>
      <c r="RQI146" s="380"/>
      <c r="RQJ146" s="156"/>
      <c r="RQK146" s="391"/>
      <c r="RQL146" s="381"/>
      <c r="RQM146" s="381"/>
      <c r="RQN146" s="381"/>
      <c r="RQO146" s="381"/>
      <c r="RQP146" s="381"/>
      <c r="RQQ146" s="381"/>
      <c r="RQR146" s="381"/>
      <c r="RQS146" s="381"/>
      <c r="RQT146" s="381"/>
      <c r="RQU146" s="381"/>
      <c r="RQV146" s="381"/>
      <c r="RQW146" s="381"/>
      <c r="RQX146" s="381"/>
      <c r="RQY146" s="381"/>
      <c r="RQZ146" s="378"/>
      <c r="RRA146" s="379"/>
      <c r="RRB146" s="379"/>
      <c r="RRC146" s="380"/>
      <c r="RRD146" s="156"/>
      <c r="RRE146" s="391"/>
      <c r="RRF146" s="381"/>
      <c r="RRG146" s="381"/>
      <c r="RRH146" s="381"/>
      <c r="RRI146" s="381"/>
      <c r="RRJ146" s="381"/>
      <c r="RRK146" s="381"/>
      <c r="RRL146" s="381"/>
      <c r="RRM146" s="381"/>
      <c r="RRN146" s="381"/>
      <c r="RRO146" s="381"/>
      <c r="RRP146" s="381"/>
      <c r="RRQ146" s="381"/>
      <c r="RRR146" s="381"/>
      <c r="RRS146" s="381"/>
      <c r="RRT146" s="378"/>
      <c r="RRU146" s="379"/>
      <c r="RRV146" s="379"/>
      <c r="RRW146" s="380"/>
      <c r="RRX146" s="156"/>
      <c r="RRY146" s="391"/>
      <c r="RRZ146" s="381"/>
      <c r="RSA146" s="381"/>
      <c r="RSB146" s="381"/>
      <c r="RSC146" s="381"/>
      <c r="RSD146" s="381"/>
      <c r="RSE146" s="381"/>
      <c r="RSF146" s="381"/>
      <c r="RSG146" s="381"/>
      <c r="RSH146" s="381"/>
      <c r="RSI146" s="381"/>
      <c r="RSJ146" s="381"/>
      <c r="RSK146" s="381"/>
      <c r="RSL146" s="381"/>
      <c r="RSM146" s="381"/>
      <c r="RSN146" s="378"/>
      <c r="RSO146" s="379"/>
      <c r="RSP146" s="379"/>
      <c r="RSQ146" s="380"/>
      <c r="RSR146" s="156"/>
      <c r="RSS146" s="391"/>
      <c r="RST146" s="381"/>
      <c r="RSU146" s="381"/>
      <c r="RSV146" s="381"/>
      <c r="RSW146" s="381"/>
      <c r="RSX146" s="381"/>
      <c r="RSY146" s="381"/>
      <c r="RSZ146" s="381"/>
      <c r="RTA146" s="381"/>
      <c r="RTB146" s="381"/>
      <c r="RTC146" s="381"/>
      <c r="RTD146" s="381"/>
      <c r="RTE146" s="381"/>
      <c r="RTF146" s="381"/>
      <c r="RTG146" s="381"/>
      <c r="RTH146" s="378"/>
      <c r="RTI146" s="379"/>
      <c r="RTJ146" s="379"/>
      <c r="RTK146" s="380"/>
      <c r="RTL146" s="156"/>
      <c r="RTM146" s="391"/>
      <c r="RTN146" s="381"/>
      <c r="RTO146" s="381"/>
      <c r="RTP146" s="381"/>
      <c r="RTQ146" s="381"/>
      <c r="RTR146" s="381"/>
      <c r="RTS146" s="381"/>
      <c r="RTT146" s="381"/>
      <c r="RTU146" s="381"/>
      <c r="RTV146" s="381"/>
      <c r="RTW146" s="381"/>
      <c r="RTX146" s="381"/>
      <c r="RTY146" s="381"/>
      <c r="RTZ146" s="381"/>
      <c r="RUA146" s="381"/>
      <c r="RUB146" s="378"/>
      <c r="RUC146" s="379"/>
      <c r="RUD146" s="379"/>
      <c r="RUE146" s="380"/>
      <c r="RUF146" s="156"/>
      <c r="RUG146" s="391"/>
      <c r="RUH146" s="381"/>
      <c r="RUI146" s="381"/>
      <c r="RUJ146" s="381"/>
      <c r="RUK146" s="381"/>
      <c r="RUL146" s="381"/>
      <c r="RUM146" s="381"/>
      <c r="RUN146" s="381"/>
      <c r="RUO146" s="381"/>
      <c r="RUP146" s="381"/>
      <c r="RUQ146" s="381"/>
      <c r="RUR146" s="381"/>
      <c r="RUS146" s="381"/>
      <c r="RUT146" s="381"/>
      <c r="RUU146" s="381"/>
      <c r="RUV146" s="378"/>
      <c r="RUW146" s="379"/>
      <c r="RUX146" s="379"/>
      <c r="RUY146" s="380"/>
      <c r="RUZ146" s="156"/>
      <c r="RVA146" s="391"/>
      <c r="RVB146" s="381"/>
      <c r="RVC146" s="381"/>
      <c r="RVD146" s="381"/>
      <c r="RVE146" s="381"/>
      <c r="RVF146" s="381"/>
      <c r="RVG146" s="381"/>
      <c r="RVH146" s="381"/>
      <c r="RVI146" s="381"/>
      <c r="RVJ146" s="381"/>
      <c r="RVK146" s="381"/>
      <c r="RVL146" s="381"/>
      <c r="RVM146" s="381"/>
      <c r="RVN146" s="381"/>
      <c r="RVO146" s="381"/>
      <c r="RVP146" s="378"/>
      <c r="RVQ146" s="379"/>
      <c r="RVR146" s="379"/>
      <c r="RVS146" s="380"/>
      <c r="RVT146" s="156"/>
      <c r="RVU146" s="391"/>
      <c r="RVV146" s="381"/>
      <c r="RVW146" s="381"/>
      <c r="RVX146" s="381"/>
      <c r="RVY146" s="381"/>
      <c r="RVZ146" s="381"/>
      <c r="RWA146" s="381"/>
      <c r="RWB146" s="381"/>
      <c r="RWC146" s="381"/>
      <c r="RWD146" s="381"/>
      <c r="RWE146" s="381"/>
      <c r="RWF146" s="381"/>
      <c r="RWG146" s="381"/>
      <c r="RWH146" s="381"/>
      <c r="RWI146" s="381"/>
      <c r="RWJ146" s="378"/>
      <c r="RWK146" s="379"/>
      <c r="RWL146" s="379"/>
      <c r="RWM146" s="380"/>
      <c r="RWN146" s="156"/>
      <c r="RWO146" s="391"/>
      <c r="RWP146" s="381"/>
      <c r="RWQ146" s="381"/>
      <c r="RWR146" s="381"/>
      <c r="RWS146" s="381"/>
      <c r="RWT146" s="381"/>
      <c r="RWU146" s="381"/>
      <c r="RWV146" s="381"/>
      <c r="RWW146" s="381"/>
      <c r="RWX146" s="381"/>
      <c r="RWY146" s="381"/>
      <c r="RWZ146" s="381"/>
      <c r="RXA146" s="381"/>
      <c r="RXB146" s="381"/>
      <c r="RXC146" s="381"/>
      <c r="RXD146" s="378"/>
      <c r="RXE146" s="379"/>
      <c r="RXF146" s="379"/>
      <c r="RXG146" s="380"/>
      <c r="RXH146" s="156"/>
      <c r="RXI146" s="391"/>
      <c r="RXJ146" s="381"/>
      <c r="RXK146" s="381"/>
      <c r="RXL146" s="381"/>
      <c r="RXM146" s="381"/>
      <c r="RXN146" s="381"/>
      <c r="RXO146" s="381"/>
      <c r="RXP146" s="381"/>
      <c r="RXQ146" s="381"/>
      <c r="RXR146" s="381"/>
      <c r="RXS146" s="381"/>
      <c r="RXT146" s="381"/>
      <c r="RXU146" s="381"/>
      <c r="RXV146" s="381"/>
      <c r="RXW146" s="381"/>
      <c r="RXX146" s="378"/>
      <c r="RXY146" s="379"/>
      <c r="RXZ146" s="379"/>
      <c r="RYA146" s="380"/>
      <c r="RYB146" s="156"/>
      <c r="RYC146" s="391"/>
      <c r="RYD146" s="381"/>
      <c r="RYE146" s="381"/>
      <c r="RYF146" s="381"/>
      <c r="RYG146" s="381"/>
      <c r="RYH146" s="381"/>
      <c r="RYI146" s="381"/>
      <c r="RYJ146" s="381"/>
      <c r="RYK146" s="381"/>
      <c r="RYL146" s="381"/>
      <c r="RYM146" s="381"/>
      <c r="RYN146" s="381"/>
      <c r="RYO146" s="381"/>
      <c r="RYP146" s="381"/>
      <c r="RYQ146" s="381"/>
      <c r="RYR146" s="378"/>
      <c r="RYS146" s="379"/>
      <c r="RYT146" s="379"/>
      <c r="RYU146" s="380"/>
      <c r="RYV146" s="156"/>
      <c r="RYW146" s="391"/>
      <c r="RYX146" s="381"/>
      <c r="RYY146" s="381"/>
      <c r="RYZ146" s="381"/>
      <c r="RZA146" s="381"/>
      <c r="RZB146" s="381"/>
      <c r="RZC146" s="381"/>
      <c r="RZD146" s="381"/>
      <c r="RZE146" s="381"/>
      <c r="RZF146" s="381"/>
      <c r="RZG146" s="381"/>
      <c r="RZH146" s="381"/>
      <c r="RZI146" s="381"/>
      <c r="RZJ146" s="381"/>
      <c r="RZK146" s="381"/>
      <c r="RZL146" s="378"/>
      <c r="RZM146" s="379"/>
      <c r="RZN146" s="379"/>
      <c r="RZO146" s="380"/>
      <c r="RZP146" s="156"/>
      <c r="RZQ146" s="391"/>
      <c r="RZR146" s="381"/>
      <c r="RZS146" s="381"/>
      <c r="RZT146" s="381"/>
      <c r="RZU146" s="381"/>
      <c r="RZV146" s="381"/>
      <c r="RZW146" s="381"/>
      <c r="RZX146" s="381"/>
      <c r="RZY146" s="381"/>
      <c r="RZZ146" s="381"/>
      <c r="SAA146" s="381"/>
      <c r="SAB146" s="381"/>
      <c r="SAC146" s="381"/>
      <c r="SAD146" s="381"/>
      <c r="SAE146" s="381"/>
      <c r="SAF146" s="378"/>
      <c r="SAG146" s="379"/>
      <c r="SAH146" s="379"/>
      <c r="SAI146" s="380"/>
      <c r="SAJ146" s="156"/>
      <c r="SAK146" s="391"/>
      <c r="SAL146" s="381"/>
      <c r="SAM146" s="381"/>
      <c r="SAN146" s="381"/>
      <c r="SAO146" s="381"/>
      <c r="SAP146" s="381"/>
      <c r="SAQ146" s="381"/>
      <c r="SAR146" s="381"/>
      <c r="SAS146" s="381"/>
      <c r="SAT146" s="381"/>
      <c r="SAU146" s="381"/>
      <c r="SAV146" s="381"/>
      <c r="SAW146" s="381"/>
      <c r="SAX146" s="381"/>
      <c r="SAY146" s="381"/>
      <c r="SAZ146" s="378"/>
      <c r="SBA146" s="379"/>
      <c r="SBB146" s="379"/>
      <c r="SBC146" s="380"/>
      <c r="SBD146" s="156"/>
      <c r="SBE146" s="391"/>
      <c r="SBF146" s="381"/>
      <c r="SBG146" s="381"/>
      <c r="SBH146" s="381"/>
      <c r="SBI146" s="381"/>
      <c r="SBJ146" s="381"/>
      <c r="SBK146" s="381"/>
      <c r="SBL146" s="381"/>
      <c r="SBM146" s="381"/>
      <c r="SBN146" s="381"/>
      <c r="SBO146" s="381"/>
      <c r="SBP146" s="381"/>
      <c r="SBQ146" s="381"/>
      <c r="SBR146" s="381"/>
      <c r="SBS146" s="381"/>
      <c r="SBT146" s="378"/>
      <c r="SBU146" s="379"/>
      <c r="SBV146" s="379"/>
      <c r="SBW146" s="380"/>
      <c r="SBX146" s="156"/>
      <c r="SBY146" s="391"/>
      <c r="SBZ146" s="381"/>
      <c r="SCA146" s="381"/>
      <c r="SCB146" s="381"/>
      <c r="SCC146" s="381"/>
      <c r="SCD146" s="381"/>
      <c r="SCE146" s="381"/>
      <c r="SCF146" s="381"/>
      <c r="SCG146" s="381"/>
      <c r="SCH146" s="381"/>
      <c r="SCI146" s="381"/>
      <c r="SCJ146" s="381"/>
      <c r="SCK146" s="381"/>
      <c r="SCL146" s="381"/>
      <c r="SCM146" s="381"/>
      <c r="SCN146" s="378"/>
      <c r="SCO146" s="379"/>
      <c r="SCP146" s="379"/>
      <c r="SCQ146" s="380"/>
      <c r="SCR146" s="156"/>
      <c r="SCS146" s="391"/>
      <c r="SCT146" s="381"/>
      <c r="SCU146" s="381"/>
      <c r="SCV146" s="381"/>
      <c r="SCW146" s="381"/>
      <c r="SCX146" s="381"/>
      <c r="SCY146" s="381"/>
      <c r="SCZ146" s="381"/>
      <c r="SDA146" s="381"/>
      <c r="SDB146" s="381"/>
      <c r="SDC146" s="381"/>
      <c r="SDD146" s="381"/>
      <c r="SDE146" s="381"/>
      <c r="SDF146" s="381"/>
      <c r="SDG146" s="381"/>
      <c r="SDH146" s="378"/>
      <c r="SDI146" s="379"/>
      <c r="SDJ146" s="379"/>
      <c r="SDK146" s="380"/>
      <c r="SDL146" s="156"/>
      <c r="SDM146" s="391"/>
      <c r="SDN146" s="381"/>
      <c r="SDO146" s="381"/>
      <c r="SDP146" s="381"/>
      <c r="SDQ146" s="381"/>
      <c r="SDR146" s="381"/>
      <c r="SDS146" s="381"/>
      <c r="SDT146" s="381"/>
      <c r="SDU146" s="381"/>
      <c r="SDV146" s="381"/>
      <c r="SDW146" s="381"/>
      <c r="SDX146" s="381"/>
      <c r="SDY146" s="381"/>
      <c r="SDZ146" s="381"/>
      <c r="SEA146" s="381"/>
      <c r="SEB146" s="378"/>
      <c r="SEC146" s="379"/>
      <c r="SED146" s="379"/>
      <c r="SEE146" s="380"/>
      <c r="SEF146" s="156"/>
      <c r="SEG146" s="391"/>
      <c r="SEH146" s="381"/>
      <c r="SEI146" s="381"/>
      <c r="SEJ146" s="381"/>
      <c r="SEK146" s="381"/>
      <c r="SEL146" s="381"/>
      <c r="SEM146" s="381"/>
      <c r="SEN146" s="381"/>
      <c r="SEO146" s="381"/>
      <c r="SEP146" s="381"/>
      <c r="SEQ146" s="381"/>
      <c r="SER146" s="381"/>
      <c r="SES146" s="381"/>
      <c r="SET146" s="381"/>
      <c r="SEU146" s="381"/>
      <c r="SEV146" s="378"/>
      <c r="SEW146" s="379"/>
      <c r="SEX146" s="379"/>
      <c r="SEY146" s="380"/>
      <c r="SEZ146" s="156"/>
      <c r="SFA146" s="391"/>
      <c r="SFB146" s="381"/>
      <c r="SFC146" s="381"/>
      <c r="SFD146" s="381"/>
      <c r="SFE146" s="381"/>
      <c r="SFF146" s="381"/>
      <c r="SFG146" s="381"/>
      <c r="SFH146" s="381"/>
      <c r="SFI146" s="381"/>
      <c r="SFJ146" s="381"/>
      <c r="SFK146" s="381"/>
      <c r="SFL146" s="381"/>
      <c r="SFM146" s="381"/>
      <c r="SFN146" s="381"/>
      <c r="SFO146" s="381"/>
      <c r="SFP146" s="378"/>
      <c r="SFQ146" s="379"/>
      <c r="SFR146" s="379"/>
      <c r="SFS146" s="380"/>
      <c r="SFT146" s="156"/>
      <c r="SFU146" s="391"/>
      <c r="SFV146" s="381"/>
      <c r="SFW146" s="381"/>
      <c r="SFX146" s="381"/>
      <c r="SFY146" s="381"/>
      <c r="SFZ146" s="381"/>
      <c r="SGA146" s="381"/>
      <c r="SGB146" s="381"/>
      <c r="SGC146" s="381"/>
      <c r="SGD146" s="381"/>
      <c r="SGE146" s="381"/>
      <c r="SGF146" s="381"/>
      <c r="SGG146" s="381"/>
      <c r="SGH146" s="381"/>
      <c r="SGI146" s="381"/>
      <c r="SGJ146" s="378"/>
      <c r="SGK146" s="379"/>
      <c r="SGL146" s="379"/>
      <c r="SGM146" s="380"/>
      <c r="SGN146" s="156"/>
      <c r="SGO146" s="391"/>
      <c r="SGP146" s="381"/>
      <c r="SGQ146" s="381"/>
      <c r="SGR146" s="381"/>
      <c r="SGS146" s="381"/>
      <c r="SGT146" s="381"/>
      <c r="SGU146" s="381"/>
      <c r="SGV146" s="381"/>
      <c r="SGW146" s="381"/>
      <c r="SGX146" s="381"/>
      <c r="SGY146" s="381"/>
      <c r="SGZ146" s="381"/>
      <c r="SHA146" s="381"/>
      <c r="SHB146" s="381"/>
      <c r="SHC146" s="381"/>
      <c r="SHD146" s="378"/>
      <c r="SHE146" s="379"/>
      <c r="SHF146" s="379"/>
      <c r="SHG146" s="380"/>
      <c r="SHH146" s="156"/>
      <c r="SHI146" s="391"/>
      <c r="SHJ146" s="381"/>
      <c r="SHK146" s="381"/>
      <c r="SHL146" s="381"/>
      <c r="SHM146" s="381"/>
      <c r="SHN146" s="381"/>
      <c r="SHO146" s="381"/>
      <c r="SHP146" s="381"/>
      <c r="SHQ146" s="381"/>
      <c r="SHR146" s="381"/>
      <c r="SHS146" s="381"/>
      <c r="SHT146" s="381"/>
      <c r="SHU146" s="381"/>
      <c r="SHV146" s="381"/>
      <c r="SHW146" s="381"/>
      <c r="SHX146" s="378"/>
      <c r="SHY146" s="379"/>
      <c r="SHZ146" s="379"/>
      <c r="SIA146" s="380"/>
      <c r="SIB146" s="156"/>
      <c r="SIC146" s="391"/>
      <c r="SID146" s="381"/>
      <c r="SIE146" s="381"/>
      <c r="SIF146" s="381"/>
      <c r="SIG146" s="381"/>
      <c r="SIH146" s="381"/>
      <c r="SII146" s="381"/>
      <c r="SIJ146" s="381"/>
      <c r="SIK146" s="381"/>
      <c r="SIL146" s="381"/>
      <c r="SIM146" s="381"/>
      <c r="SIN146" s="381"/>
      <c r="SIO146" s="381"/>
      <c r="SIP146" s="381"/>
      <c r="SIQ146" s="381"/>
      <c r="SIR146" s="378"/>
      <c r="SIS146" s="379"/>
      <c r="SIT146" s="379"/>
      <c r="SIU146" s="380"/>
      <c r="SIV146" s="156"/>
      <c r="SIW146" s="391"/>
      <c r="SIX146" s="381"/>
      <c r="SIY146" s="381"/>
      <c r="SIZ146" s="381"/>
      <c r="SJA146" s="381"/>
      <c r="SJB146" s="381"/>
      <c r="SJC146" s="381"/>
      <c r="SJD146" s="381"/>
      <c r="SJE146" s="381"/>
      <c r="SJF146" s="381"/>
      <c r="SJG146" s="381"/>
      <c r="SJH146" s="381"/>
      <c r="SJI146" s="381"/>
      <c r="SJJ146" s="381"/>
      <c r="SJK146" s="381"/>
      <c r="SJL146" s="378"/>
      <c r="SJM146" s="379"/>
      <c r="SJN146" s="379"/>
      <c r="SJO146" s="380"/>
      <c r="SJP146" s="156"/>
      <c r="SJQ146" s="391"/>
      <c r="SJR146" s="381"/>
      <c r="SJS146" s="381"/>
      <c r="SJT146" s="381"/>
      <c r="SJU146" s="381"/>
      <c r="SJV146" s="381"/>
      <c r="SJW146" s="381"/>
      <c r="SJX146" s="381"/>
      <c r="SJY146" s="381"/>
      <c r="SJZ146" s="381"/>
      <c r="SKA146" s="381"/>
      <c r="SKB146" s="381"/>
      <c r="SKC146" s="381"/>
      <c r="SKD146" s="381"/>
      <c r="SKE146" s="381"/>
      <c r="SKF146" s="378"/>
      <c r="SKG146" s="379"/>
      <c r="SKH146" s="379"/>
      <c r="SKI146" s="380"/>
      <c r="SKJ146" s="156"/>
      <c r="SKK146" s="391"/>
      <c r="SKL146" s="381"/>
      <c r="SKM146" s="381"/>
      <c r="SKN146" s="381"/>
      <c r="SKO146" s="381"/>
      <c r="SKP146" s="381"/>
      <c r="SKQ146" s="381"/>
      <c r="SKR146" s="381"/>
      <c r="SKS146" s="381"/>
      <c r="SKT146" s="381"/>
      <c r="SKU146" s="381"/>
      <c r="SKV146" s="381"/>
      <c r="SKW146" s="381"/>
      <c r="SKX146" s="381"/>
      <c r="SKY146" s="381"/>
      <c r="SKZ146" s="378"/>
      <c r="SLA146" s="379"/>
      <c r="SLB146" s="379"/>
      <c r="SLC146" s="380"/>
      <c r="SLD146" s="156"/>
      <c r="SLE146" s="391"/>
      <c r="SLF146" s="381"/>
      <c r="SLG146" s="381"/>
      <c r="SLH146" s="381"/>
      <c r="SLI146" s="381"/>
      <c r="SLJ146" s="381"/>
      <c r="SLK146" s="381"/>
      <c r="SLL146" s="381"/>
      <c r="SLM146" s="381"/>
      <c r="SLN146" s="381"/>
      <c r="SLO146" s="381"/>
      <c r="SLP146" s="381"/>
      <c r="SLQ146" s="381"/>
      <c r="SLR146" s="381"/>
      <c r="SLS146" s="381"/>
      <c r="SLT146" s="378"/>
      <c r="SLU146" s="379"/>
      <c r="SLV146" s="379"/>
      <c r="SLW146" s="380"/>
      <c r="SLX146" s="156"/>
      <c r="SLY146" s="391"/>
      <c r="SLZ146" s="381"/>
      <c r="SMA146" s="381"/>
      <c r="SMB146" s="381"/>
      <c r="SMC146" s="381"/>
      <c r="SMD146" s="381"/>
      <c r="SME146" s="381"/>
      <c r="SMF146" s="381"/>
      <c r="SMG146" s="381"/>
      <c r="SMH146" s="381"/>
      <c r="SMI146" s="381"/>
      <c r="SMJ146" s="381"/>
      <c r="SMK146" s="381"/>
      <c r="SML146" s="381"/>
      <c r="SMM146" s="381"/>
      <c r="SMN146" s="378"/>
      <c r="SMO146" s="379"/>
      <c r="SMP146" s="379"/>
      <c r="SMQ146" s="380"/>
      <c r="SMR146" s="156"/>
      <c r="SMS146" s="391"/>
      <c r="SMT146" s="381"/>
      <c r="SMU146" s="381"/>
      <c r="SMV146" s="381"/>
      <c r="SMW146" s="381"/>
      <c r="SMX146" s="381"/>
      <c r="SMY146" s="381"/>
      <c r="SMZ146" s="381"/>
      <c r="SNA146" s="381"/>
      <c r="SNB146" s="381"/>
      <c r="SNC146" s="381"/>
      <c r="SND146" s="381"/>
      <c r="SNE146" s="381"/>
      <c r="SNF146" s="381"/>
      <c r="SNG146" s="381"/>
      <c r="SNH146" s="378"/>
      <c r="SNI146" s="379"/>
      <c r="SNJ146" s="379"/>
      <c r="SNK146" s="380"/>
      <c r="SNL146" s="156"/>
      <c r="SNM146" s="391"/>
      <c r="SNN146" s="381"/>
      <c r="SNO146" s="381"/>
      <c r="SNP146" s="381"/>
      <c r="SNQ146" s="381"/>
      <c r="SNR146" s="381"/>
      <c r="SNS146" s="381"/>
      <c r="SNT146" s="381"/>
      <c r="SNU146" s="381"/>
      <c r="SNV146" s="381"/>
      <c r="SNW146" s="381"/>
      <c r="SNX146" s="381"/>
      <c r="SNY146" s="381"/>
      <c r="SNZ146" s="381"/>
      <c r="SOA146" s="381"/>
      <c r="SOB146" s="378"/>
      <c r="SOC146" s="379"/>
      <c r="SOD146" s="379"/>
      <c r="SOE146" s="380"/>
      <c r="SOF146" s="156"/>
      <c r="SOG146" s="391"/>
      <c r="SOH146" s="381"/>
      <c r="SOI146" s="381"/>
      <c r="SOJ146" s="381"/>
      <c r="SOK146" s="381"/>
      <c r="SOL146" s="381"/>
      <c r="SOM146" s="381"/>
      <c r="SON146" s="381"/>
      <c r="SOO146" s="381"/>
      <c r="SOP146" s="381"/>
      <c r="SOQ146" s="381"/>
      <c r="SOR146" s="381"/>
      <c r="SOS146" s="381"/>
      <c r="SOT146" s="381"/>
      <c r="SOU146" s="381"/>
      <c r="SOV146" s="378"/>
      <c r="SOW146" s="379"/>
      <c r="SOX146" s="379"/>
      <c r="SOY146" s="380"/>
      <c r="SOZ146" s="156"/>
      <c r="SPA146" s="391"/>
      <c r="SPB146" s="381"/>
      <c r="SPC146" s="381"/>
      <c r="SPD146" s="381"/>
      <c r="SPE146" s="381"/>
      <c r="SPF146" s="381"/>
      <c r="SPG146" s="381"/>
      <c r="SPH146" s="381"/>
      <c r="SPI146" s="381"/>
      <c r="SPJ146" s="381"/>
      <c r="SPK146" s="381"/>
      <c r="SPL146" s="381"/>
      <c r="SPM146" s="381"/>
      <c r="SPN146" s="381"/>
      <c r="SPO146" s="381"/>
      <c r="SPP146" s="378"/>
      <c r="SPQ146" s="379"/>
      <c r="SPR146" s="379"/>
      <c r="SPS146" s="380"/>
      <c r="SPT146" s="156"/>
      <c r="SPU146" s="391"/>
      <c r="SPV146" s="381"/>
      <c r="SPW146" s="381"/>
      <c r="SPX146" s="381"/>
      <c r="SPY146" s="381"/>
      <c r="SPZ146" s="381"/>
      <c r="SQA146" s="381"/>
      <c r="SQB146" s="381"/>
      <c r="SQC146" s="381"/>
      <c r="SQD146" s="381"/>
      <c r="SQE146" s="381"/>
      <c r="SQF146" s="381"/>
      <c r="SQG146" s="381"/>
      <c r="SQH146" s="381"/>
      <c r="SQI146" s="381"/>
      <c r="SQJ146" s="378"/>
      <c r="SQK146" s="379"/>
      <c r="SQL146" s="379"/>
      <c r="SQM146" s="380"/>
      <c r="SQN146" s="156"/>
      <c r="SQO146" s="391"/>
      <c r="SQP146" s="381"/>
      <c r="SQQ146" s="381"/>
      <c r="SQR146" s="381"/>
      <c r="SQS146" s="381"/>
      <c r="SQT146" s="381"/>
      <c r="SQU146" s="381"/>
      <c r="SQV146" s="381"/>
      <c r="SQW146" s="381"/>
      <c r="SQX146" s="381"/>
      <c r="SQY146" s="381"/>
      <c r="SQZ146" s="381"/>
      <c r="SRA146" s="381"/>
      <c r="SRB146" s="381"/>
      <c r="SRC146" s="381"/>
      <c r="SRD146" s="378"/>
      <c r="SRE146" s="379"/>
      <c r="SRF146" s="379"/>
      <c r="SRG146" s="380"/>
      <c r="SRH146" s="156"/>
      <c r="SRI146" s="391"/>
      <c r="SRJ146" s="381"/>
      <c r="SRK146" s="381"/>
      <c r="SRL146" s="381"/>
      <c r="SRM146" s="381"/>
      <c r="SRN146" s="381"/>
      <c r="SRO146" s="381"/>
      <c r="SRP146" s="381"/>
      <c r="SRQ146" s="381"/>
      <c r="SRR146" s="381"/>
      <c r="SRS146" s="381"/>
      <c r="SRT146" s="381"/>
      <c r="SRU146" s="381"/>
      <c r="SRV146" s="381"/>
      <c r="SRW146" s="381"/>
      <c r="SRX146" s="378"/>
      <c r="SRY146" s="379"/>
      <c r="SRZ146" s="379"/>
      <c r="SSA146" s="380"/>
      <c r="SSB146" s="156"/>
      <c r="SSC146" s="391"/>
      <c r="SSD146" s="381"/>
      <c r="SSE146" s="381"/>
      <c r="SSF146" s="381"/>
      <c r="SSG146" s="381"/>
      <c r="SSH146" s="381"/>
      <c r="SSI146" s="381"/>
      <c r="SSJ146" s="381"/>
      <c r="SSK146" s="381"/>
      <c r="SSL146" s="381"/>
      <c r="SSM146" s="381"/>
      <c r="SSN146" s="381"/>
      <c r="SSO146" s="381"/>
      <c r="SSP146" s="381"/>
      <c r="SSQ146" s="381"/>
      <c r="SSR146" s="378"/>
      <c r="SSS146" s="379"/>
      <c r="SST146" s="379"/>
      <c r="SSU146" s="380"/>
      <c r="SSV146" s="156"/>
      <c r="SSW146" s="391"/>
      <c r="SSX146" s="381"/>
      <c r="SSY146" s="381"/>
      <c r="SSZ146" s="381"/>
      <c r="STA146" s="381"/>
      <c r="STB146" s="381"/>
      <c r="STC146" s="381"/>
      <c r="STD146" s="381"/>
      <c r="STE146" s="381"/>
      <c r="STF146" s="381"/>
      <c r="STG146" s="381"/>
      <c r="STH146" s="381"/>
      <c r="STI146" s="381"/>
      <c r="STJ146" s="381"/>
      <c r="STK146" s="381"/>
      <c r="STL146" s="378"/>
      <c r="STM146" s="379"/>
      <c r="STN146" s="379"/>
      <c r="STO146" s="380"/>
      <c r="STP146" s="156"/>
      <c r="STQ146" s="391"/>
      <c r="STR146" s="381"/>
      <c r="STS146" s="381"/>
      <c r="STT146" s="381"/>
      <c r="STU146" s="381"/>
      <c r="STV146" s="381"/>
      <c r="STW146" s="381"/>
      <c r="STX146" s="381"/>
      <c r="STY146" s="381"/>
      <c r="STZ146" s="381"/>
      <c r="SUA146" s="381"/>
      <c r="SUB146" s="381"/>
      <c r="SUC146" s="381"/>
      <c r="SUD146" s="381"/>
      <c r="SUE146" s="381"/>
      <c r="SUF146" s="378"/>
      <c r="SUG146" s="379"/>
      <c r="SUH146" s="379"/>
      <c r="SUI146" s="380"/>
      <c r="SUJ146" s="156"/>
      <c r="SUK146" s="391"/>
      <c r="SUL146" s="381"/>
      <c r="SUM146" s="381"/>
      <c r="SUN146" s="381"/>
      <c r="SUO146" s="381"/>
      <c r="SUP146" s="381"/>
      <c r="SUQ146" s="381"/>
      <c r="SUR146" s="381"/>
      <c r="SUS146" s="381"/>
      <c r="SUT146" s="381"/>
      <c r="SUU146" s="381"/>
      <c r="SUV146" s="381"/>
      <c r="SUW146" s="381"/>
      <c r="SUX146" s="381"/>
      <c r="SUY146" s="381"/>
      <c r="SUZ146" s="378"/>
      <c r="SVA146" s="379"/>
      <c r="SVB146" s="379"/>
      <c r="SVC146" s="380"/>
      <c r="SVD146" s="156"/>
      <c r="SVE146" s="391"/>
      <c r="SVF146" s="381"/>
      <c r="SVG146" s="381"/>
      <c r="SVH146" s="381"/>
      <c r="SVI146" s="381"/>
      <c r="SVJ146" s="381"/>
      <c r="SVK146" s="381"/>
      <c r="SVL146" s="381"/>
      <c r="SVM146" s="381"/>
      <c r="SVN146" s="381"/>
      <c r="SVO146" s="381"/>
      <c r="SVP146" s="381"/>
      <c r="SVQ146" s="381"/>
      <c r="SVR146" s="381"/>
      <c r="SVS146" s="381"/>
      <c r="SVT146" s="378"/>
      <c r="SVU146" s="379"/>
      <c r="SVV146" s="379"/>
      <c r="SVW146" s="380"/>
      <c r="SVX146" s="156"/>
      <c r="SVY146" s="391"/>
      <c r="SVZ146" s="381"/>
      <c r="SWA146" s="381"/>
      <c r="SWB146" s="381"/>
      <c r="SWC146" s="381"/>
      <c r="SWD146" s="381"/>
      <c r="SWE146" s="381"/>
      <c r="SWF146" s="381"/>
      <c r="SWG146" s="381"/>
      <c r="SWH146" s="381"/>
      <c r="SWI146" s="381"/>
      <c r="SWJ146" s="381"/>
      <c r="SWK146" s="381"/>
      <c r="SWL146" s="381"/>
      <c r="SWM146" s="381"/>
      <c r="SWN146" s="378"/>
      <c r="SWO146" s="379"/>
      <c r="SWP146" s="379"/>
      <c r="SWQ146" s="380"/>
      <c r="SWR146" s="156"/>
      <c r="SWS146" s="391"/>
      <c r="SWT146" s="381"/>
      <c r="SWU146" s="381"/>
      <c r="SWV146" s="381"/>
      <c r="SWW146" s="381"/>
      <c r="SWX146" s="381"/>
      <c r="SWY146" s="381"/>
      <c r="SWZ146" s="381"/>
      <c r="SXA146" s="381"/>
      <c r="SXB146" s="381"/>
      <c r="SXC146" s="381"/>
      <c r="SXD146" s="381"/>
      <c r="SXE146" s="381"/>
      <c r="SXF146" s="381"/>
      <c r="SXG146" s="381"/>
      <c r="SXH146" s="378"/>
      <c r="SXI146" s="379"/>
      <c r="SXJ146" s="379"/>
      <c r="SXK146" s="380"/>
      <c r="SXL146" s="156"/>
      <c r="SXM146" s="391"/>
      <c r="SXN146" s="381"/>
      <c r="SXO146" s="381"/>
      <c r="SXP146" s="381"/>
      <c r="SXQ146" s="381"/>
      <c r="SXR146" s="381"/>
      <c r="SXS146" s="381"/>
      <c r="SXT146" s="381"/>
      <c r="SXU146" s="381"/>
      <c r="SXV146" s="381"/>
      <c r="SXW146" s="381"/>
      <c r="SXX146" s="381"/>
      <c r="SXY146" s="381"/>
      <c r="SXZ146" s="381"/>
      <c r="SYA146" s="381"/>
      <c r="SYB146" s="378"/>
      <c r="SYC146" s="379"/>
      <c r="SYD146" s="379"/>
      <c r="SYE146" s="380"/>
      <c r="SYF146" s="156"/>
      <c r="SYG146" s="391"/>
      <c r="SYH146" s="381"/>
      <c r="SYI146" s="381"/>
      <c r="SYJ146" s="381"/>
      <c r="SYK146" s="381"/>
      <c r="SYL146" s="381"/>
      <c r="SYM146" s="381"/>
      <c r="SYN146" s="381"/>
      <c r="SYO146" s="381"/>
      <c r="SYP146" s="381"/>
      <c r="SYQ146" s="381"/>
      <c r="SYR146" s="381"/>
      <c r="SYS146" s="381"/>
      <c r="SYT146" s="381"/>
      <c r="SYU146" s="381"/>
      <c r="SYV146" s="378"/>
      <c r="SYW146" s="379"/>
      <c r="SYX146" s="379"/>
      <c r="SYY146" s="380"/>
      <c r="SYZ146" s="156"/>
      <c r="SZA146" s="391"/>
      <c r="SZB146" s="381"/>
      <c r="SZC146" s="381"/>
      <c r="SZD146" s="381"/>
      <c r="SZE146" s="381"/>
      <c r="SZF146" s="381"/>
      <c r="SZG146" s="381"/>
      <c r="SZH146" s="381"/>
      <c r="SZI146" s="381"/>
      <c r="SZJ146" s="381"/>
      <c r="SZK146" s="381"/>
      <c r="SZL146" s="381"/>
      <c r="SZM146" s="381"/>
      <c r="SZN146" s="381"/>
      <c r="SZO146" s="381"/>
      <c r="SZP146" s="378"/>
      <c r="SZQ146" s="379"/>
      <c r="SZR146" s="379"/>
      <c r="SZS146" s="380"/>
      <c r="SZT146" s="156"/>
      <c r="SZU146" s="391"/>
      <c r="SZV146" s="381"/>
      <c r="SZW146" s="381"/>
      <c r="SZX146" s="381"/>
      <c r="SZY146" s="381"/>
      <c r="SZZ146" s="381"/>
      <c r="TAA146" s="381"/>
      <c r="TAB146" s="381"/>
      <c r="TAC146" s="381"/>
      <c r="TAD146" s="381"/>
      <c r="TAE146" s="381"/>
      <c r="TAF146" s="381"/>
      <c r="TAG146" s="381"/>
      <c r="TAH146" s="381"/>
      <c r="TAI146" s="381"/>
      <c r="TAJ146" s="378"/>
      <c r="TAK146" s="379"/>
      <c r="TAL146" s="379"/>
      <c r="TAM146" s="380"/>
      <c r="TAN146" s="156"/>
      <c r="TAO146" s="391"/>
      <c r="TAP146" s="381"/>
      <c r="TAQ146" s="381"/>
      <c r="TAR146" s="381"/>
      <c r="TAS146" s="381"/>
      <c r="TAT146" s="381"/>
      <c r="TAU146" s="381"/>
      <c r="TAV146" s="381"/>
      <c r="TAW146" s="381"/>
      <c r="TAX146" s="381"/>
      <c r="TAY146" s="381"/>
      <c r="TAZ146" s="381"/>
      <c r="TBA146" s="381"/>
      <c r="TBB146" s="381"/>
      <c r="TBC146" s="381"/>
      <c r="TBD146" s="378"/>
      <c r="TBE146" s="379"/>
      <c r="TBF146" s="379"/>
      <c r="TBG146" s="380"/>
      <c r="TBH146" s="156"/>
      <c r="TBI146" s="391"/>
      <c r="TBJ146" s="381"/>
      <c r="TBK146" s="381"/>
      <c r="TBL146" s="381"/>
      <c r="TBM146" s="381"/>
      <c r="TBN146" s="381"/>
      <c r="TBO146" s="381"/>
      <c r="TBP146" s="381"/>
      <c r="TBQ146" s="381"/>
      <c r="TBR146" s="381"/>
      <c r="TBS146" s="381"/>
      <c r="TBT146" s="381"/>
      <c r="TBU146" s="381"/>
      <c r="TBV146" s="381"/>
      <c r="TBW146" s="381"/>
      <c r="TBX146" s="378"/>
      <c r="TBY146" s="379"/>
      <c r="TBZ146" s="379"/>
      <c r="TCA146" s="380"/>
      <c r="TCB146" s="156"/>
      <c r="TCC146" s="391"/>
      <c r="TCD146" s="381"/>
      <c r="TCE146" s="381"/>
      <c r="TCF146" s="381"/>
      <c r="TCG146" s="381"/>
      <c r="TCH146" s="381"/>
      <c r="TCI146" s="381"/>
      <c r="TCJ146" s="381"/>
      <c r="TCK146" s="381"/>
      <c r="TCL146" s="381"/>
      <c r="TCM146" s="381"/>
      <c r="TCN146" s="381"/>
      <c r="TCO146" s="381"/>
      <c r="TCP146" s="381"/>
      <c r="TCQ146" s="381"/>
      <c r="TCR146" s="378"/>
      <c r="TCS146" s="379"/>
      <c r="TCT146" s="379"/>
      <c r="TCU146" s="380"/>
      <c r="TCV146" s="156"/>
      <c r="TCW146" s="391"/>
      <c r="TCX146" s="381"/>
      <c r="TCY146" s="381"/>
      <c r="TCZ146" s="381"/>
      <c r="TDA146" s="381"/>
      <c r="TDB146" s="381"/>
      <c r="TDC146" s="381"/>
      <c r="TDD146" s="381"/>
      <c r="TDE146" s="381"/>
      <c r="TDF146" s="381"/>
      <c r="TDG146" s="381"/>
      <c r="TDH146" s="381"/>
      <c r="TDI146" s="381"/>
      <c r="TDJ146" s="381"/>
      <c r="TDK146" s="381"/>
      <c r="TDL146" s="378"/>
      <c r="TDM146" s="379"/>
      <c r="TDN146" s="379"/>
      <c r="TDO146" s="380"/>
      <c r="TDP146" s="156"/>
      <c r="TDQ146" s="391"/>
      <c r="TDR146" s="381"/>
      <c r="TDS146" s="381"/>
      <c r="TDT146" s="381"/>
      <c r="TDU146" s="381"/>
      <c r="TDV146" s="381"/>
      <c r="TDW146" s="381"/>
      <c r="TDX146" s="381"/>
      <c r="TDY146" s="381"/>
      <c r="TDZ146" s="381"/>
      <c r="TEA146" s="381"/>
      <c r="TEB146" s="381"/>
      <c r="TEC146" s="381"/>
      <c r="TED146" s="381"/>
      <c r="TEE146" s="381"/>
      <c r="TEF146" s="378"/>
      <c r="TEG146" s="379"/>
      <c r="TEH146" s="379"/>
      <c r="TEI146" s="380"/>
      <c r="TEJ146" s="156"/>
      <c r="TEK146" s="391"/>
      <c r="TEL146" s="381"/>
      <c r="TEM146" s="381"/>
      <c r="TEN146" s="381"/>
      <c r="TEO146" s="381"/>
      <c r="TEP146" s="381"/>
      <c r="TEQ146" s="381"/>
      <c r="TER146" s="381"/>
      <c r="TES146" s="381"/>
      <c r="TET146" s="381"/>
      <c r="TEU146" s="381"/>
      <c r="TEV146" s="381"/>
      <c r="TEW146" s="381"/>
      <c r="TEX146" s="381"/>
      <c r="TEY146" s="381"/>
      <c r="TEZ146" s="378"/>
      <c r="TFA146" s="379"/>
      <c r="TFB146" s="379"/>
      <c r="TFC146" s="380"/>
      <c r="TFD146" s="156"/>
      <c r="TFE146" s="391"/>
      <c r="TFF146" s="381"/>
      <c r="TFG146" s="381"/>
      <c r="TFH146" s="381"/>
      <c r="TFI146" s="381"/>
      <c r="TFJ146" s="381"/>
      <c r="TFK146" s="381"/>
      <c r="TFL146" s="381"/>
      <c r="TFM146" s="381"/>
      <c r="TFN146" s="381"/>
      <c r="TFO146" s="381"/>
      <c r="TFP146" s="381"/>
      <c r="TFQ146" s="381"/>
      <c r="TFR146" s="381"/>
      <c r="TFS146" s="381"/>
      <c r="TFT146" s="378"/>
      <c r="TFU146" s="379"/>
      <c r="TFV146" s="379"/>
      <c r="TFW146" s="380"/>
      <c r="TFX146" s="156"/>
      <c r="TFY146" s="391"/>
      <c r="TFZ146" s="381"/>
      <c r="TGA146" s="381"/>
      <c r="TGB146" s="381"/>
      <c r="TGC146" s="381"/>
      <c r="TGD146" s="381"/>
      <c r="TGE146" s="381"/>
      <c r="TGF146" s="381"/>
      <c r="TGG146" s="381"/>
      <c r="TGH146" s="381"/>
      <c r="TGI146" s="381"/>
      <c r="TGJ146" s="381"/>
      <c r="TGK146" s="381"/>
      <c r="TGL146" s="381"/>
      <c r="TGM146" s="381"/>
      <c r="TGN146" s="378"/>
      <c r="TGO146" s="379"/>
      <c r="TGP146" s="379"/>
      <c r="TGQ146" s="380"/>
      <c r="TGR146" s="156"/>
      <c r="TGS146" s="391"/>
      <c r="TGT146" s="381"/>
      <c r="TGU146" s="381"/>
      <c r="TGV146" s="381"/>
      <c r="TGW146" s="381"/>
      <c r="TGX146" s="381"/>
      <c r="TGY146" s="381"/>
      <c r="TGZ146" s="381"/>
      <c r="THA146" s="381"/>
      <c r="THB146" s="381"/>
      <c r="THC146" s="381"/>
      <c r="THD146" s="381"/>
      <c r="THE146" s="381"/>
      <c r="THF146" s="381"/>
      <c r="THG146" s="381"/>
      <c r="THH146" s="378"/>
      <c r="THI146" s="379"/>
      <c r="THJ146" s="379"/>
      <c r="THK146" s="380"/>
      <c r="THL146" s="156"/>
      <c r="THM146" s="391"/>
      <c r="THN146" s="381"/>
      <c r="THO146" s="381"/>
      <c r="THP146" s="381"/>
      <c r="THQ146" s="381"/>
      <c r="THR146" s="381"/>
      <c r="THS146" s="381"/>
      <c r="THT146" s="381"/>
      <c r="THU146" s="381"/>
      <c r="THV146" s="381"/>
      <c r="THW146" s="381"/>
      <c r="THX146" s="381"/>
      <c r="THY146" s="381"/>
      <c r="THZ146" s="381"/>
      <c r="TIA146" s="381"/>
      <c r="TIB146" s="378"/>
      <c r="TIC146" s="379"/>
      <c r="TID146" s="379"/>
      <c r="TIE146" s="380"/>
      <c r="TIF146" s="156"/>
      <c r="TIG146" s="391"/>
      <c r="TIH146" s="381"/>
      <c r="TII146" s="381"/>
      <c r="TIJ146" s="381"/>
      <c r="TIK146" s="381"/>
      <c r="TIL146" s="381"/>
      <c r="TIM146" s="381"/>
      <c r="TIN146" s="381"/>
      <c r="TIO146" s="381"/>
      <c r="TIP146" s="381"/>
      <c r="TIQ146" s="381"/>
      <c r="TIR146" s="381"/>
      <c r="TIS146" s="381"/>
      <c r="TIT146" s="381"/>
      <c r="TIU146" s="381"/>
      <c r="TIV146" s="378"/>
      <c r="TIW146" s="379"/>
      <c r="TIX146" s="379"/>
      <c r="TIY146" s="380"/>
      <c r="TIZ146" s="156"/>
      <c r="TJA146" s="391"/>
      <c r="TJB146" s="381"/>
      <c r="TJC146" s="381"/>
      <c r="TJD146" s="381"/>
      <c r="TJE146" s="381"/>
      <c r="TJF146" s="381"/>
      <c r="TJG146" s="381"/>
      <c r="TJH146" s="381"/>
      <c r="TJI146" s="381"/>
      <c r="TJJ146" s="381"/>
      <c r="TJK146" s="381"/>
      <c r="TJL146" s="381"/>
      <c r="TJM146" s="381"/>
      <c r="TJN146" s="381"/>
      <c r="TJO146" s="381"/>
      <c r="TJP146" s="378"/>
      <c r="TJQ146" s="379"/>
      <c r="TJR146" s="379"/>
      <c r="TJS146" s="380"/>
      <c r="TJT146" s="156"/>
      <c r="TJU146" s="391"/>
      <c r="TJV146" s="381"/>
      <c r="TJW146" s="381"/>
      <c r="TJX146" s="381"/>
      <c r="TJY146" s="381"/>
      <c r="TJZ146" s="381"/>
      <c r="TKA146" s="381"/>
      <c r="TKB146" s="381"/>
      <c r="TKC146" s="381"/>
      <c r="TKD146" s="381"/>
      <c r="TKE146" s="381"/>
      <c r="TKF146" s="381"/>
      <c r="TKG146" s="381"/>
      <c r="TKH146" s="381"/>
      <c r="TKI146" s="381"/>
      <c r="TKJ146" s="378"/>
      <c r="TKK146" s="379"/>
      <c r="TKL146" s="379"/>
      <c r="TKM146" s="380"/>
      <c r="TKN146" s="156"/>
      <c r="TKO146" s="391"/>
      <c r="TKP146" s="381"/>
      <c r="TKQ146" s="381"/>
      <c r="TKR146" s="381"/>
      <c r="TKS146" s="381"/>
      <c r="TKT146" s="381"/>
      <c r="TKU146" s="381"/>
      <c r="TKV146" s="381"/>
      <c r="TKW146" s="381"/>
      <c r="TKX146" s="381"/>
      <c r="TKY146" s="381"/>
      <c r="TKZ146" s="381"/>
      <c r="TLA146" s="381"/>
      <c r="TLB146" s="381"/>
      <c r="TLC146" s="381"/>
      <c r="TLD146" s="378"/>
      <c r="TLE146" s="379"/>
      <c r="TLF146" s="379"/>
      <c r="TLG146" s="380"/>
      <c r="TLH146" s="156"/>
      <c r="TLI146" s="391"/>
      <c r="TLJ146" s="381"/>
      <c r="TLK146" s="381"/>
      <c r="TLL146" s="381"/>
      <c r="TLM146" s="381"/>
      <c r="TLN146" s="381"/>
      <c r="TLO146" s="381"/>
      <c r="TLP146" s="381"/>
      <c r="TLQ146" s="381"/>
      <c r="TLR146" s="381"/>
      <c r="TLS146" s="381"/>
      <c r="TLT146" s="381"/>
      <c r="TLU146" s="381"/>
      <c r="TLV146" s="381"/>
      <c r="TLW146" s="381"/>
      <c r="TLX146" s="378"/>
      <c r="TLY146" s="379"/>
      <c r="TLZ146" s="379"/>
      <c r="TMA146" s="380"/>
      <c r="TMB146" s="156"/>
      <c r="TMC146" s="391"/>
      <c r="TMD146" s="381"/>
      <c r="TME146" s="381"/>
      <c r="TMF146" s="381"/>
      <c r="TMG146" s="381"/>
      <c r="TMH146" s="381"/>
      <c r="TMI146" s="381"/>
      <c r="TMJ146" s="381"/>
      <c r="TMK146" s="381"/>
      <c r="TML146" s="381"/>
      <c r="TMM146" s="381"/>
      <c r="TMN146" s="381"/>
      <c r="TMO146" s="381"/>
      <c r="TMP146" s="381"/>
      <c r="TMQ146" s="381"/>
      <c r="TMR146" s="378"/>
      <c r="TMS146" s="379"/>
      <c r="TMT146" s="379"/>
      <c r="TMU146" s="380"/>
      <c r="TMV146" s="156"/>
      <c r="TMW146" s="391"/>
      <c r="TMX146" s="381"/>
      <c r="TMY146" s="381"/>
      <c r="TMZ146" s="381"/>
      <c r="TNA146" s="381"/>
      <c r="TNB146" s="381"/>
      <c r="TNC146" s="381"/>
      <c r="TND146" s="381"/>
      <c r="TNE146" s="381"/>
      <c r="TNF146" s="381"/>
      <c r="TNG146" s="381"/>
      <c r="TNH146" s="381"/>
      <c r="TNI146" s="381"/>
      <c r="TNJ146" s="381"/>
      <c r="TNK146" s="381"/>
      <c r="TNL146" s="378"/>
      <c r="TNM146" s="379"/>
      <c r="TNN146" s="379"/>
      <c r="TNO146" s="380"/>
      <c r="TNP146" s="156"/>
      <c r="TNQ146" s="391"/>
      <c r="TNR146" s="381"/>
      <c r="TNS146" s="381"/>
      <c r="TNT146" s="381"/>
      <c r="TNU146" s="381"/>
      <c r="TNV146" s="381"/>
      <c r="TNW146" s="381"/>
      <c r="TNX146" s="381"/>
      <c r="TNY146" s="381"/>
      <c r="TNZ146" s="381"/>
      <c r="TOA146" s="381"/>
      <c r="TOB146" s="381"/>
      <c r="TOC146" s="381"/>
      <c r="TOD146" s="381"/>
      <c r="TOE146" s="381"/>
      <c r="TOF146" s="378"/>
      <c r="TOG146" s="379"/>
      <c r="TOH146" s="379"/>
      <c r="TOI146" s="380"/>
      <c r="TOJ146" s="156"/>
      <c r="TOK146" s="391"/>
      <c r="TOL146" s="381"/>
      <c r="TOM146" s="381"/>
      <c r="TON146" s="381"/>
      <c r="TOO146" s="381"/>
      <c r="TOP146" s="381"/>
      <c r="TOQ146" s="381"/>
      <c r="TOR146" s="381"/>
      <c r="TOS146" s="381"/>
      <c r="TOT146" s="381"/>
      <c r="TOU146" s="381"/>
      <c r="TOV146" s="381"/>
      <c r="TOW146" s="381"/>
      <c r="TOX146" s="381"/>
      <c r="TOY146" s="381"/>
      <c r="TOZ146" s="378"/>
      <c r="TPA146" s="379"/>
      <c r="TPB146" s="379"/>
      <c r="TPC146" s="380"/>
      <c r="TPD146" s="156"/>
      <c r="TPE146" s="391"/>
      <c r="TPF146" s="381"/>
      <c r="TPG146" s="381"/>
      <c r="TPH146" s="381"/>
      <c r="TPI146" s="381"/>
      <c r="TPJ146" s="381"/>
      <c r="TPK146" s="381"/>
      <c r="TPL146" s="381"/>
      <c r="TPM146" s="381"/>
      <c r="TPN146" s="381"/>
      <c r="TPO146" s="381"/>
      <c r="TPP146" s="381"/>
      <c r="TPQ146" s="381"/>
      <c r="TPR146" s="381"/>
      <c r="TPS146" s="381"/>
      <c r="TPT146" s="378"/>
      <c r="TPU146" s="379"/>
      <c r="TPV146" s="379"/>
      <c r="TPW146" s="380"/>
      <c r="TPX146" s="156"/>
      <c r="TPY146" s="391"/>
      <c r="TPZ146" s="381"/>
      <c r="TQA146" s="381"/>
      <c r="TQB146" s="381"/>
      <c r="TQC146" s="381"/>
      <c r="TQD146" s="381"/>
      <c r="TQE146" s="381"/>
      <c r="TQF146" s="381"/>
      <c r="TQG146" s="381"/>
      <c r="TQH146" s="381"/>
      <c r="TQI146" s="381"/>
      <c r="TQJ146" s="381"/>
      <c r="TQK146" s="381"/>
      <c r="TQL146" s="381"/>
      <c r="TQM146" s="381"/>
      <c r="TQN146" s="378"/>
      <c r="TQO146" s="379"/>
      <c r="TQP146" s="379"/>
      <c r="TQQ146" s="380"/>
      <c r="TQR146" s="156"/>
      <c r="TQS146" s="391"/>
      <c r="TQT146" s="381"/>
      <c r="TQU146" s="381"/>
      <c r="TQV146" s="381"/>
      <c r="TQW146" s="381"/>
      <c r="TQX146" s="381"/>
      <c r="TQY146" s="381"/>
      <c r="TQZ146" s="381"/>
      <c r="TRA146" s="381"/>
      <c r="TRB146" s="381"/>
      <c r="TRC146" s="381"/>
      <c r="TRD146" s="381"/>
      <c r="TRE146" s="381"/>
      <c r="TRF146" s="381"/>
      <c r="TRG146" s="381"/>
      <c r="TRH146" s="378"/>
      <c r="TRI146" s="379"/>
      <c r="TRJ146" s="379"/>
      <c r="TRK146" s="380"/>
      <c r="TRL146" s="156"/>
      <c r="TRM146" s="391"/>
      <c r="TRN146" s="381"/>
      <c r="TRO146" s="381"/>
      <c r="TRP146" s="381"/>
      <c r="TRQ146" s="381"/>
      <c r="TRR146" s="381"/>
      <c r="TRS146" s="381"/>
      <c r="TRT146" s="381"/>
      <c r="TRU146" s="381"/>
      <c r="TRV146" s="381"/>
      <c r="TRW146" s="381"/>
      <c r="TRX146" s="381"/>
      <c r="TRY146" s="381"/>
      <c r="TRZ146" s="381"/>
      <c r="TSA146" s="381"/>
      <c r="TSB146" s="378"/>
      <c r="TSC146" s="379"/>
      <c r="TSD146" s="379"/>
      <c r="TSE146" s="380"/>
      <c r="TSF146" s="156"/>
      <c r="TSG146" s="391"/>
      <c r="TSH146" s="381"/>
      <c r="TSI146" s="381"/>
      <c r="TSJ146" s="381"/>
      <c r="TSK146" s="381"/>
      <c r="TSL146" s="381"/>
      <c r="TSM146" s="381"/>
      <c r="TSN146" s="381"/>
      <c r="TSO146" s="381"/>
      <c r="TSP146" s="381"/>
      <c r="TSQ146" s="381"/>
      <c r="TSR146" s="381"/>
      <c r="TSS146" s="381"/>
      <c r="TST146" s="381"/>
      <c r="TSU146" s="381"/>
      <c r="TSV146" s="378"/>
      <c r="TSW146" s="379"/>
      <c r="TSX146" s="379"/>
      <c r="TSY146" s="380"/>
      <c r="TSZ146" s="156"/>
      <c r="TTA146" s="391"/>
      <c r="TTB146" s="381"/>
      <c r="TTC146" s="381"/>
      <c r="TTD146" s="381"/>
      <c r="TTE146" s="381"/>
      <c r="TTF146" s="381"/>
      <c r="TTG146" s="381"/>
      <c r="TTH146" s="381"/>
      <c r="TTI146" s="381"/>
      <c r="TTJ146" s="381"/>
      <c r="TTK146" s="381"/>
      <c r="TTL146" s="381"/>
      <c r="TTM146" s="381"/>
      <c r="TTN146" s="381"/>
      <c r="TTO146" s="381"/>
      <c r="TTP146" s="378"/>
      <c r="TTQ146" s="379"/>
      <c r="TTR146" s="379"/>
      <c r="TTS146" s="380"/>
      <c r="TTT146" s="156"/>
      <c r="TTU146" s="391"/>
      <c r="TTV146" s="381"/>
      <c r="TTW146" s="381"/>
      <c r="TTX146" s="381"/>
      <c r="TTY146" s="381"/>
      <c r="TTZ146" s="381"/>
      <c r="TUA146" s="381"/>
      <c r="TUB146" s="381"/>
      <c r="TUC146" s="381"/>
      <c r="TUD146" s="381"/>
      <c r="TUE146" s="381"/>
      <c r="TUF146" s="381"/>
      <c r="TUG146" s="381"/>
      <c r="TUH146" s="381"/>
      <c r="TUI146" s="381"/>
      <c r="TUJ146" s="378"/>
      <c r="TUK146" s="379"/>
      <c r="TUL146" s="379"/>
      <c r="TUM146" s="380"/>
      <c r="TUN146" s="156"/>
      <c r="TUO146" s="391"/>
      <c r="TUP146" s="381"/>
      <c r="TUQ146" s="381"/>
      <c r="TUR146" s="381"/>
      <c r="TUS146" s="381"/>
      <c r="TUT146" s="381"/>
      <c r="TUU146" s="381"/>
      <c r="TUV146" s="381"/>
      <c r="TUW146" s="381"/>
      <c r="TUX146" s="381"/>
      <c r="TUY146" s="381"/>
      <c r="TUZ146" s="381"/>
      <c r="TVA146" s="381"/>
      <c r="TVB146" s="381"/>
      <c r="TVC146" s="381"/>
      <c r="TVD146" s="378"/>
      <c r="TVE146" s="379"/>
      <c r="TVF146" s="379"/>
      <c r="TVG146" s="380"/>
      <c r="TVH146" s="156"/>
      <c r="TVI146" s="391"/>
      <c r="TVJ146" s="381"/>
      <c r="TVK146" s="381"/>
      <c r="TVL146" s="381"/>
      <c r="TVM146" s="381"/>
      <c r="TVN146" s="381"/>
      <c r="TVO146" s="381"/>
      <c r="TVP146" s="381"/>
      <c r="TVQ146" s="381"/>
      <c r="TVR146" s="381"/>
      <c r="TVS146" s="381"/>
      <c r="TVT146" s="381"/>
      <c r="TVU146" s="381"/>
      <c r="TVV146" s="381"/>
      <c r="TVW146" s="381"/>
      <c r="TVX146" s="378"/>
      <c r="TVY146" s="379"/>
      <c r="TVZ146" s="379"/>
      <c r="TWA146" s="380"/>
      <c r="TWB146" s="156"/>
      <c r="TWC146" s="391"/>
      <c r="TWD146" s="381"/>
      <c r="TWE146" s="381"/>
      <c r="TWF146" s="381"/>
      <c r="TWG146" s="381"/>
      <c r="TWH146" s="381"/>
      <c r="TWI146" s="381"/>
      <c r="TWJ146" s="381"/>
      <c r="TWK146" s="381"/>
      <c r="TWL146" s="381"/>
      <c r="TWM146" s="381"/>
      <c r="TWN146" s="381"/>
      <c r="TWO146" s="381"/>
      <c r="TWP146" s="381"/>
      <c r="TWQ146" s="381"/>
      <c r="TWR146" s="378"/>
      <c r="TWS146" s="379"/>
      <c r="TWT146" s="379"/>
      <c r="TWU146" s="380"/>
      <c r="TWV146" s="156"/>
      <c r="TWW146" s="391"/>
      <c r="TWX146" s="381"/>
      <c r="TWY146" s="381"/>
      <c r="TWZ146" s="381"/>
      <c r="TXA146" s="381"/>
      <c r="TXB146" s="381"/>
      <c r="TXC146" s="381"/>
      <c r="TXD146" s="381"/>
      <c r="TXE146" s="381"/>
      <c r="TXF146" s="381"/>
      <c r="TXG146" s="381"/>
      <c r="TXH146" s="381"/>
      <c r="TXI146" s="381"/>
      <c r="TXJ146" s="381"/>
      <c r="TXK146" s="381"/>
      <c r="TXL146" s="378"/>
      <c r="TXM146" s="379"/>
      <c r="TXN146" s="379"/>
      <c r="TXO146" s="380"/>
      <c r="TXP146" s="156"/>
      <c r="TXQ146" s="391"/>
      <c r="TXR146" s="381"/>
      <c r="TXS146" s="381"/>
      <c r="TXT146" s="381"/>
      <c r="TXU146" s="381"/>
      <c r="TXV146" s="381"/>
      <c r="TXW146" s="381"/>
      <c r="TXX146" s="381"/>
      <c r="TXY146" s="381"/>
      <c r="TXZ146" s="381"/>
      <c r="TYA146" s="381"/>
      <c r="TYB146" s="381"/>
      <c r="TYC146" s="381"/>
      <c r="TYD146" s="381"/>
      <c r="TYE146" s="381"/>
      <c r="TYF146" s="378"/>
      <c r="TYG146" s="379"/>
      <c r="TYH146" s="379"/>
      <c r="TYI146" s="380"/>
      <c r="TYJ146" s="156"/>
      <c r="TYK146" s="391"/>
      <c r="TYL146" s="381"/>
      <c r="TYM146" s="381"/>
      <c r="TYN146" s="381"/>
      <c r="TYO146" s="381"/>
      <c r="TYP146" s="381"/>
      <c r="TYQ146" s="381"/>
      <c r="TYR146" s="381"/>
      <c r="TYS146" s="381"/>
      <c r="TYT146" s="381"/>
      <c r="TYU146" s="381"/>
      <c r="TYV146" s="381"/>
      <c r="TYW146" s="381"/>
      <c r="TYX146" s="381"/>
      <c r="TYY146" s="381"/>
      <c r="TYZ146" s="378"/>
      <c r="TZA146" s="379"/>
      <c r="TZB146" s="379"/>
      <c r="TZC146" s="380"/>
      <c r="TZD146" s="156"/>
      <c r="TZE146" s="391"/>
      <c r="TZF146" s="381"/>
      <c r="TZG146" s="381"/>
      <c r="TZH146" s="381"/>
      <c r="TZI146" s="381"/>
      <c r="TZJ146" s="381"/>
      <c r="TZK146" s="381"/>
      <c r="TZL146" s="381"/>
      <c r="TZM146" s="381"/>
      <c r="TZN146" s="381"/>
      <c r="TZO146" s="381"/>
      <c r="TZP146" s="381"/>
      <c r="TZQ146" s="381"/>
      <c r="TZR146" s="381"/>
      <c r="TZS146" s="381"/>
      <c r="TZT146" s="378"/>
      <c r="TZU146" s="379"/>
      <c r="TZV146" s="379"/>
      <c r="TZW146" s="380"/>
      <c r="TZX146" s="156"/>
      <c r="TZY146" s="391"/>
      <c r="TZZ146" s="381"/>
      <c r="UAA146" s="381"/>
      <c r="UAB146" s="381"/>
      <c r="UAC146" s="381"/>
      <c r="UAD146" s="381"/>
      <c r="UAE146" s="381"/>
      <c r="UAF146" s="381"/>
      <c r="UAG146" s="381"/>
      <c r="UAH146" s="381"/>
      <c r="UAI146" s="381"/>
      <c r="UAJ146" s="381"/>
      <c r="UAK146" s="381"/>
      <c r="UAL146" s="381"/>
      <c r="UAM146" s="381"/>
      <c r="UAN146" s="378"/>
      <c r="UAO146" s="379"/>
      <c r="UAP146" s="379"/>
      <c r="UAQ146" s="380"/>
      <c r="UAR146" s="156"/>
      <c r="UAS146" s="391"/>
      <c r="UAT146" s="381"/>
      <c r="UAU146" s="381"/>
      <c r="UAV146" s="381"/>
      <c r="UAW146" s="381"/>
      <c r="UAX146" s="381"/>
      <c r="UAY146" s="381"/>
      <c r="UAZ146" s="381"/>
      <c r="UBA146" s="381"/>
      <c r="UBB146" s="381"/>
      <c r="UBC146" s="381"/>
      <c r="UBD146" s="381"/>
      <c r="UBE146" s="381"/>
      <c r="UBF146" s="381"/>
      <c r="UBG146" s="381"/>
      <c r="UBH146" s="378"/>
      <c r="UBI146" s="379"/>
      <c r="UBJ146" s="379"/>
      <c r="UBK146" s="380"/>
      <c r="UBL146" s="156"/>
      <c r="UBM146" s="391"/>
      <c r="UBN146" s="381"/>
      <c r="UBO146" s="381"/>
      <c r="UBP146" s="381"/>
      <c r="UBQ146" s="381"/>
      <c r="UBR146" s="381"/>
      <c r="UBS146" s="381"/>
      <c r="UBT146" s="381"/>
      <c r="UBU146" s="381"/>
      <c r="UBV146" s="381"/>
      <c r="UBW146" s="381"/>
      <c r="UBX146" s="381"/>
      <c r="UBY146" s="381"/>
      <c r="UBZ146" s="381"/>
      <c r="UCA146" s="381"/>
      <c r="UCB146" s="378"/>
      <c r="UCC146" s="379"/>
      <c r="UCD146" s="379"/>
      <c r="UCE146" s="380"/>
      <c r="UCF146" s="156"/>
      <c r="UCG146" s="391"/>
      <c r="UCH146" s="381"/>
      <c r="UCI146" s="381"/>
      <c r="UCJ146" s="381"/>
      <c r="UCK146" s="381"/>
      <c r="UCL146" s="381"/>
      <c r="UCM146" s="381"/>
      <c r="UCN146" s="381"/>
      <c r="UCO146" s="381"/>
      <c r="UCP146" s="381"/>
      <c r="UCQ146" s="381"/>
      <c r="UCR146" s="381"/>
      <c r="UCS146" s="381"/>
      <c r="UCT146" s="381"/>
      <c r="UCU146" s="381"/>
      <c r="UCV146" s="378"/>
      <c r="UCW146" s="379"/>
      <c r="UCX146" s="379"/>
      <c r="UCY146" s="380"/>
      <c r="UCZ146" s="156"/>
      <c r="UDA146" s="391"/>
      <c r="UDB146" s="381"/>
      <c r="UDC146" s="381"/>
      <c r="UDD146" s="381"/>
      <c r="UDE146" s="381"/>
      <c r="UDF146" s="381"/>
      <c r="UDG146" s="381"/>
      <c r="UDH146" s="381"/>
      <c r="UDI146" s="381"/>
      <c r="UDJ146" s="381"/>
      <c r="UDK146" s="381"/>
      <c r="UDL146" s="381"/>
      <c r="UDM146" s="381"/>
      <c r="UDN146" s="381"/>
      <c r="UDO146" s="381"/>
      <c r="UDP146" s="378"/>
      <c r="UDQ146" s="379"/>
      <c r="UDR146" s="379"/>
      <c r="UDS146" s="380"/>
      <c r="UDT146" s="156"/>
      <c r="UDU146" s="391"/>
      <c r="UDV146" s="381"/>
      <c r="UDW146" s="381"/>
      <c r="UDX146" s="381"/>
      <c r="UDY146" s="381"/>
      <c r="UDZ146" s="381"/>
      <c r="UEA146" s="381"/>
      <c r="UEB146" s="381"/>
      <c r="UEC146" s="381"/>
      <c r="UED146" s="381"/>
      <c r="UEE146" s="381"/>
      <c r="UEF146" s="381"/>
      <c r="UEG146" s="381"/>
      <c r="UEH146" s="381"/>
      <c r="UEI146" s="381"/>
      <c r="UEJ146" s="378"/>
      <c r="UEK146" s="379"/>
      <c r="UEL146" s="379"/>
      <c r="UEM146" s="380"/>
      <c r="UEN146" s="156"/>
      <c r="UEO146" s="391"/>
      <c r="UEP146" s="381"/>
      <c r="UEQ146" s="381"/>
      <c r="UER146" s="381"/>
      <c r="UES146" s="381"/>
      <c r="UET146" s="381"/>
      <c r="UEU146" s="381"/>
      <c r="UEV146" s="381"/>
      <c r="UEW146" s="381"/>
      <c r="UEX146" s="381"/>
      <c r="UEY146" s="381"/>
      <c r="UEZ146" s="381"/>
      <c r="UFA146" s="381"/>
      <c r="UFB146" s="381"/>
      <c r="UFC146" s="381"/>
      <c r="UFD146" s="378"/>
      <c r="UFE146" s="379"/>
      <c r="UFF146" s="379"/>
      <c r="UFG146" s="380"/>
      <c r="UFH146" s="156"/>
      <c r="UFI146" s="391"/>
      <c r="UFJ146" s="381"/>
      <c r="UFK146" s="381"/>
      <c r="UFL146" s="381"/>
      <c r="UFM146" s="381"/>
      <c r="UFN146" s="381"/>
      <c r="UFO146" s="381"/>
      <c r="UFP146" s="381"/>
      <c r="UFQ146" s="381"/>
      <c r="UFR146" s="381"/>
      <c r="UFS146" s="381"/>
      <c r="UFT146" s="381"/>
      <c r="UFU146" s="381"/>
      <c r="UFV146" s="381"/>
      <c r="UFW146" s="381"/>
      <c r="UFX146" s="378"/>
      <c r="UFY146" s="379"/>
      <c r="UFZ146" s="379"/>
      <c r="UGA146" s="380"/>
      <c r="UGB146" s="156"/>
      <c r="UGC146" s="391"/>
      <c r="UGD146" s="381"/>
      <c r="UGE146" s="381"/>
      <c r="UGF146" s="381"/>
      <c r="UGG146" s="381"/>
      <c r="UGH146" s="381"/>
      <c r="UGI146" s="381"/>
      <c r="UGJ146" s="381"/>
      <c r="UGK146" s="381"/>
      <c r="UGL146" s="381"/>
      <c r="UGM146" s="381"/>
      <c r="UGN146" s="381"/>
      <c r="UGO146" s="381"/>
      <c r="UGP146" s="381"/>
      <c r="UGQ146" s="381"/>
      <c r="UGR146" s="378"/>
      <c r="UGS146" s="379"/>
      <c r="UGT146" s="379"/>
      <c r="UGU146" s="380"/>
      <c r="UGV146" s="156"/>
      <c r="UGW146" s="391"/>
      <c r="UGX146" s="381"/>
      <c r="UGY146" s="381"/>
      <c r="UGZ146" s="381"/>
      <c r="UHA146" s="381"/>
      <c r="UHB146" s="381"/>
      <c r="UHC146" s="381"/>
      <c r="UHD146" s="381"/>
      <c r="UHE146" s="381"/>
      <c r="UHF146" s="381"/>
      <c r="UHG146" s="381"/>
      <c r="UHH146" s="381"/>
      <c r="UHI146" s="381"/>
      <c r="UHJ146" s="381"/>
      <c r="UHK146" s="381"/>
      <c r="UHL146" s="378"/>
      <c r="UHM146" s="379"/>
      <c r="UHN146" s="379"/>
      <c r="UHO146" s="380"/>
      <c r="UHP146" s="156"/>
      <c r="UHQ146" s="391"/>
      <c r="UHR146" s="381"/>
      <c r="UHS146" s="381"/>
      <c r="UHT146" s="381"/>
      <c r="UHU146" s="381"/>
      <c r="UHV146" s="381"/>
      <c r="UHW146" s="381"/>
      <c r="UHX146" s="381"/>
      <c r="UHY146" s="381"/>
      <c r="UHZ146" s="381"/>
      <c r="UIA146" s="381"/>
      <c r="UIB146" s="381"/>
      <c r="UIC146" s="381"/>
      <c r="UID146" s="381"/>
      <c r="UIE146" s="381"/>
      <c r="UIF146" s="378"/>
      <c r="UIG146" s="379"/>
      <c r="UIH146" s="379"/>
      <c r="UII146" s="380"/>
      <c r="UIJ146" s="156"/>
      <c r="UIK146" s="391"/>
      <c r="UIL146" s="381"/>
      <c r="UIM146" s="381"/>
      <c r="UIN146" s="381"/>
      <c r="UIO146" s="381"/>
      <c r="UIP146" s="381"/>
      <c r="UIQ146" s="381"/>
      <c r="UIR146" s="381"/>
      <c r="UIS146" s="381"/>
      <c r="UIT146" s="381"/>
      <c r="UIU146" s="381"/>
      <c r="UIV146" s="381"/>
      <c r="UIW146" s="381"/>
      <c r="UIX146" s="381"/>
      <c r="UIY146" s="381"/>
      <c r="UIZ146" s="378"/>
      <c r="UJA146" s="379"/>
      <c r="UJB146" s="379"/>
      <c r="UJC146" s="380"/>
      <c r="UJD146" s="156"/>
      <c r="UJE146" s="391"/>
      <c r="UJF146" s="381"/>
      <c r="UJG146" s="381"/>
      <c r="UJH146" s="381"/>
      <c r="UJI146" s="381"/>
      <c r="UJJ146" s="381"/>
      <c r="UJK146" s="381"/>
      <c r="UJL146" s="381"/>
      <c r="UJM146" s="381"/>
      <c r="UJN146" s="381"/>
      <c r="UJO146" s="381"/>
      <c r="UJP146" s="381"/>
      <c r="UJQ146" s="381"/>
      <c r="UJR146" s="381"/>
      <c r="UJS146" s="381"/>
      <c r="UJT146" s="378"/>
      <c r="UJU146" s="379"/>
      <c r="UJV146" s="379"/>
      <c r="UJW146" s="380"/>
      <c r="UJX146" s="156"/>
      <c r="UJY146" s="391"/>
      <c r="UJZ146" s="381"/>
      <c r="UKA146" s="381"/>
      <c r="UKB146" s="381"/>
      <c r="UKC146" s="381"/>
      <c r="UKD146" s="381"/>
      <c r="UKE146" s="381"/>
      <c r="UKF146" s="381"/>
      <c r="UKG146" s="381"/>
      <c r="UKH146" s="381"/>
      <c r="UKI146" s="381"/>
      <c r="UKJ146" s="381"/>
      <c r="UKK146" s="381"/>
      <c r="UKL146" s="381"/>
      <c r="UKM146" s="381"/>
      <c r="UKN146" s="378"/>
      <c r="UKO146" s="379"/>
      <c r="UKP146" s="379"/>
      <c r="UKQ146" s="380"/>
      <c r="UKR146" s="156"/>
      <c r="UKS146" s="391"/>
      <c r="UKT146" s="381"/>
      <c r="UKU146" s="381"/>
      <c r="UKV146" s="381"/>
      <c r="UKW146" s="381"/>
      <c r="UKX146" s="381"/>
      <c r="UKY146" s="381"/>
      <c r="UKZ146" s="381"/>
      <c r="ULA146" s="381"/>
      <c r="ULB146" s="381"/>
      <c r="ULC146" s="381"/>
      <c r="ULD146" s="381"/>
      <c r="ULE146" s="381"/>
      <c r="ULF146" s="381"/>
      <c r="ULG146" s="381"/>
      <c r="ULH146" s="378"/>
      <c r="ULI146" s="379"/>
      <c r="ULJ146" s="379"/>
      <c r="ULK146" s="380"/>
      <c r="ULL146" s="156"/>
      <c r="ULM146" s="391"/>
      <c r="ULN146" s="381"/>
      <c r="ULO146" s="381"/>
      <c r="ULP146" s="381"/>
      <c r="ULQ146" s="381"/>
      <c r="ULR146" s="381"/>
      <c r="ULS146" s="381"/>
      <c r="ULT146" s="381"/>
      <c r="ULU146" s="381"/>
      <c r="ULV146" s="381"/>
      <c r="ULW146" s="381"/>
      <c r="ULX146" s="381"/>
      <c r="ULY146" s="381"/>
      <c r="ULZ146" s="381"/>
      <c r="UMA146" s="381"/>
      <c r="UMB146" s="378"/>
      <c r="UMC146" s="379"/>
      <c r="UMD146" s="379"/>
      <c r="UME146" s="380"/>
      <c r="UMF146" s="156"/>
      <c r="UMG146" s="391"/>
      <c r="UMH146" s="381"/>
      <c r="UMI146" s="381"/>
      <c r="UMJ146" s="381"/>
      <c r="UMK146" s="381"/>
      <c r="UML146" s="381"/>
      <c r="UMM146" s="381"/>
      <c r="UMN146" s="381"/>
      <c r="UMO146" s="381"/>
      <c r="UMP146" s="381"/>
      <c r="UMQ146" s="381"/>
      <c r="UMR146" s="381"/>
      <c r="UMS146" s="381"/>
      <c r="UMT146" s="381"/>
      <c r="UMU146" s="381"/>
      <c r="UMV146" s="378"/>
      <c r="UMW146" s="379"/>
      <c r="UMX146" s="379"/>
      <c r="UMY146" s="380"/>
      <c r="UMZ146" s="156"/>
      <c r="UNA146" s="391"/>
      <c r="UNB146" s="381"/>
      <c r="UNC146" s="381"/>
      <c r="UND146" s="381"/>
      <c r="UNE146" s="381"/>
      <c r="UNF146" s="381"/>
      <c r="UNG146" s="381"/>
      <c r="UNH146" s="381"/>
      <c r="UNI146" s="381"/>
      <c r="UNJ146" s="381"/>
      <c r="UNK146" s="381"/>
      <c r="UNL146" s="381"/>
      <c r="UNM146" s="381"/>
      <c r="UNN146" s="381"/>
      <c r="UNO146" s="381"/>
      <c r="UNP146" s="378"/>
      <c r="UNQ146" s="379"/>
      <c r="UNR146" s="379"/>
      <c r="UNS146" s="380"/>
      <c r="UNT146" s="156"/>
      <c r="UNU146" s="391"/>
      <c r="UNV146" s="381"/>
      <c r="UNW146" s="381"/>
      <c r="UNX146" s="381"/>
      <c r="UNY146" s="381"/>
      <c r="UNZ146" s="381"/>
      <c r="UOA146" s="381"/>
      <c r="UOB146" s="381"/>
      <c r="UOC146" s="381"/>
      <c r="UOD146" s="381"/>
      <c r="UOE146" s="381"/>
      <c r="UOF146" s="381"/>
      <c r="UOG146" s="381"/>
      <c r="UOH146" s="381"/>
      <c r="UOI146" s="381"/>
      <c r="UOJ146" s="378"/>
      <c r="UOK146" s="379"/>
      <c r="UOL146" s="379"/>
      <c r="UOM146" s="380"/>
      <c r="UON146" s="156"/>
      <c r="UOO146" s="391"/>
      <c r="UOP146" s="381"/>
      <c r="UOQ146" s="381"/>
      <c r="UOR146" s="381"/>
      <c r="UOS146" s="381"/>
      <c r="UOT146" s="381"/>
      <c r="UOU146" s="381"/>
      <c r="UOV146" s="381"/>
      <c r="UOW146" s="381"/>
      <c r="UOX146" s="381"/>
      <c r="UOY146" s="381"/>
      <c r="UOZ146" s="381"/>
      <c r="UPA146" s="381"/>
      <c r="UPB146" s="381"/>
      <c r="UPC146" s="381"/>
      <c r="UPD146" s="378"/>
      <c r="UPE146" s="379"/>
      <c r="UPF146" s="379"/>
      <c r="UPG146" s="380"/>
      <c r="UPH146" s="156"/>
      <c r="UPI146" s="391"/>
      <c r="UPJ146" s="381"/>
      <c r="UPK146" s="381"/>
      <c r="UPL146" s="381"/>
      <c r="UPM146" s="381"/>
      <c r="UPN146" s="381"/>
      <c r="UPO146" s="381"/>
      <c r="UPP146" s="381"/>
      <c r="UPQ146" s="381"/>
      <c r="UPR146" s="381"/>
      <c r="UPS146" s="381"/>
      <c r="UPT146" s="381"/>
      <c r="UPU146" s="381"/>
      <c r="UPV146" s="381"/>
      <c r="UPW146" s="381"/>
      <c r="UPX146" s="378"/>
      <c r="UPY146" s="379"/>
      <c r="UPZ146" s="379"/>
      <c r="UQA146" s="380"/>
      <c r="UQB146" s="156"/>
      <c r="UQC146" s="391"/>
      <c r="UQD146" s="381"/>
      <c r="UQE146" s="381"/>
      <c r="UQF146" s="381"/>
      <c r="UQG146" s="381"/>
      <c r="UQH146" s="381"/>
      <c r="UQI146" s="381"/>
      <c r="UQJ146" s="381"/>
      <c r="UQK146" s="381"/>
      <c r="UQL146" s="381"/>
      <c r="UQM146" s="381"/>
      <c r="UQN146" s="381"/>
      <c r="UQO146" s="381"/>
      <c r="UQP146" s="381"/>
      <c r="UQQ146" s="381"/>
      <c r="UQR146" s="378"/>
      <c r="UQS146" s="379"/>
      <c r="UQT146" s="379"/>
      <c r="UQU146" s="380"/>
      <c r="UQV146" s="156"/>
      <c r="UQW146" s="391"/>
      <c r="UQX146" s="381"/>
      <c r="UQY146" s="381"/>
      <c r="UQZ146" s="381"/>
      <c r="URA146" s="381"/>
      <c r="URB146" s="381"/>
      <c r="URC146" s="381"/>
      <c r="URD146" s="381"/>
      <c r="URE146" s="381"/>
      <c r="URF146" s="381"/>
      <c r="URG146" s="381"/>
      <c r="URH146" s="381"/>
      <c r="URI146" s="381"/>
      <c r="URJ146" s="381"/>
      <c r="URK146" s="381"/>
      <c r="URL146" s="378"/>
      <c r="URM146" s="379"/>
      <c r="URN146" s="379"/>
      <c r="URO146" s="380"/>
      <c r="URP146" s="156"/>
      <c r="URQ146" s="391"/>
      <c r="URR146" s="381"/>
      <c r="URS146" s="381"/>
      <c r="URT146" s="381"/>
      <c r="URU146" s="381"/>
      <c r="URV146" s="381"/>
      <c r="URW146" s="381"/>
      <c r="URX146" s="381"/>
      <c r="URY146" s="381"/>
      <c r="URZ146" s="381"/>
      <c r="USA146" s="381"/>
      <c r="USB146" s="381"/>
      <c r="USC146" s="381"/>
      <c r="USD146" s="381"/>
      <c r="USE146" s="381"/>
      <c r="USF146" s="378"/>
      <c r="USG146" s="379"/>
      <c r="USH146" s="379"/>
      <c r="USI146" s="380"/>
      <c r="USJ146" s="156"/>
      <c r="USK146" s="391"/>
      <c r="USL146" s="381"/>
      <c r="USM146" s="381"/>
      <c r="USN146" s="381"/>
      <c r="USO146" s="381"/>
      <c r="USP146" s="381"/>
      <c r="USQ146" s="381"/>
      <c r="USR146" s="381"/>
      <c r="USS146" s="381"/>
      <c r="UST146" s="381"/>
      <c r="USU146" s="381"/>
      <c r="USV146" s="381"/>
      <c r="USW146" s="381"/>
      <c r="USX146" s="381"/>
      <c r="USY146" s="381"/>
      <c r="USZ146" s="378"/>
      <c r="UTA146" s="379"/>
      <c r="UTB146" s="379"/>
      <c r="UTC146" s="380"/>
      <c r="UTD146" s="156"/>
      <c r="UTE146" s="391"/>
      <c r="UTF146" s="381"/>
      <c r="UTG146" s="381"/>
      <c r="UTH146" s="381"/>
      <c r="UTI146" s="381"/>
      <c r="UTJ146" s="381"/>
      <c r="UTK146" s="381"/>
      <c r="UTL146" s="381"/>
      <c r="UTM146" s="381"/>
      <c r="UTN146" s="381"/>
      <c r="UTO146" s="381"/>
      <c r="UTP146" s="381"/>
      <c r="UTQ146" s="381"/>
      <c r="UTR146" s="381"/>
      <c r="UTS146" s="381"/>
      <c r="UTT146" s="378"/>
      <c r="UTU146" s="379"/>
      <c r="UTV146" s="379"/>
      <c r="UTW146" s="380"/>
      <c r="UTX146" s="156"/>
      <c r="UTY146" s="391"/>
      <c r="UTZ146" s="381"/>
      <c r="UUA146" s="381"/>
      <c r="UUB146" s="381"/>
      <c r="UUC146" s="381"/>
      <c r="UUD146" s="381"/>
      <c r="UUE146" s="381"/>
      <c r="UUF146" s="381"/>
      <c r="UUG146" s="381"/>
      <c r="UUH146" s="381"/>
      <c r="UUI146" s="381"/>
      <c r="UUJ146" s="381"/>
      <c r="UUK146" s="381"/>
      <c r="UUL146" s="381"/>
      <c r="UUM146" s="381"/>
      <c r="UUN146" s="378"/>
      <c r="UUO146" s="379"/>
      <c r="UUP146" s="379"/>
      <c r="UUQ146" s="380"/>
      <c r="UUR146" s="156"/>
      <c r="UUS146" s="391"/>
      <c r="UUT146" s="381"/>
      <c r="UUU146" s="381"/>
      <c r="UUV146" s="381"/>
      <c r="UUW146" s="381"/>
      <c r="UUX146" s="381"/>
      <c r="UUY146" s="381"/>
      <c r="UUZ146" s="381"/>
      <c r="UVA146" s="381"/>
      <c r="UVB146" s="381"/>
      <c r="UVC146" s="381"/>
      <c r="UVD146" s="381"/>
      <c r="UVE146" s="381"/>
      <c r="UVF146" s="381"/>
      <c r="UVG146" s="381"/>
      <c r="UVH146" s="378"/>
      <c r="UVI146" s="379"/>
      <c r="UVJ146" s="379"/>
      <c r="UVK146" s="380"/>
      <c r="UVL146" s="156"/>
      <c r="UVM146" s="391"/>
      <c r="UVN146" s="381"/>
      <c r="UVO146" s="381"/>
      <c r="UVP146" s="381"/>
      <c r="UVQ146" s="381"/>
      <c r="UVR146" s="381"/>
      <c r="UVS146" s="381"/>
      <c r="UVT146" s="381"/>
      <c r="UVU146" s="381"/>
      <c r="UVV146" s="381"/>
      <c r="UVW146" s="381"/>
      <c r="UVX146" s="381"/>
      <c r="UVY146" s="381"/>
      <c r="UVZ146" s="381"/>
      <c r="UWA146" s="381"/>
      <c r="UWB146" s="378"/>
      <c r="UWC146" s="379"/>
      <c r="UWD146" s="379"/>
      <c r="UWE146" s="380"/>
      <c r="UWF146" s="156"/>
      <c r="UWG146" s="391"/>
      <c r="UWH146" s="381"/>
      <c r="UWI146" s="381"/>
      <c r="UWJ146" s="381"/>
      <c r="UWK146" s="381"/>
      <c r="UWL146" s="381"/>
      <c r="UWM146" s="381"/>
      <c r="UWN146" s="381"/>
      <c r="UWO146" s="381"/>
      <c r="UWP146" s="381"/>
      <c r="UWQ146" s="381"/>
      <c r="UWR146" s="381"/>
      <c r="UWS146" s="381"/>
      <c r="UWT146" s="381"/>
      <c r="UWU146" s="381"/>
      <c r="UWV146" s="378"/>
      <c r="UWW146" s="379"/>
      <c r="UWX146" s="379"/>
      <c r="UWY146" s="380"/>
      <c r="UWZ146" s="156"/>
      <c r="UXA146" s="391"/>
      <c r="UXB146" s="381"/>
      <c r="UXC146" s="381"/>
      <c r="UXD146" s="381"/>
      <c r="UXE146" s="381"/>
      <c r="UXF146" s="381"/>
      <c r="UXG146" s="381"/>
      <c r="UXH146" s="381"/>
      <c r="UXI146" s="381"/>
      <c r="UXJ146" s="381"/>
      <c r="UXK146" s="381"/>
      <c r="UXL146" s="381"/>
      <c r="UXM146" s="381"/>
      <c r="UXN146" s="381"/>
      <c r="UXO146" s="381"/>
      <c r="UXP146" s="378"/>
      <c r="UXQ146" s="379"/>
      <c r="UXR146" s="379"/>
      <c r="UXS146" s="380"/>
      <c r="UXT146" s="156"/>
      <c r="UXU146" s="391"/>
      <c r="UXV146" s="381"/>
      <c r="UXW146" s="381"/>
      <c r="UXX146" s="381"/>
      <c r="UXY146" s="381"/>
      <c r="UXZ146" s="381"/>
      <c r="UYA146" s="381"/>
      <c r="UYB146" s="381"/>
      <c r="UYC146" s="381"/>
      <c r="UYD146" s="381"/>
      <c r="UYE146" s="381"/>
      <c r="UYF146" s="381"/>
      <c r="UYG146" s="381"/>
      <c r="UYH146" s="381"/>
      <c r="UYI146" s="381"/>
      <c r="UYJ146" s="378"/>
      <c r="UYK146" s="379"/>
      <c r="UYL146" s="379"/>
      <c r="UYM146" s="380"/>
      <c r="UYN146" s="156"/>
      <c r="UYO146" s="391"/>
      <c r="UYP146" s="381"/>
      <c r="UYQ146" s="381"/>
      <c r="UYR146" s="381"/>
      <c r="UYS146" s="381"/>
      <c r="UYT146" s="381"/>
      <c r="UYU146" s="381"/>
      <c r="UYV146" s="381"/>
      <c r="UYW146" s="381"/>
      <c r="UYX146" s="381"/>
      <c r="UYY146" s="381"/>
      <c r="UYZ146" s="381"/>
      <c r="UZA146" s="381"/>
      <c r="UZB146" s="381"/>
      <c r="UZC146" s="381"/>
      <c r="UZD146" s="378"/>
      <c r="UZE146" s="379"/>
      <c r="UZF146" s="379"/>
      <c r="UZG146" s="380"/>
      <c r="UZH146" s="156"/>
      <c r="UZI146" s="391"/>
      <c r="UZJ146" s="381"/>
      <c r="UZK146" s="381"/>
      <c r="UZL146" s="381"/>
      <c r="UZM146" s="381"/>
      <c r="UZN146" s="381"/>
      <c r="UZO146" s="381"/>
      <c r="UZP146" s="381"/>
      <c r="UZQ146" s="381"/>
      <c r="UZR146" s="381"/>
      <c r="UZS146" s="381"/>
      <c r="UZT146" s="381"/>
      <c r="UZU146" s="381"/>
      <c r="UZV146" s="381"/>
      <c r="UZW146" s="381"/>
      <c r="UZX146" s="378"/>
      <c r="UZY146" s="379"/>
      <c r="UZZ146" s="379"/>
      <c r="VAA146" s="380"/>
      <c r="VAB146" s="156"/>
      <c r="VAC146" s="391"/>
      <c r="VAD146" s="381"/>
      <c r="VAE146" s="381"/>
      <c r="VAF146" s="381"/>
      <c r="VAG146" s="381"/>
      <c r="VAH146" s="381"/>
      <c r="VAI146" s="381"/>
      <c r="VAJ146" s="381"/>
      <c r="VAK146" s="381"/>
      <c r="VAL146" s="381"/>
      <c r="VAM146" s="381"/>
      <c r="VAN146" s="381"/>
      <c r="VAO146" s="381"/>
      <c r="VAP146" s="381"/>
      <c r="VAQ146" s="381"/>
      <c r="VAR146" s="378"/>
      <c r="VAS146" s="379"/>
      <c r="VAT146" s="379"/>
      <c r="VAU146" s="380"/>
      <c r="VAV146" s="156"/>
      <c r="VAW146" s="391"/>
      <c r="VAX146" s="381"/>
      <c r="VAY146" s="381"/>
      <c r="VAZ146" s="381"/>
      <c r="VBA146" s="381"/>
      <c r="VBB146" s="381"/>
      <c r="VBC146" s="381"/>
      <c r="VBD146" s="381"/>
      <c r="VBE146" s="381"/>
      <c r="VBF146" s="381"/>
      <c r="VBG146" s="381"/>
      <c r="VBH146" s="381"/>
      <c r="VBI146" s="381"/>
      <c r="VBJ146" s="381"/>
      <c r="VBK146" s="381"/>
      <c r="VBL146" s="378"/>
      <c r="VBM146" s="379"/>
      <c r="VBN146" s="379"/>
      <c r="VBO146" s="380"/>
      <c r="VBP146" s="156"/>
      <c r="VBQ146" s="391"/>
      <c r="VBR146" s="381"/>
      <c r="VBS146" s="381"/>
      <c r="VBT146" s="381"/>
      <c r="VBU146" s="381"/>
      <c r="VBV146" s="381"/>
      <c r="VBW146" s="381"/>
      <c r="VBX146" s="381"/>
      <c r="VBY146" s="381"/>
      <c r="VBZ146" s="381"/>
      <c r="VCA146" s="381"/>
      <c r="VCB146" s="381"/>
      <c r="VCC146" s="381"/>
      <c r="VCD146" s="381"/>
      <c r="VCE146" s="381"/>
      <c r="VCF146" s="378"/>
      <c r="VCG146" s="379"/>
      <c r="VCH146" s="379"/>
      <c r="VCI146" s="380"/>
      <c r="VCJ146" s="156"/>
      <c r="VCK146" s="391"/>
      <c r="VCL146" s="381"/>
      <c r="VCM146" s="381"/>
      <c r="VCN146" s="381"/>
      <c r="VCO146" s="381"/>
      <c r="VCP146" s="381"/>
      <c r="VCQ146" s="381"/>
      <c r="VCR146" s="381"/>
      <c r="VCS146" s="381"/>
      <c r="VCT146" s="381"/>
      <c r="VCU146" s="381"/>
      <c r="VCV146" s="381"/>
      <c r="VCW146" s="381"/>
      <c r="VCX146" s="381"/>
      <c r="VCY146" s="381"/>
      <c r="VCZ146" s="378"/>
      <c r="VDA146" s="379"/>
      <c r="VDB146" s="379"/>
      <c r="VDC146" s="380"/>
      <c r="VDD146" s="156"/>
      <c r="VDE146" s="391"/>
      <c r="VDF146" s="381"/>
      <c r="VDG146" s="381"/>
      <c r="VDH146" s="381"/>
      <c r="VDI146" s="381"/>
      <c r="VDJ146" s="381"/>
      <c r="VDK146" s="381"/>
      <c r="VDL146" s="381"/>
      <c r="VDM146" s="381"/>
      <c r="VDN146" s="381"/>
      <c r="VDO146" s="381"/>
      <c r="VDP146" s="381"/>
      <c r="VDQ146" s="381"/>
      <c r="VDR146" s="381"/>
      <c r="VDS146" s="381"/>
      <c r="VDT146" s="378"/>
      <c r="VDU146" s="379"/>
      <c r="VDV146" s="379"/>
      <c r="VDW146" s="380"/>
      <c r="VDX146" s="156"/>
      <c r="VDY146" s="391"/>
      <c r="VDZ146" s="381"/>
      <c r="VEA146" s="381"/>
      <c r="VEB146" s="381"/>
      <c r="VEC146" s="381"/>
      <c r="VED146" s="381"/>
      <c r="VEE146" s="381"/>
      <c r="VEF146" s="381"/>
      <c r="VEG146" s="381"/>
      <c r="VEH146" s="381"/>
      <c r="VEI146" s="381"/>
      <c r="VEJ146" s="381"/>
      <c r="VEK146" s="381"/>
      <c r="VEL146" s="381"/>
      <c r="VEM146" s="381"/>
      <c r="VEN146" s="378"/>
      <c r="VEO146" s="379"/>
      <c r="VEP146" s="379"/>
      <c r="VEQ146" s="380"/>
      <c r="VER146" s="156"/>
      <c r="VES146" s="391"/>
      <c r="VET146" s="381"/>
      <c r="VEU146" s="381"/>
      <c r="VEV146" s="381"/>
      <c r="VEW146" s="381"/>
      <c r="VEX146" s="381"/>
      <c r="VEY146" s="381"/>
      <c r="VEZ146" s="381"/>
      <c r="VFA146" s="381"/>
      <c r="VFB146" s="381"/>
      <c r="VFC146" s="381"/>
      <c r="VFD146" s="381"/>
      <c r="VFE146" s="381"/>
      <c r="VFF146" s="381"/>
      <c r="VFG146" s="381"/>
      <c r="VFH146" s="378"/>
      <c r="VFI146" s="379"/>
      <c r="VFJ146" s="379"/>
      <c r="VFK146" s="380"/>
      <c r="VFL146" s="156"/>
      <c r="VFM146" s="391"/>
      <c r="VFN146" s="381"/>
      <c r="VFO146" s="381"/>
      <c r="VFP146" s="381"/>
      <c r="VFQ146" s="381"/>
      <c r="VFR146" s="381"/>
      <c r="VFS146" s="381"/>
      <c r="VFT146" s="381"/>
      <c r="VFU146" s="381"/>
      <c r="VFV146" s="381"/>
      <c r="VFW146" s="381"/>
      <c r="VFX146" s="381"/>
      <c r="VFY146" s="381"/>
      <c r="VFZ146" s="381"/>
      <c r="VGA146" s="381"/>
      <c r="VGB146" s="378"/>
      <c r="VGC146" s="379"/>
      <c r="VGD146" s="379"/>
      <c r="VGE146" s="380"/>
      <c r="VGF146" s="156"/>
      <c r="VGG146" s="391"/>
      <c r="VGH146" s="381"/>
      <c r="VGI146" s="381"/>
      <c r="VGJ146" s="381"/>
      <c r="VGK146" s="381"/>
      <c r="VGL146" s="381"/>
      <c r="VGM146" s="381"/>
      <c r="VGN146" s="381"/>
      <c r="VGO146" s="381"/>
      <c r="VGP146" s="381"/>
      <c r="VGQ146" s="381"/>
      <c r="VGR146" s="381"/>
      <c r="VGS146" s="381"/>
      <c r="VGT146" s="381"/>
      <c r="VGU146" s="381"/>
      <c r="VGV146" s="378"/>
      <c r="VGW146" s="379"/>
      <c r="VGX146" s="379"/>
      <c r="VGY146" s="380"/>
      <c r="VGZ146" s="156"/>
      <c r="VHA146" s="391"/>
      <c r="VHB146" s="381"/>
      <c r="VHC146" s="381"/>
      <c r="VHD146" s="381"/>
      <c r="VHE146" s="381"/>
      <c r="VHF146" s="381"/>
      <c r="VHG146" s="381"/>
      <c r="VHH146" s="381"/>
      <c r="VHI146" s="381"/>
      <c r="VHJ146" s="381"/>
      <c r="VHK146" s="381"/>
      <c r="VHL146" s="381"/>
      <c r="VHM146" s="381"/>
      <c r="VHN146" s="381"/>
      <c r="VHO146" s="381"/>
      <c r="VHP146" s="378"/>
      <c r="VHQ146" s="379"/>
      <c r="VHR146" s="379"/>
      <c r="VHS146" s="380"/>
      <c r="VHT146" s="156"/>
      <c r="VHU146" s="391"/>
      <c r="VHV146" s="381"/>
      <c r="VHW146" s="381"/>
      <c r="VHX146" s="381"/>
      <c r="VHY146" s="381"/>
      <c r="VHZ146" s="381"/>
      <c r="VIA146" s="381"/>
      <c r="VIB146" s="381"/>
      <c r="VIC146" s="381"/>
      <c r="VID146" s="381"/>
      <c r="VIE146" s="381"/>
      <c r="VIF146" s="381"/>
      <c r="VIG146" s="381"/>
      <c r="VIH146" s="381"/>
      <c r="VII146" s="381"/>
      <c r="VIJ146" s="378"/>
      <c r="VIK146" s="379"/>
      <c r="VIL146" s="379"/>
      <c r="VIM146" s="380"/>
      <c r="VIN146" s="156"/>
      <c r="VIO146" s="391"/>
      <c r="VIP146" s="381"/>
      <c r="VIQ146" s="381"/>
      <c r="VIR146" s="381"/>
      <c r="VIS146" s="381"/>
      <c r="VIT146" s="381"/>
      <c r="VIU146" s="381"/>
      <c r="VIV146" s="381"/>
      <c r="VIW146" s="381"/>
      <c r="VIX146" s="381"/>
      <c r="VIY146" s="381"/>
      <c r="VIZ146" s="381"/>
      <c r="VJA146" s="381"/>
      <c r="VJB146" s="381"/>
      <c r="VJC146" s="381"/>
      <c r="VJD146" s="378"/>
      <c r="VJE146" s="379"/>
      <c r="VJF146" s="379"/>
      <c r="VJG146" s="380"/>
      <c r="VJH146" s="156"/>
      <c r="VJI146" s="391"/>
      <c r="VJJ146" s="381"/>
      <c r="VJK146" s="381"/>
      <c r="VJL146" s="381"/>
      <c r="VJM146" s="381"/>
      <c r="VJN146" s="381"/>
      <c r="VJO146" s="381"/>
      <c r="VJP146" s="381"/>
      <c r="VJQ146" s="381"/>
      <c r="VJR146" s="381"/>
      <c r="VJS146" s="381"/>
      <c r="VJT146" s="381"/>
      <c r="VJU146" s="381"/>
      <c r="VJV146" s="381"/>
      <c r="VJW146" s="381"/>
      <c r="VJX146" s="378"/>
      <c r="VJY146" s="379"/>
      <c r="VJZ146" s="379"/>
      <c r="VKA146" s="380"/>
      <c r="VKB146" s="156"/>
      <c r="VKC146" s="391"/>
      <c r="VKD146" s="381"/>
      <c r="VKE146" s="381"/>
      <c r="VKF146" s="381"/>
      <c r="VKG146" s="381"/>
      <c r="VKH146" s="381"/>
      <c r="VKI146" s="381"/>
      <c r="VKJ146" s="381"/>
      <c r="VKK146" s="381"/>
      <c r="VKL146" s="381"/>
      <c r="VKM146" s="381"/>
      <c r="VKN146" s="381"/>
      <c r="VKO146" s="381"/>
      <c r="VKP146" s="381"/>
      <c r="VKQ146" s="381"/>
      <c r="VKR146" s="378"/>
      <c r="VKS146" s="379"/>
      <c r="VKT146" s="379"/>
      <c r="VKU146" s="380"/>
      <c r="VKV146" s="156"/>
      <c r="VKW146" s="391"/>
      <c r="VKX146" s="381"/>
      <c r="VKY146" s="381"/>
      <c r="VKZ146" s="381"/>
      <c r="VLA146" s="381"/>
      <c r="VLB146" s="381"/>
      <c r="VLC146" s="381"/>
      <c r="VLD146" s="381"/>
      <c r="VLE146" s="381"/>
      <c r="VLF146" s="381"/>
      <c r="VLG146" s="381"/>
      <c r="VLH146" s="381"/>
      <c r="VLI146" s="381"/>
      <c r="VLJ146" s="381"/>
      <c r="VLK146" s="381"/>
      <c r="VLL146" s="378"/>
      <c r="VLM146" s="379"/>
      <c r="VLN146" s="379"/>
      <c r="VLO146" s="380"/>
      <c r="VLP146" s="156"/>
      <c r="VLQ146" s="391"/>
      <c r="VLR146" s="381"/>
      <c r="VLS146" s="381"/>
      <c r="VLT146" s="381"/>
      <c r="VLU146" s="381"/>
      <c r="VLV146" s="381"/>
      <c r="VLW146" s="381"/>
      <c r="VLX146" s="381"/>
      <c r="VLY146" s="381"/>
      <c r="VLZ146" s="381"/>
      <c r="VMA146" s="381"/>
      <c r="VMB146" s="381"/>
      <c r="VMC146" s="381"/>
      <c r="VMD146" s="381"/>
      <c r="VME146" s="381"/>
      <c r="VMF146" s="378"/>
      <c r="VMG146" s="379"/>
      <c r="VMH146" s="379"/>
      <c r="VMI146" s="380"/>
      <c r="VMJ146" s="156"/>
      <c r="VMK146" s="391"/>
      <c r="VML146" s="381"/>
      <c r="VMM146" s="381"/>
      <c r="VMN146" s="381"/>
      <c r="VMO146" s="381"/>
      <c r="VMP146" s="381"/>
      <c r="VMQ146" s="381"/>
      <c r="VMR146" s="381"/>
      <c r="VMS146" s="381"/>
      <c r="VMT146" s="381"/>
      <c r="VMU146" s="381"/>
      <c r="VMV146" s="381"/>
      <c r="VMW146" s="381"/>
      <c r="VMX146" s="381"/>
      <c r="VMY146" s="381"/>
      <c r="VMZ146" s="378"/>
      <c r="VNA146" s="379"/>
      <c r="VNB146" s="379"/>
      <c r="VNC146" s="380"/>
      <c r="VND146" s="156"/>
      <c r="VNE146" s="391"/>
      <c r="VNF146" s="381"/>
      <c r="VNG146" s="381"/>
      <c r="VNH146" s="381"/>
      <c r="VNI146" s="381"/>
      <c r="VNJ146" s="381"/>
      <c r="VNK146" s="381"/>
      <c r="VNL146" s="381"/>
      <c r="VNM146" s="381"/>
      <c r="VNN146" s="381"/>
      <c r="VNO146" s="381"/>
      <c r="VNP146" s="381"/>
      <c r="VNQ146" s="381"/>
      <c r="VNR146" s="381"/>
      <c r="VNS146" s="381"/>
      <c r="VNT146" s="378"/>
      <c r="VNU146" s="379"/>
      <c r="VNV146" s="379"/>
      <c r="VNW146" s="380"/>
      <c r="VNX146" s="156"/>
      <c r="VNY146" s="391"/>
      <c r="VNZ146" s="381"/>
      <c r="VOA146" s="381"/>
      <c r="VOB146" s="381"/>
      <c r="VOC146" s="381"/>
      <c r="VOD146" s="381"/>
      <c r="VOE146" s="381"/>
      <c r="VOF146" s="381"/>
      <c r="VOG146" s="381"/>
      <c r="VOH146" s="381"/>
      <c r="VOI146" s="381"/>
      <c r="VOJ146" s="381"/>
      <c r="VOK146" s="381"/>
      <c r="VOL146" s="381"/>
      <c r="VOM146" s="381"/>
      <c r="VON146" s="378"/>
      <c r="VOO146" s="379"/>
      <c r="VOP146" s="379"/>
      <c r="VOQ146" s="380"/>
      <c r="VOR146" s="156"/>
      <c r="VOS146" s="391"/>
      <c r="VOT146" s="381"/>
      <c r="VOU146" s="381"/>
      <c r="VOV146" s="381"/>
      <c r="VOW146" s="381"/>
      <c r="VOX146" s="381"/>
      <c r="VOY146" s="381"/>
      <c r="VOZ146" s="381"/>
      <c r="VPA146" s="381"/>
      <c r="VPB146" s="381"/>
      <c r="VPC146" s="381"/>
      <c r="VPD146" s="381"/>
      <c r="VPE146" s="381"/>
      <c r="VPF146" s="381"/>
      <c r="VPG146" s="381"/>
      <c r="VPH146" s="378"/>
      <c r="VPI146" s="379"/>
      <c r="VPJ146" s="379"/>
      <c r="VPK146" s="380"/>
      <c r="VPL146" s="156"/>
      <c r="VPM146" s="391"/>
      <c r="VPN146" s="381"/>
      <c r="VPO146" s="381"/>
      <c r="VPP146" s="381"/>
      <c r="VPQ146" s="381"/>
      <c r="VPR146" s="381"/>
      <c r="VPS146" s="381"/>
      <c r="VPT146" s="381"/>
      <c r="VPU146" s="381"/>
      <c r="VPV146" s="381"/>
      <c r="VPW146" s="381"/>
      <c r="VPX146" s="381"/>
      <c r="VPY146" s="381"/>
      <c r="VPZ146" s="381"/>
      <c r="VQA146" s="381"/>
      <c r="VQB146" s="378"/>
      <c r="VQC146" s="379"/>
      <c r="VQD146" s="379"/>
      <c r="VQE146" s="380"/>
      <c r="VQF146" s="156"/>
      <c r="VQG146" s="391"/>
      <c r="VQH146" s="381"/>
      <c r="VQI146" s="381"/>
      <c r="VQJ146" s="381"/>
      <c r="VQK146" s="381"/>
      <c r="VQL146" s="381"/>
      <c r="VQM146" s="381"/>
      <c r="VQN146" s="381"/>
      <c r="VQO146" s="381"/>
      <c r="VQP146" s="381"/>
      <c r="VQQ146" s="381"/>
      <c r="VQR146" s="381"/>
      <c r="VQS146" s="381"/>
      <c r="VQT146" s="381"/>
      <c r="VQU146" s="381"/>
      <c r="VQV146" s="378"/>
      <c r="VQW146" s="379"/>
      <c r="VQX146" s="379"/>
      <c r="VQY146" s="380"/>
      <c r="VQZ146" s="156"/>
      <c r="VRA146" s="391"/>
      <c r="VRB146" s="381"/>
      <c r="VRC146" s="381"/>
      <c r="VRD146" s="381"/>
      <c r="VRE146" s="381"/>
      <c r="VRF146" s="381"/>
      <c r="VRG146" s="381"/>
      <c r="VRH146" s="381"/>
      <c r="VRI146" s="381"/>
      <c r="VRJ146" s="381"/>
      <c r="VRK146" s="381"/>
      <c r="VRL146" s="381"/>
      <c r="VRM146" s="381"/>
      <c r="VRN146" s="381"/>
      <c r="VRO146" s="381"/>
      <c r="VRP146" s="378"/>
      <c r="VRQ146" s="379"/>
      <c r="VRR146" s="379"/>
      <c r="VRS146" s="380"/>
      <c r="VRT146" s="156"/>
      <c r="VRU146" s="391"/>
      <c r="VRV146" s="381"/>
      <c r="VRW146" s="381"/>
      <c r="VRX146" s="381"/>
      <c r="VRY146" s="381"/>
      <c r="VRZ146" s="381"/>
      <c r="VSA146" s="381"/>
      <c r="VSB146" s="381"/>
      <c r="VSC146" s="381"/>
      <c r="VSD146" s="381"/>
      <c r="VSE146" s="381"/>
      <c r="VSF146" s="381"/>
      <c r="VSG146" s="381"/>
      <c r="VSH146" s="381"/>
      <c r="VSI146" s="381"/>
      <c r="VSJ146" s="378"/>
      <c r="VSK146" s="379"/>
      <c r="VSL146" s="379"/>
      <c r="VSM146" s="380"/>
      <c r="VSN146" s="156"/>
      <c r="VSO146" s="391"/>
      <c r="VSP146" s="381"/>
      <c r="VSQ146" s="381"/>
      <c r="VSR146" s="381"/>
      <c r="VSS146" s="381"/>
      <c r="VST146" s="381"/>
      <c r="VSU146" s="381"/>
      <c r="VSV146" s="381"/>
      <c r="VSW146" s="381"/>
      <c r="VSX146" s="381"/>
      <c r="VSY146" s="381"/>
      <c r="VSZ146" s="381"/>
      <c r="VTA146" s="381"/>
      <c r="VTB146" s="381"/>
      <c r="VTC146" s="381"/>
      <c r="VTD146" s="378"/>
      <c r="VTE146" s="379"/>
      <c r="VTF146" s="379"/>
      <c r="VTG146" s="380"/>
      <c r="VTH146" s="156"/>
      <c r="VTI146" s="391"/>
      <c r="VTJ146" s="381"/>
      <c r="VTK146" s="381"/>
      <c r="VTL146" s="381"/>
      <c r="VTM146" s="381"/>
      <c r="VTN146" s="381"/>
      <c r="VTO146" s="381"/>
      <c r="VTP146" s="381"/>
      <c r="VTQ146" s="381"/>
      <c r="VTR146" s="381"/>
      <c r="VTS146" s="381"/>
      <c r="VTT146" s="381"/>
      <c r="VTU146" s="381"/>
      <c r="VTV146" s="381"/>
      <c r="VTW146" s="381"/>
      <c r="VTX146" s="378"/>
      <c r="VTY146" s="379"/>
      <c r="VTZ146" s="379"/>
      <c r="VUA146" s="380"/>
      <c r="VUB146" s="156"/>
      <c r="VUC146" s="391"/>
      <c r="VUD146" s="381"/>
      <c r="VUE146" s="381"/>
      <c r="VUF146" s="381"/>
      <c r="VUG146" s="381"/>
      <c r="VUH146" s="381"/>
      <c r="VUI146" s="381"/>
      <c r="VUJ146" s="381"/>
      <c r="VUK146" s="381"/>
      <c r="VUL146" s="381"/>
      <c r="VUM146" s="381"/>
      <c r="VUN146" s="381"/>
      <c r="VUO146" s="381"/>
      <c r="VUP146" s="381"/>
      <c r="VUQ146" s="381"/>
      <c r="VUR146" s="378"/>
      <c r="VUS146" s="379"/>
      <c r="VUT146" s="379"/>
      <c r="VUU146" s="380"/>
      <c r="VUV146" s="156"/>
      <c r="VUW146" s="391"/>
      <c r="VUX146" s="381"/>
      <c r="VUY146" s="381"/>
      <c r="VUZ146" s="381"/>
      <c r="VVA146" s="381"/>
      <c r="VVB146" s="381"/>
      <c r="VVC146" s="381"/>
      <c r="VVD146" s="381"/>
      <c r="VVE146" s="381"/>
      <c r="VVF146" s="381"/>
      <c r="VVG146" s="381"/>
      <c r="VVH146" s="381"/>
      <c r="VVI146" s="381"/>
      <c r="VVJ146" s="381"/>
      <c r="VVK146" s="381"/>
      <c r="VVL146" s="378"/>
      <c r="VVM146" s="379"/>
      <c r="VVN146" s="379"/>
      <c r="VVO146" s="380"/>
      <c r="VVP146" s="156"/>
      <c r="VVQ146" s="391"/>
      <c r="VVR146" s="381"/>
      <c r="VVS146" s="381"/>
      <c r="VVT146" s="381"/>
      <c r="VVU146" s="381"/>
      <c r="VVV146" s="381"/>
      <c r="VVW146" s="381"/>
      <c r="VVX146" s="381"/>
      <c r="VVY146" s="381"/>
      <c r="VVZ146" s="381"/>
      <c r="VWA146" s="381"/>
      <c r="VWB146" s="381"/>
      <c r="VWC146" s="381"/>
      <c r="VWD146" s="381"/>
      <c r="VWE146" s="381"/>
      <c r="VWF146" s="378"/>
      <c r="VWG146" s="379"/>
      <c r="VWH146" s="379"/>
      <c r="VWI146" s="380"/>
      <c r="VWJ146" s="156"/>
      <c r="VWK146" s="391"/>
      <c r="VWL146" s="381"/>
      <c r="VWM146" s="381"/>
      <c r="VWN146" s="381"/>
      <c r="VWO146" s="381"/>
      <c r="VWP146" s="381"/>
      <c r="VWQ146" s="381"/>
      <c r="VWR146" s="381"/>
      <c r="VWS146" s="381"/>
      <c r="VWT146" s="381"/>
      <c r="VWU146" s="381"/>
      <c r="VWV146" s="381"/>
      <c r="VWW146" s="381"/>
      <c r="VWX146" s="381"/>
      <c r="VWY146" s="381"/>
      <c r="VWZ146" s="378"/>
      <c r="VXA146" s="379"/>
      <c r="VXB146" s="379"/>
      <c r="VXC146" s="380"/>
      <c r="VXD146" s="156"/>
      <c r="VXE146" s="391"/>
      <c r="VXF146" s="381"/>
      <c r="VXG146" s="381"/>
      <c r="VXH146" s="381"/>
      <c r="VXI146" s="381"/>
      <c r="VXJ146" s="381"/>
      <c r="VXK146" s="381"/>
      <c r="VXL146" s="381"/>
      <c r="VXM146" s="381"/>
      <c r="VXN146" s="381"/>
      <c r="VXO146" s="381"/>
      <c r="VXP146" s="381"/>
      <c r="VXQ146" s="381"/>
      <c r="VXR146" s="381"/>
      <c r="VXS146" s="381"/>
      <c r="VXT146" s="378"/>
      <c r="VXU146" s="379"/>
      <c r="VXV146" s="379"/>
      <c r="VXW146" s="380"/>
      <c r="VXX146" s="156"/>
      <c r="VXY146" s="391"/>
      <c r="VXZ146" s="381"/>
      <c r="VYA146" s="381"/>
      <c r="VYB146" s="381"/>
      <c r="VYC146" s="381"/>
      <c r="VYD146" s="381"/>
      <c r="VYE146" s="381"/>
      <c r="VYF146" s="381"/>
      <c r="VYG146" s="381"/>
      <c r="VYH146" s="381"/>
      <c r="VYI146" s="381"/>
      <c r="VYJ146" s="381"/>
      <c r="VYK146" s="381"/>
      <c r="VYL146" s="381"/>
      <c r="VYM146" s="381"/>
      <c r="VYN146" s="378"/>
      <c r="VYO146" s="379"/>
      <c r="VYP146" s="379"/>
      <c r="VYQ146" s="380"/>
      <c r="VYR146" s="156"/>
      <c r="VYS146" s="391"/>
      <c r="VYT146" s="381"/>
      <c r="VYU146" s="381"/>
      <c r="VYV146" s="381"/>
      <c r="VYW146" s="381"/>
      <c r="VYX146" s="381"/>
      <c r="VYY146" s="381"/>
      <c r="VYZ146" s="381"/>
      <c r="VZA146" s="381"/>
      <c r="VZB146" s="381"/>
      <c r="VZC146" s="381"/>
      <c r="VZD146" s="381"/>
      <c r="VZE146" s="381"/>
      <c r="VZF146" s="381"/>
      <c r="VZG146" s="381"/>
      <c r="VZH146" s="378"/>
      <c r="VZI146" s="379"/>
      <c r="VZJ146" s="379"/>
      <c r="VZK146" s="380"/>
      <c r="VZL146" s="156"/>
      <c r="VZM146" s="391"/>
      <c r="VZN146" s="381"/>
      <c r="VZO146" s="381"/>
      <c r="VZP146" s="381"/>
      <c r="VZQ146" s="381"/>
      <c r="VZR146" s="381"/>
      <c r="VZS146" s="381"/>
      <c r="VZT146" s="381"/>
      <c r="VZU146" s="381"/>
      <c r="VZV146" s="381"/>
      <c r="VZW146" s="381"/>
      <c r="VZX146" s="381"/>
      <c r="VZY146" s="381"/>
      <c r="VZZ146" s="381"/>
      <c r="WAA146" s="381"/>
      <c r="WAB146" s="378"/>
      <c r="WAC146" s="379"/>
      <c r="WAD146" s="379"/>
      <c r="WAE146" s="380"/>
      <c r="WAF146" s="156"/>
      <c r="WAG146" s="391"/>
      <c r="WAH146" s="381"/>
      <c r="WAI146" s="381"/>
      <c r="WAJ146" s="381"/>
      <c r="WAK146" s="381"/>
      <c r="WAL146" s="381"/>
      <c r="WAM146" s="381"/>
      <c r="WAN146" s="381"/>
      <c r="WAO146" s="381"/>
      <c r="WAP146" s="381"/>
      <c r="WAQ146" s="381"/>
      <c r="WAR146" s="381"/>
      <c r="WAS146" s="381"/>
      <c r="WAT146" s="381"/>
      <c r="WAU146" s="381"/>
      <c r="WAV146" s="378"/>
      <c r="WAW146" s="379"/>
      <c r="WAX146" s="379"/>
      <c r="WAY146" s="380"/>
      <c r="WAZ146" s="156"/>
      <c r="WBA146" s="391"/>
      <c r="WBB146" s="381"/>
      <c r="WBC146" s="381"/>
      <c r="WBD146" s="381"/>
      <c r="WBE146" s="381"/>
      <c r="WBF146" s="381"/>
      <c r="WBG146" s="381"/>
      <c r="WBH146" s="381"/>
      <c r="WBI146" s="381"/>
      <c r="WBJ146" s="381"/>
      <c r="WBK146" s="381"/>
      <c r="WBL146" s="381"/>
      <c r="WBM146" s="381"/>
      <c r="WBN146" s="381"/>
      <c r="WBO146" s="381"/>
      <c r="WBP146" s="378"/>
      <c r="WBQ146" s="379"/>
      <c r="WBR146" s="379"/>
      <c r="WBS146" s="380"/>
      <c r="WBT146" s="156"/>
      <c r="WBU146" s="391"/>
      <c r="WBV146" s="381"/>
      <c r="WBW146" s="381"/>
      <c r="WBX146" s="381"/>
      <c r="WBY146" s="381"/>
      <c r="WBZ146" s="381"/>
      <c r="WCA146" s="381"/>
      <c r="WCB146" s="381"/>
      <c r="WCC146" s="381"/>
      <c r="WCD146" s="381"/>
      <c r="WCE146" s="381"/>
      <c r="WCF146" s="381"/>
      <c r="WCG146" s="381"/>
      <c r="WCH146" s="381"/>
      <c r="WCI146" s="381"/>
      <c r="WCJ146" s="378"/>
      <c r="WCK146" s="379"/>
      <c r="WCL146" s="379"/>
      <c r="WCM146" s="380"/>
      <c r="WCN146" s="156"/>
      <c r="WCO146" s="391"/>
      <c r="WCP146" s="381"/>
      <c r="WCQ146" s="381"/>
      <c r="WCR146" s="381"/>
      <c r="WCS146" s="381"/>
      <c r="WCT146" s="381"/>
      <c r="WCU146" s="381"/>
      <c r="WCV146" s="381"/>
      <c r="WCW146" s="381"/>
      <c r="WCX146" s="381"/>
      <c r="WCY146" s="381"/>
      <c r="WCZ146" s="381"/>
      <c r="WDA146" s="381"/>
      <c r="WDB146" s="381"/>
      <c r="WDC146" s="381"/>
      <c r="WDD146" s="378"/>
      <c r="WDE146" s="379"/>
      <c r="WDF146" s="379"/>
      <c r="WDG146" s="380"/>
      <c r="WDH146" s="156"/>
      <c r="WDI146" s="391"/>
      <c r="WDJ146" s="381"/>
      <c r="WDK146" s="381"/>
      <c r="WDL146" s="381"/>
      <c r="WDM146" s="381"/>
      <c r="WDN146" s="381"/>
      <c r="WDO146" s="381"/>
      <c r="WDP146" s="381"/>
      <c r="WDQ146" s="381"/>
      <c r="WDR146" s="381"/>
      <c r="WDS146" s="381"/>
      <c r="WDT146" s="381"/>
      <c r="WDU146" s="381"/>
      <c r="WDV146" s="381"/>
      <c r="WDW146" s="381"/>
      <c r="WDX146" s="378"/>
      <c r="WDY146" s="379"/>
      <c r="WDZ146" s="379"/>
      <c r="WEA146" s="380"/>
      <c r="WEB146" s="156"/>
      <c r="WEC146" s="391"/>
      <c r="WED146" s="381"/>
      <c r="WEE146" s="381"/>
      <c r="WEF146" s="381"/>
      <c r="WEG146" s="381"/>
      <c r="WEH146" s="381"/>
      <c r="WEI146" s="381"/>
      <c r="WEJ146" s="381"/>
      <c r="WEK146" s="381"/>
      <c r="WEL146" s="381"/>
      <c r="WEM146" s="381"/>
      <c r="WEN146" s="381"/>
      <c r="WEO146" s="381"/>
      <c r="WEP146" s="381"/>
      <c r="WEQ146" s="381"/>
      <c r="WER146" s="378"/>
      <c r="WES146" s="379"/>
      <c r="WET146" s="379"/>
      <c r="WEU146" s="380"/>
      <c r="WEV146" s="156"/>
      <c r="WEW146" s="391"/>
      <c r="WEX146" s="381"/>
      <c r="WEY146" s="381"/>
      <c r="WEZ146" s="381"/>
      <c r="WFA146" s="381"/>
      <c r="WFB146" s="381"/>
      <c r="WFC146" s="381"/>
      <c r="WFD146" s="381"/>
      <c r="WFE146" s="381"/>
      <c r="WFF146" s="381"/>
      <c r="WFG146" s="381"/>
      <c r="WFH146" s="381"/>
      <c r="WFI146" s="381"/>
      <c r="WFJ146" s="381"/>
      <c r="WFK146" s="381"/>
      <c r="WFL146" s="378"/>
      <c r="WFM146" s="379"/>
      <c r="WFN146" s="379"/>
      <c r="WFO146" s="380"/>
      <c r="WFP146" s="156"/>
      <c r="WFQ146" s="391"/>
      <c r="WFR146" s="381"/>
      <c r="WFS146" s="381"/>
      <c r="WFT146" s="381"/>
      <c r="WFU146" s="381"/>
      <c r="WFV146" s="381"/>
      <c r="WFW146" s="381"/>
      <c r="WFX146" s="381"/>
      <c r="WFY146" s="381"/>
      <c r="WFZ146" s="381"/>
      <c r="WGA146" s="381"/>
      <c r="WGB146" s="381"/>
      <c r="WGC146" s="381"/>
      <c r="WGD146" s="381"/>
      <c r="WGE146" s="381"/>
      <c r="WGF146" s="378"/>
      <c r="WGG146" s="379"/>
      <c r="WGH146" s="379"/>
      <c r="WGI146" s="380"/>
      <c r="WGJ146" s="156"/>
      <c r="WGK146" s="391"/>
      <c r="WGL146" s="381"/>
      <c r="WGM146" s="381"/>
      <c r="WGN146" s="381"/>
      <c r="WGO146" s="381"/>
      <c r="WGP146" s="381"/>
      <c r="WGQ146" s="381"/>
      <c r="WGR146" s="381"/>
      <c r="WGS146" s="381"/>
      <c r="WGT146" s="381"/>
      <c r="WGU146" s="381"/>
      <c r="WGV146" s="381"/>
      <c r="WGW146" s="381"/>
      <c r="WGX146" s="381"/>
      <c r="WGY146" s="381"/>
      <c r="WGZ146" s="378"/>
      <c r="WHA146" s="379"/>
      <c r="WHB146" s="379"/>
      <c r="WHC146" s="380"/>
      <c r="WHD146" s="156"/>
      <c r="WHE146" s="391"/>
      <c r="WHF146" s="381"/>
      <c r="WHG146" s="381"/>
      <c r="WHH146" s="381"/>
      <c r="WHI146" s="381"/>
      <c r="WHJ146" s="381"/>
      <c r="WHK146" s="381"/>
      <c r="WHL146" s="381"/>
      <c r="WHM146" s="381"/>
      <c r="WHN146" s="381"/>
      <c r="WHO146" s="381"/>
      <c r="WHP146" s="381"/>
      <c r="WHQ146" s="381"/>
      <c r="WHR146" s="381"/>
      <c r="WHS146" s="381"/>
      <c r="WHT146" s="378"/>
      <c r="WHU146" s="379"/>
      <c r="WHV146" s="379"/>
      <c r="WHW146" s="380"/>
      <c r="WHX146" s="156"/>
      <c r="WHY146" s="391"/>
      <c r="WHZ146" s="381"/>
      <c r="WIA146" s="381"/>
      <c r="WIB146" s="381"/>
      <c r="WIC146" s="381"/>
      <c r="WID146" s="381"/>
      <c r="WIE146" s="381"/>
      <c r="WIF146" s="381"/>
      <c r="WIG146" s="381"/>
      <c r="WIH146" s="381"/>
      <c r="WII146" s="381"/>
      <c r="WIJ146" s="381"/>
      <c r="WIK146" s="381"/>
      <c r="WIL146" s="381"/>
      <c r="WIM146" s="381"/>
      <c r="WIN146" s="378"/>
      <c r="WIO146" s="379"/>
      <c r="WIP146" s="379"/>
      <c r="WIQ146" s="380"/>
      <c r="WIR146" s="156"/>
      <c r="WIS146" s="391"/>
      <c r="WIT146" s="381"/>
      <c r="WIU146" s="381"/>
      <c r="WIV146" s="381"/>
      <c r="WIW146" s="381"/>
      <c r="WIX146" s="381"/>
      <c r="WIY146" s="381"/>
      <c r="WIZ146" s="381"/>
      <c r="WJA146" s="381"/>
      <c r="WJB146" s="381"/>
      <c r="WJC146" s="381"/>
      <c r="WJD146" s="381"/>
      <c r="WJE146" s="381"/>
      <c r="WJF146" s="381"/>
      <c r="WJG146" s="381"/>
      <c r="WJH146" s="378"/>
      <c r="WJI146" s="379"/>
      <c r="WJJ146" s="379"/>
      <c r="WJK146" s="380"/>
      <c r="WJL146" s="156"/>
      <c r="WJM146" s="391"/>
      <c r="WJN146" s="381"/>
      <c r="WJO146" s="381"/>
      <c r="WJP146" s="381"/>
      <c r="WJQ146" s="381"/>
      <c r="WJR146" s="381"/>
      <c r="WJS146" s="381"/>
      <c r="WJT146" s="381"/>
      <c r="WJU146" s="381"/>
      <c r="WJV146" s="381"/>
      <c r="WJW146" s="381"/>
      <c r="WJX146" s="381"/>
      <c r="WJY146" s="381"/>
      <c r="WJZ146" s="381"/>
      <c r="WKA146" s="381"/>
      <c r="WKB146" s="378"/>
      <c r="WKC146" s="379"/>
      <c r="WKD146" s="379"/>
      <c r="WKE146" s="380"/>
      <c r="WKF146" s="156"/>
      <c r="WKG146" s="391"/>
      <c r="WKH146" s="381"/>
      <c r="WKI146" s="381"/>
      <c r="WKJ146" s="381"/>
      <c r="WKK146" s="381"/>
      <c r="WKL146" s="381"/>
      <c r="WKM146" s="381"/>
      <c r="WKN146" s="381"/>
      <c r="WKO146" s="381"/>
      <c r="WKP146" s="381"/>
      <c r="WKQ146" s="381"/>
      <c r="WKR146" s="381"/>
      <c r="WKS146" s="381"/>
      <c r="WKT146" s="381"/>
      <c r="WKU146" s="381"/>
      <c r="WKV146" s="378"/>
      <c r="WKW146" s="379"/>
      <c r="WKX146" s="379"/>
      <c r="WKY146" s="380"/>
      <c r="WKZ146" s="156"/>
      <c r="WLA146" s="391"/>
      <c r="WLB146" s="381"/>
      <c r="WLC146" s="381"/>
      <c r="WLD146" s="381"/>
      <c r="WLE146" s="381"/>
      <c r="WLF146" s="381"/>
      <c r="WLG146" s="381"/>
      <c r="WLH146" s="381"/>
      <c r="WLI146" s="381"/>
      <c r="WLJ146" s="381"/>
      <c r="WLK146" s="381"/>
      <c r="WLL146" s="381"/>
      <c r="WLM146" s="381"/>
      <c r="WLN146" s="381"/>
      <c r="WLO146" s="381"/>
      <c r="WLP146" s="378"/>
      <c r="WLQ146" s="379"/>
      <c r="WLR146" s="379"/>
      <c r="WLS146" s="380"/>
      <c r="WLT146" s="156"/>
      <c r="WLU146" s="391"/>
      <c r="WLV146" s="381"/>
      <c r="WLW146" s="381"/>
      <c r="WLX146" s="381"/>
      <c r="WLY146" s="381"/>
      <c r="WLZ146" s="381"/>
      <c r="WMA146" s="381"/>
      <c r="WMB146" s="381"/>
      <c r="WMC146" s="381"/>
      <c r="WMD146" s="381"/>
      <c r="WME146" s="381"/>
      <c r="WMF146" s="381"/>
      <c r="WMG146" s="381"/>
      <c r="WMH146" s="381"/>
      <c r="WMI146" s="381"/>
      <c r="WMJ146" s="378"/>
      <c r="WMK146" s="379"/>
      <c r="WML146" s="379"/>
      <c r="WMM146" s="380"/>
      <c r="WMN146" s="156"/>
      <c r="WMO146" s="391"/>
      <c r="WMP146" s="381"/>
      <c r="WMQ146" s="381"/>
      <c r="WMR146" s="381"/>
      <c r="WMS146" s="381"/>
      <c r="WMT146" s="381"/>
      <c r="WMU146" s="381"/>
      <c r="WMV146" s="381"/>
      <c r="WMW146" s="381"/>
      <c r="WMX146" s="381"/>
      <c r="WMY146" s="381"/>
      <c r="WMZ146" s="381"/>
      <c r="WNA146" s="381"/>
      <c r="WNB146" s="381"/>
      <c r="WNC146" s="381"/>
      <c r="WND146" s="378"/>
      <c r="WNE146" s="379"/>
      <c r="WNF146" s="379"/>
      <c r="WNG146" s="380"/>
      <c r="WNH146" s="156"/>
      <c r="WNI146" s="391"/>
      <c r="WNJ146" s="381"/>
      <c r="WNK146" s="381"/>
      <c r="WNL146" s="381"/>
      <c r="WNM146" s="381"/>
      <c r="WNN146" s="381"/>
      <c r="WNO146" s="381"/>
      <c r="WNP146" s="381"/>
      <c r="WNQ146" s="381"/>
      <c r="WNR146" s="381"/>
      <c r="WNS146" s="381"/>
      <c r="WNT146" s="381"/>
      <c r="WNU146" s="381"/>
      <c r="WNV146" s="381"/>
      <c r="WNW146" s="381"/>
      <c r="WNX146" s="378"/>
      <c r="WNY146" s="379"/>
      <c r="WNZ146" s="379"/>
      <c r="WOA146" s="380"/>
      <c r="WOB146" s="156"/>
      <c r="WOC146" s="391"/>
      <c r="WOD146" s="381"/>
      <c r="WOE146" s="381"/>
      <c r="WOF146" s="381"/>
      <c r="WOG146" s="381"/>
      <c r="WOH146" s="381"/>
      <c r="WOI146" s="381"/>
      <c r="WOJ146" s="381"/>
      <c r="WOK146" s="381"/>
      <c r="WOL146" s="381"/>
      <c r="WOM146" s="381"/>
      <c r="WON146" s="381"/>
      <c r="WOO146" s="381"/>
      <c r="WOP146" s="381"/>
      <c r="WOQ146" s="381"/>
      <c r="WOR146" s="378"/>
      <c r="WOS146" s="379"/>
      <c r="WOT146" s="379"/>
      <c r="WOU146" s="380"/>
      <c r="WOV146" s="156"/>
      <c r="WOW146" s="391"/>
      <c r="WOX146" s="381"/>
      <c r="WOY146" s="381"/>
      <c r="WOZ146" s="381"/>
      <c r="WPA146" s="381"/>
      <c r="WPB146" s="381"/>
      <c r="WPC146" s="381"/>
      <c r="WPD146" s="381"/>
      <c r="WPE146" s="381"/>
      <c r="WPF146" s="381"/>
      <c r="WPG146" s="381"/>
      <c r="WPH146" s="381"/>
      <c r="WPI146" s="381"/>
      <c r="WPJ146" s="381"/>
      <c r="WPK146" s="381"/>
      <c r="WPL146" s="378"/>
      <c r="WPM146" s="379"/>
      <c r="WPN146" s="379"/>
      <c r="WPO146" s="380"/>
      <c r="WPP146" s="156"/>
      <c r="WPQ146" s="391"/>
      <c r="WPR146" s="381"/>
      <c r="WPS146" s="381"/>
      <c r="WPT146" s="381"/>
      <c r="WPU146" s="381"/>
      <c r="WPV146" s="381"/>
      <c r="WPW146" s="381"/>
      <c r="WPX146" s="381"/>
      <c r="WPY146" s="381"/>
      <c r="WPZ146" s="381"/>
      <c r="WQA146" s="381"/>
      <c r="WQB146" s="381"/>
      <c r="WQC146" s="381"/>
      <c r="WQD146" s="381"/>
      <c r="WQE146" s="381"/>
      <c r="WQF146" s="378"/>
      <c r="WQG146" s="379"/>
      <c r="WQH146" s="379"/>
      <c r="WQI146" s="380"/>
      <c r="WQJ146" s="156"/>
      <c r="WQK146" s="391"/>
      <c r="WQL146" s="381"/>
      <c r="WQM146" s="381"/>
      <c r="WQN146" s="381"/>
      <c r="WQO146" s="381"/>
      <c r="WQP146" s="381"/>
      <c r="WQQ146" s="381"/>
      <c r="WQR146" s="381"/>
      <c r="WQS146" s="381"/>
      <c r="WQT146" s="381"/>
      <c r="WQU146" s="381"/>
      <c r="WQV146" s="381"/>
      <c r="WQW146" s="381"/>
      <c r="WQX146" s="381"/>
      <c r="WQY146" s="381"/>
      <c r="WQZ146" s="378"/>
      <c r="WRA146" s="379"/>
      <c r="WRB146" s="379"/>
      <c r="WRC146" s="380"/>
      <c r="WRD146" s="156"/>
      <c r="WRE146" s="391"/>
      <c r="WRF146" s="381"/>
      <c r="WRG146" s="381"/>
      <c r="WRH146" s="381"/>
      <c r="WRI146" s="381"/>
      <c r="WRJ146" s="381"/>
      <c r="WRK146" s="381"/>
      <c r="WRL146" s="381"/>
      <c r="WRM146" s="381"/>
      <c r="WRN146" s="381"/>
      <c r="WRO146" s="381"/>
      <c r="WRP146" s="381"/>
      <c r="WRQ146" s="381"/>
      <c r="WRR146" s="381"/>
      <c r="WRS146" s="381"/>
      <c r="WRT146" s="378"/>
      <c r="WRU146" s="379"/>
      <c r="WRV146" s="379"/>
      <c r="WRW146" s="380"/>
      <c r="WRX146" s="156"/>
      <c r="WRY146" s="391"/>
      <c r="WRZ146" s="381"/>
      <c r="WSA146" s="381"/>
      <c r="WSB146" s="381"/>
      <c r="WSC146" s="381"/>
      <c r="WSD146" s="381"/>
      <c r="WSE146" s="381"/>
      <c r="WSF146" s="381"/>
      <c r="WSG146" s="381"/>
      <c r="WSH146" s="381"/>
      <c r="WSI146" s="381"/>
      <c r="WSJ146" s="381"/>
      <c r="WSK146" s="381"/>
      <c r="WSL146" s="381"/>
      <c r="WSM146" s="381"/>
      <c r="WSN146" s="378"/>
      <c r="WSO146" s="379"/>
      <c r="WSP146" s="379"/>
      <c r="WSQ146" s="380"/>
      <c r="WSR146" s="156"/>
      <c r="WSS146" s="391"/>
      <c r="WST146" s="381"/>
      <c r="WSU146" s="381"/>
      <c r="WSV146" s="381"/>
      <c r="WSW146" s="381"/>
      <c r="WSX146" s="381"/>
      <c r="WSY146" s="381"/>
      <c r="WSZ146" s="381"/>
      <c r="WTA146" s="381"/>
      <c r="WTB146" s="381"/>
      <c r="WTC146" s="381"/>
      <c r="WTD146" s="381"/>
      <c r="WTE146" s="381"/>
      <c r="WTF146" s="381"/>
      <c r="WTG146" s="381"/>
      <c r="WTH146" s="378"/>
      <c r="WTI146" s="379"/>
      <c r="WTJ146" s="379"/>
      <c r="WTK146" s="380"/>
      <c r="WTL146" s="156"/>
      <c r="WTM146" s="391"/>
      <c r="WTN146" s="381"/>
      <c r="WTO146" s="381"/>
      <c r="WTP146" s="381"/>
      <c r="WTQ146" s="381"/>
      <c r="WTR146" s="381"/>
      <c r="WTS146" s="381"/>
      <c r="WTT146" s="381"/>
      <c r="WTU146" s="381"/>
      <c r="WTV146" s="381"/>
      <c r="WTW146" s="381"/>
      <c r="WTX146" s="381"/>
      <c r="WTY146" s="381"/>
      <c r="WTZ146" s="381"/>
      <c r="WUA146" s="381"/>
      <c r="WUB146" s="378"/>
      <c r="WUC146" s="379"/>
      <c r="WUD146" s="379"/>
      <c r="WUE146" s="380"/>
      <c r="WUF146" s="156"/>
      <c r="WUG146" s="391"/>
      <c r="WUH146" s="381"/>
      <c r="WUI146" s="381"/>
      <c r="WUJ146" s="381"/>
      <c r="WUK146" s="381"/>
      <c r="WUL146" s="381"/>
      <c r="WUM146" s="381"/>
      <c r="WUN146" s="381"/>
      <c r="WUO146" s="381"/>
      <c r="WUP146" s="381"/>
      <c r="WUQ146" s="381"/>
      <c r="WUR146" s="381"/>
      <c r="WUS146" s="381"/>
      <c r="WUT146" s="381"/>
      <c r="WUU146" s="381"/>
      <c r="WUV146" s="378"/>
      <c r="WUW146" s="379"/>
      <c r="WUX146" s="379"/>
      <c r="WUY146" s="380"/>
      <c r="WUZ146" s="156"/>
      <c r="WVA146" s="391"/>
      <c r="WVB146" s="381"/>
      <c r="WVC146" s="381"/>
      <c r="WVD146" s="381"/>
      <c r="WVE146" s="381"/>
      <c r="WVF146" s="381"/>
      <c r="WVG146" s="381"/>
      <c r="WVH146" s="381"/>
      <c r="WVI146" s="381"/>
      <c r="WVJ146" s="381"/>
      <c r="WVK146" s="381"/>
      <c r="WVL146" s="381"/>
      <c r="WVM146" s="381"/>
      <c r="WVN146" s="381"/>
      <c r="WVO146" s="381"/>
      <c r="WVP146" s="378"/>
      <c r="WVQ146" s="379"/>
      <c r="WVR146" s="379"/>
      <c r="WVS146" s="380"/>
      <c r="WVT146" s="156"/>
      <c r="WVU146" s="391"/>
      <c r="WVV146" s="381"/>
      <c r="WVW146" s="381"/>
      <c r="WVX146" s="381"/>
      <c r="WVY146" s="381"/>
      <c r="WVZ146" s="381"/>
      <c r="WWA146" s="381"/>
      <c r="WWB146" s="381"/>
      <c r="WWC146" s="381"/>
      <c r="WWD146" s="381"/>
      <c r="WWE146" s="381"/>
      <c r="WWF146" s="381"/>
      <c r="WWG146" s="381"/>
      <c r="WWH146" s="381"/>
      <c r="WWI146" s="381"/>
      <c r="WWJ146" s="378"/>
      <c r="WWK146" s="379"/>
      <c r="WWL146" s="379"/>
      <c r="WWM146" s="380"/>
      <c r="WWN146" s="156"/>
      <c r="WWO146" s="391"/>
      <c r="WWP146" s="381"/>
      <c r="WWQ146" s="381"/>
      <c r="WWR146" s="381"/>
      <c r="WWS146" s="381"/>
      <c r="WWT146" s="381"/>
      <c r="WWU146" s="381"/>
      <c r="WWV146" s="381"/>
      <c r="WWW146" s="381"/>
      <c r="WWX146" s="381"/>
      <c r="WWY146" s="381"/>
      <c r="WWZ146" s="381"/>
      <c r="WXA146" s="381"/>
      <c r="WXB146" s="381"/>
      <c r="WXC146" s="381"/>
      <c r="WXD146" s="378"/>
      <c r="WXE146" s="379"/>
      <c r="WXF146" s="379"/>
      <c r="WXG146" s="380"/>
      <c r="WXH146" s="156"/>
      <c r="WXI146" s="391"/>
      <c r="WXJ146" s="381"/>
      <c r="WXK146" s="381"/>
      <c r="WXL146" s="381"/>
      <c r="WXM146" s="381"/>
      <c r="WXN146" s="381"/>
      <c r="WXO146" s="381"/>
      <c r="WXP146" s="381"/>
      <c r="WXQ146" s="381"/>
      <c r="WXR146" s="381"/>
      <c r="WXS146" s="381"/>
      <c r="WXT146" s="381"/>
      <c r="WXU146" s="381"/>
      <c r="WXV146" s="381"/>
      <c r="WXW146" s="381"/>
      <c r="WXX146" s="378"/>
      <c r="WXY146" s="379"/>
      <c r="WXZ146" s="379"/>
      <c r="WYA146" s="380"/>
      <c r="WYB146" s="156"/>
      <c r="WYC146" s="391"/>
      <c r="WYD146" s="381"/>
      <c r="WYE146" s="381"/>
      <c r="WYF146" s="381"/>
      <c r="WYG146" s="381"/>
      <c r="WYH146" s="381"/>
      <c r="WYI146" s="381"/>
      <c r="WYJ146" s="381"/>
      <c r="WYK146" s="381"/>
      <c r="WYL146" s="381"/>
      <c r="WYM146" s="381"/>
      <c r="WYN146" s="381"/>
      <c r="WYO146" s="381"/>
      <c r="WYP146" s="381"/>
      <c r="WYQ146" s="381"/>
      <c r="WYR146" s="378"/>
      <c r="WYS146" s="379"/>
      <c r="WYT146" s="379"/>
      <c r="WYU146" s="380"/>
      <c r="WYV146" s="156"/>
      <c r="WYW146" s="391"/>
      <c r="WYX146" s="381"/>
      <c r="WYY146" s="381"/>
      <c r="WYZ146" s="381"/>
      <c r="WZA146" s="381"/>
      <c r="WZB146" s="381"/>
      <c r="WZC146" s="381"/>
      <c r="WZD146" s="381"/>
      <c r="WZE146" s="381"/>
      <c r="WZF146" s="381"/>
      <c r="WZG146" s="381"/>
      <c r="WZH146" s="381"/>
      <c r="WZI146" s="381"/>
      <c r="WZJ146" s="381"/>
      <c r="WZK146" s="381"/>
      <c r="WZL146" s="378"/>
      <c r="WZM146" s="379"/>
      <c r="WZN146" s="379"/>
      <c r="WZO146" s="380"/>
      <c r="WZP146" s="156"/>
      <c r="WZQ146" s="391"/>
      <c r="WZR146" s="381"/>
      <c r="WZS146" s="381"/>
      <c r="WZT146" s="381"/>
      <c r="WZU146" s="381"/>
      <c r="WZV146" s="381"/>
      <c r="WZW146" s="381"/>
      <c r="WZX146" s="381"/>
      <c r="WZY146" s="381"/>
      <c r="WZZ146" s="381"/>
      <c r="XAA146" s="381"/>
      <c r="XAB146" s="381"/>
      <c r="XAC146" s="381"/>
      <c r="XAD146" s="381"/>
      <c r="XAE146" s="381"/>
      <c r="XAF146" s="378"/>
      <c r="XAG146" s="379"/>
      <c r="XAH146" s="379"/>
      <c r="XAI146" s="380"/>
      <c r="XAJ146" s="156"/>
      <c r="XAK146" s="391"/>
      <c r="XAL146" s="381"/>
      <c r="XAM146" s="381"/>
      <c r="XAN146" s="381"/>
      <c r="XAO146" s="381"/>
      <c r="XAP146" s="381"/>
      <c r="XAQ146" s="381"/>
      <c r="XAR146" s="381"/>
      <c r="XAS146" s="381"/>
      <c r="XAT146" s="381"/>
      <c r="XAU146" s="381"/>
      <c r="XAV146" s="381"/>
      <c r="XAW146" s="381"/>
      <c r="XAX146" s="381"/>
      <c r="XAY146" s="381"/>
      <c r="XAZ146" s="378"/>
      <c r="XBA146" s="379"/>
      <c r="XBB146" s="379"/>
      <c r="XBC146" s="380"/>
      <c r="XBD146" s="156"/>
      <c r="XBE146" s="391"/>
      <c r="XBF146" s="381"/>
      <c r="XBG146" s="381"/>
      <c r="XBH146" s="381"/>
      <c r="XBI146" s="381"/>
      <c r="XBJ146" s="381"/>
      <c r="XBK146" s="381"/>
      <c r="XBL146" s="381"/>
      <c r="XBM146" s="381"/>
      <c r="XBN146" s="381"/>
      <c r="XBO146" s="381"/>
      <c r="XBP146" s="381"/>
      <c r="XBQ146" s="381"/>
      <c r="XBR146" s="381"/>
      <c r="XBS146" s="381"/>
      <c r="XBT146" s="378"/>
      <c r="XBU146" s="379"/>
      <c r="XBV146" s="379"/>
      <c r="XBW146" s="380"/>
      <c r="XBX146" s="156"/>
      <c r="XBY146" s="391"/>
      <c r="XBZ146" s="381"/>
      <c r="XCA146" s="381"/>
      <c r="XCB146" s="381"/>
      <c r="XCC146" s="381"/>
      <c r="XCD146" s="381"/>
      <c r="XCE146" s="381"/>
      <c r="XCF146" s="381"/>
      <c r="XCG146" s="381"/>
      <c r="XCH146" s="381"/>
      <c r="XCI146" s="381"/>
      <c r="XCJ146" s="381"/>
      <c r="XCK146" s="381"/>
      <c r="XCL146" s="381"/>
      <c r="XCM146" s="381"/>
      <c r="XCN146" s="378"/>
      <c r="XCO146" s="379"/>
      <c r="XCP146" s="379"/>
      <c r="XCQ146" s="380"/>
      <c r="XCR146" s="156"/>
      <c r="XCS146" s="391"/>
      <c r="XCT146" s="381"/>
      <c r="XCU146" s="381"/>
      <c r="XCV146" s="381"/>
      <c r="XCW146" s="381"/>
      <c r="XCX146" s="381"/>
      <c r="XCY146" s="381"/>
      <c r="XCZ146" s="381"/>
      <c r="XDA146" s="381"/>
      <c r="XDB146" s="381"/>
      <c r="XDC146" s="381"/>
      <c r="XDD146" s="381"/>
      <c r="XDE146" s="381"/>
      <c r="XDF146" s="381"/>
      <c r="XDG146" s="381"/>
      <c r="XDH146" s="378"/>
      <c r="XDI146" s="379"/>
      <c r="XDJ146" s="379"/>
      <c r="XDK146" s="380"/>
      <c r="XDL146" s="156"/>
      <c r="XDM146" s="391"/>
      <c r="XDN146" s="381"/>
      <c r="XDO146" s="381"/>
      <c r="XDP146" s="381"/>
      <c r="XDQ146" s="381"/>
      <c r="XDR146" s="381"/>
      <c r="XDS146" s="381"/>
      <c r="XDT146" s="381"/>
      <c r="XDU146" s="381"/>
      <c r="XDV146" s="381"/>
      <c r="XDW146" s="381"/>
      <c r="XDX146" s="381"/>
      <c r="XDY146" s="381"/>
      <c r="XDZ146" s="381"/>
      <c r="XEA146" s="381"/>
      <c r="XEB146" s="378"/>
      <c r="XEC146" s="379"/>
      <c r="XED146" s="379"/>
      <c r="XEE146" s="380"/>
      <c r="XEF146" s="156"/>
      <c r="XEG146" s="391"/>
      <c r="XEH146" s="381"/>
      <c r="XEI146" s="381"/>
      <c r="XEJ146" s="381"/>
      <c r="XEK146" s="381"/>
      <c r="XEL146" s="381"/>
      <c r="XEM146" s="381"/>
      <c r="XEN146" s="381"/>
      <c r="XEO146" s="381"/>
      <c r="XEP146" s="381"/>
      <c r="XEQ146" s="381"/>
      <c r="XER146" s="381"/>
      <c r="XES146" s="381"/>
      <c r="XET146" s="381"/>
      <c r="XEU146" s="381"/>
      <c r="XEV146" s="378"/>
      <c r="XEW146" s="379"/>
      <c r="XEX146" s="379"/>
      <c r="XEY146" s="380"/>
      <c r="XEZ146" s="156"/>
      <c r="XFA146" s="391"/>
      <c r="XFB146" s="381"/>
      <c r="XFC146" s="381"/>
      <c r="XFD146" s="381"/>
    </row>
    <row r="147" spans="1:16384" s="130" customFormat="1" ht="15.75" thickBot="1">
      <c r="A147" s="353"/>
      <c r="B147" s="130" t="s">
        <v>82</v>
      </c>
      <c r="C147" s="130" t="s">
        <v>83</v>
      </c>
      <c r="D147" s="130" t="s">
        <v>84</v>
      </c>
      <c r="E147" s="130" t="s">
        <v>85</v>
      </c>
      <c r="F147" s="130" t="s">
        <v>4</v>
      </c>
      <c r="G147" s="130" t="s">
        <v>86</v>
      </c>
      <c r="H147" s="130" t="s">
        <v>87</v>
      </c>
      <c r="I147" s="130" t="s">
        <v>83</v>
      </c>
      <c r="J147" s="130" t="s">
        <v>7</v>
      </c>
      <c r="K147" s="130" t="s">
        <v>88</v>
      </c>
      <c r="L147" s="130" t="s">
        <v>89</v>
      </c>
      <c r="M147" s="130" t="s">
        <v>8</v>
      </c>
      <c r="N147" s="130" t="s">
        <v>84</v>
      </c>
      <c r="O147" s="130" t="s">
        <v>85</v>
      </c>
      <c r="P147" s="130" t="s">
        <v>82</v>
      </c>
      <c r="Q147" s="130" t="s">
        <v>83</v>
      </c>
      <c r="R147" s="130" t="s">
        <v>84</v>
      </c>
      <c r="S147" s="130" t="s">
        <v>85</v>
      </c>
      <c r="T147" s="156" t="s">
        <v>90</v>
      </c>
      <c r="U147" s="2"/>
      <c r="AN147" s="156"/>
      <c r="AO147" s="392"/>
      <c r="BH147" s="156"/>
      <c r="BI147" s="392"/>
      <c r="CB147" s="156"/>
      <c r="CC147" s="392"/>
      <c r="CV147" s="156"/>
      <c r="CW147" s="392"/>
      <c r="DP147" s="156"/>
      <c r="DQ147" s="392"/>
      <c r="EJ147" s="156"/>
      <c r="EK147" s="392"/>
      <c r="FD147" s="156"/>
      <c r="FE147" s="392"/>
      <c r="FX147" s="156"/>
      <c r="FY147" s="392"/>
      <c r="GR147" s="156"/>
      <c r="GS147" s="392"/>
      <c r="HL147" s="156"/>
      <c r="HM147" s="392"/>
      <c r="IF147" s="156"/>
      <c r="IG147" s="392"/>
      <c r="IZ147" s="156"/>
      <c r="JA147" s="392"/>
      <c r="JT147" s="156"/>
      <c r="JU147" s="392"/>
      <c r="KN147" s="156"/>
      <c r="KO147" s="392"/>
      <c r="LH147" s="156"/>
      <c r="LI147" s="392"/>
      <c r="MB147" s="156"/>
      <c r="MC147" s="392"/>
      <c r="MV147" s="156"/>
      <c r="MW147" s="392"/>
      <c r="NP147" s="156"/>
      <c r="NQ147" s="392"/>
      <c r="OJ147" s="156"/>
      <c r="OK147" s="392"/>
      <c r="PD147" s="156"/>
      <c r="PE147" s="392"/>
      <c r="PX147" s="156"/>
      <c r="PY147" s="392"/>
      <c r="QR147" s="156"/>
      <c r="QS147" s="392"/>
      <c r="RL147" s="156"/>
      <c r="RM147" s="392"/>
      <c r="SF147" s="156"/>
      <c r="SG147" s="392"/>
      <c r="SZ147" s="156"/>
      <c r="TA147" s="392"/>
      <c r="TT147" s="156"/>
      <c r="TU147" s="392"/>
      <c r="UN147" s="156"/>
      <c r="UO147" s="392"/>
      <c r="VH147" s="156"/>
      <c r="VI147" s="392"/>
      <c r="WB147" s="156"/>
      <c r="WC147" s="392"/>
      <c r="WV147" s="156"/>
      <c r="WW147" s="392"/>
      <c r="XP147" s="156"/>
      <c r="XQ147" s="392"/>
      <c r="YJ147" s="156"/>
      <c r="YK147" s="392"/>
      <c r="ZD147" s="156"/>
      <c r="ZE147" s="392"/>
      <c r="ZX147" s="156"/>
      <c r="ZY147" s="392"/>
      <c r="AAR147" s="156"/>
      <c r="AAS147" s="392"/>
      <c r="ABL147" s="156"/>
      <c r="ABM147" s="392"/>
      <c r="ACF147" s="156"/>
      <c r="ACG147" s="392"/>
      <c r="ACZ147" s="156"/>
      <c r="ADA147" s="392"/>
      <c r="ADT147" s="156"/>
      <c r="ADU147" s="392"/>
      <c r="AEN147" s="156"/>
      <c r="AEO147" s="392"/>
      <c r="AFH147" s="156"/>
      <c r="AFI147" s="392"/>
      <c r="AGB147" s="156"/>
      <c r="AGC147" s="392"/>
      <c r="AGV147" s="156"/>
      <c r="AGW147" s="392"/>
      <c r="AHP147" s="156"/>
      <c r="AHQ147" s="392"/>
      <c r="AIJ147" s="156"/>
      <c r="AIK147" s="392"/>
      <c r="AJD147" s="156"/>
      <c r="AJE147" s="392"/>
      <c r="AJX147" s="156"/>
      <c r="AJY147" s="392"/>
      <c r="AKR147" s="156"/>
      <c r="AKS147" s="392"/>
      <c r="ALL147" s="156"/>
      <c r="ALM147" s="392"/>
      <c r="AMF147" s="156"/>
      <c r="AMG147" s="392"/>
      <c r="AMZ147" s="156"/>
      <c r="ANA147" s="392"/>
      <c r="ANT147" s="156"/>
      <c r="ANU147" s="392"/>
      <c r="AON147" s="156"/>
      <c r="AOO147" s="392"/>
      <c r="APH147" s="156"/>
      <c r="API147" s="392"/>
      <c r="AQB147" s="156"/>
      <c r="AQC147" s="392"/>
      <c r="AQV147" s="156"/>
      <c r="AQW147" s="392"/>
      <c r="ARP147" s="156"/>
      <c r="ARQ147" s="392"/>
      <c r="ASJ147" s="156"/>
      <c r="ASK147" s="392"/>
      <c r="ATD147" s="156"/>
      <c r="ATE147" s="392"/>
      <c r="ATX147" s="156"/>
      <c r="ATY147" s="392"/>
      <c r="AUR147" s="156"/>
      <c r="AUS147" s="392"/>
      <c r="AVL147" s="156"/>
      <c r="AVM147" s="392"/>
      <c r="AWF147" s="156"/>
      <c r="AWG147" s="392"/>
      <c r="AWZ147" s="156"/>
      <c r="AXA147" s="392"/>
      <c r="AXT147" s="156"/>
      <c r="AXU147" s="392"/>
      <c r="AYN147" s="156"/>
      <c r="AYO147" s="392"/>
      <c r="AZH147" s="156"/>
      <c r="AZI147" s="392"/>
      <c r="BAB147" s="156"/>
      <c r="BAC147" s="392"/>
      <c r="BAV147" s="156"/>
      <c r="BAW147" s="392"/>
      <c r="BBP147" s="156"/>
      <c r="BBQ147" s="392"/>
      <c r="BCJ147" s="156"/>
      <c r="BCK147" s="392"/>
      <c r="BDD147" s="156"/>
      <c r="BDE147" s="392"/>
      <c r="BDX147" s="156"/>
      <c r="BDY147" s="392"/>
      <c r="BER147" s="156"/>
      <c r="BES147" s="392"/>
      <c r="BFL147" s="156"/>
      <c r="BFM147" s="392"/>
      <c r="BGF147" s="156"/>
      <c r="BGG147" s="392"/>
      <c r="BGZ147" s="156"/>
      <c r="BHA147" s="392"/>
      <c r="BHT147" s="156"/>
      <c r="BHU147" s="392"/>
      <c r="BIN147" s="156"/>
      <c r="BIO147" s="392"/>
      <c r="BJH147" s="156"/>
      <c r="BJI147" s="392"/>
      <c r="BKB147" s="156"/>
      <c r="BKC147" s="392"/>
      <c r="BKV147" s="156"/>
      <c r="BKW147" s="392"/>
      <c r="BLP147" s="156"/>
      <c r="BLQ147" s="392"/>
      <c r="BMJ147" s="156"/>
      <c r="BMK147" s="392"/>
      <c r="BND147" s="156"/>
      <c r="BNE147" s="392"/>
      <c r="BNX147" s="156"/>
      <c r="BNY147" s="392"/>
      <c r="BOR147" s="156"/>
      <c r="BOS147" s="392"/>
      <c r="BPL147" s="156"/>
      <c r="BPM147" s="392"/>
      <c r="BQF147" s="156"/>
      <c r="BQG147" s="392"/>
      <c r="BQZ147" s="156"/>
      <c r="BRA147" s="392"/>
      <c r="BRT147" s="156"/>
      <c r="BRU147" s="392"/>
      <c r="BSN147" s="156"/>
      <c r="BSO147" s="392"/>
      <c r="BTH147" s="156"/>
      <c r="BTI147" s="392"/>
      <c r="BUB147" s="156"/>
      <c r="BUC147" s="392"/>
      <c r="BUV147" s="156"/>
      <c r="BUW147" s="392"/>
      <c r="BVP147" s="156"/>
      <c r="BVQ147" s="392"/>
      <c r="BWJ147" s="156"/>
      <c r="BWK147" s="392"/>
      <c r="BXD147" s="156"/>
      <c r="BXE147" s="392"/>
      <c r="BXX147" s="156"/>
      <c r="BXY147" s="392"/>
      <c r="BYR147" s="156"/>
      <c r="BYS147" s="392"/>
      <c r="BZL147" s="156"/>
      <c r="BZM147" s="392"/>
      <c r="CAF147" s="156"/>
      <c r="CAG147" s="392"/>
      <c r="CAZ147" s="156"/>
      <c r="CBA147" s="392"/>
      <c r="CBT147" s="156"/>
      <c r="CBU147" s="392"/>
      <c r="CCN147" s="156"/>
      <c r="CCO147" s="392"/>
      <c r="CDH147" s="156"/>
      <c r="CDI147" s="392"/>
      <c r="CEB147" s="156"/>
      <c r="CEC147" s="392"/>
      <c r="CEV147" s="156"/>
      <c r="CEW147" s="392"/>
      <c r="CFP147" s="156"/>
      <c r="CFQ147" s="392"/>
      <c r="CGJ147" s="156"/>
      <c r="CGK147" s="392"/>
      <c r="CHD147" s="156"/>
      <c r="CHE147" s="392"/>
      <c r="CHX147" s="156"/>
      <c r="CHY147" s="392"/>
      <c r="CIR147" s="156"/>
      <c r="CIS147" s="392"/>
      <c r="CJL147" s="156"/>
      <c r="CJM147" s="392"/>
      <c r="CKF147" s="156"/>
      <c r="CKG147" s="392"/>
      <c r="CKZ147" s="156"/>
      <c r="CLA147" s="392"/>
      <c r="CLT147" s="156"/>
      <c r="CLU147" s="392"/>
      <c r="CMN147" s="156"/>
      <c r="CMO147" s="392"/>
      <c r="CNH147" s="156"/>
      <c r="CNI147" s="392"/>
      <c r="COB147" s="156"/>
      <c r="COC147" s="392"/>
      <c r="COV147" s="156"/>
      <c r="COW147" s="392"/>
      <c r="CPP147" s="156"/>
      <c r="CPQ147" s="392"/>
      <c r="CQJ147" s="156"/>
      <c r="CQK147" s="392"/>
      <c r="CRD147" s="156"/>
      <c r="CRE147" s="392"/>
      <c r="CRX147" s="156"/>
      <c r="CRY147" s="392"/>
      <c r="CSR147" s="156"/>
      <c r="CSS147" s="392"/>
      <c r="CTL147" s="156"/>
      <c r="CTM147" s="392"/>
      <c r="CUF147" s="156"/>
      <c r="CUG147" s="392"/>
      <c r="CUZ147" s="156"/>
      <c r="CVA147" s="392"/>
      <c r="CVT147" s="156"/>
      <c r="CVU147" s="392"/>
      <c r="CWN147" s="156"/>
      <c r="CWO147" s="392"/>
      <c r="CXH147" s="156"/>
      <c r="CXI147" s="392"/>
      <c r="CYB147" s="156"/>
      <c r="CYC147" s="392"/>
      <c r="CYV147" s="156"/>
      <c r="CYW147" s="392"/>
      <c r="CZP147" s="156"/>
      <c r="CZQ147" s="392"/>
      <c r="DAJ147" s="156"/>
      <c r="DAK147" s="392"/>
      <c r="DBD147" s="156"/>
      <c r="DBE147" s="392"/>
      <c r="DBX147" s="156"/>
      <c r="DBY147" s="392"/>
      <c r="DCR147" s="156"/>
      <c r="DCS147" s="392"/>
      <c r="DDL147" s="156"/>
      <c r="DDM147" s="392"/>
      <c r="DEF147" s="156"/>
      <c r="DEG147" s="392"/>
      <c r="DEZ147" s="156"/>
      <c r="DFA147" s="392"/>
      <c r="DFT147" s="156"/>
      <c r="DFU147" s="392"/>
      <c r="DGN147" s="156"/>
      <c r="DGO147" s="392"/>
      <c r="DHH147" s="156"/>
      <c r="DHI147" s="392"/>
      <c r="DIB147" s="156"/>
      <c r="DIC147" s="392"/>
      <c r="DIV147" s="156"/>
      <c r="DIW147" s="392"/>
      <c r="DJP147" s="156"/>
      <c r="DJQ147" s="392"/>
      <c r="DKJ147" s="156"/>
      <c r="DKK147" s="392"/>
      <c r="DLD147" s="156"/>
      <c r="DLE147" s="392"/>
      <c r="DLX147" s="156"/>
      <c r="DLY147" s="392"/>
      <c r="DMR147" s="156"/>
      <c r="DMS147" s="392"/>
      <c r="DNL147" s="156"/>
      <c r="DNM147" s="392"/>
      <c r="DOF147" s="156"/>
      <c r="DOG147" s="392"/>
      <c r="DOZ147" s="156"/>
      <c r="DPA147" s="392"/>
      <c r="DPT147" s="156"/>
      <c r="DPU147" s="392"/>
      <c r="DQN147" s="156"/>
      <c r="DQO147" s="392"/>
      <c r="DRH147" s="156"/>
      <c r="DRI147" s="392"/>
      <c r="DSB147" s="156"/>
      <c r="DSC147" s="392"/>
      <c r="DSV147" s="156"/>
      <c r="DSW147" s="392"/>
      <c r="DTP147" s="156"/>
      <c r="DTQ147" s="392"/>
      <c r="DUJ147" s="156"/>
      <c r="DUK147" s="392"/>
      <c r="DVD147" s="156"/>
      <c r="DVE147" s="392"/>
      <c r="DVX147" s="156"/>
      <c r="DVY147" s="392"/>
      <c r="DWR147" s="156"/>
      <c r="DWS147" s="392"/>
      <c r="DXL147" s="156"/>
      <c r="DXM147" s="392"/>
      <c r="DYF147" s="156"/>
      <c r="DYG147" s="392"/>
      <c r="DYZ147" s="156"/>
      <c r="DZA147" s="392"/>
      <c r="DZT147" s="156"/>
      <c r="DZU147" s="392"/>
      <c r="EAN147" s="156"/>
      <c r="EAO147" s="392"/>
      <c r="EBH147" s="156"/>
      <c r="EBI147" s="392"/>
      <c r="ECB147" s="156"/>
      <c r="ECC147" s="392"/>
      <c r="ECV147" s="156"/>
      <c r="ECW147" s="392"/>
      <c r="EDP147" s="156"/>
      <c r="EDQ147" s="392"/>
      <c r="EEJ147" s="156"/>
      <c r="EEK147" s="392"/>
      <c r="EFD147" s="156"/>
      <c r="EFE147" s="392"/>
      <c r="EFX147" s="156"/>
      <c r="EFY147" s="392"/>
      <c r="EGR147" s="156"/>
      <c r="EGS147" s="392"/>
      <c r="EHL147" s="156"/>
      <c r="EHM147" s="392"/>
      <c r="EIF147" s="156"/>
      <c r="EIG147" s="392"/>
      <c r="EIZ147" s="156"/>
      <c r="EJA147" s="392"/>
      <c r="EJT147" s="156"/>
      <c r="EJU147" s="392"/>
      <c r="EKN147" s="156"/>
      <c r="EKO147" s="392"/>
      <c r="ELH147" s="156"/>
      <c r="ELI147" s="392"/>
      <c r="EMB147" s="156"/>
      <c r="EMC147" s="392"/>
      <c r="EMV147" s="156"/>
      <c r="EMW147" s="392"/>
      <c r="ENP147" s="156"/>
      <c r="ENQ147" s="392"/>
      <c r="EOJ147" s="156"/>
      <c r="EOK147" s="392"/>
      <c r="EPD147" s="156"/>
      <c r="EPE147" s="392"/>
      <c r="EPX147" s="156"/>
      <c r="EPY147" s="392"/>
      <c r="EQR147" s="156"/>
      <c r="EQS147" s="392"/>
      <c r="ERL147" s="156"/>
      <c r="ERM147" s="392"/>
      <c r="ESF147" s="156"/>
      <c r="ESG147" s="392"/>
      <c r="ESZ147" s="156"/>
      <c r="ETA147" s="392"/>
      <c r="ETT147" s="156"/>
      <c r="ETU147" s="392"/>
      <c r="EUN147" s="156"/>
      <c r="EUO147" s="392"/>
      <c r="EVH147" s="156"/>
      <c r="EVI147" s="392"/>
      <c r="EWB147" s="156"/>
      <c r="EWC147" s="392"/>
      <c r="EWV147" s="156"/>
      <c r="EWW147" s="392"/>
      <c r="EXP147" s="156"/>
      <c r="EXQ147" s="392"/>
      <c r="EYJ147" s="156"/>
      <c r="EYK147" s="392"/>
      <c r="EZD147" s="156"/>
      <c r="EZE147" s="392"/>
      <c r="EZX147" s="156"/>
      <c r="EZY147" s="392"/>
      <c r="FAR147" s="156"/>
      <c r="FAS147" s="392"/>
      <c r="FBL147" s="156"/>
      <c r="FBM147" s="392"/>
      <c r="FCF147" s="156"/>
      <c r="FCG147" s="392"/>
      <c r="FCZ147" s="156"/>
      <c r="FDA147" s="392"/>
      <c r="FDT147" s="156"/>
      <c r="FDU147" s="392"/>
      <c r="FEN147" s="156"/>
      <c r="FEO147" s="392"/>
      <c r="FFH147" s="156"/>
      <c r="FFI147" s="392"/>
      <c r="FGB147" s="156"/>
      <c r="FGC147" s="392"/>
      <c r="FGV147" s="156"/>
      <c r="FGW147" s="392"/>
      <c r="FHP147" s="156"/>
      <c r="FHQ147" s="392"/>
      <c r="FIJ147" s="156"/>
      <c r="FIK147" s="392"/>
      <c r="FJD147" s="156"/>
      <c r="FJE147" s="392"/>
      <c r="FJX147" s="156"/>
      <c r="FJY147" s="392"/>
      <c r="FKR147" s="156"/>
      <c r="FKS147" s="392"/>
      <c r="FLL147" s="156"/>
      <c r="FLM147" s="392"/>
      <c r="FMF147" s="156"/>
      <c r="FMG147" s="392"/>
      <c r="FMZ147" s="156"/>
      <c r="FNA147" s="392"/>
      <c r="FNT147" s="156"/>
      <c r="FNU147" s="392"/>
      <c r="FON147" s="156"/>
      <c r="FOO147" s="392"/>
      <c r="FPH147" s="156"/>
      <c r="FPI147" s="392"/>
      <c r="FQB147" s="156"/>
      <c r="FQC147" s="392"/>
      <c r="FQV147" s="156"/>
      <c r="FQW147" s="392"/>
      <c r="FRP147" s="156"/>
      <c r="FRQ147" s="392"/>
      <c r="FSJ147" s="156"/>
      <c r="FSK147" s="392"/>
      <c r="FTD147" s="156"/>
      <c r="FTE147" s="392"/>
      <c r="FTX147" s="156"/>
      <c r="FTY147" s="392"/>
      <c r="FUR147" s="156"/>
      <c r="FUS147" s="392"/>
      <c r="FVL147" s="156"/>
      <c r="FVM147" s="392"/>
      <c r="FWF147" s="156"/>
      <c r="FWG147" s="392"/>
      <c r="FWZ147" s="156"/>
      <c r="FXA147" s="392"/>
      <c r="FXT147" s="156"/>
      <c r="FXU147" s="392"/>
      <c r="FYN147" s="156"/>
      <c r="FYO147" s="392"/>
      <c r="FZH147" s="156"/>
      <c r="FZI147" s="392"/>
      <c r="GAB147" s="156"/>
      <c r="GAC147" s="392"/>
      <c r="GAV147" s="156"/>
      <c r="GAW147" s="392"/>
      <c r="GBP147" s="156"/>
      <c r="GBQ147" s="392"/>
      <c r="GCJ147" s="156"/>
      <c r="GCK147" s="392"/>
      <c r="GDD147" s="156"/>
      <c r="GDE147" s="392"/>
      <c r="GDX147" s="156"/>
      <c r="GDY147" s="392"/>
      <c r="GER147" s="156"/>
      <c r="GES147" s="392"/>
      <c r="GFL147" s="156"/>
      <c r="GFM147" s="392"/>
      <c r="GGF147" s="156"/>
      <c r="GGG147" s="392"/>
      <c r="GGZ147" s="156"/>
      <c r="GHA147" s="392"/>
      <c r="GHT147" s="156"/>
      <c r="GHU147" s="392"/>
      <c r="GIN147" s="156"/>
      <c r="GIO147" s="392"/>
      <c r="GJH147" s="156"/>
      <c r="GJI147" s="392"/>
      <c r="GKB147" s="156"/>
      <c r="GKC147" s="392"/>
      <c r="GKV147" s="156"/>
      <c r="GKW147" s="392"/>
      <c r="GLP147" s="156"/>
      <c r="GLQ147" s="392"/>
      <c r="GMJ147" s="156"/>
      <c r="GMK147" s="392"/>
      <c r="GND147" s="156"/>
      <c r="GNE147" s="392"/>
      <c r="GNX147" s="156"/>
      <c r="GNY147" s="392"/>
      <c r="GOR147" s="156"/>
      <c r="GOS147" s="392"/>
      <c r="GPL147" s="156"/>
      <c r="GPM147" s="392"/>
      <c r="GQF147" s="156"/>
      <c r="GQG147" s="392"/>
      <c r="GQZ147" s="156"/>
      <c r="GRA147" s="392"/>
      <c r="GRT147" s="156"/>
      <c r="GRU147" s="392"/>
      <c r="GSN147" s="156"/>
      <c r="GSO147" s="392"/>
      <c r="GTH147" s="156"/>
      <c r="GTI147" s="392"/>
      <c r="GUB147" s="156"/>
      <c r="GUC147" s="392"/>
      <c r="GUV147" s="156"/>
      <c r="GUW147" s="392"/>
      <c r="GVP147" s="156"/>
      <c r="GVQ147" s="392"/>
      <c r="GWJ147" s="156"/>
      <c r="GWK147" s="392"/>
      <c r="GXD147" s="156"/>
      <c r="GXE147" s="392"/>
      <c r="GXX147" s="156"/>
      <c r="GXY147" s="392"/>
      <c r="GYR147" s="156"/>
      <c r="GYS147" s="392"/>
      <c r="GZL147" s="156"/>
      <c r="GZM147" s="392"/>
      <c r="HAF147" s="156"/>
      <c r="HAG147" s="392"/>
      <c r="HAZ147" s="156"/>
      <c r="HBA147" s="392"/>
      <c r="HBT147" s="156"/>
      <c r="HBU147" s="392"/>
      <c r="HCN147" s="156"/>
      <c r="HCO147" s="392"/>
      <c r="HDH147" s="156"/>
      <c r="HDI147" s="392"/>
      <c r="HEB147" s="156"/>
      <c r="HEC147" s="392"/>
      <c r="HEV147" s="156"/>
      <c r="HEW147" s="392"/>
      <c r="HFP147" s="156"/>
      <c r="HFQ147" s="392"/>
      <c r="HGJ147" s="156"/>
      <c r="HGK147" s="392"/>
      <c r="HHD147" s="156"/>
      <c r="HHE147" s="392"/>
      <c r="HHX147" s="156"/>
      <c r="HHY147" s="392"/>
      <c r="HIR147" s="156"/>
      <c r="HIS147" s="392"/>
      <c r="HJL147" s="156"/>
      <c r="HJM147" s="392"/>
      <c r="HKF147" s="156"/>
      <c r="HKG147" s="392"/>
      <c r="HKZ147" s="156"/>
      <c r="HLA147" s="392"/>
      <c r="HLT147" s="156"/>
      <c r="HLU147" s="392"/>
      <c r="HMN147" s="156"/>
      <c r="HMO147" s="392"/>
      <c r="HNH147" s="156"/>
      <c r="HNI147" s="392"/>
      <c r="HOB147" s="156"/>
      <c r="HOC147" s="392"/>
      <c r="HOV147" s="156"/>
      <c r="HOW147" s="392"/>
      <c r="HPP147" s="156"/>
      <c r="HPQ147" s="392"/>
      <c r="HQJ147" s="156"/>
      <c r="HQK147" s="392"/>
      <c r="HRD147" s="156"/>
      <c r="HRE147" s="392"/>
      <c r="HRX147" s="156"/>
      <c r="HRY147" s="392"/>
      <c r="HSR147" s="156"/>
      <c r="HSS147" s="392"/>
      <c r="HTL147" s="156"/>
      <c r="HTM147" s="392"/>
      <c r="HUF147" s="156"/>
      <c r="HUG147" s="392"/>
      <c r="HUZ147" s="156"/>
      <c r="HVA147" s="392"/>
      <c r="HVT147" s="156"/>
      <c r="HVU147" s="392"/>
      <c r="HWN147" s="156"/>
      <c r="HWO147" s="392"/>
      <c r="HXH147" s="156"/>
      <c r="HXI147" s="392"/>
      <c r="HYB147" s="156"/>
      <c r="HYC147" s="392"/>
      <c r="HYV147" s="156"/>
      <c r="HYW147" s="392"/>
      <c r="HZP147" s="156"/>
      <c r="HZQ147" s="392"/>
      <c r="IAJ147" s="156"/>
      <c r="IAK147" s="392"/>
      <c r="IBD147" s="156"/>
      <c r="IBE147" s="392"/>
      <c r="IBX147" s="156"/>
      <c r="IBY147" s="392"/>
      <c r="ICR147" s="156"/>
      <c r="ICS147" s="392"/>
      <c r="IDL147" s="156"/>
      <c r="IDM147" s="392"/>
      <c r="IEF147" s="156"/>
      <c r="IEG147" s="392"/>
      <c r="IEZ147" s="156"/>
      <c r="IFA147" s="392"/>
      <c r="IFT147" s="156"/>
      <c r="IFU147" s="392"/>
      <c r="IGN147" s="156"/>
      <c r="IGO147" s="392"/>
      <c r="IHH147" s="156"/>
      <c r="IHI147" s="392"/>
      <c r="IIB147" s="156"/>
      <c r="IIC147" s="392"/>
      <c r="IIV147" s="156"/>
      <c r="IIW147" s="392"/>
      <c r="IJP147" s="156"/>
      <c r="IJQ147" s="392"/>
      <c r="IKJ147" s="156"/>
      <c r="IKK147" s="392"/>
      <c r="ILD147" s="156"/>
      <c r="ILE147" s="392"/>
      <c r="ILX147" s="156"/>
      <c r="ILY147" s="392"/>
      <c r="IMR147" s="156"/>
      <c r="IMS147" s="392"/>
      <c r="INL147" s="156"/>
      <c r="INM147" s="392"/>
      <c r="IOF147" s="156"/>
      <c r="IOG147" s="392"/>
      <c r="IOZ147" s="156"/>
      <c r="IPA147" s="392"/>
      <c r="IPT147" s="156"/>
      <c r="IPU147" s="392"/>
      <c r="IQN147" s="156"/>
      <c r="IQO147" s="392"/>
      <c r="IRH147" s="156"/>
      <c r="IRI147" s="392"/>
      <c r="ISB147" s="156"/>
      <c r="ISC147" s="392"/>
      <c r="ISV147" s="156"/>
      <c r="ISW147" s="392"/>
      <c r="ITP147" s="156"/>
      <c r="ITQ147" s="392"/>
      <c r="IUJ147" s="156"/>
      <c r="IUK147" s="392"/>
      <c r="IVD147" s="156"/>
      <c r="IVE147" s="392"/>
      <c r="IVX147" s="156"/>
      <c r="IVY147" s="392"/>
      <c r="IWR147" s="156"/>
      <c r="IWS147" s="392"/>
      <c r="IXL147" s="156"/>
      <c r="IXM147" s="392"/>
      <c r="IYF147" s="156"/>
      <c r="IYG147" s="392"/>
      <c r="IYZ147" s="156"/>
      <c r="IZA147" s="392"/>
      <c r="IZT147" s="156"/>
      <c r="IZU147" s="392"/>
      <c r="JAN147" s="156"/>
      <c r="JAO147" s="392"/>
      <c r="JBH147" s="156"/>
      <c r="JBI147" s="392"/>
      <c r="JCB147" s="156"/>
      <c r="JCC147" s="392"/>
      <c r="JCV147" s="156"/>
      <c r="JCW147" s="392"/>
      <c r="JDP147" s="156"/>
      <c r="JDQ147" s="392"/>
      <c r="JEJ147" s="156"/>
      <c r="JEK147" s="392"/>
      <c r="JFD147" s="156"/>
      <c r="JFE147" s="392"/>
      <c r="JFX147" s="156"/>
      <c r="JFY147" s="392"/>
      <c r="JGR147" s="156"/>
      <c r="JGS147" s="392"/>
      <c r="JHL147" s="156"/>
      <c r="JHM147" s="392"/>
      <c r="JIF147" s="156"/>
      <c r="JIG147" s="392"/>
      <c r="JIZ147" s="156"/>
      <c r="JJA147" s="392"/>
      <c r="JJT147" s="156"/>
      <c r="JJU147" s="392"/>
      <c r="JKN147" s="156"/>
      <c r="JKO147" s="392"/>
      <c r="JLH147" s="156"/>
      <c r="JLI147" s="392"/>
      <c r="JMB147" s="156"/>
      <c r="JMC147" s="392"/>
      <c r="JMV147" s="156"/>
      <c r="JMW147" s="392"/>
      <c r="JNP147" s="156"/>
      <c r="JNQ147" s="392"/>
      <c r="JOJ147" s="156"/>
      <c r="JOK147" s="392"/>
      <c r="JPD147" s="156"/>
      <c r="JPE147" s="392"/>
      <c r="JPX147" s="156"/>
      <c r="JPY147" s="392"/>
      <c r="JQR147" s="156"/>
      <c r="JQS147" s="392"/>
      <c r="JRL147" s="156"/>
      <c r="JRM147" s="392"/>
      <c r="JSF147" s="156"/>
      <c r="JSG147" s="392"/>
      <c r="JSZ147" s="156"/>
      <c r="JTA147" s="392"/>
      <c r="JTT147" s="156"/>
      <c r="JTU147" s="392"/>
      <c r="JUN147" s="156"/>
      <c r="JUO147" s="392"/>
      <c r="JVH147" s="156"/>
      <c r="JVI147" s="392"/>
      <c r="JWB147" s="156"/>
      <c r="JWC147" s="392"/>
      <c r="JWV147" s="156"/>
      <c r="JWW147" s="392"/>
      <c r="JXP147" s="156"/>
      <c r="JXQ147" s="392"/>
      <c r="JYJ147" s="156"/>
      <c r="JYK147" s="392"/>
      <c r="JZD147" s="156"/>
      <c r="JZE147" s="392"/>
      <c r="JZX147" s="156"/>
      <c r="JZY147" s="392"/>
      <c r="KAR147" s="156"/>
      <c r="KAS147" s="392"/>
      <c r="KBL147" s="156"/>
      <c r="KBM147" s="392"/>
      <c r="KCF147" s="156"/>
      <c r="KCG147" s="392"/>
      <c r="KCZ147" s="156"/>
      <c r="KDA147" s="392"/>
      <c r="KDT147" s="156"/>
      <c r="KDU147" s="392"/>
      <c r="KEN147" s="156"/>
      <c r="KEO147" s="392"/>
      <c r="KFH147" s="156"/>
      <c r="KFI147" s="392"/>
      <c r="KGB147" s="156"/>
      <c r="KGC147" s="392"/>
      <c r="KGV147" s="156"/>
      <c r="KGW147" s="392"/>
      <c r="KHP147" s="156"/>
      <c r="KHQ147" s="392"/>
      <c r="KIJ147" s="156"/>
      <c r="KIK147" s="392"/>
      <c r="KJD147" s="156"/>
      <c r="KJE147" s="392"/>
      <c r="KJX147" s="156"/>
      <c r="KJY147" s="392"/>
      <c r="KKR147" s="156"/>
      <c r="KKS147" s="392"/>
      <c r="KLL147" s="156"/>
      <c r="KLM147" s="392"/>
      <c r="KMF147" s="156"/>
      <c r="KMG147" s="392"/>
      <c r="KMZ147" s="156"/>
      <c r="KNA147" s="392"/>
      <c r="KNT147" s="156"/>
      <c r="KNU147" s="392"/>
      <c r="KON147" s="156"/>
      <c r="KOO147" s="392"/>
      <c r="KPH147" s="156"/>
      <c r="KPI147" s="392"/>
      <c r="KQB147" s="156"/>
      <c r="KQC147" s="392"/>
      <c r="KQV147" s="156"/>
      <c r="KQW147" s="392"/>
      <c r="KRP147" s="156"/>
      <c r="KRQ147" s="392"/>
      <c r="KSJ147" s="156"/>
      <c r="KSK147" s="392"/>
      <c r="KTD147" s="156"/>
      <c r="KTE147" s="392"/>
      <c r="KTX147" s="156"/>
      <c r="KTY147" s="392"/>
      <c r="KUR147" s="156"/>
      <c r="KUS147" s="392"/>
      <c r="KVL147" s="156"/>
      <c r="KVM147" s="392"/>
      <c r="KWF147" s="156"/>
      <c r="KWG147" s="392"/>
      <c r="KWZ147" s="156"/>
      <c r="KXA147" s="392"/>
      <c r="KXT147" s="156"/>
      <c r="KXU147" s="392"/>
      <c r="KYN147" s="156"/>
      <c r="KYO147" s="392"/>
      <c r="KZH147" s="156"/>
      <c r="KZI147" s="392"/>
      <c r="LAB147" s="156"/>
      <c r="LAC147" s="392"/>
      <c r="LAV147" s="156"/>
      <c r="LAW147" s="392"/>
      <c r="LBP147" s="156"/>
      <c r="LBQ147" s="392"/>
      <c r="LCJ147" s="156"/>
      <c r="LCK147" s="392"/>
      <c r="LDD147" s="156"/>
      <c r="LDE147" s="392"/>
      <c r="LDX147" s="156"/>
      <c r="LDY147" s="392"/>
      <c r="LER147" s="156"/>
      <c r="LES147" s="392"/>
      <c r="LFL147" s="156"/>
      <c r="LFM147" s="392"/>
      <c r="LGF147" s="156"/>
      <c r="LGG147" s="392"/>
      <c r="LGZ147" s="156"/>
      <c r="LHA147" s="392"/>
      <c r="LHT147" s="156"/>
      <c r="LHU147" s="392"/>
      <c r="LIN147" s="156"/>
      <c r="LIO147" s="392"/>
      <c r="LJH147" s="156"/>
      <c r="LJI147" s="392"/>
      <c r="LKB147" s="156"/>
      <c r="LKC147" s="392"/>
      <c r="LKV147" s="156"/>
      <c r="LKW147" s="392"/>
      <c r="LLP147" s="156"/>
      <c r="LLQ147" s="392"/>
      <c r="LMJ147" s="156"/>
      <c r="LMK147" s="392"/>
      <c r="LND147" s="156"/>
      <c r="LNE147" s="392"/>
      <c r="LNX147" s="156"/>
      <c r="LNY147" s="392"/>
      <c r="LOR147" s="156"/>
      <c r="LOS147" s="392"/>
      <c r="LPL147" s="156"/>
      <c r="LPM147" s="392"/>
      <c r="LQF147" s="156"/>
      <c r="LQG147" s="392"/>
      <c r="LQZ147" s="156"/>
      <c r="LRA147" s="392"/>
      <c r="LRT147" s="156"/>
      <c r="LRU147" s="392"/>
      <c r="LSN147" s="156"/>
      <c r="LSO147" s="392"/>
      <c r="LTH147" s="156"/>
      <c r="LTI147" s="392"/>
      <c r="LUB147" s="156"/>
      <c r="LUC147" s="392"/>
      <c r="LUV147" s="156"/>
      <c r="LUW147" s="392"/>
      <c r="LVP147" s="156"/>
      <c r="LVQ147" s="392"/>
      <c r="LWJ147" s="156"/>
      <c r="LWK147" s="392"/>
      <c r="LXD147" s="156"/>
      <c r="LXE147" s="392"/>
      <c r="LXX147" s="156"/>
      <c r="LXY147" s="392"/>
      <c r="LYR147" s="156"/>
      <c r="LYS147" s="392"/>
      <c r="LZL147" s="156"/>
      <c r="LZM147" s="392"/>
      <c r="MAF147" s="156"/>
      <c r="MAG147" s="392"/>
      <c r="MAZ147" s="156"/>
      <c r="MBA147" s="392"/>
      <c r="MBT147" s="156"/>
      <c r="MBU147" s="392"/>
      <c r="MCN147" s="156"/>
      <c r="MCO147" s="392"/>
      <c r="MDH147" s="156"/>
      <c r="MDI147" s="392"/>
      <c r="MEB147" s="156"/>
      <c r="MEC147" s="392"/>
      <c r="MEV147" s="156"/>
      <c r="MEW147" s="392"/>
      <c r="MFP147" s="156"/>
      <c r="MFQ147" s="392"/>
      <c r="MGJ147" s="156"/>
      <c r="MGK147" s="392"/>
      <c r="MHD147" s="156"/>
      <c r="MHE147" s="392"/>
      <c r="MHX147" s="156"/>
      <c r="MHY147" s="392"/>
      <c r="MIR147" s="156"/>
      <c r="MIS147" s="392"/>
      <c r="MJL147" s="156"/>
      <c r="MJM147" s="392"/>
      <c r="MKF147" s="156"/>
      <c r="MKG147" s="392"/>
      <c r="MKZ147" s="156"/>
      <c r="MLA147" s="392"/>
      <c r="MLT147" s="156"/>
      <c r="MLU147" s="392"/>
      <c r="MMN147" s="156"/>
      <c r="MMO147" s="392"/>
      <c r="MNH147" s="156"/>
      <c r="MNI147" s="392"/>
      <c r="MOB147" s="156"/>
      <c r="MOC147" s="392"/>
      <c r="MOV147" s="156"/>
      <c r="MOW147" s="392"/>
      <c r="MPP147" s="156"/>
      <c r="MPQ147" s="392"/>
      <c r="MQJ147" s="156"/>
      <c r="MQK147" s="392"/>
      <c r="MRD147" s="156"/>
      <c r="MRE147" s="392"/>
      <c r="MRX147" s="156"/>
      <c r="MRY147" s="392"/>
      <c r="MSR147" s="156"/>
      <c r="MSS147" s="392"/>
      <c r="MTL147" s="156"/>
      <c r="MTM147" s="392"/>
      <c r="MUF147" s="156"/>
      <c r="MUG147" s="392"/>
      <c r="MUZ147" s="156"/>
      <c r="MVA147" s="392"/>
      <c r="MVT147" s="156"/>
      <c r="MVU147" s="392"/>
      <c r="MWN147" s="156"/>
      <c r="MWO147" s="392"/>
      <c r="MXH147" s="156"/>
      <c r="MXI147" s="392"/>
      <c r="MYB147" s="156"/>
      <c r="MYC147" s="392"/>
      <c r="MYV147" s="156"/>
      <c r="MYW147" s="392"/>
      <c r="MZP147" s="156"/>
      <c r="MZQ147" s="392"/>
      <c r="NAJ147" s="156"/>
      <c r="NAK147" s="392"/>
      <c r="NBD147" s="156"/>
      <c r="NBE147" s="392"/>
      <c r="NBX147" s="156"/>
      <c r="NBY147" s="392"/>
      <c r="NCR147" s="156"/>
      <c r="NCS147" s="392"/>
      <c r="NDL147" s="156"/>
      <c r="NDM147" s="392"/>
      <c r="NEF147" s="156"/>
      <c r="NEG147" s="392"/>
      <c r="NEZ147" s="156"/>
      <c r="NFA147" s="392"/>
      <c r="NFT147" s="156"/>
      <c r="NFU147" s="392"/>
      <c r="NGN147" s="156"/>
      <c r="NGO147" s="392"/>
      <c r="NHH147" s="156"/>
      <c r="NHI147" s="392"/>
      <c r="NIB147" s="156"/>
      <c r="NIC147" s="392"/>
      <c r="NIV147" s="156"/>
      <c r="NIW147" s="392"/>
      <c r="NJP147" s="156"/>
      <c r="NJQ147" s="392"/>
      <c r="NKJ147" s="156"/>
      <c r="NKK147" s="392"/>
      <c r="NLD147" s="156"/>
      <c r="NLE147" s="392"/>
      <c r="NLX147" s="156"/>
      <c r="NLY147" s="392"/>
      <c r="NMR147" s="156"/>
      <c r="NMS147" s="392"/>
      <c r="NNL147" s="156"/>
      <c r="NNM147" s="392"/>
      <c r="NOF147" s="156"/>
      <c r="NOG147" s="392"/>
      <c r="NOZ147" s="156"/>
      <c r="NPA147" s="392"/>
      <c r="NPT147" s="156"/>
      <c r="NPU147" s="392"/>
      <c r="NQN147" s="156"/>
      <c r="NQO147" s="392"/>
      <c r="NRH147" s="156"/>
      <c r="NRI147" s="392"/>
      <c r="NSB147" s="156"/>
      <c r="NSC147" s="392"/>
      <c r="NSV147" s="156"/>
      <c r="NSW147" s="392"/>
      <c r="NTP147" s="156"/>
      <c r="NTQ147" s="392"/>
      <c r="NUJ147" s="156"/>
      <c r="NUK147" s="392"/>
      <c r="NVD147" s="156"/>
      <c r="NVE147" s="392"/>
      <c r="NVX147" s="156"/>
      <c r="NVY147" s="392"/>
      <c r="NWR147" s="156"/>
      <c r="NWS147" s="392"/>
      <c r="NXL147" s="156"/>
      <c r="NXM147" s="392"/>
      <c r="NYF147" s="156"/>
      <c r="NYG147" s="392"/>
      <c r="NYZ147" s="156"/>
      <c r="NZA147" s="392"/>
      <c r="NZT147" s="156"/>
      <c r="NZU147" s="392"/>
      <c r="OAN147" s="156"/>
      <c r="OAO147" s="392"/>
      <c r="OBH147" s="156"/>
      <c r="OBI147" s="392"/>
      <c r="OCB147" s="156"/>
      <c r="OCC147" s="392"/>
      <c r="OCV147" s="156"/>
      <c r="OCW147" s="392"/>
      <c r="ODP147" s="156"/>
      <c r="ODQ147" s="392"/>
      <c r="OEJ147" s="156"/>
      <c r="OEK147" s="392"/>
      <c r="OFD147" s="156"/>
      <c r="OFE147" s="392"/>
      <c r="OFX147" s="156"/>
      <c r="OFY147" s="392"/>
      <c r="OGR147" s="156"/>
      <c r="OGS147" s="392"/>
      <c r="OHL147" s="156"/>
      <c r="OHM147" s="392"/>
      <c r="OIF147" s="156"/>
      <c r="OIG147" s="392"/>
      <c r="OIZ147" s="156"/>
      <c r="OJA147" s="392"/>
      <c r="OJT147" s="156"/>
      <c r="OJU147" s="392"/>
      <c r="OKN147" s="156"/>
      <c r="OKO147" s="392"/>
      <c r="OLH147" s="156"/>
      <c r="OLI147" s="392"/>
      <c r="OMB147" s="156"/>
      <c r="OMC147" s="392"/>
      <c r="OMV147" s="156"/>
      <c r="OMW147" s="392"/>
      <c r="ONP147" s="156"/>
      <c r="ONQ147" s="392"/>
      <c r="OOJ147" s="156"/>
      <c r="OOK147" s="392"/>
      <c r="OPD147" s="156"/>
      <c r="OPE147" s="392"/>
      <c r="OPX147" s="156"/>
      <c r="OPY147" s="392"/>
      <c r="OQR147" s="156"/>
      <c r="OQS147" s="392"/>
      <c r="ORL147" s="156"/>
      <c r="ORM147" s="392"/>
      <c r="OSF147" s="156"/>
      <c r="OSG147" s="392"/>
      <c r="OSZ147" s="156"/>
      <c r="OTA147" s="392"/>
      <c r="OTT147" s="156"/>
      <c r="OTU147" s="392"/>
      <c r="OUN147" s="156"/>
      <c r="OUO147" s="392"/>
      <c r="OVH147" s="156"/>
      <c r="OVI147" s="392"/>
      <c r="OWB147" s="156"/>
      <c r="OWC147" s="392"/>
      <c r="OWV147" s="156"/>
      <c r="OWW147" s="392"/>
      <c r="OXP147" s="156"/>
      <c r="OXQ147" s="392"/>
      <c r="OYJ147" s="156"/>
      <c r="OYK147" s="392"/>
      <c r="OZD147" s="156"/>
      <c r="OZE147" s="392"/>
      <c r="OZX147" s="156"/>
      <c r="OZY147" s="392"/>
      <c r="PAR147" s="156"/>
      <c r="PAS147" s="392"/>
      <c r="PBL147" s="156"/>
      <c r="PBM147" s="392"/>
      <c r="PCF147" s="156"/>
      <c r="PCG147" s="392"/>
      <c r="PCZ147" s="156"/>
      <c r="PDA147" s="392"/>
      <c r="PDT147" s="156"/>
      <c r="PDU147" s="392"/>
      <c r="PEN147" s="156"/>
      <c r="PEO147" s="392"/>
      <c r="PFH147" s="156"/>
      <c r="PFI147" s="392"/>
      <c r="PGB147" s="156"/>
      <c r="PGC147" s="392"/>
      <c r="PGV147" s="156"/>
      <c r="PGW147" s="392"/>
      <c r="PHP147" s="156"/>
      <c r="PHQ147" s="392"/>
      <c r="PIJ147" s="156"/>
      <c r="PIK147" s="392"/>
      <c r="PJD147" s="156"/>
      <c r="PJE147" s="392"/>
      <c r="PJX147" s="156"/>
      <c r="PJY147" s="392"/>
      <c r="PKR147" s="156"/>
      <c r="PKS147" s="392"/>
      <c r="PLL147" s="156"/>
      <c r="PLM147" s="392"/>
      <c r="PMF147" s="156"/>
      <c r="PMG147" s="392"/>
      <c r="PMZ147" s="156"/>
      <c r="PNA147" s="392"/>
      <c r="PNT147" s="156"/>
      <c r="PNU147" s="392"/>
      <c r="PON147" s="156"/>
      <c r="POO147" s="392"/>
      <c r="PPH147" s="156"/>
      <c r="PPI147" s="392"/>
      <c r="PQB147" s="156"/>
      <c r="PQC147" s="392"/>
      <c r="PQV147" s="156"/>
      <c r="PQW147" s="392"/>
      <c r="PRP147" s="156"/>
      <c r="PRQ147" s="392"/>
      <c r="PSJ147" s="156"/>
      <c r="PSK147" s="392"/>
      <c r="PTD147" s="156"/>
      <c r="PTE147" s="392"/>
      <c r="PTX147" s="156"/>
      <c r="PTY147" s="392"/>
      <c r="PUR147" s="156"/>
      <c r="PUS147" s="392"/>
      <c r="PVL147" s="156"/>
      <c r="PVM147" s="392"/>
      <c r="PWF147" s="156"/>
      <c r="PWG147" s="392"/>
      <c r="PWZ147" s="156"/>
      <c r="PXA147" s="392"/>
      <c r="PXT147" s="156"/>
      <c r="PXU147" s="392"/>
      <c r="PYN147" s="156"/>
      <c r="PYO147" s="392"/>
      <c r="PZH147" s="156"/>
      <c r="PZI147" s="392"/>
      <c r="QAB147" s="156"/>
      <c r="QAC147" s="392"/>
      <c r="QAV147" s="156"/>
      <c r="QAW147" s="392"/>
      <c r="QBP147" s="156"/>
      <c r="QBQ147" s="392"/>
      <c r="QCJ147" s="156"/>
      <c r="QCK147" s="392"/>
      <c r="QDD147" s="156"/>
      <c r="QDE147" s="392"/>
      <c r="QDX147" s="156"/>
      <c r="QDY147" s="392"/>
      <c r="QER147" s="156"/>
      <c r="QES147" s="392"/>
      <c r="QFL147" s="156"/>
      <c r="QFM147" s="392"/>
      <c r="QGF147" s="156"/>
      <c r="QGG147" s="392"/>
      <c r="QGZ147" s="156"/>
      <c r="QHA147" s="392"/>
      <c r="QHT147" s="156"/>
      <c r="QHU147" s="392"/>
      <c r="QIN147" s="156"/>
      <c r="QIO147" s="392"/>
      <c r="QJH147" s="156"/>
      <c r="QJI147" s="392"/>
      <c r="QKB147" s="156"/>
      <c r="QKC147" s="392"/>
      <c r="QKV147" s="156"/>
      <c r="QKW147" s="392"/>
      <c r="QLP147" s="156"/>
      <c r="QLQ147" s="392"/>
      <c r="QMJ147" s="156"/>
      <c r="QMK147" s="392"/>
      <c r="QND147" s="156"/>
      <c r="QNE147" s="392"/>
      <c r="QNX147" s="156"/>
      <c r="QNY147" s="392"/>
      <c r="QOR147" s="156"/>
      <c r="QOS147" s="392"/>
      <c r="QPL147" s="156"/>
      <c r="QPM147" s="392"/>
      <c r="QQF147" s="156"/>
      <c r="QQG147" s="392"/>
      <c r="QQZ147" s="156"/>
      <c r="QRA147" s="392"/>
      <c r="QRT147" s="156"/>
      <c r="QRU147" s="392"/>
      <c r="QSN147" s="156"/>
      <c r="QSO147" s="392"/>
      <c r="QTH147" s="156"/>
      <c r="QTI147" s="392"/>
      <c r="QUB147" s="156"/>
      <c r="QUC147" s="392"/>
      <c r="QUV147" s="156"/>
      <c r="QUW147" s="392"/>
      <c r="QVP147" s="156"/>
      <c r="QVQ147" s="392"/>
      <c r="QWJ147" s="156"/>
      <c r="QWK147" s="392"/>
      <c r="QXD147" s="156"/>
      <c r="QXE147" s="392"/>
      <c r="QXX147" s="156"/>
      <c r="QXY147" s="392"/>
      <c r="QYR147" s="156"/>
      <c r="QYS147" s="392"/>
      <c r="QZL147" s="156"/>
      <c r="QZM147" s="392"/>
      <c r="RAF147" s="156"/>
      <c r="RAG147" s="392"/>
      <c r="RAZ147" s="156"/>
      <c r="RBA147" s="392"/>
      <c r="RBT147" s="156"/>
      <c r="RBU147" s="392"/>
      <c r="RCN147" s="156"/>
      <c r="RCO147" s="392"/>
      <c r="RDH147" s="156"/>
      <c r="RDI147" s="392"/>
      <c r="REB147" s="156"/>
      <c r="REC147" s="392"/>
      <c r="REV147" s="156"/>
      <c r="REW147" s="392"/>
      <c r="RFP147" s="156"/>
      <c r="RFQ147" s="392"/>
      <c r="RGJ147" s="156"/>
      <c r="RGK147" s="392"/>
      <c r="RHD147" s="156"/>
      <c r="RHE147" s="392"/>
      <c r="RHX147" s="156"/>
      <c r="RHY147" s="392"/>
      <c r="RIR147" s="156"/>
      <c r="RIS147" s="392"/>
      <c r="RJL147" s="156"/>
      <c r="RJM147" s="392"/>
      <c r="RKF147" s="156"/>
      <c r="RKG147" s="392"/>
      <c r="RKZ147" s="156"/>
      <c r="RLA147" s="392"/>
      <c r="RLT147" s="156"/>
      <c r="RLU147" s="392"/>
      <c r="RMN147" s="156"/>
      <c r="RMO147" s="392"/>
      <c r="RNH147" s="156"/>
      <c r="RNI147" s="392"/>
      <c r="ROB147" s="156"/>
      <c r="ROC147" s="392"/>
      <c r="ROV147" s="156"/>
      <c r="ROW147" s="392"/>
      <c r="RPP147" s="156"/>
      <c r="RPQ147" s="392"/>
      <c r="RQJ147" s="156"/>
      <c r="RQK147" s="392"/>
      <c r="RRD147" s="156"/>
      <c r="RRE147" s="392"/>
      <c r="RRX147" s="156"/>
      <c r="RRY147" s="392"/>
      <c r="RSR147" s="156"/>
      <c r="RSS147" s="392"/>
      <c r="RTL147" s="156"/>
      <c r="RTM147" s="392"/>
      <c r="RUF147" s="156"/>
      <c r="RUG147" s="392"/>
      <c r="RUZ147" s="156"/>
      <c r="RVA147" s="392"/>
      <c r="RVT147" s="156"/>
      <c r="RVU147" s="392"/>
      <c r="RWN147" s="156"/>
      <c r="RWO147" s="392"/>
      <c r="RXH147" s="156"/>
      <c r="RXI147" s="392"/>
      <c r="RYB147" s="156"/>
      <c r="RYC147" s="392"/>
      <c r="RYV147" s="156"/>
      <c r="RYW147" s="392"/>
      <c r="RZP147" s="156"/>
      <c r="RZQ147" s="392"/>
      <c r="SAJ147" s="156"/>
      <c r="SAK147" s="392"/>
      <c r="SBD147" s="156"/>
      <c r="SBE147" s="392"/>
      <c r="SBX147" s="156"/>
      <c r="SBY147" s="392"/>
      <c r="SCR147" s="156"/>
      <c r="SCS147" s="392"/>
      <c r="SDL147" s="156"/>
      <c r="SDM147" s="392"/>
      <c r="SEF147" s="156"/>
      <c r="SEG147" s="392"/>
      <c r="SEZ147" s="156"/>
      <c r="SFA147" s="392"/>
      <c r="SFT147" s="156"/>
      <c r="SFU147" s="392"/>
      <c r="SGN147" s="156"/>
      <c r="SGO147" s="392"/>
      <c r="SHH147" s="156"/>
      <c r="SHI147" s="392"/>
      <c r="SIB147" s="156"/>
      <c r="SIC147" s="392"/>
      <c r="SIV147" s="156"/>
      <c r="SIW147" s="392"/>
      <c r="SJP147" s="156"/>
      <c r="SJQ147" s="392"/>
      <c r="SKJ147" s="156"/>
      <c r="SKK147" s="392"/>
      <c r="SLD147" s="156"/>
      <c r="SLE147" s="392"/>
      <c r="SLX147" s="156"/>
      <c r="SLY147" s="392"/>
      <c r="SMR147" s="156"/>
      <c r="SMS147" s="392"/>
      <c r="SNL147" s="156"/>
      <c r="SNM147" s="392"/>
      <c r="SOF147" s="156"/>
      <c r="SOG147" s="392"/>
      <c r="SOZ147" s="156"/>
      <c r="SPA147" s="392"/>
      <c r="SPT147" s="156"/>
      <c r="SPU147" s="392"/>
      <c r="SQN147" s="156"/>
      <c r="SQO147" s="392"/>
      <c r="SRH147" s="156"/>
      <c r="SRI147" s="392"/>
      <c r="SSB147" s="156"/>
      <c r="SSC147" s="392"/>
      <c r="SSV147" s="156"/>
      <c r="SSW147" s="392"/>
      <c r="STP147" s="156"/>
      <c r="STQ147" s="392"/>
      <c r="SUJ147" s="156"/>
      <c r="SUK147" s="392"/>
      <c r="SVD147" s="156"/>
      <c r="SVE147" s="392"/>
      <c r="SVX147" s="156"/>
      <c r="SVY147" s="392"/>
      <c r="SWR147" s="156"/>
      <c r="SWS147" s="392"/>
      <c r="SXL147" s="156"/>
      <c r="SXM147" s="392"/>
      <c r="SYF147" s="156"/>
      <c r="SYG147" s="392"/>
      <c r="SYZ147" s="156"/>
      <c r="SZA147" s="392"/>
      <c r="SZT147" s="156"/>
      <c r="SZU147" s="392"/>
      <c r="TAN147" s="156"/>
      <c r="TAO147" s="392"/>
      <c r="TBH147" s="156"/>
      <c r="TBI147" s="392"/>
      <c r="TCB147" s="156"/>
      <c r="TCC147" s="392"/>
      <c r="TCV147" s="156"/>
      <c r="TCW147" s="392"/>
      <c r="TDP147" s="156"/>
      <c r="TDQ147" s="392"/>
      <c r="TEJ147" s="156"/>
      <c r="TEK147" s="392"/>
      <c r="TFD147" s="156"/>
      <c r="TFE147" s="392"/>
      <c r="TFX147" s="156"/>
      <c r="TFY147" s="392"/>
      <c r="TGR147" s="156"/>
      <c r="TGS147" s="392"/>
      <c r="THL147" s="156"/>
      <c r="THM147" s="392"/>
      <c r="TIF147" s="156"/>
      <c r="TIG147" s="392"/>
      <c r="TIZ147" s="156"/>
      <c r="TJA147" s="392"/>
      <c r="TJT147" s="156"/>
      <c r="TJU147" s="392"/>
      <c r="TKN147" s="156"/>
      <c r="TKO147" s="392"/>
      <c r="TLH147" s="156"/>
      <c r="TLI147" s="392"/>
      <c r="TMB147" s="156"/>
      <c r="TMC147" s="392"/>
      <c r="TMV147" s="156"/>
      <c r="TMW147" s="392"/>
      <c r="TNP147" s="156"/>
      <c r="TNQ147" s="392"/>
      <c r="TOJ147" s="156"/>
      <c r="TOK147" s="392"/>
      <c r="TPD147" s="156"/>
      <c r="TPE147" s="392"/>
      <c r="TPX147" s="156"/>
      <c r="TPY147" s="392"/>
      <c r="TQR147" s="156"/>
      <c r="TQS147" s="392"/>
      <c r="TRL147" s="156"/>
      <c r="TRM147" s="392"/>
      <c r="TSF147" s="156"/>
      <c r="TSG147" s="392"/>
      <c r="TSZ147" s="156"/>
      <c r="TTA147" s="392"/>
      <c r="TTT147" s="156"/>
      <c r="TTU147" s="392"/>
      <c r="TUN147" s="156"/>
      <c r="TUO147" s="392"/>
      <c r="TVH147" s="156"/>
      <c r="TVI147" s="392"/>
      <c r="TWB147" s="156"/>
      <c r="TWC147" s="392"/>
      <c r="TWV147" s="156"/>
      <c r="TWW147" s="392"/>
      <c r="TXP147" s="156"/>
      <c r="TXQ147" s="392"/>
      <c r="TYJ147" s="156"/>
      <c r="TYK147" s="392"/>
      <c r="TZD147" s="156"/>
      <c r="TZE147" s="392"/>
      <c r="TZX147" s="156"/>
      <c r="TZY147" s="392"/>
      <c r="UAR147" s="156"/>
      <c r="UAS147" s="392"/>
      <c r="UBL147" s="156"/>
      <c r="UBM147" s="392"/>
      <c r="UCF147" s="156"/>
      <c r="UCG147" s="392"/>
      <c r="UCZ147" s="156"/>
      <c r="UDA147" s="392"/>
      <c r="UDT147" s="156"/>
      <c r="UDU147" s="392"/>
      <c r="UEN147" s="156"/>
      <c r="UEO147" s="392"/>
      <c r="UFH147" s="156"/>
      <c r="UFI147" s="392"/>
      <c r="UGB147" s="156"/>
      <c r="UGC147" s="392"/>
      <c r="UGV147" s="156"/>
      <c r="UGW147" s="392"/>
      <c r="UHP147" s="156"/>
      <c r="UHQ147" s="392"/>
      <c r="UIJ147" s="156"/>
      <c r="UIK147" s="392"/>
      <c r="UJD147" s="156"/>
      <c r="UJE147" s="392"/>
      <c r="UJX147" s="156"/>
      <c r="UJY147" s="392"/>
      <c r="UKR147" s="156"/>
      <c r="UKS147" s="392"/>
      <c r="ULL147" s="156"/>
      <c r="ULM147" s="392"/>
      <c r="UMF147" s="156"/>
      <c r="UMG147" s="392"/>
      <c r="UMZ147" s="156"/>
      <c r="UNA147" s="392"/>
      <c r="UNT147" s="156"/>
      <c r="UNU147" s="392"/>
      <c r="UON147" s="156"/>
      <c r="UOO147" s="392"/>
      <c r="UPH147" s="156"/>
      <c r="UPI147" s="392"/>
      <c r="UQB147" s="156"/>
      <c r="UQC147" s="392"/>
      <c r="UQV147" s="156"/>
      <c r="UQW147" s="392"/>
      <c r="URP147" s="156"/>
      <c r="URQ147" s="392"/>
      <c r="USJ147" s="156"/>
      <c r="USK147" s="392"/>
      <c r="UTD147" s="156"/>
      <c r="UTE147" s="392"/>
      <c r="UTX147" s="156"/>
      <c r="UTY147" s="392"/>
      <c r="UUR147" s="156"/>
      <c r="UUS147" s="392"/>
      <c r="UVL147" s="156"/>
      <c r="UVM147" s="392"/>
      <c r="UWF147" s="156"/>
      <c r="UWG147" s="392"/>
      <c r="UWZ147" s="156"/>
      <c r="UXA147" s="392"/>
      <c r="UXT147" s="156"/>
      <c r="UXU147" s="392"/>
      <c r="UYN147" s="156"/>
      <c r="UYO147" s="392"/>
      <c r="UZH147" s="156"/>
      <c r="UZI147" s="392"/>
      <c r="VAB147" s="156"/>
      <c r="VAC147" s="392"/>
      <c r="VAV147" s="156"/>
      <c r="VAW147" s="392"/>
      <c r="VBP147" s="156"/>
      <c r="VBQ147" s="392"/>
      <c r="VCJ147" s="156"/>
      <c r="VCK147" s="392"/>
      <c r="VDD147" s="156"/>
      <c r="VDE147" s="392"/>
      <c r="VDX147" s="156"/>
      <c r="VDY147" s="392"/>
      <c r="VER147" s="156"/>
      <c r="VES147" s="392"/>
      <c r="VFL147" s="156"/>
      <c r="VFM147" s="392"/>
      <c r="VGF147" s="156"/>
      <c r="VGG147" s="392"/>
      <c r="VGZ147" s="156"/>
      <c r="VHA147" s="392"/>
      <c r="VHT147" s="156"/>
      <c r="VHU147" s="392"/>
      <c r="VIN147" s="156"/>
      <c r="VIO147" s="392"/>
      <c r="VJH147" s="156"/>
      <c r="VJI147" s="392"/>
      <c r="VKB147" s="156"/>
      <c r="VKC147" s="392"/>
      <c r="VKV147" s="156"/>
      <c r="VKW147" s="392"/>
      <c r="VLP147" s="156"/>
      <c r="VLQ147" s="392"/>
      <c r="VMJ147" s="156"/>
      <c r="VMK147" s="392"/>
      <c r="VND147" s="156"/>
      <c r="VNE147" s="392"/>
      <c r="VNX147" s="156"/>
      <c r="VNY147" s="392"/>
      <c r="VOR147" s="156"/>
      <c r="VOS147" s="392"/>
      <c r="VPL147" s="156"/>
      <c r="VPM147" s="392"/>
      <c r="VQF147" s="156"/>
      <c r="VQG147" s="392"/>
      <c r="VQZ147" s="156"/>
      <c r="VRA147" s="392"/>
      <c r="VRT147" s="156"/>
      <c r="VRU147" s="392"/>
      <c r="VSN147" s="156"/>
      <c r="VSO147" s="392"/>
      <c r="VTH147" s="156"/>
      <c r="VTI147" s="392"/>
      <c r="VUB147" s="156"/>
      <c r="VUC147" s="392"/>
      <c r="VUV147" s="156"/>
      <c r="VUW147" s="392"/>
      <c r="VVP147" s="156"/>
      <c r="VVQ147" s="392"/>
      <c r="VWJ147" s="156"/>
      <c r="VWK147" s="392"/>
      <c r="VXD147" s="156"/>
      <c r="VXE147" s="392"/>
      <c r="VXX147" s="156"/>
      <c r="VXY147" s="392"/>
      <c r="VYR147" s="156"/>
      <c r="VYS147" s="392"/>
      <c r="VZL147" s="156"/>
      <c r="VZM147" s="392"/>
      <c r="WAF147" s="156"/>
      <c r="WAG147" s="392"/>
      <c r="WAZ147" s="156"/>
      <c r="WBA147" s="392"/>
      <c r="WBT147" s="156"/>
      <c r="WBU147" s="392"/>
      <c r="WCN147" s="156"/>
      <c r="WCO147" s="392"/>
      <c r="WDH147" s="156"/>
      <c r="WDI147" s="392"/>
      <c r="WEB147" s="156"/>
      <c r="WEC147" s="392"/>
      <c r="WEV147" s="156"/>
      <c r="WEW147" s="392"/>
      <c r="WFP147" s="156"/>
      <c r="WFQ147" s="392"/>
      <c r="WGJ147" s="156"/>
      <c r="WGK147" s="392"/>
      <c r="WHD147" s="156"/>
      <c r="WHE147" s="392"/>
      <c r="WHX147" s="156"/>
      <c r="WHY147" s="392"/>
      <c r="WIR147" s="156"/>
      <c r="WIS147" s="392"/>
      <c r="WJL147" s="156"/>
      <c r="WJM147" s="392"/>
      <c r="WKF147" s="156"/>
      <c r="WKG147" s="392"/>
      <c r="WKZ147" s="156"/>
      <c r="WLA147" s="392"/>
      <c r="WLT147" s="156"/>
      <c r="WLU147" s="392"/>
      <c r="WMN147" s="156"/>
      <c r="WMO147" s="392"/>
      <c r="WNH147" s="156"/>
      <c r="WNI147" s="392"/>
      <c r="WOB147" s="156"/>
      <c r="WOC147" s="392"/>
      <c r="WOV147" s="156"/>
      <c r="WOW147" s="392"/>
      <c r="WPP147" s="156"/>
      <c r="WPQ147" s="392"/>
      <c r="WQJ147" s="156"/>
      <c r="WQK147" s="392"/>
      <c r="WRD147" s="156"/>
      <c r="WRE147" s="392"/>
      <c r="WRX147" s="156"/>
      <c r="WRY147" s="392"/>
      <c r="WSR147" s="156"/>
      <c r="WSS147" s="392"/>
      <c r="WTL147" s="156"/>
      <c r="WTM147" s="392"/>
      <c r="WUF147" s="156"/>
      <c r="WUG147" s="392"/>
      <c r="WUZ147" s="156"/>
      <c r="WVA147" s="392"/>
      <c r="WVT147" s="156"/>
      <c r="WVU147" s="392"/>
      <c r="WWN147" s="156"/>
      <c r="WWO147" s="392"/>
      <c r="WXH147" s="156"/>
      <c r="WXI147" s="392"/>
      <c r="WYB147" s="156"/>
      <c r="WYC147" s="392"/>
      <c r="WYV147" s="156"/>
      <c r="WYW147" s="392"/>
      <c r="WZP147" s="156"/>
      <c r="WZQ147" s="392"/>
      <c r="XAJ147" s="156"/>
      <c r="XAK147" s="392"/>
      <c r="XBD147" s="156"/>
      <c r="XBE147" s="392"/>
      <c r="XBX147" s="156"/>
      <c r="XBY147" s="392"/>
      <c r="XCR147" s="156"/>
      <c r="XCS147" s="392"/>
      <c r="XDL147" s="156"/>
      <c r="XDM147" s="392"/>
      <c r="XEF147" s="156"/>
      <c r="XEG147" s="392"/>
      <c r="XEZ147" s="156"/>
      <c r="XFA147" s="392"/>
    </row>
    <row r="148" spans="1:16384" ht="15.75" thickBot="1">
      <c r="A148" s="75" t="s">
        <v>37</v>
      </c>
      <c r="B148" s="138" t="e">
        <f>KMA.FROT!B153/FRO_TOT!B149</f>
        <v>#DIV/0!</v>
      </c>
      <c r="C148" s="138" t="e">
        <f>KMA.FROT!C153/FRO_TOT!C149</f>
        <v>#REF!</v>
      </c>
      <c r="D148" s="138" t="e">
        <f>KMA.FROT!D153/FRO_TOT!D149</f>
        <v>#DIV/0!</v>
      </c>
      <c r="E148" s="138" t="e">
        <f>KMA.FROT!E153/FRO_TOT!E149</f>
        <v>#DIV/0!</v>
      </c>
      <c r="F148" s="138" t="e">
        <f>KMA.FROT!F153/FRO_TOT!F149</f>
        <v>#DIV/0!</v>
      </c>
      <c r="G148" s="138" t="e">
        <f>KMA.FROT!G153/FRO_TOT!G149</f>
        <v>#REF!</v>
      </c>
      <c r="H148" s="138" t="e">
        <f>KMA.FROT!H153/FRO_TOT!H149</f>
        <v>#REF!</v>
      </c>
      <c r="I148" s="138" t="e">
        <f>KMA.FROT!I153/FRO_TOT!I149</f>
        <v>#DIV/0!</v>
      </c>
      <c r="J148" s="138" t="e">
        <f>KMA.FROT!J153/FRO_TOT!J149</f>
        <v>#DIV/0!</v>
      </c>
      <c r="K148" s="138" t="e">
        <f>KMA.FROT!K153/FRO_TOT!K149</f>
        <v>#REF!</v>
      </c>
      <c r="L148" s="138" t="e">
        <f>KMA.FROT!L153/FRO_TOT!L149</f>
        <v>#DIV/0!</v>
      </c>
      <c r="M148" s="138" t="e">
        <f>KMA.FROT!M153/FRO_TOT!M149</f>
        <v>#DIV/0!</v>
      </c>
      <c r="N148" s="138" t="e">
        <f>KMA.FROT!N153/FRO_TOT!N149</f>
        <v>#DIV/0!</v>
      </c>
      <c r="O148" s="138" t="e">
        <f>KMA.FROT!O153/FRO_TOT!O149</f>
        <v>#REF!</v>
      </c>
      <c r="P148" s="138" t="e">
        <f>KMA.FROT!P153/FRO_TOT!P149</f>
        <v>#DIV/0!</v>
      </c>
      <c r="Q148" s="138" t="e">
        <f>KMA.FROT!Q153/FRO_TOT!Q149</f>
        <v>#REF!</v>
      </c>
      <c r="R148" s="138" t="e">
        <f>KMA.FROT!R153/FRO_TOT!R149</f>
        <v>#DIV/0!</v>
      </c>
      <c r="S148" s="138" t="e">
        <f>KMA.FROT!S153/FRO_TOT!S149</f>
        <v>#DIV/0!</v>
      </c>
      <c r="T148" s="138" t="e">
        <f>KMA.FROT!T153/FRO_TOT!T149</f>
        <v>#DIV/0!</v>
      </c>
      <c r="U148" s="2"/>
      <c r="V148" s="23" t="s">
        <v>37</v>
      </c>
      <c r="W148" s="51" t="e">
        <f>SUMPRODUCT(B148:T148,#REF!)/SUM(#REF!)</f>
        <v>#REF!</v>
      </c>
      <c r="X148" s="1">
        <v>0.28060431611969011</v>
      </c>
      <c r="Y148" s="1">
        <f>X148*100000</f>
        <v>28060.431611969012</v>
      </c>
    </row>
    <row r="149" spans="1:16384" ht="15.75" thickBot="1">
      <c r="A149" s="75" t="s">
        <v>38</v>
      </c>
      <c r="B149" s="138" t="e">
        <f>KMA.FROT!B154/FRO_TOT!B150</f>
        <v>#DIV/0!</v>
      </c>
      <c r="C149" s="138" t="e">
        <f>KMA.FROT!C154/FRO_TOT!C150</f>
        <v>#REF!</v>
      </c>
      <c r="D149" s="138" t="e">
        <f>KMA.FROT!D154/FRO_TOT!D150</f>
        <v>#DIV/0!</v>
      </c>
      <c r="E149" s="138" t="e">
        <f>KMA.FROT!E154/FRO_TOT!E150</f>
        <v>#DIV/0!</v>
      </c>
      <c r="F149" s="138" t="e">
        <f>KMA.FROT!F154/FRO_TOT!F150</f>
        <v>#DIV/0!</v>
      </c>
      <c r="G149" s="138" t="e">
        <f>KMA.FROT!G154/FRO_TOT!G150</f>
        <v>#REF!</v>
      </c>
      <c r="H149" s="138" t="e">
        <f>KMA.FROT!H154/FRO_TOT!H150</f>
        <v>#REF!</v>
      </c>
      <c r="I149" s="138" t="e">
        <f>KMA.FROT!I154/FRO_TOT!I150</f>
        <v>#DIV/0!</v>
      </c>
      <c r="J149" s="138" t="e">
        <f>KMA.FROT!J154/FRO_TOT!J150</f>
        <v>#DIV/0!</v>
      </c>
      <c r="K149" s="138" t="e">
        <f>KMA.FROT!K154/FRO_TOT!K150</f>
        <v>#REF!</v>
      </c>
      <c r="L149" s="138" t="e">
        <f>KMA.FROT!L154/FRO_TOT!L150</f>
        <v>#DIV/0!</v>
      </c>
      <c r="M149" s="138" t="e">
        <f>KMA.FROT!M154/FRO_TOT!M150</f>
        <v>#DIV/0!</v>
      </c>
      <c r="N149" s="138" t="e">
        <f>KMA.FROT!N154/FRO_TOT!N150</f>
        <v>#DIV/0!</v>
      </c>
      <c r="O149" s="138" t="e">
        <f>KMA.FROT!O154/FRO_TOT!O150</f>
        <v>#REF!</v>
      </c>
      <c r="P149" s="138" t="e">
        <f>KMA.FROT!P154/FRO_TOT!P150</f>
        <v>#DIV/0!</v>
      </c>
      <c r="Q149" s="138" t="e">
        <f>KMA.FROT!Q154/FRO_TOT!Q150</f>
        <v>#REF!</v>
      </c>
      <c r="R149" s="138" t="e">
        <f>KMA.FROT!R154/FRO_TOT!R150</f>
        <v>#DIV/0!</v>
      </c>
      <c r="S149" s="138" t="e">
        <f>KMA.FROT!S154/FRO_TOT!S150</f>
        <v>#DIV/0!</v>
      </c>
      <c r="T149" s="138" t="e">
        <f>KMA.FROT!T154/FRO_TOT!T150</f>
        <v>#DIV/0!</v>
      </c>
      <c r="U149" s="2"/>
      <c r="V149" s="50" t="s">
        <v>38</v>
      </c>
      <c r="W149" s="52" t="e">
        <f>SUMPRODUCT(B149:T149,#REF!)/SUM(#REF!)</f>
        <v>#REF!</v>
      </c>
      <c r="X149" s="1">
        <v>0.14226540024212353</v>
      </c>
      <c r="Y149" s="1">
        <f t="shared" ref="Y149:Y180" si="0">X149*100000</f>
        <v>14226.540024212352</v>
      </c>
    </row>
    <row r="150" spans="1:16384">
      <c r="A150" s="73" t="s">
        <v>23</v>
      </c>
      <c r="B150" s="139" t="e">
        <f>KMA.FROT!B155/FRO_TOT!B151</f>
        <v>#DIV/0!</v>
      </c>
      <c r="C150" s="139" t="e">
        <f>KMA.FROT!C155/FRO_TOT!C151</f>
        <v>#REF!</v>
      </c>
      <c r="D150" s="139" t="e">
        <f>KMA.FROT!D155/FRO_TOT!D151</f>
        <v>#DIV/0!</v>
      </c>
      <c r="E150" s="139" t="e">
        <f>KMA.FROT!E155/FRO_TOT!E151</f>
        <v>#DIV/0!</v>
      </c>
      <c r="F150" s="139" t="e">
        <f>KMA.FROT!F155/FRO_TOT!F151</f>
        <v>#DIV/0!</v>
      </c>
      <c r="G150" s="139" t="e">
        <f>KMA.FROT!G155/FRO_TOT!G151</f>
        <v>#REF!</v>
      </c>
      <c r="H150" s="139" t="e">
        <f>KMA.FROT!H155/FRO_TOT!H151</f>
        <v>#REF!</v>
      </c>
      <c r="I150" s="139" t="e">
        <f>KMA.FROT!I155/FRO_TOT!I151</f>
        <v>#DIV/0!</v>
      </c>
      <c r="J150" s="139" t="e">
        <f>KMA.FROT!J155/FRO_TOT!J151</f>
        <v>#DIV/0!</v>
      </c>
      <c r="K150" s="139" t="e">
        <f>KMA.FROT!K155/FRO_TOT!K151</f>
        <v>#REF!</v>
      </c>
      <c r="L150" s="139" t="e">
        <f>KMA.FROT!L155/FRO_TOT!L151</f>
        <v>#DIV/0!</v>
      </c>
      <c r="M150" s="139" t="e">
        <f>KMA.FROT!M155/FRO_TOT!M151</f>
        <v>#DIV/0!</v>
      </c>
      <c r="N150" s="139" t="e">
        <f>KMA.FROT!N155/FRO_TOT!N151</f>
        <v>#DIV/0!</v>
      </c>
      <c r="O150" s="139" t="e">
        <f>KMA.FROT!O155/FRO_TOT!O151</f>
        <v>#REF!</v>
      </c>
      <c r="P150" s="139" t="e">
        <f>KMA.FROT!P155/FRO_TOT!P151</f>
        <v>#DIV/0!</v>
      </c>
      <c r="Q150" s="139" t="e">
        <f>KMA.FROT!Q155/FRO_TOT!Q151</f>
        <v>#REF!</v>
      </c>
      <c r="R150" s="139" t="e">
        <f>KMA.FROT!R155/FRO_TOT!R151</f>
        <v>#DIV/0!</v>
      </c>
      <c r="S150" s="139" t="e">
        <f>KMA.FROT!S155/FRO_TOT!S151</f>
        <v>#DIV/0!</v>
      </c>
      <c r="T150" s="139" t="e">
        <f>KMA.FROT!T155/FRO_TOT!T151</f>
        <v>#DIV/0!</v>
      </c>
      <c r="U150" s="2"/>
      <c r="V150" s="18" t="s">
        <v>23</v>
      </c>
      <c r="W150" s="53" t="e">
        <f>SUMPRODUCT(B150:T150,#REF!)/SUM(#REF!)</f>
        <v>#REF!</v>
      </c>
      <c r="X150" s="1">
        <v>0.16116505139889395</v>
      </c>
      <c r="Y150" s="1">
        <f t="shared" si="0"/>
        <v>16116.505139889396</v>
      </c>
    </row>
    <row r="151" spans="1:16384">
      <c r="A151" s="73" t="s">
        <v>15</v>
      </c>
      <c r="B151" s="139" t="e">
        <f>KMA.FROT!B156/FRO_TOT!B152</f>
        <v>#DIV/0!</v>
      </c>
      <c r="C151" s="139" t="e">
        <f>KMA.FROT!C156/FRO_TOT!C152</f>
        <v>#REF!</v>
      </c>
      <c r="D151" s="139" t="e">
        <f>KMA.FROT!D156/FRO_TOT!D152</f>
        <v>#DIV/0!</v>
      </c>
      <c r="E151" s="139" t="e">
        <f>KMA.FROT!E156/FRO_TOT!E152</f>
        <v>#DIV/0!</v>
      </c>
      <c r="F151" s="139" t="e">
        <f>KMA.FROT!F156/FRO_TOT!F152</f>
        <v>#DIV/0!</v>
      </c>
      <c r="G151" s="139" t="e">
        <f>KMA.FROT!G156/FRO_TOT!G152</f>
        <v>#REF!</v>
      </c>
      <c r="H151" s="139" t="e">
        <f>KMA.FROT!H156/FRO_TOT!H152</f>
        <v>#REF!</v>
      </c>
      <c r="I151" s="139" t="e">
        <f>KMA.FROT!I156/FRO_TOT!I152</f>
        <v>#DIV/0!</v>
      </c>
      <c r="J151" s="139" t="e">
        <f>KMA.FROT!J156/FRO_TOT!J152</f>
        <v>#DIV/0!</v>
      </c>
      <c r="K151" s="139" t="e">
        <f>KMA.FROT!K156/FRO_TOT!K152</f>
        <v>#REF!</v>
      </c>
      <c r="L151" s="139" t="e">
        <f>KMA.FROT!L156/FRO_TOT!L152</f>
        <v>#DIV/0!</v>
      </c>
      <c r="M151" s="139" t="e">
        <f>KMA.FROT!M156/FRO_TOT!M152</f>
        <v>#DIV/0!</v>
      </c>
      <c r="N151" s="139" t="e">
        <f>KMA.FROT!N156/FRO_TOT!N152</f>
        <v>#DIV/0!</v>
      </c>
      <c r="O151" s="139" t="e">
        <f>KMA.FROT!O156/FRO_TOT!O152</f>
        <v>#REF!</v>
      </c>
      <c r="P151" s="139" t="e">
        <f>KMA.FROT!P156/FRO_TOT!P152</f>
        <v>#DIV/0!</v>
      </c>
      <c r="Q151" s="139" t="e">
        <f>KMA.FROT!Q156/FRO_TOT!Q152</f>
        <v>#REF!</v>
      </c>
      <c r="R151" s="139" t="e">
        <f>KMA.FROT!R156/FRO_TOT!R152</f>
        <v>#DIV/0!</v>
      </c>
      <c r="S151" s="139" t="e">
        <f>KMA.FROT!S156/FRO_TOT!S152</f>
        <v>#DIV/0!</v>
      </c>
      <c r="T151" s="139" t="e">
        <f>KMA.FROT!T156/FRO_TOT!T152</f>
        <v>#DIV/0!</v>
      </c>
      <c r="V151" s="14" t="s">
        <v>15</v>
      </c>
      <c r="W151" s="54" t="e">
        <f>SUMPRODUCT(B151:T151,#REF!)/SUM(#REF!)</f>
        <v>#REF!</v>
      </c>
      <c r="X151" s="1">
        <v>0.1397733722136329</v>
      </c>
      <c r="Y151" s="1">
        <f t="shared" si="0"/>
        <v>13977.33722136329</v>
      </c>
    </row>
    <row r="152" spans="1:16384">
      <c r="A152" s="73" t="s">
        <v>16</v>
      </c>
      <c r="B152" s="139" t="e">
        <f>KMA.FROT!B157/FRO_TOT!B153</f>
        <v>#DIV/0!</v>
      </c>
      <c r="C152" s="139" t="e">
        <f>KMA.FROT!C157/FRO_TOT!C153</f>
        <v>#REF!</v>
      </c>
      <c r="D152" s="139" t="e">
        <f>KMA.FROT!D157/FRO_TOT!D153</f>
        <v>#DIV/0!</v>
      </c>
      <c r="E152" s="139" t="e">
        <f>KMA.FROT!E157/FRO_TOT!E153</f>
        <v>#DIV/0!</v>
      </c>
      <c r="F152" s="139" t="e">
        <f>KMA.FROT!F157/FRO_TOT!F153</f>
        <v>#DIV/0!</v>
      </c>
      <c r="G152" s="139" t="e">
        <f>KMA.FROT!G157/FRO_TOT!G153</f>
        <v>#REF!</v>
      </c>
      <c r="H152" s="139" t="e">
        <f>KMA.FROT!H157/FRO_TOT!H153</f>
        <v>#REF!</v>
      </c>
      <c r="I152" s="139" t="e">
        <f>KMA.FROT!I157/FRO_TOT!I153</f>
        <v>#DIV/0!</v>
      </c>
      <c r="J152" s="139" t="e">
        <f>KMA.FROT!J157/FRO_TOT!J153</f>
        <v>#DIV/0!</v>
      </c>
      <c r="K152" s="139" t="e">
        <f>KMA.FROT!K157/FRO_TOT!K153</f>
        <v>#REF!</v>
      </c>
      <c r="L152" s="139" t="e">
        <f>KMA.FROT!L157/FRO_TOT!L153</f>
        <v>#DIV/0!</v>
      </c>
      <c r="M152" s="139" t="e">
        <f>KMA.FROT!M157/FRO_TOT!M153</f>
        <v>#DIV/0!</v>
      </c>
      <c r="N152" s="139" t="e">
        <f>KMA.FROT!N157/FRO_TOT!N153</f>
        <v>#DIV/0!</v>
      </c>
      <c r="O152" s="139" t="e">
        <f>KMA.FROT!O157/FRO_TOT!O153</f>
        <v>#REF!</v>
      </c>
      <c r="P152" s="139" t="e">
        <f>KMA.FROT!P157/FRO_TOT!P153</f>
        <v>#DIV/0!</v>
      </c>
      <c r="Q152" s="139" t="e">
        <f>KMA.FROT!Q157/FRO_TOT!Q153</f>
        <v>#REF!</v>
      </c>
      <c r="R152" s="139" t="e">
        <f>KMA.FROT!R157/FRO_TOT!R153</f>
        <v>#DIV/0!</v>
      </c>
      <c r="S152" s="139" t="e">
        <f>KMA.FROT!S157/FRO_TOT!S153</f>
        <v>#DIV/0!</v>
      </c>
      <c r="T152" s="139" t="e">
        <f>KMA.FROT!T157/FRO_TOT!T153</f>
        <v>#DIV/0!</v>
      </c>
      <c r="V152" s="14" t="s">
        <v>16</v>
      </c>
      <c r="W152" s="54" t="e">
        <f>SUMPRODUCT(B152:T152,#REF!)/SUM(#REF!)</f>
        <v>#REF!</v>
      </c>
      <c r="X152" s="1">
        <v>0.12444239854227475</v>
      </c>
      <c r="Y152" s="1">
        <f t="shared" si="0"/>
        <v>12444.239854227475</v>
      </c>
    </row>
    <row r="153" spans="1:16384">
      <c r="A153" s="73" t="s">
        <v>28</v>
      </c>
      <c r="B153" s="139" t="e">
        <f>KMA.FROT!B158/FRO_TOT!B154</f>
        <v>#DIV/0!</v>
      </c>
      <c r="C153" s="139" t="e">
        <f>KMA.FROT!C158/FRO_TOT!C154</f>
        <v>#REF!</v>
      </c>
      <c r="D153" s="139" t="e">
        <f>KMA.FROT!D158/FRO_TOT!D154</f>
        <v>#DIV/0!</v>
      </c>
      <c r="E153" s="139" t="e">
        <f>KMA.FROT!E158/FRO_TOT!E154</f>
        <v>#DIV/0!</v>
      </c>
      <c r="F153" s="139" t="e">
        <f>KMA.FROT!F158/FRO_TOT!F154</f>
        <v>#DIV/0!</v>
      </c>
      <c r="G153" s="139" t="e">
        <f>KMA.FROT!G158/FRO_TOT!G154</f>
        <v>#REF!</v>
      </c>
      <c r="H153" s="139" t="e">
        <f>KMA.FROT!H158/FRO_TOT!H154</f>
        <v>#REF!</v>
      </c>
      <c r="I153" s="139" t="e">
        <f>KMA.FROT!I158/FRO_TOT!I154</f>
        <v>#DIV/0!</v>
      </c>
      <c r="J153" s="139" t="e">
        <f>KMA.FROT!J158/FRO_TOT!J154</f>
        <v>#DIV/0!</v>
      </c>
      <c r="K153" s="139" t="e">
        <f>KMA.FROT!K158/FRO_TOT!K154</f>
        <v>#REF!</v>
      </c>
      <c r="L153" s="139" t="e">
        <f>KMA.FROT!L158/FRO_TOT!L154</f>
        <v>#DIV/0!</v>
      </c>
      <c r="M153" s="139" t="e">
        <f>KMA.FROT!M158/FRO_TOT!M154</f>
        <v>#DIV/0!</v>
      </c>
      <c r="N153" s="139" t="e">
        <f>KMA.FROT!N158/FRO_TOT!N154</f>
        <v>#DIV/0!</v>
      </c>
      <c r="O153" s="139" t="e">
        <f>KMA.FROT!O158/FRO_TOT!O154</f>
        <v>#REF!</v>
      </c>
      <c r="P153" s="139" t="e">
        <f>KMA.FROT!P158/FRO_TOT!P154</f>
        <v>#DIV/0!</v>
      </c>
      <c r="Q153" s="139" t="e">
        <f>KMA.FROT!Q158/FRO_TOT!Q154</f>
        <v>#REF!</v>
      </c>
      <c r="R153" s="139" t="e">
        <f>KMA.FROT!R158/FRO_TOT!R154</f>
        <v>#DIV/0!</v>
      </c>
      <c r="S153" s="139" t="e">
        <f>KMA.FROT!S158/FRO_TOT!S154</f>
        <v>#DIV/0!</v>
      </c>
      <c r="T153" s="139" t="e">
        <f>KMA.FROT!T158/FRO_TOT!T154</f>
        <v>#DIV/0!</v>
      </c>
      <c r="V153" s="14" t="s">
        <v>28</v>
      </c>
      <c r="W153" s="54" t="e">
        <f>SUMPRODUCT(B153:T153,#REF!)/SUM(#REF!)</f>
        <v>#REF!</v>
      </c>
      <c r="X153" s="1">
        <v>9.8650507485290223E-2</v>
      </c>
      <c r="Y153" s="1">
        <f t="shared" si="0"/>
        <v>9865.0507485290218</v>
      </c>
    </row>
    <row r="154" spans="1:16384">
      <c r="A154" s="73" t="s">
        <v>19</v>
      </c>
      <c r="B154" s="139" t="e">
        <f>KMA.FROT!B159/FRO_TOT!B155</f>
        <v>#DIV/0!</v>
      </c>
      <c r="C154" s="139" t="e">
        <f>KMA.FROT!C159/FRO_TOT!C155</f>
        <v>#REF!</v>
      </c>
      <c r="D154" s="139" t="e">
        <f>KMA.FROT!D159/FRO_TOT!D155</f>
        <v>#DIV/0!</v>
      </c>
      <c r="E154" s="139" t="e">
        <f>KMA.FROT!E159/FRO_TOT!E155</f>
        <v>#DIV/0!</v>
      </c>
      <c r="F154" s="139" t="e">
        <f>KMA.FROT!F159/FRO_TOT!F155</f>
        <v>#DIV/0!</v>
      </c>
      <c r="G154" s="139" t="e">
        <f>KMA.FROT!G159/FRO_TOT!G155</f>
        <v>#REF!</v>
      </c>
      <c r="H154" s="139" t="e">
        <f>KMA.FROT!H159/FRO_TOT!H155</f>
        <v>#REF!</v>
      </c>
      <c r="I154" s="139" t="e">
        <f>KMA.FROT!I159/FRO_TOT!I155</f>
        <v>#DIV/0!</v>
      </c>
      <c r="J154" s="139" t="e">
        <f>KMA.FROT!J159/FRO_TOT!J155</f>
        <v>#DIV/0!</v>
      </c>
      <c r="K154" s="139" t="e">
        <f>KMA.FROT!K159/FRO_TOT!K155</f>
        <v>#REF!</v>
      </c>
      <c r="L154" s="139" t="e">
        <f>KMA.FROT!L159/FRO_TOT!L155</f>
        <v>#DIV/0!</v>
      </c>
      <c r="M154" s="139" t="e">
        <f>KMA.FROT!M159/FRO_TOT!M155</f>
        <v>#DIV/0!</v>
      </c>
      <c r="N154" s="139" t="e">
        <f>KMA.FROT!N159/FRO_TOT!N155</f>
        <v>#DIV/0!</v>
      </c>
      <c r="O154" s="139" t="e">
        <f>KMA.FROT!O159/FRO_TOT!O155</f>
        <v>#REF!</v>
      </c>
      <c r="P154" s="139" t="e">
        <f>KMA.FROT!P159/FRO_TOT!P155</f>
        <v>#DIV/0!</v>
      </c>
      <c r="Q154" s="139" t="e">
        <f>KMA.FROT!Q159/FRO_TOT!Q155</f>
        <v>#REF!</v>
      </c>
      <c r="R154" s="139" t="e">
        <f>KMA.FROT!R159/FRO_TOT!R155</f>
        <v>#DIV/0!</v>
      </c>
      <c r="S154" s="139" t="e">
        <f>KMA.FROT!S159/FRO_TOT!S155</f>
        <v>#DIV/0!</v>
      </c>
      <c r="T154" s="139" t="e">
        <f>KMA.FROT!T159/FRO_TOT!T155</f>
        <v>#DIV/0!</v>
      </c>
      <c r="V154" s="14" t="s">
        <v>19</v>
      </c>
      <c r="W154" s="54" t="e">
        <f>SUMPRODUCT(B154:T154,#REF!)/SUM(#REF!)</f>
        <v>#REF!</v>
      </c>
      <c r="X154" s="1">
        <v>0.27988920476229373</v>
      </c>
      <c r="Y154" s="1">
        <f t="shared" si="0"/>
        <v>27988.920476229374</v>
      </c>
    </row>
    <row r="155" spans="1:16384">
      <c r="A155" s="73" t="s">
        <v>17</v>
      </c>
      <c r="B155" s="139" t="e">
        <f>KMA.FROT!B160/FRO_TOT!B156</f>
        <v>#DIV/0!</v>
      </c>
      <c r="C155" s="139" t="e">
        <f>KMA.FROT!C160/FRO_TOT!C156</f>
        <v>#REF!</v>
      </c>
      <c r="D155" s="139" t="e">
        <f>KMA.FROT!D160/FRO_TOT!D156</f>
        <v>#DIV/0!</v>
      </c>
      <c r="E155" s="139" t="e">
        <f>KMA.FROT!E160/FRO_TOT!E156</f>
        <v>#DIV/0!</v>
      </c>
      <c r="F155" s="139" t="e">
        <f>KMA.FROT!F160/FRO_TOT!F156</f>
        <v>#DIV/0!</v>
      </c>
      <c r="G155" s="139" t="e">
        <f>KMA.FROT!G160/FRO_TOT!G156</f>
        <v>#REF!</v>
      </c>
      <c r="H155" s="139" t="e">
        <f>KMA.FROT!H160/FRO_TOT!H156</f>
        <v>#REF!</v>
      </c>
      <c r="I155" s="139" t="e">
        <f>KMA.FROT!I160/FRO_TOT!I156</f>
        <v>#DIV/0!</v>
      </c>
      <c r="J155" s="139" t="e">
        <f>KMA.FROT!J160/FRO_TOT!J156</f>
        <v>#DIV/0!</v>
      </c>
      <c r="K155" s="139" t="e">
        <f>KMA.FROT!K160/FRO_TOT!K156</f>
        <v>#REF!</v>
      </c>
      <c r="L155" s="139" t="e">
        <f>KMA.FROT!L160/FRO_TOT!L156</f>
        <v>#DIV/0!</v>
      </c>
      <c r="M155" s="139" t="e">
        <f>KMA.FROT!M160/FRO_TOT!M156</f>
        <v>#DIV/0!</v>
      </c>
      <c r="N155" s="139" t="e">
        <f>KMA.FROT!N160/FRO_TOT!N156</f>
        <v>#DIV/0!</v>
      </c>
      <c r="O155" s="139" t="e">
        <f>KMA.FROT!O160/FRO_TOT!O156</f>
        <v>#REF!</v>
      </c>
      <c r="P155" s="139" t="e">
        <f>KMA.FROT!P160/FRO_TOT!P156</f>
        <v>#DIV/0!</v>
      </c>
      <c r="Q155" s="139" t="e">
        <f>KMA.FROT!Q160/FRO_TOT!Q156</f>
        <v>#REF!</v>
      </c>
      <c r="R155" s="139" t="e">
        <f>KMA.FROT!R160/FRO_TOT!R156</f>
        <v>#DIV/0!</v>
      </c>
      <c r="S155" s="139" t="e">
        <f>KMA.FROT!S160/FRO_TOT!S156</f>
        <v>#DIV/0!</v>
      </c>
      <c r="T155" s="139" t="e">
        <f>KMA.FROT!T160/FRO_TOT!T156</f>
        <v>#DIV/0!</v>
      </c>
      <c r="V155" s="14" t="s">
        <v>17</v>
      </c>
      <c r="W155" s="54" t="e">
        <f>SUMPRODUCT(B155:T155,#REF!)/SUM(#REF!)</f>
        <v>#REF!</v>
      </c>
      <c r="X155" s="1">
        <v>0.23286811714629721</v>
      </c>
      <c r="Y155" s="1">
        <f t="shared" si="0"/>
        <v>23286.811714629723</v>
      </c>
    </row>
    <row r="156" spans="1:16384" ht="15.75" thickBot="1">
      <c r="A156" s="73" t="s">
        <v>29</v>
      </c>
      <c r="B156" s="139" t="e">
        <f>KMA.FROT!B161/FRO_TOT!B157</f>
        <v>#DIV/0!</v>
      </c>
      <c r="C156" s="139" t="e">
        <f>KMA.FROT!C161/FRO_TOT!C157</f>
        <v>#REF!</v>
      </c>
      <c r="D156" s="139" t="e">
        <f>KMA.FROT!D161/FRO_TOT!D157</f>
        <v>#DIV/0!</v>
      </c>
      <c r="E156" s="139" t="e">
        <f>KMA.FROT!E161/FRO_TOT!E157</f>
        <v>#DIV/0!</v>
      </c>
      <c r="F156" s="139" t="e">
        <f>KMA.FROT!F161/FRO_TOT!F157</f>
        <v>#DIV/0!</v>
      </c>
      <c r="G156" s="139" t="e">
        <f>KMA.FROT!G161/FRO_TOT!G157</f>
        <v>#REF!</v>
      </c>
      <c r="H156" s="139" t="e">
        <f>KMA.FROT!H161/FRO_TOT!H157</f>
        <v>#REF!</v>
      </c>
      <c r="I156" s="139" t="e">
        <f>KMA.FROT!I161/FRO_TOT!I157</f>
        <v>#DIV/0!</v>
      </c>
      <c r="J156" s="139" t="e">
        <f>KMA.FROT!J161/FRO_TOT!J157</f>
        <v>#DIV/0!</v>
      </c>
      <c r="K156" s="139" t="e">
        <f>KMA.FROT!K161/FRO_TOT!K157</f>
        <v>#REF!</v>
      </c>
      <c r="L156" s="139" t="e">
        <f>KMA.FROT!L161/FRO_TOT!L157</f>
        <v>#DIV/0!</v>
      </c>
      <c r="M156" s="139" t="e">
        <f>KMA.FROT!M161/FRO_TOT!M157</f>
        <v>#DIV/0!</v>
      </c>
      <c r="N156" s="139" t="e">
        <f>KMA.FROT!N161/FRO_TOT!N157</f>
        <v>#DIV/0!</v>
      </c>
      <c r="O156" s="139" t="e">
        <f>KMA.FROT!O161/FRO_TOT!O157</f>
        <v>#REF!</v>
      </c>
      <c r="P156" s="139" t="e">
        <f>KMA.FROT!P161/FRO_TOT!P157</f>
        <v>#DIV/0!</v>
      </c>
      <c r="Q156" s="139" t="e">
        <f>KMA.FROT!Q161/FRO_TOT!Q157</f>
        <v>#REF!</v>
      </c>
      <c r="R156" s="139" t="e">
        <f>KMA.FROT!R161/FRO_TOT!R157</f>
        <v>#DIV/0!</v>
      </c>
      <c r="S156" s="139" t="e">
        <f>KMA.FROT!S161/FRO_TOT!S157</f>
        <v>#DIV/0!</v>
      </c>
      <c r="T156" s="139" t="e">
        <f>KMA.FROT!T161/FRO_TOT!T157</f>
        <v>#DIV/0!</v>
      </c>
      <c r="V156" s="21" t="s">
        <v>29</v>
      </c>
      <c r="W156" s="55" t="e">
        <f>SUMPRODUCT(B156:T156,#REF!)/SUM(#REF!)</f>
        <v>#REF!</v>
      </c>
      <c r="X156" s="1">
        <v>0.23957035834968751</v>
      </c>
      <c r="Y156" s="1">
        <f t="shared" si="0"/>
        <v>23957.035834968752</v>
      </c>
    </row>
    <row r="157" spans="1:16384" ht="15.75" thickBot="1">
      <c r="A157" s="75" t="s">
        <v>39</v>
      </c>
      <c r="B157" s="138" t="e">
        <f>KMA.FROT!B162/FRO_TOT!B158</f>
        <v>#DIV/0!</v>
      </c>
      <c r="C157" s="138" t="e">
        <f>KMA.FROT!C162/FRO_TOT!C158</f>
        <v>#REF!</v>
      </c>
      <c r="D157" s="138" t="e">
        <f>KMA.FROT!D162/FRO_TOT!D158</f>
        <v>#DIV/0!</v>
      </c>
      <c r="E157" s="138" t="e">
        <f>KMA.FROT!E162/FRO_TOT!E158</f>
        <v>#DIV/0!</v>
      </c>
      <c r="F157" s="138" t="e">
        <f>KMA.FROT!F162/FRO_TOT!F158</f>
        <v>#DIV/0!</v>
      </c>
      <c r="G157" s="138" t="e">
        <f>KMA.FROT!G162/FRO_TOT!G158</f>
        <v>#REF!</v>
      </c>
      <c r="H157" s="138" t="e">
        <f>KMA.FROT!H162/FRO_TOT!H158</f>
        <v>#REF!</v>
      </c>
      <c r="I157" s="138" t="e">
        <f>KMA.FROT!I162/FRO_TOT!I158</f>
        <v>#DIV/0!</v>
      </c>
      <c r="J157" s="138" t="e">
        <f>KMA.FROT!J162/FRO_TOT!J158</f>
        <v>#DIV/0!</v>
      </c>
      <c r="K157" s="138" t="e">
        <f>KMA.FROT!K162/FRO_TOT!K158</f>
        <v>#REF!</v>
      </c>
      <c r="L157" s="138" t="e">
        <f>KMA.FROT!L162/FRO_TOT!L158</f>
        <v>#DIV/0!</v>
      </c>
      <c r="M157" s="138" t="e">
        <f>KMA.FROT!M162/FRO_TOT!M158</f>
        <v>#DIV/0!</v>
      </c>
      <c r="N157" s="138" t="e">
        <f>KMA.FROT!N162/FRO_TOT!N158</f>
        <v>#DIV/0!</v>
      </c>
      <c r="O157" s="138" t="e">
        <f>KMA.FROT!O162/FRO_TOT!O158</f>
        <v>#REF!</v>
      </c>
      <c r="P157" s="138" t="e">
        <f>KMA.FROT!P162/FRO_TOT!P158</f>
        <v>#DIV/0!</v>
      </c>
      <c r="Q157" s="138" t="e">
        <f>KMA.FROT!Q162/FRO_TOT!Q158</f>
        <v>#REF!</v>
      </c>
      <c r="R157" s="138" t="e">
        <f>KMA.FROT!R162/FRO_TOT!R158</f>
        <v>#DIV/0!</v>
      </c>
      <c r="S157" s="138" t="e">
        <f>KMA.FROT!S162/FRO_TOT!S158</f>
        <v>#DIV/0!</v>
      </c>
      <c r="T157" s="138" t="e">
        <f>KMA.FROT!T162/FRO_TOT!T158</f>
        <v>#DIV/0!</v>
      </c>
      <c r="V157" s="23" t="s">
        <v>39</v>
      </c>
      <c r="W157" s="51" t="e">
        <f>SUMPRODUCT(B157:T157,#REF!)/SUM(#REF!)</f>
        <v>#REF!</v>
      </c>
      <c r="X157" s="1">
        <v>0.13590193989097338</v>
      </c>
      <c r="Y157" s="1">
        <f t="shared" si="0"/>
        <v>13590.193989097337</v>
      </c>
    </row>
    <row r="158" spans="1:16384">
      <c r="A158" s="73" t="s">
        <v>35</v>
      </c>
      <c r="B158" s="139" t="e">
        <f>KMA.FROT!B163/FRO_TOT!B159</f>
        <v>#DIV/0!</v>
      </c>
      <c r="C158" s="139" t="e">
        <f>KMA.FROT!C163/FRO_TOT!C159</f>
        <v>#REF!</v>
      </c>
      <c r="D158" s="139" t="e">
        <f>KMA.FROT!D163/FRO_TOT!D159</f>
        <v>#DIV/0!</v>
      </c>
      <c r="E158" s="139" t="e">
        <f>KMA.FROT!E163/FRO_TOT!E159</f>
        <v>#DIV/0!</v>
      </c>
      <c r="F158" s="139" t="e">
        <f>KMA.FROT!F163/FRO_TOT!F159</f>
        <v>#DIV/0!</v>
      </c>
      <c r="G158" s="139" t="e">
        <f>KMA.FROT!G163/FRO_TOT!G159</f>
        <v>#REF!</v>
      </c>
      <c r="H158" s="139" t="e">
        <f>KMA.FROT!H163/FRO_TOT!H159</f>
        <v>#REF!</v>
      </c>
      <c r="I158" s="139" t="e">
        <f>KMA.FROT!I163/FRO_TOT!I159</f>
        <v>#DIV/0!</v>
      </c>
      <c r="J158" s="139" t="e">
        <f>KMA.FROT!J163/FRO_TOT!J159</f>
        <v>#DIV/0!</v>
      </c>
      <c r="K158" s="139" t="e">
        <f>KMA.FROT!K163/FRO_TOT!K159</f>
        <v>#REF!</v>
      </c>
      <c r="L158" s="139" t="e">
        <f>KMA.FROT!L163/FRO_TOT!L159</f>
        <v>#DIV/0!</v>
      </c>
      <c r="M158" s="139" t="e">
        <f>KMA.FROT!M163/FRO_TOT!M159</f>
        <v>#DIV/0!</v>
      </c>
      <c r="N158" s="139" t="e">
        <f>KMA.FROT!N163/FRO_TOT!N159</f>
        <v>#DIV/0!</v>
      </c>
      <c r="O158" s="139" t="e">
        <f>KMA.FROT!O163/FRO_TOT!O159</f>
        <v>#REF!</v>
      </c>
      <c r="P158" s="139" t="e">
        <f>KMA.FROT!P163/FRO_TOT!P159</f>
        <v>#DIV/0!</v>
      </c>
      <c r="Q158" s="139" t="e">
        <f>KMA.FROT!Q163/FRO_TOT!Q159</f>
        <v>#REF!</v>
      </c>
      <c r="R158" s="139" t="e">
        <f>KMA.FROT!R163/FRO_TOT!R159</f>
        <v>#DIV/0!</v>
      </c>
      <c r="S158" s="139" t="e">
        <f>KMA.FROT!S163/FRO_TOT!S159</f>
        <v>#DIV/0!</v>
      </c>
      <c r="T158" s="139" t="e">
        <f>KMA.FROT!T163/FRO_TOT!T159</f>
        <v>#DIV/0!</v>
      </c>
      <c r="V158" s="18" t="s">
        <v>35</v>
      </c>
      <c r="W158" s="53" t="e">
        <f>SUMPRODUCT(B158:T158,#REF!)/SUM(#REF!)</f>
        <v>#REF!</v>
      </c>
      <c r="X158" s="1">
        <v>0.10729396778380058</v>
      </c>
      <c r="Y158" s="1">
        <f t="shared" si="0"/>
        <v>10729.396778380058</v>
      </c>
    </row>
    <row r="159" spans="1:16384">
      <c r="A159" s="73" t="s">
        <v>31</v>
      </c>
      <c r="B159" s="139" t="e">
        <f>KMA.FROT!B164/FRO_TOT!B160</f>
        <v>#DIV/0!</v>
      </c>
      <c r="C159" s="139" t="e">
        <f>KMA.FROT!C164/FRO_TOT!C160</f>
        <v>#REF!</v>
      </c>
      <c r="D159" s="139" t="e">
        <f>KMA.FROT!D164/FRO_TOT!D160</f>
        <v>#DIV/0!</v>
      </c>
      <c r="E159" s="139" t="e">
        <f>KMA.FROT!E164/FRO_TOT!E160</f>
        <v>#DIV/0!</v>
      </c>
      <c r="F159" s="139" t="e">
        <f>KMA.FROT!F164/FRO_TOT!F160</f>
        <v>#DIV/0!</v>
      </c>
      <c r="G159" s="139" t="e">
        <f>KMA.FROT!G164/FRO_TOT!G160</f>
        <v>#REF!</v>
      </c>
      <c r="H159" s="139" t="e">
        <f>KMA.FROT!H164/FRO_TOT!H160</f>
        <v>#REF!</v>
      </c>
      <c r="I159" s="139" t="e">
        <f>KMA.FROT!I164/FRO_TOT!I160</f>
        <v>#DIV/0!</v>
      </c>
      <c r="J159" s="139" t="e">
        <f>KMA.FROT!J164/FRO_TOT!J160</f>
        <v>#DIV/0!</v>
      </c>
      <c r="K159" s="139" t="e">
        <f>KMA.FROT!K164/FRO_TOT!K160</f>
        <v>#REF!</v>
      </c>
      <c r="L159" s="139" t="e">
        <f>KMA.FROT!L164/FRO_TOT!L160</f>
        <v>#DIV/0!</v>
      </c>
      <c r="M159" s="139" t="e">
        <f>KMA.FROT!M164/FRO_TOT!M160</f>
        <v>#DIV/0!</v>
      </c>
      <c r="N159" s="139" t="e">
        <f>KMA.FROT!N164/FRO_TOT!N160</f>
        <v>#DIV/0!</v>
      </c>
      <c r="O159" s="139" t="e">
        <f>KMA.FROT!O164/FRO_TOT!O160</f>
        <v>#REF!</v>
      </c>
      <c r="P159" s="139" t="e">
        <f>KMA.FROT!P164/FRO_TOT!P160</f>
        <v>#DIV/0!</v>
      </c>
      <c r="Q159" s="139" t="e">
        <f>KMA.FROT!Q164/FRO_TOT!Q160</f>
        <v>#REF!</v>
      </c>
      <c r="R159" s="139" t="e">
        <f>KMA.FROT!R164/FRO_TOT!R160</f>
        <v>#DIV/0!</v>
      </c>
      <c r="S159" s="139" t="e">
        <f>KMA.FROT!S164/FRO_TOT!S160</f>
        <v>#DIV/0!</v>
      </c>
      <c r="T159" s="139" t="e">
        <f>KMA.FROT!T164/FRO_TOT!T160</f>
        <v>#DIV/0!</v>
      </c>
      <c r="V159" s="14" t="s">
        <v>31</v>
      </c>
      <c r="W159" s="54" t="e">
        <f>SUMPRODUCT(B159:T159,#REF!)/SUM(#REF!)</f>
        <v>#REF!</v>
      </c>
      <c r="X159" s="1">
        <v>0.1218248483458972</v>
      </c>
      <c r="Y159" s="1">
        <f t="shared" si="0"/>
        <v>12182.484834589721</v>
      </c>
    </row>
    <row r="160" spans="1:16384">
      <c r="A160" s="73" t="s">
        <v>27</v>
      </c>
      <c r="B160" s="139" t="e">
        <f>KMA.FROT!B165/FRO_TOT!B161</f>
        <v>#DIV/0!</v>
      </c>
      <c r="C160" s="139" t="e">
        <f>KMA.FROT!C165/FRO_TOT!C161</f>
        <v>#REF!</v>
      </c>
      <c r="D160" s="139" t="e">
        <f>KMA.FROT!D165/FRO_TOT!D161</f>
        <v>#DIV/0!</v>
      </c>
      <c r="E160" s="139" t="e">
        <f>KMA.FROT!E165/FRO_TOT!E161</f>
        <v>#DIV/0!</v>
      </c>
      <c r="F160" s="139" t="e">
        <f>KMA.FROT!F165/FRO_TOT!F161</f>
        <v>#DIV/0!</v>
      </c>
      <c r="G160" s="139" t="e">
        <f>KMA.FROT!G165/FRO_TOT!G161</f>
        <v>#REF!</v>
      </c>
      <c r="H160" s="139" t="e">
        <f>KMA.FROT!H165/FRO_TOT!H161</f>
        <v>#REF!</v>
      </c>
      <c r="I160" s="139" t="e">
        <f>KMA.FROT!I165/FRO_TOT!I161</f>
        <v>#DIV/0!</v>
      </c>
      <c r="J160" s="139" t="e">
        <f>KMA.FROT!J165/FRO_TOT!J161</f>
        <v>#DIV/0!</v>
      </c>
      <c r="K160" s="139" t="e">
        <f>KMA.FROT!K165/FRO_TOT!K161</f>
        <v>#REF!</v>
      </c>
      <c r="L160" s="139" t="e">
        <f>KMA.FROT!L165/FRO_TOT!L161</f>
        <v>#DIV/0!</v>
      </c>
      <c r="M160" s="139" t="e">
        <f>KMA.FROT!M165/FRO_TOT!M161</f>
        <v>#DIV/0!</v>
      </c>
      <c r="N160" s="139" t="e">
        <f>KMA.FROT!N165/FRO_TOT!N161</f>
        <v>#DIV/0!</v>
      </c>
      <c r="O160" s="139" t="e">
        <f>KMA.FROT!O165/FRO_TOT!O161</f>
        <v>#REF!</v>
      </c>
      <c r="P160" s="139" t="e">
        <f>KMA.FROT!P165/FRO_TOT!P161</f>
        <v>#DIV/0!</v>
      </c>
      <c r="Q160" s="139" t="e">
        <f>KMA.FROT!Q165/FRO_TOT!Q161</f>
        <v>#REF!</v>
      </c>
      <c r="R160" s="139" t="e">
        <f>KMA.FROT!R165/FRO_TOT!R161</f>
        <v>#DIV/0!</v>
      </c>
      <c r="S160" s="139" t="e">
        <f>KMA.FROT!S165/FRO_TOT!S161</f>
        <v>#DIV/0!</v>
      </c>
      <c r="T160" s="139" t="e">
        <f>KMA.FROT!T165/FRO_TOT!T161</f>
        <v>#DIV/0!</v>
      </c>
      <c r="V160" s="14" t="s">
        <v>27</v>
      </c>
      <c r="W160" s="54" t="e">
        <f>SUMPRODUCT(B160:T160,#REF!)/SUM(#REF!)</f>
        <v>#REF!</v>
      </c>
      <c r="X160" s="1">
        <v>0.15408601144046993</v>
      </c>
      <c r="Y160" s="1">
        <f t="shared" si="0"/>
        <v>15408.601144046994</v>
      </c>
    </row>
    <row r="161" spans="1:25">
      <c r="A161" s="73" t="s">
        <v>33</v>
      </c>
      <c r="B161" s="139" t="e">
        <f>KMA.FROT!B166/FRO_TOT!B162</f>
        <v>#DIV/0!</v>
      </c>
      <c r="C161" s="139" t="e">
        <f>KMA.FROT!C166/FRO_TOT!C162</f>
        <v>#REF!</v>
      </c>
      <c r="D161" s="139" t="e">
        <f>KMA.FROT!D166/FRO_TOT!D162</f>
        <v>#DIV/0!</v>
      </c>
      <c r="E161" s="139" t="e">
        <f>KMA.FROT!E166/FRO_TOT!E162</f>
        <v>#DIV/0!</v>
      </c>
      <c r="F161" s="139" t="e">
        <f>KMA.FROT!F166/FRO_TOT!F162</f>
        <v>#DIV/0!</v>
      </c>
      <c r="G161" s="139" t="e">
        <f>KMA.FROT!G166/FRO_TOT!G162</f>
        <v>#REF!</v>
      </c>
      <c r="H161" s="139" t="e">
        <f>KMA.FROT!H166/FRO_TOT!H162</f>
        <v>#REF!</v>
      </c>
      <c r="I161" s="139" t="e">
        <f>KMA.FROT!I166/FRO_TOT!I162</f>
        <v>#DIV/0!</v>
      </c>
      <c r="J161" s="139" t="e">
        <f>KMA.FROT!J166/FRO_TOT!J162</f>
        <v>#DIV/0!</v>
      </c>
      <c r="K161" s="139" t="e">
        <f>KMA.FROT!K166/FRO_TOT!K162</f>
        <v>#REF!</v>
      </c>
      <c r="L161" s="139" t="e">
        <f>KMA.FROT!L166/FRO_TOT!L162</f>
        <v>#DIV/0!</v>
      </c>
      <c r="M161" s="139" t="e">
        <f>KMA.FROT!M166/FRO_TOT!M162</f>
        <v>#DIV/0!</v>
      </c>
      <c r="N161" s="139" t="e">
        <f>KMA.FROT!N166/FRO_TOT!N162</f>
        <v>#DIV/0!</v>
      </c>
      <c r="O161" s="139" t="e">
        <f>KMA.FROT!O166/FRO_TOT!O162</f>
        <v>#REF!</v>
      </c>
      <c r="P161" s="139" t="e">
        <f>KMA.FROT!P166/FRO_TOT!P162</f>
        <v>#DIV/0!</v>
      </c>
      <c r="Q161" s="139" t="e">
        <f>KMA.FROT!Q166/FRO_TOT!Q162</f>
        <v>#REF!</v>
      </c>
      <c r="R161" s="139" t="e">
        <f>KMA.FROT!R166/FRO_TOT!R162</f>
        <v>#DIV/0!</v>
      </c>
      <c r="S161" s="139" t="e">
        <f>KMA.FROT!S166/FRO_TOT!S162</f>
        <v>#DIV/0!</v>
      </c>
      <c r="T161" s="139" t="e">
        <f>KMA.FROT!T166/FRO_TOT!T162</f>
        <v>#DIV/0!</v>
      </c>
      <c r="V161" s="14" t="s">
        <v>33</v>
      </c>
      <c r="W161" s="54" t="e">
        <f>SUMPRODUCT(B161:T161,#REF!)/SUM(#REF!)</f>
        <v>#REF!</v>
      </c>
      <c r="X161" s="1">
        <v>8.8328848651955047E-2</v>
      </c>
      <c r="Y161" s="1">
        <f t="shared" si="0"/>
        <v>8832.884865195505</v>
      </c>
    </row>
    <row r="162" spans="1:25">
      <c r="A162" s="73" t="s">
        <v>34</v>
      </c>
      <c r="B162" s="139" t="e">
        <f>KMA.FROT!B167/FRO_TOT!B163</f>
        <v>#DIV/0!</v>
      </c>
      <c r="C162" s="139" t="e">
        <f>KMA.FROT!C167/FRO_TOT!C163</f>
        <v>#REF!</v>
      </c>
      <c r="D162" s="139" t="e">
        <f>KMA.FROT!D167/FRO_TOT!D163</f>
        <v>#DIV/0!</v>
      </c>
      <c r="E162" s="139" t="e">
        <f>KMA.FROT!E167/FRO_TOT!E163</f>
        <v>#DIV/0!</v>
      </c>
      <c r="F162" s="139" t="e">
        <f>KMA.FROT!F167/FRO_TOT!F163</f>
        <v>#DIV/0!</v>
      </c>
      <c r="G162" s="139" t="e">
        <f>KMA.FROT!G167/FRO_TOT!G163</f>
        <v>#REF!</v>
      </c>
      <c r="H162" s="139" t="e">
        <f>KMA.FROT!H167/FRO_TOT!H163</f>
        <v>#REF!</v>
      </c>
      <c r="I162" s="139" t="e">
        <f>KMA.FROT!I167/FRO_TOT!I163</f>
        <v>#DIV/0!</v>
      </c>
      <c r="J162" s="139" t="e">
        <f>KMA.FROT!J167/FRO_TOT!J163</f>
        <v>#DIV/0!</v>
      </c>
      <c r="K162" s="139" t="e">
        <f>KMA.FROT!K167/FRO_TOT!K163</f>
        <v>#REF!</v>
      </c>
      <c r="L162" s="139" t="e">
        <f>KMA.FROT!L167/FRO_TOT!L163</f>
        <v>#DIV/0!</v>
      </c>
      <c r="M162" s="139" t="e">
        <f>KMA.FROT!M167/FRO_TOT!M163</f>
        <v>#DIV/0!</v>
      </c>
      <c r="N162" s="139" t="e">
        <f>KMA.FROT!N167/FRO_TOT!N163</f>
        <v>#DIV/0!</v>
      </c>
      <c r="O162" s="139" t="e">
        <f>KMA.FROT!O167/FRO_TOT!O163</f>
        <v>#REF!</v>
      </c>
      <c r="P162" s="139" t="e">
        <f>KMA.FROT!P167/FRO_TOT!P163</f>
        <v>#DIV/0!</v>
      </c>
      <c r="Q162" s="139" t="e">
        <f>KMA.FROT!Q167/FRO_TOT!Q163</f>
        <v>#REF!</v>
      </c>
      <c r="R162" s="139" t="e">
        <f>KMA.FROT!R167/FRO_TOT!R163</f>
        <v>#DIV/0!</v>
      </c>
      <c r="S162" s="139" t="e">
        <f>KMA.FROT!S167/FRO_TOT!S163</f>
        <v>#DIV/0!</v>
      </c>
      <c r="T162" s="139" t="e">
        <f>KMA.FROT!T167/FRO_TOT!T163</f>
        <v>#DIV/0!</v>
      </c>
      <c r="V162" s="14" t="s">
        <v>34</v>
      </c>
      <c r="W162" s="54" t="e">
        <f>SUMPRODUCT(B162:T162,#REF!)/SUM(#REF!)</f>
        <v>#REF!</v>
      </c>
      <c r="X162" s="1">
        <v>0.1438147643647234</v>
      </c>
      <c r="Y162" s="1">
        <f t="shared" si="0"/>
        <v>14381.47643647234</v>
      </c>
    </row>
    <row r="163" spans="1:25">
      <c r="A163" s="73" t="s">
        <v>30</v>
      </c>
      <c r="B163" s="139" t="e">
        <f>KMA.FROT!B168/FRO_TOT!B164</f>
        <v>#DIV/0!</v>
      </c>
      <c r="C163" s="139" t="e">
        <f>KMA.FROT!C168/FRO_TOT!C164</f>
        <v>#REF!</v>
      </c>
      <c r="D163" s="139" t="e">
        <f>KMA.FROT!D168/FRO_TOT!D164</f>
        <v>#DIV/0!</v>
      </c>
      <c r="E163" s="139" t="e">
        <f>KMA.FROT!E168/FRO_TOT!E164</f>
        <v>#DIV/0!</v>
      </c>
      <c r="F163" s="139" t="e">
        <f>KMA.FROT!F168/FRO_TOT!F164</f>
        <v>#DIV/0!</v>
      </c>
      <c r="G163" s="139" t="e">
        <f>KMA.FROT!G168/FRO_TOT!G164</f>
        <v>#REF!</v>
      </c>
      <c r="H163" s="139" t="e">
        <f>KMA.FROT!H168/FRO_TOT!H164</f>
        <v>#REF!</v>
      </c>
      <c r="I163" s="139" t="e">
        <f>KMA.FROT!I168/FRO_TOT!I164</f>
        <v>#DIV/0!</v>
      </c>
      <c r="J163" s="139" t="e">
        <f>KMA.FROT!J168/FRO_TOT!J164</f>
        <v>#DIV/0!</v>
      </c>
      <c r="K163" s="139" t="e">
        <f>KMA.FROT!K168/FRO_TOT!K164</f>
        <v>#REF!</v>
      </c>
      <c r="L163" s="139" t="e">
        <f>KMA.FROT!L168/FRO_TOT!L164</f>
        <v>#DIV/0!</v>
      </c>
      <c r="M163" s="139" t="e">
        <f>KMA.FROT!M168/FRO_TOT!M164</f>
        <v>#DIV/0!</v>
      </c>
      <c r="N163" s="139" t="e">
        <f>KMA.FROT!N168/FRO_TOT!N164</f>
        <v>#DIV/0!</v>
      </c>
      <c r="O163" s="139" t="e">
        <f>KMA.FROT!O168/FRO_TOT!O164</f>
        <v>#REF!</v>
      </c>
      <c r="P163" s="139" t="e">
        <f>KMA.FROT!P168/FRO_TOT!P164</f>
        <v>#DIV/0!</v>
      </c>
      <c r="Q163" s="139" t="e">
        <f>KMA.FROT!Q168/FRO_TOT!Q164</f>
        <v>#REF!</v>
      </c>
      <c r="R163" s="139" t="e">
        <f>KMA.FROT!R168/FRO_TOT!R164</f>
        <v>#DIV/0!</v>
      </c>
      <c r="S163" s="139" t="e">
        <f>KMA.FROT!S168/FRO_TOT!S164</f>
        <v>#DIV/0!</v>
      </c>
      <c r="T163" s="139" t="e">
        <f>KMA.FROT!T168/FRO_TOT!T164</f>
        <v>#DIV/0!</v>
      </c>
      <c r="V163" s="14" t="s">
        <v>30</v>
      </c>
      <c r="W163" s="54" t="e">
        <f>SUMPRODUCT(B163:T163,#REF!)/SUM(#REF!)</f>
        <v>#REF!</v>
      </c>
      <c r="X163" s="1">
        <v>0.15787409805644345</v>
      </c>
      <c r="Y163" s="1">
        <f t="shared" si="0"/>
        <v>15787.409805644345</v>
      </c>
    </row>
    <row r="164" spans="1:25">
      <c r="A164" s="73" t="s">
        <v>36</v>
      </c>
      <c r="B164" s="139" t="e">
        <f>KMA.FROT!B169/FRO_TOT!B165</f>
        <v>#DIV/0!</v>
      </c>
      <c r="C164" s="139" t="e">
        <f>KMA.FROT!C169/FRO_TOT!C165</f>
        <v>#REF!</v>
      </c>
      <c r="D164" s="139" t="e">
        <f>KMA.FROT!D169/FRO_TOT!D165</f>
        <v>#DIV/0!</v>
      </c>
      <c r="E164" s="139" t="e">
        <f>KMA.FROT!E169/FRO_TOT!E165</f>
        <v>#DIV/0!</v>
      </c>
      <c r="F164" s="139" t="e">
        <f>KMA.FROT!F169/FRO_TOT!F165</f>
        <v>#DIV/0!</v>
      </c>
      <c r="G164" s="139" t="e">
        <f>KMA.FROT!G169/FRO_TOT!G165</f>
        <v>#REF!</v>
      </c>
      <c r="H164" s="139" t="e">
        <f>KMA.FROT!H169/FRO_TOT!H165</f>
        <v>#REF!</v>
      </c>
      <c r="I164" s="139" t="e">
        <f>KMA.FROT!I169/FRO_TOT!I165</f>
        <v>#DIV/0!</v>
      </c>
      <c r="J164" s="139" t="e">
        <f>KMA.FROT!J169/FRO_TOT!J165</f>
        <v>#DIV/0!</v>
      </c>
      <c r="K164" s="139" t="e">
        <f>KMA.FROT!K169/FRO_TOT!K165</f>
        <v>#REF!</v>
      </c>
      <c r="L164" s="139" t="e">
        <f>KMA.FROT!L169/FRO_TOT!L165</f>
        <v>#DIV/0!</v>
      </c>
      <c r="M164" s="139" t="e">
        <f>KMA.FROT!M169/FRO_TOT!M165</f>
        <v>#DIV/0!</v>
      </c>
      <c r="N164" s="139" t="e">
        <f>KMA.FROT!N169/FRO_TOT!N165</f>
        <v>#DIV/0!</v>
      </c>
      <c r="O164" s="139" t="e">
        <f>KMA.FROT!O169/FRO_TOT!O165</f>
        <v>#REF!</v>
      </c>
      <c r="P164" s="139" t="e">
        <f>KMA.FROT!P169/FRO_TOT!P165</f>
        <v>#DIV/0!</v>
      </c>
      <c r="Q164" s="139" t="e">
        <f>KMA.FROT!Q169/FRO_TOT!Q165</f>
        <v>#REF!</v>
      </c>
      <c r="R164" s="139" t="e">
        <f>KMA.FROT!R169/FRO_TOT!R165</f>
        <v>#DIV/0!</v>
      </c>
      <c r="S164" s="139" t="e">
        <f>KMA.FROT!S169/FRO_TOT!S165</f>
        <v>#DIV/0!</v>
      </c>
      <c r="T164" s="139" t="e">
        <f>KMA.FROT!T169/FRO_TOT!T165</f>
        <v>#DIV/0!</v>
      </c>
      <c r="V164" s="14" t="s">
        <v>36</v>
      </c>
      <c r="W164" s="54" t="e">
        <f>SUMPRODUCT(B164:T164,#REF!)/SUM(#REF!)</f>
        <v>#REF!</v>
      </c>
      <c r="X164" s="1">
        <v>0.13869007150373899</v>
      </c>
      <c r="Y164" s="1">
        <f t="shared" si="0"/>
        <v>13869.0071503739</v>
      </c>
    </row>
    <row r="165" spans="1:25">
      <c r="A165" s="73" t="s">
        <v>21</v>
      </c>
      <c r="B165" s="139" t="e">
        <f>KMA.FROT!B170/FRO_TOT!B166</f>
        <v>#DIV/0!</v>
      </c>
      <c r="C165" s="139" t="e">
        <f>KMA.FROT!C170/FRO_TOT!C166</f>
        <v>#REF!</v>
      </c>
      <c r="D165" s="139" t="e">
        <f>KMA.FROT!D170/FRO_TOT!D166</f>
        <v>#DIV/0!</v>
      </c>
      <c r="E165" s="139" t="e">
        <f>KMA.FROT!E170/FRO_TOT!E166</f>
        <v>#DIV/0!</v>
      </c>
      <c r="F165" s="139" t="e">
        <f>KMA.FROT!F170/FRO_TOT!F166</f>
        <v>#DIV/0!</v>
      </c>
      <c r="G165" s="139" t="e">
        <f>KMA.FROT!G170/FRO_TOT!G166</f>
        <v>#REF!</v>
      </c>
      <c r="H165" s="139" t="e">
        <f>KMA.FROT!H170/FRO_TOT!H166</f>
        <v>#REF!</v>
      </c>
      <c r="I165" s="139" t="e">
        <f>KMA.FROT!I170/FRO_TOT!I166</f>
        <v>#DIV/0!</v>
      </c>
      <c r="J165" s="139" t="e">
        <f>KMA.FROT!J170/FRO_TOT!J166</f>
        <v>#DIV/0!</v>
      </c>
      <c r="K165" s="139" t="e">
        <f>KMA.FROT!K170/FRO_TOT!K166</f>
        <v>#REF!</v>
      </c>
      <c r="L165" s="139" t="e">
        <f>KMA.FROT!L170/FRO_TOT!L166</f>
        <v>#DIV/0!</v>
      </c>
      <c r="M165" s="139" t="e">
        <f>KMA.FROT!M170/FRO_TOT!M166</f>
        <v>#DIV/0!</v>
      </c>
      <c r="N165" s="139" t="e">
        <f>KMA.FROT!N170/FRO_TOT!N166</f>
        <v>#DIV/0!</v>
      </c>
      <c r="O165" s="139" t="e">
        <f>KMA.FROT!O170/FRO_TOT!O166</f>
        <v>#REF!</v>
      </c>
      <c r="P165" s="139" t="e">
        <f>KMA.FROT!P170/FRO_TOT!P166</f>
        <v>#DIV/0!</v>
      </c>
      <c r="Q165" s="139" t="e">
        <f>KMA.FROT!Q170/FRO_TOT!Q166</f>
        <v>#REF!</v>
      </c>
      <c r="R165" s="139" t="e">
        <f>KMA.FROT!R170/FRO_TOT!R166</f>
        <v>#DIV/0!</v>
      </c>
      <c r="S165" s="139" t="e">
        <f>KMA.FROT!S170/FRO_TOT!S166</f>
        <v>#DIV/0!</v>
      </c>
      <c r="T165" s="139" t="e">
        <f>KMA.FROT!T170/FRO_TOT!T166</f>
        <v>#DIV/0!</v>
      </c>
      <c r="V165" s="14" t="s">
        <v>21</v>
      </c>
      <c r="W165" s="54" t="e">
        <f>SUMPRODUCT(B165:T165,#REF!)/SUM(#REF!)</f>
        <v>#REF!</v>
      </c>
      <c r="X165" s="1">
        <v>0.18670274237629692</v>
      </c>
      <c r="Y165" s="1">
        <f t="shared" si="0"/>
        <v>18670.274237629692</v>
      </c>
    </row>
    <row r="166" spans="1:25" ht="15.75" thickBot="1">
      <c r="A166" s="73" t="s">
        <v>32</v>
      </c>
      <c r="B166" s="139" t="e">
        <f>KMA.FROT!B171/FRO_TOT!B167</f>
        <v>#DIV/0!</v>
      </c>
      <c r="C166" s="139" t="e">
        <f>KMA.FROT!C171/FRO_TOT!C167</f>
        <v>#REF!</v>
      </c>
      <c r="D166" s="139" t="e">
        <f>KMA.FROT!D171/FRO_TOT!D167</f>
        <v>#DIV/0!</v>
      </c>
      <c r="E166" s="139" t="e">
        <f>KMA.FROT!E171/FRO_TOT!E167</f>
        <v>#DIV/0!</v>
      </c>
      <c r="F166" s="139" t="e">
        <f>KMA.FROT!F171/FRO_TOT!F167</f>
        <v>#DIV/0!</v>
      </c>
      <c r="G166" s="139" t="e">
        <f>KMA.FROT!G171/FRO_TOT!G167</f>
        <v>#REF!</v>
      </c>
      <c r="H166" s="139" t="e">
        <f>KMA.FROT!H171/FRO_TOT!H167</f>
        <v>#REF!</v>
      </c>
      <c r="I166" s="139" t="e">
        <f>KMA.FROT!I171/FRO_TOT!I167</f>
        <v>#DIV/0!</v>
      </c>
      <c r="J166" s="139" t="e">
        <f>KMA.FROT!J171/FRO_TOT!J167</f>
        <v>#DIV/0!</v>
      </c>
      <c r="K166" s="139" t="e">
        <f>KMA.FROT!K171/FRO_TOT!K167</f>
        <v>#REF!</v>
      </c>
      <c r="L166" s="139" t="e">
        <f>KMA.FROT!L171/FRO_TOT!L167</f>
        <v>#DIV/0!</v>
      </c>
      <c r="M166" s="139" t="e">
        <f>KMA.FROT!M171/FRO_TOT!M167</f>
        <v>#DIV/0!</v>
      </c>
      <c r="N166" s="139" t="e">
        <f>KMA.FROT!N171/FRO_TOT!N167</f>
        <v>#DIV/0!</v>
      </c>
      <c r="O166" s="139" t="e">
        <f>KMA.FROT!O171/FRO_TOT!O167</f>
        <v>#REF!</v>
      </c>
      <c r="P166" s="139" t="e">
        <f>KMA.FROT!P171/FRO_TOT!P167</f>
        <v>#DIV/0!</v>
      </c>
      <c r="Q166" s="139" t="e">
        <f>KMA.FROT!Q171/FRO_TOT!Q167</f>
        <v>#REF!</v>
      </c>
      <c r="R166" s="139" t="e">
        <f>KMA.FROT!R171/FRO_TOT!R167</f>
        <v>#DIV/0!</v>
      </c>
      <c r="S166" s="139" t="e">
        <f>KMA.FROT!S171/FRO_TOT!S167</f>
        <v>#DIV/0!</v>
      </c>
      <c r="T166" s="139" t="e">
        <f>KMA.FROT!T171/FRO_TOT!T167</f>
        <v>#DIV/0!</v>
      </c>
      <c r="V166" s="21" t="s">
        <v>32</v>
      </c>
      <c r="W166" s="55" t="e">
        <f>SUMPRODUCT(B166:T166,#REF!)/SUM(#REF!)</f>
        <v>#REF!</v>
      </c>
      <c r="X166" s="1">
        <v>0.16186266301352323</v>
      </c>
      <c r="Y166" s="1">
        <f t="shared" si="0"/>
        <v>16186.266301352323</v>
      </c>
    </row>
    <row r="167" spans="1:25" ht="15.75" thickBot="1">
      <c r="A167" s="75" t="s">
        <v>40</v>
      </c>
      <c r="B167" s="138" t="e">
        <f>KMA.FROT!B172/FRO_TOT!B168</f>
        <v>#DIV/0!</v>
      </c>
      <c r="C167" s="138" t="e">
        <f>KMA.FROT!C172/FRO_TOT!C168</f>
        <v>#REF!</v>
      </c>
      <c r="D167" s="138" t="e">
        <f>KMA.FROT!D172/FRO_TOT!D168</f>
        <v>#DIV/0!</v>
      </c>
      <c r="E167" s="138" t="e">
        <f>KMA.FROT!E172/FRO_TOT!E168</f>
        <v>#DIV/0!</v>
      </c>
      <c r="F167" s="138" t="e">
        <f>KMA.FROT!F172/FRO_TOT!F168</f>
        <v>#DIV/0!</v>
      </c>
      <c r="G167" s="138" t="e">
        <f>KMA.FROT!G172/FRO_TOT!G168</f>
        <v>#REF!</v>
      </c>
      <c r="H167" s="138" t="e">
        <f>KMA.FROT!H172/FRO_TOT!H168</f>
        <v>#REF!</v>
      </c>
      <c r="I167" s="138" t="e">
        <f>KMA.FROT!I172/FRO_TOT!I168</f>
        <v>#DIV/0!</v>
      </c>
      <c r="J167" s="138" t="e">
        <f>KMA.FROT!J172/FRO_TOT!J168</f>
        <v>#DIV/0!</v>
      </c>
      <c r="K167" s="138" t="e">
        <f>KMA.FROT!K172/FRO_TOT!K168</f>
        <v>#REF!</v>
      </c>
      <c r="L167" s="138" t="e">
        <f>KMA.FROT!L172/FRO_TOT!L168</f>
        <v>#DIV/0!</v>
      </c>
      <c r="M167" s="138" t="e">
        <f>KMA.FROT!M172/FRO_TOT!M168</f>
        <v>#DIV/0!</v>
      </c>
      <c r="N167" s="138" t="e">
        <f>KMA.FROT!N172/FRO_TOT!N168</f>
        <v>#DIV/0!</v>
      </c>
      <c r="O167" s="138" t="e">
        <f>KMA.FROT!O172/FRO_TOT!O168</f>
        <v>#REF!</v>
      </c>
      <c r="P167" s="138" t="e">
        <f>KMA.FROT!P172/FRO_TOT!P168</f>
        <v>#DIV/0!</v>
      </c>
      <c r="Q167" s="138" t="e">
        <f>KMA.FROT!Q172/FRO_TOT!Q168</f>
        <v>#REF!</v>
      </c>
      <c r="R167" s="138" t="e">
        <f>KMA.FROT!R172/FRO_TOT!R168</f>
        <v>#DIV/0!</v>
      </c>
      <c r="S167" s="138" t="e">
        <f>KMA.FROT!S172/FRO_TOT!S168</f>
        <v>#DIV/0!</v>
      </c>
      <c r="T167" s="138" t="e">
        <f>KMA.FROT!T172/FRO_TOT!T168</f>
        <v>#DIV/0!</v>
      </c>
      <c r="V167" s="23" t="s">
        <v>40</v>
      </c>
      <c r="W167" s="51" t="e">
        <f>SUMPRODUCT(B167:T167,#REF!)/SUM(#REF!)</f>
        <v>#REF!</v>
      </c>
      <c r="X167" s="1">
        <v>0.34961979276701444</v>
      </c>
      <c r="Y167" s="1">
        <f t="shared" si="0"/>
        <v>34961.979276701444</v>
      </c>
    </row>
    <row r="168" spans="1:25">
      <c r="A168" s="73" t="s">
        <v>26</v>
      </c>
      <c r="B168" s="139" t="e">
        <f>KMA.FROT!B173/FRO_TOT!B169</f>
        <v>#DIV/0!</v>
      </c>
      <c r="C168" s="139" t="e">
        <f>KMA.FROT!C173/FRO_TOT!C169</f>
        <v>#REF!</v>
      </c>
      <c r="D168" s="139" t="e">
        <f>KMA.FROT!D173/FRO_TOT!D169</f>
        <v>#DIV/0!</v>
      </c>
      <c r="E168" s="139" t="e">
        <f>KMA.FROT!E173/FRO_TOT!E169</f>
        <v>#DIV/0!</v>
      </c>
      <c r="F168" s="139" t="e">
        <f>KMA.FROT!F173/FRO_TOT!F169</f>
        <v>#DIV/0!</v>
      </c>
      <c r="G168" s="139" t="e">
        <f>KMA.FROT!G173/FRO_TOT!G169</f>
        <v>#REF!</v>
      </c>
      <c r="H168" s="139" t="e">
        <f>KMA.FROT!H173/FRO_TOT!H169</f>
        <v>#REF!</v>
      </c>
      <c r="I168" s="139" t="e">
        <f>KMA.FROT!I173/FRO_TOT!I169</f>
        <v>#DIV/0!</v>
      </c>
      <c r="J168" s="139" t="e">
        <f>KMA.FROT!J173/FRO_TOT!J169</f>
        <v>#DIV/0!</v>
      </c>
      <c r="K168" s="139" t="e">
        <f>KMA.FROT!K173/FRO_TOT!K169</f>
        <v>#REF!</v>
      </c>
      <c r="L168" s="139" t="e">
        <f>KMA.FROT!L173/FRO_TOT!L169</f>
        <v>#DIV/0!</v>
      </c>
      <c r="M168" s="139" t="e">
        <f>KMA.FROT!M173/FRO_TOT!M169</f>
        <v>#DIV/0!</v>
      </c>
      <c r="N168" s="139" t="e">
        <f>KMA.FROT!N173/FRO_TOT!N169</f>
        <v>#DIV/0!</v>
      </c>
      <c r="O168" s="139" t="e">
        <f>KMA.FROT!O173/FRO_TOT!O169</f>
        <v>#REF!</v>
      </c>
      <c r="P168" s="139" t="e">
        <f>KMA.FROT!P173/FRO_TOT!P169</f>
        <v>#DIV/0!</v>
      </c>
      <c r="Q168" s="139" t="e">
        <f>KMA.FROT!Q173/FRO_TOT!Q169</f>
        <v>#REF!</v>
      </c>
      <c r="R168" s="139" t="e">
        <f>KMA.FROT!R173/FRO_TOT!R169</f>
        <v>#DIV/0!</v>
      </c>
      <c r="S168" s="139" t="e">
        <f>KMA.FROT!S173/FRO_TOT!S169</f>
        <v>#DIV/0!</v>
      </c>
      <c r="T168" s="139" t="e">
        <f>KMA.FROT!T173/FRO_TOT!T169</f>
        <v>#DIV/0!</v>
      </c>
      <c r="V168" s="18" t="s">
        <v>26</v>
      </c>
      <c r="W168" s="53" t="e">
        <f>SUMPRODUCT(B168:T168,#REF!)/SUM(#REF!)</f>
        <v>#REF!</v>
      </c>
      <c r="X168" s="1">
        <v>0.29593953987204252</v>
      </c>
      <c r="Y168" s="1">
        <f t="shared" si="0"/>
        <v>29593.953987204251</v>
      </c>
    </row>
    <row r="169" spans="1:25">
      <c r="A169" s="73" t="s">
        <v>18</v>
      </c>
      <c r="B169" s="139" t="e">
        <f>KMA.FROT!B174/FRO_TOT!B170</f>
        <v>#DIV/0!</v>
      </c>
      <c r="C169" s="139" t="e">
        <f>KMA.FROT!C174/FRO_TOT!C170</f>
        <v>#REF!</v>
      </c>
      <c r="D169" s="139" t="e">
        <f>KMA.FROT!D174/FRO_TOT!D170</f>
        <v>#DIV/0!</v>
      </c>
      <c r="E169" s="139" t="e">
        <f>KMA.FROT!E174/FRO_TOT!E170</f>
        <v>#DIV/0!</v>
      </c>
      <c r="F169" s="139" t="e">
        <f>KMA.FROT!F174/FRO_TOT!F170</f>
        <v>#DIV/0!</v>
      </c>
      <c r="G169" s="139" t="e">
        <f>KMA.FROT!G174/FRO_TOT!G170</f>
        <v>#REF!</v>
      </c>
      <c r="H169" s="139" t="e">
        <f>KMA.FROT!H174/FRO_TOT!H170</f>
        <v>#REF!</v>
      </c>
      <c r="I169" s="139" t="e">
        <f>KMA.FROT!I174/FRO_TOT!I170</f>
        <v>#DIV/0!</v>
      </c>
      <c r="J169" s="139" t="e">
        <f>KMA.FROT!J174/FRO_TOT!J170</f>
        <v>#DIV/0!</v>
      </c>
      <c r="K169" s="139" t="e">
        <f>KMA.FROT!K174/FRO_TOT!K170</f>
        <v>#REF!</v>
      </c>
      <c r="L169" s="139" t="e">
        <f>KMA.FROT!L174/FRO_TOT!L170</f>
        <v>#DIV/0!</v>
      </c>
      <c r="M169" s="139" t="e">
        <f>KMA.FROT!M174/FRO_TOT!M170</f>
        <v>#DIV/0!</v>
      </c>
      <c r="N169" s="139" t="e">
        <f>KMA.FROT!N174/FRO_TOT!N170</f>
        <v>#DIV/0!</v>
      </c>
      <c r="O169" s="139" t="e">
        <f>KMA.FROT!O174/FRO_TOT!O170</f>
        <v>#REF!</v>
      </c>
      <c r="P169" s="139" t="e">
        <f>KMA.FROT!P174/FRO_TOT!P170</f>
        <v>#DIV/0!</v>
      </c>
      <c r="Q169" s="139" t="e">
        <f>KMA.FROT!Q174/FRO_TOT!Q170</f>
        <v>#REF!</v>
      </c>
      <c r="R169" s="139" t="e">
        <f>KMA.FROT!R174/FRO_TOT!R170</f>
        <v>#DIV/0!</v>
      </c>
      <c r="S169" s="139" t="e">
        <f>KMA.FROT!S174/FRO_TOT!S170</f>
        <v>#DIV/0!</v>
      </c>
      <c r="T169" s="139" t="e">
        <f>KMA.FROT!T174/FRO_TOT!T170</f>
        <v>#DIV/0!</v>
      </c>
      <c r="V169" s="14" t="s">
        <v>18</v>
      </c>
      <c r="W169" s="54" t="e">
        <f>SUMPRODUCT(B169:T169,#REF!)/SUM(#REF!)</f>
        <v>#REF!</v>
      </c>
      <c r="X169" s="1">
        <v>0.28720268621695677</v>
      </c>
      <c r="Y169" s="1">
        <f t="shared" si="0"/>
        <v>28720.268621695675</v>
      </c>
    </row>
    <row r="170" spans="1:25">
      <c r="A170" s="73" t="s">
        <v>12</v>
      </c>
      <c r="B170" s="139" t="e">
        <f>KMA.FROT!B175/FRO_TOT!B171</f>
        <v>#DIV/0!</v>
      </c>
      <c r="C170" s="139" t="e">
        <f>KMA.FROT!C175/FRO_TOT!C171</f>
        <v>#REF!</v>
      </c>
      <c r="D170" s="139" t="e">
        <f>KMA.FROT!D175/FRO_TOT!D171</f>
        <v>#DIV/0!</v>
      </c>
      <c r="E170" s="139" t="e">
        <f>KMA.FROT!E175/FRO_TOT!E171</f>
        <v>#DIV/0!</v>
      </c>
      <c r="F170" s="139" t="e">
        <f>KMA.FROT!F175/FRO_TOT!F171</f>
        <v>#DIV/0!</v>
      </c>
      <c r="G170" s="139" t="e">
        <f>KMA.FROT!G175/FRO_TOT!G171</f>
        <v>#REF!</v>
      </c>
      <c r="H170" s="139" t="e">
        <f>KMA.FROT!H175/FRO_TOT!H171</f>
        <v>#REF!</v>
      </c>
      <c r="I170" s="139" t="e">
        <f>KMA.FROT!I175/FRO_TOT!I171</f>
        <v>#DIV/0!</v>
      </c>
      <c r="J170" s="139" t="e">
        <f>KMA.FROT!J175/FRO_TOT!J171</f>
        <v>#DIV/0!</v>
      </c>
      <c r="K170" s="139" t="e">
        <f>KMA.FROT!K175/FRO_TOT!K171</f>
        <v>#REF!</v>
      </c>
      <c r="L170" s="139" t="e">
        <f>KMA.FROT!L175/FRO_TOT!L171</f>
        <v>#DIV/0!</v>
      </c>
      <c r="M170" s="139" t="e">
        <f>KMA.FROT!M175/FRO_TOT!M171</f>
        <v>#DIV/0!</v>
      </c>
      <c r="N170" s="139" t="e">
        <f>KMA.FROT!N175/FRO_TOT!N171</f>
        <v>#DIV/0!</v>
      </c>
      <c r="O170" s="139" t="e">
        <f>KMA.FROT!O175/FRO_TOT!O171</f>
        <v>#REF!</v>
      </c>
      <c r="P170" s="139" t="e">
        <f>KMA.FROT!P175/FRO_TOT!P171</f>
        <v>#DIV/0!</v>
      </c>
      <c r="Q170" s="139" t="e">
        <f>KMA.FROT!Q175/FRO_TOT!Q171</f>
        <v>#REF!</v>
      </c>
      <c r="R170" s="139" t="e">
        <f>KMA.FROT!R175/FRO_TOT!R171</f>
        <v>#DIV/0!</v>
      </c>
      <c r="S170" s="139" t="e">
        <f>KMA.FROT!S175/FRO_TOT!S171</f>
        <v>#DIV/0!</v>
      </c>
      <c r="T170" s="139" t="e">
        <f>KMA.FROT!T175/FRO_TOT!T171</f>
        <v>#DIV/0!</v>
      </c>
      <c r="V170" s="14" t="s">
        <v>12</v>
      </c>
      <c r="W170" s="54" t="e">
        <f>SUMPRODUCT(B170:T170,#REF!)/SUM(#REF!)</f>
        <v>#REF!</v>
      </c>
      <c r="X170" s="1">
        <v>0.24181700240959725</v>
      </c>
      <c r="Y170" s="1">
        <f t="shared" si="0"/>
        <v>24181.700240959726</v>
      </c>
    </row>
    <row r="171" spans="1:25" ht="15.75" thickBot="1">
      <c r="A171" s="73" t="s">
        <v>10</v>
      </c>
      <c r="B171" s="139" t="e">
        <f>KMA.FROT!B176/FRO_TOT!B172</f>
        <v>#DIV/0!</v>
      </c>
      <c r="C171" s="139" t="e">
        <f>KMA.FROT!C176/FRO_TOT!C172</f>
        <v>#REF!</v>
      </c>
      <c r="D171" s="139" t="e">
        <f>KMA.FROT!D176/FRO_TOT!D172</f>
        <v>#DIV/0!</v>
      </c>
      <c r="E171" s="139" t="e">
        <f>KMA.FROT!E176/FRO_TOT!E172</f>
        <v>#DIV/0!</v>
      </c>
      <c r="F171" s="139" t="e">
        <f>KMA.FROT!F176/FRO_TOT!F172</f>
        <v>#DIV/0!</v>
      </c>
      <c r="G171" s="139" t="e">
        <f>KMA.FROT!G176/FRO_TOT!G172</f>
        <v>#REF!</v>
      </c>
      <c r="H171" s="139" t="e">
        <f>KMA.FROT!H176/FRO_TOT!H172</f>
        <v>#REF!</v>
      </c>
      <c r="I171" s="139" t="e">
        <f>KMA.FROT!I176/FRO_TOT!I172</f>
        <v>#DIV/0!</v>
      </c>
      <c r="J171" s="139" t="e">
        <f>KMA.FROT!J176/FRO_TOT!J172</f>
        <v>#DIV/0!</v>
      </c>
      <c r="K171" s="139" t="e">
        <f>KMA.FROT!K176/FRO_TOT!K172</f>
        <v>#REF!</v>
      </c>
      <c r="L171" s="139" t="e">
        <f>KMA.FROT!L176/FRO_TOT!L172</f>
        <v>#DIV/0!</v>
      </c>
      <c r="M171" s="139" t="e">
        <f>KMA.FROT!M176/FRO_TOT!M172</f>
        <v>#DIV/0!</v>
      </c>
      <c r="N171" s="139" t="e">
        <f>KMA.FROT!N176/FRO_TOT!N172</f>
        <v>#DIV/0!</v>
      </c>
      <c r="O171" s="139" t="e">
        <f>KMA.FROT!O176/FRO_TOT!O172</f>
        <v>#REF!</v>
      </c>
      <c r="P171" s="139" t="e">
        <f>KMA.FROT!P176/FRO_TOT!P172</f>
        <v>#DIV/0!</v>
      </c>
      <c r="Q171" s="139" t="e">
        <f>KMA.FROT!Q176/FRO_TOT!Q172</f>
        <v>#REF!</v>
      </c>
      <c r="R171" s="139" t="e">
        <f>KMA.FROT!R176/FRO_TOT!R172</f>
        <v>#DIV/0!</v>
      </c>
      <c r="S171" s="139" t="e">
        <f>KMA.FROT!S176/FRO_TOT!S172</f>
        <v>#DIV/0!</v>
      </c>
      <c r="T171" s="139" t="e">
        <f>KMA.FROT!T176/FRO_TOT!T172</f>
        <v>#DIV/0!</v>
      </c>
      <c r="V171" s="21" t="s">
        <v>10</v>
      </c>
      <c r="W171" s="55" t="e">
        <f>SUMPRODUCT(B171:T171,#REF!)/SUM(#REF!)</f>
        <v>#REF!</v>
      </c>
      <c r="X171" s="1">
        <v>0.42607277178781094</v>
      </c>
      <c r="Y171" s="1">
        <f t="shared" si="0"/>
        <v>42607.277178781093</v>
      </c>
    </row>
    <row r="172" spans="1:25" ht="15.75" thickBot="1">
      <c r="A172" s="75" t="s">
        <v>41</v>
      </c>
      <c r="B172" s="138" t="e">
        <f>KMA.FROT!B177/FRO_TOT!B173</f>
        <v>#DIV/0!</v>
      </c>
      <c r="C172" s="138" t="e">
        <f>KMA.FROT!C177/FRO_TOT!C173</f>
        <v>#REF!</v>
      </c>
      <c r="D172" s="138" t="e">
        <f>KMA.FROT!D177/FRO_TOT!D173</f>
        <v>#DIV/0!</v>
      </c>
      <c r="E172" s="138" t="e">
        <f>KMA.FROT!E177/FRO_TOT!E173</f>
        <v>#DIV/0!</v>
      </c>
      <c r="F172" s="138" t="e">
        <f>KMA.FROT!F177/FRO_TOT!F173</f>
        <v>#DIV/0!</v>
      </c>
      <c r="G172" s="138" t="e">
        <f>KMA.FROT!G177/FRO_TOT!G173</f>
        <v>#REF!</v>
      </c>
      <c r="H172" s="138" t="e">
        <f>KMA.FROT!H177/FRO_TOT!H173</f>
        <v>#REF!</v>
      </c>
      <c r="I172" s="138" t="e">
        <f>KMA.FROT!I177/FRO_TOT!I173</f>
        <v>#DIV/0!</v>
      </c>
      <c r="J172" s="138" t="e">
        <f>KMA.FROT!J177/FRO_TOT!J173</f>
        <v>#DIV/0!</v>
      </c>
      <c r="K172" s="138" t="e">
        <f>KMA.FROT!K177/FRO_TOT!K173</f>
        <v>#REF!</v>
      </c>
      <c r="L172" s="138" t="e">
        <f>KMA.FROT!L177/FRO_TOT!L173</f>
        <v>#DIV/0!</v>
      </c>
      <c r="M172" s="138" t="e">
        <f>KMA.FROT!M177/FRO_TOT!M173</f>
        <v>#DIV/0!</v>
      </c>
      <c r="N172" s="138" t="e">
        <f>KMA.FROT!N177/FRO_TOT!N173</f>
        <v>#DIV/0!</v>
      </c>
      <c r="O172" s="138" t="e">
        <f>KMA.FROT!O177/FRO_TOT!O173</f>
        <v>#REF!</v>
      </c>
      <c r="P172" s="138" t="e">
        <f>KMA.FROT!P177/FRO_TOT!P173</f>
        <v>#DIV/0!</v>
      </c>
      <c r="Q172" s="138" t="e">
        <f>KMA.FROT!Q177/FRO_TOT!Q173</f>
        <v>#REF!</v>
      </c>
      <c r="R172" s="138" t="e">
        <f>KMA.FROT!R177/FRO_TOT!R173</f>
        <v>#DIV/0!</v>
      </c>
      <c r="S172" s="138" t="e">
        <f>KMA.FROT!S177/FRO_TOT!S173</f>
        <v>#DIV/0!</v>
      </c>
      <c r="T172" s="138" t="e">
        <f>KMA.FROT!T177/FRO_TOT!T173</f>
        <v>#DIV/0!</v>
      </c>
      <c r="V172" s="23" t="s">
        <v>41</v>
      </c>
      <c r="W172" s="51" t="e">
        <f>SUMPRODUCT(B172:T172,#REF!)/SUM(#REF!)</f>
        <v>#REF!</v>
      </c>
      <c r="X172" s="1">
        <v>0.40645633114008051</v>
      </c>
      <c r="Y172" s="1">
        <f t="shared" si="0"/>
        <v>40645.633114008051</v>
      </c>
    </row>
    <row r="173" spans="1:25">
      <c r="A173" s="73" t="s">
        <v>22</v>
      </c>
      <c r="B173" s="139" t="e">
        <f>KMA.FROT!B178/FRO_TOT!B174</f>
        <v>#DIV/0!</v>
      </c>
      <c r="C173" s="139" t="e">
        <f>KMA.FROT!C178/FRO_TOT!C174</f>
        <v>#REF!</v>
      </c>
      <c r="D173" s="139" t="e">
        <f>KMA.FROT!D178/FRO_TOT!D174</f>
        <v>#DIV/0!</v>
      </c>
      <c r="E173" s="139" t="e">
        <f>KMA.FROT!E178/FRO_TOT!E174</f>
        <v>#DIV/0!</v>
      </c>
      <c r="F173" s="139" t="e">
        <f>KMA.FROT!F178/FRO_TOT!F174</f>
        <v>#DIV/0!</v>
      </c>
      <c r="G173" s="139" t="e">
        <f>KMA.FROT!G178/FRO_TOT!G174</f>
        <v>#REF!</v>
      </c>
      <c r="H173" s="139" t="e">
        <f>KMA.FROT!H178/FRO_TOT!H174</f>
        <v>#REF!</v>
      </c>
      <c r="I173" s="139" t="e">
        <f>KMA.FROT!I178/FRO_TOT!I174</f>
        <v>#DIV/0!</v>
      </c>
      <c r="J173" s="139" t="e">
        <f>KMA.FROT!J178/FRO_TOT!J174</f>
        <v>#DIV/0!</v>
      </c>
      <c r="K173" s="139" t="e">
        <f>KMA.FROT!K178/FRO_TOT!K174</f>
        <v>#REF!</v>
      </c>
      <c r="L173" s="139" t="e">
        <f>KMA.FROT!L178/FRO_TOT!L174</f>
        <v>#DIV/0!</v>
      </c>
      <c r="M173" s="139" t="e">
        <f>KMA.FROT!M178/FRO_TOT!M174</f>
        <v>#DIV/0!</v>
      </c>
      <c r="N173" s="139" t="e">
        <f>KMA.FROT!N178/FRO_TOT!N174</f>
        <v>#DIV/0!</v>
      </c>
      <c r="O173" s="139" t="e">
        <f>KMA.FROT!O178/FRO_TOT!O174</f>
        <v>#REF!</v>
      </c>
      <c r="P173" s="139" t="e">
        <f>KMA.FROT!P178/FRO_TOT!P174</f>
        <v>#DIV/0!</v>
      </c>
      <c r="Q173" s="139" t="e">
        <f>KMA.FROT!Q178/FRO_TOT!Q174</f>
        <v>#REF!</v>
      </c>
      <c r="R173" s="139" t="e">
        <f>KMA.FROT!R178/FRO_TOT!R174</f>
        <v>#DIV/0!</v>
      </c>
      <c r="S173" s="139" t="e">
        <f>KMA.FROT!S178/FRO_TOT!S174</f>
        <v>#DIV/0!</v>
      </c>
      <c r="T173" s="139" t="e">
        <f>KMA.FROT!T178/FRO_TOT!T174</f>
        <v>#DIV/0!</v>
      </c>
      <c r="V173" s="18" t="s">
        <v>22</v>
      </c>
      <c r="W173" s="53" t="e">
        <f>SUMPRODUCT(B173:T173,#REF!)/SUM(#REF!)</f>
        <v>#REF!</v>
      </c>
      <c r="X173" s="1">
        <v>0.40613166796488326</v>
      </c>
      <c r="Y173" s="1">
        <f t="shared" si="0"/>
        <v>40613.166796488324</v>
      </c>
    </row>
    <row r="174" spans="1:25">
      <c r="A174" s="73" t="s">
        <v>13</v>
      </c>
      <c r="B174" s="139" t="e">
        <f>KMA.FROT!B179/FRO_TOT!B175</f>
        <v>#DIV/0!</v>
      </c>
      <c r="C174" s="139" t="e">
        <f>KMA.FROT!C179/FRO_TOT!C175</f>
        <v>#REF!</v>
      </c>
      <c r="D174" s="139" t="e">
        <f>KMA.FROT!D179/FRO_TOT!D175</f>
        <v>#DIV/0!</v>
      </c>
      <c r="E174" s="139" t="e">
        <f>KMA.FROT!E179/FRO_TOT!E175</f>
        <v>#DIV/0!</v>
      </c>
      <c r="F174" s="139" t="e">
        <f>KMA.FROT!F179/FRO_TOT!F175</f>
        <v>#DIV/0!</v>
      </c>
      <c r="G174" s="139" t="e">
        <f>KMA.FROT!G179/FRO_TOT!G175</f>
        <v>#REF!</v>
      </c>
      <c r="H174" s="139" t="e">
        <f>KMA.FROT!H179/FRO_TOT!H175</f>
        <v>#REF!</v>
      </c>
      <c r="I174" s="139" t="e">
        <f>KMA.FROT!I179/FRO_TOT!I175</f>
        <v>#DIV/0!</v>
      </c>
      <c r="J174" s="139" t="e">
        <f>KMA.FROT!J179/FRO_TOT!J175</f>
        <v>#DIV/0!</v>
      </c>
      <c r="K174" s="139" t="e">
        <f>KMA.FROT!K179/FRO_TOT!K175</f>
        <v>#REF!</v>
      </c>
      <c r="L174" s="139" t="e">
        <f>KMA.FROT!L179/FRO_TOT!L175</f>
        <v>#DIV/0!</v>
      </c>
      <c r="M174" s="139" t="e">
        <f>KMA.FROT!M179/FRO_TOT!M175</f>
        <v>#DIV/0!</v>
      </c>
      <c r="N174" s="139" t="e">
        <f>KMA.FROT!N179/FRO_TOT!N175</f>
        <v>#DIV/0!</v>
      </c>
      <c r="O174" s="139" t="e">
        <f>KMA.FROT!O179/FRO_TOT!O175</f>
        <v>#REF!</v>
      </c>
      <c r="P174" s="139" t="e">
        <f>KMA.FROT!P179/FRO_TOT!P175</f>
        <v>#DIV/0!</v>
      </c>
      <c r="Q174" s="139" t="e">
        <f>KMA.FROT!Q179/FRO_TOT!Q175</f>
        <v>#REF!</v>
      </c>
      <c r="R174" s="139" t="e">
        <f>KMA.FROT!R179/FRO_TOT!R175</f>
        <v>#DIV/0!</v>
      </c>
      <c r="S174" s="139" t="e">
        <f>KMA.FROT!S179/FRO_TOT!S175</f>
        <v>#DIV/0!</v>
      </c>
      <c r="T174" s="139" t="e">
        <f>KMA.FROT!T179/FRO_TOT!T175</f>
        <v>#DIV/0!</v>
      </c>
      <c r="V174" s="14" t="s">
        <v>13</v>
      </c>
      <c r="W174" s="54" t="e">
        <f>SUMPRODUCT(B174:T174,#REF!)/SUM(#REF!)</f>
        <v>#REF!</v>
      </c>
      <c r="X174" s="1">
        <v>0.3735138708458442</v>
      </c>
      <c r="Y174" s="1">
        <f t="shared" si="0"/>
        <v>37351.387084584421</v>
      </c>
    </row>
    <row r="175" spans="1:25" ht="15.75" thickBot="1">
      <c r="A175" s="73" t="s">
        <v>14</v>
      </c>
      <c r="B175" s="139" t="e">
        <f>KMA.FROT!B180/FRO_TOT!B176</f>
        <v>#DIV/0!</v>
      </c>
      <c r="C175" s="139" t="e">
        <f>KMA.FROT!C180/FRO_TOT!C176</f>
        <v>#REF!</v>
      </c>
      <c r="D175" s="139" t="e">
        <f>KMA.FROT!D180/FRO_TOT!D176</f>
        <v>#DIV/0!</v>
      </c>
      <c r="E175" s="139" t="e">
        <f>KMA.FROT!E180/FRO_TOT!E176</f>
        <v>#DIV/0!</v>
      </c>
      <c r="F175" s="139" t="e">
        <f>KMA.FROT!F180/FRO_TOT!F176</f>
        <v>#DIV/0!</v>
      </c>
      <c r="G175" s="139" t="e">
        <f>KMA.FROT!G180/FRO_TOT!G176</f>
        <v>#REF!</v>
      </c>
      <c r="H175" s="139" t="e">
        <f>KMA.FROT!H180/FRO_TOT!H176</f>
        <v>#REF!</v>
      </c>
      <c r="I175" s="139" t="e">
        <f>KMA.FROT!I180/FRO_TOT!I176</f>
        <v>#DIV/0!</v>
      </c>
      <c r="J175" s="139" t="e">
        <f>KMA.FROT!J180/FRO_TOT!J176</f>
        <v>#DIV/0!</v>
      </c>
      <c r="K175" s="139" t="e">
        <f>KMA.FROT!K180/FRO_TOT!K176</f>
        <v>#REF!</v>
      </c>
      <c r="L175" s="139" t="e">
        <f>KMA.FROT!L180/FRO_TOT!L176</f>
        <v>#DIV/0!</v>
      </c>
      <c r="M175" s="139" t="e">
        <f>KMA.FROT!M180/FRO_TOT!M176</f>
        <v>#DIV/0!</v>
      </c>
      <c r="N175" s="139" t="e">
        <f>KMA.FROT!N180/FRO_TOT!N176</f>
        <v>#DIV/0!</v>
      </c>
      <c r="O175" s="139" t="e">
        <f>KMA.FROT!O180/FRO_TOT!O176</f>
        <v>#REF!</v>
      </c>
      <c r="P175" s="139" t="e">
        <f>KMA.FROT!P180/FRO_TOT!P176</f>
        <v>#DIV/0!</v>
      </c>
      <c r="Q175" s="139" t="e">
        <f>KMA.FROT!Q180/FRO_TOT!Q176</f>
        <v>#REF!</v>
      </c>
      <c r="R175" s="139" t="e">
        <f>KMA.FROT!R180/FRO_TOT!R176</f>
        <v>#DIV/0!</v>
      </c>
      <c r="S175" s="139" t="e">
        <f>KMA.FROT!S180/FRO_TOT!S176</f>
        <v>#DIV/0!</v>
      </c>
      <c r="T175" s="139" t="e">
        <f>KMA.FROT!T180/FRO_TOT!T176</f>
        <v>#DIV/0!</v>
      </c>
      <c r="V175" s="21" t="s">
        <v>14</v>
      </c>
      <c r="W175" s="55" t="e">
        <f>SUMPRODUCT(B175:T175,#REF!)/SUM(#REF!)</f>
        <v>#REF!</v>
      </c>
      <c r="X175" s="1">
        <v>0.46610614601657108</v>
      </c>
      <c r="Y175" s="1">
        <f t="shared" si="0"/>
        <v>46610.614601657107</v>
      </c>
    </row>
    <row r="176" spans="1:25" ht="15.75" thickBot="1">
      <c r="A176" s="75" t="s">
        <v>42</v>
      </c>
      <c r="B176" s="138" t="e">
        <f>KMA.FROT!B181/FRO_TOT!B177</f>
        <v>#DIV/0!</v>
      </c>
      <c r="C176" s="138" t="e">
        <f>KMA.FROT!C181/FRO_TOT!C177</f>
        <v>#REF!</v>
      </c>
      <c r="D176" s="138" t="e">
        <f>KMA.FROT!D181/FRO_TOT!D177</f>
        <v>#DIV/0!</v>
      </c>
      <c r="E176" s="138" t="e">
        <f>KMA.FROT!E181/FRO_TOT!E177</f>
        <v>#DIV/0!</v>
      </c>
      <c r="F176" s="138" t="e">
        <f>KMA.FROT!F181/FRO_TOT!F177</f>
        <v>#DIV/0!</v>
      </c>
      <c r="G176" s="138" t="e">
        <f>KMA.FROT!G181/FRO_TOT!G177</f>
        <v>#REF!</v>
      </c>
      <c r="H176" s="138" t="e">
        <f>KMA.FROT!H181/FRO_TOT!H177</f>
        <v>#REF!</v>
      </c>
      <c r="I176" s="138" t="e">
        <f>KMA.FROT!I181/FRO_TOT!I177</f>
        <v>#DIV/0!</v>
      </c>
      <c r="J176" s="138" t="e">
        <f>KMA.FROT!J181/FRO_TOT!J177</f>
        <v>#DIV/0!</v>
      </c>
      <c r="K176" s="138" t="e">
        <f>KMA.FROT!K181/FRO_TOT!K177</f>
        <v>#REF!</v>
      </c>
      <c r="L176" s="138" t="e">
        <f>KMA.FROT!L181/FRO_TOT!L177</f>
        <v>#DIV/0!</v>
      </c>
      <c r="M176" s="138" t="e">
        <f>KMA.FROT!M181/FRO_TOT!M177</f>
        <v>#DIV/0!</v>
      </c>
      <c r="N176" s="138" t="e">
        <f>KMA.FROT!N181/FRO_TOT!N177</f>
        <v>#DIV/0!</v>
      </c>
      <c r="O176" s="138" t="e">
        <f>KMA.FROT!O181/FRO_TOT!O177</f>
        <v>#REF!</v>
      </c>
      <c r="P176" s="138" t="e">
        <f>KMA.FROT!P181/FRO_TOT!P177</f>
        <v>#DIV/0!</v>
      </c>
      <c r="Q176" s="138" t="e">
        <f>KMA.FROT!Q181/FRO_TOT!Q177</f>
        <v>#REF!</v>
      </c>
      <c r="R176" s="138" t="e">
        <f>KMA.FROT!R181/FRO_TOT!R177</f>
        <v>#DIV/0!</v>
      </c>
      <c r="S176" s="138" t="e">
        <f>KMA.FROT!S181/FRO_TOT!S177</f>
        <v>#DIV/0!</v>
      </c>
      <c r="T176" s="138" t="e">
        <f>KMA.FROT!T181/FRO_TOT!T177</f>
        <v>#DIV/0!</v>
      </c>
      <c r="V176" s="23" t="s">
        <v>42</v>
      </c>
      <c r="W176" s="51" t="e">
        <f>SUMPRODUCT(B176:T176,#REF!)/SUM(#REF!)</f>
        <v>#REF!</v>
      </c>
      <c r="X176" s="1">
        <v>0.33770049001368579</v>
      </c>
      <c r="Y176" s="1">
        <f t="shared" si="0"/>
        <v>33770.049001368578</v>
      </c>
    </row>
    <row r="177" spans="1:25">
      <c r="A177" s="73" t="s">
        <v>11</v>
      </c>
      <c r="B177" s="139" t="e">
        <f>KMA.FROT!B182/FRO_TOT!B178</f>
        <v>#DIV/0!</v>
      </c>
      <c r="C177" s="139" t="e">
        <f>KMA.FROT!C182/FRO_TOT!C178</f>
        <v>#REF!</v>
      </c>
      <c r="D177" s="139" t="e">
        <f>KMA.FROT!D182/FRO_TOT!D178</f>
        <v>#DIV/0!</v>
      </c>
      <c r="E177" s="139" t="e">
        <f>KMA.FROT!E182/FRO_TOT!E178</f>
        <v>#DIV/0!</v>
      </c>
      <c r="F177" s="139" t="e">
        <f>KMA.FROT!F182/FRO_TOT!F178</f>
        <v>#DIV/0!</v>
      </c>
      <c r="G177" s="139" t="e">
        <f>KMA.FROT!G182/FRO_TOT!G178</f>
        <v>#REF!</v>
      </c>
      <c r="H177" s="139" t="e">
        <f>KMA.FROT!H182/FRO_TOT!H178</f>
        <v>#REF!</v>
      </c>
      <c r="I177" s="139" t="e">
        <f>KMA.FROT!I182/FRO_TOT!I178</f>
        <v>#DIV/0!</v>
      </c>
      <c r="J177" s="139" t="e">
        <f>KMA.FROT!J182/FRO_TOT!J178</f>
        <v>#DIV/0!</v>
      </c>
      <c r="K177" s="139" t="e">
        <f>KMA.FROT!K182/FRO_TOT!K178</f>
        <v>#REF!</v>
      </c>
      <c r="L177" s="139" t="e">
        <f>KMA.FROT!L182/FRO_TOT!L178</f>
        <v>#DIV/0!</v>
      </c>
      <c r="M177" s="139" t="e">
        <f>KMA.FROT!M182/FRO_TOT!M178</f>
        <v>#DIV/0!</v>
      </c>
      <c r="N177" s="139" t="e">
        <f>KMA.FROT!N182/FRO_TOT!N178</f>
        <v>#DIV/0!</v>
      </c>
      <c r="O177" s="139" t="e">
        <f>KMA.FROT!O182/FRO_TOT!O178</f>
        <v>#REF!</v>
      </c>
      <c r="P177" s="139" t="e">
        <f>KMA.FROT!P182/FRO_TOT!P178</f>
        <v>#DIV/0!</v>
      </c>
      <c r="Q177" s="139" t="e">
        <f>KMA.FROT!Q182/FRO_TOT!Q178</f>
        <v>#REF!</v>
      </c>
      <c r="R177" s="139" t="e">
        <f>KMA.FROT!R182/FRO_TOT!R178</f>
        <v>#DIV/0!</v>
      </c>
      <c r="S177" s="139" t="e">
        <f>KMA.FROT!S182/FRO_TOT!S178</f>
        <v>#DIV/0!</v>
      </c>
      <c r="T177" s="139" t="e">
        <f>KMA.FROT!T182/FRO_TOT!T178</f>
        <v>#DIV/0!</v>
      </c>
      <c r="V177" s="18" t="s">
        <v>11</v>
      </c>
      <c r="W177" s="53" t="e">
        <f>SUMPRODUCT(B177:T177,#REF!)/SUM(#REF!)</f>
        <v>#REF!</v>
      </c>
      <c r="X177" s="1">
        <v>0.40601441131130733</v>
      </c>
      <c r="Y177" s="1">
        <f t="shared" si="0"/>
        <v>40601.441131130734</v>
      </c>
    </row>
    <row r="178" spans="1:25">
      <c r="A178" s="73" t="s">
        <v>20</v>
      </c>
      <c r="B178" s="139" t="e">
        <f>KMA.FROT!B183/FRO_TOT!B179</f>
        <v>#DIV/0!</v>
      </c>
      <c r="C178" s="139" t="e">
        <f>KMA.FROT!C183/FRO_TOT!C179</f>
        <v>#REF!</v>
      </c>
      <c r="D178" s="139" t="e">
        <f>KMA.FROT!D183/FRO_TOT!D179</f>
        <v>#DIV/0!</v>
      </c>
      <c r="E178" s="139" t="e">
        <f>KMA.FROT!E183/FRO_TOT!E179</f>
        <v>#DIV/0!</v>
      </c>
      <c r="F178" s="139" t="e">
        <f>KMA.FROT!F183/FRO_TOT!F179</f>
        <v>#DIV/0!</v>
      </c>
      <c r="G178" s="139" t="e">
        <f>KMA.FROT!G183/FRO_TOT!G179</f>
        <v>#REF!</v>
      </c>
      <c r="H178" s="139" t="e">
        <f>KMA.FROT!H183/FRO_TOT!H179</f>
        <v>#REF!</v>
      </c>
      <c r="I178" s="139" t="e">
        <f>KMA.FROT!I183/FRO_TOT!I179</f>
        <v>#DIV/0!</v>
      </c>
      <c r="J178" s="139" t="e">
        <f>KMA.FROT!J183/FRO_TOT!J179</f>
        <v>#DIV/0!</v>
      </c>
      <c r="K178" s="139" t="e">
        <f>KMA.FROT!K183/FRO_TOT!K179</f>
        <v>#REF!</v>
      </c>
      <c r="L178" s="139" t="e">
        <f>KMA.FROT!L183/FRO_TOT!L179</f>
        <v>#DIV/0!</v>
      </c>
      <c r="M178" s="139" t="e">
        <f>KMA.FROT!M183/FRO_TOT!M179</f>
        <v>#DIV/0!</v>
      </c>
      <c r="N178" s="139" t="e">
        <f>KMA.FROT!N183/FRO_TOT!N179</f>
        <v>#DIV/0!</v>
      </c>
      <c r="O178" s="139" t="e">
        <f>KMA.FROT!O183/FRO_TOT!O179</f>
        <v>#REF!</v>
      </c>
      <c r="P178" s="139" t="e">
        <f>KMA.FROT!P183/FRO_TOT!P179</f>
        <v>#DIV/0!</v>
      </c>
      <c r="Q178" s="139" t="e">
        <f>KMA.FROT!Q183/FRO_TOT!Q179</f>
        <v>#REF!</v>
      </c>
      <c r="R178" s="139" t="e">
        <f>KMA.FROT!R183/FRO_TOT!R179</f>
        <v>#DIV/0!</v>
      </c>
      <c r="S178" s="139" t="e">
        <f>KMA.FROT!S183/FRO_TOT!S179</f>
        <v>#DIV/0!</v>
      </c>
      <c r="T178" s="139" t="e">
        <f>KMA.FROT!T183/FRO_TOT!T179</f>
        <v>#DIV/0!</v>
      </c>
      <c r="V178" s="14" t="s">
        <v>20</v>
      </c>
      <c r="W178" s="54" t="e">
        <f>SUMPRODUCT(B178:T178,#REF!)/SUM(#REF!)</f>
        <v>#REF!</v>
      </c>
      <c r="X178" s="1">
        <v>0.32622400425936987</v>
      </c>
      <c r="Y178" s="1">
        <f t="shared" si="0"/>
        <v>32622.400425936987</v>
      </c>
    </row>
    <row r="179" spans="1:25">
      <c r="A179" s="73" t="s">
        <v>24</v>
      </c>
      <c r="B179" s="139" t="e">
        <f>KMA.FROT!B184/FRO_TOT!B180</f>
        <v>#DIV/0!</v>
      </c>
      <c r="C179" s="139" t="e">
        <f>KMA.FROT!C184/FRO_TOT!C180</f>
        <v>#REF!</v>
      </c>
      <c r="D179" s="139" t="e">
        <f>KMA.FROT!D184/FRO_TOT!D180</f>
        <v>#DIV/0!</v>
      </c>
      <c r="E179" s="139" t="e">
        <f>KMA.FROT!E184/FRO_TOT!E180</f>
        <v>#DIV/0!</v>
      </c>
      <c r="F179" s="139" t="e">
        <f>KMA.FROT!F184/FRO_TOT!F180</f>
        <v>#DIV/0!</v>
      </c>
      <c r="G179" s="139" t="e">
        <f>KMA.FROT!G184/FRO_TOT!G180</f>
        <v>#REF!</v>
      </c>
      <c r="H179" s="139" t="e">
        <f>KMA.FROT!H184/FRO_TOT!H180</f>
        <v>#REF!</v>
      </c>
      <c r="I179" s="139" t="e">
        <f>KMA.FROT!I184/FRO_TOT!I180</f>
        <v>#DIV/0!</v>
      </c>
      <c r="J179" s="139" t="e">
        <f>KMA.FROT!J184/FRO_TOT!J180</f>
        <v>#DIV/0!</v>
      </c>
      <c r="K179" s="139" t="e">
        <f>KMA.FROT!K184/FRO_TOT!K180</f>
        <v>#REF!</v>
      </c>
      <c r="L179" s="139" t="e">
        <f>KMA.FROT!L184/FRO_TOT!L180</f>
        <v>#DIV/0!</v>
      </c>
      <c r="M179" s="139" t="e">
        <f>KMA.FROT!M184/FRO_TOT!M180</f>
        <v>#DIV/0!</v>
      </c>
      <c r="N179" s="139" t="e">
        <f>KMA.FROT!N184/FRO_TOT!N180</f>
        <v>#DIV/0!</v>
      </c>
      <c r="O179" s="139" t="e">
        <f>KMA.FROT!O184/FRO_TOT!O180</f>
        <v>#REF!</v>
      </c>
      <c r="P179" s="139" t="e">
        <f>KMA.FROT!P184/FRO_TOT!P180</f>
        <v>#DIV/0!</v>
      </c>
      <c r="Q179" s="139" t="e">
        <f>KMA.FROT!Q184/FRO_TOT!Q180</f>
        <v>#REF!</v>
      </c>
      <c r="R179" s="139" t="e">
        <f>KMA.FROT!R184/FRO_TOT!R180</f>
        <v>#DIV/0!</v>
      </c>
      <c r="S179" s="139" t="e">
        <f>KMA.FROT!S184/FRO_TOT!S180</f>
        <v>#DIV/0!</v>
      </c>
      <c r="T179" s="139" t="e">
        <f>KMA.FROT!T184/FRO_TOT!T180</f>
        <v>#DIV/0!</v>
      </c>
      <c r="V179" s="14" t="s">
        <v>24</v>
      </c>
      <c r="W179" s="54" t="e">
        <f>SUMPRODUCT(B179:T179,#REF!)/SUM(#REF!)</f>
        <v>#REF!</v>
      </c>
      <c r="X179" s="1">
        <v>0.30439235197779918</v>
      </c>
      <c r="Y179" s="1">
        <f t="shared" si="0"/>
        <v>30439.235197779919</v>
      </c>
    </row>
    <row r="180" spans="1:25" ht="15.75" thickBot="1">
      <c r="A180" s="73" t="s">
        <v>25</v>
      </c>
      <c r="B180" s="138" t="e">
        <f>KMA.FROT!B185/FRO_TOT!B181</f>
        <v>#DIV/0!</v>
      </c>
      <c r="C180" s="138" t="e">
        <f>KMA.FROT!C185/FRO_TOT!C181</f>
        <v>#REF!</v>
      </c>
      <c r="D180" s="138" t="e">
        <f>KMA.FROT!D185/FRO_TOT!D181</f>
        <v>#DIV/0!</v>
      </c>
      <c r="E180" s="138" t="e">
        <f>KMA.FROT!E185/FRO_TOT!E181</f>
        <v>#DIV/0!</v>
      </c>
      <c r="F180" s="138" t="e">
        <f>KMA.FROT!F185/FRO_TOT!F181</f>
        <v>#DIV/0!</v>
      </c>
      <c r="G180" s="138" t="e">
        <f>KMA.FROT!G185/FRO_TOT!G181</f>
        <v>#REF!</v>
      </c>
      <c r="H180" s="138" t="e">
        <f>KMA.FROT!H185/FRO_TOT!H181</f>
        <v>#REF!</v>
      </c>
      <c r="I180" s="138" t="e">
        <f>KMA.FROT!I185/FRO_TOT!I181</f>
        <v>#DIV/0!</v>
      </c>
      <c r="J180" s="138" t="e">
        <f>KMA.FROT!J185/FRO_TOT!J181</f>
        <v>#DIV/0!</v>
      </c>
      <c r="K180" s="138" t="e">
        <f>KMA.FROT!K185/FRO_TOT!K181</f>
        <v>#REF!</v>
      </c>
      <c r="L180" s="138" t="e">
        <f>KMA.FROT!L185/FRO_TOT!L181</f>
        <v>#DIV/0!</v>
      </c>
      <c r="M180" s="138" t="e">
        <f>KMA.FROT!M185/FRO_TOT!M181</f>
        <v>#DIV/0!</v>
      </c>
      <c r="N180" s="138" t="e">
        <f>KMA.FROT!N185/FRO_TOT!N181</f>
        <v>#DIV/0!</v>
      </c>
      <c r="O180" s="138" t="e">
        <f>KMA.FROT!O185/FRO_TOT!O181</f>
        <v>#REF!</v>
      </c>
      <c r="P180" s="138" t="e">
        <f>KMA.FROT!P185/FRO_TOT!P181</f>
        <v>#DIV/0!</v>
      </c>
      <c r="Q180" s="138" t="e">
        <f>KMA.FROT!Q185/FRO_TOT!Q181</f>
        <v>#REF!</v>
      </c>
      <c r="R180" s="138" t="e">
        <f>KMA.FROT!R185/FRO_TOT!R181</f>
        <v>#DIV/0!</v>
      </c>
      <c r="S180" s="138" t="e">
        <f>KMA.FROT!S185/FRO_TOT!S181</f>
        <v>#DIV/0!</v>
      </c>
      <c r="T180" s="138" t="e">
        <f>KMA.FROT!T185/FRO_TOT!T181</f>
        <v>#DIV/0!</v>
      </c>
      <c r="V180" s="15" t="s">
        <v>25</v>
      </c>
      <c r="W180" s="56" t="e">
        <f>SUMPRODUCT(B180:T180,#REF!)/SUM(#REF!)</f>
        <v>#REF!</v>
      </c>
      <c r="X180" s="1">
        <v>0.33380806469702379</v>
      </c>
      <c r="Y180" s="1">
        <f t="shared" si="0"/>
        <v>33380.80646970238</v>
      </c>
    </row>
    <row r="181" spans="1:2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55"/>
      <c r="V181" s="1"/>
    </row>
    <row r="182" spans="1:2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55"/>
      <c r="V182" s="1"/>
    </row>
    <row r="183" spans="1:2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55"/>
      <c r="V183" s="1"/>
    </row>
    <row r="184" spans="1:2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55"/>
      <c r="V184" s="1"/>
    </row>
    <row r="185" spans="1:2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55"/>
      <c r="V185" s="1"/>
    </row>
    <row r="186" spans="1:2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55"/>
      <c r="V186" s="1"/>
    </row>
    <row r="187" spans="1:2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55"/>
      <c r="V187" s="1"/>
    </row>
    <row r="188" spans="1:2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55"/>
      <c r="V188" s="1"/>
    </row>
    <row r="189" spans="1:2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55"/>
      <c r="V189" s="1"/>
    </row>
    <row r="190" spans="1:2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55"/>
      <c r="V190" s="1"/>
    </row>
    <row r="191" spans="1:2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55"/>
      <c r="V191" s="1"/>
    </row>
    <row r="192" spans="1:2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55"/>
      <c r="V192" s="1"/>
    </row>
    <row r="193" spans="1:2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55"/>
      <c r="V193" s="1"/>
    </row>
    <row r="194" spans="1:2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55"/>
      <c r="V194" s="1"/>
    </row>
    <row r="195" spans="1:2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55"/>
      <c r="V195" s="1"/>
    </row>
    <row r="196" spans="1:2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55"/>
      <c r="V196" s="1"/>
    </row>
    <row r="197" spans="1:2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55"/>
      <c r="V197" s="1"/>
    </row>
    <row r="198" spans="1:2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55"/>
      <c r="V198" s="1"/>
    </row>
    <row r="199" spans="1:2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55"/>
      <c r="V199" s="1"/>
    </row>
    <row r="200" spans="1:2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55"/>
      <c r="V200" s="1"/>
    </row>
    <row r="201" spans="1:2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55"/>
      <c r="V201" s="1"/>
    </row>
  </sheetData>
  <mergeCells count="4120">
    <mergeCell ref="XEV146:XEY146"/>
    <mergeCell ref="XFA146:XFA147"/>
    <mergeCell ref="XFB146:XFD146"/>
    <mergeCell ref="XEB146:XEE146"/>
    <mergeCell ref="XEG146:XEG147"/>
    <mergeCell ref="XEH146:XEM146"/>
    <mergeCell ref="XEN146:XEO146"/>
    <mergeCell ref="XEP146:XEU146"/>
    <mergeCell ref="XDH146:XDK146"/>
    <mergeCell ref="XDM146:XDM147"/>
    <mergeCell ref="XDN146:XDS146"/>
    <mergeCell ref="XDT146:XDU146"/>
    <mergeCell ref="XDV146:XEA146"/>
    <mergeCell ref="XCN146:XCQ146"/>
    <mergeCell ref="XCS146:XCS147"/>
    <mergeCell ref="XCT146:XCY146"/>
    <mergeCell ref="XCZ146:XDA146"/>
    <mergeCell ref="XDB146:XDG146"/>
    <mergeCell ref="XBT146:XBW146"/>
    <mergeCell ref="XBY146:XBY147"/>
    <mergeCell ref="XBZ146:XCE146"/>
    <mergeCell ref="XCF146:XCG146"/>
    <mergeCell ref="XCH146:XCM146"/>
    <mergeCell ref="XAZ146:XBC146"/>
    <mergeCell ref="XBE146:XBE147"/>
    <mergeCell ref="XBF146:XBK146"/>
    <mergeCell ref="XBL146:XBM146"/>
    <mergeCell ref="XBN146:XBS146"/>
    <mergeCell ref="XAF146:XAI146"/>
    <mergeCell ref="XAK146:XAK147"/>
    <mergeCell ref="XAL146:XAQ146"/>
    <mergeCell ref="XAR146:XAS146"/>
    <mergeCell ref="XAT146:XAY146"/>
    <mergeCell ref="WZL146:WZO146"/>
    <mergeCell ref="WZQ146:WZQ147"/>
    <mergeCell ref="WZR146:WZW146"/>
    <mergeCell ref="WZX146:WZY146"/>
    <mergeCell ref="WZZ146:XAE146"/>
    <mergeCell ref="WYR146:WYU146"/>
    <mergeCell ref="WYW146:WYW147"/>
    <mergeCell ref="WYX146:WZC146"/>
    <mergeCell ref="WZD146:WZE146"/>
    <mergeCell ref="WZF146:WZK146"/>
    <mergeCell ref="WXX146:WYA146"/>
    <mergeCell ref="WYC146:WYC147"/>
    <mergeCell ref="WYD146:WYI146"/>
    <mergeCell ref="WYJ146:WYK146"/>
    <mergeCell ref="WYL146:WYQ146"/>
    <mergeCell ref="WXD146:WXG146"/>
    <mergeCell ref="WXI146:WXI147"/>
    <mergeCell ref="WXJ146:WXO146"/>
    <mergeCell ref="WXP146:WXQ146"/>
    <mergeCell ref="WXR146:WXW146"/>
    <mergeCell ref="WWJ146:WWM146"/>
    <mergeCell ref="WWO146:WWO147"/>
    <mergeCell ref="WWP146:WWU146"/>
    <mergeCell ref="WWV146:WWW146"/>
    <mergeCell ref="WWX146:WXC146"/>
    <mergeCell ref="WVP146:WVS146"/>
    <mergeCell ref="WVU146:WVU147"/>
    <mergeCell ref="WVV146:WWA146"/>
    <mergeCell ref="WWB146:WWC146"/>
    <mergeCell ref="WWD146:WWI146"/>
    <mergeCell ref="WUV146:WUY146"/>
    <mergeCell ref="WVA146:WVA147"/>
    <mergeCell ref="WVB146:WVG146"/>
    <mergeCell ref="WVH146:WVI146"/>
    <mergeCell ref="WVJ146:WVO146"/>
    <mergeCell ref="WUB146:WUE146"/>
    <mergeCell ref="WUG146:WUG147"/>
    <mergeCell ref="WUH146:WUM146"/>
    <mergeCell ref="WUN146:WUO146"/>
    <mergeCell ref="WUP146:WUU146"/>
    <mergeCell ref="WTH146:WTK146"/>
    <mergeCell ref="WTM146:WTM147"/>
    <mergeCell ref="WTN146:WTS146"/>
    <mergeCell ref="WTT146:WTU146"/>
    <mergeCell ref="WTV146:WUA146"/>
    <mergeCell ref="WSN146:WSQ146"/>
    <mergeCell ref="WSS146:WSS147"/>
    <mergeCell ref="WST146:WSY146"/>
    <mergeCell ref="WSZ146:WTA146"/>
    <mergeCell ref="WTB146:WTG146"/>
    <mergeCell ref="WRT146:WRW146"/>
    <mergeCell ref="WRY146:WRY147"/>
    <mergeCell ref="WRZ146:WSE146"/>
    <mergeCell ref="WSF146:WSG146"/>
    <mergeCell ref="WSH146:WSM146"/>
    <mergeCell ref="WQZ146:WRC146"/>
    <mergeCell ref="WRE146:WRE147"/>
    <mergeCell ref="WRF146:WRK146"/>
    <mergeCell ref="WRL146:WRM146"/>
    <mergeCell ref="WRN146:WRS146"/>
    <mergeCell ref="WQF146:WQI146"/>
    <mergeCell ref="WQK146:WQK147"/>
    <mergeCell ref="WQL146:WQQ146"/>
    <mergeCell ref="WQR146:WQS146"/>
    <mergeCell ref="WQT146:WQY146"/>
    <mergeCell ref="WPL146:WPO146"/>
    <mergeCell ref="WPQ146:WPQ147"/>
    <mergeCell ref="WPR146:WPW146"/>
    <mergeCell ref="WPX146:WPY146"/>
    <mergeCell ref="WPZ146:WQE146"/>
    <mergeCell ref="WOR146:WOU146"/>
    <mergeCell ref="WOW146:WOW147"/>
    <mergeCell ref="WOX146:WPC146"/>
    <mergeCell ref="WPD146:WPE146"/>
    <mergeCell ref="WPF146:WPK146"/>
    <mergeCell ref="WNX146:WOA146"/>
    <mergeCell ref="WOC146:WOC147"/>
    <mergeCell ref="WOD146:WOI146"/>
    <mergeCell ref="WOJ146:WOK146"/>
    <mergeCell ref="WOL146:WOQ146"/>
    <mergeCell ref="WND146:WNG146"/>
    <mergeCell ref="WNI146:WNI147"/>
    <mergeCell ref="WNJ146:WNO146"/>
    <mergeCell ref="WNP146:WNQ146"/>
    <mergeCell ref="WNR146:WNW146"/>
    <mergeCell ref="WMJ146:WMM146"/>
    <mergeCell ref="WMO146:WMO147"/>
    <mergeCell ref="WMP146:WMU146"/>
    <mergeCell ref="WMV146:WMW146"/>
    <mergeCell ref="WMX146:WNC146"/>
    <mergeCell ref="WLP146:WLS146"/>
    <mergeCell ref="WLU146:WLU147"/>
    <mergeCell ref="WLV146:WMA146"/>
    <mergeCell ref="WMB146:WMC146"/>
    <mergeCell ref="WMD146:WMI146"/>
    <mergeCell ref="WKV146:WKY146"/>
    <mergeCell ref="WLA146:WLA147"/>
    <mergeCell ref="WLB146:WLG146"/>
    <mergeCell ref="WLH146:WLI146"/>
    <mergeCell ref="WLJ146:WLO146"/>
    <mergeCell ref="WKB146:WKE146"/>
    <mergeCell ref="WKG146:WKG147"/>
    <mergeCell ref="WKH146:WKM146"/>
    <mergeCell ref="WKN146:WKO146"/>
    <mergeCell ref="WKP146:WKU146"/>
    <mergeCell ref="WJH146:WJK146"/>
    <mergeCell ref="WJM146:WJM147"/>
    <mergeCell ref="WJN146:WJS146"/>
    <mergeCell ref="WJT146:WJU146"/>
    <mergeCell ref="WJV146:WKA146"/>
    <mergeCell ref="WIN146:WIQ146"/>
    <mergeCell ref="WIS146:WIS147"/>
    <mergeCell ref="WIT146:WIY146"/>
    <mergeCell ref="WIZ146:WJA146"/>
    <mergeCell ref="WJB146:WJG146"/>
    <mergeCell ref="WHT146:WHW146"/>
    <mergeCell ref="WHY146:WHY147"/>
    <mergeCell ref="WHZ146:WIE146"/>
    <mergeCell ref="WIF146:WIG146"/>
    <mergeCell ref="WIH146:WIM146"/>
    <mergeCell ref="WGZ146:WHC146"/>
    <mergeCell ref="WHE146:WHE147"/>
    <mergeCell ref="WHF146:WHK146"/>
    <mergeCell ref="WHL146:WHM146"/>
    <mergeCell ref="WHN146:WHS146"/>
    <mergeCell ref="WGF146:WGI146"/>
    <mergeCell ref="WGK146:WGK147"/>
    <mergeCell ref="WGL146:WGQ146"/>
    <mergeCell ref="WGR146:WGS146"/>
    <mergeCell ref="WGT146:WGY146"/>
    <mergeCell ref="WFL146:WFO146"/>
    <mergeCell ref="WFQ146:WFQ147"/>
    <mergeCell ref="WFR146:WFW146"/>
    <mergeCell ref="WFX146:WFY146"/>
    <mergeCell ref="WFZ146:WGE146"/>
    <mergeCell ref="WER146:WEU146"/>
    <mergeCell ref="WEW146:WEW147"/>
    <mergeCell ref="WEX146:WFC146"/>
    <mergeCell ref="WFD146:WFE146"/>
    <mergeCell ref="WFF146:WFK146"/>
    <mergeCell ref="WDX146:WEA146"/>
    <mergeCell ref="WEC146:WEC147"/>
    <mergeCell ref="WED146:WEI146"/>
    <mergeCell ref="WEJ146:WEK146"/>
    <mergeCell ref="WEL146:WEQ146"/>
    <mergeCell ref="WDD146:WDG146"/>
    <mergeCell ref="WDI146:WDI147"/>
    <mergeCell ref="WDJ146:WDO146"/>
    <mergeCell ref="WDP146:WDQ146"/>
    <mergeCell ref="WDR146:WDW146"/>
    <mergeCell ref="WCJ146:WCM146"/>
    <mergeCell ref="WCO146:WCO147"/>
    <mergeCell ref="WCP146:WCU146"/>
    <mergeCell ref="WCV146:WCW146"/>
    <mergeCell ref="WCX146:WDC146"/>
    <mergeCell ref="WBP146:WBS146"/>
    <mergeCell ref="WBU146:WBU147"/>
    <mergeCell ref="WBV146:WCA146"/>
    <mergeCell ref="WCB146:WCC146"/>
    <mergeCell ref="WCD146:WCI146"/>
    <mergeCell ref="WAV146:WAY146"/>
    <mergeCell ref="WBA146:WBA147"/>
    <mergeCell ref="WBB146:WBG146"/>
    <mergeCell ref="WBH146:WBI146"/>
    <mergeCell ref="WBJ146:WBO146"/>
    <mergeCell ref="WAB146:WAE146"/>
    <mergeCell ref="WAG146:WAG147"/>
    <mergeCell ref="WAH146:WAM146"/>
    <mergeCell ref="WAN146:WAO146"/>
    <mergeCell ref="WAP146:WAU146"/>
    <mergeCell ref="VZH146:VZK146"/>
    <mergeCell ref="VZM146:VZM147"/>
    <mergeCell ref="VZN146:VZS146"/>
    <mergeCell ref="VZT146:VZU146"/>
    <mergeCell ref="VZV146:WAA146"/>
    <mergeCell ref="VYN146:VYQ146"/>
    <mergeCell ref="VYS146:VYS147"/>
    <mergeCell ref="VYT146:VYY146"/>
    <mergeCell ref="VYZ146:VZA146"/>
    <mergeCell ref="VZB146:VZG146"/>
    <mergeCell ref="VXT146:VXW146"/>
    <mergeCell ref="VXY146:VXY147"/>
    <mergeCell ref="VXZ146:VYE146"/>
    <mergeCell ref="VYF146:VYG146"/>
    <mergeCell ref="VYH146:VYM146"/>
    <mergeCell ref="VWZ146:VXC146"/>
    <mergeCell ref="VXE146:VXE147"/>
    <mergeCell ref="VXF146:VXK146"/>
    <mergeCell ref="VXL146:VXM146"/>
    <mergeCell ref="VXN146:VXS146"/>
    <mergeCell ref="VWF146:VWI146"/>
    <mergeCell ref="VWK146:VWK147"/>
    <mergeCell ref="VWL146:VWQ146"/>
    <mergeCell ref="VWR146:VWS146"/>
    <mergeCell ref="VWT146:VWY146"/>
    <mergeCell ref="VVL146:VVO146"/>
    <mergeCell ref="VVQ146:VVQ147"/>
    <mergeCell ref="VVR146:VVW146"/>
    <mergeCell ref="VVX146:VVY146"/>
    <mergeCell ref="VVZ146:VWE146"/>
    <mergeCell ref="VUR146:VUU146"/>
    <mergeCell ref="VUW146:VUW147"/>
    <mergeCell ref="VUX146:VVC146"/>
    <mergeCell ref="VVD146:VVE146"/>
    <mergeCell ref="VVF146:VVK146"/>
    <mergeCell ref="VTX146:VUA146"/>
    <mergeCell ref="VUC146:VUC147"/>
    <mergeCell ref="VUD146:VUI146"/>
    <mergeCell ref="VUJ146:VUK146"/>
    <mergeCell ref="VUL146:VUQ146"/>
    <mergeCell ref="VTD146:VTG146"/>
    <mergeCell ref="VTI146:VTI147"/>
    <mergeCell ref="VTJ146:VTO146"/>
    <mergeCell ref="VTP146:VTQ146"/>
    <mergeCell ref="VTR146:VTW146"/>
    <mergeCell ref="VSJ146:VSM146"/>
    <mergeCell ref="VSO146:VSO147"/>
    <mergeCell ref="VSP146:VSU146"/>
    <mergeCell ref="VSV146:VSW146"/>
    <mergeCell ref="VSX146:VTC146"/>
    <mergeCell ref="VRP146:VRS146"/>
    <mergeCell ref="VRU146:VRU147"/>
    <mergeCell ref="VRV146:VSA146"/>
    <mergeCell ref="VSB146:VSC146"/>
    <mergeCell ref="VSD146:VSI146"/>
    <mergeCell ref="VQV146:VQY146"/>
    <mergeCell ref="VRA146:VRA147"/>
    <mergeCell ref="VRB146:VRG146"/>
    <mergeCell ref="VRH146:VRI146"/>
    <mergeCell ref="VRJ146:VRO146"/>
    <mergeCell ref="VQB146:VQE146"/>
    <mergeCell ref="VQG146:VQG147"/>
    <mergeCell ref="VQH146:VQM146"/>
    <mergeCell ref="VQN146:VQO146"/>
    <mergeCell ref="VQP146:VQU146"/>
    <mergeCell ref="VPH146:VPK146"/>
    <mergeCell ref="VPM146:VPM147"/>
    <mergeCell ref="VPN146:VPS146"/>
    <mergeCell ref="VPT146:VPU146"/>
    <mergeCell ref="VPV146:VQA146"/>
    <mergeCell ref="VON146:VOQ146"/>
    <mergeCell ref="VOS146:VOS147"/>
    <mergeCell ref="VOT146:VOY146"/>
    <mergeCell ref="VOZ146:VPA146"/>
    <mergeCell ref="VPB146:VPG146"/>
    <mergeCell ref="VNT146:VNW146"/>
    <mergeCell ref="VNY146:VNY147"/>
    <mergeCell ref="VNZ146:VOE146"/>
    <mergeCell ref="VOF146:VOG146"/>
    <mergeCell ref="VOH146:VOM146"/>
    <mergeCell ref="VMZ146:VNC146"/>
    <mergeCell ref="VNE146:VNE147"/>
    <mergeCell ref="VNF146:VNK146"/>
    <mergeCell ref="VNL146:VNM146"/>
    <mergeCell ref="VNN146:VNS146"/>
    <mergeCell ref="VMF146:VMI146"/>
    <mergeCell ref="VMK146:VMK147"/>
    <mergeCell ref="VML146:VMQ146"/>
    <mergeCell ref="VMR146:VMS146"/>
    <mergeCell ref="VMT146:VMY146"/>
    <mergeCell ref="VLL146:VLO146"/>
    <mergeCell ref="VLQ146:VLQ147"/>
    <mergeCell ref="VLR146:VLW146"/>
    <mergeCell ref="VLX146:VLY146"/>
    <mergeCell ref="VLZ146:VME146"/>
    <mergeCell ref="VKR146:VKU146"/>
    <mergeCell ref="VKW146:VKW147"/>
    <mergeCell ref="VKX146:VLC146"/>
    <mergeCell ref="VLD146:VLE146"/>
    <mergeCell ref="VLF146:VLK146"/>
    <mergeCell ref="VJX146:VKA146"/>
    <mergeCell ref="VKC146:VKC147"/>
    <mergeCell ref="VKD146:VKI146"/>
    <mergeCell ref="VKJ146:VKK146"/>
    <mergeCell ref="VKL146:VKQ146"/>
    <mergeCell ref="VJD146:VJG146"/>
    <mergeCell ref="VJI146:VJI147"/>
    <mergeCell ref="VJJ146:VJO146"/>
    <mergeCell ref="VJP146:VJQ146"/>
    <mergeCell ref="VJR146:VJW146"/>
    <mergeCell ref="VIJ146:VIM146"/>
    <mergeCell ref="VIO146:VIO147"/>
    <mergeCell ref="VIP146:VIU146"/>
    <mergeCell ref="VIV146:VIW146"/>
    <mergeCell ref="VIX146:VJC146"/>
    <mergeCell ref="VHP146:VHS146"/>
    <mergeCell ref="VHU146:VHU147"/>
    <mergeCell ref="VHV146:VIA146"/>
    <mergeCell ref="VIB146:VIC146"/>
    <mergeCell ref="VID146:VII146"/>
    <mergeCell ref="VGV146:VGY146"/>
    <mergeCell ref="VHA146:VHA147"/>
    <mergeCell ref="VHB146:VHG146"/>
    <mergeCell ref="VHH146:VHI146"/>
    <mergeCell ref="VHJ146:VHO146"/>
    <mergeCell ref="VGB146:VGE146"/>
    <mergeCell ref="VGG146:VGG147"/>
    <mergeCell ref="VGH146:VGM146"/>
    <mergeCell ref="VGN146:VGO146"/>
    <mergeCell ref="VGP146:VGU146"/>
    <mergeCell ref="VFH146:VFK146"/>
    <mergeCell ref="VFM146:VFM147"/>
    <mergeCell ref="VFN146:VFS146"/>
    <mergeCell ref="VFT146:VFU146"/>
    <mergeCell ref="VFV146:VGA146"/>
    <mergeCell ref="VEN146:VEQ146"/>
    <mergeCell ref="VES146:VES147"/>
    <mergeCell ref="VET146:VEY146"/>
    <mergeCell ref="VEZ146:VFA146"/>
    <mergeCell ref="VFB146:VFG146"/>
    <mergeCell ref="VDT146:VDW146"/>
    <mergeCell ref="VDY146:VDY147"/>
    <mergeCell ref="VDZ146:VEE146"/>
    <mergeCell ref="VEF146:VEG146"/>
    <mergeCell ref="VEH146:VEM146"/>
    <mergeCell ref="VCZ146:VDC146"/>
    <mergeCell ref="VDE146:VDE147"/>
    <mergeCell ref="VDF146:VDK146"/>
    <mergeCell ref="VDL146:VDM146"/>
    <mergeCell ref="VDN146:VDS146"/>
    <mergeCell ref="VCF146:VCI146"/>
    <mergeCell ref="VCK146:VCK147"/>
    <mergeCell ref="VCL146:VCQ146"/>
    <mergeCell ref="VCR146:VCS146"/>
    <mergeCell ref="VCT146:VCY146"/>
    <mergeCell ref="VBL146:VBO146"/>
    <mergeCell ref="VBQ146:VBQ147"/>
    <mergeCell ref="VBR146:VBW146"/>
    <mergeCell ref="VBX146:VBY146"/>
    <mergeCell ref="VBZ146:VCE146"/>
    <mergeCell ref="VAR146:VAU146"/>
    <mergeCell ref="VAW146:VAW147"/>
    <mergeCell ref="VAX146:VBC146"/>
    <mergeCell ref="VBD146:VBE146"/>
    <mergeCell ref="VBF146:VBK146"/>
    <mergeCell ref="UZX146:VAA146"/>
    <mergeCell ref="VAC146:VAC147"/>
    <mergeCell ref="VAD146:VAI146"/>
    <mergeCell ref="VAJ146:VAK146"/>
    <mergeCell ref="VAL146:VAQ146"/>
    <mergeCell ref="UZD146:UZG146"/>
    <mergeCell ref="UZI146:UZI147"/>
    <mergeCell ref="UZJ146:UZO146"/>
    <mergeCell ref="UZP146:UZQ146"/>
    <mergeCell ref="UZR146:UZW146"/>
    <mergeCell ref="UYJ146:UYM146"/>
    <mergeCell ref="UYO146:UYO147"/>
    <mergeCell ref="UYP146:UYU146"/>
    <mergeCell ref="UYV146:UYW146"/>
    <mergeCell ref="UYX146:UZC146"/>
    <mergeCell ref="UXP146:UXS146"/>
    <mergeCell ref="UXU146:UXU147"/>
    <mergeCell ref="UXV146:UYA146"/>
    <mergeCell ref="UYB146:UYC146"/>
    <mergeCell ref="UYD146:UYI146"/>
    <mergeCell ref="UWV146:UWY146"/>
    <mergeCell ref="UXA146:UXA147"/>
    <mergeCell ref="UXB146:UXG146"/>
    <mergeCell ref="UXH146:UXI146"/>
    <mergeCell ref="UXJ146:UXO146"/>
    <mergeCell ref="UWB146:UWE146"/>
    <mergeCell ref="UWG146:UWG147"/>
    <mergeCell ref="UWH146:UWM146"/>
    <mergeCell ref="UWN146:UWO146"/>
    <mergeCell ref="UWP146:UWU146"/>
    <mergeCell ref="UVH146:UVK146"/>
    <mergeCell ref="UVM146:UVM147"/>
    <mergeCell ref="UVN146:UVS146"/>
    <mergeCell ref="UVT146:UVU146"/>
    <mergeCell ref="UVV146:UWA146"/>
    <mergeCell ref="UUN146:UUQ146"/>
    <mergeCell ref="UUS146:UUS147"/>
    <mergeCell ref="UUT146:UUY146"/>
    <mergeCell ref="UUZ146:UVA146"/>
    <mergeCell ref="UVB146:UVG146"/>
    <mergeCell ref="UTT146:UTW146"/>
    <mergeCell ref="UTY146:UTY147"/>
    <mergeCell ref="UTZ146:UUE146"/>
    <mergeCell ref="UUF146:UUG146"/>
    <mergeCell ref="UUH146:UUM146"/>
    <mergeCell ref="USZ146:UTC146"/>
    <mergeCell ref="UTE146:UTE147"/>
    <mergeCell ref="UTF146:UTK146"/>
    <mergeCell ref="UTL146:UTM146"/>
    <mergeCell ref="UTN146:UTS146"/>
    <mergeCell ref="USF146:USI146"/>
    <mergeCell ref="USK146:USK147"/>
    <mergeCell ref="USL146:USQ146"/>
    <mergeCell ref="USR146:USS146"/>
    <mergeCell ref="UST146:USY146"/>
    <mergeCell ref="URL146:URO146"/>
    <mergeCell ref="URQ146:URQ147"/>
    <mergeCell ref="URR146:URW146"/>
    <mergeCell ref="URX146:URY146"/>
    <mergeCell ref="URZ146:USE146"/>
    <mergeCell ref="UQR146:UQU146"/>
    <mergeCell ref="UQW146:UQW147"/>
    <mergeCell ref="UQX146:URC146"/>
    <mergeCell ref="URD146:URE146"/>
    <mergeCell ref="URF146:URK146"/>
    <mergeCell ref="UPX146:UQA146"/>
    <mergeCell ref="UQC146:UQC147"/>
    <mergeCell ref="UQD146:UQI146"/>
    <mergeCell ref="UQJ146:UQK146"/>
    <mergeCell ref="UQL146:UQQ146"/>
    <mergeCell ref="UPD146:UPG146"/>
    <mergeCell ref="UPI146:UPI147"/>
    <mergeCell ref="UPJ146:UPO146"/>
    <mergeCell ref="UPP146:UPQ146"/>
    <mergeCell ref="UPR146:UPW146"/>
    <mergeCell ref="UOJ146:UOM146"/>
    <mergeCell ref="UOO146:UOO147"/>
    <mergeCell ref="UOP146:UOU146"/>
    <mergeCell ref="UOV146:UOW146"/>
    <mergeCell ref="UOX146:UPC146"/>
    <mergeCell ref="UNP146:UNS146"/>
    <mergeCell ref="UNU146:UNU147"/>
    <mergeCell ref="UNV146:UOA146"/>
    <mergeCell ref="UOB146:UOC146"/>
    <mergeCell ref="UOD146:UOI146"/>
    <mergeCell ref="UMV146:UMY146"/>
    <mergeCell ref="UNA146:UNA147"/>
    <mergeCell ref="UNB146:UNG146"/>
    <mergeCell ref="UNH146:UNI146"/>
    <mergeCell ref="UNJ146:UNO146"/>
    <mergeCell ref="UMB146:UME146"/>
    <mergeCell ref="UMG146:UMG147"/>
    <mergeCell ref="UMH146:UMM146"/>
    <mergeCell ref="UMN146:UMO146"/>
    <mergeCell ref="UMP146:UMU146"/>
    <mergeCell ref="ULH146:ULK146"/>
    <mergeCell ref="ULM146:ULM147"/>
    <mergeCell ref="ULN146:ULS146"/>
    <mergeCell ref="ULT146:ULU146"/>
    <mergeCell ref="ULV146:UMA146"/>
    <mergeCell ref="UKN146:UKQ146"/>
    <mergeCell ref="UKS146:UKS147"/>
    <mergeCell ref="UKT146:UKY146"/>
    <mergeCell ref="UKZ146:ULA146"/>
    <mergeCell ref="ULB146:ULG146"/>
    <mergeCell ref="UJT146:UJW146"/>
    <mergeCell ref="UJY146:UJY147"/>
    <mergeCell ref="UJZ146:UKE146"/>
    <mergeCell ref="UKF146:UKG146"/>
    <mergeCell ref="UKH146:UKM146"/>
    <mergeCell ref="UIZ146:UJC146"/>
    <mergeCell ref="UJE146:UJE147"/>
    <mergeCell ref="UJF146:UJK146"/>
    <mergeCell ref="UJL146:UJM146"/>
    <mergeCell ref="UJN146:UJS146"/>
    <mergeCell ref="UIF146:UII146"/>
    <mergeCell ref="UIK146:UIK147"/>
    <mergeCell ref="UIL146:UIQ146"/>
    <mergeCell ref="UIR146:UIS146"/>
    <mergeCell ref="UIT146:UIY146"/>
    <mergeCell ref="UHL146:UHO146"/>
    <mergeCell ref="UHQ146:UHQ147"/>
    <mergeCell ref="UHR146:UHW146"/>
    <mergeCell ref="UHX146:UHY146"/>
    <mergeCell ref="UHZ146:UIE146"/>
    <mergeCell ref="UGR146:UGU146"/>
    <mergeCell ref="UGW146:UGW147"/>
    <mergeCell ref="UGX146:UHC146"/>
    <mergeCell ref="UHD146:UHE146"/>
    <mergeCell ref="UHF146:UHK146"/>
    <mergeCell ref="UFX146:UGA146"/>
    <mergeCell ref="UGC146:UGC147"/>
    <mergeCell ref="UGD146:UGI146"/>
    <mergeCell ref="UGJ146:UGK146"/>
    <mergeCell ref="UGL146:UGQ146"/>
    <mergeCell ref="UFD146:UFG146"/>
    <mergeCell ref="UFI146:UFI147"/>
    <mergeCell ref="UFJ146:UFO146"/>
    <mergeCell ref="UFP146:UFQ146"/>
    <mergeCell ref="UFR146:UFW146"/>
    <mergeCell ref="UEJ146:UEM146"/>
    <mergeCell ref="UEO146:UEO147"/>
    <mergeCell ref="UEP146:UEU146"/>
    <mergeCell ref="UEV146:UEW146"/>
    <mergeCell ref="UEX146:UFC146"/>
    <mergeCell ref="UDP146:UDS146"/>
    <mergeCell ref="UDU146:UDU147"/>
    <mergeCell ref="UDV146:UEA146"/>
    <mergeCell ref="UEB146:UEC146"/>
    <mergeCell ref="UED146:UEI146"/>
    <mergeCell ref="UCV146:UCY146"/>
    <mergeCell ref="UDA146:UDA147"/>
    <mergeCell ref="UDB146:UDG146"/>
    <mergeCell ref="UDH146:UDI146"/>
    <mergeCell ref="UDJ146:UDO146"/>
    <mergeCell ref="UCB146:UCE146"/>
    <mergeCell ref="UCG146:UCG147"/>
    <mergeCell ref="UCH146:UCM146"/>
    <mergeCell ref="UCN146:UCO146"/>
    <mergeCell ref="UCP146:UCU146"/>
    <mergeCell ref="UBH146:UBK146"/>
    <mergeCell ref="UBM146:UBM147"/>
    <mergeCell ref="UBN146:UBS146"/>
    <mergeCell ref="UBT146:UBU146"/>
    <mergeCell ref="UBV146:UCA146"/>
    <mergeCell ref="UAN146:UAQ146"/>
    <mergeCell ref="UAS146:UAS147"/>
    <mergeCell ref="UAT146:UAY146"/>
    <mergeCell ref="UAZ146:UBA146"/>
    <mergeCell ref="UBB146:UBG146"/>
    <mergeCell ref="TZT146:TZW146"/>
    <mergeCell ref="TZY146:TZY147"/>
    <mergeCell ref="TZZ146:UAE146"/>
    <mergeCell ref="UAF146:UAG146"/>
    <mergeCell ref="UAH146:UAM146"/>
    <mergeCell ref="TYZ146:TZC146"/>
    <mergeCell ref="TZE146:TZE147"/>
    <mergeCell ref="TZF146:TZK146"/>
    <mergeCell ref="TZL146:TZM146"/>
    <mergeCell ref="TZN146:TZS146"/>
    <mergeCell ref="TYF146:TYI146"/>
    <mergeCell ref="TYK146:TYK147"/>
    <mergeCell ref="TYL146:TYQ146"/>
    <mergeCell ref="TYR146:TYS146"/>
    <mergeCell ref="TYT146:TYY146"/>
    <mergeCell ref="TXL146:TXO146"/>
    <mergeCell ref="TXQ146:TXQ147"/>
    <mergeCell ref="TXR146:TXW146"/>
    <mergeCell ref="TXX146:TXY146"/>
    <mergeCell ref="TXZ146:TYE146"/>
    <mergeCell ref="TWR146:TWU146"/>
    <mergeCell ref="TWW146:TWW147"/>
    <mergeCell ref="TWX146:TXC146"/>
    <mergeCell ref="TXD146:TXE146"/>
    <mergeCell ref="TXF146:TXK146"/>
    <mergeCell ref="TVX146:TWA146"/>
    <mergeCell ref="TWC146:TWC147"/>
    <mergeCell ref="TWD146:TWI146"/>
    <mergeCell ref="TWJ146:TWK146"/>
    <mergeCell ref="TWL146:TWQ146"/>
    <mergeCell ref="TVD146:TVG146"/>
    <mergeCell ref="TVI146:TVI147"/>
    <mergeCell ref="TVJ146:TVO146"/>
    <mergeCell ref="TVP146:TVQ146"/>
    <mergeCell ref="TVR146:TVW146"/>
    <mergeCell ref="TUJ146:TUM146"/>
    <mergeCell ref="TUO146:TUO147"/>
    <mergeCell ref="TUP146:TUU146"/>
    <mergeCell ref="TUV146:TUW146"/>
    <mergeCell ref="TUX146:TVC146"/>
    <mergeCell ref="TTP146:TTS146"/>
    <mergeCell ref="TTU146:TTU147"/>
    <mergeCell ref="TTV146:TUA146"/>
    <mergeCell ref="TUB146:TUC146"/>
    <mergeCell ref="TUD146:TUI146"/>
    <mergeCell ref="TSV146:TSY146"/>
    <mergeCell ref="TTA146:TTA147"/>
    <mergeCell ref="TTB146:TTG146"/>
    <mergeCell ref="TTH146:TTI146"/>
    <mergeCell ref="TTJ146:TTO146"/>
    <mergeCell ref="TSB146:TSE146"/>
    <mergeCell ref="TSG146:TSG147"/>
    <mergeCell ref="TSH146:TSM146"/>
    <mergeCell ref="TSN146:TSO146"/>
    <mergeCell ref="TSP146:TSU146"/>
    <mergeCell ref="TRH146:TRK146"/>
    <mergeCell ref="TRM146:TRM147"/>
    <mergeCell ref="TRN146:TRS146"/>
    <mergeCell ref="TRT146:TRU146"/>
    <mergeCell ref="TRV146:TSA146"/>
    <mergeCell ref="TQN146:TQQ146"/>
    <mergeCell ref="TQS146:TQS147"/>
    <mergeCell ref="TQT146:TQY146"/>
    <mergeCell ref="TQZ146:TRA146"/>
    <mergeCell ref="TRB146:TRG146"/>
    <mergeCell ref="TPT146:TPW146"/>
    <mergeCell ref="TPY146:TPY147"/>
    <mergeCell ref="TPZ146:TQE146"/>
    <mergeCell ref="TQF146:TQG146"/>
    <mergeCell ref="TQH146:TQM146"/>
    <mergeCell ref="TOZ146:TPC146"/>
    <mergeCell ref="TPE146:TPE147"/>
    <mergeCell ref="TPF146:TPK146"/>
    <mergeCell ref="TPL146:TPM146"/>
    <mergeCell ref="TPN146:TPS146"/>
    <mergeCell ref="TOF146:TOI146"/>
    <mergeCell ref="TOK146:TOK147"/>
    <mergeCell ref="TOL146:TOQ146"/>
    <mergeCell ref="TOR146:TOS146"/>
    <mergeCell ref="TOT146:TOY146"/>
    <mergeCell ref="TNL146:TNO146"/>
    <mergeCell ref="TNQ146:TNQ147"/>
    <mergeCell ref="TNR146:TNW146"/>
    <mergeCell ref="TNX146:TNY146"/>
    <mergeCell ref="TNZ146:TOE146"/>
    <mergeCell ref="TMR146:TMU146"/>
    <mergeCell ref="TMW146:TMW147"/>
    <mergeCell ref="TMX146:TNC146"/>
    <mergeCell ref="TND146:TNE146"/>
    <mergeCell ref="TNF146:TNK146"/>
    <mergeCell ref="TLX146:TMA146"/>
    <mergeCell ref="TMC146:TMC147"/>
    <mergeCell ref="TMD146:TMI146"/>
    <mergeCell ref="TMJ146:TMK146"/>
    <mergeCell ref="TML146:TMQ146"/>
    <mergeCell ref="TLD146:TLG146"/>
    <mergeCell ref="TLI146:TLI147"/>
    <mergeCell ref="TLJ146:TLO146"/>
    <mergeCell ref="TLP146:TLQ146"/>
    <mergeCell ref="TLR146:TLW146"/>
    <mergeCell ref="TKJ146:TKM146"/>
    <mergeCell ref="TKO146:TKO147"/>
    <mergeCell ref="TKP146:TKU146"/>
    <mergeCell ref="TKV146:TKW146"/>
    <mergeCell ref="TKX146:TLC146"/>
    <mergeCell ref="TJP146:TJS146"/>
    <mergeCell ref="TJU146:TJU147"/>
    <mergeCell ref="TJV146:TKA146"/>
    <mergeCell ref="TKB146:TKC146"/>
    <mergeCell ref="TKD146:TKI146"/>
    <mergeCell ref="TIV146:TIY146"/>
    <mergeCell ref="TJA146:TJA147"/>
    <mergeCell ref="TJB146:TJG146"/>
    <mergeCell ref="TJH146:TJI146"/>
    <mergeCell ref="TJJ146:TJO146"/>
    <mergeCell ref="TIB146:TIE146"/>
    <mergeCell ref="TIG146:TIG147"/>
    <mergeCell ref="TIH146:TIM146"/>
    <mergeCell ref="TIN146:TIO146"/>
    <mergeCell ref="TIP146:TIU146"/>
    <mergeCell ref="THH146:THK146"/>
    <mergeCell ref="THM146:THM147"/>
    <mergeCell ref="THN146:THS146"/>
    <mergeCell ref="THT146:THU146"/>
    <mergeCell ref="THV146:TIA146"/>
    <mergeCell ref="TGN146:TGQ146"/>
    <mergeCell ref="TGS146:TGS147"/>
    <mergeCell ref="TGT146:TGY146"/>
    <mergeCell ref="TGZ146:THA146"/>
    <mergeCell ref="THB146:THG146"/>
    <mergeCell ref="TFT146:TFW146"/>
    <mergeCell ref="TFY146:TFY147"/>
    <mergeCell ref="TFZ146:TGE146"/>
    <mergeCell ref="TGF146:TGG146"/>
    <mergeCell ref="TGH146:TGM146"/>
    <mergeCell ref="TEZ146:TFC146"/>
    <mergeCell ref="TFE146:TFE147"/>
    <mergeCell ref="TFF146:TFK146"/>
    <mergeCell ref="TFL146:TFM146"/>
    <mergeCell ref="TFN146:TFS146"/>
    <mergeCell ref="TEF146:TEI146"/>
    <mergeCell ref="TEK146:TEK147"/>
    <mergeCell ref="TEL146:TEQ146"/>
    <mergeCell ref="TER146:TES146"/>
    <mergeCell ref="TET146:TEY146"/>
    <mergeCell ref="TDL146:TDO146"/>
    <mergeCell ref="TDQ146:TDQ147"/>
    <mergeCell ref="TDR146:TDW146"/>
    <mergeCell ref="TDX146:TDY146"/>
    <mergeCell ref="TDZ146:TEE146"/>
    <mergeCell ref="TCR146:TCU146"/>
    <mergeCell ref="TCW146:TCW147"/>
    <mergeCell ref="TCX146:TDC146"/>
    <mergeCell ref="TDD146:TDE146"/>
    <mergeCell ref="TDF146:TDK146"/>
    <mergeCell ref="TBX146:TCA146"/>
    <mergeCell ref="TCC146:TCC147"/>
    <mergeCell ref="TCD146:TCI146"/>
    <mergeCell ref="TCJ146:TCK146"/>
    <mergeCell ref="TCL146:TCQ146"/>
    <mergeCell ref="TBD146:TBG146"/>
    <mergeCell ref="TBI146:TBI147"/>
    <mergeCell ref="TBJ146:TBO146"/>
    <mergeCell ref="TBP146:TBQ146"/>
    <mergeCell ref="TBR146:TBW146"/>
    <mergeCell ref="TAJ146:TAM146"/>
    <mergeCell ref="TAO146:TAO147"/>
    <mergeCell ref="TAP146:TAU146"/>
    <mergeCell ref="TAV146:TAW146"/>
    <mergeCell ref="TAX146:TBC146"/>
    <mergeCell ref="SZP146:SZS146"/>
    <mergeCell ref="SZU146:SZU147"/>
    <mergeCell ref="SZV146:TAA146"/>
    <mergeCell ref="TAB146:TAC146"/>
    <mergeCell ref="TAD146:TAI146"/>
    <mergeCell ref="SYV146:SYY146"/>
    <mergeCell ref="SZA146:SZA147"/>
    <mergeCell ref="SZB146:SZG146"/>
    <mergeCell ref="SZH146:SZI146"/>
    <mergeCell ref="SZJ146:SZO146"/>
    <mergeCell ref="SYB146:SYE146"/>
    <mergeCell ref="SYG146:SYG147"/>
    <mergeCell ref="SYH146:SYM146"/>
    <mergeCell ref="SYN146:SYO146"/>
    <mergeCell ref="SYP146:SYU146"/>
    <mergeCell ref="SXH146:SXK146"/>
    <mergeCell ref="SXM146:SXM147"/>
    <mergeCell ref="SXN146:SXS146"/>
    <mergeCell ref="SXT146:SXU146"/>
    <mergeCell ref="SXV146:SYA146"/>
    <mergeCell ref="SWN146:SWQ146"/>
    <mergeCell ref="SWS146:SWS147"/>
    <mergeCell ref="SWT146:SWY146"/>
    <mergeCell ref="SWZ146:SXA146"/>
    <mergeCell ref="SXB146:SXG146"/>
    <mergeCell ref="SVT146:SVW146"/>
    <mergeCell ref="SVY146:SVY147"/>
    <mergeCell ref="SVZ146:SWE146"/>
    <mergeCell ref="SWF146:SWG146"/>
    <mergeCell ref="SWH146:SWM146"/>
    <mergeCell ref="SUZ146:SVC146"/>
    <mergeCell ref="SVE146:SVE147"/>
    <mergeCell ref="SVF146:SVK146"/>
    <mergeCell ref="SVL146:SVM146"/>
    <mergeCell ref="SVN146:SVS146"/>
    <mergeCell ref="SUF146:SUI146"/>
    <mergeCell ref="SUK146:SUK147"/>
    <mergeCell ref="SUL146:SUQ146"/>
    <mergeCell ref="SUR146:SUS146"/>
    <mergeCell ref="SUT146:SUY146"/>
    <mergeCell ref="STL146:STO146"/>
    <mergeCell ref="STQ146:STQ147"/>
    <mergeCell ref="STR146:STW146"/>
    <mergeCell ref="STX146:STY146"/>
    <mergeCell ref="STZ146:SUE146"/>
    <mergeCell ref="SSR146:SSU146"/>
    <mergeCell ref="SSW146:SSW147"/>
    <mergeCell ref="SSX146:STC146"/>
    <mergeCell ref="STD146:STE146"/>
    <mergeCell ref="STF146:STK146"/>
    <mergeCell ref="SRX146:SSA146"/>
    <mergeCell ref="SSC146:SSC147"/>
    <mergeCell ref="SSD146:SSI146"/>
    <mergeCell ref="SSJ146:SSK146"/>
    <mergeCell ref="SSL146:SSQ146"/>
    <mergeCell ref="SRD146:SRG146"/>
    <mergeCell ref="SRI146:SRI147"/>
    <mergeCell ref="SRJ146:SRO146"/>
    <mergeCell ref="SRP146:SRQ146"/>
    <mergeCell ref="SRR146:SRW146"/>
    <mergeCell ref="SQJ146:SQM146"/>
    <mergeCell ref="SQO146:SQO147"/>
    <mergeCell ref="SQP146:SQU146"/>
    <mergeCell ref="SQV146:SQW146"/>
    <mergeCell ref="SQX146:SRC146"/>
    <mergeCell ref="SPP146:SPS146"/>
    <mergeCell ref="SPU146:SPU147"/>
    <mergeCell ref="SPV146:SQA146"/>
    <mergeCell ref="SQB146:SQC146"/>
    <mergeCell ref="SQD146:SQI146"/>
    <mergeCell ref="SOV146:SOY146"/>
    <mergeCell ref="SPA146:SPA147"/>
    <mergeCell ref="SPB146:SPG146"/>
    <mergeCell ref="SPH146:SPI146"/>
    <mergeCell ref="SPJ146:SPO146"/>
    <mergeCell ref="SOB146:SOE146"/>
    <mergeCell ref="SOG146:SOG147"/>
    <mergeCell ref="SOH146:SOM146"/>
    <mergeCell ref="SON146:SOO146"/>
    <mergeCell ref="SOP146:SOU146"/>
    <mergeCell ref="SNH146:SNK146"/>
    <mergeCell ref="SNM146:SNM147"/>
    <mergeCell ref="SNN146:SNS146"/>
    <mergeCell ref="SNT146:SNU146"/>
    <mergeCell ref="SNV146:SOA146"/>
    <mergeCell ref="SMN146:SMQ146"/>
    <mergeCell ref="SMS146:SMS147"/>
    <mergeCell ref="SMT146:SMY146"/>
    <mergeCell ref="SMZ146:SNA146"/>
    <mergeCell ref="SNB146:SNG146"/>
    <mergeCell ref="SLT146:SLW146"/>
    <mergeCell ref="SLY146:SLY147"/>
    <mergeCell ref="SLZ146:SME146"/>
    <mergeCell ref="SMF146:SMG146"/>
    <mergeCell ref="SMH146:SMM146"/>
    <mergeCell ref="SKZ146:SLC146"/>
    <mergeCell ref="SLE146:SLE147"/>
    <mergeCell ref="SLF146:SLK146"/>
    <mergeCell ref="SLL146:SLM146"/>
    <mergeCell ref="SLN146:SLS146"/>
    <mergeCell ref="SKF146:SKI146"/>
    <mergeCell ref="SKK146:SKK147"/>
    <mergeCell ref="SKL146:SKQ146"/>
    <mergeCell ref="SKR146:SKS146"/>
    <mergeCell ref="SKT146:SKY146"/>
    <mergeCell ref="SJL146:SJO146"/>
    <mergeCell ref="SJQ146:SJQ147"/>
    <mergeCell ref="SJR146:SJW146"/>
    <mergeCell ref="SJX146:SJY146"/>
    <mergeCell ref="SJZ146:SKE146"/>
    <mergeCell ref="SIR146:SIU146"/>
    <mergeCell ref="SIW146:SIW147"/>
    <mergeCell ref="SIX146:SJC146"/>
    <mergeCell ref="SJD146:SJE146"/>
    <mergeCell ref="SJF146:SJK146"/>
    <mergeCell ref="SHX146:SIA146"/>
    <mergeCell ref="SIC146:SIC147"/>
    <mergeCell ref="SID146:SII146"/>
    <mergeCell ref="SIJ146:SIK146"/>
    <mergeCell ref="SIL146:SIQ146"/>
    <mergeCell ref="SHD146:SHG146"/>
    <mergeCell ref="SHI146:SHI147"/>
    <mergeCell ref="SHJ146:SHO146"/>
    <mergeCell ref="SHP146:SHQ146"/>
    <mergeCell ref="SHR146:SHW146"/>
    <mergeCell ref="SGJ146:SGM146"/>
    <mergeCell ref="SGO146:SGO147"/>
    <mergeCell ref="SGP146:SGU146"/>
    <mergeCell ref="SGV146:SGW146"/>
    <mergeCell ref="SGX146:SHC146"/>
    <mergeCell ref="SFP146:SFS146"/>
    <mergeCell ref="SFU146:SFU147"/>
    <mergeCell ref="SFV146:SGA146"/>
    <mergeCell ref="SGB146:SGC146"/>
    <mergeCell ref="SGD146:SGI146"/>
    <mergeCell ref="SEV146:SEY146"/>
    <mergeCell ref="SFA146:SFA147"/>
    <mergeCell ref="SFB146:SFG146"/>
    <mergeCell ref="SFH146:SFI146"/>
    <mergeCell ref="SFJ146:SFO146"/>
    <mergeCell ref="SEB146:SEE146"/>
    <mergeCell ref="SEG146:SEG147"/>
    <mergeCell ref="SEH146:SEM146"/>
    <mergeCell ref="SEN146:SEO146"/>
    <mergeCell ref="SEP146:SEU146"/>
    <mergeCell ref="SDH146:SDK146"/>
    <mergeCell ref="SDM146:SDM147"/>
    <mergeCell ref="SDN146:SDS146"/>
    <mergeCell ref="SDT146:SDU146"/>
    <mergeCell ref="SDV146:SEA146"/>
    <mergeCell ref="SCN146:SCQ146"/>
    <mergeCell ref="SCS146:SCS147"/>
    <mergeCell ref="SCT146:SCY146"/>
    <mergeCell ref="SCZ146:SDA146"/>
    <mergeCell ref="SDB146:SDG146"/>
    <mergeCell ref="SBT146:SBW146"/>
    <mergeCell ref="SBY146:SBY147"/>
    <mergeCell ref="SBZ146:SCE146"/>
    <mergeCell ref="SCF146:SCG146"/>
    <mergeCell ref="SCH146:SCM146"/>
    <mergeCell ref="SAZ146:SBC146"/>
    <mergeCell ref="SBE146:SBE147"/>
    <mergeCell ref="SBF146:SBK146"/>
    <mergeCell ref="SBL146:SBM146"/>
    <mergeCell ref="SBN146:SBS146"/>
    <mergeCell ref="SAF146:SAI146"/>
    <mergeCell ref="SAK146:SAK147"/>
    <mergeCell ref="SAL146:SAQ146"/>
    <mergeCell ref="SAR146:SAS146"/>
    <mergeCell ref="SAT146:SAY146"/>
    <mergeCell ref="RZL146:RZO146"/>
    <mergeCell ref="RZQ146:RZQ147"/>
    <mergeCell ref="RZR146:RZW146"/>
    <mergeCell ref="RZX146:RZY146"/>
    <mergeCell ref="RZZ146:SAE146"/>
    <mergeCell ref="RYR146:RYU146"/>
    <mergeCell ref="RYW146:RYW147"/>
    <mergeCell ref="RYX146:RZC146"/>
    <mergeCell ref="RZD146:RZE146"/>
    <mergeCell ref="RZF146:RZK146"/>
    <mergeCell ref="RXX146:RYA146"/>
    <mergeCell ref="RYC146:RYC147"/>
    <mergeCell ref="RYD146:RYI146"/>
    <mergeCell ref="RYJ146:RYK146"/>
    <mergeCell ref="RYL146:RYQ146"/>
    <mergeCell ref="RXD146:RXG146"/>
    <mergeCell ref="RXI146:RXI147"/>
    <mergeCell ref="RXJ146:RXO146"/>
    <mergeCell ref="RXP146:RXQ146"/>
    <mergeCell ref="RXR146:RXW146"/>
    <mergeCell ref="RWJ146:RWM146"/>
    <mergeCell ref="RWO146:RWO147"/>
    <mergeCell ref="RWP146:RWU146"/>
    <mergeCell ref="RWV146:RWW146"/>
    <mergeCell ref="RWX146:RXC146"/>
    <mergeCell ref="RVP146:RVS146"/>
    <mergeCell ref="RVU146:RVU147"/>
    <mergeCell ref="RVV146:RWA146"/>
    <mergeCell ref="RWB146:RWC146"/>
    <mergeCell ref="RWD146:RWI146"/>
    <mergeCell ref="RUV146:RUY146"/>
    <mergeCell ref="RVA146:RVA147"/>
    <mergeCell ref="RVB146:RVG146"/>
    <mergeCell ref="RVH146:RVI146"/>
    <mergeCell ref="RVJ146:RVO146"/>
    <mergeCell ref="RUB146:RUE146"/>
    <mergeCell ref="RUG146:RUG147"/>
    <mergeCell ref="RUH146:RUM146"/>
    <mergeCell ref="RUN146:RUO146"/>
    <mergeCell ref="RUP146:RUU146"/>
    <mergeCell ref="RTH146:RTK146"/>
    <mergeCell ref="RTM146:RTM147"/>
    <mergeCell ref="RTN146:RTS146"/>
    <mergeCell ref="RTT146:RTU146"/>
    <mergeCell ref="RTV146:RUA146"/>
    <mergeCell ref="RSN146:RSQ146"/>
    <mergeCell ref="RSS146:RSS147"/>
    <mergeCell ref="RST146:RSY146"/>
    <mergeCell ref="RSZ146:RTA146"/>
    <mergeCell ref="RTB146:RTG146"/>
    <mergeCell ref="RRT146:RRW146"/>
    <mergeCell ref="RRY146:RRY147"/>
    <mergeCell ref="RRZ146:RSE146"/>
    <mergeCell ref="RSF146:RSG146"/>
    <mergeCell ref="RSH146:RSM146"/>
    <mergeCell ref="RQZ146:RRC146"/>
    <mergeCell ref="RRE146:RRE147"/>
    <mergeCell ref="RRF146:RRK146"/>
    <mergeCell ref="RRL146:RRM146"/>
    <mergeCell ref="RRN146:RRS146"/>
    <mergeCell ref="RQF146:RQI146"/>
    <mergeCell ref="RQK146:RQK147"/>
    <mergeCell ref="RQL146:RQQ146"/>
    <mergeCell ref="RQR146:RQS146"/>
    <mergeCell ref="RQT146:RQY146"/>
    <mergeCell ref="RPL146:RPO146"/>
    <mergeCell ref="RPQ146:RPQ147"/>
    <mergeCell ref="RPR146:RPW146"/>
    <mergeCell ref="RPX146:RPY146"/>
    <mergeCell ref="RPZ146:RQE146"/>
    <mergeCell ref="ROR146:ROU146"/>
    <mergeCell ref="ROW146:ROW147"/>
    <mergeCell ref="ROX146:RPC146"/>
    <mergeCell ref="RPD146:RPE146"/>
    <mergeCell ref="RPF146:RPK146"/>
    <mergeCell ref="RNX146:ROA146"/>
    <mergeCell ref="ROC146:ROC147"/>
    <mergeCell ref="ROD146:ROI146"/>
    <mergeCell ref="ROJ146:ROK146"/>
    <mergeCell ref="ROL146:ROQ146"/>
    <mergeCell ref="RND146:RNG146"/>
    <mergeCell ref="RNI146:RNI147"/>
    <mergeCell ref="RNJ146:RNO146"/>
    <mergeCell ref="RNP146:RNQ146"/>
    <mergeCell ref="RNR146:RNW146"/>
    <mergeCell ref="RMJ146:RMM146"/>
    <mergeCell ref="RMO146:RMO147"/>
    <mergeCell ref="RMP146:RMU146"/>
    <mergeCell ref="RMV146:RMW146"/>
    <mergeCell ref="RMX146:RNC146"/>
    <mergeCell ref="RLP146:RLS146"/>
    <mergeCell ref="RLU146:RLU147"/>
    <mergeCell ref="RLV146:RMA146"/>
    <mergeCell ref="RMB146:RMC146"/>
    <mergeCell ref="RMD146:RMI146"/>
    <mergeCell ref="RKV146:RKY146"/>
    <mergeCell ref="RLA146:RLA147"/>
    <mergeCell ref="RLB146:RLG146"/>
    <mergeCell ref="RLH146:RLI146"/>
    <mergeCell ref="RLJ146:RLO146"/>
    <mergeCell ref="RKB146:RKE146"/>
    <mergeCell ref="RKG146:RKG147"/>
    <mergeCell ref="RKH146:RKM146"/>
    <mergeCell ref="RKN146:RKO146"/>
    <mergeCell ref="RKP146:RKU146"/>
    <mergeCell ref="RJH146:RJK146"/>
    <mergeCell ref="RJM146:RJM147"/>
    <mergeCell ref="RJN146:RJS146"/>
    <mergeCell ref="RJT146:RJU146"/>
    <mergeCell ref="RJV146:RKA146"/>
    <mergeCell ref="RIN146:RIQ146"/>
    <mergeCell ref="RIS146:RIS147"/>
    <mergeCell ref="RIT146:RIY146"/>
    <mergeCell ref="RIZ146:RJA146"/>
    <mergeCell ref="RJB146:RJG146"/>
    <mergeCell ref="RHT146:RHW146"/>
    <mergeCell ref="RHY146:RHY147"/>
    <mergeCell ref="RHZ146:RIE146"/>
    <mergeCell ref="RIF146:RIG146"/>
    <mergeCell ref="RIH146:RIM146"/>
    <mergeCell ref="RGZ146:RHC146"/>
    <mergeCell ref="RHE146:RHE147"/>
    <mergeCell ref="RHF146:RHK146"/>
    <mergeCell ref="RHL146:RHM146"/>
    <mergeCell ref="RHN146:RHS146"/>
    <mergeCell ref="RGF146:RGI146"/>
    <mergeCell ref="RGK146:RGK147"/>
    <mergeCell ref="RGL146:RGQ146"/>
    <mergeCell ref="RGR146:RGS146"/>
    <mergeCell ref="RGT146:RGY146"/>
    <mergeCell ref="RFL146:RFO146"/>
    <mergeCell ref="RFQ146:RFQ147"/>
    <mergeCell ref="RFR146:RFW146"/>
    <mergeCell ref="RFX146:RFY146"/>
    <mergeCell ref="RFZ146:RGE146"/>
    <mergeCell ref="RER146:REU146"/>
    <mergeCell ref="REW146:REW147"/>
    <mergeCell ref="REX146:RFC146"/>
    <mergeCell ref="RFD146:RFE146"/>
    <mergeCell ref="RFF146:RFK146"/>
    <mergeCell ref="RDX146:REA146"/>
    <mergeCell ref="REC146:REC147"/>
    <mergeCell ref="RED146:REI146"/>
    <mergeCell ref="REJ146:REK146"/>
    <mergeCell ref="REL146:REQ146"/>
    <mergeCell ref="RDD146:RDG146"/>
    <mergeCell ref="RDI146:RDI147"/>
    <mergeCell ref="RDJ146:RDO146"/>
    <mergeCell ref="RDP146:RDQ146"/>
    <mergeCell ref="RDR146:RDW146"/>
    <mergeCell ref="RCJ146:RCM146"/>
    <mergeCell ref="RCO146:RCO147"/>
    <mergeCell ref="RCP146:RCU146"/>
    <mergeCell ref="RCV146:RCW146"/>
    <mergeCell ref="RCX146:RDC146"/>
    <mergeCell ref="RBP146:RBS146"/>
    <mergeCell ref="RBU146:RBU147"/>
    <mergeCell ref="RBV146:RCA146"/>
    <mergeCell ref="RCB146:RCC146"/>
    <mergeCell ref="RCD146:RCI146"/>
    <mergeCell ref="RAV146:RAY146"/>
    <mergeCell ref="RBA146:RBA147"/>
    <mergeCell ref="RBB146:RBG146"/>
    <mergeCell ref="RBH146:RBI146"/>
    <mergeCell ref="RBJ146:RBO146"/>
    <mergeCell ref="RAB146:RAE146"/>
    <mergeCell ref="RAG146:RAG147"/>
    <mergeCell ref="RAH146:RAM146"/>
    <mergeCell ref="RAN146:RAO146"/>
    <mergeCell ref="RAP146:RAU146"/>
    <mergeCell ref="QZH146:QZK146"/>
    <mergeCell ref="QZM146:QZM147"/>
    <mergeCell ref="QZN146:QZS146"/>
    <mergeCell ref="QZT146:QZU146"/>
    <mergeCell ref="QZV146:RAA146"/>
    <mergeCell ref="QYN146:QYQ146"/>
    <mergeCell ref="QYS146:QYS147"/>
    <mergeCell ref="QYT146:QYY146"/>
    <mergeCell ref="QYZ146:QZA146"/>
    <mergeCell ref="QZB146:QZG146"/>
    <mergeCell ref="QXT146:QXW146"/>
    <mergeCell ref="QXY146:QXY147"/>
    <mergeCell ref="QXZ146:QYE146"/>
    <mergeCell ref="QYF146:QYG146"/>
    <mergeCell ref="QYH146:QYM146"/>
    <mergeCell ref="QWZ146:QXC146"/>
    <mergeCell ref="QXE146:QXE147"/>
    <mergeCell ref="QXF146:QXK146"/>
    <mergeCell ref="QXL146:QXM146"/>
    <mergeCell ref="QXN146:QXS146"/>
    <mergeCell ref="QWF146:QWI146"/>
    <mergeCell ref="QWK146:QWK147"/>
    <mergeCell ref="QWL146:QWQ146"/>
    <mergeCell ref="QWR146:QWS146"/>
    <mergeCell ref="QWT146:QWY146"/>
    <mergeCell ref="QVL146:QVO146"/>
    <mergeCell ref="QVQ146:QVQ147"/>
    <mergeCell ref="QVR146:QVW146"/>
    <mergeCell ref="QVX146:QVY146"/>
    <mergeCell ref="QVZ146:QWE146"/>
    <mergeCell ref="QUR146:QUU146"/>
    <mergeCell ref="QUW146:QUW147"/>
    <mergeCell ref="QUX146:QVC146"/>
    <mergeCell ref="QVD146:QVE146"/>
    <mergeCell ref="QVF146:QVK146"/>
    <mergeCell ref="QTX146:QUA146"/>
    <mergeCell ref="QUC146:QUC147"/>
    <mergeCell ref="QUD146:QUI146"/>
    <mergeCell ref="QUJ146:QUK146"/>
    <mergeCell ref="QUL146:QUQ146"/>
    <mergeCell ref="QTD146:QTG146"/>
    <mergeCell ref="QTI146:QTI147"/>
    <mergeCell ref="QTJ146:QTO146"/>
    <mergeCell ref="QTP146:QTQ146"/>
    <mergeCell ref="QTR146:QTW146"/>
    <mergeCell ref="QSJ146:QSM146"/>
    <mergeCell ref="QSO146:QSO147"/>
    <mergeCell ref="QSP146:QSU146"/>
    <mergeCell ref="QSV146:QSW146"/>
    <mergeCell ref="QSX146:QTC146"/>
    <mergeCell ref="QRP146:QRS146"/>
    <mergeCell ref="QRU146:QRU147"/>
    <mergeCell ref="QRV146:QSA146"/>
    <mergeCell ref="QSB146:QSC146"/>
    <mergeCell ref="QSD146:QSI146"/>
    <mergeCell ref="QQV146:QQY146"/>
    <mergeCell ref="QRA146:QRA147"/>
    <mergeCell ref="QRB146:QRG146"/>
    <mergeCell ref="QRH146:QRI146"/>
    <mergeCell ref="QRJ146:QRO146"/>
    <mergeCell ref="QQB146:QQE146"/>
    <mergeCell ref="QQG146:QQG147"/>
    <mergeCell ref="QQH146:QQM146"/>
    <mergeCell ref="QQN146:QQO146"/>
    <mergeCell ref="QQP146:QQU146"/>
    <mergeCell ref="QPH146:QPK146"/>
    <mergeCell ref="QPM146:QPM147"/>
    <mergeCell ref="QPN146:QPS146"/>
    <mergeCell ref="QPT146:QPU146"/>
    <mergeCell ref="QPV146:QQA146"/>
    <mergeCell ref="QON146:QOQ146"/>
    <mergeCell ref="QOS146:QOS147"/>
    <mergeCell ref="QOT146:QOY146"/>
    <mergeCell ref="QOZ146:QPA146"/>
    <mergeCell ref="QPB146:QPG146"/>
    <mergeCell ref="QNT146:QNW146"/>
    <mergeCell ref="QNY146:QNY147"/>
    <mergeCell ref="QNZ146:QOE146"/>
    <mergeCell ref="QOF146:QOG146"/>
    <mergeCell ref="QOH146:QOM146"/>
    <mergeCell ref="QMZ146:QNC146"/>
    <mergeCell ref="QNE146:QNE147"/>
    <mergeCell ref="QNF146:QNK146"/>
    <mergeCell ref="QNL146:QNM146"/>
    <mergeCell ref="QNN146:QNS146"/>
    <mergeCell ref="QMF146:QMI146"/>
    <mergeCell ref="QMK146:QMK147"/>
    <mergeCell ref="QML146:QMQ146"/>
    <mergeCell ref="QMR146:QMS146"/>
    <mergeCell ref="QMT146:QMY146"/>
    <mergeCell ref="QLL146:QLO146"/>
    <mergeCell ref="QLQ146:QLQ147"/>
    <mergeCell ref="QLR146:QLW146"/>
    <mergeCell ref="QLX146:QLY146"/>
    <mergeCell ref="QLZ146:QME146"/>
    <mergeCell ref="QKR146:QKU146"/>
    <mergeCell ref="QKW146:QKW147"/>
    <mergeCell ref="QKX146:QLC146"/>
    <mergeCell ref="QLD146:QLE146"/>
    <mergeCell ref="QLF146:QLK146"/>
    <mergeCell ref="QJX146:QKA146"/>
    <mergeCell ref="QKC146:QKC147"/>
    <mergeCell ref="QKD146:QKI146"/>
    <mergeCell ref="QKJ146:QKK146"/>
    <mergeCell ref="QKL146:QKQ146"/>
    <mergeCell ref="QJD146:QJG146"/>
    <mergeCell ref="QJI146:QJI147"/>
    <mergeCell ref="QJJ146:QJO146"/>
    <mergeCell ref="QJP146:QJQ146"/>
    <mergeCell ref="QJR146:QJW146"/>
    <mergeCell ref="QIJ146:QIM146"/>
    <mergeCell ref="QIO146:QIO147"/>
    <mergeCell ref="QIP146:QIU146"/>
    <mergeCell ref="QIV146:QIW146"/>
    <mergeCell ref="QIX146:QJC146"/>
    <mergeCell ref="QHP146:QHS146"/>
    <mergeCell ref="QHU146:QHU147"/>
    <mergeCell ref="QHV146:QIA146"/>
    <mergeCell ref="QIB146:QIC146"/>
    <mergeCell ref="QID146:QII146"/>
    <mergeCell ref="QGV146:QGY146"/>
    <mergeCell ref="QHA146:QHA147"/>
    <mergeCell ref="QHB146:QHG146"/>
    <mergeCell ref="QHH146:QHI146"/>
    <mergeCell ref="QHJ146:QHO146"/>
    <mergeCell ref="QGB146:QGE146"/>
    <mergeCell ref="QGG146:QGG147"/>
    <mergeCell ref="QGH146:QGM146"/>
    <mergeCell ref="QGN146:QGO146"/>
    <mergeCell ref="QGP146:QGU146"/>
    <mergeCell ref="QFH146:QFK146"/>
    <mergeCell ref="QFM146:QFM147"/>
    <mergeCell ref="QFN146:QFS146"/>
    <mergeCell ref="QFT146:QFU146"/>
    <mergeCell ref="QFV146:QGA146"/>
    <mergeCell ref="QEN146:QEQ146"/>
    <mergeCell ref="QES146:QES147"/>
    <mergeCell ref="QET146:QEY146"/>
    <mergeCell ref="QEZ146:QFA146"/>
    <mergeCell ref="QFB146:QFG146"/>
    <mergeCell ref="QDT146:QDW146"/>
    <mergeCell ref="QDY146:QDY147"/>
    <mergeCell ref="QDZ146:QEE146"/>
    <mergeCell ref="QEF146:QEG146"/>
    <mergeCell ref="QEH146:QEM146"/>
    <mergeCell ref="QCZ146:QDC146"/>
    <mergeCell ref="QDE146:QDE147"/>
    <mergeCell ref="QDF146:QDK146"/>
    <mergeCell ref="QDL146:QDM146"/>
    <mergeCell ref="QDN146:QDS146"/>
    <mergeCell ref="QCF146:QCI146"/>
    <mergeCell ref="QCK146:QCK147"/>
    <mergeCell ref="QCL146:QCQ146"/>
    <mergeCell ref="QCR146:QCS146"/>
    <mergeCell ref="QCT146:QCY146"/>
    <mergeCell ref="QBL146:QBO146"/>
    <mergeCell ref="QBQ146:QBQ147"/>
    <mergeCell ref="QBR146:QBW146"/>
    <mergeCell ref="QBX146:QBY146"/>
    <mergeCell ref="QBZ146:QCE146"/>
    <mergeCell ref="QAR146:QAU146"/>
    <mergeCell ref="QAW146:QAW147"/>
    <mergeCell ref="QAX146:QBC146"/>
    <mergeCell ref="QBD146:QBE146"/>
    <mergeCell ref="QBF146:QBK146"/>
    <mergeCell ref="PZX146:QAA146"/>
    <mergeCell ref="QAC146:QAC147"/>
    <mergeCell ref="QAD146:QAI146"/>
    <mergeCell ref="QAJ146:QAK146"/>
    <mergeCell ref="QAL146:QAQ146"/>
    <mergeCell ref="PZD146:PZG146"/>
    <mergeCell ref="PZI146:PZI147"/>
    <mergeCell ref="PZJ146:PZO146"/>
    <mergeCell ref="PZP146:PZQ146"/>
    <mergeCell ref="PZR146:PZW146"/>
    <mergeCell ref="PYJ146:PYM146"/>
    <mergeCell ref="PYO146:PYO147"/>
    <mergeCell ref="PYP146:PYU146"/>
    <mergeCell ref="PYV146:PYW146"/>
    <mergeCell ref="PYX146:PZC146"/>
    <mergeCell ref="PXP146:PXS146"/>
    <mergeCell ref="PXU146:PXU147"/>
    <mergeCell ref="PXV146:PYA146"/>
    <mergeCell ref="PYB146:PYC146"/>
    <mergeCell ref="PYD146:PYI146"/>
    <mergeCell ref="PWV146:PWY146"/>
    <mergeCell ref="PXA146:PXA147"/>
    <mergeCell ref="PXB146:PXG146"/>
    <mergeCell ref="PXH146:PXI146"/>
    <mergeCell ref="PXJ146:PXO146"/>
    <mergeCell ref="PWB146:PWE146"/>
    <mergeCell ref="PWG146:PWG147"/>
    <mergeCell ref="PWH146:PWM146"/>
    <mergeCell ref="PWN146:PWO146"/>
    <mergeCell ref="PWP146:PWU146"/>
    <mergeCell ref="PVH146:PVK146"/>
    <mergeCell ref="PVM146:PVM147"/>
    <mergeCell ref="PVN146:PVS146"/>
    <mergeCell ref="PVT146:PVU146"/>
    <mergeCell ref="PVV146:PWA146"/>
    <mergeCell ref="PUN146:PUQ146"/>
    <mergeCell ref="PUS146:PUS147"/>
    <mergeCell ref="PUT146:PUY146"/>
    <mergeCell ref="PUZ146:PVA146"/>
    <mergeCell ref="PVB146:PVG146"/>
    <mergeCell ref="PTT146:PTW146"/>
    <mergeCell ref="PTY146:PTY147"/>
    <mergeCell ref="PTZ146:PUE146"/>
    <mergeCell ref="PUF146:PUG146"/>
    <mergeCell ref="PUH146:PUM146"/>
    <mergeCell ref="PSZ146:PTC146"/>
    <mergeCell ref="PTE146:PTE147"/>
    <mergeCell ref="PTF146:PTK146"/>
    <mergeCell ref="PTL146:PTM146"/>
    <mergeCell ref="PTN146:PTS146"/>
    <mergeCell ref="PSF146:PSI146"/>
    <mergeCell ref="PSK146:PSK147"/>
    <mergeCell ref="PSL146:PSQ146"/>
    <mergeCell ref="PSR146:PSS146"/>
    <mergeCell ref="PST146:PSY146"/>
    <mergeCell ref="PRL146:PRO146"/>
    <mergeCell ref="PRQ146:PRQ147"/>
    <mergeCell ref="PRR146:PRW146"/>
    <mergeCell ref="PRX146:PRY146"/>
    <mergeCell ref="PRZ146:PSE146"/>
    <mergeCell ref="PQR146:PQU146"/>
    <mergeCell ref="PQW146:PQW147"/>
    <mergeCell ref="PQX146:PRC146"/>
    <mergeCell ref="PRD146:PRE146"/>
    <mergeCell ref="PRF146:PRK146"/>
    <mergeCell ref="PPX146:PQA146"/>
    <mergeCell ref="PQC146:PQC147"/>
    <mergeCell ref="PQD146:PQI146"/>
    <mergeCell ref="PQJ146:PQK146"/>
    <mergeCell ref="PQL146:PQQ146"/>
    <mergeCell ref="PPD146:PPG146"/>
    <mergeCell ref="PPI146:PPI147"/>
    <mergeCell ref="PPJ146:PPO146"/>
    <mergeCell ref="PPP146:PPQ146"/>
    <mergeCell ref="PPR146:PPW146"/>
    <mergeCell ref="POJ146:POM146"/>
    <mergeCell ref="POO146:POO147"/>
    <mergeCell ref="POP146:POU146"/>
    <mergeCell ref="POV146:POW146"/>
    <mergeCell ref="POX146:PPC146"/>
    <mergeCell ref="PNP146:PNS146"/>
    <mergeCell ref="PNU146:PNU147"/>
    <mergeCell ref="PNV146:POA146"/>
    <mergeCell ref="POB146:POC146"/>
    <mergeCell ref="POD146:POI146"/>
    <mergeCell ref="PMV146:PMY146"/>
    <mergeCell ref="PNA146:PNA147"/>
    <mergeCell ref="PNB146:PNG146"/>
    <mergeCell ref="PNH146:PNI146"/>
    <mergeCell ref="PNJ146:PNO146"/>
    <mergeCell ref="PMB146:PME146"/>
    <mergeCell ref="PMG146:PMG147"/>
    <mergeCell ref="PMH146:PMM146"/>
    <mergeCell ref="PMN146:PMO146"/>
    <mergeCell ref="PMP146:PMU146"/>
    <mergeCell ref="PLH146:PLK146"/>
    <mergeCell ref="PLM146:PLM147"/>
    <mergeCell ref="PLN146:PLS146"/>
    <mergeCell ref="PLT146:PLU146"/>
    <mergeCell ref="PLV146:PMA146"/>
    <mergeCell ref="PKN146:PKQ146"/>
    <mergeCell ref="PKS146:PKS147"/>
    <mergeCell ref="PKT146:PKY146"/>
    <mergeCell ref="PKZ146:PLA146"/>
    <mergeCell ref="PLB146:PLG146"/>
    <mergeCell ref="PJT146:PJW146"/>
    <mergeCell ref="PJY146:PJY147"/>
    <mergeCell ref="PJZ146:PKE146"/>
    <mergeCell ref="PKF146:PKG146"/>
    <mergeCell ref="PKH146:PKM146"/>
    <mergeCell ref="PIZ146:PJC146"/>
    <mergeCell ref="PJE146:PJE147"/>
    <mergeCell ref="PJF146:PJK146"/>
    <mergeCell ref="PJL146:PJM146"/>
    <mergeCell ref="PJN146:PJS146"/>
    <mergeCell ref="PIF146:PII146"/>
    <mergeCell ref="PIK146:PIK147"/>
    <mergeCell ref="PIL146:PIQ146"/>
    <mergeCell ref="PIR146:PIS146"/>
    <mergeCell ref="PIT146:PIY146"/>
    <mergeCell ref="PHL146:PHO146"/>
    <mergeCell ref="PHQ146:PHQ147"/>
    <mergeCell ref="PHR146:PHW146"/>
    <mergeCell ref="PHX146:PHY146"/>
    <mergeCell ref="PHZ146:PIE146"/>
    <mergeCell ref="PGR146:PGU146"/>
    <mergeCell ref="PGW146:PGW147"/>
    <mergeCell ref="PGX146:PHC146"/>
    <mergeCell ref="PHD146:PHE146"/>
    <mergeCell ref="PHF146:PHK146"/>
    <mergeCell ref="PFX146:PGA146"/>
    <mergeCell ref="PGC146:PGC147"/>
    <mergeCell ref="PGD146:PGI146"/>
    <mergeCell ref="PGJ146:PGK146"/>
    <mergeCell ref="PGL146:PGQ146"/>
    <mergeCell ref="PFD146:PFG146"/>
    <mergeCell ref="PFI146:PFI147"/>
    <mergeCell ref="PFJ146:PFO146"/>
    <mergeCell ref="PFP146:PFQ146"/>
    <mergeCell ref="PFR146:PFW146"/>
    <mergeCell ref="PEJ146:PEM146"/>
    <mergeCell ref="PEO146:PEO147"/>
    <mergeCell ref="PEP146:PEU146"/>
    <mergeCell ref="PEV146:PEW146"/>
    <mergeCell ref="PEX146:PFC146"/>
    <mergeCell ref="PDP146:PDS146"/>
    <mergeCell ref="PDU146:PDU147"/>
    <mergeCell ref="PDV146:PEA146"/>
    <mergeCell ref="PEB146:PEC146"/>
    <mergeCell ref="PED146:PEI146"/>
    <mergeCell ref="PCV146:PCY146"/>
    <mergeCell ref="PDA146:PDA147"/>
    <mergeCell ref="PDB146:PDG146"/>
    <mergeCell ref="PDH146:PDI146"/>
    <mergeCell ref="PDJ146:PDO146"/>
    <mergeCell ref="PCB146:PCE146"/>
    <mergeCell ref="PCG146:PCG147"/>
    <mergeCell ref="PCH146:PCM146"/>
    <mergeCell ref="PCN146:PCO146"/>
    <mergeCell ref="PCP146:PCU146"/>
    <mergeCell ref="PBH146:PBK146"/>
    <mergeCell ref="PBM146:PBM147"/>
    <mergeCell ref="PBN146:PBS146"/>
    <mergeCell ref="PBT146:PBU146"/>
    <mergeCell ref="PBV146:PCA146"/>
    <mergeCell ref="PAN146:PAQ146"/>
    <mergeCell ref="PAS146:PAS147"/>
    <mergeCell ref="PAT146:PAY146"/>
    <mergeCell ref="PAZ146:PBA146"/>
    <mergeCell ref="PBB146:PBG146"/>
    <mergeCell ref="OZT146:OZW146"/>
    <mergeCell ref="OZY146:OZY147"/>
    <mergeCell ref="OZZ146:PAE146"/>
    <mergeCell ref="PAF146:PAG146"/>
    <mergeCell ref="PAH146:PAM146"/>
    <mergeCell ref="OYZ146:OZC146"/>
    <mergeCell ref="OZE146:OZE147"/>
    <mergeCell ref="OZF146:OZK146"/>
    <mergeCell ref="OZL146:OZM146"/>
    <mergeCell ref="OZN146:OZS146"/>
    <mergeCell ref="OYF146:OYI146"/>
    <mergeCell ref="OYK146:OYK147"/>
    <mergeCell ref="OYL146:OYQ146"/>
    <mergeCell ref="OYR146:OYS146"/>
    <mergeCell ref="OYT146:OYY146"/>
    <mergeCell ref="OXL146:OXO146"/>
    <mergeCell ref="OXQ146:OXQ147"/>
    <mergeCell ref="OXR146:OXW146"/>
    <mergeCell ref="OXX146:OXY146"/>
    <mergeCell ref="OXZ146:OYE146"/>
    <mergeCell ref="OWR146:OWU146"/>
    <mergeCell ref="OWW146:OWW147"/>
    <mergeCell ref="OWX146:OXC146"/>
    <mergeCell ref="OXD146:OXE146"/>
    <mergeCell ref="OXF146:OXK146"/>
    <mergeCell ref="OVX146:OWA146"/>
    <mergeCell ref="OWC146:OWC147"/>
    <mergeCell ref="OWD146:OWI146"/>
    <mergeCell ref="OWJ146:OWK146"/>
    <mergeCell ref="OWL146:OWQ146"/>
    <mergeCell ref="OVD146:OVG146"/>
    <mergeCell ref="OVI146:OVI147"/>
    <mergeCell ref="OVJ146:OVO146"/>
    <mergeCell ref="OVP146:OVQ146"/>
    <mergeCell ref="OVR146:OVW146"/>
    <mergeCell ref="OUJ146:OUM146"/>
    <mergeCell ref="OUO146:OUO147"/>
    <mergeCell ref="OUP146:OUU146"/>
    <mergeCell ref="OUV146:OUW146"/>
    <mergeCell ref="OUX146:OVC146"/>
    <mergeCell ref="OTP146:OTS146"/>
    <mergeCell ref="OTU146:OTU147"/>
    <mergeCell ref="OTV146:OUA146"/>
    <mergeCell ref="OUB146:OUC146"/>
    <mergeCell ref="OUD146:OUI146"/>
    <mergeCell ref="OSV146:OSY146"/>
    <mergeCell ref="OTA146:OTA147"/>
    <mergeCell ref="OTB146:OTG146"/>
    <mergeCell ref="OTH146:OTI146"/>
    <mergeCell ref="OTJ146:OTO146"/>
    <mergeCell ref="OSB146:OSE146"/>
    <mergeCell ref="OSG146:OSG147"/>
    <mergeCell ref="OSH146:OSM146"/>
    <mergeCell ref="OSN146:OSO146"/>
    <mergeCell ref="OSP146:OSU146"/>
    <mergeCell ref="ORH146:ORK146"/>
    <mergeCell ref="ORM146:ORM147"/>
    <mergeCell ref="ORN146:ORS146"/>
    <mergeCell ref="ORT146:ORU146"/>
    <mergeCell ref="ORV146:OSA146"/>
    <mergeCell ref="OQN146:OQQ146"/>
    <mergeCell ref="OQS146:OQS147"/>
    <mergeCell ref="OQT146:OQY146"/>
    <mergeCell ref="OQZ146:ORA146"/>
    <mergeCell ref="ORB146:ORG146"/>
    <mergeCell ref="OPT146:OPW146"/>
    <mergeCell ref="OPY146:OPY147"/>
    <mergeCell ref="OPZ146:OQE146"/>
    <mergeCell ref="OQF146:OQG146"/>
    <mergeCell ref="OQH146:OQM146"/>
    <mergeCell ref="OOZ146:OPC146"/>
    <mergeCell ref="OPE146:OPE147"/>
    <mergeCell ref="OPF146:OPK146"/>
    <mergeCell ref="OPL146:OPM146"/>
    <mergeCell ref="OPN146:OPS146"/>
    <mergeCell ref="OOF146:OOI146"/>
    <mergeCell ref="OOK146:OOK147"/>
    <mergeCell ref="OOL146:OOQ146"/>
    <mergeCell ref="OOR146:OOS146"/>
    <mergeCell ref="OOT146:OOY146"/>
    <mergeCell ref="ONL146:ONO146"/>
    <mergeCell ref="ONQ146:ONQ147"/>
    <mergeCell ref="ONR146:ONW146"/>
    <mergeCell ref="ONX146:ONY146"/>
    <mergeCell ref="ONZ146:OOE146"/>
    <mergeCell ref="OMR146:OMU146"/>
    <mergeCell ref="OMW146:OMW147"/>
    <mergeCell ref="OMX146:ONC146"/>
    <mergeCell ref="OND146:ONE146"/>
    <mergeCell ref="ONF146:ONK146"/>
    <mergeCell ref="OLX146:OMA146"/>
    <mergeCell ref="OMC146:OMC147"/>
    <mergeCell ref="OMD146:OMI146"/>
    <mergeCell ref="OMJ146:OMK146"/>
    <mergeCell ref="OML146:OMQ146"/>
    <mergeCell ref="OLD146:OLG146"/>
    <mergeCell ref="OLI146:OLI147"/>
    <mergeCell ref="OLJ146:OLO146"/>
    <mergeCell ref="OLP146:OLQ146"/>
    <mergeCell ref="OLR146:OLW146"/>
    <mergeCell ref="OKJ146:OKM146"/>
    <mergeCell ref="OKO146:OKO147"/>
    <mergeCell ref="OKP146:OKU146"/>
    <mergeCell ref="OKV146:OKW146"/>
    <mergeCell ref="OKX146:OLC146"/>
    <mergeCell ref="OJP146:OJS146"/>
    <mergeCell ref="OJU146:OJU147"/>
    <mergeCell ref="OJV146:OKA146"/>
    <mergeCell ref="OKB146:OKC146"/>
    <mergeCell ref="OKD146:OKI146"/>
    <mergeCell ref="OIV146:OIY146"/>
    <mergeCell ref="OJA146:OJA147"/>
    <mergeCell ref="OJB146:OJG146"/>
    <mergeCell ref="OJH146:OJI146"/>
    <mergeCell ref="OJJ146:OJO146"/>
    <mergeCell ref="OIB146:OIE146"/>
    <mergeCell ref="OIG146:OIG147"/>
    <mergeCell ref="OIH146:OIM146"/>
    <mergeCell ref="OIN146:OIO146"/>
    <mergeCell ref="OIP146:OIU146"/>
    <mergeCell ref="OHH146:OHK146"/>
    <mergeCell ref="OHM146:OHM147"/>
    <mergeCell ref="OHN146:OHS146"/>
    <mergeCell ref="OHT146:OHU146"/>
    <mergeCell ref="OHV146:OIA146"/>
    <mergeCell ref="OGN146:OGQ146"/>
    <mergeCell ref="OGS146:OGS147"/>
    <mergeCell ref="OGT146:OGY146"/>
    <mergeCell ref="OGZ146:OHA146"/>
    <mergeCell ref="OHB146:OHG146"/>
    <mergeCell ref="OFT146:OFW146"/>
    <mergeCell ref="OFY146:OFY147"/>
    <mergeCell ref="OFZ146:OGE146"/>
    <mergeCell ref="OGF146:OGG146"/>
    <mergeCell ref="OGH146:OGM146"/>
    <mergeCell ref="OEZ146:OFC146"/>
    <mergeCell ref="OFE146:OFE147"/>
    <mergeCell ref="OFF146:OFK146"/>
    <mergeCell ref="OFL146:OFM146"/>
    <mergeCell ref="OFN146:OFS146"/>
    <mergeCell ref="OEF146:OEI146"/>
    <mergeCell ref="OEK146:OEK147"/>
    <mergeCell ref="OEL146:OEQ146"/>
    <mergeCell ref="OER146:OES146"/>
    <mergeCell ref="OET146:OEY146"/>
    <mergeCell ref="ODL146:ODO146"/>
    <mergeCell ref="ODQ146:ODQ147"/>
    <mergeCell ref="ODR146:ODW146"/>
    <mergeCell ref="ODX146:ODY146"/>
    <mergeCell ref="ODZ146:OEE146"/>
    <mergeCell ref="OCR146:OCU146"/>
    <mergeCell ref="OCW146:OCW147"/>
    <mergeCell ref="OCX146:ODC146"/>
    <mergeCell ref="ODD146:ODE146"/>
    <mergeCell ref="ODF146:ODK146"/>
    <mergeCell ref="OBX146:OCA146"/>
    <mergeCell ref="OCC146:OCC147"/>
    <mergeCell ref="OCD146:OCI146"/>
    <mergeCell ref="OCJ146:OCK146"/>
    <mergeCell ref="OCL146:OCQ146"/>
    <mergeCell ref="OBD146:OBG146"/>
    <mergeCell ref="OBI146:OBI147"/>
    <mergeCell ref="OBJ146:OBO146"/>
    <mergeCell ref="OBP146:OBQ146"/>
    <mergeCell ref="OBR146:OBW146"/>
    <mergeCell ref="OAJ146:OAM146"/>
    <mergeCell ref="OAO146:OAO147"/>
    <mergeCell ref="OAP146:OAU146"/>
    <mergeCell ref="OAV146:OAW146"/>
    <mergeCell ref="OAX146:OBC146"/>
    <mergeCell ref="NZP146:NZS146"/>
    <mergeCell ref="NZU146:NZU147"/>
    <mergeCell ref="NZV146:OAA146"/>
    <mergeCell ref="OAB146:OAC146"/>
    <mergeCell ref="OAD146:OAI146"/>
    <mergeCell ref="NYV146:NYY146"/>
    <mergeCell ref="NZA146:NZA147"/>
    <mergeCell ref="NZB146:NZG146"/>
    <mergeCell ref="NZH146:NZI146"/>
    <mergeCell ref="NZJ146:NZO146"/>
    <mergeCell ref="NYB146:NYE146"/>
    <mergeCell ref="NYG146:NYG147"/>
    <mergeCell ref="NYH146:NYM146"/>
    <mergeCell ref="NYN146:NYO146"/>
    <mergeCell ref="NYP146:NYU146"/>
    <mergeCell ref="NXH146:NXK146"/>
    <mergeCell ref="NXM146:NXM147"/>
    <mergeCell ref="NXN146:NXS146"/>
    <mergeCell ref="NXT146:NXU146"/>
    <mergeCell ref="NXV146:NYA146"/>
    <mergeCell ref="NWN146:NWQ146"/>
    <mergeCell ref="NWS146:NWS147"/>
    <mergeCell ref="NWT146:NWY146"/>
    <mergeCell ref="NWZ146:NXA146"/>
    <mergeCell ref="NXB146:NXG146"/>
    <mergeCell ref="NVT146:NVW146"/>
    <mergeCell ref="NVY146:NVY147"/>
    <mergeCell ref="NVZ146:NWE146"/>
    <mergeCell ref="NWF146:NWG146"/>
    <mergeCell ref="NWH146:NWM146"/>
    <mergeCell ref="NUZ146:NVC146"/>
    <mergeCell ref="NVE146:NVE147"/>
    <mergeCell ref="NVF146:NVK146"/>
    <mergeCell ref="NVL146:NVM146"/>
    <mergeCell ref="NVN146:NVS146"/>
    <mergeCell ref="NUF146:NUI146"/>
    <mergeCell ref="NUK146:NUK147"/>
    <mergeCell ref="NUL146:NUQ146"/>
    <mergeCell ref="NUR146:NUS146"/>
    <mergeCell ref="NUT146:NUY146"/>
    <mergeCell ref="NTL146:NTO146"/>
    <mergeCell ref="NTQ146:NTQ147"/>
    <mergeCell ref="NTR146:NTW146"/>
    <mergeCell ref="NTX146:NTY146"/>
    <mergeCell ref="NTZ146:NUE146"/>
    <mergeCell ref="NSR146:NSU146"/>
    <mergeCell ref="NSW146:NSW147"/>
    <mergeCell ref="NSX146:NTC146"/>
    <mergeCell ref="NTD146:NTE146"/>
    <mergeCell ref="NTF146:NTK146"/>
    <mergeCell ref="NRX146:NSA146"/>
    <mergeCell ref="NSC146:NSC147"/>
    <mergeCell ref="NSD146:NSI146"/>
    <mergeCell ref="NSJ146:NSK146"/>
    <mergeCell ref="NSL146:NSQ146"/>
    <mergeCell ref="NRD146:NRG146"/>
    <mergeCell ref="NRI146:NRI147"/>
    <mergeCell ref="NRJ146:NRO146"/>
    <mergeCell ref="NRP146:NRQ146"/>
    <mergeCell ref="NRR146:NRW146"/>
    <mergeCell ref="NQJ146:NQM146"/>
    <mergeCell ref="NQO146:NQO147"/>
    <mergeCell ref="NQP146:NQU146"/>
    <mergeCell ref="NQV146:NQW146"/>
    <mergeCell ref="NQX146:NRC146"/>
    <mergeCell ref="NPP146:NPS146"/>
    <mergeCell ref="NPU146:NPU147"/>
    <mergeCell ref="NPV146:NQA146"/>
    <mergeCell ref="NQB146:NQC146"/>
    <mergeCell ref="NQD146:NQI146"/>
    <mergeCell ref="NOV146:NOY146"/>
    <mergeCell ref="NPA146:NPA147"/>
    <mergeCell ref="NPB146:NPG146"/>
    <mergeCell ref="NPH146:NPI146"/>
    <mergeCell ref="NPJ146:NPO146"/>
    <mergeCell ref="NOB146:NOE146"/>
    <mergeCell ref="NOG146:NOG147"/>
    <mergeCell ref="NOH146:NOM146"/>
    <mergeCell ref="NON146:NOO146"/>
    <mergeCell ref="NOP146:NOU146"/>
    <mergeCell ref="NNH146:NNK146"/>
    <mergeCell ref="NNM146:NNM147"/>
    <mergeCell ref="NNN146:NNS146"/>
    <mergeCell ref="NNT146:NNU146"/>
    <mergeCell ref="NNV146:NOA146"/>
    <mergeCell ref="NMN146:NMQ146"/>
    <mergeCell ref="NMS146:NMS147"/>
    <mergeCell ref="NMT146:NMY146"/>
    <mergeCell ref="NMZ146:NNA146"/>
    <mergeCell ref="NNB146:NNG146"/>
    <mergeCell ref="NLT146:NLW146"/>
    <mergeCell ref="NLY146:NLY147"/>
    <mergeCell ref="NLZ146:NME146"/>
    <mergeCell ref="NMF146:NMG146"/>
    <mergeCell ref="NMH146:NMM146"/>
    <mergeCell ref="NKZ146:NLC146"/>
    <mergeCell ref="NLE146:NLE147"/>
    <mergeCell ref="NLF146:NLK146"/>
    <mergeCell ref="NLL146:NLM146"/>
    <mergeCell ref="NLN146:NLS146"/>
    <mergeCell ref="NKF146:NKI146"/>
    <mergeCell ref="NKK146:NKK147"/>
    <mergeCell ref="NKL146:NKQ146"/>
    <mergeCell ref="NKR146:NKS146"/>
    <mergeCell ref="NKT146:NKY146"/>
    <mergeCell ref="NJL146:NJO146"/>
    <mergeCell ref="NJQ146:NJQ147"/>
    <mergeCell ref="NJR146:NJW146"/>
    <mergeCell ref="NJX146:NJY146"/>
    <mergeCell ref="NJZ146:NKE146"/>
    <mergeCell ref="NIR146:NIU146"/>
    <mergeCell ref="NIW146:NIW147"/>
    <mergeCell ref="NIX146:NJC146"/>
    <mergeCell ref="NJD146:NJE146"/>
    <mergeCell ref="NJF146:NJK146"/>
    <mergeCell ref="NHX146:NIA146"/>
    <mergeCell ref="NIC146:NIC147"/>
    <mergeCell ref="NID146:NII146"/>
    <mergeCell ref="NIJ146:NIK146"/>
    <mergeCell ref="NIL146:NIQ146"/>
    <mergeCell ref="NHD146:NHG146"/>
    <mergeCell ref="NHI146:NHI147"/>
    <mergeCell ref="NHJ146:NHO146"/>
    <mergeCell ref="NHP146:NHQ146"/>
    <mergeCell ref="NHR146:NHW146"/>
    <mergeCell ref="NGJ146:NGM146"/>
    <mergeCell ref="NGO146:NGO147"/>
    <mergeCell ref="NGP146:NGU146"/>
    <mergeCell ref="NGV146:NGW146"/>
    <mergeCell ref="NGX146:NHC146"/>
    <mergeCell ref="NFP146:NFS146"/>
    <mergeCell ref="NFU146:NFU147"/>
    <mergeCell ref="NFV146:NGA146"/>
    <mergeCell ref="NGB146:NGC146"/>
    <mergeCell ref="NGD146:NGI146"/>
    <mergeCell ref="NEV146:NEY146"/>
    <mergeCell ref="NFA146:NFA147"/>
    <mergeCell ref="NFB146:NFG146"/>
    <mergeCell ref="NFH146:NFI146"/>
    <mergeCell ref="NFJ146:NFO146"/>
    <mergeCell ref="NEB146:NEE146"/>
    <mergeCell ref="NEG146:NEG147"/>
    <mergeCell ref="NEH146:NEM146"/>
    <mergeCell ref="NEN146:NEO146"/>
    <mergeCell ref="NEP146:NEU146"/>
    <mergeCell ref="NDH146:NDK146"/>
    <mergeCell ref="NDM146:NDM147"/>
    <mergeCell ref="NDN146:NDS146"/>
    <mergeCell ref="NDT146:NDU146"/>
    <mergeCell ref="NDV146:NEA146"/>
    <mergeCell ref="NCN146:NCQ146"/>
    <mergeCell ref="NCS146:NCS147"/>
    <mergeCell ref="NCT146:NCY146"/>
    <mergeCell ref="NCZ146:NDA146"/>
    <mergeCell ref="NDB146:NDG146"/>
    <mergeCell ref="NBT146:NBW146"/>
    <mergeCell ref="NBY146:NBY147"/>
    <mergeCell ref="NBZ146:NCE146"/>
    <mergeCell ref="NCF146:NCG146"/>
    <mergeCell ref="NCH146:NCM146"/>
    <mergeCell ref="NAZ146:NBC146"/>
    <mergeCell ref="NBE146:NBE147"/>
    <mergeCell ref="NBF146:NBK146"/>
    <mergeCell ref="NBL146:NBM146"/>
    <mergeCell ref="NBN146:NBS146"/>
    <mergeCell ref="NAF146:NAI146"/>
    <mergeCell ref="NAK146:NAK147"/>
    <mergeCell ref="NAL146:NAQ146"/>
    <mergeCell ref="NAR146:NAS146"/>
    <mergeCell ref="NAT146:NAY146"/>
    <mergeCell ref="MZL146:MZO146"/>
    <mergeCell ref="MZQ146:MZQ147"/>
    <mergeCell ref="MZR146:MZW146"/>
    <mergeCell ref="MZX146:MZY146"/>
    <mergeCell ref="MZZ146:NAE146"/>
    <mergeCell ref="MYR146:MYU146"/>
    <mergeCell ref="MYW146:MYW147"/>
    <mergeCell ref="MYX146:MZC146"/>
    <mergeCell ref="MZD146:MZE146"/>
    <mergeCell ref="MZF146:MZK146"/>
    <mergeCell ref="MXX146:MYA146"/>
    <mergeCell ref="MYC146:MYC147"/>
    <mergeCell ref="MYD146:MYI146"/>
    <mergeCell ref="MYJ146:MYK146"/>
    <mergeCell ref="MYL146:MYQ146"/>
    <mergeCell ref="MXD146:MXG146"/>
    <mergeCell ref="MXI146:MXI147"/>
    <mergeCell ref="MXJ146:MXO146"/>
    <mergeCell ref="MXP146:MXQ146"/>
    <mergeCell ref="MXR146:MXW146"/>
    <mergeCell ref="MWJ146:MWM146"/>
    <mergeCell ref="MWO146:MWO147"/>
    <mergeCell ref="MWP146:MWU146"/>
    <mergeCell ref="MWV146:MWW146"/>
    <mergeCell ref="MWX146:MXC146"/>
    <mergeCell ref="MVP146:MVS146"/>
    <mergeCell ref="MVU146:MVU147"/>
    <mergeCell ref="MVV146:MWA146"/>
    <mergeCell ref="MWB146:MWC146"/>
    <mergeCell ref="MWD146:MWI146"/>
    <mergeCell ref="MUV146:MUY146"/>
    <mergeCell ref="MVA146:MVA147"/>
    <mergeCell ref="MVB146:MVG146"/>
    <mergeCell ref="MVH146:MVI146"/>
    <mergeCell ref="MVJ146:MVO146"/>
    <mergeCell ref="MUB146:MUE146"/>
    <mergeCell ref="MUG146:MUG147"/>
    <mergeCell ref="MUH146:MUM146"/>
    <mergeCell ref="MUN146:MUO146"/>
    <mergeCell ref="MUP146:MUU146"/>
    <mergeCell ref="MTH146:MTK146"/>
    <mergeCell ref="MTM146:MTM147"/>
    <mergeCell ref="MTN146:MTS146"/>
    <mergeCell ref="MTT146:MTU146"/>
    <mergeCell ref="MTV146:MUA146"/>
    <mergeCell ref="MSN146:MSQ146"/>
    <mergeCell ref="MSS146:MSS147"/>
    <mergeCell ref="MST146:MSY146"/>
    <mergeCell ref="MSZ146:MTA146"/>
    <mergeCell ref="MTB146:MTG146"/>
    <mergeCell ref="MRT146:MRW146"/>
    <mergeCell ref="MRY146:MRY147"/>
    <mergeCell ref="MRZ146:MSE146"/>
    <mergeCell ref="MSF146:MSG146"/>
    <mergeCell ref="MSH146:MSM146"/>
    <mergeCell ref="MQZ146:MRC146"/>
    <mergeCell ref="MRE146:MRE147"/>
    <mergeCell ref="MRF146:MRK146"/>
    <mergeCell ref="MRL146:MRM146"/>
    <mergeCell ref="MRN146:MRS146"/>
    <mergeCell ref="MQF146:MQI146"/>
    <mergeCell ref="MQK146:MQK147"/>
    <mergeCell ref="MQL146:MQQ146"/>
    <mergeCell ref="MQR146:MQS146"/>
    <mergeCell ref="MQT146:MQY146"/>
    <mergeCell ref="MPL146:MPO146"/>
    <mergeCell ref="MPQ146:MPQ147"/>
    <mergeCell ref="MPR146:MPW146"/>
    <mergeCell ref="MPX146:MPY146"/>
    <mergeCell ref="MPZ146:MQE146"/>
    <mergeCell ref="MOR146:MOU146"/>
    <mergeCell ref="MOW146:MOW147"/>
    <mergeCell ref="MOX146:MPC146"/>
    <mergeCell ref="MPD146:MPE146"/>
    <mergeCell ref="MPF146:MPK146"/>
    <mergeCell ref="MNX146:MOA146"/>
    <mergeCell ref="MOC146:MOC147"/>
    <mergeCell ref="MOD146:MOI146"/>
    <mergeCell ref="MOJ146:MOK146"/>
    <mergeCell ref="MOL146:MOQ146"/>
    <mergeCell ref="MND146:MNG146"/>
    <mergeCell ref="MNI146:MNI147"/>
    <mergeCell ref="MNJ146:MNO146"/>
    <mergeCell ref="MNP146:MNQ146"/>
    <mergeCell ref="MNR146:MNW146"/>
    <mergeCell ref="MMJ146:MMM146"/>
    <mergeCell ref="MMO146:MMO147"/>
    <mergeCell ref="MMP146:MMU146"/>
    <mergeCell ref="MMV146:MMW146"/>
    <mergeCell ref="MMX146:MNC146"/>
    <mergeCell ref="MLP146:MLS146"/>
    <mergeCell ref="MLU146:MLU147"/>
    <mergeCell ref="MLV146:MMA146"/>
    <mergeCell ref="MMB146:MMC146"/>
    <mergeCell ref="MMD146:MMI146"/>
    <mergeCell ref="MKV146:MKY146"/>
    <mergeCell ref="MLA146:MLA147"/>
    <mergeCell ref="MLB146:MLG146"/>
    <mergeCell ref="MLH146:MLI146"/>
    <mergeCell ref="MLJ146:MLO146"/>
    <mergeCell ref="MKB146:MKE146"/>
    <mergeCell ref="MKG146:MKG147"/>
    <mergeCell ref="MKH146:MKM146"/>
    <mergeCell ref="MKN146:MKO146"/>
    <mergeCell ref="MKP146:MKU146"/>
    <mergeCell ref="MJH146:MJK146"/>
    <mergeCell ref="MJM146:MJM147"/>
    <mergeCell ref="MJN146:MJS146"/>
    <mergeCell ref="MJT146:MJU146"/>
    <mergeCell ref="MJV146:MKA146"/>
    <mergeCell ref="MIN146:MIQ146"/>
    <mergeCell ref="MIS146:MIS147"/>
    <mergeCell ref="MIT146:MIY146"/>
    <mergeCell ref="MIZ146:MJA146"/>
    <mergeCell ref="MJB146:MJG146"/>
    <mergeCell ref="MHT146:MHW146"/>
    <mergeCell ref="MHY146:MHY147"/>
    <mergeCell ref="MHZ146:MIE146"/>
    <mergeCell ref="MIF146:MIG146"/>
    <mergeCell ref="MIH146:MIM146"/>
    <mergeCell ref="MGZ146:MHC146"/>
    <mergeCell ref="MHE146:MHE147"/>
    <mergeCell ref="MHF146:MHK146"/>
    <mergeCell ref="MHL146:MHM146"/>
    <mergeCell ref="MHN146:MHS146"/>
    <mergeCell ref="MGF146:MGI146"/>
    <mergeCell ref="MGK146:MGK147"/>
    <mergeCell ref="MGL146:MGQ146"/>
    <mergeCell ref="MGR146:MGS146"/>
    <mergeCell ref="MGT146:MGY146"/>
    <mergeCell ref="MFL146:MFO146"/>
    <mergeCell ref="MFQ146:MFQ147"/>
    <mergeCell ref="MFR146:MFW146"/>
    <mergeCell ref="MFX146:MFY146"/>
    <mergeCell ref="MFZ146:MGE146"/>
    <mergeCell ref="MER146:MEU146"/>
    <mergeCell ref="MEW146:MEW147"/>
    <mergeCell ref="MEX146:MFC146"/>
    <mergeCell ref="MFD146:MFE146"/>
    <mergeCell ref="MFF146:MFK146"/>
    <mergeCell ref="MDX146:MEA146"/>
    <mergeCell ref="MEC146:MEC147"/>
    <mergeCell ref="MED146:MEI146"/>
    <mergeCell ref="MEJ146:MEK146"/>
    <mergeCell ref="MEL146:MEQ146"/>
    <mergeCell ref="MDD146:MDG146"/>
    <mergeCell ref="MDI146:MDI147"/>
    <mergeCell ref="MDJ146:MDO146"/>
    <mergeCell ref="MDP146:MDQ146"/>
    <mergeCell ref="MDR146:MDW146"/>
    <mergeCell ref="MCJ146:MCM146"/>
    <mergeCell ref="MCO146:MCO147"/>
    <mergeCell ref="MCP146:MCU146"/>
    <mergeCell ref="MCV146:MCW146"/>
    <mergeCell ref="MCX146:MDC146"/>
    <mergeCell ref="MBP146:MBS146"/>
    <mergeCell ref="MBU146:MBU147"/>
    <mergeCell ref="MBV146:MCA146"/>
    <mergeCell ref="MCB146:MCC146"/>
    <mergeCell ref="MCD146:MCI146"/>
    <mergeCell ref="MAV146:MAY146"/>
    <mergeCell ref="MBA146:MBA147"/>
    <mergeCell ref="MBB146:MBG146"/>
    <mergeCell ref="MBH146:MBI146"/>
    <mergeCell ref="MBJ146:MBO146"/>
    <mergeCell ref="MAB146:MAE146"/>
    <mergeCell ref="MAG146:MAG147"/>
    <mergeCell ref="MAH146:MAM146"/>
    <mergeCell ref="MAN146:MAO146"/>
    <mergeCell ref="MAP146:MAU146"/>
    <mergeCell ref="LZH146:LZK146"/>
    <mergeCell ref="LZM146:LZM147"/>
    <mergeCell ref="LZN146:LZS146"/>
    <mergeCell ref="LZT146:LZU146"/>
    <mergeCell ref="LZV146:MAA146"/>
    <mergeCell ref="LYN146:LYQ146"/>
    <mergeCell ref="LYS146:LYS147"/>
    <mergeCell ref="LYT146:LYY146"/>
    <mergeCell ref="LYZ146:LZA146"/>
    <mergeCell ref="LZB146:LZG146"/>
    <mergeCell ref="LXT146:LXW146"/>
    <mergeCell ref="LXY146:LXY147"/>
    <mergeCell ref="LXZ146:LYE146"/>
    <mergeCell ref="LYF146:LYG146"/>
    <mergeCell ref="LYH146:LYM146"/>
    <mergeCell ref="LWZ146:LXC146"/>
    <mergeCell ref="LXE146:LXE147"/>
    <mergeCell ref="LXF146:LXK146"/>
    <mergeCell ref="LXL146:LXM146"/>
    <mergeCell ref="LXN146:LXS146"/>
    <mergeCell ref="LWF146:LWI146"/>
    <mergeCell ref="LWK146:LWK147"/>
    <mergeCell ref="LWL146:LWQ146"/>
    <mergeCell ref="LWR146:LWS146"/>
    <mergeCell ref="LWT146:LWY146"/>
    <mergeCell ref="LVL146:LVO146"/>
    <mergeCell ref="LVQ146:LVQ147"/>
    <mergeCell ref="LVR146:LVW146"/>
    <mergeCell ref="LVX146:LVY146"/>
    <mergeCell ref="LVZ146:LWE146"/>
    <mergeCell ref="LUR146:LUU146"/>
    <mergeCell ref="LUW146:LUW147"/>
    <mergeCell ref="LUX146:LVC146"/>
    <mergeCell ref="LVD146:LVE146"/>
    <mergeCell ref="LVF146:LVK146"/>
    <mergeCell ref="LTX146:LUA146"/>
    <mergeCell ref="LUC146:LUC147"/>
    <mergeCell ref="LUD146:LUI146"/>
    <mergeCell ref="LUJ146:LUK146"/>
    <mergeCell ref="LUL146:LUQ146"/>
    <mergeCell ref="LTD146:LTG146"/>
    <mergeCell ref="LTI146:LTI147"/>
    <mergeCell ref="LTJ146:LTO146"/>
    <mergeCell ref="LTP146:LTQ146"/>
    <mergeCell ref="LTR146:LTW146"/>
    <mergeCell ref="LSJ146:LSM146"/>
    <mergeCell ref="LSO146:LSO147"/>
    <mergeCell ref="LSP146:LSU146"/>
    <mergeCell ref="LSV146:LSW146"/>
    <mergeCell ref="LSX146:LTC146"/>
    <mergeCell ref="LRP146:LRS146"/>
    <mergeCell ref="LRU146:LRU147"/>
    <mergeCell ref="LRV146:LSA146"/>
    <mergeCell ref="LSB146:LSC146"/>
    <mergeCell ref="LSD146:LSI146"/>
    <mergeCell ref="LQV146:LQY146"/>
    <mergeCell ref="LRA146:LRA147"/>
    <mergeCell ref="LRB146:LRG146"/>
    <mergeCell ref="LRH146:LRI146"/>
    <mergeCell ref="LRJ146:LRO146"/>
    <mergeCell ref="LQB146:LQE146"/>
    <mergeCell ref="LQG146:LQG147"/>
    <mergeCell ref="LQH146:LQM146"/>
    <mergeCell ref="LQN146:LQO146"/>
    <mergeCell ref="LQP146:LQU146"/>
    <mergeCell ref="LPH146:LPK146"/>
    <mergeCell ref="LPM146:LPM147"/>
    <mergeCell ref="LPN146:LPS146"/>
    <mergeCell ref="LPT146:LPU146"/>
    <mergeCell ref="LPV146:LQA146"/>
    <mergeCell ref="LON146:LOQ146"/>
    <mergeCell ref="LOS146:LOS147"/>
    <mergeCell ref="LOT146:LOY146"/>
    <mergeCell ref="LOZ146:LPA146"/>
    <mergeCell ref="LPB146:LPG146"/>
    <mergeCell ref="LNT146:LNW146"/>
    <mergeCell ref="LNY146:LNY147"/>
    <mergeCell ref="LNZ146:LOE146"/>
    <mergeCell ref="LOF146:LOG146"/>
    <mergeCell ref="LOH146:LOM146"/>
    <mergeCell ref="LMZ146:LNC146"/>
    <mergeCell ref="LNE146:LNE147"/>
    <mergeCell ref="LNF146:LNK146"/>
    <mergeCell ref="LNL146:LNM146"/>
    <mergeCell ref="LNN146:LNS146"/>
    <mergeCell ref="LMF146:LMI146"/>
    <mergeCell ref="LMK146:LMK147"/>
    <mergeCell ref="LML146:LMQ146"/>
    <mergeCell ref="LMR146:LMS146"/>
    <mergeCell ref="LMT146:LMY146"/>
    <mergeCell ref="LLL146:LLO146"/>
    <mergeCell ref="LLQ146:LLQ147"/>
    <mergeCell ref="LLR146:LLW146"/>
    <mergeCell ref="LLX146:LLY146"/>
    <mergeCell ref="LLZ146:LME146"/>
    <mergeCell ref="LKR146:LKU146"/>
    <mergeCell ref="LKW146:LKW147"/>
    <mergeCell ref="LKX146:LLC146"/>
    <mergeCell ref="LLD146:LLE146"/>
    <mergeCell ref="LLF146:LLK146"/>
    <mergeCell ref="LJX146:LKA146"/>
    <mergeCell ref="LKC146:LKC147"/>
    <mergeCell ref="LKD146:LKI146"/>
    <mergeCell ref="LKJ146:LKK146"/>
    <mergeCell ref="LKL146:LKQ146"/>
    <mergeCell ref="LJD146:LJG146"/>
    <mergeCell ref="LJI146:LJI147"/>
    <mergeCell ref="LJJ146:LJO146"/>
    <mergeCell ref="LJP146:LJQ146"/>
    <mergeCell ref="LJR146:LJW146"/>
    <mergeCell ref="LIJ146:LIM146"/>
    <mergeCell ref="LIO146:LIO147"/>
    <mergeCell ref="LIP146:LIU146"/>
    <mergeCell ref="LIV146:LIW146"/>
    <mergeCell ref="LIX146:LJC146"/>
    <mergeCell ref="LHP146:LHS146"/>
    <mergeCell ref="LHU146:LHU147"/>
    <mergeCell ref="LHV146:LIA146"/>
    <mergeCell ref="LIB146:LIC146"/>
    <mergeCell ref="LID146:LII146"/>
    <mergeCell ref="LGV146:LGY146"/>
    <mergeCell ref="LHA146:LHA147"/>
    <mergeCell ref="LHB146:LHG146"/>
    <mergeCell ref="LHH146:LHI146"/>
    <mergeCell ref="LHJ146:LHO146"/>
    <mergeCell ref="LGB146:LGE146"/>
    <mergeCell ref="LGG146:LGG147"/>
    <mergeCell ref="LGH146:LGM146"/>
    <mergeCell ref="LGN146:LGO146"/>
    <mergeCell ref="LGP146:LGU146"/>
    <mergeCell ref="LFH146:LFK146"/>
    <mergeCell ref="LFM146:LFM147"/>
    <mergeCell ref="LFN146:LFS146"/>
    <mergeCell ref="LFT146:LFU146"/>
    <mergeCell ref="LFV146:LGA146"/>
    <mergeCell ref="LEN146:LEQ146"/>
    <mergeCell ref="LES146:LES147"/>
    <mergeCell ref="LET146:LEY146"/>
    <mergeCell ref="LEZ146:LFA146"/>
    <mergeCell ref="LFB146:LFG146"/>
    <mergeCell ref="LDT146:LDW146"/>
    <mergeCell ref="LDY146:LDY147"/>
    <mergeCell ref="LDZ146:LEE146"/>
    <mergeCell ref="LEF146:LEG146"/>
    <mergeCell ref="LEH146:LEM146"/>
    <mergeCell ref="LCZ146:LDC146"/>
    <mergeCell ref="LDE146:LDE147"/>
    <mergeCell ref="LDF146:LDK146"/>
    <mergeCell ref="LDL146:LDM146"/>
    <mergeCell ref="LDN146:LDS146"/>
    <mergeCell ref="LCF146:LCI146"/>
    <mergeCell ref="LCK146:LCK147"/>
    <mergeCell ref="LCL146:LCQ146"/>
    <mergeCell ref="LCR146:LCS146"/>
    <mergeCell ref="LCT146:LCY146"/>
    <mergeCell ref="LBL146:LBO146"/>
    <mergeCell ref="LBQ146:LBQ147"/>
    <mergeCell ref="LBR146:LBW146"/>
    <mergeCell ref="LBX146:LBY146"/>
    <mergeCell ref="LBZ146:LCE146"/>
    <mergeCell ref="LAR146:LAU146"/>
    <mergeCell ref="LAW146:LAW147"/>
    <mergeCell ref="LAX146:LBC146"/>
    <mergeCell ref="LBD146:LBE146"/>
    <mergeCell ref="LBF146:LBK146"/>
    <mergeCell ref="KZX146:LAA146"/>
    <mergeCell ref="LAC146:LAC147"/>
    <mergeCell ref="LAD146:LAI146"/>
    <mergeCell ref="LAJ146:LAK146"/>
    <mergeCell ref="LAL146:LAQ146"/>
    <mergeCell ref="KZD146:KZG146"/>
    <mergeCell ref="KZI146:KZI147"/>
    <mergeCell ref="KZJ146:KZO146"/>
    <mergeCell ref="KZP146:KZQ146"/>
    <mergeCell ref="KZR146:KZW146"/>
    <mergeCell ref="KYJ146:KYM146"/>
    <mergeCell ref="KYO146:KYO147"/>
    <mergeCell ref="KYP146:KYU146"/>
    <mergeCell ref="KYV146:KYW146"/>
    <mergeCell ref="KYX146:KZC146"/>
    <mergeCell ref="KXP146:KXS146"/>
    <mergeCell ref="KXU146:KXU147"/>
    <mergeCell ref="KXV146:KYA146"/>
    <mergeCell ref="KYB146:KYC146"/>
    <mergeCell ref="KYD146:KYI146"/>
    <mergeCell ref="KWV146:KWY146"/>
    <mergeCell ref="KXA146:KXA147"/>
    <mergeCell ref="KXB146:KXG146"/>
    <mergeCell ref="KXH146:KXI146"/>
    <mergeCell ref="KXJ146:KXO146"/>
    <mergeCell ref="KWB146:KWE146"/>
    <mergeCell ref="KWG146:KWG147"/>
    <mergeCell ref="KWH146:KWM146"/>
    <mergeCell ref="KWN146:KWO146"/>
    <mergeCell ref="KWP146:KWU146"/>
    <mergeCell ref="KVH146:KVK146"/>
    <mergeCell ref="KVM146:KVM147"/>
    <mergeCell ref="KVN146:KVS146"/>
    <mergeCell ref="KVT146:KVU146"/>
    <mergeCell ref="KVV146:KWA146"/>
    <mergeCell ref="KUN146:KUQ146"/>
    <mergeCell ref="KUS146:KUS147"/>
    <mergeCell ref="KUT146:KUY146"/>
    <mergeCell ref="KUZ146:KVA146"/>
    <mergeCell ref="KVB146:KVG146"/>
    <mergeCell ref="KTT146:KTW146"/>
    <mergeCell ref="KTY146:KTY147"/>
    <mergeCell ref="KTZ146:KUE146"/>
    <mergeCell ref="KUF146:KUG146"/>
    <mergeCell ref="KUH146:KUM146"/>
    <mergeCell ref="KSZ146:KTC146"/>
    <mergeCell ref="KTE146:KTE147"/>
    <mergeCell ref="KTF146:KTK146"/>
    <mergeCell ref="KTL146:KTM146"/>
    <mergeCell ref="KTN146:KTS146"/>
    <mergeCell ref="KSF146:KSI146"/>
    <mergeCell ref="KSK146:KSK147"/>
    <mergeCell ref="KSL146:KSQ146"/>
    <mergeCell ref="KSR146:KSS146"/>
    <mergeCell ref="KST146:KSY146"/>
    <mergeCell ref="KRL146:KRO146"/>
    <mergeCell ref="KRQ146:KRQ147"/>
    <mergeCell ref="KRR146:KRW146"/>
    <mergeCell ref="KRX146:KRY146"/>
    <mergeCell ref="KRZ146:KSE146"/>
    <mergeCell ref="KQR146:KQU146"/>
    <mergeCell ref="KQW146:KQW147"/>
    <mergeCell ref="KQX146:KRC146"/>
    <mergeCell ref="KRD146:KRE146"/>
    <mergeCell ref="KRF146:KRK146"/>
    <mergeCell ref="KPX146:KQA146"/>
    <mergeCell ref="KQC146:KQC147"/>
    <mergeCell ref="KQD146:KQI146"/>
    <mergeCell ref="KQJ146:KQK146"/>
    <mergeCell ref="KQL146:KQQ146"/>
    <mergeCell ref="KPD146:KPG146"/>
    <mergeCell ref="KPI146:KPI147"/>
    <mergeCell ref="KPJ146:KPO146"/>
    <mergeCell ref="KPP146:KPQ146"/>
    <mergeCell ref="KPR146:KPW146"/>
    <mergeCell ref="KOJ146:KOM146"/>
    <mergeCell ref="KOO146:KOO147"/>
    <mergeCell ref="KOP146:KOU146"/>
    <mergeCell ref="KOV146:KOW146"/>
    <mergeCell ref="KOX146:KPC146"/>
    <mergeCell ref="KNP146:KNS146"/>
    <mergeCell ref="KNU146:KNU147"/>
    <mergeCell ref="KNV146:KOA146"/>
    <mergeCell ref="KOB146:KOC146"/>
    <mergeCell ref="KOD146:KOI146"/>
    <mergeCell ref="KMV146:KMY146"/>
    <mergeCell ref="KNA146:KNA147"/>
    <mergeCell ref="KNB146:KNG146"/>
    <mergeCell ref="KNH146:KNI146"/>
    <mergeCell ref="KNJ146:KNO146"/>
    <mergeCell ref="KMB146:KME146"/>
    <mergeCell ref="KMG146:KMG147"/>
    <mergeCell ref="KMH146:KMM146"/>
    <mergeCell ref="KMN146:KMO146"/>
    <mergeCell ref="KMP146:KMU146"/>
    <mergeCell ref="KLH146:KLK146"/>
    <mergeCell ref="KLM146:KLM147"/>
    <mergeCell ref="KLN146:KLS146"/>
    <mergeCell ref="KLT146:KLU146"/>
    <mergeCell ref="KLV146:KMA146"/>
    <mergeCell ref="KKN146:KKQ146"/>
    <mergeCell ref="KKS146:KKS147"/>
    <mergeCell ref="KKT146:KKY146"/>
    <mergeCell ref="KKZ146:KLA146"/>
    <mergeCell ref="KLB146:KLG146"/>
    <mergeCell ref="KJT146:KJW146"/>
    <mergeCell ref="KJY146:KJY147"/>
    <mergeCell ref="KJZ146:KKE146"/>
    <mergeCell ref="KKF146:KKG146"/>
    <mergeCell ref="KKH146:KKM146"/>
    <mergeCell ref="KIZ146:KJC146"/>
    <mergeCell ref="KJE146:KJE147"/>
    <mergeCell ref="KJF146:KJK146"/>
    <mergeCell ref="KJL146:KJM146"/>
    <mergeCell ref="KJN146:KJS146"/>
    <mergeCell ref="KIF146:KII146"/>
    <mergeCell ref="KIK146:KIK147"/>
    <mergeCell ref="KIL146:KIQ146"/>
    <mergeCell ref="KIR146:KIS146"/>
    <mergeCell ref="KIT146:KIY146"/>
    <mergeCell ref="KHL146:KHO146"/>
    <mergeCell ref="KHQ146:KHQ147"/>
    <mergeCell ref="KHR146:KHW146"/>
    <mergeCell ref="KHX146:KHY146"/>
    <mergeCell ref="KHZ146:KIE146"/>
    <mergeCell ref="KGR146:KGU146"/>
    <mergeCell ref="KGW146:KGW147"/>
    <mergeCell ref="KGX146:KHC146"/>
    <mergeCell ref="KHD146:KHE146"/>
    <mergeCell ref="KHF146:KHK146"/>
    <mergeCell ref="KFX146:KGA146"/>
    <mergeCell ref="KGC146:KGC147"/>
    <mergeCell ref="KGD146:KGI146"/>
    <mergeCell ref="KGJ146:KGK146"/>
    <mergeCell ref="KGL146:KGQ146"/>
    <mergeCell ref="KFD146:KFG146"/>
    <mergeCell ref="KFI146:KFI147"/>
    <mergeCell ref="KFJ146:KFO146"/>
    <mergeCell ref="KFP146:KFQ146"/>
    <mergeCell ref="KFR146:KFW146"/>
    <mergeCell ref="KEJ146:KEM146"/>
    <mergeCell ref="KEO146:KEO147"/>
    <mergeCell ref="KEP146:KEU146"/>
    <mergeCell ref="KEV146:KEW146"/>
    <mergeCell ref="KEX146:KFC146"/>
    <mergeCell ref="KDP146:KDS146"/>
    <mergeCell ref="KDU146:KDU147"/>
    <mergeCell ref="KDV146:KEA146"/>
    <mergeCell ref="KEB146:KEC146"/>
    <mergeCell ref="KED146:KEI146"/>
    <mergeCell ref="KCV146:KCY146"/>
    <mergeCell ref="KDA146:KDA147"/>
    <mergeCell ref="KDB146:KDG146"/>
    <mergeCell ref="KDH146:KDI146"/>
    <mergeCell ref="KDJ146:KDO146"/>
    <mergeCell ref="KCB146:KCE146"/>
    <mergeCell ref="KCG146:KCG147"/>
    <mergeCell ref="KCH146:KCM146"/>
    <mergeCell ref="KCN146:KCO146"/>
    <mergeCell ref="KCP146:KCU146"/>
    <mergeCell ref="KBH146:KBK146"/>
    <mergeCell ref="KBM146:KBM147"/>
    <mergeCell ref="KBN146:KBS146"/>
    <mergeCell ref="KBT146:KBU146"/>
    <mergeCell ref="KBV146:KCA146"/>
    <mergeCell ref="KAN146:KAQ146"/>
    <mergeCell ref="KAS146:KAS147"/>
    <mergeCell ref="KAT146:KAY146"/>
    <mergeCell ref="KAZ146:KBA146"/>
    <mergeCell ref="KBB146:KBG146"/>
    <mergeCell ref="JZT146:JZW146"/>
    <mergeCell ref="JZY146:JZY147"/>
    <mergeCell ref="JZZ146:KAE146"/>
    <mergeCell ref="KAF146:KAG146"/>
    <mergeCell ref="KAH146:KAM146"/>
    <mergeCell ref="JYZ146:JZC146"/>
    <mergeCell ref="JZE146:JZE147"/>
    <mergeCell ref="JZF146:JZK146"/>
    <mergeCell ref="JZL146:JZM146"/>
    <mergeCell ref="JZN146:JZS146"/>
    <mergeCell ref="JYF146:JYI146"/>
    <mergeCell ref="JYK146:JYK147"/>
    <mergeCell ref="JYL146:JYQ146"/>
    <mergeCell ref="JYR146:JYS146"/>
    <mergeCell ref="JYT146:JYY146"/>
    <mergeCell ref="JXL146:JXO146"/>
    <mergeCell ref="JXQ146:JXQ147"/>
    <mergeCell ref="JXR146:JXW146"/>
    <mergeCell ref="JXX146:JXY146"/>
    <mergeCell ref="JXZ146:JYE146"/>
    <mergeCell ref="JWR146:JWU146"/>
    <mergeCell ref="JWW146:JWW147"/>
    <mergeCell ref="JWX146:JXC146"/>
    <mergeCell ref="JXD146:JXE146"/>
    <mergeCell ref="JXF146:JXK146"/>
    <mergeCell ref="JVX146:JWA146"/>
    <mergeCell ref="JWC146:JWC147"/>
    <mergeCell ref="JWD146:JWI146"/>
    <mergeCell ref="JWJ146:JWK146"/>
    <mergeCell ref="JWL146:JWQ146"/>
    <mergeCell ref="JVD146:JVG146"/>
    <mergeCell ref="JVI146:JVI147"/>
    <mergeCell ref="JVJ146:JVO146"/>
    <mergeCell ref="JVP146:JVQ146"/>
    <mergeCell ref="JVR146:JVW146"/>
    <mergeCell ref="JUJ146:JUM146"/>
    <mergeCell ref="JUO146:JUO147"/>
    <mergeCell ref="JUP146:JUU146"/>
    <mergeCell ref="JUV146:JUW146"/>
    <mergeCell ref="JUX146:JVC146"/>
    <mergeCell ref="JTP146:JTS146"/>
    <mergeCell ref="JTU146:JTU147"/>
    <mergeCell ref="JTV146:JUA146"/>
    <mergeCell ref="JUB146:JUC146"/>
    <mergeCell ref="JUD146:JUI146"/>
    <mergeCell ref="JSV146:JSY146"/>
    <mergeCell ref="JTA146:JTA147"/>
    <mergeCell ref="JTB146:JTG146"/>
    <mergeCell ref="JTH146:JTI146"/>
    <mergeCell ref="JTJ146:JTO146"/>
    <mergeCell ref="JSB146:JSE146"/>
    <mergeCell ref="JSG146:JSG147"/>
    <mergeCell ref="JSH146:JSM146"/>
    <mergeCell ref="JSN146:JSO146"/>
    <mergeCell ref="JSP146:JSU146"/>
    <mergeCell ref="JRH146:JRK146"/>
    <mergeCell ref="JRM146:JRM147"/>
    <mergeCell ref="JRN146:JRS146"/>
    <mergeCell ref="JRT146:JRU146"/>
    <mergeCell ref="JRV146:JSA146"/>
    <mergeCell ref="JQN146:JQQ146"/>
    <mergeCell ref="JQS146:JQS147"/>
    <mergeCell ref="JQT146:JQY146"/>
    <mergeCell ref="JQZ146:JRA146"/>
    <mergeCell ref="JRB146:JRG146"/>
    <mergeCell ref="JPT146:JPW146"/>
    <mergeCell ref="JPY146:JPY147"/>
    <mergeCell ref="JPZ146:JQE146"/>
    <mergeCell ref="JQF146:JQG146"/>
    <mergeCell ref="JQH146:JQM146"/>
    <mergeCell ref="JOZ146:JPC146"/>
    <mergeCell ref="JPE146:JPE147"/>
    <mergeCell ref="JPF146:JPK146"/>
    <mergeCell ref="JPL146:JPM146"/>
    <mergeCell ref="JPN146:JPS146"/>
    <mergeCell ref="JOF146:JOI146"/>
    <mergeCell ref="JOK146:JOK147"/>
    <mergeCell ref="JOL146:JOQ146"/>
    <mergeCell ref="JOR146:JOS146"/>
    <mergeCell ref="JOT146:JOY146"/>
    <mergeCell ref="JNL146:JNO146"/>
    <mergeCell ref="JNQ146:JNQ147"/>
    <mergeCell ref="JNR146:JNW146"/>
    <mergeCell ref="JNX146:JNY146"/>
    <mergeCell ref="JNZ146:JOE146"/>
    <mergeCell ref="JMR146:JMU146"/>
    <mergeCell ref="JMW146:JMW147"/>
    <mergeCell ref="JMX146:JNC146"/>
    <mergeCell ref="JND146:JNE146"/>
    <mergeCell ref="JNF146:JNK146"/>
    <mergeCell ref="JLX146:JMA146"/>
    <mergeCell ref="JMC146:JMC147"/>
    <mergeCell ref="JMD146:JMI146"/>
    <mergeCell ref="JMJ146:JMK146"/>
    <mergeCell ref="JML146:JMQ146"/>
    <mergeCell ref="JLD146:JLG146"/>
    <mergeCell ref="JLI146:JLI147"/>
    <mergeCell ref="JLJ146:JLO146"/>
    <mergeCell ref="JLP146:JLQ146"/>
    <mergeCell ref="JLR146:JLW146"/>
    <mergeCell ref="JKJ146:JKM146"/>
    <mergeCell ref="JKO146:JKO147"/>
    <mergeCell ref="JKP146:JKU146"/>
    <mergeCell ref="JKV146:JKW146"/>
    <mergeCell ref="JKX146:JLC146"/>
    <mergeCell ref="JJP146:JJS146"/>
    <mergeCell ref="JJU146:JJU147"/>
    <mergeCell ref="JJV146:JKA146"/>
    <mergeCell ref="JKB146:JKC146"/>
    <mergeCell ref="JKD146:JKI146"/>
    <mergeCell ref="JIV146:JIY146"/>
    <mergeCell ref="JJA146:JJA147"/>
    <mergeCell ref="JJB146:JJG146"/>
    <mergeCell ref="JJH146:JJI146"/>
    <mergeCell ref="JJJ146:JJO146"/>
    <mergeCell ref="JIB146:JIE146"/>
    <mergeCell ref="JIG146:JIG147"/>
    <mergeCell ref="JIH146:JIM146"/>
    <mergeCell ref="JIN146:JIO146"/>
    <mergeCell ref="JIP146:JIU146"/>
    <mergeCell ref="JHH146:JHK146"/>
    <mergeCell ref="JHM146:JHM147"/>
    <mergeCell ref="JHN146:JHS146"/>
    <mergeCell ref="JHT146:JHU146"/>
    <mergeCell ref="JHV146:JIA146"/>
    <mergeCell ref="JGN146:JGQ146"/>
    <mergeCell ref="JGS146:JGS147"/>
    <mergeCell ref="JGT146:JGY146"/>
    <mergeCell ref="JGZ146:JHA146"/>
    <mergeCell ref="JHB146:JHG146"/>
    <mergeCell ref="JFT146:JFW146"/>
    <mergeCell ref="JFY146:JFY147"/>
    <mergeCell ref="JFZ146:JGE146"/>
    <mergeCell ref="JGF146:JGG146"/>
    <mergeCell ref="JGH146:JGM146"/>
    <mergeCell ref="JEZ146:JFC146"/>
    <mergeCell ref="JFE146:JFE147"/>
    <mergeCell ref="JFF146:JFK146"/>
    <mergeCell ref="JFL146:JFM146"/>
    <mergeCell ref="JFN146:JFS146"/>
    <mergeCell ref="JEF146:JEI146"/>
    <mergeCell ref="JEK146:JEK147"/>
    <mergeCell ref="JEL146:JEQ146"/>
    <mergeCell ref="JER146:JES146"/>
    <mergeCell ref="JET146:JEY146"/>
    <mergeCell ref="JDL146:JDO146"/>
    <mergeCell ref="JDQ146:JDQ147"/>
    <mergeCell ref="JDR146:JDW146"/>
    <mergeCell ref="JDX146:JDY146"/>
    <mergeCell ref="JDZ146:JEE146"/>
    <mergeCell ref="JCR146:JCU146"/>
    <mergeCell ref="JCW146:JCW147"/>
    <mergeCell ref="JCX146:JDC146"/>
    <mergeCell ref="JDD146:JDE146"/>
    <mergeCell ref="JDF146:JDK146"/>
    <mergeCell ref="JBX146:JCA146"/>
    <mergeCell ref="JCC146:JCC147"/>
    <mergeCell ref="JCD146:JCI146"/>
    <mergeCell ref="JCJ146:JCK146"/>
    <mergeCell ref="JCL146:JCQ146"/>
    <mergeCell ref="JBD146:JBG146"/>
    <mergeCell ref="JBI146:JBI147"/>
    <mergeCell ref="JBJ146:JBO146"/>
    <mergeCell ref="JBP146:JBQ146"/>
    <mergeCell ref="JBR146:JBW146"/>
    <mergeCell ref="JAJ146:JAM146"/>
    <mergeCell ref="JAO146:JAO147"/>
    <mergeCell ref="JAP146:JAU146"/>
    <mergeCell ref="JAV146:JAW146"/>
    <mergeCell ref="JAX146:JBC146"/>
    <mergeCell ref="IZP146:IZS146"/>
    <mergeCell ref="IZU146:IZU147"/>
    <mergeCell ref="IZV146:JAA146"/>
    <mergeCell ref="JAB146:JAC146"/>
    <mergeCell ref="JAD146:JAI146"/>
    <mergeCell ref="IYV146:IYY146"/>
    <mergeCell ref="IZA146:IZA147"/>
    <mergeCell ref="IZB146:IZG146"/>
    <mergeCell ref="IZH146:IZI146"/>
    <mergeCell ref="IZJ146:IZO146"/>
    <mergeCell ref="IYB146:IYE146"/>
    <mergeCell ref="IYG146:IYG147"/>
    <mergeCell ref="IYH146:IYM146"/>
    <mergeCell ref="IYN146:IYO146"/>
    <mergeCell ref="IYP146:IYU146"/>
    <mergeCell ref="IXH146:IXK146"/>
    <mergeCell ref="IXM146:IXM147"/>
    <mergeCell ref="IXN146:IXS146"/>
    <mergeCell ref="IXT146:IXU146"/>
    <mergeCell ref="IXV146:IYA146"/>
    <mergeCell ref="IWN146:IWQ146"/>
    <mergeCell ref="IWS146:IWS147"/>
    <mergeCell ref="IWT146:IWY146"/>
    <mergeCell ref="IWZ146:IXA146"/>
    <mergeCell ref="IXB146:IXG146"/>
    <mergeCell ref="IVT146:IVW146"/>
    <mergeCell ref="IVY146:IVY147"/>
    <mergeCell ref="IVZ146:IWE146"/>
    <mergeCell ref="IWF146:IWG146"/>
    <mergeCell ref="IWH146:IWM146"/>
    <mergeCell ref="IUZ146:IVC146"/>
    <mergeCell ref="IVE146:IVE147"/>
    <mergeCell ref="IVF146:IVK146"/>
    <mergeCell ref="IVL146:IVM146"/>
    <mergeCell ref="IVN146:IVS146"/>
    <mergeCell ref="IUF146:IUI146"/>
    <mergeCell ref="IUK146:IUK147"/>
    <mergeCell ref="IUL146:IUQ146"/>
    <mergeCell ref="IUR146:IUS146"/>
    <mergeCell ref="IUT146:IUY146"/>
    <mergeCell ref="ITL146:ITO146"/>
    <mergeCell ref="ITQ146:ITQ147"/>
    <mergeCell ref="ITR146:ITW146"/>
    <mergeCell ref="ITX146:ITY146"/>
    <mergeCell ref="ITZ146:IUE146"/>
    <mergeCell ref="ISR146:ISU146"/>
    <mergeCell ref="ISW146:ISW147"/>
    <mergeCell ref="ISX146:ITC146"/>
    <mergeCell ref="ITD146:ITE146"/>
    <mergeCell ref="ITF146:ITK146"/>
    <mergeCell ref="IRX146:ISA146"/>
    <mergeCell ref="ISC146:ISC147"/>
    <mergeCell ref="ISD146:ISI146"/>
    <mergeCell ref="ISJ146:ISK146"/>
    <mergeCell ref="ISL146:ISQ146"/>
    <mergeCell ref="IRD146:IRG146"/>
    <mergeCell ref="IRI146:IRI147"/>
    <mergeCell ref="IRJ146:IRO146"/>
    <mergeCell ref="IRP146:IRQ146"/>
    <mergeCell ref="IRR146:IRW146"/>
    <mergeCell ref="IQJ146:IQM146"/>
    <mergeCell ref="IQO146:IQO147"/>
    <mergeCell ref="IQP146:IQU146"/>
    <mergeCell ref="IQV146:IQW146"/>
    <mergeCell ref="IQX146:IRC146"/>
    <mergeCell ref="IPP146:IPS146"/>
    <mergeCell ref="IPU146:IPU147"/>
    <mergeCell ref="IPV146:IQA146"/>
    <mergeCell ref="IQB146:IQC146"/>
    <mergeCell ref="IQD146:IQI146"/>
    <mergeCell ref="IOV146:IOY146"/>
    <mergeCell ref="IPA146:IPA147"/>
    <mergeCell ref="IPB146:IPG146"/>
    <mergeCell ref="IPH146:IPI146"/>
    <mergeCell ref="IPJ146:IPO146"/>
    <mergeCell ref="IOB146:IOE146"/>
    <mergeCell ref="IOG146:IOG147"/>
    <mergeCell ref="IOH146:IOM146"/>
    <mergeCell ref="ION146:IOO146"/>
    <mergeCell ref="IOP146:IOU146"/>
    <mergeCell ref="INH146:INK146"/>
    <mergeCell ref="INM146:INM147"/>
    <mergeCell ref="INN146:INS146"/>
    <mergeCell ref="INT146:INU146"/>
    <mergeCell ref="INV146:IOA146"/>
    <mergeCell ref="IMN146:IMQ146"/>
    <mergeCell ref="IMS146:IMS147"/>
    <mergeCell ref="IMT146:IMY146"/>
    <mergeCell ref="IMZ146:INA146"/>
    <mergeCell ref="INB146:ING146"/>
    <mergeCell ref="ILT146:ILW146"/>
    <mergeCell ref="ILY146:ILY147"/>
    <mergeCell ref="ILZ146:IME146"/>
    <mergeCell ref="IMF146:IMG146"/>
    <mergeCell ref="IMH146:IMM146"/>
    <mergeCell ref="IKZ146:ILC146"/>
    <mergeCell ref="ILE146:ILE147"/>
    <mergeCell ref="ILF146:ILK146"/>
    <mergeCell ref="ILL146:ILM146"/>
    <mergeCell ref="ILN146:ILS146"/>
    <mergeCell ref="IKF146:IKI146"/>
    <mergeCell ref="IKK146:IKK147"/>
    <mergeCell ref="IKL146:IKQ146"/>
    <mergeCell ref="IKR146:IKS146"/>
    <mergeCell ref="IKT146:IKY146"/>
    <mergeCell ref="IJL146:IJO146"/>
    <mergeCell ref="IJQ146:IJQ147"/>
    <mergeCell ref="IJR146:IJW146"/>
    <mergeCell ref="IJX146:IJY146"/>
    <mergeCell ref="IJZ146:IKE146"/>
    <mergeCell ref="IIR146:IIU146"/>
    <mergeCell ref="IIW146:IIW147"/>
    <mergeCell ref="IIX146:IJC146"/>
    <mergeCell ref="IJD146:IJE146"/>
    <mergeCell ref="IJF146:IJK146"/>
    <mergeCell ref="IHX146:IIA146"/>
    <mergeCell ref="IIC146:IIC147"/>
    <mergeCell ref="IID146:III146"/>
    <mergeCell ref="IIJ146:IIK146"/>
    <mergeCell ref="IIL146:IIQ146"/>
    <mergeCell ref="IHD146:IHG146"/>
    <mergeCell ref="IHI146:IHI147"/>
    <mergeCell ref="IHJ146:IHO146"/>
    <mergeCell ref="IHP146:IHQ146"/>
    <mergeCell ref="IHR146:IHW146"/>
    <mergeCell ref="IGJ146:IGM146"/>
    <mergeCell ref="IGO146:IGO147"/>
    <mergeCell ref="IGP146:IGU146"/>
    <mergeCell ref="IGV146:IGW146"/>
    <mergeCell ref="IGX146:IHC146"/>
    <mergeCell ref="IFP146:IFS146"/>
    <mergeCell ref="IFU146:IFU147"/>
    <mergeCell ref="IFV146:IGA146"/>
    <mergeCell ref="IGB146:IGC146"/>
    <mergeCell ref="IGD146:IGI146"/>
    <mergeCell ref="IEV146:IEY146"/>
    <mergeCell ref="IFA146:IFA147"/>
    <mergeCell ref="IFB146:IFG146"/>
    <mergeCell ref="IFH146:IFI146"/>
    <mergeCell ref="IFJ146:IFO146"/>
    <mergeCell ref="IEB146:IEE146"/>
    <mergeCell ref="IEG146:IEG147"/>
    <mergeCell ref="IEH146:IEM146"/>
    <mergeCell ref="IEN146:IEO146"/>
    <mergeCell ref="IEP146:IEU146"/>
    <mergeCell ref="IDH146:IDK146"/>
    <mergeCell ref="IDM146:IDM147"/>
    <mergeCell ref="IDN146:IDS146"/>
    <mergeCell ref="IDT146:IDU146"/>
    <mergeCell ref="IDV146:IEA146"/>
    <mergeCell ref="ICN146:ICQ146"/>
    <mergeCell ref="ICS146:ICS147"/>
    <mergeCell ref="ICT146:ICY146"/>
    <mergeCell ref="ICZ146:IDA146"/>
    <mergeCell ref="IDB146:IDG146"/>
    <mergeCell ref="IBT146:IBW146"/>
    <mergeCell ref="IBY146:IBY147"/>
    <mergeCell ref="IBZ146:ICE146"/>
    <mergeCell ref="ICF146:ICG146"/>
    <mergeCell ref="ICH146:ICM146"/>
    <mergeCell ref="IAZ146:IBC146"/>
    <mergeCell ref="IBE146:IBE147"/>
    <mergeCell ref="IBF146:IBK146"/>
    <mergeCell ref="IBL146:IBM146"/>
    <mergeCell ref="IBN146:IBS146"/>
    <mergeCell ref="IAF146:IAI146"/>
    <mergeCell ref="IAK146:IAK147"/>
    <mergeCell ref="IAL146:IAQ146"/>
    <mergeCell ref="IAR146:IAS146"/>
    <mergeCell ref="IAT146:IAY146"/>
    <mergeCell ref="HZL146:HZO146"/>
    <mergeCell ref="HZQ146:HZQ147"/>
    <mergeCell ref="HZR146:HZW146"/>
    <mergeCell ref="HZX146:HZY146"/>
    <mergeCell ref="HZZ146:IAE146"/>
    <mergeCell ref="HYR146:HYU146"/>
    <mergeCell ref="HYW146:HYW147"/>
    <mergeCell ref="HYX146:HZC146"/>
    <mergeCell ref="HZD146:HZE146"/>
    <mergeCell ref="HZF146:HZK146"/>
    <mergeCell ref="HXX146:HYA146"/>
    <mergeCell ref="HYC146:HYC147"/>
    <mergeCell ref="HYD146:HYI146"/>
    <mergeCell ref="HYJ146:HYK146"/>
    <mergeCell ref="HYL146:HYQ146"/>
    <mergeCell ref="HXD146:HXG146"/>
    <mergeCell ref="HXI146:HXI147"/>
    <mergeCell ref="HXJ146:HXO146"/>
    <mergeCell ref="HXP146:HXQ146"/>
    <mergeCell ref="HXR146:HXW146"/>
    <mergeCell ref="HWJ146:HWM146"/>
    <mergeCell ref="HWO146:HWO147"/>
    <mergeCell ref="HWP146:HWU146"/>
    <mergeCell ref="HWV146:HWW146"/>
    <mergeCell ref="HWX146:HXC146"/>
    <mergeCell ref="HVP146:HVS146"/>
    <mergeCell ref="HVU146:HVU147"/>
    <mergeCell ref="HVV146:HWA146"/>
    <mergeCell ref="HWB146:HWC146"/>
    <mergeCell ref="HWD146:HWI146"/>
    <mergeCell ref="HUV146:HUY146"/>
    <mergeCell ref="HVA146:HVA147"/>
    <mergeCell ref="HVB146:HVG146"/>
    <mergeCell ref="HVH146:HVI146"/>
    <mergeCell ref="HVJ146:HVO146"/>
    <mergeCell ref="HUB146:HUE146"/>
    <mergeCell ref="HUG146:HUG147"/>
    <mergeCell ref="HUH146:HUM146"/>
    <mergeCell ref="HUN146:HUO146"/>
    <mergeCell ref="HUP146:HUU146"/>
    <mergeCell ref="HTH146:HTK146"/>
    <mergeCell ref="HTM146:HTM147"/>
    <mergeCell ref="HTN146:HTS146"/>
    <mergeCell ref="HTT146:HTU146"/>
    <mergeCell ref="HTV146:HUA146"/>
    <mergeCell ref="HSN146:HSQ146"/>
    <mergeCell ref="HSS146:HSS147"/>
    <mergeCell ref="HST146:HSY146"/>
    <mergeCell ref="HSZ146:HTA146"/>
    <mergeCell ref="HTB146:HTG146"/>
    <mergeCell ref="HRT146:HRW146"/>
    <mergeCell ref="HRY146:HRY147"/>
    <mergeCell ref="HRZ146:HSE146"/>
    <mergeCell ref="HSF146:HSG146"/>
    <mergeCell ref="HSH146:HSM146"/>
    <mergeCell ref="HQZ146:HRC146"/>
    <mergeCell ref="HRE146:HRE147"/>
    <mergeCell ref="HRF146:HRK146"/>
    <mergeCell ref="HRL146:HRM146"/>
    <mergeCell ref="HRN146:HRS146"/>
    <mergeCell ref="HQF146:HQI146"/>
    <mergeCell ref="HQK146:HQK147"/>
    <mergeCell ref="HQL146:HQQ146"/>
    <mergeCell ref="HQR146:HQS146"/>
    <mergeCell ref="HQT146:HQY146"/>
    <mergeCell ref="HPL146:HPO146"/>
    <mergeCell ref="HPQ146:HPQ147"/>
    <mergeCell ref="HPR146:HPW146"/>
    <mergeCell ref="HPX146:HPY146"/>
    <mergeCell ref="HPZ146:HQE146"/>
    <mergeCell ref="HOR146:HOU146"/>
    <mergeCell ref="HOW146:HOW147"/>
    <mergeCell ref="HOX146:HPC146"/>
    <mergeCell ref="HPD146:HPE146"/>
    <mergeCell ref="HPF146:HPK146"/>
    <mergeCell ref="HNX146:HOA146"/>
    <mergeCell ref="HOC146:HOC147"/>
    <mergeCell ref="HOD146:HOI146"/>
    <mergeCell ref="HOJ146:HOK146"/>
    <mergeCell ref="HOL146:HOQ146"/>
    <mergeCell ref="HND146:HNG146"/>
    <mergeCell ref="HNI146:HNI147"/>
    <mergeCell ref="HNJ146:HNO146"/>
    <mergeCell ref="HNP146:HNQ146"/>
    <mergeCell ref="HNR146:HNW146"/>
    <mergeCell ref="HMJ146:HMM146"/>
    <mergeCell ref="HMO146:HMO147"/>
    <mergeCell ref="HMP146:HMU146"/>
    <mergeCell ref="HMV146:HMW146"/>
    <mergeCell ref="HMX146:HNC146"/>
    <mergeCell ref="HLP146:HLS146"/>
    <mergeCell ref="HLU146:HLU147"/>
    <mergeCell ref="HLV146:HMA146"/>
    <mergeCell ref="HMB146:HMC146"/>
    <mergeCell ref="HMD146:HMI146"/>
    <mergeCell ref="HKV146:HKY146"/>
    <mergeCell ref="HLA146:HLA147"/>
    <mergeCell ref="HLB146:HLG146"/>
    <mergeCell ref="HLH146:HLI146"/>
    <mergeCell ref="HLJ146:HLO146"/>
    <mergeCell ref="HKB146:HKE146"/>
    <mergeCell ref="HKG146:HKG147"/>
    <mergeCell ref="HKH146:HKM146"/>
    <mergeCell ref="HKN146:HKO146"/>
    <mergeCell ref="HKP146:HKU146"/>
    <mergeCell ref="HJH146:HJK146"/>
    <mergeCell ref="HJM146:HJM147"/>
    <mergeCell ref="HJN146:HJS146"/>
    <mergeCell ref="HJT146:HJU146"/>
    <mergeCell ref="HJV146:HKA146"/>
    <mergeCell ref="HIN146:HIQ146"/>
    <mergeCell ref="HIS146:HIS147"/>
    <mergeCell ref="HIT146:HIY146"/>
    <mergeCell ref="HIZ146:HJA146"/>
    <mergeCell ref="HJB146:HJG146"/>
    <mergeCell ref="HHT146:HHW146"/>
    <mergeCell ref="HHY146:HHY147"/>
    <mergeCell ref="HHZ146:HIE146"/>
    <mergeCell ref="HIF146:HIG146"/>
    <mergeCell ref="HIH146:HIM146"/>
    <mergeCell ref="HGZ146:HHC146"/>
    <mergeCell ref="HHE146:HHE147"/>
    <mergeCell ref="HHF146:HHK146"/>
    <mergeCell ref="HHL146:HHM146"/>
    <mergeCell ref="HHN146:HHS146"/>
    <mergeCell ref="HGF146:HGI146"/>
    <mergeCell ref="HGK146:HGK147"/>
    <mergeCell ref="HGL146:HGQ146"/>
    <mergeCell ref="HGR146:HGS146"/>
    <mergeCell ref="HGT146:HGY146"/>
    <mergeCell ref="HFL146:HFO146"/>
    <mergeCell ref="HFQ146:HFQ147"/>
    <mergeCell ref="HFR146:HFW146"/>
    <mergeCell ref="HFX146:HFY146"/>
    <mergeCell ref="HFZ146:HGE146"/>
    <mergeCell ref="HER146:HEU146"/>
    <mergeCell ref="HEW146:HEW147"/>
    <mergeCell ref="HEX146:HFC146"/>
    <mergeCell ref="HFD146:HFE146"/>
    <mergeCell ref="HFF146:HFK146"/>
    <mergeCell ref="HDX146:HEA146"/>
    <mergeCell ref="HEC146:HEC147"/>
    <mergeCell ref="HED146:HEI146"/>
    <mergeCell ref="HEJ146:HEK146"/>
    <mergeCell ref="HEL146:HEQ146"/>
    <mergeCell ref="HDD146:HDG146"/>
    <mergeCell ref="HDI146:HDI147"/>
    <mergeCell ref="HDJ146:HDO146"/>
    <mergeCell ref="HDP146:HDQ146"/>
    <mergeCell ref="HDR146:HDW146"/>
    <mergeCell ref="HCJ146:HCM146"/>
    <mergeCell ref="HCO146:HCO147"/>
    <mergeCell ref="HCP146:HCU146"/>
    <mergeCell ref="HCV146:HCW146"/>
    <mergeCell ref="HCX146:HDC146"/>
    <mergeCell ref="HBP146:HBS146"/>
    <mergeCell ref="HBU146:HBU147"/>
    <mergeCell ref="HBV146:HCA146"/>
    <mergeCell ref="HCB146:HCC146"/>
    <mergeCell ref="HCD146:HCI146"/>
    <mergeCell ref="HAV146:HAY146"/>
    <mergeCell ref="HBA146:HBA147"/>
    <mergeCell ref="HBB146:HBG146"/>
    <mergeCell ref="HBH146:HBI146"/>
    <mergeCell ref="HBJ146:HBO146"/>
    <mergeCell ref="HAB146:HAE146"/>
    <mergeCell ref="HAG146:HAG147"/>
    <mergeCell ref="HAH146:HAM146"/>
    <mergeCell ref="HAN146:HAO146"/>
    <mergeCell ref="HAP146:HAU146"/>
    <mergeCell ref="GZH146:GZK146"/>
    <mergeCell ref="GZM146:GZM147"/>
    <mergeCell ref="GZN146:GZS146"/>
    <mergeCell ref="GZT146:GZU146"/>
    <mergeCell ref="GZV146:HAA146"/>
    <mergeCell ref="GYN146:GYQ146"/>
    <mergeCell ref="GYS146:GYS147"/>
    <mergeCell ref="GYT146:GYY146"/>
    <mergeCell ref="GYZ146:GZA146"/>
    <mergeCell ref="GZB146:GZG146"/>
    <mergeCell ref="GXT146:GXW146"/>
    <mergeCell ref="GXY146:GXY147"/>
    <mergeCell ref="GXZ146:GYE146"/>
    <mergeCell ref="GYF146:GYG146"/>
    <mergeCell ref="GYH146:GYM146"/>
    <mergeCell ref="GWZ146:GXC146"/>
    <mergeCell ref="GXE146:GXE147"/>
    <mergeCell ref="GXF146:GXK146"/>
    <mergeCell ref="GXL146:GXM146"/>
    <mergeCell ref="GXN146:GXS146"/>
    <mergeCell ref="GWF146:GWI146"/>
    <mergeCell ref="GWK146:GWK147"/>
    <mergeCell ref="GWL146:GWQ146"/>
    <mergeCell ref="GWR146:GWS146"/>
    <mergeCell ref="GWT146:GWY146"/>
    <mergeCell ref="GVL146:GVO146"/>
    <mergeCell ref="GVQ146:GVQ147"/>
    <mergeCell ref="GVR146:GVW146"/>
    <mergeCell ref="GVX146:GVY146"/>
    <mergeCell ref="GVZ146:GWE146"/>
    <mergeCell ref="GUR146:GUU146"/>
    <mergeCell ref="GUW146:GUW147"/>
    <mergeCell ref="GUX146:GVC146"/>
    <mergeCell ref="GVD146:GVE146"/>
    <mergeCell ref="GVF146:GVK146"/>
    <mergeCell ref="GTX146:GUA146"/>
    <mergeCell ref="GUC146:GUC147"/>
    <mergeCell ref="GUD146:GUI146"/>
    <mergeCell ref="GUJ146:GUK146"/>
    <mergeCell ref="GUL146:GUQ146"/>
    <mergeCell ref="GTD146:GTG146"/>
    <mergeCell ref="GTI146:GTI147"/>
    <mergeCell ref="GTJ146:GTO146"/>
    <mergeCell ref="GTP146:GTQ146"/>
    <mergeCell ref="GTR146:GTW146"/>
    <mergeCell ref="GSJ146:GSM146"/>
    <mergeCell ref="GSO146:GSO147"/>
    <mergeCell ref="GSP146:GSU146"/>
    <mergeCell ref="GSV146:GSW146"/>
    <mergeCell ref="GSX146:GTC146"/>
    <mergeCell ref="GRP146:GRS146"/>
    <mergeCell ref="GRU146:GRU147"/>
    <mergeCell ref="GRV146:GSA146"/>
    <mergeCell ref="GSB146:GSC146"/>
    <mergeCell ref="GSD146:GSI146"/>
    <mergeCell ref="GQV146:GQY146"/>
    <mergeCell ref="GRA146:GRA147"/>
    <mergeCell ref="GRB146:GRG146"/>
    <mergeCell ref="GRH146:GRI146"/>
    <mergeCell ref="GRJ146:GRO146"/>
    <mergeCell ref="GQB146:GQE146"/>
    <mergeCell ref="GQG146:GQG147"/>
    <mergeCell ref="GQH146:GQM146"/>
    <mergeCell ref="GQN146:GQO146"/>
    <mergeCell ref="GQP146:GQU146"/>
    <mergeCell ref="GPH146:GPK146"/>
    <mergeCell ref="GPM146:GPM147"/>
    <mergeCell ref="GPN146:GPS146"/>
    <mergeCell ref="GPT146:GPU146"/>
    <mergeCell ref="GPV146:GQA146"/>
    <mergeCell ref="GON146:GOQ146"/>
    <mergeCell ref="GOS146:GOS147"/>
    <mergeCell ref="GOT146:GOY146"/>
    <mergeCell ref="GOZ146:GPA146"/>
    <mergeCell ref="GPB146:GPG146"/>
    <mergeCell ref="GNT146:GNW146"/>
    <mergeCell ref="GNY146:GNY147"/>
    <mergeCell ref="GNZ146:GOE146"/>
    <mergeCell ref="GOF146:GOG146"/>
    <mergeCell ref="GOH146:GOM146"/>
    <mergeCell ref="GMZ146:GNC146"/>
    <mergeCell ref="GNE146:GNE147"/>
    <mergeCell ref="GNF146:GNK146"/>
    <mergeCell ref="GNL146:GNM146"/>
    <mergeCell ref="GNN146:GNS146"/>
    <mergeCell ref="GMF146:GMI146"/>
    <mergeCell ref="GMK146:GMK147"/>
    <mergeCell ref="GML146:GMQ146"/>
    <mergeCell ref="GMR146:GMS146"/>
    <mergeCell ref="GMT146:GMY146"/>
    <mergeCell ref="GLL146:GLO146"/>
    <mergeCell ref="GLQ146:GLQ147"/>
    <mergeCell ref="GLR146:GLW146"/>
    <mergeCell ref="GLX146:GLY146"/>
    <mergeCell ref="GLZ146:GME146"/>
    <mergeCell ref="GKR146:GKU146"/>
    <mergeCell ref="GKW146:GKW147"/>
    <mergeCell ref="GKX146:GLC146"/>
    <mergeCell ref="GLD146:GLE146"/>
    <mergeCell ref="GLF146:GLK146"/>
    <mergeCell ref="GJX146:GKA146"/>
    <mergeCell ref="GKC146:GKC147"/>
    <mergeCell ref="GKD146:GKI146"/>
    <mergeCell ref="GKJ146:GKK146"/>
    <mergeCell ref="GKL146:GKQ146"/>
    <mergeCell ref="GJD146:GJG146"/>
    <mergeCell ref="GJI146:GJI147"/>
    <mergeCell ref="GJJ146:GJO146"/>
    <mergeCell ref="GJP146:GJQ146"/>
    <mergeCell ref="GJR146:GJW146"/>
    <mergeCell ref="GIJ146:GIM146"/>
    <mergeCell ref="GIO146:GIO147"/>
    <mergeCell ref="GIP146:GIU146"/>
    <mergeCell ref="GIV146:GIW146"/>
    <mergeCell ref="GIX146:GJC146"/>
    <mergeCell ref="GHP146:GHS146"/>
    <mergeCell ref="GHU146:GHU147"/>
    <mergeCell ref="GHV146:GIA146"/>
    <mergeCell ref="GIB146:GIC146"/>
    <mergeCell ref="GID146:GII146"/>
    <mergeCell ref="GGV146:GGY146"/>
    <mergeCell ref="GHA146:GHA147"/>
    <mergeCell ref="GHB146:GHG146"/>
    <mergeCell ref="GHH146:GHI146"/>
    <mergeCell ref="GHJ146:GHO146"/>
    <mergeCell ref="GGB146:GGE146"/>
    <mergeCell ref="GGG146:GGG147"/>
    <mergeCell ref="GGH146:GGM146"/>
    <mergeCell ref="GGN146:GGO146"/>
    <mergeCell ref="GGP146:GGU146"/>
    <mergeCell ref="GFH146:GFK146"/>
    <mergeCell ref="GFM146:GFM147"/>
    <mergeCell ref="GFN146:GFS146"/>
    <mergeCell ref="GFT146:GFU146"/>
    <mergeCell ref="GFV146:GGA146"/>
    <mergeCell ref="GEN146:GEQ146"/>
    <mergeCell ref="GES146:GES147"/>
    <mergeCell ref="GET146:GEY146"/>
    <mergeCell ref="GEZ146:GFA146"/>
    <mergeCell ref="GFB146:GFG146"/>
    <mergeCell ref="GDT146:GDW146"/>
    <mergeCell ref="GDY146:GDY147"/>
    <mergeCell ref="GDZ146:GEE146"/>
    <mergeCell ref="GEF146:GEG146"/>
    <mergeCell ref="GEH146:GEM146"/>
    <mergeCell ref="GCZ146:GDC146"/>
    <mergeCell ref="GDE146:GDE147"/>
    <mergeCell ref="GDF146:GDK146"/>
    <mergeCell ref="GDL146:GDM146"/>
    <mergeCell ref="GDN146:GDS146"/>
    <mergeCell ref="GCF146:GCI146"/>
    <mergeCell ref="GCK146:GCK147"/>
    <mergeCell ref="GCL146:GCQ146"/>
    <mergeCell ref="GCR146:GCS146"/>
    <mergeCell ref="GCT146:GCY146"/>
    <mergeCell ref="GBL146:GBO146"/>
    <mergeCell ref="GBQ146:GBQ147"/>
    <mergeCell ref="GBR146:GBW146"/>
    <mergeCell ref="GBX146:GBY146"/>
    <mergeCell ref="GBZ146:GCE146"/>
    <mergeCell ref="GAR146:GAU146"/>
    <mergeCell ref="GAW146:GAW147"/>
    <mergeCell ref="GAX146:GBC146"/>
    <mergeCell ref="GBD146:GBE146"/>
    <mergeCell ref="GBF146:GBK146"/>
    <mergeCell ref="FZX146:GAA146"/>
    <mergeCell ref="GAC146:GAC147"/>
    <mergeCell ref="GAD146:GAI146"/>
    <mergeCell ref="GAJ146:GAK146"/>
    <mergeCell ref="GAL146:GAQ146"/>
    <mergeCell ref="FZD146:FZG146"/>
    <mergeCell ref="FZI146:FZI147"/>
    <mergeCell ref="FZJ146:FZO146"/>
    <mergeCell ref="FZP146:FZQ146"/>
    <mergeCell ref="FZR146:FZW146"/>
    <mergeCell ref="FYJ146:FYM146"/>
    <mergeCell ref="FYO146:FYO147"/>
    <mergeCell ref="FYP146:FYU146"/>
    <mergeCell ref="FYV146:FYW146"/>
    <mergeCell ref="FYX146:FZC146"/>
    <mergeCell ref="FXP146:FXS146"/>
    <mergeCell ref="FXU146:FXU147"/>
    <mergeCell ref="FXV146:FYA146"/>
    <mergeCell ref="FYB146:FYC146"/>
    <mergeCell ref="FYD146:FYI146"/>
    <mergeCell ref="FWV146:FWY146"/>
    <mergeCell ref="FXA146:FXA147"/>
    <mergeCell ref="FXB146:FXG146"/>
    <mergeCell ref="FXH146:FXI146"/>
    <mergeCell ref="FXJ146:FXO146"/>
    <mergeCell ref="FWB146:FWE146"/>
    <mergeCell ref="FWG146:FWG147"/>
    <mergeCell ref="FWH146:FWM146"/>
    <mergeCell ref="FWN146:FWO146"/>
    <mergeCell ref="FWP146:FWU146"/>
    <mergeCell ref="FVH146:FVK146"/>
    <mergeCell ref="FVM146:FVM147"/>
    <mergeCell ref="FVN146:FVS146"/>
    <mergeCell ref="FVT146:FVU146"/>
    <mergeCell ref="FVV146:FWA146"/>
    <mergeCell ref="FUN146:FUQ146"/>
    <mergeCell ref="FUS146:FUS147"/>
    <mergeCell ref="FUT146:FUY146"/>
    <mergeCell ref="FUZ146:FVA146"/>
    <mergeCell ref="FVB146:FVG146"/>
    <mergeCell ref="FTT146:FTW146"/>
    <mergeCell ref="FTY146:FTY147"/>
    <mergeCell ref="FTZ146:FUE146"/>
    <mergeCell ref="FUF146:FUG146"/>
    <mergeCell ref="FUH146:FUM146"/>
    <mergeCell ref="FSZ146:FTC146"/>
    <mergeCell ref="FTE146:FTE147"/>
    <mergeCell ref="FTF146:FTK146"/>
    <mergeCell ref="FTL146:FTM146"/>
    <mergeCell ref="FTN146:FTS146"/>
    <mergeCell ref="FSF146:FSI146"/>
    <mergeCell ref="FSK146:FSK147"/>
    <mergeCell ref="FSL146:FSQ146"/>
    <mergeCell ref="FSR146:FSS146"/>
    <mergeCell ref="FST146:FSY146"/>
    <mergeCell ref="FRL146:FRO146"/>
    <mergeCell ref="FRQ146:FRQ147"/>
    <mergeCell ref="FRR146:FRW146"/>
    <mergeCell ref="FRX146:FRY146"/>
    <mergeCell ref="FRZ146:FSE146"/>
    <mergeCell ref="FQR146:FQU146"/>
    <mergeCell ref="FQW146:FQW147"/>
    <mergeCell ref="FQX146:FRC146"/>
    <mergeCell ref="FRD146:FRE146"/>
    <mergeCell ref="FRF146:FRK146"/>
    <mergeCell ref="FPX146:FQA146"/>
    <mergeCell ref="FQC146:FQC147"/>
    <mergeCell ref="FQD146:FQI146"/>
    <mergeCell ref="FQJ146:FQK146"/>
    <mergeCell ref="FQL146:FQQ146"/>
    <mergeCell ref="FPD146:FPG146"/>
    <mergeCell ref="FPI146:FPI147"/>
    <mergeCell ref="FPJ146:FPO146"/>
    <mergeCell ref="FPP146:FPQ146"/>
    <mergeCell ref="FPR146:FPW146"/>
    <mergeCell ref="FOJ146:FOM146"/>
    <mergeCell ref="FOO146:FOO147"/>
    <mergeCell ref="FOP146:FOU146"/>
    <mergeCell ref="FOV146:FOW146"/>
    <mergeCell ref="FOX146:FPC146"/>
    <mergeCell ref="FNP146:FNS146"/>
    <mergeCell ref="FNU146:FNU147"/>
    <mergeCell ref="FNV146:FOA146"/>
    <mergeCell ref="FOB146:FOC146"/>
    <mergeCell ref="FOD146:FOI146"/>
    <mergeCell ref="FMV146:FMY146"/>
    <mergeCell ref="FNA146:FNA147"/>
    <mergeCell ref="FNB146:FNG146"/>
    <mergeCell ref="FNH146:FNI146"/>
    <mergeCell ref="FNJ146:FNO146"/>
    <mergeCell ref="FMB146:FME146"/>
    <mergeCell ref="FMG146:FMG147"/>
    <mergeCell ref="FMH146:FMM146"/>
    <mergeCell ref="FMN146:FMO146"/>
    <mergeCell ref="FMP146:FMU146"/>
    <mergeCell ref="FLH146:FLK146"/>
    <mergeCell ref="FLM146:FLM147"/>
    <mergeCell ref="FLN146:FLS146"/>
    <mergeCell ref="FLT146:FLU146"/>
    <mergeCell ref="FLV146:FMA146"/>
    <mergeCell ref="FKN146:FKQ146"/>
    <mergeCell ref="FKS146:FKS147"/>
    <mergeCell ref="FKT146:FKY146"/>
    <mergeCell ref="FKZ146:FLA146"/>
    <mergeCell ref="FLB146:FLG146"/>
    <mergeCell ref="FJT146:FJW146"/>
    <mergeCell ref="FJY146:FJY147"/>
    <mergeCell ref="FJZ146:FKE146"/>
    <mergeCell ref="FKF146:FKG146"/>
    <mergeCell ref="FKH146:FKM146"/>
    <mergeCell ref="FIZ146:FJC146"/>
    <mergeCell ref="FJE146:FJE147"/>
    <mergeCell ref="FJF146:FJK146"/>
    <mergeCell ref="FJL146:FJM146"/>
    <mergeCell ref="FJN146:FJS146"/>
    <mergeCell ref="FIF146:FII146"/>
    <mergeCell ref="FIK146:FIK147"/>
    <mergeCell ref="FIL146:FIQ146"/>
    <mergeCell ref="FIR146:FIS146"/>
    <mergeCell ref="FIT146:FIY146"/>
    <mergeCell ref="FHL146:FHO146"/>
    <mergeCell ref="FHQ146:FHQ147"/>
    <mergeCell ref="FHR146:FHW146"/>
    <mergeCell ref="FHX146:FHY146"/>
    <mergeCell ref="FHZ146:FIE146"/>
    <mergeCell ref="FGR146:FGU146"/>
    <mergeCell ref="FGW146:FGW147"/>
    <mergeCell ref="FGX146:FHC146"/>
    <mergeCell ref="FHD146:FHE146"/>
    <mergeCell ref="FHF146:FHK146"/>
    <mergeCell ref="FFX146:FGA146"/>
    <mergeCell ref="FGC146:FGC147"/>
    <mergeCell ref="FGD146:FGI146"/>
    <mergeCell ref="FGJ146:FGK146"/>
    <mergeCell ref="FGL146:FGQ146"/>
    <mergeCell ref="FFD146:FFG146"/>
    <mergeCell ref="FFI146:FFI147"/>
    <mergeCell ref="FFJ146:FFO146"/>
    <mergeCell ref="FFP146:FFQ146"/>
    <mergeCell ref="FFR146:FFW146"/>
    <mergeCell ref="FEJ146:FEM146"/>
    <mergeCell ref="FEO146:FEO147"/>
    <mergeCell ref="FEP146:FEU146"/>
    <mergeCell ref="FEV146:FEW146"/>
    <mergeCell ref="FEX146:FFC146"/>
    <mergeCell ref="FDP146:FDS146"/>
    <mergeCell ref="FDU146:FDU147"/>
    <mergeCell ref="FDV146:FEA146"/>
    <mergeCell ref="FEB146:FEC146"/>
    <mergeCell ref="FED146:FEI146"/>
    <mergeCell ref="FCV146:FCY146"/>
    <mergeCell ref="FDA146:FDA147"/>
    <mergeCell ref="FDB146:FDG146"/>
    <mergeCell ref="FDH146:FDI146"/>
    <mergeCell ref="FDJ146:FDO146"/>
    <mergeCell ref="FCB146:FCE146"/>
    <mergeCell ref="FCG146:FCG147"/>
    <mergeCell ref="FCH146:FCM146"/>
    <mergeCell ref="FCN146:FCO146"/>
    <mergeCell ref="FCP146:FCU146"/>
    <mergeCell ref="FBH146:FBK146"/>
    <mergeCell ref="FBM146:FBM147"/>
    <mergeCell ref="FBN146:FBS146"/>
    <mergeCell ref="FBT146:FBU146"/>
    <mergeCell ref="FBV146:FCA146"/>
    <mergeCell ref="FAN146:FAQ146"/>
    <mergeCell ref="FAS146:FAS147"/>
    <mergeCell ref="FAT146:FAY146"/>
    <mergeCell ref="FAZ146:FBA146"/>
    <mergeCell ref="FBB146:FBG146"/>
    <mergeCell ref="EZT146:EZW146"/>
    <mergeCell ref="EZY146:EZY147"/>
    <mergeCell ref="EZZ146:FAE146"/>
    <mergeCell ref="FAF146:FAG146"/>
    <mergeCell ref="FAH146:FAM146"/>
    <mergeCell ref="EYZ146:EZC146"/>
    <mergeCell ref="EZE146:EZE147"/>
    <mergeCell ref="EZF146:EZK146"/>
    <mergeCell ref="EZL146:EZM146"/>
    <mergeCell ref="EZN146:EZS146"/>
    <mergeCell ref="EYF146:EYI146"/>
    <mergeCell ref="EYK146:EYK147"/>
    <mergeCell ref="EYL146:EYQ146"/>
    <mergeCell ref="EYR146:EYS146"/>
    <mergeCell ref="EYT146:EYY146"/>
    <mergeCell ref="EXL146:EXO146"/>
    <mergeCell ref="EXQ146:EXQ147"/>
    <mergeCell ref="EXR146:EXW146"/>
    <mergeCell ref="EXX146:EXY146"/>
    <mergeCell ref="EXZ146:EYE146"/>
    <mergeCell ref="EWR146:EWU146"/>
    <mergeCell ref="EWW146:EWW147"/>
    <mergeCell ref="EWX146:EXC146"/>
    <mergeCell ref="EXD146:EXE146"/>
    <mergeCell ref="EXF146:EXK146"/>
    <mergeCell ref="EVX146:EWA146"/>
    <mergeCell ref="EWC146:EWC147"/>
    <mergeCell ref="EWD146:EWI146"/>
    <mergeCell ref="EWJ146:EWK146"/>
    <mergeCell ref="EWL146:EWQ146"/>
    <mergeCell ref="EVD146:EVG146"/>
    <mergeCell ref="EVI146:EVI147"/>
    <mergeCell ref="EVJ146:EVO146"/>
    <mergeCell ref="EVP146:EVQ146"/>
    <mergeCell ref="EVR146:EVW146"/>
    <mergeCell ref="EUJ146:EUM146"/>
    <mergeCell ref="EUO146:EUO147"/>
    <mergeCell ref="EUP146:EUU146"/>
    <mergeCell ref="EUV146:EUW146"/>
    <mergeCell ref="EUX146:EVC146"/>
    <mergeCell ref="ETP146:ETS146"/>
    <mergeCell ref="ETU146:ETU147"/>
    <mergeCell ref="ETV146:EUA146"/>
    <mergeCell ref="EUB146:EUC146"/>
    <mergeCell ref="EUD146:EUI146"/>
    <mergeCell ref="ESV146:ESY146"/>
    <mergeCell ref="ETA146:ETA147"/>
    <mergeCell ref="ETB146:ETG146"/>
    <mergeCell ref="ETH146:ETI146"/>
    <mergeCell ref="ETJ146:ETO146"/>
    <mergeCell ref="ESB146:ESE146"/>
    <mergeCell ref="ESG146:ESG147"/>
    <mergeCell ref="ESH146:ESM146"/>
    <mergeCell ref="ESN146:ESO146"/>
    <mergeCell ref="ESP146:ESU146"/>
    <mergeCell ref="ERH146:ERK146"/>
    <mergeCell ref="ERM146:ERM147"/>
    <mergeCell ref="ERN146:ERS146"/>
    <mergeCell ref="ERT146:ERU146"/>
    <mergeCell ref="ERV146:ESA146"/>
    <mergeCell ref="EQN146:EQQ146"/>
    <mergeCell ref="EQS146:EQS147"/>
    <mergeCell ref="EQT146:EQY146"/>
    <mergeCell ref="EQZ146:ERA146"/>
    <mergeCell ref="ERB146:ERG146"/>
    <mergeCell ref="EPT146:EPW146"/>
    <mergeCell ref="EPY146:EPY147"/>
    <mergeCell ref="EPZ146:EQE146"/>
    <mergeCell ref="EQF146:EQG146"/>
    <mergeCell ref="EQH146:EQM146"/>
    <mergeCell ref="EOZ146:EPC146"/>
    <mergeCell ref="EPE146:EPE147"/>
    <mergeCell ref="EPF146:EPK146"/>
    <mergeCell ref="EPL146:EPM146"/>
    <mergeCell ref="EPN146:EPS146"/>
    <mergeCell ref="EOF146:EOI146"/>
    <mergeCell ref="EOK146:EOK147"/>
    <mergeCell ref="EOL146:EOQ146"/>
    <mergeCell ref="EOR146:EOS146"/>
    <mergeCell ref="EOT146:EOY146"/>
    <mergeCell ref="ENL146:ENO146"/>
    <mergeCell ref="ENQ146:ENQ147"/>
    <mergeCell ref="ENR146:ENW146"/>
    <mergeCell ref="ENX146:ENY146"/>
    <mergeCell ref="ENZ146:EOE146"/>
    <mergeCell ref="EMR146:EMU146"/>
    <mergeCell ref="EMW146:EMW147"/>
    <mergeCell ref="EMX146:ENC146"/>
    <mergeCell ref="END146:ENE146"/>
    <mergeCell ref="ENF146:ENK146"/>
    <mergeCell ref="ELX146:EMA146"/>
    <mergeCell ref="EMC146:EMC147"/>
    <mergeCell ref="EMD146:EMI146"/>
    <mergeCell ref="EMJ146:EMK146"/>
    <mergeCell ref="EML146:EMQ146"/>
    <mergeCell ref="ELD146:ELG146"/>
    <mergeCell ref="ELI146:ELI147"/>
    <mergeCell ref="ELJ146:ELO146"/>
    <mergeCell ref="ELP146:ELQ146"/>
    <mergeCell ref="ELR146:ELW146"/>
    <mergeCell ref="EKJ146:EKM146"/>
    <mergeCell ref="EKO146:EKO147"/>
    <mergeCell ref="EKP146:EKU146"/>
    <mergeCell ref="EKV146:EKW146"/>
    <mergeCell ref="EKX146:ELC146"/>
    <mergeCell ref="EJP146:EJS146"/>
    <mergeCell ref="EJU146:EJU147"/>
    <mergeCell ref="EJV146:EKA146"/>
    <mergeCell ref="EKB146:EKC146"/>
    <mergeCell ref="EKD146:EKI146"/>
    <mergeCell ref="EIV146:EIY146"/>
    <mergeCell ref="EJA146:EJA147"/>
    <mergeCell ref="EJB146:EJG146"/>
    <mergeCell ref="EJH146:EJI146"/>
    <mergeCell ref="EJJ146:EJO146"/>
    <mergeCell ref="EIB146:EIE146"/>
    <mergeCell ref="EIG146:EIG147"/>
    <mergeCell ref="EIH146:EIM146"/>
    <mergeCell ref="EIN146:EIO146"/>
    <mergeCell ref="EIP146:EIU146"/>
    <mergeCell ref="EHH146:EHK146"/>
    <mergeCell ref="EHM146:EHM147"/>
    <mergeCell ref="EHN146:EHS146"/>
    <mergeCell ref="EHT146:EHU146"/>
    <mergeCell ref="EHV146:EIA146"/>
    <mergeCell ref="EGN146:EGQ146"/>
    <mergeCell ref="EGS146:EGS147"/>
    <mergeCell ref="EGT146:EGY146"/>
    <mergeCell ref="EGZ146:EHA146"/>
    <mergeCell ref="EHB146:EHG146"/>
    <mergeCell ref="EFT146:EFW146"/>
    <mergeCell ref="EFY146:EFY147"/>
    <mergeCell ref="EFZ146:EGE146"/>
    <mergeCell ref="EGF146:EGG146"/>
    <mergeCell ref="EGH146:EGM146"/>
    <mergeCell ref="EEZ146:EFC146"/>
    <mergeCell ref="EFE146:EFE147"/>
    <mergeCell ref="EFF146:EFK146"/>
    <mergeCell ref="EFL146:EFM146"/>
    <mergeCell ref="EFN146:EFS146"/>
    <mergeCell ref="EEF146:EEI146"/>
    <mergeCell ref="EEK146:EEK147"/>
    <mergeCell ref="EEL146:EEQ146"/>
    <mergeCell ref="EER146:EES146"/>
    <mergeCell ref="EET146:EEY146"/>
    <mergeCell ref="EDL146:EDO146"/>
    <mergeCell ref="EDQ146:EDQ147"/>
    <mergeCell ref="EDR146:EDW146"/>
    <mergeCell ref="EDX146:EDY146"/>
    <mergeCell ref="EDZ146:EEE146"/>
    <mergeCell ref="ECR146:ECU146"/>
    <mergeCell ref="ECW146:ECW147"/>
    <mergeCell ref="ECX146:EDC146"/>
    <mergeCell ref="EDD146:EDE146"/>
    <mergeCell ref="EDF146:EDK146"/>
    <mergeCell ref="EBX146:ECA146"/>
    <mergeCell ref="ECC146:ECC147"/>
    <mergeCell ref="ECD146:ECI146"/>
    <mergeCell ref="ECJ146:ECK146"/>
    <mergeCell ref="ECL146:ECQ146"/>
    <mergeCell ref="EBD146:EBG146"/>
    <mergeCell ref="EBI146:EBI147"/>
    <mergeCell ref="EBJ146:EBO146"/>
    <mergeCell ref="EBP146:EBQ146"/>
    <mergeCell ref="EBR146:EBW146"/>
    <mergeCell ref="EAJ146:EAM146"/>
    <mergeCell ref="EAO146:EAO147"/>
    <mergeCell ref="EAP146:EAU146"/>
    <mergeCell ref="EAV146:EAW146"/>
    <mergeCell ref="EAX146:EBC146"/>
    <mergeCell ref="DZP146:DZS146"/>
    <mergeCell ref="DZU146:DZU147"/>
    <mergeCell ref="DZV146:EAA146"/>
    <mergeCell ref="EAB146:EAC146"/>
    <mergeCell ref="EAD146:EAI146"/>
    <mergeCell ref="DYV146:DYY146"/>
    <mergeCell ref="DZA146:DZA147"/>
    <mergeCell ref="DZB146:DZG146"/>
    <mergeCell ref="DZH146:DZI146"/>
    <mergeCell ref="DZJ146:DZO146"/>
    <mergeCell ref="DYB146:DYE146"/>
    <mergeCell ref="DYG146:DYG147"/>
    <mergeCell ref="DYH146:DYM146"/>
    <mergeCell ref="DYN146:DYO146"/>
    <mergeCell ref="DYP146:DYU146"/>
    <mergeCell ref="DXH146:DXK146"/>
    <mergeCell ref="DXM146:DXM147"/>
    <mergeCell ref="DXN146:DXS146"/>
    <mergeCell ref="DXT146:DXU146"/>
    <mergeCell ref="DXV146:DYA146"/>
    <mergeCell ref="DWN146:DWQ146"/>
    <mergeCell ref="DWS146:DWS147"/>
    <mergeCell ref="DWT146:DWY146"/>
    <mergeCell ref="DWZ146:DXA146"/>
    <mergeCell ref="DXB146:DXG146"/>
    <mergeCell ref="DVT146:DVW146"/>
    <mergeCell ref="DVY146:DVY147"/>
    <mergeCell ref="DVZ146:DWE146"/>
    <mergeCell ref="DWF146:DWG146"/>
    <mergeCell ref="DWH146:DWM146"/>
    <mergeCell ref="DUZ146:DVC146"/>
    <mergeCell ref="DVE146:DVE147"/>
    <mergeCell ref="DVF146:DVK146"/>
    <mergeCell ref="DVL146:DVM146"/>
    <mergeCell ref="DVN146:DVS146"/>
    <mergeCell ref="DUF146:DUI146"/>
    <mergeCell ref="DUK146:DUK147"/>
    <mergeCell ref="DUL146:DUQ146"/>
    <mergeCell ref="DUR146:DUS146"/>
    <mergeCell ref="DUT146:DUY146"/>
    <mergeCell ref="DTL146:DTO146"/>
    <mergeCell ref="DTQ146:DTQ147"/>
    <mergeCell ref="DTR146:DTW146"/>
    <mergeCell ref="DTX146:DTY146"/>
    <mergeCell ref="DTZ146:DUE146"/>
    <mergeCell ref="DSR146:DSU146"/>
    <mergeCell ref="DSW146:DSW147"/>
    <mergeCell ref="DSX146:DTC146"/>
    <mergeCell ref="DTD146:DTE146"/>
    <mergeCell ref="DTF146:DTK146"/>
    <mergeCell ref="DRX146:DSA146"/>
    <mergeCell ref="DSC146:DSC147"/>
    <mergeCell ref="DSD146:DSI146"/>
    <mergeCell ref="DSJ146:DSK146"/>
    <mergeCell ref="DSL146:DSQ146"/>
    <mergeCell ref="DRD146:DRG146"/>
    <mergeCell ref="DRI146:DRI147"/>
    <mergeCell ref="DRJ146:DRO146"/>
    <mergeCell ref="DRP146:DRQ146"/>
    <mergeCell ref="DRR146:DRW146"/>
    <mergeCell ref="DQJ146:DQM146"/>
    <mergeCell ref="DQO146:DQO147"/>
    <mergeCell ref="DQP146:DQU146"/>
    <mergeCell ref="DQV146:DQW146"/>
    <mergeCell ref="DQX146:DRC146"/>
    <mergeCell ref="DPP146:DPS146"/>
    <mergeCell ref="DPU146:DPU147"/>
    <mergeCell ref="DPV146:DQA146"/>
    <mergeCell ref="DQB146:DQC146"/>
    <mergeCell ref="DQD146:DQI146"/>
    <mergeCell ref="DOV146:DOY146"/>
    <mergeCell ref="DPA146:DPA147"/>
    <mergeCell ref="DPB146:DPG146"/>
    <mergeCell ref="DPH146:DPI146"/>
    <mergeCell ref="DPJ146:DPO146"/>
    <mergeCell ref="DOB146:DOE146"/>
    <mergeCell ref="DOG146:DOG147"/>
    <mergeCell ref="DOH146:DOM146"/>
    <mergeCell ref="DON146:DOO146"/>
    <mergeCell ref="DOP146:DOU146"/>
    <mergeCell ref="DNH146:DNK146"/>
    <mergeCell ref="DNM146:DNM147"/>
    <mergeCell ref="DNN146:DNS146"/>
    <mergeCell ref="DNT146:DNU146"/>
    <mergeCell ref="DNV146:DOA146"/>
    <mergeCell ref="DMN146:DMQ146"/>
    <mergeCell ref="DMS146:DMS147"/>
    <mergeCell ref="DMT146:DMY146"/>
    <mergeCell ref="DMZ146:DNA146"/>
    <mergeCell ref="DNB146:DNG146"/>
    <mergeCell ref="DLT146:DLW146"/>
    <mergeCell ref="DLY146:DLY147"/>
    <mergeCell ref="DLZ146:DME146"/>
    <mergeCell ref="DMF146:DMG146"/>
    <mergeCell ref="DMH146:DMM146"/>
    <mergeCell ref="DKZ146:DLC146"/>
    <mergeCell ref="DLE146:DLE147"/>
    <mergeCell ref="DLF146:DLK146"/>
    <mergeCell ref="DLL146:DLM146"/>
    <mergeCell ref="DLN146:DLS146"/>
    <mergeCell ref="DKF146:DKI146"/>
    <mergeCell ref="DKK146:DKK147"/>
    <mergeCell ref="DKL146:DKQ146"/>
    <mergeCell ref="DKR146:DKS146"/>
    <mergeCell ref="DKT146:DKY146"/>
    <mergeCell ref="DJL146:DJO146"/>
    <mergeCell ref="DJQ146:DJQ147"/>
    <mergeCell ref="DJR146:DJW146"/>
    <mergeCell ref="DJX146:DJY146"/>
    <mergeCell ref="DJZ146:DKE146"/>
    <mergeCell ref="DIR146:DIU146"/>
    <mergeCell ref="DIW146:DIW147"/>
    <mergeCell ref="DIX146:DJC146"/>
    <mergeCell ref="DJD146:DJE146"/>
    <mergeCell ref="DJF146:DJK146"/>
    <mergeCell ref="DHX146:DIA146"/>
    <mergeCell ref="DIC146:DIC147"/>
    <mergeCell ref="DID146:DII146"/>
    <mergeCell ref="DIJ146:DIK146"/>
    <mergeCell ref="DIL146:DIQ146"/>
    <mergeCell ref="DHD146:DHG146"/>
    <mergeCell ref="DHI146:DHI147"/>
    <mergeCell ref="DHJ146:DHO146"/>
    <mergeCell ref="DHP146:DHQ146"/>
    <mergeCell ref="DHR146:DHW146"/>
    <mergeCell ref="DGJ146:DGM146"/>
    <mergeCell ref="DGO146:DGO147"/>
    <mergeCell ref="DGP146:DGU146"/>
    <mergeCell ref="DGV146:DGW146"/>
    <mergeCell ref="DGX146:DHC146"/>
    <mergeCell ref="DFP146:DFS146"/>
    <mergeCell ref="DFU146:DFU147"/>
    <mergeCell ref="DFV146:DGA146"/>
    <mergeCell ref="DGB146:DGC146"/>
    <mergeCell ref="DGD146:DGI146"/>
    <mergeCell ref="DEV146:DEY146"/>
    <mergeCell ref="DFA146:DFA147"/>
    <mergeCell ref="DFB146:DFG146"/>
    <mergeCell ref="DFH146:DFI146"/>
    <mergeCell ref="DFJ146:DFO146"/>
    <mergeCell ref="DEB146:DEE146"/>
    <mergeCell ref="DEG146:DEG147"/>
    <mergeCell ref="DEH146:DEM146"/>
    <mergeCell ref="DEN146:DEO146"/>
    <mergeCell ref="DEP146:DEU146"/>
    <mergeCell ref="DDH146:DDK146"/>
    <mergeCell ref="DDM146:DDM147"/>
    <mergeCell ref="DDN146:DDS146"/>
    <mergeCell ref="DDT146:DDU146"/>
    <mergeCell ref="DDV146:DEA146"/>
    <mergeCell ref="DCN146:DCQ146"/>
    <mergeCell ref="DCS146:DCS147"/>
    <mergeCell ref="DCT146:DCY146"/>
    <mergeCell ref="DCZ146:DDA146"/>
    <mergeCell ref="DDB146:DDG146"/>
    <mergeCell ref="DBT146:DBW146"/>
    <mergeCell ref="DBY146:DBY147"/>
    <mergeCell ref="DBZ146:DCE146"/>
    <mergeCell ref="DCF146:DCG146"/>
    <mergeCell ref="DCH146:DCM146"/>
    <mergeCell ref="DAZ146:DBC146"/>
    <mergeCell ref="DBE146:DBE147"/>
    <mergeCell ref="DBF146:DBK146"/>
    <mergeCell ref="DBL146:DBM146"/>
    <mergeCell ref="DBN146:DBS146"/>
    <mergeCell ref="DAF146:DAI146"/>
    <mergeCell ref="DAK146:DAK147"/>
    <mergeCell ref="DAL146:DAQ146"/>
    <mergeCell ref="DAR146:DAS146"/>
    <mergeCell ref="DAT146:DAY146"/>
    <mergeCell ref="CZL146:CZO146"/>
    <mergeCell ref="CZQ146:CZQ147"/>
    <mergeCell ref="CZR146:CZW146"/>
    <mergeCell ref="CZX146:CZY146"/>
    <mergeCell ref="CZZ146:DAE146"/>
    <mergeCell ref="CYR146:CYU146"/>
    <mergeCell ref="CYW146:CYW147"/>
    <mergeCell ref="CYX146:CZC146"/>
    <mergeCell ref="CZD146:CZE146"/>
    <mergeCell ref="CZF146:CZK146"/>
    <mergeCell ref="CXX146:CYA146"/>
    <mergeCell ref="CYC146:CYC147"/>
    <mergeCell ref="CYD146:CYI146"/>
    <mergeCell ref="CYJ146:CYK146"/>
    <mergeCell ref="CYL146:CYQ146"/>
    <mergeCell ref="CXD146:CXG146"/>
    <mergeCell ref="CXI146:CXI147"/>
    <mergeCell ref="CXJ146:CXO146"/>
    <mergeCell ref="CXP146:CXQ146"/>
    <mergeCell ref="CXR146:CXW146"/>
    <mergeCell ref="CWJ146:CWM146"/>
    <mergeCell ref="CWO146:CWO147"/>
    <mergeCell ref="CWP146:CWU146"/>
    <mergeCell ref="CWV146:CWW146"/>
    <mergeCell ref="CWX146:CXC146"/>
    <mergeCell ref="CVP146:CVS146"/>
    <mergeCell ref="CVU146:CVU147"/>
    <mergeCell ref="CVV146:CWA146"/>
    <mergeCell ref="CWB146:CWC146"/>
    <mergeCell ref="CWD146:CWI146"/>
    <mergeCell ref="CUV146:CUY146"/>
    <mergeCell ref="CVA146:CVA147"/>
    <mergeCell ref="CVB146:CVG146"/>
    <mergeCell ref="CVH146:CVI146"/>
    <mergeCell ref="CVJ146:CVO146"/>
    <mergeCell ref="CUB146:CUE146"/>
    <mergeCell ref="CUG146:CUG147"/>
    <mergeCell ref="CUH146:CUM146"/>
    <mergeCell ref="CUN146:CUO146"/>
    <mergeCell ref="CUP146:CUU146"/>
    <mergeCell ref="CTH146:CTK146"/>
    <mergeCell ref="CTM146:CTM147"/>
    <mergeCell ref="CTN146:CTS146"/>
    <mergeCell ref="CTT146:CTU146"/>
    <mergeCell ref="CTV146:CUA146"/>
    <mergeCell ref="CSN146:CSQ146"/>
    <mergeCell ref="CSS146:CSS147"/>
    <mergeCell ref="CST146:CSY146"/>
    <mergeCell ref="CSZ146:CTA146"/>
    <mergeCell ref="CTB146:CTG146"/>
    <mergeCell ref="CRT146:CRW146"/>
    <mergeCell ref="CRY146:CRY147"/>
    <mergeCell ref="CRZ146:CSE146"/>
    <mergeCell ref="CSF146:CSG146"/>
    <mergeCell ref="CSH146:CSM146"/>
    <mergeCell ref="CQZ146:CRC146"/>
    <mergeCell ref="CRE146:CRE147"/>
    <mergeCell ref="CRF146:CRK146"/>
    <mergeCell ref="CRL146:CRM146"/>
    <mergeCell ref="CRN146:CRS146"/>
    <mergeCell ref="CQF146:CQI146"/>
    <mergeCell ref="CQK146:CQK147"/>
    <mergeCell ref="CQL146:CQQ146"/>
    <mergeCell ref="CQR146:CQS146"/>
    <mergeCell ref="CQT146:CQY146"/>
    <mergeCell ref="CPL146:CPO146"/>
    <mergeCell ref="CPQ146:CPQ147"/>
    <mergeCell ref="CPR146:CPW146"/>
    <mergeCell ref="CPX146:CPY146"/>
    <mergeCell ref="CPZ146:CQE146"/>
    <mergeCell ref="COR146:COU146"/>
    <mergeCell ref="COW146:COW147"/>
    <mergeCell ref="COX146:CPC146"/>
    <mergeCell ref="CPD146:CPE146"/>
    <mergeCell ref="CPF146:CPK146"/>
    <mergeCell ref="CNX146:COA146"/>
    <mergeCell ref="COC146:COC147"/>
    <mergeCell ref="COD146:COI146"/>
    <mergeCell ref="COJ146:COK146"/>
    <mergeCell ref="COL146:COQ146"/>
    <mergeCell ref="CND146:CNG146"/>
    <mergeCell ref="CNI146:CNI147"/>
    <mergeCell ref="CNJ146:CNO146"/>
    <mergeCell ref="CNP146:CNQ146"/>
    <mergeCell ref="CNR146:CNW146"/>
    <mergeCell ref="CMJ146:CMM146"/>
    <mergeCell ref="CMO146:CMO147"/>
    <mergeCell ref="CMP146:CMU146"/>
    <mergeCell ref="CMV146:CMW146"/>
    <mergeCell ref="CMX146:CNC146"/>
    <mergeCell ref="CLP146:CLS146"/>
    <mergeCell ref="CLU146:CLU147"/>
    <mergeCell ref="CLV146:CMA146"/>
    <mergeCell ref="CMB146:CMC146"/>
    <mergeCell ref="CMD146:CMI146"/>
    <mergeCell ref="CKV146:CKY146"/>
    <mergeCell ref="CLA146:CLA147"/>
    <mergeCell ref="CLB146:CLG146"/>
    <mergeCell ref="CLH146:CLI146"/>
    <mergeCell ref="CLJ146:CLO146"/>
    <mergeCell ref="CKB146:CKE146"/>
    <mergeCell ref="CKG146:CKG147"/>
    <mergeCell ref="CKH146:CKM146"/>
    <mergeCell ref="CKN146:CKO146"/>
    <mergeCell ref="CKP146:CKU146"/>
    <mergeCell ref="CJH146:CJK146"/>
    <mergeCell ref="CJM146:CJM147"/>
    <mergeCell ref="CJN146:CJS146"/>
    <mergeCell ref="CJT146:CJU146"/>
    <mergeCell ref="CJV146:CKA146"/>
    <mergeCell ref="CIN146:CIQ146"/>
    <mergeCell ref="CIS146:CIS147"/>
    <mergeCell ref="CIT146:CIY146"/>
    <mergeCell ref="CIZ146:CJA146"/>
    <mergeCell ref="CJB146:CJG146"/>
    <mergeCell ref="CHT146:CHW146"/>
    <mergeCell ref="CHY146:CHY147"/>
    <mergeCell ref="CHZ146:CIE146"/>
    <mergeCell ref="CIF146:CIG146"/>
    <mergeCell ref="CIH146:CIM146"/>
    <mergeCell ref="CGZ146:CHC146"/>
    <mergeCell ref="CHE146:CHE147"/>
    <mergeCell ref="CHF146:CHK146"/>
    <mergeCell ref="CHL146:CHM146"/>
    <mergeCell ref="CHN146:CHS146"/>
    <mergeCell ref="CGF146:CGI146"/>
    <mergeCell ref="CGK146:CGK147"/>
    <mergeCell ref="CGL146:CGQ146"/>
    <mergeCell ref="CGR146:CGS146"/>
    <mergeCell ref="CGT146:CGY146"/>
    <mergeCell ref="CFL146:CFO146"/>
    <mergeCell ref="CFQ146:CFQ147"/>
    <mergeCell ref="CFR146:CFW146"/>
    <mergeCell ref="CFX146:CFY146"/>
    <mergeCell ref="CFZ146:CGE146"/>
    <mergeCell ref="CER146:CEU146"/>
    <mergeCell ref="CEW146:CEW147"/>
    <mergeCell ref="CEX146:CFC146"/>
    <mergeCell ref="CFD146:CFE146"/>
    <mergeCell ref="CFF146:CFK146"/>
    <mergeCell ref="CDX146:CEA146"/>
    <mergeCell ref="CEC146:CEC147"/>
    <mergeCell ref="CED146:CEI146"/>
    <mergeCell ref="CEJ146:CEK146"/>
    <mergeCell ref="CEL146:CEQ146"/>
    <mergeCell ref="CDD146:CDG146"/>
    <mergeCell ref="CDI146:CDI147"/>
    <mergeCell ref="CDJ146:CDO146"/>
    <mergeCell ref="CDP146:CDQ146"/>
    <mergeCell ref="CDR146:CDW146"/>
    <mergeCell ref="CCJ146:CCM146"/>
    <mergeCell ref="CCO146:CCO147"/>
    <mergeCell ref="CCP146:CCU146"/>
    <mergeCell ref="CCV146:CCW146"/>
    <mergeCell ref="CCX146:CDC146"/>
    <mergeCell ref="CBP146:CBS146"/>
    <mergeCell ref="CBU146:CBU147"/>
    <mergeCell ref="CBV146:CCA146"/>
    <mergeCell ref="CCB146:CCC146"/>
    <mergeCell ref="CCD146:CCI146"/>
    <mergeCell ref="CAV146:CAY146"/>
    <mergeCell ref="CBA146:CBA147"/>
    <mergeCell ref="CBB146:CBG146"/>
    <mergeCell ref="CBH146:CBI146"/>
    <mergeCell ref="CBJ146:CBO146"/>
    <mergeCell ref="CAB146:CAE146"/>
    <mergeCell ref="CAG146:CAG147"/>
    <mergeCell ref="CAH146:CAM146"/>
    <mergeCell ref="CAN146:CAO146"/>
    <mergeCell ref="CAP146:CAU146"/>
    <mergeCell ref="BZH146:BZK146"/>
    <mergeCell ref="BZM146:BZM147"/>
    <mergeCell ref="BZN146:BZS146"/>
    <mergeCell ref="BZT146:BZU146"/>
    <mergeCell ref="BZV146:CAA146"/>
    <mergeCell ref="BYN146:BYQ146"/>
    <mergeCell ref="BYS146:BYS147"/>
    <mergeCell ref="BYT146:BYY146"/>
    <mergeCell ref="BYZ146:BZA146"/>
    <mergeCell ref="BZB146:BZG146"/>
    <mergeCell ref="BXT146:BXW146"/>
    <mergeCell ref="BXY146:BXY147"/>
    <mergeCell ref="BXZ146:BYE146"/>
    <mergeCell ref="BYF146:BYG146"/>
    <mergeCell ref="BYH146:BYM146"/>
    <mergeCell ref="BWZ146:BXC146"/>
    <mergeCell ref="BXE146:BXE147"/>
    <mergeCell ref="BXF146:BXK146"/>
    <mergeCell ref="BXL146:BXM146"/>
    <mergeCell ref="BXN146:BXS146"/>
    <mergeCell ref="BWF146:BWI146"/>
    <mergeCell ref="BWK146:BWK147"/>
    <mergeCell ref="BWL146:BWQ146"/>
    <mergeCell ref="BWR146:BWS146"/>
    <mergeCell ref="BWT146:BWY146"/>
    <mergeCell ref="BVL146:BVO146"/>
    <mergeCell ref="BVQ146:BVQ147"/>
    <mergeCell ref="BVR146:BVW146"/>
    <mergeCell ref="BVX146:BVY146"/>
    <mergeCell ref="BVZ146:BWE146"/>
    <mergeCell ref="BUR146:BUU146"/>
    <mergeCell ref="BUW146:BUW147"/>
    <mergeCell ref="BUX146:BVC146"/>
    <mergeCell ref="BVD146:BVE146"/>
    <mergeCell ref="BVF146:BVK146"/>
    <mergeCell ref="BTX146:BUA146"/>
    <mergeCell ref="BUC146:BUC147"/>
    <mergeCell ref="BUD146:BUI146"/>
    <mergeCell ref="BUJ146:BUK146"/>
    <mergeCell ref="BUL146:BUQ146"/>
    <mergeCell ref="BTD146:BTG146"/>
    <mergeCell ref="BTI146:BTI147"/>
    <mergeCell ref="BTJ146:BTO146"/>
    <mergeCell ref="BTP146:BTQ146"/>
    <mergeCell ref="BTR146:BTW146"/>
    <mergeCell ref="BSJ146:BSM146"/>
    <mergeCell ref="BSO146:BSO147"/>
    <mergeCell ref="BSP146:BSU146"/>
    <mergeCell ref="BSV146:BSW146"/>
    <mergeCell ref="BSX146:BTC146"/>
    <mergeCell ref="BRP146:BRS146"/>
    <mergeCell ref="BRU146:BRU147"/>
    <mergeCell ref="BRV146:BSA146"/>
    <mergeCell ref="BSB146:BSC146"/>
    <mergeCell ref="BSD146:BSI146"/>
    <mergeCell ref="BQV146:BQY146"/>
    <mergeCell ref="BRA146:BRA147"/>
    <mergeCell ref="BRB146:BRG146"/>
    <mergeCell ref="BRH146:BRI146"/>
    <mergeCell ref="BRJ146:BRO146"/>
    <mergeCell ref="BQB146:BQE146"/>
    <mergeCell ref="BQG146:BQG147"/>
    <mergeCell ref="BQH146:BQM146"/>
    <mergeCell ref="BQN146:BQO146"/>
    <mergeCell ref="BQP146:BQU146"/>
    <mergeCell ref="BPH146:BPK146"/>
    <mergeCell ref="BPM146:BPM147"/>
    <mergeCell ref="BPN146:BPS146"/>
    <mergeCell ref="BPT146:BPU146"/>
    <mergeCell ref="BPV146:BQA146"/>
    <mergeCell ref="BON146:BOQ146"/>
    <mergeCell ref="BOS146:BOS147"/>
    <mergeCell ref="BOT146:BOY146"/>
    <mergeCell ref="BOZ146:BPA146"/>
    <mergeCell ref="BPB146:BPG146"/>
    <mergeCell ref="BNT146:BNW146"/>
    <mergeCell ref="BNY146:BNY147"/>
    <mergeCell ref="BNZ146:BOE146"/>
    <mergeCell ref="BOF146:BOG146"/>
    <mergeCell ref="BOH146:BOM146"/>
    <mergeCell ref="BMZ146:BNC146"/>
    <mergeCell ref="BNE146:BNE147"/>
    <mergeCell ref="BNF146:BNK146"/>
    <mergeCell ref="BNL146:BNM146"/>
    <mergeCell ref="BNN146:BNS146"/>
    <mergeCell ref="BMF146:BMI146"/>
    <mergeCell ref="BMK146:BMK147"/>
    <mergeCell ref="BML146:BMQ146"/>
    <mergeCell ref="BMR146:BMS146"/>
    <mergeCell ref="BMT146:BMY146"/>
    <mergeCell ref="BLL146:BLO146"/>
    <mergeCell ref="BLQ146:BLQ147"/>
    <mergeCell ref="BLR146:BLW146"/>
    <mergeCell ref="BLX146:BLY146"/>
    <mergeCell ref="BLZ146:BME146"/>
    <mergeCell ref="BKR146:BKU146"/>
    <mergeCell ref="BKW146:BKW147"/>
    <mergeCell ref="BKX146:BLC146"/>
    <mergeCell ref="BLD146:BLE146"/>
    <mergeCell ref="BLF146:BLK146"/>
    <mergeCell ref="BJX146:BKA146"/>
    <mergeCell ref="BKC146:BKC147"/>
    <mergeCell ref="BKD146:BKI146"/>
    <mergeCell ref="BKJ146:BKK146"/>
    <mergeCell ref="BKL146:BKQ146"/>
    <mergeCell ref="BJD146:BJG146"/>
    <mergeCell ref="BJI146:BJI147"/>
    <mergeCell ref="BJJ146:BJO146"/>
    <mergeCell ref="BJP146:BJQ146"/>
    <mergeCell ref="BJR146:BJW146"/>
    <mergeCell ref="BIJ146:BIM146"/>
    <mergeCell ref="BIO146:BIO147"/>
    <mergeCell ref="BIP146:BIU146"/>
    <mergeCell ref="BIV146:BIW146"/>
    <mergeCell ref="BIX146:BJC146"/>
    <mergeCell ref="BHP146:BHS146"/>
    <mergeCell ref="BHU146:BHU147"/>
    <mergeCell ref="BHV146:BIA146"/>
    <mergeCell ref="BIB146:BIC146"/>
    <mergeCell ref="BID146:BII146"/>
    <mergeCell ref="BGV146:BGY146"/>
    <mergeCell ref="BHA146:BHA147"/>
    <mergeCell ref="BHB146:BHG146"/>
    <mergeCell ref="BHH146:BHI146"/>
    <mergeCell ref="BHJ146:BHO146"/>
    <mergeCell ref="BGB146:BGE146"/>
    <mergeCell ref="BGG146:BGG147"/>
    <mergeCell ref="BGH146:BGM146"/>
    <mergeCell ref="BGN146:BGO146"/>
    <mergeCell ref="BGP146:BGU146"/>
    <mergeCell ref="BFH146:BFK146"/>
    <mergeCell ref="BFM146:BFM147"/>
    <mergeCell ref="BFN146:BFS146"/>
    <mergeCell ref="BFT146:BFU146"/>
    <mergeCell ref="BFV146:BGA146"/>
    <mergeCell ref="BEN146:BEQ146"/>
    <mergeCell ref="BES146:BES147"/>
    <mergeCell ref="BET146:BEY146"/>
    <mergeCell ref="BEZ146:BFA146"/>
    <mergeCell ref="BFB146:BFG146"/>
    <mergeCell ref="BDT146:BDW146"/>
    <mergeCell ref="BDY146:BDY147"/>
    <mergeCell ref="BDZ146:BEE146"/>
    <mergeCell ref="BEF146:BEG146"/>
    <mergeCell ref="BEH146:BEM146"/>
    <mergeCell ref="BCZ146:BDC146"/>
    <mergeCell ref="BDE146:BDE147"/>
    <mergeCell ref="BDF146:BDK146"/>
    <mergeCell ref="BDL146:BDM146"/>
    <mergeCell ref="BDN146:BDS146"/>
    <mergeCell ref="BCF146:BCI146"/>
    <mergeCell ref="BCK146:BCK147"/>
    <mergeCell ref="BCL146:BCQ146"/>
    <mergeCell ref="BCR146:BCS146"/>
    <mergeCell ref="BCT146:BCY146"/>
    <mergeCell ref="BBL146:BBO146"/>
    <mergeCell ref="BBQ146:BBQ147"/>
    <mergeCell ref="BBR146:BBW146"/>
    <mergeCell ref="BBX146:BBY146"/>
    <mergeCell ref="BBZ146:BCE146"/>
    <mergeCell ref="BAR146:BAU146"/>
    <mergeCell ref="BAW146:BAW147"/>
    <mergeCell ref="BAX146:BBC146"/>
    <mergeCell ref="BBD146:BBE146"/>
    <mergeCell ref="BBF146:BBK146"/>
    <mergeCell ref="AZX146:BAA146"/>
    <mergeCell ref="BAC146:BAC147"/>
    <mergeCell ref="BAD146:BAI146"/>
    <mergeCell ref="BAJ146:BAK146"/>
    <mergeCell ref="BAL146:BAQ146"/>
    <mergeCell ref="AZD146:AZG146"/>
    <mergeCell ref="AZI146:AZI147"/>
    <mergeCell ref="AZJ146:AZO146"/>
    <mergeCell ref="AZP146:AZQ146"/>
    <mergeCell ref="AZR146:AZW146"/>
    <mergeCell ref="AYJ146:AYM146"/>
    <mergeCell ref="AYO146:AYO147"/>
    <mergeCell ref="AYP146:AYU146"/>
    <mergeCell ref="AYV146:AYW146"/>
    <mergeCell ref="AYX146:AZC146"/>
    <mergeCell ref="AXP146:AXS146"/>
    <mergeCell ref="AXU146:AXU147"/>
    <mergeCell ref="AXV146:AYA146"/>
    <mergeCell ref="AYB146:AYC146"/>
    <mergeCell ref="AYD146:AYI146"/>
    <mergeCell ref="AWV146:AWY146"/>
    <mergeCell ref="AXA146:AXA147"/>
    <mergeCell ref="AXB146:AXG146"/>
    <mergeCell ref="AXH146:AXI146"/>
    <mergeCell ref="AXJ146:AXO146"/>
    <mergeCell ref="AWB146:AWE146"/>
    <mergeCell ref="AWG146:AWG147"/>
    <mergeCell ref="AWH146:AWM146"/>
    <mergeCell ref="AWN146:AWO146"/>
    <mergeCell ref="AWP146:AWU146"/>
    <mergeCell ref="AVH146:AVK146"/>
    <mergeCell ref="AVM146:AVM147"/>
    <mergeCell ref="AVN146:AVS146"/>
    <mergeCell ref="AVT146:AVU146"/>
    <mergeCell ref="AVV146:AWA146"/>
    <mergeCell ref="AUN146:AUQ146"/>
    <mergeCell ref="AUS146:AUS147"/>
    <mergeCell ref="AUT146:AUY146"/>
    <mergeCell ref="AUZ146:AVA146"/>
    <mergeCell ref="AVB146:AVG146"/>
    <mergeCell ref="ATT146:ATW146"/>
    <mergeCell ref="ATY146:ATY147"/>
    <mergeCell ref="ATZ146:AUE146"/>
    <mergeCell ref="AUF146:AUG146"/>
    <mergeCell ref="AUH146:AUM146"/>
    <mergeCell ref="ASZ146:ATC146"/>
    <mergeCell ref="ATE146:ATE147"/>
    <mergeCell ref="ATF146:ATK146"/>
    <mergeCell ref="ATL146:ATM146"/>
    <mergeCell ref="ATN146:ATS146"/>
    <mergeCell ref="ASF146:ASI146"/>
    <mergeCell ref="ASK146:ASK147"/>
    <mergeCell ref="ASL146:ASQ146"/>
    <mergeCell ref="ASR146:ASS146"/>
    <mergeCell ref="AST146:ASY146"/>
    <mergeCell ref="ARL146:ARO146"/>
    <mergeCell ref="ARQ146:ARQ147"/>
    <mergeCell ref="ARR146:ARW146"/>
    <mergeCell ref="ARX146:ARY146"/>
    <mergeCell ref="ARZ146:ASE146"/>
    <mergeCell ref="AQR146:AQU146"/>
    <mergeCell ref="AQW146:AQW147"/>
    <mergeCell ref="AQX146:ARC146"/>
    <mergeCell ref="ARD146:ARE146"/>
    <mergeCell ref="ARF146:ARK146"/>
    <mergeCell ref="APX146:AQA146"/>
    <mergeCell ref="AQC146:AQC147"/>
    <mergeCell ref="AQD146:AQI146"/>
    <mergeCell ref="AQJ146:AQK146"/>
    <mergeCell ref="AQL146:AQQ146"/>
    <mergeCell ref="APD146:APG146"/>
    <mergeCell ref="API146:API147"/>
    <mergeCell ref="APJ146:APO146"/>
    <mergeCell ref="APP146:APQ146"/>
    <mergeCell ref="APR146:APW146"/>
    <mergeCell ref="AOJ146:AOM146"/>
    <mergeCell ref="AOO146:AOO147"/>
    <mergeCell ref="AOP146:AOU146"/>
    <mergeCell ref="AOV146:AOW146"/>
    <mergeCell ref="AOX146:APC146"/>
    <mergeCell ref="ANP146:ANS146"/>
    <mergeCell ref="ANU146:ANU147"/>
    <mergeCell ref="ANV146:AOA146"/>
    <mergeCell ref="AOB146:AOC146"/>
    <mergeCell ref="AOD146:AOI146"/>
    <mergeCell ref="AMV146:AMY146"/>
    <mergeCell ref="ANA146:ANA147"/>
    <mergeCell ref="ANB146:ANG146"/>
    <mergeCell ref="ANH146:ANI146"/>
    <mergeCell ref="ANJ146:ANO146"/>
    <mergeCell ref="AMB146:AME146"/>
    <mergeCell ref="AMG146:AMG147"/>
    <mergeCell ref="AMH146:AMM146"/>
    <mergeCell ref="AMN146:AMO146"/>
    <mergeCell ref="AMP146:AMU146"/>
    <mergeCell ref="ALH146:ALK146"/>
    <mergeCell ref="ALM146:ALM147"/>
    <mergeCell ref="ALN146:ALS146"/>
    <mergeCell ref="ALT146:ALU146"/>
    <mergeCell ref="ALV146:AMA146"/>
    <mergeCell ref="AKN146:AKQ146"/>
    <mergeCell ref="AKS146:AKS147"/>
    <mergeCell ref="AKT146:AKY146"/>
    <mergeCell ref="AKZ146:ALA146"/>
    <mergeCell ref="ALB146:ALG146"/>
    <mergeCell ref="AJT146:AJW146"/>
    <mergeCell ref="AJY146:AJY147"/>
    <mergeCell ref="AJZ146:AKE146"/>
    <mergeCell ref="AKF146:AKG146"/>
    <mergeCell ref="AKH146:AKM146"/>
    <mergeCell ref="AIZ146:AJC146"/>
    <mergeCell ref="AJE146:AJE147"/>
    <mergeCell ref="AJF146:AJK146"/>
    <mergeCell ref="AJL146:AJM146"/>
    <mergeCell ref="AJN146:AJS146"/>
    <mergeCell ref="AIF146:AII146"/>
    <mergeCell ref="AIK146:AIK147"/>
    <mergeCell ref="AIL146:AIQ146"/>
    <mergeCell ref="AIR146:AIS146"/>
    <mergeCell ref="AIT146:AIY146"/>
    <mergeCell ref="AHL146:AHO146"/>
    <mergeCell ref="AHQ146:AHQ147"/>
    <mergeCell ref="AHR146:AHW146"/>
    <mergeCell ref="AHX146:AHY146"/>
    <mergeCell ref="AHZ146:AIE146"/>
    <mergeCell ref="AGR146:AGU146"/>
    <mergeCell ref="AGW146:AGW147"/>
    <mergeCell ref="AGX146:AHC146"/>
    <mergeCell ref="AHD146:AHE146"/>
    <mergeCell ref="AHF146:AHK146"/>
    <mergeCell ref="AFX146:AGA146"/>
    <mergeCell ref="AGC146:AGC147"/>
    <mergeCell ref="AGD146:AGI146"/>
    <mergeCell ref="AGJ146:AGK146"/>
    <mergeCell ref="AGL146:AGQ146"/>
    <mergeCell ref="AFD146:AFG146"/>
    <mergeCell ref="AFI146:AFI147"/>
    <mergeCell ref="AFJ146:AFO146"/>
    <mergeCell ref="AFP146:AFQ146"/>
    <mergeCell ref="AFR146:AFW146"/>
    <mergeCell ref="AEJ146:AEM146"/>
    <mergeCell ref="AEO146:AEO147"/>
    <mergeCell ref="AEP146:AEU146"/>
    <mergeCell ref="AEV146:AEW146"/>
    <mergeCell ref="AEX146:AFC146"/>
    <mergeCell ref="ADP146:ADS146"/>
    <mergeCell ref="ADU146:ADU147"/>
    <mergeCell ref="ADV146:AEA146"/>
    <mergeCell ref="AEB146:AEC146"/>
    <mergeCell ref="AED146:AEI146"/>
    <mergeCell ref="ACV146:ACY146"/>
    <mergeCell ref="ADA146:ADA147"/>
    <mergeCell ref="ADB146:ADG146"/>
    <mergeCell ref="ADH146:ADI146"/>
    <mergeCell ref="ADJ146:ADO146"/>
    <mergeCell ref="ACB146:ACE146"/>
    <mergeCell ref="ACG146:ACG147"/>
    <mergeCell ref="ACH146:ACM146"/>
    <mergeCell ref="ACN146:ACO146"/>
    <mergeCell ref="ACP146:ACU146"/>
    <mergeCell ref="ABH146:ABK146"/>
    <mergeCell ref="ABM146:ABM147"/>
    <mergeCell ref="ABN146:ABS146"/>
    <mergeCell ref="ABT146:ABU146"/>
    <mergeCell ref="ABV146:ACA146"/>
    <mergeCell ref="AAN146:AAQ146"/>
    <mergeCell ref="AAS146:AAS147"/>
    <mergeCell ref="AAT146:AAY146"/>
    <mergeCell ref="AAZ146:ABA146"/>
    <mergeCell ref="ABB146:ABG146"/>
    <mergeCell ref="ZT146:ZW146"/>
    <mergeCell ref="ZY146:ZY147"/>
    <mergeCell ref="ZZ146:AAE146"/>
    <mergeCell ref="AAF146:AAG146"/>
    <mergeCell ref="AAH146:AAM146"/>
    <mergeCell ref="YZ146:ZC146"/>
    <mergeCell ref="ZE146:ZE147"/>
    <mergeCell ref="ZF146:ZK146"/>
    <mergeCell ref="ZL146:ZM146"/>
    <mergeCell ref="ZN146:ZS146"/>
    <mergeCell ref="YF146:YI146"/>
    <mergeCell ref="YK146:YK147"/>
    <mergeCell ref="YL146:YQ146"/>
    <mergeCell ref="YR146:YS146"/>
    <mergeCell ref="YT146:YY146"/>
    <mergeCell ref="XL146:XO146"/>
    <mergeCell ref="XQ146:XQ147"/>
    <mergeCell ref="XR146:XW146"/>
    <mergeCell ref="XX146:XY146"/>
    <mergeCell ref="XZ146:YE146"/>
    <mergeCell ref="WR146:WU146"/>
    <mergeCell ref="WW146:WW147"/>
    <mergeCell ref="WX146:XC146"/>
    <mergeCell ref="XD146:XE146"/>
    <mergeCell ref="XF146:XK146"/>
    <mergeCell ref="VX146:WA146"/>
    <mergeCell ref="WC146:WC147"/>
    <mergeCell ref="WD146:WI146"/>
    <mergeCell ref="WJ146:WK146"/>
    <mergeCell ref="WL146:WQ146"/>
    <mergeCell ref="VD146:VG146"/>
    <mergeCell ref="VI146:VI147"/>
    <mergeCell ref="VJ146:VO146"/>
    <mergeCell ref="VP146:VQ146"/>
    <mergeCell ref="VR146:VW146"/>
    <mergeCell ref="UJ146:UM146"/>
    <mergeCell ref="UO146:UO147"/>
    <mergeCell ref="UP146:UU146"/>
    <mergeCell ref="UV146:UW146"/>
    <mergeCell ref="UX146:VC146"/>
    <mergeCell ref="TP146:TS146"/>
    <mergeCell ref="TU146:TU147"/>
    <mergeCell ref="TV146:UA146"/>
    <mergeCell ref="UB146:UC146"/>
    <mergeCell ref="UD146:UI146"/>
    <mergeCell ref="SV146:SY146"/>
    <mergeCell ref="TA146:TA147"/>
    <mergeCell ref="TB146:TG146"/>
    <mergeCell ref="TH146:TI146"/>
    <mergeCell ref="TJ146:TO146"/>
    <mergeCell ref="SB146:SE146"/>
    <mergeCell ref="SG146:SG147"/>
    <mergeCell ref="SH146:SM146"/>
    <mergeCell ref="SN146:SO146"/>
    <mergeCell ref="SP146:SU146"/>
    <mergeCell ref="RH146:RK146"/>
    <mergeCell ref="RM146:RM147"/>
    <mergeCell ref="RN146:RS146"/>
    <mergeCell ref="RT146:RU146"/>
    <mergeCell ref="RV146:SA146"/>
    <mergeCell ref="QN146:QQ146"/>
    <mergeCell ref="QS146:QS147"/>
    <mergeCell ref="QT146:QY146"/>
    <mergeCell ref="QZ146:RA146"/>
    <mergeCell ref="RB146:RG146"/>
    <mergeCell ref="PT146:PW146"/>
    <mergeCell ref="PY146:PY147"/>
    <mergeCell ref="PZ146:QE146"/>
    <mergeCell ref="QF146:QG146"/>
    <mergeCell ref="QH146:QM146"/>
    <mergeCell ref="OZ146:PC146"/>
    <mergeCell ref="PE146:PE147"/>
    <mergeCell ref="PF146:PK146"/>
    <mergeCell ref="PL146:PM146"/>
    <mergeCell ref="PN146:PS146"/>
    <mergeCell ref="OF146:OI146"/>
    <mergeCell ref="OK146:OK147"/>
    <mergeCell ref="OL146:OQ146"/>
    <mergeCell ref="OR146:OS146"/>
    <mergeCell ref="OT146:OY146"/>
    <mergeCell ref="NL146:NO146"/>
    <mergeCell ref="NQ146:NQ147"/>
    <mergeCell ref="NR146:NW146"/>
    <mergeCell ref="NX146:NY146"/>
    <mergeCell ref="NZ146:OE146"/>
    <mergeCell ref="MR146:MU146"/>
    <mergeCell ref="MW146:MW147"/>
    <mergeCell ref="MX146:NC146"/>
    <mergeCell ref="ND146:NE146"/>
    <mergeCell ref="NF146:NK146"/>
    <mergeCell ref="LX146:MA146"/>
    <mergeCell ref="MC146:MC147"/>
    <mergeCell ref="MD146:MI146"/>
    <mergeCell ref="MJ146:MK146"/>
    <mergeCell ref="ML146:MQ146"/>
    <mergeCell ref="LD146:LG146"/>
    <mergeCell ref="LI146:LI147"/>
    <mergeCell ref="LJ146:LO146"/>
    <mergeCell ref="LP146:LQ146"/>
    <mergeCell ref="LR146:LW146"/>
    <mergeCell ref="KJ146:KM146"/>
    <mergeCell ref="KO146:KO147"/>
    <mergeCell ref="KP146:KU146"/>
    <mergeCell ref="KV146:KW146"/>
    <mergeCell ref="KX146:LC146"/>
    <mergeCell ref="JP146:JS146"/>
    <mergeCell ref="JU146:JU147"/>
    <mergeCell ref="JV146:KA146"/>
    <mergeCell ref="KB146:KC146"/>
    <mergeCell ref="KD146:KI146"/>
    <mergeCell ref="IV146:IY146"/>
    <mergeCell ref="JA146:JA147"/>
    <mergeCell ref="JB146:JG146"/>
    <mergeCell ref="JH146:JI146"/>
    <mergeCell ref="JJ146:JO146"/>
    <mergeCell ref="IB146:IE146"/>
    <mergeCell ref="IG146:IG147"/>
    <mergeCell ref="IH146:IM146"/>
    <mergeCell ref="IN146:IO146"/>
    <mergeCell ref="IP146:IU146"/>
    <mergeCell ref="HH146:HK146"/>
    <mergeCell ref="HM146:HM147"/>
    <mergeCell ref="HN146:HS146"/>
    <mergeCell ref="HT146:HU146"/>
    <mergeCell ref="HV146:IA146"/>
    <mergeCell ref="GN146:GQ146"/>
    <mergeCell ref="GS146:GS147"/>
    <mergeCell ref="GT146:GY146"/>
    <mergeCell ref="GZ146:HA146"/>
    <mergeCell ref="HB146:HG146"/>
    <mergeCell ref="FT146:FW146"/>
    <mergeCell ref="FY146:FY147"/>
    <mergeCell ref="FZ146:GE146"/>
    <mergeCell ref="GF146:GG146"/>
    <mergeCell ref="GH146:GM146"/>
    <mergeCell ref="EZ146:FC146"/>
    <mergeCell ref="FE146:FE147"/>
    <mergeCell ref="FF146:FK146"/>
    <mergeCell ref="FL146:FM146"/>
    <mergeCell ref="FN146:FS146"/>
    <mergeCell ref="EF146:EI146"/>
    <mergeCell ref="EK146:EK147"/>
    <mergeCell ref="EL146:EQ146"/>
    <mergeCell ref="ER146:ES146"/>
    <mergeCell ref="ET146:EY146"/>
    <mergeCell ref="DL146:DO146"/>
    <mergeCell ref="DQ146:DQ147"/>
    <mergeCell ref="DR146:DW146"/>
    <mergeCell ref="DX146:DY146"/>
    <mergeCell ref="DZ146:EE146"/>
    <mergeCell ref="CR146:CU146"/>
    <mergeCell ref="CW146:CW147"/>
    <mergeCell ref="CX146:DC146"/>
    <mergeCell ref="DD146:DE146"/>
    <mergeCell ref="DF146:DK146"/>
    <mergeCell ref="BX146:CA146"/>
    <mergeCell ref="CC146:CC147"/>
    <mergeCell ref="CD146:CI146"/>
    <mergeCell ref="CJ146:CK146"/>
    <mergeCell ref="CL146:CQ146"/>
    <mergeCell ref="BD146:BG146"/>
    <mergeCell ref="BI146:BI147"/>
    <mergeCell ref="BJ146:BO146"/>
    <mergeCell ref="BP146:BQ146"/>
    <mergeCell ref="BR146:BW146"/>
    <mergeCell ref="B146:G146"/>
    <mergeCell ref="H146:I146"/>
    <mergeCell ref="J146:O146"/>
    <mergeCell ref="P146:S146"/>
    <mergeCell ref="V146:AA146"/>
    <mergeCell ref="AB146:AC146"/>
    <mergeCell ref="AD146:AI146"/>
    <mergeCell ref="AJ146:AM146"/>
    <mergeCell ref="AO146:AO147"/>
    <mergeCell ref="AP146:AU146"/>
    <mergeCell ref="AV146:AW146"/>
    <mergeCell ref="AX146:BC146"/>
    <mergeCell ref="A146:A147"/>
    <mergeCell ref="A110:A111"/>
    <mergeCell ref="A74:A75"/>
    <mergeCell ref="B74:G74"/>
    <mergeCell ref="H74:I74"/>
    <mergeCell ref="J74:O74"/>
    <mergeCell ref="B110:G110"/>
    <mergeCell ref="H110:I110"/>
    <mergeCell ref="J110:O110"/>
    <mergeCell ref="P74:S74"/>
    <mergeCell ref="P110:S110"/>
    <mergeCell ref="A2:A3"/>
    <mergeCell ref="B38:G38"/>
    <mergeCell ref="H38:I38"/>
    <mergeCell ref="J38:O38"/>
    <mergeCell ref="V2:W3"/>
    <mergeCell ref="V38:W39"/>
    <mergeCell ref="A38:A39"/>
    <mergeCell ref="B2:G2"/>
    <mergeCell ref="H2:I2"/>
    <mergeCell ref="J2:O2"/>
    <mergeCell ref="P2:S2"/>
    <mergeCell ref="P38:S38"/>
    <mergeCell ref="V74:W75"/>
    <mergeCell ref="V110:W11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K206"/>
  <sheetViews>
    <sheetView showGridLines="0" workbookViewId="0">
      <pane xSplit="1" topLeftCell="H117" activePane="topRight" state="frozen"/>
      <selection pane="topRight" activeCell="H118" sqref="H118"/>
    </sheetView>
  </sheetViews>
  <sheetFormatPr defaultColWidth="8.85546875" defaultRowHeight="15"/>
  <cols>
    <col min="1" max="1" width="22.28515625" customWidth="1"/>
    <col min="2" max="2" width="12.7109375" bestFit="1" customWidth="1"/>
    <col min="3" max="4" width="14.5703125" bestFit="1" customWidth="1"/>
    <col min="5" max="5" width="12" bestFit="1" customWidth="1"/>
    <col min="6" max="6" width="14.5703125" bestFit="1" customWidth="1"/>
    <col min="7" max="7" width="11.42578125" bestFit="1" customWidth="1"/>
    <col min="8" max="9" width="12.42578125" customWidth="1"/>
    <col min="10" max="10" width="11.28515625" customWidth="1"/>
    <col min="11" max="11" width="19.42578125" bestFit="1" customWidth="1"/>
    <col min="12" max="13" width="14.42578125" bestFit="1" customWidth="1"/>
    <col min="14" max="15" width="14.5703125" bestFit="1" customWidth="1"/>
    <col min="16" max="16" width="12.7109375" bestFit="1" customWidth="1"/>
    <col min="17" max="37" width="8.85546875" style="1"/>
  </cols>
  <sheetData>
    <row r="2" spans="1:23" ht="15.75" customHeight="1">
      <c r="A2" s="395" t="s">
        <v>106</v>
      </c>
      <c r="B2" s="393">
        <f>ONSV_2019!A1</f>
        <v>2019</v>
      </c>
      <c r="C2" s="393"/>
      <c r="D2" s="393"/>
      <c r="E2" s="393"/>
      <c r="F2" s="393"/>
      <c r="G2" s="393"/>
      <c r="H2" s="393"/>
      <c r="I2" s="393"/>
      <c r="J2" s="393"/>
      <c r="K2" s="393"/>
      <c r="L2" s="393"/>
      <c r="M2" s="393"/>
      <c r="N2" s="393"/>
      <c r="O2" s="393"/>
      <c r="P2" s="393"/>
      <c r="R2" s="130" t="s">
        <v>1</v>
      </c>
      <c r="S2" s="130" t="s">
        <v>1</v>
      </c>
      <c r="T2" s="130" t="s">
        <v>1</v>
      </c>
    </row>
    <row r="3" spans="1:23">
      <c r="A3" s="395"/>
      <c r="B3" s="394" t="s">
        <v>77</v>
      </c>
      <c r="C3" s="394"/>
      <c r="D3" s="394"/>
      <c r="E3" s="394"/>
      <c r="F3" s="394"/>
      <c r="G3" s="394"/>
      <c r="H3" s="396" t="s">
        <v>78</v>
      </c>
      <c r="I3" s="397"/>
      <c r="J3" s="394" t="s">
        <v>79</v>
      </c>
      <c r="K3" s="394"/>
      <c r="L3" s="394"/>
      <c r="M3" s="394"/>
      <c r="N3" s="394"/>
      <c r="O3" s="394"/>
      <c r="P3" s="130" t="s">
        <v>81</v>
      </c>
      <c r="Q3" s="41"/>
      <c r="R3" s="93" t="s">
        <v>107</v>
      </c>
      <c r="S3" s="93" t="s">
        <v>108</v>
      </c>
      <c r="T3" s="93" t="s">
        <v>109</v>
      </c>
      <c r="U3" s="41"/>
      <c r="V3" s="41"/>
      <c r="W3" s="41"/>
    </row>
    <row r="4" spans="1:23" ht="17.25" customHeight="1">
      <c r="A4" s="395"/>
      <c r="B4" s="130" t="s">
        <v>82</v>
      </c>
      <c r="C4" s="130" t="s">
        <v>83</v>
      </c>
      <c r="D4" s="130" t="s">
        <v>84</v>
      </c>
      <c r="E4" s="130" t="s">
        <v>85</v>
      </c>
      <c r="F4" s="130" t="s">
        <v>4</v>
      </c>
      <c r="G4" s="130" t="s">
        <v>86</v>
      </c>
      <c r="H4" s="130" t="s">
        <v>87</v>
      </c>
      <c r="I4" s="130" t="s">
        <v>83</v>
      </c>
      <c r="J4" s="130" t="s">
        <v>7</v>
      </c>
      <c r="K4" s="130" t="s">
        <v>88</v>
      </c>
      <c r="L4" s="130" t="s">
        <v>89</v>
      </c>
      <c r="M4" s="130" t="s">
        <v>8</v>
      </c>
      <c r="N4" s="130" t="s">
        <v>84</v>
      </c>
      <c r="O4" s="130" t="s">
        <v>85</v>
      </c>
      <c r="P4" s="130" t="s">
        <v>82</v>
      </c>
      <c r="Q4" s="41"/>
      <c r="R4" s="41"/>
      <c r="S4" s="41"/>
      <c r="T4" s="41"/>
      <c r="U4" s="41"/>
      <c r="V4" s="41"/>
      <c r="W4" s="41"/>
    </row>
    <row r="5" spans="1:23">
      <c r="A5" s="75" t="s">
        <v>37</v>
      </c>
      <c r="B5" s="246">
        <f>DIST_GAS_TOT!B5</f>
        <v>0.53297651862743689</v>
      </c>
      <c r="C5" s="246">
        <f>DIST_GAS_TOT!C5</f>
        <v>1.9878924899295308E-2</v>
      </c>
      <c r="D5" s="246">
        <f>DIST_GAS_TOT!D5</f>
        <v>0.20921871299633549</v>
      </c>
      <c r="E5" s="246">
        <f>DIST_GAS_TOT!E5</f>
        <v>9.8642876353810305E-2</v>
      </c>
      <c r="F5" s="246">
        <f>DIST_GAS_TOT!F5</f>
        <v>0.11646975572013099</v>
      </c>
      <c r="G5" s="246">
        <f>DIST_GAS_TOT!G5</f>
        <v>2.2813211402991033E-2</v>
      </c>
      <c r="H5" s="246">
        <f>DIST_ALC_TOT!B4</f>
        <v>0.98196371656201098</v>
      </c>
      <c r="I5" s="246">
        <f>DIST_ALC_TOT!C4</f>
        <v>1.8036283437989017E-2</v>
      </c>
      <c r="J5" s="246">
        <f>DIST_DSL_TOT!B5</f>
        <v>0.31481990190289921</v>
      </c>
      <c r="K5" s="246">
        <f>DIST_DSL_TOT!C5</f>
        <v>7.5805466956135381E-2</v>
      </c>
      <c r="L5" s="246">
        <f>DIST_DSL_TOT!D5</f>
        <v>0.19698553848705708</v>
      </c>
      <c r="M5" s="246">
        <f>DIST_DSL_TOT!E5</f>
        <v>0.30950076556646861</v>
      </c>
      <c r="N5" s="246">
        <f>DIST_DSL_TOT!F5</f>
        <v>6.8784573671491558E-2</v>
      </c>
      <c r="O5" s="246">
        <f>DIST_DSL_TOT!G5</f>
        <v>3.4103753415948096E-2</v>
      </c>
      <c r="P5" s="246">
        <f>1</f>
        <v>1</v>
      </c>
      <c r="Q5" s="41"/>
      <c r="R5" s="133">
        <f t="shared" ref="R5:R37" si="0">SUM(B5:G5)</f>
        <v>1</v>
      </c>
      <c r="S5" s="133">
        <f t="shared" ref="S5:S37" si="1">SUM(H5:I5)</f>
        <v>1</v>
      </c>
      <c r="T5" s="133">
        <f t="shared" ref="T5:T37" si="2">SUM(J5:O5)</f>
        <v>1</v>
      </c>
      <c r="U5" s="41"/>
      <c r="V5" s="41"/>
      <c r="W5" s="41"/>
    </row>
    <row r="6" spans="1:23">
      <c r="A6" s="75" t="s">
        <v>38</v>
      </c>
      <c r="B6" s="246">
        <f>DIST_GAS_TOT!B6</f>
        <v>0.53832989338774262</v>
      </c>
      <c r="C6" s="246">
        <f>DIST_GAS_TOT!C6</f>
        <v>1.5259597658593971E-2</v>
      </c>
      <c r="D6" s="246">
        <f>DIST_GAS_TOT!D6</f>
        <v>0.18122130656053009</v>
      </c>
      <c r="E6" s="246">
        <f>DIST_GAS_TOT!E6</f>
        <v>4.1058152366421213E-2</v>
      </c>
      <c r="F6" s="246">
        <f>DIST_GAS_TOT!F6</f>
        <v>0.17769599063179761</v>
      </c>
      <c r="G6" s="246">
        <f>DIST_GAS_TOT!G6</f>
        <v>4.6435059394914574E-2</v>
      </c>
      <c r="H6" s="246">
        <f>DIST_ALC_TOT!B5</f>
        <v>0.98533264280158184</v>
      </c>
      <c r="I6" s="246">
        <f>DIST_ALC_TOT!C5</f>
        <v>1.4667357198418184E-2</v>
      </c>
      <c r="J6" s="246">
        <f>DIST_DSL_TOT!B6</f>
        <v>0.30370798378341979</v>
      </c>
      <c r="K6" s="246">
        <f>DIST_DSL_TOT!C6</f>
        <v>5.3599945687050524E-2</v>
      </c>
      <c r="L6" s="246">
        <f>DIST_DSL_TOT!D6</f>
        <v>0.12607603032650627</v>
      </c>
      <c r="M6" s="246">
        <f>DIST_DSL_TOT!E6</f>
        <v>0.3697245542960218</v>
      </c>
      <c r="N6" s="246">
        <f>DIST_DSL_TOT!F6</f>
        <v>0.10812002638861534</v>
      </c>
      <c r="O6" s="246">
        <f>DIST_DSL_TOT!G6</f>
        <v>3.8771459518386321E-2</v>
      </c>
      <c r="P6" s="246">
        <f>1</f>
        <v>1</v>
      </c>
      <c r="Q6" s="41"/>
      <c r="R6" s="133">
        <f t="shared" si="0"/>
        <v>1.0000000000000002</v>
      </c>
      <c r="S6" s="133">
        <f t="shared" si="1"/>
        <v>1</v>
      </c>
      <c r="T6" s="133">
        <f t="shared" si="2"/>
        <v>1</v>
      </c>
      <c r="U6" s="41"/>
      <c r="V6" s="41"/>
      <c r="W6" s="41"/>
    </row>
    <row r="7" spans="1:23">
      <c r="A7" s="73" t="s">
        <v>23</v>
      </c>
      <c r="B7" s="131">
        <f>DIST_GAS_TOT!B7</f>
        <v>0.53907444146102768</v>
      </c>
      <c r="C7" s="131">
        <f>DIST_GAS_TOT!C7</f>
        <v>1.2844905697380941E-2</v>
      </c>
      <c r="D7" s="131">
        <f>DIST_GAS_TOT!D7</f>
        <v>0.16860623735652505</v>
      </c>
      <c r="E7" s="131">
        <f>DIST_GAS_TOT!E7</f>
        <v>2.6969578560658684E-2</v>
      </c>
      <c r="F7" s="131">
        <f>DIST_GAS_TOT!F7</f>
        <v>0.20673302843630678</v>
      </c>
      <c r="G7" s="131">
        <f>DIST_GAS_TOT!G7</f>
        <v>4.5771808488100918E-2</v>
      </c>
      <c r="H7" s="131">
        <f>DIST_ALC_TOT!B6</f>
        <v>0.98795086751906647</v>
      </c>
      <c r="I7" s="131">
        <f>DIST_ALC_TOT!C6</f>
        <v>1.204913248093357E-2</v>
      </c>
      <c r="J7" s="131">
        <f>DIST_DSL_TOT!B7</f>
        <v>0.37583501667158908</v>
      </c>
      <c r="K7" s="131">
        <f>DIST_DSL_TOT!C7</f>
        <v>4.8534814627186944E-2</v>
      </c>
      <c r="L7" s="131">
        <f>DIST_DSL_TOT!D7</f>
        <v>8.2279064488512729E-2</v>
      </c>
      <c r="M7" s="131">
        <f>DIST_DSL_TOT!E7</f>
        <v>0.26623632249128509</v>
      </c>
      <c r="N7" s="131">
        <f>DIST_DSL_TOT!F7</f>
        <v>0.195929719198355</v>
      </c>
      <c r="O7" s="131">
        <f>DIST_DSL_TOT!G7</f>
        <v>3.1185062523071121E-2</v>
      </c>
      <c r="P7" s="132">
        <f>1</f>
        <v>1</v>
      </c>
      <c r="Q7" s="41"/>
      <c r="R7" s="133">
        <f t="shared" si="0"/>
        <v>1</v>
      </c>
      <c r="S7" s="133">
        <f t="shared" si="1"/>
        <v>1</v>
      </c>
      <c r="T7" s="133">
        <f t="shared" si="2"/>
        <v>1</v>
      </c>
      <c r="U7" s="41"/>
      <c r="V7" s="41"/>
      <c r="W7" s="41"/>
    </row>
    <row r="8" spans="1:23">
      <c r="A8" s="73" t="s">
        <v>15</v>
      </c>
      <c r="B8" s="131">
        <f>DIST_GAS_TOT!B8</f>
        <v>0.56429199306081856</v>
      </c>
      <c r="C8" s="131">
        <f>DIST_GAS_TOT!C8</f>
        <v>1.1133324873065654E-2</v>
      </c>
      <c r="D8" s="131">
        <f>DIST_GAS_TOT!D8</f>
        <v>0.22807026282840043</v>
      </c>
      <c r="E8" s="131">
        <f>DIST_GAS_TOT!E8</f>
        <v>4.7039300553852727E-2</v>
      </c>
      <c r="F8" s="131">
        <f>DIST_GAS_TOT!F8</f>
        <v>0.12484929448373361</v>
      </c>
      <c r="G8" s="131">
        <f>DIST_GAS_TOT!G8</f>
        <v>2.461582420012896E-2</v>
      </c>
      <c r="H8" s="131">
        <f>DIST_ALC_TOT!B7</f>
        <v>0.98644539303503276</v>
      </c>
      <c r="I8" s="131">
        <f>DIST_ALC_TOT!C7</f>
        <v>1.355460696496719E-2</v>
      </c>
      <c r="J8" s="131">
        <f>DIST_DSL_TOT!B8</f>
        <v>0.30640959690204767</v>
      </c>
      <c r="K8" s="131">
        <f>DIST_DSL_TOT!C8</f>
        <v>2.7373558775372505E-2</v>
      </c>
      <c r="L8" s="131">
        <f>DIST_DSL_TOT!D8</f>
        <v>0.14361270020458508</v>
      </c>
      <c r="M8" s="131">
        <f>DIST_DSL_TOT!E8</f>
        <v>0.38568476255816514</v>
      </c>
      <c r="N8" s="131">
        <f>DIST_DSL_TOT!F8</f>
        <v>0.12235260542749354</v>
      </c>
      <c r="O8" s="131">
        <f>DIST_DSL_TOT!G8</f>
        <v>1.4566776132336099E-2</v>
      </c>
      <c r="P8" s="132">
        <f>1</f>
        <v>1</v>
      </c>
      <c r="Q8" s="41"/>
      <c r="R8" s="133">
        <f t="shared" si="0"/>
        <v>0.99999999999999989</v>
      </c>
      <c r="S8" s="133">
        <f t="shared" si="1"/>
        <v>1</v>
      </c>
      <c r="T8" s="133">
        <f t="shared" si="2"/>
        <v>1</v>
      </c>
      <c r="U8" s="41"/>
      <c r="V8" s="41"/>
      <c r="W8" s="41"/>
    </row>
    <row r="9" spans="1:23">
      <c r="A9" s="73" t="s">
        <v>16</v>
      </c>
      <c r="B9" s="131">
        <f>DIST_GAS_TOT!B9</f>
        <v>0.58686794845599632</v>
      </c>
      <c r="C9" s="131">
        <f>DIST_GAS_TOT!C9</f>
        <v>1.2740258752037485E-2</v>
      </c>
      <c r="D9" s="131">
        <f>DIST_GAS_TOT!D9</f>
        <v>0.20263712984664836</v>
      </c>
      <c r="E9" s="131">
        <f>DIST_GAS_TOT!E9</f>
        <v>6.3052517114574866E-2</v>
      </c>
      <c r="F9" s="131">
        <f>DIST_GAS_TOT!F9</f>
        <v>0.10988938033462019</v>
      </c>
      <c r="G9" s="131">
        <f>DIST_GAS_TOT!G9</f>
        <v>2.4812765496122859E-2</v>
      </c>
      <c r="H9" s="131">
        <f>DIST_ALC_TOT!B8</f>
        <v>0.98899287827484261</v>
      </c>
      <c r="I9" s="131">
        <f>DIST_ALC_TOT!C8</f>
        <v>1.1007121725157418E-2</v>
      </c>
      <c r="J9" s="131">
        <f>DIST_DSL_TOT!B9</f>
        <v>0.23367542078839379</v>
      </c>
      <c r="K9" s="131">
        <f>DIST_DSL_TOT!C9</f>
        <v>3.7974856895709591E-2</v>
      </c>
      <c r="L9" s="131">
        <f>DIST_DSL_TOT!D9</f>
        <v>0.1746795932095937</v>
      </c>
      <c r="M9" s="131">
        <f>DIST_DSL_TOT!E9</f>
        <v>0.45294882800532832</v>
      </c>
      <c r="N9" s="131">
        <f>DIST_DSL_TOT!F9</f>
        <v>7.2999048354783796E-2</v>
      </c>
      <c r="O9" s="131">
        <f>DIST_DSL_TOT!G9</f>
        <v>2.7722252746190862E-2</v>
      </c>
      <c r="P9" s="132">
        <f>1</f>
        <v>1</v>
      </c>
      <c r="Q9" s="41"/>
      <c r="R9" s="133">
        <f t="shared" si="0"/>
        <v>1</v>
      </c>
      <c r="S9" s="133">
        <f t="shared" si="1"/>
        <v>1</v>
      </c>
      <c r="T9" s="133">
        <f t="shared" si="2"/>
        <v>1</v>
      </c>
      <c r="U9" s="41"/>
      <c r="V9" s="41"/>
      <c r="W9" s="41"/>
    </row>
    <row r="10" spans="1:23">
      <c r="A10" s="73" t="s">
        <v>28</v>
      </c>
      <c r="B10" s="131">
        <f>DIST_GAS_TOT!B10</f>
        <v>0.52719670137794183</v>
      </c>
      <c r="C10" s="131">
        <f>DIST_GAS_TOT!C10</f>
        <v>1.9353489286514199E-2</v>
      </c>
      <c r="D10" s="131">
        <f>DIST_GAS_TOT!D10</f>
        <v>0.14822968568048794</v>
      </c>
      <c r="E10" s="131">
        <f>DIST_GAS_TOT!E10</f>
        <v>3.9284353510765334E-2</v>
      </c>
      <c r="F10" s="131">
        <f>DIST_GAS_TOT!F10</f>
        <v>0.21788635680849397</v>
      </c>
      <c r="G10" s="131">
        <f>DIST_GAS_TOT!G10</f>
        <v>4.8049413335796806E-2</v>
      </c>
      <c r="H10" s="131">
        <f>DIST_ALC_TOT!B9</f>
        <v>0.98120087692203661</v>
      </c>
      <c r="I10" s="131">
        <f>DIST_ALC_TOT!C9</f>
        <v>1.879912307796347E-2</v>
      </c>
      <c r="J10" s="131">
        <f>DIST_DSL_TOT!B10</f>
        <v>0.29695173706530931</v>
      </c>
      <c r="K10" s="131">
        <f>DIST_DSL_TOT!C10</f>
        <v>4.3030037554924037E-2</v>
      </c>
      <c r="L10" s="131">
        <f>DIST_DSL_TOT!D10</f>
        <v>0.13852235505684451</v>
      </c>
      <c r="M10" s="131">
        <f>DIST_DSL_TOT!E10</f>
        <v>0.3851203460327996</v>
      </c>
      <c r="N10" s="131">
        <f>DIST_DSL_TOT!F10</f>
        <v>9.2114837432907631E-2</v>
      </c>
      <c r="O10" s="131">
        <f>DIST_DSL_TOT!G10</f>
        <v>4.4260686857214876E-2</v>
      </c>
      <c r="P10" s="132">
        <f>1</f>
        <v>1</v>
      </c>
      <c r="Q10" s="41"/>
      <c r="R10" s="133">
        <f t="shared" si="0"/>
        <v>1</v>
      </c>
      <c r="S10" s="133">
        <f t="shared" si="1"/>
        <v>1</v>
      </c>
      <c r="T10" s="133">
        <f t="shared" si="2"/>
        <v>0.99999999999999989</v>
      </c>
      <c r="U10" s="41"/>
      <c r="V10" s="41"/>
      <c r="W10" s="41"/>
    </row>
    <row r="11" spans="1:23">
      <c r="A11" s="73" t="s">
        <v>19</v>
      </c>
      <c r="B11" s="131">
        <f>DIST_GAS_TOT!B11</f>
        <v>0.50761866081751172</v>
      </c>
      <c r="C11" s="131">
        <f>DIST_GAS_TOT!C11</f>
        <v>1.16101050957425E-2</v>
      </c>
      <c r="D11" s="131">
        <f>DIST_GAS_TOT!D11</f>
        <v>0.19487645618360236</v>
      </c>
      <c r="E11" s="131">
        <f>DIST_GAS_TOT!E11</f>
        <v>2.703713830324158E-2</v>
      </c>
      <c r="F11" s="131">
        <f>DIST_GAS_TOT!F11</f>
        <v>0.19734694754066798</v>
      </c>
      <c r="G11" s="131">
        <f>DIST_GAS_TOT!G11</f>
        <v>6.151069205923388E-2</v>
      </c>
      <c r="H11" s="131">
        <f>DIST_ALC_TOT!B10</f>
        <v>0.9877653697158244</v>
      </c>
      <c r="I11" s="131">
        <f>DIST_ALC_TOT!C10</f>
        <v>1.2234630284175615E-2</v>
      </c>
      <c r="J11" s="131">
        <f>DIST_DSL_TOT!B11</f>
        <v>0.36480125934261465</v>
      </c>
      <c r="K11" s="131">
        <f>DIST_DSL_TOT!C11</f>
        <v>8.2139137302624371E-2</v>
      </c>
      <c r="L11" s="131">
        <f>DIST_DSL_TOT!D11</f>
        <v>6.6132823397604276E-2</v>
      </c>
      <c r="M11" s="131">
        <f>DIST_DSL_TOT!E11</f>
        <v>0.31435739341052987</v>
      </c>
      <c r="N11" s="131">
        <f>DIST_DSL_TOT!F11</f>
        <v>0.13815903151122114</v>
      </c>
      <c r="O11" s="131">
        <f>DIST_DSL_TOT!G11</f>
        <v>3.4410355035405751E-2</v>
      </c>
      <c r="P11" s="132">
        <f>1</f>
        <v>1</v>
      </c>
      <c r="Q11" s="41"/>
      <c r="R11" s="133">
        <f t="shared" si="0"/>
        <v>1</v>
      </c>
      <c r="S11" s="133">
        <f t="shared" si="1"/>
        <v>1</v>
      </c>
      <c r="T11" s="133">
        <f t="shared" si="2"/>
        <v>1</v>
      </c>
      <c r="U11" s="41"/>
      <c r="V11" s="41"/>
      <c r="W11" s="41"/>
    </row>
    <row r="12" spans="1:23">
      <c r="A12" s="73" t="s">
        <v>17</v>
      </c>
      <c r="B12" s="131">
        <f>DIST_GAS_TOT!B12</f>
        <v>0.5056883928301118</v>
      </c>
      <c r="C12" s="131">
        <f>DIST_GAS_TOT!C12</f>
        <v>1.4064903138135083E-2</v>
      </c>
      <c r="D12" s="131">
        <f>DIST_GAS_TOT!D12</f>
        <v>0.24668634964277919</v>
      </c>
      <c r="E12" s="131">
        <f>DIST_GAS_TOT!E12</f>
        <v>4.5466856725663148E-2</v>
      </c>
      <c r="F12" s="131">
        <f>DIST_GAS_TOT!F12</f>
        <v>0.14995473249069322</v>
      </c>
      <c r="G12" s="131">
        <f>DIST_GAS_TOT!G12</f>
        <v>3.8138765172617502E-2</v>
      </c>
      <c r="H12" s="131">
        <f>DIST_ALC_TOT!B11</f>
        <v>0.98146735842839217</v>
      </c>
      <c r="I12" s="131">
        <f>DIST_ALC_TOT!C11</f>
        <v>1.8532641571607843E-2</v>
      </c>
      <c r="J12" s="131">
        <f>DIST_DSL_TOT!B12</f>
        <v>0.28941688614061584</v>
      </c>
      <c r="K12" s="131">
        <f>DIST_DSL_TOT!C12</f>
        <v>4.4724073228024623E-2</v>
      </c>
      <c r="L12" s="131">
        <f>DIST_DSL_TOT!D12</f>
        <v>0.17110330408701005</v>
      </c>
      <c r="M12" s="131">
        <f>DIST_DSL_TOT!E12</f>
        <v>0.27395487468778895</v>
      </c>
      <c r="N12" s="131">
        <f>DIST_DSL_TOT!F12</f>
        <v>0.15358490300461056</v>
      </c>
      <c r="O12" s="131">
        <f>DIST_DSL_TOT!G12</f>
        <v>6.7215958851950058E-2</v>
      </c>
      <c r="P12" s="132">
        <f>1</f>
        <v>1</v>
      </c>
      <c r="Q12" s="41"/>
      <c r="R12" s="133">
        <f t="shared" si="0"/>
        <v>1</v>
      </c>
      <c r="S12" s="133">
        <f t="shared" si="1"/>
        <v>1</v>
      </c>
      <c r="T12" s="133">
        <f t="shared" si="2"/>
        <v>1.0000000000000002</v>
      </c>
      <c r="U12" s="41"/>
      <c r="V12" s="41"/>
      <c r="W12" s="41"/>
    </row>
    <row r="13" spans="1:23">
      <c r="A13" s="73" t="s">
        <v>29</v>
      </c>
      <c r="B13" s="131">
        <f>DIST_GAS_TOT!B13</f>
        <v>0.53460359354857778</v>
      </c>
      <c r="C13" s="131">
        <f>DIST_GAS_TOT!C13</f>
        <v>1.5871921728312973E-2</v>
      </c>
      <c r="D13" s="131">
        <f>DIST_GAS_TOT!D13</f>
        <v>0.18381192006489311</v>
      </c>
      <c r="E13" s="131">
        <f>DIST_GAS_TOT!E13</f>
        <v>3.0831755520962029E-2</v>
      </c>
      <c r="F13" s="131">
        <f>DIST_GAS_TOT!F13</f>
        <v>0.16646281348164457</v>
      </c>
      <c r="G13" s="131">
        <f>DIST_GAS_TOT!G13</f>
        <v>6.8417995655609479E-2</v>
      </c>
      <c r="H13" s="131">
        <f>DIST_ALC_TOT!B12</f>
        <v>0.98657181376334369</v>
      </c>
      <c r="I13" s="131">
        <f>DIST_ALC_TOT!C12</f>
        <v>1.34281862366563E-2</v>
      </c>
      <c r="J13" s="131">
        <f>DIST_DSL_TOT!B13</f>
        <v>0.3161488490370426</v>
      </c>
      <c r="K13" s="131">
        <f>DIST_DSL_TOT!C13</f>
        <v>7.7766314892699778E-2</v>
      </c>
      <c r="L13" s="131">
        <f>DIST_DSL_TOT!D13</f>
        <v>9.8338107177234624E-2</v>
      </c>
      <c r="M13" s="131">
        <f>DIST_DSL_TOT!E13</f>
        <v>0.33620020774799958</v>
      </c>
      <c r="N13" s="131">
        <f>DIST_DSL_TOT!F13</f>
        <v>0.12287033146956956</v>
      </c>
      <c r="O13" s="131">
        <f>DIST_DSL_TOT!G13</f>
        <v>4.8676189675453715E-2</v>
      </c>
      <c r="P13" s="132">
        <f>1</f>
        <v>1</v>
      </c>
      <c r="Q13" s="41"/>
      <c r="R13" s="133">
        <f t="shared" si="0"/>
        <v>1</v>
      </c>
      <c r="S13" s="133">
        <f t="shared" si="1"/>
        <v>1</v>
      </c>
      <c r="T13" s="133">
        <f t="shared" si="2"/>
        <v>0.99999999999999989</v>
      </c>
      <c r="U13" s="41"/>
      <c r="V13" s="41"/>
      <c r="W13" s="41"/>
    </row>
    <row r="14" spans="1:23">
      <c r="A14" s="75" t="s">
        <v>39</v>
      </c>
      <c r="B14" s="246">
        <f>DIST_GAS_TOT!B14</f>
        <v>0.58791725581582666</v>
      </c>
      <c r="C14" s="246">
        <f>DIST_GAS_TOT!C14</f>
        <v>2.1243794924038557E-2</v>
      </c>
      <c r="D14" s="246">
        <f>DIST_GAS_TOT!D14</f>
        <v>0.14570041416179258</v>
      </c>
      <c r="E14" s="246">
        <f>DIST_GAS_TOT!E14</f>
        <v>5.0240606943028704E-2</v>
      </c>
      <c r="F14" s="246">
        <f>DIST_GAS_TOT!F14</f>
        <v>0.17036954128000942</v>
      </c>
      <c r="G14" s="246">
        <f>DIST_GAS_TOT!G14</f>
        <v>2.452838687530412E-2</v>
      </c>
      <c r="H14" s="246">
        <f>DIST_ALC_TOT!B13</f>
        <v>0.98561022769475692</v>
      </c>
      <c r="I14" s="246">
        <f>DIST_ALC_TOT!C13</f>
        <v>1.4389772305243066E-2</v>
      </c>
      <c r="J14" s="246">
        <f>DIST_DSL_TOT!B14</f>
        <v>0.28610994368256359</v>
      </c>
      <c r="K14" s="246">
        <f>DIST_DSL_TOT!C14</f>
        <v>3.8340732245343796E-2</v>
      </c>
      <c r="L14" s="246">
        <f>DIST_DSL_TOT!D14</f>
        <v>0.24041702518290098</v>
      </c>
      <c r="M14" s="246">
        <f>DIST_DSL_TOT!E14</f>
        <v>0.33408993081309851</v>
      </c>
      <c r="N14" s="246">
        <f>DIST_DSL_TOT!F14</f>
        <v>7.7736925426508743E-2</v>
      </c>
      <c r="O14" s="246">
        <f>DIST_DSL_TOT!G14</f>
        <v>2.3305442649584358E-2</v>
      </c>
      <c r="P14" s="246">
        <f>1</f>
        <v>1</v>
      </c>
      <c r="Q14" s="41"/>
      <c r="R14" s="133">
        <f t="shared" si="0"/>
        <v>1</v>
      </c>
      <c r="S14" s="133">
        <f t="shared" si="1"/>
        <v>1</v>
      </c>
      <c r="T14" s="133">
        <f t="shared" si="2"/>
        <v>0.99999999999999989</v>
      </c>
      <c r="U14" s="41"/>
      <c r="V14" s="41"/>
      <c r="W14" s="41"/>
    </row>
    <row r="15" spans="1:23">
      <c r="A15" s="73" t="s">
        <v>35</v>
      </c>
      <c r="B15" s="131">
        <f>DIST_GAS_TOT!B15</f>
        <v>0.60718610434602782</v>
      </c>
      <c r="C15" s="131">
        <f>DIST_GAS_TOT!C15</f>
        <v>1.8818911421370151E-2</v>
      </c>
      <c r="D15" s="131">
        <f>DIST_GAS_TOT!D15</f>
        <v>0.14166878840616773</v>
      </c>
      <c r="E15" s="131">
        <f>DIST_GAS_TOT!E15</f>
        <v>5.5918656288699055E-2</v>
      </c>
      <c r="F15" s="131">
        <f>DIST_GAS_TOT!F15</f>
        <v>0.15475348081267482</v>
      </c>
      <c r="G15" s="131">
        <f>DIST_GAS_TOT!G15</f>
        <v>2.1654058725060547E-2</v>
      </c>
      <c r="H15" s="131">
        <f>DIST_ALC_TOT!B14</f>
        <v>0.98854580050248786</v>
      </c>
      <c r="I15" s="131">
        <f>DIST_ALC_TOT!C14</f>
        <v>1.1454199497512117E-2</v>
      </c>
      <c r="J15" s="131">
        <f>DIST_DSL_TOT!B15</f>
        <v>0.22996391262070007</v>
      </c>
      <c r="K15" s="131">
        <f>DIST_DSL_TOT!C15</f>
        <v>2.6759551809230561E-2</v>
      </c>
      <c r="L15" s="131">
        <f>DIST_DSL_TOT!D15</f>
        <v>0.31326700200134461</v>
      </c>
      <c r="M15" s="131">
        <f>DIST_DSL_TOT!E15</f>
        <v>0.36194394447785438</v>
      </c>
      <c r="N15" s="131">
        <f>DIST_DSL_TOT!F15</f>
        <v>5.6629024686757803E-2</v>
      </c>
      <c r="O15" s="131">
        <f>DIST_DSL_TOT!G15</f>
        <v>1.1436564404112585E-2</v>
      </c>
      <c r="P15" s="132">
        <f>1</f>
        <v>1</v>
      </c>
      <c r="Q15" s="41"/>
      <c r="R15" s="133">
        <f t="shared" si="0"/>
        <v>1.0000000000000002</v>
      </c>
      <c r="S15" s="133">
        <f t="shared" si="1"/>
        <v>1</v>
      </c>
      <c r="T15" s="133">
        <f t="shared" si="2"/>
        <v>0.99999999999999989</v>
      </c>
      <c r="U15" s="41"/>
      <c r="V15" s="41"/>
      <c r="W15" s="41"/>
    </row>
    <row r="16" spans="1:23">
      <c r="A16" s="73" t="s">
        <v>31</v>
      </c>
      <c r="B16" s="131">
        <f>DIST_GAS_TOT!B16</f>
        <v>0.59549856075024676</v>
      </c>
      <c r="C16" s="131">
        <f>DIST_GAS_TOT!C16</f>
        <v>1.7126508924653481E-2</v>
      </c>
      <c r="D16" s="131">
        <f>DIST_GAS_TOT!D16</f>
        <v>0.18260401590845782</v>
      </c>
      <c r="E16" s="131">
        <f>DIST_GAS_TOT!E16</f>
        <v>6.0683929674203323E-2</v>
      </c>
      <c r="F16" s="131">
        <f>DIST_GAS_TOT!F16</f>
        <v>0.12518812701742568</v>
      </c>
      <c r="G16" s="131">
        <f>DIST_GAS_TOT!G16</f>
        <v>1.8898857725012919E-2</v>
      </c>
      <c r="H16" s="131">
        <f>DIST_ALC_TOT!B15</f>
        <v>0.98866554989023803</v>
      </c>
      <c r="I16" s="131">
        <f>DIST_ALC_TOT!C15</f>
        <v>1.1334450109762003E-2</v>
      </c>
      <c r="J16" s="131">
        <f>DIST_DSL_TOT!B16</f>
        <v>0.24587882539992512</v>
      </c>
      <c r="K16" s="131">
        <f>DIST_DSL_TOT!C16</f>
        <v>4.5033772485532746E-2</v>
      </c>
      <c r="L16" s="131">
        <f>DIST_DSL_TOT!D16</f>
        <v>0.26341819360343804</v>
      </c>
      <c r="M16" s="131">
        <f>DIST_DSL_TOT!E16</f>
        <v>0.35886238896159922</v>
      </c>
      <c r="N16" s="131">
        <f>DIST_DSL_TOT!F16</f>
        <v>6.0894889121505612E-2</v>
      </c>
      <c r="O16" s="131">
        <f>DIST_DSL_TOT!G16</f>
        <v>2.5911930427999427E-2</v>
      </c>
      <c r="P16" s="132">
        <f>1</f>
        <v>1</v>
      </c>
      <c r="Q16" s="41"/>
      <c r="R16" s="133">
        <f t="shared" si="0"/>
        <v>1</v>
      </c>
      <c r="S16" s="133">
        <f t="shared" si="1"/>
        <v>1</v>
      </c>
      <c r="T16" s="133">
        <f t="shared" si="2"/>
        <v>1.0000000000000002</v>
      </c>
      <c r="U16" s="41"/>
      <c r="V16" s="41"/>
      <c r="W16" s="41"/>
    </row>
    <row r="17" spans="1:23">
      <c r="A17" s="73" t="s">
        <v>27</v>
      </c>
      <c r="B17" s="131">
        <f>DIST_GAS_TOT!B17</f>
        <v>0.58226930836032786</v>
      </c>
      <c r="C17" s="131">
        <f>DIST_GAS_TOT!C17</f>
        <v>2.9458475277336568E-2</v>
      </c>
      <c r="D17" s="131">
        <f>DIST_GAS_TOT!D17</f>
        <v>0.11536523970732898</v>
      </c>
      <c r="E17" s="131">
        <f>DIST_GAS_TOT!E17</f>
        <v>3.6562301378301222E-2</v>
      </c>
      <c r="F17" s="131">
        <f>DIST_GAS_TOT!F17</f>
        <v>0.21061614762525646</v>
      </c>
      <c r="G17" s="131">
        <f>DIST_GAS_TOT!G17</f>
        <v>2.5728527651449014E-2</v>
      </c>
      <c r="H17" s="131">
        <f>DIST_ALC_TOT!B16</f>
        <v>0.97830948237009618</v>
      </c>
      <c r="I17" s="131">
        <f>DIST_ALC_TOT!C16</f>
        <v>2.1690517629903792E-2</v>
      </c>
      <c r="J17" s="131">
        <f>DIST_DSL_TOT!B17</f>
        <v>0.30246564105993612</v>
      </c>
      <c r="K17" s="131">
        <f>DIST_DSL_TOT!C17</f>
        <v>3.6241860860652793E-2</v>
      </c>
      <c r="L17" s="131">
        <f>DIST_DSL_TOT!D17</f>
        <v>0.22001361042987616</v>
      </c>
      <c r="M17" s="131">
        <f>DIST_DSL_TOT!E17</f>
        <v>0.31615901529018187</v>
      </c>
      <c r="N17" s="131">
        <f>DIST_DSL_TOT!F17</f>
        <v>0.10381308614197546</v>
      </c>
      <c r="O17" s="131">
        <f>DIST_DSL_TOT!G17</f>
        <v>2.130678621737769E-2</v>
      </c>
      <c r="P17" s="132">
        <f>1</f>
        <v>1</v>
      </c>
      <c r="Q17" s="41"/>
      <c r="R17" s="133">
        <f t="shared" si="0"/>
        <v>1.0000000000000002</v>
      </c>
      <c r="S17" s="133">
        <f t="shared" si="1"/>
        <v>1</v>
      </c>
      <c r="T17" s="133">
        <f t="shared" si="2"/>
        <v>1</v>
      </c>
      <c r="U17" s="41"/>
      <c r="V17" s="41"/>
      <c r="W17" s="41"/>
    </row>
    <row r="18" spans="1:23">
      <c r="A18" s="73" t="s">
        <v>33</v>
      </c>
      <c r="B18" s="131">
        <f>DIST_GAS_TOT!B18</f>
        <v>0.48337360708031535</v>
      </c>
      <c r="C18" s="131">
        <f>DIST_GAS_TOT!C18</f>
        <v>1.8634969930223465E-2</v>
      </c>
      <c r="D18" s="131">
        <f>DIST_GAS_TOT!D18</f>
        <v>0.15157920147005757</v>
      </c>
      <c r="E18" s="131">
        <f>DIST_GAS_TOT!E18</f>
        <v>3.0729656111978306E-2</v>
      </c>
      <c r="F18" s="131">
        <f>DIST_GAS_TOT!F18</f>
        <v>0.26585100308451964</v>
      </c>
      <c r="G18" s="131">
        <f>DIST_GAS_TOT!G18</f>
        <v>4.9831562322905865E-2</v>
      </c>
      <c r="H18" s="131">
        <f>DIST_ALC_TOT!B17</f>
        <v>0.97827666875050723</v>
      </c>
      <c r="I18" s="131">
        <f>DIST_ALC_TOT!C17</f>
        <v>2.172333124949271E-2</v>
      </c>
      <c r="J18" s="131">
        <f>DIST_DSL_TOT!B18</f>
        <v>0.32613839292554853</v>
      </c>
      <c r="K18" s="131">
        <f>DIST_DSL_TOT!C18</f>
        <v>4.0182150431616458E-2</v>
      </c>
      <c r="L18" s="131">
        <f>DIST_DSL_TOT!D18</f>
        <v>0.17108106031048623</v>
      </c>
      <c r="M18" s="131">
        <f>DIST_DSL_TOT!E18</f>
        <v>0.31654857367266537</v>
      </c>
      <c r="N18" s="131">
        <f>DIST_DSL_TOT!F18</f>
        <v>0.11687449163441431</v>
      </c>
      <c r="O18" s="131">
        <f>DIST_DSL_TOT!G18</f>
        <v>2.9175331025269063E-2</v>
      </c>
      <c r="P18" s="132">
        <f>1</f>
        <v>1</v>
      </c>
      <c r="Q18" s="41"/>
      <c r="R18" s="133">
        <f t="shared" si="0"/>
        <v>1</v>
      </c>
      <c r="S18" s="133">
        <f t="shared" si="1"/>
        <v>0.99999999999999989</v>
      </c>
      <c r="T18" s="133">
        <f t="shared" si="2"/>
        <v>1</v>
      </c>
      <c r="U18" s="41"/>
      <c r="V18" s="41"/>
      <c r="W18" s="41"/>
    </row>
    <row r="19" spans="1:23">
      <c r="A19" s="73" t="s">
        <v>34</v>
      </c>
      <c r="B19" s="131">
        <f>DIST_GAS_TOT!B19</f>
        <v>0.60950302516220589</v>
      </c>
      <c r="C19" s="131">
        <f>DIST_GAS_TOT!C19</f>
        <v>2.253811422951401E-2</v>
      </c>
      <c r="D19" s="131">
        <f>DIST_GAS_TOT!D19</f>
        <v>0.12963505706348227</v>
      </c>
      <c r="E19" s="131">
        <f>DIST_GAS_TOT!E19</f>
        <v>4.4337543396073743E-2</v>
      </c>
      <c r="F19" s="131">
        <f>DIST_GAS_TOT!F19</f>
        <v>0.17034646353915225</v>
      </c>
      <c r="G19" s="131">
        <f>DIST_GAS_TOT!G19</f>
        <v>2.3639796609571849E-2</v>
      </c>
      <c r="H19" s="131">
        <f>DIST_ALC_TOT!B18</f>
        <v>0.98459443245405798</v>
      </c>
      <c r="I19" s="131">
        <f>DIST_ALC_TOT!C18</f>
        <v>1.5405567545941955E-2</v>
      </c>
      <c r="J19" s="131">
        <f>DIST_DSL_TOT!B19</f>
        <v>0.29966702459423827</v>
      </c>
      <c r="K19" s="131">
        <f>DIST_DSL_TOT!C19</f>
        <v>2.8494734048468345E-2</v>
      </c>
      <c r="L19" s="131">
        <f>DIST_DSL_TOT!D19</f>
        <v>0.21961760742800568</v>
      </c>
      <c r="M19" s="131">
        <f>DIST_DSL_TOT!E19</f>
        <v>0.34020780215781488</v>
      </c>
      <c r="N19" s="131">
        <f>DIST_DSL_TOT!F19</f>
        <v>9.3852064069442021E-2</v>
      </c>
      <c r="O19" s="131">
        <f>DIST_DSL_TOT!G19</f>
        <v>1.8160767702030765E-2</v>
      </c>
      <c r="P19" s="132">
        <f>1</f>
        <v>1</v>
      </c>
      <c r="Q19" s="41"/>
      <c r="R19" s="133">
        <f t="shared" si="0"/>
        <v>1</v>
      </c>
      <c r="S19" s="133">
        <f t="shared" si="1"/>
        <v>0.99999999999999989</v>
      </c>
      <c r="T19" s="133">
        <f t="shared" si="2"/>
        <v>1</v>
      </c>
      <c r="U19" s="41"/>
      <c r="V19" s="41"/>
      <c r="W19" s="41"/>
    </row>
    <row r="20" spans="1:23">
      <c r="A20" s="73" t="s">
        <v>30</v>
      </c>
      <c r="B20" s="131">
        <f>DIST_GAS_TOT!B20</f>
        <v>0.61737685675346676</v>
      </c>
      <c r="C20" s="131">
        <f>DIST_GAS_TOT!C20</f>
        <v>1.7649333372442608E-2</v>
      </c>
      <c r="D20" s="131">
        <f>DIST_GAS_TOT!D20</f>
        <v>0.13151028635020959</v>
      </c>
      <c r="E20" s="131">
        <f>DIST_GAS_TOT!E20</f>
        <v>6.6420317198654003E-2</v>
      </c>
      <c r="F20" s="131">
        <f>DIST_GAS_TOT!F20</f>
        <v>0.1510073503069837</v>
      </c>
      <c r="G20" s="131">
        <f>DIST_GAS_TOT!G20</f>
        <v>1.603585601824312E-2</v>
      </c>
      <c r="H20" s="131">
        <f>DIST_ALC_TOT!B19</f>
        <v>0.98993935516915654</v>
      </c>
      <c r="I20" s="131">
        <f>DIST_ALC_TOT!C19</f>
        <v>1.0060644830843443E-2</v>
      </c>
      <c r="J20" s="131">
        <f>DIST_DSL_TOT!B20</f>
        <v>0.31106801500322684</v>
      </c>
      <c r="K20" s="131">
        <f>DIST_DSL_TOT!C20</f>
        <v>4.1010713194168893E-2</v>
      </c>
      <c r="L20" s="131">
        <f>DIST_DSL_TOT!D20</f>
        <v>0.27339814355072506</v>
      </c>
      <c r="M20" s="131">
        <f>DIST_DSL_TOT!E20</f>
        <v>0.29262212099825957</v>
      </c>
      <c r="N20" s="131">
        <f>DIST_DSL_TOT!F20</f>
        <v>5.6497413056146736E-2</v>
      </c>
      <c r="O20" s="131">
        <f>DIST_DSL_TOT!G20</f>
        <v>2.5403594197472835E-2</v>
      </c>
      <c r="P20" s="132">
        <f>1</f>
        <v>1</v>
      </c>
      <c r="Q20" s="41"/>
      <c r="R20" s="133">
        <f t="shared" si="0"/>
        <v>0.99999999999999967</v>
      </c>
      <c r="S20" s="133">
        <f t="shared" si="1"/>
        <v>1</v>
      </c>
      <c r="T20" s="133">
        <f t="shared" si="2"/>
        <v>0.99999999999999989</v>
      </c>
      <c r="U20" s="41"/>
      <c r="V20" s="41"/>
      <c r="W20" s="41"/>
    </row>
    <row r="21" spans="1:23">
      <c r="A21" s="73" t="s">
        <v>36</v>
      </c>
      <c r="B21" s="131">
        <f>DIST_GAS_TOT!B21</f>
        <v>0.53107292774287851</v>
      </c>
      <c r="C21" s="131">
        <f>DIST_GAS_TOT!C21</f>
        <v>1.8358251916876872E-2</v>
      </c>
      <c r="D21" s="131">
        <f>DIST_GAS_TOT!D21</f>
        <v>0.14683469165674834</v>
      </c>
      <c r="E21" s="131">
        <f>DIST_GAS_TOT!E21</f>
        <v>2.8680857193354184E-2</v>
      </c>
      <c r="F21" s="131">
        <f>DIST_GAS_TOT!F21</f>
        <v>0.23344580004824145</v>
      </c>
      <c r="G21" s="131">
        <f>DIST_GAS_TOT!G21</f>
        <v>4.1607471441900613E-2</v>
      </c>
      <c r="H21" s="131">
        <f>DIST_ALC_TOT!B20</f>
        <v>0.98435804071956456</v>
      </c>
      <c r="I21" s="131">
        <f>DIST_ALC_TOT!C20</f>
        <v>1.5641959280435346E-2</v>
      </c>
      <c r="J21" s="131">
        <f>DIST_DSL_TOT!B21</f>
        <v>0.30577338366808882</v>
      </c>
      <c r="K21" s="131">
        <f>DIST_DSL_TOT!C21</f>
        <v>2.7739712033643421E-2</v>
      </c>
      <c r="L21" s="131">
        <f>DIST_DSL_TOT!D21</f>
        <v>0.18108875945878772</v>
      </c>
      <c r="M21" s="131">
        <f>DIST_DSL_TOT!E21</f>
        <v>0.34637090993255787</v>
      </c>
      <c r="N21" s="131">
        <f>DIST_DSL_TOT!F21</f>
        <v>0.11971562176669177</v>
      </c>
      <c r="O21" s="131">
        <f>DIST_DSL_TOT!G21</f>
        <v>1.9311613140230388E-2</v>
      </c>
      <c r="P21" s="132">
        <f>1</f>
        <v>1</v>
      </c>
      <c r="Q21" s="41"/>
      <c r="R21" s="133">
        <f t="shared" si="0"/>
        <v>1</v>
      </c>
      <c r="S21" s="133">
        <f t="shared" si="1"/>
        <v>0.99999999999999989</v>
      </c>
      <c r="T21" s="133">
        <f t="shared" si="2"/>
        <v>1</v>
      </c>
      <c r="U21" s="41"/>
      <c r="V21" s="41"/>
      <c r="W21" s="41"/>
    </row>
    <row r="22" spans="1:23">
      <c r="A22" s="73" t="s">
        <v>21</v>
      </c>
      <c r="B22" s="131">
        <f>DIST_GAS_TOT!B22</f>
        <v>0.60703420673668906</v>
      </c>
      <c r="C22" s="131">
        <f>DIST_GAS_TOT!C22</f>
        <v>3.4152256762466367E-2</v>
      </c>
      <c r="D22" s="131">
        <f>DIST_GAS_TOT!D22</f>
        <v>0.13826855398766824</v>
      </c>
      <c r="E22" s="131">
        <f>DIST_GAS_TOT!E22</f>
        <v>4.8109305648738845E-2</v>
      </c>
      <c r="F22" s="131">
        <f>DIST_GAS_TOT!F22</f>
        <v>0.15092987311259182</v>
      </c>
      <c r="G22" s="131">
        <f>DIST_GAS_TOT!G22</f>
        <v>2.1505803751845708E-2</v>
      </c>
      <c r="H22" s="131">
        <f>DIST_ALC_TOT!B21</f>
        <v>0.98041063177418164</v>
      </c>
      <c r="I22" s="131">
        <f>DIST_ALC_TOT!C21</f>
        <v>1.9589368225818388E-2</v>
      </c>
      <c r="J22" s="131">
        <f>DIST_DSL_TOT!B22</f>
        <v>0.33554321779982876</v>
      </c>
      <c r="K22" s="131">
        <f>DIST_DSL_TOT!C22</f>
        <v>3.4936738114993947E-2</v>
      </c>
      <c r="L22" s="131">
        <f>DIST_DSL_TOT!D22</f>
        <v>0.2156780351596089</v>
      </c>
      <c r="M22" s="131">
        <f>DIST_DSL_TOT!E22</f>
        <v>0.3039324009393421</v>
      </c>
      <c r="N22" s="131">
        <f>DIST_DSL_TOT!F22</f>
        <v>8.9803884995091079E-2</v>
      </c>
      <c r="O22" s="131">
        <f>DIST_DSL_TOT!G22</f>
        <v>2.0105722991135194E-2</v>
      </c>
      <c r="P22" s="132">
        <f>1</f>
        <v>1</v>
      </c>
      <c r="Q22" s="41"/>
      <c r="R22" s="133">
        <f t="shared" si="0"/>
        <v>1</v>
      </c>
      <c r="S22" s="133">
        <f t="shared" si="1"/>
        <v>1</v>
      </c>
      <c r="T22" s="133">
        <f t="shared" si="2"/>
        <v>1</v>
      </c>
      <c r="U22" s="41"/>
      <c r="V22" s="41"/>
      <c r="W22" s="41"/>
    </row>
    <row r="23" spans="1:23">
      <c r="A23" s="73" t="s">
        <v>32</v>
      </c>
      <c r="B23" s="131">
        <f>DIST_GAS_TOT!B23</f>
        <v>0.63198543640214067</v>
      </c>
      <c r="C23" s="131">
        <f>DIST_GAS_TOT!C23</f>
        <v>1.6790632128241719E-2</v>
      </c>
      <c r="D23" s="131">
        <f>DIST_GAS_TOT!D23</f>
        <v>0.12648132754894958</v>
      </c>
      <c r="E23" s="131">
        <f>DIST_GAS_TOT!E23</f>
        <v>4.8224863659940866E-2</v>
      </c>
      <c r="F23" s="131">
        <f>DIST_GAS_TOT!F23</f>
        <v>0.15001656729705592</v>
      </c>
      <c r="G23" s="131">
        <f>DIST_GAS_TOT!G23</f>
        <v>2.6501172963671157E-2</v>
      </c>
      <c r="H23" s="131">
        <f>DIST_ALC_TOT!B22</f>
        <v>0.98980860974636231</v>
      </c>
      <c r="I23" s="131">
        <f>DIST_ALC_TOT!C22</f>
        <v>1.0191390253637696E-2</v>
      </c>
      <c r="J23" s="131">
        <f>DIST_DSL_TOT!B23</f>
        <v>0.28652441503972309</v>
      </c>
      <c r="K23" s="131">
        <f>DIST_DSL_TOT!C23</f>
        <v>3.4570538213363686E-2</v>
      </c>
      <c r="L23" s="131">
        <f>DIST_DSL_TOT!D23</f>
        <v>0.1959489363365946</v>
      </c>
      <c r="M23" s="131">
        <f>DIST_DSL_TOT!E23</f>
        <v>0.41437169086510406</v>
      </c>
      <c r="N23" s="131">
        <f>DIST_DSL_TOT!F23</f>
        <v>5.3994298016640838E-2</v>
      </c>
      <c r="O23" s="131">
        <f>DIST_DSL_TOT!G23</f>
        <v>1.4590121528573821E-2</v>
      </c>
      <c r="P23" s="132">
        <f>1</f>
        <v>1</v>
      </c>
      <c r="Q23" s="41"/>
      <c r="R23" s="133">
        <f t="shared" si="0"/>
        <v>0.99999999999999989</v>
      </c>
      <c r="S23" s="133">
        <f t="shared" si="1"/>
        <v>1</v>
      </c>
      <c r="T23" s="133">
        <f t="shared" si="2"/>
        <v>1</v>
      </c>
      <c r="U23" s="41"/>
      <c r="V23" s="41"/>
      <c r="W23" s="41"/>
    </row>
    <row r="24" spans="1:23">
      <c r="A24" s="75" t="s">
        <v>40</v>
      </c>
      <c r="B24" s="246">
        <f>DIST_GAS_TOT!B24</f>
        <v>0.49540784435570878</v>
      </c>
      <c r="C24" s="246">
        <f>DIST_GAS_TOT!C24</f>
        <v>1.6401825937234119E-2</v>
      </c>
      <c r="D24" s="246">
        <f>DIST_GAS_TOT!D24</f>
        <v>0.23510160879357941</v>
      </c>
      <c r="E24" s="246">
        <f>DIST_GAS_TOT!E24</f>
        <v>0.13504022716483458</v>
      </c>
      <c r="F24" s="246">
        <f>DIST_GAS_TOT!F24</f>
        <v>0.10050871484699964</v>
      </c>
      <c r="G24" s="246">
        <f>DIST_GAS_TOT!G24</f>
        <v>1.7539778901643405E-2</v>
      </c>
      <c r="H24" s="246">
        <f>DIST_ALC_TOT!B23</f>
        <v>0.98172106387018299</v>
      </c>
      <c r="I24" s="246">
        <f>DIST_ALC_TOT!C23</f>
        <v>1.8278936129817073E-2</v>
      </c>
      <c r="J24" s="246">
        <f>DIST_DSL_TOT!B24</f>
        <v>0.30118588213217795</v>
      </c>
      <c r="K24" s="246">
        <f>DIST_DSL_TOT!C24</f>
        <v>6.9576050700076442E-2</v>
      </c>
      <c r="L24" s="246">
        <f>DIST_DSL_TOT!D24</f>
        <v>0.22800821720339243</v>
      </c>
      <c r="M24" s="246">
        <f>DIST_DSL_TOT!E24</f>
        <v>0.31525075864923696</v>
      </c>
      <c r="N24" s="246">
        <f>DIST_DSL_TOT!F24</f>
        <v>4.987949163705549E-2</v>
      </c>
      <c r="O24" s="246">
        <f>DIST_DSL_TOT!G24</f>
        <v>3.6099599678060805E-2</v>
      </c>
      <c r="P24" s="246">
        <f>1</f>
        <v>1</v>
      </c>
      <c r="Q24" s="41"/>
      <c r="R24" s="133">
        <f t="shared" si="0"/>
        <v>0.99999999999999989</v>
      </c>
      <c r="S24" s="133">
        <f t="shared" si="1"/>
        <v>1</v>
      </c>
      <c r="T24" s="133">
        <f t="shared" si="2"/>
        <v>1.0000000000000002</v>
      </c>
      <c r="U24" s="41"/>
      <c r="V24" s="41"/>
      <c r="W24" s="41"/>
    </row>
    <row r="25" spans="1:23">
      <c r="A25" s="73" t="s">
        <v>26</v>
      </c>
      <c r="B25" s="131">
        <f>DIST_GAS_TOT!B25</f>
        <v>0.6402951802872856</v>
      </c>
      <c r="C25" s="131">
        <f>DIST_GAS_TOT!C25</f>
        <v>2.2718348161802723E-2</v>
      </c>
      <c r="D25" s="131">
        <f>DIST_GAS_TOT!D25</f>
        <v>0.16814732839944843</v>
      </c>
      <c r="E25" s="131">
        <f>DIST_GAS_TOT!E25</f>
        <v>5.8544243027248741E-2</v>
      </c>
      <c r="F25" s="131">
        <f>DIST_GAS_TOT!F25</f>
        <v>8.8631181618028493E-2</v>
      </c>
      <c r="G25" s="131">
        <f>DIST_GAS_TOT!G25</f>
        <v>2.1663718506186137E-2</v>
      </c>
      <c r="H25" s="131">
        <f>DIST_ALC_TOT!B24</f>
        <v>0.98748211398860142</v>
      </c>
      <c r="I25" s="131">
        <f>DIST_ALC_TOT!C24</f>
        <v>1.2517886011398546E-2</v>
      </c>
      <c r="J25" s="131">
        <f>DIST_DSL_TOT!B25</f>
        <v>0.34536754141258641</v>
      </c>
      <c r="K25" s="131">
        <f>DIST_DSL_TOT!C25</f>
        <v>8.5289643711410429E-2</v>
      </c>
      <c r="L25" s="131">
        <f>DIST_DSL_TOT!D25</f>
        <v>0.16870544050455247</v>
      </c>
      <c r="M25" s="131">
        <f>DIST_DSL_TOT!E25</f>
        <v>0.30007459550797855</v>
      </c>
      <c r="N25" s="131">
        <f>DIST_DSL_TOT!F25</f>
        <v>7.349549245693468E-2</v>
      </c>
      <c r="O25" s="131">
        <f>DIST_DSL_TOT!G25</f>
        <v>2.706728640653755E-2</v>
      </c>
      <c r="P25" s="132">
        <f>1</f>
        <v>1</v>
      </c>
      <c r="Q25" s="41"/>
      <c r="R25" s="133">
        <f t="shared" si="0"/>
        <v>1.0000000000000002</v>
      </c>
      <c r="S25" s="133">
        <f t="shared" si="1"/>
        <v>1</v>
      </c>
      <c r="T25" s="133">
        <f t="shared" si="2"/>
        <v>1</v>
      </c>
      <c r="U25" s="41"/>
      <c r="V25" s="41"/>
      <c r="W25" s="41"/>
    </row>
    <row r="26" spans="1:23">
      <c r="A26" s="73" t="s">
        <v>18</v>
      </c>
      <c r="B26" s="131">
        <f>DIST_GAS_TOT!B26</f>
        <v>0.36065362356066821</v>
      </c>
      <c r="C26" s="131">
        <f>DIST_GAS_TOT!C26</f>
        <v>9.0393081012844819E-3</v>
      </c>
      <c r="D26" s="131">
        <f>DIST_GAS_TOT!D26</f>
        <v>0.33263935210096685</v>
      </c>
      <c r="E26" s="131">
        <f>DIST_GAS_TOT!E26</f>
        <v>0.12173614720222814</v>
      </c>
      <c r="F26" s="131">
        <f>DIST_GAS_TOT!F26</f>
        <v>0.15754882442343984</v>
      </c>
      <c r="G26" s="131">
        <f>DIST_GAS_TOT!G26</f>
        <v>1.8382744611412438E-2</v>
      </c>
      <c r="H26" s="131">
        <f>DIST_ALC_TOT!B25</f>
        <v>0.98386553068533222</v>
      </c>
      <c r="I26" s="131">
        <f>DIST_ALC_TOT!C25</f>
        <v>1.6134469314667828E-2</v>
      </c>
      <c r="J26" s="131">
        <f>DIST_DSL_TOT!B26</f>
        <v>0.31785542860579752</v>
      </c>
      <c r="K26" s="131">
        <f>DIST_DSL_TOT!C26</f>
        <v>6.9958180123391098E-2</v>
      </c>
      <c r="L26" s="131">
        <f>DIST_DSL_TOT!D26</f>
        <v>0.19285297519465058</v>
      </c>
      <c r="M26" s="131">
        <f>DIST_DSL_TOT!E26</f>
        <v>0.32277357207295115</v>
      </c>
      <c r="N26" s="131">
        <f>DIST_DSL_TOT!F26</f>
        <v>5.9218816022698732E-2</v>
      </c>
      <c r="O26" s="131">
        <f>DIST_DSL_TOT!G26</f>
        <v>3.7341027980510914E-2</v>
      </c>
      <c r="P26" s="132">
        <f>1</f>
        <v>1</v>
      </c>
      <c r="Q26" s="41"/>
      <c r="R26" s="133">
        <f t="shared" si="0"/>
        <v>1</v>
      </c>
      <c r="S26" s="133">
        <f t="shared" si="1"/>
        <v>1</v>
      </c>
      <c r="T26" s="133">
        <f t="shared" si="2"/>
        <v>1</v>
      </c>
      <c r="U26" s="41"/>
      <c r="V26" s="41"/>
      <c r="W26" s="41"/>
    </row>
    <row r="27" spans="1:23">
      <c r="A27" s="73" t="s">
        <v>12</v>
      </c>
      <c r="B27" s="131">
        <f>DIST_GAS_TOT!B27</f>
        <v>0.65456623951935444</v>
      </c>
      <c r="C27" s="131">
        <f>DIST_GAS_TOT!C27</f>
        <v>2.3258096196620792E-2</v>
      </c>
      <c r="D27" s="131">
        <f>DIST_GAS_TOT!D27</f>
        <v>0.1342578800150053</v>
      </c>
      <c r="E27" s="131">
        <f>DIST_GAS_TOT!E27</f>
        <v>0.11769007956754811</v>
      </c>
      <c r="F27" s="131">
        <f>DIST_GAS_TOT!F27</f>
        <v>5.9541472195507213E-2</v>
      </c>
      <c r="G27" s="131">
        <f>DIST_GAS_TOT!G27</f>
        <v>1.0686232505964012E-2</v>
      </c>
      <c r="H27" s="131">
        <f>DIST_ALC_TOT!B26</f>
        <v>0.99487760179740858</v>
      </c>
      <c r="I27" s="131">
        <f>DIST_ALC_TOT!C26</f>
        <v>5.1223982025914751E-3</v>
      </c>
      <c r="J27" s="131">
        <f>DIST_DSL_TOT!B27</f>
        <v>0.26174313507076619</v>
      </c>
      <c r="K27" s="131">
        <f>DIST_DSL_TOT!C27</f>
        <v>3.0613421528314182E-2</v>
      </c>
      <c r="L27" s="131">
        <f>DIST_DSL_TOT!D27</f>
        <v>0.30370428407767119</v>
      </c>
      <c r="M27" s="131">
        <f>DIST_DSL_TOT!E27</f>
        <v>0.34835799628103886</v>
      </c>
      <c r="N27" s="131">
        <f>DIST_DSL_TOT!F27</f>
        <v>2.8694609737901972E-2</v>
      </c>
      <c r="O27" s="131">
        <f>DIST_DSL_TOT!G27</f>
        <v>2.6886553304307659E-2</v>
      </c>
      <c r="P27" s="132">
        <f>1</f>
        <v>1</v>
      </c>
      <c r="Q27" s="41"/>
      <c r="R27" s="133">
        <f t="shared" si="0"/>
        <v>0.99999999999999978</v>
      </c>
      <c r="S27" s="133">
        <f t="shared" si="1"/>
        <v>1</v>
      </c>
      <c r="T27" s="133">
        <f t="shared" si="2"/>
        <v>1</v>
      </c>
      <c r="U27" s="41"/>
      <c r="V27" s="41"/>
      <c r="W27" s="41"/>
    </row>
    <row r="28" spans="1:23">
      <c r="A28" s="73" t="s">
        <v>10</v>
      </c>
      <c r="B28" s="131">
        <f>DIST_GAS_TOT!B28</f>
        <v>0.47202917375634595</v>
      </c>
      <c r="C28" s="131">
        <f>DIST_GAS_TOT!C28</f>
        <v>1.5904043861083302E-2</v>
      </c>
      <c r="D28" s="131">
        <f>DIST_GAS_TOT!D28</f>
        <v>0.24328782073053848</v>
      </c>
      <c r="E28" s="131">
        <f>DIST_GAS_TOT!E28</f>
        <v>0.15321162828918949</v>
      </c>
      <c r="F28" s="131">
        <f>DIST_GAS_TOT!F28</f>
        <v>9.6454373571748561E-2</v>
      </c>
      <c r="G28" s="131">
        <f>DIST_GAS_TOT!G28</f>
        <v>1.9112959791094373E-2</v>
      </c>
      <c r="H28" s="131">
        <f>DIST_ALC_TOT!B27</f>
        <v>0.98041356272206215</v>
      </c>
      <c r="I28" s="131">
        <f>DIST_ALC_TOT!C27</f>
        <v>1.9586437277937831E-2</v>
      </c>
      <c r="J28" s="131">
        <f>DIST_DSL_TOT!B28</f>
        <v>0.29893143577691017</v>
      </c>
      <c r="K28" s="131">
        <f>DIST_DSL_TOT!C28</f>
        <v>7.7405737364424493E-2</v>
      </c>
      <c r="L28" s="131">
        <f>DIST_DSL_TOT!D28</f>
        <v>0.23163656491187865</v>
      </c>
      <c r="M28" s="131">
        <f>DIST_DSL_TOT!E28</f>
        <v>0.30521848051400929</v>
      </c>
      <c r="N28" s="131">
        <f>DIST_DSL_TOT!F28</f>
        <v>4.846819684892175E-2</v>
      </c>
      <c r="O28" s="131">
        <f>DIST_DSL_TOT!G28</f>
        <v>3.833958458385571E-2</v>
      </c>
      <c r="P28" s="132">
        <f>1</f>
        <v>1</v>
      </c>
      <c r="Q28" s="41"/>
      <c r="R28" s="133">
        <f t="shared" si="0"/>
        <v>1</v>
      </c>
      <c r="S28" s="133">
        <f t="shared" si="1"/>
        <v>1</v>
      </c>
      <c r="T28" s="133">
        <f t="shared" si="2"/>
        <v>1</v>
      </c>
      <c r="U28" s="41"/>
      <c r="V28" s="41"/>
      <c r="W28" s="41"/>
    </row>
    <row r="29" spans="1:23">
      <c r="A29" s="75" t="s">
        <v>41</v>
      </c>
      <c r="B29" s="246">
        <f>DIST_GAS_TOT!B29</f>
        <v>0.59783065736631025</v>
      </c>
      <c r="C29" s="246">
        <f>DIST_GAS_TOT!C29</f>
        <v>2.6774311845747661E-2</v>
      </c>
      <c r="D29" s="246">
        <f>DIST_GAS_TOT!D29</f>
        <v>0.19637040680605863</v>
      </c>
      <c r="E29" s="246">
        <f>DIST_GAS_TOT!E29</f>
        <v>8.7337415356252501E-2</v>
      </c>
      <c r="F29" s="246">
        <f>DIST_GAS_TOT!F29</f>
        <v>7.3623239068700067E-2</v>
      </c>
      <c r="G29" s="246">
        <f>DIST_GAS_TOT!G29</f>
        <v>1.8063969556930983E-2</v>
      </c>
      <c r="H29" s="246">
        <f>DIST_ALC_TOT!B28</f>
        <v>0.99217052317842647</v>
      </c>
      <c r="I29" s="246">
        <f>DIST_ALC_TOT!C28</f>
        <v>7.8294768215735853E-3</v>
      </c>
      <c r="J29" s="246">
        <f>DIST_DSL_TOT!B29</f>
        <v>0.37444981076352285</v>
      </c>
      <c r="K29" s="246">
        <f>DIST_DSL_TOT!C29</f>
        <v>0.11688094014645566</v>
      </c>
      <c r="L29" s="246">
        <f>DIST_DSL_TOT!D29</f>
        <v>0.13933309721306247</v>
      </c>
      <c r="M29" s="246">
        <f>DIST_DSL_TOT!E29</f>
        <v>0.26022995913294777</v>
      </c>
      <c r="N29" s="246">
        <f>DIST_DSL_TOT!F29</f>
        <v>7.6272202675382497E-2</v>
      </c>
      <c r="O29" s="246">
        <f>DIST_DSL_TOT!G29</f>
        <v>3.2833990068628742E-2</v>
      </c>
      <c r="P29" s="246">
        <f>1</f>
        <v>1</v>
      </c>
      <c r="Q29" s="41"/>
      <c r="R29" s="133">
        <f t="shared" si="0"/>
        <v>1</v>
      </c>
      <c r="S29" s="133">
        <f t="shared" si="1"/>
        <v>1</v>
      </c>
      <c r="T29" s="133">
        <f t="shared" si="2"/>
        <v>1</v>
      </c>
      <c r="U29" s="41"/>
      <c r="V29" s="41"/>
      <c r="W29" s="41"/>
    </row>
    <row r="30" spans="1:23">
      <c r="A30" s="73" t="s">
        <v>22</v>
      </c>
      <c r="B30" s="131">
        <f>DIST_GAS_TOT!B30</f>
        <v>0.59492713768428696</v>
      </c>
      <c r="C30" s="131">
        <f>DIST_GAS_TOT!C30</f>
        <v>2.3057596458652994E-2</v>
      </c>
      <c r="D30" s="131">
        <f>DIST_GAS_TOT!D30</f>
        <v>0.21251910228531234</v>
      </c>
      <c r="E30" s="131">
        <f>DIST_GAS_TOT!E30</f>
        <v>7.9277036929937886E-2</v>
      </c>
      <c r="F30" s="131">
        <f>DIST_GAS_TOT!F30</f>
        <v>7.1792248092636082E-2</v>
      </c>
      <c r="G30" s="131">
        <f>DIST_GAS_TOT!G30</f>
        <v>1.8426878549173714E-2</v>
      </c>
      <c r="H30" s="131">
        <f>DIST_ALC_TOT!B29</f>
        <v>0.99489773599418652</v>
      </c>
      <c r="I30" s="131">
        <f>DIST_ALC_TOT!C29</f>
        <v>5.1022640058134821E-3</v>
      </c>
      <c r="J30" s="131">
        <f>DIST_DSL_TOT!B30</f>
        <v>0.36492555780249447</v>
      </c>
      <c r="K30" s="131">
        <f>DIST_DSL_TOT!C30</f>
        <v>0.12340589290045535</v>
      </c>
      <c r="L30" s="131">
        <f>DIST_DSL_TOT!D30</f>
        <v>0.13352273609265328</v>
      </c>
      <c r="M30" s="131">
        <f>DIST_DSL_TOT!E30</f>
        <v>0.25690138717736655</v>
      </c>
      <c r="N30" s="131">
        <f>DIST_DSL_TOT!F30</f>
        <v>7.4090425226814E-2</v>
      </c>
      <c r="O30" s="131">
        <f>DIST_DSL_TOT!G30</f>
        <v>4.7154000800216159E-2</v>
      </c>
      <c r="P30" s="132">
        <f>1</f>
        <v>1</v>
      </c>
      <c r="Q30" s="41"/>
      <c r="R30" s="133">
        <f t="shared" si="0"/>
        <v>1</v>
      </c>
      <c r="S30" s="133">
        <f t="shared" si="1"/>
        <v>1</v>
      </c>
      <c r="T30" s="133">
        <f t="shared" si="2"/>
        <v>0.99999999999999978</v>
      </c>
      <c r="U30" s="41"/>
      <c r="V30" s="41"/>
      <c r="W30" s="41"/>
    </row>
    <row r="31" spans="1:23">
      <c r="A31" s="73" t="s">
        <v>13</v>
      </c>
      <c r="B31" s="131">
        <f>DIST_GAS_TOT!B31</f>
        <v>0.58971813445572796</v>
      </c>
      <c r="C31" s="131">
        <f>DIST_GAS_TOT!C31</f>
        <v>2.662136883381552E-2</v>
      </c>
      <c r="D31" s="131">
        <f>DIST_GAS_TOT!D31</f>
        <v>0.19530046087854727</v>
      </c>
      <c r="E31" s="131">
        <f>DIST_GAS_TOT!E31</f>
        <v>9.8858161669910405E-2</v>
      </c>
      <c r="F31" s="131">
        <f>DIST_GAS_TOT!F31</f>
        <v>7.6078278833887986E-2</v>
      </c>
      <c r="G31" s="131">
        <f>DIST_GAS_TOT!G31</f>
        <v>1.3423595328110827E-2</v>
      </c>
      <c r="H31" s="131">
        <f>DIST_ALC_TOT!B30</f>
        <v>0.99193508820265097</v>
      </c>
      <c r="I31" s="131">
        <f>DIST_ALC_TOT!C30</f>
        <v>8.0649117973490246E-3</v>
      </c>
      <c r="J31" s="131">
        <f>DIST_DSL_TOT!B31</f>
        <v>0.37145197100699773</v>
      </c>
      <c r="K31" s="131">
        <f>DIST_DSL_TOT!C31</f>
        <v>9.5778691360826576E-2</v>
      </c>
      <c r="L31" s="131">
        <f>DIST_DSL_TOT!D31</f>
        <v>0.14783639942857954</v>
      </c>
      <c r="M31" s="131">
        <f>DIST_DSL_TOT!E31</f>
        <v>0.28725895434405707</v>
      </c>
      <c r="N31" s="131">
        <f>DIST_DSL_TOT!F31</f>
        <v>7.3599532923583275E-2</v>
      </c>
      <c r="O31" s="131">
        <f>DIST_DSL_TOT!G31</f>
        <v>2.4074450935955897E-2</v>
      </c>
      <c r="P31" s="132">
        <f>1</f>
        <v>1</v>
      </c>
      <c r="Q31" s="41"/>
      <c r="R31" s="133">
        <f t="shared" si="0"/>
        <v>1</v>
      </c>
      <c r="S31" s="133">
        <f t="shared" si="1"/>
        <v>1</v>
      </c>
      <c r="T31" s="133">
        <f t="shared" si="2"/>
        <v>1</v>
      </c>
      <c r="U31" s="41"/>
      <c r="V31" s="41"/>
      <c r="W31" s="41"/>
    </row>
    <row r="32" spans="1:23">
      <c r="A32" s="73" t="s">
        <v>14</v>
      </c>
      <c r="B32" s="131">
        <f>DIST_GAS_TOT!B32</f>
        <v>0.61144025318367312</v>
      </c>
      <c r="C32" s="131">
        <f>DIST_GAS_TOT!C32</f>
        <v>3.2017327635446242E-2</v>
      </c>
      <c r="D32" s="131">
        <f>DIST_GAS_TOT!D32</f>
        <v>0.17565456184427952</v>
      </c>
      <c r="E32" s="131">
        <f>DIST_GAS_TOT!E32</f>
        <v>8.46004965994544E-2</v>
      </c>
      <c r="F32" s="131">
        <f>DIST_GAS_TOT!F32</f>
        <v>7.3194350332999591E-2</v>
      </c>
      <c r="G32" s="131">
        <f>DIST_GAS_TOT!G32</f>
        <v>2.3093010404147261E-2</v>
      </c>
      <c r="H32" s="131">
        <f>DIST_ALC_TOT!B31</f>
        <v>0.98608874532444013</v>
      </c>
      <c r="I32" s="131">
        <f>DIST_ALC_TOT!C31</f>
        <v>1.3911254675559833E-2</v>
      </c>
      <c r="J32" s="131">
        <f>DIST_DSL_TOT!B32</f>
        <v>0.39376589857681588</v>
      </c>
      <c r="K32" s="131">
        <f>DIST_DSL_TOT!C32</f>
        <v>0.1369435885921863</v>
      </c>
      <c r="L32" s="131">
        <f>DIST_DSL_TOT!D32</f>
        <v>0.13548708447001601</v>
      </c>
      <c r="M32" s="131">
        <f>DIST_DSL_TOT!E32</f>
        <v>0.2208006814263748</v>
      </c>
      <c r="N32" s="131">
        <f>DIST_DSL_TOT!F32</f>
        <v>8.3967021095535735E-2</v>
      </c>
      <c r="O32" s="131">
        <f>DIST_DSL_TOT!G32</f>
        <v>2.90357258390713E-2</v>
      </c>
      <c r="P32" s="132">
        <f>1</f>
        <v>1</v>
      </c>
      <c r="Q32" s="41"/>
      <c r="R32" s="133">
        <f t="shared" si="0"/>
        <v>1.0000000000000002</v>
      </c>
      <c r="S32" s="133">
        <f t="shared" si="1"/>
        <v>1</v>
      </c>
      <c r="T32" s="133">
        <f t="shared" si="2"/>
        <v>1</v>
      </c>
      <c r="U32" s="41"/>
      <c r="V32" s="41"/>
      <c r="W32" s="41"/>
    </row>
    <row r="33" spans="1:23">
      <c r="A33" s="75" t="s">
        <v>42</v>
      </c>
      <c r="B33" s="246">
        <f>DIST_GAS_TOT!B33</f>
        <v>0.41291779583743349</v>
      </c>
      <c r="C33" s="246">
        <f>DIST_GAS_TOT!C33</f>
        <v>2.020855782214721E-2</v>
      </c>
      <c r="D33" s="246">
        <f>DIST_GAS_TOT!D33</f>
        <v>0.287082189368493</v>
      </c>
      <c r="E33" s="246">
        <f>DIST_GAS_TOT!E33</f>
        <v>9.2702755971275391E-2</v>
      </c>
      <c r="F33" s="246">
        <f>DIST_GAS_TOT!F33</f>
        <v>0.14257004548288701</v>
      </c>
      <c r="G33" s="246">
        <f>DIST_GAS_TOT!G33</f>
        <v>4.4518655517763933E-2</v>
      </c>
      <c r="H33" s="246">
        <f>DIST_ALC_TOT!B32</f>
        <v>0.9779144082356559</v>
      </c>
      <c r="I33" s="246">
        <f>DIST_ALC_TOT!C32</f>
        <v>2.2085591764344048E-2</v>
      </c>
      <c r="J33" s="246">
        <f>DIST_DSL_TOT!B33</f>
        <v>0.31759059163698533</v>
      </c>
      <c r="K33" s="246">
        <f>DIST_DSL_TOT!C33</f>
        <v>0.1059512003996715</v>
      </c>
      <c r="L33" s="246">
        <f>DIST_DSL_TOT!D33</f>
        <v>0.12351642358531817</v>
      </c>
      <c r="M33" s="246">
        <f>DIST_DSL_TOT!E33</f>
        <v>0.29986126301690963</v>
      </c>
      <c r="N33" s="246">
        <f>DIST_DSL_TOT!F33</f>
        <v>0.10442922303431638</v>
      </c>
      <c r="O33" s="246">
        <f>DIST_DSL_TOT!G33</f>
        <v>4.8651298326799035E-2</v>
      </c>
      <c r="P33" s="246">
        <f>1</f>
        <v>1</v>
      </c>
      <c r="Q33" s="41"/>
      <c r="R33" s="133">
        <f t="shared" si="0"/>
        <v>1</v>
      </c>
      <c r="S33" s="133">
        <f t="shared" si="1"/>
        <v>1</v>
      </c>
      <c r="T33" s="133">
        <f t="shared" si="2"/>
        <v>1</v>
      </c>
      <c r="U33" s="41"/>
      <c r="V33" s="41"/>
      <c r="W33" s="41"/>
    </row>
    <row r="34" spans="1:23">
      <c r="A34" s="73" t="s">
        <v>11</v>
      </c>
      <c r="B34" s="131">
        <f>DIST_GAS_TOT!B34</f>
        <v>0.69648210820923206</v>
      </c>
      <c r="C34" s="131">
        <f>DIST_GAS_TOT!C34</f>
        <v>3.3579826822404804E-2</v>
      </c>
      <c r="D34" s="131">
        <f>DIST_GAS_TOT!D34</f>
        <v>0.13408737728329082</v>
      </c>
      <c r="E34" s="131">
        <f>DIST_GAS_TOT!E34</f>
        <v>9.3153588063466505E-2</v>
      </c>
      <c r="F34" s="131">
        <f>DIST_GAS_TOT!F34</f>
        <v>3.8645058962183419E-2</v>
      </c>
      <c r="G34" s="131">
        <f>DIST_GAS_TOT!G34</f>
        <v>4.0520406594223776E-3</v>
      </c>
      <c r="H34" s="131">
        <f>DIST_ALC_TOT!B33</f>
        <v>0.98543200895712812</v>
      </c>
      <c r="I34" s="131">
        <f>DIST_ALC_TOT!C33</f>
        <v>1.4567991042871861E-2</v>
      </c>
      <c r="J34" s="131">
        <f>DIST_DSL_TOT!B34</f>
        <v>0.19947717827645103</v>
      </c>
      <c r="K34" s="131">
        <f>DIST_DSL_TOT!C34</f>
        <v>2.8751468396329794E-2</v>
      </c>
      <c r="L34" s="131">
        <f>DIST_DSL_TOT!D34</f>
        <v>0.21390788239915329</v>
      </c>
      <c r="M34" s="131">
        <f>DIST_DSL_TOT!E34</f>
        <v>0.45489136437869049</v>
      </c>
      <c r="N34" s="131">
        <f>DIST_DSL_TOT!F34</f>
        <v>8.5355291443041145E-2</v>
      </c>
      <c r="O34" s="131">
        <f>DIST_DSL_TOT!G34</f>
        <v>1.7616815106334307E-2</v>
      </c>
      <c r="P34" s="132">
        <f>1</f>
        <v>1</v>
      </c>
      <c r="Q34" s="41"/>
      <c r="R34" s="133">
        <f t="shared" si="0"/>
        <v>0.99999999999999989</v>
      </c>
      <c r="S34" s="133">
        <f t="shared" si="1"/>
        <v>1</v>
      </c>
      <c r="T34" s="133">
        <f t="shared" si="2"/>
        <v>1</v>
      </c>
      <c r="U34" s="41"/>
      <c r="V34" s="41"/>
      <c r="W34" s="41"/>
    </row>
    <row r="35" spans="1:23">
      <c r="A35" s="73" t="s">
        <v>20</v>
      </c>
      <c r="B35" s="131">
        <f>DIST_GAS_TOT!B35</f>
        <v>7.4147392284768437E-2</v>
      </c>
      <c r="C35" s="131">
        <f>DIST_GAS_TOT!C35</f>
        <v>1.1590733607987042E-2</v>
      </c>
      <c r="D35" s="131">
        <f>DIST_GAS_TOT!D35</f>
        <v>0.47289835746876674</v>
      </c>
      <c r="E35" s="131">
        <f>DIST_GAS_TOT!E35</f>
        <v>0.13286607236941467</v>
      </c>
      <c r="F35" s="131">
        <f>DIST_GAS_TOT!F35</f>
        <v>0.23374203069690544</v>
      </c>
      <c r="G35" s="131">
        <f>DIST_GAS_TOT!G35</f>
        <v>7.4755413572157772E-2</v>
      </c>
      <c r="H35" s="131">
        <f>DIST_ALC_TOT!B34</f>
        <v>0.98107408698231813</v>
      </c>
      <c r="I35" s="131">
        <f>DIST_ALC_TOT!C34</f>
        <v>1.8925913017681744E-2</v>
      </c>
      <c r="J35" s="131">
        <f>DIST_DSL_TOT!B35</f>
        <v>0.33278757686887706</v>
      </c>
      <c r="K35" s="131">
        <f>DIST_DSL_TOT!C35</f>
        <v>9.2305594200263935E-2</v>
      </c>
      <c r="L35" s="131">
        <f>DIST_DSL_TOT!D35</f>
        <v>0.12856572983612177</v>
      </c>
      <c r="M35" s="131">
        <f>DIST_DSL_TOT!E35</f>
        <v>0.29648676671939245</v>
      </c>
      <c r="N35" s="131">
        <f>DIST_DSL_TOT!F35</f>
        <v>9.822524995512133E-2</v>
      </c>
      <c r="O35" s="131">
        <f>DIST_DSL_TOT!G35</f>
        <v>5.162908242022355E-2</v>
      </c>
      <c r="P35" s="132">
        <f>1</f>
        <v>1</v>
      </c>
      <c r="Q35" s="41"/>
      <c r="R35" s="133">
        <f t="shared" si="0"/>
        <v>1.0000000000000002</v>
      </c>
      <c r="S35" s="133">
        <f t="shared" si="1"/>
        <v>0.99999999999999989</v>
      </c>
      <c r="T35" s="133">
        <f t="shared" si="2"/>
        <v>1</v>
      </c>
      <c r="U35" s="41"/>
      <c r="V35" s="41"/>
      <c r="W35" s="41"/>
    </row>
    <row r="36" spans="1:23">
      <c r="A36" s="73" t="s">
        <v>24</v>
      </c>
      <c r="B36" s="131">
        <f>DIST_GAS_TOT!B36</f>
        <v>6.1052380094184996E-2</v>
      </c>
      <c r="C36" s="131">
        <f>DIST_GAS_TOT!C36</f>
        <v>2.2370648558327853E-3</v>
      </c>
      <c r="D36" s="131">
        <f>DIST_GAS_TOT!D36</f>
        <v>0.45342084435930408</v>
      </c>
      <c r="E36" s="131">
        <f>DIST_GAS_TOT!E36</f>
        <v>8.9823982556150664E-2</v>
      </c>
      <c r="F36" s="131">
        <f>DIST_GAS_TOT!F36</f>
        <v>0.28692475619773083</v>
      </c>
      <c r="G36" s="131">
        <f>DIST_GAS_TOT!G36</f>
        <v>0.10654097193679657</v>
      </c>
      <c r="H36" s="131">
        <f>DIST_ALC_TOT!B35</f>
        <v>0.96854736888787385</v>
      </c>
      <c r="I36" s="131">
        <f>DIST_ALC_TOT!C35</f>
        <v>3.1452631112126248E-2</v>
      </c>
      <c r="J36" s="131">
        <f>DIST_DSL_TOT!B36</f>
        <v>0.32744260061336977</v>
      </c>
      <c r="K36" s="131">
        <f>DIST_DSL_TOT!C36</f>
        <v>0.15723873877189967</v>
      </c>
      <c r="L36" s="131">
        <f>DIST_DSL_TOT!D36</f>
        <v>7.1229695422668993E-2</v>
      </c>
      <c r="M36" s="131">
        <f>DIST_DSL_TOT!E36</f>
        <v>0.23159092912609025</v>
      </c>
      <c r="N36" s="131">
        <f>DIST_DSL_TOT!F36</f>
        <v>0.11340096626803094</v>
      </c>
      <c r="O36" s="131">
        <f>DIST_DSL_TOT!G36</f>
        <v>9.9097069797940293E-2</v>
      </c>
      <c r="P36" s="132">
        <f>1</f>
        <v>1</v>
      </c>
      <c r="Q36" s="41"/>
      <c r="R36" s="133">
        <f t="shared" si="0"/>
        <v>0.99999999999999989</v>
      </c>
      <c r="S36" s="133">
        <f t="shared" si="1"/>
        <v>1</v>
      </c>
      <c r="T36" s="133">
        <f t="shared" si="2"/>
        <v>1</v>
      </c>
      <c r="U36" s="41"/>
      <c r="V36" s="41"/>
      <c r="W36" s="41"/>
    </row>
    <row r="37" spans="1:23">
      <c r="A37" s="73" t="s">
        <v>25</v>
      </c>
      <c r="B37" s="131">
        <f>DIST_GAS_TOT!B37</f>
        <v>0.58891074352191775</v>
      </c>
      <c r="C37" s="131">
        <f>DIST_GAS_TOT!C37</f>
        <v>2.1664290582617252E-2</v>
      </c>
      <c r="D37" s="131">
        <f>DIST_GAS_TOT!D37</f>
        <v>0.20323909104537827</v>
      </c>
      <c r="E37" s="131">
        <f>DIST_GAS_TOT!E37</f>
        <v>5.1894046218693889E-2</v>
      </c>
      <c r="F37" s="131">
        <f>DIST_GAS_TOT!F37</f>
        <v>0.10315578457280389</v>
      </c>
      <c r="G37" s="131">
        <f>DIST_GAS_TOT!G37</f>
        <v>3.1136044058588993E-2</v>
      </c>
      <c r="H37" s="131">
        <f>DIST_ALC_TOT!B36</f>
        <v>0.99070824257120449</v>
      </c>
      <c r="I37" s="131">
        <f>DIST_ALC_TOT!C36</f>
        <v>9.2917574287955627E-3</v>
      </c>
      <c r="J37" s="131">
        <f>DIST_DSL_TOT!B37</f>
        <v>0.3483860084451304</v>
      </c>
      <c r="K37" s="131">
        <f>DIST_DSL_TOT!C37</f>
        <v>0.11629825366022054</v>
      </c>
      <c r="L37" s="131">
        <f>DIST_DSL_TOT!D37</f>
        <v>0.11319086061289431</v>
      </c>
      <c r="M37" s="131">
        <f>DIST_DSL_TOT!E37</f>
        <v>0.27324329373997214</v>
      </c>
      <c r="N37" s="131">
        <f>DIST_DSL_TOT!F37</f>
        <v>0.11524848227181139</v>
      </c>
      <c r="O37" s="131">
        <f>DIST_DSL_TOT!G37</f>
        <v>3.3633101269971287E-2</v>
      </c>
      <c r="P37" s="132">
        <f>1</f>
        <v>1</v>
      </c>
      <c r="Q37" s="41"/>
      <c r="R37" s="133">
        <f t="shared" si="0"/>
        <v>0.99999999999999989</v>
      </c>
      <c r="S37" s="133">
        <f t="shared" si="1"/>
        <v>1</v>
      </c>
      <c r="T37" s="133">
        <f t="shared" si="2"/>
        <v>1</v>
      </c>
      <c r="U37" s="41"/>
      <c r="V37" s="41"/>
      <c r="W37" s="41"/>
    </row>
    <row r="38" spans="1:23" s="1" customFormat="1"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134"/>
      <c r="S38" s="134"/>
      <c r="T38" s="134"/>
      <c r="U38" s="41"/>
      <c r="V38" s="41"/>
      <c r="W38" s="41"/>
    </row>
    <row r="39" spans="1:23" ht="15.75" customHeight="1">
      <c r="A39" s="395" t="s">
        <v>106</v>
      </c>
      <c r="B39" s="393">
        <f>ONSV_2020!A1</f>
        <v>2020</v>
      </c>
      <c r="C39" s="393"/>
      <c r="D39" s="393"/>
      <c r="E39" s="393"/>
      <c r="F39" s="393"/>
      <c r="G39" s="393"/>
      <c r="H39" s="393"/>
      <c r="I39" s="393"/>
      <c r="J39" s="393"/>
      <c r="K39" s="393"/>
      <c r="L39" s="393"/>
      <c r="M39" s="393"/>
      <c r="N39" s="393"/>
      <c r="O39" s="393"/>
      <c r="P39" s="393"/>
      <c r="R39" s="130" t="s">
        <v>1</v>
      </c>
      <c r="S39" s="130" t="s">
        <v>1</v>
      </c>
      <c r="T39" s="130" t="s">
        <v>1</v>
      </c>
      <c r="U39" s="41"/>
      <c r="V39" s="41"/>
      <c r="W39" s="41"/>
    </row>
    <row r="40" spans="1:23">
      <c r="A40" s="395"/>
      <c r="B40" s="394" t="s">
        <v>77</v>
      </c>
      <c r="C40" s="394"/>
      <c r="D40" s="394"/>
      <c r="E40" s="394"/>
      <c r="F40" s="394"/>
      <c r="G40" s="394"/>
      <c r="H40" s="396" t="s">
        <v>78</v>
      </c>
      <c r="I40" s="397"/>
      <c r="J40" s="394" t="s">
        <v>79</v>
      </c>
      <c r="K40" s="394"/>
      <c r="L40" s="394"/>
      <c r="M40" s="394"/>
      <c r="N40" s="394"/>
      <c r="O40" s="394"/>
      <c r="P40" s="130" t="s">
        <v>81</v>
      </c>
      <c r="Q40" s="41"/>
      <c r="R40" s="93" t="s">
        <v>107</v>
      </c>
      <c r="S40" s="93" t="s">
        <v>108</v>
      </c>
      <c r="T40" s="93" t="s">
        <v>109</v>
      </c>
      <c r="U40" s="41"/>
      <c r="V40" s="41"/>
      <c r="W40" s="41"/>
    </row>
    <row r="41" spans="1:23">
      <c r="A41" s="395"/>
      <c r="B41" s="130" t="s">
        <v>82</v>
      </c>
      <c r="C41" s="130" t="s">
        <v>83</v>
      </c>
      <c r="D41" s="130" t="s">
        <v>84</v>
      </c>
      <c r="E41" s="130" t="s">
        <v>85</v>
      </c>
      <c r="F41" s="130" t="s">
        <v>4</v>
      </c>
      <c r="G41" s="130" t="s">
        <v>86</v>
      </c>
      <c r="H41" s="130" t="s">
        <v>87</v>
      </c>
      <c r="I41" s="130" t="s">
        <v>83</v>
      </c>
      <c r="J41" s="130" t="s">
        <v>7</v>
      </c>
      <c r="K41" s="130" t="s">
        <v>88</v>
      </c>
      <c r="L41" s="130" t="s">
        <v>89</v>
      </c>
      <c r="M41" s="130" t="s">
        <v>8</v>
      </c>
      <c r="N41" s="130" t="s">
        <v>84</v>
      </c>
      <c r="O41" s="130" t="s">
        <v>85</v>
      </c>
      <c r="P41" s="130" t="s">
        <v>90</v>
      </c>
      <c r="Q41" s="41"/>
      <c r="R41" s="41"/>
      <c r="S41" s="41"/>
      <c r="T41" s="41"/>
      <c r="U41" s="41"/>
      <c r="V41" s="41"/>
      <c r="W41" s="41"/>
    </row>
    <row r="42" spans="1:23">
      <c r="A42" s="75" t="s">
        <v>37</v>
      </c>
      <c r="B42" s="246">
        <f>DIST_GAS_TOT!J5</f>
        <v>0.5668782654702782</v>
      </c>
      <c r="C42" s="246">
        <f>DIST_GAS_TOT!K5</f>
        <v>1.8407233717014079E-2</v>
      </c>
      <c r="D42" s="246">
        <f>DIST_GAS_TOT!L5</f>
        <v>0.19457951555484307</v>
      </c>
      <c r="E42" s="246">
        <f>DIST_GAS_TOT!M5</f>
        <v>9.1220615142321368E-2</v>
      </c>
      <c r="F42" s="246">
        <f>DIST_GAS_TOT!N5</f>
        <v>0.10756113058622294</v>
      </c>
      <c r="G42" s="246">
        <f>DIST_GAS_TOT!O5</f>
        <v>2.1353239529320386E-2</v>
      </c>
      <c r="H42" s="246">
        <f>DIST_ALC_TOT!E4</f>
        <v>0.98040711637252165</v>
      </c>
      <c r="I42" s="246">
        <f>DIST_ALC_TOT!F4</f>
        <v>1.9592883627478429E-2</v>
      </c>
      <c r="J42" s="246">
        <f>DIST_DSL_TOT!J5</f>
        <v>0.31095469726721581</v>
      </c>
      <c r="K42" s="246">
        <f>DIST_DSL_TOT!K5</f>
        <v>7.7952311081550804E-2</v>
      </c>
      <c r="L42" s="246">
        <f>DIST_DSL_TOT!L5</f>
        <v>0.19633135413137628</v>
      </c>
      <c r="M42" s="246">
        <f>DIST_DSL_TOT!M5</f>
        <v>0.30776040798569443</v>
      </c>
      <c r="N42" s="246">
        <f>DIST_DSL_TOT!N5</f>
        <v>7.110403680821141E-2</v>
      </c>
      <c r="O42" s="246">
        <f>DIST_DSL_TOT!O5</f>
        <v>3.5897192725951259E-2</v>
      </c>
      <c r="P42" s="246">
        <f t="shared" ref="P42:P74" si="3">P5</f>
        <v>1</v>
      </c>
      <c r="Q42" s="41"/>
      <c r="R42" s="133">
        <f t="shared" ref="R42:R74" si="4">SUM(B42:G42)</f>
        <v>1</v>
      </c>
      <c r="S42" s="133">
        <f t="shared" ref="S42:S74" si="5">SUM(H42:I42)</f>
        <v>1</v>
      </c>
      <c r="T42" s="133">
        <f t="shared" ref="T42:T74" si="6">SUM(J42:O42)</f>
        <v>1</v>
      </c>
      <c r="U42" s="41"/>
      <c r="V42" s="41"/>
      <c r="W42" s="41"/>
    </row>
    <row r="43" spans="1:23">
      <c r="A43" s="75" t="s">
        <v>38</v>
      </c>
      <c r="B43" s="246">
        <f>DIST_GAS_TOT!J6</f>
        <v>0.54044304609563409</v>
      </c>
      <c r="C43" s="246">
        <f>DIST_GAS_TOT!K6</f>
        <v>1.4772423896361318E-2</v>
      </c>
      <c r="D43" s="246">
        <f>DIST_GAS_TOT!L6</f>
        <v>0.18141347712164066</v>
      </c>
      <c r="E43" s="246">
        <f>DIST_GAS_TOT!M6</f>
        <v>4.0023622942725753E-2</v>
      </c>
      <c r="F43" s="246">
        <f>DIST_GAS_TOT!N6</f>
        <v>0.1766936481887644</v>
      </c>
      <c r="G43" s="246">
        <f>DIST_GAS_TOT!O6</f>
        <v>4.665378175487371E-2</v>
      </c>
      <c r="H43" s="246">
        <f>DIST_ALC_TOT!E5</f>
        <v>0.984811718258228</v>
      </c>
      <c r="I43" s="246">
        <f>DIST_ALC_TOT!F5</f>
        <v>1.5188281741772036E-2</v>
      </c>
      <c r="J43" s="246">
        <f>DIST_DSL_TOT!J6</f>
        <v>0.29920368546575155</v>
      </c>
      <c r="K43" s="246">
        <f>DIST_DSL_TOT!K6</f>
        <v>5.6256289170070521E-2</v>
      </c>
      <c r="L43" s="246">
        <f>DIST_DSL_TOT!L6</f>
        <v>0.12512498388924059</v>
      </c>
      <c r="M43" s="246">
        <f>DIST_DSL_TOT!M6</f>
        <v>0.36844869853283657</v>
      </c>
      <c r="N43" s="246">
        <f>DIST_DSL_TOT!N6</f>
        <v>0.11174615790451059</v>
      </c>
      <c r="O43" s="246">
        <f>DIST_DSL_TOT!O6</f>
        <v>3.9220185037590054E-2</v>
      </c>
      <c r="P43" s="246">
        <f t="shared" si="3"/>
        <v>1</v>
      </c>
      <c r="Q43" s="41"/>
      <c r="R43" s="133">
        <f t="shared" si="4"/>
        <v>1</v>
      </c>
      <c r="S43" s="133">
        <f t="shared" si="5"/>
        <v>1</v>
      </c>
      <c r="T43" s="133">
        <f t="shared" si="6"/>
        <v>0.99999999999999989</v>
      </c>
      <c r="U43" s="41"/>
      <c r="V43" s="41"/>
      <c r="W43" s="41"/>
    </row>
    <row r="44" spans="1:23">
      <c r="A44" s="73" t="s">
        <v>23</v>
      </c>
      <c r="B44" s="131">
        <f>DIST_GAS_TOT!J7</f>
        <v>0.54055313187597787</v>
      </c>
      <c r="C44" s="131">
        <f>DIST_GAS_TOT!K7</f>
        <v>1.225095856831924E-2</v>
      </c>
      <c r="D44" s="131">
        <f>DIST_GAS_TOT!L7</f>
        <v>0.16815579704855732</v>
      </c>
      <c r="E44" s="131">
        <f>DIST_GAS_TOT!M7</f>
        <v>2.6306961621378723E-2</v>
      </c>
      <c r="F44" s="131">
        <f>DIST_GAS_TOT!N7</f>
        <v>0.20590632009830367</v>
      </c>
      <c r="G44" s="131">
        <f>DIST_GAS_TOT!O7</f>
        <v>4.6826830787463129E-2</v>
      </c>
      <c r="H44" s="131">
        <f>DIST_ALC_TOT!E6</f>
        <v>0.98769517594748846</v>
      </c>
      <c r="I44" s="131">
        <f>DIST_ALC_TOT!F6</f>
        <v>1.2304824052511524E-2</v>
      </c>
      <c r="J44" s="131">
        <f>DIST_DSL_TOT!J7</f>
        <v>0.37139248566456845</v>
      </c>
      <c r="K44" s="131">
        <f>DIST_DSL_TOT!K7</f>
        <v>5.2306709839766673E-2</v>
      </c>
      <c r="L44" s="131">
        <f>DIST_DSL_TOT!L7</f>
        <v>8.2063700665977762E-2</v>
      </c>
      <c r="M44" s="131">
        <f>DIST_DSL_TOT!M7</f>
        <v>0.26585219694915713</v>
      </c>
      <c r="N44" s="131">
        <f>DIST_DSL_TOT!N7</f>
        <v>0.1969625494465051</v>
      </c>
      <c r="O44" s="131">
        <f>DIST_DSL_TOT!O7</f>
        <v>3.142235743402489E-2</v>
      </c>
      <c r="P44" s="132">
        <f t="shared" si="3"/>
        <v>1</v>
      </c>
      <c r="Q44" s="41"/>
      <c r="R44" s="133">
        <f t="shared" si="4"/>
        <v>0.99999999999999989</v>
      </c>
      <c r="S44" s="133">
        <f t="shared" si="5"/>
        <v>1</v>
      </c>
      <c r="T44" s="133">
        <f t="shared" si="6"/>
        <v>1</v>
      </c>
      <c r="U44" s="41"/>
      <c r="V44" s="41"/>
      <c r="W44" s="41"/>
    </row>
    <row r="45" spans="1:23">
      <c r="A45" s="73" t="s">
        <v>15</v>
      </c>
      <c r="B45" s="131">
        <f>DIST_GAS_TOT!J8</f>
        <v>0.56876719848776536</v>
      </c>
      <c r="C45" s="131">
        <f>DIST_GAS_TOT!K8</f>
        <v>1.0256869428484364E-2</v>
      </c>
      <c r="D45" s="131">
        <f>DIST_GAS_TOT!L8</f>
        <v>0.22669609629337031</v>
      </c>
      <c r="E45" s="131">
        <f>DIST_GAS_TOT!M8</f>
        <v>4.6511264111117737E-2</v>
      </c>
      <c r="F45" s="131">
        <f>DIST_GAS_TOT!N8</f>
        <v>0.12315430632739523</v>
      </c>
      <c r="G45" s="131">
        <f>DIST_GAS_TOT!O8</f>
        <v>2.4614265351866938E-2</v>
      </c>
      <c r="H45" s="131">
        <f>DIST_ALC_TOT!E7</f>
        <v>0.98654105129914882</v>
      </c>
      <c r="I45" s="131">
        <f>DIST_ALC_TOT!F7</f>
        <v>1.3458948700851216E-2</v>
      </c>
      <c r="J45" s="131">
        <f>DIST_DSL_TOT!J8</f>
        <v>0.30105347431163604</v>
      </c>
      <c r="K45" s="131">
        <f>DIST_DSL_TOT!K8</f>
        <v>2.7667016901231807E-2</v>
      </c>
      <c r="L45" s="131">
        <f>DIST_DSL_TOT!L8</f>
        <v>0.1433171675618673</v>
      </c>
      <c r="M45" s="131">
        <f>DIST_DSL_TOT!M8</f>
        <v>0.39193473823761182</v>
      </c>
      <c r="N45" s="131">
        <f>DIST_DSL_TOT!N8</f>
        <v>0.1210705491077322</v>
      </c>
      <c r="O45" s="131">
        <f>DIST_DSL_TOT!O8</f>
        <v>1.495705387992073E-2</v>
      </c>
      <c r="P45" s="132">
        <f t="shared" si="3"/>
        <v>1</v>
      </c>
      <c r="Q45" s="41"/>
      <c r="R45" s="133">
        <f t="shared" si="4"/>
        <v>0.99999999999999989</v>
      </c>
      <c r="S45" s="133">
        <f t="shared" si="5"/>
        <v>1</v>
      </c>
      <c r="T45" s="133">
        <f t="shared" si="6"/>
        <v>0.99999999999999989</v>
      </c>
      <c r="U45" s="41"/>
      <c r="V45" s="41"/>
      <c r="W45" s="41"/>
    </row>
    <row r="46" spans="1:23">
      <c r="A46" s="73" t="s">
        <v>16</v>
      </c>
      <c r="B46" s="131">
        <f>DIST_GAS_TOT!J9</f>
        <v>0.58859609954835679</v>
      </c>
      <c r="C46" s="131">
        <f>DIST_GAS_TOT!K9</f>
        <v>1.2142997535964102E-2</v>
      </c>
      <c r="D46" s="131">
        <f>DIST_GAS_TOT!L9</f>
        <v>0.20182253969433911</v>
      </c>
      <c r="E46" s="131">
        <f>DIST_GAS_TOT!M9</f>
        <v>6.0399731110896915E-2</v>
      </c>
      <c r="F46" s="131">
        <f>DIST_GAS_TOT!N9</f>
        <v>0.11155219008455558</v>
      </c>
      <c r="G46" s="131">
        <f>DIST_GAS_TOT!O9</f>
        <v>2.5486442025887519E-2</v>
      </c>
      <c r="H46" s="131">
        <f>DIST_ALC_TOT!E8</f>
        <v>0.98883121679689023</v>
      </c>
      <c r="I46" s="131">
        <f>DIST_ALC_TOT!F8</f>
        <v>1.1168783203109836E-2</v>
      </c>
      <c r="J46" s="131">
        <f>DIST_DSL_TOT!J9</f>
        <v>0.23214926542090264</v>
      </c>
      <c r="K46" s="131">
        <f>DIST_DSL_TOT!K9</f>
        <v>3.9787717362072123E-2</v>
      </c>
      <c r="L46" s="131">
        <f>DIST_DSL_TOT!L9</f>
        <v>0.17444241428435897</v>
      </c>
      <c r="M46" s="131">
        <f>DIST_DSL_TOT!M9</f>
        <v>0.45454875275318662</v>
      </c>
      <c r="N46" s="131">
        <f>DIST_DSL_TOT!N9</f>
        <v>7.7677918610864372E-2</v>
      </c>
      <c r="O46" s="131">
        <f>DIST_DSL_TOT!O9</f>
        <v>2.1393931568615299E-2</v>
      </c>
      <c r="P46" s="132">
        <f t="shared" si="3"/>
        <v>1</v>
      </c>
      <c r="Q46" s="41"/>
      <c r="R46" s="133">
        <f t="shared" si="4"/>
        <v>1.0000000000000002</v>
      </c>
      <c r="S46" s="133">
        <f t="shared" si="5"/>
        <v>1</v>
      </c>
      <c r="T46" s="133">
        <f t="shared" si="6"/>
        <v>1</v>
      </c>
      <c r="U46" s="41"/>
      <c r="V46" s="41"/>
      <c r="W46" s="41"/>
    </row>
    <row r="47" spans="1:23">
      <c r="A47" s="73" t="s">
        <v>28</v>
      </c>
      <c r="B47" s="131">
        <f>DIST_GAS_TOT!J10</f>
        <v>0.52871998103783602</v>
      </c>
      <c r="C47" s="131">
        <f>DIST_GAS_TOT!K10</f>
        <v>1.8444476027542792E-2</v>
      </c>
      <c r="D47" s="131">
        <f>DIST_GAS_TOT!L10</f>
        <v>0.14877062838488159</v>
      </c>
      <c r="E47" s="131">
        <f>DIST_GAS_TOT!M10</f>
        <v>3.8678809353412461E-2</v>
      </c>
      <c r="F47" s="131">
        <f>DIST_GAS_TOT!N10</f>
        <v>0.21691289868187993</v>
      </c>
      <c r="G47" s="131">
        <f>DIST_GAS_TOT!O10</f>
        <v>4.8473206514447281E-2</v>
      </c>
      <c r="H47" s="131">
        <f>DIST_ALC_TOT!E9</f>
        <v>0.98080165504662153</v>
      </c>
      <c r="I47" s="131">
        <f>DIST_ALC_TOT!F9</f>
        <v>1.9198344953378493E-2</v>
      </c>
      <c r="J47" s="131">
        <f>DIST_DSL_TOT!J10</f>
        <v>0.29479589178473292</v>
      </c>
      <c r="K47" s="131">
        <f>DIST_DSL_TOT!K10</f>
        <v>4.5223667705989574E-2</v>
      </c>
      <c r="L47" s="131">
        <f>DIST_DSL_TOT!L10</f>
        <v>0.13774986035235426</v>
      </c>
      <c r="M47" s="131">
        <f>DIST_DSL_TOT!M10</f>
        <v>0.38168766900789353</v>
      </c>
      <c r="N47" s="131">
        <f>DIST_DSL_TOT!N10</f>
        <v>9.5080772141129477E-2</v>
      </c>
      <c r="O47" s="131">
        <f>DIST_DSL_TOT!O10</f>
        <v>4.5462139007900318E-2</v>
      </c>
      <c r="P47" s="132">
        <f t="shared" si="3"/>
        <v>1</v>
      </c>
      <c r="Q47" s="41"/>
      <c r="R47" s="133">
        <f t="shared" si="4"/>
        <v>1</v>
      </c>
      <c r="S47" s="133">
        <f t="shared" si="5"/>
        <v>1</v>
      </c>
      <c r="T47" s="133">
        <f t="shared" si="6"/>
        <v>1.0000000000000002</v>
      </c>
      <c r="U47" s="41"/>
      <c r="V47" s="41"/>
      <c r="W47" s="41"/>
    </row>
    <row r="48" spans="1:23">
      <c r="A48" s="73" t="s">
        <v>19</v>
      </c>
      <c r="B48" s="131">
        <f>DIST_GAS_TOT!J11</f>
        <v>0.50897617299442754</v>
      </c>
      <c r="C48" s="131">
        <f>DIST_GAS_TOT!K11</f>
        <v>1.1721386181648162E-2</v>
      </c>
      <c r="D48" s="131">
        <f>DIST_GAS_TOT!L11</f>
        <v>0.1963719574189092</v>
      </c>
      <c r="E48" s="131">
        <f>DIST_GAS_TOT!M11</f>
        <v>2.6704420418895567E-2</v>
      </c>
      <c r="F48" s="131">
        <f>DIST_GAS_TOT!N11</f>
        <v>0.19480716429754349</v>
      </c>
      <c r="G48" s="131">
        <f>DIST_GAS_TOT!O11</f>
        <v>6.1418898688576119E-2</v>
      </c>
      <c r="H48" s="131">
        <f>DIST_ALC_TOT!E10</f>
        <v>0.98681867128118539</v>
      </c>
      <c r="I48" s="131">
        <f>DIST_ALC_TOT!F10</f>
        <v>1.3181328718814708E-2</v>
      </c>
      <c r="J48" s="131">
        <f>DIST_DSL_TOT!J11</f>
        <v>0.35357872854166728</v>
      </c>
      <c r="K48" s="131">
        <f>DIST_DSL_TOT!K11</f>
        <v>8.4155088850059387E-2</v>
      </c>
      <c r="L48" s="131">
        <f>DIST_DSL_TOT!L11</f>
        <v>6.648123679654816E-2</v>
      </c>
      <c r="M48" s="131">
        <f>DIST_DSL_TOT!M11</f>
        <v>0.31730558375246537</v>
      </c>
      <c r="N48" s="131">
        <f>DIST_DSL_TOT!N11</f>
        <v>0.14270723946643615</v>
      </c>
      <c r="O48" s="131">
        <f>DIST_DSL_TOT!O11</f>
        <v>3.5772122592823793E-2</v>
      </c>
      <c r="P48" s="132">
        <f t="shared" si="3"/>
        <v>1</v>
      </c>
      <c r="Q48" s="41"/>
      <c r="R48" s="133">
        <f t="shared" si="4"/>
        <v>1.0000000000000002</v>
      </c>
      <c r="S48" s="133">
        <f t="shared" si="5"/>
        <v>1</v>
      </c>
      <c r="T48" s="133">
        <f t="shared" si="6"/>
        <v>1.0000000000000002</v>
      </c>
      <c r="U48" s="41"/>
      <c r="V48" s="41"/>
      <c r="W48" s="41"/>
    </row>
    <row r="49" spans="1:23">
      <c r="A49" s="73" t="s">
        <v>17</v>
      </c>
      <c r="B49" s="131">
        <f>DIST_GAS_TOT!J12</f>
        <v>0.51215802566604984</v>
      </c>
      <c r="C49" s="131">
        <f>DIST_GAS_TOT!K12</f>
        <v>1.3432723461854701E-2</v>
      </c>
      <c r="D49" s="131">
        <f>DIST_GAS_TOT!L12</f>
        <v>0.24721149613973839</v>
      </c>
      <c r="E49" s="131">
        <f>DIST_GAS_TOT!M12</f>
        <v>4.393856444149212E-2</v>
      </c>
      <c r="F49" s="131">
        <f>DIST_GAS_TOT!N12</f>
        <v>0.14602134180706064</v>
      </c>
      <c r="G49" s="131">
        <f>DIST_GAS_TOT!O12</f>
        <v>3.7237848483804264E-2</v>
      </c>
      <c r="H49" s="131">
        <f>DIST_ALC_TOT!E11</f>
        <v>0.98096119882355548</v>
      </c>
      <c r="I49" s="131">
        <f>DIST_ALC_TOT!F11</f>
        <v>1.9038801176444593E-2</v>
      </c>
      <c r="J49" s="131">
        <f>DIST_DSL_TOT!J12</f>
        <v>0.28383203543052682</v>
      </c>
      <c r="K49" s="131">
        <f>DIST_DSL_TOT!K12</f>
        <v>4.8804634143245422E-2</v>
      </c>
      <c r="L49" s="131">
        <f>DIST_DSL_TOT!L12</f>
        <v>0.1636554600104749</v>
      </c>
      <c r="M49" s="131">
        <f>DIST_DSL_TOT!M12</f>
        <v>0.27796868719378065</v>
      </c>
      <c r="N49" s="131">
        <f>DIST_DSL_TOT!N12</f>
        <v>0.15416749394739934</v>
      </c>
      <c r="O49" s="131">
        <f>DIST_DSL_TOT!O12</f>
        <v>7.1571689274572942E-2</v>
      </c>
      <c r="P49" s="132">
        <f t="shared" si="3"/>
        <v>1</v>
      </c>
      <c r="Q49" s="41"/>
      <c r="R49" s="133">
        <f t="shared" si="4"/>
        <v>1</v>
      </c>
      <c r="S49" s="133">
        <f t="shared" si="5"/>
        <v>1</v>
      </c>
      <c r="T49" s="133">
        <f t="shared" si="6"/>
        <v>1.0000000000000002</v>
      </c>
      <c r="U49" s="41"/>
      <c r="V49" s="41"/>
      <c r="W49" s="41"/>
    </row>
    <row r="50" spans="1:23">
      <c r="A50" s="73" t="s">
        <v>29</v>
      </c>
      <c r="B50" s="131">
        <f>DIST_GAS_TOT!J13</f>
        <v>0.53832507975391164</v>
      </c>
      <c r="C50" s="131">
        <f>DIST_GAS_TOT!K13</f>
        <v>1.6144610590792207E-2</v>
      </c>
      <c r="D50" s="131">
        <f>DIST_GAS_TOT!L13</f>
        <v>0.18369809305350215</v>
      </c>
      <c r="E50" s="131">
        <f>DIST_GAS_TOT!M13</f>
        <v>3.0325609056814744E-2</v>
      </c>
      <c r="F50" s="131">
        <f>DIST_GAS_TOT!N13</f>
        <v>0.16379418461660616</v>
      </c>
      <c r="G50" s="131">
        <f>DIST_GAS_TOT!O13</f>
        <v>6.7712422928373192E-2</v>
      </c>
      <c r="H50" s="131">
        <f>DIST_ALC_TOT!E12</f>
        <v>0.98537507889818188</v>
      </c>
      <c r="I50" s="131">
        <f>DIST_ALC_TOT!F12</f>
        <v>1.4624921101818055E-2</v>
      </c>
      <c r="J50" s="131">
        <f>DIST_DSL_TOT!J13</f>
        <v>0.30801086395896765</v>
      </c>
      <c r="K50" s="131">
        <f>DIST_DSL_TOT!K13</f>
        <v>8.2634777044585786E-2</v>
      </c>
      <c r="L50" s="131">
        <f>DIST_DSL_TOT!L13</f>
        <v>9.6595965734215861E-2</v>
      </c>
      <c r="M50" s="131">
        <f>DIST_DSL_TOT!M13</f>
        <v>0.33132647337663151</v>
      </c>
      <c r="N50" s="131">
        <f>DIST_DSL_TOT!N13</f>
        <v>0.12707593135056072</v>
      </c>
      <c r="O50" s="131">
        <f>DIST_DSL_TOT!O13</f>
        <v>5.4355988535038272E-2</v>
      </c>
      <c r="P50" s="132">
        <f t="shared" si="3"/>
        <v>1</v>
      </c>
      <c r="Q50" s="41"/>
      <c r="R50" s="133">
        <f t="shared" si="4"/>
        <v>1</v>
      </c>
      <c r="S50" s="133">
        <f t="shared" si="5"/>
        <v>0.99999999999999989</v>
      </c>
      <c r="T50" s="133">
        <f t="shared" si="6"/>
        <v>0.99999999999999989</v>
      </c>
      <c r="U50" s="41"/>
      <c r="V50" s="41"/>
      <c r="W50" s="41"/>
    </row>
    <row r="51" spans="1:23">
      <c r="A51" s="75" t="s">
        <v>39</v>
      </c>
      <c r="B51" s="246">
        <f>DIST_GAS_TOT!J14</f>
        <v>0.58822877025852438</v>
      </c>
      <c r="C51" s="246">
        <f>DIST_GAS_TOT!K14</f>
        <v>2.1144569941699751E-2</v>
      </c>
      <c r="D51" s="246">
        <f>DIST_GAS_TOT!L14</f>
        <v>0.146275858369008</v>
      </c>
      <c r="E51" s="246">
        <f>DIST_GAS_TOT!M14</f>
        <v>4.9528031338334999E-2</v>
      </c>
      <c r="F51" s="246">
        <f>DIST_GAS_TOT!N14</f>
        <v>0.16992215444197778</v>
      </c>
      <c r="G51" s="246">
        <f>DIST_GAS_TOT!O14</f>
        <v>2.4900615650455024E-2</v>
      </c>
      <c r="H51" s="246">
        <f>DIST_ALC_TOT!E13</f>
        <v>0.98472688592619451</v>
      </c>
      <c r="I51" s="246">
        <f>DIST_ALC_TOT!F13</f>
        <v>1.5273114073805535E-2</v>
      </c>
      <c r="J51" s="246">
        <f>DIST_DSL_TOT!J14</f>
        <v>0.28322490730522193</v>
      </c>
      <c r="K51" s="246">
        <f>DIST_DSL_TOT!K14</f>
        <v>3.9506137430163887E-2</v>
      </c>
      <c r="L51" s="246">
        <f>DIST_DSL_TOT!L14</f>
        <v>0.23981410034904033</v>
      </c>
      <c r="M51" s="246">
        <f>DIST_DSL_TOT!M14</f>
        <v>0.33382857635436441</v>
      </c>
      <c r="N51" s="246">
        <f>DIST_DSL_TOT!N14</f>
        <v>7.9848148521443396E-2</v>
      </c>
      <c r="O51" s="246">
        <f>DIST_DSL_TOT!O14</f>
        <v>2.3778130039765994E-2</v>
      </c>
      <c r="P51" s="246">
        <f t="shared" si="3"/>
        <v>1</v>
      </c>
      <c r="Q51" s="41"/>
      <c r="R51" s="133">
        <f t="shared" si="4"/>
        <v>1</v>
      </c>
      <c r="S51" s="133">
        <f t="shared" si="5"/>
        <v>1</v>
      </c>
      <c r="T51" s="133">
        <f t="shared" si="6"/>
        <v>1</v>
      </c>
      <c r="U51" s="41"/>
      <c r="V51" s="41"/>
      <c r="W51" s="41"/>
    </row>
    <row r="52" spans="1:23">
      <c r="A52" s="73" t="s">
        <v>35</v>
      </c>
      <c r="B52" s="131">
        <f>DIST_GAS_TOT!J15</f>
        <v>0.60742168469806235</v>
      </c>
      <c r="C52" s="131">
        <f>DIST_GAS_TOT!K15</f>
        <v>1.8801315221366671E-2</v>
      </c>
      <c r="D52" s="131">
        <f>DIST_GAS_TOT!L15</f>
        <v>0.1410430748126916</v>
      </c>
      <c r="E52" s="131">
        <f>DIST_GAS_TOT!M15</f>
        <v>5.5340314133817695E-2</v>
      </c>
      <c r="F52" s="131">
        <f>DIST_GAS_TOT!N15</f>
        <v>0.155635543903996</v>
      </c>
      <c r="G52" s="131">
        <f>DIST_GAS_TOT!O15</f>
        <v>2.1758067230065604E-2</v>
      </c>
      <c r="H52" s="131">
        <f>DIST_ALC_TOT!E14</f>
        <v>0.98771441763250845</v>
      </c>
      <c r="I52" s="131">
        <f>DIST_ALC_TOT!F14</f>
        <v>1.2285582367491478E-2</v>
      </c>
      <c r="J52" s="131">
        <f>DIST_DSL_TOT!J15</f>
        <v>0.22757814916769403</v>
      </c>
      <c r="K52" s="131">
        <f>DIST_DSL_TOT!K15</f>
        <v>2.7149034608475911E-2</v>
      </c>
      <c r="L52" s="131">
        <f>DIST_DSL_TOT!L15</f>
        <v>0.30797401324647361</v>
      </c>
      <c r="M52" s="131">
        <f>DIST_DSL_TOT!M15</f>
        <v>0.36882565645997129</v>
      </c>
      <c r="N52" s="131">
        <f>DIST_DSL_TOT!N15</f>
        <v>5.7807565589802871E-2</v>
      </c>
      <c r="O52" s="131">
        <f>DIST_DSL_TOT!O15</f>
        <v>1.0665580927582409E-2</v>
      </c>
      <c r="P52" s="132">
        <f t="shared" si="3"/>
        <v>1</v>
      </c>
      <c r="Q52" s="41"/>
      <c r="R52" s="133">
        <f t="shared" si="4"/>
        <v>0.99999999999999989</v>
      </c>
      <c r="S52" s="133">
        <f t="shared" si="5"/>
        <v>0.99999999999999989</v>
      </c>
      <c r="T52" s="133">
        <f t="shared" si="6"/>
        <v>1.0000000000000002</v>
      </c>
      <c r="U52" s="41"/>
      <c r="V52" s="41"/>
      <c r="W52" s="41"/>
    </row>
    <row r="53" spans="1:23">
      <c r="A53" s="73" t="s">
        <v>31</v>
      </c>
      <c r="B53" s="131">
        <f>DIST_GAS_TOT!J16</f>
        <v>0.5946865410899832</v>
      </c>
      <c r="C53" s="131">
        <f>DIST_GAS_TOT!K16</f>
        <v>1.7163241818475193E-2</v>
      </c>
      <c r="D53" s="131">
        <f>DIST_GAS_TOT!L16</f>
        <v>0.18391606336535563</v>
      </c>
      <c r="E53" s="131">
        <f>DIST_GAS_TOT!M16</f>
        <v>5.9968089591943316E-2</v>
      </c>
      <c r="F53" s="131">
        <f>DIST_GAS_TOT!N16</f>
        <v>0.12489456621060224</v>
      </c>
      <c r="G53" s="131">
        <f>DIST_GAS_TOT!O16</f>
        <v>1.9371497923640391E-2</v>
      </c>
      <c r="H53" s="131">
        <f>DIST_ALC_TOT!E15</f>
        <v>0.98764377934281145</v>
      </c>
      <c r="I53" s="131">
        <f>DIST_ALC_TOT!F15</f>
        <v>1.2356220657188553E-2</v>
      </c>
      <c r="J53" s="131">
        <f>DIST_DSL_TOT!J16</f>
        <v>0.24418302982552537</v>
      </c>
      <c r="K53" s="131">
        <f>DIST_DSL_TOT!K16</f>
        <v>4.6547859552003218E-2</v>
      </c>
      <c r="L53" s="131">
        <f>DIST_DSL_TOT!L16</f>
        <v>0.26159706674198813</v>
      </c>
      <c r="M53" s="131">
        <f>DIST_DSL_TOT!M16</f>
        <v>0.35864485758240583</v>
      </c>
      <c r="N53" s="131">
        <f>DIST_DSL_TOT!N16</f>
        <v>6.3297653570002638E-2</v>
      </c>
      <c r="O53" s="131">
        <f>DIST_DSL_TOT!O16</f>
        <v>2.5729532728074742E-2</v>
      </c>
      <c r="P53" s="132">
        <f t="shared" si="3"/>
        <v>1</v>
      </c>
      <c r="Q53" s="41"/>
      <c r="R53" s="133">
        <f t="shared" si="4"/>
        <v>0.99999999999999989</v>
      </c>
      <c r="S53" s="133">
        <f t="shared" si="5"/>
        <v>1</v>
      </c>
      <c r="T53" s="133">
        <f t="shared" si="6"/>
        <v>0.99999999999999989</v>
      </c>
    </row>
    <row r="54" spans="1:23">
      <c r="A54" s="73" t="s">
        <v>27</v>
      </c>
      <c r="B54" s="131">
        <f>DIST_GAS_TOT!J17</f>
        <v>0.58366767091232941</v>
      </c>
      <c r="C54" s="131">
        <f>DIST_GAS_TOT!K17</f>
        <v>2.8907601711209065E-2</v>
      </c>
      <c r="D54" s="131">
        <f>DIST_GAS_TOT!L17</f>
        <v>0.11488485042151805</v>
      </c>
      <c r="E54" s="131">
        <f>DIST_GAS_TOT!M17</f>
        <v>3.6045421098109459E-2</v>
      </c>
      <c r="F54" s="131">
        <f>DIST_GAS_TOT!N17</f>
        <v>0.21032329693456586</v>
      </c>
      <c r="G54" s="131">
        <f>DIST_GAS_TOT!O17</f>
        <v>2.6171158922268258E-2</v>
      </c>
      <c r="H54" s="131">
        <f>DIST_ALC_TOT!E16</f>
        <v>0.97746559103933894</v>
      </c>
      <c r="I54" s="131">
        <f>DIST_ALC_TOT!F16</f>
        <v>2.2534408960661011E-2</v>
      </c>
      <c r="J54" s="131">
        <f>DIST_DSL_TOT!J17</f>
        <v>0.29963014367897578</v>
      </c>
      <c r="K54" s="131">
        <f>DIST_DSL_TOT!K17</f>
        <v>3.7944722006451333E-2</v>
      </c>
      <c r="L54" s="131">
        <f>DIST_DSL_TOT!L17</f>
        <v>0.21981898525415131</v>
      </c>
      <c r="M54" s="131">
        <f>DIST_DSL_TOT!M17</f>
        <v>0.31478037734694375</v>
      </c>
      <c r="N54" s="131">
        <f>DIST_DSL_TOT!N17</f>
        <v>0.10606013731455102</v>
      </c>
      <c r="O54" s="131">
        <f>DIST_DSL_TOT!O17</f>
        <v>2.1765634398926838E-2</v>
      </c>
      <c r="P54" s="132">
        <f t="shared" si="3"/>
        <v>1</v>
      </c>
      <c r="Q54" s="41"/>
      <c r="R54" s="133">
        <f t="shared" si="4"/>
        <v>1.0000000000000002</v>
      </c>
      <c r="S54" s="133">
        <f t="shared" si="5"/>
        <v>1</v>
      </c>
      <c r="T54" s="133">
        <f t="shared" si="6"/>
        <v>1</v>
      </c>
    </row>
    <row r="55" spans="1:23">
      <c r="A55" s="73" t="s">
        <v>33</v>
      </c>
      <c r="B55" s="131">
        <f>DIST_GAS_TOT!J18</f>
        <v>0.48466273341056493</v>
      </c>
      <c r="C55" s="131">
        <f>DIST_GAS_TOT!K18</f>
        <v>1.7993814519575362E-2</v>
      </c>
      <c r="D55" s="131">
        <f>DIST_GAS_TOT!L18</f>
        <v>0.15263286203163412</v>
      </c>
      <c r="E55" s="131">
        <f>DIST_GAS_TOT!M18</f>
        <v>3.0061853785942408E-2</v>
      </c>
      <c r="F55" s="131">
        <f>DIST_GAS_TOT!N18</f>
        <v>0.26433154125602609</v>
      </c>
      <c r="G55" s="131">
        <f>DIST_GAS_TOT!O18</f>
        <v>5.0317194996257093E-2</v>
      </c>
      <c r="H55" s="131">
        <f>DIST_ALC_TOT!E17</f>
        <v>0.97764956567302241</v>
      </c>
      <c r="I55" s="131">
        <f>DIST_ALC_TOT!F17</f>
        <v>2.2350434326977697E-2</v>
      </c>
      <c r="J55" s="131">
        <f>DIST_DSL_TOT!J18</f>
        <v>0.32135324546703897</v>
      </c>
      <c r="K55" s="131">
        <f>DIST_DSL_TOT!K18</f>
        <v>4.1682581556380265E-2</v>
      </c>
      <c r="L55" s="131">
        <f>DIST_DSL_TOT!L18</f>
        <v>0.17128297830853995</v>
      </c>
      <c r="M55" s="131">
        <f>DIST_DSL_TOT!M18</f>
        <v>0.31536029558874973</v>
      </c>
      <c r="N55" s="131">
        <f>DIST_DSL_TOT!N18</f>
        <v>0.11991189883575229</v>
      </c>
      <c r="O55" s="131">
        <f>DIST_DSL_TOT!O18</f>
        <v>3.040900024353865E-2</v>
      </c>
      <c r="P55" s="132">
        <f t="shared" si="3"/>
        <v>1</v>
      </c>
      <c r="Q55" s="41"/>
      <c r="R55" s="133">
        <f t="shared" si="4"/>
        <v>0.99999999999999989</v>
      </c>
      <c r="S55" s="133">
        <f t="shared" si="5"/>
        <v>1</v>
      </c>
      <c r="T55" s="133">
        <f t="shared" si="6"/>
        <v>0.99999999999999989</v>
      </c>
    </row>
    <row r="56" spans="1:23">
      <c r="A56" s="73" t="s">
        <v>34</v>
      </c>
      <c r="B56" s="131">
        <f>DIST_GAS_TOT!J19</f>
        <v>0.61179364658007818</v>
      </c>
      <c r="C56" s="131">
        <f>DIST_GAS_TOT!K19</f>
        <v>2.3048529997289412E-2</v>
      </c>
      <c r="D56" s="131">
        <f>DIST_GAS_TOT!L19</f>
        <v>0.1287350826600632</v>
      </c>
      <c r="E56" s="131">
        <f>DIST_GAS_TOT!M19</f>
        <v>4.3225607789009593E-2</v>
      </c>
      <c r="F56" s="131">
        <f>DIST_GAS_TOT!N19</f>
        <v>0.16948674657038021</v>
      </c>
      <c r="G56" s="131">
        <f>DIST_GAS_TOT!O19</f>
        <v>2.3710386403179459E-2</v>
      </c>
      <c r="H56" s="131">
        <f>DIST_ALC_TOT!E18</f>
        <v>0.98297398265163205</v>
      </c>
      <c r="I56" s="131">
        <f>DIST_ALC_TOT!F18</f>
        <v>1.7026017348367988E-2</v>
      </c>
      <c r="J56" s="131">
        <f>DIST_DSL_TOT!J19</f>
        <v>0.29594676422725713</v>
      </c>
      <c r="K56" s="131">
        <f>DIST_DSL_TOT!K19</f>
        <v>2.8914570315105286E-2</v>
      </c>
      <c r="L56" s="131">
        <f>DIST_DSL_TOT!L19</f>
        <v>0.22058430067943693</v>
      </c>
      <c r="M56" s="131">
        <f>DIST_DSL_TOT!M19</f>
        <v>0.3395877278137639</v>
      </c>
      <c r="N56" s="131">
        <f>DIST_DSL_TOT!N19</f>
        <v>9.7055188542650161E-2</v>
      </c>
      <c r="O56" s="131">
        <f>DIST_DSL_TOT!O19</f>
        <v>1.7911448421786672E-2</v>
      </c>
      <c r="P56" s="132">
        <f t="shared" si="3"/>
        <v>1</v>
      </c>
      <c r="Q56" s="41"/>
      <c r="R56" s="133">
        <f t="shared" si="4"/>
        <v>1</v>
      </c>
      <c r="S56" s="133">
        <f t="shared" si="5"/>
        <v>1</v>
      </c>
      <c r="T56" s="133">
        <f t="shared" si="6"/>
        <v>1</v>
      </c>
    </row>
    <row r="57" spans="1:23">
      <c r="A57" s="73" t="s">
        <v>30</v>
      </c>
      <c r="B57" s="131">
        <f>DIST_GAS_TOT!J20</f>
        <v>0.61657648390236297</v>
      </c>
      <c r="C57" s="131">
        <f>DIST_GAS_TOT!K20</f>
        <v>1.7861379228711487E-2</v>
      </c>
      <c r="D57" s="131">
        <f>DIST_GAS_TOT!L20</f>
        <v>0.13290916132147088</v>
      </c>
      <c r="E57" s="131">
        <f>DIST_GAS_TOT!M20</f>
        <v>6.5564339858592974E-2</v>
      </c>
      <c r="F57" s="131">
        <f>DIST_GAS_TOT!N20</f>
        <v>0.15070606529837066</v>
      </c>
      <c r="G57" s="131">
        <f>DIST_GAS_TOT!O20</f>
        <v>1.6382570390490875E-2</v>
      </c>
      <c r="H57" s="131">
        <f>DIST_ALC_TOT!E19</f>
        <v>0.98941758900670829</v>
      </c>
      <c r="I57" s="131">
        <f>DIST_ALC_TOT!F19</f>
        <v>1.0582410993291776E-2</v>
      </c>
      <c r="J57" s="131">
        <f>DIST_DSL_TOT!J20</f>
        <v>0.30738598238121462</v>
      </c>
      <c r="K57" s="131">
        <f>DIST_DSL_TOT!K20</f>
        <v>4.1809453222238439E-2</v>
      </c>
      <c r="L57" s="131">
        <f>DIST_DSL_TOT!L20</f>
        <v>0.27576107093618124</v>
      </c>
      <c r="M57" s="131">
        <f>DIST_DSL_TOT!M20</f>
        <v>0.29096977128517509</v>
      </c>
      <c r="N57" s="131">
        <f>DIST_DSL_TOT!N20</f>
        <v>5.7639397151944188E-2</v>
      </c>
      <c r="O57" s="131">
        <f>DIST_DSL_TOT!O20</f>
        <v>2.6434325023246469E-2</v>
      </c>
      <c r="P57" s="132">
        <f t="shared" si="3"/>
        <v>1</v>
      </c>
      <c r="Q57" s="41"/>
      <c r="R57" s="133">
        <f t="shared" si="4"/>
        <v>0.99999999999999989</v>
      </c>
      <c r="S57" s="133">
        <f t="shared" si="5"/>
        <v>1</v>
      </c>
      <c r="T57" s="133">
        <f t="shared" si="6"/>
        <v>1</v>
      </c>
    </row>
    <row r="58" spans="1:23">
      <c r="A58" s="73" t="s">
        <v>36</v>
      </c>
      <c r="B58" s="131">
        <f>DIST_GAS_TOT!J21</f>
        <v>0.53345875614423766</v>
      </c>
      <c r="C58" s="131">
        <f>DIST_GAS_TOT!K21</f>
        <v>1.7872214034070227E-2</v>
      </c>
      <c r="D58" s="131">
        <f>DIST_GAS_TOT!L21</f>
        <v>0.14685629678328546</v>
      </c>
      <c r="E58" s="131">
        <f>DIST_GAS_TOT!M21</f>
        <v>2.784196966320043E-2</v>
      </c>
      <c r="F58" s="131">
        <f>DIST_GAS_TOT!N21</f>
        <v>0.23231798387064084</v>
      </c>
      <c r="G58" s="131">
        <f>DIST_GAS_TOT!O21</f>
        <v>4.1652779504565488E-2</v>
      </c>
      <c r="H58" s="131">
        <f>DIST_ALC_TOT!E20</f>
        <v>0.98390472292519693</v>
      </c>
      <c r="I58" s="131">
        <f>DIST_ALC_TOT!F20</f>
        <v>1.6095277074803068E-2</v>
      </c>
      <c r="J58" s="131">
        <f>DIST_DSL_TOT!J21</f>
        <v>0.30148687861149331</v>
      </c>
      <c r="K58" s="131">
        <f>DIST_DSL_TOT!K21</f>
        <v>2.8786911794236359E-2</v>
      </c>
      <c r="L58" s="131">
        <f>DIST_DSL_TOT!L21</f>
        <v>0.18163765635102483</v>
      </c>
      <c r="M58" s="131">
        <f>DIST_DSL_TOT!M21</f>
        <v>0.34677407752808354</v>
      </c>
      <c r="N58" s="131">
        <f>DIST_DSL_TOT!N21</f>
        <v>0.12127091347304181</v>
      </c>
      <c r="O58" s="131">
        <f>DIST_DSL_TOT!O21</f>
        <v>2.0043562242120019E-2</v>
      </c>
      <c r="P58" s="132">
        <f t="shared" si="3"/>
        <v>1</v>
      </c>
      <c r="Q58" s="41"/>
      <c r="R58" s="133">
        <f t="shared" si="4"/>
        <v>1.0000000000000002</v>
      </c>
      <c r="S58" s="133">
        <f t="shared" si="5"/>
        <v>1</v>
      </c>
      <c r="T58" s="133">
        <f t="shared" si="6"/>
        <v>0.99999999999999978</v>
      </c>
    </row>
    <row r="59" spans="1:23">
      <c r="A59" s="73" t="s">
        <v>21</v>
      </c>
      <c r="B59" s="131">
        <f>DIST_GAS_TOT!J22</f>
        <v>0.60766590631766682</v>
      </c>
      <c r="C59" s="131">
        <f>DIST_GAS_TOT!K22</f>
        <v>3.4155604229515524E-2</v>
      </c>
      <c r="D59" s="131">
        <f>DIST_GAS_TOT!L22</f>
        <v>0.1385486843423708</v>
      </c>
      <c r="E59" s="131">
        <f>DIST_GAS_TOT!M22</f>
        <v>4.7304732525465409E-2</v>
      </c>
      <c r="F59" s="131">
        <f>DIST_GAS_TOT!N22</f>
        <v>0.15054568349172284</v>
      </c>
      <c r="G59" s="131">
        <f>DIST_GAS_TOT!O22</f>
        <v>2.1779389093258501E-2</v>
      </c>
      <c r="H59" s="131">
        <f>DIST_ALC_TOT!E21</f>
        <v>0.97900885598874743</v>
      </c>
      <c r="I59" s="131">
        <f>DIST_ALC_TOT!F21</f>
        <v>2.0991144011252568E-2</v>
      </c>
      <c r="J59" s="131">
        <f>DIST_DSL_TOT!J22</f>
        <v>0.33669263564884483</v>
      </c>
      <c r="K59" s="131">
        <f>DIST_DSL_TOT!K22</f>
        <v>3.5900309626745862E-2</v>
      </c>
      <c r="L59" s="131">
        <f>DIST_DSL_TOT!L22</f>
        <v>0.2137254810391995</v>
      </c>
      <c r="M59" s="131">
        <f>DIST_DSL_TOT!M22</f>
        <v>0.30060962137642455</v>
      </c>
      <c r="N59" s="131">
        <f>DIST_DSL_TOT!N22</f>
        <v>9.2318837450280217E-2</v>
      </c>
      <c r="O59" s="131">
        <f>DIST_DSL_TOT!O22</f>
        <v>2.0753114858504975E-2</v>
      </c>
      <c r="P59" s="132">
        <f t="shared" si="3"/>
        <v>1</v>
      </c>
      <c r="Q59" s="41"/>
      <c r="R59" s="133">
        <f t="shared" si="4"/>
        <v>0.99999999999999978</v>
      </c>
      <c r="S59" s="133">
        <f t="shared" si="5"/>
        <v>1</v>
      </c>
      <c r="T59" s="133">
        <f t="shared" si="6"/>
        <v>0.99999999999999989</v>
      </c>
    </row>
    <row r="60" spans="1:23">
      <c r="A60" s="73" t="s">
        <v>32</v>
      </c>
      <c r="B60" s="131">
        <f>DIST_GAS_TOT!J23</f>
        <v>0.63139212863481076</v>
      </c>
      <c r="C60" s="131">
        <f>DIST_GAS_TOT!K23</f>
        <v>1.6825756965352476E-2</v>
      </c>
      <c r="D60" s="131">
        <f>DIST_GAS_TOT!L23</f>
        <v>0.12636010012669813</v>
      </c>
      <c r="E60" s="131">
        <f>DIST_GAS_TOT!M23</f>
        <v>4.8128593439975366E-2</v>
      </c>
      <c r="F60" s="131">
        <f>DIST_GAS_TOT!N23</f>
        <v>0.15011304924536251</v>
      </c>
      <c r="G60" s="131">
        <f>DIST_GAS_TOT!O23</f>
        <v>2.7180371587800813E-2</v>
      </c>
      <c r="H60" s="131">
        <f>DIST_ALC_TOT!E22</f>
        <v>0.98884250144364561</v>
      </c>
      <c r="I60" s="131">
        <f>DIST_ALC_TOT!F22</f>
        <v>1.1157498556354456E-2</v>
      </c>
      <c r="J60" s="131">
        <f>DIST_DSL_TOT!J23</f>
        <v>0.28143521087964868</v>
      </c>
      <c r="K60" s="131">
        <f>DIST_DSL_TOT!K23</f>
        <v>3.5209655676972297E-2</v>
      </c>
      <c r="L60" s="131">
        <f>DIST_DSL_TOT!L23</f>
        <v>0.19562436671252684</v>
      </c>
      <c r="M60" s="131">
        <f>DIST_DSL_TOT!M23</f>
        <v>0.41754469722949344</v>
      </c>
      <c r="N60" s="131">
        <f>DIST_DSL_TOT!N23</f>
        <v>5.539104121096107E-2</v>
      </c>
      <c r="O60" s="131">
        <f>DIST_DSL_TOT!O23</f>
        <v>1.4795028290397815E-2</v>
      </c>
      <c r="P60" s="132">
        <f t="shared" si="3"/>
        <v>1</v>
      </c>
      <c r="Q60" s="41"/>
      <c r="R60" s="133">
        <f t="shared" si="4"/>
        <v>1</v>
      </c>
      <c r="S60" s="133">
        <f t="shared" si="5"/>
        <v>1</v>
      </c>
      <c r="T60" s="133">
        <f t="shared" si="6"/>
        <v>1.0000000000000002</v>
      </c>
    </row>
    <row r="61" spans="1:23">
      <c r="A61" s="75" t="s">
        <v>40</v>
      </c>
      <c r="B61" s="246">
        <f>DIST_GAS_TOT!J24</f>
        <v>0.48349931759770637</v>
      </c>
      <c r="C61" s="246">
        <f>DIST_GAS_TOT!K24</f>
        <v>1.6431021483084087E-2</v>
      </c>
      <c r="D61" s="246">
        <f>DIST_GAS_TOT!L24</f>
        <v>0.24151520581457919</v>
      </c>
      <c r="E61" s="246">
        <f>DIST_GAS_TOT!M24</f>
        <v>0.13772527330546885</v>
      </c>
      <c r="F61" s="246">
        <f>DIST_GAS_TOT!N24</f>
        <v>0.10264272886805445</v>
      </c>
      <c r="G61" s="246">
        <f>DIST_GAS_TOT!O24</f>
        <v>1.8186452931107083E-2</v>
      </c>
      <c r="H61" s="246">
        <f>DIST_ALC_TOT!E23</f>
        <v>0.98027843930772995</v>
      </c>
      <c r="I61" s="246">
        <f>DIST_ALC_TOT!F23</f>
        <v>1.9721560692270063E-2</v>
      </c>
      <c r="J61" s="246">
        <f>DIST_DSL_TOT!J24</f>
        <v>0.29768620561159354</v>
      </c>
      <c r="K61" s="246">
        <f>DIST_DSL_TOT!K24</f>
        <v>7.1464922085087632E-2</v>
      </c>
      <c r="L61" s="246">
        <f>DIST_DSL_TOT!L24</f>
        <v>0.2277201110307403</v>
      </c>
      <c r="M61" s="246">
        <f>DIST_DSL_TOT!M24</f>
        <v>0.31376017268619733</v>
      </c>
      <c r="N61" s="246">
        <f>DIST_DSL_TOT!N24</f>
        <v>5.1869769420880861E-2</v>
      </c>
      <c r="O61" s="246">
        <f>DIST_DSL_TOT!O24</f>
        <v>3.7498819165500463E-2</v>
      </c>
      <c r="P61" s="246">
        <f t="shared" si="3"/>
        <v>1</v>
      </c>
      <c r="Q61" s="41"/>
      <c r="R61" s="133">
        <f t="shared" si="4"/>
        <v>1</v>
      </c>
      <c r="S61" s="133">
        <f t="shared" si="5"/>
        <v>1</v>
      </c>
      <c r="T61" s="133">
        <f t="shared" si="6"/>
        <v>1.0000000000000002</v>
      </c>
    </row>
    <row r="62" spans="1:23">
      <c r="A62" s="73" t="s">
        <v>26</v>
      </c>
      <c r="B62" s="131">
        <f>DIST_GAS_TOT!J25</f>
        <v>0.63961050567038424</v>
      </c>
      <c r="C62" s="131">
        <f>DIST_GAS_TOT!K25</f>
        <v>2.2750370851001997E-2</v>
      </c>
      <c r="D62" s="131">
        <f>DIST_GAS_TOT!L25</f>
        <v>0.16869636179042827</v>
      </c>
      <c r="E62" s="131">
        <f>DIST_GAS_TOT!M25</f>
        <v>5.8059267613081007E-2</v>
      </c>
      <c r="F62" s="131">
        <f>DIST_GAS_TOT!N25</f>
        <v>8.8743462489792868E-2</v>
      </c>
      <c r="G62" s="131">
        <f>DIST_GAS_TOT!O25</f>
        <v>2.214003158531164E-2</v>
      </c>
      <c r="H62" s="131">
        <f>DIST_ALC_TOT!E24</f>
        <v>0.98656538233626567</v>
      </c>
      <c r="I62" s="131">
        <f>DIST_ALC_TOT!F24</f>
        <v>1.3434617663734315E-2</v>
      </c>
      <c r="J62" s="131">
        <f>DIST_DSL_TOT!J25</f>
        <v>0.34265979039787248</v>
      </c>
      <c r="K62" s="131">
        <f>DIST_DSL_TOT!K25</f>
        <v>8.6489785128733829E-2</v>
      </c>
      <c r="L62" s="131">
        <f>DIST_DSL_TOT!L25</f>
        <v>0.16925068348401168</v>
      </c>
      <c r="M62" s="131">
        <f>DIST_DSL_TOT!M25</f>
        <v>0.29750565185744787</v>
      </c>
      <c r="N62" s="131">
        <f>DIST_DSL_TOT!N25</f>
        <v>7.6553308909675377E-2</v>
      </c>
      <c r="O62" s="131">
        <f>DIST_DSL_TOT!O25</f>
        <v>2.7540780222258556E-2</v>
      </c>
      <c r="P62" s="132">
        <f t="shared" si="3"/>
        <v>1</v>
      </c>
      <c r="Q62" s="41"/>
      <c r="R62" s="133">
        <f t="shared" si="4"/>
        <v>0.99999999999999989</v>
      </c>
      <c r="S62" s="133">
        <f t="shared" si="5"/>
        <v>1</v>
      </c>
      <c r="T62" s="133">
        <f t="shared" si="6"/>
        <v>0.99999999999999978</v>
      </c>
    </row>
    <row r="63" spans="1:23">
      <c r="A63" s="73" t="s">
        <v>18</v>
      </c>
      <c r="B63" s="131">
        <f>DIST_GAS_TOT!J26</f>
        <v>0.3380337910363162</v>
      </c>
      <c r="C63" s="131">
        <f>DIST_GAS_TOT!K26</f>
        <v>8.8618064783864293E-3</v>
      </c>
      <c r="D63" s="131">
        <f>DIST_GAS_TOT!L26</f>
        <v>0.34900590517186647</v>
      </c>
      <c r="E63" s="131">
        <f>DIST_GAS_TOT!M26</f>
        <v>0.12438429361476923</v>
      </c>
      <c r="F63" s="131">
        <f>DIST_GAS_TOT!N26</f>
        <v>0.16069150617238359</v>
      </c>
      <c r="G63" s="131">
        <f>DIST_GAS_TOT!O26</f>
        <v>1.902269752627813E-2</v>
      </c>
      <c r="H63" s="131">
        <f>DIST_ALC_TOT!E25</f>
        <v>0.98230084059615985</v>
      </c>
      <c r="I63" s="131">
        <f>DIST_ALC_TOT!F25</f>
        <v>1.7699159403840172E-2</v>
      </c>
      <c r="J63" s="131">
        <f>DIST_DSL_TOT!J26</f>
        <v>0.31429268042361214</v>
      </c>
      <c r="K63" s="131">
        <f>DIST_DSL_TOT!K26</f>
        <v>7.2805431834104775E-2</v>
      </c>
      <c r="L63" s="131">
        <f>DIST_DSL_TOT!L26</f>
        <v>0.19318576919591321</v>
      </c>
      <c r="M63" s="131">
        <f>DIST_DSL_TOT!M26</f>
        <v>0.32010316897833879</v>
      </c>
      <c r="N63" s="131">
        <f>DIST_DSL_TOT!N26</f>
        <v>6.1962682881747791E-2</v>
      </c>
      <c r="O63" s="131">
        <f>DIST_DSL_TOT!O26</f>
        <v>3.7650266686283178E-2</v>
      </c>
      <c r="P63" s="132">
        <f t="shared" si="3"/>
        <v>1</v>
      </c>
      <c r="Q63" s="41"/>
      <c r="R63" s="133">
        <f t="shared" si="4"/>
        <v>1</v>
      </c>
      <c r="S63" s="133">
        <f t="shared" si="5"/>
        <v>1</v>
      </c>
      <c r="T63" s="133">
        <f t="shared" si="6"/>
        <v>0.99999999999999978</v>
      </c>
    </row>
    <row r="64" spans="1:23">
      <c r="A64" s="73" t="s">
        <v>12</v>
      </c>
      <c r="B64" s="131">
        <f>DIST_GAS_TOT!J27</f>
        <v>0.64951223083762111</v>
      </c>
      <c r="C64" s="131">
        <f>DIST_GAS_TOT!K27</f>
        <v>2.354180488022143E-2</v>
      </c>
      <c r="D64" s="131">
        <f>DIST_GAS_TOT!L27</f>
        <v>0.13632807058772572</v>
      </c>
      <c r="E64" s="131">
        <f>DIST_GAS_TOT!M27</f>
        <v>0.11895587012306089</v>
      </c>
      <c r="F64" s="131">
        <f>DIST_GAS_TOT!N27</f>
        <v>6.0662370439784605E-2</v>
      </c>
      <c r="G64" s="131">
        <f>DIST_GAS_TOT!O27</f>
        <v>1.0999653131586146E-2</v>
      </c>
      <c r="H64" s="131">
        <f>DIST_ALC_TOT!E26</f>
        <v>0.99454828061320344</v>
      </c>
      <c r="I64" s="131">
        <f>DIST_ALC_TOT!F26</f>
        <v>5.4517193867965079E-3</v>
      </c>
      <c r="J64" s="131">
        <f>DIST_DSL_TOT!J27</f>
        <v>0.26080494301335039</v>
      </c>
      <c r="K64" s="131">
        <f>DIST_DSL_TOT!K27</f>
        <v>3.1056562059108044E-2</v>
      </c>
      <c r="L64" s="131">
        <f>DIST_DSL_TOT!L27</f>
        <v>0.30887560223311711</v>
      </c>
      <c r="M64" s="131">
        <f>DIST_DSL_TOT!M27</f>
        <v>0.34363612636439478</v>
      </c>
      <c r="N64" s="131">
        <f>DIST_DSL_TOT!N27</f>
        <v>3.0010123995254819E-2</v>
      </c>
      <c r="O64" s="131">
        <f>DIST_DSL_TOT!O27</f>
        <v>2.5616642334774731E-2</v>
      </c>
      <c r="P64" s="132">
        <f t="shared" si="3"/>
        <v>1</v>
      </c>
      <c r="Q64" s="41"/>
      <c r="R64" s="133">
        <f t="shared" si="4"/>
        <v>0.99999999999999978</v>
      </c>
      <c r="S64" s="133">
        <f t="shared" si="5"/>
        <v>1</v>
      </c>
      <c r="T64" s="133">
        <f t="shared" si="6"/>
        <v>1</v>
      </c>
    </row>
    <row r="65" spans="1:20">
      <c r="A65" s="73" t="s">
        <v>10</v>
      </c>
      <c r="B65" s="131">
        <f>DIST_GAS_TOT!J28</f>
        <v>0.4594535328390405</v>
      </c>
      <c r="C65" s="131">
        <f>DIST_GAS_TOT!K28</f>
        <v>1.5886517931989384E-2</v>
      </c>
      <c r="D65" s="131">
        <f>DIST_GAS_TOT!L28</f>
        <v>0.24885564648434325</v>
      </c>
      <c r="E65" s="131">
        <f>DIST_GAS_TOT!M28</f>
        <v>0.15699795167026928</v>
      </c>
      <c r="F65" s="131">
        <f>DIST_GAS_TOT!N28</f>
        <v>9.8902650486939789E-2</v>
      </c>
      <c r="G65" s="131">
        <f>DIST_GAS_TOT!O28</f>
        <v>1.9903700587417802E-2</v>
      </c>
      <c r="H65" s="131">
        <f>DIST_ALC_TOT!E27</f>
        <v>0.9789836206079009</v>
      </c>
      <c r="I65" s="131">
        <f>DIST_ALC_TOT!F27</f>
        <v>2.1016379392099088E-2</v>
      </c>
      <c r="J65" s="131">
        <f>DIST_DSL_TOT!J28</f>
        <v>0.29452301391466601</v>
      </c>
      <c r="K65" s="131">
        <f>DIST_DSL_TOT!K28</f>
        <v>7.9109440986779439E-2</v>
      </c>
      <c r="L65" s="131">
        <f>DIST_DSL_TOT!L28</f>
        <v>0.23019300818650848</v>
      </c>
      <c r="M65" s="131">
        <f>DIST_DSL_TOT!M28</f>
        <v>0.30525942947866236</v>
      </c>
      <c r="N65" s="131">
        <f>DIST_DSL_TOT!N28</f>
        <v>5.0021980445552033E-2</v>
      </c>
      <c r="O65" s="131">
        <f>DIST_DSL_TOT!O28</f>
        <v>4.089312698783177E-2</v>
      </c>
      <c r="P65" s="132">
        <f t="shared" si="3"/>
        <v>1</v>
      </c>
      <c r="Q65" s="41"/>
      <c r="R65" s="133">
        <f t="shared" si="4"/>
        <v>1</v>
      </c>
      <c r="S65" s="133">
        <f t="shared" si="5"/>
        <v>1</v>
      </c>
      <c r="T65" s="133">
        <f t="shared" si="6"/>
        <v>1.0000000000000002</v>
      </c>
    </row>
    <row r="66" spans="1:20">
      <c r="A66" s="75" t="s">
        <v>41</v>
      </c>
      <c r="B66" s="246">
        <f>DIST_GAS_TOT!J29</f>
        <v>0.70047801517796349</v>
      </c>
      <c r="C66" s="246">
        <f>DIST_GAS_TOT!K29</f>
        <v>2.0459909788758893E-2</v>
      </c>
      <c r="D66" s="246">
        <f>DIST_GAS_TOT!L29</f>
        <v>0.14597422326018936</v>
      </c>
      <c r="E66" s="246">
        <f>DIST_GAS_TOT!M29</f>
        <v>6.5707079753143244E-2</v>
      </c>
      <c r="F66" s="246">
        <f>DIST_GAS_TOT!N29</f>
        <v>5.4036922573522793E-2</v>
      </c>
      <c r="G66" s="246">
        <f>DIST_GAS_TOT!O29</f>
        <v>1.3343849446422093E-2</v>
      </c>
      <c r="H66" s="246">
        <f>DIST_ALC_TOT!E28</f>
        <v>0.9912216788772531</v>
      </c>
      <c r="I66" s="246">
        <f>DIST_ALC_TOT!F28</f>
        <v>8.7783211227469363E-3</v>
      </c>
      <c r="J66" s="246">
        <f>DIST_DSL_TOT!J29</f>
        <v>0.36935239679611048</v>
      </c>
      <c r="K66" s="246">
        <f>DIST_DSL_TOT!K29</f>
        <v>0.11945068945316122</v>
      </c>
      <c r="L66" s="246">
        <f>DIST_DSL_TOT!L29</f>
        <v>0.13902167281064101</v>
      </c>
      <c r="M66" s="246">
        <f>DIST_DSL_TOT!M29</f>
        <v>0.25786061382774772</v>
      </c>
      <c r="N66" s="246">
        <f>DIST_DSL_TOT!N29</f>
        <v>7.8866998647572545E-2</v>
      </c>
      <c r="O66" s="246">
        <f>DIST_DSL_TOT!O29</f>
        <v>3.5447628464767046E-2</v>
      </c>
      <c r="P66" s="246">
        <f t="shared" si="3"/>
        <v>1</v>
      </c>
      <c r="Q66" s="41"/>
      <c r="R66" s="133">
        <f t="shared" si="4"/>
        <v>0.99999999999999989</v>
      </c>
      <c r="S66" s="133">
        <f t="shared" si="5"/>
        <v>1</v>
      </c>
      <c r="T66" s="133">
        <f t="shared" si="6"/>
        <v>1</v>
      </c>
    </row>
    <row r="67" spans="1:20">
      <c r="A67" s="73" t="s">
        <v>22</v>
      </c>
      <c r="B67" s="131">
        <f>DIST_GAS_TOT!J30</f>
        <v>0.69267316059346373</v>
      </c>
      <c r="C67" s="131">
        <f>DIST_GAS_TOT!K30</f>
        <v>1.7794241584190056E-2</v>
      </c>
      <c r="D67" s="131">
        <f>DIST_GAS_TOT!L30</f>
        <v>0.16095610280680295</v>
      </c>
      <c r="E67" s="131">
        <f>DIST_GAS_TOT!M30</f>
        <v>6.0610975746546294E-2</v>
      </c>
      <c r="F67" s="131">
        <f>DIST_GAS_TOT!N30</f>
        <v>5.4012800598607559E-2</v>
      </c>
      <c r="G67" s="131">
        <f>DIST_GAS_TOT!O30</f>
        <v>1.3952718670389413E-2</v>
      </c>
      <c r="H67" s="131">
        <f>DIST_ALC_TOT!E29</f>
        <v>0.99432440528303068</v>
      </c>
      <c r="I67" s="131">
        <f>DIST_ALC_TOT!F29</f>
        <v>5.6755947169692175E-3</v>
      </c>
      <c r="J67" s="131">
        <f>DIST_DSL_TOT!J30</f>
        <v>0.35910968047743935</v>
      </c>
      <c r="K67" s="131">
        <f>DIST_DSL_TOT!K30</f>
        <v>0.12533590775823183</v>
      </c>
      <c r="L67" s="131">
        <f>DIST_DSL_TOT!L30</f>
        <v>0.13391840373584851</v>
      </c>
      <c r="M67" s="131">
        <f>DIST_DSL_TOT!M30</f>
        <v>0.25666310480442373</v>
      </c>
      <c r="N67" s="131">
        <f>DIST_DSL_TOT!N30</f>
        <v>7.5936238889104307E-2</v>
      </c>
      <c r="O67" s="131">
        <f>DIST_DSL_TOT!O30</f>
        <v>4.9036664334952275E-2</v>
      </c>
      <c r="P67" s="132">
        <f t="shared" si="3"/>
        <v>1</v>
      </c>
      <c r="Q67" s="41"/>
      <c r="R67" s="133">
        <f t="shared" si="4"/>
        <v>1</v>
      </c>
      <c r="S67" s="133">
        <f t="shared" si="5"/>
        <v>0.99999999999999989</v>
      </c>
      <c r="T67" s="133">
        <f t="shared" si="6"/>
        <v>1</v>
      </c>
    </row>
    <row r="68" spans="1:20">
      <c r="A68" s="73" t="s">
        <v>13</v>
      </c>
      <c r="B68" s="131">
        <f>DIST_GAS_TOT!J31</f>
        <v>0.72081574959056505</v>
      </c>
      <c r="C68" s="131">
        <f>DIST_GAS_TOT!K31</f>
        <v>1.8498030372350566E-2</v>
      </c>
      <c r="D68" s="131">
        <f>DIST_GAS_TOT!L31</f>
        <v>0.1328960451215517</v>
      </c>
      <c r="E68" s="131">
        <f>DIST_GAS_TOT!M31</f>
        <v>6.7689007417022468E-2</v>
      </c>
      <c r="F68" s="131">
        <f>DIST_GAS_TOT!N31</f>
        <v>5.1029768740755467E-2</v>
      </c>
      <c r="G68" s="131">
        <f>DIST_GAS_TOT!O31</f>
        <v>9.0713987577547804E-3</v>
      </c>
      <c r="H68" s="131">
        <f>DIST_ALC_TOT!E30</f>
        <v>0.99106927848665827</v>
      </c>
      <c r="I68" s="131">
        <f>DIST_ALC_TOT!F30</f>
        <v>8.9307215133418265E-3</v>
      </c>
      <c r="J68" s="131">
        <f>DIST_DSL_TOT!J31</f>
        <v>0.36872038434884041</v>
      </c>
      <c r="K68" s="131">
        <f>DIST_DSL_TOT!K31</f>
        <v>9.7719283058291834E-2</v>
      </c>
      <c r="L68" s="131">
        <f>DIST_DSL_TOT!L31</f>
        <v>0.14707993017601578</v>
      </c>
      <c r="M68" s="131">
        <f>DIST_DSL_TOT!M31</f>
        <v>0.28388353335283389</v>
      </c>
      <c r="N68" s="131">
        <f>DIST_DSL_TOT!N31</f>
        <v>7.6775504343552667E-2</v>
      </c>
      <c r="O68" s="131">
        <f>DIST_DSL_TOT!O31</f>
        <v>2.5821364720465347E-2</v>
      </c>
      <c r="P68" s="132">
        <f t="shared" si="3"/>
        <v>1</v>
      </c>
      <c r="Q68" s="41"/>
      <c r="R68" s="133">
        <f t="shared" si="4"/>
        <v>1</v>
      </c>
      <c r="S68" s="133">
        <f t="shared" si="5"/>
        <v>1</v>
      </c>
      <c r="T68" s="133">
        <f t="shared" si="6"/>
        <v>0.99999999999999989</v>
      </c>
    </row>
    <row r="69" spans="1:20">
      <c r="A69" s="73" t="s">
        <v>14</v>
      </c>
      <c r="B69" s="131">
        <f>DIST_GAS_TOT!J32</f>
        <v>0.68317932432800099</v>
      </c>
      <c r="C69" s="131">
        <f>DIST_GAS_TOT!K32</f>
        <v>2.7070293957736889E-2</v>
      </c>
      <c r="D69" s="131">
        <f>DIST_GAS_TOT!L32</f>
        <v>0.14269628722052044</v>
      </c>
      <c r="E69" s="131">
        <f>DIST_GAS_TOT!M32</f>
        <v>7.0288464294109163E-2</v>
      </c>
      <c r="F69" s="131">
        <f>DIST_GAS_TOT!N32</f>
        <v>5.8297788387277887E-2</v>
      </c>
      <c r="G69" s="131">
        <f>DIST_GAS_TOT!O32</f>
        <v>1.8467841812354471E-2</v>
      </c>
      <c r="H69" s="131">
        <f>DIST_ALC_TOT!E31</f>
        <v>0.9842000364886424</v>
      </c>
      <c r="I69" s="131">
        <f>DIST_ALC_TOT!F31</f>
        <v>1.5799963511357634E-2</v>
      </c>
      <c r="J69" s="131">
        <f>DIST_DSL_TOT!J32</f>
        <v>0.3873636844332185</v>
      </c>
      <c r="K69" s="131">
        <f>DIST_DSL_TOT!K32</f>
        <v>0.14167668136606357</v>
      </c>
      <c r="L69" s="131">
        <f>DIST_DSL_TOT!L32</f>
        <v>0.1351051605416454</v>
      </c>
      <c r="M69" s="131">
        <f>DIST_DSL_TOT!M32</f>
        <v>0.21739121423088004</v>
      </c>
      <c r="N69" s="131">
        <f>DIST_DSL_TOT!N32</f>
        <v>8.7212722534954878E-2</v>
      </c>
      <c r="O69" s="131">
        <f>DIST_DSL_TOT!O32</f>
        <v>3.1250536893237674E-2</v>
      </c>
      <c r="P69" s="132">
        <f t="shared" si="3"/>
        <v>1</v>
      </c>
      <c r="Q69" s="41"/>
      <c r="R69" s="133">
        <f t="shared" si="4"/>
        <v>0.99999999999999978</v>
      </c>
      <c r="S69" s="133">
        <f t="shared" si="5"/>
        <v>1</v>
      </c>
      <c r="T69" s="133">
        <f t="shared" si="6"/>
        <v>1</v>
      </c>
    </row>
    <row r="70" spans="1:20">
      <c r="A70" s="75" t="s">
        <v>42</v>
      </c>
      <c r="B70" s="246">
        <f>DIST_GAS_TOT!J33</f>
        <v>0.494685740592263</v>
      </c>
      <c r="C70" s="246">
        <f>DIST_GAS_TOT!K33</f>
        <v>1.7373591641741369E-2</v>
      </c>
      <c r="D70" s="246">
        <f>DIST_GAS_TOT!L33</f>
        <v>0.24813874261680355</v>
      </c>
      <c r="E70" s="246">
        <f>DIST_GAS_TOT!M33</f>
        <v>7.9522110527666376E-2</v>
      </c>
      <c r="F70" s="246">
        <f>DIST_GAS_TOT!N33</f>
        <v>0.12170592578326717</v>
      </c>
      <c r="G70" s="246">
        <f>DIST_GAS_TOT!O33</f>
        <v>3.8573888838258623E-2</v>
      </c>
      <c r="H70" s="246">
        <f>DIST_ALC_TOT!E32</f>
        <v>0.97508777982368366</v>
      </c>
      <c r="I70" s="246">
        <f>DIST_ALC_TOT!F32</f>
        <v>2.4912220176316412E-2</v>
      </c>
      <c r="J70" s="246">
        <f>DIST_DSL_TOT!J33</f>
        <v>0.31225766614182104</v>
      </c>
      <c r="K70" s="246">
        <f>DIST_DSL_TOT!K33</f>
        <v>0.10934358668021714</v>
      </c>
      <c r="L70" s="246">
        <f>DIST_DSL_TOT!L33</f>
        <v>0.12261223553264024</v>
      </c>
      <c r="M70" s="246">
        <f>DIST_DSL_TOT!M33</f>
        <v>0.29519579721701922</v>
      </c>
      <c r="N70" s="246">
        <f>DIST_DSL_TOT!N33</f>
        <v>0.1061749787714614</v>
      </c>
      <c r="O70" s="246">
        <f>DIST_DSL_TOT!O33</f>
        <v>5.4415735656841026E-2</v>
      </c>
      <c r="P70" s="246">
        <f t="shared" si="3"/>
        <v>1</v>
      </c>
      <c r="Q70" s="41"/>
      <c r="R70" s="133">
        <f t="shared" si="4"/>
        <v>1</v>
      </c>
      <c r="S70" s="133">
        <f t="shared" si="5"/>
        <v>1</v>
      </c>
      <c r="T70" s="133">
        <f t="shared" si="6"/>
        <v>1.0000000000000002</v>
      </c>
    </row>
    <row r="71" spans="1:20">
      <c r="A71" s="73" t="s">
        <v>11</v>
      </c>
      <c r="B71" s="131">
        <f>DIST_GAS_TOT!J34</f>
        <v>0.75126888169964612</v>
      </c>
      <c r="C71" s="131">
        <f>DIST_GAS_TOT!K34</f>
        <v>2.742977625077268E-2</v>
      </c>
      <c r="D71" s="131">
        <f>DIST_GAS_TOT!L34</f>
        <v>0.10988005167634755</v>
      </c>
      <c r="E71" s="131">
        <f>DIST_GAS_TOT!M34</f>
        <v>7.6202535689667159E-2</v>
      </c>
      <c r="F71" s="131">
        <f>DIST_GAS_TOT!N34</f>
        <v>3.1855623301298659E-2</v>
      </c>
      <c r="G71" s="131">
        <f>DIST_GAS_TOT!O34</f>
        <v>3.3631313822677757E-3</v>
      </c>
      <c r="H71" s="131">
        <f>DIST_ALC_TOT!E33</f>
        <v>0.98437716902164885</v>
      </c>
      <c r="I71" s="131">
        <f>DIST_ALC_TOT!F33</f>
        <v>1.5622830978351142E-2</v>
      </c>
      <c r="J71" s="131">
        <f>DIST_DSL_TOT!J34</f>
        <v>0.19701342675566538</v>
      </c>
      <c r="K71" s="131">
        <f>DIST_DSL_TOT!K34</f>
        <v>2.9720703327377959E-2</v>
      </c>
      <c r="L71" s="131">
        <f>DIST_DSL_TOT!L34</f>
        <v>0.21119503129507716</v>
      </c>
      <c r="M71" s="131">
        <f>DIST_DSL_TOT!M34</f>
        <v>0.45539246279573836</v>
      </c>
      <c r="N71" s="131">
        <f>DIST_DSL_TOT!N34</f>
        <v>8.770003570211285E-2</v>
      </c>
      <c r="O71" s="131">
        <f>DIST_DSL_TOT!O34</f>
        <v>1.8978340124028346E-2</v>
      </c>
      <c r="P71" s="132">
        <f t="shared" si="3"/>
        <v>1</v>
      </c>
      <c r="Q71" s="41"/>
      <c r="R71" s="133">
        <f t="shared" si="4"/>
        <v>0.99999999999999989</v>
      </c>
      <c r="S71" s="133">
        <f t="shared" si="5"/>
        <v>1</v>
      </c>
      <c r="T71" s="133">
        <f t="shared" si="6"/>
        <v>1</v>
      </c>
    </row>
    <row r="72" spans="1:20">
      <c r="A72" s="73" t="s">
        <v>20</v>
      </c>
      <c r="B72" s="131">
        <f>DIST_GAS_TOT!J35</f>
        <v>0.24851402127939001</v>
      </c>
      <c r="C72" s="131">
        <f>DIST_GAS_TOT!K35</f>
        <v>9.6594098880516677E-3</v>
      </c>
      <c r="D72" s="131">
        <f>DIST_GAS_TOT!L35</f>
        <v>0.38526185000390983</v>
      </c>
      <c r="E72" s="131">
        <f>DIST_GAS_TOT!M35</f>
        <v>0.10695661628482687</v>
      </c>
      <c r="F72" s="131">
        <f>DIST_GAS_TOT!N35</f>
        <v>0.18867787462667021</v>
      </c>
      <c r="G72" s="131">
        <f>DIST_GAS_TOT!O35</f>
        <v>6.0930227917151455E-2</v>
      </c>
      <c r="H72" s="131">
        <f>DIST_ALC_TOT!E34</f>
        <v>0.97765220555857935</v>
      </c>
      <c r="I72" s="131">
        <f>DIST_ALC_TOT!F34</f>
        <v>2.2347794441420585E-2</v>
      </c>
      <c r="J72" s="131">
        <f>DIST_DSL_TOT!J35</f>
        <v>0.32795235045571142</v>
      </c>
      <c r="K72" s="131">
        <f>DIST_DSL_TOT!K35</f>
        <v>9.5203284446101502E-2</v>
      </c>
      <c r="L72" s="131">
        <f>DIST_DSL_TOT!L35</f>
        <v>0.12849645309839816</v>
      </c>
      <c r="M72" s="131">
        <f>DIST_DSL_TOT!M35</f>
        <v>0.2919973234820103</v>
      </c>
      <c r="N72" s="131">
        <f>DIST_DSL_TOT!N35</f>
        <v>0.10123050794266107</v>
      </c>
      <c r="O72" s="131">
        <f>DIST_DSL_TOT!O35</f>
        <v>5.5120080575117435E-2</v>
      </c>
      <c r="P72" s="132">
        <f t="shared" si="3"/>
        <v>1</v>
      </c>
      <c r="Q72" s="41"/>
      <c r="R72" s="133">
        <f t="shared" si="4"/>
        <v>1</v>
      </c>
      <c r="S72" s="133">
        <f t="shared" si="5"/>
        <v>0.99999999999999989</v>
      </c>
      <c r="T72" s="133">
        <f t="shared" si="6"/>
        <v>0.99999999999999978</v>
      </c>
    </row>
    <row r="73" spans="1:20">
      <c r="A73" s="73" t="s">
        <v>24</v>
      </c>
      <c r="B73" s="131">
        <f>DIST_GAS_TOT!J36</f>
        <v>6.0638818923055796E-2</v>
      </c>
      <c r="C73" s="131">
        <f>DIST_GAS_TOT!K36</f>
        <v>2.2221119722733956E-3</v>
      </c>
      <c r="D73" s="131">
        <f>DIST_GAS_TOT!L36</f>
        <v>0.45726119230067241</v>
      </c>
      <c r="E73" s="131">
        <f>DIST_GAS_TOT!M36</f>
        <v>9.1021730276394791E-2</v>
      </c>
      <c r="F73" s="131">
        <f>DIST_GAS_TOT!N36</f>
        <v>0.28172732019497704</v>
      </c>
      <c r="G73" s="131">
        <f>DIST_GAS_TOT!O36</f>
        <v>0.10712882633262659</v>
      </c>
      <c r="H73" s="131">
        <f>DIST_ALC_TOT!E35</f>
        <v>0.96634960441628881</v>
      </c>
      <c r="I73" s="131">
        <f>DIST_ALC_TOT!F35</f>
        <v>3.3650395583711155E-2</v>
      </c>
      <c r="J73" s="131">
        <f>DIST_DSL_TOT!J36</f>
        <v>0.32409904395592348</v>
      </c>
      <c r="K73" s="131">
        <f>DIST_DSL_TOT!K36</f>
        <v>0.16364312514430926</v>
      </c>
      <c r="L73" s="131">
        <f>DIST_DSL_TOT!L36</f>
        <v>7.2082274700739274E-2</v>
      </c>
      <c r="M73" s="131">
        <f>DIST_DSL_TOT!M36</f>
        <v>0.22753768264559565</v>
      </c>
      <c r="N73" s="131">
        <f>DIST_DSL_TOT!N36</f>
        <v>0.11463067101782816</v>
      </c>
      <c r="O73" s="131">
        <f>DIST_DSL_TOT!O36</f>
        <v>9.8007202535604201E-2</v>
      </c>
      <c r="P73" s="132">
        <f t="shared" si="3"/>
        <v>1</v>
      </c>
      <c r="Q73" s="41"/>
      <c r="R73" s="133">
        <f t="shared" si="4"/>
        <v>1</v>
      </c>
      <c r="S73" s="133">
        <f t="shared" si="5"/>
        <v>1</v>
      </c>
      <c r="T73" s="133">
        <f t="shared" si="6"/>
        <v>1</v>
      </c>
    </row>
    <row r="74" spans="1:20">
      <c r="A74" s="73" t="s">
        <v>25</v>
      </c>
      <c r="B74" s="131">
        <f>DIST_GAS_TOT!J37</f>
        <v>0.63040139481960267</v>
      </c>
      <c r="C74" s="131">
        <f>DIST_GAS_TOT!K37</f>
        <v>1.94394680916955E-2</v>
      </c>
      <c r="D74" s="131">
        <f>DIST_GAS_TOT!L37</f>
        <v>0.18360839262374795</v>
      </c>
      <c r="E74" s="131">
        <f>DIST_GAS_TOT!M37</f>
        <v>4.6650100159517108E-2</v>
      </c>
      <c r="F74" s="131">
        <f>DIST_GAS_TOT!N37</f>
        <v>9.1816626030476065E-2</v>
      </c>
      <c r="G74" s="131">
        <f>DIST_GAS_TOT!O37</f>
        <v>2.8084018274960713E-2</v>
      </c>
      <c r="H74" s="131">
        <f>DIST_ALC_TOT!E36</f>
        <v>0.98993414972667015</v>
      </c>
      <c r="I74" s="131">
        <f>DIST_ALC_TOT!F36</f>
        <v>1.0065850273329837E-2</v>
      </c>
      <c r="J74" s="131">
        <f>DIST_DSL_TOT!J37</f>
        <v>0.34354629567187095</v>
      </c>
      <c r="K74" s="131">
        <f>DIST_DSL_TOT!K37</f>
        <v>0.11934779295024021</v>
      </c>
      <c r="L74" s="131">
        <f>DIST_DSL_TOT!L37</f>
        <v>0.11228073241938322</v>
      </c>
      <c r="M74" s="131">
        <f>DIST_DSL_TOT!M37</f>
        <v>0.26956974703395026</v>
      </c>
      <c r="N74" s="131">
        <f>DIST_DSL_TOT!N37</f>
        <v>0.11631586600102665</v>
      </c>
      <c r="O74" s="131">
        <f>DIST_DSL_TOT!O37</f>
        <v>3.8939565923528478E-2</v>
      </c>
      <c r="P74" s="132">
        <f t="shared" si="3"/>
        <v>1</v>
      </c>
      <c r="Q74" s="41"/>
      <c r="R74" s="133">
        <f t="shared" si="4"/>
        <v>1</v>
      </c>
      <c r="S74" s="133">
        <f t="shared" si="5"/>
        <v>1</v>
      </c>
      <c r="T74" s="133">
        <f t="shared" si="6"/>
        <v>0.99999999999999967</v>
      </c>
    </row>
    <row r="75" spans="1:20" s="1" customFormat="1">
      <c r="R75" s="26"/>
      <c r="S75" s="26"/>
      <c r="T75" s="26"/>
    </row>
    <row r="76" spans="1:20" s="1" customFormat="1" ht="15.75" customHeight="1">
      <c r="A76" s="395" t="s">
        <v>106</v>
      </c>
      <c r="B76" s="393">
        <f>ONSV_2021!A1</f>
        <v>2021</v>
      </c>
      <c r="C76" s="393"/>
      <c r="D76" s="393"/>
      <c r="E76" s="393"/>
      <c r="F76" s="393"/>
      <c r="G76" s="393"/>
      <c r="H76" s="393"/>
      <c r="I76" s="393"/>
      <c r="J76" s="393"/>
      <c r="K76" s="393"/>
      <c r="L76" s="393"/>
      <c r="M76" s="393"/>
      <c r="N76" s="393"/>
      <c r="O76" s="393"/>
      <c r="P76" s="393"/>
      <c r="R76" s="130" t="s">
        <v>1</v>
      </c>
      <c r="S76" s="130" t="s">
        <v>1</v>
      </c>
      <c r="T76" s="130" t="s">
        <v>1</v>
      </c>
    </row>
    <row r="77" spans="1:20">
      <c r="A77" s="395"/>
      <c r="B77" s="394" t="s">
        <v>77</v>
      </c>
      <c r="C77" s="394"/>
      <c r="D77" s="394"/>
      <c r="E77" s="394"/>
      <c r="F77" s="394"/>
      <c r="G77" s="394"/>
      <c r="H77" s="396" t="s">
        <v>78</v>
      </c>
      <c r="I77" s="397"/>
      <c r="J77" s="394" t="s">
        <v>79</v>
      </c>
      <c r="K77" s="394"/>
      <c r="L77" s="394"/>
      <c r="M77" s="394"/>
      <c r="N77" s="394"/>
      <c r="O77" s="394"/>
      <c r="P77" s="130" t="s">
        <v>81</v>
      </c>
      <c r="R77" s="93" t="s">
        <v>107</v>
      </c>
      <c r="S77" s="93" t="s">
        <v>108</v>
      </c>
      <c r="T77" s="93" t="s">
        <v>109</v>
      </c>
    </row>
    <row r="78" spans="1:20" ht="15" customHeight="1">
      <c r="A78" s="395"/>
      <c r="B78" s="130" t="s">
        <v>82</v>
      </c>
      <c r="C78" s="130" t="s">
        <v>83</v>
      </c>
      <c r="D78" s="130" t="s">
        <v>84</v>
      </c>
      <c r="E78" s="130" t="s">
        <v>85</v>
      </c>
      <c r="F78" s="130" t="s">
        <v>4</v>
      </c>
      <c r="G78" s="130" t="s">
        <v>86</v>
      </c>
      <c r="H78" s="130" t="s">
        <v>87</v>
      </c>
      <c r="I78" s="130" t="s">
        <v>83</v>
      </c>
      <c r="J78" s="130" t="s">
        <v>7</v>
      </c>
      <c r="K78" s="130" t="s">
        <v>88</v>
      </c>
      <c r="L78" s="130" t="s">
        <v>89</v>
      </c>
      <c r="M78" s="130" t="s">
        <v>8</v>
      </c>
      <c r="N78" s="130" t="s">
        <v>84</v>
      </c>
      <c r="O78" s="130" t="s">
        <v>85</v>
      </c>
      <c r="P78" s="130" t="s">
        <v>90</v>
      </c>
      <c r="R78" s="41"/>
      <c r="S78" s="41"/>
      <c r="T78" s="41"/>
    </row>
    <row r="79" spans="1:20">
      <c r="A79" s="75" t="s">
        <v>37</v>
      </c>
      <c r="B79" s="246">
        <f>DIST_GAS_TOT!R5</f>
        <v>0.69436237736737161</v>
      </c>
      <c r="C79" s="246">
        <f>DIST_GAS_TOT!S5</f>
        <v>1.4174760575406876E-2</v>
      </c>
      <c r="D79" s="246">
        <f>DIST_GAS_TOT!T5</f>
        <v>0.13714159232172693</v>
      </c>
      <c r="E79" s="246">
        <f>DIST_GAS_TOT!U5</f>
        <v>6.3744782271545536E-2</v>
      </c>
      <c r="F79" s="246">
        <f>DIST_GAS_TOT!V5</f>
        <v>7.5353595211060165E-2</v>
      </c>
      <c r="G79" s="246">
        <f>DIST_GAS_TOT!W5</f>
        <v>1.5222892252888916E-2</v>
      </c>
      <c r="H79" s="246">
        <f>DIST_ALC_TOT!H4</f>
        <v>0.99011384119018298</v>
      </c>
      <c r="I79" s="246">
        <f>DIST_ALC_TOT!I4</f>
        <v>9.8861588098169313E-3</v>
      </c>
      <c r="J79" s="246">
        <f>DIST_DSL_TOT!R5</f>
        <v>0.2466574229145701</v>
      </c>
      <c r="K79" s="246">
        <f>DIST_DSL_TOT!S5</f>
        <v>6.5014981133786454E-2</v>
      </c>
      <c r="L79" s="246">
        <f>DIST_DSL_TOT!T5</f>
        <v>0.15490755512525459</v>
      </c>
      <c r="M79" s="246">
        <f>DIST_DSL_TOT!U5</f>
        <v>0.24448139147984657</v>
      </c>
      <c r="N79" s="246">
        <f>DIST_DSL_TOT!V5</f>
        <v>5.9091907870589287E-2</v>
      </c>
      <c r="O79" s="246">
        <f>DIST_DSL_TOT!W5</f>
        <v>0.22984674147595302</v>
      </c>
      <c r="P79" s="246">
        <f t="shared" ref="P79:P111" si="7">P42</f>
        <v>1</v>
      </c>
      <c r="R79" s="133">
        <f t="shared" ref="R79:R111" si="8">SUM(B79:G79)</f>
        <v>1.0000000000000002</v>
      </c>
      <c r="S79" s="133">
        <f t="shared" ref="S79:S111" si="9">SUM(H79:I79)</f>
        <v>0.99999999999999989</v>
      </c>
      <c r="T79" s="133">
        <f t="shared" ref="T79:T111" si="10">SUM(J79:O79)</f>
        <v>1</v>
      </c>
    </row>
    <row r="80" spans="1:20">
      <c r="A80" s="75" t="s">
        <v>38</v>
      </c>
      <c r="B80" s="246">
        <f>DIST_GAS_TOT!R6</f>
        <v>0.57635597072946543</v>
      </c>
      <c r="C80" s="246">
        <f>DIST_GAS_TOT!S6</f>
        <v>1.4868263541761838E-2</v>
      </c>
      <c r="D80" s="246">
        <f>DIST_GAS_TOT!T6</f>
        <v>0.16809289244928838</v>
      </c>
      <c r="E80" s="246">
        <f>DIST_GAS_TOT!U6</f>
        <v>3.6543254007261078E-2</v>
      </c>
      <c r="F80" s="246">
        <f>DIST_GAS_TOT!V6</f>
        <v>0.16110588704418061</v>
      </c>
      <c r="G80" s="246">
        <f>DIST_GAS_TOT!W6</f>
        <v>4.3033732228042791E-2</v>
      </c>
      <c r="H80" s="246">
        <f>DIST_ALC_TOT!H5</f>
        <v>0.98242459802821303</v>
      </c>
      <c r="I80" s="246">
        <f>DIST_ALC_TOT!I5</f>
        <v>1.7575401971787023E-2</v>
      </c>
      <c r="J80" s="246">
        <f>DIST_DSL_TOT!R6</f>
        <v>0.15848806950784694</v>
      </c>
      <c r="K80" s="246">
        <f>DIST_DSL_TOT!S6</f>
        <v>3.2555918796344917E-2</v>
      </c>
      <c r="L80" s="246">
        <f>DIST_DSL_TOT!T6</f>
        <v>6.6381111721896327E-2</v>
      </c>
      <c r="M80" s="246">
        <f>DIST_DSL_TOT!U6</f>
        <v>0.20136409124959842</v>
      </c>
      <c r="N80" s="246">
        <f>DIST_DSL_TOT!V6</f>
        <v>6.2160762952607335E-2</v>
      </c>
      <c r="O80" s="246">
        <f>DIST_DSL_TOT!W6</f>
        <v>0.47905004577170607</v>
      </c>
      <c r="P80" s="246">
        <f t="shared" si="7"/>
        <v>1</v>
      </c>
      <c r="R80" s="133">
        <f t="shared" si="8"/>
        <v>1.0000000000000002</v>
      </c>
      <c r="S80" s="133">
        <f t="shared" si="9"/>
        <v>1</v>
      </c>
      <c r="T80" s="133">
        <f t="shared" si="10"/>
        <v>1</v>
      </c>
    </row>
    <row r="81" spans="1:20">
      <c r="A81" s="73" t="s">
        <v>23</v>
      </c>
      <c r="B81" s="131">
        <f>DIST_GAS_TOT!R7</f>
        <v>0.57710347384697969</v>
      </c>
      <c r="C81" s="131">
        <f>DIST_GAS_TOT!S7</f>
        <v>1.1872154691174882E-2</v>
      </c>
      <c r="D81" s="131">
        <f>DIST_GAS_TOT!T7</f>
        <v>0.15456355355672236</v>
      </c>
      <c r="E81" s="131">
        <f>DIST_GAS_TOT!U7</f>
        <v>2.3827944426309058E-2</v>
      </c>
      <c r="F81" s="131">
        <f>DIST_GAS_TOT!V7</f>
        <v>0.18888068013960443</v>
      </c>
      <c r="G81" s="131">
        <f>DIST_GAS_TOT!W7</f>
        <v>4.3752193339209502E-2</v>
      </c>
      <c r="H81" s="131">
        <f>DIST_ALC_TOT!H6</f>
        <v>0.98636086805570655</v>
      </c>
      <c r="I81" s="131">
        <f>DIST_ALC_TOT!I6</f>
        <v>1.363913194429346E-2</v>
      </c>
      <c r="J81" s="131">
        <f>DIST_DSL_TOT!R7</f>
        <v>0.20243228136274635</v>
      </c>
      <c r="K81" s="131">
        <f>DIST_DSL_TOT!S7</f>
        <v>3.1170853237891753E-2</v>
      </c>
      <c r="L81" s="131">
        <f>DIST_DSL_TOT!T7</f>
        <v>4.5970688866792578E-2</v>
      </c>
      <c r="M81" s="131">
        <f>DIST_DSL_TOT!U7</f>
        <v>0.14846992815830137</v>
      </c>
      <c r="N81" s="131">
        <f>DIST_DSL_TOT!V7</f>
        <v>0.10641733362716467</v>
      </c>
      <c r="O81" s="131">
        <f>DIST_DSL_TOT!W7</f>
        <v>0.46553891474710329</v>
      </c>
      <c r="P81" s="132">
        <f t="shared" si="7"/>
        <v>1</v>
      </c>
      <c r="R81" s="133">
        <f t="shared" si="8"/>
        <v>1</v>
      </c>
      <c r="S81" s="133">
        <f t="shared" si="9"/>
        <v>1</v>
      </c>
      <c r="T81" s="133">
        <f t="shared" si="10"/>
        <v>1</v>
      </c>
    </row>
    <row r="82" spans="1:20">
      <c r="A82" s="73" t="s">
        <v>15</v>
      </c>
      <c r="B82" s="131">
        <f>DIST_GAS_TOT!R8</f>
        <v>0.60487636076707119</v>
      </c>
      <c r="C82" s="131">
        <f>DIST_GAS_TOT!S8</f>
        <v>9.5121930236669958E-3</v>
      </c>
      <c r="D82" s="131">
        <f>DIST_GAS_TOT!T8</f>
        <v>0.20935268259993331</v>
      </c>
      <c r="E82" s="131">
        <f>DIST_GAS_TOT!U8</f>
        <v>4.308660194888754E-2</v>
      </c>
      <c r="F82" s="131">
        <f>DIST_GAS_TOT!V8</f>
        <v>0.11074757997588688</v>
      </c>
      <c r="G82" s="131">
        <f>DIST_GAS_TOT!W8</f>
        <v>2.2424581684553913E-2</v>
      </c>
      <c r="H82" s="131">
        <f>DIST_ALC_TOT!H7</f>
        <v>0.98551305280805512</v>
      </c>
      <c r="I82" s="131">
        <f>DIST_ALC_TOT!I7</f>
        <v>1.4486947191944918E-2</v>
      </c>
      <c r="J82" s="131">
        <f>DIST_DSL_TOT!R8</f>
        <v>0.24512963546316147</v>
      </c>
      <c r="K82" s="131">
        <f>DIST_DSL_TOT!S8</f>
        <v>2.4296623745839494E-2</v>
      </c>
      <c r="L82" s="131">
        <f>DIST_DSL_TOT!T8</f>
        <v>0.11786215511297618</v>
      </c>
      <c r="M82" s="131">
        <f>DIST_DSL_TOT!U8</f>
        <v>0.34903487804798033</v>
      </c>
      <c r="N82" s="131">
        <f>DIST_DSL_TOT!V8</f>
        <v>0.1022278368777973</v>
      </c>
      <c r="O82" s="131">
        <f>DIST_DSL_TOT!W8</f>
        <v>0.16144887075224512</v>
      </c>
      <c r="P82" s="132">
        <f t="shared" si="7"/>
        <v>1</v>
      </c>
      <c r="R82" s="133">
        <f t="shared" si="8"/>
        <v>1</v>
      </c>
      <c r="S82" s="133">
        <f t="shared" si="9"/>
        <v>1</v>
      </c>
      <c r="T82" s="133">
        <f t="shared" si="10"/>
        <v>0.99999999999999989</v>
      </c>
    </row>
    <row r="83" spans="1:20">
      <c r="A83" s="73" t="s">
        <v>16</v>
      </c>
      <c r="B83" s="131">
        <f>DIST_GAS_TOT!R9</f>
        <v>0.62365766698545366</v>
      </c>
      <c r="C83" s="131">
        <f>DIST_GAS_TOT!S9</f>
        <v>1.1453170156832162E-2</v>
      </c>
      <c r="D83" s="131">
        <f>DIST_GAS_TOT!T9</f>
        <v>0.18256762548882424</v>
      </c>
      <c r="E83" s="131">
        <f>DIST_GAS_TOT!U9</f>
        <v>5.3776182988064414E-2</v>
      </c>
      <c r="F83" s="131">
        <f>DIST_GAS_TOT!V9</f>
        <v>0.10435789569796262</v>
      </c>
      <c r="G83" s="131">
        <f>DIST_GAS_TOT!W9</f>
        <v>2.4187458682862817E-2</v>
      </c>
      <c r="H83" s="131">
        <f>DIST_ALC_TOT!H8</f>
        <v>0.98795946131069756</v>
      </c>
      <c r="I83" s="131">
        <f>DIST_ALC_TOT!I8</f>
        <v>1.2040538689302525E-2</v>
      </c>
      <c r="J83" s="131">
        <f>DIST_DSL_TOT!R9</f>
        <v>0.1788897966766641</v>
      </c>
      <c r="K83" s="131">
        <f>DIST_DSL_TOT!S9</f>
        <v>3.4603942256104483E-2</v>
      </c>
      <c r="L83" s="131">
        <f>DIST_DSL_TOT!T9</f>
        <v>0.13255069066453895</v>
      </c>
      <c r="M83" s="131">
        <f>DIST_DSL_TOT!U9</f>
        <v>0.36796130088714057</v>
      </c>
      <c r="N83" s="131">
        <f>DIST_DSL_TOT!V9</f>
        <v>6.0495761323292145E-2</v>
      </c>
      <c r="O83" s="131">
        <f>DIST_DSL_TOT!W9</f>
        <v>0.22549850819225983</v>
      </c>
      <c r="P83" s="132">
        <f t="shared" si="7"/>
        <v>1</v>
      </c>
      <c r="R83" s="133">
        <f t="shared" si="8"/>
        <v>0.99999999999999978</v>
      </c>
      <c r="S83" s="133">
        <f t="shared" si="9"/>
        <v>1</v>
      </c>
      <c r="T83" s="133">
        <f t="shared" si="10"/>
        <v>1</v>
      </c>
    </row>
    <row r="84" spans="1:20">
      <c r="A84" s="73" t="s">
        <v>28</v>
      </c>
      <c r="B84" s="131">
        <f>DIST_GAS_TOT!R10</f>
        <v>0.56409783191070695</v>
      </c>
      <c r="C84" s="131">
        <f>DIST_GAS_TOT!S10</f>
        <v>1.8615489428782741E-2</v>
      </c>
      <c r="D84" s="131">
        <f>DIST_GAS_TOT!T10</f>
        <v>0.14017975715984285</v>
      </c>
      <c r="E84" s="131">
        <f>DIST_GAS_TOT!U10</f>
        <v>3.5726443384193153E-2</v>
      </c>
      <c r="F84" s="131">
        <f>DIST_GAS_TOT!V10</f>
        <v>0.19659792642275592</v>
      </c>
      <c r="G84" s="131">
        <f>DIST_GAS_TOT!W10</f>
        <v>4.4782551693718461E-2</v>
      </c>
      <c r="H84" s="131">
        <f>DIST_ALC_TOT!H9</f>
        <v>0.97749717931401281</v>
      </c>
      <c r="I84" s="131">
        <f>DIST_ALC_TOT!I9</f>
        <v>2.2502820685987083E-2</v>
      </c>
      <c r="J84" s="131">
        <f>DIST_DSL_TOT!R10</f>
        <v>0.14369507092826592</v>
      </c>
      <c r="K84" s="131">
        <f>DIST_DSL_TOT!S10</f>
        <v>2.412987829878677E-2</v>
      </c>
      <c r="L84" s="131">
        <f>DIST_DSL_TOT!T10</f>
        <v>6.711098394978425E-2</v>
      </c>
      <c r="M84" s="131">
        <f>DIST_DSL_TOT!U10</f>
        <v>0.18889363741015547</v>
      </c>
      <c r="N84" s="131">
        <f>DIST_DSL_TOT!V10</f>
        <v>4.9328842548765107E-2</v>
      </c>
      <c r="O84" s="131">
        <f>DIST_DSL_TOT!W10</f>
        <v>0.52684158686424254</v>
      </c>
      <c r="P84" s="132">
        <f t="shared" si="7"/>
        <v>1</v>
      </c>
      <c r="R84" s="133">
        <f t="shared" si="8"/>
        <v>1</v>
      </c>
      <c r="S84" s="133">
        <f t="shared" si="9"/>
        <v>0.99999999999999989</v>
      </c>
      <c r="T84" s="133">
        <f t="shared" si="10"/>
        <v>1</v>
      </c>
    </row>
    <row r="85" spans="1:20">
      <c r="A85" s="73" t="s">
        <v>19</v>
      </c>
      <c r="B85" s="131">
        <f>DIST_GAS_TOT!R11</f>
        <v>0.54414699699199343</v>
      </c>
      <c r="C85" s="131">
        <f>DIST_GAS_TOT!S11</f>
        <v>1.2367781288079211E-2</v>
      </c>
      <c r="D85" s="131">
        <f>DIST_GAS_TOT!T11</f>
        <v>0.18495499046140387</v>
      </c>
      <c r="E85" s="131">
        <f>DIST_GAS_TOT!U11</f>
        <v>2.4797116197352618E-2</v>
      </c>
      <c r="F85" s="131">
        <f>DIST_GAS_TOT!V11</f>
        <v>0.17727648416889225</v>
      </c>
      <c r="G85" s="131">
        <f>DIST_GAS_TOT!W11</f>
        <v>5.6456630892278592E-2</v>
      </c>
      <c r="H85" s="131">
        <f>DIST_ALC_TOT!H10</f>
        <v>0.98418260388611301</v>
      </c>
      <c r="I85" s="131">
        <f>DIST_ALC_TOT!I10</f>
        <v>1.581739611388696E-2</v>
      </c>
      <c r="J85" s="131">
        <f>DIST_DSL_TOT!R11</f>
        <v>0.15782444078474561</v>
      </c>
      <c r="K85" s="131">
        <f>DIST_DSL_TOT!S11</f>
        <v>3.9680306638762299E-2</v>
      </c>
      <c r="L85" s="131">
        <f>DIST_DSL_TOT!T11</f>
        <v>3.064201140975659E-2</v>
      </c>
      <c r="M85" s="131">
        <f>DIST_DSL_TOT!U11</f>
        <v>0.14416640784798676</v>
      </c>
      <c r="N85" s="131">
        <f>DIST_DSL_TOT!V11</f>
        <v>6.8065331745659513E-2</v>
      </c>
      <c r="O85" s="131">
        <f>DIST_DSL_TOT!W11</f>
        <v>0.55962150157308932</v>
      </c>
      <c r="P85" s="132">
        <f t="shared" si="7"/>
        <v>1</v>
      </c>
      <c r="R85" s="133">
        <f t="shared" si="8"/>
        <v>0.99999999999999989</v>
      </c>
      <c r="S85" s="133">
        <f t="shared" si="9"/>
        <v>1</v>
      </c>
      <c r="T85" s="133">
        <f t="shared" si="10"/>
        <v>1</v>
      </c>
    </row>
    <row r="86" spans="1:20">
      <c r="A86" s="73" t="s">
        <v>17</v>
      </c>
      <c r="B86" s="131">
        <f>DIST_GAS_TOT!R12</f>
        <v>0.55240155269107361</v>
      </c>
      <c r="C86" s="131">
        <f>DIST_GAS_TOT!S12</f>
        <v>1.3166344038800482E-2</v>
      </c>
      <c r="D86" s="131">
        <f>DIST_GAS_TOT!T12</f>
        <v>0.22857872161385898</v>
      </c>
      <c r="E86" s="131">
        <f>DIST_GAS_TOT!U12</f>
        <v>3.9764779346649605E-2</v>
      </c>
      <c r="F86" s="131">
        <f>DIST_GAS_TOT!V12</f>
        <v>0.13226015315668152</v>
      </c>
      <c r="G86" s="131">
        <f>DIST_GAS_TOT!W12</f>
        <v>3.3828449152935799E-2</v>
      </c>
      <c r="H86" s="131">
        <f>DIST_ALC_TOT!H11</f>
        <v>0.97867651182014348</v>
      </c>
      <c r="I86" s="131">
        <f>DIST_ALC_TOT!I11</f>
        <v>2.132348817985644E-2</v>
      </c>
      <c r="J86" s="131">
        <f>DIST_DSL_TOT!R12</f>
        <v>0.1407796794500959</v>
      </c>
      <c r="K86" s="131">
        <f>DIST_DSL_TOT!S12</f>
        <v>2.8848700569211221E-2</v>
      </c>
      <c r="L86" s="131">
        <f>DIST_DSL_TOT!T12</f>
        <v>8.0349467615892275E-2</v>
      </c>
      <c r="M86" s="131">
        <f>DIST_DSL_TOT!U12</f>
        <v>0.13879515749075008</v>
      </c>
      <c r="N86" s="131">
        <f>DIST_DSL_TOT!V12</f>
        <v>7.9482687157196405E-2</v>
      </c>
      <c r="O86" s="131">
        <f>DIST_DSL_TOT!W12</f>
        <v>0.53174430771685399</v>
      </c>
      <c r="P86" s="132">
        <f t="shared" si="7"/>
        <v>1</v>
      </c>
      <c r="R86" s="133">
        <f t="shared" si="8"/>
        <v>0.99999999999999989</v>
      </c>
      <c r="S86" s="133">
        <f t="shared" si="9"/>
        <v>0.99999999999999989</v>
      </c>
      <c r="T86" s="133">
        <f t="shared" si="10"/>
        <v>0.99999999999999989</v>
      </c>
    </row>
    <row r="87" spans="1:20">
      <c r="A87" s="73" t="s">
        <v>29</v>
      </c>
      <c r="B87" s="131">
        <f>DIST_GAS_TOT!R13</f>
        <v>0.57664804607486153</v>
      </c>
      <c r="C87" s="131">
        <f>DIST_GAS_TOT!S13</f>
        <v>1.7009657699629966E-2</v>
      </c>
      <c r="D87" s="131">
        <f>DIST_GAS_TOT!T13</f>
        <v>0.16896259563100452</v>
      </c>
      <c r="E87" s="131">
        <f>DIST_GAS_TOT!U13</f>
        <v>2.8210266238705217E-2</v>
      </c>
      <c r="F87" s="131">
        <f>DIST_GAS_TOT!V13</f>
        <v>0.14772960442478275</v>
      </c>
      <c r="G87" s="131">
        <f>DIST_GAS_TOT!W13</f>
        <v>6.1439829931016009E-2</v>
      </c>
      <c r="H87" s="131">
        <f>DIST_ALC_TOT!H12</f>
        <v>0.98234166620148311</v>
      </c>
      <c r="I87" s="131">
        <f>DIST_ALC_TOT!I12</f>
        <v>1.7658333798516983E-2</v>
      </c>
      <c r="J87" s="131">
        <f>DIST_DSL_TOT!R13</f>
        <v>0.13977001282235824</v>
      </c>
      <c r="K87" s="131">
        <f>DIST_DSL_TOT!S13</f>
        <v>4.1630955549794638E-2</v>
      </c>
      <c r="L87" s="131">
        <f>DIST_DSL_TOT!T13</f>
        <v>4.3870772956836293E-2</v>
      </c>
      <c r="M87" s="131">
        <f>DIST_DSL_TOT!U13</f>
        <v>0.16000080495297134</v>
      </c>
      <c r="N87" s="131">
        <f>DIST_DSL_TOT!V13</f>
        <v>6.0842545469648977E-2</v>
      </c>
      <c r="O87" s="131">
        <f>DIST_DSL_TOT!W13</f>
        <v>0.55388490824839054</v>
      </c>
      <c r="P87" s="132">
        <f t="shared" si="7"/>
        <v>1</v>
      </c>
      <c r="R87" s="133">
        <f t="shared" si="8"/>
        <v>1</v>
      </c>
      <c r="S87" s="133">
        <f t="shared" si="9"/>
        <v>1</v>
      </c>
      <c r="T87" s="133">
        <f t="shared" si="10"/>
        <v>1</v>
      </c>
    </row>
    <row r="88" spans="1:20">
      <c r="A88" s="75" t="s">
        <v>39</v>
      </c>
      <c r="B88" s="246">
        <f>DIST_GAS_TOT!R14</f>
        <v>0.62086802933697327</v>
      </c>
      <c r="C88" s="246">
        <f>DIST_GAS_TOT!S14</f>
        <v>2.0783091910516426E-2</v>
      </c>
      <c r="D88" s="246">
        <f>DIST_GAS_TOT!T14</f>
        <v>0.13533288044492334</v>
      </c>
      <c r="E88" s="246">
        <f>DIST_GAS_TOT!U14</f>
        <v>4.5280138706480545E-2</v>
      </c>
      <c r="F88" s="246">
        <f>DIST_GAS_TOT!V14</f>
        <v>0.15458435309457519</v>
      </c>
      <c r="G88" s="246">
        <f>DIST_GAS_TOT!W14</f>
        <v>2.3151506506531385E-2</v>
      </c>
      <c r="H88" s="246">
        <f>DIST_ALC_TOT!H13</f>
        <v>0.98205609228138036</v>
      </c>
      <c r="I88" s="246">
        <f>DIST_ALC_TOT!I13</f>
        <v>1.7943907718619662E-2</v>
      </c>
      <c r="J88" s="246">
        <f>DIST_DSL_TOT!R14</f>
        <v>0.19761780082175734</v>
      </c>
      <c r="K88" s="246">
        <f>DIST_DSL_TOT!S14</f>
        <v>2.9296314010480978E-2</v>
      </c>
      <c r="L88" s="246">
        <f>DIST_DSL_TOT!T14</f>
        <v>0.16655442386634201</v>
      </c>
      <c r="M88" s="246">
        <f>DIST_DSL_TOT!U14</f>
        <v>0.23298522759649523</v>
      </c>
      <c r="N88" s="246">
        <f>DIST_DSL_TOT!V14</f>
        <v>5.7705287225677894E-2</v>
      </c>
      <c r="O88" s="246">
        <f>DIST_DSL_TOT!W14</f>
        <v>0.31584094647924671</v>
      </c>
      <c r="P88" s="246">
        <f t="shared" si="7"/>
        <v>1</v>
      </c>
      <c r="R88" s="133">
        <f t="shared" si="8"/>
        <v>1</v>
      </c>
      <c r="S88" s="133">
        <f t="shared" si="9"/>
        <v>1</v>
      </c>
      <c r="T88" s="133">
        <f t="shared" si="10"/>
        <v>1.0000000000000002</v>
      </c>
    </row>
    <row r="89" spans="1:20">
      <c r="A89" s="73" t="s">
        <v>35</v>
      </c>
      <c r="B89" s="131">
        <f>DIST_GAS_TOT!R15</f>
        <v>0.63896253289102722</v>
      </c>
      <c r="C89" s="131">
        <f>DIST_GAS_TOT!S15</f>
        <v>1.936883776949103E-2</v>
      </c>
      <c r="D89" s="131">
        <f>DIST_GAS_TOT!T15</f>
        <v>0.12808978517620628</v>
      </c>
      <c r="E89" s="131">
        <f>DIST_GAS_TOT!U15</f>
        <v>5.055975130698661E-2</v>
      </c>
      <c r="F89" s="131">
        <f>DIST_GAS_TOT!V15</f>
        <v>0.14288606470360435</v>
      </c>
      <c r="G89" s="131">
        <f>DIST_GAS_TOT!W15</f>
        <v>2.0133028152684428E-2</v>
      </c>
      <c r="H89" s="131">
        <f>DIST_ALC_TOT!H14</f>
        <v>0.98531772841192733</v>
      </c>
      <c r="I89" s="131">
        <f>DIST_ALC_TOT!I14</f>
        <v>1.4682271588072565E-2</v>
      </c>
      <c r="J89" s="131">
        <f>DIST_DSL_TOT!R15</f>
        <v>0.19627039617666758</v>
      </c>
      <c r="K89" s="131">
        <f>DIST_DSL_TOT!S15</f>
        <v>2.4627693659149255E-2</v>
      </c>
      <c r="L89" s="131">
        <f>DIST_DSL_TOT!T15</f>
        <v>0.26136993815569393</v>
      </c>
      <c r="M89" s="131">
        <f>DIST_DSL_TOT!U15</f>
        <v>0.32300381982091192</v>
      </c>
      <c r="N89" s="131">
        <f>DIST_DSL_TOT!V15</f>
        <v>5.0675012575095248E-2</v>
      </c>
      <c r="O89" s="131">
        <f>DIST_DSL_TOT!W15</f>
        <v>0.14405313961248203</v>
      </c>
      <c r="P89" s="132">
        <f t="shared" si="7"/>
        <v>1</v>
      </c>
      <c r="R89" s="133">
        <f t="shared" si="8"/>
        <v>1</v>
      </c>
      <c r="S89" s="133">
        <f t="shared" si="9"/>
        <v>0.99999999999999989</v>
      </c>
      <c r="T89" s="133">
        <f t="shared" si="10"/>
        <v>0.99999999999999989</v>
      </c>
    </row>
    <row r="90" spans="1:20">
      <c r="A90" s="73" t="s">
        <v>31</v>
      </c>
      <c r="B90" s="131">
        <f>DIST_GAS_TOT!R16</f>
        <v>0.62723911624310369</v>
      </c>
      <c r="C90" s="131">
        <f>DIST_GAS_TOT!S16</f>
        <v>1.6260260550182728E-2</v>
      </c>
      <c r="D90" s="131">
        <f>DIST_GAS_TOT!T16</f>
        <v>0.16997217069210421</v>
      </c>
      <c r="E90" s="131">
        <f>DIST_GAS_TOT!U16</f>
        <v>5.4679580104602471E-2</v>
      </c>
      <c r="F90" s="131">
        <f>DIST_GAS_TOT!V16</f>
        <v>0.11370964284425791</v>
      </c>
      <c r="G90" s="131">
        <f>DIST_GAS_TOT!W16</f>
        <v>1.8139229565749128E-2</v>
      </c>
      <c r="H90" s="131">
        <f>DIST_ALC_TOT!H15</f>
        <v>0.98566577647247233</v>
      </c>
      <c r="I90" s="131">
        <f>DIST_ALC_TOT!I15</f>
        <v>1.4334223527527633E-2</v>
      </c>
      <c r="J90" s="131">
        <f>DIST_DSL_TOT!R16</f>
        <v>0.19034185899570472</v>
      </c>
      <c r="K90" s="131">
        <f>DIST_DSL_TOT!S16</f>
        <v>3.8377037503513817E-2</v>
      </c>
      <c r="L90" s="131">
        <f>DIST_DSL_TOT!T16</f>
        <v>0.20250301262962958</v>
      </c>
      <c r="M90" s="131">
        <f>DIST_DSL_TOT!U16</f>
        <v>0.27746254875181903</v>
      </c>
      <c r="N90" s="131">
        <f>DIST_DSL_TOT!V16</f>
        <v>5.1188438527603131E-2</v>
      </c>
      <c r="O90" s="131">
        <f>DIST_DSL_TOT!W16</f>
        <v>0.2401271035917297</v>
      </c>
      <c r="P90" s="132">
        <f t="shared" si="7"/>
        <v>1</v>
      </c>
      <c r="R90" s="133">
        <f t="shared" si="8"/>
        <v>1.0000000000000002</v>
      </c>
      <c r="S90" s="133">
        <f t="shared" si="9"/>
        <v>1</v>
      </c>
      <c r="T90" s="133">
        <f t="shared" si="10"/>
        <v>1</v>
      </c>
    </row>
    <row r="91" spans="1:20">
      <c r="A91" s="73" t="s">
        <v>27</v>
      </c>
      <c r="B91" s="131">
        <f>DIST_GAS_TOT!R17</f>
        <v>0.61772363718744305</v>
      </c>
      <c r="C91" s="131">
        <f>DIST_GAS_TOT!S17</f>
        <v>2.8960807265494503E-2</v>
      </c>
      <c r="D91" s="131">
        <f>DIST_GAS_TOT!T17</f>
        <v>0.10542877178997907</v>
      </c>
      <c r="E91" s="131">
        <f>DIST_GAS_TOT!U17</f>
        <v>3.2512417602858806E-2</v>
      </c>
      <c r="F91" s="131">
        <f>DIST_GAS_TOT!V17</f>
        <v>0.19103017296590857</v>
      </c>
      <c r="G91" s="131">
        <f>DIST_GAS_TOT!W17</f>
        <v>2.4344193188316009E-2</v>
      </c>
      <c r="H91" s="131">
        <f>DIST_ALC_TOT!H16</f>
        <v>0.97418913215277447</v>
      </c>
      <c r="I91" s="131">
        <f>DIST_ALC_TOT!I16</f>
        <v>2.5810867847225624E-2</v>
      </c>
      <c r="J91" s="131">
        <f>DIST_DSL_TOT!R17</f>
        <v>0.19595141684546749</v>
      </c>
      <c r="K91" s="131">
        <f>DIST_DSL_TOT!S17</f>
        <v>2.6648660570956446E-2</v>
      </c>
      <c r="L91" s="131">
        <f>DIST_DSL_TOT!T17</f>
        <v>0.1429239083343731</v>
      </c>
      <c r="M91" s="131">
        <f>DIST_DSL_TOT!U17</f>
        <v>0.2052026802815963</v>
      </c>
      <c r="N91" s="131">
        <f>DIST_DSL_TOT!V17</f>
        <v>7.3044678366812929E-2</v>
      </c>
      <c r="O91" s="131">
        <f>DIST_DSL_TOT!W17</f>
        <v>0.35622865560079381</v>
      </c>
      <c r="P91" s="132">
        <f t="shared" si="7"/>
        <v>1</v>
      </c>
      <c r="R91" s="133">
        <f t="shared" si="8"/>
        <v>1</v>
      </c>
      <c r="S91" s="133">
        <f t="shared" si="9"/>
        <v>1</v>
      </c>
      <c r="T91" s="133">
        <f t="shared" si="10"/>
        <v>1</v>
      </c>
    </row>
    <row r="92" spans="1:20">
      <c r="A92" s="73" t="s">
        <v>33</v>
      </c>
      <c r="B92" s="131">
        <f>DIST_GAS_TOT!R18</f>
        <v>0.52159932049710622</v>
      </c>
      <c r="C92" s="131">
        <f>DIST_GAS_TOT!S18</f>
        <v>1.8122709746056013E-2</v>
      </c>
      <c r="D92" s="131">
        <f>DIST_GAS_TOT!T18</f>
        <v>0.14358372479479842</v>
      </c>
      <c r="E92" s="131">
        <f>DIST_GAS_TOT!U18</f>
        <v>2.7995574989955377E-2</v>
      </c>
      <c r="F92" s="131">
        <f>DIST_GAS_TOT!V18</f>
        <v>0.24171397020840776</v>
      </c>
      <c r="G92" s="131">
        <f>DIST_GAS_TOT!W18</f>
        <v>4.698469976367612E-2</v>
      </c>
      <c r="H92" s="131">
        <f>DIST_ALC_TOT!H17</f>
        <v>0.97433711290000891</v>
      </c>
      <c r="I92" s="131">
        <f>DIST_ALC_TOT!I17</f>
        <v>2.5662887099991077E-2</v>
      </c>
      <c r="J92" s="131">
        <f>DIST_DSL_TOT!R18</f>
        <v>0.151498822861661</v>
      </c>
      <c r="K92" s="131">
        <f>DIST_DSL_TOT!S18</f>
        <v>2.1402824300807196E-2</v>
      </c>
      <c r="L92" s="131">
        <f>DIST_DSL_TOT!T18</f>
        <v>7.9952532688653835E-2</v>
      </c>
      <c r="M92" s="131">
        <f>DIST_DSL_TOT!U18</f>
        <v>0.15011465977728339</v>
      </c>
      <c r="N92" s="131">
        <f>DIST_DSL_TOT!V18</f>
        <v>5.9122508525594759E-2</v>
      </c>
      <c r="O92" s="131">
        <f>DIST_DSL_TOT!W18</f>
        <v>0.53790865184599979</v>
      </c>
      <c r="P92" s="132">
        <f t="shared" si="7"/>
        <v>1</v>
      </c>
      <c r="R92" s="133">
        <f t="shared" si="8"/>
        <v>1</v>
      </c>
      <c r="S92" s="133">
        <f t="shared" si="9"/>
        <v>1</v>
      </c>
      <c r="T92" s="133">
        <f t="shared" si="10"/>
        <v>1</v>
      </c>
    </row>
    <row r="93" spans="1:20">
      <c r="A93" s="73" t="s">
        <v>34</v>
      </c>
      <c r="B93" s="131">
        <f>DIST_GAS_TOT!R19</f>
        <v>0.64454432347887414</v>
      </c>
      <c r="C93" s="131">
        <f>DIST_GAS_TOT!S19</f>
        <v>2.4350462940907182E-2</v>
      </c>
      <c r="D93" s="131">
        <f>DIST_GAS_TOT!T19</f>
        <v>0.11747322631367252</v>
      </c>
      <c r="E93" s="131">
        <f>DIST_GAS_TOT!U19</f>
        <v>3.8828113309249748E-2</v>
      </c>
      <c r="F93" s="131">
        <f>DIST_GAS_TOT!V19</f>
        <v>0.15313125006578152</v>
      </c>
      <c r="G93" s="131">
        <f>DIST_GAS_TOT!W19</f>
        <v>2.167262389151502E-2</v>
      </c>
      <c r="H93" s="131">
        <f>DIST_ALC_TOT!H18</f>
        <v>0.97919005170354234</v>
      </c>
      <c r="I93" s="131">
        <f>DIST_ALC_TOT!I18</f>
        <v>2.0809948296457697E-2</v>
      </c>
      <c r="J93" s="131">
        <f>DIST_DSL_TOT!R19</f>
        <v>0.22468439622666425</v>
      </c>
      <c r="K93" s="131">
        <f>DIST_DSL_TOT!S19</f>
        <v>2.397404524718837E-2</v>
      </c>
      <c r="L93" s="131">
        <f>DIST_DSL_TOT!T19</f>
        <v>0.16912950317563014</v>
      </c>
      <c r="M93" s="131">
        <f>DIST_DSL_TOT!U19</f>
        <v>0.25982491913182171</v>
      </c>
      <c r="N93" s="131">
        <f>DIST_DSL_TOT!V19</f>
        <v>7.7318961442678635E-2</v>
      </c>
      <c r="O93" s="131">
        <f>DIST_DSL_TOT!W19</f>
        <v>0.245068174776017</v>
      </c>
      <c r="P93" s="132">
        <f t="shared" si="7"/>
        <v>1</v>
      </c>
      <c r="R93" s="133">
        <f t="shared" si="8"/>
        <v>1</v>
      </c>
      <c r="S93" s="133">
        <f t="shared" si="9"/>
        <v>1</v>
      </c>
      <c r="T93" s="133">
        <f t="shared" si="10"/>
        <v>1.0000000000000002</v>
      </c>
    </row>
    <row r="94" spans="1:20">
      <c r="A94" s="73" t="s">
        <v>30</v>
      </c>
      <c r="B94" s="131">
        <f>DIST_GAS_TOT!R20</f>
        <v>0.64417109001198125</v>
      </c>
      <c r="C94" s="131">
        <f>DIST_GAS_TOT!S20</f>
        <v>1.753195901000278E-2</v>
      </c>
      <c r="D94" s="131">
        <f>DIST_GAS_TOT!T20</f>
        <v>0.12538478925985597</v>
      </c>
      <c r="E94" s="131">
        <f>DIST_GAS_TOT!U20</f>
        <v>6.0498664753873548E-2</v>
      </c>
      <c r="F94" s="131">
        <f>DIST_GAS_TOT!V20</f>
        <v>0.13704496181169901</v>
      </c>
      <c r="G94" s="131">
        <f>DIST_GAS_TOT!W20</f>
        <v>1.5368535152587359E-2</v>
      </c>
      <c r="H94" s="131">
        <f>DIST_ALC_TOT!H19</f>
        <v>0.98753903383013164</v>
      </c>
      <c r="I94" s="131">
        <f>DIST_ALC_TOT!I19</f>
        <v>1.2460966169868385E-2</v>
      </c>
      <c r="J94" s="131">
        <f>DIST_DSL_TOT!R20</f>
        <v>0.22935193379217611</v>
      </c>
      <c r="K94" s="131">
        <f>DIST_DSL_TOT!S20</f>
        <v>3.2935656288693688E-2</v>
      </c>
      <c r="L94" s="131">
        <f>DIST_DSL_TOT!T20</f>
        <v>0.20859965153547813</v>
      </c>
      <c r="M94" s="131">
        <f>DIST_DSL_TOT!U20</f>
        <v>0.22005523608333141</v>
      </c>
      <c r="N94" s="131">
        <f>DIST_DSL_TOT!V20</f>
        <v>4.2666915561109561E-2</v>
      </c>
      <c r="O94" s="131">
        <f>DIST_DSL_TOT!W20</f>
        <v>0.26639060673921117</v>
      </c>
      <c r="P94" s="132">
        <f t="shared" si="7"/>
        <v>1</v>
      </c>
      <c r="R94" s="133">
        <f t="shared" si="8"/>
        <v>1</v>
      </c>
      <c r="S94" s="133">
        <f t="shared" si="9"/>
        <v>1</v>
      </c>
      <c r="T94" s="133">
        <f t="shared" si="10"/>
        <v>1</v>
      </c>
    </row>
    <row r="95" spans="1:20">
      <c r="A95" s="73" t="s">
        <v>36</v>
      </c>
      <c r="B95" s="131">
        <f>DIST_GAS_TOT!R21</f>
        <v>0.57042296317778063</v>
      </c>
      <c r="C95" s="131">
        <f>DIST_GAS_TOT!S21</f>
        <v>1.8621483177065534E-2</v>
      </c>
      <c r="D95" s="131">
        <f>DIST_GAS_TOT!T21</f>
        <v>0.13599722359638572</v>
      </c>
      <c r="E95" s="131">
        <f>DIST_GAS_TOT!U21</f>
        <v>2.527024110424712E-2</v>
      </c>
      <c r="F95" s="131">
        <f>DIST_GAS_TOT!V21</f>
        <v>0.21148319349574829</v>
      </c>
      <c r="G95" s="131">
        <f>DIST_GAS_TOT!W21</f>
        <v>3.8204895448772702E-2</v>
      </c>
      <c r="H95" s="131">
        <f>DIST_ALC_TOT!H20</f>
        <v>0.98086151000218935</v>
      </c>
      <c r="I95" s="131">
        <f>DIST_ALC_TOT!I20</f>
        <v>1.9138489997810666E-2</v>
      </c>
      <c r="J95" s="131">
        <f>DIST_DSL_TOT!R21</f>
        <v>0.18315783859596627</v>
      </c>
      <c r="K95" s="131">
        <f>DIST_DSL_TOT!S21</f>
        <v>1.9848441275769239E-2</v>
      </c>
      <c r="L95" s="131">
        <f>DIST_DSL_TOT!T21</f>
        <v>0.10975440160414109</v>
      </c>
      <c r="M95" s="131">
        <f>DIST_DSL_TOT!U21</f>
        <v>0.21111229161015119</v>
      </c>
      <c r="N95" s="131">
        <f>DIST_DSL_TOT!V21</f>
        <v>7.6073373974485839E-2</v>
      </c>
      <c r="O95" s="131">
        <f>DIST_DSL_TOT!W21</f>
        <v>0.40005365293948636</v>
      </c>
      <c r="P95" s="132">
        <f t="shared" si="7"/>
        <v>1</v>
      </c>
      <c r="R95" s="133">
        <f t="shared" si="8"/>
        <v>1</v>
      </c>
      <c r="S95" s="133">
        <f t="shared" si="9"/>
        <v>1</v>
      </c>
      <c r="T95" s="133">
        <f t="shared" si="10"/>
        <v>1</v>
      </c>
    </row>
    <row r="96" spans="1:20">
      <c r="A96" s="73" t="s">
        <v>21</v>
      </c>
      <c r="B96" s="131">
        <f>DIST_GAS_TOT!R22</f>
        <v>0.64258172224388266</v>
      </c>
      <c r="C96" s="131">
        <f>DIST_GAS_TOT!S22</f>
        <v>3.0633605728533349E-2</v>
      </c>
      <c r="D96" s="131">
        <f>DIST_GAS_TOT!T22</f>
        <v>0.12642884116648298</v>
      </c>
      <c r="E96" s="131">
        <f>DIST_GAS_TOT!U22</f>
        <v>4.3410080661272304E-2</v>
      </c>
      <c r="F96" s="131">
        <f>DIST_GAS_TOT!V22</f>
        <v>0.13680730315870934</v>
      </c>
      <c r="G96" s="131">
        <f>DIST_GAS_TOT!W22</f>
        <v>2.0138447041119403E-2</v>
      </c>
      <c r="H96" s="131">
        <f>DIST_ALC_TOT!H21</f>
        <v>0.97485194929771013</v>
      </c>
      <c r="I96" s="131">
        <f>DIST_ALC_TOT!I21</f>
        <v>2.5148050702289874E-2</v>
      </c>
      <c r="J96" s="131">
        <f>DIST_DSL_TOT!R22</f>
        <v>0.26008965791602001</v>
      </c>
      <c r="K96" s="131">
        <f>DIST_DSL_TOT!S22</f>
        <v>2.7940701604158191E-2</v>
      </c>
      <c r="L96" s="131">
        <f>DIST_DSL_TOT!T22</f>
        <v>0.15963424215022845</v>
      </c>
      <c r="M96" s="131">
        <f>DIST_DSL_TOT!U22</f>
        <v>0.22312447832165108</v>
      </c>
      <c r="N96" s="131">
        <f>DIST_DSL_TOT!V22</f>
        <v>7.2658658566971707E-2</v>
      </c>
      <c r="O96" s="131">
        <f>DIST_DSL_TOT!W22</f>
        <v>0.25655226144097054</v>
      </c>
      <c r="P96" s="132">
        <f t="shared" si="7"/>
        <v>1</v>
      </c>
      <c r="R96" s="133">
        <f t="shared" si="8"/>
        <v>1</v>
      </c>
      <c r="S96" s="133">
        <f t="shared" si="9"/>
        <v>1</v>
      </c>
      <c r="T96" s="133">
        <f t="shared" si="10"/>
        <v>1</v>
      </c>
    </row>
    <row r="97" spans="1:20">
      <c r="A97" s="73" t="s">
        <v>32</v>
      </c>
      <c r="B97" s="131">
        <f>DIST_GAS_TOT!R23</f>
        <v>0.66054772744580847</v>
      </c>
      <c r="C97" s="131">
        <f>DIST_GAS_TOT!S23</f>
        <v>1.7124914052596734E-2</v>
      </c>
      <c r="D97" s="131">
        <f>DIST_GAS_TOT!T23</f>
        <v>0.11567064804039569</v>
      </c>
      <c r="E97" s="131">
        <f>DIST_GAS_TOT!U23</f>
        <v>4.4168644185599459E-2</v>
      </c>
      <c r="F97" s="131">
        <f>DIST_GAS_TOT!V23</f>
        <v>0.13694548028563047</v>
      </c>
      <c r="G97" s="131">
        <f>DIST_GAS_TOT!W23</f>
        <v>2.5542585989969006E-2</v>
      </c>
      <c r="H97" s="131">
        <f>DIST_ALC_TOT!H22</f>
        <v>0.98629655246646142</v>
      </c>
      <c r="I97" s="131">
        <f>DIST_ALC_TOT!I22</f>
        <v>1.3703447533538603E-2</v>
      </c>
      <c r="J97" s="131">
        <f>DIST_DSL_TOT!R23</f>
        <v>0.22723915531322655</v>
      </c>
      <c r="K97" s="131">
        <f>DIST_DSL_TOT!S23</f>
        <v>2.9573390491324129E-2</v>
      </c>
      <c r="L97" s="131">
        <f>DIST_DSL_TOT!T23</f>
        <v>0.15700263837648237</v>
      </c>
      <c r="M97" s="131">
        <f>DIST_DSL_TOT!U23</f>
        <v>0.33999132096805917</v>
      </c>
      <c r="N97" s="131">
        <f>DIST_DSL_TOT!V23</f>
        <v>4.6973114653907334E-2</v>
      </c>
      <c r="O97" s="131">
        <f>DIST_DSL_TOT!W23</f>
        <v>0.19922038019700036</v>
      </c>
      <c r="P97" s="132">
        <f t="shared" si="7"/>
        <v>1</v>
      </c>
      <c r="R97" s="133">
        <f t="shared" si="8"/>
        <v>0.99999999999999989</v>
      </c>
      <c r="S97" s="133">
        <f t="shared" si="9"/>
        <v>1</v>
      </c>
      <c r="T97" s="133">
        <f t="shared" si="10"/>
        <v>1</v>
      </c>
    </row>
    <row r="98" spans="1:20">
      <c r="A98" s="75" t="s">
        <v>40</v>
      </c>
      <c r="B98" s="246">
        <f>DIST_GAS_TOT!R24</f>
        <v>0.71282813567908698</v>
      </c>
      <c r="C98" s="246">
        <f>DIST_GAS_TOT!S24</f>
        <v>1.2128493201082554E-2</v>
      </c>
      <c r="D98" s="246">
        <f>DIST_GAS_TOT!T24</f>
        <v>0.13308780625969494</v>
      </c>
      <c r="E98" s="246">
        <f>DIST_GAS_TOT!U24</f>
        <v>7.519734221064428E-2</v>
      </c>
      <c r="F98" s="246">
        <f>DIST_GAS_TOT!V24</f>
        <v>5.6499818290765953E-2</v>
      </c>
      <c r="G98" s="246">
        <f>DIST_GAS_TOT!W24</f>
        <v>1.0258404358725239E-2</v>
      </c>
      <c r="H98" s="246">
        <f>DIST_ALC_TOT!H23</f>
        <v>0.9926840344818566</v>
      </c>
      <c r="I98" s="246">
        <f>DIST_ALC_TOT!I23</f>
        <v>7.3159655181433726E-3</v>
      </c>
      <c r="J98" s="246">
        <f>DIST_DSL_TOT!R24</f>
        <v>0.26208196051458621</v>
      </c>
      <c r="K98" s="246">
        <f>DIST_DSL_TOT!S24</f>
        <v>6.6136026825115657E-2</v>
      </c>
      <c r="L98" s="246">
        <f>DIST_DSL_TOT!T24</f>
        <v>0.19916887591932941</v>
      </c>
      <c r="M98" s="246">
        <f>DIST_DSL_TOT!U24</f>
        <v>0.27615808703353883</v>
      </c>
      <c r="N98" s="246">
        <f>DIST_DSL_TOT!V24</f>
        <v>4.8341169206775961E-2</v>
      </c>
      <c r="O98" s="246">
        <f>DIST_DSL_TOT!W24</f>
        <v>0.14811388050065394</v>
      </c>
      <c r="P98" s="246">
        <f t="shared" si="7"/>
        <v>1</v>
      </c>
      <c r="R98" s="133">
        <f t="shared" si="8"/>
        <v>1</v>
      </c>
      <c r="S98" s="133">
        <f t="shared" si="9"/>
        <v>1</v>
      </c>
      <c r="T98" s="133">
        <f t="shared" si="10"/>
        <v>1</v>
      </c>
    </row>
    <row r="99" spans="1:20">
      <c r="A99" s="73" t="s">
        <v>26</v>
      </c>
      <c r="B99" s="131">
        <f>DIST_GAS_TOT!R25</f>
        <v>0.67275024036243314</v>
      </c>
      <c r="C99" s="131">
        <f>DIST_GAS_TOT!S25</f>
        <v>1.9135200132576306E-2</v>
      </c>
      <c r="D99" s="131">
        <f>DIST_GAS_TOT!T25</f>
        <v>0.15382254672826648</v>
      </c>
      <c r="E99" s="131">
        <f>DIST_GAS_TOT!U25</f>
        <v>5.2866506349513058E-2</v>
      </c>
      <c r="F99" s="131">
        <f>DIST_GAS_TOT!V25</f>
        <v>8.0768450146366341E-2</v>
      </c>
      <c r="G99" s="131">
        <f>DIST_GAS_TOT!W25</f>
        <v>2.0657056280844809E-2</v>
      </c>
      <c r="H99" s="131">
        <f>DIST_ALC_TOT!H24</f>
        <v>0.98406630051425736</v>
      </c>
      <c r="I99" s="131">
        <f>DIST_ALC_TOT!I24</f>
        <v>1.5933699485742643E-2</v>
      </c>
      <c r="J99" s="131">
        <f>DIST_DSL_TOT!R25</f>
        <v>0.28495549711431817</v>
      </c>
      <c r="K99" s="131">
        <f>DIST_DSL_TOT!S25</f>
        <v>7.4690678489637702E-2</v>
      </c>
      <c r="L99" s="131">
        <f>DIST_DSL_TOT!T25</f>
        <v>0.1415289376781709</v>
      </c>
      <c r="M99" s="131">
        <f>DIST_DSL_TOT!U25</f>
        <v>0.25196535952381149</v>
      </c>
      <c r="N99" s="131">
        <f>DIST_DSL_TOT!V25</f>
        <v>6.7079933491037635E-2</v>
      </c>
      <c r="O99" s="131">
        <f>DIST_DSL_TOT!W25</f>
        <v>0.17977959370302421</v>
      </c>
      <c r="P99" s="132">
        <f t="shared" si="7"/>
        <v>1</v>
      </c>
      <c r="R99" s="133">
        <f t="shared" si="8"/>
        <v>1.0000000000000002</v>
      </c>
      <c r="S99" s="133">
        <f t="shared" si="9"/>
        <v>1</v>
      </c>
      <c r="T99" s="133">
        <f t="shared" si="10"/>
        <v>1</v>
      </c>
    </row>
    <row r="100" spans="1:20">
      <c r="A100" s="73" t="s">
        <v>18</v>
      </c>
      <c r="B100" s="131">
        <f>DIST_GAS_TOT!R26</f>
        <v>0.6963954063727289</v>
      </c>
      <c r="C100" s="131">
        <f>DIST_GAS_TOT!S26</f>
        <v>1.0877530782477851E-2</v>
      </c>
      <c r="D100" s="131">
        <f>DIST_GAS_TOT!T26</f>
        <v>0.15737581322617158</v>
      </c>
      <c r="E100" s="131">
        <f>DIST_GAS_TOT!U26</f>
        <v>5.567564350439342E-2</v>
      </c>
      <c r="F100" s="131">
        <f>DIST_GAS_TOT!V26</f>
        <v>7.111040786652649E-2</v>
      </c>
      <c r="G100" s="131">
        <f>DIST_GAS_TOT!W26</f>
        <v>8.5651982477018621E-3</v>
      </c>
      <c r="H100" s="131">
        <f>DIST_ALC_TOT!H25</f>
        <v>0.99190817218407779</v>
      </c>
      <c r="I100" s="131">
        <f>DIST_ALC_TOT!I25</f>
        <v>8.0918278159221764E-3</v>
      </c>
      <c r="J100" s="131">
        <f>DIST_DSL_TOT!R26</f>
        <v>0.25274740719011674</v>
      </c>
      <c r="K100" s="131">
        <f>DIST_DSL_TOT!S26</f>
        <v>6.1675683318349522E-2</v>
      </c>
      <c r="L100" s="131">
        <f>DIST_DSL_TOT!T26</f>
        <v>0.15304615721090192</v>
      </c>
      <c r="M100" s="131">
        <f>DIST_DSL_TOT!U26</f>
        <v>0.25838834262307475</v>
      </c>
      <c r="N100" s="131">
        <f>DIST_DSL_TOT!V26</f>
        <v>5.270140642535142E-2</v>
      </c>
      <c r="O100" s="131">
        <f>DIST_DSL_TOT!W26</f>
        <v>0.22144100323220584</v>
      </c>
      <c r="P100" s="132">
        <f t="shared" si="7"/>
        <v>1</v>
      </c>
      <c r="R100" s="133">
        <f t="shared" si="8"/>
        <v>1.0000000000000002</v>
      </c>
      <c r="S100" s="133">
        <f t="shared" si="9"/>
        <v>1</v>
      </c>
      <c r="T100" s="133">
        <f t="shared" si="10"/>
        <v>1</v>
      </c>
    </row>
    <row r="101" spans="1:20">
      <c r="A101" s="73" t="s">
        <v>12</v>
      </c>
      <c r="B101" s="131">
        <f>DIST_GAS_TOT!R27</f>
        <v>0.68396610322804341</v>
      </c>
      <c r="C101" s="131">
        <f>DIST_GAS_TOT!S27</f>
        <v>1.0808340184475997E-2</v>
      </c>
      <c r="D101" s="131">
        <f>DIST_GAS_TOT!T27</f>
        <v>0.12734336708824212</v>
      </c>
      <c r="E101" s="131">
        <f>DIST_GAS_TOT!U27</f>
        <v>0.11022639062834719</v>
      </c>
      <c r="F101" s="131">
        <f>DIST_GAS_TOT!V27</f>
        <v>5.7052995106676163E-2</v>
      </c>
      <c r="G101" s="131">
        <f>DIST_GAS_TOT!W27</f>
        <v>1.0602803764215211E-2</v>
      </c>
      <c r="H101" s="131">
        <f>DIST_ALC_TOT!H26</f>
        <v>0.99365729524487811</v>
      </c>
      <c r="I101" s="131">
        <f>DIST_ALC_TOT!I26</f>
        <v>6.3427047551218082E-3</v>
      </c>
      <c r="J101" s="131">
        <f>DIST_DSL_TOT!R27</f>
        <v>0.24477436561843313</v>
      </c>
      <c r="K101" s="131">
        <f>DIST_DSL_TOT!S27</f>
        <v>3.0784837535250971E-2</v>
      </c>
      <c r="L101" s="131">
        <f>DIST_DSL_TOT!T27</f>
        <v>0.29053518716026394</v>
      </c>
      <c r="M101" s="131">
        <f>DIST_DSL_TOT!U27</f>
        <v>0.31127385629044957</v>
      </c>
      <c r="N101" s="131">
        <f>DIST_DSL_TOT!V27</f>
        <v>3.0149317486960071E-2</v>
      </c>
      <c r="O101" s="131">
        <f>DIST_DSL_TOT!W27</f>
        <v>9.248243590864233E-2</v>
      </c>
      <c r="P101" s="132">
        <f t="shared" si="7"/>
        <v>1</v>
      </c>
      <c r="R101" s="133">
        <f t="shared" si="8"/>
        <v>1</v>
      </c>
      <c r="S101" s="133">
        <f t="shared" si="9"/>
        <v>0.99999999999999989</v>
      </c>
      <c r="T101" s="133">
        <f t="shared" si="10"/>
        <v>1</v>
      </c>
    </row>
    <row r="102" spans="1:20">
      <c r="A102" s="73" t="s">
        <v>10</v>
      </c>
      <c r="B102" s="131">
        <f>DIST_GAS_TOT!R28</f>
        <v>0.72656510266039742</v>
      </c>
      <c r="C102" s="131">
        <f>DIST_GAS_TOT!S28</f>
        <v>1.2426265131927601E-2</v>
      </c>
      <c r="D102" s="131">
        <f>DIST_GAS_TOT!T28</f>
        <v>0.1237779906139965</v>
      </c>
      <c r="E102" s="131">
        <f>DIST_GAS_TOT!U28</f>
        <v>7.7523193141841445E-2</v>
      </c>
      <c r="F102" s="131">
        <f>DIST_GAS_TOT!V28</f>
        <v>4.9484321174317725E-2</v>
      </c>
      <c r="G102" s="131">
        <f>DIST_GAS_TOT!W28</f>
        <v>1.0223127277519214E-2</v>
      </c>
      <c r="H102" s="131">
        <f>DIST_ALC_TOT!H27</f>
        <v>0.99307411951085711</v>
      </c>
      <c r="I102" s="131">
        <f>DIST_ALC_TOT!I27</f>
        <v>6.9258804891429472E-3</v>
      </c>
      <c r="J102" s="131">
        <f>DIST_DSL_TOT!R28</f>
        <v>0.26607664712361928</v>
      </c>
      <c r="K102" s="131">
        <f>DIST_DSL_TOT!S28</f>
        <v>7.5079669919883421E-2</v>
      </c>
      <c r="L102" s="131">
        <f>DIST_DSL_TOT!T28</f>
        <v>0.20696952290974585</v>
      </c>
      <c r="M102" s="131">
        <f>DIST_DSL_TOT!U28</f>
        <v>0.27740306717034025</v>
      </c>
      <c r="N102" s="131">
        <f>DIST_DSL_TOT!V28</f>
        <v>4.7747877865414977E-2</v>
      </c>
      <c r="O102" s="131">
        <f>DIST_DSL_TOT!W28</f>
        <v>0.12672321501099643</v>
      </c>
      <c r="P102" s="132">
        <f t="shared" si="7"/>
        <v>1</v>
      </c>
      <c r="R102" s="133">
        <f t="shared" si="8"/>
        <v>0.99999999999999989</v>
      </c>
      <c r="S102" s="133">
        <f t="shared" si="9"/>
        <v>1</v>
      </c>
      <c r="T102" s="133">
        <f t="shared" si="10"/>
        <v>1.0000000000000002</v>
      </c>
    </row>
    <row r="103" spans="1:20">
      <c r="A103" s="75" t="s">
        <v>41</v>
      </c>
      <c r="B103" s="246">
        <f>DIST_GAS_TOT!R29</f>
        <v>0.73210830029512941</v>
      </c>
      <c r="C103" s="246">
        <f>DIST_GAS_TOT!S29</f>
        <v>1.3128077322034524E-2</v>
      </c>
      <c r="D103" s="246">
        <f>DIST_GAS_TOT!T29</f>
        <v>0.13330591120178797</v>
      </c>
      <c r="E103" s="246">
        <f>DIST_GAS_TOT!U29</f>
        <v>6.0403133827136662E-2</v>
      </c>
      <c r="F103" s="246">
        <f>DIST_GAS_TOT!V29</f>
        <v>4.8889881375280324E-2</v>
      </c>
      <c r="G103" s="246">
        <f>DIST_GAS_TOT!W29</f>
        <v>1.2164695978631099E-2</v>
      </c>
      <c r="H103" s="246">
        <f>DIST_ALC_TOT!H28</f>
        <v>0.9894822772410955</v>
      </c>
      <c r="I103" s="246">
        <f>DIST_ALC_TOT!I28</f>
        <v>1.0517722758904608E-2</v>
      </c>
      <c r="J103" s="246">
        <f>DIST_DSL_TOT!R29</f>
        <v>0.32387909392627068</v>
      </c>
      <c r="K103" s="246">
        <f>DIST_DSL_TOT!S29</f>
        <v>0.1094914373919597</v>
      </c>
      <c r="L103" s="246">
        <f>DIST_DSL_TOT!T29</f>
        <v>0.12218583883097758</v>
      </c>
      <c r="M103" s="246">
        <f>DIST_DSL_TOT!U29</f>
        <v>0.22553861350712739</v>
      </c>
      <c r="N103" s="246">
        <f>DIST_DSL_TOT!V29</f>
        <v>7.2210671777967889E-2</v>
      </c>
      <c r="O103" s="246">
        <f>DIST_DSL_TOT!W29</f>
        <v>0.14669434456569669</v>
      </c>
      <c r="P103" s="246">
        <f t="shared" si="7"/>
        <v>1</v>
      </c>
      <c r="R103" s="133">
        <f t="shared" si="8"/>
        <v>0.99999999999999989</v>
      </c>
      <c r="S103" s="133">
        <f t="shared" si="9"/>
        <v>1</v>
      </c>
      <c r="T103" s="133">
        <f t="shared" si="10"/>
        <v>1</v>
      </c>
    </row>
    <row r="104" spans="1:20">
      <c r="A104" s="73" t="s">
        <v>22</v>
      </c>
      <c r="B104" s="131">
        <f>DIST_GAS_TOT!R30</f>
        <v>0.72457318108703817</v>
      </c>
      <c r="C104" s="131">
        <f>DIST_GAS_TOT!S30</f>
        <v>1.1093670625909191E-2</v>
      </c>
      <c r="D104" s="131">
        <f>DIST_GAS_TOT!T30</f>
        <v>0.14695422790434284</v>
      </c>
      <c r="E104" s="131">
        <f>DIST_GAS_TOT!U30</f>
        <v>5.5519911380033267E-2</v>
      </c>
      <c r="F104" s="131">
        <f>DIST_GAS_TOT!V30</f>
        <v>4.9066418501587043E-2</v>
      </c>
      <c r="G104" s="131">
        <f>DIST_GAS_TOT!W30</f>
        <v>1.279259050108934E-2</v>
      </c>
      <c r="H104" s="131">
        <f>DIST_ALC_TOT!H29</f>
        <v>0.9933058458960341</v>
      </c>
      <c r="I104" s="131">
        <f>DIST_ALC_TOT!I29</f>
        <v>6.6941541039659599E-3</v>
      </c>
      <c r="J104" s="131">
        <f>DIST_DSL_TOT!R30</f>
        <v>0.30167163325806495</v>
      </c>
      <c r="K104" s="131">
        <f>DIST_DSL_TOT!S30</f>
        <v>0.10873066458765429</v>
      </c>
      <c r="L104" s="131">
        <f>DIST_DSL_TOT!T30</f>
        <v>0.11327353812528411</v>
      </c>
      <c r="M104" s="131">
        <f>DIST_DSL_TOT!U30</f>
        <v>0.21572610031689232</v>
      </c>
      <c r="N104" s="131">
        <f>DIST_DSL_TOT!V30</f>
        <v>6.591932912761761E-2</v>
      </c>
      <c r="O104" s="131">
        <f>DIST_DSL_TOT!W30</f>
        <v>0.1946787345844869</v>
      </c>
      <c r="P104" s="132">
        <f t="shared" si="7"/>
        <v>1</v>
      </c>
      <c r="R104" s="133">
        <f t="shared" si="8"/>
        <v>0.99999999999999989</v>
      </c>
      <c r="S104" s="133">
        <f t="shared" si="9"/>
        <v>1</v>
      </c>
      <c r="T104" s="133">
        <f t="shared" si="10"/>
        <v>1.0000000000000002</v>
      </c>
    </row>
    <row r="105" spans="1:20">
      <c r="A105" s="73" t="s">
        <v>13</v>
      </c>
      <c r="B105" s="131">
        <f>DIST_GAS_TOT!R31</f>
        <v>0.75207680004263433</v>
      </c>
      <c r="C105" s="131">
        <f>DIST_GAS_TOT!S31</f>
        <v>1.0286980093148936E-2</v>
      </c>
      <c r="D105" s="131">
        <f>DIST_GAS_TOT!T31</f>
        <v>0.12149182791725119</v>
      </c>
      <c r="E105" s="131">
        <f>DIST_GAS_TOT!U31</f>
        <v>6.1851979330288007E-2</v>
      </c>
      <c r="F105" s="131">
        <f>DIST_GAS_TOT!V31</f>
        <v>4.6039803422272783E-2</v>
      </c>
      <c r="G105" s="131">
        <f>DIST_GAS_TOT!W31</f>
        <v>8.2526091944047277E-3</v>
      </c>
      <c r="H105" s="131">
        <f>DIST_ALC_TOT!H30</f>
        <v>0.98948041378943574</v>
      </c>
      <c r="I105" s="131">
        <f>DIST_ALC_TOT!I30</f>
        <v>1.0519586210564232E-2</v>
      </c>
      <c r="J105" s="131">
        <f>DIST_DSL_TOT!R31</f>
        <v>0.33726376951045917</v>
      </c>
      <c r="K105" s="131">
        <f>DIST_DSL_TOT!S31</f>
        <v>9.4219384075398843E-2</v>
      </c>
      <c r="L105" s="131">
        <f>DIST_DSL_TOT!T31</f>
        <v>0.13269427471288667</v>
      </c>
      <c r="M105" s="131">
        <f>DIST_DSL_TOT!U31</f>
        <v>0.25554732774780048</v>
      </c>
      <c r="N105" s="131">
        <f>DIST_DSL_TOT!V31</f>
        <v>7.362932199396019E-2</v>
      </c>
      <c r="O105" s="131">
        <f>DIST_DSL_TOT!W31</f>
        <v>0.10664592195949463</v>
      </c>
      <c r="P105" s="132">
        <f t="shared" si="7"/>
        <v>1</v>
      </c>
      <c r="R105" s="133">
        <f t="shared" si="8"/>
        <v>1</v>
      </c>
      <c r="S105" s="133">
        <f t="shared" si="9"/>
        <v>1</v>
      </c>
      <c r="T105" s="133">
        <f t="shared" si="10"/>
        <v>0.99999999999999989</v>
      </c>
    </row>
    <row r="106" spans="1:20">
      <c r="A106" s="73" t="s">
        <v>14</v>
      </c>
      <c r="B106" s="131">
        <f>DIST_GAS_TOT!R32</f>
        <v>0.71508145496857278</v>
      </c>
      <c r="C106" s="131">
        <f>DIST_GAS_TOT!S32</f>
        <v>2.0036100143376888E-2</v>
      </c>
      <c r="D106" s="131">
        <f>DIST_GAS_TOT!T32</f>
        <v>0.13010979973685349</v>
      </c>
      <c r="E106" s="131">
        <f>DIST_GAS_TOT!U32</f>
        <v>6.5429186279378673E-2</v>
      </c>
      <c r="F106" s="131">
        <f>DIST_GAS_TOT!V32</f>
        <v>5.2618078918464609E-2</v>
      </c>
      <c r="G106" s="131">
        <f>DIST_GAS_TOT!W32</f>
        <v>1.6725379953353707E-2</v>
      </c>
      <c r="H106" s="131">
        <f>DIST_ALC_TOT!H31</f>
        <v>0.98064286798801703</v>
      </c>
      <c r="I106" s="131">
        <f>DIST_ALC_TOT!I31</f>
        <v>1.9357132011983018E-2</v>
      </c>
      <c r="J106" s="131">
        <f>DIST_DSL_TOT!R32</f>
        <v>0.33747917409825079</v>
      </c>
      <c r="K106" s="131">
        <f>DIST_DSL_TOT!S32</f>
        <v>0.13043301573432201</v>
      </c>
      <c r="L106" s="131">
        <f>DIST_DSL_TOT!T32</f>
        <v>0.12019394080557735</v>
      </c>
      <c r="M106" s="131">
        <f>DIST_DSL_TOT!U32</f>
        <v>0.19287185829178899</v>
      </c>
      <c r="N106" s="131">
        <f>DIST_DSL_TOT!V32</f>
        <v>8.0231347164333291E-2</v>
      </c>
      <c r="O106" s="131">
        <f>DIST_DSL_TOT!W32</f>
        <v>0.1387906639057275</v>
      </c>
      <c r="P106" s="132">
        <f t="shared" si="7"/>
        <v>1</v>
      </c>
      <c r="R106" s="133">
        <f t="shared" si="8"/>
        <v>1.0000000000000002</v>
      </c>
      <c r="S106" s="133">
        <f t="shared" si="9"/>
        <v>1</v>
      </c>
      <c r="T106" s="133">
        <f t="shared" si="10"/>
        <v>0.99999999999999989</v>
      </c>
    </row>
    <row r="107" spans="1:20">
      <c r="A107" s="75" t="s">
        <v>42</v>
      </c>
      <c r="B107" s="246">
        <f>DIST_GAS_TOT!R33</f>
        <v>0.67630165416936328</v>
      </c>
      <c r="C107" s="246">
        <f>DIST_GAS_TOT!S33</f>
        <v>1.7199645200834095E-2</v>
      </c>
      <c r="D107" s="246">
        <f>DIST_GAS_TOT!T33</f>
        <v>0.15691680418838311</v>
      </c>
      <c r="E107" s="246">
        <f>DIST_GAS_TOT!U33</f>
        <v>4.9679307526375067E-2</v>
      </c>
      <c r="F107" s="246">
        <f>DIST_GAS_TOT!V33</f>
        <v>7.559355805713508E-2</v>
      </c>
      <c r="G107" s="246">
        <f>DIST_GAS_TOT!W33</f>
        <v>2.4309030857909399E-2</v>
      </c>
      <c r="H107" s="246">
        <f>DIST_ALC_TOT!H32</f>
        <v>0.98704872386396336</v>
      </c>
      <c r="I107" s="246">
        <f>DIST_ALC_TOT!I32</f>
        <v>1.2951276136036501E-2</v>
      </c>
      <c r="J107" s="246">
        <f>DIST_DSL_TOT!R33</f>
        <v>0.22024382805728918</v>
      </c>
      <c r="K107" s="246">
        <f>DIST_DSL_TOT!S33</f>
        <v>8.0724123202276676E-2</v>
      </c>
      <c r="L107" s="246">
        <f>DIST_DSL_TOT!T33</f>
        <v>8.5633288194976065E-2</v>
      </c>
      <c r="M107" s="246">
        <f>DIST_DSL_TOT!U33</f>
        <v>0.20724590671259938</v>
      </c>
      <c r="N107" s="246">
        <f>DIST_DSL_TOT!V33</f>
        <v>7.7262954595409661E-2</v>
      </c>
      <c r="O107" s="246">
        <f>DIST_DSL_TOT!W33</f>
        <v>0.32888989923744899</v>
      </c>
      <c r="P107" s="246">
        <f t="shared" si="7"/>
        <v>1</v>
      </c>
      <c r="R107" s="133">
        <f t="shared" si="8"/>
        <v>1</v>
      </c>
      <c r="S107" s="133">
        <f t="shared" si="9"/>
        <v>0.99999999999999989</v>
      </c>
      <c r="T107" s="133">
        <f t="shared" si="10"/>
        <v>1</v>
      </c>
    </row>
    <row r="108" spans="1:20">
      <c r="A108" s="73" t="s">
        <v>11</v>
      </c>
      <c r="B108" s="131">
        <f>DIST_GAS_TOT!R34</f>
        <v>0.77826847183927417</v>
      </c>
      <c r="C108" s="131">
        <f>DIST_GAS_TOT!S34</f>
        <v>2.0155542171024287E-2</v>
      </c>
      <c r="D108" s="131">
        <f>DIST_GAS_TOT!T34</f>
        <v>0.10080491514446711</v>
      </c>
      <c r="E108" s="131">
        <f>DIST_GAS_TOT!U34</f>
        <v>6.8231105010398446E-2</v>
      </c>
      <c r="F108" s="131">
        <f>DIST_GAS_TOT!V34</f>
        <v>2.937925348874117E-2</v>
      </c>
      <c r="G108" s="131">
        <f>DIST_GAS_TOT!W34</f>
        <v>3.1607123460946672E-3</v>
      </c>
      <c r="H108" s="131">
        <f>DIST_ALC_TOT!H33</f>
        <v>0.98236583819786483</v>
      </c>
      <c r="I108" s="131">
        <f>DIST_ALC_TOT!I33</f>
        <v>1.7634161802135097E-2</v>
      </c>
      <c r="J108" s="131">
        <f>DIST_DSL_TOT!R34</f>
        <v>0.19347770780021831</v>
      </c>
      <c r="K108" s="131">
        <f>DIST_DSL_TOT!S34</f>
        <v>2.9840033023156454E-2</v>
      </c>
      <c r="L108" s="131">
        <f>DIST_DSL_TOT!T34</f>
        <v>0.20690763744401394</v>
      </c>
      <c r="M108" s="131">
        <f>DIST_DSL_TOT!U34</f>
        <v>0.43461999248468008</v>
      </c>
      <c r="N108" s="131">
        <f>DIST_DSL_TOT!V34</f>
        <v>8.9508440315793761E-2</v>
      </c>
      <c r="O108" s="131">
        <f>DIST_DSL_TOT!W34</f>
        <v>4.5646188932137358E-2</v>
      </c>
      <c r="P108" s="132">
        <f t="shared" si="7"/>
        <v>1</v>
      </c>
      <c r="R108" s="133">
        <f t="shared" si="8"/>
        <v>0.99999999999999989</v>
      </c>
      <c r="S108" s="133">
        <f t="shared" si="9"/>
        <v>0.99999999999999989</v>
      </c>
      <c r="T108" s="133">
        <f t="shared" si="10"/>
        <v>0.99999999999999989</v>
      </c>
    </row>
    <row r="109" spans="1:20">
      <c r="A109" s="73" t="s">
        <v>20</v>
      </c>
      <c r="B109" s="131">
        <f>DIST_GAS_TOT!R35</f>
        <v>0.66819235171042113</v>
      </c>
      <c r="C109" s="131">
        <f>DIST_GAS_TOT!S35</f>
        <v>1.438787134301304E-2</v>
      </c>
      <c r="D109" s="131">
        <f>DIST_GAS_TOT!T35</f>
        <v>0.16573010336026459</v>
      </c>
      <c r="E109" s="131">
        <f>DIST_GAS_TOT!U35</f>
        <v>4.5795084421982095E-2</v>
      </c>
      <c r="F109" s="131">
        <f>DIST_GAS_TOT!V35</f>
        <v>7.9855551840735894E-2</v>
      </c>
      <c r="G109" s="131">
        <f>DIST_GAS_TOT!W35</f>
        <v>2.6039037323583234E-2</v>
      </c>
      <c r="H109" s="131">
        <f>DIST_ALC_TOT!H34</f>
        <v>0.99057672271404984</v>
      </c>
      <c r="I109" s="131">
        <f>DIST_ALC_TOT!I34</f>
        <v>9.423277285950174E-3</v>
      </c>
      <c r="J109" s="131">
        <f>DIST_DSL_TOT!R35</f>
        <v>0.2268193259393731</v>
      </c>
      <c r="K109" s="131">
        <f>DIST_DSL_TOT!S35</f>
        <v>6.9055176114489705E-2</v>
      </c>
      <c r="L109" s="131">
        <f>DIST_DSL_TOT!T35</f>
        <v>8.8643295540431877E-2</v>
      </c>
      <c r="M109" s="131">
        <f>DIST_DSL_TOT!U35</f>
        <v>0.20304759355034518</v>
      </c>
      <c r="N109" s="131">
        <f>DIST_DSL_TOT!V35</f>
        <v>7.3212764176610781E-2</v>
      </c>
      <c r="O109" s="131">
        <f>DIST_DSL_TOT!W35</f>
        <v>0.33922184467874944</v>
      </c>
      <c r="P109" s="132">
        <f t="shared" si="7"/>
        <v>1</v>
      </c>
      <c r="R109" s="133">
        <f t="shared" si="8"/>
        <v>1</v>
      </c>
      <c r="S109" s="133">
        <f t="shared" si="9"/>
        <v>1</v>
      </c>
      <c r="T109" s="133">
        <f t="shared" si="10"/>
        <v>1.0000000000000002</v>
      </c>
    </row>
    <row r="110" spans="1:20">
      <c r="A110" s="73" t="s">
        <v>24</v>
      </c>
      <c r="B110" s="131">
        <f>DIST_GAS_TOT!R36</f>
        <v>0.57398461845468551</v>
      </c>
      <c r="C110" s="131">
        <f>DIST_GAS_TOT!S36</f>
        <v>2.0171144333770118E-2</v>
      </c>
      <c r="D110" s="131">
        <f>DIST_GAS_TOT!T36</f>
        <v>0.20041584890424313</v>
      </c>
      <c r="E110" s="131">
        <f>DIST_GAS_TOT!U36</f>
        <v>4.0374416063989581E-2</v>
      </c>
      <c r="F110" s="131">
        <f>DIST_GAS_TOT!V36</f>
        <v>0.11886799960712711</v>
      </c>
      <c r="G110" s="131">
        <f>DIST_GAS_TOT!W36</f>
        <v>4.6185972636184493E-2</v>
      </c>
      <c r="H110" s="131">
        <f>DIST_ALC_TOT!H35</f>
        <v>0.98202061198941193</v>
      </c>
      <c r="I110" s="131">
        <f>DIST_ALC_TOT!I35</f>
        <v>1.7979388010588078E-2</v>
      </c>
      <c r="J110" s="131">
        <f>DIST_DSL_TOT!R36</f>
        <v>0.14970825895851647</v>
      </c>
      <c r="K110" s="131">
        <f>DIST_DSL_TOT!S36</f>
        <v>7.8030289929244559E-2</v>
      </c>
      <c r="L110" s="131">
        <f>DIST_DSL_TOT!T36</f>
        <v>3.2703471299214561E-2</v>
      </c>
      <c r="M110" s="131">
        <f>DIST_DSL_TOT!U36</f>
        <v>0.10516163211320546</v>
      </c>
      <c r="N110" s="131">
        <f>DIST_DSL_TOT!V36</f>
        <v>5.3906433309701685E-2</v>
      </c>
      <c r="O110" s="131">
        <f>DIST_DSL_TOT!W36</f>
        <v>0.58048991439011732</v>
      </c>
      <c r="P110" s="132">
        <f t="shared" si="7"/>
        <v>1</v>
      </c>
      <c r="R110" s="133">
        <f t="shared" si="8"/>
        <v>1</v>
      </c>
      <c r="S110" s="133">
        <f t="shared" si="9"/>
        <v>1</v>
      </c>
      <c r="T110" s="133">
        <f t="shared" si="10"/>
        <v>1</v>
      </c>
    </row>
    <row r="111" spans="1:20">
      <c r="A111" s="73" t="s">
        <v>25</v>
      </c>
      <c r="B111" s="131">
        <f>DIST_GAS_TOT!R37</f>
        <v>0.66471556112871022</v>
      </c>
      <c r="C111" s="131">
        <f>DIST_GAS_TOT!S37</f>
        <v>1.6104930147176733E-2</v>
      </c>
      <c r="D111" s="131">
        <f>DIST_GAS_TOT!T37</f>
        <v>0.16791142638372106</v>
      </c>
      <c r="E111" s="131">
        <f>DIST_GAS_TOT!U37</f>
        <v>4.2347867527973385E-2</v>
      </c>
      <c r="F111" s="131">
        <f>DIST_GAS_TOT!V37</f>
        <v>8.3114661746956489E-2</v>
      </c>
      <c r="G111" s="131">
        <f>DIST_GAS_TOT!W37</f>
        <v>2.580555306546219E-2</v>
      </c>
      <c r="H111" s="131">
        <f>DIST_ALC_TOT!H36</f>
        <v>0.98818672342208402</v>
      </c>
      <c r="I111" s="131">
        <f>DIST_ALC_TOT!I36</f>
        <v>1.1813276577916011E-2</v>
      </c>
      <c r="J111" s="131">
        <f>DIST_DSL_TOT!R37</f>
        <v>0.23885661317821225</v>
      </c>
      <c r="K111" s="131">
        <f>DIST_DSL_TOT!S37</f>
        <v>8.8015603861081815E-2</v>
      </c>
      <c r="L111" s="131">
        <f>DIST_DSL_TOT!T37</f>
        <v>7.7348624899023374E-2</v>
      </c>
      <c r="M111" s="131">
        <f>DIST_DSL_TOT!U37</f>
        <v>0.18933848683382912</v>
      </c>
      <c r="N111" s="131">
        <f>DIST_DSL_TOT!V37</f>
        <v>8.2509652496133803E-2</v>
      </c>
      <c r="O111" s="131">
        <f>DIST_DSL_TOT!W37</f>
        <v>0.32393101873171976</v>
      </c>
      <c r="P111" s="132">
        <f t="shared" si="7"/>
        <v>1</v>
      </c>
      <c r="R111" s="133">
        <f t="shared" si="8"/>
        <v>1</v>
      </c>
      <c r="S111" s="133">
        <f t="shared" si="9"/>
        <v>1</v>
      </c>
      <c r="T111" s="133">
        <f t="shared" si="10"/>
        <v>1.0000000000000002</v>
      </c>
    </row>
    <row r="112" spans="1:20" s="1" customFormat="1">
      <c r="R112" s="26"/>
      <c r="S112" s="26"/>
      <c r="T112" s="26"/>
    </row>
    <row r="113" spans="1:20" ht="15.75" customHeight="1">
      <c r="A113" s="395" t="s">
        <v>106</v>
      </c>
      <c r="B113" s="393">
        <f>ONSV_2022!A1</f>
        <v>2022</v>
      </c>
      <c r="C113" s="393"/>
      <c r="D113" s="393"/>
      <c r="E113" s="393"/>
      <c r="F113" s="393"/>
      <c r="G113" s="393"/>
      <c r="H113" s="393"/>
      <c r="I113" s="393"/>
      <c r="J113" s="393"/>
      <c r="K113" s="393"/>
      <c r="L113" s="393"/>
      <c r="M113" s="393"/>
      <c r="N113" s="393"/>
      <c r="O113" s="393"/>
      <c r="P113" s="393"/>
      <c r="R113" s="130" t="s">
        <v>1</v>
      </c>
      <c r="S113" s="130" t="s">
        <v>1</v>
      </c>
      <c r="T113" s="130" t="s">
        <v>1</v>
      </c>
    </row>
    <row r="114" spans="1:20">
      <c r="A114" s="395"/>
      <c r="B114" s="394" t="s">
        <v>77</v>
      </c>
      <c r="C114" s="394"/>
      <c r="D114" s="394"/>
      <c r="E114" s="394"/>
      <c r="F114" s="394"/>
      <c r="G114" s="394"/>
      <c r="H114" s="396" t="s">
        <v>78</v>
      </c>
      <c r="I114" s="397"/>
      <c r="J114" s="394" t="s">
        <v>79</v>
      </c>
      <c r="K114" s="394"/>
      <c r="L114" s="394"/>
      <c r="M114" s="394"/>
      <c r="N114" s="394"/>
      <c r="O114" s="394"/>
      <c r="P114" s="130" t="s">
        <v>81</v>
      </c>
      <c r="R114" s="93" t="s">
        <v>107</v>
      </c>
      <c r="S114" s="93" t="s">
        <v>108</v>
      </c>
      <c r="T114" s="93" t="s">
        <v>109</v>
      </c>
    </row>
    <row r="115" spans="1:20" ht="15" customHeight="1">
      <c r="A115" s="395"/>
      <c r="B115" s="130" t="s">
        <v>82</v>
      </c>
      <c r="C115" s="130" t="s">
        <v>83</v>
      </c>
      <c r="D115" s="130" t="s">
        <v>84</v>
      </c>
      <c r="E115" s="130" t="s">
        <v>85</v>
      </c>
      <c r="F115" s="130" t="s">
        <v>4</v>
      </c>
      <c r="G115" s="130" t="s">
        <v>86</v>
      </c>
      <c r="H115" s="130" t="s">
        <v>87</v>
      </c>
      <c r="I115" s="130" t="s">
        <v>83</v>
      </c>
      <c r="J115" s="130" t="s">
        <v>7</v>
      </c>
      <c r="K115" s="130" t="s">
        <v>88</v>
      </c>
      <c r="L115" s="130" t="s">
        <v>89</v>
      </c>
      <c r="M115" s="130" t="s">
        <v>8</v>
      </c>
      <c r="N115" s="130" t="s">
        <v>84</v>
      </c>
      <c r="O115" s="130" t="s">
        <v>85</v>
      </c>
      <c r="P115" s="130" t="s">
        <v>90</v>
      </c>
      <c r="R115" s="41"/>
      <c r="S115" s="41"/>
      <c r="T115" s="41"/>
    </row>
    <row r="116" spans="1:20">
      <c r="A116" s="75" t="s">
        <v>37</v>
      </c>
      <c r="B116" s="246">
        <f>DIST_GAS_TOT!Z5</f>
        <v>0.38289725565617555</v>
      </c>
      <c r="C116" s="246">
        <f>DIST_GAS_TOT!AA5</f>
        <v>1.9840402133115696E-3</v>
      </c>
      <c r="D116" s="246">
        <f>DIST_GAS_TOT!AB5</f>
        <v>0.25438841164824266</v>
      </c>
      <c r="E116" s="246">
        <f>DIST_GAS_TOT!AC5</f>
        <v>0.11881128772706197</v>
      </c>
      <c r="F116" s="246">
        <f>DIST_GAS_TOT!AD5</f>
        <v>0.20049785040256451</v>
      </c>
      <c r="G116" s="246">
        <f>DIST_GAS_TOT!AE5</f>
        <v>4.1421154352643721E-2</v>
      </c>
      <c r="H116" s="246" t="e">
        <f>DIST_ALC_TOT!K4</f>
        <v>#DIV/0!</v>
      </c>
      <c r="I116" s="246" t="e">
        <f>DIST_ALC_TOT!L4</f>
        <v>#DIV/0!</v>
      </c>
      <c r="J116" s="246" t="e">
        <f>DIST_DSL_TOT!Z5</f>
        <v>#DIV/0!</v>
      </c>
      <c r="K116" s="246" t="e">
        <f>DIST_DSL_TOT!AA5</f>
        <v>#DIV/0!</v>
      </c>
      <c r="L116" s="246" t="e">
        <f>DIST_DSL_TOT!AB5</f>
        <v>#DIV/0!</v>
      </c>
      <c r="M116" s="246" t="e">
        <f>DIST_DSL_TOT!AC5</f>
        <v>#DIV/0!</v>
      </c>
      <c r="N116" s="246" t="e">
        <f>DIST_DSL_TOT!AD5</f>
        <v>#DIV/0!</v>
      </c>
      <c r="O116" s="246" t="e">
        <f>DIST_DSL_TOT!AE5</f>
        <v>#REF!</v>
      </c>
      <c r="P116" s="246">
        <f t="shared" ref="P116:P148" si="11">P79</f>
        <v>1</v>
      </c>
      <c r="R116" s="133">
        <f t="shared" ref="R116:R148" si="12">SUM(B116:G116)</f>
        <v>1</v>
      </c>
      <c r="S116" s="133" t="e">
        <f t="shared" ref="S116:S148" si="13">SUM(H116:I116)</f>
        <v>#DIV/0!</v>
      </c>
      <c r="T116" s="133" t="e">
        <f t="shared" ref="T116:T148" si="14">SUM(J116:O116)</f>
        <v>#DIV/0!</v>
      </c>
    </row>
    <row r="117" spans="1:20">
      <c r="A117" s="75" t="s">
        <v>38</v>
      </c>
      <c r="B117" s="246">
        <f>DIST_GAS_TOT!Z6</f>
        <v>6.7937946629982038E-2</v>
      </c>
      <c r="C117" s="246">
        <f>DIST_GAS_TOT!AA6</f>
        <v>2.0761194097325734E-3</v>
      </c>
      <c r="D117" s="246">
        <f>DIST_GAS_TOT!AB6</f>
        <v>0.31482944916138822</v>
      </c>
      <c r="E117" s="246">
        <f>DIST_GAS_TOT!AC6</f>
        <v>6.7761420606176445E-2</v>
      </c>
      <c r="F117" s="246">
        <f>DIST_GAS_TOT!AD6</f>
        <v>0.43053524956755795</v>
      </c>
      <c r="G117" s="246">
        <f>DIST_GAS_TOT!AE6</f>
        <v>0.11685981462516286</v>
      </c>
      <c r="H117" s="246" t="e">
        <f>DIST_ALC_TOT!K5</f>
        <v>#DIV/0!</v>
      </c>
      <c r="I117" s="246" t="e">
        <f>DIST_ALC_TOT!L5</f>
        <v>#DIV/0!</v>
      </c>
      <c r="J117" s="246" t="e">
        <f>DIST_DSL_TOT!Z6</f>
        <v>#DIV/0!</v>
      </c>
      <c r="K117" s="246" t="e">
        <f>DIST_DSL_TOT!AA6</f>
        <v>#DIV/0!</v>
      </c>
      <c r="L117" s="246" t="e">
        <f>DIST_DSL_TOT!AB6</f>
        <v>#DIV/0!</v>
      </c>
      <c r="M117" s="246" t="e">
        <f>DIST_DSL_TOT!AC6</f>
        <v>#DIV/0!</v>
      </c>
      <c r="N117" s="246" t="e">
        <f>DIST_DSL_TOT!AD6</f>
        <v>#DIV/0!</v>
      </c>
      <c r="O117" s="246" t="e">
        <f>DIST_DSL_TOT!AE6</f>
        <v>#REF!</v>
      </c>
      <c r="P117" s="246">
        <f t="shared" si="11"/>
        <v>1</v>
      </c>
      <c r="R117" s="133">
        <f t="shared" si="12"/>
        <v>1.0000000000000002</v>
      </c>
      <c r="S117" s="133" t="e">
        <f t="shared" si="13"/>
        <v>#DIV/0!</v>
      </c>
      <c r="T117" s="133" t="e">
        <f t="shared" si="14"/>
        <v>#DIV/0!</v>
      </c>
    </row>
    <row r="118" spans="1:20">
      <c r="A118" s="73" t="s">
        <v>23</v>
      </c>
      <c r="B118" s="131">
        <f>DIST_GAS_TOT!Z7</f>
        <v>6.586645126796932E-2</v>
      </c>
      <c r="C118" s="131">
        <f>DIST_GAS_TOT!AA7</f>
        <v>1.4974457474205415E-3</v>
      </c>
      <c r="D118" s="131">
        <f>DIST_GAS_TOT!AB7</f>
        <v>0.28096150121113289</v>
      </c>
      <c r="E118" s="131">
        <f>DIST_GAS_TOT!AC7</f>
        <v>4.34761535863381E-2</v>
      </c>
      <c r="F118" s="131">
        <f>DIST_GAS_TOT!AD7</f>
        <v>0.49235487479813461</v>
      </c>
      <c r="G118" s="131">
        <f>DIST_GAS_TOT!AE7</f>
        <v>0.11584357338900447</v>
      </c>
      <c r="H118" s="131" t="e">
        <f>DIST_ALC_TOT!K6</f>
        <v>#DIV/0!</v>
      </c>
      <c r="I118" s="131" t="e">
        <f>DIST_ALC_TOT!L6</f>
        <v>#DIV/0!</v>
      </c>
      <c r="J118" s="131" t="e">
        <f>DIST_DSL_TOT!Z7</f>
        <v>#DIV/0!</v>
      </c>
      <c r="K118" s="131" t="e">
        <f>DIST_DSL_TOT!AA7</f>
        <v>#DIV/0!</v>
      </c>
      <c r="L118" s="131" t="e">
        <f>DIST_DSL_TOT!AB7</f>
        <v>#DIV/0!</v>
      </c>
      <c r="M118" s="131" t="e">
        <f>DIST_DSL_TOT!AC7</f>
        <v>#DIV/0!</v>
      </c>
      <c r="N118" s="131" t="e">
        <f>DIST_DSL_TOT!AD7</f>
        <v>#DIV/0!</v>
      </c>
      <c r="O118" s="131" t="e">
        <f>DIST_DSL_TOT!AE7</f>
        <v>#REF!</v>
      </c>
      <c r="P118" s="132">
        <f t="shared" si="11"/>
        <v>1</v>
      </c>
      <c r="R118" s="133">
        <f t="shared" si="12"/>
        <v>1</v>
      </c>
      <c r="S118" s="133" t="e">
        <f t="shared" si="13"/>
        <v>#DIV/0!</v>
      </c>
      <c r="T118" s="133" t="e">
        <f t="shared" si="14"/>
        <v>#DIV/0!</v>
      </c>
    </row>
    <row r="119" spans="1:20">
      <c r="A119" s="73" t="s">
        <v>15</v>
      </c>
      <c r="B119" s="131">
        <f>DIST_GAS_TOT!Z8</f>
        <v>7.9659690188552609E-2</v>
      </c>
      <c r="C119" s="131">
        <f>DIST_GAS_TOT!AA8</f>
        <v>1.4924415346209813E-3</v>
      </c>
      <c r="D119" s="131">
        <f>DIST_GAS_TOT!AB8</f>
        <v>0.43504734261524042</v>
      </c>
      <c r="E119" s="131">
        <f>DIST_GAS_TOT!AC8</f>
        <v>8.8303923769210382E-2</v>
      </c>
      <c r="F119" s="131">
        <f>DIST_GAS_TOT!AD8</f>
        <v>0.32777950709273129</v>
      </c>
      <c r="G119" s="131">
        <f>DIST_GAS_TOT!AE8</f>
        <v>6.7717094799644495E-2</v>
      </c>
      <c r="H119" s="131" t="e">
        <f>DIST_ALC_TOT!K7</f>
        <v>#DIV/0!</v>
      </c>
      <c r="I119" s="131" t="e">
        <f>DIST_ALC_TOT!L7</f>
        <v>#DIV/0!</v>
      </c>
      <c r="J119" s="131" t="e">
        <f>DIST_DSL_TOT!Z8</f>
        <v>#DIV/0!</v>
      </c>
      <c r="K119" s="131" t="e">
        <f>DIST_DSL_TOT!AA8</f>
        <v>#DIV/0!</v>
      </c>
      <c r="L119" s="131" t="e">
        <f>DIST_DSL_TOT!AB8</f>
        <v>#DIV/0!</v>
      </c>
      <c r="M119" s="131" t="e">
        <f>DIST_DSL_TOT!AC8</f>
        <v>#DIV/0!</v>
      </c>
      <c r="N119" s="131" t="e">
        <f>DIST_DSL_TOT!AD8</f>
        <v>#DIV/0!</v>
      </c>
      <c r="O119" s="131" t="e">
        <f>DIST_DSL_TOT!AE8</f>
        <v>#REF!</v>
      </c>
      <c r="P119" s="132">
        <f t="shared" si="11"/>
        <v>1</v>
      </c>
      <c r="R119" s="133">
        <f t="shared" si="12"/>
        <v>1</v>
      </c>
      <c r="S119" s="133" t="e">
        <f t="shared" si="13"/>
        <v>#DIV/0!</v>
      </c>
      <c r="T119" s="133" t="e">
        <f t="shared" si="14"/>
        <v>#DIV/0!</v>
      </c>
    </row>
    <row r="120" spans="1:20">
      <c r="A120" s="73" t="s">
        <v>16</v>
      </c>
      <c r="B120" s="131">
        <f>DIST_GAS_TOT!Z9</f>
        <v>8.4056156605257504E-2</v>
      </c>
      <c r="C120" s="131">
        <f>DIST_GAS_TOT!AA9</f>
        <v>1.7954750198652372E-3</v>
      </c>
      <c r="D120" s="131">
        <f>DIST_GAS_TOT!AB9</f>
        <v>0.38814581421802219</v>
      </c>
      <c r="E120" s="131">
        <f>DIST_GAS_TOT!AC9</f>
        <v>0.11244136927385658</v>
      </c>
      <c r="F120" s="131">
        <f>DIST_GAS_TOT!AD9</f>
        <v>0.33435234566474775</v>
      </c>
      <c r="G120" s="131">
        <f>DIST_GAS_TOT!AE9</f>
        <v>7.9208839218250726E-2</v>
      </c>
      <c r="H120" s="131" t="e">
        <f>DIST_ALC_TOT!K8</f>
        <v>#DIV/0!</v>
      </c>
      <c r="I120" s="131" t="e">
        <f>DIST_ALC_TOT!L8</f>
        <v>#DIV/0!</v>
      </c>
      <c r="J120" s="131" t="e">
        <f>DIST_DSL_TOT!Z9</f>
        <v>#DIV/0!</v>
      </c>
      <c r="K120" s="131" t="e">
        <f>DIST_DSL_TOT!AA9</f>
        <v>#DIV/0!</v>
      </c>
      <c r="L120" s="131" t="e">
        <f>DIST_DSL_TOT!AB9</f>
        <v>#DIV/0!</v>
      </c>
      <c r="M120" s="131" t="e">
        <f>DIST_DSL_TOT!AC9</f>
        <v>#DIV/0!</v>
      </c>
      <c r="N120" s="131" t="e">
        <f>DIST_DSL_TOT!AD9</f>
        <v>#DIV/0!</v>
      </c>
      <c r="O120" s="131" t="e">
        <f>DIST_DSL_TOT!AE9</f>
        <v>#REF!</v>
      </c>
      <c r="P120" s="132">
        <f t="shared" si="11"/>
        <v>1</v>
      </c>
      <c r="R120" s="133">
        <f t="shared" si="12"/>
        <v>1</v>
      </c>
      <c r="S120" s="133" t="e">
        <f t="shared" si="13"/>
        <v>#DIV/0!</v>
      </c>
      <c r="T120" s="133" t="e">
        <f t="shared" si="14"/>
        <v>#DIV/0!</v>
      </c>
    </row>
    <row r="121" spans="1:20">
      <c r="A121" s="73" t="s">
        <v>28</v>
      </c>
      <c r="B121" s="131">
        <f>DIST_GAS_TOT!Z10</f>
        <v>6.3524425899165807E-2</v>
      </c>
      <c r="C121" s="131">
        <f>DIST_GAS_TOT!AA10</f>
        <v>2.4711465435599505E-3</v>
      </c>
      <c r="D121" s="131">
        <f>DIST_GAS_TOT!AB10</f>
        <v>0.25294559698464292</v>
      </c>
      <c r="E121" s="131">
        <f>DIST_GAS_TOT!AC10</f>
        <v>6.334798301721925E-2</v>
      </c>
      <c r="F121" s="131">
        <f>DIST_GAS_TOT!AD10</f>
        <v>0.50075924733443888</v>
      </c>
      <c r="G121" s="131">
        <f>DIST_GAS_TOT!AE10</f>
        <v>0.11695160022097321</v>
      </c>
      <c r="H121" s="131" t="e">
        <f>DIST_ALC_TOT!K9</f>
        <v>#DIV/0!</v>
      </c>
      <c r="I121" s="131" t="e">
        <f>DIST_ALC_TOT!L9</f>
        <v>#DIV/0!</v>
      </c>
      <c r="J121" s="131" t="e">
        <f>DIST_DSL_TOT!Z10</f>
        <v>#DIV/0!</v>
      </c>
      <c r="K121" s="131" t="e">
        <f>DIST_DSL_TOT!AA10</f>
        <v>#DIV/0!</v>
      </c>
      <c r="L121" s="131" t="e">
        <f>DIST_DSL_TOT!AB10</f>
        <v>#DIV/0!</v>
      </c>
      <c r="M121" s="131" t="e">
        <f>DIST_DSL_TOT!AC10</f>
        <v>#DIV/0!</v>
      </c>
      <c r="N121" s="131" t="e">
        <f>DIST_DSL_TOT!AD10</f>
        <v>#DIV/0!</v>
      </c>
      <c r="O121" s="131" t="e">
        <f>DIST_DSL_TOT!AE10</f>
        <v>#REF!</v>
      </c>
      <c r="P121" s="132">
        <f t="shared" si="11"/>
        <v>1</v>
      </c>
      <c r="R121" s="133">
        <f t="shared" si="12"/>
        <v>1</v>
      </c>
      <c r="S121" s="133" t="e">
        <f t="shared" si="13"/>
        <v>#DIV/0!</v>
      </c>
      <c r="T121" s="133" t="e">
        <f t="shared" si="14"/>
        <v>#DIV/0!</v>
      </c>
    </row>
    <row r="122" spans="1:20">
      <c r="A122" s="73" t="s">
        <v>19</v>
      </c>
      <c r="B122" s="131">
        <f>DIST_GAS_TOT!Z11</f>
        <v>5.9555733066759868E-2</v>
      </c>
      <c r="C122" s="131">
        <f>DIST_GAS_TOT!AA11</f>
        <v>1.6406505070787822E-3</v>
      </c>
      <c r="D122" s="131">
        <f>DIST_GAS_TOT!AB11</f>
        <v>0.32406972364669973</v>
      </c>
      <c r="E122" s="131">
        <f>DIST_GAS_TOT!AC11</f>
        <v>4.3401336990298432E-2</v>
      </c>
      <c r="F122" s="131">
        <f>DIST_GAS_TOT!AD11</f>
        <v>0.43205302152674963</v>
      </c>
      <c r="G122" s="131">
        <f>DIST_GAS_TOT!AE11</f>
        <v>0.1392795342624136</v>
      </c>
      <c r="H122" s="131" t="e">
        <f>DIST_ALC_TOT!K10</f>
        <v>#DIV/0!</v>
      </c>
      <c r="I122" s="131" t="e">
        <f>DIST_ALC_TOT!L10</f>
        <v>#DIV/0!</v>
      </c>
      <c r="J122" s="131" t="e">
        <f>DIST_DSL_TOT!Z11</f>
        <v>#DIV/0!</v>
      </c>
      <c r="K122" s="131" t="e">
        <f>DIST_DSL_TOT!AA11</f>
        <v>#DIV/0!</v>
      </c>
      <c r="L122" s="131" t="e">
        <f>DIST_DSL_TOT!AB11</f>
        <v>#DIV/0!</v>
      </c>
      <c r="M122" s="131" t="e">
        <f>DIST_DSL_TOT!AC11</f>
        <v>#DIV/0!</v>
      </c>
      <c r="N122" s="131" t="e">
        <f>DIST_DSL_TOT!AD11</f>
        <v>#DIV/0!</v>
      </c>
      <c r="O122" s="131" t="e">
        <f>DIST_DSL_TOT!AE11</f>
        <v>#REF!</v>
      </c>
      <c r="P122" s="132">
        <f t="shared" si="11"/>
        <v>1</v>
      </c>
      <c r="R122" s="133">
        <f t="shared" si="12"/>
        <v>1</v>
      </c>
      <c r="S122" s="133" t="e">
        <f t="shared" si="13"/>
        <v>#DIV/0!</v>
      </c>
      <c r="T122" s="133" t="e">
        <f t="shared" si="14"/>
        <v>#DIV/0!</v>
      </c>
    </row>
    <row r="123" spans="1:20">
      <c r="A123" s="73" t="s">
        <v>17</v>
      </c>
      <c r="B123" s="131">
        <f>DIST_GAS_TOT!Z12</f>
        <v>6.4962028731554058E-2</v>
      </c>
      <c r="C123" s="131">
        <f>DIST_GAS_TOT!AA12</f>
        <v>1.7275389327193796E-3</v>
      </c>
      <c r="D123" s="131">
        <f>DIST_GAS_TOT!AB12</f>
        <v>0.42563633105071619</v>
      </c>
      <c r="E123" s="131">
        <f>DIST_GAS_TOT!AC12</f>
        <v>7.3728903726361775E-2</v>
      </c>
      <c r="F123" s="131">
        <f>DIST_GAS_TOT!AD12</f>
        <v>0.34415803109991933</v>
      </c>
      <c r="G123" s="131">
        <f>DIST_GAS_TOT!AE12</f>
        <v>8.9787166458729112E-2</v>
      </c>
      <c r="H123" s="131" t="e">
        <f>DIST_ALC_TOT!K11</f>
        <v>#DIV/0!</v>
      </c>
      <c r="I123" s="131" t="e">
        <f>DIST_ALC_TOT!L11</f>
        <v>#DIV/0!</v>
      </c>
      <c r="J123" s="131" t="e">
        <f>DIST_DSL_TOT!Z12</f>
        <v>#DIV/0!</v>
      </c>
      <c r="K123" s="131" t="e">
        <f>DIST_DSL_TOT!AA12</f>
        <v>#DIV/0!</v>
      </c>
      <c r="L123" s="131" t="e">
        <f>DIST_DSL_TOT!AB12</f>
        <v>#DIV/0!</v>
      </c>
      <c r="M123" s="131" t="e">
        <f>DIST_DSL_TOT!AC12</f>
        <v>#DIV/0!</v>
      </c>
      <c r="N123" s="131" t="e">
        <f>DIST_DSL_TOT!AD12</f>
        <v>#DIV/0!</v>
      </c>
      <c r="O123" s="131" t="e">
        <f>DIST_DSL_TOT!AE12</f>
        <v>#REF!</v>
      </c>
      <c r="P123" s="132">
        <f t="shared" si="11"/>
        <v>1</v>
      </c>
      <c r="R123" s="133">
        <f t="shared" si="12"/>
        <v>0.99999999999999978</v>
      </c>
      <c r="S123" s="133" t="e">
        <f t="shared" si="13"/>
        <v>#DIV/0!</v>
      </c>
      <c r="T123" s="133" t="e">
        <f t="shared" si="14"/>
        <v>#DIV/0!</v>
      </c>
    </row>
    <row r="124" spans="1:20">
      <c r="A124" s="73" t="s">
        <v>29</v>
      </c>
      <c r="B124" s="131">
        <f>DIST_GAS_TOT!Z13</f>
        <v>6.9078625497465393E-2</v>
      </c>
      <c r="C124" s="131">
        <f>DIST_GAS_TOT!AA13</f>
        <v>2.5015522775034007E-3</v>
      </c>
      <c r="D124" s="131">
        <f>DIST_GAS_TOT!AB13</f>
        <v>0.31678229717484419</v>
      </c>
      <c r="E124" s="131">
        <f>DIST_GAS_TOT!AC13</f>
        <v>5.4830563028522468E-2</v>
      </c>
      <c r="F124" s="131">
        <f>DIST_GAS_TOT!AD13</f>
        <v>0.39239493428938932</v>
      </c>
      <c r="G124" s="131">
        <f>DIST_GAS_TOT!AE13</f>
        <v>0.16441202773227523</v>
      </c>
      <c r="H124" s="131" t="e">
        <f>DIST_ALC_TOT!K12</f>
        <v>#DIV/0!</v>
      </c>
      <c r="I124" s="131" t="e">
        <f>DIST_ALC_TOT!L12</f>
        <v>#DIV/0!</v>
      </c>
      <c r="J124" s="131" t="e">
        <f>DIST_DSL_TOT!Z13</f>
        <v>#DIV/0!</v>
      </c>
      <c r="K124" s="131" t="e">
        <f>DIST_DSL_TOT!AA13</f>
        <v>#DIV/0!</v>
      </c>
      <c r="L124" s="131" t="e">
        <f>DIST_DSL_TOT!AB13</f>
        <v>#DIV/0!</v>
      </c>
      <c r="M124" s="131" t="e">
        <f>DIST_DSL_TOT!AC13</f>
        <v>#DIV/0!</v>
      </c>
      <c r="N124" s="131" t="e">
        <f>DIST_DSL_TOT!AD13</f>
        <v>#DIV/0!</v>
      </c>
      <c r="O124" s="131" t="e">
        <f>DIST_DSL_TOT!AE13</f>
        <v>#REF!</v>
      </c>
      <c r="P124" s="132">
        <f t="shared" si="11"/>
        <v>1</v>
      </c>
      <c r="R124" s="133">
        <f t="shared" si="12"/>
        <v>1</v>
      </c>
      <c r="S124" s="133" t="e">
        <f t="shared" si="13"/>
        <v>#DIV/0!</v>
      </c>
      <c r="T124" s="133" t="e">
        <f t="shared" si="14"/>
        <v>#DIV/0!</v>
      </c>
    </row>
    <row r="125" spans="1:20">
      <c r="A125" s="75" t="s">
        <v>39</v>
      </c>
      <c r="B125" s="246">
        <f>DIST_GAS_TOT!Z14</f>
        <v>8.2224173826835792E-2</v>
      </c>
      <c r="C125" s="246">
        <f>DIST_GAS_TOT!AA14</f>
        <v>3.1964219188867059E-3</v>
      </c>
      <c r="D125" s="246">
        <f>DIST_GAS_TOT!AB14</f>
        <v>0.28336365956482601</v>
      </c>
      <c r="E125" s="246">
        <f>DIST_GAS_TOT!AC14</f>
        <v>9.5122480237194107E-2</v>
      </c>
      <c r="F125" s="246">
        <f>DIST_GAS_TOT!AD14</f>
        <v>0.46474792681829941</v>
      </c>
      <c r="G125" s="246">
        <f>DIST_GAS_TOT!AE14</f>
        <v>7.1345337633957992E-2</v>
      </c>
      <c r="H125" s="246" t="e">
        <f>DIST_ALC_TOT!K13</f>
        <v>#DIV/0!</v>
      </c>
      <c r="I125" s="246" t="e">
        <f>DIST_ALC_TOT!L13</f>
        <v>#DIV/0!</v>
      </c>
      <c r="J125" s="246" t="e">
        <f>DIST_DSL_TOT!Z14</f>
        <v>#DIV/0!</v>
      </c>
      <c r="K125" s="246" t="e">
        <f>DIST_DSL_TOT!AA14</f>
        <v>#DIV/0!</v>
      </c>
      <c r="L125" s="246" t="e">
        <f>DIST_DSL_TOT!AB14</f>
        <v>#DIV/0!</v>
      </c>
      <c r="M125" s="246" t="e">
        <f>DIST_DSL_TOT!AC14</f>
        <v>#DIV/0!</v>
      </c>
      <c r="N125" s="246" t="e">
        <f>DIST_DSL_TOT!AD14</f>
        <v>#DIV/0!</v>
      </c>
      <c r="O125" s="246" t="e">
        <f>DIST_DSL_TOT!AE14</f>
        <v>#REF!</v>
      </c>
      <c r="P125" s="246">
        <f t="shared" si="11"/>
        <v>1</v>
      </c>
      <c r="R125" s="133">
        <f t="shared" si="12"/>
        <v>1</v>
      </c>
      <c r="S125" s="133" t="e">
        <f t="shared" si="13"/>
        <v>#DIV/0!</v>
      </c>
      <c r="T125" s="133" t="e">
        <f t="shared" si="14"/>
        <v>#DIV/0!</v>
      </c>
    </row>
    <row r="126" spans="1:20">
      <c r="A126" s="73" t="s">
        <v>35</v>
      </c>
      <c r="B126" s="131">
        <f>DIST_GAS_TOT!Z15</f>
        <v>8.8182959962107774E-2</v>
      </c>
      <c r="C126" s="131">
        <f>DIST_GAS_TOT!AA15</f>
        <v>3.1657239881966266E-3</v>
      </c>
      <c r="D126" s="131">
        <f>DIST_GAS_TOT!AB15</f>
        <v>0.27728579515218488</v>
      </c>
      <c r="E126" s="131">
        <f>DIST_GAS_TOT!AC15</f>
        <v>0.11151711326772654</v>
      </c>
      <c r="F126" s="131">
        <f>DIST_GAS_TOT!AD15</f>
        <v>0.45515499838087653</v>
      </c>
      <c r="G126" s="131">
        <f>DIST_GAS_TOT!AE15</f>
        <v>6.4693409248907666E-2</v>
      </c>
      <c r="H126" s="131" t="e">
        <f>DIST_ALC_TOT!K14</f>
        <v>#DIV/0!</v>
      </c>
      <c r="I126" s="131" t="e">
        <f>DIST_ALC_TOT!L14</f>
        <v>#DIV/0!</v>
      </c>
      <c r="J126" s="131" t="e">
        <f>DIST_DSL_TOT!Z15</f>
        <v>#DIV/0!</v>
      </c>
      <c r="K126" s="131" t="e">
        <f>DIST_DSL_TOT!AA15</f>
        <v>#DIV/0!</v>
      </c>
      <c r="L126" s="131" t="e">
        <f>DIST_DSL_TOT!AB15</f>
        <v>#DIV/0!</v>
      </c>
      <c r="M126" s="131" t="e">
        <f>DIST_DSL_TOT!AC15</f>
        <v>#DIV/0!</v>
      </c>
      <c r="N126" s="131" t="e">
        <f>DIST_DSL_TOT!AD15</f>
        <v>#DIV/0!</v>
      </c>
      <c r="O126" s="131" t="e">
        <f>DIST_DSL_TOT!AE15</f>
        <v>#REF!</v>
      </c>
      <c r="P126" s="132">
        <f t="shared" si="11"/>
        <v>1</v>
      </c>
      <c r="R126" s="133">
        <f t="shared" si="12"/>
        <v>0.99999999999999989</v>
      </c>
      <c r="S126" s="133" t="e">
        <f t="shared" si="13"/>
        <v>#DIV/0!</v>
      </c>
      <c r="T126" s="133" t="e">
        <f t="shared" si="14"/>
        <v>#DIV/0!</v>
      </c>
    </row>
    <row r="127" spans="1:20">
      <c r="A127" s="73" t="s">
        <v>31</v>
      </c>
      <c r="B127" s="131">
        <f>DIST_GAS_TOT!Z16</f>
        <v>8.7167800280482974E-2</v>
      </c>
      <c r="C127" s="131">
        <f>DIST_GAS_TOT!AA16</f>
        <v>2.665299468145854E-3</v>
      </c>
      <c r="D127" s="131">
        <f>DIST_GAS_TOT!AB16</f>
        <v>0.37299107579563739</v>
      </c>
      <c r="E127" s="131">
        <f>DIST_GAS_TOT!AC16</f>
        <v>0.11990118491750772</v>
      </c>
      <c r="F127" s="131">
        <f>DIST_GAS_TOT!AD16</f>
        <v>0.35829002339967364</v>
      </c>
      <c r="G127" s="131">
        <f>DIST_GAS_TOT!AE16</f>
        <v>5.8984616138552388E-2</v>
      </c>
      <c r="H127" s="131" t="e">
        <f>DIST_ALC_TOT!K15</f>
        <v>#DIV/0!</v>
      </c>
      <c r="I127" s="131" t="e">
        <f>DIST_ALC_TOT!L15</f>
        <v>#DIV/0!</v>
      </c>
      <c r="J127" s="131" t="e">
        <f>DIST_DSL_TOT!Z16</f>
        <v>#DIV/0!</v>
      </c>
      <c r="K127" s="131" t="e">
        <f>DIST_DSL_TOT!AA16</f>
        <v>#DIV/0!</v>
      </c>
      <c r="L127" s="131" t="e">
        <f>DIST_DSL_TOT!AB16</f>
        <v>#DIV/0!</v>
      </c>
      <c r="M127" s="131" t="e">
        <f>DIST_DSL_TOT!AC16</f>
        <v>#DIV/0!</v>
      </c>
      <c r="N127" s="131" t="e">
        <f>DIST_DSL_TOT!AD16</f>
        <v>#DIV/0!</v>
      </c>
      <c r="O127" s="131" t="e">
        <f>DIST_DSL_TOT!AE16</f>
        <v>#REF!</v>
      </c>
      <c r="P127" s="132">
        <f t="shared" si="11"/>
        <v>1</v>
      </c>
      <c r="R127" s="133">
        <f t="shared" si="12"/>
        <v>1</v>
      </c>
      <c r="S127" s="133" t="e">
        <f t="shared" si="13"/>
        <v>#DIV/0!</v>
      </c>
      <c r="T127" s="133" t="e">
        <f t="shared" si="14"/>
        <v>#DIV/0!</v>
      </c>
    </row>
    <row r="128" spans="1:20">
      <c r="A128" s="73" t="s">
        <v>27</v>
      </c>
      <c r="B128" s="131">
        <f>DIST_GAS_TOT!Z17</f>
        <v>8.0587445157646639E-2</v>
      </c>
      <c r="C128" s="131">
        <f>DIST_GAS_TOT!AA17</f>
        <v>4.2270572414867544E-3</v>
      </c>
      <c r="D128" s="131">
        <f>DIST_GAS_TOT!AB17</f>
        <v>0.21560198595291602</v>
      </c>
      <c r="E128" s="131">
        <f>DIST_GAS_TOT!AC17</f>
        <v>6.6827048033080622E-2</v>
      </c>
      <c r="F128" s="131">
        <f>DIST_GAS_TOT!AD17</f>
        <v>0.55961476032953339</v>
      </c>
      <c r="G128" s="131">
        <f>DIST_GAS_TOT!AE17</f>
        <v>7.3141703285336618E-2</v>
      </c>
      <c r="H128" s="131" t="e">
        <f>DIST_ALC_TOT!K16</f>
        <v>#DIV/0!</v>
      </c>
      <c r="I128" s="131" t="e">
        <f>DIST_ALC_TOT!L16</f>
        <v>#DIV/0!</v>
      </c>
      <c r="J128" s="131" t="e">
        <f>DIST_DSL_TOT!Z17</f>
        <v>#DIV/0!</v>
      </c>
      <c r="K128" s="131" t="e">
        <f>DIST_DSL_TOT!AA17</f>
        <v>#DIV/0!</v>
      </c>
      <c r="L128" s="131" t="e">
        <f>DIST_DSL_TOT!AB17</f>
        <v>#DIV/0!</v>
      </c>
      <c r="M128" s="131" t="e">
        <f>DIST_DSL_TOT!AC17</f>
        <v>#DIV/0!</v>
      </c>
      <c r="N128" s="131" t="e">
        <f>DIST_DSL_TOT!AD17</f>
        <v>#DIV/0!</v>
      </c>
      <c r="O128" s="131" t="e">
        <f>DIST_DSL_TOT!AE17</f>
        <v>#REF!</v>
      </c>
      <c r="P128" s="132">
        <f t="shared" si="11"/>
        <v>1</v>
      </c>
      <c r="R128" s="133">
        <f t="shared" si="12"/>
        <v>1</v>
      </c>
      <c r="S128" s="133" t="e">
        <f t="shared" si="13"/>
        <v>#DIV/0!</v>
      </c>
      <c r="T128" s="133" t="e">
        <f t="shared" si="14"/>
        <v>#DIV/0!</v>
      </c>
    </row>
    <row r="129" spans="1:20">
      <c r="A129" s="73" t="s">
        <v>33</v>
      </c>
      <c r="B129" s="131">
        <f>DIST_GAS_TOT!Z18</f>
        <v>5.3534757288174278E-2</v>
      </c>
      <c r="C129" s="131">
        <f>DIST_GAS_TOT!AA18</f>
        <v>2.1470232110581012E-3</v>
      </c>
      <c r="D129" s="131">
        <f>DIST_GAS_TOT!AB18</f>
        <v>0.23373872803212725</v>
      </c>
      <c r="E129" s="131">
        <f>DIST_GAS_TOT!AC18</f>
        <v>4.5526469692868193E-2</v>
      </c>
      <c r="F129" s="131">
        <f>DIST_GAS_TOT!AD18</f>
        <v>0.5546379730585973</v>
      </c>
      <c r="G129" s="131">
        <f>DIST_GAS_TOT!AE18</f>
        <v>0.11041504871717502</v>
      </c>
      <c r="H129" s="131" t="e">
        <f>DIST_ALC_TOT!K17</f>
        <v>#DIV/0!</v>
      </c>
      <c r="I129" s="131" t="e">
        <f>DIST_ALC_TOT!L17</f>
        <v>#DIV/0!</v>
      </c>
      <c r="J129" s="131" t="e">
        <f>DIST_DSL_TOT!Z18</f>
        <v>#DIV/0!</v>
      </c>
      <c r="K129" s="131" t="e">
        <f>DIST_DSL_TOT!AA18</f>
        <v>#DIV/0!</v>
      </c>
      <c r="L129" s="131" t="e">
        <f>DIST_DSL_TOT!AB18</f>
        <v>#DIV/0!</v>
      </c>
      <c r="M129" s="131" t="e">
        <f>DIST_DSL_TOT!AC18</f>
        <v>#DIV/0!</v>
      </c>
      <c r="N129" s="131" t="e">
        <f>DIST_DSL_TOT!AD18</f>
        <v>#DIV/0!</v>
      </c>
      <c r="O129" s="131" t="e">
        <f>DIST_DSL_TOT!AE18</f>
        <v>#REF!</v>
      </c>
      <c r="P129" s="132">
        <f t="shared" si="11"/>
        <v>1</v>
      </c>
      <c r="R129" s="133">
        <f t="shared" si="12"/>
        <v>1.0000000000000002</v>
      </c>
      <c r="S129" s="133" t="e">
        <f t="shared" si="13"/>
        <v>#DIV/0!</v>
      </c>
      <c r="T129" s="133" t="e">
        <f t="shared" si="14"/>
        <v>#DIV/0!</v>
      </c>
    </row>
    <row r="130" spans="1:20">
      <c r="A130" s="73" t="s">
        <v>34</v>
      </c>
      <c r="B130" s="131">
        <f>DIST_GAS_TOT!Z19</f>
        <v>9.0614017356838092E-2</v>
      </c>
      <c r="C130" s="131">
        <f>DIST_GAS_TOT!AA19</f>
        <v>3.9305300728804783E-3</v>
      </c>
      <c r="D130" s="131">
        <f>DIST_GAS_TOT!AB19</f>
        <v>0.2602747247990892</v>
      </c>
      <c r="E130" s="131">
        <f>DIST_GAS_TOT!AC19</f>
        <v>8.6498103602718257E-2</v>
      </c>
      <c r="F130" s="131">
        <f>DIST_GAS_TOT!AD19</f>
        <v>0.48826416466656664</v>
      </c>
      <c r="G130" s="131">
        <f>DIST_GAS_TOT!AE19</f>
        <v>7.0418459501907379E-2</v>
      </c>
      <c r="H130" s="131" t="e">
        <f>DIST_ALC_TOT!K18</f>
        <v>#DIV/0!</v>
      </c>
      <c r="I130" s="131" t="e">
        <f>DIST_ALC_TOT!L18</f>
        <v>#DIV/0!</v>
      </c>
      <c r="J130" s="131" t="e">
        <f>DIST_DSL_TOT!Z19</f>
        <v>#DIV/0!</v>
      </c>
      <c r="K130" s="131" t="e">
        <f>DIST_DSL_TOT!AA19</f>
        <v>#DIV/0!</v>
      </c>
      <c r="L130" s="131" t="e">
        <f>DIST_DSL_TOT!AB19</f>
        <v>#DIV/0!</v>
      </c>
      <c r="M130" s="131" t="e">
        <f>DIST_DSL_TOT!AC19</f>
        <v>#DIV/0!</v>
      </c>
      <c r="N130" s="131" t="e">
        <f>DIST_DSL_TOT!AD19</f>
        <v>#DIV/0!</v>
      </c>
      <c r="O130" s="131" t="e">
        <f>DIST_DSL_TOT!AE19</f>
        <v>#REF!</v>
      </c>
      <c r="P130" s="132">
        <f t="shared" si="11"/>
        <v>1</v>
      </c>
      <c r="R130" s="133">
        <f t="shared" si="12"/>
        <v>1</v>
      </c>
      <c r="S130" s="133" t="e">
        <f t="shared" si="13"/>
        <v>#DIV/0!</v>
      </c>
      <c r="T130" s="133" t="e">
        <f t="shared" si="14"/>
        <v>#DIV/0!</v>
      </c>
    </row>
    <row r="131" spans="1:20">
      <c r="A131" s="73" t="s">
        <v>30</v>
      </c>
      <c r="B131" s="131">
        <f>DIST_GAS_TOT!Z20</f>
        <v>8.9642259021872284E-2</v>
      </c>
      <c r="C131" s="131">
        <f>DIST_GAS_TOT!AA20</f>
        <v>2.9718375074171003E-3</v>
      </c>
      <c r="D131" s="131">
        <f>DIST_GAS_TOT!AB20</f>
        <v>0.27892311981339868</v>
      </c>
      <c r="E131" s="131">
        <f>DIST_GAS_TOT!AC20</f>
        <v>0.13511443320696426</v>
      </c>
      <c r="F131" s="131">
        <f>DIST_GAS_TOT!AD20</f>
        <v>0.44204939414288313</v>
      </c>
      <c r="G131" s="131">
        <f>DIST_GAS_TOT!AE20</f>
        <v>5.1298956307464491E-2</v>
      </c>
      <c r="H131" s="131" t="e">
        <f>DIST_ALC_TOT!K19</f>
        <v>#DIV/0!</v>
      </c>
      <c r="I131" s="131" t="e">
        <f>DIST_ALC_TOT!L19</f>
        <v>#DIV/0!</v>
      </c>
      <c r="J131" s="131" t="e">
        <f>DIST_DSL_TOT!Z20</f>
        <v>#DIV/0!</v>
      </c>
      <c r="K131" s="131" t="e">
        <f>DIST_DSL_TOT!AA20</f>
        <v>#DIV/0!</v>
      </c>
      <c r="L131" s="131" t="e">
        <f>DIST_DSL_TOT!AB20</f>
        <v>#DIV/0!</v>
      </c>
      <c r="M131" s="131" t="e">
        <f>DIST_DSL_TOT!AC20</f>
        <v>#DIV/0!</v>
      </c>
      <c r="N131" s="131" t="e">
        <f>DIST_DSL_TOT!AD20</f>
        <v>#DIV/0!</v>
      </c>
      <c r="O131" s="131" t="e">
        <f>DIST_DSL_TOT!AE20</f>
        <v>#REF!</v>
      </c>
      <c r="P131" s="132">
        <f t="shared" si="11"/>
        <v>1</v>
      </c>
      <c r="R131" s="133">
        <f t="shared" si="12"/>
        <v>0.99999999999999989</v>
      </c>
      <c r="S131" s="133" t="e">
        <f t="shared" si="13"/>
        <v>#DIV/0!</v>
      </c>
      <c r="T131" s="133" t="e">
        <f t="shared" si="14"/>
        <v>#DIV/0!</v>
      </c>
    </row>
    <row r="132" spans="1:20">
      <c r="A132" s="73" t="s">
        <v>36</v>
      </c>
      <c r="B132" s="131">
        <f>DIST_GAS_TOT!Z21</f>
        <v>6.50859460909579E-2</v>
      </c>
      <c r="C132" s="131">
        <f>DIST_GAS_TOT!AA21</f>
        <v>2.3951935908220813E-3</v>
      </c>
      <c r="D132" s="131">
        <f>DIST_GAS_TOT!AB21</f>
        <v>0.24521590410517916</v>
      </c>
      <c r="E132" s="131">
        <f>DIST_GAS_TOT!AC21</f>
        <v>4.594233214996768E-2</v>
      </c>
      <c r="F132" s="131">
        <f>DIST_GAS_TOT!AD21</f>
        <v>0.54251015115525592</v>
      </c>
      <c r="G132" s="131">
        <f>DIST_GAS_TOT!AE21</f>
        <v>9.885047290781733E-2</v>
      </c>
      <c r="H132" s="131" t="e">
        <f>DIST_ALC_TOT!K20</f>
        <v>#DIV/0!</v>
      </c>
      <c r="I132" s="131" t="e">
        <f>DIST_ALC_TOT!L20</f>
        <v>#DIV/0!</v>
      </c>
      <c r="J132" s="131" t="e">
        <f>DIST_DSL_TOT!Z21</f>
        <v>#DIV/0!</v>
      </c>
      <c r="K132" s="131" t="e">
        <f>DIST_DSL_TOT!AA21</f>
        <v>#DIV/0!</v>
      </c>
      <c r="L132" s="131" t="e">
        <f>DIST_DSL_TOT!AB21</f>
        <v>#DIV/0!</v>
      </c>
      <c r="M132" s="131" t="e">
        <f>DIST_DSL_TOT!AC21</f>
        <v>#DIV/0!</v>
      </c>
      <c r="N132" s="131" t="e">
        <f>DIST_DSL_TOT!AD21</f>
        <v>#DIV/0!</v>
      </c>
      <c r="O132" s="131" t="e">
        <f>DIST_DSL_TOT!AE21</f>
        <v>#REF!</v>
      </c>
      <c r="P132" s="132">
        <f t="shared" si="11"/>
        <v>1</v>
      </c>
      <c r="R132" s="133">
        <f t="shared" si="12"/>
        <v>1</v>
      </c>
      <c r="S132" s="133" t="e">
        <f t="shared" si="13"/>
        <v>#DIV/0!</v>
      </c>
      <c r="T132" s="133" t="e">
        <f t="shared" si="14"/>
        <v>#DIV/0!</v>
      </c>
    </row>
    <row r="133" spans="1:20">
      <c r="A133" s="73" t="s">
        <v>21</v>
      </c>
      <c r="B133" s="131">
        <f>DIST_GAS_TOT!Z22</f>
        <v>9.3013939780037289E-2</v>
      </c>
      <c r="C133" s="131">
        <f>DIST_GAS_TOT!AA22</f>
        <v>5.0883459545517703E-3</v>
      </c>
      <c r="D133" s="131">
        <f>DIST_GAS_TOT!AB22</f>
        <v>0.2873523837929291</v>
      </c>
      <c r="E133" s="131">
        <f>DIST_GAS_TOT!AC22</f>
        <v>0.1002393333766957</v>
      </c>
      <c r="F133" s="131">
        <f>DIST_GAS_TOT!AD22</f>
        <v>0.44700040638221056</v>
      </c>
      <c r="G133" s="131">
        <f>DIST_GAS_TOT!AE22</f>
        <v>6.7305590713575461E-2</v>
      </c>
      <c r="H133" s="131" t="e">
        <f>DIST_ALC_TOT!K21</f>
        <v>#DIV/0!</v>
      </c>
      <c r="I133" s="131" t="e">
        <f>DIST_ALC_TOT!L21</f>
        <v>#DIV/0!</v>
      </c>
      <c r="J133" s="131" t="e">
        <f>DIST_DSL_TOT!Z22</f>
        <v>#DIV/0!</v>
      </c>
      <c r="K133" s="131" t="e">
        <f>DIST_DSL_TOT!AA22</f>
        <v>#DIV/0!</v>
      </c>
      <c r="L133" s="131" t="e">
        <f>DIST_DSL_TOT!AB22</f>
        <v>#DIV/0!</v>
      </c>
      <c r="M133" s="131" t="e">
        <f>DIST_DSL_TOT!AC22</f>
        <v>#DIV/0!</v>
      </c>
      <c r="N133" s="131" t="e">
        <f>DIST_DSL_TOT!AD22</f>
        <v>#DIV/0!</v>
      </c>
      <c r="O133" s="131" t="e">
        <f>DIST_DSL_TOT!AE22</f>
        <v>#REF!</v>
      </c>
      <c r="P133" s="132">
        <f t="shared" si="11"/>
        <v>1</v>
      </c>
      <c r="R133" s="133">
        <f t="shared" si="12"/>
        <v>0.99999999999999989</v>
      </c>
      <c r="S133" s="133" t="e">
        <f t="shared" si="13"/>
        <v>#DIV/0!</v>
      </c>
      <c r="T133" s="133" t="e">
        <f t="shared" si="14"/>
        <v>#DIV/0!</v>
      </c>
    </row>
    <row r="134" spans="1:20">
      <c r="A134" s="73" t="s">
        <v>32</v>
      </c>
      <c r="B134" s="131">
        <f>DIST_GAS_TOT!Z23</f>
        <v>9.4890109515133644E-2</v>
      </c>
      <c r="C134" s="131">
        <f>DIST_GAS_TOT!AA23</f>
        <v>2.9190943303327738E-3</v>
      </c>
      <c r="D134" s="131">
        <f>DIST_GAS_TOT!AB23</f>
        <v>0.26216407860238855</v>
      </c>
      <c r="E134" s="131">
        <f>DIST_GAS_TOT!AC23</f>
        <v>0.10116754441058733</v>
      </c>
      <c r="F134" s="131">
        <f>DIST_GAS_TOT!AD23</f>
        <v>0.45190412932254298</v>
      </c>
      <c r="G134" s="131">
        <f>DIST_GAS_TOT!AE23</f>
        <v>8.6955043819014782E-2</v>
      </c>
      <c r="H134" s="131" t="e">
        <f>DIST_ALC_TOT!K22</f>
        <v>#DIV/0!</v>
      </c>
      <c r="I134" s="131" t="e">
        <f>DIST_ALC_TOT!L22</f>
        <v>#DIV/0!</v>
      </c>
      <c r="J134" s="131" t="e">
        <f>DIST_DSL_TOT!Z23</f>
        <v>#DIV/0!</v>
      </c>
      <c r="K134" s="131" t="e">
        <f>DIST_DSL_TOT!AA23</f>
        <v>#DIV/0!</v>
      </c>
      <c r="L134" s="131" t="e">
        <f>DIST_DSL_TOT!AB23</f>
        <v>#DIV/0!</v>
      </c>
      <c r="M134" s="131" t="e">
        <f>DIST_DSL_TOT!AC23</f>
        <v>#DIV/0!</v>
      </c>
      <c r="N134" s="131" t="e">
        <f>DIST_DSL_TOT!AD23</f>
        <v>#DIV/0!</v>
      </c>
      <c r="O134" s="131" t="e">
        <f>DIST_DSL_TOT!AE23</f>
        <v>#REF!</v>
      </c>
      <c r="P134" s="132">
        <f t="shared" si="11"/>
        <v>1</v>
      </c>
      <c r="R134" s="133">
        <f t="shared" si="12"/>
        <v>1</v>
      </c>
      <c r="S134" s="133" t="e">
        <f t="shared" si="13"/>
        <v>#DIV/0!</v>
      </c>
      <c r="T134" s="133" t="e">
        <f t="shared" si="14"/>
        <v>#DIV/0!</v>
      </c>
    </row>
    <row r="135" spans="1:20">
      <c r="A135" s="75" t="s">
        <v>40</v>
      </c>
      <c r="B135" s="246">
        <f>DIST_GAS_TOT!Z24</f>
        <v>0.4421634290863804</v>
      </c>
      <c r="C135" s="246">
        <f>DIST_GAS_TOT!AA24</f>
        <v>1.6792779294506255E-3</v>
      </c>
      <c r="D135" s="246">
        <f>DIST_GAS_TOT!AB24</f>
        <v>0.24263041158872561</v>
      </c>
      <c r="E135" s="246">
        <f>DIST_GAS_TOT!AC24</f>
        <v>0.13763380482611365</v>
      </c>
      <c r="F135" s="246">
        <f>DIST_GAS_TOT!AD24</f>
        <v>0.14808513006477625</v>
      </c>
      <c r="G135" s="246">
        <f>DIST_GAS_TOT!AE24</f>
        <v>2.7807946504553378E-2</v>
      </c>
      <c r="H135" s="246" t="e">
        <f>DIST_ALC_TOT!K23</f>
        <v>#DIV/0!</v>
      </c>
      <c r="I135" s="246" t="e">
        <f>DIST_ALC_TOT!L23</f>
        <v>#DIV/0!</v>
      </c>
      <c r="J135" s="246" t="e">
        <f>DIST_DSL_TOT!Z24</f>
        <v>#DIV/0!</v>
      </c>
      <c r="K135" s="246" t="e">
        <f>DIST_DSL_TOT!AA24</f>
        <v>#DIV/0!</v>
      </c>
      <c r="L135" s="246" t="e">
        <f>DIST_DSL_TOT!AB24</f>
        <v>#DIV/0!</v>
      </c>
      <c r="M135" s="246" t="e">
        <f>DIST_DSL_TOT!AC24</f>
        <v>#DIV/0!</v>
      </c>
      <c r="N135" s="246" t="e">
        <f>DIST_DSL_TOT!AD24</f>
        <v>#DIV/0!</v>
      </c>
      <c r="O135" s="246" t="e">
        <f>DIST_DSL_TOT!AE24</f>
        <v>#REF!</v>
      </c>
      <c r="P135" s="246">
        <f t="shared" si="11"/>
        <v>1</v>
      </c>
      <c r="R135" s="133">
        <f t="shared" si="12"/>
        <v>0.99999999999999989</v>
      </c>
      <c r="S135" s="133" t="e">
        <f t="shared" si="13"/>
        <v>#DIV/0!</v>
      </c>
      <c r="T135" s="133" t="e">
        <f t="shared" si="14"/>
        <v>#DIV/0!</v>
      </c>
    </row>
    <row r="136" spans="1:20">
      <c r="A136" s="73" t="s">
        <v>26</v>
      </c>
      <c r="B136" s="131">
        <f>DIST_GAS_TOT!Z25</f>
        <v>0.20251977408937943</v>
      </c>
      <c r="C136" s="131">
        <f>DIST_GAS_TOT!AA25</f>
        <v>3.3321322027800152E-3</v>
      </c>
      <c r="D136" s="131">
        <f>DIST_GAS_TOT!AB25</f>
        <v>0.34540831701105534</v>
      </c>
      <c r="E136" s="131">
        <f>DIST_GAS_TOT!AC25</f>
        <v>0.12031429980506926</v>
      </c>
      <c r="F136" s="131">
        <f>DIST_GAS_TOT!AD25</f>
        <v>0.26000549450840288</v>
      </c>
      <c r="G136" s="131">
        <f>DIST_GAS_TOT!AE25</f>
        <v>6.8419982383313149E-2</v>
      </c>
      <c r="H136" s="131" t="e">
        <f>DIST_ALC_TOT!K24</f>
        <v>#DIV/0!</v>
      </c>
      <c r="I136" s="131" t="e">
        <f>DIST_ALC_TOT!L24</f>
        <v>#DIV/0!</v>
      </c>
      <c r="J136" s="131" t="e">
        <f>DIST_DSL_TOT!Z25</f>
        <v>#DIV/0!</v>
      </c>
      <c r="K136" s="131" t="e">
        <f>DIST_DSL_TOT!AA25</f>
        <v>#DIV/0!</v>
      </c>
      <c r="L136" s="131" t="e">
        <f>DIST_DSL_TOT!AB25</f>
        <v>#DIV/0!</v>
      </c>
      <c r="M136" s="131" t="e">
        <f>DIST_DSL_TOT!AC25</f>
        <v>#DIV/0!</v>
      </c>
      <c r="N136" s="131" t="e">
        <f>DIST_DSL_TOT!AD25</f>
        <v>#DIV/0!</v>
      </c>
      <c r="O136" s="131" t="e">
        <f>DIST_DSL_TOT!AE25</f>
        <v>#REF!</v>
      </c>
      <c r="P136" s="132">
        <f t="shared" si="11"/>
        <v>1</v>
      </c>
      <c r="R136" s="133">
        <f t="shared" si="12"/>
        <v>1</v>
      </c>
      <c r="S136" s="133" t="e">
        <f t="shared" si="13"/>
        <v>#DIV/0!</v>
      </c>
      <c r="T136" s="133" t="e">
        <f t="shared" si="14"/>
        <v>#DIV/0!</v>
      </c>
    </row>
    <row r="137" spans="1:20">
      <c r="A137" s="73" t="s">
        <v>18</v>
      </c>
      <c r="B137" s="131">
        <f>DIST_GAS_TOT!Z26</f>
        <v>0.33294033136036055</v>
      </c>
      <c r="C137" s="131">
        <f>DIST_GAS_TOT!AA26</f>
        <v>1.727033084523604E-3</v>
      </c>
      <c r="D137" s="131">
        <f>DIST_GAS_TOT!AB26</f>
        <v>0.32278557374744127</v>
      </c>
      <c r="E137" s="131">
        <f>DIST_GAS_TOT!AC26</f>
        <v>0.11406853351174627</v>
      </c>
      <c r="F137" s="131">
        <f>DIST_GAS_TOT!AD26</f>
        <v>0.20338541954085745</v>
      </c>
      <c r="G137" s="131">
        <f>DIST_GAS_TOT!AE26</f>
        <v>2.5093108755070946E-2</v>
      </c>
      <c r="H137" s="131" t="e">
        <f>DIST_ALC_TOT!K25</f>
        <v>#DIV/0!</v>
      </c>
      <c r="I137" s="131" t="e">
        <f>DIST_ALC_TOT!L25</f>
        <v>#DIV/0!</v>
      </c>
      <c r="J137" s="131" t="e">
        <f>DIST_DSL_TOT!Z26</f>
        <v>#DIV/0!</v>
      </c>
      <c r="K137" s="131" t="e">
        <f>DIST_DSL_TOT!AA26</f>
        <v>#DIV/0!</v>
      </c>
      <c r="L137" s="131" t="e">
        <f>DIST_DSL_TOT!AB26</f>
        <v>#DIV/0!</v>
      </c>
      <c r="M137" s="131" t="e">
        <f>DIST_DSL_TOT!AC26</f>
        <v>#DIV/0!</v>
      </c>
      <c r="N137" s="131" t="e">
        <f>DIST_DSL_TOT!AD26</f>
        <v>#DIV/0!</v>
      </c>
      <c r="O137" s="131" t="e">
        <f>DIST_DSL_TOT!AE26</f>
        <v>#REF!</v>
      </c>
      <c r="P137" s="132">
        <f t="shared" si="11"/>
        <v>1</v>
      </c>
      <c r="R137" s="133">
        <f t="shared" si="12"/>
        <v>1</v>
      </c>
      <c r="S137" s="133" t="e">
        <f t="shared" si="13"/>
        <v>#DIV/0!</v>
      </c>
      <c r="T137" s="133" t="e">
        <f t="shared" si="14"/>
        <v>#DIV/0!</v>
      </c>
    </row>
    <row r="138" spans="1:20">
      <c r="A138" s="73" t="s">
        <v>12</v>
      </c>
      <c r="B138" s="131">
        <f>DIST_GAS_TOT!Z27</f>
        <v>0.39290814197120921</v>
      </c>
      <c r="C138" s="131">
        <f>DIST_GAS_TOT!AA27</f>
        <v>1.4545650581606413E-3</v>
      </c>
      <c r="D138" s="131">
        <f>DIST_GAS_TOT!AB27</f>
        <v>0.22773617879867306</v>
      </c>
      <c r="E138" s="131">
        <f>DIST_GAS_TOT!AC27</f>
        <v>0.19877058779010567</v>
      </c>
      <c r="F138" s="131">
        <f>DIST_GAS_TOT!AD27</f>
        <v>0.15020303286154726</v>
      </c>
      <c r="G138" s="131">
        <f>DIST_GAS_TOT!AE27</f>
        <v>2.8927493520304146E-2</v>
      </c>
      <c r="H138" s="131" t="e">
        <f>DIST_ALC_TOT!K26</f>
        <v>#DIV/0!</v>
      </c>
      <c r="I138" s="131" t="e">
        <f>DIST_ALC_TOT!L26</f>
        <v>#DIV/0!</v>
      </c>
      <c r="J138" s="131" t="e">
        <f>DIST_DSL_TOT!Z27</f>
        <v>#DIV/0!</v>
      </c>
      <c r="K138" s="131" t="e">
        <f>DIST_DSL_TOT!AA27</f>
        <v>#DIV/0!</v>
      </c>
      <c r="L138" s="131" t="e">
        <f>DIST_DSL_TOT!AB27</f>
        <v>#DIV/0!</v>
      </c>
      <c r="M138" s="131" t="e">
        <f>DIST_DSL_TOT!AC27</f>
        <v>#DIV/0!</v>
      </c>
      <c r="N138" s="131" t="e">
        <f>DIST_DSL_TOT!AD27</f>
        <v>#DIV/0!</v>
      </c>
      <c r="O138" s="131" t="e">
        <f>DIST_DSL_TOT!AE27</f>
        <v>#REF!</v>
      </c>
      <c r="P138" s="132">
        <f t="shared" si="11"/>
        <v>1</v>
      </c>
      <c r="R138" s="133">
        <f t="shared" si="12"/>
        <v>1</v>
      </c>
      <c r="S138" s="133" t="e">
        <f t="shared" si="13"/>
        <v>#DIV/0!</v>
      </c>
      <c r="T138" s="133" t="e">
        <f t="shared" si="14"/>
        <v>#DIV/0!</v>
      </c>
    </row>
    <row r="139" spans="1:20">
      <c r="A139" s="73" t="s">
        <v>10</v>
      </c>
      <c r="B139" s="131">
        <f>DIST_GAS_TOT!Z28</f>
        <v>0.49775850872228367</v>
      </c>
      <c r="C139" s="131">
        <f>DIST_GAS_TOT!AA28</f>
        <v>1.6269926557203049E-3</v>
      </c>
      <c r="D139" s="131">
        <f>DIST_GAS_TOT!AB28</f>
        <v>0.21410960200179288</v>
      </c>
      <c r="E139" s="131">
        <f>DIST_GAS_TOT!AC28</f>
        <v>0.13550259534166378</v>
      </c>
      <c r="F139" s="131">
        <f>DIST_GAS_TOT!AD28</f>
        <v>0.12435918166664424</v>
      </c>
      <c r="G139" s="131">
        <f>DIST_GAS_TOT!AE28</f>
        <v>2.6643119611895145E-2</v>
      </c>
      <c r="H139" s="131" t="e">
        <f>DIST_ALC_TOT!K27</f>
        <v>#DIV/0!</v>
      </c>
      <c r="I139" s="131" t="e">
        <f>DIST_ALC_TOT!L27</f>
        <v>#DIV/0!</v>
      </c>
      <c r="J139" s="131" t="e">
        <f>DIST_DSL_TOT!Z28</f>
        <v>#DIV/0!</v>
      </c>
      <c r="K139" s="131" t="e">
        <f>DIST_DSL_TOT!AA28</f>
        <v>#DIV/0!</v>
      </c>
      <c r="L139" s="131" t="e">
        <f>DIST_DSL_TOT!AB28</f>
        <v>#DIV/0!</v>
      </c>
      <c r="M139" s="131" t="e">
        <f>DIST_DSL_TOT!AC28</f>
        <v>#DIV/0!</v>
      </c>
      <c r="N139" s="131" t="e">
        <f>DIST_DSL_TOT!AD28</f>
        <v>#DIV/0!</v>
      </c>
      <c r="O139" s="131" t="e">
        <f>DIST_DSL_TOT!AE28</f>
        <v>#REF!</v>
      </c>
      <c r="P139" s="132">
        <f t="shared" si="11"/>
        <v>1</v>
      </c>
      <c r="R139" s="133">
        <f t="shared" si="12"/>
        <v>1</v>
      </c>
      <c r="S139" s="133" t="e">
        <f t="shared" si="13"/>
        <v>#DIV/0!</v>
      </c>
      <c r="T139" s="133" t="e">
        <f t="shared" si="14"/>
        <v>#DIV/0!</v>
      </c>
    </row>
    <row r="140" spans="1:20">
      <c r="A140" s="75" t="s">
        <v>41</v>
      </c>
      <c r="B140" s="246">
        <f>DIST_GAS_TOT!Z29</f>
        <v>0.52101235649770083</v>
      </c>
      <c r="C140" s="246">
        <f>DIST_GAS_TOT!AA29</f>
        <v>1.6910818369373871E-3</v>
      </c>
      <c r="D140" s="246">
        <f>DIST_GAS_TOT!AB29</f>
        <v>0.22567418013877247</v>
      </c>
      <c r="E140" s="246">
        <f>DIST_GAS_TOT!AC29</f>
        <v>0.10384438385050879</v>
      </c>
      <c r="F140" s="246">
        <f>DIST_GAS_TOT!AD29</f>
        <v>0.11809861061340902</v>
      </c>
      <c r="G140" s="246">
        <f>DIST_GAS_TOT!AE29</f>
        <v>2.9679387062671488E-2</v>
      </c>
      <c r="H140" s="246" t="e">
        <f>DIST_ALC_TOT!K28</f>
        <v>#DIV/0!</v>
      </c>
      <c r="I140" s="246" t="e">
        <f>DIST_ALC_TOT!L28</f>
        <v>#DIV/0!</v>
      </c>
      <c r="J140" s="246" t="e">
        <f>DIST_DSL_TOT!Z29</f>
        <v>#DIV/0!</v>
      </c>
      <c r="K140" s="246" t="e">
        <f>DIST_DSL_TOT!AA29</f>
        <v>#DIV/0!</v>
      </c>
      <c r="L140" s="246" t="e">
        <f>DIST_DSL_TOT!AB29</f>
        <v>#DIV/0!</v>
      </c>
      <c r="M140" s="246" t="e">
        <f>DIST_DSL_TOT!AC29</f>
        <v>#DIV/0!</v>
      </c>
      <c r="N140" s="246" t="e">
        <f>DIST_DSL_TOT!AD29</f>
        <v>#DIV/0!</v>
      </c>
      <c r="O140" s="246" t="e">
        <f>DIST_DSL_TOT!AE29</f>
        <v>#REF!</v>
      </c>
      <c r="P140" s="246">
        <f t="shared" si="11"/>
        <v>1</v>
      </c>
      <c r="R140" s="133">
        <f t="shared" si="12"/>
        <v>0.99999999999999989</v>
      </c>
      <c r="S140" s="133" t="e">
        <f t="shared" si="13"/>
        <v>#DIV/0!</v>
      </c>
      <c r="T140" s="133" t="e">
        <f t="shared" si="14"/>
        <v>#DIV/0!</v>
      </c>
    </row>
    <row r="141" spans="1:20">
      <c r="A141" s="73" t="s">
        <v>22</v>
      </c>
      <c r="B141" s="131">
        <f>DIST_GAS_TOT!Z30</f>
        <v>0.4949475766352911</v>
      </c>
      <c r="C141" s="131">
        <f>DIST_GAS_TOT!AA30</f>
        <v>1.4499161109558173E-3</v>
      </c>
      <c r="D141" s="131">
        <f>DIST_GAS_TOT!AB30</f>
        <v>0.25335731298012321</v>
      </c>
      <c r="E141" s="131">
        <f>DIST_GAS_TOT!AC30</f>
        <v>9.7149310785835885E-2</v>
      </c>
      <c r="F141" s="131">
        <f>DIST_GAS_TOT!AD30</f>
        <v>0.1210766869824987</v>
      </c>
      <c r="G141" s="131">
        <f>DIST_GAS_TOT!AE30</f>
        <v>3.2019196505295264E-2</v>
      </c>
      <c r="H141" s="131" t="e">
        <f>DIST_ALC_TOT!K29</f>
        <v>#DIV/0!</v>
      </c>
      <c r="I141" s="131" t="e">
        <f>DIST_ALC_TOT!L29</f>
        <v>#DIV/0!</v>
      </c>
      <c r="J141" s="131" t="e">
        <f>DIST_DSL_TOT!Z30</f>
        <v>#DIV/0!</v>
      </c>
      <c r="K141" s="131" t="e">
        <f>DIST_DSL_TOT!AA30</f>
        <v>#DIV/0!</v>
      </c>
      <c r="L141" s="131" t="e">
        <f>DIST_DSL_TOT!AB30</f>
        <v>#DIV/0!</v>
      </c>
      <c r="M141" s="131" t="e">
        <f>DIST_DSL_TOT!AC30</f>
        <v>#DIV/0!</v>
      </c>
      <c r="N141" s="131" t="e">
        <f>DIST_DSL_TOT!AD30</f>
        <v>#DIV/0!</v>
      </c>
      <c r="O141" s="131" t="e">
        <f>DIST_DSL_TOT!AE30</f>
        <v>#REF!</v>
      </c>
      <c r="P141" s="132">
        <f t="shared" si="11"/>
        <v>1</v>
      </c>
      <c r="R141" s="133">
        <f t="shared" si="12"/>
        <v>1</v>
      </c>
      <c r="S141" s="133" t="e">
        <f t="shared" si="13"/>
        <v>#DIV/0!</v>
      </c>
      <c r="T141" s="133" t="e">
        <f t="shared" si="14"/>
        <v>#DIV/0!</v>
      </c>
    </row>
    <row r="142" spans="1:20">
      <c r="A142" s="73" t="s">
        <v>13</v>
      </c>
      <c r="B142" s="131">
        <f>DIST_GAS_TOT!Z31</f>
        <v>0.59787896849761546</v>
      </c>
      <c r="C142" s="131">
        <f>DIST_GAS_TOT!AA31</f>
        <v>1.180713356771767E-3</v>
      </c>
      <c r="D142" s="131">
        <f>DIST_GAS_TOT!AB31</f>
        <v>0.18646096200568216</v>
      </c>
      <c r="E142" s="131">
        <f>DIST_GAS_TOT!AC31</f>
        <v>9.5801890285867497E-2</v>
      </c>
      <c r="F142" s="131">
        <f>DIST_GAS_TOT!AD31</f>
        <v>0.10046661809557556</v>
      </c>
      <c r="G142" s="131">
        <f>DIST_GAS_TOT!AE31</f>
        <v>1.8210847758487535E-2</v>
      </c>
      <c r="H142" s="131" t="e">
        <f>DIST_ALC_TOT!K30</f>
        <v>#DIV/0!</v>
      </c>
      <c r="I142" s="131" t="e">
        <f>DIST_ALC_TOT!L30</f>
        <v>#DIV/0!</v>
      </c>
      <c r="J142" s="131" t="e">
        <f>DIST_DSL_TOT!Z31</f>
        <v>#DIV/0!</v>
      </c>
      <c r="K142" s="131" t="e">
        <f>DIST_DSL_TOT!AA31</f>
        <v>#DIV/0!</v>
      </c>
      <c r="L142" s="131" t="e">
        <f>DIST_DSL_TOT!AB31</f>
        <v>#DIV/0!</v>
      </c>
      <c r="M142" s="131" t="e">
        <f>DIST_DSL_TOT!AC31</f>
        <v>#DIV/0!</v>
      </c>
      <c r="N142" s="131" t="e">
        <f>DIST_DSL_TOT!AD31</f>
        <v>#DIV/0!</v>
      </c>
      <c r="O142" s="131" t="e">
        <f>DIST_DSL_TOT!AE31</f>
        <v>#REF!</v>
      </c>
      <c r="P142" s="132">
        <f t="shared" si="11"/>
        <v>1</v>
      </c>
      <c r="R142" s="133">
        <f t="shared" si="12"/>
        <v>1</v>
      </c>
      <c r="S142" s="133" t="e">
        <f t="shared" si="13"/>
        <v>#DIV/0!</v>
      </c>
      <c r="T142" s="133" t="e">
        <f t="shared" si="14"/>
        <v>#DIV/0!</v>
      </c>
    </row>
    <row r="143" spans="1:20">
      <c r="A143" s="73" t="s">
        <v>14</v>
      </c>
      <c r="B143" s="131">
        <f>DIST_GAS_TOT!Z32</f>
        <v>0.42936335702801087</v>
      </c>
      <c r="C143" s="131">
        <f>DIST_GAS_TOT!AA32</f>
        <v>2.9634457429364809E-3</v>
      </c>
      <c r="D143" s="131">
        <f>DIST_GAS_TOT!AB32</f>
        <v>0.24937295076164476</v>
      </c>
      <c r="E143" s="131">
        <f>DIST_GAS_TOT!AC32</f>
        <v>0.12853369500118436</v>
      </c>
      <c r="F143" s="131">
        <f>DIST_GAS_TOT!AD32</f>
        <v>0.1439305275800363</v>
      </c>
      <c r="G143" s="131">
        <f>DIST_GAS_TOT!AE32</f>
        <v>4.5836023886187245E-2</v>
      </c>
      <c r="H143" s="131" t="e">
        <f>DIST_ALC_TOT!K31</f>
        <v>#DIV/0!</v>
      </c>
      <c r="I143" s="131" t="e">
        <f>DIST_ALC_TOT!L31</f>
        <v>#DIV/0!</v>
      </c>
      <c r="J143" s="131" t="e">
        <f>DIST_DSL_TOT!Z32</f>
        <v>#DIV/0!</v>
      </c>
      <c r="K143" s="131" t="e">
        <f>DIST_DSL_TOT!AA32</f>
        <v>#DIV/0!</v>
      </c>
      <c r="L143" s="131" t="e">
        <f>DIST_DSL_TOT!AB32</f>
        <v>#DIV/0!</v>
      </c>
      <c r="M143" s="131" t="e">
        <f>DIST_DSL_TOT!AC32</f>
        <v>#DIV/0!</v>
      </c>
      <c r="N143" s="131" t="e">
        <f>DIST_DSL_TOT!AD32</f>
        <v>#DIV/0!</v>
      </c>
      <c r="O143" s="131" t="e">
        <f>DIST_DSL_TOT!AE32</f>
        <v>#REF!</v>
      </c>
      <c r="P143" s="132">
        <f t="shared" si="11"/>
        <v>1</v>
      </c>
      <c r="R143" s="133">
        <f t="shared" si="12"/>
        <v>1.0000000000000002</v>
      </c>
      <c r="S143" s="133" t="e">
        <f t="shared" si="13"/>
        <v>#DIV/0!</v>
      </c>
      <c r="T143" s="133" t="e">
        <f t="shared" si="14"/>
        <v>#DIV/0!</v>
      </c>
    </row>
    <row r="144" spans="1:20">
      <c r="A144" s="75" t="s">
        <v>42</v>
      </c>
      <c r="B144" s="246">
        <f>DIST_GAS_TOT!Z33</f>
        <v>0.25595867272276068</v>
      </c>
      <c r="C144" s="246">
        <f>DIST_GAS_TOT!AA33</f>
        <v>2.7963034290450321E-3</v>
      </c>
      <c r="D144" s="246">
        <f>DIST_GAS_TOT!AB33</f>
        <v>0.33343834989813825</v>
      </c>
      <c r="E144" s="246">
        <f>DIST_GAS_TOT!AC33</f>
        <v>0.10597368854803452</v>
      </c>
      <c r="F144" s="246">
        <f>DIST_GAS_TOT!AD33</f>
        <v>0.22763599707279558</v>
      </c>
      <c r="G144" s="246">
        <f>DIST_GAS_TOT!AE33</f>
        <v>7.4196988329225985E-2</v>
      </c>
      <c r="H144" s="246" t="e">
        <f>DIST_ALC_TOT!K32</f>
        <v>#DIV/0!</v>
      </c>
      <c r="I144" s="246" t="e">
        <f>DIST_ALC_TOT!L32</f>
        <v>#DIV/0!</v>
      </c>
      <c r="J144" s="246" t="e">
        <f>DIST_DSL_TOT!Z33</f>
        <v>#DIV/0!</v>
      </c>
      <c r="K144" s="246" t="e">
        <f>DIST_DSL_TOT!AA33</f>
        <v>#DIV/0!</v>
      </c>
      <c r="L144" s="246" t="e">
        <f>DIST_DSL_TOT!AB33</f>
        <v>#DIV/0!</v>
      </c>
      <c r="M144" s="246" t="e">
        <f>DIST_DSL_TOT!AC33</f>
        <v>#DIV/0!</v>
      </c>
      <c r="N144" s="246" t="e">
        <f>DIST_DSL_TOT!AD33</f>
        <v>#DIV/0!</v>
      </c>
      <c r="O144" s="246" t="e">
        <f>DIST_DSL_TOT!AE33</f>
        <v>#REF!</v>
      </c>
      <c r="P144" s="246">
        <f t="shared" si="11"/>
        <v>1</v>
      </c>
      <c r="R144" s="133">
        <f t="shared" si="12"/>
        <v>0.99999999999999989</v>
      </c>
      <c r="S144" s="133" t="e">
        <f t="shared" si="13"/>
        <v>#DIV/0!</v>
      </c>
      <c r="T144" s="133" t="e">
        <f t="shared" si="14"/>
        <v>#DIV/0!</v>
      </c>
    </row>
    <row r="145" spans="1:20">
      <c r="A145" s="73" t="s">
        <v>11</v>
      </c>
      <c r="B145" s="131">
        <f>DIST_GAS_TOT!Z34</f>
        <v>0.50607437310380365</v>
      </c>
      <c r="C145" s="131">
        <f>DIST_GAS_TOT!AA34</f>
        <v>3.4974397581782521E-3</v>
      </c>
      <c r="D145" s="131">
        <f>DIST_GAS_TOT!AB34</f>
        <v>0.22778121306452026</v>
      </c>
      <c r="E145" s="131">
        <f>DIST_GAS_TOT!AC34</f>
        <v>0.15336391006814359</v>
      </c>
      <c r="F145" s="131">
        <f>DIST_GAS_TOT!AD34</f>
        <v>9.8260033557048626E-2</v>
      </c>
      <c r="G145" s="131">
        <f>DIST_GAS_TOT!AE34</f>
        <v>1.1023030448305547E-2</v>
      </c>
      <c r="H145" s="131" t="e">
        <f>DIST_ALC_TOT!K33</f>
        <v>#DIV/0!</v>
      </c>
      <c r="I145" s="131" t="e">
        <f>DIST_ALC_TOT!L33</f>
        <v>#DIV/0!</v>
      </c>
      <c r="J145" s="131" t="e">
        <f>DIST_DSL_TOT!Z34</f>
        <v>#DIV/0!</v>
      </c>
      <c r="K145" s="131" t="e">
        <f>DIST_DSL_TOT!AA34</f>
        <v>#DIV/0!</v>
      </c>
      <c r="L145" s="131" t="e">
        <f>DIST_DSL_TOT!AB34</f>
        <v>#DIV/0!</v>
      </c>
      <c r="M145" s="131" t="e">
        <f>DIST_DSL_TOT!AC34</f>
        <v>#DIV/0!</v>
      </c>
      <c r="N145" s="131" t="e">
        <f>DIST_DSL_TOT!AD34</f>
        <v>#DIV/0!</v>
      </c>
      <c r="O145" s="131" t="e">
        <f>DIST_DSL_TOT!AE34</f>
        <v>#REF!</v>
      </c>
      <c r="P145" s="132">
        <f t="shared" si="11"/>
        <v>1</v>
      </c>
      <c r="R145" s="133">
        <f t="shared" si="12"/>
        <v>1</v>
      </c>
      <c r="S145" s="133" t="e">
        <f t="shared" si="13"/>
        <v>#DIV/0!</v>
      </c>
      <c r="T145" s="133" t="e">
        <f t="shared" si="14"/>
        <v>#DIV/0!</v>
      </c>
    </row>
    <row r="146" spans="1:20">
      <c r="A146" s="73" t="s">
        <v>20</v>
      </c>
      <c r="B146" s="131">
        <f>DIST_GAS_TOT!Z35</f>
        <v>0.22368065759099434</v>
      </c>
      <c r="C146" s="131">
        <f>DIST_GAS_TOT!AA35</f>
        <v>2.4211164210734856E-3</v>
      </c>
      <c r="D146" s="131">
        <f>DIST_GAS_TOT!AB35</f>
        <v>0.35393810770396028</v>
      </c>
      <c r="E146" s="131">
        <f>DIST_GAS_TOT!AC35</f>
        <v>9.9154529342200204E-2</v>
      </c>
      <c r="F146" s="131">
        <f>DIST_GAS_TOT!AD35</f>
        <v>0.24139336475986647</v>
      </c>
      <c r="G146" s="131">
        <f>DIST_GAS_TOT!AE35</f>
        <v>7.9412224181905106E-2</v>
      </c>
      <c r="H146" s="131" t="e">
        <f>DIST_ALC_TOT!K34</f>
        <v>#DIV/0!</v>
      </c>
      <c r="I146" s="131" t="e">
        <f>DIST_ALC_TOT!L34</f>
        <v>#DIV/0!</v>
      </c>
      <c r="J146" s="131" t="e">
        <f>DIST_DSL_TOT!Z35</f>
        <v>#DIV/0!</v>
      </c>
      <c r="K146" s="131" t="e">
        <f>DIST_DSL_TOT!AA35</f>
        <v>#DIV/0!</v>
      </c>
      <c r="L146" s="131" t="e">
        <f>DIST_DSL_TOT!AB35</f>
        <v>#DIV/0!</v>
      </c>
      <c r="M146" s="131" t="e">
        <f>DIST_DSL_TOT!AC35</f>
        <v>#DIV/0!</v>
      </c>
      <c r="N146" s="131" t="e">
        <f>DIST_DSL_TOT!AD35</f>
        <v>#DIV/0!</v>
      </c>
      <c r="O146" s="131" t="e">
        <f>DIST_DSL_TOT!AE35</f>
        <v>#REF!</v>
      </c>
      <c r="P146" s="132">
        <f t="shared" si="11"/>
        <v>1</v>
      </c>
      <c r="R146" s="133">
        <f t="shared" si="12"/>
        <v>1</v>
      </c>
      <c r="S146" s="133" t="e">
        <f t="shared" si="13"/>
        <v>#DIV/0!</v>
      </c>
      <c r="T146" s="133" t="e">
        <f t="shared" si="14"/>
        <v>#DIV/0!</v>
      </c>
    </row>
    <row r="147" spans="1:20">
      <c r="A147" s="73" t="s">
        <v>24</v>
      </c>
      <c r="B147" s="131">
        <f>DIST_GAS_TOT!Z36</f>
        <v>7.063134087029195E-2</v>
      </c>
      <c r="C147" s="131">
        <f>DIST_GAS_TOT!AA36</f>
        <v>2.9379175955356086E-3</v>
      </c>
      <c r="D147" s="131">
        <f>DIST_GAS_TOT!AB36</f>
        <v>0.39413023975976474</v>
      </c>
      <c r="E147" s="131">
        <f>DIST_GAS_TOT!AC36</f>
        <v>8.0964776958715859E-2</v>
      </c>
      <c r="F147" s="131">
        <f>DIST_GAS_TOT!AD36</f>
        <v>0.32315983053440689</v>
      </c>
      <c r="G147" s="131">
        <f>DIST_GAS_TOT!AE36</f>
        <v>0.12817589428128495</v>
      </c>
      <c r="H147" s="131" t="e">
        <f>DIST_ALC_TOT!K35</f>
        <v>#DIV/0!</v>
      </c>
      <c r="I147" s="131" t="e">
        <f>DIST_ALC_TOT!L35</f>
        <v>#DIV/0!</v>
      </c>
      <c r="J147" s="131" t="e">
        <f>DIST_DSL_TOT!Z36</f>
        <v>#DIV/0!</v>
      </c>
      <c r="K147" s="131" t="e">
        <f>DIST_DSL_TOT!AA36</f>
        <v>#DIV/0!</v>
      </c>
      <c r="L147" s="131" t="e">
        <f>DIST_DSL_TOT!AB36</f>
        <v>#DIV/0!</v>
      </c>
      <c r="M147" s="131" t="e">
        <f>DIST_DSL_TOT!AC36</f>
        <v>#DIV/0!</v>
      </c>
      <c r="N147" s="131" t="e">
        <f>DIST_DSL_TOT!AD36</f>
        <v>#DIV/0!</v>
      </c>
      <c r="O147" s="131" t="e">
        <f>DIST_DSL_TOT!AE36</f>
        <v>#REF!</v>
      </c>
      <c r="P147" s="132">
        <f t="shared" si="11"/>
        <v>1</v>
      </c>
      <c r="R147" s="133">
        <f t="shared" si="12"/>
        <v>1</v>
      </c>
      <c r="S147" s="133" t="e">
        <f t="shared" si="13"/>
        <v>#DIV/0!</v>
      </c>
      <c r="T147" s="133" t="e">
        <f t="shared" si="14"/>
        <v>#DIV/0!</v>
      </c>
    </row>
    <row r="148" spans="1:20">
      <c r="A148" s="73" t="s">
        <v>25</v>
      </c>
      <c r="B148" s="131">
        <f>DIST_GAS_TOT!Z37</f>
        <v>0.23064908640366319</v>
      </c>
      <c r="C148" s="131">
        <f>DIST_GAS_TOT!AA37</f>
        <v>2.5505855625165535E-3</v>
      </c>
      <c r="D148" s="131">
        <f>DIST_GAS_TOT!AB37</f>
        <v>0.35053524487146798</v>
      </c>
      <c r="E148" s="131">
        <f>DIST_GAS_TOT!AC37</f>
        <v>8.9534641789592195E-2</v>
      </c>
      <c r="F148" s="131">
        <f>DIST_GAS_TOT!AD37</f>
        <v>0.24840413982553844</v>
      </c>
      <c r="G148" s="131">
        <f>DIST_GAS_TOT!AE37</f>
        <v>7.832630154722163E-2</v>
      </c>
      <c r="H148" s="131" t="e">
        <f>DIST_ALC_TOT!K36</f>
        <v>#DIV/0!</v>
      </c>
      <c r="I148" s="131" t="e">
        <f>DIST_ALC_TOT!L36</f>
        <v>#DIV/0!</v>
      </c>
      <c r="J148" s="131" t="e">
        <f>DIST_DSL_TOT!Z37</f>
        <v>#DIV/0!</v>
      </c>
      <c r="K148" s="131" t="e">
        <f>DIST_DSL_TOT!AA37</f>
        <v>#DIV/0!</v>
      </c>
      <c r="L148" s="131" t="e">
        <f>DIST_DSL_TOT!AB37</f>
        <v>#DIV/0!</v>
      </c>
      <c r="M148" s="131" t="e">
        <f>DIST_DSL_TOT!AC37</f>
        <v>#DIV/0!</v>
      </c>
      <c r="N148" s="131" t="e">
        <f>DIST_DSL_TOT!AD37</f>
        <v>#DIV/0!</v>
      </c>
      <c r="O148" s="131" t="e">
        <f>DIST_DSL_TOT!AE37</f>
        <v>#REF!</v>
      </c>
      <c r="P148" s="132">
        <f t="shared" si="11"/>
        <v>1</v>
      </c>
      <c r="R148" s="133">
        <f t="shared" si="12"/>
        <v>1</v>
      </c>
      <c r="S148" s="133" t="e">
        <f t="shared" si="13"/>
        <v>#DIV/0!</v>
      </c>
      <c r="T148" s="133" t="e">
        <f t="shared" si="14"/>
        <v>#DIV/0!</v>
      </c>
    </row>
    <row r="149" spans="1:20" s="1" customFormat="1" ht="15" customHeight="1">
      <c r="R149" s="26"/>
      <c r="S149" s="26"/>
      <c r="T149" s="26"/>
    </row>
    <row r="150" spans="1:20" ht="15.75" customHeight="1">
      <c r="A150" s="395" t="s">
        <v>106</v>
      </c>
      <c r="B150" s="393">
        <f>ONSV_2023!A1</f>
        <v>2023</v>
      </c>
      <c r="C150" s="393"/>
      <c r="D150" s="393"/>
      <c r="E150" s="393"/>
      <c r="F150" s="393"/>
      <c r="G150" s="393"/>
      <c r="H150" s="393"/>
      <c r="I150" s="393"/>
      <c r="J150" s="393"/>
      <c r="K150" s="393"/>
      <c r="L150" s="393"/>
      <c r="M150" s="393"/>
      <c r="N150" s="393"/>
      <c r="O150" s="393"/>
      <c r="P150" s="393"/>
      <c r="R150" s="130" t="s">
        <v>1</v>
      </c>
      <c r="S150" s="130" t="s">
        <v>1</v>
      </c>
      <c r="T150" s="130" t="s">
        <v>1</v>
      </c>
    </row>
    <row r="151" spans="1:20">
      <c r="A151" s="395"/>
      <c r="B151" s="394" t="s">
        <v>77</v>
      </c>
      <c r="C151" s="394"/>
      <c r="D151" s="394"/>
      <c r="E151" s="394"/>
      <c r="F151" s="394"/>
      <c r="G151" s="394"/>
      <c r="H151" s="396" t="s">
        <v>78</v>
      </c>
      <c r="I151" s="397"/>
      <c r="J151" s="394" t="s">
        <v>79</v>
      </c>
      <c r="K151" s="394"/>
      <c r="L151" s="394"/>
      <c r="M151" s="394"/>
      <c r="N151" s="394"/>
      <c r="O151" s="394"/>
      <c r="P151" s="130" t="s">
        <v>81</v>
      </c>
      <c r="R151" s="93" t="s">
        <v>107</v>
      </c>
      <c r="S151" s="93" t="s">
        <v>108</v>
      </c>
      <c r="T151" s="93" t="s">
        <v>109</v>
      </c>
    </row>
    <row r="152" spans="1:20" ht="15" customHeight="1">
      <c r="A152" s="395"/>
      <c r="B152" s="130" t="s">
        <v>82</v>
      </c>
      <c r="C152" s="130" t="s">
        <v>83</v>
      </c>
      <c r="D152" s="130" t="s">
        <v>84</v>
      </c>
      <c r="E152" s="130" t="s">
        <v>85</v>
      </c>
      <c r="F152" s="130" t="s">
        <v>4</v>
      </c>
      <c r="G152" s="130" t="s">
        <v>86</v>
      </c>
      <c r="H152" s="130" t="s">
        <v>87</v>
      </c>
      <c r="I152" s="130" t="s">
        <v>83</v>
      </c>
      <c r="J152" s="130" t="s">
        <v>7</v>
      </c>
      <c r="K152" s="130" t="s">
        <v>88</v>
      </c>
      <c r="L152" s="130" t="s">
        <v>89</v>
      </c>
      <c r="M152" s="130" t="s">
        <v>8</v>
      </c>
      <c r="N152" s="130" t="s">
        <v>84</v>
      </c>
      <c r="O152" s="130" t="s">
        <v>85</v>
      </c>
      <c r="P152" s="130" t="s">
        <v>90</v>
      </c>
      <c r="R152" s="41"/>
      <c r="S152" s="41"/>
      <c r="T152" s="41"/>
    </row>
    <row r="153" spans="1:20" s="1" customFormat="1">
      <c r="A153" s="75" t="s">
        <v>37</v>
      </c>
      <c r="B153" s="246" t="e">
        <f>DIST_GAS_TOT!AH5</f>
        <v>#DIV/0!</v>
      </c>
      <c r="C153" s="246" t="e">
        <f>DIST_GAS_TOT!AI5</f>
        <v>#REF!</v>
      </c>
      <c r="D153" s="246" t="e">
        <f>DIST_GAS_TOT!AJ5</f>
        <v>#DIV/0!</v>
      </c>
      <c r="E153" s="246" t="e">
        <f>DIST_GAS_TOT!AK5</f>
        <v>#DIV/0!</v>
      </c>
      <c r="F153" s="246" t="e">
        <f>DIST_GAS_TOT!AL5</f>
        <v>#DIV/0!</v>
      </c>
      <c r="G153" s="246" t="e">
        <f>DIST_GAS_TOT!AM5</f>
        <v>#REF!</v>
      </c>
      <c r="H153" s="246" t="e">
        <f>DIST_ALC_TOT!N4</f>
        <v>#REF!</v>
      </c>
      <c r="I153" s="246" t="e">
        <f>DIST_ALC_TOT!O4</f>
        <v>#DIV/0!</v>
      </c>
      <c r="J153" s="246" t="e">
        <f>DIST_DSL_TOT!AH5</f>
        <v>#DIV/0!</v>
      </c>
      <c r="K153" s="246" t="e">
        <f>DIST_DSL_TOT!AI5</f>
        <v>#REF!</v>
      </c>
      <c r="L153" s="246" t="e">
        <f>DIST_DSL_TOT!AJ5</f>
        <v>#DIV/0!</v>
      </c>
      <c r="M153" s="246" t="e">
        <f>DIST_DSL_TOT!AK5</f>
        <v>#DIV/0!</v>
      </c>
      <c r="N153" s="246" t="e">
        <f>DIST_DSL_TOT!AL5</f>
        <v>#DIV/0!</v>
      </c>
      <c r="O153" s="246" t="e">
        <f>DIST_DSL_TOT!AM5</f>
        <v>#REF!</v>
      </c>
      <c r="P153" s="246">
        <f>P116</f>
        <v>1</v>
      </c>
      <c r="R153" s="133" t="e">
        <f>SUM(B153:G153)</f>
        <v>#DIV/0!</v>
      </c>
      <c r="S153" s="133" t="e">
        <f>SUM(H153:I153)</f>
        <v>#REF!</v>
      </c>
      <c r="T153" s="133" t="e">
        <f>SUM(J153:O153)</f>
        <v>#DIV/0!</v>
      </c>
    </row>
    <row r="154" spans="1:20" s="1" customFormat="1">
      <c r="A154" s="75" t="s">
        <v>38</v>
      </c>
      <c r="B154" s="246" t="e">
        <f>DIST_GAS_TOT!AH6</f>
        <v>#DIV/0!</v>
      </c>
      <c r="C154" s="246" t="e">
        <f>DIST_GAS_TOT!AI6</f>
        <v>#REF!</v>
      </c>
      <c r="D154" s="246" t="e">
        <f>DIST_GAS_TOT!AJ6</f>
        <v>#DIV/0!</v>
      </c>
      <c r="E154" s="246" t="e">
        <f>DIST_GAS_TOT!AK6</f>
        <v>#DIV/0!</v>
      </c>
      <c r="F154" s="246" t="e">
        <f>DIST_GAS_TOT!AL6</f>
        <v>#DIV/0!</v>
      </c>
      <c r="G154" s="246" t="e">
        <f>DIST_GAS_TOT!AM6</f>
        <v>#REF!</v>
      </c>
      <c r="H154" s="246" t="e">
        <f>DIST_ALC_TOT!N5</f>
        <v>#REF!</v>
      </c>
      <c r="I154" s="246" t="e">
        <f>DIST_ALC_TOT!O5</f>
        <v>#DIV/0!</v>
      </c>
      <c r="J154" s="246" t="e">
        <f>DIST_DSL_TOT!AH6</f>
        <v>#DIV/0!</v>
      </c>
      <c r="K154" s="246" t="e">
        <f>DIST_DSL_TOT!AI6</f>
        <v>#REF!</v>
      </c>
      <c r="L154" s="246" t="e">
        <f>DIST_DSL_TOT!AJ6</f>
        <v>#DIV/0!</v>
      </c>
      <c r="M154" s="246" t="e">
        <f>DIST_DSL_TOT!AK6</f>
        <v>#DIV/0!</v>
      </c>
      <c r="N154" s="246" t="e">
        <f>DIST_DSL_TOT!AL6</f>
        <v>#DIV/0!</v>
      </c>
      <c r="O154" s="246" t="e">
        <f>DIST_DSL_TOT!AM6</f>
        <v>#REF!</v>
      </c>
      <c r="P154" s="246">
        <f t="shared" ref="P154:P185" si="15">P117</f>
        <v>1</v>
      </c>
      <c r="R154" s="133" t="e">
        <f t="shared" ref="R154:R185" si="16">SUM(B154:G154)</f>
        <v>#DIV/0!</v>
      </c>
      <c r="S154" s="133" t="e">
        <f t="shared" ref="S154:S185" si="17">SUM(H154:I154)</f>
        <v>#REF!</v>
      </c>
      <c r="T154" s="133" t="e">
        <f t="shared" ref="T154:T185" si="18">SUM(J154:O154)</f>
        <v>#DIV/0!</v>
      </c>
    </row>
    <row r="155" spans="1:20" s="1" customFormat="1">
      <c r="A155" s="73" t="s">
        <v>23</v>
      </c>
      <c r="B155" s="131" t="e">
        <f>DIST_GAS_TOT!AH7</f>
        <v>#DIV/0!</v>
      </c>
      <c r="C155" s="131" t="e">
        <f>DIST_GAS_TOT!AI7</f>
        <v>#REF!</v>
      </c>
      <c r="D155" s="131" t="e">
        <f>DIST_GAS_TOT!AJ7</f>
        <v>#DIV/0!</v>
      </c>
      <c r="E155" s="131" t="e">
        <f>DIST_GAS_TOT!AK7</f>
        <v>#DIV/0!</v>
      </c>
      <c r="F155" s="131" t="e">
        <f>DIST_GAS_TOT!AL7</f>
        <v>#DIV/0!</v>
      </c>
      <c r="G155" s="131" t="e">
        <f>DIST_GAS_TOT!AM7</f>
        <v>#REF!</v>
      </c>
      <c r="H155" s="131" t="e">
        <f>DIST_ALC_TOT!N6</f>
        <v>#REF!</v>
      </c>
      <c r="I155" s="131" t="e">
        <f>DIST_ALC_TOT!O6</f>
        <v>#DIV/0!</v>
      </c>
      <c r="J155" s="131" t="e">
        <f>DIST_DSL_TOT!AH7</f>
        <v>#DIV/0!</v>
      </c>
      <c r="K155" s="131" t="e">
        <f>DIST_DSL_TOT!AI7</f>
        <v>#REF!</v>
      </c>
      <c r="L155" s="131" t="e">
        <f>DIST_DSL_TOT!AJ7</f>
        <v>#DIV/0!</v>
      </c>
      <c r="M155" s="131" t="e">
        <f>DIST_DSL_TOT!AK7</f>
        <v>#DIV/0!</v>
      </c>
      <c r="N155" s="131" t="e">
        <f>DIST_DSL_TOT!AL7</f>
        <v>#DIV/0!</v>
      </c>
      <c r="O155" s="131" t="e">
        <f>DIST_DSL_TOT!AM7</f>
        <v>#REF!</v>
      </c>
      <c r="P155" s="132">
        <f t="shared" si="15"/>
        <v>1</v>
      </c>
      <c r="R155" s="133" t="e">
        <f t="shared" si="16"/>
        <v>#DIV/0!</v>
      </c>
      <c r="S155" s="133" t="e">
        <f t="shared" si="17"/>
        <v>#REF!</v>
      </c>
      <c r="T155" s="133" t="e">
        <f t="shared" si="18"/>
        <v>#DIV/0!</v>
      </c>
    </row>
    <row r="156" spans="1:20" s="1" customFormat="1">
      <c r="A156" s="73" t="s">
        <v>15</v>
      </c>
      <c r="B156" s="131" t="e">
        <f>DIST_GAS_TOT!AH8</f>
        <v>#DIV/0!</v>
      </c>
      <c r="C156" s="131" t="e">
        <f>DIST_GAS_TOT!AI8</f>
        <v>#REF!</v>
      </c>
      <c r="D156" s="131" t="e">
        <f>DIST_GAS_TOT!AJ8</f>
        <v>#DIV/0!</v>
      </c>
      <c r="E156" s="131" t="e">
        <f>DIST_GAS_TOT!AK8</f>
        <v>#DIV/0!</v>
      </c>
      <c r="F156" s="131" t="e">
        <f>DIST_GAS_TOT!AL8</f>
        <v>#DIV/0!</v>
      </c>
      <c r="G156" s="131" t="e">
        <f>DIST_GAS_TOT!AM8</f>
        <v>#REF!</v>
      </c>
      <c r="H156" s="131" t="e">
        <f>DIST_ALC_TOT!N7</f>
        <v>#REF!</v>
      </c>
      <c r="I156" s="131" t="e">
        <f>DIST_ALC_TOT!O7</f>
        <v>#DIV/0!</v>
      </c>
      <c r="J156" s="131" t="e">
        <f>DIST_DSL_TOT!AH8</f>
        <v>#DIV/0!</v>
      </c>
      <c r="K156" s="131" t="e">
        <f>DIST_DSL_TOT!AI8</f>
        <v>#REF!</v>
      </c>
      <c r="L156" s="131" t="e">
        <f>DIST_DSL_TOT!AJ8</f>
        <v>#DIV/0!</v>
      </c>
      <c r="M156" s="131" t="e">
        <f>DIST_DSL_TOT!AK8</f>
        <v>#DIV/0!</v>
      </c>
      <c r="N156" s="131" t="e">
        <f>DIST_DSL_TOT!AL8</f>
        <v>#DIV/0!</v>
      </c>
      <c r="O156" s="131" t="e">
        <f>DIST_DSL_TOT!AM8</f>
        <v>#REF!</v>
      </c>
      <c r="P156" s="132">
        <f t="shared" si="15"/>
        <v>1</v>
      </c>
      <c r="R156" s="133" t="e">
        <f t="shared" si="16"/>
        <v>#DIV/0!</v>
      </c>
      <c r="S156" s="133" t="e">
        <f t="shared" si="17"/>
        <v>#REF!</v>
      </c>
      <c r="T156" s="133" t="e">
        <f t="shared" si="18"/>
        <v>#DIV/0!</v>
      </c>
    </row>
    <row r="157" spans="1:20" s="1" customFormat="1">
      <c r="A157" s="73" t="s">
        <v>16</v>
      </c>
      <c r="B157" s="131" t="e">
        <f>DIST_GAS_TOT!AH9</f>
        <v>#DIV/0!</v>
      </c>
      <c r="C157" s="131" t="e">
        <f>DIST_GAS_TOT!AI9</f>
        <v>#REF!</v>
      </c>
      <c r="D157" s="131" t="e">
        <f>DIST_GAS_TOT!AJ9</f>
        <v>#DIV/0!</v>
      </c>
      <c r="E157" s="131" t="e">
        <f>DIST_GAS_TOT!AK9</f>
        <v>#DIV/0!</v>
      </c>
      <c r="F157" s="131" t="e">
        <f>DIST_GAS_TOT!AL9</f>
        <v>#DIV/0!</v>
      </c>
      <c r="G157" s="131" t="e">
        <f>DIST_GAS_TOT!AM9</f>
        <v>#REF!</v>
      </c>
      <c r="H157" s="131" t="e">
        <f>DIST_ALC_TOT!N8</f>
        <v>#REF!</v>
      </c>
      <c r="I157" s="131" t="e">
        <f>DIST_ALC_TOT!O8</f>
        <v>#DIV/0!</v>
      </c>
      <c r="J157" s="131" t="e">
        <f>DIST_DSL_TOT!AH9</f>
        <v>#DIV/0!</v>
      </c>
      <c r="K157" s="131" t="e">
        <f>DIST_DSL_TOT!AI9</f>
        <v>#REF!</v>
      </c>
      <c r="L157" s="131" t="e">
        <f>DIST_DSL_TOT!AJ9</f>
        <v>#DIV/0!</v>
      </c>
      <c r="M157" s="131" t="e">
        <f>DIST_DSL_TOT!AK9</f>
        <v>#DIV/0!</v>
      </c>
      <c r="N157" s="131" t="e">
        <f>DIST_DSL_TOT!AL9</f>
        <v>#DIV/0!</v>
      </c>
      <c r="O157" s="131" t="e">
        <f>DIST_DSL_TOT!AM9</f>
        <v>#REF!</v>
      </c>
      <c r="P157" s="132">
        <f t="shared" si="15"/>
        <v>1</v>
      </c>
      <c r="R157" s="133" t="e">
        <f t="shared" si="16"/>
        <v>#DIV/0!</v>
      </c>
      <c r="S157" s="133" t="e">
        <f t="shared" si="17"/>
        <v>#REF!</v>
      </c>
      <c r="T157" s="133" t="e">
        <f t="shared" si="18"/>
        <v>#DIV/0!</v>
      </c>
    </row>
    <row r="158" spans="1:20" s="1" customFormat="1">
      <c r="A158" s="73" t="s">
        <v>28</v>
      </c>
      <c r="B158" s="131" t="e">
        <f>DIST_GAS_TOT!AH10</f>
        <v>#DIV/0!</v>
      </c>
      <c r="C158" s="131" t="e">
        <f>DIST_GAS_TOT!AI10</f>
        <v>#REF!</v>
      </c>
      <c r="D158" s="131" t="e">
        <f>DIST_GAS_TOT!AJ10</f>
        <v>#DIV/0!</v>
      </c>
      <c r="E158" s="131" t="e">
        <f>DIST_GAS_TOT!AK10</f>
        <v>#DIV/0!</v>
      </c>
      <c r="F158" s="131" t="e">
        <f>DIST_GAS_TOT!AL10</f>
        <v>#DIV/0!</v>
      </c>
      <c r="G158" s="131" t="e">
        <f>DIST_GAS_TOT!AM10</f>
        <v>#REF!</v>
      </c>
      <c r="H158" s="131" t="e">
        <f>DIST_ALC_TOT!N9</f>
        <v>#REF!</v>
      </c>
      <c r="I158" s="131" t="e">
        <f>DIST_ALC_TOT!O9</f>
        <v>#DIV/0!</v>
      </c>
      <c r="J158" s="131" t="e">
        <f>DIST_DSL_TOT!AH10</f>
        <v>#DIV/0!</v>
      </c>
      <c r="K158" s="131" t="e">
        <f>DIST_DSL_TOT!AI10</f>
        <v>#REF!</v>
      </c>
      <c r="L158" s="131" t="e">
        <f>DIST_DSL_TOT!AJ10</f>
        <v>#DIV/0!</v>
      </c>
      <c r="M158" s="131" t="e">
        <f>DIST_DSL_TOT!AK10</f>
        <v>#DIV/0!</v>
      </c>
      <c r="N158" s="131" t="e">
        <f>DIST_DSL_TOT!AL10</f>
        <v>#DIV/0!</v>
      </c>
      <c r="O158" s="131" t="e">
        <f>DIST_DSL_TOT!AM10</f>
        <v>#REF!</v>
      </c>
      <c r="P158" s="132">
        <f t="shared" si="15"/>
        <v>1</v>
      </c>
      <c r="R158" s="133" t="e">
        <f t="shared" si="16"/>
        <v>#DIV/0!</v>
      </c>
      <c r="S158" s="133" t="e">
        <f t="shared" si="17"/>
        <v>#REF!</v>
      </c>
      <c r="T158" s="133" t="e">
        <f t="shared" si="18"/>
        <v>#DIV/0!</v>
      </c>
    </row>
    <row r="159" spans="1:20" s="1" customFormat="1">
      <c r="A159" s="73" t="s">
        <v>19</v>
      </c>
      <c r="B159" s="131" t="e">
        <f>DIST_GAS_TOT!AH11</f>
        <v>#DIV/0!</v>
      </c>
      <c r="C159" s="131" t="e">
        <f>DIST_GAS_TOT!AI11</f>
        <v>#REF!</v>
      </c>
      <c r="D159" s="131" t="e">
        <f>DIST_GAS_TOT!AJ11</f>
        <v>#DIV/0!</v>
      </c>
      <c r="E159" s="131" t="e">
        <f>DIST_GAS_TOT!AK11</f>
        <v>#DIV/0!</v>
      </c>
      <c r="F159" s="131" t="e">
        <f>DIST_GAS_TOT!AL11</f>
        <v>#DIV/0!</v>
      </c>
      <c r="G159" s="131" t="e">
        <f>DIST_GAS_TOT!AM11</f>
        <v>#REF!</v>
      </c>
      <c r="H159" s="131" t="e">
        <f>DIST_ALC_TOT!N10</f>
        <v>#REF!</v>
      </c>
      <c r="I159" s="131" t="e">
        <f>DIST_ALC_TOT!O10</f>
        <v>#DIV/0!</v>
      </c>
      <c r="J159" s="131" t="e">
        <f>DIST_DSL_TOT!AH11</f>
        <v>#DIV/0!</v>
      </c>
      <c r="K159" s="131" t="e">
        <f>DIST_DSL_TOT!AI11</f>
        <v>#REF!</v>
      </c>
      <c r="L159" s="131" t="e">
        <f>DIST_DSL_TOT!AJ11</f>
        <v>#DIV/0!</v>
      </c>
      <c r="M159" s="131" t="e">
        <f>DIST_DSL_TOT!AK11</f>
        <v>#DIV/0!</v>
      </c>
      <c r="N159" s="131" t="e">
        <f>DIST_DSL_TOT!AL11</f>
        <v>#DIV/0!</v>
      </c>
      <c r="O159" s="131" t="e">
        <f>DIST_DSL_TOT!AM11</f>
        <v>#REF!</v>
      </c>
      <c r="P159" s="132">
        <f t="shared" si="15"/>
        <v>1</v>
      </c>
      <c r="R159" s="133" t="e">
        <f t="shared" si="16"/>
        <v>#DIV/0!</v>
      </c>
      <c r="S159" s="133" t="e">
        <f t="shared" si="17"/>
        <v>#REF!</v>
      </c>
      <c r="T159" s="133" t="e">
        <f t="shared" si="18"/>
        <v>#DIV/0!</v>
      </c>
    </row>
    <row r="160" spans="1:20" s="1" customFormat="1">
      <c r="A160" s="73" t="s">
        <v>17</v>
      </c>
      <c r="B160" s="131" t="e">
        <f>DIST_GAS_TOT!AH12</f>
        <v>#DIV/0!</v>
      </c>
      <c r="C160" s="131" t="e">
        <f>DIST_GAS_TOT!AI12</f>
        <v>#REF!</v>
      </c>
      <c r="D160" s="131" t="e">
        <f>DIST_GAS_TOT!AJ12</f>
        <v>#DIV/0!</v>
      </c>
      <c r="E160" s="131" t="e">
        <f>DIST_GAS_TOT!AK12</f>
        <v>#DIV/0!</v>
      </c>
      <c r="F160" s="131" t="e">
        <f>DIST_GAS_TOT!AL12</f>
        <v>#DIV/0!</v>
      </c>
      <c r="G160" s="131" t="e">
        <f>DIST_GAS_TOT!AM12</f>
        <v>#REF!</v>
      </c>
      <c r="H160" s="131" t="e">
        <f>DIST_ALC_TOT!N11</f>
        <v>#REF!</v>
      </c>
      <c r="I160" s="131" t="e">
        <f>DIST_ALC_TOT!O11</f>
        <v>#DIV/0!</v>
      </c>
      <c r="J160" s="131" t="e">
        <f>DIST_DSL_TOT!AH12</f>
        <v>#DIV/0!</v>
      </c>
      <c r="K160" s="131" t="e">
        <f>DIST_DSL_TOT!AI12</f>
        <v>#REF!</v>
      </c>
      <c r="L160" s="131" t="e">
        <f>DIST_DSL_TOT!AJ12</f>
        <v>#DIV/0!</v>
      </c>
      <c r="M160" s="131" t="e">
        <f>DIST_DSL_TOT!AK12</f>
        <v>#DIV/0!</v>
      </c>
      <c r="N160" s="131" t="e">
        <f>DIST_DSL_TOT!AL12</f>
        <v>#DIV/0!</v>
      </c>
      <c r="O160" s="131" t="e">
        <f>DIST_DSL_TOT!AM12</f>
        <v>#REF!</v>
      </c>
      <c r="P160" s="132">
        <f t="shared" si="15"/>
        <v>1</v>
      </c>
      <c r="R160" s="133" t="e">
        <f t="shared" si="16"/>
        <v>#DIV/0!</v>
      </c>
      <c r="S160" s="133" t="e">
        <f t="shared" si="17"/>
        <v>#REF!</v>
      </c>
      <c r="T160" s="133" t="e">
        <f t="shared" si="18"/>
        <v>#DIV/0!</v>
      </c>
    </row>
    <row r="161" spans="1:20" s="1" customFormat="1">
      <c r="A161" s="73" t="s">
        <v>29</v>
      </c>
      <c r="B161" s="131" t="e">
        <f>DIST_GAS_TOT!AH13</f>
        <v>#DIV/0!</v>
      </c>
      <c r="C161" s="131" t="e">
        <f>DIST_GAS_TOT!AI13</f>
        <v>#REF!</v>
      </c>
      <c r="D161" s="131" t="e">
        <f>DIST_GAS_TOT!AJ13</f>
        <v>#DIV/0!</v>
      </c>
      <c r="E161" s="131" t="e">
        <f>DIST_GAS_TOT!AK13</f>
        <v>#DIV/0!</v>
      </c>
      <c r="F161" s="131" t="e">
        <f>DIST_GAS_TOT!AL13</f>
        <v>#DIV/0!</v>
      </c>
      <c r="G161" s="131" t="e">
        <f>DIST_GAS_TOT!AM13</f>
        <v>#REF!</v>
      </c>
      <c r="H161" s="131" t="e">
        <f>DIST_ALC_TOT!N12</f>
        <v>#REF!</v>
      </c>
      <c r="I161" s="131" t="e">
        <f>DIST_ALC_TOT!O12</f>
        <v>#DIV/0!</v>
      </c>
      <c r="J161" s="131" t="e">
        <f>DIST_DSL_TOT!AH13</f>
        <v>#DIV/0!</v>
      </c>
      <c r="K161" s="131" t="e">
        <f>DIST_DSL_TOT!AI13</f>
        <v>#REF!</v>
      </c>
      <c r="L161" s="131" t="e">
        <f>DIST_DSL_TOT!AJ13</f>
        <v>#DIV/0!</v>
      </c>
      <c r="M161" s="131" t="e">
        <f>DIST_DSL_TOT!AK13</f>
        <v>#DIV/0!</v>
      </c>
      <c r="N161" s="131" t="e">
        <f>DIST_DSL_TOT!AL13</f>
        <v>#DIV/0!</v>
      </c>
      <c r="O161" s="131" t="e">
        <f>DIST_DSL_TOT!AM13</f>
        <v>#REF!</v>
      </c>
      <c r="P161" s="132">
        <f t="shared" si="15"/>
        <v>1</v>
      </c>
      <c r="R161" s="133" t="e">
        <f t="shared" si="16"/>
        <v>#DIV/0!</v>
      </c>
      <c r="S161" s="133" t="e">
        <f t="shared" si="17"/>
        <v>#REF!</v>
      </c>
      <c r="T161" s="133" t="e">
        <f t="shared" si="18"/>
        <v>#DIV/0!</v>
      </c>
    </row>
    <row r="162" spans="1:20" s="1" customFormat="1">
      <c r="A162" s="75" t="s">
        <v>39</v>
      </c>
      <c r="B162" s="246" t="e">
        <f>DIST_GAS_TOT!AH14</f>
        <v>#DIV/0!</v>
      </c>
      <c r="C162" s="246" t="e">
        <f>DIST_GAS_TOT!AI14</f>
        <v>#REF!</v>
      </c>
      <c r="D162" s="246" t="e">
        <f>DIST_GAS_TOT!AJ14</f>
        <v>#DIV/0!</v>
      </c>
      <c r="E162" s="246" t="e">
        <f>DIST_GAS_TOT!AK14</f>
        <v>#DIV/0!</v>
      </c>
      <c r="F162" s="246" t="e">
        <f>DIST_GAS_TOT!AL14</f>
        <v>#DIV/0!</v>
      </c>
      <c r="G162" s="246" t="e">
        <f>DIST_GAS_TOT!AM14</f>
        <v>#REF!</v>
      </c>
      <c r="H162" s="246" t="e">
        <f>DIST_ALC_TOT!N13</f>
        <v>#REF!</v>
      </c>
      <c r="I162" s="246" t="e">
        <f>DIST_ALC_TOT!O13</f>
        <v>#DIV/0!</v>
      </c>
      <c r="J162" s="246" t="e">
        <f>DIST_DSL_TOT!AH14</f>
        <v>#DIV/0!</v>
      </c>
      <c r="K162" s="246" t="e">
        <f>DIST_DSL_TOT!AI14</f>
        <v>#REF!</v>
      </c>
      <c r="L162" s="246" t="e">
        <f>DIST_DSL_TOT!AJ14</f>
        <v>#DIV/0!</v>
      </c>
      <c r="M162" s="246" t="e">
        <f>DIST_DSL_TOT!AK14</f>
        <v>#DIV/0!</v>
      </c>
      <c r="N162" s="246" t="e">
        <f>DIST_DSL_TOT!AL14</f>
        <v>#DIV/0!</v>
      </c>
      <c r="O162" s="246" t="e">
        <f>DIST_DSL_TOT!AM14</f>
        <v>#REF!</v>
      </c>
      <c r="P162" s="246">
        <f t="shared" si="15"/>
        <v>1</v>
      </c>
      <c r="R162" s="133" t="e">
        <f t="shared" si="16"/>
        <v>#DIV/0!</v>
      </c>
      <c r="S162" s="133" t="e">
        <f t="shared" si="17"/>
        <v>#REF!</v>
      </c>
      <c r="T162" s="133" t="e">
        <f t="shared" si="18"/>
        <v>#DIV/0!</v>
      </c>
    </row>
    <row r="163" spans="1:20" s="1" customFormat="1">
      <c r="A163" s="73" t="s">
        <v>35</v>
      </c>
      <c r="B163" s="131" t="e">
        <f>DIST_GAS_TOT!AH15</f>
        <v>#DIV/0!</v>
      </c>
      <c r="C163" s="131" t="e">
        <f>DIST_GAS_TOT!AI15</f>
        <v>#REF!</v>
      </c>
      <c r="D163" s="131" t="e">
        <f>DIST_GAS_TOT!AJ15</f>
        <v>#DIV/0!</v>
      </c>
      <c r="E163" s="131" t="e">
        <f>DIST_GAS_TOT!AK15</f>
        <v>#DIV/0!</v>
      </c>
      <c r="F163" s="131" t="e">
        <f>DIST_GAS_TOT!AL15</f>
        <v>#DIV/0!</v>
      </c>
      <c r="G163" s="131" t="e">
        <f>DIST_GAS_TOT!AM15</f>
        <v>#REF!</v>
      </c>
      <c r="H163" s="131" t="e">
        <f>DIST_ALC_TOT!N14</f>
        <v>#REF!</v>
      </c>
      <c r="I163" s="131" t="e">
        <f>DIST_ALC_TOT!O14</f>
        <v>#DIV/0!</v>
      </c>
      <c r="J163" s="131" t="e">
        <f>DIST_DSL_TOT!AH15</f>
        <v>#DIV/0!</v>
      </c>
      <c r="K163" s="131" t="e">
        <f>DIST_DSL_TOT!AI15</f>
        <v>#REF!</v>
      </c>
      <c r="L163" s="131" t="e">
        <f>DIST_DSL_TOT!AJ15</f>
        <v>#DIV/0!</v>
      </c>
      <c r="M163" s="131" t="e">
        <f>DIST_DSL_TOT!AK15</f>
        <v>#DIV/0!</v>
      </c>
      <c r="N163" s="131" t="e">
        <f>DIST_DSL_TOT!AL15</f>
        <v>#DIV/0!</v>
      </c>
      <c r="O163" s="131" t="e">
        <f>DIST_DSL_TOT!AM15</f>
        <v>#REF!</v>
      </c>
      <c r="P163" s="132">
        <f t="shared" si="15"/>
        <v>1</v>
      </c>
      <c r="R163" s="133" t="e">
        <f t="shared" si="16"/>
        <v>#DIV/0!</v>
      </c>
      <c r="S163" s="133" t="e">
        <f t="shared" si="17"/>
        <v>#REF!</v>
      </c>
      <c r="T163" s="133" t="e">
        <f t="shared" si="18"/>
        <v>#DIV/0!</v>
      </c>
    </row>
    <row r="164" spans="1:20" s="1" customFormat="1">
      <c r="A164" s="73" t="s">
        <v>31</v>
      </c>
      <c r="B164" s="131" t="e">
        <f>DIST_GAS_TOT!AH16</f>
        <v>#DIV/0!</v>
      </c>
      <c r="C164" s="131" t="e">
        <f>DIST_GAS_TOT!AI16</f>
        <v>#REF!</v>
      </c>
      <c r="D164" s="131" t="e">
        <f>DIST_GAS_TOT!AJ16</f>
        <v>#DIV/0!</v>
      </c>
      <c r="E164" s="131" t="e">
        <f>DIST_GAS_TOT!AK16</f>
        <v>#DIV/0!</v>
      </c>
      <c r="F164" s="131" t="e">
        <f>DIST_GAS_TOT!AL16</f>
        <v>#DIV/0!</v>
      </c>
      <c r="G164" s="131" t="e">
        <f>DIST_GAS_TOT!AM16</f>
        <v>#REF!</v>
      </c>
      <c r="H164" s="131" t="e">
        <f>DIST_ALC_TOT!N15</f>
        <v>#REF!</v>
      </c>
      <c r="I164" s="131" t="e">
        <f>DIST_ALC_TOT!O15</f>
        <v>#DIV/0!</v>
      </c>
      <c r="J164" s="131" t="e">
        <f>DIST_DSL_TOT!AH16</f>
        <v>#DIV/0!</v>
      </c>
      <c r="K164" s="131" t="e">
        <f>DIST_DSL_TOT!AI16</f>
        <v>#REF!</v>
      </c>
      <c r="L164" s="131" t="e">
        <f>DIST_DSL_TOT!AJ16</f>
        <v>#DIV/0!</v>
      </c>
      <c r="M164" s="131" t="e">
        <f>DIST_DSL_TOT!AK16</f>
        <v>#DIV/0!</v>
      </c>
      <c r="N164" s="131" t="e">
        <f>DIST_DSL_TOT!AL16</f>
        <v>#DIV/0!</v>
      </c>
      <c r="O164" s="131" t="e">
        <f>DIST_DSL_TOT!AM16</f>
        <v>#REF!</v>
      </c>
      <c r="P164" s="132">
        <f t="shared" si="15"/>
        <v>1</v>
      </c>
      <c r="R164" s="133" t="e">
        <f t="shared" si="16"/>
        <v>#DIV/0!</v>
      </c>
      <c r="S164" s="133" t="e">
        <f t="shared" si="17"/>
        <v>#REF!</v>
      </c>
      <c r="T164" s="133" t="e">
        <f t="shared" si="18"/>
        <v>#DIV/0!</v>
      </c>
    </row>
    <row r="165" spans="1:20" s="1" customFormat="1">
      <c r="A165" s="73" t="s">
        <v>27</v>
      </c>
      <c r="B165" s="131" t="e">
        <f>DIST_GAS_TOT!AH17</f>
        <v>#DIV/0!</v>
      </c>
      <c r="C165" s="131" t="e">
        <f>DIST_GAS_TOT!AI17</f>
        <v>#REF!</v>
      </c>
      <c r="D165" s="131" t="e">
        <f>DIST_GAS_TOT!AJ17</f>
        <v>#DIV/0!</v>
      </c>
      <c r="E165" s="131" t="e">
        <f>DIST_GAS_TOT!AK17</f>
        <v>#DIV/0!</v>
      </c>
      <c r="F165" s="131" t="e">
        <f>DIST_GAS_TOT!AL17</f>
        <v>#DIV/0!</v>
      </c>
      <c r="G165" s="131" t="e">
        <f>DIST_GAS_TOT!AM17</f>
        <v>#REF!</v>
      </c>
      <c r="H165" s="131" t="e">
        <f>DIST_ALC_TOT!N16</f>
        <v>#REF!</v>
      </c>
      <c r="I165" s="131" t="e">
        <f>DIST_ALC_TOT!O16</f>
        <v>#DIV/0!</v>
      </c>
      <c r="J165" s="131" t="e">
        <f>DIST_DSL_TOT!AH17</f>
        <v>#DIV/0!</v>
      </c>
      <c r="K165" s="131" t="e">
        <f>DIST_DSL_TOT!AI17</f>
        <v>#REF!</v>
      </c>
      <c r="L165" s="131" t="e">
        <f>DIST_DSL_TOT!AJ17</f>
        <v>#DIV/0!</v>
      </c>
      <c r="M165" s="131" t="e">
        <f>DIST_DSL_TOT!AK17</f>
        <v>#DIV/0!</v>
      </c>
      <c r="N165" s="131" t="e">
        <f>DIST_DSL_TOT!AL17</f>
        <v>#DIV/0!</v>
      </c>
      <c r="O165" s="131" t="e">
        <f>DIST_DSL_TOT!AM17</f>
        <v>#REF!</v>
      </c>
      <c r="P165" s="132">
        <f t="shared" si="15"/>
        <v>1</v>
      </c>
      <c r="R165" s="133" t="e">
        <f t="shared" si="16"/>
        <v>#DIV/0!</v>
      </c>
      <c r="S165" s="133" t="e">
        <f t="shared" si="17"/>
        <v>#REF!</v>
      </c>
      <c r="T165" s="133" t="e">
        <f t="shared" si="18"/>
        <v>#DIV/0!</v>
      </c>
    </row>
    <row r="166" spans="1:20" s="1" customFormat="1">
      <c r="A166" s="73" t="s">
        <v>33</v>
      </c>
      <c r="B166" s="131" t="e">
        <f>DIST_GAS_TOT!AH18</f>
        <v>#DIV/0!</v>
      </c>
      <c r="C166" s="131" t="e">
        <f>DIST_GAS_TOT!AI18</f>
        <v>#REF!</v>
      </c>
      <c r="D166" s="131" t="e">
        <f>DIST_GAS_TOT!AJ18</f>
        <v>#DIV/0!</v>
      </c>
      <c r="E166" s="131" t="e">
        <f>DIST_GAS_TOT!AK18</f>
        <v>#DIV/0!</v>
      </c>
      <c r="F166" s="131" t="e">
        <f>DIST_GAS_TOT!AL18</f>
        <v>#DIV/0!</v>
      </c>
      <c r="G166" s="131" t="e">
        <f>DIST_GAS_TOT!AM18</f>
        <v>#REF!</v>
      </c>
      <c r="H166" s="131" t="e">
        <f>DIST_ALC_TOT!N17</f>
        <v>#REF!</v>
      </c>
      <c r="I166" s="131" t="e">
        <f>DIST_ALC_TOT!O17</f>
        <v>#DIV/0!</v>
      </c>
      <c r="J166" s="131" t="e">
        <f>DIST_DSL_TOT!AH18</f>
        <v>#DIV/0!</v>
      </c>
      <c r="K166" s="131" t="e">
        <f>DIST_DSL_TOT!AI18</f>
        <v>#REF!</v>
      </c>
      <c r="L166" s="131" t="e">
        <f>DIST_DSL_TOT!AJ18</f>
        <v>#DIV/0!</v>
      </c>
      <c r="M166" s="131" t="e">
        <f>DIST_DSL_TOT!AK18</f>
        <v>#DIV/0!</v>
      </c>
      <c r="N166" s="131" t="e">
        <f>DIST_DSL_TOT!AL18</f>
        <v>#DIV/0!</v>
      </c>
      <c r="O166" s="131" t="e">
        <f>DIST_DSL_TOT!AM18</f>
        <v>#REF!</v>
      </c>
      <c r="P166" s="132">
        <f t="shared" si="15"/>
        <v>1</v>
      </c>
      <c r="R166" s="133" t="e">
        <f t="shared" si="16"/>
        <v>#DIV/0!</v>
      </c>
      <c r="S166" s="133" t="e">
        <f t="shared" si="17"/>
        <v>#REF!</v>
      </c>
      <c r="T166" s="133" t="e">
        <f t="shared" si="18"/>
        <v>#DIV/0!</v>
      </c>
    </row>
    <row r="167" spans="1:20" s="1" customFormat="1">
      <c r="A167" s="73" t="s">
        <v>34</v>
      </c>
      <c r="B167" s="131" t="e">
        <f>DIST_GAS_TOT!AH19</f>
        <v>#DIV/0!</v>
      </c>
      <c r="C167" s="131" t="e">
        <f>DIST_GAS_TOT!AI19</f>
        <v>#REF!</v>
      </c>
      <c r="D167" s="131" t="e">
        <f>DIST_GAS_TOT!AJ19</f>
        <v>#DIV/0!</v>
      </c>
      <c r="E167" s="131" t="e">
        <f>DIST_GAS_TOT!AK19</f>
        <v>#DIV/0!</v>
      </c>
      <c r="F167" s="131" t="e">
        <f>DIST_GAS_TOT!AL19</f>
        <v>#DIV/0!</v>
      </c>
      <c r="G167" s="131" t="e">
        <f>DIST_GAS_TOT!AM19</f>
        <v>#REF!</v>
      </c>
      <c r="H167" s="131" t="e">
        <f>DIST_ALC_TOT!N18</f>
        <v>#REF!</v>
      </c>
      <c r="I167" s="131" t="e">
        <f>DIST_ALC_TOT!O18</f>
        <v>#DIV/0!</v>
      </c>
      <c r="J167" s="131" t="e">
        <f>DIST_DSL_TOT!AH19</f>
        <v>#DIV/0!</v>
      </c>
      <c r="K167" s="131" t="e">
        <f>DIST_DSL_TOT!AI19</f>
        <v>#REF!</v>
      </c>
      <c r="L167" s="131" t="e">
        <f>DIST_DSL_TOT!AJ19</f>
        <v>#DIV/0!</v>
      </c>
      <c r="M167" s="131" t="e">
        <f>DIST_DSL_TOT!AK19</f>
        <v>#DIV/0!</v>
      </c>
      <c r="N167" s="131" t="e">
        <f>DIST_DSL_TOT!AL19</f>
        <v>#DIV/0!</v>
      </c>
      <c r="O167" s="131" t="e">
        <f>DIST_DSL_TOT!AM19</f>
        <v>#REF!</v>
      </c>
      <c r="P167" s="132">
        <f t="shared" si="15"/>
        <v>1</v>
      </c>
      <c r="R167" s="133" t="e">
        <f t="shared" si="16"/>
        <v>#DIV/0!</v>
      </c>
      <c r="S167" s="133" t="e">
        <f t="shared" si="17"/>
        <v>#REF!</v>
      </c>
      <c r="T167" s="133" t="e">
        <f t="shared" si="18"/>
        <v>#DIV/0!</v>
      </c>
    </row>
    <row r="168" spans="1:20" s="1" customFormat="1">
      <c r="A168" s="73" t="s">
        <v>30</v>
      </c>
      <c r="B168" s="131" t="e">
        <f>DIST_GAS_TOT!AH20</f>
        <v>#DIV/0!</v>
      </c>
      <c r="C168" s="131" t="e">
        <f>DIST_GAS_TOT!AI20</f>
        <v>#REF!</v>
      </c>
      <c r="D168" s="131" t="e">
        <f>DIST_GAS_TOT!AJ20</f>
        <v>#DIV/0!</v>
      </c>
      <c r="E168" s="131" t="e">
        <f>DIST_GAS_TOT!AK20</f>
        <v>#DIV/0!</v>
      </c>
      <c r="F168" s="131" t="e">
        <f>DIST_GAS_TOT!AL20</f>
        <v>#DIV/0!</v>
      </c>
      <c r="G168" s="131" t="e">
        <f>DIST_GAS_TOT!AM20</f>
        <v>#REF!</v>
      </c>
      <c r="H168" s="131" t="e">
        <f>DIST_ALC_TOT!N19</f>
        <v>#REF!</v>
      </c>
      <c r="I168" s="131" t="e">
        <f>DIST_ALC_TOT!O19</f>
        <v>#DIV/0!</v>
      </c>
      <c r="J168" s="131" t="e">
        <f>DIST_DSL_TOT!AH20</f>
        <v>#DIV/0!</v>
      </c>
      <c r="K168" s="131" t="e">
        <f>DIST_DSL_TOT!AI20</f>
        <v>#REF!</v>
      </c>
      <c r="L168" s="131" t="e">
        <f>DIST_DSL_TOT!AJ20</f>
        <v>#DIV/0!</v>
      </c>
      <c r="M168" s="131" t="e">
        <f>DIST_DSL_TOT!AK20</f>
        <v>#DIV/0!</v>
      </c>
      <c r="N168" s="131" t="e">
        <f>DIST_DSL_TOT!AL20</f>
        <v>#DIV/0!</v>
      </c>
      <c r="O168" s="131" t="e">
        <f>DIST_DSL_TOT!AM20</f>
        <v>#REF!</v>
      </c>
      <c r="P168" s="132">
        <f t="shared" si="15"/>
        <v>1</v>
      </c>
      <c r="R168" s="133" t="e">
        <f t="shared" si="16"/>
        <v>#DIV/0!</v>
      </c>
      <c r="S168" s="133" t="e">
        <f t="shared" si="17"/>
        <v>#REF!</v>
      </c>
      <c r="T168" s="133" t="e">
        <f t="shared" si="18"/>
        <v>#DIV/0!</v>
      </c>
    </row>
    <row r="169" spans="1:20" s="1" customFormat="1">
      <c r="A169" s="73" t="s">
        <v>36</v>
      </c>
      <c r="B169" s="131" t="e">
        <f>DIST_GAS_TOT!AH21</f>
        <v>#DIV/0!</v>
      </c>
      <c r="C169" s="131" t="e">
        <f>DIST_GAS_TOT!AI21</f>
        <v>#REF!</v>
      </c>
      <c r="D169" s="131" t="e">
        <f>DIST_GAS_TOT!AJ21</f>
        <v>#DIV/0!</v>
      </c>
      <c r="E169" s="131" t="e">
        <f>DIST_GAS_TOT!AK21</f>
        <v>#DIV/0!</v>
      </c>
      <c r="F169" s="131" t="e">
        <f>DIST_GAS_TOT!AL21</f>
        <v>#DIV/0!</v>
      </c>
      <c r="G169" s="131" t="e">
        <f>DIST_GAS_TOT!AM21</f>
        <v>#REF!</v>
      </c>
      <c r="H169" s="131" t="e">
        <f>DIST_ALC_TOT!N20</f>
        <v>#REF!</v>
      </c>
      <c r="I169" s="131" t="e">
        <f>DIST_ALC_TOT!O20</f>
        <v>#DIV/0!</v>
      </c>
      <c r="J169" s="131" t="e">
        <f>DIST_DSL_TOT!AH21</f>
        <v>#DIV/0!</v>
      </c>
      <c r="K169" s="131" t="e">
        <f>DIST_DSL_TOT!AI21</f>
        <v>#REF!</v>
      </c>
      <c r="L169" s="131" t="e">
        <f>DIST_DSL_TOT!AJ21</f>
        <v>#DIV/0!</v>
      </c>
      <c r="M169" s="131" t="e">
        <f>DIST_DSL_TOT!AK21</f>
        <v>#DIV/0!</v>
      </c>
      <c r="N169" s="131" t="e">
        <f>DIST_DSL_TOT!AL21</f>
        <v>#DIV/0!</v>
      </c>
      <c r="O169" s="131" t="e">
        <f>DIST_DSL_TOT!AM21</f>
        <v>#REF!</v>
      </c>
      <c r="P169" s="132">
        <f t="shared" si="15"/>
        <v>1</v>
      </c>
      <c r="R169" s="133" t="e">
        <f t="shared" si="16"/>
        <v>#DIV/0!</v>
      </c>
      <c r="S169" s="133" t="e">
        <f t="shared" si="17"/>
        <v>#REF!</v>
      </c>
      <c r="T169" s="133" t="e">
        <f t="shared" si="18"/>
        <v>#DIV/0!</v>
      </c>
    </row>
    <row r="170" spans="1:20" s="1" customFormat="1">
      <c r="A170" s="73" t="s">
        <v>21</v>
      </c>
      <c r="B170" s="131" t="e">
        <f>DIST_GAS_TOT!AH22</f>
        <v>#DIV/0!</v>
      </c>
      <c r="C170" s="131" t="e">
        <f>DIST_GAS_TOT!AI22</f>
        <v>#REF!</v>
      </c>
      <c r="D170" s="131" t="e">
        <f>DIST_GAS_TOT!AJ22</f>
        <v>#DIV/0!</v>
      </c>
      <c r="E170" s="131" t="e">
        <f>DIST_GAS_TOT!AK22</f>
        <v>#DIV/0!</v>
      </c>
      <c r="F170" s="131" t="e">
        <f>DIST_GAS_TOT!AL22</f>
        <v>#DIV/0!</v>
      </c>
      <c r="G170" s="131" t="e">
        <f>DIST_GAS_TOT!AM22</f>
        <v>#REF!</v>
      </c>
      <c r="H170" s="131" t="e">
        <f>DIST_ALC_TOT!N21</f>
        <v>#REF!</v>
      </c>
      <c r="I170" s="131" t="e">
        <f>DIST_ALC_TOT!O21</f>
        <v>#DIV/0!</v>
      </c>
      <c r="J170" s="131" t="e">
        <f>DIST_DSL_TOT!AH22</f>
        <v>#DIV/0!</v>
      </c>
      <c r="K170" s="131" t="e">
        <f>DIST_DSL_TOT!AI22</f>
        <v>#REF!</v>
      </c>
      <c r="L170" s="131" t="e">
        <f>DIST_DSL_TOT!AJ22</f>
        <v>#DIV/0!</v>
      </c>
      <c r="M170" s="131" t="e">
        <f>DIST_DSL_TOT!AK22</f>
        <v>#DIV/0!</v>
      </c>
      <c r="N170" s="131" t="e">
        <f>DIST_DSL_TOT!AL22</f>
        <v>#DIV/0!</v>
      </c>
      <c r="O170" s="131" t="e">
        <f>DIST_DSL_TOT!AM22</f>
        <v>#REF!</v>
      </c>
      <c r="P170" s="132">
        <f t="shared" si="15"/>
        <v>1</v>
      </c>
      <c r="R170" s="133" t="e">
        <f t="shared" si="16"/>
        <v>#DIV/0!</v>
      </c>
      <c r="S170" s="133" t="e">
        <f t="shared" si="17"/>
        <v>#REF!</v>
      </c>
      <c r="T170" s="133" t="e">
        <f t="shared" si="18"/>
        <v>#DIV/0!</v>
      </c>
    </row>
    <row r="171" spans="1:20" s="1" customFormat="1">
      <c r="A171" s="73" t="s">
        <v>32</v>
      </c>
      <c r="B171" s="131" t="e">
        <f>DIST_GAS_TOT!AH23</f>
        <v>#DIV/0!</v>
      </c>
      <c r="C171" s="131" t="e">
        <f>DIST_GAS_TOT!AI23</f>
        <v>#REF!</v>
      </c>
      <c r="D171" s="131" t="e">
        <f>DIST_GAS_TOT!AJ23</f>
        <v>#DIV/0!</v>
      </c>
      <c r="E171" s="131" t="e">
        <f>DIST_GAS_TOT!AK23</f>
        <v>#DIV/0!</v>
      </c>
      <c r="F171" s="131" t="e">
        <f>DIST_GAS_TOT!AL23</f>
        <v>#DIV/0!</v>
      </c>
      <c r="G171" s="131" t="e">
        <f>DIST_GAS_TOT!AM23</f>
        <v>#REF!</v>
      </c>
      <c r="H171" s="131" t="e">
        <f>DIST_ALC_TOT!N22</f>
        <v>#REF!</v>
      </c>
      <c r="I171" s="131" t="e">
        <f>DIST_ALC_TOT!O22</f>
        <v>#DIV/0!</v>
      </c>
      <c r="J171" s="131" t="e">
        <f>DIST_DSL_TOT!AH23</f>
        <v>#DIV/0!</v>
      </c>
      <c r="K171" s="131" t="e">
        <f>DIST_DSL_TOT!AI23</f>
        <v>#REF!</v>
      </c>
      <c r="L171" s="131" t="e">
        <f>DIST_DSL_TOT!AJ23</f>
        <v>#DIV/0!</v>
      </c>
      <c r="M171" s="131" t="e">
        <f>DIST_DSL_TOT!AK23</f>
        <v>#DIV/0!</v>
      </c>
      <c r="N171" s="131" t="e">
        <f>DIST_DSL_TOT!AL23</f>
        <v>#DIV/0!</v>
      </c>
      <c r="O171" s="131" t="e">
        <f>DIST_DSL_TOT!AM23</f>
        <v>#REF!</v>
      </c>
      <c r="P171" s="132">
        <f t="shared" si="15"/>
        <v>1</v>
      </c>
      <c r="R171" s="133" t="e">
        <f t="shared" si="16"/>
        <v>#DIV/0!</v>
      </c>
      <c r="S171" s="133" t="e">
        <f t="shared" si="17"/>
        <v>#REF!</v>
      </c>
      <c r="T171" s="133" t="e">
        <f t="shared" si="18"/>
        <v>#DIV/0!</v>
      </c>
    </row>
    <row r="172" spans="1:20" s="1" customFormat="1">
      <c r="A172" s="75" t="s">
        <v>40</v>
      </c>
      <c r="B172" s="246" t="e">
        <f>DIST_GAS_TOT!AH24</f>
        <v>#DIV/0!</v>
      </c>
      <c r="C172" s="246" t="e">
        <f>DIST_GAS_TOT!AI24</f>
        <v>#REF!</v>
      </c>
      <c r="D172" s="246" t="e">
        <f>DIST_GAS_TOT!AJ24</f>
        <v>#DIV/0!</v>
      </c>
      <c r="E172" s="246" t="e">
        <f>DIST_GAS_TOT!AK24</f>
        <v>#DIV/0!</v>
      </c>
      <c r="F172" s="246" t="e">
        <f>DIST_GAS_TOT!AL24</f>
        <v>#DIV/0!</v>
      </c>
      <c r="G172" s="246" t="e">
        <f>DIST_GAS_TOT!AM24</f>
        <v>#REF!</v>
      </c>
      <c r="H172" s="246" t="e">
        <f>DIST_ALC_TOT!N23</f>
        <v>#REF!</v>
      </c>
      <c r="I172" s="246" t="e">
        <f>DIST_ALC_TOT!O23</f>
        <v>#DIV/0!</v>
      </c>
      <c r="J172" s="246" t="e">
        <f>DIST_DSL_TOT!AH24</f>
        <v>#DIV/0!</v>
      </c>
      <c r="K172" s="246" t="e">
        <f>DIST_DSL_TOT!AI24</f>
        <v>#REF!</v>
      </c>
      <c r="L172" s="246" t="e">
        <f>DIST_DSL_TOT!AJ24</f>
        <v>#DIV/0!</v>
      </c>
      <c r="M172" s="246" t="e">
        <f>DIST_DSL_TOT!AK24</f>
        <v>#DIV/0!</v>
      </c>
      <c r="N172" s="246" t="e">
        <f>DIST_DSL_TOT!AL24</f>
        <v>#DIV/0!</v>
      </c>
      <c r="O172" s="246" t="e">
        <f>DIST_DSL_TOT!AM24</f>
        <v>#REF!</v>
      </c>
      <c r="P172" s="246">
        <f t="shared" si="15"/>
        <v>1</v>
      </c>
      <c r="R172" s="133" t="e">
        <f t="shared" si="16"/>
        <v>#DIV/0!</v>
      </c>
      <c r="S172" s="133" t="e">
        <f t="shared" si="17"/>
        <v>#REF!</v>
      </c>
      <c r="T172" s="133" t="e">
        <f t="shared" si="18"/>
        <v>#DIV/0!</v>
      </c>
    </row>
    <row r="173" spans="1:20" s="1" customFormat="1">
      <c r="A173" s="73" t="s">
        <v>26</v>
      </c>
      <c r="B173" s="131" t="e">
        <f>DIST_GAS_TOT!AH25</f>
        <v>#DIV/0!</v>
      </c>
      <c r="C173" s="131" t="e">
        <f>DIST_GAS_TOT!AI25</f>
        <v>#REF!</v>
      </c>
      <c r="D173" s="131" t="e">
        <f>DIST_GAS_TOT!AJ25</f>
        <v>#DIV/0!</v>
      </c>
      <c r="E173" s="131" t="e">
        <f>DIST_GAS_TOT!AK25</f>
        <v>#DIV/0!</v>
      </c>
      <c r="F173" s="131" t="e">
        <f>DIST_GAS_TOT!AL25</f>
        <v>#DIV/0!</v>
      </c>
      <c r="G173" s="131" t="e">
        <f>DIST_GAS_TOT!AM25</f>
        <v>#REF!</v>
      </c>
      <c r="H173" s="131" t="e">
        <f>DIST_ALC_TOT!N24</f>
        <v>#REF!</v>
      </c>
      <c r="I173" s="131" t="e">
        <f>DIST_ALC_TOT!O24</f>
        <v>#DIV/0!</v>
      </c>
      <c r="J173" s="131" t="e">
        <f>DIST_DSL_TOT!AH25</f>
        <v>#DIV/0!</v>
      </c>
      <c r="K173" s="131" t="e">
        <f>DIST_DSL_TOT!AI25</f>
        <v>#REF!</v>
      </c>
      <c r="L173" s="131" t="e">
        <f>DIST_DSL_TOT!AJ25</f>
        <v>#DIV/0!</v>
      </c>
      <c r="M173" s="131" t="e">
        <f>DIST_DSL_TOT!AK25</f>
        <v>#DIV/0!</v>
      </c>
      <c r="N173" s="131" t="e">
        <f>DIST_DSL_TOT!AL25</f>
        <v>#DIV/0!</v>
      </c>
      <c r="O173" s="131" t="e">
        <f>DIST_DSL_TOT!AM25</f>
        <v>#REF!</v>
      </c>
      <c r="P173" s="132">
        <f t="shared" si="15"/>
        <v>1</v>
      </c>
      <c r="R173" s="133" t="e">
        <f t="shared" si="16"/>
        <v>#DIV/0!</v>
      </c>
      <c r="S173" s="133" t="e">
        <f t="shared" si="17"/>
        <v>#REF!</v>
      </c>
      <c r="T173" s="133" t="e">
        <f t="shared" si="18"/>
        <v>#DIV/0!</v>
      </c>
    </row>
    <row r="174" spans="1:20" s="1" customFormat="1">
      <c r="A174" s="73" t="s">
        <v>18</v>
      </c>
      <c r="B174" s="131" t="e">
        <f>DIST_GAS_TOT!AH26</f>
        <v>#DIV/0!</v>
      </c>
      <c r="C174" s="131" t="e">
        <f>DIST_GAS_TOT!AI26</f>
        <v>#REF!</v>
      </c>
      <c r="D174" s="131" t="e">
        <f>DIST_GAS_TOT!AJ26</f>
        <v>#DIV/0!</v>
      </c>
      <c r="E174" s="131" t="e">
        <f>DIST_GAS_TOT!AK26</f>
        <v>#DIV/0!</v>
      </c>
      <c r="F174" s="131" t="e">
        <f>DIST_GAS_TOT!AL26</f>
        <v>#DIV/0!</v>
      </c>
      <c r="G174" s="131" t="e">
        <f>DIST_GAS_TOT!AM26</f>
        <v>#REF!</v>
      </c>
      <c r="H174" s="131" t="e">
        <f>DIST_ALC_TOT!N25</f>
        <v>#REF!</v>
      </c>
      <c r="I174" s="131" t="e">
        <f>DIST_ALC_TOT!O25</f>
        <v>#DIV/0!</v>
      </c>
      <c r="J174" s="131" t="e">
        <f>DIST_DSL_TOT!AH26</f>
        <v>#DIV/0!</v>
      </c>
      <c r="K174" s="131" t="e">
        <f>DIST_DSL_TOT!AI26</f>
        <v>#REF!</v>
      </c>
      <c r="L174" s="131" t="e">
        <f>DIST_DSL_TOT!AJ26</f>
        <v>#DIV/0!</v>
      </c>
      <c r="M174" s="131" t="e">
        <f>DIST_DSL_TOT!AK26</f>
        <v>#DIV/0!</v>
      </c>
      <c r="N174" s="131" t="e">
        <f>DIST_DSL_TOT!AL26</f>
        <v>#DIV/0!</v>
      </c>
      <c r="O174" s="131" t="e">
        <f>DIST_DSL_TOT!AM26</f>
        <v>#REF!</v>
      </c>
      <c r="P174" s="132">
        <f t="shared" si="15"/>
        <v>1</v>
      </c>
      <c r="R174" s="133" t="e">
        <f t="shared" si="16"/>
        <v>#DIV/0!</v>
      </c>
      <c r="S174" s="133" t="e">
        <f t="shared" si="17"/>
        <v>#REF!</v>
      </c>
      <c r="T174" s="133" t="e">
        <f t="shared" si="18"/>
        <v>#DIV/0!</v>
      </c>
    </row>
    <row r="175" spans="1:20" s="1" customFormat="1">
      <c r="A175" s="73" t="s">
        <v>12</v>
      </c>
      <c r="B175" s="131" t="e">
        <f>DIST_GAS_TOT!AH27</f>
        <v>#DIV/0!</v>
      </c>
      <c r="C175" s="131" t="e">
        <f>DIST_GAS_TOT!AI27</f>
        <v>#REF!</v>
      </c>
      <c r="D175" s="131" t="e">
        <f>DIST_GAS_TOT!AJ27</f>
        <v>#DIV/0!</v>
      </c>
      <c r="E175" s="131" t="e">
        <f>DIST_GAS_TOT!AK27</f>
        <v>#DIV/0!</v>
      </c>
      <c r="F175" s="131" t="e">
        <f>DIST_GAS_TOT!AL27</f>
        <v>#DIV/0!</v>
      </c>
      <c r="G175" s="131" t="e">
        <f>DIST_GAS_TOT!AM27</f>
        <v>#REF!</v>
      </c>
      <c r="H175" s="131" t="e">
        <f>DIST_ALC_TOT!N26</f>
        <v>#REF!</v>
      </c>
      <c r="I175" s="131" t="e">
        <f>DIST_ALC_TOT!O26</f>
        <v>#DIV/0!</v>
      </c>
      <c r="J175" s="131" t="e">
        <f>DIST_DSL_TOT!AH27</f>
        <v>#DIV/0!</v>
      </c>
      <c r="K175" s="131" t="e">
        <f>DIST_DSL_TOT!AI27</f>
        <v>#REF!</v>
      </c>
      <c r="L175" s="131" t="e">
        <f>DIST_DSL_TOT!AJ27</f>
        <v>#DIV/0!</v>
      </c>
      <c r="M175" s="131" t="e">
        <f>DIST_DSL_TOT!AK27</f>
        <v>#DIV/0!</v>
      </c>
      <c r="N175" s="131" t="e">
        <f>DIST_DSL_TOT!AL27</f>
        <v>#DIV/0!</v>
      </c>
      <c r="O175" s="131" t="e">
        <f>DIST_DSL_TOT!AM27</f>
        <v>#REF!</v>
      </c>
      <c r="P175" s="132">
        <f t="shared" si="15"/>
        <v>1</v>
      </c>
      <c r="R175" s="133" t="e">
        <f t="shared" si="16"/>
        <v>#DIV/0!</v>
      </c>
      <c r="S175" s="133" t="e">
        <f t="shared" si="17"/>
        <v>#REF!</v>
      </c>
      <c r="T175" s="133" t="e">
        <f t="shared" si="18"/>
        <v>#DIV/0!</v>
      </c>
    </row>
    <row r="176" spans="1:20" s="1" customFormat="1">
      <c r="A176" s="73" t="s">
        <v>10</v>
      </c>
      <c r="B176" s="131" t="e">
        <f>DIST_GAS_TOT!AH28</f>
        <v>#DIV/0!</v>
      </c>
      <c r="C176" s="131" t="e">
        <f>DIST_GAS_TOT!AI28</f>
        <v>#REF!</v>
      </c>
      <c r="D176" s="131" t="e">
        <f>DIST_GAS_TOT!AJ28</f>
        <v>#DIV/0!</v>
      </c>
      <c r="E176" s="131" t="e">
        <f>DIST_GAS_TOT!AK28</f>
        <v>#DIV/0!</v>
      </c>
      <c r="F176" s="131" t="e">
        <f>DIST_GAS_TOT!AL28</f>
        <v>#DIV/0!</v>
      </c>
      <c r="G176" s="131" t="e">
        <f>DIST_GAS_TOT!AM28</f>
        <v>#REF!</v>
      </c>
      <c r="H176" s="131" t="e">
        <f>DIST_ALC_TOT!N27</f>
        <v>#REF!</v>
      </c>
      <c r="I176" s="131" t="e">
        <f>DIST_ALC_TOT!O27</f>
        <v>#DIV/0!</v>
      </c>
      <c r="J176" s="131" t="e">
        <f>DIST_DSL_TOT!AH28</f>
        <v>#DIV/0!</v>
      </c>
      <c r="K176" s="131" t="e">
        <f>DIST_DSL_TOT!AI28</f>
        <v>#REF!</v>
      </c>
      <c r="L176" s="131" t="e">
        <f>DIST_DSL_TOT!AJ28</f>
        <v>#DIV/0!</v>
      </c>
      <c r="M176" s="131" t="e">
        <f>DIST_DSL_TOT!AK28</f>
        <v>#DIV/0!</v>
      </c>
      <c r="N176" s="131" t="e">
        <f>DIST_DSL_TOT!AL28</f>
        <v>#DIV/0!</v>
      </c>
      <c r="O176" s="131" t="e">
        <f>DIST_DSL_TOT!AM28</f>
        <v>#REF!</v>
      </c>
      <c r="P176" s="132">
        <f t="shared" si="15"/>
        <v>1</v>
      </c>
      <c r="R176" s="133" t="e">
        <f t="shared" si="16"/>
        <v>#DIV/0!</v>
      </c>
      <c r="S176" s="133" t="e">
        <f t="shared" si="17"/>
        <v>#REF!</v>
      </c>
      <c r="T176" s="133" t="e">
        <f t="shared" si="18"/>
        <v>#DIV/0!</v>
      </c>
    </row>
    <row r="177" spans="1:20" s="1" customFormat="1">
      <c r="A177" s="75" t="s">
        <v>41</v>
      </c>
      <c r="B177" s="246" t="e">
        <f>DIST_GAS_TOT!AH29</f>
        <v>#DIV/0!</v>
      </c>
      <c r="C177" s="246" t="e">
        <f>DIST_GAS_TOT!AI29</f>
        <v>#REF!</v>
      </c>
      <c r="D177" s="246" t="e">
        <f>DIST_GAS_TOT!AJ29</f>
        <v>#DIV/0!</v>
      </c>
      <c r="E177" s="246" t="e">
        <f>DIST_GAS_TOT!AK29</f>
        <v>#DIV/0!</v>
      </c>
      <c r="F177" s="246" t="e">
        <f>DIST_GAS_TOT!AL29</f>
        <v>#DIV/0!</v>
      </c>
      <c r="G177" s="246" t="e">
        <f>DIST_GAS_TOT!AM29</f>
        <v>#REF!</v>
      </c>
      <c r="H177" s="246" t="e">
        <f>DIST_ALC_TOT!N28</f>
        <v>#REF!</v>
      </c>
      <c r="I177" s="246" t="e">
        <f>DIST_ALC_TOT!O28</f>
        <v>#DIV/0!</v>
      </c>
      <c r="J177" s="246" t="e">
        <f>DIST_DSL_TOT!AH29</f>
        <v>#DIV/0!</v>
      </c>
      <c r="K177" s="246" t="e">
        <f>DIST_DSL_TOT!AI29</f>
        <v>#REF!</v>
      </c>
      <c r="L177" s="246" t="e">
        <f>DIST_DSL_TOT!AJ29</f>
        <v>#DIV/0!</v>
      </c>
      <c r="M177" s="246" t="e">
        <f>DIST_DSL_TOT!AK29</f>
        <v>#DIV/0!</v>
      </c>
      <c r="N177" s="246" t="e">
        <f>DIST_DSL_TOT!AL29</f>
        <v>#DIV/0!</v>
      </c>
      <c r="O177" s="246" t="e">
        <f>DIST_DSL_TOT!AM29</f>
        <v>#REF!</v>
      </c>
      <c r="P177" s="246">
        <f t="shared" si="15"/>
        <v>1</v>
      </c>
      <c r="R177" s="133" t="e">
        <f t="shared" si="16"/>
        <v>#DIV/0!</v>
      </c>
      <c r="S177" s="133" t="e">
        <f t="shared" si="17"/>
        <v>#REF!</v>
      </c>
      <c r="T177" s="133" t="e">
        <f t="shared" si="18"/>
        <v>#DIV/0!</v>
      </c>
    </row>
    <row r="178" spans="1:20" s="1" customFormat="1">
      <c r="A178" s="73" t="s">
        <v>22</v>
      </c>
      <c r="B178" s="131" t="e">
        <f>DIST_GAS_TOT!AH30</f>
        <v>#DIV/0!</v>
      </c>
      <c r="C178" s="131" t="e">
        <f>DIST_GAS_TOT!AI30</f>
        <v>#REF!</v>
      </c>
      <c r="D178" s="131" t="e">
        <f>DIST_GAS_TOT!AJ30</f>
        <v>#DIV/0!</v>
      </c>
      <c r="E178" s="131" t="e">
        <f>DIST_GAS_TOT!AK30</f>
        <v>#DIV/0!</v>
      </c>
      <c r="F178" s="131" t="e">
        <f>DIST_GAS_TOT!AL30</f>
        <v>#DIV/0!</v>
      </c>
      <c r="G178" s="131" t="e">
        <f>DIST_GAS_TOT!AM30</f>
        <v>#REF!</v>
      </c>
      <c r="H178" s="131" t="e">
        <f>DIST_ALC_TOT!N29</f>
        <v>#REF!</v>
      </c>
      <c r="I178" s="131" t="e">
        <f>DIST_ALC_TOT!O29</f>
        <v>#DIV/0!</v>
      </c>
      <c r="J178" s="131" t="e">
        <f>DIST_DSL_TOT!AH30</f>
        <v>#DIV/0!</v>
      </c>
      <c r="K178" s="131" t="e">
        <f>DIST_DSL_TOT!AI30</f>
        <v>#REF!</v>
      </c>
      <c r="L178" s="131" t="e">
        <f>DIST_DSL_TOT!AJ30</f>
        <v>#DIV/0!</v>
      </c>
      <c r="M178" s="131" t="e">
        <f>DIST_DSL_TOT!AK30</f>
        <v>#DIV/0!</v>
      </c>
      <c r="N178" s="131" t="e">
        <f>DIST_DSL_TOT!AL30</f>
        <v>#DIV/0!</v>
      </c>
      <c r="O178" s="131" t="e">
        <f>DIST_DSL_TOT!AM30</f>
        <v>#REF!</v>
      </c>
      <c r="P178" s="132">
        <f t="shared" si="15"/>
        <v>1</v>
      </c>
      <c r="R178" s="133" t="e">
        <f t="shared" si="16"/>
        <v>#DIV/0!</v>
      </c>
      <c r="S178" s="133" t="e">
        <f t="shared" si="17"/>
        <v>#REF!</v>
      </c>
      <c r="T178" s="133" t="e">
        <f t="shared" si="18"/>
        <v>#DIV/0!</v>
      </c>
    </row>
    <row r="179" spans="1:20" s="1" customFormat="1">
      <c r="A179" s="73" t="s">
        <v>13</v>
      </c>
      <c r="B179" s="131" t="e">
        <f>DIST_GAS_TOT!AH31</f>
        <v>#DIV/0!</v>
      </c>
      <c r="C179" s="131" t="e">
        <f>DIST_GAS_TOT!AI31</f>
        <v>#REF!</v>
      </c>
      <c r="D179" s="131" t="e">
        <f>DIST_GAS_TOT!AJ31</f>
        <v>#DIV/0!</v>
      </c>
      <c r="E179" s="131" t="e">
        <f>DIST_GAS_TOT!AK31</f>
        <v>#DIV/0!</v>
      </c>
      <c r="F179" s="131" t="e">
        <f>DIST_GAS_TOT!AL31</f>
        <v>#DIV/0!</v>
      </c>
      <c r="G179" s="131" t="e">
        <f>DIST_GAS_TOT!AM31</f>
        <v>#REF!</v>
      </c>
      <c r="H179" s="131" t="e">
        <f>DIST_ALC_TOT!N30</f>
        <v>#REF!</v>
      </c>
      <c r="I179" s="131" t="e">
        <f>DIST_ALC_TOT!O30</f>
        <v>#DIV/0!</v>
      </c>
      <c r="J179" s="131" t="e">
        <f>DIST_DSL_TOT!AH31</f>
        <v>#DIV/0!</v>
      </c>
      <c r="K179" s="131" t="e">
        <f>DIST_DSL_TOT!AI31</f>
        <v>#REF!</v>
      </c>
      <c r="L179" s="131" t="e">
        <f>DIST_DSL_TOT!AJ31</f>
        <v>#DIV/0!</v>
      </c>
      <c r="M179" s="131" t="e">
        <f>DIST_DSL_TOT!AK31</f>
        <v>#DIV/0!</v>
      </c>
      <c r="N179" s="131" t="e">
        <f>DIST_DSL_TOT!AL31</f>
        <v>#DIV/0!</v>
      </c>
      <c r="O179" s="131" t="e">
        <f>DIST_DSL_TOT!AM31</f>
        <v>#REF!</v>
      </c>
      <c r="P179" s="132">
        <f t="shared" si="15"/>
        <v>1</v>
      </c>
      <c r="R179" s="133" t="e">
        <f t="shared" si="16"/>
        <v>#DIV/0!</v>
      </c>
      <c r="S179" s="133" t="e">
        <f t="shared" si="17"/>
        <v>#REF!</v>
      </c>
      <c r="T179" s="133" t="e">
        <f t="shared" si="18"/>
        <v>#DIV/0!</v>
      </c>
    </row>
    <row r="180" spans="1:20" s="1" customFormat="1">
      <c r="A180" s="73" t="s">
        <v>14</v>
      </c>
      <c r="B180" s="131" t="e">
        <f>DIST_GAS_TOT!AH32</f>
        <v>#DIV/0!</v>
      </c>
      <c r="C180" s="131" t="e">
        <f>DIST_GAS_TOT!AI32</f>
        <v>#REF!</v>
      </c>
      <c r="D180" s="131" t="e">
        <f>DIST_GAS_TOT!AJ32</f>
        <v>#DIV/0!</v>
      </c>
      <c r="E180" s="131" t="e">
        <f>DIST_GAS_TOT!AK32</f>
        <v>#DIV/0!</v>
      </c>
      <c r="F180" s="131" t="e">
        <f>DIST_GAS_TOT!AL32</f>
        <v>#DIV/0!</v>
      </c>
      <c r="G180" s="131" t="e">
        <f>DIST_GAS_TOT!AM32</f>
        <v>#REF!</v>
      </c>
      <c r="H180" s="131" t="e">
        <f>DIST_ALC_TOT!N31</f>
        <v>#REF!</v>
      </c>
      <c r="I180" s="131" t="e">
        <f>DIST_ALC_TOT!O31</f>
        <v>#DIV/0!</v>
      </c>
      <c r="J180" s="131" t="e">
        <f>DIST_DSL_TOT!AH32</f>
        <v>#DIV/0!</v>
      </c>
      <c r="K180" s="131" t="e">
        <f>DIST_DSL_TOT!AI32</f>
        <v>#REF!</v>
      </c>
      <c r="L180" s="131" t="e">
        <f>DIST_DSL_TOT!AJ32</f>
        <v>#DIV/0!</v>
      </c>
      <c r="M180" s="131" t="e">
        <f>DIST_DSL_TOT!AK32</f>
        <v>#DIV/0!</v>
      </c>
      <c r="N180" s="131" t="e">
        <f>DIST_DSL_TOT!AL32</f>
        <v>#DIV/0!</v>
      </c>
      <c r="O180" s="131" t="e">
        <f>DIST_DSL_TOT!AM32</f>
        <v>#REF!</v>
      </c>
      <c r="P180" s="132">
        <f t="shared" si="15"/>
        <v>1</v>
      </c>
      <c r="R180" s="133" t="e">
        <f t="shared" si="16"/>
        <v>#DIV/0!</v>
      </c>
      <c r="S180" s="133" t="e">
        <f t="shared" si="17"/>
        <v>#REF!</v>
      </c>
      <c r="T180" s="133" t="e">
        <f t="shared" si="18"/>
        <v>#DIV/0!</v>
      </c>
    </row>
    <row r="181" spans="1:20" s="1" customFormat="1">
      <c r="A181" s="75" t="s">
        <v>42</v>
      </c>
      <c r="B181" s="246" t="e">
        <f>DIST_GAS_TOT!AH33</f>
        <v>#DIV/0!</v>
      </c>
      <c r="C181" s="246" t="e">
        <f>DIST_GAS_TOT!AI33</f>
        <v>#REF!</v>
      </c>
      <c r="D181" s="246" t="e">
        <f>DIST_GAS_TOT!AJ33</f>
        <v>#DIV/0!</v>
      </c>
      <c r="E181" s="246" t="e">
        <f>DIST_GAS_TOT!AK33</f>
        <v>#DIV/0!</v>
      </c>
      <c r="F181" s="246" t="e">
        <f>DIST_GAS_TOT!AL33</f>
        <v>#DIV/0!</v>
      </c>
      <c r="G181" s="246" t="e">
        <f>DIST_GAS_TOT!AM33</f>
        <v>#REF!</v>
      </c>
      <c r="H181" s="246" t="e">
        <f>DIST_ALC_TOT!N32</f>
        <v>#REF!</v>
      </c>
      <c r="I181" s="246" t="e">
        <f>DIST_ALC_TOT!O32</f>
        <v>#DIV/0!</v>
      </c>
      <c r="J181" s="246" t="e">
        <f>DIST_DSL_TOT!AH33</f>
        <v>#DIV/0!</v>
      </c>
      <c r="K181" s="246" t="e">
        <f>DIST_DSL_TOT!AI33</f>
        <v>#REF!</v>
      </c>
      <c r="L181" s="246" t="e">
        <f>DIST_DSL_TOT!AJ33</f>
        <v>#DIV/0!</v>
      </c>
      <c r="M181" s="246" t="e">
        <f>DIST_DSL_TOT!AK33</f>
        <v>#DIV/0!</v>
      </c>
      <c r="N181" s="246" t="e">
        <f>DIST_DSL_TOT!AL33</f>
        <v>#DIV/0!</v>
      </c>
      <c r="O181" s="246" t="e">
        <f>DIST_DSL_TOT!AM33</f>
        <v>#REF!</v>
      </c>
      <c r="P181" s="246">
        <f t="shared" si="15"/>
        <v>1</v>
      </c>
      <c r="R181" s="133" t="e">
        <f t="shared" si="16"/>
        <v>#DIV/0!</v>
      </c>
      <c r="S181" s="133" t="e">
        <f t="shared" si="17"/>
        <v>#REF!</v>
      </c>
      <c r="T181" s="133" t="e">
        <f t="shared" si="18"/>
        <v>#DIV/0!</v>
      </c>
    </row>
    <row r="182" spans="1:20" s="1" customFormat="1">
      <c r="A182" s="73" t="s">
        <v>11</v>
      </c>
      <c r="B182" s="131" t="e">
        <f>DIST_GAS_TOT!AH34</f>
        <v>#DIV/0!</v>
      </c>
      <c r="C182" s="131" t="e">
        <f>DIST_GAS_TOT!AI34</f>
        <v>#REF!</v>
      </c>
      <c r="D182" s="131" t="e">
        <f>DIST_GAS_TOT!AJ34</f>
        <v>#DIV/0!</v>
      </c>
      <c r="E182" s="131" t="e">
        <f>DIST_GAS_TOT!AK34</f>
        <v>#DIV/0!</v>
      </c>
      <c r="F182" s="131" t="e">
        <f>DIST_GAS_TOT!AL34</f>
        <v>#DIV/0!</v>
      </c>
      <c r="G182" s="131" t="e">
        <f>DIST_GAS_TOT!AM34</f>
        <v>#REF!</v>
      </c>
      <c r="H182" s="131" t="e">
        <f>DIST_ALC_TOT!N33</f>
        <v>#REF!</v>
      </c>
      <c r="I182" s="131" t="e">
        <f>DIST_ALC_TOT!O33</f>
        <v>#DIV/0!</v>
      </c>
      <c r="J182" s="131" t="e">
        <f>DIST_DSL_TOT!AH34</f>
        <v>#DIV/0!</v>
      </c>
      <c r="K182" s="131" t="e">
        <f>DIST_DSL_TOT!AI34</f>
        <v>#REF!</v>
      </c>
      <c r="L182" s="131" t="e">
        <f>DIST_DSL_TOT!AJ34</f>
        <v>#DIV/0!</v>
      </c>
      <c r="M182" s="131" t="e">
        <f>DIST_DSL_TOT!AK34</f>
        <v>#DIV/0!</v>
      </c>
      <c r="N182" s="131" t="e">
        <f>DIST_DSL_TOT!AL34</f>
        <v>#DIV/0!</v>
      </c>
      <c r="O182" s="131" t="e">
        <f>DIST_DSL_TOT!AM34</f>
        <v>#REF!</v>
      </c>
      <c r="P182" s="132">
        <f t="shared" si="15"/>
        <v>1</v>
      </c>
      <c r="R182" s="133" t="e">
        <f t="shared" si="16"/>
        <v>#DIV/0!</v>
      </c>
      <c r="S182" s="133" t="e">
        <f t="shared" si="17"/>
        <v>#REF!</v>
      </c>
      <c r="T182" s="133" t="e">
        <f t="shared" si="18"/>
        <v>#DIV/0!</v>
      </c>
    </row>
    <row r="183" spans="1:20" s="1" customFormat="1">
      <c r="A183" s="73" t="s">
        <v>20</v>
      </c>
      <c r="B183" s="131" t="e">
        <f>DIST_GAS_TOT!AH35</f>
        <v>#DIV/0!</v>
      </c>
      <c r="C183" s="131" t="e">
        <f>DIST_GAS_TOT!AI35</f>
        <v>#REF!</v>
      </c>
      <c r="D183" s="131" t="e">
        <f>DIST_GAS_TOT!AJ35</f>
        <v>#DIV/0!</v>
      </c>
      <c r="E183" s="131" t="e">
        <f>DIST_GAS_TOT!AK35</f>
        <v>#DIV/0!</v>
      </c>
      <c r="F183" s="131" t="e">
        <f>DIST_GAS_TOT!AL35</f>
        <v>#DIV/0!</v>
      </c>
      <c r="G183" s="131" t="e">
        <f>DIST_GAS_TOT!AM35</f>
        <v>#REF!</v>
      </c>
      <c r="H183" s="131" t="e">
        <f>DIST_ALC_TOT!N34</f>
        <v>#REF!</v>
      </c>
      <c r="I183" s="131" t="e">
        <f>DIST_ALC_TOT!O34</f>
        <v>#DIV/0!</v>
      </c>
      <c r="J183" s="131" t="e">
        <f>DIST_DSL_TOT!AH35</f>
        <v>#DIV/0!</v>
      </c>
      <c r="K183" s="131" t="e">
        <f>DIST_DSL_TOT!AI35</f>
        <v>#REF!</v>
      </c>
      <c r="L183" s="131" t="e">
        <f>DIST_DSL_TOT!AJ35</f>
        <v>#DIV/0!</v>
      </c>
      <c r="M183" s="131" t="e">
        <f>DIST_DSL_TOT!AK35</f>
        <v>#DIV/0!</v>
      </c>
      <c r="N183" s="131" t="e">
        <f>DIST_DSL_TOT!AL35</f>
        <v>#DIV/0!</v>
      </c>
      <c r="O183" s="131" t="e">
        <f>DIST_DSL_TOT!AM35</f>
        <v>#REF!</v>
      </c>
      <c r="P183" s="132">
        <f t="shared" si="15"/>
        <v>1</v>
      </c>
      <c r="R183" s="133" t="e">
        <f t="shared" si="16"/>
        <v>#DIV/0!</v>
      </c>
      <c r="S183" s="133" t="e">
        <f t="shared" si="17"/>
        <v>#REF!</v>
      </c>
      <c r="T183" s="133" t="e">
        <f t="shared" si="18"/>
        <v>#DIV/0!</v>
      </c>
    </row>
    <row r="184" spans="1:20" s="1" customFormat="1">
      <c r="A184" s="73" t="s">
        <v>24</v>
      </c>
      <c r="B184" s="131" t="e">
        <f>DIST_GAS_TOT!AH36</f>
        <v>#DIV/0!</v>
      </c>
      <c r="C184" s="131" t="e">
        <f>DIST_GAS_TOT!AI36</f>
        <v>#REF!</v>
      </c>
      <c r="D184" s="131" t="e">
        <f>DIST_GAS_TOT!AJ36</f>
        <v>#DIV/0!</v>
      </c>
      <c r="E184" s="131" t="e">
        <f>DIST_GAS_TOT!AK36</f>
        <v>#DIV/0!</v>
      </c>
      <c r="F184" s="131" t="e">
        <f>DIST_GAS_TOT!AL36</f>
        <v>#DIV/0!</v>
      </c>
      <c r="G184" s="131" t="e">
        <f>DIST_GAS_TOT!AM36</f>
        <v>#REF!</v>
      </c>
      <c r="H184" s="131" t="e">
        <f>DIST_ALC_TOT!N35</f>
        <v>#REF!</v>
      </c>
      <c r="I184" s="131" t="e">
        <f>DIST_ALC_TOT!O35</f>
        <v>#DIV/0!</v>
      </c>
      <c r="J184" s="131" t="e">
        <f>DIST_DSL_TOT!AH36</f>
        <v>#DIV/0!</v>
      </c>
      <c r="K184" s="131" t="e">
        <f>DIST_DSL_TOT!AI36</f>
        <v>#REF!</v>
      </c>
      <c r="L184" s="131" t="e">
        <f>DIST_DSL_TOT!AJ36</f>
        <v>#DIV/0!</v>
      </c>
      <c r="M184" s="131" t="e">
        <f>DIST_DSL_TOT!AK36</f>
        <v>#DIV/0!</v>
      </c>
      <c r="N184" s="131" t="e">
        <f>DIST_DSL_TOT!AL36</f>
        <v>#DIV/0!</v>
      </c>
      <c r="O184" s="131" t="e">
        <f>DIST_DSL_TOT!AM36</f>
        <v>#REF!</v>
      </c>
      <c r="P184" s="132">
        <f t="shared" si="15"/>
        <v>1</v>
      </c>
      <c r="R184" s="133" t="e">
        <f t="shared" si="16"/>
        <v>#DIV/0!</v>
      </c>
      <c r="S184" s="133" t="e">
        <f t="shared" si="17"/>
        <v>#REF!</v>
      </c>
      <c r="T184" s="133" t="e">
        <f t="shared" si="18"/>
        <v>#DIV/0!</v>
      </c>
    </row>
    <row r="185" spans="1:20" s="1" customFormat="1">
      <c r="A185" s="73" t="s">
        <v>25</v>
      </c>
      <c r="B185" s="131" t="e">
        <f>DIST_GAS_TOT!AH37</f>
        <v>#DIV/0!</v>
      </c>
      <c r="C185" s="131" t="e">
        <f>DIST_GAS_TOT!AI37</f>
        <v>#REF!</v>
      </c>
      <c r="D185" s="131" t="e">
        <f>DIST_GAS_TOT!AJ37</f>
        <v>#DIV/0!</v>
      </c>
      <c r="E185" s="131" t="e">
        <f>DIST_GAS_TOT!AK37</f>
        <v>#DIV/0!</v>
      </c>
      <c r="F185" s="131" t="e">
        <f>DIST_GAS_TOT!AL37</f>
        <v>#DIV/0!</v>
      </c>
      <c r="G185" s="131" t="e">
        <f>DIST_GAS_TOT!AM37</f>
        <v>#REF!</v>
      </c>
      <c r="H185" s="131" t="e">
        <f>DIST_ALC_TOT!N36</f>
        <v>#REF!</v>
      </c>
      <c r="I185" s="131" t="e">
        <f>DIST_ALC_TOT!O36</f>
        <v>#DIV/0!</v>
      </c>
      <c r="J185" s="131" t="e">
        <f>DIST_DSL_TOT!AH37</f>
        <v>#DIV/0!</v>
      </c>
      <c r="K185" s="131" t="e">
        <f>DIST_DSL_TOT!AI37</f>
        <v>#REF!</v>
      </c>
      <c r="L185" s="131" t="e">
        <f>DIST_DSL_TOT!AJ37</f>
        <v>#DIV/0!</v>
      </c>
      <c r="M185" s="131" t="e">
        <f>DIST_DSL_TOT!AK37</f>
        <v>#DIV/0!</v>
      </c>
      <c r="N185" s="131" t="e">
        <f>DIST_DSL_TOT!AL37</f>
        <v>#DIV/0!</v>
      </c>
      <c r="O185" s="131" t="e">
        <f>DIST_DSL_TOT!AM37</f>
        <v>#REF!</v>
      </c>
      <c r="P185" s="132">
        <f t="shared" si="15"/>
        <v>1</v>
      </c>
      <c r="R185" s="133" t="e">
        <f t="shared" si="16"/>
        <v>#DIV/0!</v>
      </c>
      <c r="S185" s="133" t="e">
        <f t="shared" si="17"/>
        <v>#REF!</v>
      </c>
      <c r="T185" s="133" t="e">
        <f t="shared" si="18"/>
        <v>#DIV/0!</v>
      </c>
    </row>
    <row r="186" spans="1:20" s="1" customFormat="1"/>
    <row r="187" spans="1:20" s="1" customFormat="1"/>
    <row r="188" spans="1:20" s="1" customFormat="1"/>
    <row r="189" spans="1:20" s="1" customFormat="1"/>
    <row r="190" spans="1:20" s="1" customFormat="1"/>
    <row r="191" spans="1:20" s="1" customFormat="1"/>
    <row r="192" spans="1:20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</sheetData>
  <mergeCells count="25">
    <mergeCell ref="A76:A78"/>
    <mergeCell ref="B114:G114"/>
    <mergeCell ref="A150:A152"/>
    <mergeCell ref="B150:P150"/>
    <mergeCell ref="B151:G151"/>
    <mergeCell ref="J151:O151"/>
    <mergeCell ref="B113:P113"/>
    <mergeCell ref="H151:I151"/>
    <mergeCell ref="A113:A115"/>
    <mergeCell ref="J114:O114"/>
    <mergeCell ref="H77:I77"/>
    <mergeCell ref="H114:I114"/>
    <mergeCell ref="B76:P76"/>
    <mergeCell ref="B77:G77"/>
    <mergeCell ref="J77:O77"/>
    <mergeCell ref="B2:P2"/>
    <mergeCell ref="B3:G3"/>
    <mergeCell ref="J3:O3"/>
    <mergeCell ref="A2:A4"/>
    <mergeCell ref="A39:A41"/>
    <mergeCell ref="B39:P39"/>
    <mergeCell ref="B40:G40"/>
    <mergeCell ref="J40:O40"/>
    <mergeCell ref="H3:I3"/>
    <mergeCell ref="H40:I40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</sheetPr>
  <dimension ref="A2:BA203"/>
  <sheetViews>
    <sheetView showGridLines="0" tabSelected="1" topLeftCell="A103" zoomScale="90" zoomScaleNormal="90" zoomScalePageLayoutView="90" workbookViewId="0">
      <pane xSplit="1" topLeftCell="B1" activePane="topRight" state="frozen"/>
      <selection pane="topRight" activeCell="B10" sqref="B10"/>
    </sheetView>
  </sheetViews>
  <sheetFormatPr defaultColWidth="8.85546875" defaultRowHeight="15"/>
  <cols>
    <col min="1" max="1" width="24.85546875" customWidth="1"/>
    <col min="2" max="2" width="15.28515625" style="24" bestFit="1" customWidth="1"/>
    <col min="3" max="4" width="14.5703125" style="24" bestFit="1" customWidth="1"/>
    <col min="5" max="5" width="12" style="24" bestFit="1" customWidth="1"/>
    <col min="6" max="6" width="14.5703125" style="24" bestFit="1" customWidth="1"/>
    <col min="7" max="7" width="11.42578125" style="24" bestFit="1" customWidth="1"/>
    <col min="8" max="8" width="12.7109375" style="24" bestFit="1" customWidth="1"/>
    <col min="9" max="9" width="14.5703125" style="24" bestFit="1" customWidth="1"/>
    <col min="10" max="10" width="11" style="24" bestFit="1" customWidth="1"/>
    <col min="11" max="11" width="19.42578125" style="24" bestFit="1" customWidth="1"/>
    <col min="12" max="12" width="14.42578125" style="24" bestFit="1" customWidth="1"/>
    <col min="13" max="13" width="8.28515625" style="24" bestFit="1" customWidth="1"/>
    <col min="14" max="14" width="14.5703125" style="24" bestFit="1" customWidth="1"/>
    <col min="15" max="15" width="12" style="24" bestFit="1" customWidth="1"/>
    <col min="16" max="17" width="12" style="24" customWidth="1"/>
    <col min="18" max="18" width="14.5703125" style="24" bestFit="1" customWidth="1"/>
    <col min="19" max="19" width="12" style="24" customWidth="1"/>
    <col min="20" max="20" width="12.7109375" style="24" bestFit="1" customWidth="1"/>
    <col min="21" max="21" width="8.85546875" style="1"/>
    <col min="22" max="23" width="10.140625" style="1" bestFit="1" customWidth="1"/>
    <col min="24" max="25" width="8.85546875" style="1"/>
    <col min="26" max="27" width="10.140625" style="1" bestFit="1" customWidth="1"/>
    <col min="28" max="29" width="8.85546875" style="1"/>
    <col min="30" max="33" width="8.85546875" style="47"/>
    <col min="34" max="34" width="13.42578125" style="256" bestFit="1" customWidth="1"/>
    <col min="35" max="35" width="9.42578125" style="257" bestFit="1" customWidth="1"/>
    <col min="36" max="36" width="8.85546875" style="3"/>
    <col min="37" max="37" width="8.85546875" style="1"/>
    <col min="38" max="38" width="12" style="257" bestFit="1" customWidth="1"/>
    <col min="39" max="39" width="17.7109375" style="257" bestFit="1" customWidth="1"/>
    <col min="40" max="41" width="8.85546875" style="1"/>
    <col min="42" max="42" width="22" style="1" bestFit="1" customWidth="1"/>
    <col min="43" max="53" width="8.85546875" style="1"/>
  </cols>
  <sheetData>
    <row r="2" spans="1:47" s="1" customFormat="1" ht="15.75" customHeight="1" thickBot="1">
      <c r="A2" s="352" t="str">
        <f>"Frota em "&amp;ONSV_2019!A1&amp;""</f>
        <v>Frota em 2019</v>
      </c>
      <c r="B2" s="396" t="s">
        <v>77</v>
      </c>
      <c r="C2" s="400"/>
      <c r="D2" s="400"/>
      <c r="E2" s="400"/>
      <c r="F2" s="400"/>
      <c r="G2" s="397"/>
      <c r="H2" s="396" t="s">
        <v>78</v>
      </c>
      <c r="I2" s="397"/>
      <c r="J2" s="396" t="s">
        <v>79</v>
      </c>
      <c r="K2" s="400"/>
      <c r="L2" s="400"/>
      <c r="M2" s="400"/>
      <c r="N2" s="400"/>
      <c r="O2" s="397"/>
      <c r="P2" s="396" t="s">
        <v>80</v>
      </c>
      <c r="Q2" s="400"/>
      <c r="R2" s="400"/>
      <c r="S2" s="397"/>
      <c r="T2" s="130" t="s">
        <v>81</v>
      </c>
      <c r="V2" s="398" t="s">
        <v>110</v>
      </c>
      <c r="W2" s="398"/>
      <c r="X2" s="398"/>
      <c r="Y2" s="398"/>
      <c r="Z2" s="398" t="s">
        <v>111</v>
      </c>
      <c r="AA2" s="398"/>
      <c r="AB2" s="398"/>
      <c r="AC2" s="398"/>
      <c r="AD2" s="399" t="s">
        <v>112</v>
      </c>
      <c r="AE2" s="399"/>
      <c r="AF2" s="399"/>
      <c r="AG2" s="399"/>
      <c r="AH2" s="256"/>
      <c r="AI2" s="257"/>
      <c r="AJ2" s="3"/>
      <c r="AL2" s="257"/>
      <c r="AM2" s="257"/>
      <c r="AP2" s="1" t="s">
        <v>113</v>
      </c>
      <c r="AQ2" s="1" t="s">
        <v>114</v>
      </c>
      <c r="AR2" s="1" t="s">
        <v>114</v>
      </c>
      <c r="AS2" s="1" t="s">
        <v>114</v>
      </c>
      <c r="AT2" s="1" t="s">
        <v>114</v>
      </c>
      <c r="AU2" s="1" t="s">
        <v>114</v>
      </c>
    </row>
    <row r="3" spans="1:47" s="1" customFormat="1">
      <c r="A3" s="353"/>
      <c r="B3" s="130" t="s">
        <v>82</v>
      </c>
      <c r="C3" s="130" t="s">
        <v>83</v>
      </c>
      <c r="D3" s="130" t="s">
        <v>84</v>
      </c>
      <c r="E3" s="130" t="s">
        <v>85</v>
      </c>
      <c r="F3" s="130" t="s">
        <v>4</v>
      </c>
      <c r="G3" s="130" t="s">
        <v>86</v>
      </c>
      <c r="H3" s="130" t="s">
        <v>87</v>
      </c>
      <c r="I3" s="130" t="s">
        <v>83</v>
      </c>
      <c r="J3" s="130" t="s">
        <v>7</v>
      </c>
      <c r="K3" s="130" t="s">
        <v>88</v>
      </c>
      <c r="L3" s="130" t="s">
        <v>89</v>
      </c>
      <c r="M3" s="130" t="s">
        <v>8</v>
      </c>
      <c r="N3" s="130" t="s">
        <v>84</v>
      </c>
      <c r="O3" s="130" t="s">
        <v>85</v>
      </c>
      <c r="P3" s="130" t="s">
        <v>82</v>
      </c>
      <c r="Q3" s="130" t="s">
        <v>83</v>
      </c>
      <c r="R3" s="130" t="s">
        <v>84</v>
      </c>
      <c r="S3" s="130" t="s">
        <v>85</v>
      </c>
      <c r="T3" s="130" t="s">
        <v>82</v>
      </c>
      <c r="V3" s="1" t="s">
        <v>115</v>
      </c>
      <c r="W3" s="1" t="s">
        <v>116</v>
      </c>
      <c r="X3" s="1" t="s">
        <v>117</v>
      </c>
      <c r="Y3" s="1" t="s">
        <v>118</v>
      </c>
      <c r="Z3" s="1" t="s">
        <v>115</v>
      </c>
      <c r="AA3" s="1" t="s">
        <v>116</v>
      </c>
      <c r="AB3" s="1" t="s">
        <v>117</v>
      </c>
      <c r="AC3" s="1" t="s">
        <v>118</v>
      </c>
      <c r="AD3" s="47" t="s">
        <v>115</v>
      </c>
      <c r="AE3" s="47" t="s">
        <v>116</v>
      </c>
      <c r="AF3" s="47" t="s">
        <v>117</v>
      </c>
      <c r="AG3" s="47" t="s">
        <v>118</v>
      </c>
      <c r="AH3" s="258" t="s">
        <v>119</v>
      </c>
      <c r="AI3" s="259" t="s">
        <v>120</v>
      </c>
      <c r="AJ3" s="3"/>
      <c r="AL3" s="257"/>
      <c r="AM3" s="257"/>
      <c r="AP3" s="1" t="s">
        <v>121</v>
      </c>
      <c r="AQ3" s="1">
        <v>0.75254660585955735</v>
      </c>
      <c r="AR3" s="1">
        <v>0.72074059372710753</v>
      </c>
      <c r="AS3" s="1">
        <v>0.67327364269293122</v>
      </c>
      <c r="AT3" s="1">
        <v>0.61610413666866481</v>
      </c>
      <c r="AU3" s="1">
        <v>0.55841674615396064</v>
      </c>
    </row>
    <row r="4" spans="1:47" s="1" customFormat="1" ht="15.75" thickBot="1">
      <c r="A4" s="75" t="s">
        <v>37</v>
      </c>
      <c r="B4" s="79">
        <f>DIST_GAS_AUT!D5</f>
        <v>26874512.112187061</v>
      </c>
      <c r="C4" s="79">
        <f>DIST_GAS_UTI!D5</f>
        <v>660177.5860051841</v>
      </c>
      <c r="D4" s="79">
        <f>DIST_GAS_CAMIE!B5</f>
        <v>5456652.539871186</v>
      </c>
      <c r="E4" s="79">
        <f>DIST_GAS_CAMIOA!B5</f>
        <v>2572713.9512881245</v>
      </c>
      <c r="F4" s="79">
        <f>DIST_GAS_MOTOC!B5</f>
        <v>22742795</v>
      </c>
      <c r="G4" s="79">
        <f>DIST_GAS_MOTOA!B5</f>
        <v>4454686</v>
      </c>
      <c r="H4" s="79">
        <f>DIST_ALC_AUT!D5</f>
        <v>21881774.46183221</v>
      </c>
      <c r="I4" s="79">
        <f>DIST_ALC_UTI!B5</f>
        <v>280309.90551917208</v>
      </c>
      <c r="J4" s="79">
        <f>DIST_DSL_CAM!B5</f>
        <v>2795586</v>
      </c>
      <c r="K4" s="79">
        <f>DIST_DSL_CAMTRA!B5</f>
        <v>673149</v>
      </c>
      <c r="L4" s="79">
        <f>DIST_DSL_MICRO!B5</f>
        <v>405049</v>
      </c>
      <c r="M4" s="79">
        <f>DIST_DSL_ONI!B5</f>
        <v>636407</v>
      </c>
      <c r="N4" s="79">
        <f>DIST_DSL_CAMIE!B5</f>
        <v>2274903.4682193329</v>
      </c>
      <c r="O4" s="79">
        <f>DIST_DSL_CAMIOA!B5</f>
        <v>941234.27676777495</v>
      </c>
      <c r="P4" s="79">
        <f>ONSV_2019!K41</f>
        <v>13880.102018457837</v>
      </c>
      <c r="Q4" s="79">
        <f>ONSV_2019!D41</f>
        <v>239.03188677510479</v>
      </c>
      <c r="R4" s="79">
        <f>ONSV_2019!P41</f>
        <v>1892.1348820872918</v>
      </c>
      <c r="S4" s="79">
        <f>ONSV_2019!U41</f>
        <v>894.7312126808938</v>
      </c>
      <c r="T4" s="79">
        <f>GNV!N4</f>
        <v>2306289</v>
      </c>
      <c r="V4" s="2" t="e">
        <f>B4+C4+H4+I4+T4+#REF!+#REF!</f>
        <v>#REF!</v>
      </c>
      <c r="W4" s="2">
        <f t="shared" ref="W4:W36" si="0">D4+E4+F4+G4</f>
        <v>35226847.491159312</v>
      </c>
      <c r="X4" s="2">
        <f t="shared" ref="X4:X36" si="1">J4+K4+L4</f>
        <v>3873784</v>
      </c>
      <c r="Y4" s="2">
        <f t="shared" ref="Y4:Y36" si="2">M4+N4+O4</f>
        <v>3852544.7449871078</v>
      </c>
      <c r="Z4" s="2">
        <f>[1]DEN!C3+[1]DEN!F3+[1]DEN!G3+[1]DEN!L3</f>
        <v>38684062</v>
      </c>
      <c r="AA4" s="2">
        <f>[1]DEN!I3+[1]DEN!J3</f>
        <v>13761880</v>
      </c>
      <c r="AB4" s="2">
        <f>[1]DEN!D3+[1]DEN!E3</f>
        <v>2327494</v>
      </c>
      <c r="AC4" s="2">
        <f>[1]DEN!H3+[1]DEN!K3</f>
        <v>652055</v>
      </c>
      <c r="AD4" s="47" t="e">
        <f>IF(V4=Z4,"OK","ERRO")</f>
        <v>#REF!</v>
      </c>
      <c r="AE4" s="47" t="str">
        <f t="shared" ref="AE4:AG36" si="3">IF(W4=AA4,"OK","ERRO")</f>
        <v>ERRO</v>
      </c>
      <c r="AF4" s="47" t="str">
        <f t="shared" si="3"/>
        <v>ERRO</v>
      </c>
      <c r="AG4" s="47" t="str">
        <f t="shared" si="3"/>
        <v>ERRO</v>
      </c>
      <c r="AH4" s="260" t="e">
        <f>[1]COMB_CORR!G3/FRO_TOT!V4</f>
        <v>#REF!</v>
      </c>
      <c r="AI4" s="261"/>
      <c r="AJ4" s="3"/>
      <c r="AL4" s="58"/>
      <c r="AM4" s="257"/>
      <c r="AP4" s="1" t="s">
        <v>122</v>
      </c>
      <c r="AQ4" s="1">
        <v>8.6845497017608811E-2</v>
      </c>
      <c r="AR4" s="1">
        <v>8.3926963627034307E-2</v>
      </c>
      <c r="AS4" s="1">
        <v>7.9220393425304958E-2</v>
      </c>
      <c r="AT4" s="1">
        <v>7.3856849531284144E-2</v>
      </c>
      <c r="AU4" s="1">
        <v>7.0980068039645336E-2</v>
      </c>
    </row>
    <row r="5" spans="1:47" s="1" customFormat="1">
      <c r="A5" s="75" t="s">
        <v>38</v>
      </c>
      <c r="B5" s="79">
        <f>DIST_GAS_AUT!D6</f>
        <v>1614134.4907225263</v>
      </c>
      <c r="C5" s="79">
        <f>DIST_GAS_UTI!D6</f>
        <v>30134.894342444248</v>
      </c>
      <c r="D5" s="79">
        <f>DIST_GAS_CAMIE!B6</f>
        <v>281056.56827311165</v>
      </c>
      <c r="E5" s="79">
        <f>DIST_GAS_CAMIOA!B6</f>
        <v>63677.189083097684</v>
      </c>
      <c r="F5" s="79">
        <f>DIST_GAS_MOTOC!B6</f>
        <v>2063322</v>
      </c>
      <c r="G5" s="79">
        <f t="shared" ref="G5" si="4">SUM(G6:G12)</f>
        <v>10870.871674743477</v>
      </c>
      <c r="H5" s="79">
        <f>DIST_ALC_AUT!D6</f>
        <v>152771.65279836929</v>
      </c>
      <c r="I5" s="79">
        <f>DIST_ALC_UTI!B6</f>
        <v>1586.0470706549606</v>
      </c>
      <c r="J5" s="79">
        <f>DIST_DSL_CAM!B6</f>
        <v>153622</v>
      </c>
      <c r="K5" s="79">
        <f>DIST_DSL_CAMTRA!B6</f>
        <v>27112</v>
      </c>
      <c r="L5" s="79">
        <f>DIST_DSL_MICRO!B6</f>
        <v>14767</v>
      </c>
      <c r="M5" s="79">
        <f>DIST_DSL_ONI!B6</f>
        <v>43305</v>
      </c>
      <c r="N5" s="79">
        <f>DIST_DSL_CAMIE!B6</f>
        <v>203687.60164865892</v>
      </c>
      <c r="O5" s="79">
        <f>DIST_DSL_CAMIOA!B6</f>
        <v>43617.095666357141</v>
      </c>
      <c r="P5" s="79">
        <f>ONSV_2019!K42</f>
        <v>401.08946851373184</v>
      </c>
      <c r="Q5" s="79">
        <f>ONSV_2019!D42</f>
        <v>7.07395180758067</v>
      </c>
      <c r="R5" s="79">
        <f>ONSV_2019!P42</f>
        <v>108.0669763029764</v>
      </c>
      <c r="S5" s="79">
        <f>ONSV_2019!U42</f>
        <v>24.769603375683801</v>
      </c>
      <c r="T5" s="79">
        <f>GNV!N5</f>
        <v>2903</v>
      </c>
      <c r="V5" s="2" t="e">
        <f>B5+C5+H5+I5+T5+#REF!+#REF!</f>
        <v>#REF!</v>
      </c>
      <c r="W5" s="2">
        <f t="shared" si="0"/>
        <v>2418926.6290309527</v>
      </c>
      <c r="X5" s="2">
        <f t="shared" si="1"/>
        <v>195501</v>
      </c>
      <c r="Y5" s="2">
        <f t="shared" si="2"/>
        <v>290609.69731501606</v>
      </c>
      <c r="Z5" s="2">
        <f>[1]DEN!C4+[1]DEN!F4+[1]DEN!G4+[1]DEN!L4</f>
        <v>1130245</v>
      </c>
      <c r="AA5" s="2">
        <f>[1]DEN!I4+[1]DEN!J4</f>
        <v>1016019</v>
      </c>
      <c r="AB5" s="2">
        <f>[1]DEN!D4+[1]DEN!E4</f>
        <v>110516</v>
      </c>
      <c r="AC5" s="2">
        <f>[1]DEN!H4+[1]DEN!K4</f>
        <v>30556</v>
      </c>
      <c r="AD5" s="47" t="e">
        <f t="shared" ref="AD5:AD36" si="5">IF(V5=Z5,"OK","ERRO")</f>
        <v>#REF!</v>
      </c>
      <c r="AE5" s="47" t="str">
        <f t="shared" si="3"/>
        <v>ERRO</v>
      </c>
      <c r="AF5" s="47" t="str">
        <f t="shared" si="3"/>
        <v>ERRO</v>
      </c>
      <c r="AG5" s="47" t="str">
        <f t="shared" si="3"/>
        <v>ERRO</v>
      </c>
      <c r="AH5" s="260"/>
      <c r="AI5" s="261"/>
      <c r="AJ5" s="3"/>
      <c r="AL5" s="262" t="s">
        <v>123</v>
      </c>
      <c r="AM5" s="263" t="s">
        <v>124</v>
      </c>
      <c r="AP5" s="1" t="s">
        <v>125</v>
      </c>
      <c r="AQ5" s="1">
        <v>1.6478161819120537E-2</v>
      </c>
      <c r="AR5" s="1">
        <v>5.261892237572597E-2</v>
      </c>
      <c r="AS5" s="1">
        <v>0.10608590469360742</v>
      </c>
      <c r="AT5" s="1">
        <v>0.16901871955000375</v>
      </c>
      <c r="AU5" s="1">
        <v>0.22980993693075244</v>
      </c>
    </row>
    <row r="6" spans="1:47" s="1" customFormat="1">
      <c r="A6" s="73" t="s">
        <v>23</v>
      </c>
      <c r="B6" s="82">
        <f>DIST_GAS_AUT!D7</f>
        <v>81152.78756750279</v>
      </c>
      <c r="C6" s="82">
        <f>DIST_GAS_UTI!D7</f>
        <v>1273.5646331194048</v>
      </c>
      <c r="D6" s="82">
        <f>DIST_GAS_CAMIE!B7</f>
        <v>13128.696192233268</v>
      </c>
      <c r="E6" s="82">
        <f>DIST_GAS_CAMIOA!B7</f>
        <v>2100.0136703528242</v>
      </c>
      <c r="F6" s="82">
        <f>DIST_GAS_MOTOC!B7</f>
        <v>120521</v>
      </c>
      <c r="G6" s="82">
        <f>[1]DIST_GAS_MOT!E14</f>
        <v>618.89438951756995</v>
      </c>
      <c r="H6" s="82">
        <f>DIST_ALC_AUT!D7</f>
        <v>7880.2983385895186</v>
      </c>
      <c r="I6" s="82">
        <f>DIST_ALC_UTI!B7</f>
        <v>67.029717532600259</v>
      </c>
      <c r="J6" s="82">
        <f>DIST_DSL_CAM!B7</f>
        <v>7279</v>
      </c>
      <c r="K6" s="82">
        <f>DIST_DSL_CAMTRA!B7</f>
        <v>940</v>
      </c>
      <c r="L6" s="82">
        <f>DIST_DSL_MICRO!B7</f>
        <v>369</v>
      </c>
      <c r="M6" s="82">
        <f>DIST_DSL_ONI!B7</f>
        <v>1194</v>
      </c>
      <c r="N6" s="82">
        <f>DIST_DSL_CAMIE!B7</f>
        <v>14133.054696864554</v>
      </c>
      <c r="O6" s="82">
        <f>DIST_DSL_CAMIOA!B7</f>
        <v>2260.6668349000061</v>
      </c>
      <c r="P6" s="82">
        <f>ONSV_2019!K43</f>
        <v>27.003662674236693</v>
      </c>
      <c r="Q6" s="82">
        <f>ONSV_2019!D43</f>
        <v>0.40655684094349454</v>
      </c>
      <c r="R6" s="82">
        <f>ONSV_2019!P43</f>
        <v>8.2672607611493731</v>
      </c>
      <c r="S6" s="82">
        <f>ONSV_2019!U43</f>
        <v>1.3225197236642998</v>
      </c>
      <c r="T6" s="82">
        <f>GNV!N6</f>
        <v>14</v>
      </c>
      <c r="V6" s="2" t="e">
        <f>B6+C6+H6+I6+T6+#REF!+#REF!</f>
        <v>#REF!</v>
      </c>
      <c r="W6" s="2">
        <f t="shared" si="0"/>
        <v>136368.60425210366</v>
      </c>
      <c r="X6" s="2">
        <f t="shared" si="1"/>
        <v>8588</v>
      </c>
      <c r="Y6" s="2">
        <f t="shared" si="2"/>
        <v>17587.72153176456</v>
      </c>
      <c r="Z6" s="2">
        <f>[1]DEN!C5+[1]DEN!F5+[1]DEN!G5+[1]DEN!L5</f>
        <v>56660</v>
      </c>
      <c r="AA6" s="2">
        <f>[1]DEN!I5+[1]DEN!J5</f>
        <v>55346</v>
      </c>
      <c r="AB6" s="2">
        <f>[1]DEN!D5+[1]DEN!E5</f>
        <v>4868</v>
      </c>
      <c r="AC6" s="2">
        <f>[1]DEN!H5+[1]DEN!K5</f>
        <v>657</v>
      </c>
      <c r="AD6" s="47" t="e">
        <f t="shared" si="5"/>
        <v>#REF!</v>
      </c>
      <c r="AE6" s="47" t="str">
        <f t="shared" si="3"/>
        <v>ERRO</v>
      </c>
      <c r="AF6" s="47" t="str">
        <f t="shared" si="3"/>
        <v>ERRO</v>
      </c>
      <c r="AG6" s="47" t="str">
        <f t="shared" si="3"/>
        <v>ERRO</v>
      </c>
      <c r="AH6" s="260">
        <f>[1]COMB_CORR!G5/FRO_TOT!Z6</f>
        <v>211.12255117510804</v>
      </c>
      <c r="AI6" s="264" t="e">
        <f>AH6/$AH$4</f>
        <v>#REF!</v>
      </c>
      <c r="AJ6" s="3">
        <v>0.48253706120102802</v>
      </c>
      <c r="AK6" s="63"/>
      <c r="AL6" s="61" t="e">
        <f t="shared" ref="AL6:AL69" si="6">V6-Z6</f>
        <v>#REF!</v>
      </c>
      <c r="AM6" s="265">
        <v>-1256.4381805788871</v>
      </c>
      <c r="AN6" s="266" t="e">
        <f>AL6/AM6</f>
        <v>#REF!</v>
      </c>
      <c r="AP6" s="1" t="s">
        <v>126</v>
      </c>
      <c r="AQ6" s="1">
        <v>3.1294862835282043E-3</v>
      </c>
      <c r="AR6" s="1">
        <v>7.275668849281265E-3</v>
      </c>
      <c r="AS6" s="1">
        <v>1.3154339474265274E-2</v>
      </c>
      <c r="AT6" s="1">
        <v>2.0871017360612022E-2</v>
      </c>
      <c r="AU6" s="1">
        <v>2.855135555007161E-2</v>
      </c>
    </row>
    <row r="7" spans="1:47" s="1" customFormat="1">
      <c r="A7" s="73" t="s">
        <v>15</v>
      </c>
      <c r="B7" s="82">
        <f>DIST_GAS_AUT!D8</f>
        <v>76966.459437950762</v>
      </c>
      <c r="C7" s="82">
        <f>DIST_GAS_UTI!D8</f>
        <v>1000.1332648750146</v>
      </c>
      <c r="D7" s="82">
        <f>DIST_GAS_CAMIE!B8</f>
        <v>16090.129708627885</v>
      </c>
      <c r="E7" s="82">
        <f>DIST_GAS_CAMIOA!B8</f>
        <v>3318.5757666447207</v>
      </c>
      <c r="F7" s="82">
        <f>DIST_GAS_MOTOC!B8</f>
        <v>65945</v>
      </c>
      <c r="G7" s="82">
        <f>[1]DIST_GAS_MOT!E15</f>
        <v>370.64054658685529</v>
      </c>
      <c r="H7" s="82">
        <f>DIST_ALC_AUT!D8</f>
        <v>5492.7027160407724</v>
      </c>
      <c r="I7" s="82">
        <f>DIST_ALC_UTI!B8</f>
        <v>52.638592888158669</v>
      </c>
      <c r="J7" s="82">
        <f>DIST_DSL_CAM!B8</f>
        <v>4220</v>
      </c>
      <c r="K7" s="82">
        <f>DIST_DSL_CAMTRA!B8</f>
        <v>377</v>
      </c>
      <c r="L7" s="82">
        <f>DIST_DSL_MICRO!B8</f>
        <v>458</v>
      </c>
      <c r="M7" s="82">
        <f>DIST_DSL_ONI!B8</f>
        <v>1230</v>
      </c>
      <c r="N7" s="82">
        <f>DIST_DSL_CAMIE!B8</f>
        <v>6276.0234063008429</v>
      </c>
      <c r="O7" s="82">
        <f>DIST_DSL_CAMIOA!B8</f>
        <v>1294.4245673716905</v>
      </c>
      <c r="P7" s="82">
        <f>ONSV_2019!K44</f>
        <v>17.912090491357958</v>
      </c>
      <c r="Q7" s="82">
        <f>ONSV_2019!D44</f>
        <v>0.228575555415091</v>
      </c>
      <c r="R7" s="82">
        <f>ONSV_2019!P44</f>
        <v>4.8575013766894699</v>
      </c>
      <c r="S7" s="82">
        <f>ONSV_2019!U44</f>
        <v>1.0018325765304326</v>
      </c>
      <c r="T7" s="82">
        <f>GNV!N7</f>
        <v>16</v>
      </c>
      <c r="V7" s="2" t="e">
        <f>B7+C7+H7+I7+T7+#REF!+#REF!</f>
        <v>#REF!</v>
      </c>
      <c r="W7" s="2">
        <f t="shared" si="0"/>
        <v>85724.34602185947</v>
      </c>
      <c r="X7" s="2">
        <f t="shared" si="1"/>
        <v>5055</v>
      </c>
      <c r="Y7" s="2">
        <f t="shared" si="2"/>
        <v>8800.4479736725334</v>
      </c>
      <c r="Z7" s="2">
        <f>[1]DEN!C6+[1]DEN!F6+[1]DEN!G6+[1]DEN!L6</f>
        <v>55424</v>
      </c>
      <c r="AA7" s="2">
        <f>[1]DEN!I6+[1]DEN!J6</f>
        <v>32642</v>
      </c>
      <c r="AB7" s="2">
        <f>[1]DEN!D6+[1]DEN!E6</f>
        <v>3058</v>
      </c>
      <c r="AC7" s="2">
        <f>[1]DEN!H6+[1]DEN!K6</f>
        <v>795</v>
      </c>
      <c r="AD7" s="47" t="e">
        <f t="shared" si="5"/>
        <v>#REF!</v>
      </c>
      <c r="AE7" s="47" t="str">
        <f t="shared" si="3"/>
        <v>ERRO</v>
      </c>
      <c r="AF7" s="47" t="str">
        <f t="shared" si="3"/>
        <v>ERRO</v>
      </c>
      <c r="AG7" s="47" t="str">
        <f t="shared" si="3"/>
        <v>ERRO</v>
      </c>
      <c r="AH7" s="260">
        <f>[1]COMB_CORR!G6/FRO_TOT!Z7</f>
        <v>149.83004792011826</v>
      </c>
      <c r="AI7" s="264" t="e">
        <f t="shared" ref="AI7:AI35" si="7">AH7/$AH$4</f>
        <v>#REF!</v>
      </c>
      <c r="AJ7" s="3">
        <v>0.34322554753380113</v>
      </c>
      <c r="AK7" s="63"/>
      <c r="AL7" s="61" t="e">
        <f t="shared" si="6"/>
        <v>#REF!</v>
      </c>
      <c r="AM7" s="265">
        <v>-645.61277871336642</v>
      </c>
      <c r="AP7" s="1" t="s">
        <v>127</v>
      </c>
      <c r="AQ7" s="1">
        <v>8.8597882953959817E-2</v>
      </c>
      <c r="AR7" s="1">
        <v>8.2795693719685162E-2</v>
      </c>
      <c r="AS7" s="1">
        <v>7.5763290275832243E-2</v>
      </c>
      <c r="AT7" s="1">
        <v>6.8170363845928186E-2</v>
      </c>
      <c r="AU7" s="1">
        <v>6.0979558011574786E-2</v>
      </c>
    </row>
    <row r="8" spans="1:47" s="1" customFormat="1">
      <c r="A8" s="73" t="s">
        <v>16</v>
      </c>
      <c r="B8" s="82">
        <f>DIST_GAS_AUT!D9</f>
        <v>364535.25454873283</v>
      </c>
      <c r="C8" s="82">
        <f>DIST_GAS_UTI!D9</f>
        <v>5212.1002722262538</v>
      </c>
      <c r="D8" s="82">
        <f>DIST_GAS_CAMIE!B9</f>
        <v>65104.563427752801</v>
      </c>
      <c r="E8" s="82">
        <f>DIST_GAS_CAMIOA!B9</f>
        <v>20257.919182293463</v>
      </c>
      <c r="F8" s="82">
        <f>DIST_GAS_MOTOC!B9</f>
        <v>264334</v>
      </c>
      <c r="G8" s="82">
        <f>[1]DIST_GAS_MOT!E16</f>
        <v>1335.9306510322917</v>
      </c>
      <c r="H8" s="82">
        <f>DIST_ALC_AUT!D9</f>
        <v>35340.627727586696</v>
      </c>
      <c r="I8" s="82">
        <f>DIST_ALC_UTI!B9</f>
        <v>274.32106695927655</v>
      </c>
      <c r="J8" s="82">
        <f>DIST_DSL_CAM!B9</f>
        <v>20214</v>
      </c>
      <c r="K8" s="82">
        <f>DIST_DSL_CAMTRA!B9</f>
        <v>3285</v>
      </c>
      <c r="L8" s="82">
        <f>DIST_DSL_MICRO!B9</f>
        <v>3499</v>
      </c>
      <c r="M8" s="82">
        <f>DIST_DSL_ONI!B9</f>
        <v>9073</v>
      </c>
      <c r="N8" s="82">
        <f>DIST_DSL_CAMIE!B9</f>
        <v>23518.93607980153</v>
      </c>
      <c r="O8" s="82">
        <f>DIST_DSL_CAMIOA!B9</f>
        <v>7318.1460910472233</v>
      </c>
      <c r="P8" s="82">
        <f>ONSV_2019!K45</f>
        <v>115.90902804367943</v>
      </c>
      <c r="Q8" s="82">
        <f>ONSV_2019!D45</f>
        <v>1.5821126967166492</v>
      </c>
      <c r="R8" s="82">
        <f>ONSV_2019!P45</f>
        <v>25.556585532191093</v>
      </c>
      <c r="S8" s="82">
        <f>ONSV_2019!U45</f>
        <v>7.9522737274055544</v>
      </c>
      <c r="T8" s="82">
        <f>GNV!N8</f>
        <v>2073</v>
      </c>
      <c r="V8" s="2" t="e">
        <f>B8+C8+H8+I8+T8+#REF!+#REF!</f>
        <v>#REF!</v>
      </c>
      <c r="W8" s="2">
        <f t="shared" si="0"/>
        <v>351032.41326107859</v>
      </c>
      <c r="X8" s="2">
        <f t="shared" si="1"/>
        <v>26998</v>
      </c>
      <c r="Y8" s="2">
        <f t="shared" si="2"/>
        <v>39910.082170848749</v>
      </c>
      <c r="Z8" s="2">
        <f>[1]DEN!C7+[1]DEN!F7+[1]DEN!G7+[1]DEN!L7</f>
        <v>290362</v>
      </c>
      <c r="AA8" s="2">
        <f>[1]DEN!I7+[1]DEN!J7</f>
        <v>121555</v>
      </c>
      <c r="AB8" s="2">
        <f>[1]DEN!D7+[1]DEN!E7</f>
        <v>16644</v>
      </c>
      <c r="AC8" s="2">
        <f>[1]DEN!H7+[1]DEN!K7</f>
        <v>7988</v>
      </c>
      <c r="AD8" s="47" t="e">
        <f t="shared" si="5"/>
        <v>#REF!</v>
      </c>
      <c r="AE8" s="47" t="str">
        <f t="shared" si="3"/>
        <v>ERRO</v>
      </c>
      <c r="AF8" s="47" t="str">
        <f t="shared" si="3"/>
        <v>ERRO</v>
      </c>
      <c r="AG8" s="47" t="str">
        <f t="shared" si="3"/>
        <v>ERRO</v>
      </c>
      <c r="AH8" s="260">
        <f>[1]COMB_CORR!G7/FRO_TOT!Z8</f>
        <v>274.37694593680732</v>
      </c>
      <c r="AI8" s="264" t="e">
        <f t="shared" si="7"/>
        <v>#REF!</v>
      </c>
      <c r="AJ8" s="3">
        <v>0.63567134297953187</v>
      </c>
      <c r="AK8" s="63"/>
      <c r="AL8" s="61" t="e">
        <f t="shared" si="6"/>
        <v>#REF!</v>
      </c>
      <c r="AM8" s="265">
        <v>-4265.3300235010684</v>
      </c>
      <c r="AP8" s="1" t="s">
        <v>128</v>
      </c>
      <c r="AQ8" s="1">
        <v>9.2321191102864523E-3</v>
      </c>
      <c r="AR8" s="1">
        <v>8.5606038602911508E-3</v>
      </c>
      <c r="AS8" s="1">
        <v>7.8326499944306929E-3</v>
      </c>
      <c r="AT8" s="1">
        <v>7.0476370667887167E-3</v>
      </c>
      <c r="AU8" s="1">
        <v>6.3042320608713747E-3</v>
      </c>
    </row>
    <row r="9" spans="1:47" s="1" customFormat="1">
      <c r="A9" s="73" t="s">
        <v>28</v>
      </c>
      <c r="B9" s="82">
        <f>DIST_GAS_AUT!D10</f>
        <v>559396.02802602097</v>
      </c>
      <c r="C9" s="82">
        <f>DIST_GAS_UTI!D10</f>
        <v>13525.126627908388</v>
      </c>
      <c r="D9" s="82">
        <f>DIST_GAS_CAMIE!B10</f>
        <v>81353.294132796742</v>
      </c>
      <c r="E9" s="82">
        <f>DIST_GAS_CAMIOA!B10</f>
        <v>21560.536617927606</v>
      </c>
      <c r="F9" s="82">
        <f>DIST_GAS_MOTOC!B10</f>
        <v>895313</v>
      </c>
      <c r="G9" s="82">
        <f>[1]DIST_GAS_MOT!E17</f>
        <v>3786.2293715342948</v>
      </c>
      <c r="H9" s="82">
        <f>DIST_ALC_AUT!D10</f>
        <v>53272.585899220408</v>
      </c>
      <c r="I9" s="82">
        <f>DIST_ALC_UTI!B10</f>
        <v>711.84876988991527</v>
      </c>
      <c r="J9" s="82">
        <f>DIST_DSL_CAM!B10</f>
        <v>62758</v>
      </c>
      <c r="K9" s="82">
        <f>DIST_DSL_CAMTRA!B10</f>
        <v>9094</v>
      </c>
      <c r="L9" s="82">
        <f>DIST_DSL_MICRO!B10</f>
        <v>6779</v>
      </c>
      <c r="M9" s="82">
        <f>DIST_DSL_ONI!B10</f>
        <v>18847</v>
      </c>
      <c r="N9" s="82">
        <f>DIST_DSL_CAMIE!B10</f>
        <v>72506.018923240932</v>
      </c>
      <c r="O9" s="82">
        <f>DIST_DSL_CAMIOA!B10</f>
        <v>19215.800573027718</v>
      </c>
      <c r="P9" s="82">
        <f>ONSV_2019!K46</f>
        <v>130.52836474857759</v>
      </c>
      <c r="Q9" s="82">
        <f>ONSV_2019!D46</f>
        <v>3.0311866587362601</v>
      </c>
      <c r="R9" s="82">
        <f>ONSV_2019!P46</f>
        <v>32.758735784242162</v>
      </c>
      <c r="S9" s="82">
        <f>ONSV_2019!U46</f>
        <v>8.6817128084367141</v>
      </c>
      <c r="T9" s="82">
        <f>GNV!N9</f>
        <v>391</v>
      </c>
      <c r="V9" s="2" t="e">
        <f>B9+C9+H9+I9+T9+#REF!+#REF!</f>
        <v>#REF!</v>
      </c>
      <c r="W9" s="2">
        <f t="shared" si="0"/>
        <v>1002013.0601222586</v>
      </c>
      <c r="X9" s="2">
        <f t="shared" si="1"/>
        <v>78631</v>
      </c>
      <c r="Y9" s="2">
        <f t="shared" si="2"/>
        <v>110568.81949626865</v>
      </c>
      <c r="Z9" s="2">
        <f>[1]DEN!C8+[1]DEN!F8+[1]DEN!G8+[1]DEN!L8</f>
        <v>375248</v>
      </c>
      <c r="AA9" s="2">
        <f>[1]DEN!I8+[1]DEN!J8</f>
        <v>343682</v>
      </c>
      <c r="AB9" s="2">
        <f>[1]DEN!D8+[1]DEN!E8</f>
        <v>39458</v>
      </c>
      <c r="AC9" s="2">
        <f>[1]DEN!H8+[1]DEN!K8</f>
        <v>13036</v>
      </c>
      <c r="AD9" s="47" t="e">
        <f t="shared" si="5"/>
        <v>#REF!</v>
      </c>
      <c r="AE9" s="47" t="str">
        <f t="shared" si="3"/>
        <v>ERRO</v>
      </c>
      <c r="AF9" s="47" t="str">
        <f t="shared" si="3"/>
        <v>ERRO</v>
      </c>
      <c r="AG9" s="47" t="str">
        <f t="shared" si="3"/>
        <v>ERRO</v>
      </c>
      <c r="AH9" s="260">
        <f>[1]COMB_CORR!G8/FRO_TOT!Z9</f>
        <v>123.20317154465431</v>
      </c>
      <c r="AI9" s="264" t="e">
        <f t="shared" si="7"/>
        <v>#REF!</v>
      </c>
      <c r="AJ9" s="3">
        <v>0.28410082583854662</v>
      </c>
      <c r="AK9" s="63"/>
      <c r="AL9" s="61" t="e">
        <f t="shared" si="6"/>
        <v>#REF!</v>
      </c>
      <c r="AM9" s="265">
        <v>-11598.163550811121</v>
      </c>
      <c r="AP9" s="1" t="s">
        <v>129</v>
      </c>
      <c r="AQ9" s="1">
        <v>1.0766495363871383E-3</v>
      </c>
      <c r="AR9" s="1">
        <v>1.2849350110098869E-3</v>
      </c>
      <c r="AS9" s="1">
        <v>1.400887389396118E-3</v>
      </c>
      <c r="AT9" s="1">
        <v>1.7042723765376422E-3</v>
      </c>
      <c r="AU9" s="1">
        <v>1.250281544998573E-3</v>
      </c>
    </row>
    <row r="10" spans="1:47" s="1" customFormat="1">
      <c r="A10" s="73" t="s">
        <v>19</v>
      </c>
      <c r="B10" s="82">
        <f>DIST_GAS_AUT!D11</f>
        <v>265775.20521205687</v>
      </c>
      <c r="C10" s="82">
        <f>DIST_GAS_UTI!D11</f>
        <v>4003.5790085534527</v>
      </c>
      <c r="D10" s="82">
        <f>DIST_GAS_CAMIE!B11</f>
        <v>52775.155022917577</v>
      </c>
      <c r="E10" s="82">
        <f>DIST_GAS_CAMIOA!B11</f>
        <v>7322.0192591417872</v>
      </c>
      <c r="F10" s="82">
        <f>DIST_GAS_MOTOC!B11</f>
        <v>400134</v>
      </c>
      <c r="G10" s="82">
        <f>[1]DIST_GAS_MOT!E18</f>
        <v>2648.0822554689867</v>
      </c>
      <c r="H10" s="82">
        <f>DIST_ALC_AUT!D11</f>
        <v>24392.339249437544</v>
      </c>
      <c r="I10" s="82">
        <f>DIST_ALC_UTI!B11</f>
        <v>210.71468466070806</v>
      </c>
      <c r="J10" s="82">
        <f>DIST_DSL_CAM!B11</f>
        <v>31302</v>
      </c>
      <c r="K10" s="82">
        <f>DIST_DSL_CAMTRA!B11</f>
        <v>7048</v>
      </c>
      <c r="L10" s="82">
        <f>DIST_DSL_MICRO!B11</f>
        <v>1314</v>
      </c>
      <c r="M10" s="82">
        <f>DIST_DSL_ONI!B11</f>
        <v>6246</v>
      </c>
      <c r="N10" s="82">
        <f>DIST_DSL_CAMIE!B11</f>
        <v>44152.600088577958</v>
      </c>
      <c r="O10" s="82">
        <f>DIST_DSL_CAMIOA!B11</f>
        <v>6125.7269267966403</v>
      </c>
      <c r="P10" s="82">
        <f>ONSV_2019!K47</f>
        <v>48.752763053809758</v>
      </c>
      <c r="Q10" s="82">
        <f>ONSV_2019!D47</f>
        <v>0.70781491420711973</v>
      </c>
      <c r="R10" s="82">
        <f>ONSV_2019!P47</f>
        <v>16.280580875842134</v>
      </c>
      <c r="S10" s="82">
        <f>ONSV_2019!U47</f>
        <v>2.2588411561337125</v>
      </c>
      <c r="T10" s="82">
        <f>GNV!N10</f>
        <v>87</v>
      </c>
      <c r="V10" s="2" t="e">
        <f>B10+C10+H10+I10+T10+#REF!+#REF!</f>
        <v>#REF!</v>
      </c>
      <c r="W10" s="2">
        <f t="shared" si="0"/>
        <v>462879.25653752836</v>
      </c>
      <c r="X10" s="2">
        <f t="shared" si="1"/>
        <v>39664</v>
      </c>
      <c r="Y10" s="2">
        <f t="shared" si="2"/>
        <v>56524.327015374598</v>
      </c>
      <c r="Z10" s="2">
        <f>[1]DEN!C9+[1]DEN!F9+[1]DEN!G9+[1]DEN!L9</f>
        <v>168539</v>
      </c>
      <c r="AA10" s="2">
        <f>[1]DEN!I9+[1]DEN!J9</f>
        <v>250137</v>
      </c>
      <c r="AB10" s="2">
        <f>[1]DEN!D9+[1]DEN!E9</f>
        <v>23546</v>
      </c>
      <c r="AC10" s="2">
        <f>[1]DEN!H9+[1]DEN!K9</f>
        <v>3630</v>
      </c>
      <c r="AD10" s="47" t="e">
        <f t="shared" si="5"/>
        <v>#REF!</v>
      </c>
      <c r="AE10" s="47" t="str">
        <f t="shared" si="3"/>
        <v>ERRO</v>
      </c>
      <c r="AF10" s="47" t="str">
        <f t="shared" si="3"/>
        <v>ERRO</v>
      </c>
      <c r="AG10" s="47" t="str">
        <f t="shared" si="3"/>
        <v>ERRO</v>
      </c>
      <c r="AH10" s="260">
        <f>[1]COMB_CORR!G9/FRO_TOT!Z10</f>
        <v>339.60365817284884</v>
      </c>
      <c r="AI10" s="264" t="e">
        <f t="shared" si="7"/>
        <v>#REF!</v>
      </c>
      <c r="AJ10" s="3">
        <v>0.769805329110548</v>
      </c>
      <c r="AK10" s="63"/>
      <c r="AL10" s="61" t="e">
        <f t="shared" si="6"/>
        <v>#REF!</v>
      </c>
      <c r="AM10" s="265">
        <v>-1478.2430498505128</v>
      </c>
      <c r="AP10" s="1" t="s">
        <v>130</v>
      </c>
      <c r="AQ10" s="1">
        <v>4.2093597419551737E-2</v>
      </c>
      <c r="AR10" s="1">
        <v>4.2796618829864706E-2</v>
      </c>
      <c r="AS10" s="1">
        <v>4.3268892054232067E-2</v>
      </c>
      <c r="AT10" s="1">
        <v>4.3227003600180773E-2</v>
      </c>
      <c r="AU10" s="1">
        <v>4.3707821708125191E-2</v>
      </c>
    </row>
    <row r="11" spans="1:47" s="1" customFormat="1">
      <c r="A11" s="73" t="s">
        <v>17</v>
      </c>
      <c r="B11" s="82">
        <f>DIST_GAS_AUT!D12</f>
        <v>70405.189860203085</v>
      </c>
      <c r="C11" s="82">
        <f>DIST_GAS_UTI!D12</f>
        <v>1289.7151566101695</v>
      </c>
      <c r="D11" s="82">
        <f>DIST_GAS_CAMIE!B12</f>
        <v>17764.789605858943</v>
      </c>
      <c r="E11" s="82">
        <f>DIST_GAS_CAMIOA!B12</f>
        <v>3274.2352584192981</v>
      </c>
      <c r="F11" s="82">
        <f>DIST_GAS_MOTOC!B12</f>
        <v>80850</v>
      </c>
      <c r="G11" s="82">
        <f>[1]DIST_GAS_MOT!E19</f>
        <v>550.53804030489061</v>
      </c>
      <c r="H11" s="82">
        <f>DIST_ALC_AUT!D12</f>
        <v>5154.3563408868522</v>
      </c>
      <c r="I11" s="82">
        <f>DIST_ALC_UTI!B12</f>
        <v>67.879745084745764</v>
      </c>
      <c r="J11" s="82">
        <f>DIST_DSL_CAM!B12</f>
        <v>5274</v>
      </c>
      <c r="K11" s="82">
        <f>DIST_DSL_CAMTRA!B12</f>
        <v>815</v>
      </c>
      <c r="L11" s="82">
        <f>DIST_DSL_MICRO!B12</f>
        <v>722</v>
      </c>
      <c r="M11" s="82">
        <f>DIST_DSL_ONI!B12</f>
        <v>1156</v>
      </c>
      <c r="N11" s="82">
        <f>DIST_DSL_CAMIE!B12</f>
        <v>10423.799085666478</v>
      </c>
      <c r="O11" s="82">
        <f>DIST_DSL_CAMIOA!B12</f>
        <v>1921.2144500552783</v>
      </c>
      <c r="P11" s="82">
        <f>ONSV_2019!K48</f>
        <v>22.610630508468603</v>
      </c>
      <c r="Q11" s="82">
        <f>ONSV_2019!D48</f>
        <v>0.40599322033904173</v>
      </c>
      <c r="R11" s="82">
        <f>ONSV_2019!P48</f>
        <v>8.4298033898303402</v>
      </c>
      <c r="S11" s="82">
        <f>ONSV_2019!U48</f>
        <v>1.5535728813556489</v>
      </c>
      <c r="T11" s="82">
        <f>GNV!N11</f>
        <v>49</v>
      </c>
      <c r="V11" s="2" t="e">
        <f>B11+C11+H11+I11+T11+#REF!+#REF!</f>
        <v>#REF!</v>
      </c>
      <c r="W11" s="2">
        <f t="shared" si="0"/>
        <v>102439.56290458313</v>
      </c>
      <c r="X11" s="2">
        <f t="shared" si="1"/>
        <v>6811</v>
      </c>
      <c r="Y11" s="2">
        <f t="shared" si="2"/>
        <v>13501.013535721757</v>
      </c>
      <c r="Z11" s="2">
        <f>[1]DEN!C10+[1]DEN!F10+[1]DEN!G10+[1]DEN!L10</f>
        <v>46878</v>
      </c>
      <c r="AA11" s="2">
        <f>[1]DEN!I10+[1]DEN!J10</f>
        <v>50501</v>
      </c>
      <c r="AB11" s="2">
        <f>[1]DEN!D10+[1]DEN!E10</f>
        <v>3108</v>
      </c>
      <c r="AC11" s="2">
        <f>[1]DEN!H10+[1]DEN!K10</f>
        <v>928</v>
      </c>
      <c r="AD11" s="47" t="e">
        <f t="shared" si="5"/>
        <v>#REF!</v>
      </c>
      <c r="AE11" s="47" t="str">
        <f t="shared" si="3"/>
        <v>ERRO</v>
      </c>
      <c r="AF11" s="47" t="str">
        <f t="shared" si="3"/>
        <v>ERRO</v>
      </c>
      <c r="AG11" s="47" t="str">
        <f t="shared" si="3"/>
        <v>ERRO</v>
      </c>
      <c r="AH11" s="260">
        <f>[1]COMB_CORR!G10/FRO_TOT!Z11</f>
        <v>62.08782615090697</v>
      </c>
      <c r="AI11" s="264" t="e">
        <f t="shared" si="7"/>
        <v>#REF!</v>
      </c>
      <c r="AJ11" s="3">
        <v>0.14112723400898089</v>
      </c>
      <c r="AK11" s="63"/>
      <c r="AL11" s="61" t="e">
        <f t="shared" si="6"/>
        <v>#REF!</v>
      </c>
      <c r="AM11" s="265">
        <v>-779.43079845893953</v>
      </c>
      <c r="AP11" s="1" t="s">
        <v>131</v>
      </c>
      <c r="AQ11" s="1">
        <v>0.99999999999999989</v>
      </c>
      <c r="AR11" s="1">
        <v>1</v>
      </c>
      <c r="AS11" s="1">
        <v>1</v>
      </c>
      <c r="AT11" s="1">
        <v>1</v>
      </c>
      <c r="AU11" s="1">
        <v>1</v>
      </c>
    </row>
    <row r="12" spans="1:47" s="1" customFormat="1">
      <c r="A12" s="73" t="s">
        <v>29</v>
      </c>
      <c r="B12" s="82">
        <f>DIST_GAS_AUT!D13</f>
        <v>195903.56607005911</v>
      </c>
      <c r="C12" s="82">
        <f>DIST_GAS_UTI!D13</f>
        <v>3830.6753791515639</v>
      </c>
      <c r="D12" s="82">
        <f>DIST_GAS_CAMIE!B13</f>
        <v>34839.940182924445</v>
      </c>
      <c r="E12" s="82">
        <f>DIST_GAS_CAMIOA!B13</f>
        <v>5843.8893283179868</v>
      </c>
      <c r="F12" s="82">
        <f>DIST_GAS_MOTOC!B13</f>
        <v>236225</v>
      </c>
      <c r="G12" s="82">
        <f>[1]DIST_GAS_MOT!E20</f>
        <v>1560.5564202985875</v>
      </c>
      <c r="H12" s="82">
        <f>DIST_ALC_AUT!D13</f>
        <v>21238.742526607526</v>
      </c>
      <c r="I12" s="82">
        <f>DIST_ALC_UTI!B13</f>
        <v>201.61449363955603</v>
      </c>
      <c r="J12" s="82">
        <f>DIST_DSL_CAM!B13</f>
        <v>22575</v>
      </c>
      <c r="K12" s="82">
        <f>DIST_DSL_CAMTRA!B13</f>
        <v>5553</v>
      </c>
      <c r="L12" s="82">
        <f>DIST_DSL_MICRO!B13</f>
        <v>1626</v>
      </c>
      <c r="M12" s="82">
        <f>DIST_DSL_ONI!B13</f>
        <v>5559</v>
      </c>
      <c r="N12" s="82">
        <f>DIST_DSL_CAMIE!B13</f>
        <v>32677.169368206611</v>
      </c>
      <c r="O12" s="82">
        <f>DIST_DSL_CAMIOA!B13</f>
        <v>5481.1162231585877</v>
      </c>
      <c r="P12" s="82">
        <f>ONSV_2019!K49</f>
        <v>38.372928993601818</v>
      </c>
      <c r="Q12" s="82">
        <f>ONSV_2019!D49</f>
        <v>0.71171192122301363</v>
      </c>
      <c r="R12" s="82">
        <f>ONSV_2019!P49</f>
        <v>11.916508583031828</v>
      </c>
      <c r="S12" s="82">
        <f>ONSV_2019!U49</f>
        <v>1.9988505021574383</v>
      </c>
      <c r="T12" s="82">
        <f>GNV!N12</f>
        <v>273</v>
      </c>
      <c r="V12" s="2" t="e">
        <f>B12+C12+H12+I12+T12+#REF!+#REF!</f>
        <v>#REF!</v>
      </c>
      <c r="W12" s="2">
        <f t="shared" si="0"/>
        <v>278469.38593154104</v>
      </c>
      <c r="X12" s="2">
        <f t="shared" si="1"/>
        <v>29754</v>
      </c>
      <c r="Y12" s="2">
        <f t="shared" si="2"/>
        <v>43717.285591365202</v>
      </c>
      <c r="Z12" s="2">
        <f>[1]DEN!C11+[1]DEN!F11+[1]DEN!G11+[1]DEN!L11</f>
        <v>137134</v>
      </c>
      <c r="AA12" s="2">
        <f>[1]DEN!I11+[1]DEN!J11</f>
        <v>162156</v>
      </c>
      <c r="AB12" s="2">
        <f>[1]DEN!D11+[1]DEN!E11</f>
        <v>19834</v>
      </c>
      <c r="AC12" s="2">
        <f>[1]DEN!H11+[1]DEN!K11</f>
        <v>3522</v>
      </c>
      <c r="AD12" s="47" t="e">
        <f t="shared" si="5"/>
        <v>#REF!</v>
      </c>
      <c r="AE12" s="47" t="str">
        <f t="shared" si="3"/>
        <v>ERRO</v>
      </c>
      <c r="AF12" s="47" t="str">
        <f t="shared" si="3"/>
        <v>ERRO</v>
      </c>
      <c r="AG12" s="47" t="str">
        <f t="shared" si="3"/>
        <v>ERRO</v>
      </c>
      <c r="AH12" s="260">
        <f>[1]COMB_CORR!G11/FRO_TOT!Z12</f>
        <v>508.76239886044237</v>
      </c>
      <c r="AI12" s="264" t="e">
        <f t="shared" si="7"/>
        <v>#REF!</v>
      </c>
      <c r="AJ12" s="3">
        <v>1.1919512208298073</v>
      </c>
      <c r="AK12" s="63"/>
      <c r="AL12" s="61" t="e">
        <f t="shared" si="6"/>
        <v>#REF!</v>
      </c>
      <c r="AM12" s="265">
        <v>1351.4956175250118</v>
      </c>
      <c r="AP12" s="267" t="s">
        <v>132</v>
      </c>
      <c r="AQ12" s="268">
        <f>AQ5+AQ6</f>
        <v>1.9607648102648742E-2</v>
      </c>
      <c r="AR12" s="268">
        <f t="shared" ref="AR12:AU12" si="8">AR5+AR6</f>
        <v>5.9894591225007232E-2</v>
      </c>
      <c r="AS12" s="268">
        <f t="shared" si="8"/>
        <v>0.11924024416787268</v>
      </c>
      <c r="AT12" s="268">
        <f t="shared" si="8"/>
        <v>0.18988973691061578</v>
      </c>
      <c r="AU12" s="268">
        <f t="shared" si="8"/>
        <v>0.25836129248082407</v>
      </c>
    </row>
    <row r="13" spans="1:47" s="1" customFormat="1">
      <c r="A13" s="75" t="s">
        <v>39</v>
      </c>
      <c r="B13" s="79">
        <f>DIST_GAS_AUT!D14</f>
        <v>5992045.6390290735</v>
      </c>
      <c r="C13" s="79">
        <f>DIST_GAS_UTI!D14</f>
        <v>142602.24902992687</v>
      </c>
      <c r="D13" s="79">
        <f>DIST_GAS_CAMIE!B14</f>
        <v>768091.48881352611</v>
      </c>
      <c r="E13" s="79">
        <f>DIST_GAS_CAMIOA!B14</f>
        <v>264854.30949368892</v>
      </c>
      <c r="F13" s="79">
        <f>DIST_GAS_MOTOC!B14</f>
        <v>6724330</v>
      </c>
      <c r="G13" s="79">
        <f t="shared" ref="G13" si="9">SUM(G14:G22)</f>
        <v>35222.120630179576</v>
      </c>
      <c r="H13" s="79">
        <f>DIST_ALC_AUT!D14</f>
        <v>703184.38005054987</v>
      </c>
      <c r="I13" s="79">
        <f>DIST_ALC_UTI!B14</f>
        <v>7160.1518469756384</v>
      </c>
      <c r="J13" s="79">
        <f>DIST_DSL_CAM!B14</f>
        <v>468983</v>
      </c>
      <c r="K13" s="79">
        <f>DIST_DSL_CAMTRA!B14</f>
        <v>62847</v>
      </c>
      <c r="L13" s="79">
        <f>DIST_DSL_MICRO!B14</f>
        <v>91254</v>
      </c>
      <c r="M13" s="79">
        <f>DIST_DSL_ONI!B14</f>
        <v>126809</v>
      </c>
      <c r="N13" s="79">
        <f>DIST_DSL_CAMIE!B14</f>
        <v>474583.62984190613</v>
      </c>
      <c r="O13" s="79">
        <f>DIST_DSL_CAMIOA!B14</f>
        <v>156687.01198724587</v>
      </c>
      <c r="P13" s="79">
        <f>ONSV_2019!K50</f>
        <v>1953.7542733922601</v>
      </c>
      <c r="Q13" s="79">
        <f>ONSV_2019!D50</f>
        <v>38.684101568862388</v>
      </c>
      <c r="R13" s="79">
        <f>ONSV_2019!P50</f>
        <v>333.6117596477925</v>
      </c>
      <c r="S13" s="79">
        <f>ONSV_2019!U50</f>
        <v>123.94986539096135</v>
      </c>
      <c r="T13" s="79">
        <f>GNV!N13</f>
        <v>298023</v>
      </c>
      <c r="V13" s="2" t="e">
        <f>B13+C13+H13+I13+T13+#REF!+#REF!</f>
        <v>#REF!</v>
      </c>
      <c r="W13" s="2">
        <f t="shared" si="0"/>
        <v>7792497.9189373944</v>
      </c>
      <c r="X13" s="2">
        <f t="shared" si="1"/>
        <v>623084</v>
      </c>
      <c r="Y13" s="2">
        <f t="shared" si="2"/>
        <v>758079.64182915201</v>
      </c>
      <c r="Z13" s="2">
        <f>[1]DEN!C12+[1]DEN!F12+[1]DEN!G12+[1]DEN!L12</f>
        <v>4295058</v>
      </c>
      <c r="AA13" s="2">
        <f>[1]DEN!I12+[1]DEN!J12</f>
        <v>2923316</v>
      </c>
      <c r="AB13" s="2">
        <f>[1]DEN!D12+[1]DEN!E12</f>
        <v>311773</v>
      </c>
      <c r="AC13" s="2">
        <f>[1]DEN!H12+[1]DEN!K12</f>
        <v>111925</v>
      </c>
      <c r="AD13" s="47" t="e">
        <f t="shared" si="5"/>
        <v>#REF!</v>
      </c>
      <c r="AE13" s="47" t="str">
        <f t="shared" si="3"/>
        <v>ERRO</v>
      </c>
      <c r="AF13" s="47" t="str">
        <f t="shared" si="3"/>
        <v>ERRO</v>
      </c>
      <c r="AG13" s="47" t="str">
        <f t="shared" si="3"/>
        <v>ERRO</v>
      </c>
      <c r="AH13" s="260"/>
      <c r="AI13" s="264"/>
      <c r="AJ13" s="3"/>
      <c r="AK13" s="63"/>
      <c r="AL13" s="61"/>
      <c r="AM13" s="265"/>
      <c r="AP13" s="267" t="s">
        <v>133</v>
      </c>
      <c r="AQ13" s="268">
        <f>AQ7+AQ8</f>
        <v>9.7830002064246274E-2</v>
      </c>
      <c r="AR13" s="268">
        <f t="shared" ref="AR13:AU13" si="10">AR7+AR8</f>
        <v>9.135629757997632E-2</v>
      </c>
      <c r="AS13" s="268">
        <f t="shared" si="10"/>
        <v>8.3595940270262931E-2</v>
      </c>
      <c r="AT13" s="268">
        <f t="shared" si="10"/>
        <v>7.5218000912716909E-2</v>
      </c>
      <c r="AU13" s="268">
        <f t="shared" si="10"/>
        <v>6.7283790072446156E-2</v>
      </c>
    </row>
    <row r="14" spans="1:47" s="1" customFormat="1">
      <c r="A14" s="73" t="s">
        <v>35</v>
      </c>
      <c r="B14" s="82">
        <f>DIST_GAS_AUT!D15</f>
        <v>301823.98016778642</v>
      </c>
      <c r="C14" s="82">
        <f>DIST_GAS_UTI!D15</f>
        <v>6161.1500421755654</v>
      </c>
      <c r="D14" s="82">
        <f>DIST_GAS_CAMIE!B15</f>
        <v>36424.98307972867</v>
      </c>
      <c r="E14" s="82">
        <f>DIST_GAS_CAMIOA!B15</f>
        <v>14377.451322004461</v>
      </c>
      <c r="F14" s="82">
        <f>DIST_GAS_MOTOC!B15</f>
        <v>297900</v>
      </c>
      <c r="G14" s="82">
        <f>[1]DIST_GAS_MOT!E22</f>
        <v>1342.8552136607632</v>
      </c>
      <c r="H14" s="82">
        <f>DIST_ALC_AUT!D15</f>
        <v>40003.551323777356</v>
      </c>
      <c r="I14" s="82">
        <f>DIST_ALC_UTI!B15</f>
        <v>323.27401125380288</v>
      </c>
      <c r="J14" s="82">
        <f>DIST_DSL_CAM!B15</f>
        <v>21871</v>
      </c>
      <c r="K14" s="82">
        <f>DIST_DSL_CAMTRA!B15</f>
        <v>2545</v>
      </c>
      <c r="L14" s="82">
        <f>DIST_DSL_MICRO!B15</f>
        <v>6899</v>
      </c>
      <c r="M14" s="82">
        <f>DIST_DSL_ONI!B15</f>
        <v>7971</v>
      </c>
      <c r="N14" s="82">
        <f>DIST_DSL_CAMIE!B15</f>
        <v>20059.000012664801</v>
      </c>
      <c r="O14" s="82">
        <f>DIST_DSL_CAMIOA!B15</f>
        <v>7917.5684342506875</v>
      </c>
      <c r="P14" s="82">
        <f>ONSV_2019!K51</f>
        <v>32.410294212342706</v>
      </c>
      <c r="Q14" s="82">
        <f>ONSV_2019!D51</f>
        <v>0.57718994025162829</v>
      </c>
      <c r="R14" s="82">
        <f>ONSV_2019!P51</f>
        <v>5.027920308886678</v>
      </c>
      <c r="S14" s="82">
        <f>ONSV_2019!U51</f>
        <v>1.9845955385244451</v>
      </c>
      <c r="T14" s="82">
        <f>GNV!N14</f>
        <v>22321</v>
      </c>
      <c r="V14" s="2" t="e">
        <f>B14+C14+H14+I14+T14+#REF!+#REF!</f>
        <v>#REF!</v>
      </c>
      <c r="W14" s="2">
        <f t="shared" si="0"/>
        <v>350045.28961539385</v>
      </c>
      <c r="X14" s="2">
        <f t="shared" si="1"/>
        <v>31315</v>
      </c>
      <c r="Y14" s="2">
        <f t="shared" si="2"/>
        <v>35947.568446915488</v>
      </c>
      <c r="Z14" s="2">
        <f>[1]DEN!C13+[1]DEN!F13+[1]DEN!G13+[1]DEN!L13</f>
        <v>218157</v>
      </c>
      <c r="AA14" s="2">
        <f>[1]DEN!I13+[1]DEN!J13</f>
        <v>113841</v>
      </c>
      <c r="AB14" s="2">
        <f>[1]DEN!D13+[1]DEN!E13</f>
        <v>14829</v>
      </c>
      <c r="AC14" s="2">
        <f>[1]DEN!H13+[1]DEN!K13</f>
        <v>7701</v>
      </c>
      <c r="AD14" s="47" t="e">
        <f t="shared" si="5"/>
        <v>#REF!</v>
      </c>
      <c r="AE14" s="47" t="str">
        <f t="shared" si="3"/>
        <v>ERRO</v>
      </c>
      <c r="AF14" s="47" t="str">
        <f t="shared" si="3"/>
        <v>ERRO</v>
      </c>
      <c r="AG14" s="47" t="str">
        <f t="shared" si="3"/>
        <v>ERRO</v>
      </c>
      <c r="AH14" s="260">
        <f>[1]COMB_CORR!G13/FRO_TOT!Z13</f>
        <v>24.354399333473555</v>
      </c>
      <c r="AI14" s="264" t="e">
        <f t="shared" si="7"/>
        <v>#REF!</v>
      </c>
      <c r="AJ14" s="3">
        <v>5.6574974925079714E-2</v>
      </c>
      <c r="AK14" s="63"/>
      <c r="AL14" s="61" t="e">
        <f t="shared" si="6"/>
        <v>#REF!</v>
      </c>
      <c r="AM14" s="265">
        <v>-16490.58800293252</v>
      </c>
    </row>
    <row r="15" spans="1:47" s="1" customFormat="1">
      <c r="A15" s="73" t="s">
        <v>31</v>
      </c>
      <c r="B15" s="82">
        <f>DIST_GAS_AUT!D16</f>
        <v>1621883.5471873875</v>
      </c>
      <c r="C15" s="82">
        <f>DIST_GAS_UTI!D16</f>
        <v>30721.553052237905</v>
      </c>
      <c r="D15" s="82">
        <f>DIST_GAS_CAMIE!B16</f>
        <v>257242.39107266936</v>
      </c>
      <c r="E15" s="82">
        <f>DIST_GAS_CAMIOA!B16</f>
        <v>85488.14817360614</v>
      </c>
      <c r="F15" s="82">
        <f>DIST_GAS_MOTOC!B16</f>
        <v>1320384</v>
      </c>
      <c r="G15" s="82">
        <f>[1]DIST_GAS_MOT!E23</f>
        <v>7342.135337209399</v>
      </c>
      <c r="H15" s="82">
        <f>DIST_ALC_AUT!D16</f>
        <v>184968.73487390205</v>
      </c>
      <c r="I15" s="82">
        <f>DIST_ALC_UTI!B16</f>
        <v>1478.9506307647898</v>
      </c>
      <c r="J15" s="82">
        <f>DIST_DSL_CAM!B16</f>
        <v>120019</v>
      </c>
      <c r="K15" s="82">
        <f>DIST_DSL_CAMTRA!B16</f>
        <v>21982</v>
      </c>
      <c r="L15" s="82">
        <f>DIST_DSL_MICRO!B16</f>
        <v>29774</v>
      </c>
      <c r="M15" s="82">
        <f>DIST_DSL_ONI!B16</f>
        <v>40562</v>
      </c>
      <c r="N15" s="82">
        <f>DIST_DSL_CAMIE!B16</f>
        <v>110705.95009940641</v>
      </c>
      <c r="O15" s="82">
        <f>DIST_DSL_CAMIOA!B16</f>
        <v>36790.385232908106</v>
      </c>
      <c r="P15" s="82">
        <f>ONSV_2019!K52</f>
        <v>435.11130072595552</v>
      </c>
      <c r="Q15" s="82">
        <f>ONSV_2019!D52</f>
        <v>7.5128420378787268</v>
      </c>
      <c r="R15" s="82">
        <f>ONSV_2019!P52</f>
        <v>85.846887540945318</v>
      </c>
      <c r="S15" s="82">
        <f>ONSV_2019!U52</f>
        <v>28.528969695253181</v>
      </c>
      <c r="T15" s="82">
        <f>GNV!N15</f>
        <v>58208</v>
      </c>
      <c r="V15" s="2" t="e">
        <f>B15+C15+H15+I15+T15+#REF!+#REF!</f>
        <v>#REF!</v>
      </c>
      <c r="W15" s="2">
        <f t="shared" si="0"/>
        <v>1670456.6745834849</v>
      </c>
      <c r="X15" s="2">
        <f t="shared" si="1"/>
        <v>171775</v>
      </c>
      <c r="Y15" s="2">
        <f t="shared" si="2"/>
        <v>188058.33533231451</v>
      </c>
      <c r="Z15" s="2">
        <f>[1]DEN!C14+[1]DEN!F14+[1]DEN!G14+[1]DEN!L14</f>
        <v>1145535</v>
      </c>
      <c r="AA15" s="2">
        <f>[1]DEN!I14+[1]DEN!J14</f>
        <v>607540</v>
      </c>
      <c r="AB15" s="2">
        <f>[1]DEN!D14+[1]DEN!E14</f>
        <v>84685</v>
      </c>
      <c r="AC15" s="2">
        <f>[1]DEN!H14+[1]DEN!K14</f>
        <v>37043</v>
      </c>
      <c r="AD15" s="47" t="e">
        <f t="shared" si="5"/>
        <v>#REF!</v>
      </c>
      <c r="AE15" s="47" t="str">
        <f t="shared" si="3"/>
        <v>ERRO</v>
      </c>
      <c r="AF15" s="47" t="str">
        <f t="shared" si="3"/>
        <v>ERRO</v>
      </c>
      <c r="AG15" s="47" t="str">
        <f t="shared" si="3"/>
        <v>ERRO</v>
      </c>
      <c r="AH15" s="260">
        <f>[1]COMB_CORR!G14/FRO_TOT!Z14</f>
        <v>2482.7594533186216</v>
      </c>
      <c r="AI15" s="264" t="e">
        <f t="shared" si="7"/>
        <v>#REF!</v>
      </c>
      <c r="AJ15" s="3">
        <v>5.7825165673866792</v>
      </c>
      <c r="AK15" s="63"/>
      <c r="AL15" s="61" t="e">
        <f t="shared" si="6"/>
        <v>#REF!</v>
      </c>
      <c r="AM15" s="265">
        <v>323922.52048706403</v>
      </c>
    </row>
    <row r="16" spans="1:47" s="1" customFormat="1">
      <c r="A16" s="73" t="s">
        <v>27</v>
      </c>
      <c r="B16" s="82">
        <f>DIST_GAS_AUT!D17</f>
        <v>1000201.9786497008</v>
      </c>
      <c r="C16" s="82">
        <f>DIST_GAS_UTI!D17</f>
        <v>33328.01472902955</v>
      </c>
      <c r="D16" s="82">
        <f>DIST_GAS_CAMIE!B17</f>
        <v>102501.93039238561</v>
      </c>
      <c r="E16" s="82">
        <f>DIST_GAS_CAMIOA!B17</f>
        <v>32485.577808113114</v>
      </c>
      <c r="F16" s="82">
        <f>DIST_GAS_MOTOC!B17</f>
        <v>1401050</v>
      </c>
      <c r="G16" s="82">
        <f>[1]DIST_GAS_MOT!E24</f>
        <v>7319.5163286813276</v>
      </c>
      <c r="H16" s="82">
        <f>DIST_ALC_AUT!D17</f>
        <v>113437.82560194316</v>
      </c>
      <c r="I16" s="82">
        <f>DIST_ALC_UTI!B17</f>
        <v>1754.1060383699767</v>
      </c>
      <c r="J16" s="82">
        <f>DIST_DSL_CAM!B17</f>
        <v>74586</v>
      </c>
      <c r="K16" s="82">
        <f>DIST_DSL_CAMTRA!B17</f>
        <v>8937</v>
      </c>
      <c r="L16" s="82">
        <f>DIST_DSL_MICRO!B17</f>
        <v>12563</v>
      </c>
      <c r="M16" s="82">
        <f>DIST_DSL_ONI!B17</f>
        <v>18053</v>
      </c>
      <c r="N16" s="82">
        <f>DIST_DSL_CAMIE!B17</f>
        <v>95344.274060772223</v>
      </c>
      <c r="O16" s="82">
        <f>DIST_DSL_CAMIOA!B17</f>
        <v>30217.126855099323</v>
      </c>
      <c r="P16" s="82">
        <f>ONSV_2019!K53</f>
        <v>228.90264668804593</v>
      </c>
      <c r="Q16" s="82">
        <f>ONSV_2019!D53</f>
        <v>6.8943285254135844</v>
      </c>
      <c r="R16" s="82">
        <f>ONSV_2019!P53</f>
        <v>38.880632964574033</v>
      </c>
      <c r="S16" s="82">
        <f>ONSV_2019!U53</f>
        <v>12.322391821871861</v>
      </c>
      <c r="T16" s="82">
        <f>GNV!N16</f>
        <v>51255</v>
      </c>
      <c r="V16" s="2" t="e">
        <f>B16+C16+H16+I16+T16+#REF!+#REF!</f>
        <v>#REF!</v>
      </c>
      <c r="W16" s="2">
        <f t="shared" si="0"/>
        <v>1543357.02452918</v>
      </c>
      <c r="X16" s="2">
        <f t="shared" si="1"/>
        <v>96086</v>
      </c>
      <c r="Y16" s="2">
        <f t="shared" si="2"/>
        <v>143614.40091587155</v>
      </c>
      <c r="Z16" s="2">
        <f>[1]DEN!C15+[1]DEN!F15+[1]DEN!G15+[1]DEN!L15</f>
        <v>717269</v>
      </c>
      <c r="AA16" s="2">
        <f>[1]DEN!I15+[1]DEN!J15</f>
        <v>595069</v>
      </c>
      <c r="AB16" s="2">
        <f>[1]DEN!D15+[1]DEN!E15</f>
        <v>48417</v>
      </c>
      <c r="AC16" s="2">
        <f>[1]DEN!H15+[1]DEN!K15</f>
        <v>15079</v>
      </c>
      <c r="AD16" s="47" t="e">
        <f t="shared" si="5"/>
        <v>#REF!</v>
      </c>
      <c r="AE16" s="47" t="str">
        <f t="shared" si="3"/>
        <v>ERRO</v>
      </c>
      <c r="AF16" s="47" t="str">
        <f t="shared" si="3"/>
        <v>ERRO</v>
      </c>
      <c r="AG16" s="47" t="str">
        <f t="shared" si="3"/>
        <v>ERRO</v>
      </c>
      <c r="AH16" s="260">
        <f>[1]COMB_CORR!G15/FRO_TOT!Z15</f>
        <v>152.54067504234945</v>
      </c>
      <c r="AI16" s="264" t="e">
        <f t="shared" si="7"/>
        <v>#REF!</v>
      </c>
      <c r="AJ16" s="3">
        <v>0.35404607630632523</v>
      </c>
      <c r="AK16" s="63"/>
      <c r="AL16" s="61" t="e">
        <f t="shared" si="6"/>
        <v>#REF!</v>
      </c>
      <c r="AM16" s="265">
        <v>-30205.574808109319</v>
      </c>
    </row>
    <row r="17" spans="1:39" s="1" customFormat="1">
      <c r="A17" s="73" t="s">
        <v>33</v>
      </c>
      <c r="B17" s="82">
        <f>DIST_GAS_AUT!D18</f>
        <v>410175.32998861931</v>
      </c>
      <c r="C17" s="82">
        <f>DIST_GAS_UTI!D18</f>
        <v>10414.793616357445</v>
      </c>
      <c r="D17" s="82">
        <f>DIST_GAS_CAMIE!B18</f>
        <v>66530.299507267293</v>
      </c>
      <c r="E17" s="82">
        <f>DIST_GAS_CAMIOA!B18</f>
        <v>13487.689637216474</v>
      </c>
      <c r="F17" s="82">
        <f>DIST_GAS_MOTOC!B18</f>
        <v>873621</v>
      </c>
      <c r="G17" s="82">
        <f>[1]DIST_GAS_MOT!E25</f>
        <v>3610.6192480744758</v>
      </c>
      <c r="H17" s="82">
        <f>DIST_ALC_AUT!D18</f>
        <v>35393.869204902105</v>
      </c>
      <c r="I17" s="82">
        <f>DIST_ALC_UTI!B18</f>
        <v>548.14703243986548</v>
      </c>
      <c r="J17" s="82">
        <f>DIST_DSL_CAM!B18</f>
        <v>42011</v>
      </c>
      <c r="K17" s="82">
        <f>DIST_DSL_CAMTRA!B18</f>
        <v>5176</v>
      </c>
      <c r="L17" s="82">
        <f>DIST_DSL_MICRO!B18</f>
        <v>5103</v>
      </c>
      <c r="M17" s="82">
        <f>DIST_DSL_ONI!B18</f>
        <v>9442</v>
      </c>
      <c r="N17" s="82">
        <f>DIST_DSL_CAMIE!B18</f>
        <v>56071.486869342858</v>
      </c>
      <c r="O17" s="82">
        <f>DIST_DSL_CAMIOA!B18</f>
        <v>11367.374233875877</v>
      </c>
      <c r="P17" s="82">
        <f>ONSV_2019!K54</f>
        <v>124.69380966608878</v>
      </c>
      <c r="Q17" s="82">
        <f>ONSV_2019!D54</f>
        <v>3.0660468463938741</v>
      </c>
      <c r="R17" s="82">
        <f>ONSV_2019!P54</f>
        <v>34.288670396374073</v>
      </c>
      <c r="S17" s="82">
        <f>ONSV_2019!U54</f>
        <v>6.9514730911396327</v>
      </c>
      <c r="T17" s="82">
        <f>GNV!N17</f>
        <v>283</v>
      </c>
      <c r="V17" s="2" t="e">
        <f>B17+C17+H17+I17+T17+#REF!+#REF!</f>
        <v>#REF!</v>
      </c>
      <c r="W17" s="2">
        <f t="shared" si="0"/>
        <v>957249.60839255829</v>
      </c>
      <c r="X17" s="2">
        <f t="shared" si="1"/>
        <v>52290</v>
      </c>
      <c r="Y17" s="2">
        <f t="shared" si="2"/>
        <v>76880.861103218733</v>
      </c>
      <c r="Z17" s="2">
        <f>[1]DEN!C16+[1]DEN!F16+[1]DEN!G16+[1]DEN!L16</f>
        <v>257551</v>
      </c>
      <c r="AA17" s="2">
        <f>[1]DEN!I16+[1]DEN!J16</f>
        <v>313844</v>
      </c>
      <c r="AB17" s="2">
        <f>[1]DEN!D16+[1]DEN!E16</f>
        <v>21867</v>
      </c>
      <c r="AC17" s="2">
        <f>[1]DEN!H16+[1]DEN!K16</f>
        <v>7052</v>
      </c>
      <c r="AD17" s="47" t="e">
        <f t="shared" si="5"/>
        <v>#REF!</v>
      </c>
      <c r="AE17" s="47" t="str">
        <f t="shared" si="3"/>
        <v>ERRO</v>
      </c>
      <c r="AF17" s="47" t="str">
        <f t="shared" si="3"/>
        <v>ERRO</v>
      </c>
      <c r="AG17" s="47" t="str">
        <f t="shared" si="3"/>
        <v>ERRO</v>
      </c>
      <c r="AH17" s="260">
        <f>[1]COMB_CORR!G16/FRO_TOT!Z16</f>
        <v>199.04648875701739</v>
      </c>
      <c r="AI17" s="264" t="e">
        <f t="shared" si="7"/>
        <v>#REF!</v>
      </c>
      <c r="AJ17" s="3">
        <v>0.46371299088860662</v>
      </c>
      <c r="AK17" s="63"/>
      <c r="AL17" s="61" t="e">
        <f t="shared" si="6"/>
        <v>#REF!</v>
      </c>
      <c r="AM17" s="265">
        <v>-2842.6485789581784</v>
      </c>
    </row>
    <row r="18" spans="1:39" s="1" customFormat="1">
      <c r="A18" s="73" t="s">
        <v>34</v>
      </c>
      <c r="B18" s="82">
        <f>DIST_GAS_AUT!D19</f>
        <v>462740.51053331565</v>
      </c>
      <c r="C18" s="82">
        <f>DIST_GAS_UTI!D19</f>
        <v>11269.758273960659</v>
      </c>
      <c r="D18" s="82">
        <f>DIST_GAS_CAMIE!B19</f>
        <v>50906.985447303108</v>
      </c>
      <c r="E18" s="82">
        <f>DIST_GAS_CAMIOA!B19</f>
        <v>17411.113379059178</v>
      </c>
      <c r="F18" s="82">
        <f>DIST_GAS_MOTOC!B19</f>
        <v>500833</v>
      </c>
      <c r="G18" s="82">
        <f>[1]DIST_GAS_MOT!E26</f>
        <v>2620.9113121433015</v>
      </c>
      <c r="H18" s="82">
        <f>DIST_ALC_AUT!D19</f>
        <v>53568.68218361264</v>
      </c>
      <c r="I18" s="82">
        <f>DIST_ALC_UTI!B19</f>
        <v>584.56873849295516</v>
      </c>
      <c r="J18" s="82">
        <f>DIST_DSL_CAM!B19</f>
        <v>28868</v>
      </c>
      <c r="K18" s="82">
        <f>DIST_DSL_CAMTRA!B19</f>
        <v>2745</v>
      </c>
      <c r="L18" s="82">
        <f>DIST_DSL_MICRO!B19</f>
        <v>4899</v>
      </c>
      <c r="M18" s="82">
        <f>DIST_DSL_ONI!B19</f>
        <v>7589</v>
      </c>
      <c r="N18" s="82">
        <f>DIST_DSL_CAMIE!B19</f>
        <v>33673.077865574436</v>
      </c>
      <c r="O18" s="82">
        <f>DIST_DSL_CAMIOA!B19</f>
        <v>11516.80405720162</v>
      </c>
      <c r="P18" s="82">
        <f>ONSV_2019!K55</f>
        <v>76.268956634565257</v>
      </c>
      <c r="Q18" s="82">
        <f>ONSV_2019!D55</f>
        <v>1.6766563787241466</v>
      </c>
      <c r="R18" s="82">
        <f>ONSV_2019!P55</f>
        <v>11.962933384565986</v>
      </c>
      <c r="S18" s="82">
        <f>ONSV_2019!U55</f>
        <v>4.0914536021809909</v>
      </c>
      <c r="T18" s="82">
        <f>GNV!N18</f>
        <v>22979</v>
      </c>
      <c r="V18" s="2" t="e">
        <f>B18+C18+H18+I18+T18+#REF!+#REF!</f>
        <v>#REF!</v>
      </c>
      <c r="W18" s="2">
        <f t="shared" si="0"/>
        <v>571772.0101385056</v>
      </c>
      <c r="X18" s="2">
        <f t="shared" si="1"/>
        <v>36512</v>
      </c>
      <c r="Y18" s="2">
        <f t="shared" si="2"/>
        <v>52778.881922776054</v>
      </c>
      <c r="Z18" s="2">
        <f>[1]DEN!C17+[1]DEN!F17+[1]DEN!G17+[1]DEN!L17</f>
        <v>325258</v>
      </c>
      <c r="AA18" s="2">
        <f>[1]DEN!I17+[1]DEN!J17</f>
        <v>219006</v>
      </c>
      <c r="AB18" s="2">
        <f>[1]DEN!D17+[1]DEN!E17</f>
        <v>20656</v>
      </c>
      <c r="AC18" s="2">
        <f>[1]DEN!H17+[1]DEN!K17</f>
        <v>6241</v>
      </c>
      <c r="AD18" s="47" t="e">
        <f t="shared" si="5"/>
        <v>#REF!</v>
      </c>
      <c r="AE18" s="47" t="str">
        <f t="shared" si="3"/>
        <v>ERRO</v>
      </c>
      <c r="AF18" s="47" t="str">
        <f t="shared" si="3"/>
        <v>ERRO</v>
      </c>
      <c r="AG18" s="47" t="str">
        <f t="shared" si="3"/>
        <v>ERRO</v>
      </c>
      <c r="AH18" s="260">
        <f>[1]COMB_CORR!G17/FRO_TOT!Z17</f>
        <v>439.03149661847192</v>
      </c>
      <c r="AI18" s="264" t="e">
        <f t="shared" si="7"/>
        <v>#REF!</v>
      </c>
      <c r="AJ18" s="3">
        <v>0.9968719184006497</v>
      </c>
      <c r="AK18" s="63"/>
      <c r="AL18" s="61" t="e">
        <f t="shared" si="6"/>
        <v>#REF!</v>
      </c>
      <c r="AM18" s="265">
        <v>-69.682427405845374</v>
      </c>
    </row>
    <row r="19" spans="1:39" s="1" customFormat="1">
      <c r="A19" s="73" t="s">
        <v>30</v>
      </c>
      <c r="B19" s="82">
        <f>DIST_GAS_AUT!D20</f>
        <v>1118956.6318411545</v>
      </c>
      <c r="C19" s="82">
        <f>DIST_GAS_UTI!D20</f>
        <v>21068.158892880088</v>
      </c>
      <c r="D19" s="82">
        <f>DIST_GAS_CAMIE!B20</f>
        <v>123286.60513611331</v>
      </c>
      <c r="E19" s="82">
        <f>DIST_GAS_CAMIOA!B20</f>
        <v>62266.881524988799</v>
      </c>
      <c r="F19" s="82">
        <f>DIST_GAS_MOTOC!B20</f>
        <v>1059886</v>
      </c>
      <c r="G19" s="82">
        <f>[1]DIST_GAS_MOT!E27</f>
        <v>6050.4600523634408</v>
      </c>
      <c r="H19" s="82">
        <f>DIST_ALC_AUT!D20</f>
        <v>152669.70267200362</v>
      </c>
      <c r="I19" s="82">
        <f>DIST_ALC_UTI!B20</f>
        <v>1082.1174095993326</v>
      </c>
      <c r="J19" s="82">
        <f>DIST_DSL_CAM!B20</f>
        <v>93918</v>
      </c>
      <c r="K19" s="82">
        <f>DIST_DSL_CAMTRA!B20</f>
        <v>12382</v>
      </c>
      <c r="L19" s="82">
        <f>DIST_DSL_MICRO!B20</f>
        <v>19114</v>
      </c>
      <c r="M19" s="82">
        <f>DIST_DSL_ONI!B20</f>
        <v>20458</v>
      </c>
      <c r="N19" s="82">
        <f>DIST_DSL_CAMIE!B20</f>
        <v>63530.648069598021</v>
      </c>
      <c r="O19" s="82">
        <f>DIST_DSL_CAMIOA!B20</f>
        <v>32086.65963498627</v>
      </c>
      <c r="P19" s="82">
        <f>ONSV_2019!K56</f>
        <v>832.65828851633705</v>
      </c>
      <c r="Q19" s="82">
        <f>ONSV_2019!D56</f>
        <v>13.75403776505118</v>
      </c>
      <c r="R19" s="82">
        <f>ONSV_2019!P56</f>
        <v>116.0006616403698</v>
      </c>
      <c r="S19" s="82">
        <f>ONSV_2019!U56</f>
        <v>58.587012078118278</v>
      </c>
      <c r="T19" s="82">
        <f>GNV!N19</f>
        <v>69508</v>
      </c>
      <c r="V19" s="2" t="e">
        <f>B19+C19+H19+I19+T19+#REF!+#REF!</f>
        <v>#REF!</v>
      </c>
      <c r="W19" s="2">
        <f t="shared" si="0"/>
        <v>1251489.9467134655</v>
      </c>
      <c r="X19" s="2">
        <f t="shared" si="1"/>
        <v>125414</v>
      </c>
      <c r="Y19" s="2">
        <f t="shared" si="2"/>
        <v>116075.30770458428</v>
      </c>
      <c r="Z19" s="2">
        <f>[1]DEN!C18+[1]DEN!F18+[1]DEN!G18+[1]DEN!L18</f>
        <v>879637</v>
      </c>
      <c r="AA19" s="2">
        <f>[1]DEN!I18+[1]DEN!J18</f>
        <v>484068</v>
      </c>
      <c r="AB19" s="2">
        <f>[1]DEN!D18+[1]DEN!E18</f>
        <v>67510</v>
      </c>
      <c r="AC19" s="2">
        <f>[1]DEN!H18+[1]DEN!K18</f>
        <v>20887</v>
      </c>
      <c r="AD19" s="47" t="e">
        <f t="shared" si="5"/>
        <v>#REF!</v>
      </c>
      <c r="AE19" s="47" t="str">
        <f t="shared" si="3"/>
        <v>ERRO</v>
      </c>
      <c r="AF19" s="47" t="str">
        <f t="shared" si="3"/>
        <v>ERRO</v>
      </c>
      <c r="AG19" s="47" t="str">
        <f t="shared" si="3"/>
        <v>ERRO</v>
      </c>
      <c r="AH19" s="260">
        <f>[1]COMB_CORR!G18/FRO_TOT!Z18</f>
        <v>1124.6424824663429</v>
      </c>
      <c r="AI19" s="264" t="e">
        <f t="shared" si="7"/>
        <v>#REF!</v>
      </c>
      <c r="AJ19" s="3">
        <v>2.6218099638665939</v>
      </c>
      <c r="AK19" s="63"/>
      <c r="AL19" s="61" t="e">
        <f t="shared" si="6"/>
        <v>#REF!</v>
      </c>
      <c r="AM19" s="265">
        <v>112805.00771818275</v>
      </c>
    </row>
    <row r="20" spans="1:39" s="1" customFormat="1">
      <c r="A20" s="73" t="s">
        <v>36</v>
      </c>
      <c r="B20" s="82">
        <f>DIST_GAS_AUT!D21</f>
        <v>333484.04681144899</v>
      </c>
      <c r="C20" s="82">
        <f>DIST_GAS_UTI!D21</f>
        <v>7592.5488401183557</v>
      </c>
      <c r="D20" s="82">
        <f>DIST_GAS_CAMIE!B21</f>
        <v>47691.703642401233</v>
      </c>
      <c r="E20" s="82">
        <f>DIST_GAS_CAMIOA!B21</f>
        <v>9315.5025290143367</v>
      </c>
      <c r="F20" s="82">
        <f>DIST_GAS_MOTOC!B21</f>
        <v>567682</v>
      </c>
      <c r="G20" s="82">
        <f>[1]DIST_GAS_MOT!E28</f>
        <v>2800.5237283036572</v>
      </c>
      <c r="H20" s="82">
        <f>DIST_ALC_AUT!D21</f>
        <v>36057.170083181089</v>
      </c>
      <c r="I20" s="82">
        <f>DIST_ALC_UTI!B21</f>
        <v>399.6078336904398</v>
      </c>
      <c r="J20" s="82">
        <f>DIST_DSL_CAM!B21</f>
        <v>30743</v>
      </c>
      <c r="K20" s="82">
        <f>DIST_DSL_CAMTRA!B21</f>
        <v>2789</v>
      </c>
      <c r="L20" s="82">
        <f>DIST_DSL_MICRO!B21</f>
        <v>4216</v>
      </c>
      <c r="M20" s="82">
        <f>DIST_DSL_ONI!B21</f>
        <v>8064</v>
      </c>
      <c r="N20" s="82">
        <f>DIST_DSL_CAMIE!B21</f>
        <v>44828.957216694776</v>
      </c>
      <c r="O20" s="82">
        <f>DIST_DSL_CAMIOA!B21</f>
        <v>8756.3293493654219</v>
      </c>
      <c r="P20" s="82">
        <f>ONSV_2019!K57</f>
        <v>85.589227629825473</v>
      </c>
      <c r="Q20" s="82">
        <f>ONSV_2019!D57</f>
        <v>1.8474767880825311</v>
      </c>
      <c r="R20" s="82">
        <f>ONSV_2019!P57</f>
        <v>21.385950413226965</v>
      </c>
      <c r="S20" s="82">
        <f>ONSV_2019!U57</f>
        <v>4.1773451688604837</v>
      </c>
      <c r="T20" s="82">
        <f>GNV!N20</f>
        <v>739</v>
      </c>
      <c r="V20" s="2" t="e">
        <f>B20+C20+H20+I20+T20+#REF!+#REF!</f>
        <v>#REF!</v>
      </c>
      <c r="W20" s="2">
        <f t="shared" si="0"/>
        <v>627489.72989971912</v>
      </c>
      <c r="X20" s="2">
        <f t="shared" si="1"/>
        <v>37748</v>
      </c>
      <c r="Y20" s="2">
        <f t="shared" si="2"/>
        <v>61649.286566060196</v>
      </c>
      <c r="Z20" s="2">
        <f>[1]DEN!C19+[1]DEN!F19+[1]DEN!G19+[1]DEN!L19</f>
        <v>198325</v>
      </c>
      <c r="AA20" s="2">
        <f>[1]DEN!I19+[1]DEN!J19</f>
        <v>241999</v>
      </c>
      <c r="AB20" s="2">
        <f>[1]DEN!D19+[1]DEN!E19</f>
        <v>16623</v>
      </c>
      <c r="AC20" s="2">
        <f>[1]DEN!H19+[1]DEN!K19</f>
        <v>4578</v>
      </c>
      <c r="AD20" s="47" t="e">
        <f t="shared" si="5"/>
        <v>#REF!</v>
      </c>
      <c r="AE20" s="47" t="str">
        <f t="shared" si="3"/>
        <v>ERRO</v>
      </c>
      <c r="AF20" s="47" t="str">
        <f t="shared" si="3"/>
        <v>ERRO</v>
      </c>
      <c r="AG20" s="47" t="str">
        <f t="shared" si="3"/>
        <v>ERRO</v>
      </c>
      <c r="AH20" s="260">
        <f>[1]COMB_CORR!G19/FRO_TOT!Z19</f>
        <v>37.670467154652314</v>
      </c>
      <c r="AI20" s="264" t="e">
        <f t="shared" si="7"/>
        <v>#REF!</v>
      </c>
      <c r="AJ20" s="3">
        <v>8.8115038531007314E-2</v>
      </c>
      <c r="AK20" s="63"/>
      <c r="AL20" s="61" t="e">
        <f t="shared" si="6"/>
        <v>#REF!</v>
      </c>
      <c r="AM20" s="265">
        <v>-10784.735228092351</v>
      </c>
    </row>
    <row r="21" spans="1:39" s="1" customFormat="1">
      <c r="A21" s="73" t="s">
        <v>21</v>
      </c>
      <c r="B21" s="82">
        <f>DIST_GAS_AUT!D22</f>
        <v>462711.11042217497</v>
      </c>
      <c r="C21" s="82">
        <f>DIST_GAS_UTI!D22</f>
        <v>17145.554672723232</v>
      </c>
      <c r="D21" s="82">
        <f>DIST_GAS_CAMIE!B22</f>
        <v>54514.677269466345</v>
      </c>
      <c r="E21" s="82">
        <f>DIST_GAS_CAMIOA!B22</f>
        <v>18967.893967655291</v>
      </c>
      <c r="F21" s="82">
        <f>DIST_GAS_MOTOC!B22</f>
        <v>445523</v>
      </c>
      <c r="G21" s="82">
        <f>[1]DIST_GAS_MOT!E29</f>
        <v>2747.035094840277</v>
      </c>
      <c r="H21" s="82">
        <f>DIST_ALC_AUT!D22</f>
        <v>53894.903164834504</v>
      </c>
      <c r="I21" s="82">
        <f>DIST_ALC_UTI!B22</f>
        <v>751.04232197445663</v>
      </c>
      <c r="J21" s="82">
        <f>DIST_DSL_CAM!B22</f>
        <v>35219</v>
      </c>
      <c r="K21" s="82">
        <f>DIST_DSL_CAMTRA!B22</f>
        <v>3667</v>
      </c>
      <c r="L21" s="82">
        <f>DIST_DSL_MICRO!B22</f>
        <v>5242</v>
      </c>
      <c r="M21" s="82">
        <f>DIST_DSL_ONI!B22</f>
        <v>7387</v>
      </c>
      <c r="N21" s="82">
        <f>DIST_DSL_CAMIE!B22</f>
        <v>35106.28917702441</v>
      </c>
      <c r="O21" s="82">
        <f>DIST_DSL_CAMIOA!B22</f>
        <v>12214.919065119546</v>
      </c>
      <c r="P21" s="82">
        <f>ONSV_2019!K58</f>
        <v>76.335660866927356</v>
      </c>
      <c r="Q21" s="82">
        <f>ONSV_2019!D58</f>
        <v>2.4082411929630325</v>
      </c>
      <c r="R21" s="82">
        <f>ONSV_2019!P58</f>
        <v>12.060001469726558</v>
      </c>
      <c r="S21" s="82">
        <f>ONSV_2019!U58</f>
        <v>4.196096470401244</v>
      </c>
      <c r="T21" s="82">
        <f>GNV!N21</f>
        <v>50777</v>
      </c>
      <c r="V21" s="2" t="e">
        <f>B21+C21+H21+I21+T21+#REF!+#REF!</f>
        <v>#REF!</v>
      </c>
      <c r="W21" s="2">
        <f t="shared" si="0"/>
        <v>521752.60633196193</v>
      </c>
      <c r="X21" s="2">
        <f t="shared" si="1"/>
        <v>44128</v>
      </c>
      <c r="Y21" s="2">
        <f t="shared" si="2"/>
        <v>54708.208242143955</v>
      </c>
      <c r="Z21" s="2">
        <f>[1]DEN!C20+[1]DEN!F20+[1]DEN!G20+[1]DEN!L20</f>
        <v>350181</v>
      </c>
      <c r="AA21" s="2">
        <f>[1]DEN!I20+[1]DEN!J20</f>
        <v>229368</v>
      </c>
      <c r="AB21" s="2">
        <f>[1]DEN!D20+[1]DEN!E20</f>
        <v>21895</v>
      </c>
      <c r="AC21" s="2">
        <f>[1]DEN!H20+[1]DEN!K20</f>
        <v>7178</v>
      </c>
      <c r="AD21" s="47" t="e">
        <f t="shared" si="5"/>
        <v>#REF!</v>
      </c>
      <c r="AE21" s="47" t="str">
        <f t="shared" si="3"/>
        <v>ERRO</v>
      </c>
      <c r="AF21" s="47" t="str">
        <f t="shared" si="3"/>
        <v>ERRO</v>
      </c>
      <c r="AG21" s="47" t="str">
        <f t="shared" si="3"/>
        <v>ERRO</v>
      </c>
      <c r="AH21" s="260">
        <f>[1]COMB_CORR!G20/FRO_TOT!Z20</f>
        <v>496.44586728652189</v>
      </c>
      <c r="AI21" s="264" t="e">
        <f t="shared" si="7"/>
        <v>#REF!</v>
      </c>
      <c r="AJ21" s="3">
        <v>1.1430086350805746</v>
      </c>
      <c r="AK21" s="63"/>
      <c r="AL21" s="61" t="e">
        <f t="shared" si="6"/>
        <v>#REF!</v>
      </c>
      <c r="AM21" s="265">
        <v>3605.8385332804755</v>
      </c>
    </row>
    <row r="22" spans="1:39" s="1" customFormat="1">
      <c r="A22" s="73" t="s">
        <v>32</v>
      </c>
      <c r="B22" s="82">
        <f>DIST_GAS_AUT!D23</f>
        <v>280068.50342748471</v>
      </c>
      <c r="C22" s="82">
        <f>DIST_GAS_UTI!D23</f>
        <v>4900.7169104440536</v>
      </c>
      <c r="D22" s="82">
        <f>DIST_GAS_CAMIE!B23</f>
        <v>28991.913266191103</v>
      </c>
      <c r="E22" s="82">
        <f>DIST_GAS_CAMIOA!B23</f>
        <v>11054.051152031159</v>
      </c>
      <c r="F22" s="82">
        <f>DIST_GAS_MOTOC!B23</f>
        <v>257451</v>
      </c>
      <c r="G22" s="82">
        <f>[1]DIST_GAS_MOT!E30</f>
        <v>1388.0643149029343</v>
      </c>
      <c r="H22" s="82">
        <f>DIST_ALC_AUT!D23</f>
        <v>33189.940942393405</v>
      </c>
      <c r="I22" s="82">
        <f>DIST_ALC_UTI!B23</f>
        <v>238.33783039001852</v>
      </c>
      <c r="J22" s="82">
        <f>DIST_DSL_CAM!B23</f>
        <v>21748</v>
      </c>
      <c r="K22" s="82">
        <f>DIST_DSL_CAMTRA!B23</f>
        <v>2624</v>
      </c>
      <c r="L22" s="82">
        <f>DIST_DSL_MICRO!B23</f>
        <v>3444</v>
      </c>
      <c r="M22" s="82">
        <f>DIST_DSL_ONI!B23</f>
        <v>7283</v>
      </c>
      <c r="N22" s="82">
        <f>DIST_DSL_CAMIE!B23</f>
        <v>15263.946470828232</v>
      </c>
      <c r="O22" s="82">
        <f>DIST_DSL_CAMIOA!B23</f>
        <v>5819.8451244390044</v>
      </c>
      <c r="P22" s="82">
        <f>ONSV_2019!K59</f>
        <v>61.784088452172</v>
      </c>
      <c r="Q22" s="82">
        <f>ONSV_2019!D59</f>
        <v>0.94728209410368436</v>
      </c>
      <c r="R22" s="82">
        <f>ONSV_2019!P59</f>
        <v>8.1581015291230869</v>
      </c>
      <c r="S22" s="82">
        <f>ONSV_2019!U59</f>
        <v>3.1105279246112332</v>
      </c>
      <c r="T22" s="82">
        <f>GNV!N22</f>
        <v>21953</v>
      </c>
      <c r="V22" s="2" t="e">
        <f>B22+C22+H22+I22+T22+#REF!+#REF!</f>
        <v>#REF!</v>
      </c>
      <c r="W22" s="2">
        <f t="shared" si="0"/>
        <v>298885.02873312519</v>
      </c>
      <c r="X22" s="2">
        <f t="shared" si="1"/>
        <v>27816</v>
      </c>
      <c r="Y22" s="2">
        <f t="shared" si="2"/>
        <v>28366.791595267237</v>
      </c>
      <c r="Z22" s="2">
        <f>[1]DEN!C21+[1]DEN!F21+[1]DEN!G21+[1]DEN!L21</f>
        <v>203145</v>
      </c>
      <c r="AA22" s="2">
        <f>[1]DEN!I21+[1]DEN!J21</f>
        <v>118581</v>
      </c>
      <c r="AB22" s="2">
        <f>[1]DEN!D21+[1]DEN!E21</f>
        <v>15291</v>
      </c>
      <c r="AC22" s="2">
        <f>[1]DEN!H21+[1]DEN!K21</f>
        <v>6166</v>
      </c>
      <c r="AD22" s="47" t="e">
        <f t="shared" si="5"/>
        <v>#REF!</v>
      </c>
      <c r="AE22" s="47" t="str">
        <f t="shared" si="3"/>
        <v>ERRO</v>
      </c>
      <c r="AF22" s="47" t="str">
        <f t="shared" si="3"/>
        <v>ERRO</v>
      </c>
      <c r="AG22" s="47" t="str">
        <f t="shared" si="3"/>
        <v>ERRO</v>
      </c>
      <c r="AH22" s="260">
        <f>[1]COMB_CORR!G21/FRO_TOT!Z21</f>
        <v>150.04012585578218</v>
      </c>
      <c r="AI22" s="264" t="e">
        <f t="shared" si="7"/>
        <v>#REF!</v>
      </c>
      <c r="AJ22" s="3">
        <v>0.34825931115283809</v>
      </c>
      <c r="AK22" s="63"/>
      <c r="AL22" s="61" t="e">
        <f t="shared" si="6"/>
        <v>#REF!</v>
      </c>
      <c r="AM22" s="265">
        <v>-9481.7270961681206</v>
      </c>
    </row>
    <row r="23" spans="1:39" s="1" customFormat="1">
      <c r="A23" s="75" t="s">
        <v>40</v>
      </c>
      <c r="B23" s="79">
        <f>DIST_GAS_AUT!D24</f>
        <v>11076799.99363428</v>
      </c>
      <c r="C23" s="79">
        <f>DIST_GAS_UTI!D24</f>
        <v>241534.40564068462</v>
      </c>
      <c r="D23" s="79">
        <f>DIST_GAS_CAMIE!B24</f>
        <v>2718944.2150000893</v>
      </c>
      <c r="E23" s="79">
        <f>DIST_GAS_CAMIOA!B24</f>
        <v>1561736.8435981204</v>
      </c>
      <c r="F23" s="79">
        <f>DIST_GAS_MOTOC!B24</f>
        <v>8702686</v>
      </c>
      <c r="G23" s="79">
        <f t="shared" ref="G23" si="11">SUM(G24:G27)</f>
        <v>69489.318070386027</v>
      </c>
      <c r="H23" s="79">
        <f>DIST_ALC_AUT!D24</f>
        <v>17500308.687273987</v>
      </c>
      <c r="I23" s="79">
        <f>DIST_ALC_UTI!B24</f>
        <v>227254.66773916554</v>
      </c>
      <c r="J23" s="79">
        <f>DIST_DSL_CAM!B24</f>
        <v>1242577</v>
      </c>
      <c r="K23" s="79">
        <f>DIST_DSL_CAMTRA!B24</f>
        <v>287044</v>
      </c>
      <c r="L23" s="79">
        <f>DIST_DSL_MICRO!B24</f>
        <v>217822</v>
      </c>
      <c r="M23" s="79">
        <f>DIST_DSL_ONI!B24</f>
        <v>301167</v>
      </c>
      <c r="N23" s="79">
        <f>DIST_DSL_CAMIE!B24</f>
        <v>766429.0610163263</v>
      </c>
      <c r="O23" s="79">
        <f>DIST_DSL_CAMIOA!B24</f>
        <v>418725.99958533037</v>
      </c>
      <c r="P23" s="79">
        <f>ONSV_2019!K60</f>
        <v>7498.9867327517131</v>
      </c>
      <c r="Q23" s="79">
        <f>ONSV_2019!D60</f>
        <v>119.18761875617565</v>
      </c>
      <c r="R23" s="79">
        <f>ONSV_2019!P60</f>
        <v>847.57984072819818</v>
      </c>
      <c r="S23" s="79">
        <f>ONSV_2019!U60</f>
        <v>497.24580776561197</v>
      </c>
      <c r="T23" s="79">
        <f>GNV!N23</f>
        <v>1769984</v>
      </c>
      <c r="V23" s="2" t="e">
        <f>B23+C23+H23+I23+T23+#REF!+#REF!</f>
        <v>#REF!</v>
      </c>
      <c r="W23" s="2">
        <f t="shared" si="0"/>
        <v>13052856.376668595</v>
      </c>
      <c r="X23" s="2">
        <f t="shared" si="1"/>
        <v>1747443</v>
      </c>
      <c r="Y23" s="2">
        <f t="shared" si="2"/>
        <v>1486322.0606016568</v>
      </c>
      <c r="Z23" s="2">
        <f>[1]DEN!C22+[1]DEN!F22+[1]DEN!G22+[1]DEN!L22</f>
        <v>21811345</v>
      </c>
      <c r="AA23" s="2">
        <f>[1]DEN!I22+[1]DEN!J22</f>
        <v>5824028</v>
      </c>
      <c r="AB23" s="2">
        <f>[1]DEN!D22+[1]DEN!E22</f>
        <v>1081581</v>
      </c>
      <c r="AC23" s="2">
        <f>[1]DEN!H22+[1]DEN!K22</f>
        <v>353371</v>
      </c>
      <c r="AD23" s="47" t="e">
        <f t="shared" si="5"/>
        <v>#REF!</v>
      </c>
      <c r="AE23" s="47" t="str">
        <f t="shared" si="3"/>
        <v>ERRO</v>
      </c>
      <c r="AF23" s="47" t="str">
        <f t="shared" si="3"/>
        <v>ERRO</v>
      </c>
      <c r="AG23" s="47" t="str">
        <f t="shared" si="3"/>
        <v>ERRO</v>
      </c>
      <c r="AH23" s="260"/>
      <c r="AI23" s="264"/>
      <c r="AJ23" s="3"/>
      <c r="AK23" s="63"/>
      <c r="AL23" s="61"/>
      <c r="AM23" s="265"/>
    </row>
    <row r="24" spans="1:39" s="1" customFormat="1">
      <c r="A24" s="73" t="s">
        <v>26</v>
      </c>
      <c r="B24" s="82">
        <f>DIST_GAS_AUT!D25</f>
        <v>843478.90863919549</v>
      </c>
      <c r="C24" s="82">
        <f>DIST_GAS_UTI!D25</f>
        <v>19710.884581744562</v>
      </c>
      <c r="D24" s="82">
        <f>DIST_GAS_CAMIE!B25</f>
        <v>114571.66573897772</v>
      </c>
      <c r="E24" s="82">
        <f>DIST_GAS_CAMIOA!B25</f>
        <v>39890.681028991137</v>
      </c>
      <c r="F24" s="82">
        <f>DIST_GAS_MOTOC!B25</f>
        <v>452146</v>
      </c>
      <c r="G24" s="82">
        <f>[1]DIST_GAS_MOT!E32</f>
        <v>3348.7318310969499</v>
      </c>
      <c r="H24" s="82">
        <f>DIST_ALC_AUT!D25</f>
        <v>91410.754900168686</v>
      </c>
      <c r="I24" s="82">
        <f>DIST_ALC_UTI!B25</f>
        <v>808.17115733622745</v>
      </c>
      <c r="J24" s="82">
        <f>DIST_DSL_CAM!B25</f>
        <v>74342</v>
      </c>
      <c r="K24" s="82">
        <f>DIST_DSL_CAMTRA!B25</f>
        <v>18359</v>
      </c>
      <c r="L24" s="82">
        <f>DIST_DSL_MICRO!B25</f>
        <v>8409</v>
      </c>
      <c r="M24" s="82">
        <f>DIST_DSL_ONI!B25</f>
        <v>14957</v>
      </c>
      <c r="N24" s="82">
        <f>DIST_DSL_CAMIE!B25</f>
        <v>58921.618955017657</v>
      </c>
      <c r="O24" s="82">
        <f>DIST_DSL_CAMIOA!B25</f>
        <v>20514.87592753697</v>
      </c>
      <c r="P24" s="82">
        <f>ONSV_2019!K61</f>
        <v>329.70827132242266</v>
      </c>
      <c r="Q24" s="82">
        <f>ONSV_2019!D61</f>
        <v>6.9594851100591768</v>
      </c>
      <c r="R24" s="82">
        <f>ONSV_2019!P61</f>
        <v>58.844204153807368</v>
      </c>
      <c r="S24" s="82">
        <f>ONSV_2019!U61</f>
        <v>20.48803941373626</v>
      </c>
      <c r="T24" s="82">
        <f>GNV!N24</f>
        <v>37288</v>
      </c>
      <c r="V24" s="2" t="e">
        <f>B24+C24+H24+I24+T24+#REF!+#REF!</f>
        <v>#REF!</v>
      </c>
      <c r="W24" s="2">
        <f t="shared" si="0"/>
        <v>609957.07859906578</v>
      </c>
      <c r="X24" s="2">
        <f t="shared" si="1"/>
        <v>101110</v>
      </c>
      <c r="Y24" s="2">
        <f t="shared" si="2"/>
        <v>94393.494882554616</v>
      </c>
      <c r="Z24" s="2">
        <f>[1]DEN!C23+[1]DEN!F23+[1]DEN!G23+[1]DEN!L23</f>
        <v>698827</v>
      </c>
      <c r="AA24" s="2">
        <f>[1]DEN!I23+[1]DEN!J23</f>
        <v>294957</v>
      </c>
      <c r="AB24" s="2">
        <f>[1]DEN!D23+[1]DEN!E23</f>
        <v>62546</v>
      </c>
      <c r="AC24" s="2">
        <f>[1]DEN!H23+[1]DEN!K23</f>
        <v>16060</v>
      </c>
      <c r="AD24" s="47" t="e">
        <f t="shared" si="5"/>
        <v>#REF!</v>
      </c>
      <c r="AE24" s="47" t="str">
        <f t="shared" si="3"/>
        <v>ERRO</v>
      </c>
      <c r="AF24" s="47" t="str">
        <f t="shared" si="3"/>
        <v>ERRO</v>
      </c>
      <c r="AG24" s="47" t="str">
        <f t="shared" si="3"/>
        <v>ERRO</v>
      </c>
      <c r="AH24" s="260">
        <f>[1]COMB_CORR!G23/FRO_TOT!Z24</f>
        <v>247.52817798294939</v>
      </c>
      <c r="AI24" s="264" t="e">
        <f t="shared" si="7"/>
        <v>#REF!</v>
      </c>
      <c r="AJ24" s="3">
        <v>0.57419517980900914</v>
      </c>
      <c r="AK24" s="63"/>
      <c r="AL24" s="61" t="e">
        <f t="shared" si="6"/>
        <v>#REF!</v>
      </c>
      <c r="AM24" s="265">
        <v>-17890.11204935261</v>
      </c>
    </row>
    <row r="25" spans="1:39" s="1" customFormat="1">
      <c r="A25" s="73" t="s">
        <v>18</v>
      </c>
      <c r="B25" s="82">
        <f>DIST_GAS_AUT!D26</f>
        <v>1513206.1860936023</v>
      </c>
      <c r="C25" s="82">
        <f>DIST_GAS_UTI!D26</f>
        <v>24979.190886131477</v>
      </c>
      <c r="D25" s="82">
        <f>DIST_GAS_CAMIE!B26</f>
        <v>721896.09955828707</v>
      </c>
      <c r="E25" s="82">
        <f>DIST_GAS_CAMIOA!B26</f>
        <v>264192.58360588463</v>
      </c>
      <c r="F25" s="82">
        <f>DIST_GAS_MOTOC!B26</f>
        <v>2559889</v>
      </c>
      <c r="G25" s="82">
        <f>[1]DIST_GAS_MOT!E33</f>
        <v>19650.452949218845</v>
      </c>
      <c r="H25" s="82">
        <f>DIST_ALC_AUT!D26</f>
        <v>4759978.4456596253</v>
      </c>
      <c r="I25" s="82">
        <f>DIST_ALC_UTI!B26</f>
        <v>54441.266894346518</v>
      </c>
      <c r="J25" s="82">
        <f>DIST_DSL_CAM!B26</f>
        <v>338782</v>
      </c>
      <c r="K25" s="82">
        <f>DIST_DSL_CAMTRA!B26</f>
        <v>74564</v>
      </c>
      <c r="L25" s="82">
        <f>DIST_DSL_MICRO!B26</f>
        <v>47597</v>
      </c>
      <c r="M25" s="82">
        <f>DIST_DSL_ONI!B26</f>
        <v>79662</v>
      </c>
      <c r="N25" s="82">
        <f>DIST_DSL_CAMIE!B26</f>
        <v>235077.82288665505</v>
      </c>
      <c r="O25" s="82">
        <f>DIST_DSL_CAMIOA!B26</f>
        <v>86031.518129649383</v>
      </c>
      <c r="P25" s="82">
        <f>ONSV_2019!K62</f>
        <v>919.03978432528675</v>
      </c>
      <c r="Q25" s="82">
        <f>ONSV_2019!D62</f>
        <v>11.567503364742151</v>
      </c>
      <c r="R25" s="82">
        <f>ONSV_2019!P62</f>
        <v>139.38270488404669</v>
      </c>
      <c r="S25" s="82">
        <f>ONSV_2019!U62</f>
        <v>51.0100074262009</v>
      </c>
      <c r="T25" s="82">
        <f>GNV!N25</f>
        <v>36839</v>
      </c>
      <c r="V25" s="2" t="e">
        <f>B25+C25+H25+I25+T25+#REF!+#REF!</f>
        <v>#REF!</v>
      </c>
      <c r="W25" s="2">
        <f t="shared" si="0"/>
        <v>3565628.1361133908</v>
      </c>
      <c r="X25" s="2">
        <f t="shared" si="1"/>
        <v>460943</v>
      </c>
      <c r="Y25" s="2">
        <f t="shared" si="2"/>
        <v>400771.34101630445</v>
      </c>
      <c r="Z25" s="2">
        <f>[1]DEN!C24+[1]DEN!F24+[1]DEN!G24+[1]DEN!L24</f>
        <v>4019517</v>
      </c>
      <c r="AA25" s="2">
        <f>[1]DEN!I24+[1]DEN!J24</f>
        <v>1578388</v>
      </c>
      <c r="AB25" s="2">
        <f>[1]DEN!D24+[1]DEN!E24</f>
        <v>268852</v>
      </c>
      <c r="AC25" s="2">
        <f>[1]DEN!H24+[1]DEN!K24</f>
        <v>76854</v>
      </c>
      <c r="AD25" s="47" t="e">
        <f t="shared" si="5"/>
        <v>#REF!</v>
      </c>
      <c r="AE25" s="47" t="str">
        <f t="shared" si="3"/>
        <v>ERRO</v>
      </c>
      <c r="AF25" s="47" t="str">
        <f t="shared" si="3"/>
        <v>ERRO</v>
      </c>
      <c r="AG25" s="47" t="str">
        <f t="shared" si="3"/>
        <v>ERRO</v>
      </c>
      <c r="AH25" s="260">
        <f>[1]COMB_CORR!G24/FRO_TOT!Z25</f>
        <v>299.90097363905181</v>
      </c>
      <c r="AI25" s="264" t="e">
        <f t="shared" si="7"/>
        <v>#REF!</v>
      </c>
      <c r="AJ25" s="3">
        <v>0.69898061786296994</v>
      </c>
      <c r="AK25" s="63"/>
      <c r="AL25" s="61" t="e">
        <f t="shared" si="6"/>
        <v>#REF!</v>
      </c>
      <c r="AM25" s="265">
        <v>-96292.887326706666</v>
      </c>
    </row>
    <row r="26" spans="1:39" s="1" customFormat="1">
      <c r="A26" s="73" t="s">
        <v>12</v>
      </c>
      <c r="B26" s="82">
        <f>DIST_GAS_AUT!D27</f>
        <v>2755300.6963431668</v>
      </c>
      <c r="C26" s="82">
        <f>DIST_GAS_UTI!D27</f>
        <v>64479.985594025726</v>
      </c>
      <c r="D26" s="82">
        <f>DIST_GAS_CAMIE!B27</f>
        <v>292313.21285048535</v>
      </c>
      <c r="E26" s="82">
        <f>DIST_GAS_CAMIOA!B27</f>
        <v>256240.93926683688</v>
      </c>
      <c r="F26" s="82">
        <f>DIST_GAS_MOTOC!B27</f>
        <v>970584</v>
      </c>
      <c r="G26" s="82">
        <f>[1]DIST_GAS_MOT!E34</f>
        <v>6528.3648650510831</v>
      </c>
      <c r="H26" s="82">
        <f>DIST_ALC_AUT!D27</f>
        <v>409438.80343243794</v>
      </c>
      <c r="I26" s="82">
        <f>DIST_ALC_UTI!B27</f>
        <v>1470.2696055911554</v>
      </c>
      <c r="J26" s="82">
        <f>DIST_DSL_CAM!B27</f>
        <v>145503</v>
      </c>
      <c r="K26" s="82">
        <f>DIST_DSL_CAMTRA!B27</f>
        <v>17018</v>
      </c>
      <c r="L26" s="82">
        <f>DIST_DSL_MICRO!B27</f>
        <v>39094</v>
      </c>
      <c r="M26" s="82">
        <f>DIST_DSL_ONI!B27</f>
        <v>44842</v>
      </c>
      <c r="N26" s="82">
        <f>DIST_DSL_CAMIE!B27</f>
        <v>59409.817134937191</v>
      </c>
      <c r="O26" s="82">
        <f>DIST_DSL_CAMIOA!B27</f>
        <v>52078.478409779651</v>
      </c>
      <c r="P26" s="82">
        <f>ONSV_2019!K63</f>
        <v>885.3948827618733</v>
      </c>
      <c r="Q26" s="82">
        <f>ONSV_2019!D63</f>
        <v>12.772816029086243</v>
      </c>
      <c r="R26" s="82">
        <f>ONSV_2019!P63</f>
        <v>68.119173740909901</v>
      </c>
      <c r="S26" s="82">
        <f>ONSV_2019!U63</f>
        <v>59.713127468479797</v>
      </c>
      <c r="T26" s="82">
        <f>GNV!N26</f>
        <v>1409951</v>
      </c>
      <c r="V26" s="2" t="e">
        <f>B26+C26+H26+I26+T26+#REF!+#REF!</f>
        <v>#REF!</v>
      </c>
      <c r="W26" s="2">
        <f t="shared" si="0"/>
        <v>1525666.5169823733</v>
      </c>
      <c r="X26" s="2">
        <f t="shared" si="1"/>
        <v>201615</v>
      </c>
      <c r="Y26" s="2">
        <f t="shared" si="2"/>
        <v>156330.29554471682</v>
      </c>
      <c r="Z26" s="2">
        <f>[1]DEN!C25+[1]DEN!F25+[1]DEN!G25+[1]DEN!L25</f>
        <v>3228407</v>
      </c>
      <c r="AA26" s="2">
        <f>[1]DEN!I25+[1]DEN!J25</f>
        <v>568610</v>
      </c>
      <c r="AB26" s="2">
        <f>[1]DEN!D25+[1]DEN!E25</f>
        <v>110521</v>
      </c>
      <c r="AC26" s="2">
        <f>[1]DEN!H25+[1]DEN!K25</f>
        <v>61127</v>
      </c>
      <c r="AD26" s="47" t="e">
        <f t="shared" si="5"/>
        <v>#REF!</v>
      </c>
      <c r="AE26" s="47" t="str">
        <f t="shared" si="3"/>
        <v>ERRO</v>
      </c>
      <c r="AF26" s="47" t="str">
        <f t="shared" si="3"/>
        <v>ERRO</v>
      </c>
      <c r="AG26" s="47" t="str">
        <f t="shared" si="3"/>
        <v>ERRO</v>
      </c>
      <c r="AH26" s="260">
        <f>[1]COMB_CORR!G25/FRO_TOT!Z26</f>
        <v>270.58498864290124</v>
      </c>
      <c r="AI26" s="264" t="e">
        <f t="shared" si="7"/>
        <v>#REF!</v>
      </c>
      <c r="AJ26" s="3">
        <v>0.63954801443125664</v>
      </c>
      <c r="AK26" s="63"/>
      <c r="AL26" s="61" t="e">
        <f t="shared" si="6"/>
        <v>#REF!</v>
      </c>
      <c r="AM26" s="265">
        <v>-102503.50732588163</v>
      </c>
    </row>
    <row r="27" spans="1:39" s="1" customFormat="1">
      <c r="A27" s="73" t="s">
        <v>10</v>
      </c>
      <c r="B27" s="82">
        <f>DIST_GAS_AUT!D28</f>
        <v>5964814.2025583154</v>
      </c>
      <c r="C27" s="82">
        <f>DIST_GAS_UTI!D28</f>
        <v>132364.34457878285</v>
      </c>
      <c r="D27" s="82">
        <f>DIST_GAS_CAMIE!B28</f>
        <v>1590163.236852339</v>
      </c>
      <c r="E27" s="82">
        <f>DIST_GAS_CAMIOA!B28</f>
        <v>1001412.6396964076</v>
      </c>
      <c r="F27" s="82">
        <f>DIST_GAS_MOTOC!B28</f>
        <v>4720067</v>
      </c>
      <c r="G27" s="82">
        <f>[1]DIST_GAS_MOT!E35</f>
        <v>39961.768425019152</v>
      </c>
      <c r="H27" s="82">
        <f>DIST_ALC_AUT!D28</f>
        <v>12239480.683281755</v>
      </c>
      <c r="I27" s="82">
        <f>DIST_ALC_UTI!B28</f>
        <v>170534.96008189165</v>
      </c>
      <c r="J27" s="82">
        <f>DIST_DSL_CAM!B28</f>
        <v>683950</v>
      </c>
      <c r="K27" s="82">
        <f>DIST_DSL_CAMTRA!B28</f>
        <v>177103</v>
      </c>
      <c r="L27" s="82">
        <f>DIST_DSL_MICRO!B28</f>
        <v>122722</v>
      </c>
      <c r="M27" s="82">
        <f>DIST_DSL_ONI!B28</f>
        <v>161706</v>
      </c>
      <c r="N27" s="82">
        <f>DIST_DSL_CAMIE!B28</f>
        <v>413019.80203971633</v>
      </c>
      <c r="O27" s="82">
        <f>DIST_DSL_CAMIOA!B28</f>
        <v>260101.12711836441</v>
      </c>
      <c r="P27" s="82">
        <f>ONSV_2019!K64</f>
        <v>5364.8437943421304</v>
      </c>
      <c r="Q27" s="82">
        <f>ONSV_2019!D64</f>
        <v>87.887814252288081</v>
      </c>
      <c r="R27" s="82">
        <f>ONSV_2019!P64</f>
        <v>581.23375794943422</v>
      </c>
      <c r="S27" s="82">
        <f>ONSV_2019!U64</f>
        <v>366.03463345719501</v>
      </c>
      <c r="T27" s="82">
        <f>GNV!N27</f>
        <v>285906</v>
      </c>
      <c r="V27" s="2" t="e">
        <f>B27+C27+H27+I27+T27+#REF!+#REF!</f>
        <v>#REF!</v>
      </c>
      <c r="W27" s="2">
        <f t="shared" si="0"/>
        <v>7351604.6449737661</v>
      </c>
      <c r="X27" s="2">
        <f t="shared" si="1"/>
        <v>983775</v>
      </c>
      <c r="Y27" s="2">
        <f t="shared" si="2"/>
        <v>834826.92915808083</v>
      </c>
      <c r="Z27" s="2">
        <f>[1]DEN!C26+[1]DEN!F26+[1]DEN!G26+[1]DEN!L26</f>
        <v>13864594</v>
      </c>
      <c r="AA27" s="2">
        <f>[1]DEN!I26+[1]DEN!J26</f>
        <v>3382073</v>
      </c>
      <c r="AB27" s="2">
        <f>[1]DEN!D26+[1]DEN!E26</f>
        <v>639662</v>
      </c>
      <c r="AC27" s="2">
        <f>[1]DEN!H26+[1]DEN!K26</f>
        <v>199330</v>
      </c>
      <c r="AD27" s="47" t="e">
        <f t="shared" si="5"/>
        <v>#REF!</v>
      </c>
      <c r="AE27" s="47" t="str">
        <f t="shared" si="3"/>
        <v>ERRO</v>
      </c>
      <c r="AF27" s="47" t="str">
        <f t="shared" si="3"/>
        <v>ERRO</v>
      </c>
      <c r="AG27" s="47" t="str">
        <f t="shared" si="3"/>
        <v>ERRO</v>
      </c>
      <c r="AH27" s="260">
        <f>[1]COMB_CORR!G26/FRO_TOT!Z27</f>
        <v>621.53602500188163</v>
      </c>
      <c r="AI27" s="264" t="e">
        <f t="shared" si="7"/>
        <v>#REF!</v>
      </c>
      <c r="AJ27" s="3">
        <v>1.4676844497404591</v>
      </c>
      <c r="AK27" s="63"/>
      <c r="AL27" s="61" t="e">
        <f t="shared" si="6"/>
        <v>#REF!</v>
      </c>
      <c r="AM27" s="265">
        <v>697606.04817226343</v>
      </c>
    </row>
    <row r="28" spans="1:39" s="1" customFormat="1">
      <c r="A28" s="75" t="s">
        <v>41</v>
      </c>
      <c r="B28" s="79">
        <f>DIST_GAS_AUT!D29</f>
        <v>6626936.2076840615</v>
      </c>
      <c r="C28" s="79">
        <f>DIST_GAS_UTI!D29</f>
        <v>195473.68238957526</v>
      </c>
      <c r="D28" s="79">
        <f>DIST_GAS_CAMIE!B29</f>
        <v>1125910.6020091935</v>
      </c>
      <c r="E28" s="79">
        <f>DIST_GAS_CAMIOA!B29</f>
        <v>500758.3550957503</v>
      </c>
      <c r="F28" s="79">
        <f>DIST_GAS_MOTOC!B29</f>
        <v>3160441</v>
      </c>
      <c r="G28" s="79">
        <f t="shared" ref="G28" si="12">SUM(G29:G31)</f>
        <v>28735.986662532203</v>
      </c>
      <c r="H28" s="79">
        <f>DIST_ALC_AUT!D29</f>
        <v>1095078.0698390652</v>
      </c>
      <c r="I28" s="79">
        <f>DIST_ALC_UTI!B29</f>
        <v>6026.925197932911</v>
      </c>
      <c r="J28" s="79">
        <f>DIST_DSL_CAM!B29</f>
        <v>663541</v>
      </c>
      <c r="K28" s="79">
        <f>DIST_DSL_CAMTRA!B29</f>
        <v>207118</v>
      </c>
      <c r="L28" s="79">
        <f>DIST_DSL_MICRO!B29</f>
        <v>57173</v>
      </c>
      <c r="M28" s="79">
        <f>DIST_DSL_ONI!B29</f>
        <v>106781</v>
      </c>
      <c r="N28" s="79">
        <f>DIST_DSL_CAMIE!B29</f>
        <v>503386.63577412366</v>
      </c>
      <c r="O28" s="79">
        <f>DIST_DSL_CAMIOA!B29</f>
        <v>224085.03989281485</v>
      </c>
      <c r="P28" s="79">
        <f>ONSV_2019!K65</f>
        <v>2743.9375238567591</v>
      </c>
      <c r="Q28" s="79">
        <f>ONSV_2019!D65</f>
        <v>47.496323404033319</v>
      </c>
      <c r="R28" s="79">
        <f>ONSV_2019!P65</f>
        <v>379.59331919543911</v>
      </c>
      <c r="S28" s="79">
        <f>ONSV_2019!U65</f>
        <v>167.97283354317187</v>
      </c>
      <c r="T28" s="79">
        <f>GNV!N28</f>
        <v>222571</v>
      </c>
      <c r="V28" s="2" t="e">
        <f>B28+C28+H28+I28+T28+#REF!+#REF!</f>
        <v>#REF!</v>
      </c>
      <c r="W28" s="2">
        <f t="shared" si="0"/>
        <v>4815845.9437674759</v>
      </c>
      <c r="X28" s="2">
        <f t="shared" si="1"/>
        <v>927832</v>
      </c>
      <c r="Y28" s="2">
        <f t="shared" si="2"/>
        <v>834252.67566693854</v>
      </c>
      <c r="Z28" s="2">
        <f>[1]DEN!C27+[1]DEN!F27+[1]DEN!G27+[1]DEN!L27</f>
        <v>8311113</v>
      </c>
      <c r="AA28" s="2">
        <f>[1]DEN!I27+[1]DEN!J27</f>
        <v>2550035</v>
      </c>
      <c r="AB28" s="2">
        <f>[1]DEN!D27+[1]DEN!E27</f>
        <v>606409</v>
      </c>
      <c r="AC28" s="2">
        <f>[1]DEN!H27+[1]DEN!K27</f>
        <v>107835</v>
      </c>
      <c r="AD28" s="47" t="e">
        <f t="shared" si="5"/>
        <v>#REF!</v>
      </c>
      <c r="AE28" s="47" t="str">
        <f t="shared" si="3"/>
        <v>ERRO</v>
      </c>
      <c r="AF28" s="47" t="str">
        <f t="shared" si="3"/>
        <v>ERRO</v>
      </c>
      <c r="AG28" s="47" t="str">
        <f t="shared" si="3"/>
        <v>ERRO</v>
      </c>
      <c r="AH28" s="260"/>
      <c r="AI28" s="264"/>
      <c r="AJ28" s="3"/>
      <c r="AK28" s="63"/>
      <c r="AL28" s="61"/>
      <c r="AM28" s="265"/>
    </row>
    <row r="29" spans="1:39" s="1" customFormat="1">
      <c r="A29" s="73" t="s">
        <v>22</v>
      </c>
      <c r="B29" s="82">
        <f>DIST_GAS_AUT!D30</f>
        <v>2528185.4533833144</v>
      </c>
      <c r="C29" s="82">
        <f>DIST_GAS_UTI!D30</f>
        <v>64534.886690888256</v>
      </c>
      <c r="D29" s="82">
        <f>DIST_GAS_CAMIE!B30</f>
        <v>467128.51871108479</v>
      </c>
      <c r="E29" s="82">
        <f>DIST_GAS_CAMIOA!B30</f>
        <v>174255.22896839964</v>
      </c>
      <c r="F29" s="82">
        <f>DIST_GAS_MOTOC!B30</f>
        <v>1181465</v>
      </c>
      <c r="G29" s="82">
        <f>[1]DIST_GAS_MOT!E37</f>
        <v>10436.562429285741</v>
      </c>
      <c r="H29" s="82">
        <f>DIST_ALC_AUT!D30</f>
        <v>550848.13279809151</v>
      </c>
      <c r="I29" s="82">
        <f>DIST_ALC_UTI!B30</f>
        <v>1970.2469441052488</v>
      </c>
      <c r="J29" s="82">
        <f>DIST_DSL_CAM!B30</f>
        <v>275136</v>
      </c>
      <c r="K29" s="82">
        <f>DIST_DSL_CAMTRA!B30</f>
        <v>93042</v>
      </c>
      <c r="L29" s="82">
        <f>DIST_DSL_MICRO!B30</f>
        <v>23311</v>
      </c>
      <c r="M29" s="82">
        <f>DIST_DSL_ONI!B30</f>
        <v>44851</v>
      </c>
      <c r="N29" s="82">
        <f>DIST_DSL_CAMIE!B30</f>
        <v>208049.40170386495</v>
      </c>
      <c r="O29" s="82">
        <f>DIST_DSL_CAMIOA!B30</f>
        <v>77609.682728594344</v>
      </c>
      <c r="P29" s="82">
        <f>ONSV_2019!K66</f>
        <v>1073.445542158559</v>
      </c>
      <c r="Q29" s="82">
        <f>ONSV_2019!D66</f>
        <v>15.901188435047516</v>
      </c>
      <c r="R29" s="82">
        <f>ONSV_2019!P66</f>
        <v>161.43306670174934</v>
      </c>
      <c r="S29" s="82">
        <f>ONSV_2019!U66</f>
        <v>60.22020270457142</v>
      </c>
      <c r="T29" s="82">
        <f>GNV!N29</f>
        <v>40590</v>
      </c>
      <c r="V29" s="2" t="e">
        <f>B29+C29+H29+I29+T29+#REF!+#REF!</f>
        <v>#REF!</v>
      </c>
      <c r="W29" s="2">
        <f t="shared" si="0"/>
        <v>1833285.3101087704</v>
      </c>
      <c r="X29" s="2">
        <f t="shared" si="1"/>
        <v>391489</v>
      </c>
      <c r="Y29" s="2">
        <f t="shared" si="2"/>
        <v>330510.08443245932</v>
      </c>
      <c r="Z29" s="2">
        <f>[1]DEN!C28+[1]DEN!F28+[1]DEN!G28+[1]DEN!L28</f>
        <v>3210571</v>
      </c>
      <c r="AA29" s="2">
        <f>[1]DEN!I28+[1]DEN!J28</f>
        <v>943379</v>
      </c>
      <c r="AB29" s="2">
        <f>[1]DEN!D28+[1]DEN!E28</f>
        <v>255802</v>
      </c>
      <c r="AC29" s="2">
        <f>[1]DEN!H28+[1]DEN!K28</f>
        <v>42435</v>
      </c>
      <c r="AD29" s="47" t="e">
        <f t="shared" si="5"/>
        <v>#REF!</v>
      </c>
      <c r="AE29" s="47" t="str">
        <f t="shared" si="3"/>
        <v>ERRO</v>
      </c>
      <c r="AF29" s="47" t="str">
        <f t="shared" si="3"/>
        <v>ERRO</v>
      </c>
      <c r="AG29" s="47" t="str">
        <f t="shared" si="3"/>
        <v>ERRO</v>
      </c>
      <c r="AH29" s="260">
        <f>[1]COMB_CORR!G28/FRO_TOT!Z29</f>
        <v>371.911330026359</v>
      </c>
      <c r="AI29" s="264" t="e">
        <f t="shared" si="7"/>
        <v>#REF!</v>
      </c>
      <c r="AJ29" s="3">
        <v>0.87369908374944139</v>
      </c>
      <c r="AK29" s="63"/>
      <c r="AL29" s="61" t="e">
        <f t="shared" si="6"/>
        <v>#REF!</v>
      </c>
      <c r="AM29" s="265">
        <v>-41091.102567204274</v>
      </c>
    </row>
    <row r="30" spans="1:39" s="1" customFormat="1">
      <c r="A30" s="73" t="s">
        <v>13</v>
      </c>
      <c r="B30" s="82">
        <f>DIST_GAS_AUT!D31</f>
        <v>2190549.1351684635</v>
      </c>
      <c r="C30" s="82">
        <f>DIST_GAS_UTI!D31</f>
        <v>65128.978698177249</v>
      </c>
      <c r="D30" s="82">
        <f>DIST_GAS_CAMIE!B31</f>
        <v>375236.47316668718</v>
      </c>
      <c r="E30" s="82">
        <f>DIST_GAS_CAMIOA!B31</f>
        <v>189939.0700968595</v>
      </c>
      <c r="F30" s="82">
        <f>DIST_GAS_MOTOC!B31</f>
        <v>1094378</v>
      </c>
      <c r="G30" s="82">
        <f>[1]DIST_GAS_MOT!E38</f>
        <v>10169.60143649261</v>
      </c>
      <c r="H30" s="82">
        <f>DIST_ALC_AUT!D31</f>
        <v>311386.94389161305</v>
      </c>
      <c r="I30" s="82">
        <f>DIST_ALC_UTI!B31</f>
        <v>1765.7168650172109</v>
      </c>
      <c r="J30" s="82">
        <f>DIST_DSL_CAM!B31</f>
        <v>233551</v>
      </c>
      <c r="K30" s="82">
        <f>DIST_DSL_CAMTRA!B31</f>
        <v>60221</v>
      </c>
      <c r="L30" s="82">
        <f>DIST_DSL_MICRO!B31</f>
        <v>21524</v>
      </c>
      <c r="M30" s="82">
        <f>DIST_DSL_ONI!B31</f>
        <v>41823</v>
      </c>
      <c r="N30" s="82">
        <f>DIST_DSL_CAMIE!B31</f>
        <v>172351.61907751262</v>
      </c>
      <c r="O30" s="82">
        <f>DIST_DSL_CAMIOA!B31</f>
        <v>87241.802431952849</v>
      </c>
      <c r="P30" s="82">
        <f>ONSV_2019!K67</f>
        <v>870.27119316160679</v>
      </c>
      <c r="Q30" s="82">
        <f>ONSV_2019!D67</f>
        <v>13.333667274404434</v>
      </c>
      <c r="R30" s="82">
        <f>ONSV_2019!P67</f>
        <v>109.14676956599578</v>
      </c>
      <c r="S30" s="82">
        <f>ONSV_2019!U67</f>
        <v>55.248369997600093</v>
      </c>
      <c r="T30" s="82">
        <f>GNV!N30</f>
        <v>78554</v>
      </c>
      <c r="V30" s="2" t="e">
        <f>B30+C30+H30+I30+T30+#REF!+#REF!</f>
        <v>#REF!</v>
      </c>
      <c r="W30" s="2">
        <f t="shared" si="0"/>
        <v>1669723.1447000392</v>
      </c>
      <c r="X30" s="2">
        <f t="shared" si="1"/>
        <v>315296</v>
      </c>
      <c r="Y30" s="2">
        <f t="shared" si="2"/>
        <v>301416.42150946544</v>
      </c>
      <c r="Z30" s="2">
        <f>[1]DEN!C29+[1]DEN!F29+[1]DEN!G29+[1]DEN!L29</f>
        <v>3080925</v>
      </c>
      <c r="AA30" s="2">
        <f>[1]DEN!I29+[1]DEN!J29</f>
        <v>861769</v>
      </c>
      <c r="AB30" s="2">
        <f>[1]DEN!D29+[1]DEN!E29</f>
        <v>204729</v>
      </c>
      <c r="AC30" s="2">
        <f>[1]DEN!H29+[1]DEN!K29</f>
        <v>43286</v>
      </c>
      <c r="AD30" s="47" t="e">
        <f t="shared" si="5"/>
        <v>#REF!</v>
      </c>
      <c r="AE30" s="47" t="str">
        <f t="shared" si="3"/>
        <v>ERRO</v>
      </c>
      <c r="AF30" s="47" t="str">
        <f t="shared" si="3"/>
        <v>ERRO</v>
      </c>
      <c r="AG30" s="47" t="str">
        <f t="shared" si="3"/>
        <v>ERRO</v>
      </c>
      <c r="AH30" s="260">
        <f>[1]COMB_CORR!G29/FRO_TOT!Z30</f>
        <v>130.92566947890964</v>
      </c>
      <c r="AI30" s="264" t="e">
        <f t="shared" si="7"/>
        <v>#REF!</v>
      </c>
      <c r="AJ30" s="3">
        <v>0.30896440526465169</v>
      </c>
      <c r="AK30" s="63"/>
      <c r="AL30" s="61" t="e">
        <f t="shared" si="6"/>
        <v>#REF!</v>
      </c>
      <c r="AM30" s="265">
        <v>-109048.59661654988</v>
      </c>
    </row>
    <row r="31" spans="1:39" s="1" customFormat="1">
      <c r="A31" s="73" t="s">
        <v>14</v>
      </c>
      <c r="B31" s="82">
        <f>DIST_GAS_AUT!D32</f>
        <v>1908201.6191322829</v>
      </c>
      <c r="C31" s="82">
        <f>DIST_GAS_UTI!D32</f>
        <v>65809.817000509764</v>
      </c>
      <c r="D31" s="82">
        <f>DIST_GAS_CAMIE!B32</f>
        <v>283545.61013142159</v>
      </c>
      <c r="E31" s="82">
        <f>DIST_GAS_CAMIOA!B32</f>
        <v>136564.05603049111</v>
      </c>
      <c r="F31" s="82">
        <f>DIST_GAS_MOTOC!B32</f>
        <v>884598</v>
      </c>
      <c r="G31" s="82">
        <f>[1]DIST_GAS_MOT!E39</f>
        <v>8129.8227967538514</v>
      </c>
      <c r="H31" s="82">
        <f>DIST_ALC_AUT!D32</f>
        <v>232842.9931493607</v>
      </c>
      <c r="I31" s="82">
        <f>DIST_ALC_UTI!B32</f>
        <v>2290.9613888104518</v>
      </c>
      <c r="J31" s="82">
        <f>DIST_DSL_CAM!B32</f>
        <v>154854</v>
      </c>
      <c r="K31" s="82">
        <f>DIST_DSL_CAMTRA!B32</f>
        <v>53855</v>
      </c>
      <c r="L31" s="82">
        <f>DIST_DSL_MICRO!B32</f>
        <v>12338</v>
      </c>
      <c r="M31" s="82">
        <f>DIST_DSL_ONI!B32</f>
        <v>20107</v>
      </c>
      <c r="N31" s="82">
        <f>DIST_DSL_CAMIE!B32</f>
        <v>122985.61499274608</v>
      </c>
      <c r="O31" s="82">
        <f>DIST_DSL_CAMIOA!B32</f>
        <v>59233.55473226765</v>
      </c>
      <c r="P31" s="82">
        <f>ONSV_2019!K68</f>
        <v>800.22078853659332</v>
      </c>
      <c r="Q31" s="82">
        <f>ONSV_2019!D68</f>
        <v>18.26146769458137</v>
      </c>
      <c r="R31" s="82">
        <f>ONSV_2019!P68</f>
        <v>109.01348292769399</v>
      </c>
      <c r="S31" s="82">
        <f>ONSV_2019!U68</f>
        <v>52.50426084100036</v>
      </c>
      <c r="T31" s="82">
        <f>GNV!N31</f>
        <v>103427</v>
      </c>
      <c r="V31" s="2" t="e">
        <f>B31+C31+H31+I31+T31+#REF!+#REF!</f>
        <v>#REF!</v>
      </c>
      <c r="W31" s="2">
        <f t="shared" si="0"/>
        <v>1312837.4889586666</v>
      </c>
      <c r="X31" s="2">
        <f t="shared" si="1"/>
        <v>221047</v>
      </c>
      <c r="Y31" s="2">
        <f t="shared" si="2"/>
        <v>202326.16972501375</v>
      </c>
      <c r="Z31" s="2">
        <f>[1]DEN!C30+[1]DEN!F30+[1]DEN!G30+[1]DEN!L30</f>
        <v>2019617</v>
      </c>
      <c r="AA31" s="2">
        <f>[1]DEN!I30+[1]DEN!J30</f>
        <v>744887</v>
      </c>
      <c r="AB31" s="2">
        <f>[1]DEN!D30+[1]DEN!E30</f>
        <v>145878</v>
      </c>
      <c r="AC31" s="2">
        <f>[1]DEN!H30+[1]DEN!K30</f>
        <v>22114</v>
      </c>
      <c r="AD31" s="47" t="e">
        <f t="shared" si="5"/>
        <v>#REF!</v>
      </c>
      <c r="AE31" s="47" t="str">
        <f t="shared" si="3"/>
        <v>ERRO</v>
      </c>
      <c r="AF31" s="47" t="str">
        <f t="shared" si="3"/>
        <v>ERRO</v>
      </c>
      <c r="AG31" s="47" t="str">
        <f t="shared" si="3"/>
        <v>ERRO</v>
      </c>
      <c r="AH31" s="260">
        <f>[1]COMB_CORR!G30/FRO_TOT!Z31</f>
        <v>247.11381525014249</v>
      </c>
      <c r="AI31" s="264" t="e">
        <f t="shared" si="7"/>
        <v>#REF!</v>
      </c>
      <c r="AJ31" s="3">
        <v>0.57757083101419771</v>
      </c>
      <c r="AK31" s="63"/>
      <c r="AL31" s="61" t="e">
        <f t="shared" si="6"/>
        <v>#REF!</v>
      </c>
      <c r="AM31" s="265">
        <v>-44809.924719238887</v>
      </c>
    </row>
    <row r="32" spans="1:39" s="1" customFormat="1">
      <c r="A32" s="75" t="s">
        <v>42</v>
      </c>
      <c r="B32" s="79">
        <f>DIST_GAS_AUT!D33</f>
        <v>1564595.7811171175</v>
      </c>
      <c r="C32" s="79">
        <f>DIST_GAS_UTI!D33</f>
        <v>50432.354602553052</v>
      </c>
      <c r="D32" s="79">
        <f>DIST_GAS_CAMIE!B33</f>
        <v>562649.66577526508</v>
      </c>
      <c r="E32" s="79">
        <f>DIST_GAS_CAMIOA!B33</f>
        <v>181687.25401746735</v>
      </c>
      <c r="F32" s="79">
        <f>DIST_GAS_MOTOC!B33</f>
        <v>2092016</v>
      </c>
      <c r="G32" s="79">
        <f t="shared" ref="G32" si="13">SUM(G33:G36)</f>
        <v>15624.483434571202</v>
      </c>
      <c r="H32" s="79">
        <f>DIST_ALC_AUT!D33</f>
        <v>2430431.6718702377</v>
      </c>
      <c r="I32" s="79">
        <f>DIST_ALC_UTI!B33</f>
        <v>38282.113664443081</v>
      </c>
      <c r="J32" s="79">
        <f>DIST_DSL_CAM!B33</f>
        <v>266863</v>
      </c>
      <c r="K32" s="79">
        <f>DIST_DSL_CAMTRA!B33</f>
        <v>89028</v>
      </c>
      <c r="L32" s="79">
        <f>DIST_DSL_MICRO!B33</f>
        <v>24033</v>
      </c>
      <c r="M32" s="79">
        <f>DIST_DSL_ONI!B33</f>
        <v>58345</v>
      </c>
      <c r="N32" s="79">
        <f>DIST_DSL_CAMIE!B33</f>
        <v>326816.53993831784</v>
      </c>
      <c r="O32" s="79">
        <f>DIST_DSL_CAMIOA!B33</f>
        <v>98119.129636026672</v>
      </c>
      <c r="P32" s="79">
        <f>ONSV_2019!K69</f>
        <v>1282.3340199433733</v>
      </c>
      <c r="Q32" s="79">
        <f>ONSV_2019!D69</f>
        <v>26.589891238452765</v>
      </c>
      <c r="R32" s="79">
        <f>ONSV_2019!P69</f>
        <v>223.28298621288559</v>
      </c>
      <c r="S32" s="79">
        <f>ONSV_2019!U69</f>
        <v>80.79310260546481</v>
      </c>
      <c r="T32" s="79">
        <f>GNV!N32</f>
        <v>12808</v>
      </c>
      <c r="V32" s="2" t="e">
        <f>B32+C32+H32+I32+T32+#REF!+#REF!</f>
        <v>#REF!</v>
      </c>
      <c r="W32" s="2">
        <f t="shared" si="0"/>
        <v>2851977.4032273036</v>
      </c>
      <c r="X32" s="2">
        <f t="shared" si="1"/>
        <v>379924</v>
      </c>
      <c r="Y32" s="2">
        <f t="shared" si="2"/>
        <v>483280.66957434453</v>
      </c>
      <c r="Z32" s="2">
        <f>[1]DEN!C31+[1]DEN!F31+[1]DEN!G31+[1]DEN!L31</f>
        <v>3136301</v>
      </c>
      <c r="AA32" s="2">
        <f>[1]DEN!I31+[1]DEN!J31</f>
        <v>1448482</v>
      </c>
      <c r="AB32" s="2">
        <f>[1]DEN!D31+[1]DEN!E31</f>
        <v>217215</v>
      </c>
      <c r="AC32" s="2">
        <f>[1]DEN!H31+[1]DEN!K31</f>
        <v>48368</v>
      </c>
      <c r="AD32" s="47" t="e">
        <f t="shared" si="5"/>
        <v>#REF!</v>
      </c>
      <c r="AE32" s="47" t="str">
        <f t="shared" si="3"/>
        <v>ERRO</v>
      </c>
      <c r="AF32" s="47" t="str">
        <f t="shared" si="3"/>
        <v>ERRO</v>
      </c>
      <c r="AG32" s="47" t="str">
        <f t="shared" si="3"/>
        <v>ERRO</v>
      </c>
      <c r="AH32" s="260"/>
      <c r="AI32" s="264"/>
      <c r="AJ32" s="3"/>
      <c r="AK32" s="63"/>
      <c r="AL32" s="61"/>
      <c r="AM32" s="265"/>
    </row>
    <row r="33" spans="1:39" s="1" customFormat="1">
      <c r="A33" s="73" t="s">
        <v>11</v>
      </c>
      <c r="B33" s="82">
        <f>DIST_GAS_AUT!D34</f>
        <v>903593.54694622802</v>
      </c>
      <c r="C33" s="82">
        <f>DIST_GAS_UTI!D34</f>
        <v>28693.067350765552</v>
      </c>
      <c r="D33" s="82">
        <f>DIST_GAS_CAMIE!B34</f>
        <v>89979.652925636547</v>
      </c>
      <c r="E33" s="82">
        <f>DIST_GAS_CAMIOA!B34</f>
        <v>62510.936469580287</v>
      </c>
      <c r="F33" s="82">
        <f>DIST_GAS_MOTOC!B34</f>
        <v>194158</v>
      </c>
      <c r="G33" s="82">
        <f>[1]DIST_GAS_MOT!E41</f>
        <v>1450.3238954203421</v>
      </c>
      <c r="H33" s="82">
        <f>DIST_ALC_AUT!D34</f>
        <v>105303.01383930683</v>
      </c>
      <c r="I33" s="82">
        <f>DIST_ALC_UTI!B34</f>
        <v>1085.7206522560343</v>
      </c>
      <c r="J33" s="82">
        <f>DIST_DSL_CAM!B34</f>
        <v>24276</v>
      </c>
      <c r="K33" s="82">
        <f>DIST_DSL_CAMTRA!B34</f>
        <v>3499</v>
      </c>
      <c r="L33" s="82">
        <f>DIST_DSL_MICRO!B34</f>
        <v>6028</v>
      </c>
      <c r="M33" s="82">
        <f>DIST_DSL_ONI!B34</f>
        <v>12819</v>
      </c>
      <c r="N33" s="82">
        <f>DIST_DSL_CAMIE!B34</f>
        <v>38687.940161362618</v>
      </c>
      <c r="O33" s="82">
        <f>DIST_DSL_CAMIOA!B34</f>
        <v>26877.40273419991</v>
      </c>
      <c r="P33" s="82">
        <f>ONSV_2019!K70</f>
        <v>623.46126938727684</v>
      </c>
      <c r="Q33" s="82">
        <f>ONSV_2019!D70</f>
        <v>14.243003584113467</v>
      </c>
      <c r="R33" s="82">
        <f>ONSV_2019!P70</f>
        <v>61.541433967111516</v>
      </c>
      <c r="S33" s="82">
        <f>ONSV_2019!U70</f>
        <v>42.754293061603676</v>
      </c>
      <c r="T33" s="82">
        <f>GNV!N33</f>
        <v>1636</v>
      </c>
      <c r="V33" s="2" t="e">
        <f>B33+C33+H33+I33+T33+#REF!+#REF!</f>
        <v>#REF!</v>
      </c>
      <c r="W33" s="2">
        <f t="shared" si="0"/>
        <v>348098.9132906372</v>
      </c>
      <c r="X33" s="2">
        <f t="shared" si="1"/>
        <v>33803</v>
      </c>
      <c r="Y33" s="2">
        <f t="shared" si="2"/>
        <v>78384.342895562528</v>
      </c>
      <c r="Z33" s="2">
        <f>[1]DEN!C32+[1]DEN!F32+[1]DEN!G32+[1]DEN!L32</f>
        <v>938773</v>
      </c>
      <c r="AA33" s="2">
        <f>[1]DEN!I32+[1]DEN!J32</f>
        <v>115658</v>
      </c>
      <c r="AB33" s="2">
        <f>[1]DEN!D32+[1]DEN!E32</f>
        <v>19671</v>
      </c>
      <c r="AC33" s="2">
        <f>[1]DEN!H32+[1]DEN!K32</f>
        <v>12646</v>
      </c>
      <c r="AD33" s="47" t="e">
        <f t="shared" si="5"/>
        <v>#REF!</v>
      </c>
      <c r="AE33" s="47" t="str">
        <f t="shared" si="3"/>
        <v>ERRO</v>
      </c>
      <c r="AF33" s="47" t="str">
        <f t="shared" si="3"/>
        <v>ERRO</v>
      </c>
      <c r="AG33" s="47" t="str">
        <f t="shared" si="3"/>
        <v>ERRO</v>
      </c>
      <c r="AH33" s="260">
        <f>[1]COMB_CORR!G32/FRO_TOT!Z33</f>
        <v>255.18212606002078</v>
      </c>
      <c r="AI33" s="264" t="e">
        <f t="shared" si="7"/>
        <v>#REF!</v>
      </c>
      <c r="AJ33" s="3">
        <v>0.60055840223600798</v>
      </c>
      <c r="AK33" s="63"/>
      <c r="AL33" s="61" t="e">
        <f t="shared" si="6"/>
        <v>#REF!</v>
      </c>
      <c r="AM33" s="265">
        <v>-18834.744415014167</v>
      </c>
    </row>
    <row r="34" spans="1:39" s="1" customFormat="1">
      <c r="A34" s="73" t="s">
        <v>20</v>
      </c>
      <c r="B34" s="82">
        <f>DIST_GAS_AUT!D35</f>
        <v>72750.008621216199</v>
      </c>
      <c r="C34" s="82">
        <f>DIST_GAS_UTI!D35</f>
        <v>7490.0283438500337</v>
      </c>
      <c r="D34" s="82">
        <f>DIST_GAS_CAMIE!B35</f>
        <v>239992.81181974607</v>
      </c>
      <c r="E34" s="82">
        <f>DIST_GAS_CAMIOA!B35</f>
        <v>67428.659456673442</v>
      </c>
      <c r="F34" s="82">
        <f>DIST_GAS_MOTOC!B35</f>
        <v>888121</v>
      </c>
      <c r="G34" s="82">
        <f>[1]DIST_GAS_MOT!E42</f>
        <v>6927.0320557472105</v>
      </c>
      <c r="H34" s="82">
        <f>DIST_ALC_AUT!D35</f>
        <v>1536384.681668906</v>
      </c>
      <c r="I34" s="82">
        <f>DIST_ALC_UTI!B35</f>
        <v>20670.89592278163</v>
      </c>
      <c r="J34" s="82">
        <f>DIST_DSL_CAM!B35</f>
        <v>113606</v>
      </c>
      <c r="K34" s="82">
        <f>DIST_DSL_CAMTRA!B35</f>
        <v>31511</v>
      </c>
      <c r="L34" s="82">
        <f>DIST_DSL_MICRO!B35</f>
        <v>10163</v>
      </c>
      <c r="M34" s="82">
        <f>DIST_DSL_ONI!B35</f>
        <v>23437</v>
      </c>
      <c r="N34" s="82">
        <f>DIST_DSL_CAMIE!B35</f>
        <v>124887.37903396225</v>
      </c>
      <c r="O34" s="82">
        <f>DIST_DSL_CAMIOA!B35</f>
        <v>35088.503224181462</v>
      </c>
      <c r="P34" s="82">
        <f>ONSV_2019!K71</f>
        <v>272.12035763356835</v>
      </c>
      <c r="Q34" s="82">
        <f>ONSV_2019!D71</f>
        <v>4.084705335983017</v>
      </c>
      <c r="R34" s="82">
        <f>ONSV_2019!P71</f>
        <v>52.925058325345162</v>
      </c>
      <c r="S34" s="82">
        <f>ONSV_2019!U71</f>
        <v>14.869878705125302</v>
      </c>
      <c r="T34" s="82">
        <f>GNV!N34</f>
        <v>4650</v>
      </c>
      <c r="V34" s="2" t="e">
        <f>B34+C34+H34+I34+T34+#REF!+#REF!</f>
        <v>#REF!</v>
      </c>
      <c r="W34" s="2">
        <f t="shared" si="0"/>
        <v>1202469.5033321667</v>
      </c>
      <c r="X34" s="2">
        <f t="shared" si="1"/>
        <v>155280</v>
      </c>
      <c r="Y34" s="2">
        <f t="shared" si="2"/>
        <v>183412.88225814374</v>
      </c>
      <c r="Z34" s="2">
        <f>[1]DEN!C33+[1]DEN!F33+[1]DEN!G33+[1]DEN!L33</f>
        <v>1244229</v>
      </c>
      <c r="AA34" s="2">
        <f>[1]DEN!I33+[1]DEN!J33</f>
        <v>645317</v>
      </c>
      <c r="AB34" s="2">
        <f>[1]DEN!D33+[1]DEN!E33</f>
        <v>91802</v>
      </c>
      <c r="AC34" s="2">
        <f>[1]DEN!H33+[1]DEN!K33</f>
        <v>20035</v>
      </c>
      <c r="AD34" s="47" t="e">
        <f t="shared" si="5"/>
        <v>#REF!</v>
      </c>
      <c r="AE34" s="47" t="str">
        <f t="shared" si="3"/>
        <v>ERRO</v>
      </c>
      <c r="AF34" s="47" t="str">
        <f t="shared" si="3"/>
        <v>ERRO</v>
      </c>
      <c r="AG34" s="47" t="str">
        <f t="shared" si="3"/>
        <v>ERRO</v>
      </c>
      <c r="AH34" s="260">
        <f>[1]COMB_CORR!G33/FRO_TOT!Z34</f>
        <v>622.34647063232728</v>
      </c>
      <c r="AI34" s="264" t="e">
        <f t="shared" si="7"/>
        <v>#REF!</v>
      </c>
      <c r="AJ34" s="3">
        <v>1.4463520283449758</v>
      </c>
      <c r="AK34" s="63"/>
      <c r="AL34" s="61" t="e">
        <f t="shared" si="6"/>
        <v>#REF!</v>
      </c>
      <c r="AM34" s="265">
        <v>50202.776883122278</v>
      </c>
    </row>
    <row r="35" spans="1:39" s="1" customFormat="1">
      <c r="A35" s="73" t="s">
        <v>24</v>
      </c>
      <c r="B35" s="82">
        <f>DIST_GAS_AUT!D36</f>
        <v>34855.02215413771</v>
      </c>
      <c r="C35" s="82">
        <f>DIST_GAS_UTI!D36</f>
        <v>841.15631206781518</v>
      </c>
      <c r="D35" s="82">
        <f>DIST_GAS_CAMIE!B36</f>
        <v>133892.88710587262</v>
      </c>
      <c r="E35" s="82">
        <f>DIST_GAS_CAMIOA!B36</f>
        <v>26524.568743161195</v>
      </c>
      <c r="F35" s="82">
        <f>DIST_GAS_MOTOC!B36</f>
        <v>634350</v>
      </c>
      <c r="G35" s="82">
        <f>[1]DIST_GAS_MOT!E43</f>
        <v>4310.7953381779153</v>
      </c>
      <c r="H35" s="82">
        <f>DIST_ALC_AUT!D36</f>
        <v>705650.89459625876</v>
      </c>
      <c r="I35" s="82">
        <f>DIST_ALC_UTI!B36</f>
        <v>15981.969929288485</v>
      </c>
      <c r="J35" s="82">
        <f>DIST_DSL_CAM!B36</f>
        <v>74883</v>
      </c>
      <c r="K35" s="82">
        <f>DIST_DSL_CAMTRA!B36</f>
        <v>35959</v>
      </c>
      <c r="L35" s="82">
        <f>DIST_DSL_MICRO!B36</f>
        <v>3772</v>
      </c>
      <c r="M35" s="82">
        <f>DIST_DSL_ONI!B36</f>
        <v>12264</v>
      </c>
      <c r="N35" s="82">
        <f>DIST_DSL_CAMIE!B36</f>
        <v>96588.640760286522</v>
      </c>
      <c r="O35" s="82">
        <f>DIST_DSL_CAMIOA!B36</f>
        <v>19134.489494045363</v>
      </c>
      <c r="P35" s="82">
        <f>ONSV_2019!K72</f>
        <v>259.48792100057472</v>
      </c>
      <c r="Q35" s="82">
        <f>ONSV_2019!D72</f>
        <v>5.8866726058950007</v>
      </c>
      <c r="R35" s="82">
        <f>ONSV_2019!P72</f>
        <v>80.648740999575239</v>
      </c>
      <c r="S35" s="82">
        <f>ONSV_2019!U72</f>
        <v>15.976665393973235</v>
      </c>
      <c r="T35" s="82">
        <f>GNV!N35</f>
        <v>1332</v>
      </c>
      <c r="V35" s="2" t="e">
        <f>B35+C35+H35+I35+T35+#REF!+#REF!</f>
        <v>#REF!</v>
      </c>
      <c r="W35" s="2">
        <f t="shared" si="0"/>
        <v>799078.25118721172</v>
      </c>
      <c r="X35" s="2">
        <f t="shared" si="1"/>
        <v>114614</v>
      </c>
      <c r="Y35" s="2">
        <f t="shared" si="2"/>
        <v>127987.13025433189</v>
      </c>
      <c r="Z35" s="2">
        <f>[1]DEN!C34+[1]DEN!F34+[1]DEN!G34+[1]DEN!L34</f>
        <v>464034</v>
      </c>
      <c r="AA35" s="2">
        <f>[1]DEN!I34+[1]DEN!J34</f>
        <v>415900</v>
      </c>
      <c r="AB35" s="2">
        <f>[1]DEN!D34+[1]DEN!E34</f>
        <v>61219</v>
      </c>
      <c r="AC35" s="2">
        <f>[1]DEN!H34+[1]DEN!K34</f>
        <v>8107</v>
      </c>
      <c r="AD35" s="47" t="e">
        <f t="shared" si="5"/>
        <v>#REF!</v>
      </c>
      <c r="AE35" s="47" t="str">
        <f t="shared" si="3"/>
        <v>ERRO</v>
      </c>
      <c r="AF35" s="47" t="str">
        <f t="shared" si="3"/>
        <v>ERRO</v>
      </c>
      <c r="AG35" s="47" t="str">
        <f t="shared" si="3"/>
        <v>ERRO</v>
      </c>
      <c r="AH35" s="260">
        <f>[1]COMB_CORR!G34/FRO_TOT!Z35</f>
        <v>849.67201780596724</v>
      </c>
      <c r="AI35" s="264" t="e">
        <f t="shared" si="7"/>
        <v>#REF!</v>
      </c>
      <c r="AJ35" s="3">
        <v>1.95344811699607</v>
      </c>
      <c r="AK35" s="63"/>
      <c r="AL35" s="61" t="e">
        <f t="shared" si="6"/>
        <v>#REF!</v>
      </c>
      <c r="AM35" s="265">
        <v>29981.148954805103</v>
      </c>
    </row>
    <row r="36" spans="1:39" s="1" customFormat="1" ht="15.75" thickBot="1">
      <c r="A36" s="73" t="s">
        <v>25</v>
      </c>
      <c r="B36" s="82">
        <f>DIST_GAS_AUT!D37</f>
        <v>553397.20339553559</v>
      </c>
      <c r="C36" s="82">
        <f>DIST_GAS_UTI!D37</f>
        <v>13408.10259586965</v>
      </c>
      <c r="D36" s="82">
        <f>DIST_GAS_CAMIE!B37</f>
        <v>98784.313924009868</v>
      </c>
      <c r="E36" s="82">
        <f>DIST_GAS_CAMIOA!B37</f>
        <v>25223.089348052414</v>
      </c>
      <c r="F36" s="82">
        <f>DIST_GAS_MOTOC!B37</f>
        <v>375387</v>
      </c>
      <c r="G36" s="82">
        <f>[1]DIST_GAS_MOT!E44</f>
        <v>2936.3321452257351</v>
      </c>
      <c r="H36" s="82">
        <f>DIST_ALC_AUT!D37</f>
        <v>83093.081765765935</v>
      </c>
      <c r="I36" s="82">
        <f>DIST_ALC_UTI!B37</f>
        <v>543.52716011692701</v>
      </c>
      <c r="J36" s="82">
        <f>DIST_DSL_CAM!B37</f>
        <v>54098</v>
      </c>
      <c r="K36" s="82">
        <f>DIST_DSL_CAMTRA!B37</f>
        <v>18059</v>
      </c>
      <c r="L36" s="82">
        <f>DIST_DSL_MICRO!B37</f>
        <v>4070</v>
      </c>
      <c r="M36" s="82">
        <f>DIST_DSL_ONI!B37</f>
        <v>9825</v>
      </c>
      <c r="N36" s="82">
        <f>DIST_DSL_CAMIE!B37</f>
        <v>66652.579982706433</v>
      </c>
      <c r="O36" s="82">
        <f>DIST_DSL_CAMIOA!B37</f>
        <v>17018.734183599943</v>
      </c>
      <c r="P36" s="82">
        <f>ONSV_2019!K73</f>
        <v>127.26447192195337</v>
      </c>
      <c r="Q36" s="82">
        <f>ONSV_2019!D73</f>
        <v>2.3755097124612803</v>
      </c>
      <c r="R36" s="82">
        <f>ONSV_2019!P73</f>
        <v>28.167752920853673</v>
      </c>
      <c r="S36" s="82">
        <f>ONSV_2019!U73</f>
        <v>7.1922654447625973</v>
      </c>
      <c r="T36" s="82">
        <f>GNV!N36</f>
        <v>5190</v>
      </c>
      <c r="V36" s="2" t="e">
        <f>B36+C36+H36+I36+T36+#REF!+#REF!</f>
        <v>#REF!</v>
      </c>
      <c r="W36" s="2">
        <f t="shared" si="0"/>
        <v>502330.73541728803</v>
      </c>
      <c r="X36" s="2">
        <f t="shared" si="1"/>
        <v>76227</v>
      </c>
      <c r="Y36" s="2">
        <f t="shared" si="2"/>
        <v>93496.314166306372</v>
      </c>
      <c r="Z36" s="2">
        <f>[1]DEN!C35+[1]DEN!F35+[1]DEN!G35+[1]DEN!L35</f>
        <v>489265</v>
      </c>
      <c r="AA36" s="2">
        <f>[1]DEN!I35+[1]DEN!J35</f>
        <v>271607</v>
      </c>
      <c r="AB36" s="2">
        <f>[1]DEN!D35+[1]DEN!E35</f>
        <v>44523</v>
      </c>
      <c r="AC36" s="2">
        <f>[1]DEN!H35+[1]DEN!K35</f>
        <v>7580</v>
      </c>
      <c r="AD36" s="47" t="e">
        <f t="shared" si="5"/>
        <v>#REF!</v>
      </c>
      <c r="AE36" s="47" t="str">
        <f t="shared" si="3"/>
        <v>ERRO</v>
      </c>
      <c r="AF36" s="47" t="str">
        <f t="shared" si="3"/>
        <v>ERRO</v>
      </c>
      <c r="AG36" s="47" t="str">
        <f t="shared" si="3"/>
        <v>ERRO</v>
      </c>
      <c r="AH36" s="260">
        <f>[1]COMB_CORR!G35/FRO_TOT!Z36</f>
        <v>425.44216882557618</v>
      </c>
      <c r="AI36" s="269" t="e">
        <f>AH36/$AH$4</f>
        <v>#REF!</v>
      </c>
      <c r="AJ36" s="3">
        <v>0.99141538036573496</v>
      </c>
      <c r="AK36" s="63"/>
      <c r="AL36" s="270" t="e">
        <f t="shared" si="6"/>
        <v>#REF!</v>
      </c>
      <c r="AM36" s="271">
        <v>-325.21061914111488</v>
      </c>
    </row>
    <row r="37" spans="1:39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AD37" s="47"/>
      <c r="AE37" s="47"/>
      <c r="AF37" s="47"/>
      <c r="AG37" s="47"/>
      <c r="AH37" s="256"/>
      <c r="AI37" s="257"/>
      <c r="AJ37" s="3"/>
      <c r="AL37" s="58" t="e">
        <f>SUM(AL6:AL36)</f>
        <v>#REF!</v>
      </c>
      <c r="AM37" s="58">
        <f>SUM(AM6:AM36)</f>
        <v>698780.57620357361</v>
      </c>
    </row>
    <row r="38" spans="1:39" s="1" customFormat="1" ht="15.75" customHeight="1">
      <c r="A38"/>
      <c r="K38" s="47"/>
      <c r="L38" s="47"/>
      <c r="M38" s="47"/>
      <c r="N38" s="47"/>
      <c r="O38" s="256"/>
      <c r="P38" s="256"/>
      <c r="Q38" s="256"/>
      <c r="R38" s="256"/>
      <c r="S38" s="256"/>
      <c r="T38" s="257"/>
      <c r="U38" s="3"/>
      <c r="W38" s="58"/>
      <c r="X38" s="257"/>
    </row>
    <row r="39" spans="1:39" s="1" customFormat="1">
      <c r="A39" s="352" t="str">
        <f>"Frota em "&amp;ONSV_2020!A1&amp;""</f>
        <v>Frota em 2020</v>
      </c>
      <c r="B39" s="396" t="s">
        <v>77</v>
      </c>
      <c r="C39" s="400"/>
      <c r="D39" s="400"/>
      <c r="E39" s="400"/>
      <c r="F39" s="400"/>
      <c r="G39" s="397"/>
      <c r="H39" s="396" t="s">
        <v>78</v>
      </c>
      <c r="I39" s="397"/>
      <c r="J39" s="396" t="s">
        <v>79</v>
      </c>
      <c r="K39" s="400"/>
      <c r="L39" s="400"/>
      <c r="M39" s="400"/>
      <c r="N39" s="400"/>
      <c r="O39" s="397"/>
      <c r="P39" s="396" t="s">
        <v>80</v>
      </c>
      <c r="Q39" s="400"/>
      <c r="R39" s="400"/>
      <c r="S39" s="397"/>
      <c r="T39" s="130" t="s">
        <v>81</v>
      </c>
      <c r="AD39" s="47"/>
      <c r="AE39" s="47"/>
      <c r="AF39" s="47"/>
      <c r="AG39" s="47"/>
      <c r="AH39" s="256"/>
      <c r="AI39" s="257"/>
      <c r="AJ39" s="3"/>
      <c r="AL39" s="58"/>
      <c r="AM39" s="257"/>
    </row>
    <row r="40" spans="1:39" s="1" customFormat="1" ht="15.75" customHeight="1" thickBot="1">
      <c r="A40" s="353"/>
      <c r="B40" s="130" t="s">
        <v>82</v>
      </c>
      <c r="C40" s="130" t="s">
        <v>83</v>
      </c>
      <c r="D40" s="130" t="s">
        <v>84</v>
      </c>
      <c r="E40" s="130" t="s">
        <v>85</v>
      </c>
      <c r="F40" s="130" t="s">
        <v>4</v>
      </c>
      <c r="G40" s="130" t="s">
        <v>86</v>
      </c>
      <c r="H40" s="130" t="s">
        <v>87</v>
      </c>
      <c r="I40" s="130" t="s">
        <v>83</v>
      </c>
      <c r="J40" s="130" t="s">
        <v>7</v>
      </c>
      <c r="K40" s="130" t="s">
        <v>88</v>
      </c>
      <c r="L40" s="130" t="s">
        <v>89</v>
      </c>
      <c r="M40" s="130" t="s">
        <v>8</v>
      </c>
      <c r="N40" s="130" t="s">
        <v>84</v>
      </c>
      <c r="O40" s="130" t="s">
        <v>85</v>
      </c>
      <c r="P40" s="130" t="s">
        <v>82</v>
      </c>
      <c r="Q40" s="130" t="s">
        <v>83</v>
      </c>
      <c r="R40" s="130" t="s">
        <v>84</v>
      </c>
      <c r="S40" s="130" t="s">
        <v>85</v>
      </c>
      <c r="T40" s="130" t="s">
        <v>82</v>
      </c>
      <c r="V40" s="398" t="s">
        <v>110</v>
      </c>
      <c r="W40" s="398"/>
      <c r="X40" s="398"/>
      <c r="Y40" s="398"/>
      <c r="Z40" s="398" t="s">
        <v>111</v>
      </c>
      <c r="AA40" s="398"/>
      <c r="AB40" s="398"/>
      <c r="AC40" s="398"/>
      <c r="AD40" s="399" t="s">
        <v>112</v>
      </c>
      <c r="AE40" s="399"/>
      <c r="AF40" s="399"/>
      <c r="AG40" s="399"/>
      <c r="AH40" s="256"/>
      <c r="AI40" s="257"/>
      <c r="AJ40" s="3"/>
      <c r="AL40" s="58"/>
      <c r="AM40" s="257"/>
    </row>
    <row r="41" spans="1:39" s="1" customFormat="1">
      <c r="A41" s="75" t="s">
        <v>37</v>
      </c>
      <c r="B41" s="79">
        <f>DIST_GAS_AUT!G5</f>
        <v>31888847.713037651</v>
      </c>
      <c r="C41" s="79">
        <f>DIST_GAS_UTI!G5</f>
        <v>721258.45713559829</v>
      </c>
      <c r="D41" s="79">
        <f>DIST_GAS_CAMIE!C5</f>
        <v>5661602.8254114669</v>
      </c>
      <c r="E41" s="79">
        <f>DIST_GAS_CAMIOA!C5</f>
        <v>2654209.9817283889</v>
      </c>
      <c r="F41" s="79">
        <f>DIST_GAS_MOTOC!C5</f>
        <v>23431632</v>
      </c>
      <c r="G41" s="79">
        <f>DIST_GAS_MOTOA!C5</f>
        <v>4651692</v>
      </c>
      <c r="H41" s="79">
        <f>DIST_ALC_AUT!G5</f>
        <v>22383148.308676004</v>
      </c>
      <c r="I41" s="79">
        <f>DIST_ALC_UTI!C5</f>
        <v>321148.94573621574</v>
      </c>
      <c r="J41" s="79">
        <f>DIST_DSL_CAM!C5</f>
        <v>2848472</v>
      </c>
      <c r="K41" s="79">
        <f>DIST_DSL_CAMTRA!C5</f>
        <v>714075</v>
      </c>
      <c r="L41" s="79">
        <f>DIST_DSL_MICRO!C5</f>
        <v>416454</v>
      </c>
      <c r="M41" s="79">
        <f>DIST_DSL_ONI!C5</f>
        <v>652815</v>
      </c>
      <c r="N41" s="79">
        <f>DIST_DSL_CAMIE!C5</f>
        <v>2425885.7097902787</v>
      </c>
      <c r="O41" s="79">
        <f>DIST_DSL_CAMIOA!C5</f>
        <v>959600.41112431558</v>
      </c>
      <c r="P41" s="79">
        <f>ONSV_2020!K41</f>
        <v>27857.047653243077</v>
      </c>
      <c r="Q41" s="79">
        <f>ONSV_2020!D41</f>
        <v>520.37163894530568</v>
      </c>
      <c r="R41" s="79">
        <f>ONSV_2020!P41</f>
        <v>3902.5756792119901</v>
      </c>
      <c r="S41" s="79">
        <f>ONSV_2020!U41</f>
        <v>1808.005028598438</v>
      </c>
      <c r="T41" s="79">
        <f>GNV!O4</f>
        <v>2403474</v>
      </c>
      <c r="V41" s="1" t="s">
        <v>115</v>
      </c>
      <c r="W41" s="1" t="s">
        <v>116</v>
      </c>
      <c r="X41" s="1" t="s">
        <v>117</v>
      </c>
      <c r="Y41" s="1" t="s">
        <v>118</v>
      </c>
      <c r="Z41" s="1" t="s">
        <v>115</v>
      </c>
      <c r="AA41" s="1" t="s">
        <v>116</v>
      </c>
      <c r="AB41" s="1" t="s">
        <v>117</v>
      </c>
      <c r="AC41" s="1" t="s">
        <v>118</v>
      </c>
      <c r="AD41" s="47" t="s">
        <v>115</v>
      </c>
      <c r="AE41" s="47" t="s">
        <v>116</v>
      </c>
      <c r="AF41" s="47" t="s">
        <v>117</v>
      </c>
      <c r="AG41" s="47" t="s">
        <v>118</v>
      </c>
      <c r="AH41" s="258" t="s">
        <v>119</v>
      </c>
      <c r="AI41" s="259" t="s">
        <v>120</v>
      </c>
      <c r="AJ41" s="3"/>
      <c r="AL41" s="58"/>
      <c r="AM41" s="257"/>
    </row>
    <row r="42" spans="1:39" s="1" customFormat="1" ht="15.75" thickBot="1">
      <c r="A42" s="75" t="s">
        <v>38</v>
      </c>
      <c r="B42" s="79">
        <f>DIST_GAS_AUT!G6</f>
        <v>1690118.7184311063</v>
      </c>
      <c r="C42" s="79">
        <f>DIST_GAS_UTI!G6</f>
        <v>32178.990191733195</v>
      </c>
      <c r="D42" s="79">
        <f>DIST_GAS_CAMIE!C6</f>
        <v>293447.27920918644</v>
      </c>
      <c r="E42" s="79">
        <f>DIST_GAS_CAMIOA!C6</f>
        <v>64740.632520714804</v>
      </c>
      <c r="F42" s="79">
        <f>DIST_GAS_MOTOC!C6</f>
        <v>2139865</v>
      </c>
      <c r="G42" s="79">
        <f>DIST_GAS_MOTOA!C6</f>
        <v>565005</v>
      </c>
      <c r="H42" s="79">
        <f>DIST_ALC_AUT!G6</f>
        <v>152957.20850546315</v>
      </c>
      <c r="I42" s="79">
        <f>DIST_ALC_UTI!C6</f>
        <v>1693.6310627227997</v>
      </c>
      <c r="J42" s="79">
        <f>DIST_DSL_CAM!C6</f>
        <v>157079</v>
      </c>
      <c r="K42" s="79">
        <f>DIST_DSL_CAMTRA!C6</f>
        <v>29534</v>
      </c>
      <c r="L42" s="79">
        <f>DIST_DSL_MICRO!C6</f>
        <v>15211</v>
      </c>
      <c r="M42" s="79">
        <f>DIST_DSL_ONI!C6</f>
        <v>44791</v>
      </c>
      <c r="N42" s="79">
        <f>DIST_DSL_CAMIE!C6</f>
        <v>218496.77662053364</v>
      </c>
      <c r="O42" s="79">
        <f>DIST_DSL_CAMIOA!C6</f>
        <v>44311.276914245267</v>
      </c>
      <c r="P42" s="79">
        <f>ONSV_2020!K42</f>
        <v>840.6373227279546</v>
      </c>
      <c r="Q42" s="79">
        <f>ONSV_2020!D42</f>
        <v>15.41322308731651</v>
      </c>
      <c r="R42" s="79">
        <f>ONSV_2020!P42</f>
        <v>230.46851876311484</v>
      </c>
      <c r="S42" s="79">
        <f>ONSV_2020!U42</f>
        <v>50.480935421537652</v>
      </c>
      <c r="T42" s="79">
        <f>GNV!O5</f>
        <v>3223</v>
      </c>
      <c r="V42" s="2" t="e">
        <f>B41+C41+H41+I41+T41+#REF!+#REF!</f>
        <v>#REF!</v>
      </c>
      <c r="W42" s="2">
        <f t="shared" ref="W42:W74" si="14">D41+E41+F41+G41</f>
        <v>36399136.807139859</v>
      </c>
      <c r="X42" s="2">
        <f t="shared" ref="X42:X74" si="15">J41+K41+L41</f>
        <v>3979001</v>
      </c>
      <c r="Y42" s="2">
        <f t="shared" ref="Y42:Y74" si="16">M41+N41+O41</f>
        <v>4038301.1209145943</v>
      </c>
      <c r="Z42" s="2">
        <f>[1]DEN!C39+[1]DEN!F39+[1]DEN!G39+[1]DEN!L39</f>
        <v>41779291</v>
      </c>
      <c r="AA42" s="2">
        <f>[1]DEN!I39+[1]DEN!J39</f>
        <v>15411792</v>
      </c>
      <c r="AB42" s="2">
        <f>[1]DEN!D39+[1]DEN!E39</f>
        <v>2466765</v>
      </c>
      <c r="AC42" s="2">
        <f>[1]DEN!H39+[1]DEN!K39</f>
        <v>695859</v>
      </c>
      <c r="AD42" s="47" t="e">
        <f>IF(V42=Z42,"OK","ERRO")</f>
        <v>#REF!</v>
      </c>
      <c r="AE42" s="47" t="str">
        <f>IF(W42=AA42,"OK","ERRO")</f>
        <v>ERRO</v>
      </c>
      <c r="AF42" s="47" t="str">
        <f>IF(X42=AB42,"OK","ERRO")</f>
        <v>ERRO</v>
      </c>
      <c r="AG42" s="47" t="str">
        <f>IF(Y42=AC42,"OK","ERRO")</f>
        <v>ERRO</v>
      </c>
      <c r="AH42" s="260" t="e">
        <f>[1]COMB_CORR!H3/FRO_TOT!V42</f>
        <v>#REF!</v>
      </c>
      <c r="AI42" s="261"/>
      <c r="AJ42" s="3"/>
      <c r="AL42" s="58"/>
      <c r="AM42" s="257"/>
    </row>
    <row r="43" spans="1:39" s="1" customFormat="1">
      <c r="A43" s="73" t="s">
        <v>23</v>
      </c>
      <c r="B43" s="82">
        <f>DIST_GAS_AUT!G7</f>
        <v>84979.116766210005</v>
      </c>
      <c r="C43" s="82">
        <f>DIST_GAS_UTI!G7</f>
        <v>1341.5203581571102</v>
      </c>
      <c r="D43" s="82">
        <f>DIST_GAS_CAMIE!C7</f>
        <v>13673.475916883823</v>
      </c>
      <c r="E43" s="82">
        <f>DIST_GAS_CAMIOA!C7</f>
        <v>2139.1329498586265</v>
      </c>
      <c r="F43" s="82">
        <f>DIST_GAS_MOTOC!C7</f>
        <v>125355</v>
      </c>
      <c r="G43" s="82">
        <f>DIST_GAS_MOTOA!C7</f>
        <v>28508</v>
      </c>
      <c r="H43" s="82">
        <f>DIST_ALC_AUT!G7</f>
        <v>7894.0117216357503</v>
      </c>
      <c r="I43" s="82">
        <f>DIST_ALC_UTI!C7</f>
        <v>70.606334639847915</v>
      </c>
      <c r="J43" s="82">
        <f>DIST_DSL_CAM!C7</f>
        <v>7505</v>
      </c>
      <c r="K43" s="82">
        <f>DIST_DSL_CAMTRA!C7</f>
        <v>1057</v>
      </c>
      <c r="L43" s="82">
        <f>DIST_DSL_MICRO!C7</f>
        <v>384</v>
      </c>
      <c r="M43" s="82">
        <f>DIST_DSL_ONI!C7</f>
        <v>1244</v>
      </c>
      <c r="N43" s="82">
        <f>DIST_DSL_CAMIE!C7</f>
        <v>14823.900335844604</v>
      </c>
      <c r="O43" s="82">
        <f>DIST_DSL_CAMIOA!C7</f>
        <v>2267.6434601071073</v>
      </c>
      <c r="P43" s="82">
        <f>ONSV_2020!K43</f>
        <v>57.697608374204719</v>
      </c>
      <c r="Q43" s="82">
        <f>ONSV_2020!D43</f>
        <v>0.87516135846226462</v>
      </c>
      <c r="R43" s="82">
        <f>ONSV_2020!P43</f>
        <v>17.663920639017306</v>
      </c>
      <c r="S43" s="82">
        <f>ONSV_2020!U43</f>
        <v>2.7633096283079794</v>
      </c>
      <c r="T43" s="82">
        <f>GNV!O6</f>
        <v>16</v>
      </c>
      <c r="V43" s="2" t="e">
        <f>B42+C42+H42+I42+T42+#REF!+#REF!</f>
        <v>#REF!</v>
      </c>
      <c r="W43" s="2">
        <f t="shared" si="14"/>
        <v>3063057.9117299011</v>
      </c>
      <c r="X43" s="2">
        <f t="shared" si="15"/>
        <v>201824</v>
      </c>
      <c r="Y43" s="2">
        <f t="shared" si="16"/>
        <v>307599.05353477894</v>
      </c>
      <c r="Z43" s="2">
        <f>[1]DEN!C40+[1]DEN!F40+[1]DEN!G40+[1]DEN!L40</f>
        <v>1263449</v>
      </c>
      <c r="AA43" s="2">
        <f>[1]DEN!I40+[1]DEN!J40</f>
        <v>1179681</v>
      </c>
      <c r="AB43" s="2">
        <f>[1]DEN!D40+[1]DEN!E40</f>
        <v>118424</v>
      </c>
      <c r="AC43" s="2">
        <f>[1]DEN!H40+[1]DEN!K40</f>
        <v>33534</v>
      </c>
      <c r="AD43" s="47" t="e">
        <f t="shared" ref="AD43:AG74" si="17">IF(V43=Z43,"OK","ERRO")</f>
        <v>#REF!</v>
      </c>
      <c r="AE43" s="47" t="str">
        <f t="shared" si="17"/>
        <v>ERRO</v>
      </c>
      <c r="AF43" s="47" t="str">
        <f t="shared" si="17"/>
        <v>ERRO</v>
      </c>
      <c r="AG43" s="47" t="str">
        <f t="shared" si="17"/>
        <v>ERRO</v>
      </c>
      <c r="AH43" s="260"/>
      <c r="AI43" s="261"/>
      <c r="AJ43" s="3"/>
      <c r="AL43" s="262" t="s">
        <v>123</v>
      </c>
      <c r="AM43" s="263" t="s">
        <v>124</v>
      </c>
    </row>
    <row r="44" spans="1:39" s="1" customFormat="1">
      <c r="A44" s="73" t="s">
        <v>15</v>
      </c>
      <c r="B44" s="82">
        <f>DIST_GAS_AUT!G8</f>
        <v>81418.490227913528</v>
      </c>
      <c r="C44" s="82">
        <f>DIST_GAS_UTI!G8</f>
        <v>1022.7198874409107</v>
      </c>
      <c r="D44" s="82">
        <f>DIST_GAS_CAMIE!C8</f>
        <v>16785.172371574095</v>
      </c>
      <c r="E44" s="82">
        <f>DIST_GAS_CAMIOA!C8</f>
        <v>3443.8157431463042</v>
      </c>
      <c r="F44" s="82">
        <f>DIST_GAS_MOTOC!C8</f>
        <v>68271</v>
      </c>
      <c r="G44" s="82">
        <f>DIST_GAS_MOTOA!C8</f>
        <v>13645</v>
      </c>
      <c r="H44" s="82">
        <f>DIST_ALC_AUT!G8</f>
        <v>5495.5820916181519</v>
      </c>
      <c r="I44" s="82">
        <f>DIST_ALC_UTI!C8</f>
        <v>53.827362496890046</v>
      </c>
      <c r="J44" s="82">
        <f>DIST_DSL_CAM!C8</f>
        <v>4309</v>
      </c>
      <c r="K44" s="82">
        <f>DIST_DSL_CAMTRA!C8</f>
        <v>396</v>
      </c>
      <c r="L44" s="82">
        <f>DIST_DSL_MICRO!C8</f>
        <v>475</v>
      </c>
      <c r="M44" s="82">
        <f>DIST_DSL_ONI!C8</f>
        <v>1299</v>
      </c>
      <c r="N44" s="82">
        <f>DIST_DSL_CAMIE!C8</f>
        <v>6454.0541964889781</v>
      </c>
      <c r="O44" s="82">
        <f>DIST_DSL_CAMIOA!C8</f>
        <v>1280.8725563508171</v>
      </c>
      <c r="P44" s="82">
        <f>ONSV_2020!K44</f>
        <v>36.74085671879584</v>
      </c>
      <c r="Q44" s="82">
        <f>ONSV_2020!D44</f>
        <v>0.45359082368895542</v>
      </c>
      <c r="R44" s="82">
        <f>ONSV_2020!P44</f>
        <v>9.7957121164035925</v>
      </c>
      <c r="S44" s="82">
        <f>ONSV_2020!U44</f>
        <v>2.0098403411093386</v>
      </c>
      <c r="T44" s="82">
        <f>GNV!O7</f>
        <v>18</v>
      </c>
      <c r="V44" s="2" t="e">
        <f>B43+C43+H43+I43+T43+#REF!+#REF!</f>
        <v>#REF!</v>
      </c>
      <c r="W44" s="2">
        <f t="shared" si="14"/>
        <v>169675.60886674246</v>
      </c>
      <c r="X44" s="2">
        <f t="shared" si="15"/>
        <v>8946</v>
      </c>
      <c r="Y44" s="2">
        <f t="shared" si="16"/>
        <v>18335.543795951711</v>
      </c>
      <c r="Z44" s="2">
        <f>[1]DEN!C41+[1]DEN!F41+[1]DEN!G41+[1]DEN!L41</f>
        <v>64095</v>
      </c>
      <c r="AA44" s="2">
        <f>[1]DEN!I41+[1]DEN!J41</f>
        <v>67559</v>
      </c>
      <c r="AB44" s="2">
        <f>[1]DEN!D41+[1]DEN!E41</f>
        <v>5294</v>
      </c>
      <c r="AC44" s="2">
        <f>[1]DEN!H41+[1]DEN!K41</f>
        <v>687</v>
      </c>
      <c r="AD44" s="47" t="e">
        <f t="shared" si="17"/>
        <v>#REF!</v>
      </c>
      <c r="AE44" s="47" t="str">
        <f t="shared" si="17"/>
        <v>ERRO</v>
      </c>
      <c r="AF44" s="47" t="str">
        <f t="shared" si="17"/>
        <v>ERRO</v>
      </c>
      <c r="AG44" s="47" t="str">
        <f t="shared" si="17"/>
        <v>ERRO</v>
      </c>
      <c r="AH44" s="260" t="e">
        <f>[1]COMB_CORR!H5/FRO_TOT!V44</f>
        <v>#REF!</v>
      </c>
      <c r="AI44" s="264" t="e">
        <f>AH44/$AH$42</f>
        <v>#REF!</v>
      </c>
      <c r="AJ44" s="3">
        <v>0.40007073076800431</v>
      </c>
      <c r="AL44" s="61" t="e">
        <f t="shared" si="6"/>
        <v>#REF!</v>
      </c>
      <c r="AM44" s="265">
        <v>-1650.5204278106248</v>
      </c>
    </row>
    <row r="45" spans="1:39" s="1" customFormat="1">
      <c r="A45" s="73" t="s">
        <v>16</v>
      </c>
      <c r="B45" s="82">
        <f>DIST_GAS_AUT!G9</f>
        <v>379155.07346156094</v>
      </c>
      <c r="C45" s="82">
        <f>DIST_GAS_UTI!G9</f>
        <v>5448.522770553569</v>
      </c>
      <c r="D45" s="82">
        <f>DIST_GAS_CAMIE!C9</f>
        <v>67245.375015686557</v>
      </c>
      <c r="E45" s="82">
        <f>DIST_GAS_CAMIOA!C9</f>
        <v>20124.623223700408</v>
      </c>
      <c r="F45" s="82">
        <f>DIST_GAS_MOTOC!C9</f>
        <v>278276</v>
      </c>
      <c r="G45" s="82">
        <f>DIST_GAS_MOTOA!C9</f>
        <v>63578</v>
      </c>
      <c r="H45" s="82">
        <f>DIST_ALC_AUT!G9</f>
        <v>35362.91461468691</v>
      </c>
      <c r="I45" s="82">
        <f>DIST_ALC_UTI!C9</f>
        <v>286.76435634492469</v>
      </c>
      <c r="J45" s="82">
        <f>DIST_DSL_CAM!C9</f>
        <v>20684</v>
      </c>
      <c r="K45" s="82">
        <f>DIST_DSL_CAMTRA!C9</f>
        <v>3545</v>
      </c>
      <c r="L45" s="82">
        <f>DIST_DSL_MICRO!C9</f>
        <v>3599</v>
      </c>
      <c r="M45" s="82">
        <f>DIST_DSL_ONI!C9</f>
        <v>9378</v>
      </c>
      <c r="N45" s="82">
        <f>DIST_DSL_CAMIE!C9</f>
        <v>25776.624243974489</v>
      </c>
      <c r="O45" s="82">
        <f>DIST_DSL_CAMIOA!C9</f>
        <v>7639.9802628864718</v>
      </c>
      <c r="P45" s="82">
        <f>ONSV_2020!K45</f>
        <v>197.98205594322644</v>
      </c>
      <c r="Q45" s="82">
        <f>ONSV_2020!D45</f>
        <v>2.7190193807537071</v>
      </c>
      <c r="R45" s="82">
        <f>ONSV_2020!P45</f>
        <v>44.100971969746752</v>
      </c>
      <c r="S45" s="82">
        <f>ONSV_2020!U45</f>
        <v>13.197952706268552</v>
      </c>
      <c r="T45" s="82">
        <f>GNV!O8</f>
        <v>2338</v>
      </c>
      <c r="V45" s="2" t="e">
        <f>B44+C44+H44+I44+T44+#REF!+#REF!</f>
        <v>#REF!</v>
      </c>
      <c r="W45" s="2">
        <f t="shared" si="14"/>
        <v>102144.9881147204</v>
      </c>
      <c r="X45" s="2">
        <f t="shared" si="15"/>
        <v>5180</v>
      </c>
      <c r="Y45" s="2">
        <f t="shared" si="16"/>
        <v>9033.9267528397959</v>
      </c>
      <c r="Z45" s="2">
        <f>[1]DEN!C42+[1]DEN!F42+[1]DEN!G42+[1]DEN!L42</f>
        <v>62772</v>
      </c>
      <c r="AA45" s="2">
        <f>[1]DEN!I42+[1]DEN!J42</f>
        <v>38329</v>
      </c>
      <c r="AB45" s="2">
        <f>[1]DEN!D42+[1]DEN!E42</f>
        <v>3229</v>
      </c>
      <c r="AC45" s="2">
        <f>[1]DEN!H42+[1]DEN!K42</f>
        <v>855</v>
      </c>
      <c r="AD45" s="47" t="e">
        <f t="shared" si="17"/>
        <v>#REF!</v>
      </c>
      <c r="AE45" s="47" t="str">
        <f t="shared" si="17"/>
        <v>ERRO</v>
      </c>
      <c r="AF45" s="47" t="str">
        <f t="shared" si="17"/>
        <v>ERRO</v>
      </c>
      <c r="AG45" s="47" t="str">
        <f t="shared" si="17"/>
        <v>ERRO</v>
      </c>
      <c r="AH45" s="260" t="e">
        <f>[1]COMB_CORR!H6/FRO_TOT!V45</f>
        <v>#REF!</v>
      </c>
      <c r="AI45" s="264" t="e">
        <f t="shared" ref="AI45:AI74" si="18">AH45/$AH$42</f>
        <v>#REF!</v>
      </c>
      <c r="AJ45" s="3">
        <v>0.28928976052974442</v>
      </c>
      <c r="AL45" s="61" t="e">
        <f t="shared" si="6"/>
        <v>#REF!</v>
      </c>
      <c r="AM45" s="265">
        <v>-793.91676190681756</v>
      </c>
    </row>
    <row r="46" spans="1:39" s="1" customFormat="1">
      <c r="A46" s="73" t="s">
        <v>28</v>
      </c>
      <c r="B46" s="82">
        <f>DIST_GAS_AUT!G10</f>
        <v>586002.94313834223</v>
      </c>
      <c r="C46" s="82">
        <f>DIST_GAS_UTI!G10</f>
        <v>14239.468124277582</v>
      </c>
      <c r="D46" s="82">
        <f>DIST_GAS_CAMIE!C10</f>
        <v>85287.332724899519</v>
      </c>
      <c r="E46" s="82">
        <f>DIST_GAS_CAMIOA!C10</f>
        <v>22173.815614955598</v>
      </c>
      <c r="F46" s="82">
        <f>DIST_GAS_MOTOC!C10</f>
        <v>931017</v>
      </c>
      <c r="G46" s="82">
        <f>DIST_GAS_MOTOA!C10</f>
        <v>208053</v>
      </c>
      <c r="H46" s="82">
        <f>DIST_ALC_AUT!G10</f>
        <v>53329.086160482315</v>
      </c>
      <c r="I46" s="82">
        <f>DIST_ALC_UTI!C10</f>
        <v>749.44569075145182</v>
      </c>
      <c r="J46" s="82">
        <f>DIST_DSL_CAM!C10</f>
        <v>64417</v>
      </c>
      <c r="K46" s="82">
        <f>DIST_DSL_CAMTRA!C10</f>
        <v>9882</v>
      </c>
      <c r="L46" s="82">
        <f>DIST_DSL_MICRO!C10</f>
        <v>6970</v>
      </c>
      <c r="M46" s="82">
        <f>DIST_DSL_ONI!C10</f>
        <v>19313</v>
      </c>
      <c r="N46" s="82">
        <f>DIST_DSL_CAMIE!C10</f>
        <v>77380.764022693213</v>
      </c>
      <c r="O46" s="82">
        <f>DIST_DSL_CAMIOA!C10</f>
        <v>19392.143910200266</v>
      </c>
      <c r="P46" s="82">
        <f>ONSV_2020!K46</f>
        <v>303.77977860183455</v>
      </c>
      <c r="Q46" s="82">
        <f>ONSV_2020!D46</f>
        <v>7.1022512745803397</v>
      </c>
      <c r="R46" s="82">
        <f>ONSV_2020!P46</f>
        <v>77.078564132010797</v>
      </c>
      <c r="S46" s="82">
        <f>ONSV_2020!U46</f>
        <v>20.039405991505191</v>
      </c>
      <c r="T46" s="82">
        <f>GNV!O9</f>
        <v>415</v>
      </c>
      <c r="V46" s="2" t="e">
        <f>B45+C45+H45+I45+T45+#REF!+#REF!</f>
        <v>#REF!</v>
      </c>
      <c r="W46" s="2">
        <f t="shared" si="14"/>
        <v>429223.99823938694</v>
      </c>
      <c r="X46" s="2">
        <f t="shared" si="15"/>
        <v>27828</v>
      </c>
      <c r="Y46" s="2">
        <f t="shared" si="16"/>
        <v>42794.60450686096</v>
      </c>
      <c r="Z46" s="2">
        <f>[1]DEN!C43+[1]DEN!F43+[1]DEN!G43+[1]DEN!L43</f>
        <v>321759</v>
      </c>
      <c r="AA46" s="2">
        <f>[1]DEN!I43+[1]DEN!J43</f>
        <v>139718</v>
      </c>
      <c r="AB46" s="2">
        <f>[1]DEN!D43+[1]DEN!E43</f>
        <v>17809</v>
      </c>
      <c r="AC46" s="2">
        <f>[1]DEN!H43+[1]DEN!K43</f>
        <v>8456</v>
      </c>
      <c r="AD46" s="47" t="e">
        <f t="shared" si="17"/>
        <v>#REF!</v>
      </c>
      <c r="AE46" s="47" t="str">
        <f t="shared" si="17"/>
        <v>ERRO</v>
      </c>
      <c r="AF46" s="47" t="str">
        <f t="shared" si="17"/>
        <v>ERRO</v>
      </c>
      <c r="AG46" s="47" t="str">
        <f t="shared" si="17"/>
        <v>ERRO</v>
      </c>
      <c r="AH46" s="260" t="e">
        <f>[1]COMB_CORR!H7/FRO_TOT!V46</f>
        <v>#REF!</v>
      </c>
      <c r="AI46" s="264" t="e">
        <f t="shared" si="18"/>
        <v>#REF!</v>
      </c>
      <c r="AJ46" s="3">
        <v>0.46872876306277256</v>
      </c>
      <c r="AL46" s="61" t="e">
        <f t="shared" si="6"/>
        <v>#REF!</v>
      </c>
      <c r="AM46" s="265">
        <v>-6852.1440323868301</v>
      </c>
    </row>
    <row r="47" spans="1:39" s="1" customFormat="1">
      <c r="A47" s="73" t="s">
        <v>19</v>
      </c>
      <c r="B47" s="82">
        <f>DIST_GAS_AUT!G11</f>
        <v>277526.05243069003</v>
      </c>
      <c r="C47" s="82">
        <f>DIST_GAS_UTI!G11</f>
        <v>4451.8308290435562</v>
      </c>
      <c r="D47" s="82">
        <f>DIST_GAS_CAMIE!C11</f>
        <v>55383.326414494091</v>
      </c>
      <c r="E47" s="82">
        <f>DIST_GAS_CAMIOA!C11</f>
        <v>7531.5215686043721</v>
      </c>
      <c r="F47" s="82">
        <f>DIST_GAS_MOTOC!C11</f>
        <v>411348</v>
      </c>
      <c r="G47" s="82">
        <f>DIST_GAS_MOTOA!C11</f>
        <v>129690</v>
      </c>
      <c r="H47" s="82">
        <f>DIST_ALC_AUT!G11</f>
        <v>24432.606175074256</v>
      </c>
      <c r="I47" s="82">
        <f>DIST_ALC_UTI!C11</f>
        <v>234.30688573913454</v>
      </c>
      <c r="J47" s="82">
        <f>DIST_DSL_CAM!C11</f>
        <v>31650</v>
      </c>
      <c r="K47" s="82">
        <f>DIST_DSL_CAMTRA!C11</f>
        <v>7533</v>
      </c>
      <c r="L47" s="82">
        <f>DIST_DSL_MICRO!C11</f>
        <v>1378</v>
      </c>
      <c r="M47" s="82">
        <f>DIST_DSL_ONI!C11</f>
        <v>6577</v>
      </c>
      <c r="N47" s="82">
        <f>DIST_DSL_CAMIE!C11</f>
        <v>47576.756938819017</v>
      </c>
      <c r="O47" s="82">
        <f>DIST_DSL_CAMIOA!C11</f>
        <v>6212.632700916648</v>
      </c>
      <c r="P47" s="82">
        <f>ONSV_2020!K47</f>
        <v>120.54642126790714</v>
      </c>
      <c r="Q47" s="82">
        <f>ONSV_2020!D47</f>
        <v>1.866654913851562</v>
      </c>
      <c r="R47" s="82">
        <f>ONSV_2020!P47</f>
        <v>41.009999294838053</v>
      </c>
      <c r="S47" s="82">
        <f>ONSV_2020!U47</f>
        <v>5.576924523424168</v>
      </c>
      <c r="T47" s="82">
        <f>GNV!O10</f>
        <v>86</v>
      </c>
      <c r="V47" s="2" t="e">
        <f>B46+C46+H46+I46+T46+#REF!+#REF!</f>
        <v>#REF!</v>
      </c>
      <c r="W47" s="2">
        <f t="shared" si="14"/>
        <v>1246531.148339855</v>
      </c>
      <c r="X47" s="2">
        <f t="shared" si="15"/>
        <v>81269</v>
      </c>
      <c r="Y47" s="2">
        <f t="shared" si="16"/>
        <v>116085.90793289347</v>
      </c>
      <c r="Z47" s="2">
        <f>[1]DEN!C44+[1]DEN!F44+[1]DEN!G44+[1]DEN!L44</f>
        <v>417247</v>
      </c>
      <c r="AA47" s="2">
        <f>[1]DEN!I44+[1]DEN!J44</f>
        <v>407252</v>
      </c>
      <c r="AB47" s="2">
        <f>[1]DEN!D44+[1]DEN!E44</f>
        <v>42525</v>
      </c>
      <c r="AC47" s="2">
        <f>[1]DEN!H44+[1]DEN!K44</f>
        <v>14316</v>
      </c>
      <c r="AD47" s="47" t="e">
        <f t="shared" si="17"/>
        <v>#REF!</v>
      </c>
      <c r="AE47" s="47" t="str">
        <f t="shared" si="17"/>
        <v>ERRO</v>
      </c>
      <c r="AF47" s="47" t="str">
        <f t="shared" si="17"/>
        <v>ERRO</v>
      </c>
      <c r="AG47" s="47" t="str">
        <f t="shared" si="17"/>
        <v>ERRO</v>
      </c>
      <c r="AH47" s="260" t="e">
        <f>[1]COMB_CORR!H8/FRO_TOT!V47</f>
        <v>#REF!</v>
      </c>
      <c r="AI47" s="264" t="e">
        <f t="shared" si="18"/>
        <v>#REF!</v>
      </c>
      <c r="AJ47" s="3">
        <v>0.30612820531285007</v>
      </c>
      <c r="AL47" s="61" t="e">
        <f t="shared" si="6"/>
        <v>#REF!</v>
      </c>
      <c r="AM47" s="265">
        <v>-12514.119957548159</v>
      </c>
    </row>
    <row r="48" spans="1:39" s="1" customFormat="1">
      <c r="A48" s="73" t="s">
        <v>17</v>
      </c>
      <c r="B48" s="82">
        <f>DIST_GAS_AUT!G12</f>
        <v>74746.490942150514</v>
      </c>
      <c r="C48" s="82">
        <f>DIST_GAS_UTI!G12</f>
        <v>1365.539515184669</v>
      </c>
      <c r="D48" s="82">
        <f>DIST_GAS_CAMIE!C12</f>
        <v>18661.59459445862</v>
      </c>
      <c r="E48" s="82">
        <f>DIST_GAS_CAMIOA!C12</f>
        <v>3316.8509129774843</v>
      </c>
      <c r="F48" s="82">
        <f>DIST_GAS_MOTOC!C12</f>
        <v>82528</v>
      </c>
      <c r="G48" s="82">
        <f>DIST_GAS_MOTOA!C12</f>
        <v>21046</v>
      </c>
      <c r="H48" s="82">
        <f>DIST_ALC_AUT!G12</f>
        <v>5157.8591433486399</v>
      </c>
      <c r="I48" s="82">
        <f>DIST_ALC_UTI!C12</f>
        <v>71.87050079919311</v>
      </c>
      <c r="J48" s="82">
        <f>DIST_DSL_CAM!C12</f>
        <v>5490</v>
      </c>
      <c r="K48" s="82">
        <f>DIST_DSL_CAMTRA!C12</f>
        <v>944</v>
      </c>
      <c r="L48" s="82">
        <f>DIST_DSL_MICRO!C12</f>
        <v>733</v>
      </c>
      <c r="M48" s="82">
        <f>DIST_DSL_ONI!C12</f>
        <v>1245</v>
      </c>
      <c r="N48" s="82">
        <f>DIST_DSL_CAMIE!C12</f>
        <v>11106.187238642506</v>
      </c>
      <c r="O48" s="82">
        <f>DIST_DSL_CAMIOA!C12</f>
        <v>1938.1751201888887</v>
      </c>
      <c r="P48" s="82">
        <f>ONSV_2020!K48</f>
        <v>32.986178660255973</v>
      </c>
      <c r="Q48" s="82">
        <f>ONSV_2020!D48</f>
        <v>0.5912148590086872</v>
      </c>
      <c r="R48" s="82">
        <f>ONSV_2020!P48</f>
        <v>12.246066003950546</v>
      </c>
      <c r="S48" s="82">
        <f>ONSV_2020!U48</f>
        <v>2.1765404767802465</v>
      </c>
      <c r="T48" s="82">
        <f>GNV!O11</f>
        <v>54</v>
      </c>
      <c r="V48" s="2" t="e">
        <f>B47+C47+H47+I47+T47+#REF!+#REF!</f>
        <v>#REF!</v>
      </c>
      <c r="W48" s="2">
        <f t="shared" si="14"/>
        <v>603952.84798309847</v>
      </c>
      <c r="X48" s="2">
        <f t="shared" si="15"/>
        <v>40561</v>
      </c>
      <c r="Y48" s="2">
        <f t="shared" si="16"/>
        <v>60366.389639735666</v>
      </c>
      <c r="Z48" s="2">
        <f>[1]DEN!C45+[1]DEN!F45+[1]DEN!G45+[1]DEN!L45</f>
        <v>193090</v>
      </c>
      <c r="AA48" s="2">
        <f>[1]DEN!I45+[1]DEN!J45</f>
        <v>287152</v>
      </c>
      <c r="AB48" s="2">
        <f>[1]DEN!D45+[1]DEN!E45</f>
        <v>25322</v>
      </c>
      <c r="AC48" s="2">
        <f>[1]DEN!H45+[1]DEN!K45</f>
        <v>4121</v>
      </c>
      <c r="AD48" s="47" t="e">
        <f t="shared" si="17"/>
        <v>#REF!</v>
      </c>
      <c r="AE48" s="47" t="str">
        <f t="shared" si="17"/>
        <v>ERRO</v>
      </c>
      <c r="AF48" s="47" t="str">
        <f t="shared" si="17"/>
        <v>ERRO</v>
      </c>
      <c r="AG48" s="47" t="str">
        <f t="shared" si="17"/>
        <v>ERRO</v>
      </c>
      <c r="AH48" s="260" t="e">
        <f>[1]COMB_CORR!H9/FRO_TOT!V48</f>
        <v>#REF!</v>
      </c>
      <c r="AI48" s="264" t="e">
        <f t="shared" si="18"/>
        <v>#REF!</v>
      </c>
      <c r="AJ48" s="3">
        <v>0.55644260210903995</v>
      </c>
      <c r="AL48" s="61" t="e">
        <f t="shared" si="6"/>
        <v>#REF!</v>
      </c>
      <c r="AM48" s="265">
        <v>-3269.5127230047074</v>
      </c>
    </row>
    <row r="49" spans="1:39" s="1" customFormat="1">
      <c r="A49" s="73" t="s">
        <v>29</v>
      </c>
      <c r="B49" s="82">
        <f>DIST_GAS_AUT!G13</f>
        <v>206290.55146423905</v>
      </c>
      <c r="C49" s="82">
        <f>DIST_GAS_UTI!G13</f>
        <v>4309.3887070757983</v>
      </c>
      <c r="D49" s="82">
        <f>DIST_GAS_CAMIE!C13</f>
        <v>36411.002171189706</v>
      </c>
      <c r="E49" s="82">
        <f>DIST_GAS_CAMIOA!C13</f>
        <v>6010.8725074720151</v>
      </c>
      <c r="F49" s="82">
        <f>DIST_GAS_MOTOC!C13</f>
        <v>243070</v>
      </c>
      <c r="G49" s="82">
        <f>DIST_GAS_MOTOA!C13</f>
        <v>100485</v>
      </c>
      <c r="H49" s="82">
        <f>DIST_ALC_AUT!G13</f>
        <v>21285.148598617117</v>
      </c>
      <c r="I49" s="82">
        <f>DIST_ALC_UTI!C13</f>
        <v>226.80993195135781</v>
      </c>
      <c r="J49" s="82">
        <f>DIST_DSL_CAM!C13</f>
        <v>23024</v>
      </c>
      <c r="K49" s="82">
        <f>DIST_DSL_CAMTRA!C13</f>
        <v>6177</v>
      </c>
      <c r="L49" s="82">
        <f>DIST_DSL_MICRO!C13</f>
        <v>1672</v>
      </c>
      <c r="M49" s="82">
        <f>DIST_DSL_ONI!C13</f>
        <v>5735</v>
      </c>
      <c r="N49" s="82">
        <f>DIST_DSL_CAMIE!C13</f>
        <v>35378.489644070825</v>
      </c>
      <c r="O49" s="82">
        <f>DIST_DSL_CAMIOA!C13</f>
        <v>5579.8289035950629</v>
      </c>
      <c r="P49" s="82">
        <f>ONSV_2020!K49</f>
        <v>90.904423161729937</v>
      </c>
      <c r="Q49" s="82">
        <f>ONSV_2020!D49</f>
        <v>1.8053304769709939</v>
      </c>
      <c r="R49" s="82">
        <f>ONSV_2020!P49</f>
        <v>28.573284607147798</v>
      </c>
      <c r="S49" s="82">
        <f>ONSV_2020!U49</f>
        <v>4.7169617541421758</v>
      </c>
      <c r="T49" s="82">
        <f>GNV!O12</f>
        <v>296</v>
      </c>
      <c r="V49" s="2" t="e">
        <f>B48+C48+H48+I48+T48+#REF!+#REF!</f>
        <v>#REF!</v>
      </c>
      <c r="W49" s="2">
        <f t="shared" si="14"/>
        <v>125552.4455074361</v>
      </c>
      <c r="X49" s="2">
        <f t="shared" si="15"/>
        <v>7167</v>
      </c>
      <c r="Y49" s="2">
        <f t="shared" si="16"/>
        <v>14289.362358831395</v>
      </c>
      <c r="Z49" s="2">
        <f>[1]DEN!C46+[1]DEN!F46+[1]DEN!G46+[1]DEN!L46</f>
        <v>53382</v>
      </c>
      <c r="AA49" s="2">
        <f>[1]DEN!I46+[1]DEN!J46</f>
        <v>57434</v>
      </c>
      <c r="AB49" s="2">
        <f>[1]DEN!D46+[1]DEN!E46</f>
        <v>3347</v>
      </c>
      <c r="AC49" s="2">
        <f>[1]DEN!H46+[1]DEN!K46</f>
        <v>994</v>
      </c>
      <c r="AD49" s="47" t="e">
        <f t="shared" si="17"/>
        <v>#REF!</v>
      </c>
      <c r="AE49" s="47" t="str">
        <f t="shared" si="17"/>
        <v>ERRO</v>
      </c>
      <c r="AF49" s="47" t="str">
        <f t="shared" si="17"/>
        <v>ERRO</v>
      </c>
      <c r="AG49" s="47" t="str">
        <f t="shared" si="17"/>
        <v>ERRO</v>
      </c>
      <c r="AH49" s="260" t="e">
        <f>[1]COMB_CORR!H10/FRO_TOT!V49</f>
        <v>#REF!</v>
      </c>
      <c r="AI49" s="264" t="e">
        <f t="shared" si="18"/>
        <v>#REF!</v>
      </c>
      <c r="AJ49" s="3">
        <v>0.1373926146007004</v>
      </c>
      <c r="AL49" s="61" t="e">
        <f t="shared" si="6"/>
        <v>#REF!</v>
      </c>
      <c r="AM49" s="265">
        <v>-902.46305878697603</v>
      </c>
    </row>
    <row r="50" spans="1:39" s="1" customFormat="1">
      <c r="A50" s="75" t="s">
        <v>39</v>
      </c>
      <c r="B50" s="79">
        <f>DIST_GAS_AUT!G14</f>
        <v>6205842.1298506297</v>
      </c>
      <c r="C50" s="79">
        <f>DIST_GAS_UTI!G14</f>
        <v>155384.14033539346</v>
      </c>
      <c r="D50" s="79">
        <f>DIST_GAS_CAMIE!C14</f>
        <v>798215.90622679191</v>
      </c>
      <c r="E50" s="79">
        <f>DIST_GAS_CAMIOA!C14</f>
        <v>270270.58914004813</v>
      </c>
      <c r="F50" s="79">
        <f>DIST_GAS_MOTOC!C14</f>
        <v>6942288</v>
      </c>
      <c r="G50" s="79">
        <f>DIST_GAS_MOTOA!C14</f>
        <v>1017332</v>
      </c>
      <c r="H50" s="79">
        <f>DIST_ALC_AUT!G14</f>
        <v>707241.31120686047</v>
      </c>
      <c r="I50" s="79">
        <f>DIST_ALC_UTI!C14</f>
        <v>7875.4040538654581</v>
      </c>
      <c r="J50" s="79">
        <f>DIST_DSL_CAM!C14</f>
        <v>479350</v>
      </c>
      <c r="K50" s="79">
        <f>DIST_DSL_CAMTRA!C14</f>
        <v>66863</v>
      </c>
      <c r="L50" s="79">
        <f>DIST_DSL_MICRO!C14</f>
        <v>93985</v>
      </c>
      <c r="M50" s="79">
        <f>DIST_DSL_ONI!C14</f>
        <v>130830</v>
      </c>
      <c r="N50" s="79">
        <f>DIST_DSL_CAMIE!C14</f>
        <v>503323.70414261473</v>
      </c>
      <c r="O50" s="79">
        <f>DIST_DSL_CAMIOA!C14</f>
        <v>158629.86510082215</v>
      </c>
      <c r="P50" s="79">
        <f>ONSV_2020!K50</f>
        <v>3514.3759398479015</v>
      </c>
      <c r="Q50" s="79">
        <f>ONSV_2020!D50</f>
        <v>76.221503222515821</v>
      </c>
      <c r="R50" s="79">
        <f>ONSV_2020!P50</f>
        <v>640.08333039111312</v>
      </c>
      <c r="S50" s="79">
        <f>ONSV_2020!U50</f>
        <v>214.31922653834044</v>
      </c>
      <c r="T50" s="79">
        <f>GNV!O13</f>
        <v>306558</v>
      </c>
      <c r="V50" s="2" t="e">
        <f>B49+C49+H49+I49+T49+#REF!+#REF!</f>
        <v>#REF!</v>
      </c>
      <c r="W50" s="2">
        <f t="shared" si="14"/>
        <v>385976.8746786617</v>
      </c>
      <c r="X50" s="2">
        <f t="shared" si="15"/>
        <v>30873</v>
      </c>
      <c r="Y50" s="2">
        <f t="shared" si="16"/>
        <v>46693.318547665891</v>
      </c>
      <c r="Z50" s="2">
        <f>[1]DEN!C47+[1]DEN!F47+[1]DEN!G47+[1]DEN!L47</f>
        <v>151104</v>
      </c>
      <c r="AA50" s="2">
        <f>[1]DEN!I47+[1]DEN!J47</f>
        <v>182237</v>
      </c>
      <c r="AB50" s="2">
        <f>[1]DEN!D47+[1]DEN!E47</f>
        <v>20898</v>
      </c>
      <c r="AC50" s="2">
        <f>[1]DEN!H47+[1]DEN!K47</f>
        <v>4105</v>
      </c>
      <c r="AD50" s="47" t="e">
        <f t="shared" si="17"/>
        <v>#REF!</v>
      </c>
      <c r="AE50" s="47" t="str">
        <f t="shared" si="17"/>
        <v>ERRO</v>
      </c>
      <c r="AF50" s="47" t="str">
        <f t="shared" si="17"/>
        <v>ERRO</v>
      </c>
      <c r="AG50" s="47" t="str">
        <f t="shared" si="17"/>
        <v>ERRO</v>
      </c>
      <c r="AH50" s="260" t="e">
        <f>[1]COMB_CORR!H11/FRO_TOT!V50</f>
        <v>#REF!</v>
      </c>
      <c r="AI50" s="264" t="e">
        <f t="shared" si="18"/>
        <v>#REF!</v>
      </c>
      <c r="AJ50" s="3">
        <v>1.0916054573052072</v>
      </c>
      <c r="AL50" s="61" t="e">
        <f t="shared" si="6"/>
        <v>#REF!</v>
      </c>
      <c r="AM50" s="265">
        <v>722.90474660127074</v>
      </c>
    </row>
    <row r="51" spans="1:39" s="1" customFormat="1">
      <c r="A51" s="73" t="s">
        <v>35</v>
      </c>
      <c r="B51" s="82">
        <f>DIST_GAS_AUT!G15</f>
        <v>315441.88362672785</v>
      </c>
      <c r="C51" s="82">
        <f>DIST_GAS_UTI!G15</f>
        <v>6800.9670040085284</v>
      </c>
      <c r="D51" s="82">
        <f>DIST_GAS_CAMIE!C15</f>
        <v>37885.593387267494</v>
      </c>
      <c r="E51" s="82">
        <f>DIST_GAS_CAMIOA!C15</f>
        <v>14864.966904485049</v>
      </c>
      <c r="F51" s="82">
        <f>DIST_GAS_MOTOC!C15</f>
        <v>312994</v>
      </c>
      <c r="G51" s="82">
        <f>DIST_GAS_MOTOA!C15</f>
        <v>43757</v>
      </c>
      <c r="H51" s="82">
        <f>DIST_ALC_AUT!G15</f>
        <v>40082.914079424394</v>
      </c>
      <c r="I51" s="82">
        <f>DIST_ALC_UTI!C15</f>
        <v>357.94563178992257</v>
      </c>
      <c r="J51" s="82">
        <f>DIST_DSL_CAM!C15</f>
        <v>22482</v>
      </c>
      <c r="K51" s="82">
        <f>DIST_DSL_CAMTRA!C15</f>
        <v>2682</v>
      </c>
      <c r="L51" s="82">
        <f>DIST_DSL_MICRO!C15</f>
        <v>7045</v>
      </c>
      <c r="M51" s="82">
        <f>DIST_DSL_ONI!C15</f>
        <v>8437</v>
      </c>
      <c r="N51" s="82">
        <f>DIST_DSL_CAMIE!C15</f>
        <v>21269.158530825775</v>
      </c>
      <c r="O51" s="82">
        <f>DIST_DSL_CAMIOA!C15</f>
        <v>8014.5749300652751</v>
      </c>
      <c r="P51" s="82">
        <f>ONSV_2020!K51</f>
        <v>110.83755250024842</v>
      </c>
      <c r="Q51" s="82">
        <f>ONSV_2020!D51</f>
        <v>2.0920280511827514</v>
      </c>
      <c r="R51" s="82">
        <f>ONSV_2020!P51</f>
        <v>17.287433138015331</v>
      </c>
      <c r="S51" s="82">
        <f>ONSV_2020!U51</f>
        <v>6.7829863105798722</v>
      </c>
      <c r="T51" s="82">
        <f>GNV!O14</f>
        <v>23129</v>
      </c>
      <c r="V51" s="2" t="e">
        <f>B50+C50+H50+I50+T50+#REF!+#REF!</f>
        <v>#REF!</v>
      </c>
      <c r="W51" s="2">
        <f t="shared" si="14"/>
        <v>9028106.4953668397</v>
      </c>
      <c r="X51" s="2">
        <f t="shared" si="15"/>
        <v>640198</v>
      </c>
      <c r="Y51" s="2">
        <f t="shared" si="16"/>
        <v>792783.56924343691</v>
      </c>
      <c r="Z51" s="2">
        <f>[1]DEN!C48+[1]DEN!F48+[1]DEN!G48+[1]DEN!L48</f>
        <v>4740264</v>
      </c>
      <c r="AA51" s="2">
        <f>[1]DEN!I48+[1]DEN!J48</f>
        <v>3478008</v>
      </c>
      <c r="AB51" s="2">
        <f>[1]DEN!D48+[1]DEN!E48</f>
        <v>337249</v>
      </c>
      <c r="AC51" s="2">
        <f>[1]DEN!H48+[1]DEN!K48</f>
        <v>123103</v>
      </c>
      <c r="AD51" s="47" t="e">
        <f t="shared" si="17"/>
        <v>#REF!</v>
      </c>
      <c r="AE51" s="47" t="str">
        <f t="shared" si="17"/>
        <v>ERRO</v>
      </c>
      <c r="AF51" s="47" t="str">
        <f t="shared" si="17"/>
        <v>ERRO</v>
      </c>
      <c r="AG51" s="47" t="str">
        <f t="shared" si="17"/>
        <v>ERRO</v>
      </c>
      <c r="AH51" s="260"/>
      <c r="AI51" s="264"/>
      <c r="AJ51" s="3"/>
      <c r="AL51" s="61"/>
      <c r="AM51" s="265"/>
    </row>
    <row r="52" spans="1:39" s="1" customFormat="1">
      <c r="A52" s="73" t="s">
        <v>31</v>
      </c>
      <c r="B52" s="82">
        <f>DIST_GAS_AUT!G16</f>
        <v>1681171.9147604061</v>
      </c>
      <c r="C52" s="82">
        <f>DIST_GAS_UTI!G16</f>
        <v>33796.887764934843</v>
      </c>
      <c r="D52" s="82">
        <f>DIST_GAS_CAMIE!C16</f>
        <v>268928.56851172127</v>
      </c>
      <c r="E52" s="82">
        <f>DIST_GAS_CAMIOA!C16</f>
        <v>87687.460220953421</v>
      </c>
      <c r="F52" s="82">
        <f>DIST_GAS_MOTOC!C16</f>
        <v>1367306</v>
      </c>
      <c r="G52" s="82">
        <f>DIST_GAS_MOTOA!C16</f>
        <v>212073</v>
      </c>
      <c r="H52" s="82">
        <f>DIST_ALC_AUT!G16</f>
        <v>185318.16753057324</v>
      </c>
      <c r="I52" s="82">
        <f>DIST_ALC_UTI!C16</f>
        <v>1664.549612933286</v>
      </c>
      <c r="J52" s="82">
        <f>DIST_DSL_CAM!C16</f>
        <v>123524</v>
      </c>
      <c r="K52" s="82">
        <f>DIST_DSL_CAMTRA!C16</f>
        <v>23547</v>
      </c>
      <c r="L52" s="82">
        <f>DIST_DSL_MICRO!C16</f>
        <v>30643</v>
      </c>
      <c r="M52" s="82">
        <f>DIST_DSL_ONI!C16</f>
        <v>42011</v>
      </c>
      <c r="N52" s="82">
        <f>DIST_DSL_CAMIE!C16</f>
        <v>119257.23198864011</v>
      </c>
      <c r="O52" s="82">
        <f>DIST_DSL_CAMIOA!C16</f>
        <v>37555.116836044806</v>
      </c>
      <c r="P52" s="82">
        <f>ONSV_2020!K52</f>
        <v>1013.3255897590425</v>
      </c>
      <c r="Q52" s="82">
        <f>ONSV_2020!D52</f>
        <v>18.605000158720941</v>
      </c>
      <c r="R52" s="82">
        <f>ONSV_2020!P52</f>
        <v>203.6625188208418</v>
      </c>
      <c r="S52" s="82">
        <f>ONSV_2020!U52</f>
        <v>66.406891261402052</v>
      </c>
      <c r="T52" s="82">
        <f>GNV!O15</f>
        <v>62003</v>
      </c>
      <c r="V52" s="2" t="e">
        <f>B51+C51+H51+I51+T51+#REF!+#REF!</f>
        <v>#REF!</v>
      </c>
      <c r="W52" s="2">
        <f t="shared" si="14"/>
        <v>409501.56029175257</v>
      </c>
      <c r="X52" s="2">
        <f t="shared" si="15"/>
        <v>32209</v>
      </c>
      <c r="Y52" s="2">
        <f t="shared" si="16"/>
        <v>37720.733460891046</v>
      </c>
      <c r="Z52" s="2">
        <f>[1]DEN!C49+[1]DEN!F49+[1]DEN!G49+[1]DEN!L49</f>
        <v>240378</v>
      </c>
      <c r="AA52" s="2">
        <f>[1]DEN!I49+[1]DEN!J49</f>
        <v>134594</v>
      </c>
      <c r="AB52" s="2">
        <f>[1]DEN!D49+[1]DEN!E49</f>
        <v>16083</v>
      </c>
      <c r="AC52" s="2">
        <f>[1]DEN!H49+[1]DEN!K49</f>
        <v>8462</v>
      </c>
      <c r="AD52" s="47" t="e">
        <f t="shared" si="17"/>
        <v>#REF!</v>
      </c>
      <c r="AE52" s="47" t="str">
        <f t="shared" si="17"/>
        <v>ERRO</v>
      </c>
      <c r="AF52" s="47" t="str">
        <f t="shared" si="17"/>
        <v>ERRO</v>
      </c>
      <c r="AG52" s="47" t="str">
        <f t="shared" si="17"/>
        <v>ERRO</v>
      </c>
      <c r="AH52" s="260" t="e">
        <f>[1]COMB_CORR!H13/FRO_TOT!V52</f>
        <v>#REF!</v>
      </c>
      <c r="AI52" s="264" t="e">
        <f t="shared" si="18"/>
        <v>#REF!</v>
      </c>
      <c r="AJ52" s="3">
        <v>0.86579927742702079</v>
      </c>
      <c r="AL52" s="61" t="e">
        <f t="shared" si="6"/>
        <v>#REF!</v>
      </c>
      <c r="AM52" s="265">
        <v>-2603.0452624928148</v>
      </c>
    </row>
    <row r="53" spans="1:39" s="1" customFormat="1">
      <c r="A53" s="73" t="s">
        <v>27</v>
      </c>
      <c r="B53" s="82">
        <f>DIST_GAS_AUT!G17</f>
        <v>1034465.8100852574</v>
      </c>
      <c r="C53" s="82">
        <f>DIST_GAS_UTI!G17</f>
        <v>35687.48448548466</v>
      </c>
      <c r="D53" s="82">
        <f>DIST_GAS_CAMIE!C17</f>
        <v>105318.95157350755</v>
      </c>
      <c r="E53" s="82">
        <f>DIST_GAS_CAMIOA!C17</f>
        <v>33044.095415102995</v>
      </c>
      <c r="F53" s="82">
        <f>DIST_GAS_MOTOC!C17</f>
        <v>1443564</v>
      </c>
      <c r="G53" s="82">
        <f>DIST_GAS_MOTOA!C17</f>
        <v>179627</v>
      </c>
      <c r="H53" s="82">
        <f>DIST_ALC_AUT!G17</f>
        <v>113481.27797425345</v>
      </c>
      <c r="I53" s="82">
        <f>DIST_ALC_UTI!C17</f>
        <v>1878.2886571307718</v>
      </c>
      <c r="J53" s="82">
        <f>DIST_DSL_CAM!C17</f>
        <v>75830</v>
      </c>
      <c r="K53" s="82">
        <f>DIST_DSL_CAMTRA!C17</f>
        <v>9603</v>
      </c>
      <c r="L53" s="82">
        <f>DIST_DSL_MICRO!C17</f>
        <v>12882</v>
      </c>
      <c r="M53" s="82">
        <f>DIST_DSL_ONI!C17</f>
        <v>18447</v>
      </c>
      <c r="N53" s="82">
        <f>DIST_DSL_CAMIE!C17</f>
        <v>99969.836959134394</v>
      </c>
      <c r="O53" s="82">
        <f>DIST_DSL_CAMIOA!C17</f>
        <v>30528.057986931592</v>
      </c>
      <c r="P53" s="82">
        <f>ONSV_2020!K53</f>
        <v>489.16983338352293</v>
      </c>
      <c r="Q53" s="82">
        <f>ONSV_2020!D53</f>
        <v>15.261702378978953</v>
      </c>
      <c r="R53" s="82">
        <f>ONSV_2020!P53</f>
        <v>83.401088955579326</v>
      </c>
      <c r="S53" s="82">
        <f>ONSV_2020!U53</f>
        <v>26.16737528185331</v>
      </c>
      <c r="T53" s="82">
        <f>GNV!O16</f>
        <v>54463</v>
      </c>
      <c r="V53" s="2" t="e">
        <f>B52+C52+H52+I52+T52+#REF!+#REF!</f>
        <v>#REF!</v>
      </c>
      <c r="W53" s="2">
        <f t="shared" si="14"/>
        <v>1935995.0287326747</v>
      </c>
      <c r="X53" s="2">
        <f t="shared" si="15"/>
        <v>177714</v>
      </c>
      <c r="Y53" s="2">
        <f t="shared" si="16"/>
        <v>198823.34882468492</v>
      </c>
      <c r="Z53" s="2">
        <f>[1]DEN!C50+[1]DEN!F50+[1]DEN!G50+[1]DEN!L50</f>
        <v>1264916</v>
      </c>
      <c r="AA53" s="2">
        <f>[1]DEN!I50+[1]DEN!J50</f>
        <v>725341</v>
      </c>
      <c r="AB53" s="2">
        <f>[1]DEN!D50+[1]DEN!E50</f>
        <v>92417</v>
      </c>
      <c r="AC53" s="2">
        <f>[1]DEN!H50+[1]DEN!K50</f>
        <v>41220</v>
      </c>
      <c r="AD53" s="47" t="e">
        <f t="shared" si="17"/>
        <v>#REF!</v>
      </c>
      <c r="AE53" s="47" t="str">
        <f t="shared" si="17"/>
        <v>ERRO</v>
      </c>
      <c r="AF53" s="47" t="str">
        <f t="shared" si="17"/>
        <v>ERRO</v>
      </c>
      <c r="AG53" s="47" t="str">
        <f t="shared" si="17"/>
        <v>ERRO</v>
      </c>
      <c r="AH53" s="260" t="e">
        <f>[1]COMB_CORR!H14/FRO_TOT!V53</f>
        <v>#REF!</v>
      </c>
      <c r="AI53" s="264" t="e">
        <f t="shared" si="18"/>
        <v>#REF!</v>
      </c>
      <c r="AJ53" s="3">
        <v>1.0799761203206917</v>
      </c>
      <c r="AL53" s="61" t="e">
        <f t="shared" si="6"/>
        <v>#REF!</v>
      </c>
      <c r="AM53" s="265">
        <v>5980.8366474888753</v>
      </c>
    </row>
    <row r="54" spans="1:39" s="1" customFormat="1">
      <c r="A54" s="73" t="s">
        <v>33</v>
      </c>
      <c r="B54" s="82">
        <f>DIST_GAS_AUT!G18</f>
        <v>427357.34956057445</v>
      </c>
      <c r="C54" s="82">
        <f>DIST_GAS_UTI!G18</f>
        <v>11051.676422534143</v>
      </c>
      <c r="D54" s="82">
        <f>DIST_GAS_CAMIE!C18</f>
        <v>69613.402102505264</v>
      </c>
      <c r="E54" s="82">
        <f>DIST_GAS_CAMIOA!C18</f>
        <v>13710.729705859814</v>
      </c>
      <c r="F54" s="82">
        <f>DIST_GAS_MOTOC!C18</f>
        <v>902607</v>
      </c>
      <c r="G54" s="82">
        <f>DIST_GAS_MOTOA!C18</f>
        <v>171817</v>
      </c>
      <c r="H54" s="82">
        <f>DIST_ALC_AUT!G18</f>
        <v>35438.748799603309</v>
      </c>
      <c r="I54" s="82">
        <f>DIST_ALC_UTI!C18</f>
        <v>581.66718013337595</v>
      </c>
      <c r="J54" s="82">
        <f>DIST_DSL_CAM!C18</f>
        <v>43104</v>
      </c>
      <c r="K54" s="82">
        <f>DIST_DSL_CAMTRA!C18</f>
        <v>5591</v>
      </c>
      <c r="L54" s="82">
        <f>DIST_DSL_MICRO!C18</f>
        <v>5320</v>
      </c>
      <c r="M54" s="82">
        <f>DIST_DSL_ONI!C18</f>
        <v>9795</v>
      </c>
      <c r="N54" s="82">
        <f>DIST_DSL_CAMIE!C18</f>
        <v>59904.356761554394</v>
      </c>
      <c r="O54" s="82">
        <f>DIST_DSL_CAMIOA!C18</f>
        <v>11491.571320152814</v>
      </c>
      <c r="P54" s="82">
        <f>ONSV_2020!K54</f>
        <v>306.06384209910175</v>
      </c>
      <c r="Q54" s="82">
        <f>ONSV_2020!D54</f>
        <v>7.6741554914005974</v>
      </c>
      <c r="R54" s="82">
        <f>ONSV_2020!P54</f>
        <v>85.435160269276821</v>
      </c>
      <c r="S54" s="82">
        <f>ONSV_2020!U54</f>
        <v>16.826842140213557</v>
      </c>
      <c r="T54" s="82">
        <f>GNV!O17</f>
        <v>302</v>
      </c>
      <c r="V54" s="2" t="e">
        <f>B53+C53+H53+I53+T53+#REF!+#REF!</f>
        <v>#REF!</v>
      </c>
      <c r="W54" s="2">
        <f t="shared" si="14"/>
        <v>1761554.0469886106</v>
      </c>
      <c r="X54" s="2">
        <f t="shared" si="15"/>
        <v>98315</v>
      </c>
      <c r="Y54" s="2">
        <f t="shared" si="16"/>
        <v>148944.89494606599</v>
      </c>
      <c r="Z54" s="2">
        <f>[1]DEN!C51+[1]DEN!F51+[1]DEN!G51+[1]DEN!L51</f>
        <v>788102</v>
      </c>
      <c r="AA54" s="2">
        <f>[1]DEN!I51+[1]DEN!J51</f>
        <v>707054</v>
      </c>
      <c r="AB54" s="2">
        <f>[1]DEN!D51+[1]DEN!E51</f>
        <v>52406</v>
      </c>
      <c r="AC54" s="2">
        <f>[1]DEN!H51+[1]DEN!K51</f>
        <v>16722</v>
      </c>
      <c r="AD54" s="47" t="e">
        <f t="shared" si="17"/>
        <v>#REF!</v>
      </c>
      <c r="AE54" s="47" t="str">
        <f t="shared" si="17"/>
        <v>ERRO</v>
      </c>
      <c r="AF54" s="47" t="str">
        <f t="shared" si="17"/>
        <v>ERRO</v>
      </c>
      <c r="AG54" s="47" t="str">
        <f t="shared" si="17"/>
        <v>ERRO</v>
      </c>
      <c r="AH54" s="260" t="e">
        <f>[1]COMB_CORR!H15/FRO_TOT!V54</f>
        <v>#REF!</v>
      </c>
      <c r="AI54" s="264" t="e">
        <f t="shared" si="18"/>
        <v>#REF!</v>
      </c>
      <c r="AJ54" s="3">
        <v>0.54826045363270615</v>
      </c>
      <c r="AL54" s="61" t="e">
        <f t="shared" si="6"/>
        <v>#REF!</v>
      </c>
      <c r="AM54" s="265">
        <v>-23281.336727535469</v>
      </c>
    </row>
    <row r="55" spans="1:39" s="1" customFormat="1">
      <c r="A55" s="73" t="s">
        <v>34</v>
      </c>
      <c r="B55" s="82">
        <f>DIST_GAS_AUT!G19</f>
        <v>483425.47480517533</v>
      </c>
      <c r="C55" s="82">
        <f>DIST_GAS_UTI!G19</f>
        <v>12685.896778729231</v>
      </c>
      <c r="D55" s="82">
        <f>DIST_GAS_CAMIE!C19</f>
        <v>52615.626656858549</v>
      </c>
      <c r="E55" s="82">
        <f>DIST_GAS_CAMIOA!C19</f>
        <v>17666.842592146662</v>
      </c>
      <c r="F55" s="82">
        <f>DIST_GAS_MOTOC!C19</f>
        <v>518631</v>
      </c>
      <c r="G55" s="82">
        <f>DIST_GAS_MOTOA!C19</f>
        <v>72554</v>
      </c>
      <c r="H55" s="82">
        <f>DIST_ALC_AUT!G19</f>
        <v>53691.198643319825</v>
      </c>
      <c r="I55" s="82">
        <f>DIST_ALC_UTI!C19</f>
        <v>667.67877782785445</v>
      </c>
      <c r="J55" s="82">
        <f>DIST_DSL_CAM!C19</f>
        <v>29416</v>
      </c>
      <c r="K55" s="82">
        <f>DIST_DSL_CAMTRA!C19</f>
        <v>2874</v>
      </c>
      <c r="L55" s="82">
        <f>DIST_DSL_MICRO!C19</f>
        <v>5077</v>
      </c>
      <c r="M55" s="82">
        <f>DIST_DSL_ONI!C19</f>
        <v>7816</v>
      </c>
      <c r="N55" s="82">
        <f>DIST_DSL_CAMIE!C19</f>
        <v>35929.404885575997</v>
      </c>
      <c r="O55" s="82">
        <f>DIST_DSL_CAMIOA!C19</f>
        <v>11735.129905391506</v>
      </c>
      <c r="P55" s="82">
        <f>ONSV_2020!K55</f>
        <v>228.40809050633106</v>
      </c>
      <c r="Q55" s="82">
        <f>ONSV_2020!D55</f>
        <v>5.4366249911799969</v>
      </c>
      <c r="R55" s="82">
        <f>ONSV_2020!P55</f>
        <v>36.050479990444728</v>
      </c>
      <c r="S55" s="82">
        <f>ONSV_2020!U55</f>
        <v>12.104804512069677</v>
      </c>
      <c r="T55" s="82">
        <f>GNV!O18</f>
        <v>22945</v>
      </c>
      <c r="V55" s="2" t="e">
        <f>B54+C54+H54+I54+T54+#REF!+#REF!</f>
        <v>#REF!</v>
      </c>
      <c r="W55" s="2">
        <f t="shared" si="14"/>
        <v>1157748.1318083652</v>
      </c>
      <c r="X55" s="2">
        <f t="shared" si="15"/>
        <v>54015</v>
      </c>
      <c r="Y55" s="2">
        <f t="shared" si="16"/>
        <v>81190.928081707214</v>
      </c>
      <c r="Z55" s="2">
        <f>[1]DEN!C52+[1]DEN!F52+[1]DEN!G52+[1]DEN!L52</f>
        <v>296444</v>
      </c>
      <c r="AA55" s="2">
        <f>[1]DEN!I52+[1]DEN!J52</f>
        <v>381279</v>
      </c>
      <c r="AB55" s="2">
        <f>[1]DEN!D52+[1]DEN!E52</f>
        <v>24624</v>
      </c>
      <c r="AC55" s="2">
        <f>[1]DEN!H52+[1]DEN!K52</f>
        <v>7681</v>
      </c>
      <c r="AD55" s="47" t="e">
        <f t="shared" si="17"/>
        <v>#REF!</v>
      </c>
      <c r="AE55" s="47" t="str">
        <f t="shared" si="17"/>
        <v>ERRO</v>
      </c>
      <c r="AF55" s="47" t="str">
        <f t="shared" si="17"/>
        <v>ERRO</v>
      </c>
      <c r="AG55" s="47" t="str">
        <f t="shared" si="17"/>
        <v>ERRO</v>
      </c>
      <c r="AH55" s="260" t="e">
        <f>[1]COMB_CORR!H16/FRO_TOT!V55</f>
        <v>#REF!</v>
      </c>
      <c r="AI55" s="264" t="e">
        <f t="shared" si="18"/>
        <v>#REF!</v>
      </c>
      <c r="AJ55" s="3">
        <v>0.79849306420522992</v>
      </c>
      <c r="AL55" s="61" t="e">
        <f t="shared" si="6"/>
        <v>#REF!</v>
      </c>
      <c r="AM55" s="265">
        <v>-1230.4377641819301</v>
      </c>
    </row>
    <row r="56" spans="1:39" s="1" customFormat="1">
      <c r="A56" s="73" t="s">
        <v>30</v>
      </c>
      <c r="B56" s="82">
        <f>DIST_GAS_AUT!G20</f>
        <v>1151137.3726915936</v>
      </c>
      <c r="C56" s="82">
        <f>DIST_GAS_UTI!G20</f>
        <v>23227.825785346409</v>
      </c>
      <c r="D56" s="82">
        <f>DIST_GAS_CAMIE!C20</f>
        <v>128347.78431696707</v>
      </c>
      <c r="E56" s="82">
        <f>DIST_GAS_CAMIOA!C20</f>
        <v>63314.203982533203</v>
      </c>
      <c r="F56" s="82">
        <f>DIST_GAS_MOTOC!C20</f>
        <v>1089605</v>
      </c>
      <c r="G56" s="82">
        <f>DIST_GAS_MOTOA!C20</f>
        <v>118446</v>
      </c>
      <c r="H56" s="82">
        <f>DIST_ALC_AUT!G20</f>
        <v>155366.6984638084</v>
      </c>
      <c r="I56" s="82">
        <f>DIST_ALC_UTI!C20</f>
        <v>1193.0437204913055</v>
      </c>
      <c r="J56" s="82">
        <f>DIST_DSL_CAM!C20</f>
        <v>94702</v>
      </c>
      <c r="K56" s="82">
        <f>DIST_DSL_CAMTRA!C20</f>
        <v>12881</v>
      </c>
      <c r="L56" s="82">
        <f>DIST_DSL_MICRO!C20</f>
        <v>19673</v>
      </c>
      <c r="M56" s="82">
        <f>DIST_DSL_ONI!C20</f>
        <v>20758</v>
      </c>
      <c r="N56" s="82">
        <f>DIST_DSL_CAMIE!C20</f>
        <v>66138.71723494654</v>
      </c>
      <c r="O56" s="82">
        <f>DIST_DSL_CAMIOA!C20</f>
        <v>32086.65963498627</v>
      </c>
      <c r="P56" s="82">
        <f>ONSV_2020!K56</f>
        <v>832.65828851633705</v>
      </c>
      <c r="Q56" s="82">
        <f>ONSV_2020!D56</f>
        <v>13.75403776505118</v>
      </c>
      <c r="R56" s="82">
        <f>ONSV_2020!P56</f>
        <v>116.0006616403698</v>
      </c>
      <c r="S56" s="82">
        <f>ONSV_2020!U56</f>
        <v>58.587012078118278</v>
      </c>
      <c r="T56" s="82">
        <f>GNV!O19</f>
        <v>69508</v>
      </c>
      <c r="V56" s="2" t="e">
        <f>B55+C55+H55+I55+T55+#REF!+#REF!</f>
        <v>#REF!</v>
      </c>
      <c r="W56" s="2">
        <f t="shared" si="14"/>
        <v>661467.4692490052</v>
      </c>
      <c r="X56" s="2">
        <f t="shared" si="15"/>
        <v>37367</v>
      </c>
      <c r="Y56" s="2">
        <f t="shared" si="16"/>
        <v>55480.534790967504</v>
      </c>
      <c r="Z56" s="2">
        <f>[1]DEN!C53+[1]DEN!F53+[1]DEN!G53+[1]DEN!L53</f>
        <v>357696</v>
      </c>
      <c r="AA56" s="2">
        <f>[1]DEN!I53+[1]DEN!J53</f>
        <v>260241</v>
      </c>
      <c r="AB56" s="2">
        <f>[1]DEN!D53+[1]DEN!E53</f>
        <v>21844</v>
      </c>
      <c r="AC56" s="2">
        <f>[1]DEN!H53+[1]DEN!K53</f>
        <v>6908</v>
      </c>
      <c r="AD56" s="47" t="e">
        <f t="shared" si="17"/>
        <v>#REF!</v>
      </c>
      <c r="AE56" s="47" t="str">
        <f t="shared" si="17"/>
        <v>ERRO</v>
      </c>
      <c r="AF56" s="47" t="str">
        <f t="shared" si="17"/>
        <v>ERRO</v>
      </c>
      <c r="AG56" s="47" t="str">
        <f t="shared" si="17"/>
        <v>ERRO</v>
      </c>
      <c r="AH56" s="260" t="e">
        <f>[1]COMB_CORR!H17/FRO_TOT!V56</f>
        <v>#REF!</v>
      </c>
      <c r="AI56" s="264" t="e">
        <f t="shared" si="18"/>
        <v>#REF!</v>
      </c>
      <c r="AJ56" s="3">
        <v>0.66187551239295594</v>
      </c>
      <c r="AL56" s="61" t="e">
        <f t="shared" si="6"/>
        <v>#REF!</v>
      </c>
      <c r="AM56" s="265">
        <v>-8349.355440395826</v>
      </c>
    </row>
    <row r="57" spans="1:39" s="1" customFormat="1">
      <c r="A57" s="73" t="s">
        <v>36</v>
      </c>
      <c r="B57" s="82">
        <f>DIST_GAS_AUT!G21</f>
        <v>345419.1059438255</v>
      </c>
      <c r="C57" s="82">
        <f>DIST_GAS_UTI!G21</f>
        <v>8060.783115521438</v>
      </c>
      <c r="D57" s="82">
        <f>DIST_GAS_CAMIE!C21</f>
        <v>49184.848894298855</v>
      </c>
      <c r="E57" s="82">
        <f>DIST_GAS_CAMIOA!C21</f>
        <v>9324.7828033208662</v>
      </c>
      <c r="F57" s="82">
        <f>DIST_GAS_MOTOC!C21</f>
        <v>582541</v>
      </c>
      <c r="G57" s="82">
        <f>DIST_GAS_MOTOA!C21</f>
        <v>104445</v>
      </c>
      <c r="H57" s="82">
        <f>DIST_ALC_AUT!G21</f>
        <v>36123.082152754556</v>
      </c>
      <c r="I57" s="82">
        <f>DIST_ALC_UTI!C21</f>
        <v>424.25174292218099</v>
      </c>
      <c r="J57" s="82">
        <f>DIST_DSL_CAM!C21</f>
        <v>31482</v>
      </c>
      <c r="K57" s="82">
        <f>DIST_DSL_CAMTRA!C21</f>
        <v>3006</v>
      </c>
      <c r="L57" s="82">
        <f>DIST_DSL_MICRO!C21</f>
        <v>4392</v>
      </c>
      <c r="M57" s="82">
        <f>DIST_DSL_ONI!C21</f>
        <v>8385</v>
      </c>
      <c r="N57" s="82">
        <f>DIST_DSL_CAMIE!C21</f>
        <v>47164.126267064581</v>
      </c>
      <c r="O57" s="82">
        <f>DIST_DSL_CAMIOA!C21</f>
        <v>8844.3134054345664</v>
      </c>
      <c r="P57" s="82">
        <f>ONSV_2020!K57</f>
        <v>179.34266597032547</v>
      </c>
      <c r="Q57" s="82">
        <f>ONSV_2020!D57</f>
        <v>3.9740162989382952</v>
      </c>
      <c r="R57" s="82">
        <f>ONSV_2020!P57</f>
        <v>45.127598813545774</v>
      </c>
      <c r="S57" s="82">
        <f>ONSV_2020!U57</f>
        <v>8.5557189172141079</v>
      </c>
      <c r="T57" s="82">
        <f>GNV!O20</f>
        <v>760</v>
      </c>
      <c r="V57" s="2" t="e">
        <f>B56+C56+H56+I56+T56+#REF!+#REF!</f>
        <v>#REF!</v>
      </c>
      <c r="W57" s="2">
        <f t="shared" si="14"/>
        <v>1399712.9882995002</v>
      </c>
      <c r="X57" s="2">
        <f t="shared" si="15"/>
        <v>127256</v>
      </c>
      <c r="Y57" s="2">
        <f t="shared" si="16"/>
        <v>118983.37686993281</v>
      </c>
      <c r="Z57" s="2">
        <f>[1]DEN!C54+[1]DEN!F54+[1]DEN!G54+[1]DEN!L54</f>
        <v>960804</v>
      </c>
      <c r="AA57" s="2">
        <f>[1]DEN!I54+[1]DEN!J54</f>
        <v>576396</v>
      </c>
      <c r="AB57" s="2">
        <f>[1]DEN!D54+[1]DEN!E54</f>
        <v>72260</v>
      </c>
      <c r="AC57" s="2">
        <f>[1]DEN!H54+[1]DEN!K54</f>
        <v>22729</v>
      </c>
      <c r="AD57" s="47" t="e">
        <f t="shared" si="17"/>
        <v>#REF!</v>
      </c>
      <c r="AE57" s="47" t="str">
        <f t="shared" si="17"/>
        <v>ERRO</v>
      </c>
      <c r="AF57" s="47" t="str">
        <f t="shared" si="17"/>
        <v>ERRO</v>
      </c>
      <c r="AG57" s="47" t="str">
        <f t="shared" si="17"/>
        <v>ERRO</v>
      </c>
      <c r="AH57" s="260" t="e">
        <f>[1]COMB_CORR!H18/FRO_TOT!V57</f>
        <v>#REF!</v>
      </c>
      <c r="AI57" s="264" t="e">
        <f t="shared" si="18"/>
        <v>#REF!</v>
      </c>
      <c r="AJ57" s="3">
        <v>0.90083331936460886</v>
      </c>
      <c r="AL57" s="61" t="e">
        <f t="shared" si="6"/>
        <v>#REF!</v>
      </c>
      <c r="AM57" s="265">
        <v>-7587.1891569369473</v>
      </c>
    </row>
    <row r="58" spans="1:39" s="1" customFormat="1">
      <c r="A58" s="73" t="s">
        <v>21</v>
      </c>
      <c r="B58" s="82">
        <f>DIST_GAS_AUT!G22</f>
        <v>477309.79289223993</v>
      </c>
      <c r="C58" s="82">
        <f>DIST_GAS_UTI!G22</f>
        <v>18687.48333868591</v>
      </c>
      <c r="D58" s="82">
        <f>DIST_GAS_CAMIE!C22</f>
        <v>56289.986114319581</v>
      </c>
      <c r="E58" s="82">
        <f>DIST_GAS_CAMIOA!C22</f>
        <v>19219.11239820933</v>
      </c>
      <c r="F58" s="82">
        <f>DIST_GAS_MOTOC!C22</f>
        <v>457933</v>
      </c>
      <c r="G58" s="82">
        <f>DIST_GAS_MOTOA!C22</f>
        <v>66249</v>
      </c>
      <c r="H58" s="82">
        <f>DIST_ALC_AUT!G22</f>
        <v>54466.369847218695</v>
      </c>
      <c r="I58" s="82">
        <f>DIST_ALC_UTI!C22</f>
        <v>838.43875193329632</v>
      </c>
      <c r="J58" s="82">
        <f>DIST_DSL_CAM!C22</f>
        <v>36717</v>
      </c>
      <c r="K58" s="82">
        <f>DIST_DSL_CAMTRA!C22</f>
        <v>3915</v>
      </c>
      <c r="L58" s="82">
        <f>DIST_DSL_MICRO!C22</f>
        <v>5397</v>
      </c>
      <c r="M58" s="82">
        <f>DIST_DSL_ONI!C22</f>
        <v>7591</v>
      </c>
      <c r="N58" s="82">
        <f>DIST_DSL_CAMIE!C22</f>
        <v>37496.017599492625</v>
      </c>
      <c r="O58" s="82">
        <f>DIST_DSL_CAMIOA!C22</f>
        <v>12464.168630093545</v>
      </c>
      <c r="P58" s="82">
        <f>ONSV_2020!K58</f>
        <v>212.19813653046731</v>
      </c>
      <c r="Q58" s="82">
        <f>ONSV_2020!D58</f>
        <v>7.094215422985144</v>
      </c>
      <c r="R58" s="82">
        <f>ONSV_2020!P58</f>
        <v>34.073830477325828</v>
      </c>
      <c r="S58" s="82">
        <f>ONSV_2020!U58</f>
        <v>11.633817569228995</v>
      </c>
      <c r="T58" s="82">
        <f>GNV!O21</f>
        <v>51678</v>
      </c>
      <c r="V58" s="2" t="e">
        <f>B57+C57+H57+I57+T57+#REF!+#REF!</f>
        <v>#REF!</v>
      </c>
      <c r="W58" s="2">
        <f t="shared" si="14"/>
        <v>745495.63169761968</v>
      </c>
      <c r="X58" s="2">
        <f t="shared" si="15"/>
        <v>38880</v>
      </c>
      <c r="Y58" s="2">
        <f t="shared" si="16"/>
        <v>64393.439672499146</v>
      </c>
      <c r="Z58" s="2">
        <f>[1]DEN!C55+[1]DEN!F55+[1]DEN!G55+[1]DEN!L55</f>
        <v>222515</v>
      </c>
      <c r="AA58" s="2">
        <f>[1]DEN!I55+[1]DEN!J55</f>
        <v>287739</v>
      </c>
      <c r="AB58" s="2">
        <f>[1]DEN!D55+[1]DEN!E55</f>
        <v>17896</v>
      </c>
      <c r="AC58" s="2">
        <f>[1]DEN!H55+[1]DEN!K55</f>
        <v>4959</v>
      </c>
      <c r="AD58" s="47" t="e">
        <f t="shared" si="17"/>
        <v>#REF!</v>
      </c>
      <c r="AE58" s="47" t="str">
        <f t="shared" si="17"/>
        <v>ERRO</v>
      </c>
      <c r="AF58" s="47" t="str">
        <f t="shared" si="17"/>
        <v>ERRO</v>
      </c>
      <c r="AG58" s="47" t="str">
        <f t="shared" si="17"/>
        <v>ERRO</v>
      </c>
      <c r="AH58" s="260" t="e">
        <f>[1]COMB_CORR!H19/FRO_TOT!V58</f>
        <v>#REF!</v>
      </c>
      <c r="AI58" s="264" t="e">
        <f t="shared" si="18"/>
        <v>#REF!</v>
      </c>
      <c r="AJ58" s="3">
        <v>0.23535813417183682</v>
      </c>
      <c r="AL58" s="61" t="e">
        <f t="shared" si="6"/>
        <v>#REF!</v>
      </c>
      <c r="AM58" s="265">
        <v>-10178.232261583558</v>
      </c>
    </row>
    <row r="59" spans="1:39" s="1" customFormat="1">
      <c r="A59" s="73" t="s">
        <v>32</v>
      </c>
      <c r="B59" s="82">
        <f>DIST_GAS_AUT!G23</f>
        <v>290113.42548482958</v>
      </c>
      <c r="C59" s="82">
        <f>DIST_GAS_UTI!G23</f>
        <v>5385.1356401482635</v>
      </c>
      <c r="D59" s="82">
        <f>DIST_GAS_CAMIE!C23</f>
        <v>30031.144669346293</v>
      </c>
      <c r="E59" s="82">
        <f>DIST_GAS_CAMIOA!C23</f>
        <v>11438.395117436816</v>
      </c>
      <c r="F59" s="82">
        <f>DIST_GAS_MOTOC!C23</f>
        <v>267107</v>
      </c>
      <c r="G59" s="82">
        <f>DIST_GAS_MOTOA!C23</f>
        <v>48364</v>
      </c>
      <c r="H59" s="82">
        <f>DIST_ALC_AUT!G23</f>
        <v>33272.853715904508</v>
      </c>
      <c r="I59" s="82">
        <f>DIST_ALC_UTI!C23</f>
        <v>269.53997870346706</v>
      </c>
      <c r="J59" s="82">
        <f>DIST_DSL_CAM!C23</f>
        <v>22093</v>
      </c>
      <c r="K59" s="82">
        <f>DIST_DSL_CAMTRA!C23</f>
        <v>2764</v>
      </c>
      <c r="L59" s="82">
        <f>DIST_DSL_MICRO!C23</f>
        <v>3556</v>
      </c>
      <c r="M59" s="82">
        <f>DIST_DSL_ONI!C23</f>
        <v>7590</v>
      </c>
      <c r="N59" s="82">
        <f>DIST_DSL_CAMIE!C23</f>
        <v>16194.85391538029</v>
      </c>
      <c r="O59" s="82">
        <f>DIST_DSL_CAMIOA!C23</f>
        <v>5910.2724517217666</v>
      </c>
      <c r="P59" s="82">
        <f>ONSV_2020!K59</f>
        <v>142.37194058252499</v>
      </c>
      <c r="Q59" s="82">
        <f>ONSV_2020!D59</f>
        <v>2.3297226640779627</v>
      </c>
      <c r="R59" s="82">
        <f>ONSV_2020!P59</f>
        <v>19.04455828571372</v>
      </c>
      <c r="S59" s="82">
        <f>ONSV_2020!U59</f>
        <v>7.2537784676605952</v>
      </c>
      <c r="T59" s="82">
        <f>GNV!O22</f>
        <v>21770</v>
      </c>
      <c r="V59" s="2" t="e">
        <f>B58+C58+H58+I58+T58+#REF!+#REF!</f>
        <v>#REF!</v>
      </c>
      <c r="W59" s="2">
        <f t="shared" si="14"/>
        <v>599691.09851252893</v>
      </c>
      <c r="X59" s="2">
        <f t="shared" si="15"/>
        <v>46029</v>
      </c>
      <c r="Y59" s="2">
        <f t="shared" si="16"/>
        <v>57551.186229586172</v>
      </c>
      <c r="Z59" s="2">
        <f>[1]DEN!C56+[1]DEN!F56+[1]DEN!G56+[1]DEN!L56</f>
        <v>385131</v>
      </c>
      <c r="AA59" s="2">
        <f>[1]DEN!I56+[1]DEN!J56</f>
        <v>263068</v>
      </c>
      <c r="AB59" s="2">
        <f>[1]DEN!D56+[1]DEN!E56</f>
        <v>23448</v>
      </c>
      <c r="AC59" s="2">
        <f>[1]DEN!H56+[1]DEN!K56</f>
        <v>7735</v>
      </c>
      <c r="AD59" s="47" t="e">
        <f t="shared" si="17"/>
        <v>#REF!</v>
      </c>
      <c r="AE59" s="47" t="str">
        <f t="shared" si="17"/>
        <v>ERRO</v>
      </c>
      <c r="AF59" s="47" t="str">
        <f t="shared" si="17"/>
        <v>ERRO</v>
      </c>
      <c r="AG59" s="47" t="str">
        <f t="shared" si="17"/>
        <v>ERRO</v>
      </c>
      <c r="AH59" s="260" t="e">
        <f>[1]COMB_CORR!H20/FRO_TOT!V59</f>
        <v>#REF!</v>
      </c>
      <c r="AI59" s="264" t="e">
        <f t="shared" si="18"/>
        <v>#REF!</v>
      </c>
      <c r="AJ59" s="3">
        <v>0.56309872075792144</v>
      </c>
      <c r="AL59" s="61" t="e">
        <f t="shared" si="6"/>
        <v>#REF!</v>
      </c>
      <c r="AM59" s="265">
        <v>-12124.307664401887</v>
      </c>
    </row>
    <row r="60" spans="1:39" s="1" customFormat="1">
      <c r="A60" s="75" t="s">
        <v>40</v>
      </c>
      <c r="B60" s="79">
        <f>DIST_GAS_AUT!G24</f>
        <v>10896707.987966318</v>
      </c>
      <c r="C60" s="79">
        <f>DIST_GAS_UTI!G24</f>
        <v>257939.22005802169</v>
      </c>
      <c r="D60" s="79">
        <f>DIST_GAS_CAMIE!C24</f>
        <v>2815381.0791768706</v>
      </c>
      <c r="E60" s="79">
        <f>DIST_GAS_CAMIOA!C24</f>
        <v>1605485.3659457394</v>
      </c>
      <c r="F60" s="79">
        <f>DIST_GAS_MOTOC!C24</f>
        <v>8958304</v>
      </c>
      <c r="G60" s="79">
        <f>DIST_GAS_MOTOA!C24</f>
        <v>1587251</v>
      </c>
      <c r="H60" s="79">
        <f>DIST_ALC_AUT!G24</f>
        <v>17942735.967563916</v>
      </c>
      <c r="I60" s="79">
        <f>DIST_ALC_UTI!C24</f>
        <v>259163.55015413469</v>
      </c>
      <c r="J60" s="79">
        <f>DIST_DSL_CAM!C24</f>
        <v>1260618</v>
      </c>
      <c r="K60" s="79">
        <f>DIST_DSL_CAMTRA!C24</f>
        <v>302634</v>
      </c>
      <c r="L60" s="79">
        <f>DIST_DSL_MICRO!C24</f>
        <v>223300</v>
      </c>
      <c r="M60" s="79">
        <f>DIST_DSL_ONI!C24</f>
        <v>307670</v>
      </c>
      <c r="N60" s="79">
        <f>DIST_DSL_CAMIE!C24</f>
        <v>818088.62900102395</v>
      </c>
      <c r="O60" s="79">
        <f>DIST_DSL_CAMIOA!C24</f>
        <v>428151.70516097732</v>
      </c>
      <c r="P60" s="79">
        <f>ONSV_2020!K60</f>
        <v>15022.320965454099</v>
      </c>
      <c r="Q60" s="79">
        <f>ONSV_2020!D60</f>
        <v>256.8137828472245</v>
      </c>
      <c r="R60" s="79">
        <f>ONSV_2020!P60</f>
        <v>1732.2302963576512</v>
      </c>
      <c r="S60" s="79">
        <f>ONSV_2020!U60</f>
        <v>1005.6349553405598</v>
      </c>
      <c r="T60" s="79">
        <f>GNV!O23</f>
        <v>1848011</v>
      </c>
      <c r="V60" s="2" t="e">
        <f>B59+C59+H59+I59+T59+#REF!+#REF!</f>
        <v>#REF!</v>
      </c>
      <c r="W60" s="2">
        <f t="shared" si="14"/>
        <v>356940.53978678311</v>
      </c>
      <c r="X60" s="2">
        <f t="shared" si="15"/>
        <v>28413</v>
      </c>
      <c r="Y60" s="2">
        <f t="shared" si="16"/>
        <v>29695.126367102057</v>
      </c>
      <c r="Z60" s="2">
        <f>[1]DEN!C57+[1]DEN!F57+[1]DEN!G57+[1]DEN!L57</f>
        <v>224278</v>
      </c>
      <c r="AA60" s="2">
        <f>[1]DEN!I57+[1]DEN!J57</f>
        <v>142296</v>
      </c>
      <c r="AB60" s="2">
        <f>[1]DEN!D57+[1]DEN!E57</f>
        <v>16271</v>
      </c>
      <c r="AC60" s="2">
        <f>[1]DEN!H57+[1]DEN!K57</f>
        <v>6687</v>
      </c>
      <c r="AD60" s="47" t="e">
        <f t="shared" si="17"/>
        <v>#REF!</v>
      </c>
      <c r="AE60" s="47" t="str">
        <f t="shared" si="17"/>
        <v>ERRO</v>
      </c>
      <c r="AF60" s="47" t="str">
        <f t="shared" si="17"/>
        <v>ERRO</v>
      </c>
      <c r="AG60" s="47" t="str">
        <f t="shared" si="17"/>
        <v>ERRO</v>
      </c>
      <c r="AH60" s="260" t="e">
        <f>[1]COMB_CORR!H21/FRO_TOT!V60</f>
        <v>#REF!</v>
      </c>
      <c r="AI60" s="264" t="e">
        <f t="shared" si="18"/>
        <v>#REF!</v>
      </c>
      <c r="AJ60" s="3">
        <v>0.47873424446126339</v>
      </c>
      <c r="AL60" s="61" t="e">
        <f t="shared" si="6"/>
        <v>#REF!</v>
      </c>
      <c r="AM60" s="265">
        <v>-8358.1306452943827</v>
      </c>
    </row>
    <row r="61" spans="1:39" s="1" customFormat="1">
      <c r="A61" s="73" t="s">
        <v>26</v>
      </c>
      <c r="B61" s="82">
        <f>DIST_GAS_AUT!G25</f>
        <v>866651.30983170914</v>
      </c>
      <c r="C61" s="82">
        <f>DIST_GAS_UTI!G25</f>
        <v>21471.909164984041</v>
      </c>
      <c r="D61" s="82">
        <f>DIST_GAS_CAMIE!C25</f>
        <v>118230.02647979525</v>
      </c>
      <c r="E61" s="82">
        <f>DIST_GAS_CAMIOA!C25</f>
        <v>40690.555945834072</v>
      </c>
      <c r="F61" s="82">
        <f>DIST_GAS_MOTOC!C25</f>
        <v>465654</v>
      </c>
      <c r="G61" s="82">
        <f>DIST_GAS_MOTOA!C25</f>
        <v>116173</v>
      </c>
      <c r="H61" s="82">
        <f>DIST_ALC_AUT!G25</f>
        <v>92399.092234991898</v>
      </c>
      <c r="I61" s="82">
        <f>DIST_ALC_UTI!C25</f>
        <v>903.35939958977997</v>
      </c>
      <c r="J61" s="82">
        <f>DIST_DSL_CAM!C25</f>
        <v>76127</v>
      </c>
      <c r="K61" s="82">
        <f>DIST_DSL_CAMTRA!C25</f>
        <v>19215</v>
      </c>
      <c r="L61" s="82">
        <f>DIST_DSL_MICRO!C25</f>
        <v>8707</v>
      </c>
      <c r="M61" s="82">
        <f>DIST_DSL_ONI!C25</f>
        <v>15305</v>
      </c>
      <c r="N61" s="82">
        <f>DIST_DSL_CAMIE!C25</f>
        <v>63343.314302288054</v>
      </c>
      <c r="O61" s="82">
        <f>DIST_DSL_CAMIOA!C25</f>
        <v>21065.283680497396</v>
      </c>
      <c r="P61" s="82">
        <f>ONSV_2020!K61</f>
        <v>704.24643177550752</v>
      </c>
      <c r="Q61" s="82">
        <f>ONSV_2020!D61</f>
        <v>15.767266930211917</v>
      </c>
      <c r="R61" s="82">
        <f>ONSV_2020!P61</f>
        <v>127.95008541998686</v>
      </c>
      <c r="S61" s="82">
        <f>ONSV_2020!U61</f>
        <v>44.036215874337358</v>
      </c>
      <c r="T61" s="82">
        <f>GNV!O24</f>
        <v>39315</v>
      </c>
      <c r="V61" s="2" t="e">
        <f>B60+C60+H60+I60+T60+#REF!+#REF!</f>
        <v>#REF!</v>
      </c>
      <c r="W61" s="2">
        <f t="shared" si="14"/>
        <v>14966421.445122611</v>
      </c>
      <c r="X61" s="2">
        <f t="shared" si="15"/>
        <v>1786552</v>
      </c>
      <c r="Y61" s="2">
        <f t="shared" si="16"/>
        <v>1553910.3341620013</v>
      </c>
      <c r="Z61" s="2">
        <f>[1]DEN!C58+[1]DEN!F58+[1]DEN!G58+[1]DEN!L58</f>
        <v>23411642</v>
      </c>
      <c r="AA61" s="2">
        <f>[1]DEN!I58+[1]DEN!J58</f>
        <v>6397952</v>
      </c>
      <c r="AB61" s="2">
        <f>[1]DEN!D58+[1]DEN!E58</f>
        <v>1142186</v>
      </c>
      <c r="AC61" s="2">
        <f>[1]DEN!H58+[1]DEN!K58</f>
        <v>374386</v>
      </c>
      <c r="AD61" s="47" t="e">
        <f t="shared" si="17"/>
        <v>#REF!</v>
      </c>
      <c r="AE61" s="47" t="str">
        <f t="shared" si="17"/>
        <v>ERRO</v>
      </c>
      <c r="AF61" s="47" t="str">
        <f t="shared" si="17"/>
        <v>ERRO</v>
      </c>
      <c r="AG61" s="47" t="str">
        <f t="shared" si="17"/>
        <v>ERRO</v>
      </c>
      <c r="AH61" s="260"/>
      <c r="AI61" s="264"/>
      <c r="AJ61" s="3"/>
      <c r="AL61" s="61"/>
      <c r="AM61" s="265"/>
    </row>
    <row r="62" spans="1:39" s="1" customFormat="1">
      <c r="A62" s="73" t="s">
        <v>18</v>
      </c>
      <c r="B62" s="82">
        <f>DIST_GAS_AUT!G26</f>
        <v>1429426.5596767322</v>
      </c>
      <c r="C62" s="82">
        <f>DIST_GAS_UTI!G26</f>
        <v>26102.215123620263</v>
      </c>
      <c r="D62" s="82">
        <f>DIST_GAS_CAMIE!C26</f>
        <v>763357.13230171974</v>
      </c>
      <c r="E62" s="82">
        <f>DIST_GAS_CAMIOA!C26</f>
        <v>272057.39579216519</v>
      </c>
      <c r="F62" s="82">
        <f>DIST_GAS_MOTOC!C26</f>
        <v>2631436</v>
      </c>
      <c r="G62" s="82">
        <f>DIST_GAS_MOTOA!C26</f>
        <v>311510</v>
      </c>
      <c r="H62" s="82">
        <f>DIST_ALC_AUT!G26</f>
        <v>4905115.8007223839</v>
      </c>
      <c r="I62" s="82">
        <f>DIST_ALC_UTI!C26</f>
        <v>63452.803348674781</v>
      </c>
      <c r="J62" s="82">
        <f>DIST_DSL_CAM!C26</f>
        <v>347574</v>
      </c>
      <c r="K62" s="82">
        <f>DIST_DSL_CAMTRA!C26</f>
        <v>80515</v>
      </c>
      <c r="L62" s="82">
        <f>DIST_DSL_MICRO!C26</f>
        <v>49471</v>
      </c>
      <c r="M62" s="82">
        <f>DIST_DSL_ONI!C26</f>
        <v>81972</v>
      </c>
      <c r="N62" s="82">
        <f>DIST_DSL_CAMIE!C26</f>
        <v>255213.98813558952</v>
      </c>
      <c r="O62" s="82">
        <f>DIST_DSL_CAMIOA!C26</f>
        <v>87738.747616685825</v>
      </c>
      <c r="P62" s="82">
        <f>ONSV_2020!K62</f>
        <v>1971.7583718989044</v>
      </c>
      <c r="Q62" s="82">
        <f>ONSV_2020!D62</f>
        <v>27.042971205344656</v>
      </c>
      <c r="R62" s="82">
        <f>ONSV_2020!P62</f>
        <v>307.57893429812975</v>
      </c>
      <c r="S62" s="82">
        <f>ONSV_2020!U62</f>
        <v>109.61972259765025</v>
      </c>
      <c r="T62" s="82">
        <f>GNV!O25</f>
        <v>38823</v>
      </c>
      <c r="V62" s="2" t="e">
        <f>B61+C61+H61+I61+T61+#REF!+#REF!</f>
        <v>#REF!</v>
      </c>
      <c r="W62" s="2">
        <f t="shared" si="14"/>
        <v>740747.58242562925</v>
      </c>
      <c r="X62" s="2">
        <f t="shared" si="15"/>
        <v>104049</v>
      </c>
      <c r="Y62" s="2">
        <f t="shared" si="16"/>
        <v>99713.597982785446</v>
      </c>
      <c r="Z62" s="2">
        <f>[1]DEN!C59+[1]DEN!F59+[1]DEN!G59+[1]DEN!L59</f>
        <v>760056</v>
      </c>
      <c r="AA62" s="2">
        <f>[1]DEN!I59+[1]DEN!J59</f>
        <v>330674</v>
      </c>
      <c r="AB62" s="2">
        <f>[1]DEN!D59+[1]DEN!E59</f>
        <v>65673</v>
      </c>
      <c r="AC62" s="2">
        <f>[1]DEN!H59+[1]DEN!K59</f>
        <v>16842</v>
      </c>
      <c r="AD62" s="47" t="e">
        <f t="shared" si="17"/>
        <v>#REF!</v>
      </c>
      <c r="AE62" s="47" t="str">
        <f t="shared" si="17"/>
        <v>ERRO</v>
      </c>
      <c r="AF62" s="47" t="str">
        <f t="shared" si="17"/>
        <v>ERRO</v>
      </c>
      <c r="AG62" s="47" t="str">
        <f t="shared" si="17"/>
        <v>ERRO</v>
      </c>
      <c r="AH62" s="260" t="e">
        <f>[1]COMB_CORR!H23/FRO_TOT!V62</f>
        <v>#REF!</v>
      </c>
      <c r="AI62" s="264" t="e">
        <f t="shared" si="18"/>
        <v>#REF!</v>
      </c>
      <c r="AJ62" s="3">
        <v>0.31406611410518775</v>
      </c>
      <c r="AL62" s="61" t="e">
        <f t="shared" si="6"/>
        <v>#REF!</v>
      </c>
      <c r="AM62" s="265">
        <v>-30847.074012304307</v>
      </c>
    </row>
    <row r="63" spans="1:39" s="1" customFormat="1">
      <c r="A63" s="73" t="s">
        <v>12</v>
      </c>
      <c r="B63" s="82">
        <f>DIST_GAS_AUT!G27</f>
        <v>2772419.8744990742</v>
      </c>
      <c r="C63" s="82">
        <f>DIST_GAS_UTI!G27</f>
        <v>69994.642110718967</v>
      </c>
      <c r="D63" s="82">
        <f>DIST_GAS_CAMIE!C27</f>
        <v>300988.71950637811</v>
      </c>
      <c r="E63" s="82">
        <f>DIST_GAS_CAMIOA!C27</f>
        <v>262633.91590411577</v>
      </c>
      <c r="F63" s="82">
        <f>DIST_GAS_MOTOC!C27</f>
        <v>1002742</v>
      </c>
      <c r="G63" s="82">
        <f>DIST_GAS_MOTOA!C27</f>
        <v>181823</v>
      </c>
      <c r="H63" s="82">
        <f>DIST_ALC_AUT!G27</f>
        <v>410567.75300578366</v>
      </c>
      <c r="I63" s="82">
        <f>DIST_ALC_UTI!C27</f>
        <v>1615.7935969272532</v>
      </c>
      <c r="J63" s="82">
        <f>DIST_DSL_CAM!C27</f>
        <v>146423</v>
      </c>
      <c r="K63" s="82">
        <f>DIST_DSL_CAMTRA!C27</f>
        <v>17436</v>
      </c>
      <c r="L63" s="82">
        <f>DIST_DSL_MICRO!C27</f>
        <v>40155</v>
      </c>
      <c r="M63" s="82">
        <f>DIST_DSL_ONI!C27</f>
        <v>44674</v>
      </c>
      <c r="N63" s="82">
        <f>DIST_DSL_CAMIE!C27</f>
        <v>62751.269679505189</v>
      </c>
      <c r="O63" s="82">
        <f>DIST_DSL_CAMIOA!C27</f>
        <v>53180.097264197357</v>
      </c>
      <c r="P63" s="82">
        <f>ONSV_2020!K63</f>
        <v>1799.5953009221703</v>
      </c>
      <c r="Q63" s="82">
        <f>ONSV_2020!D63</f>
        <v>27.627010180251091</v>
      </c>
      <c r="R63" s="82">
        <f>ONSV_2020!P63</f>
        <v>140.32979005627567</v>
      </c>
      <c r="S63" s="82">
        <f>ONSV_2020!U63</f>
        <v>122.44789884140482</v>
      </c>
      <c r="T63" s="82">
        <f>GNV!O26</f>
        <v>1482880</v>
      </c>
      <c r="V63" s="2" t="e">
        <f>B62+C62+H62+I62+T62+#REF!+#REF!</f>
        <v>#REF!</v>
      </c>
      <c r="W63" s="2">
        <f t="shared" si="14"/>
        <v>3978360.5280938847</v>
      </c>
      <c r="X63" s="2">
        <f t="shared" si="15"/>
        <v>477560</v>
      </c>
      <c r="Y63" s="2">
        <f t="shared" si="16"/>
        <v>424924.73575227533</v>
      </c>
      <c r="Z63" s="2">
        <f>[1]DEN!C60+[1]DEN!F60+[1]DEN!G60+[1]DEN!L60</f>
        <v>4381771</v>
      </c>
      <c r="AA63" s="2">
        <f>[1]DEN!I60+[1]DEN!J60</f>
        <v>1748806</v>
      </c>
      <c r="AB63" s="2">
        <f>[1]DEN!D60+[1]DEN!E60</f>
        <v>286783</v>
      </c>
      <c r="AC63" s="2">
        <f>[1]DEN!H60+[1]DEN!K60</f>
        <v>82828</v>
      </c>
      <c r="AD63" s="47" t="e">
        <f t="shared" si="17"/>
        <v>#REF!</v>
      </c>
      <c r="AE63" s="47" t="str">
        <f t="shared" si="17"/>
        <v>ERRO</v>
      </c>
      <c r="AF63" s="47" t="str">
        <f t="shared" si="17"/>
        <v>ERRO</v>
      </c>
      <c r="AG63" s="47" t="str">
        <f t="shared" si="17"/>
        <v>ERRO</v>
      </c>
      <c r="AH63" s="260" t="e">
        <f>[1]COMB_CORR!H24/FRO_TOT!V63</f>
        <v>#REF!</v>
      </c>
      <c r="AI63" s="264" t="e">
        <f t="shared" si="18"/>
        <v>#REF!</v>
      </c>
      <c r="AJ63" s="3">
        <v>0.52572213918083521</v>
      </c>
      <c r="AL63" s="61" t="e">
        <f t="shared" si="6"/>
        <v>#REF!</v>
      </c>
      <c r="AM63" s="265">
        <v>-165755.26467294525</v>
      </c>
    </row>
    <row r="64" spans="1:39" s="1" customFormat="1">
      <c r="A64" s="73" t="s">
        <v>10</v>
      </c>
      <c r="B64" s="82">
        <f>DIST_GAS_AUT!G28</f>
        <v>5828210.2439588029</v>
      </c>
      <c r="C64" s="82">
        <f>DIST_GAS_UTI!G28</f>
        <v>140370.45365869842</v>
      </c>
      <c r="D64" s="82">
        <f>DIST_GAS_CAMIE!C28</f>
        <v>1632805.2008889776</v>
      </c>
      <c r="E64" s="82">
        <f>DIST_GAS_CAMIOA!C28</f>
        <v>1030103.4983036243</v>
      </c>
      <c r="F64" s="82">
        <f>DIST_GAS_MOTOC!C28</f>
        <v>4858472</v>
      </c>
      <c r="G64" s="82">
        <f>DIST_GAS_MOTOA!C28</f>
        <v>977745</v>
      </c>
      <c r="H64" s="82">
        <f>DIST_ALC_AUT!G28</f>
        <v>12534653.321600758</v>
      </c>
      <c r="I64" s="82">
        <f>DIST_ALC_UTI!C28</f>
        <v>193191.59380894285</v>
      </c>
      <c r="J64" s="82">
        <f>DIST_DSL_CAM!C28</f>
        <v>690494</v>
      </c>
      <c r="K64" s="82">
        <f>DIST_DSL_CAMTRA!C28</f>
        <v>185468</v>
      </c>
      <c r="L64" s="82">
        <f>DIST_DSL_MICRO!C28</f>
        <v>124967</v>
      </c>
      <c r="M64" s="82">
        <f>DIST_DSL_ONI!C28</f>
        <v>165719</v>
      </c>
      <c r="N64" s="82">
        <f>DIST_DSL_CAMIE!C28</f>
        <v>436780.05688364117</v>
      </c>
      <c r="O64" s="82">
        <f>DIST_DSL_CAMIOA!C28</f>
        <v>266167.57659959671</v>
      </c>
      <c r="P64" s="82">
        <f>ONSV_2020!K64</f>
        <v>10546.720860857517</v>
      </c>
      <c r="Q64" s="82">
        <f>ONSV_2020!D64</f>
        <v>186.37653453141684</v>
      </c>
      <c r="R64" s="82">
        <f>ONSV_2020!P64</f>
        <v>1156.371486583259</v>
      </c>
      <c r="S64" s="82">
        <f>ONSV_2020!U64</f>
        <v>729.53111802716739</v>
      </c>
      <c r="T64" s="82">
        <f>GNV!O27</f>
        <v>286993</v>
      </c>
      <c r="V64" s="2" t="e">
        <f>B63+C63+H63+I63+T63+#REF!+#REF!</f>
        <v>#REF!</v>
      </c>
      <c r="W64" s="2">
        <f t="shared" si="14"/>
        <v>1748187.6354104939</v>
      </c>
      <c r="X64" s="2">
        <f t="shared" si="15"/>
        <v>204014</v>
      </c>
      <c r="Y64" s="2">
        <f t="shared" si="16"/>
        <v>160605.36694370254</v>
      </c>
      <c r="Z64" s="2">
        <f>[1]DEN!C61+[1]DEN!F61+[1]DEN!G61+[1]DEN!L61</f>
        <v>3451341</v>
      </c>
      <c r="AA64" s="2">
        <f>[1]DEN!I61+[1]DEN!J61</f>
        <v>635381</v>
      </c>
      <c r="AB64" s="2">
        <f>[1]DEN!D61+[1]DEN!E61</f>
        <v>116446</v>
      </c>
      <c r="AC64" s="2">
        <f>[1]DEN!H61+[1]DEN!K61</f>
        <v>64564</v>
      </c>
      <c r="AD64" s="47" t="e">
        <f t="shared" si="17"/>
        <v>#REF!</v>
      </c>
      <c r="AE64" s="47" t="str">
        <f t="shared" si="17"/>
        <v>ERRO</v>
      </c>
      <c r="AF64" s="47" t="str">
        <f t="shared" si="17"/>
        <v>ERRO</v>
      </c>
      <c r="AG64" s="47" t="str">
        <f t="shared" si="17"/>
        <v>ERRO</v>
      </c>
      <c r="AH64" s="260" t="e">
        <f>[1]COMB_CORR!H25/FRO_TOT!V64</f>
        <v>#REF!</v>
      </c>
      <c r="AI64" s="264" t="e">
        <f t="shared" si="18"/>
        <v>#REF!</v>
      </c>
      <c r="AJ64" s="3">
        <v>0.60274464283957818</v>
      </c>
      <c r="AL64" s="61" t="e">
        <f t="shared" si="6"/>
        <v>#REF!</v>
      </c>
      <c r="AM64" s="265">
        <v>-121060.74160983507</v>
      </c>
    </row>
    <row r="65" spans="1:39" s="1" customFormat="1">
      <c r="A65" s="75" t="s">
        <v>41</v>
      </c>
      <c r="B65" s="79">
        <f>DIST_GAS_AUT!G29</f>
        <v>10835038.608684881</v>
      </c>
      <c r="C65" s="79">
        <f>DIST_GAS_UTI!G29</f>
        <v>220441.33879106111</v>
      </c>
      <c r="D65" s="79">
        <f>DIST_GAS_CAMIE!C29</f>
        <v>1167899.2728901294</v>
      </c>
      <c r="E65" s="79">
        <f>DIST_GAS_CAMIOA!C29</f>
        <v>525704.12058742135</v>
      </c>
      <c r="F65" s="79">
        <f>DIST_GAS_MOTOC!C29</f>
        <v>3236866</v>
      </c>
      <c r="G65" s="79">
        <f>DIST_GAS_MOTOA!C29</f>
        <v>799310</v>
      </c>
      <c r="H65" s="79">
        <f>DIST_ALC_AUT!G29</f>
        <v>1105954.2936964454</v>
      </c>
      <c r="I65" s="79">
        <f>DIST_ALC_UTI!C29</f>
        <v>7031.8771588770724</v>
      </c>
      <c r="J65" s="79">
        <f>DIST_DSL_CAM!C29</f>
        <v>676902</v>
      </c>
      <c r="K65" s="79">
        <f>DIST_DSL_CAMTRA!C29</f>
        <v>218914</v>
      </c>
      <c r="L65" s="79">
        <f>DIST_DSL_MICRO!C29</f>
        <v>58997</v>
      </c>
      <c r="M65" s="79">
        <f>DIST_DSL_ONI!C29</f>
        <v>109429</v>
      </c>
      <c r="N65" s="79">
        <f>DIST_DSL_CAMIE!C29</f>
        <v>538321.13961981586</v>
      </c>
      <c r="O65" s="79">
        <f>DIST_DSL_CAMIOA!C29</f>
        <v>228895.38599859044</v>
      </c>
      <c r="P65" s="79">
        <f>ONSV_2020!K65</f>
        <v>5458.6537219351158</v>
      </c>
      <c r="Q65" s="79">
        <f>ONSV_2020!D65</f>
        <v>105.02260575671971</v>
      </c>
      <c r="R65" s="79">
        <f>ONSV_2020!P65</f>
        <v>766.32942380401073</v>
      </c>
      <c r="S65" s="79">
        <f>ONSV_2020!U65</f>
        <v>345.99424850370269</v>
      </c>
      <c r="T65" s="79">
        <f>GNV!O28</f>
        <v>232852</v>
      </c>
      <c r="V65" s="2" t="e">
        <f>B64+C64+H64+I64+T64+#REF!+#REF!</f>
        <v>#REF!</v>
      </c>
      <c r="W65" s="2">
        <f t="shared" si="14"/>
        <v>8499125.6991926022</v>
      </c>
      <c r="X65" s="2">
        <f t="shared" si="15"/>
        <v>1000929</v>
      </c>
      <c r="Y65" s="2">
        <f t="shared" si="16"/>
        <v>868666.63348323782</v>
      </c>
      <c r="Z65" s="2">
        <f>[1]DEN!C62+[1]DEN!F62+[1]DEN!G62+[1]DEN!L62</f>
        <v>14818474</v>
      </c>
      <c r="AA65" s="2">
        <f>[1]DEN!I62+[1]DEN!J62</f>
        <v>3683091</v>
      </c>
      <c r="AB65" s="2">
        <f>[1]DEN!D62+[1]DEN!E62</f>
        <v>673284</v>
      </c>
      <c r="AC65" s="2">
        <f>[1]DEN!H62+[1]DEN!K62</f>
        <v>210152</v>
      </c>
      <c r="AD65" s="47" t="e">
        <f t="shared" si="17"/>
        <v>#REF!</v>
      </c>
      <c r="AE65" s="47" t="str">
        <f t="shared" si="17"/>
        <v>ERRO</v>
      </c>
      <c r="AF65" s="47" t="str">
        <f t="shared" si="17"/>
        <v>ERRO</v>
      </c>
      <c r="AG65" s="47" t="str">
        <f t="shared" si="17"/>
        <v>ERRO</v>
      </c>
      <c r="AH65" s="260" t="e">
        <f>[1]COMB_CORR!H26/FRO_TOT!V65</f>
        <v>#REF!</v>
      </c>
      <c r="AI65" s="264" t="e">
        <f t="shared" si="18"/>
        <v>#REF!</v>
      </c>
      <c r="AJ65" s="3">
        <v>1.578674778206768</v>
      </c>
      <c r="AL65" s="61" t="e">
        <f t="shared" si="6"/>
        <v>#REF!</v>
      </c>
      <c r="AM65" s="265">
        <v>921487.67150146514</v>
      </c>
    </row>
    <row r="66" spans="1:39" s="1" customFormat="1">
      <c r="A66" s="73" t="s">
        <v>22</v>
      </c>
      <c r="B66" s="82">
        <f>DIST_GAS_AUT!G30</f>
        <v>4021954.0335864341</v>
      </c>
      <c r="C66" s="82">
        <f>DIST_GAS_UTI!G30</f>
        <v>71968.358431454297</v>
      </c>
      <c r="D66" s="82">
        <f>DIST_GAS_CAMIE!C30</f>
        <v>483403.12306406681</v>
      </c>
      <c r="E66" s="82">
        <f>DIST_GAS_CAMIOA!C30</f>
        <v>182034.32151317294</v>
      </c>
      <c r="F66" s="82">
        <f>DIST_GAS_MOTOC!C30</f>
        <v>1214517</v>
      </c>
      <c r="G66" s="82">
        <f>DIST_GAS_MOTOA!C30</f>
        <v>313737</v>
      </c>
      <c r="H66" s="82">
        <f>DIST_ALC_AUT!G30</f>
        <v>555076.0290183021</v>
      </c>
      <c r="I66" s="82">
        <f>DIST_ALC_UTI!C30</f>
        <v>2274.7264298913951</v>
      </c>
      <c r="J66" s="82">
        <f>DIST_DSL_CAM!C30</f>
        <v>280223</v>
      </c>
      <c r="K66" s="82">
        <f>DIST_DSL_CAMTRA!C30</f>
        <v>97803</v>
      </c>
      <c r="L66" s="82">
        <f>DIST_DSL_MICRO!C30</f>
        <v>24198</v>
      </c>
      <c r="M66" s="82">
        <f>DIST_DSL_ONI!C30</f>
        <v>46377</v>
      </c>
      <c r="N66" s="82">
        <f>DIST_DSL_CAMIE!C30</f>
        <v>220692.20497581444</v>
      </c>
      <c r="O66" s="82">
        <f>DIST_DSL_CAMIOA!C30</f>
        <v>78929.644517065724</v>
      </c>
      <c r="P66" s="82">
        <f>ONSV_2020!K66</f>
        <v>1991.4144173720852</v>
      </c>
      <c r="Q66" s="82">
        <f>ONSV_2020!D66</f>
        <v>31.987756068410818</v>
      </c>
      <c r="R66" s="82">
        <f>ONSV_2020!P66</f>
        <v>303.36161070829257</v>
      </c>
      <c r="S66" s="82">
        <f>ONSV_2020!U66</f>
        <v>114.23621585132787</v>
      </c>
      <c r="T66" s="82">
        <f>GNV!O29</f>
        <v>41005</v>
      </c>
      <c r="V66" s="2" t="e">
        <f>B65+C65+H65+I65+T65+#REF!+#REF!</f>
        <v>#REF!</v>
      </c>
      <c r="W66" s="2">
        <f t="shared" si="14"/>
        <v>5729779.3934775507</v>
      </c>
      <c r="X66" s="2">
        <f t="shared" si="15"/>
        <v>954813</v>
      </c>
      <c r="Y66" s="2">
        <f t="shared" si="16"/>
        <v>876645.52561840625</v>
      </c>
      <c r="Z66" s="2">
        <f>[1]DEN!C63+[1]DEN!F63+[1]DEN!G63+[1]DEN!L63</f>
        <v>8933315</v>
      </c>
      <c r="AA66" s="2">
        <f>[1]DEN!I63+[1]DEN!J63</f>
        <v>2748471</v>
      </c>
      <c r="AB66" s="2">
        <f>[1]DEN!D63+[1]DEN!E63</f>
        <v>637748</v>
      </c>
      <c r="AC66" s="2">
        <f>[1]DEN!H63+[1]DEN!K63</f>
        <v>113380</v>
      </c>
      <c r="AD66" s="47" t="e">
        <f t="shared" si="17"/>
        <v>#REF!</v>
      </c>
      <c r="AE66" s="47" t="str">
        <f t="shared" si="17"/>
        <v>ERRO</v>
      </c>
      <c r="AF66" s="47" t="str">
        <f t="shared" si="17"/>
        <v>ERRO</v>
      </c>
      <c r="AG66" s="47" t="str">
        <f t="shared" si="17"/>
        <v>ERRO</v>
      </c>
      <c r="AH66" s="260" t="e">
        <f>[1]COMB_CORR!H27/FRO_TOT!V66</f>
        <v>#REF!</v>
      </c>
      <c r="AI66" s="264" t="e">
        <f t="shared" si="18"/>
        <v>#REF!</v>
      </c>
      <c r="AJ66" s="3">
        <v>0.58359673297085202</v>
      </c>
      <c r="AL66" s="61" t="e">
        <f t="shared" si="6"/>
        <v>#REF!</v>
      </c>
      <c r="AM66" s="265">
        <v>-178302.37624358758</v>
      </c>
    </row>
    <row r="67" spans="1:39" s="1" customFormat="1">
      <c r="A67" s="73" t="s">
        <v>13</v>
      </c>
      <c r="B67" s="82">
        <f>DIST_GAS_AUT!G31</f>
        <v>4068897.5452288813</v>
      </c>
      <c r="C67" s="82">
        <f>DIST_GAS_UTI!G31</f>
        <v>72732.974167826353</v>
      </c>
      <c r="D67" s="82">
        <f>DIST_GAS_CAMIE!C31</f>
        <v>388023.30032963562</v>
      </c>
      <c r="E67" s="82">
        <f>DIST_GAS_CAMIOA!C31</f>
        <v>197635.01637665261</v>
      </c>
      <c r="F67" s="82">
        <f>DIST_GAS_MOTOC!C31</f>
        <v>1115512</v>
      </c>
      <c r="G67" s="82">
        <f>DIST_GAS_MOTOA!C31</f>
        <v>198301</v>
      </c>
      <c r="H67" s="82">
        <f>DIST_ALC_AUT!G31</f>
        <v>314885.50251815596</v>
      </c>
      <c r="I67" s="82">
        <f>DIST_ALC_UTI!C31</f>
        <v>2037.1763387651765</v>
      </c>
      <c r="J67" s="82">
        <f>DIST_DSL_CAM!C31</f>
        <v>238006</v>
      </c>
      <c r="K67" s="82">
        <f>DIST_DSL_CAMTRA!C31</f>
        <v>63077</v>
      </c>
      <c r="L67" s="82">
        <f>DIST_DSL_MICRO!C31</f>
        <v>21984</v>
      </c>
      <c r="M67" s="82">
        <f>DIST_DSL_ONI!C31</f>
        <v>42432</v>
      </c>
      <c r="N67" s="82">
        <f>DIST_DSL_CAMIE!C31</f>
        <v>184575.76667909141</v>
      </c>
      <c r="O67" s="82">
        <f>DIST_DSL_CAMIOA!C31</f>
        <v>89331.809732629059</v>
      </c>
      <c r="P67" s="82">
        <f>ONSV_2020!K67</f>
        <v>1728.8625605292618</v>
      </c>
      <c r="Q67" s="82">
        <f>ONSV_2020!D67</f>
        <v>28.915061315507046</v>
      </c>
      <c r="R67" s="82">
        <f>ONSV_2020!P67</f>
        <v>221.4363213829929</v>
      </c>
      <c r="S67" s="82">
        <f>ONSV_2020!U67</f>
        <v>112.78605677181622</v>
      </c>
      <c r="T67" s="82">
        <f>GNV!O30</f>
        <v>84102</v>
      </c>
      <c r="V67" s="2" t="e">
        <f>B66+C66+H66+I66+T66+#REF!+#REF!</f>
        <v>#REF!</v>
      </c>
      <c r="W67" s="2">
        <f t="shared" si="14"/>
        <v>2193691.4445772395</v>
      </c>
      <c r="X67" s="2">
        <f t="shared" si="15"/>
        <v>402224</v>
      </c>
      <c r="Y67" s="2">
        <f t="shared" si="16"/>
        <v>345998.84949288017</v>
      </c>
      <c r="Z67" s="2">
        <f>[1]DEN!C64+[1]DEN!F64+[1]DEN!G64+[1]DEN!L64</f>
        <v>3453325</v>
      </c>
      <c r="AA67" s="2">
        <f>[1]DEN!I64+[1]DEN!J64</f>
        <v>1020593</v>
      </c>
      <c r="AB67" s="2">
        <f>[1]DEN!D64+[1]DEN!E64</f>
        <v>267905</v>
      </c>
      <c r="AC67" s="2">
        <f>[1]DEN!H64+[1]DEN!K64</f>
        <v>45161</v>
      </c>
      <c r="AD67" s="47" t="e">
        <f t="shared" si="17"/>
        <v>#REF!</v>
      </c>
      <c r="AE67" s="47" t="str">
        <f t="shared" si="17"/>
        <v>ERRO</v>
      </c>
      <c r="AF67" s="47" t="str">
        <f t="shared" si="17"/>
        <v>ERRO</v>
      </c>
      <c r="AG67" s="47" t="str">
        <f t="shared" si="17"/>
        <v>ERRO</v>
      </c>
      <c r="AH67" s="260" t="e">
        <f>[1]COMB_CORR!H28/FRO_TOT!V67</f>
        <v>#REF!</v>
      </c>
      <c r="AI67" s="264" t="e">
        <f t="shared" si="18"/>
        <v>#REF!</v>
      </c>
      <c r="AJ67" s="3">
        <v>1.0822573179293407</v>
      </c>
      <c r="AL67" s="61" t="e">
        <f t="shared" si="6"/>
        <v>#REF!</v>
      </c>
      <c r="AM67" s="265">
        <v>28804.327485960443</v>
      </c>
    </row>
    <row r="68" spans="1:39" s="1" customFormat="1">
      <c r="A68" s="73" t="s">
        <v>14</v>
      </c>
      <c r="B68" s="82">
        <f>DIST_GAS_AUT!G32</f>
        <v>2744187.0298695662</v>
      </c>
      <c r="C68" s="82">
        <f>DIST_GAS_UTI!G32</f>
        <v>75740.006191780471</v>
      </c>
      <c r="D68" s="82">
        <f>DIST_GAS_CAMIE!C32</f>
        <v>296472.84949642699</v>
      </c>
      <c r="E68" s="82">
        <f>DIST_GAS_CAMIOA!C32</f>
        <v>146034.78269759571</v>
      </c>
      <c r="F68" s="82">
        <f>DIST_GAS_MOTOC!C32</f>
        <v>906837</v>
      </c>
      <c r="G68" s="82">
        <f>DIST_GAS_MOTOA!C32</f>
        <v>287272</v>
      </c>
      <c r="H68" s="82">
        <f>DIST_ALC_AUT!G32</f>
        <v>235992.76215998729</v>
      </c>
      <c r="I68" s="82">
        <f>DIST_ALC_UTI!C32</f>
        <v>2719.9743902205014</v>
      </c>
      <c r="J68" s="82">
        <f>DIST_DSL_CAM!C32</f>
        <v>158673</v>
      </c>
      <c r="K68" s="82">
        <f>DIST_DSL_CAMTRA!C32</f>
        <v>58034</v>
      </c>
      <c r="L68" s="82">
        <f>DIST_DSL_MICRO!C32</f>
        <v>12815</v>
      </c>
      <c r="M68" s="82">
        <f>DIST_DSL_ONI!C32</f>
        <v>20620</v>
      </c>
      <c r="N68" s="82">
        <f>DIST_DSL_CAMIE!C32</f>
        <v>133053.16796491007</v>
      </c>
      <c r="O68" s="82">
        <f>DIST_DSL_CAMIOA!C32</f>
        <v>60633.931748895666</v>
      </c>
      <c r="P68" s="82">
        <f>ONSV_2020!K68</f>
        <v>1738.3767440337688</v>
      </c>
      <c r="Q68" s="82">
        <f>ONSV_2020!D68</f>
        <v>44.11978837280185</v>
      </c>
      <c r="R68" s="82">
        <f>ONSV_2020!P68</f>
        <v>241.53149171272526</v>
      </c>
      <c r="S68" s="82">
        <f>ONSV_2020!U68</f>
        <v>118.9719758805586</v>
      </c>
      <c r="T68" s="82">
        <f>GNV!O31</f>
        <v>107745</v>
      </c>
      <c r="V68" s="2" t="e">
        <f>B67+C67+H67+I67+T67+#REF!+#REF!</f>
        <v>#REF!</v>
      </c>
      <c r="W68" s="2">
        <f t="shared" si="14"/>
        <v>1899471.3167062881</v>
      </c>
      <c r="X68" s="2">
        <f t="shared" si="15"/>
        <v>323067</v>
      </c>
      <c r="Y68" s="2">
        <f t="shared" si="16"/>
        <v>316339.57641172048</v>
      </c>
      <c r="Z68" s="2">
        <f>[1]DEN!C65+[1]DEN!F65+[1]DEN!G65+[1]DEN!L65</f>
        <v>3288835</v>
      </c>
      <c r="AA68" s="2">
        <f>[1]DEN!I65+[1]DEN!J65</f>
        <v>922996</v>
      </c>
      <c r="AB68" s="2">
        <f>[1]DEN!D65+[1]DEN!E65</f>
        <v>214887</v>
      </c>
      <c r="AC68" s="2">
        <f>[1]DEN!H65+[1]DEN!K65</f>
        <v>45036</v>
      </c>
      <c r="AD68" s="47" t="e">
        <f t="shared" si="17"/>
        <v>#REF!</v>
      </c>
      <c r="AE68" s="47" t="str">
        <f t="shared" si="17"/>
        <v>ERRO</v>
      </c>
      <c r="AF68" s="47" t="str">
        <f t="shared" si="17"/>
        <v>ERRO</v>
      </c>
      <c r="AG68" s="47" t="str">
        <f t="shared" si="17"/>
        <v>ERRO</v>
      </c>
      <c r="AH68" s="260" t="e">
        <f>[1]COMB_CORR!H29/FRO_TOT!V68</f>
        <v>#REF!</v>
      </c>
      <c r="AI68" s="264" t="e">
        <f t="shared" si="18"/>
        <v>#REF!</v>
      </c>
      <c r="AJ68" s="3">
        <v>0.204110410358744</v>
      </c>
      <c r="AL68" s="61" t="e">
        <f t="shared" si="6"/>
        <v>#REF!</v>
      </c>
      <c r="AM68" s="265">
        <v>-134121.15851561865</v>
      </c>
    </row>
    <row r="69" spans="1:39" s="1" customFormat="1">
      <c r="A69" s="75" t="s">
        <v>42</v>
      </c>
      <c r="B69" s="79">
        <f>DIST_GAS_AUT!G33</f>
        <v>2261140.268104712</v>
      </c>
      <c r="C69" s="79">
        <f>DIST_GAS_UTI!G33</f>
        <v>55314.767759388851</v>
      </c>
      <c r="D69" s="79">
        <f>DIST_GAS_CAMIE!C33</f>
        <v>586659.28790848912</v>
      </c>
      <c r="E69" s="79">
        <f>DIST_GAS_CAMIOA!C33</f>
        <v>188009.27353446544</v>
      </c>
      <c r="F69" s="79">
        <f>DIST_GAS_MOTOC!C33</f>
        <v>2154309</v>
      </c>
      <c r="G69" s="79">
        <f>DIST_GAS_MOTOA!C33</f>
        <v>682794</v>
      </c>
      <c r="H69" s="79">
        <f>DIST_ALC_AUT!G33</f>
        <v>2474259.5277033206</v>
      </c>
      <c r="I69" s="79">
        <f>DIST_ALC_UTI!C33</f>
        <v>45384.483306615723</v>
      </c>
      <c r="J69" s="79">
        <f>DIST_DSL_CAM!C33</f>
        <v>274523</v>
      </c>
      <c r="K69" s="79">
        <f>DIST_DSL_CAMTRA!C33</f>
        <v>96130</v>
      </c>
      <c r="L69" s="79">
        <f>DIST_DSL_MICRO!C33</f>
        <v>24961</v>
      </c>
      <c r="M69" s="79">
        <f>DIST_DSL_ONI!C33</f>
        <v>60095</v>
      </c>
      <c r="N69" s="79">
        <f>DIST_DSL_CAMIE!C33</f>
        <v>347655.4604062906</v>
      </c>
      <c r="O69" s="79">
        <f>DIST_DSL_CAMIOA!C33</f>
        <v>99612.177949680539</v>
      </c>
      <c r="P69" s="79">
        <f>ONSV_2020!K69</f>
        <v>3021.0597032780061</v>
      </c>
      <c r="Q69" s="79">
        <f>ONSV_2020!D69</f>
        <v>66.90052403152913</v>
      </c>
      <c r="R69" s="79">
        <f>ONSV_2020!P69</f>
        <v>533.46410989610013</v>
      </c>
      <c r="S69" s="79">
        <f>ONSV_2020!U69</f>
        <v>191.57566279429739</v>
      </c>
      <c r="T69" s="79">
        <f>GNV!O32</f>
        <v>12830</v>
      </c>
      <c r="V69" s="2" t="e">
        <f>B68+C68+H68+I68+T68+#REF!+#REF!</f>
        <v>#REF!</v>
      </c>
      <c r="W69" s="2">
        <f t="shared" si="14"/>
        <v>1636616.6321940226</v>
      </c>
      <c r="X69" s="2">
        <f t="shared" si="15"/>
        <v>229522</v>
      </c>
      <c r="Y69" s="2">
        <f t="shared" si="16"/>
        <v>214307.09971380574</v>
      </c>
      <c r="Z69" s="2">
        <f>[1]DEN!C66+[1]DEN!F66+[1]DEN!G66+[1]DEN!L66</f>
        <v>2191155</v>
      </c>
      <c r="AA69" s="2">
        <f>[1]DEN!I66+[1]DEN!J66</f>
        <v>804882</v>
      </c>
      <c r="AB69" s="2">
        <f>[1]DEN!D66+[1]DEN!E66</f>
        <v>154956</v>
      </c>
      <c r="AC69" s="2">
        <f>[1]DEN!H66+[1]DEN!K66</f>
        <v>23183</v>
      </c>
      <c r="AD69" s="47" t="e">
        <f t="shared" si="17"/>
        <v>#REF!</v>
      </c>
      <c r="AE69" s="47" t="str">
        <f t="shared" si="17"/>
        <v>ERRO</v>
      </c>
      <c r="AF69" s="47" t="str">
        <f t="shared" si="17"/>
        <v>ERRO</v>
      </c>
      <c r="AG69" s="47" t="str">
        <f t="shared" si="17"/>
        <v>ERRO</v>
      </c>
      <c r="AH69" s="260" t="e">
        <f>[1]COMB_CORR!H30/FRO_TOT!V69</f>
        <v>#REF!</v>
      </c>
      <c r="AI69" s="264" t="e">
        <f t="shared" si="18"/>
        <v>#REF!</v>
      </c>
      <c r="AJ69" s="3">
        <v>0.3659966641349775</v>
      </c>
      <c r="AL69" s="61" t="e">
        <f t="shared" si="6"/>
        <v>#REF!</v>
      </c>
      <c r="AM69" s="265">
        <v>-72985.545213928446</v>
      </c>
    </row>
    <row r="70" spans="1:39" s="1" customFormat="1">
      <c r="A70" s="73" t="s">
        <v>11</v>
      </c>
      <c r="B70" s="82">
        <f>DIST_GAS_AUT!G34</f>
        <v>1231490.1565547492</v>
      </c>
      <c r="C70" s="82">
        <f>DIST_GAS_UTI!G34</f>
        <v>31319.237566066291</v>
      </c>
      <c r="D70" s="82">
        <f>DIST_GAS_CAMIE!C34</f>
        <v>93163.900025322</v>
      </c>
      <c r="E70" s="82">
        <f>DIST_GAS_CAMIOA!C34</f>
        <v>64609.775007926779</v>
      </c>
      <c r="F70" s="82">
        <f>DIST_GAS_MOTOC!C34</f>
        <v>202218</v>
      </c>
      <c r="G70" s="82">
        <f>DIST_GAS_MOTOA!C34</f>
        <v>21349</v>
      </c>
      <c r="H70" s="82">
        <f>DIST_ALC_AUT!G34</f>
        <v>106332.50571439446</v>
      </c>
      <c r="I70" s="82">
        <f>DIST_ALC_UTI!C34</f>
        <v>1211.5955629467335</v>
      </c>
      <c r="J70" s="82">
        <f>DIST_DSL_CAM!C34</f>
        <v>25110</v>
      </c>
      <c r="K70" s="82">
        <f>DIST_DSL_CAMTRA!C34</f>
        <v>3788</v>
      </c>
      <c r="L70" s="82">
        <f>DIST_DSL_MICRO!C34</f>
        <v>6233</v>
      </c>
      <c r="M70" s="82">
        <f>DIST_DSL_ONI!C34</f>
        <v>13440</v>
      </c>
      <c r="N70" s="82">
        <f>DIST_DSL_CAMIE!C34</f>
        <v>41630.526478485823</v>
      </c>
      <c r="O70" s="82">
        <f>DIST_DSL_CAMIOA!C34</f>
        <v>27591.299679088352</v>
      </c>
      <c r="P70" s="82">
        <f>ONSV_2020!K70</f>
        <v>1411.4542668925133</v>
      </c>
      <c r="Q70" s="82">
        <f>ONSV_2020!D70</f>
        <v>34.244511043874809</v>
      </c>
      <c r="R70" s="82">
        <f>ONSV_2020!P70</f>
        <v>141.89559750931221</v>
      </c>
      <c r="S70" s="82">
        <f>ONSV_2020!U70</f>
        <v>98.405624554274254</v>
      </c>
      <c r="T70" s="82">
        <f>GNV!O33</f>
        <v>1576</v>
      </c>
      <c r="V70" s="2" t="e">
        <f>B69+C69+H69+I69+T69+#REF!+#REF!</f>
        <v>#REF!</v>
      </c>
      <c r="W70" s="2">
        <f t="shared" si="14"/>
        <v>3611771.5614429545</v>
      </c>
      <c r="X70" s="2">
        <f t="shared" si="15"/>
        <v>395614</v>
      </c>
      <c r="Y70" s="2">
        <f t="shared" si="16"/>
        <v>507362.63835597114</v>
      </c>
      <c r="Z70" s="2">
        <f>[1]DEN!C67+[1]DEN!F67+[1]DEN!G67+[1]DEN!L67</f>
        <v>3430621</v>
      </c>
      <c r="AA70" s="2">
        <f>[1]DEN!I67+[1]DEN!J67</f>
        <v>1607680</v>
      </c>
      <c r="AB70" s="2">
        <f>[1]DEN!D67+[1]DEN!E67</f>
        <v>231158</v>
      </c>
      <c r="AC70" s="2">
        <f>[1]DEN!H67+[1]DEN!K67</f>
        <v>51456</v>
      </c>
      <c r="AD70" s="47" t="e">
        <f t="shared" si="17"/>
        <v>#REF!</v>
      </c>
      <c r="AE70" s="47" t="str">
        <f t="shared" si="17"/>
        <v>ERRO</v>
      </c>
      <c r="AF70" s="47" t="str">
        <f t="shared" si="17"/>
        <v>ERRO</v>
      </c>
      <c r="AG70" s="47" t="str">
        <f t="shared" si="17"/>
        <v>ERRO</v>
      </c>
      <c r="AH70" s="260" t="e">
        <f>[1]COMB_CORR!H31/FRO_TOT!V70</f>
        <v>#REF!</v>
      </c>
      <c r="AI70" s="264" t="e">
        <f t="shared" si="18"/>
        <v>#REF!</v>
      </c>
      <c r="AJ70" s="3">
        <v>1.2583469709550972</v>
      </c>
      <c r="AL70" s="61" t="e">
        <f t="shared" ref="AL70:AL129" si="19">V70-Z70</f>
        <v>#REF!</v>
      </c>
      <c r="AM70" s="265">
        <v>91608.151955755893</v>
      </c>
    </row>
    <row r="71" spans="1:39" s="1" customFormat="1">
      <c r="A71" s="73" t="s">
        <v>20</v>
      </c>
      <c r="B71" s="82">
        <f>DIST_GAS_AUT!G35</f>
        <v>309529.31630132196</v>
      </c>
      <c r="C71" s="82">
        <f>DIST_GAS_UTI!G35</f>
        <v>8380.2091641982515</v>
      </c>
      <c r="D71" s="82">
        <f>DIST_GAS_CAMIE!C35</f>
        <v>248199.07492426949</v>
      </c>
      <c r="E71" s="82">
        <f>DIST_GAS_CAMIOA!C35</f>
        <v>68905.169869933088</v>
      </c>
      <c r="F71" s="82">
        <f>DIST_GAS_MOTOC!C35</f>
        <v>910060</v>
      </c>
      <c r="G71" s="82">
        <f>DIST_GAS_MOTOA!C35</f>
        <v>293888</v>
      </c>
      <c r="H71" s="82">
        <f>DIST_ALC_AUT!G35</f>
        <v>1575962.4578111875</v>
      </c>
      <c r="I71" s="82">
        <f>DIST_ALC_UTI!C35</f>
        <v>25863.635767634943</v>
      </c>
      <c r="J71" s="82">
        <f>DIST_DSL_CAM!C35</f>
        <v>115675</v>
      </c>
      <c r="K71" s="82">
        <f>DIST_DSL_CAMTRA!C35</f>
        <v>33580</v>
      </c>
      <c r="L71" s="82">
        <f>DIST_DSL_MICRO!C35</f>
        <v>10495</v>
      </c>
      <c r="M71" s="82">
        <f>DIST_DSL_ONI!C35</f>
        <v>23849</v>
      </c>
      <c r="N71" s="82">
        <f>DIST_DSL_CAMIE!C35</f>
        <v>132984.62152486938</v>
      </c>
      <c r="O71" s="82">
        <f>DIST_DSL_CAMIOA!C35</f>
        <v>35757.932896571925</v>
      </c>
      <c r="P71" s="82">
        <f>ONSV_2020!K71</f>
        <v>688.55679295072332</v>
      </c>
      <c r="Q71" s="82">
        <f>ONSV_2020!D71</f>
        <v>12.182744933415961</v>
      </c>
      <c r="R71" s="82">
        <f>ONSV_2020!P71</f>
        <v>135.61189842759632</v>
      </c>
      <c r="S71" s="82">
        <f>ONSV_2020!U71</f>
        <v>37.648563688184367</v>
      </c>
      <c r="T71" s="82">
        <f>GNV!O34</f>
        <v>4821</v>
      </c>
      <c r="V71" s="2" t="e">
        <f>B70+C70+H70+I70+T70+#REF!+#REF!</f>
        <v>#REF!</v>
      </c>
      <c r="W71" s="2">
        <f t="shared" si="14"/>
        <v>381340.67503324879</v>
      </c>
      <c r="X71" s="2">
        <f t="shared" si="15"/>
        <v>35131</v>
      </c>
      <c r="Y71" s="2">
        <f t="shared" si="16"/>
        <v>82661.826157574178</v>
      </c>
      <c r="Z71" s="2">
        <f>[1]DEN!C68+[1]DEN!F68+[1]DEN!G68+[1]DEN!L68</f>
        <v>1011457</v>
      </c>
      <c r="AA71" s="2">
        <f>[1]DEN!I68+[1]DEN!J68</f>
        <v>128577</v>
      </c>
      <c r="AB71" s="2">
        <f>[1]DEN!D68+[1]DEN!E68</f>
        <v>20922</v>
      </c>
      <c r="AC71" s="2">
        <f>[1]DEN!H68+[1]DEN!K68</f>
        <v>13219</v>
      </c>
      <c r="AD71" s="47" t="e">
        <f t="shared" si="17"/>
        <v>#REF!</v>
      </c>
      <c r="AE71" s="47" t="str">
        <f t="shared" si="17"/>
        <v>ERRO</v>
      </c>
      <c r="AF71" s="47" t="str">
        <f t="shared" si="17"/>
        <v>ERRO</v>
      </c>
      <c r="AG71" s="47" t="str">
        <f t="shared" si="17"/>
        <v>ERRO</v>
      </c>
      <c r="AH71" s="260" t="e">
        <f>[1]COMB_CORR!H32/FRO_TOT!V71</f>
        <v>#REF!</v>
      </c>
      <c r="AI71" s="264" t="e">
        <f t="shared" si="18"/>
        <v>#REF!</v>
      </c>
      <c r="AJ71" s="3">
        <v>0.3679760197470795</v>
      </c>
      <c r="AL71" s="61" t="e">
        <f t="shared" si="19"/>
        <v>#REF!</v>
      </c>
      <c r="AM71" s="265">
        <v>-32141.616750925314</v>
      </c>
    </row>
    <row r="72" spans="1:39" s="1" customFormat="1">
      <c r="A72" s="73" t="s">
        <v>24</v>
      </c>
      <c r="B72" s="82">
        <f>DIST_GAS_AUT!G36</f>
        <v>36485.360963905383</v>
      </c>
      <c r="C72" s="82">
        <f>DIST_GAS_UTI!G36</f>
        <v>931.29489906025708</v>
      </c>
      <c r="D72" s="82">
        <f>DIST_GAS_CAMIE!C36</f>
        <v>142306.75610713733</v>
      </c>
      <c r="E72" s="82">
        <f>DIST_GAS_CAMIOA!C36</f>
        <v>28327.370415408644</v>
      </c>
      <c r="F72" s="82">
        <f>DIST_GAS_MOTOC!C36</f>
        <v>656440</v>
      </c>
      <c r="G72" s="82">
        <f>DIST_GAS_MOTOA!C36</f>
        <v>249616</v>
      </c>
      <c r="H72" s="82">
        <f>DIST_ALC_AUT!G36</f>
        <v>707768.94010659435</v>
      </c>
      <c r="I72" s="82">
        <f>DIST_ALC_UTI!C36</f>
        <v>17694.603082144884</v>
      </c>
      <c r="J72" s="82">
        <f>DIST_DSL_CAM!C36</f>
        <v>78096</v>
      </c>
      <c r="K72" s="82">
        <f>DIST_DSL_CAMTRA!C36</f>
        <v>39432</v>
      </c>
      <c r="L72" s="82">
        <f>DIST_DSL_MICRO!C36</f>
        <v>4022</v>
      </c>
      <c r="M72" s="82">
        <f>DIST_DSL_ONI!C36</f>
        <v>12696</v>
      </c>
      <c r="N72" s="82">
        <f>DIST_DSL_CAMIE!C36</f>
        <v>102875.77510046969</v>
      </c>
      <c r="O72" s="82">
        <f>DIST_DSL_CAMIOA!C36</f>
        <v>19151.23403930612</v>
      </c>
      <c r="P72" s="82">
        <f>ONSV_2020!K72</f>
        <v>549.59731825464405</v>
      </c>
      <c r="Q72" s="82">
        <f>ONSV_2020!D72</f>
        <v>13.131542094895849</v>
      </c>
      <c r="R72" s="82">
        <f>ONSV_2020!P72</f>
        <v>172.86173345774296</v>
      </c>
      <c r="S72" s="82">
        <f>ONSV_2020!U72</f>
        <v>34.40940619277535</v>
      </c>
      <c r="T72" s="82">
        <f>GNV!O35</f>
        <v>1294</v>
      </c>
      <c r="V72" s="2" t="e">
        <f>B71+C71+H71+I71+T71+#REF!+#REF!</f>
        <v>#REF!</v>
      </c>
      <c r="W72" s="2">
        <f t="shared" si="14"/>
        <v>1521052.2447942025</v>
      </c>
      <c r="X72" s="2">
        <f t="shared" si="15"/>
        <v>159750</v>
      </c>
      <c r="Y72" s="2">
        <f t="shared" si="16"/>
        <v>192591.55442144131</v>
      </c>
      <c r="Z72" s="2">
        <f>[1]DEN!C69+[1]DEN!F69+[1]DEN!G69+[1]DEN!L69</f>
        <v>1368136</v>
      </c>
      <c r="AA72" s="2">
        <f>[1]DEN!I69+[1]DEN!J69</f>
        <v>710093</v>
      </c>
      <c r="AB72" s="2">
        <f>[1]DEN!D69+[1]DEN!E69</f>
        <v>98205</v>
      </c>
      <c r="AC72" s="2">
        <f>[1]DEN!H69+[1]DEN!K69</f>
        <v>21298</v>
      </c>
      <c r="AD72" s="47" t="e">
        <f t="shared" si="17"/>
        <v>#REF!</v>
      </c>
      <c r="AE72" s="47" t="str">
        <f t="shared" si="17"/>
        <v>ERRO</v>
      </c>
      <c r="AF72" s="47" t="str">
        <f t="shared" si="17"/>
        <v>ERRO</v>
      </c>
      <c r="AG72" s="47" t="str">
        <f t="shared" si="17"/>
        <v>ERRO</v>
      </c>
      <c r="AH72" s="260" t="e">
        <f>[1]COMB_CORR!H33/FRO_TOT!V72</f>
        <v>#REF!</v>
      </c>
      <c r="AI72" s="264" t="e">
        <f t="shared" si="18"/>
        <v>#REF!</v>
      </c>
      <c r="AJ72" s="3">
        <v>1.7072288569685292</v>
      </c>
      <c r="AL72" s="61" t="e">
        <f t="shared" si="19"/>
        <v>#REF!</v>
      </c>
      <c r="AM72" s="265">
        <v>87557.272841524333</v>
      </c>
    </row>
    <row r="73" spans="1:39" s="1" customFormat="1">
      <c r="A73" s="73" t="s">
        <v>25</v>
      </c>
      <c r="B73" s="82">
        <f>DIST_GAS_AUT!G37</f>
        <v>683635.43428473535</v>
      </c>
      <c r="C73" s="82">
        <f>DIST_GAS_UTI!G37</f>
        <v>14684.026130064052</v>
      </c>
      <c r="D73" s="82">
        <f>DIST_GAS_CAMIE!C37</f>
        <v>102989.55685176031</v>
      </c>
      <c r="E73" s="82">
        <f>DIST_GAS_CAMIOA!C37</f>
        <v>26166.958241196913</v>
      </c>
      <c r="F73" s="82">
        <f>DIST_GAS_MOTOC!C37</f>
        <v>385591</v>
      </c>
      <c r="G73" s="82">
        <f>DIST_GAS_MOTOA!C37</f>
        <v>117941</v>
      </c>
      <c r="H73" s="82">
        <f>DIST_ALC_AUT!G37</f>
        <v>84195.624071144295</v>
      </c>
      <c r="I73" s="82">
        <f>DIST_ALC_UTI!C37</f>
        <v>614.64889388916413</v>
      </c>
      <c r="J73" s="82">
        <f>DIST_DSL_CAM!C37</f>
        <v>55642</v>
      </c>
      <c r="K73" s="82">
        <f>DIST_DSL_CAMTRA!C37</f>
        <v>19330</v>
      </c>
      <c r="L73" s="82">
        <f>DIST_DSL_MICRO!C37</f>
        <v>4211</v>
      </c>
      <c r="M73" s="82">
        <f>DIST_DSL_ONI!C37</f>
        <v>10110</v>
      </c>
      <c r="N73" s="82">
        <f>DIST_DSL_CAMIE!C37</f>
        <v>70164.537302465702</v>
      </c>
      <c r="O73" s="82">
        <f>DIST_DSL_CAMIOA!C37</f>
        <v>17111.711334714142</v>
      </c>
      <c r="P73" s="82">
        <f>ONSV_2020!K73</f>
        <v>371.45132518012542</v>
      </c>
      <c r="Q73" s="82">
        <f>ONSV_2020!D73</f>
        <v>7.3417259593425115</v>
      </c>
      <c r="R73" s="82">
        <f>ONSV_2020!P73</f>
        <v>83.094880501448642</v>
      </c>
      <c r="S73" s="82">
        <f>ONSV_2020!U73</f>
        <v>21.112068359063414</v>
      </c>
      <c r="T73" s="82">
        <f>GNV!O36</f>
        <v>5139</v>
      </c>
      <c r="V73" s="2" t="e">
        <f>B72+C72+H72+I72+T72+#REF!+#REF!</f>
        <v>#REF!</v>
      </c>
      <c r="W73" s="2">
        <f t="shared" si="14"/>
        <v>1076690.1265225459</v>
      </c>
      <c r="X73" s="2">
        <f t="shared" si="15"/>
        <v>121550</v>
      </c>
      <c r="Y73" s="2">
        <f t="shared" si="16"/>
        <v>134723.00913977582</v>
      </c>
      <c r="Z73" s="2">
        <f>[1]DEN!C70+[1]DEN!F70+[1]DEN!G70+[1]DEN!L70</f>
        <v>517832</v>
      </c>
      <c r="AA73" s="2">
        <f>[1]DEN!I70+[1]DEN!J70</f>
        <v>466948</v>
      </c>
      <c r="AB73" s="2">
        <f>[1]DEN!D70+[1]DEN!E70</f>
        <v>65225</v>
      </c>
      <c r="AC73" s="2">
        <f>[1]DEN!H70+[1]DEN!K70</f>
        <v>8789</v>
      </c>
      <c r="AD73" s="47" t="e">
        <f t="shared" si="17"/>
        <v>#REF!</v>
      </c>
      <c r="AE73" s="47" t="str">
        <f t="shared" si="17"/>
        <v>ERRO</v>
      </c>
      <c r="AF73" s="47" t="str">
        <f t="shared" si="17"/>
        <v>ERRO</v>
      </c>
      <c r="AG73" s="47" t="str">
        <f t="shared" si="17"/>
        <v>ERRO</v>
      </c>
      <c r="AH73" s="260" t="e">
        <f>[1]COMB_CORR!H34/FRO_TOT!V73</f>
        <v>#REF!</v>
      </c>
      <c r="AI73" s="264" t="e">
        <f t="shared" si="18"/>
        <v>#REF!</v>
      </c>
      <c r="AJ73" s="3">
        <v>2.1918223841664126</v>
      </c>
      <c r="AL73" s="61" t="e">
        <f t="shared" si="19"/>
        <v>#REF!</v>
      </c>
      <c r="AM73" s="265">
        <v>41800.003608296392</v>
      </c>
    </row>
    <row r="74" spans="1:39" s="1" customFormat="1" ht="15.75" thickBot="1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V74" s="2" t="e">
        <f>B73+C73+H73+I73+T73+#REF!+#REF!</f>
        <v>#REF!</v>
      </c>
      <c r="W74" s="2">
        <f t="shared" si="14"/>
        <v>632688.5150929573</v>
      </c>
      <c r="X74" s="2">
        <f t="shared" si="15"/>
        <v>79183</v>
      </c>
      <c r="Y74" s="2">
        <f t="shared" si="16"/>
        <v>97386.248637179844</v>
      </c>
      <c r="Z74" s="2">
        <f>[1]DEN!C71+[1]DEN!F71+[1]DEN!G71+[1]DEN!L71</f>
        <v>533196</v>
      </c>
      <c r="AA74" s="2">
        <f>[1]DEN!I71+[1]DEN!J71</f>
        <v>302062</v>
      </c>
      <c r="AB74" s="2">
        <f>[1]DEN!D71+[1]DEN!E71</f>
        <v>46806</v>
      </c>
      <c r="AC74" s="2">
        <f>[1]DEN!H71+[1]DEN!K71</f>
        <v>8150</v>
      </c>
      <c r="AD74" s="47" t="e">
        <f t="shared" si="17"/>
        <v>#REF!</v>
      </c>
      <c r="AE74" s="47" t="str">
        <f t="shared" si="17"/>
        <v>ERRO</v>
      </c>
      <c r="AF74" s="47" t="str">
        <f t="shared" si="17"/>
        <v>ERRO</v>
      </c>
      <c r="AG74" s="47" t="str">
        <f t="shared" si="17"/>
        <v>ERRO</v>
      </c>
      <c r="AH74" s="272" t="e">
        <f>[1]COMB_CORR!H35/FRO_TOT!V74</f>
        <v>#REF!</v>
      </c>
      <c r="AI74" s="269" t="e">
        <f t="shared" si="18"/>
        <v>#REF!</v>
      </c>
      <c r="AJ74" s="3">
        <v>0.86500271974484622</v>
      </c>
      <c r="AL74" s="270" t="e">
        <f t="shared" si="19"/>
        <v>#REF!</v>
      </c>
      <c r="AM74" s="265">
        <v>-5607.5077431392856</v>
      </c>
    </row>
    <row r="75" spans="1:39" s="1" customFormat="1">
      <c r="A75" s="352" t="str">
        <f>"Frota em "&amp;ONSV_2021!A1&amp;""</f>
        <v>Frota em 2021</v>
      </c>
      <c r="B75" s="396" t="s">
        <v>77</v>
      </c>
      <c r="C75" s="400"/>
      <c r="D75" s="400"/>
      <c r="E75" s="400"/>
      <c r="F75" s="400"/>
      <c r="G75" s="397"/>
      <c r="H75" s="396" t="s">
        <v>78</v>
      </c>
      <c r="I75" s="397"/>
      <c r="J75" s="396" t="s">
        <v>79</v>
      </c>
      <c r="K75" s="400"/>
      <c r="L75" s="400"/>
      <c r="M75" s="400"/>
      <c r="N75" s="400"/>
      <c r="O75" s="397"/>
      <c r="P75" s="396" t="s">
        <v>80</v>
      </c>
      <c r="Q75" s="400"/>
      <c r="R75" s="400"/>
      <c r="S75" s="397"/>
      <c r="T75" s="130" t="s">
        <v>81</v>
      </c>
      <c r="AD75" s="47"/>
      <c r="AE75" s="47"/>
      <c r="AF75" s="47"/>
      <c r="AG75" s="47"/>
      <c r="AH75" s="256"/>
      <c r="AI75" s="257"/>
      <c r="AJ75" s="3"/>
      <c r="AL75" s="58"/>
      <c r="AM75" s="257"/>
    </row>
    <row r="76" spans="1:39" s="1" customFormat="1" ht="15.75" customHeight="1" thickBot="1">
      <c r="A76" s="353"/>
      <c r="B76" s="130" t="s">
        <v>82</v>
      </c>
      <c r="C76" s="130" t="s">
        <v>83</v>
      </c>
      <c r="D76" s="130" t="s">
        <v>84</v>
      </c>
      <c r="E76" s="130" t="s">
        <v>85</v>
      </c>
      <c r="F76" s="130" t="s">
        <v>4</v>
      </c>
      <c r="G76" s="130" t="s">
        <v>86</v>
      </c>
      <c r="H76" s="130" t="s">
        <v>87</v>
      </c>
      <c r="I76" s="130" t="s">
        <v>83</v>
      </c>
      <c r="J76" s="130" t="s">
        <v>7</v>
      </c>
      <c r="K76" s="130" t="s">
        <v>88</v>
      </c>
      <c r="L76" s="130" t="s">
        <v>89</v>
      </c>
      <c r="M76" s="130" t="s">
        <v>8</v>
      </c>
      <c r="N76" s="130" t="s">
        <v>84</v>
      </c>
      <c r="O76" s="130" t="s">
        <v>85</v>
      </c>
      <c r="P76" s="130" t="s">
        <v>82</v>
      </c>
      <c r="Q76" s="130" t="s">
        <v>83</v>
      </c>
      <c r="R76" s="130" t="s">
        <v>84</v>
      </c>
      <c r="S76" s="130" t="s">
        <v>85</v>
      </c>
      <c r="T76" s="130" t="s">
        <v>82</v>
      </c>
      <c r="V76" s="398" t="s">
        <v>110</v>
      </c>
      <c r="W76" s="398"/>
      <c r="X76" s="398"/>
      <c r="Y76" s="398"/>
      <c r="Z76" s="398" t="s">
        <v>111</v>
      </c>
      <c r="AA76" s="398"/>
      <c r="AB76" s="398"/>
      <c r="AC76" s="398"/>
      <c r="AD76" s="399" t="s">
        <v>112</v>
      </c>
      <c r="AE76" s="399"/>
      <c r="AF76" s="399"/>
      <c r="AG76" s="399"/>
      <c r="AH76" s="256"/>
      <c r="AI76" s="257"/>
      <c r="AJ76" s="3"/>
      <c r="AL76" s="58"/>
      <c r="AM76" s="257"/>
    </row>
    <row r="77" spans="1:39" s="1" customFormat="1">
      <c r="A77" s="75" t="s">
        <v>37</v>
      </c>
      <c r="B77" s="79">
        <f>DIST_GAS_AUT!J5</f>
        <v>49945508.56289725</v>
      </c>
      <c r="C77" s="79">
        <f>DIST_GAS_UTI!J5</f>
        <v>820547.33284292463</v>
      </c>
      <c r="D77" s="79">
        <f>DIST_GAS_CAMIE!D5</f>
        <v>5895178.8231524304</v>
      </c>
      <c r="E77" s="79">
        <f>DIST_GAS_CAMIOA!D5</f>
        <v>2740138.0148197617</v>
      </c>
      <c r="F77" s="79">
        <f>DIST_GAS_MOTOC!D5</f>
        <v>24251392</v>
      </c>
      <c r="G77" s="79">
        <f>DIST_GAS_MOTOA!D5</f>
        <v>4899253</v>
      </c>
      <c r="H77" s="79">
        <f>DIST_ALC_AUT!J5</f>
        <v>6078490.2581241885</v>
      </c>
      <c r="I77" s="79">
        <f>DIST_ALC_UTI!D5</f>
        <v>43132.038621182488</v>
      </c>
      <c r="J77" s="79">
        <f>DIST_DSL_CAM!D5</f>
        <v>2907493</v>
      </c>
      <c r="K77" s="79">
        <f>DIST_DSL_CAMTRA!D5</f>
        <v>766369</v>
      </c>
      <c r="L77" s="79">
        <f>DIST_DSL_MICRO!D5</f>
        <v>422824</v>
      </c>
      <c r="M77" s="79">
        <f>DIST_DSL_ONI!D5</f>
        <v>667318</v>
      </c>
      <c r="N77" s="79">
        <f>DIST_DSL_CAMIE!D5</f>
        <v>2594261.469693528</v>
      </c>
      <c r="O77" s="79">
        <f>DIST_DSL_CAMIOA!D5</f>
        <v>7958163.1959827794</v>
      </c>
      <c r="P77" s="79">
        <f>ONSV_2021!K41</f>
        <v>49736.649073048931</v>
      </c>
      <c r="Q77" s="79">
        <f>ONSV_2021!D41</f>
        <v>1041.0929052362087</v>
      </c>
      <c r="R77" s="79">
        <f>ONSV_2021!P41</f>
        <v>7159.8603200863799</v>
      </c>
      <c r="S77" s="79">
        <f>ONSV_2021!U41</f>
        <v>3264.3977016303916</v>
      </c>
      <c r="T77" s="79">
        <f>GNV!P4</f>
        <v>2492926</v>
      </c>
      <c r="V77" s="1" t="s">
        <v>115</v>
      </c>
      <c r="W77" s="1" t="s">
        <v>116</v>
      </c>
      <c r="X77" s="1" t="s">
        <v>117</v>
      </c>
      <c r="Y77" s="1" t="s">
        <v>118</v>
      </c>
      <c r="Z77" s="1" t="s">
        <v>115</v>
      </c>
      <c r="AA77" s="1" t="s">
        <v>116</v>
      </c>
      <c r="AB77" s="1" t="s">
        <v>117</v>
      </c>
      <c r="AC77" s="1" t="s">
        <v>118</v>
      </c>
      <c r="AD77" s="47" t="s">
        <v>115</v>
      </c>
      <c r="AE77" s="47" t="s">
        <v>116</v>
      </c>
      <c r="AF77" s="47" t="s">
        <v>117</v>
      </c>
      <c r="AG77" s="47" t="s">
        <v>118</v>
      </c>
      <c r="AH77" s="258" t="s">
        <v>119</v>
      </c>
      <c r="AI77" s="259" t="s">
        <v>120</v>
      </c>
      <c r="AJ77" s="3"/>
      <c r="AL77" s="58"/>
      <c r="AM77" s="257"/>
    </row>
    <row r="78" spans="1:39" s="1" customFormat="1" ht="15.75" thickBot="1">
      <c r="A78" s="75" t="s">
        <v>38</v>
      </c>
      <c r="B78" s="79">
        <f>DIST_GAS_AUT!J6</f>
        <v>1784128.0045418672</v>
      </c>
      <c r="C78" s="79">
        <f>DIST_GAS_UTI!J6</f>
        <v>37040.182001912261</v>
      </c>
      <c r="D78" s="79">
        <f>DIST_GAS_CAMIE!D6</f>
        <v>310958.26288958563</v>
      </c>
      <c r="E78" s="79">
        <f>DIST_GAS_CAMIOA!D6</f>
        <v>67602.065862832373</v>
      </c>
      <c r="F78" s="79">
        <f>DIST_GAS_MOTOC!D6</f>
        <v>2231357</v>
      </c>
      <c r="G78" s="79">
        <f>DIST_GAS_MOTOA!D6</f>
        <v>596028</v>
      </c>
      <c r="H78" s="79">
        <f>DIST_ALC_AUT!J6</f>
        <v>153207.67644641123</v>
      </c>
      <c r="I78" s="79">
        <f>DIST_ALC_UTI!D6</f>
        <v>1947.817998087741</v>
      </c>
      <c r="J78" s="79">
        <f>DIST_DSL_CAM!D6</f>
        <v>161497</v>
      </c>
      <c r="K78" s="79">
        <f>DIST_DSL_CAMTRA!D6</f>
        <v>33174</v>
      </c>
      <c r="L78" s="79">
        <f>DIST_DSL_MICRO!D6</f>
        <v>15663</v>
      </c>
      <c r="M78" s="79">
        <f t="shared" ref="M78" si="20">SUM(M79:M85)</f>
        <v>10677</v>
      </c>
      <c r="N78" s="79">
        <f>DIST_DSL_CAMIE!D6</f>
        <v>235909.51913806098</v>
      </c>
      <c r="O78" s="79">
        <f>DIST_DSL_CAMIOA!D6</f>
        <v>990815.47411837848</v>
      </c>
      <c r="P78" s="79">
        <f>ONSV_2021!K42</f>
        <v>1596.5994732494873</v>
      </c>
      <c r="Q78" s="79">
        <f>ONSV_2021!D42</f>
        <v>31.716463000324211</v>
      </c>
      <c r="R78" s="79">
        <f>ONSV_2021!P42</f>
        <v>438.26776329595305</v>
      </c>
      <c r="S78" s="79">
        <f>ONSV_2021!U42</f>
        <v>96.416300454283373</v>
      </c>
      <c r="T78" s="79">
        <f>GNV!P5</f>
        <v>3293</v>
      </c>
      <c r="V78" s="2" t="e">
        <f>B77+C77+H77+I77+T77+#REF!+#REF!</f>
        <v>#REF!</v>
      </c>
      <c r="W78" s="2">
        <f t="shared" ref="W78:W110" si="21">D77+E77+F77+G77</f>
        <v>37785961.837972194</v>
      </c>
      <c r="X78" s="2">
        <f t="shared" ref="X78:X110" si="22">J77+K77+L77</f>
        <v>4096686</v>
      </c>
      <c r="Y78" s="2">
        <f t="shared" ref="Y78:Y110" si="23">M77+N77+O77</f>
        <v>11219742.665676307</v>
      </c>
      <c r="Z78" s="2">
        <f>[1]DEN!C75+[1]DEN!F75+[1]DEN!G75+[1]DEN!L75</f>
        <v>45227949</v>
      </c>
      <c r="AA78" s="2">
        <f>[1]DEN!I75+[1]DEN!J75</f>
        <v>17306241</v>
      </c>
      <c r="AB78" s="2">
        <f>[1]DEN!D75+[1]DEN!E75</f>
        <v>2641043</v>
      </c>
      <c r="AC78" s="2">
        <f>[1]DEN!H75+[1]DEN!K75</f>
        <v>751723</v>
      </c>
      <c r="AD78" s="47" t="e">
        <f>IF(V78=Z78,"OK","ERRO")</f>
        <v>#REF!</v>
      </c>
      <c r="AE78" s="47" t="str">
        <f t="shared" ref="AE78:AG110" si="24">IF(W78=AA78,"OK","ERRO")</f>
        <v>ERRO</v>
      </c>
      <c r="AF78" s="47" t="str">
        <f t="shared" si="24"/>
        <v>ERRO</v>
      </c>
      <c r="AG78" s="47" t="str">
        <f t="shared" si="24"/>
        <v>ERRO</v>
      </c>
      <c r="AH78" s="260" t="e">
        <f>[1]COMB_CORR!I3/FRO_TOT!V78</f>
        <v>#REF!</v>
      </c>
      <c r="AI78" s="261"/>
      <c r="AJ78" s="3"/>
      <c r="AL78" s="58"/>
      <c r="AM78" s="257"/>
    </row>
    <row r="79" spans="1:39" s="1" customFormat="1">
      <c r="A79" s="73" t="s">
        <v>23</v>
      </c>
      <c r="B79" s="82">
        <f>DIST_GAS_AUT!J7</f>
        <v>89289.834929976758</v>
      </c>
      <c r="C79" s="82">
        <f>DIST_GAS_UTI!J7</f>
        <v>1478.2760003579365</v>
      </c>
      <c r="D79" s="82">
        <f>DIST_GAS_CAMIE!D7</f>
        <v>14291.340383482308</v>
      </c>
      <c r="E79" s="82">
        <f>DIST_GAS_CAMIOA!D7</f>
        <v>2203.1925159517796</v>
      </c>
      <c r="F79" s="82">
        <f>DIST_GAS_MOTOC!D7</f>
        <v>130755</v>
      </c>
      <c r="G79" s="82">
        <f>DIST_GAS_MOTOA!D7</f>
        <v>30288</v>
      </c>
      <c r="H79" s="82">
        <f>DIST_ALC_AUT!J7</f>
        <v>7909.3798834323097</v>
      </c>
      <c r="I79" s="82">
        <f>DIST_ALC_UTI!D7</f>
        <v>77.723999642063504</v>
      </c>
      <c r="J79" s="82">
        <f>DIST_DSL_CAM!D7</f>
        <v>7949</v>
      </c>
      <c r="K79" s="82">
        <f>DIST_DSL_CAMTRA!D7</f>
        <v>1224</v>
      </c>
      <c r="L79" s="82">
        <f>DIST_DSL_MICRO!D7</f>
        <v>418</v>
      </c>
      <c r="M79" s="82">
        <f>[1]DIST_DSL_ONI!H20</f>
        <v>203</v>
      </c>
      <c r="N79" s="82">
        <f>DIST_DSL_CAMIE!D7</f>
        <v>15563.466882628563</v>
      </c>
      <c r="O79" s="82">
        <f>DIST_DSL_CAMIOA!D7</f>
        <v>68096.677561173128</v>
      </c>
      <c r="P79" s="82">
        <f>ONSV_2021!K43</f>
        <v>95.701838898748974</v>
      </c>
      <c r="Q79" s="82">
        <f>ONSV_2021!D43</f>
        <v>1.5239146321457611</v>
      </c>
      <c r="R79" s="82">
        <f>ONSV_2021!P43</f>
        <v>29.263068410611595</v>
      </c>
      <c r="S79" s="82">
        <f>ONSV_2021!U43</f>
        <v>4.5111780584929875</v>
      </c>
      <c r="T79" s="82">
        <f>GNV!P6</f>
        <v>22</v>
      </c>
      <c r="V79" s="2" t="e">
        <f>B78+C78+H78+I78+T78+#REF!+#REF!</f>
        <v>#REF!</v>
      </c>
      <c r="W79" s="2">
        <f t="shared" si="21"/>
        <v>3205945.328752418</v>
      </c>
      <c r="X79" s="2">
        <f t="shared" si="22"/>
        <v>210334</v>
      </c>
      <c r="Y79" s="2">
        <f t="shared" si="23"/>
        <v>1237401.9932564395</v>
      </c>
      <c r="Z79" s="2">
        <f>[1]DEN!C76+[1]DEN!F76+[1]DEN!G76+[1]DEN!L76</f>
        <v>1412677</v>
      </c>
      <c r="AA79" s="2">
        <f>[1]DEN!I76+[1]DEN!J76</f>
        <v>1370950</v>
      </c>
      <c r="AB79" s="2">
        <f>[1]DEN!D76+[1]DEN!E76</f>
        <v>127754</v>
      </c>
      <c r="AC79" s="2">
        <f>[1]DEN!H76+[1]DEN!K76</f>
        <v>37641</v>
      </c>
      <c r="AD79" s="47" t="e">
        <f t="shared" ref="AD79:AD110" si="25">IF(V79=Z79,"OK","ERRO")</f>
        <v>#REF!</v>
      </c>
      <c r="AE79" s="47" t="str">
        <f t="shared" si="24"/>
        <v>ERRO</v>
      </c>
      <c r="AF79" s="47" t="str">
        <f t="shared" si="24"/>
        <v>ERRO</v>
      </c>
      <c r="AG79" s="47" t="str">
        <f t="shared" si="24"/>
        <v>ERRO</v>
      </c>
      <c r="AH79" s="260"/>
      <c r="AI79" s="261"/>
      <c r="AJ79" s="3"/>
      <c r="AL79" s="262" t="s">
        <v>123</v>
      </c>
      <c r="AM79" s="263" t="s">
        <v>124</v>
      </c>
    </row>
    <row r="80" spans="1:39" s="1" customFormat="1">
      <c r="A80" s="73" t="s">
        <v>15</v>
      </c>
      <c r="B80" s="82">
        <f>DIST_GAS_AUT!J8</f>
        <v>86402.563077500818</v>
      </c>
      <c r="C80" s="82">
        <f>DIST_GAS_UTI!J8</f>
        <v>1093.4988133416266</v>
      </c>
      <c r="D80" s="82">
        <f>DIST_GAS_CAMIE!D8</f>
        <v>17871.297372729656</v>
      </c>
      <c r="E80" s="82">
        <f>DIST_GAS_CAMIOA!D8</f>
        <v>3678.0683516746481</v>
      </c>
      <c r="F80" s="82">
        <f>DIST_GAS_MOTOC!D8</f>
        <v>70781</v>
      </c>
      <c r="G80" s="82">
        <f>DIST_GAS_MOTOA!D8</f>
        <v>14332</v>
      </c>
      <c r="H80" s="82">
        <f>DIST_ALC_AUT!J8</f>
        <v>5504.2797900521437</v>
      </c>
      <c r="I80" s="82">
        <f>DIST_ALC_UTI!D8</f>
        <v>57.501186658373257</v>
      </c>
      <c r="J80" s="82">
        <f>DIST_DSL_CAM!D8</f>
        <v>4419</v>
      </c>
      <c r="K80" s="82">
        <f>DIST_DSL_CAMTRA!D8</f>
        <v>438</v>
      </c>
      <c r="L80" s="82">
        <f>DIST_DSL_MICRO!D8</f>
        <v>492</v>
      </c>
      <c r="M80" s="82">
        <f>[1]DIST_DSL_ONI!H21</f>
        <v>327</v>
      </c>
      <c r="N80" s="82">
        <f>DIST_DSL_CAMIE!D8</f>
        <v>6863.7048325646683</v>
      </c>
      <c r="O80" s="82">
        <f>DIST_DSL_CAMIOA!D8</f>
        <v>19624.329122384865</v>
      </c>
      <c r="P80" s="82">
        <f>ONSV_2021!K44</f>
        <v>78.641643711685902</v>
      </c>
      <c r="Q80" s="82">
        <f>ONSV_2021!D44</f>
        <v>0.97881140290655821</v>
      </c>
      <c r="R80" s="82">
        <f>ONSV_2021!P44</f>
        <v>21.04783792298258</v>
      </c>
      <c r="S80" s="82">
        <f>ONSV_2021!U44</f>
        <v>4.3317069624290525</v>
      </c>
      <c r="T80" s="82">
        <f>GNV!P7</f>
        <v>18</v>
      </c>
      <c r="V80" s="2" t="e">
        <f>B79+C79+H79+I79+T79+#REF!+#REF!</f>
        <v>#REF!</v>
      </c>
      <c r="W80" s="2">
        <f t="shared" si="21"/>
        <v>177537.5328994341</v>
      </c>
      <c r="X80" s="2">
        <f t="shared" si="22"/>
        <v>9591</v>
      </c>
      <c r="Y80" s="2">
        <f t="shared" si="23"/>
        <v>83863.144443801692</v>
      </c>
      <c r="Z80" s="2">
        <f>[1]DEN!C77+[1]DEN!F77+[1]DEN!G77+[1]DEN!L77</f>
        <v>71957</v>
      </c>
      <c r="AA80" s="2">
        <f>[1]DEN!I77+[1]DEN!J77</f>
        <v>79609</v>
      </c>
      <c r="AB80" s="2">
        <f>[1]DEN!D77+[1]DEN!E77</f>
        <v>5868</v>
      </c>
      <c r="AC80" s="2">
        <f>[1]DEN!H77+[1]DEN!K77</f>
        <v>842</v>
      </c>
      <c r="AD80" s="47" t="e">
        <f t="shared" si="25"/>
        <v>#REF!</v>
      </c>
      <c r="AE80" s="47" t="str">
        <f t="shared" si="24"/>
        <v>ERRO</v>
      </c>
      <c r="AF80" s="47" t="str">
        <f t="shared" si="24"/>
        <v>ERRO</v>
      </c>
      <c r="AG80" s="47" t="str">
        <f t="shared" si="24"/>
        <v>ERRO</v>
      </c>
      <c r="AH80" s="260" t="e">
        <f>[1]COMB_CORR!I5/FRO_TOT!V80</f>
        <v>#REF!</v>
      </c>
      <c r="AI80" s="264" t="e">
        <f>AH80/$AH$78</f>
        <v>#REF!</v>
      </c>
      <c r="AJ80" s="3">
        <v>0.49016256861269936</v>
      </c>
      <c r="AL80" s="61" t="e">
        <f t="shared" si="19"/>
        <v>#REF!</v>
      </c>
      <c r="AM80" s="265">
        <v>-1541.5785044954682</v>
      </c>
    </row>
    <row r="81" spans="1:39" s="1" customFormat="1">
      <c r="A81" s="73" t="s">
        <v>16</v>
      </c>
      <c r="B81" s="82">
        <f>DIST_GAS_AUT!J9</f>
        <v>394561.66592283803</v>
      </c>
      <c r="C81" s="82">
        <f>DIST_GAS_UTI!J9</f>
        <v>5831.3886040238558</v>
      </c>
      <c r="D81" s="82">
        <f>DIST_GAS_CAMIE!D9</f>
        <v>69025.558216178484</v>
      </c>
      <c r="E81" s="82">
        <f>DIST_GAS_CAMIOA!D9</f>
        <v>20331.814249913274</v>
      </c>
      <c r="F81" s="82">
        <f>DIST_GAS_MOTOC!D9</f>
        <v>295404</v>
      </c>
      <c r="G81" s="82">
        <f>DIST_GAS_MOTOA!D9</f>
        <v>68467</v>
      </c>
      <c r="H81" s="82">
        <f>DIST_ALC_AUT!J9</f>
        <v>35401.339099482662</v>
      </c>
      <c r="I81" s="82">
        <f>DIST_ALC_UTI!D9</f>
        <v>306.61139597614391</v>
      </c>
      <c r="J81" s="82">
        <f>DIST_DSL_CAM!D9</f>
        <v>21180</v>
      </c>
      <c r="K81" s="82">
        <f>DIST_DSL_CAMTRA!D9</f>
        <v>4097</v>
      </c>
      <c r="L81" s="82">
        <f>DIST_DSL_MICRO!D9</f>
        <v>3634</v>
      </c>
      <c r="M81" s="82">
        <f>[1]DIST_DSL_ONI!H22</f>
        <v>2630</v>
      </c>
      <c r="N81" s="82">
        <f>DIST_DSL_CAMIE!D9</f>
        <v>26676.360465303365</v>
      </c>
      <c r="O81" s="82">
        <f>DIST_DSL_CAMIOA!D9</f>
        <v>82264.735958039033</v>
      </c>
      <c r="P81" s="82">
        <f>ONSV_2021!K45</f>
        <v>409.31836967013078</v>
      </c>
      <c r="Q81" s="82">
        <f>ONSV_2021!D45</f>
        <v>5.7861862456384188</v>
      </c>
      <c r="R81" s="82">
        <f>ONSV_2021!P45</f>
        <v>90.297606968742912</v>
      </c>
      <c r="S81" s="82">
        <f>ONSV_2021!U45</f>
        <v>26.597837115492439</v>
      </c>
      <c r="T81" s="82">
        <f>GNV!P8</f>
        <v>2320</v>
      </c>
      <c r="V81" s="2" t="e">
        <f>B80+C80+H80+I80+T80+#REF!+#REF!</f>
        <v>#REF!</v>
      </c>
      <c r="W81" s="2">
        <f t="shared" si="21"/>
        <v>106662.3657244043</v>
      </c>
      <c r="X81" s="2">
        <f t="shared" si="22"/>
        <v>5349</v>
      </c>
      <c r="Y81" s="2">
        <f t="shared" si="23"/>
        <v>26815.033954949533</v>
      </c>
      <c r="Z81" s="2">
        <f>[1]DEN!C78+[1]DEN!F78+[1]DEN!G78+[1]DEN!L78</f>
        <v>70366</v>
      </c>
      <c r="AA81" s="2">
        <f>[1]DEN!I78+[1]DEN!J78</f>
        <v>46624</v>
      </c>
      <c r="AB81" s="2">
        <f>[1]DEN!D78+[1]DEN!E78</f>
        <v>3398</v>
      </c>
      <c r="AC81" s="2">
        <f>[1]DEN!H78+[1]DEN!K78</f>
        <v>983</v>
      </c>
      <c r="AD81" s="47" t="e">
        <f t="shared" si="25"/>
        <v>#REF!</v>
      </c>
      <c r="AE81" s="47" t="str">
        <f t="shared" si="24"/>
        <v>ERRO</v>
      </c>
      <c r="AF81" s="47" t="str">
        <f t="shared" si="24"/>
        <v>ERRO</v>
      </c>
      <c r="AG81" s="47" t="str">
        <f t="shared" si="24"/>
        <v>ERRO</v>
      </c>
      <c r="AH81" s="260" t="e">
        <f>[1]COMB_CORR!I6/FRO_TOT!V81</f>
        <v>#REF!</v>
      </c>
      <c r="AI81" s="264" t="e">
        <f t="shared" ref="AI81:AI110" si="26">AH81/$AH$78</f>
        <v>#REF!</v>
      </c>
      <c r="AJ81" s="3">
        <v>0.29210551398136941</v>
      </c>
      <c r="AL81" s="61" t="e">
        <f t="shared" si="19"/>
        <v>#REF!</v>
      </c>
      <c r="AM81" s="265">
        <v>-852.66504513069231</v>
      </c>
    </row>
    <row r="82" spans="1:39" s="1" customFormat="1">
      <c r="A82" s="73" t="s">
        <v>28</v>
      </c>
      <c r="B82" s="82">
        <f>DIST_GAS_AUT!J10</f>
        <v>625762.98497212864</v>
      </c>
      <c r="C82" s="82">
        <f>DIST_GAS_UTI!J10</f>
        <v>16619.101744086358</v>
      </c>
      <c r="D82" s="82">
        <f>DIST_GAS_CAMIE!D10</f>
        <v>92930.501449897158</v>
      </c>
      <c r="E82" s="82">
        <f>DIST_GAS_CAMIOA!D10</f>
        <v>23684.420389804534</v>
      </c>
      <c r="F82" s="82">
        <f>DIST_GAS_MOTOC!D10</f>
        <v>975791</v>
      </c>
      <c r="G82" s="82">
        <f>DIST_GAS_MOTOA!D10</f>
        <v>222273</v>
      </c>
      <c r="H82" s="82">
        <f>DIST_ALC_AUT!J10</f>
        <v>53416.769117973774</v>
      </c>
      <c r="I82" s="82">
        <f>DIST_ALC_UTI!D10</f>
        <v>873.89825591364229</v>
      </c>
      <c r="J82" s="82">
        <f>DIST_DSL_CAM!D10</f>
        <v>66798</v>
      </c>
      <c r="K82" s="82">
        <f>DIST_DSL_CAMTRA!D10</f>
        <v>11217</v>
      </c>
      <c r="L82" s="82">
        <f>DIST_DSL_MICRO!D10</f>
        <v>7224</v>
      </c>
      <c r="M82" s="82">
        <f>[1]DIST_DSL_ONI!H23</f>
        <v>5015</v>
      </c>
      <c r="N82" s="82">
        <f>DIST_DSL_CAMIE!D10</f>
        <v>85405.090843900456</v>
      </c>
      <c r="O82" s="82">
        <f>DIST_DSL_CAMIOA!D10</f>
        <v>466905.63003692369</v>
      </c>
      <c r="P82" s="82">
        <f>ONSV_2021!K46</f>
        <v>588.96117350819986</v>
      </c>
      <c r="Q82" s="82">
        <f>ONSV_2021!D46</f>
        <v>15.070979882562824</v>
      </c>
      <c r="R82" s="82">
        <f>ONSV_2021!P46</f>
        <v>153.77642307546921</v>
      </c>
      <c r="S82" s="82">
        <f>ONSV_2021!U46</f>
        <v>39.19142353378993</v>
      </c>
      <c r="T82" s="82">
        <f>GNV!P9</f>
        <v>452</v>
      </c>
      <c r="V82" s="2" t="e">
        <f>B81+C81+H81+I81+T81+#REF!+#REF!</f>
        <v>#REF!</v>
      </c>
      <c r="W82" s="2">
        <f t="shared" si="21"/>
        <v>453228.37246609177</v>
      </c>
      <c r="X82" s="2">
        <f t="shared" si="22"/>
        <v>28911</v>
      </c>
      <c r="Y82" s="2">
        <f t="shared" si="23"/>
        <v>111571.0964233424</v>
      </c>
      <c r="Z82" s="2">
        <f>[1]DEN!C79+[1]DEN!F79+[1]DEN!G79+[1]DEN!L79</f>
        <v>353748</v>
      </c>
      <c r="AA82" s="2">
        <f>[1]DEN!I79+[1]DEN!J79</f>
        <v>163651</v>
      </c>
      <c r="AB82" s="2">
        <f>[1]DEN!D79+[1]DEN!E79</f>
        <v>19218</v>
      </c>
      <c r="AC82" s="2">
        <f>[1]DEN!H79+[1]DEN!K79</f>
        <v>9226</v>
      </c>
      <c r="AD82" s="47" t="e">
        <f t="shared" si="25"/>
        <v>#REF!</v>
      </c>
      <c r="AE82" s="47" t="str">
        <f t="shared" si="24"/>
        <v>ERRO</v>
      </c>
      <c r="AF82" s="47" t="str">
        <f t="shared" si="24"/>
        <v>ERRO</v>
      </c>
      <c r="AG82" s="47" t="str">
        <f t="shared" si="24"/>
        <v>ERRO</v>
      </c>
      <c r="AH82" s="260" t="e">
        <f>[1]COMB_CORR!I7/FRO_TOT!V82</f>
        <v>#REF!</v>
      </c>
      <c r="AI82" s="264" t="e">
        <f t="shared" si="26"/>
        <v>#REF!</v>
      </c>
      <c r="AJ82" s="3">
        <v>0.47403528776128961</v>
      </c>
      <c r="AL82" s="61" t="e">
        <f t="shared" si="19"/>
        <v>#REF!</v>
      </c>
      <c r="AM82" s="265">
        <v>-7360.7206390445353</v>
      </c>
    </row>
    <row r="83" spans="1:39" s="1" customFormat="1">
      <c r="A83" s="73" t="s">
        <v>19</v>
      </c>
      <c r="B83" s="82">
        <f>DIST_GAS_AUT!J11</f>
        <v>290437.36883965746</v>
      </c>
      <c r="C83" s="82">
        <f>DIST_GAS_UTI!J11</f>
        <v>5312.5826729725941</v>
      </c>
      <c r="D83" s="82">
        <f>DIST_GAS_CAMIE!D11</f>
        <v>58995.630714362509</v>
      </c>
      <c r="E83" s="82">
        <f>DIST_GAS_CAMIOA!D11</f>
        <v>7909.608204194049</v>
      </c>
      <c r="F83" s="82">
        <f>DIST_GAS_MOTOC!D11</f>
        <v>423360</v>
      </c>
      <c r="G83" s="82">
        <f>DIST_GAS_MOTOA!D11</f>
        <v>134826</v>
      </c>
      <c r="H83" s="82">
        <f>DIST_ALC_AUT!J11</f>
        <v>24464.267555901024</v>
      </c>
      <c r="I83" s="82">
        <f>DIST_ALC_UTI!D11</f>
        <v>279.41732702740677</v>
      </c>
      <c r="J83" s="82">
        <f>DIST_DSL_CAM!D11</f>
        <v>32030</v>
      </c>
      <c r="K83" s="82">
        <f>DIST_DSL_CAMTRA!D11</f>
        <v>8053</v>
      </c>
      <c r="L83" s="82">
        <f>DIST_DSL_MICRO!D11</f>
        <v>1440</v>
      </c>
      <c r="M83" s="82">
        <f>[1]DIST_DSL_ONI!H24</f>
        <v>797</v>
      </c>
      <c r="N83" s="82">
        <f>DIST_DSL_CAMIE!D11</f>
        <v>51448.165114539064</v>
      </c>
      <c r="O83" s="82">
        <f>DIST_DSL_CAMIOA!D11</f>
        <v>197085.44629638473</v>
      </c>
      <c r="P83" s="82">
        <f>ONSV_2021!K47</f>
        <v>207.25673014961649</v>
      </c>
      <c r="Q83" s="82">
        <f>ONSV_2021!D47</f>
        <v>3.6619528304199775</v>
      </c>
      <c r="R83" s="82">
        <f>ONSV_2021!P47</f>
        <v>72.377305353569682</v>
      </c>
      <c r="S83" s="82">
        <f>ONSV_2021!U47</f>
        <v>9.7040116664102243</v>
      </c>
      <c r="T83" s="82">
        <f>GNV!P10</f>
        <v>96</v>
      </c>
      <c r="V83" s="2" t="e">
        <f>B82+C82+H82+I82+T82+#REF!+#REF!</f>
        <v>#REF!</v>
      </c>
      <c r="W83" s="2">
        <f t="shared" si="21"/>
        <v>1314678.9218397017</v>
      </c>
      <c r="X83" s="2">
        <f t="shared" si="22"/>
        <v>85239</v>
      </c>
      <c r="Y83" s="2">
        <f t="shared" si="23"/>
        <v>557325.72088082414</v>
      </c>
      <c r="Z83" s="2">
        <f>[1]DEN!C80+[1]DEN!F80+[1]DEN!G80+[1]DEN!L80</f>
        <v>466054</v>
      </c>
      <c r="AA83" s="2">
        <f>[1]DEN!I80+[1]DEN!J80</f>
        <v>483379</v>
      </c>
      <c r="AB83" s="2">
        <f>[1]DEN!D80+[1]DEN!E80</f>
        <v>45907</v>
      </c>
      <c r="AC83" s="2">
        <f>[1]DEN!H80+[1]DEN!K80</f>
        <v>16123</v>
      </c>
      <c r="AD83" s="47" t="e">
        <f t="shared" si="25"/>
        <v>#REF!</v>
      </c>
      <c r="AE83" s="47" t="str">
        <f t="shared" si="24"/>
        <v>ERRO</v>
      </c>
      <c r="AF83" s="47" t="str">
        <f t="shared" si="24"/>
        <v>ERRO</v>
      </c>
      <c r="AG83" s="47" t="str">
        <f t="shared" si="24"/>
        <v>ERRO</v>
      </c>
      <c r="AH83" s="260" t="e">
        <f>[1]COMB_CORR!I8/FRO_TOT!V83</f>
        <v>#REF!</v>
      </c>
      <c r="AI83" s="264" t="e">
        <f t="shared" si="26"/>
        <v>#REF!</v>
      </c>
      <c r="AJ83" s="3">
        <v>0.29483369894324207</v>
      </c>
      <c r="AL83" s="61" t="e">
        <f t="shared" si="19"/>
        <v>#REF!</v>
      </c>
      <c r="AM83" s="265">
        <v>-14002.877426415333</v>
      </c>
    </row>
    <row r="84" spans="1:39" s="1" customFormat="1">
      <c r="A84" s="73" t="s">
        <v>17</v>
      </c>
      <c r="B84" s="82">
        <f>DIST_GAS_AUT!J12</f>
        <v>79244.695175077592</v>
      </c>
      <c r="C84" s="82">
        <f>DIST_GAS_UTI!J12</f>
        <v>1520.0509866563402</v>
      </c>
      <c r="D84" s="82">
        <f>DIST_GAS_CAMIE!D12</f>
        <v>19596.054814690619</v>
      </c>
      <c r="E84" s="82">
        <f>DIST_GAS_CAMIOA!D12</f>
        <v>3409.0347092210591</v>
      </c>
      <c r="F84" s="82">
        <f>DIST_GAS_MOTOC!D12</f>
        <v>84892</v>
      </c>
      <c r="G84" s="82">
        <f>DIST_GAS_MOTOA!D12</f>
        <v>21713</v>
      </c>
      <c r="H84" s="82">
        <f>DIST_ALC_AUT!J12</f>
        <v>5163.3577241900239</v>
      </c>
      <c r="I84" s="82">
        <f>DIST_ALC_UTI!D12</f>
        <v>79.949013343659757</v>
      </c>
      <c r="J84" s="82">
        <f>DIST_DSL_CAM!D12</f>
        <v>5690</v>
      </c>
      <c r="K84" s="82">
        <f>DIST_DSL_CAMTRA!D12</f>
        <v>1166</v>
      </c>
      <c r="L84" s="82">
        <f>DIST_DSL_MICRO!D12</f>
        <v>752</v>
      </c>
      <c r="M84" s="82">
        <f>[1]DIST_DSL_ONI!H25</f>
        <v>438</v>
      </c>
      <c r="N84" s="82">
        <f>DIST_DSL_CAMIE!D12</f>
        <v>11964.81756538586</v>
      </c>
      <c r="O84" s="82">
        <f>DIST_DSL_CAMIOA!D12</f>
        <v>32162.290388548059</v>
      </c>
      <c r="P84" s="82">
        <f>ONSV_2021!K48</f>
        <v>54.291866337516694</v>
      </c>
      <c r="Q84" s="82">
        <f>ONSV_2021!D48</f>
        <v>1.0222824596221471</v>
      </c>
      <c r="R84" s="82">
        <f>ONSV_2021!P48</f>
        <v>20.17605724704481</v>
      </c>
      <c r="S84" s="82">
        <f>ONSV_2021!U48</f>
        <v>3.5097939558227154</v>
      </c>
      <c r="T84" s="82">
        <f>GNV!P11</f>
        <v>61</v>
      </c>
      <c r="V84" s="2" t="e">
        <f>B83+C83+H83+I83+T83+#REF!+#REF!</f>
        <v>#REF!</v>
      </c>
      <c r="W84" s="2">
        <f t="shared" si="21"/>
        <v>625091.2389185566</v>
      </c>
      <c r="X84" s="2">
        <f t="shared" si="22"/>
        <v>41523</v>
      </c>
      <c r="Y84" s="2">
        <f t="shared" si="23"/>
        <v>249330.6114109238</v>
      </c>
      <c r="Z84" s="2">
        <f>[1]DEN!C81+[1]DEN!F81+[1]DEN!G81+[1]DEN!L81</f>
        <v>221839</v>
      </c>
      <c r="AA84" s="2">
        <f>[1]DEN!I81+[1]DEN!J81</f>
        <v>328332</v>
      </c>
      <c r="AB84" s="2">
        <f>[1]DEN!D81+[1]DEN!E81</f>
        <v>27546</v>
      </c>
      <c r="AC84" s="2">
        <f>[1]DEN!H81+[1]DEN!K81</f>
        <v>4766</v>
      </c>
      <c r="AD84" s="47" t="e">
        <f t="shared" si="25"/>
        <v>#REF!</v>
      </c>
      <c r="AE84" s="47" t="str">
        <f t="shared" si="24"/>
        <v>ERRO</v>
      </c>
      <c r="AF84" s="47" t="str">
        <f t="shared" si="24"/>
        <v>ERRO</v>
      </c>
      <c r="AG84" s="47" t="str">
        <f t="shared" si="24"/>
        <v>ERRO</v>
      </c>
      <c r="AH84" s="260" t="e">
        <f>[1]COMB_CORR!I9/FRO_TOT!V84</f>
        <v>#REF!</v>
      </c>
      <c r="AI84" s="264" t="e">
        <f t="shared" si="26"/>
        <v>#REF!</v>
      </c>
      <c r="AJ84" s="3">
        <v>0.48288053487071153</v>
      </c>
      <c r="AL84" s="61" t="e">
        <f t="shared" si="19"/>
        <v>#REF!</v>
      </c>
      <c r="AM84" s="265">
        <v>-4330.4708671827684</v>
      </c>
    </row>
    <row r="85" spans="1:39" s="1" customFormat="1">
      <c r="A85" s="73" t="s">
        <v>29</v>
      </c>
      <c r="B85" s="82">
        <f>DIST_GAS_AUT!J13</f>
        <v>218428.89162468791</v>
      </c>
      <c r="C85" s="82">
        <f>DIST_GAS_UTI!J13</f>
        <v>5185.2831804735479</v>
      </c>
      <c r="D85" s="82">
        <f>DIST_GAS_CAMIE!D13</f>
        <v>38247.8799382449</v>
      </c>
      <c r="E85" s="82">
        <f>DIST_GAS_CAMIOA!D13</f>
        <v>6385.9274420730308</v>
      </c>
      <c r="F85" s="82">
        <f>DIST_GAS_MOTOC!D13</f>
        <v>250374</v>
      </c>
      <c r="G85" s="82">
        <f>DIST_GAS_MOTOA!D13</f>
        <v>104129</v>
      </c>
      <c r="H85" s="82">
        <f>DIST_ALC_AUT!J13</f>
        <v>21348.283275379312</v>
      </c>
      <c r="I85" s="82">
        <f>DIST_ALC_UTI!D13</f>
        <v>272.71681952645145</v>
      </c>
      <c r="J85" s="82">
        <f>DIST_DSL_CAM!D13</f>
        <v>23431</v>
      </c>
      <c r="K85" s="82">
        <f>DIST_DSL_CAMTRA!D13</f>
        <v>6979</v>
      </c>
      <c r="L85" s="82">
        <f>DIST_DSL_MICRO!D13</f>
        <v>1703</v>
      </c>
      <c r="M85" s="82">
        <f>[1]DIST_DSL_ONI!H26</f>
        <v>1267</v>
      </c>
      <c r="N85" s="82">
        <f>DIST_DSL_CAMIE!D13</f>
        <v>37987.913433738991</v>
      </c>
      <c r="O85" s="82">
        <f>DIST_DSL_CAMIOA!D13</f>
        <v>124676.36475492503</v>
      </c>
      <c r="P85" s="82">
        <f>ONSV_2021!K49</f>
        <v>162.42785097358865</v>
      </c>
      <c r="Q85" s="82">
        <f>ONSV_2021!D49</f>
        <v>3.6723355470285242</v>
      </c>
      <c r="R85" s="82">
        <f>ONSV_2021!P49</f>
        <v>51.329464317532256</v>
      </c>
      <c r="S85" s="82">
        <f>ONSV_2021!U49</f>
        <v>8.5703491618460248</v>
      </c>
      <c r="T85" s="82">
        <f>GNV!P12</f>
        <v>324</v>
      </c>
      <c r="V85" s="2" t="e">
        <f>B84+C84+H84+I84+T84+#REF!+#REF!</f>
        <v>#REF!</v>
      </c>
      <c r="W85" s="2">
        <f t="shared" si="21"/>
        <v>129610.08952391168</v>
      </c>
      <c r="X85" s="2">
        <f t="shared" si="22"/>
        <v>7608</v>
      </c>
      <c r="Y85" s="2">
        <f t="shared" si="23"/>
        <v>44565.107953933919</v>
      </c>
      <c r="Z85" s="2">
        <f>[1]DEN!C82+[1]DEN!F82+[1]DEN!G82+[1]DEN!L82</f>
        <v>60735</v>
      </c>
      <c r="AA85" s="2">
        <f>[1]DEN!I82+[1]DEN!J82</f>
        <v>64367</v>
      </c>
      <c r="AB85" s="2">
        <f>[1]DEN!D82+[1]DEN!E82</f>
        <v>3612</v>
      </c>
      <c r="AC85" s="2">
        <f>[1]DEN!H82+[1]DEN!K82</f>
        <v>1114</v>
      </c>
      <c r="AD85" s="47" t="e">
        <f t="shared" si="25"/>
        <v>#REF!</v>
      </c>
      <c r="AE85" s="47" t="str">
        <f t="shared" si="24"/>
        <v>ERRO</v>
      </c>
      <c r="AF85" s="47" t="str">
        <f t="shared" si="24"/>
        <v>ERRO</v>
      </c>
      <c r="AG85" s="47" t="str">
        <f t="shared" si="24"/>
        <v>ERRO</v>
      </c>
      <c r="AH85" s="260" t="e">
        <f>[1]COMB_CORR!I10/FRO_TOT!V85</f>
        <v>#REF!</v>
      </c>
      <c r="AI85" s="264" t="e">
        <f t="shared" si="26"/>
        <v>#REF!</v>
      </c>
      <c r="AJ85" s="3">
        <v>0.16727639601521779</v>
      </c>
      <c r="AL85" s="61" t="e">
        <f t="shared" si="19"/>
        <v>#REF!</v>
      </c>
      <c r="AM85" s="265">
        <v>-959.29127988680557</v>
      </c>
    </row>
    <row r="86" spans="1:39" s="1" customFormat="1">
      <c r="A86" s="75" t="s">
        <v>39</v>
      </c>
      <c r="B86" s="79">
        <f>DIST_GAS_AUT!J14</f>
        <v>6472257.824820566</v>
      </c>
      <c r="C86" s="79">
        <f>DIST_GAS_UTI!J14</f>
        <v>174358.97944226401</v>
      </c>
      <c r="D86" s="79">
        <f>DIST_GAS_CAMIE!D14</f>
        <v>843096.6724600218</v>
      </c>
      <c r="E86" s="79">
        <f>DIST_GAS_CAMIOA!D14</f>
        <v>282086.17260236596</v>
      </c>
      <c r="F86" s="79">
        <f>DIST_GAS_MOTOC!D14</f>
        <v>7210153</v>
      </c>
      <c r="G86" s="79">
        <f>DIST_GAS_MOTOA!D14</f>
        <v>1079837</v>
      </c>
      <c r="H86" s="79">
        <f>DIST_ALC_AUT!J14</f>
        <v>706059.69452514756</v>
      </c>
      <c r="I86" s="79">
        <f>DIST_ALC_UTI!D14</f>
        <v>9168.1975565632001</v>
      </c>
      <c r="J86" s="79">
        <f>DIST_DSL_CAM!D14</f>
        <v>492481</v>
      </c>
      <c r="K86" s="79">
        <f>DIST_DSL_CAMTRA!D14</f>
        <v>73009</v>
      </c>
      <c r="L86" s="79">
        <f>DIST_DSL_MICRO!D14</f>
        <v>96113</v>
      </c>
      <c r="M86" s="79">
        <f t="shared" ref="M86" si="27">SUM(M87:M95)</f>
        <v>55759</v>
      </c>
      <c r="N86" s="79">
        <f>DIST_DSL_CAMIE!D14</f>
        <v>535599.63255784952</v>
      </c>
      <c r="O86" s="79">
        <f>DIST_DSL_CAMIOA!D14</f>
        <v>2911178.2241551992</v>
      </c>
      <c r="P86" s="79">
        <f>ONSV_2021!K50</f>
        <v>6707.6970390251372</v>
      </c>
      <c r="Q86" s="79">
        <f>ONSV_2021!D50</f>
        <v>163.61732351956834</v>
      </c>
      <c r="R86" s="79">
        <f>ONSV_2021!P50</f>
        <v>1237.660036618945</v>
      </c>
      <c r="S86" s="79">
        <f>ONSV_2021!U50</f>
        <v>407.02560083626668</v>
      </c>
      <c r="T86" s="79">
        <f>GNV!P13</f>
        <v>318867</v>
      </c>
      <c r="V86" s="2" t="e">
        <f>B85+C85+H85+I85+T85+#REF!+#REF!</f>
        <v>#REF!</v>
      </c>
      <c r="W86" s="2">
        <f t="shared" si="21"/>
        <v>399136.80738031794</v>
      </c>
      <c r="X86" s="2">
        <f t="shared" si="22"/>
        <v>32113</v>
      </c>
      <c r="Y86" s="2">
        <f t="shared" si="23"/>
        <v>163931.27818866403</v>
      </c>
      <c r="Z86" s="2">
        <f>[1]DEN!C83+[1]DEN!F83+[1]DEN!G83+[1]DEN!L83</f>
        <v>167978</v>
      </c>
      <c r="AA86" s="2">
        <f>[1]DEN!I83+[1]DEN!J83</f>
        <v>204988</v>
      </c>
      <c r="AB86" s="2">
        <f>[1]DEN!D83+[1]DEN!E83</f>
        <v>22205</v>
      </c>
      <c r="AC86" s="2">
        <f>[1]DEN!H83+[1]DEN!K83</f>
        <v>4587</v>
      </c>
      <c r="AD86" s="47" t="e">
        <f t="shared" si="25"/>
        <v>#REF!</v>
      </c>
      <c r="AE86" s="47" t="str">
        <f t="shared" si="24"/>
        <v>ERRO</v>
      </c>
      <c r="AF86" s="47" t="str">
        <f t="shared" si="24"/>
        <v>ERRO</v>
      </c>
      <c r="AG86" s="47" t="str">
        <f t="shared" si="24"/>
        <v>ERRO</v>
      </c>
      <c r="AH86" s="260" t="e">
        <f>[1]COMB_CORR!I11/FRO_TOT!V86</f>
        <v>#REF!</v>
      </c>
      <c r="AI86" s="264" t="e">
        <f t="shared" si="26"/>
        <v>#REF!</v>
      </c>
      <c r="AJ86" s="3">
        <v>0.91294891201868322</v>
      </c>
      <c r="AL86" s="61" t="e">
        <f t="shared" si="19"/>
        <v>#REF!</v>
      </c>
      <c r="AM86" s="265">
        <v>-759.2181020337739</v>
      </c>
    </row>
    <row r="87" spans="1:39" s="1" customFormat="1">
      <c r="A87" s="73" t="s">
        <v>35</v>
      </c>
      <c r="B87" s="82">
        <f>DIST_GAS_AUT!J15</f>
        <v>331877.90341809689</v>
      </c>
      <c r="C87" s="82">
        <f>DIST_GAS_UTI!J15</f>
        <v>8096.2545549515626</v>
      </c>
      <c r="D87" s="82">
        <f>DIST_GAS_CAMIE!D15</f>
        <v>39758.956698882386</v>
      </c>
      <c r="E87" s="82">
        <f>DIST_GAS_CAMIOA!D15</f>
        <v>15693.702352263404</v>
      </c>
      <c r="F87" s="82">
        <f>DIST_GAS_MOTOC!D15</f>
        <v>332059</v>
      </c>
      <c r="G87" s="82">
        <f>DIST_GAS_MOTOA!D15</f>
        <v>46788</v>
      </c>
      <c r="H87" s="82">
        <f>DIST_ALC_AUT!J15</f>
        <v>40204.183304263919</v>
      </c>
      <c r="I87" s="82">
        <f>DIST_ALC_UTI!D15</f>
        <v>425.74544504843766</v>
      </c>
      <c r="J87" s="82">
        <f>DIST_DSL_CAM!D15</f>
        <v>23255</v>
      </c>
      <c r="K87" s="82">
        <f>DIST_DSL_CAMTRA!D15</f>
        <v>2918</v>
      </c>
      <c r="L87" s="82">
        <f>DIST_DSL_MICRO!D15</f>
        <v>7171</v>
      </c>
      <c r="M87" s="82">
        <f>[1]DIST_DSL_ONI!H28</f>
        <v>4629</v>
      </c>
      <c r="N87" s="82">
        <f>DIST_DSL_CAMIE!D15</f>
        <v>22362.309564897267</v>
      </c>
      <c r="O87" s="82">
        <f>DIST_DSL_CAMIOA!D15</f>
        <v>119434.58015232047</v>
      </c>
      <c r="P87" s="82">
        <f>ONSV_2021!K51</f>
        <v>331.56504600809421</v>
      </c>
      <c r="Q87" s="82">
        <f>ONSV_2021!D51</f>
        <v>7.1077408970813849</v>
      </c>
      <c r="R87" s="82">
        <f>ONSV_2021!P51</f>
        <v>51.857718120802019</v>
      </c>
      <c r="S87" s="82">
        <f>ONSV_2021!U51</f>
        <v>20.469494974033296</v>
      </c>
      <c r="T87" s="82">
        <f>GNV!P14</f>
        <v>23693</v>
      </c>
      <c r="V87" s="2" t="e">
        <f>B86+C86+H86+I86+T86+#REF!+#REF!</f>
        <v>#REF!</v>
      </c>
      <c r="W87" s="2">
        <f t="shared" si="21"/>
        <v>9415172.8450623881</v>
      </c>
      <c r="X87" s="2">
        <f t="shared" si="22"/>
        <v>661603</v>
      </c>
      <c r="Y87" s="2">
        <f t="shared" si="23"/>
        <v>3502536.8567130486</v>
      </c>
      <c r="Z87" s="2">
        <f>[1]DEN!C84+[1]DEN!F84+[1]DEN!G84+[1]DEN!L84</f>
        <v>5250863</v>
      </c>
      <c r="AA87" s="2">
        <f>[1]DEN!I84+[1]DEN!J84</f>
        <v>4138927</v>
      </c>
      <c r="AB87" s="2">
        <f>[1]DEN!D84+[1]DEN!E84</f>
        <v>369875</v>
      </c>
      <c r="AC87" s="2">
        <f>[1]DEN!H84+[1]DEN!K84</f>
        <v>137147</v>
      </c>
      <c r="AD87" s="47" t="e">
        <f t="shared" si="25"/>
        <v>#REF!</v>
      </c>
      <c r="AE87" s="47" t="str">
        <f t="shared" si="24"/>
        <v>ERRO</v>
      </c>
      <c r="AF87" s="47" t="str">
        <f t="shared" si="24"/>
        <v>ERRO</v>
      </c>
      <c r="AG87" s="47" t="str">
        <f t="shared" si="24"/>
        <v>ERRO</v>
      </c>
      <c r="AH87" s="260"/>
      <c r="AI87" s="264"/>
      <c r="AJ87" s="3"/>
      <c r="AL87" s="61"/>
      <c r="AM87" s="265"/>
    </row>
    <row r="88" spans="1:39" s="1" customFormat="1">
      <c r="A88" s="73" t="s">
        <v>31</v>
      </c>
      <c r="B88" s="82">
        <f>DIST_GAS_AUT!J16</f>
        <v>1751017.2822038415</v>
      </c>
      <c r="C88" s="82">
        <f>DIST_GAS_UTI!J16</f>
        <v>36531.074510746766</v>
      </c>
      <c r="D88" s="82">
        <f>DIST_GAS_CAMIE!D16</f>
        <v>283565.02030634216</v>
      </c>
      <c r="E88" s="82">
        <f>DIST_GAS_CAMIOA!D16</f>
        <v>91222.087589801726</v>
      </c>
      <c r="F88" s="82">
        <f>DIST_GAS_MOTOC!D16</f>
        <v>1420290</v>
      </c>
      <c r="G88" s="82">
        <f>DIST_GAS_MOTOA!D16</f>
        <v>226568</v>
      </c>
      <c r="H88" s="82">
        <f>DIST_ALC_AUT!J16</f>
        <v>185858.33509396587</v>
      </c>
      <c r="I88" s="82">
        <f>DIST_ALC_UTI!D16</f>
        <v>1920.8274211699388</v>
      </c>
      <c r="J88" s="82">
        <f>DIST_DSL_CAM!D16</f>
        <v>127402</v>
      </c>
      <c r="K88" s="82">
        <f>DIST_DSL_CAMTRA!D16</f>
        <v>25687</v>
      </c>
      <c r="L88" s="82">
        <f>DIST_DSL_MICRO!D16</f>
        <v>31386</v>
      </c>
      <c r="M88" s="82">
        <f>[1]DIST_DSL_ONI!H29</f>
        <v>17758</v>
      </c>
      <c r="N88" s="82">
        <f>DIST_DSL_CAMIE!D16</f>
        <v>127607.16679872051</v>
      </c>
      <c r="O88" s="82">
        <f>DIST_DSL_CAMIOA!D16</f>
        <v>440396.91043445724</v>
      </c>
      <c r="P88" s="82">
        <f>ONSV_2021!K52</f>
        <v>1781.5565689227078</v>
      </c>
      <c r="Q88" s="82">
        <f>ONSV_2021!D52</f>
        <v>35.438376033569511</v>
      </c>
      <c r="R88" s="82">
        <f>ONSV_2021!P52</f>
        <v>364.68632311903639</v>
      </c>
      <c r="S88" s="82">
        <f>ONSV_2021!U52</f>
        <v>117.31873192463536</v>
      </c>
      <c r="T88" s="82">
        <f>GNV!P15</f>
        <v>65278</v>
      </c>
      <c r="V88" s="2" t="e">
        <f>B87+C87+H87+I87+T87+#REF!+#REF!</f>
        <v>#REF!</v>
      </c>
      <c r="W88" s="2">
        <f t="shared" si="21"/>
        <v>434299.65905114578</v>
      </c>
      <c r="X88" s="2">
        <f t="shared" si="22"/>
        <v>33344</v>
      </c>
      <c r="Y88" s="2">
        <f t="shared" si="23"/>
        <v>146425.88971721774</v>
      </c>
      <c r="Z88" s="2">
        <f>[1]DEN!C85+[1]DEN!F85+[1]DEN!G85+[1]DEN!L85</f>
        <v>266569</v>
      </c>
      <c r="AA88" s="2">
        <f>[1]DEN!I85+[1]DEN!J85</f>
        <v>158646</v>
      </c>
      <c r="AB88" s="2">
        <f>[1]DEN!D85+[1]DEN!E85</f>
        <v>17749</v>
      </c>
      <c r="AC88" s="2">
        <f>[1]DEN!H85+[1]DEN!K85</f>
        <v>9453</v>
      </c>
      <c r="AD88" s="47" t="e">
        <f t="shared" si="25"/>
        <v>#REF!</v>
      </c>
      <c r="AE88" s="47" t="str">
        <f t="shared" si="24"/>
        <v>ERRO</v>
      </c>
      <c r="AF88" s="47" t="str">
        <f t="shared" si="24"/>
        <v>ERRO</v>
      </c>
      <c r="AG88" s="47" t="str">
        <f t="shared" si="24"/>
        <v>ERRO</v>
      </c>
      <c r="AH88" s="260" t="e">
        <f>[1]COMB_CORR!I13/FRO_TOT!V88</f>
        <v>#REF!</v>
      </c>
      <c r="AI88" s="264" t="e">
        <f t="shared" si="26"/>
        <v>#REF!</v>
      </c>
      <c r="AJ88" s="3">
        <v>0.8200173983221325</v>
      </c>
      <c r="AL88" s="61" t="e">
        <f t="shared" si="19"/>
        <v>#REF!</v>
      </c>
      <c r="AM88" s="265">
        <v>-3837.8887374359765</v>
      </c>
    </row>
    <row r="89" spans="1:39" s="1" customFormat="1">
      <c r="A89" s="73" t="s">
        <v>27</v>
      </c>
      <c r="B89" s="82">
        <f>DIST_GAS_AUT!J17</f>
        <v>1079091.1460932936</v>
      </c>
      <c r="C89" s="82">
        <f>DIST_GAS_UTI!J17</f>
        <v>40714.792015450548</v>
      </c>
      <c r="D89" s="82">
        <f>DIST_GAS_CAMIE!D17</f>
        <v>110062.80935458075</v>
      </c>
      <c r="E89" s="82">
        <f>DIST_GAS_CAMIOA!D17</f>
        <v>33941.474983777523</v>
      </c>
      <c r="F89" s="82">
        <f>DIST_GAS_MOTOC!D17</f>
        <v>1493098</v>
      </c>
      <c r="G89" s="82">
        <f>DIST_GAS_MOTOA!D17</f>
        <v>190275</v>
      </c>
      <c r="H89" s="82">
        <f>DIST_ALC_AUT!J17</f>
        <v>113720.22697487078</v>
      </c>
      <c r="I89" s="82">
        <f>DIST_ALC_UTI!D17</f>
        <v>2141.2079845494573</v>
      </c>
      <c r="J89" s="82">
        <f>DIST_DSL_CAM!D17</f>
        <v>77083</v>
      </c>
      <c r="K89" s="82">
        <f>DIST_DSL_CAMTRA!D17</f>
        <v>10483</v>
      </c>
      <c r="L89" s="82">
        <f>DIST_DSL_MICRO!D17</f>
        <v>13019</v>
      </c>
      <c r="M89" s="82">
        <f>[1]DIST_DSL_ONI!H30</f>
        <v>7498</v>
      </c>
      <c r="N89" s="82">
        <f>DIST_DSL_CAMIE!D17</f>
        <v>107018.78770883055</v>
      </c>
      <c r="O89" s="82">
        <f>DIST_DSL_CAMIOA!D17</f>
        <v>735533.65535588923</v>
      </c>
      <c r="P89" s="82">
        <f>ONSV_2021!K53</f>
        <v>932.39890148001723</v>
      </c>
      <c r="Q89" s="82">
        <f>ONSV_2021!D53</f>
        <v>31.916833927512926</v>
      </c>
      <c r="R89" s="82">
        <f>ONSV_2021!P53</f>
        <v>161.79076189445914</v>
      </c>
      <c r="S89" s="82">
        <f>ONSV_2021!U53</f>
        <v>49.893502697974327</v>
      </c>
      <c r="T89" s="82">
        <f>GNV!P16</f>
        <v>54415</v>
      </c>
      <c r="V89" s="2" t="e">
        <f>B88+C88+H88+I88+T88+#REF!+#REF!</f>
        <v>#REF!</v>
      </c>
      <c r="W89" s="2">
        <f t="shared" si="21"/>
        <v>2021645.107896144</v>
      </c>
      <c r="X89" s="2">
        <f t="shared" si="22"/>
        <v>184475</v>
      </c>
      <c r="Y89" s="2">
        <f t="shared" si="23"/>
        <v>585762.07723317773</v>
      </c>
      <c r="Z89" s="2">
        <f>[1]DEN!C86+[1]DEN!F86+[1]DEN!G86+[1]DEN!L86</f>
        <v>1400944</v>
      </c>
      <c r="AA89" s="2">
        <f>[1]DEN!I86+[1]DEN!J86</f>
        <v>851363</v>
      </c>
      <c r="AB89" s="2">
        <f>[1]DEN!D86+[1]DEN!E86</f>
        <v>102814</v>
      </c>
      <c r="AC89" s="2">
        <f>[1]DEN!H86+[1]DEN!K86</f>
        <v>45911</v>
      </c>
      <c r="AD89" s="47" t="e">
        <f t="shared" si="25"/>
        <v>#REF!</v>
      </c>
      <c r="AE89" s="47" t="str">
        <f t="shared" si="24"/>
        <v>ERRO</v>
      </c>
      <c r="AF89" s="47" t="str">
        <f t="shared" si="24"/>
        <v>ERRO</v>
      </c>
      <c r="AG89" s="47" t="str">
        <f t="shared" si="24"/>
        <v>ERRO</v>
      </c>
      <c r="AH89" s="260" t="e">
        <f>[1]COMB_CORR!I14/FRO_TOT!V89</f>
        <v>#REF!</v>
      </c>
      <c r="AI89" s="264" t="e">
        <f t="shared" si="26"/>
        <v>#REF!</v>
      </c>
      <c r="AJ89" s="3">
        <v>0.7474483557892988</v>
      </c>
      <c r="AL89" s="61" t="e">
        <f t="shared" si="19"/>
        <v>#REF!</v>
      </c>
      <c r="AM89" s="265">
        <v>-20708.164981609676</v>
      </c>
    </row>
    <row r="90" spans="1:39" s="1" customFormat="1">
      <c r="A90" s="73" t="s">
        <v>33</v>
      </c>
      <c r="B90" s="82">
        <f>DIST_GAS_AUT!J18</f>
        <v>452199.86489570967</v>
      </c>
      <c r="C90" s="82">
        <f>DIST_GAS_UTI!J18</f>
        <v>12644.282609500968</v>
      </c>
      <c r="D90" s="82">
        <f>DIST_GAS_CAMIE!D18</f>
        <v>74390.275024631395</v>
      </c>
      <c r="E90" s="82">
        <f>DIST_GAS_CAMIOA!D18</f>
        <v>14504.419118196041</v>
      </c>
      <c r="F90" s="82">
        <f>DIST_GAS_MOTOC!D18</f>
        <v>937600</v>
      </c>
      <c r="G90" s="82">
        <f>DIST_GAS_MOTOA!D18</f>
        <v>182252</v>
      </c>
      <c r="H90" s="82">
        <f>DIST_ALC_AUT!J18</f>
        <v>35512.313299541674</v>
      </c>
      <c r="I90" s="82">
        <f>DIST_ALC_UTI!D18</f>
        <v>664.7173904990309</v>
      </c>
      <c r="J90" s="82">
        <f>DIST_DSL_CAM!D18</f>
        <v>44573</v>
      </c>
      <c r="K90" s="82">
        <f>DIST_DSL_CAMTRA!D18</f>
        <v>6297</v>
      </c>
      <c r="L90" s="82">
        <f>DIST_DSL_MICRO!D18</f>
        <v>5447</v>
      </c>
      <c r="M90" s="82">
        <f>[1]DIST_DSL_ONI!H31</f>
        <v>3454</v>
      </c>
      <c r="N90" s="82">
        <f>DIST_DSL_CAMIE!D18</f>
        <v>64785.334413853016</v>
      </c>
      <c r="O90" s="82">
        <f>DIST_DSL_CAMIOA!D18</f>
        <v>435966.1631564757</v>
      </c>
      <c r="P90" s="82">
        <f>ONSV_2021!K54</f>
        <v>541.57396345824236</v>
      </c>
      <c r="Q90" s="82">
        <f>ONSV_2021!D54</f>
        <v>14.687419569359918</v>
      </c>
      <c r="R90" s="82">
        <f>ONSV_2021!P54</f>
        <v>153.75937086690101</v>
      </c>
      <c r="S90" s="82">
        <f>ONSV_2021!U54</f>
        <v>29.979246105482162</v>
      </c>
      <c r="T90" s="82">
        <f>GNV!P17</f>
        <v>325</v>
      </c>
      <c r="V90" s="2" t="e">
        <f>B89+C89+H89+I89+T89+#REF!+#REF!</f>
        <v>#REF!</v>
      </c>
      <c r="W90" s="2">
        <f t="shared" si="21"/>
        <v>1827377.2843383583</v>
      </c>
      <c r="X90" s="2">
        <f t="shared" si="22"/>
        <v>100585</v>
      </c>
      <c r="Y90" s="2">
        <f t="shared" si="23"/>
        <v>850050.44306471979</v>
      </c>
      <c r="Z90" s="2">
        <f>[1]DEN!C87+[1]DEN!F87+[1]DEN!G87+[1]DEN!L87</f>
        <v>868527</v>
      </c>
      <c r="AA90" s="2">
        <f>[1]DEN!I87+[1]DEN!J87</f>
        <v>845716</v>
      </c>
      <c r="AB90" s="2">
        <f>[1]DEN!D87+[1]DEN!E87</f>
        <v>56988</v>
      </c>
      <c r="AC90" s="2">
        <f>[1]DEN!H87+[1]DEN!K87</f>
        <v>18682</v>
      </c>
      <c r="AD90" s="47" t="e">
        <f t="shared" si="25"/>
        <v>#REF!</v>
      </c>
      <c r="AE90" s="47" t="str">
        <f t="shared" si="24"/>
        <v>ERRO</v>
      </c>
      <c r="AF90" s="47" t="str">
        <f t="shared" si="24"/>
        <v>ERRO</v>
      </c>
      <c r="AG90" s="47" t="str">
        <f t="shared" si="24"/>
        <v>ERRO</v>
      </c>
      <c r="AH90" s="260" t="e">
        <f>[1]COMB_CORR!I15/FRO_TOT!V90</f>
        <v>#REF!</v>
      </c>
      <c r="AI90" s="264" t="e">
        <f t="shared" si="26"/>
        <v>#REF!</v>
      </c>
      <c r="AJ90" s="3">
        <v>0.5379394494531049</v>
      </c>
      <c r="AL90" s="61" t="e">
        <f t="shared" si="19"/>
        <v>#REF!</v>
      </c>
      <c r="AM90" s="265">
        <v>-26053.614698261139</v>
      </c>
    </row>
    <row r="91" spans="1:39" s="1" customFormat="1">
      <c r="A91" s="73" t="s">
        <v>34</v>
      </c>
      <c r="B91" s="82">
        <f>DIST_GAS_AUT!J19</f>
        <v>508640.39261546097</v>
      </c>
      <c r="C91" s="82">
        <f>DIST_GAS_UTI!J19</f>
        <v>15464.750869887946</v>
      </c>
      <c r="D91" s="82">
        <f>DIST_GAS_CAMIE!D19</f>
        <v>55400.603022737996</v>
      </c>
      <c r="E91" s="82">
        <f>DIST_GAS_CAMIOA!D19</f>
        <v>18311.414090423015</v>
      </c>
      <c r="F91" s="82">
        <f>DIST_GAS_MOTOC!D19</f>
        <v>540685</v>
      </c>
      <c r="G91" s="82">
        <f>DIST_GAS_MOTOA!D19</f>
        <v>76523</v>
      </c>
      <c r="H91" s="82">
        <f>DIST_ALC_AUT!J19</f>
        <v>53846.538390580783</v>
      </c>
      <c r="I91" s="82">
        <f>DIST_ALC_UTI!D19</f>
        <v>813.24913011205263</v>
      </c>
      <c r="J91" s="82">
        <f>DIST_DSL_CAM!D19</f>
        <v>30309</v>
      </c>
      <c r="K91" s="82">
        <f>DIST_DSL_CAMTRA!D19</f>
        <v>3234</v>
      </c>
      <c r="L91" s="82">
        <f>DIST_DSL_MICRO!D19</f>
        <v>5283</v>
      </c>
      <c r="M91" s="82">
        <f>[1]DIST_DSL_ONI!H32</f>
        <v>3068</v>
      </c>
      <c r="N91" s="82">
        <f>DIST_DSL_CAMIE!D19</f>
        <v>38845.968362480133</v>
      </c>
      <c r="O91" s="82">
        <f>DIST_DSL_CAMIOA!D19</f>
        <v>222677.97972972973</v>
      </c>
      <c r="P91" s="82">
        <f>ONSV_2021!K55</f>
        <v>471.35007265582681</v>
      </c>
      <c r="Q91" s="82">
        <f>ONSV_2021!D55</f>
        <v>13.048585774218736</v>
      </c>
      <c r="R91" s="82">
        <f>ONSV_2021!P55</f>
        <v>75.610145024606027</v>
      </c>
      <c r="S91" s="82">
        <f>ONSV_2021!U55</f>
        <v>24.991196545328421</v>
      </c>
      <c r="T91" s="82">
        <f>GNV!P18</f>
        <v>22883</v>
      </c>
      <c r="V91" s="2" t="e">
        <f>B90+C90+H90+I90+T90+#REF!+#REF!</f>
        <v>#REF!</v>
      </c>
      <c r="W91" s="2">
        <f t="shared" si="21"/>
        <v>1208746.6941428273</v>
      </c>
      <c r="X91" s="2">
        <f t="shared" si="22"/>
        <v>56317</v>
      </c>
      <c r="Y91" s="2">
        <f t="shared" si="23"/>
        <v>504205.49757032871</v>
      </c>
      <c r="Z91" s="2">
        <f>[1]DEN!C88+[1]DEN!F88+[1]DEN!G88+[1]DEN!L88</f>
        <v>341374</v>
      </c>
      <c r="AA91" s="2">
        <f>[1]DEN!I88+[1]DEN!J88</f>
        <v>478087</v>
      </c>
      <c r="AB91" s="2">
        <f>[1]DEN!D88+[1]DEN!E88</f>
        <v>27981</v>
      </c>
      <c r="AC91" s="2">
        <f>[1]DEN!H88+[1]DEN!K88</f>
        <v>8608</v>
      </c>
      <c r="AD91" s="47" t="e">
        <f t="shared" si="25"/>
        <v>#REF!</v>
      </c>
      <c r="AE91" s="47" t="str">
        <f t="shared" si="24"/>
        <v>ERRO</v>
      </c>
      <c r="AF91" s="47" t="str">
        <f t="shared" si="24"/>
        <v>ERRO</v>
      </c>
      <c r="AG91" s="47" t="str">
        <f t="shared" si="24"/>
        <v>ERRO</v>
      </c>
      <c r="AH91" s="260" t="e">
        <f>[1]COMB_CORR!I16/FRO_TOT!V91</f>
        <v>#REF!</v>
      </c>
      <c r="AI91" s="264" t="e">
        <f t="shared" si="26"/>
        <v>#REF!</v>
      </c>
      <c r="AJ91" s="3">
        <v>0.41958373173359514</v>
      </c>
      <c r="AL91" s="61" t="e">
        <f t="shared" si="19"/>
        <v>#REF!</v>
      </c>
      <c r="AM91" s="265">
        <v>-3981.7432329750154</v>
      </c>
    </row>
    <row r="92" spans="1:39" s="1" customFormat="1">
      <c r="A92" s="73" t="s">
        <v>30</v>
      </c>
      <c r="B92" s="82">
        <f>DIST_GAS_AUT!J20</f>
        <v>1189378.4758151013</v>
      </c>
      <c r="C92" s="82">
        <f>DIST_GAS_UTI!J20</f>
        <v>26051.152386474427</v>
      </c>
      <c r="D92" s="82">
        <f>DIST_GAS_CAMIE!D20</f>
        <v>138350.66044262971</v>
      </c>
      <c r="E92" s="82">
        <f>DIST_GAS_CAMIOA!D20</f>
        <v>66754.749710900171</v>
      </c>
      <c r="F92" s="82">
        <f>DIST_GAS_MOTOC!D20</f>
        <v>1132151</v>
      </c>
      <c r="G92" s="82">
        <f>DIST_GAS_MOTOA!D20</f>
        <v>126962</v>
      </c>
      <c r="H92" s="82">
        <f>DIST_ALC_AUT!J20</f>
        <v>152724.94273994665</v>
      </c>
      <c r="I92" s="82">
        <f>DIST_ALC_UTI!D20</f>
        <v>1369.5226735150036</v>
      </c>
      <c r="J92" s="82">
        <f>DIST_DSL_CAM!D20</f>
        <v>95367</v>
      </c>
      <c r="K92" s="82">
        <f>DIST_DSL_CAMTRA!D20</f>
        <v>13695</v>
      </c>
      <c r="L92" s="82">
        <f>DIST_DSL_MICRO!D20</f>
        <v>20085</v>
      </c>
      <c r="M92" s="82">
        <f>[1]DIST_DSL_ONI!H33</f>
        <v>11309</v>
      </c>
      <c r="N92" s="82">
        <f>DIST_DSL_CAMIE!D20</f>
        <v>66076.679177161495</v>
      </c>
      <c r="O92" s="82">
        <f>DIST_DSL_CAMIOA!D20</f>
        <v>365550.33011528413</v>
      </c>
      <c r="P92" s="82">
        <f>ONSV_2021!K56</f>
        <v>1533.2766173980199</v>
      </c>
      <c r="Q92" s="82">
        <f>ONSV_2021!D56</f>
        <v>30.29457832762273</v>
      </c>
      <c r="R92" s="82">
        <f>ONSV_2021!P56</f>
        <v>220.18740111152874</v>
      </c>
      <c r="S92" s="82">
        <f>ONSV_2021!U56</f>
        <v>106.2414031628432</v>
      </c>
      <c r="T92" s="82">
        <f>GNV!P19</f>
        <v>77955</v>
      </c>
      <c r="V92" s="2" t="e">
        <f>B91+C91+H91+I91+T91+#REF!+#REF!</f>
        <v>#REF!</v>
      </c>
      <c r="W92" s="2">
        <f t="shared" si="21"/>
        <v>690920.01711316104</v>
      </c>
      <c r="X92" s="2">
        <f t="shared" si="22"/>
        <v>38826</v>
      </c>
      <c r="Y92" s="2">
        <f t="shared" si="23"/>
        <v>264591.94809220987</v>
      </c>
      <c r="Z92" s="2">
        <f>[1]DEN!C89+[1]DEN!F89+[1]DEN!G89+[1]DEN!L89</f>
        <v>396798</v>
      </c>
      <c r="AA92" s="2">
        <f>[1]DEN!I89+[1]DEN!J89</f>
        <v>310300</v>
      </c>
      <c r="AB92" s="2">
        <f>[1]DEN!D89+[1]DEN!E89</f>
        <v>23559</v>
      </c>
      <c r="AC92" s="2">
        <f>[1]DEN!H89+[1]DEN!K89</f>
        <v>7701</v>
      </c>
      <c r="AD92" s="47" t="e">
        <f t="shared" si="25"/>
        <v>#REF!</v>
      </c>
      <c r="AE92" s="47" t="str">
        <f t="shared" si="24"/>
        <v>ERRO</v>
      </c>
      <c r="AF92" s="47" t="str">
        <f t="shared" si="24"/>
        <v>ERRO</v>
      </c>
      <c r="AG92" s="47" t="str">
        <f t="shared" si="24"/>
        <v>ERRO</v>
      </c>
      <c r="AH92" s="260" t="e">
        <f>[1]COMB_CORR!I17/FRO_TOT!V92</f>
        <v>#REF!</v>
      </c>
      <c r="AI92" s="264" t="e">
        <f t="shared" si="26"/>
        <v>#REF!</v>
      </c>
      <c r="AJ92" s="3">
        <v>0.60166795333899159</v>
      </c>
      <c r="AL92" s="61" t="e">
        <f t="shared" si="19"/>
        <v>#REF!</v>
      </c>
      <c r="AM92" s="265">
        <v>-10794.922256721708</v>
      </c>
    </row>
    <row r="93" spans="1:39" s="1" customFormat="1">
      <c r="A93" s="73" t="s">
        <v>36</v>
      </c>
      <c r="B93" s="82">
        <f>DIST_GAS_AUT!J21</f>
        <v>363498.8597448924</v>
      </c>
      <c r="C93" s="82">
        <f>DIST_GAS_UTI!J21</f>
        <v>9549.8812109697228</v>
      </c>
      <c r="D93" s="82">
        <f>DIST_GAS_CAMIE!D21</f>
        <v>51790.92078774047</v>
      </c>
      <c r="E93" s="82">
        <f>DIST_GAS_CAMIOA!D21</f>
        <v>9623.4983384759889</v>
      </c>
      <c r="F93" s="82">
        <f>DIST_GAS_MOTOC!D21</f>
        <v>602982</v>
      </c>
      <c r="G93" s="82">
        <f>DIST_GAS_MOTOA!D21</f>
        <v>108930</v>
      </c>
      <c r="H93" s="82">
        <f>DIST_ALC_AUT!J21</f>
        <v>36211.347526079036</v>
      </c>
      <c r="I93" s="82">
        <f>DIST_ALC_UTI!D21</f>
        <v>502.1187890302761</v>
      </c>
      <c r="J93" s="82">
        <f>DIST_DSL_CAM!D21</f>
        <v>32971</v>
      </c>
      <c r="K93" s="82">
        <f>DIST_DSL_CAMTRA!D21</f>
        <v>3573</v>
      </c>
      <c r="L93" s="82">
        <f>DIST_DSL_MICRO!D21</f>
        <v>4575</v>
      </c>
      <c r="M93" s="82">
        <f>[1]DIST_DSL_ONI!H34</f>
        <v>1889</v>
      </c>
      <c r="N93" s="82">
        <f>DIST_DSL_CAMIE!D21</f>
        <v>51003.565005518991</v>
      </c>
      <c r="O93" s="82">
        <f>DIST_DSL_CAMIOA!D21</f>
        <v>298895.27600670455</v>
      </c>
      <c r="P93" s="82">
        <f>ONSV_2021!K57</f>
        <v>386.25270715676015</v>
      </c>
      <c r="Q93" s="82">
        <f>ONSV_2021!D57</f>
        <v>9.6471980321093724</v>
      </c>
      <c r="R93" s="82">
        <f>ONSV_2021!P57</f>
        <v>98.750695219496265</v>
      </c>
      <c r="S93" s="82">
        <f>ONSV_2021!U57</f>
        <v>18.349399591639667</v>
      </c>
      <c r="T93" s="82">
        <f>GNV!P20</f>
        <v>835</v>
      </c>
      <c r="V93" s="2" t="e">
        <f>B92+C92+H92+I92+T92+#REF!+#REF!</f>
        <v>#REF!</v>
      </c>
      <c r="W93" s="2">
        <f t="shared" si="21"/>
        <v>1464218.4101535298</v>
      </c>
      <c r="X93" s="2">
        <f t="shared" si="22"/>
        <v>129147</v>
      </c>
      <c r="Y93" s="2">
        <f t="shared" si="23"/>
        <v>442936.00929244561</v>
      </c>
      <c r="Z93" s="2">
        <f>[1]DEN!C90+[1]DEN!F90+[1]DEN!G90+[1]DEN!L90</f>
        <v>1058064</v>
      </c>
      <c r="AA93" s="2">
        <f>[1]DEN!I90+[1]DEN!J90</f>
        <v>682240</v>
      </c>
      <c r="AB93" s="2">
        <f>[1]DEN!D90+[1]DEN!E90</f>
        <v>78895</v>
      </c>
      <c r="AC93" s="2">
        <f>[1]DEN!H90+[1]DEN!K90</f>
        <v>25836</v>
      </c>
      <c r="AD93" s="47" t="e">
        <f t="shared" si="25"/>
        <v>#REF!</v>
      </c>
      <c r="AE93" s="47" t="str">
        <f t="shared" si="24"/>
        <v>ERRO</v>
      </c>
      <c r="AF93" s="47" t="str">
        <f t="shared" si="24"/>
        <v>ERRO</v>
      </c>
      <c r="AG93" s="47" t="str">
        <f t="shared" si="24"/>
        <v>ERRO</v>
      </c>
      <c r="AH93" s="260" t="e">
        <f>[1]COMB_CORR!I18/FRO_TOT!V93</f>
        <v>#REF!</v>
      </c>
      <c r="AI93" s="264" t="e">
        <f t="shared" si="26"/>
        <v>#REF!</v>
      </c>
      <c r="AJ93" s="3">
        <v>0.71788558164723448</v>
      </c>
      <c r="AL93" s="61" t="e">
        <f t="shared" si="19"/>
        <v>#REF!</v>
      </c>
      <c r="AM93" s="265">
        <v>-23609.69594431622</v>
      </c>
    </row>
    <row r="94" spans="1:39" s="1" customFormat="1">
      <c r="A94" s="73" t="s">
        <v>21</v>
      </c>
      <c r="B94" s="82">
        <f>DIST_GAS_AUT!J22</f>
        <v>496365.59874867857</v>
      </c>
      <c r="C94" s="82">
        <f>DIST_GAS_UTI!J22</f>
        <v>19043.600962481982</v>
      </c>
      <c r="D94" s="82">
        <f>DIST_GAS_CAMIE!D22</f>
        <v>58362.918504917827</v>
      </c>
      <c r="E94" s="82">
        <f>DIST_GAS_CAMIOA!D22</f>
        <v>20039.248770694263</v>
      </c>
      <c r="F94" s="82">
        <f>DIST_GAS_MOTOC!D22</f>
        <v>472830</v>
      </c>
      <c r="G94" s="82">
        <f>DIST_GAS_MOTOA!D22</f>
        <v>69602</v>
      </c>
      <c r="H94" s="82">
        <f>DIST_ALC_AUT!J22</f>
        <v>54627.871127083607</v>
      </c>
      <c r="I94" s="82">
        <f>DIST_ALC_UTI!D22</f>
        <v>1001.478772973652</v>
      </c>
      <c r="J94" s="82">
        <f>DIST_DSL_CAM!D22</f>
        <v>38938</v>
      </c>
      <c r="K94" s="82">
        <f>DIST_DSL_CAMTRA!D22</f>
        <v>4183</v>
      </c>
      <c r="L94" s="82">
        <f>DIST_DSL_MICRO!D22</f>
        <v>5534</v>
      </c>
      <c r="M94" s="82">
        <f>[1]DIST_DSL_ONI!H35</f>
        <v>3568</v>
      </c>
      <c r="N94" s="82">
        <f>DIST_DSL_CAMIE!D22</f>
        <v>40513.445364275685</v>
      </c>
      <c r="O94" s="82">
        <f>DIST_DSL_CAMIOA!D22</f>
        <v>193604.18389786617</v>
      </c>
      <c r="P94" s="82">
        <f>ONSV_2021!K58</f>
        <v>414.38067397568375</v>
      </c>
      <c r="Q94" s="82">
        <f>ONSV_2021!D58</f>
        <v>15.541189297840901</v>
      </c>
      <c r="R94" s="82">
        <f>ONSV_2021!P58</f>
        <v>67.798822825527168</v>
      </c>
      <c r="S94" s="82">
        <f>ONSV_2021!U58</f>
        <v>23.279313900944544</v>
      </c>
      <c r="T94" s="82">
        <f>GNV!P21</f>
        <v>51842</v>
      </c>
      <c r="V94" s="2" t="e">
        <f>B93+C93+H93+I93+T93+#REF!+#REF!</f>
        <v>#REF!</v>
      </c>
      <c r="W94" s="2">
        <f t="shared" si="21"/>
        <v>773326.41912621644</v>
      </c>
      <c r="X94" s="2">
        <f t="shared" si="22"/>
        <v>41119</v>
      </c>
      <c r="Y94" s="2">
        <f t="shared" si="23"/>
        <v>351787.84101222351</v>
      </c>
      <c r="Z94" s="2">
        <f>[1]DEN!C91+[1]DEN!F91+[1]DEN!G91+[1]DEN!L91</f>
        <v>248668</v>
      </c>
      <c r="AA94" s="2">
        <f>[1]DEN!I91+[1]DEN!J91</f>
        <v>342836</v>
      </c>
      <c r="AB94" s="2">
        <f>[1]DEN!D91+[1]DEN!E91</f>
        <v>19191</v>
      </c>
      <c r="AC94" s="2">
        <f>[1]DEN!H91+[1]DEN!K91</f>
        <v>5481</v>
      </c>
      <c r="AD94" s="47" t="e">
        <f t="shared" si="25"/>
        <v>#REF!</v>
      </c>
      <c r="AE94" s="47" t="str">
        <f t="shared" si="24"/>
        <v>ERRO</v>
      </c>
      <c r="AF94" s="47" t="str">
        <f t="shared" si="24"/>
        <v>ERRO</v>
      </c>
      <c r="AG94" s="47" t="str">
        <f t="shared" si="24"/>
        <v>ERRO</v>
      </c>
      <c r="AH94" s="260" t="e">
        <f>[1]COMB_CORR!I19/FRO_TOT!V94</f>
        <v>#REF!</v>
      </c>
      <c r="AI94" s="264" t="e">
        <f t="shared" si="26"/>
        <v>#REF!</v>
      </c>
      <c r="AJ94" s="3">
        <v>0.22706414072258344</v>
      </c>
      <c r="AL94" s="61" t="e">
        <f t="shared" si="19"/>
        <v>#REF!</v>
      </c>
      <c r="AM94" s="265">
        <v>-11428.263953371468</v>
      </c>
    </row>
    <row r="95" spans="1:39" s="1" customFormat="1">
      <c r="A95" s="73" t="s">
        <v>32</v>
      </c>
      <c r="B95" s="82">
        <f>DIST_GAS_AUT!J23</f>
        <v>300188.30128549156</v>
      </c>
      <c r="C95" s="82">
        <f>DIST_GAS_UTI!J23</f>
        <v>6263.1903218000652</v>
      </c>
      <c r="D95" s="82">
        <f>DIST_GAS_CAMIE!D23</f>
        <v>31414.508317559001</v>
      </c>
      <c r="E95" s="82">
        <f>DIST_GAS_CAMIOA!D23</f>
        <v>11995.577647833776</v>
      </c>
      <c r="F95" s="82">
        <f>DIST_GAS_MOTOC!D23</f>
        <v>278458</v>
      </c>
      <c r="G95" s="82">
        <f>DIST_GAS_MOTOA!D23</f>
        <v>51937</v>
      </c>
      <c r="H95" s="82">
        <f>DIST_ALC_AUT!J23</f>
        <v>33353.936068815128</v>
      </c>
      <c r="I95" s="82">
        <f>DIST_ALC_UTI!D23</f>
        <v>329.32994966535165</v>
      </c>
      <c r="J95" s="82">
        <f>DIST_DSL_CAM!D23</f>
        <v>22583</v>
      </c>
      <c r="K95" s="82">
        <f>DIST_DSL_CAMTRA!D23</f>
        <v>2939</v>
      </c>
      <c r="L95" s="82">
        <f>DIST_DSL_MICRO!D23</f>
        <v>3613</v>
      </c>
      <c r="M95" s="82">
        <f>[1]DIST_DSL_ONI!H36</f>
        <v>2586</v>
      </c>
      <c r="N95" s="82">
        <f>DIST_DSL_CAMIE!D23</f>
        <v>17386.376162111828</v>
      </c>
      <c r="O95" s="82">
        <f>DIST_DSL_CAMIOA!D23</f>
        <v>99119.145306472332</v>
      </c>
      <c r="P95" s="82">
        <f>ONSV_2021!K59</f>
        <v>315.342487969785</v>
      </c>
      <c r="Q95" s="82">
        <f>ONSV_2021!D59</f>
        <v>5.9354016602528645</v>
      </c>
      <c r="R95" s="82">
        <f>ONSV_2021!P59</f>
        <v>43.218798436588258</v>
      </c>
      <c r="S95" s="82">
        <f>ONSV_2021!U59</f>
        <v>16.503311933385703</v>
      </c>
      <c r="T95" s="82">
        <f>GNV!P22</f>
        <v>21641</v>
      </c>
      <c r="V95" s="2" t="e">
        <f>B94+C94+H94+I94+T94+#REF!+#REF!</f>
        <v>#REF!</v>
      </c>
      <c r="W95" s="2">
        <f t="shared" si="21"/>
        <v>620834.16727561213</v>
      </c>
      <c r="X95" s="2">
        <f t="shared" si="22"/>
        <v>48655</v>
      </c>
      <c r="Y95" s="2">
        <f t="shared" si="23"/>
        <v>237685.62926214185</v>
      </c>
      <c r="Z95" s="2">
        <f>[1]DEN!C92+[1]DEN!F92+[1]DEN!G92+[1]DEN!L92</f>
        <v>422037</v>
      </c>
      <c r="AA95" s="2">
        <f>[1]DEN!I92+[1]DEN!J92</f>
        <v>300524</v>
      </c>
      <c r="AB95" s="2">
        <f>[1]DEN!D92+[1]DEN!E92</f>
        <v>25045</v>
      </c>
      <c r="AC95" s="2">
        <f>[1]DEN!H92+[1]DEN!K92</f>
        <v>8218</v>
      </c>
      <c r="AD95" s="47" t="e">
        <f t="shared" si="25"/>
        <v>#REF!</v>
      </c>
      <c r="AE95" s="47" t="str">
        <f t="shared" si="24"/>
        <v>ERRO</v>
      </c>
      <c r="AF95" s="47" t="str">
        <f t="shared" si="24"/>
        <v>ERRO</v>
      </c>
      <c r="AG95" s="47" t="str">
        <f t="shared" si="24"/>
        <v>ERRO</v>
      </c>
      <c r="AH95" s="260" t="e">
        <f>[1]COMB_CORR!I20/FRO_TOT!V95</f>
        <v>#REF!</v>
      </c>
      <c r="AI95" s="264" t="e">
        <f t="shared" si="26"/>
        <v>#REF!</v>
      </c>
      <c r="AJ95" s="3">
        <v>0.54001398294401348</v>
      </c>
      <c r="AL95" s="61" t="e">
        <f t="shared" si="19"/>
        <v>#REF!</v>
      </c>
      <c r="AM95" s="265">
        <v>-13833.264159676852</v>
      </c>
    </row>
    <row r="96" spans="1:39" s="1" customFormat="1">
      <c r="A96" s="75" t="s">
        <v>40</v>
      </c>
      <c r="B96" s="79">
        <f>DIST_GAS_AUT!J24</f>
        <v>26130096.423481047</v>
      </c>
      <c r="C96" s="79">
        <f>DIST_GAS_UTI!J24</f>
        <v>357800.28008827555</v>
      </c>
      <c r="D96" s="79">
        <f>DIST_GAS_CAMIE!D24</f>
        <v>2915492.8668100713</v>
      </c>
      <c r="E96" s="79">
        <f>DIST_GAS_CAMIOA!D24</f>
        <v>1647313.3112616676</v>
      </c>
      <c r="F96" s="79">
        <f>DIST_GAS_MOTOC!D24</f>
        <v>9266712</v>
      </c>
      <c r="G96" s="79">
        <f>DIST_GAS_MOTOA!D24</f>
        <v>1682513</v>
      </c>
      <c r="H96" s="79">
        <f>DIST_ALC_AUT!J24</f>
        <v>3590455.4427278545</v>
      </c>
      <c r="I96" s="79">
        <f>DIST_ALC_UTI!D24</f>
        <v>18804.940508921849</v>
      </c>
      <c r="J96" s="79">
        <f>DIST_DSL_CAM!D24</f>
        <v>1279995</v>
      </c>
      <c r="K96" s="79">
        <f>DIST_DSL_CAMTRA!D24</f>
        <v>323005</v>
      </c>
      <c r="L96" s="79">
        <f>DIST_DSL_MICRO!D24</f>
        <v>225245</v>
      </c>
      <c r="M96" s="79">
        <f t="shared" ref="M96" si="28">SUM(M97:M100)</f>
        <v>161094</v>
      </c>
      <c r="N96" s="79">
        <f>DIST_DSL_CAMIE!D24</f>
        <v>879325.24137582327</v>
      </c>
      <c r="O96" s="79">
        <f>DIST_DSL_CAMIOA!D24</f>
        <v>2146115.7884434047</v>
      </c>
      <c r="P96" s="79">
        <f>ONSV_2021!K60</f>
        <v>26601.953166548861</v>
      </c>
      <c r="Q96" s="79">
        <f>ONSV_2021!D60</f>
        <v>507.62638460990274</v>
      </c>
      <c r="R96" s="79">
        <f>ONSV_2021!P60</f>
        <v>3141.4178408491134</v>
      </c>
      <c r="S96" s="79">
        <f>ONSV_2021!U60</f>
        <v>1802.0026079932722</v>
      </c>
      <c r="T96" s="79">
        <f>GNV!P23</f>
        <v>1916553</v>
      </c>
      <c r="V96" s="2" t="e">
        <f>B95+C95+H95+I95+T95+#REF!+#REF!</f>
        <v>#REF!</v>
      </c>
      <c r="W96" s="2">
        <f t="shared" si="21"/>
        <v>373805.08596539276</v>
      </c>
      <c r="X96" s="2">
        <f t="shared" si="22"/>
        <v>29135</v>
      </c>
      <c r="Y96" s="2">
        <f t="shared" si="23"/>
        <v>119091.52146858416</v>
      </c>
      <c r="Z96" s="2">
        <f>[1]DEN!C93+[1]DEN!F93+[1]DEN!G93+[1]DEN!L93</f>
        <v>247882</v>
      </c>
      <c r="AA96" s="2">
        <f>[1]DEN!I93+[1]DEN!J93</f>
        <v>169215</v>
      </c>
      <c r="AB96" s="2">
        <f>[1]DEN!D93+[1]DEN!E93</f>
        <v>17653</v>
      </c>
      <c r="AC96" s="2">
        <f>[1]DEN!H93+[1]DEN!K93</f>
        <v>7257</v>
      </c>
      <c r="AD96" s="47" t="e">
        <f t="shared" si="25"/>
        <v>#REF!</v>
      </c>
      <c r="AE96" s="47" t="str">
        <f t="shared" si="24"/>
        <v>ERRO</v>
      </c>
      <c r="AF96" s="47" t="str">
        <f t="shared" si="24"/>
        <v>ERRO</v>
      </c>
      <c r="AG96" s="47" t="str">
        <f t="shared" si="24"/>
        <v>ERRO</v>
      </c>
      <c r="AH96" s="260" t="e">
        <f>[1]COMB_CORR!I21/FRO_TOT!V96</f>
        <v>#REF!</v>
      </c>
      <c r="AI96" s="264" t="e">
        <f t="shared" si="26"/>
        <v>#REF!</v>
      </c>
      <c r="AJ96" s="3">
        <v>0.41902298259485438</v>
      </c>
      <c r="AL96" s="61" t="e">
        <f t="shared" si="19"/>
        <v>#REF!</v>
      </c>
      <c r="AM96" s="265">
        <v>-10187.81246693735</v>
      </c>
    </row>
    <row r="97" spans="1:39" s="1" customFormat="1">
      <c r="A97" s="73" t="s">
        <v>26</v>
      </c>
      <c r="B97" s="82">
        <f>DIST_GAS_AUT!J25</f>
        <v>895233.50124416291</v>
      </c>
      <c r="C97" s="82">
        <f>DIST_GAS_UTI!J25</f>
        <v>20492.413995804054</v>
      </c>
      <c r="D97" s="82">
        <f>DIST_GAS_CAMIE!D25</f>
        <v>122326.34490123547</v>
      </c>
      <c r="E97" s="82">
        <f>DIST_GAS_CAMIOA!D25</f>
        <v>42041.73332832694</v>
      </c>
      <c r="F97" s="82">
        <f>DIST_GAS_MOTOC!D25</f>
        <v>480891</v>
      </c>
      <c r="G97" s="82">
        <f>DIST_GAS_MOTOA!D25</f>
        <v>122991</v>
      </c>
      <c r="H97" s="82">
        <f>DIST_ALC_AUT!J25</f>
        <v>93586.472039012937</v>
      </c>
      <c r="I97" s="82">
        <f>DIST_ALC_UTI!D25</f>
        <v>1076.8795946045254</v>
      </c>
      <c r="J97" s="82">
        <f>DIST_DSL_CAM!D25</f>
        <v>77455</v>
      </c>
      <c r="K97" s="82">
        <f>DIST_DSL_CAMTRA!D25</f>
        <v>20302</v>
      </c>
      <c r="L97" s="82">
        <f>DIST_DSL_MICRO!D25</f>
        <v>8908</v>
      </c>
      <c r="M97" s="82">
        <f>[1]DIST_DSL_ONI!H38</f>
        <v>5447</v>
      </c>
      <c r="N97" s="82">
        <f>DIST_DSL_CAMIE!D25</f>
        <v>67908.836163917949</v>
      </c>
      <c r="O97" s="82">
        <f>DIST_DSL_CAMIOA!D25</f>
        <v>171455.30026935056</v>
      </c>
      <c r="P97" s="82">
        <f>ONSV_2021!K61</f>
        <v>1265.6366746562999</v>
      </c>
      <c r="Q97" s="82">
        <f>ONSV_2021!D61</f>
        <v>31.777484140155138</v>
      </c>
      <c r="R97" s="82">
        <f>ONSV_2021!P61</f>
        <v>233.37754969645175</v>
      </c>
      <c r="S97" s="82">
        <f>ONSV_2021!U61</f>
        <v>80.20829150704958</v>
      </c>
      <c r="T97" s="82">
        <f>GNV!P24</f>
        <v>40432</v>
      </c>
      <c r="V97" s="2" t="e">
        <f>B96+C96+H96+I96+T96+#REF!+#REF!</f>
        <v>#REF!</v>
      </c>
      <c r="W97" s="2">
        <f t="shared" si="21"/>
        <v>15512031.178071739</v>
      </c>
      <c r="X97" s="2">
        <f t="shared" si="22"/>
        <v>1828245</v>
      </c>
      <c r="Y97" s="2">
        <f t="shared" si="23"/>
        <v>3186535.0298192278</v>
      </c>
      <c r="Z97" s="2">
        <f>[1]DEN!C94+[1]DEN!F94+[1]DEN!G94+[1]DEN!L94</f>
        <v>25157521</v>
      </c>
      <c r="AA97" s="2">
        <f>[1]DEN!I94+[1]DEN!J94</f>
        <v>7039323</v>
      </c>
      <c r="AB97" s="2">
        <f>[1]DEN!D94+[1]DEN!E94</f>
        <v>1219521</v>
      </c>
      <c r="AC97" s="2">
        <f>[1]DEN!H94+[1]DEN!K94</f>
        <v>400736</v>
      </c>
      <c r="AD97" s="47" t="e">
        <f t="shared" si="25"/>
        <v>#REF!</v>
      </c>
      <c r="AE97" s="47" t="str">
        <f t="shared" si="24"/>
        <v>ERRO</v>
      </c>
      <c r="AF97" s="47" t="str">
        <f t="shared" si="24"/>
        <v>ERRO</v>
      </c>
      <c r="AG97" s="47" t="str">
        <f t="shared" si="24"/>
        <v>ERRO</v>
      </c>
      <c r="AH97" s="260"/>
      <c r="AI97" s="264"/>
      <c r="AJ97" s="3"/>
      <c r="AL97" s="61"/>
      <c r="AM97" s="265"/>
    </row>
    <row r="98" spans="1:39" s="1" customFormat="1">
      <c r="A98" s="73" t="s">
        <v>18</v>
      </c>
      <c r="B98" s="82">
        <f>DIST_GAS_AUT!J26</f>
        <v>5942188.8701460138</v>
      </c>
      <c r="C98" s="82">
        <f>DIST_GAS_UTI!J26</f>
        <v>74696.202436190812</v>
      </c>
      <c r="D98" s="82">
        <f>DIST_GAS_CAMIE!D26</f>
        <v>802501.91738776141</v>
      </c>
      <c r="E98" s="82">
        <f>DIST_GAS_CAMIOA!D26</f>
        <v>283905.19323234179</v>
      </c>
      <c r="F98" s="82">
        <f>DIST_GAS_MOTOC!D26</f>
        <v>2714852</v>
      </c>
      <c r="G98" s="82">
        <f>DIST_GAS_MOTOA!D26</f>
        <v>327002</v>
      </c>
      <c r="H98" s="82">
        <f>DIST_ALC_AUT!J26</f>
        <v>677604.17508491036</v>
      </c>
      <c r="I98" s="82">
        <f>DIST_ALC_UTI!D26</f>
        <v>3928.3759841881274</v>
      </c>
      <c r="J98" s="82">
        <f>DIST_DSL_CAM!D26</f>
        <v>356207</v>
      </c>
      <c r="K98" s="82">
        <f>DIST_DSL_CAMTRA!D26</f>
        <v>86922</v>
      </c>
      <c r="L98" s="82">
        <f>DIST_DSL_MICRO!D26</f>
        <v>49946</v>
      </c>
      <c r="M98" s="82">
        <f>[1]DIST_DSL_ONI!H39</f>
        <v>31384</v>
      </c>
      <c r="N98" s="82">
        <f>DIST_DSL_CAMIE!D26</f>
        <v>276629.94552789431</v>
      </c>
      <c r="O98" s="82">
        <f>DIST_DSL_CAMIOA!D26</f>
        <v>695550.34932334721</v>
      </c>
      <c r="P98" s="82">
        <f>ONSV_2021!K62</f>
        <v>3732.6884590769187</v>
      </c>
      <c r="Q98" s="82">
        <f>ONSV_2021!D62</f>
        <v>57.195923852093983</v>
      </c>
      <c r="R98" s="82">
        <f>ONSV_2021!P62</f>
        <v>603.58312703599222</v>
      </c>
      <c r="S98" s="82">
        <f>ONSV_2021!U62</f>
        <v>213.53249003493693</v>
      </c>
      <c r="T98" s="82">
        <f>GNV!P25</f>
        <v>39817</v>
      </c>
      <c r="V98" s="2" t="e">
        <f>B97+C97+H97+I97+T97+#REF!+#REF!</f>
        <v>#REF!</v>
      </c>
      <c r="W98" s="2">
        <f t="shared" si="21"/>
        <v>768250.07822956238</v>
      </c>
      <c r="X98" s="2">
        <f t="shared" si="22"/>
        <v>106665</v>
      </c>
      <c r="Y98" s="2">
        <f t="shared" si="23"/>
        <v>244811.13643326849</v>
      </c>
      <c r="Z98" s="2">
        <f>[1]DEN!C95+[1]DEN!F95+[1]DEN!G95+[1]DEN!L95</f>
        <v>814476</v>
      </c>
      <c r="AA98" s="2">
        <f>[1]DEN!I95+[1]DEN!J95</f>
        <v>370294</v>
      </c>
      <c r="AB98" s="2">
        <f>[1]DEN!D95+[1]DEN!E95</f>
        <v>70198</v>
      </c>
      <c r="AC98" s="2">
        <f>[1]DEN!H95+[1]DEN!K95</f>
        <v>18032</v>
      </c>
      <c r="AD98" s="47" t="e">
        <f t="shared" si="25"/>
        <v>#REF!</v>
      </c>
      <c r="AE98" s="47" t="str">
        <f t="shared" si="24"/>
        <v>ERRO</v>
      </c>
      <c r="AF98" s="47" t="str">
        <f t="shared" si="24"/>
        <v>ERRO</v>
      </c>
      <c r="AG98" s="47" t="str">
        <f t="shared" si="24"/>
        <v>ERRO</v>
      </c>
      <c r="AH98" s="260" t="e">
        <f>[1]COMB_CORR!I23/FRO_TOT!V98</f>
        <v>#REF!</v>
      </c>
      <c r="AI98" s="264" t="e">
        <f t="shared" si="26"/>
        <v>#REF!</v>
      </c>
      <c r="AJ98" s="3">
        <v>0.28483311155633811</v>
      </c>
      <c r="AL98" s="61" t="e">
        <f t="shared" si="19"/>
        <v>#REF!</v>
      </c>
      <c r="AM98" s="265">
        <v>-34289.966287340969</v>
      </c>
    </row>
    <row r="99" spans="1:39" s="1" customFormat="1">
      <c r="A99" s="73" t="s">
        <v>12</v>
      </c>
      <c r="B99" s="82">
        <f>DIST_GAS_AUT!J27</f>
        <v>2801949.6203817213</v>
      </c>
      <c r="C99" s="82">
        <f>DIST_GAS_UTI!J27</f>
        <v>35633.821209156835</v>
      </c>
      <c r="D99" s="82">
        <f>DIST_GAS_CAMIE!D27</f>
        <v>311759.43790880992</v>
      </c>
      <c r="E99" s="82">
        <f>DIST_GAS_CAMIOA!D27</f>
        <v>269854.00473350094</v>
      </c>
      <c r="F99" s="82">
        <f>DIST_GAS_MOTOC!D27</f>
        <v>1045747</v>
      </c>
      <c r="G99" s="82">
        <f>DIST_GAS_MOTOA!D27</f>
        <v>194343</v>
      </c>
      <c r="H99" s="82">
        <f>DIST_ALC_AUT!J27</f>
        <v>412764.21103620634</v>
      </c>
      <c r="I99" s="82">
        <f>DIST_ALC_UTI!D27</f>
        <v>1872.4132883818984</v>
      </c>
      <c r="J99" s="82">
        <f>DIST_DSL_CAM!D27</f>
        <v>147255</v>
      </c>
      <c r="K99" s="82">
        <f>DIST_DSL_CAMTRA!D27</f>
        <v>18520</v>
      </c>
      <c r="L99" s="82">
        <f>DIST_DSL_MICRO!D27</f>
        <v>40473</v>
      </c>
      <c r="M99" s="82">
        <f>[1]DIST_DSL_ONI!H40</f>
        <v>30917</v>
      </c>
      <c r="N99" s="82">
        <f>DIST_DSL_CAMIE!D27</f>
        <v>67552.720979932245</v>
      </c>
      <c r="O99" s="82">
        <f>DIST_DSL_CAMIOA!D27</f>
        <v>186107.00507293845</v>
      </c>
      <c r="P99" s="82">
        <f>ONSV_2021!K63</f>
        <v>3411.4015668788925</v>
      </c>
      <c r="Q99" s="82">
        <f>ONSV_2021!D63</f>
        <v>58.107866839709459</v>
      </c>
      <c r="R99" s="82">
        <f>ONSV_2021!P63</f>
        <v>271.49184401845559</v>
      </c>
      <c r="S99" s="82">
        <f>ONSV_2021!U63</f>
        <v>234.99872226302978</v>
      </c>
      <c r="T99" s="82">
        <f>GNV!P26</f>
        <v>1550669</v>
      </c>
      <c r="V99" s="2" t="e">
        <f>B98+C98+H98+I98+T98+#REF!+#REF!</f>
        <v>#REF!</v>
      </c>
      <c r="W99" s="2">
        <f t="shared" si="21"/>
        <v>4128261.1106201033</v>
      </c>
      <c r="X99" s="2">
        <f t="shared" si="22"/>
        <v>493075</v>
      </c>
      <c r="Y99" s="2">
        <f t="shared" si="23"/>
        <v>1003564.2948512415</v>
      </c>
      <c r="Z99" s="2">
        <f>[1]DEN!C96+[1]DEN!F96+[1]DEN!G96+[1]DEN!L96</f>
        <v>4806579</v>
      </c>
      <c r="AA99" s="2">
        <f>[1]DEN!I96+[1]DEN!J96</f>
        <v>1943528</v>
      </c>
      <c r="AB99" s="2">
        <f>[1]DEN!D96+[1]DEN!E96</f>
        <v>308916</v>
      </c>
      <c r="AC99" s="2">
        <f>[1]DEN!H96+[1]DEN!K96</f>
        <v>89846</v>
      </c>
      <c r="AD99" s="47" t="e">
        <f t="shared" si="25"/>
        <v>#REF!</v>
      </c>
      <c r="AE99" s="47" t="str">
        <f t="shared" si="24"/>
        <v>ERRO</v>
      </c>
      <c r="AF99" s="47" t="str">
        <f t="shared" si="24"/>
        <v>ERRO</v>
      </c>
      <c r="AG99" s="47" t="str">
        <f t="shared" si="24"/>
        <v>ERRO</v>
      </c>
      <c r="AH99" s="260" t="e">
        <f>[1]COMB_CORR!I24/FRO_TOT!V99</f>
        <v>#REF!</v>
      </c>
      <c r="AI99" s="264" t="e">
        <f t="shared" si="26"/>
        <v>#REF!</v>
      </c>
      <c r="AJ99" s="3">
        <v>0.48812577094785503</v>
      </c>
      <c r="AL99" s="61" t="e">
        <f t="shared" si="19"/>
        <v>#REF!</v>
      </c>
      <c r="AM99" s="265">
        <v>-194585.35915501975</v>
      </c>
    </row>
    <row r="100" spans="1:39" s="1" customFormat="1">
      <c r="A100" s="73" t="s">
        <v>10</v>
      </c>
      <c r="B100" s="82">
        <f>DIST_GAS_AUT!J28</f>
        <v>16490724.431709148</v>
      </c>
      <c r="C100" s="82">
        <f>DIST_GAS_UTI!J28</f>
        <v>226977.84244712387</v>
      </c>
      <c r="D100" s="82">
        <f>DIST_GAS_CAMIE!D28</f>
        <v>1678905.1666122647</v>
      </c>
      <c r="E100" s="82">
        <f>DIST_GAS_CAMIOA!D28</f>
        <v>1051512.3799674979</v>
      </c>
      <c r="F100" s="82">
        <f>DIST_GAS_MOTOC!D28</f>
        <v>5025222</v>
      </c>
      <c r="G100" s="82">
        <f>DIST_GAS_MOTOA!D28</f>
        <v>1038177</v>
      </c>
      <c r="H100" s="82">
        <f>DIST_ALC_AUT!J28</f>
        <v>2406500.5845677243</v>
      </c>
      <c r="I100" s="82">
        <f>DIST_ALC_UTI!D28</f>
        <v>11927.271641747298</v>
      </c>
      <c r="J100" s="82">
        <f>DIST_DSL_CAM!D28</f>
        <v>699078</v>
      </c>
      <c r="K100" s="82">
        <f>DIST_DSL_CAMTRA!D28</f>
        <v>197261</v>
      </c>
      <c r="L100" s="82">
        <f>DIST_DSL_MICRO!D28</f>
        <v>125918</v>
      </c>
      <c r="M100" s="82">
        <f>[1]DIST_DSL_ONI!H41</f>
        <v>93346</v>
      </c>
      <c r="N100" s="82">
        <f>DIST_DSL_CAMIE!D28</f>
        <v>467233.73870407871</v>
      </c>
      <c r="O100" s="82">
        <f>DIST_DSL_CAMIOA!D28</f>
        <v>1093003.1337777686</v>
      </c>
      <c r="P100" s="82">
        <f>ONSV_2021!K64</f>
        <v>18192.22646593675</v>
      </c>
      <c r="Q100" s="82">
        <f>ONSV_2021!D64</f>
        <v>360.54510977794416</v>
      </c>
      <c r="R100" s="82">
        <f>ONSV_2021!P64</f>
        <v>2032.9653200982139</v>
      </c>
      <c r="S100" s="82">
        <f>ONSV_2021!U64</f>
        <v>1273.263104188256</v>
      </c>
      <c r="T100" s="82">
        <f>GNV!P27</f>
        <v>285635</v>
      </c>
      <c r="V100" s="2" t="e">
        <f>B99+C99+H99+I99+T99+#REF!+#REF!</f>
        <v>#REF!</v>
      </c>
      <c r="W100" s="2">
        <f t="shared" si="21"/>
        <v>1821703.4426423109</v>
      </c>
      <c r="X100" s="2">
        <f t="shared" si="22"/>
        <v>206248</v>
      </c>
      <c r="Y100" s="2">
        <f t="shared" si="23"/>
        <v>284576.72605287068</v>
      </c>
      <c r="Z100" s="2">
        <f>[1]DEN!C97+[1]DEN!F97+[1]DEN!G97+[1]DEN!L97</f>
        <v>3703438</v>
      </c>
      <c r="AA100" s="2">
        <f>[1]DEN!I97+[1]DEN!J97</f>
        <v>709409</v>
      </c>
      <c r="AB100" s="2">
        <f>[1]DEN!D97+[1]DEN!E97</f>
        <v>125297</v>
      </c>
      <c r="AC100" s="2">
        <f>[1]DEN!H97+[1]DEN!K97</f>
        <v>68801</v>
      </c>
      <c r="AD100" s="47" t="e">
        <f t="shared" si="25"/>
        <v>#REF!</v>
      </c>
      <c r="AE100" s="47" t="str">
        <f t="shared" si="24"/>
        <v>ERRO</v>
      </c>
      <c r="AF100" s="47" t="str">
        <f t="shared" si="24"/>
        <v>ERRO</v>
      </c>
      <c r="AG100" s="47" t="str">
        <f t="shared" si="24"/>
        <v>ERRO</v>
      </c>
      <c r="AH100" s="260" t="e">
        <f>[1]COMB_CORR!I25/FRO_TOT!V100</f>
        <v>#REF!</v>
      </c>
      <c r="AI100" s="264" t="e">
        <f t="shared" si="26"/>
        <v>#REF!</v>
      </c>
      <c r="AJ100" s="3">
        <v>0.59713778223173142</v>
      </c>
      <c r="AL100" s="61" t="e">
        <f t="shared" si="19"/>
        <v>#REF!</v>
      </c>
      <c r="AM100" s="265">
        <v>-131390.59447718272</v>
      </c>
    </row>
    <row r="101" spans="1:39" s="1" customFormat="1">
      <c r="A101" s="75" t="s">
        <v>41</v>
      </c>
      <c r="B101" s="79">
        <f>DIST_GAS_AUT!J29</f>
        <v>11116934.200854622</v>
      </c>
      <c r="C101" s="79">
        <f>DIST_GAS_UTI!J29</f>
        <v>160431.06938546756</v>
      </c>
      <c r="D101" s="79">
        <f>DIST_GAS_CAMIE!D29</f>
        <v>1209697.128767526</v>
      </c>
      <c r="E101" s="79">
        <f>DIST_GAS_CAMIOA!D29</f>
        <v>548133.96420689113</v>
      </c>
      <c r="F101" s="79">
        <f>DIST_GAS_MOTOC!D29</f>
        <v>3321629</v>
      </c>
      <c r="G101" s="79">
        <f>DIST_GAS_MOTOA!D29</f>
        <v>826482</v>
      </c>
      <c r="H101" s="79">
        <f>DIST_ALC_AUT!J29</f>
        <v>1116319.3623732028</v>
      </c>
      <c r="I101" s="79">
        <f>DIST_ALC_UTI!D29</f>
        <v>8432.6478816666513</v>
      </c>
      <c r="J101" s="79">
        <f>DIST_DSL_CAM!D29</f>
        <v>689946</v>
      </c>
      <c r="K101" s="79">
        <f>DIST_DSL_CAMTRA!D29</f>
        <v>233245</v>
      </c>
      <c r="L101" s="79">
        <f>DIST_DSL_MICRO!D29</f>
        <v>60272</v>
      </c>
      <c r="M101" s="79">
        <f t="shared" ref="M101" si="29">SUM(M102:M104)</f>
        <v>40620</v>
      </c>
      <c r="N101" s="79">
        <f>DIST_DSL_CAMIE!D29</f>
        <v>572921.09866842546</v>
      </c>
      <c r="O101" s="79">
        <f>DIST_DSL_CAMIOA!D29</f>
        <v>1067143.5980151733</v>
      </c>
      <c r="P101" s="79">
        <f>ONSV_2021!K65</f>
        <v>9560.8598103090189</v>
      </c>
      <c r="Q101" s="79">
        <f>ONSV_2021!D65</f>
        <v>211.26536504419346</v>
      </c>
      <c r="R101" s="79">
        <f>ONSV_2021!P65</f>
        <v>1368.0506918016472</v>
      </c>
      <c r="S101" s="79">
        <f>ONSV_2021!U65</f>
        <v>623.82413284579525</v>
      </c>
      <c r="T101" s="79">
        <f>GNV!P28</f>
        <v>241141</v>
      </c>
      <c r="V101" s="2" t="e">
        <f>B100+C100+H100+I100+T100+#REF!+#REF!</f>
        <v>#REF!</v>
      </c>
      <c r="W101" s="2">
        <f t="shared" si="21"/>
        <v>8793816.5465797633</v>
      </c>
      <c r="X101" s="2">
        <f t="shared" si="22"/>
        <v>1022257</v>
      </c>
      <c r="Y101" s="2">
        <f t="shared" si="23"/>
        <v>1653582.8724818472</v>
      </c>
      <c r="Z101" s="2">
        <f>[1]DEN!C98+[1]DEN!F98+[1]DEN!G98+[1]DEN!L98</f>
        <v>15833028</v>
      </c>
      <c r="AA101" s="2">
        <f>[1]DEN!I98+[1]DEN!J98</f>
        <v>4016092</v>
      </c>
      <c r="AB101" s="2">
        <f>[1]DEN!D98+[1]DEN!E98</f>
        <v>715110</v>
      </c>
      <c r="AC101" s="2">
        <f>[1]DEN!H98+[1]DEN!K98</f>
        <v>224057</v>
      </c>
      <c r="AD101" s="47" t="e">
        <f t="shared" si="25"/>
        <v>#REF!</v>
      </c>
      <c r="AE101" s="47" t="str">
        <f t="shared" si="24"/>
        <v>ERRO</v>
      </c>
      <c r="AF101" s="47" t="str">
        <f t="shared" si="24"/>
        <v>ERRO</v>
      </c>
      <c r="AG101" s="47" t="str">
        <f t="shared" si="24"/>
        <v>ERRO</v>
      </c>
      <c r="AH101" s="260" t="e">
        <f>[1]COMB_CORR!I26/FRO_TOT!V101</f>
        <v>#REF!</v>
      </c>
      <c r="AI101" s="264" t="e">
        <f t="shared" si="26"/>
        <v>#REF!</v>
      </c>
      <c r="AJ101" s="3">
        <v>1.7122560541723901</v>
      </c>
      <c r="AL101" s="61" t="e">
        <f t="shared" si="19"/>
        <v>#REF!</v>
      </c>
      <c r="AM101" s="265">
        <v>1205895.7865454406</v>
      </c>
    </row>
    <row r="102" spans="1:39" s="1" customFormat="1">
      <c r="A102" s="73" t="s">
        <v>22</v>
      </c>
      <c r="B102" s="82">
        <f>DIST_GAS_AUT!J30</f>
        <v>4135561.6921253856</v>
      </c>
      <c r="C102" s="82">
        <f>DIST_GAS_UTI!J30</f>
        <v>50957.153951838831</v>
      </c>
      <c r="D102" s="82">
        <f>DIST_GAS_CAMIE!D30</f>
        <v>501247.0981711378</v>
      </c>
      <c r="E102" s="82">
        <f>DIST_GAS_CAMIOA!D30</f>
        <v>189373.21414172111</v>
      </c>
      <c r="F102" s="82">
        <f>DIST_GAS_MOTOC!D30</f>
        <v>1253023</v>
      </c>
      <c r="G102" s="82">
        <f>DIST_GAS_MOTOA!D30</f>
        <v>326688</v>
      </c>
      <c r="H102" s="82">
        <f>DIST_ALC_AUT!J30</f>
        <v>559313.52606880688</v>
      </c>
      <c r="I102" s="82">
        <f>DIST_ALC_UTI!D30</f>
        <v>2678.7355795918629</v>
      </c>
      <c r="J102" s="82">
        <f>DIST_DSL_CAM!D30</f>
        <v>285575</v>
      </c>
      <c r="K102" s="82">
        <f>DIST_DSL_CAMTRA!D30</f>
        <v>102929</v>
      </c>
      <c r="L102" s="82">
        <f>DIST_DSL_MICRO!D30</f>
        <v>24830</v>
      </c>
      <c r="M102" s="82">
        <f>[1]DIST_DSL_ONI!H43</f>
        <v>15597</v>
      </c>
      <c r="N102" s="82">
        <f>DIST_DSL_CAMIE!D30</f>
        <v>232412.63523928524</v>
      </c>
      <c r="O102" s="82">
        <f>DIST_DSL_CAMIOA!D30</f>
        <v>396652.60688028298</v>
      </c>
      <c r="P102" s="82">
        <f>ONSV_2021!K66</f>
        <v>3437.3176192101091</v>
      </c>
      <c r="Q102" s="82">
        <f>ONSV_2021!D66</f>
        <v>61.324555752318702</v>
      </c>
      <c r="R102" s="82">
        <f>ONSV_2021!P66</f>
        <v>531.53991119319107</v>
      </c>
      <c r="S102" s="82">
        <f>ONSV_2021!U66</f>
        <v>200.81791384448297</v>
      </c>
      <c r="T102" s="82">
        <f>GNV!P29</f>
        <v>41460</v>
      </c>
      <c r="V102" s="2" t="e">
        <f>B101+C101+H101+I101+T101+#REF!+#REF!</f>
        <v>#REF!</v>
      </c>
      <c r="W102" s="2">
        <f t="shared" si="21"/>
        <v>5905942.0929744169</v>
      </c>
      <c r="X102" s="2">
        <f t="shared" si="22"/>
        <v>983463</v>
      </c>
      <c r="Y102" s="2">
        <f t="shared" si="23"/>
        <v>1680684.6966835987</v>
      </c>
      <c r="Z102" s="2">
        <f>[1]DEN!C99+[1]DEN!F99+[1]DEN!G99+[1]DEN!L99</f>
        <v>9639744</v>
      </c>
      <c r="AA102" s="2">
        <f>[1]DEN!I99+[1]DEN!J99</f>
        <v>2957794</v>
      </c>
      <c r="AB102" s="2">
        <f>[1]DEN!D99+[1]DEN!E99</f>
        <v>675715</v>
      </c>
      <c r="AC102" s="2">
        <f>[1]DEN!H99+[1]DEN!K99</f>
        <v>121205</v>
      </c>
      <c r="AD102" s="47" t="e">
        <f t="shared" si="25"/>
        <v>#REF!</v>
      </c>
      <c r="AE102" s="47" t="str">
        <f t="shared" si="24"/>
        <v>ERRO</v>
      </c>
      <c r="AF102" s="47" t="str">
        <f t="shared" si="24"/>
        <v>ERRO</v>
      </c>
      <c r="AG102" s="47" t="str">
        <f t="shared" si="24"/>
        <v>ERRO</v>
      </c>
      <c r="AH102" s="260"/>
      <c r="AI102" s="264"/>
      <c r="AJ102" s="3"/>
      <c r="AL102" s="61"/>
      <c r="AM102" s="265"/>
    </row>
    <row r="103" spans="1:39" s="1" customFormat="1">
      <c r="A103" s="73" t="s">
        <v>13</v>
      </c>
      <c r="B103" s="82">
        <f>DIST_GAS_AUT!J31</f>
        <v>4154726.6102389917</v>
      </c>
      <c r="C103" s="82">
        <f>DIST_GAS_UTI!J31</f>
        <v>45734.69710078014</v>
      </c>
      <c r="D103" s="82">
        <f>DIST_GAS_CAMIE!D31</f>
        <v>401092.79777814588</v>
      </c>
      <c r="E103" s="82">
        <f>DIST_GAS_CAMIOA!D31</f>
        <v>204197.96016731602</v>
      </c>
      <c r="F103" s="82">
        <f>DIST_GAS_MOTOC!D31</f>
        <v>1137984</v>
      </c>
      <c r="G103" s="82">
        <f>DIST_GAS_MOTOA!D31</f>
        <v>203983</v>
      </c>
      <c r="H103" s="82">
        <f>DIST_ALC_AUT!J31</f>
        <v>318220.33617295389</v>
      </c>
      <c r="I103" s="82">
        <f>DIST_ALC_UTI!D31</f>
        <v>2404.2586920949393</v>
      </c>
      <c r="J103" s="82">
        <f>DIST_DSL_CAM!D31</f>
        <v>242422</v>
      </c>
      <c r="K103" s="82">
        <f>DIST_DSL_CAMTRA!D31</f>
        <v>67724</v>
      </c>
      <c r="L103" s="82">
        <f>DIST_DSL_MICRO!D31</f>
        <v>22086</v>
      </c>
      <c r="M103" s="82">
        <f>[1]DIST_DSL_ONI!H44</f>
        <v>16001</v>
      </c>
      <c r="N103" s="82">
        <f>DIST_DSL_CAMIE!D31</f>
        <v>197112.60014511464</v>
      </c>
      <c r="O103" s="82">
        <f>DIST_DSL_CAMIOA!D31</f>
        <v>374737.89706579089</v>
      </c>
      <c r="P103" s="82">
        <f>ONSV_2021!K67</f>
        <v>2873.9045307254419</v>
      </c>
      <c r="Q103" s="82">
        <f>ONSV_2021!D67</f>
        <v>53.911213394923834</v>
      </c>
      <c r="R103" s="82">
        <f>ONSV_2021!P67</f>
        <v>376.50440372002777</v>
      </c>
      <c r="S103" s="82">
        <f>ONSV_2021!U67</f>
        <v>191.67985215992667</v>
      </c>
      <c r="T103" s="82">
        <f>GNV!P30</f>
        <v>87775</v>
      </c>
      <c r="V103" s="2" t="e">
        <f>B102+C102+H102+I102+T102+#REF!+#REF!</f>
        <v>#REF!</v>
      </c>
      <c r="W103" s="2">
        <f t="shared" si="21"/>
        <v>2270331.3123128591</v>
      </c>
      <c r="X103" s="2">
        <f t="shared" si="22"/>
        <v>413334</v>
      </c>
      <c r="Y103" s="2">
        <f t="shared" si="23"/>
        <v>644662.24211956817</v>
      </c>
      <c r="Z103" s="2">
        <f>[1]DEN!C100+[1]DEN!F100+[1]DEN!G100+[1]DEN!L100</f>
        <v>3732753</v>
      </c>
      <c r="AA103" s="2">
        <f>[1]DEN!I100+[1]DEN!J100</f>
        <v>1102799</v>
      </c>
      <c r="AB103" s="2">
        <f>[1]DEN!D100+[1]DEN!E100</f>
        <v>284350</v>
      </c>
      <c r="AC103" s="2">
        <f>[1]DEN!H100+[1]DEN!K100</f>
        <v>48530</v>
      </c>
      <c r="AD103" s="47" t="e">
        <f t="shared" si="25"/>
        <v>#REF!</v>
      </c>
      <c r="AE103" s="47" t="str">
        <f t="shared" si="24"/>
        <v>ERRO</v>
      </c>
      <c r="AF103" s="47" t="str">
        <f t="shared" si="24"/>
        <v>ERRO</v>
      </c>
      <c r="AG103" s="47" t="str">
        <f t="shared" si="24"/>
        <v>ERRO</v>
      </c>
      <c r="AH103" s="260" t="e">
        <f>[1]COMB_CORR!I28/FRO_TOT!V103</f>
        <v>#REF!</v>
      </c>
      <c r="AI103" s="264" t="e">
        <f t="shared" si="26"/>
        <v>#REF!</v>
      </c>
      <c r="AJ103" s="3">
        <v>0.90151822926338521</v>
      </c>
      <c r="AL103" s="61" t="e">
        <f t="shared" si="19"/>
        <v>#REF!</v>
      </c>
      <c r="AM103" s="265">
        <v>-37101.390391209628</v>
      </c>
    </row>
    <row r="104" spans="1:39" s="1" customFormat="1">
      <c r="A104" s="73" t="s">
        <v>14</v>
      </c>
      <c r="B104" s="82">
        <f>DIST_GAS_AUT!J32</f>
        <v>2826645.8984902436</v>
      </c>
      <c r="C104" s="82">
        <f>DIST_GAS_UTI!J32</f>
        <v>63739.218332848613</v>
      </c>
      <c r="D104" s="82">
        <f>DIST_GAS_CAMIE!D32</f>
        <v>307357.2328182424</v>
      </c>
      <c r="E104" s="82">
        <f>DIST_GAS_CAMIOA!D32</f>
        <v>154562.78989785395</v>
      </c>
      <c r="F104" s="82">
        <f>DIST_GAS_MOTOC!D32</f>
        <v>930622</v>
      </c>
      <c r="G104" s="82">
        <f>DIST_GAS_MOTOA!D32</f>
        <v>295811</v>
      </c>
      <c r="H104" s="82">
        <f>DIST_ALC_AUT!J32</f>
        <v>238785.50013144204</v>
      </c>
      <c r="I104" s="82">
        <f>DIST_ALC_UTI!D32</f>
        <v>3349.6536099798491</v>
      </c>
      <c r="J104" s="82">
        <f>DIST_DSL_CAM!D32</f>
        <v>161949</v>
      </c>
      <c r="K104" s="82">
        <f>DIST_DSL_CAMTRA!D32</f>
        <v>62592</v>
      </c>
      <c r="L104" s="82">
        <f>DIST_DSL_MICRO!D32</f>
        <v>13356</v>
      </c>
      <c r="M104" s="82">
        <f>[1]DIST_DSL_ONI!H45</f>
        <v>9022</v>
      </c>
      <c r="N104" s="82">
        <f>DIST_DSL_CAMIE!D32</f>
        <v>143395.8632840256</v>
      </c>
      <c r="O104" s="82">
        <f>DIST_DSL_CAMIOA!D32</f>
        <v>295753.09406909946</v>
      </c>
      <c r="P104" s="82">
        <f>ONSV_2021!K68</f>
        <v>3249.637660373468</v>
      </c>
      <c r="Q104" s="82">
        <f>ONSV_2021!D68</f>
        <v>96.029595896950923</v>
      </c>
      <c r="R104" s="82">
        <f>ONSV_2021!P68</f>
        <v>460.00637688842835</v>
      </c>
      <c r="S104" s="82">
        <f>ONSV_2021!U68</f>
        <v>231.32636684138561</v>
      </c>
      <c r="T104" s="82">
        <f>GNV!P31</f>
        <v>111906</v>
      </c>
      <c r="V104" s="2" t="e">
        <f>B103+C103+H103+I103+T103+#REF!+#REF!</f>
        <v>#REF!</v>
      </c>
      <c r="W104" s="2">
        <f t="shared" si="21"/>
        <v>1947257.7579454619</v>
      </c>
      <c r="X104" s="2">
        <f t="shared" si="22"/>
        <v>332232</v>
      </c>
      <c r="Y104" s="2">
        <f t="shared" si="23"/>
        <v>587851.49721090554</v>
      </c>
      <c r="Z104" s="2">
        <f>[1]DEN!C101+[1]DEN!F101+[1]DEN!G101+[1]DEN!L101</f>
        <v>3526117</v>
      </c>
      <c r="AA104" s="2">
        <f>[1]DEN!I101+[1]DEN!J101</f>
        <v>986213</v>
      </c>
      <c r="AB104" s="2">
        <f>[1]DEN!D101+[1]DEN!E101</f>
        <v>227314</v>
      </c>
      <c r="AC104" s="2">
        <f>[1]DEN!H101+[1]DEN!K101</f>
        <v>47978</v>
      </c>
      <c r="AD104" s="47" t="e">
        <f t="shared" si="25"/>
        <v>#REF!</v>
      </c>
      <c r="AE104" s="47" t="str">
        <f t="shared" si="24"/>
        <v>ERRO</v>
      </c>
      <c r="AF104" s="47" t="str">
        <f t="shared" si="24"/>
        <v>ERRO</v>
      </c>
      <c r="AG104" s="47" t="str">
        <f t="shared" si="24"/>
        <v>ERRO</v>
      </c>
      <c r="AH104" s="260" t="e">
        <f>[1]COMB_CORR!I29/FRO_TOT!V104</f>
        <v>#REF!</v>
      </c>
      <c r="AI104" s="264" t="e">
        <f t="shared" si="26"/>
        <v>#REF!</v>
      </c>
      <c r="AJ104" s="3">
        <v>0.161475269073209</v>
      </c>
      <c r="AL104" s="61" t="e">
        <f t="shared" si="19"/>
        <v>#REF!</v>
      </c>
      <c r="AM104" s="265">
        <v>-151274.18556157919</v>
      </c>
    </row>
    <row r="105" spans="1:39" s="1" customFormat="1">
      <c r="A105" s="75" t="s">
        <v>42</v>
      </c>
      <c r="B105" s="79">
        <f>DIST_GAS_AUT!J33</f>
        <v>4442092.1091991412</v>
      </c>
      <c r="C105" s="79">
        <f>DIST_GAS_UTI!J33</f>
        <v>90916.821925005133</v>
      </c>
      <c r="D105" s="79">
        <f>DIST_GAS_CAMIE!D33</f>
        <v>615933.89222522569</v>
      </c>
      <c r="E105" s="79">
        <f>DIST_GAS_CAMIOA!D33</f>
        <v>195002.50088600427</v>
      </c>
      <c r="F105" s="79">
        <f>DIST_GAS_MOTOC!D33</f>
        <v>2221541</v>
      </c>
      <c r="G105" s="79">
        <f>DIST_GAS_MOTOA!D33</f>
        <v>714393</v>
      </c>
      <c r="H105" s="79">
        <f>DIST_ALC_AUT!J33</f>
        <v>512448.08205157227</v>
      </c>
      <c r="I105" s="79">
        <f>DIST_ALC_UTI!D33</f>
        <v>4778.4346759430464</v>
      </c>
      <c r="J105" s="79">
        <f>DIST_DSL_CAM!D33</f>
        <v>283574</v>
      </c>
      <c r="K105" s="79">
        <f>DIST_DSL_CAMTRA!D33</f>
        <v>103936</v>
      </c>
      <c r="L105" s="79">
        <f>DIST_DSL_MICRO!D33</f>
        <v>25531</v>
      </c>
      <c r="M105" s="79">
        <f t="shared" ref="M105" si="30">SUM(M106:M109)</f>
        <v>15239</v>
      </c>
      <c r="N105" s="79">
        <f>DIST_DSL_CAMIE!D33</f>
        <v>370505.97795336897</v>
      </c>
      <c r="O105" s="79">
        <f>DIST_DSL_CAMIOA!D33</f>
        <v>842910.11125062394</v>
      </c>
      <c r="P105" s="79">
        <f>ONSV_2021!K69</f>
        <v>5269.5395839164266</v>
      </c>
      <c r="Q105" s="79">
        <f>ONSV_2021!D69</f>
        <v>126.86736906221995</v>
      </c>
      <c r="R105" s="79">
        <f>ONSV_2021!P69</f>
        <v>974.46398752072128</v>
      </c>
      <c r="S105" s="79">
        <f>ONSV_2021!U69</f>
        <v>335.12905950077402</v>
      </c>
      <c r="T105" s="79">
        <f>GNV!P32</f>
        <v>13072</v>
      </c>
      <c r="V105" s="2" t="e">
        <f>B104+C104+H104+I104+T104+#REF!+#REF!</f>
        <v>#REF!</v>
      </c>
      <c r="W105" s="2">
        <f t="shared" si="21"/>
        <v>1688353.0227160964</v>
      </c>
      <c r="X105" s="2">
        <f t="shared" si="22"/>
        <v>237897</v>
      </c>
      <c r="Y105" s="2">
        <f t="shared" si="23"/>
        <v>448170.95735312509</v>
      </c>
      <c r="Z105" s="2">
        <f>[1]DEN!C102+[1]DEN!F102+[1]DEN!G102+[1]DEN!L102</f>
        <v>2380874</v>
      </c>
      <c r="AA105" s="2">
        <f>[1]DEN!I102+[1]DEN!J102</f>
        <v>868782</v>
      </c>
      <c r="AB105" s="2">
        <f>[1]DEN!D102+[1]DEN!E102</f>
        <v>164051</v>
      </c>
      <c r="AC105" s="2">
        <f>[1]DEN!H102+[1]DEN!K102</f>
        <v>24697</v>
      </c>
      <c r="AD105" s="47" t="e">
        <f t="shared" si="25"/>
        <v>#REF!</v>
      </c>
      <c r="AE105" s="47" t="str">
        <f t="shared" si="24"/>
        <v>ERRO</v>
      </c>
      <c r="AF105" s="47" t="str">
        <f t="shared" si="24"/>
        <v>ERRO</v>
      </c>
      <c r="AG105" s="47" t="str">
        <f t="shared" si="24"/>
        <v>ERRO</v>
      </c>
      <c r="AH105" s="260" t="e">
        <f>[1]COMB_CORR!I30/FRO_TOT!V105</f>
        <v>#REF!</v>
      </c>
      <c r="AI105" s="264" t="e">
        <f t="shared" si="26"/>
        <v>#REF!</v>
      </c>
      <c r="AJ105" s="3">
        <v>0.21398586582614482</v>
      </c>
      <c r="AL105" s="61" t="e">
        <f t="shared" si="19"/>
        <v>#REF!</v>
      </c>
      <c r="AM105" s="265">
        <v>-97508.734980511479</v>
      </c>
    </row>
    <row r="106" spans="1:39" s="1" customFormat="1">
      <c r="A106" s="73" t="s">
        <v>11</v>
      </c>
      <c r="B106" s="82">
        <f>DIST_GAS_AUT!J34</f>
        <v>1251557.1454031453</v>
      </c>
      <c r="C106" s="82">
        <f>DIST_GAS_UTI!J34</f>
        <v>26085.152475069743</v>
      </c>
      <c r="D106" s="82">
        <f>DIST_GAS_CAMIE!D34</f>
        <v>96876.957893976753</v>
      </c>
      <c r="E106" s="82">
        <f>DIST_GAS_CAMIOA!D34</f>
        <v>65572.416560033991</v>
      </c>
      <c r="F106" s="82">
        <f>DIST_GAS_MOTOC!D34</f>
        <v>211390</v>
      </c>
      <c r="G106" s="82">
        <f>DIST_GAS_MOTOA!D34</f>
        <v>22742</v>
      </c>
      <c r="H106" s="82">
        <f>DIST_ALC_AUT!J34</f>
        <v>107376.56619884817</v>
      </c>
      <c r="I106" s="82">
        <f>DIST_ALC_UTI!D34</f>
        <v>1369.7865291428036</v>
      </c>
      <c r="J106" s="82">
        <f>DIST_DSL_CAM!D34</f>
        <v>25663</v>
      </c>
      <c r="K106" s="82">
        <f>DIST_DSL_CAMTRA!D34</f>
        <v>3958</v>
      </c>
      <c r="L106" s="82">
        <f>DIST_DSL_MICRO!D34</f>
        <v>6355</v>
      </c>
      <c r="M106" s="82">
        <f>[1]DIST_DSL_ONI!H47</f>
        <v>4673</v>
      </c>
      <c r="N106" s="82">
        <f>DIST_DSL_CAMIE!D34</f>
        <v>44218.267777988251</v>
      </c>
      <c r="O106" s="82">
        <f>DIST_DSL_CAMIOA!D34</f>
        <v>66139.517753783337</v>
      </c>
      <c r="P106" s="82">
        <f>ONSV_2021!K70</f>
        <v>2244.0619808817282</v>
      </c>
      <c r="Q106" s="82">
        <f>ONSV_2021!D70</f>
        <v>59.351100154861342</v>
      </c>
      <c r="R106" s="82">
        <f>ONSV_2021!P70</f>
        <v>232.33028335284325</v>
      </c>
      <c r="S106" s="82">
        <f>ONSV_2021!U70</f>
        <v>157.25663561065448</v>
      </c>
      <c r="T106" s="82">
        <f>GNV!P33</f>
        <v>1583</v>
      </c>
      <c r="V106" s="2" t="e">
        <f>B105+C105+H105+I105+T105+#REF!+#REF!</f>
        <v>#REF!</v>
      </c>
      <c r="W106" s="2">
        <f t="shared" si="21"/>
        <v>3746870.3931112299</v>
      </c>
      <c r="X106" s="2">
        <f t="shared" si="22"/>
        <v>413041</v>
      </c>
      <c r="Y106" s="2">
        <f t="shared" si="23"/>
        <v>1228655.0892039929</v>
      </c>
      <c r="Z106" s="2">
        <f>[1]DEN!C103+[1]DEN!F103+[1]DEN!G103+[1]DEN!L103</f>
        <v>3767144</v>
      </c>
      <c r="AA106" s="2">
        <f>[1]DEN!I103+[1]DEN!J103</f>
        <v>1799247</v>
      </c>
      <c r="AB106" s="2">
        <f>[1]DEN!D103+[1]DEN!E103</f>
        <v>248178</v>
      </c>
      <c r="AC106" s="2">
        <f>[1]DEN!H103+[1]DEN!K103</f>
        <v>54994</v>
      </c>
      <c r="AD106" s="47" t="e">
        <f t="shared" si="25"/>
        <v>#REF!</v>
      </c>
      <c r="AE106" s="47" t="str">
        <f t="shared" si="24"/>
        <v>ERRO</v>
      </c>
      <c r="AF106" s="47" t="str">
        <f t="shared" si="24"/>
        <v>ERRO</v>
      </c>
      <c r="AG106" s="47" t="str">
        <f t="shared" si="24"/>
        <v>ERRO</v>
      </c>
      <c r="AH106" s="260" t="e">
        <f>[1]COMB_CORR!I31/FRO_TOT!V106</f>
        <v>#REF!</v>
      </c>
      <c r="AI106" s="264" t="e">
        <f t="shared" si="26"/>
        <v>#REF!</v>
      </c>
      <c r="AJ106" s="3">
        <v>1.3543641474936821</v>
      </c>
      <c r="AL106" s="61" t="e">
        <f t="shared" si="19"/>
        <v>#REF!</v>
      </c>
      <c r="AM106" s="265">
        <v>131252.45885531837</v>
      </c>
    </row>
    <row r="107" spans="1:39" s="1" customFormat="1">
      <c r="A107" s="73" t="s">
        <v>20</v>
      </c>
      <c r="B107" s="82">
        <f>DIST_GAS_AUT!J35</f>
        <v>1753410.7859442686</v>
      </c>
      <c r="C107" s="82">
        <f>DIST_GAS_UTI!J35</f>
        <v>30384.798953540983</v>
      </c>
      <c r="D107" s="82">
        <f>DIST_GAS_CAMIE!D35</f>
        <v>259896.90771545054</v>
      </c>
      <c r="E107" s="82">
        <f>DIST_GAS_CAMIOA!D35</f>
        <v>71815.563910972429</v>
      </c>
      <c r="F107" s="82">
        <f>DIST_GAS_MOTOC!D35</f>
        <v>937583</v>
      </c>
      <c r="G107" s="82">
        <f>DIST_GAS_MOTOA!D35</f>
        <v>305724</v>
      </c>
      <c r="H107" s="82">
        <f>DIST_ALC_AUT!J35</f>
        <v>236348.54416130634</v>
      </c>
      <c r="I107" s="82">
        <f>DIST_ALC_UTI!D35</f>
        <v>1597.8227239765856</v>
      </c>
      <c r="J107" s="82">
        <f>DIST_DSL_CAM!D35</f>
        <v>118558</v>
      </c>
      <c r="K107" s="82">
        <f>DIST_DSL_CAMTRA!D35</f>
        <v>36095</v>
      </c>
      <c r="L107" s="82">
        <f>DIST_DSL_MICRO!D35</f>
        <v>10729</v>
      </c>
      <c r="M107" s="82">
        <f>[1]DIST_DSL_ONI!H48</f>
        <v>6014</v>
      </c>
      <c r="N107" s="82">
        <f>DIST_DSL_CAMIE!D35</f>
        <v>142527.5626500622</v>
      </c>
      <c r="O107" s="82">
        <f>DIST_DSL_CAMIOA!D35</f>
        <v>331842.75884263095</v>
      </c>
      <c r="P107" s="82">
        <f>ONSV_2021!K71</f>
        <v>1347.6573862221558</v>
      </c>
      <c r="Q107" s="82">
        <f>ONSV_2021!D71</f>
        <v>26.230346983589698</v>
      </c>
      <c r="R107" s="82">
        <f>ONSV_2021!P71</f>
        <v>271.17926300648833</v>
      </c>
      <c r="S107" s="82">
        <f>ONSV_2021!U71</f>
        <v>74.93300378783897</v>
      </c>
      <c r="T107" s="82">
        <f>GNV!P34</f>
        <v>5025</v>
      </c>
      <c r="V107" s="2" t="e">
        <f>B106+C106+H106+I106+T106+#REF!+#REF!</f>
        <v>#REF!</v>
      </c>
      <c r="W107" s="2">
        <f t="shared" si="21"/>
        <v>396581.37445401074</v>
      </c>
      <c r="X107" s="2">
        <f t="shared" si="22"/>
        <v>35976</v>
      </c>
      <c r="Y107" s="2">
        <f t="shared" si="23"/>
        <v>115030.78553177159</v>
      </c>
      <c r="Z107" s="2">
        <f>[1]DEN!C104+[1]DEN!F104+[1]DEN!G104+[1]DEN!L104</f>
        <v>1094303</v>
      </c>
      <c r="AA107" s="2">
        <f>[1]DEN!I104+[1]DEN!J104</f>
        <v>143087</v>
      </c>
      <c r="AB107" s="2">
        <f>[1]DEN!D104+[1]DEN!E104</f>
        <v>22389</v>
      </c>
      <c r="AC107" s="2">
        <f>[1]DEN!H104+[1]DEN!K104</f>
        <v>13455</v>
      </c>
      <c r="AD107" s="47" t="e">
        <f t="shared" si="25"/>
        <v>#REF!</v>
      </c>
      <c r="AE107" s="47" t="str">
        <f t="shared" si="24"/>
        <v>ERRO</v>
      </c>
      <c r="AF107" s="47" t="str">
        <f t="shared" si="24"/>
        <v>ERRO</v>
      </c>
      <c r="AG107" s="47" t="str">
        <f t="shared" si="24"/>
        <v>ERRO</v>
      </c>
      <c r="AH107" s="260" t="e">
        <f>[1]COMB_CORR!I32/FRO_TOT!V107</f>
        <v>#REF!</v>
      </c>
      <c r="AI107" s="264" t="e">
        <f t="shared" si="26"/>
        <v>#REF!</v>
      </c>
      <c r="AJ107" s="3">
        <v>0.32191484874146448</v>
      </c>
      <c r="AL107" s="61" t="e">
        <f t="shared" si="19"/>
        <v>#REF!</v>
      </c>
      <c r="AM107" s="265">
        <v>-36713.768248278415</v>
      </c>
    </row>
    <row r="108" spans="1:39" s="1" customFormat="1">
      <c r="A108" s="73" t="s">
        <v>24</v>
      </c>
      <c r="B108" s="82">
        <f>DIST_GAS_AUT!J36</f>
        <v>731510.95854530495</v>
      </c>
      <c r="C108" s="82">
        <f>DIST_GAS_UTI!J36</f>
        <v>20688.48872812666</v>
      </c>
      <c r="D108" s="82">
        <f>DIST_GAS_CAMIE!D36</f>
        <v>152640.64141362571</v>
      </c>
      <c r="E108" s="82">
        <f>DIST_GAS_CAMIOA!D36</f>
        <v>30749.947164370624</v>
      </c>
      <c r="F108" s="82">
        <f>DIST_GAS_MOTOC!D36</f>
        <v>677810</v>
      </c>
      <c r="G108" s="82">
        <f>DIST_GAS_MOTOA!D36</f>
        <v>263362</v>
      </c>
      <c r="H108" s="82">
        <f>DIST_ALC_AUT!J36</f>
        <v>83582.942459260201</v>
      </c>
      <c r="I108" s="82">
        <f>DIST_ALC_UTI!D36</f>
        <v>1087.511271873343</v>
      </c>
      <c r="J108" s="82">
        <f>DIST_DSL_CAM!D36</f>
        <v>82062</v>
      </c>
      <c r="K108" s="82">
        <f>DIST_DSL_CAMTRA!D36</f>
        <v>42772</v>
      </c>
      <c r="L108" s="82">
        <f>DIST_DSL_MICRO!D36</f>
        <v>4151</v>
      </c>
      <c r="M108" s="82">
        <f>[1]DIST_DSL_ONI!H49</f>
        <v>2250</v>
      </c>
      <c r="N108" s="82">
        <f>DIST_DSL_CAMIE!D36</f>
        <v>110052.06114678639</v>
      </c>
      <c r="O108" s="82">
        <f>DIST_DSL_CAMIOA!D36</f>
        <v>283624.53637930704</v>
      </c>
      <c r="P108" s="82">
        <f>ONSV_2021!K72</f>
        <v>974.25621165067423</v>
      </c>
      <c r="Q108" s="82">
        <f>ONSV_2021!D72</f>
        <v>25.836110900690983</v>
      </c>
      <c r="R108" s="82">
        <f>ONSV_2021!P72</f>
        <v>312.04548897809582</v>
      </c>
      <c r="S108" s="82">
        <f>ONSV_2021!U72</f>
        <v>62.862188470571709</v>
      </c>
      <c r="T108" s="82">
        <f>GNV!P35</f>
        <v>1361</v>
      </c>
      <c r="V108" s="2" t="e">
        <f>B107+C107+H107+I107+T107+#REF!+#REF!</f>
        <v>#REF!</v>
      </c>
      <c r="W108" s="2">
        <f t="shared" si="21"/>
        <v>1575019.4716264228</v>
      </c>
      <c r="X108" s="2">
        <f t="shared" si="22"/>
        <v>165382</v>
      </c>
      <c r="Y108" s="2">
        <f t="shared" si="23"/>
        <v>480384.32149269315</v>
      </c>
      <c r="Z108" s="2">
        <f>[1]DEN!C105+[1]DEN!F105+[1]DEN!G105+[1]DEN!L105</f>
        <v>1509939</v>
      </c>
      <c r="AA108" s="2">
        <f>[1]DEN!I105+[1]DEN!J105</f>
        <v>793310</v>
      </c>
      <c r="AB108" s="2">
        <f>[1]DEN!D105+[1]DEN!E105</f>
        <v>105973</v>
      </c>
      <c r="AC108" s="2">
        <f>[1]DEN!H105+[1]DEN!K105</f>
        <v>22719</v>
      </c>
      <c r="AD108" s="47" t="e">
        <f t="shared" si="25"/>
        <v>#REF!</v>
      </c>
      <c r="AE108" s="47" t="str">
        <f t="shared" si="24"/>
        <v>ERRO</v>
      </c>
      <c r="AF108" s="47" t="str">
        <f t="shared" si="24"/>
        <v>ERRO</v>
      </c>
      <c r="AG108" s="47" t="str">
        <f t="shared" si="24"/>
        <v>ERRO</v>
      </c>
      <c r="AH108" s="260" t="e">
        <f>[1]COMB_CORR!I33/FRO_TOT!V108</f>
        <v>#REF!</v>
      </c>
      <c r="AI108" s="264" t="e">
        <f t="shared" si="26"/>
        <v>#REF!</v>
      </c>
      <c r="AJ108" s="3">
        <v>1.9248623259285464</v>
      </c>
      <c r="AL108" s="61" t="e">
        <f t="shared" si="19"/>
        <v>#REF!</v>
      </c>
      <c r="AM108" s="265">
        <v>125258.54853941221</v>
      </c>
    </row>
    <row r="109" spans="1:39" s="1" customFormat="1">
      <c r="A109" s="73" t="s">
        <v>25</v>
      </c>
      <c r="B109" s="82">
        <f>DIST_GAS_AUT!J37</f>
        <v>705613.21930642205</v>
      </c>
      <c r="C109" s="82">
        <f>DIST_GAS_UTI!J37</f>
        <v>13758.381768267742</v>
      </c>
      <c r="D109" s="82">
        <f>DIST_GAS_CAMIE!D37</f>
        <v>106519.38520217269</v>
      </c>
      <c r="E109" s="82">
        <f>DIST_GAS_CAMIOA!D37</f>
        <v>26864.573250627236</v>
      </c>
      <c r="F109" s="82">
        <f>DIST_GAS_MOTOC!D37</f>
        <v>394758</v>
      </c>
      <c r="G109" s="82">
        <f>DIST_GAS_MOTOA!D37</f>
        <v>122565</v>
      </c>
      <c r="H109" s="82">
        <f>DIST_ALC_AUT!J37</f>
        <v>85140.029232157569</v>
      </c>
      <c r="I109" s="82">
        <f>DIST_ALC_UTI!D37</f>
        <v>723.3141509503148</v>
      </c>
      <c r="J109" s="82">
        <f>DIST_DSL_CAM!D37</f>
        <v>57291</v>
      </c>
      <c r="K109" s="82">
        <f>DIST_DSL_CAMTRA!D37</f>
        <v>21111</v>
      </c>
      <c r="L109" s="82">
        <f>DIST_DSL_MICRO!D37</f>
        <v>4296</v>
      </c>
      <c r="M109" s="82">
        <f>[1]DIST_DSL_ONI!H50</f>
        <v>2302</v>
      </c>
      <c r="N109" s="82">
        <f>DIST_DSL_CAMIE!D37</f>
        <v>73708.086378532127</v>
      </c>
      <c r="O109" s="82">
        <f>DIST_DSL_CAMIOA!D37</f>
        <v>161303.29827490263</v>
      </c>
      <c r="P109" s="82">
        <f>ONSV_2021!K73</f>
        <v>703.56400516186841</v>
      </c>
      <c r="Q109" s="82">
        <f>ONSV_2021!D73</f>
        <v>15.449811023077928</v>
      </c>
      <c r="R109" s="82">
        <f>ONSV_2021!P73</f>
        <v>158.90895218329388</v>
      </c>
      <c r="S109" s="82">
        <f>ONSV_2021!U73</f>
        <v>40.077231631708855</v>
      </c>
      <c r="T109" s="82">
        <f>GNV!P36</f>
        <v>5103</v>
      </c>
      <c r="V109" s="2" t="e">
        <f>B108+C108+H108+I108+T108+#REF!+#REF!</f>
        <v>#REF!</v>
      </c>
      <c r="W109" s="2">
        <f t="shared" si="21"/>
        <v>1124562.5885779965</v>
      </c>
      <c r="X109" s="2">
        <f t="shared" si="22"/>
        <v>128985</v>
      </c>
      <c r="Y109" s="2">
        <f t="shared" si="23"/>
        <v>395926.59752609342</v>
      </c>
      <c r="Z109" s="2">
        <f>[1]DEN!C106+[1]DEN!F106+[1]DEN!G106+[1]DEN!L106</f>
        <v>576821</v>
      </c>
      <c r="AA109" s="2">
        <f>[1]DEN!I106+[1]DEN!J106</f>
        <v>526963</v>
      </c>
      <c r="AB109" s="2">
        <f>[1]DEN!D106+[1]DEN!E106</f>
        <v>69776</v>
      </c>
      <c r="AC109" s="2">
        <f>[1]DEN!H106+[1]DEN!K106</f>
        <v>9885</v>
      </c>
      <c r="AD109" s="47" t="e">
        <f t="shared" si="25"/>
        <v>#REF!</v>
      </c>
      <c r="AE109" s="47" t="str">
        <f t="shared" si="24"/>
        <v>ERRO</v>
      </c>
      <c r="AF109" s="47" t="str">
        <f t="shared" si="24"/>
        <v>ERRO</v>
      </c>
      <c r="AG109" s="47" t="str">
        <f t="shared" si="24"/>
        <v>ERRO</v>
      </c>
      <c r="AH109" s="260" t="e">
        <f>[1]COMB_CORR!I34/FRO_TOT!V109</f>
        <v>#REF!</v>
      </c>
      <c r="AI109" s="264" t="e">
        <f t="shared" si="26"/>
        <v>#REF!</v>
      </c>
      <c r="AJ109" s="3">
        <v>2.4004944167289071</v>
      </c>
      <c r="AL109" s="61" t="e">
        <f t="shared" si="19"/>
        <v>#REF!</v>
      </c>
      <c r="AM109" s="265">
        <v>54353.827403555857</v>
      </c>
    </row>
    <row r="110" spans="1:39" s="1" customFormat="1" ht="15.75" thickBot="1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V110" s="2" t="e">
        <f>B109+C109+H109+I109+T109+#REF!+#REF!</f>
        <v>#REF!</v>
      </c>
      <c r="W110" s="2">
        <f t="shared" si="21"/>
        <v>650706.95845279994</v>
      </c>
      <c r="X110" s="2">
        <f t="shared" si="22"/>
        <v>82698</v>
      </c>
      <c r="Y110" s="2">
        <f t="shared" si="23"/>
        <v>237313.38465343474</v>
      </c>
      <c r="Z110" s="2">
        <f>[1]DEN!C107+[1]DEN!F107+[1]DEN!G107+[1]DEN!L107</f>
        <v>586081</v>
      </c>
      <c r="AA110" s="2">
        <f>[1]DEN!I107+[1]DEN!J107</f>
        <v>335887</v>
      </c>
      <c r="AB110" s="2">
        <f>[1]DEN!D107+[1]DEN!E107</f>
        <v>50040</v>
      </c>
      <c r="AC110" s="2">
        <f>[1]DEN!H107+[1]DEN!K107</f>
        <v>8935</v>
      </c>
      <c r="AD110" s="47" t="e">
        <f t="shared" si="25"/>
        <v>#REF!</v>
      </c>
      <c r="AE110" s="47" t="str">
        <f t="shared" si="24"/>
        <v>ERRO</v>
      </c>
      <c r="AF110" s="47" t="str">
        <f t="shared" si="24"/>
        <v>ERRO</v>
      </c>
      <c r="AG110" s="47" t="str">
        <f t="shared" si="24"/>
        <v>ERRO</v>
      </c>
      <c r="AH110" s="272" t="e">
        <f>[1]COMB_CORR!I35/FRO_TOT!V110</f>
        <v>#REF!</v>
      </c>
      <c r="AI110" s="269" t="e">
        <f t="shared" si="26"/>
        <v>#REF!</v>
      </c>
      <c r="AJ110" s="3">
        <v>0.74287114660907883</v>
      </c>
      <c r="AL110" s="270" t="e">
        <f t="shared" si="19"/>
        <v>#REF!</v>
      </c>
      <c r="AM110" s="271">
        <v>-11646.148839371512</v>
      </c>
    </row>
    <row r="111" spans="1:39" s="1" customFormat="1">
      <c r="A111" s="352" t="str">
        <f>"Frota em "&amp;ONSV_2022!A1&amp;""</f>
        <v>Frota em 2022</v>
      </c>
      <c r="B111" s="396" t="s">
        <v>77</v>
      </c>
      <c r="C111" s="400"/>
      <c r="D111" s="400"/>
      <c r="E111" s="400"/>
      <c r="F111" s="400"/>
      <c r="G111" s="397"/>
      <c r="H111" s="396" t="s">
        <v>78</v>
      </c>
      <c r="I111" s="397"/>
      <c r="J111" s="396" t="s">
        <v>79</v>
      </c>
      <c r="K111" s="400"/>
      <c r="L111" s="400"/>
      <c r="M111" s="400"/>
      <c r="N111" s="400"/>
      <c r="O111" s="397"/>
      <c r="P111" s="396" t="s">
        <v>80</v>
      </c>
      <c r="Q111" s="400"/>
      <c r="R111" s="400"/>
      <c r="S111" s="397"/>
      <c r="T111" s="130" t="s">
        <v>81</v>
      </c>
      <c r="AD111" s="47"/>
      <c r="AE111" s="47"/>
      <c r="AF111" s="47"/>
      <c r="AG111" s="47"/>
      <c r="AH111" s="256"/>
      <c r="AI111" s="257"/>
      <c r="AJ111" s="3"/>
      <c r="AL111" s="58"/>
      <c r="AM111" s="257"/>
    </row>
    <row r="112" spans="1:39" s="1" customFormat="1" ht="15.75" customHeight="1" thickBot="1">
      <c r="A112" s="353"/>
      <c r="B112" s="130" t="s">
        <v>82</v>
      </c>
      <c r="C112" s="130" t="s">
        <v>83</v>
      </c>
      <c r="D112" s="130" t="s">
        <v>84</v>
      </c>
      <c r="E112" s="130" t="s">
        <v>85</v>
      </c>
      <c r="F112" s="130" t="s">
        <v>4</v>
      </c>
      <c r="G112" s="130" t="s">
        <v>86</v>
      </c>
      <c r="H112" s="130" t="s">
        <v>87</v>
      </c>
      <c r="I112" s="130" t="s">
        <v>83</v>
      </c>
      <c r="J112" s="130" t="s">
        <v>7</v>
      </c>
      <c r="K112" s="130" t="s">
        <v>88</v>
      </c>
      <c r="L112" s="130" t="s">
        <v>89</v>
      </c>
      <c r="M112" s="130" t="s">
        <v>8</v>
      </c>
      <c r="N112" s="130" t="s">
        <v>84</v>
      </c>
      <c r="O112" s="130" t="s">
        <v>85</v>
      </c>
      <c r="P112" s="130" t="s">
        <v>82</v>
      </c>
      <c r="Q112" s="130" t="s">
        <v>83</v>
      </c>
      <c r="R112" s="130" t="s">
        <v>84</v>
      </c>
      <c r="S112" s="130" t="s">
        <v>85</v>
      </c>
      <c r="T112" s="130" t="s">
        <v>82</v>
      </c>
      <c r="V112" s="398" t="s">
        <v>110</v>
      </c>
      <c r="W112" s="398"/>
      <c r="X112" s="398"/>
      <c r="Y112" s="398"/>
      <c r="Z112" s="398" t="s">
        <v>111</v>
      </c>
      <c r="AA112" s="398"/>
      <c r="AB112" s="398"/>
      <c r="AC112" s="398"/>
      <c r="AD112" s="399" t="s">
        <v>112</v>
      </c>
      <c r="AE112" s="399"/>
      <c r="AF112" s="399"/>
      <c r="AG112" s="399"/>
      <c r="AH112" s="256"/>
      <c r="AI112" s="257"/>
      <c r="AJ112" s="3"/>
      <c r="AL112" s="58"/>
      <c r="AM112" s="257"/>
    </row>
    <row r="113" spans="1:39" s="1" customFormat="1">
      <c r="A113" s="75" t="s">
        <v>37</v>
      </c>
      <c r="B113" s="79">
        <f>DIST_GAS_AUT!M5</f>
        <v>12598600.85017371</v>
      </c>
      <c r="C113" s="79">
        <f>DIST_GAS_UTI!M5</f>
        <v>52402.886049433015</v>
      </c>
      <c r="D113" s="79">
        <f>DIST_GAS_CAMIE!E5</f>
        <v>6092616.32432485</v>
      </c>
      <c r="E113" s="79">
        <f>DIST_GAS_CAMIOA!E5</f>
        <v>2845536.8168298998</v>
      </c>
      <c r="F113" s="79">
        <f>DIST_GAS_MOTOC!E5</f>
        <v>25199888</v>
      </c>
      <c r="G113" s="79">
        <f>DIST_GAS_MOTOA!E5</f>
        <v>5206083</v>
      </c>
      <c r="H113" s="79">
        <f>DIST_ALC_AUT!M5</f>
        <v>33988571.765613936</v>
      </c>
      <c r="I113" s="79">
        <f>DIST_ALC_UTI!E5</f>
        <v>784656.39749413112</v>
      </c>
      <c r="J113" s="79">
        <f>DIST_DSL_CAM!E5</f>
        <v>2983086</v>
      </c>
      <c r="K113" s="79">
        <f>DIST_DSL_CAMTRA!E5</f>
        <v>818995</v>
      </c>
      <c r="L113" s="79">
        <f>DIST_DSL_MICRO!E5</f>
        <v>429892</v>
      </c>
      <c r="M113" s="79">
        <f>DIST_DSL_MICRO!E5</f>
        <v>429892</v>
      </c>
      <c r="N113" s="79">
        <f>DIST_DSL_CAMIE!E5</f>
        <v>2766162.4300390584</v>
      </c>
      <c r="O113" s="79">
        <f>DIST_DSL_CAMIOA!E5</f>
        <v>1763261.8587891047</v>
      </c>
      <c r="P113" s="79">
        <f>ONSV_2022!K41</f>
        <v>87323.080576021326</v>
      </c>
      <c r="Q113" s="79">
        <f>ONSV_2022!D41</f>
        <v>2042.736797674112</v>
      </c>
      <c r="R113" s="79">
        <f>ONSV_2022!P41</f>
        <v>12852.415921388896</v>
      </c>
      <c r="S113" s="79">
        <f>ONSV_2022!U41</f>
        <v>5888.7667049148267</v>
      </c>
      <c r="T113" s="79">
        <f>GNV!Q4</f>
        <v>2627672</v>
      </c>
      <c r="V113" s="1" t="s">
        <v>115</v>
      </c>
      <c r="W113" s="1" t="s">
        <v>116</v>
      </c>
      <c r="X113" s="1" t="s">
        <v>117</v>
      </c>
      <c r="Y113" s="1" t="s">
        <v>118</v>
      </c>
      <c r="Z113" s="1" t="s">
        <v>115</v>
      </c>
      <c r="AA113" s="1" t="s">
        <v>116</v>
      </c>
      <c r="AB113" s="1" t="s">
        <v>117</v>
      </c>
      <c r="AC113" s="1" t="s">
        <v>118</v>
      </c>
      <c r="AD113" s="47" t="s">
        <v>115</v>
      </c>
      <c r="AE113" s="47" t="s">
        <v>116</v>
      </c>
      <c r="AF113" s="47" t="s">
        <v>117</v>
      </c>
      <c r="AG113" s="47" t="s">
        <v>118</v>
      </c>
      <c r="AH113" s="258" t="s">
        <v>119</v>
      </c>
      <c r="AI113" s="259" t="s">
        <v>120</v>
      </c>
      <c r="AJ113" s="3"/>
      <c r="AL113" s="58"/>
      <c r="AM113" s="257"/>
    </row>
    <row r="114" spans="1:39" s="1" customFormat="1" ht="15.75" thickBot="1">
      <c r="A114" s="75" t="s">
        <v>38</v>
      </c>
      <c r="B114" s="79">
        <f>DIST_GAS_AUT!M6</f>
        <v>96738.199632742369</v>
      </c>
      <c r="C114" s="79">
        <f>DIST_GAS_UTI!M6</f>
        <v>2373.0264849222067</v>
      </c>
      <c r="D114" s="79">
        <f>DIST_GAS_CAMIE!E6</f>
        <v>326307.74087729678</v>
      </c>
      <c r="E114" s="79">
        <f>DIST_GAS_CAMIOA!E6</f>
        <v>70231.918060826458</v>
      </c>
      <c r="F114" s="79">
        <f>DIST_GAS_MOTOC!E6</f>
        <v>2341764</v>
      </c>
      <c r="G114" s="79">
        <f>DIST_GAS_MOTOA!E6</f>
        <v>635623</v>
      </c>
      <c r="H114" s="79">
        <f>DIST_ALC_AUT!M6</f>
        <v>1599953.0758687416</v>
      </c>
      <c r="I114" s="79">
        <f>DIST_ALC_UTI!E6</f>
        <v>42277.413478027127</v>
      </c>
      <c r="J114" s="79">
        <f>DIST_DSL_CAM!E6</f>
        <v>167121</v>
      </c>
      <c r="K114" s="79">
        <f>DIST_DSL_CAMTRA!E6</f>
        <v>36904</v>
      </c>
      <c r="L114" s="79">
        <f>DIST_DSL_MICRO!E6</f>
        <v>16115</v>
      </c>
      <c r="M114" s="79">
        <f>DIST_DSL_MICRO!E6</f>
        <v>16115</v>
      </c>
      <c r="N114" s="79">
        <f>DIST_DSL_CAMIE!E6</f>
        <v>254758.39657926498</v>
      </c>
      <c r="O114" s="79">
        <f>DIST_DSL_CAMIOA!E6</f>
        <v>289045.19043185009</v>
      </c>
      <c r="P114" s="79">
        <f>ONSV_2022!K42</f>
        <v>2712.7896834522107</v>
      </c>
      <c r="Q114" s="79">
        <f>ONSV_2022!D42</f>
        <v>62.400892785555243</v>
      </c>
      <c r="R114" s="79">
        <f>ONSV_2022!P42</f>
        <v>767.84368900177287</v>
      </c>
      <c r="S114" s="79">
        <f>ONSV_2022!U42</f>
        <v>167.96573476039794</v>
      </c>
      <c r="T114" s="79">
        <f>GNV!Q5</f>
        <v>3677</v>
      </c>
      <c r="V114" s="2" t="e">
        <f>B113+C113+H113+I113+T113+#REF!+#REF!</f>
        <v>#REF!</v>
      </c>
      <c r="W114" s="2">
        <f t="shared" ref="W114:W146" si="31">D113+E113+F113+G113</f>
        <v>39344124.141154751</v>
      </c>
      <c r="X114" s="2">
        <f t="shared" ref="X114:X146" si="32">J113+K113+L113</f>
        <v>4231973</v>
      </c>
      <c r="Y114" s="2">
        <f t="shared" ref="Y114:Y146" si="33">M113+N113+O113</f>
        <v>4959316.2888281634</v>
      </c>
      <c r="Z114" s="2">
        <f>[1]DEN!C111+[1]DEN!F111+[1]DEN!G111+[1]DEN!L111</f>
        <v>48624245</v>
      </c>
      <c r="AA114" s="2">
        <f>[1]DEN!I111+[1]DEN!J111</f>
        <v>19157525</v>
      </c>
      <c r="AB114" s="2">
        <f>[1]DEN!D111+[1]DEN!E111</f>
        <v>2804142</v>
      </c>
      <c r="AC114" s="2">
        <f>[1]DEN!H111+[1]DEN!K111</f>
        <v>809626</v>
      </c>
      <c r="AD114" s="47" t="e">
        <f>IF(V114=Z114,"OK","ERRO")</f>
        <v>#REF!</v>
      </c>
      <c r="AE114" s="47" t="str">
        <f t="shared" ref="AE114:AG146" si="34">IF(W114=AA114,"OK","ERRO")</f>
        <v>ERRO</v>
      </c>
      <c r="AF114" s="47" t="str">
        <f t="shared" si="34"/>
        <v>ERRO</v>
      </c>
      <c r="AG114" s="47" t="str">
        <f t="shared" si="34"/>
        <v>ERRO</v>
      </c>
      <c r="AH114" s="260" t="e">
        <f>[1]COMB_CORR!J3/FRO_TOT!V114</f>
        <v>#REF!</v>
      </c>
      <c r="AI114" s="261"/>
      <c r="AJ114" s="3"/>
      <c r="AL114" s="58"/>
      <c r="AM114" s="257"/>
    </row>
    <row r="115" spans="1:39" s="1" customFormat="1">
      <c r="A115" s="73" t="s">
        <v>23</v>
      </c>
      <c r="B115" s="82">
        <f>DIST_GAS_AUT!M7</f>
        <v>4817.0244047076494</v>
      </c>
      <c r="C115" s="82">
        <f>DIST_GAS_UTI!M7</f>
        <v>87.908394951969967</v>
      </c>
      <c r="D115" s="82">
        <f>DIST_GAS_CAMIE!E7</f>
        <v>14956.426427640348</v>
      </c>
      <c r="E115" s="82">
        <f>DIST_GAS_CAMIOA!E7</f>
        <v>2314.366522345063</v>
      </c>
      <c r="F115" s="82">
        <f>DIST_GAS_MOTOC!E7</f>
        <v>137544</v>
      </c>
      <c r="G115" s="82">
        <f>DIST_GAS_MOTOA!E7</f>
        <v>32362</v>
      </c>
      <c r="H115" s="82">
        <f>DIST_ALC_AUT!M7</f>
        <v>0</v>
      </c>
      <c r="I115" s="82">
        <f>DIST_ALC_UTI!E7</f>
        <v>0</v>
      </c>
      <c r="J115" s="82">
        <f>DIST_DSL_CAM!E7</f>
        <v>8080</v>
      </c>
      <c r="K115" s="82">
        <f>DIST_DSL_CAMTRA!E7</f>
        <v>1290</v>
      </c>
      <c r="L115" s="82">
        <f>DIST_DSL_MICRO!E7</f>
        <v>439</v>
      </c>
      <c r="M115" s="82">
        <f>DIST_DSL_MICRO!E7</f>
        <v>439</v>
      </c>
      <c r="N115" s="82">
        <f>DIST_DSL_CAMIE!E7</f>
        <v>16304.130677114947</v>
      </c>
      <c r="O115" s="82">
        <f>DIST_DSL_CAMIOA!E7</f>
        <v>16855.171127421221</v>
      </c>
      <c r="P115" s="82">
        <f>ONSV_2022!K43</f>
        <v>139.32146496952919</v>
      </c>
      <c r="Q115" s="82">
        <f>ONSV_2022!D43</f>
        <v>2.3828089424723657</v>
      </c>
      <c r="R115" s="82">
        <f>ONSV_2022!P43</f>
        <v>43.555304985147814</v>
      </c>
      <c r="S115" s="82">
        <f>ONSV_2022!U43</f>
        <v>6.7404211028469945</v>
      </c>
      <c r="T115" s="82">
        <f>GNV!Q6</f>
        <v>21</v>
      </c>
      <c r="V115" s="2" t="e">
        <f>B114+C114+H114+I114+T114+#REF!+#REF!</f>
        <v>#REF!</v>
      </c>
      <c r="W115" s="2">
        <f t="shared" si="31"/>
        <v>3373926.6589381234</v>
      </c>
      <c r="X115" s="2">
        <f t="shared" si="32"/>
        <v>220140</v>
      </c>
      <c r="Y115" s="2">
        <f t="shared" si="33"/>
        <v>559918.58701111516</v>
      </c>
      <c r="Z115" s="2">
        <f>[1]DEN!C112+[1]DEN!F112+[1]DEN!G112+[1]DEN!L112</f>
        <v>1548840</v>
      </c>
      <c r="AA115" s="2">
        <f>[1]DEN!I112+[1]DEN!J112</f>
        <v>1570852</v>
      </c>
      <c r="AB115" s="2">
        <f>[1]DEN!D112+[1]DEN!E112</f>
        <v>137184</v>
      </c>
      <c r="AC115" s="2">
        <f>[1]DEN!H112+[1]DEN!K112</f>
        <v>42277</v>
      </c>
      <c r="AD115" s="47" t="e">
        <f t="shared" ref="AD115:AD146" si="35">IF(V115=Z115,"OK","ERRO")</f>
        <v>#REF!</v>
      </c>
      <c r="AE115" s="47" t="str">
        <f t="shared" si="34"/>
        <v>ERRO</v>
      </c>
      <c r="AF115" s="47" t="str">
        <f t="shared" si="34"/>
        <v>ERRO</v>
      </c>
      <c r="AG115" s="47" t="str">
        <f t="shared" si="34"/>
        <v>ERRO</v>
      </c>
      <c r="AH115" s="260"/>
      <c r="AI115" s="261"/>
      <c r="AJ115" s="3"/>
      <c r="AL115" s="262" t="s">
        <v>123</v>
      </c>
      <c r="AM115" s="263" t="s">
        <v>124</v>
      </c>
    </row>
    <row r="116" spans="1:39" s="1" customFormat="1">
      <c r="A116" s="73" t="s">
        <v>15</v>
      </c>
      <c r="B116" s="82">
        <f>DIST_GAS_AUT!M8</f>
        <v>4668.3350874337521</v>
      </c>
      <c r="C116" s="82">
        <f>DIST_GAS_UTI!M8</f>
        <v>70.207807066215508</v>
      </c>
      <c r="D116" s="82">
        <f>DIST_GAS_CAMIE!E8</f>
        <v>18557.794948811174</v>
      </c>
      <c r="E116" s="82">
        <f>DIST_GAS_CAMIOA!E8</f>
        <v>3766.7765090425178</v>
      </c>
      <c r="F116" s="82">
        <f>DIST_GAS_MOTOC!E8</f>
        <v>73376</v>
      </c>
      <c r="G116" s="82">
        <f>DIST_GAS_MOTOA!E8</f>
        <v>15159</v>
      </c>
      <c r="H116" s="82">
        <f>DIST_ALC_AUT!M8</f>
        <v>78845.43421608051</v>
      </c>
      <c r="I116" s="82">
        <f>DIST_ALC_UTI!E8</f>
        <v>1297.7964481644512</v>
      </c>
      <c r="J116" s="82">
        <f>DIST_DSL_CAM!E8</f>
        <v>4590</v>
      </c>
      <c r="K116" s="82">
        <f>DIST_DSL_CAMTRA!E8</f>
        <v>528</v>
      </c>
      <c r="L116" s="82">
        <f>DIST_DSL_MICRO!E8</f>
        <v>517</v>
      </c>
      <c r="M116" s="82">
        <f>DIST_DSL_MICRO!E8</f>
        <v>517</v>
      </c>
      <c r="N116" s="82">
        <f>DIST_DSL_CAMIE!E8</f>
        <v>7419.0196978389749</v>
      </c>
      <c r="O116" s="82">
        <f>DIST_DSL_CAMIOA!E8</f>
        <v>4323.4121246892328</v>
      </c>
      <c r="P116" s="82">
        <f>ONSV_2022!K44</f>
        <v>132.44871484280156</v>
      </c>
      <c r="Q116" s="82">
        <f>ONSV_2022!D44</f>
        <v>1.9085190018834055</v>
      </c>
      <c r="R116" s="82">
        <f>ONSV_2022!P44</f>
        <v>36.278553621807077</v>
      </c>
      <c r="S116" s="82">
        <f>ONSV_2022!U44</f>
        <v>7.3642125335063611</v>
      </c>
      <c r="T116" s="82">
        <f>GNV!Q7</f>
        <v>18</v>
      </c>
      <c r="V116" s="2" t="e">
        <f>B115+C115+H115+I115+T115+#REF!+#REF!</f>
        <v>#REF!</v>
      </c>
      <c r="W116" s="2">
        <f t="shared" si="31"/>
        <v>187176.79294998542</v>
      </c>
      <c r="X116" s="2">
        <f t="shared" si="32"/>
        <v>9809</v>
      </c>
      <c r="Y116" s="2">
        <f t="shared" si="33"/>
        <v>33598.301804536168</v>
      </c>
      <c r="Z116" s="2">
        <f>[1]DEN!C113+[1]DEN!F113+[1]DEN!G113+[1]DEN!L113</f>
        <v>79045</v>
      </c>
      <c r="AA116" s="2">
        <f>[1]DEN!I113+[1]DEN!J113</f>
        <v>90163</v>
      </c>
      <c r="AB116" s="2">
        <f>[1]DEN!D113+[1]DEN!E113</f>
        <v>6338</v>
      </c>
      <c r="AC116" s="2">
        <f>[1]DEN!H113+[1]DEN!K113</f>
        <v>964</v>
      </c>
      <c r="AD116" s="47" t="e">
        <f t="shared" si="35"/>
        <v>#REF!</v>
      </c>
      <c r="AE116" s="47" t="str">
        <f t="shared" si="34"/>
        <v>ERRO</v>
      </c>
      <c r="AF116" s="47" t="str">
        <f t="shared" si="34"/>
        <v>ERRO</v>
      </c>
      <c r="AG116" s="47" t="str">
        <f t="shared" si="34"/>
        <v>ERRO</v>
      </c>
      <c r="AH116" s="260" t="e">
        <f>[1]COMB_CORR!J5/FRO_TOT!V116</f>
        <v>#REF!</v>
      </c>
      <c r="AI116" s="264" t="e">
        <f>AH116/$AH$114</f>
        <v>#REF!</v>
      </c>
      <c r="AJ116" s="3">
        <v>0.35313968083941183</v>
      </c>
      <c r="AL116" s="61" t="e">
        <f t="shared" si="19"/>
        <v>#REF!</v>
      </c>
      <c r="AM116" s="61">
        <v>-2166.6550919315778</v>
      </c>
    </row>
    <row r="117" spans="1:39" s="1" customFormat="1">
      <c r="A117" s="73" t="s">
        <v>16</v>
      </c>
      <c r="B117" s="82">
        <f>DIST_GAS_AUT!M9</f>
        <v>21119.354056272539</v>
      </c>
      <c r="C117" s="82">
        <f>DIST_GAS_UTI!M9</f>
        <v>362.12219352587334</v>
      </c>
      <c r="D117" s="82">
        <f>DIST_GAS_CAMIE!E9</f>
        <v>70985.958790571705</v>
      </c>
      <c r="E117" s="82">
        <f>DIST_GAS_CAMIOA!E9</f>
        <v>20563.814198820834</v>
      </c>
      <c r="F117" s="82">
        <f>DIST_GAS_MOTOC!E9</f>
        <v>320896</v>
      </c>
      <c r="G117" s="82">
        <f>DIST_GAS_MOTOA!E9</f>
        <v>76021</v>
      </c>
      <c r="H117" s="82">
        <f>DIST_ALC_AUT!M9</f>
        <v>382269.55214225478</v>
      </c>
      <c r="I117" s="82">
        <f>DIST_ALC_UTI!E9</f>
        <v>6676.7993083830224</v>
      </c>
      <c r="J117" s="82">
        <f>DIST_DSL_CAM!E9</f>
        <v>22013</v>
      </c>
      <c r="K117" s="82">
        <f>DIST_DSL_CAMTRA!E9</f>
        <v>4470</v>
      </c>
      <c r="L117" s="82">
        <f>DIST_DSL_MICRO!E9</f>
        <v>3720</v>
      </c>
      <c r="M117" s="82">
        <f>DIST_DSL_MICRO!E9</f>
        <v>3720</v>
      </c>
      <c r="N117" s="82">
        <f>DIST_DSL_CAMIE!E9</f>
        <v>28468.754819674676</v>
      </c>
      <c r="O117" s="82">
        <f>DIST_DSL_CAMIOA!E9</f>
        <v>21727.621654567334</v>
      </c>
      <c r="P117" s="82">
        <f>ONSV_2022!K45</f>
        <v>677.30116021545837</v>
      </c>
      <c r="Q117" s="82">
        <f>ONSV_2022!D45</f>
        <v>10.787723414032371</v>
      </c>
      <c r="R117" s="82">
        <f>ONSV_2022!P45</f>
        <v>152.68083882403153</v>
      </c>
      <c r="S117" s="82">
        <f>ONSV_2022!U45</f>
        <v>44.230277546477737</v>
      </c>
      <c r="T117" s="82">
        <f>GNV!Q8</f>
        <v>2628</v>
      </c>
      <c r="V117" s="2" t="e">
        <f>B116+C116+H116+I116+T116+#REF!+#REF!</f>
        <v>#REF!</v>
      </c>
      <c r="W117" s="2">
        <f t="shared" si="31"/>
        <v>110859.57145785369</v>
      </c>
      <c r="X117" s="2">
        <f t="shared" si="32"/>
        <v>5635</v>
      </c>
      <c r="Y117" s="2">
        <f t="shared" si="33"/>
        <v>12259.431822528208</v>
      </c>
      <c r="Z117" s="2">
        <f>[1]DEN!C114+[1]DEN!F114+[1]DEN!G114+[1]DEN!L114</f>
        <v>75279</v>
      </c>
      <c r="AA117" s="2">
        <f>[1]DEN!I114+[1]DEN!J114</f>
        <v>53579</v>
      </c>
      <c r="AB117" s="2">
        <f>[1]DEN!D114+[1]DEN!E114</f>
        <v>3577</v>
      </c>
      <c r="AC117" s="2">
        <f>[1]DEN!H114+[1]DEN!K114</f>
        <v>1130</v>
      </c>
      <c r="AD117" s="47" t="e">
        <f t="shared" si="35"/>
        <v>#REF!</v>
      </c>
      <c r="AE117" s="47" t="str">
        <f t="shared" si="34"/>
        <v>ERRO</v>
      </c>
      <c r="AF117" s="47" t="str">
        <f t="shared" si="34"/>
        <v>ERRO</v>
      </c>
      <c r="AG117" s="47" t="str">
        <f t="shared" si="34"/>
        <v>ERRO</v>
      </c>
      <c r="AH117" s="260" t="e">
        <f>[1]COMB_CORR!J6/FRO_TOT!V117</f>
        <v>#REF!</v>
      </c>
      <c r="AI117" s="264" t="e">
        <f t="shared" ref="AI117:AI146" si="36">AH117/$AH$114</f>
        <v>#REF!</v>
      </c>
      <c r="AJ117" s="3">
        <v>0.21605045102489401</v>
      </c>
      <c r="AL117" s="61" t="e">
        <f t="shared" si="19"/>
        <v>#REF!</v>
      </c>
      <c r="AM117" s="61">
        <v>-1018.6819508632179</v>
      </c>
    </row>
    <row r="118" spans="1:39" s="1" customFormat="1">
      <c r="A118" s="73" t="s">
        <v>28</v>
      </c>
      <c r="B118" s="82">
        <f>DIST_GAS_AUT!M10</f>
        <v>34059.511566111869</v>
      </c>
      <c r="C118" s="82">
        <f>DIST_GAS_UTI!M10</f>
        <v>1063.5571706313365</v>
      </c>
      <c r="D118" s="82">
        <f>DIST_GAS_CAMIE!E10</f>
        <v>98716.837498202556</v>
      </c>
      <c r="E118" s="82">
        <f>DIST_GAS_CAMIOA!E10</f>
        <v>24722.75706672766</v>
      </c>
      <c r="F118" s="82">
        <f>DIST_GAS_MOTOC!E10</f>
        <v>1025594</v>
      </c>
      <c r="G118" s="82">
        <f>DIST_GAS_MOTOA!E10</f>
        <v>239526</v>
      </c>
      <c r="H118" s="82">
        <f>DIST_ALC_AUT!M10</f>
        <v>582727.9308888464</v>
      </c>
      <c r="I118" s="82">
        <f>DIST_ALC_UTI!E10</f>
        <v>19627.346344353882</v>
      </c>
      <c r="J118" s="82">
        <f>DIST_DSL_CAM!E10</f>
        <v>69609</v>
      </c>
      <c r="K118" s="82">
        <f>DIST_DSL_CAMTRA!E10</f>
        <v>12675</v>
      </c>
      <c r="L118" s="82">
        <f>DIST_DSL_MICRO!E10</f>
        <v>7410</v>
      </c>
      <c r="M118" s="82">
        <f>DIST_DSL_MICRO!E10</f>
        <v>7410</v>
      </c>
      <c r="N118" s="82">
        <f>DIST_DSL_CAMIE!E10</f>
        <v>93117.156369237666</v>
      </c>
      <c r="O118" s="82">
        <f>DIST_DSL_CAMIOA!E10</f>
        <v>116095.81659352384</v>
      </c>
      <c r="P118" s="82">
        <f>ONSV_2022!K46</f>
        <v>1043.6404468552209</v>
      </c>
      <c r="Q118" s="82">
        <f>ONSV_2022!D46</f>
        <v>30.560779244340665</v>
      </c>
      <c r="R118" s="82">
        <f>ONSV_2022!P46</f>
        <v>283.73825958592352</v>
      </c>
      <c r="S118" s="82">
        <f>ONSV_2022!U46</f>
        <v>71.060514314463944</v>
      </c>
      <c r="T118" s="82">
        <f>GNV!Q9</f>
        <v>489</v>
      </c>
      <c r="V118" s="2" t="e">
        <f>B117+C117+H117+I117+T117+#REF!+#REF!</f>
        <v>#REF!</v>
      </c>
      <c r="W118" s="2">
        <f t="shared" si="31"/>
        <v>488466.77298939251</v>
      </c>
      <c r="X118" s="2">
        <f t="shared" si="32"/>
        <v>30203</v>
      </c>
      <c r="Y118" s="2">
        <f t="shared" si="33"/>
        <v>53916.37647424201</v>
      </c>
      <c r="Z118" s="2">
        <f>[1]DEN!C115+[1]DEN!F115+[1]DEN!G115+[1]DEN!L115</f>
        <v>380678</v>
      </c>
      <c r="AA118" s="2">
        <f>[1]DEN!I115+[1]DEN!J115</f>
        <v>187987</v>
      </c>
      <c r="AB118" s="2">
        <f>[1]DEN!D115+[1]DEN!E115</f>
        <v>20537</v>
      </c>
      <c r="AC118" s="2">
        <f>[1]DEN!H115+[1]DEN!K115</f>
        <v>10755</v>
      </c>
      <c r="AD118" s="47" t="e">
        <f t="shared" si="35"/>
        <v>#REF!</v>
      </c>
      <c r="AE118" s="47" t="str">
        <f t="shared" si="34"/>
        <v>ERRO</v>
      </c>
      <c r="AF118" s="47" t="str">
        <f t="shared" si="34"/>
        <v>ERRO</v>
      </c>
      <c r="AG118" s="47" t="str">
        <f t="shared" si="34"/>
        <v>ERRO</v>
      </c>
      <c r="AH118" s="260" t="e">
        <f>[1]COMB_CORR!J7/FRO_TOT!V118</f>
        <v>#REF!</v>
      </c>
      <c r="AI118" s="264" t="e">
        <f t="shared" si="36"/>
        <v>#REF!</v>
      </c>
      <c r="AJ118" s="3">
        <v>0.51902632648677283</v>
      </c>
      <c r="AL118" s="61" t="e">
        <f t="shared" si="19"/>
        <v>#REF!</v>
      </c>
      <c r="AM118" s="61">
        <v>-7237.9119453515159</v>
      </c>
    </row>
    <row r="119" spans="1:39" s="1" customFormat="1">
      <c r="A119" s="73" t="s">
        <v>19</v>
      </c>
      <c r="B119" s="82">
        <f>DIST_GAS_AUT!M11</f>
        <v>15756.192325626882</v>
      </c>
      <c r="C119" s="82">
        <f>DIST_GAS_UTI!M11</f>
        <v>348.42430967270332</v>
      </c>
      <c r="D119" s="82">
        <f>DIST_GAS_CAMIE!E11</f>
        <v>62406.89861366032</v>
      </c>
      <c r="E119" s="82">
        <f>DIST_GAS_CAMIOA!E11</f>
        <v>8357.9015243142821</v>
      </c>
      <c r="F119" s="82">
        <f>DIST_GAS_MOTOC!E11</f>
        <v>436630</v>
      </c>
      <c r="G119" s="82">
        <f>DIST_GAS_MOTOA!E11</f>
        <v>140755</v>
      </c>
      <c r="H119" s="82">
        <f>DIST_ALC_AUT!M11</f>
        <v>276892.32982450712</v>
      </c>
      <c r="I119" s="82">
        <f>DIST_ALC_UTI!E11</f>
        <v>6477.9932380513528</v>
      </c>
      <c r="J119" s="82">
        <f>DIST_DSL_CAM!E11</f>
        <v>32482</v>
      </c>
      <c r="K119" s="82">
        <f>DIST_DSL_CAMTRA!E11</f>
        <v>8471</v>
      </c>
      <c r="L119" s="82">
        <f>DIST_DSL_MICRO!E11</f>
        <v>1482</v>
      </c>
      <c r="M119" s="82">
        <f>DIST_DSL_MICRO!E11</f>
        <v>1482</v>
      </c>
      <c r="N119" s="82">
        <f>DIST_DSL_CAMIE!E11</f>
        <v>55479.233892847566</v>
      </c>
      <c r="O119" s="82">
        <f>DIST_DSL_CAMIOA!E11</f>
        <v>66170.502966518601</v>
      </c>
      <c r="P119" s="82">
        <f>ONSV_2022!K47</f>
        <v>351.40897083526943</v>
      </c>
      <c r="Q119" s="82">
        <f>ONSV_2022!D47</f>
        <v>7.3607291395055654</v>
      </c>
      <c r="R119" s="82">
        <f>ONSV_2022!P47</f>
        <v>127.19537758552178</v>
      </c>
      <c r="S119" s="82">
        <f>ONSV_2022!U47</f>
        <v>17.034922439697766</v>
      </c>
      <c r="T119" s="82">
        <f>GNV!Q10</f>
        <v>100</v>
      </c>
      <c r="V119" s="2" t="e">
        <f>B118+C118+H118+I118+T118+#REF!+#REF!</f>
        <v>#REF!</v>
      </c>
      <c r="W119" s="2">
        <f t="shared" si="31"/>
        <v>1388559.5945649303</v>
      </c>
      <c r="X119" s="2">
        <f t="shared" si="32"/>
        <v>89694</v>
      </c>
      <c r="Y119" s="2">
        <f t="shared" si="33"/>
        <v>216622.9729627615</v>
      </c>
      <c r="Z119" s="2">
        <f>[1]DEN!C116+[1]DEN!F116+[1]DEN!G116+[1]DEN!L116</f>
        <v>513919</v>
      </c>
      <c r="AA119" s="2">
        <f>[1]DEN!I116+[1]DEN!J116</f>
        <v>573982</v>
      </c>
      <c r="AB119" s="2">
        <f>[1]DEN!D116+[1]DEN!E116</f>
        <v>49973</v>
      </c>
      <c r="AC119" s="2">
        <f>[1]DEN!H116+[1]DEN!K116</f>
        <v>17906</v>
      </c>
      <c r="AD119" s="47" t="e">
        <f t="shared" si="35"/>
        <v>#REF!</v>
      </c>
      <c r="AE119" s="47" t="str">
        <f t="shared" si="34"/>
        <v>ERRO</v>
      </c>
      <c r="AF119" s="47" t="str">
        <f t="shared" si="34"/>
        <v>ERRO</v>
      </c>
      <c r="AG119" s="47" t="str">
        <f t="shared" si="34"/>
        <v>ERRO</v>
      </c>
      <c r="AH119" s="260" t="e">
        <f>[1]COMB_CORR!J8/FRO_TOT!V119</f>
        <v>#REF!</v>
      </c>
      <c r="AI119" s="264" t="e">
        <f t="shared" si="36"/>
        <v>#REF!</v>
      </c>
      <c r="AJ119" s="3">
        <v>0.28962477312257096</v>
      </c>
      <c r="AL119" s="61" t="e">
        <f t="shared" si="19"/>
        <v>#REF!</v>
      </c>
      <c r="AM119" s="61">
        <v>-15605.803348294459</v>
      </c>
    </row>
    <row r="120" spans="1:39" s="1" customFormat="1">
      <c r="A120" s="73" t="s">
        <v>17</v>
      </c>
      <c r="B120" s="82">
        <f>DIST_GAS_AUT!M12</f>
        <v>4342.7283067806584</v>
      </c>
      <c r="C120" s="82">
        <f>DIST_GAS_UTI!M12</f>
        <v>92.703385874530667</v>
      </c>
      <c r="D120" s="82">
        <f>DIST_GAS_CAMIE!E12</f>
        <v>20711.34076419918</v>
      </c>
      <c r="E120" s="82">
        <f>DIST_GAS_CAMIOA!E12</f>
        <v>3587.6271310720481</v>
      </c>
      <c r="F120" s="82">
        <f>DIST_GAS_MOTOC!E12</f>
        <v>87884</v>
      </c>
      <c r="G120" s="82">
        <f>DIST_GAS_MOTOA!E12</f>
        <v>22928</v>
      </c>
      <c r="H120" s="82">
        <f>DIST_ALC_AUT!M12</f>
        <v>72283.733264410883</v>
      </c>
      <c r="I120" s="82">
        <f>DIST_ALC_UTI!E12</f>
        <v>1725.2433160074718</v>
      </c>
      <c r="J120" s="82">
        <f>DIST_DSL_CAM!E12</f>
        <v>5962</v>
      </c>
      <c r="K120" s="82">
        <f>DIST_DSL_CAMTRA!E12</f>
        <v>1343</v>
      </c>
      <c r="L120" s="82">
        <f>DIST_DSL_MICRO!E12</f>
        <v>765</v>
      </c>
      <c r="M120" s="82">
        <f>DIST_DSL_MICRO!E12</f>
        <v>765</v>
      </c>
      <c r="N120" s="82">
        <f>DIST_DSL_CAMIE!E12</f>
        <v>13025.395529151143</v>
      </c>
      <c r="O120" s="82">
        <f>DIST_DSL_CAMIOA!E12</f>
        <v>8843.0139965763756</v>
      </c>
      <c r="P120" s="82">
        <f>ONSV_2022!K48</f>
        <v>92.617872196671669</v>
      </c>
      <c r="Q120" s="82">
        <f>ONSV_2022!D48</f>
        <v>1.9035217701750753</v>
      </c>
      <c r="R120" s="82">
        <f>ONSV_2022!P48</f>
        <v>35.35454943300283</v>
      </c>
      <c r="S120" s="82">
        <f>ONSV_2022!U48</f>
        <v>6.1240566001524712</v>
      </c>
      <c r="T120" s="82">
        <f>GNV!Q11</f>
        <v>70</v>
      </c>
      <c r="V120" s="2" t="e">
        <f>B119+C119+H119+I119+T119+#REF!+#REF!</f>
        <v>#REF!</v>
      </c>
      <c r="W120" s="2">
        <f t="shared" si="31"/>
        <v>648149.80013797455</v>
      </c>
      <c r="X120" s="2">
        <f t="shared" si="32"/>
        <v>42435</v>
      </c>
      <c r="Y120" s="2">
        <f t="shared" si="33"/>
        <v>123131.73685936617</v>
      </c>
      <c r="Z120" s="2">
        <f>[1]DEN!C117+[1]DEN!F117+[1]DEN!G117+[1]DEN!L117</f>
        <v>248125</v>
      </c>
      <c r="AA120" s="2">
        <f>[1]DEN!I117+[1]DEN!J117</f>
        <v>366193</v>
      </c>
      <c r="AB120" s="2">
        <f>[1]DEN!D117+[1]DEN!E117</f>
        <v>29419</v>
      </c>
      <c r="AC120" s="2">
        <f>[1]DEN!H117+[1]DEN!K117</f>
        <v>5321</v>
      </c>
      <c r="AD120" s="47" t="e">
        <f t="shared" si="35"/>
        <v>#REF!</v>
      </c>
      <c r="AE120" s="47" t="str">
        <f t="shared" si="34"/>
        <v>ERRO</v>
      </c>
      <c r="AF120" s="47" t="str">
        <f t="shared" si="34"/>
        <v>ERRO</v>
      </c>
      <c r="AG120" s="47" t="str">
        <f t="shared" si="34"/>
        <v>ERRO</v>
      </c>
      <c r="AH120" s="260" t="e">
        <f>[1]COMB_CORR!J9/FRO_TOT!V120</f>
        <v>#REF!</v>
      </c>
      <c r="AI120" s="264" t="e">
        <f t="shared" si="36"/>
        <v>#REF!</v>
      </c>
      <c r="AJ120" s="3">
        <v>0.38317913332253001</v>
      </c>
      <c r="AL120" s="61" t="e">
        <f t="shared" si="19"/>
        <v>#REF!</v>
      </c>
      <c r="AM120" s="61">
        <v>-5769.4916120553098</v>
      </c>
    </row>
    <row r="121" spans="1:39" s="1" customFormat="1">
      <c r="A121" s="73" t="s">
        <v>29</v>
      </c>
      <c r="B121" s="82">
        <f>DIST_GAS_AUT!M13</f>
        <v>11975.053885809029</v>
      </c>
      <c r="C121" s="82">
        <f>DIST_GAS_UTI!M13</f>
        <v>348.1032231995776</v>
      </c>
      <c r="D121" s="82">
        <f>DIST_GAS_CAMIE!E13</f>
        <v>39972.483834211489</v>
      </c>
      <c r="E121" s="82">
        <f>DIST_GAS_CAMIOA!E13</f>
        <v>6918.6751085040551</v>
      </c>
      <c r="F121" s="82">
        <f>DIST_GAS_MOTOC!E13</f>
        <v>259840</v>
      </c>
      <c r="G121" s="82">
        <f>DIST_GAS_MOTOA!E13</f>
        <v>108872</v>
      </c>
      <c r="H121" s="82">
        <f>DIST_ALC_AUT!M13</f>
        <v>206934.09553264212</v>
      </c>
      <c r="I121" s="82">
        <f>DIST_ALC_UTI!E13</f>
        <v>6472.2348230669413</v>
      </c>
      <c r="J121" s="82">
        <f>DIST_DSL_CAM!E13</f>
        <v>24385</v>
      </c>
      <c r="K121" s="82">
        <f>DIST_DSL_CAMTRA!E13</f>
        <v>8127</v>
      </c>
      <c r="L121" s="82">
        <f>DIST_DSL_MICRO!E13</f>
        <v>1782</v>
      </c>
      <c r="M121" s="82">
        <f>DIST_DSL_MICRO!E13</f>
        <v>1782</v>
      </c>
      <c r="N121" s="82">
        <f>DIST_DSL_CAMIE!E13</f>
        <v>40944.705593400024</v>
      </c>
      <c r="O121" s="82">
        <f>DIST_DSL_CAMIOA!E13</f>
        <v>55029.651968553531</v>
      </c>
      <c r="P121" s="82">
        <f>ONSV_2022!K49</f>
        <v>276.05105353725958</v>
      </c>
      <c r="Q121" s="82">
        <f>ONSV_2022!D49</f>
        <v>7.496811273145795</v>
      </c>
      <c r="R121" s="82">
        <f>ONSV_2022!P49</f>
        <v>89.040804966338328</v>
      </c>
      <c r="S121" s="82">
        <f>ONSV_2022!U49</f>
        <v>15.411330223252662</v>
      </c>
      <c r="T121" s="82">
        <f>GNV!Q12</f>
        <v>351</v>
      </c>
      <c r="V121" s="2" t="e">
        <f>B120+C120+H120+I120+T120+#REF!+#REF!</f>
        <v>#REF!</v>
      </c>
      <c r="W121" s="2">
        <f t="shared" si="31"/>
        <v>135110.96789527123</v>
      </c>
      <c r="X121" s="2">
        <f t="shared" si="32"/>
        <v>8070</v>
      </c>
      <c r="Y121" s="2">
        <f t="shared" si="33"/>
        <v>22633.409525727518</v>
      </c>
      <c r="Z121" s="2">
        <f>[1]DEN!C118+[1]DEN!F118+[1]DEN!G118+[1]DEN!L118</f>
        <v>66702</v>
      </c>
      <c r="AA121" s="2">
        <f>[1]DEN!I118+[1]DEN!J118</f>
        <v>71516</v>
      </c>
      <c r="AB121" s="2">
        <f>[1]DEN!D118+[1]DEN!E118</f>
        <v>3913</v>
      </c>
      <c r="AC121" s="2">
        <f>[1]DEN!H118+[1]DEN!K118</f>
        <v>1213</v>
      </c>
      <c r="AD121" s="47" t="e">
        <f t="shared" si="35"/>
        <v>#REF!</v>
      </c>
      <c r="AE121" s="47" t="str">
        <f t="shared" si="34"/>
        <v>ERRO</v>
      </c>
      <c r="AF121" s="47" t="str">
        <f t="shared" si="34"/>
        <v>ERRO</v>
      </c>
      <c r="AG121" s="47" t="str">
        <f t="shared" si="34"/>
        <v>ERRO</v>
      </c>
      <c r="AH121" s="260" t="e">
        <f>[1]COMB_CORR!J10/FRO_TOT!V121</f>
        <v>#REF!</v>
      </c>
      <c r="AI121" s="264" t="e">
        <f t="shared" si="36"/>
        <v>#REF!</v>
      </c>
      <c r="AJ121" s="3">
        <v>0.14116726234685401</v>
      </c>
      <c r="AL121" s="61" t="e">
        <f t="shared" si="19"/>
        <v>#REF!</v>
      </c>
      <c r="AM121" s="61">
        <v>-1081.1956951589382</v>
      </c>
    </row>
    <row r="122" spans="1:39" s="1" customFormat="1">
      <c r="A122" s="75" t="s">
        <v>39</v>
      </c>
      <c r="B122" s="79">
        <f>DIST_GAS_AUT!M14</f>
        <v>347727.03986536001</v>
      </c>
      <c r="C122" s="79">
        <f>DIST_GAS_UTI!M14</f>
        <v>10850.948885311373</v>
      </c>
      <c r="D122" s="79">
        <f>DIST_GAS_CAMIE!E14</f>
        <v>872267.19740233512</v>
      </c>
      <c r="E122" s="79">
        <f>DIST_GAS_CAMIOA!E14</f>
        <v>292811.78600629448</v>
      </c>
      <c r="F122" s="79">
        <f>DIST_GAS_MOTOC!E14</f>
        <v>7507671</v>
      </c>
      <c r="G122" s="79">
        <f>DIST_GAS_MOTOA!E14</f>
        <v>1152533</v>
      </c>
      <c r="H122" s="79">
        <f>DIST_ALC_AUT!M14</f>
        <v>6074049.7137346696</v>
      </c>
      <c r="I122" s="79">
        <f>DIST_ALC_UTI!E14</f>
        <v>192045.58280441232</v>
      </c>
      <c r="J122" s="79">
        <f>DIST_DSL_CAM!E14</f>
        <v>505570</v>
      </c>
      <c r="K122" s="79">
        <f>DIST_DSL_CAMTRA!E14</f>
        <v>77911</v>
      </c>
      <c r="L122" s="79">
        <f>DIST_DSL_MICRO!E14</f>
        <v>98533</v>
      </c>
      <c r="M122" s="79">
        <f>DIST_DSL_MICRO!E14</f>
        <v>98533</v>
      </c>
      <c r="N122" s="79">
        <f>DIST_DSL_CAMIE!E14</f>
        <v>562120.84955057886</v>
      </c>
      <c r="O122" s="79">
        <f>DIST_DSL_CAMIOA!E14</f>
        <v>471136.24706437677</v>
      </c>
      <c r="P122" s="79">
        <f>ONSV_2022!K50</f>
        <v>12003.711488103843</v>
      </c>
      <c r="Q122" s="79">
        <f>ONSV_2022!D50</f>
        <v>325.79418126662404</v>
      </c>
      <c r="R122" s="79">
        <f>ONSV_2022!P50</f>
        <v>2227.7016924693962</v>
      </c>
      <c r="S122" s="79">
        <f>ONSV_2022!U50</f>
        <v>744.79263815996819</v>
      </c>
      <c r="T122" s="79">
        <f>GNV!Q13</f>
        <v>347501</v>
      </c>
      <c r="V122" s="2" t="e">
        <f>B121+C121+H121+I121+T121+#REF!+#REF!</f>
        <v>#REF!</v>
      </c>
      <c r="W122" s="2">
        <f t="shared" si="31"/>
        <v>415603.15894271556</v>
      </c>
      <c r="X122" s="2">
        <f t="shared" si="32"/>
        <v>34294</v>
      </c>
      <c r="Y122" s="2">
        <f t="shared" si="33"/>
        <v>97756.357561953555</v>
      </c>
      <c r="Z122" s="2">
        <f>[1]DEN!C119+[1]DEN!F119+[1]DEN!G119+[1]DEN!L119</f>
        <v>185092</v>
      </c>
      <c r="AA122" s="2">
        <f>[1]DEN!I119+[1]DEN!J119</f>
        <v>227432</v>
      </c>
      <c r="AB122" s="2">
        <f>[1]DEN!D119+[1]DEN!E119</f>
        <v>23427</v>
      </c>
      <c r="AC122" s="2">
        <f>[1]DEN!H119+[1]DEN!K119</f>
        <v>4988</v>
      </c>
      <c r="AD122" s="47" t="e">
        <f t="shared" si="35"/>
        <v>#REF!</v>
      </c>
      <c r="AE122" s="47" t="str">
        <f t="shared" si="34"/>
        <v>ERRO</v>
      </c>
      <c r="AF122" s="47" t="str">
        <f t="shared" si="34"/>
        <v>ERRO</v>
      </c>
      <c r="AG122" s="47" t="str">
        <f t="shared" si="34"/>
        <v>ERRO</v>
      </c>
      <c r="AH122" s="260" t="e">
        <f>[1]COMB_CORR!J11/FRO_TOT!V122</f>
        <v>#REF!</v>
      </c>
      <c r="AI122" s="264" t="e">
        <f t="shared" si="36"/>
        <v>#REF!</v>
      </c>
      <c r="AJ122" s="3">
        <v>0.72956864971252333</v>
      </c>
      <c r="AL122" s="61" t="e">
        <f t="shared" si="19"/>
        <v>#REF!</v>
      </c>
      <c r="AM122" s="61">
        <v>-2621.5930671330716</v>
      </c>
    </row>
    <row r="123" spans="1:39" s="1" customFormat="1">
      <c r="A123" s="73" t="s">
        <v>35</v>
      </c>
      <c r="B123" s="82">
        <f>DIST_GAS_AUT!M15</f>
        <v>17997.676583201424</v>
      </c>
      <c r="C123" s="82">
        <f>DIST_GAS_UTI!M15</f>
        <v>518.64415831637871</v>
      </c>
      <c r="D123" s="82">
        <f>DIST_GAS_CAMIE!E15</f>
        <v>41193.228977678657</v>
      </c>
      <c r="E123" s="82">
        <f>DIST_GAS_CAMIOA!E15</f>
        <v>16566.842088849025</v>
      </c>
      <c r="F123" s="82">
        <f>DIST_GAS_MOTOC!E15</f>
        <v>354846</v>
      </c>
      <c r="G123" s="82">
        <f>DIST_GAS_MOTOA!E15</f>
        <v>50436</v>
      </c>
      <c r="H123" s="82">
        <f>DIST_ALC_AUT!M15</f>
        <v>0</v>
      </c>
      <c r="I123" s="82">
        <f>DIST_ALC_UTI!E15</f>
        <v>0</v>
      </c>
      <c r="J123" s="82">
        <f>DIST_DSL_CAM!E15</f>
        <v>24608</v>
      </c>
      <c r="K123" s="82">
        <f>DIST_DSL_CAMTRA!E15</f>
        <v>3078</v>
      </c>
      <c r="L123" s="82">
        <f>DIST_DSL_MICRO!E15</f>
        <v>7429</v>
      </c>
      <c r="M123" s="82">
        <f>DIST_DSL_MICRO!E15</f>
        <v>7429</v>
      </c>
      <c r="N123" s="82">
        <f>DIST_DSL_CAMIE!E15</f>
        <v>23378.992927926443</v>
      </c>
      <c r="O123" s="82">
        <f>DIST_DSL_CAMIOA!E15</f>
        <v>18231.537004652389</v>
      </c>
      <c r="P123" s="82">
        <f>ONSV_2022!K51</f>
        <v>658.91612577909837</v>
      </c>
      <c r="Q123" s="82">
        <f>ONSV_2022!D51</f>
        <v>16.193464788071651</v>
      </c>
      <c r="R123" s="82">
        <f>ONSV_2022!P51</f>
        <v>104.04605997353792</v>
      </c>
      <c r="S123" s="82">
        <f>ONSV_2022!U51</f>
        <v>41.844349459308432</v>
      </c>
      <c r="T123" s="82">
        <f>GNV!Q14</f>
        <v>24776</v>
      </c>
      <c r="V123" s="2" t="e">
        <f>B122+C122+H122+I122+T122+#REF!+#REF!</f>
        <v>#REF!</v>
      </c>
      <c r="W123" s="2">
        <f t="shared" si="31"/>
        <v>9825282.9834086299</v>
      </c>
      <c r="X123" s="2">
        <f t="shared" si="32"/>
        <v>682014</v>
      </c>
      <c r="Y123" s="2">
        <f t="shared" si="33"/>
        <v>1131790.0966149557</v>
      </c>
      <c r="Z123" s="2">
        <f>[1]DEN!C120+[1]DEN!F120+[1]DEN!G120+[1]DEN!L120</f>
        <v>5751602</v>
      </c>
      <c r="AA123" s="2">
        <f>[1]DEN!I120+[1]DEN!J120</f>
        <v>4797451</v>
      </c>
      <c r="AB123" s="2">
        <f>[1]DEN!D120+[1]DEN!E120</f>
        <v>402346</v>
      </c>
      <c r="AC123" s="2">
        <f>[1]DEN!H120+[1]DEN!K120</f>
        <v>151588</v>
      </c>
      <c r="AD123" s="47" t="e">
        <f t="shared" si="35"/>
        <v>#REF!</v>
      </c>
      <c r="AE123" s="47" t="str">
        <f t="shared" si="34"/>
        <v>ERRO</v>
      </c>
      <c r="AF123" s="47" t="str">
        <f t="shared" si="34"/>
        <v>ERRO</v>
      </c>
      <c r="AG123" s="47" t="str">
        <f t="shared" si="34"/>
        <v>ERRO</v>
      </c>
      <c r="AH123" s="260"/>
      <c r="AI123" s="264"/>
      <c r="AJ123" s="3"/>
      <c r="AL123" s="61"/>
      <c r="AM123" s="61"/>
    </row>
    <row r="124" spans="1:39" s="1" customFormat="1">
      <c r="A124" s="73" t="s">
        <v>31</v>
      </c>
      <c r="B124" s="82">
        <f>DIST_GAS_AUT!M16</f>
        <v>94354.086738776328</v>
      </c>
      <c r="C124" s="82">
        <f>DIST_GAS_UTI!M16</f>
        <v>2315.876064262467</v>
      </c>
      <c r="D124" s="82">
        <f>DIST_GAS_CAMIE!E16</f>
        <v>293879.64924520772</v>
      </c>
      <c r="E124" s="82">
        <f>DIST_GAS_CAMIOA!E16</f>
        <v>94470.137368509371</v>
      </c>
      <c r="F124" s="82">
        <f>DIST_GAS_MOTOC!E16</f>
        <v>1481454</v>
      </c>
      <c r="G124" s="82">
        <f>DIST_GAS_MOTOA!E16</f>
        <v>243889</v>
      </c>
      <c r="H124" s="82">
        <f>DIST_ALC_AUT!M16</f>
        <v>1679631.9641312556</v>
      </c>
      <c r="I124" s="82">
        <f>DIST_ALC_UTI!E16</f>
        <v>43498.041551306633</v>
      </c>
      <c r="J124" s="82">
        <f>DIST_DSL_CAM!E16</f>
        <v>131736</v>
      </c>
      <c r="K124" s="82">
        <f>DIST_DSL_CAMTRA!E16</f>
        <v>27408</v>
      </c>
      <c r="L124" s="82">
        <f>DIST_DSL_MICRO!E16</f>
        <v>32383</v>
      </c>
      <c r="M124" s="82">
        <f>DIST_DSL_MICRO!E16</f>
        <v>32383</v>
      </c>
      <c r="N124" s="82">
        <f>DIST_DSL_CAMIE!E16</f>
        <v>134995.98608028484</v>
      </c>
      <c r="O124" s="82">
        <f>DIST_DSL_CAMIOA!E16</f>
        <v>76654.698131443874</v>
      </c>
      <c r="P124" s="82">
        <f>ONSV_2022!K52</f>
        <v>3061.2032767550554</v>
      </c>
      <c r="Q124" s="82">
        <f>ONSV_2022!D52</f>
        <v>68.017042017207132</v>
      </c>
      <c r="R124" s="82">
        <f>ONSV_2022!P52</f>
        <v>637.00814848922892</v>
      </c>
      <c r="S124" s="82">
        <f>ONSV_2022!U52</f>
        <v>204.77153273849399</v>
      </c>
      <c r="T124" s="82">
        <f>GNV!Q15</f>
        <v>73439</v>
      </c>
      <c r="V124" s="2" t="e">
        <f>B123+C123+H123+I123+T123+#REF!+#REF!</f>
        <v>#REF!</v>
      </c>
      <c r="W124" s="2">
        <f t="shared" si="31"/>
        <v>463042.07106652769</v>
      </c>
      <c r="X124" s="2">
        <f t="shared" si="32"/>
        <v>35115</v>
      </c>
      <c r="Y124" s="2">
        <f t="shared" si="33"/>
        <v>49039.529932578836</v>
      </c>
      <c r="Z124" s="2">
        <f>[1]DEN!C121+[1]DEN!F121+[1]DEN!G121+[1]DEN!L121</f>
        <v>292814</v>
      </c>
      <c r="AA124" s="2">
        <f>[1]DEN!I121+[1]DEN!J121</f>
        <v>187619</v>
      </c>
      <c r="AB124" s="2">
        <f>[1]DEN!D121+[1]DEN!E121</f>
        <v>19334</v>
      </c>
      <c r="AC124" s="2">
        <f>[1]DEN!H121+[1]DEN!K121</f>
        <v>10361</v>
      </c>
      <c r="AD124" s="47" t="e">
        <f t="shared" si="35"/>
        <v>#REF!</v>
      </c>
      <c r="AE124" s="47" t="str">
        <f t="shared" si="34"/>
        <v>ERRO</v>
      </c>
      <c r="AF124" s="47" t="str">
        <f t="shared" si="34"/>
        <v>ERRO</v>
      </c>
      <c r="AG124" s="47" t="str">
        <f t="shared" si="34"/>
        <v>ERRO</v>
      </c>
      <c r="AH124" s="260" t="e">
        <f>[1]COMB_CORR!J13/FRO_TOT!V124</f>
        <v>#REF!</v>
      </c>
      <c r="AI124" s="264" t="e">
        <f t="shared" si="36"/>
        <v>#REF!</v>
      </c>
      <c r="AJ124" s="3">
        <v>0.65858867477420546</v>
      </c>
      <c r="AL124" s="61" t="e">
        <f t="shared" si="19"/>
        <v>#REF!</v>
      </c>
      <c r="AM124" s="61">
        <v>-8018.8552624841686</v>
      </c>
    </row>
    <row r="125" spans="1:39" s="1" customFormat="1">
      <c r="A125" s="73" t="s">
        <v>27</v>
      </c>
      <c r="B125" s="82">
        <f>DIST_GAS_AUT!M17</f>
        <v>58171.158141355874</v>
      </c>
      <c r="C125" s="82">
        <f>DIST_GAS_UTI!M17</f>
        <v>2449.3064387822642</v>
      </c>
      <c r="D125" s="82">
        <f>DIST_GAS_CAMIE!E17</f>
        <v>113281.63863344568</v>
      </c>
      <c r="E125" s="82">
        <f>DIST_GAS_CAMIOA!E17</f>
        <v>35112.280959585318</v>
      </c>
      <c r="F125" s="82">
        <f>DIST_GAS_MOTOC!E17</f>
        <v>1543044</v>
      </c>
      <c r="G125" s="82">
        <f>DIST_GAS_MOTOA!E17</f>
        <v>201676</v>
      </c>
      <c r="H125" s="82">
        <f>DIST_ALC_AUT!M17</f>
        <v>1074351.9150116709</v>
      </c>
      <c r="I125" s="82">
        <f>DIST_ALC_UTI!E17</f>
        <v>44535.319024191929</v>
      </c>
      <c r="J125" s="82">
        <f>DIST_DSL_CAM!E17</f>
        <v>78702</v>
      </c>
      <c r="K125" s="82">
        <f>DIST_DSL_CAMTRA!E17</f>
        <v>11127</v>
      </c>
      <c r="L125" s="82">
        <f>DIST_DSL_MICRO!E17</f>
        <v>13150</v>
      </c>
      <c r="M125" s="82">
        <f>DIST_DSL_MICRO!E17</f>
        <v>13150</v>
      </c>
      <c r="N125" s="82">
        <f>DIST_DSL_CAMIE!E17</f>
        <v>111999.34067840663</v>
      </c>
      <c r="O125" s="82">
        <f>DIST_DSL_CAMIOA!E17</f>
        <v>100135.11945533039</v>
      </c>
      <c r="P125" s="82">
        <f>ONSV_2022!K53</f>
        <v>1651.4623034121469</v>
      </c>
      <c r="Q125" s="82">
        <f>ONSV_2022!D53</f>
        <v>61.639890904312779</v>
      </c>
      <c r="R125" s="82">
        <f>ONSV_2022!P53</f>
        <v>290.77154744201107</v>
      </c>
      <c r="S125" s="82">
        <f>ONSV_2022!U53</f>
        <v>90.126258241434698</v>
      </c>
      <c r="T125" s="82">
        <f>GNV!Q16</f>
        <v>55306</v>
      </c>
      <c r="V125" s="2" t="e">
        <f>B124+C124+H124+I124+T124+#REF!+#REF!</f>
        <v>#REF!</v>
      </c>
      <c r="W125" s="2">
        <f t="shared" si="31"/>
        <v>2113692.7866137172</v>
      </c>
      <c r="X125" s="2">
        <f t="shared" si="32"/>
        <v>191527</v>
      </c>
      <c r="Y125" s="2">
        <f t="shared" si="33"/>
        <v>244033.68421172872</v>
      </c>
      <c r="Z125" s="2">
        <f>[1]DEN!C122+[1]DEN!F122+[1]DEN!G122+[1]DEN!L122</f>
        <v>1534691</v>
      </c>
      <c r="AA125" s="2">
        <f>[1]DEN!I122+[1]DEN!J122</f>
        <v>971794</v>
      </c>
      <c r="AB125" s="2">
        <f>[1]DEN!D122+[1]DEN!E122</f>
        <v>111610</v>
      </c>
      <c r="AC125" s="2">
        <f>[1]DEN!H122+[1]DEN!K122</f>
        <v>50492</v>
      </c>
      <c r="AD125" s="47" t="e">
        <f t="shared" si="35"/>
        <v>#REF!</v>
      </c>
      <c r="AE125" s="47" t="str">
        <f t="shared" si="34"/>
        <v>ERRO</v>
      </c>
      <c r="AF125" s="47" t="str">
        <f t="shared" si="34"/>
        <v>ERRO</v>
      </c>
      <c r="AG125" s="47" t="str">
        <f t="shared" si="34"/>
        <v>ERRO</v>
      </c>
      <c r="AH125" s="260" t="e">
        <f>[1]COMB_CORR!J14/FRO_TOT!V125</f>
        <v>#REF!</v>
      </c>
      <c r="AI125" s="264" t="e">
        <f t="shared" si="36"/>
        <v>#REF!</v>
      </c>
      <c r="AJ125" s="3">
        <v>0.6256086851471927</v>
      </c>
      <c r="AL125" s="61" t="e">
        <f t="shared" si="19"/>
        <v>#REF!</v>
      </c>
      <c r="AM125" s="61">
        <v>-33929.45246573654</v>
      </c>
    </row>
    <row r="126" spans="1:39" s="1" customFormat="1">
      <c r="A126" s="73" t="s">
        <v>33</v>
      </c>
      <c r="B126" s="82">
        <f>DIST_GAS_AUT!M18</f>
        <v>24658.376715521634</v>
      </c>
      <c r="C126" s="82">
        <f>DIST_GAS_UTI!M18</f>
        <v>793.83466055432723</v>
      </c>
      <c r="D126" s="82">
        <f>DIST_GAS_CAMIE!E18</f>
        <v>78365.654374995356</v>
      </c>
      <c r="E126" s="82">
        <f>DIST_GAS_CAMIOA!E18</f>
        <v>15263.673328343899</v>
      </c>
      <c r="F126" s="82">
        <f>DIST_GAS_MOTOC!E18</f>
        <v>975859</v>
      </c>
      <c r="G126" s="82">
        <f>DIST_GAS_MOTOA!E18</f>
        <v>194270</v>
      </c>
      <c r="H126" s="82">
        <f>DIST_ALC_AUT!M18</f>
        <v>408913.75647438568</v>
      </c>
      <c r="I126" s="82">
        <f>DIST_ALC_UTI!E18</f>
        <v>14584.624146200991</v>
      </c>
      <c r="J126" s="82">
        <f>DIST_DSL_CAM!E18</f>
        <v>46424</v>
      </c>
      <c r="K126" s="82">
        <f>DIST_DSL_CAMTRA!E18</f>
        <v>7203</v>
      </c>
      <c r="L126" s="82">
        <f>DIST_DSL_MICRO!E18</f>
        <v>5644</v>
      </c>
      <c r="M126" s="82">
        <f>DIST_DSL_MICRO!E18</f>
        <v>5644</v>
      </c>
      <c r="N126" s="82">
        <f>DIST_DSL_CAMIE!E18</f>
        <v>69093.095981146253</v>
      </c>
      <c r="O126" s="82">
        <f>DIST_DSL_CAMIOA!E18</f>
        <v>90869.624790184287</v>
      </c>
      <c r="P126" s="82">
        <f>ONSV_2022!K54</f>
        <v>880.61420890979934</v>
      </c>
      <c r="Q126" s="82">
        <f>ONSV_2022!D54</f>
        <v>26.631920543386514</v>
      </c>
      <c r="R126" s="82">
        <f>ONSV_2022!P54</f>
        <v>255.90973947528983</v>
      </c>
      <c r="S126" s="82">
        <f>ONSV_2022!U54</f>
        <v>49.844131071502488</v>
      </c>
      <c r="T126" s="82">
        <f>GNV!Q17</f>
        <v>356</v>
      </c>
      <c r="V126" s="2" t="e">
        <f>B125+C125+H125+I125+T125+#REF!+#REF!</f>
        <v>#REF!</v>
      </c>
      <c r="W126" s="2">
        <f t="shared" si="31"/>
        <v>1893113.9195930311</v>
      </c>
      <c r="X126" s="2">
        <f t="shared" si="32"/>
        <v>102979</v>
      </c>
      <c r="Y126" s="2">
        <f t="shared" si="33"/>
        <v>225284.46013373701</v>
      </c>
      <c r="Z126" s="2">
        <f>[1]DEN!C123+[1]DEN!F123+[1]DEN!G123+[1]DEN!L123</f>
        <v>948830</v>
      </c>
      <c r="AA126" s="2">
        <f>[1]DEN!I123+[1]DEN!J123</f>
        <v>981446</v>
      </c>
      <c r="AB126" s="2">
        <f>[1]DEN!D123+[1]DEN!E123</f>
        <v>61430</v>
      </c>
      <c r="AC126" s="2">
        <f>[1]DEN!H123+[1]DEN!K123</f>
        <v>20399</v>
      </c>
      <c r="AD126" s="47" t="e">
        <f t="shared" si="35"/>
        <v>#REF!</v>
      </c>
      <c r="AE126" s="47" t="str">
        <f t="shared" si="34"/>
        <v>ERRO</v>
      </c>
      <c r="AF126" s="47" t="str">
        <f t="shared" si="34"/>
        <v>ERRO</v>
      </c>
      <c r="AG126" s="47" t="str">
        <f t="shared" si="34"/>
        <v>ERRO</v>
      </c>
      <c r="AH126" s="260" t="e">
        <f>[1]COMB_CORR!J15/FRO_TOT!V126</f>
        <v>#REF!</v>
      </c>
      <c r="AI126" s="264" t="e">
        <f t="shared" si="36"/>
        <v>#REF!</v>
      </c>
      <c r="AJ126" s="3">
        <v>0.47926121838603197</v>
      </c>
      <c r="AL126" s="61" t="e">
        <f t="shared" si="19"/>
        <v>#REF!</v>
      </c>
      <c r="AM126" s="61">
        <v>-32274.293798933271</v>
      </c>
    </row>
    <row r="127" spans="1:39" s="1" customFormat="1">
      <c r="A127" s="73" t="s">
        <v>34</v>
      </c>
      <c r="B127" s="82">
        <f>DIST_GAS_AUT!M19</f>
        <v>27382.669925468817</v>
      </c>
      <c r="C127" s="82">
        <f>DIST_GAS_UTI!M19</f>
        <v>953.446222004623</v>
      </c>
      <c r="D127" s="82">
        <f>DIST_GAS_CAMIE!E19</f>
        <v>57250.44214559815</v>
      </c>
      <c r="E127" s="82">
        <f>DIST_GAS_CAMIOA!E19</f>
        <v>19026.260347922595</v>
      </c>
      <c r="F127" s="82">
        <f>DIST_GAS_MOTOC!E19</f>
        <v>563617</v>
      </c>
      <c r="G127" s="82">
        <f>DIST_GAS_MOTOA!E19</f>
        <v>81286</v>
      </c>
      <c r="H127" s="82">
        <f>DIST_ALC_AUT!M19</f>
        <v>513527.65662570606</v>
      </c>
      <c r="I127" s="82">
        <f>DIST_ALC_UTI!E19</f>
        <v>17605.325355286848</v>
      </c>
      <c r="J127" s="82">
        <f>DIST_DSL_CAM!E19</f>
        <v>31128</v>
      </c>
      <c r="K127" s="82">
        <f>DIST_DSL_CAMTRA!E19</f>
        <v>3449</v>
      </c>
      <c r="L127" s="82">
        <f>DIST_DSL_MICRO!E19</f>
        <v>5407</v>
      </c>
      <c r="M127" s="82">
        <f>DIST_DSL_MICRO!E19</f>
        <v>5407</v>
      </c>
      <c r="N127" s="82">
        <f>DIST_DSL_CAMIE!E19</f>
        <v>40327.671355244005</v>
      </c>
      <c r="O127" s="82">
        <f>DIST_DSL_CAMIOA!E19</f>
        <v>33546.276978472379</v>
      </c>
      <c r="P127" s="82">
        <f>ONSV_2022!K55</f>
        <v>862.4983702347381</v>
      </c>
      <c r="Q127" s="82">
        <f>ONSV_2022!D55</f>
        <v>26.643684094287892</v>
      </c>
      <c r="R127" s="82">
        <f>ONSV_2022!P55</f>
        <v>140.24867689672101</v>
      </c>
      <c r="S127" s="82">
        <f>ONSV_2022!U55</f>
        <v>46.609268774231168</v>
      </c>
      <c r="T127" s="82">
        <f>GNV!Q18</f>
        <v>23177</v>
      </c>
      <c r="V127" s="2" t="e">
        <f>B126+C126+H126+I126+T126+#REF!+#REF!</f>
        <v>#REF!</v>
      </c>
      <c r="W127" s="2">
        <f t="shared" si="31"/>
        <v>1263758.3277033393</v>
      </c>
      <c r="X127" s="2">
        <f t="shared" si="32"/>
        <v>59271</v>
      </c>
      <c r="Y127" s="2">
        <f t="shared" si="33"/>
        <v>165606.72077133053</v>
      </c>
      <c r="Z127" s="2">
        <f>[1]DEN!C124+[1]DEN!F124+[1]DEN!G124+[1]DEN!L124</f>
        <v>379440</v>
      </c>
      <c r="AA127" s="2">
        <f>[1]DEN!I124+[1]DEN!J124</f>
        <v>573223</v>
      </c>
      <c r="AB127" s="2">
        <f>[1]DEN!D124+[1]DEN!E124</f>
        <v>31493</v>
      </c>
      <c r="AC127" s="2">
        <f>[1]DEN!H124+[1]DEN!K124</f>
        <v>9678</v>
      </c>
      <c r="AD127" s="47" t="e">
        <f t="shared" si="35"/>
        <v>#REF!</v>
      </c>
      <c r="AE127" s="47" t="str">
        <f t="shared" si="34"/>
        <v>ERRO</v>
      </c>
      <c r="AF127" s="47" t="str">
        <f t="shared" si="34"/>
        <v>ERRO</v>
      </c>
      <c r="AG127" s="47" t="str">
        <f t="shared" si="34"/>
        <v>ERRO</v>
      </c>
      <c r="AH127" s="260" t="e">
        <f>[1]COMB_CORR!J16/FRO_TOT!V127</f>
        <v>#REF!</v>
      </c>
      <c r="AI127" s="264" t="e">
        <f t="shared" si="36"/>
        <v>#REF!</v>
      </c>
      <c r="AJ127" s="3">
        <v>0.30316212799969861</v>
      </c>
      <c r="AL127" s="61" t="e">
        <f t="shared" si="19"/>
        <v>#REF!</v>
      </c>
      <c r="AM127" s="61">
        <v>-5324.094140679168</v>
      </c>
    </row>
    <row r="128" spans="1:39" s="1" customFormat="1">
      <c r="A128" s="73" t="s">
        <v>30</v>
      </c>
      <c r="B128" s="82">
        <f>DIST_GAS_AUT!M20</f>
        <v>62747.377302731154</v>
      </c>
      <c r="C128" s="82">
        <f>DIST_GAS_UTI!M20</f>
        <v>1669.83099391974</v>
      </c>
      <c r="D128" s="82">
        <f>DIST_GAS_CAMIE!E20</f>
        <v>142112.97882840366</v>
      </c>
      <c r="E128" s="82">
        <f>DIST_GAS_CAMIOA!E20</f>
        <v>68841.602655954121</v>
      </c>
      <c r="F128" s="82">
        <f>DIST_GAS_MOTOC!E20</f>
        <v>1181959</v>
      </c>
      <c r="G128" s="82">
        <f>DIST_GAS_MOTOA!E20</f>
        <v>137164</v>
      </c>
      <c r="H128" s="82">
        <f>DIST_ALC_AUT!M20</f>
        <v>1232154.984469997</v>
      </c>
      <c r="I128" s="82">
        <f>DIST_ALC_UTI!E20</f>
        <v>30663.840784309552</v>
      </c>
      <c r="J128" s="82">
        <f>DIST_DSL_CAM!E20</f>
        <v>96758</v>
      </c>
      <c r="K128" s="82">
        <f>DIST_DSL_CAMTRA!E20</f>
        <v>14276</v>
      </c>
      <c r="L128" s="82">
        <f>DIST_DSL_MICRO!E20</f>
        <v>20516</v>
      </c>
      <c r="M128" s="82">
        <f>DIST_DSL_MICRO!E20</f>
        <v>20516</v>
      </c>
      <c r="N128" s="82">
        <f>DIST_DSL_CAMIE!E20</f>
        <v>68533.187373454391</v>
      </c>
      <c r="O128" s="82">
        <f>DIST_DSL_CAMIOA!E20</f>
        <v>44537.820996065144</v>
      </c>
      <c r="P128" s="82">
        <f>ONSV_2022!K56</f>
        <v>2860.6407562321983</v>
      </c>
      <c r="Q128" s="82">
        <f>ONSV_2022!D56</f>
        <v>64.003400549525395</v>
      </c>
      <c r="R128" s="82">
        <f>ONSV_2022!P56</f>
        <v>417.91210771675105</v>
      </c>
      <c r="S128" s="82">
        <f>ONSV_2022!U56</f>
        <v>202.44373550142336</v>
      </c>
      <c r="T128" s="82">
        <f>GNV!Q19</f>
        <v>93377</v>
      </c>
      <c r="V128" s="2" t="e">
        <f>B127+C127+H127+I127+T127+#REF!+#REF!</f>
        <v>#REF!</v>
      </c>
      <c r="W128" s="2">
        <f t="shared" si="31"/>
        <v>721179.70249352069</v>
      </c>
      <c r="X128" s="2">
        <f t="shared" si="32"/>
        <v>39984</v>
      </c>
      <c r="Y128" s="2">
        <f t="shared" si="33"/>
        <v>79280.948333716384</v>
      </c>
      <c r="Z128" s="2">
        <f>[1]DEN!C125+[1]DEN!F125+[1]DEN!G125+[1]DEN!L125</f>
        <v>433717</v>
      </c>
      <c r="AA128" s="2">
        <f>[1]DEN!I125+[1]DEN!J125</f>
        <v>362181</v>
      </c>
      <c r="AB128" s="2">
        <f>[1]DEN!D125+[1]DEN!E125</f>
        <v>25517</v>
      </c>
      <c r="AC128" s="2">
        <f>[1]DEN!H125+[1]DEN!K125</f>
        <v>8613</v>
      </c>
      <c r="AD128" s="47" t="e">
        <f t="shared" si="35"/>
        <v>#REF!</v>
      </c>
      <c r="AE128" s="47" t="str">
        <f t="shared" si="34"/>
        <v>ERRO</v>
      </c>
      <c r="AF128" s="47" t="str">
        <f t="shared" si="34"/>
        <v>ERRO</v>
      </c>
      <c r="AG128" s="47" t="str">
        <f t="shared" si="34"/>
        <v>ERRO</v>
      </c>
      <c r="AH128" s="260" t="e">
        <f>[1]COMB_CORR!J17/FRO_TOT!V128</f>
        <v>#REF!</v>
      </c>
      <c r="AI128" s="264" t="e">
        <f t="shared" si="36"/>
        <v>#REF!</v>
      </c>
      <c r="AJ128" s="3">
        <v>0.50531114169015112</v>
      </c>
      <c r="AL128" s="61" t="e">
        <f t="shared" si="19"/>
        <v>#REF!</v>
      </c>
      <c r="AM128" s="61">
        <v>-14642.828159459808</v>
      </c>
    </row>
    <row r="129" spans="1:39" s="1" customFormat="1">
      <c r="A129" s="73" t="s">
        <v>36</v>
      </c>
      <c r="B129" s="82">
        <f>DIST_GAS_AUT!M21</f>
        <v>19564.420324551083</v>
      </c>
      <c r="C129" s="82">
        <f>DIST_GAS_UTI!M21</f>
        <v>577.94306392182398</v>
      </c>
      <c r="D129" s="82">
        <f>DIST_GAS_CAMIE!E21</f>
        <v>53653.102418134462</v>
      </c>
      <c r="E129" s="82">
        <f>DIST_GAS_CAMIOA!E21</f>
        <v>10052.156531873601</v>
      </c>
      <c r="F129" s="82">
        <f>DIST_GAS_MOTOC!E21</f>
        <v>622926</v>
      </c>
      <c r="G129" s="82">
        <f>DIST_GAS_MOTOA!E21</f>
        <v>113503</v>
      </c>
      <c r="H129" s="82">
        <f>DIST_ALC_AUT!M21</f>
        <v>332336.98457860021</v>
      </c>
      <c r="I129" s="82">
        <f>DIST_ALC_UTI!E21</f>
        <v>10596.407034157883</v>
      </c>
      <c r="J129" s="82">
        <f>DIST_DSL_CAM!E21</f>
        <v>33379</v>
      </c>
      <c r="K129" s="82">
        <f>DIST_DSL_CAMTRA!E21</f>
        <v>3899</v>
      </c>
      <c r="L129" s="82">
        <f>DIST_DSL_MICRO!E21</f>
        <v>4714</v>
      </c>
      <c r="M129" s="82">
        <f>DIST_DSL_MICRO!E21</f>
        <v>4714</v>
      </c>
      <c r="N129" s="82">
        <f>DIST_DSL_CAMIE!E21</f>
        <v>52796.000598807113</v>
      </c>
      <c r="O129" s="82">
        <f>DIST_DSL_CAMIOA!E21</f>
        <v>56206.427327665682</v>
      </c>
      <c r="P129" s="82">
        <f>ONSV_2022!K57</f>
        <v>645.70360133441864</v>
      </c>
      <c r="Q129" s="82">
        <f>ONSV_2022!D57</f>
        <v>17.617042914191188</v>
      </c>
      <c r="R129" s="82">
        <f>ONSV_2022!P57</f>
        <v>167.32903422639356</v>
      </c>
      <c r="S129" s="82">
        <f>ONSV_2022!U57</f>
        <v>31.350321525012987</v>
      </c>
      <c r="T129" s="82">
        <f>GNV!Q20</f>
        <v>871</v>
      </c>
      <c r="V129" s="2" t="e">
        <f>B128+C128+H128+I128+T128+#REF!+#REF!</f>
        <v>#REF!</v>
      </c>
      <c r="W129" s="2">
        <f t="shared" si="31"/>
        <v>1530077.5814843578</v>
      </c>
      <c r="X129" s="2">
        <f t="shared" si="32"/>
        <v>131550</v>
      </c>
      <c r="Y129" s="2">
        <f t="shared" si="33"/>
        <v>133587.00836951955</v>
      </c>
      <c r="Z129" s="2">
        <f>[1]DEN!C126+[1]DEN!F126+[1]DEN!G126+[1]DEN!L126</f>
        <v>1154834</v>
      </c>
      <c r="AA129" s="2">
        <f>[1]DEN!I126+[1]DEN!J126</f>
        <v>788013</v>
      </c>
      <c r="AB129" s="2">
        <f>[1]DEN!D126+[1]DEN!E126</f>
        <v>86022</v>
      </c>
      <c r="AC129" s="2">
        <f>[1]DEN!H126+[1]DEN!K126</f>
        <v>29056</v>
      </c>
      <c r="AD129" s="47" t="e">
        <f t="shared" si="35"/>
        <v>#REF!</v>
      </c>
      <c r="AE129" s="47" t="str">
        <f t="shared" si="34"/>
        <v>ERRO</v>
      </c>
      <c r="AF129" s="47" t="str">
        <f t="shared" si="34"/>
        <v>ERRO</v>
      </c>
      <c r="AG129" s="47" t="str">
        <f t="shared" si="34"/>
        <v>ERRO</v>
      </c>
      <c r="AH129" s="260" t="e">
        <f>[1]COMB_CORR!J18/FRO_TOT!V129</f>
        <v>#REF!</v>
      </c>
      <c r="AI129" s="264" t="e">
        <f t="shared" si="36"/>
        <v>#REF!</v>
      </c>
      <c r="AJ129" s="3">
        <v>0.69113564275174488</v>
      </c>
      <c r="AL129" s="61" t="e">
        <f t="shared" si="19"/>
        <v>#REF!</v>
      </c>
      <c r="AM129" s="61">
        <v>-28231.070902433246</v>
      </c>
    </row>
    <row r="130" spans="1:39" s="1" customFormat="1">
      <c r="A130" s="73" t="s">
        <v>21</v>
      </c>
      <c r="B130" s="82">
        <f>DIST_GAS_AUT!M22</f>
        <v>26739.014669627781</v>
      </c>
      <c r="C130" s="82">
        <f>DIST_GAS_UTI!M22</f>
        <v>1174.1907724542541</v>
      </c>
      <c r="D130" s="82">
        <f>DIST_GAS_CAMIE!E22</f>
        <v>60128.25587909748</v>
      </c>
      <c r="E130" s="82">
        <f>DIST_GAS_CAMIOA!E22</f>
        <v>20975.000126560386</v>
      </c>
      <c r="F130" s="82">
        <f>DIST_GAS_MOTOC!E22</f>
        <v>490856</v>
      </c>
      <c r="G130" s="82">
        <f>DIST_GAS_MOTOA!E22</f>
        <v>73909</v>
      </c>
      <c r="H130" s="82">
        <f>DIST_ALC_AUT!M22</f>
        <v>540653.07492588949</v>
      </c>
      <c r="I130" s="82">
        <f>DIST_ALC_UTI!E22</f>
        <v>23917.700463264791</v>
      </c>
      <c r="J130" s="82">
        <f>DIST_DSL_CAM!E22</f>
        <v>39832</v>
      </c>
      <c r="K130" s="82">
        <f>DIST_DSL_CAMTRA!E22</f>
        <v>4397</v>
      </c>
      <c r="L130" s="82">
        <f>DIST_DSL_MICRO!E22</f>
        <v>5694</v>
      </c>
      <c r="M130" s="82">
        <f>DIST_DSL_MICRO!E22</f>
        <v>5694</v>
      </c>
      <c r="N130" s="82">
        <f>DIST_DSL_CAMIE!E22</f>
        <v>42763.168944331199</v>
      </c>
      <c r="O130" s="82">
        <f>DIST_DSL_CAMIOA!E22</f>
        <v>30677.826289799312</v>
      </c>
      <c r="P130" s="82">
        <f>ONSV_2022!K58</f>
        <v>805.58440243126824</v>
      </c>
      <c r="Q130" s="82">
        <f>ONSV_2022!D58</f>
        <v>32.77761746080796</v>
      </c>
      <c r="R130" s="82">
        <f>ONSV_2022!P58</f>
        <v>133.92135053050879</v>
      </c>
      <c r="S130" s="82">
        <f>ONSV_2022!U58</f>
        <v>46.716629577465937</v>
      </c>
      <c r="T130" s="82">
        <f>GNV!Q21</f>
        <v>54148</v>
      </c>
      <c r="V130" s="2" t="e">
        <f>B129+C129+H129+I129+T129+#REF!+#REF!</f>
        <v>#REF!</v>
      </c>
      <c r="W130" s="2">
        <f t="shared" si="31"/>
        <v>800134.25895000808</v>
      </c>
      <c r="X130" s="2">
        <f t="shared" si="32"/>
        <v>41992</v>
      </c>
      <c r="Y130" s="2">
        <f t="shared" si="33"/>
        <v>113716.4279264728</v>
      </c>
      <c r="Z130" s="2">
        <f>[1]DEN!C127+[1]DEN!F127+[1]DEN!G127+[1]DEN!L127</f>
        <v>277065</v>
      </c>
      <c r="AA130" s="2">
        <f>[1]DEN!I127+[1]DEN!J127</f>
        <v>401312</v>
      </c>
      <c r="AB130" s="2">
        <f>[1]DEN!D127+[1]DEN!E127</f>
        <v>20917</v>
      </c>
      <c r="AC130" s="2">
        <f>[1]DEN!H127+[1]DEN!K127</f>
        <v>6235</v>
      </c>
      <c r="AD130" s="47" t="e">
        <f t="shared" si="35"/>
        <v>#REF!</v>
      </c>
      <c r="AE130" s="47" t="str">
        <f t="shared" si="34"/>
        <v>ERRO</v>
      </c>
      <c r="AF130" s="47" t="str">
        <f t="shared" si="34"/>
        <v>ERRO</v>
      </c>
      <c r="AG130" s="47" t="str">
        <f t="shared" si="34"/>
        <v>ERRO</v>
      </c>
      <c r="AH130" s="260" t="e">
        <f>[1]COMB_CORR!J19/FRO_TOT!V130</f>
        <v>#REF!</v>
      </c>
      <c r="AI130" s="264" t="e">
        <f t="shared" si="36"/>
        <v>#REF!</v>
      </c>
      <c r="AJ130" s="3">
        <v>0.27780111449407646</v>
      </c>
      <c r="AL130" s="61" t="e">
        <f t="shared" ref="AL130:AL182" si="37">V130-Z130</f>
        <v>#REF!</v>
      </c>
      <c r="AM130" s="61">
        <v>-11978.968587826355</v>
      </c>
    </row>
    <row r="131" spans="1:39" s="1" customFormat="1">
      <c r="A131" s="73" t="s">
        <v>32</v>
      </c>
      <c r="B131" s="82">
        <f>DIST_GAS_AUT!M23</f>
        <v>16112.259464125978</v>
      </c>
      <c r="C131" s="82">
        <f>DIST_GAS_UTI!M23</f>
        <v>397.87651109549188</v>
      </c>
      <c r="D131" s="82">
        <f>DIST_GAS_CAMIE!E23</f>
        <v>32402.246899774094</v>
      </c>
      <c r="E131" s="82">
        <f>DIST_GAS_CAMIOA!E23</f>
        <v>12503.832598696246</v>
      </c>
      <c r="F131" s="82">
        <f>DIST_GAS_MOTOC!E23</f>
        <v>293110</v>
      </c>
      <c r="G131" s="82">
        <f>DIST_GAS_MOTOA!E23</f>
        <v>56400</v>
      </c>
      <c r="H131" s="82">
        <f>DIST_ALC_AUT!M23</f>
        <v>292479.37751716492</v>
      </c>
      <c r="I131" s="82">
        <f>DIST_ALC_UTI!E23</f>
        <v>6644.3244456936773</v>
      </c>
      <c r="J131" s="82">
        <f>DIST_DSL_CAM!E23</f>
        <v>23003</v>
      </c>
      <c r="K131" s="82">
        <f>DIST_DSL_CAMTRA!E23</f>
        <v>3074</v>
      </c>
      <c r="L131" s="82">
        <f>DIST_DSL_MICRO!E23</f>
        <v>3596</v>
      </c>
      <c r="M131" s="82">
        <f>DIST_DSL_MICRO!E23</f>
        <v>3596</v>
      </c>
      <c r="N131" s="82">
        <f>DIST_DSL_CAMIE!E23</f>
        <v>18233.405610977876</v>
      </c>
      <c r="O131" s="82">
        <f>DIST_DSL_CAMIOA!E23</f>
        <v>20276.916090763312</v>
      </c>
      <c r="P131" s="82">
        <f>ONSV_2022!K59</f>
        <v>577.08844301511999</v>
      </c>
      <c r="Q131" s="82">
        <f>ONSV_2022!D59</f>
        <v>12.270117994833527</v>
      </c>
      <c r="R131" s="82">
        <f>ONSV_2022!P59</f>
        <v>80.555027718954079</v>
      </c>
      <c r="S131" s="82">
        <f>ONSV_2022!U59</f>
        <v>31.08641127109513</v>
      </c>
      <c r="T131" s="82">
        <f>GNV!Q22</f>
        <v>22051</v>
      </c>
      <c r="V131" s="2" t="e">
        <f>B130+C130+H130+I130+T130+#REF!+#REF!</f>
        <v>#REF!</v>
      </c>
      <c r="W131" s="2">
        <f t="shared" si="31"/>
        <v>645868.25600565784</v>
      </c>
      <c r="X131" s="2">
        <f t="shared" si="32"/>
        <v>49923</v>
      </c>
      <c r="Y131" s="2">
        <f t="shared" si="33"/>
        <v>79134.995234130503</v>
      </c>
      <c r="Z131" s="2">
        <f>[1]DEN!C128+[1]DEN!F128+[1]DEN!G128+[1]DEN!L128</f>
        <v>459560</v>
      </c>
      <c r="AA131" s="2">
        <f>[1]DEN!I128+[1]DEN!J128</f>
        <v>338139</v>
      </c>
      <c r="AB131" s="2">
        <f>[1]DEN!D128+[1]DEN!E128</f>
        <v>26774</v>
      </c>
      <c r="AC131" s="2">
        <f>[1]DEN!H128+[1]DEN!K128</f>
        <v>8936</v>
      </c>
      <c r="AD131" s="47" t="e">
        <f t="shared" si="35"/>
        <v>#REF!</v>
      </c>
      <c r="AE131" s="47" t="str">
        <f t="shared" si="34"/>
        <v>ERRO</v>
      </c>
      <c r="AF131" s="47" t="str">
        <f t="shared" si="34"/>
        <v>ERRO</v>
      </c>
      <c r="AG131" s="47" t="str">
        <f t="shared" si="34"/>
        <v>ERRO</v>
      </c>
      <c r="AH131" s="260" t="e">
        <f>[1]COMB_CORR!J20/FRO_TOT!V131</f>
        <v>#REF!</v>
      </c>
      <c r="AI131" s="264" t="e">
        <f t="shared" si="36"/>
        <v>#REF!</v>
      </c>
      <c r="AJ131" s="3">
        <v>0.4893870924807141</v>
      </c>
      <c r="AL131" s="61" t="e">
        <f t="shared" si="37"/>
        <v>#REF!</v>
      </c>
      <c r="AM131" s="61">
        <v>-16808.376486058231</v>
      </c>
    </row>
    <row r="132" spans="1:39" s="1" customFormat="1">
      <c r="A132" s="75" t="s">
        <v>40</v>
      </c>
      <c r="B132" s="79">
        <f>DIST_GAS_AUT!M24</f>
        <v>7525525.5756964842</v>
      </c>
      <c r="C132" s="79">
        <f>DIST_GAS_UTI!M24</f>
        <v>22942.527930752636</v>
      </c>
      <c r="D132" s="79">
        <f>DIST_GAS_CAMIE!E24</f>
        <v>3005838.856465932</v>
      </c>
      <c r="E132" s="79">
        <f>DIST_GAS_CAMIOA!E24</f>
        <v>1705083.1995901561</v>
      </c>
      <c r="F132" s="79">
        <f>DIST_GAS_MOTOC!E24</f>
        <v>9627517</v>
      </c>
      <c r="G132" s="79">
        <f>DIST_GAS_MOTOA!E24</f>
        <v>1807889</v>
      </c>
      <c r="H132" s="79">
        <f>DIST_ALC_AUT!M24</f>
        <v>18613465.280903917</v>
      </c>
      <c r="I132" s="79">
        <f>DIST_ALC_UTI!E24</f>
        <v>356967.33627045236</v>
      </c>
      <c r="J132" s="79">
        <f>DIST_DSL_CAM!E24</f>
        <v>1305284</v>
      </c>
      <c r="K132" s="79">
        <f>DIST_DSL_CAMTRA!E24</f>
        <v>342563</v>
      </c>
      <c r="L132" s="79">
        <f>DIST_DSL_MICRO!E24</f>
        <v>227272</v>
      </c>
      <c r="M132" s="79">
        <f>DIST_DSL_MICRO!E24</f>
        <v>227272</v>
      </c>
      <c r="N132" s="79">
        <f>DIST_DSL_CAMIE!E24</f>
        <v>941211.83430038264</v>
      </c>
      <c r="O132" s="79">
        <f>DIST_DSL_CAMIOA!E24</f>
        <v>427479.8996528128</v>
      </c>
      <c r="P132" s="79">
        <f>ONSV_2022!K60</f>
        <v>46257.546824011952</v>
      </c>
      <c r="Q132" s="79">
        <f>ONSV_2022!D60</f>
        <v>980.7915422557453</v>
      </c>
      <c r="R132" s="79">
        <f>ONSV_2022!P60</f>
        <v>5583.7223082085256</v>
      </c>
      <c r="S132" s="79">
        <f>ONSV_2022!U60</f>
        <v>3212.9393255239411</v>
      </c>
      <c r="T132" s="79">
        <f>GNV!Q23</f>
        <v>2011231</v>
      </c>
      <c r="V132" s="2" t="e">
        <f>B131+C131+H131+I131+T131+#REF!+#REF!</f>
        <v>#REF!</v>
      </c>
      <c r="W132" s="2">
        <f t="shared" si="31"/>
        <v>394416.07949847035</v>
      </c>
      <c r="X132" s="2">
        <f t="shared" si="32"/>
        <v>29673</v>
      </c>
      <c r="Y132" s="2">
        <f t="shared" si="33"/>
        <v>42106.321701741188</v>
      </c>
      <c r="Z132" s="2">
        <f>[1]DEN!C129+[1]DEN!F129+[1]DEN!G129+[1]DEN!L129</f>
        <v>270651</v>
      </c>
      <c r="AA132" s="2">
        <f>[1]DEN!I129+[1]DEN!J129</f>
        <v>193724</v>
      </c>
      <c r="AB132" s="2">
        <f>[1]DEN!D129+[1]DEN!E129</f>
        <v>19249</v>
      </c>
      <c r="AC132" s="2">
        <f>[1]DEN!H129+[1]DEN!K129</f>
        <v>7818</v>
      </c>
      <c r="AD132" s="47" t="e">
        <f t="shared" si="35"/>
        <v>#REF!</v>
      </c>
      <c r="AE132" s="47" t="str">
        <f t="shared" si="34"/>
        <v>ERRO</v>
      </c>
      <c r="AF132" s="47" t="str">
        <f t="shared" si="34"/>
        <v>ERRO</v>
      </c>
      <c r="AG132" s="47" t="str">
        <f t="shared" si="34"/>
        <v>ERRO</v>
      </c>
      <c r="AH132" s="260" t="e">
        <f>[1]COMB_CORR!J21/FRO_TOT!V132</f>
        <v>#REF!</v>
      </c>
      <c r="AI132" s="264" t="e">
        <f t="shared" si="36"/>
        <v>#REF!</v>
      </c>
      <c r="AJ132" s="3">
        <v>0.38122508810728567</v>
      </c>
      <c r="AL132" s="61" t="e">
        <f t="shared" si="37"/>
        <v>#REF!</v>
      </c>
      <c r="AM132" s="61">
        <v>-11867.559794301051</v>
      </c>
    </row>
    <row r="133" spans="1:39" s="1" customFormat="1">
      <c r="A133" s="73" t="s">
        <v>26</v>
      </c>
      <c r="B133" s="82">
        <f>DIST_GAS_AUT!M25</f>
        <v>102026.40637481703</v>
      </c>
      <c r="C133" s="82">
        <f>DIST_GAS_UTI!M25</f>
        <v>1347.5101713881672</v>
      </c>
      <c r="D133" s="82">
        <f>DIST_GAS_CAMIE!E25</f>
        <v>126661.43070640917</v>
      </c>
      <c r="E133" s="82">
        <f>DIST_GAS_CAMIOA!E25</f>
        <v>44119.32370250993</v>
      </c>
      <c r="F133" s="82">
        <f>DIST_GAS_MOTOC!E25</f>
        <v>500353</v>
      </c>
      <c r="G133" s="82">
        <f>DIST_GAS_MOTOA!E25</f>
        <v>131667</v>
      </c>
      <c r="H133" s="82">
        <f>DIST_ALC_AUT!M25</f>
        <v>0</v>
      </c>
      <c r="I133" s="82">
        <f>DIST_ALC_UTI!E25</f>
        <v>0</v>
      </c>
      <c r="J133" s="82">
        <f>DIST_DSL_CAM!E25</f>
        <v>79908</v>
      </c>
      <c r="K133" s="82">
        <f>DIST_DSL_CAMTRA!E25</f>
        <v>21566</v>
      </c>
      <c r="L133" s="82">
        <f>DIST_DSL_MICRO!E25</f>
        <v>9205</v>
      </c>
      <c r="M133" s="82">
        <f>DIST_DSL_MICRO!E25</f>
        <v>9205</v>
      </c>
      <c r="N133" s="82">
        <f>DIST_DSL_CAMIE!E25</f>
        <v>73691.208476424887</v>
      </c>
      <c r="O133" s="82">
        <f>DIST_DSL_CAMIOA!E25</f>
        <v>48330.329782451685</v>
      </c>
      <c r="P133" s="82">
        <f>ONSV_2022!K61</f>
        <v>2144.0844816509634</v>
      </c>
      <c r="Q133" s="82">
        <f>ONSV_2022!D61</f>
        <v>60.942030622452876</v>
      </c>
      <c r="R133" s="82">
        <f>ONSV_2022!P61</f>
        <v>406.41077594680246</v>
      </c>
      <c r="S133" s="82">
        <f>ONSV_2022!U61</f>
        <v>141.56271177987219</v>
      </c>
      <c r="T133" s="82">
        <f>GNV!Q24</f>
        <v>41698</v>
      </c>
      <c r="V133" s="2" t="e">
        <f>B132+C132+H132+I132+T132+#REF!+#REF!</f>
        <v>#REF!</v>
      </c>
      <c r="W133" s="2">
        <f t="shared" si="31"/>
        <v>16146328.056056088</v>
      </c>
      <c r="X133" s="2">
        <f t="shared" si="32"/>
        <v>1875119</v>
      </c>
      <c r="Y133" s="2">
        <f t="shared" si="33"/>
        <v>1595963.7339531954</v>
      </c>
      <c r="Z133" s="2">
        <f>[1]DEN!C130+[1]DEN!F130+[1]DEN!G130+[1]DEN!L130</f>
        <v>26872686</v>
      </c>
      <c r="AA133" s="2">
        <f>[1]DEN!I130+[1]DEN!J130</f>
        <v>7662630</v>
      </c>
      <c r="AB133" s="2">
        <f>[1]DEN!D130+[1]DEN!E130</f>
        <v>1287873</v>
      </c>
      <c r="AC133" s="2">
        <f>[1]DEN!H130+[1]DEN!K130</f>
        <v>428398</v>
      </c>
      <c r="AD133" s="47" t="e">
        <f t="shared" si="35"/>
        <v>#REF!</v>
      </c>
      <c r="AE133" s="47" t="str">
        <f t="shared" si="34"/>
        <v>ERRO</v>
      </c>
      <c r="AF133" s="47" t="str">
        <f t="shared" si="34"/>
        <v>ERRO</v>
      </c>
      <c r="AG133" s="47" t="str">
        <f t="shared" si="34"/>
        <v>ERRO</v>
      </c>
      <c r="AH133" s="260"/>
      <c r="AI133" s="264"/>
      <c r="AJ133" s="3"/>
      <c r="AL133" s="61"/>
      <c r="AM133" s="61"/>
    </row>
    <row r="134" spans="1:39" s="1" customFormat="1">
      <c r="A134" s="73" t="s">
        <v>18</v>
      </c>
      <c r="B134" s="82">
        <f>DIST_GAS_AUT!M26</f>
        <v>1204341.138110335</v>
      </c>
      <c r="C134" s="82">
        <f>DIST_GAS_UTI!M26</f>
        <v>5014.7402632927578</v>
      </c>
      <c r="D134" s="82">
        <f>DIST_GAS_CAMIE!E26</f>
        <v>849891.86717504845</v>
      </c>
      <c r="E134" s="82">
        <f>DIST_GAS_CAMIOA!E26</f>
        <v>300341.54812653275</v>
      </c>
      <c r="F134" s="82">
        <f>DIST_GAS_MOTOC!E26</f>
        <v>2810294</v>
      </c>
      <c r="G134" s="82">
        <f>DIST_GAS_MOTOA!E26</f>
        <v>346726</v>
      </c>
      <c r="H134" s="82">
        <f>DIST_ALC_AUT!M26</f>
        <v>5470403.8366051642</v>
      </c>
      <c r="I134" s="82">
        <f>DIST_ALC_UTI!E26</f>
        <v>100041.50758038049</v>
      </c>
      <c r="J134" s="82">
        <f>DIST_DSL_CAM!E26</f>
        <v>367528</v>
      </c>
      <c r="K134" s="82">
        <f>DIST_DSL_CAMTRA!E26</f>
        <v>93620</v>
      </c>
      <c r="L134" s="82">
        <f>DIST_DSL_MICRO!E26</f>
        <v>50938</v>
      </c>
      <c r="M134" s="82">
        <f>DIST_DSL_MICRO!E26</f>
        <v>50938</v>
      </c>
      <c r="N134" s="82">
        <f>DIST_DSL_CAMIE!E26</f>
        <v>304650.96228849096</v>
      </c>
      <c r="O134" s="82">
        <f>DIST_DSL_CAMIOA!E26</f>
        <v>91397.371135604932</v>
      </c>
      <c r="P134" s="82">
        <f>ONSV_2022!K62</f>
        <v>7055.6646355921403</v>
      </c>
      <c r="Q134" s="82">
        <f>ONSV_2022!D62</f>
        <v>126.54559967544628</v>
      </c>
      <c r="R134" s="82">
        <f>ONSV_2022!P62</f>
        <v>1187.2351478044875</v>
      </c>
      <c r="S134" s="82">
        <f>ONSV_2022!U62</f>
        <v>419.55461692792596</v>
      </c>
      <c r="T134" s="82">
        <f>GNV!Q25</f>
        <v>42924</v>
      </c>
      <c r="V134" s="2" t="e">
        <f>B133+C133+H133+I133+T133+#REF!+#REF!</f>
        <v>#REF!</v>
      </c>
      <c r="W134" s="2">
        <f t="shared" si="31"/>
        <v>802800.75440891914</v>
      </c>
      <c r="X134" s="2">
        <f t="shared" si="32"/>
        <v>110679</v>
      </c>
      <c r="Y134" s="2">
        <f t="shared" si="33"/>
        <v>131226.53825887656</v>
      </c>
      <c r="Z134" s="2">
        <f>[1]DEN!C131+[1]DEN!F131+[1]DEN!G131+[1]DEN!L131</f>
        <v>872935</v>
      </c>
      <c r="AA134" s="2">
        <f>[1]DEN!I131+[1]DEN!J131</f>
        <v>411597</v>
      </c>
      <c r="AB134" s="2">
        <f>[1]DEN!D131+[1]DEN!E131</f>
        <v>74787</v>
      </c>
      <c r="AC134" s="2">
        <f>[1]DEN!H131+[1]DEN!K131</f>
        <v>19114</v>
      </c>
      <c r="AD134" s="47" t="e">
        <f t="shared" si="35"/>
        <v>#REF!</v>
      </c>
      <c r="AE134" s="47" t="str">
        <f t="shared" si="34"/>
        <v>ERRO</v>
      </c>
      <c r="AF134" s="47" t="str">
        <f t="shared" si="34"/>
        <v>ERRO</v>
      </c>
      <c r="AG134" s="47" t="str">
        <f t="shared" si="34"/>
        <v>ERRO</v>
      </c>
      <c r="AH134" s="260" t="e">
        <f>[1]COMB_CORR!J23/FRO_TOT!V134</f>
        <v>#REF!</v>
      </c>
      <c r="AI134" s="264" t="e">
        <f t="shared" si="36"/>
        <v>#REF!</v>
      </c>
      <c r="AJ134" s="3">
        <v>0.26623552059165528</v>
      </c>
      <c r="AL134" s="61" t="e">
        <f t="shared" si="37"/>
        <v>#REF!</v>
      </c>
      <c r="AM134" s="61">
        <v>-38034.790788590326</v>
      </c>
    </row>
    <row r="135" spans="1:39" s="1" customFormat="1">
      <c r="A135" s="73" t="s">
        <v>12</v>
      </c>
      <c r="B135" s="82">
        <f>DIST_GAS_AUT!M27</f>
        <v>754278.0012051377</v>
      </c>
      <c r="C135" s="82">
        <f>DIST_GAS_UTI!M27</f>
        <v>2241.4973835448577</v>
      </c>
      <c r="D135" s="82">
        <f>DIST_GAS_CAMIE!E27</f>
        <v>318228.36339850398</v>
      </c>
      <c r="E135" s="82">
        <f>DIST_GAS_CAMIOA!E27</f>
        <v>277753.14040077565</v>
      </c>
      <c r="F135" s="82">
        <f>DIST_GAS_MOTOC!E27</f>
        <v>1101458</v>
      </c>
      <c r="G135" s="82">
        <f>DIST_GAS_MOTOA!E27</f>
        <v>212129</v>
      </c>
      <c r="H135" s="82">
        <f>DIST_ALC_AUT!M27</f>
        <v>3753683.602715726</v>
      </c>
      <c r="I135" s="82">
        <f>DIST_ALC_UTI!E27</f>
        <v>68855.226536111761</v>
      </c>
      <c r="J135" s="82">
        <f>DIST_DSL_CAM!E27</f>
        <v>148529</v>
      </c>
      <c r="K135" s="82">
        <f>DIST_DSL_CAMTRA!E27</f>
        <v>20348</v>
      </c>
      <c r="L135" s="82">
        <f>DIST_DSL_MICRO!E27</f>
        <v>40695</v>
      </c>
      <c r="M135" s="82">
        <f>DIST_DSL_MICRO!E27</f>
        <v>40695</v>
      </c>
      <c r="N135" s="82">
        <f>DIST_DSL_CAMIE!E27</f>
        <v>71278.212800471912</v>
      </c>
      <c r="O135" s="82">
        <f>DIST_DSL_CAMIOA!E27</f>
        <v>38766.401825361711</v>
      </c>
      <c r="P135" s="82">
        <f>ONSV_2022!K63</f>
        <v>6531.9833199167624</v>
      </c>
      <c r="Q135" s="82">
        <f>ONSV_2022!D63</f>
        <v>123.57360518306086</v>
      </c>
      <c r="R135" s="82">
        <f>ONSV_2022!P63</f>
        <v>527.78563865128672</v>
      </c>
      <c r="S135" s="82">
        <f>ONSV_2022!U63</f>
        <v>460.65743624855531</v>
      </c>
      <c r="T135" s="82">
        <f>GNV!Q26</f>
        <v>1635830</v>
      </c>
      <c r="V135" s="2" t="e">
        <f>B134+C134+H134+I134+T134+#REF!+#REF!</f>
        <v>#REF!</v>
      </c>
      <c r="W135" s="2">
        <f t="shared" si="31"/>
        <v>4307253.4153015809</v>
      </c>
      <c r="X135" s="2">
        <f t="shared" si="32"/>
        <v>512086</v>
      </c>
      <c r="Y135" s="2">
        <f t="shared" si="33"/>
        <v>446986.33342409588</v>
      </c>
      <c r="Z135" s="2">
        <f>[1]DEN!C132+[1]DEN!F132+[1]DEN!G132+[1]DEN!L132</f>
        <v>5215678</v>
      </c>
      <c r="AA135" s="2">
        <f>[1]DEN!I132+[1]DEN!J132</f>
        <v>2128177</v>
      </c>
      <c r="AB135" s="2">
        <f>[1]DEN!D132+[1]DEN!E132</f>
        <v>328567</v>
      </c>
      <c r="AC135" s="2">
        <f>[1]DEN!H132+[1]DEN!K132</f>
        <v>96962</v>
      </c>
      <c r="AD135" s="47" t="e">
        <f t="shared" si="35"/>
        <v>#REF!</v>
      </c>
      <c r="AE135" s="47" t="str">
        <f t="shared" si="34"/>
        <v>ERRO</v>
      </c>
      <c r="AF135" s="47" t="str">
        <f t="shared" si="34"/>
        <v>ERRO</v>
      </c>
      <c r="AG135" s="47" t="str">
        <f t="shared" si="34"/>
        <v>ERRO</v>
      </c>
      <c r="AH135" s="260" t="e">
        <f>[1]COMB_CORR!J24/FRO_TOT!V135</f>
        <v>#REF!</v>
      </c>
      <c r="AI135" s="264" t="e">
        <f t="shared" si="36"/>
        <v>#REF!</v>
      </c>
      <c r="AJ135" s="3">
        <v>0.49305624170906837</v>
      </c>
      <c r="AL135" s="61" t="e">
        <f t="shared" si="37"/>
        <v>#REF!</v>
      </c>
      <c r="AM135" s="61">
        <v>-209169.39504598267</v>
      </c>
    </row>
    <row r="136" spans="1:39" s="1" customFormat="1">
      <c r="A136" s="73" t="s">
        <v>10</v>
      </c>
      <c r="B136" s="82">
        <f>DIST_GAS_AUT!M28</f>
        <v>5464880.0300061945</v>
      </c>
      <c r="C136" s="82">
        <f>DIST_GAS_UTI!M28</f>
        <v>14338.780112526851</v>
      </c>
      <c r="D136" s="82">
        <f>DIST_GAS_CAMIE!E28</f>
        <v>1711057.1951859705</v>
      </c>
      <c r="E136" s="82">
        <f>DIST_GAS_CAMIOA!E28</f>
        <v>1082869.1873603377</v>
      </c>
      <c r="F136" s="82">
        <f>DIST_GAS_MOTOC!E28</f>
        <v>5215412</v>
      </c>
      <c r="G136" s="82">
        <f>DIST_GAS_MOTOA!E28</f>
        <v>1117367</v>
      </c>
      <c r="H136" s="82">
        <f>DIST_ALC_AUT!M28</f>
        <v>9389377.8415830266</v>
      </c>
      <c r="I136" s="82">
        <f>DIST_ALC_UTI!E28</f>
        <v>188070.60215396012</v>
      </c>
      <c r="J136" s="82">
        <f>DIST_DSL_CAM!E28</f>
        <v>709319</v>
      </c>
      <c r="K136" s="82">
        <f>DIST_DSL_CAMTRA!E28</f>
        <v>207029</v>
      </c>
      <c r="L136" s="82">
        <f>DIST_DSL_MICRO!E28</f>
        <v>126434</v>
      </c>
      <c r="M136" s="82">
        <f>DIST_DSL_MICRO!E28</f>
        <v>126434</v>
      </c>
      <c r="N136" s="82">
        <f>DIST_DSL_CAMIE!E28</f>
        <v>491591.45073499484</v>
      </c>
      <c r="O136" s="82">
        <f>DIST_DSL_CAMIOA!E28</f>
        <v>248985.79690939447</v>
      </c>
      <c r="P136" s="82">
        <f>ONSV_2022!K64</f>
        <v>30525.814386852086</v>
      </c>
      <c r="Q136" s="82">
        <f>ONSV_2022!D64</f>
        <v>669.73030677478528</v>
      </c>
      <c r="R136" s="82">
        <f>ONSV_2022!P64</f>
        <v>3462.290745805949</v>
      </c>
      <c r="S136" s="82">
        <f>ONSV_2022!U64</f>
        <v>2191.1645605675876</v>
      </c>
      <c r="T136" s="82">
        <f>GNV!Q27</f>
        <v>290779</v>
      </c>
      <c r="V136" s="2" t="e">
        <f>B135+C135+H135+I135+T135+#REF!+#REF!</f>
        <v>#REF!</v>
      </c>
      <c r="W136" s="2">
        <f t="shared" si="31"/>
        <v>1909568.5037992797</v>
      </c>
      <c r="X136" s="2">
        <f t="shared" si="32"/>
        <v>209572</v>
      </c>
      <c r="Y136" s="2">
        <f t="shared" si="33"/>
        <v>150739.61462583364</v>
      </c>
      <c r="Z136" s="2">
        <f>[1]DEN!C133+[1]DEN!F133+[1]DEN!G133+[1]DEN!L133</f>
        <v>3964381</v>
      </c>
      <c r="AA136" s="2">
        <f>[1]DEN!I133+[1]DEN!J133</f>
        <v>783359</v>
      </c>
      <c r="AB136" s="2">
        <f>[1]DEN!D133+[1]DEN!E133</f>
        <v>135349</v>
      </c>
      <c r="AC136" s="2">
        <f>[1]DEN!H133+[1]DEN!K133</f>
        <v>74221</v>
      </c>
      <c r="AD136" s="47" t="e">
        <f t="shared" si="35"/>
        <v>#REF!</v>
      </c>
      <c r="AE136" s="47" t="str">
        <f t="shared" si="34"/>
        <v>ERRO</v>
      </c>
      <c r="AF136" s="47" t="str">
        <f t="shared" si="34"/>
        <v>ERRO</v>
      </c>
      <c r="AG136" s="47" t="str">
        <f t="shared" si="34"/>
        <v>ERRO</v>
      </c>
      <c r="AH136" s="260" t="e">
        <f>[1]COMB_CORR!J25/FRO_TOT!V136</f>
        <v>#REF!</v>
      </c>
      <c r="AI136" s="264" t="e">
        <f t="shared" si="36"/>
        <v>#REF!</v>
      </c>
      <c r="AJ136" s="3">
        <v>0.5426116044603968</v>
      </c>
      <c r="AL136" s="61" t="e">
        <f t="shared" si="37"/>
        <v>#REF!</v>
      </c>
      <c r="AM136" s="61">
        <v>-159934.05123390071</v>
      </c>
    </row>
    <row r="137" spans="1:39" s="1" customFormat="1">
      <c r="A137" s="75" t="s">
        <v>41</v>
      </c>
      <c r="B137" s="79">
        <f>DIST_GAS_AUT!M29</f>
        <v>3951012.2041253611</v>
      </c>
      <c r="C137" s="79">
        <f>DIST_GAS_UTI!M29</f>
        <v>10294.129928671347</v>
      </c>
      <c r="D137" s="79">
        <f>DIST_GAS_CAMIE!E29</f>
        <v>1245686.2313018744</v>
      </c>
      <c r="E137" s="79">
        <f>DIST_GAS_CAMIOA!E29</f>
        <v>573204.78169483296</v>
      </c>
      <c r="F137" s="79">
        <f>DIST_GAS_MOTOC!E29</f>
        <v>3421007</v>
      </c>
      <c r="G137" s="79">
        <f>DIST_GAS_MOTOA!E29</f>
        <v>859734</v>
      </c>
      <c r="H137" s="79">
        <f>DIST_ALC_AUT!M29</f>
        <v>4862446.5598990647</v>
      </c>
      <c r="I137" s="79">
        <f>DIST_ALC_UTI!E29</f>
        <v>119186.01786473751</v>
      </c>
      <c r="J137" s="79">
        <f>DIST_DSL_CAM!E29</f>
        <v>708780</v>
      </c>
      <c r="K137" s="79">
        <f>DIST_DSL_CAMTRA!E29</f>
        <v>248568</v>
      </c>
      <c r="L137" s="79">
        <f>DIST_DSL_MICRO!E29</f>
        <v>61584</v>
      </c>
      <c r="M137" s="79">
        <f>DIST_DSL_MICRO!E29</f>
        <v>61584</v>
      </c>
      <c r="N137" s="79">
        <f>DIST_DSL_CAMIE!E29</f>
        <v>608969.302701629</v>
      </c>
      <c r="O137" s="79">
        <f>DIST_DSL_CAMIOA!E29</f>
        <v>281106.76626043255</v>
      </c>
      <c r="P137" s="79">
        <f>ONSV_2022!K65</f>
        <v>16998.512821643613</v>
      </c>
      <c r="Q137" s="79">
        <f>ONSV_2022!D65</f>
        <v>419.88159653490584</v>
      </c>
      <c r="R137" s="79">
        <f>ONSV_2022!P65</f>
        <v>2494.9042671204661</v>
      </c>
      <c r="S137" s="79">
        <f>ONSV_2022!U65</f>
        <v>1148.7013147001271</v>
      </c>
      <c r="T137" s="79">
        <f>GNV!Q28</f>
        <v>251070</v>
      </c>
      <c r="V137" s="2" t="e">
        <f>B136+C136+H136+I136+T136+#REF!+#REF!</f>
        <v>#REF!</v>
      </c>
      <c r="W137" s="2">
        <f t="shared" si="31"/>
        <v>9126705.3825463094</v>
      </c>
      <c r="X137" s="2">
        <f t="shared" si="32"/>
        <v>1042782</v>
      </c>
      <c r="Y137" s="2">
        <f t="shared" si="33"/>
        <v>867011.24764438928</v>
      </c>
      <c r="Z137" s="2">
        <f>[1]DEN!C134+[1]DEN!F134+[1]DEN!G134+[1]DEN!L134</f>
        <v>16819692</v>
      </c>
      <c r="AA137" s="2">
        <f>[1]DEN!I134+[1]DEN!J134</f>
        <v>4339497</v>
      </c>
      <c r="AB137" s="2">
        <f>[1]DEN!D134+[1]DEN!E134</f>
        <v>749170</v>
      </c>
      <c r="AC137" s="2">
        <f>[1]DEN!H134+[1]DEN!K134</f>
        <v>238101</v>
      </c>
      <c r="AD137" s="47" t="e">
        <f t="shared" si="35"/>
        <v>#REF!</v>
      </c>
      <c r="AE137" s="47" t="str">
        <f t="shared" si="34"/>
        <v>ERRO</v>
      </c>
      <c r="AF137" s="47" t="str">
        <f t="shared" si="34"/>
        <v>ERRO</v>
      </c>
      <c r="AG137" s="47" t="str">
        <f t="shared" si="34"/>
        <v>ERRO</v>
      </c>
      <c r="AH137" s="260" t="e">
        <f>[1]COMB_CORR!J26/FRO_TOT!V137</f>
        <v>#REF!</v>
      </c>
      <c r="AI137" s="264" t="e">
        <f t="shared" si="36"/>
        <v>#REF!</v>
      </c>
      <c r="AJ137" s="3">
        <v>1.7299251622200871</v>
      </c>
      <c r="AL137" s="61" t="e">
        <f t="shared" si="37"/>
        <v>#REF!</v>
      </c>
      <c r="AM137" s="61">
        <v>1308275.2088743486</v>
      </c>
    </row>
    <row r="138" spans="1:39" s="1" customFormat="1">
      <c r="A138" s="73" t="s">
        <v>22</v>
      </c>
      <c r="B138" s="82">
        <f>DIST_GAS_AUT!M30</f>
        <v>1386509.3329809031</v>
      </c>
      <c r="C138" s="82">
        <f>DIST_GAS_UTI!M30</f>
        <v>3260.4019428034908</v>
      </c>
      <c r="D138" s="82">
        <f>DIST_GAS_CAMIE!E30</f>
        <v>516610.80161907873</v>
      </c>
      <c r="E138" s="82">
        <f>DIST_GAS_CAMIOA!E30</f>
        <v>198093.28861073434</v>
      </c>
      <c r="F138" s="82">
        <f>DIST_GAS_MOTOC!E30</f>
        <v>1295606</v>
      </c>
      <c r="G138" s="82">
        <f>DIST_GAS_MOTOA!E30</f>
        <v>342628</v>
      </c>
      <c r="H138" s="82">
        <f>DIST_ALC_AUT!M30</f>
        <v>0</v>
      </c>
      <c r="I138" s="82">
        <f>DIST_ALC_UTI!E30</f>
        <v>0</v>
      </c>
      <c r="J138" s="82">
        <f>DIST_DSL_CAM!E30</f>
        <v>293011</v>
      </c>
      <c r="K138" s="82">
        <f>DIST_DSL_CAMTRA!E30</f>
        <v>108264</v>
      </c>
      <c r="L138" s="82">
        <f>DIST_DSL_MICRO!E30</f>
        <v>25245</v>
      </c>
      <c r="M138" s="82">
        <f>DIST_DSL_MICRO!E30</f>
        <v>25245</v>
      </c>
      <c r="N138" s="82">
        <f>DIST_DSL_CAMIE!E30</f>
        <v>245292.91352086404</v>
      </c>
      <c r="O138" s="82">
        <f>DIST_DSL_CAMIOA!E30</f>
        <v>110159.37228279098</v>
      </c>
      <c r="P138" s="82">
        <f>ONSV_2022!K66</f>
        <v>6551.0466289240867</v>
      </c>
      <c r="Q138" s="82">
        <f>ONSV_2022!D66</f>
        <v>130.30703453430033</v>
      </c>
      <c r="R138" s="82">
        <f>ONSV_2022!P66</f>
        <v>1031.9480143758701</v>
      </c>
      <c r="S138" s="82">
        <f>ONSV_2022!U66</f>
        <v>395.69832216529176</v>
      </c>
      <c r="T138" s="82">
        <f>GNV!Q29</f>
        <v>43110</v>
      </c>
      <c r="V138" s="2" t="e">
        <f>B137+C137+H137+I137+T137+#REF!+#REF!</f>
        <v>#REF!</v>
      </c>
      <c r="W138" s="2">
        <f t="shared" si="31"/>
        <v>6099632.0129967071</v>
      </c>
      <c r="X138" s="2">
        <f t="shared" si="32"/>
        <v>1018932</v>
      </c>
      <c r="Y138" s="2">
        <f t="shared" si="33"/>
        <v>951660.06896206154</v>
      </c>
      <c r="Z138" s="2">
        <f>[1]DEN!C135+[1]DEN!F135+[1]DEN!G135+[1]DEN!L135</f>
        <v>10369186</v>
      </c>
      <c r="AA138" s="2">
        <f>[1]DEN!I135+[1]DEN!J135</f>
        <v>3153926</v>
      </c>
      <c r="AB138" s="2">
        <f>[1]DEN!D135+[1]DEN!E135</f>
        <v>711253</v>
      </c>
      <c r="AC138" s="2">
        <f>[1]DEN!H135+[1]DEN!K135</f>
        <v>129062</v>
      </c>
      <c r="AD138" s="47" t="e">
        <f t="shared" si="35"/>
        <v>#REF!</v>
      </c>
      <c r="AE138" s="47" t="str">
        <f t="shared" si="34"/>
        <v>ERRO</v>
      </c>
      <c r="AF138" s="47" t="str">
        <f t="shared" si="34"/>
        <v>ERRO</v>
      </c>
      <c r="AG138" s="47" t="str">
        <f t="shared" si="34"/>
        <v>ERRO</v>
      </c>
      <c r="AH138" s="260"/>
      <c r="AI138" s="264"/>
      <c r="AJ138" s="3"/>
      <c r="AL138" s="61"/>
      <c r="AM138" s="61"/>
    </row>
    <row r="139" spans="1:39" s="1" customFormat="1">
      <c r="A139" s="73" t="s">
        <v>13</v>
      </c>
      <c r="B139" s="82">
        <f>DIST_GAS_AUT!M31</f>
        <v>1813986.4845431629</v>
      </c>
      <c r="C139" s="82">
        <f>DIST_GAS_UTI!M31</f>
        <v>2875.6095624602121</v>
      </c>
      <c r="D139" s="82">
        <f>DIST_GAS_CAMIE!E31</f>
        <v>411789.37224574084</v>
      </c>
      <c r="E139" s="82">
        <f>DIST_GAS_CAMIOA!E31</f>
        <v>211573.51027487739</v>
      </c>
      <c r="F139" s="82">
        <f>DIST_GAS_MOTOC!E31</f>
        <v>1164371</v>
      </c>
      <c r="G139" s="82">
        <f>DIST_GAS_MOTOA!E31</f>
        <v>211057</v>
      </c>
      <c r="H139" s="82">
        <f>DIST_ALC_AUT!M31</f>
        <v>3095569.4171075448</v>
      </c>
      <c r="I139" s="82">
        <f>DIST_ALC_UTI!E31</f>
        <v>59659.081400443618</v>
      </c>
      <c r="J139" s="82">
        <f>DIST_DSL_CAM!E31</f>
        <v>248896</v>
      </c>
      <c r="K139" s="82">
        <f>DIST_DSL_CAMTRA!E31</f>
        <v>72892</v>
      </c>
      <c r="L139" s="82">
        <f>DIST_DSL_MICRO!E31</f>
        <v>22526</v>
      </c>
      <c r="M139" s="82">
        <f>DIST_DSL_MICRO!E31</f>
        <v>22526</v>
      </c>
      <c r="N139" s="82">
        <f>DIST_DSL_CAMIE!E31</f>
        <v>209772.32433528607</v>
      </c>
      <c r="O139" s="82">
        <f>DIST_DSL_CAMIOA!E31</f>
        <v>71157.165886207586</v>
      </c>
      <c r="P139" s="82">
        <f>ONSV_2022!K67</f>
        <v>4763.5270421123132</v>
      </c>
      <c r="Q139" s="82">
        <f>ONSV_2022!D67</f>
        <v>99.23287008421903</v>
      </c>
      <c r="R139" s="82">
        <f>ONSV_2022!P67</f>
        <v>638.95250311587006</v>
      </c>
      <c r="S139" s="82">
        <f>ONSV_2022!U67</f>
        <v>328.2875846872339</v>
      </c>
      <c r="T139" s="82">
        <f>GNV!Q30</f>
        <v>92151</v>
      </c>
      <c r="V139" s="2" t="e">
        <f>B138+C138+H138+I138+T138+#REF!+#REF!</f>
        <v>#REF!</v>
      </c>
      <c r="W139" s="2">
        <f t="shared" si="31"/>
        <v>2352938.090229813</v>
      </c>
      <c r="X139" s="2">
        <f t="shared" si="32"/>
        <v>426520</v>
      </c>
      <c r="Y139" s="2">
        <f t="shared" si="33"/>
        <v>380697.28580365505</v>
      </c>
      <c r="Z139" s="2">
        <f>[1]DEN!C136+[1]DEN!F136+[1]DEN!G136+[1]DEN!L136</f>
        <v>4013075</v>
      </c>
      <c r="AA139" s="2">
        <f>[1]DEN!I136+[1]DEN!J136</f>
        <v>1178117</v>
      </c>
      <c r="AB139" s="2">
        <f>[1]DEN!D136+[1]DEN!E136</f>
        <v>300866</v>
      </c>
      <c r="AC139" s="2">
        <f>[1]DEN!H136+[1]DEN!K136</f>
        <v>51793</v>
      </c>
      <c r="AD139" s="47" t="e">
        <f t="shared" si="35"/>
        <v>#REF!</v>
      </c>
      <c r="AE139" s="47" t="str">
        <f t="shared" si="34"/>
        <v>ERRO</v>
      </c>
      <c r="AF139" s="47" t="str">
        <f t="shared" si="34"/>
        <v>ERRO</v>
      </c>
      <c r="AG139" s="47" t="str">
        <f t="shared" si="34"/>
        <v>ERRO</v>
      </c>
      <c r="AH139" s="260" t="e">
        <f>[1]COMB_CORR!J28/FRO_TOT!V139</f>
        <v>#REF!</v>
      </c>
      <c r="AI139" s="264" t="e">
        <f t="shared" si="36"/>
        <v>#REF!</v>
      </c>
      <c r="AJ139" s="3">
        <v>1.0010177703576482</v>
      </c>
      <c r="AL139" s="61" t="e">
        <f t="shared" si="37"/>
        <v>#REF!</v>
      </c>
      <c r="AM139" s="61">
        <v>412.20728623261675</v>
      </c>
    </row>
    <row r="140" spans="1:39" s="1" customFormat="1">
      <c r="A140" s="73" t="s">
        <v>14</v>
      </c>
      <c r="B140" s="82">
        <f>DIST_GAS_AUT!M32</f>
        <v>750516.38660129474</v>
      </c>
      <c r="C140" s="82">
        <f>DIST_GAS_UTI!M32</f>
        <v>4158.1184234076436</v>
      </c>
      <c r="D140" s="82">
        <f>DIST_GAS_CAMIE!E32</f>
        <v>317286.05743705475</v>
      </c>
      <c r="E140" s="82">
        <f>DIST_GAS_CAMIOA!E32</f>
        <v>163537.98280922131</v>
      </c>
      <c r="F140" s="82">
        <f>DIST_GAS_MOTOC!E32</f>
        <v>961030</v>
      </c>
      <c r="G140" s="82">
        <f>DIST_GAS_MOTOA!E32</f>
        <v>306049</v>
      </c>
      <c r="H140" s="82">
        <f>DIST_ALC_AUT!M32</f>
        <v>1766877.1427915196</v>
      </c>
      <c r="I140" s="82">
        <f>DIST_ALC_UTI!E32</f>
        <v>59526.936464293904</v>
      </c>
      <c r="J140" s="82">
        <f>DIST_DSL_CAM!E32</f>
        <v>166873</v>
      </c>
      <c r="K140" s="82">
        <f>DIST_DSL_CAMTRA!E32</f>
        <v>67412</v>
      </c>
      <c r="L140" s="82">
        <f>DIST_DSL_MICRO!E32</f>
        <v>13813</v>
      </c>
      <c r="M140" s="82">
        <f>DIST_DSL_MICRO!E32</f>
        <v>13813</v>
      </c>
      <c r="N140" s="82">
        <f>DIST_DSL_CAMIE!E32</f>
        <v>153904.06484547886</v>
      </c>
      <c r="O140" s="82">
        <f>DIST_DSL_CAMIOA!E32</f>
        <v>99790.228091434023</v>
      </c>
      <c r="P140" s="82">
        <f>ONSV_2022!K68</f>
        <v>5683.9391506072134</v>
      </c>
      <c r="Q140" s="82">
        <f>ONSV_2022!D68</f>
        <v>190.34169191638648</v>
      </c>
      <c r="R140" s="82">
        <f>ONSV_2022!P68</f>
        <v>824.00374962872593</v>
      </c>
      <c r="S140" s="82">
        <f>ONSV_2022!U68</f>
        <v>424.71540784760145</v>
      </c>
      <c r="T140" s="82">
        <f>GNV!Q31</f>
        <v>115809</v>
      </c>
      <c r="V140" s="2" t="e">
        <f>B139+C139+H139+I139+T139+#REF!+#REF!</f>
        <v>#REF!</v>
      </c>
      <c r="W140" s="2">
        <f t="shared" si="31"/>
        <v>1998790.8825206184</v>
      </c>
      <c r="X140" s="2">
        <f t="shared" si="32"/>
        <v>344314</v>
      </c>
      <c r="Y140" s="2">
        <f t="shared" si="33"/>
        <v>303455.49022149364</v>
      </c>
      <c r="Z140" s="2">
        <f>[1]DEN!C137+[1]DEN!F137+[1]DEN!G137+[1]DEN!L137</f>
        <v>3786221</v>
      </c>
      <c r="AA140" s="2">
        <f>[1]DEN!I137+[1]DEN!J137</f>
        <v>1049515</v>
      </c>
      <c r="AB140" s="2">
        <f>[1]DEN!D137+[1]DEN!E137</f>
        <v>238649</v>
      </c>
      <c r="AC140" s="2">
        <f>[1]DEN!H137+[1]DEN!K137</f>
        <v>51193</v>
      </c>
      <c r="AD140" s="47" t="e">
        <f t="shared" si="35"/>
        <v>#REF!</v>
      </c>
      <c r="AE140" s="47" t="str">
        <f t="shared" si="34"/>
        <v>ERRO</v>
      </c>
      <c r="AF140" s="47" t="str">
        <f t="shared" si="34"/>
        <v>ERRO</v>
      </c>
      <c r="AG140" s="47" t="str">
        <f t="shared" si="34"/>
        <v>ERRO</v>
      </c>
      <c r="AH140" s="260" t="e">
        <f>[1]COMB_CORR!J29/FRO_TOT!V140</f>
        <v>#REF!</v>
      </c>
      <c r="AI140" s="264" t="e">
        <f t="shared" si="36"/>
        <v>#REF!</v>
      </c>
      <c r="AJ140" s="3">
        <v>0.15008256485299218</v>
      </c>
      <c r="AL140" s="61" t="e">
        <f t="shared" si="37"/>
        <v>#REF!</v>
      </c>
      <c r="AM140" s="61">
        <v>-164878.9068117775</v>
      </c>
    </row>
    <row r="141" spans="1:39" s="1" customFormat="1">
      <c r="A141" s="75" t="s">
        <v>42</v>
      </c>
      <c r="B141" s="79">
        <f>DIST_GAS_AUT!M33</f>
        <v>677597.83085376222</v>
      </c>
      <c r="C141" s="79">
        <f>DIST_GAS_UTI!M33</f>
        <v>5942.2528197754482</v>
      </c>
      <c r="D141" s="79">
        <f>DIST_GAS_CAMIE!E33</f>
        <v>642516.29827741184</v>
      </c>
      <c r="E141" s="79">
        <f>DIST_GAS_CAMIOA!E33</f>
        <v>204205.13147778952</v>
      </c>
      <c r="F141" s="79">
        <f>DIST_GAS_MOTOC!E33</f>
        <v>2301929</v>
      </c>
      <c r="G141" s="79">
        <f>DIST_GAS_MOTOA!E33</f>
        <v>750304</v>
      </c>
      <c r="H141" s="79">
        <f>DIST_ALC_AUT!M33</f>
        <v>2838657.1352075445</v>
      </c>
      <c r="I141" s="79">
        <f>DIST_ALC_UTI!E33</f>
        <v>74180.047076501782</v>
      </c>
      <c r="J141" s="79">
        <f>DIST_DSL_CAM!E33</f>
        <v>296331</v>
      </c>
      <c r="K141" s="79">
        <f>DIST_DSL_CAMTRA!E33</f>
        <v>113049</v>
      </c>
      <c r="L141" s="79">
        <f>DIST_DSL_MICRO!E33</f>
        <v>26388</v>
      </c>
      <c r="M141" s="79">
        <f>DIST_DSL_MICRO!E33</f>
        <v>26388</v>
      </c>
      <c r="N141" s="79">
        <f>DIST_DSL_CAMIE!E33</f>
        <v>399102.04690720321</v>
      </c>
      <c r="O141" s="79">
        <f>DIST_DSL_CAMIOA!E33</f>
        <v>294493.75537963252</v>
      </c>
      <c r="P141" s="79">
        <f>ONSV_2022!K69</f>
        <v>9350.5197588097071</v>
      </c>
      <c r="Q141" s="79">
        <f>ONSV_2022!D69</f>
        <v>253.86858483128162</v>
      </c>
      <c r="R141" s="79">
        <f>ONSV_2022!P69</f>
        <v>1778.2439645887353</v>
      </c>
      <c r="S141" s="79">
        <f>ONSV_2022!U69</f>
        <v>614.36769177039241</v>
      </c>
      <c r="T141" s="79">
        <f>GNV!Q32</f>
        <v>14193</v>
      </c>
      <c r="V141" s="2" t="e">
        <f>B140+C140+H140+I140+T140+#REF!+#REF!</f>
        <v>#REF!</v>
      </c>
      <c r="W141" s="2">
        <f t="shared" si="31"/>
        <v>1747903.0402462762</v>
      </c>
      <c r="X141" s="2">
        <f t="shared" si="32"/>
        <v>248098</v>
      </c>
      <c r="Y141" s="2">
        <f t="shared" si="33"/>
        <v>267507.29293691285</v>
      </c>
      <c r="Z141" s="2">
        <f>[1]DEN!C138+[1]DEN!F138+[1]DEN!G138+[1]DEN!L138</f>
        <v>2569890</v>
      </c>
      <c r="AA141" s="2">
        <f>[1]DEN!I138+[1]DEN!J138</f>
        <v>926294</v>
      </c>
      <c r="AB141" s="2">
        <f>[1]DEN!D138+[1]DEN!E138</f>
        <v>171738</v>
      </c>
      <c r="AC141" s="2">
        <f>[1]DEN!H138+[1]DEN!K138</f>
        <v>26076</v>
      </c>
      <c r="AD141" s="47" t="e">
        <f t="shared" si="35"/>
        <v>#REF!</v>
      </c>
      <c r="AE141" s="47" t="str">
        <f t="shared" si="34"/>
        <v>ERRO</v>
      </c>
      <c r="AF141" s="47" t="str">
        <f t="shared" si="34"/>
        <v>ERRO</v>
      </c>
      <c r="AG141" s="47" t="str">
        <f t="shared" si="34"/>
        <v>ERRO</v>
      </c>
      <c r="AH141" s="260" t="e">
        <f>[1]COMB_CORR!J30/FRO_TOT!V141</f>
        <v>#REF!</v>
      </c>
      <c r="AI141" s="264" t="e">
        <f t="shared" si="36"/>
        <v>#REF!</v>
      </c>
      <c r="AJ141" s="3">
        <v>0.18189143055335966</v>
      </c>
      <c r="AL141" s="61" t="e">
        <f t="shared" si="37"/>
        <v>#REF!</v>
      </c>
      <c r="AM141" s="61">
        <v>-109209.99884723825</v>
      </c>
    </row>
    <row r="142" spans="1:39" s="1" customFormat="1">
      <c r="A142" s="73" t="s">
        <v>11</v>
      </c>
      <c r="B142" s="82">
        <f>DIST_GAS_AUT!M34</f>
        <v>303224.68173287687</v>
      </c>
      <c r="C142" s="82">
        <f>DIST_GAS_UTI!M34</f>
        <v>1682.1515432108267</v>
      </c>
      <c r="D142" s="82">
        <f>DIST_GAS_CAMIE!E34</f>
        <v>99342.377047404254</v>
      </c>
      <c r="E142" s="82">
        <f>DIST_GAS_CAMIOA!E34</f>
        <v>66886.707531661843</v>
      </c>
      <c r="F142" s="82">
        <f>DIST_GAS_MOTOC!E34</f>
        <v>224893</v>
      </c>
      <c r="G142" s="82">
        <f>DIST_GAS_MOTOA!E34</f>
        <v>25229</v>
      </c>
      <c r="H142" s="82">
        <f>DIST_ALC_AUT!M34</f>
        <v>0</v>
      </c>
      <c r="I142" s="82">
        <f>DIST_ALC_UTI!E34</f>
        <v>0</v>
      </c>
      <c r="J142" s="82">
        <f>DIST_DSL_CAM!E34</f>
        <v>26353</v>
      </c>
      <c r="K142" s="82">
        <f>DIST_DSL_CAMTRA!E34</f>
        <v>4150</v>
      </c>
      <c r="L142" s="82">
        <f>DIST_DSL_MICRO!E34</f>
        <v>6457</v>
      </c>
      <c r="M142" s="82">
        <f>DIST_DSL_MICRO!E34</f>
        <v>6457</v>
      </c>
      <c r="N142" s="82">
        <f>DIST_DSL_CAMIE!E34</f>
        <v>47190.58282932765</v>
      </c>
      <c r="O142" s="82">
        <f>DIST_DSL_CAMIOA!E34</f>
        <v>8101.9347814623252</v>
      </c>
      <c r="P142" s="82">
        <f>ONSV_2022!K70</f>
        <v>3910.8547332487069</v>
      </c>
      <c r="Q142" s="82">
        <f>ONSV_2022!D70</f>
        <v>115.18684996266529</v>
      </c>
      <c r="R142" s="82">
        <f>ONSV_2022!P70</f>
        <v>417.11597439224715</v>
      </c>
      <c r="S142" s="82">
        <f>ONSV_2022!U70</f>
        <v>280.84244239637337</v>
      </c>
      <c r="T142" s="82">
        <f>GNV!Q33</f>
        <v>1658</v>
      </c>
      <c r="V142" s="2" t="e">
        <f>B141+C141+H141+I141+T141+#REF!+#REF!</f>
        <v>#REF!</v>
      </c>
      <c r="W142" s="2">
        <f t="shared" si="31"/>
        <v>3898954.4297552016</v>
      </c>
      <c r="X142" s="2">
        <f t="shared" si="32"/>
        <v>435768</v>
      </c>
      <c r="Y142" s="2">
        <f t="shared" si="33"/>
        <v>719983.80228683574</v>
      </c>
      <c r="Z142" s="2">
        <f>[1]DEN!C139+[1]DEN!F139+[1]DEN!G139+[1]DEN!L139</f>
        <v>4081931</v>
      </c>
      <c r="AA142" s="2">
        <f>[1]DEN!I139+[1]DEN!J139</f>
        <v>1972666</v>
      </c>
      <c r="AB142" s="2">
        <f>[1]DEN!D139+[1]DEN!E139</f>
        <v>265486</v>
      </c>
      <c r="AC142" s="2">
        <f>[1]DEN!H139+[1]DEN!K139</f>
        <v>58301</v>
      </c>
      <c r="AD142" s="47" t="e">
        <f t="shared" si="35"/>
        <v>#REF!</v>
      </c>
      <c r="AE142" s="47" t="str">
        <f t="shared" si="34"/>
        <v>ERRO</v>
      </c>
      <c r="AF142" s="47" t="str">
        <f t="shared" si="34"/>
        <v>ERRO</v>
      </c>
      <c r="AG142" s="47" t="str">
        <f t="shared" si="34"/>
        <v>ERRO</v>
      </c>
      <c r="AH142" s="260"/>
      <c r="AI142" s="264"/>
      <c r="AJ142" s="3"/>
      <c r="AL142" s="61"/>
      <c r="AM142" s="61"/>
    </row>
    <row r="143" spans="1:39" s="1" customFormat="1">
      <c r="A143" s="73" t="s">
        <v>20</v>
      </c>
      <c r="B143" s="82">
        <f>DIST_GAS_AUT!M35</f>
        <v>235568.32195489219</v>
      </c>
      <c r="C143" s="82">
        <f>DIST_GAS_UTI!M35</f>
        <v>2046.768871423466</v>
      </c>
      <c r="D143" s="82">
        <f>DIST_GAS_CAMIE!E35</f>
        <v>271320.26030001801</v>
      </c>
      <c r="E143" s="82">
        <f>DIST_GAS_CAMIOA!E35</f>
        <v>76009.426861583779</v>
      </c>
      <c r="F143" s="82">
        <f>DIST_GAS_MOTOC!E35</f>
        <v>971097</v>
      </c>
      <c r="G143" s="82">
        <f>DIST_GAS_MOTOA!E35</f>
        <v>319466</v>
      </c>
      <c r="H143" s="82">
        <f>DIST_ALC_AUT!M35</f>
        <v>1463152.5967022572</v>
      </c>
      <c r="I143" s="82">
        <f>DIST_ALC_UTI!E35</f>
        <v>34500.773409899768</v>
      </c>
      <c r="J143" s="82">
        <f>DIST_DSL_CAM!E35</f>
        <v>122767</v>
      </c>
      <c r="K143" s="82">
        <f>DIST_DSL_CAMTRA!E35</f>
        <v>39055</v>
      </c>
      <c r="L143" s="82">
        <f>DIST_DSL_MICRO!E35</f>
        <v>11013</v>
      </c>
      <c r="M143" s="82">
        <f>DIST_DSL_MICRO!E35</f>
        <v>11013</v>
      </c>
      <c r="N143" s="82">
        <f>DIST_DSL_CAMIE!E35</f>
        <v>154302.44544189677</v>
      </c>
      <c r="O143" s="82">
        <f>DIST_DSL_CAMIOA!E35</f>
        <v>115673.24577977105</v>
      </c>
      <c r="P143" s="82">
        <f>ONSV_2022!K71</f>
        <v>2553.1251621416304</v>
      </c>
      <c r="Q143" s="82">
        <f>ONSV_2022!D71</f>
        <v>58.546886410527804</v>
      </c>
      <c r="R143" s="82">
        <f>ONSV_2022!P71</f>
        <v>530.66421895986423</v>
      </c>
      <c r="S143" s="82">
        <f>ONSV_2022!U71</f>
        <v>148.66373248805758</v>
      </c>
      <c r="T143" s="82">
        <f>GNV!Q34</f>
        <v>5190</v>
      </c>
      <c r="V143" s="2" t="e">
        <f>B142+C142+H142+I142+T142+#REF!+#REF!</f>
        <v>#REF!</v>
      </c>
      <c r="W143" s="2">
        <f t="shared" si="31"/>
        <v>416351.08457906608</v>
      </c>
      <c r="X143" s="2">
        <f t="shared" si="32"/>
        <v>36960</v>
      </c>
      <c r="Y143" s="2">
        <f t="shared" si="33"/>
        <v>61749.517610789975</v>
      </c>
      <c r="Z143" s="2">
        <f>[1]DEN!C140+[1]DEN!F140+[1]DEN!G140+[1]DEN!L140</f>
        <v>1162669</v>
      </c>
      <c r="AA143" s="2">
        <f>[1]DEN!I140+[1]DEN!J140</f>
        <v>154349</v>
      </c>
      <c r="AB143" s="2">
        <f>[1]DEN!D140+[1]DEN!E140</f>
        <v>23514</v>
      </c>
      <c r="AC143" s="2">
        <f>[1]DEN!H140+[1]DEN!K140</f>
        <v>13452</v>
      </c>
      <c r="AD143" s="47" t="e">
        <f t="shared" si="35"/>
        <v>#REF!</v>
      </c>
      <c r="AE143" s="47" t="str">
        <f t="shared" si="34"/>
        <v>ERRO</v>
      </c>
      <c r="AF143" s="47" t="str">
        <f t="shared" si="34"/>
        <v>ERRO</v>
      </c>
      <c r="AG143" s="47" t="str">
        <f t="shared" si="34"/>
        <v>ERRO</v>
      </c>
      <c r="AH143" s="260" t="e">
        <f>[1]COMB_CORR!J32/FRO_TOT!V143</f>
        <v>#REF!</v>
      </c>
      <c r="AI143" s="264" t="e">
        <f t="shared" si="36"/>
        <v>#REF!</v>
      </c>
      <c r="AJ143" s="3">
        <v>0.24840167876952599</v>
      </c>
      <c r="AL143" s="61" t="e">
        <f t="shared" si="37"/>
        <v>#REF!</v>
      </c>
      <c r="AM143" s="61">
        <v>-43397.085897212615</v>
      </c>
    </row>
    <row r="144" spans="1:39" s="1" customFormat="1">
      <c r="A144" s="73" t="s">
        <v>24</v>
      </c>
      <c r="B144" s="82">
        <f>DIST_GAS_AUT!M36</f>
        <v>40028.49471034493</v>
      </c>
      <c r="C144" s="82">
        <f>DIST_GAS_UTI!M36</f>
        <v>1336.5219337853246</v>
      </c>
      <c r="D144" s="82">
        <f>DIST_GAS_CAMIE!E36</f>
        <v>162584.07632105399</v>
      </c>
      <c r="E144" s="82">
        <f>DIST_GAS_CAMIOA!E36</f>
        <v>33399.070024153967</v>
      </c>
      <c r="F144" s="82">
        <f>DIST_GAS_MOTOC!E36</f>
        <v>699581</v>
      </c>
      <c r="G144" s="82">
        <f>DIST_GAS_MOTOA!E36</f>
        <v>277477</v>
      </c>
      <c r="H144" s="82">
        <f>DIST_ALC_AUT!M36</f>
        <v>662496.83827958105</v>
      </c>
      <c r="I144" s="82">
        <f>DIST_ALC_UTI!E36</f>
        <v>20722.416325183967</v>
      </c>
      <c r="J144" s="82">
        <f>DIST_DSL_CAM!E36</f>
        <v>87510</v>
      </c>
      <c r="K144" s="82">
        <f>DIST_DSL_CAMTRA!E36</f>
        <v>47039</v>
      </c>
      <c r="L144" s="82">
        <f>DIST_DSL_MICRO!E36</f>
        <v>4419</v>
      </c>
      <c r="M144" s="82">
        <f>DIST_DSL_MICRO!E36</f>
        <v>4419</v>
      </c>
      <c r="N144" s="82">
        <f>DIST_DSL_CAMIE!E36</f>
        <v>119893.14447598695</v>
      </c>
      <c r="O144" s="82">
        <f>DIST_DSL_CAMIOA!E36</f>
        <v>117544.59933984908</v>
      </c>
      <c r="P144" s="82">
        <f>ONSV_2022!K72</f>
        <v>1644.1414100386901</v>
      </c>
      <c r="Q144" s="82">
        <f>ONSV_2022!D72</f>
        <v>49.678133678102313</v>
      </c>
      <c r="R144" s="82">
        <f>ONSV_2022!P72</f>
        <v>545.1856228945544</v>
      </c>
      <c r="S144" s="82">
        <f>ONSV_2022!U72</f>
        <v>111.99483338863502</v>
      </c>
      <c r="T144" s="82">
        <f>GNV!Q35</f>
        <v>2275</v>
      </c>
      <c r="V144" s="2" t="e">
        <f>B143+C143+H143+I143+T143+#REF!+#REF!</f>
        <v>#REF!</v>
      </c>
      <c r="W144" s="2">
        <f t="shared" si="31"/>
        <v>1637892.6871616018</v>
      </c>
      <c r="X144" s="2">
        <f t="shared" si="32"/>
        <v>172835</v>
      </c>
      <c r="Y144" s="2">
        <f t="shared" si="33"/>
        <v>280988.6912216678</v>
      </c>
      <c r="Z144" s="2">
        <f>[1]DEN!C141+[1]DEN!F141+[1]DEN!G141+[1]DEN!L141</f>
        <v>1646032</v>
      </c>
      <c r="AA144" s="2">
        <f>[1]DEN!I141+[1]DEN!J141</f>
        <v>868568</v>
      </c>
      <c r="AB144" s="2">
        <f>[1]DEN!D141+[1]DEN!E141</f>
        <v>113884</v>
      </c>
      <c r="AC144" s="2">
        <f>[1]DEN!H141+[1]DEN!K141</f>
        <v>24446</v>
      </c>
      <c r="AD144" s="47" t="e">
        <f t="shared" si="35"/>
        <v>#REF!</v>
      </c>
      <c r="AE144" s="47" t="str">
        <f t="shared" si="34"/>
        <v>ERRO</v>
      </c>
      <c r="AF144" s="47" t="str">
        <f t="shared" si="34"/>
        <v>ERRO</v>
      </c>
      <c r="AG144" s="47" t="str">
        <f t="shared" si="34"/>
        <v>ERRO</v>
      </c>
      <c r="AH144" s="260" t="e">
        <f>[1]COMB_CORR!J33/FRO_TOT!V144</f>
        <v>#REF!</v>
      </c>
      <c r="AI144" s="264" t="e">
        <f t="shared" si="36"/>
        <v>#REF!</v>
      </c>
      <c r="AJ144" s="3">
        <v>2.0410308887663295</v>
      </c>
      <c r="AL144" s="61" t="e">
        <f t="shared" si="37"/>
        <v>#REF!</v>
      </c>
      <c r="AM144" s="61">
        <v>154628.98933598027</v>
      </c>
    </row>
    <row r="145" spans="1:39" s="1" customFormat="1">
      <c r="A145" s="73" t="s">
        <v>25</v>
      </c>
      <c r="B145" s="82">
        <f>DIST_GAS_AUT!M37</f>
        <v>98776.332455648226</v>
      </c>
      <c r="C145" s="82">
        <f>DIST_GAS_UTI!M37</f>
        <v>876.81047135583049</v>
      </c>
      <c r="D145" s="82">
        <f>DIST_GAS_CAMIE!E37</f>
        <v>109269.58460893565</v>
      </c>
      <c r="E145" s="82">
        <f>DIST_GAS_CAMIOA!E37</f>
        <v>27909.927060389909</v>
      </c>
      <c r="F145" s="82">
        <f>DIST_GAS_MOTOC!E37</f>
        <v>406358</v>
      </c>
      <c r="G145" s="82">
        <f>DIST_GAS_MOTOA!E37</f>
        <v>128132</v>
      </c>
      <c r="H145" s="82">
        <f>DIST_ALC_AUT!M37</f>
        <v>713007.70022570633</v>
      </c>
      <c r="I145" s="82">
        <f>DIST_ALC_UTI!E37</f>
        <v>18956.857341418046</v>
      </c>
      <c r="J145" s="82">
        <f>DIST_DSL_CAM!E37</f>
        <v>59701</v>
      </c>
      <c r="K145" s="82">
        <f>DIST_DSL_CAMTRA!E37</f>
        <v>22805</v>
      </c>
      <c r="L145" s="82">
        <f>DIST_DSL_MICRO!E37</f>
        <v>4499</v>
      </c>
      <c r="M145" s="82">
        <f>DIST_DSL_MICRO!E37</f>
        <v>4499</v>
      </c>
      <c r="N145" s="82">
        <f>DIST_DSL_CAMIE!E37</f>
        <v>77715.874159991858</v>
      </c>
      <c r="O145" s="82">
        <f>DIST_DSL_CAMIOA!E37</f>
        <v>53173.975478550092</v>
      </c>
      <c r="P145" s="82">
        <f>ONSV_2022!K73</f>
        <v>1242.3984533806797</v>
      </c>
      <c r="Q145" s="82">
        <f>ONSV_2022!D73</f>
        <v>30.456714779986214</v>
      </c>
      <c r="R145" s="82">
        <f>ONSV_2022!P73</f>
        <v>285.27814834206947</v>
      </c>
      <c r="S145" s="82">
        <f>ONSV_2022!U73</f>
        <v>72.866683497326449</v>
      </c>
      <c r="T145" s="82">
        <f>GNV!Q36</f>
        <v>5070</v>
      </c>
      <c r="V145" s="2" t="e">
        <f>B144+C144+H144+I144+T144+#REF!+#REF!</f>
        <v>#REF!</v>
      </c>
      <c r="W145" s="2">
        <f t="shared" si="31"/>
        <v>1173041.1463452079</v>
      </c>
      <c r="X145" s="2">
        <f t="shared" si="32"/>
        <v>138968</v>
      </c>
      <c r="Y145" s="2">
        <f t="shared" si="33"/>
        <v>241856.74381583603</v>
      </c>
      <c r="Z145" s="2">
        <f>[1]DEN!C142+[1]DEN!F142+[1]DEN!G142+[1]DEN!L142</f>
        <v>634226</v>
      </c>
      <c r="AA145" s="2">
        <f>[1]DEN!I142+[1]DEN!J142</f>
        <v>582765</v>
      </c>
      <c r="AB145" s="2">
        <f>[1]DEN!D142+[1]DEN!E142</f>
        <v>75007</v>
      </c>
      <c r="AC145" s="2">
        <f>[1]DEN!H142+[1]DEN!K142</f>
        <v>10760</v>
      </c>
      <c r="AD145" s="47" t="e">
        <f t="shared" si="35"/>
        <v>#REF!</v>
      </c>
      <c r="AE145" s="47" t="str">
        <f t="shared" si="34"/>
        <v>ERRO</v>
      </c>
      <c r="AF145" s="47" t="str">
        <f t="shared" si="34"/>
        <v>ERRO</v>
      </c>
      <c r="AG145" s="47" t="str">
        <f t="shared" si="34"/>
        <v>ERRO</v>
      </c>
      <c r="AH145" s="260" t="e">
        <f>[1]COMB_CORR!J34/FRO_TOT!V145</f>
        <v>#REF!</v>
      </c>
      <c r="AI145" s="264" t="e">
        <f t="shared" si="36"/>
        <v>#REF!</v>
      </c>
      <c r="AJ145" s="3">
        <v>2.8517324615156014</v>
      </c>
      <c r="AL145" s="61" t="e">
        <f t="shared" si="37"/>
        <v>#REF!</v>
      </c>
      <c r="AM145" s="61">
        <v>79018.703817671398</v>
      </c>
    </row>
    <row r="146" spans="1:39" s="1" customFormat="1" ht="15.75" thickBot="1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V146" s="2" t="e">
        <f>B145+C145+H145+I145+T145+#REF!+#REF!</f>
        <v>#REF!</v>
      </c>
      <c r="W146" s="2">
        <f t="shared" si="31"/>
        <v>671669.51166932553</v>
      </c>
      <c r="X146" s="2">
        <f t="shared" si="32"/>
        <v>87005</v>
      </c>
      <c r="Y146" s="2">
        <f t="shared" si="33"/>
        <v>135388.84963854196</v>
      </c>
      <c r="Z146" s="2">
        <f>[1]DEN!C143+[1]DEN!F143+[1]DEN!G143+[1]DEN!L143</f>
        <v>639004</v>
      </c>
      <c r="AA146" s="2">
        <f>[1]DEN!I143+[1]DEN!J143</f>
        <v>366984</v>
      </c>
      <c r="AB146" s="2">
        <f>[1]DEN!D143+[1]DEN!E143</f>
        <v>53081</v>
      </c>
      <c r="AC146" s="2">
        <f>[1]DEN!H143+[1]DEN!K143</f>
        <v>9643</v>
      </c>
      <c r="AD146" s="47" t="e">
        <f t="shared" si="35"/>
        <v>#REF!</v>
      </c>
      <c r="AE146" s="47" t="str">
        <f t="shared" si="34"/>
        <v>ERRO</v>
      </c>
      <c r="AF146" s="47" t="str">
        <f t="shared" si="34"/>
        <v>ERRO</v>
      </c>
      <c r="AG146" s="47" t="str">
        <f t="shared" si="34"/>
        <v>ERRO</v>
      </c>
      <c r="AH146" s="272" t="e">
        <f>[1]COMB_CORR!J35/FRO_TOT!V146</f>
        <v>#REF!</v>
      </c>
      <c r="AI146" s="269" t="e">
        <f t="shared" si="36"/>
        <v>#REF!</v>
      </c>
      <c r="AJ146" s="3">
        <v>0.69186538584561852</v>
      </c>
      <c r="AL146" s="270" t="e">
        <f t="shared" si="37"/>
        <v>#REF!</v>
      </c>
      <c r="AM146" s="270">
        <v>-15303.222753492766</v>
      </c>
    </row>
    <row r="147" spans="1:39" s="1" customFormat="1">
      <c r="A147" s="352" t="str">
        <f>"Frota em "&amp;ONSV_2023!A1&amp;""</f>
        <v>Frota em 2023</v>
      </c>
      <c r="B147" s="396" t="s">
        <v>77</v>
      </c>
      <c r="C147" s="400"/>
      <c r="D147" s="400"/>
      <c r="E147" s="400"/>
      <c r="F147" s="400"/>
      <c r="G147" s="397"/>
      <c r="H147" s="396" t="s">
        <v>78</v>
      </c>
      <c r="I147" s="397"/>
      <c r="J147" s="396" t="s">
        <v>79</v>
      </c>
      <c r="K147" s="400"/>
      <c r="L147" s="400"/>
      <c r="M147" s="400"/>
      <c r="N147" s="400"/>
      <c r="O147" s="397"/>
      <c r="P147" s="396" t="s">
        <v>80</v>
      </c>
      <c r="Q147" s="400"/>
      <c r="R147" s="400"/>
      <c r="S147" s="397"/>
      <c r="T147" s="130" t="s">
        <v>81</v>
      </c>
      <c r="AD147" s="47"/>
      <c r="AE147" s="47"/>
      <c r="AF147" s="47"/>
      <c r="AG147" s="47"/>
      <c r="AH147" s="256"/>
      <c r="AI147" s="257"/>
      <c r="AJ147" s="3"/>
      <c r="AL147" s="58"/>
      <c r="AM147" s="257"/>
    </row>
    <row r="148" spans="1:39" s="1" customFormat="1" ht="15.75" customHeight="1" thickBot="1">
      <c r="A148" s="353"/>
      <c r="B148" s="130" t="s">
        <v>82</v>
      </c>
      <c r="C148" s="130" t="s">
        <v>83</v>
      </c>
      <c r="D148" s="130" t="s">
        <v>84</v>
      </c>
      <c r="E148" s="130" t="s">
        <v>85</v>
      </c>
      <c r="F148" s="130" t="s">
        <v>4</v>
      </c>
      <c r="G148" s="130" t="s">
        <v>86</v>
      </c>
      <c r="H148" s="130" t="s">
        <v>87</v>
      </c>
      <c r="I148" s="130" t="s">
        <v>83</v>
      </c>
      <c r="J148" s="130" t="s">
        <v>7</v>
      </c>
      <c r="K148" s="130" t="s">
        <v>88</v>
      </c>
      <c r="L148" s="130" t="s">
        <v>89</v>
      </c>
      <c r="M148" s="130" t="s">
        <v>8</v>
      </c>
      <c r="N148" s="130" t="s">
        <v>84</v>
      </c>
      <c r="O148" s="130" t="s">
        <v>85</v>
      </c>
      <c r="P148" s="130" t="s">
        <v>82</v>
      </c>
      <c r="Q148" s="130" t="s">
        <v>83</v>
      </c>
      <c r="R148" s="130" t="s">
        <v>84</v>
      </c>
      <c r="S148" s="130" t="s">
        <v>85</v>
      </c>
      <c r="T148" s="130" t="s">
        <v>82</v>
      </c>
      <c r="V148" s="398" t="s">
        <v>110</v>
      </c>
      <c r="W148" s="398"/>
      <c r="X148" s="398"/>
      <c r="Y148" s="398"/>
      <c r="Z148" s="398" t="s">
        <v>111</v>
      </c>
      <c r="AA148" s="398"/>
      <c r="AB148" s="398"/>
      <c r="AC148" s="398"/>
      <c r="AD148" s="399" t="s">
        <v>112</v>
      </c>
      <c r="AE148" s="399"/>
      <c r="AF148" s="399"/>
      <c r="AG148" s="399"/>
      <c r="AH148" s="256"/>
      <c r="AI148" s="257"/>
      <c r="AJ148" s="3"/>
      <c r="AL148" s="58"/>
      <c r="AM148" s="257"/>
    </row>
    <row r="149" spans="1:39" s="1" customFormat="1">
      <c r="A149" s="75" t="s">
        <v>37</v>
      </c>
      <c r="B149" s="79">
        <f>DIST_GAS_AUT!P5</f>
        <v>0</v>
      </c>
      <c r="C149" s="79" t="e">
        <f>DIST_GAS_UTI!P5</f>
        <v>#REF!</v>
      </c>
      <c r="D149" s="79">
        <f>DIST_GAS_CAMIE!F5</f>
        <v>0</v>
      </c>
      <c r="E149" s="79">
        <f>DIST_GAS_CAMIOA!F5</f>
        <v>0</v>
      </c>
      <c r="F149" s="79">
        <f>DIST_GAS_MOTOC!F5</f>
        <v>0</v>
      </c>
      <c r="G149" s="79" t="e">
        <f>DIST_GAS_MOTOA!F5</f>
        <v>#REF!</v>
      </c>
      <c r="H149" s="79" t="e">
        <f>DIST_ALC_AUT!P5</f>
        <v>#REF!</v>
      </c>
      <c r="I149" s="79" t="e">
        <f>DIST_ALC_UTI!F5</f>
        <v>#DIV/0!</v>
      </c>
      <c r="J149" s="79">
        <f>DIST_DSL_CAM!F5</f>
        <v>0</v>
      </c>
      <c r="K149" s="79">
        <f>DIST_DSL_CAMTRA!F5</f>
        <v>0</v>
      </c>
      <c r="L149" s="79">
        <f>DIST_DSL_MICRO!F5</f>
        <v>0</v>
      </c>
      <c r="M149" s="79" t="e">
        <f>DIST_DSL_ONI!F5</f>
        <v>#REF!</v>
      </c>
      <c r="N149" s="79">
        <f>DIST_DSL_CAMIE!F5</f>
        <v>0</v>
      </c>
      <c r="O149" s="79">
        <f>DIST_DSL_CAMIOA!F5</f>
        <v>0</v>
      </c>
      <c r="P149" s="79">
        <f>ONSV_2023!K41</f>
        <v>0</v>
      </c>
      <c r="Q149" s="79">
        <f>ONSV_2023!D41</f>
        <v>0</v>
      </c>
      <c r="R149" s="79">
        <f>ONSV_2023!P41</f>
        <v>0</v>
      </c>
      <c r="S149" s="79">
        <f>ONSV_2023!U41</f>
        <v>0</v>
      </c>
      <c r="T149" s="79">
        <f>GNV!R4</f>
        <v>0</v>
      </c>
      <c r="V149" s="1" t="s">
        <v>115</v>
      </c>
      <c r="W149" s="1" t="s">
        <v>116</v>
      </c>
      <c r="X149" s="1" t="s">
        <v>117</v>
      </c>
      <c r="Y149" s="1" t="s">
        <v>118</v>
      </c>
      <c r="Z149" s="1" t="s">
        <v>115</v>
      </c>
      <c r="AA149" s="1" t="s">
        <v>116</v>
      </c>
      <c r="AB149" s="1" t="s">
        <v>117</v>
      </c>
      <c r="AC149" s="1" t="s">
        <v>118</v>
      </c>
      <c r="AD149" s="47" t="s">
        <v>115</v>
      </c>
      <c r="AE149" s="47" t="s">
        <v>116</v>
      </c>
      <c r="AF149" s="47" t="s">
        <v>117</v>
      </c>
      <c r="AG149" s="47" t="s">
        <v>118</v>
      </c>
      <c r="AH149" s="258" t="s">
        <v>119</v>
      </c>
      <c r="AI149" s="259" t="s">
        <v>120</v>
      </c>
      <c r="AJ149" s="3"/>
      <c r="AL149" s="58"/>
      <c r="AM149" s="257"/>
    </row>
    <row r="150" spans="1:39" s="1" customFormat="1" ht="15.75" thickBot="1">
      <c r="A150" s="75" t="s">
        <v>38</v>
      </c>
      <c r="B150" s="79">
        <f>DIST_GAS_AUT!P6</f>
        <v>0</v>
      </c>
      <c r="C150" s="79" t="e">
        <f>DIST_GAS_UTI!P6</f>
        <v>#REF!</v>
      </c>
      <c r="D150" s="79">
        <f>DIST_GAS_CAMIE!F6</f>
        <v>0</v>
      </c>
      <c r="E150" s="79">
        <f>DIST_GAS_CAMIOA!F6</f>
        <v>0</v>
      </c>
      <c r="F150" s="79">
        <f>DIST_GAS_MOTOC!F6</f>
        <v>0</v>
      </c>
      <c r="G150" s="79" t="e">
        <f>DIST_GAS_MOTOA!F6</f>
        <v>#REF!</v>
      </c>
      <c r="H150" s="79" t="e">
        <f>DIST_ALC_AUT!P6</f>
        <v>#REF!</v>
      </c>
      <c r="I150" s="79" t="e">
        <f>DIST_ALC_UTI!F6</f>
        <v>#DIV/0!</v>
      </c>
      <c r="J150" s="79">
        <f>DIST_DSL_CAM!F6</f>
        <v>0</v>
      </c>
      <c r="K150" s="79">
        <f>DIST_DSL_CAMTRA!F6</f>
        <v>0</v>
      </c>
      <c r="L150" s="79">
        <f>DIST_DSL_MICRO!F6</f>
        <v>0</v>
      </c>
      <c r="M150" s="79" t="e">
        <f>DIST_DSL_ONI!F6</f>
        <v>#REF!</v>
      </c>
      <c r="N150" s="79">
        <f>DIST_DSL_CAMIE!F6</f>
        <v>0</v>
      </c>
      <c r="O150" s="79">
        <f>DIST_DSL_CAMIOA!F6</f>
        <v>0</v>
      </c>
      <c r="P150" s="79">
        <f>ONSV_2023!K42</f>
        <v>0</v>
      </c>
      <c r="Q150" s="79">
        <f>ONSV_2023!D42</f>
        <v>0</v>
      </c>
      <c r="R150" s="79">
        <f>ONSV_2023!P42</f>
        <v>0</v>
      </c>
      <c r="S150" s="79">
        <f>ONSV_2023!U42</f>
        <v>0</v>
      </c>
      <c r="T150" s="79">
        <f>GNV!R5</f>
        <v>0</v>
      </c>
      <c r="V150" s="2" t="e">
        <f>B149+C149+H149+I149+T149+#REF!+#REF!</f>
        <v>#REF!</v>
      </c>
      <c r="W150" s="2" t="e">
        <f t="shared" ref="W150:W182" si="38">D149+E149+F149+G149</f>
        <v>#REF!</v>
      </c>
      <c r="X150" s="2">
        <f t="shared" ref="X150:X182" si="39">J149+K149+L149</f>
        <v>0</v>
      </c>
      <c r="Y150" s="2" t="e">
        <f t="shared" ref="Y150:Y182" si="40">M149+N149+O149</f>
        <v>#REF!</v>
      </c>
      <c r="Z150" s="2">
        <f>[1]DEN!C147+[1]DEN!F147+[1]DEN!G147+[1]DEN!L147</f>
        <v>52316395</v>
      </c>
      <c r="AA150" s="2">
        <f>[1]DEN!I147+[1]DEN!J147</f>
        <v>20672987</v>
      </c>
      <c r="AB150" s="2">
        <f>[1]DEN!D147+[1]DEN!E147</f>
        <v>2948337</v>
      </c>
      <c r="AC150" s="2">
        <f>[1]DEN!H147+[1]DEN!K147</f>
        <v>859748</v>
      </c>
      <c r="AD150" s="47" t="e">
        <f>IF(V150=Z150,"OK","ERRO")</f>
        <v>#REF!</v>
      </c>
      <c r="AE150" s="47" t="e">
        <f t="shared" ref="AE150:AG182" si="41">IF(W150=AA150,"OK","ERRO")</f>
        <v>#REF!</v>
      </c>
      <c r="AF150" s="47" t="str">
        <f t="shared" si="41"/>
        <v>ERRO</v>
      </c>
      <c r="AG150" s="47" t="e">
        <f t="shared" si="41"/>
        <v>#REF!</v>
      </c>
      <c r="AH150" s="260" t="e">
        <f>[1]COMB_CORR!K3/FRO_TOT!V150</f>
        <v>#REF!</v>
      </c>
      <c r="AI150" s="261"/>
      <c r="AJ150" s="3"/>
      <c r="AL150" s="58"/>
      <c r="AM150" s="257"/>
    </row>
    <row r="151" spans="1:39" s="1" customFormat="1">
      <c r="A151" s="73" t="s">
        <v>23</v>
      </c>
      <c r="B151" s="82">
        <f>DIST_GAS_AUT!P7</f>
        <v>0</v>
      </c>
      <c r="C151" s="82" t="e">
        <f>DIST_GAS_UTI!P7</f>
        <v>#REF!</v>
      </c>
      <c r="D151" s="82">
        <f>DIST_GAS_CAMIE!F7</f>
        <v>0</v>
      </c>
      <c r="E151" s="82">
        <f>DIST_GAS_CAMIOA!F7</f>
        <v>0</v>
      </c>
      <c r="F151" s="82">
        <f>DIST_GAS_MOTOC!F7</f>
        <v>0</v>
      </c>
      <c r="G151" s="82" t="e">
        <f>DIST_GAS_MOTOA!F7</f>
        <v>#REF!</v>
      </c>
      <c r="H151" s="82" t="e">
        <f>DIST_ALC_AUT!P7</f>
        <v>#REF!</v>
      </c>
      <c r="I151" s="82" t="e">
        <f>DIST_ALC_UTI!F7</f>
        <v>#DIV/0!</v>
      </c>
      <c r="J151" s="82">
        <f>DIST_DSL_CAM!F7</f>
        <v>0</v>
      </c>
      <c r="K151" s="82">
        <f>DIST_DSL_CAMTRA!F7</f>
        <v>0</v>
      </c>
      <c r="L151" s="82">
        <f>DIST_DSL_MICRO!F7</f>
        <v>0</v>
      </c>
      <c r="M151" s="82" t="e">
        <f>DIST_DSL_ONI!F7</f>
        <v>#REF!</v>
      </c>
      <c r="N151" s="82">
        <f>DIST_DSL_CAMIE!F7</f>
        <v>0</v>
      </c>
      <c r="O151" s="82">
        <f>DIST_DSL_CAMIOA!F7</f>
        <v>0</v>
      </c>
      <c r="P151" s="82">
        <f>ONSV_2023!K43</f>
        <v>0</v>
      </c>
      <c r="Q151" s="82">
        <f>ONSV_2023!D43</f>
        <v>0</v>
      </c>
      <c r="R151" s="82">
        <f>ONSV_2023!P43</f>
        <v>0</v>
      </c>
      <c r="S151" s="82">
        <f>ONSV_2023!U43</f>
        <v>0</v>
      </c>
      <c r="T151" s="82">
        <f>GNV!R6</f>
        <v>0</v>
      </c>
      <c r="V151" s="2" t="e">
        <f>B150+C150+H150+I150+T150+#REF!+#REF!</f>
        <v>#REF!</v>
      </c>
      <c r="W151" s="2" t="e">
        <f t="shared" si="38"/>
        <v>#REF!</v>
      </c>
      <c r="X151" s="2">
        <f t="shared" si="39"/>
        <v>0</v>
      </c>
      <c r="Y151" s="2" t="e">
        <f t="shared" si="40"/>
        <v>#REF!</v>
      </c>
      <c r="Z151" s="2">
        <f>[1]DEN!C148+[1]DEN!F148+[1]DEN!G148+[1]DEN!L148</f>
        <v>1705148</v>
      </c>
      <c r="AA151" s="2">
        <f>[1]DEN!I148+[1]DEN!J148</f>
        <v>1763763</v>
      </c>
      <c r="AB151" s="2">
        <f>[1]DEN!D148+[1]DEN!E148</f>
        <v>145059</v>
      </c>
      <c r="AC151" s="2">
        <f>[1]DEN!H148+[1]DEN!K148</f>
        <v>45992</v>
      </c>
      <c r="AD151" s="47" t="e">
        <f t="shared" ref="AD151:AD182" si="42">IF(V151=Z151,"OK","ERRO")</f>
        <v>#REF!</v>
      </c>
      <c r="AE151" s="47" t="e">
        <f t="shared" si="41"/>
        <v>#REF!</v>
      </c>
      <c r="AF151" s="47" t="str">
        <f t="shared" si="41"/>
        <v>ERRO</v>
      </c>
      <c r="AG151" s="47" t="e">
        <f t="shared" si="41"/>
        <v>#REF!</v>
      </c>
      <c r="AH151" s="260"/>
      <c r="AI151" s="261"/>
      <c r="AJ151" s="3"/>
      <c r="AL151" s="262" t="s">
        <v>123</v>
      </c>
      <c r="AM151" s="263" t="s">
        <v>124</v>
      </c>
    </row>
    <row r="152" spans="1:39" s="1" customFormat="1">
      <c r="A152" s="73" t="s">
        <v>15</v>
      </c>
      <c r="B152" s="82">
        <f>DIST_GAS_AUT!P8</f>
        <v>0</v>
      </c>
      <c r="C152" s="82" t="e">
        <f>DIST_GAS_UTI!P8</f>
        <v>#REF!</v>
      </c>
      <c r="D152" s="82">
        <f>DIST_GAS_CAMIE!F8</f>
        <v>0</v>
      </c>
      <c r="E152" s="82">
        <f>DIST_GAS_CAMIOA!F8</f>
        <v>0</v>
      </c>
      <c r="F152" s="82">
        <f>DIST_GAS_MOTOC!F8</f>
        <v>0</v>
      </c>
      <c r="G152" s="82" t="e">
        <f>DIST_GAS_MOTOA!F8</f>
        <v>#REF!</v>
      </c>
      <c r="H152" s="82" t="e">
        <f>DIST_ALC_AUT!P8</f>
        <v>#REF!</v>
      </c>
      <c r="I152" s="82" t="e">
        <f>DIST_ALC_UTI!F8</f>
        <v>#DIV/0!</v>
      </c>
      <c r="J152" s="82">
        <f>DIST_DSL_CAM!F8</f>
        <v>0</v>
      </c>
      <c r="K152" s="82">
        <f>DIST_DSL_CAMTRA!F8</f>
        <v>0</v>
      </c>
      <c r="L152" s="82">
        <f>DIST_DSL_MICRO!F8</f>
        <v>0</v>
      </c>
      <c r="M152" s="82" t="e">
        <f>DIST_DSL_ONI!F8</f>
        <v>#REF!</v>
      </c>
      <c r="N152" s="82">
        <f>DIST_DSL_CAMIE!F8</f>
        <v>0</v>
      </c>
      <c r="O152" s="82">
        <f>DIST_DSL_CAMIOA!F8</f>
        <v>0</v>
      </c>
      <c r="P152" s="82">
        <f>ONSV_2023!K44</f>
        <v>0</v>
      </c>
      <c r="Q152" s="82">
        <f>ONSV_2023!D44</f>
        <v>0</v>
      </c>
      <c r="R152" s="82">
        <f>ONSV_2023!P44</f>
        <v>0</v>
      </c>
      <c r="S152" s="82">
        <f>ONSV_2023!U44</f>
        <v>0</v>
      </c>
      <c r="T152" s="82">
        <f>GNV!R7</f>
        <v>0</v>
      </c>
      <c r="V152" s="2" t="e">
        <f>B151+C151+H151+I151+T151+#REF!+#REF!</f>
        <v>#REF!</v>
      </c>
      <c r="W152" s="2" t="e">
        <f t="shared" si="38"/>
        <v>#REF!</v>
      </c>
      <c r="X152" s="2">
        <f t="shared" si="39"/>
        <v>0</v>
      </c>
      <c r="Y152" s="2" t="e">
        <f t="shared" si="40"/>
        <v>#REF!</v>
      </c>
      <c r="Z152" s="2">
        <f>[1]DEN!C149+[1]DEN!F149+[1]DEN!G149+[1]DEN!L149</f>
        <v>87418</v>
      </c>
      <c r="AA152" s="2">
        <f>[1]DEN!I149+[1]DEN!J149</f>
        <v>98881</v>
      </c>
      <c r="AB152" s="2">
        <f>[1]DEN!D149+[1]DEN!E149</f>
        <v>6661</v>
      </c>
      <c r="AC152" s="2">
        <f>[1]DEN!H149+[1]DEN!K149</f>
        <v>1058</v>
      </c>
      <c r="AD152" s="47" t="e">
        <f t="shared" si="42"/>
        <v>#REF!</v>
      </c>
      <c r="AE152" s="47" t="e">
        <f t="shared" si="41"/>
        <v>#REF!</v>
      </c>
      <c r="AF152" s="47" t="str">
        <f t="shared" si="41"/>
        <v>ERRO</v>
      </c>
      <c r="AG152" s="47" t="e">
        <f t="shared" si="41"/>
        <v>#REF!</v>
      </c>
      <c r="AH152" s="260" t="e">
        <f>[1]COMB_CORR!K5/FRO_TOT!V152</f>
        <v>#REF!</v>
      </c>
      <c r="AI152" s="264" t="e">
        <f>AH152/$AH$150</f>
        <v>#REF!</v>
      </c>
      <c r="AJ152" s="3">
        <v>0.49667799726256673</v>
      </c>
      <c r="AL152" s="61" t="e">
        <f t="shared" si="37"/>
        <v>#REF!</v>
      </c>
      <c r="AM152" s="265">
        <v>-1729.2381517991598</v>
      </c>
    </row>
    <row r="153" spans="1:39" s="1" customFormat="1">
      <c r="A153" s="73" t="s">
        <v>16</v>
      </c>
      <c r="B153" s="82">
        <f>DIST_GAS_AUT!P9</f>
        <v>0</v>
      </c>
      <c r="C153" s="82" t="e">
        <f>DIST_GAS_UTI!P9</f>
        <v>#REF!</v>
      </c>
      <c r="D153" s="82">
        <f>DIST_GAS_CAMIE!F9</f>
        <v>0</v>
      </c>
      <c r="E153" s="82">
        <f>DIST_GAS_CAMIOA!F9</f>
        <v>0</v>
      </c>
      <c r="F153" s="82">
        <f>DIST_GAS_MOTOC!F9</f>
        <v>0</v>
      </c>
      <c r="G153" s="82" t="e">
        <f>DIST_GAS_MOTOA!F9</f>
        <v>#REF!</v>
      </c>
      <c r="H153" s="82" t="e">
        <f>DIST_ALC_AUT!P9</f>
        <v>#REF!</v>
      </c>
      <c r="I153" s="82" t="e">
        <f>DIST_ALC_UTI!F9</f>
        <v>#DIV/0!</v>
      </c>
      <c r="J153" s="82">
        <f>DIST_DSL_CAM!F9</f>
        <v>0</v>
      </c>
      <c r="K153" s="82">
        <f>DIST_DSL_CAMTRA!F9</f>
        <v>0</v>
      </c>
      <c r="L153" s="82">
        <f>DIST_DSL_MICRO!F9</f>
        <v>0</v>
      </c>
      <c r="M153" s="82" t="e">
        <f>DIST_DSL_ONI!F9</f>
        <v>#REF!</v>
      </c>
      <c r="N153" s="82">
        <f>DIST_DSL_CAMIE!F9</f>
        <v>0</v>
      </c>
      <c r="O153" s="82">
        <f>DIST_DSL_CAMIOA!F9</f>
        <v>0</v>
      </c>
      <c r="P153" s="82">
        <f>ONSV_2023!K45</f>
        <v>0</v>
      </c>
      <c r="Q153" s="82">
        <f>ONSV_2023!D45</f>
        <v>0</v>
      </c>
      <c r="R153" s="82">
        <f>ONSV_2023!P45</f>
        <v>0</v>
      </c>
      <c r="S153" s="82">
        <f>ONSV_2023!U45</f>
        <v>0</v>
      </c>
      <c r="T153" s="82">
        <f>GNV!R8</f>
        <v>0</v>
      </c>
      <c r="V153" s="2" t="e">
        <f>B152+C152+H152+I152+T152+#REF!+#REF!</f>
        <v>#REF!</v>
      </c>
      <c r="W153" s="2" t="e">
        <f t="shared" si="38"/>
        <v>#REF!</v>
      </c>
      <c r="X153" s="2">
        <f t="shared" si="39"/>
        <v>0</v>
      </c>
      <c r="Y153" s="2" t="e">
        <f t="shared" si="40"/>
        <v>#REF!</v>
      </c>
      <c r="Z153" s="2">
        <f>[1]DEN!C150+[1]DEN!F150+[1]DEN!G150+[1]DEN!L150</f>
        <v>81887</v>
      </c>
      <c r="AA153" s="2">
        <f>[1]DEN!I150+[1]DEN!J150</f>
        <v>57430</v>
      </c>
      <c r="AB153" s="2">
        <f>[1]DEN!D150+[1]DEN!E150</f>
        <v>3810</v>
      </c>
      <c r="AC153" s="2">
        <f>[1]DEN!H150+[1]DEN!K150</f>
        <v>1285</v>
      </c>
      <c r="AD153" s="47" t="e">
        <f t="shared" si="42"/>
        <v>#REF!</v>
      </c>
      <c r="AE153" s="47" t="e">
        <f t="shared" si="41"/>
        <v>#REF!</v>
      </c>
      <c r="AF153" s="47" t="str">
        <f t="shared" si="41"/>
        <v>ERRO</v>
      </c>
      <c r="AG153" s="47" t="e">
        <f t="shared" si="41"/>
        <v>#REF!</v>
      </c>
      <c r="AH153" s="260" t="e">
        <f>[1]COMB_CORR!K6/FRO_TOT!V153</f>
        <v>#REF!</v>
      </c>
      <c r="AI153" s="264" t="e">
        <f t="shared" ref="AI153:AI182" si="43">AH153/$AH$150</f>
        <v>#REF!</v>
      </c>
      <c r="AJ153" s="3">
        <v>0.14931714602740259</v>
      </c>
      <c r="AL153" s="61" t="e">
        <f t="shared" si="37"/>
        <v>#REF!</v>
      </c>
      <c r="AM153" s="265">
        <v>-2875.2859780854633</v>
      </c>
    </row>
    <row r="154" spans="1:39" s="1" customFormat="1">
      <c r="A154" s="73" t="s">
        <v>28</v>
      </c>
      <c r="B154" s="82">
        <f>DIST_GAS_AUT!P10</f>
        <v>0</v>
      </c>
      <c r="C154" s="82" t="e">
        <f>DIST_GAS_UTI!P10</f>
        <v>#REF!</v>
      </c>
      <c r="D154" s="82">
        <f>DIST_GAS_CAMIE!F10</f>
        <v>0</v>
      </c>
      <c r="E154" s="82">
        <f>DIST_GAS_CAMIOA!F10</f>
        <v>0</v>
      </c>
      <c r="F154" s="82">
        <f>DIST_GAS_MOTOC!F10</f>
        <v>0</v>
      </c>
      <c r="G154" s="82" t="e">
        <f>DIST_GAS_MOTOA!F10</f>
        <v>#REF!</v>
      </c>
      <c r="H154" s="82" t="e">
        <f>DIST_ALC_AUT!P10</f>
        <v>#REF!</v>
      </c>
      <c r="I154" s="82" t="e">
        <f>DIST_ALC_UTI!F10</f>
        <v>#DIV/0!</v>
      </c>
      <c r="J154" s="82">
        <f>DIST_DSL_CAM!F10</f>
        <v>0</v>
      </c>
      <c r="K154" s="82">
        <f>DIST_DSL_CAMTRA!F10</f>
        <v>0</v>
      </c>
      <c r="L154" s="82">
        <f>DIST_DSL_MICRO!F10</f>
        <v>0</v>
      </c>
      <c r="M154" s="82" t="e">
        <f>DIST_DSL_ONI!F10</f>
        <v>#REF!</v>
      </c>
      <c r="N154" s="82">
        <f>DIST_DSL_CAMIE!F10</f>
        <v>0</v>
      </c>
      <c r="O154" s="82">
        <f>DIST_DSL_CAMIOA!F10</f>
        <v>0</v>
      </c>
      <c r="P154" s="82">
        <f>ONSV_2023!K46</f>
        <v>0</v>
      </c>
      <c r="Q154" s="82">
        <f>ONSV_2023!D46</f>
        <v>0</v>
      </c>
      <c r="R154" s="82">
        <f>ONSV_2023!P46</f>
        <v>0</v>
      </c>
      <c r="S154" s="82">
        <f>ONSV_2023!U46</f>
        <v>0</v>
      </c>
      <c r="T154" s="82">
        <f>GNV!R9</f>
        <v>0</v>
      </c>
      <c r="V154" s="2" t="e">
        <f>B153+C153+H153+I153+T153+#REF!+#REF!</f>
        <v>#REF!</v>
      </c>
      <c r="W154" s="2" t="e">
        <f t="shared" si="38"/>
        <v>#REF!</v>
      </c>
      <c r="X154" s="2">
        <f t="shared" si="39"/>
        <v>0</v>
      </c>
      <c r="Y154" s="2" t="e">
        <f t="shared" si="40"/>
        <v>#REF!</v>
      </c>
      <c r="Z154" s="2">
        <f>[1]DEN!C151+[1]DEN!F151+[1]DEN!G151+[1]DEN!L151</f>
        <v>410369</v>
      </c>
      <c r="AA154" s="2">
        <f>[1]DEN!I151+[1]DEN!J151</f>
        <v>212090</v>
      </c>
      <c r="AB154" s="2">
        <f>[1]DEN!D151+[1]DEN!E151</f>
        <v>21249</v>
      </c>
      <c r="AC154" s="2">
        <f>[1]DEN!H151+[1]DEN!K151</f>
        <v>11379</v>
      </c>
      <c r="AD154" s="47" t="e">
        <f t="shared" si="42"/>
        <v>#REF!</v>
      </c>
      <c r="AE154" s="47" t="e">
        <f t="shared" si="41"/>
        <v>#REF!</v>
      </c>
      <c r="AF154" s="47" t="str">
        <f t="shared" si="41"/>
        <v>ERRO</v>
      </c>
      <c r="AG154" s="47" t="e">
        <f t="shared" si="41"/>
        <v>#REF!</v>
      </c>
      <c r="AH154" s="260" t="e">
        <f>[1]COMB_CORR!K7/FRO_TOT!V154</f>
        <v>#REF!</v>
      </c>
      <c r="AI154" s="264" t="e">
        <f t="shared" si="43"/>
        <v>#REF!</v>
      </c>
      <c r="AJ154" s="3">
        <v>0.55333144190947148</v>
      </c>
      <c r="AL154" s="61" t="e">
        <f t="shared" si="37"/>
        <v>#REF!</v>
      </c>
      <c r="AM154" s="265">
        <v>-8095.286384028499</v>
      </c>
    </row>
    <row r="155" spans="1:39" s="1" customFormat="1">
      <c r="A155" s="73" t="s">
        <v>19</v>
      </c>
      <c r="B155" s="82">
        <f>DIST_GAS_AUT!P11</f>
        <v>0</v>
      </c>
      <c r="C155" s="82" t="e">
        <f>DIST_GAS_UTI!P11</f>
        <v>#REF!</v>
      </c>
      <c r="D155" s="82">
        <f>DIST_GAS_CAMIE!F11</f>
        <v>0</v>
      </c>
      <c r="E155" s="82">
        <f>DIST_GAS_CAMIOA!F11</f>
        <v>0</v>
      </c>
      <c r="F155" s="82">
        <f>DIST_GAS_MOTOC!F11</f>
        <v>0</v>
      </c>
      <c r="G155" s="82" t="e">
        <f>DIST_GAS_MOTOA!F11</f>
        <v>#REF!</v>
      </c>
      <c r="H155" s="82" t="e">
        <f>DIST_ALC_AUT!P11</f>
        <v>#REF!</v>
      </c>
      <c r="I155" s="82" t="e">
        <f>DIST_ALC_UTI!F11</f>
        <v>#DIV/0!</v>
      </c>
      <c r="J155" s="82">
        <f>DIST_DSL_CAM!F11</f>
        <v>0</v>
      </c>
      <c r="K155" s="82">
        <f>DIST_DSL_CAMTRA!F11</f>
        <v>0</v>
      </c>
      <c r="L155" s="82">
        <f>DIST_DSL_MICRO!F11</f>
        <v>0</v>
      </c>
      <c r="M155" s="82" t="e">
        <f>DIST_DSL_ONI!F11</f>
        <v>#REF!</v>
      </c>
      <c r="N155" s="82">
        <f>DIST_DSL_CAMIE!F11</f>
        <v>0</v>
      </c>
      <c r="O155" s="82">
        <f>DIST_DSL_CAMIOA!F11</f>
        <v>0</v>
      </c>
      <c r="P155" s="82">
        <f>ONSV_2023!K47</f>
        <v>0</v>
      </c>
      <c r="Q155" s="82">
        <f>ONSV_2023!D47</f>
        <v>0</v>
      </c>
      <c r="R155" s="82">
        <f>ONSV_2023!P47</f>
        <v>0</v>
      </c>
      <c r="S155" s="82">
        <f>ONSV_2023!U47</f>
        <v>0</v>
      </c>
      <c r="T155" s="82">
        <f>GNV!R10</f>
        <v>0</v>
      </c>
      <c r="V155" s="2" t="e">
        <f>B154+C154+H154+I154+T154+#REF!+#REF!</f>
        <v>#REF!</v>
      </c>
      <c r="W155" s="2" t="e">
        <f t="shared" si="38"/>
        <v>#REF!</v>
      </c>
      <c r="X155" s="2">
        <f t="shared" si="39"/>
        <v>0</v>
      </c>
      <c r="Y155" s="2" t="e">
        <f t="shared" si="40"/>
        <v>#REF!</v>
      </c>
      <c r="Z155" s="2">
        <f>[1]DEN!C152+[1]DEN!F152+[1]DEN!G152+[1]DEN!L152</f>
        <v>569894</v>
      </c>
      <c r="AA155" s="2">
        <f>[1]DEN!I152+[1]DEN!J152</f>
        <v>672994</v>
      </c>
      <c r="AB155" s="2">
        <f>[1]DEN!D152+[1]DEN!E152</f>
        <v>54041</v>
      </c>
      <c r="AC155" s="2">
        <f>[1]DEN!H152+[1]DEN!K152</f>
        <v>19605</v>
      </c>
      <c r="AD155" s="47" t="e">
        <f t="shared" si="42"/>
        <v>#REF!</v>
      </c>
      <c r="AE155" s="47" t="e">
        <f t="shared" si="41"/>
        <v>#REF!</v>
      </c>
      <c r="AF155" s="47" t="str">
        <f t="shared" si="41"/>
        <v>ERRO</v>
      </c>
      <c r="AG155" s="47" t="e">
        <f t="shared" si="41"/>
        <v>#REF!</v>
      </c>
      <c r="AH155" s="260" t="e">
        <f>[1]COMB_CORR!K8/FRO_TOT!V155</f>
        <v>#REF!</v>
      </c>
      <c r="AI155" s="264" t="e">
        <f t="shared" si="43"/>
        <v>#REF!</v>
      </c>
      <c r="AJ155" s="3">
        <v>0.24845549552207827</v>
      </c>
      <c r="AL155" s="61" t="e">
        <f t="shared" si="37"/>
        <v>#REF!</v>
      </c>
      <c r="AM155" s="265">
        <v>-17487.357132144272</v>
      </c>
    </row>
    <row r="156" spans="1:39" s="1" customFormat="1">
      <c r="A156" s="73" t="s">
        <v>17</v>
      </c>
      <c r="B156" s="82">
        <f>DIST_GAS_AUT!P12</f>
        <v>0</v>
      </c>
      <c r="C156" s="82" t="e">
        <f>DIST_GAS_UTI!P12</f>
        <v>#REF!</v>
      </c>
      <c r="D156" s="82">
        <f>DIST_GAS_CAMIE!F12</f>
        <v>0</v>
      </c>
      <c r="E156" s="82">
        <f>DIST_GAS_CAMIOA!F12</f>
        <v>0</v>
      </c>
      <c r="F156" s="82">
        <f>DIST_GAS_MOTOC!F12</f>
        <v>0</v>
      </c>
      <c r="G156" s="82" t="e">
        <f>DIST_GAS_MOTOA!F12</f>
        <v>#REF!</v>
      </c>
      <c r="H156" s="82" t="e">
        <f>DIST_ALC_AUT!P12</f>
        <v>#REF!</v>
      </c>
      <c r="I156" s="82" t="e">
        <f>DIST_ALC_UTI!F12</f>
        <v>#DIV/0!</v>
      </c>
      <c r="J156" s="82">
        <f>DIST_DSL_CAM!F12</f>
        <v>0</v>
      </c>
      <c r="K156" s="82">
        <f>DIST_DSL_CAMTRA!F12</f>
        <v>0</v>
      </c>
      <c r="L156" s="82">
        <f>DIST_DSL_MICRO!F12</f>
        <v>0</v>
      </c>
      <c r="M156" s="82" t="e">
        <f>DIST_DSL_ONI!F12</f>
        <v>#REF!</v>
      </c>
      <c r="N156" s="82">
        <f>DIST_DSL_CAMIE!F12</f>
        <v>0</v>
      </c>
      <c r="O156" s="82">
        <f>DIST_DSL_CAMIOA!F12</f>
        <v>0</v>
      </c>
      <c r="P156" s="82">
        <f>ONSV_2023!K48</f>
        <v>0</v>
      </c>
      <c r="Q156" s="82">
        <f>ONSV_2023!D48</f>
        <v>0</v>
      </c>
      <c r="R156" s="82">
        <f>ONSV_2023!P48</f>
        <v>0</v>
      </c>
      <c r="S156" s="82">
        <f>ONSV_2023!U48</f>
        <v>0</v>
      </c>
      <c r="T156" s="82">
        <f>GNV!R11</f>
        <v>0</v>
      </c>
      <c r="V156" s="2" t="e">
        <f>B155+C155+H155+I155+T155+#REF!+#REF!</f>
        <v>#REF!</v>
      </c>
      <c r="W156" s="2" t="e">
        <f t="shared" si="38"/>
        <v>#REF!</v>
      </c>
      <c r="X156" s="2">
        <f t="shared" si="39"/>
        <v>0</v>
      </c>
      <c r="Y156" s="2" t="e">
        <f t="shared" si="40"/>
        <v>#REF!</v>
      </c>
      <c r="Z156" s="2">
        <f>[1]DEN!C153+[1]DEN!F153+[1]DEN!G153+[1]DEN!L153</f>
        <v>276451</v>
      </c>
      <c r="AA156" s="2">
        <f>[1]DEN!I153+[1]DEN!J153</f>
        <v>396937</v>
      </c>
      <c r="AB156" s="2">
        <f>[1]DEN!D153+[1]DEN!E153</f>
        <v>31035</v>
      </c>
      <c r="AC156" s="2">
        <f>[1]DEN!H153+[1]DEN!K153</f>
        <v>5709</v>
      </c>
      <c r="AD156" s="47" t="e">
        <f t="shared" si="42"/>
        <v>#REF!</v>
      </c>
      <c r="AE156" s="47" t="e">
        <f t="shared" si="41"/>
        <v>#REF!</v>
      </c>
      <c r="AF156" s="47" t="str">
        <f t="shared" si="41"/>
        <v>ERRO</v>
      </c>
      <c r="AG156" s="47" t="e">
        <f t="shared" si="41"/>
        <v>#REF!</v>
      </c>
      <c r="AH156" s="260" t="e">
        <f>[1]COMB_CORR!K9/FRO_TOT!V156</f>
        <v>#REF!</v>
      </c>
      <c r="AI156" s="264" t="e">
        <f t="shared" si="43"/>
        <v>#REF!</v>
      </c>
      <c r="AJ156" s="3">
        <v>0.71992891765209743</v>
      </c>
      <c r="AL156" s="61" t="e">
        <f t="shared" si="37"/>
        <v>#REF!</v>
      </c>
      <c r="AM156" s="265">
        <v>-2818.0691188421915</v>
      </c>
    </row>
    <row r="157" spans="1:39" s="1" customFormat="1">
      <c r="A157" s="73" t="s">
        <v>29</v>
      </c>
      <c r="B157" s="82">
        <f>DIST_GAS_AUT!P13</f>
        <v>0</v>
      </c>
      <c r="C157" s="82" t="e">
        <f>DIST_GAS_UTI!P13</f>
        <v>#REF!</v>
      </c>
      <c r="D157" s="82">
        <f>DIST_GAS_CAMIE!F13</f>
        <v>0</v>
      </c>
      <c r="E157" s="82">
        <f>DIST_GAS_CAMIOA!F13</f>
        <v>0</v>
      </c>
      <c r="F157" s="82">
        <f>DIST_GAS_MOTOC!F13</f>
        <v>0</v>
      </c>
      <c r="G157" s="82" t="e">
        <f>DIST_GAS_MOTOA!F13</f>
        <v>#REF!</v>
      </c>
      <c r="H157" s="82" t="e">
        <f>DIST_ALC_AUT!P13</f>
        <v>#REF!</v>
      </c>
      <c r="I157" s="82" t="e">
        <f>DIST_ALC_UTI!F13</f>
        <v>#DIV/0!</v>
      </c>
      <c r="J157" s="82">
        <f>DIST_DSL_CAM!F13</f>
        <v>0</v>
      </c>
      <c r="K157" s="82">
        <f>DIST_DSL_CAMTRA!F13</f>
        <v>0</v>
      </c>
      <c r="L157" s="82">
        <f>DIST_DSL_MICRO!F13</f>
        <v>0</v>
      </c>
      <c r="M157" s="82" t="e">
        <f>DIST_DSL_ONI!F13</f>
        <v>#REF!</v>
      </c>
      <c r="N157" s="82">
        <f>DIST_DSL_CAMIE!F13</f>
        <v>0</v>
      </c>
      <c r="O157" s="82">
        <f>DIST_DSL_CAMIOA!F13</f>
        <v>0</v>
      </c>
      <c r="P157" s="82">
        <f>ONSV_2023!K49</f>
        <v>0</v>
      </c>
      <c r="Q157" s="82">
        <f>ONSV_2023!D49</f>
        <v>0</v>
      </c>
      <c r="R157" s="82">
        <f>ONSV_2023!P49</f>
        <v>0</v>
      </c>
      <c r="S157" s="82">
        <f>ONSV_2023!U49</f>
        <v>0</v>
      </c>
      <c r="T157" s="82">
        <f>GNV!R12</f>
        <v>0</v>
      </c>
      <c r="V157" s="2" t="e">
        <f>B156+C156+H156+I156+T156+#REF!+#REF!</f>
        <v>#REF!</v>
      </c>
      <c r="W157" s="2" t="e">
        <f t="shared" si="38"/>
        <v>#REF!</v>
      </c>
      <c r="X157" s="2">
        <f t="shared" si="39"/>
        <v>0</v>
      </c>
      <c r="Y157" s="2" t="e">
        <f t="shared" si="40"/>
        <v>#REF!</v>
      </c>
      <c r="Z157" s="2">
        <f>[1]DEN!C154+[1]DEN!F154+[1]DEN!G154+[1]DEN!L154</f>
        <v>73228</v>
      </c>
      <c r="AA157" s="2">
        <f>[1]DEN!I154+[1]DEN!J154</f>
        <v>77600</v>
      </c>
      <c r="AB157" s="2">
        <f>[1]DEN!D154+[1]DEN!E154</f>
        <v>4189</v>
      </c>
      <c r="AC157" s="2">
        <f>[1]DEN!H154+[1]DEN!K154</f>
        <v>1333</v>
      </c>
      <c r="AD157" s="47" t="e">
        <f t="shared" si="42"/>
        <v>#REF!</v>
      </c>
      <c r="AE157" s="47" t="e">
        <f t="shared" si="41"/>
        <v>#REF!</v>
      </c>
      <c r="AF157" s="47" t="str">
        <f t="shared" si="41"/>
        <v>ERRO</v>
      </c>
      <c r="AG157" s="47" t="e">
        <f t="shared" si="41"/>
        <v>#REF!</v>
      </c>
      <c r="AH157" s="260" t="e">
        <f>[1]COMB_CORR!K10/FRO_TOT!V157</f>
        <v>#REF!</v>
      </c>
      <c r="AI157" s="264" t="e">
        <f t="shared" si="43"/>
        <v>#REF!</v>
      </c>
      <c r="AJ157" s="3">
        <v>0.18066738005555857</v>
      </c>
      <c r="AL157" s="61" t="e">
        <f t="shared" si="37"/>
        <v>#REF!</v>
      </c>
      <c r="AM157" s="265">
        <v>-2292.3014820318203</v>
      </c>
    </row>
    <row r="158" spans="1:39" s="1" customFormat="1">
      <c r="A158" s="75" t="s">
        <v>39</v>
      </c>
      <c r="B158" s="79">
        <f>DIST_GAS_AUT!P14</f>
        <v>0</v>
      </c>
      <c r="C158" s="79" t="e">
        <f>DIST_GAS_UTI!P14</f>
        <v>#REF!</v>
      </c>
      <c r="D158" s="79">
        <f>DIST_GAS_CAMIE!F14</f>
        <v>0</v>
      </c>
      <c r="E158" s="79">
        <f>DIST_GAS_CAMIOA!F14</f>
        <v>0</v>
      </c>
      <c r="F158" s="79">
        <f>DIST_GAS_MOTOC!F14</f>
        <v>0</v>
      </c>
      <c r="G158" s="79" t="e">
        <f>DIST_GAS_MOTOA!F14</f>
        <v>#REF!</v>
      </c>
      <c r="H158" s="79" t="e">
        <f>DIST_ALC_AUT!P14</f>
        <v>#REF!</v>
      </c>
      <c r="I158" s="79" t="e">
        <f>DIST_ALC_UTI!F14</f>
        <v>#DIV/0!</v>
      </c>
      <c r="J158" s="79">
        <f>DIST_DSL_CAM!F14</f>
        <v>0</v>
      </c>
      <c r="K158" s="79">
        <f>DIST_DSL_CAMTRA!F14</f>
        <v>0</v>
      </c>
      <c r="L158" s="79">
        <f>DIST_DSL_MICRO!F14</f>
        <v>0</v>
      </c>
      <c r="M158" s="79" t="e">
        <f>DIST_DSL_ONI!F14</f>
        <v>#REF!</v>
      </c>
      <c r="N158" s="79">
        <f>DIST_DSL_CAMIE!F14</f>
        <v>0</v>
      </c>
      <c r="O158" s="79">
        <f>DIST_DSL_CAMIOA!F14</f>
        <v>0</v>
      </c>
      <c r="P158" s="79">
        <f>ONSV_2023!K50</f>
        <v>0</v>
      </c>
      <c r="Q158" s="79">
        <f>ONSV_2023!D50</f>
        <v>0</v>
      </c>
      <c r="R158" s="79">
        <f>ONSV_2023!P50</f>
        <v>0</v>
      </c>
      <c r="S158" s="79">
        <f>ONSV_2023!U50</f>
        <v>0</v>
      </c>
      <c r="T158" s="79">
        <f>GNV!R13</f>
        <v>0</v>
      </c>
      <c r="V158" s="2" t="e">
        <f>B157+C157+H157+I157+T157+#REF!+#REF!</f>
        <v>#REF!</v>
      </c>
      <c r="W158" s="2" t="e">
        <f t="shared" si="38"/>
        <v>#REF!</v>
      </c>
      <c r="X158" s="2">
        <f t="shared" si="39"/>
        <v>0</v>
      </c>
      <c r="Y158" s="2" t="e">
        <f t="shared" si="40"/>
        <v>#REF!</v>
      </c>
      <c r="Z158" s="2">
        <f>[1]DEN!C155+[1]DEN!F155+[1]DEN!G155+[1]DEN!L155</f>
        <v>205901</v>
      </c>
      <c r="AA158" s="2">
        <f>[1]DEN!I155+[1]DEN!J155</f>
        <v>247831</v>
      </c>
      <c r="AB158" s="2">
        <f>[1]DEN!D155+[1]DEN!E155</f>
        <v>24074</v>
      </c>
      <c r="AC158" s="2">
        <f>[1]DEN!H155+[1]DEN!K155</f>
        <v>5623</v>
      </c>
      <c r="AD158" s="47" t="e">
        <f t="shared" si="42"/>
        <v>#REF!</v>
      </c>
      <c r="AE158" s="47" t="e">
        <f t="shared" si="41"/>
        <v>#REF!</v>
      </c>
      <c r="AF158" s="47" t="str">
        <f t="shared" si="41"/>
        <v>ERRO</v>
      </c>
      <c r="AG158" s="47" t="e">
        <f t="shared" si="41"/>
        <v>#REF!</v>
      </c>
      <c r="AH158" s="260" t="e">
        <f>[1]COMB_CORR!K11/FRO_TOT!V158</f>
        <v>#REF!</v>
      </c>
      <c r="AI158" s="264" t="e">
        <f t="shared" si="43"/>
        <v>#REF!</v>
      </c>
      <c r="AJ158" s="3">
        <v>1.1823972993620595</v>
      </c>
      <c r="AL158" s="61" t="e">
        <f t="shared" si="37"/>
        <v>#REF!</v>
      </c>
      <c r="AM158" s="265">
        <v>1539.5531697270053</v>
      </c>
    </row>
    <row r="159" spans="1:39" s="1" customFormat="1">
      <c r="A159" s="73" t="s">
        <v>35</v>
      </c>
      <c r="B159" s="82">
        <f>DIST_GAS_AUT!P15</f>
        <v>0</v>
      </c>
      <c r="C159" s="82" t="e">
        <f>DIST_GAS_UTI!P15</f>
        <v>#REF!</v>
      </c>
      <c r="D159" s="82">
        <f>DIST_GAS_CAMIE!F15</f>
        <v>0</v>
      </c>
      <c r="E159" s="82">
        <f>DIST_GAS_CAMIOA!F15</f>
        <v>0</v>
      </c>
      <c r="F159" s="82">
        <f>DIST_GAS_MOTOC!F15</f>
        <v>0</v>
      </c>
      <c r="G159" s="82" t="e">
        <f>DIST_GAS_MOTOA!F15</f>
        <v>#REF!</v>
      </c>
      <c r="H159" s="82" t="e">
        <f>DIST_ALC_AUT!P15</f>
        <v>#REF!</v>
      </c>
      <c r="I159" s="82" t="e">
        <f>DIST_ALC_UTI!F15</f>
        <v>#DIV/0!</v>
      </c>
      <c r="J159" s="82">
        <f>DIST_DSL_CAM!F15</f>
        <v>0</v>
      </c>
      <c r="K159" s="82">
        <f>DIST_DSL_CAMTRA!F15</f>
        <v>0</v>
      </c>
      <c r="L159" s="82">
        <f>DIST_DSL_MICRO!F15</f>
        <v>0</v>
      </c>
      <c r="M159" s="82" t="e">
        <f>DIST_DSL_ONI!F15</f>
        <v>#REF!</v>
      </c>
      <c r="N159" s="82">
        <f>DIST_DSL_CAMIE!F15</f>
        <v>0</v>
      </c>
      <c r="O159" s="82">
        <f>DIST_DSL_CAMIOA!F15</f>
        <v>0</v>
      </c>
      <c r="P159" s="82">
        <f>ONSV_2023!K51</f>
        <v>0</v>
      </c>
      <c r="Q159" s="82">
        <f>ONSV_2023!D51</f>
        <v>0</v>
      </c>
      <c r="R159" s="82">
        <f>ONSV_2023!P51</f>
        <v>0</v>
      </c>
      <c r="S159" s="82">
        <f>ONSV_2023!U51</f>
        <v>0</v>
      </c>
      <c r="T159" s="82">
        <f>GNV!R14</f>
        <v>0</v>
      </c>
      <c r="V159" s="2" t="e">
        <f>B158+C158+H158+I158+T158+#REF!+#REF!</f>
        <v>#REF!</v>
      </c>
      <c r="W159" s="2" t="e">
        <f t="shared" si="38"/>
        <v>#REF!</v>
      </c>
      <c r="X159" s="2">
        <f t="shared" si="39"/>
        <v>0</v>
      </c>
      <c r="Y159" s="2" t="e">
        <f t="shared" si="40"/>
        <v>#REF!</v>
      </c>
      <c r="Z159" s="2">
        <f>[1]DEN!C156+[1]DEN!F156+[1]DEN!G156+[1]DEN!L156</f>
        <v>6331415</v>
      </c>
      <c r="AA159" s="2">
        <f>[1]DEN!I156+[1]DEN!J156</f>
        <v>5367769</v>
      </c>
      <c r="AB159" s="2">
        <f>[1]DEN!D156+[1]DEN!E156</f>
        <v>428781</v>
      </c>
      <c r="AC159" s="2">
        <f>[1]DEN!H156+[1]DEN!K156</f>
        <v>166438</v>
      </c>
      <c r="AD159" s="47" t="e">
        <f t="shared" si="42"/>
        <v>#REF!</v>
      </c>
      <c r="AE159" s="47" t="e">
        <f t="shared" si="41"/>
        <v>#REF!</v>
      </c>
      <c r="AF159" s="47" t="str">
        <f t="shared" si="41"/>
        <v>ERRO</v>
      </c>
      <c r="AG159" s="47" t="e">
        <f t="shared" si="41"/>
        <v>#REF!</v>
      </c>
      <c r="AH159" s="260"/>
      <c r="AI159" s="264"/>
      <c r="AJ159" s="3"/>
      <c r="AL159" s="61"/>
      <c r="AM159" s="265"/>
    </row>
    <row r="160" spans="1:39" s="1" customFormat="1">
      <c r="A160" s="73" t="s">
        <v>31</v>
      </c>
      <c r="B160" s="82">
        <f>DIST_GAS_AUT!P16</f>
        <v>0</v>
      </c>
      <c r="C160" s="82" t="e">
        <f>DIST_GAS_UTI!P16</f>
        <v>#REF!</v>
      </c>
      <c r="D160" s="82">
        <f>DIST_GAS_CAMIE!F16</f>
        <v>0</v>
      </c>
      <c r="E160" s="82">
        <f>DIST_GAS_CAMIOA!F16</f>
        <v>0</v>
      </c>
      <c r="F160" s="82">
        <f>DIST_GAS_MOTOC!F16</f>
        <v>0</v>
      </c>
      <c r="G160" s="82" t="e">
        <f>DIST_GAS_MOTOA!F16</f>
        <v>#REF!</v>
      </c>
      <c r="H160" s="82" t="e">
        <f>DIST_ALC_AUT!P16</f>
        <v>#REF!</v>
      </c>
      <c r="I160" s="82" t="e">
        <f>DIST_ALC_UTI!F16</f>
        <v>#DIV/0!</v>
      </c>
      <c r="J160" s="82">
        <f>DIST_DSL_CAM!F16</f>
        <v>0</v>
      </c>
      <c r="K160" s="82">
        <f>DIST_DSL_CAMTRA!F16</f>
        <v>0</v>
      </c>
      <c r="L160" s="82">
        <f>DIST_DSL_MICRO!F16</f>
        <v>0</v>
      </c>
      <c r="M160" s="82" t="e">
        <f>DIST_DSL_ONI!F16</f>
        <v>#REF!</v>
      </c>
      <c r="N160" s="82">
        <f>DIST_DSL_CAMIE!F16</f>
        <v>0</v>
      </c>
      <c r="O160" s="82">
        <f>DIST_DSL_CAMIOA!F16</f>
        <v>0</v>
      </c>
      <c r="P160" s="82">
        <f>ONSV_2023!K52</f>
        <v>0</v>
      </c>
      <c r="Q160" s="82">
        <f>ONSV_2023!D52</f>
        <v>0</v>
      </c>
      <c r="R160" s="82">
        <f>ONSV_2023!P52</f>
        <v>0</v>
      </c>
      <c r="S160" s="82">
        <f>ONSV_2023!U52</f>
        <v>0</v>
      </c>
      <c r="T160" s="82">
        <f>GNV!R15</f>
        <v>0</v>
      </c>
      <c r="V160" s="2" t="e">
        <f>B159+C159+H159+I159+T159+#REF!+#REF!</f>
        <v>#REF!</v>
      </c>
      <c r="W160" s="2" t="e">
        <f t="shared" si="38"/>
        <v>#REF!</v>
      </c>
      <c r="X160" s="2">
        <f t="shared" si="39"/>
        <v>0</v>
      </c>
      <c r="Y160" s="2" t="e">
        <f t="shared" si="40"/>
        <v>#REF!</v>
      </c>
      <c r="Z160" s="2">
        <f>[1]DEN!C157+[1]DEN!F157+[1]DEN!G157+[1]DEN!L157</f>
        <v>322305</v>
      </c>
      <c r="AA160" s="2">
        <f>[1]DEN!I157+[1]DEN!J157</f>
        <v>214316</v>
      </c>
      <c r="AB160" s="2">
        <f>[1]DEN!D157+[1]DEN!E157</f>
        <v>20283</v>
      </c>
      <c r="AC160" s="2">
        <f>[1]DEN!H157+[1]DEN!K157</f>
        <v>11080</v>
      </c>
      <c r="AD160" s="47" t="e">
        <f t="shared" si="42"/>
        <v>#REF!</v>
      </c>
      <c r="AE160" s="47" t="e">
        <f t="shared" si="41"/>
        <v>#REF!</v>
      </c>
      <c r="AF160" s="47" t="str">
        <f t="shared" si="41"/>
        <v>ERRO</v>
      </c>
      <c r="AG160" s="47" t="e">
        <f t="shared" si="41"/>
        <v>#REF!</v>
      </c>
      <c r="AH160" s="260" t="e">
        <f>[1]COMB_CORR!K13/FRO_TOT!V160</f>
        <v>#REF!</v>
      </c>
      <c r="AI160" s="264" t="e">
        <f t="shared" si="43"/>
        <v>#REF!</v>
      </c>
      <c r="AJ160" s="3">
        <v>1.1172974226319501</v>
      </c>
      <c r="AL160" s="61" t="e">
        <f t="shared" si="37"/>
        <v>#REF!</v>
      </c>
      <c r="AM160" s="265">
        <v>1629.867547004309</v>
      </c>
    </row>
    <row r="161" spans="1:39" s="1" customFormat="1">
      <c r="A161" s="73" t="s">
        <v>27</v>
      </c>
      <c r="B161" s="82">
        <f>DIST_GAS_AUT!P17</f>
        <v>0</v>
      </c>
      <c r="C161" s="82" t="e">
        <f>DIST_GAS_UTI!P17</f>
        <v>#REF!</v>
      </c>
      <c r="D161" s="82">
        <f>DIST_GAS_CAMIE!F17</f>
        <v>0</v>
      </c>
      <c r="E161" s="82">
        <f>DIST_GAS_CAMIOA!F17</f>
        <v>0</v>
      </c>
      <c r="F161" s="82">
        <f>DIST_GAS_MOTOC!F17</f>
        <v>0</v>
      </c>
      <c r="G161" s="82" t="e">
        <f>DIST_GAS_MOTOA!F17</f>
        <v>#REF!</v>
      </c>
      <c r="H161" s="82" t="e">
        <f>DIST_ALC_AUT!P17</f>
        <v>#REF!</v>
      </c>
      <c r="I161" s="82" t="e">
        <f>DIST_ALC_UTI!F17</f>
        <v>#DIV/0!</v>
      </c>
      <c r="J161" s="82">
        <f>DIST_DSL_CAM!F17</f>
        <v>0</v>
      </c>
      <c r="K161" s="82">
        <f>DIST_DSL_CAMTRA!F17</f>
        <v>0</v>
      </c>
      <c r="L161" s="82">
        <f>DIST_DSL_MICRO!F17</f>
        <v>0</v>
      </c>
      <c r="M161" s="82" t="e">
        <f>DIST_DSL_ONI!F17</f>
        <v>#REF!</v>
      </c>
      <c r="N161" s="82">
        <f>DIST_DSL_CAMIE!F17</f>
        <v>0</v>
      </c>
      <c r="O161" s="82">
        <f>DIST_DSL_CAMIOA!F17</f>
        <v>0</v>
      </c>
      <c r="P161" s="82">
        <f>ONSV_2023!K53</f>
        <v>0</v>
      </c>
      <c r="Q161" s="82">
        <f>ONSV_2023!D53</f>
        <v>0</v>
      </c>
      <c r="R161" s="82">
        <f>ONSV_2023!P53</f>
        <v>0</v>
      </c>
      <c r="S161" s="82">
        <f>ONSV_2023!U53</f>
        <v>0</v>
      </c>
      <c r="T161" s="82">
        <f>GNV!R16</f>
        <v>0</v>
      </c>
      <c r="V161" s="2" t="e">
        <f>B160+C160+H160+I160+T160+#REF!+#REF!</f>
        <v>#REF!</v>
      </c>
      <c r="W161" s="2" t="e">
        <f t="shared" si="38"/>
        <v>#REF!</v>
      </c>
      <c r="X161" s="2">
        <f t="shared" si="39"/>
        <v>0</v>
      </c>
      <c r="Y161" s="2" t="e">
        <f t="shared" si="40"/>
        <v>#REF!</v>
      </c>
      <c r="Z161" s="2">
        <f>[1]DEN!C158+[1]DEN!F158+[1]DEN!G158+[1]DEN!L158</f>
        <v>1696194</v>
      </c>
      <c r="AA161" s="2">
        <f>[1]DEN!I158+[1]DEN!J158</f>
        <v>1083980</v>
      </c>
      <c r="AB161" s="2">
        <f>[1]DEN!D158+[1]DEN!E158</f>
        <v>119380</v>
      </c>
      <c r="AC161" s="2">
        <f>[1]DEN!H158+[1]DEN!K158</f>
        <v>55251</v>
      </c>
      <c r="AD161" s="47" t="e">
        <f t="shared" si="42"/>
        <v>#REF!</v>
      </c>
      <c r="AE161" s="47" t="e">
        <f t="shared" si="41"/>
        <v>#REF!</v>
      </c>
      <c r="AF161" s="47" t="str">
        <f t="shared" si="41"/>
        <v>ERRO</v>
      </c>
      <c r="AG161" s="47" t="e">
        <f t="shared" si="41"/>
        <v>#REF!</v>
      </c>
      <c r="AH161" s="260" t="e">
        <f>[1]COMB_CORR!K14/FRO_TOT!V161</f>
        <v>#REF!</v>
      </c>
      <c r="AI161" s="264" t="e">
        <f t="shared" si="43"/>
        <v>#REF!</v>
      </c>
      <c r="AJ161" s="3">
        <v>0.94756932231373825</v>
      </c>
      <c r="AL161" s="61" t="e">
        <f t="shared" si="37"/>
        <v>#REF!</v>
      </c>
      <c r="AM161" s="265">
        <v>-3798.7190222463105</v>
      </c>
    </row>
    <row r="162" spans="1:39" s="1" customFormat="1">
      <c r="A162" s="73" t="s">
        <v>33</v>
      </c>
      <c r="B162" s="82">
        <f>DIST_GAS_AUT!P18</f>
        <v>0</v>
      </c>
      <c r="C162" s="82" t="e">
        <f>DIST_GAS_UTI!P18</f>
        <v>#REF!</v>
      </c>
      <c r="D162" s="82">
        <f>DIST_GAS_CAMIE!F18</f>
        <v>0</v>
      </c>
      <c r="E162" s="82">
        <f>DIST_GAS_CAMIOA!F18</f>
        <v>0</v>
      </c>
      <c r="F162" s="82">
        <f>DIST_GAS_MOTOC!F18</f>
        <v>0</v>
      </c>
      <c r="G162" s="82" t="e">
        <f>DIST_GAS_MOTOA!F18</f>
        <v>#REF!</v>
      </c>
      <c r="H162" s="82" t="e">
        <f>DIST_ALC_AUT!P18</f>
        <v>#REF!</v>
      </c>
      <c r="I162" s="82" t="e">
        <f>DIST_ALC_UTI!F18</f>
        <v>#DIV/0!</v>
      </c>
      <c r="J162" s="82">
        <f>DIST_DSL_CAM!F18</f>
        <v>0</v>
      </c>
      <c r="K162" s="82">
        <f>DIST_DSL_CAMTRA!F18</f>
        <v>0</v>
      </c>
      <c r="L162" s="82">
        <f>DIST_DSL_MICRO!F18</f>
        <v>0</v>
      </c>
      <c r="M162" s="82" t="e">
        <f>DIST_DSL_ONI!F18</f>
        <v>#REF!</v>
      </c>
      <c r="N162" s="82">
        <f>DIST_DSL_CAMIE!F18</f>
        <v>0</v>
      </c>
      <c r="O162" s="82">
        <f>DIST_DSL_CAMIOA!F18</f>
        <v>0</v>
      </c>
      <c r="P162" s="82">
        <f>ONSV_2023!K54</f>
        <v>0</v>
      </c>
      <c r="Q162" s="82">
        <f>ONSV_2023!D54</f>
        <v>0</v>
      </c>
      <c r="R162" s="82">
        <f>ONSV_2023!P54</f>
        <v>0</v>
      </c>
      <c r="S162" s="82">
        <f>ONSV_2023!U54</f>
        <v>0</v>
      </c>
      <c r="T162" s="82">
        <f>GNV!R17</f>
        <v>0</v>
      </c>
      <c r="V162" s="2" t="e">
        <f>B161+C161+H161+I161+T161+#REF!+#REF!</f>
        <v>#REF!</v>
      </c>
      <c r="W162" s="2" t="e">
        <f t="shared" si="38"/>
        <v>#REF!</v>
      </c>
      <c r="X162" s="2">
        <f t="shared" si="39"/>
        <v>0</v>
      </c>
      <c r="Y162" s="2" t="e">
        <f t="shared" si="40"/>
        <v>#REF!</v>
      </c>
      <c r="Z162" s="2">
        <f>[1]DEN!C159+[1]DEN!F159+[1]DEN!G159+[1]DEN!L159</f>
        <v>1044374</v>
      </c>
      <c r="AA162" s="2">
        <f>[1]DEN!I159+[1]DEN!J159</f>
        <v>1098690</v>
      </c>
      <c r="AB162" s="2">
        <f>[1]DEN!D159+[1]DEN!E159</f>
        <v>65350</v>
      </c>
      <c r="AC162" s="2">
        <f>[1]DEN!H159+[1]DEN!K159</f>
        <v>22323</v>
      </c>
      <c r="AD162" s="47" t="e">
        <f t="shared" si="42"/>
        <v>#REF!</v>
      </c>
      <c r="AE162" s="47" t="e">
        <f t="shared" si="41"/>
        <v>#REF!</v>
      </c>
      <c r="AF162" s="47" t="str">
        <f t="shared" si="41"/>
        <v>ERRO</v>
      </c>
      <c r="AG162" s="47" t="e">
        <f t="shared" si="41"/>
        <v>#REF!</v>
      </c>
      <c r="AH162" s="260" t="e">
        <f>[1]COMB_CORR!K15/FRO_TOT!V162</f>
        <v>#REF!</v>
      </c>
      <c r="AI162" s="264" t="e">
        <f t="shared" si="43"/>
        <v>#REF!</v>
      </c>
      <c r="AJ162" s="3">
        <v>0.62380607812884581</v>
      </c>
      <c r="AL162" s="61" t="e">
        <f t="shared" si="37"/>
        <v>#REF!</v>
      </c>
      <c r="AM162" s="265">
        <v>-17158.549150127918</v>
      </c>
    </row>
    <row r="163" spans="1:39" s="1" customFormat="1">
      <c r="A163" s="73" t="s">
        <v>34</v>
      </c>
      <c r="B163" s="82">
        <f>DIST_GAS_AUT!P19</f>
        <v>0</v>
      </c>
      <c r="C163" s="82" t="e">
        <f>DIST_GAS_UTI!P19</f>
        <v>#REF!</v>
      </c>
      <c r="D163" s="82">
        <f>DIST_GAS_CAMIE!F19</f>
        <v>0</v>
      </c>
      <c r="E163" s="82">
        <f>DIST_GAS_CAMIOA!F19</f>
        <v>0</v>
      </c>
      <c r="F163" s="82">
        <f>DIST_GAS_MOTOC!F19</f>
        <v>0</v>
      </c>
      <c r="G163" s="82" t="e">
        <f>DIST_GAS_MOTOA!F19</f>
        <v>#REF!</v>
      </c>
      <c r="H163" s="82" t="e">
        <f>DIST_ALC_AUT!P19</f>
        <v>#REF!</v>
      </c>
      <c r="I163" s="82" t="e">
        <f>DIST_ALC_UTI!F19</f>
        <v>#DIV/0!</v>
      </c>
      <c r="J163" s="82">
        <f>DIST_DSL_CAM!F19</f>
        <v>0</v>
      </c>
      <c r="K163" s="82">
        <f>DIST_DSL_CAMTRA!F19</f>
        <v>0</v>
      </c>
      <c r="L163" s="82">
        <f>DIST_DSL_MICRO!F19</f>
        <v>0</v>
      </c>
      <c r="M163" s="82" t="e">
        <f>DIST_DSL_ONI!F19</f>
        <v>#REF!</v>
      </c>
      <c r="N163" s="82">
        <f>DIST_DSL_CAMIE!F19</f>
        <v>0</v>
      </c>
      <c r="O163" s="82">
        <f>DIST_DSL_CAMIOA!F19</f>
        <v>0</v>
      </c>
      <c r="P163" s="82">
        <f>ONSV_2023!K55</f>
        <v>0</v>
      </c>
      <c r="Q163" s="82">
        <f>ONSV_2023!D55</f>
        <v>0</v>
      </c>
      <c r="R163" s="82">
        <f>ONSV_2023!P55</f>
        <v>0</v>
      </c>
      <c r="S163" s="82">
        <f>ONSV_2023!U55</f>
        <v>0</v>
      </c>
      <c r="T163" s="82">
        <f>GNV!R18</f>
        <v>0</v>
      </c>
      <c r="V163" s="2" t="e">
        <f>B162+C162+H162+I162+T162+#REF!+#REF!</f>
        <v>#REF!</v>
      </c>
      <c r="W163" s="2" t="e">
        <f t="shared" si="38"/>
        <v>#REF!</v>
      </c>
      <c r="X163" s="2">
        <f t="shared" si="39"/>
        <v>0</v>
      </c>
      <c r="Y163" s="2" t="e">
        <f t="shared" si="40"/>
        <v>#REF!</v>
      </c>
      <c r="Z163" s="2">
        <f>[1]DEN!C160+[1]DEN!F160+[1]DEN!G160+[1]DEN!L160</f>
        <v>423092</v>
      </c>
      <c r="AA163" s="2">
        <f>[1]DEN!I160+[1]DEN!J160</f>
        <v>661875</v>
      </c>
      <c r="AB163" s="2">
        <f>[1]DEN!D160+[1]DEN!E160</f>
        <v>34421</v>
      </c>
      <c r="AC163" s="2">
        <f>[1]DEN!H160+[1]DEN!K160</f>
        <v>10630</v>
      </c>
      <c r="AD163" s="47" t="e">
        <f t="shared" si="42"/>
        <v>#REF!</v>
      </c>
      <c r="AE163" s="47" t="e">
        <f t="shared" si="41"/>
        <v>#REF!</v>
      </c>
      <c r="AF163" s="47" t="str">
        <f t="shared" si="41"/>
        <v>ERRO</v>
      </c>
      <c r="AG163" s="47" t="e">
        <f t="shared" si="41"/>
        <v>#REF!</v>
      </c>
      <c r="AH163" s="260" t="e">
        <f>[1]COMB_CORR!K16/FRO_TOT!V163</f>
        <v>#REF!</v>
      </c>
      <c r="AI163" s="264" t="e">
        <f t="shared" si="43"/>
        <v>#REF!</v>
      </c>
      <c r="AJ163" s="3">
        <v>1.2396913756147931</v>
      </c>
      <c r="AL163" s="61" t="e">
        <f t="shared" si="37"/>
        <v>#REF!</v>
      </c>
      <c r="AM163" s="265">
        <v>3808.1746144924255</v>
      </c>
    </row>
    <row r="164" spans="1:39" s="1" customFormat="1">
      <c r="A164" s="73" t="s">
        <v>30</v>
      </c>
      <c r="B164" s="82">
        <f>DIST_GAS_AUT!P20</f>
        <v>0</v>
      </c>
      <c r="C164" s="82" t="e">
        <f>DIST_GAS_UTI!P20</f>
        <v>#REF!</v>
      </c>
      <c r="D164" s="82">
        <f>DIST_GAS_CAMIE!F20</f>
        <v>0</v>
      </c>
      <c r="E164" s="82">
        <f>DIST_GAS_CAMIOA!F20</f>
        <v>0</v>
      </c>
      <c r="F164" s="82">
        <f>DIST_GAS_MOTOC!F20</f>
        <v>0</v>
      </c>
      <c r="G164" s="82" t="e">
        <f>DIST_GAS_MOTOA!F20</f>
        <v>#REF!</v>
      </c>
      <c r="H164" s="82" t="e">
        <f>DIST_ALC_AUT!P20</f>
        <v>#REF!</v>
      </c>
      <c r="I164" s="82" t="e">
        <f>DIST_ALC_UTI!F20</f>
        <v>#DIV/0!</v>
      </c>
      <c r="J164" s="82">
        <f>DIST_DSL_CAM!F20</f>
        <v>0</v>
      </c>
      <c r="K164" s="82">
        <f>DIST_DSL_CAMTRA!F20</f>
        <v>0</v>
      </c>
      <c r="L164" s="82">
        <f>DIST_DSL_MICRO!F20</f>
        <v>0</v>
      </c>
      <c r="M164" s="82" t="e">
        <f>DIST_DSL_ONI!F20</f>
        <v>#REF!</v>
      </c>
      <c r="N164" s="82">
        <f>DIST_DSL_CAMIE!F20</f>
        <v>0</v>
      </c>
      <c r="O164" s="82">
        <f>DIST_DSL_CAMIOA!F20</f>
        <v>0</v>
      </c>
      <c r="P164" s="82">
        <f>ONSV_2023!K56</f>
        <v>0</v>
      </c>
      <c r="Q164" s="82">
        <f>ONSV_2023!D56</f>
        <v>0</v>
      </c>
      <c r="R164" s="82">
        <f>ONSV_2023!P56</f>
        <v>0</v>
      </c>
      <c r="S164" s="82">
        <f>ONSV_2023!U56</f>
        <v>0</v>
      </c>
      <c r="T164" s="82">
        <f>GNV!R19</f>
        <v>0</v>
      </c>
      <c r="V164" s="2" t="e">
        <f>B163+C163+H163+I163+T163+#REF!+#REF!</f>
        <v>#REF!</v>
      </c>
      <c r="W164" s="2" t="e">
        <f t="shared" si="38"/>
        <v>#REF!</v>
      </c>
      <c r="X164" s="2">
        <f t="shared" si="39"/>
        <v>0</v>
      </c>
      <c r="Y164" s="2" t="e">
        <f t="shared" si="40"/>
        <v>#REF!</v>
      </c>
      <c r="Z164" s="2">
        <f>[1]DEN!C161+[1]DEN!F161+[1]DEN!G161+[1]DEN!L161</f>
        <v>473379</v>
      </c>
      <c r="AA164" s="2">
        <f>[1]DEN!I161+[1]DEN!J161</f>
        <v>399813</v>
      </c>
      <c r="AB164" s="2">
        <f>[1]DEN!D161+[1]DEN!E161</f>
        <v>26983</v>
      </c>
      <c r="AC164" s="2">
        <f>[1]DEN!H161+[1]DEN!K161</f>
        <v>9780</v>
      </c>
      <c r="AD164" s="47" t="e">
        <f t="shared" si="42"/>
        <v>#REF!</v>
      </c>
      <c r="AE164" s="47" t="e">
        <f t="shared" si="41"/>
        <v>#REF!</v>
      </c>
      <c r="AF164" s="47" t="str">
        <f t="shared" si="41"/>
        <v>ERRO</v>
      </c>
      <c r="AG164" s="47" t="e">
        <f t="shared" si="41"/>
        <v>#REF!</v>
      </c>
      <c r="AH164" s="260" t="e">
        <f>[1]COMB_CORR!K17/FRO_TOT!V164</f>
        <v>#REF!</v>
      </c>
      <c r="AI164" s="264" t="e">
        <f t="shared" si="43"/>
        <v>#REF!</v>
      </c>
      <c r="AJ164" s="3">
        <v>0.80878008325104012</v>
      </c>
      <c r="AL164" s="61" t="e">
        <f t="shared" si="37"/>
        <v>#REF!</v>
      </c>
      <c r="AM164" s="265">
        <v>-3975.6932571596699</v>
      </c>
    </row>
    <row r="165" spans="1:39" s="1" customFormat="1">
      <c r="A165" s="73" t="s">
        <v>36</v>
      </c>
      <c r="B165" s="82">
        <f>DIST_GAS_AUT!P21</f>
        <v>0</v>
      </c>
      <c r="C165" s="82" t="e">
        <f>DIST_GAS_UTI!P21</f>
        <v>#REF!</v>
      </c>
      <c r="D165" s="82">
        <f>DIST_GAS_CAMIE!F21</f>
        <v>0</v>
      </c>
      <c r="E165" s="82">
        <f>DIST_GAS_CAMIOA!F21</f>
        <v>0</v>
      </c>
      <c r="F165" s="82">
        <f>DIST_GAS_MOTOC!F21</f>
        <v>0</v>
      </c>
      <c r="G165" s="82" t="e">
        <f>DIST_GAS_MOTOA!F21</f>
        <v>#REF!</v>
      </c>
      <c r="H165" s="82" t="e">
        <f>DIST_ALC_AUT!P21</f>
        <v>#REF!</v>
      </c>
      <c r="I165" s="82" t="e">
        <f>DIST_ALC_UTI!F21</f>
        <v>#DIV/0!</v>
      </c>
      <c r="J165" s="82">
        <f>DIST_DSL_CAM!F21</f>
        <v>0</v>
      </c>
      <c r="K165" s="82">
        <f>DIST_DSL_CAMTRA!F21</f>
        <v>0</v>
      </c>
      <c r="L165" s="82">
        <f>DIST_DSL_MICRO!F21</f>
        <v>0</v>
      </c>
      <c r="M165" s="82" t="e">
        <f>DIST_DSL_ONI!F21</f>
        <v>#REF!</v>
      </c>
      <c r="N165" s="82">
        <f>DIST_DSL_CAMIE!F21</f>
        <v>0</v>
      </c>
      <c r="O165" s="82">
        <f>DIST_DSL_CAMIOA!F21</f>
        <v>0</v>
      </c>
      <c r="P165" s="82">
        <f>ONSV_2023!K57</f>
        <v>0</v>
      </c>
      <c r="Q165" s="82">
        <f>ONSV_2023!D57</f>
        <v>0</v>
      </c>
      <c r="R165" s="82">
        <f>ONSV_2023!P57</f>
        <v>0</v>
      </c>
      <c r="S165" s="82">
        <f>ONSV_2023!U57</f>
        <v>0</v>
      </c>
      <c r="T165" s="82">
        <f>GNV!R20</f>
        <v>0</v>
      </c>
      <c r="V165" s="2" t="e">
        <f>B164+C164+H164+I164+T164+#REF!+#REF!</f>
        <v>#REF!</v>
      </c>
      <c r="W165" s="2" t="e">
        <f t="shared" si="38"/>
        <v>#REF!</v>
      </c>
      <c r="X165" s="2">
        <f t="shared" si="39"/>
        <v>0</v>
      </c>
      <c r="Y165" s="2" t="e">
        <f t="shared" si="40"/>
        <v>#REF!</v>
      </c>
      <c r="Z165" s="2">
        <f>[1]DEN!C162+[1]DEN!F162+[1]DEN!G162+[1]DEN!L162</f>
        <v>1262205</v>
      </c>
      <c r="AA165" s="2">
        <f>[1]DEN!I162+[1]DEN!J162</f>
        <v>872560</v>
      </c>
      <c r="AB165" s="2">
        <f>[1]DEN!D162+[1]DEN!E162</f>
        <v>90556</v>
      </c>
      <c r="AC165" s="2">
        <f>[1]DEN!H162+[1]DEN!K162</f>
        <v>31944</v>
      </c>
      <c r="AD165" s="47" t="e">
        <f t="shared" si="42"/>
        <v>#REF!</v>
      </c>
      <c r="AE165" s="47" t="e">
        <f t="shared" si="41"/>
        <v>#REF!</v>
      </c>
      <c r="AF165" s="47" t="str">
        <f t="shared" si="41"/>
        <v>ERRO</v>
      </c>
      <c r="AG165" s="47" t="e">
        <f t="shared" si="41"/>
        <v>#REF!</v>
      </c>
      <c r="AH165" s="260" t="e">
        <f>[1]COMB_CORR!K18/FRO_TOT!V165</f>
        <v>#REF!</v>
      </c>
      <c r="AI165" s="264" t="e">
        <f t="shared" si="43"/>
        <v>#REF!</v>
      </c>
      <c r="AJ165" s="3">
        <v>0.93039761780204666</v>
      </c>
      <c r="AL165" s="61" t="e">
        <f t="shared" si="37"/>
        <v>#REF!</v>
      </c>
      <c r="AM165" s="265">
        <v>-3956.441989272018</v>
      </c>
    </row>
    <row r="166" spans="1:39" s="1" customFormat="1">
      <c r="A166" s="73" t="s">
        <v>21</v>
      </c>
      <c r="B166" s="82">
        <f>DIST_GAS_AUT!P22</f>
        <v>0</v>
      </c>
      <c r="C166" s="82" t="e">
        <f>DIST_GAS_UTI!P22</f>
        <v>#REF!</v>
      </c>
      <c r="D166" s="82">
        <f>DIST_GAS_CAMIE!F22</f>
        <v>0</v>
      </c>
      <c r="E166" s="82">
        <f>DIST_GAS_CAMIOA!F22</f>
        <v>0</v>
      </c>
      <c r="F166" s="82">
        <f>DIST_GAS_MOTOC!F22</f>
        <v>0</v>
      </c>
      <c r="G166" s="82" t="e">
        <f>DIST_GAS_MOTOA!F22</f>
        <v>#REF!</v>
      </c>
      <c r="H166" s="82" t="e">
        <f>DIST_ALC_AUT!P22</f>
        <v>#REF!</v>
      </c>
      <c r="I166" s="82" t="e">
        <f>DIST_ALC_UTI!F22</f>
        <v>#DIV/0!</v>
      </c>
      <c r="J166" s="82">
        <f>DIST_DSL_CAM!F22</f>
        <v>0</v>
      </c>
      <c r="K166" s="82">
        <f>DIST_DSL_CAMTRA!F22</f>
        <v>0</v>
      </c>
      <c r="L166" s="82">
        <f>DIST_DSL_MICRO!F22</f>
        <v>0</v>
      </c>
      <c r="M166" s="82" t="e">
        <f>DIST_DSL_ONI!F22</f>
        <v>#REF!</v>
      </c>
      <c r="N166" s="82">
        <f>DIST_DSL_CAMIE!F22</f>
        <v>0</v>
      </c>
      <c r="O166" s="82">
        <f>DIST_DSL_CAMIOA!F22</f>
        <v>0</v>
      </c>
      <c r="P166" s="82">
        <f>ONSV_2023!K58</f>
        <v>0</v>
      </c>
      <c r="Q166" s="82">
        <f>ONSV_2023!D58</f>
        <v>0</v>
      </c>
      <c r="R166" s="82">
        <f>ONSV_2023!P58</f>
        <v>0</v>
      </c>
      <c r="S166" s="82">
        <f>ONSV_2023!U58</f>
        <v>0</v>
      </c>
      <c r="T166" s="82">
        <f>GNV!R21</f>
        <v>0</v>
      </c>
      <c r="V166" s="2" t="e">
        <f>B165+C165+H165+I165+T165+#REF!+#REF!</f>
        <v>#REF!</v>
      </c>
      <c r="W166" s="2" t="e">
        <f t="shared" si="38"/>
        <v>#REF!</v>
      </c>
      <c r="X166" s="2">
        <f t="shared" si="39"/>
        <v>0</v>
      </c>
      <c r="Y166" s="2" t="e">
        <f t="shared" si="40"/>
        <v>#REF!</v>
      </c>
      <c r="Z166" s="2">
        <f>[1]DEN!C163+[1]DEN!F163+[1]DEN!G163+[1]DEN!L163</f>
        <v>311348</v>
      </c>
      <c r="AA166" s="2">
        <f>[1]DEN!I163+[1]DEN!J163</f>
        <v>452307</v>
      </c>
      <c r="AB166" s="2">
        <f>[1]DEN!D163+[1]DEN!E163</f>
        <v>22940</v>
      </c>
      <c r="AC166" s="2">
        <f>[1]DEN!H163+[1]DEN!K163</f>
        <v>7358</v>
      </c>
      <c r="AD166" s="47" t="e">
        <f t="shared" si="42"/>
        <v>#REF!</v>
      </c>
      <c r="AE166" s="47" t="e">
        <f t="shared" si="41"/>
        <v>#REF!</v>
      </c>
      <c r="AF166" s="47" t="str">
        <f t="shared" si="41"/>
        <v>ERRO</v>
      </c>
      <c r="AG166" s="47" t="e">
        <f t="shared" si="41"/>
        <v>#REF!</v>
      </c>
      <c r="AH166" s="260" t="e">
        <f>[1]COMB_CORR!K19/FRO_TOT!V166</f>
        <v>#REF!</v>
      </c>
      <c r="AI166" s="264" t="e">
        <f t="shared" si="43"/>
        <v>#REF!</v>
      </c>
      <c r="AJ166" s="3">
        <v>0.42256453157420132</v>
      </c>
      <c r="AL166" s="61" t="e">
        <f t="shared" si="37"/>
        <v>#REF!</v>
      </c>
      <c r="AM166" s="265">
        <v>-7069.8119066441141</v>
      </c>
    </row>
    <row r="167" spans="1:39" s="1" customFormat="1">
      <c r="A167" s="73" t="s">
        <v>32</v>
      </c>
      <c r="B167" s="82">
        <f>DIST_GAS_AUT!P23</f>
        <v>0</v>
      </c>
      <c r="C167" s="82" t="e">
        <f>DIST_GAS_UTI!P23</f>
        <v>#REF!</v>
      </c>
      <c r="D167" s="82">
        <f>DIST_GAS_CAMIE!F23</f>
        <v>0</v>
      </c>
      <c r="E167" s="82">
        <f>DIST_GAS_CAMIOA!F23</f>
        <v>0</v>
      </c>
      <c r="F167" s="82">
        <f>DIST_GAS_MOTOC!F23</f>
        <v>0</v>
      </c>
      <c r="G167" s="82" t="e">
        <f>DIST_GAS_MOTOA!F23</f>
        <v>#REF!</v>
      </c>
      <c r="H167" s="82" t="e">
        <f>DIST_ALC_AUT!P23</f>
        <v>#REF!</v>
      </c>
      <c r="I167" s="82" t="e">
        <f>DIST_ALC_UTI!F23</f>
        <v>#DIV/0!</v>
      </c>
      <c r="J167" s="82">
        <f>DIST_DSL_CAM!F23</f>
        <v>0</v>
      </c>
      <c r="K167" s="82">
        <f>DIST_DSL_CAMTRA!F23</f>
        <v>0</v>
      </c>
      <c r="L167" s="82">
        <f>DIST_DSL_MICRO!F23</f>
        <v>0</v>
      </c>
      <c r="M167" s="82" t="e">
        <f>DIST_DSL_ONI!F23</f>
        <v>#REF!</v>
      </c>
      <c r="N167" s="82">
        <f>DIST_DSL_CAMIE!F23</f>
        <v>0</v>
      </c>
      <c r="O167" s="82">
        <f>DIST_DSL_CAMIOA!F23</f>
        <v>0</v>
      </c>
      <c r="P167" s="82">
        <f>ONSV_2023!K59</f>
        <v>0</v>
      </c>
      <c r="Q167" s="82">
        <f>ONSV_2023!D59</f>
        <v>0</v>
      </c>
      <c r="R167" s="82">
        <f>ONSV_2023!P59</f>
        <v>0</v>
      </c>
      <c r="S167" s="82">
        <f>ONSV_2023!U59</f>
        <v>0</v>
      </c>
      <c r="T167" s="82">
        <f>GNV!R22</f>
        <v>0</v>
      </c>
      <c r="V167" s="2" t="e">
        <f>B166+C166+H166+I166+T166+#REF!+#REF!</f>
        <v>#REF!</v>
      </c>
      <c r="W167" s="2" t="e">
        <f t="shared" si="38"/>
        <v>#REF!</v>
      </c>
      <c r="X167" s="2">
        <f t="shared" si="39"/>
        <v>0</v>
      </c>
      <c r="Y167" s="2" t="e">
        <f t="shared" si="40"/>
        <v>#REF!</v>
      </c>
      <c r="Z167" s="2">
        <f>[1]DEN!C164+[1]DEN!F164+[1]DEN!G164+[1]DEN!L164</f>
        <v>503185</v>
      </c>
      <c r="AA167" s="2">
        <f>[1]DEN!I164+[1]DEN!J164</f>
        <v>370842</v>
      </c>
      <c r="AB167" s="2">
        <f>[1]DEN!D164+[1]DEN!E164</f>
        <v>28599</v>
      </c>
      <c r="AC167" s="2">
        <f>[1]DEN!H164+[1]DEN!K164</f>
        <v>9711</v>
      </c>
      <c r="AD167" s="47" t="e">
        <f t="shared" si="42"/>
        <v>#REF!</v>
      </c>
      <c r="AE167" s="47" t="e">
        <f t="shared" si="41"/>
        <v>#REF!</v>
      </c>
      <c r="AF167" s="47" t="str">
        <f t="shared" si="41"/>
        <v>ERRO</v>
      </c>
      <c r="AG167" s="47" t="e">
        <f t="shared" si="41"/>
        <v>#REF!</v>
      </c>
      <c r="AH167" s="260" t="e">
        <f>[1]COMB_CORR!K20/FRO_TOT!V167</f>
        <v>#REF!</v>
      </c>
      <c r="AI167" s="264" t="e">
        <f t="shared" si="43"/>
        <v>#REF!</v>
      </c>
      <c r="AJ167" s="3">
        <v>0.79192524154579769</v>
      </c>
      <c r="AL167" s="61" t="e">
        <f t="shared" si="37"/>
        <v>#REF!</v>
      </c>
      <c r="AM167" s="265">
        <v>-4659.7084112559096</v>
      </c>
    </row>
    <row r="168" spans="1:39" s="1" customFormat="1">
      <c r="A168" s="75" t="s">
        <v>40</v>
      </c>
      <c r="B168" s="79">
        <f>DIST_GAS_AUT!P24</f>
        <v>0</v>
      </c>
      <c r="C168" s="79" t="e">
        <f>DIST_GAS_UTI!P24</f>
        <v>#REF!</v>
      </c>
      <c r="D168" s="79">
        <f>DIST_GAS_CAMIE!F24</f>
        <v>0</v>
      </c>
      <c r="E168" s="79">
        <f>DIST_GAS_CAMIOA!F24</f>
        <v>0</v>
      </c>
      <c r="F168" s="79">
        <f>DIST_GAS_MOTOC!F24</f>
        <v>0</v>
      </c>
      <c r="G168" s="79" t="e">
        <f>DIST_GAS_MOTOA!F24</f>
        <v>#REF!</v>
      </c>
      <c r="H168" s="79" t="e">
        <f>DIST_ALC_AUT!P24</f>
        <v>#REF!</v>
      </c>
      <c r="I168" s="79" t="e">
        <f>DIST_ALC_UTI!F24</f>
        <v>#DIV/0!</v>
      </c>
      <c r="J168" s="79">
        <f>DIST_DSL_CAM!F24</f>
        <v>0</v>
      </c>
      <c r="K168" s="79">
        <f>DIST_DSL_CAMTRA!F24</f>
        <v>0</v>
      </c>
      <c r="L168" s="79">
        <f>DIST_DSL_MICRO!F24</f>
        <v>0</v>
      </c>
      <c r="M168" s="79" t="e">
        <f>DIST_DSL_ONI!F24</f>
        <v>#REF!</v>
      </c>
      <c r="N168" s="79">
        <f>DIST_DSL_CAMIE!F24</f>
        <v>0</v>
      </c>
      <c r="O168" s="79">
        <f>DIST_DSL_CAMIOA!F24</f>
        <v>0</v>
      </c>
      <c r="P168" s="79">
        <f>ONSV_2023!K60</f>
        <v>0</v>
      </c>
      <c r="Q168" s="79">
        <f>ONSV_2023!D60</f>
        <v>0</v>
      </c>
      <c r="R168" s="79">
        <f>ONSV_2023!P60</f>
        <v>0</v>
      </c>
      <c r="S168" s="79">
        <f>ONSV_2023!U60</f>
        <v>0</v>
      </c>
      <c r="T168" s="79">
        <f>GNV!R23</f>
        <v>0</v>
      </c>
      <c r="V168" s="2" t="e">
        <f>B167+C167+H167+I167+T167+#REF!+#REF!</f>
        <v>#REF!</v>
      </c>
      <c r="W168" s="2" t="e">
        <f t="shared" si="38"/>
        <v>#REF!</v>
      </c>
      <c r="X168" s="2">
        <f t="shared" si="39"/>
        <v>0</v>
      </c>
      <c r="Y168" s="2" t="e">
        <f t="shared" si="40"/>
        <v>#REF!</v>
      </c>
      <c r="Z168" s="2">
        <f>[1]DEN!C165+[1]DEN!F165+[1]DEN!G165+[1]DEN!L165</f>
        <v>295333</v>
      </c>
      <c r="AA168" s="2">
        <f>[1]DEN!I165+[1]DEN!J165</f>
        <v>213386</v>
      </c>
      <c r="AB168" s="2">
        <f>[1]DEN!D165+[1]DEN!E165</f>
        <v>20269</v>
      </c>
      <c r="AC168" s="2">
        <f>[1]DEN!H165+[1]DEN!K165</f>
        <v>8361</v>
      </c>
      <c r="AD168" s="47" t="e">
        <f t="shared" si="42"/>
        <v>#REF!</v>
      </c>
      <c r="AE168" s="47" t="e">
        <f t="shared" si="41"/>
        <v>#REF!</v>
      </c>
      <c r="AF168" s="47" t="str">
        <f t="shared" si="41"/>
        <v>ERRO</v>
      </c>
      <c r="AG168" s="47" t="e">
        <f t="shared" si="41"/>
        <v>#REF!</v>
      </c>
      <c r="AH168" s="260" t="e">
        <f>[1]COMB_CORR!K21/FRO_TOT!V168</f>
        <v>#REF!</v>
      </c>
      <c r="AI168" s="264" t="e">
        <f t="shared" si="43"/>
        <v>#REF!</v>
      </c>
      <c r="AJ168" s="3">
        <v>0.42602782924500165</v>
      </c>
      <c r="AL168" s="61" t="e">
        <f t="shared" si="37"/>
        <v>#REF!</v>
      </c>
      <c r="AM168" s="265">
        <v>-7552.1455683955282</v>
      </c>
    </row>
    <row r="169" spans="1:39" s="1" customFormat="1">
      <c r="A169" s="73" t="s">
        <v>26</v>
      </c>
      <c r="B169" s="82">
        <f>DIST_GAS_AUT!P25</f>
        <v>0</v>
      </c>
      <c r="C169" s="82" t="e">
        <f>DIST_GAS_UTI!P25</f>
        <v>#REF!</v>
      </c>
      <c r="D169" s="82">
        <f>DIST_GAS_CAMIE!F25</f>
        <v>0</v>
      </c>
      <c r="E169" s="82">
        <f>DIST_GAS_CAMIOA!F25</f>
        <v>0</v>
      </c>
      <c r="F169" s="82">
        <f>DIST_GAS_MOTOC!F25</f>
        <v>0</v>
      </c>
      <c r="G169" s="82" t="e">
        <f>DIST_GAS_MOTOA!F25</f>
        <v>#REF!</v>
      </c>
      <c r="H169" s="82" t="e">
        <f>DIST_ALC_AUT!P25</f>
        <v>#REF!</v>
      </c>
      <c r="I169" s="82" t="e">
        <f>DIST_ALC_UTI!F25</f>
        <v>#DIV/0!</v>
      </c>
      <c r="J169" s="82">
        <f>DIST_DSL_CAM!F25</f>
        <v>0</v>
      </c>
      <c r="K169" s="82">
        <f>DIST_DSL_CAMTRA!F25</f>
        <v>0</v>
      </c>
      <c r="L169" s="82">
        <f>DIST_DSL_MICRO!F25</f>
        <v>0</v>
      </c>
      <c r="M169" s="82" t="e">
        <f>DIST_DSL_ONI!F25</f>
        <v>#REF!</v>
      </c>
      <c r="N169" s="82">
        <f>DIST_DSL_CAMIE!F25</f>
        <v>0</v>
      </c>
      <c r="O169" s="82">
        <f>DIST_DSL_CAMIOA!F25</f>
        <v>0</v>
      </c>
      <c r="P169" s="82">
        <f>ONSV_2023!K61</f>
        <v>0</v>
      </c>
      <c r="Q169" s="82">
        <f>ONSV_2023!D61</f>
        <v>0</v>
      </c>
      <c r="R169" s="82">
        <f>ONSV_2023!P61</f>
        <v>0</v>
      </c>
      <c r="S169" s="82">
        <f>ONSV_2023!U61</f>
        <v>0</v>
      </c>
      <c r="T169" s="82">
        <f>GNV!R24</f>
        <v>0</v>
      </c>
      <c r="V169" s="2" t="e">
        <f>B168+C168+H168+I168+T168+#REF!+#REF!</f>
        <v>#REF!</v>
      </c>
      <c r="W169" s="2" t="e">
        <f t="shared" si="38"/>
        <v>#REF!</v>
      </c>
      <c r="X169" s="2">
        <f t="shared" si="39"/>
        <v>0</v>
      </c>
      <c r="Y169" s="2" t="e">
        <f t="shared" si="40"/>
        <v>#REF!</v>
      </c>
      <c r="Z169" s="2">
        <f>[1]DEN!C166+[1]DEN!F166+[1]DEN!G166+[1]DEN!L166</f>
        <v>28669716</v>
      </c>
      <c r="AA169" s="2">
        <f>[1]DEN!I166+[1]DEN!J166</f>
        <v>8119793</v>
      </c>
      <c r="AB169" s="2">
        <f>[1]DEN!D166+[1]DEN!E166</f>
        <v>1345332</v>
      </c>
      <c r="AC169" s="2">
        <f>[1]DEN!H166+[1]DEN!K166</f>
        <v>449124</v>
      </c>
      <c r="AD169" s="47" t="e">
        <f t="shared" si="42"/>
        <v>#REF!</v>
      </c>
      <c r="AE169" s="47" t="e">
        <f t="shared" si="41"/>
        <v>#REF!</v>
      </c>
      <c r="AF169" s="47" t="str">
        <f t="shared" si="41"/>
        <v>ERRO</v>
      </c>
      <c r="AG169" s="47" t="e">
        <f t="shared" si="41"/>
        <v>#REF!</v>
      </c>
      <c r="AH169" s="260"/>
      <c r="AI169" s="264"/>
      <c r="AJ169" s="3"/>
      <c r="AL169" s="61"/>
      <c r="AM169" s="265"/>
    </row>
    <row r="170" spans="1:39" s="1" customFormat="1">
      <c r="A170" s="73" t="s">
        <v>18</v>
      </c>
      <c r="B170" s="82">
        <f>DIST_GAS_AUT!P26</f>
        <v>0</v>
      </c>
      <c r="C170" s="82" t="e">
        <f>DIST_GAS_UTI!P26</f>
        <v>#REF!</v>
      </c>
      <c r="D170" s="82">
        <f>DIST_GAS_CAMIE!F26</f>
        <v>0</v>
      </c>
      <c r="E170" s="82">
        <f>DIST_GAS_CAMIOA!F26</f>
        <v>0</v>
      </c>
      <c r="F170" s="82">
        <f>DIST_GAS_MOTOC!F26</f>
        <v>0</v>
      </c>
      <c r="G170" s="82" t="e">
        <f>DIST_GAS_MOTOA!F26</f>
        <v>#REF!</v>
      </c>
      <c r="H170" s="82" t="e">
        <f>DIST_ALC_AUT!P26</f>
        <v>#REF!</v>
      </c>
      <c r="I170" s="82" t="e">
        <f>DIST_ALC_UTI!F26</f>
        <v>#DIV/0!</v>
      </c>
      <c r="J170" s="82">
        <f>DIST_DSL_CAM!F26</f>
        <v>0</v>
      </c>
      <c r="K170" s="82">
        <f>DIST_DSL_CAMTRA!F26</f>
        <v>0</v>
      </c>
      <c r="L170" s="82">
        <f>DIST_DSL_MICRO!F26</f>
        <v>0</v>
      </c>
      <c r="M170" s="82" t="e">
        <f>DIST_DSL_ONI!F26</f>
        <v>#REF!</v>
      </c>
      <c r="N170" s="82">
        <f>DIST_DSL_CAMIE!F26</f>
        <v>0</v>
      </c>
      <c r="O170" s="82">
        <f>DIST_DSL_CAMIOA!F26</f>
        <v>0</v>
      </c>
      <c r="P170" s="82">
        <f>ONSV_2023!K62</f>
        <v>0</v>
      </c>
      <c r="Q170" s="82">
        <f>ONSV_2023!D62</f>
        <v>0</v>
      </c>
      <c r="R170" s="82">
        <f>ONSV_2023!P62</f>
        <v>0</v>
      </c>
      <c r="S170" s="82">
        <f>ONSV_2023!U62</f>
        <v>0</v>
      </c>
      <c r="T170" s="82">
        <f>GNV!R25</f>
        <v>0</v>
      </c>
      <c r="V170" s="2" t="e">
        <f>B169+C169+H169+I169+T169+#REF!+#REF!</f>
        <v>#REF!</v>
      </c>
      <c r="W170" s="2" t="e">
        <f t="shared" si="38"/>
        <v>#REF!</v>
      </c>
      <c r="X170" s="2">
        <f t="shared" si="39"/>
        <v>0</v>
      </c>
      <c r="Y170" s="2" t="e">
        <f t="shared" si="40"/>
        <v>#REF!</v>
      </c>
      <c r="Z170" s="2">
        <f>[1]DEN!C167+[1]DEN!F167+[1]DEN!G167+[1]DEN!L167</f>
        <v>945765</v>
      </c>
      <c r="AA170" s="2">
        <f>[1]DEN!I167+[1]DEN!J167</f>
        <v>442883</v>
      </c>
      <c r="AB170" s="2">
        <f>[1]DEN!D167+[1]DEN!E167</f>
        <v>78980</v>
      </c>
      <c r="AC170" s="2">
        <f>[1]DEN!H167+[1]DEN!K167</f>
        <v>20005</v>
      </c>
      <c r="AD170" s="47" t="e">
        <f t="shared" si="42"/>
        <v>#REF!</v>
      </c>
      <c r="AE170" s="47" t="e">
        <f t="shared" si="41"/>
        <v>#REF!</v>
      </c>
      <c r="AF170" s="47" t="str">
        <f t="shared" si="41"/>
        <v>ERRO</v>
      </c>
      <c r="AG170" s="47" t="e">
        <f t="shared" si="41"/>
        <v>#REF!</v>
      </c>
      <c r="AH170" s="260" t="e">
        <f>[1]COMB_CORR!K23/FRO_TOT!V170</f>
        <v>#REF!</v>
      </c>
      <c r="AI170" s="264" t="e">
        <f t="shared" si="43"/>
        <v>#REF!</v>
      </c>
      <c r="AJ170" s="3">
        <v>0.57838924489415811</v>
      </c>
      <c r="AL170" s="61" t="e">
        <f t="shared" si="37"/>
        <v>#REF!</v>
      </c>
      <c r="AM170" s="265">
        <v>-18746.059579672408</v>
      </c>
    </row>
    <row r="171" spans="1:39" s="1" customFormat="1">
      <c r="A171" s="73" t="s">
        <v>12</v>
      </c>
      <c r="B171" s="82">
        <f>DIST_GAS_AUT!P27</f>
        <v>0</v>
      </c>
      <c r="C171" s="82" t="e">
        <f>DIST_GAS_UTI!P27</f>
        <v>#REF!</v>
      </c>
      <c r="D171" s="82">
        <f>DIST_GAS_CAMIE!F27</f>
        <v>0</v>
      </c>
      <c r="E171" s="82">
        <f>DIST_GAS_CAMIOA!F27</f>
        <v>0</v>
      </c>
      <c r="F171" s="82">
        <f>DIST_GAS_MOTOC!F27</f>
        <v>0</v>
      </c>
      <c r="G171" s="82" t="e">
        <f>DIST_GAS_MOTOA!F27</f>
        <v>#REF!</v>
      </c>
      <c r="H171" s="82" t="e">
        <f>DIST_ALC_AUT!P27</f>
        <v>#REF!</v>
      </c>
      <c r="I171" s="82" t="e">
        <f>DIST_ALC_UTI!F27</f>
        <v>#DIV/0!</v>
      </c>
      <c r="J171" s="82">
        <f>DIST_DSL_CAM!F27</f>
        <v>0</v>
      </c>
      <c r="K171" s="82">
        <f>DIST_DSL_CAMTRA!F27</f>
        <v>0</v>
      </c>
      <c r="L171" s="82">
        <f>DIST_DSL_MICRO!F27</f>
        <v>0</v>
      </c>
      <c r="M171" s="82" t="e">
        <f>DIST_DSL_ONI!F27</f>
        <v>#REF!</v>
      </c>
      <c r="N171" s="82">
        <f>DIST_DSL_CAMIE!F27</f>
        <v>0</v>
      </c>
      <c r="O171" s="82">
        <f>DIST_DSL_CAMIOA!F27</f>
        <v>0</v>
      </c>
      <c r="P171" s="82">
        <f>ONSV_2023!K63</f>
        <v>0</v>
      </c>
      <c r="Q171" s="82">
        <f>ONSV_2023!D63</f>
        <v>0</v>
      </c>
      <c r="R171" s="82">
        <f>ONSV_2023!P63</f>
        <v>0</v>
      </c>
      <c r="S171" s="82">
        <f>ONSV_2023!U63</f>
        <v>0</v>
      </c>
      <c r="T171" s="82">
        <f>GNV!R26</f>
        <v>0</v>
      </c>
      <c r="V171" s="2" t="e">
        <f>B170+C170+H170+I170+T170+#REF!+#REF!</f>
        <v>#REF!</v>
      </c>
      <c r="W171" s="2" t="e">
        <f t="shared" si="38"/>
        <v>#REF!</v>
      </c>
      <c r="X171" s="2">
        <f t="shared" si="39"/>
        <v>0</v>
      </c>
      <c r="Y171" s="2" t="e">
        <f t="shared" si="40"/>
        <v>#REF!</v>
      </c>
      <c r="Z171" s="2">
        <f>[1]DEN!C168+[1]DEN!F168+[1]DEN!G168+[1]DEN!L168</f>
        <v>5663492</v>
      </c>
      <c r="AA171" s="2">
        <f>[1]DEN!I168+[1]DEN!J168</f>
        <v>2263845</v>
      </c>
      <c r="AB171" s="2">
        <f>[1]DEN!D168+[1]DEN!E168</f>
        <v>346673</v>
      </c>
      <c r="AC171" s="2">
        <f>[1]DEN!H168+[1]DEN!K168</f>
        <v>102978</v>
      </c>
      <c r="AD171" s="47" t="e">
        <f t="shared" si="42"/>
        <v>#REF!</v>
      </c>
      <c r="AE171" s="47" t="e">
        <f t="shared" si="41"/>
        <v>#REF!</v>
      </c>
      <c r="AF171" s="47" t="str">
        <f t="shared" si="41"/>
        <v>ERRO</v>
      </c>
      <c r="AG171" s="47" t="e">
        <f t="shared" si="41"/>
        <v>#REF!</v>
      </c>
      <c r="AH171" s="260" t="e">
        <f>[1]COMB_CORR!K24/FRO_TOT!V171</f>
        <v>#REF!</v>
      </c>
      <c r="AI171" s="264" t="e">
        <f t="shared" si="43"/>
        <v>#REF!</v>
      </c>
      <c r="AJ171" s="3">
        <v>0.69389918236450521</v>
      </c>
      <c r="AL171" s="61" t="e">
        <f t="shared" si="37"/>
        <v>#REF!</v>
      </c>
      <c r="AM171" s="265">
        <v>-79879.581544325221</v>
      </c>
    </row>
    <row r="172" spans="1:39" s="1" customFormat="1">
      <c r="A172" s="73" t="s">
        <v>10</v>
      </c>
      <c r="B172" s="82">
        <f>DIST_GAS_AUT!P28</f>
        <v>0</v>
      </c>
      <c r="C172" s="82" t="e">
        <f>DIST_GAS_UTI!P28</f>
        <v>#REF!</v>
      </c>
      <c r="D172" s="82">
        <f>DIST_GAS_CAMIE!F28</f>
        <v>0</v>
      </c>
      <c r="E172" s="82">
        <f>DIST_GAS_CAMIOA!F28</f>
        <v>0</v>
      </c>
      <c r="F172" s="82">
        <f>DIST_GAS_MOTOC!F28</f>
        <v>0</v>
      </c>
      <c r="G172" s="82" t="e">
        <f>DIST_GAS_MOTOA!F28</f>
        <v>#REF!</v>
      </c>
      <c r="H172" s="82" t="e">
        <f>DIST_ALC_AUT!P28</f>
        <v>#REF!</v>
      </c>
      <c r="I172" s="82" t="e">
        <f>DIST_ALC_UTI!F28</f>
        <v>#DIV/0!</v>
      </c>
      <c r="J172" s="82">
        <f>DIST_DSL_CAM!F28</f>
        <v>0</v>
      </c>
      <c r="K172" s="82">
        <f>DIST_DSL_CAMTRA!F28</f>
        <v>0</v>
      </c>
      <c r="L172" s="82">
        <f>DIST_DSL_MICRO!F28</f>
        <v>0</v>
      </c>
      <c r="M172" s="82" t="e">
        <f>DIST_DSL_ONI!F28</f>
        <v>#REF!</v>
      </c>
      <c r="N172" s="82">
        <f>DIST_DSL_CAMIE!F28</f>
        <v>0</v>
      </c>
      <c r="O172" s="82">
        <f>DIST_DSL_CAMIOA!F28</f>
        <v>0</v>
      </c>
      <c r="P172" s="82">
        <f>ONSV_2023!K64</f>
        <v>0</v>
      </c>
      <c r="Q172" s="82">
        <f>ONSV_2023!D64</f>
        <v>0</v>
      </c>
      <c r="R172" s="82">
        <f>ONSV_2023!P64</f>
        <v>0</v>
      </c>
      <c r="S172" s="82">
        <f>ONSV_2023!U64</f>
        <v>0</v>
      </c>
      <c r="T172" s="82">
        <f>GNV!R27</f>
        <v>0</v>
      </c>
      <c r="V172" s="2" t="e">
        <f>B171+C171+H171+I171+T171+#REF!+#REF!</f>
        <v>#REF!</v>
      </c>
      <c r="W172" s="2" t="e">
        <f t="shared" si="38"/>
        <v>#REF!</v>
      </c>
      <c r="X172" s="2">
        <f t="shared" si="39"/>
        <v>0</v>
      </c>
      <c r="Y172" s="2" t="e">
        <f t="shared" si="40"/>
        <v>#REF!</v>
      </c>
      <c r="Z172" s="2">
        <f>[1]DEN!C169+[1]DEN!F169+[1]DEN!G169+[1]DEN!L169</f>
        <v>4251121</v>
      </c>
      <c r="AA172" s="2">
        <f>[1]DEN!I169+[1]DEN!J169</f>
        <v>846391</v>
      </c>
      <c r="AB172" s="2">
        <f>[1]DEN!D169+[1]DEN!E169</f>
        <v>143431</v>
      </c>
      <c r="AC172" s="2">
        <f>[1]DEN!H169+[1]DEN!K169</f>
        <v>78539</v>
      </c>
      <c r="AD172" s="47" t="e">
        <f t="shared" si="42"/>
        <v>#REF!</v>
      </c>
      <c r="AE172" s="47" t="e">
        <f t="shared" si="41"/>
        <v>#REF!</v>
      </c>
      <c r="AF172" s="47" t="str">
        <f t="shared" si="41"/>
        <v>ERRO</v>
      </c>
      <c r="AG172" s="47" t="e">
        <f t="shared" si="41"/>
        <v>#REF!</v>
      </c>
      <c r="AH172" s="260" t="e">
        <f>[1]COMB_CORR!K25/FRO_TOT!V172</f>
        <v>#REF!</v>
      </c>
      <c r="AI172" s="264" t="e">
        <f t="shared" si="43"/>
        <v>#REF!</v>
      </c>
      <c r="AJ172" s="3">
        <v>0.60649169744671483</v>
      </c>
      <c r="AL172" s="61" t="e">
        <f t="shared" si="37"/>
        <v>#REF!</v>
      </c>
      <c r="AM172" s="265">
        <v>-84570.716451381799</v>
      </c>
    </row>
    <row r="173" spans="1:39" s="1" customFormat="1">
      <c r="A173" s="75" t="s">
        <v>41</v>
      </c>
      <c r="B173" s="79">
        <f>DIST_GAS_AUT!P29</f>
        <v>0</v>
      </c>
      <c r="C173" s="79" t="e">
        <f>DIST_GAS_UTI!P29</f>
        <v>#REF!</v>
      </c>
      <c r="D173" s="79">
        <f>DIST_GAS_CAMIE!F29</f>
        <v>0</v>
      </c>
      <c r="E173" s="79">
        <f>DIST_GAS_CAMIOA!F29</f>
        <v>0</v>
      </c>
      <c r="F173" s="79">
        <f>DIST_GAS_MOTOC!F29</f>
        <v>0</v>
      </c>
      <c r="G173" s="79" t="e">
        <f>DIST_GAS_MOTOA!F29</f>
        <v>#REF!</v>
      </c>
      <c r="H173" s="79" t="e">
        <f>DIST_ALC_AUT!P29</f>
        <v>#REF!</v>
      </c>
      <c r="I173" s="79" t="e">
        <f>DIST_ALC_UTI!F29</f>
        <v>#DIV/0!</v>
      </c>
      <c r="J173" s="79">
        <f>DIST_DSL_CAM!F29</f>
        <v>0</v>
      </c>
      <c r="K173" s="79">
        <f>DIST_DSL_CAMTRA!F29</f>
        <v>0</v>
      </c>
      <c r="L173" s="79">
        <f>DIST_DSL_MICRO!F29</f>
        <v>0</v>
      </c>
      <c r="M173" s="79" t="e">
        <f>DIST_DSL_ONI!F29</f>
        <v>#REF!</v>
      </c>
      <c r="N173" s="79">
        <f>DIST_DSL_CAMIE!F29</f>
        <v>0</v>
      </c>
      <c r="O173" s="79">
        <f>DIST_DSL_CAMIOA!F29</f>
        <v>0</v>
      </c>
      <c r="P173" s="79">
        <f>ONSV_2023!K65</f>
        <v>0</v>
      </c>
      <c r="Q173" s="79">
        <f>ONSV_2023!D65</f>
        <v>0</v>
      </c>
      <c r="R173" s="79">
        <f>ONSV_2023!P65</f>
        <v>0</v>
      </c>
      <c r="S173" s="79">
        <f>ONSV_2023!U65</f>
        <v>0</v>
      </c>
      <c r="T173" s="79">
        <f>GNV!R28</f>
        <v>0</v>
      </c>
      <c r="V173" s="2" t="e">
        <f>B172+C172+H172+I172+T172+#REF!+#REF!</f>
        <v>#REF!</v>
      </c>
      <c r="W173" s="2" t="e">
        <f t="shared" si="38"/>
        <v>#REF!</v>
      </c>
      <c r="X173" s="2">
        <f t="shared" si="39"/>
        <v>0</v>
      </c>
      <c r="Y173" s="2" t="e">
        <f t="shared" si="40"/>
        <v>#REF!</v>
      </c>
      <c r="Z173" s="2">
        <f>[1]DEN!C170+[1]DEN!F170+[1]DEN!G170+[1]DEN!L170</f>
        <v>17809338</v>
      </c>
      <c r="AA173" s="2">
        <f>[1]DEN!I170+[1]DEN!J170</f>
        <v>4566674</v>
      </c>
      <c r="AB173" s="2">
        <f>[1]DEN!D170+[1]DEN!E170</f>
        <v>776248</v>
      </c>
      <c r="AC173" s="2">
        <f>[1]DEN!H170+[1]DEN!K170</f>
        <v>247602</v>
      </c>
      <c r="AD173" s="47" t="e">
        <f t="shared" si="42"/>
        <v>#REF!</v>
      </c>
      <c r="AE173" s="47" t="e">
        <f t="shared" si="41"/>
        <v>#REF!</v>
      </c>
      <c r="AF173" s="47" t="str">
        <f t="shared" si="41"/>
        <v>ERRO</v>
      </c>
      <c r="AG173" s="47" t="e">
        <f t="shared" si="41"/>
        <v>#REF!</v>
      </c>
      <c r="AH173" s="260" t="e">
        <f>[1]COMB_CORR!K26/FRO_TOT!V173</f>
        <v>#REF!</v>
      </c>
      <c r="AI173" s="264" t="e">
        <f t="shared" si="43"/>
        <v>#REF!</v>
      </c>
      <c r="AJ173" s="3">
        <v>1.5171136093397459</v>
      </c>
      <c r="AL173" s="61" t="e">
        <f t="shared" si="37"/>
        <v>#REF!</v>
      </c>
      <c r="AM173" s="265">
        <v>471997.75023094378</v>
      </c>
    </row>
    <row r="174" spans="1:39" s="1" customFormat="1">
      <c r="A174" s="73" t="s">
        <v>22</v>
      </c>
      <c r="B174" s="82">
        <f>DIST_GAS_AUT!P30</f>
        <v>0</v>
      </c>
      <c r="C174" s="82" t="e">
        <f>DIST_GAS_UTI!P30</f>
        <v>#REF!</v>
      </c>
      <c r="D174" s="82">
        <f>DIST_GAS_CAMIE!F30</f>
        <v>0</v>
      </c>
      <c r="E174" s="82">
        <f>DIST_GAS_CAMIOA!F30</f>
        <v>0</v>
      </c>
      <c r="F174" s="82">
        <f>DIST_GAS_MOTOC!F30</f>
        <v>0</v>
      </c>
      <c r="G174" s="82" t="e">
        <f>DIST_GAS_MOTOA!F30</f>
        <v>#REF!</v>
      </c>
      <c r="H174" s="82" t="e">
        <f>DIST_ALC_AUT!P30</f>
        <v>#REF!</v>
      </c>
      <c r="I174" s="82" t="e">
        <f>DIST_ALC_UTI!F30</f>
        <v>#DIV/0!</v>
      </c>
      <c r="J174" s="82">
        <f>DIST_DSL_CAM!F30</f>
        <v>0</v>
      </c>
      <c r="K174" s="82">
        <f>DIST_DSL_CAMTRA!F30</f>
        <v>0</v>
      </c>
      <c r="L174" s="82">
        <f>DIST_DSL_MICRO!F30</f>
        <v>0</v>
      </c>
      <c r="M174" s="82" t="e">
        <f>DIST_DSL_ONI!F30</f>
        <v>#REF!</v>
      </c>
      <c r="N174" s="82">
        <f>DIST_DSL_CAMIE!F30</f>
        <v>0</v>
      </c>
      <c r="O174" s="82">
        <f>DIST_DSL_CAMIOA!F30</f>
        <v>0</v>
      </c>
      <c r="P174" s="82">
        <f>ONSV_2023!K66</f>
        <v>0</v>
      </c>
      <c r="Q174" s="82">
        <f>ONSV_2023!D66</f>
        <v>0</v>
      </c>
      <c r="R174" s="82">
        <f>ONSV_2023!P66</f>
        <v>0</v>
      </c>
      <c r="S174" s="82">
        <f>ONSV_2023!U66</f>
        <v>0</v>
      </c>
      <c r="T174" s="82">
        <f>GNV!R29</f>
        <v>0</v>
      </c>
      <c r="V174" s="2" t="e">
        <f>B173+C173+H173+I173+T173+#REF!+#REF!</f>
        <v>#REF!</v>
      </c>
      <c r="W174" s="2" t="e">
        <f t="shared" si="38"/>
        <v>#REF!</v>
      </c>
      <c r="X174" s="2">
        <f t="shared" si="39"/>
        <v>0</v>
      </c>
      <c r="Y174" s="2" t="e">
        <f t="shared" si="40"/>
        <v>#REF!</v>
      </c>
      <c r="Z174" s="2">
        <f>[1]DEN!C171+[1]DEN!F171+[1]DEN!G171+[1]DEN!L171</f>
        <v>11160638</v>
      </c>
      <c r="AA174" s="2">
        <f>[1]DEN!I171+[1]DEN!J171</f>
        <v>3306013</v>
      </c>
      <c r="AB174" s="2">
        <f>[1]DEN!D171+[1]DEN!E171</f>
        <v>746692</v>
      </c>
      <c r="AC174" s="2">
        <f>[1]DEN!H171+[1]DEN!K171</f>
        <v>135266</v>
      </c>
      <c r="AD174" s="47" t="e">
        <f t="shared" si="42"/>
        <v>#REF!</v>
      </c>
      <c r="AE174" s="47" t="e">
        <f t="shared" si="41"/>
        <v>#REF!</v>
      </c>
      <c r="AF174" s="47" t="str">
        <f t="shared" si="41"/>
        <v>ERRO</v>
      </c>
      <c r="AG174" s="47" t="e">
        <f t="shared" si="41"/>
        <v>#REF!</v>
      </c>
      <c r="AH174" s="260"/>
      <c r="AI174" s="264"/>
      <c r="AJ174" s="3"/>
      <c r="AL174" s="61"/>
      <c r="AM174" s="265"/>
    </row>
    <row r="175" spans="1:39" s="1" customFormat="1">
      <c r="A175" s="73" t="s">
        <v>13</v>
      </c>
      <c r="B175" s="82">
        <f>DIST_GAS_AUT!P31</f>
        <v>0</v>
      </c>
      <c r="C175" s="82" t="e">
        <f>DIST_GAS_UTI!P31</f>
        <v>#REF!</v>
      </c>
      <c r="D175" s="82">
        <f>DIST_GAS_CAMIE!F31</f>
        <v>0</v>
      </c>
      <c r="E175" s="82">
        <f>DIST_GAS_CAMIOA!F31</f>
        <v>0</v>
      </c>
      <c r="F175" s="82">
        <f>DIST_GAS_MOTOC!F31</f>
        <v>0</v>
      </c>
      <c r="G175" s="82" t="e">
        <f>DIST_GAS_MOTOA!F31</f>
        <v>#REF!</v>
      </c>
      <c r="H175" s="82" t="e">
        <f>DIST_ALC_AUT!P31</f>
        <v>#REF!</v>
      </c>
      <c r="I175" s="82" t="e">
        <f>DIST_ALC_UTI!F31</f>
        <v>#DIV/0!</v>
      </c>
      <c r="J175" s="82">
        <f>DIST_DSL_CAM!F31</f>
        <v>0</v>
      </c>
      <c r="K175" s="82">
        <f>DIST_DSL_CAMTRA!F31</f>
        <v>0</v>
      </c>
      <c r="L175" s="82">
        <f>DIST_DSL_MICRO!F31</f>
        <v>0</v>
      </c>
      <c r="M175" s="82" t="e">
        <f>DIST_DSL_ONI!F31</f>
        <v>#REF!</v>
      </c>
      <c r="N175" s="82">
        <f>DIST_DSL_CAMIE!F31</f>
        <v>0</v>
      </c>
      <c r="O175" s="82">
        <f>DIST_DSL_CAMIOA!F31</f>
        <v>0</v>
      </c>
      <c r="P175" s="82">
        <f>ONSV_2023!K67</f>
        <v>0</v>
      </c>
      <c r="Q175" s="82">
        <f>ONSV_2023!D67</f>
        <v>0</v>
      </c>
      <c r="R175" s="82">
        <f>ONSV_2023!P67</f>
        <v>0</v>
      </c>
      <c r="S175" s="82">
        <f>ONSV_2023!U67</f>
        <v>0</v>
      </c>
      <c r="T175" s="82">
        <f>GNV!R30</f>
        <v>0</v>
      </c>
      <c r="V175" s="2" t="e">
        <f>B174+C174+H174+I174+T174+#REF!+#REF!</f>
        <v>#REF!</v>
      </c>
      <c r="W175" s="2" t="e">
        <f t="shared" si="38"/>
        <v>#REF!</v>
      </c>
      <c r="X175" s="2">
        <f t="shared" si="39"/>
        <v>0</v>
      </c>
      <c r="Y175" s="2" t="e">
        <f t="shared" si="40"/>
        <v>#REF!</v>
      </c>
      <c r="Z175" s="2">
        <f>[1]DEN!C172+[1]DEN!F172+[1]DEN!G172+[1]DEN!L172</f>
        <v>4324271</v>
      </c>
      <c r="AA175" s="2">
        <f>[1]DEN!I172+[1]DEN!J172</f>
        <v>1234887</v>
      </c>
      <c r="AB175" s="2">
        <f>[1]DEN!D172+[1]DEN!E172</f>
        <v>316239</v>
      </c>
      <c r="AC175" s="2">
        <f>[1]DEN!H172+[1]DEN!K172</f>
        <v>54020</v>
      </c>
      <c r="AD175" s="47" t="e">
        <f t="shared" si="42"/>
        <v>#REF!</v>
      </c>
      <c r="AE175" s="47" t="e">
        <f t="shared" si="41"/>
        <v>#REF!</v>
      </c>
      <c r="AF175" s="47" t="str">
        <f t="shared" si="41"/>
        <v>ERRO</v>
      </c>
      <c r="AG175" s="47" t="e">
        <f t="shared" si="41"/>
        <v>#REF!</v>
      </c>
      <c r="AH175" s="260" t="e">
        <f>[1]COMB_CORR!K28/FRO_TOT!V175</f>
        <v>#REF!</v>
      </c>
      <c r="AI175" s="264" t="e">
        <f t="shared" si="43"/>
        <v>#REF!</v>
      </c>
      <c r="AJ175" s="3">
        <v>0.81715678110578172</v>
      </c>
      <c r="AL175" s="61" t="e">
        <f t="shared" si="37"/>
        <v>#REF!</v>
      </c>
      <c r="AM175" s="265">
        <v>-38327.370378804393</v>
      </c>
    </row>
    <row r="176" spans="1:39" s="1" customFormat="1">
      <c r="A176" s="73" t="s">
        <v>14</v>
      </c>
      <c r="B176" s="82">
        <f>DIST_GAS_AUT!P32</f>
        <v>0</v>
      </c>
      <c r="C176" s="82" t="e">
        <f>DIST_GAS_UTI!P32</f>
        <v>#REF!</v>
      </c>
      <c r="D176" s="82">
        <f>DIST_GAS_CAMIE!F32</f>
        <v>0</v>
      </c>
      <c r="E176" s="82">
        <f>DIST_GAS_CAMIOA!F32</f>
        <v>0</v>
      </c>
      <c r="F176" s="82">
        <f>DIST_GAS_MOTOC!F32</f>
        <v>0</v>
      </c>
      <c r="G176" s="82" t="e">
        <f>DIST_GAS_MOTOA!F32</f>
        <v>#REF!</v>
      </c>
      <c r="H176" s="82" t="e">
        <f>DIST_ALC_AUT!P32</f>
        <v>#REF!</v>
      </c>
      <c r="I176" s="82" t="e">
        <f>DIST_ALC_UTI!F32</f>
        <v>#DIV/0!</v>
      </c>
      <c r="J176" s="82">
        <f>DIST_DSL_CAM!F32</f>
        <v>0</v>
      </c>
      <c r="K176" s="82">
        <f>DIST_DSL_CAMTRA!F32</f>
        <v>0</v>
      </c>
      <c r="L176" s="82">
        <f>DIST_DSL_MICRO!F32</f>
        <v>0</v>
      </c>
      <c r="M176" s="82" t="e">
        <f>DIST_DSL_ONI!F32</f>
        <v>#REF!</v>
      </c>
      <c r="N176" s="82">
        <f>DIST_DSL_CAMIE!F32</f>
        <v>0</v>
      </c>
      <c r="O176" s="82">
        <f>DIST_DSL_CAMIOA!F32</f>
        <v>0</v>
      </c>
      <c r="P176" s="82">
        <f>ONSV_2023!K68</f>
        <v>0</v>
      </c>
      <c r="Q176" s="82">
        <f>ONSV_2023!D68</f>
        <v>0</v>
      </c>
      <c r="R176" s="82">
        <f>ONSV_2023!P68</f>
        <v>0</v>
      </c>
      <c r="S176" s="82">
        <f>ONSV_2023!U68</f>
        <v>0</v>
      </c>
      <c r="T176" s="82">
        <f>GNV!R31</f>
        <v>0</v>
      </c>
      <c r="V176" s="2" t="e">
        <f>B175+C175+H175+I175+T175+#REF!+#REF!</f>
        <v>#REF!</v>
      </c>
      <c r="W176" s="2" t="e">
        <f t="shared" si="38"/>
        <v>#REF!</v>
      </c>
      <c r="X176" s="2">
        <f t="shared" si="39"/>
        <v>0</v>
      </c>
      <c r="Y176" s="2" t="e">
        <f t="shared" si="40"/>
        <v>#REF!</v>
      </c>
      <c r="Z176" s="2">
        <f>[1]DEN!C173+[1]DEN!F173+[1]DEN!G173+[1]DEN!L173</f>
        <v>4075341</v>
      </c>
      <c r="AA176" s="2">
        <f>[1]DEN!I173+[1]DEN!J173</f>
        <v>1099222</v>
      </c>
      <c r="AB176" s="2">
        <f>[1]DEN!D173+[1]DEN!E173</f>
        <v>250490</v>
      </c>
      <c r="AC176" s="2">
        <f>[1]DEN!H173+[1]DEN!K173</f>
        <v>53801</v>
      </c>
      <c r="AD176" s="47" t="e">
        <f t="shared" si="42"/>
        <v>#REF!</v>
      </c>
      <c r="AE176" s="47" t="e">
        <f t="shared" si="41"/>
        <v>#REF!</v>
      </c>
      <c r="AF176" s="47" t="str">
        <f t="shared" si="41"/>
        <v>ERRO</v>
      </c>
      <c r="AG176" s="47" t="e">
        <f t="shared" si="41"/>
        <v>#REF!</v>
      </c>
      <c r="AH176" s="260" t="e">
        <f>[1]COMB_CORR!K29/FRO_TOT!V176</f>
        <v>#REF!</v>
      </c>
      <c r="AI176" s="264" t="e">
        <f t="shared" si="43"/>
        <v>#REF!</v>
      </c>
      <c r="AJ176" s="3">
        <v>0.30567163404537923</v>
      </c>
      <c r="AL176" s="61" t="e">
        <f t="shared" si="37"/>
        <v>#REF!</v>
      </c>
      <c r="AM176" s="265">
        <v>-140875.14790869458</v>
      </c>
    </row>
    <row r="177" spans="1:39" s="1" customFormat="1">
      <c r="A177" s="75" t="s">
        <v>42</v>
      </c>
      <c r="B177" s="79">
        <f>DIST_GAS_AUT!P33</f>
        <v>0</v>
      </c>
      <c r="C177" s="79" t="e">
        <f>DIST_GAS_UTI!P33</f>
        <v>#REF!</v>
      </c>
      <c r="D177" s="79">
        <f>DIST_GAS_CAMIE!F33</f>
        <v>0</v>
      </c>
      <c r="E177" s="79">
        <f>DIST_GAS_CAMIOA!F33</f>
        <v>0</v>
      </c>
      <c r="F177" s="79">
        <f>DIST_GAS_MOTOC!F33</f>
        <v>0</v>
      </c>
      <c r="G177" s="79" t="e">
        <f>DIST_GAS_MOTOA!F33</f>
        <v>#REF!</v>
      </c>
      <c r="H177" s="79" t="e">
        <f>DIST_ALC_AUT!P33</f>
        <v>#REF!</v>
      </c>
      <c r="I177" s="79" t="e">
        <f>DIST_ALC_UTI!F33</f>
        <v>#DIV/0!</v>
      </c>
      <c r="J177" s="79">
        <f>DIST_DSL_CAM!F33</f>
        <v>0</v>
      </c>
      <c r="K177" s="79">
        <f>DIST_DSL_CAMTRA!F33</f>
        <v>0</v>
      </c>
      <c r="L177" s="79">
        <f>DIST_DSL_MICRO!F33</f>
        <v>0</v>
      </c>
      <c r="M177" s="79" t="e">
        <f>DIST_DSL_ONI!F33</f>
        <v>#REF!</v>
      </c>
      <c r="N177" s="79">
        <f>DIST_DSL_CAMIE!F33</f>
        <v>0</v>
      </c>
      <c r="O177" s="79">
        <f>DIST_DSL_CAMIOA!F33</f>
        <v>0</v>
      </c>
      <c r="P177" s="79">
        <f>ONSV_2023!K69</f>
        <v>0</v>
      </c>
      <c r="Q177" s="79">
        <f>ONSV_2023!D69</f>
        <v>0</v>
      </c>
      <c r="R177" s="79">
        <f>ONSV_2023!P69</f>
        <v>0</v>
      </c>
      <c r="S177" s="79">
        <f>ONSV_2023!U69</f>
        <v>0</v>
      </c>
      <c r="T177" s="79">
        <f>GNV!R32</f>
        <v>0</v>
      </c>
      <c r="V177" s="2" t="e">
        <f>B176+C176+H176+I176+T176+#REF!+#REF!</f>
        <v>#REF!</v>
      </c>
      <c r="W177" s="2" t="e">
        <f t="shared" si="38"/>
        <v>#REF!</v>
      </c>
      <c r="X177" s="2">
        <f t="shared" si="39"/>
        <v>0</v>
      </c>
      <c r="Y177" s="2" t="e">
        <f t="shared" si="40"/>
        <v>#REF!</v>
      </c>
      <c r="Z177" s="2">
        <f>[1]DEN!C174+[1]DEN!F174+[1]DEN!G174+[1]DEN!L174</f>
        <v>2761026</v>
      </c>
      <c r="AA177" s="2">
        <f>[1]DEN!I174+[1]DEN!J174</f>
        <v>971904</v>
      </c>
      <c r="AB177" s="2">
        <f>[1]DEN!D174+[1]DEN!E174</f>
        <v>179963</v>
      </c>
      <c r="AC177" s="2">
        <f>[1]DEN!H174+[1]DEN!K174</f>
        <v>27445</v>
      </c>
      <c r="AD177" s="47" t="e">
        <f t="shared" si="42"/>
        <v>#REF!</v>
      </c>
      <c r="AE177" s="47" t="e">
        <f t="shared" si="41"/>
        <v>#REF!</v>
      </c>
      <c r="AF177" s="47" t="str">
        <f t="shared" si="41"/>
        <v>ERRO</v>
      </c>
      <c r="AG177" s="47" t="e">
        <f t="shared" si="41"/>
        <v>#REF!</v>
      </c>
      <c r="AH177" s="260" t="e">
        <f>[1]COMB_CORR!K30/FRO_TOT!V177</f>
        <v>#REF!</v>
      </c>
      <c r="AI177" s="264" t="e">
        <f t="shared" si="43"/>
        <v>#REF!</v>
      </c>
      <c r="AJ177" s="3">
        <v>0.54364165661947628</v>
      </c>
      <c r="AL177" s="61" t="e">
        <f t="shared" si="37"/>
        <v>#REF!</v>
      </c>
      <c r="AM177" s="265">
        <v>-60142.170731070917</v>
      </c>
    </row>
    <row r="178" spans="1:39" s="1" customFormat="1">
      <c r="A178" s="73" t="s">
        <v>11</v>
      </c>
      <c r="B178" s="82">
        <f>DIST_GAS_AUT!P34</f>
        <v>0</v>
      </c>
      <c r="C178" s="82" t="e">
        <f>DIST_GAS_UTI!P34</f>
        <v>#REF!</v>
      </c>
      <c r="D178" s="82">
        <f>DIST_GAS_CAMIE!F34</f>
        <v>0</v>
      </c>
      <c r="E178" s="82">
        <f>DIST_GAS_CAMIOA!F34</f>
        <v>0</v>
      </c>
      <c r="F178" s="82">
        <f>DIST_GAS_MOTOC!F34</f>
        <v>0</v>
      </c>
      <c r="G178" s="82" t="e">
        <f>DIST_GAS_MOTOA!F34</f>
        <v>#REF!</v>
      </c>
      <c r="H178" s="82" t="e">
        <f>DIST_ALC_AUT!P34</f>
        <v>#REF!</v>
      </c>
      <c r="I178" s="82" t="e">
        <f>DIST_ALC_UTI!F34</f>
        <v>#DIV/0!</v>
      </c>
      <c r="J178" s="82">
        <f>DIST_DSL_CAM!F34</f>
        <v>0</v>
      </c>
      <c r="K178" s="82">
        <f>DIST_DSL_CAMTRA!F34</f>
        <v>0</v>
      </c>
      <c r="L178" s="82">
        <f>DIST_DSL_MICRO!F34</f>
        <v>0</v>
      </c>
      <c r="M178" s="82" t="e">
        <f>DIST_DSL_ONI!F34</f>
        <v>#REF!</v>
      </c>
      <c r="N178" s="82">
        <f>DIST_DSL_CAMIE!F34</f>
        <v>0</v>
      </c>
      <c r="O178" s="82">
        <f>DIST_DSL_CAMIOA!F34</f>
        <v>0</v>
      </c>
      <c r="P178" s="82">
        <f>ONSV_2023!K70</f>
        <v>0</v>
      </c>
      <c r="Q178" s="82">
        <f>ONSV_2023!D70</f>
        <v>0</v>
      </c>
      <c r="R178" s="82">
        <f>ONSV_2023!P70</f>
        <v>0</v>
      </c>
      <c r="S178" s="82">
        <f>ONSV_2023!U70</f>
        <v>0</v>
      </c>
      <c r="T178" s="82">
        <f>GNV!R33</f>
        <v>0</v>
      </c>
      <c r="V178" s="2" t="e">
        <f>B177+C177+H177+I177+T177+#REF!+#REF!</f>
        <v>#REF!</v>
      </c>
      <c r="W178" s="2" t="e">
        <f t="shared" si="38"/>
        <v>#REF!</v>
      </c>
      <c r="X178" s="2">
        <f t="shared" si="39"/>
        <v>0</v>
      </c>
      <c r="Y178" s="2" t="e">
        <f t="shared" si="40"/>
        <v>#REF!</v>
      </c>
      <c r="Z178" s="2">
        <f>[1]DEN!C175+[1]DEN!F175+[1]DEN!G175+[1]DEN!L175</f>
        <v>4449478</v>
      </c>
      <c r="AA178" s="2">
        <f>[1]DEN!I175+[1]DEN!J175</f>
        <v>2115649</v>
      </c>
      <c r="AB178" s="2">
        <f>[1]DEN!D175+[1]DEN!E175</f>
        <v>282473</v>
      </c>
      <c r="AC178" s="2">
        <f>[1]DEN!H175+[1]DEN!K175</f>
        <v>62928</v>
      </c>
      <c r="AD178" s="47" t="e">
        <f t="shared" si="42"/>
        <v>#REF!</v>
      </c>
      <c r="AE178" s="47" t="e">
        <f t="shared" si="41"/>
        <v>#REF!</v>
      </c>
      <c r="AF178" s="47" t="str">
        <f t="shared" si="41"/>
        <v>ERRO</v>
      </c>
      <c r="AG178" s="47" t="e">
        <f t="shared" si="41"/>
        <v>#REF!</v>
      </c>
      <c r="AH178" s="260"/>
      <c r="AI178" s="264"/>
      <c r="AJ178" s="3"/>
      <c r="AL178" s="61"/>
      <c r="AM178" s="265"/>
    </row>
    <row r="179" spans="1:39" s="1" customFormat="1">
      <c r="A179" s="73" t="s">
        <v>20</v>
      </c>
      <c r="B179" s="82">
        <f>DIST_GAS_AUT!P35</f>
        <v>0</v>
      </c>
      <c r="C179" s="82" t="e">
        <f>DIST_GAS_UTI!P35</f>
        <v>#REF!</v>
      </c>
      <c r="D179" s="82">
        <f>DIST_GAS_CAMIE!F35</f>
        <v>0</v>
      </c>
      <c r="E179" s="82">
        <f>DIST_GAS_CAMIOA!F35</f>
        <v>0</v>
      </c>
      <c r="F179" s="82">
        <f>DIST_GAS_MOTOC!F35</f>
        <v>0</v>
      </c>
      <c r="G179" s="82" t="e">
        <f>DIST_GAS_MOTOA!F35</f>
        <v>#REF!</v>
      </c>
      <c r="H179" s="82" t="e">
        <f>DIST_ALC_AUT!P35</f>
        <v>#REF!</v>
      </c>
      <c r="I179" s="82" t="e">
        <f>DIST_ALC_UTI!F35</f>
        <v>#DIV/0!</v>
      </c>
      <c r="J179" s="82">
        <f>DIST_DSL_CAM!F35</f>
        <v>0</v>
      </c>
      <c r="K179" s="82">
        <f>DIST_DSL_CAMTRA!F35</f>
        <v>0</v>
      </c>
      <c r="L179" s="82">
        <f>DIST_DSL_MICRO!F35</f>
        <v>0</v>
      </c>
      <c r="M179" s="82" t="e">
        <f>DIST_DSL_ONI!F35</f>
        <v>#REF!</v>
      </c>
      <c r="N179" s="82">
        <f>DIST_DSL_CAMIE!F35</f>
        <v>0</v>
      </c>
      <c r="O179" s="82">
        <f>DIST_DSL_CAMIOA!F35</f>
        <v>0</v>
      </c>
      <c r="P179" s="82">
        <f>ONSV_2023!K71</f>
        <v>0</v>
      </c>
      <c r="Q179" s="82">
        <f>ONSV_2023!D71</f>
        <v>0</v>
      </c>
      <c r="R179" s="82">
        <f>ONSV_2023!P71</f>
        <v>0</v>
      </c>
      <c r="S179" s="82">
        <f>ONSV_2023!U71</f>
        <v>0</v>
      </c>
      <c r="T179" s="82">
        <f>GNV!R34</f>
        <v>0</v>
      </c>
      <c r="V179" s="2" t="e">
        <f>B178+C178+H178+I178+T178+#REF!+#REF!</f>
        <v>#REF!</v>
      </c>
      <c r="W179" s="2" t="e">
        <f t="shared" si="38"/>
        <v>#REF!</v>
      </c>
      <c r="X179" s="2">
        <f t="shared" si="39"/>
        <v>0</v>
      </c>
      <c r="Y179" s="2" t="e">
        <f t="shared" si="40"/>
        <v>#REF!</v>
      </c>
      <c r="Z179" s="2">
        <f>[1]DEN!C176+[1]DEN!F176+[1]DEN!G176+[1]DEN!L176</f>
        <v>1241072</v>
      </c>
      <c r="AA179" s="2">
        <f>[1]DEN!I176+[1]DEN!J176</f>
        <v>164278</v>
      </c>
      <c r="AB179" s="2">
        <f>[1]DEN!D176+[1]DEN!E176</f>
        <v>24176</v>
      </c>
      <c r="AC179" s="2">
        <f>[1]DEN!H176+[1]DEN!K176</f>
        <v>13962</v>
      </c>
      <c r="AD179" s="47" t="e">
        <f t="shared" si="42"/>
        <v>#REF!</v>
      </c>
      <c r="AE179" s="47" t="e">
        <f t="shared" si="41"/>
        <v>#REF!</v>
      </c>
      <c r="AF179" s="47" t="str">
        <f t="shared" si="41"/>
        <v>ERRO</v>
      </c>
      <c r="AG179" s="47" t="e">
        <f t="shared" si="41"/>
        <v>#REF!</v>
      </c>
      <c r="AH179" s="260" t="e">
        <f>[1]COMB_CORR!K32/FRO_TOT!V179</f>
        <v>#REF!</v>
      </c>
      <c r="AI179" s="264" t="e">
        <f t="shared" si="43"/>
        <v>#REF!</v>
      </c>
      <c r="AJ179" s="3">
        <v>0.54553650292091449</v>
      </c>
      <c r="AL179" s="61" t="e">
        <f t="shared" si="37"/>
        <v>#REF!</v>
      </c>
      <c r="AM179" s="265">
        <v>-27942.703385978355</v>
      </c>
    </row>
    <row r="180" spans="1:39" s="1" customFormat="1">
      <c r="A180" s="73" t="s">
        <v>24</v>
      </c>
      <c r="B180" s="82">
        <f>DIST_GAS_AUT!P36</f>
        <v>0</v>
      </c>
      <c r="C180" s="82" t="e">
        <f>DIST_GAS_UTI!P36</f>
        <v>#REF!</v>
      </c>
      <c r="D180" s="82">
        <f>DIST_GAS_CAMIE!F36</f>
        <v>0</v>
      </c>
      <c r="E180" s="82">
        <f>DIST_GAS_CAMIOA!F36</f>
        <v>0</v>
      </c>
      <c r="F180" s="82">
        <f>DIST_GAS_MOTOC!F36</f>
        <v>0</v>
      </c>
      <c r="G180" s="82" t="e">
        <f>DIST_GAS_MOTOA!F36</f>
        <v>#REF!</v>
      </c>
      <c r="H180" s="82" t="e">
        <f>DIST_ALC_AUT!P36</f>
        <v>#REF!</v>
      </c>
      <c r="I180" s="82" t="e">
        <f>DIST_ALC_UTI!F36</f>
        <v>#DIV/0!</v>
      </c>
      <c r="J180" s="82">
        <f>DIST_DSL_CAM!F36</f>
        <v>0</v>
      </c>
      <c r="K180" s="82">
        <f>DIST_DSL_CAMTRA!F36</f>
        <v>0</v>
      </c>
      <c r="L180" s="82">
        <f>DIST_DSL_MICRO!F36</f>
        <v>0</v>
      </c>
      <c r="M180" s="82" t="e">
        <f>DIST_DSL_ONI!F36</f>
        <v>#REF!</v>
      </c>
      <c r="N180" s="82">
        <f>DIST_DSL_CAMIE!F36</f>
        <v>0</v>
      </c>
      <c r="O180" s="82">
        <f>DIST_DSL_CAMIOA!F36</f>
        <v>0</v>
      </c>
      <c r="P180" s="82">
        <f>ONSV_2023!K72</f>
        <v>0</v>
      </c>
      <c r="Q180" s="82">
        <f>ONSV_2023!D72</f>
        <v>0</v>
      </c>
      <c r="R180" s="82">
        <f>ONSV_2023!P72</f>
        <v>0</v>
      </c>
      <c r="S180" s="82">
        <f>ONSV_2023!U72</f>
        <v>0</v>
      </c>
      <c r="T180" s="82">
        <f>GNV!R35</f>
        <v>0</v>
      </c>
      <c r="V180" s="2" t="e">
        <f>B179+C179+H179+I179+T179+#REF!+#REF!</f>
        <v>#REF!</v>
      </c>
      <c r="W180" s="2" t="e">
        <f t="shared" si="38"/>
        <v>#REF!</v>
      </c>
      <c r="X180" s="2">
        <f t="shared" si="39"/>
        <v>0</v>
      </c>
      <c r="Y180" s="2" t="e">
        <f t="shared" si="40"/>
        <v>#REF!</v>
      </c>
      <c r="Z180" s="2">
        <f>[1]DEN!C177+[1]DEN!F177+[1]DEN!G177+[1]DEN!L177</f>
        <v>1803592</v>
      </c>
      <c r="AA180" s="2">
        <f>[1]DEN!I177+[1]DEN!J177</f>
        <v>931308</v>
      </c>
      <c r="AB180" s="2">
        <f>[1]DEN!D177+[1]DEN!E177</f>
        <v>120558</v>
      </c>
      <c r="AC180" s="2">
        <f>[1]DEN!H177+[1]DEN!K177</f>
        <v>26275</v>
      </c>
      <c r="AD180" s="47" t="e">
        <f t="shared" si="42"/>
        <v>#REF!</v>
      </c>
      <c r="AE180" s="47" t="e">
        <f t="shared" si="41"/>
        <v>#REF!</v>
      </c>
      <c r="AF180" s="47" t="str">
        <f t="shared" si="41"/>
        <v>ERRO</v>
      </c>
      <c r="AG180" s="47" t="e">
        <f t="shared" si="41"/>
        <v>#REF!</v>
      </c>
      <c r="AH180" s="260" t="e">
        <f>[1]COMB_CORR!K33/FRO_TOT!V180</f>
        <v>#REF!</v>
      </c>
      <c r="AI180" s="264" t="e">
        <f t="shared" si="43"/>
        <v>#REF!</v>
      </c>
      <c r="AJ180" s="3">
        <v>1.4432834546617486</v>
      </c>
      <c r="AL180" s="61" t="e">
        <f t="shared" si="37"/>
        <v>#REF!</v>
      </c>
      <c r="AM180" s="265">
        <v>34854.171187068103</v>
      </c>
    </row>
    <row r="181" spans="1:39" s="1" customFormat="1">
      <c r="A181" s="73" t="s">
        <v>25</v>
      </c>
      <c r="B181" s="82">
        <f>DIST_GAS_AUT!P37</f>
        <v>0</v>
      </c>
      <c r="C181" s="82" t="e">
        <f>DIST_GAS_UTI!P37</f>
        <v>#REF!</v>
      </c>
      <c r="D181" s="82">
        <f>DIST_GAS_CAMIE!F37</f>
        <v>0</v>
      </c>
      <c r="E181" s="82">
        <f>DIST_GAS_CAMIOA!F37</f>
        <v>0</v>
      </c>
      <c r="F181" s="82">
        <f>DIST_GAS_MOTOC!F37</f>
        <v>0</v>
      </c>
      <c r="G181" s="82" t="e">
        <f>DIST_GAS_MOTOA!F37</f>
        <v>#REF!</v>
      </c>
      <c r="H181" s="82" t="e">
        <f>DIST_ALC_AUT!P37</f>
        <v>#REF!</v>
      </c>
      <c r="I181" s="82">
        <f>DIST_ALC_UTI!F37</f>
        <v>0</v>
      </c>
      <c r="J181" s="82">
        <f>DIST_DSL_CAM!F37</f>
        <v>0</v>
      </c>
      <c r="K181" s="82">
        <f>DIST_DSL_CAMTRA!F37</f>
        <v>0</v>
      </c>
      <c r="L181" s="82">
        <f>DIST_DSL_MICRO!F37</f>
        <v>0</v>
      </c>
      <c r="M181" s="82" t="e">
        <f>DIST_DSL_ONI!F37</f>
        <v>#REF!</v>
      </c>
      <c r="N181" s="82">
        <f>DIST_DSL_CAMIE!F37</f>
        <v>0</v>
      </c>
      <c r="O181" s="82">
        <f>DIST_DSL_CAMIOA!F37</f>
        <v>0</v>
      </c>
      <c r="P181" s="82">
        <f>ONSV_2023!K73</f>
        <v>0</v>
      </c>
      <c r="Q181" s="82">
        <f>ONSV_2023!D73</f>
        <v>0</v>
      </c>
      <c r="R181" s="82">
        <f>ONSV_2023!P73</f>
        <v>0</v>
      </c>
      <c r="S181" s="82">
        <f>ONSV_2023!U73</f>
        <v>0</v>
      </c>
      <c r="T181" s="82">
        <f>GNV!R36</f>
        <v>0</v>
      </c>
      <c r="V181" s="2" t="e">
        <f>B180+C180+H180+I180+T180+#REF!+#REF!</f>
        <v>#REF!</v>
      </c>
      <c r="W181" s="2" t="e">
        <f t="shared" si="38"/>
        <v>#REF!</v>
      </c>
      <c r="X181" s="2">
        <f t="shared" si="39"/>
        <v>0</v>
      </c>
      <c r="Y181" s="2" t="e">
        <f t="shared" si="40"/>
        <v>#REF!</v>
      </c>
      <c r="Z181" s="2">
        <f>[1]DEN!C178+[1]DEN!F178+[1]DEN!G178+[1]DEN!L178</f>
        <v>702407</v>
      </c>
      <c r="AA181" s="2">
        <f>[1]DEN!I178+[1]DEN!J178</f>
        <v>630177</v>
      </c>
      <c r="AB181" s="2">
        <f>[1]DEN!D178+[1]DEN!E178</f>
        <v>81164</v>
      </c>
      <c r="AC181" s="2">
        <f>[1]DEN!H178+[1]DEN!K178</f>
        <v>11847</v>
      </c>
      <c r="AD181" s="47" t="e">
        <f t="shared" si="42"/>
        <v>#REF!</v>
      </c>
      <c r="AE181" s="47" t="e">
        <f t="shared" si="41"/>
        <v>#REF!</v>
      </c>
      <c r="AF181" s="47" t="str">
        <f t="shared" si="41"/>
        <v>ERRO</v>
      </c>
      <c r="AG181" s="47" t="e">
        <f t="shared" si="41"/>
        <v>#REF!</v>
      </c>
      <c r="AH181" s="260" t="e">
        <f>[1]COMB_CORR!K34/FRO_TOT!V181</f>
        <v>#REF!</v>
      </c>
      <c r="AI181" s="264" t="e">
        <f t="shared" si="43"/>
        <v>#REF!</v>
      </c>
      <c r="AJ181" s="3">
        <v>1.7609016143111105</v>
      </c>
      <c r="AL181" s="61" t="e">
        <f t="shared" si="37"/>
        <v>#REF!</v>
      </c>
      <c r="AM181" s="265">
        <v>21454.597636276041</v>
      </c>
    </row>
    <row r="182" spans="1:39" s="1" customFormat="1" ht="15.75" thickBot="1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V182" s="2" t="e">
        <f>B181+C181+H181+I181+T181+#REF!+#REF!</f>
        <v>#REF!</v>
      </c>
      <c r="W182" s="2" t="e">
        <f t="shared" si="38"/>
        <v>#REF!</v>
      </c>
      <c r="X182" s="2">
        <f t="shared" si="39"/>
        <v>0</v>
      </c>
      <c r="Y182" s="2" t="e">
        <f t="shared" si="40"/>
        <v>#REF!</v>
      </c>
      <c r="Z182" s="2">
        <f>[1]DEN!C179+[1]DEN!F179+[1]DEN!G179+[1]DEN!L179</f>
        <v>702407</v>
      </c>
      <c r="AA182" s="2">
        <f>[1]DEN!I179+[1]DEN!J179</f>
        <v>389886</v>
      </c>
      <c r="AB182" s="2">
        <f>[1]DEN!D179+[1]DEN!E179</f>
        <v>56575</v>
      </c>
      <c r="AC182" s="2">
        <f>[1]DEN!H179+[1]DEN!K179</f>
        <v>10844</v>
      </c>
      <c r="AD182" s="47" t="e">
        <f t="shared" si="42"/>
        <v>#REF!</v>
      </c>
      <c r="AE182" s="47" t="e">
        <f t="shared" si="41"/>
        <v>#REF!</v>
      </c>
      <c r="AF182" s="47" t="str">
        <f t="shared" si="41"/>
        <v>ERRO</v>
      </c>
      <c r="AG182" s="47" t="e">
        <f t="shared" si="41"/>
        <v>#REF!</v>
      </c>
      <c r="AH182" s="272" t="e">
        <f>[1]COMB_CORR!K35/FRO_TOT!V182</f>
        <v>#REF!</v>
      </c>
      <c r="AI182" s="269" t="e">
        <f t="shared" si="43"/>
        <v>#REF!</v>
      </c>
      <c r="AJ182" s="3">
        <v>0.98973418800619828</v>
      </c>
      <c r="AL182" s="270" t="e">
        <f t="shared" si="37"/>
        <v>#REF!</v>
      </c>
      <c r="AM182" s="271">
        <v>-317.67126269033179</v>
      </c>
    </row>
    <row r="183" spans="1:39" s="1" customFormat="1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AD183" s="47"/>
      <c r="AE183" s="47"/>
      <c r="AF183" s="47"/>
      <c r="AG183" s="47"/>
      <c r="AH183" s="256"/>
      <c r="AI183" s="257"/>
      <c r="AJ183" s="3"/>
      <c r="AL183" s="257"/>
      <c r="AM183" s="257"/>
    </row>
    <row r="184" spans="1:39" s="1" customFormat="1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AD184" s="47"/>
      <c r="AE184" s="47"/>
      <c r="AF184" s="47"/>
      <c r="AG184" s="47"/>
      <c r="AH184" s="256"/>
      <c r="AI184" s="257"/>
      <c r="AJ184" s="3"/>
      <c r="AL184" s="257"/>
      <c r="AM184" s="257"/>
    </row>
    <row r="185" spans="1:39" s="1" customFormat="1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AD185" s="47"/>
      <c r="AE185" s="47"/>
      <c r="AF185" s="47"/>
      <c r="AG185" s="47"/>
      <c r="AH185" s="256"/>
      <c r="AI185" s="257"/>
      <c r="AJ185" s="3"/>
      <c r="AL185" s="257"/>
      <c r="AM185" s="257"/>
    </row>
    <row r="186" spans="1:39" s="1" customFormat="1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AD186" s="47"/>
      <c r="AE186" s="47"/>
      <c r="AF186" s="47"/>
      <c r="AG186" s="47"/>
      <c r="AH186" s="256"/>
      <c r="AI186" s="257"/>
      <c r="AJ186" s="3"/>
      <c r="AL186" s="257"/>
      <c r="AM186" s="257"/>
    </row>
    <row r="187" spans="1:39" s="1" customFormat="1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AD187" s="47"/>
      <c r="AE187" s="47"/>
      <c r="AF187" s="47"/>
      <c r="AG187" s="47"/>
      <c r="AH187" s="256"/>
      <c r="AI187" s="257"/>
      <c r="AJ187" s="3"/>
      <c r="AL187" s="257"/>
      <c r="AM187" s="257"/>
    </row>
    <row r="188" spans="1:39" s="1" customFormat="1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AD188" s="47"/>
      <c r="AE188" s="47"/>
      <c r="AF188" s="47"/>
      <c r="AG188" s="47"/>
      <c r="AH188" s="256"/>
      <c r="AI188" s="257"/>
      <c r="AJ188" s="3"/>
      <c r="AL188" s="257"/>
      <c r="AM188" s="257"/>
    </row>
    <row r="189" spans="1:39" s="1" customFormat="1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AD189" s="47"/>
      <c r="AE189" s="47"/>
      <c r="AF189" s="47"/>
      <c r="AG189" s="47"/>
      <c r="AH189" s="256"/>
      <c r="AI189" s="257"/>
      <c r="AJ189" s="3"/>
      <c r="AL189" s="257"/>
      <c r="AM189" s="257"/>
    </row>
    <row r="190" spans="1:39" s="1" customFormat="1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AD190" s="47"/>
      <c r="AE190" s="47"/>
      <c r="AF190" s="47"/>
      <c r="AG190" s="47"/>
      <c r="AH190" s="256"/>
      <c r="AI190" s="257"/>
      <c r="AJ190" s="3"/>
      <c r="AL190" s="257"/>
      <c r="AM190" s="257"/>
    </row>
    <row r="191" spans="1:39" s="1" customFormat="1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AD191" s="47"/>
      <c r="AE191" s="47"/>
      <c r="AF191" s="47"/>
      <c r="AG191" s="47"/>
      <c r="AH191" s="256"/>
      <c r="AI191" s="257"/>
      <c r="AJ191" s="3"/>
      <c r="AL191" s="257"/>
      <c r="AM191" s="257"/>
    </row>
    <row r="192" spans="1:39" s="1" customFormat="1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AD192" s="47"/>
      <c r="AE192" s="47"/>
      <c r="AF192" s="47"/>
      <c r="AG192" s="47"/>
      <c r="AH192" s="256"/>
      <c r="AI192" s="257"/>
      <c r="AJ192" s="3"/>
      <c r="AL192" s="257"/>
      <c r="AM192" s="257"/>
    </row>
    <row r="193" spans="1:39" s="1" customFormat="1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AD193" s="47"/>
      <c r="AE193" s="47"/>
      <c r="AF193" s="47"/>
      <c r="AG193" s="47"/>
      <c r="AH193" s="256"/>
      <c r="AI193" s="257"/>
      <c r="AJ193" s="3"/>
      <c r="AL193" s="257"/>
      <c r="AM193" s="257"/>
    </row>
    <row r="194" spans="1:39" s="1" customFormat="1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AD194" s="47"/>
      <c r="AE194" s="47"/>
      <c r="AF194" s="47"/>
      <c r="AG194" s="47"/>
      <c r="AH194" s="256"/>
      <c r="AI194" s="257"/>
      <c r="AJ194" s="3"/>
      <c r="AL194" s="257"/>
      <c r="AM194" s="257"/>
    </row>
    <row r="195" spans="1:39" s="1" customFormat="1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AD195" s="47"/>
      <c r="AE195" s="47"/>
      <c r="AF195" s="47"/>
      <c r="AG195" s="47"/>
      <c r="AH195" s="256"/>
      <c r="AI195" s="257"/>
      <c r="AJ195" s="3"/>
      <c r="AL195" s="257"/>
      <c r="AM195" s="257"/>
    </row>
    <row r="196" spans="1:39" s="1" customFormat="1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AD196" s="47"/>
      <c r="AE196" s="47"/>
      <c r="AF196" s="47"/>
      <c r="AG196" s="47"/>
      <c r="AH196" s="256"/>
      <c r="AI196" s="257"/>
      <c r="AJ196" s="3"/>
      <c r="AL196" s="257"/>
      <c r="AM196" s="257"/>
    </row>
    <row r="197" spans="1:39" s="1" customFormat="1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AD197" s="47"/>
      <c r="AE197" s="47"/>
      <c r="AF197" s="47"/>
      <c r="AG197" s="47"/>
      <c r="AH197" s="256"/>
      <c r="AI197" s="257"/>
      <c r="AJ197" s="3"/>
      <c r="AL197" s="257"/>
      <c r="AM197" s="257"/>
    </row>
    <row r="198" spans="1:39" s="1" customFormat="1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AD198" s="47"/>
      <c r="AE198" s="47"/>
      <c r="AF198" s="47"/>
      <c r="AG198" s="47"/>
      <c r="AH198" s="256"/>
      <c r="AI198" s="257"/>
      <c r="AJ198" s="3"/>
      <c r="AL198" s="257"/>
      <c r="AM198" s="257"/>
    </row>
    <row r="199" spans="1:39" s="1" customFormat="1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AD199" s="47"/>
      <c r="AE199" s="47"/>
      <c r="AF199" s="47"/>
      <c r="AG199" s="47"/>
      <c r="AH199" s="256"/>
      <c r="AI199" s="257"/>
      <c r="AJ199" s="3"/>
      <c r="AL199" s="257"/>
      <c r="AM199" s="257"/>
    </row>
    <row r="200" spans="1:39" s="1" customFormat="1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AD200" s="47"/>
      <c r="AE200" s="47"/>
      <c r="AF200" s="47"/>
      <c r="AG200" s="47"/>
      <c r="AH200" s="256"/>
      <c r="AI200" s="257"/>
      <c r="AJ200" s="3"/>
      <c r="AL200" s="257"/>
      <c r="AM200" s="257"/>
    </row>
    <row r="201" spans="1:39" s="1" customFormat="1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AD201" s="47"/>
      <c r="AE201" s="47"/>
      <c r="AF201" s="47"/>
      <c r="AG201" s="47"/>
      <c r="AH201" s="256"/>
      <c r="AI201" s="257"/>
      <c r="AJ201" s="3"/>
      <c r="AL201" s="257"/>
      <c r="AM201" s="257"/>
    </row>
    <row r="202" spans="1:39" s="1" customFormat="1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AD202" s="47"/>
      <c r="AE202" s="47"/>
      <c r="AF202" s="47"/>
      <c r="AG202" s="47"/>
      <c r="AH202" s="256"/>
      <c r="AI202" s="257"/>
      <c r="AJ202" s="3"/>
      <c r="AL202" s="257"/>
      <c r="AM202" s="257"/>
    </row>
    <row r="203" spans="1:39" s="1" customFormat="1">
      <c r="A20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AD203" s="47"/>
      <c r="AE203" s="47"/>
      <c r="AF203" s="47"/>
      <c r="AG203" s="47"/>
      <c r="AH203" s="256"/>
      <c r="AI203" s="257"/>
      <c r="AJ203" s="3"/>
      <c r="AL203" s="257"/>
      <c r="AM203" s="257"/>
    </row>
  </sheetData>
  <mergeCells count="40">
    <mergeCell ref="P147:S147"/>
    <mergeCell ref="J39:O39"/>
    <mergeCell ref="B111:G111"/>
    <mergeCell ref="H111:I111"/>
    <mergeCell ref="J111:O111"/>
    <mergeCell ref="P39:S39"/>
    <mergeCell ref="P75:S75"/>
    <mergeCell ref="P111:S111"/>
    <mergeCell ref="V148:Y148"/>
    <mergeCell ref="Z148:AC148"/>
    <mergeCell ref="AD148:AG148"/>
    <mergeCell ref="A2:A3"/>
    <mergeCell ref="B2:G2"/>
    <mergeCell ref="H2:I2"/>
    <mergeCell ref="J2:O2"/>
    <mergeCell ref="A39:A40"/>
    <mergeCell ref="J147:O147"/>
    <mergeCell ref="Z112:AC112"/>
    <mergeCell ref="AD112:AG112"/>
    <mergeCell ref="A147:A148"/>
    <mergeCell ref="B147:G147"/>
    <mergeCell ref="H147:I147"/>
    <mergeCell ref="V112:Y112"/>
    <mergeCell ref="A111:A112"/>
    <mergeCell ref="A75:A76"/>
    <mergeCell ref="Z2:AC2"/>
    <mergeCell ref="AD2:AG2"/>
    <mergeCell ref="B39:G39"/>
    <mergeCell ref="H39:I39"/>
    <mergeCell ref="V2:Y2"/>
    <mergeCell ref="P2:S2"/>
    <mergeCell ref="V76:Y76"/>
    <mergeCell ref="Z76:AC76"/>
    <mergeCell ref="AD76:AG76"/>
    <mergeCell ref="V40:Y40"/>
    <mergeCell ref="Z40:AC40"/>
    <mergeCell ref="AD40:AG40"/>
    <mergeCell ref="B75:G75"/>
    <mergeCell ref="H75:I75"/>
    <mergeCell ref="J75:O75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CC330"/>
  <sheetViews>
    <sheetView showGridLines="0" workbookViewId="0">
      <pane xSplit="1" topLeftCell="B1" activePane="topRight" state="frozen"/>
      <selection pane="topRight" activeCell="A56" sqref="A1:A104857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2.7109375" customWidth="1"/>
    <col min="4" max="4" width="15.85546875" bestFit="1" customWidth="1"/>
    <col min="5" max="5" width="13.42578125" bestFit="1" customWidth="1"/>
    <col min="6" max="6" width="15.85546875" bestFit="1" customWidth="1"/>
    <col min="7" max="7" width="12.7109375" bestFit="1" customWidth="1"/>
    <col min="9" max="9" width="8.85546875" style="1"/>
    <col min="10" max="10" width="13" customWidth="1"/>
    <col min="11" max="11" width="12.7109375" customWidth="1"/>
    <col min="12" max="12" width="15.85546875" bestFit="1" customWidth="1"/>
    <col min="13" max="13" width="13.42578125" bestFit="1" customWidth="1"/>
    <col min="14" max="14" width="15.85546875" bestFit="1" customWidth="1"/>
    <col min="15" max="15" width="12.7109375" bestFit="1" customWidth="1"/>
    <col min="17" max="17" width="8.85546875" style="1"/>
    <col min="18" max="18" width="13" customWidth="1"/>
    <col min="19" max="19" width="12.7109375" customWidth="1"/>
    <col min="20" max="20" width="15.85546875" bestFit="1" customWidth="1"/>
    <col min="21" max="21" width="13.42578125" bestFit="1" customWidth="1"/>
    <col min="22" max="22" width="15.85546875" bestFit="1" customWidth="1"/>
    <col min="23" max="23" width="12.7109375" bestFit="1" customWidth="1"/>
    <col min="24" max="24" width="8.28515625" bestFit="1" customWidth="1"/>
    <col min="25" max="25" width="8.85546875" style="1"/>
    <col min="26" max="26" width="12.7109375" bestFit="1" customWidth="1"/>
    <col min="27" max="27" width="12.7109375" customWidth="1"/>
    <col min="28" max="28" width="15.85546875" bestFit="1" customWidth="1"/>
    <col min="29" max="29" width="13.42578125" bestFit="1" customWidth="1"/>
    <col min="30" max="30" width="15.85546875" bestFit="1" customWidth="1"/>
    <col min="31" max="31" width="12.7109375" bestFit="1" customWidth="1"/>
    <col min="32" max="32" width="8.28515625" bestFit="1" customWidth="1"/>
    <col min="33" max="33" width="8.85546875" style="1"/>
    <col min="34" max="34" width="12.7109375" bestFit="1" customWidth="1"/>
    <col min="35" max="35" width="12.7109375" customWidth="1"/>
    <col min="36" max="36" width="15.85546875" bestFit="1" customWidth="1"/>
    <col min="37" max="37" width="13.42578125" bestFit="1" customWidth="1"/>
    <col min="38" max="38" width="15.85546875" bestFit="1" customWidth="1"/>
    <col min="39" max="39" width="12.7109375" bestFit="1" customWidth="1"/>
    <col min="40" max="40" width="6.42578125" customWidth="1"/>
    <col min="41" max="41" width="8.85546875" style="1"/>
    <col min="42" max="42" width="16.7109375" style="1" customWidth="1"/>
    <col min="43" max="81" width="8.85546875" style="1"/>
  </cols>
  <sheetData>
    <row r="1" spans="1:40">
      <c r="A1" s="1"/>
    </row>
    <row r="3" spans="1:40" ht="15.75">
      <c r="A3" s="112" t="s">
        <v>134</v>
      </c>
      <c r="B3" s="405">
        <f>ONSV_2019!$A$1</f>
        <v>2019</v>
      </c>
      <c r="C3" s="405"/>
      <c r="D3" s="405"/>
      <c r="E3" s="405"/>
      <c r="F3" s="405"/>
      <c r="G3" s="405"/>
      <c r="H3" s="405"/>
      <c r="J3" s="404">
        <f>ONSV_2020!$A$1</f>
        <v>2020</v>
      </c>
      <c r="K3" s="404"/>
      <c r="L3" s="404"/>
      <c r="M3" s="404"/>
      <c r="N3" s="404"/>
      <c r="O3" s="404"/>
      <c r="P3" s="404"/>
      <c r="R3" s="405">
        <f>ONSV_2021!$A$1</f>
        <v>2021</v>
      </c>
      <c r="S3" s="405"/>
      <c r="T3" s="405"/>
      <c r="U3" s="405"/>
      <c r="V3" s="405"/>
      <c r="W3" s="405"/>
      <c r="X3" s="405"/>
      <c r="Z3" s="404">
        <f>ONSV_2022!$A$1</f>
        <v>2022</v>
      </c>
      <c r="AA3" s="404"/>
      <c r="AB3" s="404"/>
      <c r="AC3" s="404"/>
      <c r="AD3" s="404"/>
      <c r="AE3" s="404"/>
      <c r="AF3" s="404"/>
      <c r="AH3" s="401">
        <f>ONSV_2023!$A$1</f>
        <v>2023</v>
      </c>
      <c r="AI3" s="402"/>
      <c r="AJ3" s="402"/>
      <c r="AK3" s="402"/>
      <c r="AL3" s="402"/>
      <c r="AM3" s="402"/>
      <c r="AN3" s="403"/>
    </row>
    <row r="4" spans="1:40" ht="25.5">
      <c r="A4" s="337" t="s">
        <v>135</v>
      </c>
      <c r="B4" s="75" t="s">
        <v>82</v>
      </c>
      <c r="C4" s="75" t="s">
        <v>83</v>
      </c>
      <c r="D4" s="75" t="s">
        <v>84</v>
      </c>
      <c r="E4" s="75" t="s">
        <v>85</v>
      </c>
      <c r="F4" s="75" t="s">
        <v>4</v>
      </c>
      <c r="G4" s="75" t="s">
        <v>86</v>
      </c>
      <c r="H4" s="75" t="s">
        <v>75</v>
      </c>
      <c r="J4" s="88" t="s">
        <v>82</v>
      </c>
      <c r="K4" s="88" t="s">
        <v>83</v>
      </c>
      <c r="L4" s="88" t="s">
        <v>84</v>
      </c>
      <c r="M4" s="88" t="s">
        <v>85</v>
      </c>
      <c r="N4" s="88" t="s">
        <v>4</v>
      </c>
      <c r="O4" s="88" t="s">
        <v>86</v>
      </c>
      <c r="P4" s="88" t="s">
        <v>75</v>
      </c>
      <c r="R4" s="75" t="s">
        <v>82</v>
      </c>
      <c r="S4" s="75" t="s">
        <v>83</v>
      </c>
      <c r="T4" s="75" t="s">
        <v>84</v>
      </c>
      <c r="U4" s="75" t="s">
        <v>85</v>
      </c>
      <c r="V4" s="75" t="s">
        <v>4</v>
      </c>
      <c r="W4" s="75" t="s">
        <v>86</v>
      </c>
      <c r="X4" s="75" t="s">
        <v>75</v>
      </c>
      <c r="Z4" s="88" t="s">
        <v>82</v>
      </c>
      <c r="AA4" s="88" t="s">
        <v>83</v>
      </c>
      <c r="AB4" s="88" t="s">
        <v>84</v>
      </c>
      <c r="AC4" s="88" t="s">
        <v>85</v>
      </c>
      <c r="AD4" s="88" t="s">
        <v>4</v>
      </c>
      <c r="AE4" s="88" t="s">
        <v>86</v>
      </c>
      <c r="AF4" s="88" t="s">
        <v>75</v>
      </c>
      <c r="AH4" s="75" t="s">
        <v>82</v>
      </c>
      <c r="AI4" s="75" t="s">
        <v>83</v>
      </c>
      <c r="AJ4" s="75" t="s">
        <v>84</v>
      </c>
      <c r="AK4" s="75" t="s">
        <v>85</v>
      </c>
      <c r="AL4" s="75" t="s">
        <v>4</v>
      </c>
      <c r="AM4" s="75" t="s">
        <v>86</v>
      </c>
      <c r="AN4" s="75" t="s">
        <v>75</v>
      </c>
    </row>
    <row r="5" spans="1:40" ht="15" customHeight="1">
      <c r="A5" s="75" t="s">
        <v>37</v>
      </c>
      <c r="B5" s="118">
        <f t="shared" ref="B5:G14" si="0">B42/$H42</f>
        <v>0.53297651862743689</v>
      </c>
      <c r="C5" s="118">
        <f t="shared" si="0"/>
        <v>1.9878924899295308E-2</v>
      </c>
      <c r="D5" s="118">
        <f t="shared" si="0"/>
        <v>0.20921871299633549</v>
      </c>
      <c r="E5" s="118">
        <f t="shared" si="0"/>
        <v>9.8642876353810305E-2</v>
      </c>
      <c r="F5" s="118">
        <f t="shared" si="0"/>
        <v>0.11646975572013099</v>
      </c>
      <c r="G5" s="118">
        <f t="shared" si="0"/>
        <v>2.2813211402991033E-2</v>
      </c>
      <c r="H5" s="118">
        <f>SUM(B5:G5)</f>
        <v>1</v>
      </c>
      <c r="J5" s="116">
        <f t="shared" ref="J5:J37" si="1">J42/P42</f>
        <v>0.5668782654702782</v>
      </c>
      <c r="K5" s="116">
        <f t="shared" ref="K5:K37" si="2">K42/P42</f>
        <v>1.8407233717014079E-2</v>
      </c>
      <c r="L5" s="116">
        <f t="shared" ref="L5:L37" si="3">L42/P42</f>
        <v>0.19457951555484307</v>
      </c>
      <c r="M5" s="116">
        <f t="shared" ref="M5:M37" si="4">M42/P42</f>
        <v>9.1220615142321368E-2</v>
      </c>
      <c r="N5" s="116">
        <f t="shared" ref="N5:N37" si="5">N42/P42</f>
        <v>0.10756113058622294</v>
      </c>
      <c r="O5" s="116">
        <f t="shared" ref="O5:O37" si="6">O42/P42</f>
        <v>2.1353239529320386E-2</v>
      </c>
      <c r="P5" s="116">
        <f>SUM(J5:O5)</f>
        <v>1</v>
      </c>
      <c r="R5" s="118">
        <f t="shared" ref="R5:W14" si="7">R42/$X42</f>
        <v>0.69436237736737161</v>
      </c>
      <c r="S5" s="118">
        <f t="shared" si="7"/>
        <v>1.4174760575406876E-2</v>
      </c>
      <c r="T5" s="118">
        <f t="shared" si="7"/>
        <v>0.13714159232172693</v>
      </c>
      <c r="U5" s="118">
        <f t="shared" si="7"/>
        <v>6.3744782271545536E-2</v>
      </c>
      <c r="V5" s="118">
        <f t="shared" si="7"/>
        <v>7.5353595211060165E-2</v>
      </c>
      <c r="W5" s="118">
        <f t="shared" si="7"/>
        <v>1.5222892252888916E-2</v>
      </c>
      <c r="X5" s="118">
        <f>SUM(R5:W5)</f>
        <v>1.0000000000000002</v>
      </c>
      <c r="Z5" s="116">
        <f t="shared" ref="Z5:Z37" si="8">Z42/AF42</f>
        <v>0.38289725565617555</v>
      </c>
      <c r="AA5" s="116">
        <f t="shared" ref="AA5:AA37" si="9">AA42/AF42</f>
        <v>1.9840402133115696E-3</v>
      </c>
      <c r="AB5" s="116">
        <f t="shared" ref="AB5:AB37" si="10">AB42/AF42</f>
        <v>0.25438841164824266</v>
      </c>
      <c r="AC5" s="116">
        <f t="shared" ref="AC5:AC37" si="11">AC42/AF42</f>
        <v>0.11881128772706197</v>
      </c>
      <c r="AD5" s="116">
        <f t="shared" ref="AD5:AD37" si="12">AD42/AF42</f>
        <v>0.20049785040256451</v>
      </c>
      <c r="AE5" s="116">
        <f t="shared" ref="AE5:AE37" si="13">AE42/AF42</f>
        <v>4.1421154352643721E-2</v>
      </c>
      <c r="AF5" s="116">
        <f>SUM(Z5:AE5)</f>
        <v>1</v>
      </c>
      <c r="AH5" s="118" t="e">
        <f t="shared" ref="AH5:AH37" si="14">AH42/AN42</f>
        <v>#DIV/0!</v>
      </c>
      <c r="AI5" s="118" t="e">
        <f t="shared" ref="AI5:AI37" si="15">AI42/AN42</f>
        <v>#REF!</v>
      </c>
      <c r="AJ5" s="118" t="e">
        <f t="shared" ref="AJ5:AJ37" si="16">AJ42/AN42</f>
        <v>#DIV/0!</v>
      </c>
      <c r="AK5" s="118" t="e">
        <f t="shared" ref="AK5:AK37" si="17">AK42/AN42</f>
        <v>#DIV/0!</v>
      </c>
      <c r="AL5" s="118" t="e">
        <f t="shared" ref="AL5:AL37" si="18">AL42/AN42</f>
        <v>#DIV/0!</v>
      </c>
      <c r="AM5" s="118" t="e">
        <f t="shared" ref="AM5:AM37" si="19">AM42/AN42</f>
        <v>#REF!</v>
      </c>
      <c r="AN5" s="118" t="e">
        <f>SUM(AH5:AM5)</f>
        <v>#DIV/0!</v>
      </c>
    </row>
    <row r="6" spans="1:40">
      <c r="A6" s="75" t="s">
        <v>38</v>
      </c>
      <c r="B6" s="118">
        <f t="shared" si="0"/>
        <v>0.53832989338774262</v>
      </c>
      <c r="C6" s="118">
        <f t="shared" si="0"/>
        <v>1.5259597658593971E-2</v>
      </c>
      <c r="D6" s="118">
        <f t="shared" si="0"/>
        <v>0.18122130656053009</v>
      </c>
      <c r="E6" s="118">
        <f t="shared" si="0"/>
        <v>4.1058152366421213E-2</v>
      </c>
      <c r="F6" s="118">
        <f t="shared" si="0"/>
        <v>0.17769599063179761</v>
      </c>
      <c r="G6" s="118">
        <f t="shared" si="0"/>
        <v>4.6435059394914574E-2</v>
      </c>
      <c r="H6" s="118">
        <f t="shared" ref="H6:H37" si="20">SUM(B6:G6)</f>
        <v>1.0000000000000002</v>
      </c>
      <c r="J6" s="116">
        <f t="shared" si="1"/>
        <v>0.54044304609563409</v>
      </c>
      <c r="K6" s="116">
        <f t="shared" si="2"/>
        <v>1.4772423896361318E-2</v>
      </c>
      <c r="L6" s="116">
        <f t="shared" si="3"/>
        <v>0.18141347712164066</v>
      </c>
      <c r="M6" s="116">
        <f t="shared" si="4"/>
        <v>4.0023622942725753E-2</v>
      </c>
      <c r="N6" s="116">
        <f t="shared" si="5"/>
        <v>0.1766936481887644</v>
      </c>
      <c r="O6" s="116">
        <f t="shared" si="6"/>
        <v>4.665378175487371E-2</v>
      </c>
      <c r="P6" s="116">
        <f t="shared" ref="P6:P37" si="21">SUM(J6:O6)</f>
        <v>1</v>
      </c>
      <c r="R6" s="118">
        <f t="shared" si="7"/>
        <v>0.57635597072946543</v>
      </c>
      <c r="S6" s="118">
        <f t="shared" si="7"/>
        <v>1.4868263541761838E-2</v>
      </c>
      <c r="T6" s="118">
        <f t="shared" si="7"/>
        <v>0.16809289244928838</v>
      </c>
      <c r="U6" s="118">
        <f t="shared" si="7"/>
        <v>3.6543254007261078E-2</v>
      </c>
      <c r="V6" s="118">
        <f t="shared" si="7"/>
        <v>0.16110588704418061</v>
      </c>
      <c r="W6" s="118">
        <f t="shared" si="7"/>
        <v>4.3033732228042791E-2</v>
      </c>
      <c r="X6" s="118">
        <f>SUM(R6:W6)</f>
        <v>1.0000000000000002</v>
      </c>
      <c r="Z6" s="116">
        <f t="shared" si="8"/>
        <v>6.7937946629982038E-2</v>
      </c>
      <c r="AA6" s="116">
        <f t="shared" si="9"/>
        <v>2.0761194097325734E-3</v>
      </c>
      <c r="AB6" s="116">
        <f t="shared" si="10"/>
        <v>0.31482944916138822</v>
      </c>
      <c r="AC6" s="116">
        <f t="shared" si="11"/>
        <v>6.7761420606176445E-2</v>
      </c>
      <c r="AD6" s="116">
        <f t="shared" si="12"/>
        <v>0.43053524956755795</v>
      </c>
      <c r="AE6" s="116">
        <f t="shared" si="13"/>
        <v>0.11685981462516286</v>
      </c>
      <c r="AF6" s="116">
        <f t="shared" ref="AF6:AF37" si="22">SUM(Z6:AE6)</f>
        <v>1.0000000000000002</v>
      </c>
      <c r="AH6" s="118" t="e">
        <f t="shared" si="14"/>
        <v>#DIV/0!</v>
      </c>
      <c r="AI6" s="118" t="e">
        <f t="shared" si="15"/>
        <v>#REF!</v>
      </c>
      <c r="AJ6" s="118" t="e">
        <f t="shared" si="16"/>
        <v>#DIV/0!</v>
      </c>
      <c r="AK6" s="118" t="e">
        <f t="shared" si="17"/>
        <v>#DIV/0!</v>
      </c>
      <c r="AL6" s="118" t="e">
        <f t="shared" si="18"/>
        <v>#DIV/0!</v>
      </c>
      <c r="AM6" s="118" t="e">
        <f t="shared" si="19"/>
        <v>#REF!</v>
      </c>
      <c r="AN6" s="118" t="e">
        <f t="shared" ref="AN6:AN37" si="23">SUM(AH6:AM6)</f>
        <v>#DIV/0!</v>
      </c>
    </row>
    <row r="7" spans="1:40">
      <c r="A7" s="73" t="s">
        <v>23</v>
      </c>
      <c r="B7" s="118">
        <f t="shared" si="0"/>
        <v>0.53907444146102768</v>
      </c>
      <c r="C7" s="118">
        <f t="shared" si="0"/>
        <v>1.2844905697380941E-2</v>
      </c>
      <c r="D7" s="118">
        <f t="shared" si="0"/>
        <v>0.16860623735652505</v>
      </c>
      <c r="E7" s="118">
        <f t="shared" si="0"/>
        <v>2.6969578560658684E-2</v>
      </c>
      <c r="F7" s="118">
        <f t="shared" si="0"/>
        <v>0.20673302843630678</v>
      </c>
      <c r="G7" s="118">
        <f t="shared" si="0"/>
        <v>4.5771808488100918E-2</v>
      </c>
      <c r="H7" s="118">
        <f t="shared" si="20"/>
        <v>1</v>
      </c>
      <c r="J7" s="116">
        <f t="shared" si="1"/>
        <v>0.54055313187597787</v>
      </c>
      <c r="K7" s="116">
        <f t="shared" si="2"/>
        <v>1.225095856831924E-2</v>
      </c>
      <c r="L7" s="116">
        <f t="shared" si="3"/>
        <v>0.16815579704855732</v>
      </c>
      <c r="M7" s="116">
        <f t="shared" si="4"/>
        <v>2.6306961621378723E-2</v>
      </c>
      <c r="N7" s="116">
        <f t="shared" si="5"/>
        <v>0.20590632009830367</v>
      </c>
      <c r="O7" s="116">
        <f t="shared" si="6"/>
        <v>4.6826830787463129E-2</v>
      </c>
      <c r="P7" s="116">
        <f t="shared" si="21"/>
        <v>0.99999999999999989</v>
      </c>
      <c r="R7" s="118">
        <f t="shared" si="7"/>
        <v>0.57710347384697969</v>
      </c>
      <c r="S7" s="118">
        <f t="shared" si="7"/>
        <v>1.1872154691174882E-2</v>
      </c>
      <c r="T7" s="118">
        <f t="shared" si="7"/>
        <v>0.15456355355672236</v>
      </c>
      <c r="U7" s="118">
        <f t="shared" si="7"/>
        <v>2.3827944426309058E-2</v>
      </c>
      <c r="V7" s="118">
        <f t="shared" si="7"/>
        <v>0.18888068013960443</v>
      </c>
      <c r="W7" s="118">
        <f t="shared" si="7"/>
        <v>4.3752193339209502E-2</v>
      </c>
      <c r="X7" s="118">
        <f t="shared" ref="X7:X37" si="24">SUM(R7:W7)</f>
        <v>1</v>
      </c>
      <c r="Z7" s="116">
        <f t="shared" si="8"/>
        <v>6.586645126796932E-2</v>
      </c>
      <c r="AA7" s="116">
        <f t="shared" si="9"/>
        <v>1.4974457474205415E-3</v>
      </c>
      <c r="AB7" s="116">
        <f t="shared" si="10"/>
        <v>0.28096150121113289</v>
      </c>
      <c r="AC7" s="116">
        <f t="shared" si="11"/>
        <v>4.34761535863381E-2</v>
      </c>
      <c r="AD7" s="116">
        <f t="shared" si="12"/>
        <v>0.49235487479813461</v>
      </c>
      <c r="AE7" s="116">
        <f t="shared" si="13"/>
        <v>0.11584357338900447</v>
      </c>
      <c r="AF7" s="116">
        <f t="shared" si="22"/>
        <v>1</v>
      </c>
      <c r="AH7" s="118" t="e">
        <f t="shared" si="14"/>
        <v>#DIV/0!</v>
      </c>
      <c r="AI7" s="118" t="e">
        <f t="shared" si="15"/>
        <v>#REF!</v>
      </c>
      <c r="AJ7" s="118" t="e">
        <f t="shared" si="16"/>
        <v>#DIV/0!</v>
      </c>
      <c r="AK7" s="118" t="e">
        <f t="shared" si="17"/>
        <v>#DIV/0!</v>
      </c>
      <c r="AL7" s="118" t="e">
        <f t="shared" si="18"/>
        <v>#DIV/0!</v>
      </c>
      <c r="AM7" s="118" t="e">
        <f t="shared" si="19"/>
        <v>#REF!</v>
      </c>
      <c r="AN7" s="118" t="e">
        <f t="shared" si="23"/>
        <v>#DIV/0!</v>
      </c>
    </row>
    <row r="8" spans="1:40">
      <c r="A8" s="73" t="s">
        <v>15</v>
      </c>
      <c r="B8" s="118">
        <f t="shared" si="0"/>
        <v>0.56429199306081856</v>
      </c>
      <c r="C8" s="118">
        <f t="shared" si="0"/>
        <v>1.1133324873065654E-2</v>
      </c>
      <c r="D8" s="118">
        <f t="shared" si="0"/>
        <v>0.22807026282840043</v>
      </c>
      <c r="E8" s="118">
        <f t="shared" si="0"/>
        <v>4.7039300553852727E-2</v>
      </c>
      <c r="F8" s="118">
        <f t="shared" si="0"/>
        <v>0.12484929448373361</v>
      </c>
      <c r="G8" s="118">
        <f t="shared" si="0"/>
        <v>2.461582420012896E-2</v>
      </c>
      <c r="H8" s="118">
        <f t="shared" si="20"/>
        <v>0.99999999999999989</v>
      </c>
      <c r="J8" s="116">
        <f t="shared" si="1"/>
        <v>0.56876719848776536</v>
      </c>
      <c r="K8" s="116">
        <f t="shared" si="2"/>
        <v>1.0256869428484364E-2</v>
      </c>
      <c r="L8" s="116">
        <f t="shared" si="3"/>
        <v>0.22669609629337031</v>
      </c>
      <c r="M8" s="116">
        <f t="shared" si="4"/>
        <v>4.6511264111117737E-2</v>
      </c>
      <c r="N8" s="116">
        <f t="shared" si="5"/>
        <v>0.12315430632739523</v>
      </c>
      <c r="O8" s="116">
        <f t="shared" si="6"/>
        <v>2.4614265351866938E-2</v>
      </c>
      <c r="P8" s="116">
        <f t="shared" si="21"/>
        <v>0.99999999999999989</v>
      </c>
      <c r="R8" s="118">
        <f t="shared" si="7"/>
        <v>0.60487636076707119</v>
      </c>
      <c r="S8" s="118">
        <f t="shared" si="7"/>
        <v>9.5121930236669958E-3</v>
      </c>
      <c r="T8" s="118">
        <f t="shared" si="7"/>
        <v>0.20935268259993331</v>
      </c>
      <c r="U8" s="118">
        <f t="shared" si="7"/>
        <v>4.308660194888754E-2</v>
      </c>
      <c r="V8" s="118">
        <f t="shared" si="7"/>
        <v>0.11074757997588688</v>
      </c>
      <c r="W8" s="118">
        <f t="shared" si="7"/>
        <v>2.2424581684553913E-2</v>
      </c>
      <c r="X8" s="118">
        <f t="shared" si="24"/>
        <v>1</v>
      </c>
      <c r="Z8" s="116">
        <f t="shared" si="8"/>
        <v>7.9659690188552609E-2</v>
      </c>
      <c r="AA8" s="116">
        <f t="shared" si="9"/>
        <v>1.4924415346209813E-3</v>
      </c>
      <c r="AB8" s="116">
        <f t="shared" si="10"/>
        <v>0.43504734261524042</v>
      </c>
      <c r="AC8" s="116">
        <f t="shared" si="11"/>
        <v>8.8303923769210382E-2</v>
      </c>
      <c r="AD8" s="116">
        <f t="shared" si="12"/>
        <v>0.32777950709273129</v>
      </c>
      <c r="AE8" s="116">
        <f t="shared" si="13"/>
        <v>6.7717094799644495E-2</v>
      </c>
      <c r="AF8" s="116">
        <f t="shared" si="22"/>
        <v>1</v>
      </c>
      <c r="AH8" s="118" t="e">
        <f t="shared" si="14"/>
        <v>#DIV/0!</v>
      </c>
      <c r="AI8" s="118" t="e">
        <f t="shared" si="15"/>
        <v>#REF!</v>
      </c>
      <c r="AJ8" s="118" t="e">
        <f t="shared" si="16"/>
        <v>#DIV/0!</v>
      </c>
      <c r="AK8" s="118" t="e">
        <f t="shared" si="17"/>
        <v>#DIV/0!</v>
      </c>
      <c r="AL8" s="118" t="e">
        <f t="shared" si="18"/>
        <v>#DIV/0!</v>
      </c>
      <c r="AM8" s="118" t="e">
        <f t="shared" si="19"/>
        <v>#REF!</v>
      </c>
      <c r="AN8" s="118" t="e">
        <f t="shared" si="23"/>
        <v>#DIV/0!</v>
      </c>
    </row>
    <row r="9" spans="1:40">
      <c r="A9" s="73" t="s">
        <v>16</v>
      </c>
      <c r="B9" s="118">
        <f t="shared" si="0"/>
        <v>0.58686794845599632</v>
      </c>
      <c r="C9" s="118">
        <f t="shared" si="0"/>
        <v>1.2740258752037485E-2</v>
      </c>
      <c r="D9" s="118">
        <f t="shared" si="0"/>
        <v>0.20263712984664836</v>
      </c>
      <c r="E9" s="118">
        <f t="shared" si="0"/>
        <v>6.3052517114574866E-2</v>
      </c>
      <c r="F9" s="118">
        <f t="shared" si="0"/>
        <v>0.10988938033462019</v>
      </c>
      <c r="G9" s="118">
        <f t="shared" si="0"/>
        <v>2.4812765496122859E-2</v>
      </c>
      <c r="H9" s="118">
        <f t="shared" si="20"/>
        <v>1</v>
      </c>
      <c r="J9" s="116">
        <f t="shared" si="1"/>
        <v>0.58859609954835679</v>
      </c>
      <c r="K9" s="116">
        <f t="shared" si="2"/>
        <v>1.2142997535964102E-2</v>
      </c>
      <c r="L9" s="116">
        <f t="shared" si="3"/>
        <v>0.20182253969433911</v>
      </c>
      <c r="M9" s="116">
        <f t="shared" si="4"/>
        <v>6.0399731110896915E-2</v>
      </c>
      <c r="N9" s="116">
        <f t="shared" si="5"/>
        <v>0.11155219008455558</v>
      </c>
      <c r="O9" s="116">
        <f t="shared" si="6"/>
        <v>2.5486442025887519E-2</v>
      </c>
      <c r="P9" s="116">
        <f t="shared" si="21"/>
        <v>1.0000000000000002</v>
      </c>
      <c r="R9" s="118">
        <f t="shared" si="7"/>
        <v>0.62365766698545366</v>
      </c>
      <c r="S9" s="118">
        <f t="shared" si="7"/>
        <v>1.1453170156832162E-2</v>
      </c>
      <c r="T9" s="118">
        <f t="shared" si="7"/>
        <v>0.18256762548882424</v>
      </c>
      <c r="U9" s="118">
        <f t="shared" si="7"/>
        <v>5.3776182988064414E-2</v>
      </c>
      <c r="V9" s="118">
        <f t="shared" si="7"/>
        <v>0.10435789569796262</v>
      </c>
      <c r="W9" s="118">
        <f t="shared" si="7"/>
        <v>2.4187458682862817E-2</v>
      </c>
      <c r="X9" s="118">
        <f t="shared" si="24"/>
        <v>0.99999999999999978</v>
      </c>
      <c r="Z9" s="116">
        <f t="shared" si="8"/>
        <v>8.4056156605257504E-2</v>
      </c>
      <c r="AA9" s="116">
        <f t="shared" si="9"/>
        <v>1.7954750198652372E-3</v>
      </c>
      <c r="AB9" s="116">
        <f t="shared" si="10"/>
        <v>0.38814581421802219</v>
      </c>
      <c r="AC9" s="116">
        <f t="shared" si="11"/>
        <v>0.11244136927385658</v>
      </c>
      <c r="AD9" s="116">
        <f t="shared" si="12"/>
        <v>0.33435234566474775</v>
      </c>
      <c r="AE9" s="116">
        <f t="shared" si="13"/>
        <v>7.9208839218250726E-2</v>
      </c>
      <c r="AF9" s="116">
        <f t="shared" si="22"/>
        <v>1</v>
      </c>
      <c r="AH9" s="118" t="e">
        <f t="shared" si="14"/>
        <v>#DIV/0!</v>
      </c>
      <c r="AI9" s="118" t="e">
        <f t="shared" si="15"/>
        <v>#REF!</v>
      </c>
      <c r="AJ9" s="118" t="e">
        <f t="shared" si="16"/>
        <v>#DIV/0!</v>
      </c>
      <c r="AK9" s="118" t="e">
        <f t="shared" si="17"/>
        <v>#DIV/0!</v>
      </c>
      <c r="AL9" s="118" t="e">
        <f t="shared" si="18"/>
        <v>#DIV/0!</v>
      </c>
      <c r="AM9" s="118" t="e">
        <f t="shared" si="19"/>
        <v>#REF!</v>
      </c>
      <c r="AN9" s="118" t="e">
        <f t="shared" si="23"/>
        <v>#DIV/0!</v>
      </c>
    </row>
    <row r="10" spans="1:40">
      <c r="A10" s="73" t="s">
        <v>28</v>
      </c>
      <c r="B10" s="118">
        <f t="shared" si="0"/>
        <v>0.52719670137794183</v>
      </c>
      <c r="C10" s="118">
        <f t="shared" si="0"/>
        <v>1.9353489286514199E-2</v>
      </c>
      <c r="D10" s="118">
        <f t="shared" si="0"/>
        <v>0.14822968568048794</v>
      </c>
      <c r="E10" s="118">
        <f t="shared" si="0"/>
        <v>3.9284353510765334E-2</v>
      </c>
      <c r="F10" s="118">
        <f t="shared" si="0"/>
        <v>0.21788635680849397</v>
      </c>
      <c r="G10" s="118">
        <f t="shared" si="0"/>
        <v>4.8049413335796806E-2</v>
      </c>
      <c r="H10" s="118">
        <f t="shared" si="20"/>
        <v>1</v>
      </c>
      <c r="J10" s="116">
        <f t="shared" si="1"/>
        <v>0.52871998103783602</v>
      </c>
      <c r="K10" s="116">
        <f t="shared" si="2"/>
        <v>1.8444476027542792E-2</v>
      </c>
      <c r="L10" s="116">
        <f t="shared" si="3"/>
        <v>0.14877062838488159</v>
      </c>
      <c r="M10" s="116">
        <f t="shared" si="4"/>
        <v>3.8678809353412461E-2</v>
      </c>
      <c r="N10" s="116">
        <f t="shared" si="5"/>
        <v>0.21691289868187993</v>
      </c>
      <c r="O10" s="116">
        <f t="shared" si="6"/>
        <v>4.8473206514447281E-2</v>
      </c>
      <c r="P10" s="116">
        <f t="shared" si="21"/>
        <v>1</v>
      </c>
      <c r="R10" s="118">
        <f t="shared" si="7"/>
        <v>0.56409783191070695</v>
      </c>
      <c r="S10" s="118">
        <f t="shared" si="7"/>
        <v>1.8615489428782741E-2</v>
      </c>
      <c r="T10" s="118">
        <f t="shared" si="7"/>
        <v>0.14017975715984285</v>
      </c>
      <c r="U10" s="118">
        <f t="shared" si="7"/>
        <v>3.5726443384193153E-2</v>
      </c>
      <c r="V10" s="118">
        <f t="shared" si="7"/>
        <v>0.19659792642275592</v>
      </c>
      <c r="W10" s="118">
        <f t="shared" si="7"/>
        <v>4.4782551693718461E-2</v>
      </c>
      <c r="X10" s="118">
        <f t="shared" si="24"/>
        <v>1</v>
      </c>
      <c r="Z10" s="116">
        <f t="shared" si="8"/>
        <v>6.3524425899165807E-2</v>
      </c>
      <c r="AA10" s="116">
        <f t="shared" si="9"/>
        <v>2.4711465435599505E-3</v>
      </c>
      <c r="AB10" s="116">
        <f t="shared" si="10"/>
        <v>0.25294559698464292</v>
      </c>
      <c r="AC10" s="116">
        <f t="shared" si="11"/>
        <v>6.334798301721925E-2</v>
      </c>
      <c r="AD10" s="116">
        <f t="shared" si="12"/>
        <v>0.50075924733443888</v>
      </c>
      <c r="AE10" s="116">
        <f t="shared" si="13"/>
        <v>0.11695160022097321</v>
      </c>
      <c r="AF10" s="116">
        <f t="shared" si="22"/>
        <v>1</v>
      </c>
      <c r="AH10" s="118" t="e">
        <f t="shared" si="14"/>
        <v>#DIV/0!</v>
      </c>
      <c r="AI10" s="118" t="e">
        <f t="shared" si="15"/>
        <v>#REF!</v>
      </c>
      <c r="AJ10" s="118" t="e">
        <f t="shared" si="16"/>
        <v>#DIV/0!</v>
      </c>
      <c r="AK10" s="118" t="e">
        <f t="shared" si="17"/>
        <v>#DIV/0!</v>
      </c>
      <c r="AL10" s="118" t="e">
        <f t="shared" si="18"/>
        <v>#DIV/0!</v>
      </c>
      <c r="AM10" s="118" t="e">
        <f t="shared" si="19"/>
        <v>#REF!</v>
      </c>
      <c r="AN10" s="118" t="e">
        <f t="shared" si="23"/>
        <v>#DIV/0!</v>
      </c>
    </row>
    <row r="11" spans="1:40">
      <c r="A11" s="73" t="s">
        <v>19</v>
      </c>
      <c r="B11" s="118">
        <f t="shared" si="0"/>
        <v>0.50761866081751172</v>
      </c>
      <c r="C11" s="118">
        <f t="shared" si="0"/>
        <v>1.16101050957425E-2</v>
      </c>
      <c r="D11" s="118">
        <f t="shared" si="0"/>
        <v>0.19487645618360236</v>
      </c>
      <c r="E11" s="118">
        <f t="shared" si="0"/>
        <v>2.703713830324158E-2</v>
      </c>
      <c r="F11" s="118">
        <f t="shared" si="0"/>
        <v>0.19734694754066798</v>
      </c>
      <c r="G11" s="118">
        <f t="shared" si="0"/>
        <v>6.151069205923388E-2</v>
      </c>
      <c r="H11" s="118">
        <f t="shared" si="20"/>
        <v>1</v>
      </c>
      <c r="J11" s="116">
        <f t="shared" si="1"/>
        <v>0.50897617299442754</v>
      </c>
      <c r="K11" s="116">
        <f t="shared" si="2"/>
        <v>1.1721386181648162E-2</v>
      </c>
      <c r="L11" s="116">
        <f t="shared" si="3"/>
        <v>0.1963719574189092</v>
      </c>
      <c r="M11" s="116">
        <f t="shared" si="4"/>
        <v>2.6704420418895567E-2</v>
      </c>
      <c r="N11" s="116">
        <f t="shared" si="5"/>
        <v>0.19480716429754349</v>
      </c>
      <c r="O11" s="116">
        <f t="shared" si="6"/>
        <v>6.1418898688576119E-2</v>
      </c>
      <c r="P11" s="116">
        <f t="shared" si="21"/>
        <v>1.0000000000000002</v>
      </c>
      <c r="R11" s="118">
        <f t="shared" si="7"/>
        <v>0.54414699699199343</v>
      </c>
      <c r="S11" s="118">
        <f t="shared" si="7"/>
        <v>1.2367781288079211E-2</v>
      </c>
      <c r="T11" s="118">
        <f t="shared" si="7"/>
        <v>0.18495499046140387</v>
      </c>
      <c r="U11" s="118">
        <f t="shared" si="7"/>
        <v>2.4797116197352618E-2</v>
      </c>
      <c r="V11" s="118">
        <f t="shared" si="7"/>
        <v>0.17727648416889225</v>
      </c>
      <c r="W11" s="118">
        <f t="shared" si="7"/>
        <v>5.6456630892278592E-2</v>
      </c>
      <c r="X11" s="118">
        <f t="shared" si="24"/>
        <v>0.99999999999999989</v>
      </c>
      <c r="Z11" s="116">
        <f t="shared" si="8"/>
        <v>5.9555733066759868E-2</v>
      </c>
      <c r="AA11" s="116">
        <f t="shared" si="9"/>
        <v>1.6406505070787822E-3</v>
      </c>
      <c r="AB11" s="116">
        <f t="shared" si="10"/>
        <v>0.32406972364669973</v>
      </c>
      <c r="AC11" s="116">
        <f t="shared" si="11"/>
        <v>4.3401336990298432E-2</v>
      </c>
      <c r="AD11" s="116">
        <f t="shared" si="12"/>
        <v>0.43205302152674963</v>
      </c>
      <c r="AE11" s="116">
        <f t="shared" si="13"/>
        <v>0.1392795342624136</v>
      </c>
      <c r="AF11" s="116">
        <f t="shared" si="22"/>
        <v>1</v>
      </c>
      <c r="AH11" s="118" t="e">
        <f t="shared" si="14"/>
        <v>#DIV/0!</v>
      </c>
      <c r="AI11" s="118" t="e">
        <f t="shared" si="15"/>
        <v>#REF!</v>
      </c>
      <c r="AJ11" s="118" t="e">
        <f t="shared" si="16"/>
        <v>#DIV/0!</v>
      </c>
      <c r="AK11" s="118" t="e">
        <f t="shared" si="17"/>
        <v>#DIV/0!</v>
      </c>
      <c r="AL11" s="118" t="e">
        <f t="shared" si="18"/>
        <v>#DIV/0!</v>
      </c>
      <c r="AM11" s="118" t="e">
        <f t="shared" si="19"/>
        <v>#REF!</v>
      </c>
      <c r="AN11" s="118" t="e">
        <f t="shared" si="23"/>
        <v>#DIV/0!</v>
      </c>
    </row>
    <row r="12" spans="1:40">
      <c r="A12" s="73" t="s">
        <v>17</v>
      </c>
      <c r="B12" s="118">
        <f t="shared" si="0"/>
        <v>0.5056883928301118</v>
      </c>
      <c r="C12" s="118">
        <f t="shared" si="0"/>
        <v>1.4064903138135083E-2</v>
      </c>
      <c r="D12" s="118">
        <f t="shared" si="0"/>
        <v>0.24668634964277919</v>
      </c>
      <c r="E12" s="118">
        <f t="shared" si="0"/>
        <v>4.5466856725663148E-2</v>
      </c>
      <c r="F12" s="118">
        <f t="shared" si="0"/>
        <v>0.14995473249069322</v>
      </c>
      <c r="G12" s="118">
        <f t="shared" si="0"/>
        <v>3.8138765172617502E-2</v>
      </c>
      <c r="H12" s="118">
        <f t="shared" si="20"/>
        <v>1</v>
      </c>
      <c r="J12" s="116">
        <f t="shared" si="1"/>
        <v>0.51215802566604984</v>
      </c>
      <c r="K12" s="116">
        <f t="shared" si="2"/>
        <v>1.3432723461854701E-2</v>
      </c>
      <c r="L12" s="116">
        <f t="shared" si="3"/>
        <v>0.24721149613973839</v>
      </c>
      <c r="M12" s="116">
        <f t="shared" si="4"/>
        <v>4.393856444149212E-2</v>
      </c>
      <c r="N12" s="116">
        <f t="shared" si="5"/>
        <v>0.14602134180706064</v>
      </c>
      <c r="O12" s="116">
        <f t="shared" si="6"/>
        <v>3.7237848483804264E-2</v>
      </c>
      <c r="P12" s="116">
        <f t="shared" si="21"/>
        <v>1</v>
      </c>
      <c r="R12" s="118">
        <f t="shared" si="7"/>
        <v>0.55240155269107361</v>
      </c>
      <c r="S12" s="118">
        <f t="shared" si="7"/>
        <v>1.3166344038800482E-2</v>
      </c>
      <c r="T12" s="118">
        <f t="shared" si="7"/>
        <v>0.22857872161385898</v>
      </c>
      <c r="U12" s="118">
        <f t="shared" si="7"/>
        <v>3.9764779346649605E-2</v>
      </c>
      <c r="V12" s="118">
        <f t="shared" si="7"/>
        <v>0.13226015315668152</v>
      </c>
      <c r="W12" s="118">
        <f t="shared" si="7"/>
        <v>3.3828449152935799E-2</v>
      </c>
      <c r="X12" s="118">
        <f t="shared" si="24"/>
        <v>0.99999999999999989</v>
      </c>
      <c r="Z12" s="116">
        <f t="shared" si="8"/>
        <v>6.4962028731554058E-2</v>
      </c>
      <c r="AA12" s="116">
        <f t="shared" si="9"/>
        <v>1.7275389327193796E-3</v>
      </c>
      <c r="AB12" s="116">
        <f t="shared" si="10"/>
        <v>0.42563633105071619</v>
      </c>
      <c r="AC12" s="116">
        <f t="shared" si="11"/>
        <v>7.3728903726361775E-2</v>
      </c>
      <c r="AD12" s="116">
        <f t="shared" si="12"/>
        <v>0.34415803109991933</v>
      </c>
      <c r="AE12" s="116">
        <f t="shared" si="13"/>
        <v>8.9787166458729112E-2</v>
      </c>
      <c r="AF12" s="116">
        <f t="shared" si="22"/>
        <v>0.99999999999999978</v>
      </c>
      <c r="AH12" s="118" t="e">
        <f t="shared" si="14"/>
        <v>#DIV/0!</v>
      </c>
      <c r="AI12" s="118" t="e">
        <f t="shared" si="15"/>
        <v>#REF!</v>
      </c>
      <c r="AJ12" s="118" t="e">
        <f t="shared" si="16"/>
        <v>#DIV/0!</v>
      </c>
      <c r="AK12" s="118" t="e">
        <f t="shared" si="17"/>
        <v>#DIV/0!</v>
      </c>
      <c r="AL12" s="118" t="e">
        <f t="shared" si="18"/>
        <v>#DIV/0!</v>
      </c>
      <c r="AM12" s="118" t="e">
        <f t="shared" si="19"/>
        <v>#REF!</v>
      </c>
      <c r="AN12" s="118" t="e">
        <f t="shared" si="23"/>
        <v>#DIV/0!</v>
      </c>
    </row>
    <row r="13" spans="1:40">
      <c r="A13" s="73" t="s">
        <v>29</v>
      </c>
      <c r="B13" s="118">
        <f t="shared" si="0"/>
        <v>0.53460359354857778</v>
      </c>
      <c r="C13" s="118">
        <f t="shared" si="0"/>
        <v>1.5871921728312973E-2</v>
      </c>
      <c r="D13" s="118">
        <f t="shared" si="0"/>
        <v>0.18381192006489311</v>
      </c>
      <c r="E13" s="118">
        <f t="shared" si="0"/>
        <v>3.0831755520962029E-2</v>
      </c>
      <c r="F13" s="118">
        <f t="shared" si="0"/>
        <v>0.16646281348164457</v>
      </c>
      <c r="G13" s="118">
        <f t="shared" si="0"/>
        <v>6.8417995655609479E-2</v>
      </c>
      <c r="H13" s="118">
        <f t="shared" si="20"/>
        <v>1</v>
      </c>
      <c r="J13" s="116">
        <f t="shared" si="1"/>
        <v>0.53832507975391164</v>
      </c>
      <c r="K13" s="116">
        <f t="shared" si="2"/>
        <v>1.6144610590792207E-2</v>
      </c>
      <c r="L13" s="116">
        <f t="shared" si="3"/>
        <v>0.18369809305350215</v>
      </c>
      <c r="M13" s="116">
        <f t="shared" si="4"/>
        <v>3.0325609056814744E-2</v>
      </c>
      <c r="N13" s="116">
        <f t="shared" si="5"/>
        <v>0.16379418461660616</v>
      </c>
      <c r="O13" s="116">
        <f t="shared" si="6"/>
        <v>6.7712422928373192E-2</v>
      </c>
      <c r="P13" s="116">
        <f t="shared" si="21"/>
        <v>1</v>
      </c>
      <c r="R13" s="118">
        <f t="shared" si="7"/>
        <v>0.57664804607486153</v>
      </c>
      <c r="S13" s="118">
        <f t="shared" si="7"/>
        <v>1.7009657699629966E-2</v>
      </c>
      <c r="T13" s="118">
        <f t="shared" si="7"/>
        <v>0.16896259563100452</v>
      </c>
      <c r="U13" s="118">
        <f t="shared" si="7"/>
        <v>2.8210266238705217E-2</v>
      </c>
      <c r="V13" s="118">
        <f t="shared" si="7"/>
        <v>0.14772960442478275</v>
      </c>
      <c r="W13" s="118">
        <f t="shared" si="7"/>
        <v>6.1439829931016009E-2</v>
      </c>
      <c r="X13" s="118">
        <f t="shared" si="24"/>
        <v>1</v>
      </c>
      <c r="Z13" s="116">
        <f t="shared" si="8"/>
        <v>6.9078625497465393E-2</v>
      </c>
      <c r="AA13" s="116">
        <f t="shared" si="9"/>
        <v>2.5015522775034007E-3</v>
      </c>
      <c r="AB13" s="116">
        <f t="shared" si="10"/>
        <v>0.31678229717484419</v>
      </c>
      <c r="AC13" s="116">
        <f t="shared" si="11"/>
        <v>5.4830563028522468E-2</v>
      </c>
      <c r="AD13" s="116">
        <f t="shared" si="12"/>
        <v>0.39239493428938932</v>
      </c>
      <c r="AE13" s="116">
        <f t="shared" si="13"/>
        <v>0.16441202773227523</v>
      </c>
      <c r="AF13" s="116">
        <f t="shared" si="22"/>
        <v>1</v>
      </c>
      <c r="AH13" s="118" t="e">
        <f t="shared" si="14"/>
        <v>#DIV/0!</v>
      </c>
      <c r="AI13" s="118" t="e">
        <f t="shared" si="15"/>
        <v>#REF!</v>
      </c>
      <c r="AJ13" s="118" t="e">
        <f t="shared" si="16"/>
        <v>#DIV/0!</v>
      </c>
      <c r="AK13" s="118" t="e">
        <f t="shared" si="17"/>
        <v>#DIV/0!</v>
      </c>
      <c r="AL13" s="118" t="e">
        <f t="shared" si="18"/>
        <v>#DIV/0!</v>
      </c>
      <c r="AM13" s="118" t="e">
        <f t="shared" si="19"/>
        <v>#REF!</v>
      </c>
      <c r="AN13" s="118" t="e">
        <f t="shared" si="23"/>
        <v>#DIV/0!</v>
      </c>
    </row>
    <row r="14" spans="1:40">
      <c r="A14" s="75" t="s">
        <v>39</v>
      </c>
      <c r="B14" s="118">
        <f t="shared" si="0"/>
        <v>0.58791725581582666</v>
      </c>
      <c r="C14" s="118">
        <f t="shared" si="0"/>
        <v>2.1243794924038557E-2</v>
      </c>
      <c r="D14" s="118">
        <f t="shared" si="0"/>
        <v>0.14570041416179258</v>
      </c>
      <c r="E14" s="118">
        <f t="shared" si="0"/>
        <v>5.0240606943028704E-2</v>
      </c>
      <c r="F14" s="118">
        <f t="shared" si="0"/>
        <v>0.17036954128000942</v>
      </c>
      <c r="G14" s="118">
        <f t="shared" si="0"/>
        <v>2.452838687530412E-2</v>
      </c>
      <c r="H14" s="118">
        <f t="shared" si="20"/>
        <v>1</v>
      </c>
      <c r="J14" s="116">
        <f t="shared" si="1"/>
        <v>0.58822877025852438</v>
      </c>
      <c r="K14" s="116">
        <f t="shared" si="2"/>
        <v>2.1144569941699751E-2</v>
      </c>
      <c r="L14" s="116">
        <f t="shared" si="3"/>
        <v>0.146275858369008</v>
      </c>
      <c r="M14" s="116">
        <f t="shared" si="4"/>
        <v>4.9528031338334999E-2</v>
      </c>
      <c r="N14" s="116">
        <f t="shared" si="5"/>
        <v>0.16992215444197778</v>
      </c>
      <c r="O14" s="116">
        <f t="shared" si="6"/>
        <v>2.4900615650455024E-2</v>
      </c>
      <c r="P14" s="116">
        <f t="shared" si="21"/>
        <v>1</v>
      </c>
      <c r="R14" s="118">
        <f t="shared" si="7"/>
        <v>0.62086802933697327</v>
      </c>
      <c r="S14" s="118">
        <f t="shared" si="7"/>
        <v>2.0783091910516426E-2</v>
      </c>
      <c r="T14" s="118">
        <f t="shared" si="7"/>
        <v>0.13533288044492334</v>
      </c>
      <c r="U14" s="118">
        <f t="shared" si="7"/>
        <v>4.5280138706480545E-2</v>
      </c>
      <c r="V14" s="118">
        <f t="shared" si="7"/>
        <v>0.15458435309457519</v>
      </c>
      <c r="W14" s="118">
        <f t="shared" si="7"/>
        <v>2.3151506506531385E-2</v>
      </c>
      <c r="X14" s="118">
        <f t="shared" si="24"/>
        <v>1</v>
      </c>
      <c r="Z14" s="116">
        <f t="shared" si="8"/>
        <v>8.2224173826835792E-2</v>
      </c>
      <c r="AA14" s="116">
        <f t="shared" si="9"/>
        <v>3.1964219188867059E-3</v>
      </c>
      <c r="AB14" s="116">
        <f t="shared" si="10"/>
        <v>0.28336365956482601</v>
      </c>
      <c r="AC14" s="116">
        <f t="shared" si="11"/>
        <v>9.5122480237194107E-2</v>
      </c>
      <c r="AD14" s="116">
        <f t="shared" si="12"/>
        <v>0.46474792681829941</v>
      </c>
      <c r="AE14" s="116">
        <f t="shared" si="13"/>
        <v>7.1345337633957992E-2</v>
      </c>
      <c r="AF14" s="116">
        <f t="shared" si="22"/>
        <v>1</v>
      </c>
      <c r="AH14" s="118" t="e">
        <f t="shared" si="14"/>
        <v>#DIV/0!</v>
      </c>
      <c r="AI14" s="118" t="e">
        <f t="shared" si="15"/>
        <v>#REF!</v>
      </c>
      <c r="AJ14" s="118" t="e">
        <f t="shared" si="16"/>
        <v>#DIV/0!</v>
      </c>
      <c r="AK14" s="118" t="e">
        <f t="shared" si="17"/>
        <v>#DIV/0!</v>
      </c>
      <c r="AL14" s="118" t="e">
        <f t="shared" si="18"/>
        <v>#DIV/0!</v>
      </c>
      <c r="AM14" s="118" t="e">
        <f t="shared" si="19"/>
        <v>#REF!</v>
      </c>
      <c r="AN14" s="118" t="e">
        <f t="shared" si="23"/>
        <v>#DIV/0!</v>
      </c>
    </row>
    <row r="15" spans="1:40">
      <c r="A15" s="73" t="s">
        <v>35</v>
      </c>
      <c r="B15" s="118">
        <f t="shared" ref="B15:G24" si="25">B52/$H52</f>
        <v>0.60718610434602782</v>
      </c>
      <c r="C15" s="118">
        <f t="shared" si="25"/>
        <v>1.8818911421370151E-2</v>
      </c>
      <c r="D15" s="118">
        <f t="shared" si="25"/>
        <v>0.14166878840616773</v>
      </c>
      <c r="E15" s="118">
        <f t="shared" si="25"/>
        <v>5.5918656288699055E-2</v>
      </c>
      <c r="F15" s="118">
        <f t="shared" si="25"/>
        <v>0.15475348081267482</v>
      </c>
      <c r="G15" s="118">
        <f t="shared" si="25"/>
        <v>2.1654058725060547E-2</v>
      </c>
      <c r="H15" s="118">
        <f t="shared" si="20"/>
        <v>1.0000000000000002</v>
      </c>
      <c r="J15" s="116">
        <f t="shared" si="1"/>
        <v>0.60742168469806235</v>
      </c>
      <c r="K15" s="116">
        <f t="shared" si="2"/>
        <v>1.8801315221366671E-2</v>
      </c>
      <c r="L15" s="116">
        <f t="shared" si="3"/>
        <v>0.1410430748126916</v>
      </c>
      <c r="M15" s="116">
        <f t="shared" si="4"/>
        <v>5.5340314133817695E-2</v>
      </c>
      <c r="N15" s="116">
        <f t="shared" si="5"/>
        <v>0.155635543903996</v>
      </c>
      <c r="O15" s="116">
        <f t="shared" si="6"/>
        <v>2.1758067230065604E-2</v>
      </c>
      <c r="P15" s="116">
        <f t="shared" si="21"/>
        <v>0.99999999999999989</v>
      </c>
      <c r="R15" s="118">
        <f t="shared" ref="R15:W24" si="26">R52/$X52</f>
        <v>0.63896253289102722</v>
      </c>
      <c r="S15" s="118">
        <f t="shared" si="26"/>
        <v>1.936883776949103E-2</v>
      </c>
      <c r="T15" s="118">
        <f t="shared" si="26"/>
        <v>0.12808978517620628</v>
      </c>
      <c r="U15" s="118">
        <f t="shared" si="26"/>
        <v>5.055975130698661E-2</v>
      </c>
      <c r="V15" s="118">
        <f t="shared" si="26"/>
        <v>0.14288606470360435</v>
      </c>
      <c r="W15" s="118">
        <f t="shared" si="26"/>
        <v>2.0133028152684428E-2</v>
      </c>
      <c r="X15" s="118">
        <f t="shared" si="24"/>
        <v>1</v>
      </c>
      <c r="Z15" s="116">
        <f t="shared" si="8"/>
        <v>8.8182959962107774E-2</v>
      </c>
      <c r="AA15" s="116">
        <f t="shared" si="9"/>
        <v>3.1657239881966266E-3</v>
      </c>
      <c r="AB15" s="116">
        <f t="shared" si="10"/>
        <v>0.27728579515218488</v>
      </c>
      <c r="AC15" s="116">
        <f t="shared" si="11"/>
        <v>0.11151711326772654</v>
      </c>
      <c r="AD15" s="116">
        <f t="shared" si="12"/>
        <v>0.45515499838087653</v>
      </c>
      <c r="AE15" s="116">
        <f t="shared" si="13"/>
        <v>6.4693409248907666E-2</v>
      </c>
      <c r="AF15" s="116">
        <f t="shared" si="22"/>
        <v>0.99999999999999989</v>
      </c>
      <c r="AH15" s="118" t="e">
        <f t="shared" si="14"/>
        <v>#DIV/0!</v>
      </c>
      <c r="AI15" s="118" t="e">
        <f t="shared" si="15"/>
        <v>#REF!</v>
      </c>
      <c r="AJ15" s="118" t="e">
        <f t="shared" si="16"/>
        <v>#DIV/0!</v>
      </c>
      <c r="AK15" s="118" t="e">
        <f t="shared" si="17"/>
        <v>#DIV/0!</v>
      </c>
      <c r="AL15" s="118" t="e">
        <f t="shared" si="18"/>
        <v>#DIV/0!</v>
      </c>
      <c r="AM15" s="118" t="e">
        <f t="shared" si="19"/>
        <v>#REF!</v>
      </c>
      <c r="AN15" s="118" t="e">
        <f t="shared" si="23"/>
        <v>#DIV/0!</v>
      </c>
    </row>
    <row r="16" spans="1:40">
      <c r="A16" s="73" t="s">
        <v>31</v>
      </c>
      <c r="B16" s="118">
        <f t="shared" si="25"/>
        <v>0.59549856075024676</v>
      </c>
      <c r="C16" s="118">
        <f t="shared" si="25"/>
        <v>1.7126508924653481E-2</v>
      </c>
      <c r="D16" s="118">
        <f t="shared" si="25"/>
        <v>0.18260401590845782</v>
      </c>
      <c r="E16" s="118">
        <f t="shared" si="25"/>
        <v>6.0683929674203323E-2</v>
      </c>
      <c r="F16" s="118">
        <f t="shared" si="25"/>
        <v>0.12518812701742568</v>
      </c>
      <c r="G16" s="118">
        <f t="shared" si="25"/>
        <v>1.8898857725012919E-2</v>
      </c>
      <c r="H16" s="118">
        <f t="shared" si="20"/>
        <v>1</v>
      </c>
      <c r="J16" s="116">
        <f t="shared" si="1"/>
        <v>0.5946865410899832</v>
      </c>
      <c r="K16" s="116">
        <f t="shared" si="2"/>
        <v>1.7163241818475193E-2</v>
      </c>
      <c r="L16" s="116">
        <f t="shared" si="3"/>
        <v>0.18391606336535563</v>
      </c>
      <c r="M16" s="116">
        <f t="shared" si="4"/>
        <v>5.9968089591943316E-2</v>
      </c>
      <c r="N16" s="116">
        <f t="shared" si="5"/>
        <v>0.12489456621060224</v>
      </c>
      <c r="O16" s="116">
        <f t="shared" si="6"/>
        <v>1.9371497923640391E-2</v>
      </c>
      <c r="P16" s="116">
        <f t="shared" si="21"/>
        <v>0.99999999999999989</v>
      </c>
      <c r="R16" s="118">
        <f t="shared" si="26"/>
        <v>0.62723911624310369</v>
      </c>
      <c r="S16" s="118">
        <f t="shared" si="26"/>
        <v>1.6260260550182728E-2</v>
      </c>
      <c r="T16" s="118">
        <f t="shared" si="26"/>
        <v>0.16997217069210421</v>
      </c>
      <c r="U16" s="118">
        <f t="shared" si="26"/>
        <v>5.4679580104602471E-2</v>
      </c>
      <c r="V16" s="118">
        <f t="shared" si="26"/>
        <v>0.11370964284425791</v>
      </c>
      <c r="W16" s="118">
        <f t="shared" si="26"/>
        <v>1.8139229565749128E-2</v>
      </c>
      <c r="X16" s="118">
        <f t="shared" si="24"/>
        <v>1.0000000000000002</v>
      </c>
      <c r="Z16" s="116">
        <f t="shared" si="8"/>
        <v>8.7167800280482974E-2</v>
      </c>
      <c r="AA16" s="116">
        <f t="shared" si="9"/>
        <v>2.665299468145854E-3</v>
      </c>
      <c r="AB16" s="116">
        <f t="shared" si="10"/>
        <v>0.37299107579563739</v>
      </c>
      <c r="AC16" s="116">
        <f t="shared" si="11"/>
        <v>0.11990118491750772</v>
      </c>
      <c r="AD16" s="116">
        <f t="shared" si="12"/>
        <v>0.35829002339967364</v>
      </c>
      <c r="AE16" s="116">
        <f t="shared" si="13"/>
        <v>5.8984616138552388E-2</v>
      </c>
      <c r="AF16" s="116">
        <f t="shared" si="22"/>
        <v>1</v>
      </c>
      <c r="AH16" s="118" t="e">
        <f t="shared" si="14"/>
        <v>#DIV/0!</v>
      </c>
      <c r="AI16" s="118" t="e">
        <f t="shared" si="15"/>
        <v>#REF!</v>
      </c>
      <c r="AJ16" s="118" t="e">
        <f t="shared" si="16"/>
        <v>#DIV/0!</v>
      </c>
      <c r="AK16" s="118" t="e">
        <f t="shared" si="17"/>
        <v>#DIV/0!</v>
      </c>
      <c r="AL16" s="118" t="e">
        <f t="shared" si="18"/>
        <v>#DIV/0!</v>
      </c>
      <c r="AM16" s="118" t="e">
        <f t="shared" si="19"/>
        <v>#REF!</v>
      </c>
      <c r="AN16" s="118" t="e">
        <f t="shared" si="23"/>
        <v>#DIV/0!</v>
      </c>
    </row>
    <row r="17" spans="1:40">
      <c r="A17" s="73" t="s">
        <v>27</v>
      </c>
      <c r="B17" s="118">
        <f t="shared" si="25"/>
        <v>0.58226930836032786</v>
      </c>
      <c r="C17" s="118">
        <f t="shared" si="25"/>
        <v>2.9458475277336568E-2</v>
      </c>
      <c r="D17" s="118">
        <f t="shared" si="25"/>
        <v>0.11536523970732898</v>
      </c>
      <c r="E17" s="118">
        <f t="shared" si="25"/>
        <v>3.6562301378301222E-2</v>
      </c>
      <c r="F17" s="118">
        <f t="shared" si="25"/>
        <v>0.21061614762525646</v>
      </c>
      <c r="G17" s="118">
        <f t="shared" si="25"/>
        <v>2.5728527651449014E-2</v>
      </c>
      <c r="H17" s="118">
        <f t="shared" si="20"/>
        <v>1.0000000000000002</v>
      </c>
      <c r="J17" s="116">
        <f t="shared" si="1"/>
        <v>0.58366767091232941</v>
      </c>
      <c r="K17" s="116">
        <f t="shared" si="2"/>
        <v>2.8907601711209065E-2</v>
      </c>
      <c r="L17" s="116">
        <f t="shared" si="3"/>
        <v>0.11488485042151805</v>
      </c>
      <c r="M17" s="116">
        <f t="shared" si="4"/>
        <v>3.6045421098109459E-2</v>
      </c>
      <c r="N17" s="116">
        <f t="shared" si="5"/>
        <v>0.21032329693456586</v>
      </c>
      <c r="O17" s="116">
        <f t="shared" si="6"/>
        <v>2.6171158922268258E-2</v>
      </c>
      <c r="P17" s="116">
        <f t="shared" si="21"/>
        <v>1.0000000000000002</v>
      </c>
      <c r="R17" s="118">
        <f t="shared" si="26"/>
        <v>0.61772363718744305</v>
      </c>
      <c r="S17" s="118">
        <f t="shared" si="26"/>
        <v>2.8960807265494503E-2</v>
      </c>
      <c r="T17" s="118">
        <f t="shared" si="26"/>
        <v>0.10542877178997907</v>
      </c>
      <c r="U17" s="118">
        <f t="shared" si="26"/>
        <v>3.2512417602858806E-2</v>
      </c>
      <c r="V17" s="118">
        <f t="shared" si="26"/>
        <v>0.19103017296590857</v>
      </c>
      <c r="W17" s="118">
        <f t="shared" si="26"/>
        <v>2.4344193188316009E-2</v>
      </c>
      <c r="X17" s="118">
        <f t="shared" si="24"/>
        <v>1</v>
      </c>
      <c r="Z17" s="116">
        <f t="shared" si="8"/>
        <v>8.0587445157646639E-2</v>
      </c>
      <c r="AA17" s="116">
        <f t="shared" si="9"/>
        <v>4.2270572414867544E-3</v>
      </c>
      <c r="AB17" s="116">
        <f t="shared" si="10"/>
        <v>0.21560198595291602</v>
      </c>
      <c r="AC17" s="116">
        <f t="shared" si="11"/>
        <v>6.6827048033080622E-2</v>
      </c>
      <c r="AD17" s="116">
        <f t="shared" si="12"/>
        <v>0.55961476032953339</v>
      </c>
      <c r="AE17" s="116">
        <f t="shared" si="13"/>
        <v>7.3141703285336618E-2</v>
      </c>
      <c r="AF17" s="116">
        <f t="shared" si="22"/>
        <v>1</v>
      </c>
      <c r="AH17" s="118" t="e">
        <f t="shared" si="14"/>
        <v>#DIV/0!</v>
      </c>
      <c r="AI17" s="118" t="e">
        <f t="shared" si="15"/>
        <v>#REF!</v>
      </c>
      <c r="AJ17" s="118" t="e">
        <f t="shared" si="16"/>
        <v>#DIV/0!</v>
      </c>
      <c r="AK17" s="118" t="e">
        <f t="shared" si="17"/>
        <v>#DIV/0!</v>
      </c>
      <c r="AL17" s="118" t="e">
        <f t="shared" si="18"/>
        <v>#DIV/0!</v>
      </c>
      <c r="AM17" s="118" t="e">
        <f t="shared" si="19"/>
        <v>#REF!</v>
      </c>
      <c r="AN17" s="118" t="e">
        <f t="shared" si="23"/>
        <v>#DIV/0!</v>
      </c>
    </row>
    <row r="18" spans="1:40">
      <c r="A18" s="73" t="s">
        <v>33</v>
      </c>
      <c r="B18" s="118">
        <f t="shared" si="25"/>
        <v>0.48337360708031535</v>
      </c>
      <c r="C18" s="118">
        <f t="shared" si="25"/>
        <v>1.8634969930223465E-2</v>
      </c>
      <c r="D18" s="118">
        <f t="shared" si="25"/>
        <v>0.15157920147005757</v>
      </c>
      <c r="E18" s="118">
        <f t="shared" si="25"/>
        <v>3.0729656111978306E-2</v>
      </c>
      <c r="F18" s="118">
        <f t="shared" si="25"/>
        <v>0.26585100308451964</v>
      </c>
      <c r="G18" s="118">
        <f t="shared" si="25"/>
        <v>4.9831562322905865E-2</v>
      </c>
      <c r="H18" s="118">
        <f t="shared" si="20"/>
        <v>1</v>
      </c>
      <c r="J18" s="116">
        <f t="shared" si="1"/>
        <v>0.48466273341056493</v>
      </c>
      <c r="K18" s="116">
        <f t="shared" si="2"/>
        <v>1.7993814519575362E-2</v>
      </c>
      <c r="L18" s="116">
        <f t="shared" si="3"/>
        <v>0.15263286203163412</v>
      </c>
      <c r="M18" s="116">
        <f t="shared" si="4"/>
        <v>3.0061853785942408E-2</v>
      </c>
      <c r="N18" s="116">
        <f t="shared" si="5"/>
        <v>0.26433154125602609</v>
      </c>
      <c r="O18" s="116">
        <f t="shared" si="6"/>
        <v>5.0317194996257093E-2</v>
      </c>
      <c r="P18" s="116">
        <f t="shared" si="21"/>
        <v>0.99999999999999989</v>
      </c>
      <c r="R18" s="118">
        <f t="shared" si="26"/>
        <v>0.52159932049710622</v>
      </c>
      <c r="S18" s="118">
        <f t="shared" si="26"/>
        <v>1.8122709746056013E-2</v>
      </c>
      <c r="T18" s="118">
        <f t="shared" si="26"/>
        <v>0.14358372479479842</v>
      </c>
      <c r="U18" s="118">
        <f t="shared" si="26"/>
        <v>2.7995574989955377E-2</v>
      </c>
      <c r="V18" s="118">
        <f t="shared" si="26"/>
        <v>0.24171397020840776</v>
      </c>
      <c r="W18" s="118">
        <f t="shared" si="26"/>
        <v>4.698469976367612E-2</v>
      </c>
      <c r="X18" s="118">
        <f t="shared" si="24"/>
        <v>1</v>
      </c>
      <c r="Z18" s="116">
        <f t="shared" si="8"/>
        <v>5.3534757288174278E-2</v>
      </c>
      <c r="AA18" s="116">
        <f t="shared" si="9"/>
        <v>2.1470232110581012E-3</v>
      </c>
      <c r="AB18" s="116">
        <f t="shared" si="10"/>
        <v>0.23373872803212725</v>
      </c>
      <c r="AC18" s="116">
        <f t="shared" si="11"/>
        <v>4.5526469692868193E-2</v>
      </c>
      <c r="AD18" s="116">
        <f t="shared" si="12"/>
        <v>0.5546379730585973</v>
      </c>
      <c r="AE18" s="116">
        <f t="shared" si="13"/>
        <v>0.11041504871717502</v>
      </c>
      <c r="AF18" s="116">
        <f t="shared" si="22"/>
        <v>1.0000000000000002</v>
      </c>
      <c r="AH18" s="118" t="e">
        <f t="shared" si="14"/>
        <v>#DIV/0!</v>
      </c>
      <c r="AI18" s="118" t="e">
        <f t="shared" si="15"/>
        <v>#REF!</v>
      </c>
      <c r="AJ18" s="118" t="e">
        <f t="shared" si="16"/>
        <v>#DIV/0!</v>
      </c>
      <c r="AK18" s="118" t="e">
        <f t="shared" si="17"/>
        <v>#DIV/0!</v>
      </c>
      <c r="AL18" s="118" t="e">
        <f t="shared" si="18"/>
        <v>#DIV/0!</v>
      </c>
      <c r="AM18" s="118" t="e">
        <f t="shared" si="19"/>
        <v>#REF!</v>
      </c>
      <c r="AN18" s="118" t="e">
        <f t="shared" si="23"/>
        <v>#DIV/0!</v>
      </c>
    </row>
    <row r="19" spans="1:40">
      <c r="A19" s="73" t="s">
        <v>34</v>
      </c>
      <c r="B19" s="118">
        <f t="shared" si="25"/>
        <v>0.60950302516220589</v>
      </c>
      <c r="C19" s="118">
        <f t="shared" si="25"/>
        <v>2.253811422951401E-2</v>
      </c>
      <c r="D19" s="118">
        <f t="shared" si="25"/>
        <v>0.12963505706348227</v>
      </c>
      <c r="E19" s="118">
        <f t="shared" si="25"/>
        <v>4.4337543396073743E-2</v>
      </c>
      <c r="F19" s="118">
        <f t="shared" si="25"/>
        <v>0.17034646353915225</v>
      </c>
      <c r="G19" s="118">
        <f t="shared" si="25"/>
        <v>2.3639796609571849E-2</v>
      </c>
      <c r="H19" s="118">
        <f t="shared" si="20"/>
        <v>1</v>
      </c>
      <c r="J19" s="116">
        <f t="shared" si="1"/>
        <v>0.61179364658007818</v>
      </c>
      <c r="K19" s="116">
        <f t="shared" si="2"/>
        <v>2.3048529997289412E-2</v>
      </c>
      <c r="L19" s="116">
        <f t="shared" si="3"/>
        <v>0.1287350826600632</v>
      </c>
      <c r="M19" s="116">
        <f t="shared" si="4"/>
        <v>4.3225607789009593E-2</v>
      </c>
      <c r="N19" s="116">
        <f t="shared" si="5"/>
        <v>0.16948674657038021</v>
      </c>
      <c r="O19" s="116">
        <f t="shared" si="6"/>
        <v>2.3710386403179459E-2</v>
      </c>
      <c r="P19" s="116">
        <f t="shared" si="21"/>
        <v>1</v>
      </c>
      <c r="R19" s="118">
        <f t="shared" si="26"/>
        <v>0.64454432347887414</v>
      </c>
      <c r="S19" s="118">
        <f t="shared" si="26"/>
        <v>2.4350462940907182E-2</v>
      </c>
      <c r="T19" s="118">
        <f t="shared" si="26"/>
        <v>0.11747322631367252</v>
      </c>
      <c r="U19" s="118">
        <f t="shared" si="26"/>
        <v>3.8828113309249748E-2</v>
      </c>
      <c r="V19" s="118">
        <f t="shared" si="26"/>
        <v>0.15313125006578152</v>
      </c>
      <c r="W19" s="118">
        <f t="shared" si="26"/>
        <v>2.167262389151502E-2</v>
      </c>
      <c r="X19" s="118">
        <f t="shared" si="24"/>
        <v>1</v>
      </c>
      <c r="Z19" s="116">
        <f t="shared" si="8"/>
        <v>9.0614017356838092E-2</v>
      </c>
      <c r="AA19" s="116">
        <f t="shared" si="9"/>
        <v>3.9305300728804783E-3</v>
      </c>
      <c r="AB19" s="116">
        <f t="shared" si="10"/>
        <v>0.2602747247990892</v>
      </c>
      <c r="AC19" s="116">
        <f t="shared" si="11"/>
        <v>8.6498103602718257E-2</v>
      </c>
      <c r="AD19" s="116">
        <f t="shared" si="12"/>
        <v>0.48826416466656664</v>
      </c>
      <c r="AE19" s="116">
        <f t="shared" si="13"/>
        <v>7.0418459501907379E-2</v>
      </c>
      <c r="AF19" s="116">
        <f t="shared" si="22"/>
        <v>1</v>
      </c>
      <c r="AH19" s="118" t="e">
        <f t="shared" si="14"/>
        <v>#DIV/0!</v>
      </c>
      <c r="AI19" s="118" t="e">
        <f t="shared" si="15"/>
        <v>#REF!</v>
      </c>
      <c r="AJ19" s="118" t="e">
        <f t="shared" si="16"/>
        <v>#DIV/0!</v>
      </c>
      <c r="AK19" s="118" t="e">
        <f t="shared" si="17"/>
        <v>#DIV/0!</v>
      </c>
      <c r="AL19" s="118" t="e">
        <f t="shared" si="18"/>
        <v>#DIV/0!</v>
      </c>
      <c r="AM19" s="118" t="e">
        <f t="shared" si="19"/>
        <v>#REF!</v>
      </c>
      <c r="AN19" s="118" t="e">
        <f t="shared" si="23"/>
        <v>#DIV/0!</v>
      </c>
    </row>
    <row r="20" spans="1:40">
      <c r="A20" s="73" t="s">
        <v>30</v>
      </c>
      <c r="B20" s="118">
        <f t="shared" si="25"/>
        <v>0.61737685675346676</v>
      </c>
      <c r="C20" s="118">
        <f t="shared" si="25"/>
        <v>1.7649333372442608E-2</v>
      </c>
      <c r="D20" s="118">
        <f t="shared" si="25"/>
        <v>0.13151028635020959</v>
      </c>
      <c r="E20" s="118">
        <f t="shared" si="25"/>
        <v>6.6420317198654003E-2</v>
      </c>
      <c r="F20" s="118">
        <f t="shared" si="25"/>
        <v>0.1510073503069837</v>
      </c>
      <c r="G20" s="118">
        <f t="shared" si="25"/>
        <v>1.603585601824312E-2</v>
      </c>
      <c r="H20" s="118">
        <f t="shared" si="20"/>
        <v>0.99999999999999967</v>
      </c>
      <c r="J20" s="116">
        <f t="shared" si="1"/>
        <v>0.61657648390236297</v>
      </c>
      <c r="K20" s="116">
        <f t="shared" si="2"/>
        <v>1.7861379228711487E-2</v>
      </c>
      <c r="L20" s="116">
        <f t="shared" si="3"/>
        <v>0.13290916132147088</v>
      </c>
      <c r="M20" s="116">
        <f t="shared" si="4"/>
        <v>6.5564339858592974E-2</v>
      </c>
      <c r="N20" s="116">
        <f t="shared" si="5"/>
        <v>0.15070606529837066</v>
      </c>
      <c r="O20" s="116">
        <f t="shared" si="6"/>
        <v>1.6382570390490875E-2</v>
      </c>
      <c r="P20" s="116">
        <f t="shared" si="21"/>
        <v>0.99999999999999989</v>
      </c>
      <c r="R20" s="118">
        <f t="shared" si="26"/>
        <v>0.64417109001198125</v>
      </c>
      <c r="S20" s="118">
        <f t="shared" si="26"/>
        <v>1.753195901000278E-2</v>
      </c>
      <c r="T20" s="118">
        <f t="shared" si="26"/>
        <v>0.12538478925985597</v>
      </c>
      <c r="U20" s="118">
        <f t="shared" si="26"/>
        <v>6.0498664753873548E-2</v>
      </c>
      <c r="V20" s="118">
        <f t="shared" si="26"/>
        <v>0.13704496181169901</v>
      </c>
      <c r="W20" s="118">
        <f t="shared" si="26"/>
        <v>1.5368535152587359E-2</v>
      </c>
      <c r="X20" s="118">
        <f t="shared" si="24"/>
        <v>1</v>
      </c>
      <c r="Z20" s="116">
        <f t="shared" si="8"/>
        <v>8.9642259021872284E-2</v>
      </c>
      <c r="AA20" s="116">
        <f t="shared" si="9"/>
        <v>2.9718375074171003E-3</v>
      </c>
      <c r="AB20" s="116">
        <f t="shared" si="10"/>
        <v>0.27892311981339868</v>
      </c>
      <c r="AC20" s="116">
        <f t="shared" si="11"/>
        <v>0.13511443320696426</v>
      </c>
      <c r="AD20" s="116">
        <f t="shared" si="12"/>
        <v>0.44204939414288313</v>
      </c>
      <c r="AE20" s="116">
        <f t="shared" si="13"/>
        <v>5.1298956307464491E-2</v>
      </c>
      <c r="AF20" s="116">
        <f t="shared" si="22"/>
        <v>0.99999999999999989</v>
      </c>
      <c r="AH20" s="118" t="e">
        <f t="shared" si="14"/>
        <v>#DIV/0!</v>
      </c>
      <c r="AI20" s="118" t="e">
        <f t="shared" si="15"/>
        <v>#REF!</v>
      </c>
      <c r="AJ20" s="118" t="e">
        <f t="shared" si="16"/>
        <v>#DIV/0!</v>
      </c>
      <c r="AK20" s="118" t="e">
        <f t="shared" si="17"/>
        <v>#DIV/0!</v>
      </c>
      <c r="AL20" s="118" t="e">
        <f t="shared" si="18"/>
        <v>#DIV/0!</v>
      </c>
      <c r="AM20" s="118" t="e">
        <f t="shared" si="19"/>
        <v>#REF!</v>
      </c>
      <c r="AN20" s="118" t="e">
        <f t="shared" si="23"/>
        <v>#DIV/0!</v>
      </c>
    </row>
    <row r="21" spans="1:40">
      <c r="A21" s="73" t="s">
        <v>36</v>
      </c>
      <c r="B21" s="118">
        <f t="shared" si="25"/>
        <v>0.53107292774287851</v>
      </c>
      <c r="C21" s="118">
        <f t="shared" si="25"/>
        <v>1.8358251916876872E-2</v>
      </c>
      <c r="D21" s="118">
        <f t="shared" si="25"/>
        <v>0.14683469165674834</v>
      </c>
      <c r="E21" s="118">
        <f t="shared" si="25"/>
        <v>2.8680857193354184E-2</v>
      </c>
      <c r="F21" s="118">
        <f t="shared" si="25"/>
        <v>0.23344580004824145</v>
      </c>
      <c r="G21" s="118">
        <f t="shared" si="25"/>
        <v>4.1607471441900613E-2</v>
      </c>
      <c r="H21" s="118">
        <f t="shared" si="20"/>
        <v>1</v>
      </c>
      <c r="J21" s="116">
        <f t="shared" si="1"/>
        <v>0.53345875614423766</v>
      </c>
      <c r="K21" s="116">
        <f t="shared" si="2"/>
        <v>1.7872214034070227E-2</v>
      </c>
      <c r="L21" s="116">
        <f t="shared" si="3"/>
        <v>0.14685629678328546</v>
      </c>
      <c r="M21" s="116">
        <f t="shared" si="4"/>
        <v>2.784196966320043E-2</v>
      </c>
      <c r="N21" s="116">
        <f t="shared" si="5"/>
        <v>0.23231798387064084</v>
      </c>
      <c r="O21" s="116">
        <f t="shared" si="6"/>
        <v>4.1652779504565488E-2</v>
      </c>
      <c r="P21" s="116">
        <f t="shared" si="21"/>
        <v>1.0000000000000002</v>
      </c>
      <c r="R21" s="118">
        <f t="shared" si="26"/>
        <v>0.57042296317778063</v>
      </c>
      <c r="S21" s="118">
        <f t="shared" si="26"/>
        <v>1.8621483177065534E-2</v>
      </c>
      <c r="T21" s="118">
        <f t="shared" si="26"/>
        <v>0.13599722359638572</v>
      </c>
      <c r="U21" s="118">
        <f t="shared" si="26"/>
        <v>2.527024110424712E-2</v>
      </c>
      <c r="V21" s="118">
        <f t="shared" si="26"/>
        <v>0.21148319349574829</v>
      </c>
      <c r="W21" s="118">
        <f t="shared" si="26"/>
        <v>3.8204895448772702E-2</v>
      </c>
      <c r="X21" s="118">
        <f t="shared" si="24"/>
        <v>1</v>
      </c>
      <c r="Z21" s="116">
        <f t="shared" si="8"/>
        <v>6.50859460909579E-2</v>
      </c>
      <c r="AA21" s="116">
        <f t="shared" si="9"/>
        <v>2.3951935908220813E-3</v>
      </c>
      <c r="AB21" s="116">
        <f t="shared" si="10"/>
        <v>0.24521590410517916</v>
      </c>
      <c r="AC21" s="116">
        <f t="shared" si="11"/>
        <v>4.594233214996768E-2</v>
      </c>
      <c r="AD21" s="116">
        <f t="shared" si="12"/>
        <v>0.54251015115525592</v>
      </c>
      <c r="AE21" s="116">
        <f t="shared" si="13"/>
        <v>9.885047290781733E-2</v>
      </c>
      <c r="AF21" s="116">
        <f t="shared" si="22"/>
        <v>1</v>
      </c>
      <c r="AH21" s="118" t="e">
        <f t="shared" si="14"/>
        <v>#DIV/0!</v>
      </c>
      <c r="AI21" s="118" t="e">
        <f t="shared" si="15"/>
        <v>#REF!</v>
      </c>
      <c r="AJ21" s="118" t="e">
        <f t="shared" si="16"/>
        <v>#DIV/0!</v>
      </c>
      <c r="AK21" s="118" t="e">
        <f t="shared" si="17"/>
        <v>#DIV/0!</v>
      </c>
      <c r="AL21" s="118" t="e">
        <f t="shared" si="18"/>
        <v>#DIV/0!</v>
      </c>
      <c r="AM21" s="118" t="e">
        <f t="shared" si="19"/>
        <v>#REF!</v>
      </c>
      <c r="AN21" s="118" t="e">
        <f t="shared" si="23"/>
        <v>#DIV/0!</v>
      </c>
    </row>
    <row r="22" spans="1:40">
      <c r="A22" s="73" t="s">
        <v>21</v>
      </c>
      <c r="B22" s="118">
        <f t="shared" si="25"/>
        <v>0.60703420673668906</v>
      </c>
      <c r="C22" s="118">
        <f t="shared" si="25"/>
        <v>3.4152256762466367E-2</v>
      </c>
      <c r="D22" s="118">
        <f t="shared" si="25"/>
        <v>0.13826855398766824</v>
      </c>
      <c r="E22" s="118">
        <f t="shared" si="25"/>
        <v>4.8109305648738845E-2</v>
      </c>
      <c r="F22" s="118">
        <f t="shared" si="25"/>
        <v>0.15092987311259182</v>
      </c>
      <c r="G22" s="118">
        <f t="shared" si="25"/>
        <v>2.1505803751845708E-2</v>
      </c>
      <c r="H22" s="118">
        <f t="shared" si="20"/>
        <v>1</v>
      </c>
      <c r="J22" s="116">
        <f t="shared" si="1"/>
        <v>0.60766590631766682</v>
      </c>
      <c r="K22" s="116">
        <f t="shared" si="2"/>
        <v>3.4155604229515524E-2</v>
      </c>
      <c r="L22" s="116">
        <f t="shared" si="3"/>
        <v>0.1385486843423708</v>
      </c>
      <c r="M22" s="116">
        <f t="shared" si="4"/>
        <v>4.7304732525465409E-2</v>
      </c>
      <c r="N22" s="116">
        <f t="shared" si="5"/>
        <v>0.15054568349172284</v>
      </c>
      <c r="O22" s="116">
        <f t="shared" si="6"/>
        <v>2.1779389093258501E-2</v>
      </c>
      <c r="P22" s="116">
        <f t="shared" si="21"/>
        <v>0.99999999999999978</v>
      </c>
      <c r="R22" s="118">
        <f t="shared" si="26"/>
        <v>0.64258172224388266</v>
      </c>
      <c r="S22" s="118">
        <f t="shared" si="26"/>
        <v>3.0633605728533349E-2</v>
      </c>
      <c r="T22" s="118">
        <f t="shared" si="26"/>
        <v>0.12642884116648298</v>
      </c>
      <c r="U22" s="118">
        <f t="shared" si="26"/>
        <v>4.3410080661272304E-2</v>
      </c>
      <c r="V22" s="118">
        <f t="shared" si="26"/>
        <v>0.13680730315870934</v>
      </c>
      <c r="W22" s="118">
        <f t="shared" si="26"/>
        <v>2.0138447041119403E-2</v>
      </c>
      <c r="X22" s="118">
        <f t="shared" si="24"/>
        <v>1</v>
      </c>
      <c r="Z22" s="116">
        <f t="shared" si="8"/>
        <v>9.3013939780037289E-2</v>
      </c>
      <c r="AA22" s="116">
        <f t="shared" si="9"/>
        <v>5.0883459545517703E-3</v>
      </c>
      <c r="AB22" s="116">
        <f t="shared" si="10"/>
        <v>0.2873523837929291</v>
      </c>
      <c r="AC22" s="116">
        <f t="shared" si="11"/>
        <v>0.1002393333766957</v>
      </c>
      <c r="AD22" s="116">
        <f t="shared" si="12"/>
        <v>0.44700040638221056</v>
      </c>
      <c r="AE22" s="116">
        <f t="shared" si="13"/>
        <v>6.7305590713575461E-2</v>
      </c>
      <c r="AF22" s="116">
        <f t="shared" si="22"/>
        <v>0.99999999999999989</v>
      </c>
      <c r="AH22" s="118" t="e">
        <f t="shared" si="14"/>
        <v>#DIV/0!</v>
      </c>
      <c r="AI22" s="118" t="e">
        <f t="shared" si="15"/>
        <v>#REF!</v>
      </c>
      <c r="AJ22" s="118" t="e">
        <f t="shared" si="16"/>
        <v>#DIV/0!</v>
      </c>
      <c r="AK22" s="118" t="e">
        <f t="shared" si="17"/>
        <v>#DIV/0!</v>
      </c>
      <c r="AL22" s="118" t="e">
        <f t="shared" si="18"/>
        <v>#DIV/0!</v>
      </c>
      <c r="AM22" s="118" t="e">
        <f t="shared" si="19"/>
        <v>#REF!</v>
      </c>
      <c r="AN22" s="118" t="e">
        <f t="shared" si="23"/>
        <v>#DIV/0!</v>
      </c>
    </row>
    <row r="23" spans="1:40">
      <c r="A23" s="73" t="s">
        <v>32</v>
      </c>
      <c r="B23" s="118">
        <f t="shared" si="25"/>
        <v>0.63198543640214067</v>
      </c>
      <c r="C23" s="118">
        <f t="shared" si="25"/>
        <v>1.6790632128241719E-2</v>
      </c>
      <c r="D23" s="118">
        <f t="shared" si="25"/>
        <v>0.12648132754894958</v>
      </c>
      <c r="E23" s="118">
        <f t="shared" si="25"/>
        <v>4.8224863659940866E-2</v>
      </c>
      <c r="F23" s="118">
        <f t="shared" si="25"/>
        <v>0.15001656729705592</v>
      </c>
      <c r="G23" s="118">
        <f t="shared" si="25"/>
        <v>2.6501172963671157E-2</v>
      </c>
      <c r="H23" s="118">
        <f t="shared" si="20"/>
        <v>0.99999999999999989</v>
      </c>
      <c r="J23" s="116">
        <f t="shared" si="1"/>
        <v>0.63139212863481076</v>
      </c>
      <c r="K23" s="116">
        <f t="shared" si="2"/>
        <v>1.6825756965352476E-2</v>
      </c>
      <c r="L23" s="116">
        <f t="shared" si="3"/>
        <v>0.12636010012669813</v>
      </c>
      <c r="M23" s="116">
        <f t="shared" si="4"/>
        <v>4.8128593439975366E-2</v>
      </c>
      <c r="N23" s="116">
        <f t="shared" si="5"/>
        <v>0.15011304924536251</v>
      </c>
      <c r="O23" s="116">
        <f t="shared" si="6"/>
        <v>2.7180371587800813E-2</v>
      </c>
      <c r="P23" s="116">
        <f t="shared" si="21"/>
        <v>1</v>
      </c>
      <c r="R23" s="118">
        <f t="shared" si="26"/>
        <v>0.66054772744580847</v>
      </c>
      <c r="S23" s="118">
        <f t="shared" si="26"/>
        <v>1.7124914052596734E-2</v>
      </c>
      <c r="T23" s="118">
        <f t="shared" si="26"/>
        <v>0.11567064804039569</v>
      </c>
      <c r="U23" s="118">
        <f t="shared" si="26"/>
        <v>4.4168644185599459E-2</v>
      </c>
      <c r="V23" s="118">
        <f t="shared" si="26"/>
        <v>0.13694548028563047</v>
      </c>
      <c r="W23" s="118">
        <f t="shared" si="26"/>
        <v>2.5542585989969006E-2</v>
      </c>
      <c r="X23" s="118">
        <f t="shared" si="24"/>
        <v>0.99999999999999989</v>
      </c>
      <c r="Z23" s="116">
        <f t="shared" si="8"/>
        <v>9.4890109515133644E-2</v>
      </c>
      <c r="AA23" s="116">
        <f t="shared" si="9"/>
        <v>2.9190943303327738E-3</v>
      </c>
      <c r="AB23" s="116">
        <f t="shared" si="10"/>
        <v>0.26216407860238855</v>
      </c>
      <c r="AC23" s="116">
        <f t="shared" si="11"/>
        <v>0.10116754441058733</v>
      </c>
      <c r="AD23" s="116">
        <f t="shared" si="12"/>
        <v>0.45190412932254298</v>
      </c>
      <c r="AE23" s="116">
        <f t="shared" si="13"/>
        <v>8.6955043819014782E-2</v>
      </c>
      <c r="AF23" s="116">
        <f t="shared" si="22"/>
        <v>1</v>
      </c>
      <c r="AH23" s="118" t="e">
        <f t="shared" si="14"/>
        <v>#DIV/0!</v>
      </c>
      <c r="AI23" s="118" t="e">
        <f t="shared" si="15"/>
        <v>#REF!</v>
      </c>
      <c r="AJ23" s="118" t="e">
        <f t="shared" si="16"/>
        <v>#DIV/0!</v>
      </c>
      <c r="AK23" s="118" t="e">
        <f t="shared" si="17"/>
        <v>#DIV/0!</v>
      </c>
      <c r="AL23" s="118" t="e">
        <f t="shared" si="18"/>
        <v>#DIV/0!</v>
      </c>
      <c r="AM23" s="118" t="e">
        <f t="shared" si="19"/>
        <v>#REF!</v>
      </c>
      <c r="AN23" s="118" t="e">
        <f t="shared" si="23"/>
        <v>#DIV/0!</v>
      </c>
    </row>
    <row r="24" spans="1:40">
      <c r="A24" s="75" t="s">
        <v>40</v>
      </c>
      <c r="B24" s="118">
        <f t="shared" si="25"/>
        <v>0.49540784435570878</v>
      </c>
      <c r="C24" s="118">
        <f t="shared" si="25"/>
        <v>1.6401825937234119E-2</v>
      </c>
      <c r="D24" s="118">
        <f t="shared" si="25"/>
        <v>0.23510160879357941</v>
      </c>
      <c r="E24" s="118">
        <f t="shared" si="25"/>
        <v>0.13504022716483458</v>
      </c>
      <c r="F24" s="118">
        <f t="shared" si="25"/>
        <v>0.10050871484699964</v>
      </c>
      <c r="G24" s="118">
        <f t="shared" si="25"/>
        <v>1.7539778901643405E-2</v>
      </c>
      <c r="H24" s="118">
        <f t="shared" si="20"/>
        <v>0.99999999999999989</v>
      </c>
      <c r="J24" s="116">
        <f t="shared" si="1"/>
        <v>0.48349931759770637</v>
      </c>
      <c r="K24" s="116">
        <f t="shared" si="2"/>
        <v>1.6431021483084087E-2</v>
      </c>
      <c r="L24" s="116">
        <f t="shared" si="3"/>
        <v>0.24151520581457919</v>
      </c>
      <c r="M24" s="116">
        <f t="shared" si="4"/>
        <v>0.13772527330546885</v>
      </c>
      <c r="N24" s="116">
        <f t="shared" si="5"/>
        <v>0.10264272886805445</v>
      </c>
      <c r="O24" s="116">
        <f t="shared" si="6"/>
        <v>1.8186452931107083E-2</v>
      </c>
      <c r="P24" s="116">
        <f t="shared" si="21"/>
        <v>1</v>
      </c>
      <c r="R24" s="118">
        <f t="shared" si="26"/>
        <v>0.71282813567908698</v>
      </c>
      <c r="S24" s="118">
        <f t="shared" si="26"/>
        <v>1.2128493201082554E-2</v>
      </c>
      <c r="T24" s="118">
        <f t="shared" si="26"/>
        <v>0.13308780625969494</v>
      </c>
      <c r="U24" s="118">
        <f t="shared" si="26"/>
        <v>7.519734221064428E-2</v>
      </c>
      <c r="V24" s="118">
        <f t="shared" si="26"/>
        <v>5.6499818290765953E-2</v>
      </c>
      <c r="W24" s="118">
        <f t="shared" si="26"/>
        <v>1.0258404358725239E-2</v>
      </c>
      <c r="X24" s="118">
        <f t="shared" si="24"/>
        <v>1</v>
      </c>
      <c r="Z24" s="116">
        <f t="shared" si="8"/>
        <v>0.4421634290863804</v>
      </c>
      <c r="AA24" s="116">
        <f t="shared" si="9"/>
        <v>1.6792779294506255E-3</v>
      </c>
      <c r="AB24" s="116">
        <f t="shared" si="10"/>
        <v>0.24263041158872561</v>
      </c>
      <c r="AC24" s="116">
        <f t="shared" si="11"/>
        <v>0.13763380482611365</v>
      </c>
      <c r="AD24" s="116">
        <f t="shared" si="12"/>
        <v>0.14808513006477625</v>
      </c>
      <c r="AE24" s="116">
        <f t="shared" si="13"/>
        <v>2.7807946504553378E-2</v>
      </c>
      <c r="AF24" s="116">
        <f t="shared" si="22"/>
        <v>0.99999999999999989</v>
      </c>
      <c r="AH24" s="118" t="e">
        <f t="shared" si="14"/>
        <v>#DIV/0!</v>
      </c>
      <c r="AI24" s="118" t="e">
        <f t="shared" si="15"/>
        <v>#REF!</v>
      </c>
      <c r="AJ24" s="118" t="e">
        <f t="shared" si="16"/>
        <v>#DIV/0!</v>
      </c>
      <c r="AK24" s="118" t="e">
        <f t="shared" si="17"/>
        <v>#DIV/0!</v>
      </c>
      <c r="AL24" s="118" t="e">
        <f t="shared" si="18"/>
        <v>#DIV/0!</v>
      </c>
      <c r="AM24" s="118" t="e">
        <f t="shared" si="19"/>
        <v>#REF!</v>
      </c>
      <c r="AN24" s="118" t="e">
        <f t="shared" si="23"/>
        <v>#DIV/0!</v>
      </c>
    </row>
    <row r="25" spans="1:40">
      <c r="A25" s="73" t="s">
        <v>26</v>
      </c>
      <c r="B25" s="118">
        <f t="shared" ref="B25:G34" si="27">B62/$H62</f>
        <v>0.6402951802872856</v>
      </c>
      <c r="C25" s="118">
        <f t="shared" si="27"/>
        <v>2.2718348161802723E-2</v>
      </c>
      <c r="D25" s="118">
        <f t="shared" si="27"/>
        <v>0.16814732839944843</v>
      </c>
      <c r="E25" s="118">
        <f t="shared" si="27"/>
        <v>5.8544243027248741E-2</v>
      </c>
      <c r="F25" s="118">
        <f t="shared" si="27"/>
        <v>8.8631181618028493E-2</v>
      </c>
      <c r="G25" s="118">
        <f t="shared" si="27"/>
        <v>2.1663718506186137E-2</v>
      </c>
      <c r="H25" s="118">
        <f t="shared" si="20"/>
        <v>1.0000000000000002</v>
      </c>
      <c r="J25" s="116">
        <f t="shared" si="1"/>
        <v>0.63961050567038424</v>
      </c>
      <c r="K25" s="116">
        <f t="shared" si="2"/>
        <v>2.2750370851001997E-2</v>
      </c>
      <c r="L25" s="116">
        <f t="shared" si="3"/>
        <v>0.16869636179042827</v>
      </c>
      <c r="M25" s="116">
        <f t="shared" si="4"/>
        <v>5.8059267613081007E-2</v>
      </c>
      <c r="N25" s="116">
        <f t="shared" si="5"/>
        <v>8.8743462489792868E-2</v>
      </c>
      <c r="O25" s="116">
        <f t="shared" si="6"/>
        <v>2.214003158531164E-2</v>
      </c>
      <c r="P25" s="116">
        <f t="shared" si="21"/>
        <v>0.99999999999999989</v>
      </c>
      <c r="R25" s="118">
        <f t="shared" ref="R25:W34" si="28">R62/$X62</f>
        <v>0.67275024036243314</v>
      </c>
      <c r="S25" s="118">
        <f t="shared" si="28"/>
        <v>1.9135200132576306E-2</v>
      </c>
      <c r="T25" s="118">
        <f t="shared" si="28"/>
        <v>0.15382254672826648</v>
      </c>
      <c r="U25" s="118">
        <f t="shared" si="28"/>
        <v>5.2866506349513058E-2</v>
      </c>
      <c r="V25" s="118">
        <f t="shared" si="28"/>
        <v>8.0768450146366341E-2</v>
      </c>
      <c r="W25" s="118">
        <f t="shared" si="28"/>
        <v>2.0657056280844809E-2</v>
      </c>
      <c r="X25" s="118">
        <f t="shared" si="24"/>
        <v>1.0000000000000002</v>
      </c>
      <c r="Z25" s="116">
        <f t="shared" si="8"/>
        <v>0.20251977408937943</v>
      </c>
      <c r="AA25" s="116">
        <f t="shared" si="9"/>
        <v>3.3321322027800152E-3</v>
      </c>
      <c r="AB25" s="116">
        <f t="shared" si="10"/>
        <v>0.34540831701105534</v>
      </c>
      <c r="AC25" s="116">
        <f t="shared" si="11"/>
        <v>0.12031429980506926</v>
      </c>
      <c r="AD25" s="116">
        <f t="shared" si="12"/>
        <v>0.26000549450840288</v>
      </c>
      <c r="AE25" s="116">
        <f t="shared" si="13"/>
        <v>6.8419982383313149E-2</v>
      </c>
      <c r="AF25" s="116">
        <f t="shared" si="22"/>
        <v>1</v>
      </c>
      <c r="AH25" s="118" t="e">
        <f t="shared" si="14"/>
        <v>#DIV/0!</v>
      </c>
      <c r="AI25" s="118" t="e">
        <f t="shared" si="15"/>
        <v>#REF!</v>
      </c>
      <c r="AJ25" s="118" t="e">
        <f t="shared" si="16"/>
        <v>#DIV/0!</v>
      </c>
      <c r="AK25" s="118" t="e">
        <f t="shared" si="17"/>
        <v>#DIV/0!</v>
      </c>
      <c r="AL25" s="118" t="e">
        <f t="shared" si="18"/>
        <v>#DIV/0!</v>
      </c>
      <c r="AM25" s="118" t="e">
        <f t="shared" si="19"/>
        <v>#REF!</v>
      </c>
      <c r="AN25" s="118" t="e">
        <f t="shared" si="23"/>
        <v>#DIV/0!</v>
      </c>
    </row>
    <row r="26" spans="1:40">
      <c r="A26" s="73" t="s">
        <v>18</v>
      </c>
      <c r="B26" s="118">
        <f t="shared" si="27"/>
        <v>0.36065362356066821</v>
      </c>
      <c r="C26" s="118">
        <f t="shared" si="27"/>
        <v>9.0393081012844819E-3</v>
      </c>
      <c r="D26" s="118">
        <f t="shared" si="27"/>
        <v>0.33263935210096685</v>
      </c>
      <c r="E26" s="118">
        <f t="shared" si="27"/>
        <v>0.12173614720222814</v>
      </c>
      <c r="F26" s="118">
        <f t="shared" si="27"/>
        <v>0.15754882442343984</v>
      </c>
      <c r="G26" s="118">
        <f t="shared" si="27"/>
        <v>1.8382744611412438E-2</v>
      </c>
      <c r="H26" s="118">
        <f t="shared" si="20"/>
        <v>1</v>
      </c>
      <c r="J26" s="116">
        <f t="shared" si="1"/>
        <v>0.3380337910363162</v>
      </c>
      <c r="K26" s="116">
        <f t="shared" si="2"/>
        <v>8.8618064783864293E-3</v>
      </c>
      <c r="L26" s="116">
        <f t="shared" si="3"/>
        <v>0.34900590517186647</v>
      </c>
      <c r="M26" s="116">
        <f t="shared" si="4"/>
        <v>0.12438429361476923</v>
      </c>
      <c r="N26" s="116">
        <f t="shared" si="5"/>
        <v>0.16069150617238359</v>
      </c>
      <c r="O26" s="116">
        <f t="shared" si="6"/>
        <v>1.902269752627813E-2</v>
      </c>
      <c r="P26" s="116">
        <f t="shared" si="21"/>
        <v>1</v>
      </c>
      <c r="R26" s="118">
        <f t="shared" si="28"/>
        <v>0.6963954063727289</v>
      </c>
      <c r="S26" s="118">
        <f t="shared" si="28"/>
        <v>1.0877530782477851E-2</v>
      </c>
      <c r="T26" s="118">
        <f t="shared" si="28"/>
        <v>0.15737581322617158</v>
      </c>
      <c r="U26" s="118">
        <f t="shared" si="28"/>
        <v>5.567564350439342E-2</v>
      </c>
      <c r="V26" s="118">
        <f t="shared" si="28"/>
        <v>7.111040786652649E-2</v>
      </c>
      <c r="W26" s="118">
        <f t="shared" si="28"/>
        <v>8.5651982477018621E-3</v>
      </c>
      <c r="X26" s="118">
        <f t="shared" si="24"/>
        <v>1.0000000000000002</v>
      </c>
      <c r="Z26" s="116">
        <f t="shared" si="8"/>
        <v>0.33294033136036055</v>
      </c>
      <c r="AA26" s="116">
        <f t="shared" si="9"/>
        <v>1.727033084523604E-3</v>
      </c>
      <c r="AB26" s="116">
        <f t="shared" si="10"/>
        <v>0.32278557374744127</v>
      </c>
      <c r="AC26" s="116">
        <f t="shared" si="11"/>
        <v>0.11406853351174627</v>
      </c>
      <c r="AD26" s="116">
        <f t="shared" si="12"/>
        <v>0.20338541954085745</v>
      </c>
      <c r="AE26" s="116">
        <f t="shared" si="13"/>
        <v>2.5093108755070946E-2</v>
      </c>
      <c r="AF26" s="116">
        <f t="shared" si="22"/>
        <v>1</v>
      </c>
      <c r="AH26" s="118" t="e">
        <f t="shared" si="14"/>
        <v>#DIV/0!</v>
      </c>
      <c r="AI26" s="118" t="e">
        <f t="shared" si="15"/>
        <v>#REF!</v>
      </c>
      <c r="AJ26" s="118" t="e">
        <f t="shared" si="16"/>
        <v>#DIV/0!</v>
      </c>
      <c r="AK26" s="118" t="e">
        <f t="shared" si="17"/>
        <v>#DIV/0!</v>
      </c>
      <c r="AL26" s="118" t="e">
        <f t="shared" si="18"/>
        <v>#DIV/0!</v>
      </c>
      <c r="AM26" s="118" t="e">
        <f t="shared" si="19"/>
        <v>#REF!</v>
      </c>
      <c r="AN26" s="118" t="e">
        <f t="shared" si="23"/>
        <v>#DIV/0!</v>
      </c>
    </row>
    <row r="27" spans="1:40">
      <c r="A27" s="73" t="s">
        <v>12</v>
      </c>
      <c r="B27" s="118">
        <f t="shared" si="27"/>
        <v>0.65456623951935444</v>
      </c>
      <c r="C27" s="118">
        <f t="shared" si="27"/>
        <v>2.3258096196620792E-2</v>
      </c>
      <c r="D27" s="118">
        <f t="shared" si="27"/>
        <v>0.1342578800150053</v>
      </c>
      <c r="E27" s="118">
        <f t="shared" si="27"/>
        <v>0.11769007956754811</v>
      </c>
      <c r="F27" s="118">
        <f t="shared" si="27"/>
        <v>5.9541472195507213E-2</v>
      </c>
      <c r="G27" s="118">
        <f t="shared" si="27"/>
        <v>1.0686232505964012E-2</v>
      </c>
      <c r="H27" s="118">
        <f t="shared" si="20"/>
        <v>0.99999999999999978</v>
      </c>
      <c r="J27" s="116">
        <f t="shared" si="1"/>
        <v>0.64951223083762111</v>
      </c>
      <c r="K27" s="116">
        <f t="shared" si="2"/>
        <v>2.354180488022143E-2</v>
      </c>
      <c r="L27" s="116">
        <f t="shared" si="3"/>
        <v>0.13632807058772572</v>
      </c>
      <c r="M27" s="116">
        <f t="shared" si="4"/>
        <v>0.11895587012306089</v>
      </c>
      <c r="N27" s="116">
        <f t="shared" si="5"/>
        <v>6.0662370439784605E-2</v>
      </c>
      <c r="O27" s="116">
        <f t="shared" si="6"/>
        <v>1.0999653131586146E-2</v>
      </c>
      <c r="P27" s="116">
        <f t="shared" si="21"/>
        <v>0.99999999999999978</v>
      </c>
      <c r="R27" s="118">
        <f t="shared" si="28"/>
        <v>0.68396610322804341</v>
      </c>
      <c r="S27" s="118">
        <f t="shared" si="28"/>
        <v>1.0808340184475997E-2</v>
      </c>
      <c r="T27" s="118">
        <f t="shared" si="28"/>
        <v>0.12734336708824212</v>
      </c>
      <c r="U27" s="118">
        <f t="shared" si="28"/>
        <v>0.11022639062834719</v>
      </c>
      <c r="V27" s="118">
        <f t="shared" si="28"/>
        <v>5.7052995106676163E-2</v>
      </c>
      <c r="W27" s="118">
        <f t="shared" si="28"/>
        <v>1.0602803764215211E-2</v>
      </c>
      <c r="X27" s="118">
        <f t="shared" si="24"/>
        <v>1</v>
      </c>
      <c r="Z27" s="116">
        <f t="shared" si="8"/>
        <v>0.39290814197120921</v>
      </c>
      <c r="AA27" s="116">
        <f t="shared" si="9"/>
        <v>1.4545650581606413E-3</v>
      </c>
      <c r="AB27" s="116">
        <f t="shared" si="10"/>
        <v>0.22773617879867306</v>
      </c>
      <c r="AC27" s="116">
        <f t="shared" si="11"/>
        <v>0.19877058779010567</v>
      </c>
      <c r="AD27" s="116">
        <f t="shared" si="12"/>
        <v>0.15020303286154726</v>
      </c>
      <c r="AE27" s="116">
        <f t="shared" si="13"/>
        <v>2.8927493520304146E-2</v>
      </c>
      <c r="AF27" s="116">
        <f t="shared" si="22"/>
        <v>1</v>
      </c>
      <c r="AH27" s="118" t="e">
        <f t="shared" si="14"/>
        <v>#DIV/0!</v>
      </c>
      <c r="AI27" s="118" t="e">
        <f t="shared" si="15"/>
        <v>#REF!</v>
      </c>
      <c r="AJ27" s="118" t="e">
        <f t="shared" si="16"/>
        <v>#DIV/0!</v>
      </c>
      <c r="AK27" s="118" t="e">
        <f t="shared" si="17"/>
        <v>#DIV/0!</v>
      </c>
      <c r="AL27" s="118" t="e">
        <f t="shared" si="18"/>
        <v>#DIV/0!</v>
      </c>
      <c r="AM27" s="118" t="e">
        <f t="shared" si="19"/>
        <v>#REF!</v>
      </c>
      <c r="AN27" s="118" t="e">
        <f t="shared" si="23"/>
        <v>#DIV/0!</v>
      </c>
    </row>
    <row r="28" spans="1:40">
      <c r="A28" s="73" t="s">
        <v>10</v>
      </c>
      <c r="B28" s="118">
        <f t="shared" si="27"/>
        <v>0.47202917375634595</v>
      </c>
      <c r="C28" s="118">
        <f t="shared" si="27"/>
        <v>1.5904043861083302E-2</v>
      </c>
      <c r="D28" s="118">
        <f t="shared" si="27"/>
        <v>0.24328782073053848</v>
      </c>
      <c r="E28" s="118">
        <f t="shared" si="27"/>
        <v>0.15321162828918949</v>
      </c>
      <c r="F28" s="118">
        <f t="shared" si="27"/>
        <v>9.6454373571748561E-2</v>
      </c>
      <c r="G28" s="118">
        <f t="shared" si="27"/>
        <v>1.9112959791094373E-2</v>
      </c>
      <c r="H28" s="118">
        <f t="shared" si="20"/>
        <v>1</v>
      </c>
      <c r="J28" s="116">
        <f t="shared" si="1"/>
        <v>0.4594535328390405</v>
      </c>
      <c r="K28" s="116">
        <f t="shared" si="2"/>
        <v>1.5886517931989384E-2</v>
      </c>
      <c r="L28" s="116">
        <f t="shared" si="3"/>
        <v>0.24885564648434325</v>
      </c>
      <c r="M28" s="116">
        <f t="shared" si="4"/>
        <v>0.15699795167026928</v>
      </c>
      <c r="N28" s="116">
        <f t="shared" si="5"/>
        <v>9.8902650486939789E-2</v>
      </c>
      <c r="O28" s="116">
        <f t="shared" si="6"/>
        <v>1.9903700587417802E-2</v>
      </c>
      <c r="P28" s="116">
        <f t="shared" si="21"/>
        <v>1</v>
      </c>
      <c r="R28" s="118">
        <f t="shared" si="28"/>
        <v>0.72656510266039742</v>
      </c>
      <c r="S28" s="118">
        <f t="shared" si="28"/>
        <v>1.2426265131927601E-2</v>
      </c>
      <c r="T28" s="118">
        <f t="shared" si="28"/>
        <v>0.1237779906139965</v>
      </c>
      <c r="U28" s="118">
        <f t="shared" si="28"/>
        <v>7.7523193141841445E-2</v>
      </c>
      <c r="V28" s="118">
        <f t="shared" si="28"/>
        <v>4.9484321174317725E-2</v>
      </c>
      <c r="W28" s="118">
        <f t="shared" si="28"/>
        <v>1.0223127277519214E-2</v>
      </c>
      <c r="X28" s="118">
        <f t="shared" si="24"/>
        <v>0.99999999999999989</v>
      </c>
      <c r="Z28" s="116">
        <f t="shared" si="8"/>
        <v>0.49775850872228367</v>
      </c>
      <c r="AA28" s="116">
        <f t="shared" si="9"/>
        <v>1.6269926557203049E-3</v>
      </c>
      <c r="AB28" s="116">
        <f t="shared" si="10"/>
        <v>0.21410960200179288</v>
      </c>
      <c r="AC28" s="116">
        <f t="shared" si="11"/>
        <v>0.13550259534166378</v>
      </c>
      <c r="AD28" s="116">
        <f t="shared" si="12"/>
        <v>0.12435918166664424</v>
      </c>
      <c r="AE28" s="116">
        <f t="shared" si="13"/>
        <v>2.6643119611895145E-2</v>
      </c>
      <c r="AF28" s="116">
        <f t="shared" si="22"/>
        <v>1</v>
      </c>
      <c r="AH28" s="118" t="e">
        <f t="shared" si="14"/>
        <v>#DIV/0!</v>
      </c>
      <c r="AI28" s="118" t="e">
        <f t="shared" si="15"/>
        <v>#REF!</v>
      </c>
      <c r="AJ28" s="118" t="e">
        <f t="shared" si="16"/>
        <v>#DIV/0!</v>
      </c>
      <c r="AK28" s="118" t="e">
        <f t="shared" si="17"/>
        <v>#DIV/0!</v>
      </c>
      <c r="AL28" s="118" t="e">
        <f t="shared" si="18"/>
        <v>#DIV/0!</v>
      </c>
      <c r="AM28" s="118" t="e">
        <f t="shared" si="19"/>
        <v>#REF!</v>
      </c>
      <c r="AN28" s="118" t="e">
        <f t="shared" si="23"/>
        <v>#DIV/0!</v>
      </c>
    </row>
    <row r="29" spans="1:40">
      <c r="A29" s="75" t="s">
        <v>41</v>
      </c>
      <c r="B29" s="118">
        <f t="shared" si="27"/>
        <v>0.59783065736631025</v>
      </c>
      <c r="C29" s="118">
        <f t="shared" si="27"/>
        <v>2.6774311845747661E-2</v>
      </c>
      <c r="D29" s="118">
        <f t="shared" si="27"/>
        <v>0.19637040680605863</v>
      </c>
      <c r="E29" s="118">
        <f t="shared" si="27"/>
        <v>8.7337415356252501E-2</v>
      </c>
      <c r="F29" s="118">
        <f t="shared" si="27"/>
        <v>7.3623239068700067E-2</v>
      </c>
      <c r="G29" s="118">
        <f t="shared" si="27"/>
        <v>1.8063969556930983E-2</v>
      </c>
      <c r="H29" s="118">
        <f t="shared" si="20"/>
        <v>1</v>
      </c>
      <c r="J29" s="116">
        <f t="shared" si="1"/>
        <v>0.70047801517796349</v>
      </c>
      <c r="K29" s="116">
        <f t="shared" si="2"/>
        <v>2.0459909788758893E-2</v>
      </c>
      <c r="L29" s="116">
        <f t="shared" si="3"/>
        <v>0.14597422326018936</v>
      </c>
      <c r="M29" s="116">
        <f t="shared" si="4"/>
        <v>6.5707079753143244E-2</v>
      </c>
      <c r="N29" s="116">
        <f t="shared" si="5"/>
        <v>5.4036922573522793E-2</v>
      </c>
      <c r="O29" s="116">
        <f t="shared" si="6"/>
        <v>1.3343849446422093E-2</v>
      </c>
      <c r="P29" s="116">
        <f t="shared" si="21"/>
        <v>0.99999999999999989</v>
      </c>
      <c r="R29" s="118">
        <f t="shared" si="28"/>
        <v>0.73210830029512941</v>
      </c>
      <c r="S29" s="118">
        <f t="shared" si="28"/>
        <v>1.3128077322034524E-2</v>
      </c>
      <c r="T29" s="118">
        <f t="shared" si="28"/>
        <v>0.13330591120178797</v>
      </c>
      <c r="U29" s="118">
        <f t="shared" si="28"/>
        <v>6.0403133827136662E-2</v>
      </c>
      <c r="V29" s="118">
        <f t="shared" si="28"/>
        <v>4.8889881375280324E-2</v>
      </c>
      <c r="W29" s="118">
        <f t="shared" si="28"/>
        <v>1.2164695978631099E-2</v>
      </c>
      <c r="X29" s="118">
        <f t="shared" si="24"/>
        <v>0.99999999999999989</v>
      </c>
      <c r="Z29" s="116">
        <f t="shared" si="8"/>
        <v>0.52101235649770083</v>
      </c>
      <c r="AA29" s="116">
        <f t="shared" si="9"/>
        <v>1.6910818369373871E-3</v>
      </c>
      <c r="AB29" s="116">
        <f t="shared" si="10"/>
        <v>0.22567418013877247</v>
      </c>
      <c r="AC29" s="116">
        <f t="shared" si="11"/>
        <v>0.10384438385050879</v>
      </c>
      <c r="AD29" s="116">
        <f t="shared" si="12"/>
        <v>0.11809861061340902</v>
      </c>
      <c r="AE29" s="116">
        <f t="shared" si="13"/>
        <v>2.9679387062671488E-2</v>
      </c>
      <c r="AF29" s="116">
        <f t="shared" si="22"/>
        <v>0.99999999999999989</v>
      </c>
      <c r="AH29" s="118" t="e">
        <f t="shared" si="14"/>
        <v>#DIV/0!</v>
      </c>
      <c r="AI29" s="118" t="e">
        <f t="shared" si="15"/>
        <v>#REF!</v>
      </c>
      <c r="AJ29" s="118" t="e">
        <f t="shared" si="16"/>
        <v>#DIV/0!</v>
      </c>
      <c r="AK29" s="118" t="e">
        <f t="shared" si="17"/>
        <v>#DIV/0!</v>
      </c>
      <c r="AL29" s="118" t="e">
        <f t="shared" si="18"/>
        <v>#DIV/0!</v>
      </c>
      <c r="AM29" s="118" t="e">
        <f t="shared" si="19"/>
        <v>#REF!</v>
      </c>
      <c r="AN29" s="118" t="e">
        <f t="shared" si="23"/>
        <v>#DIV/0!</v>
      </c>
    </row>
    <row r="30" spans="1:40">
      <c r="A30" s="73" t="s">
        <v>22</v>
      </c>
      <c r="B30" s="118">
        <f t="shared" si="27"/>
        <v>0.59492713768428696</v>
      </c>
      <c r="C30" s="118">
        <f t="shared" si="27"/>
        <v>2.3057596458652994E-2</v>
      </c>
      <c r="D30" s="118">
        <f t="shared" si="27"/>
        <v>0.21251910228531234</v>
      </c>
      <c r="E30" s="118">
        <f t="shared" si="27"/>
        <v>7.9277036929937886E-2</v>
      </c>
      <c r="F30" s="118">
        <f t="shared" si="27"/>
        <v>7.1792248092636082E-2</v>
      </c>
      <c r="G30" s="118">
        <f t="shared" si="27"/>
        <v>1.8426878549173714E-2</v>
      </c>
      <c r="H30" s="118">
        <f t="shared" si="20"/>
        <v>1</v>
      </c>
      <c r="J30" s="116">
        <f t="shared" si="1"/>
        <v>0.69267316059346373</v>
      </c>
      <c r="K30" s="116">
        <f t="shared" si="2"/>
        <v>1.7794241584190056E-2</v>
      </c>
      <c r="L30" s="116">
        <f t="shared" si="3"/>
        <v>0.16095610280680295</v>
      </c>
      <c r="M30" s="116">
        <f t="shared" si="4"/>
        <v>6.0610975746546294E-2</v>
      </c>
      <c r="N30" s="116">
        <f t="shared" si="5"/>
        <v>5.4012800598607559E-2</v>
      </c>
      <c r="O30" s="116">
        <f t="shared" si="6"/>
        <v>1.3952718670389413E-2</v>
      </c>
      <c r="P30" s="116">
        <f t="shared" si="21"/>
        <v>1</v>
      </c>
      <c r="R30" s="118">
        <f t="shared" si="28"/>
        <v>0.72457318108703817</v>
      </c>
      <c r="S30" s="118">
        <f t="shared" si="28"/>
        <v>1.1093670625909191E-2</v>
      </c>
      <c r="T30" s="118">
        <f t="shared" si="28"/>
        <v>0.14695422790434284</v>
      </c>
      <c r="U30" s="118">
        <f t="shared" si="28"/>
        <v>5.5519911380033267E-2</v>
      </c>
      <c r="V30" s="118">
        <f t="shared" si="28"/>
        <v>4.9066418501587043E-2</v>
      </c>
      <c r="W30" s="118">
        <f t="shared" si="28"/>
        <v>1.279259050108934E-2</v>
      </c>
      <c r="X30" s="118">
        <f t="shared" si="24"/>
        <v>0.99999999999999989</v>
      </c>
      <c r="Z30" s="116">
        <f t="shared" si="8"/>
        <v>0.4949475766352911</v>
      </c>
      <c r="AA30" s="116">
        <f t="shared" si="9"/>
        <v>1.4499161109558173E-3</v>
      </c>
      <c r="AB30" s="116">
        <f t="shared" si="10"/>
        <v>0.25335731298012321</v>
      </c>
      <c r="AC30" s="116">
        <f t="shared" si="11"/>
        <v>9.7149310785835885E-2</v>
      </c>
      <c r="AD30" s="116">
        <f t="shared" si="12"/>
        <v>0.1210766869824987</v>
      </c>
      <c r="AE30" s="116">
        <f t="shared" si="13"/>
        <v>3.2019196505295264E-2</v>
      </c>
      <c r="AF30" s="116">
        <f t="shared" si="22"/>
        <v>1</v>
      </c>
      <c r="AH30" s="118" t="e">
        <f t="shared" si="14"/>
        <v>#DIV/0!</v>
      </c>
      <c r="AI30" s="118" t="e">
        <f t="shared" si="15"/>
        <v>#REF!</v>
      </c>
      <c r="AJ30" s="118" t="e">
        <f t="shared" si="16"/>
        <v>#DIV/0!</v>
      </c>
      <c r="AK30" s="118" t="e">
        <f t="shared" si="17"/>
        <v>#DIV/0!</v>
      </c>
      <c r="AL30" s="118" t="e">
        <f t="shared" si="18"/>
        <v>#DIV/0!</v>
      </c>
      <c r="AM30" s="118" t="e">
        <f t="shared" si="19"/>
        <v>#REF!</v>
      </c>
      <c r="AN30" s="118" t="e">
        <f t="shared" si="23"/>
        <v>#DIV/0!</v>
      </c>
    </row>
    <row r="31" spans="1:40">
      <c r="A31" s="73" t="s">
        <v>13</v>
      </c>
      <c r="B31" s="118">
        <f t="shared" si="27"/>
        <v>0.58971813445572796</v>
      </c>
      <c r="C31" s="118">
        <f t="shared" si="27"/>
        <v>2.662136883381552E-2</v>
      </c>
      <c r="D31" s="118">
        <f t="shared" si="27"/>
        <v>0.19530046087854727</v>
      </c>
      <c r="E31" s="118">
        <f t="shared" si="27"/>
        <v>9.8858161669910405E-2</v>
      </c>
      <c r="F31" s="118">
        <f t="shared" si="27"/>
        <v>7.6078278833887986E-2</v>
      </c>
      <c r="G31" s="118">
        <f t="shared" si="27"/>
        <v>1.3423595328110827E-2</v>
      </c>
      <c r="H31" s="118">
        <f t="shared" si="20"/>
        <v>1</v>
      </c>
      <c r="J31" s="116">
        <f t="shared" si="1"/>
        <v>0.72081574959056505</v>
      </c>
      <c r="K31" s="116">
        <f t="shared" si="2"/>
        <v>1.8498030372350566E-2</v>
      </c>
      <c r="L31" s="116">
        <f t="shared" si="3"/>
        <v>0.1328960451215517</v>
      </c>
      <c r="M31" s="116">
        <f t="shared" si="4"/>
        <v>6.7689007417022468E-2</v>
      </c>
      <c r="N31" s="116">
        <f t="shared" si="5"/>
        <v>5.1029768740755467E-2</v>
      </c>
      <c r="O31" s="116">
        <f t="shared" si="6"/>
        <v>9.0713987577547804E-3</v>
      </c>
      <c r="P31" s="116">
        <f t="shared" si="21"/>
        <v>1</v>
      </c>
      <c r="R31" s="118">
        <f t="shared" si="28"/>
        <v>0.75207680004263433</v>
      </c>
      <c r="S31" s="118">
        <f t="shared" si="28"/>
        <v>1.0286980093148936E-2</v>
      </c>
      <c r="T31" s="118">
        <f t="shared" si="28"/>
        <v>0.12149182791725119</v>
      </c>
      <c r="U31" s="118">
        <f t="shared" si="28"/>
        <v>6.1851979330288007E-2</v>
      </c>
      <c r="V31" s="118">
        <f t="shared" si="28"/>
        <v>4.6039803422272783E-2</v>
      </c>
      <c r="W31" s="118">
        <f t="shared" si="28"/>
        <v>8.2526091944047277E-3</v>
      </c>
      <c r="X31" s="118">
        <f t="shared" si="24"/>
        <v>1</v>
      </c>
      <c r="Z31" s="116">
        <f t="shared" si="8"/>
        <v>0.59787896849761546</v>
      </c>
      <c r="AA31" s="116">
        <f t="shared" si="9"/>
        <v>1.180713356771767E-3</v>
      </c>
      <c r="AB31" s="116">
        <f t="shared" si="10"/>
        <v>0.18646096200568216</v>
      </c>
      <c r="AC31" s="116">
        <f t="shared" si="11"/>
        <v>9.5801890285867497E-2</v>
      </c>
      <c r="AD31" s="116">
        <f t="shared" si="12"/>
        <v>0.10046661809557556</v>
      </c>
      <c r="AE31" s="116">
        <f t="shared" si="13"/>
        <v>1.8210847758487535E-2</v>
      </c>
      <c r="AF31" s="116">
        <f t="shared" si="22"/>
        <v>1</v>
      </c>
      <c r="AH31" s="118" t="e">
        <f t="shared" si="14"/>
        <v>#DIV/0!</v>
      </c>
      <c r="AI31" s="118" t="e">
        <f t="shared" si="15"/>
        <v>#REF!</v>
      </c>
      <c r="AJ31" s="118" t="e">
        <f t="shared" si="16"/>
        <v>#DIV/0!</v>
      </c>
      <c r="AK31" s="118" t="e">
        <f t="shared" si="17"/>
        <v>#DIV/0!</v>
      </c>
      <c r="AL31" s="118" t="e">
        <f t="shared" si="18"/>
        <v>#DIV/0!</v>
      </c>
      <c r="AM31" s="118" t="e">
        <f t="shared" si="19"/>
        <v>#REF!</v>
      </c>
      <c r="AN31" s="118" t="e">
        <f t="shared" si="23"/>
        <v>#DIV/0!</v>
      </c>
    </row>
    <row r="32" spans="1:40">
      <c r="A32" s="73" t="s">
        <v>14</v>
      </c>
      <c r="B32" s="118">
        <f t="shared" si="27"/>
        <v>0.61144025318367312</v>
      </c>
      <c r="C32" s="118">
        <f t="shared" si="27"/>
        <v>3.2017327635446242E-2</v>
      </c>
      <c r="D32" s="118">
        <f t="shared" si="27"/>
        <v>0.17565456184427952</v>
      </c>
      <c r="E32" s="118">
        <f t="shared" si="27"/>
        <v>8.46004965994544E-2</v>
      </c>
      <c r="F32" s="118">
        <f t="shared" si="27"/>
        <v>7.3194350332999591E-2</v>
      </c>
      <c r="G32" s="118">
        <f t="shared" si="27"/>
        <v>2.3093010404147261E-2</v>
      </c>
      <c r="H32" s="118">
        <f t="shared" si="20"/>
        <v>1.0000000000000002</v>
      </c>
      <c r="J32" s="116">
        <f t="shared" si="1"/>
        <v>0.68317932432800099</v>
      </c>
      <c r="K32" s="116">
        <f t="shared" si="2"/>
        <v>2.7070293957736889E-2</v>
      </c>
      <c r="L32" s="116">
        <f t="shared" si="3"/>
        <v>0.14269628722052044</v>
      </c>
      <c r="M32" s="116">
        <f t="shared" si="4"/>
        <v>7.0288464294109163E-2</v>
      </c>
      <c r="N32" s="116">
        <f t="shared" si="5"/>
        <v>5.8297788387277887E-2</v>
      </c>
      <c r="O32" s="116">
        <f t="shared" si="6"/>
        <v>1.8467841812354471E-2</v>
      </c>
      <c r="P32" s="116">
        <f t="shared" si="21"/>
        <v>0.99999999999999978</v>
      </c>
      <c r="R32" s="118">
        <f t="shared" si="28"/>
        <v>0.71508145496857278</v>
      </c>
      <c r="S32" s="118">
        <f t="shared" si="28"/>
        <v>2.0036100143376888E-2</v>
      </c>
      <c r="T32" s="118">
        <f t="shared" si="28"/>
        <v>0.13010979973685349</v>
      </c>
      <c r="U32" s="118">
        <f t="shared" si="28"/>
        <v>6.5429186279378673E-2</v>
      </c>
      <c r="V32" s="118">
        <f t="shared" si="28"/>
        <v>5.2618078918464609E-2</v>
      </c>
      <c r="W32" s="118">
        <f t="shared" si="28"/>
        <v>1.6725379953353707E-2</v>
      </c>
      <c r="X32" s="118">
        <f t="shared" si="24"/>
        <v>1.0000000000000002</v>
      </c>
      <c r="Z32" s="116">
        <f t="shared" si="8"/>
        <v>0.42936335702801087</v>
      </c>
      <c r="AA32" s="116">
        <f t="shared" si="9"/>
        <v>2.9634457429364809E-3</v>
      </c>
      <c r="AB32" s="116">
        <f t="shared" si="10"/>
        <v>0.24937295076164476</v>
      </c>
      <c r="AC32" s="116">
        <f t="shared" si="11"/>
        <v>0.12853369500118436</v>
      </c>
      <c r="AD32" s="116">
        <f t="shared" si="12"/>
        <v>0.1439305275800363</v>
      </c>
      <c r="AE32" s="116">
        <f t="shared" si="13"/>
        <v>4.5836023886187245E-2</v>
      </c>
      <c r="AF32" s="116">
        <f t="shared" si="22"/>
        <v>1.0000000000000002</v>
      </c>
      <c r="AH32" s="118" t="e">
        <f t="shared" si="14"/>
        <v>#DIV/0!</v>
      </c>
      <c r="AI32" s="118" t="e">
        <f t="shared" si="15"/>
        <v>#REF!</v>
      </c>
      <c r="AJ32" s="118" t="e">
        <f t="shared" si="16"/>
        <v>#DIV/0!</v>
      </c>
      <c r="AK32" s="118" t="e">
        <f t="shared" si="17"/>
        <v>#DIV/0!</v>
      </c>
      <c r="AL32" s="118" t="e">
        <f t="shared" si="18"/>
        <v>#DIV/0!</v>
      </c>
      <c r="AM32" s="118" t="e">
        <f t="shared" si="19"/>
        <v>#REF!</v>
      </c>
      <c r="AN32" s="118" t="e">
        <f t="shared" si="23"/>
        <v>#DIV/0!</v>
      </c>
    </row>
    <row r="33" spans="1:40">
      <c r="A33" s="75" t="s">
        <v>42</v>
      </c>
      <c r="B33" s="118">
        <f t="shared" si="27"/>
        <v>0.41291779583743349</v>
      </c>
      <c r="C33" s="118">
        <f t="shared" si="27"/>
        <v>2.020855782214721E-2</v>
      </c>
      <c r="D33" s="118">
        <f t="shared" si="27"/>
        <v>0.287082189368493</v>
      </c>
      <c r="E33" s="118">
        <f t="shared" si="27"/>
        <v>9.2702755971275391E-2</v>
      </c>
      <c r="F33" s="118">
        <f t="shared" si="27"/>
        <v>0.14257004548288701</v>
      </c>
      <c r="G33" s="118">
        <f t="shared" si="27"/>
        <v>4.4518655517763933E-2</v>
      </c>
      <c r="H33" s="118">
        <f t="shared" si="20"/>
        <v>1</v>
      </c>
      <c r="J33" s="116">
        <f t="shared" si="1"/>
        <v>0.494685740592263</v>
      </c>
      <c r="K33" s="116">
        <f t="shared" si="2"/>
        <v>1.7373591641741369E-2</v>
      </c>
      <c r="L33" s="116">
        <f t="shared" si="3"/>
        <v>0.24813874261680355</v>
      </c>
      <c r="M33" s="116">
        <f t="shared" si="4"/>
        <v>7.9522110527666376E-2</v>
      </c>
      <c r="N33" s="116">
        <f t="shared" si="5"/>
        <v>0.12170592578326717</v>
      </c>
      <c r="O33" s="116">
        <f t="shared" si="6"/>
        <v>3.8573888838258623E-2</v>
      </c>
      <c r="P33" s="116">
        <f t="shared" si="21"/>
        <v>1</v>
      </c>
      <c r="R33" s="118">
        <f t="shared" si="28"/>
        <v>0.67630165416936328</v>
      </c>
      <c r="S33" s="118">
        <f t="shared" si="28"/>
        <v>1.7199645200834095E-2</v>
      </c>
      <c r="T33" s="118">
        <f t="shared" si="28"/>
        <v>0.15691680418838311</v>
      </c>
      <c r="U33" s="118">
        <f t="shared" si="28"/>
        <v>4.9679307526375067E-2</v>
      </c>
      <c r="V33" s="118">
        <f t="shared" si="28"/>
        <v>7.559355805713508E-2</v>
      </c>
      <c r="W33" s="118">
        <f t="shared" si="28"/>
        <v>2.4309030857909399E-2</v>
      </c>
      <c r="X33" s="118">
        <f t="shared" si="24"/>
        <v>1</v>
      </c>
      <c r="Z33" s="116">
        <f t="shared" si="8"/>
        <v>0.25595867272276068</v>
      </c>
      <c r="AA33" s="116">
        <f t="shared" si="9"/>
        <v>2.7963034290450321E-3</v>
      </c>
      <c r="AB33" s="116">
        <f t="shared" si="10"/>
        <v>0.33343834989813825</v>
      </c>
      <c r="AC33" s="116">
        <f t="shared" si="11"/>
        <v>0.10597368854803452</v>
      </c>
      <c r="AD33" s="116">
        <f t="shared" si="12"/>
        <v>0.22763599707279558</v>
      </c>
      <c r="AE33" s="116">
        <f t="shared" si="13"/>
        <v>7.4196988329225985E-2</v>
      </c>
      <c r="AF33" s="116">
        <f t="shared" si="22"/>
        <v>0.99999999999999989</v>
      </c>
      <c r="AH33" s="118" t="e">
        <f t="shared" si="14"/>
        <v>#DIV/0!</v>
      </c>
      <c r="AI33" s="118" t="e">
        <f t="shared" si="15"/>
        <v>#REF!</v>
      </c>
      <c r="AJ33" s="118" t="e">
        <f t="shared" si="16"/>
        <v>#DIV/0!</v>
      </c>
      <c r="AK33" s="118" t="e">
        <f t="shared" si="17"/>
        <v>#DIV/0!</v>
      </c>
      <c r="AL33" s="118" t="e">
        <f t="shared" si="18"/>
        <v>#DIV/0!</v>
      </c>
      <c r="AM33" s="118" t="e">
        <f t="shared" si="19"/>
        <v>#REF!</v>
      </c>
      <c r="AN33" s="118" t="e">
        <f t="shared" si="23"/>
        <v>#DIV/0!</v>
      </c>
    </row>
    <row r="34" spans="1:40">
      <c r="A34" s="73" t="s">
        <v>11</v>
      </c>
      <c r="B34" s="118">
        <f t="shared" si="27"/>
        <v>0.69648210820923206</v>
      </c>
      <c r="C34" s="118">
        <f t="shared" si="27"/>
        <v>3.3579826822404804E-2</v>
      </c>
      <c r="D34" s="118">
        <f t="shared" si="27"/>
        <v>0.13408737728329082</v>
      </c>
      <c r="E34" s="118">
        <f t="shared" si="27"/>
        <v>9.3153588063466505E-2</v>
      </c>
      <c r="F34" s="118">
        <f t="shared" si="27"/>
        <v>3.8645058962183419E-2</v>
      </c>
      <c r="G34" s="118">
        <f t="shared" si="27"/>
        <v>4.0520406594223776E-3</v>
      </c>
      <c r="H34" s="118">
        <f t="shared" si="20"/>
        <v>0.99999999999999989</v>
      </c>
      <c r="J34" s="116">
        <f t="shared" si="1"/>
        <v>0.75126888169964612</v>
      </c>
      <c r="K34" s="116">
        <f t="shared" si="2"/>
        <v>2.742977625077268E-2</v>
      </c>
      <c r="L34" s="116">
        <f t="shared" si="3"/>
        <v>0.10988005167634755</v>
      </c>
      <c r="M34" s="116">
        <f t="shared" si="4"/>
        <v>7.6202535689667159E-2</v>
      </c>
      <c r="N34" s="116">
        <f t="shared" si="5"/>
        <v>3.1855623301298659E-2</v>
      </c>
      <c r="O34" s="116">
        <f t="shared" si="6"/>
        <v>3.3631313822677757E-3</v>
      </c>
      <c r="P34" s="116">
        <f t="shared" si="21"/>
        <v>0.99999999999999989</v>
      </c>
      <c r="R34" s="118">
        <f t="shared" si="28"/>
        <v>0.77826847183927417</v>
      </c>
      <c r="S34" s="118">
        <f t="shared" si="28"/>
        <v>2.0155542171024287E-2</v>
      </c>
      <c r="T34" s="118">
        <f t="shared" si="28"/>
        <v>0.10080491514446711</v>
      </c>
      <c r="U34" s="118">
        <f t="shared" si="28"/>
        <v>6.8231105010398446E-2</v>
      </c>
      <c r="V34" s="118">
        <f t="shared" si="28"/>
        <v>2.937925348874117E-2</v>
      </c>
      <c r="W34" s="118">
        <f t="shared" si="28"/>
        <v>3.1607123460946672E-3</v>
      </c>
      <c r="X34" s="118">
        <f t="shared" si="24"/>
        <v>0.99999999999999989</v>
      </c>
      <c r="Z34" s="116">
        <f t="shared" si="8"/>
        <v>0.50607437310380365</v>
      </c>
      <c r="AA34" s="116">
        <f t="shared" si="9"/>
        <v>3.4974397581782521E-3</v>
      </c>
      <c r="AB34" s="116">
        <f t="shared" si="10"/>
        <v>0.22778121306452026</v>
      </c>
      <c r="AC34" s="116">
        <f t="shared" si="11"/>
        <v>0.15336391006814359</v>
      </c>
      <c r="AD34" s="116">
        <f t="shared" si="12"/>
        <v>9.8260033557048626E-2</v>
      </c>
      <c r="AE34" s="116">
        <f t="shared" si="13"/>
        <v>1.1023030448305547E-2</v>
      </c>
      <c r="AF34" s="116">
        <f t="shared" si="22"/>
        <v>1</v>
      </c>
      <c r="AH34" s="118" t="e">
        <f t="shared" si="14"/>
        <v>#DIV/0!</v>
      </c>
      <c r="AI34" s="118" t="e">
        <f t="shared" si="15"/>
        <v>#REF!</v>
      </c>
      <c r="AJ34" s="118" t="e">
        <f t="shared" si="16"/>
        <v>#DIV/0!</v>
      </c>
      <c r="AK34" s="118" t="e">
        <f t="shared" si="17"/>
        <v>#DIV/0!</v>
      </c>
      <c r="AL34" s="118" t="e">
        <f t="shared" si="18"/>
        <v>#DIV/0!</v>
      </c>
      <c r="AM34" s="118" t="e">
        <f t="shared" si="19"/>
        <v>#REF!</v>
      </c>
      <c r="AN34" s="118" t="e">
        <f t="shared" si="23"/>
        <v>#DIV/0!</v>
      </c>
    </row>
    <row r="35" spans="1:40">
      <c r="A35" s="73" t="s">
        <v>20</v>
      </c>
      <c r="B35" s="118">
        <f t="shared" ref="B35:G37" si="29">B72/$H72</f>
        <v>7.4147392284768437E-2</v>
      </c>
      <c r="C35" s="118">
        <f t="shared" si="29"/>
        <v>1.1590733607987042E-2</v>
      </c>
      <c r="D35" s="118">
        <f t="shared" si="29"/>
        <v>0.47289835746876674</v>
      </c>
      <c r="E35" s="118">
        <f t="shared" si="29"/>
        <v>0.13286607236941467</v>
      </c>
      <c r="F35" s="118">
        <f t="shared" si="29"/>
        <v>0.23374203069690544</v>
      </c>
      <c r="G35" s="118">
        <f t="shared" si="29"/>
        <v>7.4755413572157772E-2</v>
      </c>
      <c r="H35" s="118">
        <f t="shared" si="20"/>
        <v>1.0000000000000002</v>
      </c>
      <c r="J35" s="116">
        <f t="shared" si="1"/>
        <v>0.24851402127939001</v>
      </c>
      <c r="K35" s="116">
        <f t="shared" si="2"/>
        <v>9.6594098880516677E-3</v>
      </c>
      <c r="L35" s="116">
        <f t="shared" si="3"/>
        <v>0.38526185000390983</v>
      </c>
      <c r="M35" s="116">
        <f t="shared" si="4"/>
        <v>0.10695661628482687</v>
      </c>
      <c r="N35" s="116">
        <f t="shared" si="5"/>
        <v>0.18867787462667021</v>
      </c>
      <c r="O35" s="116">
        <f t="shared" si="6"/>
        <v>6.0930227917151455E-2</v>
      </c>
      <c r="P35" s="116">
        <f t="shared" si="21"/>
        <v>1</v>
      </c>
      <c r="R35" s="118">
        <f t="shared" ref="R35:W37" si="30">R72/$X72</f>
        <v>0.66819235171042113</v>
      </c>
      <c r="S35" s="118">
        <f t="shared" si="30"/>
        <v>1.438787134301304E-2</v>
      </c>
      <c r="T35" s="118">
        <f t="shared" si="30"/>
        <v>0.16573010336026459</v>
      </c>
      <c r="U35" s="118">
        <f t="shared" si="30"/>
        <v>4.5795084421982095E-2</v>
      </c>
      <c r="V35" s="118">
        <f t="shared" si="30"/>
        <v>7.9855551840735894E-2</v>
      </c>
      <c r="W35" s="118">
        <f t="shared" si="30"/>
        <v>2.6039037323583234E-2</v>
      </c>
      <c r="X35" s="118">
        <f t="shared" si="24"/>
        <v>1</v>
      </c>
      <c r="Z35" s="116">
        <f t="shared" si="8"/>
        <v>0.22368065759099434</v>
      </c>
      <c r="AA35" s="116">
        <f t="shared" si="9"/>
        <v>2.4211164210734856E-3</v>
      </c>
      <c r="AB35" s="116">
        <f t="shared" si="10"/>
        <v>0.35393810770396028</v>
      </c>
      <c r="AC35" s="116">
        <f t="shared" si="11"/>
        <v>9.9154529342200204E-2</v>
      </c>
      <c r="AD35" s="116">
        <f t="shared" si="12"/>
        <v>0.24139336475986647</v>
      </c>
      <c r="AE35" s="116">
        <f t="shared" si="13"/>
        <v>7.9412224181905106E-2</v>
      </c>
      <c r="AF35" s="116">
        <f t="shared" si="22"/>
        <v>1</v>
      </c>
      <c r="AH35" s="118" t="e">
        <f t="shared" si="14"/>
        <v>#DIV/0!</v>
      </c>
      <c r="AI35" s="118" t="e">
        <f t="shared" si="15"/>
        <v>#REF!</v>
      </c>
      <c r="AJ35" s="118" t="e">
        <f t="shared" si="16"/>
        <v>#DIV/0!</v>
      </c>
      <c r="AK35" s="118" t="e">
        <f t="shared" si="17"/>
        <v>#DIV/0!</v>
      </c>
      <c r="AL35" s="118" t="e">
        <f t="shared" si="18"/>
        <v>#DIV/0!</v>
      </c>
      <c r="AM35" s="118" t="e">
        <f t="shared" si="19"/>
        <v>#REF!</v>
      </c>
      <c r="AN35" s="118" t="e">
        <f t="shared" si="23"/>
        <v>#DIV/0!</v>
      </c>
    </row>
    <row r="36" spans="1:40">
      <c r="A36" s="73" t="s">
        <v>24</v>
      </c>
      <c r="B36" s="118">
        <f t="shared" si="29"/>
        <v>6.1052380094184996E-2</v>
      </c>
      <c r="C36" s="118">
        <f t="shared" si="29"/>
        <v>2.2370648558327853E-3</v>
      </c>
      <c r="D36" s="118">
        <f t="shared" si="29"/>
        <v>0.45342084435930408</v>
      </c>
      <c r="E36" s="118">
        <f t="shared" si="29"/>
        <v>8.9823982556150664E-2</v>
      </c>
      <c r="F36" s="118">
        <f t="shared" si="29"/>
        <v>0.28692475619773083</v>
      </c>
      <c r="G36" s="118">
        <f t="shared" si="29"/>
        <v>0.10654097193679657</v>
      </c>
      <c r="H36" s="118">
        <f t="shared" si="20"/>
        <v>0.99999999999999989</v>
      </c>
      <c r="J36" s="116">
        <f t="shared" si="1"/>
        <v>6.0638818923055796E-2</v>
      </c>
      <c r="K36" s="116">
        <f t="shared" si="2"/>
        <v>2.2221119722733956E-3</v>
      </c>
      <c r="L36" s="116">
        <f t="shared" si="3"/>
        <v>0.45726119230067241</v>
      </c>
      <c r="M36" s="116">
        <f t="shared" si="4"/>
        <v>9.1021730276394791E-2</v>
      </c>
      <c r="N36" s="116">
        <f t="shared" si="5"/>
        <v>0.28172732019497704</v>
      </c>
      <c r="O36" s="116">
        <f t="shared" si="6"/>
        <v>0.10712882633262659</v>
      </c>
      <c r="P36" s="116">
        <f t="shared" si="21"/>
        <v>1</v>
      </c>
      <c r="R36" s="118">
        <f t="shared" si="30"/>
        <v>0.57398461845468551</v>
      </c>
      <c r="S36" s="118">
        <f t="shared" si="30"/>
        <v>2.0171144333770118E-2</v>
      </c>
      <c r="T36" s="118">
        <f t="shared" si="30"/>
        <v>0.20041584890424313</v>
      </c>
      <c r="U36" s="118">
        <f t="shared" si="30"/>
        <v>4.0374416063989581E-2</v>
      </c>
      <c r="V36" s="118">
        <f t="shared" si="30"/>
        <v>0.11886799960712711</v>
      </c>
      <c r="W36" s="118">
        <f t="shared" si="30"/>
        <v>4.6185972636184493E-2</v>
      </c>
      <c r="X36" s="118">
        <f t="shared" si="24"/>
        <v>1</v>
      </c>
      <c r="Z36" s="116">
        <f t="shared" si="8"/>
        <v>7.063134087029195E-2</v>
      </c>
      <c r="AA36" s="116">
        <f t="shared" si="9"/>
        <v>2.9379175955356086E-3</v>
      </c>
      <c r="AB36" s="116">
        <f t="shared" si="10"/>
        <v>0.39413023975976474</v>
      </c>
      <c r="AC36" s="116">
        <f t="shared" si="11"/>
        <v>8.0964776958715859E-2</v>
      </c>
      <c r="AD36" s="116">
        <f t="shared" si="12"/>
        <v>0.32315983053440689</v>
      </c>
      <c r="AE36" s="116">
        <f t="shared" si="13"/>
        <v>0.12817589428128495</v>
      </c>
      <c r="AF36" s="116">
        <f t="shared" si="22"/>
        <v>1</v>
      </c>
      <c r="AH36" s="118" t="e">
        <f t="shared" si="14"/>
        <v>#DIV/0!</v>
      </c>
      <c r="AI36" s="118" t="e">
        <f t="shared" si="15"/>
        <v>#REF!</v>
      </c>
      <c r="AJ36" s="118" t="e">
        <f t="shared" si="16"/>
        <v>#DIV/0!</v>
      </c>
      <c r="AK36" s="118" t="e">
        <f t="shared" si="17"/>
        <v>#DIV/0!</v>
      </c>
      <c r="AL36" s="118" t="e">
        <f t="shared" si="18"/>
        <v>#DIV/0!</v>
      </c>
      <c r="AM36" s="118" t="e">
        <f t="shared" si="19"/>
        <v>#REF!</v>
      </c>
      <c r="AN36" s="118" t="e">
        <f t="shared" si="23"/>
        <v>#DIV/0!</v>
      </c>
    </row>
    <row r="37" spans="1:40">
      <c r="A37" s="73" t="s">
        <v>25</v>
      </c>
      <c r="B37" s="118">
        <f t="shared" si="29"/>
        <v>0.58891074352191775</v>
      </c>
      <c r="C37" s="118">
        <f t="shared" si="29"/>
        <v>2.1664290582617252E-2</v>
      </c>
      <c r="D37" s="118">
        <f t="shared" si="29"/>
        <v>0.20323909104537827</v>
      </c>
      <c r="E37" s="118">
        <f t="shared" si="29"/>
        <v>5.1894046218693889E-2</v>
      </c>
      <c r="F37" s="118">
        <f t="shared" si="29"/>
        <v>0.10315578457280389</v>
      </c>
      <c r="G37" s="118">
        <f t="shared" si="29"/>
        <v>3.1136044058588993E-2</v>
      </c>
      <c r="H37" s="118">
        <f t="shared" si="20"/>
        <v>0.99999999999999989</v>
      </c>
      <c r="J37" s="116">
        <f t="shared" si="1"/>
        <v>0.63040139481960267</v>
      </c>
      <c r="K37" s="116">
        <f t="shared" si="2"/>
        <v>1.94394680916955E-2</v>
      </c>
      <c r="L37" s="116">
        <f t="shared" si="3"/>
        <v>0.18360839262374795</v>
      </c>
      <c r="M37" s="116">
        <f t="shared" si="4"/>
        <v>4.6650100159517108E-2</v>
      </c>
      <c r="N37" s="116">
        <f t="shared" si="5"/>
        <v>9.1816626030476065E-2</v>
      </c>
      <c r="O37" s="116">
        <f t="shared" si="6"/>
        <v>2.8084018274960713E-2</v>
      </c>
      <c r="P37" s="116">
        <f t="shared" si="21"/>
        <v>1</v>
      </c>
      <c r="R37" s="118">
        <f t="shared" si="30"/>
        <v>0.66471556112871022</v>
      </c>
      <c r="S37" s="118">
        <f t="shared" si="30"/>
        <v>1.6104930147176733E-2</v>
      </c>
      <c r="T37" s="118">
        <f t="shared" si="30"/>
        <v>0.16791142638372106</v>
      </c>
      <c r="U37" s="118">
        <f t="shared" si="30"/>
        <v>4.2347867527973385E-2</v>
      </c>
      <c r="V37" s="118">
        <f t="shared" si="30"/>
        <v>8.3114661746956489E-2</v>
      </c>
      <c r="W37" s="118">
        <f t="shared" si="30"/>
        <v>2.580555306546219E-2</v>
      </c>
      <c r="X37" s="118">
        <f t="shared" si="24"/>
        <v>1</v>
      </c>
      <c r="Z37" s="116">
        <f t="shared" si="8"/>
        <v>0.23064908640366319</v>
      </c>
      <c r="AA37" s="116">
        <f t="shared" si="9"/>
        <v>2.5505855625165535E-3</v>
      </c>
      <c r="AB37" s="116">
        <f t="shared" si="10"/>
        <v>0.35053524487146798</v>
      </c>
      <c r="AC37" s="116">
        <f t="shared" si="11"/>
        <v>8.9534641789592195E-2</v>
      </c>
      <c r="AD37" s="116">
        <f t="shared" si="12"/>
        <v>0.24840413982553844</v>
      </c>
      <c r="AE37" s="116">
        <f t="shared" si="13"/>
        <v>7.832630154722163E-2</v>
      </c>
      <c r="AF37" s="116">
        <f t="shared" si="22"/>
        <v>1</v>
      </c>
      <c r="AH37" s="118" t="e">
        <f t="shared" si="14"/>
        <v>#DIV/0!</v>
      </c>
      <c r="AI37" s="118" t="e">
        <f t="shared" si="15"/>
        <v>#REF!</v>
      </c>
      <c r="AJ37" s="118" t="e">
        <f t="shared" si="16"/>
        <v>#DIV/0!</v>
      </c>
      <c r="AK37" s="118" t="e">
        <f t="shared" si="17"/>
        <v>#DIV/0!</v>
      </c>
      <c r="AL37" s="118" t="e">
        <f t="shared" si="18"/>
        <v>#DIV/0!</v>
      </c>
      <c r="AM37" s="118" t="e">
        <f t="shared" si="19"/>
        <v>#REF!</v>
      </c>
      <c r="AN37" s="118" t="e">
        <f t="shared" si="23"/>
        <v>#DIV/0!</v>
      </c>
    </row>
    <row r="38" spans="1:40">
      <c r="A38" s="1"/>
    </row>
    <row r="39" spans="1:40">
      <c r="A39" s="1"/>
    </row>
    <row r="40" spans="1:40" ht="15.75">
      <c r="A40" s="112" t="s">
        <v>136</v>
      </c>
      <c r="B40" s="405">
        <f>ONSV_2019!$A$1</f>
        <v>2019</v>
      </c>
      <c r="C40" s="405"/>
      <c r="D40" s="405"/>
      <c r="E40" s="405"/>
      <c r="F40" s="405"/>
      <c r="G40" s="405"/>
      <c r="H40" s="405"/>
      <c r="J40" s="404">
        <f>ONSV_2020!$A$1</f>
        <v>2020</v>
      </c>
      <c r="K40" s="404"/>
      <c r="L40" s="404"/>
      <c r="M40" s="404"/>
      <c r="N40" s="404"/>
      <c r="O40" s="404"/>
      <c r="P40" s="404"/>
      <c r="R40" s="405">
        <f>ONSV_2021!$A$1</f>
        <v>2021</v>
      </c>
      <c r="S40" s="405"/>
      <c r="T40" s="405"/>
      <c r="U40" s="405"/>
      <c r="V40" s="405"/>
      <c r="W40" s="405"/>
      <c r="X40" s="405"/>
      <c r="Z40" s="404">
        <f>ONSV_2022!$A$1</f>
        <v>2022</v>
      </c>
      <c r="AA40" s="404"/>
      <c r="AB40" s="404"/>
      <c r="AC40" s="404"/>
      <c r="AD40" s="404"/>
      <c r="AE40" s="404"/>
      <c r="AF40" s="404"/>
      <c r="AH40" s="401">
        <f>ONSV_2023!$A$1</f>
        <v>2023</v>
      </c>
      <c r="AI40" s="402"/>
      <c r="AJ40" s="402"/>
      <c r="AK40" s="402"/>
      <c r="AL40" s="402"/>
      <c r="AM40" s="402"/>
      <c r="AN40" s="403"/>
    </row>
    <row r="41" spans="1:40" ht="15.75" customHeight="1">
      <c r="A41" s="282" t="s">
        <v>137</v>
      </c>
      <c r="B41" s="75" t="s">
        <v>82</v>
      </c>
      <c r="C41" s="75" t="s">
        <v>83</v>
      </c>
      <c r="D41" s="75" t="s">
        <v>84</v>
      </c>
      <c r="E41" s="75" t="s">
        <v>85</v>
      </c>
      <c r="F41" s="75" t="s">
        <v>4</v>
      </c>
      <c r="G41" s="75" t="s">
        <v>86</v>
      </c>
      <c r="H41" s="75" t="s">
        <v>75</v>
      </c>
      <c r="I41" s="59"/>
      <c r="J41" s="88" t="s">
        <v>82</v>
      </c>
      <c r="K41" s="88" t="s">
        <v>83</v>
      </c>
      <c r="L41" s="88" t="s">
        <v>84</v>
      </c>
      <c r="M41" s="88" t="s">
        <v>85</v>
      </c>
      <c r="N41" s="88" t="s">
        <v>4</v>
      </c>
      <c r="O41" s="88" t="s">
        <v>86</v>
      </c>
      <c r="P41" s="88" t="s">
        <v>75</v>
      </c>
      <c r="Q41" s="59"/>
      <c r="R41" s="75" t="s">
        <v>82</v>
      </c>
      <c r="S41" s="75" t="s">
        <v>83</v>
      </c>
      <c r="T41" s="75" t="s">
        <v>84</v>
      </c>
      <c r="U41" s="75" t="s">
        <v>85</v>
      </c>
      <c r="V41" s="75" t="s">
        <v>4</v>
      </c>
      <c r="W41" s="75" t="s">
        <v>86</v>
      </c>
      <c r="X41" s="75" t="s">
        <v>75</v>
      </c>
      <c r="Y41" s="59"/>
      <c r="Z41" s="88" t="s">
        <v>82</v>
      </c>
      <c r="AA41" s="88" t="s">
        <v>83</v>
      </c>
      <c r="AB41" s="88" t="s">
        <v>84</v>
      </c>
      <c r="AC41" s="88" t="s">
        <v>85</v>
      </c>
      <c r="AD41" s="88" t="s">
        <v>4</v>
      </c>
      <c r="AE41" s="88" t="s">
        <v>86</v>
      </c>
      <c r="AF41" s="88" t="s">
        <v>75</v>
      </c>
      <c r="AG41" s="59"/>
      <c r="AH41" s="75" t="s">
        <v>82</v>
      </c>
      <c r="AI41" s="75" t="s">
        <v>83</v>
      </c>
      <c r="AJ41" s="75" t="s">
        <v>84</v>
      </c>
      <c r="AK41" s="75" t="s">
        <v>85</v>
      </c>
      <c r="AL41" s="75" t="s">
        <v>4</v>
      </c>
      <c r="AM41" s="75" t="s">
        <v>86</v>
      </c>
      <c r="AN41" s="75" t="s">
        <v>75</v>
      </c>
    </row>
    <row r="42" spans="1:40">
      <c r="A42" s="75" t="s">
        <v>37</v>
      </c>
      <c r="B42" s="118">
        <f>DIST_GAS_AUT!B43/COMB_CORR!B4</f>
        <v>0.63816843093677389</v>
      </c>
      <c r="C42" s="118">
        <f>DIST_GAS_UTI!B43/COMB_CORR!B4</f>
        <v>2.3802366273777881E-2</v>
      </c>
      <c r="D42" s="118">
        <f>DIST_GAS_CAMIE!B43/COMB_CORR!B4</f>
        <v>0.25051155750599585</v>
      </c>
      <c r="E42" s="118">
        <f>DIST_GAS_CAMIOA!B43/COMB_CORR!B4</f>
        <v>0.11811171304116191</v>
      </c>
      <c r="F42" s="118">
        <f>DIST_GAS_MOTOC!B43/COMB_CORR!B4</f>
        <v>0.13945702795860296</v>
      </c>
      <c r="G42" s="118">
        <f>DIST_GAS_MOTOA!B43/COMB_CORR!B4</f>
        <v>2.7315783748162754E-2</v>
      </c>
      <c r="H42" s="118">
        <f t="shared" ref="H42:H74" si="31">SUM(B42:G42)</f>
        <v>1.1973668794644752</v>
      </c>
      <c r="I42" s="125"/>
      <c r="J42" s="116">
        <f>DIST_GAS_AUT!C43/COMB_CORR!C4</f>
        <v>0.80673303418246622</v>
      </c>
      <c r="K42" s="116">
        <f>DIST_GAS_UTI!C43/COMB_CORR!C4</f>
        <v>2.6195612730209965E-2</v>
      </c>
      <c r="L42" s="116">
        <f>DIST_GAS_CAMIE!C43/COMB_CORR!C4</f>
        <v>0.27690905179278419</v>
      </c>
      <c r="M42" s="116">
        <f>DIST_GAS_CAMIOA!C43/COMB_CORR!C4</f>
        <v>0.12981743721062516</v>
      </c>
      <c r="N42" s="116">
        <f>DIST_GAS_MOTOC!C43/COMB_CORR!C4</f>
        <v>0.15307187190522067</v>
      </c>
      <c r="O42" s="116">
        <f>DIST_GAS_MOTOA!C43/COMB_CORR!C4</f>
        <v>3.0388118162940576E-2</v>
      </c>
      <c r="P42" s="117">
        <f>SUM(J42:O42)</f>
        <v>1.4231151259842467</v>
      </c>
      <c r="Q42" s="125"/>
      <c r="R42" s="118">
        <f>DIST_GAS_AUT!D43/COMB_CORR!D4</f>
        <v>1.3301386780207167</v>
      </c>
      <c r="S42" s="118">
        <f>DIST_GAS_UTI!D43/COMB_CORR!D4</f>
        <v>2.7153541014876211E-2</v>
      </c>
      <c r="T42" s="118">
        <f>DIST_GAS_CAMIE!D43/COMB_CORR!D4</f>
        <v>0.26271201069980354</v>
      </c>
      <c r="U42" s="118">
        <f>DIST_GAS_CAMIOA!D43/COMB_CORR!D4</f>
        <v>0.1221111672882758</v>
      </c>
      <c r="V42" s="118">
        <f>DIST_GAS_MOTOC!D43/COMB_CORR!D4</f>
        <v>0.14434931209574731</v>
      </c>
      <c r="W42" s="118">
        <f>DIST_GAS_MOTOA!D43/COMB_CORR!D4</f>
        <v>2.9161369389972602E-2</v>
      </c>
      <c r="X42" s="119">
        <f>SUM(R42:W42)</f>
        <v>1.9156260785093921</v>
      </c>
      <c r="Y42" s="125"/>
      <c r="Z42" s="121">
        <f>DIST_GAS_AUT!E43/COMB_CORR!E4</f>
        <v>0.26167876392788397</v>
      </c>
      <c r="AA42" s="121">
        <f>DIST_GAS_UTI!E43/COMB_CORR!E4</f>
        <v>1.3559282103311496E-3</v>
      </c>
      <c r="AB42" s="121">
        <f>DIST_GAS_CAMIE!E43/COMB_CORR!E4</f>
        <v>0.17385354461110308</v>
      </c>
      <c r="AC42" s="121">
        <f>DIST_GAS_CAMIOA!E43/COMB_CORR!E4</f>
        <v>8.1197737653715421E-2</v>
      </c>
      <c r="AD42" s="121">
        <f>DIST_GAS_MOTOC!E43/COMB_CORR!E4</f>
        <v>0.13702378089294273</v>
      </c>
      <c r="AE42" s="121">
        <f>DIST_GAS_MOTOA!E43/COMB_CORR!E4</f>
        <v>2.8307950269559689E-2</v>
      </c>
      <c r="AF42" s="122">
        <f>SUM(Z42:AE42)</f>
        <v>0.68341770556553605</v>
      </c>
      <c r="AG42" s="125"/>
      <c r="AH42" s="118" t="e">
        <f>DIST_GAS_AUT!F43/COMB_CORR!F4</f>
        <v>#DIV/0!</v>
      </c>
      <c r="AI42" s="118" t="e">
        <f>DIST_GAS_UTI!F43/COMB_CORR!F4</f>
        <v>#REF!</v>
      </c>
      <c r="AJ42" s="118" t="e">
        <f>DIST_GAS_CAMIE!F43/COMB_CORR!F4</f>
        <v>#DIV/0!</v>
      </c>
      <c r="AK42" s="118" t="e">
        <f>DIST_GAS_CAMIOA!F43/COMB_CORR!F4</f>
        <v>#DIV/0!</v>
      </c>
      <c r="AL42" s="118" t="e">
        <f>DIST_GAS_MOTOC!F43/COMB_CORR!F4</f>
        <v>#DIV/0!</v>
      </c>
      <c r="AM42" s="118" t="e">
        <f>DIST_GAS_MOTOA!F43/COMB_CORR!F4</f>
        <v>#REF!</v>
      </c>
      <c r="AN42" s="119" t="e">
        <f>SUM(#REF!)</f>
        <v>#REF!</v>
      </c>
    </row>
    <row r="43" spans="1:40">
      <c r="A43" s="75" t="s">
        <v>38</v>
      </c>
      <c r="B43" s="118">
        <f>DIST_GAS_AUT!B44/COMB_CORR!B5</f>
        <v>0.47318089375631828</v>
      </c>
      <c r="C43" s="118">
        <f>DIST_GAS_UTI!B44/COMB_CORR!B5</f>
        <v>1.341287219443817E-2</v>
      </c>
      <c r="D43" s="118">
        <f>DIST_GAS_CAMIE!B44/COMB_CORR!B5</f>
        <v>0.15928979768588838</v>
      </c>
      <c r="E43" s="118">
        <f>DIST_GAS_CAMIOA!B44/COMB_CORR!B5</f>
        <v>3.6089270670935855E-2</v>
      </c>
      <c r="F43" s="118">
        <f>DIST_GAS_MOTOC!B44/COMB_CORR!B5</f>
        <v>0.1561911175597793</v>
      </c>
      <c r="G43" s="118">
        <f>DIST_GAS_MOTOA!B44/COMB_CORR!B5</f>
        <v>4.0815461255255814E-2</v>
      </c>
      <c r="H43" s="118">
        <f t="shared" si="31"/>
        <v>0.87897941312261574</v>
      </c>
      <c r="I43" s="125"/>
      <c r="J43" s="116">
        <f>DIST_GAS_AUT!C44/COMB_CORR!C5</f>
        <v>0.49664771826349879</v>
      </c>
      <c r="K43" s="116">
        <f>DIST_GAS_UTI!C44/COMB_CORR!C5</f>
        <v>1.3575326159439138E-2</v>
      </c>
      <c r="L43" s="116">
        <f>DIST_GAS_CAMIE!C44/COMB_CORR!C5</f>
        <v>0.1667124595748187</v>
      </c>
      <c r="M43" s="116">
        <f>DIST_GAS_CAMIOA!C44/COMB_CORR!C5</f>
        <v>3.6780269733780457E-2</v>
      </c>
      <c r="N43" s="116">
        <f>DIST_GAS_MOTOC!C44/COMB_CORR!C5</f>
        <v>0.16237510656964702</v>
      </c>
      <c r="O43" s="116">
        <f>DIST_GAS_MOTOA!C44/COMB_CORR!C5</f>
        <v>4.2873147178622679E-2</v>
      </c>
      <c r="P43" s="117">
        <f t="shared" ref="P43:P74" si="32">SUM(J43:O43)</f>
        <v>0.91896402747980688</v>
      </c>
      <c r="Q43" s="125"/>
      <c r="R43" s="118">
        <f>DIST_GAS_AUT!D44/COMB_CORR!D5</f>
        <v>0.59143016893083844</v>
      </c>
      <c r="S43" s="118">
        <f>DIST_GAS_UTI!D44/COMB_CORR!D5</f>
        <v>1.5257132856770581E-2</v>
      </c>
      <c r="T43" s="118">
        <f>DIST_GAS_CAMIE!D44/COMB_CORR!D5</f>
        <v>0.17248924766326432</v>
      </c>
      <c r="U43" s="118">
        <f>DIST_GAS_CAMIOA!D44/COMB_CORR!D5</f>
        <v>3.7499017947957965E-2</v>
      </c>
      <c r="V43" s="118">
        <f>DIST_GAS_MOTOC!D44/COMB_CORR!D5</f>
        <v>0.16531950188647732</v>
      </c>
      <c r="W43" s="118">
        <f>DIST_GAS_MOTOA!D44/COMB_CORR!D5</f>
        <v>4.4159250209802062E-2</v>
      </c>
      <c r="X43" s="119">
        <f t="shared" ref="X43:X74" si="33">SUM(R43:W43)</f>
        <v>1.0261543194951106</v>
      </c>
      <c r="Y43" s="125"/>
      <c r="Z43" s="121">
        <f>DIST_GAS_AUT!E44/COMB_CORR!E5</f>
        <v>2.5938461377654185E-2</v>
      </c>
      <c r="AA43" s="121">
        <f>DIST_GAS_UTI!E44/COMB_CORR!E5</f>
        <v>7.9265485337734888E-4</v>
      </c>
      <c r="AB43" s="121">
        <f>DIST_GAS_CAMIE!E44/COMB_CORR!E5</f>
        <v>0.12020074071560101</v>
      </c>
      <c r="AC43" s="121">
        <f>DIST_GAS_CAMIOA!E44/COMB_CORR!E5</f>
        <v>2.5871064382635037E-2</v>
      </c>
      <c r="AD43" s="121">
        <f>DIST_GAS_MOTOC!E44/COMB_CORR!E5</f>
        <v>0.16437679524594959</v>
      </c>
      <c r="AE43" s="121">
        <f>DIST_GAS_MOTOA!E44/COMB_CORR!E5</f>
        <v>4.4616652969563207E-2</v>
      </c>
      <c r="AF43" s="122">
        <f t="shared" ref="AF43:AF74" si="34">SUM(Z43:AE43)</f>
        <v>0.38179636954478036</v>
      </c>
      <c r="AG43" s="125"/>
      <c r="AH43" s="118" t="e">
        <f>DIST_GAS_AUT!F44/COMB_CORR!F5</f>
        <v>#DIV/0!</v>
      </c>
      <c r="AI43" s="118" t="e">
        <f>DIST_GAS_UTI!F44/COMB_CORR!F5</f>
        <v>#REF!</v>
      </c>
      <c r="AJ43" s="118" t="e">
        <f>DIST_GAS_CAMIE!F44/COMB_CORR!F5</f>
        <v>#DIV/0!</v>
      </c>
      <c r="AK43" s="118" t="e">
        <f>DIST_GAS_CAMIOA!F44/COMB_CORR!F5</f>
        <v>#DIV/0!</v>
      </c>
      <c r="AL43" s="118" t="e">
        <f>DIST_GAS_MOTOC!F44/COMB_CORR!F5</f>
        <v>#DIV/0!</v>
      </c>
      <c r="AM43" s="118" t="e">
        <f>DIST_GAS_MOTOA!F44/COMB_CORR!F5</f>
        <v>#REF!</v>
      </c>
      <c r="AN43" s="119" t="e">
        <f>SUM(#REF!)</f>
        <v>#REF!</v>
      </c>
    </row>
    <row r="44" spans="1:40">
      <c r="A44" s="73" t="s">
        <v>23</v>
      </c>
      <c r="B44" s="118">
        <f>DIST_GAS_AUT!B45/COMB_CORR!B6</f>
        <v>0.53294250236702823</v>
      </c>
      <c r="C44" s="118">
        <f>DIST_GAS_UTI!B45/COMB_CORR!B6</f>
        <v>1.2698795673705852E-2</v>
      </c>
      <c r="D44" s="118">
        <f>DIST_GAS_CAMIE!B45/COMB_CORR!B6</f>
        <v>0.16668835162716911</v>
      </c>
      <c r="E44" s="118">
        <f>DIST_GAS_CAMIOA!B45/COMB_CORR!B6</f>
        <v>2.6662801239373365E-2</v>
      </c>
      <c r="F44" s="118">
        <f>DIST_GAS_MOTOC!B45/COMB_CORR!B6</f>
        <v>0.20438145276958852</v>
      </c>
      <c r="G44" s="118">
        <f>DIST_GAS_MOTOA!B45/COMB_CORR!B6</f>
        <v>4.5251156941144698E-2</v>
      </c>
      <c r="H44" s="118">
        <f t="shared" si="31"/>
        <v>0.9886250606180097</v>
      </c>
      <c r="I44" s="125"/>
      <c r="J44" s="116">
        <f>DIST_GAS_AUT!C45/COMB_CORR!C6</f>
        <v>0.56454924339380919</v>
      </c>
      <c r="K44" s="116">
        <f>DIST_GAS_UTI!C45/COMB_CORR!C6</f>
        <v>1.2794800330895814E-2</v>
      </c>
      <c r="L44" s="116">
        <f>DIST_GAS_CAMIE!C45/COMB_CORR!C6</f>
        <v>0.17562053089320884</v>
      </c>
      <c r="M44" s="116">
        <f>DIST_GAS_CAMIOA!C45/COMB_CORR!C6</f>
        <v>2.7474774270194801E-2</v>
      </c>
      <c r="N44" s="116">
        <f>DIST_GAS_MOTOC!C45/COMB_CORR!C6</f>
        <v>0.21504686656439795</v>
      </c>
      <c r="O44" s="116">
        <f>DIST_GAS_MOTOA!C45/COMB_CORR!C6</f>
        <v>4.8905556794845491E-2</v>
      </c>
      <c r="P44" s="117">
        <f t="shared" si="32"/>
        <v>1.0443917722473521</v>
      </c>
      <c r="Q44" s="125"/>
      <c r="R44" s="118">
        <f>DIST_GAS_AUT!D45/COMB_CORR!D6</f>
        <v>0.67471978838384128</v>
      </c>
      <c r="S44" s="118">
        <f>DIST_GAS_UTI!D45/COMB_CORR!D6</f>
        <v>1.3880314473750188E-2</v>
      </c>
      <c r="T44" s="118">
        <f>DIST_GAS_CAMIE!D45/COMB_CORR!D6</f>
        <v>0.18070778096771287</v>
      </c>
      <c r="U44" s="118">
        <f>DIST_GAS_CAMIOA!D45/COMB_CORR!D6</f>
        <v>2.7858410752183548E-2</v>
      </c>
      <c r="V44" s="118">
        <f>DIST_GAS_MOTOC!D45/COMB_CORR!D6</f>
        <v>0.22082960562351653</v>
      </c>
      <c r="W44" s="118">
        <f>DIST_GAS_MOTOA!D45/COMB_CORR!D6</f>
        <v>5.1152820887347086E-2</v>
      </c>
      <c r="X44" s="119">
        <f t="shared" si="33"/>
        <v>1.1691487210883516</v>
      </c>
      <c r="Y44" s="125"/>
      <c r="Z44" s="121">
        <f>DIST_GAS_AUT!E45/COMB_CORR!E6</f>
        <v>2.8832688260621808E-2</v>
      </c>
      <c r="AA44" s="121">
        <f>DIST_GAS_UTI!E45/COMB_CORR!E6</f>
        <v>6.5549890105535979E-4</v>
      </c>
      <c r="AB44" s="121">
        <f>DIST_GAS_CAMIE!E45/COMB_CORR!E6</f>
        <v>0.1229894008514217</v>
      </c>
      <c r="AC44" s="121">
        <f>DIST_GAS_CAMIOA!E45/COMB_CORR!E6</f>
        <v>1.9031454693466867E-2</v>
      </c>
      <c r="AD44" s="121">
        <f>DIST_GAS_MOTOC!E45/COMB_CORR!E6</f>
        <v>0.21552572433115935</v>
      </c>
      <c r="AE44" s="121">
        <f>DIST_GAS_MOTOA!E45/COMB_CORR!E6</f>
        <v>5.0709907308243027E-2</v>
      </c>
      <c r="AF44" s="122">
        <f t="shared" si="34"/>
        <v>0.43774467434596814</v>
      </c>
      <c r="AG44" s="125"/>
      <c r="AH44" s="118" t="e">
        <f>DIST_GAS_AUT!F45/COMB_CORR!F6</f>
        <v>#DIV/0!</v>
      </c>
      <c r="AI44" s="118" t="e">
        <f>DIST_GAS_UTI!F45/COMB_CORR!F6</f>
        <v>#REF!</v>
      </c>
      <c r="AJ44" s="118" t="e">
        <f>DIST_GAS_CAMIE!F45/COMB_CORR!F6</f>
        <v>#DIV/0!</v>
      </c>
      <c r="AK44" s="118" t="e">
        <f>DIST_GAS_CAMIOA!F45/COMB_CORR!F6</f>
        <v>#DIV/0!</v>
      </c>
      <c r="AL44" s="118" t="e">
        <f>DIST_GAS_MOTOC!F45/COMB_CORR!F6</f>
        <v>#DIV/0!</v>
      </c>
      <c r="AM44" s="118" t="e">
        <f>DIST_GAS_MOTOA!F45/COMB_CORR!F6</f>
        <v>#REF!</v>
      </c>
      <c r="AN44" s="119" t="e">
        <f>SUM(#REF!)</f>
        <v>#REF!</v>
      </c>
    </row>
    <row r="45" spans="1:40">
      <c r="A45" s="73" t="s">
        <v>15</v>
      </c>
      <c r="B45" s="118">
        <f>DIST_GAS_AUT!B46/COMB_CORR!B7</f>
        <v>0.41013446009849247</v>
      </c>
      <c r="C45" s="118">
        <f>DIST_GAS_UTI!B46/COMB_CORR!B7</f>
        <v>8.0918394059576269E-3</v>
      </c>
      <c r="D45" s="118">
        <f>DIST_GAS_CAMIE!B46/COMB_CORR!B7</f>
        <v>0.16576431219991763</v>
      </c>
      <c r="E45" s="118">
        <f>DIST_GAS_CAMIOA!B46/COMB_CORR!B7</f>
        <v>3.4188750457754227E-2</v>
      </c>
      <c r="F45" s="118">
        <f>DIST_GAS_MOTOC!B46/COMB_CORR!B7</f>
        <v>9.0742024725566112E-2</v>
      </c>
      <c r="G45" s="118">
        <f>DIST_GAS_MOTOA!B46/COMB_CORR!B7</f>
        <v>1.7891088111029047E-2</v>
      </c>
      <c r="H45" s="118">
        <f t="shared" si="31"/>
        <v>0.72681247499871715</v>
      </c>
      <c r="I45" s="125"/>
      <c r="J45" s="116">
        <f>DIST_GAS_AUT!C46/COMB_CORR!C7</f>
        <v>0.42566279985345729</v>
      </c>
      <c r="K45" s="116">
        <f>DIST_GAS_UTI!C46/COMB_CORR!C7</f>
        <v>7.6761947071986442E-3</v>
      </c>
      <c r="L45" s="116">
        <f>DIST_GAS_CAMIE!C46/COMB_CORR!C7</f>
        <v>0.16965833353373433</v>
      </c>
      <c r="M45" s="116">
        <f>DIST_GAS_CAMIOA!C46/COMB_CORR!C7</f>
        <v>3.4808819775298407E-2</v>
      </c>
      <c r="N45" s="116">
        <f>DIST_GAS_MOTOC!C46/COMB_CORR!C7</f>
        <v>9.2168126053522842E-2</v>
      </c>
      <c r="O45" s="116">
        <f>DIST_GAS_MOTOA!C46/COMB_CORR!C7</f>
        <v>1.8421204903990261E-2</v>
      </c>
      <c r="P45" s="117">
        <f t="shared" si="32"/>
        <v>0.74839547882720181</v>
      </c>
      <c r="Q45" s="125"/>
      <c r="R45" s="118">
        <f>DIST_GAS_AUT!D46/COMB_CORR!D7</f>
        <v>0.47527306283288995</v>
      </c>
      <c r="S45" s="118">
        <f>DIST_GAS_UTI!D46/COMB_CORR!D7</f>
        <v>7.4740714067296609E-3</v>
      </c>
      <c r="T45" s="118">
        <f>DIST_GAS_CAMIE!D46/COMB_CORR!D7</f>
        <v>0.16449591540554187</v>
      </c>
      <c r="U45" s="118">
        <f>DIST_GAS_CAMIOA!D46/COMB_CORR!D7</f>
        <v>3.3854689327485685E-2</v>
      </c>
      <c r="V45" s="118">
        <f>DIST_GAS_MOTOC!D46/COMB_CORR!D7</f>
        <v>8.7018347798748355E-2</v>
      </c>
      <c r="W45" s="118">
        <f>DIST_GAS_MOTOA!D46/COMB_CORR!D7</f>
        <v>1.7619798542711479E-2</v>
      </c>
      <c r="X45" s="119">
        <f t="shared" si="33"/>
        <v>0.7857358853141071</v>
      </c>
      <c r="Y45" s="125"/>
      <c r="Z45" s="121">
        <f>DIST_GAS_AUT!E46/COMB_CORR!E7</f>
        <v>2.1306084253284962E-2</v>
      </c>
      <c r="AA45" s="121">
        <f>DIST_GAS_UTI!E46/COMB_CORR!E7</f>
        <v>3.9917409927745407E-4</v>
      </c>
      <c r="AB45" s="121">
        <f>DIST_GAS_CAMIE!E46/COMB_CORR!E7</f>
        <v>0.11635941985197493</v>
      </c>
      <c r="AC45" s="121">
        <f>DIST_GAS_CAMIOA!E46/COMB_CORR!E7</f>
        <v>2.3618103902603611E-2</v>
      </c>
      <c r="AD45" s="121">
        <f>DIST_GAS_MOTOC!E46/COMB_CORR!E7</f>
        <v>8.7669155856465175E-2</v>
      </c>
      <c r="AE45" s="121">
        <f>DIST_GAS_MOTOA!E46/COMB_CORR!E7</f>
        <v>1.8111872187474867E-2</v>
      </c>
      <c r="AF45" s="122">
        <f t="shared" si="34"/>
        <v>0.26746381015108095</v>
      </c>
      <c r="AG45" s="125"/>
      <c r="AH45" s="118" t="e">
        <f>DIST_GAS_AUT!F46/COMB_CORR!F7</f>
        <v>#DIV/0!</v>
      </c>
      <c r="AI45" s="118" t="e">
        <f>DIST_GAS_UTI!F46/COMB_CORR!F7</f>
        <v>#REF!</v>
      </c>
      <c r="AJ45" s="118" t="e">
        <f>DIST_GAS_CAMIE!F46/COMB_CORR!F7</f>
        <v>#DIV/0!</v>
      </c>
      <c r="AK45" s="118" t="e">
        <f>DIST_GAS_CAMIOA!F46/COMB_CORR!F7</f>
        <v>#DIV/0!</v>
      </c>
      <c r="AL45" s="118" t="e">
        <f>DIST_GAS_MOTOC!F46/COMB_CORR!F7</f>
        <v>#DIV/0!</v>
      </c>
      <c r="AM45" s="118" t="e">
        <f>DIST_GAS_MOTOA!F46/COMB_CORR!F7</f>
        <v>#REF!</v>
      </c>
      <c r="AN45" s="119" t="e">
        <f>SUM(#REF!)</f>
        <v>#REF!</v>
      </c>
    </row>
    <row r="46" spans="1:40">
      <c r="A46" s="73" t="s">
        <v>16</v>
      </c>
      <c r="B46" s="118">
        <f>DIST_GAS_AUT!B47/COMB_CORR!B8</f>
        <v>0.51003370371257906</v>
      </c>
      <c r="C46" s="118">
        <f>DIST_GAS_UTI!B47/COMB_CORR!B8</f>
        <v>1.1072271666315919E-2</v>
      </c>
      <c r="D46" s="118">
        <f>DIST_GAS_CAMIE!B47/COMB_CORR!B8</f>
        <v>0.17610736131915752</v>
      </c>
      <c r="E46" s="118">
        <f>DIST_GAS_CAMIOA!B47/COMB_CORR!B8</f>
        <v>5.4797521174831533E-2</v>
      </c>
      <c r="F46" s="118">
        <f>DIST_GAS_MOTOC!B47/COMB_CORR!B8</f>
        <v>9.550238311395709E-2</v>
      </c>
      <c r="G46" s="118">
        <f>DIST_GAS_MOTOA!B47/COMB_CORR!B8</f>
        <v>2.1564215116253085E-2</v>
      </c>
      <c r="H46" s="118">
        <f t="shared" si="31"/>
        <v>0.86907745610309417</v>
      </c>
      <c r="I46" s="125"/>
      <c r="J46" s="116">
        <f>DIST_GAS_AUT!C47/COMB_CORR!C8</f>
        <v>0.54895904664926931</v>
      </c>
      <c r="K46" s="116">
        <f>DIST_GAS_UTI!C47/COMB_CORR!C8</f>
        <v>1.1325267625664289E-2</v>
      </c>
      <c r="L46" s="116">
        <f>DIST_GAS_CAMIE!C47/COMB_CORR!C8</f>
        <v>0.18823146987883912</v>
      </c>
      <c r="M46" s="116">
        <f>DIST_GAS_CAMIOA!C47/COMB_CORR!C8</f>
        <v>5.6332311467833872E-2</v>
      </c>
      <c r="N46" s="116">
        <f>DIST_GAS_MOTOC!C47/COMB_CORR!C8</f>
        <v>0.10404007768220806</v>
      </c>
      <c r="O46" s="116">
        <f>DIST_GAS_MOTOA!C47/COMB_CORR!C8</f>
        <v>2.3770142085122053E-2</v>
      </c>
      <c r="P46" s="117">
        <f t="shared" si="32"/>
        <v>0.93265831538893673</v>
      </c>
      <c r="Q46" s="125"/>
      <c r="R46" s="118">
        <f>DIST_GAS_AUT!D47/COMB_CORR!D8</f>
        <v>0.67924809181373824</v>
      </c>
      <c r="S46" s="118">
        <f>DIST_GAS_UTI!D47/COMB_CORR!D8</f>
        <v>1.2474061309708472E-2</v>
      </c>
      <c r="T46" s="118">
        <f>DIST_GAS_CAMIE!D47/COMB_CORR!D8</f>
        <v>0.19884099531665256</v>
      </c>
      <c r="U46" s="118">
        <f>DIST_GAS_CAMIOA!D47/COMB_CORR!D8</f>
        <v>5.8569583303978101E-2</v>
      </c>
      <c r="V46" s="118">
        <f>DIST_GAS_MOTOC!D47/COMB_CORR!D8</f>
        <v>0.11365995364279161</v>
      </c>
      <c r="W46" s="118">
        <f>DIST_GAS_MOTOA!D47/COMB_CORR!D8</f>
        <v>2.6343434909686443E-2</v>
      </c>
      <c r="X46" s="119">
        <f t="shared" si="33"/>
        <v>1.0891361202965555</v>
      </c>
      <c r="Y46" s="125"/>
      <c r="Z46" s="121">
        <f>DIST_GAS_AUT!E47/COMB_CORR!E8</f>
        <v>2.9316281798269731E-2</v>
      </c>
      <c r="AA46" s="121">
        <f>DIST_GAS_UTI!E47/COMB_CORR!E8</f>
        <v>6.2620816570657884E-4</v>
      </c>
      <c r="AB46" s="121">
        <f>DIST_GAS_CAMIE!E47/COMB_CORR!E8</f>
        <v>0.13537368978065623</v>
      </c>
      <c r="AC46" s="121">
        <f>DIST_GAS_CAMIOA!E47/COMB_CORR!E8</f>
        <v>3.9216197843734237E-2</v>
      </c>
      <c r="AD46" s="121">
        <f>DIST_GAS_MOTOC!E47/COMB_CORR!E8</f>
        <v>0.11661213147600832</v>
      </c>
      <c r="AE46" s="121">
        <f>DIST_GAS_MOTOA!E47/COMB_CORR!E8</f>
        <v>2.7625681987116159E-2</v>
      </c>
      <c r="AF46" s="122">
        <f t="shared" si="34"/>
        <v>0.34877019105149126</v>
      </c>
      <c r="AG46" s="125"/>
      <c r="AH46" s="118" t="e">
        <f>DIST_GAS_AUT!F47/COMB_CORR!F8</f>
        <v>#DIV/0!</v>
      </c>
      <c r="AI46" s="118" t="e">
        <f>DIST_GAS_UTI!F47/COMB_CORR!F8</f>
        <v>#REF!</v>
      </c>
      <c r="AJ46" s="118" t="e">
        <f>DIST_GAS_CAMIE!F47/COMB_CORR!F8</f>
        <v>#DIV/0!</v>
      </c>
      <c r="AK46" s="118" t="e">
        <f>DIST_GAS_CAMIOA!F47/COMB_CORR!F8</f>
        <v>#DIV/0!</v>
      </c>
      <c r="AL46" s="118" t="e">
        <f>DIST_GAS_MOTOC!F47/COMB_CORR!F8</f>
        <v>#DIV/0!</v>
      </c>
      <c r="AM46" s="118" t="e">
        <f>DIST_GAS_MOTOA!F47/COMB_CORR!F8</f>
        <v>#REF!</v>
      </c>
      <c r="AN46" s="119" t="e">
        <f>SUM(#REF!)</f>
        <v>#REF!</v>
      </c>
    </row>
    <row r="47" spans="1:40">
      <c r="A47" s="73" t="s">
        <v>28</v>
      </c>
      <c r="B47" s="118">
        <f>DIST_GAS_AUT!B48/COMB_CORR!B9</f>
        <v>0.430887129133247</v>
      </c>
      <c r="C47" s="118">
        <f>DIST_GAS_UTI!B48/COMB_CORR!B9</f>
        <v>1.5817946917309887E-2</v>
      </c>
      <c r="D47" s="118">
        <f>DIST_GAS_CAMIE!B48/COMB_CORR!B9</f>
        <v>0.12115072713514777</v>
      </c>
      <c r="E47" s="118">
        <f>DIST_GAS_CAMIOA!B48/COMB_CORR!B9</f>
        <v>3.2107792518175089E-2</v>
      </c>
      <c r="F47" s="118">
        <f>DIST_GAS_MOTOC!B48/COMB_CORR!B9</f>
        <v>0.17808234861319722</v>
      </c>
      <c r="G47" s="118">
        <f>DIST_GAS_MOTOA!B48/COMB_CORR!B9</f>
        <v>3.9271629952699276E-2</v>
      </c>
      <c r="H47" s="118">
        <f t="shared" si="31"/>
        <v>0.81731757426977614</v>
      </c>
      <c r="I47" s="125"/>
      <c r="J47" s="116">
        <f>DIST_GAS_AUT!C48/COMB_CORR!C9</f>
        <v>0.43935410140713721</v>
      </c>
      <c r="K47" s="116">
        <f>DIST_GAS_UTI!C48/COMB_CORR!C9</f>
        <v>1.5326933881143858E-2</v>
      </c>
      <c r="L47" s="116">
        <f>DIST_GAS_CAMIE!C48/COMB_CORR!C9</f>
        <v>0.12362495856788382</v>
      </c>
      <c r="M47" s="116">
        <f>DIST_GAS_CAMIOA!C48/COMB_CORR!C9</f>
        <v>3.2141197867364898E-2</v>
      </c>
      <c r="N47" s="116">
        <f>DIST_GAS_MOTOC!C48/COMB_CORR!C9</f>
        <v>0.18024961246390805</v>
      </c>
      <c r="O47" s="116">
        <f>DIST_GAS_MOTOA!C48/COMB_CORR!C9</f>
        <v>4.0280115853903273E-2</v>
      </c>
      <c r="P47" s="117">
        <f t="shared" si="32"/>
        <v>0.83097692004134105</v>
      </c>
      <c r="Q47" s="125"/>
      <c r="R47" s="118">
        <f>DIST_GAS_AUT!D48/COMB_CORR!D9</f>
        <v>0.52630015298188404</v>
      </c>
      <c r="S47" s="118">
        <f>DIST_GAS_UTI!D48/COMB_CORR!D9</f>
        <v>1.736814853731233E-2</v>
      </c>
      <c r="T47" s="118">
        <f>DIST_GAS_CAMIE!D48/COMB_CORR!D9</f>
        <v>0.1307869370607101</v>
      </c>
      <c r="U47" s="118">
        <f>DIST_GAS_CAMIOA!D48/COMB_CORR!D9</f>
        <v>3.333257381066454E-2</v>
      </c>
      <c r="V47" s="118">
        <f>DIST_GAS_MOTOC!D48/COMB_CORR!D9</f>
        <v>0.18342477651748215</v>
      </c>
      <c r="W47" s="118">
        <f>DIST_GAS_MOTOA!D48/COMB_CORR!D9</f>
        <v>4.1781872707239882E-2</v>
      </c>
      <c r="X47" s="119">
        <f t="shared" si="33"/>
        <v>0.93299446161529298</v>
      </c>
      <c r="Y47" s="125"/>
      <c r="Z47" s="121">
        <f>DIST_GAS_AUT!E48/COMB_CORR!E9</f>
        <v>2.3392999249033403E-2</v>
      </c>
      <c r="AA47" s="121">
        <f>DIST_GAS_UTI!E48/COMB_CORR!E9</f>
        <v>9.100047488742204E-4</v>
      </c>
      <c r="AB47" s="121">
        <f>DIST_GAS_CAMIE!E48/COMB_CORR!E9</f>
        <v>9.3147731389190885E-2</v>
      </c>
      <c r="AC47" s="121">
        <f>DIST_GAS_CAMIOA!E48/COMB_CORR!E9</f>
        <v>2.3328023798307961E-2</v>
      </c>
      <c r="AD47" s="121">
        <f>DIST_GAS_MOTOC!E48/COMB_CORR!E9</f>
        <v>0.18440561297532151</v>
      </c>
      <c r="AE47" s="121">
        <f>DIST_GAS_MOTOA!E48/COMB_CORR!E9</f>
        <v>4.3067665034630526E-2</v>
      </c>
      <c r="AF47" s="122">
        <f t="shared" si="34"/>
        <v>0.36825203719535848</v>
      </c>
      <c r="AG47" s="125"/>
      <c r="AH47" s="118" t="e">
        <f>DIST_GAS_AUT!F48/COMB_CORR!F9</f>
        <v>#DIV/0!</v>
      </c>
      <c r="AI47" s="118" t="e">
        <f>DIST_GAS_UTI!F48/COMB_CORR!F9</f>
        <v>#REF!</v>
      </c>
      <c r="AJ47" s="118" t="e">
        <f>DIST_GAS_CAMIE!F48/COMB_CORR!F9</f>
        <v>#DIV/0!</v>
      </c>
      <c r="AK47" s="118" t="e">
        <f>DIST_GAS_CAMIOA!F48/COMB_CORR!F9</f>
        <v>#DIV/0!</v>
      </c>
      <c r="AL47" s="118" t="e">
        <f>DIST_GAS_MOTOC!F48/COMB_CORR!F9</f>
        <v>#DIV/0!</v>
      </c>
      <c r="AM47" s="118" t="e">
        <f>DIST_GAS_MOTOA!F48/COMB_CORR!F9</f>
        <v>#REF!</v>
      </c>
      <c r="AN47" s="119" t="e">
        <f>SUM(#REF!)</f>
        <v>#REF!</v>
      </c>
    </row>
    <row r="48" spans="1:40">
      <c r="A48" s="73" t="s">
        <v>19</v>
      </c>
      <c r="B48" s="118">
        <f>DIST_GAS_AUT!B49/COMB_CORR!B10</f>
        <v>0.54733873991629833</v>
      </c>
      <c r="C48" s="118">
        <f>DIST_GAS_UTI!B49/COMB_CORR!B10</f>
        <v>1.2518571092649382E-2</v>
      </c>
      <c r="D48" s="118">
        <f>DIST_GAS_CAMIE!B49/COMB_CORR!B10</f>
        <v>0.21012512383825072</v>
      </c>
      <c r="E48" s="118">
        <f>DIST_GAS_CAMIOA!B49/COMB_CORR!B10</f>
        <v>2.9152736792627414E-2</v>
      </c>
      <c r="F48" s="118">
        <f>DIST_GAS_MOTOC!B49/COMB_CORR!B10</f>
        <v>0.21278892588243228</v>
      </c>
      <c r="G48" s="118">
        <f>DIST_GAS_MOTOA!B49/COMB_CORR!B10</f>
        <v>6.6323772709340645E-2</v>
      </c>
      <c r="H48" s="118">
        <f t="shared" si="31"/>
        <v>1.0782478702315987</v>
      </c>
      <c r="I48" s="125"/>
      <c r="J48" s="116">
        <f>DIST_GAS_AUT!C49/COMB_CORR!C10</f>
        <v>0.58481455759691547</v>
      </c>
      <c r="K48" s="116">
        <f>DIST_GAS_UTI!C49/COMB_CORR!C10</f>
        <v>1.3467894251148409E-2</v>
      </c>
      <c r="L48" s="116">
        <f>DIST_GAS_CAMIE!C49/COMB_CORR!C10</f>
        <v>0.22563173974675832</v>
      </c>
      <c r="M48" s="116">
        <f>DIST_GAS_CAMIOA!C49/COMB_CORR!C10</f>
        <v>3.0683428108783849E-2</v>
      </c>
      <c r="N48" s="116">
        <f>DIST_GAS_MOTOC!C49/COMB_CORR!C10</f>
        <v>0.223833789576285</v>
      </c>
      <c r="O48" s="116">
        <f>DIST_GAS_MOTOA!C49/COMB_CORR!C10</f>
        <v>7.0570427400032082E-2</v>
      </c>
      <c r="P48" s="117">
        <f t="shared" si="32"/>
        <v>1.1490018366799231</v>
      </c>
      <c r="Q48" s="125"/>
      <c r="R48" s="118">
        <f>DIST_GAS_AUT!D49/COMB_CORR!D10</f>
        <v>0.69135726263220876</v>
      </c>
      <c r="S48" s="118">
        <f>DIST_GAS_UTI!D49/COMB_CORR!D10</f>
        <v>1.5713686675525491E-2</v>
      </c>
      <c r="T48" s="118">
        <f>DIST_GAS_CAMIE!D49/COMB_CORR!D10</f>
        <v>0.23499160451572601</v>
      </c>
      <c r="U48" s="118">
        <f>DIST_GAS_CAMIOA!D49/COMB_CORR!D10</f>
        <v>3.1505579319822591E-2</v>
      </c>
      <c r="V48" s="118">
        <f>DIST_GAS_MOTOC!D49/COMB_CORR!D10</f>
        <v>0.225235801174275</v>
      </c>
      <c r="W48" s="118">
        <f>DIST_GAS_MOTOA!D49/COMB_CORR!D10</f>
        <v>7.1730069277028533E-2</v>
      </c>
      <c r="X48" s="119">
        <f t="shared" si="33"/>
        <v>1.2705340035945865</v>
      </c>
      <c r="Y48" s="125"/>
      <c r="Z48" s="121">
        <f>DIST_GAS_AUT!E49/COMB_CORR!E10</f>
        <v>3.053901780425158E-2</v>
      </c>
      <c r="AA48" s="121">
        <f>DIST_GAS_UTI!E49/COMB_CORR!E10</f>
        <v>8.4129356597909162E-4</v>
      </c>
      <c r="AB48" s="121">
        <f>DIST_GAS_CAMIE!E49/COMB_CORR!E10</f>
        <v>0.1661766307060904</v>
      </c>
      <c r="AC48" s="121">
        <f>DIST_GAS_CAMIOA!E49/COMB_CORR!E10</f>
        <v>2.2255358717342657E-2</v>
      </c>
      <c r="AD48" s="121">
        <f>DIST_GAS_MOTOC!E49/COMB_CORR!E10</f>
        <v>0.22154835877841617</v>
      </c>
      <c r="AE48" s="121">
        <f>DIST_GAS_MOTOA!E49/COMB_CORR!E10</f>
        <v>7.1419827405024783E-2</v>
      </c>
      <c r="AF48" s="122">
        <f t="shared" si="34"/>
        <v>0.51278048697710465</v>
      </c>
      <c r="AG48" s="125"/>
      <c r="AH48" s="118" t="e">
        <f>DIST_GAS_AUT!F49/COMB_CORR!F10</f>
        <v>#DIV/0!</v>
      </c>
      <c r="AI48" s="118" t="e">
        <f>DIST_GAS_UTI!F49/COMB_CORR!F10</f>
        <v>#REF!</v>
      </c>
      <c r="AJ48" s="118" t="e">
        <f>DIST_GAS_CAMIE!F49/COMB_CORR!F10</f>
        <v>#DIV/0!</v>
      </c>
      <c r="AK48" s="118" t="e">
        <f>DIST_GAS_CAMIOA!F49/COMB_CORR!F10</f>
        <v>#DIV/0!</v>
      </c>
      <c r="AL48" s="118" t="e">
        <f>DIST_GAS_MOTOC!F49/COMB_CORR!F10</f>
        <v>#DIV/0!</v>
      </c>
      <c r="AM48" s="118" t="e">
        <f>DIST_GAS_MOTOA!F49/COMB_CORR!F10</f>
        <v>#REF!</v>
      </c>
      <c r="AN48" s="119" t="e">
        <f>SUM(#REF!)</f>
        <v>#REF!</v>
      </c>
    </row>
    <row r="49" spans="1:40">
      <c r="A49" s="73" t="s">
        <v>17</v>
      </c>
      <c r="B49" s="118">
        <f>DIST_GAS_AUT!B50/COMB_CORR!B11</f>
        <v>0.41520126863348744</v>
      </c>
      <c r="C49" s="118">
        <f>DIST_GAS_UTI!B50/COMB_CORR!B11</f>
        <v>1.1548150420218759E-2</v>
      </c>
      <c r="D49" s="118">
        <f>DIST_GAS_CAMIE!B50/COMB_CORR!B11</f>
        <v>0.20254466343002639</v>
      </c>
      <c r="E49" s="118">
        <f>DIST_GAS_CAMIOA!B50/COMB_CORR!B11</f>
        <v>3.7331085429153719E-2</v>
      </c>
      <c r="F49" s="118">
        <f>DIST_GAS_MOTOC!B50/COMB_CORR!B11</f>
        <v>0.12312205708199445</v>
      </c>
      <c r="G49" s="118">
        <f>DIST_GAS_MOTOA!B50/COMB_CORR!B11</f>
        <v>3.1314271611342634E-2</v>
      </c>
      <c r="H49" s="118">
        <f t="shared" si="31"/>
        <v>0.82106149660622341</v>
      </c>
      <c r="I49" s="125"/>
      <c r="J49" s="116">
        <f>DIST_GAS_AUT!C50/COMB_CORR!C11</f>
        <v>0.43269691583572001</v>
      </c>
      <c r="K49" s="116">
        <f>DIST_GAS_UTI!C50/COMB_CORR!C11</f>
        <v>1.1348641868220035E-2</v>
      </c>
      <c r="L49" s="116">
        <f>DIST_GAS_CAMIE!C50/COMB_CORR!C11</f>
        <v>0.2088567328407864</v>
      </c>
      <c r="M49" s="116">
        <f>DIST_GAS_CAMIOA!C50/COMB_CORR!C11</f>
        <v>3.7121514000210964E-2</v>
      </c>
      <c r="N49" s="116">
        <f>DIST_GAS_MOTOC!C50/COMB_CORR!C11</f>
        <v>0.1233661898862965</v>
      </c>
      <c r="O49" s="116">
        <f>DIST_GAS_MOTOA!C50/COMB_CORR!C11</f>
        <v>3.146041140397194E-2</v>
      </c>
      <c r="P49" s="117">
        <f t="shared" si="32"/>
        <v>0.84485040583520588</v>
      </c>
      <c r="Q49" s="125"/>
      <c r="R49" s="118">
        <f>DIST_GAS_AUT!D50/COMB_CORR!D11</f>
        <v>0.49431353610310008</v>
      </c>
      <c r="S49" s="118">
        <f>DIST_GAS_UTI!D50/COMB_CORR!D11</f>
        <v>1.1781831618075044E-2</v>
      </c>
      <c r="T49" s="118">
        <f>DIST_GAS_CAMIE!D50/COMB_CORR!D11</f>
        <v>0.20454243042662354</v>
      </c>
      <c r="U49" s="118">
        <f>DIST_GAS_CAMIOA!D50/COMB_CORR!D11</f>
        <v>3.5583297323196532E-2</v>
      </c>
      <c r="V49" s="118">
        <f>DIST_GAS_MOTOC!D50/COMB_CORR!D11</f>
        <v>0.11835228136836715</v>
      </c>
      <c r="W49" s="118">
        <f>DIST_GAS_MOTOA!D50/COMB_CORR!D11</f>
        <v>3.0271204416804361E-2</v>
      </c>
      <c r="X49" s="119">
        <f t="shared" si="33"/>
        <v>0.89484458125616673</v>
      </c>
      <c r="Y49" s="125"/>
      <c r="Z49" s="121">
        <f>DIST_GAS_AUT!E50/COMB_CORR!E11</f>
        <v>2.0886715074467207E-2</v>
      </c>
      <c r="AA49" s="121">
        <f>DIST_GAS_UTI!E50/COMB_CORR!E11</f>
        <v>5.5544160446196816E-4</v>
      </c>
      <c r="AB49" s="121">
        <f>DIST_GAS_CAMIE!E50/COMB_CORR!E11</f>
        <v>0.13685140297473025</v>
      </c>
      <c r="AC49" s="121">
        <f>DIST_GAS_CAMIOA!E50/COMB_CORR!E11</f>
        <v>2.3705457402646336E-2</v>
      </c>
      <c r="AD49" s="121">
        <f>DIST_GAS_MOTOC!E50/COMB_CORR!E11</f>
        <v>0.11065434495400919</v>
      </c>
      <c r="AE49" s="121">
        <f>DIST_GAS_MOTOA!E50/COMB_CORR!E11</f>
        <v>2.8868540588793439E-2</v>
      </c>
      <c r="AF49" s="122">
        <f t="shared" si="34"/>
        <v>0.32152190259910846</v>
      </c>
      <c r="AG49" s="125"/>
      <c r="AH49" s="118" t="e">
        <f>DIST_GAS_AUT!F50/COMB_CORR!F11</f>
        <v>#DIV/0!</v>
      </c>
      <c r="AI49" s="118" t="e">
        <f>DIST_GAS_UTI!F50/COMB_CORR!F11</f>
        <v>#REF!</v>
      </c>
      <c r="AJ49" s="118" t="e">
        <f>DIST_GAS_CAMIE!F50/COMB_CORR!F11</f>
        <v>#DIV/0!</v>
      </c>
      <c r="AK49" s="118" t="e">
        <f>DIST_GAS_CAMIOA!F50/COMB_CORR!F11</f>
        <v>#DIV/0!</v>
      </c>
      <c r="AL49" s="118" t="e">
        <f>DIST_GAS_MOTOC!F50/COMB_CORR!F11</f>
        <v>#DIV/0!</v>
      </c>
      <c r="AM49" s="118" t="e">
        <f>DIST_GAS_MOTOA!F50/COMB_CORR!F11</f>
        <v>#REF!</v>
      </c>
      <c r="AN49" s="119" t="e">
        <f>SUM(#REF!)</f>
        <v>#REF!</v>
      </c>
    </row>
    <row r="50" spans="1:40">
      <c r="A50" s="73" t="s">
        <v>29</v>
      </c>
      <c r="B50" s="118">
        <f>DIST_GAS_AUT!B51/COMB_CORR!B12</f>
        <v>0.48588287980348061</v>
      </c>
      <c r="C50" s="118">
        <f>DIST_GAS_UTI!B51/COMB_CORR!B12</f>
        <v>1.4425445564588012E-2</v>
      </c>
      <c r="D50" s="118">
        <f>DIST_GAS_CAMIE!B51/COMB_CORR!B12</f>
        <v>0.16706035301878683</v>
      </c>
      <c r="E50" s="118">
        <f>DIST_GAS_CAMIOA!B51/COMB_CORR!B12</f>
        <v>2.8021925671101292E-2</v>
      </c>
      <c r="F50" s="118">
        <f>DIST_GAS_MOTOC!B51/COMB_CORR!B12</f>
        <v>0.15129234477789133</v>
      </c>
      <c r="G50" s="118">
        <f>DIST_GAS_MOTOA!B51/COMB_CORR!B12</f>
        <v>6.218277086180652E-2</v>
      </c>
      <c r="H50" s="118">
        <f t="shared" si="31"/>
        <v>0.90886571969765462</v>
      </c>
      <c r="I50" s="125"/>
      <c r="J50" s="116">
        <f>DIST_GAS_AUT!C51/COMB_CORR!C12</f>
        <v>0.52964167714576849</v>
      </c>
      <c r="K50" s="116">
        <f>DIST_GAS_UTI!C51/COMB_CORR!C12</f>
        <v>1.5884191451903812E-2</v>
      </c>
      <c r="L50" s="116">
        <f>DIST_GAS_CAMIE!C51/COMB_CORR!C12</f>
        <v>0.18073496805650052</v>
      </c>
      <c r="M50" s="116">
        <f>DIST_GAS_CAMIOA!C51/COMB_CORR!C12</f>
        <v>2.9836444641703614E-2</v>
      </c>
      <c r="N50" s="116">
        <f>DIST_GAS_MOTOC!C51/COMB_CORR!C12</f>
        <v>0.16115211776259911</v>
      </c>
      <c r="O50" s="116">
        <f>DIST_GAS_MOTOA!C51/COMB_CORR!C12</f>
        <v>6.6620193990927598E-2</v>
      </c>
      <c r="P50" s="117">
        <f t="shared" si="32"/>
        <v>0.98386959304940302</v>
      </c>
      <c r="Q50" s="125"/>
      <c r="R50" s="118">
        <f>DIST_GAS_AUT!D51/COMB_CORR!D12</f>
        <v>0.62013745241796869</v>
      </c>
      <c r="S50" s="118">
        <f>DIST_GAS_UTI!D51/COMB_CORR!D12</f>
        <v>1.8292485102742912E-2</v>
      </c>
      <c r="T50" s="118">
        <f>DIST_GAS_CAMIE!D51/COMB_CORR!D12</f>
        <v>0.18170534751961306</v>
      </c>
      <c r="U50" s="118">
        <f>DIST_GAS_CAMIOA!D51/COMB_CORR!D12</f>
        <v>3.0337816552719492E-2</v>
      </c>
      <c r="V50" s="118">
        <f>DIST_GAS_MOTOC!D51/COMB_CORR!D12</f>
        <v>0.15887101527229613</v>
      </c>
      <c r="W50" s="118">
        <f>DIST_GAS_MOTOA!D51/COMB_CORR!D12</f>
        <v>6.6073473880230868E-2</v>
      </c>
      <c r="X50" s="119">
        <f t="shared" si="33"/>
        <v>1.0754175907455712</v>
      </c>
      <c r="Y50" s="125"/>
      <c r="Z50" s="121">
        <f>DIST_GAS_AUT!E51/COMB_CORR!E12</f>
        <v>2.7023832185877134E-2</v>
      </c>
      <c r="AA50" s="121">
        <f>DIST_GAS_UTI!E51/COMB_CORR!E12</f>
        <v>9.786171694156113E-4</v>
      </c>
      <c r="AB50" s="121">
        <f>DIST_GAS_CAMIE!E51/COMB_CORR!E12</f>
        <v>0.12392649067147052</v>
      </c>
      <c r="AC50" s="121">
        <f>DIST_GAS_CAMIOA!E51/COMB_CORR!E12</f>
        <v>2.1449933655589566E-2</v>
      </c>
      <c r="AD50" s="121">
        <f>DIST_GAS_MOTOC!E51/COMB_CORR!E12</f>
        <v>0.15350645410878683</v>
      </c>
      <c r="AE50" s="121">
        <f>DIST_GAS_MOTOA!E51/COMB_CORR!E12</f>
        <v>6.4318637129509859E-2</v>
      </c>
      <c r="AF50" s="122">
        <f t="shared" si="34"/>
        <v>0.39120396492064952</v>
      </c>
      <c r="AG50" s="125"/>
      <c r="AH50" s="118" t="e">
        <f>DIST_GAS_AUT!F51/COMB_CORR!F12</f>
        <v>#DIV/0!</v>
      </c>
      <c r="AI50" s="118" t="e">
        <f>DIST_GAS_UTI!F51/COMB_CORR!F12</f>
        <v>#REF!</v>
      </c>
      <c r="AJ50" s="118" t="e">
        <f>DIST_GAS_CAMIE!F51/COMB_CORR!F12</f>
        <v>#DIV/0!</v>
      </c>
      <c r="AK50" s="118" t="e">
        <f>DIST_GAS_CAMIOA!F51/COMB_CORR!F12</f>
        <v>#DIV/0!</v>
      </c>
      <c r="AL50" s="118" t="e">
        <f>DIST_GAS_MOTOC!F51/COMB_CORR!F12</f>
        <v>#DIV/0!</v>
      </c>
      <c r="AM50" s="118" t="e">
        <f>DIST_GAS_MOTOA!F51/COMB_CORR!F12</f>
        <v>#REF!</v>
      </c>
      <c r="AN50" s="119" t="e">
        <f>SUM(#REF!)</f>
        <v>#REF!</v>
      </c>
    </row>
    <row r="51" spans="1:40">
      <c r="A51" s="75" t="s">
        <v>39</v>
      </c>
      <c r="B51" s="118">
        <f>DIST_GAS_AUT!B52/COMB_CORR!B13</f>
        <v>0.64664792899384316</v>
      </c>
      <c r="C51" s="118">
        <f>DIST_GAS_UTI!B52/COMB_CORR!B13</f>
        <v>2.3365968349639391E-2</v>
      </c>
      <c r="D51" s="118">
        <f>DIST_GAS_CAMIE!B52/COMB_CORR!B13</f>
        <v>0.16025532528472533</v>
      </c>
      <c r="E51" s="118">
        <f>DIST_GAS_CAMIOA!B52/COMB_CORR!B13</f>
        <v>5.5259450389870041E-2</v>
      </c>
      <c r="F51" s="118">
        <f>DIST_GAS_MOTOC!B52/COMB_CORR!B13</f>
        <v>0.18738880334354599</v>
      </c>
      <c r="G51" s="118">
        <f>DIST_GAS_MOTOA!B52/COMB_CORR!B13</f>
        <v>2.6978678406819761E-2</v>
      </c>
      <c r="H51" s="118">
        <f t="shared" si="31"/>
        <v>1.0998961547684436</v>
      </c>
      <c r="I51" s="125"/>
      <c r="J51" s="116">
        <f>DIST_GAS_AUT!C52/COMB_CORR!C13</f>
        <v>0.70481807013655851</v>
      </c>
      <c r="K51" s="116">
        <f>DIST_GAS_UTI!C52/COMB_CORR!C13</f>
        <v>2.5335508451289207E-2</v>
      </c>
      <c r="L51" s="116">
        <f>DIST_GAS_CAMIE!C52/COMB_CORR!C13</f>
        <v>0.17526831976936735</v>
      </c>
      <c r="M51" s="116">
        <f>DIST_GAS_CAMIOA!C52/COMB_CORR!C13</f>
        <v>5.9344685657259193E-2</v>
      </c>
      <c r="N51" s="116">
        <f>DIST_GAS_MOTOC!C52/COMB_CORR!C13</f>
        <v>0.2036014064980281</v>
      </c>
      <c r="O51" s="116">
        <f>DIST_GAS_MOTOA!C52/COMB_CORR!C13</f>
        <v>2.9836017473699145E-2</v>
      </c>
      <c r="P51" s="117">
        <f t="shared" si="32"/>
        <v>1.1982040079862015</v>
      </c>
      <c r="Q51" s="125"/>
      <c r="R51" s="118">
        <f>DIST_GAS_AUT!D52/COMB_CORR!D13</f>
        <v>0.81955129060717546</v>
      </c>
      <c r="S51" s="118">
        <f>DIST_GAS_UTI!D52/COMB_CORR!D13</f>
        <v>2.7433865158527602E-2</v>
      </c>
      <c r="T51" s="118">
        <f>DIST_GAS_CAMIE!D52/COMB_CORR!D13</f>
        <v>0.17864059927303227</v>
      </c>
      <c r="U51" s="118">
        <f>DIST_GAS_CAMIOA!D52/COMB_CORR!D13</f>
        <v>5.9770183617599511E-2</v>
      </c>
      <c r="V51" s="118">
        <f>DIST_GAS_MOTOC!D52/COMB_CORR!D13</f>
        <v>0.20405271345929474</v>
      </c>
      <c r="W51" s="118">
        <f>DIST_GAS_MOTOA!D52/COMB_CORR!D13</f>
        <v>3.05601933750566E-2</v>
      </c>
      <c r="X51" s="119">
        <f t="shared" si="33"/>
        <v>1.320008845490686</v>
      </c>
      <c r="Y51" s="125"/>
      <c r="Z51" s="121">
        <f>DIST_GAS_AUT!E52/COMB_CORR!E13</f>
        <v>3.5914653360635901E-2</v>
      </c>
      <c r="AA51" s="121">
        <f>DIST_GAS_UTI!E52/COMB_CORR!E13</f>
        <v>1.3961634379315287E-3</v>
      </c>
      <c r="AB51" s="121">
        <f>DIST_GAS_CAMIE!E52/COMB_CORR!E13</f>
        <v>0.12377026286338304</v>
      </c>
      <c r="AC51" s="121">
        <f>DIST_GAS_CAMIOA!E52/COMB_CORR!E13</f>
        <v>4.1548497789925844E-2</v>
      </c>
      <c r="AD51" s="121">
        <f>DIST_GAS_MOTOC!E52/COMB_CORR!E13</f>
        <v>0.20299700094166004</v>
      </c>
      <c r="AE51" s="121">
        <f>DIST_GAS_MOTOA!E52/COMB_CORR!E13</f>
        <v>3.1162892258637099E-2</v>
      </c>
      <c r="AF51" s="122">
        <f t="shared" si="34"/>
        <v>0.43678947065217344</v>
      </c>
      <c r="AG51" s="125"/>
      <c r="AH51" s="118" t="e">
        <f>DIST_GAS_AUT!F52/COMB_CORR!F13</f>
        <v>#DIV/0!</v>
      </c>
      <c r="AI51" s="118" t="e">
        <f>DIST_GAS_UTI!F52/COMB_CORR!F13</f>
        <v>#REF!</v>
      </c>
      <c r="AJ51" s="118" t="e">
        <f>DIST_GAS_CAMIE!F52/COMB_CORR!F13</f>
        <v>#DIV/0!</v>
      </c>
      <c r="AK51" s="118" t="e">
        <f>DIST_GAS_CAMIOA!F52/COMB_CORR!F13</f>
        <v>#DIV/0!</v>
      </c>
      <c r="AL51" s="118" t="e">
        <f>DIST_GAS_MOTOC!F52/COMB_CORR!F13</f>
        <v>#DIV/0!</v>
      </c>
      <c r="AM51" s="118" t="e">
        <f>DIST_GAS_MOTOA!F52/COMB_CORR!F13</f>
        <v>#REF!</v>
      </c>
      <c r="AN51" s="119" t="e">
        <f>SUM(#REF!)</f>
        <v>#REF!</v>
      </c>
    </row>
    <row r="52" spans="1:40">
      <c r="A52" s="73" t="s">
        <v>35</v>
      </c>
      <c r="B52" s="118">
        <f>DIST_GAS_AUT!B53/COMB_CORR!B14</f>
        <v>0.62583801775402403</v>
      </c>
      <c r="C52" s="118">
        <f>DIST_GAS_UTI!B53/COMB_CORR!B14</f>
        <v>1.9397002230352355E-2</v>
      </c>
      <c r="D52" s="118">
        <f>DIST_GAS_CAMIE!B53/COMB_CORR!B14</f>
        <v>0.14602065672965905</v>
      </c>
      <c r="E52" s="118">
        <f>DIST_GAS_CAMIOA!B53/COMB_CORR!B14</f>
        <v>5.7636399707929102E-2</v>
      </c>
      <c r="F52" s="118">
        <f>DIST_GAS_MOTOC!B53/COMB_CORR!B14</f>
        <v>0.15950729270501526</v>
      </c>
      <c r="G52" s="118">
        <f>DIST_GAS_MOTOA!B53/COMB_CORR!B14</f>
        <v>2.2319241319623553E-2</v>
      </c>
      <c r="H52" s="118">
        <f t="shared" si="31"/>
        <v>1.0307186104466033</v>
      </c>
      <c r="I52" s="125"/>
      <c r="J52" s="116">
        <f>DIST_GAS_AUT!C53/COMB_CORR!C14</f>
        <v>0.67445003927058844</v>
      </c>
      <c r="K52" s="116">
        <f>DIST_GAS_UTI!C53/COMB_CORR!C14</f>
        <v>2.0876020907440472E-2</v>
      </c>
      <c r="L52" s="116">
        <f>DIST_GAS_CAMIE!C53/COMB_CORR!C14</f>
        <v>0.15660703221938799</v>
      </c>
      <c r="M52" s="116">
        <f>DIST_GAS_CAMIOA!C53/COMB_CORR!C14</f>
        <v>6.1447060552922511E-2</v>
      </c>
      <c r="N52" s="116">
        <f>DIST_GAS_MOTOC!C53/COMB_CORR!C14</f>
        <v>0.17280976518006147</v>
      </c>
      <c r="O52" s="116">
        <f>DIST_GAS_MOTOA!C53/COMB_CORR!C14</f>
        <v>2.4159047441752721E-2</v>
      </c>
      <c r="P52" s="117">
        <f t="shared" si="32"/>
        <v>1.1103489655721537</v>
      </c>
      <c r="Q52" s="125"/>
      <c r="R52" s="118">
        <f>DIST_GAS_AUT!D53/COMB_CORR!D14</f>
        <v>0.79019655095617547</v>
      </c>
      <c r="S52" s="118">
        <f>DIST_GAS_UTI!D53/COMB_CORR!D14</f>
        <v>2.3953186632449636E-2</v>
      </c>
      <c r="T52" s="118">
        <f>DIST_GAS_CAMIE!D53/COMB_CORR!D14</f>
        <v>0.15840695071899888</v>
      </c>
      <c r="U52" s="118">
        <f>DIST_GAS_CAMIOA!D53/COMB_CORR!D14</f>
        <v>6.2526578701284349E-2</v>
      </c>
      <c r="V52" s="118">
        <f>DIST_GAS_MOTOC!D53/COMB_CORR!D14</f>
        <v>0.17670531478211907</v>
      </c>
      <c r="W52" s="118">
        <f>DIST_GAS_MOTOA!D53/COMB_CORR!D14</f>
        <v>2.489825081695056E-2</v>
      </c>
      <c r="X52" s="119">
        <f t="shared" si="33"/>
        <v>1.2366868326079781</v>
      </c>
      <c r="Y52" s="125"/>
      <c r="Z52" s="121">
        <f>DIST_GAS_AUT!E53/COMB_CORR!E14</f>
        <v>3.445565837879376E-2</v>
      </c>
      <c r="AA52" s="121">
        <f>DIST_GAS_UTI!E53/COMB_CORR!E14</f>
        <v>1.236940836480494E-3</v>
      </c>
      <c r="AB52" s="121">
        <f>DIST_GAS_CAMIE!E53/COMB_CORR!E14</f>
        <v>0.10834365999010752</v>
      </c>
      <c r="AC52" s="121">
        <f>DIST_GAS_CAMIOA!E53/COMB_CORR!E14</f>
        <v>4.3572993691673681E-2</v>
      </c>
      <c r="AD52" s="121">
        <f>DIST_GAS_MOTOC!E53/COMB_CORR!E14</f>
        <v>0.17784235344731852</v>
      </c>
      <c r="AE52" s="121">
        <f>DIST_GAS_MOTOA!E53/COMB_CORR!E14</f>
        <v>2.5277604759442004E-2</v>
      </c>
      <c r="AF52" s="122">
        <f t="shared" si="34"/>
        <v>0.39072921110381598</v>
      </c>
      <c r="AG52" s="125"/>
      <c r="AH52" s="118" t="e">
        <f>DIST_GAS_AUT!F53/COMB_CORR!F14</f>
        <v>#DIV/0!</v>
      </c>
      <c r="AI52" s="118" t="e">
        <f>DIST_GAS_UTI!F53/COMB_CORR!F14</f>
        <v>#REF!</v>
      </c>
      <c r="AJ52" s="118" t="e">
        <f>DIST_GAS_CAMIE!F53/COMB_CORR!F14</f>
        <v>#DIV/0!</v>
      </c>
      <c r="AK52" s="118" t="e">
        <f>DIST_GAS_CAMIOA!F53/COMB_CORR!F14</f>
        <v>#DIV/0!</v>
      </c>
      <c r="AL52" s="118" t="e">
        <f>DIST_GAS_MOTOC!F53/COMB_CORR!F14</f>
        <v>#DIV/0!</v>
      </c>
      <c r="AM52" s="118" t="e">
        <f>DIST_GAS_MOTOA!F53/COMB_CORR!F14</f>
        <v>#REF!</v>
      </c>
      <c r="AN52" s="119" t="e">
        <f>SUM(#REF!)</f>
        <v>#REF!</v>
      </c>
    </row>
    <row r="53" spans="1:40">
      <c r="A53" s="73" t="s">
        <v>31</v>
      </c>
      <c r="B53" s="118">
        <f>DIST_GAS_AUT!B54/COMB_CORR!B15</f>
        <v>0.71922795835652731</v>
      </c>
      <c r="C53" s="118">
        <f>DIST_GAS_UTI!B54/COMB_CORR!B15</f>
        <v>2.0684960232539507E-2</v>
      </c>
      <c r="D53" s="118">
        <f>DIST_GAS_CAMIE!B54/COMB_CORR!B15</f>
        <v>0.22054446846031026</v>
      </c>
      <c r="E53" s="118">
        <f>DIST_GAS_CAMIOA!B54/COMB_CORR!B15</f>
        <v>7.3292500975385866E-2</v>
      </c>
      <c r="F53" s="118">
        <f>DIST_GAS_MOTOC!B54/COMB_CORR!B15</f>
        <v>0.15119902370844374</v>
      </c>
      <c r="G53" s="118">
        <f>DIST_GAS_MOTOA!B54/COMB_CORR!B15</f>
        <v>2.2825557864836355E-2</v>
      </c>
      <c r="H53" s="118">
        <f t="shared" si="31"/>
        <v>1.207774469598043</v>
      </c>
      <c r="I53" s="125"/>
      <c r="J53" s="116">
        <f>DIST_GAS_AUT!C54/COMB_CORR!C15</f>
        <v>0.76139321052126407</v>
      </c>
      <c r="K53" s="116">
        <f>DIST_GAS_UTI!C54/COMB_CORR!C15</f>
        <v>2.1974561198526109E-2</v>
      </c>
      <c r="L53" s="116">
        <f>DIST_GAS_CAMIE!C54/COMB_CORR!C15</f>
        <v>0.23547269406083932</v>
      </c>
      <c r="M53" s="116">
        <f>DIST_GAS_CAMIOA!C54/COMB_CORR!C15</f>
        <v>7.6778761765061918E-2</v>
      </c>
      <c r="N53" s="116">
        <f>DIST_GAS_MOTOC!C54/COMB_CORR!C15</f>
        <v>0.15990588011199364</v>
      </c>
      <c r="O53" s="116">
        <f>DIST_GAS_MOTOA!C54/COMB_CORR!C15</f>
        <v>2.4801851021637313E-2</v>
      </c>
      <c r="P53" s="117">
        <f t="shared" si="32"/>
        <v>1.2803269586793224</v>
      </c>
      <c r="Q53" s="125"/>
      <c r="R53" s="118">
        <f>DIST_GAS_AUT!D54/COMB_CORR!D15</f>
        <v>0.88824335444774005</v>
      </c>
      <c r="S53" s="118">
        <f>DIST_GAS_UTI!D54/COMB_CORR!D15</f>
        <v>2.3026415287675961E-2</v>
      </c>
      <c r="T53" s="118">
        <f>DIST_GAS_CAMIE!D54/COMB_CORR!D15</f>
        <v>0.24070031212754175</v>
      </c>
      <c r="U53" s="118">
        <f>DIST_GAS_CAMIOA!D54/COMB_CORR!D15</f>
        <v>7.7432628792050415E-2</v>
      </c>
      <c r="V53" s="118">
        <f>DIST_GAS_MOTOC!D54/COMB_CORR!D15</f>
        <v>0.16102604569370013</v>
      </c>
      <c r="W53" s="118">
        <f>DIST_GAS_MOTOA!D54/COMB_CORR!D15</f>
        <v>2.5687253392427077E-2</v>
      </c>
      <c r="X53" s="119">
        <f t="shared" si="33"/>
        <v>1.4161160097411352</v>
      </c>
      <c r="Y53" s="125"/>
      <c r="Z53" s="121">
        <f>DIST_GAS_AUT!E54/COMB_CORR!E15</f>
        <v>3.925588748308876E-2</v>
      </c>
      <c r="AA53" s="121">
        <f>DIST_GAS_UTI!E54/COMB_CORR!E15</f>
        <v>1.2003135985260891E-3</v>
      </c>
      <c r="AB53" s="121">
        <f>DIST_GAS_CAMIE!E54/COMB_CORR!E15</f>
        <v>0.16797596883844004</v>
      </c>
      <c r="AC53" s="121">
        <f>DIST_GAS_CAMIOA!E54/COMB_CORR!E15</f>
        <v>5.3997317920899388E-2</v>
      </c>
      <c r="AD53" s="121">
        <f>DIST_GAS_MOTOC!E54/COMB_CORR!E15</f>
        <v>0.16135537204831821</v>
      </c>
      <c r="AE53" s="121">
        <f>DIST_GAS_MOTOA!E54/COMB_CORR!E15</f>
        <v>2.6563632980499075E-2</v>
      </c>
      <c r="AF53" s="122">
        <f t="shared" si="34"/>
        <v>0.45034849286977158</v>
      </c>
      <c r="AG53" s="125"/>
      <c r="AH53" s="118" t="e">
        <f>DIST_GAS_AUT!F54/COMB_CORR!F15</f>
        <v>#DIV/0!</v>
      </c>
      <c r="AI53" s="118" t="e">
        <f>DIST_GAS_UTI!F54/COMB_CORR!F15</f>
        <v>#REF!</v>
      </c>
      <c r="AJ53" s="118" t="e">
        <f>DIST_GAS_CAMIE!F54/COMB_CORR!F15</f>
        <v>#DIV/0!</v>
      </c>
      <c r="AK53" s="118" t="e">
        <f>DIST_GAS_CAMIOA!F54/COMB_CORR!F15</f>
        <v>#DIV/0!</v>
      </c>
      <c r="AL53" s="118" t="e">
        <f>DIST_GAS_MOTOC!F54/COMB_CORR!F15</f>
        <v>#DIV/0!</v>
      </c>
      <c r="AM53" s="118" t="e">
        <f>DIST_GAS_MOTOA!F54/COMB_CORR!F15</f>
        <v>#REF!</v>
      </c>
      <c r="AN53" s="119" t="e">
        <f>SUM(#REF!)</f>
        <v>#REF!</v>
      </c>
    </row>
    <row r="54" spans="1:40">
      <c r="A54" s="73" t="s">
        <v>27</v>
      </c>
      <c r="B54" s="118">
        <f>DIST_GAS_AUT!B55/COMB_CORR!B16</f>
        <v>0.65436021552260426</v>
      </c>
      <c r="C54" s="118">
        <f>DIST_GAS_UTI!B55/COMB_CORR!B16</f>
        <v>3.3105736391512409E-2</v>
      </c>
      <c r="D54" s="118">
        <f>DIST_GAS_CAMIE!B55/COMB_CORR!B16</f>
        <v>0.12964863858492895</v>
      </c>
      <c r="E54" s="118">
        <f>DIST_GAS_CAMIOA!B55/COMB_CORR!B16</f>
        <v>4.1089088960021322E-2</v>
      </c>
      <c r="F54" s="118">
        <f>DIST_GAS_MOTOC!B55/COMB_CORR!B16</f>
        <v>0.23669258498391696</v>
      </c>
      <c r="G54" s="118">
        <f>DIST_GAS_MOTOA!B55/COMB_CORR!B16</f>
        <v>2.8913983027013587E-2</v>
      </c>
      <c r="H54" s="118">
        <f t="shared" si="31"/>
        <v>1.1238102474699974</v>
      </c>
      <c r="I54" s="125"/>
      <c r="J54" s="116">
        <f>DIST_GAS_AUT!C55/COMB_CORR!C16</f>
        <v>0.73341777109217887</v>
      </c>
      <c r="K54" s="116">
        <f>DIST_GAS_UTI!C55/COMB_CORR!C16</f>
        <v>3.6324350090378717E-2</v>
      </c>
      <c r="L54" s="116">
        <f>DIST_GAS_CAMIE!C55/COMB_CORR!C16</f>
        <v>0.14436055846078258</v>
      </c>
      <c r="M54" s="116">
        <f>DIST_GAS_CAMIOA!C55/COMB_CORR!C16</f>
        <v>4.5293501280500671E-2</v>
      </c>
      <c r="N54" s="116">
        <f>DIST_GAS_MOTOC!C55/COMB_CORR!C16</f>
        <v>0.2642853996100083</v>
      </c>
      <c r="O54" s="116">
        <f>DIST_GAS_MOTOA!C55/COMB_CORR!C16</f>
        <v>3.2885825273937942E-2</v>
      </c>
      <c r="P54" s="117">
        <f t="shared" si="32"/>
        <v>1.2565674058077869</v>
      </c>
      <c r="Q54" s="125"/>
      <c r="R54" s="118">
        <f>DIST_GAS_AUT!D55/COMB_CORR!D16</f>
        <v>0.85190495479807971</v>
      </c>
      <c r="S54" s="118">
        <f>DIST_GAS_UTI!D55/COMB_CORR!D16</f>
        <v>3.9939956509937674E-2</v>
      </c>
      <c r="T54" s="118">
        <f>DIST_GAS_CAMIE!D55/COMB_CORR!D16</f>
        <v>0.14539720946262816</v>
      </c>
      <c r="U54" s="118">
        <f>DIST_GAS_CAMIOA!D55/COMB_CORR!D16</f>
        <v>4.4837995473913123E-2</v>
      </c>
      <c r="V54" s="118">
        <f>DIST_GAS_MOTOC!D55/COMB_CORR!D16</f>
        <v>0.26345041871242131</v>
      </c>
      <c r="W54" s="118">
        <f>DIST_GAS_MOTOA!D55/COMB_CORR!D16</f>
        <v>3.357316694584412E-2</v>
      </c>
      <c r="X54" s="119">
        <f t="shared" si="33"/>
        <v>1.3791037019028241</v>
      </c>
      <c r="Y54" s="125"/>
      <c r="Z54" s="121">
        <f>DIST_GAS_AUT!E55/COMB_CORR!E16</f>
        <v>3.6341069083629635E-2</v>
      </c>
      <c r="AA54" s="121">
        <f>DIST_GAS_UTI!E55/COMB_CORR!E16</f>
        <v>1.9061998917178854E-3</v>
      </c>
      <c r="AB54" s="121">
        <f>DIST_GAS_CAMIE!E55/COMB_CORR!E16</f>
        <v>9.722614547160903E-2</v>
      </c>
      <c r="AC54" s="121">
        <f>DIST_GAS_CAMIOA!E55/COMB_CORR!E16</f>
        <v>3.0135790562343952E-2</v>
      </c>
      <c r="AD54" s="121">
        <f>DIST_GAS_MOTOC!E55/COMB_CORR!E16</f>
        <v>0.25235939203148583</v>
      </c>
      <c r="AE54" s="121">
        <f>DIST_GAS_MOTOA!E55/COMB_CORR!E16</f>
        <v>3.2983396939647816E-2</v>
      </c>
      <c r="AF54" s="122">
        <f t="shared" si="34"/>
        <v>0.45095199398043412</v>
      </c>
      <c r="AG54" s="125"/>
      <c r="AH54" s="118" t="e">
        <f>DIST_GAS_AUT!F55/COMB_CORR!F16</f>
        <v>#DIV/0!</v>
      </c>
      <c r="AI54" s="118" t="e">
        <f>DIST_GAS_UTI!F55/COMB_CORR!F16</f>
        <v>#REF!</v>
      </c>
      <c r="AJ54" s="118" t="e">
        <f>DIST_GAS_CAMIE!F55/COMB_CORR!F16</f>
        <v>#DIV/0!</v>
      </c>
      <c r="AK54" s="118" t="e">
        <f>DIST_GAS_CAMIOA!F55/COMB_CORR!F16</f>
        <v>#DIV/0!</v>
      </c>
      <c r="AL54" s="118" t="e">
        <f>DIST_GAS_MOTOC!F55/COMB_CORR!F16</f>
        <v>#DIV/0!</v>
      </c>
      <c r="AM54" s="118" t="e">
        <f>DIST_GAS_MOTOA!F55/COMB_CORR!F16</f>
        <v>#REF!</v>
      </c>
      <c r="AN54" s="119" t="e">
        <f>SUM(#REF!)</f>
        <v>#REF!</v>
      </c>
    </row>
    <row r="55" spans="1:40">
      <c r="A55" s="73" t="s">
        <v>33</v>
      </c>
      <c r="B55" s="118">
        <f>DIST_GAS_AUT!B56/COMB_CORR!B17</f>
        <v>0.39155314702689431</v>
      </c>
      <c r="C55" s="118">
        <f>DIST_GAS_UTI!B56/COMB_CORR!B17</f>
        <v>1.5095116932435603E-2</v>
      </c>
      <c r="D55" s="118">
        <f>DIST_GAS_CAMIE!B56/COMB_CORR!B17</f>
        <v>0.12278558963514762</v>
      </c>
      <c r="E55" s="118">
        <f>DIST_GAS_CAMIOA!B56/COMB_CORR!B17</f>
        <v>2.4892326311271081E-2</v>
      </c>
      <c r="F55" s="118">
        <f>DIST_GAS_MOTOC!B56/COMB_CORR!B17</f>
        <v>0.21535060121870553</v>
      </c>
      <c r="G55" s="118">
        <f>DIST_GAS_MOTOA!B56/COMB_CORR!B17</f>
        <v>4.0365681458397508E-2</v>
      </c>
      <c r="H55" s="118">
        <f t="shared" si="31"/>
        <v>0.81004246258285151</v>
      </c>
      <c r="I55" s="125"/>
      <c r="J55" s="116">
        <f>DIST_GAS_AUT!C56/COMB_CORR!C17</f>
        <v>0.4179589913688514</v>
      </c>
      <c r="K55" s="116">
        <f>DIST_GAS_UTI!C56/COMB_CORR!C17</f>
        <v>1.5517340304993157E-2</v>
      </c>
      <c r="L55" s="116">
        <f>DIST_GAS_CAMIE!C56/COMB_CORR!C17</f>
        <v>0.13162612403797463</v>
      </c>
      <c r="M55" s="116">
        <f>DIST_GAS_CAMIOA!C56/COMB_CORR!C17</f>
        <v>2.5924465037023385E-2</v>
      </c>
      <c r="N55" s="116">
        <f>DIST_GAS_MOTOC!C56/COMB_CORR!C17</f>
        <v>0.22795180391299774</v>
      </c>
      <c r="O55" s="116">
        <f>DIST_GAS_MOTOA!C56/COMB_CORR!C17</f>
        <v>4.3392079933924209E-2</v>
      </c>
      <c r="P55" s="117">
        <f t="shared" si="32"/>
        <v>0.86237080459576454</v>
      </c>
      <c r="Q55" s="125"/>
      <c r="R55" s="118">
        <f>DIST_GAS_AUT!D56/COMB_CORR!D17</f>
        <v>0.49256337500800551</v>
      </c>
      <c r="S55" s="118">
        <f>DIST_GAS_UTI!D56/COMB_CORR!D17</f>
        <v>1.7113870218044787E-2</v>
      </c>
      <c r="T55" s="118">
        <f>DIST_GAS_CAMIE!D56/COMB_CORR!D17</f>
        <v>0.13559082863402411</v>
      </c>
      <c r="U55" s="118">
        <f>DIST_GAS_CAMIOA!D56/COMB_CORR!D17</f>
        <v>2.6437141231702647E-2</v>
      </c>
      <c r="V55" s="118">
        <f>DIST_GAS_MOTOC!D56/COMB_CORR!D17</f>
        <v>0.22825844335642373</v>
      </c>
      <c r="W55" s="118">
        <f>DIST_GAS_MOTOA!D56/COMB_CORR!D17</f>
        <v>4.436919562563453E-2</v>
      </c>
      <c r="X55" s="119">
        <f t="shared" si="33"/>
        <v>0.94433285407383538</v>
      </c>
      <c r="Y55" s="125"/>
      <c r="Z55" s="121">
        <f>DIST_GAS_AUT!E56/COMB_CORR!E17</f>
        <v>2.1960325848615576E-2</v>
      </c>
      <c r="AA55" s="121">
        <f>DIST_GAS_UTI!E56/COMB_CORR!E17</f>
        <v>8.8072369630023582E-4</v>
      </c>
      <c r="AB55" s="121">
        <f>DIST_GAS_CAMIE!E56/COMB_CORR!E17</f>
        <v>9.588123475363762E-2</v>
      </c>
      <c r="AC55" s="121">
        <f>DIST_GAS_CAMIOA!E56/COMB_CORR!E17</f>
        <v>1.8675271166557723E-2</v>
      </c>
      <c r="AD55" s="121">
        <f>DIST_GAS_MOTOC!E56/COMB_CORR!E17</f>
        <v>0.22751631338904021</v>
      </c>
      <c r="AE55" s="121">
        <f>DIST_GAS_MOTOA!E56/COMB_CORR!E17</f>
        <v>4.5293012824689678E-2</v>
      </c>
      <c r="AF55" s="122">
        <f t="shared" si="34"/>
        <v>0.41020688167884101</v>
      </c>
      <c r="AG55" s="125"/>
      <c r="AH55" s="118" t="e">
        <f>DIST_GAS_AUT!F56/COMB_CORR!F17</f>
        <v>#DIV/0!</v>
      </c>
      <c r="AI55" s="118" t="e">
        <f>DIST_GAS_UTI!F56/COMB_CORR!F17</f>
        <v>#REF!</v>
      </c>
      <c r="AJ55" s="118" t="e">
        <f>DIST_GAS_CAMIE!F56/COMB_CORR!F17</f>
        <v>#DIV/0!</v>
      </c>
      <c r="AK55" s="118" t="e">
        <f>DIST_GAS_CAMIOA!F56/COMB_CORR!F17</f>
        <v>#DIV/0!</v>
      </c>
      <c r="AL55" s="118" t="e">
        <f>DIST_GAS_MOTOC!F56/COMB_CORR!F17</f>
        <v>#DIV/0!</v>
      </c>
      <c r="AM55" s="118" t="e">
        <f>DIST_GAS_MOTOA!F56/COMB_CORR!F17</f>
        <v>#REF!</v>
      </c>
      <c r="AN55" s="119" t="e">
        <f>SUM(#REF!)</f>
        <v>#REF!</v>
      </c>
    </row>
    <row r="56" spans="1:40">
      <c r="A56" s="73" t="s">
        <v>34</v>
      </c>
      <c r="B56" s="118">
        <f>DIST_GAS_AUT!B57/COMB_CORR!B18</f>
        <v>0.64213012435137085</v>
      </c>
      <c r="C56" s="118">
        <f>DIST_GAS_UTI!B57/COMB_CORR!B18</f>
        <v>2.3744594358644434E-2</v>
      </c>
      <c r="D56" s="118">
        <f>DIST_GAS_CAMIE!B57/COMB_CORR!B18</f>
        <v>0.13657450722302442</v>
      </c>
      <c r="E56" s="118">
        <f>DIST_GAS_CAMIOA!B57/COMB_CORR!B18</f>
        <v>4.6710961355406463E-2</v>
      </c>
      <c r="F56" s="118">
        <f>DIST_GAS_MOTOC!B57/COMB_CORR!B18</f>
        <v>0.17946522215554514</v>
      </c>
      <c r="G56" s="118">
        <f>DIST_GAS_MOTOA!B57/COMB_CORR!B18</f>
        <v>2.4905250523581418E-2</v>
      </c>
      <c r="H56" s="118">
        <f t="shared" si="31"/>
        <v>1.0535306599675727</v>
      </c>
      <c r="I56" s="125"/>
      <c r="J56" s="116">
        <f>DIST_GAS_AUT!C57/COMB_CORR!C18</f>
        <v>0.70475570176427338</v>
      </c>
      <c r="K56" s="116">
        <f>DIST_GAS_UTI!C57/COMB_CORR!C18</f>
        <v>2.6550754529204596E-2</v>
      </c>
      <c r="L56" s="116">
        <f>DIST_GAS_CAMIE!C57/COMB_CORR!C18</f>
        <v>0.14829638069786538</v>
      </c>
      <c r="M56" s="116">
        <f>DIST_GAS_CAMIOA!C57/COMB_CORR!C18</f>
        <v>4.9793739640516692E-2</v>
      </c>
      <c r="N56" s="116">
        <f>DIST_GAS_MOTOC!C57/COMB_CORR!C18</f>
        <v>0.19524026064451352</v>
      </c>
      <c r="O56" s="116">
        <f>DIST_GAS_MOTOA!C57/COMB_CORR!C18</f>
        <v>2.7313180027422262E-2</v>
      </c>
      <c r="P56" s="117">
        <f t="shared" si="32"/>
        <v>1.1519500173037958</v>
      </c>
      <c r="Q56" s="125"/>
      <c r="R56" s="118">
        <f>DIST_GAS_AUT!D57/COMB_CORR!D18</f>
        <v>0.80321312388491961</v>
      </c>
      <c r="S56" s="118">
        <f>DIST_GAS_UTI!D57/COMB_CORR!D18</f>
        <v>3.0344866434078657E-2</v>
      </c>
      <c r="T56" s="118">
        <f>DIST_GAS_CAMIE!D57/COMB_CORR!D18</f>
        <v>0.14639185179843989</v>
      </c>
      <c r="U56" s="118">
        <f>DIST_GAS_CAMIOA!D57/COMB_CORR!D18</f>
        <v>4.8386509739701898E-2</v>
      </c>
      <c r="V56" s="118">
        <f>DIST_GAS_MOTOC!D57/COMB_CORR!D18</f>
        <v>0.19082788452138247</v>
      </c>
      <c r="W56" s="118">
        <f>DIST_GAS_MOTOA!D57/COMB_CORR!D18</f>
        <v>2.7007818243949343E-2</v>
      </c>
      <c r="X56" s="119">
        <f t="shared" si="33"/>
        <v>1.2461720546224717</v>
      </c>
      <c r="Y56" s="125"/>
      <c r="Z56" s="121">
        <f>DIST_GAS_AUT!E57/COMB_CORR!E18</f>
        <v>3.5028316814468732E-2</v>
      </c>
      <c r="AA56" s="121">
        <f>DIST_GAS_UTI!E57/COMB_CORR!E18</f>
        <v>1.5194100941300381E-3</v>
      </c>
      <c r="AB56" s="121">
        <f>DIST_GAS_CAMIE!E57/COMB_CORR!E18</f>
        <v>0.10061341263745609</v>
      </c>
      <c r="AC56" s="121">
        <f>DIST_GAS_CAMIOA!E57/COMB_CORR!E18</f>
        <v>3.3437243654202774E-2</v>
      </c>
      <c r="AD56" s="121">
        <f>DIST_GAS_MOTOC!E57/COMB_CORR!E18</f>
        <v>0.18874642519976256</v>
      </c>
      <c r="AE56" s="121">
        <f>DIST_GAS_MOTOA!E57/COMB_CORR!E18</f>
        <v>2.7221396655508791E-2</v>
      </c>
      <c r="AF56" s="122">
        <f t="shared" si="34"/>
        <v>0.38656620505552897</v>
      </c>
      <c r="AG56" s="125"/>
      <c r="AH56" s="118" t="e">
        <f>DIST_GAS_AUT!F57/COMB_CORR!F18</f>
        <v>#DIV/0!</v>
      </c>
      <c r="AI56" s="118" t="e">
        <f>DIST_GAS_UTI!F57/COMB_CORR!F18</f>
        <v>#REF!</v>
      </c>
      <c r="AJ56" s="118" t="e">
        <f>DIST_GAS_CAMIE!F57/COMB_CORR!F18</f>
        <v>#DIV/0!</v>
      </c>
      <c r="AK56" s="118" t="e">
        <f>DIST_GAS_CAMIOA!F57/COMB_CORR!F18</f>
        <v>#DIV/0!</v>
      </c>
      <c r="AL56" s="118" t="e">
        <f>DIST_GAS_MOTOC!F57/COMB_CORR!F18</f>
        <v>#DIV/0!</v>
      </c>
      <c r="AM56" s="118" t="e">
        <f>DIST_GAS_MOTOA!F57/COMB_CORR!F18</f>
        <v>#REF!</v>
      </c>
      <c r="AN56" s="119" t="e">
        <f>SUM(#REF!)</f>
        <v>#REF!</v>
      </c>
    </row>
    <row r="57" spans="1:40">
      <c r="A57" s="73" t="s">
        <v>30</v>
      </c>
      <c r="B57" s="118">
        <f>DIST_GAS_AUT!B58/COMB_CORR!B19</f>
        <v>0.74136134833214185</v>
      </c>
      <c r="C57" s="118">
        <f>DIST_GAS_UTI!B58/COMB_CORR!B19</f>
        <v>2.1193754581219238E-2</v>
      </c>
      <c r="D57" s="118">
        <f>DIST_GAS_CAMIE!B58/COMB_CORR!B19</f>
        <v>0.15792079366374787</v>
      </c>
      <c r="E57" s="118">
        <f>DIST_GAS_CAMIOA!B58/COMB_CORR!B19</f>
        <v>7.975915419632576E-2</v>
      </c>
      <c r="F57" s="118">
        <f>DIST_GAS_MOTOC!B58/COMB_CORR!B19</f>
        <v>0.18133334867839757</v>
      </c>
      <c r="G57" s="118">
        <f>DIST_GAS_MOTOA!B58/COMB_CORR!B19</f>
        <v>1.925625120102634E-2</v>
      </c>
      <c r="H57" s="118">
        <f t="shared" si="31"/>
        <v>1.2008246506528588</v>
      </c>
      <c r="I57" s="125"/>
      <c r="J57" s="116">
        <f>DIST_GAS_AUT!C58/COMB_CORR!C19</f>
        <v>0.81947161227334431</v>
      </c>
      <c r="K57" s="116">
        <f>DIST_GAS_UTI!C58/COMB_CORR!C19</f>
        <v>2.3738974184256481E-2</v>
      </c>
      <c r="L57" s="116">
        <f>DIST_GAS_CAMIE!C58/COMB_CORR!C19</f>
        <v>0.17664521362324756</v>
      </c>
      <c r="M57" s="116">
        <f>DIST_GAS_CAMIOA!C58/COMB_CORR!C19</f>
        <v>8.7139416916307028E-2</v>
      </c>
      <c r="N57" s="116">
        <f>DIST_GAS_MOTOC!C58/COMB_CORR!C19</f>
        <v>0.20029849586184389</v>
      </c>
      <c r="O57" s="116">
        <f>DIST_GAS_MOTOA!C58/COMB_CORR!C19</f>
        <v>2.1773537787411E-2</v>
      </c>
      <c r="P57" s="117">
        <f t="shared" si="32"/>
        <v>1.3290672506464105</v>
      </c>
      <c r="Q57" s="125"/>
      <c r="R57" s="118">
        <f>DIST_GAS_AUT!D58/COMB_CORR!D19</f>
        <v>0.94539038478100612</v>
      </c>
      <c r="S57" s="118">
        <f>DIST_GAS_UTI!D58/COMB_CORR!D19</f>
        <v>2.5730036214638378E-2</v>
      </c>
      <c r="T57" s="118">
        <f>DIST_GAS_CAMIE!D58/COMB_CORR!D19</f>
        <v>0.18401566913202494</v>
      </c>
      <c r="U57" s="118">
        <f>DIST_GAS_CAMIOA!D58/COMB_CORR!D19</f>
        <v>8.8788299936493287E-2</v>
      </c>
      <c r="V57" s="118">
        <f>DIST_GAS_MOTOC!D58/COMB_CORR!D19</f>
        <v>0.20112822693898083</v>
      </c>
      <c r="W57" s="118">
        <f>DIST_GAS_MOTOA!D58/COMB_CORR!D19</f>
        <v>2.2554978928276251E-2</v>
      </c>
      <c r="X57" s="119">
        <f t="shared" si="33"/>
        <v>1.4676075959314199</v>
      </c>
      <c r="Y57" s="125"/>
      <c r="Z57" s="121">
        <f>DIST_GAS_AUT!E58/COMB_CORR!E19</f>
        <v>4.1414380842700341E-2</v>
      </c>
      <c r="AA57" s="121">
        <f>DIST_GAS_UTI!E58/COMB_CORR!E19</f>
        <v>1.3729775630125847E-3</v>
      </c>
      <c r="AB57" s="121">
        <f>DIST_GAS_CAMIE!E58/COMB_CORR!E19</f>
        <v>0.12886141464783632</v>
      </c>
      <c r="AC57" s="121">
        <f>DIST_GAS_CAMIOA!E58/COMB_CORR!E19</f>
        <v>6.2422351413673062E-2</v>
      </c>
      <c r="AD57" s="121">
        <f>DIST_GAS_MOTOC!E58/COMB_CORR!E19</f>
        <v>0.20422512953239436</v>
      </c>
      <c r="AE57" s="121">
        <f>DIST_GAS_MOTOA!E58/COMB_CORR!E19</f>
        <v>2.3699921627722567E-2</v>
      </c>
      <c r="AF57" s="122">
        <f t="shared" si="34"/>
        <v>0.46199617562733925</v>
      </c>
      <c r="AG57" s="125"/>
      <c r="AH57" s="118" t="e">
        <f>DIST_GAS_AUT!F58/COMB_CORR!F19</f>
        <v>#DIV/0!</v>
      </c>
      <c r="AI57" s="118" t="e">
        <f>DIST_GAS_UTI!F58/COMB_CORR!F19</f>
        <v>#REF!</v>
      </c>
      <c r="AJ57" s="118" t="e">
        <f>DIST_GAS_CAMIE!F58/COMB_CORR!F19</f>
        <v>#DIV/0!</v>
      </c>
      <c r="AK57" s="118" t="e">
        <f>DIST_GAS_CAMIOA!F58/COMB_CORR!F19</f>
        <v>#DIV/0!</v>
      </c>
      <c r="AL57" s="118" t="e">
        <f>DIST_GAS_MOTOC!F58/COMB_CORR!F19</f>
        <v>#DIV/0!</v>
      </c>
      <c r="AM57" s="118" t="e">
        <f>DIST_GAS_MOTOA!F58/COMB_CORR!F19</f>
        <v>#REF!</v>
      </c>
      <c r="AN57" s="119" t="e">
        <f>SUM(#REF!)</f>
        <v>#REF!</v>
      </c>
    </row>
    <row r="58" spans="1:40">
      <c r="A58" s="73" t="s">
        <v>36</v>
      </c>
      <c r="B58" s="118">
        <f>DIST_GAS_AUT!B59/COMB_CORR!B20</f>
        <v>0.53884348861785958</v>
      </c>
      <c r="C58" s="118">
        <f>DIST_GAS_UTI!B59/COMB_CORR!B20</f>
        <v>1.8626866464194553E-2</v>
      </c>
      <c r="D58" s="118">
        <f>DIST_GAS_CAMIE!B59/COMB_CORR!B20</f>
        <v>0.14898314971302162</v>
      </c>
      <c r="E58" s="118">
        <f>DIST_GAS_CAMIOA!B59/COMB_CORR!B20</f>
        <v>2.9100510192264905E-2</v>
      </c>
      <c r="F58" s="118">
        <f>DIST_GAS_MOTOC!B59/COMB_CORR!B20</f>
        <v>0.23686153582674033</v>
      </c>
      <c r="G58" s="118">
        <f>DIST_GAS_MOTOA!B59/COMB_CORR!B20</f>
        <v>4.2216264270161397E-2</v>
      </c>
      <c r="H58" s="118">
        <f t="shared" si="31"/>
        <v>1.0146318150842424</v>
      </c>
      <c r="I58" s="125"/>
      <c r="J58" s="116">
        <f>DIST_GAS_AUT!C59/COMB_CORR!C20</f>
        <v>0.60230974830504302</v>
      </c>
      <c r="K58" s="116">
        <f>DIST_GAS_UTI!C59/COMB_CORR!C20</f>
        <v>2.0178895954993264E-2</v>
      </c>
      <c r="L58" s="116">
        <f>DIST_GAS_CAMIE!C59/COMB_CORR!C20</f>
        <v>0.16581034266243305</v>
      </c>
      <c r="M58" s="116">
        <f>DIST_GAS_CAMIOA!C59/COMB_CORR!C20</f>
        <v>3.1435400669709367E-2</v>
      </c>
      <c r="N58" s="116">
        <f>DIST_GAS_MOTOC!C59/COMB_CORR!C20</f>
        <v>0.26230216446953752</v>
      </c>
      <c r="O58" s="116">
        <f>DIST_GAS_MOTOA!C59/COMB_CORR!C20</f>
        <v>4.7028706250754622E-2</v>
      </c>
      <c r="P58" s="117">
        <f t="shared" si="32"/>
        <v>1.1290652583124707</v>
      </c>
      <c r="Q58" s="125"/>
      <c r="R58" s="118">
        <f>DIST_GAS_AUT!D59/COMB_CORR!D20</f>
        <v>0.71012932256818984</v>
      </c>
      <c r="S58" s="118">
        <f>DIST_GAS_UTI!D59/COMB_CORR!D20</f>
        <v>2.3182203535559883E-2</v>
      </c>
      <c r="T58" s="118">
        <f>DIST_GAS_CAMIE!D59/COMB_CORR!D20</f>
        <v>0.16930527432773923</v>
      </c>
      <c r="U58" s="118">
        <f>DIST_GAS_CAMIOA!D59/COMB_CORR!D20</f>
        <v>3.1459356223183757E-2</v>
      </c>
      <c r="V58" s="118">
        <f>DIST_GAS_MOTOC!D59/COMB_CORR!D20</f>
        <v>0.26327905190746542</v>
      </c>
      <c r="W58" s="118">
        <f>DIST_GAS_MOTOA!D59/COMB_CORR!D20</f>
        <v>4.7561929086241725E-2</v>
      </c>
      <c r="X58" s="119">
        <f t="shared" si="33"/>
        <v>1.2449171376483799</v>
      </c>
      <c r="Y58" s="125"/>
      <c r="Z58" s="121">
        <f>DIST_GAS_AUT!E59/COMB_CORR!E20</f>
        <v>3.1661712925494682E-2</v>
      </c>
      <c r="AA58" s="121">
        <f>DIST_GAS_UTI!E59/COMB_CORR!E20</f>
        <v>1.1651660063082198E-3</v>
      </c>
      <c r="AB58" s="121">
        <f>DIST_GAS_CAMIE!E59/COMB_CORR!E20</f>
        <v>0.11928774223691321</v>
      </c>
      <c r="AC58" s="121">
        <f>DIST_GAS_CAMIOA!E59/COMB_CORR!E20</f>
        <v>2.2349109431814566E-2</v>
      </c>
      <c r="AD58" s="121">
        <f>DIST_GAS_MOTOC!E59/COMB_CORR!E20</f>
        <v>0.26390951805539992</v>
      </c>
      <c r="AE58" s="121">
        <f>DIST_GAS_MOTOA!E59/COMB_CORR!E20</f>
        <v>4.8086806503247669E-2</v>
      </c>
      <c r="AF58" s="122">
        <f t="shared" si="34"/>
        <v>0.48646005515917823</v>
      </c>
      <c r="AG58" s="125"/>
      <c r="AH58" s="118" t="e">
        <f>DIST_GAS_AUT!F59/COMB_CORR!F20</f>
        <v>#DIV/0!</v>
      </c>
      <c r="AI58" s="118" t="e">
        <f>DIST_GAS_UTI!F59/COMB_CORR!F20</f>
        <v>#REF!</v>
      </c>
      <c r="AJ58" s="118" t="e">
        <f>DIST_GAS_CAMIE!F59/COMB_CORR!F20</f>
        <v>#DIV/0!</v>
      </c>
      <c r="AK58" s="118" t="e">
        <f>DIST_GAS_CAMIOA!F59/COMB_CORR!F20</f>
        <v>#DIV/0!</v>
      </c>
      <c r="AL58" s="118" t="e">
        <f>DIST_GAS_MOTOC!F59/COMB_CORR!F20</f>
        <v>#DIV/0!</v>
      </c>
      <c r="AM58" s="118" t="e">
        <f>DIST_GAS_MOTOA!F59/COMB_CORR!F20</f>
        <v>#REF!</v>
      </c>
      <c r="AN58" s="119" t="e">
        <f>SUM(#REF!)</f>
        <v>#REF!</v>
      </c>
    </row>
    <row r="59" spans="1:40">
      <c r="A59" s="73" t="s">
        <v>21</v>
      </c>
      <c r="B59" s="118">
        <f>DIST_GAS_AUT!B60/COMB_CORR!B21</f>
        <v>0.6757887452492638</v>
      </c>
      <c r="C59" s="118">
        <f>DIST_GAS_UTI!B60/COMB_CORR!B21</f>
        <v>3.8020445122871019E-2</v>
      </c>
      <c r="D59" s="118">
        <f>DIST_GAS_CAMIE!B60/COMB_CORR!B21</f>
        <v>0.15392927049214489</v>
      </c>
      <c r="E59" s="118">
        <f>DIST_GAS_CAMIOA!B60/COMB_CORR!B21</f>
        <v>5.3558311769532671E-2</v>
      </c>
      <c r="F59" s="118">
        <f>DIST_GAS_MOTOC!B60/COMB_CORR!B21</f>
        <v>0.16802464908807313</v>
      </c>
      <c r="G59" s="118">
        <f>DIST_GAS_MOTOA!B60/COMB_CORR!B21</f>
        <v>2.3941616422517041E-2</v>
      </c>
      <c r="H59" s="118">
        <f t="shared" si="31"/>
        <v>1.1132630381444024</v>
      </c>
      <c r="I59" s="125"/>
      <c r="J59" s="116">
        <f>DIST_GAS_AUT!C60/COMB_CORR!C21</f>
        <v>0.74867984913239893</v>
      </c>
      <c r="K59" s="116">
        <f>DIST_GAS_UTI!C60/COMB_CORR!C21</f>
        <v>4.2081697122911564E-2</v>
      </c>
      <c r="L59" s="116">
        <f>DIST_GAS_CAMIE!C60/COMB_CORR!C21</f>
        <v>0.17070006234102061</v>
      </c>
      <c r="M59" s="116">
        <f>DIST_GAS_CAMIOA!C60/COMB_CORR!C21</f>
        <v>5.8282190332231025E-2</v>
      </c>
      <c r="N59" s="116">
        <f>DIST_GAS_MOTOC!C60/COMB_CORR!C21</f>
        <v>0.18548106522401431</v>
      </c>
      <c r="O59" s="116">
        <f>DIST_GAS_MOTOA!C60/COMB_CORR!C21</f>
        <v>2.6833478019766478E-2</v>
      </c>
      <c r="P59" s="117">
        <f t="shared" si="32"/>
        <v>1.232058342172343</v>
      </c>
      <c r="Q59" s="125"/>
      <c r="R59" s="118">
        <f>DIST_GAS_AUT!D60/COMB_CORR!D21</f>
        <v>0.87316522787787265</v>
      </c>
      <c r="S59" s="118">
        <f>DIST_GAS_UTI!D60/COMB_CORR!D21</f>
        <v>4.16261440385692E-2</v>
      </c>
      <c r="T59" s="118">
        <f>DIST_GAS_CAMIE!D60/COMB_CORR!D21</f>
        <v>0.17179646430336731</v>
      </c>
      <c r="U59" s="118">
        <f>DIST_GAS_CAMIOA!D60/COMB_CORR!D21</f>
        <v>5.8987318905424267E-2</v>
      </c>
      <c r="V59" s="118">
        <f>DIST_GAS_MOTOC!D60/COMB_CORR!D21</f>
        <v>0.18589912520511137</v>
      </c>
      <c r="W59" s="118">
        <f>DIST_GAS_MOTOA!D60/COMB_CORR!D21</f>
        <v>2.7364911093894554E-2</v>
      </c>
      <c r="X59" s="119">
        <f t="shared" si="33"/>
        <v>1.3588391914242393</v>
      </c>
      <c r="Y59" s="125"/>
      <c r="Z59" s="121">
        <f>DIST_GAS_AUT!E60/COMB_CORR!E21</f>
        <v>3.8706786321785314E-2</v>
      </c>
      <c r="AA59" s="121">
        <f>DIST_GAS_UTI!E60/COMB_CORR!E21</f>
        <v>2.1174623939155665E-3</v>
      </c>
      <c r="AB59" s="121">
        <f>DIST_GAS_CAMIE!E60/COMB_CORR!E21</f>
        <v>0.11957871416726795</v>
      </c>
      <c r="AC59" s="121">
        <f>DIST_GAS_CAMIOA!E60/COMB_CORR!E21</f>
        <v>4.1713558927031699E-2</v>
      </c>
      <c r="AD59" s="121">
        <f>DIST_GAS_MOTOC!E60/COMB_CORR!E21</f>
        <v>0.18601458293782305</v>
      </c>
      <c r="AE59" s="121">
        <f>DIST_GAS_MOTOA!E60/COMB_CORR!E21</f>
        <v>2.8008523498442645E-2</v>
      </c>
      <c r="AF59" s="122">
        <f t="shared" si="34"/>
        <v>0.41613962824626627</v>
      </c>
      <c r="AG59" s="125"/>
      <c r="AH59" s="118" t="e">
        <f>DIST_GAS_AUT!F60/COMB_CORR!F21</f>
        <v>#DIV/0!</v>
      </c>
      <c r="AI59" s="118" t="e">
        <f>DIST_GAS_UTI!F60/COMB_CORR!F21</f>
        <v>#REF!</v>
      </c>
      <c r="AJ59" s="118" t="e">
        <f>DIST_GAS_CAMIE!F60/COMB_CORR!F21</f>
        <v>#DIV/0!</v>
      </c>
      <c r="AK59" s="118" t="e">
        <f>DIST_GAS_CAMIOA!F60/COMB_CORR!F21</f>
        <v>#DIV/0!</v>
      </c>
      <c r="AL59" s="118" t="e">
        <f>DIST_GAS_MOTOC!F60/COMB_CORR!F21</f>
        <v>#DIV/0!</v>
      </c>
      <c r="AM59" s="118" t="e">
        <f>DIST_GAS_MOTOA!F60/COMB_CORR!F21</f>
        <v>#REF!</v>
      </c>
      <c r="AN59" s="119" t="e">
        <f>SUM(#REF!)</f>
        <v>#REF!</v>
      </c>
    </row>
    <row r="60" spans="1:40">
      <c r="A60" s="73" t="s">
        <v>32</v>
      </c>
      <c r="B60" s="118">
        <f>DIST_GAS_AUT!B61/COMB_CORR!B22</f>
        <v>0.66780426903686807</v>
      </c>
      <c r="C60" s="118">
        <f>DIST_GAS_UTI!B61/COMB_CORR!B22</f>
        <v>1.7742269313833565E-2</v>
      </c>
      <c r="D60" s="118">
        <f>DIST_GAS_CAMIE!B61/COMB_CORR!B22</f>
        <v>0.13364986853414279</v>
      </c>
      <c r="E60" s="118">
        <f>DIST_GAS_CAMIOA!B61/COMB_CORR!B22</f>
        <v>5.0958088542624437E-2</v>
      </c>
      <c r="F60" s="118">
        <f>DIST_GAS_MOTOC!B61/COMB_CORR!B22</f>
        <v>0.1585190073960559</v>
      </c>
      <c r="G60" s="118">
        <f>DIST_GAS_MOTOA!B61/COMB_CORR!B22</f>
        <v>2.8003171307831868E-2</v>
      </c>
      <c r="H60" s="118">
        <f t="shared" si="31"/>
        <v>1.0566766741313567</v>
      </c>
      <c r="I60" s="125"/>
      <c r="J60" s="116">
        <f>DIST_GAS_AUT!C61/COMB_CORR!C22</f>
        <v>0.73539876278681082</v>
      </c>
      <c r="K60" s="116">
        <f>DIST_GAS_UTI!C61/COMB_CORR!C22</f>
        <v>1.9597394858288663E-2</v>
      </c>
      <c r="L60" s="116">
        <f>DIST_GAS_CAMIE!C61/COMB_CORR!C22</f>
        <v>0.14717488084577948</v>
      </c>
      <c r="M60" s="116">
        <f>DIST_GAS_CAMIOA!C61/COMB_CORR!C22</f>
        <v>5.6056619120284562E-2</v>
      </c>
      <c r="N60" s="116">
        <f>DIST_GAS_MOTOC!C61/COMB_CORR!C22</f>
        <v>0.1748405557919856</v>
      </c>
      <c r="O60" s="116">
        <f>DIST_GAS_MOTOA!C61/COMB_CORR!C22</f>
        <v>3.1657682652733145E-2</v>
      </c>
      <c r="P60" s="117">
        <f t="shared" si="32"/>
        <v>1.1647258960558822</v>
      </c>
      <c r="Q60" s="125"/>
      <c r="R60" s="118">
        <f>DIST_GAS_AUT!D61/COMB_CORR!D22</f>
        <v>0.8587079930950261</v>
      </c>
      <c r="S60" s="118">
        <f>DIST_GAS_UTI!D61/COMB_CORR!D22</f>
        <v>2.2262283203807673E-2</v>
      </c>
      <c r="T60" s="118">
        <f>DIST_GAS_CAMIE!D61/COMB_CORR!D22</f>
        <v>0.15037113279133663</v>
      </c>
      <c r="U60" s="118">
        <f>DIST_GAS_CAMIOA!D61/COMB_CORR!D22</f>
        <v>5.7418966458341235E-2</v>
      </c>
      <c r="V60" s="118">
        <f>DIST_GAS_MOTOC!D61/COMB_CORR!D22</f>
        <v>0.17802828418504524</v>
      </c>
      <c r="W60" s="118">
        <f>DIST_GAS_MOTOA!D61/COMB_CORR!D22</f>
        <v>3.3205205078391337E-2</v>
      </c>
      <c r="X60" s="119">
        <f t="shared" si="33"/>
        <v>1.2999938648119485</v>
      </c>
      <c r="Y60" s="125"/>
      <c r="Z60" s="121">
        <f>DIST_GAS_AUT!E61/COMB_CORR!E22</f>
        <v>3.7733729245905762E-2</v>
      </c>
      <c r="AA60" s="121">
        <f>DIST_GAS_UTI!E61/COMB_CORR!E22</f>
        <v>1.1607986930025449E-3</v>
      </c>
      <c r="AB60" s="121">
        <f>DIST_GAS_CAMIE!E61/COMB_CORR!E22</f>
        <v>0.10425141682871789</v>
      </c>
      <c r="AC60" s="121">
        <f>DIST_GAS_CAMIOA!E61/COMB_CORR!E22</f>
        <v>4.0229996031919665E-2</v>
      </c>
      <c r="AD60" s="121">
        <f>DIST_GAS_MOTOC!E61/COMB_CORR!E22</f>
        <v>0.17970290210534598</v>
      </c>
      <c r="AE60" s="121">
        <f>DIST_GAS_MOTOA!E61/COMB_CORR!E22</f>
        <v>3.4578293742081517E-2</v>
      </c>
      <c r="AF60" s="122">
        <f t="shared" si="34"/>
        <v>0.39765713664697333</v>
      </c>
      <c r="AG60" s="125"/>
      <c r="AH60" s="118" t="e">
        <f>DIST_GAS_AUT!F61/COMB_CORR!F22</f>
        <v>#DIV/0!</v>
      </c>
      <c r="AI60" s="118" t="e">
        <f>DIST_GAS_UTI!F61/COMB_CORR!F22</f>
        <v>#REF!</v>
      </c>
      <c r="AJ60" s="118" t="e">
        <f>DIST_GAS_CAMIE!F61/COMB_CORR!F22</f>
        <v>#DIV/0!</v>
      </c>
      <c r="AK60" s="118" t="e">
        <f>DIST_GAS_CAMIOA!F61/COMB_CORR!F22</f>
        <v>#DIV/0!</v>
      </c>
      <c r="AL60" s="118" t="e">
        <f>DIST_GAS_MOTOC!F61/COMB_CORR!F22</f>
        <v>#DIV/0!</v>
      </c>
      <c r="AM60" s="118" t="e">
        <f>DIST_GAS_MOTOA!F61/COMB_CORR!F22</f>
        <v>#REF!</v>
      </c>
      <c r="AN60" s="119" t="e">
        <f>SUM(#REF!)</f>
        <v>#REF!</v>
      </c>
    </row>
    <row r="61" spans="1:40">
      <c r="A61" s="75" t="s">
        <v>40</v>
      </c>
      <c r="B61" s="118">
        <f>DIST_GAS_AUT!B62/COMB_CORR!B23</f>
        <v>0.70623969487959859</v>
      </c>
      <c r="C61" s="118">
        <f>DIST_GAS_UTI!B62/COMB_CORR!B23</f>
        <v>2.3381988552170222E-2</v>
      </c>
      <c r="D61" s="118">
        <f>DIST_GAS_CAMIE!B62/COMB_CORR!B23</f>
        <v>0.33515433869646793</v>
      </c>
      <c r="E61" s="118">
        <f>DIST_GAS_CAMIOA!B62/COMB_CORR!B23</f>
        <v>0.19250960580447954</v>
      </c>
      <c r="F61" s="118">
        <f>DIST_GAS_MOTOC!B62/COMB_CORR!B23</f>
        <v>0.14328243873207383</v>
      </c>
      <c r="G61" s="118">
        <f>DIST_GAS_MOTOA!B62/COMB_CORR!B23</f>
        <v>2.5004222764906478E-2</v>
      </c>
      <c r="H61" s="118">
        <f t="shared" si="31"/>
        <v>1.4255722894296967</v>
      </c>
      <c r="I61" s="125"/>
      <c r="J61" s="116">
        <f>DIST_GAS_AUT!C62/COMB_CORR!C23</f>
        <v>0.7495250873978403</v>
      </c>
      <c r="K61" s="116">
        <f>DIST_GAS_UTI!C62/COMB_CORR!C23</f>
        <v>2.5471520568704133E-2</v>
      </c>
      <c r="L61" s="116">
        <f>DIST_GAS_CAMIE!C62/COMB_CORR!C23</f>
        <v>0.37439909252715475</v>
      </c>
      <c r="M61" s="116">
        <f>DIST_GAS_CAMIOA!C62/COMB_CORR!C23</f>
        <v>0.21350298491437347</v>
      </c>
      <c r="N61" s="116">
        <f>DIST_GAS_MOTOC!C62/COMB_CORR!C23</f>
        <v>0.15911770198110883</v>
      </c>
      <c r="O61" s="116">
        <f>DIST_GAS_MOTOA!C62/COMB_CORR!C23</f>
        <v>2.8192806538739585E-2</v>
      </c>
      <c r="P61" s="117">
        <f t="shared" si="32"/>
        <v>1.550209193927921</v>
      </c>
      <c r="Q61" s="125"/>
      <c r="R61" s="118">
        <f>DIST_GAS_AUT!D62/COMB_CORR!D23</f>
        <v>1.7729966154233991</v>
      </c>
      <c r="S61" s="118">
        <f>DIST_GAS_UTI!D62/COMB_CORR!D23</f>
        <v>3.0166847125386208E-2</v>
      </c>
      <c r="T61" s="118">
        <f>DIST_GAS_CAMIE!D62/COMB_CORR!D23</f>
        <v>0.33102541586376794</v>
      </c>
      <c r="U61" s="118">
        <f>DIST_GAS_CAMIOA!D62/COMB_CORR!D23</f>
        <v>0.18703615437582805</v>
      </c>
      <c r="V61" s="118">
        <f>DIST_GAS_MOTOC!D62/COMB_CORR!D23</f>
        <v>0.14053034888435312</v>
      </c>
      <c r="W61" s="118">
        <f>DIST_GAS_MOTOA!D62/COMB_CORR!D23</f>
        <v>2.5515429733055216E-2</v>
      </c>
      <c r="X61" s="119">
        <f t="shared" si="33"/>
        <v>2.4872708114057898</v>
      </c>
      <c r="Y61" s="125"/>
      <c r="Z61" s="121">
        <f>DIST_GAS_AUT!E62/COMB_CORR!E23</f>
        <v>0.38689934645858265</v>
      </c>
      <c r="AA61" s="121">
        <f>DIST_GAS_UTI!E62/COMB_CORR!E23</f>
        <v>1.4693922895641425E-3</v>
      </c>
      <c r="AB61" s="121">
        <f>DIST_GAS_CAMIE!E62/COMB_CORR!E23</f>
        <v>0.21230509241485881</v>
      </c>
      <c r="AC61" s="121">
        <f>DIST_GAS_CAMIOA!E62/COMB_CORR!E23</f>
        <v>0.12043155456764057</v>
      </c>
      <c r="AD61" s="121">
        <f>DIST_GAS_MOTOC!E62/COMB_CORR!E23</f>
        <v>0.12957661415074484</v>
      </c>
      <c r="AE61" s="121">
        <f>DIST_GAS_MOTOA!E62/COMB_CORR!E23</f>
        <v>2.433235229606719E-2</v>
      </c>
      <c r="AF61" s="122">
        <f t="shared" si="34"/>
        <v>0.87501435217745827</v>
      </c>
      <c r="AG61" s="125"/>
      <c r="AH61" s="118" t="e">
        <f>DIST_GAS_AUT!F62/COMB_CORR!F23</f>
        <v>#DIV/0!</v>
      </c>
      <c r="AI61" s="118" t="e">
        <f>DIST_GAS_UTI!F62/COMB_CORR!F23</f>
        <v>#REF!</v>
      </c>
      <c r="AJ61" s="118" t="e">
        <f>DIST_GAS_CAMIE!F62/COMB_CORR!F23</f>
        <v>#DIV/0!</v>
      </c>
      <c r="AK61" s="118" t="e">
        <f>DIST_GAS_CAMIOA!F62/COMB_CORR!F23</f>
        <v>#DIV/0!</v>
      </c>
      <c r="AL61" s="118" t="e">
        <f>DIST_GAS_MOTOC!F62/COMB_CORR!F23</f>
        <v>#DIV/0!</v>
      </c>
      <c r="AM61" s="118" t="e">
        <f>DIST_GAS_MOTOA!F62/COMB_CORR!F23</f>
        <v>#REF!</v>
      </c>
      <c r="AN61" s="119" t="e">
        <f>SUM(#REF!)</f>
        <v>#REF!</v>
      </c>
    </row>
    <row r="62" spans="1:40">
      <c r="A62" s="73" t="s">
        <v>26</v>
      </c>
      <c r="B62" s="118">
        <f>DIST_GAS_AUT!B63/COMB_CORR!B24</f>
        <v>0.81961398077025382</v>
      </c>
      <c r="C62" s="118">
        <f>DIST_GAS_UTI!B63/COMB_CORR!B24</f>
        <v>2.9080768287315893E-2</v>
      </c>
      <c r="D62" s="118">
        <f>DIST_GAS_CAMIE!B63/COMB_CORR!B24</f>
        <v>0.21523807367020986</v>
      </c>
      <c r="E62" s="118">
        <f>DIST_GAS_CAMIOA!B63/COMB_CORR!B24</f>
        <v>7.4939936385614137E-2</v>
      </c>
      <c r="F62" s="118">
        <f>DIST_GAS_MOTOC!B63/COMB_CORR!B24</f>
        <v>0.11345291644039908</v>
      </c>
      <c r="G62" s="118">
        <f>DIST_GAS_MOTOA!B63/COMB_CORR!B24</f>
        <v>2.773078278548775E-2</v>
      </c>
      <c r="H62" s="118">
        <f t="shared" si="31"/>
        <v>1.2800564583392804</v>
      </c>
      <c r="I62" s="125"/>
      <c r="J62" s="116">
        <f>DIST_GAS_AUT!C63/COMB_CORR!C24</f>
        <v>0.86857445184869109</v>
      </c>
      <c r="K62" s="116">
        <f>DIST_GAS_UTI!C63/COMB_CORR!C24</f>
        <v>3.0894412640318305E-2</v>
      </c>
      <c r="L62" s="116">
        <f>DIST_GAS_CAMIE!C63/COMB_CORR!C24</f>
        <v>0.22908527716788291</v>
      </c>
      <c r="M62" s="116">
        <f>DIST_GAS_CAMIOA!C63/COMB_CORR!C24</f>
        <v>7.8842977241146486E-2</v>
      </c>
      <c r="N62" s="116">
        <f>DIST_GAS_MOTOC!C63/COMB_CORR!C24</f>
        <v>0.1205113168152825</v>
      </c>
      <c r="O62" s="116">
        <f>DIST_GAS_MOTOA!C63/COMB_CORR!C24</f>
        <v>3.0065587771997693E-2</v>
      </c>
      <c r="P62" s="117">
        <f t="shared" si="32"/>
        <v>1.357974023485319</v>
      </c>
      <c r="Q62" s="125"/>
      <c r="R62" s="118">
        <f>DIST_GAS_AUT!D63/COMB_CORR!D24</f>
        <v>0.9007910526273798</v>
      </c>
      <c r="S62" s="118">
        <f>DIST_GAS_UTI!D63/COMB_CORR!D24</f>
        <v>2.5621420901125114E-2</v>
      </c>
      <c r="T62" s="118">
        <f>DIST_GAS_CAMIE!D63/COMB_CORR!D24</f>
        <v>0.20596346975741175</v>
      </c>
      <c r="U62" s="118">
        <f>DIST_GAS_CAMIOA!D63/COMB_CORR!D24</f>
        <v>7.0786560964518616E-2</v>
      </c>
      <c r="V62" s="118">
        <f>DIST_GAS_MOTOC!D63/COMB_CORR!D24</f>
        <v>0.10814637121085464</v>
      </c>
      <c r="W62" s="118">
        <f>DIST_GAS_MOTOA!D63/COMB_CORR!D24</f>
        <v>2.7659137604143604E-2</v>
      </c>
      <c r="X62" s="119">
        <f t="shared" si="33"/>
        <v>1.3389680130654333</v>
      </c>
      <c r="Y62" s="125"/>
      <c r="Z62" s="121">
        <f>DIST_GAS_AUT!E63/COMB_CORR!E24</f>
        <v>9.0748506407946669E-2</v>
      </c>
      <c r="AA62" s="121">
        <f>DIST_GAS_UTI!E63/COMB_CORR!E24</f>
        <v>1.4931184962839903E-3</v>
      </c>
      <c r="AB62" s="121">
        <f>DIST_GAS_CAMIE!E63/COMB_CORR!E24</f>
        <v>0.15477643608175268</v>
      </c>
      <c r="AC62" s="121">
        <f>DIST_GAS_CAMIOA!E63/COMB_CORR!E24</f>
        <v>5.3912478699533202E-2</v>
      </c>
      <c r="AD62" s="121">
        <f>DIST_GAS_MOTOC!E63/COMB_CORR!E24</f>
        <v>0.11650768617825809</v>
      </c>
      <c r="AE62" s="121">
        <f>DIST_GAS_MOTOA!E63/COMB_CORR!E24</f>
        <v>3.065878992637739E-2</v>
      </c>
      <c r="AF62" s="122">
        <f t="shared" si="34"/>
        <v>0.44809701579015199</v>
      </c>
      <c r="AG62" s="125"/>
      <c r="AH62" s="118" t="e">
        <f>DIST_GAS_AUT!F63/COMB_CORR!F24</f>
        <v>#DIV/0!</v>
      </c>
      <c r="AI62" s="118" t="e">
        <f>DIST_GAS_UTI!F63/COMB_CORR!F24</f>
        <v>#REF!</v>
      </c>
      <c r="AJ62" s="118" t="e">
        <f>DIST_GAS_CAMIE!F63/COMB_CORR!F24</f>
        <v>#DIV/0!</v>
      </c>
      <c r="AK62" s="118" t="e">
        <f>DIST_GAS_CAMIOA!F63/COMB_CORR!F24</f>
        <v>#DIV/0!</v>
      </c>
      <c r="AL62" s="118" t="e">
        <f>DIST_GAS_MOTOC!F63/COMB_CORR!F24</f>
        <v>#DIV/0!</v>
      </c>
      <c r="AM62" s="118" t="e">
        <f>DIST_GAS_MOTOA!F63/COMB_CORR!F24</f>
        <v>#REF!</v>
      </c>
      <c r="AN62" s="119" t="e">
        <f>SUM(#REF!)</f>
        <v>#REF!</v>
      </c>
    </row>
    <row r="63" spans="1:40">
      <c r="A63" s="73" t="s">
        <v>18</v>
      </c>
      <c r="B63" s="118">
        <f>DIST_GAS_AUT!B64/COMB_CORR!B25</f>
        <v>0.41548580323221934</v>
      </c>
      <c r="C63" s="118">
        <f>DIST_GAS_UTI!B64/COMB_CORR!B25</f>
        <v>1.0413604471920454E-2</v>
      </c>
      <c r="D63" s="118">
        <f>DIST_GAS_CAMIE!B64/COMB_CORR!B25</f>
        <v>0.38321236600875697</v>
      </c>
      <c r="E63" s="118">
        <f>DIST_GAS_CAMIOA!B64/COMB_CORR!B25</f>
        <v>0.14024437188055891</v>
      </c>
      <c r="F63" s="118">
        <f>DIST_GAS_MOTOC!B64/COMB_CORR!B25</f>
        <v>0.18150184994010857</v>
      </c>
      <c r="G63" s="118">
        <f>DIST_GAS_MOTOA!B64/COMB_CORR!B25</f>
        <v>2.1177575689047923E-2</v>
      </c>
      <c r="H63" s="118">
        <f t="shared" si="31"/>
        <v>1.1520355712226122</v>
      </c>
      <c r="I63" s="125"/>
      <c r="J63" s="116">
        <f>DIST_GAS_AUT!C64/COMB_CORR!C25</f>
        <v>0.39990043957007027</v>
      </c>
      <c r="K63" s="116">
        <f>DIST_GAS_UTI!C64/COMB_CORR!C25</f>
        <v>1.0483686542777912E-2</v>
      </c>
      <c r="L63" s="116">
        <f>DIST_GAS_CAMIE!C64/COMB_CORR!C25</f>
        <v>0.41288066043014438</v>
      </c>
      <c r="M63" s="116">
        <f>DIST_GAS_CAMIOA!C64/COMB_CORR!C25</f>
        <v>0.14714899815094226</v>
      </c>
      <c r="N63" s="116">
        <f>DIST_GAS_MOTOC!C64/COMB_CORR!C25</f>
        <v>0.19010112496892095</v>
      </c>
      <c r="O63" s="116">
        <f>DIST_GAS_MOTOA!C64/COMB_CORR!C25</f>
        <v>2.2504214975803544E-2</v>
      </c>
      <c r="P63" s="117">
        <f t="shared" si="32"/>
        <v>1.1830191246386592</v>
      </c>
      <c r="Q63" s="125"/>
      <c r="R63" s="118">
        <f>DIST_GAS_AUT!D64/COMB_CORR!D25</f>
        <v>1.6861554592069037</v>
      </c>
      <c r="S63" s="118">
        <f>DIST_GAS_UTI!D64/COMB_CORR!D25</f>
        <v>2.6337347638605017E-2</v>
      </c>
      <c r="T63" s="118">
        <f>DIST_GAS_CAMIE!D64/COMB_CORR!D25</f>
        <v>0.38104801408814531</v>
      </c>
      <c r="U63" s="118">
        <f>DIST_GAS_CAMIOA!D64/COMB_CORR!D25</f>
        <v>0.1348052979395222</v>
      </c>
      <c r="V63" s="118">
        <f>DIST_GAS_MOTOC!D64/COMB_CORR!D25</f>
        <v>0.17217690026863544</v>
      </c>
      <c r="W63" s="118">
        <f>DIST_GAS_MOTOA!D64/COMB_CORR!D25</f>
        <v>2.0738585654630281E-2</v>
      </c>
      <c r="X63" s="119">
        <f t="shared" si="33"/>
        <v>2.4212616047964417</v>
      </c>
      <c r="Y63" s="125"/>
      <c r="Z63" s="121">
        <f>DIST_GAS_AUT!E64/COMB_CORR!E25</f>
        <v>0.25140366832142541</v>
      </c>
      <c r="AA63" s="121">
        <f>DIST_GAS_UTI!E64/COMB_CORR!E25</f>
        <v>1.3040848820798452E-3</v>
      </c>
      <c r="AB63" s="121">
        <f>DIST_GAS_CAMIE!E64/COMB_CORR!E25</f>
        <v>0.2437357979124192</v>
      </c>
      <c r="AC63" s="121">
        <f>DIST_GAS_CAMIOA!E64/COMB_CORR!E25</f>
        <v>8.6133294959268289E-2</v>
      </c>
      <c r="AD63" s="121">
        <f>DIST_GAS_MOTOC!E64/COMB_CORR!E25</f>
        <v>0.15357658937487131</v>
      </c>
      <c r="AE63" s="121">
        <f>DIST_GAS_MOTOA!E64/COMB_CORR!E25</f>
        <v>1.8947838385447086E-2</v>
      </c>
      <c r="AF63" s="122">
        <f t="shared" si="34"/>
        <v>0.75510127383551107</v>
      </c>
      <c r="AG63" s="125"/>
      <c r="AH63" s="118" t="e">
        <f>DIST_GAS_AUT!F64/COMB_CORR!F25</f>
        <v>#DIV/0!</v>
      </c>
      <c r="AI63" s="118" t="e">
        <f>DIST_GAS_UTI!F64/COMB_CORR!F25</f>
        <v>#REF!</v>
      </c>
      <c r="AJ63" s="118" t="e">
        <f>DIST_GAS_CAMIE!F64/COMB_CORR!F25</f>
        <v>#DIV/0!</v>
      </c>
      <c r="AK63" s="118" t="e">
        <f>DIST_GAS_CAMIOA!F64/COMB_CORR!F25</f>
        <v>#DIV/0!</v>
      </c>
      <c r="AL63" s="118" t="e">
        <f>DIST_GAS_MOTOC!F64/COMB_CORR!F25</f>
        <v>#DIV/0!</v>
      </c>
      <c r="AM63" s="118" t="e">
        <f>DIST_GAS_MOTOA!F64/COMB_CORR!F25</f>
        <v>#REF!</v>
      </c>
      <c r="AN63" s="119" t="e">
        <f>SUM(#REF!)</f>
        <v>#REF!</v>
      </c>
    </row>
    <row r="64" spans="1:40">
      <c r="A64" s="73" t="s">
        <v>12</v>
      </c>
      <c r="B64" s="118">
        <f>DIST_GAS_AUT!B65/COMB_CORR!B26</f>
        <v>1.2281567891659608</v>
      </c>
      <c r="C64" s="118">
        <f>DIST_GAS_UTI!B65/COMB_CORR!B26</f>
        <v>4.3638958171643108E-2</v>
      </c>
      <c r="D64" s="118">
        <f>DIST_GAS_CAMIE!B65/COMB_CORR!B26</f>
        <v>0.25190686119182626</v>
      </c>
      <c r="E64" s="118">
        <f>DIST_GAS_CAMIOA!B65/COMB_CORR!B26</f>
        <v>0.22082084518215128</v>
      </c>
      <c r="F64" s="118">
        <f>DIST_GAS_MOTOC!B65/COMB_CORR!B26</f>
        <v>0.11171713250525235</v>
      </c>
      <c r="G64" s="118">
        <f>DIST_GAS_MOTOA!B65/COMB_CORR!B26</f>
        <v>2.0050482610351025E-2</v>
      </c>
      <c r="H64" s="118">
        <f t="shared" si="31"/>
        <v>1.876291068827185</v>
      </c>
      <c r="I64" s="125"/>
      <c r="J64" s="116">
        <f>DIST_GAS_AUT!C65/COMB_CORR!C26</f>
        <v>1.3545398709773608</v>
      </c>
      <c r="K64" s="116">
        <f>DIST_GAS_UTI!C65/COMB_CORR!C26</f>
        <v>4.9095785777437437E-2</v>
      </c>
      <c r="L64" s="116">
        <f>DIST_GAS_CAMIE!C65/COMB_CORR!C26</f>
        <v>0.2843084369733081</v>
      </c>
      <c r="M64" s="116">
        <f>DIST_GAS_CAMIOA!C65/COMB_CORR!C26</f>
        <v>0.24807919130436423</v>
      </c>
      <c r="N64" s="116">
        <f>DIST_GAS_MOTOC!C65/COMB_CORR!C26</f>
        <v>0.12650970301624576</v>
      </c>
      <c r="O64" s="116">
        <f>DIST_GAS_MOTOA!C65/COMB_CORR!C26</f>
        <v>2.2939473694652115E-2</v>
      </c>
      <c r="P64" s="117">
        <f t="shared" si="32"/>
        <v>2.0854724617433686</v>
      </c>
      <c r="Q64" s="125"/>
      <c r="R64" s="118">
        <f>DIST_GAS_AUT!D65/COMB_CORR!D26</f>
        <v>1.5838791328510471</v>
      </c>
      <c r="S64" s="118">
        <f>DIST_GAS_UTI!D65/COMB_CORR!D26</f>
        <v>2.5029170887492406E-2</v>
      </c>
      <c r="T64" s="118">
        <f>DIST_GAS_CAMIE!D65/COMB_CORR!D26</f>
        <v>0.29489254056031661</v>
      </c>
      <c r="U64" s="118">
        <f>DIST_GAS_CAMIOA!D65/COMB_CORR!D26</f>
        <v>0.2552542869913515</v>
      </c>
      <c r="V64" s="118">
        <f>DIST_GAS_MOTOC!D65/COMB_CORR!D26</f>
        <v>0.13211919127224403</v>
      </c>
      <c r="W64" s="118">
        <f>DIST_GAS_MOTOA!D65/COMB_CORR!D26</f>
        <v>2.4553204541272144E-2</v>
      </c>
      <c r="X64" s="119">
        <f t="shared" si="33"/>
        <v>2.3157275271037236</v>
      </c>
      <c r="Y64" s="125"/>
      <c r="Z64" s="121">
        <f>DIST_GAS_AUT!E65/COMB_CORR!E26</f>
        <v>0.32211340342687439</v>
      </c>
      <c r="AA64" s="121">
        <f>DIST_GAS_UTI!E65/COMB_CORR!E26</f>
        <v>1.1924794916168119E-3</v>
      </c>
      <c r="AB64" s="121">
        <f>DIST_GAS_CAMIE!E65/COMB_CORR!E26</f>
        <v>0.1867023555893812</v>
      </c>
      <c r="AC64" s="121">
        <f>DIST_GAS_CAMIOA!E65/COMB_CORR!E26</f>
        <v>0.16295582528020733</v>
      </c>
      <c r="AD64" s="121">
        <f>DIST_GAS_MOTOC!E65/COMB_CORR!E26</f>
        <v>0.12313924032558461</v>
      </c>
      <c r="AE64" s="121">
        <f>DIST_GAS_MOTOA!E65/COMB_CORR!E26</f>
        <v>2.3715297279629309E-2</v>
      </c>
      <c r="AF64" s="122">
        <f t="shared" si="34"/>
        <v>0.81981860139329366</v>
      </c>
      <c r="AG64" s="125"/>
      <c r="AH64" s="118" t="e">
        <f>DIST_GAS_AUT!F65/COMB_CORR!F26</f>
        <v>#DIV/0!</v>
      </c>
      <c r="AI64" s="118" t="e">
        <f>DIST_GAS_UTI!F65/COMB_CORR!F26</f>
        <v>#REF!</v>
      </c>
      <c r="AJ64" s="118" t="e">
        <f>DIST_GAS_CAMIE!F65/COMB_CORR!F26</f>
        <v>#DIV/0!</v>
      </c>
      <c r="AK64" s="118" t="e">
        <f>DIST_GAS_CAMIOA!F65/COMB_CORR!F26</f>
        <v>#DIV/0!</v>
      </c>
      <c r="AL64" s="118" t="e">
        <f>DIST_GAS_MOTOC!F65/COMB_CORR!F26</f>
        <v>#DIV/0!</v>
      </c>
      <c r="AM64" s="118" t="e">
        <f>DIST_GAS_MOTOA!F65/COMB_CORR!F26</f>
        <v>#REF!</v>
      </c>
      <c r="AN64" s="119" t="e">
        <f>SUM(#REF!)</f>
        <v>#REF!</v>
      </c>
    </row>
    <row r="65" spans="1:40">
      <c r="A65" s="73" t="s">
        <v>10</v>
      </c>
      <c r="B65" s="118">
        <f>DIST_GAS_AUT!B66/COMB_CORR!B27</f>
        <v>0.6801682455599416</v>
      </c>
      <c r="C65" s="118">
        <f>DIST_GAS_UTI!B66/COMB_CORR!B27</f>
        <v>2.2916858134461777E-2</v>
      </c>
      <c r="D65" s="118">
        <f>DIST_GAS_CAMIE!B66/COMB_CORR!B27</f>
        <v>0.35056445531862063</v>
      </c>
      <c r="E65" s="118">
        <f>DIST_GAS_CAMIOA!B66/COMB_CORR!B27</f>
        <v>0.22076958418386092</v>
      </c>
      <c r="F65" s="118">
        <f>DIST_GAS_MOTOC!B66/COMB_CORR!B27</f>
        <v>0.13898548161081203</v>
      </c>
      <c r="G65" s="118">
        <f>DIST_GAS_MOTOA!B66/COMB_CORR!B27</f>
        <v>2.7540730639832822E-2</v>
      </c>
      <c r="H65" s="118">
        <f t="shared" si="31"/>
        <v>1.4409453554475296</v>
      </c>
      <c r="I65" s="125"/>
      <c r="J65" s="116">
        <f>DIST_GAS_AUT!C66/COMB_CORR!C27</f>
        <v>0.73596444581304021</v>
      </c>
      <c r="K65" s="116">
        <f>DIST_GAS_UTI!C66/COMB_CORR!C27</f>
        <v>2.5447431633552155E-2</v>
      </c>
      <c r="L65" s="116">
        <f>DIST_GAS_CAMIE!C66/COMB_CORR!C27</f>
        <v>0.39862335331407223</v>
      </c>
      <c r="M65" s="116">
        <f>DIST_GAS_CAMIOA!C66/COMB_CORR!C27</f>
        <v>0.25148334322476706</v>
      </c>
      <c r="N65" s="116">
        <f>DIST_GAS_MOTOC!C66/COMB_CORR!C27</f>
        <v>0.15842480066544931</v>
      </c>
      <c r="O65" s="116">
        <f>DIST_GAS_MOTOA!C66/COMB_CORR!C27</f>
        <v>3.1882257781178883E-2</v>
      </c>
      <c r="P65" s="117">
        <f t="shared" si="32"/>
        <v>1.6018256324320599</v>
      </c>
      <c r="Q65" s="125"/>
      <c r="R65" s="118">
        <f>DIST_GAS_AUT!D66/COMB_CORR!D27</f>
        <v>1.9513716758775168</v>
      </c>
      <c r="S65" s="118">
        <f>DIST_GAS_UTI!D66/COMB_CORR!D27</f>
        <v>3.3373832195628797E-2</v>
      </c>
      <c r="T65" s="118">
        <f>DIST_GAS_CAMIE!D66/COMB_CORR!D27</f>
        <v>0.33243664483302637</v>
      </c>
      <c r="U65" s="118">
        <f>DIST_GAS_CAMIOA!D66/COMB_CORR!D27</f>
        <v>0.20820785744684941</v>
      </c>
      <c r="V65" s="118">
        <f>DIST_GAS_MOTOC!D66/COMB_CORR!D27</f>
        <v>0.13290247823080995</v>
      </c>
      <c r="W65" s="118">
        <f>DIST_GAS_MOTOA!D66/COMB_CORR!D27</f>
        <v>2.7456756366629694E-2</v>
      </c>
      <c r="X65" s="119">
        <f t="shared" si="33"/>
        <v>2.6857492449504612</v>
      </c>
      <c r="Y65" s="125"/>
      <c r="Z65" s="121">
        <f>DIST_GAS_AUT!E66/COMB_CORR!E27</f>
        <v>0.48817702488869086</v>
      </c>
      <c r="AA65" s="121">
        <f>DIST_GAS_UTI!E66/COMB_CORR!E27</f>
        <v>1.595674248189363E-3</v>
      </c>
      <c r="AB65" s="121">
        <f>DIST_GAS_CAMIE!E66/COMB_CORR!E27</f>
        <v>0.20998815022498002</v>
      </c>
      <c r="AC65" s="121">
        <f>DIST_GAS_CAMIOA!E66/COMB_CORR!E27</f>
        <v>0.13289427041315835</v>
      </c>
      <c r="AD65" s="121">
        <f>DIST_GAS_MOTOC!E66/COMB_CORR!E27</f>
        <v>0.12196535922500198</v>
      </c>
      <c r="AE65" s="121">
        <f>DIST_GAS_MOTOA!E66/COMB_CORR!E27</f>
        <v>2.6130259228065358E-2</v>
      </c>
      <c r="AF65" s="122">
        <f t="shared" si="34"/>
        <v>0.98075073822808589</v>
      </c>
      <c r="AG65" s="125"/>
      <c r="AH65" s="118" t="e">
        <f>DIST_GAS_AUT!F66/COMB_CORR!F27</f>
        <v>#DIV/0!</v>
      </c>
      <c r="AI65" s="118" t="e">
        <f>DIST_GAS_UTI!F66/COMB_CORR!F27</f>
        <v>#REF!</v>
      </c>
      <c r="AJ65" s="118" t="e">
        <f>DIST_GAS_CAMIE!F66/COMB_CORR!F27</f>
        <v>#DIV/0!</v>
      </c>
      <c r="AK65" s="118" t="e">
        <f>DIST_GAS_CAMIOA!F66/COMB_CORR!F27</f>
        <v>#DIV/0!</v>
      </c>
      <c r="AL65" s="118" t="e">
        <f>DIST_GAS_MOTOC!F66/COMB_CORR!F27</f>
        <v>#DIV/0!</v>
      </c>
      <c r="AM65" s="118" t="e">
        <f>DIST_GAS_MOTOA!F66/COMB_CORR!F27</f>
        <v>#REF!</v>
      </c>
      <c r="AN65" s="119" t="e">
        <f>SUM(#REF!)</f>
        <v>#REF!</v>
      </c>
    </row>
    <row r="66" spans="1:40">
      <c r="A66" s="75" t="s">
        <v>41</v>
      </c>
      <c r="B66" s="118">
        <f>DIST_GAS_AUT!B67/COMB_CORR!B28</f>
        <v>0.67076086440521898</v>
      </c>
      <c r="C66" s="118">
        <f>DIST_GAS_UTI!B67/COMB_CORR!B28</f>
        <v>3.0040547998368101E-2</v>
      </c>
      <c r="D66" s="118">
        <f>DIST_GAS_CAMIE!B67/COMB_CORR!B28</f>
        <v>0.22032591033906906</v>
      </c>
      <c r="E66" s="118">
        <f>DIST_GAS_CAMIOA!B67/COMB_CORR!B28</f>
        <v>9.7991830123529716E-2</v>
      </c>
      <c r="F66" s="118">
        <f>DIST_GAS_MOTOC!B67/COMB_CORR!B28</f>
        <v>8.2604642083074747E-2</v>
      </c>
      <c r="G66" s="118">
        <f>DIST_GAS_MOTOA!B67/COMB_CORR!B28</f>
        <v>2.0267618740021139E-2</v>
      </c>
      <c r="H66" s="118">
        <f t="shared" si="31"/>
        <v>1.1219914136892817</v>
      </c>
      <c r="I66" s="125"/>
      <c r="J66" s="116">
        <f>DIST_GAS_AUT!C67/COMB_CORR!C28</f>
        <v>1.1821782251332713</v>
      </c>
      <c r="K66" s="116">
        <f>DIST_GAS_UTI!C67/COMB_CORR!C28</f>
        <v>3.4529648777509192E-2</v>
      </c>
      <c r="L66" s="116">
        <f>DIST_GAS_CAMIE!C67/COMB_CORR!C28</f>
        <v>0.24635683694526234</v>
      </c>
      <c r="M66" s="116">
        <f>DIST_GAS_CAMIOA!C67/COMB_CORR!C28</f>
        <v>0.11089210116255602</v>
      </c>
      <c r="N66" s="116">
        <f>DIST_GAS_MOTOC!C67/COMB_CORR!C28</f>
        <v>9.1196685456861187E-2</v>
      </c>
      <c r="O66" s="116">
        <f>DIST_GAS_MOTOA!C67/COMB_CORR!C28</f>
        <v>2.2520061890891903E-2</v>
      </c>
      <c r="P66" s="117">
        <f t="shared" si="32"/>
        <v>1.6876735593663521</v>
      </c>
      <c r="Q66" s="125"/>
      <c r="R66" s="118">
        <f>DIST_GAS_AUT!D67/COMB_CORR!D28</f>
        <v>1.3068614752399121</v>
      </c>
      <c r="S66" s="118">
        <f>DIST_GAS_UTI!D67/COMB_CORR!D28</f>
        <v>2.343448160500498E-2</v>
      </c>
      <c r="T66" s="118">
        <f>DIST_GAS_CAMIE!D67/COMB_CORR!D28</f>
        <v>0.23795982056362483</v>
      </c>
      <c r="U66" s="118">
        <f>DIST_GAS_CAMIOA!D67/COMB_CORR!D28</f>
        <v>0.10782356729274037</v>
      </c>
      <c r="V66" s="118">
        <f>DIST_GAS_MOTOC!D67/COMB_CORR!D28</f>
        <v>8.7271654306673913E-2</v>
      </c>
      <c r="W66" s="118">
        <f>DIST_GAS_MOTOA!D67/COMB_CORR!D28</f>
        <v>2.1714782534319299E-2</v>
      </c>
      <c r="X66" s="119">
        <f t="shared" si="33"/>
        <v>1.7850657815422755</v>
      </c>
      <c r="Y66" s="125"/>
      <c r="Z66" s="121">
        <f>DIST_GAS_AUT!E67/COMB_CORR!E28</f>
        <v>0.36230509308878445</v>
      </c>
      <c r="AA66" s="121">
        <f>DIST_GAS_UTI!E67/COMB_CORR!E28</f>
        <v>1.1759559148863609E-3</v>
      </c>
      <c r="AB66" s="121">
        <f>DIST_GAS_CAMIE!E67/COMB_CORR!E28</f>
        <v>0.1569308363289727</v>
      </c>
      <c r="AC66" s="121">
        <f>DIST_GAS_CAMIOA!E67/COMB_CORR!E28</f>
        <v>7.2212009347751571E-2</v>
      </c>
      <c r="AD66" s="121">
        <f>DIST_GAS_MOTOC!E67/COMB_CORR!E28</f>
        <v>8.212420987396693E-2</v>
      </c>
      <c r="AE66" s="121">
        <f>DIST_GAS_MOTOA!E67/COMB_CORR!E28</f>
        <v>2.0638652727628177E-2</v>
      </c>
      <c r="AF66" s="122">
        <f t="shared" si="34"/>
        <v>0.69538675728199018</v>
      </c>
      <c r="AG66" s="125"/>
      <c r="AH66" s="118" t="e">
        <f>DIST_GAS_AUT!F67/COMB_CORR!F28</f>
        <v>#DIV/0!</v>
      </c>
      <c r="AI66" s="118" t="e">
        <f>DIST_GAS_UTI!F67/COMB_CORR!F28</f>
        <v>#REF!</v>
      </c>
      <c r="AJ66" s="118" t="e">
        <f>DIST_GAS_CAMIE!F67/COMB_CORR!F28</f>
        <v>#DIV/0!</v>
      </c>
      <c r="AK66" s="118" t="e">
        <f>DIST_GAS_CAMIOA!F67/COMB_CORR!F28</f>
        <v>#DIV/0!</v>
      </c>
      <c r="AL66" s="118" t="e">
        <f>DIST_GAS_MOTOC!F67/COMB_CORR!F28</f>
        <v>#DIV/0!</v>
      </c>
      <c r="AM66" s="118" t="e">
        <f>DIST_GAS_MOTOA!F67/COMB_CORR!F28</f>
        <v>#REF!</v>
      </c>
      <c r="AN66" s="119" t="e">
        <f>SUM(#REF!)</f>
        <v>#REF!</v>
      </c>
    </row>
    <row r="67" spans="1:40">
      <c r="A67" s="73" t="s">
        <v>22</v>
      </c>
      <c r="B67" s="118">
        <f>DIST_GAS_AUT!B68/COMB_CORR!B29</f>
        <v>0.91104097083052182</v>
      </c>
      <c r="C67" s="118">
        <f>DIST_GAS_UTI!B68/COMB_CORR!B29</f>
        <v>3.5309223150377121E-2</v>
      </c>
      <c r="D67" s="118">
        <f>DIST_GAS_CAMIE!B68/COMB_CORR!B29</f>
        <v>0.325440876709154</v>
      </c>
      <c r="E67" s="118">
        <f>DIST_GAS_CAMIOA!B68/COMB_CORR!B29</f>
        <v>0.12140079702927511</v>
      </c>
      <c r="F67" s="118">
        <f>DIST_GAS_MOTOC!B68/COMB_CORR!B29</f>
        <v>0.10993897446838274</v>
      </c>
      <c r="G67" s="118">
        <f>DIST_GAS_MOTOA!B68/COMB_CORR!B29</f>
        <v>2.8217978739648823E-2</v>
      </c>
      <c r="H67" s="118">
        <f t="shared" si="31"/>
        <v>1.5313488209273596</v>
      </c>
      <c r="I67" s="125"/>
      <c r="J67" s="116">
        <f>DIST_GAS_AUT!C68/COMB_CORR!C29</f>
        <v>1.4630447742065027</v>
      </c>
      <c r="K67" s="116">
        <f>DIST_GAS_UTI!C68/COMB_CORR!C29</f>
        <v>3.7584496760943165E-2</v>
      </c>
      <c r="L67" s="116">
        <f>DIST_GAS_CAMIE!C68/COMB_CORR!C29</f>
        <v>0.33996695481369538</v>
      </c>
      <c r="M67" s="116">
        <f>DIST_GAS_CAMIOA!C68/COMB_CORR!C29</f>
        <v>0.12802079879862233</v>
      </c>
      <c r="N67" s="116">
        <f>DIST_GAS_MOTOC!C68/COMB_CORR!C29</f>
        <v>0.11408431876925294</v>
      </c>
      <c r="O67" s="116">
        <f>DIST_GAS_MOTOA!C68/COMB_CORR!C29</f>
        <v>2.9470540072892442E-2</v>
      </c>
      <c r="P67" s="117">
        <f t="shared" si="32"/>
        <v>2.112171883421909</v>
      </c>
      <c r="Q67" s="125"/>
      <c r="R67" s="118">
        <f>DIST_GAS_AUT!D68/COMB_CORR!D29</f>
        <v>1.5475313251875433</v>
      </c>
      <c r="S67" s="118">
        <f>DIST_GAS_UTI!D68/COMB_CORR!D29</f>
        <v>2.3693676847315052E-2</v>
      </c>
      <c r="T67" s="118">
        <f>DIST_GAS_CAMIE!D68/COMB_CORR!D29</f>
        <v>0.31386239097276492</v>
      </c>
      <c r="U67" s="118">
        <f>DIST_GAS_CAMIOA!D68/COMB_CORR!D29</f>
        <v>0.11857850148875024</v>
      </c>
      <c r="V67" s="118">
        <f>DIST_GAS_MOTOC!D68/COMB_CORR!D29</f>
        <v>0.10479523894612158</v>
      </c>
      <c r="W67" s="118">
        <f>DIST_GAS_MOTOA!D68/COMB_CORR!D29</f>
        <v>2.7322201604304604E-2</v>
      </c>
      <c r="X67" s="119">
        <f t="shared" si="33"/>
        <v>2.1357833350468001</v>
      </c>
      <c r="Y67" s="125"/>
      <c r="Z67" s="121">
        <f>DIST_GAS_AUT!E68/COMB_CORR!E29</f>
        <v>0.38909670221431425</v>
      </c>
      <c r="AA67" s="121">
        <f>DIST_GAS_UTI!E68/COMB_CORR!E29</f>
        <v>1.1398329922039795E-3</v>
      </c>
      <c r="AB67" s="121">
        <f>DIST_GAS_CAMIE!E68/COMB_CORR!E29</f>
        <v>0.19917360871348644</v>
      </c>
      <c r="AC67" s="121">
        <f>DIST_GAS_CAMIOA!E68/COMB_CORR!E29</f>
        <v>7.637268719676156E-2</v>
      </c>
      <c r="AD67" s="121">
        <f>DIST_GAS_MOTOC!E68/COMB_CORR!E29</f>
        <v>9.5182887731641699E-2</v>
      </c>
      <c r="AE67" s="121">
        <f>DIST_GAS_MOTOA!E68/COMB_CORR!E29</f>
        <v>2.5171481498014781E-2</v>
      </c>
      <c r="AF67" s="122">
        <f t="shared" si="34"/>
        <v>0.78613720034642276</v>
      </c>
      <c r="AG67" s="125"/>
      <c r="AH67" s="118" t="e">
        <f>DIST_GAS_AUT!F68/COMB_CORR!F29</f>
        <v>#DIV/0!</v>
      </c>
      <c r="AI67" s="118" t="e">
        <f>DIST_GAS_UTI!F68/COMB_CORR!F29</f>
        <v>#REF!</v>
      </c>
      <c r="AJ67" s="118" t="e">
        <f>DIST_GAS_CAMIE!F68/COMB_CORR!F29</f>
        <v>#DIV/0!</v>
      </c>
      <c r="AK67" s="118" t="e">
        <f>DIST_GAS_CAMIOA!F68/COMB_CORR!F29</f>
        <v>#DIV/0!</v>
      </c>
      <c r="AL67" s="118" t="e">
        <f>DIST_GAS_MOTOC!F68/COMB_CORR!F29</f>
        <v>#DIV/0!</v>
      </c>
      <c r="AM67" s="118" t="e">
        <f>DIST_GAS_MOTOA!F68/COMB_CORR!F29</f>
        <v>#REF!</v>
      </c>
      <c r="AN67" s="119" t="e">
        <f>SUM(#REF!)</f>
        <v>#REF!</v>
      </c>
    </row>
    <row r="68" spans="1:40">
      <c r="A68" s="73" t="s">
        <v>13</v>
      </c>
      <c r="B68" s="118">
        <f>DIST_GAS_AUT!B69/COMB_CORR!B30</f>
        <v>0.55867533183367146</v>
      </c>
      <c r="C68" s="118">
        <f>DIST_GAS_UTI!B69/COMB_CORR!B30</f>
        <v>2.5220018171604977E-2</v>
      </c>
      <c r="D68" s="118">
        <f>DIST_GAS_CAMIE!B69/COMB_CORR!B30</f>
        <v>0.18501983136281283</v>
      </c>
      <c r="E68" s="118">
        <f>DIST_GAS_CAMIOA!B69/COMB_CORR!B30</f>
        <v>9.3654261330079897E-2</v>
      </c>
      <c r="F68" s="118">
        <f>DIST_GAS_MOTOC!B69/COMB_CORR!B30</f>
        <v>7.2073513072621651E-2</v>
      </c>
      <c r="G68" s="118">
        <f>DIST_GAS_MOTOA!B69/COMB_CORR!B30</f>
        <v>1.2716976358976536E-2</v>
      </c>
      <c r="H68" s="118">
        <f t="shared" si="31"/>
        <v>0.94735993212976743</v>
      </c>
      <c r="I68" s="125"/>
      <c r="J68" s="116">
        <f>DIST_GAS_AUT!C69/COMB_CORR!C30</f>
        <v>1.1602322699794214</v>
      </c>
      <c r="K68" s="116">
        <f>DIST_GAS_UTI!C69/COMB_CORR!C30</f>
        <v>2.97746154703908E-2</v>
      </c>
      <c r="L68" s="116">
        <f>DIST_GAS_CAMIE!C69/COMB_CORR!C30</f>
        <v>0.21391080895533723</v>
      </c>
      <c r="M68" s="116">
        <f>DIST_GAS_CAMIOA!C69/COMB_CORR!C30</f>
        <v>0.10895290616598624</v>
      </c>
      <c r="N68" s="116">
        <f>DIST_GAS_MOTOC!C69/COMB_CORR!C30</f>
        <v>8.2138028277325817E-2</v>
      </c>
      <c r="O68" s="116">
        <f>DIST_GAS_MOTOA!C69/COMB_CORR!C30</f>
        <v>1.4601414548137525E-2</v>
      </c>
      <c r="P68" s="117">
        <f t="shared" si="32"/>
        <v>1.609610043396599</v>
      </c>
      <c r="Q68" s="125"/>
      <c r="R68" s="118">
        <f>DIST_GAS_AUT!D69/COMB_CORR!D30</f>
        <v>1.3304931878318373</v>
      </c>
      <c r="S68" s="118">
        <f>DIST_GAS_UTI!D69/COMB_CORR!D30</f>
        <v>1.8198616067561839E-2</v>
      </c>
      <c r="T68" s="118">
        <f>DIST_GAS_CAMIE!D69/COMB_CORR!D30</f>
        <v>0.21493024304429698</v>
      </c>
      <c r="U68" s="118">
        <f>DIST_GAS_CAMIOA!D69/COMB_CORR!D30</f>
        <v>0.10942185312483868</v>
      </c>
      <c r="V68" s="118">
        <f>DIST_GAS_MOTOC!D69/COMB_CORR!D30</f>
        <v>8.144865633267552E-2</v>
      </c>
      <c r="W68" s="118">
        <f>DIST_GAS_MOTOA!D69/COMB_CORR!D30</f>
        <v>1.4599626413647426E-2</v>
      </c>
      <c r="X68" s="119">
        <f t="shared" si="33"/>
        <v>1.7690921828148578</v>
      </c>
      <c r="Y68" s="125"/>
      <c r="Z68" s="121">
        <f>DIST_GAS_AUT!E69/COMB_CORR!E30</f>
        <v>0.45015889695595102</v>
      </c>
      <c r="AA68" s="121">
        <f>DIST_GAS_UTI!E69/COMB_CORR!E30</f>
        <v>8.8899033133937161E-4</v>
      </c>
      <c r="AB68" s="121">
        <f>DIST_GAS_CAMIE!E69/COMB_CORR!E30</f>
        <v>0.14039139258024952</v>
      </c>
      <c r="AC68" s="121">
        <f>DIST_GAS_CAMIOA!E69/COMB_CORR!E30</f>
        <v>7.2131778386101825E-2</v>
      </c>
      <c r="AD68" s="121">
        <f>DIST_GAS_MOTOC!E69/COMB_CORR!E30</f>
        <v>7.5643975395965873E-2</v>
      </c>
      <c r="AE68" s="121">
        <f>DIST_GAS_MOTOA!E69/COMB_CORR!E30</f>
        <v>1.3711429188073535E-2</v>
      </c>
      <c r="AF68" s="122">
        <f t="shared" si="34"/>
        <v>0.75292646283768117</v>
      </c>
      <c r="AG68" s="125"/>
      <c r="AH68" s="118" t="e">
        <f>DIST_GAS_AUT!F69/COMB_CORR!F30</f>
        <v>#DIV/0!</v>
      </c>
      <c r="AI68" s="118" t="e">
        <f>DIST_GAS_UTI!F69/COMB_CORR!F30</f>
        <v>#REF!</v>
      </c>
      <c r="AJ68" s="118" t="e">
        <f>DIST_GAS_CAMIE!F69/COMB_CORR!F30</f>
        <v>#DIV/0!</v>
      </c>
      <c r="AK68" s="118" t="e">
        <f>DIST_GAS_CAMIOA!F69/COMB_CORR!F30</f>
        <v>#DIV/0!</v>
      </c>
      <c r="AL68" s="118" t="e">
        <f>DIST_GAS_MOTOC!F69/COMB_CORR!F30</f>
        <v>#DIV/0!</v>
      </c>
      <c r="AM68" s="118" t="e">
        <f>DIST_GAS_MOTOA!F69/COMB_CORR!F30</f>
        <v>#REF!</v>
      </c>
      <c r="AN68" s="119" t="e">
        <f>SUM(#REF!)</f>
        <v>#REF!</v>
      </c>
    </row>
    <row r="69" spans="1:40">
      <c r="A69" s="73" t="s">
        <v>14</v>
      </c>
      <c r="B69" s="118">
        <f>DIST_GAS_AUT!B70/COMB_CORR!B31</f>
        <v>0.59936437399489317</v>
      </c>
      <c r="C69" s="118">
        <f>DIST_GAS_UTI!B70/COMB_CORR!B31</f>
        <v>3.1384988860790705E-2</v>
      </c>
      <c r="D69" s="118">
        <f>DIST_GAS_CAMIE!B70/COMB_CORR!B31</f>
        <v>0.17218540315421141</v>
      </c>
      <c r="E69" s="118">
        <f>DIST_GAS_CAMIOA!B70/COMB_CORR!B31</f>
        <v>8.2929645897482529E-2</v>
      </c>
      <c r="F69" s="118">
        <f>DIST_GAS_MOTOC!B70/COMB_CORR!B31</f>
        <v>7.1748769792104095E-2</v>
      </c>
      <c r="G69" s="118">
        <f>DIST_GAS_MOTOA!B70/COMB_CORR!B31</f>
        <v>2.2636925934252296E-2</v>
      </c>
      <c r="H69" s="118">
        <f t="shared" si="31"/>
        <v>0.9802501076337341</v>
      </c>
      <c r="I69" s="125"/>
      <c r="J69" s="116">
        <f>DIST_GAS_AUT!C70/COMB_CORR!C31</f>
        <v>0.94324026036781894</v>
      </c>
      <c r="K69" s="116">
        <f>DIST_GAS_UTI!C70/COMB_CORR!C31</f>
        <v>3.7374947121014038E-2</v>
      </c>
      <c r="L69" s="116">
        <f>DIST_GAS_CAMIE!C70/COMB_CORR!C31</f>
        <v>0.19701545160752482</v>
      </c>
      <c r="M69" s="116">
        <f>DIST_GAS_CAMIOA!C70/COMB_CORR!C31</f>
        <v>9.7044666020658032E-2</v>
      </c>
      <c r="N69" s="116">
        <f>DIST_GAS_MOTOC!C70/COMB_CORR!C31</f>
        <v>8.0489586173253885E-2</v>
      </c>
      <c r="O69" s="116">
        <f>DIST_GAS_MOTOA!C70/COMB_CORR!C31</f>
        <v>2.5497861687561258E-2</v>
      </c>
      <c r="P69" s="117">
        <f t="shared" si="32"/>
        <v>1.3806627729778311</v>
      </c>
      <c r="Q69" s="125"/>
      <c r="R69" s="118">
        <f>DIST_GAS_AUT!D70/COMB_CORR!D31</f>
        <v>1.0424533139396204</v>
      </c>
      <c r="S69" s="118">
        <f>DIST_GAS_UTI!D70/COMB_CORR!D31</f>
        <v>2.9208838864108556E-2</v>
      </c>
      <c r="T69" s="118">
        <f>DIST_GAS_CAMIE!D70/COMB_CORR!D31</f>
        <v>0.18967544322298813</v>
      </c>
      <c r="U69" s="118">
        <f>DIST_GAS_CAMIOA!D70/COMB_CORR!D31</f>
        <v>9.5383360303070194E-2</v>
      </c>
      <c r="V69" s="118">
        <f>DIST_GAS_MOTOC!D70/COMB_CORR!D31</f>
        <v>7.6707192391250872E-2</v>
      </c>
      <c r="W69" s="118">
        <f>DIST_GAS_MOTOA!D70/COMB_CORR!D31</f>
        <v>2.4382435928280561E-2</v>
      </c>
      <c r="X69" s="119">
        <f t="shared" si="33"/>
        <v>1.4578105846493186</v>
      </c>
      <c r="Y69" s="125"/>
      <c r="Z69" s="121">
        <f>DIST_GAS_AUT!E70/COMB_CORR!E31</f>
        <v>0.22659535346465501</v>
      </c>
      <c r="AA69" s="121">
        <f>DIST_GAS_UTI!E70/COMB_CORR!E31</f>
        <v>1.563950496945205E-3</v>
      </c>
      <c r="AB69" s="121">
        <f>DIST_GAS_CAMIE!E70/COMB_CORR!E31</f>
        <v>0.13160590208137513</v>
      </c>
      <c r="AC69" s="121">
        <f>DIST_GAS_CAMIOA!E70/COMB_CORR!E31</f>
        <v>6.7833310817465645E-2</v>
      </c>
      <c r="AD69" s="121">
        <f>DIST_GAS_MOTOC!E70/COMB_CORR!E31</f>
        <v>7.5958947678026772E-2</v>
      </c>
      <c r="AE69" s="121">
        <f>DIST_GAS_MOTOA!E70/COMB_CORR!E31</f>
        <v>2.4189837963343924E-2</v>
      </c>
      <c r="AF69" s="122">
        <f t="shared" si="34"/>
        <v>0.52774730250181168</v>
      </c>
      <c r="AG69" s="125"/>
      <c r="AH69" s="118" t="e">
        <f>DIST_GAS_AUT!F70/COMB_CORR!F31</f>
        <v>#DIV/0!</v>
      </c>
      <c r="AI69" s="118" t="e">
        <f>DIST_GAS_UTI!F70/COMB_CORR!F31</f>
        <v>#REF!</v>
      </c>
      <c r="AJ69" s="118" t="e">
        <f>DIST_GAS_CAMIE!F70/COMB_CORR!F31</f>
        <v>#DIV/0!</v>
      </c>
      <c r="AK69" s="118" t="e">
        <f>DIST_GAS_CAMIOA!F70/COMB_CORR!F31</f>
        <v>#DIV/0!</v>
      </c>
      <c r="AL69" s="118" t="e">
        <f>DIST_GAS_MOTOC!F70/COMB_CORR!F31</f>
        <v>#DIV/0!</v>
      </c>
      <c r="AM69" s="118" t="e">
        <f>DIST_GAS_MOTOA!F70/COMB_CORR!F31</f>
        <v>#REF!</v>
      </c>
      <c r="AN69" s="119" t="e">
        <f>SUM(#REF!)</f>
        <v>#REF!</v>
      </c>
    </row>
    <row r="70" spans="1:40">
      <c r="A70" s="75" t="s">
        <v>42</v>
      </c>
      <c r="B70" s="118">
        <f>DIST_GAS_AUT!B71/COMB_CORR!B32</f>
        <v>0.40424042362292822</v>
      </c>
      <c r="C70" s="118">
        <f>DIST_GAS_UTI!B71/COMB_CORR!B32</f>
        <v>1.9783879641868049E-2</v>
      </c>
      <c r="D70" s="118">
        <f>DIST_GAS_CAMIE!B71/COMB_CORR!B32</f>
        <v>0.28104922339217003</v>
      </c>
      <c r="E70" s="118">
        <f>DIST_GAS_CAMIOA!B71/COMB_CORR!B32</f>
        <v>9.0754628942161075E-2</v>
      </c>
      <c r="F70" s="118">
        <f>DIST_GAS_MOTOC!B71/COMB_CORR!B32</f>
        <v>0.13957396886965956</v>
      </c>
      <c r="G70" s="118">
        <f>DIST_GAS_MOTOA!B71/COMB_CORR!B32</f>
        <v>4.3583106243038398E-2</v>
      </c>
      <c r="H70" s="118">
        <f t="shared" si="31"/>
        <v>0.9789852307118253</v>
      </c>
      <c r="I70" s="125"/>
      <c r="J70" s="116">
        <f>DIST_GAS_AUT!C71/COMB_CORR!C32</f>
        <v>0.62514737097711048</v>
      </c>
      <c r="K70" s="116">
        <f>DIST_GAS_UTI!C71/COMB_CORR!C32</f>
        <v>2.1955464344416128E-2</v>
      </c>
      <c r="L70" s="116">
        <f>DIST_GAS_CAMIE!C71/COMB_CORR!C32</f>
        <v>0.31357945025611433</v>
      </c>
      <c r="M70" s="116">
        <f>DIST_GAS_CAMIOA!C71/COMB_CORR!C32</f>
        <v>0.1004941809549692</v>
      </c>
      <c r="N70" s="116">
        <f>DIST_GAS_MOTOC!C71/COMB_CORR!C32</f>
        <v>0.15380297690540459</v>
      </c>
      <c r="O70" s="116">
        <f>DIST_GAS_MOTOA!C71/COMB_CORR!C32</f>
        <v>4.8746837066153834E-2</v>
      </c>
      <c r="P70" s="117">
        <f t="shared" si="32"/>
        <v>1.2637262805041685</v>
      </c>
      <c r="Q70" s="125"/>
      <c r="R70" s="118">
        <f>DIST_GAS_AUT!D71/COMB_CORR!D32</f>
        <v>1.3100649953670049</v>
      </c>
      <c r="S70" s="118">
        <f>DIST_GAS_UTI!D71/COMB_CORR!D32</f>
        <v>3.3317459703716905E-2</v>
      </c>
      <c r="T70" s="118">
        <f>DIST_GAS_CAMIE!D71/COMB_CORR!D32</f>
        <v>0.30396378758609255</v>
      </c>
      <c r="U70" s="118">
        <f>DIST_GAS_CAMIOA!D71/COMB_CORR!D32</f>
        <v>9.6233864553106785E-2</v>
      </c>
      <c r="V70" s="118">
        <f>DIST_GAS_MOTOC!D71/COMB_CORR!D32</f>
        <v>0.14643239991410079</v>
      </c>
      <c r="W70" s="118">
        <f>DIST_GAS_MOTOA!D71/COMB_CORR!D32</f>
        <v>4.7089061814224543E-2</v>
      </c>
      <c r="X70" s="119">
        <f t="shared" si="33"/>
        <v>1.9371015689382465</v>
      </c>
      <c r="Y70" s="125"/>
      <c r="Z70" s="121">
        <f>DIST_GAS_AUT!E71/COMB_CORR!E32</f>
        <v>0.15478542576366419</v>
      </c>
      <c r="AA70" s="121">
        <f>DIST_GAS_UTI!E71/COMB_CORR!E32</f>
        <v>1.6910035210955408E-3</v>
      </c>
      <c r="AB70" s="121">
        <f>DIST_GAS_CAMIE!E71/COMB_CORR!E32</f>
        <v>0.20163957097409776</v>
      </c>
      <c r="AC70" s="121">
        <f>DIST_GAS_CAMIOA!E71/COMB_CORR!E32</f>
        <v>6.4085277233096247E-2</v>
      </c>
      <c r="AD70" s="121">
        <f>DIST_GAS_MOTOC!E71/COMB_CORR!E32</f>
        <v>0.13765790528306523</v>
      </c>
      <c r="AE70" s="121">
        <f>DIST_GAS_MOTOA!E71/COMB_CORR!E32</f>
        <v>4.4869010714711437E-2</v>
      </c>
      <c r="AF70" s="122">
        <f t="shared" si="34"/>
        <v>0.60472819348973039</v>
      </c>
      <c r="AG70" s="125"/>
      <c r="AH70" s="118" t="e">
        <f>DIST_GAS_AUT!F71/COMB_CORR!F32</f>
        <v>#DIV/0!</v>
      </c>
      <c r="AI70" s="118" t="e">
        <f>DIST_GAS_UTI!F71/COMB_CORR!F32</f>
        <v>#REF!</v>
      </c>
      <c r="AJ70" s="118" t="e">
        <f>DIST_GAS_CAMIE!F71/COMB_CORR!F32</f>
        <v>#DIV/0!</v>
      </c>
      <c r="AK70" s="118" t="e">
        <f>DIST_GAS_CAMIOA!F71/COMB_CORR!F32</f>
        <v>#DIV/0!</v>
      </c>
      <c r="AL70" s="118" t="e">
        <f>DIST_GAS_MOTOC!F71/COMB_CORR!F32</f>
        <v>#DIV/0!</v>
      </c>
      <c r="AM70" s="118" t="e">
        <f>DIST_GAS_MOTOA!F71/COMB_CORR!F32</f>
        <v>#REF!</v>
      </c>
      <c r="AN70" s="119" t="e">
        <f>SUM(#REF!)</f>
        <v>#REF!</v>
      </c>
    </row>
    <row r="71" spans="1:40">
      <c r="A71" s="73" t="s">
        <v>11</v>
      </c>
      <c r="B71" s="118">
        <f>DIST_GAS_AUT!B72/COMB_CORR!B33</f>
        <v>0.72913766054098661</v>
      </c>
      <c r="C71" s="118">
        <f>DIST_GAS_UTI!B72/COMB_CORR!B33</f>
        <v>3.5154264671080841E-2</v>
      </c>
      <c r="D71" s="118">
        <f>DIST_GAS_CAMIE!B72/COMB_CORR!B33</f>
        <v>0.14037425431041298</v>
      </c>
      <c r="E71" s="118">
        <f>DIST_GAS_CAMIOA!B72/COMB_CORR!B33</f>
        <v>9.7521226275621972E-2</v>
      </c>
      <c r="F71" s="118">
        <f>DIST_GAS_MOTOC!B72/COMB_CORR!B33</f>
        <v>4.0456987410062817E-2</v>
      </c>
      <c r="G71" s="118">
        <f>DIST_GAS_MOTOA!B72/COMB_CORR!B33</f>
        <v>4.2420263377973546E-3</v>
      </c>
      <c r="H71" s="118">
        <f t="shared" si="31"/>
        <v>1.0468864195459626</v>
      </c>
      <c r="I71" s="125"/>
      <c r="J71" s="116">
        <f>DIST_GAS_AUT!C72/COMB_CORR!C33</f>
        <v>1.1789983908144375</v>
      </c>
      <c r="K71" s="116">
        <f>DIST_GAS_UTI!C72/COMB_CORR!C33</f>
        <v>4.304672115115013E-2</v>
      </c>
      <c r="L71" s="116">
        <f>DIST_GAS_CAMIE!C72/COMB_CORR!C33</f>
        <v>0.1724394651032729</v>
      </c>
      <c r="M71" s="116">
        <f>DIST_GAS_CAMIOA!C72/COMB_CORR!C33</f>
        <v>0.11958789874384282</v>
      </c>
      <c r="N71" s="116">
        <f>DIST_GAS_MOTOC!C72/COMB_CORR!C33</f>
        <v>4.9992392238651817E-2</v>
      </c>
      <c r="O71" s="116">
        <f>DIST_GAS_MOTOA!C72/COMB_CORR!C33</f>
        <v>5.2779059327210118E-3</v>
      </c>
      <c r="P71" s="117">
        <f t="shared" si="32"/>
        <v>1.5693427739840762</v>
      </c>
      <c r="Q71" s="125"/>
      <c r="R71" s="118">
        <f>DIST_GAS_AUT!D72/COMB_CORR!D33</f>
        <v>1.3300273316392814</v>
      </c>
      <c r="S71" s="118">
        <f>DIST_GAS_UTI!D72/COMB_CORR!D33</f>
        <v>3.4444954333196519E-2</v>
      </c>
      <c r="T71" s="118">
        <f>DIST_GAS_CAMIE!D72/COMB_CORR!D33</f>
        <v>0.17227126262594925</v>
      </c>
      <c r="U71" s="118">
        <f>DIST_GAS_CAMIOA!D72/COMB_CORR!D33</f>
        <v>0.11660402266754182</v>
      </c>
      <c r="V71" s="118">
        <f>DIST_GAS_MOTOC!D72/COMB_CORR!D33</f>
        <v>5.0207880104456003E-2</v>
      </c>
      <c r="W71" s="118">
        <f>DIST_GAS_MOTOA!D72/COMB_CORR!D33</f>
        <v>5.4015214027888659E-3</v>
      </c>
      <c r="X71" s="119">
        <f t="shared" si="33"/>
        <v>1.7089569727732141</v>
      </c>
      <c r="Y71" s="125"/>
      <c r="Z71" s="121">
        <f>DIST_GAS_AUT!E72/COMB_CORR!E33</f>
        <v>0.25924199712742418</v>
      </c>
      <c r="AA71" s="121">
        <f>DIST_GAS_UTI!E72/COMB_CORR!E33</f>
        <v>1.7916008316765939E-3</v>
      </c>
      <c r="AB71" s="121">
        <f>DIST_GAS_CAMIE!E72/COMB_CORR!E33</f>
        <v>0.11668335667896267</v>
      </c>
      <c r="AC71" s="121">
        <f>DIST_GAS_CAMIOA!E72/COMB_CORR!E33</f>
        <v>7.8562299231818969E-2</v>
      </c>
      <c r="AD71" s="121">
        <f>DIST_GAS_MOTOC!E72/COMB_CORR!E33</f>
        <v>5.0334750564245766E-2</v>
      </c>
      <c r="AE71" s="121">
        <f>DIST_GAS_MOTOA!E72/COMB_CORR!E33</f>
        <v>5.6466649561585118E-3</v>
      </c>
      <c r="AF71" s="122">
        <f t="shared" si="34"/>
        <v>0.51226066939028669</v>
      </c>
      <c r="AG71" s="125"/>
      <c r="AH71" s="118" t="e">
        <f>DIST_GAS_AUT!F72/COMB_CORR!F33</f>
        <v>#DIV/0!</v>
      </c>
      <c r="AI71" s="118" t="e">
        <f>DIST_GAS_UTI!F72/COMB_CORR!F33</f>
        <v>#REF!</v>
      </c>
      <c r="AJ71" s="118" t="e">
        <f>DIST_GAS_CAMIE!F72/COMB_CORR!F33</f>
        <v>#DIV/0!</v>
      </c>
      <c r="AK71" s="118" t="e">
        <f>DIST_GAS_CAMIOA!F72/COMB_CORR!F33</f>
        <v>#DIV/0!</v>
      </c>
      <c r="AL71" s="118" t="e">
        <f>DIST_GAS_MOTOC!F72/COMB_CORR!F33</f>
        <v>#DIV/0!</v>
      </c>
      <c r="AM71" s="118" t="e">
        <f>DIST_GAS_MOTOA!F72/COMB_CORR!F33</f>
        <v>#REF!</v>
      </c>
      <c r="AN71" s="119" t="e">
        <f>SUM(#REF!)</f>
        <v>#REF!</v>
      </c>
    </row>
    <row r="72" spans="1:40">
      <c r="A72" s="73" t="s">
        <v>20</v>
      </c>
      <c r="B72" s="118">
        <f>DIST_GAS_AUT!B73/COMB_CORR!B34</f>
        <v>5.7777375215163004E-2</v>
      </c>
      <c r="C72" s="118">
        <f>DIST_GAS_UTI!B73/COMB_CORR!B34</f>
        <v>9.031769615250991E-3</v>
      </c>
      <c r="D72" s="118">
        <f>DIST_GAS_CAMIE!B73/COMB_CORR!B34</f>
        <v>0.36849341556304399</v>
      </c>
      <c r="E72" s="118">
        <f>DIST_GAS_CAMIOA!B73/COMB_CORR!B34</f>
        <v>0.10353233849640903</v>
      </c>
      <c r="F72" s="118">
        <f>DIST_GAS_MOTOC!B73/COMB_CORR!B34</f>
        <v>0.18213723497196393</v>
      </c>
      <c r="G72" s="118">
        <f>DIST_GAS_MOTOA!B73/COMB_CORR!B34</f>
        <v>5.8251159565196262E-2</v>
      </c>
      <c r="H72" s="118">
        <f t="shared" si="31"/>
        <v>0.77922329342702712</v>
      </c>
      <c r="I72" s="125"/>
      <c r="J72" s="116">
        <f>DIST_GAS_AUT!C73/COMB_CORR!C34</f>
        <v>0.24790178675387831</v>
      </c>
      <c r="K72" s="116">
        <f>DIST_GAS_UTI!C73/COMB_CORR!C34</f>
        <v>9.6356131453202553E-3</v>
      </c>
      <c r="L72" s="116">
        <f>DIST_GAS_CAMIE!C73/COMB_CORR!C34</f>
        <v>0.38431272606828398</v>
      </c>
      <c r="M72" s="116">
        <f>DIST_GAS_CAMIOA!C73/COMB_CORR!C34</f>
        <v>0.10669311995216781</v>
      </c>
      <c r="N72" s="116">
        <f>DIST_GAS_MOTOC!C73/COMB_CORR!C34</f>
        <v>0.18821305132031541</v>
      </c>
      <c r="O72" s="116">
        <f>DIST_GAS_MOTOA!C73/COMB_CORR!C34</f>
        <v>6.0780121339719197E-2</v>
      </c>
      <c r="P72" s="117">
        <f t="shared" si="32"/>
        <v>0.99753641857968489</v>
      </c>
      <c r="Q72" s="125"/>
      <c r="R72" s="118">
        <f>DIST_GAS_AUT!D73/COMB_CORR!D34</f>
        <v>1.4359299171390634</v>
      </c>
      <c r="S72" s="118">
        <f>DIST_GAS_UTI!D73/COMB_CORR!D34</f>
        <v>3.0919202909903656E-2</v>
      </c>
      <c r="T72" s="118">
        <f>DIST_GAS_CAMIE!D73/COMB_CORR!D34</f>
        <v>0.35615016091756568</v>
      </c>
      <c r="U72" s="118">
        <f>DIST_GAS_CAMIOA!D73/COMB_CORR!D34</f>
        <v>9.8412577772113388E-2</v>
      </c>
      <c r="V72" s="118">
        <f>DIST_GAS_MOTOC!D73/COMB_CORR!D34</f>
        <v>0.17160773487490627</v>
      </c>
      <c r="W72" s="118">
        <f>DIST_GAS_MOTOA!D73/COMB_CORR!D34</f>
        <v>5.5957289260679687E-2</v>
      </c>
      <c r="X72" s="119">
        <f t="shared" si="33"/>
        <v>2.1489768828742322</v>
      </c>
      <c r="Y72" s="125"/>
      <c r="Z72" s="121">
        <f>DIST_GAS_AUT!E73/COMB_CORR!E34</f>
        <v>0.14681186746192004</v>
      </c>
      <c r="AA72" s="121">
        <f>DIST_GAS_UTI!E73/COMB_CORR!E34</f>
        <v>1.5890896734149693E-3</v>
      </c>
      <c r="AB72" s="121">
        <f>DIST_GAS_CAMIE!E73/COMB_CORR!E34</f>
        <v>0.23230580201964079</v>
      </c>
      <c r="AC72" s="121">
        <f>DIST_GAS_CAMIOA!E73/COMB_CORR!E34</f>
        <v>6.5079662125520521E-2</v>
      </c>
      <c r="AD72" s="121">
        <f>DIST_GAS_MOTOC!E73/COMB_CORR!E34</f>
        <v>0.15843752899776556</v>
      </c>
      <c r="AE72" s="121">
        <f>DIST_GAS_MOTOA!E73/COMB_CORR!E34</f>
        <v>5.2121882405980216E-2</v>
      </c>
      <c r="AF72" s="122">
        <f t="shared" si="34"/>
        <v>0.65634583268424218</v>
      </c>
      <c r="AG72" s="125"/>
      <c r="AH72" s="118" t="e">
        <f>DIST_GAS_AUT!F73/COMB_CORR!F34</f>
        <v>#DIV/0!</v>
      </c>
      <c r="AI72" s="118" t="e">
        <f>DIST_GAS_UTI!F73/COMB_CORR!F34</f>
        <v>#REF!</v>
      </c>
      <c r="AJ72" s="118" t="e">
        <f>DIST_GAS_CAMIE!F73/COMB_CORR!F34</f>
        <v>#DIV/0!</v>
      </c>
      <c r="AK72" s="118" t="e">
        <f>DIST_GAS_CAMIOA!F73/COMB_CORR!F34</f>
        <v>#DIV/0!</v>
      </c>
      <c r="AL72" s="118" t="e">
        <f>DIST_GAS_MOTOC!F73/COMB_CORR!F34</f>
        <v>#DIV/0!</v>
      </c>
      <c r="AM72" s="118" t="e">
        <f>DIST_GAS_MOTOA!F73/COMB_CORR!F34</f>
        <v>#REF!</v>
      </c>
      <c r="AN72" s="119" t="e">
        <f>SUM(#REF!)</f>
        <v>#REF!</v>
      </c>
    </row>
    <row r="73" spans="1:40">
      <c r="A73" s="73" t="s">
        <v>24</v>
      </c>
      <c r="B73" s="118">
        <f>DIST_GAS_AUT!B74/COMB_CORR!B35</f>
        <v>6.6458365265552391E-2</v>
      </c>
      <c r="C73" s="118">
        <f>DIST_GAS_UTI!B74/COMB_CORR!B35</f>
        <v>2.4351495073953052E-3</v>
      </c>
      <c r="D73" s="118">
        <f>DIST_GAS_CAMIE!B74/COMB_CORR!B35</f>
        <v>0.49356975185830504</v>
      </c>
      <c r="E73" s="118">
        <f>DIST_GAS_CAMIOA!B74/COMB_CORR!B35</f>
        <v>9.7777597419037299E-2</v>
      </c>
      <c r="F73" s="118">
        <f>DIST_GAS_MOTOC!B74/COMB_CORR!B35</f>
        <v>0.31233098892625433</v>
      </c>
      <c r="G73" s="118">
        <f>DIST_GAS_MOTOA!B74/COMB_CORR!B35</f>
        <v>0.11597482060158024</v>
      </c>
      <c r="H73" s="118">
        <f t="shared" si="31"/>
        <v>1.0885466735781246</v>
      </c>
      <c r="I73" s="125"/>
      <c r="J73" s="116">
        <f>DIST_GAS_AUT!C74/COMB_CORR!C35</f>
        <v>6.5892707668915751E-2</v>
      </c>
      <c r="K73" s="116">
        <f>DIST_GAS_UTI!C74/COMB_CORR!C35</f>
        <v>2.4146409378850418E-3</v>
      </c>
      <c r="L73" s="116">
        <f>DIST_GAS_CAMIE!C74/COMB_CORR!C35</f>
        <v>0.49687936882214123</v>
      </c>
      <c r="M73" s="116">
        <f>DIST_GAS_CAMIOA!C74/COMB_CORR!C35</f>
        <v>9.8908065347245333E-2</v>
      </c>
      <c r="N73" s="116">
        <f>DIST_GAS_MOTOC!C74/COMB_CORR!C35</f>
        <v>0.30613683250510043</v>
      </c>
      <c r="O73" s="116">
        <f>DIST_GAS_MOTOA!C74/COMB_CORR!C35</f>
        <v>0.11641071778470714</v>
      </c>
      <c r="P73" s="117">
        <f t="shared" si="32"/>
        <v>1.0866423330659949</v>
      </c>
      <c r="Q73" s="125"/>
      <c r="R73" s="118">
        <f>DIST_GAS_AUT!D74/COMB_CORR!D35</f>
        <v>1.2554435684636653</v>
      </c>
      <c r="S73" s="118">
        <f>DIST_GAS_UTI!D74/COMB_CORR!D35</f>
        <v>4.4119184744988486E-2</v>
      </c>
      <c r="T73" s="118">
        <f>DIST_GAS_CAMIE!D74/COMB_CORR!D35</f>
        <v>0.43835806820471745</v>
      </c>
      <c r="U73" s="118">
        <f>DIST_GAS_CAMIOA!D74/COMB_CORR!D35</f>
        <v>8.8308639897836341E-2</v>
      </c>
      <c r="V73" s="118">
        <f>DIST_GAS_MOTOC!D74/COMB_CORR!D35</f>
        <v>0.25999314407532453</v>
      </c>
      <c r="W73" s="118">
        <f>DIST_GAS_MOTOA!D74/COMB_CORR!D35</f>
        <v>0.10101992359210636</v>
      </c>
      <c r="X73" s="119">
        <f t="shared" si="33"/>
        <v>2.1872425289786386</v>
      </c>
      <c r="Y73" s="125"/>
      <c r="Z73" s="121">
        <f>DIST_GAS_AUT!E74/COMB_CORR!E35</f>
        <v>5.3901258205610952E-2</v>
      </c>
      <c r="AA73" s="121">
        <f>DIST_GAS_UTI!E74/COMB_CORR!E35</f>
        <v>2.2420281556679153E-3</v>
      </c>
      <c r="AB73" s="121">
        <f>DIST_GAS_CAMIE!E74/COMB_CORR!E35</f>
        <v>0.30077463570942709</v>
      </c>
      <c r="AC73" s="121">
        <f>DIST_GAS_CAMIOA!E74/COMB_CORR!E35</f>
        <v>6.1787066401949295E-2</v>
      </c>
      <c r="AD73" s="121">
        <f>DIST_GAS_MOTOC!E74/COMB_CORR!E35</f>
        <v>0.24661462252719291</v>
      </c>
      <c r="AE73" s="121">
        <f>DIST_GAS_MOTOA!E74/COMB_CORR!E35</f>
        <v>9.7815529030916934E-2</v>
      </c>
      <c r="AF73" s="122">
        <f t="shared" si="34"/>
        <v>0.7631351400307651</v>
      </c>
      <c r="AG73" s="125"/>
      <c r="AH73" s="118" t="e">
        <f>DIST_GAS_AUT!F74/COMB_CORR!F35</f>
        <v>#DIV/0!</v>
      </c>
      <c r="AI73" s="118" t="e">
        <f>DIST_GAS_UTI!F74/COMB_CORR!F35</f>
        <v>#REF!</v>
      </c>
      <c r="AJ73" s="118" t="e">
        <f>DIST_GAS_CAMIE!F74/COMB_CORR!F35</f>
        <v>#DIV/0!</v>
      </c>
      <c r="AK73" s="118" t="e">
        <f>DIST_GAS_CAMIOA!F74/COMB_CORR!F35</f>
        <v>#DIV/0!</v>
      </c>
      <c r="AL73" s="118" t="e">
        <f>DIST_GAS_MOTOC!F74/COMB_CORR!F35</f>
        <v>#DIV/0!</v>
      </c>
      <c r="AM73" s="118" t="e">
        <f>DIST_GAS_MOTOA!F74/COMB_CORR!F35</f>
        <v>#REF!</v>
      </c>
      <c r="AN73" s="119" t="e">
        <f>SUM(#REF!)</f>
        <v>#REF!</v>
      </c>
    </row>
    <row r="74" spans="1:40">
      <c r="A74" s="73" t="s">
        <v>25</v>
      </c>
      <c r="B74" s="118">
        <f>DIST_GAS_AUT!B75/COMB_CORR!B36</f>
        <v>0.65290854931500864</v>
      </c>
      <c r="C74" s="118">
        <f>DIST_GAS_UTI!B75/COMB_CORR!B36</f>
        <v>2.4018581239737564E-2</v>
      </c>
      <c r="D74" s="118">
        <f>DIST_GAS_CAMIE!B75/COMB_CORR!B36</f>
        <v>0.22532538514234163</v>
      </c>
      <c r="E74" s="118">
        <f>DIST_GAS_CAMIOA!B75/COMB_CORR!B36</f>
        <v>5.7533449351094126E-2</v>
      </c>
      <c r="F74" s="118">
        <f>DIST_GAS_MOTOC!B75/COMB_CORR!B36</f>
        <v>0.11436587700216458</v>
      </c>
      <c r="G74" s="118">
        <f>DIST_GAS_MOTOA!B75/COMB_CORR!B36</f>
        <v>3.451964424375447E-2</v>
      </c>
      <c r="H74" s="118">
        <f t="shared" si="31"/>
        <v>1.1086714862941009</v>
      </c>
      <c r="I74" s="125"/>
      <c r="J74" s="116">
        <f>DIST_GAS_AUT!C75/COMB_CORR!C36</f>
        <v>0.887672164808886</v>
      </c>
      <c r="K74" s="116">
        <f>DIST_GAS_UTI!C75/COMB_CORR!C36</f>
        <v>2.7372837156597021E-2</v>
      </c>
      <c r="L74" s="116">
        <f>DIST_GAS_CAMIE!C75/COMB_CORR!C36</f>
        <v>0.25854013125088687</v>
      </c>
      <c r="M74" s="116">
        <f>DIST_GAS_CAMIOA!C75/COMB_CORR!C36</f>
        <v>6.5688299133601857E-2</v>
      </c>
      <c r="N74" s="116">
        <f>DIST_GAS_MOTOC!C75/COMB_CORR!C36</f>
        <v>0.129287567990302</v>
      </c>
      <c r="O74" s="116">
        <f>DIST_GAS_MOTOA!C75/COMB_CORR!C36</f>
        <v>3.9545282582695671E-2</v>
      </c>
      <c r="P74" s="117">
        <f t="shared" si="32"/>
        <v>1.4081062829229694</v>
      </c>
      <c r="Q74" s="125"/>
      <c r="R74" s="118">
        <f>DIST_GAS_AUT!D75/COMB_CORR!D36</f>
        <v>1.0923284806080331</v>
      </c>
      <c r="S74" s="118">
        <f>DIST_GAS_UTI!D75/COMB_CORR!D36</f>
        <v>2.6465265606378244E-2</v>
      </c>
      <c r="T74" s="118">
        <f>DIST_GAS_CAMIE!D75/COMB_CORR!D36</f>
        <v>0.27592920037408714</v>
      </c>
      <c r="U74" s="118">
        <f>DIST_GAS_CAMIOA!D75/COMB_CORR!D36</f>
        <v>6.9590339836898218E-2</v>
      </c>
      <c r="V74" s="118">
        <f>DIST_GAS_MOTOC!D75/COMB_CORR!D36</f>
        <v>0.13658249857749913</v>
      </c>
      <c r="W74" s="118">
        <f>DIST_GAS_MOTOA!D75/COMB_CORR!D36</f>
        <v>4.2406319664582304E-2</v>
      </c>
      <c r="X74" s="119">
        <f t="shared" si="33"/>
        <v>1.6433021046674781</v>
      </c>
      <c r="Y74" s="125"/>
      <c r="Z74" s="121">
        <f>DIST_GAS_AUT!E75/COMB_CORR!E36</f>
        <v>0.11474747756846454</v>
      </c>
      <c r="AA74" s="121">
        <f>DIST_GAS_UTI!E75/COMB_CORR!E36</f>
        <v>1.2689114194413278E-3</v>
      </c>
      <c r="AB74" s="121">
        <f>DIST_GAS_CAMIE!E75/COMB_CORR!E36</f>
        <v>0.17439061118781077</v>
      </c>
      <c r="AC74" s="121">
        <f>DIST_GAS_CAMIOA!E75/COMB_CORR!E36</f>
        <v>4.4543312356205227E-2</v>
      </c>
      <c r="AD74" s="121">
        <f>DIST_GAS_MOTOC!E75/COMB_CORR!E36</f>
        <v>0.1235805825506708</v>
      </c>
      <c r="AE74" s="121">
        <f>DIST_GAS_MOTOA!E75/COMB_CORR!E36</f>
        <v>3.8967184609094811E-2</v>
      </c>
      <c r="AF74" s="122">
        <f t="shared" si="34"/>
        <v>0.49749807969168747</v>
      </c>
      <c r="AG74" s="125"/>
      <c r="AH74" s="118" t="e">
        <f>DIST_GAS_AUT!F75/COMB_CORR!F36</f>
        <v>#DIV/0!</v>
      </c>
      <c r="AI74" s="118" t="e">
        <f>DIST_GAS_UTI!F75/COMB_CORR!F36</f>
        <v>#REF!</v>
      </c>
      <c r="AJ74" s="118" t="e">
        <f>DIST_GAS_CAMIE!F75/COMB_CORR!F36</f>
        <v>#DIV/0!</v>
      </c>
      <c r="AK74" s="118" t="e">
        <f>DIST_GAS_CAMIOA!F75/COMB_CORR!F36</f>
        <v>#DIV/0!</v>
      </c>
      <c r="AL74" s="118" t="e">
        <f>DIST_GAS_MOTOC!F75/COMB_CORR!F36</f>
        <v>#DIV/0!</v>
      </c>
      <c r="AM74" s="118" t="e">
        <f>DIST_GAS_MOTOA!F75/COMB_CORR!F36</f>
        <v>#REF!</v>
      </c>
      <c r="AN74" s="119" t="e">
        <f>SUM(#REF!)</f>
        <v>#REF!</v>
      </c>
    </row>
    <row r="75" spans="1:40">
      <c r="A75" s="1"/>
    </row>
    <row r="76" spans="1:40">
      <c r="A76" s="1"/>
    </row>
    <row r="77" spans="1:40">
      <c r="A77" s="1"/>
    </row>
    <row r="78" spans="1:40">
      <c r="A78" s="1"/>
    </row>
    <row r="79" spans="1:40">
      <c r="A79" s="1"/>
    </row>
    <row r="80" spans="1:40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10">
    <mergeCell ref="R3:X3"/>
    <mergeCell ref="Z3:AF3"/>
    <mergeCell ref="AH3:AN3"/>
    <mergeCell ref="J3:P3"/>
    <mergeCell ref="B3:H3"/>
    <mergeCell ref="AH40:AN40"/>
    <mergeCell ref="Z40:AF40"/>
    <mergeCell ref="B40:H40"/>
    <mergeCell ref="J40:P40"/>
    <mergeCell ref="R40:X40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1:DD93"/>
  <sheetViews>
    <sheetView topLeftCell="A28" zoomScale="90" zoomScaleNormal="90" workbookViewId="0">
      <pane xSplit="1" topLeftCell="B1" activePane="topRight" state="frozen"/>
      <selection pane="topRight" activeCell="A28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3" style="7" bestFit="1" customWidth="1"/>
    <col min="4" max="5" width="14.85546875" style="7" bestFit="1" customWidth="1"/>
    <col min="6" max="6" width="17.85546875" style="7" customWidth="1"/>
    <col min="7" max="7" width="17.85546875" style="7" bestFit="1" customWidth="1"/>
    <col min="8" max="8" width="13.5703125" style="7" customWidth="1"/>
    <col min="9" max="9" width="20.140625" style="7" bestFit="1" customWidth="1"/>
    <col min="10" max="12" width="12.7109375" style="7" bestFit="1" customWidth="1"/>
    <col min="13" max="14" width="12.7109375" style="8" bestFit="1" customWidth="1"/>
    <col min="15" max="15" width="12.42578125" style="8" bestFit="1" customWidth="1"/>
    <col min="16" max="17" width="11" style="8" bestFit="1" customWidth="1"/>
    <col min="18" max="19" width="9.85546875" style="8" bestFit="1" customWidth="1"/>
    <col min="20" max="20" width="6.42578125" style="8" customWidth="1"/>
    <col min="21" max="21" width="7.140625" style="8" bestFit="1" customWidth="1"/>
    <col min="22" max="22" width="13" style="8" customWidth="1"/>
    <col min="23" max="108" width="8.85546875" style="1"/>
  </cols>
  <sheetData>
    <row r="1" spans="1:100" s="1" customFormat="1">
      <c r="A1" s="7"/>
      <c r="C1" s="20"/>
      <c r="D1" s="19"/>
      <c r="E1" s="20"/>
      <c r="F1" s="19"/>
      <c r="G1" s="20"/>
      <c r="H1" s="19"/>
      <c r="I1" s="20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</row>
    <row r="2" spans="1:100" s="1" customFormat="1" ht="15" customHeight="1">
      <c r="A2" s="112" t="s">
        <v>138</v>
      </c>
      <c r="B2" s="406" t="s">
        <v>82</v>
      </c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8"/>
    </row>
    <row r="3" spans="1:100" s="1" customFormat="1" ht="15" customHeight="1">
      <c r="A3" s="352" t="s">
        <v>139</v>
      </c>
      <c r="B3" s="407">
        <v>2019</v>
      </c>
      <c r="C3" s="407"/>
      <c r="D3" s="407"/>
      <c r="E3" s="407">
        <v>2020</v>
      </c>
      <c r="F3" s="407"/>
      <c r="G3" s="407"/>
      <c r="H3" s="407">
        <v>2021</v>
      </c>
      <c r="I3" s="407"/>
      <c r="J3" s="407"/>
      <c r="K3" s="407">
        <v>2022</v>
      </c>
      <c r="L3" s="407"/>
      <c r="M3" s="407"/>
      <c r="N3" s="407">
        <v>2023</v>
      </c>
      <c r="O3" s="407"/>
      <c r="P3" s="407"/>
      <c r="Q3" s="8"/>
    </row>
    <row r="4" spans="1:100" s="1" customFormat="1">
      <c r="A4" s="353"/>
      <c r="B4" s="83" t="s">
        <v>77</v>
      </c>
      <c r="C4" s="83" t="s">
        <v>132</v>
      </c>
      <c r="D4" s="83" t="s">
        <v>1</v>
      </c>
      <c r="E4" s="83" t="s">
        <v>77</v>
      </c>
      <c r="F4" s="83" t="s">
        <v>132</v>
      </c>
      <c r="G4" s="83" t="s">
        <v>1</v>
      </c>
      <c r="H4" s="83" t="s">
        <v>77</v>
      </c>
      <c r="I4" s="83" t="s">
        <v>132</v>
      </c>
      <c r="J4" s="83" t="s">
        <v>1</v>
      </c>
      <c r="K4" s="83" t="s">
        <v>77</v>
      </c>
      <c r="L4" s="83" t="s">
        <v>132</v>
      </c>
      <c r="M4" s="83" t="s">
        <v>1</v>
      </c>
      <c r="N4" s="83" t="s">
        <v>77</v>
      </c>
      <c r="O4" s="83" t="s">
        <v>132</v>
      </c>
      <c r="P4" s="83" t="s">
        <v>1</v>
      </c>
    </row>
    <row r="5" spans="1:100" s="25" customFormat="1">
      <c r="A5" s="76" t="s">
        <v>37</v>
      </c>
      <c r="B5" s="78">
        <f>B6+B14+B24+B29+B33</f>
        <v>7651788.8539880523</v>
      </c>
      <c r="C5" s="78">
        <f t="shared" ref="C5:L5" si="0">C6+C14+C24+C29+C33</f>
        <v>19222723.258199006</v>
      </c>
      <c r="D5" s="78">
        <f t="shared" si="0"/>
        <v>26874512.112187061</v>
      </c>
      <c r="E5" s="78">
        <f t="shared" si="0"/>
        <v>11714118.857306136</v>
      </c>
      <c r="F5" s="78">
        <f t="shared" si="0"/>
        <v>20174728.855731513</v>
      </c>
      <c r="G5" s="78">
        <f>G6+G14+G24+G29+G33</f>
        <v>31888847.713037651</v>
      </c>
      <c r="H5" s="78">
        <f t="shared" si="0"/>
        <v>11137170.028495181</v>
      </c>
      <c r="I5" s="78">
        <f t="shared" si="0"/>
        <v>38808338.534402065</v>
      </c>
      <c r="J5" s="78">
        <f>J6+J14+J24+J29+J33</f>
        <v>49945508.56289725</v>
      </c>
      <c r="K5" s="78">
        <f t="shared" si="0"/>
        <v>10477584.699411223</v>
      </c>
      <c r="L5" s="78">
        <f t="shared" si="0"/>
        <v>2121016.1507624886</v>
      </c>
      <c r="M5" s="78">
        <f>M6+M14+M24+M29+M33</f>
        <v>12598600.85017371</v>
      </c>
      <c r="N5" s="78">
        <f>N6+N14+N24+N29+N33</f>
        <v>0</v>
      </c>
      <c r="O5" s="78">
        <f>O6+O14+O24+O29+O33</f>
        <v>0</v>
      </c>
      <c r="P5" s="78">
        <f>P6+P14+P24+P29+P33</f>
        <v>0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</row>
    <row r="6" spans="1:100" s="25" customFormat="1">
      <c r="A6" s="76" t="s">
        <v>38</v>
      </c>
      <c r="B6" s="79">
        <f t="shared" ref="B6:L6" si="1">SUM(B7:B13)</f>
        <v>0</v>
      </c>
      <c r="C6" s="79">
        <f t="shared" si="1"/>
        <v>1614134.4907225263</v>
      </c>
      <c r="D6" s="79">
        <f>SUM(D7:D13)</f>
        <v>1614134.4907225263</v>
      </c>
      <c r="E6" s="79">
        <f t="shared" si="1"/>
        <v>0</v>
      </c>
      <c r="F6" s="79">
        <f t="shared" si="1"/>
        <v>1690118.7184311063</v>
      </c>
      <c r="G6" s="79">
        <f>SUM(G7:G13)</f>
        <v>1690118.7184311063</v>
      </c>
      <c r="H6" s="79">
        <f t="shared" si="1"/>
        <v>0</v>
      </c>
      <c r="I6" s="79">
        <f t="shared" si="1"/>
        <v>1784128.0045418672</v>
      </c>
      <c r="J6" s="79">
        <f>SUM(J7:J13)</f>
        <v>1784128.0045418672</v>
      </c>
      <c r="K6" s="79">
        <f t="shared" si="1"/>
        <v>0</v>
      </c>
      <c r="L6" s="79">
        <f t="shared" si="1"/>
        <v>96738.199632742369</v>
      </c>
      <c r="M6" s="79">
        <f>SUM(M7:M13)</f>
        <v>96738.199632742369</v>
      </c>
      <c r="N6" s="79">
        <f>SUM(N7:N13)</f>
        <v>0</v>
      </c>
      <c r="O6" s="79">
        <f>SUM(O7:O13)</f>
        <v>0</v>
      </c>
      <c r="P6" s="79">
        <f>SUM(P7:P13)</f>
        <v>0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</row>
    <row r="7" spans="1:100" s="1" customFormat="1">
      <c r="A7" s="77" t="s">
        <v>23</v>
      </c>
      <c r="B7" s="81">
        <f>(DEN!$C5)*ONSV_2019!L6</f>
        <v>0</v>
      </c>
      <c r="C7" s="82">
        <f>DEN!$C5*ONSV_2019!$H6*(IF(FLEX!D7="GAS",0.95,0.05))</f>
        <v>81152.78756750279</v>
      </c>
      <c r="D7" s="86">
        <f>B7+C7</f>
        <v>81152.78756750279</v>
      </c>
      <c r="E7" s="81">
        <f>(DEN!$C40)*ONSV_2020!L6</f>
        <v>0</v>
      </c>
      <c r="F7" s="82">
        <f>DEN!$C40*ONSV_2020!$H6*(IF(FLEX!G7="GAS",0.95,0.05))</f>
        <v>84979.116766210005</v>
      </c>
      <c r="G7" s="86">
        <f>E7+F7</f>
        <v>84979.116766210005</v>
      </c>
      <c r="H7" s="81">
        <f>(DEN!$C75)*ONSV_2021!L6</f>
        <v>0</v>
      </c>
      <c r="I7" s="82">
        <f>DEN!$C75*ONSV_2021!$H6*(IF(FLEX!J7="GAS",0.95,0.05))</f>
        <v>89289.834929976758</v>
      </c>
      <c r="J7" s="86">
        <f>H7+I7</f>
        <v>89289.834929976758</v>
      </c>
      <c r="K7" s="81">
        <f>(DEN!$C110)*ONSV_2022!L6</f>
        <v>0</v>
      </c>
      <c r="L7" s="82">
        <f>DEN!$C110*ONSV_2022!$H6*(IF(FLEX!M7="GAS",0.95,0.05))</f>
        <v>4817.0244047076494</v>
      </c>
      <c r="M7" s="86">
        <f>K7+L7</f>
        <v>4817.0244047076494</v>
      </c>
      <c r="N7" s="81"/>
      <c r="O7" s="82"/>
      <c r="P7" s="86">
        <f>N7+O7</f>
        <v>0</v>
      </c>
    </row>
    <row r="8" spans="1:100" s="1" customFormat="1">
      <c r="A8" s="77" t="s">
        <v>15</v>
      </c>
      <c r="B8" s="81">
        <f>(DEN!$C6)*ONSV_2019!L7</f>
        <v>0</v>
      </c>
      <c r="C8" s="82">
        <f>DEN!$C6*ONSV_2019!$H7*(IF(FLEX!D8="GAS",0.95,0.05))</f>
        <v>76966.459437950762</v>
      </c>
      <c r="D8" s="86">
        <f t="shared" ref="D8:D37" si="2">B8+C8</f>
        <v>76966.459437950762</v>
      </c>
      <c r="E8" s="81">
        <f>(DEN!$C41)*ONSV_2020!L7</f>
        <v>0</v>
      </c>
      <c r="F8" s="82">
        <f>DEN!$C41*ONSV_2020!$H7*(IF(FLEX!G8="GAS",0.95,0.05))</f>
        <v>81418.490227913528</v>
      </c>
      <c r="G8" s="86">
        <f t="shared" ref="G8:G37" si="3">E8+F8</f>
        <v>81418.490227913528</v>
      </c>
      <c r="H8" s="81">
        <f>(DEN!$C76)*ONSV_2021!L7</f>
        <v>0</v>
      </c>
      <c r="I8" s="82">
        <f>DEN!$C76*ONSV_2021!$H7*(IF(FLEX!J8="GAS",0.95,0.05))</f>
        <v>86402.563077500818</v>
      </c>
      <c r="J8" s="86">
        <f t="shared" ref="J8:J37" si="4">H8+I8</f>
        <v>86402.563077500818</v>
      </c>
      <c r="K8" s="81">
        <f>(DEN!$C111)*ONSV_2022!L7</f>
        <v>0</v>
      </c>
      <c r="L8" s="82">
        <f>DEN!$C111*ONSV_2022!$H7*(IF(FLEX!M8="GAS",0.95,0.05))</f>
        <v>4668.3350874337521</v>
      </c>
      <c r="M8" s="86">
        <f t="shared" ref="M8:M37" si="5">K8+L8</f>
        <v>4668.3350874337521</v>
      </c>
      <c r="N8" s="81"/>
      <c r="O8" s="82"/>
      <c r="P8" s="86">
        <f t="shared" ref="P8:P13" si="6">N8+O8</f>
        <v>0</v>
      </c>
    </row>
    <row r="9" spans="1:100" s="1" customFormat="1">
      <c r="A9" s="77" t="s">
        <v>16</v>
      </c>
      <c r="B9" s="81">
        <f>(DEN!$C7)*ONSV_2019!L8</f>
        <v>0</v>
      </c>
      <c r="C9" s="82">
        <f>DEN!$C7*ONSV_2019!$H8*(IF(FLEX!D9="GAS",0.95,0.05))</f>
        <v>364535.25454873283</v>
      </c>
      <c r="D9" s="86">
        <f t="shared" si="2"/>
        <v>364535.25454873283</v>
      </c>
      <c r="E9" s="81">
        <f>(DEN!$C42)*ONSV_2020!L8</f>
        <v>0</v>
      </c>
      <c r="F9" s="82">
        <f>DEN!$C42*ONSV_2020!$H8*(IF(FLEX!G9="GAS",0.95,0.05))</f>
        <v>379155.07346156094</v>
      </c>
      <c r="G9" s="86">
        <f t="shared" si="3"/>
        <v>379155.07346156094</v>
      </c>
      <c r="H9" s="81">
        <f>(DEN!$C77)*ONSV_2021!L8</f>
        <v>0</v>
      </c>
      <c r="I9" s="82">
        <f>DEN!$C77*ONSV_2021!$H8*(IF(FLEX!J9="GAS",0.95,0.05))</f>
        <v>394561.66592283803</v>
      </c>
      <c r="J9" s="86">
        <f t="shared" si="4"/>
        <v>394561.66592283803</v>
      </c>
      <c r="K9" s="81">
        <f>(DEN!$C112)*ONSV_2022!L8</f>
        <v>0</v>
      </c>
      <c r="L9" s="82">
        <f>DEN!$C112*ONSV_2022!$H8*(IF(FLEX!M9="GAS",0.95,0.05))</f>
        <v>21119.354056272539</v>
      </c>
      <c r="M9" s="86">
        <f t="shared" si="5"/>
        <v>21119.354056272539</v>
      </c>
      <c r="N9" s="81"/>
      <c r="O9" s="82"/>
      <c r="P9" s="86">
        <f t="shared" si="6"/>
        <v>0</v>
      </c>
    </row>
    <row r="10" spans="1:100" s="1" customFormat="1">
      <c r="A10" s="77" t="s">
        <v>28</v>
      </c>
      <c r="B10" s="81">
        <f>(DEN!$C8)*ONSV_2019!L9</f>
        <v>0</v>
      </c>
      <c r="C10" s="82">
        <f>DEN!$C8*ONSV_2019!$H9*(IF(FLEX!D10="GAS",0.95,0.05))</f>
        <v>559396.02802602097</v>
      </c>
      <c r="D10" s="86">
        <f t="shared" si="2"/>
        <v>559396.02802602097</v>
      </c>
      <c r="E10" s="81">
        <f>(DEN!$C43)*ONSV_2020!L9</f>
        <v>0</v>
      </c>
      <c r="F10" s="82">
        <f>DEN!$C43*ONSV_2020!$H9*(IF(FLEX!G10="GAS",0.95,0.05))</f>
        <v>586002.94313834223</v>
      </c>
      <c r="G10" s="86">
        <f t="shared" si="3"/>
        <v>586002.94313834223</v>
      </c>
      <c r="H10" s="81">
        <f>(DEN!$C78)*ONSV_2021!L9</f>
        <v>0</v>
      </c>
      <c r="I10" s="82">
        <f>DEN!$C78*ONSV_2021!$H9*(IF(FLEX!J10="GAS",0.95,0.05))</f>
        <v>625762.98497212864</v>
      </c>
      <c r="J10" s="86">
        <f t="shared" si="4"/>
        <v>625762.98497212864</v>
      </c>
      <c r="K10" s="81">
        <f>(DEN!$C113)*ONSV_2022!L9</f>
        <v>0</v>
      </c>
      <c r="L10" s="82">
        <f>DEN!$C113*ONSV_2022!$H9*(IF(FLEX!M10="GAS",0.95,0.05))</f>
        <v>34059.511566111869</v>
      </c>
      <c r="M10" s="86">
        <f t="shared" si="5"/>
        <v>34059.511566111869</v>
      </c>
      <c r="N10" s="81"/>
      <c r="O10" s="82"/>
      <c r="P10" s="86">
        <f t="shared" si="6"/>
        <v>0</v>
      </c>
    </row>
    <row r="11" spans="1:100" s="1" customFormat="1">
      <c r="A11" s="77" t="s">
        <v>19</v>
      </c>
      <c r="B11" s="81">
        <f>(DEN!$C9)*ONSV_2019!L10</f>
        <v>0</v>
      </c>
      <c r="C11" s="82">
        <f>DEN!$C9*ONSV_2019!$H10*(IF(FLEX!D11="GAS",0.95,0.05))</f>
        <v>265775.20521205687</v>
      </c>
      <c r="D11" s="86">
        <f t="shared" si="2"/>
        <v>265775.20521205687</v>
      </c>
      <c r="E11" s="81">
        <f>(DEN!$C44)*ONSV_2020!L10</f>
        <v>0</v>
      </c>
      <c r="F11" s="82">
        <f>DEN!$C44*ONSV_2020!$H10*(IF(FLEX!G11="GAS",0.95,0.05))</f>
        <v>277526.05243069003</v>
      </c>
      <c r="G11" s="86">
        <f t="shared" si="3"/>
        <v>277526.05243069003</v>
      </c>
      <c r="H11" s="81">
        <f>(DEN!$C79)*ONSV_2021!L10</f>
        <v>0</v>
      </c>
      <c r="I11" s="82">
        <f>DEN!$C79*ONSV_2021!$H10*(IF(FLEX!J11="GAS",0.95,0.05))</f>
        <v>290437.36883965746</v>
      </c>
      <c r="J11" s="86">
        <f t="shared" si="4"/>
        <v>290437.36883965746</v>
      </c>
      <c r="K11" s="81">
        <f>(DEN!$C114)*ONSV_2022!L10</f>
        <v>0</v>
      </c>
      <c r="L11" s="82">
        <f>DEN!$C114*ONSV_2022!$H10*(IF(FLEX!M11="GAS",0.95,0.05))</f>
        <v>15756.192325626882</v>
      </c>
      <c r="M11" s="86">
        <f t="shared" si="5"/>
        <v>15756.192325626882</v>
      </c>
      <c r="N11" s="81"/>
      <c r="O11" s="82"/>
      <c r="P11" s="86">
        <f t="shared" si="6"/>
        <v>0</v>
      </c>
    </row>
    <row r="12" spans="1:100" s="1" customFormat="1" ht="15" customHeight="1">
      <c r="A12" s="77" t="s">
        <v>17</v>
      </c>
      <c r="B12" s="81">
        <f>(DEN!$C10)*ONSV_2019!L11</f>
        <v>0</v>
      </c>
      <c r="C12" s="82">
        <f>DEN!$C10*ONSV_2019!$H11*(IF(FLEX!D12="GAS",0.95,0.05))</f>
        <v>70405.189860203085</v>
      </c>
      <c r="D12" s="86">
        <f t="shared" si="2"/>
        <v>70405.189860203085</v>
      </c>
      <c r="E12" s="81">
        <f>(DEN!$C45)*ONSV_2020!L11</f>
        <v>0</v>
      </c>
      <c r="F12" s="82">
        <f>DEN!$C45*ONSV_2020!$H11*(IF(FLEX!G12="GAS",0.95,0.05))</f>
        <v>74746.490942150514</v>
      </c>
      <c r="G12" s="86">
        <f t="shared" si="3"/>
        <v>74746.490942150514</v>
      </c>
      <c r="H12" s="81">
        <f>(DEN!$C80)*ONSV_2021!L11</f>
        <v>0</v>
      </c>
      <c r="I12" s="82">
        <f>DEN!$C80*ONSV_2021!$H11*(IF(FLEX!J12="GAS",0.95,0.05))</f>
        <v>79244.695175077592</v>
      </c>
      <c r="J12" s="86">
        <f t="shared" si="4"/>
        <v>79244.695175077592</v>
      </c>
      <c r="K12" s="81">
        <f>(DEN!$C115)*ONSV_2022!L11</f>
        <v>0</v>
      </c>
      <c r="L12" s="82">
        <f>DEN!$C115*ONSV_2022!$H11*(IF(FLEX!M12="GAS",0.95,0.05))</f>
        <v>4342.7283067806584</v>
      </c>
      <c r="M12" s="86">
        <f t="shared" si="5"/>
        <v>4342.7283067806584</v>
      </c>
      <c r="N12" s="81"/>
      <c r="O12" s="82"/>
      <c r="P12" s="86">
        <f t="shared" si="6"/>
        <v>0</v>
      </c>
    </row>
    <row r="13" spans="1:100" s="1" customFormat="1">
      <c r="A13" s="77" t="s">
        <v>29</v>
      </c>
      <c r="B13" s="81">
        <f>(DEN!$C11)*ONSV_2019!L12</f>
        <v>0</v>
      </c>
      <c r="C13" s="82">
        <f>DEN!$C11*ONSV_2019!$H12*(IF(FLEX!D13="GAS",0.95,0.05))</f>
        <v>195903.56607005911</v>
      </c>
      <c r="D13" s="86">
        <f t="shared" si="2"/>
        <v>195903.56607005911</v>
      </c>
      <c r="E13" s="81">
        <f>(DEN!$C46)*ONSV_2020!L12</f>
        <v>0</v>
      </c>
      <c r="F13" s="82">
        <f>DEN!$C46*ONSV_2020!$H12*(IF(FLEX!G13="GAS",0.95,0.05))</f>
        <v>206290.55146423905</v>
      </c>
      <c r="G13" s="86">
        <f t="shared" si="3"/>
        <v>206290.55146423905</v>
      </c>
      <c r="H13" s="81">
        <f>(DEN!$C81)*ONSV_2021!L12</f>
        <v>0</v>
      </c>
      <c r="I13" s="82">
        <f>DEN!$C81*ONSV_2021!$H12*(IF(FLEX!J13="GAS",0.95,0.05))</f>
        <v>218428.89162468791</v>
      </c>
      <c r="J13" s="86">
        <f t="shared" si="4"/>
        <v>218428.89162468791</v>
      </c>
      <c r="K13" s="81">
        <f>(DEN!$C116)*ONSV_2022!L12</f>
        <v>0</v>
      </c>
      <c r="L13" s="82">
        <f>DEN!$C116*ONSV_2022!$H12*(IF(FLEX!M13="GAS",0.95,0.05))</f>
        <v>11975.053885809029</v>
      </c>
      <c r="M13" s="86">
        <f t="shared" si="5"/>
        <v>11975.053885809029</v>
      </c>
      <c r="N13" s="81"/>
      <c r="O13" s="82"/>
      <c r="P13" s="86">
        <f t="shared" si="6"/>
        <v>0</v>
      </c>
    </row>
    <row r="14" spans="1:100" s="25" customFormat="1">
      <c r="A14" s="76" t="s">
        <v>39</v>
      </c>
      <c r="B14" s="78">
        <f t="shared" ref="B14:L14" si="7">SUM(B15:B23)</f>
        <v>10398.421084015497</v>
      </c>
      <c r="C14" s="78">
        <f t="shared" si="7"/>
        <v>5981647.2179450579</v>
      </c>
      <c r="D14" s="78">
        <f>SUM(D15:D23)</f>
        <v>5992045.6390290735</v>
      </c>
      <c r="E14" s="78">
        <f t="shared" si="7"/>
        <v>798.38993669255012</v>
      </c>
      <c r="F14" s="78">
        <f t="shared" si="7"/>
        <v>6205043.7399139367</v>
      </c>
      <c r="G14" s="78">
        <f>SUM(G15:G23)</f>
        <v>6205842.1298506297</v>
      </c>
      <c r="H14" s="78">
        <f t="shared" si="7"/>
        <v>0</v>
      </c>
      <c r="I14" s="78">
        <f t="shared" si="7"/>
        <v>6472257.824820566</v>
      </c>
      <c r="J14" s="78">
        <f>SUM(J15:J23)</f>
        <v>6472257.824820566</v>
      </c>
      <c r="K14" s="78">
        <f t="shared" si="7"/>
        <v>0</v>
      </c>
      <c r="L14" s="78">
        <f t="shared" si="7"/>
        <v>347727.03986536001</v>
      </c>
      <c r="M14" s="78">
        <f>SUM(M15:M23)</f>
        <v>347727.03986536001</v>
      </c>
      <c r="N14" s="78">
        <f>SUM(N15:N23)</f>
        <v>0</v>
      </c>
      <c r="O14" s="78">
        <f>SUM(O15:O23)</f>
        <v>0</v>
      </c>
      <c r="P14" s="78">
        <f>SUM(P15:P23)</f>
        <v>0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s="1" customFormat="1">
      <c r="A15" s="77" t="s">
        <v>35</v>
      </c>
      <c r="B15" s="81">
        <f>(DEN!$C13)*ONSV_2019!L14</f>
        <v>0</v>
      </c>
      <c r="C15" s="82">
        <f>DEN!$C13*ONSV_2019!$H14*(IF(FLEX!D15="GAS",0.95,0.05))</f>
        <v>301823.98016778642</v>
      </c>
      <c r="D15" s="86">
        <f t="shared" si="2"/>
        <v>301823.98016778642</v>
      </c>
      <c r="E15" s="81">
        <f>(DEN!$C48)*ONSV_2020!L14</f>
        <v>0</v>
      </c>
      <c r="F15" s="82">
        <f>DEN!$C48*ONSV_2020!$H14*(IF(FLEX!G15="GAS",0.95,0.05))</f>
        <v>315441.88362672785</v>
      </c>
      <c r="G15" s="86">
        <f t="shared" si="3"/>
        <v>315441.88362672785</v>
      </c>
      <c r="H15" s="81">
        <f>(DEN!$C83)*ONSV_2021!L14</f>
        <v>0</v>
      </c>
      <c r="I15" s="82">
        <f>DEN!$C83*ONSV_2021!$H14*(IF(FLEX!J15="GAS",0.95,0.05))</f>
        <v>331877.90341809689</v>
      </c>
      <c r="J15" s="86">
        <f t="shared" si="4"/>
        <v>331877.90341809689</v>
      </c>
      <c r="K15" s="81">
        <f>(DEN!$C118)*ONSV_2022!L14</f>
        <v>0</v>
      </c>
      <c r="L15" s="82">
        <f>DEN!$C118*ONSV_2022!$H14*(IF(FLEX!M15="GAS",0.95,0.05))</f>
        <v>17997.676583201424</v>
      </c>
      <c r="M15" s="86">
        <f t="shared" si="5"/>
        <v>17997.676583201424</v>
      </c>
      <c r="N15" s="81"/>
      <c r="O15" s="82"/>
      <c r="P15" s="86">
        <f t="shared" ref="P15:P23" si="8">N15+O15</f>
        <v>0</v>
      </c>
    </row>
    <row r="16" spans="1:100" s="1" customFormat="1" ht="15" customHeight="1">
      <c r="A16" s="77" t="s">
        <v>31</v>
      </c>
      <c r="B16" s="81">
        <f>(DEN!$C14)*ONSV_2019!L15</f>
        <v>0</v>
      </c>
      <c r="C16" s="82">
        <f>DEN!$C14*ONSV_2019!$H15*(IF(FLEX!D16="GAS",0.95,0.05))</f>
        <v>1621883.5471873875</v>
      </c>
      <c r="D16" s="86">
        <f t="shared" si="2"/>
        <v>1621883.5471873875</v>
      </c>
      <c r="E16" s="81">
        <f>(DEN!$C49)*ONSV_2020!L15</f>
        <v>0</v>
      </c>
      <c r="F16" s="82">
        <f>DEN!$C49*ONSV_2020!$H15*(IF(FLEX!G16="GAS",0.95,0.05))</f>
        <v>1681171.9147604061</v>
      </c>
      <c r="G16" s="86">
        <f t="shared" si="3"/>
        <v>1681171.9147604061</v>
      </c>
      <c r="H16" s="81">
        <f>(DEN!$C84)*ONSV_2021!L15</f>
        <v>0</v>
      </c>
      <c r="I16" s="82">
        <f>DEN!$C84*ONSV_2021!$H15*(IF(FLEX!J16="GAS",0.95,0.05))</f>
        <v>1751017.2822038415</v>
      </c>
      <c r="J16" s="86">
        <f t="shared" si="4"/>
        <v>1751017.2822038415</v>
      </c>
      <c r="K16" s="81">
        <f>(DEN!$C119)*ONSV_2022!L15</f>
        <v>0</v>
      </c>
      <c r="L16" s="82">
        <f>DEN!$C119*ONSV_2022!$H15*(IF(FLEX!M16="GAS",0.95,0.05))</f>
        <v>94354.086738776328</v>
      </c>
      <c r="M16" s="86">
        <f t="shared" si="5"/>
        <v>94354.086738776328</v>
      </c>
      <c r="N16" s="81"/>
      <c r="O16" s="82"/>
      <c r="P16" s="86">
        <f t="shared" si="8"/>
        <v>0</v>
      </c>
    </row>
    <row r="17" spans="1:100" s="1" customFormat="1">
      <c r="A17" s="77" t="s">
        <v>27</v>
      </c>
      <c r="B17" s="81">
        <f>(DEN!$C15)*ONSV_2019!L16</f>
        <v>0</v>
      </c>
      <c r="C17" s="82">
        <f>DEN!$C15*ONSV_2019!$H16*(IF(FLEX!D17="GAS",0.95,0.05))</f>
        <v>1000201.9786497008</v>
      </c>
      <c r="D17" s="86">
        <f t="shared" si="2"/>
        <v>1000201.9786497008</v>
      </c>
      <c r="E17" s="81">
        <f>(DEN!$C50)*ONSV_2020!L16</f>
        <v>0</v>
      </c>
      <c r="F17" s="82">
        <f>DEN!$C50*ONSV_2020!$H16*(IF(FLEX!G17="GAS",0.95,0.05))</f>
        <v>1034465.8100852574</v>
      </c>
      <c r="G17" s="86">
        <f t="shared" si="3"/>
        <v>1034465.8100852574</v>
      </c>
      <c r="H17" s="81">
        <f>(DEN!$C85)*ONSV_2021!L16</f>
        <v>0</v>
      </c>
      <c r="I17" s="82">
        <f>DEN!$C85*ONSV_2021!$H16*(IF(FLEX!J17="GAS",0.95,0.05))</f>
        <v>1079091.1460932936</v>
      </c>
      <c r="J17" s="86">
        <f t="shared" si="4"/>
        <v>1079091.1460932936</v>
      </c>
      <c r="K17" s="81">
        <f>(DEN!$C120)*ONSV_2022!L16</f>
        <v>0</v>
      </c>
      <c r="L17" s="82">
        <f>DEN!$C120*ONSV_2022!$H16*(IF(FLEX!M17="GAS",0.95,0.05))</f>
        <v>58171.158141355874</v>
      </c>
      <c r="M17" s="86">
        <f t="shared" si="5"/>
        <v>58171.158141355874</v>
      </c>
      <c r="N17" s="81"/>
      <c r="O17" s="82"/>
      <c r="P17" s="86">
        <f t="shared" si="8"/>
        <v>0</v>
      </c>
    </row>
    <row r="18" spans="1:100" s="1" customFormat="1">
      <c r="A18" s="77" t="s">
        <v>33</v>
      </c>
      <c r="B18" s="81">
        <f>(DEN!$C16)*ONSV_2019!L17</f>
        <v>0</v>
      </c>
      <c r="C18" s="82">
        <f>DEN!$C16*ONSV_2019!$H17*(IF(FLEX!D18="GAS",0.95,0.05))</f>
        <v>410175.32998861931</v>
      </c>
      <c r="D18" s="86">
        <f t="shared" si="2"/>
        <v>410175.32998861931</v>
      </c>
      <c r="E18" s="81">
        <f>(DEN!$C51)*ONSV_2020!L17</f>
        <v>0</v>
      </c>
      <c r="F18" s="82">
        <f>DEN!$C51*ONSV_2020!$H17*(IF(FLEX!G18="GAS",0.95,0.05))</f>
        <v>427357.34956057445</v>
      </c>
      <c r="G18" s="86">
        <f t="shared" si="3"/>
        <v>427357.34956057445</v>
      </c>
      <c r="H18" s="81">
        <f>(DEN!$C86)*ONSV_2021!L17</f>
        <v>0</v>
      </c>
      <c r="I18" s="82">
        <f>DEN!$C86*ONSV_2021!$H17*(IF(FLEX!J18="GAS",0.95,0.05))</f>
        <v>452199.86489570967</v>
      </c>
      <c r="J18" s="86">
        <f t="shared" si="4"/>
        <v>452199.86489570967</v>
      </c>
      <c r="K18" s="81">
        <f>(DEN!$C121)*ONSV_2022!L17</f>
        <v>0</v>
      </c>
      <c r="L18" s="82">
        <f>DEN!$C121*ONSV_2022!$H17*(IF(FLEX!M18="GAS",0.95,0.05))</f>
        <v>24658.376715521634</v>
      </c>
      <c r="M18" s="86">
        <f t="shared" si="5"/>
        <v>24658.376715521634</v>
      </c>
      <c r="N18" s="81"/>
      <c r="O18" s="82"/>
      <c r="P18" s="86">
        <f t="shared" si="8"/>
        <v>0</v>
      </c>
    </row>
    <row r="19" spans="1:100" s="1" customFormat="1">
      <c r="A19" s="77" t="s">
        <v>34</v>
      </c>
      <c r="B19" s="81">
        <f>(DEN!$C17)*ONSV_2019!L18</f>
        <v>0</v>
      </c>
      <c r="C19" s="82">
        <f>DEN!$C17*ONSV_2019!$H18*(IF(FLEX!D19="GAS",0.95,0.05))</f>
        <v>462740.51053331565</v>
      </c>
      <c r="D19" s="86">
        <f t="shared" si="2"/>
        <v>462740.51053331565</v>
      </c>
      <c r="E19" s="81">
        <f>(DEN!$C52)*ONSV_2020!L18</f>
        <v>0</v>
      </c>
      <c r="F19" s="82">
        <f>DEN!$C52*ONSV_2020!$H18*(IF(FLEX!G19="GAS",0.95,0.05))</f>
        <v>483425.47480517533</v>
      </c>
      <c r="G19" s="86">
        <f t="shared" si="3"/>
        <v>483425.47480517533</v>
      </c>
      <c r="H19" s="81">
        <f>(DEN!$C87)*ONSV_2021!L18</f>
        <v>0</v>
      </c>
      <c r="I19" s="82">
        <f>DEN!$C87*ONSV_2021!$H18*(IF(FLEX!J19="GAS",0.95,0.05))</f>
        <v>508640.39261546097</v>
      </c>
      <c r="J19" s="86">
        <f t="shared" si="4"/>
        <v>508640.39261546097</v>
      </c>
      <c r="K19" s="81">
        <f>(DEN!$C122)*ONSV_2022!L18</f>
        <v>0</v>
      </c>
      <c r="L19" s="82">
        <f>DEN!$C122*ONSV_2022!$H18*(IF(FLEX!M19="GAS",0.95,0.05))</f>
        <v>27382.669925468817</v>
      </c>
      <c r="M19" s="86">
        <f t="shared" si="5"/>
        <v>27382.669925468817</v>
      </c>
      <c r="N19" s="81"/>
      <c r="O19" s="82"/>
      <c r="P19" s="86">
        <f t="shared" si="8"/>
        <v>0</v>
      </c>
    </row>
    <row r="20" spans="1:100" s="1" customFormat="1">
      <c r="A20" s="77" t="s">
        <v>30</v>
      </c>
      <c r="B20" s="81">
        <f>(DEN!$C18)*ONSV_2019!L19</f>
        <v>0</v>
      </c>
      <c r="C20" s="82">
        <f>DEN!$C18*ONSV_2019!$H19*(IF(FLEX!D20="GAS",0.95,0.05))</f>
        <v>1118956.6318411545</v>
      </c>
      <c r="D20" s="86">
        <f t="shared" si="2"/>
        <v>1118956.6318411545</v>
      </c>
      <c r="E20" s="81">
        <f>(DEN!$C53)*ONSV_2020!L19</f>
        <v>0</v>
      </c>
      <c r="F20" s="82">
        <f>DEN!$C53*ONSV_2020!$H19*(IF(FLEX!G20="GAS",0.95,0.05))</f>
        <v>1151137.3726915936</v>
      </c>
      <c r="G20" s="86">
        <f t="shared" si="3"/>
        <v>1151137.3726915936</v>
      </c>
      <c r="H20" s="81">
        <f>(DEN!$C88)*ONSV_2021!L19</f>
        <v>0</v>
      </c>
      <c r="I20" s="82">
        <f>DEN!$C88*ONSV_2021!$H19*(IF(FLEX!J20="GAS",0.95,0.05))</f>
        <v>1189378.4758151013</v>
      </c>
      <c r="J20" s="86">
        <f t="shared" si="4"/>
        <v>1189378.4758151013</v>
      </c>
      <c r="K20" s="81">
        <f>(DEN!$C123)*ONSV_2022!L19</f>
        <v>0</v>
      </c>
      <c r="L20" s="82">
        <f>DEN!$C123*ONSV_2022!$H19*(IF(FLEX!M20="GAS",0.95,0.05))</f>
        <v>62747.377302731154</v>
      </c>
      <c r="M20" s="86">
        <f t="shared" si="5"/>
        <v>62747.377302731154</v>
      </c>
      <c r="N20" s="81"/>
      <c r="O20" s="82"/>
      <c r="P20" s="86">
        <f t="shared" si="8"/>
        <v>0</v>
      </c>
    </row>
    <row r="21" spans="1:100" s="1" customFormat="1">
      <c r="A21" s="77" t="s">
        <v>36</v>
      </c>
      <c r="B21" s="81">
        <f>(DEN!$C19)*ONSV_2019!L20</f>
        <v>0</v>
      </c>
      <c r="C21" s="82">
        <f>DEN!$C19*ONSV_2019!$H20*(IF(FLEX!D21="GAS",0.95,0.05))</f>
        <v>333484.04681144899</v>
      </c>
      <c r="D21" s="86">
        <f t="shared" si="2"/>
        <v>333484.04681144899</v>
      </c>
      <c r="E21" s="81">
        <f>(DEN!$C54)*ONSV_2020!L20</f>
        <v>0</v>
      </c>
      <c r="F21" s="82">
        <f>DEN!$C54*ONSV_2020!$H20*(IF(FLEX!G21="GAS",0.95,0.05))</f>
        <v>345419.1059438255</v>
      </c>
      <c r="G21" s="86">
        <f t="shared" si="3"/>
        <v>345419.1059438255</v>
      </c>
      <c r="H21" s="81">
        <f>(DEN!$C89)*ONSV_2021!L20</f>
        <v>0</v>
      </c>
      <c r="I21" s="82">
        <f>DEN!$C89*ONSV_2021!$H20*(IF(FLEX!J21="GAS",0.95,0.05))</f>
        <v>363498.8597448924</v>
      </c>
      <c r="J21" s="86">
        <f t="shared" si="4"/>
        <v>363498.8597448924</v>
      </c>
      <c r="K21" s="81">
        <f>(DEN!$C124)*ONSV_2022!L20</f>
        <v>0</v>
      </c>
      <c r="L21" s="82">
        <f>DEN!$C124*ONSV_2022!$H20*(IF(FLEX!M21="GAS",0.95,0.05))</f>
        <v>19564.420324551083</v>
      </c>
      <c r="M21" s="86">
        <f t="shared" si="5"/>
        <v>19564.420324551083</v>
      </c>
      <c r="N21" s="81"/>
      <c r="O21" s="82"/>
      <c r="P21" s="86">
        <f t="shared" si="8"/>
        <v>0</v>
      </c>
    </row>
    <row r="22" spans="1:100" s="1" customFormat="1">
      <c r="A22" s="77" t="s">
        <v>21</v>
      </c>
      <c r="B22" s="81">
        <f>(DEN!$C20)*ONSV_2019!L21</f>
        <v>10398.421084015497</v>
      </c>
      <c r="C22" s="82">
        <f>DEN!$C20*ONSV_2019!$H21*(IF(FLEX!D22="GAS",0.95,0.05))</f>
        <v>452312.68933815946</v>
      </c>
      <c r="D22" s="86">
        <f t="shared" si="2"/>
        <v>462711.11042217497</v>
      </c>
      <c r="E22" s="81">
        <f>(DEN!$C55)*ONSV_2020!L21</f>
        <v>798.38993669255012</v>
      </c>
      <c r="F22" s="82">
        <f>DEN!$C55*ONSV_2020!$H21*(IF(FLEX!G22="GAS",0.95,0.05))</f>
        <v>476511.40295554738</v>
      </c>
      <c r="G22" s="86">
        <f t="shared" si="3"/>
        <v>477309.79289223993</v>
      </c>
      <c r="H22" s="81">
        <f>(DEN!$C90)*ONSV_2021!L21</f>
        <v>0</v>
      </c>
      <c r="I22" s="82">
        <f>DEN!$C90*ONSV_2021!$H21*(IF(FLEX!J22="GAS",0.95,0.05))</f>
        <v>496365.59874867857</v>
      </c>
      <c r="J22" s="86">
        <f t="shared" si="4"/>
        <v>496365.59874867857</v>
      </c>
      <c r="K22" s="81">
        <f>(DEN!$C125)*ONSV_2022!L21</f>
        <v>0</v>
      </c>
      <c r="L22" s="82">
        <f>DEN!$C125*ONSV_2022!$H21*(IF(FLEX!M22="GAS",0.95,0.05))</f>
        <v>26739.014669627781</v>
      </c>
      <c r="M22" s="86">
        <f t="shared" si="5"/>
        <v>26739.014669627781</v>
      </c>
      <c r="N22" s="81"/>
      <c r="O22" s="82"/>
      <c r="P22" s="86">
        <f t="shared" si="8"/>
        <v>0</v>
      </c>
    </row>
    <row r="23" spans="1:100" s="1" customFormat="1">
      <c r="A23" s="77" t="s">
        <v>32</v>
      </c>
      <c r="B23" s="81">
        <f>(DEN!$C21)*ONSV_2019!L22</f>
        <v>0</v>
      </c>
      <c r="C23" s="82">
        <f>DEN!$C21*ONSV_2019!$H22*(IF(FLEX!D23="GAS",0.95,0.05))</f>
        <v>280068.50342748471</v>
      </c>
      <c r="D23" s="86">
        <f t="shared" si="2"/>
        <v>280068.50342748471</v>
      </c>
      <c r="E23" s="81">
        <f>(DEN!$C56)*ONSV_2020!L22</f>
        <v>0</v>
      </c>
      <c r="F23" s="82">
        <f>DEN!$C56*ONSV_2020!$H22*(IF(FLEX!G23="GAS",0.95,0.05))</f>
        <v>290113.42548482958</v>
      </c>
      <c r="G23" s="86">
        <f t="shared" si="3"/>
        <v>290113.42548482958</v>
      </c>
      <c r="H23" s="81">
        <f>(DEN!$C91)*ONSV_2021!L22</f>
        <v>0</v>
      </c>
      <c r="I23" s="82">
        <f>DEN!$C91*ONSV_2021!$H22*(IF(FLEX!J23="GAS",0.95,0.05))</f>
        <v>300188.30128549156</v>
      </c>
      <c r="J23" s="86">
        <f t="shared" si="4"/>
        <v>300188.30128549156</v>
      </c>
      <c r="K23" s="81">
        <f>(DEN!$C126)*ONSV_2022!L22</f>
        <v>0</v>
      </c>
      <c r="L23" s="82">
        <f>DEN!$C126*ONSV_2022!$H22*(IF(FLEX!M23="GAS",0.95,0.05))</f>
        <v>16112.259464125978</v>
      </c>
      <c r="M23" s="86">
        <f t="shared" si="5"/>
        <v>16112.259464125978</v>
      </c>
      <c r="N23" s="81"/>
      <c r="O23" s="82"/>
      <c r="P23" s="86">
        <f t="shared" si="8"/>
        <v>0</v>
      </c>
    </row>
    <row r="24" spans="1:100" s="25" customFormat="1">
      <c r="A24" s="76" t="s">
        <v>40</v>
      </c>
      <c r="B24" s="78">
        <f t="shared" ref="B24:L24" si="9">SUM(B25:B28)</f>
        <v>7637372.9771540975</v>
      </c>
      <c r="C24" s="78">
        <f t="shared" si="9"/>
        <v>3439427.0164801828</v>
      </c>
      <c r="D24" s="78">
        <f>SUM(D25:D28)</f>
        <v>11076799.99363428</v>
      </c>
      <c r="E24" s="78">
        <f t="shared" si="9"/>
        <v>7311432.9163996316</v>
      </c>
      <c r="F24" s="78">
        <f t="shared" si="9"/>
        <v>3585275.071566686</v>
      </c>
      <c r="G24" s="78">
        <f>SUM(G25:G28)</f>
        <v>10896707.987966318</v>
      </c>
      <c r="H24" s="78">
        <f t="shared" si="9"/>
        <v>6920934.7660001945</v>
      </c>
      <c r="I24" s="78">
        <f t="shared" si="9"/>
        <v>19209161.657480851</v>
      </c>
      <c r="J24" s="78">
        <f>SUM(J25:J28)</f>
        <v>26130096.423481047</v>
      </c>
      <c r="K24" s="78">
        <f t="shared" si="9"/>
        <v>6472619.5556287412</v>
      </c>
      <c r="L24" s="78">
        <f t="shared" si="9"/>
        <v>1052906.0200677435</v>
      </c>
      <c r="M24" s="78">
        <f>SUM(M25:M28)</f>
        <v>7525525.5756964842</v>
      </c>
      <c r="N24" s="78">
        <f>SUM(N25:N28)</f>
        <v>0</v>
      </c>
      <c r="O24" s="78">
        <f>SUM(O25:O28)</f>
        <v>0</v>
      </c>
      <c r="P24" s="78">
        <f>SUM(P25:P28)</f>
        <v>0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 s="1" customFormat="1">
      <c r="A25" s="77" t="s">
        <v>26</v>
      </c>
      <c r="B25" s="81">
        <f>(DEN!$C23)*ONSV_2019!L24</f>
        <v>116019.54413656775</v>
      </c>
      <c r="C25" s="82">
        <f>DEN!$C23*ONSV_2019!$H24*(IF(FLEX!D25="GAS",0.95,0.05))</f>
        <v>727459.36450262775</v>
      </c>
      <c r="D25" s="86">
        <f t="shared" si="2"/>
        <v>843478.90863919549</v>
      </c>
      <c r="E25" s="81">
        <f>(DEN!$C58)*ONSV_2020!L24</f>
        <v>100028.15070875449</v>
      </c>
      <c r="F25" s="82">
        <f>DEN!$C58*ONSV_2020!$H24*(IF(FLEX!G25="GAS",0.95,0.05))</f>
        <v>766623.15912295459</v>
      </c>
      <c r="G25" s="86">
        <f t="shared" si="3"/>
        <v>866651.30983170914</v>
      </c>
      <c r="H25" s="81">
        <f>(DEN!$C93)*ONSV_2021!L24</f>
        <v>80331.494171011043</v>
      </c>
      <c r="I25" s="82">
        <f>DEN!$C93*ONSV_2021!$H24*(IF(FLEX!J25="GAS",0.95,0.05))</f>
        <v>814902.00707315188</v>
      </c>
      <c r="J25" s="86">
        <f t="shared" si="4"/>
        <v>895233.50124416291</v>
      </c>
      <c r="K25" s="81">
        <f>(DEN!$C128)*ONSV_2022!L24</f>
        <v>56756.22362393247</v>
      </c>
      <c r="L25" s="82">
        <f>DEN!$C128*ONSV_2022!$H24*(IF(FLEX!M25="GAS",0.95,0.05))</f>
        <v>45270.18275088456</v>
      </c>
      <c r="M25" s="86">
        <f t="shared" si="5"/>
        <v>102026.40637481703</v>
      </c>
      <c r="N25" s="81"/>
      <c r="O25" s="82"/>
      <c r="P25" s="86">
        <f>N25+O25</f>
        <v>0</v>
      </c>
    </row>
    <row r="26" spans="1:100" s="1" customFormat="1">
      <c r="A26" s="77" t="s">
        <v>18</v>
      </c>
      <c r="B26" s="81">
        <f>(DEN!$C24)*ONSV_2019!L25</f>
        <v>1285556.177882106</v>
      </c>
      <c r="C26" s="82">
        <f>DEN!$C24*ONSV_2019!$H25*(IF(FLEX!D26="GAS",0.95,0.05))</f>
        <v>227650.0082114962</v>
      </c>
      <c r="D26" s="86">
        <f t="shared" si="2"/>
        <v>1513206.1860936023</v>
      </c>
      <c r="E26" s="81">
        <f>(DEN!$C59)*ONSV_2020!L25</f>
        <v>1185928.3122646026</v>
      </c>
      <c r="F26" s="82">
        <f>DEN!$C59*ONSV_2020!$H25*(IF(FLEX!G26="GAS",0.95,0.05))</f>
        <v>243498.24741212945</v>
      </c>
      <c r="G26" s="86">
        <f t="shared" si="3"/>
        <v>1429426.5596767322</v>
      </c>
      <c r="H26" s="81">
        <f>(DEN!$C94)*ONSV_2021!L25</f>
        <v>1071117.3726449604</v>
      </c>
      <c r="I26" s="82">
        <f>DEN!$C94*ONSV_2021!$H25*(IF(FLEX!J26="GAS",0.95,0.05))</f>
        <v>4871071.4975010538</v>
      </c>
      <c r="J26" s="86">
        <f t="shared" si="4"/>
        <v>5942188.8701460138</v>
      </c>
      <c r="K26" s="81">
        <f>(DEN!$C129)*ONSV_2022!L25</f>
        <v>931776.70762594882</v>
      </c>
      <c r="L26" s="82">
        <f>DEN!$C129*ONSV_2022!$H25*(IF(FLEX!M26="GAS",0.95,0.05))</f>
        <v>272564.43048438628</v>
      </c>
      <c r="M26" s="86">
        <f t="shared" si="5"/>
        <v>1204341.138110335</v>
      </c>
      <c r="N26" s="81"/>
      <c r="O26" s="82"/>
      <c r="P26" s="86">
        <f>N26+O26</f>
        <v>0</v>
      </c>
    </row>
    <row r="27" spans="1:100" s="1" customFormat="1">
      <c r="A27" s="77" t="s">
        <v>12</v>
      </c>
      <c r="B27" s="81">
        <f>(DEN!$C25)*ONSV_2019!L26</f>
        <v>818866.86975624715</v>
      </c>
      <c r="C27" s="82">
        <f>DEN!$C25*ONSV_2019!$H26*(IF(FLEX!D27="GAS",0.95,0.05))</f>
        <v>1936433.8265869198</v>
      </c>
      <c r="D27" s="86">
        <f t="shared" si="2"/>
        <v>2755300.6963431668</v>
      </c>
      <c r="E27" s="81">
        <f>(DEN!$C60)*ONSV_2020!L26</f>
        <v>772655.04893011996</v>
      </c>
      <c r="F27" s="82">
        <f>DEN!$C60*ONSV_2020!$H26*(IF(FLEX!G27="GAS",0.95,0.05))</f>
        <v>1999764.8255689542</v>
      </c>
      <c r="G27" s="86">
        <f t="shared" si="3"/>
        <v>2772419.8744990742</v>
      </c>
      <c r="H27" s="81">
        <f>(DEN!$C95)*ONSV_2021!L26</f>
        <v>713362.49229690898</v>
      </c>
      <c r="I27" s="82">
        <f>DEN!$C95*ONSV_2021!$H26*(IF(FLEX!J27="GAS",0.95,0.05))</f>
        <v>2088587.1280848125</v>
      </c>
      <c r="J27" s="86">
        <f t="shared" si="4"/>
        <v>2801949.6203817213</v>
      </c>
      <c r="K27" s="81">
        <f>(DEN!$C130)*ONSV_2022!L26</f>
        <v>642310.12667763676</v>
      </c>
      <c r="L27" s="82">
        <f>DEN!$C130*ONSV_2022!$H26*(IF(FLEX!M27="GAS",0.95,0.05))</f>
        <v>111967.87452750088</v>
      </c>
      <c r="M27" s="86">
        <f t="shared" si="5"/>
        <v>754278.0012051377</v>
      </c>
      <c r="N27" s="81"/>
      <c r="O27" s="82"/>
      <c r="P27" s="86">
        <f>N27+O27</f>
        <v>0</v>
      </c>
    </row>
    <row r="28" spans="1:100" s="1" customFormat="1">
      <c r="A28" s="77" t="s">
        <v>10</v>
      </c>
      <c r="B28" s="81">
        <f>(DEN!$C26)*ONSV_2019!L27</f>
        <v>5416930.3853791766</v>
      </c>
      <c r="C28" s="82">
        <f>DEN!$C26*ONSV_2019!$H27*(IF(FLEX!D28="GAS",0.95,0.05))</f>
        <v>547883.81717913912</v>
      </c>
      <c r="D28" s="86">
        <f t="shared" si="2"/>
        <v>5964814.2025583154</v>
      </c>
      <c r="E28" s="81">
        <f>(DEN!$C61)*ONSV_2020!L27</f>
        <v>5252821.4044961547</v>
      </c>
      <c r="F28" s="82">
        <f>DEN!$C61*ONSV_2020!$H27*(IF(FLEX!G28="GAS",0.95,0.05))</f>
        <v>575388.8394626478</v>
      </c>
      <c r="G28" s="86">
        <f t="shared" si="3"/>
        <v>5828210.2439588029</v>
      </c>
      <c r="H28" s="81">
        <f>(DEN!$C96)*ONSV_2021!L27</f>
        <v>5056123.4068873143</v>
      </c>
      <c r="I28" s="82">
        <f>DEN!$C96*ONSV_2021!$H27*(IF(FLEX!J28="GAS",0.95,0.05))</f>
        <v>11434601.024821835</v>
      </c>
      <c r="J28" s="86">
        <f t="shared" si="4"/>
        <v>16490724.431709148</v>
      </c>
      <c r="K28" s="81">
        <f>(DEN!$C131)*ONSV_2022!L27</f>
        <v>4841776.497701223</v>
      </c>
      <c r="L28" s="82">
        <f>DEN!$C131*ONSV_2022!$H27*(IF(FLEX!M28="GAS",0.95,0.05))</f>
        <v>623103.53230497183</v>
      </c>
      <c r="M28" s="86">
        <f t="shared" si="5"/>
        <v>5464880.0300061945</v>
      </c>
      <c r="N28" s="81"/>
      <c r="O28" s="82"/>
      <c r="P28" s="86">
        <f>N28+O28</f>
        <v>0</v>
      </c>
    </row>
    <row r="29" spans="1:100" s="25" customFormat="1">
      <c r="A29" s="76" t="s">
        <v>41</v>
      </c>
      <c r="B29" s="78">
        <f t="shared" ref="B29:L29" si="10">SUM(B30:B32)</f>
        <v>2737.929529090884</v>
      </c>
      <c r="C29" s="78">
        <f t="shared" si="10"/>
        <v>6624198.2781549692</v>
      </c>
      <c r="D29" s="78">
        <f t="shared" si="10"/>
        <v>6626936.2076840615</v>
      </c>
      <c r="E29" s="78">
        <f t="shared" si="10"/>
        <v>3793853.7728353194</v>
      </c>
      <c r="F29" s="78">
        <f t="shared" si="10"/>
        <v>7041184.8358495627</v>
      </c>
      <c r="G29" s="78">
        <f>SUM(G30:G32)</f>
        <v>10835038.608684881</v>
      </c>
      <c r="H29" s="78">
        <f t="shared" si="10"/>
        <v>3675312.2892764565</v>
      </c>
      <c r="I29" s="78">
        <f t="shared" si="10"/>
        <v>7441621.9115781644</v>
      </c>
      <c r="J29" s="78">
        <f>SUM(J30:J32)</f>
        <v>11116934.200854622</v>
      </c>
      <c r="K29" s="78">
        <f t="shared" si="10"/>
        <v>3541846.2667565993</v>
      </c>
      <c r="L29" s="78">
        <f t="shared" si="10"/>
        <v>409165.93736876169</v>
      </c>
      <c r="M29" s="78">
        <f>SUM(M30:M32)</f>
        <v>3951012.2041253611</v>
      </c>
      <c r="N29" s="78">
        <f>SUM(N30:N32)</f>
        <v>0</v>
      </c>
      <c r="O29" s="78">
        <f>SUM(O30:O32)</f>
        <v>0</v>
      </c>
      <c r="P29" s="78">
        <f>SUM(P30:P32)</f>
        <v>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s="1" customFormat="1">
      <c r="A30" s="77" t="s">
        <v>22</v>
      </c>
      <c r="B30" s="81">
        <f>(DEN!$C28)*ONSV_2019!K29</f>
        <v>1071.0951992476885</v>
      </c>
      <c r="C30" s="82">
        <f>DEN!$C28*ONSV_2019!$H29*(IF(FLEX!D30="GAS",0.95,0.05))</f>
        <v>2527114.3581840666</v>
      </c>
      <c r="D30" s="86">
        <f t="shared" si="2"/>
        <v>2528185.4533833144</v>
      </c>
      <c r="E30" s="81">
        <f>(DEN!$C63)*ONSV_2020!L29</f>
        <v>1331291.9389116904</v>
      </c>
      <c r="F30" s="82">
        <f>DEN!$C63*ONSV_2020!$H29*(IF(FLEX!G30="GAS",0.95,0.05))</f>
        <v>2690662.0946747437</v>
      </c>
      <c r="G30" s="86">
        <f t="shared" si="3"/>
        <v>4021954.0335864341</v>
      </c>
      <c r="H30" s="81">
        <f>(DEN!$C98)*ONSV_2021!L29</f>
        <v>1282793.1162088446</v>
      </c>
      <c r="I30" s="82">
        <f>DEN!$C98*ONSV_2021!$H29*(IF(FLEX!J30="GAS",0.95,0.05))</f>
        <v>2852768.5759165408</v>
      </c>
      <c r="J30" s="86">
        <f t="shared" si="4"/>
        <v>4135561.6921253856</v>
      </c>
      <c r="K30" s="81">
        <f>(DEN!$C133)*ONSV_2022!L29</f>
        <v>1229130.7552934913</v>
      </c>
      <c r="L30" s="82">
        <f>DEN!$C133*ONSV_2022!$H29*(IF(FLEX!M30="GAS",0.95,0.05))</f>
        <v>157378.57768741189</v>
      </c>
      <c r="M30" s="86">
        <f t="shared" si="5"/>
        <v>1386509.3329809031</v>
      </c>
      <c r="N30" s="81"/>
      <c r="O30" s="82"/>
      <c r="P30" s="86">
        <f>N30+O30</f>
        <v>0</v>
      </c>
    </row>
    <row r="31" spans="1:100" s="1" customFormat="1">
      <c r="A31" s="77" t="s">
        <v>13</v>
      </c>
      <c r="B31" s="81">
        <f>(DEN!$C29)*ONSV_2019!K30</f>
        <v>868.36564497742154</v>
      </c>
      <c r="C31" s="82">
        <f>DEN!$C29*ONSV_2019!$H30*(IF(FLEX!D31="GAS",0.95,0.05))</f>
        <v>2189680.769523486</v>
      </c>
      <c r="D31" s="86">
        <f t="shared" si="2"/>
        <v>2190549.1351684635</v>
      </c>
      <c r="E31" s="81">
        <f>(DEN!$C64)*ONSV_2020!L30</f>
        <v>1754617.0178364776</v>
      </c>
      <c r="F31" s="82">
        <f>DEN!$C64*ONSV_2020!$H30*(IF(FLEX!G31="GAS",0.95,0.05))</f>
        <v>2314280.5273924037</v>
      </c>
      <c r="G31" s="86">
        <f t="shared" si="3"/>
        <v>4068897.5452288813</v>
      </c>
      <c r="H31" s="81">
        <f>(DEN!$C99)*ONSV_2021!L30</f>
        <v>1719559.1543814412</v>
      </c>
      <c r="I31" s="82">
        <f>DEN!$C99*ONSV_2021!$H30*(IF(FLEX!J31="GAS",0.95,0.05))</f>
        <v>2435167.4558575507</v>
      </c>
      <c r="J31" s="86">
        <f t="shared" si="4"/>
        <v>4154726.6102389917</v>
      </c>
      <c r="K31" s="81">
        <f>(DEN!$C134)*ONSV_2022!L30</f>
        <v>1680698.428509579</v>
      </c>
      <c r="L31" s="82">
        <f>DEN!$C134*ONSV_2022!$H30*(IF(FLEX!M31="GAS",0.95,0.05))</f>
        <v>133288.05603358391</v>
      </c>
      <c r="M31" s="86">
        <f t="shared" si="5"/>
        <v>1813986.4845431629</v>
      </c>
      <c r="N31" s="81"/>
      <c r="O31" s="82"/>
      <c r="P31" s="86">
        <f>N31+O31</f>
        <v>0</v>
      </c>
    </row>
    <row r="32" spans="1:100" s="1" customFormat="1">
      <c r="A32" s="77" t="s">
        <v>14</v>
      </c>
      <c r="B32" s="81">
        <f>(DEN!$C30)*ONSV_2019!K31</f>
        <v>798.46868486577398</v>
      </c>
      <c r="C32" s="82">
        <f>DEN!$C30*ONSV_2019!$H31*(IF(FLEX!D32="GAS",0.95,0.05))</f>
        <v>1907403.1504474171</v>
      </c>
      <c r="D32" s="86">
        <f t="shared" si="2"/>
        <v>1908201.6191322829</v>
      </c>
      <c r="E32" s="81">
        <f>(DEN!$C65)*ONSV_2020!L31</f>
        <v>707944.81608715141</v>
      </c>
      <c r="F32" s="82">
        <f>DEN!$C65*ONSV_2020!$H31*(IF(FLEX!G32="GAS",0.95,0.05))</f>
        <v>2036242.2137824148</v>
      </c>
      <c r="G32" s="86">
        <f t="shared" si="3"/>
        <v>2744187.0298695662</v>
      </c>
      <c r="H32" s="81">
        <f>(DEN!$C100)*ONSV_2021!L31</f>
        <v>672960.01868617092</v>
      </c>
      <c r="I32" s="82">
        <f>DEN!$C100*ONSV_2021!$H31*(IF(FLEX!J32="GAS",0.95,0.05))</f>
        <v>2153685.8798040729</v>
      </c>
      <c r="J32" s="86">
        <f t="shared" si="4"/>
        <v>2826645.8984902436</v>
      </c>
      <c r="K32" s="81">
        <f>(DEN!$C135)*ONSV_2022!L31</f>
        <v>632017.08295352885</v>
      </c>
      <c r="L32" s="82">
        <f>DEN!$C135*ONSV_2022!$H31*(IF(FLEX!M32="GAS",0.95,0.05))</f>
        <v>118499.30364776589</v>
      </c>
      <c r="M32" s="86">
        <f t="shared" si="5"/>
        <v>750516.38660129474</v>
      </c>
      <c r="N32" s="81"/>
      <c r="O32" s="82"/>
      <c r="P32" s="86">
        <f>N32+O32</f>
        <v>0</v>
      </c>
    </row>
    <row r="33" spans="1:108" s="25" customFormat="1">
      <c r="A33" s="76" t="s">
        <v>42</v>
      </c>
      <c r="B33" s="78">
        <f t="shared" ref="B33:L33" si="11">SUM(B34:B37)</f>
        <v>1279.5262208474062</v>
      </c>
      <c r="C33" s="78">
        <f t="shared" si="11"/>
        <v>1563316.2548962701</v>
      </c>
      <c r="D33" s="78">
        <f t="shared" si="11"/>
        <v>1564595.7811171175</v>
      </c>
      <c r="E33" s="78">
        <f t="shared" si="11"/>
        <v>608033.77813449118</v>
      </c>
      <c r="F33" s="78">
        <f t="shared" si="11"/>
        <v>1653106.4899702207</v>
      </c>
      <c r="G33" s="78">
        <f>SUM(G34:G37)</f>
        <v>2261140.268104712</v>
      </c>
      <c r="H33" s="78">
        <f t="shared" si="11"/>
        <v>540922.97321853007</v>
      </c>
      <c r="I33" s="78">
        <f t="shared" si="11"/>
        <v>3901169.1359806107</v>
      </c>
      <c r="J33" s="78">
        <f>SUM(J34:J37)</f>
        <v>4442092.1091991412</v>
      </c>
      <c r="K33" s="78">
        <f t="shared" si="11"/>
        <v>463118.87702588132</v>
      </c>
      <c r="L33" s="78">
        <f t="shared" si="11"/>
        <v>214478.95382788091</v>
      </c>
      <c r="M33" s="78">
        <f>SUM(M34:M37)</f>
        <v>677597.83085376222</v>
      </c>
      <c r="N33" s="78">
        <f>SUM(N34:N37)</f>
        <v>0</v>
      </c>
      <c r="O33" s="78">
        <f>SUM(O34:O37)</f>
        <v>0</v>
      </c>
      <c r="P33" s="78">
        <f>SUM(P34:P37)</f>
        <v>0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8" s="1" customFormat="1">
      <c r="A34" s="77" t="s">
        <v>11</v>
      </c>
      <c r="B34" s="81">
        <f>(DEN!$C32)*ONSV_2019!K33</f>
        <v>622.09602468710466</v>
      </c>
      <c r="C34" s="82">
        <f>DEN!$C32*ONSV_2019!$H33*(IF(FLEX!D34="GAS",0.95,0.05))</f>
        <v>902971.45092154096</v>
      </c>
      <c r="D34" s="86">
        <f t="shared" si="2"/>
        <v>903593.54694622802</v>
      </c>
      <c r="E34" s="81">
        <f>(DEN!$C67)*ONSV_2020!L33</f>
        <v>282669.30122588004</v>
      </c>
      <c r="F34" s="82">
        <f>DEN!$C67*ONSV_2020!$H33*(IF(FLEX!G34="GAS",0.95,0.05))</f>
        <v>948820.85532886919</v>
      </c>
      <c r="G34" s="86">
        <f t="shared" si="3"/>
        <v>1231490.1565547492</v>
      </c>
      <c r="H34" s="81">
        <f>(DEN!$C102)*ONSV_2021!L33</f>
        <v>267509.30190709117</v>
      </c>
      <c r="I34" s="82">
        <f>DEN!$C102*ONSV_2021!$H33*(IF(FLEX!J34="GAS",0.95,0.05))</f>
        <v>984047.84349605406</v>
      </c>
      <c r="J34" s="86">
        <f t="shared" si="4"/>
        <v>1251557.1454031453</v>
      </c>
      <c r="K34" s="81">
        <f>(DEN!$C137)*ONSV_2022!L33</f>
        <v>250012.58474124584</v>
      </c>
      <c r="L34" s="82">
        <f>DEN!$C137*ONSV_2022!$H33*(IF(FLEX!M34="GAS",0.95,0.05))</f>
        <v>53212.096991631006</v>
      </c>
      <c r="M34" s="86">
        <f t="shared" si="5"/>
        <v>303224.68173287687</v>
      </c>
      <c r="N34" s="81"/>
      <c r="O34" s="82"/>
      <c r="P34" s="86">
        <f>N34+O34</f>
        <v>0</v>
      </c>
    </row>
    <row r="35" spans="1:108" s="1" customFormat="1">
      <c r="A35" s="77" t="s">
        <v>20</v>
      </c>
      <c r="B35" s="81">
        <f>(DEN!$C33)*ONSV_2019!K34</f>
        <v>271.52459003983756</v>
      </c>
      <c r="C35" s="82">
        <f>DEN!$C33*ONSV_2019!$H34*(IF(FLEX!D35="GAS",0.95,0.05))</f>
        <v>72478.484031176355</v>
      </c>
      <c r="D35" s="86">
        <f t="shared" si="2"/>
        <v>72750.008621216199</v>
      </c>
      <c r="E35" s="81">
        <f>(DEN!$C68)*ONSV_2020!L34</f>
        <v>232593.28116441591</v>
      </c>
      <c r="F35" s="82">
        <f>DEN!$C68*ONSV_2020!$H34*(IF(FLEX!G35="GAS",0.95,0.05))</f>
        <v>76936.035136906066</v>
      </c>
      <c r="G35" s="86">
        <f t="shared" si="3"/>
        <v>309529.31630132196</v>
      </c>
      <c r="H35" s="81">
        <f>(DEN!$C103)*ONSV_2021!L34</f>
        <v>193632.90567194836</v>
      </c>
      <c r="I35" s="82">
        <f>DEN!$C103*ONSV_2021!$H34*(IF(FLEX!J35="GAS",0.95,0.05))</f>
        <v>1559777.8802723202</v>
      </c>
      <c r="J35" s="86">
        <f t="shared" si="4"/>
        <v>1753410.7859442686</v>
      </c>
      <c r="K35" s="81">
        <f>(DEN!$C138)*ONSV_2022!L34</f>
        <v>148858.30330823938</v>
      </c>
      <c r="L35" s="82">
        <f>DEN!$C138*ONSV_2022!$H34*(IF(FLEX!M35="GAS",0.95,0.05))</f>
        <v>86710.018646652796</v>
      </c>
      <c r="M35" s="86">
        <f t="shared" si="5"/>
        <v>235568.32195489219</v>
      </c>
      <c r="N35" s="81"/>
      <c r="O35" s="82"/>
      <c r="P35" s="86">
        <f>N35+O35</f>
        <v>0</v>
      </c>
    </row>
    <row r="36" spans="1:108" s="1" customFormat="1">
      <c r="A36" s="77" t="s">
        <v>24</v>
      </c>
      <c r="B36" s="81">
        <f>(DEN!$C34)*ONSV_2019!K35</f>
        <v>258.91970666389767</v>
      </c>
      <c r="C36" s="82">
        <f>DEN!$C34*ONSV_2019!$H35*(IF(FLEX!D36="GAS",0.95,0.05))</f>
        <v>34596.102447473815</v>
      </c>
      <c r="D36" s="86">
        <f t="shared" si="2"/>
        <v>34855.02215413771</v>
      </c>
      <c r="E36" s="81">
        <f>(DEN!$C69)*ONSV_2020!L35</f>
        <v>0</v>
      </c>
      <c r="F36" s="82">
        <f>DEN!$C69*ONSV_2020!$H35*(IF(FLEX!G36="GAS",0.95,0.05))</f>
        <v>36485.360963905383</v>
      </c>
      <c r="G36" s="86">
        <f t="shared" si="3"/>
        <v>36485.360963905383</v>
      </c>
      <c r="H36" s="81">
        <f>(DEN!$C104)*ONSV_2021!L35</f>
        <v>0</v>
      </c>
      <c r="I36" s="82">
        <f>DEN!$C104*ONSV_2021!$H35*(IF(FLEX!J36="GAS",0.95,0.05))</f>
        <v>731510.95854530495</v>
      </c>
      <c r="J36" s="86">
        <f t="shared" si="4"/>
        <v>731510.95854530495</v>
      </c>
      <c r="K36" s="81">
        <f>(DEN!$C139)*ONSV_2022!L35</f>
        <v>0</v>
      </c>
      <c r="L36" s="82">
        <f>DEN!$C139*ONSV_2022!$H35*(IF(FLEX!M36="GAS",0.95,0.05))</f>
        <v>40028.49471034493</v>
      </c>
      <c r="M36" s="86">
        <f t="shared" si="5"/>
        <v>40028.49471034493</v>
      </c>
      <c r="N36" s="81"/>
      <c r="O36" s="82"/>
      <c r="P36" s="86">
        <f>N36+O36</f>
        <v>0</v>
      </c>
    </row>
    <row r="37" spans="1:108" s="1" customFormat="1">
      <c r="A37" s="77" t="s">
        <v>25</v>
      </c>
      <c r="B37" s="81">
        <f>(DEN!$C35)*ONSV_2019!K36</f>
        <v>126.98589945656641</v>
      </c>
      <c r="C37" s="82">
        <f>DEN!$C35*ONSV_2019!$H36*(IF(FLEX!D37="GAS",0.95,0.05))</f>
        <v>553270.21749607904</v>
      </c>
      <c r="D37" s="86">
        <f t="shared" si="2"/>
        <v>553397.20339553559</v>
      </c>
      <c r="E37" s="81">
        <f>(DEN!$C70)*ONSV_2020!L36</f>
        <v>92771.195744195255</v>
      </c>
      <c r="F37" s="82">
        <f>DEN!$C70*ONSV_2020!$H36*(IF(FLEX!G37="GAS",0.95,0.05))</f>
        <v>590864.2385405401</v>
      </c>
      <c r="G37" s="86">
        <f t="shared" si="3"/>
        <v>683635.43428473535</v>
      </c>
      <c r="H37" s="81">
        <f>(DEN!$C105)*ONSV_2021!L36</f>
        <v>79780.765639490608</v>
      </c>
      <c r="I37" s="82">
        <f>DEN!$C105*ONSV_2021!$H36*(IF(FLEX!J37="GAS",0.95,0.05))</f>
        <v>625832.45366693148</v>
      </c>
      <c r="J37" s="86">
        <f t="shared" si="4"/>
        <v>705613.21930642205</v>
      </c>
      <c r="K37" s="81">
        <f>(DEN!$C140)*ONSV_2022!L36</f>
        <v>64247.988976396067</v>
      </c>
      <c r="L37" s="82">
        <f>DEN!$C140*ONSV_2022!$H36*(IF(FLEX!M37="GAS",0.95,0.05))</f>
        <v>34528.343479252166</v>
      </c>
      <c r="M37" s="86">
        <f t="shared" si="5"/>
        <v>98776.332455648226</v>
      </c>
      <c r="N37" s="81"/>
      <c r="O37" s="82"/>
      <c r="P37" s="86">
        <f>N37+O37</f>
        <v>0</v>
      </c>
    </row>
    <row r="38" spans="1:108" s="47" customFormat="1">
      <c r="A38" s="98"/>
      <c r="B38" s="98"/>
      <c r="C38" s="99"/>
      <c r="D38" s="100"/>
      <c r="E38" s="102"/>
      <c r="F38" s="99"/>
      <c r="G38" s="99"/>
      <c r="H38" s="100"/>
      <c r="I38" s="102"/>
      <c r="J38" s="99"/>
      <c r="K38" s="99"/>
      <c r="L38" s="100"/>
      <c r="M38" s="102"/>
      <c r="N38" s="99"/>
      <c r="O38" s="99"/>
      <c r="P38" s="100"/>
      <c r="Q38" s="102"/>
      <c r="R38" s="99"/>
      <c r="S38" s="99"/>
      <c r="T38" s="100"/>
      <c r="U38" s="99"/>
      <c r="V38" s="101"/>
    </row>
    <row r="39" spans="1:108" s="1" customFormat="1" ht="15" customHeight="1">
      <c r="B39" s="8"/>
      <c r="H39" s="8"/>
      <c r="I39" s="8"/>
      <c r="J39" s="8"/>
      <c r="K39" s="8"/>
      <c r="L39" s="8"/>
      <c r="O39" s="8"/>
      <c r="P39" s="8"/>
      <c r="Q39" s="8"/>
      <c r="R39" s="8"/>
      <c r="S39" s="8"/>
      <c r="T39" s="8"/>
      <c r="U39" s="8"/>
    </row>
    <row r="40" spans="1:108" s="1" customFormat="1" ht="15" customHeight="1">
      <c r="A40" s="112" t="s">
        <v>140</v>
      </c>
      <c r="D40" s="41"/>
      <c r="F40" s="41"/>
      <c r="G40" s="32"/>
      <c r="H40" s="32"/>
      <c r="I40" s="7"/>
      <c r="J40" s="8"/>
      <c r="K40" s="8"/>
      <c r="L40" s="8"/>
      <c r="M40" s="8"/>
      <c r="N40" s="8"/>
    </row>
    <row r="41" spans="1:108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G41" s="32"/>
      <c r="H41" s="3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</row>
    <row r="42" spans="1:108">
      <c r="A42" s="353"/>
      <c r="B42" s="308" t="s">
        <v>82</v>
      </c>
      <c r="C42" s="308" t="s">
        <v>82</v>
      </c>
      <c r="D42" s="308" t="s">
        <v>82</v>
      </c>
      <c r="E42" s="308" t="s">
        <v>82</v>
      </c>
      <c r="F42" s="308" t="s">
        <v>82</v>
      </c>
      <c r="G42" s="32"/>
      <c r="H42" s="3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</row>
    <row r="43" spans="1:108">
      <c r="A43" s="78" t="s">
        <v>37</v>
      </c>
      <c r="B43" s="79">
        <f>B44+B52+B62+B67+B71</f>
        <v>24355721632.155182</v>
      </c>
      <c r="C43" s="79">
        <f>C44+C52+C62+C67+C71</f>
        <v>28900092951.519157</v>
      </c>
      <c r="D43" s="79">
        <f>D44+D52+D62+D67+D71</f>
        <v>52297524145.420929</v>
      </c>
      <c r="E43" s="79">
        <f>E44+E52+E62+E67+E71</f>
        <v>11262463521.913792</v>
      </c>
      <c r="F43" s="79">
        <f>F44+F52+F62+F67+F71</f>
        <v>0</v>
      </c>
      <c r="G43" s="32"/>
      <c r="H43" s="3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</row>
    <row r="44" spans="1:108" s="35" customFormat="1">
      <c r="A44" s="78" t="s">
        <v>38</v>
      </c>
      <c r="B44" s="79">
        <f>SUM(B45:B51)</f>
        <v>1462851127.0748081</v>
      </c>
      <c r="C44" s="79">
        <f>SUM(C45:C51)</f>
        <v>1531713798.5450463</v>
      </c>
      <c r="D44" s="79">
        <f>SUM(D45:D51)</f>
        <v>1868145506.5884204</v>
      </c>
      <c r="E44" s="79">
        <f>SUM(E45:E51)</f>
        <v>86478685.807746097</v>
      </c>
      <c r="F44" s="79">
        <f>SUM(F45:F51)</f>
        <v>0</v>
      </c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</row>
    <row r="45" spans="1:108" s="35" customFormat="1">
      <c r="A45" s="73" t="s">
        <v>23</v>
      </c>
      <c r="B45" s="74">
        <f>'KM-ANO'!$C$7*D7/TAX!$C$7</f>
        <v>73546812.512038216</v>
      </c>
      <c r="C45" s="74">
        <f>'KM-ANO'!$D$7*G7/TAX!$D$7</f>
        <v>77014522.305156246</v>
      </c>
      <c r="D45" s="74">
        <f>'KM-ANO'!$E$7*J7/TAX!$E$7</f>
        <v>93494639.108750954</v>
      </c>
      <c r="E45" s="74">
        <f>'KM-ANO'!$F$7*M7/TAX!$F$7</f>
        <v>4306157.6668206276</v>
      </c>
      <c r="F45" s="80">
        <f>'KM-ANO'!$G$7*P7/TAX!$G$7</f>
        <v>0</v>
      </c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</row>
    <row r="46" spans="1:108">
      <c r="A46" s="73" t="s">
        <v>15</v>
      </c>
      <c r="B46" s="74">
        <f>'KM-ANO'!$C$7*D8/TAX!$C$7</f>
        <v>69752844.377524897</v>
      </c>
      <c r="C46" s="74">
        <f>'KM-ANO'!$D$7*G8/TAX!$D$7</f>
        <v>73787612.419655979</v>
      </c>
      <c r="D46" s="74">
        <f>'KM-ANO'!$E$7*J8/TAX!$E$7</f>
        <v>90471400.908481136</v>
      </c>
      <c r="E46" s="74">
        <f>'KM-ANO'!$F$7*M8/TAX!$F$7</f>
        <v>4173237.5091133974</v>
      </c>
      <c r="F46" s="80">
        <f>'KM-ANO'!$G$7*P8/TAX!$G$7</f>
        <v>0</v>
      </c>
      <c r="G46" s="32"/>
      <c r="H46" s="3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</row>
    <row r="47" spans="1:108">
      <c r="A47" s="73" t="s">
        <v>16</v>
      </c>
      <c r="B47" s="74">
        <f>'KM-ANO'!$C$7*D9/TAX!$C$7</f>
        <v>330369502.07068264</v>
      </c>
      <c r="C47" s="74">
        <f>'KM-ANO'!$D$7*G9/TAX!$D$7</f>
        <v>343619091.05919814</v>
      </c>
      <c r="D47" s="74">
        <f>'KM-ANO'!$E$7*J9/TAX!$E$7</f>
        <v>413142219.2742641</v>
      </c>
      <c r="E47" s="74">
        <f>'KM-ANO'!$F$7*M9/TAX!$F$7</f>
        <v>18879553.17370595</v>
      </c>
      <c r="F47" s="80">
        <f>'KM-ANO'!$G$7*P9/TAX!$G$7</f>
        <v>0</v>
      </c>
      <c r="G47" s="32"/>
      <c r="H47" s="3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</row>
    <row r="48" spans="1:108">
      <c r="A48" s="73" t="s">
        <v>28</v>
      </c>
      <c r="B48" s="74">
        <f>'KM-ANO'!$C$7*D10/TAX!$C$7</f>
        <v>506967117.53723735</v>
      </c>
      <c r="C48" s="74">
        <f>'KM-ANO'!$D$7*G10/TAX!$D$7</f>
        <v>531080322.46765208</v>
      </c>
      <c r="D48" s="74">
        <f>'KM-ANO'!$E$7*J10/TAX!$E$7</f>
        <v>655231186.09711087</v>
      </c>
      <c r="E48" s="74">
        <f>'KM-ANO'!$F$7*M10/TAX!$F$7</f>
        <v>30447349.761243273</v>
      </c>
      <c r="F48" s="80">
        <f>'KM-ANO'!$G$7*P10/TAX!$G$7</f>
        <v>0</v>
      </c>
      <c r="G48" s="32"/>
      <c r="H48" s="3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</row>
    <row r="49" spans="1:108">
      <c r="A49" s="73" t="s">
        <v>19</v>
      </c>
      <c r="B49" s="74">
        <f>'KM-ANO'!$C$7*D11/TAX!$C$7</f>
        <v>240865653.22011307</v>
      </c>
      <c r="C49" s="74">
        <f>'KM-ANO'!$D$7*G11/TAX!$D$7</f>
        <v>251515162.41322052</v>
      </c>
      <c r="D49" s="74">
        <f>'KM-ANO'!$E$7*J11/TAX!$E$7</f>
        <v>304114538.95792335</v>
      </c>
      <c r="E49" s="74">
        <f>'KM-ANO'!$F$7*M11/TAX!$F$7</f>
        <v>14085178.459255978</v>
      </c>
      <c r="F49" s="80">
        <f>'KM-ANO'!$G$7*P11/TAX!$G$7</f>
        <v>0</v>
      </c>
      <c r="G49" s="32"/>
      <c r="H49" s="3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</row>
    <row r="50" spans="1:108">
      <c r="A50" s="73" t="s">
        <v>17</v>
      </c>
      <c r="B50" s="74">
        <f>'KM-ANO'!$C$7*D12/TAX!$C$7</f>
        <v>63806524.134684741</v>
      </c>
      <c r="C50" s="74">
        <f>'KM-ANO'!$D$7*G12/TAX!$D$7</f>
        <v>67740940.515227586</v>
      </c>
      <c r="D50" s="74">
        <f>'KM-ANO'!$E$7*J12/TAX!$E$7</f>
        <v>82976457.314397976</v>
      </c>
      <c r="E50" s="74">
        <f>'KM-ANO'!$F$7*M12/TAX!$F$7</f>
        <v>3882162.7673064377</v>
      </c>
      <c r="F50" s="80">
        <f>'KM-ANO'!$G$7*P12/TAX!$G$7</f>
        <v>0</v>
      </c>
      <c r="G50" s="32"/>
      <c r="H50" s="3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</row>
    <row r="51" spans="1:108">
      <c r="A51" s="73" t="s">
        <v>29</v>
      </c>
      <c r="B51" s="74">
        <f>'KM-ANO'!$C$7*D13/TAX!$C$7</f>
        <v>177542673.22252738</v>
      </c>
      <c r="C51" s="74">
        <f>'KM-ANO'!$D$7*G13/TAX!$D$7</f>
        <v>186956147.36493555</v>
      </c>
      <c r="D51" s="74">
        <f>'KM-ANO'!$E$7*J13/TAX!$E$7</f>
        <v>228715064.92749193</v>
      </c>
      <c r="E51" s="74">
        <f>'KM-ANO'!$F$7*M13/TAX!$F$7</f>
        <v>10705046.47030044</v>
      </c>
      <c r="F51" s="80">
        <f>'KM-ANO'!$G$7*P13/TAX!$G$7</f>
        <v>0</v>
      </c>
      <c r="G51" s="32"/>
      <c r="H51" s="3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</row>
    <row r="52" spans="1:108">
      <c r="A52" s="78" t="s">
        <v>39</v>
      </c>
      <c r="B52" s="79">
        <f>SUM(B53:B61)</f>
        <v>5430446327.0676584</v>
      </c>
      <c r="C52" s="79">
        <f>SUM(C53:C61)</f>
        <v>5624204926.094285</v>
      </c>
      <c r="D52" s="79">
        <f>SUM(D53:D61)</f>
        <v>6777047018.0053425</v>
      </c>
      <c r="E52" s="79">
        <f>SUM(E53:E61)</f>
        <v>310849049.71909505</v>
      </c>
      <c r="F52" s="79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</row>
    <row r="53" spans="1:108" s="35" customFormat="1">
      <c r="A53" s="73" t="s">
        <v>35</v>
      </c>
      <c r="B53" s="74">
        <f>'KM-ANO'!$C$7*D15/TAX!$C$7</f>
        <v>273535787.81964701</v>
      </c>
      <c r="C53" s="74">
        <f>'KM-ANO'!$D$7*G15/TAX!$D$7</f>
        <v>285877365.01647109</v>
      </c>
      <c r="D53" s="74">
        <f>'KM-ANO'!$E$7*J15/TAX!$E$7</f>
        <v>347506576.00137138</v>
      </c>
      <c r="E53" s="74">
        <f>'KM-ANO'!$F$7*M15/TAX!$F$7</f>
        <v>16088943.399989789</v>
      </c>
      <c r="F53" s="80">
        <f>'KM-ANO'!$G$7*P15/TAX!$G$7</f>
        <v>0</v>
      </c>
      <c r="H53" s="8"/>
      <c r="I53" s="1"/>
      <c r="J53" s="1"/>
      <c r="K53" s="1"/>
      <c r="L53" s="1"/>
      <c r="M53" s="1"/>
      <c r="N53" s="1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</row>
    <row r="54" spans="1:108">
      <c r="A54" s="73" t="s">
        <v>31</v>
      </c>
      <c r="B54" s="74">
        <f>'KM-ANO'!$C$7*D16/TAX!$C$7</f>
        <v>1469873909.9027212</v>
      </c>
      <c r="C54" s="74">
        <f>'KM-ANO'!$D$7*G16/TAX!$D$7</f>
        <v>1523605526.3356204</v>
      </c>
      <c r="D54" s="74">
        <f>'KM-ANO'!$E$7*J16/TAX!$E$7</f>
        <v>1833475546.2502534</v>
      </c>
      <c r="E54" s="74">
        <f>'KM-ANO'!$F$7*M16/TAX!$F$7</f>
        <v>84347418.628180936</v>
      </c>
      <c r="F54" s="80">
        <f>'KM-ANO'!$G$7*P16/TAX!$G$7</f>
        <v>0</v>
      </c>
      <c r="H54" s="8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</row>
    <row r="55" spans="1:108">
      <c r="A55" s="73" t="s">
        <v>27</v>
      </c>
      <c r="B55" s="74">
        <f>'KM-ANO'!$C$7*D17/TAX!$C$7</f>
        <v>906458910.44384265</v>
      </c>
      <c r="C55" s="74">
        <f>'KM-ANO'!$D$7*G17/TAX!$D$7</f>
        <v>937511393.81588745</v>
      </c>
      <c r="D55" s="74">
        <f>'KM-ANO'!$E$7*J17/TAX!$E$7</f>
        <v>1129907310.8216708</v>
      </c>
      <c r="E55" s="74">
        <f>'KM-ANO'!$F$7*M17/TAX!$F$7</f>
        <v>52001849.601058342</v>
      </c>
      <c r="F55" s="80">
        <f>'KM-ANO'!$G$7*P17/TAX!$G$7</f>
        <v>0</v>
      </c>
      <c r="H55" s="8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</row>
    <row r="56" spans="1:108">
      <c r="A56" s="73" t="s">
        <v>33</v>
      </c>
      <c r="B56" s="74">
        <f>'KM-ANO'!$C$7*D18/TAX!$C$7</f>
        <v>371732000.78485835</v>
      </c>
      <c r="C56" s="74">
        <f>'KM-ANO'!$D$7*G18/TAX!$D$7</f>
        <v>387303650.38451785</v>
      </c>
      <c r="D56" s="74">
        <f>'KM-ANO'!$E$7*J18/TAX!$E$7</f>
        <v>473494695.18681437</v>
      </c>
      <c r="E56" s="74">
        <f>'KM-ANO'!$F$7*M18/TAX!$F$7</f>
        <v>22043246.831202026</v>
      </c>
      <c r="F56" s="80">
        <f>'KM-ANO'!$G$7*P18/TAX!$G$7</f>
        <v>0</v>
      </c>
      <c r="H56" s="8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</row>
    <row r="57" spans="1:108">
      <c r="A57" s="73" t="s">
        <v>34</v>
      </c>
      <c r="B57" s="74">
        <f>'KM-ANO'!$C$7*D19/TAX!$C$7</f>
        <v>419370555.09781384</v>
      </c>
      <c r="C57" s="74">
        <f>'KM-ANO'!$D$7*G19/TAX!$D$7</f>
        <v>438116838.92515928</v>
      </c>
      <c r="D57" s="74">
        <f>'KM-ANO'!$E$7*J19/TAX!$E$7</f>
        <v>532593099.55057949</v>
      </c>
      <c r="E57" s="74">
        <f>'KM-ANO'!$F$7*M19/TAX!$F$7</f>
        <v>24478616.700039849</v>
      </c>
      <c r="F57" s="80">
        <f>'KM-ANO'!$G$7*P19/TAX!$G$7</f>
        <v>0</v>
      </c>
      <c r="H57" s="8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</row>
    <row r="58" spans="1:108">
      <c r="A58" s="73" t="s">
        <v>30</v>
      </c>
      <c r="B58" s="74">
        <f>'KM-ANO'!$C$7*D20/TAX!$C$7</f>
        <v>1014083386.1396284</v>
      </c>
      <c r="C58" s="74">
        <f>'KM-ANO'!$D$7*G20/TAX!$D$7</f>
        <v>1043248014.7958781</v>
      </c>
      <c r="D58" s="74">
        <f>'KM-ANO'!$E$7*J20/TAX!$E$7</f>
        <v>1245388251.0506968</v>
      </c>
      <c r="E58" s="74">
        <f>'KM-ANO'!$F$7*M20/TAX!$F$7</f>
        <v>56092740.485387087</v>
      </c>
      <c r="F58" s="80">
        <f>'KM-ANO'!$G$7*P20/TAX!$G$7</f>
        <v>0</v>
      </c>
      <c r="H58" s="8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</row>
    <row r="59" spans="1:108">
      <c r="A59" s="73" t="s">
        <v>36</v>
      </c>
      <c r="B59" s="74">
        <f>'KM-ANO'!$C$7*D21/TAX!$C$7</f>
        <v>302228542.01029319</v>
      </c>
      <c r="C59" s="74">
        <f>'KM-ANO'!$D$7*G21/TAX!$D$7</f>
        <v>313044998.01433182</v>
      </c>
      <c r="D59" s="74">
        <f>'KM-ANO'!$E$7*J21/TAX!$E$7</f>
        <v>380616614.813357</v>
      </c>
      <c r="E59" s="74">
        <f>'KM-ANO'!$F$7*M21/TAX!$F$7</f>
        <v>17489527.039790869</v>
      </c>
      <c r="F59" s="80">
        <f>'KM-ANO'!$G$7*P21/TAX!$G$7</f>
        <v>0</v>
      </c>
      <c r="H59" s="8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</row>
    <row r="60" spans="1:108">
      <c r="A60" s="73" t="s">
        <v>21</v>
      </c>
      <c r="B60" s="74">
        <f>'KM-ANO'!$C$7*D22/TAX!$C$7</f>
        <v>419343910.48674494</v>
      </c>
      <c r="C60" s="74">
        <f>'KM-ANO'!$D$7*G22/TAX!$D$7</f>
        <v>432574344.02737415</v>
      </c>
      <c r="D60" s="74">
        <f>'KM-ANO'!$E$7*J22/TAX!$E$7</f>
        <v>519740265.59015018</v>
      </c>
      <c r="E60" s="74">
        <f>'KM-ANO'!$F$7*M22/TAX!$F$7</f>
        <v>23903223.93017542</v>
      </c>
      <c r="F60" s="80">
        <f>'KM-ANO'!$G$7*P22/TAX!$G$7</f>
        <v>0</v>
      </c>
      <c r="H60" s="8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</row>
    <row r="61" spans="1:108">
      <c r="A61" s="73" t="s">
        <v>32</v>
      </c>
      <c r="B61" s="74">
        <f>'KM-ANO'!$C$7*D23/TAX!$C$7</f>
        <v>253819324.38210872</v>
      </c>
      <c r="C61" s="74">
        <f>'KM-ANO'!$D$7*G23/TAX!$D$7</f>
        <v>262922794.77904451</v>
      </c>
      <c r="D61" s="74">
        <f>'KM-ANO'!$E$7*J23/TAX!$E$7</f>
        <v>314324658.74044973</v>
      </c>
      <c r="E61" s="74">
        <f>'KM-ANO'!$F$7*M23/TAX!$F$7</f>
        <v>14403483.103270713</v>
      </c>
      <c r="F61" s="80">
        <f>'KM-ANO'!$G$7*P23/TAX!$G$7</f>
        <v>0</v>
      </c>
      <c r="H61" s="8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</row>
    <row r="62" spans="1:108">
      <c r="A62" s="78" t="s">
        <v>40</v>
      </c>
      <c r="B62" s="79">
        <f>SUM(B63:B66)</f>
        <v>10038636463.196419</v>
      </c>
      <c r="C62" s="79">
        <f>SUM(C63:C66)</f>
        <v>9875423425.5079575</v>
      </c>
      <c r="D62" s="79">
        <f>SUM(D63:D66)</f>
        <v>27360605346.690392</v>
      </c>
      <c r="E62" s="79">
        <f>SUM(E63:E66)</f>
        <v>6727410312.2603741</v>
      </c>
      <c r="F62" s="79">
        <f>SUM(F63:F66)</f>
        <v>0</v>
      </c>
      <c r="H62" s="8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</row>
    <row r="63" spans="1:108" s="35" customFormat="1">
      <c r="A63" s="73" t="s">
        <v>26</v>
      </c>
      <c r="B63" s="74">
        <f>'KM-ANO'!$C$7*D25/TAX!$C$7</f>
        <v>764424575.06397712</v>
      </c>
      <c r="C63" s="74">
        <f>'KM-ANO'!$D$7*G25/TAX!$D$7</f>
        <v>785425162.93093026</v>
      </c>
      <c r="D63" s="74">
        <f>'KM-ANO'!$E$7*J25/TAX!$E$7</f>
        <v>937391509.15135813</v>
      </c>
      <c r="E63" s="74">
        <f>'KM-ANO'!$F$7*M25/TAX!$F$7</f>
        <v>91206054.841596648</v>
      </c>
      <c r="F63" s="80">
        <f>'KM-ANO'!$G$7*P25/TAX!$G$7</f>
        <v>0</v>
      </c>
      <c r="H63" s="8"/>
      <c r="I63" s="1"/>
      <c r="J63" s="1"/>
      <c r="K63" s="1"/>
      <c r="L63" s="1"/>
      <c r="M63" s="1"/>
      <c r="N63" s="1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</row>
    <row r="64" spans="1:108">
      <c r="A64" s="73" t="s">
        <v>18</v>
      </c>
      <c r="B64" s="74">
        <f>'KM-ANO'!$C$7*D26/TAX!$C$7</f>
        <v>1371382240.790071</v>
      </c>
      <c r="C64" s="74">
        <f>'KM-ANO'!$D$7*G26/TAX!$D$7</f>
        <v>1295454787.6353059</v>
      </c>
      <c r="D64" s="74">
        <f>'KM-ANO'!$E$7*J26/TAX!$E$7</f>
        <v>6222016250.4054785</v>
      </c>
      <c r="E64" s="74">
        <f>'KM-ANO'!$F$7*M26/TAX!$F$7</f>
        <v>1076615435.0957763</v>
      </c>
      <c r="F64" s="80">
        <f>'KM-ANO'!$G$7*P26/TAX!$G$7</f>
        <v>0</v>
      </c>
      <c r="H64" s="8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</row>
    <row r="65" spans="1:108">
      <c r="A65" s="73" t="s">
        <v>12</v>
      </c>
      <c r="B65" s="74">
        <f>'KM-ANO'!$C$7*D27/TAX!$C$7</f>
        <v>2497062513.8376245</v>
      </c>
      <c r="C65" s="74">
        <f>'KM-ANO'!$D$7*G27/TAX!$D$7</f>
        <v>2512577211.7787819</v>
      </c>
      <c r="D65" s="74">
        <f>'KM-ANO'!$E$7*J27/TAX!$E$7</f>
        <v>2933898004.8953147</v>
      </c>
      <c r="E65" s="74">
        <f>'KM-ANO'!$F$7*M27/TAX!$F$7</f>
        <v>674283483.93447042</v>
      </c>
      <c r="F65" s="80">
        <f>'KM-ANO'!$G$7*P27/TAX!$G$7</f>
        <v>0</v>
      </c>
      <c r="H65" s="8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</row>
    <row r="66" spans="1:108">
      <c r="A66" s="73" t="s">
        <v>10</v>
      </c>
      <c r="B66" s="74">
        <f>'KM-ANO'!$C$7*D28/TAX!$C$7</f>
        <v>5405767133.5047464</v>
      </c>
      <c r="C66" s="74">
        <f>'KM-ANO'!$D$7*G28/TAX!$D$7</f>
        <v>5281966263.16294</v>
      </c>
      <c r="D66" s="74">
        <f>'KM-ANO'!$E$7*J28/TAX!$E$7</f>
        <v>17267299582.238239</v>
      </c>
      <c r="E66" s="74">
        <f>'KM-ANO'!$F$7*M28/TAX!$F$7</f>
        <v>4885305338.3885307</v>
      </c>
      <c r="F66" s="80">
        <f>'KM-ANO'!$G$7*P28/TAX!$G$7</f>
        <v>0</v>
      </c>
      <c r="H66" s="8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</row>
    <row r="67" spans="1:108">
      <c r="A67" s="78" t="s">
        <v>41</v>
      </c>
      <c r="B67" s="79">
        <f>SUM(B68:B70)</f>
        <v>6005832324.4949131</v>
      </c>
      <c r="C67" s="79">
        <f>SUM(C68:C70)</f>
        <v>9819533955.6364155</v>
      </c>
      <c r="D67" s="79">
        <f>SUM(D68:D70)</f>
        <v>11640448791.508411</v>
      </c>
      <c r="E67" s="79">
        <f>SUM(E68:E70)</f>
        <v>3531989889.4157395</v>
      </c>
      <c r="F67" s="79">
        <f>SUM(F68:F70)</f>
        <v>0</v>
      </c>
      <c r="H67" s="8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</row>
    <row r="68" spans="1:108" s="35" customFormat="1">
      <c r="A68" s="73" t="s">
        <v>22</v>
      </c>
      <c r="B68" s="74">
        <f>'KM-ANO'!$C$7*D30/TAX!$C$7</f>
        <v>2291233451.2351818</v>
      </c>
      <c r="C68" s="74">
        <f>'KM-ANO'!$D$7*G30/TAX!$D$7</f>
        <v>3644999858.9902987</v>
      </c>
      <c r="D68" s="74">
        <f>'KM-ANO'!$E$7*J30/TAX!$E$7</f>
        <v>4330312047.5075455</v>
      </c>
      <c r="E68" s="74">
        <f>'KM-ANO'!$F$7*M30/TAX!$F$7</f>
        <v>1239463887.3946972</v>
      </c>
      <c r="F68" s="80">
        <f>'KM-ANO'!$G$7*P30/TAX!$G$7</f>
        <v>0</v>
      </c>
      <c r="H68" s="8"/>
      <c r="I68" s="1"/>
      <c r="J68" s="1"/>
      <c r="K68" s="1"/>
      <c r="L68" s="1"/>
      <c r="M68" s="1"/>
      <c r="N68" s="1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</row>
    <row r="69" spans="1:108">
      <c r="A69" s="73" t="s">
        <v>13</v>
      </c>
      <c r="B69" s="74">
        <f>'KM-ANO'!$C$7*D31/TAX!$C$7</f>
        <v>1985241805.8792262</v>
      </c>
      <c r="C69" s="74">
        <f>'KM-ANO'!$D$7*G31/TAX!$D$7</f>
        <v>3687543630.4726019</v>
      </c>
      <c r="D69" s="74">
        <f>'KM-ANO'!$E$7*J31/TAX!$E$7</f>
        <v>4350379472.9203653</v>
      </c>
      <c r="E69" s="74">
        <f>'KM-ANO'!$F$7*M31/TAX!$F$7</f>
        <v>1621605196.8286874</v>
      </c>
      <c r="F69" s="80">
        <f>'KM-ANO'!$G$7*P31/TAX!$G$7</f>
        <v>0</v>
      </c>
      <c r="H69" s="8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</row>
    <row r="70" spans="1:108">
      <c r="A70" s="73" t="s">
        <v>14</v>
      </c>
      <c r="B70" s="74">
        <f>'KM-ANO'!$C$7*D32/TAX!$C$7</f>
        <v>1729357067.3805056</v>
      </c>
      <c r="C70" s="74">
        <f>'KM-ANO'!$D$7*G32/TAX!$D$7</f>
        <v>2486990466.1735148</v>
      </c>
      <c r="D70" s="74">
        <f>'KM-ANO'!$E$7*J32/TAX!$E$7</f>
        <v>2959757271.0805006</v>
      </c>
      <c r="E70" s="74">
        <f>'KM-ANO'!$F$7*M32/TAX!$F$7</f>
        <v>670920805.19235468</v>
      </c>
      <c r="F70" s="80">
        <f>'KM-ANO'!$G$7*P32/TAX!$G$7</f>
        <v>0</v>
      </c>
      <c r="H70" s="8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</row>
    <row r="71" spans="1:108">
      <c r="A71" s="78" t="s">
        <v>42</v>
      </c>
      <c r="B71" s="79">
        <f>SUM(B72:B75)</f>
        <v>1417955390.321382</v>
      </c>
      <c r="C71" s="79">
        <f>SUM(C72:C75)</f>
        <v>2049216845.7354493</v>
      </c>
      <c r="D71" s="79">
        <f>SUM(D72:D75)</f>
        <v>4651277482.6283588</v>
      </c>
      <c r="E71" s="79">
        <f>SUM(E72:E75)</f>
        <v>605735584.71083605</v>
      </c>
      <c r="F71" s="79">
        <f>SUM(F72:F75)</f>
        <v>0</v>
      </c>
      <c r="H71" s="8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</row>
    <row r="72" spans="1:108" s="35" customFormat="1" ht="18" customHeight="1">
      <c r="A72" s="73" t="s">
        <v>11</v>
      </c>
      <c r="B72" s="74">
        <f>'KM-ANO'!$C$7*D34/TAX!$C$7</f>
        <v>818905020.718647</v>
      </c>
      <c r="C72" s="74">
        <f>'KM-ANO'!$D$7*G34/TAX!$D$7</f>
        <v>1116069803.2611005</v>
      </c>
      <c r="D72" s="74">
        <f>'KM-ANO'!$E$7*J34/TAX!$E$7</f>
        <v>1310495015.756393</v>
      </c>
      <c r="E72" s="74">
        <f>'KM-ANO'!$F$7*M34/TAX!$F$7</f>
        <v>271066363.44569623</v>
      </c>
      <c r="F72" s="80">
        <f>'KM-ANO'!$G$7*P34/TAX!$G$7</f>
        <v>0</v>
      </c>
      <c r="H72" s="8"/>
      <c r="I72" s="1"/>
      <c r="J72" s="1"/>
      <c r="K72" s="1"/>
      <c r="L72" s="1"/>
      <c r="M72" s="1"/>
      <c r="N72" s="1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</row>
    <row r="73" spans="1:108">
      <c r="A73" s="73" t="s">
        <v>20</v>
      </c>
      <c r="B73" s="74">
        <f>'KM-ANO'!$C$7*D35/TAX!$C$7</f>
        <v>65931576.778717384</v>
      </c>
      <c r="C73" s="74">
        <f>'KM-ANO'!$D$7*G35/TAX!$D$7</f>
        <v>280518947.96659803</v>
      </c>
      <c r="D73" s="74">
        <f>'KM-ANO'!$E$7*J35/TAX!$E$7</f>
        <v>1835981763.9915242</v>
      </c>
      <c r="E73" s="74">
        <f>'KM-ANO'!$F$7*M35/TAX!$F$7</f>
        <v>210585259.7829414</v>
      </c>
      <c r="F73" s="80">
        <f>'KM-ANO'!$G$7*P35/TAX!$G$7</f>
        <v>0</v>
      </c>
      <c r="H73" s="8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</row>
    <row r="74" spans="1:108">
      <c r="A74" s="73" t="s">
        <v>24</v>
      </c>
      <c r="B74" s="74">
        <f>'KM-ANO'!$C$7*D36/TAX!$C$7</f>
        <v>31588265.250174046</v>
      </c>
      <c r="C74" s="74">
        <f>'KM-ANO'!$D$7*G36/TAX!$D$7</f>
        <v>33065801.960460734</v>
      </c>
      <c r="D74" s="74">
        <f>'KM-ANO'!$E$7*J36/TAX!$E$7</f>
        <v>765959004.48158181</v>
      </c>
      <c r="E74" s="74">
        <f>'KM-ANO'!$F$7*M36/TAX!$F$7</f>
        <v>35783295.849567533</v>
      </c>
      <c r="F74" s="80">
        <f>'KM-ANO'!$G$7*P36/TAX!$G$7</f>
        <v>0</v>
      </c>
      <c r="H74" s="8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</row>
    <row r="75" spans="1:108">
      <c r="A75" s="73" t="s">
        <v>25</v>
      </c>
      <c r="B75" s="74">
        <f>'KM-ANO'!$C$7*D37/TAX!$C$7</f>
        <v>501530527.57384366</v>
      </c>
      <c r="C75" s="74">
        <f>'KM-ANO'!$D$7*G37/TAX!$D$7</f>
        <v>619562292.54729009</v>
      </c>
      <c r="D75" s="74">
        <f>'KM-ANO'!$E$7*J37/TAX!$E$7</f>
        <v>738841698.39885998</v>
      </c>
      <c r="E75" s="74">
        <f>'KM-ANO'!$F$7*M37/TAX!$F$7</f>
        <v>88300665.63263084</v>
      </c>
      <c r="F75" s="80">
        <f>'KM-ANO'!$G$7*P37/TAX!$G$7</f>
        <v>0</v>
      </c>
      <c r="H75" s="8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</row>
    <row r="76" spans="1:108">
      <c r="A76" s="5"/>
      <c r="P76" s="1"/>
      <c r="Q76" s="1"/>
      <c r="R76" s="1"/>
      <c r="S76" s="1"/>
      <c r="T76" s="1"/>
      <c r="U76" s="1"/>
      <c r="V76" s="1"/>
      <c r="DD76"/>
    </row>
    <row r="77" spans="1:108">
      <c r="B77" s="111"/>
      <c r="C77" s="111"/>
      <c r="D77" s="111"/>
      <c r="E77" s="111"/>
      <c r="F77" s="111"/>
      <c r="H77" s="8"/>
      <c r="I77" s="8"/>
      <c r="J77" s="8"/>
      <c r="K77" s="8"/>
      <c r="L77" s="8"/>
      <c r="N77" s="1"/>
      <c r="O77" s="1"/>
      <c r="P77" s="1"/>
      <c r="Q77" s="1"/>
      <c r="R77" s="1"/>
      <c r="S77" s="1"/>
      <c r="T77" s="1"/>
      <c r="U77" s="1"/>
      <c r="V77" s="1"/>
      <c r="DD77"/>
    </row>
    <row r="78" spans="1:108">
      <c r="H78" s="8"/>
      <c r="I78" s="8"/>
      <c r="J78" s="8"/>
      <c r="K78" s="8"/>
      <c r="L78" s="8"/>
      <c r="N78" s="1"/>
      <c r="O78" s="1"/>
      <c r="P78" s="1"/>
      <c r="Q78" s="1"/>
      <c r="R78" s="1"/>
      <c r="S78" s="1"/>
      <c r="T78" s="1"/>
      <c r="U78" s="1"/>
      <c r="V78" s="1"/>
      <c r="DD78"/>
    </row>
    <row r="79" spans="1:108">
      <c r="H79" s="8"/>
      <c r="I79" s="8"/>
      <c r="J79" s="8"/>
      <c r="K79" s="8"/>
      <c r="L79" s="8"/>
      <c r="N79" s="1"/>
      <c r="O79" s="1"/>
      <c r="P79" s="1"/>
      <c r="Q79" s="1"/>
      <c r="R79" s="1"/>
      <c r="S79" s="1"/>
      <c r="T79" s="1"/>
      <c r="U79" s="1"/>
      <c r="V79" s="1"/>
      <c r="DD79"/>
    </row>
    <row r="80" spans="1:108" ht="15" customHeight="1">
      <c r="H80" s="8"/>
      <c r="I80" s="8"/>
      <c r="J80" s="8"/>
      <c r="K80" s="8"/>
      <c r="L80" s="8"/>
      <c r="N80" s="1"/>
      <c r="O80" s="1"/>
      <c r="P80" s="1"/>
      <c r="Q80" s="1"/>
      <c r="R80" s="1"/>
      <c r="S80" s="1"/>
      <c r="T80" s="1"/>
      <c r="U80" s="1"/>
      <c r="V80" s="1"/>
    </row>
    <row r="81" spans="8:12">
      <c r="H81" s="8"/>
      <c r="I81" s="8"/>
      <c r="J81" s="8"/>
      <c r="K81" s="8"/>
      <c r="L81" s="8"/>
    </row>
    <row r="82" spans="8:12">
      <c r="H82" s="8"/>
      <c r="I82" s="8"/>
      <c r="J82" s="8"/>
      <c r="K82" s="8"/>
      <c r="L82" s="8"/>
    </row>
    <row r="83" spans="8:12">
      <c r="H83" s="8"/>
      <c r="I83" s="8"/>
      <c r="J83" s="8"/>
      <c r="K83" s="8"/>
      <c r="L83" s="8"/>
    </row>
    <row r="84" spans="8:12">
      <c r="H84" s="8"/>
      <c r="I84" s="8"/>
      <c r="J84" s="8"/>
      <c r="K84" s="8"/>
      <c r="L84" s="8"/>
    </row>
    <row r="85" spans="8:12">
      <c r="H85" s="8"/>
      <c r="I85" s="8"/>
      <c r="J85" s="8"/>
      <c r="K85" s="8"/>
      <c r="L85" s="8"/>
    </row>
    <row r="86" spans="8:12">
      <c r="H86" s="8"/>
      <c r="I86" s="8"/>
      <c r="J86" s="8"/>
      <c r="K86" s="8"/>
      <c r="L86" s="8"/>
    </row>
    <row r="87" spans="8:12">
      <c r="H87" s="8"/>
      <c r="I87" s="8"/>
      <c r="J87" s="8"/>
      <c r="K87" s="8"/>
      <c r="L87" s="8"/>
    </row>
    <row r="88" spans="8:12">
      <c r="H88" s="8"/>
      <c r="I88" s="8"/>
      <c r="J88" s="8"/>
      <c r="K88" s="8"/>
      <c r="L88" s="8"/>
    </row>
    <row r="89" spans="8:12">
      <c r="H89" s="8"/>
      <c r="I89" s="8"/>
      <c r="J89" s="8"/>
      <c r="K89" s="8"/>
      <c r="L89" s="8"/>
    </row>
    <row r="90" spans="8:12">
      <c r="H90" s="8"/>
      <c r="I90" s="8"/>
      <c r="J90" s="8"/>
      <c r="K90" s="8"/>
      <c r="L90" s="8"/>
    </row>
    <row r="91" spans="8:12">
      <c r="H91" s="8"/>
      <c r="I91" s="8"/>
      <c r="J91" s="8"/>
      <c r="K91" s="8"/>
      <c r="L91" s="8"/>
    </row>
    <row r="92" spans="8:12">
      <c r="H92" s="8"/>
      <c r="I92" s="8"/>
      <c r="J92" s="8"/>
      <c r="K92" s="8"/>
      <c r="L92" s="8"/>
    </row>
    <row r="93" spans="8:12">
      <c r="H93" s="8"/>
      <c r="I93" s="8"/>
      <c r="J93" s="8"/>
      <c r="K93" s="8"/>
      <c r="L93" s="8"/>
    </row>
  </sheetData>
  <mergeCells count="8">
    <mergeCell ref="A41:A42"/>
    <mergeCell ref="B2:P2"/>
    <mergeCell ref="A3:A4"/>
    <mergeCell ref="N3:P3"/>
    <mergeCell ref="B3:D3"/>
    <mergeCell ref="E3:G3"/>
    <mergeCell ref="H3:J3"/>
    <mergeCell ref="K3:M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CW108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2.42578125" style="8" customWidth="1"/>
    <col min="3" max="3" width="22.85546875" style="8" bestFit="1" customWidth="1"/>
    <col min="4" max="4" width="14.85546875" style="8" bestFit="1" customWidth="1"/>
    <col min="5" max="5" width="15.42578125" style="8" bestFit="1" customWidth="1"/>
    <col min="6" max="6" width="17.85546875" style="8" bestFit="1" customWidth="1"/>
    <col min="7" max="7" width="7.5703125" style="8" bestFit="1" customWidth="1"/>
    <col min="8" max="8" width="10.7109375" style="8" bestFit="1" customWidth="1"/>
    <col min="9" max="9" width="20" style="1" bestFit="1" customWidth="1"/>
    <col min="10" max="14" width="11.42578125" style="1" bestFit="1" customWidth="1"/>
    <col min="15" max="15" width="12.85546875" style="1" customWidth="1"/>
    <col min="16" max="16" width="7.140625" style="1" bestFit="1" customWidth="1"/>
    <col min="17" max="99" width="8.85546875" style="1"/>
  </cols>
  <sheetData>
    <row r="1" spans="1:99" s="1" customFormat="1">
      <c r="A1" s="7"/>
      <c r="C1" s="8"/>
      <c r="D1" s="8"/>
      <c r="E1" s="8"/>
      <c r="F1" s="8"/>
      <c r="G1" s="8"/>
      <c r="H1" s="8"/>
    </row>
    <row r="2" spans="1:99" s="1" customFormat="1" ht="15.75">
      <c r="A2" s="112" t="s">
        <v>138</v>
      </c>
      <c r="B2" s="406" t="s">
        <v>142</v>
      </c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</row>
    <row r="3" spans="1:99" s="1" customFormat="1" ht="15" customHeight="1">
      <c r="A3" s="352" t="s">
        <v>139</v>
      </c>
      <c r="B3" s="407">
        <v>2019</v>
      </c>
      <c r="C3" s="407"/>
      <c r="D3" s="407"/>
      <c r="E3" s="407">
        <v>2020</v>
      </c>
      <c r="F3" s="407"/>
      <c r="G3" s="407"/>
      <c r="H3" s="407">
        <v>2021</v>
      </c>
      <c r="I3" s="407"/>
      <c r="J3" s="407"/>
      <c r="K3" s="407">
        <v>2022</v>
      </c>
      <c r="L3" s="407"/>
      <c r="M3" s="407"/>
      <c r="N3" s="407">
        <v>2023</v>
      </c>
      <c r="O3" s="407"/>
      <c r="P3" s="407"/>
    </row>
    <row r="4" spans="1:99" s="1" customFormat="1">
      <c r="A4" s="353"/>
      <c r="B4" s="83" t="s">
        <v>77</v>
      </c>
      <c r="C4" s="83" t="s">
        <v>132</v>
      </c>
      <c r="D4" s="84" t="s">
        <v>1</v>
      </c>
      <c r="E4" s="83" t="s">
        <v>77</v>
      </c>
      <c r="F4" s="83" t="s">
        <v>132</v>
      </c>
      <c r="G4" s="84" t="s">
        <v>1</v>
      </c>
      <c r="H4" s="83" t="s">
        <v>77</v>
      </c>
      <c r="I4" s="83" t="s">
        <v>132</v>
      </c>
      <c r="J4" s="84" t="s">
        <v>1</v>
      </c>
      <c r="K4" s="83" t="s">
        <v>77</v>
      </c>
      <c r="L4" s="83" t="s">
        <v>132</v>
      </c>
      <c r="M4" s="84" t="s">
        <v>1</v>
      </c>
      <c r="N4" s="83" t="s">
        <v>77</v>
      </c>
      <c r="O4" s="83" t="s">
        <v>132</v>
      </c>
      <c r="P4" s="84" t="s">
        <v>1</v>
      </c>
    </row>
    <row r="5" spans="1:99" s="25" customFormat="1">
      <c r="A5" s="76" t="s">
        <v>37</v>
      </c>
      <c r="B5" s="78">
        <f t="shared" ref="B5:P5" si="0">B6+B14+B24+B29+B33</f>
        <v>291472.19262464932</v>
      </c>
      <c r="C5" s="78">
        <f t="shared" si="0"/>
        <v>368705.39338053466</v>
      </c>
      <c r="D5" s="78">
        <f t="shared" si="0"/>
        <v>660177.5860051841</v>
      </c>
      <c r="E5" s="78">
        <f t="shared" si="0"/>
        <v>307478.43355081981</v>
      </c>
      <c r="F5" s="78">
        <f t="shared" si="0"/>
        <v>413780.02358477842</v>
      </c>
      <c r="G5" s="78">
        <f t="shared" si="0"/>
        <v>721258.45713559829</v>
      </c>
      <c r="H5" s="78">
        <f t="shared" si="0"/>
        <v>1038.5990404573129</v>
      </c>
      <c r="I5" s="78">
        <f t="shared" si="0"/>
        <v>819508.73380246724</v>
      </c>
      <c r="J5" s="78">
        <f t="shared" si="0"/>
        <v>820547.33284292463</v>
      </c>
      <c r="K5" s="78">
        <f t="shared" si="0"/>
        <v>2037.4614448750508</v>
      </c>
      <c r="L5" s="78">
        <f t="shared" si="0"/>
        <v>50365.424604557949</v>
      </c>
      <c r="M5" s="78">
        <f t="shared" si="0"/>
        <v>52402.886049433015</v>
      </c>
      <c r="N5" s="78" t="e">
        <f t="shared" si="0"/>
        <v>#REF!</v>
      </c>
      <c r="O5" s="78" t="e">
        <f t="shared" si="0"/>
        <v>#REF!</v>
      </c>
      <c r="P5" s="78" t="e">
        <f t="shared" si="0"/>
        <v>#REF!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s="25" customFormat="1">
      <c r="A6" s="76" t="s">
        <v>38</v>
      </c>
      <c r="B6" s="79">
        <f>SUM(B7:B13)</f>
        <v>0</v>
      </c>
      <c r="C6" s="79">
        <f t="shared" ref="C6:P6" si="1">SUM(C7:C13)</f>
        <v>30134.894342444248</v>
      </c>
      <c r="D6" s="79">
        <f t="shared" si="1"/>
        <v>30134.894342444248</v>
      </c>
      <c r="E6" s="79">
        <f t="shared" si="1"/>
        <v>0</v>
      </c>
      <c r="F6" s="79">
        <f t="shared" si="1"/>
        <v>32178.990191733195</v>
      </c>
      <c r="G6" s="79">
        <f t="shared" si="1"/>
        <v>32178.990191733195</v>
      </c>
      <c r="H6" s="79">
        <f t="shared" si="1"/>
        <v>31.640038245183984</v>
      </c>
      <c r="I6" s="79">
        <f t="shared" si="1"/>
        <v>37008.541963667078</v>
      </c>
      <c r="J6" s="79">
        <f t="shared" si="1"/>
        <v>37040.182001912261</v>
      </c>
      <c r="K6" s="79">
        <f t="shared" si="1"/>
        <v>62.238405181270018</v>
      </c>
      <c r="L6" s="79">
        <f t="shared" si="1"/>
        <v>2310.7880797409366</v>
      </c>
      <c r="M6" s="79">
        <f t="shared" si="1"/>
        <v>2373.0264849222067</v>
      </c>
      <c r="N6" s="79" t="e">
        <f t="shared" si="1"/>
        <v>#REF!</v>
      </c>
      <c r="O6" s="79" t="e">
        <f t="shared" si="1"/>
        <v>#REF!</v>
      </c>
      <c r="P6" s="79" t="e">
        <f t="shared" si="1"/>
        <v>#REF!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s="1" customFormat="1">
      <c r="A7" s="77" t="s">
        <v>23</v>
      </c>
      <c r="B7" s="80">
        <f>DEN!L5*ONSV_2019!E6</f>
        <v>0</v>
      </c>
      <c r="C7" s="80">
        <f>DEN!$L5*ONSV_2019!$C6*(IF(FLEX!D7="GAS",0.95,0.05))</f>
        <v>1273.5646331194048</v>
      </c>
      <c r="D7" s="85">
        <f>B7+C7</f>
        <v>1273.5646331194048</v>
      </c>
      <c r="E7" s="80">
        <f>DEN!L40*ONSV_2020!E6</f>
        <v>0</v>
      </c>
      <c r="F7" s="80">
        <f>DEN!$L40*ONSV_2020!$C6*(IF(FLEX!G7="GAS",0.95,0.05))</f>
        <v>1341.5203581571102</v>
      </c>
      <c r="G7" s="85">
        <f>E7+F7</f>
        <v>1341.5203581571102</v>
      </c>
      <c r="H7" s="80">
        <f>DEN!L75*ONSV_2021!D6</f>
        <v>1.5200071587300026</v>
      </c>
      <c r="I7" s="80">
        <f>DEN!$L75*ONSV_2021!$C6*(IF(FLEX!J7="GAS",0.95,0.05))</f>
        <v>1476.7559931992064</v>
      </c>
      <c r="J7" s="85">
        <f>H7+I7</f>
        <v>1478.2760003579365</v>
      </c>
      <c r="K7" s="80">
        <f>DEN!L110*ONSV_2022!D6</f>
        <v>2.377257844178895</v>
      </c>
      <c r="L7" s="80">
        <f>DEN!$L110*ONSV_2022!$C6*(IF(FLEX!M7="GAS",0.95,0.05))</f>
        <v>85.531137107791068</v>
      </c>
      <c r="M7" s="85">
        <f>K7+L7</f>
        <v>87.908394951969967</v>
      </c>
      <c r="N7" s="81" t="e">
        <f>(DEN!$F145+DEN!$G145+DEN!$L145)*#REF!</f>
        <v>#REF!</v>
      </c>
      <c r="O7" s="80" t="e">
        <f>IF(FLEX!P7="GAS",((DEN!$F145+DEN!$G145+DEN!$L145)*#REF!),((DEN!$F145+DEN!$G145+DEN!$L145)*#REF!*0.05))</f>
        <v>#REF!</v>
      </c>
      <c r="P7" s="85" t="e">
        <f>N7+O7</f>
        <v>#REF!</v>
      </c>
    </row>
    <row r="8" spans="1:99" s="1" customFormat="1">
      <c r="A8" s="77" t="s">
        <v>15</v>
      </c>
      <c r="B8" s="80">
        <f>DEN!L6*ONSV_2019!E7</f>
        <v>0</v>
      </c>
      <c r="C8" s="80">
        <f>DEN!$L6*ONSV_2019!$C7*(IF(FLEX!D8="GAS",0.95,0.05))</f>
        <v>1000.1332648750146</v>
      </c>
      <c r="D8" s="85">
        <f t="shared" ref="D8:D37" si="2">B8+C8</f>
        <v>1000.1332648750146</v>
      </c>
      <c r="E8" s="80">
        <f>DEN!L41*ONSV_2020!E7</f>
        <v>0</v>
      </c>
      <c r="F8" s="80">
        <f>DEN!$L41*ONSV_2020!$C7*(IF(FLEX!G8="GAS",0.95,0.05))</f>
        <v>1022.7198874409107</v>
      </c>
      <c r="G8" s="85">
        <f t="shared" ref="G8:G37" si="3">E8+F8</f>
        <v>1022.7198874409107</v>
      </c>
      <c r="H8" s="80">
        <f>DEN!L76*ONSV_2021!D7</f>
        <v>0.97626683253505075</v>
      </c>
      <c r="I8" s="80">
        <f>DEN!$L76*ONSV_2021!$C7*(IF(FLEX!J8="GAS",0.95,0.05))</f>
        <v>1092.5225465090916</v>
      </c>
      <c r="J8" s="85">
        <f t="shared" ref="J8:J37" si="4">H8+I8</f>
        <v>1093.4988133416266</v>
      </c>
      <c r="K8" s="80">
        <f>DEN!L111*ONSV_2022!D7</f>
        <v>1.9029548065426376</v>
      </c>
      <c r="L8" s="80">
        <f>DEN!$L111*ONSV_2022!$C7*(IF(FLEX!M8="GAS",0.95,0.05))</f>
        <v>68.30485225967287</v>
      </c>
      <c r="M8" s="85">
        <f t="shared" ref="M8:M37" si="5">K8+L8</f>
        <v>70.207807066215508</v>
      </c>
      <c r="N8" s="81" t="e">
        <f>(DEN!$F146+DEN!$G146+DEN!$L146)*#REF!</f>
        <v>#REF!</v>
      </c>
      <c r="O8" s="80" t="e">
        <f>IF(FLEX!P8="GAS",((DEN!$F146+DEN!$G146+DEN!$L146)*#REF!),((DEN!$F146+DEN!$G146+DEN!$L146)*#REF!*0.05))</f>
        <v>#REF!</v>
      </c>
      <c r="P8" s="85" t="e">
        <f t="shared" ref="P8:P13" si="6">N8+O8</f>
        <v>#REF!</v>
      </c>
    </row>
    <row r="9" spans="1:99" s="1" customFormat="1">
      <c r="A9" s="77" t="s">
        <v>16</v>
      </c>
      <c r="B9" s="80">
        <f>DEN!L7*ONSV_2019!E8</f>
        <v>0</v>
      </c>
      <c r="C9" s="80">
        <f>DEN!$L7*ONSV_2019!$C8*(IF(FLEX!D9="GAS",0.95,0.05))</f>
        <v>5212.1002722262538</v>
      </c>
      <c r="D9" s="85">
        <f t="shared" si="2"/>
        <v>5212.1002722262538</v>
      </c>
      <c r="E9" s="80">
        <f>DEN!L42*ONSV_2020!E8</f>
        <v>0</v>
      </c>
      <c r="F9" s="80">
        <f>DEN!$L42*ONSV_2020!$C8*(IF(FLEX!G9="GAS",0.95,0.05))</f>
        <v>5448.522770553569</v>
      </c>
      <c r="G9" s="85">
        <f t="shared" si="3"/>
        <v>5448.522770553569</v>
      </c>
      <c r="H9" s="80">
        <f>DEN!L77*ONSV_2021!D8</f>
        <v>5.772080477121504</v>
      </c>
      <c r="I9" s="80">
        <f>DEN!$L77*ONSV_2021!$C8*(IF(FLEX!J9="GAS",0.95,0.05))</f>
        <v>5825.6165235467342</v>
      </c>
      <c r="J9" s="85">
        <f t="shared" si="4"/>
        <v>5831.3886040238558</v>
      </c>
      <c r="K9" s="80">
        <f>DEN!L112*ONSV_2022!D8</f>
        <v>10.760203711445554</v>
      </c>
      <c r="L9" s="80">
        <f>DEN!$L112*ONSV_2022!$C8*(IF(FLEX!M9="GAS",0.95,0.05))</f>
        <v>351.36198981442777</v>
      </c>
      <c r="M9" s="85">
        <f t="shared" si="5"/>
        <v>362.12219352587334</v>
      </c>
      <c r="N9" s="81" t="e">
        <f>(DEN!$F147+DEN!$G147+DEN!$L147)*#REF!</f>
        <v>#REF!</v>
      </c>
      <c r="O9" s="80" t="e">
        <f>IF(FLEX!P9="GAS",((DEN!$F147+DEN!$G147+DEN!$L147)*#REF!),((DEN!$F147+DEN!$G147+DEN!$L147)*#REF!*0.05))</f>
        <v>#REF!</v>
      </c>
      <c r="P9" s="85" t="e">
        <f t="shared" si="6"/>
        <v>#REF!</v>
      </c>
    </row>
    <row r="10" spans="1:99" s="1" customFormat="1">
      <c r="A10" s="77" t="s">
        <v>28</v>
      </c>
      <c r="B10" s="80">
        <f>DEN!L8*ONSV_2019!E9</f>
        <v>0</v>
      </c>
      <c r="C10" s="80">
        <f>DEN!$L8*ONSV_2019!$C9*(IF(FLEX!D10="GAS",0.95,0.05))</f>
        <v>13525.126627908388</v>
      </c>
      <c r="D10" s="85">
        <f t="shared" si="2"/>
        <v>13525.126627908388</v>
      </c>
      <c r="E10" s="80">
        <f>DEN!L43*ONSV_2020!E9</f>
        <v>0</v>
      </c>
      <c r="F10" s="80">
        <f>DEN!$L43*ONSV_2020!$C9*(IF(FLEX!G10="GAS",0.95,0.05))</f>
        <v>14239.468124277582</v>
      </c>
      <c r="G10" s="85">
        <f t="shared" si="3"/>
        <v>14239.468124277582</v>
      </c>
      <c r="H10" s="80">
        <f>DEN!L78*ONSV_2021!D9</f>
        <v>15.034881727155486</v>
      </c>
      <c r="I10" s="80">
        <f>DEN!$L78*ONSV_2021!$C9*(IF(FLEX!J10="GAS",0.95,0.05))</f>
        <v>16604.066862359203</v>
      </c>
      <c r="J10" s="85">
        <f t="shared" si="4"/>
        <v>16619.101744086358</v>
      </c>
      <c r="K10" s="80">
        <f>DEN!L113*ONSV_2022!D9</f>
        <v>30.481232243511858</v>
      </c>
      <c r="L10" s="80">
        <f>DEN!$L113*ONSV_2022!$C9*(IF(FLEX!M10="GAS",0.95,0.05))</f>
        <v>1033.0759383878246</v>
      </c>
      <c r="M10" s="85">
        <f t="shared" si="5"/>
        <v>1063.5571706313365</v>
      </c>
      <c r="N10" s="81" t="e">
        <f>(DEN!$F148+DEN!$G148+DEN!$L148)*#REF!</f>
        <v>#REF!</v>
      </c>
      <c r="O10" s="80" t="e">
        <f>IF(FLEX!P10="GAS",((DEN!$F148+DEN!$G148+DEN!$L148)*#REF!),((DEN!$F148+DEN!$G148+DEN!$L148)*#REF!*0.05))</f>
        <v>#REF!</v>
      </c>
      <c r="P10" s="85" t="e">
        <f t="shared" si="6"/>
        <v>#REF!</v>
      </c>
    </row>
    <row r="11" spans="1:99" s="1" customFormat="1">
      <c r="A11" s="77" t="s">
        <v>19</v>
      </c>
      <c r="B11" s="80">
        <f>DEN!L9*ONSV_2019!E10</f>
        <v>0</v>
      </c>
      <c r="C11" s="80">
        <f>DEN!$L9*ONSV_2019!$C10*(IF(FLEX!D11="GAS",0.95,0.05))</f>
        <v>4003.5790085534527</v>
      </c>
      <c r="D11" s="85">
        <f t="shared" si="2"/>
        <v>4003.5790085534527</v>
      </c>
      <c r="E11" s="80">
        <f>DEN!L44*ONSV_2020!E10</f>
        <v>0</v>
      </c>
      <c r="F11" s="80">
        <f>DEN!$L44*ONSV_2020!$C10*(IF(FLEX!G11="GAS",0.95,0.05))</f>
        <v>4451.8308290435562</v>
      </c>
      <c r="G11" s="85">
        <f t="shared" si="3"/>
        <v>4451.8308290435562</v>
      </c>
      <c r="H11" s="80">
        <f>DEN!L79*ONSV_2021!D10</f>
        <v>3.6534594518659258</v>
      </c>
      <c r="I11" s="80">
        <f>DEN!$L79*ONSV_2021!$C10*(IF(FLEX!J11="GAS",0.95,0.05))</f>
        <v>5308.9292135207279</v>
      </c>
      <c r="J11" s="85">
        <f t="shared" si="4"/>
        <v>5312.5826729725941</v>
      </c>
      <c r="K11" s="80">
        <f>DEN!L114*ONSV_2022!D10</f>
        <v>7.3413786028455537</v>
      </c>
      <c r="L11" s="80">
        <f>DEN!$L114*ONSV_2022!$C10*(IF(FLEX!M11="GAS",0.95,0.05))</f>
        <v>341.08293106985775</v>
      </c>
      <c r="M11" s="85">
        <f t="shared" si="5"/>
        <v>348.42430967270332</v>
      </c>
      <c r="N11" s="81" t="e">
        <f>(DEN!$F149+DEN!$G149+DEN!$L149)*#REF!</f>
        <v>#REF!</v>
      </c>
      <c r="O11" s="80" t="e">
        <f>IF(FLEX!P11="GAS",((DEN!$F149+DEN!$G149+DEN!$L149)*#REF!),((DEN!$F149+DEN!$G149+DEN!$L149)*#REF!*0.05))</f>
        <v>#REF!</v>
      </c>
      <c r="P11" s="85" t="e">
        <f t="shared" si="6"/>
        <v>#REF!</v>
      </c>
    </row>
    <row r="12" spans="1:99" s="1" customFormat="1">
      <c r="A12" s="77" t="s">
        <v>17</v>
      </c>
      <c r="B12" s="80">
        <f>DEN!L10*ONSV_2019!E11</f>
        <v>0</v>
      </c>
      <c r="C12" s="80">
        <f>DEN!$L10*ONSV_2019!$C11*(IF(FLEX!D12="GAS",0.95,0.05))</f>
        <v>1289.7151566101695</v>
      </c>
      <c r="D12" s="85">
        <f t="shared" si="2"/>
        <v>1289.7151566101695</v>
      </c>
      <c r="E12" s="80">
        <f>DEN!L45*ONSV_2020!E11</f>
        <v>0</v>
      </c>
      <c r="F12" s="80">
        <f>DEN!$L45*ONSV_2020!$C11*(IF(FLEX!G12="GAS",0.95,0.05))</f>
        <v>1365.539515184669</v>
      </c>
      <c r="G12" s="85">
        <f t="shared" si="3"/>
        <v>1365.539515184669</v>
      </c>
      <c r="H12" s="80">
        <f>DEN!L80*ONSV_2021!D11</f>
        <v>1.0197331268051344</v>
      </c>
      <c r="I12" s="80">
        <f>DEN!$L80*ONSV_2021!$C11*(IF(FLEX!J12="GAS",0.95,0.05))</f>
        <v>1519.0312535295352</v>
      </c>
      <c r="J12" s="85">
        <f t="shared" si="4"/>
        <v>1520.0509866563402</v>
      </c>
      <c r="K12" s="80">
        <f>DEN!L115*ONSV_2022!D11</f>
        <v>1.8983009205585777</v>
      </c>
      <c r="L12" s="80">
        <f>DEN!$L115*ONSV_2022!$C11*(IF(FLEX!M12="GAS",0.95,0.05))</f>
        <v>90.805084953972084</v>
      </c>
      <c r="M12" s="85">
        <f t="shared" si="5"/>
        <v>92.703385874530667</v>
      </c>
      <c r="N12" s="81" t="e">
        <f>(DEN!$F150+DEN!$G150+DEN!$L150)*#REF!</f>
        <v>#REF!</v>
      </c>
      <c r="O12" s="80" t="e">
        <f>IF(FLEX!P12="GAS",((DEN!$F150+DEN!$G150+DEN!$L150)*#REF!),((DEN!$F150+DEN!$G150+DEN!$L150)*#REF!*0.05))</f>
        <v>#REF!</v>
      </c>
      <c r="P12" s="85" t="e">
        <f t="shared" si="6"/>
        <v>#REF!</v>
      </c>
    </row>
    <row r="13" spans="1:99" s="1" customFormat="1">
      <c r="A13" s="77" t="s">
        <v>29</v>
      </c>
      <c r="B13" s="80">
        <f>DEN!L11*ONSV_2019!E12</f>
        <v>0</v>
      </c>
      <c r="C13" s="80">
        <f>DEN!$L11*ONSV_2019!$C12*(IF(FLEX!D13="GAS",0.95,0.05))</f>
        <v>3830.6753791515639</v>
      </c>
      <c r="D13" s="85">
        <f t="shared" si="2"/>
        <v>3830.6753791515639</v>
      </c>
      <c r="E13" s="80">
        <f>DEN!L46*ONSV_2020!E12</f>
        <v>0</v>
      </c>
      <c r="F13" s="80">
        <f>DEN!$L46*ONSV_2020!$C12*(IF(FLEX!G13="GAS",0.95,0.05))</f>
        <v>4309.3887070757983</v>
      </c>
      <c r="G13" s="85">
        <f t="shared" si="3"/>
        <v>4309.3887070757983</v>
      </c>
      <c r="H13" s="80">
        <f>DEN!L81*ONSV_2021!D12</f>
        <v>3.6636094709708802</v>
      </c>
      <c r="I13" s="80">
        <f>DEN!$L81*ONSV_2021!$C12*(IF(FLEX!J13="GAS",0.95,0.05))</f>
        <v>5181.6195710025768</v>
      </c>
      <c r="J13" s="85">
        <f t="shared" si="4"/>
        <v>5185.2831804735479</v>
      </c>
      <c r="K13" s="80">
        <f>DEN!L116*ONSV_2022!D12</f>
        <v>7.4770770521869441</v>
      </c>
      <c r="L13" s="80">
        <f>DEN!$L116*ONSV_2022!$C12*(IF(FLEX!M13="GAS",0.95,0.05))</f>
        <v>340.62614614739067</v>
      </c>
      <c r="M13" s="85">
        <f t="shared" si="5"/>
        <v>348.1032231995776</v>
      </c>
      <c r="N13" s="81" t="e">
        <f>(DEN!$F151+DEN!$G151+DEN!$L151)*#REF!</f>
        <v>#REF!</v>
      </c>
      <c r="O13" s="80" t="e">
        <f>IF(FLEX!P13="GAS",((DEN!$F151+DEN!$G151+DEN!$L151)*#REF!),((DEN!$F151+DEN!$G151+DEN!$L151)*#REF!*0.05))</f>
        <v>#REF!</v>
      </c>
      <c r="P13" s="85" t="e">
        <f t="shared" si="6"/>
        <v>#REF!</v>
      </c>
    </row>
    <row r="14" spans="1:99" s="25" customFormat="1">
      <c r="A14" s="76" t="s">
        <v>39</v>
      </c>
      <c r="B14" s="79">
        <f t="shared" ref="B14:O14" si="7">SUM(B15:B23)</f>
        <v>6559.3639373897513</v>
      </c>
      <c r="C14" s="79">
        <f t="shared" si="7"/>
        <v>136042.88509253709</v>
      </c>
      <c r="D14" s="79">
        <f t="shared" si="7"/>
        <v>142602.24902992687</v>
      </c>
      <c r="E14" s="79">
        <f t="shared" si="7"/>
        <v>5751.4633119496921</v>
      </c>
      <c r="F14" s="79">
        <f t="shared" si="7"/>
        <v>149632.67702344374</v>
      </c>
      <c r="G14" s="79">
        <f t="shared" si="7"/>
        <v>155384.14033539346</v>
      </c>
      <c r="H14" s="79">
        <f t="shared" si="7"/>
        <v>163.22586756319546</v>
      </c>
      <c r="I14" s="79">
        <f t="shared" si="7"/>
        <v>174195.75357470082</v>
      </c>
      <c r="J14" s="79">
        <f t="shared" si="7"/>
        <v>174358.97944226401</v>
      </c>
      <c r="K14" s="79">
        <f t="shared" si="7"/>
        <v>324.95191557317412</v>
      </c>
      <c r="L14" s="79">
        <f t="shared" si="7"/>
        <v>10525.996969738197</v>
      </c>
      <c r="M14" s="79">
        <f t="shared" si="7"/>
        <v>10850.948885311373</v>
      </c>
      <c r="N14" s="79" t="e">
        <f t="shared" si="7"/>
        <v>#REF!</v>
      </c>
      <c r="O14" s="79" t="e">
        <f t="shared" si="7"/>
        <v>#REF!</v>
      </c>
      <c r="P14" s="79" t="e">
        <f>SUM(P15:P23)</f>
        <v>#REF!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s="1" customFormat="1">
      <c r="A15" s="77" t="s">
        <v>35</v>
      </c>
      <c r="B15" s="80">
        <f>DEN!L13*ONSV_2019!E14</f>
        <v>18.943828353311474</v>
      </c>
      <c r="C15" s="80">
        <f>DEN!$L13*ONSV_2019!$C14*(IF(FLEX!D15="GAS",0.95,0.05))</f>
        <v>6142.2062138222536</v>
      </c>
      <c r="D15" s="85">
        <f t="shared" si="2"/>
        <v>6161.1500421755654</v>
      </c>
      <c r="E15" s="80">
        <f>DEN!L48*ONSV_2020!E14</f>
        <v>0</v>
      </c>
      <c r="F15" s="80">
        <f>DEN!$L48*ONSV_2020!$C14*(IF(FLEX!G15="GAS",0.95,0.05))</f>
        <v>6800.9670040085284</v>
      </c>
      <c r="G15" s="85">
        <f t="shared" si="3"/>
        <v>6800.9670040085284</v>
      </c>
      <c r="H15" s="80">
        <f>DEN!L83*ONSV_2021!D14</f>
        <v>7.0910990312488362</v>
      </c>
      <c r="I15" s="80">
        <f>DEN!$L83*ONSV_2021!$C14*(IF(FLEX!J15="GAS",0.95,0.05))</f>
        <v>8089.1634559203139</v>
      </c>
      <c r="J15" s="85">
        <f t="shared" si="4"/>
        <v>8096.2545549515626</v>
      </c>
      <c r="K15" s="80">
        <f>DEN!L118*ONSV_2022!D14</f>
        <v>16.151745596187993</v>
      </c>
      <c r="L15" s="80">
        <f>DEN!$L118*ONSV_2022!$C14*(IF(FLEX!M15="GAS",0.95,0.05))</f>
        <v>502.49241272019066</v>
      </c>
      <c r="M15" s="85">
        <f t="shared" si="5"/>
        <v>518.64415831637871</v>
      </c>
      <c r="N15" s="81" t="e">
        <f>(DEN!$F153+DEN!$G153+DEN!$L153)*#REF!</f>
        <v>#REF!</v>
      </c>
      <c r="O15" s="80" t="e">
        <f>IF(FLEX!P15="GAS",((DEN!$F153+DEN!$G153+DEN!$L153)*#REF!),((DEN!$F153+DEN!$G153+DEN!$L153)*#REF!*0.05))</f>
        <v>#REF!</v>
      </c>
      <c r="P15" s="85" t="e">
        <f t="shared" ref="P15:P23" si="8">N15+O15</f>
        <v>#REF!</v>
      </c>
    </row>
    <row r="16" spans="1:99" s="1" customFormat="1">
      <c r="A16" s="77" t="s">
        <v>31</v>
      </c>
      <c r="B16" s="80">
        <f>DEN!L14*ONSV_2019!E15</f>
        <v>2621.491067706902</v>
      </c>
      <c r="C16" s="80">
        <f>DEN!$L14*ONSV_2019!$C15*(IF(FLEX!D16="GAS",0.95,0.05))</f>
        <v>28100.061984531003</v>
      </c>
      <c r="D16" s="85">
        <f t="shared" si="2"/>
        <v>30721.553052237905</v>
      </c>
      <c r="E16" s="80">
        <f>DEN!L49*ONSV_2020!E15</f>
        <v>2170.4451192024121</v>
      </c>
      <c r="F16" s="80">
        <f>DEN!$L49*ONSV_2020!$C15*(IF(FLEX!G16="GAS",0.95,0.05))</f>
        <v>31626.442645732433</v>
      </c>
      <c r="G16" s="85">
        <f t="shared" si="3"/>
        <v>33796.887764934843</v>
      </c>
      <c r="H16" s="80">
        <f>DEN!L84*ONSV_2021!D15</f>
        <v>35.353508517935452</v>
      </c>
      <c r="I16" s="80">
        <f>DEN!$L84*ONSV_2021!$C15*(IF(FLEX!J16="GAS",0.95,0.05))</f>
        <v>36495.721002228835</v>
      </c>
      <c r="J16" s="85">
        <f t="shared" si="4"/>
        <v>36531.074510746766</v>
      </c>
      <c r="K16" s="80">
        <f>DEN!L119*ONSV_2022!D15</f>
        <v>67.841008350394432</v>
      </c>
      <c r="L16" s="80">
        <f>DEN!$L119*ONSV_2022!$C15*(IF(FLEX!M16="GAS",0.95,0.05))</f>
        <v>2248.0350559120725</v>
      </c>
      <c r="M16" s="85">
        <f t="shared" si="5"/>
        <v>2315.876064262467</v>
      </c>
      <c r="N16" s="81" t="e">
        <f>(DEN!$F154+DEN!$G154+DEN!$L154)*#REF!</f>
        <v>#REF!</v>
      </c>
      <c r="O16" s="80" t="e">
        <f>IF(FLEX!P16="GAS",((DEN!$F154+DEN!$G154+DEN!$L154)*#REF!),((DEN!$F154+DEN!$G154+DEN!$L154)*#REF!*0.05))</f>
        <v>#REF!</v>
      </c>
      <c r="P16" s="85" t="e">
        <f t="shared" si="8"/>
        <v>#REF!</v>
      </c>
    </row>
    <row r="17" spans="1:99" s="1" customFormat="1">
      <c r="A17" s="77" t="s">
        <v>27</v>
      </c>
      <c r="B17" s="80">
        <f>DEN!L15*ONSV_2019!E16</f>
        <v>0</v>
      </c>
      <c r="C17" s="80">
        <f>DEN!$L15*ONSV_2019!$C16*(IF(FLEX!D17="GAS",0.95,0.05))</f>
        <v>33328.01472902955</v>
      </c>
      <c r="D17" s="85">
        <f t="shared" si="2"/>
        <v>33328.01472902955</v>
      </c>
      <c r="E17" s="80">
        <f>DEN!L50*ONSV_2020!E16</f>
        <v>0</v>
      </c>
      <c r="F17" s="80">
        <f>DEN!$L50*ONSV_2020!$C16*(IF(FLEX!G17="GAS",0.95,0.05))</f>
        <v>35687.48448548466</v>
      </c>
      <c r="G17" s="85">
        <f t="shared" si="3"/>
        <v>35687.48448548466</v>
      </c>
      <c r="H17" s="80">
        <f>DEN!L85*ONSV_2021!D16</f>
        <v>31.840309010859048</v>
      </c>
      <c r="I17" s="80">
        <f>DEN!$L85*ONSV_2021!$C16*(IF(FLEX!J17="GAS",0.95,0.05))</f>
        <v>40682.951706439686</v>
      </c>
      <c r="J17" s="85">
        <f t="shared" si="4"/>
        <v>40714.792015450548</v>
      </c>
      <c r="K17" s="80">
        <f>DEN!L120*ONSV_2022!D16</f>
        <v>61.480461876067508</v>
      </c>
      <c r="L17" s="80">
        <f>DEN!$L120*ONSV_2022!$C16*(IF(FLEX!M17="GAS",0.95,0.05))</f>
        <v>2387.8259769061965</v>
      </c>
      <c r="M17" s="85">
        <f t="shared" si="5"/>
        <v>2449.3064387822642</v>
      </c>
      <c r="N17" s="81" t="e">
        <f>(DEN!$F155+DEN!$G155+DEN!$L155)*#REF!</f>
        <v>#REF!</v>
      </c>
      <c r="O17" s="80" t="e">
        <f>IF(FLEX!P17="GAS",((DEN!$F155+DEN!$G155+DEN!$L155)*#REF!),((DEN!$F155+DEN!$G155+DEN!$L155)*#REF!*0.05))</f>
        <v>#REF!</v>
      </c>
      <c r="P17" s="85" t="e">
        <f t="shared" si="8"/>
        <v>#REF!</v>
      </c>
    </row>
    <row r="18" spans="1:99" s="1" customFormat="1">
      <c r="A18" s="77" t="s">
        <v>33</v>
      </c>
      <c r="B18" s="80">
        <f>DEN!L16*ONSV_2019!E17</f>
        <v>0</v>
      </c>
      <c r="C18" s="80">
        <f>DEN!$L16*ONSV_2019!$C17*(IF(FLEX!D18="GAS",0.95,0.05))</f>
        <v>10414.793616357445</v>
      </c>
      <c r="D18" s="85">
        <f t="shared" si="2"/>
        <v>10414.793616357445</v>
      </c>
      <c r="E18" s="80">
        <f>DEN!L51*ONSV_2020!E17</f>
        <v>0</v>
      </c>
      <c r="F18" s="80">
        <f>DEN!$L51*ONSV_2020!$C17*(IF(FLEX!G18="GAS",0.95,0.05))</f>
        <v>11051.676422534143</v>
      </c>
      <c r="G18" s="85">
        <f t="shared" si="3"/>
        <v>11051.676422534143</v>
      </c>
      <c r="H18" s="80">
        <f>DEN!L86*ONSV_2021!D17</f>
        <v>14.652190019384689</v>
      </c>
      <c r="I18" s="80">
        <f>DEN!$L86*ONSV_2021!$C17*(IF(FLEX!J18="GAS",0.95,0.05))</f>
        <v>12629.630419481584</v>
      </c>
      <c r="J18" s="85">
        <f t="shared" si="4"/>
        <v>12644.282609500968</v>
      </c>
      <c r="K18" s="80">
        <f>DEN!L121*ONSV_2022!D17</f>
        <v>26.562800583502305</v>
      </c>
      <c r="L18" s="80">
        <f>DEN!$L121*ONSV_2022!$C17*(IF(FLEX!M18="GAS",0.95,0.05))</f>
        <v>767.27185997082495</v>
      </c>
      <c r="M18" s="85">
        <f t="shared" si="5"/>
        <v>793.83466055432723</v>
      </c>
      <c r="N18" s="81" t="e">
        <f>(DEN!$F156+DEN!$G156+DEN!$L156)*#REF!</f>
        <v>#REF!</v>
      </c>
      <c r="O18" s="80" t="e">
        <f>IF(FLEX!P18="GAS",((DEN!$F156+DEN!$G156+DEN!$L156)*#REF!),((DEN!$F156+DEN!$G156+DEN!$L156)*#REF!*0.05))</f>
        <v>#REF!</v>
      </c>
      <c r="P18" s="85" t="e">
        <f t="shared" si="8"/>
        <v>#REF!</v>
      </c>
    </row>
    <row r="19" spans="1:99" s="1" customFormat="1">
      <c r="A19" s="77" t="s">
        <v>34</v>
      </c>
      <c r="B19" s="80">
        <f>DEN!L17*ONSV_2019!E18</f>
        <v>162.95224259451072</v>
      </c>
      <c r="C19" s="80">
        <f>DEN!$L17*ONSV_2019!$C18*(IF(FLEX!D19="GAS",0.95,0.05))</f>
        <v>11106.806031366148</v>
      </c>
      <c r="D19" s="85">
        <f t="shared" si="2"/>
        <v>11269.758273960659</v>
      </c>
      <c r="E19" s="80">
        <f>DEN!L52*ONSV_2020!E18</f>
        <v>0</v>
      </c>
      <c r="F19" s="80">
        <f>DEN!$L52*ONSV_2020!$C18*(IF(FLEX!G19="GAS",0.95,0.05))</f>
        <v>12685.896778729231</v>
      </c>
      <c r="G19" s="85">
        <f t="shared" si="3"/>
        <v>12685.896778729231</v>
      </c>
      <c r="H19" s="80">
        <f>DEN!L87*ONSV_2021!D18</f>
        <v>13.017397758946656</v>
      </c>
      <c r="I19" s="80">
        <f>DEN!$L87*ONSV_2021!$C18*(IF(FLEX!J19="GAS",0.95,0.05))</f>
        <v>15451.733472128999</v>
      </c>
      <c r="J19" s="85">
        <f t="shared" si="4"/>
        <v>15464.750869887946</v>
      </c>
      <c r="K19" s="80">
        <f>DEN!L122*ONSV_2022!D18</f>
        <v>26.574970531182057</v>
      </c>
      <c r="L19" s="80">
        <f>DEN!$L122*ONSV_2022!$C18*(IF(FLEX!M19="GAS",0.95,0.05))</f>
        <v>926.87125147344091</v>
      </c>
      <c r="M19" s="85">
        <f t="shared" si="5"/>
        <v>953.446222004623</v>
      </c>
      <c r="N19" s="81" t="e">
        <f>(DEN!$F157+DEN!$G157+DEN!$L157)*#REF!</f>
        <v>#REF!</v>
      </c>
      <c r="O19" s="80" t="e">
        <f>IF(FLEX!P19="GAS",((DEN!$F157+DEN!$G157+DEN!$L157)*#REF!),((DEN!$F157+DEN!$G157+DEN!$L157)*#REF!*0.05))</f>
        <v>#REF!</v>
      </c>
      <c r="P19" s="85" t="e">
        <f t="shared" si="8"/>
        <v>#REF!</v>
      </c>
    </row>
    <row r="20" spans="1:99" s="1" customFormat="1">
      <c r="A20" s="77" t="s">
        <v>30</v>
      </c>
      <c r="B20" s="80">
        <f>DEN!L18*ONSV_2019!E19</f>
        <v>507.92811049276872</v>
      </c>
      <c r="C20" s="80">
        <f>DEN!$L18*ONSV_2019!$C19*(IF(FLEX!D20="GAS",0.95,0.05))</f>
        <v>20560.23078238732</v>
      </c>
      <c r="D20" s="85">
        <f t="shared" si="2"/>
        <v>21068.158892880088</v>
      </c>
      <c r="E20" s="80">
        <f>DEN!L53*ONSV_2020!E19</f>
        <v>559.99509601160878</v>
      </c>
      <c r="F20" s="80">
        <f>DEN!$L53*ONSV_2020!$C19*(IF(FLEX!G20="GAS",0.95,0.05))</f>
        <v>22667.830689334802</v>
      </c>
      <c r="G20" s="85">
        <f t="shared" si="3"/>
        <v>23227.825785346409</v>
      </c>
      <c r="H20" s="80">
        <f>DEN!L88*ONSV_2021!D19</f>
        <v>30.221589689361732</v>
      </c>
      <c r="I20" s="80">
        <f>DEN!$L88*ONSV_2021!$C19*(IF(FLEX!J20="GAS",0.95,0.05))</f>
        <v>26020.930796785065</v>
      </c>
      <c r="J20" s="85">
        <f t="shared" si="4"/>
        <v>26051.152386474427</v>
      </c>
      <c r="K20" s="80">
        <f>DEN!L123*ONSV_2022!D19</f>
        <v>63.8375067687873</v>
      </c>
      <c r="L20" s="80">
        <f>DEN!$L123*ONSV_2022!$C19*(IF(FLEX!M20="GAS",0.95,0.05))</f>
        <v>1605.9934871509527</v>
      </c>
      <c r="M20" s="85">
        <f t="shared" si="5"/>
        <v>1669.83099391974</v>
      </c>
      <c r="N20" s="81" t="e">
        <f>(DEN!$F158+DEN!$G158+DEN!$L158)*#REF!</f>
        <v>#REF!</v>
      </c>
      <c r="O20" s="80" t="e">
        <f>IF(FLEX!P20="GAS",((DEN!$F158+DEN!$G158+DEN!$L158)*#REF!),((DEN!$F158+DEN!$G158+DEN!$L158)*#REF!*0.05))</f>
        <v>#REF!</v>
      </c>
      <c r="P20" s="85" t="e">
        <f t="shared" si="8"/>
        <v>#REF!</v>
      </c>
    </row>
    <row r="21" spans="1:99" s="1" customFormat="1">
      <c r="A21" s="77" t="s">
        <v>36</v>
      </c>
      <c r="B21" s="80">
        <f>DEN!L19*ONSV_2019!E20</f>
        <v>0</v>
      </c>
      <c r="C21" s="80">
        <f>DEN!$L19*ONSV_2019!$C20*(IF(FLEX!D21="GAS",0.95,0.05))</f>
        <v>7592.5488401183557</v>
      </c>
      <c r="D21" s="85">
        <f t="shared" si="2"/>
        <v>7592.5488401183557</v>
      </c>
      <c r="E21" s="80">
        <f>DEN!L54*ONSV_2020!E20</f>
        <v>0</v>
      </c>
      <c r="F21" s="80">
        <f>DEN!$L54*ONSV_2020!$C20*(IF(FLEX!G21="GAS",0.95,0.05))</f>
        <v>8060.783115521438</v>
      </c>
      <c r="G21" s="85">
        <f t="shared" si="3"/>
        <v>8060.783115521438</v>
      </c>
      <c r="H21" s="80">
        <f>DEN!L89*ONSV_2021!D20</f>
        <v>9.6242193944783061</v>
      </c>
      <c r="I21" s="80">
        <f>DEN!$L89*ONSV_2021!$C20*(IF(FLEX!J21="GAS",0.95,0.05))</f>
        <v>9540.2569915752447</v>
      </c>
      <c r="J21" s="85">
        <f t="shared" si="4"/>
        <v>9549.8812109697228</v>
      </c>
      <c r="K21" s="80">
        <f>DEN!L124*ONSV_2022!D20</f>
        <v>17.571646233498853</v>
      </c>
      <c r="L21" s="80">
        <f>DEN!$L124*ONSV_2022!$C20*(IF(FLEX!M21="GAS",0.95,0.05))</f>
        <v>560.3714176883251</v>
      </c>
      <c r="M21" s="85">
        <f t="shared" si="5"/>
        <v>577.94306392182398</v>
      </c>
      <c r="N21" s="81" t="e">
        <f>(DEN!$F159+DEN!$G159+DEN!$L159)*#REF!</f>
        <v>#REF!</v>
      </c>
      <c r="O21" s="80" t="e">
        <f>IF(FLEX!P21="GAS",((DEN!$F159+DEN!$G159+DEN!$L159)*#REF!),((DEN!$F159+DEN!$G159+DEN!$L159)*#REF!*0.05))</f>
        <v>#REF!</v>
      </c>
      <c r="P21" s="85" t="e">
        <f t="shared" si="8"/>
        <v>#REF!</v>
      </c>
    </row>
    <row r="22" spans="1:99" s="1" customFormat="1">
      <c r="A22" s="77" t="s">
        <v>21</v>
      </c>
      <c r="B22" s="80">
        <f>DEN!L20*ONSV_2019!E21</f>
        <v>2875.7505552085568</v>
      </c>
      <c r="C22" s="80">
        <f>DEN!$L20*ONSV_2019!$C21*(IF(FLEX!D22="GAS",0.95,0.05))</f>
        <v>14269.804117514675</v>
      </c>
      <c r="D22" s="85">
        <f t="shared" si="2"/>
        <v>17145.554672723232</v>
      </c>
      <c r="E22" s="80">
        <f>DEN!L55*ONSV_2020!E21</f>
        <v>2757.1470519532813</v>
      </c>
      <c r="F22" s="80">
        <f>DEN!$L55*ONSV_2020!$C21*(IF(FLEX!G22="GAS",0.95,0.05))</f>
        <v>15930.336286732627</v>
      </c>
      <c r="G22" s="85">
        <f t="shared" si="3"/>
        <v>18687.48333868591</v>
      </c>
      <c r="H22" s="80">
        <f>DEN!L90*ONSV_2021!D21</f>
        <v>15.504275982596415</v>
      </c>
      <c r="I22" s="80">
        <f>DEN!$L90*ONSV_2021!$C21*(IF(FLEX!J22="GAS",0.95,0.05))</f>
        <v>19028.096686499386</v>
      </c>
      <c r="J22" s="85">
        <f t="shared" si="4"/>
        <v>19043.600962481982</v>
      </c>
      <c r="K22" s="80">
        <f>DEN!L125*ONSV_2022!D21</f>
        <v>32.693342901456965</v>
      </c>
      <c r="L22" s="80">
        <f>DEN!$L125*ONSV_2022!$C21*(IF(FLEX!M22="GAS",0.95,0.05))</f>
        <v>1141.497429552797</v>
      </c>
      <c r="M22" s="85">
        <f t="shared" si="5"/>
        <v>1174.1907724542541</v>
      </c>
      <c r="N22" s="81" t="e">
        <f>(DEN!$F160+DEN!$G160+DEN!$L160)*#REF!</f>
        <v>#REF!</v>
      </c>
      <c r="O22" s="80" t="e">
        <f>IF(FLEX!P22="GAS",((DEN!$F160+DEN!$G160+DEN!$L160)*#REF!),((DEN!$F160+DEN!$G160+DEN!$L160)*#REF!*0.05))</f>
        <v>#REF!</v>
      </c>
      <c r="P22" s="85" t="e">
        <f t="shared" si="8"/>
        <v>#REF!</v>
      </c>
    </row>
    <row r="23" spans="1:99" s="1" customFormat="1">
      <c r="A23" s="77" t="s">
        <v>32</v>
      </c>
      <c r="B23" s="80">
        <f>DEN!L21*ONSV_2019!E22</f>
        <v>372.2981330337023</v>
      </c>
      <c r="C23" s="80">
        <f>DEN!$L21*ONSV_2019!$C22*(IF(FLEX!D23="GAS",0.95,0.05))</f>
        <v>4528.4187774103511</v>
      </c>
      <c r="D23" s="85">
        <f t="shared" si="2"/>
        <v>4900.7169104440536</v>
      </c>
      <c r="E23" s="80">
        <f>DEN!L56*ONSV_2020!E22</f>
        <v>263.87604478238961</v>
      </c>
      <c r="F23" s="80">
        <f>DEN!$L56*ONSV_2020!$C22*(IF(FLEX!G23="GAS",0.95,0.05))</f>
        <v>5121.2595953658738</v>
      </c>
      <c r="G23" s="85">
        <f t="shared" si="3"/>
        <v>5385.1356401482635</v>
      </c>
      <c r="H23" s="80">
        <f>DEN!L91*ONSV_2021!D22</f>
        <v>5.921278158384327</v>
      </c>
      <c r="I23" s="80">
        <f>DEN!$L91*ONSV_2021!$C22*(IF(FLEX!J23="GAS",0.95,0.05))</f>
        <v>6257.2690436416806</v>
      </c>
      <c r="J23" s="85">
        <f t="shared" si="4"/>
        <v>6263.1903218000652</v>
      </c>
      <c r="K23" s="80">
        <f>DEN!L126*ONSV_2022!D22</f>
        <v>12.238432732096706</v>
      </c>
      <c r="L23" s="80">
        <f>DEN!$L126*ONSV_2022!$C22*(IF(FLEX!M23="GAS",0.95,0.05))</f>
        <v>385.63807836339515</v>
      </c>
      <c r="M23" s="85">
        <f t="shared" si="5"/>
        <v>397.87651109549188</v>
      </c>
      <c r="N23" s="81" t="e">
        <f>(DEN!$F161+DEN!$G161+DEN!$L161)*#REF!</f>
        <v>#REF!</v>
      </c>
      <c r="O23" s="80" t="e">
        <f>IF(FLEX!P23="GAS",((DEN!$F161+DEN!$G161+DEN!$L161)*#REF!),((DEN!$F161+DEN!$G161+DEN!$L161)*#REF!*0.05))</f>
        <v>#REF!</v>
      </c>
      <c r="P23" s="85" t="e">
        <f t="shared" si="8"/>
        <v>#REF!</v>
      </c>
    </row>
    <row r="24" spans="1:99" s="25" customFormat="1">
      <c r="A24" s="76" t="s">
        <v>40</v>
      </c>
      <c r="B24" s="79">
        <f t="shared" ref="B24:P24" si="9">SUM(B25:B28)</f>
        <v>186403.17709368339</v>
      </c>
      <c r="C24" s="79">
        <f t="shared" si="9"/>
        <v>55131.228547001228</v>
      </c>
      <c r="D24" s="79">
        <f t="shared" si="9"/>
        <v>241534.40564068462</v>
      </c>
      <c r="E24" s="79">
        <f t="shared" si="9"/>
        <v>196567.71327379713</v>
      </c>
      <c r="F24" s="79">
        <f t="shared" si="9"/>
        <v>61371.506784224563</v>
      </c>
      <c r="G24" s="79">
        <f t="shared" si="9"/>
        <v>257939.22005802169</v>
      </c>
      <c r="H24" s="79">
        <f t="shared" si="9"/>
        <v>506.41041876046916</v>
      </c>
      <c r="I24" s="79">
        <f t="shared" si="9"/>
        <v>357293.86966951512</v>
      </c>
      <c r="J24" s="79">
        <f t="shared" si="9"/>
        <v>357800.28008827555</v>
      </c>
      <c r="K24" s="79">
        <f t="shared" si="9"/>
        <v>978.26050803824296</v>
      </c>
      <c r="L24" s="79">
        <f t="shared" si="9"/>
        <v>21964.267422714391</v>
      </c>
      <c r="M24" s="79">
        <f t="shared" si="9"/>
        <v>22942.527930752636</v>
      </c>
      <c r="N24" s="79" t="e">
        <f t="shared" si="9"/>
        <v>#REF!</v>
      </c>
      <c r="O24" s="79" t="e">
        <f t="shared" si="9"/>
        <v>#REF!</v>
      </c>
      <c r="P24" s="79" t="e">
        <f t="shared" si="9"/>
        <v>#REF!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s="1" customFormat="1">
      <c r="A25" s="77" t="s">
        <v>26</v>
      </c>
      <c r="B25" s="80">
        <f>DEN!L23*ONSV_2019!E24</f>
        <v>4355.6325923562408</v>
      </c>
      <c r="C25" s="80">
        <f>DEN!$L23*ONSV_2019!$C24*(IF(FLEX!D25="GAS",0.95,0.05))</f>
        <v>15355.25198938832</v>
      </c>
      <c r="D25" s="85">
        <f t="shared" si="2"/>
        <v>19710.884581744562</v>
      </c>
      <c r="E25" s="80">
        <f>DEN!L58*ONSV_2020!E24</f>
        <v>4308.080572778219</v>
      </c>
      <c r="F25" s="80">
        <f>DEN!$L58*ONSV_2020!$C24*(IF(FLEX!G25="GAS",0.95,0.05))</f>
        <v>17163.82859220582</v>
      </c>
      <c r="G25" s="85">
        <f t="shared" si="3"/>
        <v>21471.909164984041</v>
      </c>
      <c r="H25" s="80">
        <f>DEN!L93*ONSV_2021!D24</f>
        <v>31.701698318072221</v>
      </c>
      <c r="I25" s="80">
        <f>DEN!$L93*ONSV_2021!$C24*(IF(FLEX!J25="GAS",0.95,0.05))</f>
        <v>20460.712297485981</v>
      </c>
      <c r="J25" s="85">
        <f t="shared" si="4"/>
        <v>20492.413995804054</v>
      </c>
      <c r="K25" s="80">
        <f>DEN!L128*ONSV_2022!D24</f>
        <v>60.784536805325068</v>
      </c>
      <c r="L25" s="80">
        <f>DEN!$L128*ONSV_2022!$C24*(IF(FLEX!M25="GAS",0.95,0.05))</f>
        <v>1286.7256345828421</v>
      </c>
      <c r="M25" s="85">
        <f t="shared" si="5"/>
        <v>1347.5101713881672</v>
      </c>
      <c r="N25" s="81" t="e">
        <f>(DEN!$F163+DEN!$G163+DEN!$L163)*#REF!</f>
        <v>#REF!</v>
      </c>
      <c r="O25" s="80" t="e">
        <f>IF(FLEX!P25="GAS",((DEN!$F163+DEN!$G163+DEN!$L163)*#REF!),((DEN!$F163+DEN!$G163+DEN!$L163)*#REF!*0.05))</f>
        <v>#REF!</v>
      </c>
      <c r="P25" s="85" t="e">
        <f>N25+O25</f>
        <v>#REF!</v>
      </c>
    </row>
    <row r="26" spans="1:99" s="1" customFormat="1">
      <c r="A26" s="77" t="s">
        <v>18</v>
      </c>
      <c r="B26" s="80">
        <f>DEN!L24*ONSV_2019!E25</f>
        <v>22113.861049586922</v>
      </c>
      <c r="C26" s="80">
        <f>DEN!$L24*ONSV_2019!$C25*(IF(FLEX!D26="GAS",0.95,0.05))</f>
        <v>2865.3298365445539</v>
      </c>
      <c r="D26" s="85">
        <f t="shared" si="2"/>
        <v>24979.190886131477</v>
      </c>
      <c r="E26" s="80">
        <f>DEN!L59*ONSV_2020!E25</f>
        <v>22762.593894742644</v>
      </c>
      <c r="F26" s="80">
        <f>DEN!$L59*ONSV_2020!$C25*(IF(FLEX!G26="GAS",0.95,0.05))</f>
        <v>3339.6212288776205</v>
      </c>
      <c r="G26" s="85">
        <f t="shared" si="3"/>
        <v>26102.215123620263</v>
      </c>
      <c r="H26" s="80">
        <f>DEN!L94*ONSV_2021!D25</f>
        <v>57.058736616396409</v>
      </c>
      <c r="I26" s="80">
        <f>DEN!$L94*ONSV_2021!$C25*(IF(FLEX!J26="GAS",0.95,0.05))</f>
        <v>74639.143699574415</v>
      </c>
      <c r="J26" s="85">
        <f t="shared" si="4"/>
        <v>74696.202436190812</v>
      </c>
      <c r="K26" s="80">
        <f>DEN!L129*ONSV_2022!D25</f>
        <v>126.21874878321054</v>
      </c>
      <c r="L26" s="80">
        <f>DEN!$L129*ONSV_2022!$C25*(IF(FLEX!M26="GAS",0.95,0.05))</f>
        <v>4888.5215145095472</v>
      </c>
      <c r="M26" s="85">
        <f t="shared" si="5"/>
        <v>5014.7402632927578</v>
      </c>
      <c r="N26" s="81" t="e">
        <f>(DEN!$F164+DEN!$G164+DEN!$L164)*#REF!</f>
        <v>#REF!</v>
      </c>
      <c r="O26" s="80" t="e">
        <f>IF(FLEX!P26="GAS",((DEN!$F164+DEN!$G164+DEN!$L164)*#REF!),((DEN!$F164+DEN!$G164+DEN!$L164)*#REF!*0.05))</f>
        <v>#REF!</v>
      </c>
      <c r="P26" s="85" t="e">
        <f>N26+O26</f>
        <v>#REF!</v>
      </c>
    </row>
    <row r="27" spans="1:99" s="1" customFormat="1">
      <c r="A27" s="77" t="s">
        <v>12</v>
      </c>
      <c r="B27" s="80">
        <f>DEN!L25*ONSV_2019!E26</f>
        <v>36544.863087793783</v>
      </c>
      <c r="C27" s="80">
        <f>DEN!$L25*ONSV_2019!$C26*(IF(FLEX!D27="GAS",0.95,0.05))</f>
        <v>27935.122506231946</v>
      </c>
      <c r="D27" s="85">
        <f t="shared" si="2"/>
        <v>64479.985594025726</v>
      </c>
      <c r="E27" s="80">
        <f>DEN!L60*ONSV_2020!E26</f>
        <v>39294.563769101165</v>
      </c>
      <c r="F27" s="80">
        <f>DEN!$L60*ONSV_2020!$C26*(IF(FLEX!G27="GAS",0.95,0.05))</f>
        <v>30700.078341617809</v>
      </c>
      <c r="G27" s="85">
        <f t="shared" si="3"/>
        <v>69994.642110718967</v>
      </c>
      <c r="H27" s="80">
        <f>DEN!L95*ONSV_2021!D26</f>
        <v>57.96872990076519</v>
      </c>
      <c r="I27" s="80">
        <f>DEN!$L95*ONSV_2021!$C26*(IF(FLEX!J27="GAS",0.95,0.05))</f>
        <v>35575.852479256071</v>
      </c>
      <c r="J27" s="85">
        <f t="shared" si="4"/>
        <v>35633.821209156835</v>
      </c>
      <c r="K27" s="80">
        <f>DEN!L130*ONSV_2022!D26</f>
        <v>123.25507824548971</v>
      </c>
      <c r="L27" s="80">
        <f>DEN!$L130*ONSV_2022!$C26*(IF(FLEX!M27="GAS",0.95,0.05))</f>
        <v>2118.2423052993681</v>
      </c>
      <c r="M27" s="85">
        <f t="shared" si="5"/>
        <v>2241.4973835448577</v>
      </c>
      <c r="N27" s="81" t="e">
        <f>(DEN!$F165+DEN!$G165+DEN!$L165)*#REF!</f>
        <v>#REF!</v>
      </c>
      <c r="O27" s="80" t="e">
        <f>IF(FLEX!P27="GAS",((DEN!$F165+DEN!$G165+DEN!$L165)*#REF!),((DEN!$F165+DEN!$G165+DEN!$L165)*#REF!*0.05))</f>
        <v>#REF!</v>
      </c>
      <c r="P27" s="85" t="e">
        <f>N27+O27</f>
        <v>#REF!</v>
      </c>
    </row>
    <row r="28" spans="1:99" s="1" customFormat="1">
      <c r="A28" s="77" t="s">
        <v>10</v>
      </c>
      <c r="B28" s="80">
        <f>DEN!L26*ONSV_2019!E27</f>
        <v>123388.82036394645</v>
      </c>
      <c r="C28" s="80">
        <f>DEN!$L26*ONSV_2019!$C27*(IF(FLEX!D28="GAS",0.95,0.05))</f>
        <v>8975.5242148364032</v>
      </c>
      <c r="D28" s="85">
        <f t="shared" si="2"/>
        <v>132364.34457878285</v>
      </c>
      <c r="E28" s="80">
        <f>DEN!L61*ONSV_2020!E27</f>
        <v>130202.4750371751</v>
      </c>
      <c r="F28" s="80">
        <f>DEN!$L61*ONSV_2020!$C27*(IF(FLEX!G28="GAS",0.95,0.05))</f>
        <v>10167.978621523309</v>
      </c>
      <c r="G28" s="85">
        <f t="shared" si="3"/>
        <v>140370.45365869842</v>
      </c>
      <c r="H28" s="80">
        <f>DEN!L96*ONSV_2021!D27</f>
        <v>359.68125392523535</v>
      </c>
      <c r="I28" s="80">
        <f>DEN!$L96*ONSV_2021!$C27*(IF(FLEX!J28="GAS",0.95,0.05))</f>
        <v>226618.16119319864</v>
      </c>
      <c r="J28" s="85">
        <f t="shared" si="4"/>
        <v>226977.84244712387</v>
      </c>
      <c r="K28" s="80">
        <f>DEN!L131*ONSV_2022!D27</f>
        <v>668.00214420421764</v>
      </c>
      <c r="L28" s="80">
        <f>DEN!$L131*ONSV_2022!$C27*(IF(FLEX!M28="GAS",0.95,0.05))</f>
        <v>13670.777968322633</v>
      </c>
      <c r="M28" s="85">
        <f t="shared" si="5"/>
        <v>14338.780112526851</v>
      </c>
      <c r="N28" s="81" t="e">
        <f>(DEN!$F166+DEN!$G166+DEN!$L166)*#REF!</f>
        <v>#REF!</v>
      </c>
      <c r="O28" s="80" t="e">
        <f>IF(FLEX!P28="GAS",((DEN!$F166+DEN!$G166+DEN!$L166)*#REF!),((DEN!$F166+DEN!$G166+DEN!$L166)*#REF!*0.05))</f>
        <v>#REF!</v>
      </c>
      <c r="P28" s="85" t="e">
        <f>N28+O28</f>
        <v>#REF!</v>
      </c>
    </row>
    <row r="29" spans="1:99" s="25" customFormat="1">
      <c r="A29" s="76" t="s">
        <v>41</v>
      </c>
      <c r="B29" s="79">
        <f t="shared" ref="B29:O29" si="10">SUM(B30:B32)</f>
        <v>80962.10362884996</v>
      </c>
      <c r="C29" s="79">
        <f t="shared" si="10"/>
        <v>114511.57876072532</v>
      </c>
      <c r="D29" s="79">
        <f t="shared" si="10"/>
        <v>195473.68238957526</v>
      </c>
      <c r="E29" s="79">
        <f t="shared" si="10"/>
        <v>86835.672772396734</v>
      </c>
      <c r="F29" s="79">
        <f t="shared" si="10"/>
        <v>133605.66601866437</v>
      </c>
      <c r="G29" s="79">
        <f t="shared" si="10"/>
        <v>220441.33879106111</v>
      </c>
      <c r="H29" s="79">
        <f t="shared" si="10"/>
        <v>210.75963380122519</v>
      </c>
      <c r="I29" s="79">
        <f t="shared" si="10"/>
        <v>160220.30975166635</v>
      </c>
      <c r="J29" s="79">
        <f t="shared" si="10"/>
        <v>160431.06938546756</v>
      </c>
      <c r="K29" s="79">
        <f t="shared" si="10"/>
        <v>418.79857314138849</v>
      </c>
      <c r="L29" s="79">
        <f t="shared" si="10"/>
        <v>9875.3313555299574</v>
      </c>
      <c r="M29" s="79">
        <f t="shared" si="10"/>
        <v>10294.129928671347</v>
      </c>
      <c r="N29" s="79" t="e">
        <f t="shared" si="10"/>
        <v>#REF!</v>
      </c>
      <c r="O29" s="79" t="e">
        <f t="shared" si="10"/>
        <v>#REF!</v>
      </c>
      <c r="P29" s="79" t="e">
        <f>SUM(P30:P32)</f>
        <v>#REF!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s="1" customFormat="1">
      <c r="A30" s="77" t="s">
        <v>22</v>
      </c>
      <c r="B30" s="80">
        <f>DEN!L28*ONSV_2019!E29</f>
        <v>27100.194752888536</v>
      </c>
      <c r="C30" s="80">
        <f>DEN!$L28*ONSV_2019!$C29*(IF(FLEX!D30="GAS",0.95,0.05))</f>
        <v>37434.69193799972</v>
      </c>
      <c r="D30" s="85">
        <f t="shared" si="2"/>
        <v>64534.886690888256</v>
      </c>
      <c r="E30" s="80">
        <f>DEN!L63*ONSV_2020!E29</f>
        <v>28748.556263517792</v>
      </c>
      <c r="F30" s="80">
        <f>DEN!$L63*ONSV_2020!$C29*(IF(FLEX!G30="GAS",0.95,0.05))</f>
        <v>43219.802167936505</v>
      </c>
      <c r="G30" s="85">
        <f t="shared" si="3"/>
        <v>71968.358431454297</v>
      </c>
      <c r="H30" s="80">
        <f>DEN!L98*ONSV_2021!D29</f>
        <v>61.177939593444144</v>
      </c>
      <c r="I30" s="80">
        <f>DEN!$L98*ONSV_2021!$C29*(IF(FLEX!J30="GAS",0.95,0.05))</f>
        <v>50895.976012245388</v>
      </c>
      <c r="J30" s="85">
        <f t="shared" si="4"/>
        <v>50957.153951838831</v>
      </c>
      <c r="K30" s="80">
        <f>DEN!L133*ONSV_2022!D29</f>
        <v>129.97110473423365</v>
      </c>
      <c r="L30" s="80">
        <f>DEN!$L133*ONSV_2022!$C29*(IF(FLEX!M30="GAS",0.95,0.05))</f>
        <v>3130.4308380692573</v>
      </c>
      <c r="M30" s="85">
        <f t="shared" si="5"/>
        <v>3260.4019428034908</v>
      </c>
      <c r="N30" s="81" t="e">
        <f>(DEN!$F168+DEN!$G168+DEN!$L168)*#REF!</f>
        <v>#REF!</v>
      </c>
      <c r="O30" s="80" t="e">
        <f>IF(FLEX!P30="GAS",((DEN!$F168+DEN!$G168+DEN!$L168)*#REF!),((DEN!$F168+DEN!$G168+DEN!$L168)*#REF!*0.05))</f>
        <v>#REF!</v>
      </c>
      <c r="P30" s="85" t="e">
        <f>N30+O30</f>
        <v>#REF!</v>
      </c>
    </row>
    <row r="31" spans="1:99" s="1" customFormat="1">
      <c r="A31" s="77" t="s">
        <v>13</v>
      </c>
      <c r="B31" s="80">
        <f>DEN!L29*ONSV_2019!E30</f>
        <v>31580.358262850237</v>
      </c>
      <c r="C31" s="80">
        <f>DEN!$L29*ONSV_2019!$C30*(IF(FLEX!D31="GAS",0.95,0.05))</f>
        <v>33548.620435327008</v>
      </c>
      <c r="D31" s="85">
        <f t="shared" si="2"/>
        <v>65128.978698177249</v>
      </c>
      <c r="E31" s="80">
        <f>DEN!L64*ONSV_2020!E30</f>
        <v>34026.623731288011</v>
      </c>
      <c r="F31" s="80">
        <f>DEN!$L64*ONSV_2020!$C30*(IF(FLEX!G31="GAS",0.95,0.05))</f>
        <v>38706.350436538349</v>
      </c>
      <c r="G31" s="85">
        <f t="shared" si="3"/>
        <v>72732.974167826353</v>
      </c>
      <c r="H31" s="80">
        <f>DEN!L99*ONSV_2021!D30</f>
        <v>53.781950976289885</v>
      </c>
      <c r="I31" s="80">
        <f>DEN!$L99*ONSV_2021!$C30*(IF(FLEX!J31="GAS",0.95,0.05))</f>
        <v>45680.915149803848</v>
      </c>
      <c r="J31" s="85">
        <f t="shared" si="4"/>
        <v>45734.69710078014</v>
      </c>
      <c r="K31" s="80">
        <f>DEN!L134*ONSV_2022!D30</f>
        <v>98.976801117950572</v>
      </c>
      <c r="L31" s="80">
        <f>DEN!$L134*ONSV_2022!$C30*(IF(FLEX!M31="GAS",0.95,0.05))</f>
        <v>2776.6327613422618</v>
      </c>
      <c r="M31" s="85">
        <f t="shared" si="5"/>
        <v>2875.6095624602121</v>
      </c>
      <c r="N31" s="81" t="e">
        <f>(DEN!$F169+DEN!$G169+DEN!$L169)*#REF!</f>
        <v>#REF!</v>
      </c>
      <c r="O31" s="80" t="e">
        <f>IF(FLEX!P31="GAS",((DEN!$F169+DEN!$G169+DEN!$L169)*#REF!),((DEN!$F169+DEN!$G169+DEN!$L169)*#REF!*0.05))</f>
        <v>#REF!</v>
      </c>
      <c r="P31" s="85" t="e">
        <f>N31+O31</f>
        <v>#REF!</v>
      </c>
    </row>
    <row r="32" spans="1:99" s="1" customFormat="1">
      <c r="A32" s="77" t="s">
        <v>14</v>
      </c>
      <c r="B32" s="80">
        <f>DEN!L30*ONSV_2019!E31</f>
        <v>22281.550613111183</v>
      </c>
      <c r="C32" s="80">
        <f>DEN!$L30*ONSV_2019!$C31*(IF(FLEX!D32="GAS",0.95,0.05))</f>
        <v>43528.266387398588</v>
      </c>
      <c r="D32" s="85">
        <f t="shared" si="2"/>
        <v>65809.817000509764</v>
      </c>
      <c r="E32" s="80">
        <f>DEN!L65*ONSV_2020!E31</f>
        <v>24060.492777590938</v>
      </c>
      <c r="F32" s="80">
        <f>DEN!$L65*ONSV_2020!$C31*(IF(FLEX!G32="GAS",0.95,0.05))</f>
        <v>51679.513414189525</v>
      </c>
      <c r="G32" s="85">
        <f t="shared" si="3"/>
        <v>75740.006191780471</v>
      </c>
      <c r="H32" s="80">
        <f>DEN!L100*ONSV_2021!D31</f>
        <v>95.799743231491163</v>
      </c>
      <c r="I32" s="80">
        <f>DEN!$L100*ONSV_2021!$C31*(IF(FLEX!J32="GAS",0.95,0.05))</f>
        <v>63643.418589617126</v>
      </c>
      <c r="J32" s="85">
        <f t="shared" si="4"/>
        <v>63739.218332848613</v>
      </c>
      <c r="K32" s="80">
        <f>DEN!L135*ONSV_2022!D31</f>
        <v>189.8506672892043</v>
      </c>
      <c r="L32" s="80">
        <f>DEN!$L135*ONSV_2022!$C31*(IF(FLEX!M32="GAS",0.95,0.05))</f>
        <v>3968.2677561184391</v>
      </c>
      <c r="M32" s="85">
        <f t="shared" si="5"/>
        <v>4158.1184234076436</v>
      </c>
      <c r="N32" s="81" t="e">
        <f>(DEN!$F170+DEN!$G170+DEN!$L170)*#REF!</f>
        <v>#REF!</v>
      </c>
      <c r="O32" s="80" t="e">
        <f>IF(FLEX!P32="GAS",((DEN!$F170+DEN!$G170+DEN!$L170)*#REF!),((DEN!$F170+DEN!$G170+DEN!$L170)*#REF!*0.05))</f>
        <v>#REF!</v>
      </c>
      <c r="P32" s="85" t="e">
        <f>N32+O32</f>
        <v>#REF!</v>
      </c>
    </row>
    <row r="33" spans="1:101" s="25" customFormat="1">
      <c r="A33" s="76" t="s">
        <v>42</v>
      </c>
      <c r="B33" s="79">
        <f t="shared" ref="B33:P33" si="11">SUM(B34:B37)</f>
        <v>17547.547964726251</v>
      </c>
      <c r="C33" s="79">
        <f t="shared" si="11"/>
        <v>32884.806637826798</v>
      </c>
      <c r="D33" s="79">
        <f t="shared" si="11"/>
        <v>50432.354602553052</v>
      </c>
      <c r="E33" s="79">
        <f t="shared" si="11"/>
        <v>18323.584192676284</v>
      </c>
      <c r="F33" s="79">
        <f t="shared" si="11"/>
        <v>36991.183566712571</v>
      </c>
      <c r="G33" s="79">
        <f t="shared" si="11"/>
        <v>55314.767759388851</v>
      </c>
      <c r="H33" s="79">
        <f t="shared" si="11"/>
        <v>126.56308208723902</v>
      </c>
      <c r="I33" s="79">
        <f t="shared" si="11"/>
        <v>90790.258842917887</v>
      </c>
      <c r="J33" s="79">
        <f t="shared" si="11"/>
        <v>90916.821925005133</v>
      </c>
      <c r="K33" s="79">
        <f t="shared" si="11"/>
        <v>253.2120429409751</v>
      </c>
      <c r="L33" s="79">
        <f t="shared" si="11"/>
        <v>5689.040776834473</v>
      </c>
      <c r="M33" s="79">
        <f t="shared" si="11"/>
        <v>5942.2528197754482</v>
      </c>
      <c r="N33" s="79" t="e">
        <f t="shared" si="11"/>
        <v>#REF!</v>
      </c>
      <c r="O33" s="79" t="e">
        <f t="shared" si="11"/>
        <v>#REF!</v>
      </c>
      <c r="P33" s="79" t="e">
        <f t="shared" si="11"/>
        <v>#REF!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101" s="1" customFormat="1">
      <c r="A34" s="77" t="s">
        <v>11</v>
      </c>
      <c r="B34" s="80">
        <f>DEN!L32*ONSV_2019!E33</f>
        <v>8064.3749579008982</v>
      </c>
      <c r="C34" s="80">
        <f>DEN!$L32*ONSV_2019!$C33*(IF(FLEX!D34="GAS",0.95,0.05))</f>
        <v>20628.692392864654</v>
      </c>
      <c r="D34" s="85">
        <f t="shared" si="2"/>
        <v>28693.067350765552</v>
      </c>
      <c r="E34" s="80">
        <f>DEN!L67*ONSV_2020!E33</f>
        <v>8298.9218700783567</v>
      </c>
      <c r="F34" s="80">
        <f>DEN!$L67*ONSV_2020!$C33*(IF(FLEX!G34="GAS",0.95,0.05))</f>
        <v>23020.315695987934</v>
      </c>
      <c r="G34" s="85">
        <f t="shared" si="3"/>
        <v>31319.237566066291</v>
      </c>
      <c r="H34" s="80">
        <f>DEN!L102*ONSV_2021!D33</f>
        <v>59.20842135647856</v>
      </c>
      <c r="I34" s="80">
        <f>DEN!$L102*ONSV_2021!$C33*(IF(FLEX!J34="GAS",0.95,0.05))</f>
        <v>26025.944053713265</v>
      </c>
      <c r="J34" s="85">
        <f t="shared" si="4"/>
        <v>26085.152475069743</v>
      </c>
      <c r="K34" s="80">
        <f>DEN!L137*ONSV_2022!D33</f>
        <v>114.88957530994119</v>
      </c>
      <c r="L34" s="80">
        <f>DEN!$L137*ONSV_2022!$C33*(IF(FLEX!M34="GAS",0.95,0.05))</f>
        <v>1567.2619679008856</v>
      </c>
      <c r="M34" s="85">
        <f t="shared" si="5"/>
        <v>1682.1515432108267</v>
      </c>
      <c r="N34" s="81" t="e">
        <f>(DEN!$F172+DEN!$G172+DEN!$L172)*#REF!</f>
        <v>#REF!</v>
      </c>
      <c r="O34" s="80" t="e">
        <f>IF(FLEX!P34="GAS",((DEN!$F172+DEN!$G172+DEN!$L172)*#REF!),((DEN!$F172+DEN!$G172+DEN!$L172)*#REF!*0.05))</f>
        <v>#REF!</v>
      </c>
      <c r="P34" s="85" t="e">
        <f>N34+O34</f>
        <v>#REF!</v>
      </c>
    </row>
    <row r="35" spans="1:101" s="1" customFormat="1">
      <c r="A35" s="77" t="s">
        <v>20</v>
      </c>
      <c r="B35" s="80">
        <f>DEN!L33*ONSV_2019!E34</f>
        <v>6402.0864531773159</v>
      </c>
      <c r="C35" s="80">
        <f>DEN!$L33*ONSV_2019!$C34*(IF(FLEX!D35="GAS",0.95,0.05))</f>
        <v>1087.9418906727176</v>
      </c>
      <c r="D35" s="85">
        <f t="shared" si="2"/>
        <v>7490.0283438500337</v>
      </c>
      <c r="E35" s="80">
        <f>DEN!L68*ONSV_2020!E34</f>
        <v>7018.9651764279915</v>
      </c>
      <c r="F35" s="80">
        <f>DEN!$L68*ONSV_2020!$C34*(IF(FLEX!G35="GAS",0.95,0.05))</f>
        <v>1361.2439877702602</v>
      </c>
      <c r="G35" s="85">
        <f t="shared" si="3"/>
        <v>8380.2091641982515</v>
      </c>
      <c r="H35" s="80">
        <f>DEN!L103*ONSV_2021!D34</f>
        <v>26.167197985857403</v>
      </c>
      <c r="I35" s="80">
        <f>DEN!$L103*ONSV_2021!$C34*(IF(FLEX!J35="GAS",0.95,0.05))</f>
        <v>30358.631755555125</v>
      </c>
      <c r="J35" s="85">
        <f t="shared" si="4"/>
        <v>30384.798953540983</v>
      </c>
      <c r="K35" s="80">
        <f>DEN!L138*ONSV_2022!D34</f>
        <v>58.395358553128581</v>
      </c>
      <c r="L35" s="80">
        <f>DEN!$L138*ONSV_2022!$C34*(IF(FLEX!M35="GAS",0.95,0.05))</f>
        <v>1988.3735128703374</v>
      </c>
      <c r="M35" s="85">
        <f t="shared" si="5"/>
        <v>2046.768871423466</v>
      </c>
      <c r="N35" s="81" t="e">
        <f>(DEN!$F173+DEN!$G173+DEN!$L173)*#REF!</f>
        <v>#REF!</v>
      </c>
      <c r="O35" s="80" t="e">
        <f>IF(FLEX!P35="GAS",((DEN!$F173+DEN!$G173+DEN!$L173)*#REF!),((DEN!$F173+DEN!$G173+DEN!$L173)*#REF!*0.05))</f>
        <v>#REF!</v>
      </c>
      <c r="P35" s="85" t="e">
        <f>N35+O35</f>
        <v>#REF!</v>
      </c>
    </row>
    <row r="36" spans="1:101" s="1" customFormat="1">
      <c r="A36" s="77" t="s">
        <v>24</v>
      </c>
      <c r="B36" s="80">
        <f>DEN!L34*ONSV_2019!E35</f>
        <v>0</v>
      </c>
      <c r="C36" s="80">
        <f>DEN!$L34*ONSV_2019!$C35*(IF(FLEX!D36="GAS",0.95,0.05))</f>
        <v>841.15631206781518</v>
      </c>
      <c r="D36" s="85">
        <f t="shared" si="2"/>
        <v>841.15631206781518</v>
      </c>
      <c r="E36" s="80">
        <f>DEN!L69*ONSV_2020!E35</f>
        <v>0</v>
      </c>
      <c r="F36" s="80">
        <f>DEN!$L69*ONSV_2020!$C35*(IF(FLEX!G36="GAS",0.95,0.05))</f>
        <v>931.29489906025708</v>
      </c>
      <c r="G36" s="85">
        <f t="shared" si="3"/>
        <v>931.29489906025708</v>
      </c>
      <c r="H36" s="80">
        <f>DEN!L104*ONSV_2021!D35</f>
        <v>25.774562533143065</v>
      </c>
      <c r="I36" s="80">
        <f>DEN!$L104*ONSV_2021!$C35*(IF(FLEX!J36="GAS",0.95,0.05))</f>
        <v>20662.714165593516</v>
      </c>
      <c r="J36" s="85">
        <f t="shared" si="4"/>
        <v>20688.48872812666</v>
      </c>
      <c r="K36" s="80">
        <f>DEN!L139*ONSV_2022!D35</f>
        <v>49.549403984552157</v>
      </c>
      <c r="L36" s="80">
        <f>DEN!$L139*ONSV_2022!$C35*(IF(FLEX!M36="GAS",0.95,0.05))</f>
        <v>1286.9725298007725</v>
      </c>
      <c r="M36" s="85">
        <f t="shared" si="5"/>
        <v>1336.5219337853246</v>
      </c>
      <c r="N36" s="81" t="e">
        <f>(DEN!$F174+DEN!$G174+DEN!$L174)*#REF!</f>
        <v>#REF!</v>
      </c>
      <c r="O36" s="80" t="e">
        <f>IF(FLEX!P36="GAS",((DEN!$F174+DEN!$G174+DEN!$L174)*#REF!),((DEN!$F174+DEN!$G174+DEN!$L174)*#REF!*0.05))</f>
        <v>#REF!</v>
      </c>
      <c r="P36" s="85" t="e">
        <f>N36+O36</f>
        <v>#REF!</v>
      </c>
    </row>
    <row r="37" spans="1:101" s="1" customFormat="1">
      <c r="A37" s="77" t="s">
        <v>25</v>
      </c>
      <c r="B37" s="80">
        <f>DEN!L35*ONSV_2019!E36</f>
        <v>3081.0865536480383</v>
      </c>
      <c r="C37" s="80">
        <f>DEN!$L35*ONSV_2019!$C36*(IF(FLEX!D37="GAS",0.95,0.05))</f>
        <v>10327.016042221612</v>
      </c>
      <c r="D37" s="85">
        <f t="shared" si="2"/>
        <v>13408.10259586965</v>
      </c>
      <c r="E37" s="80">
        <f>DEN!L70*ONSV_2020!E36</f>
        <v>3005.6971461699363</v>
      </c>
      <c r="F37" s="80">
        <f>DEN!$L70*ONSV_2020!$C36*(IF(FLEX!G37="GAS",0.95,0.05))</f>
        <v>11678.328983894116</v>
      </c>
      <c r="G37" s="85">
        <f t="shared" si="3"/>
        <v>14684.026130064052</v>
      </c>
      <c r="H37" s="80">
        <f>DEN!L105*ONSV_2021!D36</f>
        <v>15.412900211759993</v>
      </c>
      <c r="I37" s="80">
        <f>DEN!$L105*ONSV_2021!$C36*(IF(FLEX!J37="GAS",0.95,0.05))</f>
        <v>13742.968868055981</v>
      </c>
      <c r="J37" s="85">
        <f t="shared" si="4"/>
        <v>13758.381768267742</v>
      </c>
      <c r="K37" s="80">
        <f>DEN!L140*ONSV_2022!D36</f>
        <v>30.377705093353171</v>
      </c>
      <c r="L37" s="80">
        <f>DEN!$L140*ONSV_2022!$C36*(IF(FLEX!M37="GAS",0.95,0.05))</f>
        <v>846.43276626247734</v>
      </c>
      <c r="M37" s="85">
        <f t="shared" si="5"/>
        <v>876.81047135583049</v>
      </c>
      <c r="N37" s="81" t="e">
        <f>(DEN!$F175+DEN!$G175+DEN!$L175)*#REF!</f>
        <v>#REF!</v>
      </c>
      <c r="O37" s="80" t="e">
        <f>IF(FLEX!P37="GAS",((DEN!$F175+DEN!$G175+DEN!$L175)*#REF!),((DEN!$F175+DEN!$G175+DEN!$L175)*#REF!*0.05))</f>
        <v>#REF!</v>
      </c>
      <c r="P37" s="85" t="e">
        <f>N37+O37</f>
        <v>#REF!</v>
      </c>
    </row>
    <row r="38" spans="1:101" s="1" customFormat="1">
      <c r="A38" s="98"/>
      <c r="B38" s="8"/>
      <c r="C38" s="8"/>
      <c r="D38" s="8"/>
      <c r="E38" s="8"/>
      <c r="F38" s="8"/>
      <c r="G38" s="8"/>
      <c r="H38" s="8"/>
    </row>
    <row r="39" spans="1:101" s="1" customFormat="1" ht="15" customHeight="1">
      <c r="B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01" s="1" customFormat="1" ht="15" customHeight="1">
      <c r="A40" s="112" t="s">
        <v>140</v>
      </c>
      <c r="C40" s="41"/>
      <c r="D40" s="41"/>
      <c r="E40" s="41"/>
      <c r="F40" s="41"/>
      <c r="H40" s="8"/>
      <c r="I40" s="8"/>
      <c r="J40" s="8"/>
      <c r="K40" s="8"/>
      <c r="L40" s="8"/>
      <c r="M40" s="8"/>
      <c r="N40" s="8"/>
      <c r="O40" s="8"/>
    </row>
    <row r="41" spans="1:101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I41" s="8"/>
      <c r="J41" s="8"/>
      <c r="K41" s="8"/>
      <c r="L41" s="8"/>
      <c r="M41" s="8"/>
      <c r="N41" s="8"/>
      <c r="O41" s="8"/>
      <c r="CV41" s="1"/>
      <c r="CW41" s="1"/>
    </row>
    <row r="42" spans="1:101">
      <c r="A42" s="353"/>
      <c r="B42" s="308" t="s">
        <v>83</v>
      </c>
      <c r="C42" s="308" t="s">
        <v>83</v>
      </c>
      <c r="D42" s="308" t="s">
        <v>83</v>
      </c>
      <c r="E42" s="308" t="s">
        <v>83</v>
      </c>
      <c r="F42" s="308" t="s">
        <v>83</v>
      </c>
      <c r="I42" s="8"/>
      <c r="J42" s="8"/>
      <c r="K42" s="8"/>
      <c r="L42" s="8"/>
      <c r="M42" s="8"/>
      <c r="N42" s="8"/>
      <c r="O42" s="8"/>
      <c r="CV42" s="1"/>
      <c r="CW42" s="1"/>
    </row>
    <row r="43" spans="1:101">
      <c r="A43" s="78" t="s">
        <v>37</v>
      </c>
      <c r="B43" s="79">
        <f>B44+B52+B62+B67+B71</f>
        <v>908418184.05174065</v>
      </c>
      <c r="C43" s="79">
        <f>C44+C52+C62+C67+C71</f>
        <v>938421523.28899968</v>
      </c>
      <c r="D43" s="79">
        <f>D44+D52+D62+D67+D71</f>
        <v>1067605198.1078088</v>
      </c>
      <c r="E43" s="79">
        <f>E44+E52+E62+E67+E71</f>
        <v>58358163.184372805</v>
      </c>
      <c r="F43" s="79" t="e">
        <f>F44+F52+F62+F67+F71</f>
        <v>#REF!</v>
      </c>
      <c r="I43" s="8"/>
      <c r="J43" s="8"/>
      <c r="K43" s="8"/>
      <c r="L43" s="8"/>
      <c r="M43" s="8"/>
      <c r="N43" s="8"/>
      <c r="O43" s="8"/>
      <c r="CV43" s="1"/>
      <c r="CW43" s="1"/>
    </row>
    <row r="44" spans="1:101" s="35" customFormat="1">
      <c r="A44" s="78" t="s">
        <v>38</v>
      </c>
      <c r="B44" s="79">
        <f>SUM(B45:B51)</f>
        <v>41466245.712466992</v>
      </c>
      <c r="C44" s="79">
        <f>SUM(C45:C51)</f>
        <v>41867733.674214445</v>
      </c>
      <c r="D44" s="79">
        <f>SUM(D45:D51)</f>
        <v>48192577.394765235</v>
      </c>
      <c r="E44" s="79">
        <f>SUM(E45:E51)</f>
        <v>2642706.8676578575</v>
      </c>
      <c r="F44" s="79" t="e">
        <f>SUM(F45:F51)</f>
        <v>#REF!</v>
      </c>
      <c r="G44" s="8"/>
      <c r="H44" s="8"/>
      <c r="I44" s="8"/>
      <c r="J44" s="8"/>
      <c r="K44" s="8"/>
      <c r="L44" s="8"/>
      <c r="M44" s="8"/>
      <c r="N44" s="8"/>
      <c r="O44" s="8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01" s="35" customFormat="1">
      <c r="A45" s="73" t="s">
        <v>23</v>
      </c>
      <c r="B45" s="74">
        <f>'KM-ANO'!$C$8*D7/TAX!$C$8</f>
        <v>1752451.606682942</v>
      </c>
      <c r="C45" s="74">
        <f>'KM-ANO'!$D$8*G7/TAX!$D$8</f>
        <v>1745437.5273804537</v>
      </c>
      <c r="D45" s="74">
        <f>'KM-ANO'!$E$8*J7/TAX!$E$8</f>
        <v>1923368.8040300633</v>
      </c>
      <c r="E45" s="74">
        <f>'KM-ANO'!$F$8*M7/TAX!$F$8</f>
        <v>97898.66254778282</v>
      </c>
      <c r="F45" s="80" t="e">
        <f>'KM-ANO'!$G$8*P7/TAX!$G$8</f>
        <v>#REF!</v>
      </c>
      <c r="G45" s="8"/>
      <c r="H45" s="8"/>
      <c r="I45" s="8"/>
      <c r="J45" s="8"/>
      <c r="K45" s="8"/>
      <c r="L45" s="8"/>
      <c r="M45" s="8"/>
      <c r="N45" s="8"/>
      <c r="O45" s="8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01">
      <c r="A46" s="73" t="s">
        <v>15</v>
      </c>
      <c r="B46" s="74">
        <f>'KM-ANO'!$C$8*D8/TAX!$C$8</f>
        <v>1376204.3176672843</v>
      </c>
      <c r="C46" s="74">
        <f>'KM-ANO'!$D$8*G8/TAX!$D$8</f>
        <v>1330649.7070159412</v>
      </c>
      <c r="D46" s="74">
        <f>'KM-ANO'!$E$8*J8/TAX!$E$8</f>
        <v>1422739.3966457737</v>
      </c>
      <c r="E46" s="74">
        <f>'KM-ANO'!$F$8*M8/TAX!$F$8</f>
        <v>78186.507852299823</v>
      </c>
      <c r="F46" s="80" t="e">
        <f>'KM-ANO'!$G$8*P8/TAX!$G$8</f>
        <v>#REF!</v>
      </c>
      <c r="I46" s="8"/>
      <c r="J46" s="8"/>
      <c r="K46" s="8"/>
      <c r="L46" s="8"/>
      <c r="M46" s="8"/>
      <c r="N46" s="8"/>
      <c r="O46" s="8"/>
      <c r="CV46" s="1"/>
      <c r="CW46" s="1"/>
    </row>
    <row r="47" spans="1:101">
      <c r="A47" s="73" t="s">
        <v>16</v>
      </c>
      <c r="B47" s="74">
        <f>'KM-ANO'!$C$8*D9/TAX!$C$8</f>
        <v>7171959.1285157278</v>
      </c>
      <c r="C47" s="74">
        <f>'KM-ANO'!$D$8*G9/TAX!$D$8</f>
        <v>7089013.6364202416</v>
      </c>
      <c r="D47" s="74">
        <f>'KM-ANO'!$E$8*J9/TAX!$E$8</f>
        <v>7587156.2025225228</v>
      </c>
      <c r="E47" s="74">
        <f>'KM-ANO'!$F$8*M9/TAX!$F$8</f>
        <v>403275.23263758491</v>
      </c>
      <c r="F47" s="80" t="e">
        <f>'KM-ANO'!$G$8*P9/TAX!$G$8</f>
        <v>#REF!</v>
      </c>
      <c r="I47" s="8"/>
      <c r="J47" s="8"/>
      <c r="K47" s="8"/>
      <c r="L47" s="8"/>
      <c r="M47" s="8"/>
      <c r="N47" s="8"/>
      <c r="O47" s="8"/>
      <c r="CV47" s="1"/>
      <c r="CW47" s="1"/>
    </row>
    <row r="48" spans="1:101">
      <c r="A48" s="73" t="s">
        <v>28</v>
      </c>
      <c r="B48" s="74">
        <f>'KM-ANO'!$C$8*D10/TAX!$C$8</f>
        <v>18610857.48872713</v>
      </c>
      <c r="C48" s="74">
        <f>'KM-ANO'!$D$8*G10/TAX!$D$8</f>
        <v>18526816.893181354</v>
      </c>
      <c r="D48" s="74">
        <f>'KM-ANO'!$E$8*J10/TAX!$E$8</f>
        <v>21622932.279112753</v>
      </c>
      <c r="E48" s="74">
        <f>'KM-ANO'!$F$8*M10/TAX!$F$8</f>
        <v>1184424.1338361348</v>
      </c>
      <c r="F48" s="80" t="e">
        <f>'KM-ANO'!$G$8*P10/TAX!$G$8</f>
        <v>#REF!</v>
      </c>
      <c r="I48" s="8"/>
      <c r="J48" s="8"/>
      <c r="K48" s="8"/>
      <c r="L48" s="8"/>
      <c r="M48" s="8"/>
      <c r="N48" s="8"/>
      <c r="O48" s="8"/>
      <c r="CV48" s="1"/>
      <c r="CW48" s="1"/>
    </row>
    <row r="49" spans="1:101">
      <c r="A49" s="73" t="s">
        <v>19</v>
      </c>
      <c r="B49" s="74">
        <f>'KM-ANO'!$C$8*D11/TAX!$C$8</f>
        <v>5509008.5603561178</v>
      </c>
      <c r="C49" s="74">
        <f>'KM-ANO'!$D$8*G11/TAX!$D$8</f>
        <v>5792228.6063823132</v>
      </c>
      <c r="D49" s="74">
        <f>'KM-ANO'!$E$8*J11/TAX!$E$8</f>
        <v>6912143.4559933506</v>
      </c>
      <c r="E49" s="74">
        <f>'KM-ANO'!$F$8*M11/TAX!$F$8</f>
        <v>388020.66554313508</v>
      </c>
      <c r="F49" s="80" t="e">
        <f>'KM-ANO'!$G$8*P11/TAX!$G$8</f>
        <v>#REF!</v>
      </c>
      <c r="I49" s="8"/>
      <c r="J49" s="8"/>
      <c r="K49" s="8"/>
      <c r="L49" s="8"/>
      <c r="M49" s="8"/>
      <c r="N49" s="8"/>
      <c r="O49" s="8"/>
      <c r="CV49" s="1"/>
      <c r="CW49" s="1"/>
    </row>
    <row r="50" spans="1:101">
      <c r="A50" s="73" t="s">
        <v>17</v>
      </c>
      <c r="B50" s="74">
        <f>'KM-ANO'!$C$8*D12/TAX!$C$8</f>
        <v>1774675.0652370928</v>
      </c>
      <c r="C50" s="74">
        <f>'KM-ANO'!$D$8*G12/TAX!$D$8</f>
        <v>1776688.5909942309</v>
      </c>
      <c r="D50" s="74">
        <f>'KM-ANO'!$E$8*J12/TAX!$E$8</f>
        <v>1977721.7837278182</v>
      </c>
      <c r="E50" s="74">
        <f>'KM-ANO'!$F$8*M12/TAX!$F$8</f>
        <v>103238.57574383114</v>
      </c>
      <c r="F50" s="80" t="e">
        <f>'KM-ANO'!$G$8*P12/TAX!$G$8</f>
        <v>#REF!</v>
      </c>
      <c r="CV50" s="1"/>
      <c r="CW50" s="1"/>
    </row>
    <row r="51" spans="1:101">
      <c r="A51" s="73" t="s">
        <v>29</v>
      </c>
      <c r="B51" s="74">
        <f>'KM-ANO'!$C$8*D13/TAX!$C$8</f>
        <v>5271089.5452807015</v>
      </c>
      <c r="C51" s="74">
        <f>'KM-ANO'!$D$8*G13/TAX!$D$8</f>
        <v>5606898.712839907</v>
      </c>
      <c r="D51" s="74">
        <f>'KM-ANO'!$E$8*J13/TAX!$E$8</f>
        <v>6746515.4727329584</v>
      </c>
      <c r="E51" s="74">
        <f>'KM-ANO'!$F$8*M13/TAX!$F$8</f>
        <v>387663.08949708886</v>
      </c>
      <c r="F51" s="80" t="e">
        <f>'KM-ANO'!$G$8*P13/TAX!$G$8</f>
        <v>#REF!</v>
      </c>
      <c r="CV51" s="1"/>
      <c r="CW51" s="1"/>
    </row>
    <row r="52" spans="1:101">
      <c r="A52" s="78" t="s">
        <v>39</v>
      </c>
      <c r="B52" s="79">
        <f>SUM(B53:B61)</f>
        <v>196223681.09971401</v>
      </c>
      <c r="C52" s="79">
        <f>SUM(C53:C61)</f>
        <v>202168612.68786183</v>
      </c>
      <c r="D52" s="79">
        <f>SUM(D53:D61)</f>
        <v>226856569.19314763</v>
      </c>
      <c r="E52" s="79">
        <f>SUM(E53:E61)</f>
        <v>12084094.856091246</v>
      </c>
      <c r="F52" s="79" t="e">
        <f>SUM(F53:F61)</f>
        <v>#REF!</v>
      </c>
      <c r="CV52" s="1"/>
      <c r="CW52" s="1"/>
    </row>
    <row r="53" spans="1:101" s="35" customFormat="1">
      <c r="A53" s="73" t="s">
        <v>35</v>
      </c>
      <c r="B53" s="74">
        <f>'KM-ANO'!$C$8*D15/TAX!$C$8</f>
        <v>8477871.4873538315</v>
      </c>
      <c r="C53" s="74">
        <f>'KM-ANO'!$D$8*G15/TAX!$D$8</f>
        <v>8848664.0989778265</v>
      </c>
      <c r="D53" s="74">
        <f>'KM-ANO'!$E$8*J15/TAX!$E$8</f>
        <v>10533948.62441767</v>
      </c>
      <c r="E53" s="74">
        <f>'KM-ANO'!$F$8*M15/TAX!$F$8</f>
        <v>577584.99020640098</v>
      </c>
      <c r="F53" s="80" t="e">
        <f>'KM-ANO'!$G$8*P15/TAX!$G$8</f>
        <v>#REF!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01">
      <c r="A54" s="73" t="s">
        <v>31</v>
      </c>
      <c r="B54" s="74">
        <f>'KM-ANO'!$C$8*D16/TAX!$C$8</f>
        <v>42273500.383189343</v>
      </c>
      <c r="C54" s="74">
        <f>'KM-ANO'!$D$8*G16/TAX!$D$8</f>
        <v>43972762.586040467</v>
      </c>
      <c r="D54" s="74">
        <f>'KM-ANO'!$E$8*J16/TAX!$E$8</f>
        <v>47530183.182744876</v>
      </c>
      <c r="E54" s="74">
        <f>'KM-ANO'!$F$8*M16/TAX!$F$8</f>
        <v>2579061.6407180573</v>
      </c>
      <c r="F54" s="80" t="e">
        <f>'KM-ANO'!$G$8*P16/TAX!$G$8</f>
        <v>#REF!</v>
      </c>
      <c r="CV54" s="1"/>
      <c r="CW54" s="1"/>
    </row>
    <row r="55" spans="1:101">
      <c r="A55" s="73" t="s">
        <v>27</v>
      </c>
      <c r="B55" s="74">
        <f>'KM-ANO'!$C$8*D17/TAX!$C$8</f>
        <v>45860046.236039512</v>
      </c>
      <c r="C55" s="74">
        <f>'KM-ANO'!$D$8*G17/TAX!$D$8</f>
        <v>46432597.388490476</v>
      </c>
      <c r="D55" s="74">
        <f>'KM-ANO'!$E$8*J17/TAX!$E$8</f>
        <v>52973572.462874807</v>
      </c>
      <c r="E55" s="74">
        <f>'KM-ANO'!$F$8*M17/TAX!$F$8</f>
        <v>2727655.5857659094</v>
      </c>
      <c r="F55" s="80" t="e">
        <f>'KM-ANO'!$G$8*P17/TAX!$G$8</f>
        <v>#REF!</v>
      </c>
      <c r="CV55" s="1"/>
      <c r="CW55" s="1"/>
    </row>
    <row r="56" spans="1:101">
      <c r="A56" s="73" t="s">
        <v>33</v>
      </c>
      <c r="B56" s="74">
        <f>'KM-ANO'!$C$8*D18/TAX!$C$8</f>
        <v>14330974.12696892</v>
      </c>
      <c r="C56" s="74">
        <f>'KM-ANO'!$D$8*G18/TAX!$D$8</f>
        <v>14379215.828566452</v>
      </c>
      <c r="D56" s="74">
        <f>'KM-ANO'!$E$8*J18/TAX!$E$8</f>
        <v>16451338.393213088</v>
      </c>
      <c r="E56" s="74">
        <f>'KM-ANO'!$F$8*M18/TAX!$F$8</f>
        <v>884049.26053766219</v>
      </c>
      <c r="F56" s="80" t="e">
        <f>'KM-ANO'!$G$8*P18/TAX!$G$8</f>
        <v>#REF!</v>
      </c>
      <c r="CV56" s="1"/>
      <c r="CW56" s="1"/>
    </row>
    <row r="57" spans="1:101">
      <c r="A57" s="73" t="s">
        <v>34</v>
      </c>
      <c r="B57" s="74">
        <f>'KM-ANO'!$C$8*D19/TAX!$C$8</f>
        <v>15507423.400849948</v>
      </c>
      <c r="C57" s="74">
        <f>'KM-ANO'!$D$8*G19/TAX!$D$8</f>
        <v>16505482.135572357</v>
      </c>
      <c r="D57" s="74">
        <f>'KM-ANO'!$E$8*J19/TAX!$E$8</f>
        <v>20121018.928831432</v>
      </c>
      <c r="E57" s="74">
        <f>'KM-ANO'!$F$8*M19/TAX!$F$8</f>
        <v>1061799.7290985382</v>
      </c>
      <c r="F57" s="80" t="e">
        <f>'KM-ANO'!$G$8*P19/TAX!$G$8</f>
        <v>#REF!</v>
      </c>
      <c r="CV57" s="1"/>
      <c r="CW57" s="1"/>
    </row>
    <row r="58" spans="1:101">
      <c r="A58" s="73" t="s">
        <v>30</v>
      </c>
      <c r="B58" s="74">
        <f>'KM-ANO'!$C$8*D20/TAX!$C$8</f>
        <v>28990227.854590282</v>
      </c>
      <c r="C58" s="74">
        <f>'KM-ANO'!$D$8*G20/TAX!$D$8</f>
        <v>30221471.152993772</v>
      </c>
      <c r="D58" s="74">
        <f>'KM-ANO'!$E$8*J20/TAX!$E$8</f>
        <v>33894870.644619845</v>
      </c>
      <c r="E58" s="74">
        <f>'KM-ANO'!$F$8*M20/TAX!$F$8</f>
        <v>1859597.3806016357</v>
      </c>
      <c r="F58" s="80" t="e">
        <f>'KM-ANO'!$G$8*P20/TAX!$G$8</f>
        <v>#REF!</v>
      </c>
      <c r="CV58" s="1"/>
      <c r="CW58" s="1"/>
    </row>
    <row r="59" spans="1:101">
      <c r="A59" s="73" t="s">
        <v>36</v>
      </c>
      <c r="B59" s="74">
        <f>'KM-ANO'!$C$8*D21/TAX!$C$8</f>
        <v>10447506.210261287</v>
      </c>
      <c r="C59" s="74">
        <f>'KM-ANO'!$D$8*G21/TAX!$D$8</f>
        <v>10487797.120897744</v>
      </c>
      <c r="D59" s="74">
        <f>'KM-ANO'!$E$8*J21/TAX!$E$8</f>
        <v>12425246.434985457</v>
      </c>
      <c r="E59" s="74">
        <f>'KM-ANO'!$F$8*M21/TAX!$F$8</f>
        <v>643622.86466073629</v>
      </c>
      <c r="F59" s="80" t="e">
        <f>'KM-ANO'!$G$8*P21/TAX!$G$8</f>
        <v>#REF!</v>
      </c>
      <c r="CV59" s="1"/>
      <c r="CW59" s="1"/>
    </row>
    <row r="60" spans="1:101">
      <c r="A60" s="73" t="s">
        <v>21</v>
      </c>
      <c r="B60" s="74">
        <f>'KM-ANO'!$C$8*D22/TAX!$C$8</f>
        <v>23592642.298874971</v>
      </c>
      <c r="C60" s="74">
        <f>'KM-ANO'!$D$8*G22/TAX!$D$8</f>
        <v>24314081.044917971</v>
      </c>
      <c r="D60" s="74">
        <f>'KM-ANO'!$E$8*J22/TAX!$E$8</f>
        <v>24777421.806730263</v>
      </c>
      <c r="E60" s="74">
        <f>'KM-ANO'!$F$8*M22/TAX!$F$8</f>
        <v>1307630.5882051995</v>
      </c>
      <c r="F60" s="80" t="e">
        <f>'KM-ANO'!$G$8*P22/TAX!$G$8</f>
        <v>#REF!</v>
      </c>
      <c r="CV60" s="1"/>
      <c r="CW60" s="1"/>
    </row>
    <row r="61" spans="1:101">
      <c r="A61" s="73" t="s">
        <v>32</v>
      </c>
      <c r="B61" s="74">
        <f>'KM-ANO'!$C$8*D23/TAX!$C$8</f>
        <v>6743489.1015858958</v>
      </c>
      <c r="C61" s="74">
        <f>'KM-ANO'!$D$8*G23/TAX!$D$8</f>
        <v>7006541.3314047847</v>
      </c>
      <c r="D61" s="74">
        <f>'KM-ANO'!$E$8*J23/TAX!$E$8</f>
        <v>8148968.7147301631</v>
      </c>
      <c r="E61" s="74">
        <f>'KM-ANO'!$F$8*M23/TAX!$F$8</f>
        <v>443092.81629710668</v>
      </c>
      <c r="F61" s="80" t="e">
        <f>'KM-ANO'!$G$8*P23/TAX!$G$8</f>
        <v>#REF!</v>
      </c>
      <c r="CV61" s="1"/>
      <c r="CW61" s="1"/>
    </row>
    <row r="62" spans="1:101">
      <c r="A62" s="78" t="s">
        <v>40</v>
      </c>
      <c r="B62" s="79">
        <f>SUM(B63:B66)</f>
        <v>332356400.47374201</v>
      </c>
      <c r="C62" s="79">
        <f>SUM(C63:C66)</f>
        <v>335601909.97846162</v>
      </c>
      <c r="D62" s="79">
        <f>SUM(D63:D66)</f>
        <v>465530047.58812165</v>
      </c>
      <c r="E62" s="79">
        <f>SUM(E63:E66)</f>
        <v>25549810.13034071</v>
      </c>
      <c r="F62" s="79" t="e">
        <f>SUM(F63:F66)</f>
        <v>#REF!</v>
      </c>
      <c r="CV62" s="1"/>
      <c r="CW62" s="1"/>
    </row>
    <row r="63" spans="1:101" s="35" customFormat="1">
      <c r="A63" s="73" t="s">
        <v>26</v>
      </c>
      <c r="B63" s="74">
        <f>'KM-ANO'!$C$8*D25/TAX!$C$8</f>
        <v>27122589.977874897</v>
      </c>
      <c r="C63" s="74">
        <f>'KM-ANO'!$D$8*G25/TAX!$D$8</f>
        <v>27936867.162084676</v>
      </c>
      <c r="D63" s="74">
        <f>'KM-ANO'!$E$8*J25/TAX!$E$8</f>
        <v>26662456.665233765</v>
      </c>
      <c r="E63" s="74">
        <f>'KM-ANO'!$F$8*M25/TAX!$F$8</f>
        <v>1500646.7086620259</v>
      </c>
      <c r="F63" s="80" t="e">
        <f>'KM-ANO'!$G$8*P25/TAX!$G$8</f>
        <v>#REF!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01">
      <c r="A64" s="73" t="s">
        <v>18</v>
      </c>
      <c r="B64" s="74">
        <f>'KM-ANO'!$C$8*D26/TAX!$C$8</f>
        <v>34371889.783733375</v>
      </c>
      <c r="C64" s="74">
        <f>'KM-ANO'!$D$8*G26/TAX!$D$8</f>
        <v>33961307.815791473</v>
      </c>
      <c r="D64" s="74">
        <f>'KM-ANO'!$E$8*J26/TAX!$E$8</f>
        <v>97186415.466731012</v>
      </c>
      <c r="E64" s="74">
        <f>'KM-ANO'!$F$8*M26/TAX!$F$8</f>
        <v>5584635.745756791</v>
      </c>
      <c r="F64" s="80" t="e">
        <f>'KM-ANO'!$G$8*P26/TAX!$G$8</f>
        <v>#REF!</v>
      </c>
      <c r="CV64" s="1"/>
      <c r="CW64" s="1"/>
    </row>
    <row r="65" spans="1:101">
      <c r="A65" s="73" t="s">
        <v>12</v>
      </c>
      <c r="B65" s="74">
        <f>'KM-ANO'!$C$8*D27/TAX!$C$8</f>
        <v>88725810.543569833</v>
      </c>
      <c r="C65" s="74">
        <f>'KM-ANO'!$D$8*G27/TAX!$D$8</f>
        <v>91069266.532372057</v>
      </c>
      <c r="D65" s="74">
        <f>'KM-ANO'!$E$8*J27/TAX!$E$8</f>
        <v>46362776.684111871</v>
      </c>
      <c r="E65" s="74">
        <f>'KM-ANO'!$F$8*M27/TAX!$F$8</f>
        <v>2496230.2641663537</v>
      </c>
      <c r="F65" s="80" t="e">
        <f>'KM-ANO'!$G$8*P27/TAX!$G$8</f>
        <v>#REF!</v>
      </c>
      <c r="CV65" s="1"/>
      <c r="CW65" s="1"/>
    </row>
    <row r="66" spans="1:101">
      <c r="A66" s="73" t="s">
        <v>10</v>
      </c>
      <c r="B66" s="74">
        <f>'KM-ANO'!$C$8*D28/TAX!$C$8</f>
        <v>182136110.16856393</v>
      </c>
      <c r="C66" s="74">
        <f>'KM-ANO'!$D$8*G28/TAX!$D$8</f>
        <v>182634468.46821344</v>
      </c>
      <c r="D66" s="74">
        <f>'KM-ANO'!$E$8*J28/TAX!$E$8</f>
        <v>295318398.77204502</v>
      </c>
      <c r="E66" s="74">
        <f>'KM-ANO'!$F$8*M28/TAX!$F$8</f>
        <v>15968297.411755538</v>
      </c>
      <c r="F66" s="80" t="e">
        <f>'KM-ANO'!$G$8*P28/TAX!$G$8</f>
        <v>#REF!</v>
      </c>
      <c r="CV66" s="1"/>
      <c r="CW66" s="1"/>
    </row>
    <row r="67" spans="1:101">
      <c r="A67" s="78" t="s">
        <v>41</v>
      </c>
      <c r="B67" s="79">
        <f>SUM(B68:B70)</f>
        <v>268975880.6577391</v>
      </c>
      <c r="C67" s="79">
        <f>SUM(C68:C70)</f>
        <v>286813825.05478555</v>
      </c>
      <c r="D67" s="79">
        <f>SUM(D68:D70)</f>
        <v>208735117.10835934</v>
      </c>
      <c r="E67" s="79">
        <f>SUM(E68:E70)</f>
        <v>11463996.728192385</v>
      </c>
      <c r="F67" s="79" t="e">
        <f>SUM(F68:F70)</f>
        <v>#REF!</v>
      </c>
      <c r="CV67" s="1"/>
      <c r="CW67" s="1"/>
    </row>
    <row r="68" spans="1:101" s="35" customFormat="1">
      <c r="A68" s="73" t="s">
        <v>22</v>
      </c>
      <c r="B68" s="74">
        <f>'KM-ANO'!$C$8*D30/TAX!$C$8</f>
        <v>88801355.602613881</v>
      </c>
      <c r="C68" s="74">
        <f>'KM-ANO'!$D$8*G30/TAX!$D$8</f>
        <v>93637247.34136048</v>
      </c>
      <c r="D68" s="74">
        <f>'KM-ANO'!$E$8*J30/TAX!$E$8</f>
        <v>66299798.027833067</v>
      </c>
      <c r="E68" s="74">
        <f>'KM-ANO'!$F$8*M30/TAX!$F$8</f>
        <v>3630927.2822356499</v>
      </c>
      <c r="F68" s="80" t="e">
        <f>'KM-ANO'!$G$8*P30/TAX!$G$8</f>
        <v>#REF!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01">
      <c r="A69" s="73" t="s">
        <v>13</v>
      </c>
      <c r="B69" s="74">
        <f>'KM-ANO'!$C$8*D31/TAX!$C$8</f>
        <v>89618838.646360964</v>
      </c>
      <c r="C69" s="74">
        <f>'KM-ANO'!$D$8*G31/TAX!$D$8</f>
        <v>94632080.548456028</v>
      </c>
      <c r="D69" s="74">
        <f>'KM-ANO'!$E$8*J31/TAX!$E$8</f>
        <v>59504916.297163539</v>
      </c>
      <c r="E69" s="74">
        <f>'KM-ANO'!$F$8*M31/TAX!$F$8</f>
        <v>3202405.5305330209</v>
      </c>
      <c r="F69" s="80" t="e">
        <f>'KM-ANO'!$G$8*P31/TAX!$G$8</f>
        <v>#REF!</v>
      </c>
      <c r="CV69" s="1"/>
      <c r="CW69" s="1"/>
    </row>
    <row r="70" spans="1:101">
      <c r="A70" s="73" t="s">
        <v>14</v>
      </c>
      <c r="B70" s="74">
        <f>'KM-ANO'!$C$8*D32/TAX!$C$8</f>
        <v>90555686.408764258</v>
      </c>
      <c r="C70" s="74">
        <f>'KM-ANO'!$D$8*G32/TAX!$D$8</f>
        <v>98544497.164969012</v>
      </c>
      <c r="D70" s="74">
        <f>'KM-ANO'!$E$8*J32/TAX!$E$8</f>
        <v>82930402.783362731</v>
      </c>
      <c r="E70" s="74">
        <f>'KM-ANO'!$F$8*M32/TAX!$F$8</f>
        <v>4630663.9154237155</v>
      </c>
      <c r="F70" s="80" t="e">
        <f>'KM-ANO'!$G$8*P32/TAX!$G$8</f>
        <v>#REF!</v>
      </c>
      <c r="CV70" s="1"/>
      <c r="CW70" s="1"/>
    </row>
    <row r="71" spans="1:101">
      <c r="A71" s="78" t="s">
        <v>42</v>
      </c>
      <c r="B71" s="79">
        <f>SUM(B72:B75)</f>
        <v>69395976.10807848</v>
      </c>
      <c r="C71" s="79">
        <f>SUM(C72:C75)</f>
        <v>71969441.893676117</v>
      </c>
      <c r="D71" s="79">
        <f>SUM(D72:D75)</f>
        <v>118290886.82341507</v>
      </c>
      <c r="E71" s="79">
        <f>SUM(E72:E75)</f>
        <v>6617554.6020906065</v>
      </c>
      <c r="F71" s="79" t="e">
        <f>SUM(F72:F75)</f>
        <v>#REF!</v>
      </c>
      <c r="CV71" s="1"/>
      <c r="CW71" s="1"/>
    </row>
    <row r="72" spans="1:101" s="35" customFormat="1" ht="18" customHeight="1">
      <c r="A72" s="73" t="s">
        <v>11</v>
      </c>
      <c r="B72" s="74">
        <f>'KM-ANO'!$C$8*D34/TAX!$C$8</f>
        <v>39482261.576587446</v>
      </c>
      <c r="C72" s="74">
        <f>'KM-ANO'!$D$8*G34/TAX!$D$8</f>
        <v>40749118.896601692</v>
      </c>
      <c r="D72" s="74">
        <f>'KM-ANO'!$E$8*J34/TAX!$E$8</f>
        <v>33939107.789593212</v>
      </c>
      <c r="E72" s="74">
        <f>'KM-ANO'!$F$8*M34/TAX!$F$8</f>
        <v>1873318.0872316503</v>
      </c>
      <c r="F72" s="80" t="e">
        <f>'KM-ANO'!$G$8*P34/TAX!$G$8</f>
        <v>#REF!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01">
      <c r="A73" s="73" t="s">
        <v>20</v>
      </c>
      <c r="B73" s="74">
        <f>'KM-ANO'!$C$8*D35/TAX!$C$8</f>
        <v>10306435.860369977</v>
      </c>
      <c r="C73" s="74">
        <f>'KM-ANO'!$D$8*G35/TAX!$D$8</f>
        <v>10903398.873933585</v>
      </c>
      <c r="D73" s="74">
        <f>'KM-ANO'!$E$8*J35/TAX!$E$8</f>
        <v>39533330.994899206</v>
      </c>
      <c r="E73" s="74">
        <f>'KM-ANO'!$F$8*M35/TAX!$F$8</f>
        <v>2279372.0118115055</v>
      </c>
      <c r="F73" s="80" t="e">
        <f>'KM-ANO'!$G$8*P35/TAX!$G$8</f>
        <v>#REF!</v>
      </c>
      <c r="CV73" s="1"/>
      <c r="CW73" s="1"/>
    </row>
    <row r="74" spans="1:101">
      <c r="A74" s="73" t="s">
        <v>24</v>
      </c>
      <c r="B74" s="74">
        <f>'KM-ANO'!$C$8*D36/TAX!$C$8</f>
        <v>1157448.7012443098</v>
      </c>
      <c r="C74" s="74">
        <f>'KM-ANO'!$D$8*G36/TAX!$D$8</f>
        <v>1211697.6503515679</v>
      </c>
      <c r="D74" s="74">
        <f>'KM-ANO'!$E$8*J36/TAX!$E$8</f>
        <v>26917567.363991328</v>
      </c>
      <c r="E74" s="74">
        <f>'KM-ANO'!$F$8*M36/TAX!$F$8</f>
        <v>1488409.7230400804</v>
      </c>
      <c r="F74" s="80" t="e">
        <f>'KM-ANO'!$G$8*P36/TAX!$G$8</f>
        <v>#REF!</v>
      </c>
      <c r="CV74" s="1"/>
      <c r="CW74" s="1"/>
    </row>
    <row r="75" spans="1:101">
      <c r="A75" s="73" t="s">
        <v>25</v>
      </c>
      <c r="B75" s="74">
        <f>'KM-ANO'!$C$8*D37/TAX!$C$8</f>
        <v>18449829.969876759</v>
      </c>
      <c r="C75" s="74">
        <f>'KM-ANO'!$D$8*G37/TAX!$D$8</f>
        <v>19105226.472789276</v>
      </c>
      <c r="D75" s="74">
        <f>'KM-ANO'!$E$8*J37/TAX!$E$8</f>
        <v>17900880.674931325</v>
      </c>
      <c r="E75" s="74">
        <f>'KM-ANO'!$F$8*M37/TAX!$F$8</f>
        <v>976454.78000737005</v>
      </c>
      <c r="F75" s="80" t="e">
        <f>'KM-ANO'!$G$8*P37/TAX!$G$8</f>
        <v>#REF!</v>
      </c>
      <c r="CV75" s="1"/>
      <c r="CW75" s="1"/>
    </row>
    <row r="76" spans="1:101">
      <c r="A76" s="5"/>
    </row>
    <row r="108" ht="15" customHeight="1"/>
  </sheetData>
  <mergeCells count="8">
    <mergeCell ref="A3:A4"/>
    <mergeCell ref="B2:P2"/>
    <mergeCell ref="B3:D3"/>
    <mergeCell ref="E3:G3"/>
    <mergeCell ref="A41:A42"/>
    <mergeCell ref="H3:J3"/>
    <mergeCell ref="K3:M3"/>
    <mergeCell ref="N3:P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0.39997558519241921"/>
  </sheetPr>
  <dimension ref="A1:EO88"/>
  <sheetViews>
    <sheetView topLeftCell="A22" zoomScaleNormal="100" workbookViewId="0">
      <pane xSplit="1" topLeftCell="B1" activePane="topRight" state="frozen"/>
      <selection pane="topRight" activeCell="A22" sqref="A1:A1048576"/>
      <selection activeCell="G75" sqref="G75"/>
    </sheetView>
  </sheetViews>
  <sheetFormatPr defaultColWidth="8.85546875" defaultRowHeight="15"/>
  <cols>
    <col min="1" max="1" width="23.42578125" style="7" customWidth="1"/>
    <col min="2" max="3" width="22.85546875" style="7" bestFit="1" customWidth="1"/>
    <col min="4" max="4" width="13.85546875" style="7" bestFit="1" customWidth="1"/>
    <col min="5" max="5" width="14.7109375" style="7" bestFit="1" customWidth="1"/>
    <col min="6" max="7" width="17.85546875" style="7" bestFit="1" customWidth="1"/>
    <col min="8" max="8" width="18.7109375" style="7" bestFit="1" customWidth="1"/>
    <col min="9" max="9" width="18.28515625" style="7" customWidth="1"/>
    <col min="10" max="10" width="15.28515625" style="7" customWidth="1"/>
    <col min="11" max="11" width="16.28515625" style="8" customWidth="1"/>
    <col min="12" max="12" width="15.140625" style="8" customWidth="1"/>
    <col min="13" max="13" width="14.140625" style="8" customWidth="1"/>
    <col min="14" max="14" width="16.140625" style="8" customWidth="1"/>
    <col min="15" max="15" width="7.5703125" style="8" bestFit="1" customWidth="1"/>
    <col min="16" max="16" width="7.140625" style="8" bestFit="1" customWidth="1"/>
    <col min="17" max="17" width="12.28515625" style="8" customWidth="1"/>
    <col min="18" max="23" width="12.7109375" style="1" bestFit="1" customWidth="1"/>
    <col min="24" max="24" width="8.85546875" style="1"/>
    <col min="25" max="25" width="10.7109375" style="1" bestFit="1" customWidth="1"/>
    <col min="26" max="26" width="17.42578125" style="1" bestFit="1" customWidth="1"/>
    <col min="27" max="28" width="18.42578125" style="1" bestFit="1" customWidth="1"/>
    <col min="29" max="40" width="12.7109375" style="1" bestFit="1" customWidth="1"/>
    <col min="41" max="41" width="8.85546875" style="1"/>
    <col min="42" max="42" width="10.7109375" style="1" bestFit="1" customWidth="1"/>
    <col min="43" max="43" width="17.42578125" style="1" bestFit="1" customWidth="1"/>
    <col min="44" max="45" width="18.42578125" style="1" bestFit="1" customWidth="1"/>
    <col min="46" max="53" width="12.7109375" style="1" bestFit="1" customWidth="1"/>
    <col min="54" max="145" width="8.85546875" style="1"/>
  </cols>
  <sheetData>
    <row r="1" spans="1:88" s="1" customFormat="1">
      <c r="A1" s="7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  <c r="Q1" s="8"/>
    </row>
    <row r="2" spans="1:88" s="1" customFormat="1" ht="15.75">
      <c r="A2" s="112" t="s">
        <v>138</v>
      </c>
      <c r="B2" s="408" t="s">
        <v>143</v>
      </c>
      <c r="C2" s="409"/>
      <c r="D2" s="409"/>
      <c r="E2" s="409"/>
      <c r="F2" s="410"/>
    </row>
    <row r="3" spans="1:88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88" s="1" customFormat="1">
      <c r="A4" s="353"/>
      <c r="B4" s="83" t="s">
        <v>77</v>
      </c>
      <c r="C4" s="83" t="s">
        <v>77</v>
      </c>
      <c r="D4" s="83" t="s">
        <v>77</v>
      </c>
      <c r="E4" s="83" t="s">
        <v>77</v>
      </c>
      <c r="F4" s="83" t="s">
        <v>77</v>
      </c>
    </row>
    <row r="5" spans="1:88" s="25" customFormat="1">
      <c r="A5" s="76" t="s">
        <v>37</v>
      </c>
      <c r="B5" s="78">
        <f>B6+B14+B24+B29+B33</f>
        <v>5456652.539871186</v>
      </c>
      <c r="C5" s="78">
        <f>C6+C14+C24+C29+C33</f>
        <v>5661602.8254114669</v>
      </c>
      <c r="D5" s="78">
        <f>D6+D14+D24+D29+D33</f>
        <v>5895178.8231524304</v>
      </c>
      <c r="E5" s="78">
        <f>E6+E14+E24+E29+E33</f>
        <v>6092616.32432485</v>
      </c>
      <c r="F5" s="78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</row>
    <row r="6" spans="1:88" s="25" customFormat="1">
      <c r="A6" s="76" t="s">
        <v>38</v>
      </c>
      <c r="B6" s="79">
        <f>SUM(B7:B13)</f>
        <v>281056.56827311165</v>
      </c>
      <c r="C6" s="79">
        <f>SUM(C7:C13)</f>
        <v>293447.27920918644</v>
      </c>
      <c r="D6" s="79">
        <f>SUM(D7:D13)</f>
        <v>310958.26288958563</v>
      </c>
      <c r="E6" s="79">
        <f>SUM(E7:E13)</f>
        <v>326307.74087729678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</row>
    <row r="7" spans="1:88" s="1" customFormat="1">
      <c r="A7" s="77" t="s">
        <v>23</v>
      </c>
      <c r="B7" s="74">
        <f>ONSV_2019!Q6*DEN!F5</f>
        <v>13128.696192233268</v>
      </c>
      <c r="C7" s="74">
        <f>ONSV_2020!Q6*DEN!F40</f>
        <v>13673.475916883823</v>
      </c>
      <c r="D7" s="74">
        <f>ONSV_2021!Q6*DEN!F75</f>
        <v>14291.340383482308</v>
      </c>
      <c r="E7" s="80">
        <f>ONSV_2022!Q6*DEN!F110</f>
        <v>14956.426427640348</v>
      </c>
      <c r="F7" s="80"/>
    </row>
    <row r="8" spans="1:88" s="1" customFormat="1">
      <c r="A8" s="77" t="s">
        <v>15</v>
      </c>
      <c r="B8" s="74">
        <f>ONSV_2019!Q7*DEN!F6</f>
        <v>16090.129708627885</v>
      </c>
      <c r="C8" s="74">
        <f>ONSV_2020!Q7*DEN!F41</f>
        <v>16785.172371574095</v>
      </c>
      <c r="D8" s="74">
        <f>ONSV_2021!Q7*DEN!F76</f>
        <v>17871.297372729656</v>
      </c>
      <c r="E8" s="80">
        <f>ONSV_2022!Q7*DEN!F111</f>
        <v>18557.794948811174</v>
      </c>
      <c r="F8" s="80"/>
    </row>
    <row r="9" spans="1:88" s="1" customFormat="1">
      <c r="A9" s="77" t="s">
        <v>16</v>
      </c>
      <c r="B9" s="74">
        <f>ONSV_2019!Q8*DEN!F7</f>
        <v>65104.563427752801</v>
      </c>
      <c r="C9" s="74">
        <f>ONSV_2020!Q8*DEN!F42</f>
        <v>67245.375015686557</v>
      </c>
      <c r="D9" s="74">
        <f>ONSV_2021!Q8*DEN!F77</f>
        <v>69025.558216178484</v>
      </c>
      <c r="E9" s="80">
        <f>ONSV_2022!Q8*DEN!F112</f>
        <v>70985.958790571705</v>
      </c>
      <c r="F9" s="80"/>
    </row>
    <row r="10" spans="1:88" s="1" customFormat="1">
      <c r="A10" s="77" t="s">
        <v>28</v>
      </c>
      <c r="B10" s="74">
        <f>ONSV_2019!Q9*DEN!F8</f>
        <v>81353.294132796742</v>
      </c>
      <c r="C10" s="74">
        <f>ONSV_2020!Q9*DEN!F43</f>
        <v>85287.332724899519</v>
      </c>
      <c r="D10" s="74">
        <f>ONSV_2021!Q9*DEN!F78</f>
        <v>92930.501449897158</v>
      </c>
      <c r="E10" s="80">
        <f>ONSV_2022!Q9*DEN!F113</f>
        <v>98716.837498202556</v>
      </c>
      <c r="F10" s="80"/>
    </row>
    <row r="11" spans="1:88" s="1" customFormat="1">
      <c r="A11" s="77" t="s">
        <v>19</v>
      </c>
      <c r="B11" s="74">
        <f>ONSV_2019!Q10*DEN!F9</f>
        <v>52775.155022917577</v>
      </c>
      <c r="C11" s="74">
        <f>ONSV_2020!Q10*DEN!F44</f>
        <v>55383.326414494091</v>
      </c>
      <c r="D11" s="74">
        <f>ONSV_2021!Q10*DEN!F79</f>
        <v>58995.630714362509</v>
      </c>
      <c r="E11" s="80">
        <f>ONSV_2022!Q10*DEN!F114</f>
        <v>62406.89861366032</v>
      </c>
      <c r="F11" s="80"/>
    </row>
    <row r="12" spans="1:88" s="1" customFormat="1">
      <c r="A12" s="77" t="s">
        <v>17</v>
      </c>
      <c r="B12" s="74">
        <f>ONSV_2019!Q11*DEN!F10</f>
        <v>17764.789605858943</v>
      </c>
      <c r="C12" s="74">
        <f>ONSV_2020!Q11*DEN!F45</f>
        <v>18661.59459445862</v>
      </c>
      <c r="D12" s="74">
        <f>ONSV_2021!Q11*DEN!F80</f>
        <v>19596.054814690619</v>
      </c>
      <c r="E12" s="80">
        <f>ONSV_2022!Q11*DEN!F115</f>
        <v>20711.34076419918</v>
      </c>
      <c r="F12" s="80"/>
    </row>
    <row r="13" spans="1:88" s="1" customFormat="1">
      <c r="A13" s="77" t="s">
        <v>29</v>
      </c>
      <c r="B13" s="74">
        <f>ONSV_2019!Q12*DEN!F11</f>
        <v>34839.940182924445</v>
      </c>
      <c r="C13" s="74">
        <f>ONSV_2020!Q12*DEN!F46</f>
        <v>36411.002171189706</v>
      </c>
      <c r="D13" s="74">
        <f>ONSV_2021!Q12*DEN!F81</f>
        <v>38247.8799382449</v>
      </c>
      <c r="E13" s="80">
        <f>ONSV_2022!Q12*DEN!F116</f>
        <v>39972.483834211489</v>
      </c>
      <c r="F13" s="80"/>
    </row>
    <row r="14" spans="1:88" s="25" customFormat="1">
      <c r="A14" s="76" t="s">
        <v>39</v>
      </c>
      <c r="B14" s="79">
        <f>SUM(B15:B23)</f>
        <v>768091.48881352611</v>
      </c>
      <c r="C14" s="79">
        <f>SUM(C15:C23)</f>
        <v>798215.90622679191</v>
      </c>
      <c r="D14" s="79">
        <f>SUM(D15:D23)</f>
        <v>843096.6724600218</v>
      </c>
      <c r="E14" s="79">
        <f>SUM(E15:E23)</f>
        <v>872267.19740233512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</row>
    <row r="15" spans="1:88" s="1" customFormat="1">
      <c r="A15" s="77" t="s">
        <v>35</v>
      </c>
      <c r="B15" s="74">
        <f>ONSV_2019!Q14*DEN!F13</f>
        <v>36424.98307972867</v>
      </c>
      <c r="C15" s="74">
        <f>ONSV_2020!Q14*DEN!F48</f>
        <v>37885.593387267494</v>
      </c>
      <c r="D15" s="74">
        <f>ONSV_2021!Q14*DEN!F83</f>
        <v>39758.956698882386</v>
      </c>
      <c r="E15" s="80">
        <f>ONSV_2022!Q14*DEN!F118</f>
        <v>41193.228977678657</v>
      </c>
      <c r="F15" s="80"/>
    </row>
    <row r="16" spans="1:88" s="1" customFormat="1">
      <c r="A16" s="77" t="s">
        <v>31</v>
      </c>
      <c r="B16" s="74">
        <f>ONSV_2019!Q15*DEN!F14</f>
        <v>257242.39107266936</v>
      </c>
      <c r="C16" s="74">
        <f>ONSV_2020!Q15*DEN!F49</f>
        <v>268928.56851172127</v>
      </c>
      <c r="D16" s="74">
        <f>ONSV_2021!Q15*DEN!F84</f>
        <v>283565.02030634216</v>
      </c>
      <c r="E16" s="80">
        <f>ONSV_2022!Q15*DEN!F119</f>
        <v>293879.64924520772</v>
      </c>
      <c r="F16" s="80"/>
    </row>
    <row r="17" spans="1:98" s="1" customFormat="1">
      <c r="A17" s="77" t="s">
        <v>27</v>
      </c>
      <c r="B17" s="74">
        <f>ONSV_2019!Q16*DEN!F15</f>
        <v>102501.93039238561</v>
      </c>
      <c r="C17" s="74">
        <f>ONSV_2020!Q16*DEN!F50</f>
        <v>105318.95157350755</v>
      </c>
      <c r="D17" s="74">
        <f>ONSV_2021!Q16*DEN!F85</f>
        <v>110062.80935458075</v>
      </c>
      <c r="E17" s="80">
        <f>ONSV_2022!Q16*DEN!F120</f>
        <v>113281.63863344568</v>
      </c>
      <c r="F17" s="80"/>
    </row>
    <row r="18" spans="1:98" s="1" customFormat="1">
      <c r="A18" s="77" t="s">
        <v>33</v>
      </c>
      <c r="B18" s="74">
        <f>ONSV_2019!Q17*DEN!F16</f>
        <v>66530.299507267293</v>
      </c>
      <c r="C18" s="74">
        <f>ONSV_2020!Q17*DEN!F51</f>
        <v>69613.402102505264</v>
      </c>
      <c r="D18" s="74">
        <f>ONSV_2021!Q17*DEN!F86</f>
        <v>74390.275024631395</v>
      </c>
      <c r="E18" s="80">
        <f>ONSV_2022!Q17*DEN!F121</f>
        <v>78365.654374995356</v>
      </c>
      <c r="F18" s="80"/>
    </row>
    <row r="19" spans="1:98" s="1" customFormat="1">
      <c r="A19" s="77" t="s">
        <v>34</v>
      </c>
      <c r="B19" s="74">
        <f>ONSV_2019!Q18*DEN!F17</f>
        <v>50906.985447303108</v>
      </c>
      <c r="C19" s="74">
        <f>ONSV_2020!Q18*DEN!F52</f>
        <v>52615.626656858549</v>
      </c>
      <c r="D19" s="74">
        <f>ONSV_2021!Q18*DEN!F87</f>
        <v>55400.603022737996</v>
      </c>
      <c r="E19" s="80">
        <f>ONSV_2022!Q18*DEN!F122</f>
        <v>57250.44214559815</v>
      </c>
      <c r="F19" s="80"/>
    </row>
    <row r="20" spans="1:98" s="1" customFormat="1">
      <c r="A20" s="77" t="s">
        <v>30</v>
      </c>
      <c r="B20" s="74">
        <f>ONSV_2019!Q19*DEN!F18</f>
        <v>123286.60513611331</v>
      </c>
      <c r="C20" s="74">
        <f>ONSV_2020!Q19*DEN!F53</f>
        <v>128347.78431696707</v>
      </c>
      <c r="D20" s="74">
        <f>ONSV_2021!Q19*DEN!F88</f>
        <v>138350.66044262971</v>
      </c>
      <c r="E20" s="80">
        <f>ONSV_2022!Q19*DEN!F123</f>
        <v>142112.97882840366</v>
      </c>
      <c r="F20" s="80"/>
    </row>
    <row r="21" spans="1:98" s="1" customFormat="1">
      <c r="A21" s="77" t="s">
        <v>36</v>
      </c>
      <c r="B21" s="74">
        <f>ONSV_2019!Q20*DEN!F19</f>
        <v>47691.703642401233</v>
      </c>
      <c r="C21" s="74">
        <f>ONSV_2020!Q20*DEN!F54</f>
        <v>49184.848894298855</v>
      </c>
      <c r="D21" s="74">
        <f>ONSV_2021!Q20*DEN!F89</f>
        <v>51790.92078774047</v>
      </c>
      <c r="E21" s="80">
        <f>ONSV_2022!Q20*DEN!F124</f>
        <v>53653.102418134462</v>
      </c>
      <c r="F21" s="80"/>
    </row>
    <row r="22" spans="1:98" s="1" customFormat="1">
      <c r="A22" s="77" t="s">
        <v>21</v>
      </c>
      <c r="B22" s="74">
        <f>ONSV_2019!Q21*DEN!F20</f>
        <v>54514.677269466345</v>
      </c>
      <c r="C22" s="74">
        <f>ONSV_2020!Q21*DEN!F55</f>
        <v>56289.986114319581</v>
      </c>
      <c r="D22" s="74">
        <f>ONSV_2021!Q21*DEN!F90</f>
        <v>58362.918504917827</v>
      </c>
      <c r="E22" s="80">
        <f>ONSV_2022!Q21*DEN!F125</f>
        <v>60128.25587909748</v>
      </c>
      <c r="F22" s="80"/>
    </row>
    <row r="23" spans="1:98" s="1" customFormat="1">
      <c r="A23" s="77" t="s">
        <v>32</v>
      </c>
      <c r="B23" s="74">
        <f>ONSV_2019!Q22*DEN!F21</f>
        <v>28991.913266191103</v>
      </c>
      <c r="C23" s="74">
        <f>ONSV_2020!Q22*DEN!F56</f>
        <v>30031.144669346293</v>
      </c>
      <c r="D23" s="74">
        <f>ONSV_2021!Q22*DEN!F91</f>
        <v>31414.508317559001</v>
      </c>
      <c r="E23" s="80">
        <f>ONSV_2022!Q22*DEN!F126</f>
        <v>32402.246899774094</v>
      </c>
      <c r="F23" s="80"/>
    </row>
    <row r="24" spans="1:98" s="25" customFormat="1">
      <c r="A24" s="76" t="s">
        <v>40</v>
      </c>
      <c r="B24" s="79">
        <f>SUM(B25:B28)</f>
        <v>2718944.2150000893</v>
      </c>
      <c r="C24" s="79">
        <f>SUM(C25:C28)</f>
        <v>2815381.0791768706</v>
      </c>
      <c r="D24" s="79">
        <f>SUM(D25:D28)</f>
        <v>2915492.8668100713</v>
      </c>
      <c r="E24" s="79">
        <f>SUM(E25:E28)</f>
        <v>3005838.856465932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</row>
    <row r="25" spans="1:98" s="1" customFormat="1">
      <c r="A25" s="77" t="s">
        <v>26</v>
      </c>
      <c r="B25" s="74">
        <f>ONSV_2019!Q24*DEN!F23</f>
        <v>114571.66573897772</v>
      </c>
      <c r="C25" s="74">
        <f>ONSV_2020!Q24*DEN!F58</f>
        <v>118230.02647979525</v>
      </c>
      <c r="D25" s="74">
        <f>ONSV_2021!Q24*DEN!F93</f>
        <v>122326.34490123547</v>
      </c>
      <c r="E25" s="80">
        <f>ONSV_2022!Q24*DEN!F128</f>
        <v>126661.43070640917</v>
      </c>
      <c r="F25" s="80"/>
    </row>
    <row r="26" spans="1:98" s="1" customFormat="1">
      <c r="A26" s="77" t="s">
        <v>18</v>
      </c>
      <c r="B26" s="74">
        <f>ONSV_2019!Q25*DEN!F24</f>
        <v>721896.09955828707</v>
      </c>
      <c r="C26" s="74">
        <f>ONSV_2020!Q25*DEN!F59</f>
        <v>763357.13230171974</v>
      </c>
      <c r="D26" s="74">
        <f>ONSV_2021!Q25*DEN!F94</f>
        <v>802501.91738776141</v>
      </c>
      <c r="E26" s="80">
        <f>ONSV_2022!Q25*DEN!F129</f>
        <v>849891.86717504845</v>
      </c>
      <c r="F26" s="80"/>
    </row>
    <row r="27" spans="1:98" s="1" customFormat="1">
      <c r="A27" s="77" t="s">
        <v>12</v>
      </c>
      <c r="B27" s="74">
        <f>ONSV_2019!Q26*DEN!F25</f>
        <v>292313.21285048535</v>
      </c>
      <c r="C27" s="74">
        <f>ONSV_2020!Q26*DEN!F60</f>
        <v>300988.71950637811</v>
      </c>
      <c r="D27" s="74">
        <f>ONSV_2021!Q26*DEN!F95</f>
        <v>311759.43790880992</v>
      </c>
      <c r="E27" s="80">
        <f>ONSV_2022!Q26*DEN!F130</f>
        <v>318228.36339850398</v>
      </c>
      <c r="F27" s="80"/>
    </row>
    <row r="28" spans="1:98" s="1" customFormat="1">
      <c r="A28" s="77" t="s">
        <v>10</v>
      </c>
      <c r="B28" s="74">
        <f>ONSV_2019!Q27*DEN!F26</f>
        <v>1590163.236852339</v>
      </c>
      <c r="C28" s="74">
        <f>ONSV_2020!Q27*DEN!F61</f>
        <v>1632805.2008889776</v>
      </c>
      <c r="D28" s="74">
        <f>ONSV_2021!Q27*DEN!F96</f>
        <v>1678905.1666122647</v>
      </c>
      <c r="E28" s="80">
        <f>ONSV_2022!Q27*DEN!F131</f>
        <v>1711057.1951859705</v>
      </c>
      <c r="F28" s="80"/>
    </row>
    <row r="29" spans="1:98" s="25" customFormat="1">
      <c r="A29" s="76" t="s">
        <v>41</v>
      </c>
      <c r="B29" s="79">
        <f>SUM(B30:B32)</f>
        <v>1125910.6020091935</v>
      </c>
      <c r="C29" s="79">
        <f>SUM(C30:C32)</f>
        <v>1167899.2728901294</v>
      </c>
      <c r="D29" s="79">
        <f>SUM(D30:D32)</f>
        <v>1209697.128767526</v>
      </c>
      <c r="E29" s="79">
        <f>SUM(E30:E32)</f>
        <v>1245686.2313018744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</row>
    <row r="30" spans="1:98" s="1" customFormat="1">
      <c r="A30" s="77" t="s">
        <v>22</v>
      </c>
      <c r="B30" s="74">
        <f>ONSV_2019!Q29*DEN!F28</f>
        <v>467128.51871108479</v>
      </c>
      <c r="C30" s="74">
        <f>ONSV_2020!Q29*DEN!F63</f>
        <v>483403.12306406681</v>
      </c>
      <c r="D30" s="74">
        <f>ONSV_2021!Q29*DEN!F98</f>
        <v>501247.0981711378</v>
      </c>
      <c r="E30" s="80">
        <f>ONSV_2022!Q29*DEN!F133</f>
        <v>516610.80161907873</v>
      </c>
      <c r="F30" s="80"/>
    </row>
    <row r="31" spans="1:98" s="1" customFormat="1">
      <c r="A31" s="77" t="s">
        <v>13</v>
      </c>
      <c r="B31" s="74">
        <f>ONSV_2019!Q30*DEN!F29</f>
        <v>375236.47316668718</v>
      </c>
      <c r="C31" s="74">
        <f>ONSV_2020!Q30*DEN!F64</f>
        <v>388023.30032963562</v>
      </c>
      <c r="D31" s="74">
        <f>ONSV_2021!Q30*DEN!F99</f>
        <v>401092.79777814588</v>
      </c>
      <c r="E31" s="80">
        <f>ONSV_2022!Q30*DEN!F134</f>
        <v>411789.37224574084</v>
      </c>
      <c r="F31" s="80"/>
    </row>
    <row r="32" spans="1:98" s="1" customFormat="1">
      <c r="A32" s="77" t="s">
        <v>14</v>
      </c>
      <c r="B32" s="74">
        <f>ONSV_2019!Q31*DEN!F30</f>
        <v>283545.61013142159</v>
      </c>
      <c r="C32" s="74">
        <f>ONSV_2020!Q31*DEN!F65</f>
        <v>296472.84949642699</v>
      </c>
      <c r="D32" s="74">
        <f>ONSV_2021!Q31*DEN!F100</f>
        <v>307357.2328182424</v>
      </c>
      <c r="E32" s="80">
        <f>ONSV_2022!Q31*DEN!F135</f>
        <v>317286.05743705475</v>
      </c>
      <c r="F32" s="80"/>
    </row>
    <row r="33" spans="1:145" s="25" customFormat="1" ht="19.5" customHeight="1">
      <c r="A33" s="76" t="s">
        <v>42</v>
      </c>
      <c r="B33" s="79">
        <f>SUM(B34:B37)</f>
        <v>562649.66577526508</v>
      </c>
      <c r="C33" s="79">
        <f>SUM(C34:C37)</f>
        <v>586659.28790848912</v>
      </c>
      <c r="D33" s="79">
        <f>SUM(D34:D37)</f>
        <v>615933.89222522569</v>
      </c>
      <c r="E33" s="79">
        <f>SUM(E34:E37)</f>
        <v>642516.29827741184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</row>
    <row r="34" spans="1:145" s="1" customFormat="1">
      <c r="A34" s="77" t="s">
        <v>11</v>
      </c>
      <c r="B34" s="74">
        <f>ONSV_2019!Q33*DEN!F32</f>
        <v>89979.652925636547</v>
      </c>
      <c r="C34" s="74">
        <f>ONSV_2020!Q33*DEN!F67</f>
        <v>93163.900025322</v>
      </c>
      <c r="D34" s="74">
        <f>ONSV_2021!Q33*DEN!F102</f>
        <v>96876.957893976753</v>
      </c>
      <c r="E34" s="80">
        <f>ONSV_2022!Q33*DEN!F137</f>
        <v>99342.377047404254</v>
      </c>
      <c r="F34" s="80"/>
    </row>
    <row r="35" spans="1:145" s="1" customFormat="1">
      <c r="A35" s="77" t="s">
        <v>20</v>
      </c>
      <c r="B35" s="74">
        <f>ONSV_2019!Q34*DEN!F33</f>
        <v>239992.81181974607</v>
      </c>
      <c r="C35" s="74">
        <f>ONSV_2020!Q34*DEN!F68</f>
        <v>248199.07492426949</v>
      </c>
      <c r="D35" s="74">
        <f>ONSV_2021!Q34*DEN!F103</f>
        <v>259896.90771545054</v>
      </c>
      <c r="E35" s="80">
        <f>ONSV_2022!Q34*DEN!F138</f>
        <v>271320.26030001801</v>
      </c>
      <c r="F35" s="80"/>
    </row>
    <row r="36" spans="1:145" s="1" customFormat="1">
      <c r="A36" s="77" t="s">
        <v>24</v>
      </c>
      <c r="B36" s="74">
        <f>ONSV_2019!Q35*DEN!F34</f>
        <v>133892.88710587262</v>
      </c>
      <c r="C36" s="74">
        <f>ONSV_2020!Q35*DEN!F69</f>
        <v>142306.75610713733</v>
      </c>
      <c r="D36" s="74">
        <f>ONSV_2021!Q35*DEN!F104</f>
        <v>152640.64141362571</v>
      </c>
      <c r="E36" s="80">
        <f>ONSV_2022!Q35*DEN!F139</f>
        <v>162584.07632105399</v>
      </c>
      <c r="F36" s="80"/>
    </row>
    <row r="37" spans="1:145" s="1" customFormat="1">
      <c r="A37" s="77" t="s">
        <v>25</v>
      </c>
      <c r="B37" s="74">
        <f>ONSV_2019!Q36*DEN!F35</f>
        <v>98784.313924009868</v>
      </c>
      <c r="C37" s="74">
        <f>ONSV_2020!Q36*DEN!F70</f>
        <v>102989.55685176031</v>
      </c>
      <c r="D37" s="74">
        <f>ONSV_2021!Q36*DEN!F105</f>
        <v>106519.38520217269</v>
      </c>
      <c r="E37" s="80">
        <f>ONSV_2022!Q36*DEN!F140</f>
        <v>109269.58460893565</v>
      </c>
      <c r="F37" s="80"/>
    </row>
    <row r="38" spans="1:145" s="1" customFormat="1">
      <c r="A38" s="98"/>
      <c r="F38" s="109"/>
    </row>
    <row r="39" spans="1:145" s="1" customFormat="1" ht="15" customHeight="1">
      <c r="B39" s="8"/>
      <c r="G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45" s="1" customFormat="1" ht="15" customHeight="1">
      <c r="A40" s="112" t="s">
        <v>140</v>
      </c>
      <c r="C40" s="41"/>
      <c r="D40" s="41"/>
      <c r="E40" s="41"/>
      <c r="F40" s="41"/>
      <c r="G40" s="8"/>
      <c r="H40" s="8"/>
      <c r="I40" s="8"/>
      <c r="J40" s="8"/>
      <c r="K40" s="8"/>
      <c r="L40" s="8"/>
      <c r="M40" s="8"/>
      <c r="N40" s="8"/>
      <c r="O40" s="8"/>
    </row>
    <row r="41" spans="1:145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G41" s="8"/>
      <c r="H41" s="8"/>
      <c r="I41" s="8"/>
      <c r="J41" s="8"/>
      <c r="P41" s="1"/>
      <c r="Q41" s="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</row>
    <row r="42" spans="1:145" ht="12.75" customHeight="1">
      <c r="A42" s="353"/>
      <c r="B42" s="308" t="s">
        <v>84</v>
      </c>
      <c r="C42" s="308" t="s">
        <v>84</v>
      </c>
      <c r="D42" s="308" t="s">
        <v>84</v>
      </c>
      <c r="E42" s="308" t="s">
        <v>84</v>
      </c>
      <c r="F42" s="308" t="s">
        <v>84</v>
      </c>
      <c r="G42" s="8"/>
      <c r="H42" s="8"/>
      <c r="I42" s="8"/>
      <c r="J42" s="8"/>
      <c r="P42" s="1"/>
      <c r="Q42" s="1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</row>
    <row r="43" spans="1:145">
      <c r="A43" s="78" t="s">
        <v>37</v>
      </c>
      <c r="B43" s="79">
        <f>B44+B52+B62+B67+B71</f>
        <v>9560782803.5263004</v>
      </c>
      <c r="C43" s="79">
        <f>C44+C52+C62+C67+C71</f>
        <v>9919883030.497612</v>
      </c>
      <c r="D43" s="79">
        <f>D44+D52+D62+D67+D71</f>
        <v>10329139322.006145</v>
      </c>
      <c r="E43" s="79">
        <f>E44+E52+E62+E67+E71</f>
        <v>7482530011.023633</v>
      </c>
      <c r="F43" s="79">
        <f>F44+F52+F62+F67+F71</f>
        <v>0</v>
      </c>
      <c r="G43" s="8"/>
      <c r="H43" s="8"/>
      <c r="I43" s="8"/>
      <c r="J43" s="8"/>
      <c r="P43" s="1"/>
      <c r="Q43" s="1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 spans="1:145" s="35" customFormat="1">
      <c r="A44" s="78" t="s">
        <v>38</v>
      </c>
      <c r="B44" s="79">
        <f>SUM(B45:B51)</f>
        <v>492448581.82359475</v>
      </c>
      <c r="C44" s="79">
        <f>SUM(C45:C51)</f>
        <v>514158759.47838914</v>
      </c>
      <c r="D44" s="79">
        <f>SUM(D45:D51)</f>
        <v>544840337.68427265</v>
      </c>
      <c r="E44" s="79">
        <f>SUM(E45:E51)</f>
        <v>400748600.26808947</v>
      </c>
      <c r="F44" s="79">
        <f>SUM(F45:F51)</f>
        <v>0</v>
      </c>
      <c r="G44" s="8"/>
      <c r="H44" s="8"/>
      <c r="I44" s="8"/>
      <c r="J44" s="8"/>
      <c r="K44" s="8"/>
      <c r="L44" s="8"/>
      <c r="M44" s="8"/>
      <c r="N44" s="8"/>
      <c r="O44" s="8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45" s="35" customFormat="1">
      <c r="A45" s="73" t="s">
        <v>23</v>
      </c>
      <c r="B45" s="74">
        <f>'KM-ANO'!$C$9*B7/TAX!$C$9</f>
        <v>23003226.221618317</v>
      </c>
      <c r="C45" s="74">
        <f>'KM-ANO'!$D$9*C7/TAX!$D$9</f>
        <v>23957752.936502706</v>
      </c>
      <c r="D45" s="74">
        <f>'KM-ANO'!$E$9*D7/TAX!$E$9</f>
        <v>25040333.863912132</v>
      </c>
      <c r="E45" s="74">
        <f>'KM-ANO'!$F$9*E7/TAX!$F$9</f>
        <v>18368448.568749703</v>
      </c>
      <c r="F45" s="80">
        <f>'KM-ANO'!$G$9*F7/TAX!$G$9</f>
        <v>0</v>
      </c>
      <c r="G45" s="8"/>
      <c r="H45" s="8"/>
      <c r="I45" s="8"/>
      <c r="J45" s="8"/>
      <c r="K45" s="8"/>
      <c r="L45" s="8"/>
      <c r="M45" s="8"/>
      <c r="N45" s="8"/>
      <c r="O45" s="8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45">
      <c r="A46" s="73" t="s">
        <v>15</v>
      </c>
      <c r="B46" s="74">
        <f>'KM-ANO'!$C$9*B8/TAX!$C$9</f>
        <v>28192052.600143868</v>
      </c>
      <c r="C46" s="74">
        <f>'KM-ANO'!$D$9*C8/TAX!$D$9</f>
        <v>29409860.017980691</v>
      </c>
      <c r="D46" s="74">
        <f>'KM-ANO'!$E$9*D8/TAX!$E$9</f>
        <v>31312895.836672056</v>
      </c>
      <c r="E46" s="74">
        <f>'KM-ANO'!$F$9*E8/TAX!$F$9</f>
        <v>22791400.319843706</v>
      </c>
      <c r="F46" s="80">
        <f>'KM-ANO'!$G$9*F8/TAX!$G$9</f>
        <v>0</v>
      </c>
      <c r="G46" s="8"/>
      <c r="H46" s="8"/>
      <c r="I46" s="8"/>
      <c r="J46" s="8"/>
      <c r="P46" s="1"/>
      <c r="Q46" s="1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</row>
    <row r="47" spans="1:145">
      <c r="A47" s="73" t="s">
        <v>16</v>
      </c>
      <c r="B47" s="74">
        <f>'KM-ANO'!$C$9*B9/TAX!$C$9</f>
        <v>114071875.73387995</v>
      </c>
      <c r="C47" s="74">
        <f>'KM-ANO'!$D$9*C9/TAX!$D$9</f>
        <v>117822863.07748494</v>
      </c>
      <c r="D47" s="74">
        <f>'KM-ANO'!$E$9*D9/TAX!$E$9</f>
        <v>120941981.40250686</v>
      </c>
      <c r="E47" s="74">
        <f>'KM-ANO'!$F$9*E9/TAX!$F$9</f>
        <v>87180045.277280629</v>
      </c>
      <c r="F47" s="80">
        <f>'KM-ANO'!$G$9*F9/TAX!$G$9</f>
        <v>0</v>
      </c>
      <c r="G47" s="8"/>
      <c r="H47" s="8"/>
      <c r="I47" s="8"/>
      <c r="J47" s="8"/>
      <c r="P47" s="1"/>
      <c r="Q47" s="1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</row>
    <row r="48" spans="1:145">
      <c r="A48" s="73" t="s">
        <v>28</v>
      </c>
      <c r="B48" s="74">
        <f>'KM-ANO'!$C$9*B10/TAX!$C$9</f>
        <v>142541818.42654428</v>
      </c>
      <c r="C48" s="74">
        <f>'KM-ANO'!$D$9*C10/TAX!$D$9</f>
        <v>149434778.57838729</v>
      </c>
      <c r="D48" s="74">
        <f>'KM-ANO'!$E$9*D10/TAX!$E$9</f>
        <v>162826629.27374646</v>
      </c>
      <c r="E48" s="74">
        <f>'KM-ANO'!$F$9*E10/TAX!$F$9</f>
        <v>121237192.66952148</v>
      </c>
      <c r="F48" s="80">
        <f>'KM-ANO'!$G$9*F10/TAX!$G$9</f>
        <v>0</v>
      </c>
      <c r="G48" s="8"/>
      <c r="H48" s="8"/>
      <c r="I48" s="8"/>
      <c r="J48" s="8"/>
      <c r="P48" s="1"/>
      <c r="Q48" s="1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</row>
    <row r="49" spans="1:145">
      <c r="A49" s="73" t="s">
        <v>19</v>
      </c>
      <c r="B49" s="74">
        <f>'KM-ANO'!$C$9*B11/TAX!$C$9</f>
        <v>92469108.287487984</v>
      </c>
      <c r="C49" s="74">
        <f>'KM-ANO'!$D$9*C11/TAX!$D$9</f>
        <v>97038972.321715578</v>
      </c>
      <c r="D49" s="74">
        <f>'KM-ANO'!$E$9*D11/TAX!$E$9</f>
        <v>103368211.09565836</v>
      </c>
      <c r="E49" s="74">
        <f>'KM-ANO'!$F$9*E11/TAX!$F$9</f>
        <v>76643836.886178538</v>
      </c>
      <c r="F49" s="80">
        <f>'KM-ANO'!$G$9*F11/TAX!$G$9</f>
        <v>0</v>
      </c>
      <c r="H49" s="8"/>
      <c r="I49" s="8"/>
      <c r="J49" s="8"/>
      <c r="P49" s="1"/>
      <c r="Q49" s="1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</row>
    <row r="50" spans="1:145">
      <c r="A50" s="73" t="s">
        <v>17</v>
      </c>
      <c r="B50" s="74">
        <f>'KM-ANO'!$C$9*B12/TAX!$C$9</f>
        <v>31126280.028078981</v>
      </c>
      <c r="C50" s="74">
        <f>'KM-ANO'!$D$9*C12/TAX!$D$9</f>
        <v>32697601.942104097</v>
      </c>
      <c r="D50" s="74">
        <f>'KM-ANO'!$E$9*D12/TAX!$E$9</f>
        <v>34334900.842646591</v>
      </c>
      <c r="E50" s="74">
        <f>'KM-ANO'!$F$9*E12/TAX!$F$9</f>
        <v>25436236.353489853</v>
      </c>
      <c r="F50" s="80">
        <f>'KM-ANO'!$G$9*F12/TAX!$G$9</f>
        <v>0</v>
      </c>
      <c r="H50" s="8"/>
      <c r="I50" s="1"/>
      <c r="J50" s="1"/>
      <c r="K50" s="1"/>
      <c r="L50" s="1"/>
      <c r="M50" s="1"/>
      <c r="N50" s="1"/>
      <c r="O50" s="1"/>
      <c r="P50" s="1"/>
      <c r="Q50" s="1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</row>
    <row r="51" spans="1:145">
      <c r="A51" s="73" t="s">
        <v>29</v>
      </c>
      <c r="B51" s="74">
        <f>'KM-ANO'!$C$9*B13/TAX!$C$9</f>
        <v>61044220.525841348</v>
      </c>
      <c r="C51" s="74">
        <f>'KM-ANO'!$D$9*C13/TAX!$D$9</f>
        <v>63796930.604213856</v>
      </c>
      <c r="D51" s="74">
        <f>'KM-ANO'!$E$9*D13/TAX!$E$9</f>
        <v>67015385.369130164</v>
      </c>
      <c r="E51" s="74">
        <f>'KM-ANO'!$F$9*E13/TAX!$F$9</f>
        <v>49091440.193025537</v>
      </c>
      <c r="F51" s="80">
        <f>'KM-ANO'!$G$9*F13/TAX!$G$9</f>
        <v>0</v>
      </c>
      <c r="H51" s="8"/>
      <c r="I51" s="1"/>
      <c r="J51" s="1"/>
      <c r="K51" s="1"/>
      <c r="L51" s="1"/>
      <c r="M51" s="1"/>
      <c r="N51" s="1"/>
      <c r="O51" s="1"/>
      <c r="P51" s="1"/>
      <c r="Q51" s="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</row>
    <row r="52" spans="1:145">
      <c r="A52" s="78" t="s">
        <v>39</v>
      </c>
      <c r="B52" s="79">
        <f>SUM(B53:B61)</f>
        <v>1345798700.5998058</v>
      </c>
      <c r="C52" s="79">
        <f>SUM(C53:C61)</f>
        <v>1398580696.4968364</v>
      </c>
      <c r="D52" s="79">
        <f>SUM(D53:D61)</f>
        <v>1477217783.0396194</v>
      </c>
      <c r="E52" s="79">
        <f>SUM(E53:E61)</f>
        <v>1071258246.8284194</v>
      </c>
      <c r="F52" s="79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Q52" s="1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</row>
    <row r="53" spans="1:145" s="35" customFormat="1">
      <c r="A53" s="73" t="s">
        <v>35</v>
      </c>
      <c r="B53" s="74">
        <f>'KM-ANO'!$C$9*B15/TAX!$C$9</f>
        <v>63821427.020095259</v>
      </c>
      <c r="C53" s="74">
        <f>'KM-ANO'!$D$9*C15/TAX!$D$9</f>
        <v>66380611.026944287</v>
      </c>
      <c r="D53" s="74">
        <f>'KM-ANO'!$E$9*D15/TAX!$E$9</f>
        <v>69662993.330668464</v>
      </c>
      <c r="E53" s="74">
        <f>'KM-ANO'!$F$9*E15/TAX!$F$9</f>
        <v>50590674.952866845</v>
      </c>
      <c r="F53" s="80">
        <f>'KM-ANO'!$G$9*F15/TAX!$G$9</f>
        <v>0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45">
      <c r="A54" s="73" t="s">
        <v>31</v>
      </c>
      <c r="B54" s="74">
        <f>'KM-ANO'!$C$9*B16/TAX!$C$9</f>
        <v>450722968.14479309</v>
      </c>
      <c r="C54" s="74">
        <f>'KM-ANO'!$D$9*C16/TAX!$D$9</f>
        <v>471198709.17500389</v>
      </c>
      <c r="D54" s="74">
        <f>'KM-ANO'!$E$9*D16/TAX!$E$9</f>
        <v>496843724.2460857</v>
      </c>
      <c r="E54" s="74">
        <f>'KM-ANO'!$F$9*E16/TAX!$F$9</f>
        <v>360922660.81600702</v>
      </c>
      <c r="F54" s="80">
        <f>'KM-ANO'!$G$9*F16/TAX!$G$9</f>
        <v>0</v>
      </c>
      <c r="H54" s="8"/>
      <c r="I54" s="1"/>
      <c r="J54" s="1"/>
      <c r="K54" s="1"/>
      <c r="L54" s="1"/>
      <c r="M54" s="1"/>
      <c r="N54" s="1"/>
      <c r="O54" s="1"/>
      <c r="P54" s="1"/>
      <c r="Q54" s="1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 spans="1:145">
      <c r="A55" s="73" t="s">
        <v>27</v>
      </c>
      <c r="B55" s="74">
        <f>'KM-ANO'!$C$9*B17/TAX!$C$9</f>
        <v>179597048.9715119</v>
      </c>
      <c r="C55" s="74">
        <f>'KM-ANO'!$D$9*C17/TAX!$D$9</f>
        <v>184532845.68366173</v>
      </c>
      <c r="D55" s="74">
        <f>'KM-ANO'!$E$9*D17/TAX!$E$9</f>
        <v>192844717.03047276</v>
      </c>
      <c r="E55" s="74">
        <f>'KM-ANO'!$F$9*E17/TAX!$F$9</f>
        <v>139124674.13851494</v>
      </c>
      <c r="F55" s="80">
        <f>'KM-ANO'!$G$9*F17/TAX!$G$9</f>
        <v>0</v>
      </c>
      <c r="H55" s="8"/>
      <c r="I55" s="1"/>
      <c r="J55" s="1"/>
      <c r="K55" s="1"/>
      <c r="L55" s="1"/>
      <c r="M55" s="1"/>
      <c r="N55" s="1"/>
      <c r="O55" s="1"/>
      <c r="P55" s="1"/>
      <c r="Q55" s="1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 spans="1:145">
      <c r="A56" s="73" t="s">
        <v>33</v>
      </c>
      <c r="B56" s="74">
        <f>'KM-ANO'!$C$9*B18/TAX!$C$9</f>
        <v>116569955.44333325</v>
      </c>
      <c r="C56" s="74">
        <f>'KM-ANO'!$D$9*C18/TAX!$D$9</f>
        <v>121971962.27053621</v>
      </c>
      <c r="D56" s="74">
        <f>'KM-ANO'!$E$9*D18/TAX!$E$9</f>
        <v>130341680.54649083</v>
      </c>
      <c r="E56" s="74">
        <f>'KM-ANO'!$F$9*E18/TAX!$F$9</f>
        <v>96243277.022599444</v>
      </c>
      <c r="F56" s="80">
        <f>'KM-ANO'!$G$9*F18/TAX!$G$9</f>
        <v>0</v>
      </c>
      <c r="H56" s="8"/>
      <c r="I56" s="1"/>
      <c r="J56" s="1"/>
      <c r="K56" s="1"/>
      <c r="L56" s="1"/>
      <c r="M56" s="1"/>
      <c r="N56" s="1"/>
      <c r="O56" s="1"/>
      <c r="P56" s="1"/>
      <c r="Q56" s="1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</row>
    <row r="57" spans="1:145">
      <c r="A57" s="73" t="s">
        <v>34</v>
      </c>
      <c r="B57" s="74">
        <f>'KM-ANO'!$C$9*B19/TAX!$C$9</f>
        <v>89195826.101734683</v>
      </c>
      <c r="C57" s="74">
        <f>'KM-ANO'!$D$9*C19/TAX!$D$9</f>
        <v>92189593.319703758</v>
      </c>
      <c r="D57" s="74">
        <f>'KM-ANO'!$E$9*D19/TAX!$E$9</f>
        <v>97069243.24290666</v>
      </c>
      <c r="E57" s="74">
        <f>'KM-ANO'!$F$9*E19/TAX!$F$9</f>
        <v>70311033.666850969</v>
      </c>
      <c r="F57" s="80">
        <f>'KM-ANO'!$G$9*F19/TAX!$G$9</f>
        <v>0</v>
      </c>
      <c r="H57" s="8"/>
      <c r="I57" s="1"/>
      <c r="J57" s="1"/>
      <c r="K57" s="1"/>
      <c r="L57" s="1"/>
      <c r="M57" s="1"/>
      <c r="N57" s="1"/>
      <c r="O57" s="1"/>
      <c r="P57" s="1"/>
      <c r="Q57" s="1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</row>
    <row r="58" spans="1:145">
      <c r="A58" s="73" t="s">
        <v>30</v>
      </c>
      <c r="B58" s="74">
        <f>'KM-ANO'!$C$9*B20/TAX!$C$9</f>
        <v>216014570.41248867</v>
      </c>
      <c r="C58" s="74">
        <f>'KM-ANO'!$D$9*C20/TAX!$D$9</f>
        <v>224882431.16123524</v>
      </c>
      <c r="D58" s="74">
        <f>'KM-ANO'!$E$9*D20/TAX!$E$9</f>
        <v>242408803.85021296</v>
      </c>
      <c r="E58" s="74">
        <f>'KM-ANO'!$F$9*E20/TAX!$F$9</f>
        <v>174533332.22280866</v>
      </c>
      <c r="F58" s="80">
        <f>'KM-ANO'!$G$9*F20/TAX!$G$9</f>
        <v>0</v>
      </c>
      <c r="H58" s="8"/>
      <c r="I58" s="1"/>
      <c r="J58" s="1"/>
      <c r="K58" s="1"/>
      <c r="L58" s="1"/>
      <c r="M58" s="1"/>
      <c r="N58" s="1"/>
      <c r="O58" s="1"/>
      <c r="P58" s="1"/>
      <c r="Q58" s="1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</row>
    <row r="59" spans="1:145">
      <c r="A59" s="73" t="s">
        <v>36</v>
      </c>
      <c r="B59" s="74">
        <f>'KM-ANO'!$C$9*B21/TAX!$C$9</f>
        <v>83562223.675305948</v>
      </c>
      <c r="C59" s="74">
        <f>'KM-ANO'!$D$9*C21/TAX!$D$9</f>
        <v>86178413.242664158</v>
      </c>
      <c r="D59" s="74">
        <f>'KM-ANO'!$E$9*D21/TAX!$E$9</f>
        <v>90744598.676226333</v>
      </c>
      <c r="E59" s="74">
        <f>'KM-ANO'!$F$9*E21/TAX!$F$9</f>
        <v>65893029.801561214</v>
      </c>
      <c r="F59" s="80">
        <f>'KM-ANO'!$G$9*F21/TAX!$G$9</f>
        <v>0</v>
      </c>
      <c r="H59" s="8"/>
      <c r="I59" s="1"/>
      <c r="J59" s="1"/>
      <c r="K59" s="1"/>
      <c r="L59" s="1"/>
      <c r="M59" s="1"/>
      <c r="N59" s="1"/>
      <c r="O59" s="1"/>
      <c r="P59" s="1"/>
      <c r="Q59" s="1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 spans="1:145">
      <c r="A60" s="73" t="s">
        <v>21</v>
      </c>
      <c r="B60" s="74">
        <f>'KM-ANO'!$C$9*B22/TAX!$C$9</f>
        <v>95516983.199740961</v>
      </c>
      <c r="C60" s="74">
        <f>'KM-ANO'!$D$9*C22/TAX!$D$9</f>
        <v>98627561.003769815</v>
      </c>
      <c r="D60" s="74">
        <f>'KM-ANO'!$E$9*D22/TAX!$E$9</f>
        <v>102259614.94308335</v>
      </c>
      <c r="E60" s="74">
        <f>'KM-ANO'!$F$9*E22/TAX!$F$9</f>
        <v>73845365.4679645</v>
      </c>
      <c r="F60" s="80">
        <f>'KM-ANO'!$G$9*F22/TAX!$G$9</f>
        <v>0</v>
      </c>
      <c r="H60" s="8"/>
      <c r="I60" s="1"/>
      <c r="J60" s="1"/>
      <c r="K60" s="1"/>
      <c r="L60" s="1"/>
      <c r="M60" s="1"/>
      <c r="N60" s="1"/>
      <c r="O60" s="1"/>
      <c r="P60" s="1"/>
      <c r="Q60" s="1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</row>
    <row r="61" spans="1:145">
      <c r="A61" s="73" t="s">
        <v>32</v>
      </c>
      <c r="B61" s="74">
        <f>'KM-ANO'!$C$9*B23/TAX!$C$9</f>
        <v>50797697.630802304</v>
      </c>
      <c r="C61" s="74">
        <f>'KM-ANO'!$D$9*C23/TAX!$D$9</f>
        <v>52618569.613317281</v>
      </c>
      <c r="D61" s="74">
        <f>'KM-ANO'!$E$9*D23/TAX!$E$9</f>
        <v>55042407.173472382</v>
      </c>
      <c r="E61" s="74">
        <f>'KM-ANO'!$F$9*E23/TAX!$F$9</f>
        <v>39794198.739245929</v>
      </c>
      <c r="F61" s="80">
        <f>'KM-ANO'!$G$9*F23/TAX!$G$9</f>
        <v>0</v>
      </c>
      <c r="H61" s="8"/>
      <c r="I61" s="1"/>
      <c r="J61" s="1"/>
      <c r="K61" s="1"/>
      <c r="L61" s="1"/>
      <c r="M61" s="1"/>
      <c r="N61" s="1"/>
      <c r="O61" s="1"/>
      <c r="P61" s="1"/>
      <c r="Q61" s="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</row>
    <row r="62" spans="1:145">
      <c r="A62" s="78" t="s">
        <v>40</v>
      </c>
      <c r="B62" s="79">
        <f>SUM(B63:B66)</f>
        <v>4763952790.575489</v>
      </c>
      <c r="C62" s="79">
        <f>SUM(C63:C66)</f>
        <v>4932923034.8617668</v>
      </c>
      <c r="D62" s="79">
        <f>SUM(D63:D66)</f>
        <v>5108332235.0334864</v>
      </c>
      <c r="E62" s="79">
        <f>SUM(E63:E66)</f>
        <v>3691563403.0671792</v>
      </c>
      <c r="F62" s="79">
        <f>SUM(F63:F66)</f>
        <v>0</v>
      </c>
      <c r="H62" s="8"/>
      <c r="I62" s="1"/>
      <c r="J62" s="1"/>
      <c r="K62" s="1"/>
      <c r="L62" s="1"/>
      <c r="M62" s="1"/>
      <c r="N62" s="1"/>
      <c r="O62" s="1"/>
      <c r="P62" s="1"/>
      <c r="Q62" s="1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 spans="1:145" s="35" customFormat="1">
      <c r="A63" s="73" t="s">
        <v>26</v>
      </c>
      <c r="B63" s="74">
        <f>'KM-ANO'!$C$9*B25/TAX!$C$9</f>
        <v>200744834.59678751</v>
      </c>
      <c r="C63" s="74">
        <f>'KM-ANO'!$D$9*C25/TAX!$D$9</f>
        <v>207154770.39613193</v>
      </c>
      <c r="D63" s="74">
        <f>'KM-ANO'!$E$9*D25/TAX!$E$9</f>
        <v>214332066.44628471</v>
      </c>
      <c r="E63" s="74">
        <f>'KM-ANO'!$F$9*E25/TAX!$F$9</f>
        <v>155556809.43111429</v>
      </c>
      <c r="F63" s="80">
        <f>'KM-ANO'!$G$9*F25/TAX!$G$9</f>
        <v>0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45">
      <c r="A64" s="73" t="s">
        <v>18</v>
      </c>
      <c r="B64" s="74">
        <f>'KM-ANO'!$C$9*B26/TAX!$C$9</f>
        <v>1264858219.2393935</v>
      </c>
      <c r="C64" s="74">
        <f>'KM-ANO'!$D$9*C26/TAX!$D$9</f>
        <v>1337503476.7435865</v>
      </c>
      <c r="D64" s="74">
        <f>'KM-ANO'!$E$9*D26/TAX!$E$9</f>
        <v>1406090359.5190096</v>
      </c>
      <c r="E64" s="74">
        <f>'KM-ANO'!$F$9*E26/TAX!$F$9</f>
        <v>1043778413.6960105</v>
      </c>
      <c r="F64" s="80">
        <f>'KM-ANO'!$G$9*F26/TAX!$G$9</f>
        <v>0</v>
      </c>
      <c r="H64" s="8"/>
      <c r="I64" s="1"/>
      <c r="J64" s="1"/>
      <c r="K64" s="1"/>
      <c r="L64" s="1"/>
      <c r="M64" s="1"/>
      <c r="N64" s="1"/>
      <c r="O64" s="1"/>
      <c r="P64" s="1"/>
      <c r="Q64" s="1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</row>
    <row r="65" spans="1:145">
      <c r="A65" s="73" t="s">
        <v>12</v>
      </c>
      <c r="B65" s="74">
        <f>'KM-ANO'!$C$9*B27/TAX!$C$9</f>
        <v>512171724.00909704</v>
      </c>
      <c r="C65" s="74">
        <f>'KM-ANO'!$D$9*C27/TAX!$D$9</f>
        <v>527372368.40444195</v>
      </c>
      <c r="D65" s="74">
        <f>'KM-ANO'!$E$9*D27/TAX!$E$9</f>
        <v>546244103.14128947</v>
      </c>
      <c r="E65" s="74">
        <f>'KM-ANO'!$F$9*E27/TAX!$F$9</f>
        <v>390826067.60932159</v>
      </c>
      <c r="F65" s="80">
        <f>'KM-ANO'!$G$9*F27/TAX!$G$9</f>
        <v>0</v>
      </c>
      <c r="H65" s="8"/>
      <c r="I65" s="1"/>
      <c r="J65" s="1"/>
      <c r="K65" s="1"/>
      <c r="L65" s="1"/>
      <c r="M65" s="1"/>
      <c r="N65" s="1"/>
      <c r="O65" s="1"/>
      <c r="P65" s="1"/>
      <c r="Q65" s="1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 spans="1:145">
      <c r="A66" s="73" t="s">
        <v>10</v>
      </c>
      <c r="B66" s="74">
        <f>'KM-ANO'!$C$9*B28/TAX!$C$9</f>
        <v>2786178012.7302113</v>
      </c>
      <c r="C66" s="74">
        <f>'KM-ANO'!$D$9*C28/TAX!$D$9</f>
        <v>2860892419.3176069</v>
      </c>
      <c r="D66" s="74">
        <f>'KM-ANO'!$E$9*D28/TAX!$E$9</f>
        <v>2941665705.9269028</v>
      </c>
      <c r="E66" s="74">
        <f>'KM-ANO'!$F$9*E28/TAX!$F$9</f>
        <v>2101402112.3307328</v>
      </c>
      <c r="F66" s="80">
        <f>'KM-ANO'!$G$9*F28/TAX!$G$9</f>
        <v>0</v>
      </c>
      <c r="H66" s="8"/>
      <c r="I66" s="1"/>
      <c r="J66" s="1"/>
      <c r="K66" s="1"/>
      <c r="L66" s="1"/>
      <c r="M66" s="1"/>
      <c r="N66" s="1"/>
      <c r="O66" s="1"/>
      <c r="P66" s="1"/>
      <c r="Q66" s="1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</row>
    <row r="67" spans="1:145">
      <c r="A67" s="78" t="s">
        <v>41</v>
      </c>
      <c r="B67" s="79">
        <f>SUM(B68:B70)</f>
        <v>1972745496.1337085</v>
      </c>
      <c r="C67" s="79">
        <f>SUM(C68:C70)</f>
        <v>2046315246.0065589</v>
      </c>
      <c r="D67" s="79">
        <f>SUM(D68:D70)</f>
        <v>2119550662.551208</v>
      </c>
      <c r="E67" s="79">
        <f>SUM(E68:E70)</f>
        <v>1529865679.0222366</v>
      </c>
      <c r="F67" s="79">
        <f>SUM(F68:F70)</f>
        <v>0</v>
      </c>
      <c r="H67" s="8"/>
      <c r="I67" s="1"/>
      <c r="J67" s="1"/>
      <c r="K67" s="1"/>
      <c r="L67" s="1"/>
      <c r="M67" s="1"/>
      <c r="N67" s="1"/>
      <c r="O67" s="1"/>
      <c r="P67" s="1"/>
      <c r="Q67" s="1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</row>
    <row r="68" spans="1:145" s="35" customFormat="1">
      <c r="A68" s="73" t="s">
        <v>22</v>
      </c>
      <c r="B68" s="74">
        <f>'KM-ANO'!$C$9*B30/TAX!$C$9</f>
        <v>818471448.58431542</v>
      </c>
      <c r="C68" s="74">
        <f>'KM-ANO'!$D$9*C30/TAX!$D$9</f>
        <v>846986725.35798693</v>
      </c>
      <c r="D68" s="74">
        <f>'KM-ANO'!$E$9*D30/TAX!$E$9</f>
        <v>878251748.94225633</v>
      </c>
      <c r="E68" s="74">
        <f>'KM-ANO'!$F$9*E30/TAX!$F$9</f>
        <v>634465658.32488918</v>
      </c>
      <c r="F68" s="80">
        <f>'KM-ANO'!$G$9*F30/TAX!$G$9</f>
        <v>0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45">
      <c r="A69" s="73" t="s">
        <v>13</v>
      </c>
      <c r="B69" s="74">
        <f>'KM-ANO'!$C$9*B31/TAX!$C$9</f>
        <v>657464332.51779151</v>
      </c>
      <c r="C69" s="74">
        <f>'KM-ANO'!$D$9*C31/TAX!$D$9</f>
        <v>679868558.61756551</v>
      </c>
      <c r="D69" s="74">
        <f>'KM-ANO'!$E$9*D31/TAX!$E$9</f>
        <v>702768060.74701536</v>
      </c>
      <c r="E69" s="74">
        <f>'KM-ANO'!$F$9*E31/TAX!$F$9</f>
        <v>505731228.10105425</v>
      </c>
      <c r="F69" s="80">
        <f>'KM-ANO'!$G$9*F31/TAX!$G$9</f>
        <v>0</v>
      </c>
      <c r="H69" s="8"/>
      <c r="I69" s="1"/>
      <c r="J69" s="1"/>
      <c r="K69" s="1"/>
      <c r="L69" s="1"/>
      <c r="M69" s="1"/>
      <c r="N69" s="1"/>
      <c r="O69" s="1"/>
      <c r="P69" s="1"/>
      <c r="Q69" s="1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</row>
    <row r="70" spans="1:145">
      <c r="A70" s="73" t="s">
        <v>14</v>
      </c>
      <c r="B70" s="74">
        <f>'KM-ANO'!$C$9*B32/TAX!$C$9</f>
        <v>496809715.03160149</v>
      </c>
      <c r="C70" s="74">
        <f>'KM-ANO'!$D$9*C32/TAX!$D$9</f>
        <v>519459962.03100628</v>
      </c>
      <c r="D70" s="74">
        <f>'KM-ANO'!$E$9*D32/TAX!$E$9</f>
        <v>538530852.86193645</v>
      </c>
      <c r="E70" s="74">
        <f>'KM-ANO'!$F$9*E32/TAX!$F$9</f>
        <v>389668792.59629315</v>
      </c>
      <c r="F70" s="80">
        <f>'KM-ANO'!$G$9*F32/TAX!$G$9</f>
        <v>0</v>
      </c>
      <c r="H70" s="8"/>
      <c r="I70" s="1"/>
      <c r="J70" s="1"/>
      <c r="K70" s="1"/>
      <c r="L70" s="1"/>
      <c r="M70" s="1"/>
      <c r="N70" s="1"/>
      <c r="O70" s="1"/>
      <c r="P70" s="1"/>
      <c r="Q70" s="1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</row>
    <row r="71" spans="1:145">
      <c r="A71" s="78" t="s">
        <v>42</v>
      </c>
      <c r="B71" s="79">
        <f>SUM(B72:B75)</f>
        <v>985837234.3937012</v>
      </c>
      <c r="C71" s="79">
        <f>SUM(C72:C75)</f>
        <v>1027905293.6540607</v>
      </c>
      <c r="D71" s="79">
        <f>SUM(D72:D75)</f>
        <v>1079198303.6975586</v>
      </c>
      <c r="E71" s="79">
        <f>SUM(E72:E75)</f>
        <v>789094081.83770752</v>
      </c>
      <c r="F71" s="79">
        <f>SUM(F72:F75)</f>
        <v>0</v>
      </c>
      <c r="H71" s="8"/>
      <c r="I71" s="1"/>
      <c r="J71" s="1"/>
      <c r="K71" s="1"/>
      <c r="L71" s="1"/>
      <c r="M71" s="1"/>
      <c r="N71" s="1"/>
      <c r="O71" s="1"/>
      <c r="P71" s="1"/>
      <c r="Q71" s="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 spans="1:145" s="35" customFormat="1" ht="18" customHeight="1">
      <c r="A72" s="73" t="s">
        <v>11</v>
      </c>
      <c r="B72" s="74">
        <f>'KM-ANO'!$C$9*B34/TAX!$C$9</f>
        <v>157656349.21277198</v>
      </c>
      <c r="C72" s="74">
        <f>'KM-ANO'!$D$9*C34/TAX!$D$9</f>
        <v>163235574.69770086</v>
      </c>
      <c r="D72" s="74">
        <f>'KM-ANO'!$E$9*D34/TAX!$E$9</f>
        <v>169741347.15796646</v>
      </c>
      <c r="E72" s="74">
        <f>'KM-ANO'!$F$9*E34/TAX!$F$9</f>
        <v>122005437.08223733</v>
      </c>
      <c r="F72" s="80">
        <f>'KM-ANO'!$G$9*F34/TAX!$G$9</f>
        <v>0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45">
      <c r="A73" s="73" t="s">
        <v>20</v>
      </c>
      <c r="B73" s="74">
        <f>'KM-ANO'!$C$9*B35/TAX!$C$9</f>
        <v>420499405.34977108</v>
      </c>
      <c r="C73" s="74">
        <f>'KM-ANO'!$D$9*C35/TAX!$D$9</f>
        <v>434877872.47731006</v>
      </c>
      <c r="D73" s="74">
        <f>'KM-ANO'!$E$9*D35/TAX!$E$9</f>
        <v>455374035.23849803</v>
      </c>
      <c r="E73" s="74">
        <f>'KM-ANO'!$F$9*E35/TAX!$F$9</f>
        <v>333216779.49556422</v>
      </c>
      <c r="F73" s="80">
        <f>'KM-ANO'!$G$9*F35/TAX!$G$9</f>
        <v>0</v>
      </c>
      <c r="H73" s="8"/>
      <c r="I73" s="1"/>
      <c r="J73" s="1"/>
      <c r="K73" s="1"/>
      <c r="L73" s="1"/>
      <c r="M73" s="1"/>
      <c r="N73" s="1"/>
      <c r="O73" s="1"/>
      <c r="P73" s="1"/>
      <c r="Q73" s="1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</row>
    <row r="74" spans="1:145">
      <c r="A74" s="73" t="s">
        <v>24</v>
      </c>
      <c r="B74" s="74">
        <f>'KM-ANO'!$C$9*B36/TAX!$C$9</f>
        <v>234598190.59443629</v>
      </c>
      <c r="C74" s="74">
        <f>'KM-ANO'!$D$9*C36/TAX!$D$9</f>
        <v>249340410.93385223</v>
      </c>
      <c r="D74" s="74">
        <f>'KM-ANO'!$E$9*D36/TAX!$E$9</f>
        <v>267446755.84219405</v>
      </c>
      <c r="E74" s="74">
        <f>'KM-ANO'!$F$9*E36/TAX!$F$9</f>
        <v>199674518.40513742</v>
      </c>
      <c r="F74" s="80">
        <f>'KM-ANO'!$G$9*F36/TAX!$G$9</f>
        <v>0</v>
      </c>
      <c r="H74" s="8"/>
      <c r="I74" s="1"/>
      <c r="J74" s="1"/>
      <c r="K74" s="1"/>
      <c r="L74" s="1"/>
      <c r="M74" s="1"/>
      <c r="N74" s="1"/>
      <c r="O74" s="1"/>
      <c r="P74" s="1"/>
      <c r="Q74" s="1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</row>
    <row r="75" spans="1:145">
      <c r="A75" s="73" t="s">
        <v>25</v>
      </c>
      <c r="B75" s="74">
        <f>'KM-ANO'!$C$9*B37/TAX!$C$9</f>
        <v>173083289.23672184</v>
      </c>
      <c r="C75" s="74">
        <f>'KM-ANO'!$D$9*C37/TAX!$D$9</f>
        <v>180451435.54519764</v>
      </c>
      <c r="D75" s="74">
        <f>'KM-ANO'!$E$9*D37/TAX!$E$9</f>
        <v>186636165.45890015</v>
      </c>
      <c r="E75" s="74">
        <f>'KM-ANO'!$F$9*E37/TAX!$F$9</f>
        <v>134197346.85476854</v>
      </c>
      <c r="F75" s="80">
        <f>'KM-ANO'!$G$9*F37/TAX!$G$9</f>
        <v>0</v>
      </c>
      <c r="H75" s="8"/>
      <c r="I75" s="1"/>
      <c r="J75" s="1"/>
      <c r="K75" s="1"/>
      <c r="L75" s="1"/>
      <c r="M75" s="1"/>
      <c r="N75" s="1"/>
      <c r="O75" s="1"/>
      <c r="P75" s="1"/>
      <c r="Q75" s="1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 spans="1:145">
      <c r="A76" s="5"/>
      <c r="B76" s="8"/>
      <c r="C76" s="8"/>
      <c r="D76" s="8"/>
      <c r="E76" s="8"/>
      <c r="F76" s="8"/>
      <c r="G76" s="8"/>
      <c r="H76" s="8"/>
      <c r="I76" s="1"/>
      <c r="J76" s="1"/>
      <c r="K76" s="1"/>
      <c r="L76" s="1"/>
      <c r="M76" s="1"/>
      <c r="N76" s="1"/>
      <c r="O76" s="1"/>
      <c r="P76" s="1"/>
      <c r="Q76" s="1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</row>
    <row r="77" spans="1:145">
      <c r="B77" s="8"/>
      <c r="C77" s="8"/>
      <c r="D77" s="8"/>
      <c r="E77" s="8"/>
      <c r="F77" s="8"/>
      <c r="G77" s="8"/>
      <c r="H77" s="8"/>
      <c r="I77" s="1"/>
      <c r="J77" s="1"/>
      <c r="K77" s="1"/>
      <c r="L77" s="1"/>
      <c r="M77" s="1"/>
      <c r="N77" s="1"/>
      <c r="O77" s="1"/>
      <c r="P77" s="1"/>
      <c r="Q77" s="1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</row>
    <row r="78" spans="1:145">
      <c r="B78" s="8"/>
      <c r="C78" s="8"/>
      <c r="D78" s="8"/>
      <c r="E78" s="8"/>
      <c r="F78" s="8"/>
      <c r="G78" s="8"/>
      <c r="H78" s="8"/>
      <c r="I78" s="1"/>
      <c r="J78" s="1"/>
      <c r="K78" s="1"/>
      <c r="L78" s="1"/>
      <c r="M78" s="1"/>
      <c r="N78" s="1"/>
      <c r="O78" s="1"/>
      <c r="P78" s="1"/>
      <c r="Q78" s="1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</row>
    <row r="79" spans="1:145">
      <c r="B79" s="8"/>
      <c r="C79" s="8"/>
      <c r="D79" s="8"/>
      <c r="E79" s="8"/>
      <c r="F79" s="8"/>
      <c r="G79" s="8"/>
      <c r="H79" s="8"/>
      <c r="I79" s="1"/>
      <c r="J79" s="1"/>
      <c r="K79" s="1"/>
      <c r="L79" s="1"/>
      <c r="M79" s="1"/>
      <c r="N79" s="1"/>
      <c r="O79" s="1"/>
      <c r="P79" s="1"/>
      <c r="Q79" s="1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</row>
    <row r="80" spans="1:145">
      <c r="B80" s="8"/>
      <c r="C80" s="8"/>
      <c r="D80" s="8"/>
      <c r="E80" s="8"/>
      <c r="F80" s="8"/>
      <c r="G80" s="8"/>
      <c r="H80" s="8"/>
      <c r="I80" s="1"/>
      <c r="J80" s="1"/>
      <c r="K80" s="1"/>
      <c r="L80" s="1"/>
      <c r="M80" s="1"/>
      <c r="N80" s="1"/>
      <c r="O80" s="1"/>
      <c r="P80" s="1"/>
      <c r="Q80" s="1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</row>
    <row r="81" spans="2:145">
      <c r="B81" s="8"/>
      <c r="C81" s="8"/>
      <c r="D81" s="8"/>
      <c r="E81" s="8"/>
      <c r="F81" s="8"/>
      <c r="G81" s="8"/>
      <c r="H81" s="8"/>
      <c r="I81" s="1"/>
      <c r="J81" s="1"/>
      <c r="K81" s="1"/>
      <c r="L81" s="1"/>
      <c r="M81" s="1"/>
      <c r="N81" s="1"/>
      <c r="O81" s="1"/>
      <c r="P81" s="1"/>
      <c r="Q81" s="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</row>
    <row r="82" spans="2:145">
      <c r="B82" s="8"/>
      <c r="C82" s="8"/>
      <c r="D82" s="8"/>
      <c r="E82" s="8"/>
      <c r="F82" s="8"/>
      <c r="G82" s="8"/>
      <c r="H82" s="8"/>
      <c r="I82" s="1"/>
      <c r="J82" s="1"/>
      <c r="K82" s="1"/>
      <c r="L82" s="1"/>
      <c r="M82" s="1"/>
      <c r="N82" s="1"/>
      <c r="O82" s="1"/>
      <c r="P82" s="1"/>
      <c r="Q82" s="1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</row>
    <row r="83" spans="2:145">
      <c r="B83" s="8"/>
      <c r="C83" s="8"/>
      <c r="D83" s="8"/>
      <c r="E83" s="8"/>
      <c r="F83" s="8"/>
      <c r="G83" s="8"/>
      <c r="H83" s="8"/>
      <c r="I83" s="1"/>
      <c r="J83" s="1"/>
      <c r="K83" s="1"/>
      <c r="L83" s="1"/>
      <c r="M83" s="1"/>
      <c r="N83" s="1"/>
      <c r="O83" s="1"/>
      <c r="P83" s="1"/>
      <c r="Q83" s="1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</row>
    <row r="84" spans="2:145">
      <c r="B84" s="8"/>
      <c r="C84" s="8"/>
      <c r="D84" s="8"/>
      <c r="E84" s="8"/>
      <c r="F84" s="8"/>
      <c r="G84" s="8"/>
      <c r="H84" s="8"/>
      <c r="I84" s="1"/>
      <c r="J84" s="1"/>
      <c r="K84" s="1"/>
      <c r="L84" s="1"/>
      <c r="M84" s="1"/>
      <c r="N84" s="1"/>
      <c r="O84" s="1"/>
      <c r="P84" s="1"/>
      <c r="Q84" s="1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</row>
    <row r="85" spans="2:145">
      <c r="B85" s="8"/>
      <c r="C85" s="8"/>
      <c r="D85" s="8"/>
      <c r="E85" s="8"/>
      <c r="F85" s="8"/>
      <c r="G85" s="8"/>
      <c r="H85" s="8"/>
      <c r="I85" s="1"/>
      <c r="J85" s="1"/>
      <c r="K85" s="1"/>
      <c r="L85" s="1"/>
      <c r="M85" s="1"/>
      <c r="N85" s="1"/>
      <c r="O85" s="1"/>
      <c r="P85" s="1"/>
      <c r="Q85" s="1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</row>
    <row r="86" spans="2:145">
      <c r="B86" s="8"/>
      <c r="C86" s="8"/>
      <c r="D86" s="8"/>
      <c r="E86" s="8"/>
      <c r="F86" s="8"/>
      <c r="G86" s="8"/>
      <c r="H86" s="8"/>
      <c r="I86" s="1"/>
      <c r="J86" s="1"/>
      <c r="K86" s="1"/>
      <c r="L86" s="1"/>
      <c r="M86" s="1"/>
      <c r="N86" s="1"/>
      <c r="O86" s="1"/>
      <c r="P86" s="1"/>
      <c r="Q86" s="1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 spans="2:145">
      <c r="B87" s="8"/>
      <c r="C87" s="8"/>
      <c r="D87" s="8"/>
      <c r="E87" s="8"/>
      <c r="F87" s="8"/>
      <c r="G87" s="8"/>
      <c r="H87" s="8"/>
      <c r="I87" s="1"/>
      <c r="J87" s="1"/>
      <c r="K87" s="1"/>
      <c r="L87" s="1"/>
      <c r="M87" s="1"/>
      <c r="N87" s="1"/>
      <c r="O87" s="1"/>
      <c r="P87" s="1"/>
      <c r="Q87" s="1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</row>
    <row r="88" spans="2:145">
      <c r="B88" s="8"/>
      <c r="C88" s="8"/>
      <c r="D88" s="8"/>
      <c r="E88" s="8"/>
      <c r="F88" s="8"/>
      <c r="G88" s="8"/>
      <c r="H88" s="8"/>
      <c r="I88" s="1"/>
      <c r="J88" s="1"/>
      <c r="K88" s="1"/>
      <c r="L88" s="1"/>
      <c r="M88" s="1"/>
      <c r="N88" s="1"/>
      <c r="O88" s="1"/>
      <c r="P88" s="1"/>
      <c r="Q88" s="1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0.39997558519241921"/>
  </sheetPr>
  <dimension ref="A1:EP82"/>
  <sheetViews>
    <sheetView topLeftCell="A24" zoomScale="95" zoomScaleNormal="95" workbookViewId="0">
      <pane xSplit="1" topLeftCell="B1" activePane="topRight" state="frozen"/>
      <selection pane="topRight" activeCell="A24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24" style="7" bestFit="1" customWidth="1"/>
    <col min="4" max="4" width="22.28515625" style="7" bestFit="1" customWidth="1"/>
    <col min="5" max="5" width="15.42578125" style="7" bestFit="1" customWidth="1"/>
    <col min="6" max="6" width="21.140625" style="7" bestFit="1" customWidth="1"/>
    <col min="7" max="7" width="18.5703125" style="7" bestFit="1" customWidth="1"/>
    <col min="8" max="8" width="21.140625" style="7" bestFit="1" customWidth="1"/>
    <col min="9" max="9" width="19.42578125" style="7" bestFit="1" customWidth="1"/>
    <col min="10" max="10" width="13.85546875" style="7" customWidth="1"/>
    <col min="11" max="12" width="18.5703125" style="8" bestFit="1" customWidth="1"/>
    <col min="13" max="13" width="13.42578125" style="8" bestFit="1" customWidth="1"/>
    <col min="14" max="14" width="13.42578125" style="8" customWidth="1"/>
    <col min="15" max="15" width="18.5703125" style="8" bestFit="1" customWidth="1"/>
    <col min="16" max="17" width="12.28515625" style="8" customWidth="1"/>
    <col min="18" max="24" width="12.7109375" style="1" bestFit="1" customWidth="1"/>
    <col min="25" max="25" width="8.85546875" style="1"/>
    <col min="26" max="26" width="10.7109375" style="1" bestFit="1" customWidth="1"/>
    <col min="27" max="27" width="17.42578125" style="1" bestFit="1" customWidth="1"/>
    <col min="28" max="29" width="18.42578125" style="1" bestFit="1" customWidth="1"/>
    <col min="30" max="41" width="12.7109375" style="1" bestFit="1" customWidth="1"/>
    <col min="42" max="42" width="8.85546875" style="1"/>
    <col min="43" max="43" width="10.7109375" style="1" bestFit="1" customWidth="1"/>
    <col min="44" max="44" width="17.42578125" style="1" bestFit="1" customWidth="1"/>
    <col min="45" max="46" width="18.42578125" style="1" bestFit="1" customWidth="1"/>
    <col min="47" max="54" width="12.7109375" style="1" bestFit="1" customWidth="1"/>
    <col min="55" max="146" width="8.85546875" style="1"/>
  </cols>
  <sheetData>
    <row r="1" spans="1:87" s="1" customFormat="1">
      <c r="A1" s="7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  <c r="Q1" s="8"/>
    </row>
    <row r="2" spans="1:87" s="1" customFormat="1" ht="15.75">
      <c r="A2" s="112" t="s">
        <v>138</v>
      </c>
      <c r="B2" s="408" t="s">
        <v>144</v>
      </c>
      <c r="C2" s="409"/>
      <c r="D2" s="409"/>
      <c r="E2" s="409"/>
      <c r="F2" s="410"/>
    </row>
    <row r="3" spans="1:87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87" s="1" customFormat="1">
      <c r="A4" s="353"/>
      <c r="B4" s="83" t="s">
        <v>77</v>
      </c>
      <c r="C4" s="83" t="s">
        <v>77</v>
      </c>
      <c r="D4" s="83" t="s">
        <v>77</v>
      </c>
      <c r="E4" s="83" t="s">
        <v>77</v>
      </c>
      <c r="F4" s="83" t="s">
        <v>77</v>
      </c>
    </row>
    <row r="5" spans="1:87" s="25" customFormat="1">
      <c r="A5" s="76" t="s">
        <v>37</v>
      </c>
      <c r="B5" s="78">
        <f>B6+B14+B24+B29+B33</f>
        <v>2572713.9512881245</v>
      </c>
      <c r="C5" s="78">
        <f>C6+C14+C24+C29+C33</f>
        <v>2654209.9817283889</v>
      </c>
      <c r="D5" s="78">
        <f>D6+D14+D24+D29+D33</f>
        <v>2740138.0148197617</v>
      </c>
      <c r="E5" s="78">
        <f>E6+E14+E24+E29+E33</f>
        <v>2845536.8168298998</v>
      </c>
      <c r="F5" s="78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</row>
    <row r="6" spans="1:87" s="25" customFormat="1">
      <c r="A6" s="76" t="s">
        <v>38</v>
      </c>
      <c r="B6" s="79">
        <f>SUM(B7:B13)</f>
        <v>63677.189083097684</v>
      </c>
      <c r="C6" s="79">
        <f>SUM(C7:C13)</f>
        <v>64740.632520714804</v>
      </c>
      <c r="D6" s="79">
        <f>SUM(D7:D13)</f>
        <v>67602.065862832373</v>
      </c>
      <c r="E6" s="79">
        <f>SUM(E7:E13)</f>
        <v>70231.918060826458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</row>
    <row r="7" spans="1:87" s="1" customFormat="1">
      <c r="A7" s="77" t="s">
        <v>23</v>
      </c>
      <c r="B7" s="74">
        <f>ONSV_2019!V6*DEN!G5</f>
        <v>2100.0136703528242</v>
      </c>
      <c r="C7" s="74">
        <f>ONSV_2020!V6*DEN!G40</f>
        <v>2139.1329498586265</v>
      </c>
      <c r="D7" s="74">
        <f>ONSV_2021!V6*DEN!G75</f>
        <v>2203.1925159517796</v>
      </c>
      <c r="E7" s="74">
        <f>ONSV_2022!V6*DEN!G110</f>
        <v>2314.366522345063</v>
      </c>
      <c r="F7" s="80"/>
    </row>
    <row r="8" spans="1:87" s="1" customFormat="1">
      <c r="A8" s="77" t="s">
        <v>15</v>
      </c>
      <c r="B8" s="74">
        <f>ONSV_2019!V7*DEN!G6</f>
        <v>3318.5757666447207</v>
      </c>
      <c r="C8" s="74">
        <f>ONSV_2020!V7*DEN!G41</f>
        <v>3443.8157431463042</v>
      </c>
      <c r="D8" s="74">
        <f>ONSV_2021!V7*DEN!G76</f>
        <v>3678.0683516746481</v>
      </c>
      <c r="E8" s="74">
        <f>ONSV_2022!V7*DEN!G111</f>
        <v>3766.7765090425178</v>
      </c>
      <c r="F8" s="80"/>
    </row>
    <row r="9" spans="1:87" s="1" customFormat="1">
      <c r="A9" s="77" t="s">
        <v>16</v>
      </c>
      <c r="B9" s="74">
        <f>ONSV_2019!V8*DEN!G7</f>
        <v>20257.919182293463</v>
      </c>
      <c r="C9" s="74">
        <f>ONSV_2020!V8*DEN!G42</f>
        <v>20124.623223700408</v>
      </c>
      <c r="D9" s="74">
        <f>ONSV_2021!V8*DEN!G77</f>
        <v>20331.814249913274</v>
      </c>
      <c r="E9" s="74">
        <f>ONSV_2022!V8*DEN!G112</f>
        <v>20563.814198820834</v>
      </c>
      <c r="F9" s="80"/>
    </row>
    <row r="10" spans="1:87" s="1" customFormat="1">
      <c r="A10" s="77" t="s">
        <v>28</v>
      </c>
      <c r="B10" s="74">
        <f>ONSV_2019!V9*DEN!G8</f>
        <v>21560.536617927606</v>
      </c>
      <c r="C10" s="74">
        <f>ONSV_2020!V9*DEN!G43</f>
        <v>22173.815614955598</v>
      </c>
      <c r="D10" s="74">
        <f>ONSV_2021!V9*DEN!G78</f>
        <v>23684.420389804534</v>
      </c>
      <c r="E10" s="74">
        <f>ONSV_2022!V9*DEN!G113</f>
        <v>24722.75706672766</v>
      </c>
      <c r="F10" s="80"/>
    </row>
    <row r="11" spans="1:87" s="1" customFormat="1">
      <c r="A11" s="77" t="s">
        <v>19</v>
      </c>
      <c r="B11" s="74">
        <f>ONSV_2019!V10*DEN!G9</f>
        <v>7322.0192591417872</v>
      </c>
      <c r="C11" s="74">
        <f>ONSV_2020!V10*DEN!G44</f>
        <v>7531.5215686043721</v>
      </c>
      <c r="D11" s="74">
        <f>ONSV_2021!V10*DEN!G79</f>
        <v>7909.608204194049</v>
      </c>
      <c r="E11" s="74">
        <f>ONSV_2022!V10*DEN!G114</f>
        <v>8357.9015243142821</v>
      </c>
      <c r="F11" s="80"/>
    </row>
    <row r="12" spans="1:87" s="1" customFormat="1">
      <c r="A12" s="77" t="s">
        <v>17</v>
      </c>
      <c r="B12" s="74">
        <f>ONSV_2019!V11*DEN!G10</f>
        <v>3274.2352584192981</v>
      </c>
      <c r="C12" s="74">
        <f>ONSV_2020!V11*DEN!G45</f>
        <v>3316.8509129774843</v>
      </c>
      <c r="D12" s="74">
        <f>ONSV_2021!V11*DEN!G80</f>
        <v>3409.0347092210591</v>
      </c>
      <c r="E12" s="74">
        <f>ONSV_2022!V11*DEN!G115</f>
        <v>3587.6271310720481</v>
      </c>
      <c r="F12" s="80"/>
    </row>
    <row r="13" spans="1:87" s="1" customFormat="1">
      <c r="A13" s="77" t="s">
        <v>29</v>
      </c>
      <c r="B13" s="74">
        <f>ONSV_2019!V12*DEN!G11</f>
        <v>5843.8893283179868</v>
      </c>
      <c r="C13" s="74">
        <f>ONSV_2020!V12*DEN!G46</f>
        <v>6010.8725074720151</v>
      </c>
      <c r="D13" s="74">
        <f>ONSV_2021!V12*DEN!G81</f>
        <v>6385.9274420730308</v>
      </c>
      <c r="E13" s="74">
        <f>ONSV_2022!V12*DEN!G116</f>
        <v>6918.6751085040551</v>
      </c>
      <c r="F13" s="80"/>
    </row>
    <row r="14" spans="1:87" s="25" customFormat="1">
      <c r="A14" s="76" t="s">
        <v>39</v>
      </c>
      <c r="B14" s="79">
        <f>SUM(B15:B23)</f>
        <v>264854.30949368892</v>
      </c>
      <c r="C14" s="79">
        <f>SUM(C15:C23)</f>
        <v>270270.58914004813</v>
      </c>
      <c r="D14" s="79">
        <f>SUM(D15:D23)</f>
        <v>282086.17260236596</v>
      </c>
      <c r="E14" s="79">
        <f>SUM(E15:E23)</f>
        <v>292811.78600629448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</row>
    <row r="15" spans="1:87" s="1" customFormat="1">
      <c r="A15" s="77" t="s">
        <v>35</v>
      </c>
      <c r="B15" s="74">
        <f>ONSV_2019!V14*DEN!G13</f>
        <v>14377.451322004461</v>
      </c>
      <c r="C15" s="74">
        <f>ONSV_2020!V14*DEN!G48</f>
        <v>14864.966904485049</v>
      </c>
      <c r="D15" s="74">
        <f>ONSV_2021!V14*DEN!G83</f>
        <v>15693.702352263404</v>
      </c>
      <c r="E15" s="74">
        <f>ONSV_2022!V14*DEN!G118</f>
        <v>16566.842088849025</v>
      </c>
      <c r="F15" s="80"/>
    </row>
    <row r="16" spans="1:87" s="1" customFormat="1">
      <c r="A16" s="77" t="s">
        <v>31</v>
      </c>
      <c r="B16" s="74">
        <f>ONSV_2019!V15*DEN!G14</f>
        <v>85488.14817360614</v>
      </c>
      <c r="C16" s="74">
        <f>ONSV_2020!V15*DEN!G49</f>
        <v>87687.460220953421</v>
      </c>
      <c r="D16" s="74">
        <f>ONSV_2021!V15*DEN!G84</f>
        <v>91222.087589801726</v>
      </c>
      <c r="E16" s="74">
        <f>ONSV_2022!V15*DEN!G119</f>
        <v>94470.137368509371</v>
      </c>
      <c r="F16" s="80"/>
    </row>
    <row r="17" spans="1:87" s="1" customFormat="1">
      <c r="A17" s="77" t="s">
        <v>27</v>
      </c>
      <c r="B17" s="74">
        <f>ONSV_2019!V16*DEN!G15</f>
        <v>32485.577808113114</v>
      </c>
      <c r="C17" s="74">
        <f>ONSV_2020!V16*DEN!G50</f>
        <v>33044.095415102995</v>
      </c>
      <c r="D17" s="74">
        <f>ONSV_2021!V16*DEN!G85</f>
        <v>33941.474983777523</v>
      </c>
      <c r="E17" s="74">
        <f>ONSV_2022!V16*DEN!G120</f>
        <v>35112.280959585318</v>
      </c>
      <c r="F17" s="80"/>
    </row>
    <row r="18" spans="1:87" s="1" customFormat="1">
      <c r="A18" s="77" t="s">
        <v>33</v>
      </c>
      <c r="B18" s="74">
        <f>ONSV_2019!V17*DEN!G16</f>
        <v>13487.689637216474</v>
      </c>
      <c r="C18" s="74">
        <f>ONSV_2020!V17*DEN!G51</f>
        <v>13710.729705859814</v>
      </c>
      <c r="D18" s="74">
        <f>ONSV_2021!V17*DEN!G86</f>
        <v>14504.419118196041</v>
      </c>
      <c r="E18" s="74">
        <f>ONSV_2022!V17*DEN!G121</f>
        <v>15263.673328343899</v>
      </c>
      <c r="F18" s="80"/>
    </row>
    <row r="19" spans="1:87" s="1" customFormat="1">
      <c r="A19" s="77" t="s">
        <v>34</v>
      </c>
      <c r="B19" s="74">
        <f>ONSV_2019!V18*DEN!G17</f>
        <v>17411.113379059178</v>
      </c>
      <c r="C19" s="74">
        <f>ONSV_2020!V18*DEN!G52</f>
        <v>17666.842592146662</v>
      </c>
      <c r="D19" s="74">
        <f>ONSV_2021!V18*DEN!G87</f>
        <v>18311.414090423015</v>
      </c>
      <c r="E19" s="74">
        <f>ONSV_2022!V18*DEN!G122</f>
        <v>19026.260347922595</v>
      </c>
      <c r="F19" s="80"/>
    </row>
    <row r="20" spans="1:87" s="1" customFormat="1">
      <c r="A20" s="77" t="s">
        <v>30</v>
      </c>
      <c r="B20" s="74">
        <f>ONSV_2019!V19*DEN!G18</f>
        <v>62266.881524988799</v>
      </c>
      <c r="C20" s="74">
        <f>ONSV_2020!V19*DEN!G53</f>
        <v>63314.203982533203</v>
      </c>
      <c r="D20" s="74">
        <f>ONSV_2021!V19*DEN!G88</f>
        <v>66754.749710900171</v>
      </c>
      <c r="E20" s="74">
        <f>ONSV_2022!V19*DEN!G123</f>
        <v>68841.602655954121</v>
      </c>
      <c r="F20" s="80"/>
    </row>
    <row r="21" spans="1:87" s="1" customFormat="1">
      <c r="A21" s="77" t="s">
        <v>36</v>
      </c>
      <c r="B21" s="74">
        <f>ONSV_2019!V20*DEN!G19</f>
        <v>9315.5025290143367</v>
      </c>
      <c r="C21" s="74">
        <f>ONSV_2020!V20*DEN!G54</f>
        <v>9324.7828033208662</v>
      </c>
      <c r="D21" s="74">
        <f>ONSV_2021!V20*DEN!G89</f>
        <v>9623.4983384759889</v>
      </c>
      <c r="E21" s="74">
        <f>ONSV_2022!V20*DEN!G124</f>
        <v>10052.156531873601</v>
      </c>
      <c r="F21" s="80"/>
    </row>
    <row r="22" spans="1:87" s="1" customFormat="1">
      <c r="A22" s="77" t="s">
        <v>21</v>
      </c>
      <c r="B22" s="74">
        <f>ONSV_2019!V21*DEN!G20</f>
        <v>18967.893967655291</v>
      </c>
      <c r="C22" s="74">
        <f>ONSV_2020!V21*DEN!G55</f>
        <v>19219.11239820933</v>
      </c>
      <c r="D22" s="74">
        <f>ONSV_2021!V21*DEN!G90</f>
        <v>20039.248770694263</v>
      </c>
      <c r="E22" s="74">
        <f>ONSV_2022!V21*DEN!G125</f>
        <v>20975.000126560386</v>
      </c>
      <c r="F22" s="80"/>
    </row>
    <row r="23" spans="1:87" s="1" customFormat="1">
      <c r="A23" s="77" t="s">
        <v>32</v>
      </c>
      <c r="B23" s="74">
        <f>ONSV_2019!V22*DEN!G21</f>
        <v>11054.051152031159</v>
      </c>
      <c r="C23" s="74">
        <f>ONSV_2020!V22*DEN!G56</f>
        <v>11438.395117436816</v>
      </c>
      <c r="D23" s="74">
        <f>ONSV_2021!V22*DEN!G91</f>
        <v>11995.577647833776</v>
      </c>
      <c r="E23" s="74">
        <f>ONSV_2022!V22*DEN!G126</f>
        <v>12503.832598696246</v>
      </c>
      <c r="F23" s="80"/>
    </row>
    <row r="24" spans="1:87" s="25" customFormat="1">
      <c r="A24" s="76" t="s">
        <v>40</v>
      </c>
      <c r="B24" s="79">
        <f>SUM(B25:B28)</f>
        <v>1561736.8435981204</v>
      </c>
      <c r="C24" s="79">
        <f>SUM(C25:C28)</f>
        <v>1605485.3659457394</v>
      </c>
      <c r="D24" s="79">
        <f>SUM(D25:D28)</f>
        <v>1647313.3112616676</v>
      </c>
      <c r="E24" s="79">
        <f>SUM(E25:E28)</f>
        <v>1705083.1995901561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</row>
    <row r="25" spans="1:87" s="1" customFormat="1">
      <c r="A25" s="77" t="s">
        <v>26</v>
      </c>
      <c r="B25" s="74">
        <f>ONSV_2019!V24*DEN!G23</f>
        <v>39890.681028991137</v>
      </c>
      <c r="C25" s="74">
        <f>ONSV_2020!V24*DEN!G58</f>
        <v>40690.555945834072</v>
      </c>
      <c r="D25" s="74">
        <f>ONSV_2021!V24*DEN!G93</f>
        <v>42041.73332832694</v>
      </c>
      <c r="E25" s="74">
        <f>ONSV_2022!V24*DEN!G128</f>
        <v>44119.32370250993</v>
      </c>
      <c r="F25" s="80"/>
    </row>
    <row r="26" spans="1:87" s="1" customFormat="1">
      <c r="A26" s="77" t="s">
        <v>18</v>
      </c>
      <c r="B26" s="74">
        <f>ONSV_2019!V25*DEN!G24</f>
        <v>264192.58360588463</v>
      </c>
      <c r="C26" s="74">
        <f>ONSV_2020!V25*DEN!G59</f>
        <v>272057.39579216519</v>
      </c>
      <c r="D26" s="74">
        <f>ONSV_2021!V25*DEN!G94</f>
        <v>283905.19323234179</v>
      </c>
      <c r="E26" s="74">
        <f>ONSV_2022!V25*DEN!G129</f>
        <v>300341.54812653275</v>
      </c>
      <c r="F26" s="80"/>
    </row>
    <row r="27" spans="1:87" s="1" customFormat="1">
      <c r="A27" s="77" t="s">
        <v>12</v>
      </c>
      <c r="B27" s="74">
        <f>ONSV_2019!V26*DEN!G25</f>
        <v>256240.93926683688</v>
      </c>
      <c r="C27" s="74">
        <f>ONSV_2020!V26*DEN!G60</f>
        <v>262633.91590411577</v>
      </c>
      <c r="D27" s="74">
        <f>ONSV_2021!V26*DEN!G95</f>
        <v>269854.00473350094</v>
      </c>
      <c r="E27" s="74">
        <f>ONSV_2022!V26*DEN!G130</f>
        <v>277753.14040077565</v>
      </c>
      <c r="F27" s="80"/>
    </row>
    <row r="28" spans="1:87" s="1" customFormat="1">
      <c r="A28" s="77" t="s">
        <v>10</v>
      </c>
      <c r="B28" s="74">
        <f>ONSV_2019!V27*DEN!G26</f>
        <v>1001412.6396964076</v>
      </c>
      <c r="C28" s="74">
        <f>ONSV_2020!V27*DEN!G61</f>
        <v>1030103.4983036243</v>
      </c>
      <c r="D28" s="74">
        <f>ONSV_2021!V27*DEN!G96</f>
        <v>1051512.3799674979</v>
      </c>
      <c r="E28" s="74">
        <f>ONSV_2022!V27*DEN!G131</f>
        <v>1082869.1873603377</v>
      </c>
      <c r="F28" s="80"/>
    </row>
    <row r="29" spans="1:87" s="25" customFormat="1">
      <c r="A29" s="76" t="s">
        <v>41</v>
      </c>
      <c r="B29" s="79">
        <f>SUM(B30:B32)</f>
        <v>500758.3550957503</v>
      </c>
      <c r="C29" s="79">
        <f>SUM(C30:C32)</f>
        <v>525704.12058742135</v>
      </c>
      <c r="D29" s="79">
        <f>SUM(D30:D32)</f>
        <v>548133.96420689113</v>
      </c>
      <c r="E29" s="79">
        <f>SUM(E30:E32)</f>
        <v>573204.78169483296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</row>
    <row r="30" spans="1:87" s="1" customFormat="1">
      <c r="A30" s="77" t="s">
        <v>22</v>
      </c>
      <c r="B30" s="74">
        <f>ONSV_2019!V29*DEN!G28</f>
        <v>174255.22896839964</v>
      </c>
      <c r="C30" s="74">
        <f>ONSV_2020!V29*DEN!G63</f>
        <v>182034.32151317294</v>
      </c>
      <c r="D30" s="74">
        <f>ONSV_2021!V29*DEN!G98</f>
        <v>189373.21414172111</v>
      </c>
      <c r="E30" s="74">
        <f>ONSV_2022!V29*DEN!G133</f>
        <v>198093.28861073434</v>
      </c>
      <c r="F30" s="80"/>
    </row>
    <row r="31" spans="1:87" s="1" customFormat="1">
      <c r="A31" s="77" t="s">
        <v>13</v>
      </c>
      <c r="B31" s="74">
        <f>ONSV_2019!V30*DEN!G29</f>
        <v>189939.0700968595</v>
      </c>
      <c r="C31" s="74">
        <f>ONSV_2020!V30*DEN!G64</f>
        <v>197635.01637665261</v>
      </c>
      <c r="D31" s="74">
        <f>ONSV_2021!V30*DEN!G99</f>
        <v>204197.96016731602</v>
      </c>
      <c r="E31" s="74">
        <f>ONSV_2022!V30*DEN!G134</f>
        <v>211573.51027487739</v>
      </c>
      <c r="F31" s="80"/>
    </row>
    <row r="32" spans="1:87" s="1" customFormat="1">
      <c r="A32" s="77" t="s">
        <v>14</v>
      </c>
      <c r="B32" s="74">
        <f>ONSV_2019!V31*DEN!G30</f>
        <v>136564.05603049111</v>
      </c>
      <c r="C32" s="74">
        <f>ONSV_2020!V31*DEN!G65</f>
        <v>146034.78269759571</v>
      </c>
      <c r="D32" s="74">
        <f>ONSV_2021!V31*DEN!G100</f>
        <v>154562.78989785395</v>
      </c>
      <c r="E32" s="74">
        <f>ONSV_2022!V31*DEN!G135</f>
        <v>163537.98280922131</v>
      </c>
      <c r="F32" s="80"/>
    </row>
    <row r="33" spans="1:146" s="25" customFormat="1">
      <c r="A33" s="76" t="s">
        <v>42</v>
      </c>
      <c r="B33" s="79">
        <f>SUM(B34:B37)</f>
        <v>181687.25401746735</v>
      </c>
      <c r="C33" s="79">
        <f>SUM(C34:C37)</f>
        <v>188009.27353446544</v>
      </c>
      <c r="D33" s="79">
        <f>SUM(D34:D37)</f>
        <v>195002.50088600427</v>
      </c>
      <c r="E33" s="79">
        <f>SUM(E34:E37)</f>
        <v>204205.13147778952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</row>
    <row r="34" spans="1:146" s="1" customFormat="1">
      <c r="A34" s="77" t="s">
        <v>11</v>
      </c>
      <c r="B34" s="74">
        <f>ONSV_2019!V33*DEN!G32</f>
        <v>62510.936469580287</v>
      </c>
      <c r="C34" s="74">
        <f>ONSV_2020!V33*DEN!G67</f>
        <v>64609.775007926779</v>
      </c>
      <c r="D34" s="74">
        <f>ONSV_2021!V33*DEN!G102</f>
        <v>65572.416560033991</v>
      </c>
      <c r="E34" s="74">
        <f>ONSV_2022!V33*DEN!G137</f>
        <v>66886.707531661843</v>
      </c>
      <c r="F34" s="80"/>
    </row>
    <row r="35" spans="1:146" s="1" customFormat="1">
      <c r="A35" s="77" t="s">
        <v>20</v>
      </c>
      <c r="B35" s="74">
        <f>ONSV_2019!V34*DEN!G33</f>
        <v>67428.659456673442</v>
      </c>
      <c r="C35" s="74">
        <f>ONSV_2020!V34*DEN!G68</f>
        <v>68905.169869933088</v>
      </c>
      <c r="D35" s="74">
        <f>ONSV_2021!V34*DEN!G103</f>
        <v>71815.563910972429</v>
      </c>
      <c r="E35" s="74">
        <f>ONSV_2022!V34*DEN!G138</f>
        <v>76009.426861583779</v>
      </c>
      <c r="F35" s="80"/>
    </row>
    <row r="36" spans="1:146" s="1" customFormat="1">
      <c r="A36" s="77" t="s">
        <v>24</v>
      </c>
      <c r="B36" s="74">
        <f>ONSV_2019!V35*DEN!G34</f>
        <v>26524.568743161195</v>
      </c>
      <c r="C36" s="74">
        <f>ONSV_2020!V35*DEN!G69</f>
        <v>28327.370415408644</v>
      </c>
      <c r="D36" s="74">
        <f>ONSV_2021!V35*DEN!G104</f>
        <v>30749.947164370624</v>
      </c>
      <c r="E36" s="74">
        <f>ONSV_2022!V35*DEN!G139</f>
        <v>33399.070024153967</v>
      </c>
      <c r="F36" s="80"/>
    </row>
    <row r="37" spans="1:146" s="1" customFormat="1">
      <c r="A37" s="77" t="s">
        <v>25</v>
      </c>
      <c r="B37" s="74">
        <f>ONSV_2019!V36*DEN!G35</f>
        <v>25223.089348052414</v>
      </c>
      <c r="C37" s="74">
        <f>ONSV_2020!V36*DEN!G70</f>
        <v>26166.958241196913</v>
      </c>
      <c r="D37" s="74">
        <f>ONSV_2021!V36*DEN!G105</f>
        <v>26864.573250627236</v>
      </c>
      <c r="E37" s="74">
        <f>ONSV_2022!V36*DEN!G140</f>
        <v>27909.927060389909</v>
      </c>
      <c r="F37" s="80"/>
    </row>
    <row r="38" spans="1:146" s="1" customFormat="1">
      <c r="A38" s="98"/>
    </row>
    <row r="39" spans="1:146" s="1" customFormat="1" ht="15" customHeight="1">
      <c r="B39" s="8"/>
      <c r="H39" s="8"/>
      <c r="I39" s="8"/>
      <c r="J39" s="8"/>
      <c r="K39" s="8"/>
      <c r="L39" s="8"/>
      <c r="M39" s="8"/>
      <c r="O39" s="8"/>
      <c r="P39" s="8"/>
      <c r="Q39" s="8"/>
      <c r="R39" s="8"/>
      <c r="S39" s="8"/>
      <c r="T39" s="8"/>
      <c r="U39" s="8"/>
    </row>
    <row r="40" spans="1:146" s="1" customFormat="1" ht="15" customHeight="1">
      <c r="A40" s="112" t="s">
        <v>140</v>
      </c>
      <c r="C40" s="41"/>
      <c r="D40" s="41"/>
      <c r="E40" s="41"/>
      <c r="F40" s="41"/>
      <c r="H40" s="8"/>
      <c r="I40" s="8"/>
      <c r="J40" s="8"/>
      <c r="K40" s="8"/>
      <c r="L40" s="8"/>
      <c r="M40" s="8"/>
      <c r="N40" s="8"/>
      <c r="O40" s="8"/>
    </row>
    <row r="41" spans="1:146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8"/>
      <c r="J41" s="8"/>
      <c r="P41" s="1"/>
      <c r="Q41" s="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</row>
    <row r="42" spans="1:146">
      <c r="A42" s="353"/>
      <c r="B42" s="308" t="s">
        <v>85</v>
      </c>
      <c r="C42" s="308" t="s">
        <v>85</v>
      </c>
      <c r="D42" s="308" t="s">
        <v>85</v>
      </c>
      <c r="E42" s="308" t="s">
        <v>85</v>
      </c>
      <c r="F42" s="308" t="s">
        <v>85</v>
      </c>
      <c r="G42" s="1"/>
      <c r="H42" s="8"/>
      <c r="I42" s="8"/>
      <c r="J42" s="8"/>
      <c r="P42" s="1"/>
      <c r="Q42" s="1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</row>
    <row r="43" spans="1:146">
      <c r="A43" s="78" t="s">
        <v>37</v>
      </c>
      <c r="B43" s="87">
        <f>B44+B52+B62+B67+B71</f>
        <v>4507737871.1836329</v>
      </c>
      <c r="C43" s="87">
        <f>C44+C52+C62+C67+C71</f>
        <v>4650529782.6523676</v>
      </c>
      <c r="D43" s="87">
        <f>D44+D52+D62+D67+D71</f>
        <v>4801087153.6995296</v>
      </c>
      <c r="E43" s="87">
        <f>E44+E52+E62+E67+E71</f>
        <v>3494691524.2954874</v>
      </c>
      <c r="F43" s="87">
        <f>F44+F52+F62+F67+F71</f>
        <v>0</v>
      </c>
      <c r="G43" s="1"/>
      <c r="H43" s="8"/>
      <c r="I43" s="8"/>
      <c r="J43" s="8"/>
      <c r="P43" s="1"/>
      <c r="Q43" s="1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</row>
    <row r="44" spans="1:146" s="35" customFormat="1">
      <c r="A44" s="78" t="s">
        <v>38</v>
      </c>
      <c r="B44" s="87">
        <f>SUM(B45:B51)</f>
        <v>111570925.56546488</v>
      </c>
      <c r="C44" s="87">
        <f>SUM(C45:C51)</f>
        <v>113434220.26062845</v>
      </c>
      <c r="D44" s="87">
        <f>SUM(D45:D51)</f>
        <v>118447833.00046405</v>
      </c>
      <c r="E44" s="87">
        <f>SUM(E45:E51)</f>
        <v>86253984.601618737</v>
      </c>
      <c r="F44" s="87">
        <f>SUM(F45:F51)</f>
        <v>0</v>
      </c>
      <c r="G44" s="1"/>
      <c r="H44" s="8"/>
      <c r="I44" s="8"/>
      <c r="J44" s="8"/>
      <c r="K44" s="8"/>
      <c r="L44" s="8"/>
      <c r="M44" s="8"/>
      <c r="N44" s="8"/>
      <c r="O44" s="8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46" s="35" customFormat="1">
      <c r="A45" s="73" t="s">
        <v>23</v>
      </c>
      <c r="B45" s="81">
        <f>'KM-ANO'!$C$10*B7/TAX!$C$10</f>
        <v>3679503.9522808618</v>
      </c>
      <c r="C45" s="81">
        <f>'KM-ANO'!$D$10*C7/TAX!$D$10</f>
        <v>3748046.1458789613</v>
      </c>
      <c r="D45" s="81">
        <f>'KM-ANO'!$E$10*D7/TAX!$E$10</f>
        <v>3860287.046949645</v>
      </c>
      <c r="E45" s="81">
        <f>'KM-ANO'!$F$10*E7/TAX!$F$10</f>
        <v>2842344.9037510725</v>
      </c>
      <c r="F45" s="81">
        <f>'KM-ANO'!$G$10*F7/TAX!$G$10</f>
        <v>0</v>
      </c>
      <c r="G45" s="1"/>
      <c r="H45" s="8"/>
      <c r="I45" s="8"/>
      <c r="J45" s="8"/>
      <c r="K45" s="8"/>
      <c r="L45" s="8"/>
      <c r="M45" s="8"/>
      <c r="N45" s="8"/>
      <c r="O45" s="8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46">
      <c r="A46" s="73" t="s">
        <v>15</v>
      </c>
      <c r="B46" s="81">
        <f>'KM-ANO'!$C$10*B8/TAX!$C$10</f>
        <v>5814587.2199304365</v>
      </c>
      <c r="C46" s="81">
        <f>'KM-ANO'!$D$10*C8/TAX!$D$10</f>
        <v>6034024.3574247444</v>
      </c>
      <c r="D46" s="81">
        <f>'KM-ANO'!$E$10*D8/TAX!$E$10</f>
        <v>6444466.1612475393</v>
      </c>
      <c r="E46" s="81">
        <f>'KM-ANO'!$F$10*E8/TAX!$F$10</f>
        <v>4626094.4023670778</v>
      </c>
      <c r="F46" s="81">
        <f>'KM-ANO'!$G$10*F8/TAX!$G$10</f>
        <v>0</v>
      </c>
      <c r="G46" s="1"/>
      <c r="H46" s="8"/>
      <c r="I46" s="8"/>
      <c r="J46" s="8"/>
      <c r="P46" s="1"/>
      <c r="Q46" s="1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</row>
    <row r="47" spans="1:146">
      <c r="A47" s="73" t="s">
        <v>16</v>
      </c>
      <c r="B47" s="81">
        <f>'KM-ANO'!$C$10*B9/TAX!$C$10</f>
        <v>35494575.463269122</v>
      </c>
      <c r="C47" s="81">
        <f>'KM-ANO'!$D$10*C9/TAX!$D$10</f>
        <v>35261023.171019606</v>
      </c>
      <c r="D47" s="81">
        <f>'KM-ANO'!$E$10*D9/TAX!$E$10</f>
        <v>35624049.474414714</v>
      </c>
      <c r="E47" s="81">
        <f>'KM-ANO'!$F$10*E9/TAX!$F$10</f>
        <v>25255054.42866398</v>
      </c>
      <c r="F47" s="81">
        <f>'KM-ANO'!$G$10*F9/TAX!$G$10</f>
        <v>0</v>
      </c>
      <c r="G47" s="1"/>
      <c r="H47" s="8"/>
      <c r="I47" s="8"/>
      <c r="J47" s="8"/>
      <c r="P47" s="1"/>
      <c r="Q47" s="1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</row>
    <row r="48" spans="1:146">
      <c r="A48" s="73" t="s">
        <v>28</v>
      </c>
      <c r="B48" s="81">
        <f>'KM-ANO'!$C$10*B10/TAX!$C$10</f>
        <v>37776934.892824888</v>
      </c>
      <c r="C48" s="81">
        <f>'KM-ANO'!$D$10*C10/TAX!$D$10</f>
        <v>38851481.466150872</v>
      </c>
      <c r="D48" s="81">
        <f>'KM-ANO'!$E$10*D10/TAX!$E$10</f>
        <v>41498262.445656188</v>
      </c>
      <c r="E48" s="81">
        <f>'KM-ANO'!$F$10*E10/TAX!$F$10</f>
        <v>30362780.431202635</v>
      </c>
      <c r="F48" s="81">
        <f>'KM-ANO'!$G$10*F10/TAX!$G$10</f>
        <v>0</v>
      </c>
      <c r="G48" s="1"/>
      <c r="H48" s="8"/>
      <c r="I48" s="8"/>
      <c r="J48" s="8"/>
      <c r="P48" s="1"/>
      <c r="Q48" s="1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</row>
    <row r="49" spans="1:146">
      <c r="A49" s="73" t="s">
        <v>19</v>
      </c>
      <c r="B49" s="81">
        <f>'KM-ANO'!$C$10*B11/TAX!$C$10</f>
        <v>12829154.011250963</v>
      </c>
      <c r="C49" s="81">
        <f>'KM-ANO'!$D$10*C11/TAX!$D$10</f>
        <v>13196229.991070675</v>
      </c>
      <c r="D49" s="81">
        <f>'KM-ANO'!$E$10*D11/TAX!$E$10</f>
        <v>13858688.1881752</v>
      </c>
      <c r="E49" s="81">
        <f>'KM-ANO'!$F$10*E11/TAX!$F$10</f>
        <v>10264596.629066728</v>
      </c>
      <c r="F49" s="81">
        <f>'KM-ANO'!$G$10*F11/TAX!$G$10</f>
        <v>0</v>
      </c>
      <c r="G49" s="1"/>
      <c r="H49" s="8"/>
      <c r="I49" s="8"/>
      <c r="J49" s="8"/>
      <c r="P49" s="1"/>
      <c r="Q49" s="1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</row>
    <row r="50" spans="1:146">
      <c r="A50" s="73" t="s">
        <v>17</v>
      </c>
      <c r="B50" s="81">
        <f>'KM-ANO'!$C$10*B12/TAX!$C$10</f>
        <v>5736896.7374517331</v>
      </c>
      <c r="C50" s="81">
        <f>'KM-ANO'!$D$10*C12/TAX!$D$10</f>
        <v>5811565.0463249497</v>
      </c>
      <c r="D50" s="81">
        <f>'KM-ANO'!$E$10*D12/TAX!$E$10</f>
        <v>5973083.3485165248</v>
      </c>
      <c r="E50" s="81">
        <f>'KM-ANO'!$F$10*E12/TAX!$F$10</f>
        <v>4406075.5261138119</v>
      </c>
      <c r="F50" s="81">
        <f>'KM-ANO'!$G$10*F12/TAX!$G$10</f>
        <v>0</v>
      </c>
      <c r="G50" s="1"/>
      <c r="H50" s="8"/>
      <c r="I50" s="1"/>
      <c r="J50" s="1"/>
      <c r="K50" s="1"/>
      <c r="L50" s="1"/>
      <c r="M50" s="1"/>
      <c r="N50" s="1"/>
      <c r="O50" s="1"/>
      <c r="P50" s="1"/>
      <c r="Q50" s="1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</row>
    <row r="51" spans="1:146">
      <c r="A51" s="73" t="s">
        <v>29</v>
      </c>
      <c r="B51" s="81">
        <f>'KM-ANO'!$C$10*B13/TAX!$C$10</f>
        <v>10239273.288456889</v>
      </c>
      <c r="C51" s="81">
        <f>'KM-ANO'!$D$10*C13/TAX!$D$10</f>
        <v>10531850.082758633</v>
      </c>
      <c r="D51" s="81">
        <f>'KM-ANO'!$E$10*D13/TAX!$E$10</f>
        <v>11188996.335504226</v>
      </c>
      <c r="E51" s="81">
        <f>'KM-ANO'!$F$10*E13/TAX!$F$10</f>
        <v>8497038.2804534379</v>
      </c>
      <c r="F51" s="81">
        <f>'KM-ANO'!$G$10*F13/TAX!$G$10</f>
        <v>0</v>
      </c>
      <c r="H51" s="8"/>
      <c r="I51" s="1"/>
      <c r="J51" s="1"/>
      <c r="K51" s="1"/>
      <c r="L51" s="1"/>
      <c r="M51" s="1"/>
      <c r="N51" s="1"/>
      <c r="O51" s="1"/>
      <c r="P51" s="1"/>
      <c r="Q51" s="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</row>
    <row r="52" spans="1:146">
      <c r="A52" s="78" t="s">
        <v>39</v>
      </c>
      <c r="B52" s="87">
        <f>SUM(B53:B61)</f>
        <v>464060064.14087564</v>
      </c>
      <c r="C52" s="87">
        <f>SUM(C53:C61)</f>
        <v>473550108.25191629</v>
      </c>
      <c r="D52" s="87">
        <f>SUM(D53:D61)</f>
        <v>494252585.88902533</v>
      </c>
      <c r="E52" s="87">
        <f>SUM(E53:E61)</f>
        <v>359611185.03819782</v>
      </c>
      <c r="F52" s="87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Q52" s="1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</row>
    <row r="53" spans="1:146" s="35" customFormat="1">
      <c r="A53" s="73" t="s">
        <v>35</v>
      </c>
      <c r="B53" s="81">
        <f>'KM-ANO'!$C$10*B15/TAX!$C$10</f>
        <v>25191211.709661417</v>
      </c>
      <c r="C53" s="81">
        <f>'KM-ANO'!$D$10*C15/TAX!$D$10</f>
        <v>26045404.01224507</v>
      </c>
      <c r="D53" s="81">
        <f>'KM-ANO'!$E$10*D15/TAX!$E$10</f>
        <v>27497459.014812455</v>
      </c>
      <c r="E53" s="81">
        <f>'KM-ANO'!$F$10*E15/TAX!$F$10</f>
        <v>20346249.709305145</v>
      </c>
      <c r="F53" s="81">
        <f>'KM-ANO'!$G$10*F15/TAX!$G$10</f>
        <v>0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46">
      <c r="A54" s="73" t="s">
        <v>31</v>
      </c>
      <c r="B54" s="81">
        <f>'KM-ANO'!$C$10*B16/TAX!$C$10</f>
        <v>149786634.01991445</v>
      </c>
      <c r="C54" s="81">
        <f>'KM-ANO'!$D$10*C16/TAX!$D$10</f>
        <v>153640121.96847317</v>
      </c>
      <c r="D54" s="81">
        <f>'KM-ANO'!$E$10*D16/TAX!$E$10</f>
        <v>159833260.40234461</v>
      </c>
      <c r="E54" s="81">
        <f>'KM-ANO'!$F$10*E16/TAX!$F$10</f>
        <v>116021689.26725063</v>
      </c>
      <c r="F54" s="81">
        <f>'KM-ANO'!$G$10*F16/TAX!$G$10</f>
        <v>0</v>
      </c>
      <c r="H54" s="8"/>
      <c r="I54" s="1"/>
      <c r="J54" s="1"/>
      <c r="K54" s="1"/>
      <c r="L54" s="1"/>
      <c r="M54" s="1"/>
      <c r="N54" s="1"/>
      <c r="O54" s="1"/>
      <c r="P54" s="1"/>
      <c r="Q54" s="1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</row>
    <row r="55" spans="1:146">
      <c r="A55" s="73" t="s">
        <v>27</v>
      </c>
      <c r="B55" s="81">
        <f>'KM-ANO'!$C$10*B17/TAX!$C$10</f>
        <v>56919063.730188593</v>
      </c>
      <c r="C55" s="81">
        <f>'KM-ANO'!$D$10*C17/TAX!$D$10</f>
        <v>57897661.046649128</v>
      </c>
      <c r="D55" s="81">
        <f>'KM-ANO'!$E$10*D17/TAX!$E$10</f>
        <v>59469989.701576062</v>
      </c>
      <c r="E55" s="81">
        <f>'KM-ANO'!$F$10*E17/TAX!$F$10</f>
        <v>43122475.14858979</v>
      </c>
      <c r="F55" s="81">
        <f>'KM-ANO'!$G$10*F17/TAX!$G$10</f>
        <v>0</v>
      </c>
      <c r="H55" s="8"/>
      <c r="I55" s="1"/>
      <c r="J55" s="1"/>
      <c r="K55" s="1"/>
      <c r="L55" s="1"/>
      <c r="M55" s="1"/>
      <c r="N55" s="1"/>
      <c r="O55" s="1"/>
      <c r="P55" s="1"/>
      <c r="Q55" s="1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</row>
    <row r="56" spans="1:146">
      <c r="A56" s="73" t="s">
        <v>33</v>
      </c>
      <c r="B56" s="81">
        <f>'KM-ANO'!$C$10*B18/TAX!$C$10</f>
        <v>23632230.603021558</v>
      </c>
      <c r="C56" s="81">
        <f>'KM-ANO'!$D$10*C18/TAX!$D$10</f>
        <v>24023026.541960511</v>
      </c>
      <c r="D56" s="81">
        <f>'KM-ANO'!$E$10*D18/TAX!$E$10</f>
        <v>25413676.217628557</v>
      </c>
      <c r="E56" s="81">
        <f>'KM-ANO'!$F$10*E18/TAX!$F$10</f>
        <v>18745787.96334273</v>
      </c>
      <c r="F56" s="81">
        <f>'KM-ANO'!$G$10*F18/TAX!$G$10</f>
        <v>0</v>
      </c>
      <c r="H56" s="8"/>
      <c r="I56" s="1"/>
      <c r="J56" s="1"/>
      <c r="K56" s="1"/>
      <c r="L56" s="1"/>
      <c r="M56" s="1"/>
      <c r="N56" s="1"/>
      <c r="O56" s="1"/>
      <c r="P56" s="1"/>
      <c r="Q56" s="1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</row>
    <row r="57" spans="1:146">
      <c r="A57" s="73" t="s">
        <v>34</v>
      </c>
      <c r="B57" s="81">
        <f>'KM-ANO'!$C$10*B19/TAX!$C$10</f>
        <v>30506592.121895552</v>
      </c>
      <c r="C57" s="81">
        <f>'KM-ANO'!$D$10*C19/TAX!$D$10</f>
        <v>30954663.800453238</v>
      </c>
      <c r="D57" s="81">
        <f>'KM-ANO'!$E$10*D19/TAX!$E$10</f>
        <v>32084039.008299846</v>
      </c>
      <c r="E57" s="81">
        <f>'KM-ANO'!$F$10*E19/TAX!$F$10</f>
        <v>23366737.12449073</v>
      </c>
      <c r="F57" s="81">
        <f>'KM-ANO'!$G$10*F19/TAX!$G$10</f>
        <v>0</v>
      </c>
      <c r="H57" s="8"/>
      <c r="I57" s="1"/>
      <c r="J57" s="1"/>
      <c r="K57" s="1"/>
      <c r="L57" s="1"/>
      <c r="M57" s="1"/>
      <c r="N57" s="1"/>
      <c r="O57" s="1"/>
      <c r="P57" s="1"/>
      <c r="Q57" s="1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</row>
    <row r="58" spans="1:146">
      <c r="A58" s="73" t="s">
        <v>30</v>
      </c>
      <c r="B58" s="81">
        <f>'KM-ANO'!$C$10*B20/TAX!$C$10</f>
        <v>109099878.68265037</v>
      </c>
      <c r="C58" s="81">
        <f>'KM-ANO'!$D$10*C20/TAX!$D$10</f>
        <v>110934927.2712625</v>
      </c>
      <c r="D58" s="81">
        <f>'KM-ANO'!$E$10*D20/TAX!$E$10</f>
        <v>116963222.12679189</v>
      </c>
      <c r="E58" s="81">
        <f>'KM-ANO'!$F$10*E20/TAX!$F$10</f>
        <v>84546495.3740087</v>
      </c>
      <c r="F58" s="81">
        <f>'KM-ANO'!$G$10*F20/TAX!$G$10</f>
        <v>0</v>
      </c>
      <c r="H58" s="8"/>
      <c r="I58" s="1"/>
      <c r="J58" s="1"/>
      <c r="K58" s="1"/>
      <c r="L58" s="1"/>
      <c r="M58" s="1"/>
      <c r="N58" s="1"/>
      <c r="O58" s="1"/>
      <c r="P58" s="1"/>
      <c r="Q58" s="1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</row>
    <row r="59" spans="1:146">
      <c r="A59" s="73" t="s">
        <v>36</v>
      </c>
      <c r="B59" s="81">
        <f>'KM-ANO'!$C$10*B21/TAX!$C$10</f>
        <v>16322002.497836987</v>
      </c>
      <c r="C59" s="81">
        <f>'KM-ANO'!$D$10*C21/TAX!$D$10</f>
        <v>16338262.775791934</v>
      </c>
      <c r="D59" s="81">
        <f>'KM-ANO'!$E$10*D21/TAX!$E$10</f>
        <v>16861652.22212173</v>
      </c>
      <c r="E59" s="81">
        <f>'KM-ANO'!$F$10*E21/TAX!$F$10</f>
        <v>12345363.456574861</v>
      </c>
      <c r="F59" s="81">
        <f>'KM-ANO'!$G$10*F21/TAX!$G$10</f>
        <v>0</v>
      </c>
      <c r="H59" s="8"/>
      <c r="I59" s="1"/>
      <c r="J59" s="1"/>
      <c r="K59" s="1"/>
      <c r="L59" s="1"/>
      <c r="M59" s="1"/>
      <c r="N59" s="1"/>
      <c r="O59" s="1"/>
      <c r="P59" s="1"/>
      <c r="Q59" s="1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</row>
    <row r="60" spans="1:146">
      <c r="A60" s="73" t="s">
        <v>21</v>
      </c>
      <c r="B60" s="81">
        <f>'KM-ANO'!$C$10*B22/TAX!$C$10</f>
        <v>33234279.283861089</v>
      </c>
      <c r="C60" s="81">
        <f>'KM-ANO'!$D$10*C22/TAX!$D$10</f>
        <v>33674447.469982512</v>
      </c>
      <c r="D60" s="81">
        <f>'KM-ANO'!$E$10*D22/TAX!$E$10</f>
        <v>35111435.746092446</v>
      </c>
      <c r="E60" s="81">
        <f>'KM-ANO'!$F$10*E22/TAX!$F$10</f>
        <v>25760044.547956079</v>
      </c>
      <c r="F60" s="81">
        <f>'KM-ANO'!$G$10*F22/TAX!$G$10</f>
        <v>0</v>
      </c>
      <c r="H60" s="8"/>
      <c r="I60" s="1"/>
      <c r="J60" s="1"/>
      <c r="K60" s="1"/>
      <c r="L60" s="1"/>
      <c r="M60" s="1"/>
      <c r="N60" s="1"/>
      <c r="O60" s="1"/>
      <c r="P60" s="1"/>
      <c r="Q60" s="1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</row>
    <row r="61" spans="1:146">
      <c r="A61" s="73" t="s">
        <v>32</v>
      </c>
      <c r="B61" s="81">
        <f>'KM-ANO'!$C$10*B23/TAX!$C$10</f>
        <v>19368171.49184553</v>
      </c>
      <c r="C61" s="81">
        <f>'KM-ANO'!$D$10*C23/TAX!$D$10</f>
        <v>20041593.365098294</v>
      </c>
      <c r="D61" s="81">
        <f>'KM-ANO'!$E$10*D23/TAX!$E$10</f>
        <v>21017851.449357819</v>
      </c>
      <c r="E61" s="81">
        <f>'KM-ANO'!$F$10*E23/TAX!$F$10</f>
        <v>15356342.446679195</v>
      </c>
      <c r="F61" s="81">
        <f>'KM-ANO'!$G$10*F23/TAX!$G$10</f>
        <v>0</v>
      </c>
      <c r="H61" s="8"/>
      <c r="I61" s="1"/>
      <c r="J61" s="1"/>
      <c r="K61" s="1"/>
      <c r="L61" s="1"/>
      <c r="M61" s="1"/>
      <c r="N61" s="1"/>
      <c r="O61" s="1"/>
      <c r="P61" s="1"/>
      <c r="Q61" s="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</row>
    <row r="62" spans="1:146">
      <c r="A62" s="78" t="s">
        <v>40</v>
      </c>
      <c r="B62" s="87">
        <f>SUM(B63:B66)</f>
        <v>2736371181.5630531</v>
      </c>
      <c r="C62" s="87">
        <f>SUM(C63:C66)</f>
        <v>2813024425.8523951</v>
      </c>
      <c r="D62" s="87">
        <f>SUM(D63:D66)</f>
        <v>2886312563.1052761</v>
      </c>
      <c r="E62" s="87">
        <f>SUM(E63:E66)</f>
        <v>2094065264.094789</v>
      </c>
      <c r="F62" s="87">
        <f>SUM(F63:F66)</f>
        <v>0</v>
      </c>
      <c r="H62" s="8"/>
      <c r="I62" s="1"/>
      <c r="J62" s="1"/>
      <c r="K62" s="1"/>
      <c r="L62" s="1"/>
      <c r="M62" s="1"/>
      <c r="N62" s="1"/>
      <c r="O62" s="1"/>
      <c r="P62" s="1"/>
      <c r="Q62" s="1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</row>
    <row r="63" spans="1:146" s="35" customFormat="1">
      <c r="A63" s="73" t="s">
        <v>26</v>
      </c>
      <c r="B63" s="81">
        <f>'KM-ANO'!$C$10*B25/TAX!$C$10</f>
        <v>69893791.920263007</v>
      </c>
      <c r="C63" s="81">
        <f>'KM-ANO'!$D$10*C25/TAX!$D$10</f>
        <v>71295279.424560741</v>
      </c>
      <c r="D63" s="81">
        <f>'KM-ANO'!$E$10*D25/TAX!$E$10</f>
        <v>73662722.355672583</v>
      </c>
      <c r="E63" s="81">
        <f>'KM-ANO'!$F$10*E25/TAX!$F$10</f>
        <v>54184302.128475048</v>
      </c>
      <c r="F63" s="81">
        <f>'KM-ANO'!$G$10*F25/TAX!$G$10</f>
        <v>0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46">
      <c r="A64" s="73" t="s">
        <v>18</v>
      </c>
      <c r="B64" s="81">
        <f>'KM-ANO'!$C$10*B26/TAX!$C$10</f>
        <v>462900632.15532398</v>
      </c>
      <c r="C64" s="81">
        <f>'KM-ANO'!$D$10*C26/TAX!$D$10</f>
        <v>476680831.74731237</v>
      </c>
      <c r="D64" s="81">
        <f>'KM-ANO'!$E$10*D26/TAX!$E$10</f>
        <v>497439752.56882709</v>
      </c>
      <c r="E64" s="81">
        <f>'KM-ANO'!$F$10*E26/TAX!$F$10</f>
        <v>368858718.12437075</v>
      </c>
      <c r="F64" s="81">
        <f>'KM-ANO'!$G$10*F26/TAX!$G$10</f>
        <v>0</v>
      </c>
      <c r="H64" s="8"/>
      <c r="I64" s="1"/>
      <c r="J64" s="1"/>
      <c r="K64" s="1"/>
      <c r="L64" s="1"/>
      <c r="M64" s="1"/>
      <c r="N64" s="1"/>
      <c r="O64" s="1"/>
      <c r="P64" s="1"/>
      <c r="Q64" s="1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</row>
    <row r="65" spans="1:146">
      <c r="A65" s="73" t="s">
        <v>12</v>
      </c>
      <c r="B65" s="81">
        <f>'KM-ANO'!$C$10*B27/TAX!$C$10</f>
        <v>448968291.05406708</v>
      </c>
      <c r="C65" s="81">
        <f>'KM-ANO'!$D$10*C27/TAX!$D$10</f>
        <v>460169638.51946467</v>
      </c>
      <c r="D65" s="81">
        <f>'KM-ANO'!$E$10*D27/TAX!$E$10</f>
        <v>472820196.82705808</v>
      </c>
      <c r="E65" s="81">
        <f>'KM-ANO'!$F$10*E27/TAX!$F$10</f>
        <v>341117197.94454139</v>
      </c>
      <c r="F65" s="81">
        <f>'KM-ANO'!$G$10*F27/TAX!$G$10</f>
        <v>0</v>
      </c>
      <c r="H65" s="8"/>
      <c r="I65" s="1"/>
      <c r="J65" s="1"/>
      <c r="K65" s="1"/>
      <c r="L65" s="1"/>
      <c r="M65" s="1"/>
      <c r="N65" s="1"/>
      <c r="O65" s="1"/>
      <c r="P65" s="1"/>
      <c r="Q65" s="1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</row>
    <row r="66" spans="1:146">
      <c r="A66" s="73" t="s">
        <v>10</v>
      </c>
      <c r="B66" s="81">
        <f>'KM-ANO'!$C$10*B28/TAX!$C$10</f>
        <v>1754608466.433399</v>
      </c>
      <c r="C66" s="81">
        <f>'KM-ANO'!$D$10*C28/TAX!$D$10</f>
        <v>1804878676.161057</v>
      </c>
      <c r="D66" s="81">
        <f>'KM-ANO'!$E$10*D28/TAX!$E$10</f>
        <v>1842389891.3537185</v>
      </c>
      <c r="E66" s="81">
        <f>'KM-ANO'!$F$10*E28/TAX!$F$10</f>
        <v>1329905045.8974018</v>
      </c>
      <c r="F66" s="81">
        <f>'KM-ANO'!$G$10*F28/TAX!$G$10</f>
        <v>0</v>
      </c>
      <c r="H66" s="8"/>
      <c r="I66" s="1"/>
      <c r="J66" s="1"/>
      <c r="K66" s="1"/>
      <c r="L66" s="1"/>
      <c r="M66" s="1"/>
      <c r="N66" s="1"/>
      <c r="O66" s="1"/>
      <c r="P66" s="1"/>
      <c r="Q66" s="1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</row>
    <row r="67" spans="1:146">
      <c r="A67" s="78" t="s">
        <v>41</v>
      </c>
      <c r="B67" s="87">
        <f>SUM(B68:B70)</f>
        <v>877395405.90843391</v>
      </c>
      <c r="C67" s="87">
        <f>SUM(C68:C70)</f>
        <v>921103713.15190697</v>
      </c>
      <c r="D67" s="87">
        <f>SUM(D68:D70)</f>
        <v>960403789.8190341</v>
      </c>
      <c r="E67" s="87">
        <f>SUM(E68:E70)</f>
        <v>703970470.67773843</v>
      </c>
      <c r="F67" s="87">
        <f>SUM(F68:F70)</f>
        <v>0</v>
      </c>
      <c r="H67" s="8"/>
      <c r="I67" s="1"/>
      <c r="J67" s="1"/>
      <c r="K67" s="1"/>
      <c r="L67" s="1"/>
      <c r="M67" s="1"/>
      <c r="N67" s="1"/>
      <c r="O67" s="1"/>
      <c r="P67" s="1"/>
      <c r="Q67" s="1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</row>
    <row r="68" spans="1:146" s="35" customFormat="1">
      <c r="A68" s="73" t="s">
        <v>22</v>
      </c>
      <c r="B68" s="81">
        <f>'KM-ANO'!$C$10*B30/TAX!$C$10</f>
        <v>305318395.18316531</v>
      </c>
      <c r="C68" s="81">
        <f>'KM-ANO'!$D$10*C30/TAX!$D$10</f>
        <v>318948402.53394741</v>
      </c>
      <c r="D68" s="81">
        <f>'KM-ANO'!$E$10*D30/TAX!$E$10</f>
        <v>331807120.93818092</v>
      </c>
      <c r="E68" s="81">
        <f>'KM-ANO'!$F$10*E30/TAX!$F$10</f>
        <v>243284477.16202429</v>
      </c>
      <c r="F68" s="81">
        <f>'KM-ANO'!$G$10*F30/TAX!$G$10</f>
        <v>0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46">
      <c r="A69" s="73" t="s">
        <v>13</v>
      </c>
      <c r="B69" s="81">
        <f>'KM-ANO'!$C$10*B31/TAX!$C$10</f>
        <v>332798576.0190441</v>
      </c>
      <c r="C69" s="81">
        <f>'KM-ANO'!$D$10*C31/TAX!$D$10</f>
        <v>346282900.0274123</v>
      </c>
      <c r="D69" s="81">
        <f>'KM-ANO'!$E$10*D31/TAX!$E$10</f>
        <v>357782052.60782659</v>
      </c>
      <c r="E69" s="81">
        <f>'KM-ANO'!$F$10*E31/TAX!$F$10</f>
        <v>259839953.13291252</v>
      </c>
      <c r="F69" s="81">
        <f>'KM-ANO'!$G$10*F31/TAX!$G$10</f>
        <v>0</v>
      </c>
      <c r="H69" s="8"/>
      <c r="I69" s="1"/>
      <c r="J69" s="1"/>
      <c r="K69" s="1"/>
      <c r="L69" s="1"/>
      <c r="M69" s="1"/>
      <c r="N69" s="1"/>
      <c r="O69" s="1"/>
      <c r="P69" s="1"/>
      <c r="Q69" s="1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</row>
    <row r="70" spans="1:146">
      <c r="A70" s="73" t="s">
        <v>14</v>
      </c>
      <c r="B70" s="81">
        <f>'KM-ANO'!$C$10*B32/TAX!$C$10</f>
        <v>239278434.70622447</v>
      </c>
      <c r="C70" s="81">
        <f>'KM-ANO'!$D$10*C32/TAX!$D$10</f>
        <v>255872410.59054738</v>
      </c>
      <c r="D70" s="81">
        <f>'KM-ANO'!$E$10*D32/TAX!$E$10</f>
        <v>270814616.27302653</v>
      </c>
      <c r="E70" s="81">
        <f>'KM-ANO'!$F$10*E32/TAX!$F$10</f>
        <v>200846040.38280162</v>
      </c>
      <c r="F70" s="81">
        <f>'KM-ANO'!$G$10*F32/TAX!$G$10</f>
        <v>0</v>
      </c>
      <c r="H70" s="8"/>
      <c r="I70" s="1"/>
      <c r="J70" s="1"/>
      <c r="K70" s="1"/>
      <c r="L70" s="1"/>
      <c r="M70" s="1"/>
      <c r="N70" s="1"/>
      <c r="O70" s="1"/>
      <c r="P70" s="1"/>
      <c r="Q70" s="1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</row>
    <row r="71" spans="1:146">
      <c r="A71" s="78" t="s">
        <v>42</v>
      </c>
      <c r="B71" s="87">
        <f>SUM(B72:B75)</f>
        <v>318340294.00580513</v>
      </c>
      <c r="C71" s="87">
        <f>SUM(C72:C75)</f>
        <v>329417315.13552129</v>
      </c>
      <c r="D71" s="87">
        <f>SUM(D72:D75)</f>
        <v>341670381.88573098</v>
      </c>
      <c r="E71" s="87">
        <f>SUM(E72:E75)</f>
        <v>250790619.88314319</v>
      </c>
      <c r="F71" s="87">
        <f>SUM(F72:F75)</f>
        <v>0</v>
      </c>
      <c r="H71" s="8"/>
      <c r="I71" s="1"/>
      <c r="J71" s="1"/>
      <c r="K71" s="1"/>
      <c r="L71" s="1"/>
      <c r="M71" s="1"/>
      <c r="N71" s="1"/>
      <c r="O71" s="1"/>
      <c r="P71" s="1"/>
      <c r="Q71" s="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</row>
    <row r="72" spans="1:146" s="35" customFormat="1" ht="18" customHeight="1">
      <c r="A72" s="73" t="s">
        <v>11</v>
      </c>
      <c r="B72" s="81">
        <f>'KM-ANO'!$C$10*B34/TAX!$C$10</f>
        <v>109527495.48623393</v>
      </c>
      <c r="C72" s="81">
        <f>'KM-ANO'!$D$10*C34/TAX!$D$10</f>
        <v>113204940.45055543</v>
      </c>
      <c r="D72" s="81">
        <f>'KM-ANO'!$E$10*D34/TAX!$E$10</f>
        <v>114891616.80205423</v>
      </c>
      <c r="E72" s="81">
        <f>'KM-ANO'!$F$10*E34/TAX!$F$10</f>
        <v>82145628.380707324</v>
      </c>
      <c r="F72" s="81">
        <f>'KM-ANO'!$G$10*F34/TAX!$G$10</f>
        <v>0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46">
      <c r="A73" s="73" t="s">
        <v>20</v>
      </c>
      <c r="B73" s="81">
        <f>'KM-ANO'!$C$10*B35/TAX!$C$10</f>
        <v>118144001.85601944</v>
      </c>
      <c r="C73" s="81">
        <f>'KM-ANO'!$D$10*C35/TAX!$D$10</f>
        <v>120731044.96810542</v>
      </c>
      <c r="D73" s="81">
        <f>'KM-ANO'!$E$10*D35/TAX!$E$10</f>
        <v>125830443.38054515</v>
      </c>
      <c r="E73" s="81">
        <f>'KM-ANO'!$F$10*E35/TAX!$F$10</f>
        <v>93349521.344679683</v>
      </c>
      <c r="F73" s="81">
        <f>'KM-ANO'!$G$10*F35/TAX!$G$10</f>
        <v>0</v>
      </c>
      <c r="H73" s="8"/>
      <c r="I73" s="1"/>
      <c r="J73" s="1"/>
      <c r="K73" s="1"/>
      <c r="L73" s="1"/>
      <c r="M73" s="1"/>
      <c r="N73" s="1"/>
      <c r="O73" s="1"/>
      <c r="P73" s="1"/>
      <c r="Q73" s="1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</row>
    <row r="74" spans="1:146">
      <c r="A74" s="73" t="s">
        <v>24</v>
      </c>
      <c r="B74" s="81">
        <f>'KM-ANO'!$C$10*B36/TAX!$C$10</f>
        <v>46474581.047184162</v>
      </c>
      <c r="C74" s="81">
        <f>'KM-ANO'!$D$10*C36/TAX!$D$10</f>
        <v>49633329.950517997</v>
      </c>
      <c r="D74" s="81">
        <f>'KM-ANO'!$E$10*D36/TAX!$E$10</f>
        <v>53878007.424932584</v>
      </c>
      <c r="E74" s="81">
        <f>'KM-ANO'!$F$10*E36/TAX!$F$10</f>
        <v>41018427.96143993</v>
      </c>
      <c r="F74" s="81">
        <f>'KM-ANO'!$G$10*F36/TAX!$G$10</f>
        <v>0</v>
      </c>
      <c r="H74" s="8"/>
      <c r="I74" s="1"/>
      <c r="J74" s="1"/>
      <c r="K74" s="1"/>
      <c r="L74" s="1"/>
      <c r="M74" s="1"/>
      <c r="N74" s="1"/>
      <c r="O74" s="1"/>
      <c r="P74" s="1"/>
      <c r="Q74" s="1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</row>
    <row r="75" spans="1:146">
      <c r="A75" s="73" t="s">
        <v>25</v>
      </c>
      <c r="B75" s="81">
        <f>'KM-ANO'!$C$10*B37/TAX!$C$10</f>
        <v>44194215.616367571</v>
      </c>
      <c r="C75" s="81">
        <f>'KM-ANO'!$D$10*C37/TAX!$D$10</f>
        <v>45847999.766342483</v>
      </c>
      <c r="D75" s="81">
        <f>'KM-ANO'!$E$10*D37/TAX!$E$10</f>
        <v>47070314.278199002</v>
      </c>
      <c r="E75" s="81">
        <f>'KM-ANO'!$F$10*E37/TAX!$F$10</f>
        <v>34277042.19631625</v>
      </c>
      <c r="F75" s="81">
        <f>'KM-ANO'!$G$10*F37/TAX!$G$10</f>
        <v>0</v>
      </c>
      <c r="H75" s="8"/>
      <c r="I75" s="1"/>
      <c r="J75" s="1"/>
      <c r="K75" s="1"/>
      <c r="L75" s="1"/>
      <c r="M75" s="1"/>
      <c r="N75" s="1"/>
      <c r="O75" s="1"/>
      <c r="P75" s="1"/>
      <c r="Q75" s="1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</row>
    <row r="76" spans="1:146">
      <c r="A76" s="5"/>
      <c r="I76" s="8"/>
      <c r="J76" s="8"/>
      <c r="L76" s="1"/>
      <c r="M76" s="1"/>
      <c r="N76" s="1"/>
      <c r="O76" s="1"/>
      <c r="P76" s="1"/>
      <c r="Q76" s="1"/>
      <c r="EJ76"/>
      <c r="EK76"/>
      <c r="EL76"/>
      <c r="EM76"/>
      <c r="EN76"/>
      <c r="EO76"/>
      <c r="EP76"/>
    </row>
    <row r="77" spans="1:146">
      <c r="I77" s="8"/>
      <c r="J77" s="8"/>
      <c r="L77" s="1"/>
      <c r="M77" s="1"/>
      <c r="N77" s="1"/>
      <c r="O77" s="1"/>
      <c r="P77" s="1"/>
      <c r="Q77" s="1"/>
      <c r="EJ77"/>
      <c r="EK77"/>
      <c r="EL77"/>
      <c r="EM77"/>
      <c r="EN77"/>
      <c r="EO77"/>
      <c r="EP77"/>
    </row>
    <row r="78" spans="1:146">
      <c r="I78" s="8"/>
      <c r="J78" s="8"/>
      <c r="L78" s="1"/>
      <c r="M78" s="1"/>
      <c r="N78" s="1"/>
      <c r="O78" s="1"/>
      <c r="P78" s="1"/>
      <c r="Q78" s="1"/>
      <c r="EJ78"/>
      <c r="EK78"/>
      <c r="EL78"/>
      <c r="EM78"/>
      <c r="EN78"/>
      <c r="EO78"/>
      <c r="EP78"/>
    </row>
    <row r="79" spans="1:146">
      <c r="I79" s="8"/>
      <c r="J79" s="8"/>
      <c r="L79" s="1"/>
      <c r="M79" s="1"/>
      <c r="N79" s="1"/>
      <c r="O79" s="1"/>
      <c r="P79" s="1"/>
      <c r="Q79" s="1"/>
      <c r="EJ79"/>
      <c r="EK79"/>
      <c r="EL79"/>
      <c r="EM79"/>
      <c r="EN79"/>
      <c r="EO79"/>
      <c r="EP79"/>
    </row>
    <row r="80" spans="1:146">
      <c r="J80" s="8"/>
      <c r="EP80"/>
    </row>
    <row r="81" spans="10:146">
      <c r="J81" s="8"/>
      <c r="EP81"/>
    </row>
    <row r="82" spans="10:146">
      <c r="J82" s="8"/>
      <c r="EP82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39997558519241921"/>
  </sheetPr>
  <dimension ref="A1:XET82"/>
  <sheetViews>
    <sheetView topLeftCell="A18" workbookViewId="0">
      <selection activeCell="A18" sqref="A1:A1048576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2.85546875" style="7" bestFit="1" customWidth="1"/>
    <col min="4" max="4" width="15.28515625" style="7" bestFit="1" customWidth="1"/>
    <col min="5" max="5" width="14.85546875" style="7" bestFit="1" customWidth="1"/>
    <col min="6" max="6" width="16" style="7" customWidth="1"/>
    <col min="7" max="7" width="15.42578125" style="1" customWidth="1"/>
    <col min="8" max="8" width="12.7109375" style="7" bestFit="1" customWidth="1"/>
    <col min="9" max="9" width="14.5703125" style="7" bestFit="1" customWidth="1"/>
    <col min="10" max="10" width="15.28515625" style="7" customWidth="1"/>
    <col min="11" max="11" width="16.28515625" style="7" customWidth="1"/>
    <col min="12" max="12" width="16.5703125" style="7" customWidth="1"/>
    <col min="13" max="13" width="15.42578125" style="7" customWidth="1"/>
    <col min="14" max="14" width="17.42578125" style="7" customWidth="1"/>
    <col min="15" max="15" width="14.5703125" style="7" bestFit="1" customWidth="1"/>
    <col min="16" max="16" width="11.42578125" style="7" bestFit="1" customWidth="1"/>
    <col min="17" max="17" width="6.5703125" style="1" bestFit="1" customWidth="1"/>
    <col min="18" max="18" width="12.5703125" style="1" customWidth="1"/>
    <col min="19" max="19" width="15.140625" style="1" customWidth="1"/>
    <col min="20" max="20" width="11.5703125" style="1" customWidth="1"/>
    <col min="21" max="21" width="16.140625" style="140" customWidth="1"/>
    <col min="22" max="22" width="13.42578125" style="140" customWidth="1"/>
    <col min="23" max="23" width="14.42578125" style="1" customWidth="1"/>
    <col min="24" max="24" width="14.28515625" style="140" customWidth="1"/>
    <col min="25" max="25" width="8.85546875" style="140"/>
    <col min="26" max="26" width="8.85546875" style="1"/>
    <col min="27" max="28" width="8.85546875" style="140"/>
    <col min="29" max="29" width="8.85546875" style="1"/>
    <col min="30" max="31" width="8.85546875" style="140"/>
    <col min="32" max="32" width="8.85546875" style="1"/>
    <col min="33" max="33" width="8.85546875" style="140"/>
    <col min="34" max="190" width="8.85546875" style="1"/>
  </cols>
  <sheetData>
    <row r="1" spans="1:16374" s="1" customFormat="1">
      <c r="A1" s="7"/>
      <c r="C1" s="20"/>
      <c r="D1" s="19"/>
      <c r="E1" s="20"/>
      <c r="F1" s="19"/>
      <c r="H1" s="8"/>
      <c r="M1" s="140"/>
      <c r="N1" s="140"/>
      <c r="P1" s="140"/>
      <c r="Q1" s="140"/>
      <c r="S1" s="140"/>
      <c r="T1" s="140"/>
      <c r="V1" s="140"/>
      <c r="W1" s="140"/>
      <c r="Y1" s="140"/>
    </row>
    <row r="2" spans="1:16374" s="1" customFormat="1" ht="15.75">
      <c r="A2" s="112" t="s">
        <v>138</v>
      </c>
      <c r="B2" s="408" t="s">
        <v>145</v>
      </c>
      <c r="C2" s="409"/>
      <c r="D2" s="409"/>
      <c r="E2" s="409"/>
      <c r="F2" s="410"/>
      <c r="K2" s="140"/>
      <c r="L2" s="140"/>
      <c r="N2" s="140"/>
      <c r="O2" s="140"/>
      <c r="Q2" s="140"/>
      <c r="R2" s="140"/>
      <c r="T2" s="140"/>
      <c r="U2" s="140"/>
      <c r="W2" s="140"/>
    </row>
    <row r="3" spans="1:16374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  <c r="K3" s="140"/>
      <c r="L3" s="140"/>
      <c r="N3" s="140"/>
      <c r="O3" s="140"/>
      <c r="Q3" s="140"/>
      <c r="R3" s="140"/>
      <c r="T3" s="140"/>
      <c r="U3" s="140"/>
      <c r="W3" s="140"/>
    </row>
    <row r="4" spans="1:16374" s="25" customFormat="1">
      <c r="A4" s="353"/>
      <c r="B4" s="83" t="s">
        <v>98</v>
      </c>
      <c r="C4" s="83" t="s">
        <v>98</v>
      </c>
      <c r="D4" s="83" t="s">
        <v>98</v>
      </c>
      <c r="E4" s="83" t="s">
        <v>98</v>
      </c>
      <c r="F4" s="83" t="s">
        <v>98</v>
      </c>
      <c r="G4" s="1"/>
      <c r="H4" s="1"/>
      <c r="I4" s="140"/>
      <c r="J4" s="140"/>
      <c r="K4" s="1"/>
      <c r="L4" s="140"/>
      <c r="M4" s="140"/>
      <c r="N4" s="1"/>
      <c r="O4" s="14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</row>
    <row r="5" spans="1:16374" s="25" customFormat="1">
      <c r="A5" s="76" t="s">
        <v>37</v>
      </c>
      <c r="B5" s="79">
        <f>B6+B14+B24+B29+B33</f>
        <v>22742795</v>
      </c>
      <c r="C5" s="79">
        <f>C6+C14+C24+C29+C33</f>
        <v>23431632</v>
      </c>
      <c r="D5" s="79">
        <f>D6+D14+D24+D29+D33</f>
        <v>24251392</v>
      </c>
      <c r="E5" s="79">
        <f>E6+E14+E24+E29+E33</f>
        <v>25199888</v>
      </c>
      <c r="F5" s="79">
        <f>F6+F14+F24+F29+F33</f>
        <v>0</v>
      </c>
      <c r="G5" s="1"/>
      <c r="H5" s="1"/>
      <c r="I5" s="140"/>
      <c r="J5" s="140"/>
      <c r="K5" s="1"/>
      <c r="L5" s="140"/>
      <c r="M5" s="140"/>
      <c r="N5" s="1"/>
      <c r="O5" s="140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</row>
    <row r="6" spans="1:16374" s="79" customFormat="1">
      <c r="A6" s="76" t="s">
        <v>38</v>
      </c>
      <c r="B6" s="79">
        <f>SUM(B7:B13)</f>
        <v>2063322</v>
      </c>
      <c r="C6" s="79">
        <f>SUM(C7:C13)</f>
        <v>2139865</v>
      </c>
      <c r="D6" s="79">
        <f>SUM(D7:D13)</f>
        <v>2231357</v>
      </c>
      <c r="E6" s="79">
        <f>SUM(E7:E13)</f>
        <v>2341764</v>
      </c>
      <c r="F6" s="79">
        <f>SUM(F7:F13)</f>
        <v>0</v>
      </c>
      <c r="G6" s="1"/>
      <c r="H6" s="1"/>
      <c r="I6" s="140"/>
      <c r="J6" s="140"/>
      <c r="K6" s="1"/>
      <c r="L6" s="140"/>
      <c r="M6" s="140"/>
      <c r="N6" s="1"/>
      <c r="O6" s="140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87"/>
      <c r="DB6" s="87"/>
      <c r="DC6" s="87"/>
      <c r="DD6" s="87"/>
      <c r="DE6" s="87"/>
      <c r="DF6" s="87"/>
      <c r="DG6" s="123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123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M6" s="123"/>
      <c r="EN6" s="87"/>
      <c r="EO6" s="87"/>
      <c r="EP6" s="87"/>
      <c r="EQ6" s="87"/>
      <c r="ER6" s="87"/>
      <c r="ES6" s="87"/>
      <c r="ET6" s="87"/>
      <c r="EU6" s="87"/>
      <c r="EV6" s="87"/>
      <c r="EW6" s="87"/>
      <c r="EX6" s="87"/>
      <c r="EY6" s="87"/>
      <c r="EZ6" s="87"/>
      <c r="FA6" s="87"/>
      <c r="FB6" s="87"/>
      <c r="FC6" s="123"/>
      <c r="FD6" s="87"/>
      <c r="FE6" s="87"/>
      <c r="FF6" s="87"/>
      <c r="FG6" s="87"/>
      <c r="FH6" s="87"/>
      <c r="FI6" s="87"/>
      <c r="FJ6" s="87"/>
      <c r="FK6" s="87"/>
      <c r="FL6" s="87"/>
      <c r="FM6" s="87"/>
      <c r="FN6" s="87"/>
      <c r="FO6" s="87"/>
      <c r="FP6" s="87"/>
      <c r="FS6" s="76"/>
      <c r="GI6" s="76"/>
      <c r="GY6" s="76"/>
      <c r="HO6" s="76"/>
      <c r="IE6" s="76"/>
      <c r="IU6" s="76"/>
      <c r="JK6" s="76"/>
      <c r="KA6" s="76"/>
      <c r="KQ6" s="76"/>
      <c r="LG6" s="76"/>
      <c r="LW6" s="76"/>
      <c r="MM6" s="76"/>
      <c r="NC6" s="76"/>
      <c r="NS6" s="76"/>
      <c r="OI6" s="76"/>
      <c r="OY6" s="76"/>
      <c r="PO6" s="76"/>
      <c r="QE6" s="76"/>
      <c r="QU6" s="76"/>
      <c r="RK6" s="76"/>
      <c r="SA6" s="76"/>
      <c r="SQ6" s="76"/>
      <c r="TG6" s="76"/>
      <c r="TW6" s="76"/>
      <c r="UM6" s="76"/>
      <c r="VC6" s="76"/>
      <c r="VS6" s="76"/>
      <c r="WI6" s="76"/>
      <c r="WY6" s="76"/>
      <c r="XO6" s="76"/>
      <c r="YE6" s="76"/>
      <c r="YU6" s="76"/>
      <c r="ZK6" s="76"/>
      <c r="AAA6" s="76"/>
      <c r="AAQ6" s="76"/>
      <c r="ABG6" s="76"/>
      <c r="ABW6" s="76"/>
      <c r="ACM6" s="76"/>
      <c r="ADC6" s="76"/>
      <c r="ADS6" s="76"/>
      <c r="AEI6" s="76"/>
      <c r="AEY6" s="76"/>
      <c r="AFO6" s="76"/>
      <c r="AGE6" s="76"/>
      <c r="AGU6" s="76"/>
      <c r="AHK6" s="76"/>
      <c r="AIA6" s="76"/>
      <c r="AIQ6" s="76"/>
      <c r="AJG6" s="76"/>
      <c r="AJW6" s="76"/>
      <c r="AKM6" s="76"/>
      <c r="ALC6" s="76"/>
      <c r="ALS6" s="76"/>
      <c r="AMI6" s="76"/>
      <c r="AMY6" s="76"/>
      <c r="ANO6" s="76"/>
      <c r="AOE6" s="76"/>
      <c r="AOU6" s="76"/>
      <c r="APK6" s="76"/>
      <c r="AQA6" s="76"/>
      <c r="AQQ6" s="76"/>
      <c r="ARG6" s="76"/>
      <c r="ARW6" s="76"/>
      <c r="ASM6" s="76"/>
      <c r="ATC6" s="76"/>
      <c r="ATS6" s="76"/>
      <c r="AUI6" s="76"/>
      <c r="AUY6" s="76"/>
      <c r="AVO6" s="76"/>
      <c r="AWE6" s="76"/>
      <c r="AWU6" s="76"/>
      <c r="AXK6" s="76"/>
      <c r="AYA6" s="76"/>
      <c r="AYQ6" s="76"/>
      <c r="AZG6" s="76"/>
      <c r="AZW6" s="76"/>
      <c r="BAM6" s="76"/>
      <c r="BBC6" s="76"/>
      <c r="BBS6" s="76"/>
      <c r="BCI6" s="76"/>
      <c r="BCY6" s="76"/>
      <c r="BDO6" s="76"/>
      <c r="BEE6" s="76"/>
      <c r="BEU6" s="76"/>
      <c r="BFK6" s="76"/>
      <c r="BGA6" s="76"/>
      <c r="BGQ6" s="76"/>
      <c r="BHG6" s="76"/>
      <c r="BHW6" s="76"/>
      <c r="BIM6" s="76"/>
      <c r="BJC6" s="76"/>
      <c r="BJS6" s="76"/>
      <c r="BKI6" s="76"/>
      <c r="BKY6" s="76"/>
      <c r="BLO6" s="76"/>
      <c r="BME6" s="76"/>
      <c r="BMU6" s="76"/>
      <c r="BNK6" s="76"/>
      <c r="BOA6" s="76"/>
      <c r="BOQ6" s="76"/>
      <c r="BPG6" s="76"/>
      <c r="BPW6" s="76"/>
      <c r="BQM6" s="76"/>
      <c r="BRC6" s="76"/>
      <c r="BRS6" s="76"/>
      <c r="BSI6" s="76"/>
      <c r="BSY6" s="76"/>
      <c r="BTO6" s="76"/>
      <c r="BUE6" s="76"/>
      <c r="BUU6" s="76"/>
      <c r="BVK6" s="76"/>
      <c r="BWA6" s="76"/>
      <c r="BWQ6" s="76"/>
      <c r="BXG6" s="76"/>
      <c r="BXW6" s="76"/>
      <c r="BYM6" s="76"/>
      <c r="BZC6" s="76"/>
      <c r="BZS6" s="76"/>
      <c r="CAI6" s="76"/>
      <c r="CAY6" s="76"/>
      <c r="CBO6" s="76"/>
      <c r="CCE6" s="76"/>
      <c r="CCU6" s="76"/>
      <c r="CDK6" s="76"/>
      <c r="CEA6" s="76"/>
      <c r="CEQ6" s="76"/>
      <c r="CFG6" s="76"/>
      <c r="CFW6" s="76"/>
      <c r="CGM6" s="76"/>
      <c r="CHC6" s="76"/>
      <c r="CHS6" s="76"/>
      <c r="CII6" s="76"/>
      <c r="CIY6" s="76"/>
      <c r="CJO6" s="76"/>
      <c r="CKE6" s="76"/>
      <c r="CKU6" s="76"/>
      <c r="CLK6" s="76"/>
      <c r="CMA6" s="76"/>
      <c r="CMQ6" s="76"/>
      <c r="CNG6" s="76"/>
      <c r="CNW6" s="76"/>
      <c r="COM6" s="76"/>
      <c r="CPC6" s="76"/>
      <c r="CPS6" s="76"/>
      <c r="CQI6" s="76"/>
      <c r="CQY6" s="76"/>
      <c r="CRO6" s="76"/>
      <c r="CSE6" s="76"/>
      <c r="CSU6" s="76"/>
      <c r="CTK6" s="76"/>
      <c r="CUA6" s="76"/>
      <c r="CUQ6" s="76"/>
      <c r="CVG6" s="76"/>
      <c r="CVW6" s="76"/>
      <c r="CWM6" s="76"/>
      <c r="CXC6" s="76"/>
      <c r="CXS6" s="76"/>
      <c r="CYI6" s="76"/>
      <c r="CYY6" s="76"/>
      <c r="CZO6" s="76"/>
      <c r="DAE6" s="76"/>
      <c r="DAU6" s="76"/>
      <c r="DBK6" s="76"/>
      <c r="DCA6" s="76"/>
      <c r="DCQ6" s="76"/>
      <c r="DDG6" s="76"/>
      <c r="DDW6" s="76"/>
      <c r="DEM6" s="76"/>
      <c r="DFC6" s="76"/>
      <c r="DFS6" s="76"/>
      <c r="DGI6" s="76"/>
      <c r="DGY6" s="76"/>
      <c r="DHO6" s="76"/>
      <c r="DIE6" s="76"/>
      <c r="DIU6" s="76"/>
      <c r="DJK6" s="76"/>
      <c r="DKA6" s="76"/>
      <c r="DKQ6" s="76"/>
      <c r="DLG6" s="76"/>
      <c r="DLW6" s="76"/>
      <c r="DMM6" s="76"/>
      <c r="DNC6" s="76"/>
      <c r="DNS6" s="76"/>
      <c r="DOI6" s="76"/>
      <c r="DOY6" s="76"/>
      <c r="DPO6" s="76"/>
      <c r="DQE6" s="76"/>
      <c r="DQU6" s="76"/>
      <c r="DRK6" s="76"/>
      <c r="DSA6" s="76"/>
      <c r="DSQ6" s="76"/>
      <c r="DTG6" s="76"/>
      <c r="DTW6" s="76"/>
      <c r="DUM6" s="76"/>
      <c r="DVC6" s="76"/>
      <c r="DVS6" s="76"/>
      <c r="DWI6" s="76"/>
      <c r="DWY6" s="76"/>
      <c r="DXO6" s="76"/>
      <c r="DYE6" s="76"/>
      <c r="DYU6" s="76"/>
      <c r="DZK6" s="76"/>
      <c r="EAA6" s="76"/>
      <c r="EAQ6" s="76"/>
      <c r="EBG6" s="76"/>
      <c r="EBW6" s="76"/>
      <c r="ECM6" s="76"/>
      <c r="EDC6" s="76"/>
      <c r="EDS6" s="76"/>
      <c r="EEI6" s="76"/>
      <c r="EEY6" s="76"/>
      <c r="EFO6" s="76"/>
      <c r="EGE6" s="76"/>
      <c r="EGU6" s="76"/>
      <c r="EHK6" s="76"/>
      <c r="EIA6" s="76"/>
      <c r="EIQ6" s="76"/>
      <c r="EJG6" s="76"/>
      <c r="EJW6" s="76"/>
      <c r="EKM6" s="76"/>
      <c r="ELC6" s="76"/>
      <c r="ELS6" s="76"/>
      <c r="EMI6" s="76"/>
      <c r="EMY6" s="76"/>
      <c r="ENO6" s="76"/>
      <c r="EOE6" s="76"/>
      <c r="EOU6" s="76"/>
      <c r="EPK6" s="76"/>
      <c r="EQA6" s="76"/>
      <c r="EQQ6" s="76"/>
      <c r="ERG6" s="76"/>
      <c r="ERW6" s="76"/>
      <c r="ESM6" s="76"/>
      <c r="ETC6" s="76"/>
      <c r="ETS6" s="76"/>
      <c r="EUI6" s="76"/>
      <c r="EUY6" s="76"/>
      <c r="EVO6" s="76"/>
      <c r="EWE6" s="76"/>
      <c r="EWU6" s="76"/>
      <c r="EXK6" s="76"/>
      <c r="EYA6" s="76"/>
      <c r="EYQ6" s="76"/>
      <c r="EZG6" s="76"/>
      <c r="EZW6" s="76"/>
      <c r="FAM6" s="76"/>
      <c r="FBC6" s="76"/>
      <c r="FBS6" s="76"/>
      <c r="FCI6" s="76"/>
      <c r="FCY6" s="76"/>
      <c r="FDO6" s="76"/>
      <c r="FEE6" s="76"/>
      <c r="FEU6" s="76"/>
      <c r="FFK6" s="76"/>
      <c r="FGA6" s="76"/>
      <c r="FGQ6" s="76"/>
      <c r="FHG6" s="76"/>
      <c r="FHW6" s="76"/>
      <c r="FIM6" s="76"/>
      <c r="FJC6" s="76"/>
      <c r="FJS6" s="76"/>
      <c r="FKI6" s="76"/>
      <c r="FKY6" s="76"/>
      <c r="FLO6" s="76"/>
      <c r="FME6" s="76"/>
      <c r="FMU6" s="76"/>
      <c r="FNK6" s="76"/>
      <c r="FOA6" s="76"/>
      <c r="FOQ6" s="76"/>
      <c r="FPG6" s="76"/>
      <c r="FPW6" s="76"/>
      <c r="FQM6" s="76"/>
      <c r="FRC6" s="76"/>
      <c r="FRS6" s="76"/>
      <c r="FSI6" s="76"/>
      <c r="FSY6" s="76"/>
      <c r="FTO6" s="76"/>
      <c r="FUE6" s="76"/>
      <c r="FUU6" s="76"/>
      <c r="FVK6" s="76"/>
      <c r="FWA6" s="76"/>
      <c r="FWQ6" s="76"/>
      <c r="FXG6" s="76"/>
      <c r="FXW6" s="76"/>
      <c r="FYM6" s="76"/>
      <c r="FZC6" s="76"/>
      <c r="FZS6" s="76"/>
      <c r="GAI6" s="76"/>
      <c r="GAY6" s="76"/>
      <c r="GBO6" s="76"/>
      <c r="GCE6" s="76"/>
      <c r="GCU6" s="76"/>
      <c r="GDK6" s="76"/>
      <c r="GEA6" s="76"/>
      <c r="GEQ6" s="76"/>
      <c r="GFG6" s="76"/>
      <c r="GFW6" s="76"/>
      <c r="GGM6" s="76"/>
      <c r="GHC6" s="76"/>
      <c r="GHS6" s="76"/>
      <c r="GII6" s="76"/>
      <c r="GIY6" s="76"/>
      <c r="GJO6" s="76"/>
      <c r="GKE6" s="76"/>
      <c r="GKU6" s="76"/>
      <c r="GLK6" s="76"/>
      <c r="GMA6" s="76"/>
      <c r="GMQ6" s="76"/>
      <c r="GNG6" s="76"/>
      <c r="GNW6" s="76"/>
      <c r="GOM6" s="76"/>
      <c r="GPC6" s="76"/>
      <c r="GPS6" s="76"/>
      <c r="GQI6" s="76"/>
      <c r="GQY6" s="76"/>
      <c r="GRO6" s="76"/>
      <c r="GSE6" s="76"/>
      <c r="GSU6" s="76"/>
      <c r="GTK6" s="76"/>
      <c r="GUA6" s="76"/>
      <c r="GUQ6" s="76"/>
      <c r="GVG6" s="76"/>
      <c r="GVW6" s="76"/>
      <c r="GWM6" s="76"/>
      <c r="GXC6" s="76"/>
      <c r="GXS6" s="76"/>
      <c r="GYI6" s="76"/>
      <c r="GYY6" s="76"/>
      <c r="GZO6" s="76"/>
      <c r="HAE6" s="76"/>
      <c r="HAU6" s="76"/>
      <c r="HBK6" s="76"/>
      <c r="HCA6" s="76"/>
      <c r="HCQ6" s="76"/>
      <c r="HDG6" s="76"/>
      <c r="HDW6" s="76"/>
      <c r="HEM6" s="76"/>
      <c r="HFC6" s="76"/>
      <c r="HFS6" s="76"/>
      <c r="HGI6" s="76"/>
      <c r="HGY6" s="76"/>
      <c r="HHO6" s="76"/>
      <c r="HIE6" s="76"/>
      <c r="HIU6" s="76"/>
      <c r="HJK6" s="76"/>
      <c r="HKA6" s="76"/>
      <c r="HKQ6" s="76"/>
      <c r="HLG6" s="76"/>
      <c r="HLW6" s="76"/>
      <c r="HMM6" s="76"/>
      <c r="HNC6" s="76"/>
      <c r="HNS6" s="76"/>
      <c r="HOI6" s="76"/>
      <c r="HOY6" s="76"/>
      <c r="HPO6" s="76"/>
      <c r="HQE6" s="76"/>
      <c r="HQU6" s="76"/>
      <c r="HRK6" s="76"/>
      <c r="HSA6" s="76"/>
      <c r="HSQ6" s="76"/>
      <c r="HTG6" s="76"/>
      <c r="HTW6" s="76"/>
      <c r="HUM6" s="76"/>
      <c r="HVC6" s="76"/>
      <c r="HVS6" s="76"/>
      <c r="HWI6" s="76"/>
      <c r="HWY6" s="76"/>
      <c r="HXO6" s="76"/>
      <c r="HYE6" s="76"/>
      <c r="HYU6" s="76"/>
      <c r="HZK6" s="76"/>
      <c r="IAA6" s="76"/>
      <c r="IAQ6" s="76"/>
      <c r="IBG6" s="76"/>
      <c r="IBW6" s="76"/>
      <c r="ICM6" s="76"/>
      <c r="IDC6" s="76"/>
      <c r="IDS6" s="76"/>
      <c r="IEI6" s="76"/>
      <c r="IEY6" s="76"/>
      <c r="IFO6" s="76"/>
      <c r="IGE6" s="76"/>
      <c r="IGU6" s="76"/>
      <c r="IHK6" s="76"/>
      <c r="IIA6" s="76"/>
      <c r="IIQ6" s="76"/>
      <c r="IJG6" s="76"/>
      <c r="IJW6" s="76"/>
      <c r="IKM6" s="76"/>
      <c r="ILC6" s="76"/>
      <c r="ILS6" s="76"/>
      <c r="IMI6" s="76"/>
      <c r="IMY6" s="76"/>
      <c r="INO6" s="76"/>
      <c r="IOE6" s="76"/>
      <c r="IOU6" s="76"/>
      <c r="IPK6" s="76"/>
      <c r="IQA6" s="76"/>
      <c r="IQQ6" s="76"/>
      <c r="IRG6" s="76"/>
      <c r="IRW6" s="76"/>
      <c r="ISM6" s="76"/>
      <c r="ITC6" s="76"/>
      <c r="ITS6" s="76"/>
      <c r="IUI6" s="76"/>
      <c r="IUY6" s="76"/>
      <c r="IVO6" s="76"/>
      <c r="IWE6" s="76"/>
      <c r="IWU6" s="76"/>
      <c r="IXK6" s="76"/>
      <c r="IYA6" s="76"/>
      <c r="IYQ6" s="76"/>
      <c r="IZG6" s="76"/>
      <c r="IZW6" s="76"/>
      <c r="JAM6" s="76"/>
      <c r="JBC6" s="76"/>
      <c r="JBS6" s="76"/>
      <c r="JCI6" s="76"/>
      <c r="JCY6" s="76"/>
      <c r="JDO6" s="76"/>
      <c r="JEE6" s="76"/>
      <c r="JEU6" s="76"/>
      <c r="JFK6" s="76"/>
      <c r="JGA6" s="76"/>
      <c r="JGQ6" s="76"/>
      <c r="JHG6" s="76"/>
      <c r="JHW6" s="76"/>
      <c r="JIM6" s="76"/>
      <c r="JJC6" s="76"/>
      <c r="JJS6" s="76"/>
      <c r="JKI6" s="76"/>
      <c r="JKY6" s="76"/>
      <c r="JLO6" s="76"/>
      <c r="JME6" s="76"/>
      <c r="JMU6" s="76"/>
      <c r="JNK6" s="76"/>
      <c r="JOA6" s="76"/>
      <c r="JOQ6" s="76"/>
      <c r="JPG6" s="76"/>
      <c r="JPW6" s="76"/>
      <c r="JQM6" s="76"/>
      <c r="JRC6" s="76"/>
      <c r="JRS6" s="76"/>
      <c r="JSI6" s="76"/>
      <c r="JSY6" s="76"/>
      <c r="JTO6" s="76"/>
      <c r="JUE6" s="76"/>
      <c r="JUU6" s="76"/>
      <c r="JVK6" s="76"/>
      <c r="JWA6" s="76"/>
      <c r="JWQ6" s="76"/>
      <c r="JXG6" s="76"/>
      <c r="JXW6" s="76"/>
      <c r="JYM6" s="76"/>
      <c r="JZC6" s="76"/>
      <c r="JZS6" s="76"/>
      <c r="KAI6" s="76"/>
      <c r="KAY6" s="76"/>
      <c r="KBO6" s="76"/>
      <c r="KCE6" s="76"/>
      <c r="KCU6" s="76"/>
      <c r="KDK6" s="76"/>
      <c r="KEA6" s="76"/>
      <c r="KEQ6" s="76"/>
      <c r="KFG6" s="76"/>
      <c r="KFW6" s="76"/>
      <c r="KGM6" s="76"/>
      <c r="KHC6" s="76"/>
      <c r="KHS6" s="76"/>
      <c r="KII6" s="76"/>
      <c r="KIY6" s="76"/>
      <c r="KJO6" s="76"/>
      <c r="KKE6" s="76"/>
      <c r="KKU6" s="76"/>
      <c r="KLK6" s="76"/>
      <c r="KMA6" s="76"/>
      <c r="KMQ6" s="76"/>
      <c r="KNG6" s="76"/>
      <c r="KNW6" s="76"/>
      <c r="KOM6" s="76"/>
      <c r="KPC6" s="76"/>
      <c r="KPS6" s="76"/>
      <c r="KQI6" s="76"/>
      <c r="KQY6" s="76"/>
      <c r="KRO6" s="76"/>
      <c r="KSE6" s="76"/>
      <c r="KSU6" s="76"/>
      <c r="KTK6" s="76"/>
      <c r="KUA6" s="76"/>
      <c r="KUQ6" s="76"/>
      <c r="KVG6" s="76"/>
      <c r="KVW6" s="76"/>
      <c r="KWM6" s="76"/>
      <c r="KXC6" s="76"/>
      <c r="KXS6" s="76"/>
      <c r="KYI6" s="76"/>
      <c r="KYY6" s="76"/>
      <c r="KZO6" s="76"/>
      <c r="LAE6" s="76"/>
      <c r="LAU6" s="76"/>
      <c r="LBK6" s="76"/>
      <c r="LCA6" s="76"/>
      <c r="LCQ6" s="76"/>
      <c r="LDG6" s="76"/>
      <c r="LDW6" s="76"/>
      <c r="LEM6" s="76"/>
      <c r="LFC6" s="76"/>
      <c r="LFS6" s="76"/>
      <c r="LGI6" s="76"/>
      <c r="LGY6" s="76"/>
      <c r="LHO6" s="76"/>
      <c r="LIE6" s="76"/>
      <c r="LIU6" s="76"/>
      <c r="LJK6" s="76"/>
      <c r="LKA6" s="76"/>
      <c r="LKQ6" s="76"/>
      <c r="LLG6" s="76"/>
      <c r="LLW6" s="76"/>
      <c r="LMM6" s="76"/>
      <c r="LNC6" s="76"/>
      <c r="LNS6" s="76"/>
      <c r="LOI6" s="76"/>
      <c r="LOY6" s="76"/>
      <c r="LPO6" s="76"/>
      <c r="LQE6" s="76"/>
      <c r="LQU6" s="76"/>
      <c r="LRK6" s="76"/>
      <c r="LSA6" s="76"/>
      <c r="LSQ6" s="76"/>
      <c r="LTG6" s="76"/>
      <c r="LTW6" s="76"/>
      <c r="LUM6" s="76"/>
      <c r="LVC6" s="76"/>
      <c r="LVS6" s="76"/>
      <c r="LWI6" s="76"/>
      <c r="LWY6" s="76"/>
      <c r="LXO6" s="76"/>
      <c r="LYE6" s="76"/>
      <c r="LYU6" s="76"/>
      <c r="LZK6" s="76"/>
      <c r="MAA6" s="76"/>
      <c r="MAQ6" s="76"/>
      <c r="MBG6" s="76"/>
      <c r="MBW6" s="76"/>
      <c r="MCM6" s="76"/>
      <c r="MDC6" s="76"/>
      <c r="MDS6" s="76"/>
      <c r="MEI6" s="76"/>
      <c r="MEY6" s="76"/>
      <c r="MFO6" s="76"/>
      <c r="MGE6" s="76"/>
      <c r="MGU6" s="76"/>
      <c r="MHK6" s="76"/>
      <c r="MIA6" s="76"/>
      <c r="MIQ6" s="76"/>
      <c r="MJG6" s="76"/>
      <c r="MJW6" s="76"/>
      <c r="MKM6" s="76"/>
      <c r="MLC6" s="76"/>
      <c r="MLS6" s="76"/>
      <c r="MMI6" s="76"/>
      <c r="MMY6" s="76"/>
      <c r="MNO6" s="76"/>
      <c r="MOE6" s="76"/>
      <c r="MOU6" s="76"/>
      <c r="MPK6" s="76"/>
      <c r="MQA6" s="76"/>
      <c r="MQQ6" s="76"/>
      <c r="MRG6" s="76"/>
      <c r="MRW6" s="76"/>
      <c r="MSM6" s="76"/>
      <c r="MTC6" s="76"/>
      <c r="MTS6" s="76"/>
      <c r="MUI6" s="76"/>
      <c r="MUY6" s="76"/>
      <c r="MVO6" s="76"/>
      <c r="MWE6" s="76"/>
      <c r="MWU6" s="76"/>
      <c r="MXK6" s="76"/>
      <c r="MYA6" s="76"/>
      <c r="MYQ6" s="76"/>
      <c r="MZG6" s="76"/>
      <c r="MZW6" s="76"/>
      <c r="NAM6" s="76"/>
      <c r="NBC6" s="76"/>
      <c r="NBS6" s="76"/>
      <c r="NCI6" s="76"/>
      <c r="NCY6" s="76"/>
      <c r="NDO6" s="76"/>
      <c r="NEE6" s="76"/>
      <c r="NEU6" s="76"/>
      <c r="NFK6" s="76"/>
      <c r="NGA6" s="76"/>
      <c r="NGQ6" s="76"/>
      <c r="NHG6" s="76"/>
      <c r="NHW6" s="76"/>
      <c r="NIM6" s="76"/>
      <c r="NJC6" s="76"/>
      <c r="NJS6" s="76"/>
      <c r="NKI6" s="76"/>
      <c r="NKY6" s="76"/>
      <c r="NLO6" s="76"/>
      <c r="NME6" s="76"/>
      <c r="NMU6" s="76"/>
      <c r="NNK6" s="76"/>
      <c r="NOA6" s="76"/>
      <c r="NOQ6" s="76"/>
      <c r="NPG6" s="76"/>
      <c r="NPW6" s="76"/>
      <c r="NQM6" s="76"/>
      <c r="NRC6" s="76"/>
      <c r="NRS6" s="76"/>
      <c r="NSI6" s="76"/>
      <c r="NSY6" s="76"/>
      <c r="NTO6" s="76"/>
      <c r="NUE6" s="76"/>
      <c r="NUU6" s="76"/>
      <c r="NVK6" s="76"/>
      <c r="NWA6" s="76"/>
      <c r="NWQ6" s="76"/>
      <c r="NXG6" s="76"/>
      <c r="NXW6" s="76"/>
      <c r="NYM6" s="76"/>
      <c r="NZC6" s="76"/>
      <c r="NZS6" s="76"/>
      <c r="OAI6" s="76"/>
      <c r="OAY6" s="76"/>
      <c r="OBO6" s="76"/>
      <c r="OCE6" s="76"/>
      <c r="OCU6" s="76"/>
      <c r="ODK6" s="76"/>
      <c r="OEA6" s="76"/>
      <c r="OEQ6" s="76"/>
      <c r="OFG6" s="76"/>
      <c r="OFW6" s="76"/>
      <c r="OGM6" s="76"/>
      <c r="OHC6" s="76"/>
      <c r="OHS6" s="76"/>
      <c r="OII6" s="76"/>
      <c r="OIY6" s="76"/>
      <c r="OJO6" s="76"/>
      <c r="OKE6" s="76"/>
      <c r="OKU6" s="76"/>
      <c r="OLK6" s="76"/>
      <c r="OMA6" s="76"/>
      <c r="OMQ6" s="76"/>
      <c r="ONG6" s="76"/>
      <c r="ONW6" s="76"/>
      <c r="OOM6" s="76"/>
      <c r="OPC6" s="76"/>
      <c r="OPS6" s="76"/>
      <c r="OQI6" s="76"/>
      <c r="OQY6" s="76"/>
      <c r="ORO6" s="76"/>
      <c r="OSE6" s="76"/>
      <c r="OSU6" s="76"/>
      <c r="OTK6" s="76"/>
      <c r="OUA6" s="76"/>
      <c r="OUQ6" s="76"/>
      <c r="OVG6" s="76"/>
      <c r="OVW6" s="76"/>
      <c r="OWM6" s="76"/>
      <c r="OXC6" s="76"/>
      <c r="OXS6" s="76"/>
      <c r="OYI6" s="76"/>
      <c r="OYY6" s="76"/>
      <c r="OZO6" s="76"/>
      <c r="PAE6" s="76"/>
      <c r="PAU6" s="76"/>
      <c r="PBK6" s="76"/>
      <c r="PCA6" s="76"/>
      <c r="PCQ6" s="76"/>
      <c r="PDG6" s="76"/>
      <c r="PDW6" s="76"/>
      <c r="PEM6" s="76"/>
      <c r="PFC6" s="76"/>
      <c r="PFS6" s="76"/>
      <c r="PGI6" s="76"/>
      <c r="PGY6" s="76"/>
      <c r="PHO6" s="76"/>
      <c r="PIE6" s="76"/>
      <c r="PIU6" s="76"/>
      <c r="PJK6" s="76"/>
      <c r="PKA6" s="76"/>
      <c r="PKQ6" s="76"/>
      <c r="PLG6" s="76"/>
      <c r="PLW6" s="76"/>
      <c r="PMM6" s="76"/>
      <c r="PNC6" s="76"/>
      <c r="PNS6" s="76"/>
      <c r="POI6" s="76"/>
      <c r="POY6" s="76"/>
      <c r="PPO6" s="76"/>
      <c r="PQE6" s="76"/>
      <c r="PQU6" s="76"/>
      <c r="PRK6" s="76"/>
      <c r="PSA6" s="76"/>
      <c r="PSQ6" s="76"/>
      <c r="PTG6" s="76"/>
      <c r="PTW6" s="76"/>
      <c r="PUM6" s="76"/>
      <c r="PVC6" s="76"/>
      <c r="PVS6" s="76"/>
      <c r="PWI6" s="76"/>
      <c r="PWY6" s="76"/>
      <c r="PXO6" s="76"/>
      <c r="PYE6" s="76"/>
      <c r="PYU6" s="76"/>
      <c r="PZK6" s="76"/>
      <c r="QAA6" s="76"/>
      <c r="QAQ6" s="76"/>
      <c r="QBG6" s="76"/>
      <c r="QBW6" s="76"/>
      <c r="QCM6" s="76"/>
      <c r="QDC6" s="76"/>
      <c r="QDS6" s="76"/>
      <c r="QEI6" s="76"/>
      <c r="QEY6" s="76"/>
      <c r="QFO6" s="76"/>
      <c r="QGE6" s="76"/>
      <c r="QGU6" s="76"/>
      <c r="QHK6" s="76"/>
      <c r="QIA6" s="76"/>
      <c r="QIQ6" s="76"/>
      <c r="QJG6" s="76"/>
      <c r="QJW6" s="76"/>
      <c r="QKM6" s="76"/>
      <c r="QLC6" s="76"/>
      <c r="QLS6" s="76"/>
      <c r="QMI6" s="76"/>
      <c r="QMY6" s="76"/>
      <c r="QNO6" s="76"/>
      <c r="QOE6" s="76"/>
      <c r="QOU6" s="76"/>
      <c r="QPK6" s="76"/>
      <c r="QQA6" s="76"/>
      <c r="QQQ6" s="76"/>
      <c r="QRG6" s="76"/>
      <c r="QRW6" s="76"/>
      <c r="QSM6" s="76"/>
      <c r="QTC6" s="76"/>
      <c r="QTS6" s="76"/>
      <c r="QUI6" s="76"/>
      <c r="QUY6" s="76"/>
      <c r="QVO6" s="76"/>
      <c r="QWE6" s="76"/>
      <c r="QWU6" s="76"/>
      <c r="QXK6" s="76"/>
      <c r="QYA6" s="76"/>
      <c r="QYQ6" s="76"/>
      <c r="QZG6" s="76"/>
      <c r="QZW6" s="76"/>
      <c r="RAM6" s="76"/>
      <c r="RBC6" s="76"/>
      <c r="RBS6" s="76"/>
      <c r="RCI6" s="76"/>
      <c r="RCY6" s="76"/>
      <c r="RDO6" s="76"/>
      <c r="REE6" s="76"/>
      <c r="REU6" s="76"/>
      <c r="RFK6" s="76"/>
      <c r="RGA6" s="76"/>
      <c r="RGQ6" s="76"/>
      <c r="RHG6" s="76"/>
      <c r="RHW6" s="76"/>
      <c r="RIM6" s="76"/>
      <c r="RJC6" s="76"/>
      <c r="RJS6" s="76"/>
      <c r="RKI6" s="76"/>
      <c r="RKY6" s="76"/>
      <c r="RLO6" s="76"/>
      <c r="RME6" s="76"/>
      <c r="RMU6" s="76"/>
      <c r="RNK6" s="76"/>
      <c r="ROA6" s="76"/>
      <c r="ROQ6" s="76"/>
      <c r="RPG6" s="76"/>
      <c r="RPW6" s="76"/>
      <c r="RQM6" s="76"/>
      <c r="RRC6" s="76"/>
      <c r="RRS6" s="76"/>
      <c r="RSI6" s="76"/>
      <c r="RSY6" s="76"/>
      <c r="RTO6" s="76"/>
      <c r="RUE6" s="76"/>
      <c r="RUU6" s="76"/>
      <c r="RVK6" s="76"/>
      <c r="RWA6" s="76"/>
      <c r="RWQ6" s="76"/>
      <c r="RXG6" s="76"/>
      <c r="RXW6" s="76"/>
      <c r="RYM6" s="76"/>
      <c r="RZC6" s="76"/>
      <c r="RZS6" s="76"/>
      <c r="SAI6" s="76"/>
      <c r="SAY6" s="76"/>
      <c r="SBO6" s="76"/>
      <c r="SCE6" s="76"/>
      <c r="SCU6" s="76"/>
      <c r="SDK6" s="76"/>
      <c r="SEA6" s="76"/>
      <c r="SEQ6" s="76"/>
      <c r="SFG6" s="76"/>
      <c r="SFW6" s="76"/>
      <c r="SGM6" s="76"/>
      <c r="SHC6" s="76"/>
      <c r="SHS6" s="76"/>
      <c r="SII6" s="76"/>
      <c r="SIY6" s="76"/>
      <c r="SJO6" s="76"/>
      <c r="SKE6" s="76"/>
      <c r="SKU6" s="76"/>
      <c r="SLK6" s="76"/>
      <c r="SMA6" s="76"/>
      <c r="SMQ6" s="76"/>
      <c r="SNG6" s="76"/>
      <c r="SNW6" s="76"/>
      <c r="SOM6" s="76"/>
      <c r="SPC6" s="76"/>
      <c r="SPS6" s="76"/>
      <c r="SQI6" s="76"/>
      <c r="SQY6" s="76"/>
      <c r="SRO6" s="76"/>
      <c r="SSE6" s="76"/>
      <c r="SSU6" s="76"/>
      <c r="STK6" s="76"/>
      <c r="SUA6" s="76"/>
      <c r="SUQ6" s="76"/>
      <c r="SVG6" s="76"/>
      <c r="SVW6" s="76"/>
      <c r="SWM6" s="76"/>
      <c r="SXC6" s="76"/>
      <c r="SXS6" s="76"/>
      <c r="SYI6" s="76"/>
      <c r="SYY6" s="76"/>
      <c r="SZO6" s="76"/>
      <c r="TAE6" s="76"/>
      <c r="TAU6" s="76"/>
      <c r="TBK6" s="76"/>
      <c r="TCA6" s="76"/>
      <c r="TCQ6" s="76"/>
      <c r="TDG6" s="76"/>
      <c r="TDW6" s="76"/>
      <c r="TEM6" s="76"/>
      <c r="TFC6" s="76"/>
      <c r="TFS6" s="76"/>
      <c r="TGI6" s="76"/>
      <c r="TGY6" s="76"/>
      <c r="THO6" s="76"/>
      <c r="TIE6" s="76"/>
      <c r="TIU6" s="76"/>
      <c r="TJK6" s="76"/>
      <c r="TKA6" s="76"/>
      <c r="TKQ6" s="76"/>
      <c r="TLG6" s="76"/>
      <c r="TLW6" s="76"/>
      <c r="TMM6" s="76"/>
      <c r="TNC6" s="76"/>
      <c r="TNS6" s="76"/>
      <c r="TOI6" s="76"/>
      <c r="TOY6" s="76"/>
      <c r="TPO6" s="76"/>
      <c r="TQE6" s="76"/>
      <c r="TQU6" s="76"/>
      <c r="TRK6" s="76"/>
      <c r="TSA6" s="76"/>
      <c r="TSQ6" s="76"/>
      <c r="TTG6" s="76"/>
      <c r="TTW6" s="76"/>
      <c r="TUM6" s="76"/>
      <c r="TVC6" s="76"/>
      <c r="TVS6" s="76"/>
      <c r="TWI6" s="76"/>
      <c r="TWY6" s="76"/>
      <c r="TXO6" s="76"/>
      <c r="TYE6" s="76"/>
      <c r="TYU6" s="76"/>
      <c r="TZK6" s="76"/>
      <c r="UAA6" s="76"/>
      <c r="UAQ6" s="76"/>
      <c r="UBG6" s="76"/>
      <c r="UBW6" s="76"/>
      <c r="UCM6" s="76"/>
      <c r="UDC6" s="76"/>
      <c r="UDS6" s="76"/>
      <c r="UEI6" s="76"/>
      <c r="UEY6" s="76"/>
      <c r="UFO6" s="76"/>
      <c r="UGE6" s="76"/>
      <c r="UGU6" s="76"/>
      <c r="UHK6" s="76"/>
      <c r="UIA6" s="76"/>
      <c r="UIQ6" s="76"/>
      <c r="UJG6" s="76"/>
      <c r="UJW6" s="76"/>
      <c r="UKM6" s="76"/>
      <c r="ULC6" s="76"/>
      <c r="ULS6" s="76"/>
      <c r="UMI6" s="76"/>
      <c r="UMY6" s="76"/>
      <c r="UNO6" s="76"/>
      <c r="UOE6" s="76"/>
      <c r="UOU6" s="76"/>
      <c r="UPK6" s="76"/>
      <c r="UQA6" s="76"/>
      <c r="UQQ6" s="76"/>
      <c r="URG6" s="76"/>
      <c r="URW6" s="76"/>
      <c r="USM6" s="76"/>
      <c r="UTC6" s="76"/>
      <c r="UTS6" s="76"/>
      <c r="UUI6" s="76"/>
      <c r="UUY6" s="76"/>
      <c r="UVO6" s="76"/>
      <c r="UWE6" s="76"/>
      <c r="UWU6" s="76"/>
      <c r="UXK6" s="76"/>
      <c r="UYA6" s="76"/>
      <c r="UYQ6" s="76"/>
      <c r="UZG6" s="76"/>
      <c r="UZW6" s="76"/>
      <c r="VAM6" s="76"/>
      <c r="VBC6" s="76"/>
      <c r="VBS6" s="76"/>
      <c r="VCI6" s="76"/>
      <c r="VCY6" s="76"/>
      <c r="VDO6" s="76"/>
      <c r="VEE6" s="76"/>
      <c r="VEU6" s="76"/>
      <c r="VFK6" s="76"/>
      <c r="VGA6" s="76"/>
      <c r="VGQ6" s="76"/>
      <c r="VHG6" s="76"/>
      <c r="VHW6" s="76"/>
      <c r="VIM6" s="76"/>
      <c r="VJC6" s="76"/>
      <c r="VJS6" s="76"/>
      <c r="VKI6" s="76"/>
      <c r="VKY6" s="76"/>
      <c r="VLO6" s="76"/>
      <c r="VME6" s="76"/>
      <c r="VMU6" s="76"/>
      <c r="VNK6" s="76"/>
      <c r="VOA6" s="76"/>
      <c r="VOQ6" s="76"/>
      <c r="VPG6" s="76"/>
      <c r="VPW6" s="76"/>
      <c r="VQM6" s="76"/>
      <c r="VRC6" s="76"/>
      <c r="VRS6" s="76"/>
      <c r="VSI6" s="76"/>
      <c r="VSY6" s="76"/>
      <c r="VTO6" s="76"/>
      <c r="VUE6" s="76"/>
      <c r="VUU6" s="76"/>
      <c r="VVK6" s="76"/>
      <c r="VWA6" s="76"/>
      <c r="VWQ6" s="76"/>
      <c r="VXG6" s="76"/>
      <c r="VXW6" s="76"/>
      <c r="VYM6" s="76"/>
      <c r="VZC6" s="76"/>
      <c r="VZS6" s="76"/>
      <c r="WAI6" s="76"/>
      <c r="WAY6" s="76"/>
      <c r="WBO6" s="76"/>
      <c r="WCE6" s="76"/>
      <c r="WCU6" s="76"/>
      <c r="WDK6" s="76"/>
      <c r="WEA6" s="76"/>
      <c r="WEQ6" s="76"/>
      <c r="WFG6" s="76"/>
      <c r="WFW6" s="76"/>
      <c r="WGM6" s="76"/>
      <c r="WHC6" s="76"/>
      <c r="WHS6" s="76"/>
      <c r="WII6" s="76"/>
      <c r="WIY6" s="76"/>
      <c r="WJO6" s="76"/>
      <c r="WKE6" s="76"/>
      <c r="WKU6" s="76"/>
      <c r="WLK6" s="76"/>
      <c r="WMA6" s="76"/>
      <c r="WMQ6" s="76"/>
      <c r="WNG6" s="76"/>
      <c r="WNW6" s="76"/>
      <c r="WOM6" s="76"/>
      <c r="WPC6" s="76"/>
      <c r="WPS6" s="76"/>
      <c r="WQI6" s="76"/>
      <c r="WQY6" s="76"/>
      <c r="WRO6" s="76"/>
      <c r="WSE6" s="76"/>
      <c r="WSU6" s="76"/>
      <c r="WTK6" s="76"/>
      <c r="WUA6" s="76"/>
      <c r="WUQ6" s="76"/>
      <c r="WVG6" s="76"/>
      <c r="WVW6" s="76"/>
      <c r="WWM6" s="76"/>
      <c r="WXC6" s="76"/>
      <c r="WXS6" s="76"/>
      <c r="WYI6" s="76"/>
      <c r="WYY6" s="76"/>
      <c r="WZO6" s="76"/>
      <c r="XAE6" s="76"/>
      <c r="XAU6" s="76"/>
      <c r="XBK6" s="76"/>
      <c r="XCA6" s="76"/>
      <c r="XCQ6" s="76"/>
      <c r="XDG6" s="76"/>
      <c r="XDW6" s="76"/>
    </row>
    <row r="7" spans="1:16374" s="1" customFormat="1">
      <c r="A7" s="77" t="s">
        <v>23</v>
      </c>
      <c r="B7" s="74">
        <f>DEN!I5*ONSV_2019!AG6</f>
        <v>120521</v>
      </c>
      <c r="C7" s="74">
        <f>DEN!I40*ONSV_2020!AG6</f>
        <v>125355</v>
      </c>
      <c r="D7" s="74">
        <f>DEN!I75*ONSV_2021!AG6</f>
        <v>130755</v>
      </c>
      <c r="E7" s="74">
        <f>DEN!I110*ONSV_2022!AG6</f>
        <v>137544</v>
      </c>
      <c r="F7" s="80">
        <f>DEN!J145</f>
        <v>0</v>
      </c>
      <c r="I7" s="140"/>
      <c r="J7" s="140"/>
      <c r="L7" s="140"/>
      <c r="M7" s="140"/>
      <c r="O7" s="140"/>
    </row>
    <row r="8" spans="1:16374" s="1" customFormat="1">
      <c r="A8" s="77" t="s">
        <v>15</v>
      </c>
      <c r="B8" s="74">
        <f>DEN!I6*ONSV_2019!AG7</f>
        <v>65945</v>
      </c>
      <c r="C8" s="74">
        <f>DEN!I41*ONSV_2020!AG7</f>
        <v>68271</v>
      </c>
      <c r="D8" s="74">
        <f>DEN!I76*ONSV_2021!AG7</f>
        <v>70781</v>
      </c>
      <c r="E8" s="74">
        <f>DEN!I111*ONSV_2022!AG7</f>
        <v>73376</v>
      </c>
      <c r="F8" s="80">
        <f>DEN!J146</f>
        <v>0</v>
      </c>
      <c r="I8" s="140"/>
      <c r="J8" s="140"/>
      <c r="L8" s="140"/>
      <c r="M8" s="140"/>
      <c r="O8" s="140"/>
    </row>
    <row r="9" spans="1:16374" s="1" customFormat="1">
      <c r="A9" s="77" t="s">
        <v>16</v>
      </c>
      <c r="B9" s="74">
        <f>DEN!I7*ONSV_2019!AG8</f>
        <v>264334</v>
      </c>
      <c r="C9" s="74">
        <f>DEN!I42*ONSV_2020!AG8</f>
        <v>278276</v>
      </c>
      <c r="D9" s="74">
        <f>DEN!I77*ONSV_2021!AG8</f>
        <v>295404</v>
      </c>
      <c r="E9" s="74">
        <f>DEN!I112*ONSV_2022!AG8</f>
        <v>320896</v>
      </c>
      <c r="F9" s="80">
        <f>DEN!J147</f>
        <v>0</v>
      </c>
      <c r="I9" s="140"/>
      <c r="J9" s="140"/>
      <c r="L9" s="140"/>
      <c r="M9" s="140"/>
      <c r="O9" s="140"/>
    </row>
    <row r="10" spans="1:16374" s="1" customFormat="1">
      <c r="A10" s="77" t="s">
        <v>28</v>
      </c>
      <c r="B10" s="74">
        <f>DEN!I8*ONSV_2019!AG9</f>
        <v>895313</v>
      </c>
      <c r="C10" s="74">
        <f>DEN!I43*ONSV_2020!AG9</f>
        <v>931017</v>
      </c>
      <c r="D10" s="74">
        <f>DEN!I78*ONSV_2021!AG9</f>
        <v>975791</v>
      </c>
      <c r="E10" s="74">
        <f>DEN!I113*ONSV_2022!AG9</f>
        <v>1025594</v>
      </c>
      <c r="F10" s="80">
        <f>DEN!J148</f>
        <v>0</v>
      </c>
      <c r="I10" s="140"/>
      <c r="J10" s="140"/>
      <c r="L10" s="140"/>
      <c r="M10" s="140"/>
      <c r="O10" s="140"/>
    </row>
    <row r="11" spans="1:16374" s="1" customFormat="1">
      <c r="A11" s="77" t="s">
        <v>19</v>
      </c>
      <c r="B11" s="74">
        <f>DEN!I9*ONSV_2019!AG10</f>
        <v>400134</v>
      </c>
      <c r="C11" s="74">
        <f>DEN!I44*ONSV_2020!AG10</f>
        <v>411348</v>
      </c>
      <c r="D11" s="74">
        <f>DEN!I79*ONSV_2021!AG10</f>
        <v>423360</v>
      </c>
      <c r="E11" s="74">
        <f>DEN!I114*ONSV_2022!AG10</f>
        <v>436630</v>
      </c>
      <c r="F11" s="80">
        <f>DEN!J149</f>
        <v>0</v>
      </c>
      <c r="K11" s="140"/>
      <c r="L11" s="140"/>
      <c r="N11" s="140"/>
      <c r="O11" s="140"/>
      <c r="Q11" s="140"/>
      <c r="R11" s="140"/>
      <c r="T11" s="140"/>
      <c r="U11" s="140"/>
      <c r="W11" s="140"/>
    </row>
    <row r="12" spans="1:16374" s="1" customFormat="1">
      <c r="A12" s="77" t="s">
        <v>17</v>
      </c>
      <c r="B12" s="74">
        <f>DEN!I10*ONSV_2019!AG11</f>
        <v>80850</v>
      </c>
      <c r="C12" s="74">
        <f>DEN!I45*ONSV_2020!AG11</f>
        <v>82528</v>
      </c>
      <c r="D12" s="74">
        <f>DEN!I80*ONSV_2021!AG11</f>
        <v>84892</v>
      </c>
      <c r="E12" s="74">
        <f>DEN!I115*ONSV_2022!AG11</f>
        <v>87884</v>
      </c>
      <c r="F12" s="80">
        <f>DEN!J150</f>
        <v>0</v>
      </c>
      <c r="K12" s="140"/>
      <c r="L12" s="140"/>
      <c r="N12" s="140"/>
      <c r="O12" s="140"/>
      <c r="Q12" s="140"/>
      <c r="R12" s="140"/>
      <c r="T12" s="140"/>
      <c r="U12" s="140"/>
      <c r="W12" s="140"/>
    </row>
    <row r="13" spans="1:16374" s="25" customFormat="1">
      <c r="A13" s="77" t="s">
        <v>29</v>
      </c>
      <c r="B13" s="74">
        <f>DEN!I11*ONSV_2019!AG12</f>
        <v>236225</v>
      </c>
      <c r="C13" s="74">
        <f>DEN!I46*ONSV_2020!AG12</f>
        <v>243070</v>
      </c>
      <c r="D13" s="74">
        <f>DEN!I81*ONSV_2021!AG12</f>
        <v>250374</v>
      </c>
      <c r="E13" s="74">
        <f>DEN!I116*ONSV_2022!AG12</f>
        <v>259840</v>
      </c>
      <c r="F13" s="80">
        <f>DEN!J151</f>
        <v>0</v>
      </c>
      <c r="G13" s="1"/>
      <c r="H13" s="1"/>
      <c r="I13" s="1"/>
      <c r="J13" s="1"/>
      <c r="K13" s="140"/>
      <c r="L13" s="140"/>
      <c r="M13" s="1"/>
      <c r="N13" s="140"/>
      <c r="O13" s="140"/>
      <c r="P13" s="1"/>
      <c r="Q13" s="140"/>
      <c r="R13" s="140"/>
      <c r="S13" s="1"/>
      <c r="T13" s="140"/>
      <c r="U13" s="140"/>
      <c r="V13" s="1"/>
      <c r="W13" s="140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24"/>
      <c r="DJ13" s="124"/>
      <c r="DK13" s="82"/>
      <c r="DL13" s="80"/>
      <c r="DM13" s="80"/>
      <c r="DN13" s="82"/>
      <c r="DO13" s="77"/>
      <c r="DP13" s="124"/>
      <c r="DQ13" s="124"/>
      <c r="DR13" s="82"/>
      <c r="DS13" s="124"/>
      <c r="DT13" s="124"/>
      <c r="DU13" s="82"/>
      <c r="DV13" s="124"/>
      <c r="DW13" s="124"/>
      <c r="DX13" s="82"/>
      <c r="DY13" s="124"/>
      <c r="DZ13" s="124"/>
      <c r="EA13" s="82"/>
      <c r="EB13" s="80"/>
      <c r="EC13" s="80"/>
      <c r="ED13" s="82"/>
      <c r="EE13" s="77"/>
      <c r="EF13" s="124"/>
      <c r="EG13" s="124"/>
      <c r="EH13" s="82"/>
      <c r="EI13" s="124"/>
      <c r="EJ13" s="124"/>
      <c r="EK13" s="82"/>
      <c r="EL13" s="124"/>
      <c r="EM13" s="124"/>
      <c r="EN13" s="82"/>
      <c r="EO13" s="124"/>
      <c r="EP13" s="124"/>
      <c r="EQ13" s="82"/>
      <c r="ER13" s="80"/>
      <c r="ES13" s="80"/>
      <c r="ET13" s="82"/>
      <c r="EU13" s="77"/>
      <c r="EV13" s="124"/>
      <c r="EW13" s="124"/>
      <c r="EX13" s="82"/>
      <c r="EY13" s="124"/>
      <c r="EZ13" s="124"/>
      <c r="FA13" s="82"/>
      <c r="FB13" s="124"/>
      <c r="FC13" s="124"/>
      <c r="FD13" s="82"/>
      <c r="FE13" s="124"/>
      <c r="FF13" s="124"/>
      <c r="FG13" s="82"/>
      <c r="FH13" s="80"/>
      <c r="FI13" s="80"/>
      <c r="FJ13" s="82"/>
      <c r="FK13" s="77"/>
      <c r="FL13" s="124"/>
      <c r="FM13" s="124"/>
      <c r="FN13" s="82"/>
      <c r="FO13" s="124"/>
      <c r="FP13" s="124"/>
      <c r="FQ13" s="82"/>
      <c r="FR13" s="124"/>
      <c r="FS13" s="124"/>
      <c r="FT13" s="82"/>
      <c r="FU13" s="124"/>
      <c r="FV13" s="124"/>
      <c r="FW13" s="82"/>
      <c r="FX13" s="80"/>
      <c r="FY13" s="80"/>
      <c r="FZ13" s="85"/>
      <c r="GA13" s="77"/>
      <c r="GB13" s="74"/>
      <c r="GC13" s="74"/>
      <c r="GD13" s="85"/>
      <c r="GE13" s="74"/>
      <c r="GF13" s="74"/>
      <c r="GG13" s="85"/>
      <c r="GH13" s="74"/>
      <c r="GI13" s="74"/>
      <c r="GJ13" s="85"/>
      <c r="GK13" s="74"/>
      <c r="GL13" s="74"/>
      <c r="GM13" s="85"/>
      <c r="GN13" s="80"/>
      <c r="GO13" s="80"/>
      <c r="GP13" s="85"/>
      <c r="GQ13" s="77"/>
      <c r="GR13" s="74"/>
      <c r="GS13" s="74"/>
      <c r="GT13" s="85"/>
      <c r="GU13" s="74"/>
      <c r="GV13" s="74"/>
      <c r="GW13" s="85"/>
      <c r="GX13" s="74"/>
      <c r="GY13" s="74"/>
      <c r="GZ13" s="85"/>
      <c r="HA13" s="74"/>
      <c r="HB13" s="74"/>
      <c r="HC13" s="85"/>
      <c r="HD13" s="80"/>
      <c r="HE13" s="80"/>
      <c r="HF13" s="85"/>
      <c r="HG13" s="77"/>
      <c r="HH13" s="74"/>
      <c r="HI13" s="74"/>
      <c r="HJ13" s="85"/>
      <c r="HK13" s="74"/>
      <c r="HL13" s="74"/>
      <c r="HM13" s="85"/>
      <c r="HN13" s="74"/>
      <c r="HO13" s="74"/>
      <c r="HP13" s="85"/>
      <c r="HQ13" s="74"/>
      <c r="HR13" s="74"/>
      <c r="HS13" s="85"/>
      <c r="HT13" s="80"/>
      <c r="HU13" s="80"/>
      <c r="HV13" s="85"/>
      <c r="HW13" s="77"/>
      <c r="HX13" s="74"/>
      <c r="HY13" s="74"/>
      <c r="HZ13" s="85"/>
      <c r="IA13" s="74"/>
      <c r="IB13" s="74"/>
      <c r="IC13" s="85"/>
      <c r="ID13" s="74"/>
      <c r="IE13" s="74"/>
      <c r="IF13" s="85"/>
      <c r="IG13" s="74"/>
      <c r="IH13" s="74"/>
      <c r="II13" s="85"/>
      <c r="IJ13" s="80"/>
      <c r="IK13" s="80"/>
      <c r="IL13" s="85"/>
      <c r="IM13" s="77"/>
      <c r="IN13" s="74"/>
      <c r="IO13" s="74"/>
      <c r="IP13" s="85"/>
      <c r="IQ13" s="74"/>
      <c r="IR13" s="74"/>
      <c r="IS13" s="85"/>
      <c r="IT13" s="74"/>
      <c r="IU13" s="74"/>
      <c r="IV13" s="85"/>
      <c r="IW13" s="74"/>
      <c r="IX13" s="74"/>
      <c r="IY13" s="85"/>
      <c r="IZ13" s="80"/>
      <c r="JA13" s="80"/>
      <c r="JB13" s="85"/>
      <c r="JC13" s="77"/>
      <c r="JD13" s="74"/>
      <c r="JE13" s="74"/>
      <c r="JF13" s="85"/>
      <c r="JG13" s="74"/>
      <c r="JH13" s="74"/>
      <c r="JI13" s="85"/>
      <c r="JJ13" s="74"/>
      <c r="JK13" s="74"/>
      <c r="JL13" s="85"/>
      <c r="JM13" s="74"/>
      <c r="JN13" s="74"/>
      <c r="JO13" s="85"/>
      <c r="JP13" s="80"/>
      <c r="JQ13" s="80"/>
      <c r="JR13" s="85"/>
      <c r="JS13" s="77"/>
      <c r="JT13" s="74"/>
      <c r="JU13" s="74"/>
      <c r="JV13" s="85"/>
      <c r="JW13" s="74"/>
      <c r="JX13" s="74"/>
      <c r="JY13" s="85"/>
      <c r="JZ13" s="74"/>
      <c r="KA13" s="74"/>
      <c r="KB13" s="85"/>
      <c r="KC13" s="74"/>
      <c r="KD13" s="74"/>
      <c r="KE13" s="85"/>
      <c r="KF13" s="80"/>
      <c r="KG13" s="80"/>
      <c r="KH13" s="85"/>
      <c r="KI13" s="77"/>
      <c r="KJ13" s="74"/>
      <c r="KK13" s="74"/>
      <c r="KL13" s="85"/>
      <c r="KM13" s="74"/>
      <c r="KN13" s="74"/>
      <c r="KO13" s="85"/>
      <c r="KP13" s="74"/>
      <c r="KQ13" s="74"/>
      <c r="KR13" s="85"/>
      <c r="KS13" s="74"/>
      <c r="KT13" s="74"/>
      <c r="KU13" s="85"/>
      <c r="KV13" s="80"/>
      <c r="KW13" s="80"/>
      <c r="KX13" s="85"/>
      <c r="KY13" s="77"/>
      <c r="KZ13" s="74"/>
      <c r="LA13" s="74"/>
      <c r="LB13" s="85"/>
      <c r="LC13" s="74"/>
      <c r="LD13" s="74"/>
      <c r="LE13" s="85"/>
      <c r="LF13" s="74"/>
      <c r="LG13" s="74"/>
      <c r="LH13" s="85"/>
      <c r="LI13" s="74"/>
      <c r="LJ13" s="74"/>
      <c r="LK13" s="85"/>
      <c r="LL13" s="80"/>
      <c r="LM13" s="80"/>
      <c r="LN13" s="85"/>
      <c r="LO13" s="77"/>
      <c r="LP13" s="74"/>
      <c r="LQ13" s="74"/>
      <c r="LR13" s="85"/>
      <c r="LS13" s="74"/>
      <c r="LT13" s="74"/>
      <c r="LU13" s="85"/>
      <c r="LV13" s="74"/>
      <c r="LW13" s="74"/>
      <c r="LX13" s="85"/>
      <c r="LY13" s="74"/>
      <c r="LZ13" s="74"/>
      <c r="MA13" s="85"/>
      <c r="MB13" s="80"/>
      <c r="MC13" s="80"/>
      <c r="MD13" s="85"/>
      <c r="ME13" s="77"/>
      <c r="MF13" s="74"/>
      <c r="MG13" s="74"/>
      <c r="MH13" s="85"/>
      <c r="MI13" s="74"/>
      <c r="MJ13" s="74"/>
      <c r="MK13" s="85"/>
      <c r="ML13" s="74"/>
      <c r="MM13" s="74"/>
      <c r="MN13" s="85"/>
      <c r="MO13" s="74"/>
      <c r="MP13" s="74"/>
      <c r="MQ13" s="85"/>
      <c r="MR13" s="80"/>
      <c r="MS13" s="80"/>
      <c r="MT13" s="85"/>
      <c r="MU13" s="77"/>
      <c r="MV13" s="74"/>
      <c r="MW13" s="74"/>
      <c r="MX13" s="85"/>
      <c r="MY13" s="74"/>
      <c r="MZ13" s="74"/>
      <c r="NA13" s="85"/>
      <c r="NB13" s="74"/>
      <c r="NC13" s="74"/>
      <c r="ND13" s="85"/>
      <c r="NE13" s="74"/>
      <c r="NF13" s="74"/>
      <c r="NG13" s="85"/>
      <c r="NH13" s="80"/>
      <c r="NI13" s="80"/>
      <c r="NJ13" s="85"/>
      <c r="NK13" s="77"/>
      <c r="NL13" s="74"/>
      <c r="NM13" s="74"/>
      <c r="NN13" s="85"/>
      <c r="NO13" s="74"/>
      <c r="NP13" s="74"/>
      <c r="NQ13" s="85"/>
      <c r="NR13" s="74"/>
      <c r="NS13" s="74"/>
      <c r="NT13" s="85"/>
      <c r="NU13" s="74"/>
      <c r="NV13" s="74"/>
      <c r="NW13" s="85"/>
      <c r="NX13" s="80"/>
      <c r="NY13" s="80"/>
      <c r="NZ13" s="85"/>
      <c r="OA13" s="77"/>
      <c r="OB13" s="74"/>
      <c r="OC13" s="74"/>
      <c r="OD13" s="85"/>
      <c r="OE13" s="74"/>
      <c r="OF13" s="74"/>
      <c r="OG13" s="85"/>
      <c r="OH13" s="74"/>
      <c r="OI13" s="74"/>
      <c r="OJ13" s="85"/>
      <c r="OK13" s="74"/>
      <c r="OL13" s="74"/>
      <c r="OM13" s="85"/>
      <c r="ON13" s="80"/>
      <c r="OO13" s="80"/>
      <c r="OP13" s="85"/>
      <c r="OQ13" s="77"/>
      <c r="OR13" s="74"/>
      <c r="OS13" s="74"/>
      <c r="OT13" s="85"/>
      <c r="OU13" s="74"/>
      <c r="OV13" s="74"/>
      <c r="OW13" s="85"/>
      <c r="OX13" s="74"/>
      <c r="OY13" s="74"/>
      <c r="OZ13" s="85"/>
      <c r="PA13" s="74"/>
      <c r="PB13" s="74"/>
      <c r="PC13" s="85"/>
      <c r="PD13" s="80"/>
      <c r="PE13" s="80"/>
      <c r="PF13" s="85"/>
      <c r="PG13" s="77"/>
      <c r="PH13" s="74"/>
      <c r="PI13" s="74"/>
      <c r="PJ13" s="85"/>
      <c r="PK13" s="74"/>
      <c r="PL13" s="74"/>
      <c r="PM13" s="85"/>
      <c r="PN13" s="74"/>
      <c r="PO13" s="74"/>
      <c r="PP13" s="85"/>
      <c r="PQ13" s="74"/>
      <c r="PR13" s="74"/>
      <c r="PS13" s="85"/>
      <c r="PT13" s="80"/>
      <c r="PU13" s="80"/>
      <c r="PV13" s="85"/>
      <c r="PW13" s="77"/>
      <c r="PX13" s="74"/>
      <c r="PY13" s="74"/>
      <c r="PZ13" s="85"/>
      <c r="QA13" s="74"/>
      <c r="QB13" s="74"/>
      <c r="QC13" s="85"/>
      <c r="QD13" s="74"/>
      <c r="QE13" s="74"/>
      <c r="QF13" s="85"/>
      <c r="QG13" s="74"/>
      <c r="QH13" s="74"/>
      <c r="QI13" s="85"/>
      <c r="QJ13" s="80"/>
      <c r="QK13" s="80"/>
      <c r="QL13" s="85"/>
      <c r="QM13" s="77"/>
      <c r="QN13" s="74"/>
      <c r="QO13" s="74"/>
      <c r="QP13" s="85"/>
      <c r="QQ13" s="74"/>
      <c r="QR13" s="74"/>
      <c r="QS13" s="85"/>
      <c r="QT13" s="74"/>
      <c r="QU13" s="74"/>
      <c r="QV13" s="85"/>
      <c r="QW13" s="74"/>
      <c r="QX13" s="74"/>
      <c r="QY13" s="85"/>
      <c r="QZ13" s="80"/>
      <c r="RA13" s="80"/>
      <c r="RB13" s="85"/>
      <c r="RC13" s="77"/>
      <c r="RD13" s="74"/>
      <c r="RE13" s="74"/>
      <c r="RF13" s="85"/>
      <c r="RG13" s="74"/>
      <c r="RH13" s="74"/>
      <c r="RI13" s="85"/>
      <c r="RJ13" s="74"/>
      <c r="RK13" s="74"/>
      <c r="RL13" s="85"/>
      <c r="RM13" s="74"/>
      <c r="RN13" s="74"/>
      <c r="RO13" s="85"/>
      <c r="RP13" s="80"/>
      <c r="RQ13" s="80"/>
      <c r="RR13" s="85"/>
      <c r="RS13" s="77"/>
      <c r="RT13" s="74"/>
      <c r="RU13" s="74"/>
      <c r="RV13" s="85"/>
      <c r="RW13" s="74"/>
      <c r="RX13" s="74"/>
      <c r="RY13" s="85"/>
      <c r="RZ13" s="74"/>
      <c r="SA13" s="74"/>
      <c r="SB13" s="85"/>
      <c r="SC13" s="74"/>
      <c r="SD13" s="74"/>
      <c r="SE13" s="85"/>
      <c r="SF13" s="80"/>
      <c r="SG13" s="80"/>
      <c r="SH13" s="85"/>
      <c r="SI13" s="77"/>
      <c r="SJ13" s="74"/>
      <c r="SK13" s="74"/>
      <c r="SL13" s="85"/>
      <c r="SM13" s="74"/>
      <c r="SN13" s="74"/>
      <c r="SO13" s="85"/>
      <c r="SP13" s="74"/>
      <c r="SQ13" s="74"/>
      <c r="SR13" s="85"/>
      <c r="SS13" s="74"/>
      <c r="ST13" s="74"/>
      <c r="SU13" s="85"/>
      <c r="SV13" s="80"/>
      <c r="SW13" s="80"/>
      <c r="SX13" s="85"/>
      <c r="SY13" s="77"/>
      <c r="SZ13" s="74"/>
      <c r="TA13" s="74"/>
      <c r="TB13" s="85"/>
      <c r="TC13" s="74"/>
      <c r="TD13" s="74"/>
      <c r="TE13" s="85"/>
      <c r="TF13" s="74"/>
      <c r="TG13" s="74"/>
      <c r="TH13" s="85"/>
      <c r="TI13" s="74"/>
      <c r="TJ13" s="74"/>
      <c r="TK13" s="85"/>
      <c r="TL13" s="80"/>
      <c r="TM13" s="80"/>
      <c r="TN13" s="85"/>
      <c r="TO13" s="77"/>
      <c r="TP13" s="74"/>
      <c r="TQ13" s="74"/>
      <c r="TR13" s="85"/>
      <c r="TS13" s="74"/>
      <c r="TT13" s="74"/>
      <c r="TU13" s="85"/>
      <c r="TV13" s="74"/>
      <c r="TW13" s="74"/>
      <c r="TX13" s="85"/>
      <c r="TY13" s="74"/>
      <c r="TZ13" s="74"/>
      <c r="UA13" s="85"/>
      <c r="UB13" s="80"/>
      <c r="UC13" s="80"/>
      <c r="UD13" s="85"/>
      <c r="UE13" s="77"/>
      <c r="UF13" s="74"/>
      <c r="UG13" s="74"/>
      <c r="UH13" s="85"/>
      <c r="UI13" s="74"/>
      <c r="UJ13" s="74"/>
      <c r="UK13" s="85"/>
      <c r="UL13" s="74"/>
      <c r="UM13" s="74"/>
      <c r="UN13" s="85"/>
      <c r="UO13" s="74"/>
      <c r="UP13" s="74"/>
      <c r="UQ13" s="85"/>
      <c r="UR13" s="80"/>
      <c r="US13" s="80"/>
      <c r="UT13" s="85"/>
      <c r="UU13" s="77"/>
      <c r="UV13" s="74"/>
      <c r="UW13" s="74"/>
      <c r="UX13" s="85"/>
      <c r="UY13" s="74"/>
      <c r="UZ13" s="74"/>
      <c r="VA13" s="85"/>
      <c r="VB13" s="74"/>
      <c r="VC13" s="74"/>
      <c r="VD13" s="85"/>
      <c r="VE13" s="74"/>
      <c r="VF13" s="74"/>
      <c r="VG13" s="85"/>
      <c r="VH13" s="80"/>
      <c r="VI13" s="80"/>
      <c r="VJ13" s="85"/>
      <c r="VK13" s="77"/>
      <c r="VL13" s="74"/>
      <c r="VM13" s="74"/>
      <c r="VN13" s="85"/>
      <c r="VO13" s="74"/>
      <c r="VP13" s="74"/>
      <c r="VQ13" s="85"/>
      <c r="VR13" s="74"/>
      <c r="VS13" s="74"/>
      <c r="VT13" s="85"/>
      <c r="VU13" s="74"/>
      <c r="VV13" s="74"/>
      <c r="VW13" s="85"/>
      <c r="VX13" s="80"/>
      <c r="VY13" s="80"/>
      <c r="VZ13" s="85"/>
      <c r="WA13" s="77"/>
      <c r="WB13" s="74"/>
      <c r="WC13" s="74"/>
      <c r="WD13" s="85"/>
      <c r="WE13" s="74"/>
      <c r="WF13" s="74"/>
      <c r="WG13" s="85"/>
      <c r="WH13" s="74"/>
      <c r="WI13" s="74"/>
      <c r="WJ13" s="85"/>
      <c r="WK13" s="74"/>
      <c r="WL13" s="74"/>
      <c r="WM13" s="85"/>
      <c r="WN13" s="80"/>
      <c r="WO13" s="80"/>
      <c r="WP13" s="85"/>
      <c r="WQ13" s="77"/>
      <c r="WR13" s="74"/>
      <c r="WS13" s="74"/>
      <c r="WT13" s="85"/>
      <c r="WU13" s="74"/>
      <c r="WV13" s="74"/>
      <c r="WW13" s="85"/>
      <c r="WX13" s="74"/>
      <c r="WY13" s="74"/>
      <c r="WZ13" s="85"/>
      <c r="XA13" s="74"/>
      <c r="XB13" s="74"/>
      <c r="XC13" s="85"/>
      <c r="XD13" s="80"/>
      <c r="XE13" s="80"/>
      <c r="XF13" s="85"/>
      <c r="XG13" s="77"/>
      <c r="XH13" s="74"/>
      <c r="XI13" s="74"/>
      <c r="XJ13" s="85"/>
      <c r="XK13" s="74"/>
      <c r="XL13" s="74"/>
      <c r="XM13" s="85"/>
      <c r="XN13" s="74"/>
      <c r="XO13" s="74"/>
      <c r="XP13" s="85"/>
      <c r="XQ13" s="74"/>
      <c r="XR13" s="74"/>
      <c r="XS13" s="85"/>
      <c r="XT13" s="80"/>
      <c r="XU13" s="80"/>
      <c r="XV13" s="85"/>
      <c r="XW13" s="77"/>
      <c r="XX13" s="74"/>
      <c r="XY13" s="74"/>
      <c r="XZ13" s="85"/>
      <c r="YA13" s="74"/>
      <c r="YB13" s="74"/>
      <c r="YC13" s="85"/>
      <c r="YD13" s="74"/>
      <c r="YE13" s="74"/>
      <c r="YF13" s="85"/>
      <c r="YG13" s="74"/>
      <c r="YH13" s="74"/>
      <c r="YI13" s="85"/>
      <c r="YJ13" s="80"/>
      <c r="YK13" s="80"/>
      <c r="YL13" s="85"/>
      <c r="YM13" s="77"/>
      <c r="YN13" s="74"/>
      <c r="YO13" s="74"/>
      <c r="YP13" s="85"/>
      <c r="YQ13" s="74"/>
      <c r="YR13" s="74"/>
      <c r="YS13" s="85"/>
      <c r="YT13" s="74"/>
      <c r="YU13" s="74"/>
      <c r="YV13" s="85"/>
      <c r="YW13" s="74"/>
      <c r="YX13" s="74"/>
      <c r="YY13" s="85"/>
      <c r="YZ13" s="80"/>
      <c r="ZA13" s="80"/>
      <c r="ZB13" s="85"/>
      <c r="ZC13" s="77"/>
      <c r="ZD13" s="74"/>
      <c r="ZE13" s="74"/>
      <c r="ZF13" s="85"/>
      <c r="ZG13" s="74"/>
      <c r="ZH13" s="74"/>
      <c r="ZI13" s="85"/>
      <c r="ZJ13" s="74"/>
      <c r="ZK13" s="74"/>
      <c r="ZL13" s="85"/>
      <c r="ZM13" s="74"/>
      <c r="ZN13" s="74"/>
      <c r="ZO13" s="85"/>
      <c r="ZP13" s="80"/>
      <c r="ZQ13" s="80"/>
      <c r="ZR13" s="85"/>
      <c r="ZS13" s="77"/>
      <c r="ZT13" s="74"/>
      <c r="ZU13" s="74"/>
      <c r="ZV13" s="85"/>
      <c r="ZW13" s="74"/>
      <c r="ZX13" s="74"/>
      <c r="ZY13" s="85"/>
      <c r="ZZ13" s="74"/>
      <c r="AAA13" s="74"/>
      <c r="AAB13" s="85"/>
      <c r="AAC13" s="74"/>
      <c r="AAD13" s="74"/>
      <c r="AAE13" s="85"/>
      <c r="AAF13" s="80"/>
      <c r="AAG13" s="80"/>
      <c r="AAH13" s="85"/>
      <c r="AAI13" s="77"/>
      <c r="AAJ13" s="74"/>
      <c r="AAK13" s="74"/>
      <c r="AAL13" s="85"/>
      <c r="AAM13" s="74"/>
      <c r="AAN13" s="74"/>
      <c r="AAO13" s="85"/>
      <c r="AAP13" s="74"/>
      <c r="AAQ13" s="74"/>
      <c r="AAR13" s="85"/>
      <c r="AAS13" s="74"/>
      <c r="AAT13" s="74"/>
      <c r="AAU13" s="85"/>
      <c r="AAV13" s="80"/>
      <c r="AAW13" s="80"/>
      <c r="AAX13" s="85"/>
      <c r="AAY13" s="77"/>
      <c r="AAZ13" s="74"/>
      <c r="ABA13" s="74"/>
      <c r="ABB13" s="85"/>
      <c r="ABC13" s="74"/>
      <c r="ABD13" s="74"/>
      <c r="ABE13" s="85"/>
      <c r="ABF13" s="74"/>
      <c r="ABG13" s="74"/>
      <c r="ABH13" s="85"/>
      <c r="ABI13" s="74"/>
      <c r="ABJ13" s="74"/>
      <c r="ABK13" s="85"/>
      <c r="ABL13" s="80"/>
      <c r="ABM13" s="80"/>
      <c r="ABN13" s="85"/>
      <c r="ABO13" s="77"/>
      <c r="ABP13" s="74"/>
      <c r="ABQ13" s="74"/>
      <c r="ABR13" s="85"/>
      <c r="ABS13" s="74"/>
      <c r="ABT13" s="74"/>
      <c r="ABU13" s="85"/>
      <c r="ABV13" s="74"/>
      <c r="ABW13" s="74"/>
      <c r="ABX13" s="85"/>
      <c r="ABY13" s="74"/>
      <c r="ABZ13" s="74"/>
      <c r="ACA13" s="85"/>
      <c r="ACB13" s="80"/>
      <c r="ACC13" s="80"/>
      <c r="ACD13" s="85"/>
      <c r="ACE13" s="77"/>
      <c r="ACF13" s="74"/>
      <c r="ACG13" s="74"/>
      <c r="ACH13" s="85"/>
      <c r="ACI13" s="74"/>
      <c r="ACJ13" s="74"/>
      <c r="ACK13" s="85"/>
      <c r="ACL13" s="74"/>
      <c r="ACM13" s="74"/>
      <c r="ACN13" s="85"/>
      <c r="ACO13" s="74"/>
      <c r="ACP13" s="74"/>
      <c r="ACQ13" s="85"/>
      <c r="ACR13" s="80"/>
      <c r="ACS13" s="80"/>
      <c r="ACT13" s="85"/>
      <c r="ACU13" s="77"/>
      <c r="ACV13" s="74"/>
      <c r="ACW13" s="74"/>
      <c r="ACX13" s="85"/>
      <c r="ACY13" s="74"/>
      <c r="ACZ13" s="74"/>
      <c r="ADA13" s="85"/>
      <c r="ADB13" s="74"/>
      <c r="ADC13" s="74"/>
      <c r="ADD13" s="85"/>
      <c r="ADE13" s="74"/>
      <c r="ADF13" s="74"/>
      <c r="ADG13" s="85"/>
      <c r="ADH13" s="80"/>
      <c r="ADI13" s="80"/>
      <c r="ADJ13" s="85"/>
      <c r="ADK13" s="77"/>
      <c r="ADL13" s="74"/>
      <c r="ADM13" s="74"/>
      <c r="ADN13" s="85"/>
      <c r="ADO13" s="74"/>
      <c r="ADP13" s="74"/>
      <c r="ADQ13" s="85"/>
      <c r="ADR13" s="74"/>
      <c r="ADS13" s="74"/>
      <c r="ADT13" s="85"/>
      <c r="ADU13" s="74"/>
      <c r="ADV13" s="74"/>
      <c r="ADW13" s="85"/>
      <c r="ADX13" s="80"/>
      <c r="ADY13" s="80"/>
      <c r="ADZ13" s="85"/>
      <c r="AEA13" s="77"/>
      <c r="AEB13" s="74"/>
      <c r="AEC13" s="74"/>
      <c r="AED13" s="85"/>
      <c r="AEE13" s="74"/>
      <c r="AEF13" s="74"/>
      <c r="AEG13" s="85"/>
      <c r="AEH13" s="74"/>
      <c r="AEI13" s="74"/>
      <c r="AEJ13" s="85"/>
      <c r="AEK13" s="74"/>
      <c r="AEL13" s="74"/>
      <c r="AEM13" s="85"/>
      <c r="AEN13" s="80"/>
      <c r="AEO13" s="80"/>
      <c r="AEP13" s="85"/>
      <c r="AEQ13" s="77"/>
      <c r="AER13" s="74"/>
      <c r="AES13" s="74"/>
      <c r="AET13" s="85"/>
      <c r="AEU13" s="74"/>
      <c r="AEV13" s="74"/>
      <c r="AEW13" s="85"/>
      <c r="AEX13" s="74"/>
      <c r="AEY13" s="74"/>
      <c r="AEZ13" s="85"/>
      <c r="AFA13" s="74"/>
      <c r="AFB13" s="74"/>
      <c r="AFC13" s="85"/>
      <c r="AFD13" s="80"/>
      <c r="AFE13" s="80"/>
      <c r="AFF13" s="85"/>
      <c r="AFG13" s="77"/>
      <c r="AFH13" s="74"/>
      <c r="AFI13" s="74"/>
      <c r="AFJ13" s="85"/>
      <c r="AFK13" s="74"/>
      <c r="AFL13" s="74"/>
      <c r="AFM13" s="85"/>
      <c r="AFN13" s="74"/>
      <c r="AFO13" s="74"/>
      <c r="AFP13" s="85"/>
      <c r="AFQ13" s="74"/>
      <c r="AFR13" s="74"/>
      <c r="AFS13" s="85"/>
      <c r="AFT13" s="80"/>
      <c r="AFU13" s="80"/>
      <c r="AFV13" s="85"/>
      <c r="AFW13" s="77"/>
      <c r="AFX13" s="74"/>
      <c r="AFY13" s="74"/>
      <c r="AFZ13" s="85"/>
      <c r="AGA13" s="74"/>
      <c r="AGB13" s="74"/>
      <c r="AGC13" s="85"/>
      <c r="AGD13" s="74"/>
      <c r="AGE13" s="74"/>
      <c r="AGF13" s="85"/>
      <c r="AGG13" s="74"/>
      <c r="AGH13" s="74"/>
      <c r="AGI13" s="85"/>
      <c r="AGJ13" s="80"/>
      <c r="AGK13" s="80"/>
      <c r="AGL13" s="85"/>
      <c r="AGM13" s="77"/>
      <c r="AGN13" s="74"/>
      <c r="AGO13" s="74"/>
      <c r="AGP13" s="85"/>
      <c r="AGQ13" s="74"/>
      <c r="AGR13" s="74"/>
      <c r="AGS13" s="85"/>
      <c r="AGT13" s="74"/>
      <c r="AGU13" s="74"/>
      <c r="AGV13" s="85"/>
      <c r="AGW13" s="74"/>
      <c r="AGX13" s="74"/>
      <c r="AGY13" s="85"/>
      <c r="AGZ13" s="80"/>
      <c r="AHA13" s="80"/>
      <c r="AHB13" s="85"/>
      <c r="AHC13" s="77"/>
      <c r="AHD13" s="74"/>
      <c r="AHE13" s="74"/>
      <c r="AHF13" s="85"/>
      <c r="AHG13" s="74"/>
      <c r="AHH13" s="74"/>
      <c r="AHI13" s="85"/>
      <c r="AHJ13" s="74"/>
      <c r="AHK13" s="74"/>
      <c r="AHL13" s="85"/>
      <c r="AHM13" s="74"/>
      <c r="AHN13" s="74"/>
      <c r="AHO13" s="85"/>
      <c r="AHP13" s="80"/>
      <c r="AHQ13" s="80"/>
      <c r="AHR13" s="85"/>
      <c r="AHS13" s="77"/>
      <c r="AHT13" s="74"/>
      <c r="AHU13" s="74"/>
      <c r="AHV13" s="85"/>
      <c r="AHW13" s="74"/>
      <c r="AHX13" s="74"/>
      <c r="AHY13" s="85"/>
      <c r="AHZ13" s="74"/>
      <c r="AIA13" s="74"/>
      <c r="AIB13" s="85"/>
      <c r="AIC13" s="74"/>
      <c r="AID13" s="74"/>
      <c r="AIE13" s="85"/>
      <c r="AIF13" s="80"/>
      <c r="AIG13" s="80"/>
      <c r="AIH13" s="85"/>
      <c r="AII13" s="77"/>
      <c r="AIJ13" s="74"/>
      <c r="AIK13" s="74"/>
      <c r="AIL13" s="85"/>
      <c r="AIM13" s="74"/>
      <c r="AIN13" s="74"/>
      <c r="AIO13" s="85"/>
      <c r="AIP13" s="74"/>
      <c r="AIQ13" s="74"/>
      <c r="AIR13" s="85"/>
      <c r="AIS13" s="74"/>
      <c r="AIT13" s="74"/>
      <c r="AIU13" s="85"/>
      <c r="AIV13" s="80"/>
      <c r="AIW13" s="80"/>
      <c r="AIX13" s="85"/>
      <c r="AIY13" s="77"/>
      <c r="AIZ13" s="74"/>
      <c r="AJA13" s="74"/>
      <c r="AJB13" s="85"/>
      <c r="AJC13" s="74"/>
      <c r="AJD13" s="74"/>
      <c r="AJE13" s="85"/>
      <c r="AJF13" s="74"/>
      <c r="AJG13" s="74"/>
      <c r="AJH13" s="85"/>
      <c r="AJI13" s="74"/>
      <c r="AJJ13" s="74"/>
      <c r="AJK13" s="85"/>
      <c r="AJL13" s="80"/>
      <c r="AJM13" s="80"/>
      <c r="AJN13" s="85"/>
      <c r="AJO13" s="77"/>
      <c r="AJP13" s="74"/>
      <c r="AJQ13" s="74"/>
      <c r="AJR13" s="85"/>
      <c r="AJS13" s="74"/>
      <c r="AJT13" s="74"/>
      <c r="AJU13" s="85"/>
      <c r="AJV13" s="74"/>
      <c r="AJW13" s="74"/>
      <c r="AJX13" s="85"/>
      <c r="AJY13" s="74"/>
      <c r="AJZ13" s="74"/>
      <c r="AKA13" s="85"/>
      <c r="AKB13" s="80"/>
      <c r="AKC13" s="80"/>
      <c r="AKD13" s="85"/>
      <c r="AKE13" s="77"/>
      <c r="AKF13" s="74"/>
      <c r="AKG13" s="74"/>
      <c r="AKH13" s="85"/>
      <c r="AKI13" s="74"/>
      <c r="AKJ13" s="74"/>
      <c r="AKK13" s="85"/>
      <c r="AKL13" s="74"/>
      <c r="AKM13" s="74"/>
      <c r="AKN13" s="85"/>
      <c r="AKO13" s="74"/>
      <c r="AKP13" s="74"/>
      <c r="AKQ13" s="85"/>
      <c r="AKR13" s="80"/>
      <c r="AKS13" s="80"/>
      <c r="AKT13" s="85"/>
      <c r="AKU13" s="77"/>
      <c r="AKV13" s="74"/>
      <c r="AKW13" s="74"/>
      <c r="AKX13" s="85"/>
      <c r="AKY13" s="74"/>
      <c r="AKZ13" s="74"/>
      <c r="ALA13" s="85"/>
      <c r="ALB13" s="74"/>
      <c r="ALC13" s="74"/>
      <c r="ALD13" s="85"/>
      <c r="ALE13" s="74"/>
      <c r="ALF13" s="74"/>
      <c r="ALG13" s="85"/>
      <c r="ALH13" s="80"/>
      <c r="ALI13" s="80"/>
      <c r="ALJ13" s="85"/>
      <c r="ALK13" s="77"/>
      <c r="ALL13" s="74"/>
      <c r="ALM13" s="74"/>
      <c r="ALN13" s="85"/>
      <c r="ALO13" s="74"/>
      <c r="ALP13" s="74"/>
      <c r="ALQ13" s="85"/>
      <c r="ALR13" s="74"/>
      <c r="ALS13" s="74"/>
      <c r="ALT13" s="85"/>
      <c r="ALU13" s="74"/>
      <c r="ALV13" s="74"/>
      <c r="ALW13" s="85"/>
      <c r="ALX13" s="80"/>
      <c r="ALY13" s="80"/>
      <c r="ALZ13" s="85"/>
      <c r="AMA13" s="77"/>
      <c r="AMB13" s="74"/>
      <c r="AMC13" s="74"/>
      <c r="AMD13" s="85"/>
      <c r="AME13" s="74"/>
      <c r="AMF13" s="74"/>
      <c r="AMG13" s="85"/>
      <c r="AMH13" s="74"/>
      <c r="AMI13" s="74"/>
      <c r="AMJ13" s="85"/>
      <c r="AMK13" s="74"/>
      <c r="AML13" s="74"/>
      <c r="AMM13" s="85"/>
      <c r="AMN13" s="80"/>
      <c r="AMO13" s="80"/>
      <c r="AMP13" s="85"/>
      <c r="AMQ13" s="77"/>
      <c r="AMR13" s="74"/>
      <c r="AMS13" s="74"/>
      <c r="AMT13" s="85"/>
      <c r="AMU13" s="74"/>
      <c r="AMV13" s="74"/>
      <c r="AMW13" s="85"/>
      <c r="AMX13" s="74"/>
      <c r="AMY13" s="74"/>
      <c r="AMZ13" s="85"/>
      <c r="ANA13" s="74"/>
      <c r="ANB13" s="74"/>
      <c r="ANC13" s="85"/>
      <c r="AND13" s="80"/>
      <c r="ANE13" s="80"/>
      <c r="ANF13" s="85"/>
      <c r="ANG13" s="77"/>
      <c r="ANH13" s="74"/>
      <c r="ANI13" s="74"/>
      <c r="ANJ13" s="85"/>
      <c r="ANK13" s="74"/>
      <c r="ANL13" s="74"/>
      <c r="ANM13" s="85"/>
      <c r="ANN13" s="74"/>
      <c r="ANO13" s="74"/>
      <c r="ANP13" s="85"/>
      <c r="ANQ13" s="74"/>
      <c r="ANR13" s="74"/>
      <c r="ANS13" s="85"/>
      <c r="ANT13" s="80"/>
      <c r="ANU13" s="80"/>
      <c r="ANV13" s="85"/>
      <c r="ANW13" s="77"/>
      <c r="ANX13" s="74"/>
      <c r="ANY13" s="74"/>
      <c r="ANZ13" s="85"/>
      <c r="AOA13" s="74"/>
      <c r="AOB13" s="74"/>
      <c r="AOC13" s="85"/>
      <c r="AOD13" s="74"/>
      <c r="AOE13" s="74"/>
      <c r="AOF13" s="85"/>
      <c r="AOG13" s="74"/>
      <c r="AOH13" s="74"/>
      <c r="AOI13" s="85"/>
      <c r="AOJ13" s="80"/>
      <c r="AOK13" s="80"/>
      <c r="AOL13" s="85"/>
      <c r="AOM13" s="77"/>
      <c r="AON13" s="74"/>
      <c r="AOO13" s="74"/>
      <c r="AOP13" s="85"/>
      <c r="AOQ13" s="74"/>
      <c r="AOR13" s="74"/>
      <c r="AOS13" s="85"/>
      <c r="AOT13" s="74"/>
      <c r="AOU13" s="74"/>
      <c r="AOV13" s="85"/>
      <c r="AOW13" s="74"/>
      <c r="AOX13" s="74"/>
      <c r="AOY13" s="85"/>
      <c r="AOZ13" s="80"/>
      <c r="APA13" s="80"/>
      <c r="APB13" s="85"/>
      <c r="APC13" s="77"/>
      <c r="APD13" s="74"/>
      <c r="APE13" s="74"/>
      <c r="APF13" s="85"/>
      <c r="APG13" s="74"/>
      <c r="APH13" s="74"/>
      <c r="API13" s="85"/>
      <c r="APJ13" s="74"/>
      <c r="APK13" s="74"/>
      <c r="APL13" s="85"/>
      <c r="APM13" s="74"/>
      <c r="APN13" s="74"/>
      <c r="APO13" s="85"/>
      <c r="APP13" s="80"/>
      <c r="APQ13" s="80"/>
      <c r="APR13" s="85"/>
      <c r="APS13" s="77"/>
      <c r="APT13" s="74"/>
      <c r="APU13" s="74"/>
      <c r="APV13" s="85"/>
      <c r="APW13" s="74"/>
      <c r="APX13" s="74"/>
      <c r="APY13" s="85"/>
      <c r="APZ13" s="74"/>
      <c r="AQA13" s="74"/>
      <c r="AQB13" s="85"/>
      <c r="AQC13" s="74"/>
      <c r="AQD13" s="74"/>
      <c r="AQE13" s="85"/>
      <c r="AQF13" s="80"/>
      <c r="AQG13" s="80"/>
      <c r="AQH13" s="85"/>
      <c r="AQI13" s="77"/>
      <c r="AQJ13" s="74"/>
      <c r="AQK13" s="74"/>
      <c r="AQL13" s="85"/>
      <c r="AQM13" s="74"/>
      <c r="AQN13" s="74"/>
      <c r="AQO13" s="85"/>
      <c r="AQP13" s="74"/>
      <c r="AQQ13" s="74"/>
      <c r="AQR13" s="85"/>
      <c r="AQS13" s="74"/>
      <c r="AQT13" s="74"/>
      <c r="AQU13" s="85"/>
      <c r="AQV13" s="80"/>
      <c r="AQW13" s="80"/>
      <c r="AQX13" s="85"/>
      <c r="AQY13" s="77"/>
      <c r="AQZ13" s="74"/>
      <c r="ARA13" s="74"/>
      <c r="ARB13" s="85"/>
      <c r="ARC13" s="74"/>
      <c r="ARD13" s="74"/>
      <c r="ARE13" s="85"/>
      <c r="ARF13" s="74"/>
      <c r="ARG13" s="74"/>
      <c r="ARH13" s="85"/>
      <c r="ARI13" s="74"/>
      <c r="ARJ13" s="74"/>
      <c r="ARK13" s="85"/>
      <c r="ARL13" s="80"/>
      <c r="ARM13" s="80"/>
      <c r="ARN13" s="85"/>
      <c r="ARO13" s="77"/>
      <c r="ARP13" s="74"/>
      <c r="ARQ13" s="74"/>
      <c r="ARR13" s="85"/>
      <c r="ARS13" s="74"/>
      <c r="ART13" s="74"/>
      <c r="ARU13" s="85"/>
      <c r="ARV13" s="74"/>
      <c r="ARW13" s="74"/>
      <c r="ARX13" s="85"/>
      <c r="ARY13" s="74"/>
      <c r="ARZ13" s="74"/>
      <c r="ASA13" s="85"/>
      <c r="ASB13" s="80"/>
      <c r="ASC13" s="80"/>
      <c r="ASD13" s="85"/>
      <c r="ASE13" s="77"/>
      <c r="ASF13" s="74"/>
      <c r="ASG13" s="74"/>
      <c r="ASH13" s="85"/>
      <c r="ASI13" s="74"/>
      <c r="ASJ13" s="74"/>
      <c r="ASK13" s="85"/>
      <c r="ASL13" s="74"/>
      <c r="ASM13" s="74"/>
      <c r="ASN13" s="85"/>
      <c r="ASO13" s="74"/>
      <c r="ASP13" s="74"/>
      <c r="ASQ13" s="85"/>
      <c r="ASR13" s="80"/>
      <c r="ASS13" s="80"/>
      <c r="AST13" s="85"/>
      <c r="ASU13" s="77"/>
      <c r="ASV13" s="74"/>
      <c r="ASW13" s="74"/>
      <c r="ASX13" s="85"/>
      <c r="ASY13" s="74"/>
      <c r="ASZ13" s="74"/>
      <c r="ATA13" s="85"/>
      <c r="ATB13" s="74"/>
      <c r="ATC13" s="74"/>
      <c r="ATD13" s="85"/>
      <c r="ATE13" s="74"/>
      <c r="ATF13" s="74"/>
      <c r="ATG13" s="85"/>
      <c r="ATH13" s="80"/>
      <c r="ATI13" s="80"/>
      <c r="ATJ13" s="85"/>
      <c r="ATK13" s="77"/>
      <c r="ATL13" s="74"/>
      <c r="ATM13" s="74"/>
      <c r="ATN13" s="85"/>
      <c r="ATO13" s="74"/>
      <c r="ATP13" s="74"/>
      <c r="ATQ13" s="85"/>
      <c r="ATR13" s="74"/>
      <c r="ATS13" s="74"/>
      <c r="ATT13" s="85"/>
      <c r="ATU13" s="74"/>
      <c r="ATV13" s="74"/>
      <c r="ATW13" s="85"/>
      <c r="ATX13" s="80"/>
      <c r="ATY13" s="80"/>
      <c r="ATZ13" s="85"/>
      <c r="AUA13" s="77"/>
      <c r="AUB13" s="74"/>
      <c r="AUC13" s="74"/>
      <c r="AUD13" s="85"/>
      <c r="AUE13" s="74"/>
      <c r="AUF13" s="74"/>
      <c r="AUG13" s="85"/>
      <c r="AUH13" s="74"/>
      <c r="AUI13" s="74"/>
      <c r="AUJ13" s="85"/>
      <c r="AUK13" s="74"/>
      <c r="AUL13" s="74"/>
      <c r="AUM13" s="85"/>
      <c r="AUN13" s="80"/>
      <c r="AUO13" s="80"/>
      <c r="AUP13" s="85"/>
      <c r="AUQ13" s="77"/>
      <c r="AUR13" s="74"/>
      <c r="AUS13" s="74"/>
      <c r="AUT13" s="85"/>
      <c r="AUU13" s="74"/>
      <c r="AUV13" s="74"/>
      <c r="AUW13" s="85"/>
      <c r="AUX13" s="74"/>
      <c r="AUY13" s="74"/>
      <c r="AUZ13" s="85"/>
      <c r="AVA13" s="74"/>
      <c r="AVB13" s="74"/>
      <c r="AVC13" s="85"/>
      <c r="AVD13" s="80"/>
      <c r="AVE13" s="80"/>
      <c r="AVF13" s="85"/>
      <c r="AVG13" s="77"/>
      <c r="AVH13" s="74"/>
      <c r="AVI13" s="74"/>
      <c r="AVJ13" s="85"/>
      <c r="AVK13" s="74"/>
      <c r="AVL13" s="74"/>
      <c r="AVM13" s="85"/>
      <c r="AVN13" s="74"/>
      <c r="AVO13" s="74"/>
      <c r="AVP13" s="85"/>
      <c r="AVQ13" s="74"/>
      <c r="AVR13" s="74"/>
      <c r="AVS13" s="85"/>
      <c r="AVT13" s="80"/>
      <c r="AVU13" s="80"/>
      <c r="AVV13" s="85"/>
      <c r="AVW13" s="77"/>
      <c r="AVX13" s="74"/>
      <c r="AVY13" s="74"/>
      <c r="AVZ13" s="85"/>
      <c r="AWA13" s="74"/>
      <c r="AWB13" s="74"/>
      <c r="AWC13" s="85"/>
      <c r="AWD13" s="74"/>
      <c r="AWE13" s="74"/>
      <c r="AWF13" s="85"/>
      <c r="AWG13" s="74"/>
      <c r="AWH13" s="74"/>
      <c r="AWI13" s="85"/>
      <c r="AWJ13" s="80"/>
      <c r="AWK13" s="80"/>
      <c r="AWL13" s="85"/>
      <c r="AWM13" s="77"/>
      <c r="AWN13" s="74"/>
      <c r="AWO13" s="74"/>
      <c r="AWP13" s="85"/>
      <c r="AWQ13" s="74"/>
      <c r="AWR13" s="74"/>
      <c r="AWS13" s="85"/>
      <c r="AWT13" s="74"/>
      <c r="AWU13" s="74"/>
      <c r="AWV13" s="85"/>
      <c r="AWW13" s="74"/>
      <c r="AWX13" s="74"/>
      <c r="AWY13" s="85"/>
      <c r="AWZ13" s="80"/>
      <c r="AXA13" s="80"/>
      <c r="AXB13" s="85"/>
      <c r="AXC13" s="77"/>
      <c r="AXD13" s="74"/>
      <c r="AXE13" s="74"/>
      <c r="AXF13" s="85"/>
      <c r="AXG13" s="74"/>
      <c r="AXH13" s="74"/>
      <c r="AXI13" s="85"/>
      <c r="AXJ13" s="74"/>
      <c r="AXK13" s="74"/>
      <c r="AXL13" s="85"/>
      <c r="AXM13" s="74"/>
      <c r="AXN13" s="74"/>
      <c r="AXO13" s="85"/>
      <c r="AXP13" s="80"/>
      <c r="AXQ13" s="80"/>
      <c r="AXR13" s="85"/>
      <c r="AXS13" s="77"/>
      <c r="AXT13" s="74"/>
      <c r="AXU13" s="74"/>
      <c r="AXV13" s="85"/>
      <c r="AXW13" s="74"/>
      <c r="AXX13" s="74"/>
      <c r="AXY13" s="85"/>
      <c r="AXZ13" s="74"/>
      <c r="AYA13" s="74"/>
      <c r="AYB13" s="85"/>
      <c r="AYC13" s="74"/>
      <c r="AYD13" s="74"/>
      <c r="AYE13" s="85"/>
      <c r="AYF13" s="80"/>
      <c r="AYG13" s="80"/>
      <c r="AYH13" s="85"/>
      <c r="AYI13" s="77"/>
      <c r="AYJ13" s="74"/>
      <c r="AYK13" s="74"/>
      <c r="AYL13" s="85"/>
      <c r="AYM13" s="74"/>
      <c r="AYN13" s="74"/>
      <c r="AYO13" s="85"/>
      <c r="AYP13" s="74"/>
      <c r="AYQ13" s="74"/>
      <c r="AYR13" s="85"/>
      <c r="AYS13" s="74"/>
      <c r="AYT13" s="74"/>
      <c r="AYU13" s="85"/>
      <c r="AYV13" s="80"/>
      <c r="AYW13" s="80"/>
      <c r="AYX13" s="85"/>
      <c r="AYY13" s="77"/>
      <c r="AYZ13" s="74"/>
      <c r="AZA13" s="74"/>
      <c r="AZB13" s="85"/>
      <c r="AZC13" s="74"/>
      <c r="AZD13" s="74"/>
      <c r="AZE13" s="85"/>
      <c r="AZF13" s="74"/>
      <c r="AZG13" s="74"/>
      <c r="AZH13" s="85"/>
      <c r="AZI13" s="74"/>
      <c r="AZJ13" s="74"/>
      <c r="AZK13" s="85"/>
      <c r="AZL13" s="80"/>
      <c r="AZM13" s="80"/>
      <c r="AZN13" s="85"/>
      <c r="AZO13" s="77"/>
      <c r="AZP13" s="74"/>
      <c r="AZQ13" s="74"/>
      <c r="AZR13" s="85"/>
      <c r="AZS13" s="74"/>
      <c r="AZT13" s="74"/>
      <c r="AZU13" s="85"/>
      <c r="AZV13" s="74"/>
      <c r="AZW13" s="74"/>
      <c r="AZX13" s="85"/>
      <c r="AZY13" s="74"/>
      <c r="AZZ13" s="74"/>
      <c r="BAA13" s="85"/>
      <c r="BAB13" s="80"/>
      <c r="BAC13" s="80"/>
      <c r="BAD13" s="85"/>
      <c r="BAE13" s="77"/>
      <c r="BAF13" s="74"/>
      <c r="BAG13" s="74"/>
      <c r="BAH13" s="85"/>
      <c r="BAI13" s="74"/>
      <c r="BAJ13" s="74"/>
      <c r="BAK13" s="85"/>
      <c r="BAL13" s="74"/>
      <c r="BAM13" s="74"/>
      <c r="BAN13" s="85"/>
      <c r="BAO13" s="74"/>
      <c r="BAP13" s="74"/>
      <c r="BAQ13" s="85"/>
      <c r="BAR13" s="80"/>
      <c r="BAS13" s="80"/>
      <c r="BAT13" s="85"/>
      <c r="BAU13" s="77"/>
      <c r="BAV13" s="74"/>
      <c r="BAW13" s="74"/>
      <c r="BAX13" s="85"/>
      <c r="BAY13" s="74"/>
      <c r="BAZ13" s="74"/>
      <c r="BBA13" s="85"/>
      <c r="BBB13" s="74"/>
      <c r="BBC13" s="74"/>
      <c r="BBD13" s="85"/>
      <c r="BBE13" s="74"/>
      <c r="BBF13" s="74"/>
      <c r="BBG13" s="85"/>
      <c r="BBH13" s="80"/>
      <c r="BBI13" s="80"/>
      <c r="BBJ13" s="85"/>
      <c r="BBK13" s="77"/>
      <c r="BBL13" s="74"/>
      <c r="BBM13" s="74"/>
      <c r="BBN13" s="85"/>
      <c r="BBO13" s="74"/>
      <c r="BBP13" s="74"/>
      <c r="BBQ13" s="85"/>
      <c r="BBR13" s="74"/>
      <c r="BBS13" s="74"/>
      <c r="BBT13" s="85"/>
      <c r="BBU13" s="74"/>
      <c r="BBV13" s="74"/>
      <c r="BBW13" s="85"/>
      <c r="BBX13" s="80"/>
      <c r="BBY13" s="80"/>
      <c r="BBZ13" s="85"/>
      <c r="BCA13" s="77"/>
      <c r="BCB13" s="74"/>
      <c r="BCC13" s="74"/>
      <c r="BCD13" s="85"/>
      <c r="BCE13" s="74"/>
      <c r="BCF13" s="74"/>
      <c r="BCG13" s="85"/>
      <c r="BCH13" s="74"/>
      <c r="BCI13" s="74"/>
      <c r="BCJ13" s="85"/>
      <c r="BCK13" s="74"/>
      <c r="BCL13" s="74"/>
      <c r="BCM13" s="85"/>
      <c r="BCN13" s="80"/>
      <c r="BCO13" s="80"/>
      <c r="BCP13" s="85"/>
      <c r="BCQ13" s="77"/>
      <c r="BCR13" s="74"/>
      <c r="BCS13" s="74"/>
      <c r="BCT13" s="85"/>
      <c r="BCU13" s="74"/>
      <c r="BCV13" s="74"/>
      <c r="BCW13" s="85"/>
      <c r="BCX13" s="74"/>
      <c r="BCY13" s="74"/>
      <c r="BCZ13" s="85"/>
      <c r="BDA13" s="74"/>
      <c r="BDB13" s="74"/>
      <c r="BDC13" s="85"/>
      <c r="BDD13" s="80"/>
      <c r="BDE13" s="80"/>
      <c r="BDF13" s="85"/>
      <c r="BDG13" s="77"/>
      <c r="BDH13" s="74"/>
      <c r="BDI13" s="74"/>
      <c r="BDJ13" s="85"/>
      <c r="BDK13" s="74"/>
      <c r="BDL13" s="74"/>
      <c r="BDM13" s="85"/>
      <c r="BDN13" s="74"/>
      <c r="BDO13" s="74"/>
      <c r="BDP13" s="85"/>
      <c r="BDQ13" s="74"/>
      <c r="BDR13" s="74"/>
      <c r="BDS13" s="85"/>
      <c r="BDT13" s="80"/>
      <c r="BDU13" s="80"/>
      <c r="BDV13" s="85"/>
      <c r="BDW13" s="77"/>
      <c r="BDX13" s="74"/>
      <c r="BDY13" s="74"/>
      <c r="BDZ13" s="85"/>
      <c r="BEA13" s="74"/>
      <c r="BEB13" s="74"/>
      <c r="BEC13" s="85"/>
      <c r="BED13" s="74"/>
      <c r="BEE13" s="74"/>
      <c r="BEF13" s="85"/>
      <c r="BEG13" s="74"/>
      <c r="BEH13" s="74"/>
      <c r="BEI13" s="85"/>
      <c r="BEJ13" s="80"/>
      <c r="BEK13" s="80"/>
      <c r="BEL13" s="85"/>
      <c r="BEM13" s="77"/>
      <c r="BEN13" s="74"/>
      <c r="BEO13" s="74"/>
      <c r="BEP13" s="85"/>
      <c r="BEQ13" s="74"/>
      <c r="BER13" s="74"/>
      <c r="BES13" s="85"/>
      <c r="BET13" s="74"/>
      <c r="BEU13" s="74"/>
      <c r="BEV13" s="85"/>
      <c r="BEW13" s="74"/>
      <c r="BEX13" s="74"/>
      <c r="BEY13" s="85"/>
      <c r="BEZ13" s="80"/>
      <c r="BFA13" s="80"/>
      <c r="BFB13" s="85"/>
      <c r="BFC13" s="77"/>
      <c r="BFD13" s="74"/>
      <c r="BFE13" s="74"/>
      <c r="BFF13" s="85"/>
      <c r="BFG13" s="74"/>
      <c r="BFH13" s="74"/>
      <c r="BFI13" s="85"/>
      <c r="BFJ13" s="74"/>
      <c r="BFK13" s="74"/>
      <c r="BFL13" s="85"/>
      <c r="BFM13" s="74"/>
      <c r="BFN13" s="74"/>
      <c r="BFO13" s="85"/>
      <c r="BFP13" s="80"/>
      <c r="BFQ13" s="80"/>
      <c r="BFR13" s="85"/>
      <c r="BFS13" s="77"/>
      <c r="BFT13" s="74"/>
      <c r="BFU13" s="74"/>
      <c r="BFV13" s="85"/>
      <c r="BFW13" s="74"/>
      <c r="BFX13" s="74"/>
      <c r="BFY13" s="85"/>
      <c r="BFZ13" s="74"/>
      <c r="BGA13" s="74"/>
      <c r="BGB13" s="85"/>
      <c r="BGC13" s="74"/>
      <c r="BGD13" s="74"/>
      <c r="BGE13" s="85"/>
      <c r="BGF13" s="80"/>
      <c r="BGG13" s="80"/>
      <c r="BGH13" s="85"/>
      <c r="BGI13" s="77"/>
      <c r="BGJ13" s="74"/>
      <c r="BGK13" s="74"/>
      <c r="BGL13" s="85"/>
      <c r="BGM13" s="74"/>
      <c r="BGN13" s="74"/>
      <c r="BGO13" s="85"/>
      <c r="BGP13" s="74"/>
      <c r="BGQ13" s="74"/>
      <c r="BGR13" s="85"/>
      <c r="BGS13" s="74"/>
      <c r="BGT13" s="74"/>
      <c r="BGU13" s="85"/>
      <c r="BGV13" s="80"/>
      <c r="BGW13" s="80"/>
      <c r="BGX13" s="85"/>
      <c r="BGY13" s="77"/>
      <c r="BGZ13" s="74"/>
      <c r="BHA13" s="74"/>
      <c r="BHB13" s="85"/>
      <c r="BHC13" s="74"/>
      <c r="BHD13" s="74"/>
      <c r="BHE13" s="85"/>
      <c r="BHF13" s="74"/>
      <c r="BHG13" s="74"/>
      <c r="BHH13" s="85"/>
      <c r="BHI13" s="74"/>
      <c r="BHJ13" s="74"/>
      <c r="BHK13" s="85"/>
      <c r="BHL13" s="80"/>
      <c r="BHM13" s="80"/>
      <c r="BHN13" s="85"/>
      <c r="BHO13" s="77"/>
      <c r="BHP13" s="74"/>
      <c r="BHQ13" s="74"/>
      <c r="BHR13" s="85"/>
      <c r="BHS13" s="74"/>
      <c r="BHT13" s="74"/>
      <c r="BHU13" s="85"/>
      <c r="BHV13" s="74"/>
      <c r="BHW13" s="74"/>
      <c r="BHX13" s="85"/>
      <c r="BHY13" s="74"/>
      <c r="BHZ13" s="74"/>
      <c r="BIA13" s="85"/>
      <c r="BIB13" s="80"/>
      <c r="BIC13" s="80"/>
      <c r="BID13" s="85"/>
      <c r="BIE13" s="77"/>
      <c r="BIF13" s="74"/>
      <c r="BIG13" s="74"/>
      <c r="BIH13" s="85"/>
      <c r="BII13" s="74"/>
      <c r="BIJ13" s="74"/>
      <c r="BIK13" s="85"/>
      <c r="BIL13" s="74"/>
      <c r="BIM13" s="74"/>
      <c r="BIN13" s="85"/>
      <c r="BIO13" s="74"/>
      <c r="BIP13" s="74"/>
      <c r="BIQ13" s="85"/>
      <c r="BIR13" s="80"/>
      <c r="BIS13" s="80"/>
      <c r="BIT13" s="85"/>
      <c r="BIU13" s="77"/>
      <c r="BIV13" s="74"/>
      <c r="BIW13" s="74"/>
      <c r="BIX13" s="85"/>
      <c r="BIY13" s="74"/>
      <c r="BIZ13" s="74"/>
      <c r="BJA13" s="85"/>
      <c r="BJB13" s="74"/>
      <c r="BJC13" s="74"/>
      <c r="BJD13" s="85"/>
      <c r="BJE13" s="74"/>
      <c r="BJF13" s="74"/>
      <c r="BJG13" s="85"/>
      <c r="BJH13" s="80"/>
      <c r="BJI13" s="80"/>
      <c r="BJJ13" s="85"/>
      <c r="BJK13" s="77"/>
      <c r="BJL13" s="74"/>
      <c r="BJM13" s="74"/>
      <c r="BJN13" s="85"/>
      <c r="BJO13" s="74"/>
      <c r="BJP13" s="74"/>
      <c r="BJQ13" s="85"/>
      <c r="BJR13" s="74"/>
      <c r="BJS13" s="74"/>
      <c r="BJT13" s="85"/>
      <c r="BJU13" s="74"/>
      <c r="BJV13" s="74"/>
      <c r="BJW13" s="85"/>
      <c r="BJX13" s="80"/>
      <c r="BJY13" s="80"/>
      <c r="BJZ13" s="85"/>
      <c r="BKA13" s="77"/>
      <c r="BKB13" s="74"/>
      <c r="BKC13" s="74"/>
      <c r="BKD13" s="85"/>
      <c r="BKE13" s="74"/>
      <c r="BKF13" s="74"/>
      <c r="BKG13" s="85"/>
      <c r="BKH13" s="74"/>
      <c r="BKI13" s="74"/>
      <c r="BKJ13" s="85"/>
      <c r="BKK13" s="74"/>
      <c r="BKL13" s="74"/>
      <c r="BKM13" s="85"/>
      <c r="BKN13" s="80"/>
      <c r="BKO13" s="80"/>
      <c r="BKP13" s="85"/>
      <c r="BKQ13" s="77"/>
      <c r="BKR13" s="74"/>
      <c r="BKS13" s="74"/>
      <c r="BKT13" s="85"/>
      <c r="BKU13" s="74"/>
      <c r="BKV13" s="74"/>
      <c r="BKW13" s="85"/>
      <c r="BKX13" s="74"/>
      <c r="BKY13" s="74"/>
      <c r="BKZ13" s="85"/>
      <c r="BLA13" s="74"/>
      <c r="BLB13" s="74"/>
      <c r="BLC13" s="85"/>
      <c r="BLD13" s="80"/>
      <c r="BLE13" s="80"/>
      <c r="BLF13" s="85"/>
      <c r="BLG13" s="77"/>
      <c r="BLH13" s="74"/>
      <c r="BLI13" s="74"/>
      <c r="BLJ13" s="85"/>
      <c r="BLK13" s="74"/>
      <c r="BLL13" s="74"/>
      <c r="BLM13" s="85"/>
      <c r="BLN13" s="74"/>
      <c r="BLO13" s="74"/>
      <c r="BLP13" s="85"/>
      <c r="BLQ13" s="74"/>
      <c r="BLR13" s="74"/>
      <c r="BLS13" s="85"/>
      <c r="BLT13" s="80"/>
      <c r="BLU13" s="80"/>
      <c r="BLV13" s="85"/>
      <c r="BLW13" s="77"/>
      <c r="BLX13" s="74"/>
      <c r="BLY13" s="74"/>
      <c r="BLZ13" s="85"/>
      <c r="BMA13" s="74"/>
      <c r="BMB13" s="74"/>
      <c r="BMC13" s="85"/>
      <c r="BMD13" s="74"/>
      <c r="BME13" s="74"/>
      <c r="BMF13" s="85"/>
      <c r="BMG13" s="74"/>
      <c r="BMH13" s="74"/>
      <c r="BMI13" s="85"/>
      <c r="BMJ13" s="80"/>
      <c r="BMK13" s="80"/>
      <c r="BML13" s="85"/>
      <c r="BMM13" s="77"/>
      <c r="BMN13" s="74"/>
      <c r="BMO13" s="74"/>
      <c r="BMP13" s="85"/>
      <c r="BMQ13" s="74"/>
      <c r="BMR13" s="74"/>
      <c r="BMS13" s="85"/>
      <c r="BMT13" s="74"/>
      <c r="BMU13" s="74"/>
      <c r="BMV13" s="85"/>
      <c r="BMW13" s="74"/>
      <c r="BMX13" s="74"/>
      <c r="BMY13" s="85"/>
      <c r="BMZ13" s="80"/>
      <c r="BNA13" s="80"/>
      <c r="BNB13" s="85"/>
      <c r="BNC13" s="77"/>
      <c r="BND13" s="74"/>
      <c r="BNE13" s="74"/>
      <c r="BNF13" s="85"/>
      <c r="BNG13" s="74"/>
      <c r="BNH13" s="74"/>
      <c r="BNI13" s="85"/>
      <c r="BNJ13" s="74"/>
      <c r="BNK13" s="74"/>
      <c r="BNL13" s="85"/>
      <c r="BNM13" s="74"/>
      <c r="BNN13" s="74"/>
      <c r="BNO13" s="85"/>
      <c r="BNP13" s="80"/>
      <c r="BNQ13" s="80"/>
      <c r="BNR13" s="85"/>
      <c r="BNS13" s="77"/>
      <c r="BNT13" s="74"/>
      <c r="BNU13" s="74"/>
      <c r="BNV13" s="85"/>
      <c r="BNW13" s="74"/>
      <c r="BNX13" s="74"/>
      <c r="BNY13" s="85"/>
      <c r="BNZ13" s="74"/>
      <c r="BOA13" s="74"/>
      <c r="BOB13" s="85"/>
      <c r="BOC13" s="74"/>
      <c r="BOD13" s="74"/>
      <c r="BOE13" s="85"/>
      <c r="BOF13" s="80"/>
      <c r="BOG13" s="80"/>
      <c r="BOH13" s="85"/>
      <c r="BOI13" s="77"/>
      <c r="BOJ13" s="74"/>
      <c r="BOK13" s="74"/>
      <c r="BOL13" s="85"/>
      <c r="BOM13" s="74"/>
      <c r="BON13" s="74"/>
      <c r="BOO13" s="85"/>
      <c r="BOP13" s="74"/>
      <c r="BOQ13" s="74"/>
      <c r="BOR13" s="85"/>
      <c r="BOS13" s="74"/>
      <c r="BOT13" s="74"/>
      <c r="BOU13" s="85"/>
      <c r="BOV13" s="80"/>
      <c r="BOW13" s="80"/>
      <c r="BOX13" s="85"/>
      <c r="BOY13" s="77"/>
      <c r="BOZ13" s="74"/>
      <c r="BPA13" s="74"/>
      <c r="BPB13" s="85"/>
      <c r="BPC13" s="74"/>
      <c r="BPD13" s="74"/>
      <c r="BPE13" s="85"/>
      <c r="BPF13" s="74"/>
      <c r="BPG13" s="74"/>
      <c r="BPH13" s="85"/>
      <c r="BPI13" s="74"/>
      <c r="BPJ13" s="74"/>
      <c r="BPK13" s="85"/>
      <c r="BPL13" s="80"/>
      <c r="BPM13" s="80"/>
      <c r="BPN13" s="85"/>
      <c r="BPO13" s="77"/>
      <c r="BPP13" s="74"/>
      <c r="BPQ13" s="74"/>
      <c r="BPR13" s="85"/>
      <c r="BPS13" s="74"/>
      <c r="BPT13" s="74"/>
      <c r="BPU13" s="85"/>
      <c r="BPV13" s="74"/>
      <c r="BPW13" s="74"/>
      <c r="BPX13" s="85"/>
      <c r="BPY13" s="74"/>
      <c r="BPZ13" s="74"/>
      <c r="BQA13" s="85"/>
      <c r="BQB13" s="80"/>
      <c r="BQC13" s="80"/>
      <c r="BQD13" s="85"/>
      <c r="BQE13" s="77"/>
      <c r="BQF13" s="74"/>
      <c r="BQG13" s="74"/>
      <c r="BQH13" s="85"/>
      <c r="BQI13" s="74"/>
      <c r="BQJ13" s="74"/>
      <c r="BQK13" s="85"/>
      <c r="BQL13" s="74"/>
      <c r="BQM13" s="74"/>
      <c r="BQN13" s="85"/>
      <c r="BQO13" s="74"/>
      <c r="BQP13" s="74"/>
      <c r="BQQ13" s="85"/>
      <c r="BQR13" s="80"/>
      <c r="BQS13" s="80"/>
      <c r="BQT13" s="85"/>
      <c r="BQU13" s="77"/>
      <c r="BQV13" s="74"/>
      <c r="BQW13" s="74"/>
      <c r="BQX13" s="85"/>
      <c r="BQY13" s="74"/>
      <c r="BQZ13" s="74"/>
      <c r="BRA13" s="85"/>
      <c r="BRB13" s="74"/>
      <c r="BRC13" s="74"/>
      <c r="BRD13" s="85"/>
      <c r="BRE13" s="74"/>
      <c r="BRF13" s="74"/>
      <c r="BRG13" s="85"/>
      <c r="BRH13" s="80"/>
      <c r="BRI13" s="80"/>
      <c r="BRJ13" s="85"/>
      <c r="BRK13" s="77"/>
      <c r="BRL13" s="74"/>
      <c r="BRM13" s="74"/>
      <c r="BRN13" s="85"/>
      <c r="BRO13" s="74"/>
      <c r="BRP13" s="74"/>
      <c r="BRQ13" s="85"/>
      <c r="BRR13" s="74"/>
      <c r="BRS13" s="74"/>
      <c r="BRT13" s="85"/>
      <c r="BRU13" s="74"/>
      <c r="BRV13" s="74"/>
      <c r="BRW13" s="85"/>
      <c r="BRX13" s="80"/>
      <c r="BRY13" s="80"/>
      <c r="BRZ13" s="85"/>
      <c r="BSA13" s="77"/>
      <c r="BSB13" s="74"/>
      <c r="BSC13" s="74"/>
      <c r="BSD13" s="85"/>
      <c r="BSE13" s="74"/>
      <c r="BSF13" s="74"/>
      <c r="BSG13" s="85"/>
      <c r="BSH13" s="74"/>
      <c r="BSI13" s="74"/>
      <c r="BSJ13" s="85"/>
      <c r="BSK13" s="74"/>
      <c r="BSL13" s="74"/>
      <c r="BSM13" s="85"/>
      <c r="BSN13" s="80"/>
      <c r="BSO13" s="80"/>
      <c r="BSP13" s="85"/>
      <c r="BSQ13" s="77"/>
      <c r="BSR13" s="74"/>
      <c r="BSS13" s="74"/>
      <c r="BST13" s="85"/>
      <c r="BSU13" s="74"/>
      <c r="BSV13" s="74"/>
      <c r="BSW13" s="85"/>
      <c r="BSX13" s="74"/>
      <c r="BSY13" s="74"/>
      <c r="BSZ13" s="85"/>
      <c r="BTA13" s="74"/>
      <c r="BTB13" s="74"/>
      <c r="BTC13" s="85"/>
      <c r="BTD13" s="80"/>
      <c r="BTE13" s="80"/>
      <c r="BTF13" s="85"/>
      <c r="BTG13" s="77"/>
      <c r="BTH13" s="74"/>
      <c r="BTI13" s="74"/>
      <c r="BTJ13" s="85"/>
      <c r="BTK13" s="74"/>
      <c r="BTL13" s="74"/>
      <c r="BTM13" s="85"/>
      <c r="BTN13" s="74"/>
      <c r="BTO13" s="74"/>
      <c r="BTP13" s="85"/>
      <c r="BTQ13" s="74"/>
      <c r="BTR13" s="74"/>
      <c r="BTS13" s="85"/>
      <c r="BTT13" s="80"/>
      <c r="BTU13" s="80"/>
      <c r="BTV13" s="85"/>
      <c r="BTW13" s="77"/>
      <c r="BTX13" s="74"/>
      <c r="BTY13" s="74"/>
      <c r="BTZ13" s="85"/>
      <c r="BUA13" s="74"/>
      <c r="BUB13" s="74"/>
      <c r="BUC13" s="85"/>
      <c r="BUD13" s="74"/>
      <c r="BUE13" s="74"/>
      <c r="BUF13" s="85"/>
      <c r="BUG13" s="74"/>
      <c r="BUH13" s="74"/>
      <c r="BUI13" s="85"/>
      <c r="BUJ13" s="80"/>
      <c r="BUK13" s="80"/>
      <c r="BUL13" s="85"/>
      <c r="BUM13" s="77"/>
      <c r="BUN13" s="74"/>
      <c r="BUO13" s="74"/>
      <c r="BUP13" s="85"/>
      <c r="BUQ13" s="74"/>
      <c r="BUR13" s="74"/>
      <c r="BUS13" s="85"/>
      <c r="BUT13" s="74"/>
      <c r="BUU13" s="74"/>
      <c r="BUV13" s="85"/>
      <c r="BUW13" s="74"/>
      <c r="BUX13" s="74"/>
      <c r="BUY13" s="85"/>
      <c r="BUZ13" s="80"/>
      <c r="BVA13" s="80"/>
      <c r="BVB13" s="85"/>
      <c r="BVC13" s="77"/>
      <c r="BVD13" s="74"/>
      <c r="BVE13" s="74"/>
      <c r="BVF13" s="85"/>
      <c r="BVG13" s="74"/>
      <c r="BVH13" s="74"/>
      <c r="BVI13" s="85"/>
      <c r="BVJ13" s="74"/>
      <c r="BVK13" s="74"/>
      <c r="BVL13" s="85"/>
      <c r="BVM13" s="74"/>
      <c r="BVN13" s="74"/>
      <c r="BVO13" s="85"/>
      <c r="BVP13" s="80"/>
      <c r="BVQ13" s="80"/>
      <c r="BVR13" s="85"/>
      <c r="BVS13" s="77"/>
      <c r="BVT13" s="74"/>
      <c r="BVU13" s="74"/>
      <c r="BVV13" s="85"/>
      <c r="BVW13" s="74"/>
      <c r="BVX13" s="74"/>
      <c r="BVY13" s="85"/>
      <c r="BVZ13" s="74"/>
      <c r="BWA13" s="74"/>
      <c r="BWB13" s="85"/>
      <c r="BWC13" s="74"/>
      <c r="BWD13" s="74"/>
      <c r="BWE13" s="85"/>
      <c r="BWF13" s="80"/>
      <c r="BWG13" s="80"/>
      <c r="BWH13" s="85"/>
      <c r="BWI13" s="77"/>
      <c r="BWJ13" s="74"/>
      <c r="BWK13" s="74"/>
      <c r="BWL13" s="85"/>
      <c r="BWM13" s="74"/>
      <c r="BWN13" s="74"/>
      <c r="BWO13" s="85"/>
      <c r="BWP13" s="74"/>
      <c r="BWQ13" s="74"/>
      <c r="BWR13" s="85"/>
      <c r="BWS13" s="74"/>
      <c r="BWT13" s="74"/>
      <c r="BWU13" s="85"/>
      <c r="BWV13" s="80"/>
      <c r="BWW13" s="80"/>
      <c r="BWX13" s="85"/>
      <c r="BWY13" s="77"/>
      <c r="BWZ13" s="74"/>
      <c r="BXA13" s="74"/>
      <c r="BXB13" s="85"/>
      <c r="BXC13" s="74"/>
      <c r="BXD13" s="74"/>
      <c r="BXE13" s="85"/>
      <c r="BXF13" s="74"/>
      <c r="BXG13" s="74"/>
      <c r="BXH13" s="85"/>
      <c r="BXI13" s="74"/>
      <c r="BXJ13" s="74"/>
      <c r="BXK13" s="85"/>
      <c r="BXL13" s="80"/>
      <c r="BXM13" s="80"/>
      <c r="BXN13" s="85"/>
      <c r="BXO13" s="77"/>
      <c r="BXP13" s="74"/>
      <c r="BXQ13" s="74"/>
      <c r="BXR13" s="85"/>
      <c r="BXS13" s="74"/>
      <c r="BXT13" s="74"/>
      <c r="BXU13" s="85"/>
      <c r="BXV13" s="74"/>
      <c r="BXW13" s="74"/>
      <c r="BXX13" s="85"/>
      <c r="BXY13" s="74"/>
      <c r="BXZ13" s="74"/>
      <c r="BYA13" s="85"/>
      <c r="BYB13" s="80"/>
      <c r="BYC13" s="80"/>
      <c r="BYD13" s="85"/>
      <c r="BYE13" s="77"/>
      <c r="BYF13" s="74"/>
      <c r="BYG13" s="74"/>
      <c r="BYH13" s="85"/>
      <c r="BYI13" s="74"/>
      <c r="BYJ13" s="74"/>
      <c r="BYK13" s="85"/>
      <c r="BYL13" s="74"/>
      <c r="BYM13" s="74"/>
      <c r="BYN13" s="85"/>
      <c r="BYO13" s="74"/>
      <c r="BYP13" s="74"/>
      <c r="BYQ13" s="85"/>
      <c r="BYR13" s="80"/>
      <c r="BYS13" s="80"/>
      <c r="BYT13" s="85"/>
      <c r="BYU13" s="77"/>
      <c r="BYV13" s="74"/>
      <c r="BYW13" s="74"/>
      <c r="BYX13" s="85"/>
      <c r="BYY13" s="74"/>
      <c r="BYZ13" s="74"/>
      <c r="BZA13" s="85"/>
      <c r="BZB13" s="74"/>
      <c r="BZC13" s="74"/>
      <c r="BZD13" s="85"/>
      <c r="BZE13" s="74"/>
      <c r="BZF13" s="74"/>
      <c r="BZG13" s="85"/>
      <c r="BZH13" s="80"/>
      <c r="BZI13" s="80"/>
      <c r="BZJ13" s="85"/>
      <c r="BZK13" s="77"/>
      <c r="BZL13" s="74"/>
      <c r="BZM13" s="74"/>
      <c r="BZN13" s="85"/>
      <c r="BZO13" s="74"/>
      <c r="BZP13" s="74"/>
      <c r="BZQ13" s="85"/>
      <c r="BZR13" s="74"/>
      <c r="BZS13" s="74"/>
      <c r="BZT13" s="85"/>
      <c r="BZU13" s="74"/>
      <c r="BZV13" s="74"/>
      <c r="BZW13" s="85"/>
      <c r="BZX13" s="80"/>
      <c r="BZY13" s="80"/>
      <c r="BZZ13" s="85"/>
      <c r="CAA13" s="77"/>
      <c r="CAB13" s="74"/>
      <c r="CAC13" s="74"/>
      <c r="CAD13" s="85"/>
      <c r="CAE13" s="74"/>
      <c r="CAF13" s="74"/>
      <c r="CAG13" s="85"/>
      <c r="CAH13" s="74"/>
      <c r="CAI13" s="74"/>
      <c r="CAJ13" s="85"/>
      <c r="CAK13" s="74"/>
      <c r="CAL13" s="74"/>
      <c r="CAM13" s="85"/>
      <c r="CAN13" s="80"/>
      <c r="CAO13" s="80"/>
      <c r="CAP13" s="85"/>
      <c r="CAQ13" s="77"/>
      <c r="CAR13" s="74"/>
      <c r="CAS13" s="74"/>
      <c r="CAT13" s="85"/>
      <c r="CAU13" s="74"/>
      <c r="CAV13" s="74"/>
      <c r="CAW13" s="85"/>
      <c r="CAX13" s="74"/>
      <c r="CAY13" s="74"/>
      <c r="CAZ13" s="85"/>
      <c r="CBA13" s="74"/>
      <c r="CBB13" s="74"/>
      <c r="CBC13" s="85"/>
      <c r="CBD13" s="80"/>
      <c r="CBE13" s="80"/>
      <c r="CBF13" s="85"/>
      <c r="CBG13" s="77"/>
      <c r="CBH13" s="74"/>
      <c r="CBI13" s="74"/>
      <c r="CBJ13" s="85"/>
      <c r="CBK13" s="74"/>
      <c r="CBL13" s="74"/>
      <c r="CBM13" s="85"/>
      <c r="CBN13" s="74"/>
      <c r="CBO13" s="74"/>
      <c r="CBP13" s="85"/>
      <c r="CBQ13" s="74"/>
      <c r="CBR13" s="74"/>
      <c r="CBS13" s="85"/>
      <c r="CBT13" s="80"/>
      <c r="CBU13" s="80"/>
      <c r="CBV13" s="85"/>
      <c r="CBW13" s="77"/>
      <c r="CBX13" s="74"/>
      <c r="CBY13" s="74"/>
      <c r="CBZ13" s="85"/>
      <c r="CCA13" s="74"/>
      <c r="CCB13" s="74"/>
      <c r="CCC13" s="85"/>
      <c r="CCD13" s="74"/>
      <c r="CCE13" s="74"/>
      <c r="CCF13" s="85"/>
      <c r="CCG13" s="74"/>
      <c r="CCH13" s="74"/>
      <c r="CCI13" s="85"/>
      <c r="CCJ13" s="80"/>
      <c r="CCK13" s="80"/>
      <c r="CCL13" s="85"/>
      <c r="CCM13" s="77"/>
      <c r="CCN13" s="74"/>
      <c r="CCO13" s="74"/>
      <c r="CCP13" s="85"/>
      <c r="CCQ13" s="74"/>
      <c r="CCR13" s="74"/>
      <c r="CCS13" s="85"/>
      <c r="CCT13" s="74"/>
      <c r="CCU13" s="74"/>
      <c r="CCV13" s="85"/>
      <c r="CCW13" s="74"/>
      <c r="CCX13" s="74"/>
      <c r="CCY13" s="85"/>
      <c r="CCZ13" s="80"/>
      <c r="CDA13" s="80"/>
      <c r="CDB13" s="85"/>
      <c r="CDC13" s="77"/>
      <c r="CDD13" s="74"/>
      <c r="CDE13" s="74"/>
      <c r="CDF13" s="85"/>
      <c r="CDG13" s="74"/>
      <c r="CDH13" s="74"/>
      <c r="CDI13" s="85"/>
      <c r="CDJ13" s="74"/>
      <c r="CDK13" s="74"/>
      <c r="CDL13" s="85"/>
      <c r="CDM13" s="74"/>
      <c r="CDN13" s="74"/>
      <c r="CDO13" s="85"/>
      <c r="CDP13" s="80"/>
      <c r="CDQ13" s="80"/>
      <c r="CDR13" s="85"/>
      <c r="CDS13" s="77"/>
      <c r="CDT13" s="74"/>
      <c r="CDU13" s="74"/>
      <c r="CDV13" s="85"/>
      <c r="CDW13" s="74"/>
      <c r="CDX13" s="74"/>
      <c r="CDY13" s="85"/>
      <c r="CDZ13" s="74"/>
      <c r="CEA13" s="74"/>
      <c r="CEB13" s="85"/>
      <c r="CEC13" s="74"/>
      <c r="CED13" s="74"/>
      <c r="CEE13" s="85"/>
      <c r="CEF13" s="80"/>
      <c r="CEG13" s="80"/>
      <c r="CEH13" s="85"/>
      <c r="CEI13" s="77"/>
      <c r="CEJ13" s="74"/>
      <c r="CEK13" s="74"/>
      <c r="CEL13" s="85"/>
      <c r="CEM13" s="74"/>
      <c r="CEN13" s="74"/>
      <c r="CEO13" s="85"/>
      <c r="CEP13" s="74"/>
      <c r="CEQ13" s="74"/>
      <c r="CER13" s="85"/>
      <c r="CES13" s="74"/>
      <c r="CET13" s="74"/>
      <c r="CEU13" s="85"/>
      <c r="CEV13" s="80"/>
      <c r="CEW13" s="80"/>
      <c r="CEX13" s="85"/>
      <c r="CEY13" s="77"/>
      <c r="CEZ13" s="74"/>
      <c r="CFA13" s="74"/>
      <c r="CFB13" s="85"/>
      <c r="CFC13" s="74"/>
      <c r="CFD13" s="74"/>
      <c r="CFE13" s="85"/>
      <c r="CFF13" s="74"/>
      <c r="CFG13" s="74"/>
      <c r="CFH13" s="85"/>
      <c r="CFI13" s="74"/>
      <c r="CFJ13" s="74"/>
      <c r="CFK13" s="85"/>
      <c r="CFL13" s="80"/>
      <c r="CFM13" s="80"/>
      <c r="CFN13" s="85"/>
      <c r="CFO13" s="77"/>
      <c r="CFP13" s="74"/>
      <c r="CFQ13" s="74"/>
      <c r="CFR13" s="85"/>
      <c r="CFS13" s="74"/>
      <c r="CFT13" s="74"/>
      <c r="CFU13" s="85"/>
      <c r="CFV13" s="74"/>
      <c r="CFW13" s="74"/>
      <c r="CFX13" s="85"/>
      <c r="CFY13" s="74"/>
      <c r="CFZ13" s="74"/>
      <c r="CGA13" s="85"/>
      <c r="CGB13" s="80"/>
      <c r="CGC13" s="80"/>
      <c r="CGD13" s="85"/>
      <c r="CGE13" s="77"/>
      <c r="CGF13" s="74"/>
      <c r="CGG13" s="74"/>
      <c r="CGH13" s="85"/>
      <c r="CGI13" s="74"/>
      <c r="CGJ13" s="74"/>
      <c r="CGK13" s="85"/>
      <c r="CGL13" s="74"/>
      <c r="CGM13" s="74"/>
      <c r="CGN13" s="85"/>
      <c r="CGO13" s="74"/>
      <c r="CGP13" s="74"/>
      <c r="CGQ13" s="85"/>
      <c r="CGR13" s="80"/>
      <c r="CGS13" s="80"/>
      <c r="CGT13" s="85"/>
      <c r="CGU13" s="77"/>
      <c r="CGV13" s="74"/>
      <c r="CGW13" s="74"/>
      <c r="CGX13" s="85"/>
      <c r="CGY13" s="74"/>
      <c r="CGZ13" s="74"/>
      <c r="CHA13" s="85"/>
      <c r="CHB13" s="74"/>
      <c r="CHC13" s="74"/>
      <c r="CHD13" s="85"/>
      <c r="CHE13" s="74"/>
      <c r="CHF13" s="74"/>
      <c r="CHG13" s="85"/>
      <c r="CHH13" s="80"/>
      <c r="CHI13" s="80"/>
      <c r="CHJ13" s="85"/>
      <c r="CHK13" s="77"/>
      <c r="CHL13" s="74"/>
      <c r="CHM13" s="74"/>
      <c r="CHN13" s="85"/>
      <c r="CHO13" s="74"/>
      <c r="CHP13" s="74"/>
      <c r="CHQ13" s="85"/>
      <c r="CHR13" s="74"/>
      <c r="CHS13" s="74"/>
      <c r="CHT13" s="85"/>
      <c r="CHU13" s="74"/>
      <c r="CHV13" s="74"/>
      <c r="CHW13" s="85"/>
      <c r="CHX13" s="80"/>
      <c r="CHY13" s="80"/>
      <c r="CHZ13" s="85"/>
      <c r="CIA13" s="77"/>
      <c r="CIB13" s="74"/>
      <c r="CIC13" s="74"/>
      <c r="CID13" s="85"/>
      <c r="CIE13" s="74"/>
      <c r="CIF13" s="74"/>
      <c r="CIG13" s="85"/>
      <c r="CIH13" s="74"/>
      <c r="CII13" s="74"/>
      <c r="CIJ13" s="85"/>
      <c r="CIK13" s="74"/>
      <c r="CIL13" s="74"/>
      <c r="CIM13" s="85"/>
      <c r="CIN13" s="80"/>
      <c r="CIO13" s="80"/>
      <c r="CIP13" s="85"/>
      <c r="CIQ13" s="77"/>
      <c r="CIR13" s="74"/>
      <c r="CIS13" s="74"/>
      <c r="CIT13" s="85"/>
      <c r="CIU13" s="74"/>
      <c r="CIV13" s="74"/>
      <c r="CIW13" s="85"/>
      <c r="CIX13" s="74"/>
      <c r="CIY13" s="74"/>
      <c r="CIZ13" s="85"/>
      <c r="CJA13" s="74"/>
      <c r="CJB13" s="74"/>
      <c r="CJC13" s="85"/>
      <c r="CJD13" s="80"/>
      <c r="CJE13" s="80"/>
      <c r="CJF13" s="85"/>
      <c r="CJG13" s="77"/>
      <c r="CJH13" s="74"/>
      <c r="CJI13" s="74"/>
      <c r="CJJ13" s="85"/>
      <c r="CJK13" s="74"/>
      <c r="CJL13" s="74"/>
      <c r="CJM13" s="85"/>
      <c r="CJN13" s="74"/>
      <c r="CJO13" s="74"/>
      <c r="CJP13" s="85"/>
      <c r="CJQ13" s="74"/>
      <c r="CJR13" s="74"/>
      <c r="CJS13" s="85"/>
      <c r="CJT13" s="80"/>
      <c r="CJU13" s="80"/>
      <c r="CJV13" s="85"/>
      <c r="CJW13" s="77"/>
      <c r="CJX13" s="74"/>
      <c r="CJY13" s="74"/>
      <c r="CJZ13" s="85"/>
      <c r="CKA13" s="74"/>
      <c r="CKB13" s="74"/>
      <c r="CKC13" s="85"/>
      <c r="CKD13" s="74"/>
      <c r="CKE13" s="74"/>
      <c r="CKF13" s="85"/>
      <c r="CKG13" s="74"/>
      <c r="CKH13" s="74"/>
      <c r="CKI13" s="85"/>
      <c r="CKJ13" s="80"/>
      <c r="CKK13" s="80"/>
      <c r="CKL13" s="85"/>
      <c r="CKM13" s="77"/>
      <c r="CKN13" s="74"/>
      <c r="CKO13" s="74"/>
      <c r="CKP13" s="85"/>
      <c r="CKQ13" s="74"/>
      <c r="CKR13" s="74"/>
      <c r="CKS13" s="85"/>
      <c r="CKT13" s="74"/>
      <c r="CKU13" s="74"/>
      <c r="CKV13" s="85"/>
      <c r="CKW13" s="74"/>
      <c r="CKX13" s="74"/>
      <c r="CKY13" s="85"/>
      <c r="CKZ13" s="80"/>
      <c r="CLA13" s="80"/>
      <c r="CLB13" s="85"/>
      <c r="CLC13" s="77"/>
      <c r="CLD13" s="74"/>
      <c r="CLE13" s="74"/>
      <c r="CLF13" s="85"/>
      <c r="CLG13" s="74"/>
      <c r="CLH13" s="74"/>
      <c r="CLI13" s="85"/>
      <c r="CLJ13" s="74"/>
      <c r="CLK13" s="74"/>
      <c r="CLL13" s="85"/>
      <c r="CLM13" s="74"/>
      <c r="CLN13" s="74"/>
      <c r="CLO13" s="85"/>
      <c r="CLP13" s="80"/>
      <c r="CLQ13" s="80"/>
      <c r="CLR13" s="85"/>
      <c r="CLS13" s="77"/>
      <c r="CLT13" s="74"/>
      <c r="CLU13" s="74"/>
      <c r="CLV13" s="85"/>
      <c r="CLW13" s="74"/>
      <c r="CLX13" s="74"/>
      <c r="CLY13" s="85"/>
      <c r="CLZ13" s="74"/>
      <c r="CMA13" s="74"/>
      <c r="CMB13" s="85"/>
      <c r="CMC13" s="74"/>
      <c r="CMD13" s="74"/>
      <c r="CME13" s="85"/>
      <c r="CMF13" s="80"/>
      <c r="CMG13" s="80"/>
      <c r="CMH13" s="85"/>
      <c r="CMI13" s="77"/>
      <c r="CMJ13" s="74"/>
      <c r="CMK13" s="74"/>
      <c r="CML13" s="85"/>
      <c r="CMM13" s="74"/>
      <c r="CMN13" s="74"/>
      <c r="CMO13" s="85"/>
      <c r="CMP13" s="74"/>
      <c r="CMQ13" s="74"/>
      <c r="CMR13" s="85"/>
      <c r="CMS13" s="74"/>
      <c r="CMT13" s="74"/>
      <c r="CMU13" s="85"/>
      <c r="CMV13" s="80"/>
      <c r="CMW13" s="80"/>
      <c r="CMX13" s="85"/>
      <c r="CMY13" s="77"/>
      <c r="CMZ13" s="74"/>
      <c r="CNA13" s="74"/>
      <c r="CNB13" s="85"/>
      <c r="CNC13" s="74"/>
      <c r="CND13" s="74"/>
      <c r="CNE13" s="85"/>
      <c r="CNF13" s="74"/>
      <c r="CNG13" s="74"/>
      <c r="CNH13" s="85"/>
      <c r="CNI13" s="74"/>
      <c r="CNJ13" s="74"/>
      <c r="CNK13" s="85"/>
      <c r="CNL13" s="80"/>
      <c r="CNM13" s="80"/>
      <c r="CNN13" s="85"/>
      <c r="CNO13" s="77"/>
      <c r="CNP13" s="74"/>
      <c r="CNQ13" s="74"/>
      <c r="CNR13" s="85"/>
      <c r="CNS13" s="74"/>
      <c r="CNT13" s="74"/>
      <c r="CNU13" s="85"/>
      <c r="CNV13" s="74"/>
      <c r="CNW13" s="74"/>
      <c r="CNX13" s="85"/>
      <c r="CNY13" s="74"/>
      <c r="CNZ13" s="74"/>
      <c r="COA13" s="85"/>
      <c r="COB13" s="80"/>
      <c r="COC13" s="80"/>
      <c r="COD13" s="85"/>
      <c r="COE13" s="77"/>
      <c r="COF13" s="74"/>
      <c r="COG13" s="74"/>
      <c r="COH13" s="85"/>
      <c r="COI13" s="74"/>
      <c r="COJ13" s="74"/>
      <c r="COK13" s="85"/>
      <c r="COL13" s="74"/>
      <c r="COM13" s="74"/>
      <c r="CON13" s="85"/>
      <c r="COO13" s="74"/>
      <c r="COP13" s="74"/>
      <c r="COQ13" s="85"/>
      <c r="COR13" s="80"/>
      <c r="COS13" s="80"/>
      <c r="COT13" s="85"/>
      <c r="COU13" s="77"/>
      <c r="COV13" s="74"/>
      <c r="COW13" s="74"/>
      <c r="COX13" s="85"/>
      <c r="COY13" s="74"/>
      <c r="COZ13" s="74"/>
      <c r="CPA13" s="85"/>
      <c r="CPB13" s="74"/>
      <c r="CPC13" s="74"/>
      <c r="CPD13" s="85"/>
      <c r="CPE13" s="74"/>
      <c r="CPF13" s="74"/>
      <c r="CPG13" s="85"/>
      <c r="CPH13" s="80"/>
      <c r="CPI13" s="80"/>
      <c r="CPJ13" s="85"/>
      <c r="CPK13" s="77"/>
      <c r="CPL13" s="74"/>
      <c r="CPM13" s="74"/>
      <c r="CPN13" s="85"/>
      <c r="CPO13" s="74"/>
      <c r="CPP13" s="74"/>
      <c r="CPQ13" s="85"/>
      <c r="CPR13" s="74"/>
      <c r="CPS13" s="74"/>
      <c r="CPT13" s="85"/>
      <c r="CPU13" s="74"/>
      <c r="CPV13" s="74"/>
      <c r="CPW13" s="85"/>
      <c r="CPX13" s="80"/>
      <c r="CPY13" s="80"/>
      <c r="CPZ13" s="85"/>
      <c r="CQA13" s="77"/>
      <c r="CQB13" s="74"/>
      <c r="CQC13" s="74"/>
      <c r="CQD13" s="85"/>
      <c r="CQE13" s="74"/>
      <c r="CQF13" s="74"/>
      <c r="CQG13" s="85"/>
      <c r="CQH13" s="74"/>
      <c r="CQI13" s="74"/>
      <c r="CQJ13" s="85"/>
      <c r="CQK13" s="74"/>
      <c r="CQL13" s="74"/>
      <c r="CQM13" s="85"/>
      <c r="CQN13" s="80"/>
      <c r="CQO13" s="80"/>
      <c r="CQP13" s="85"/>
      <c r="CQQ13" s="77"/>
      <c r="CQR13" s="74"/>
      <c r="CQS13" s="74"/>
      <c r="CQT13" s="85"/>
      <c r="CQU13" s="74"/>
      <c r="CQV13" s="74"/>
      <c r="CQW13" s="85"/>
      <c r="CQX13" s="74"/>
      <c r="CQY13" s="74"/>
      <c r="CQZ13" s="85"/>
      <c r="CRA13" s="74"/>
      <c r="CRB13" s="74"/>
      <c r="CRC13" s="85"/>
      <c r="CRD13" s="80"/>
      <c r="CRE13" s="80"/>
      <c r="CRF13" s="85"/>
      <c r="CRG13" s="77"/>
      <c r="CRH13" s="74"/>
      <c r="CRI13" s="74"/>
      <c r="CRJ13" s="85"/>
      <c r="CRK13" s="74"/>
      <c r="CRL13" s="74"/>
      <c r="CRM13" s="85"/>
      <c r="CRN13" s="74"/>
      <c r="CRO13" s="74"/>
      <c r="CRP13" s="85"/>
      <c r="CRQ13" s="74"/>
      <c r="CRR13" s="74"/>
      <c r="CRS13" s="85"/>
      <c r="CRT13" s="80"/>
      <c r="CRU13" s="80"/>
      <c r="CRV13" s="85"/>
      <c r="CRW13" s="77"/>
      <c r="CRX13" s="74"/>
      <c r="CRY13" s="74"/>
      <c r="CRZ13" s="85"/>
      <c r="CSA13" s="74"/>
      <c r="CSB13" s="74"/>
      <c r="CSC13" s="85"/>
      <c r="CSD13" s="74"/>
      <c r="CSE13" s="74"/>
      <c r="CSF13" s="85"/>
      <c r="CSG13" s="74"/>
      <c r="CSH13" s="74"/>
      <c r="CSI13" s="85"/>
      <c r="CSJ13" s="80"/>
      <c r="CSK13" s="80"/>
      <c r="CSL13" s="85"/>
      <c r="CSM13" s="77"/>
      <c r="CSN13" s="74"/>
      <c r="CSO13" s="74"/>
      <c r="CSP13" s="85"/>
      <c r="CSQ13" s="74"/>
      <c r="CSR13" s="74"/>
      <c r="CSS13" s="85"/>
      <c r="CST13" s="74"/>
      <c r="CSU13" s="74"/>
      <c r="CSV13" s="85"/>
      <c r="CSW13" s="74"/>
      <c r="CSX13" s="74"/>
      <c r="CSY13" s="85"/>
      <c r="CSZ13" s="80"/>
      <c r="CTA13" s="80"/>
      <c r="CTB13" s="85"/>
      <c r="CTC13" s="77"/>
      <c r="CTD13" s="74"/>
      <c r="CTE13" s="74"/>
      <c r="CTF13" s="85"/>
      <c r="CTG13" s="74"/>
      <c r="CTH13" s="74"/>
      <c r="CTI13" s="85"/>
      <c r="CTJ13" s="74"/>
      <c r="CTK13" s="74"/>
      <c r="CTL13" s="85"/>
      <c r="CTM13" s="74"/>
      <c r="CTN13" s="74"/>
      <c r="CTO13" s="85"/>
      <c r="CTP13" s="80"/>
      <c r="CTQ13" s="80"/>
      <c r="CTR13" s="85"/>
      <c r="CTS13" s="77"/>
      <c r="CTT13" s="74"/>
      <c r="CTU13" s="74"/>
      <c r="CTV13" s="85"/>
      <c r="CTW13" s="74"/>
      <c r="CTX13" s="74"/>
      <c r="CTY13" s="85"/>
      <c r="CTZ13" s="74"/>
      <c r="CUA13" s="74"/>
      <c r="CUB13" s="85"/>
      <c r="CUC13" s="74"/>
      <c r="CUD13" s="74"/>
      <c r="CUE13" s="85"/>
      <c r="CUF13" s="80"/>
      <c r="CUG13" s="80"/>
      <c r="CUH13" s="85"/>
      <c r="CUI13" s="77"/>
      <c r="CUJ13" s="74"/>
      <c r="CUK13" s="74"/>
      <c r="CUL13" s="85"/>
      <c r="CUM13" s="74"/>
      <c r="CUN13" s="74"/>
      <c r="CUO13" s="85"/>
      <c r="CUP13" s="74"/>
      <c r="CUQ13" s="74"/>
      <c r="CUR13" s="85"/>
      <c r="CUS13" s="74"/>
      <c r="CUT13" s="74"/>
      <c r="CUU13" s="85"/>
      <c r="CUV13" s="80"/>
      <c r="CUW13" s="80"/>
      <c r="CUX13" s="85"/>
      <c r="CUY13" s="77"/>
      <c r="CUZ13" s="74"/>
      <c r="CVA13" s="74"/>
      <c r="CVB13" s="85"/>
      <c r="CVC13" s="74"/>
      <c r="CVD13" s="74"/>
      <c r="CVE13" s="85"/>
      <c r="CVF13" s="74"/>
      <c r="CVG13" s="74"/>
      <c r="CVH13" s="85"/>
      <c r="CVI13" s="74"/>
      <c r="CVJ13" s="74"/>
      <c r="CVK13" s="85"/>
      <c r="CVL13" s="80"/>
      <c r="CVM13" s="80"/>
      <c r="CVN13" s="85"/>
      <c r="CVO13" s="77"/>
      <c r="CVP13" s="74"/>
      <c r="CVQ13" s="74"/>
      <c r="CVR13" s="85"/>
      <c r="CVS13" s="74"/>
      <c r="CVT13" s="74"/>
      <c r="CVU13" s="85"/>
      <c r="CVV13" s="74"/>
      <c r="CVW13" s="74"/>
      <c r="CVX13" s="85"/>
      <c r="CVY13" s="74"/>
      <c r="CVZ13" s="74"/>
      <c r="CWA13" s="85"/>
      <c r="CWB13" s="80"/>
      <c r="CWC13" s="80"/>
      <c r="CWD13" s="85"/>
      <c r="CWE13" s="77"/>
      <c r="CWF13" s="74"/>
      <c r="CWG13" s="74"/>
      <c r="CWH13" s="85"/>
      <c r="CWI13" s="74"/>
      <c r="CWJ13" s="74"/>
      <c r="CWK13" s="85"/>
      <c r="CWL13" s="74"/>
      <c r="CWM13" s="74"/>
      <c r="CWN13" s="85"/>
      <c r="CWO13" s="74"/>
      <c r="CWP13" s="74"/>
      <c r="CWQ13" s="85"/>
      <c r="CWR13" s="80"/>
      <c r="CWS13" s="80"/>
      <c r="CWT13" s="85"/>
      <c r="CWU13" s="77"/>
      <c r="CWV13" s="74"/>
      <c r="CWW13" s="74"/>
      <c r="CWX13" s="85"/>
      <c r="CWY13" s="74"/>
      <c r="CWZ13" s="74"/>
      <c r="CXA13" s="85"/>
      <c r="CXB13" s="74"/>
      <c r="CXC13" s="74"/>
      <c r="CXD13" s="85"/>
      <c r="CXE13" s="74"/>
      <c r="CXF13" s="74"/>
      <c r="CXG13" s="85"/>
      <c r="CXH13" s="80"/>
      <c r="CXI13" s="80"/>
      <c r="CXJ13" s="85"/>
      <c r="CXK13" s="77"/>
      <c r="CXL13" s="74"/>
      <c r="CXM13" s="74"/>
      <c r="CXN13" s="85"/>
      <c r="CXO13" s="74"/>
      <c r="CXP13" s="74"/>
      <c r="CXQ13" s="85"/>
      <c r="CXR13" s="74"/>
      <c r="CXS13" s="74"/>
      <c r="CXT13" s="85"/>
      <c r="CXU13" s="74"/>
      <c r="CXV13" s="74"/>
      <c r="CXW13" s="85"/>
      <c r="CXX13" s="80"/>
      <c r="CXY13" s="80"/>
      <c r="CXZ13" s="85"/>
      <c r="CYA13" s="77"/>
      <c r="CYB13" s="74"/>
      <c r="CYC13" s="74"/>
      <c r="CYD13" s="85"/>
      <c r="CYE13" s="74"/>
      <c r="CYF13" s="74"/>
      <c r="CYG13" s="85"/>
      <c r="CYH13" s="74"/>
      <c r="CYI13" s="74"/>
      <c r="CYJ13" s="85"/>
      <c r="CYK13" s="74"/>
      <c r="CYL13" s="74"/>
      <c r="CYM13" s="85"/>
      <c r="CYN13" s="80"/>
      <c r="CYO13" s="80"/>
      <c r="CYP13" s="85"/>
      <c r="CYQ13" s="77"/>
      <c r="CYR13" s="74"/>
      <c r="CYS13" s="74"/>
      <c r="CYT13" s="85"/>
      <c r="CYU13" s="74"/>
      <c r="CYV13" s="74"/>
      <c r="CYW13" s="85"/>
      <c r="CYX13" s="74"/>
      <c r="CYY13" s="74"/>
      <c r="CYZ13" s="85"/>
      <c r="CZA13" s="74"/>
      <c r="CZB13" s="74"/>
      <c r="CZC13" s="85"/>
      <c r="CZD13" s="80"/>
      <c r="CZE13" s="80"/>
      <c r="CZF13" s="85"/>
      <c r="CZG13" s="77"/>
      <c r="CZH13" s="74"/>
      <c r="CZI13" s="74"/>
      <c r="CZJ13" s="85"/>
      <c r="CZK13" s="74"/>
      <c r="CZL13" s="74"/>
      <c r="CZM13" s="85"/>
      <c r="CZN13" s="74"/>
      <c r="CZO13" s="74"/>
      <c r="CZP13" s="85"/>
      <c r="CZQ13" s="74"/>
      <c r="CZR13" s="74"/>
      <c r="CZS13" s="85"/>
      <c r="CZT13" s="80"/>
      <c r="CZU13" s="80"/>
      <c r="CZV13" s="85"/>
      <c r="CZW13" s="77"/>
      <c r="CZX13" s="74"/>
      <c r="CZY13" s="74"/>
      <c r="CZZ13" s="85"/>
      <c r="DAA13" s="74"/>
      <c r="DAB13" s="74"/>
      <c r="DAC13" s="85"/>
      <c r="DAD13" s="74"/>
      <c r="DAE13" s="74"/>
      <c r="DAF13" s="85"/>
      <c r="DAG13" s="74"/>
      <c r="DAH13" s="74"/>
      <c r="DAI13" s="85"/>
      <c r="DAJ13" s="80"/>
      <c r="DAK13" s="80"/>
      <c r="DAL13" s="85"/>
      <c r="DAM13" s="77"/>
      <c r="DAN13" s="74"/>
      <c r="DAO13" s="74"/>
      <c r="DAP13" s="85"/>
      <c r="DAQ13" s="74"/>
      <c r="DAR13" s="74"/>
      <c r="DAS13" s="85"/>
      <c r="DAT13" s="74"/>
      <c r="DAU13" s="74"/>
      <c r="DAV13" s="85"/>
      <c r="DAW13" s="74"/>
      <c r="DAX13" s="74"/>
      <c r="DAY13" s="85"/>
      <c r="DAZ13" s="80"/>
      <c r="DBA13" s="80"/>
      <c r="DBB13" s="85"/>
      <c r="DBC13" s="77"/>
      <c r="DBD13" s="74"/>
      <c r="DBE13" s="74"/>
      <c r="DBF13" s="85"/>
      <c r="DBG13" s="74"/>
      <c r="DBH13" s="74"/>
      <c r="DBI13" s="85"/>
      <c r="DBJ13" s="74"/>
      <c r="DBK13" s="74"/>
      <c r="DBL13" s="85"/>
      <c r="DBM13" s="74"/>
      <c r="DBN13" s="74"/>
      <c r="DBO13" s="85"/>
      <c r="DBP13" s="80"/>
      <c r="DBQ13" s="80"/>
      <c r="DBR13" s="85"/>
      <c r="DBS13" s="77"/>
      <c r="DBT13" s="74"/>
      <c r="DBU13" s="74"/>
      <c r="DBV13" s="85"/>
      <c r="DBW13" s="74"/>
      <c r="DBX13" s="74"/>
      <c r="DBY13" s="85"/>
      <c r="DBZ13" s="74"/>
      <c r="DCA13" s="74"/>
      <c r="DCB13" s="85"/>
      <c r="DCC13" s="74"/>
      <c r="DCD13" s="74"/>
      <c r="DCE13" s="85"/>
      <c r="DCF13" s="80"/>
      <c r="DCG13" s="80"/>
      <c r="DCH13" s="85"/>
      <c r="DCI13" s="77"/>
      <c r="DCJ13" s="74"/>
      <c r="DCK13" s="74"/>
      <c r="DCL13" s="85"/>
      <c r="DCM13" s="74"/>
      <c r="DCN13" s="74"/>
      <c r="DCO13" s="85"/>
      <c r="DCP13" s="74"/>
      <c r="DCQ13" s="74"/>
      <c r="DCR13" s="85"/>
      <c r="DCS13" s="74"/>
      <c r="DCT13" s="74"/>
      <c r="DCU13" s="85"/>
      <c r="DCV13" s="80"/>
      <c r="DCW13" s="80"/>
      <c r="DCX13" s="85"/>
      <c r="DCY13" s="77"/>
      <c r="DCZ13" s="74"/>
      <c r="DDA13" s="74"/>
      <c r="DDB13" s="85"/>
      <c r="DDC13" s="74"/>
      <c r="DDD13" s="74"/>
      <c r="DDE13" s="85"/>
      <c r="DDF13" s="74"/>
      <c r="DDG13" s="74"/>
      <c r="DDH13" s="85"/>
      <c r="DDI13" s="74"/>
      <c r="DDJ13" s="74"/>
      <c r="DDK13" s="85"/>
      <c r="DDL13" s="80"/>
      <c r="DDM13" s="80"/>
      <c r="DDN13" s="85"/>
      <c r="DDO13" s="77"/>
      <c r="DDP13" s="74"/>
      <c r="DDQ13" s="74"/>
      <c r="DDR13" s="85"/>
      <c r="DDS13" s="74"/>
      <c r="DDT13" s="74"/>
      <c r="DDU13" s="85"/>
      <c r="DDV13" s="74"/>
      <c r="DDW13" s="74"/>
      <c r="DDX13" s="85"/>
      <c r="DDY13" s="74"/>
      <c r="DDZ13" s="74"/>
      <c r="DEA13" s="85"/>
      <c r="DEB13" s="80"/>
      <c r="DEC13" s="80"/>
      <c r="DED13" s="85"/>
      <c r="DEE13" s="77"/>
      <c r="DEF13" s="74"/>
      <c r="DEG13" s="74"/>
      <c r="DEH13" s="85"/>
      <c r="DEI13" s="74"/>
      <c r="DEJ13" s="74"/>
      <c r="DEK13" s="85"/>
      <c r="DEL13" s="74"/>
      <c r="DEM13" s="74"/>
      <c r="DEN13" s="85"/>
      <c r="DEO13" s="74"/>
      <c r="DEP13" s="74"/>
      <c r="DEQ13" s="85"/>
      <c r="DER13" s="80"/>
      <c r="DES13" s="80"/>
      <c r="DET13" s="85"/>
      <c r="DEU13" s="77"/>
      <c r="DEV13" s="74"/>
      <c r="DEW13" s="74"/>
      <c r="DEX13" s="85"/>
      <c r="DEY13" s="74"/>
      <c r="DEZ13" s="74"/>
      <c r="DFA13" s="85"/>
      <c r="DFB13" s="74"/>
      <c r="DFC13" s="74"/>
      <c r="DFD13" s="85"/>
      <c r="DFE13" s="74"/>
      <c r="DFF13" s="74"/>
      <c r="DFG13" s="85"/>
      <c r="DFH13" s="80"/>
      <c r="DFI13" s="80"/>
      <c r="DFJ13" s="85"/>
      <c r="DFK13" s="77"/>
      <c r="DFL13" s="74"/>
      <c r="DFM13" s="74"/>
      <c r="DFN13" s="85"/>
      <c r="DFO13" s="74"/>
      <c r="DFP13" s="74"/>
      <c r="DFQ13" s="85"/>
      <c r="DFR13" s="74"/>
      <c r="DFS13" s="74"/>
      <c r="DFT13" s="85"/>
      <c r="DFU13" s="74"/>
      <c r="DFV13" s="74"/>
      <c r="DFW13" s="85"/>
      <c r="DFX13" s="80"/>
      <c r="DFY13" s="80"/>
      <c r="DFZ13" s="85"/>
      <c r="DGA13" s="77"/>
      <c r="DGB13" s="74"/>
      <c r="DGC13" s="74"/>
      <c r="DGD13" s="85"/>
      <c r="DGE13" s="74"/>
      <c r="DGF13" s="74"/>
      <c r="DGG13" s="85"/>
      <c r="DGH13" s="74"/>
      <c r="DGI13" s="74"/>
      <c r="DGJ13" s="85"/>
      <c r="DGK13" s="74"/>
      <c r="DGL13" s="74"/>
      <c r="DGM13" s="85"/>
      <c r="DGN13" s="80"/>
      <c r="DGO13" s="80"/>
      <c r="DGP13" s="85"/>
      <c r="DGQ13" s="77"/>
      <c r="DGR13" s="74"/>
      <c r="DGS13" s="74"/>
      <c r="DGT13" s="85"/>
      <c r="DGU13" s="74"/>
      <c r="DGV13" s="74"/>
      <c r="DGW13" s="85"/>
      <c r="DGX13" s="74"/>
      <c r="DGY13" s="74"/>
      <c r="DGZ13" s="85"/>
      <c r="DHA13" s="74"/>
      <c r="DHB13" s="74"/>
      <c r="DHC13" s="85"/>
      <c r="DHD13" s="80"/>
      <c r="DHE13" s="80"/>
      <c r="DHF13" s="85"/>
      <c r="DHG13" s="77"/>
      <c r="DHH13" s="74"/>
      <c r="DHI13" s="74"/>
      <c r="DHJ13" s="85"/>
      <c r="DHK13" s="74"/>
      <c r="DHL13" s="74"/>
      <c r="DHM13" s="85"/>
      <c r="DHN13" s="74"/>
      <c r="DHO13" s="74"/>
      <c r="DHP13" s="85"/>
      <c r="DHQ13" s="74"/>
      <c r="DHR13" s="74"/>
      <c r="DHS13" s="85"/>
      <c r="DHT13" s="80"/>
      <c r="DHU13" s="80"/>
      <c r="DHV13" s="85"/>
      <c r="DHW13" s="77"/>
      <c r="DHX13" s="74"/>
      <c r="DHY13" s="74"/>
      <c r="DHZ13" s="85"/>
      <c r="DIA13" s="74"/>
      <c r="DIB13" s="74"/>
      <c r="DIC13" s="85"/>
      <c r="DID13" s="74"/>
      <c r="DIE13" s="74"/>
      <c r="DIF13" s="85"/>
      <c r="DIG13" s="74"/>
      <c r="DIH13" s="74"/>
      <c r="DII13" s="85"/>
      <c r="DIJ13" s="80"/>
      <c r="DIK13" s="80"/>
      <c r="DIL13" s="85"/>
      <c r="DIM13" s="77"/>
      <c r="DIN13" s="74"/>
      <c r="DIO13" s="74"/>
      <c r="DIP13" s="85"/>
      <c r="DIQ13" s="74"/>
      <c r="DIR13" s="74"/>
      <c r="DIS13" s="85"/>
      <c r="DIT13" s="74"/>
      <c r="DIU13" s="74"/>
      <c r="DIV13" s="85"/>
      <c r="DIW13" s="74"/>
      <c r="DIX13" s="74"/>
      <c r="DIY13" s="85"/>
      <c r="DIZ13" s="80"/>
      <c r="DJA13" s="80"/>
      <c r="DJB13" s="85"/>
      <c r="DJC13" s="77"/>
      <c r="DJD13" s="74"/>
      <c r="DJE13" s="74"/>
      <c r="DJF13" s="85"/>
      <c r="DJG13" s="74"/>
      <c r="DJH13" s="74"/>
      <c r="DJI13" s="85"/>
      <c r="DJJ13" s="74"/>
      <c r="DJK13" s="74"/>
      <c r="DJL13" s="85"/>
      <c r="DJM13" s="74"/>
      <c r="DJN13" s="74"/>
      <c r="DJO13" s="85"/>
      <c r="DJP13" s="80"/>
      <c r="DJQ13" s="80"/>
      <c r="DJR13" s="85"/>
      <c r="DJS13" s="77"/>
      <c r="DJT13" s="74"/>
      <c r="DJU13" s="74"/>
      <c r="DJV13" s="85"/>
      <c r="DJW13" s="74"/>
      <c r="DJX13" s="74"/>
      <c r="DJY13" s="85"/>
      <c r="DJZ13" s="74"/>
      <c r="DKA13" s="74"/>
      <c r="DKB13" s="85"/>
      <c r="DKC13" s="74"/>
      <c r="DKD13" s="74"/>
      <c r="DKE13" s="85"/>
      <c r="DKF13" s="80"/>
      <c r="DKG13" s="80"/>
      <c r="DKH13" s="85"/>
      <c r="DKI13" s="77"/>
      <c r="DKJ13" s="74"/>
      <c r="DKK13" s="74"/>
      <c r="DKL13" s="85"/>
      <c r="DKM13" s="74"/>
      <c r="DKN13" s="74"/>
      <c r="DKO13" s="85"/>
      <c r="DKP13" s="74"/>
      <c r="DKQ13" s="74"/>
      <c r="DKR13" s="85"/>
      <c r="DKS13" s="74"/>
      <c r="DKT13" s="74"/>
      <c r="DKU13" s="85"/>
      <c r="DKV13" s="80"/>
      <c r="DKW13" s="80"/>
      <c r="DKX13" s="85"/>
      <c r="DKY13" s="77"/>
      <c r="DKZ13" s="74"/>
      <c r="DLA13" s="74"/>
      <c r="DLB13" s="85"/>
      <c r="DLC13" s="74"/>
      <c r="DLD13" s="74"/>
      <c r="DLE13" s="85"/>
      <c r="DLF13" s="74"/>
      <c r="DLG13" s="74"/>
      <c r="DLH13" s="85"/>
      <c r="DLI13" s="74"/>
      <c r="DLJ13" s="74"/>
      <c r="DLK13" s="85"/>
      <c r="DLL13" s="80"/>
      <c r="DLM13" s="80"/>
      <c r="DLN13" s="85"/>
      <c r="DLO13" s="77"/>
      <c r="DLP13" s="74"/>
      <c r="DLQ13" s="74"/>
      <c r="DLR13" s="85"/>
      <c r="DLS13" s="74"/>
      <c r="DLT13" s="74"/>
      <c r="DLU13" s="85"/>
      <c r="DLV13" s="74"/>
      <c r="DLW13" s="74"/>
      <c r="DLX13" s="85"/>
      <c r="DLY13" s="74"/>
      <c r="DLZ13" s="74"/>
      <c r="DMA13" s="85"/>
      <c r="DMB13" s="80"/>
      <c r="DMC13" s="80"/>
      <c r="DMD13" s="85"/>
      <c r="DME13" s="77"/>
      <c r="DMF13" s="74"/>
      <c r="DMG13" s="74"/>
      <c r="DMH13" s="85"/>
      <c r="DMI13" s="74"/>
      <c r="DMJ13" s="74"/>
      <c r="DMK13" s="85"/>
      <c r="DML13" s="74"/>
      <c r="DMM13" s="74"/>
      <c r="DMN13" s="85"/>
      <c r="DMO13" s="74"/>
      <c r="DMP13" s="74"/>
      <c r="DMQ13" s="85"/>
      <c r="DMR13" s="80"/>
      <c r="DMS13" s="80"/>
      <c r="DMT13" s="85"/>
      <c r="DMU13" s="77"/>
      <c r="DMV13" s="74"/>
      <c r="DMW13" s="74"/>
      <c r="DMX13" s="85"/>
      <c r="DMY13" s="74"/>
      <c r="DMZ13" s="74"/>
      <c r="DNA13" s="85"/>
      <c r="DNB13" s="74"/>
      <c r="DNC13" s="74"/>
      <c r="DND13" s="85"/>
      <c r="DNE13" s="74"/>
      <c r="DNF13" s="74"/>
      <c r="DNG13" s="85"/>
      <c r="DNH13" s="80"/>
      <c r="DNI13" s="80"/>
      <c r="DNJ13" s="85"/>
      <c r="DNK13" s="77"/>
      <c r="DNL13" s="74"/>
      <c r="DNM13" s="74"/>
      <c r="DNN13" s="85"/>
      <c r="DNO13" s="74"/>
      <c r="DNP13" s="74"/>
      <c r="DNQ13" s="85"/>
      <c r="DNR13" s="74"/>
      <c r="DNS13" s="74"/>
      <c r="DNT13" s="85"/>
      <c r="DNU13" s="74"/>
      <c r="DNV13" s="74"/>
      <c r="DNW13" s="85"/>
      <c r="DNX13" s="80"/>
      <c r="DNY13" s="80"/>
      <c r="DNZ13" s="85"/>
      <c r="DOA13" s="77"/>
      <c r="DOB13" s="74"/>
      <c r="DOC13" s="74"/>
      <c r="DOD13" s="85"/>
      <c r="DOE13" s="74"/>
      <c r="DOF13" s="74"/>
      <c r="DOG13" s="85"/>
      <c r="DOH13" s="74"/>
      <c r="DOI13" s="74"/>
      <c r="DOJ13" s="85"/>
      <c r="DOK13" s="74"/>
      <c r="DOL13" s="74"/>
      <c r="DOM13" s="85"/>
      <c r="DON13" s="80"/>
      <c r="DOO13" s="80"/>
      <c r="DOP13" s="85"/>
      <c r="DOQ13" s="77"/>
      <c r="DOR13" s="74"/>
      <c r="DOS13" s="74"/>
      <c r="DOT13" s="85"/>
      <c r="DOU13" s="74"/>
      <c r="DOV13" s="74"/>
      <c r="DOW13" s="85"/>
      <c r="DOX13" s="74"/>
      <c r="DOY13" s="74"/>
      <c r="DOZ13" s="85"/>
      <c r="DPA13" s="74"/>
      <c r="DPB13" s="74"/>
      <c r="DPC13" s="85"/>
      <c r="DPD13" s="80"/>
      <c r="DPE13" s="80"/>
      <c r="DPF13" s="85"/>
      <c r="DPG13" s="77"/>
      <c r="DPH13" s="74"/>
      <c r="DPI13" s="74"/>
      <c r="DPJ13" s="85"/>
      <c r="DPK13" s="74"/>
      <c r="DPL13" s="74"/>
      <c r="DPM13" s="85"/>
      <c r="DPN13" s="74"/>
      <c r="DPO13" s="74"/>
      <c r="DPP13" s="85"/>
      <c r="DPQ13" s="74"/>
      <c r="DPR13" s="74"/>
      <c r="DPS13" s="85"/>
      <c r="DPT13" s="80"/>
      <c r="DPU13" s="80"/>
      <c r="DPV13" s="85"/>
      <c r="DPW13" s="77"/>
      <c r="DPX13" s="74"/>
      <c r="DPY13" s="74"/>
      <c r="DPZ13" s="85"/>
      <c r="DQA13" s="74"/>
      <c r="DQB13" s="74"/>
      <c r="DQC13" s="85"/>
      <c r="DQD13" s="74"/>
      <c r="DQE13" s="74"/>
      <c r="DQF13" s="85"/>
      <c r="DQG13" s="74"/>
      <c r="DQH13" s="74"/>
      <c r="DQI13" s="85"/>
      <c r="DQJ13" s="80"/>
      <c r="DQK13" s="80"/>
      <c r="DQL13" s="85"/>
      <c r="DQM13" s="77"/>
      <c r="DQN13" s="74"/>
      <c r="DQO13" s="74"/>
      <c r="DQP13" s="85"/>
      <c r="DQQ13" s="74"/>
      <c r="DQR13" s="74"/>
      <c r="DQS13" s="85"/>
      <c r="DQT13" s="74"/>
      <c r="DQU13" s="74"/>
      <c r="DQV13" s="85"/>
      <c r="DQW13" s="74"/>
      <c r="DQX13" s="74"/>
      <c r="DQY13" s="85"/>
      <c r="DQZ13" s="80"/>
      <c r="DRA13" s="80"/>
      <c r="DRB13" s="85"/>
      <c r="DRC13" s="77"/>
      <c r="DRD13" s="74"/>
      <c r="DRE13" s="74"/>
      <c r="DRF13" s="85"/>
      <c r="DRG13" s="74"/>
      <c r="DRH13" s="74"/>
      <c r="DRI13" s="85"/>
      <c r="DRJ13" s="74"/>
      <c r="DRK13" s="74"/>
      <c r="DRL13" s="85"/>
      <c r="DRM13" s="74"/>
      <c r="DRN13" s="74"/>
      <c r="DRO13" s="85"/>
      <c r="DRP13" s="80"/>
      <c r="DRQ13" s="80"/>
      <c r="DRR13" s="85"/>
      <c r="DRS13" s="77"/>
      <c r="DRT13" s="74"/>
      <c r="DRU13" s="74"/>
      <c r="DRV13" s="85"/>
      <c r="DRW13" s="74"/>
      <c r="DRX13" s="74"/>
      <c r="DRY13" s="85"/>
      <c r="DRZ13" s="74"/>
      <c r="DSA13" s="74"/>
      <c r="DSB13" s="85"/>
      <c r="DSC13" s="74"/>
      <c r="DSD13" s="74"/>
      <c r="DSE13" s="85"/>
      <c r="DSF13" s="80"/>
      <c r="DSG13" s="80"/>
      <c r="DSH13" s="85"/>
      <c r="DSI13" s="77"/>
      <c r="DSJ13" s="74"/>
      <c r="DSK13" s="74"/>
      <c r="DSL13" s="85"/>
      <c r="DSM13" s="74"/>
      <c r="DSN13" s="74"/>
      <c r="DSO13" s="85"/>
      <c r="DSP13" s="74"/>
      <c r="DSQ13" s="74"/>
      <c r="DSR13" s="85"/>
      <c r="DSS13" s="74"/>
      <c r="DST13" s="74"/>
      <c r="DSU13" s="85"/>
      <c r="DSV13" s="80"/>
      <c r="DSW13" s="80"/>
      <c r="DSX13" s="85"/>
      <c r="DSY13" s="77"/>
      <c r="DSZ13" s="74"/>
      <c r="DTA13" s="74"/>
      <c r="DTB13" s="85"/>
      <c r="DTC13" s="74"/>
      <c r="DTD13" s="74"/>
      <c r="DTE13" s="85"/>
      <c r="DTF13" s="74"/>
      <c r="DTG13" s="74"/>
      <c r="DTH13" s="85"/>
      <c r="DTI13" s="74"/>
      <c r="DTJ13" s="74"/>
      <c r="DTK13" s="85"/>
      <c r="DTL13" s="80"/>
      <c r="DTM13" s="80"/>
      <c r="DTN13" s="85"/>
      <c r="DTO13" s="77"/>
      <c r="DTP13" s="74"/>
      <c r="DTQ13" s="74"/>
      <c r="DTR13" s="85"/>
      <c r="DTS13" s="74"/>
      <c r="DTT13" s="74"/>
      <c r="DTU13" s="85"/>
      <c r="DTV13" s="74"/>
      <c r="DTW13" s="74"/>
      <c r="DTX13" s="85"/>
      <c r="DTY13" s="74"/>
      <c r="DTZ13" s="74"/>
      <c r="DUA13" s="85"/>
      <c r="DUB13" s="80"/>
      <c r="DUC13" s="80"/>
      <c r="DUD13" s="85"/>
      <c r="DUE13" s="77"/>
      <c r="DUF13" s="74"/>
      <c r="DUG13" s="74"/>
      <c r="DUH13" s="85"/>
      <c r="DUI13" s="74"/>
      <c r="DUJ13" s="74"/>
      <c r="DUK13" s="85"/>
      <c r="DUL13" s="74"/>
      <c r="DUM13" s="74"/>
      <c r="DUN13" s="85"/>
      <c r="DUO13" s="74"/>
      <c r="DUP13" s="74"/>
      <c r="DUQ13" s="85"/>
      <c r="DUR13" s="80"/>
      <c r="DUS13" s="80"/>
      <c r="DUT13" s="85"/>
      <c r="DUU13" s="77"/>
      <c r="DUV13" s="74"/>
      <c r="DUW13" s="74"/>
      <c r="DUX13" s="85"/>
      <c r="DUY13" s="74"/>
      <c r="DUZ13" s="74"/>
      <c r="DVA13" s="85"/>
      <c r="DVB13" s="74"/>
      <c r="DVC13" s="74"/>
      <c r="DVD13" s="85"/>
      <c r="DVE13" s="74"/>
      <c r="DVF13" s="74"/>
      <c r="DVG13" s="85"/>
      <c r="DVH13" s="80"/>
      <c r="DVI13" s="80"/>
      <c r="DVJ13" s="85"/>
      <c r="DVK13" s="77"/>
      <c r="DVL13" s="74"/>
      <c r="DVM13" s="74"/>
      <c r="DVN13" s="85"/>
      <c r="DVO13" s="74"/>
      <c r="DVP13" s="74"/>
      <c r="DVQ13" s="85"/>
      <c r="DVR13" s="74"/>
      <c r="DVS13" s="74"/>
      <c r="DVT13" s="85"/>
      <c r="DVU13" s="74"/>
      <c r="DVV13" s="74"/>
      <c r="DVW13" s="85"/>
      <c r="DVX13" s="80"/>
      <c r="DVY13" s="80"/>
      <c r="DVZ13" s="85"/>
      <c r="DWA13" s="77"/>
      <c r="DWB13" s="74"/>
      <c r="DWC13" s="74"/>
      <c r="DWD13" s="85"/>
      <c r="DWE13" s="74"/>
      <c r="DWF13" s="74"/>
      <c r="DWG13" s="85"/>
      <c r="DWH13" s="74"/>
      <c r="DWI13" s="74"/>
      <c r="DWJ13" s="85"/>
      <c r="DWK13" s="74"/>
      <c r="DWL13" s="74"/>
      <c r="DWM13" s="85"/>
      <c r="DWN13" s="80"/>
      <c r="DWO13" s="80"/>
      <c r="DWP13" s="85"/>
      <c r="DWQ13" s="77"/>
      <c r="DWR13" s="74"/>
      <c r="DWS13" s="74"/>
      <c r="DWT13" s="85"/>
      <c r="DWU13" s="74"/>
      <c r="DWV13" s="74"/>
      <c r="DWW13" s="85"/>
      <c r="DWX13" s="74"/>
      <c r="DWY13" s="74"/>
      <c r="DWZ13" s="85"/>
      <c r="DXA13" s="74"/>
      <c r="DXB13" s="74"/>
      <c r="DXC13" s="85"/>
      <c r="DXD13" s="80"/>
      <c r="DXE13" s="80"/>
      <c r="DXF13" s="85"/>
      <c r="DXG13" s="77"/>
      <c r="DXH13" s="74"/>
      <c r="DXI13" s="74"/>
      <c r="DXJ13" s="85"/>
      <c r="DXK13" s="74"/>
      <c r="DXL13" s="74"/>
      <c r="DXM13" s="85"/>
      <c r="DXN13" s="74"/>
      <c r="DXO13" s="74"/>
      <c r="DXP13" s="85"/>
      <c r="DXQ13" s="74"/>
      <c r="DXR13" s="74"/>
      <c r="DXS13" s="85"/>
      <c r="DXT13" s="80"/>
      <c r="DXU13" s="80"/>
      <c r="DXV13" s="85"/>
      <c r="DXW13" s="77"/>
      <c r="DXX13" s="74"/>
      <c r="DXY13" s="74"/>
      <c r="DXZ13" s="85"/>
      <c r="DYA13" s="74"/>
      <c r="DYB13" s="74"/>
      <c r="DYC13" s="85"/>
      <c r="DYD13" s="74"/>
      <c r="DYE13" s="74"/>
      <c r="DYF13" s="85"/>
      <c r="DYG13" s="74"/>
      <c r="DYH13" s="74"/>
      <c r="DYI13" s="85"/>
      <c r="DYJ13" s="80"/>
      <c r="DYK13" s="80"/>
      <c r="DYL13" s="85"/>
      <c r="DYM13" s="77"/>
      <c r="DYN13" s="74"/>
      <c r="DYO13" s="74"/>
      <c r="DYP13" s="85"/>
      <c r="DYQ13" s="74"/>
      <c r="DYR13" s="74"/>
      <c r="DYS13" s="85"/>
      <c r="DYT13" s="74"/>
      <c r="DYU13" s="74"/>
      <c r="DYV13" s="85"/>
      <c r="DYW13" s="74"/>
      <c r="DYX13" s="74"/>
      <c r="DYY13" s="85"/>
      <c r="DYZ13" s="80"/>
      <c r="DZA13" s="80"/>
      <c r="DZB13" s="85"/>
      <c r="DZC13" s="77"/>
      <c r="DZD13" s="74"/>
      <c r="DZE13" s="74"/>
      <c r="DZF13" s="85"/>
      <c r="DZG13" s="74"/>
      <c r="DZH13" s="74"/>
      <c r="DZI13" s="85"/>
      <c r="DZJ13" s="74"/>
      <c r="DZK13" s="74"/>
      <c r="DZL13" s="85"/>
      <c r="DZM13" s="74"/>
      <c r="DZN13" s="74"/>
      <c r="DZO13" s="85"/>
      <c r="DZP13" s="80"/>
      <c r="DZQ13" s="80"/>
      <c r="DZR13" s="85"/>
      <c r="DZS13" s="77"/>
      <c r="DZT13" s="74"/>
      <c r="DZU13" s="74"/>
      <c r="DZV13" s="85"/>
      <c r="DZW13" s="74"/>
      <c r="DZX13" s="74"/>
      <c r="DZY13" s="85"/>
      <c r="DZZ13" s="74"/>
      <c r="EAA13" s="74"/>
      <c r="EAB13" s="85"/>
      <c r="EAC13" s="74"/>
      <c r="EAD13" s="74"/>
      <c r="EAE13" s="85"/>
      <c r="EAF13" s="80"/>
      <c r="EAG13" s="80"/>
      <c r="EAH13" s="85"/>
      <c r="EAI13" s="77"/>
      <c r="EAJ13" s="74"/>
      <c r="EAK13" s="74"/>
      <c r="EAL13" s="85"/>
      <c r="EAM13" s="74"/>
      <c r="EAN13" s="74"/>
      <c r="EAO13" s="85"/>
      <c r="EAP13" s="74"/>
      <c r="EAQ13" s="74"/>
      <c r="EAR13" s="85"/>
      <c r="EAS13" s="74"/>
      <c r="EAT13" s="74"/>
      <c r="EAU13" s="85"/>
      <c r="EAV13" s="80"/>
      <c r="EAW13" s="80"/>
      <c r="EAX13" s="85"/>
      <c r="EAY13" s="77"/>
      <c r="EAZ13" s="74"/>
      <c r="EBA13" s="74"/>
      <c r="EBB13" s="85"/>
      <c r="EBC13" s="74"/>
      <c r="EBD13" s="74"/>
      <c r="EBE13" s="85"/>
      <c r="EBF13" s="74"/>
      <c r="EBG13" s="74"/>
      <c r="EBH13" s="85"/>
      <c r="EBI13" s="74"/>
      <c r="EBJ13" s="74"/>
      <c r="EBK13" s="85"/>
      <c r="EBL13" s="80"/>
      <c r="EBM13" s="80"/>
      <c r="EBN13" s="85"/>
      <c r="EBO13" s="77"/>
      <c r="EBP13" s="74"/>
      <c r="EBQ13" s="74"/>
      <c r="EBR13" s="85"/>
      <c r="EBS13" s="74"/>
      <c r="EBT13" s="74"/>
      <c r="EBU13" s="85"/>
      <c r="EBV13" s="74"/>
      <c r="EBW13" s="74"/>
      <c r="EBX13" s="85"/>
      <c r="EBY13" s="74"/>
      <c r="EBZ13" s="74"/>
      <c r="ECA13" s="85"/>
      <c r="ECB13" s="80"/>
      <c r="ECC13" s="80"/>
      <c r="ECD13" s="85"/>
      <c r="ECE13" s="77"/>
      <c r="ECF13" s="74"/>
      <c r="ECG13" s="74"/>
      <c r="ECH13" s="85"/>
      <c r="ECI13" s="74"/>
      <c r="ECJ13" s="74"/>
      <c r="ECK13" s="85"/>
      <c r="ECL13" s="74"/>
      <c r="ECM13" s="74"/>
      <c r="ECN13" s="85"/>
      <c r="ECO13" s="74"/>
      <c r="ECP13" s="74"/>
      <c r="ECQ13" s="85"/>
      <c r="ECR13" s="80"/>
      <c r="ECS13" s="80"/>
      <c r="ECT13" s="85"/>
      <c r="ECU13" s="77"/>
      <c r="ECV13" s="74"/>
      <c r="ECW13" s="74"/>
      <c r="ECX13" s="85"/>
      <c r="ECY13" s="74"/>
      <c r="ECZ13" s="74"/>
      <c r="EDA13" s="85"/>
      <c r="EDB13" s="74"/>
      <c r="EDC13" s="74"/>
      <c r="EDD13" s="85"/>
      <c r="EDE13" s="74"/>
      <c r="EDF13" s="74"/>
      <c r="EDG13" s="85"/>
      <c r="EDH13" s="80"/>
      <c r="EDI13" s="80"/>
      <c r="EDJ13" s="85"/>
      <c r="EDK13" s="77"/>
      <c r="EDL13" s="74"/>
      <c r="EDM13" s="74"/>
      <c r="EDN13" s="85"/>
      <c r="EDO13" s="74"/>
      <c r="EDP13" s="74"/>
      <c r="EDQ13" s="85"/>
      <c r="EDR13" s="74"/>
      <c r="EDS13" s="74"/>
      <c r="EDT13" s="85"/>
      <c r="EDU13" s="74"/>
      <c r="EDV13" s="74"/>
      <c r="EDW13" s="85"/>
      <c r="EDX13" s="80"/>
      <c r="EDY13" s="80"/>
      <c r="EDZ13" s="85"/>
      <c r="EEA13" s="77"/>
      <c r="EEB13" s="74"/>
      <c r="EEC13" s="74"/>
      <c r="EED13" s="85"/>
      <c r="EEE13" s="74"/>
      <c r="EEF13" s="74"/>
      <c r="EEG13" s="85"/>
      <c r="EEH13" s="74"/>
      <c r="EEI13" s="74"/>
      <c r="EEJ13" s="85"/>
      <c r="EEK13" s="74"/>
      <c r="EEL13" s="74"/>
      <c r="EEM13" s="85"/>
      <c r="EEN13" s="80"/>
      <c r="EEO13" s="80"/>
      <c r="EEP13" s="85"/>
      <c r="EEQ13" s="77"/>
      <c r="EER13" s="74"/>
      <c r="EES13" s="74"/>
      <c r="EET13" s="85"/>
      <c r="EEU13" s="74"/>
      <c r="EEV13" s="74"/>
      <c r="EEW13" s="85"/>
      <c r="EEX13" s="74"/>
      <c r="EEY13" s="74"/>
      <c r="EEZ13" s="85"/>
      <c r="EFA13" s="74"/>
      <c r="EFB13" s="74"/>
      <c r="EFC13" s="85"/>
      <c r="EFD13" s="80"/>
      <c r="EFE13" s="80"/>
      <c r="EFF13" s="85"/>
      <c r="EFG13" s="77"/>
      <c r="EFH13" s="74"/>
      <c r="EFI13" s="74"/>
      <c r="EFJ13" s="85"/>
      <c r="EFK13" s="74"/>
      <c r="EFL13" s="74"/>
      <c r="EFM13" s="85"/>
      <c r="EFN13" s="74"/>
      <c r="EFO13" s="74"/>
      <c r="EFP13" s="85"/>
      <c r="EFQ13" s="74"/>
      <c r="EFR13" s="74"/>
      <c r="EFS13" s="85"/>
      <c r="EFT13" s="80"/>
      <c r="EFU13" s="80"/>
      <c r="EFV13" s="85"/>
      <c r="EFW13" s="77"/>
      <c r="EFX13" s="74"/>
      <c r="EFY13" s="74"/>
      <c r="EFZ13" s="85"/>
      <c r="EGA13" s="74"/>
      <c r="EGB13" s="74"/>
      <c r="EGC13" s="85"/>
      <c r="EGD13" s="74"/>
      <c r="EGE13" s="74"/>
      <c r="EGF13" s="85"/>
      <c r="EGG13" s="74"/>
      <c r="EGH13" s="74"/>
      <c r="EGI13" s="85"/>
      <c r="EGJ13" s="80"/>
      <c r="EGK13" s="80"/>
      <c r="EGL13" s="85"/>
      <c r="EGM13" s="77"/>
      <c r="EGN13" s="74"/>
      <c r="EGO13" s="74"/>
      <c r="EGP13" s="85"/>
      <c r="EGQ13" s="74"/>
      <c r="EGR13" s="74"/>
      <c r="EGS13" s="85"/>
      <c r="EGT13" s="74"/>
      <c r="EGU13" s="74"/>
      <c r="EGV13" s="85"/>
      <c r="EGW13" s="74"/>
      <c r="EGX13" s="74"/>
      <c r="EGY13" s="85"/>
      <c r="EGZ13" s="80"/>
      <c r="EHA13" s="80"/>
      <c r="EHB13" s="85"/>
      <c r="EHC13" s="77"/>
      <c r="EHD13" s="74"/>
      <c r="EHE13" s="74"/>
      <c r="EHF13" s="85"/>
      <c r="EHG13" s="74"/>
      <c r="EHH13" s="74"/>
      <c r="EHI13" s="85"/>
      <c r="EHJ13" s="74"/>
      <c r="EHK13" s="74"/>
      <c r="EHL13" s="85"/>
      <c r="EHM13" s="74"/>
      <c r="EHN13" s="74"/>
      <c r="EHO13" s="85"/>
      <c r="EHP13" s="80"/>
      <c r="EHQ13" s="80"/>
      <c r="EHR13" s="85"/>
      <c r="EHS13" s="77"/>
      <c r="EHT13" s="74"/>
      <c r="EHU13" s="74"/>
      <c r="EHV13" s="85"/>
      <c r="EHW13" s="74"/>
      <c r="EHX13" s="74"/>
      <c r="EHY13" s="85"/>
      <c r="EHZ13" s="74"/>
      <c r="EIA13" s="74"/>
      <c r="EIB13" s="85"/>
      <c r="EIC13" s="74"/>
      <c r="EID13" s="74"/>
      <c r="EIE13" s="85"/>
      <c r="EIF13" s="80"/>
      <c r="EIG13" s="80"/>
      <c r="EIH13" s="85"/>
      <c r="EII13" s="77"/>
      <c r="EIJ13" s="74"/>
      <c r="EIK13" s="74"/>
      <c r="EIL13" s="85"/>
      <c r="EIM13" s="74"/>
      <c r="EIN13" s="74"/>
      <c r="EIO13" s="85"/>
      <c r="EIP13" s="74"/>
      <c r="EIQ13" s="74"/>
      <c r="EIR13" s="85"/>
      <c r="EIS13" s="74"/>
      <c r="EIT13" s="74"/>
      <c r="EIU13" s="85"/>
      <c r="EIV13" s="80"/>
      <c r="EIW13" s="80"/>
      <c r="EIX13" s="85"/>
      <c r="EIY13" s="77"/>
      <c r="EIZ13" s="74"/>
      <c r="EJA13" s="74"/>
      <c r="EJB13" s="85"/>
      <c r="EJC13" s="74"/>
      <c r="EJD13" s="74"/>
      <c r="EJE13" s="85"/>
      <c r="EJF13" s="74"/>
      <c r="EJG13" s="74"/>
      <c r="EJH13" s="85"/>
      <c r="EJI13" s="74"/>
      <c r="EJJ13" s="74"/>
      <c r="EJK13" s="85"/>
      <c r="EJL13" s="80"/>
      <c r="EJM13" s="80"/>
      <c r="EJN13" s="85"/>
      <c r="EJO13" s="77"/>
      <c r="EJP13" s="74"/>
      <c r="EJQ13" s="74"/>
      <c r="EJR13" s="85"/>
      <c r="EJS13" s="74"/>
      <c r="EJT13" s="74"/>
      <c r="EJU13" s="85"/>
      <c r="EJV13" s="74"/>
      <c r="EJW13" s="74"/>
      <c r="EJX13" s="85"/>
      <c r="EJY13" s="74"/>
      <c r="EJZ13" s="74"/>
      <c r="EKA13" s="85"/>
      <c r="EKB13" s="80"/>
      <c r="EKC13" s="80"/>
      <c r="EKD13" s="85"/>
      <c r="EKE13" s="77"/>
      <c r="EKF13" s="74"/>
      <c r="EKG13" s="74"/>
      <c r="EKH13" s="85"/>
      <c r="EKI13" s="74"/>
      <c r="EKJ13" s="74"/>
      <c r="EKK13" s="85"/>
      <c r="EKL13" s="74"/>
      <c r="EKM13" s="74"/>
      <c r="EKN13" s="85"/>
      <c r="EKO13" s="74"/>
      <c r="EKP13" s="74"/>
      <c r="EKQ13" s="85"/>
      <c r="EKR13" s="80"/>
      <c r="EKS13" s="80"/>
      <c r="EKT13" s="85"/>
      <c r="EKU13" s="77"/>
      <c r="EKV13" s="74"/>
      <c r="EKW13" s="74"/>
      <c r="EKX13" s="85"/>
      <c r="EKY13" s="74"/>
      <c r="EKZ13" s="74"/>
      <c r="ELA13" s="85"/>
      <c r="ELB13" s="74"/>
      <c r="ELC13" s="74"/>
      <c r="ELD13" s="85"/>
      <c r="ELE13" s="74"/>
      <c r="ELF13" s="74"/>
      <c r="ELG13" s="85"/>
      <c r="ELH13" s="80"/>
      <c r="ELI13" s="80"/>
      <c r="ELJ13" s="85"/>
      <c r="ELK13" s="77"/>
      <c r="ELL13" s="74"/>
      <c r="ELM13" s="74"/>
      <c r="ELN13" s="85"/>
      <c r="ELO13" s="74"/>
      <c r="ELP13" s="74"/>
      <c r="ELQ13" s="85"/>
      <c r="ELR13" s="74"/>
      <c r="ELS13" s="74"/>
      <c r="ELT13" s="85"/>
      <c r="ELU13" s="74"/>
      <c r="ELV13" s="74"/>
      <c r="ELW13" s="85"/>
      <c r="ELX13" s="80"/>
      <c r="ELY13" s="80"/>
      <c r="ELZ13" s="85"/>
      <c r="EMA13" s="77"/>
      <c r="EMB13" s="74"/>
      <c r="EMC13" s="74"/>
      <c r="EMD13" s="85"/>
      <c r="EME13" s="74"/>
      <c r="EMF13" s="74"/>
      <c r="EMG13" s="85"/>
      <c r="EMH13" s="74"/>
      <c r="EMI13" s="74"/>
      <c r="EMJ13" s="85"/>
      <c r="EMK13" s="74"/>
      <c r="EML13" s="74"/>
      <c r="EMM13" s="85"/>
      <c r="EMN13" s="80"/>
      <c r="EMO13" s="80"/>
      <c r="EMP13" s="85"/>
      <c r="EMQ13" s="77"/>
      <c r="EMR13" s="74"/>
      <c r="EMS13" s="74"/>
      <c r="EMT13" s="85"/>
      <c r="EMU13" s="74"/>
      <c r="EMV13" s="74"/>
      <c r="EMW13" s="85"/>
      <c r="EMX13" s="74"/>
      <c r="EMY13" s="74"/>
      <c r="EMZ13" s="85"/>
      <c r="ENA13" s="74"/>
      <c r="ENB13" s="74"/>
      <c r="ENC13" s="85"/>
      <c r="END13" s="80"/>
      <c r="ENE13" s="80"/>
      <c r="ENF13" s="85"/>
      <c r="ENG13" s="77"/>
      <c r="ENH13" s="74"/>
      <c r="ENI13" s="74"/>
      <c r="ENJ13" s="85"/>
      <c r="ENK13" s="74"/>
      <c r="ENL13" s="74"/>
      <c r="ENM13" s="85"/>
      <c r="ENN13" s="74"/>
      <c r="ENO13" s="74"/>
      <c r="ENP13" s="85"/>
      <c r="ENQ13" s="74"/>
      <c r="ENR13" s="74"/>
      <c r="ENS13" s="85"/>
      <c r="ENT13" s="80"/>
      <c r="ENU13" s="80"/>
      <c r="ENV13" s="85"/>
      <c r="ENW13" s="77"/>
      <c r="ENX13" s="74"/>
      <c r="ENY13" s="74"/>
      <c r="ENZ13" s="85"/>
      <c r="EOA13" s="74"/>
      <c r="EOB13" s="74"/>
      <c r="EOC13" s="85"/>
      <c r="EOD13" s="74"/>
      <c r="EOE13" s="74"/>
      <c r="EOF13" s="85"/>
      <c r="EOG13" s="74"/>
      <c r="EOH13" s="74"/>
      <c r="EOI13" s="85"/>
      <c r="EOJ13" s="80"/>
      <c r="EOK13" s="80"/>
      <c r="EOL13" s="85"/>
      <c r="EOM13" s="77"/>
      <c r="EON13" s="74"/>
      <c r="EOO13" s="74"/>
      <c r="EOP13" s="85"/>
      <c r="EOQ13" s="74"/>
      <c r="EOR13" s="74"/>
      <c r="EOS13" s="85"/>
      <c r="EOT13" s="74"/>
      <c r="EOU13" s="74"/>
      <c r="EOV13" s="85"/>
      <c r="EOW13" s="74"/>
      <c r="EOX13" s="74"/>
      <c r="EOY13" s="85"/>
      <c r="EOZ13" s="80"/>
      <c r="EPA13" s="80"/>
      <c r="EPB13" s="85"/>
      <c r="EPC13" s="77"/>
      <c r="EPD13" s="74"/>
      <c r="EPE13" s="74"/>
      <c r="EPF13" s="85"/>
      <c r="EPG13" s="74"/>
      <c r="EPH13" s="74"/>
      <c r="EPI13" s="85"/>
      <c r="EPJ13" s="74"/>
      <c r="EPK13" s="74"/>
      <c r="EPL13" s="85"/>
      <c r="EPM13" s="74"/>
      <c r="EPN13" s="74"/>
      <c r="EPO13" s="85"/>
      <c r="EPP13" s="80"/>
      <c r="EPQ13" s="80"/>
      <c r="EPR13" s="85"/>
      <c r="EPS13" s="77"/>
      <c r="EPT13" s="74"/>
      <c r="EPU13" s="74"/>
      <c r="EPV13" s="85"/>
      <c r="EPW13" s="74"/>
      <c r="EPX13" s="74"/>
      <c r="EPY13" s="85"/>
      <c r="EPZ13" s="74"/>
      <c r="EQA13" s="74"/>
      <c r="EQB13" s="85"/>
      <c r="EQC13" s="74"/>
      <c r="EQD13" s="74"/>
      <c r="EQE13" s="85"/>
      <c r="EQF13" s="80"/>
      <c r="EQG13" s="80"/>
      <c r="EQH13" s="85"/>
      <c r="EQI13" s="77"/>
      <c r="EQJ13" s="74"/>
      <c r="EQK13" s="74"/>
      <c r="EQL13" s="85"/>
      <c r="EQM13" s="74"/>
      <c r="EQN13" s="74"/>
      <c r="EQO13" s="85"/>
      <c r="EQP13" s="74"/>
      <c r="EQQ13" s="74"/>
      <c r="EQR13" s="85"/>
      <c r="EQS13" s="74"/>
      <c r="EQT13" s="74"/>
      <c r="EQU13" s="85"/>
      <c r="EQV13" s="80"/>
      <c r="EQW13" s="80"/>
      <c r="EQX13" s="85"/>
      <c r="EQY13" s="77"/>
      <c r="EQZ13" s="74"/>
      <c r="ERA13" s="74"/>
      <c r="ERB13" s="85"/>
      <c r="ERC13" s="74"/>
      <c r="ERD13" s="74"/>
      <c r="ERE13" s="85"/>
      <c r="ERF13" s="74"/>
      <c r="ERG13" s="74"/>
      <c r="ERH13" s="85"/>
      <c r="ERI13" s="74"/>
      <c r="ERJ13" s="74"/>
      <c r="ERK13" s="85"/>
      <c r="ERL13" s="80"/>
      <c r="ERM13" s="80"/>
      <c r="ERN13" s="85"/>
      <c r="ERO13" s="77"/>
      <c r="ERP13" s="74"/>
      <c r="ERQ13" s="74"/>
      <c r="ERR13" s="85"/>
      <c r="ERS13" s="74"/>
      <c r="ERT13" s="74"/>
      <c r="ERU13" s="85"/>
      <c r="ERV13" s="74"/>
      <c r="ERW13" s="74"/>
      <c r="ERX13" s="85"/>
      <c r="ERY13" s="74"/>
      <c r="ERZ13" s="74"/>
      <c r="ESA13" s="85"/>
      <c r="ESB13" s="80"/>
      <c r="ESC13" s="80"/>
      <c r="ESD13" s="85"/>
      <c r="ESE13" s="77"/>
      <c r="ESF13" s="74"/>
      <c r="ESG13" s="74"/>
      <c r="ESH13" s="85"/>
      <c r="ESI13" s="74"/>
      <c r="ESJ13" s="74"/>
      <c r="ESK13" s="85"/>
      <c r="ESL13" s="74"/>
      <c r="ESM13" s="74"/>
      <c r="ESN13" s="85"/>
      <c r="ESO13" s="74"/>
      <c r="ESP13" s="74"/>
      <c r="ESQ13" s="85"/>
      <c r="ESR13" s="80"/>
      <c r="ESS13" s="80"/>
      <c r="EST13" s="85"/>
      <c r="ESU13" s="77"/>
      <c r="ESV13" s="74"/>
      <c r="ESW13" s="74"/>
      <c r="ESX13" s="85"/>
      <c r="ESY13" s="74"/>
      <c r="ESZ13" s="74"/>
      <c r="ETA13" s="85"/>
      <c r="ETB13" s="74"/>
      <c r="ETC13" s="74"/>
      <c r="ETD13" s="85"/>
      <c r="ETE13" s="74"/>
      <c r="ETF13" s="74"/>
      <c r="ETG13" s="85"/>
      <c r="ETH13" s="80"/>
      <c r="ETI13" s="80"/>
      <c r="ETJ13" s="85"/>
      <c r="ETK13" s="77"/>
      <c r="ETL13" s="74"/>
      <c r="ETM13" s="74"/>
      <c r="ETN13" s="85"/>
      <c r="ETO13" s="74"/>
      <c r="ETP13" s="74"/>
      <c r="ETQ13" s="85"/>
      <c r="ETR13" s="74"/>
      <c r="ETS13" s="74"/>
      <c r="ETT13" s="85"/>
      <c r="ETU13" s="74"/>
      <c r="ETV13" s="74"/>
      <c r="ETW13" s="85"/>
      <c r="ETX13" s="80"/>
      <c r="ETY13" s="80"/>
      <c r="ETZ13" s="85"/>
      <c r="EUA13" s="77"/>
      <c r="EUB13" s="74"/>
      <c r="EUC13" s="74"/>
      <c r="EUD13" s="85"/>
      <c r="EUE13" s="74"/>
      <c r="EUF13" s="74"/>
      <c r="EUG13" s="85"/>
      <c r="EUH13" s="74"/>
      <c r="EUI13" s="74"/>
      <c r="EUJ13" s="85"/>
      <c r="EUK13" s="74"/>
      <c r="EUL13" s="74"/>
      <c r="EUM13" s="85"/>
      <c r="EUN13" s="80"/>
      <c r="EUO13" s="80"/>
      <c r="EUP13" s="85"/>
      <c r="EUQ13" s="77"/>
      <c r="EUR13" s="74"/>
      <c r="EUS13" s="74"/>
      <c r="EUT13" s="85"/>
      <c r="EUU13" s="74"/>
      <c r="EUV13" s="74"/>
      <c r="EUW13" s="85"/>
      <c r="EUX13" s="74"/>
      <c r="EUY13" s="74"/>
      <c r="EUZ13" s="85"/>
      <c r="EVA13" s="74"/>
      <c r="EVB13" s="74"/>
      <c r="EVC13" s="85"/>
      <c r="EVD13" s="80"/>
      <c r="EVE13" s="80"/>
      <c r="EVF13" s="85"/>
      <c r="EVG13" s="77"/>
      <c r="EVH13" s="74"/>
      <c r="EVI13" s="74"/>
      <c r="EVJ13" s="85"/>
      <c r="EVK13" s="74"/>
      <c r="EVL13" s="74"/>
      <c r="EVM13" s="85"/>
      <c r="EVN13" s="74"/>
      <c r="EVO13" s="74"/>
      <c r="EVP13" s="85"/>
      <c r="EVQ13" s="74"/>
      <c r="EVR13" s="74"/>
      <c r="EVS13" s="85"/>
      <c r="EVT13" s="80"/>
      <c r="EVU13" s="80"/>
      <c r="EVV13" s="85"/>
      <c r="EVW13" s="77"/>
      <c r="EVX13" s="74"/>
      <c r="EVY13" s="74"/>
      <c r="EVZ13" s="85"/>
      <c r="EWA13" s="74"/>
      <c r="EWB13" s="74"/>
      <c r="EWC13" s="85"/>
      <c r="EWD13" s="74"/>
      <c r="EWE13" s="74"/>
      <c r="EWF13" s="85"/>
      <c r="EWG13" s="74"/>
      <c r="EWH13" s="74"/>
      <c r="EWI13" s="85"/>
      <c r="EWJ13" s="80"/>
      <c r="EWK13" s="80"/>
      <c r="EWL13" s="85"/>
      <c r="EWM13" s="77"/>
      <c r="EWN13" s="74"/>
      <c r="EWO13" s="74"/>
      <c r="EWP13" s="85"/>
      <c r="EWQ13" s="74"/>
      <c r="EWR13" s="74"/>
      <c r="EWS13" s="85"/>
      <c r="EWT13" s="74"/>
      <c r="EWU13" s="74"/>
      <c r="EWV13" s="85"/>
      <c r="EWW13" s="74"/>
      <c r="EWX13" s="74"/>
      <c r="EWY13" s="85"/>
      <c r="EWZ13" s="80"/>
      <c r="EXA13" s="80"/>
      <c r="EXB13" s="85"/>
      <c r="EXC13" s="77"/>
      <c r="EXD13" s="74"/>
      <c r="EXE13" s="74"/>
      <c r="EXF13" s="85"/>
      <c r="EXG13" s="74"/>
      <c r="EXH13" s="74"/>
      <c r="EXI13" s="85"/>
      <c r="EXJ13" s="74"/>
      <c r="EXK13" s="74"/>
      <c r="EXL13" s="85"/>
      <c r="EXM13" s="74"/>
      <c r="EXN13" s="74"/>
      <c r="EXO13" s="85"/>
      <c r="EXP13" s="80"/>
      <c r="EXQ13" s="80"/>
      <c r="EXR13" s="85"/>
      <c r="EXS13" s="77"/>
      <c r="EXT13" s="74"/>
      <c r="EXU13" s="74"/>
      <c r="EXV13" s="85"/>
      <c r="EXW13" s="74"/>
      <c r="EXX13" s="74"/>
      <c r="EXY13" s="85"/>
      <c r="EXZ13" s="74"/>
      <c r="EYA13" s="74"/>
      <c r="EYB13" s="85"/>
      <c r="EYC13" s="74"/>
      <c r="EYD13" s="74"/>
      <c r="EYE13" s="85"/>
      <c r="EYF13" s="80"/>
      <c r="EYG13" s="80"/>
      <c r="EYH13" s="85"/>
      <c r="EYI13" s="77"/>
      <c r="EYJ13" s="74"/>
      <c r="EYK13" s="74"/>
      <c r="EYL13" s="85"/>
      <c r="EYM13" s="74"/>
      <c r="EYN13" s="74"/>
      <c r="EYO13" s="85"/>
      <c r="EYP13" s="74"/>
      <c r="EYQ13" s="74"/>
      <c r="EYR13" s="85"/>
      <c r="EYS13" s="74"/>
      <c r="EYT13" s="74"/>
      <c r="EYU13" s="85"/>
      <c r="EYV13" s="80"/>
      <c r="EYW13" s="80"/>
      <c r="EYX13" s="85"/>
      <c r="EYY13" s="77"/>
      <c r="EYZ13" s="74"/>
      <c r="EZA13" s="74"/>
      <c r="EZB13" s="85"/>
      <c r="EZC13" s="74"/>
      <c r="EZD13" s="74"/>
      <c r="EZE13" s="85"/>
      <c r="EZF13" s="74"/>
      <c r="EZG13" s="74"/>
      <c r="EZH13" s="85"/>
      <c r="EZI13" s="74"/>
      <c r="EZJ13" s="74"/>
      <c r="EZK13" s="85"/>
      <c r="EZL13" s="80"/>
      <c r="EZM13" s="80"/>
      <c r="EZN13" s="85"/>
      <c r="EZO13" s="77"/>
      <c r="EZP13" s="74"/>
      <c r="EZQ13" s="74"/>
      <c r="EZR13" s="85"/>
      <c r="EZS13" s="74"/>
      <c r="EZT13" s="74"/>
      <c r="EZU13" s="85"/>
      <c r="EZV13" s="74"/>
      <c r="EZW13" s="74"/>
      <c r="EZX13" s="85"/>
      <c r="EZY13" s="74"/>
      <c r="EZZ13" s="74"/>
      <c r="FAA13" s="85"/>
      <c r="FAB13" s="80"/>
      <c r="FAC13" s="80"/>
      <c r="FAD13" s="85"/>
      <c r="FAE13" s="77"/>
      <c r="FAF13" s="74"/>
      <c r="FAG13" s="74"/>
      <c r="FAH13" s="85"/>
      <c r="FAI13" s="74"/>
      <c r="FAJ13" s="74"/>
      <c r="FAK13" s="85"/>
      <c r="FAL13" s="74"/>
      <c r="FAM13" s="74"/>
      <c r="FAN13" s="85"/>
      <c r="FAO13" s="74"/>
      <c r="FAP13" s="74"/>
      <c r="FAQ13" s="85"/>
      <c r="FAR13" s="80"/>
      <c r="FAS13" s="80"/>
      <c r="FAT13" s="85"/>
      <c r="FAU13" s="77"/>
      <c r="FAV13" s="74"/>
      <c r="FAW13" s="74"/>
      <c r="FAX13" s="85"/>
      <c r="FAY13" s="74"/>
      <c r="FAZ13" s="74"/>
      <c r="FBA13" s="85"/>
      <c r="FBB13" s="74"/>
      <c r="FBC13" s="74"/>
      <c r="FBD13" s="85"/>
      <c r="FBE13" s="74"/>
      <c r="FBF13" s="74"/>
      <c r="FBG13" s="85"/>
      <c r="FBH13" s="80"/>
      <c r="FBI13" s="80"/>
      <c r="FBJ13" s="85"/>
      <c r="FBK13" s="77"/>
      <c r="FBL13" s="74"/>
      <c r="FBM13" s="74"/>
      <c r="FBN13" s="85"/>
      <c r="FBO13" s="74"/>
      <c r="FBP13" s="74"/>
      <c r="FBQ13" s="85"/>
      <c r="FBR13" s="74"/>
      <c r="FBS13" s="74"/>
      <c r="FBT13" s="85"/>
      <c r="FBU13" s="74"/>
      <c r="FBV13" s="74"/>
      <c r="FBW13" s="85"/>
      <c r="FBX13" s="80"/>
      <c r="FBY13" s="80"/>
      <c r="FBZ13" s="85"/>
      <c r="FCA13" s="77"/>
      <c r="FCB13" s="74"/>
      <c r="FCC13" s="74"/>
      <c r="FCD13" s="85"/>
      <c r="FCE13" s="74"/>
      <c r="FCF13" s="74"/>
      <c r="FCG13" s="85"/>
      <c r="FCH13" s="74"/>
      <c r="FCI13" s="74"/>
      <c r="FCJ13" s="85"/>
      <c r="FCK13" s="74"/>
      <c r="FCL13" s="74"/>
      <c r="FCM13" s="85"/>
      <c r="FCN13" s="80"/>
      <c r="FCO13" s="80"/>
      <c r="FCP13" s="85"/>
      <c r="FCQ13" s="77"/>
      <c r="FCR13" s="74"/>
      <c r="FCS13" s="74"/>
      <c r="FCT13" s="85"/>
      <c r="FCU13" s="74"/>
      <c r="FCV13" s="74"/>
      <c r="FCW13" s="85"/>
      <c r="FCX13" s="74"/>
      <c r="FCY13" s="74"/>
      <c r="FCZ13" s="85"/>
      <c r="FDA13" s="74"/>
      <c r="FDB13" s="74"/>
      <c r="FDC13" s="85"/>
      <c r="FDD13" s="80"/>
      <c r="FDE13" s="80"/>
      <c r="FDF13" s="85"/>
      <c r="FDG13" s="77"/>
      <c r="FDH13" s="74"/>
      <c r="FDI13" s="74"/>
      <c r="FDJ13" s="85"/>
      <c r="FDK13" s="74"/>
      <c r="FDL13" s="74"/>
      <c r="FDM13" s="85"/>
      <c r="FDN13" s="74"/>
      <c r="FDO13" s="74"/>
      <c r="FDP13" s="85"/>
      <c r="FDQ13" s="74"/>
      <c r="FDR13" s="74"/>
      <c r="FDS13" s="85"/>
      <c r="FDT13" s="80"/>
      <c r="FDU13" s="80"/>
      <c r="FDV13" s="85"/>
      <c r="FDW13" s="77"/>
      <c r="FDX13" s="74"/>
      <c r="FDY13" s="74"/>
      <c r="FDZ13" s="85"/>
      <c r="FEA13" s="74"/>
      <c r="FEB13" s="74"/>
      <c r="FEC13" s="85"/>
      <c r="FED13" s="74"/>
      <c r="FEE13" s="74"/>
      <c r="FEF13" s="85"/>
      <c r="FEG13" s="74"/>
      <c r="FEH13" s="74"/>
      <c r="FEI13" s="85"/>
      <c r="FEJ13" s="80"/>
      <c r="FEK13" s="80"/>
      <c r="FEL13" s="85"/>
      <c r="FEM13" s="77"/>
      <c r="FEN13" s="74"/>
      <c r="FEO13" s="74"/>
      <c r="FEP13" s="85"/>
      <c r="FEQ13" s="74"/>
      <c r="FER13" s="74"/>
      <c r="FES13" s="85"/>
      <c r="FET13" s="74"/>
      <c r="FEU13" s="74"/>
      <c r="FEV13" s="85"/>
      <c r="FEW13" s="74"/>
      <c r="FEX13" s="74"/>
      <c r="FEY13" s="85"/>
      <c r="FEZ13" s="80"/>
      <c r="FFA13" s="80"/>
      <c r="FFB13" s="85"/>
      <c r="FFC13" s="77"/>
      <c r="FFD13" s="74"/>
      <c r="FFE13" s="74"/>
      <c r="FFF13" s="85"/>
      <c r="FFG13" s="74"/>
      <c r="FFH13" s="74"/>
      <c r="FFI13" s="85"/>
      <c r="FFJ13" s="74"/>
      <c r="FFK13" s="74"/>
      <c r="FFL13" s="85"/>
      <c r="FFM13" s="74"/>
      <c r="FFN13" s="74"/>
      <c r="FFO13" s="85"/>
      <c r="FFP13" s="80"/>
      <c r="FFQ13" s="80"/>
      <c r="FFR13" s="85"/>
      <c r="FFS13" s="77"/>
      <c r="FFT13" s="74"/>
      <c r="FFU13" s="74"/>
      <c r="FFV13" s="85"/>
      <c r="FFW13" s="74"/>
      <c r="FFX13" s="74"/>
      <c r="FFY13" s="85"/>
      <c r="FFZ13" s="74"/>
      <c r="FGA13" s="74"/>
      <c r="FGB13" s="85"/>
      <c r="FGC13" s="74"/>
      <c r="FGD13" s="74"/>
      <c r="FGE13" s="85"/>
      <c r="FGF13" s="80"/>
      <c r="FGG13" s="80"/>
      <c r="FGH13" s="85"/>
      <c r="FGI13" s="77"/>
      <c r="FGJ13" s="74"/>
      <c r="FGK13" s="74"/>
      <c r="FGL13" s="85"/>
      <c r="FGM13" s="74"/>
      <c r="FGN13" s="74"/>
      <c r="FGO13" s="85"/>
      <c r="FGP13" s="74"/>
      <c r="FGQ13" s="74"/>
      <c r="FGR13" s="85"/>
      <c r="FGS13" s="74"/>
      <c r="FGT13" s="74"/>
      <c r="FGU13" s="85"/>
      <c r="FGV13" s="80"/>
      <c r="FGW13" s="80"/>
      <c r="FGX13" s="85"/>
      <c r="FGY13" s="77"/>
      <c r="FGZ13" s="74"/>
      <c r="FHA13" s="74"/>
      <c r="FHB13" s="85"/>
      <c r="FHC13" s="74"/>
      <c r="FHD13" s="74"/>
      <c r="FHE13" s="85"/>
      <c r="FHF13" s="74"/>
      <c r="FHG13" s="74"/>
      <c r="FHH13" s="85"/>
      <c r="FHI13" s="74"/>
      <c r="FHJ13" s="74"/>
      <c r="FHK13" s="85"/>
      <c r="FHL13" s="80"/>
      <c r="FHM13" s="80"/>
      <c r="FHN13" s="85"/>
      <c r="FHO13" s="77"/>
      <c r="FHP13" s="74"/>
      <c r="FHQ13" s="74"/>
      <c r="FHR13" s="85"/>
      <c r="FHS13" s="74"/>
      <c r="FHT13" s="74"/>
      <c r="FHU13" s="85"/>
      <c r="FHV13" s="74"/>
      <c r="FHW13" s="74"/>
      <c r="FHX13" s="85"/>
      <c r="FHY13" s="74"/>
      <c r="FHZ13" s="74"/>
      <c r="FIA13" s="85"/>
      <c r="FIB13" s="80"/>
      <c r="FIC13" s="80"/>
      <c r="FID13" s="85"/>
      <c r="FIE13" s="77"/>
      <c r="FIF13" s="74"/>
      <c r="FIG13" s="74"/>
      <c r="FIH13" s="85"/>
      <c r="FII13" s="74"/>
      <c r="FIJ13" s="74"/>
      <c r="FIK13" s="85"/>
      <c r="FIL13" s="74"/>
      <c r="FIM13" s="74"/>
      <c r="FIN13" s="85"/>
      <c r="FIO13" s="74"/>
      <c r="FIP13" s="74"/>
      <c r="FIQ13" s="85"/>
      <c r="FIR13" s="80"/>
      <c r="FIS13" s="80"/>
      <c r="FIT13" s="85"/>
      <c r="FIU13" s="77"/>
      <c r="FIV13" s="74"/>
      <c r="FIW13" s="74"/>
      <c r="FIX13" s="85"/>
      <c r="FIY13" s="74"/>
      <c r="FIZ13" s="74"/>
      <c r="FJA13" s="85"/>
      <c r="FJB13" s="74"/>
      <c r="FJC13" s="74"/>
      <c r="FJD13" s="85"/>
      <c r="FJE13" s="74"/>
      <c r="FJF13" s="74"/>
      <c r="FJG13" s="85"/>
      <c r="FJH13" s="80"/>
      <c r="FJI13" s="80"/>
      <c r="FJJ13" s="85"/>
      <c r="FJK13" s="77"/>
      <c r="FJL13" s="74"/>
      <c r="FJM13" s="74"/>
      <c r="FJN13" s="85"/>
      <c r="FJO13" s="74"/>
      <c r="FJP13" s="74"/>
      <c r="FJQ13" s="85"/>
      <c r="FJR13" s="74"/>
      <c r="FJS13" s="74"/>
      <c r="FJT13" s="85"/>
      <c r="FJU13" s="74"/>
      <c r="FJV13" s="74"/>
      <c r="FJW13" s="85"/>
      <c r="FJX13" s="80"/>
      <c r="FJY13" s="80"/>
      <c r="FJZ13" s="85"/>
      <c r="FKA13" s="77"/>
      <c r="FKB13" s="74"/>
      <c r="FKC13" s="74"/>
      <c r="FKD13" s="85"/>
      <c r="FKE13" s="74"/>
      <c r="FKF13" s="74"/>
      <c r="FKG13" s="85"/>
      <c r="FKH13" s="74"/>
      <c r="FKI13" s="74"/>
      <c r="FKJ13" s="85"/>
      <c r="FKK13" s="74"/>
      <c r="FKL13" s="74"/>
      <c r="FKM13" s="85"/>
      <c r="FKN13" s="80"/>
      <c r="FKO13" s="80"/>
      <c r="FKP13" s="85"/>
      <c r="FKQ13" s="77"/>
      <c r="FKR13" s="74"/>
      <c r="FKS13" s="74"/>
      <c r="FKT13" s="85"/>
      <c r="FKU13" s="74"/>
      <c r="FKV13" s="74"/>
      <c r="FKW13" s="85"/>
      <c r="FKX13" s="74"/>
      <c r="FKY13" s="74"/>
      <c r="FKZ13" s="85"/>
      <c r="FLA13" s="74"/>
      <c r="FLB13" s="74"/>
      <c r="FLC13" s="85"/>
      <c r="FLD13" s="80"/>
      <c r="FLE13" s="80"/>
      <c r="FLF13" s="85"/>
      <c r="FLG13" s="77"/>
      <c r="FLH13" s="74"/>
      <c r="FLI13" s="74"/>
      <c r="FLJ13" s="85"/>
      <c r="FLK13" s="74"/>
      <c r="FLL13" s="74"/>
      <c r="FLM13" s="85"/>
      <c r="FLN13" s="74"/>
      <c r="FLO13" s="74"/>
      <c r="FLP13" s="85"/>
      <c r="FLQ13" s="74"/>
      <c r="FLR13" s="74"/>
      <c r="FLS13" s="85"/>
      <c r="FLT13" s="80"/>
      <c r="FLU13" s="80"/>
      <c r="FLV13" s="85"/>
      <c r="FLW13" s="77"/>
      <c r="FLX13" s="74"/>
      <c r="FLY13" s="74"/>
      <c r="FLZ13" s="85"/>
      <c r="FMA13" s="74"/>
      <c r="FMB13" s="74"/>
      <c r="FMC13" s="85"/>
      <c r="FMD13" s="74"/>
      <c r="FME13" s="74"/>
      <c r="FMF13" s="85"/>
      <c r="FMG13" s="74"/>
      <c r="FMH13" s="74"/>
      <c r="FMI13" s="85"/>
      <c r="FMJ13" s="80"/>
      <c r="FMK13" s="80"/>
      <c r="FML13" s="85"/>
      <c r="FMM13" s="77"/>
      <c r="FMN13" s="74"/>
      <c r="FMO13" s="74"/>
      <c r="FMP13" s="85"/>
      <c r="FMQ13" s="74"/>
      <c r="FMR13" s="74"/>
      <c r="FMS13" s="85"/>
      <c r="FMT13" s="74"/>
      <c r="FMU13" s="74"/>
      <c r="FMV13" s="85"/>
      <c r="FMW13" s="74"/>
      <c r="FMX13" s="74"/>
      <c r="FMY13" s="85"/>
      <c r="FMZ13" s="80"/>
      <c r="FNA13" s="80"/>
      <c r="FNB13" s="85"/>
      <c r="FNC13" s="77"/>
      <c r="FND13" s="74"/>
      <c r="FNE13" s="74"/>
      <c r="FNF13" s="85"/>
      <c r="FNG13" s="74"/>
      <c r="FNH13" s="74"/>
      <c r="FNI13" s="85"/>
      <c r="FNJ13" s="74"/>
      <c r="FNK13" s="74"/>
      <c r="FNL13" s="85"/>
      <c r="FNM13" s="74"/>
      <c r="FNN13" s="74"/>
      <c r="FNO13" s="85"/>
      <c r="FNP13" s="80"/>
      <c r="FNQ13" s="80"/>
      <c r="FNR13" s="85"/>
      <c r="FNS13" s="77"/>
      <c r="FNT13" s="74"/>
      <c r="FNU13" s="74"/>
      <c r="FNV13" s="85"/>
      <c r="FNW13" s="74"/>
      <c r="FNX13" s="74"/>
      <c r="FNY13" s="85"/>
      <c r="FNZ13" s="74"/>
      <c r="FOA13" s="74"/>
      <c r="FOB13" s="85"/>
      <c r="FOC13" s="74"/>
      <c r="FOD13" s="74"/>
      <c r="FOE13" s="85"/>
      <c r="FOF13" s="80"/>
      <c r="FOG13" s="80"/>
      <c r="FOH13" s="85"/>
      <c r="FOI13" s="77"/>
      <c r="FOJ13" s="74"/>
      <c r="FOK13" s="74"/>
      <c r="FOL13" s="85"/>
      <c r="FOM13" s="74"/>
      <c r="FON13" s="74"/>
      <c r="FOO13" s="85"/>
      <c r="FOP13" s="74"/>
      <c r="FOQ13" s="74"/>
      <c r="FOR13" s="85"/>
      <c r="FOS13" s="74"/>
      <c r="FOT13" s="74"/>
      <c r="FOU13" s="85"/>
      <c r="FOV13" s="80"/>
      <c r="FOW13" s="80"/>
      <c r="FOX13" s="85"/>
      <c r="FOY13" s="77"/>
      <c r="FOZ13" s="74"/>
      <c r="FPA13" s="74"/>
      <c r="FPB13" s="85"/>
      <c r="FPC13" s="74"/>
      <c r="FPD13" s="74"/>
      <c r="FPE13" s="85"/>
      <c r="FPF13" s="74"/>
      <c r="FPG13" s="74"/>
      <c r="FPH13" s="85"/>
      <c r="FPI13" s="74"/>
      <c r="FPJ13" s="74"/>
      <c r="FPK13" s="85"/>
      <c r="FPL13" s="80"/>
      <c r="FPM13" s="80"/>
      <c r="FPN13" s="85"/>
      <c r="FPO13" s="77"/>
      <c r="FPP13" s="74"/>
      <c r="FPQ13" s="74"/>
      <c r="FPR13" s="85"/>
      <c r="FPS13" s="74"/>
      <c r="FPT13" s="74"/>
      <c r="FPU13" s="85"/>
      <c r="FPV13" s="74"/>
      <c r="FPW13" s="74"/>
      <c r="FPX13" s="85"/>
      <c r="FPY13" s="74"/>
      <c r="FPZ13" s="74"/>
      <c r="FQA13" s="85"/>
      <c r="FQB13" s="80"/>
      <c r="FQC13" s="80"/>
      <c r="FQD13" s="85"/>
      <c r="FQE13" s="77"/>
      <c r="FQF13" s="74"/>
      <c r="FQG13" s="74"/>
      <c r="FQH13" s="85"/>
      <c r="FQI13" s="74"/>
      <c r="FQJ13" s="74"/>
      <c r="FQK13" s="85"/>
      <c r="FQL13" s="74"/>
      <c r="FQM13" s="74"/>
      <c r="FQN13" s="85"/>
      <c r="FQO13" s="74"/>
      <c r="FQP13" s="74"/>
      <c r="FQQ13" s="85"/>
      <c r="FQR13" s="80"/>
      <c r="FQS13" s="80"/>
      <c r="FQT13" s="85"/>
      <c r="FQU13" s="77"/>
      <c r="FQV13" s="74"/>
      <c r="FQW13" s="74"/>
      <c r="FQX13" s="85"/>
      <c r="FQY13" s="74"/>
      <c r="FQZ13" s="74"/>
      <c r="FRA13" s="85"/>
      <c r="FRB13" s="74"/>
      <c r="FRC13" s="74"/>
      <c r="FRD13" s="85"/>
      <c r="FRE13" s="74"/>
      <c r="FRF13" s="74"/>
      <c r="FRG13" s="85"/>
      <c r="FRH13" s="80"/>
      <c r="FRI13" s="80"/>
      <c r="FRJ13" s="85"/>
      <c r="FRK13" s="77"/>
      <c r="FRL13" s="74"/>
      <c r="FRM13" s="74"/>
      <c r="FRN13" s="85"/>
      <c r="FRO13" s="74"/>
      <c r="FRP13" s="74"/>
      <c r="FRQ13" s="85"/>
      <c r="FRR13" s="74"/>
      <c r="FRS13" s="74"/>
      <c r="FRT13" s="85"/>
      <c r="FRU13" s="74"/>
      <c r="FRV13" s="74"/>
      <c r="FRW13" s="85"/>
      <c r="FRX13" s="80"/>
      <c r="FRY13" s="80"/>
      <c r="FRZ13" s="85"/>
      <c r="FSA13" s="77"/>
      <c r="FSB13" s="74"/>
      <c r="FSC13" s="74"/>
      <c r="FSD13" s="85"/>
      <c r="FSE13" s="74"/>
      <c r="FSF13" s="74"/>
      <c r="FSG13" s="85"/>
      <c r="FSH13" s="74"/>
      <c r="FSI13" s="74"/>
      <c r="FSJ13" s="85"/>
      <c r="FSK13" s="74"/>
      <c r="FSL13" s="74"/>
      <c r="FSM13" s="85"/>
      <c r="FSN13" s="80"/>
      <c r="FSO13" s="80"/>
      <c r="FSP13" s="85"/>
      <c r="FSQ13" s="77"/>
      <c r="FSR13" s="74"/>
      <c r="FSS13" s="74"/>
      <c r="FST13" s="85"/>
      <c r="FSU13" s="74"/>
      <c r="FSV13" s="74"/>
      <c r="FSW13" s="85"/>
      <c r="FSX13" s="74"/>
      <c r="FSY13" s="74"/>
      <c r="FSZ13" s="85"/>
      <c r="FTA13" s="74"/>
      <c r="FTB13" s="74"/>
      <c r="FTC13" s="85"/>
      <c r="FTD13" s="80"/>
      <c r="FTE13" s="80"/>
      <c r="FTF13" s="85"/>
      <c r="FTG13" s="77"/>
      <c r="FTH13" s="74"/>
      <c r="FTI13" s="74"/>
      <c r="FTJ13" s="85"/>
      <c r="FTK13" s="74"/>
      <c r="FTL13" s="74"/>
      <c r="FTM13" s="85"/>
      <c r="FTN13" s="74"/>
      <c r="FTO13" s="74"/>
      <c r="FTP13" s="85"/>
      <c r="FTQ13" s="74"/>
      <c r="FTR13" s="74"/>
      <c r="FTS13" s="85"/>
      <c r="FTT13" s="80"/>
      <c r="FTU13" s="80"/>
      <c r="FTV13" s="85"/>
      <c r="FTW13" s="77"/>
      <c r="FTX13" s="74"/>
      <c r="FTY13" s="74"/>
      <c r="FTZ13" s="85"/>
      <c r="FUA13" s="74"/>
      <c r="FUB13" s="74"/>
      <c r="FUC13" s="85"/>
      <c r="FUD13" s="74"/>
      <c r="FUE13" s="74"/>
      <c r="FUF13" s="85"/>
      <c r="FUG13" s="74"/>
      <c r="FUH13" s="74"/>
      <c r="FUI13" s="85"/>
      <c r="FUJ13" s="80"/>
      <c r="FUK13" s="80"/>
      <c r="FUL13" s="85"/>
      <c r="FUM13" s="77"/>
      <c r="FUN13" s="74"/>
      <c r="FUO13" s="74"/>
      <c r="FUP13" s="85"/>
      <c r="FUQ13" s="74"/>
      <c r="FUR13" s="74"/>
      <c r="FUS13" s="85"/>
      <c r="FUT13" s="74"/>
      <c r="FUU13" s="74"/>
      <c r="FUV13" s="85"/>
      <c r="FUW13" s="74"/>
      <c r="FUX13" s="74"/>
      <c r="FUY13" s="85"/>
      <c r="FUZ13" s="80"/>
      <c r="FVA13" s="80"/>
      <c r="FVB13" s="85"/>
      <c r="FVC13" s="77"/>
      <c r="FVD13" s="74"/>
      <c r="FVE13" s="74"/>
      <c r="FVF13" s="85"/>
      <c r="FVG13" s="74"/>
      <c r="FVH13" s="74"/>
      <c r="FVI13" s="85"/>
      <c r="FVJ13" s="74"/>
      <c r="FVK13" s="74"/>
      <c r="FVL13" s="85"/>
      <c r="FVM13" s="74"/>
      <c r="FVN13" s="74"/>
      <c r="FVO13" s="85"/>
      <c r="FVP13" s="80"/>
      <c r="FVQ13" s="80"/>
      <c r="FVR13" s="85"/>
      <c r="FVS13" s="77"/>
      <c r="FVT13" s="74"/>
      <c r="FVU13" s="74"/>
      <c r="FVV13" s="85"/>
      <c r="FVW13" s="74"/>
      <c r="FVX13" s="74"/>
      <c r="FVY13" s="85"/>
      <c r="FVZ13" s="74"/>
      <c r="FWA13" s="74"/>
      <c r="FWB13" s="85"/>
      <c r="FWC13" s="74"/>
      <c r="FWD13" s="74"/>
      <c r="FWE13" s="85"/>
      <c r="FWF13" s="80"/>
      <c r="FWG13" s="80"/>
      <c r="FWH13" s="85"/>
      <c r="FWI13" s="77"/>
      <c r="FWJ13" s="74"/>
      <c r="FWK13" s="74"/>
      <c r="FWL13" s="85"/>
      <c r="FWM13" s="74"/>
      <c r="FWN13" s="74"/>
      <c r="FWO13" s="85"/>
      <c r="FWP13" s="74"/>
      <c r="FWQ13" s="74"/>
      <c r="FWR13" s="85"/>
      <c r="FWS13" s="74"/>
      <c r="FWT13" s="74"/>
      <c r="FWU13" s="85"/>
      <c r="FWV13" s="80"/>
      <c r="FWW13" s="80"/>
      <c r="FWX13" s="85"/>
      <c r="FWY13" s="77"/>
      <c r="FWZ13" s="74"/>
      <c r="FXA13" s="74"/>
      <c r="FXB13" s="85"/>
      <c r="FXC13" s="74"/>
      <c r="FXD13" s="74"/>
      <c r="FXE13" s="85"/>
      <c r="FXF13" s="74"/>
      <c r="FXG13" s="74"/>
      <c r="FXH13" s="85"/>
      <c r="FXI13" s="74"/>
      <c r="FXJ13" s="74"/>
      <c r="FXK13" s="85"/>
      <c r="FXL13" s="80"/>
      <c r="FXM13" s="80"/>
      <c r="FXN13" s="85"/>
      <c r="FXO13" s="77"/>
      <c r="FXP13" s="74"/>
      <c r="FXQ13" s="74"/>
      <c r="FXR13" s="85"/>
      <c r="FXS13" s="74"/>
      <c r="FXT13" s="74"/>
      <c r="FXU13" s="85"/>
      <c r="FXV13" s="74"/>
      <c r="FXW13" s="74"/>
      <c r="FXX13" s="85"/>
      <c r="FXY13" s="74"/>
      <c r="FXZ13" s="74"/>
      <c r="FYA13" s="85"/>
      <c r="FYB13" s="80"/>
      <c r="FYC13" s="80"/>
      <c r="FYD13" s="85"/>
      <c r="FYE13" s="77"/>
      <c r="FYF13" s="74"/>
      <c r="FYG13" s="74"/>
      <c r="FYH13" s="85"/>
      <c r="FYI13" s="74"/>
      <c r="FYJ13" s="74"/>
      <c r="FYK13" s="85"/>
      <c r="FYL13" s="74"/>
      <c r="FYM13" s="74"/>
      <c r="FYN13" s="85"/>
      <c r="FYO13" s="74"/>
      <c r="FYP13" s="74"/>
      <c r="FYQ13" s="85"/>
      <c r="FYR13" s="80"/>
      <c r="FYS13" s="80"/>
      <c r="FYT13" s="85"/>
      <c r="FYU13" s="77"/>
      <c r="FYV13" s="74"/>
      <c r="FYW13" s="74"/>
      <c r="FYX13" s="85"/>
      <c r="FYY13" s="74"/>
      <c r="FYZ13" s="74"/>
      <c r="FZA13" s="85"/>
      <c r="FZB13" s="74"/>
      <c r="FZC13" s="74"/>
      <c r="FZD13" s="85"/>
      <c r="FZE13" s="74"/>
      <c r="FZF13" s="74"/>
      <c r="FZG13" s="85"/>
      <c r="FZH13" s="80"/>
      <c r="FZI13" s="80"/>
      <c r="FZJ13" s="85"/>
      <c r="FZK13" s="77"/>
      <c r="FZL13" s="74"/>
      <c r="FZM13" s="74"/>
      <c r="FZN13" s="85"/>
      <c r="FZO13" s="74"/>
      <c r="FZP13" s="74"/>
      <c r="FZQ13" s="85"/>
      <c r="FZR13" s="74"/>
      <c r="FZS13" s="74"/>
      <c r="FZT13" s="85"/>
      <c r="FZU13" s="74"/>
      <c r="FZV13" s="74"/>
      <c r="FZW13" s="85"/>
      <c r="FZX13" s="80"/>
      <c r="FZY13" s="80"/>
      <c r="FZZ13" s="85"/>
      <c r="GAA13" s="77"/>
      <c r="GAB13" s="74"/>
      <c r="GAC13" s="74"/>
      <c r="GAD13" s="85"/>
      <c r="GAE13" s="74"/>
      <c r="GAF13" s="74"/>
      <c r="GAG13" s="85"/>
      <c r="GAH13" s="74"/>
      <c r="GAI13" s="74"/>
      <c r="GAJ13" s="85"/>
      <c r="GAK13" s="74"/>
      <c r="GAL13" s="74"/>
      <c r="GAM13" s="85"/>
      <c r="GAN13" s="80"/>
      <c r="GAO13" s="80"/>
      <c r="GAP13" s="85"/>
      <c r="GAQ13" s="77"/>
      <c r="GAR13" s="74"/>
      <c r="GAS13" s="74"/>
      <c r="GAT13" s="85"/>
      <c r="GAU13" s="74"/>
      <c r="GAV13" s="74"/>
      <c r="GAW13" s="85"/>
      <c r="GAX13" s="74"/>
      <c r="GAY13" s="74"/>
      <c r="GAZ13" s="85"/>
      <c r="GBA13" s="74"/>
      <c r="GBB13" s="74"/>
      <c r="GBC13" s="85"/>
      <c r="GBD13" s="80"/>
      <c r="GBE13" s="80"/>
      <c r="GBF13" s="85"/>
      <c r="GBG13" s="77"/>
      <c r="GBH13" s="74"/>
      <c r="GBI13" s="74"/>
      <c r="GBJ13" s="85"/>
      <c r="GBK13" s="74"/>
      <c r="GBL13" s="74"/>
      <c r="GBM13" s="85"/>
      <c r="GBN13" s="74"/>
      <c r="GBO13" s="74"/>
      <c r="GBP13" s="85"/>
      <c r="GBQ13" s="74"/>
      <c r="GBR13" s="74"/>
      <c r="GBS13" s="85"/>
      <c r="GBT13" s="80"/>
      <c r="GBU13" s="80"/>
      <c r="GBV13" s="85"/>
      <c r="GBW13" s="77"/>
      <c r="GBX13" s="74"/>
      <c r="GBY13" s="74"/>
      <c r="GBZ13" s="85"/>
      <c r="GCA13" s="74"/>
      <c r="GCB13" s="74"/>
      <c r="GCC13" s="85"/>
      <c r="GCD13" s="74"/>
      <c r="GCE13" s="74"/>
      <c r="GCF13" s="85"/>
      <c r="GCG13" s="74"/>
      <c r="GCH13" s="74"/>
      <c r="GCI13" s="85"/>
      <c r="GCJ13" s="80"/>
      <c r="GCK13" s="80"/>
      <c r="GCL13" s="85"/>
      <c r="GCM13" s="77"/>
      <c r="GCN13" s="74"/>
      <c r="GCO13" s="74"/>
      <c r="GCP13" s="85"/>
      <c r="GCQ13" s="74"/>
      <c r="GCR13" s="74"/>
      <c r="GCS13" s="85"/>
      <c r="GCT13" s="74"/>
      <c r="GCU13" s="74"/>
      <c r="GCV13" s="85"/>
      <c r="GCW13" s="74"/>
      <c r="GCX13" s="74"/>
      <c r="GCY13" s="85"/>
      <c r="GCZ13" s="80"/>
      <c r="GDA13" s="80"/>
      <c r="GDB13" s="85"/>
      <c r="GDC13" s="77"/>
      <c r="GDD13" s="74"/>
      <c r="GDE13" s="74"/>
      <c r="GDF13" s="85"/>
      <c r="GDG13" s="74"/>
      <c r="GDH13" s="74"/>
      <c r="GDI13" s="85"/>
      <c r="GDJ13" s="74"/>
      <c r="GDK13" s="74"/>
      <c r="GDL13" s="85"/>
      <c r="GDM13" s="74"/>
      <c r="GDN13" s="74"/>
      <c r="GDO13" s="85"/>
      <c r="GDP13" s="80"/>
      <c r="GDQ13" s="80"/>
      <c r="GDR13" s="85"/>
      <c r="GDS13" s="77"/>
      <c r="GDT13" s="74"/>
      <c r="GDU13" s="74"/>
      <c r="GDV13" s="85"/>
      <c r="GDW13" s="74"/>
      <c r="GDX13" s="74"/>
      <c r="GDY13" s="85"/>
      <c r="GDZ13" s="74"/>
      <c r="GEA13" s="74"/>
      <c r="GEB13" s="85"/>
      <c r="GEC13" s="74"/>
      <c r="GED13" s="74"/>
      <c r="GEE13" s="85"/>
      <c r="GEF13" s="80"/>
      <c r="GEG13" s="80"/>
      <c r="GEH13" s="85"/>
      <c r="GEI13" s="77"/>
      <c r="GEJ13" s="74"/>
      <c r="GEK13" s="74"/>
      <c r="GEL13" s="85"/>
      <c r="GEM13" s="74"/>
      <c r="GEN13" s="74"/>
      <c r="GEO13" s="85"/>
      <c r="GEP13" s="74"/>
      <c r="GEQ13" s="74"/>
      <c r="GER13" s="85"/>
      <c r="GES13" s="74"/>
      <c r="GET13" s="74"/>
      <c r="GEU13" s="85"/>
      <c r="GEV13" s="80"/>
      <c r="GEW13" s="80"/>
      <c r="GEX13" s="85"/>
      <c r="GEY13" s="77"/>
      <c r="GEZ13" s="74"/>
      <c r="GFA13" s="74"/>
      <c r="GFB13" s="85"/>
      <c r="GFC13" s="74"/>
      <c r="GFD13" s="74"/>
      <c r="GFE13" s="85"/>
      <c r="GFF13" s="74"/>
      <c r="GFG13" s="74"/>
      <c r="GFH13" s="85"/>
      <c r="GFI13" s="74"/>
      <c r="GFJ13" s="74"/>
      <c r="GFK13" s="85"/>
      <c r="GFL13" s="80"/>
      <c r="GFM13" s="80"/>
      <c r="GFN13" s="85"/>
      <c r="GFO13" s="77"/>
      <c r="GFP13" s="74"/>
      <c r="GFQ13" s="74"/>
      <c r="GFR13" s="85"/>
      <c r="GFS13" s="74"/>
      <c r="GFT13" s="74"/>
      <c r="GFU13" s="85"/>
      <c r="GFV13" s="74"/>
      <c r="GFW13" s="74"/>
      <c r="GFX13" s="85"/>
      <c r="GFY13" s="74"/>
      <c r="GFZ13" s="74"/>
      <c r="GGA13" s="85"/>
      <c r="GGB13" s="80"/>
      <c r="GGC13" s="80"/>
      <c r="GGD13" s="85"/>
      <c r="GGE13" s="77"/>
      <c r="GGF13" s="74"/>
      <c r="GGG13" s="74"/>
      <c r="GGH13" s="85"/>
      <c r="GGI13" s="74"/>
      <c r="GGJ13" s="74"/>
      <c r="GGK13" s="85"/>
      <c r="GGL13" s="74"/>
      <c r="GGM13" s="74"/>
      <c r="GGN13" s="85"/>
      <c r="GGO13" s="74"/>
      <c r="GGP13" s="74"/>
      <c r="GGQ13" s="85"/>
      <c r="GGR13" s="80"/>
      <c r="GGS13" s="80"/>
      <c r="GGT13" s="85"/>
      <c r="GGU13" s="77"/>
      <c r="GGV13" s="74"/>
      <c r="GGW13" s="74"/>
      <c r="GGX13" s="85"/>
      <c r="GGY13" s="74"/>
      <c r="GGZ13" s="74"/>
      <c r="GHA13" s="85"/>
      <c r="GHB13" s="74"/>
      <c r="GHC13" s="74"/>
      <c r="GHD13" s="85"/>
      <c r="GHE13" s="74"/>
      <c r="GHF13" s="74"/>
      <c r="GHG13" s="85"/>
      <c r="GHH13" s="80"/>
      <c r="GHI13" s="80"/>
      <c r="GHJ13" s="85"/>
      <c r="GHK13" s="77"/>
      <c r="GHL13" s="74"/>
      <c r="GHM13" s="74"/>
      <c r="GHN13" s="85"/>
      <c r="GHO13" s="74"/>
      <c r="GHP13" s="74"/>
      <c r="GHQ13" s="85"/>
      <c r="GHR13" s="74"/>
      <c r="GHS13" s="74"/>
      <c r="GHT13" s="85"/>
      <c r="GHU13" s="74"/>
      <c r="GHV13" s="74"/>
      <c r="GHW13" s="85"/>
      <c r="GHX13" s="80"/>
      <c r="GHY13" s="80"/>
      <c r="GHZ13" s="85"/>
      <c r="GIA13" s="77"/>
      <c r="GIB13" s="74"/>
      <c r="GIC13" s="74"/>
      <c r="GID13" s="85"/>
      <c r="GIE13" s="74"/>
      <c r="GIF13" s="74"/>
      <c r="GIG13" s="85"/>
      <c r="GIH13" s="74"/>
      <c r="GII13" s="74"/>
      <c r="GIJ13" s="85"/>
      <c r="GIK13" s="74"/>
      <c r="GIL13" s="74"/>
      <c r="GIM13" s="85"/>
      <c r="GIN13" s="80"/>
      <c r="GIO13" s="80"/>
      <c r="GIP13" s="85"/>
      <c r="GIQ13" s="77"/>
      <c r="GIR13" s="74"/>
      <c r="GIS13" s="74"/>
      <c r="GIT13" s="85"/>
      <c r="GIU13" s="74"/>
      <c r="GIV13" s="74"/>
      <c r="GIW13" s="85"/>
      <c r="GIX13" s="74"/>
      <c r="GIY13" s="74"/>
      <c r="GIZ13" s="85"/>
      <c r="GJA13" s="74"/>
      <c r="GJB13" s="74"/>
      <c r="GJC13" s="85"/>
      <c r="GJD13" s="80"/>
      <c r="GJE13" s="80"/>
      <c r="GJF13" s="85"/>
      <c r="GJG13" s="77"/>
      <c r="GJH13" s="74"/>
      <c r="GJI13" s="74"/>
      <c r="GJJ13" s="85"/>
      <c r="GJK13" s="74"/>
      <c r="GJL13" s="74"/>
      <c r="GJM13" s="85"/>
      <c r="GJN13" s="74"/>
      <c r="GJO13" s="74"/>
      <c r="GJP13" s="85"/>
      <c r="GJQ13" s="74"/>
      <c r="GJR13" s="74"/>
      <c r="GJS13" s="85"/>
      <c r="GJT13" s="80"/>
      <c r="GJU13" s="80"/>
      <c r="GJV13" s="85"/>
      <c r="GJW13" s="77"/>
      <c r="GJX13" s="74"/>
      <c r="GJY13" s="74"/>
      <c r="GJZ13" s="85"/>
      <c r="GKA13" s="74"/>
      <c r="GKB13" s="74"/>
      <c r="GKC13" s="85"/>
      <c r="GKD13" s="74"/>
      <c r="GKE13" s="74"/>
      <c r="GKF13" s="85"/>
      <c r="GKG13" s="74"/>
      <c r="GKH13" s="74"/>
      <c r="GKI13" s="85"/>
      <c r="GKJ13" s="80"/>
      <c r="GKK13" s="80"/>
      <c r="GKL13" s="85"/>
      <c r="GKM13" s="77"/>
      <c r="GKN13" s="74"/>
      <c r="GKO13" s="74"/>
      <c r="GKP13" s="85"/>
      <c r="GKQ13" s="74"/>
      <c r="GKR13" s="74"/>
      <c r="GKS13" s="85"/>
      <c r="GKT13" s="74"/>
      <c r="GKU13" s="74"/>
      <c r="GKV13" s="85"/>
      <c r="GKW13" s="74"/>
      <c r="GKX13" s="74"/>
      <c r="GKY13" s="85"/>
      <c r="GKZ13" s="80"/>
      <c r="GLA13" s="80"/>
      <c r="GLB13" s="85"/>
      <c r="GLC13" s="77"/>
      <c r="GLD13" s="74"/>
      <c r="GLE13" s="74"/>
      <c r="GLF13" s="85"/>
      <c r="GLG13" s="74"/>
      <c r="GLH13" s="74"/>
      <c r="GLI13" s="85"/>
      <c r="GLJ13" s="74"/>
      <c r="GLK13" s="74"/>
      <c r="GLL13" s="85"/>
      <c r="GLM13" s="74"/>
      <c r="GLN13" s="74"/>
      <c r="GLO13" s="85"/>
      <c r="GLP13" s="80"/>
      <c r="GLQ13" s="80"/>
      <c r="GLR13" s="85"/>
      <c r="GLS13" s="77"/>
      <c r="GLT13" s="74"/>
      <c r="GLU13" s="74"/>
      <c r="GLV13" s="85"/>
      <c r="GLW13" s="74"/>
      <c r="GLX13" s="74"/>
      <c r="GLY13" s="85"/>
      <c r="GLZ13" s="74"/>
      <c r="GMA13" s="74"/>
      <c r="GMB13" s="85"/>
      <c r="GMC13" s="74"/>
      <c r="GMD13" s="74"/>
      <c r="GME13" s="85"/>
      <c r="GMF13" s="80"/>
      <c r="GMG13" s="80"/>
      <c r="GMH13" s="85"/>
      <c r="GMI13" s="77"/>
      <c r="GMJ13" s="74"/>
      <c r="GMK13" s="74"/>
      <c r="GML13" s="85"/>
      <c r="GMM13" s="74"/>
      <c r="GMN13" s="74"/>
      <c r="GMO13" s="85"/>
      <c r="GMP13" s="74"/>
      <c r="GMQ13" s="74"/>
      <c r="GMR13" s="85"/>
      <c r="GMS13" s="74"/>
      <c r="GMT13" s="74"/>
      <c r="GMU13" s="85"/>
      <c r="GMV13" s="80"/>
      <c r="GMW13" s="80"/>
      <c r="GMX13" s="85"/>
      <c r="GMY13" s="77"/>
      <c r="GMZ13" s="74"/>
      <c r="GNA13" s="74"/>
      <c r="GNB13" s="85"/>
      <c r="GNC13" s="74"/>
      <c r="GND13" s="74"/>
      <c r="GNE13" s="85"/>
      <c r="GNF13" s="74"/>
      <c r="GNG13" s="74"/>
      <c r="GNH13" s="85"/>
      <c r="GNI13" s="74"/>
      <c r="GNJ13" s="74"/>
      <c r="GNK13" s="85"/>
      <c r="GNL13" s="80"/>
      <c r="GNM13" s="80"/>
      <c r="GNN13" s="85"/>
      <c r="GNO13" s="77"/>
      <c r="GNP13" s="74"/>
      <c r="GNQ13" s="74"/>
      <c r="GNR13" s="85"/>
      <c r="GNS13" s="74"/>
      <c r="GNT13" s="74"/>
      <c r="GNU13" s="85"/>
      <c r="GNV13" s="74"/>
      <c r="GNW13" s="74"/>
      <c r="GNX13" s="85"/>
      <c r="GNY13" s="74"/>
      <c r="GNZ13" s="74"/>
      <c r="GOA13" s="85"/>
      <c r="GOB13" s="80"/>
      <c r="GOC13" s="80"/>
      <c r="GOD13" s="85"/>
      <c r="GOE13" s="77"/>
      <c r="GOF13" s="74"/>
      <c r="GOG13" s="74"/>
      <c r="GOH13" s="85"/>
      <c r="GOI13" s="74"/>
      <c r="GOJ13" s="74"/>
      <c r="GOK13" s="85"/>
      <c r="GOL13" s="74"/>
      <c r="GOM13" s="74"/>
      <c r="GON13" s="85"/>
      <c r="GOO13" s="74"/>
      <c r="GOP13" s="74"/>
      <c r="GOQ13" s="85"/>
      <c r="GOR13" s="80"/>
      <c r="GOS13" s="80"/>
      <c r="GOT13" s="85"/>
      <c r="GOU13" s="77"/>
      <c r="GOV13" s="74"/>
      <c r="GOW13" s="74"/>
      <c r="GOX13" s="85"/>
      <c r="GOY13" s="74"/>
      <c r="GOZ13" s="74"/>
      <c r="GPA13" s="85"/>
      <c r="GPB13" s="74"/>
      <c r="GPC13" s="74"/>
      <c r="GPD13" s="85"/>
      <c r="GPE13" s="74"/>
      <c r="GPF13" s="74"/>
      <c r="GPG13" s="85"/>
      <c r="GPH13" s="80"/>
      <c r="GPI13" s="80"/>
      <c r="GPJ13" s="85"/>
      <c r="GPK13" s="77"/>
      <c r="GPL13" s="74"/>
      <c r="GPM13" s="74"/>
      <c r="GPN13" s="85"/>
      <c r="GPO13" s="74"/>
      <c r="GPP13" s="74"/>
      <c r="GPQ13" s="85"/>
      <c r="GPR13" s="74"/>
      <c r="GPS13" s="74"/>
      <c r="GPT13" s="85"/>
      <c r="GPU13" s="74"/>
      <c r="GPV13" s="74"/>
      <c r="GPW13" s="85"/>
      <c r="GPX13" s="80"/>
      <c r="GPY13" s="80"/>
      <c r="GPZ13" s="85"/>
      <c r="GQA13" s="77"/>
      <c r="GQB13" s="74"/>
      <c r="GQC13" s="74"/>
      <c r="GQD13" s="85"/>
      <c r="GQE13" s="74"/>
      <c r="GQF13" s="74"/>
      <c r="GQG13" s="85"/>
      <c r="GQH13" s="74"/>
      <c r="GQI13" s="74"/>
      <c r="GQJ13" s="85"/>
      <c r="GQK13" s="74"/>
      <c r="GQL13" s="74"/>
      <c r="GQM13" s="85"/>
      <c r="GQN13" s="80"/>
      <c r="GQO13" s="80"/>
      <c r="GQP13" s="85"/>
      <c r="GQQ13" s="77"/>
      <c r="GQR13" s="74"/>
      <c r="GQS13" s="74"/>
      <c r="GQT13" s="85"/>
      <c r="GQU13" s="74"/>
      <c r="GQV13" s="74"/>
      <c r="GQW13" s="85"/>
      <c r="GQX13" s="74"/>
      <c r="GQY13" s="74"/>
      <c r="GQZ13" s="85"/>
      <c r="GRA13" s="74"/>
      <c r="GRB13" s="74"/>
      <c r="GRC13" s="85"/>
      <c r="GRD13" s="80"/>
      <c r="GRE13" s="80"/>
      <c r="GRF13" s="85"/>
      <c r="GRG13" s="77"/>
      <c r="GRH13" s="74"/>
      <c r="GRI13" s="74"/>
      <c r="GRJ13" s="85"/>
      <c r="GRK13" s="74"/>
      <c r="GRL13" s="74"/>
      <c r="GRM13" s="85"/>
      <c r="GRN13" s="74"/>
      <c r="GRO13" s="74"/>
      <c r="GRP13" s="85"/>
      <c r="GRQ13" s="74"/>
      <c r="GRR13" s="74"/>
      <c r="GRS13" s="85"/>
      <c r="GRT13" s="80"/>
      <c r="GRU13" s="80"/>
      <c r="GRV13" s="85"/>
      <c r="GRW13" s="77"/>
      <c r="GRX13" s="74"/>
      <c r="GRY13" s="74"/>
      <c r="GRZ13" s="85"/>
      <c r="GSA13" s="74"/>
      <c r="GSB13" s="74"/>
      <c r="GSC13" s="85"/>
      <c r="GSD13" s="74"/>
      <c r="GSE13" s="74"/>
      <c r="GSF13" s="85"/>
      <c r="GSG13" s="74"/>
      <c r="GSH13" s="74"/>
      <c r="GSI13" s="85"/>
      <c r="GSJ13" s="80"/>
      <c r="GSK13" s="80"/>
      <c r="GSL13" s="85"/>
      <c r="GSM13" s="77"/>
      <c r="GSN13" s="74"/>
      <c r="GSO13" s="74"/>
      <c r="GSP13" s="85"/>
      <c r="GSQ13" s="74"/>
      <c r="GSR13" s="74"/>
      <c r="GSS13" s="85"/>
      <c r="GST13" s="74"/>
      <c r="GSU13" s="74"/>
      <c r="GSV13" s="85"/>
      <c r="GSW13" s="74"/>
      <c r="GSX13" s="74"/>
      <c r="GSY13" s="85"/>
      <c r="GSZ13" s="80"/>
      <c r="GTA13" s="80"/>
      <c r="GTB13" s="85"/>
      <c r="GTC13" s="77"/>
      <c r="GTD13" s="74"/>
      <c r="GTE13" s="74"/>
      <c r="GTF13" s="85"/>
      <c r="GTG13" s="74"/>
      <c r="GTH13" s="74"/>
      <c r="GTI13" s="85"/>
      <c r="GTJ13" s="74"/>
      <c r="GTK13" s="74"/>
      <c r="GTL13" s="85"/>
      <c r="GTM13" s="74"/>
      <c r="GTN13" s="74"/>
      <c r="GTO13" s="85"/>
      <c r="GTP13" s="80"/>
      <c r="GTQ13" s="80"/>
      <c r="GTR13" s="85"/>
      <c r="GTS13" s="77"/>
      <c r="GTT13" s="74"/>
      <c r="GTU13" s="74"/>
      <c r="GTV13" s="85"/>
      <c r="GTW13" s="74"/>
      <c r="GTX13" s="74"/>
      <c r="GTY13" s="85"/>
      <c r="GTZ13" s="74"/>
      <c r="GUA13" s="74"/>
      <c r="GUB13" s="85"/>
      <c r="GUC13" s="74"/>
      <c r="GUD13" s="74"/>
      <c r="GUE13" s="85"/>
      <c r="GUF13" s="80"/>
      <c r="GUG13" s="80"/>
      <c r="GUH13" s="85"/>
      <c r="GUI13" s="77"/>
      <c r="GUJ13" s="74"/>
      <c r="GUK13" s="74"/>
      <c r="GUL13" s="85"/>
      <c r="GUM13" s="74"/>
      <c r="GUN13" s="74"/>
      <c r="GUO13" s="85"/>
      <c r="GUP13" s="74"/>
      <c r="GUQ13" s="74"/>
      <c r="GUR13" s="85"/>
      <c r="GUS13" s="74"/>
      <c r="GUT13" s="74"/>
      <c r="GUU13" s="85"/>
      <c r="GUV13" s="80"/>
      <c r="GUW13" s="80"/>
      <c r="GUX13" s="85"/>
      <c r="GUY13" s="77"/>
      <c r="GUZ13" s="74"/>
      <c r="GVA13" s="74"/>
      <c r="GVB13" s="85"/>
      <c r="GVC13" s="74"/>
      <c r="GVD13" s="74"/>
      <c r="GVE13" s="85"/>
      <c r="GVF13" s="74"/>
      <c r="GVG13" s="74"/>
      <c r="GVH13" s="85"/>
      <c r="GVI13" s="74"/>
      <c r="GVJ13" s="74"/>
      <c r="GVK13" s="85"/>
      <c r="GVL13" s="80"/>
      <c r="GVM13" s="80"/>
      <c r="GVN13" s="85"/>
      <c r="GVO13" s="77"/>
      <c r="GVP13" s="74"/>
      <c r="GVQ13" s="74"/>
      <c r="GVR13" s="85"/>
      <c r="GVS13" s="74"/>
      <c r="GVT13" s="74"/>
      <c r="GVU13" s="85"/>
      <c r="GVV13" s="74"/>
      <c r="GVW13" s="74"/>
      <c r="GVX13" s="85"/>
      <c r="GVY13" s="74"/>
      <c r="GVZ13" s="74"/>
      <c r="GWA13" s="85"/>
      <c r="GWB13" s="80"/>
      <c r="GWC13" s="80"/>
      <c r="GWD13" s="85"/>
      <c r="GWE13" s="77"/>
      <c r="GWF13" s="74"/>
      <c r="GWG13" s="74"/>
      <c r="GWH13" s="85"/>
      <c r="GWI13" s="74"/>
      <c r="GWJ13" s="74"/>
      <c r="GWK13" s="85"/>
      <c r="GWL13" s="74"/>
      <c r="GWM13" s="74"/>
      <c r="GWN13" s="85"/>
      <c r="GWO13" s="74"/>
      <c r="GWP13" s="74"/>
      <c r="GWQ13" s="85"/>
      <c r="GWR13" s="80"/>
      <c r="GWS13" s="80"/>
      <c r="GWT13" s="85"/>
      <c r="GWU13" s="77"/>
      <c r="GWV13" s="74"/>
      <c r="GWW13" s="74"/>
      <c r="GWX13" s="85"/>
      <c r="GWY13" s="74"/>
      <c r="GWZ13" s="74"/>
      <c r="GXA13" s="85"/>
      <c r="GXB13" s="74"/>
      <c r="GXC13" s="74"/>
      <c r="GXD13" s="85"/>
      <c r="GXE13" s="74"/>
      <c r="GXF13" s="74"/>
      <c r="GXG13" s="85"/>
      <c r="GXH13" s="80"/>
      <c r="GXI13" s="80"/>
      <c r="GXJ13" s="85"/>
      <c r="GXK13" s="77"/>
      <c r="GXL13" s="74"/>
      <c r="GXM13" s="74"/>
      <c r="GXN13" s="85"/>
      <c r="GXO13" s="74"/>
      <c r="GXP13" s="74"/>
      <c r="GXQ13" s="85"/>
      <c r="GXR13" s="74"/>
      <c r="GXS13" s="74"/>
      <c r="GXT13" s="85"/>
      <c r="GXU13" s="74"/>
      <c r="GXV13" s="74"/>
      <c r="GXW13" s="85"/>
      <c r="GXX13" s="80"/>
      <c r="GXY13" s="80"/>
      <c r="GXZ13" s="85"/>
      <c r="GYA13" s="77"/>
      <c r="GYB13" s="74"/>
      <c r="GYC13" s="74"/>
      <c r="GYD13" s="85"/>
      <c r="GYE13" s="74"/>
      <c r="GYF13" s="74"/>
      <c r="GYG13" s="85"/>
      <c r="GYH13" s="74"/>
      <c r="GYI13" s="74"/>
      <c r="GYJ13" s="85"/>
      <c r="GYK13" s="74"/>
      <c r="GYL13" s="74"/>
      <c r="GYM13" s="85"/>
      <c r="GYN13" s="80"/>
      <c r="GYO13" s="80"/>
      <c r="GYP13" s="85"/>
      <c r="GYQ13" s="77"/>
      <c r="GYR13" s="74"/>
      <c r="GYS13" s="74"/>
      <c r="GYT13" s="85"/>
      <c r="GYU13" s="74"/>
      <c r="GYV13" s="74"/>
      <c r="GYW13" s="85"/>
      <c r="GYX13" s="74"/>
      <c r="GYY13" s="74"/>
      <c r="GYZ13" s="85"/>
      <c r="GZA13" s="74"/>
      <c r="GZB13" s="74"/>
      <c r="GZC13" s="85"/>
      <c r="GZD13" s="80"/>
      <c r="GZE13" s="80"/>
      <c r="GZF13" s="85"/>
      <c r="GZG13" s="77"/>
      <c r="GZH13" s="74"/>
      <c r="GZI13" s="74"/>
      <c r="GZJ13" s="85"/>
      <c r="GZK13" s="74"/>
      <c r="GZL13" s="74"/>
      <c r="GZM13" s="85"/>
      <c r="GZN13" s="74"/>
      <c r="GZO13" s="74"/>
      <c r="GZP13" s="85"/>
      <c r="GZQ13" s="74"/>
      <c r="GZR13" s="74"/>
      <c r="GZS13" s="85"/>
      <c r="GZT13" s="80"/>
      <c r="GZU13" s="80"/>
      <c r="GZV13" s="85"/>
      <c r="GZW13" s="77"/>
      <c r="GZX13" s="74"/>
      <c r="GZY13" s="74"/>
      <c r="GZZ13" s="85"/>
      <c r="HAA13" s="74"/>
      <c r="HAB13" s="74"/>
      <c r="HAC13" s="85"/>
      <c r="HAD13" s="74"/>
      <c r="HAE13" s="74"/>
      <c r="HAF13" s="85"/>
      <c r="HAG13" s="74"/>
      <c r="HAH13" s="74"/>
      <c r="HAI13" s="85"/>
      <c r="HAJ13" s="80"/>
      <c r="HAK13" s="80"/>
      <c r="HAL13" s="85"/>
      <c r="HAM13" s="77"/>
      <c r="HAN13" s="74"/>
      <c r="HAO13" s="74"/>
      <c r="HAP13" s="85"/>
      <c r="HAQ13" s="74"/>
      <c r="HAR13" s="74"/>
      <c r="HAS13" s="85"/>
      <c r="HAT13" s="74"/>
      <c r="HAU13" s="74"/>
      <c r="HAV13" s="85"/>
      <c r="HAW13" s="74"/>
      <c r="HAX13" s="74"/>
      <c r="HAY13" s="85"/>
      <c r="HAZ13" s="80"/>
      <c r="HBA13" s="80"/>
      <c r="HBB13" s="85"/>
      <c r="HBC13" s="77"/>
      <c r="HBD13" s="74"/>
      <c r="HBE13" s="74"/>
      <c r="HBF13" s="85"/>
      <c r="HBG13" s="74"/>
      <c r="HBH13" s="74"/>
      <c r="HBI13" s="85"/>
      <c r="HBJ13" s="74"/>
      <c r="HBK13" s="74"/>
      <c r="HBL13" s="85"/>
      <c r="HBM13" s="74"/>
      <c r="HBN13" s="74"/>
      <c r="HBO13" s="85"/>
      <c r="HBP13" s="80"/>
      <c r="HBQ13" s="80"/>
      <c r="HBR13" s="85"/>
      <c r="HBS13" s="77"/>
      <c r="HBT13" s="74"/>
      <c r="HBU13" s="74"/>
      <c r="HBV13" s="85"/>
      <c r="HBW13" s="74"/>
      <c r="HBX13" s="74"/>
      <c r="HBY13" s="85"/>
      <c r="HBZ13" s="74"/>
      <c r="HCA13" s="74"/>
      <c r="HCB13" s="85"/>
      <c r="HCC13" s="74"/>
      <c r="HCD13" s="74"/>
      <c r="HCE13" s="85"/>
      <c r="HCF13" s="80"/>
      <c r="HCG13" s="80"/>
      <c r="HCH13" s="85"/>
      <c r="HCI13" s="77"/>
      <c r="HCJ13" s="74"/>
      <c r="HCK13" s="74"/>
      <c r="HCL13" s="85"/>
      <c r="HCM13" s="74"/>
      <c r="HCN13" s="74"/>
      <c r="HCO13" s="85"/>
      <c r="HCP13" s="74"/>
      <c r="HCQ13" s="74"/>
      <c r="HCR13" s="85"/>
      <c r="HCS13" s="74"/>
      <c r="HCT13" s="74"/>
      <c r="HCU13" s="85"/>
      <c r="HCV13" s="80"/>
      <c r="HCW13" s="80"/>
      <c r="HCX13" s="85"/>
      <c r="HCY13" s="77"/>
      <c r="HCZ13" s="74"/>
      <c r="HDA13" s="74"/>
      <c r="HDB13" s="85"/>
      <c r="HDC13" s="74"/>
      <c r="HDD13" s="74"/>
      <c r="HDE13" s="85"/>
      <c r="HDF13" s="74"/>
      <c r="HDG13" s="74"/>
      <c r="HDH13" s="85"/>
      <c r="HDI13" s="74"/>
      <c r="HDJ13" s="74"/>
      <c r="HDK13" s="85"/>
      <c r="HDL13" s="80"/>
      <c r="HDM13" s="80"/>
      <c r="HDN13" s="85"/>
      <c r="HDO13" s="77"/>
      <c r="HDP13" s="74"/>
      <c r="HDQ13" s="74"/>
      <c r="HDR13" s="85"/>
      <c r="HDS13" s="74"/>
      <c r="HDT13" s="74"/>
      <c r="HDU13" s="85"/>
      <c r="HDV13" s="74"/>
      <c r="HDW13" s="74"/>
      <c r="HDX13" s="85"/>
      <c r="HDY13" s="74"/>
      <c r="HDZ13" s="74"/>
      <c r="HEA13" s="85"/>
      <c r="HEB13" s="80"/>
      <c r="HEC13" s="80"/>
      <c r="HED13" s="85"/>
      <c r="HEE13" s="77"/>
      <c r="HEF13" s="74"/>
      <c r="HEG13" s="74"/>
      <c r="HEH13" s="85"/>
      <c r="HEI13" s="74"/>
      <c r="HEJ13" s="74"/>
      <c r="HEK13" s="85"/>
      <c r="HEL13" s="74"/>
      <c r="HEM13" s="74"/>
      <c r="HEN13" s="85"/>
      <c r="HEO13" s="74"/>
      <c r="HEP13" s="74"/>
      <c r="HEQ13" s="85"/>
      <c r="HER13" s="80"/>
      <c r="HES13" s="80"/>
      <c r="HET13" s="85"/>
      <c r="HEU13" s="77"/>
      <c r="HEV13" s="74"/>
      <c r="HEW13" s="74"/>
      <c r="HEX13" s="85"/>
      <c r="HEY13" s="74"/>
      <c r="HEZ13" s="74"/>
      <c r="HFA13" s="85"/>
      <c r="HFB13" s="74"/>
      <c r="HFC13" s="74"/>
      <c r="HFD13" s="85"/>
      <c r="HFE13" s="74"/>
      <c r="HFF13" s="74"/>
      <c r="HFG13" s="85"/>
      <c r="HFH13" s="80"/>
      <c r="HFI13" s="80"/>
      <c r="HFJ13" s="85"/>
      <c r="HFK13" s="77"/>
      <c r="HFL13" s="74"/>
      <c r="HFM13" s="74"/>
      <c r="HFN13" s="85"/>
      <c r="HFO13" s="74"/>
      <c r="HFP13" s="74"/>
      <c r="HFQ13" s="85"/>
      <c r="HFR13" s="74"/>
      <c r="HFS13" s="74"/>
      <c r="HFT13" s="85"/>
      <c r="HFU13" s="74"/>
      <c r="HFV13" s="74"/>
      <c r="HFW13" s="85"/>
      <c r="HFX13" s="80"/>
      <c r="HFY13" s="80"/>
      <c r="HFZ13" s="85"/>
      <c r="HGA13" s="77"/>
      <c r="HGB13" s="74"/>
      <c r="HGC13" s="74"/>
      <c r="HGD13" s="85"/>
      <c r="HGE13" s="74"/>
      <c r="HGF13" s="74"/>
      <c r="HGG13" s="85"/>
      <c r="HGH13" s="74"/>
      <c r="HGI13" s="74"/>
      <c r="HGJ13" s="85"/>
      <c r="HGK13" s="74"/>
      <c r="HGL13" s="74"/>
      <c r="HGM13" s="85"/>
      <c r="HGN13" s="80"/>
      <c r="HGO13" s="80"/>
      <c r="HGP13" s="85"/>
      <c r="HGQ13" s="77"/>
      <c r="HGR13" s="74"/>
      <c r="HGS13" s="74"/>
      <c r="HGT13" s="85"/>
      <c r="HGU13" s="74"/>
      <c r="HGV13" s="74"/>
      <c r="HGW13" s="85"/>
      <c r="HGX13" s="74"/>
      <c r="HGY13" s="74"/>
      <c r="HGZ13" s="85"/>
      <c r="HHA13" s="74"/>
      <c r="HHB13" s="74"/>
      <c r="HHC13" s="85"/>
      <c r="HHD13" s="80"/>
      <c r="HHE13" s="80"/>
      <c r="HHF13" s="85"/>
      <c r="HHG13" s="77"/>
      <c r="HHH13" s="74"/>
      <c r="HHI13" s="74"/>
      <c r="HHJ13" s="85"/>
      <c r="HHK13" s="74"/>
      <c r="HHL13" s="74"/>
      <c r="HHM13" s="85"/>
      <c r="HHN13" s="74"/>
      <c r="HHO13" s="74"/>
      <c r="HHP13" s="85"/>
      <c r="HHQ13" s="74"/>
      <c r="HHR13" s="74"/>
      <c r="HHS13" s="85"/>
      <c r="HHT13" s="80"/>
      <c r="HHU13" s="80"/>
      <c r="HHV13" s="85"/>
      <c r="HHW13" s="77"/>
      <c r="HHX13" s="74"/>
      <c r="HHY13" s="74"/>
      <c r="HHZ13" s="85"/>
      <c r="HIA13" s="74"/>
      <c r="HIB13" s="74"/>
      <c r="HIC13" s="85"/>
      <c r="HID13" s="74"/>
      <c r="HIE13" s="74"/>
      <c r="HIF13" s="85"/>
      <c r="HIG13" s="74"/>
      <c r="HIH13" s="74"/>
      <c r="HII13" s="85"/>
      <c r="HIJ13" s="80"/>
      <c r="HIK13" s="80"/>
      <c r="HIL13" s="85"/>
      <c r="HIM13" s="77"/>
      <c r="HIN13" s="74"/>
      <c r="HIO13" s="74"/>
      <c r="HIP13" s="85"/>
      <c r="HIQ13" s="74"/>
      <c r="HIR13" s="74"/>
      <c r="HIS13" s="85"/>
      <c r="HIT13" s="74"/>
      <c r="HIU13" s="74"/>
      <c r="HIV13" s="85"/>
      <c r="HIW13" s="74"/>
      <c r="HIX13" s="74"/>
      <c r="HIY13" s="85"/>
      <c r="HIZ13" s="80"/>
      <c r="HJA13" s="80"/>
      <c r="HJB13" s="85"/>
      <c r="HJC13" s="77"/>
      <c r="HJD13" s="74"/>
      <c r="HJE13" s="74"/>
      <c r="HJF13" s="85"/>
      <c r="HJG13" s="74"/>
      <c r="HJH13" s="74"/>
      <c r="HJI13" s="85"/>
      <c r="HJJ13" s="74"/>
      <c r="HJK13" s="74"/>
      <c r="HJL13" s="85"/>
      <c r="HJM13" s="74"/>
      <c r="HJN13" s="74"/>
      <c r="HJO13" s="85"/>
      <c r="HJP13" s="80"/>
      <c r="HJQ13" s="80"/>
      <c r="HJR13" s="85"/>
      <c r="HJS13" s="77"/>
      <c r="HJT13" s="74"/>
      <c r="HJU13" s="74"/>
      <c r="HJV13" s="85"/>
      <c r="HJW13" s="74"/>
      <c r="HJX13" s="74"/>
      <c r="HJY13" s="85"/>
      <c r="HJZ13" s="74"/>
      <c r="HKA13" s="74"/>
      <c r="HKB13" s="85"/>
      <c r="HKC13" s="74"/>
      <c r="HKD13" s="74"/>
      <c r="HKE13" s="85"/>
      <c r="HKF13" s="80"/>
      <c r="HKG13" s="80"/>
      <c r="HKH13" s="85"/>
      <c r="HKI13" s="77"/>
      <c r="HKJ13" s="74"/>
      <c r="HKK13" s="74"/>
      <c r="HKL13" s="85"/>
      <c r="HKM13" s="74"/>
      <c r="HKN13" s="74"/>
      <c r="HKO13" s="85"/>
      <c r="HKP13" s="74"/>
      <c r="HKQ13" s="74"/>
      <c r="HKR13" s="85"/>
      <c r="HKS13" s="74"/>
      <c r="HKT13" s="74"/>
      <c r="HKU13" s="85"/>
      <c r="HKV13" s="80"/>
      <c r="HKW13" s="80"/>
      <c r="HKX13" s="85"/>
      <c r="HKY13" s="77"/>
      <c r="HKZ13" s="74"/>
      <c r="HLA13" s="74"/>
      <c r="HLB13" s="85"/>
      <c r="HLC13" s="74"/>
      <c r="HLD13" s="74"/>
      <c r="HLE13" s="85"/>
      <c r="HLF13" s="74"/>
      <c r="HLG13" s="74"/>
      <c r="HLH13" s="85"/>
      <c r="HLI13" s="74"/>
      <c r="HLJ13" s="74"/>
      <c r="HLK13" s="85"/>
      <c r="HLL13" s="80"/>
      <c r="HLM13" s="80"/>
      <c r="HLN13" s="85"/>
      <c r="HLO13" s="77"/>
      <c r="HLP13" s="74"/>
      <c r="HLQ13" s="74"/>
      <c r="HLR13" s="85"/>
      <c r="HLS13" s="74"/>
      <c r="HLT13" s="74"/>
      <c r="HLU13" s="85"/>
      <c r="HLV13" s="74"/>
      <c r="HLW13" s="74"/>
      <c r="HLX13" s="85"/>
      <c r="HLY13" s="74"/>
      <c r="HLZ13" s="74"/>
      <c r="HMA13" s="85"/>
      <c r="HMB13" s="80"/>
      <c r="HMC13" s="80"/>
      <c r="HMD13" s="85"/>
      <c r="HME13" s="77"/>
      <c r="HMF13" s="74"/>
      <c r="HMG13" s="74"/>
      <c r="HMH13" s="85"/>
      <c r="HMI13" s="74"/>
      <c r="HMJ13" s="74"/>
      <c r="HMK13" s="85"/>
      <c r="HML13" s="74"/>
      <c r="HMM13" s="74"/>
      <c r="HMN13" s="85"/>
      <c r="HMO13" s="74"/>
      <c r="HMP13" s="74"/>
      <c r="HMQ13" s="85"/>
      <c r="HMR13" s="80"/>
      <c r="HMS13" s="80"/>
      <c r="HMT13" s="85"/>
      <c r="HMU13" s="77"/>
      <c r="HMV13" s="74"/>
      <c r="HMW13" s="74"/>
      <c r="HMX13" s="85"/>
      <c r="HMY13" s="74"/>
      <c r="HMZ13" s="74"/>
      <c r="HNA13" s="85"/>
      <c r="HNB13" s="74"/>
      <c r="HNC13" s="74"/>
      <c r="HND13" s="85"/>
      <c r="HNE13" s="74"/>
      <c r="HNF13" s="74"/>
      <c r="HNG13" s="85"/>
      <c r="HNH13" s="80"/>
      <c r="HNI13" s="80"/>
      <c r="HNJ13" s="85"/>
      <c r="HNK13" s="77"/>
      <c r="HNL13" s="74"/>
      <c r="HNM13" s="74"/>
      <c r="HNN13" s="85"/>
      <c r="HNO13" s="74"/>
      <c r="HNP13" s="74"/>
      <c r="HNQ13" s="85"/>
      <c r="HNR13" s="74"/>
      <c r="HNS13" s="74"/>
      <c r="HNT13" s="85"/>
      <c r="HNU13" s="74"/>
      <c r="HNV13" s="74"/>
      <c r="HNW13" s="85"/>
      <c r="HNX13" s="80"/>
      <c r="HNY13" s="80"/>
      <c r="HNZ13" s="85"/>
      <c r="HOA13" s="77"/>
      <c r="HOB13" s="74"/>
      <c r="HOC13" s="74"/>
      <c r="HOD13" s="85"/>
      <c r="HOE13" s="74"/>
      <c r="HOF13" s="74"/>
      <c r="HOG13" s="85"/>
      <c r="HOH13" s="74"/>
      <c r="HOI13" s="74"/>
      <c r="HOJ13" s="85"/>
      <c r="HOK13" s="74"/>
      <c r="HOL13" s="74"/>
      <c r="HOM13" s="85"/>
      <c r="HON13" s="80"/>
      <c r="HOO13" s="80"/>
      <c r="HOP13" s="85"/>
      <c r="HOQ13" s="77"/>
      <c r="HOR13" s="74"/>
      <c r="HOS13" s="74"/>
      <c r="HOT13" s="85"/>
      <c r="HOU13" s="74"/>
      <c r="HOV13" s="74"/>
      <c r="HOW13" s="85"/>
      <c r="HOX13" s="74"/>
      <c r="HOY13" s="74"/>
      <c r="HOZ13" s="85"/>
      <c r="HPA13" s="74"/>
      <c r="HPB13" s="74"/>
      <c r="HPC13" s="85"/>
      <c r="HPD13" s="80"/>
      <c r="HPE13" s="80"/>
      <c r="HPF13" s="85"/>
      <c r="HPG13" s="77"/>
      <c r="HPH13" s="74"/>
      <c r="HPI13" s="74"/>
      <c r="HPJ13" s="85"/>
      <c r="HPK13" s="74"/>
      <c r="HPL13" s="74"/>
      <c r="HPM13" s="85"/>
      <c r="HPN13" s="74"/>
      <c r="HPO13" s="74"/>
      <c r="HPP13" s="85"/>
      <c r="HPQ13" s="74"/>
      <c r="HPR13" s="74"/>
      <c r="HPS13" s="85"/>
      <c r="HPT13" s="80"/>
      <c r="HPU13" s="80"/>
      <c r="HPV13" s="85"/>
      <c r="HPW13" s="77"/>
      <c r="HPX13" s="74"/>
      <c r="HPY13" s="74"/>
      <c r="HPZ13" s="85"/>
      <c r="HQA13" s="74"/>
      <c r="HQB13" s="74"/>
      <c r="HQC13" s="85"/>
      <c r="HQD13" s="74"/>
      <c r="HQE13" s="74"/>
      <c r="HQF13" s="85"/>
      <c r="HQG13" s="74"/>
      <c r="HQH13" s="74"/>
      <c r="HQI13" s="85"/>
      <c r="HQJ13" s="80"/>
      <c r="HQK13" s="80"/>
      <c r="HQL13" s="85"/>
      <c r="HQM13" s="77"/>
      <c r="HQN13" s="74"/>
      <c r="HQO13" s="74"/>
      <c r="HQP13" s="85"/>
      <c r="HQQ13" s="74"/>
      <c r="HQR13" s="74"/>
      <c r="HQS13" s="85"/>
      <c r="HQT13" s="74"/>
      <c r="HQU13" s="74"/>
      <c r="HQV13" s="85"/>
      <c r="HQW13" s="74"/>
      <c r="HQX13" s="74"/>
      <c r="HQY13" s="85"/>
      <c r="HQZ13" s="80"/>
      <c r="HRA13" s="80"/>
      <c r="HRB13" s="85"/>
      <c r="HRC13" s="77"/>
      <c r="HRD13" s="74"/>
      <c r="HRE13" s="74"/>
      <c r="HRF13" s="85"/>
      <c r="HRG13" s="74"/>
      <c r="HRH13" s="74"/>
      <c r="HRI13" s="85"/>
      <c r="HRJ13" s="74"/>
      <c r="HRK13" s="74"/>
      <c r="HRL13" s="85"/>
      <c r="HRM13" s="74"/>
      <c r="HRN13" s="74"/>
      <c r="HRO13" s="85"/>
      <c r="HRP13" s="80"/>
      <c r="HRQ13" s="80"/>
      <c r="HRR13" s="85"/>
      <c r="HRS13" s="77"/>
      <c r="HRT13" s="74"/>
      <c r="HRU13" s="74"/>
      <c r="HRV13" s="85"/>
      <c r="HRW13" s="74"/>
      <c r="HRX13" s="74"/>
      <c r="HRY13" s="85"/>
      <c r="HRZ13" s="74"/>
      <c r="HSA13" s="74"/>
      <c r="HSB13" s="85"/>
      <c r="HSC13" s="74"/>
      <c r="HSD13" s="74"/>
      <c r="HSE13" s="85"/>
      <c r="HSF13" s="80"/>
      <c r="HSG13" s="80"/>
      <c r="HSH13" s="85"/>
      <c r="HSI13" s="77"/>
      <c r="HSJ13" s="74"/>
      <c r="HSK13" s="74"/>
      <c r="HSL13" s="85"/>
      <c r="HSM13" s="74"/>
      <c r="HSN13" s="74"/>
      <c r="HSO13" s="85"/>
      <c r="HSP13" s="74"/>
      <c r="HSQ13" s="74"/>
      <c r="HSR13" s="85"/>
      <c r="HSS13" s="74"/>
      <c r="HST13" s="74"/>
      <c r="HSU13" s="85"/>
      <c r="HSV13" s="80"/>
      <c r="HSW13" s="80"/>
      <c r="HSX13" s="85"/>
      <c r="HSY13" s="77"/>
      <c r="HSZ13" s="74"/>
      <c r="HTA13" s="74"/>
      <c r="HTB13" s="85"/>
      <c r="HTC13" s="74"/>
      <c r="HTD13" s="74"/>
      <c r="HTE13" s="85"/>
      <c r="HTF13" s="74"/>
      <c r="HTG13" s="74"/>
      <c r="HTH13" s="85"/>
      <c r="HTI13" s="74"/>
      <c r="HTJ13" s="74"/>
      <c r="HTK13" s="85"/>
      <c r="HTL13" s="80"/>
      <c r="HTM13" s="80"/>
      <c r="HTN13" s="85"/>
      <c r="HTO13" s="77"/>
      <c r="HTP13" s="74"/>
      <c r="HTQ13" s="74"/>
      <c r="HTR13" s="85"/>
      <c r="HTS13" s="74"/>
      <c r="HTT13" s="74"/>
      <c r="HTU13" s="85"/>
      <c r="HTV13" s="74"/>
      <c r="HTW13" s="74"/>
      <c r="HTX13" s="85"/>
      <c r="HTY13" s="74"/>
      <c r="HTZ13" s="74"/>
      <c r="HUA13" s="85"/>
      <c r="HUB13" s="80"/>
      <c r="HUC13" s="80"/>
      <c r="HUD13" s="85"/>
      <c r="HUE13" s="77"/>
      <c r="HUF13" s="74"/>
      <c r="HUG13" s="74"/>
      <c r="HUH13" s="85"/>
      <c r="HUI13" s="74"/>
      <c r="HUJ13" s="74"/>
      <c r="HUK13" s="85"/>
      <c r="HUL13" s="74"/>
      <c r="HUM13" s="74"/>
      <c r="HUN13" s="85"/>
      <c r="HUO13" s="74"/>
      <c r="HUP13" s="74"/>
      <c r="HUQ13" s="85"/>
      <c r="HUR13" s="80"/>
      <c r="HUS13" s="80"/>
      <c r="HUT13" s="85"/>
      <c r="HUU13" s="77"/>
      <c r="HUV13" s="74"/>
      <c r="HUW13" s="74"/>
      <c r="HUX13" s="85"/>
      <c r="HUY13" s="74"/>
      <c r="HUZ13" s="74"/>
      <c r="HVA13" s="85"/>
      <c r="HVB13" s="74"/>
      <c r="HVC13" s="74"/>
      <c r="HVD13" s="85"/>
      <c r="HVE13" s="74"/>
      <c r="HVF13" s="74"/>
      <c r="HVG13" s="85"/>
      <c r="HVH13" s="80"/>
      <c r="HVI13" s="80"/>
      <c r="HVJ13" s="85"/>
      <c r="HVK13" s="77"/>
      <c r="HVL13" s="74"/>
      <c r="HVM13" s="74"/>
      <c r="HVN13" s="85"/>
      <c r="HVO13" s="74"/>
      <c r="HVP13" s="74"/>
      <c r="HVQ13" s="85"/>
      <c r="HVR13" s="74"/>
      <c r="HVS13" s="74"/>
      <c r="HVT13" s="85"/>
      <c r="HVU13" s="74"/>
      <c r="HVV13" s="74"/>
      <c r="HVW13" s="85"/>
      <c r="HVX13" s="80"/>
      <c r="HVY13" s="80"/>
      <c r="HVZ13" s="85"/>
      <c r="HWA13" s="77"/>
      <c r="HWB13" s="74"/>
      <c r="HWC13" s="74"/>
      <c r="HWD13" s="85"/>
      <c r="HWE13" s="74"/>
      <c r="HWF13" s="74"/>
      <c r="HWG13" s="85"/>
      <c r="HWH13" s="74"/>
      <c r="HWI13" s="74"/>
      <c r="HWJ13" s="85"/>
      <c r="HWK13" s="74"/>
      <c r="HWL13" s="74"/>
      <c r="HWM13" s="85"/>
      <c r="HWN13" s="80"/>
      <c r="HWO13" s="80"/>
      <c r="HWP13" s="85"/>
      <c r="HWQ13" s="77"/>
      <c r="HWR13" s="74"/>
      <c r="HWS13" s="74"/>
      <c r="HWT13" s="85"/>
      <c r="HWU13" s="74"/>
      <c r="HWV13" s="74"/>
      <c r="HWW13" s="85"/>
      <c r="HWX13" s="74"/>
      <c r="HWY13" s="74"/>
      <c r="HWZ13" s="85"/>
      <c r="HXA13" s="74"/>
      <c r="HXB13" s="74"/>
      <c r="HXC13" s="85"/>
      <c r="HXD13" s="80"/>
      <c r="HXE13" s="80"/>
      <c r="HXF13" s="85"/>
      <c r="HXG13" s="77"/>
      <c r="HXH13" s="74"/>
      <c r="HXI13" s="74"/>
      <c r="HXJ13" s="85"/>
      <c r="HXK13" s="74"/>
      <c r="HXL13" s="74"/>
      <c r="HXM13" s="85"/>
      <c r="HXN13" s="74"/>
      <c r="HXO13" s="74"/>
      <c r="HXP13" s="85"/>
      <c r="HXQ13" s="74"/>
      <c r="HXR13" s="74"/>
      <c r="HXS13" s="85"/>
      <c r="HXT13" s="80"/>
      <c r="HXU13" s="80"/>
      <c r="HXV13" s="85"/>
      <c r="HXW13" s="77"/>
      <c r="HXX13" s="74"/>
      <c r="HXY13" s="74"/>
      <c r="HXZ13" s="85"/>
      <c r="HYA13" s="74"/>
      <c r="HYB13" s="74"/>
      <c r="HYC13" s="85"/>
      <c r="HYD13" s="74"/>
      <c r="HYE13" s="74"/>
      <c r="HYF13" s="85"/>
      <c r="HYG13" s="74"/>
      <c r="HYH13" s="74"/>
      <c r="HYI13" s="85"/>
      <c r="HYJ13" s="80"/>
      <c r="HYK13" s="80"/>
      <c r="HYL13" s="85"/>
      <c r="HYM13" s="77"/>
      <c r="HYN13" s="74"/>
      <c r="HYO13" s="74"/>
      <c r="HYP13" s="85"/>
      <c r="HYQ13" s="74"/>
      <c r="HYR13" s="74"/>
      <c r="HYS13" s="85"/>
      <c r="HYT13" s="74"/>
      <c r="HYU13" s="74"/>
      <c r="HYV13" s="85"/>
      <c r="HYW13" s="74"/>
      <c r="HYX13" s="74"/>
      <c r="HYY13" s="85"/>
      <c r="HYZ13" s="80"/>
      <c r="HZA13" s="80"/>
      <c r="HZB13" s="85"/>
      <c r="HZC13" s="77"/>
      <c r="HZD13" s="74"/>
      <c r="HZE13" s="74"/>
      <c r="HZF13" s="85"/>
      <c r="HZG13" s="74"/>
      <c r="HZH13" s="74"/>
      <c r="HZI13" s="85"/>
      <c r="HZJ13" s="74"/>
      <c r="HZK13" s="74"/>
      <c r="HZL13" s="85"/>
      <c r="HZM13" s="74"/>
      <c r="HZN13" s="74"/>
      <c r="HZO13" s="85"/>
      <c r="HZP13" s="80"/>
      <c r="HZQ13" s="80"/>
      <c r="HZR13" s="85"/>
      <c r="HZS13" s="77"/>
      <c r="HZT13" s="74"/>
      <c r="HZU13" s="74"/>
      <c r="HZV13" s="85"/>
      <c r="HZW13" s="74"/>
      <c r="HZX13" s="74"/>
      <c r="HZY13" s="85"/>
      <c r="HZZ13" s="74"/>
      <c r="IAA13" s="74"/>
      <c r="IAB13" s="85"/>
      <c r="IAC13" s="74"/>
      <c r="IAD13" s="74"/>
      <c r="IAE13" s="85"/>
      <c r="IAF13" s="80"/>
      <c r="IAG13" s="80"/>
      <c r="IAH13" s="85"/>
      <c r="IAI13" s="77"/>
      <c r="IAJ13" s="74"/>
      <c r="IAK13" s="74"/>
      <c r="IAL13" s="85"/>
      <c r="IAM13" s="74"/>
      <c r="IAN13" s="74"/>
      <c r="IAO13" s="85"/>
      <c r="IAP13" s="74"/>
      <c r="IAQ13" s="74"/>
      <c r="IAR13" s="85"/>
      <c r="IAS13" s="74"/>
      <c r="IAT13" s="74"/>
      <c r="IAU13" s="85"/>
      <c r="IAV13" s="80"/>
      <c r="IAW13" s="80"/>
      <c r="IAX13" s="85"/>
      <c r="IAY13" s="77"/>
      <c r="IAZ13" s="74"/>
      <c r="IBA13" s="74"/>
      <c r="IBB13" s="85"/>
      <c r="IBC13" s="74"/>
      <c r="IBD13" s="74"/>
      <c r="IBE13" s="85"/>
      <c r="IBF13" s="74"/>
      <c r="IBG13" s="74"/>
      <c r="IBH13" s="85"/>
      <c r="IBI13" s="74"/>
      <c r="IBJ13" s="74"/>
      <c r="IBK13" s="85"/>
      <c r="IBL13" s="80"/>
      <c r="IBM13" s="80"/>
      <c r="IBN13" s="85"/>
      <c r="IBO13" s="77"/>
      <c r="IBP13" s="74"/>
      <c r="IBQ13" s="74"/>
      <c r="IBR13" s="85"/>
      <c r="IBS13" s="74"/>
      <c r="IBT13" s="74"/>
      <c r="IBU13" s="85"/>
      <c r="IBV13" s="74"/>
      <c r="IBW13" s="74"/>
      <c r="IBX13" s="85"/>
      <c r="IBY13" s="74"/>
      <c r="IBZ13" s="74"/>
      <c r="ICA13" s="85"/>
      <c r="ICB13" s="80"/>
      <c r="ICC13" s="80"/>
      <c r="ICD13" s="85"/>
      <c r="ICE13" s="77"/>
      <c r="ICF13" s="74"/>
      <c r="ICG13" s="74"/>
      <c r="ICH13" s="85"/>
      <c r="ICI13" s="74"/>
      <c r="ICJ13" s="74"/>
      <c r="ICK13" s="85"/>
      <c r="ICL13" s="74"/>
      <c r="ICM13" s="74"/>
      <c r="ICN13" s="85"/>
      <c r="ICO13" s="74"/>
      <c r="ICP13" s="74"/>
      <c r="ICQ13" s="85"/>
      <c r="ICR13" s="80"/>
      <c r="ICS13" s="80"/>
      <c r="ICT13" s="85"/>
      <c r="ICU13" s="77"/>
      <c r="ICV13" s="74"/>
      <c r="ICW13" s="74"/>
      <c r="ICX13" s="85"/>
      <c r="ICY13" s="74"/>
      <c r="ICZ13" s="74"/>
      <c r="IDA13" s="85"/>
      <c r="IDB13" s="74"/>
      <c r="IDC13" s="74"/>
      <c r="IDD13" s="85"/>
      <c r="IDE13" s="74"/>
      <c r="IDF13" s="74"/>
      <c r="IDG13" s="85"/>
      <c r="IDH13" s="80"/>
      <c r="IDI13" s="80"/>
      <c r="IDJ13" s="85"/>
      <c r="IDK13" s="77"/>
      <c r="IDL13" s="74"/>
      <c r="IDM13" s="74"/>
      <c r="IDN13" s="85"/>
      <c r="IDO13" s="74"/>
      <c r="IDP13" s="74"/>
      <c r="IDQ13" s="85"/>
      <c r="IDR13" s="74"/>
      <c r="IDS13" s="74"/>
      <c r="IDT13" s="85"/>
      <c r="IDU13" s="74"/>
      <c r="IDV13" s="74"/>
      <c r="IDW13" s="85"/>
      <c r="IDX13" s="80"/>
      <c r="IDY13" s="80"/>
      <c r="IDZ13" s="85"/>
      <c r="IEA13" s="77"/>
      <c r="IEB13" s="74"/>
      <c r="IEC13" s="74"/>
      <c r="IED13" s="85"/>
      <c r="IEE13" s="74"/>
      <c r="IEF13" s="74"/>
      <c r="IEG13" s="85"/>
      <c r="IEH13" s="74"/>
      <c r="IEI13" s="74"/>
      <c r="IEJ13" s="85"/>
      <c r="IEK13" s="74"/>
      <c r="IEL13" s="74"/>
      <c r="IEM13" s="85"/>
      <c r="IEN13" s="80"/>
      <c r="IEO13" s="80"/>
      <c r="IEP13" s="85"/>
      <c r="IEQ13" s="77"/>
      <c r="IER13" s="74"/>
      <c r="IES13" s="74"/>
      <c r="IET13" s="85"/>
      <c r="IEU13" s="74"/>
      <c r="IEV13" s="74"/>
      <c r="IEW13" s="85"/>
      <c r="IEX13" s="74"/>
      <c r="IEY13" s="74"/>
      <c r="IEZ13" s="85"/>
      <c r="IFA13" s="74"/>
      <c r="IFB13" s="74"/>
      <c r="IFC13" s="85"/>
      <c r="IFD13" s="80"/>
      <c r="IFE13" s="80"/>
      <c r="IFF13" s="85"/>
      <c r="IFG13" s="77"/>
      <c r="IFH13" s="74"/>
      <c r="IFI13" s="74"/>
      <c r="IFJ13" s="85"/>
      <c r="IFK13" s="74"/>
      <c r="IFL13" s="74"/>
      <c r="IFM13" s="85"/>
      <c r="IFN13" s="74"/>
      <c r="IFO13" s="74"/>
      <c r="IFP13" s="85"/>
      <c r="IFQ13" s="74"/>
      <c r="IFR13" s="74"/>
      <c r="IFS13" s="85"/>
      <c r="IFT13" s="80"/>
      <c r="IFU13" s="80"/>
      <c r="IFV13" s="85"/>
      <c r="IFW13" s="77"/>
      <c r="IFX13" s="74"/>
      <c r="IFY13" s="74"/>
      <c r="IFZ13" s="85"/>
      <c r="IGA13" s="74"/>
      <c r="IGB13" s="74"/>
      <c r="IGC13" s="85"/>
      <c r="IGD13" s="74"/>
      <c r="IGE13" s="74"/>
      <c r="IGF13" s="85"/>
      <c r="IGG13" s="74"/>
      <c r="IGH13" s="74"/>
      <c r="IGI13" s="85"/>
      <c r="IGJ13" s="80"/>
      <c r="IGK13" s="80"/>
      <c r="IGL13" s="85"/>
      <c r="IGM13" s="77"/>
      <c r="IGN13" s="74"/>
      <c r="IGO13" s="74"/>
      <c r="IGP13" s="85"/>
      <c r="IGQ13" s="74"/>
      <c r="IGR13" s="74"/>
      <c r="IGS13" s="85"/>
      <c r="IGT13" s="74"/>
      <c r="IGU13" s="74"/>
      <c r="IGV13" s="85"/>
      <c r="IGW13" s="74"/>
      <c r="IGX13" s="74"/>
      <c r="IGY13" s="85"/>
      <c r="IGZ13" s="80"/>
      <c r="IHA13" s="80"/>
      <c r="IHB13" s="85"/>
      <c r="IHC13" s="77"/>
      <c r="IHD13" s="74"/>
      <c r="IHE13" s="74"/>
      <c r="IHF13" s="85"/>
      <c r="IHG13" s="74"/>
      <c r="IHH13" s="74"/>
      <c r="IHI13" s="85"/>
      <c r="IHJ13" s="74"/>
      <c r="IHK13" s="74"/>
      <c r="IHL13" s="85"/>
      <c r="IHM13" s="74"/>
      <c r="IHN13" s="74"/>
      <c r="IHO13" s="85"/>
      <c r="IHP13" s="80"/>
      <c r="IHQ13" s="80"/>
      <c r="IHR13" s="85"/>
      <c r="IHS13" s="77"/>
      <c r="IHT13" s="74"/>
      <c r="IHU13" s="74"/>
      <c r="IHV13" s="85"/>
      <c r="IHW13" s="74"/>
      <c r="IHX13" s="74"/>
      <c r="IHY13" s="85"/>
      <c r="IHZ13" s="74"/>
      <c r="IIA13" s="74"/>
      <c r="IIB13" s="85"/>
      <c r="IIC13" s="74"/>
      <c r="IID13" s="74"/>
      <c r="IIE13" s="85"/>
      <c r="IIF13" s="80"/>
      <c r="IIG13" s="80"/>
      <c r="IIH13" s="85"/>
      <c r="III13" s="77"/>
      <c r="IIJ13" s="74"/>
      <c r="IIK13" s="74"/>
      <c r="IIL13" s="85"/>
      <c r="IIM13" s="74"/>
      <c r="IIN13" s="74"/>
      <c r="IIO13" s="85"/>
      <c r="IIP13" s="74"/>
      <c r="IIQ13" s="74"/>
      <c r="IIR13" s="85"/>
      <c r="IIS13" s="74"/>
      <c r="IIT13" s="74"/>
      <c r="IIU13" s="85"/>
      <c r="IIV13" s="80"/>
      <c r="IIW13" s="80"/>
      <c r="IIX13" s="85"/>
      <c r="IIY13" s="77"/>
      <c r="IIZ13" s="74"/>
      <c r="IJA13" s="74"/>
      <c r="IJB13" s="85"/>
      <c r="IJC13" s="74"/>
      <c r="IJD13" s="74"/>
      <c r="IJE13" s="85"/>
      <c r="IJF13" s="74"/>
      <c r="IJG13" s="74"/>
      <c r="IJH13" s="85"/>
      <c r="IJI13" s="74"/>
      <c r="IJJ13" s="74"/>
      <c r="IJK13" s="85"/>
      <c r="IJL13" s="80"/>
      <c r="IJM13" s="80"/>
      <c r="IJN13" s="85"/>
      <c r="IJO13" s="77"/>
      <c r="IJP13" s="74"/>
      <c r="IJQ13" s="74"/>
      <c r="IJR13" s="85"/>
      <c r="IJS13" s="74"/>
      <c r="IJT13" s="74"/>
      <c r="IJU13" s="85"/>
      <c r="IJV13" s="74"/>
      <c r="IJW13" s="74"/>
      <c r="IJX13" s="85"/>
      <c r="IJY13" s="74"/>
      <c r="IJZ13" s="74"/>
      <c r="IKA13" s="85"/>
      <c r="IKB13" s="80"/>
      <c r="IKC13" s="80"/>
      <c r="IKD13" s="85"/>
      <c r="IKE13" s="77"/>
      <c r="IKF13" s="74"/>
      <c r="IKG13" s="74"/>
      <c r="IKH13" s="85"/>
      <c r="IKI13" s="74"/>
      <c r="IKJ13" s="74"/>
      <c r="IKK13" s="85"/>
      <c r="IKL13" s="74"/>
      <c r="IKM13" s="74"/>
      <c r="IKN13" s="85"/>
      <c r="IKO13" s="74"/>
      <c r="IKP13" s="74"/>
      <c r="IKQ13" s="85"/>
      <c r="IKR13" s="80"/>
      <c r="IKS13" s="80"/>
      <c r="IKT13" s="85"/>
      <c r="IKU13" s="77"/>
      <c r="IKV13" s="74"/>
      <c r="IKW13" s="74"/>
      <c r="IKX13" s="85"/>
      <c r="IKY13" s="74"/>
      <c r="IKZ13" s="74"/>
      <c r="ILA13" s="85"/>
      <c r="ILB13" s="74"/>
      <c r="ILC13" s="74"/>
      <c r="ILD13" s="85"/>
      <c r="ILE13" s="74"/>
      <c r="ILF13" s="74"/>
      <c r="ILG13" s="85"/>
      <c r="ILH13" s="80"/>
      <c r="ILI13" s="80"/>
      <c r="ILJ13" s="85"/>
      <c r="ILK13" s="77"/>
      <c r="ILL13" s="74"/>
      <c r="ILM13" s="74"/>
      <c r="ILN13" s="85"/>
      <c r="ILO13" s="74"/>
      <c r="ILP13" s="74"/>
      <c r="ILQ13" s="85"/>
      <c r="ILR13" s="74"/>
      <c r="ILS13" s="74"/>
      <c r="ILT13" s="85"/>
      <c r="ILU13" s="74"/>
      <c r="ILV13" s="74"/>
      <c r="ILW13" s="85"/>
      <c r="ILX13" s="80"/>
      <c r="ILY13" s="80"/>
      <c r="ILZ13" s="85"/>
      <c r="IMA13" s="77"/>
      <c r="IMB13" s="74"/>
      <c r="IMC13" s="74"/>
      <c r="IMD13" s="85"/>
      <c r="IME13" s="74"/>
      <c r="IMF13" s="74"/>
      <c r="IMG13" s="85"/>
      <c r="IMH13" s="74"/>
      <c r="IMI13" s="74"/>
      <c r="IMJ13" s="85"/>
      <c r="IMK13" s="74"/>
      <c r="IML13" s="74"/>
      <c r="IMM13" s="85"/>
      <c r="IMN13" s="80"/>
      <c r="IMO13" s="80"/>
      <c r="IMP13" s="85"/>
      <c r="IMQ13" s="77"/>
      <c r="IMR13" s="74"/>
      <c r="IMS13" s="74"/>
      <c r="IMT13" s="85"/>
      <c r="IMU13" s="74"/>
      <c r="IMV13" s="74"/>
      <c r="IMW13" s="85"/>
      <c r="IMX13" s="74"/>
      <c r="IMY13" s="74"/>
      <c r="IMZ13" s="85"/>
      <c r="INA13" s="74"/>
      <c r="INB13" s="74"/>
      <c r="INC13" s="85"/>
      <c r="IND13" s="80"/>
      <c r="INE13" s="80"/>
      <c r="INF13" s="85"/>
      <c r="ING13" s="77"/>
      <c r="INH13" s="74"/>
      <c r="INI13" s="74"/>
      <c r="INJ13" s="85"/>
      <c r="INK13" s="74"/>
      <c r="INL13" s="74"/>
      <c r="INM13" s="85"/>
      <c r="INN13" s="74"/>
      <c r="INO13" s="74"/>
      <c r="INP13" s="85"/>
      <c r="INQ13" s="74"/>
      <c r="INR13" s="74"/>
      <c r="INS13" s="85"/>
      <c r="INT13" s="80"/>
      <c r="INU13" s="80"/>
      <c r="INV13" s="85"/>
      <c r="INW13" s="77"/>
      <c r="INX13" s="74"/>
      <c r="INY13" s="74"/>
      <c r="INZ13" s="85"/>
      <c r="IOA13" s="74"/>
      <c r="IOB13" s="74"/>
      <c r="IOC13" s="85"/>
      <c r="IOD13" s="74"/>
      <c r="IOE13" s="74"/>
      <c r="IOF13" s="85"/>
      <c r="IOG13" s="74"/>
      <c r="IOH13" s="74"/>
      <c r="IOI13" s="85"/>
      <c r="IOJ13" s="80"/>
      <c r="IOK13" s="80"/>
      <c r="IOL13" s="85"/>
      <c r="IOM13" s="77"/>
      <c r="ION13" s="74"/>
      <c r="IOO13" s="74"/>
      <c r="IOP13" s="85"/>
      <c r="IOQ13" s="74"/>
      <c r="IOR13" s="74"/>
      <c r="IOS13" s="85"/>
      <c r="IOT13" s="74"/>
      <c r="IOU13" s="74"/>
      <c r="IOV13" s="85"/>
      <c r="IOW13" s="74"/>
      <c r="IOX13" s="74"/>
      <c r="IOY13" s="85"/>
      <c r="IOZ13" s="80"/>
      <c r="IPA13" s="80"/>
      <c r="IPB13" s="85"/>
      <c r="IPC13" s="77"/>
      <c r="IPD13" s="74"/>
      <c r="IPE13" s="74"/>
      <c r="IPF13" s="85"/>
      <c r="IPG13" s="74"/>
      <c r="IPH13" s="74"/>
      <c r="IPI13" s="85"/>
      <c r="IPJ13" s="74"/>
      <c r="IPK13" s="74"/>
      <c r="IPL13" s="85"/>
      <c r="IPM13" s="74"/>
      <c r="IPN13" s="74"/>
      <c r="IPO13" s="85"/>
      <c r="IPP13" s="80"/>
      <c r="IPQ13" s="80"/>
      <c r="IPR13" s="85"/>
      <c r="IPS13" s="77"/>
      <c r="IPT13" s="74"/>
      <c r="IPU13" s="74"/>
      <c r="IPV13" s="85"/>
      <c r="IPW13" s="74"/>
      <c r="IPX13" s="74"/>
      <c r="IPY13" s="85"/>
      <c r="IPZ13" s="74"/>
      <c r="IQA13" s="74"/>
      <c r="IQB13" s="85"/>
      <c r="IQC13" s="74"/>
      <c r="IQD13" s="74"/>
      <c r="IQE13" s="85"/>
      <c r="IQF13" s="80"/>
      <c r="IQG13" s="80"/>
      <c r="IQH13" s="85"/>
      <c r="IQI13" s="77"/>
      <c r="IQJ13" s="74"/>
      <c r="IQK13" s="74"/>
      <c r="IQL13" s="85"/>
      <c r="IQM13" s="74"/>
      <c r="IQN13" s="74"/>
      <c r="IQO13" s="85"/>
      <c r="IQP13" s="74"/>
      <c r="IQQ13" s="74"/>
      <c r="IQR13" s="85"/>
      <c r="IQS13" s="74"/>
      <c r="IQT13" s="74"/>
      <c r="IQU13" s="85"/>
      <c r="IQV13" s="80"/>
      <c r="IQW13" s="80"/>
      <c r="IQX13" s="85"/>
      <c r="IQY13" s="77"/>
      <c r="IQZ13" s="74"/>
      <c r="IRA13" s="74"/>
      <c r="IRB13" s="85"/>
      <c r="IRC13" s="74"/>
      <c r="IRD13" s="74"/>
      <c r="IRE13" s="85"/>
      <c r="IRF13" s="74"/>
      <c r="IRG13" s="74"/>
      <c r="IRH13" s="85"/>
      <c r="IRI13" s="74"/>
      <c r="IRJ13" s="74"/>
      <c r="IRK13" s="85"/>
      <c r="IRL13" s="80"/>
      <c r="IRM13" s="80"/>
      <c r="IRN13" s="85"/>
      <c r="IRO13" s="77"/>
      <c r="IRP13" s="74"/>
      <c r="IRQ13" s="74"/>
      <c r="IRR13" s="85"/>
      <c r="IRS13" s="74"/>
      <c r="IRT13" s="74"/>
      <c r="IRU13" s="85"/>
      <c r="IRV13" s="74"/>
      <c r="IRW13" s="74"/>
      <c r="IRX13" s="85"/>
      <c r="IRY13" s="74"/>
      <c r="IRZ13" s="74"/>
      <c r="ISA13" s="85"/>
      <c r="ISB13" s="80"/>
      <c r="ISC13" s="80"/>
      <c r="ISD13" s="85"/>
      <c r="ISE13" s="77"/>
      <c r="ISF13" s="74"/>
      <c r="ISG13" s="74"/>
      <c r="ISH13" s="85"/>
      <c r="ISI13" s="74"/>
      <c r="ISJ13" s="74"/>
      <c r="ISK13" s="85"/>
      <c r="ISL13" s="74"/>
      <c r="ISM13" s="74"/>
      <c r="ISN13" s="85"/>
      <c r="ISO13" s="74"/>
      <c r="ISP13" s="74"/>
      <c r="ISQ13" s="85"/>
      <c r="ISR13" s="80"/>
      <c r="ISS13" s="80"/>
      <c r="IST13" s="85"/>
      <c r="ISU13" s="77"/>
      <c r="ISV13" s="74"/>
      <c r="ISW13" s="74"/>
      <c r="ISX13" s="85"/>
      <c r="ISY13" s="74"/>
      <c r="ISZ13" s="74"/>
      <c r="ITA13" s="85"/>
      <c r="ITB13" s="74"/>
      <c r="ITC13" s="74"/>
      <c r="ITD13" s="85"/>
      <c r="ITE13" s="74"/>
      <c r="ITF13" s="74"/>
      <c r="ITG13" s="85"/>
      <c r="ITH13" s="80"/>
      <c r="ITI13" s="80"/>
      <c r="ITJ13" s="85"/>
      <c r="ITK13" s="77"/>
      <c r="ITL13" s="74"/>
      <c r="ITM13" s="74"/>
      <c r="ITN13" s="85"/>
      <c r="ITO13" s="74"/>
      <c r="ITP13" s="74"/>
      <c r="ITQ13" s="85"/>
      <c r="ITR13" s="74"/>
      <c r="ITS13" s="74"/>
      <c r="ITT13" s="85"/>
      <c r="ITU13" s="74"/>
      <c r="ITV13" s="74"/>
      <c r="ITW13" s="85"/>
      <c r="ITX13" s="80"/>
      <c r="ITY13" s="80"/>
      <c r="ITZ13" s="85"/>
      <c r="IUA13" s="77"/>
      <c r="IUB13" s="74"/>
      <c r="IUC13" s="74"/>
      <c r="IUD13" s="85"/>
      <c r="IUE13" s="74"/>
      <c r="IUF13" s="74"/>
      <c r="IUG13" s="85"/>
      <c r="IUH13" s="74"/>
      <c r="IUI13" s="74"/>
      <c r="IUJ13" s="85"/>
      <c r="IUK13" s="74"/>
      <c r="IUL13" s="74"/>
      <c r="IUM13" s="85"/>
      <c r="IUN13" s="80"/>
      <c r="IUO13" s="80"/>
      <c r="IUP13" s="85"/>
      <c r="IUQ13" s="77"/>
      <c r="IUR13" s="74"/>
      <c r="IUS13" s="74"/>
      <c r="IUT13" s="85"/>
      <c r="IUU13" s="74"/>
      <c r="IUV13" s="74"/>
      <c r="IUW13" s="85"/>
      <c r="IUX13" s="74"/>
      <c r="IUY13" s="74"/>
      <c r="IUZ13" s="85"/>
      <c r="IVA13" s="74"/>
      <c r="IVB13" s="74"/>
      <c r="IVC13" s="85"/>
      <c r="IVD13" s="80"/>
      <c r="IVE13" s="80"/>
      <c r="IVF13" s="85"/>
      <c r="IVG13" s="77"/>
      <c r="IVH13" s="74"/>
      <c r="IVI13" s="74"/>
      <c r="IVJ13" s="85"/>
      <c r="IVK13" s="74"/>
      <c r="IVL13" s="74"/>
      <c r="IVM13" s="85"/>
      <c r="IVN13" s="74"/>
      <c r="IVO13" s="74"/>
      <c r="IVP13" s="85"/>
      <c r="IVQ13" s="74"/>
      <c r="IVR13" s="74"/>
      <c r="IVS13" s="85"/>
      <c r="IVT13" s="80"/>
      <c r="IVU13" s="80"/>
      <c r="IVV13" s="85"/>
      <c r="IVW13" s="77"/>
      <c r="IVX13" s="74"/>
      <c r="IVY13" s="74"/>
      <c r="IVZ13" s="85"/>
      <c r="IWA13" s="74"/>
      <c r="IWB13" s="74"/>
      <c r="IWC13" s="85"/>
      <c r="IWD13" s="74"/>
      <c r="IWE13" s="74"/>
      <c r="IWF13" s="85"/>
      <c r="IWG13" s="74"/>
      <c r="IWH13" s="74"/>
      <c r="IWI13" s="85"/>
      <c r="IWJ13" s="80"/>
      <c r="IWK13" s="80"/>
      <c r="IWL13" s="85"/>
      <c r="IWM13" s="77"/>
      <c r="IWN13" s="74"/>
      <c r="IWO13" s="74"/>
      <c r="IWP13" s="85"/>
      <c r="IWQ13" s="74"/>
      <c r="IWR13" s="74"/>
      <c r="IWS13" s="85"/>
      <c r="IWT13" s="74"/>
      <c r="IWU13" s="74"/>
      <c r="IWV13" s="85"/>
      <c r="IWW13" s="74"/>
      <c r="IWX13" s="74"/>
      <c r="IWY13" s="85"/>
      <c r="IWZ13" s="80"/>
      <c r="IXA13" s="80"/>
      <c r="IXB13" s="85"/>
      <c r="IXC13" s="77"/>
      <c r="IXD13" s="74"/>
      <c r="IXE13" s="74"/>
      <c r="IXF13" s="85"/>
      <c r="IXG13" s="74"/>
      <c r="IXH13" s="74"/>
      <c r="IXI13" s="85"/>
      <c r="IXJ13" s="74"/>
      <c r="IXK13" s="74"/>
      <c r="IXL13" s="85"/>
      <c r="IXM13" s="74"/>
      <c r="IXN13" s="74"/>
      <c r="IXO13" s="85"/>
      <c r="IXP13" s="80"/>
      <c r="IXQ13" s="80"/>
      <c r="IXR13" s="85"/>
      <c r="IXS13" s="77"/>
      <c r="IXT13" s="74"/>
      <c r="IXU13" s="74"/>
      <c r="IXV13" s="85"/>
      <c r="IXW13" s="74"/>
      <c r="IXX13" s="74"/>
      <c r="IXY13" s="85"/>
      <c r="IXZ13" s="74"/>
      <c r="IYA13" s="74"/>
      <c r="IYB13" s="85"/>
      <c r="IYC13" s="74"/>
      <c r="IYD13" s="74"/>
      <c r="IYE13" s="85"/>
      <c r="IYF13" s="80"/>
      <c r="IYG13" s="80"/>
      <c r="IYH13" s="85"/>
      <c r="IYI13" s="77"/>
      <c r="IYJ13" s="74"/>
      <c r="IYK13" s="74"/>
      <c r="IYL13" s="85"/>
      <c r="IYM13" s="74"/>
      <c r="IYN13" s="74"/>
      <c r="IYO13" s="85"/>
      <c r="IYP13" s="74"/>
      <c r="IYQ13" s="74"/>
      <c r="IYR13" s="85"/>
      <c r="IYS13" s="74"/>
      <c r="IYT13" s="74"/>
      <c r="IYU13" s="85"/>
      <c r="IYV13" s="80"/>
      <c r="IYW13" s="80"/>
      <c r="IYX13" s="85"/>
      <c r="IYY13" s="77"/>
      <c r="IYZ13" s="74"/>
      <c r="IZA13" s="74"/>
      <c r="IZB13" s="85"/>
      <c r="IZC13" s="74"/>
      <c r="IZD13" s="74"/>
      <c r="IZE13" s="85"/>
      <c r="IZF13" s="74"/>
      <c r="IZG13" s="74"/>
      <c r="IZH13" s="85"/>
      <c r="IZI13" s="74"/>
      <c r="IZJ13" s="74"/>
      <c r="IZK13" s="85"/>
      <c r="IZL13" s="80"/>
      <c r="IZM13" s="80"/>
      <c r="IZN13" s="85"/>
      <c r="IZO13" s="77"/>
      <c r="IZP13" s="74"/>
      <c r="IZQ13" s="74"/>
      <c r="IZR13" s="85"/>
      <c r="IZS13" s="74"/>
      <c r="IZT13" s="74"/>
      <c r="IZU13" s="85"/>
      <c r="IZV13" s="74"/>
      <c r="IZW13" s="74"/>
      <c r="IZX13" s="85"/>
      <c r="IZY13" s="74"/>
      <c r="IZZ13" s="74"/>
      <c r="JAA13" s="85"/>
      <c r="JAB13" s="80"/>
      <c r="JAC13" s="80"/>
      <c r="JAD13" s="85"/>
      <c r="JAE13" s="77"/>
      <c r="JAF13" s="74"/>
      <c r="JAG13" s="74"/>
      <c r="JAH13" s="85"/>
      <c r="JAI13" s="74"/>
      <c r="JAJ13" s="74"/>
      <c r="JAK13" s="85"/>
      <c r="JAL13" s="74"/>
      <c r="JAM13" s="74"/>
      <c r="JAN13" s="85"/>
      <c r="JAO13" s="74"/>
      <c r="JAP13" s="74"/>
      <c r="JAQ13" s="85"/>
      <c r="JAR13" s="80"/>
      <c r="JAS13" s="80"/>
      <c r="JAT13" s="85"/>
      <c r="JAU13" s="77"/>
      <c r="JAV13" s="74"/>
      <c r="JAW13" s="74"/>
      <c r="JAX13" s="85"/>
      <c r="JAY13" s="74"/>
      <c r="JAZ13" s="74"/>
      <c r="JBA13" s="85"/>
      <c r="JBB13" s="74"/>
      <c r="JBC13" s="74"/>
      <c r="JBD13" s="85"/>
      <c r="JBE13" s="74"/>
      <c r="JBF13" s="74"/>
      <c r="JBG13" s="85"/>
      <c r="JBH13" s="80"/>
      <c r="JBI13" s="80"/>
      <c r="JBJ13" s="85"/>
      <c r="JBK13" s="77"/>
      <c r="JBL13" s="74"/>
      <c r="JBM13" s="74"/>
      <c r="JBN13" s="85"/>
      <c r="JBO13" s="74"/>
      <c r="JBP13" s="74"/>
      <c r="JBQ13" s="85"/>
      <c r="JBR13" s="74"/>
      <c r="JBS13" s="74"/>
      <c r="JBT13" s="85"/>
      <c r="JBU13" s="74"/>
      <c r="JBV13" s="74"/>
      <c r="JBW13" s="85"/>
      <c r="JBX13" s="80"/>
      <c r="JBY13" s="80"/>
      <c r="JBZ13" s="85"/>
      <c r="JCA13" s="77"/>
      <c r="JCB13" s="74"/>
      <c r="JCC13" s="74"/>
      <c r="JCD13" s="85"/>
      <c r="JCE13" s="74"/>
      <c r="JCF13" s="74"/>
      <c r="JCG13" s="85"/>
      <c r="JCH13" s="74"/>
      <c r="JCI13" s="74"/>
      <c r="JCJ13" s="85"/>
      <c r="JCK13" s="74"/>
      <c r="JCL13" s="74"/>
      <c r="JCM13" s="85"/>
      <c r="JCN13" s="80"/>
      <c r="JCO13" s="80"/>
      <c r="JCP13" s="85"/>
      <c r="JCQ13" s="77"/>
      <c r="JCR13" s="74"/>
      <c r="JCS13" s="74"/>
      <c r="JCT13" s="85"/>
      <c r="JCU13" s="74"/>
      <c r="JCV13" s="74"/>
      <c r="JCW13" s="85"/>
      <c r="JCX13" s="74"/>
      <c r="JCY13" s="74"/>
      <c r="JCZ13" s="85"/>
      <c r="JDA13" s="74"/>
      <c r="JDB13" s="74"/>
      <c r="JDC13" s="85"/>
      <c r="JDD13" s="80"/>
      <c r="JDE13" s="80"/>
      <c r="JDF13" s="85"/>
      <c r="JDG13" s="77"/>
      <c r="JDH13" s="74"/>
      <c r="JDI13" s="74"/>
      <c r="JDJ13" s="85"/>
      <c r="JDK13" s="74"/>
      <c r="JDL13" s="74"/>
      <c r="JDM13" s="85"/>
      <c r="JDN13" s="74"/>
      <c r="JDO13" s="74"/>
      <c r="JDP13" s="85"/>
      <c r="JDQ13" s="74"/>
      <c r="JDR13" s="74"/>
      <c r="JDS13" s="85"/>
      <c r="JDT13" s="80"/>
      <c r="JDU13" s="80"/>
      <c r="JDV13" s="85"/>
      <c r="JDW13" s="77"/>
      <c r="JDX13" s="74"/>
      <c r="JDY13" s="74"/>
      <c r="JDZ13" s="85"/>
      <c r="JEA13" s="74"/>
      <c r="JEB13" s="74"/>
      <c r="JEC13" s="85"/>
      <c r="JED13" s="74"/>
      <c r="JEE13" s="74"/>
      <c r="JEF13" s="85"/>
      <c r="JEG13" s="74"/>
      <c r="JEH13" s="74"/>
      <c r="JEI13" s="85"/>
      <c r="JEJ13" s="80"/>
      <c r="JEK13" s="80"/>
      <c r="JEL13" s="85"/>
      <c r="JEM13" s="77"/>
      <c r="JEN13" s="74"/>
      <c r="JEO13" s="74"/>
      <c r="JEP13" s="85"/>
      <c r="JEQ13" s="74"/>
      <c r="JER13" s="74"/>
      <c r="JES13" s="85"/>
      <c r="JET13" s="74"/>
      <c r="JEU13" s="74"/>
      <c r="JEV13" s="85"/>
      <c r="JEW13" s="74"/>
      <c r="JEX13" s="74"/>
      <c r="JEY13" s="85"/>
      <c r="JEZ13" s="80"/>
      <c r="JFA13" s="80"/>
      <c r="JFB13" s="85"/>
      <c r="JFC13" s="77"/>
      <c r="JFD13" s="74"/>
      <c r="JFE13" s="74"/>
      <c r="JFF13" s="85"/>
      <c r="JFG13" s="74"/>
      <c r="JFH13" s="74"/>
      <c r="JFI13" s="85"/>
      <c r="JFJ13" s="74"/>
      <c r="JFK13" s="74"/>
      <c r="JFL13" s="85"/>
      <c r="JFM13" s="74"/>
      <c r="JFN13" s="74"/>
      <c r="JFO13" s="85"/>
      <c r="JFP13" s="80"/>
      <c r="JFQ13" s="80"/>
      <c r="JFR13" s="85"/>
      <c r="JFS13" s="77"/>
      <c r="JFT13" s="74"/>
      <c r="JFU13" s="74"/>
      <c r="JFV13" s="85"/>
      <c r="JFW13" s="74"/>
      <c r="JFX13" s="74"/>
      <c r="JFY13" s="85"/>
      <c r="JFZ13" s="74"/>
      <c r="JGA13" s="74"/>
      <c r="JGB13" s="85"/>
      <c r="JGC13" s="74"/>
      <c r="JGD13" s="74"/>
      <c r="JGE13" s="85"/>
      <c r="JGF13" s="80"/>
      <c r="JGG13" s="80"/>
      <c r="JGH13" s="85"/>
      <c r="JGI13" s="77"/>
      <c r="JGJ13" s="74"/>
      <c r="JGK13" s="74"/>
      <c r="JGL13" s="85"/>
      <c r="JGM13" s="74"/>
      <c r="JGN13" s="74"/>
      <c r="JGO13" s="85"/>
      <c r="JGP13" s="74"/>
      <c r="JGQ13" s="74"/>
      <c r="JGR13" s="85"/>
      <c r="JGS13" s="74"/>
      <c r="JGT13" s="74"/>
      <c r="JGU13" s="85"/>
      <c r="JGV13" s="80"/>
      <c r="JGW13" s="80"/>
      <c r="JGX13" s="85"/>
      <c r="JGY13" s="77"/>
      <c r="JGZ13" s="74"/>
      <c r="JHA13" s="74"/>
      <c r="JHB13" s="85"/>
      <c r="JHC13" s="74"/>
      <c r="JHD13" s="74"/>
      <c r="JHE13" s="85"/>
      <c r="JHF13" s="74"/>
      <c r="JHG13" s="74"/>
      <c r="JHH13" s="85"/>
      <c r="JHI13" s="74"/>
      <c r="JHJ13" s="74"/>
      <c r="JHK13" s="85"/>
      <c r="JHL13" s="80"/>
      <c r="JHM13" s="80"/>
      <c r="JHN13" s="85"/>
      <c r="JHO13" s="77"/>
      <c r="JHP13" s="74"/>
      <c r="JHQ13" s="74"/>
      <c r="JHR13" s="85"/>
      <c r="JHS13" s="74"/>
      <c r="JHT13" s="74"/>
      <c r="JHU13" s="85"/>
      <c r="JHV13" s="74"/>
      <c r="JHW13" s="74"/>
      <c r="JHX13" s="85"/>
      <c r="JHY13" s="74"/>
      <c r="JHZ13" s="74"/>
      <c r="JIA13" s="85"/>
      <c r="JIB13" s="80"/>
      <c r="JIC13" s="80"/>
      <c r="JID13" s="85"/>
      <c r="JIE13" s="77"/>
      <c r="JIF13" s="74"/>
      <c r="JIG13" s="74"/>
      <c r="JIH13" s="85"/>
      <c r="JII13" s="74"/>
      <c r="JIJ13" s="74"/>
      <c r="JIK13" s="85"/>
      <c r="JIL13" s="74"/>
      <c r="JIM13" s="74"/>
      <c r="JIN13" s="85"/>
      <c r="JIO13" s="74"/>
      <c r="JIP13" s="74"/>
      <c r="JIQ13" s="85"/>
      <c r="JIR13" s="80"/>
      <c r="JIS13" s="80"/>
      <c r="JIT13" s="85"/>
      <c r="JIU13" s="77"/>
      <c r="JIV13" s="74"/>
      <c r="JIW13" s="74"/>
      <c r="JIX13" s="85"/>
      <c r="JIY13" s="74"/>
      <c r="JIZ13" s="74"/>
      <c r="JJA13" s="85"/>
      <c r="JJB13" s="74"/>
      <c r="JJC13" s="74"/>
      <c r="JJD13" s="85"/>
      <c r="JJE13" s="74"/>
      <c r="JJF13" s="74"/>
      <c r="JJG13" s="85"/>
      <c r="JJH13" s="80"/>
      <c r="JJI13" s="80"/>
      <c r="JJJ13" s="85"/>
      <c r="JJK13" s="77"/>
      <c r="JJL13" s="74"/>
      <c r="JJM13" s="74"/>
      <c r="JJN13" s="85"/>
      <c r="JJO13" s="74"/>
      <c r="JJP13" s="74"/>
      <c r="JJQ13" s="85"/>
      <c r="JJR13" s="74"/>
      <c r="JJS13" s="74"/>
      <c r="JJT13" s="85"/>
      <c r="JJU13" s="74"/>
      <c r="JJV13" s="74"/>
      <c r="JJW13" s="85"/>
      <c r="JJX13" s="80"/>
      <c r="JJY13" s="80"/>
      <c r="JJZ13" s="85"/>
      <c r="JKA13" s="77"/>
      <c r="JKB13" s="74"/>
      <c r="JKC13" s="74"/>
      <c r="JKD13" s="85"/>
      <c r="JKE13" s="74"/>
      <c r="JKF13" s="74"/>
      <c r="JKG13" s="85"/>
      <c r="JKH13" s="74"/>
      <c r="JKI13" s="74"/>
      <c r="JKJ13" s="85"/>
      <c r="JKK13" s="74"/>
      <c r="JKL13" s="74"/>
      <c r="JKM13" s="85"/>
      <c r="JKN13" s="80"/>
      <c r="JKO13" s="80"/>
      <c r="JKP13" s="85"/>
      <c r="JKQ13" s="77"/>
      <c r="JKR13" s="74"/>
      <c r="JKS13" s="74"/>
      <c r="JKT13" s="85"/>
      <c r="JKU13" s="74"/>
      <c r="JKV13" s="74"/>
      <c r="JKW13" s="85"/>
      <c r="JKX13" s="74"/>
      <c r="JKY13" s="74"/>
      <c r="JKZ13" s="85"/>
      <c r="JLA13" s="74"/>
      <c r="JLB13" s="74"/>
      <c r="JLC13" s="85"/>
      <c r="JLD13" s="80"/>
      <c r="JLE13" s="80"/>
      <c r="JLF13" s="85"/>
      <c r="JLG13" s="77"/>
      <c r="JLH13" s="74"/>
      <c r="JLI13" s="74"/>
      <c r="JLJ13" s="85"/>
      <c r="JLK13" s="74"/>
      <c r="JLL13" s="74"/>
      <c r="JLM13" s="85"/>
      <c r="JLN13" s="74"/>
      <c r="JLO13" s="74"/>
      <c r="JLP13" s="85"/>
      <c r="JLQ13" s="74"/>
      <c r="JLR13" s="74"/>
      <c r="JLS13" s="85"/>
      <c r="JLT13" s="80"/>
      <c r="JLU13" s="80"/>
      <c r="JLV13" s="85"/>
      <c r="JLW13" s="77"/>
      <c r="JLX13" s="74"/>
      <c r="JLY13" s="74"/>
      <c r="JLZ13" s="85"/>
      <c r="JMA13" s="74"/>
      <c r="JMB13" s="74"/>
      <c r="JMC13" s="85"/>
      <c r="JMD13" s="74"/>
      <c r="JME13" s="74"/>
      <c r="JMF13" s="85"/>
      <c r="JMG13" s="74"/>
      <c r="JMH13" s="74"/>
      <c r="JMI13" s="85"/>
      <c r="JMJ13" s="80"/>
      <c r="JMK13" s="80"/>
      <c r="JML13" s="85"/>
      <c r="JMM13" s="77"/>
      <c r="JMN13" s="74"/>
      <c r="JMO13" s="74"/>
      <c r="JMP13" s="85"/>
      <c r="JMQ13" s="74"/>
      <c r="JMR13" s="74"/>
      <c r="JMS13" s="85"/>
      <c r="JMT13" s="74"/>
      <c r="JMU13" s="74"/>
      <c r="JMV13" s="85"/>
      <c r="JMW13" s="74"/>
      <c r="JMX13" s="74"/>
      <c r="JMY13" s="85"/>
      <c r="JMZ13" s="80"/>
      <c r="JNA13" s="80"/>
      <c r="JNB13" s="85"/>
      <c r="JNC13" s="77"/>
      <c r="JND13" s="74"/>
      <c r="JNE13" s="74"/>
      <c r="JNF13" s="85"/>
      <c r="JNG13" s="74"/>
      <c r="JNH13" s="74"/>
      <c r="JNI13" s="85"/>
      <c r="JNJ13" s="74"/>
      <c r="JNK13" s="74"/>
      <c r="JNL13" s="85"/>
      <c r="JNM13" s="74"/>
      <c r="JNN13" s="74"/>
      <c r="JNO13" s="85"/>
      <c r="JNP13" s="80"/>
      <c r="JNQ13" s="80"/>
      <c r="JNR13" s="85"/>
      <c r="JNS13" s="77"/>
      <c r="JNT13" s="74"/>
      <c r="JNU13" s="74"/>
      <c r="JNV13" s="85"/>
      <c r="JNW13" s="74"/>
      <c r="JNX13" s="74"/>
      <c r="JNY13" s="85"/>
      <c r="JNZ13" s="74"/>
      <c r="JOA13" s="74"/>
      <c r="JOB13" s="85"/>
      <c r="JOC13" s="74"/>
      <c r="JOD13" s="74"/>
      <c r="JOE13" s="85"/>
      <c r="JOF13" s="80"/>
      <c r="JOG13" s="80"/>
      <c r="JOH13" s="85"/>
      <c r="JOI13" s="77"/>
      <c r="JOJ13" s="74"/>
      <c r="JOK13" s="74"/>
      <c r="JOL13" s="85"/>
      <c r="JOM13" s="74"/>
      <c r="JON13" s="74"/>
      <c r="JOO13" s="85"/>
      <c r="JOP13" s="74"/>
      <c r="JOQ13" s="74"/>
      <c r="JOR13" s="85"/>
      <c r="JOS13" s="74"/>
      <c r="JOT13" s="74"/>
      <c r="JOU13" s="85"/>
      <c r="JOV13" s="80"/>
      <c r="JOW13" s="80"/>
      <c r="JOX13" s="85"/>
      <c r="JOY13" s="77"/>
      <c r="JOZ13" s="74"/>
      <c r="JPA13" s="74"/>
      <c r="JPB13" s="85"/>
      <c r="JPC13" s="74"/>
      <c r="JPD13" s="74"/>
      <c r="JPE13" s="85"/>
      <c r="JPF13" s="74"/>
      <c r="JPG13" s="74"/>
      <c r="JPH13" s="85"/>
      <c r="JPI13" s="74"/>
      <c r="JPJ13" s="74"/>
      <c r="JPK13" s="85"/>
      <c r="JPL13" s="80"/>
      <c r="JPM13" s="80"/>
      <c r="JPN13" s="85"/>
      <c r="JPO13" s="77"/>
      <c r="JPP13" s="74"/>
      <c r="JPQ13" s="74"/>
      <c r="JPR13" s="85"/>
      <c r="JPS13" s="74"/>
      <c r="JPT13" s="74"/>
      <c r="JPU13" s="85"/>
      <c r="JPV13" s="74"/>
      <c r="JPW13" s="74"/>
      <c r="JPX13" s="85"/>
      <c r="JPY13" s="74"/>
      <c r="JPZ13" s="74"/>
      <c r="JQA13" s="85"/>
      <c r="JQB13" s="80"/>
      <c r="JQC13" s="80"/>
      <c r="JQD13" s="85"/>
      <c r="JQE13" s="77"/>
      <c r="JQF13" s="74"/>
      <c r="JQG13" s="74"/>
      <c r="JQH13" s="85"/>
      <c r="JQI13" s="74"/>
      <c r="JQJ13" s="74"/>
      <c r="JQK13" s="85"/>
      <c r="JQL13" s="74"/>
      <c r="JQM13" s="74"/>
      <c r="JQN13" s="85"/>
      <c r="JQO13" s="74"/>
      <c r="JQP13" s="74"/>
      <c r="JQQ13" s="85"/>
      <c r="JQR13" s="80"/>
      <c r="JQS13" s="80"/>
      <c r="JQT13" s="85"/>
      <c r="JQU13" s="77"/>
      <c r="JQV13" s="74"/>
      <c r="JQW13" s="74"/>
      <c r="JQX13" s="85"/>
      <c r="JQY13" s="74"/>
      <c r="JQZ13" s="74"/>
      <c r="JRA13" s="85"/>
      <c r="JRB13" s="74"/>
      <c r="JRC13" s="74"/>
      <c r="JRD13" s="85"/>
      <c r="JRE13" s="74"/>
      <c r="JRF13" s="74"/>
      <c r="JRG13" s="85"/>
      <c r="JRH13" s="80"/>
      <c r="JRI13" s="80"/>
      <c r="JRJ13" s="85"/>
      <c r="JRK13" s="77"/>
      <c r="JRL13" s="74"/>
      <c r="JRM13" s="74"/>
      <c r="JRN13" s="85"/>
      <c r="JRO13" s="74"/>
      <c r="JRP13" s="74"/>
      <c r="JRQ13" s="85"/>
      <c r="JRR13" s="74"/>
      <c r="JRS13" s="74"/>
      <c r="JRT13" s="85"/>
      <c r="JRU13" s="74"/>
      <c r="JRV13" s="74"/>
      <c r="JRW13" s="85"/>
      <c r="JRX13" s="80"/>
      <c r="JRY13" s="80"/>
      <c r="JRZ13" s="85"/>
      <c r="JSA13" s="77"/>
      <c r="JSB13" s="74"/>
      <c r="JSC13" s="74"/>
      <c r="JSD13" s="85"/>
      <c r="JSE13" s="74"/>
      <c r="JSF13" s="74"/>
      <c r="JSG13" s="85"/>
      <c r="JSH13" s="74"/>
      <c r="JSI13" s="74"/>
      <c r="JSJ13" s="85"/>
      <c r="JSK13" s="74"/>
      <c r="JSL13" s="74"/>
      <c r="JSM13" s="85"/>
      <c r="JSN13" s="80"/>
      <c r="JSO13" s="80"/>
      <c r="JSP13" s="85"/>
      <c r="JSQ13" s="77"/>
      <c r="JSR13" s="74"/>
      <c r="JSS13" s="74"/>
      <c r="JST13" s="85"/>
      <c r="JSU13" s="74"/>
      <c r="JSV13" s="74"/>
      <c r="JSW13" s="85"/>
      <c r="JSX13" s="74"/>
      <c r="JSY13" s="74"/>
      <c r="JSZ13" s="85"/>
      <c r="JTA13" s="74"/>
      <c r="JTB13" s="74"/>
      <c r="JTC13" s="85"/>
      <c r="JTD13" s="80"/>
      <c r="JTE13" s="80"/>
      <c r="JTF13" s="85"/>
      <c r="JTG13" s="77"/>
      <c r="JTH13" s="74"/>
      <c r="JTI13" s="74"/>
      <c r="JTJ13" s="85"/>
      <c r="JTK13" s="74"/>
      <c r="JTL13" s="74"/>
      <c r="JTM13" s="85"/>
      <c r="JTN13" s="74"/>
      <c r="JTO13" s="74"/>
      <c r="JTP13" s="85"/>
      <c r="JTQ13" s="74"/>
      <c r="JTR13" s="74"/>
      <c r="JTS13" s="85"/>
      <c r="JTT13" s="80"/>
      <c r="JTU13" s="80"/>
      <c r="JTV13" s="85"/>
      <c r="JTW13" s="77"/>
      <c r="JTX13" s="74"/>
      <c r="JTY13" s="74"/>
      <c r="JTZ13" s="85"/>
      <c r="JUA13" s="74"/>
      <c r="JUB13" s="74"/>
      <c r="JUC13" s="85"/>
      <c r="JUD13" s="74"/>
      <c r="JUE13" s="74"/>
      <c r="JUF13" s="85"/>
      <c r="JUG13" s="74"/>
      <c r="JUH13" s="74"/>
      <c r="JUI13" s="85"/>
      <c r="JUJ13" s="80"/>
      <c r="JUK13" s="80"/>
      <c r="JUL13" s="85"/>
      <c r="JUM13" s="77"/>
      <c r="JUN13" s="74"/>
      <c r="JUO13" s="74"/>
      <c r="JUP13" s="85"/>
      <c r="JUQ13" s="74"/>
      <c r="JUR13" s="74"/>
      <c r="JUS13" s="85"/>
      <c r="JUT13" s="74"/>
      <c r="JUU13" s="74"/>
      <c r="JUV13" s="85"/>
      <c r="JUW13" s="74"/>
      <c r="JUX13" s="74"/>
      <c r="JUY13" s="85"/>
      <c r="JUZ13" s="80"/>
      <c r="JVA13" s="80"/>
      <c r="JVB13" s="85"/>
      <c r="JVC13" s="77"/>
      <c r="JVD13" s="74"/>
      <c r="JVE13" s="74"/>
      <c r="JVF13" s="85"/>
      <c r="JVG13" s="74"/>
      <c r="JVH13" s="74"/>
      <c r="JVI13" s="85"/>
      <c r="JVJ13" s="74"/>
      <c r="JVK13" s="74"/>
      <c r="JVL13" s="85"/>
      <c r="JVM13" s="74"/>
      <c r="JVN13" s="74"/>
      <c r="JVO13" s="85"/>
      <c r="JVP13" s="80"/>
      <c r="JVQ13" s="80"/>
      <c r="JVR13" s="85"/>
      <c r="JVS13" s="77"/>
      <c r="JVT13" s="74"/>
      <c r="JVU13" s="74"/>
      <c r="JVV13" s="85"/>
      <c r="JVW13" s="74"/>
      <c r="JVX13" s="74"/>
      <c r="JVY13" s="85"/>
      <c r="JVZ13" s="74"/>
      <c r="JWA13" s="74"/>
      <c r="JWB13" s="85"/>
      <c r="JWC13" s="74"/>
      <c r="JWD13" s="74"/>
      <c r="JWE13" s="85"/>
      <c r="JWF13" s="80"/>
      <c r="JWG13" s="80"/>
      <c r="JWH13" s="85"/>
      <c r="JWI13" s="77"/>
      <c r="JWJ13" s="74"/>
      <c r="JWK13" s="74"/>
      <c r="JWL13" s="85"/>
      <c r="JWM13" s="74"/>
      <c r="JWN13" s="74"/>
      <c r="JWO13" s="85"/>
      <c r="JWP13" s="74"/>
      <c r="JWQ13" s="74"/>
      <c r="JWR13" s="85"/>
      <c r="JWS13" s="74"/>
      <c r="JWT13" s="74"/>
      <c r="JWU13" s="85"/>
      <c r="JWV13" s="80"/>
      <c r="JWW13" s="80"/>
      <c r="JWX13" s="85"/>
      <c r="JWY13" s="77"/>
      <c r="JWZ13" s="74"/>
      <c r="JXA13" s="74"/>
      <c r="JXB13" s="85"/>
      <c r="JXC13" s="74"/>
      <c r="JXD13" s="74"/>
      <c r="JXE13" s="85"/>
      <c r="JXF13" s="74"/>
      <c r="JXG13" s="74"/>
      <c r="JXH13" s="85"/>
      <c r="JXI13" s="74"/>
      <c r="JXJ13" s="74"/>
      <c r="JXK13" s="85"/>
      <c r="JXL13" s="80"/>
      <c r="JXM13" s="80"/>
      <c r="JXN13" s="85"/>
      <c r="JXO13" s="77"/>
      <c r="JXP13" s="74"/>
      <c r="JXQ13" s="74"/>
      <c r="JXR13" s="85"/>
      <c r="JXS13" s="74"/>
      <c r="JXT13" s="74"/>
      <c r="JXU13" s="85"/>
      <c r="JXV13" s="74"/>
      <c r="JXW13" s="74"/>
      <c r="JXX13" s="85"/>
      <c r="JXY13" s="74"/>
      <c r="JXZ13" s="74"/>
      <c r="JYA13" s="85"/>
      <c r="JYB13" s="80"/>
      <c r="JYC13" s="80"/>
      <c r="JYD13" s="85"/>
      <c r="JYE13" s="77"/>
      <c r="JYF13" s="74"/>
      <c r="JYG13" s="74"/>
      <c r="JYH13" s="85"/>
      <c r="JYI13" s="74"/>
      <c r="JYJ13" s="74"/>
      <c r="JYK13" s="85"/>
      <c r="JYL13" s="74"/>
      <c r="JYM13" s="74"/>
      <c r="JYN13" s="85"/>
      <c r="JYO13" s="74"/>
      <c r="JYP13" s="74"/>
      <c r="JYQ13" s="85"/>
      <c r="JYR13" s="80"/>
      <c r="JYS13" s="80"/>
      <c r="JYT13" s="85"/>
      <c r="JYU13" s="77"/>
      <c r="JYV13" s="74"/>
      <c r="JYW13" s="74"/>
      <c r="JYX13" s="85"/>
      <c r="JYY13" s="74"/>
      <c r="JYZ13" s="74"/>
      <c r="JZA13" s="85"/>
      <c r="JZB13" s="74"/>
      <c r="JZC13" s="74"/>
      <c r="JZD13" s="85"/>
      <c r="JZE13" s="74"/>
      <c r="JZF13" s="74"/>
      <c r="JZG13" s="85"/>
      <c r="JZH13" s="80"/>
      <c r="JZI13" s="80"/>
      <c r="JZJ13" s="85"/>
      <c r="JZK13" s="77"/>
      <c r="JZL13" s="74"/>
      <c r="JZM13" s="74"/>
      <c r="JZN13" s="85"/>
      <c r="JZO13" s="74"/>
      <c r="JZP13" s="74"/>
      <c r="JZQ13" s="85"/>
      <c r="JZR13" s="74"/>
      <c r="JZS13" s="74"/>
      <c r="JZT13" s="85"/>
      <c r="JZU13" s="74"/>
      <c r="JZV13" s="74"/>
      <c r="JZW13" s="85"/>
      <c r="JZX13" s="80"/>
      <c r="JZY13" s="80"/>
      <c r="JZZ13" s="85"/>
      <c r="KAA13" s="77"/>
      <c r="KAB13" s="74"/>
      <c r="KAC13" s="74"/>
      <c r="KAD13" s="85"/>
      <c r="KAE13" s="74"/>
      <c r="KAF13" s="74"/>
      <c r="KAG13" s="85"/>
      <c r="KAH13" s="74"/>
      <c r="KAI13" s="74"/>
      <c r="KAJ13" s="85"/>
      <c r="KAK13" s="74"/>
      <c r="KAL13" s="74"/>
      <c r="KAM13" s="85"/>
      <c r="KAN13" s="80"/>
      <c r="KAO13" s="80"/>
      <c r="KAP13" s="85"/>
      <c r="KAQ13" s="77"/>
      <c r="KAR13" s="74"/>
      <c r="KAS13" s="74"/>
      <c r="KAT13" s="85"/>
      <c r="KAU13" s="74"/>
      <c r="KAV13" s="74"/>
      <c r="KAW13" s="85"/>
      <c r="KAX13" s="74"/>
      <c r="KAY13" s="74"/>
      <c r="KAZ13" s="85"/>
      <c r="KBA13" s="74"/>
      <c r="KBB13" s="74"/>
      <c r="KBC13" s="85"/>
      <c r="KBD13" s="80"/>
      <c r="KBE13" s="80"/>
      <c r="KBF13" s="85"/>
      <c r="KBG13" s="77"/>
      <c r="KBH13" s="74"/>
      <c r="KBI13" s="74"/>
      <c r="KBJ13" s="85"/>
      <c r="KBK13" s="74"/>
      <c r="KBL13" s="74"/>
      <c r="KBM13" s="85"/>
      <c r="KBN13" s="74"/>
      <c r="KBO13" s="74"/>
      <c r="KBP13" s="85"/>
      <c r="KBQ13" s="74"/>
      <c r="KBR13" s="74"/>
      <c r="KBS13" s="85"/>
      <c r="KBT13" s="80"/>
      <c r="KBU13" s="80"/>
      <c r="KBV13" s="85"/>
      <c r="KBW13" s="77"/>
      <c r="KBX13" s="74"/>
      <c r="KBY13" s="74"/>
      <c r="KBZ13" s="85"/>
      <c r="KCA13" s="74"/>
      <c r="KCB13" s="74"/>
      <c r="KCC13" s="85"/>
      <c r="KCD13" s="74"/>
      <c r="KCE13" s="74"/>
      <c r="KCF13" s="85"/>
      <c r="KCG13" s="74"/>
      <c r="KCH13" s="74"/>
      <c r="KCI13" s="85"/>
      <c r="KCJ13" s="80"/>
      <c r="KCK13" s="80"/>
      <c r="KCL13" s="85"/>
      <c r="KCM13" s="77"/>
      <c r="KCN13" s="74"/>
      <c r="KCO13" s="74"/>
      <c r="KCP13" s="85"/>
      <c r="KCQ13" s="74"/>
      <c r="KCR13" s="74"/>
      <c r="KCS13" s="85"/>
      <c r="KCT13" s="74"/>
      <c r="KCU13" s="74"/>
      <c r="KCV13" s="85"/>
      <c r="KCW13" s="74"/>
      <c r="KCX13" s="74"/>
      <c r="KCY13" s="85"/>
      <c r="KCZ13" s="80"/>
      <c r="KDA13" s="80"/>
      <c r="KDB13" s="85"/>
      <c r="KDC13" s="77"/>
      <c r="KDD13" s="74"/>
      <c r="KDE13" s="74"/>
      <c r="KDF13" s="85"/>
      <c r="KDG13" s="74"/>
      <c r="KDH13" s="74"/>
      <c r="KDI13" s="85"/>
      <c r="KDJ13" s="74"/>
      <c r="KDK13" s="74"/>
      <c r="KDL13" s="85"/>
      <c r="KDM13" s="74"/>
      <c r="KDN13" s="74"/>
      <c r="KDO13" s="85"/>
      <c r="KDP13" s="80"/>
      <c r="KDQ13" s="80"/>
      <c r="KDR13" s="85"/>
      <c r="KDS13" s="77"/>
      <c r="KDT13" s="74"/>
      <c r="KDU13" s="74"/>
      <c r="KDV13" s="85"/>
      <c r="KDW13" s="74"/>
      <c r="KDX13" s="74"/>
      <c r="KDY13" s="85"/>
      <c r="KDZ13" s="74"/>
      <c r="KEA13" s="74"/>
      <c r="KEB13" s="85"/>
      <c r="KEC13" s="74"/>
      <c r="KED13" s="74"/>
      <c r="KEE13" s="85"/>
      <c r="KEF13" s="80"/>
      <c r="KEG13" s="80"/>
      <c r="KEH13" s="85"/>
      <c r="KEI13" s="77"/>
      <c r="KEJ13" s="74"/>
      <c r="KEK13" s="74"/>
      <c r="KEL13" s="85"/>
      <c r="KEM13" s="74"/>
      <c r="KEN13" s="74"/>
      <c r="KEO13" s="85"/>
      <c r="KEP13" s="74"/>
      <c r="KEQ13" s="74"/>
      <c r="KER13" s="85"/>
      <c r="KES13" s="74"/>
      <c r="KET13" s="74"/>
      <c r="KEU13" s="85"/>
      <c r="KEV13" s="80"/>
      <c r="KEW13" s="80"/>
      <c r="KEX13" s="85"/>
      <c r="KEY13" s="77"/>
      <c r="KEZ13" s="74"/>
      <c r="KFA13" s="74"/>
      <c r="KFB13" s="85"/>
      <c r="KFC13" s="74"/>
      <c r="KFD13" s="74"/>
      <c r="KFE13" s="85"/>
      <c r="KFF13" s="74"/>
      <c r="KFG13" s="74"/>
      <c r="KFH13" s="85"/>
      <c r="KFI13" s="74"/>
      <c r="KFJ13" s="74"/>
      <c r="KFK13" s="85"/>
      <c r="KFL13" s="80"/>
      <c r="KFM13" s="80"/>
      <c r="KFN13" s="85"/>
      <c r="KFO13" s="77"/>
      <c r="KFP13" s="74"/>
      <c r="KFQ13" s="74"/>
      <c r="KFR13" s="85"/>
      <c r="KFS13" s="74"/>
      <c r="KFT13" s="74"/>
      <c r="KFU13" s="85"/>
      <c r="KFV13" s="74"/>
      <c r="KFW13" s="74"/>
      <c r="KFX13" s="85"/>
      <c r="KFY13" s="74"/>
      <c r="KFZ13" s="74"/>
      <c r="KGA13" s="85"/>
      <c r="KGB13" s="80"/>
      <c r="KGC13" s="80"/>
      <c r="KGD13" s="85"/>
      <c r="KGE13" s="77"/>
      <c r="KGF13" s="74"/>
      <c r="KGG13" s="74"/>
      <c r="KGH13" s="85"/>
      <c r="KGI13" s="74"/>
      <c r="KGJ13" s="74"/>
      <c r="KGK13" s="85"/>
      <c r="KGL13" s="74"/>
      <c r="KGM13" s="74"/>
      <c r="KGN13" s="85"/>
      <c r="KGO13" s="74"/>
      <c r="KGP13" s="74"/>
      <c r="KGQ13" s="85"/>
      <c r="KGR13" s="80"/>
      <c r="KGS13" s="80"/>
      <c r="KGT13" s="85"/>
      <c r="KGU13" s="77"/>
      <c r="KGV13" s="74"/>
      <c r="KGW13" s="74"/>
      <c r="KGX13" s="85"/>
      <c r="KGY13" s="74"/>
      <c r="KGZ13" s="74"/>
      <c r="KHA13" s="85"/>
      <c r="KHB13" s="74"/>
      <c r="KHC13" s="74"/>
      <c r="KHD13" s="85"/>
      <c r="KHE13" s="74"/>
      <c r="KHF13" s="74"/>
      <c r="KHG13" s="85"/>
      <c r="KHH13" s="80"/>
      <c r="KHI13" s="80"/>
      <c r="KHJ13" s="85"/>
      <c r="KHK13" s="77"/>
      <c r="KHL13" s="74"/>
      <c r="KHM13" s="74"/>
      <c r="KHN13" s="85"/>
      <c r="KHO13" s="74"/>
      <c r="KHP13" s="74"/>
      <c r="KHQ13" s="85"/>
      <c r="KHR13" s="74"/>
      <c r="KHS13" s="74"/>
      <c r="KHT13" s="85"/>
      <c r="KHU13" s="74"/>
      <c r="KHV13" s="74"/>
      <c r="KHW13" s="85"/>
      <c r="KHX13" s="80"/>
      <c r="KHY13" s="80"/>
      <c r="KHZ13" s="85"/>
      <c r="KIA13" s="77"/>
      <c r="KIB13" s="74"/>
      <c r="KIC13" s="74"/>
      <c r="KID13" s="85"/>
      <c r="KIE13" s="74"/>
      <c r="KIF13" s="74"/>
      <c r="KIG13" s="85"/>
      <c r="KIH13" s="74"/>
      <c r="KII13" s="74"/>
      <c r="KIJ13" s="85"/>
      <c r="KIK13" s="74"/>
      <c r="KIL13" s="74"/>
      <c r="KIM13" s="85"/>
      <c r="KIN13" s="80"/>
      <c r="KIO13" s="80"/>
      <c r="KIP13" s="85"/>
      <c r="KIQ13" s="77"/>
      <c r="KIR13" s="74"/>
      <c r="KIS13" s="74"/>
      <c r="KIT13" s="85"/>
      <c r="KIU13" s="74"/>
      <c r="KIV13" s="74"/>
      <c r="KIW13" s="85"/>
      <c r="KIX13" s="74"/>
      <c r="KIY13" s="74"/>
      <c r="KIZ13" s="85"/>
      <c r="KJA13" s="74"/>
      <c r="KJB13" s="74"/>
      <c r="KJC13" s="85"/>
      <c r="KJD13" s="80"/>
      <c r="KJE13" s="80"/>
      <c r="KJF13" s="85"/>
      <c r="KJG13" s="77"/>
      <c r="KJH13" s="74"/>
      <c r="KJI13" s="74"/>
      <c r="KJJ13" s="85"/>
      <c r="KJK13" s="74"/>
      <c r="KJL13" s="74"/>
      <c r="KJM13" s="85"/>
      <c r="KJN13" s="74"/>
      <c r="KJO13" s="74"/>
      <c r="KJP13" s="85"/>
      <c r="KJQ13" s="74"/>
      <c r="KJR13" s="74"/>
      <c r="KJS13" s="85"/>
      <c r="KJT13" s="80"/>
      <c r="KJU13" s="80"/>
      <c r="KJV13" s="85"/>
      <c r="KJW13" s="77"/>
      <c r="KJX13" s="74"/>
      <c r="KJY13" s="74"/>
      <c r="KJZ13" s="85"/>
      <c r="KKA13" s="74"/>
      <c r="KKB13" s="74"/>
      <c r="KKC13" s="85"/>
      <c r="KKD13" s="74"/>
      <c r="KKE13" s="74"/>
      <c r="KKF13" s="85"/>
      <c r="KKG13" s="74"/>
      <c r="KKH13" s="74"/>
      <c r="KKI13" s="85"/>
      <c r="KKJ13" s="80"/>
      <c r="KKK13" s="80"/>
      <c r="KKL13" s="85"/>
      <c r="KKM13" s="77"/>
      <c r="KKN13" s="74"/>
      <c r="KKO13" s="74"/>
      <c r="KKP13" s="85"/>
      <c r="KKQ13" s="74"/>
      <c r="KKR13" s="74"/>
      <c r="KKS13" s="85"/>
      <c r="KKT13" s="74"/>
      <c r="KKU13" s="74"/>
      <c r="KKV13" s="85"/>
      <c r="KKW13" s="74"/>
      <c r="KKX13" s="74"/>
      <c r="KKY13" s="85"/>
      <c r="KKZ13" s="80"/>
      <c r="KLA13" s="80"/>
      <c r="KLB13" s="85"/>
      <c r="KLC13" s="77"/>
      <c r="KLD13" s="74"/>
      <c r="KLE13" s="74"/>
      <c r="KLF13" s="85"/>
      <c r="KLG13" s="74"/>
      <c r="KLH13" s="74"/>
      <c r="KLI13" s="85"/>
      <c r="KLJ13" s="74"/>
      <c r="KLK13" s="74"/>
      <c r="KLL13" s="85"/>
      <c r="KLM13" s="74"/>
      <c r="KLN13" s="74"/>
      <c r="KLO13" s="85"/>
      <c r="KLP13" s="80"/>
      <c r="KLQ13" s="80"/>
      <c r="KLR13" s="85"/>
      <c r="KLS13" s="77"/>
      <c r="KLT13" s="74"/>
      <c r="KLU13" s="74"/>
      <c r="KLV13" s="85"/>
      <c r="KLW13" s="74"/>
      <c r="KLX13" s="74"/>
      <c r="KLY13" s="85"/>
      <c r="KLZ13" s="74"/>
      <c r="KMA13" s="74"/>
      <c r="KMB13" s="85"/>
      <c r="KMC13" s="74"/>
      <c r="KMD13" s="74"/>
      <c r="KME13" s="85"/>
      <c r="KMF13" s="80"/>
      <c r="KMG13" s="80"/>
      <c r="KMH13" s="85"/>
      <c r="KMI13" s="77"/>
      <c r="KMJ13" s="74"/>
      <c r="KMK13" s="74"/>
      <c r="KML13" s="85"/>
      <c r="KMM13" s="74"/>
      <c r="KMN13" s="74"/>
      <c r="KMO13" s="85"/>
      <c r="KMP13" s="74"/>
      <c r="KMQ13" s="74"/>
      <c r="KMR13" s="85"/>
      <c r="KMS13" s="74"/>
      <c r="KMT13" s="74"/>
      <c r="KMU13" s="85"/>
      <c r="KMV13" s="80"/>
      <c r="KMW13" s="80"/>
      <c r="KMX13" s="85"/>
      <c r="KMY13" s="77"/>
      <c r="KMZ13" s="74"/>
      <c r="KNA13" s="74"/>
      <c r="KNB13" s="85"/>
      <c r="KNC13" s="74"/>
      <c r="KND13" s="74"/>
      <c r="KNE13" s="85"/>
      <c r="KNF13" s="74"/>
      <c r="KNG13" s="74"/>
      <c r="KNH13" s="85"/>
      <c r="KNI13" s="74"/>
      <c r="KNJ13" s="74"/>
      <c r="KNK13" s="85"/>
      <c r="KNL13" s="80"/>
      <c r="KNM13" s="80"/>
      <c r="KNN13" s="85"/>
      <c r="KNO13" s="77"/>
      <c r="KNP13" s="74"/>
      <c r="KNQ13" s="74"/>
      <c r="KNR13" s="85"/>
      <c r="KNS13" s="74"/>
      <c r="KNT13" s="74"/>
      <c r="KNU13" s="85"/>
      <c r="KNV13" s="74"/>
      <c r="KNW13" s="74"/>
      <c r="KNX13" s="85"/>
      <c r="KNY13" s="74"/>
      <c r="KNZ13" s="74"/>
      <c r="KOA13" s="85"/>
      <c r="KOB13" s="80"/>
      <c r="KOC13" s="80"/>
      <c r="KOD13" s="85"/>
      <c r="KOE13" s="77"/>
      <c r="KOF13" s="74"/>
      <c r="KOG13" s="74"/>
      <c r="KOH13" s="85"/>
      <c r="KOI13" s="74"/>
      <c r="KOJ13" s="74"/>
      <c r="KOK13" s="85"/>
      <c r="KOL13" s="74"/>
      <c r="KOM13" s="74"/>
      <c r="KON13" s="85"/>
      <c r="KOO13" s="74"/>
      <c r="KOP13" s="74"/>
      <c r="KOQ13" s="85"/>
      <c r="KOR13" s="80"/>
      <c r="KOS13" s="80"/>
      <c r="KOT13" s="85"/>
      <c r="KOU13" s="77"/>
      <c r="KOV13" s="74"/>
      <c r="KOW13" s="74"/>
      <c r="KOX13" s="85"/>
      <c r="KOY13" s="74"/>
      <c r="KOZ13" s="74"/>
      <c r="KPA13" s="85"/>
      <c r="KPB13" s="74"/>
      <c r="KPC13" s="74"/>
      <c r="KPD13" s="85"/>
      <c r="KPE13" s="74"/>
      <c r="KPF13" s="74"/>
      <c r="KPG13" s="85"/>
      <c r="KPH13" s="80"/>
      <c r="KPI13" s="80"/>
      <c r="KPJ13" s="85"/>
      <c r="KPK13" s="77"/>
      <c r="KPL13" s="74"/>
      <c r="KPM13" s="74"/>
      <c r="KPN13" s="85"/>
      <c r="KPO13" s="74"/>
      <c r="KPP13" s="74"/>
      <c r="KPQ13" s="85"/>
      <c r="KPR13" s="74"/>
      <c r="KPS13" s="74"/>
      <c r="KPT13" s="85"/>
      <c r="KPU13" s="74"/>
      <c r="KPV13" s="74"/>
      <c r="KPW13" s="85"/>
      <c r="KPX13" s="80"/>
      <c r="KPY13" s="80"/>
      <c r="KPZ13" s="85"/>
      <c r="KQA13" s="77"/>
      <c r="KQB13" s="74"/>
      <c r="KQC13" s="74"/>
      <c r="KQD13" s="85"/>
      <c r="KQE13" s="74"/>
      <c r="KQF13" s="74"/>
      <c r="KQG13" s="85"/>
      <c r="KQH13" s="74"/>
      <c r="KQI13" s="74"/>
      <c r="KQJ13" s="85"/>
      <c r="KQK13" s="74"/>
      <c r="KQL13" s="74"/>
      <c r="KQM13" s="85"/>
      <c r="KQN13" s="80"/>
      <c r="KQO13" s="80"/>
      <c r="KQP13" s="85"/>
      <c r="KQQ13" s="77"/>
      <c r="KQR13" s="74"/>
      <c r="KQS13" s="74"/>
      <c r="KQT13" s="85"/>
      <c r="KQU13" s="74"/>
      <c r="KQV13" s="74"/>
      <c r="KQW13" s="85"/>
      <c r="KQX13" s="74"/>
      <c r="KQY13" s="74"/>
      <c r="KQZ13" s="85"/>
      <c r="KRA13" s="74"/>
      <c r="KRB13" s="74"/>
      <c r="KRC13" s="85"/>
      <c r="KRD13" s="80"/>
      <c r="KRE13" s="80"/>
      <c r="KRF13" s="85"/>
      <c r="KRG13" s="77"/>
      <c r="KRH13" s="74"/>
      <c r="KRI13" s="74"/>
      <c r="KRJ13" s="85"/>
      <c r="KRK13" s="74"/>
      <c r="KRL13" s="74"/>
      <c r="KRM13" s="85"/>
      <c r="KRN13" s="74"/>
      <c r="KRO13" s="74"/>
      <c r="KRP13" s="85"/>
      <c r="KRQ13" s="74"/>
      <c r="KRR13" s="74"/>
      <c r="KRS13" s="85"/>
      <c r="KRT13" s="80"/>
      <c r="KRU13" s="80"/>
      <c r="KRV13" s="85"/>
      <c r="KRW13" s="77"/>
      <c r="KRX13" s="74"/>
      <c r="KRY13" s="74"/>
      <c r="KRZ13" s="85"/>
      <c r="KSA13" s="74"/>
      <c r="KSB13" s="74"/>
      <c r="KSC13" s="85"/>
      <c r="KSD13" s="74"/>
      <c r="KSE13" s="74"/>
      <c r="KSF13" s="85"/>
      <c r="KSG13" s="74"/>
      <c r="KSH13" s="74"/>
      <c r="KSI13" s="85"/>
      <c r="KSJ13" s="80"/>
      <c r="KSK13" s="80"/>
      <c r="KSL13" s="85"/>
      <c r="KSM13" s="77"/>
      <c r="KSN13" s="74"/>
      <c r="KSO13" s="74"/>
      <c r="KSP13" s="85"/>
      <c r="KSQ13" s="74"/>
      <c r="KSR13" s="74"/>
      <c r="KSS13" s="85"/>
      <c r="KST13" s="74"/>
      <c r="KSU13" s="74"/>
      <c r="KSV13" s="85"/>
      <c r="KSW13" s="74"/>
      <c r="KSX13" s="74"/>
      <c r="KSY13" s="85"/>
      <c r="KSZ13" s="80"/>
      <c r="KTA13" s="80"/>
      <c r="KTB13" s="85"/>
      <c r="KTC13" s="77"/>
      <c r="KTD13" s="74"/>
      <c r="KTE13" s="74"/>
      <c r="KTF13" s="85"/>
      <c r="KTG13" s="74"/>
      <c r="KTH13" s="74"/>
      <c r="KTI13" s="85"/>
      <c r="KTJ13" s="74"/>
      <c r="KTK13" s="74"/>
      <c r="KTL13" s="85"/>
      <c r="KTM13" s="74"/>
      <c r="KTN13" s="74"/>
      <c r="KTO13" s="85"/>
      <c r="KTP13" s="80"/>
      <c r="KTQ13" s="80"/>
      <c r="KTR13" s="85"/>
      <c r="KTS13" s="77"/>
      <c r="KTT13" s="74"/>
      <c r="KTU13" s="74"/>
      <c r="KTV13" s="85"/>
      <c r="KTW13" s="74"/>
      <c r="KTX13" s="74"/>
      <c r="KTY13" s="85"/>
      <c r="KTZ13" s="74"/>
      <c r="KUA13" s="74"/>
      <c r="KUB13" s="85"/>
      <c r="KUC13" s="74"/>
      <c r="KUD13" s="74"/>
      <c r="KUE13" s="85"/>
      <c r="KUF13" s="80"/>
      <c r="KUG13" s="80"/>
      <c r="KUH13" s="85"/>
      <c r="KUI13" s="77"/>
      <c r="KUJ13" s="74"/>
      <c r="KUK13" s="74"/>
      <c r="KUL13" s="85"/>
      <c r="KUM13" s="74"/>
      <c r="KUN13" s="74"/>
      <c r="KUO13" s="85"/>
      <c r="KUP13" s="74"/>
      <c r="KUQ13" s="74"/>
      <c r="KUR13" s="85"/>
      <c r="KUS13" s="74"/>
      <c r="KUT13" s="74"/>
      <c r="KUU13" s="85"/>
      <c r="KUV13" s="80"/>
      <c r="KUW13" s="80"/>
      <c r="KUX13" s="85"/>
      <c r="KUY13" s="77"/>
      <c r="KUZ13" s="74"/>
      <c r="KVA13" s="74"/>
      <c r="KVB13" s="85"/>
      <c r="KVC13" s="74"/>
      <c r="KVD13" s="74"/>
      <c r="KVE13" s="85"/>
      <c r="KVF13" s="74"/>
      <c r="KVG13" s="74"/>
      <c r="KVH13" s="85"/>
      <c r="KVI13" s="74"/>
      <c r="KVJ13" s="74"/>
      <c r="KVK13" s="85"/>
      <c r="KVL13" s="80"/>
      <c r="KVM13" s="80"/>
      <c r="KVN13" s="85"/>
      <c r="KVO13" s="77"/>
      <c r="KVP13" s="74"/>
      <c r="KVQ13" s="74"/>
      <c r="KVR13" s="85"/>
      <c r="KVS13" s="74"/>
      <c r="KVT13" s="74"/>
      <c r="KVU13" s="85"/>
      <c r="KVV13" s="74"/>
      <c r="KVW13" s="74"/>
      <c r="KVX13" s="85"/>
      <c r="KVY13" s="74"/>
      <c r="KVZ13" s="74"/>
      <c r="KWA13" s="85"/>
      <c r="KWB13" s="80"/>
      <c r="KWC13" s="80"/>
      <c r="KWD13" s="85"/>
      <c r="KWE13" s="77"/>
      <c r="KWF13" s="74"/>
      <c r="KWG13" s="74"/>
      <c r="KWH13" s="85"/>
      <c r="KWI13" s="74"/>
      <c r="KWJ13" s="74"/>
      <c r="KWK13" s="85"/>
      <c r="KWL13" s="74"/>
      <c r="KWM13" s="74"/>
      <c r="KWN13" s="85"/>
      <c r="KWO13" s="74"/>
      <c r="KWP13" s="74"/>
      <c r="KWQ13" s="85"/>
      <c r="KWR13" s="80"/>
      <c r="KWS13" s="80"/>
      <c r="KWT13" s="85"/>
      <c r="KWU13" s="77"/>
      <c r="KWV13" s="74"/>
      <c r="KWW13" s="74"/>
      <c r="KWX13" s="85"/>
      <c r="KWY13" s="74"/>
      <c r="KWZ13" s="74"/>
      <c r="KXA13" s="85"/>
      <c r="KXB13" s="74"/>
      <c r="KXC13" s="74"/>
      <c r="KXD13" s="85"/>
      <c r="KXE13" s="74"/>
      <c r="KXF13" s="74"/>
      <c r="KXG13" s="85"/>
      <c r="KXH13" s="80"/>
      <c r="KXI13" s="80"/>
      <c r="KXJ13" s="85"/>
      <c r="KXK13" s="77"/>
      <c r="KXL13" s="74"/>
      <c r="KXM13" s="74"/>
      <c r="KXN13" s="85"/>
      <c r="KXO13" s="74"/>
      <c r="KXP13" s="74"/>
      <c r="KXQ13" s="85"/>
      <c r="KXR13" s="74"/>
      <c r="KXS13" s="74"/>
      <c r="KXT13" s="85"/>
      <c r="KXU13" s="74"/>
      <c r="KXV13" s="74"/>
      <c r="KXW13" s="85"/>
      <c r="KXX13" s="80"/>
      <c r="KXY13" s="80"/>
      <c r="KXZ13" s="85"/>
      <c r="KYA13" s="77"/>
      <c r="KYB13" s="74"/>
      <c r="KYC13" s="74"/>
      <c r="KYD13" s="85"/>
      <c r="KYE13" s="74"/>
      <c r="KYF13" s="74"/>
      <c r="KYG13" s="85"/>
      <c r="KYH13" s="74"/>
      <c r="KYI13" s="74"/>
      <c r="KYJ13" s="85"/>
      <c r="KYK13" s="74"/>
      <c r="KYL13" s="74"/>
      <c r="KYM13" s="85"/>
      <c r="KYN13" s="80"/>
      <c r="KYO13" s="80"/>
      <c r="KYP13" s="85"/>
      <c r="KYQ13" s="77"/>
      <c r="KYR13" s="74"/>
      <c r="KYS13" s="74"/>
      <c r="KYT13" s="85"/>
      <c r="KYU13" s="74"/>
      <c r="KYV13" s="74"/>
      <c r="KYW13" s="85"/>
      <c r="KYX13" s="74"/>
      <c r="KYY13" s="74"/>
      <c r="KYZ13" s="85"/>
      <c r="KZA13" s="74"/>
      <c r="KZB13" s="74"/>
      <c r="KZC13" s="85"/>
      <c r="KZD13" s="80"/>
      <c r="KZE13" s="80"/>
      <c r="KZF13" s="85"/>
      <c r="KZG13" s="77"/>
      <c r="KZH13" s="74"/>
      <c r="KZI13" s="74"/>
      <c r="KZJ13" s="85"/>
      <c r="KZK13" s="74"/>
      <c r="KZL13" s="74"/>
      <c r="KZM13" s="85"/>
      <c r="KZN13" s="74"/>
      <c r="KZO13" s="74"/>
      <c r="KZP13" s="85"/>
      <c r="KZQ13" s="74"/>
      <c r="KZR13" s="74"/>
      <c r="KZS13" s="85"/>
      <c r="KZT13" s="80"/>
      <c r="KZU13" s="80"/>
      <c r="KZV13" s="85"/>
      <c r="KZW13" s="77"/>
      <c r="KZX13" s="74"/>
      <c r="KZY13" s="74"/>
      <c r="KZZ13" s="85"/>
      <c r="LAA13" s="74"/>
      <c r="LAB13" s="74"/>
      <c r="LAC13" s="85"/>
      <c r="LAD13" s="74"/>
      <c r="LAE13" s="74"/>
      <c r="LAF13" s="85"/>
      <c r="LAG13" s="74"/>
      <c r="LAH13" s="74"/>
      <c r="LAI13" s="85"/>
      <c r="LAJ13" s="80"/>
      <c r="LAK13" s="80"/>
      <c r="LAL13" s="85"/>
      <c r="LAM13" s="77"/>
      <c r="LAN13" s="74"/>
      <c r="LAO13" s="74"/>
      <c r="LAP13" s="85"/>
      <c r="LAQ13" s="74"/>
      <c r="LAR13" s="74"/>
      <c r="LAS13" s="85"/>
      <c r="LAT13" s="74"/>
      <c r="LAU13" s="74"/>
      <c r="LAV13" s="85"/>
      <c r="LAW13" s="74"/>
      <c r="LAX13" s="74"/>
      <c r="LAY13" s="85"/>
      <c r="LAZ13" s="80"/>
      <c r="LBA13" s="80"/>
      <c r="LBB13" s="85"/>
      <c r="LBC13" s="77"/>
      <c r="LBD13" s="74"/>
      <c r="LBE13" s="74"/>
      <c r="LBF13" s="85"/>
      <c r="LBG13" s="74"/>
      <c r="LBH13" s="74"/>
      <c r="LBI13" s="85"/>
      <c r="LBJ13" s="74"/>
      <c r="LBK13" s="74"/>
      <c r="LBL13" s="85"/>
      <c r="LBM13" s="74"/>
      <c r="LBN13" s="74"/>
      <c r="LBO13" s="85"/>
      <c r="LBP13" s="80"/>
      <c r="LBQ13" s="80"/>
      <c r="LBR13" s="85"/>
      <c r="LBS13" s="77"/>
      <c r="LBT13" s="74"/>
      <c r="LBU13" s="74"/>
      <c r="LBV13" s="85"/>
      <c r="LBW13" s="74"/>
      <c r="LBX13" s="74"/>
      <c r="LBY13" s="85"/>
      <c r="LBZ13" s="74"/>
      <c r="LCA13" s="74"/>
      <c r="LCB13" s="85"/>
      <c r="LCC13" s="74"/>
      <c r="LCD13" s="74"/>
      <c r="LCE13" s="85"/>
      <c r="LCF13" s="80"/>
      <c r="LCG13" s="80"/>
      <c r="LCH13" s="85"/>
      <c r="LCI13" s="77"/>
      <c r="LCJ13" s="74"/>
      <c r="LCK13" s="74"/>
      <c r="LCL13" s="85"/>
      <c r="LCM13" s="74"/>
      <c r="LCN13" s="74"/>
      <c r="LCO13" s="85"/>
      <c r="LCP13" s="74"/>
      <c r="LCQ13" s="74"/>
      <c r="LCR13" s="85"/>
      <c r="LCS13" s="74"/>
      <c r="LCT13" s="74"/>
      <c r="LCU13" s="85"/>
      <c r="LCV13" s="80"/>
      <c r="LCW13" s="80"/>
      <c r="LCX13" s="85"/>
      <c r="LCY13" s="77"/>
      <c r="LCZ13" s="74"/>
      <c r="LDA13" s="74"/>
      <c r="LDB13" s="85"/>
      <c r="LDC13" s="74"/>
      <c r="LDD13" s="74"/>
      <c r="LDE13" s="85"/>
      <c r="LDF13" s="74"/>
      <c r="LDG13" s="74"/>
      <c r="LDH13" s="85"/>
      <c r="LDI13" s="74"/>
      <c r="LDJ13" s="74"/>
      <c r="LDK13" s="85"/>
      <c r="LDL13" s="80"/>
      <c r="LDM13" s="80"/>
      <c r="LDN13" s="85"/>
      <c r="LDO13" s="77"/>
      <c r="LDP13" s="74"/>
      <c r="LDQ13" s="74"/>
      <c r="LDR13" s="85"/>
      <c r="LDS13" s="74"/>
      <c r="LDT13" s="74"/>
      <c r="LDU13" s="85"/>
      <c r="LDV13" s="74"/>
      <c r="LDW13" s="74"/>
      <c r="LDX13" s="85"/>
      <c r="LDY13" s="74"/>
      <c r="LDZ13" s="74"/>
      <c r="LEA13" s="85"/>
      <c r="LEB13" s="80"/>
      <c r="LEC13" s="80"/>
      <c r="LED13" s="85"/>
      <c r="LEE13" s="77"/>
      <c r="LEF13" s="74"/>
      <c r="LEG13" s="74"/>
      <c r="LEH13" s="85"/>
      <c r="LEI13" s="74"/>
      <c r="LEJ13" s="74"/>
      <c r="LEK13" s="85"/>
      <c r="LEL13" s="74"/>
      <c r="LEM13" s="74"/>
      <c r="LEN13" s="85"/>
      <c r="LEO13" s="74"/>
      <c r="LEP13" s="74"/>
      <c r="LEQ13" s="85"/>
      <c r="LER13" s="80"/>
      <c r="LES13" s="80"/>
      <c r="LET13" s="85"/>
      <c r="LEU13" s="77"/>
      <c r="LEV13" s="74"/>
      <c r="LEW13" s="74"/>
      <c r="LEX13" s="85"/>
      <c r="LEY13" s="74"/>
      <c r="LEZ13" s="74"/>
      <c r="LFA13" s="85"/>
      <c r="LFB13" s="74"/>
      <c r="LFC13" s="74"/>
      <c r="LFD13" s="85"/>
      <c r="LFE13" s="74"/>
      <c r="LFF13" s="74"/>
      <c r="LFG13" s="85"/>
      <c r="LFH13" s="80"/>
      <c r="LFI13" s="80"/>
      <c r="LFJ13" s="85"/>
      <c r="LFK13" s="77"/>
      <c r="LFL13" s="74"/>
      <c r="LFM13" s="74"/>
      <c r="LFN13" s="85"/>
      <c r="LFO13" s="74"/>
      <c r="LFP13" s="74"/>
      <c r="LFQ13" s="85"/>
      <c r="LFR13" s="74"/>
      <c r="LFS13" s="74"/>
      <c r="LFT13" s="85"/>
      <c r="LFU13" s="74"/>
      <c r="LFV13" s="74"/>
      <c r="LFW13" s="85"/>
      <c r="LFX13" s="80"/>
      <c r="LFY13" s="80"/>
      <c r="LFZ13" s="85"/>
      <c r="LGA13" s="77"/>
      <c r="LGB13" s="74"/>
      <c r="LGC13" s="74"/>
      <c r="LGD13" s="85"/>
      <c r="LGE13" s="74"/>
      <c r="LGF13" s="74"/>
      <c r="LGG13" s="85"/>
      <c r="LGH13" s="74"/>
      <c r="LGI13" s="74"/>
      <c r="LGJ13" s="85"/>
      <c r="LGK13" s="74"/>
      <c r="LGL13" s="74"/>
      <c r="LGM13" s="85"/>
      <c r="LGN13" s="80"/>
      <c r="LGO13" s="80"/>
      <c r="LGP13" s="85"/>
      <c r="LGQ13" s="77"/>
      <c r="LGR13" s="74"/>
      <c r="LGS13" s="74"/>
      <c r="LGT13" s="85"/>
      <c r="LGU13" s="74"/>
      <c r="LGV13" s="74"/>
      <c r="LGW13" s="85"/>
      <c r="LGX13" s="74"/>
      <c r="LGY13" s="74"/>
      <c r="LGZ13" s="85"/>
      <c r="LHA13" s="74"/>
      <c r="LHB13" s="74"/>
      <c r="LHC13" s="85"/>
      <c r="LHD13" s="80"/>
      <c r="LHE13" s="80"/>
      <c r="LHF13" s="85"/>
      <c r="LHG13" s="77"/>
      <c r="LHH13" s="74"/>
      <c r="LHI13" s="74"/>
      <c r="LHJ13" s="85"/>
      <c r="LHK13" s="74"/>
      <c r="LHL13" s="74"/>
      <c r="LHM13" s="85"/>
      <c r="LHN13" s="74"/>
      <c r="LHO13" s="74"/>
      <c r="LHP13" s="85"/>
      <c r="LHQ13" s="74"/>
      <c r="LHR13" s="74"/>
      <c r="LHS13" s="85"/>
      <c r="LHT13" s="80"/>
      <c r="LHU13" s="80"/>
      <c r="LHV13" s="85"/>
      <c r="LHW13" s="77"/>
      <c r="LHX13" s="74"/>
      <c r="LHY13" s="74"/>
      <c r="LHZ13" s="85"/>
      <c r="LIA13" s="74"/>
      <c r="LIB13" s="74"/>
      <c r="LIC13" s="85"/>
      <c r="LID13" s="74"/>
      <c r="LIE13" s="74"/>
      <c r="LIF13" s="85"/>
      <c r="LIG13" s="74"/>
      <c r="LIH13" s="74"/>
      <c r="LII13" s="85"/>
      <c r="LIJ13" s="80"/>
      <c r="LIK13" s="80"/>
      <c r="LIL13" s="85"/>
      <c r="LIM13" s="77"/>
      <c r="LIN13" s="74"/>
      <c r="LIO13" s="74"/>
      <c r="LIP13" s="85"/>
      <c r="LIQ13" s="74"/>
      <c r="LIR13" s="74"/>
      <c r="LIS13" s="85"/>
      <c r="LIT13" s="74"/>
      <c r="LIU13" s="74"/>
      <c r="LIV13" s="85"/>
      <c r="LIW13" s="74"/>
      <c r="LIX13" s="74"/>
      <c r="LIY13" s="85"/>
      <c r="LIZ13" s="80"/>
      <c r="LJA13" s="80"/>
      <c r="LJB13" s="85"/>
      <c r="LJC13" s="77"/>
      <c r="LJD13" s="74"/>
      <c r="LJE13" s="74"/>
      <c r="LJF13" s="85"/>
      <c r="LJG13" s="74"/>
      <c r="LJH13" s="74"/>
      <c r="LJI13" s="85"/>
      <c r="LJJ13" s="74"/>
      <c r="LJK13" s="74"/>
      <c r="LJL13" s="85"/>
      <c r="LJM13" s="74"/>
      <c r="LJN13" s="74"/>
      <c r="LJO13" s="85"/>
      <c r="LJP13" s="80"/>
      <c r="LJQ13" s="80"/>
      <c r="LJR13" s="85"/>
      <c r="LJS13" s="77"/>
      <c r="LJT13" s="74"/>
      <c r="LJU13" s="74"/>
      <c r="LJV13" s="85"/>
      <c r="LJW13" s="74"/>
      <c r="LJX13" s="74"/>
      <c r="LJY13" s="85"/>
      <c r="LJZ13" s="74"/>
      <c r="LKA13" s="74"/>
      <c r="LKB13" s="85"/>
      <c r="LKC13" s="74"/>
      <c r="LKD13" s="74"/>
      <c r="LKE13" s="85"/>
      <c r="LKF13" s="80"/>
      <c r="LKG13" s="80"/>
      <c r="LKH13" s="85"/>
      <c r="LKI13" s="77"/>
      <c r="LKJ13" s="74"/>
      <c r="LKK13" s="74"/>
      <c r="LKL13" s="85"/>
      <c r="LKM13" s="74"/>
      <c r="LKN13" s="74"/>
      <c r="LKO13" s="85"/>
      <c r="LKP13" s="74"/>
      <c r="LKQ13" s="74"/>
      <c r="LKR13" s="85"/>
      <c r="LKS13" s="74"/>
      <c r="LKT13" s="74"/>
      <c r="LKU13" s="85"/>
      <c r="LKV13" s="80"/>
      <c r="LKW13" s="80"/>
      <c r="LKX13" s="85"/>
      <c r="LKY13" s="77"/>
      <c r="LKZ13" s="74"/>
      <c r="LLA13" s="74"/>
      <c r="LLB13" s="85"/>
      <c r="LLC13" s="74"/>
      <c r="LLD13" s="74"/>
      <c r="LLE13" s="85"/>
      <c r="LLF13" s="74"/>
      <c r="LLG13" s="74"/>
      <c r="LLH13" s="85"/>
      <c r="LLI13" s="74"/>
      <c r="LLJ13" s="74"/>
      <c r="LLK13" s="85"/>
      <c r="LLL13" s="80"/>
      <c r="LLM13" s="80"/>
      <c r="LLN13" s="85"/>
      <c r="LLO13" s="77"/>
      <c r="LLP13" s="74"/>
      <c r="LLQ13" s="74"/>
      <c r="LLR13" s="85"/>
      <c r="LLS13" s="74"/>
      <c r="LLT13" s="74"/>
      <c r="LLU13" s="85"/>
      <c r="LLV13" s="74"/>
      <c r="LLW13" s="74"/>
      <c r="LLX13" s="85"/>
      <c r="LLY13" s="74"/>
      <c r="LLZ13" s="74"/>
      <c r="LMA13" s="85"/>
      <c r="LMB13" s="80"/>
      <c r="LMC13" s="80"/>
      <c r="LMD13" s="85"/>
      <c r="LME13" s="77"/>
      <c r="LMF13" s="74"/>
      <c r="LMG13" s="74"/>
      <c r="LMH13" s="85"/>
      <c r="LMI13" s="74"/>
      <c r="LMJ13" s="74"/>
      <c r="LMK13" s="85"/>
      <c r="LML13" s="74"/>
      <c r="LMM13" s="74"/>
      <c r="LMN13" s="85"/>
      <c r="LMO13" s="74"/>
      <c r="LMP13" s="74"/>
      <c r="LMQ13" s="85"/>
      <c r="LMR13" s="80"/>
      <c r="LMS13" s="80"/>
      <c r="LMT13" s="85"/>
      <c r="LMU13" s="77"/>
      <c r="LMV13" s="74"/>
      <c r="LMW13" s="74"/>
      <c r="LMX13" s="85"/>
      <c r="LMY13" s="74"/>
      <c r="LMZ13" s="74"/>
      <c r="LNA13" s="85"/>
      <c r="LNB13" s="74"/>
      <c r="LNC13" s="74"/>
      <c r="LND13" s="85"/>
      <c r="LNE13" s="74"/>
      <c r="LNF13" s="74"/>
      <c r="LNG13" s="85"/>
      <c r="LNH13" s="80"/>
      <c r="LNI13" s="80"/>
      <c r="LNJ13" s="85"/>
      <c r="LNK13" s="77"/>
      <c r="LNL13" s="74"/>
      <c r="LNM13" s="74"/>
      <c r="LNN13" s="85"/>
      <c r="LNO13" s="74"/>
      <c r="LNP13" s="74"/>
      <c r="LNQ13" s="85"/>
      <c r="LNR13" s="74"/>
      <c r="LNS13" s="74"/>
      <c r="LNT13" s="85"/>
      <c r="LNU13" s="74"/>
      <c r="LNV13" s="74"/>
      <c r="LNW13" s="85"/>
      <c r="LNX13" s="80"/>
      <c r="LNY13" s="80"/>
      <c r="LNZ13" s="85"/>
      <c r="LOA13" s="77"/>
      <c r="LOB13" s="74"/>
      <c r="LOC13" s="74"/>
      <c r="LOD13" s="85"/>
      <c r="LOE13" s="74"/>
      <c r="LOF13" s="74"/>
      <c r="LOG13" s="85"/>
      <c r="LOH13" s="74"/>
      <c r="LOI13" s="74"/>
      <c r="LOJ13" s="85"/>
      <c r="LOK13" s="74"/>
      <c r="LOL13" s="74"/>
      <c r="LOM13" s="85"/>
      <c r="LON13" s="80"/>
      <c r="LOO13" s="80"/>
      <c r="LOP13" s="85"/>
      <c r="LOQ13" s="77"/>
      <c r="LOR13" s="74"/>
      <c r="LOS13" s="74"/>
      <c r="LOT13" s="85"/>
      <c r="LOU13" s="74"/>
      <c r="LOV13" s="74"/>
      <c r="LOW13" s="85"/>
      <c r="LOX13" s="74"/>
      <c r="LOY13" s="74"/>
      <c r="LOZ13" s="85"/>
      <c r="LPA13" s="74"/>
      <c r="LPB13" s="74"/>
      <c r="LPC13" s="85"/>
      <c r="LPD13" s="80"/>
      <c r="LPE13" s="80"/>
      <c r="LPF13" s="85"/>
      <c r="LPG13" s="77"/>
      <c r="LPH13" s="74"/>
      <c r="LPI13" s="74"/>
      <c r="LPJ13" s="85"/>
      <c r="LPK13" s="74"/>
      <c r="LPL13" s="74"/>
      <c r="LPM13" s="85"/>
      <c r="LPN13" s="74"/>
      <c r="LPO13" s="74"/>
      <c r="LPP13" s="85"/>
      <c r="LPQ13" s="74"/>
      <c r="LPR13" s="74"/>
      <c r="LPS13" s="85"/>
      <c r="LPT13" s="80"/>
      <c r="LPU13" s="80"/>
      <c r="LPV13" s="85"/>
      <c r="LPW13" s="77"/>
      <c r="LPX13" s="74"/>
      <c r="LPY13" s="74"/>
      <c r="LPZ13" s="85"/>
      <c r="LQA13" s="74"/>
      <c r="LQB13" s="74"/>
      <c r="LQC13" s="85"/>
      <c r="LQD13" s="74"/>
      <c r="LQE13" s="74"/>
      <c r="LQF13" s="85"/>
      <c r="LQG13" s="74"/>
      <c r="LQH13" s="74"/>
      <c r="LQI13" s="85"/>
      <c r="LQJ13" s="80"/>
      <c r="LQK13" s="80"/>
      <c r="LQL13" s="85"/>
      <c r="LQM13" s="77"/>
      <c r="LQN13" s="74"/>
      <c r="LQO13" s="74"/>
      <c r="LQP13" s="85"/>
      <c r="LQQ13" s="74"/>
      <c r="LQR13" s="74"/>
      <c r="LQS13" s="85"/>
      <c r="LQT13" s="74"/>
      <c r="LQU13" s="74"/>
      <c r="LQV13" s="85"/>
      <c r="LQW13" s="74"/>
      <c r="LQX13" s="74"/>
      <c r="LQY13" s="85"/>
      <c r="LQZ13" s="80"/>
      <c r="LRA13" s="80"/>
      <c r="LRB13" s="85"/>
      <c r="LRC13" s="77"/>
      <c r="LRD13" s="74"/>
      <c r="LRE13" s="74"/>
      <c r="LRF13" s="85"/>
      <c r="LRG13" s="74"/>
      <c r="LRH13" s="74"/>
      <c r="LRI13" s="85"/>
      <c r="LRJ13" s="74"/>
      <c r="LRK13" s="74"/>
      <c r="LRL13" s="85"/>
      <c r="LRM13" s="74"/>
      <c r="LRN13" s="74"/>
      <c r="LRO13" s="85"/>
      <c r="LRP13" s="80"/>
      <c r="LRQ13" s="80"/>
      <c r="LRR13" s="85"/>
      <c r="LRS13" s="77"/>
      <c r="LRT13" s="74"/>
      <c r="LRU13" s="74"/>
      <c r="LRV13" s="85"/>
      <c r="LRW13" s="74"/>
      <c r="LRX13" s="74"/>
      <c r="LRY13" s="85"/>
      <c r="LRZ13" s="74"/>
      <c r="LSA13" s="74"/>
      <c r="LSB13" s="85"/>
      <c r="LSC13" s="74"/>
      <c r="LSD13" s="74"/>
      <c r="LSE13" s="85"/>
      <c r="LSF13" s="80"/>
      <c r="LSG13" s="80"/>
      <c r="LSH13" s="85"/>
      <c r="LSI13" s="77"/>
      <c r="LSJ13" s="74"/>
      <c r="LSK13" s="74"/>
      <c r="LSL13" s="85"/>
      <c r="LSM13" s="74"/>
      <c r="LSN13" s="74"/>
      <c r="LSO13" s="85"/>
      <c r="LSP13" s="74"/>
      <c r="LSQ13" s="74"/>
      <c r="LSR13" s="85"/>
      <c r="LSS13" s="74"/>
      <c r="LST13" s="74"/>
      <c r="LSU13" s="85"/>
      <c r="LSV13" s="80"/>
      <c r="LSW13" s="80"/>
      <c r="LSX13" s="85"/>
      <c r="LSY13" s="77"/>
      <c r="LSZ13" s="74"/>
      <c r="LTA13" s="74"/>
      <c r="LTB13" s="85"/>
      <c r="LTC13" s="74"/>
      <c r="LTD13" s="74"/>
      <c r="LTE13" s="85"/>
      <c r="LTF13" s="74"/>
      <c r="LTG13" s="74"/>
      <c r="LTH13" s="85"/>
      <c r="LTI13" s="74"/>
      <c r="LTJ13" s="74"/>
      <c r="LTK13" s="85"/>
      <c r="LTL13" s="80"/>
      <c r="LTM13" s="80"/>
      <c r="LTN13" s="85"/>
      <c r="LTO13" s="77"/>
      <c r="LTP13" s="74"/>
      <c r="LTQ13" s="74"/>
      <c r="LTR13" s="85"/>
      <c r="LTS13" s="74"/>
      <c r="LTT13" s="74"/>
      <c r="LTU13" s="85"/>
      <c r="LTV13" s="74"/>
      <c r="LTW13" s="74"/>
      <c r="LTX13" s="85"/>
      <c r="LTY13" s="74"/>
      <c r="LTZ13" s="74"/>
      <c r="LUA13" s="85"/>
      <c r="LUB13" s="80"/>
      <c r="LUC13" s="80"/>
      <c r="LUD13" s="85"/>
      <c r="LUE13" s="77"/>
      <c r="LUF13" s="74"/>
      <c r="LUG13" s="74"/>
      <c r="LUH13" s="85"/>
      <c r="LUI13" s="74"/>
      <c r="LUJ13" s="74"/>
      <c r="LUK13" s="85"/>
      <c r="LUL13" s="74"/>
      <c r="LUM13" s="74"/>
      <c r="LUN13" s="85"/>
      <c r="LUO13" s="74"/>
      <c r="LUP13" s="74"/>
      <c r="LUQ13" s="85"/>
      <c r="LUR13" s="80"/>
      <c r="LUS13" s="80"/>
      <c r="LUT13" s="85"/>
      <c r="LUU13" s="77"/>
      <c r="LUV13" s="74"/>
      <c r="LUW13" s="74"/>
      <c r="LUX13" s="85"/>
      <c r="LUY13" s="74"/>
      <c r="LUZ13" s="74"/>
      <c r="LVA13" s="85"/>
      <c r="LVB13" s="74"/>
      <c r="LVC13" s="74"/>
      <c r="LVD13" s="85"/>
      <c r="LVE13" s="74"/>
      <c r="LVF13" s="74"/>
      <c r="LVG13" s="85"/>
      <c r="LVH13" s="80"/>
      <c r="LVI13" s="80"/>
      <c r="LVJ13" s="85"/>
      <c r="LVK13" s="77"/>
      <c r="LVL13" s="74"/>
      <c r="LVM13" s="74"/>
      <c r="LVN13" s="85"/>
      <c r="LVO13" s="74"/>
      <c r="LVP13" s="74"/>
      <c r="LVQ13" s="85"/>
      <c r="LVR13" s="74"/>
      <c r="LVS13" s="74"/>
      <c r="LVT13" s="85"/>
      <c r="LVU13" s="74"/>
      <c r="LVV13" s="74"/>
      <c r="LVW13" s="85"/>
      <c r="LVX13" s="80"/>
      <c r="LVY13" s="80"/>
      <c r="LVZ13" s="85"/>
      <c r="LWA13" s="77"/>
      <c r="LWB13" s="74"/>
      <c r="LWC13" s="74"/>
      <c r="LWD13" s="85"/>
      <c r="LWE13" s="74"/>
      <c r="LWF13" s="74"/>
      <c r="LWG13" s="85"/>
      <c r="LWH13" s="74"/>
      <c r="LWI13" s="74"/>
      <c r="LWJ13" s="85"/>
      <c r="LWK13" s="74"/>
      <c r="LWL13" s="74"/>
      <c r="LWM13" s="85"/>
      <c r="LWN13" s="80"/>
      <c r="LWO13" s="80"/>
      <c r="LWP13" s="85"/>
      <c r="LWQ13" s="77"/>
      <c r="LWR13" s="74"/>
      <c r="LWS13" s="74"/>
      <c r="LWT13" s="85"/>
      <c r="LWU13" s="74"/>
      <c r="LWV13" s="74"/>
      <c r="LWW13" s="85"/>
      <c r="LWX13" s="74"/>
      <c r="LWY13" s="74"/>
      <c r="LWZ13" s="85"/>
      <c r="LXA13" s="74"/>
      <c r="LXB13" s="74"/>
      <c r="LXC13" s="85"/>
      <c r="LXD13" s="80"/>
      <c r="LXE13" s="80"/>
      <c r="LXF13" s="85"/>
      <c r="LXG13" s="77"/>
      <c r="LXH13" s="74"/>
      <c r="LXI13" s="74"/>
      <c r="LXJ13" s="85"/>
      <c r="LXK13" s="74"/>
      <c r="LXL13" s="74"/>
      <c r="LXM13" s="85"/>
      <c r="LXN13" s="74"/>
      <c r="LXO13" s="74"/>
      <c r="LXP13" s="85"/>
      <c r="LXQ13" s="74"/>
      <c r="LXR13" s="74"/>
      <c r="LXS13" s="85"/>
      <c r="LXT13" s="80"/>
      <c r="LXU13" s="80"/>
      <c r="LXV13" s="85"/>
      <c r="LXW13" s="77"/>
      <c r="LXX13" s="74"/>
      <c r="LXY13" s="74"/>
      <c r="LXZ13" s="85"/>
      <c r="LYA13" s="74"/>
      <c r="LYB13" s="74"/>
      <c r="LYC13" s="85"/>
      <c r="LYD13" s="74"/>
      <c r="LYE13" s="74"/>
      <c r="LYF13" s="85"/>
      <c r="LYG13" s="74"/>
      <c r="LYH13" s="74"/>
      <c r="LYI13" s="85"/>
      <c r="LYJ13" s="80"/>
      <c r="LYK13" s="80"/>
      <c r="LYL13" s="85"/>
      <c r="LYM13" s="77"/>
      <c r="LYN13" s="74"/>
      <c r="LYO13" s="74"/>
      <c r="LYP13" s="85"/>
      <c r="LYQ13" s="74"/>
      <c r="LYR13" s="74"/>
      <c r="LYS13" s="85"/>
      <c r="LYT13" s="74"/>
      <c r="LYU13" s="74"/>
      <c r="LYV13" s="85"/>
      <c r="LYW13" s="74"/>
      <c r="LYX13" s="74"/>
      <c r="LYY13" s="85"/>
      <c r="LYZ13" s="80"/>
      <c r="LZA13" s="80"/>
      <c r="LZB13" s="85"/>
      <c r="LZC13" s="77"/>
      <c r="LZD13" s="74"/>
      <c r="LZE13" s="74"/>
      <c r="LZF13" s="85"/>
      <c r="LZG13" s="74"/>
      <c r="LZH13" s="74"/>
      <c r="LZI13" s="85"/>
      <c r="LZJ13" s="74"/>
      <c r="LZK13" s="74"/>
      <c r="LZL13" s="85"/>
      <c r="LZM13" s="74"/>
      <c r="LZN13" s="74"/>
      <c r="LZO13" s="85"/>
      <c r="LZP13" s="80"/>
      <c r="LZQ13" s="80"/>
      <c r="LZR13" s="85"/>
      <c r="LZS13" s="77"/>
      <c r="LZT13" s="74"/>
      <c r="LZU13" s="74"/>
      <c r="LZV13" s="85"/>
      <c r="LZW13" s="74"/>
      <c r="LZX13" s="74"/>
      <c r="LZY13" s="85"/>
      <c r="LZZ13" s="74"/>
      <c r="MAA13" s="74"/>
      <c r="MAB13" s="85"/>
      <c r="MAC13" s="74"/>
      <c r="MAD13" s="74"/>
      <c r="MAE13" s="85"/>
      <c r="MAF13" s="80"/>
      <c r="MAG13" s="80"/>
      <c r="MAH13" s="85"/>
      <c r="MAI13" s="77"/>
      <c r="MAJ13" s="74"/>
      <c r="MAK13" s="74"/>
      <c r="MAL13" s="85"/>
      <c r="MAM13" s="74"/>
      <c r="MAN13" s="74"/>
      <c r="MAO13" s="85"/>
      <c r="MAP13" s="74"/>
      <c r="MAQ13" s="74"/>
      <c r="MAR13" s="85"/>
      <c r="MAS13" s="74"/>
      <c r="MAT13" s="74"/>
      <c r="MAU13" s="85"/>
      <c r="MAV13" s="80"/>
      <c r="MAW13" s="80"/>
      <c r="MAX13" s="85"/>
      <c r="MAY13" s="77"/>
      <c r="MAZ13" s="74"/>
      <c r="MBA13" s="74"/>
      <c r="MBB13" s="85"/>
      <c r="MBC13" s="74"/>
      <c r="MBD13" s="74"/>
      <c r="MBE13" s="85"/>
      <c r="MBF13" s="74"/>
      <c r="MBG13" s="74"/>
      <c r="MBH13" s="85"/>
      <c r="MBI13" s="74"/>
      <c r="MBJ13" s="74"/>
      <c r="MBK13" s="85"/>
      <c r="MBL13" s="80"/>
      <c r="MBM13" s="80"/>
      <c r="MBN13" s="85"/>
      <c r="MBO13" s="77"/>
      <c r="MBP13" s="74"/>
      <c r="MBQ13" s="74"/>
      <c r="MBR13" s="85"/>
      <c r="MBS13" s="74"/>
      <c r="MBT13" s="74"/>
      <c r="MBU13" s="85"/>
      <c r="MBV13" s="74"/>
      <c r="MBW13" s="74"/>
      <c r="MBX13" s="85"/>
      <c r="MBY13" s="74"/>
      <c r="MBZ13" s="74"/>
      <c r="MCA13" s="85"/>
      <c r="MCB13" s="80"/>
      <c r="MCC13" s="80"/>
      <c r="MCD13" s="85"/>
      <c r="MCE13" s="77"/>
      <c r="MCF13" s="74"/>
      <c r="MCG13" s="74"/>
      <c r="MCH13" s="85"/>
      <c r="MCI13" s="74"/>
      <c r="MCJ13" s="74"/>
      <c r="MCK13" s="85"/>
      <c r="MCL13" s="74"/>
      <c r="MCM13" s="74"/>
      <c r="MCN13" s="85"/>
      <c r="MCO13" s="74"/>
      <c r="MCP13" s="74"/>
      <c r="MCQ13" s="85"/>
      <c r="MCR13" s="80"/>
      <c r="MCS13" s="80"/>
      <c r="MCT13" s="85"/>
      <c r="MCU13" s="77"/>
      <c r="MCV13" s="74"/>
      <c r="MCW13" s="74"/>
      <c r="MCX13" s="85"/>
      <c r="MCY13" s="74"/>
      <c r="MCZ13" s="74"/>
      <c r="MDA13" s="85"/>
      <c r="MDB13" s="74"/>
      <c r="MDC13" s="74"/>
      <c r="MDD13" s="85"/>
      <c r="MDE13" s="74"/>
      <c r="MDF13" s="74"/>
      <c r="MDG13" s="85"/>
      <c r="MDH13" s="80"/>
      <c r="MDI13" s="80"/>
      <c r="MDJ13" s="85"/>
      <c r="MDK13" s="77"/>
      <c r="MDL13" s="74"/>
      <c r="MDM13" s="74"/>
      <c r="MDN13" s="85"/>
      <c r="MDO13" s="74"/>
      <c r="MDP13" s="74"/>
      <c r="MDQ13" s="85"/>
      <c r="MDR13" s="74"/>
      <c r="MDS13" s="74"/>
      <c r="MDT13" s="85"/>
      <c r="MDU13" s="74"/>
      <c r="MDV13" s="74"/>
      <c r="MDW13" s="85"/>
      <c r="MDX13" s="80"/>
      <c r="MDY13" s="80"/>
      <c r="MDZ13" s="85"/>
      <c r="MEA13" s="77"/>
      <c r="MEB13" s="74"/>
      <c r="MEC13" s="74"/>
      <c r="MED13" s="85"/>
      <c r="MEE13" s="74"/>
      <c r="MEF13" s="74"/>
      <c r="MEG13" s="85"/>
      <c r="MEH13" s="74"/>
      <c r="MEI13" s="74"/>
      <c r="MEJ13" s="85"/>
      <c r="MEK13" s="74"/>
      <c r="MEL13" s="74"/>
      <c r="MEM13" s="85"/>
      <c r="MEN13" s="80"/>
      <c r="MEO13" s="80"/>
      <c r="MEP13" s="85"/>
      <c r="MEQ13" s="77"/>
      <c r="MER13" s="74"/>
      <c r="MES13" s="74"/>
      <c r="MET13" s="85"/>
      <c r="MEU13" s="74"/>
      <c r="MEV13" s="74"/>
      <c r="MEW13" s="85"/>
      <c r="MEX13" s="74"/>
      <c r="MEY13" s="74"/>
      <c r="MEZ13" s="85"/>
      <c r="MFA13" s="74"/>
      <c r="MFB13" s="74"/>
      <c r="MFC13" s="85"/>
      <c r="MFD13" s="80"/>
      <c r="MFE13" s="80"/>
      <c r="MFF13" s="85"/>
      <c r="MFG13" s="77"/>
      <c r="MFH13" s="74"/>
      <c r="MFI13" s="74"/>
      <c r="MFJ13" s="85"/>
      <c r="MFK13" s="74"/>
      <c r="MFL13" s="74"/>
      <c r="MFM13" s="85"/>
      <c r="MFN13" s="74"/>
      <c r="MFO13" s="74"/>
      <c r="MFP13" s="85"/>
      <c r="MFQ13" s="74"/>
      <c r="MFR13" s="74"/>
      <c r="MFS13" s="85"/>
      <c r="MFT13" s="80"/>
      <c r="MFU13" s="80"/>
      <c r="MFV13" s="85"/>
      <c r="MFW13" s="77"/>
      <c r="MFX13" s="74"/>
      <c r="MFY13" s="74"/>
      <c r="MFZ13" s="85"/>
      <c r="MGA13" s="74"/>
      <c r="MGB13" s="74"/>
      <c r="MGC13" s="85"/>
      <c r="MGD13" s="74"/>
      <c r="MGE13" s="74"/>
      <c r="MGF13" s="85"/>
      <c r="MGG13" s="74"/>
      <c r="MGH13" s="74"/>
      <c r="MGI13" s="85"/>
      <c r="MGJ13" s="80"/>
      <c r="MGK13" s="80"/>
      <c r="MGL13" s="85"/>
      <c r="MGM13" s="77"/>
      <c r="MGN13" s="74"/>
      <c r="MGO13" s="74"/>
      <c r="MGP13" s="85"/>
      <c r="MGQ13" s="74"/>
      <c r="MGR13" s="74"/>
      <c r="MGS13" s="85"/>
      <c r="MGT13" s="74"/>
      <c r="MGU13" s="74"/>
      <c r="MGV13" s="85"/>
      <c r="MGW13" s="74"/>
      <c r="MGX13" s="74"/>
      <c r="MGY13" s="85"/>
      <c r="MGZ13" s="80"/>
      <c r="MHA13" s="80"/>
      <c r="MHB13" s="85"/>
      <c r="MHC13" s="77"/>
      <c r="MHD13" s="74"/>
      <c r="MHE13" s="74"/>
      <c r="MHF13" s="85"/>
      <c r="MHG13" s="74"/>
      <c r="MHH13" s="74"/>
      <c r="MHI13" s="85"/>
      <c r="MHJ13" s="74"/>
      <c r="MHK13" s="74"/>
      <c r="MHL13" s="85"/>
      <c r="MHM13" s="74"/>
      <c r="MHN13" s="74"/>
      <c r="MHO13" s="85"/>
      <c r="MHP13" s="80"/>
      <c r="MHQ13" s="80"/>
      <c r="MHR13" s="85"/>
      <c r="MHS13" s="77"/>
      <c r="MHT13" s="74"/>
      <c r="MHU13" s="74"/>
      <c r="MHV13" s="85"/>
      <c r="MHW13" s="74"/>
      <c r="MHX13" s="74"/>
      <c r="MHY13" s="85"/>
      <c r="MHZ13" s="74"/>
      <c r="MIA13" s="74"/>
      <c r="MIB13" s="85"/>
      <c r="MIC13" s="74"/>
      <c r="MID13" s="74"/>
      <c r="MIE13" s="85"/>
      <c r="MIF13" s="80"/>
      <c r="MIG13" s="80"/>
      <c r="MIH13" s="85"/>
      <c r="MII13" s="77"/>
      <c r="MIJ13" s="74"/>
      <c r="MIK13" s="74"/>
      <c r="MIL13" s="85"/>
      <c r="MIM13" s="74"/>
      <c r="MIN13" s="74"/>
      <c r="MIO13" s="85"/>
      <c r="MIP13" s="74"/>
      <c r="MIQ13" s="74"/>
      <c r="MIR13" s="85"/>
      <c r="MIS13" s="74"/>
      <c r="MIT13" s="74"/>
      <c r="MIU13" s="85"/>
      <c r="MIV13" s="80"/>
      <c r="MIW13" s="80"/>
      <c r="MIX13" s="85"/>
      <c r="MIY13" s="77"/>
      <c r="MIZ13" s="74"/>
      <c r="MJA13" s="74"/>
      <c r="MJB13" s="85"/>
      <c r="MJC13" s="74"/>
      <c r="MJD13" s="74"/>
      <c r="MJE13" s="85"/>
      <c r="MJF13" s="74"/>
      <c r="MJG13" s="74"/>
      <c r="MJH13" s="85"/>
      <c r="MJI13" s="74"/>
      <c r="MJJ13" s="74"/>
      <c r="MJK13" s="85"/>
      <c r="MJL13" s="80"/>
      <c r="MJM13" s="80"/>
      <c r="MJN13" s="85"/>
      <c r="MJO13" s="77"/>
      <c r="MJP13" s="74"/>
      <c r="MJQ13" s="74"/>
      <c r="MJR13" s="85"/>
      <c r="MJS13" s="74"/>
      <c r="MJT13" s="74"/>
      <c r="MJU13" s="85"/>
      <c r="MJV13" s="74"/>
      <c r="MJW13" s="74"/>
      <c r="MJX13" s="85"/>
      <c r="MJY13" s="74"/>
      <c r="MJZ13" s="74"/>
      <c r="MKA13" s="85"/>
      <c r="MKB13" s="80"/>
      <c r="MKC13" s="80"/>
      <c r="MKD13" s="85"/>
      <c r="MKE13" s="77"/>
      <c r="MKF13" s="74"/>
      <c r="MKG13" s="74"/>
      <c r="MKH13" s="85"/>
      <c r="MKI13" s="74"/>
      <c r="MKJ13" s="74"/>
      <c r="MKK13" s="85"/>
      <c r="MKL13" s="74"/>
      <c r="MKM13" s="74"/>
      <c r="MKN13" s="85"/>
      <c r="MKO13" s="74"/>
      <c r="MKP13" s="74"/>
      <c r="MKQ13" s="85"/>
      <c r="MKR13" s="80"/>
      <c r="MKS13" s="80"/>
      <c r="MKT13" s="85"/>
      <c r="MKU13" s="77"/>
      <c r="MKV13" s="74"/>
      <c r="MKW13" s="74"/>
      <c r="MKX13" s="85"/>
      <c r="MKY13" s="74"/>
      <c r="MKZ13" s="74"/>
      <c r="MLA13" s="85"/>
      <c r="MLB13" s="74"/>
      <c r="MLC13" s="74"/>
      <c r="MLD13" s="85"/>
      <c r="MLE13" s="74"/>
      <c r="MLF13" s="74"/>
      <c r="MLG13" s="85"/>
      <c r="MLH13" s="80"/>
      <c r="MLI13" s="80"/>
      <c r="MLJ13" s="85"/>
      <c r="MLK13" s="77"/>
      <c r="MLL13" s="74"/>
      <c r="MLM13" s="74"/>
      <c r="MLN13" s="85"/>
      <c r="MLO13" s="74"/>
      <c r="MLP13" s="74"/>
      <c r="MLQ13" s="85"/>
      <c r="MLR13" s="74"/>
      <c r="MLS13" s="74"/>
      <c r="MLT13" s="85"/>
      <c r="MLU13" s="74"/>
      <c r="MLV13" s="74"/>
      <c r="MLW13" s="85"/>
      <c r="MLX13" s="80"/>
      <c r="MLY13" s="80"/>
      <c r="MLZ13" s="85"/>
      <c r="MMA13" s="77"/>
      <c r="MMB13" s="74"/>
      <c r="MMC13" s="74"/>
      <c r="MMD13" s="85"/>
      <c r="MME13" s="74"/>
      <c r="MMF13" s="74"/>
      <c r="MMG13" s="85"/>
      <c r="MMH13" s="74"/>
      <c r="MMI13" s="74"/>
      <c r="MMJ13" s="85"/>
      <c r="MMK13" s="74"/>
      <c r="MML13" s="74"/>
      <c r="MMM13" s="85"/>
      <c r="MMN13" s="80"/>
      <c r="MMO13" s="80"/>
      <c r="MMP13" s="85"/>
      <c r="MMQ13" s="77"/>
      <c r="MMR13" s="74"/>
      <c r="MMS13" s="74"/>
      <c r="MMT13" s="85"/>
      <c r="MMU13" s="74"/>
      <c r="MMV13" s="74"/>
      <c r="MMW13" s="85"/>
      <c r="MMX13" s="74"/>
      <c r="MMY13" s="74"/>
      <c r="MMZ13" s="85"/>
      <c r="MNA13" s="74"/>
      <c r="MNB13" s="74"/>
      <c r="MNC13" s="85"/>
      <c r="MND13" s="80"/>
      <c r="MNE13" s="80"/>
      <c r="MNF13" s="85"/>
      <c r="MNG13" s="77"/>
      <c r="MNH13" s="74"/>
      <c r="MNI13" s="74"/>
      <c r="MNJ13" s="85"/>
      <c r="MNK13" s="74"/>
      <c r="MNL13" s="74"/>
      <c r="MNM13" s="85"/>
      <c r="MNN13" s="74"/>
      <c r="MNO13" s="74"/>
      <c r="MNP13" s="85"/>
      <c r="MNQ13" s="74"/>
      <c r="MNR13" s="74"/>
      <c r="MNS13" s="85"/>
      <c r="MNT13" s="80"/>
      <c r="MNU13" s="80"/>
      <c r="MNV13" s="85"/>
      <c r="MNW13" s="77"/>
      <c r="MNX13" s="74"/>
      <c r="MNY13" s="74"/>
      <c r="MNZ13" s="85"/>
      <c r="MOA13" s="74"/>
      <c r="MOB13" s="74"/>
      <c r="MOC13" s="85"/>
      <c r="MOD13" s="74"/>
      <c r="MOE13" s="74"/>
      <c r="MOF13" s="85"/>
      <c r="MOG13" s="74"/>
      <c r="MOH13" s="74"/>
      <c r="MOI13" s="85"/>
      <c r="MOJ13" s="80"/>
      <c r="MOK13" s="80"/>
      <c r="MOL13" s="85"/>
      <c r="MOM13" s="77"/>
      <c r="MON13" s="74"/>
      <c r="MOO13" s="74"/>
      <c r="MOP13" s="85"/>
      <c r="MOQ13" s="74"/>
      <c r="MOR13" s="74"/>
      <c r="MOS13" s="85"/>
      <c r="MOT13" s="74"/>
      <c r="MOU13" s="74"/>
      <c r="MOV13" s="85"/>
      <c r="MOW13" s="74"/>
      <c r="MOX13" s="74"/>
      <c r="MOY13" s="85"/>
      <c r="MOZ13" s="80"/>
      <c r="MPA13" s="80"/>
      <c r="MPB13" s="85"/>
      <c r="MPC13" s="77"/>
      <c r="MPD13" s="74"/>
      <c r="MPE13" s="74"/>
      <c r="MPF13" s="85"/>
      <c r="MPG13" s="74"/>
      <c r="MPH13" s="74"/>
      <c r="MPI13" s="85"/>
      <c r="MPJ13" s="74"/>
      <c r="MPK13" s="74"/>
      <c r="MPL13" s="85"/>
      <c r="MPM13" s="74"/>
      <c r="MPN13" s="74"/>
      <c r="MPO13" s="85"/>
      <c r="MPP13" s="80"/>
      <c r="MPQ13" s="80"/>
      <c r="MPR13" s="85"/>
      <c r="MPS13" s="77"/>
      <c r="MPT13" s="74"/>
      <c r="MPU13" s="74"/>
      <c r="MPV13" s="85"/>
      <c r="MPW13" s="74"/>
      <c r="MPX13" s="74"/>
      <c r="MPY13" s="85"/>
      <c r="MPZ13" s="74"/>
      <c r="MQA13" s="74"/>
      <c r="MQB13" s="85"/>
      <c r="MQC13" s="74"/>
      <c r="MQD13" s="74"/>
      <c r="MQE13" s="85"/>
      <c r="MQF13" s="80"/>
      <c r="MQG13" s="80"/>
      <c r="MQH13" s="85"/>
      <c r="MQI13" s="77"/>
      <c r="MQJ13" s="74"/>
      <c r="MQK13" s="74"/>
      <c r="MQL13" s="85"/>
      <c r="MQM13" s="74"/>
      <c r="MQN13" s="74"/>
      <c r="MQO13" s="85"/>
      <c r="MQP13" s="74"/>
      <c r="MQQ13" s="74"/>
      <c r="MQR13" s="85"/>
      <c r="MQS13" s="74"/>
      <c r="MQT13" s="74"/>
      <c r="MQU13" s="85"/>
      <c r="MQV13" s="80"/>
      <c r="MQW13" s="80"/>
      <c r="MQX13" s="85"/>
      <c r="MQY13" s="77"/>
      <c r="MQZ13" s="74"/>
      <c r="MRA13" s="74"/>
      <c r="MRB13" s="85"/>
      <c r="MRC13" s="74"/>
      <c r="MRD13" s="74"/>
      <c r="MRE13" s="85"/>
      <c r="MRF13" s="74"/>
      <c r="MRG13" s="74"/>
      <c r="MRH13" s="85"/>
      <c r="MRI13" s="74"/>
      <c r="MRJ13" s="74"/>
      <c r="MRK13" s="85"/>
      <c r="MRL13" s="80"/>
      <c r="MRM13" s="80"/>
      <c r="MRN13" s="85"/>
      <c r="MRO13" s="77"/>
      <c r="MRP13" s="74"/>
      <c r="MRQ13" s="74"/>
      <c r="MRR13" s="85"/>
      <c r="MRS13" s="74"/>
      <c r="MRT13" s="74"/>
      <c r="MRU13" s="85"/>
      <c r="MRV13" s="74"/>
      <c r="MRW13" s="74"/>
      <c r="MRX13" s="85"/>
      <c r="MRY13" s="74"/>
      <c r="MRZ13" s="74"/>
      <c r="MSA13" s="85"/>
      <c r="MSB13" s="80"/>
      <c r="MSC13" s="80"/>
      <c r="MSD13" s="85"/>
      <c r="MSE13" s="77"/>
      <c r="MSF13" s="74"/>
      <c r="MSG13" s="74"/>
      <c r="MSH13" s="85"/>
      <c r="MSI13" s="74"/>
      <c r="MSJ13" s="74"/>
      <c r="MSK13" s="85"/>
      <c r="MSL13" s="74"/>
      <c r="MSM13" s="74"/>
      <c r="MSN13" s="85"/>
      <c r="MSO13" s="74"/>
      <c r="MSP13" s="74"/>
      <c r="MSQ13" s="85"/>
      <c r="MSR13" s="80"/>
      <c r="MSS13" s="80"/>
      <c r="MST13" s="85"/>
      <c r="MSU13" s="77"/>
      <c r="MSV13" s="74"/>
      <c r="MSW13" s="74"/>
      <c r="MSX13" s="85"/>
      <c r="MSY13" s="74"/>
      <c r="MSZ13" s="74"/>
      <c r="MTA13" s="85"/>
      <c r="MTB13" s="74"/>
      <c r="MTC13" s="74"/>
      <c r="MTD13" s="85"/>
      <c r="MTE13" s="74"/>
      <c r="MTF13" s="74"/>
      <c r="MTG13" s="85"/>
      <c r="MTH13" s="80"/>
      <c r="MTI13" s="80"/>
      <c r="MTJ13" s="85"/>
      <c r="MTK13" s="77"/>
      <c r="MTL13" s="74"/>
      <c r="MTM13" s="74"/>
      <c r="MTN13" s="85"/>
      <c r="MTO13" s="74"/>
      <c r="MTP13" s="74"/>
      <c r="MTQ13" s="85"/>
      <c r="MTR13" s="74"/>
      <c r="MTS13" s="74"/>
      <c r="MTT13" s="85"/>
      <c r="MTU13" s="74"/>
      <c r="MTV13" s="74"/>
      <c r="MTW13" s="85"/>
      <c r="MTX13" s="80"/>
      <c r="MTY13" s="80"/>
      <c r="MTZ13" s="85"/>
      <c r="MUA13" s="77"/>
      <c r="MUB13" s="74"/>
      <c r="MUC13" s="74"/>
      <c r="MUD13" s="85"/>
      <c r="MUE13" s="74"/>
      <c r="MUF13" s="74"/>
      <c r="MUG13" s="85"/>
      <c r="MUH13" s="74"/>
      <c r="MUI13" s="74"/>
      <c r="MUJ13" s="85"/>
      <c r="MUK13" s="74"/>
      <c r="MUL13" s="74"/>
      <c r="MUM13" s="85"/>
      <c r="MUN13" s="80"/>
      <c r="MUO13" s="80"/>
      <c r="MUP13" s="85"/>
      <c r="MUQ13" s="77"/>
      <c r="MUR13" s="74"/>
      <c r="MUS13" s="74"/>
      <c r="MUT13" s="85"/>
      <c r="MUU13" s="74"/>
      <c r="MUV13" s="74"/>
      <c r="MUW13" s="85"/>
      <c r="MUX13" s="74"/>
      <c r="MUY13" s="74"/>
      <c r="MUZ13" s="85"/>
      <c r="MVA13" s="74"/>
      <c r="MVB13" s="74"/>
      <c r="MVC13" s="85"/>
      <c r="MVD13" s="80"/>
      <c r="MVE13" s="80"/>
      <c r="MVF13" s="85"/>
      <c r="MVG13" s="77"/>
      <c r="MVH13" s="74"/>
      <c r="MVI13" s="74"/>
      <c r="MVJ13" s="85"/>
      <c r="MVK13" s="74"/>
      <c r="MVL13" s="74"/>
      <c r="MVM13" s="85"/>
      <c r="MVN13" s="74"/>
      <c r="MVO13" s="74"/>
      <c r="MVP13" s="85"/>
      <c r="MVQ13" s="74"/>
      <c r="MVR13" s="74"/>
      <c r="MVS13" s="85"/>
      <c r="MVT13" s="80"/>
      <c r="MVU13" s="80"/>
      <c r="MVV13" s="85"/>
      <c r="MVW13" s="77"/>
      <c r="MVX13" s="74"/>
      <c r="MVY13" s="74"/>
      <c r="MVZ13" s="85"/>
      <c r="MWA13" s="74"/>
      <c r="MWB13" s="74"/>
      <c r="MWC13" s="85"/>
      <c r="MWD13" s="74"/>
      <c r="MWE13" s="74"/>
      <c r="MWF13" s="85"/>
      <c r="MWG13" s="74"/>
      <c r="MWH13" s="74"/>
      <c r="MWI13" s="85"/>
      <c r="MWJ13" s="80"/>
      <c r="MWK13" s="80"/>
      <c r="MWL13" s="85"/>
      <c r="MWM13" s="77"/>
      <c r="MWN13" s="74"/>
      <c r="MWO13" s="74"/>
      <c r="MWP13" s="85"/>
      <c r="MWQ13" s="74"/>
      <c r="MWR13" s="74"/>
      <c r="MWS13" s="85"/>
      <c r="MWT13" s="74"/>
      <c r="MWU13" s="74"/>
      <c r="MWV13" s="85"/>
      <c r="MWW13" s="74"/>
      <c r="MWX13" s="74"/>
      <c r="MWY13" s="85"/>
      <c r="MWZ13" s="80"/>
      <c r="MXA13" s="80"/>
      <c r="MXB13" s="85"/>
      <c r="MXC13" s="77"/>
      <c r="MXD13" s="74"/>
      <c r="MXE13" s="74"/>
      <c r="MXF13" s="85"/>
      <c r="MXG13" s="74"/>
      <c r="MXH13" s="74"/>
      <c r="MXI13" s="85"/>
      <c r="MXJ13" s="74"/>
      <c r="MXK13" s="74"/>
      <c r="MXL13" s="85"/>
      <c r="MXM13" s="74"/>
      <c r="MXN13" s="74"/>
      <c r="MXO13" s="85"/>
      <c r="MXP13" s="80"/>
      <c r="MXQ13" s="80"/>
      <c r="MXR13" s="85"/>
      <c r="MXS13" s="77"/>
      <c r="MXT13" s="74"/>
      <c r="MXU13" s="74"/>
      <c r="MXV13" s="85"/>
      <c r="MXW13" s="74"/>
      <c r="MXX13" s="74"/>
      <c r="MXY13" s="85"/>
      <c r="MXZ13" s="74"/>
      <c r="MYA13" s="74"/>
      <c r="MYB13" s="85"/>
      <c r="MYC13" s="74"/>
      <c r="MYD13" s="74"/>
      <c r="MYE13" s="85"/>
      <c r="MYF13" s="80"/>
      <c r="MYG13" s="80"/>
      <c r="MYH13" s="85"/>
      <c r="MYI13" s="77"/>
      <c r="MYJ13" s="74"/>
      <c r="MYK13" s="74"/>
      <c r="MYL13" s="85"/>
      <c r="MYM13" s="74"/>
      <c r="MYN13" s="74"/>
      <c r="MYO13" s="85"/>
      <c r="MYP13" s="74"/>
      <c r="MYQ13" s="74"/>
      <c r="MYR13" s="85"/>
      <c r="MYS13" s="74"/>
      <c r="MYT13" s="74"/>
      <c r="MYU13" s="85"/>
      <c r="MYV13" s="80"/>
      <c r="MYW13" s="80"/>
      <c r="MYX13" s="85"/>
      <c r="MYY13" s="77"/>
      <c r="MYZ13" s="74"/>
      <c r="MZA13" s="74"/>
      <c r="MZB13" s="85"/>
      <c r="MZC13" s="74"/>
      <c r="MZD13" s="74"/>
      <c r="MZE13" s="85"/>
      <c r="MZF13" s="74"/>
      <c r="MZG13" s="74"/>
      <c r="MZH13" s="85"/>
      <c r="MZI13" s="74"/>
      <c r="MZJ13" s="74"/>
      <c r="MZK13" s="85"/>
      <c r="MZL13" s="80"/>
      <c r="MZM13" s="80"/>
      <c r="MZN13" s="85"/>
      <c r="MZO13" s="77"/>
      <c r="MZP13" s="74"/>
      <c r="MZQ13" s="74"/>
      <c r="MZR13" s="85"/>
      <c r="MZS13" s="74"/>
      <c r="MZT13" s="74"/>
      <c r="MZU13" s="85"/>
      <c r="MZV13" s="74"/>
      <c r="MZW13" s="74"/>
      <c r="MZX13" s="85"/>
      <c r="MZY13" s="74"/>
      <c r="MZZ13" s="74"/>
      <c r="NAA13" s="85"/>
      <c r="NAB13" s="80"/>
      <c r="NAC13" s="80"/>
      <c r="NAD13" s="85"/>
      <c r="NAE13" s="77"/>
      <c r="NAF13" s="74"/>
      <c r="NAG13" s="74"/>
      <c r="NAH13" s="85"/>
      <c r="NAI13" s="74"/>
      <c r="NAJ13" s="74"/>
      <c r="NAK13" s="85"/>
      <c r="NAL13" s="74"/>
      <c r="NAM13" s="74"/>
      <c r="NAN13" s="85"/>
      <c r="NAO13" s="74"/>
      <c r="NAP13" s="74"/>
      <c r="NAQ13" s="85"/>
      <c r="NAR13" s="80"/>
      <c r="NAS13" s="80"/>
      <c r="NAT13" s="85"/>
      <c r="NAU13" s="77"/>
      <c r="NAV13" s="74"/>
      <c r="NAW13" s="74"/>
      <c r="NAX13" s="85"/>
      <c r="NAY13" s="74"/>
      <c r="NAZ13" s="74"/>
      <c r="NBA13" s="85"/>
      <c r="NBB13" s="74"/>
      <c r="NBC13" s="74"/>
      <c r="NBD13" s="85"/>
      <c r="NBE13" s="74"/>
      <c r="NBF13" s="74"/>
      <c r="NBG13" s="85"/>
      <c r="NBH13" s="80"/>
      <c r="NBI13" s="80"/>
      <c r="NBJ13" s="85"/>
      <c r="NBK13" s="77"/>
      <c r="NBL13" s="74"/>
      <c r="NBM13" s="74"/>
      <c r="NBN13" s="85"/>
      <c r="NBO13" s="74"/>
      <c r="NBP13" s="74"/>
      <c r="NBQ13" s="85"/>
      <c r="NBR13" s="74"/>
      <c r="NBS13" s="74"/>
      <c r="NBT13" s="85"/>
      <c r="NBU13" s="74"/>
      <c r="NBV13" s="74"/>
      <c r="NBW13" s="85"/>
      <c r="NBX13" s="80"/>
      <c r="NBY13" s="80"/>
      <c r="NBZ13" s="85"/>
      <c r="NCA13" s="77"/>
      <c r="NCB13" s="74"/>
      <c r="NCC13" s="74"/>
      <c r="NCD13" s="85"/>
      <c r="NCE13" s="74"/>
      <c r="NCF13" s="74"/>
      <c r="NCG13" s="85"/>
      <c r="NCH13" s="74"/>
      <c r="NCI13" s="74"/>
      <c r="NCJ13" s="85"/>
      <c r="NCK13" s="74"/>
      <c r="NCL13" s="74"/>
      <c r="NCM13" s="85"/>
      <c r="NCN13" s="80"/>
      <c r="NCO13" s="80"/>
      <c r="NCP13" s="85"/>
      <c r="NCQ13" s="77"/>
      <c r="NCR13" s="74"/>
      <c r="NCS13" s="74"/>
      <c r="NCT13" s="85"/>
      <c r="NCU13" s="74"/>
      <c r="NCV13" s="74"/>
      <c r="NCW13" s="85"/>
      <c r="NCX13" s="74"/>
      <c r="NCY13" s="74"/>
      <c r="NCZ13" s="85"/>
      <c r="NDA13" s="74"/>
      <c r="NDB13" s="74"/>
      <c r="NDC13" s="85"/>
      <c r="NDD13" s="80"/>
      <c r="NDE13" s="80"/>
      <c r="NDF13" s="85"/>
      <c r="NDG13" s="77"/>
      <c r="NDH13" s="74"/>
      <c r="NDI13" s="74"/>
      <c r="NDJ13" s="85"/>
      <c r="NDK13" s="74"/>
      <c r="NDL13" s="74"/>
      <c r="NDM13" s="85"/>
      <c r="NDN13" s="74"/>
      <c r="NDO13" s="74"/>
      <c r="NDP13" s="85"/>
      <c r="NDQ13" s="74"/>
      <c r="NDR13" s="74"/>
      <c r="NDS13" s="85"/>
      <c r="NDT13" s="80"/>
      <c r="NDU13" s="80"/>
      <c r="NDV13" s="85"/>
      <c r="NDW13" s="77"/>
      <c r="NDX13" s="74"/>
      <c r="NDY13" s="74"/>
      <c r="NDZ13" s="85"/>
      <c r="NEA13" s="74"/>
      <c r="NEB13" s="74"/>
      <c r="NEC13" s="85"/>
      <c r="NED13" s="74"/>
      <c r="NEE13" s="74"/>
      <c r="NEF13" s="85"/>
      <c r="NEG13" s="74"/>
      <c r="NEH13" s="74"/>
      <c r="NEI13" s="85"/>
      <c r="NEJ13" s="80"/>
      <c r="NEK13" s="80"/>
      <c r="NEL13" s="85"/>
      <c r="NEM13" s="77"/>
      <c r="NEN13" s="74"/>
      <c r="NEO13" s="74"/>
      <c r="NEP13" s="85"/>
      <c r="NEQ13" s="74"/>
      <c r="NER13" s="74"/>
      <c r="NES13" s="85"/>
      <c r="NET13" s="74"/>
      <c r="NEU13" s="74"/>
      <c r="NEV13" s="85"/>
      <c r="NEW13" s="74"/>
      <c r="NEX13" s="74"/>
      <c r="NEY13" s="85"/>
      <c r="NEZ13" s="80"/>
      <c r="NFA13" s="80"/>
      <c r="NFB13" s="85"/>
      <c r="NFC13" s="77"/>
      <c r="NFD13" s="74"/>
      <c r="NFE13" s="74"/>
      <c r="NFF13" s="85"/>
      <c r="NFG13" s="74"/>
      <c r="NFH13" s="74"/>
      <c r="NFI13" s="85"/>
      <c r="NFJ13" s="74"/>
      <c r="NFK13" s="74"/>
      <c r="NFL13" s="85"/>
      <c r="NFM13" s="74"/>
      <c r="NFN13" s="74"/>
      <c r="NFO13" s="85"/>
      <c r="NFP13" s="80"/>
      <c r="NFQ13" s="80"/>
      <c r="NFR13" s="85"/>
      <c r="NFS13" s="77"/>
      <c r="NFT13" s="74"/>
      <c r="NFU13" s="74"/>
      <c r="NFV13" s="85"/>
      <c r="NFW13" s="74"/>
      <c r="NFX13" s="74"/>
      <c r="NFY13" s="85"/>
      <c r="NFZ13" s="74"/>
      <c r="NGA13" s="74"/>
      <c r="NGB13" s="85"/>
      <c r="NGC13" s="74"/>
      <c r="NGD13" s="74"/>
      <c r="NGE13" s="85"/>
      <c r="NGF13" s="80"/>
      <c r="NGG13" s="80"/>
      <c r="NGH13" s="85"/>
      <c r="NGI13" s="77"/>
      <c r="NGJ13" s="74"/>
      <c r="NGK13" s="74"/>
      <c r="NGL13" s="85"/>
      <c r="NGM13" s="74"/>
      <c r="NGN13" s="74"/>
      <c r="NGO13" s="85"/>
      <c r="NGP13" s="74"/>
      <c r="NGQ13" s="74"/>
      <c r="NGR13" s="85"/>
      <c r="NGS13" s="74"/>
      <c r="NGT13" s="74"/>
      <c r="NGU13" s="85"/>
      <c r="NGV13" s="80"/>
      <c r="NGW13" s="80"/>
      <c r="NGX13" s="85"/>
      <c r="NGY13" s="77"/>
      <c r="NGZ13" s="74"/>
      <c r="NHA13" s="74"/>
      <c r="NHB13" s="85"/>
      <c r="NHC13" s="74"/>
      <c r="NHD13" s="74"/>
      <c r="NHE13" s="85"/>
      <c r="NHF13" s="74"/>
      <c r="NHG13" s="74"/>
      <c r="NHH13" s="85"/>
      <c r="NHI13" s="74"/>
      <c r="NHJ13" s="74"/>
      <c r="NHK13" s="85"/>
      <c r="NHL13" s="80"/>
      <c r="NHM13" s="80"/>
      <c r="NHN13" s="85"/>
      <c r="NHO13" s="77"/>
      <c r="NHP13" s="74"/>
      <c r="NHQ13" s="74"/>
      <c r="NHR13" s="85"/>
      <c r="NHS13" s="74"/>
      <c r="NHT13" s="74"/>
      <c r="NHU13" s="85"/>
      <c r="NHV13" s="74"/>
      <c r="NHW13" s="74"/>
      <c r="NHX13" s="85"/>
      <c r="NHY13" s="74"/>
      <c r="NHZ13" s="74"/>
      <c r="NIA13" s="85"/>
      <c r="NIB13" s="80"/>
      <c r="NIC13" s="80"/>
      <c r="NID13" s="85"/>
      <c r="NIE13" s="77"/>
      <c r="NIF13" s="74"/>
      <c r="NIG13" s="74"/>
      <c r="NIH13" s="85"/>
      <c r="NII13" s="74"/>
      <c r="NIJ13" s="74"/>
      <c r="NIK13" s="85"/>
      <c r="NIL13" s="74"/>
      <c r="NIM13" s="74"/>
      <c r="NIN13" s="85"/>
      <c r="NIO13" s="74"/>
      <c r="NIP13" s="74"/>
      <c r="NIQ13" s="85"/>
      <c r="NIR13" s="80"/>
      <c r="NIS13" s="80"/>
      <c r="NIT13" s="85"/>
      <c r="NIU13" s="77"/>
      <c r="NIV13" s="74"/>
      <c r="NIW13" s="74"/>
      <c r="NIX13" s="85"/>
      <c r="NIY13" s="74"/>
      <c r="NIZ13" s="74"/>
      <c r="NJA13" s="85"/>
      <c r="NJB13" s="74"/>
      <c r="NJC13" s="74"/>
      <c r="NJD13" s="85"/>
      <c r="NJE13" s="74"/>
      <c r="NJF13" s="74"/>
      <c r="NJG13" s="85"/>
      <c r="NJH13" s="80"/>
      <c r="NJI13" s="80"/>
      <c r="NJJ13" s="85"/>
      <c r="NJK13" s="77"/>
      <c r="NJL13" s="74"/>
      <c r="NJM13" s="74"/>
      <c r="NJN13" s="85"/>
      <c r="NJO13" s="74"/>
      <c r="NJP13" s="74"/>
      <c r="NJQ13" s="85"/>
      <c r="NJR13" s="74"/>
      <c r="NJS13" s="74"/>
      <c r="NJT13" s="85"/>
      <c r="NJU13" s="74"/>
      <c r="NJV13" s="74"/>
      <c r="NJW13" s="85"/>
      <c r="NJX13" s="80"/>
      <c r="NJY13" s="80"/>
      <c r="NJZ13" s="85"/>
      <c r="NKA13" s="77"/>
      <c r="NKB13" s="74"/>
      <c r="NKC13" s="74"/>
      <c r="NKD13" s="85"/>
      <c r="NKE13" s="74"/>
      <c r="NKF13" s="74"/>
      <c r="NKG13" s="85"/>
      <c r="NKH13" s="74"/>
      <c r="NKI13" s="74"/>
      <c r="NKJ13" s="85"/>
      <c r="NKK13" s="74"/>
      <c r="NKL13" s="74"/>
      <c r="NKM13" s="85"/>
      <c r="NKN13" s="80"/>
      <c r="NKO13" s="80"/>
      <c r="NKP13" s="85"/>
      <c r="NKQ13" s="77"/>
      <c r="NKR13" s="74"/>
      <c r="NKS13" s="74"/>
      <c r="NKT13" s="85"/>
      <c r="NKU13" s="74"/>
      <c r="NKV13" s="74"/>
      <c r="NKW13" s="85"/>
      <c r="NKX13" s="74"/>
      <c r="NKY13" s="74"/>
      <c r="NKZ13" s="85"/>
      <c r="NLA13" s="74"/>
      <c r="NLB13" s="74"/>
      <c r="NLC13" s="85"/>
      <c r="NLD13" s="80"/>
      <c r="NLE13" s="80"/>
      <c r="NLF13" s="85"/>
      <c r="NLG13" s="77"/>
      <c r="NLH13" s="74"/>
      <c r="NLI13" s="74"/>
      <c r="NLJ13" s="85"/>
      <c r="NLK13" s="74"/>
      <c r="NLL13" s="74"/>
      <c r="NLM13" s="85"/>
      <c r="NLN13" s="74"/>
      <c r="NLO13" s="74"/>
      <c r="NLP13" s="85"/>
      <c r="NLQ13" s="74"/>
      <c r="NLR13" s="74"/>
      <c r="NLS13" s="85"/>
      <c r="NLT13" s="80"/>
      <c r="NLU13" s="80"/>
      <c r="NLV13" s="85"/>
      <c r="NLW13" s="77"/>
      <c r="NLX13" s="74"/>
      <c r="NLY13" s="74"/>
      <c r="NLZ13" s="85"/>
      <c r="NMA13" s="74"/>
      <c r="NMB13" s="74"/>
      <c r="NMC13" s="85"/>
      <c r="NMD13" s="74"/>
      <c r="NME13" s="74"/>
      <c r="NMF13" s="85"/>
      <c r="NMG13" s="74"/>
      <c r="NMH13" s="74"/>
      <c r="NMI13" s="85"/>
      <c r="NMJ13" s="80"/>
      <c r="NMK13" s="80"/>
      <c r="NML13" s="85"/>
      <c r="NMM13" s="77"/>
      <c r="NMN13" s="74"/>
      <c r="NMO13" s="74"/>
      <c r="NMP13" s="85"/>
      <c r="NMQ13" s="74"/>
      <c r="NMR13" s="74"/>
      <c r="NMS13" s="85"/>
      <c r="NMT13" s="74"/>
      <c r="NMU13" s="74"/>
      <c r="NMV13" s="85"/>
      <c r="NMW13" s="74"/>
      <c r="NMX13" s="74"/>
      <c r="NMY13" s="85"/>
      <c r="NMZ13" s="80"/>
      <c r="NNA13" s="80"/>
      <c r="NNB13" s="85"/>
      <c r="NNC13" s="77"/>
      <c r="NND13" s="74"/>
      <c r="NNE13" s="74"/>
      <c r="NNF13" s="85"/>
      <c r="NNG13" s="74"/>
      <c r="NNH13" s="74"/>
      <c r="NNI13" s="85"/>
      <c r="NNJ13" s="74"/>
      <c r="NNK13" s="74"/>
      <c r="NNL13" s="85"/>
      <c r="NNM13" s="74"/>
      <c r="NNN13" s="74"/>
      <c r="NNO13" s="85"/>
      <c r="NNP13" s="80"/>
      <c r="NNQ13" s="80"/>
      <c r="NNR13" s="85"/>
      <c r="NNS13" s="77"/>
      <c r="NNT13" s="74"/>
      <c r="NNU13" s="74"/>
      <c r="NNV13" s="85"/>
      <c r="NNW13" s="74"/>
      <c r="NNX13" s="74"/>
      <c r="NNY13" s="85"/>
      <c r="NNZ13" s="74"/>
      <c r="NOA13" s="74"/>
      <c r="NOB13" s="85"/>
      <c r="NOC13" s="74"/>
      <c r="NOD13" s="74"/>
      <c r="NOE13" s="85"/>
      <c r="NOF13" s="80"/>
      <c r="NOG13" s="80"/>
      <c r="NOH13" s="85"/>
      <c r="NOI13" s="77"/>
      <c r="NOJ13" s="74"/>
      <c r="NOK13" s="74"/>
      <c r="NOL13" s="85"/>
      <c r="NOM13" s="74"/>
      <c r="NON13" s="74"/>
      <c r="NOO13" s="85"/>
      <c r="NOP13" s="74"/>
      <c r="NOQ13" s="74"/>
      <c r="NOR13" s="85"/>
      <c r="NOS13" s="74"/>
      <c r="NOT13" s="74"/>
      <c r="NOU13" s="85"/>
      <c r="NOV13" s="80"/>
      <c r="NOW13" s="80"/>
      <c r="NOX13" s="85"/>
      <c r="NOY13" s="77"/>
      <c r="NOZ13" s="74"/>
      <c r="NPA13" s="74"/>
      <c r="NPB13" s="85"/>
      <c r="NPC13" s="74"/>
      <c r="NPD13" s="74"/>
      <c r="NPE13" s="85"/>
      <c r="NPF13" s="74"/>
      <c r="NPG13" s="74"/>
      <c r="NPH13" s="85"/>
      <c r="NPI13" s="74"/>
      <c r="NPJ13" s="74"/>
      <c r="NPK13" s="85"/>
      <c r="NPL13" s="80"/>
      <c r="NPM13" s="80"/>
      <c r="NPN13" s="85"/>
      <c r="NPO13" s="77"/>
      <c r="NPP13" s="74"/>
      <c r="NPQ13" s="74"/>
      <c r="NPR13" s="85"/>
      <c r="NPS13" s="74"/>
      <c r="NPT13" s="74"/>
      <c r="NPU13" s="85"/>
      <c r="NPV13" s="74"/>
      <c r="NPW13" s="74"/>
      <c r="NPX13" s="85"/>
      <c r="NPY13" s="74"/>
      <c r="NPZ13" s="74"/>
      <c r="NQA13" s="85"/>
      <c r="NQB13" s="80"/>
      <c r="NQC13" s="80"/>
      <c r="NQD13" s="85"/>
      <c r="NQE13" s="77"/>
      <c r="NQF13" s="74"/>
      <c r="NQG13" s="74"/>
      <c r="NQH13" s="85"/>
      <c r="NQI13" s="74"/>
      <c r="NQJ13" s="74"/>
      <c r="NQK13" s="85"/>
      <c r="NQL13" s="74"/>
      <c r="NQM13" s="74"/>
      <c r="NQN13" s="85"/>
      <c r="NQO13" s="74"/>
      <c r="NQP13" s="74"/>
      <c r="NQQ13" s="85"/>
      <c r="NQR13" s="80"/>
      <c r="NQS13" s="80"/>
      <c r="NQT13" s="85"/>
      <c r="NQU13" s="77"/>
      <c r="NQV13" s="74"/>
      <c r="NQW13" s="74"/>
      <c r="NQX13" s="85"/>
      <c r="NQY13" s="74"/>
      <c r="NQZ13" s="74"/>
      <c r="NRA13" s="85"/>
      <c r="NRB13" s="74"/>
      <c r="NRC13" s="74"/>
      <c r="NRD13" s="85"/>
      <c r="NRE13" s="74"/>
      <c r="NRF13" s="74"/>
      <c r="NRG13" s="85"/>
      <c r="NRH13" s="80"/>
      <c r="NRI13" s="80"/>
      <c r="NRJ13" s="85"/>
      <c r="NRK13" s="77"/>
      <c r="NRL13" s="74"/>
      <c r="NRM13" s="74"/>
      <c r="NRN13" s="85"/>
      <c r="NRO13" s="74"/>
      <c r="NRP13" s="74"/>
      <c r="NRQ13" s="85"/>
      <c r="NRR13" s="74"/>
      <c r="NRS13" s="74"/>
      <c r="NRT13" s="85"/>
      <c r="NRU13" s="74"/>
      <c r="NRV13" s="74"/>
      <c r="NRW13" s="85"/>
      <c r="NRX13" s="80"/>
      <c r="NRY13" s="80"/>
      <c r="NRZ13" s="85"/>
      <c r="NSA13" s="77"/>
      <c r="NSB13" s="74"/>
      <c r="NSC13" s="74"/>
      <c r="NSD13" s="85"/>
      <c r="NSE13" s="74"/>
      <c r="NSF13" s="74"/>
      <c r="NSG13" s="85"/>
      <c r="NSH13" s="74"/>
      <c r="NSI13" s="74"/>
      <c r="NSJ13" s="85"/>
      <c r="NSK13" s="74"/>
      <c r="NSL13" s="74"/>
      <c r="NSM13" s="85"/>
      <c r="NSN13" s="80"/>
      <c r="NSO13" s="80"/>
      <c r="NSP13" s="85"/>
      <c r="NSQ13" s="77"/>
      <c r="NSR13" s="74"/>
      <c r="NSS13" s="74"/>
      <c r="NST13" s="85"/>
      <c r="NSU13" s="74"/>
      <c r="NSV13" s="74"/>
      <c r="NSW13" s="85"/>
      <c r="NSX13" s="74"/>
      <c r="NSY13" s="74"/>
      <c r="NSZ13" s="85"/>
      <c r="NTA13" s="74"/>
      <c r="NTB13" s="74"/>
      <c r="NTC13" s="85"/>
      <c r="NTD13" s="80"/>
      <c r="NTE13" s="80"/>
      <c r="NTF13" s="85"/>
      <c r="NTG13" s="77"/>
      <c r="NTH13" s="74"/>
      <c r="NTI13" s="74"/>
      <c r="NTJ13" s="85"/>
      <c r="NTK13" s="74"/>
      <c r="NTL13" s="74"/>
      <c r="NTM13" s="85"/>
      <c r="NTN13" s="74"/>
      <c r="NTO13" s="74"/>
      <c r="NTP13" s="85"/>
      <c r="NTQ13" s="74"/>
      <c r="NTR13" s="74"/>
      <c r="NTS13" s="85"/>
      <c r="NTT13" s="80"/>
      <c r="NTU13" s="80"/>
      <c r="NTV13" s="85"/>
      <c r="NTW13" s="77"/>
      <c r="NTX13" s="74"/>
      <c r="NTY13" s="74"/>
      <c r="NTZ13" s="85"/>
      <c r="NUA13" s="74"/>
      <c r="NUB13" s="74"/>
      <c r="NUC13" s="85"/>
      <c r="NUD13" s="74"/>
      <c r="NUE13" s="74"/>
      <c r="NUF13" s="85"/>
      <c r="NUG13" s="74"/>
      <c r="NUH13" s="74"/>
      <c r="NUI13" s="85"/>
      <c r="NUJ13" s="80"/>
      <c r="NUK13" s="80"/>
      <c r="NUL13" s="85"/>
      <c r="NUM13" s="77"/>
      <c r="NUN13" s="74"/>
      <c r="NUO13" s="74"/>
      <c r="NUP13" s="85"/>
      <c r="NUQ13" s="74"/>
      <c r="NUR13" s="74"/>
      <c r="NUS13" s="85"/>
      <c r="NUT13" s="74"/>
      <c r="NUU13" s="74"/>
      <c r="NUV13" s="85"/>
      <c r="NUW13" s="74"/>
      <c r="NUX13" s="74"/>
      <c r="NUY13" s="85"/>
      <c r="NUZ13" s="80"/>
      <c r="NVA13" s="80"/>
      <c r="NVB13" s="85"/>
      <c r="NVC13" s="77"/>
      <c r="NVD13" s="74"/>
      <c r="NVE13" s="74"/>
      <c r="NVF13" s="85"/>
      <c r="NVG13" s="74"/>
      <c r="NVH13" s="74"/>
      <c r="NVI13" s="85"/>
      <c r="NVJ13" s="74"/>
      <c r="NVK13" s="74"/>
      <c r="NVL13" s="85"/>
      <c r="NVM13" s="74"/>
      <c r="NVN13" s="74"/>
      <c r="NVO13" s="85"/>
      <c r="NVP13" s="80"/>
      <c r="NVQ13" s="80"/>
      <c r="NVR13" s="85"/>
      <c r="NVS13" s="77"/>
      <c r="NVT13" s="74"/>
      <c r="NVU13" s="74"/>
      <c r="NVV13" s="85"/>
      <c r="NVW13" s="74"/>
      <c r="NVX13" s="74"/>
      <c r="NVY13" s="85"/>
      <c r="NVZ13" s="74"/>
      <c r="NWA13" s="74"/>
      <c r="NWB13" s="85"/>
      <c r="NWC13" s="74"/>
      <c r="NWD13" s="74"/>
      <c r="NWE13" s="85"/>
      <c r="NWF13" s="80"/>
      <c r="NWG13" s="80"/>
      <c r="NWH13" s="85"/>
      <c r="NWI13" s="77"/>
      <c r="NWJ13" s="74"/>
      <c r="NWK13" s="74"/>
      <c r="NWL13" s="85"/>
      <c r="NWM13" s="74"/>
      <c r="NWN13" s="74"/>
      <c r="NWO13" s="85"/>
      <c r="NWP13" s="74"/>
      <c r="NWQ13" s="74"/>
      <c r="NWR13" s="85"/>
      <c r="NWS13" s="74"/>
      <c r="NWT13" s="74"/>
      <c r="NWU13" s="85"/>
      <c r="NWV13" s="80"/>
      <c r="NWW13" s="80"/>
      <c r="NWX13" s="85"/>
      <c r="NWY13" s="77"/>
      <c r="NWZ13" s="74"/>
      <c r="NXA13" s="74"/>
      <c r="NXB13" s="85"/>
      <c r="NXC13" s="74"/>
      <c r="NXD13" s="74"/>
      <c r="NXE13" s="85"/>
      <c r="NXF13" s="74"/>
      <c r="NXG13" s="74"/>
      <c r="NXH13" s="85"/>
      <c r="NXI13" s="74"/>
      <c r="NXJ13" s="74"/>
      <c r="NXK13" s="85"/>
      <c r="NXL13" s="80"/>
      <c r="NXM13" s="80"/>
      <c r="NXN13" s="85"/>
      <c r="NXO13" s="77"/>
      <c r="NXP13" s="74"/>
      <c r="NXQ13" s="74"/>
      <c r="NXR13" s="85"/>
      <c r="NXS13" s="74"/>
      <c r="NXT13" s="74"/>
      <c r="NXU13" s="85"/>
      <c r="NXV13" s="74"/>
      <c r="NXW13" s="74"/>
      <c r="NXX13" s="85"/>
      <c r="NXY13" s="74"/>
      <c r="NXZ13" s="74"/>
      <c r="NYA13" s="85"/>
      <c r="NYB13" s="80"/>
      <c r="NYC13" s="80"/>
      <c r="NYD13" s="85"/>
      <c r="NYE13" s="77"/>
      <c r="NYF13" s="74"/>
      <c r="NYG13" s="74"/>
      <c r="NYH13" s="85"/>
      <c r="NYI13" s="74"/>
      <c r="NYJ13" s="74"/>
      <c r="NYK13" s="85"/>
      <c r="NYL13" s="74"/>
      <c r="NYM13" s="74"/>
      <c r="NYN13" s="85"/>
      <c r="NYO13" s="74"/>
      <c r="NYP13" s="74"/>
      <c r="NYQ13" s="85"/>
      <c r="NYR13" s="80"/>
      <c r="NYS13" s="80"/>
      <c r="NYT13" s="85"/>
      <c r="NYU13" s="77"/>
      <c r="NYV13" s="74"/>
      <c r="NYW13" s="74"/>
      <c r="NYX13" s="85"/>
      <c r="NYY13" s="74"/>
      <c r="NYZ13" s="74"/>
      <c r="NZA13" s="85"/>
      <c r="NZB13" s="74"/>
      <c r="NZC13" s="74"/>
      <c r="NZD13" s="85"/>
      <c r="NZE13" s="74"/>
      <c r="NZF13" s="74"/>
      <c r="NZG13" s="85"/>
      <c r="NZH13" s="80"/>
      <c r="NZI13" s="80"/>
      <c r="NZJ13" s="85"/>
      <c r="NZK13" s="77"/>
      <c r="NZL13" s="74"/>
      <c r="NZM13" s="74"/>
      <c r="NZN13" s="85"/>
      <c r="NZO13" s="74"/>
      <c r="NZP13" s="74"/>
      <c r="NZQ13" s="85"/>
      <c r="NZR13" s="74"/>
      <c r="NZS13" s="74"/>
      <c r="NZT13" s="85"/>
      <c r="NZU13" s="74"/>
      <c r="NZV13" s="74"/>
      <c r="NZW13" s="85"/>
      <c r="NZX13" s="80"/>
      <c r="NZY13" s="80"/>
      <c r="NZZ13" s="85"/>
      <c r="OAA13" s="77"/>
      <c r="OAB13" s="74"/>
      <c r="OAC13" s="74"/>
      <c r="OAD13" s="85"/>
      <c r="OAE13" s="74"/>
      <c r="OAF13" s="74"/>
      <c r="OAG13" s="85"/>
      <c r="OAH13" s="74"/>
      <c r="OAI13" s="74"/>
      <c r="OAJ13" s="85"/>
      <c r="OAK13" s="74"/>
      <c r="OAL13" s="74"/>
      <c r="OAM13" s="85"/>
      <c r="OAN13" s="80"/>
      <c r="OAO13" s="80"/>
      <c r="OAP13" s="85"/>
      <c r="OAQ13" s="77"/>
      <c r="OAR13" s="74"/>
      <c r="OAS13" s="74"/>
      <c r="OAT13" s="85"/>
      <c r="OAU13" s="74"/>
      <c r="OAV13" s="74"/>
      <c r="OAW13" s="85"/>
      <c r="OAX13" s="74"/>
      <c r="OAY13" s="74"/>
      <c r="OAZ13" s="85"/>
      <c r="OBA13" s="74"/>
      <c r="OBB13" s="74"/>
      <c r="OBC13" s="85"/>
      <c r="OBD13" s="80"/>
      <c r="OBE13" s="80"/>
      <c r="OBF13" s="85"/>
      <c r="OBG13" s="77"/>
      <c r="OBH13" s="74"/>
      <c r="OBI13" s="74"/>
      <c r="OBJ13" s="85"/>
      <c r="OBK13" s="74"/>
      <c r="OBL13" s="74"/>
      <c r="OBM13" s="85"/>
      <c r="OBN13" s="74"/>
      <c r="OBO13" s="74"/>
      <c r="OBP13" s="85"/>
      <c r="OBQ13" s="74"/>
      <c r="OBR13" s="74"/>
      <c r="OBS13" s="85"/>
      <c r="OBT13" s="80"/>
      <c r="OBU13" s="80"/>
      <c r="OBV13" s="85"/>
      <c r="OBW13" s="77"/>
      <c r="OBX13" s="74"/>
      <c r="OBY13" s="74"/>
      <c r="OBZ13" s="85"/>
      <c r="OCA13" s="74"/>
      <c r="OCB13" s="74"/>
      <c r="OCC13" s="85"/>
      <c r="OCD13" s="74"/>
      <c r="OCE13" s="74"/>
      <c r="OCF13" s="85"/>
      <c r="OCG13" s="74"/>
      <c r="OCH13" s="74"/>
      <c r="OCI13" s="85"/>
      <c r="OCJ13" s="80"/>
      <c r="OCK13" s="80"/>
      <c r="OCL13" s="85"/>
      <c r="OCM13" s="77"/>
      <c r="OCN13" s="74"/>
      <c r="OCO13" s="74"/>
      <c r="OCP13" s="85"/>
      <c r="OCQ13" s="74"/>
      <c r="OCR13" s="74"/>
      <c r="OCS13" s="85"/>
      <c r="OCT13" s="74"/>
      <c r="OCU13" s="74"/>
      <c r="OCV13" s="85"/>
      <c r="OCW13" s="74"/>
      <c r="OCX13" s="74"/>
      <c r="OCY13" s="85"/>
      <c r="OCZ13" s="80"/>
      <c r="ODA13" s="80"/>
      <c r="ODB13" s="85"/>
      <c r="ODC13" s="77"/>
      <c r="ODD13" s="74"/>
      <c r="ODE13" s="74"/>
      <c r="ODF13" s="85"/>
      <c r="ODG13" s="74"/>
      <c r="ODH13" s="74"/>
      <c r="ODI13" s="85"/>
      <c r="ODJ13" s="74"/>
      <c r="ODK13" s="74"/>
      <c r="ODL13" s="85"/>
      <c r="ODM13" s="74"/>
      <c r="ODN13" s="74"/>
      <c r="ODO13" s="85"/>
      <c r="ODP13" s="80"/>
      <c r="ODQ13" s="80"/>
      <c r="ODR13" s="85"/>
      <c r="ODS13" s="77"/>
      <c r="ODT13" s="74"/>
      <c r="ODU13" s="74"/>
      <c r="ODV13" s="85"/>
      <c r="ODW13" s="74"/>
      <c r="ODX13" s="74"/>
      <c r="ODY13" s="85"/>
      <c r="ODZ13" s="74"/>
      <c r="OEA13" s="74"/>
      <c r="OEB13" s="85"/>
      <c r="OEC13" s="74"/>
      <c r="OED13" s="74"/>
      <c r="OEE13" s="85"/>
      <c r="OEF13" s="80"/>
      <c r="OEG13" s="80"/>
      <c r="OEH13" s="85"/>
      <c r="OEI13" s="77"/>
      <c r="OEJ13" s="74"/>
      <c r="OEK13" s="74"/>
      <c r="OEL13" s="85"/>
      <c r="OEM13" s="74"/>
      <c r="OEN13" s="74"/>
      <c r="OEO13" s="85"/>
      <c r="OEP13" s="74"/>
      <c r="OEQ13" s="74"/>
      <c r="OER13" s="85"/>
      <c r="OES13" s="74"/>
      <c r="OET13" s="74"/>
      <c r="OEU13" s="85"/>
      <c r="OEV13" s="80"/>
      <c r="OEW13" s="80"/>
      <c r="OEX13" s="85"/>
      <c r="OEY13" s="77"/>
      <c r="OEZ13" s="74"/>
      <c r="OFA13" s="74"/>
      <c r="OFB13" s="85"/>
      <c r="OFC13" s="74"/>
      <c r="OFD13" s="74"/>
      <c r="OFE13" s="85"/>
      <c r="OFF13" s="74"/>
      <c r="OFG13" s="74"/>
      <c r="OFH13" s="85"/>
      <c r="OFI13" s="74"/>
      <c r="OFJ13" s="74"/>
      <c r="OFK13" s="85"/>
      <c r="OFL13" s="80"/>
      <c r="OFM13" s="80"/>
      <c r="OFN13" s="85"/>
      <c r="OFO13" s="77"/>
      <c r="OFP13" s="74"/>
      <c r="OFQ13" s="74"/>
      <c r="OFR13" s="85"/>
      <c r="OFS13" s="74"/>
      <c r="OFT13" s="74"/>
      <c r="OFU13" s="85"/>
      <c r="OFV13" s="74"/>
      <c r="OFW13" s="74"/>
      <c r="OFX13" s="85"/>
      <c r="OFY13" s="74"/>
      <c r="OFZ13" s="74"/>
      <c r="OGA13" s="85"/>
      <c r="OGB13" s="80"/>
      <c r="OGC13" s="80"/>
      <c r="OGD13" s="85"/>
      <c r="OGE13" s="77"/>
      <c r="OGF13" s="74"/>
      <c r="OGG13" s="74"/>
      <c r="OGH13" s="85"/>
      <c r="OGI13" s="74"/>
      <c r="OGJ13" s="74"/>
      <c r="OGK13" s="85"/>
      <c r="OGL13" s="74"/>
      <c r="OGM13" s="74"/>
      <c r="OGN13" s="85"/>
      <c r="OGO13" s="74"/>
      <c r="OGP13" s="74"/>
      <c r="OGQ13" s="85"/>
      <c r="OGR13" s="80"/>
      <c r="OGS13" s="80"/>
      <c r="OGT13" s="85"/>
      <c r="OGU13" s="77"/>
      <c r="OGV13" s="74"/>
      <c r="OGW13" s="74"/>
      <c r="OGX13" s="85"/>
      <c r="OGY13" s="74"/>
      <c r="OGZ13" s="74"/>
      <c r="OHA13" s="85"/>
      <c r="OHB13" s="74"/>
      <c r="OHC13" s="74"/>
      <c r="OHD13" s="85"/>
      <c r="OHE13" s="74"/>
      <c r="OHF13" s="74"/>
      <c r="OHG13" s="85"/>
      <c r="OHH13" s="80"/>
      <c r="OHI13" s="80"/>
      <c r="OHJ13" s="85"/>
      <c r="OHK13" s="77"/>
      <c r="OHL13" s="74"/>
      <c r="OHM13" s="74"/>
      <c r="OHN13" s="85"/>
      <c r="OHO13" s="74"/>
      <c r="OHP13" s="74"/>
      <c r="OHQ13" s="85"/>
      <c r="OHR13" s="74"/>
      <c r="OHS13" s="74"/>
      <c r="OHT13" s="85"/>
      <c r="OHU13" s="74"/>
      <c r="OHV13" s="74"/>
      <c r="OHW13" s="85"/>
      <c r="OHX13" s="80"/>
      <c r="OHY13" s="80"/>
      <c r="OHZ13" s="85"/>
      <c r="OIA13" s="77"/>
      <c r="OIB13" s="74"/>
      <c r="OIC13" s="74"/>
      <c r="OID13" s="85"/>
      <c r="OIE13" s="74"/>
      <c r="OIF13" s="74"/>
      <c r="OIG13" s="85"/>
      <c r="OIH13" s="74"/>
      <c r="OII13" s="74"/>
      <c r="OIJ13" s="85"/>
      <c r="OIK13" s="74"/>
      <c r="OIL13" s="74"/>
      <c r="OIM13" s="85"/>
      <c r="OIN13" s="80"/>
      <c r="OIO13" s="80"/>
      <c r="OIP13" s="85"/>
      <c r="OIQ13" s="77"/>
      <c r="OIR13" s="74"/>
      <c r="OIS13" s="74"/>
      <c r="OIT13" s="85"/>
      <c r="OIU13" s="74"/>
      <c r="OIV13" s="74"/>
      <c r="OIW13" s="85"/>
      <c r="OIX13" s="74"/>
      <c r="OIY13" s="74"/>
      <c r="OIZ13" s="85"/>
      <c r="OJA13" s="74"/>
      <c r="OJB13" s="74"/>
      <c r="OJC13" s="85"/>
      <c r="OJD13" s="80"/>
      <c r="OJE13" s="80"/>
      <c r="OJF13" s="85"/>
      <c r="OJG13" s="77"/>
      <c r="OJH13" s="74"/>
      <c r="OJI13" s="74"/>
      <c r="OJJ13" s="85"/>
      <c r="OJK13" s="74"/>
      <c r="OJL13" s="74"/>
      <c r="OJM13" s="85"/>
      <c r="OJN13" s="74"/>
      <c r="OJO13" s="74"/>
      <c r="OJP13" s="85"/>
      <c r="OJQ13" s="74"/>
      <c r="OJR13" s="74"/>
      <c r="OJS13" s="85"/>
      <c r="OJT13" s="80"/>
      <c r="OJU13" s="80"/>
      <c r="OJV13" s="85"/>
      <c r="OJW13" s="77"/>
      <c r="OJX13" s="74"/>
      <c r="OJY13" s="74"/>
      <c r="OJZ13" s="85"/>
      <c r="OKA13" s="74"/>
      <c r="OKB13" s="74"/>
      <c r="OKC13" s="85"/>
      <c r="OKD13" s="74"/>
      <c r="OKE13" s="74"/>
      <c r="OKF13" s="85"/>
      <c r="OKG13" s="74"/>
      <c r="OKH13" s="74"/>
      <c r="OKI13" s="85"/>
      <c r="OKJ13" s="80"/>
      <c r="OKK13" s="80"/>
      <c r="OKL13" s="85"/>
      <c r="OKM13" s="77"/>
      <c r="OKN13" s="74"/>
      <c r="OKO13" s="74"/>
      <c r="OKP13" s="85"/>
      <c r="OKQ13" s="74"/>
      <c r="OKR13" s="74"/>
      <c r="OKS13" s="85"/>
      <c r="OKT13" s="74"/>
      <c r="OKU13" s="74"/>
      <c r="OKV13" s="85"/>
      <c r="OKW13" s="74"/>
      <c r="OKX13" s="74"/>
      <c r="OKY13" s="85"/>
      <c r="OKZ13" s="80"/>
      <c r="OLA13" s="80"/>
      <c r="OLB13" s="85"/>
      <c r="OLC13" s="77"/>
      <c r="OLD13" s="74"/>
      <c r="OLE13" s="74"/>
      <c r="OLF13" s="85"/>
      <c r="OLG13" s="74"/>
      <c r="OLH13" s="74"/>
      <c r="OLI13" s="85"/>
      <c r="OLJ13" s="74"/>
      <c r="OLK13" s="74"/>
      <c r="OLL13" s="85"/>
      <c r="OLM13" s="74"/>
      <c r="OLN13" s="74"/>
      <c r="OLO13" s="85"/>
      <c r="OLP13" s="80"/>
      <c r="OLQ13" s="80"/>
      <c r="OLR13" s="85"/>
      <c r="OLS13" s="77"/>
      <c r="OLT13" s="74"/>
      <c r="OLU13" s="74"/>
      <c r="OLV13" s="85"/>
      <c r="OLW13" s="74"/>
      <c r="OLX13" s="74"/>
      <c r="OLY13" s="85"/>
      <c r="OLZ13" s="74"/>
      <c r="OMA13" s="74"/>
      <c r="OMB13" s="85"/>
      <c r="OMC13" s="74"/>
      <c r="OMD13" s="74"/>
      <c r="OME13" s="85"/>
      <c r="OMF13" s="80"/>
      <c r="OMG13" s="80"/>
      <c r="OMH13" s="85"/>
      <c r="OMI13" s="77"/>
      <c r="OMJ13" s="74"/>
      <c r="OMK13" s="74"/>
      <c r="OML13" s="85"/>
      <c r="OMM13" s="74"/>
      <c r="OMN13" s="74"/>
      <c r="OMO13" s="85"/>
      <c r="OMP13" s="74"/>
      <c r="OMQ13" s="74"/>
      <c r="OMR13" s="85"/>
      <c r="OMS13" s="74"/>
      <c r="OMT13" s="74"/>
      <c r="OMU13" s="85"/>
      <c r="OMV13" s="80"/>
      <c r="OMW13" s="80"/>
      <c r="OMX13" s="85"/>
      <c r="OMY13" s="77"/>
      <c r="OMZ13" s="74"/>
      <c r="ONA13" s="74"/>
      <c r="ONB13" s="85"/>
      <c r="ONC13" s="74"/>
      <c r="OND13" s="74"/>
      <c r="ONE13" s="85"/>
      <c r="ONF13" s="74"/>
      <c r="ONG13" s="74"/>
      <c r="ONH13" s="85"/>
      <c r="ONI13" s="74"/>
      <c r="ONJ13" s="74"/>
      <c r="ONK13" s="85"/>
      <c r="ONL13" s="80"/>
      <c r="ONM13" s="80"/>
      <c r="ONN13" s="85"/>
      <c r="ONO13" s="77"/>
      <c r="ONP13" s="74"/>
      <c r="ONQ13" s="74"/>
      <c r="ONR13" s="85"/>
      <c r="ONS13" s="74"/>
      <c r="ONT13" s="74"/>
      <c r="ONU13" s="85"/>
      <c r="ONV13" s="74"/>
      <c r="ONW13" s="74"/>
      <c r="ONX13" s="85"/>
      <c r="ONY13" s="74"/>
      <c r="ONZ13" s="74"/>
      <c r="OOA13" s="85"/>
      <c r="OOB13" s="80"/>
      <c r="OOC13" s="80"/>
      <c r="OOD13" s="85"/>
      <c r="OOE13" s="77"/>
      <c r="OOF13" s="74"/>
      <c r="OOG13" s="74"/>
      <c r="OOH13" s="85"/>
      <c r="OOI13" s="74"/>
      <c r="OOJ13" s="74"/>
      <c r="OOK13" s="85"/>
      <c r="OOL13" s="74"/>
      <c r="OOM13" s="74"/>
      <c r="OON13" s="85"/>
      <c r="OOO13" s="74"/>
      <c r="OOP13" s="74"/>
      <c r="OOQ13" s="85"/>
      <c r="OOR13" s="80"/>
      <c r="OOS13" s="80"/>
      <c r="OOT13" s="85"/>
      <c r="OOU13" s="77"/>
      <c r="OOV13" s="74"/>
      <c r="OOW13" s="74"/>
      <c r="OOX13" s="85"/>
      <c r="OOY13" s="74"/>
      <c r="OOZ13" s="74"/>
      <c r="OPA13" s="85"/>
      <c r="OPB13" s="74"/>
      <c r="OPC13" s="74"/>
      <c r="OPD13" s="85"/>
      <c r="OPE13" s="74"/>
      <c r="OPF13" s="74"/>
      <c r="OPG13" s="85"/>
      <c r="OPH13" s="80"/>
      <c r="OPI13" s="80"/>
      <c r="OPJ13" s="85"/>
      <c r="OPK13" s="77"/>
      <c r="OPL13" s="74"/>
      <c r="OPM13" s="74"/>
      <c r="OPN13" s="85"/>
      <c r="OPO13" s="74"/>
      <c r="OPP13" s="74"/>
      <c r="OPQ13" s="85"/>
      <c r="OPR13" s="74"/>
      <c r="OPS13" s="74"/>
      <c r="OPT13" s="85"/>
      <c r="OPU13" s="74"/>
      <c r="OPV13" s="74"/>
      <c r="OPW13" s="85"/>
      <c r="OPX13" s="80"/>
      <c r="OPY13" s="80"/>
      <c r="OPZ13" s="85"/>
      <c r="OQA13" s="77"/>
      <c r="OQB13" s="74"/>
      <c r="OQC13" s="74"/>
      <c r="OQD13" s="85"/>
      <c r="OQE13" s="74"/>
      <c r="OQF13" s="74"/>
      <c r="OQG13" s="85"/>
      <c r="OQH13" s="74"/>
      <c r="OQI13" s="74"/>
      <c r="OQJ13" s="85"/>
      <c r="OQK13" s="74"/>
      <c r="OQL13" s="74"/>
      <c r="OQM13" s="85"/>
      <c r="OQN13" s="80"/>
      <c r="OQO13" s="80"/>
      <c r="OQP13" s="85"/>
      <c r="OQQ13" s="77"/>
      <c r="OQR13" s="74"/>
      <c r="OQS13" s="74"/>
      <c r="OQT13" s="85"/>
      <c r="OQU13" s="74"/>
      <c r="OQV13" s="74"/>
      <c r="OQW13" s="85"/>
      <c r="OQX13" s="74"/>
      <c r="OQY13" s="74"/>
      <c r="OQZ13" s="85"/>
      <c r="ORA13" s="74"/>
      <c r="ORB13" s="74"/>
      <c r="ORC13" s="85"/>
      <c r="ORD13" s="80"/>
      <c r="ORE13" s="80"/>
      <c r="ORF13" s="85"/>
      <c r="ORG13" s="77"/>
      <c r="ORH13" s="74"/>
      <c r="ORI13" s="74"/>
      <c r="ORJ13" s="85"/>
      <c r="ORK13" s="74"/>
      <c r="ORL13" s="74"/>
      <c r="ORM13" s="85"/>
      <c r="ORN13" s="74"/>
      <c r="ORO13" s="74"/>
      <c r="ORP13" s="85"/>
      <c r="ORQ13" s="74"/>
      <c r="ORR13" s="74"/>
      <c r="ORS13" s="85"/>
      <c r="ORT13" s="80"/>
      <c r="ORU13" s="80"/>
      <c r="ORV13" s="85"/>
      <c r="ORW13" s="77"/>
      <c r="ORX13" s="74"/>
      <c r="ORY13" s="74"/>
      <c r="ORZ13" s="85"/>
      <c r="OSA13" s="74"/>
      <c r="OSB13" s="74"/>
      <c r="OSC13" s="85"/>
      <c r="OSD13" s="74"/>
      <c r="OSE13" s="74"/>
      <c r="OSF13" s="85"/>
      <c r="OSG13" s="74"/>
      <c r="OSH13" s="74"/>
      <c r="OSI13" s="85"/>
      <c r="OSJ13" s="80"/>
      <c r="OSK13" s="80"/>
      <c r="OSL13" s="85"/>
      <c r="OSM13" s="77"/>
      <c r="OSN13" s="74"/>
      <c r="OSO13" s="74"/>
      <c r="OSP13" s="85"/>
      <c r="OSQ13" s="74"/>
      <c r="OSR13" s="74"/>
      <c r="OSS13" s="85"/>
      <c r="OST13" s="74"/>
      <c r="OSU13" s="74"/>
      <c r="OSV13" s="85"/>
      <c r="OSW13" s="74"/>
      <c r="OSX13" s="74"/>
      <c r="OSY13" s="85"/>
      <c r="OSZ13" s="80"/>
      <c r="OTA13" s="80"/>
      <c r="OTB13" s="85"/>
      <c r="OTC13" s="77"/>
      <c r="OTD13" s="74"/>
      <c r="OTE13" s="74"/>
      <c r="OTF13" s="85"/>
      <c r="OTG13" s="74"/>
      <c r="OTH13" s="74"/>
      <c r="OTI13" s="85"/>
      <c r="OTJ13" s="74"/>
      <c r="OTK13" s="74"/>
      <c r="OTL13" s="85"/>
      <c r="OTM13" s="74"/>
      <c r="OTN13" s="74"/>
      <c r="OTO13" s="85"/>
      <c r="OTP13" s="80"/>
      <c r="OTQ13" s="80"/>
      <c r="OTR13" s="85"/>
      <c r="OTS13" s="77"/>
      <c r="OTT13" s="74"/>
      <c r="OTU13" s="74"/>
      <c r="OTV13" s="85"/>
      <c r="OTW13" s="74"/>
      <c r="OTX13" s="74"/>
      <c r="OTY13" s="85"/>
      <c r="OTZ13" s="74"/>
      <c r="OUA13" s="74"/>
      <c r="OUB13" s="85"/>
      <c r="OUC13" s="74"/>
      <c r="OUD13" s="74"/>
      <c r="OUE13" s="85"/>
      <c r="OUF13" s="80"/>
      <c r="OUG13" s="80"/>
      <c r="OUH13" s="85"/>
      <c r="OUI13" s="77"/>
      <c r="OUJ13" s="74"/>
      <c r="OUK13" s="74"/>
      <c r="OUL13" s="85"/>
      <c r="OUM13" s="74"/>
      <c r="OUN13" s="74"/>
      <c r="OUO13" s="85"/>
      <c r="OUP13" s="74"/>
      <c r="OUQ13" s="74"/>
      <c r="OUR13" s="85"/>
      <c r="OUS13" s="74"/>
      <c r="OUT13" s="74"/>
      <c r="OUU13" s="85"/>
      <c r="OUV13" s="80"/>
      <c r="OUW13" s="80"/>
      <c r="OUX13" s="85"/>
      <c r="OUY13" s="77"/>
      <c r="OUZ13" s="74"/>
      <c r="OVA13" s="74"/>
      <c r="OVB13" s="85"/>
      <c r="OVC13" s="74"/>
      <c r="OVD13" s="74"/>
      <c r="OVE13" s="85"/>
      <c r="OVF13" s="74"/>
      <c r="OVG13" s="74"/>
      <c r="OVH13" s="85"/>
      <c r="OVI13" s="74"/>
      <c r="OVJ13" s="74"/>
      <c r="OVK13" s="85"/>
      <c r="OVL13" s="80"/>
      <c r="OVM13" s="80"/>
      <c r="OVN13" s="85"/>
      <c r="OVO13" s="77"/>
      <c r="OVP13" s="74"/>
      <c r="OVQ13" s="74"/>
      <c r="OVR13" s="85"/>
      <c r="OVS13" s="74"/>
      <c r="OVT13" s="74"/>
      <c r="OVU13" s="85"/>
      <c r="OVV13" s="74"/>
      <c r="OVW13" s="74"/>
      <c r="OVX13" s="85"/>
      <c r="OVY13" s="74"/>
      <c r="OVZ13" s="74"/>
      <c r="OWA13" s="85"/>
      <c r="OWB13" s="80"/>
      <c r="OWC13" s="80"/>
      <c r="OWD13" s="85"/>
      <c r="OWE13" s="77"/>
      <c r="OWF13" s="74"/>
      <c r="OWG13" s="74"/>
      <c r="OWH13" s="85"/>
      <c r="OWI13" s="74"/>
      <c r="OWJ13" s="74"/>
      <c r="OWK13" s="85"/>
      <c r="OWL13" s="74"/>
      <c r="OWM13" s="74"/>
      <c r="OWN13" s="85"/>
      <c r="OWO13" s="74"/>
      <c r="OWP13" s="74"/>
      <c r="OWQ13" s="85"/>
      <c r="OWR13" s="80"/>
      <c r="OWS13" s="80"/>
      <c r="OWT13" s="85"/>
      <c r="OWU13" s="77"/>
      <c r="OWV13" s="74"/>
      <c r="OWW13" s="74"/>
      <c r="OWX13" s="85"/>
      <c r="OWY13" s="74"/>
      <c r="OWZ13" s="74"/>
      <c r="OXA13" s="85"/>
      <c r="OXB13" s="74"/>
      <c r="OXC13" s="74"/>
      <c r="OXD13" s="85"/>
      <c r="OXE13" s="74"/>
      <c r="OXF13" s="74"/>
      <c r="OXG13" s="85"/>
      <c r="OXH13" s="80"/>
      <c r="OXI13" s="80"/>
      <c r="OXJ13" s="85"/>
      <c r="OXK13" s="77"/>
      <c r="OXL13" s="74"/>
      <c r="OXM13" s="74"/>
      <c r="OXN13" s="85"/>
      <c r="OXO13" s="74"/>
      <c r="OXP13" s="74"/>
      <c r="OXQ13" s="85"/>
      <c r="OXR13" s="74"/>
      <c r="OXS13" s="74"/>
      <c r="OXT13" s="85"/>
      <c r="OXU13" s="74"/>
      <c r="OXV13" s="74"/>
      <c r="OXW13" s="85"/>
      <c r="OXX13" s="80"/>
      <c r="OXY13" s="80"/>
      <c r="OXZ13" s="85"/>
      <c r="OYA13" s="77"/>
      <c r="OYB13" s="74"/>
      <c r="OYC13" s="74"/>
      <c r="OYD13" s="85"/>
      <c r="OYE13" s="74"/>
      <c r="OYF13" s="74"/>
      <c r="OYG13" s="85"/>
      <c r="OYH13" s="74"/>
      <c r="OYI13" s="74"/>
      <c r="OYJ13" s="85"/>
      <c r="OYK13" s="74"/>
      <c r="OYL13" s="74"/>
      <c r="OYM13" s="85"/>
      <c r="OYN13" s="80"/>
      <c r="OYO13" s="80"/>
      <c r="OYP13" s="85"/>
      <c r="OYQ13" s="77"/>
      <c r="OYR13" s="74"/>
      <c r="OYS13" s="74"/>
      <c r="OYT13" s="85"/>
      <c r="OYU13" s="74"/>
      <c r="OYV13" s="74"/>
      <c r="OYW13" s="85"/>
      <c r="OYX13" s="74"/>
      <c r="OYY13" s="74"/>
      <c r="OYZ13" s="85"/>
      <c r="OZA13" s="74"/>
      <c r="OZB13" s="74"/>
      <c r="OZC13" s="85"/>
      <c r="OZD13" s="80"/>
      <c r="OZE13" s="80"/>
      <c r="OZF13" s="85"/>
      <c r="OZG13" s="77"/>
      <c r="OZH13" s="74"/>
      <c r="OZI13" s="74"/>
      <c r="OZJ13" s="85"/>
      <c r="OZK13" s="74"/>
      <c r="OZL13" s="74"/>
      <c r="OZM13" s="85"/>
      <c r="OZN13" s="74"/>
      <c r="OZO13" s="74"/>
      <c r="OZP13" s="85"/>
      <c r="OZQ13" s="74"/>
      <c r="OZR13" s="74"/>
      <c r="OZS13" s="85"/>
      <c r="OZT13" s="80"/>
      <c r="OZU13" s="80"/>
      <c r="OZV13" s="85"/>
      <c r="OZW13" s="77"/>
      <c r="OZX13" s="74"/>
      <c r="OZY13" s="74"/>
      <c r="OZZ13" s="85"/>
      <c r="PAA13" s="74"/>
      <c r="PAB13" s="74"/>
      <c r="PAC13" s="85"/>
      <c r="PAD13" s="74"/>
      <c r="PAE13" s="74"/>
      <c r="PAF13" s="85"/>
      <c r="PAG13" s="74"/>
      <c r="PAH13" s="74"/>
      <c r="PAI13" s="85"/>
      <c r="PAJ13" s="80"/>
      <c r="PAK13" s="80"/>
      <c r="PAL13" s="85"/>
      <c r="PAM13" s="77"/>
      <c r="PAN13" s="74"/>
      <c r="PAO13" s="74"/>
      <c r="PAP13" s="85"/>
      <c r="PAQ13" s="74"/>
      <c r="PAR13" s="74"/>
      <c r="PAS13" s="85"/>
      <c r="PAT13" s="74"/>
      <c r="PAU13" s="74"/>
      <c r="PAV13" s="85"/>
      <c r="PAW13" s="74"/>
      <c r="PAX13" s="74"/>
      <c r="PAY13" s="85"/>
      <c r="PAZ13" s="80"/>
      <c r="PBA13" s="80"/>
      <c r="PBB13" s="85"/>
      <c r="PBC13" s="77"/>
      <c r="PBD13" s="74"/>
      <c r="PBE13" s="74"/>
      <c r="PBF13" s="85"/>
      <c r="PBG13" s="74"/>
      <c r="PBH13" s="74"/>
      <c r="PBI13" s="85"/>
      <c r="PBJ13" s="74"/>
      <c r="PBK13" s="74"/>
      <c r="PBL13" s="85"/>
      <c r="PBM13" s="74"/>
      <c r="PBN13" s="74"/>
      <c r="PBO13" s="85"/>
      <c r="PBP13" s="80"/>
      <c r="PBQ13" s="80"/>
      <c r="PBR13" s="85"/>
      <c r="PBS13" s="77"/>
      <c r="PBT13" s="74"/>
      <c r="PBU13" s="74"/>
      <c r="PBV13" s="85"/>
      <c r="PBW13" s="74"/>
      <c r="PBX13" s="74"/>
      <c r="PBY13" s="85"/>
      <c r="PBZ13" s="74"/>
      <c r="PCA13" s="74"/>
      <c r="PCB13" s="85"/>
      <c r="PCC13" s="74"/>
      <c r="PCD13" s="74"/>
      <c r="PCE13" s="85"/>
      <c r="PCF13" s="80"/>
      <c r="PCG13" s="80"/>
      <c r="PCH13" s="85"/>
      <c r="PCI13" s="77"/>
      <c r="PCJ13" s="74"/>
      <c r="PCK13" s="74"/>
      <c r="PCL13" s="85"/>
      <c r="PCM13" s="74"/>
      <c r="PCN13" s="74"/>
      <c r="PCO13" s="85"/>
      <c r="PCP13" s="74"/>
      <c r="PCQ13" s="74"/>
      <c r="PCR13" s="85"/>
      <c r="PCS13" s="74"/>
      <c r="PCT13" s="74"/>
      <c r="PCU13" s="85"/>
      <c r="PCV13" s="80"/>
      <c r="PCW13" s="80"/>
      <c r="PCX13" s="85"/>
      <c r="PCY13" s="77"/>
      <c r="PCZ13" s="74"/>
      <c r="PDA13" s="74"/>
      <c r="PDB13" s="85"/>
      <c r="PDC13" s="74"/>
      <c r="PDD13" s="74"/>
      <c r="PDE13" s="85"/>
      <c r="PDF13" s="74"/>
      <c r="PDG13" s="74"/>
      <c r="PDH13" s="85"/>
      <c r="PDI13" s="74"/>
      <c r="PDJ13" s="74"/>
      <c r="PDK13" s="85"/>
      <c r="PDL13" s="80"/>
      <c r="PDM13" s="80"/>
      <c r="PDN13" s="85"/>
      <c r="PDO13" s="77"/>
      <c r="PDP13" s="74"/>
      <c r="PDQ13" s="74"/>
      <c r="PDR13" s="85"/>
      <c r="PDS13" s="74"/>
      <c r="PDT13" s="74"/>
      <c r="PDU13" s="85"/>
      <c r="PDV13" s="74"/>
      <c r="PDW13" s="74"/>
      <c r="PDX13" s="85"/>
      <c r="PDY13" s="74"/>
      <c r="PDZ13" s="74"/>
      <c r="PEA13" s="85"/>
      <c r="PEB13" s="80"/>
      <c r="PEC13" s="80"/>
      <c r="PED13" s="85"/>
      <c r="PEE13" s="77"/>
      <c r="PEF13" s="74"/>
      <c r="PEG13" s="74"/>
      <c r="PEH13" s="85"/>
      <c r="PEI13" s="74"/>
      <c r="PEJ13" s="74"/>
      <c r="PEK13" s="85"/>
      <c r="PEL13" s="74"/>
      <c r="PEM13" s="74"/>
      <c r="PEN13" s="85"/>
      <c r="PEO13" s="74"/>
      <c r="PEP13" s="74"/>
      <c r="PEQ13" s="85"/>
      <c r="PER13" s="80"/>
      <c r="PES13" s="80"/>
      <c r="PET13" s="85"/>
      <c r="PEU13" s="77"/>
      <c r="PEV13" s="74"/>
      <c r="PEW13" s="74"/>
      <c r="PEX13" s="85"/>
      <c r="PEY13" s="74"/>
      <c r="PEZ13" s="74"/>
      <c r="PFA13" s="85"/>
      <c r="PFB13" s="74"/>
      <c r="PFC13" s="74"/>
      <c r="PFD13" s="85"/>
      <c r="PFE13" s="74"/>
      <c r="PFF13" s="74"/>
      <c r="PFG13" s="85"/>
      <c r="PFH13" s="80"/>
      <c r="PFI13" s="80"/>
      <c r="PFJ13" s="85"/>
      <c r="PFK13" s="77"/>
      <c r="PFL13" s="74"/>
      <c r="PFM13" s="74"/>
      <c r="PFN13" s="85"/>
      <c r="PFO13" s="74"/>
      <c r="PFP13" s="74"/>
      <c r="PFQ13" s="85"/>
      <c r="PFR13" s="74"/>
      <c r="PFS13" s="74"/>
      <c r="PFT13" s="85"/>
      <c r="PFU13" s="74"/>
      <c r="PFV13" s="74"/>
      <c r="PFW13" s="85"/>
      <c r="PFX13" s="80"/>
      <c r="PFY13" s="80"/>
      <c r="PFZ13" s="85"/>
      <c r="PGA13" s="77"/>
      <c r="PGB13" s="74"/>
      <c r="PGC13" s="74"/>
      <c r="PGD13" s="85"/>
      <c r="PGE13" s="74"/>
      <c r="PGF13" s="74"/>
      <c r="PGG13" s="85"/>
      <c r="PGH13" s="74"/>
      <c r="PGI13" s="74"/>
      <c r="PGJ13" s="85"/>
      <c r="PGK13" s="74"/>
      <c r="PGL13" s="74"/>
      <c r="PGM13" s="85"/>
      <c r="PGN13" s="80"/>
      <c r="PGO13" s="80"/>
      <c r="PGP13" s="85"/>
      <c r="PGQ13" s="77"/>
      <c r="PGR13" s="74"/>
      <c r="PGS13" s="74"/>
      <c r="PGT13" s="85"/>
      <c r="PGU13" s="74"/>
      <c r="PGV13" s="74"/>
      <c r="PGW13" s="85"/>
      <c r="PGX13" s="74"/>
      <c r="PGY13" s="74"/>
      <c r="PGZ13" s="85"/>
      <c r="PHA13" s="74"/>
      <c r="PHB13" s="74"/>
      <c r="PHC13" s="85"/>
      <c r="PHD13" s="80"/>
      <c r="PHE13" s="80"/>
      <c r="PHF13" s="85"/>
      <c r="PHG13" s="77"/>
      <c r="PHH13" s="74"/>
      <c r="PHI13" s="74"/>
      <c r="PHJ13" s="85"/>
      <c r="PHK13" s="74"/>
      <c r="PHL13" s="74"/>
      <c r="PHM13" s="85"/>
      <c r="PHN13" s="74"/>
      <c r="PHO13" s="74"/>
      <c r="PHP13" s="85"/>
      <c r="PHQ13" s="74"/>
      <c r="PHR13" s="74"/>
      <c r="PHS13" s="85"/>
      <c r="PHT13" s="80"/>
      <c r="PHU13" s="80"/>
      <c r="PHV13" s="85"/>
      <c r="PHW13" s="77"/>
      <c r="PHX13" s="74"/>
      <c r="PHY13" s="74"/>
      <c r="PHZ13" s="85"/>
      <c r="PIA13" s="74"/>
      <c r="PIB13" s="74"/>
      <c r="PIC13" s="85"/>
      <c r="PID13" s="74"/>
      <c r="PIE13" s="74"/>
      <c r="PIF13" s="85"/>
      <c r="PIG13" s="74"/>
      <c r="PIH13" s="74"/>
      <c r="PII13" s="85"/>
      <c r="PIJ13" s="80"/>
      <c r="PIK13" s="80"/>
      <c r="PIL13" s="85"/>
      <c r="PIM13" s="77"/>
      <c r="PIN13" s="74"/>
      <c r="PIO13" s="74"/>
      <c r="PIP13" s="85"/>
      <c r="PIQ13" s="74"/>
      <c r="PIR13" s="74"/>
      <c r="PIS13" s="85"/>
      <c r="PIT13" s="74"/>
      <c r="PIU13" s="74"/>
      <c r="PIV13" s="85"/>
      <c r="PIW13" s="74"/>
      <c r="PIX13" s="74"/>
      <c r="PIY13" s="85"/>
      <c r="PIZ13" s="80"/>
      <c r="PJA13" s="80"/>
      <c r="PJB13" s="85"/>
      <c r="PJC13" s="77"/>
      <c r="PJD13" s="74"/>
      <c r="PJE13" s="74"/>
      <c r="PJF13" s="85"/>
      <c r="PJG13" s="74"/>
      <c r="PJH13" s="74"/>
      <c r="PJI13" s="85"/>
      <c r="PJJ13" s="74"/>
      <c r="PJK13" s="74"/>
      <c r="PJL13" s="85"/>
      <c r="PJM13" s="74"/>
      <c r="PJN13" s="74"/>
      <c r="PJO13" s="85"/>
      <c r="PJP13" s="80"/>
      <c r="PJQ13" s="80"/>
      <c r="PJR13" s="85"/>
      <c r="PJS13" s="77"/>
      <c r="PJT13" s="74"/>
      <c r="PJU13" s="74"/>
      <c r="PJV13" s="85"/>
      <c r="PJW13" s="74"/>
      <c r="PJX13" s="74"/>
      <c r="PJY13" s="85"/>
      <c r="PJZ13" s="74"/>
      <c r="PKA13" s="74"/>
      <c r="PKB13" s="85"/>
      <c r="PKC13" s="74"/>
      <c r="PKD13" s="74"/>
      <c r="PKE13" s="85"/>
      <c r="PKF13" s="80"/>
      <c r="PKG13" s="80"/>
      <c r="PKH13" s="85"/>
      <c r="PKI13" s="77"/>
      <c r="PKJ13" s="74"/>
      <c r="PKK13" s="74"/>
      <c r="PKL13" s="85"/>
      <c r="PKM13" s="74"/>
      <c r="PKN13" s="74"/>
      <c r="PKO13" s="85"/>
      <c r="PKP13" s="74"/>
      <c r="PKQ13" s="74"/>
      <c r="PKR13" s="85"/>
      <c r="PKS13" s="74"/>
      <c r="PKT13" s="74"/>
      <c r="PKU13" s="85"/>
      <c r="PKV13" s="80"/>
      <c r="PKW13" s="80"/>
      <c r="PKX13" s="85"/>
      <c r="PKY13" s="77"/>
      <c r="PKZ13" s="74"/>
      <c r="PLA13" s="74"/>
      <c r="PLB13" s="85"/>
      <c r="PLC13" s="74"/>
      <c r="PLD13" s="74"/>
      <c r="PLE13" s="85"/>
      <c r="PLF13" s="74"/>
      <c r="PLG13" s="74"/>
      <c r="PLH13" s="85"/>
      <c r="PLI13" s="74"/>
      <c r="PLJ13" s="74"/>
      <c r="PLK13" s="85"/>
      <c r="PLL13" s="80"/>
      <c r="PLM13" s="80"/>
      <c r="PLN13" s="85"/>
      <c r="PLO13" s="77"/>
      <c r="PLP13" s="74"/>
      <c r="PLQ13" s="74"/>
      <c r="PLR13" s="85"/>
      <c r="PLS13" s="74"/>
      <c r="PLT13" s="74"/>
      <c r="PLU13" s="85"/>
      <c r="PLV13" s="74"/>
      <c r="PLW13" s="74"/>
      <c r="PLX13" s="85"/>
      <c r="PLY13" s="74"/>
      <c r="PLZ13" s="74"/>
      <c r="PMA13" s="85"/>
      <c r="PMB13" s="80"/>
      <c r="PMC13" s="80"/>
      <c r="PMD13" s="85"/>
      <c r="PME13" s="77"/>
      <c r="PMF13" s="74"/>
      <c r="PMG13" s="74"/>
      <c r="PMH13" s="85"/>
      <c r="PMI13" s="74"/>
      <c r="PMJ13" s="74"/>
      <c r="PMK13" s="85"/>
      <c r="PML13" s="74"/>
      <c r="PMM13" s="74"/>
      <c r="PMN13" s="85"/>
      <c r="PMO13" s="74"/>
      <c r="PMP13" s="74"/>
      <c r="PMQ13" s="85"/>
      <c r="PMR13" s="80"/>
      <c r="PMS13" s="80"/>
      <c r="PMT13" s="85"/>
      <c r="PMU13" s="77"/>
      <c r="PMV13" s="74"/>
      <c r="PMW13" s="74"/>
      <c r="PMX13" s="85"/>
      <c r="PMY13" s="74"/>
      <c r="PMZ13" s="74"/>
      <c r="PNA13" s="85"/>
      <c r="PNB13" s="74"/>
      <c r="PNC13" s="74"/>
      <c r="PND13" s="85"/>
      <c r="PNE13" s="74"/>
      <c r="PNF13" s="74"/>
      <c r="PNG13" s="85"/>
      <c r="PNH13" s="80"/>
      <c r="PNI13" s="80"/>
      <c r="PNJ13" s="85"/>
      <c r="PNK13" s="77"/>
      <c r="PNL13" s="74"/>
      <c r="PNM13" s="74"/>
      <c r="PNN13" s="85"/>
      <c r="PNO13" s="74"/>
      <c r="PNP13" s="74"/>
      <c r="PNQ13" s="85"/>
      <c r="PNR13" s="74"/>
      <c r="PNS13" s="74"/>
      <c r="PNT13" s="85"/>
      <c r="PNU13" s="74"/>
      <c r="PNV13" s="74"/>
      <c r="PNW13" s="85"/>
      <c r="PNX13" s="80"/>
      <c r="PNY13" s="80"/>
      <c r="PNZ13" s="85"/>
      <c r="POA13" s="77"/>
      <c r="POB13" s="74"/>
      <c r="POC13" s="74"/>
      <c r="POD13" s="85"/>
      <c r="POE13" s="74"/>
      <c r="POF13" s="74"/>
      <c r="POG13" s="85"/>
      <c r="POH13" s="74"/>
      <c r="POI13" s="74"/>
      <c r="POJ13" s="85"/>
      <c r="POK13" s="74"/>
      <c r="POL13" s="74"/>
      <c r="POM13" s="85"/>
      <c r="PON13" s="80"/>
      <c r="POO13" s="80"/>
      <c r="POP13" s="85"/>
      <c r="POQ13" s="77"/>
      <c r="POR13" s="74"/>
      <c r="POS13" s="74"/>
      <c r="POT13" s="85"/>
      <c r="POU13" s="74"/>
      <c r="POV13" s="74"/>
      <c r="POW13" s="85"/>
      <c r="POX13" s="74"/>
      <c r="POY13" s="74"/>
      <c r="POZ13" s="85"/>
      <c r="PPA13" s="74"/>
      <c r="PPB13" s="74"/>
      <c r="PPC13" s="85"/>
      <c r="PPD13" s="80"/>
      <c r="PPE13" s="80"/>
      <c r="PPF13" s="85"/>
      <c r="PPG13" s="77"/>
      <c r="PPH13" s="74"/>
      <c r="PPI13" s="74"/>
      <c r="PPJ13" s="85"/>
      <c r="PPK13" s="74"/>
      <c r="PPL13" s="74"/>
      <c r="PPM13" s="85"/>
      <c r="PPN13" s="74"/>
      <c r="PPO13" s="74"/>
      <c r="PPP13" s="85"/>
      <c r="PPQ13" s="74"/>
      <c r="PPR13" s="74"/>
      <c r="PPS13" s="85"/>
      <c r="PPT13" s="80"/>
      <c r="PPU13" s="80"/>
      <c r="PPV13" s="85"/>
      <c r="PPW13" s="77"/>
      <c r="PPX13" s="74"/>
      <c r="PPY13" s="74"/>
      <c r="PPZ13" s="85"/>
      <c r="PQA13" s="74"/>
      <c r="PQB13" s="74"/>
      <c r="PQC13" s="85"/>
      <c r="PQD13" s="74"/>
      <c r="PQE13" s="74"/>
      <c r="PQF13" s="85"/>
      <c r="PQG13" s="74"/>
      <c r="PQH13" s="74"/>
      <c r="PQI13" s="85"/>
      <c r="PQJ13" s="80"/>
      <c r="PQK13" s="80"/>
      <c r="PQL13" s="85"/>
      <c r="PQM13" s="77"/>
      <c r="PQN13" s="74"/>
      <c r="PQO13" s="74"/>
      <c r="PQP13" s="85"/>
      <c r="PQQ13" s="74"/>
      <c r="PQR13" s="74"/>
      <c r="PQS13" s="85"/>
      <c r="PQT13" s="74"/>
      <c r="PQU13" s="74"/>
      <c r="PQV13" s="85"/>
      <c r="PQW13" s="74"/>
      <c r="PQX13" s="74"/>
      <c r="PQY13" s="85"/>
      <c r="PQZ13" s="80"/>
      <c r="PRA13" s="80"/>
      <c r="PRB13" s="85"/>
      <c r="PRC13" s="77"/>
      <c r="PRD13" s="74"/>
      <c r="PRE13" s="74"/>
      <c r="PRF13" s="85"/>
      <c r="PRG13" s="74"/>
      <c r="PRH13" s="74"/>
      <c r="PRI13" s="85"/>
      <c r="PRJ13" s="74"/>
      <c r="PRK13" s="74"/>
      <c r="PRL13" s="85"/>
      <c r="PRM13" s="74"/>
      <c r="PRN13" s="74"/>
      <c r="PRO13" s="85"/>
      <c r="PRP13" s="80"/>
      <c r="PRQ13" s="80"/>
      <c r="PRR13" s="85"/>
      <c r="PRS13" s="77"/>
      <c r="PRT13" s="74"/>
      <c r="PRU13" s="74"/>
      <c r="PRV13" s="85"/>
      <c r="PRW13" s="74"/>
      <c r="PRX13" s="74"/>
      <c r="PRY13" s="85"/>
      <c r="PRZ13" s="74"/>
      <c r="PSA13" s="74"/>
      <c r="PSB13" s="85"/>
      <c r="PSC13" s="74"/>
      <c r="PSD13" s="74"/>
      <c r="PSE13" s="85"/>
      <c r="PSF13" s="80"/>
      <c r="PSG13" s="80"/>
      <c r="PSH13" s="85"/>
      <c r="PSI13" s="77"/>
      <c r="PSJ13" s="74"/>
      <c r="PSK13" s="74"/>
      <c r="PSL13" s="85"/>
      <c r="PSM13" s="74"/>
      <c r="PSN13" s="74"/>
      <c r="PSO13" s="85"/>
      <c r="PSP13" s="74"/>
      <c r="PSQ13" s="74"/>
      <c r="PSR13" s="85"/>
      <c r="PSS13" s="74"/>
      <c r="PST13" s="74"/>
      <c r="PSU13" s="85"/>
      <c r="PSV13" s="80"/>
      <c r="PSW13" s="80"/>
      <c r="PSX13" s="85"/>
      <c r="PSY13" s="77"/>
      <c r="PSZ13" s="74"/>
      <c r="PTA13" s="74"/>
      <c r="PTB13" s="85"/>
      <c r="PTC13" s="74"/>
      <c r="PTD13" s="74"/>
      <c r="PTE13" s="85"/>
      <c r="PTF13" s="74"/>
      <c r="PTG13" s="74"/>
      <c r="PTH13" s="85"/>
      <c r="PTI13" s="74"/>
      <c r="PTJ13" s="74"/>
      <c r="PTK13" s="85"/>
      <c r="PTL13" s="80"/>
      <c r="PTM13" s="80"/>
      <c r="PTN13" s="85"/>
      <c r="PTO13" s="77"/>
      <c r="PTP13" s="74"/>
      <c r="PTQ13" s="74"/>
      <c r="PTR13" s="85"/>
      <c r="PTS13" s="74"/>
      <c r="PTT13" s="74"/>
      <c r="PTU13" s="85"/>
      <c r="PTV13" s="74"/>
      <c r="PTW13" s="74"/>
      <c r="PTX13" s="85"/>
      <c r="PTY13" s="74"/>
      <c r="PTZ13" s="74"/>
      <c r="PUA13" s="85"/>
      <c r="PUB13" s="80"/>
      <c r="PUC13" s="80"/>
      <c r="PUD13" s="85"/>
      <c r="PUE13" s="77"/>
      <c r="PUF13" s="74"/>
      <c r="PUG13" s="74"/>
      <c r="PUH13" s="85"/>
      <c r="PUI13" s="74"/>
      <c r="PUJ13" s="74"/>
      <c r="PUK13" s="85"/>
      <c r="PUL13" s="74"/>
      <c r="PUM13" s="74"/>
      <c r="PUN13" s="85"/>
      <c r="PUO13" s="74"/>
      <c r="PUP13" s="74"/>
      <c r="PUQ13" s="85"/>
      <c r="PUR13" s="80"/>
      <c r="PUS13" s="80"/>
      <c r="PUT13" s="85"/>
      <c r="PUU13" s="77"/>
      <c r="PUV13" s="74"/>
      <c r="PUW13" s="74"/>
      <c r="PUX13" s="85"/>
      <c r="PUY13" s="74"/>
      <c r="PUZ13" s="74"/>
      <c r="PVA13" s="85"/>
      <c r="PVB13" s="74"/>
      <c r="PVC13" s="74"/>
      <c r="PVD13" s="85"/>
      <c r="PVE13" s="74"/>
      <c r="PVF13" s="74"/>
      <c r="PVG13" s="85"/>
      <c r="PVH13" s="80"/>
      <c r="PVI13" s="80"/>
      <c r="PVJ13" s="85"/>
      <c r="PVK13" s="77"/>
      <c r="PVL13" s="74"/>
      <c r="PVM13" s="74"/>
      <c r="PVN13" s="85"/>
      <c r="PVO13" s="74"/>
      <c r="PVP13" s="74"/>
      <c r="PVQ13" s="85"/>
      <c r="PVR13" s="74"/>
      <c r="PVS13" s="74"/>
      <c r="PVT13" s="85"/>
      <c r="PVU13" s="74"/>
      <c r="PVV13" s="74"/>
      <c r="PVW13" s="85"/>
      <c r="PVX13" s="80"/>
      <c r="PVY13" s="80"/>
      <c r="PVZ13" s="85"/>
      <c r="PWA13" s="77"/>
      <c r="PWB13" s="74"/>
      <c r="PWC13" s="74"/>
      <c r="PWD13" s="85"/>
      <c r="PWE13" s="74"/>
      <c r="PWF13" s="74"/>
      <c r="PWG13" s="85"/>
      <c r="PWH13" s="74"/>
      <c r="PWI13" s="74"/>
      <c r="PWJ13" s="85"/>
      <c r="PWK13" s="74"/>
      <c r="PWL13" s="74"/>
      <c r="PWM13" s="85"/>
      <c r="PWN13" s="80"/>
      <c r="PWO13" s="80"/>
      <c r="PWP13" s="85"/>
      <c r="PWQ13" s="77"/>
      <c r="PWR13" s="74"/>
      <c r="PWS13" s="74"/>
      <c r="PWT13" s="85"/>
      <c r="PWU13" s="74"/>
      <c r="PWV13" s="74"/>
      <c r="PWW13" s="85"/>
      <c r="PWX13" s="74"/>
      <c r="PWY13" s="74"/>
      <c r="PWZ13" s="85"/>
      <c r="PXA13" s="74"/>
      <c r="PXB13" s="74"/>
      <c r="PXC13" s="85"/>
      <c r="PXD13" s="80"/>
      <c r="PXE13" s="80"/>
      <c r="PXF13" s="85"/>
      <c r="PXG13" s="77"/>
      <c r="PXH13" s="74"/>
      <c r="PXI13" s="74"/>
      <c r="PXJ13" s="85"/>
      <c r="PXK13" s="74"/>
      <c r="PXL13" s="74"/>
      <c r="PXM13" s="85"/>
      <c r="PXN13" s="74"/>
      <c r="PXO13" s="74"/>
      <c r="PXP13" s="85"/>
      <c r="PXQ13" s="74"/>
      <c r="PXR13" s="74"/>
      <c r="PXS13" s="85"/>
      <c r="PXT13" s="80"/>
      <c r="PXU13" s="80"/>
      <c r="PXV13" s="85"/>
      <c r="PXW13" s="77"/>
      <c r="PXX13" s="74"/>
      <c r="PXY13" s="74"/>
      <c r="PXZ13" s="85"/>
      <c r="PYA13" s="74"/>
      <c r="PYB13" s="74"/>
      <c r="PYC13" s="85"/>
      <c r="PYD13" s="74"/>
      <c r="PYE13" s="74"/>
      <c r="PYF13" s="85"/>
      <c r="PYG13" s="74"/>
      <c r="PYH13" s="74"/>
      <c r="PYI13" s="85"/>
      <c r="PYJ13" s="80"/>
      <c r="PYK13" s="80"/>
      <c r="PYL13" s="85"/>
      <c r="PYM13" s="77"/>
      <c r="PYN13" s="74"/>
      <c r="PYO13" s="74"/>
      <c r="PYP13" s="85"/>
      <c r="PYQ13" s="74"/>
      <c r="PYR13" s="74"/>
      <c r="PYS13" s="85"/>
      <c r="PYT13" s="74"/>
      <c r="PYU13" s="74"/>
      <c r="PYV13" s="85"/>
      <c r="PYW13" s="74"/>
      <c r="PYX13" s="74"/>
      <c r="PYY13" s="85"/>
      <c r="PYZ13" s="80"/>
      <c r="PZA13" s="80"/>
      <c r="PZB13" s="85"/>
      <c r="PZC13" s="77"/>
      <c r="PZD13" s="74"/>
      <c r="PZE13" s="74"/>
      <c r="PZF13" s="85"/>
      <c r="PZG13" s="74"/>
      <c r="PZH13" s="74"/>
      <c r="PZI13" s="85"/>
      <c r="PZJ13" s="74"/>
      <c r="PZK13" s="74"/>
      <c r="PZL13" s="85"/>
      <c r="PZM13" s="74"/>
      <c r="PZN13" s="74"/>
      <c r="PZO13" s="85"/>
      <c r="PZP13" s="80"/>
      <c r="PZQ13" s="80"/>
      <c r="PZR13" s="85"/>
      <c r="PZS13" s="77"/>
      <c r="PZT13" s="74"/>
      <c r="PZU13" s="74"/>
      <c r="PZV13" s="85"/>
      <c r="PZW13" s="74"/>
      <c r="PZX13" s="74"/>
      <c r="PZY13" s="85"/>
      <c r="PZZ13" s="74"/>
      <c r="QAA13" s="74"/>
      <c r="QAB13" s="85"/>
      <c r="QAC13" s="74"/>
      <c r="QAD13" s="74"/>
      <c r="QAE13" s="85"/>
      <c r="QAF13" s="80"/>
      <c r="QAG13" s="80"/>
      <c r="QAH13" s="85"/>
      <c r="QAI13" s="77"/>
      <c r="QAJ13" s="74"/>
      <c r="QAK13" s="74"/>
      <c r="QAL13" s="85"/>
      <c r="QAM13" s="74"/>
      <c r="QAN13" s="74"/>
      <c r="QAO13" s="85"/>
      <c r="QAP13" s="74"/>
      <c r="QAQ13" s="74"/>
      <c r="QAR13" s="85"/>
      <c r="QAS13" s="74"/>
      <c r="QAT13" s="74"/>
      <c r="QAU13" s="85"/>
      <c r="QAV13" s="80"/>
      <c r="QAW13" s="80"/>
      <c r="QAX13" s="85"/>
      <c r="QAY13" s="77"/>
      <c r="QAZ13" s="74"/>
      <c r="QBA13" s="74"/>
      <c r="QBB13" s="85"/>
      <c r="QBC13" s="74"/>
      <c r="QBD13" s="74"/>
      <c r="QBE13" s="85"/>
      <c r="QBF13" s="74"/>
      <c r="QBG13" s="74"/>
      <c r="QBH13" s="85"/>
      <c r="QBI13" s="74"/>
      <c r="QBJ13" s="74"/>
      <c r="QBK13" s="85"/>
      <c r="QBL13" s="80"/>
      <c r="QBM13" s="80"/>
      <c r="QBN13" s="85"/>
      <c r="QBO13" s="77"/>
      <c r="QBP13" s="74"/>
      <c r="QBQ13" s="74"/>
      <c r="QBR13" s="85"/>
      <c r="QBS13" s="74"/>
      <c r="QBT13" s="74"/>
      <c r="QBU13" s="85"/>
      <c r="QBV13" s="74"/>
      <c r="QBW13" s="74"/>
      <c r="QBX13" s="85"/>
      <c r="QBY13" s="74"/>
      <c r="QBZ13" s="74"/>
      <c r="QCA13" s="85"/>
      <c r="QCB13" s="80"/>
      <c r="QCC13" s="80"/>
      <c r="QCD13" s="85"/>
      <c r="QCE13" s="77"/>
      <c r="QCF13" s="74"/>
      <c r="QCG13" s="74"/>
      <c r="QCH13" s="85"/>
      <c r="QCI13" s="74"/>
      <c r="QCJ13" s="74"/>
      <c r="QCK13" s="85"/>
      <c r="QCL13" s="74"/>
      <c r="QCM13" s="74"/>
      <c r="QCN13" s="85"/>
      <c r="QCO13" s="74"/>
      <c r="QCP13" s="74"/>
      <c r="QCQ13" s="85"/>
      <c r="QCR13" s="80"/>
      <c r="QCS13" s="80"/>
      <c r="QCT13" s="85"/>
      <c r="QCU13" s="77"/>
      <c r="QCV13" s="74"/>
      <c r="QCW13" s="74"/>
      <c r="QCX13" s="85"/>
      <c r="QCY13" s="74"/>
      <c r="QCZ13" s="74"/>
      <c r="QDA13" s="85"/>
      <c r="QDB13" s="74"/>
      <c r="QDC13" s="74"/>
      <c r="QDD13" s="85"/>
      <c r="QDE13" s="74"/>
      <c r="QDF13" s="74"/>
      <c r="QDG13" s="85"/>
      <c r="QDH13" s="80"/>
      <c r="QDI13" s="80"/>
      <c r="QDJ13" s="85"/>
      <c r="QDK13" s="77"/>
      <c r="QDL13" s="74"/>
      <c r="QDM13" s="74"/>
      <c r="QDN13" s="85"/>
      <c r="QDO13" s="74"/>
      <c r="QDP13" s="74"/>
      <c r="QDQ13" s="85"/>
      <c r="QDR13" s="74"/>
      <c r="QDS13" s="74"/>
      <c r="QDT13" s="85"/>
      <c r="QDU13" s="74"/>
      <c r="QDV13" s="74"/>
      <c r="QDW13" s="85"/>
      <c r="QDX13" s="80"/>
      <c r="QDY13" s="80"/>
      <c r="QDZ13" s="85"/>
      <c r="QEA13" s="77"/>
      <c r="QEB13" s="74"/>
      <c r="QEC13" s="74"/>
      <c r="QED13" s="85"/>
      <c r="QEE13" s="74"/>
      <c r="QEF13" s="74"/>
      <c r="QEG13" s="85"/>
      <c r="QEH13" s="74"/>
      <c r="QEI13" s="74"/>
      <c r="QEJ13" s="85"/>
      <c r="QEK13" s="74"/>
      <c r="QEL13" s="74"/>
      <c r="QEM13" s="85"/>
      <c r="QEN13" s="80"/>
      <c r="QEO13" s="80"/>
      <c r="QEP13" s="85"/>
      <c r="QEQ13" s="77"/>
      <c r="QER13" s="74"/>
      <c r="QES13" s="74"/>
      <c r="QET13" s="85"/>
      <c r="QEU13" s="74"/>
      <c r="QEV13" s="74"/>
      <c r="QEW13" s="85"/>
      <c r="QEX13" s="74"/>
      <c r="QEY13" s="74"/>
      <c r="QEZ13" s="85"/>
      <c r="QFA13" s="74"/>
      <c r="QFB13" s="74"/>
      <c r="QFC13" s="85"/>
      <c r="QFD13" s="80"/>
      <c r="QFE13" s="80"/>
      <c r="QFF13" s="85"/>
      <c r="QFG13" s="77"/>
      <c r="QFH13" s="74"/>
      <c r="QFI13" s="74"/>
      <c r="QFJ13" s="85"/>
      <c r="QFK13" s="74"/>
      <c r="QFL13" s="74"/>
      <c r="QFM13" s="85"/>
      <c r="QFN13" s="74"/>
      <c r="QFO13" s="74"/>
      <c r="QFP13" s="85"/>
      <c r="QFQ13" s="74"/>
      <c r="QFR13" s="74"/>
      <c r="QFS13" s="85"/>
      <c r="QFT13" s="80"/>
      <c r="QFU13" s="80"/>
      <c r="QFV13" s="85"/>
      <c r="QFW13" s="77"/>
      <c r="QFX13" s="74"/>
      <c r="QFY13" s="74"/>
      <c r="QFZ13" s="85"/>
      <c r="QGA13" s="74"/>
      <c r="QGB13" s="74"/>
      <c r="QGC13" s="85"/>
      <c r="QGD13" s="74"/>
      <c r="QGE13" s="74"/>
      <c r="QGF13" s="85"/>
      <c r="QGG13" s="74"/>
      <c r="QGH13" s="74"/>
      <c r="QGI13" s="85"/>
      <c r="QGJ13" s="80"/>
      <c r="QGK13" s="80"/>
      <c r="QGL13" s="85"/>
      <c r="QGM13" s="77"/>
      <c r="QGN13" s="74"/>
      <c r="QGO13" s="74"/>
      <c r="QGP13" s="85"/>
      <c r="QGQ13" s="74"/>
      <c r="QGR13" s="74"/>
      <c r="QGS13" s="85"/>
      <c r="QGT13" s="74"/>
      <c r="QGU13" s="74"/>
      <c r="QGV13" s="85"/>
      <c r="QGW13" s="74"/>
      <c r="QGX13" s="74"/>
      <c r="QGY13" s="85"/>
      <c r="QGZ13" s="80"/>
      <c r="QHA13" s="80"/>
      <c r="QHB13" s="85"/>
      <c r="QHC13" s="77"/>
      <c r="QHD13" s="74"/>
      <c r="QHE13" s="74"/>
      <c r="QHF13" s="85"/>
      <c r="QHG13" s="74"/>
      <c r="QHH13" s="74"/>
      <c r="QHI13" s="85"/>
      <c r="QHJ13" s="74"/>
      <c r="QHK13" s="74"/>
      <c r="QHL13" s="85"/>
      <c r="QHM13" s="74"/>
      <c r="QHN13" s="74"/>
      <c r="QHO13" s="85"/>
      <c r="QHP13" s="80"/>
      <c r="QHQ13" s="80"/>
      <c r="QHR13" s="85"/>
      <c r="QHS13" s="77"/>
      <c r="QHT13" s="74"/>
      <c r="QHU13" s="74"/>
      <c r="QHV13" s="85"/>
      <c r="QHW13" s="74"/>
      <c r="QHX13" s="74"/>
      <c r="QHY13" s="85"/>
      <c r="QHZ13" s="74"/>
      <c r="QIA13" s="74"/>
      <c r="QIB13" s="85"/>
      <c r="QIC13" s="74"/>
      <c r="QID13" s="74"/>
      <c r="QIE13" s="85"/>
      <c r="QIF13" s="80"/>
      <c r="QIG13" s="80"/>
      <c r="QIH13" s="85"/>
      <c r="QII13" s="77"/>
      <c r="QIJ13" s="74"/>
      <c r="QIK13" s="74"/>
      <c r="QIL13" s="85"/>
      <c r="QIM13" s="74"/>
      <c r="QIN13" s="74"/>
      <c r="QIO13" s="85"/>
      <c r="QIP13" s="74"/>
      <c r="QIQ13" s="74"/>
      <c r="QIR13" s="85"/>
      <c r="QIS13" s="74"/>
      <c r="QIT13" s="74"/>
      <c r="QIU13" s="85"/>
      <c r="QIV13" s="80"/>
      <c r="QIW13" s="80"/>
      <c r="QIX13" s="85"/>
      <c r="QIY13" s="77"/>
      <c r="QIZ13" s="74"/>
      <c r="QJA13" s="74"/>
      <c r="QJB13" s="85"/>
      <c r="QJC13" s="74"/>
      <c r="QJD13" s="74"/>
      <c r="QJE13" s="85"/>
      <c r="QJF13" s="74"/>
      <c r="QJG13" s="74"/>
      <c r="QJH13" s="85"/>
      <c r="QJI13" s="74"/>
      <c r="QJJ13" s="74"/>
      <c r="QJK13" s="85"/>
      <c r="QJL13" s="80"/>
      <c r="QJM13" s="80"/>
      <c r="QJN13" s="85"/>
      <c r="QJO13" s="77"/>
      <c r="QJP13" s="74"/>
      <c r="QJQ13" s="74"/>
      <c r="QJR13" s="85"/>
      <c r="QJS13" s="74"/>
      <c r="QJT13" s="74"/>
      <c r="QJU13" s="85"/>
      <c r="QJV13" s="74"/>
      <c r="QJW13" s="74"/>
      <c r="QJX13" s="85"/>
      <c r="QJY13" s="74"/>
      <c r="QJZ13" s="74"/>
      <c r="QKA13" s="85"/>
      <c r="QKB13" s="80"/>
      <c r="QKC13" s="80"/>
      <c r="QKD13" s="85"/>
      <c r="QKE13" s="77"/>
      <c r="QKF13" s="74"/>
      <c r="QKG13" s="74"/>
      <c r="QKH13" s="85"/>
      <c r="QKI13" s="74"/>
      <c r="QKJ13" s="74"/>
      <c r="QKK13" s="85"/>
      <c r="QKL13" s="74"/>
      <c r="QKM13" s="74"/>
      <c r="QKN13" s="85"/>
      <c r="QKO13" s="74"/>
      <c r="QKP13" s="74"/>
      <c r="QKQ13" s="85"/>
      <c r="QKR13" s="80"/>
      <c r="QKS13" s="80"/>
      <c r="QKT13" s="85"/>
      <c r="QKU13" s="77"/>
      <c r="QKV13" s="74"/>
      <c r="QKW13" s="74"/>
      <c r="QKX13" s="85"/>
      <c r="QKY13" s="74"/>
      <c r="QKZ13" s="74"/>
      <c r="QLA13" s="85"/>
      <c r="QLB13" s="74"/>
      <c r="QLC13" s="74"/>
      <c r="QLD13" s="85"/>
      <c r="QLE13" s="74"/>
      <c r="QLF13" s="74"/>
      <c r="QLG13" s="85"/>
      <c r="QLH13" s="80"/>
      <c r="QLI13" s="80"/>
      <c r="QLJ13" s="85"/>
      <c r="QLK13" s="77"/>
      <c r="QLL13" s="74"/>
      <c r="QLM13" s="74"/>
      <c r="QLN13" s="85"/>
      <c r="QLO13" s="74"/>
      <c r="QLP13" s="74"/>
      <c r="QLQ13" s="85"/>
      <c r="QLR13" s="74"/>
      <c r="QLS13" s="74"/>
      <c r="QLT13" s="85"/>
      <c r="QLU13" s="74"/>
      <c r="QLV13" s="74"/>
      <c r="QLW13" s="85"/>
      <c r="QLX13" s="80"/>
      <c r="QLY13" s="80"/>
      <c r="QLZ13" s="85"/>
      <c r="QMA13" s="77"/>
      <c r="QMB13" s="74"/>
      <c r="QMC13" s="74"/>
      <c r="QMD13" s="85"/>
      <c r="QME13" s="74"/>
      <c r="QMF13" s="74"/>
      <c r="QMG13" s="85"/>
      <c r="QMH13" s="74"/>
      <c r="QMI13" s="74"/>
      <c r="QMJ13" s="85"/>
      <c r="QMK13" s="74"/>
      <c r="QML13" s="74"/>
      <c r="QMM13" s="85"/>
      <c r="QMN13" s="80"/>
      <c r="QMO13" s="80"/>
      <c r="QMP13" s="85"/>
      <c r="QMQ13" s="77"/>
      <c r="QMR13" s="74"/>
      <c r="QMS13" s="74"/>
      <c r="QMT13" s="85"/>
      <c r="QMU13" s="74"/>
      <c r="QMV13" s="74"/>
      <c r="QMW13" s="85"/>
      <c r="QMX13" s="74"/>
      <c r="QMY13" s="74"/>
      <c r="QMZ13" s="85"/>
      <c r="QNA13" s="74"/>
      <c r="QNB13" s="74"/>
      <c r="QNC13" s="85"/>
      <c r="QND13" s="80"/>
      <c r="QNE13" s="80"/>
      <c r="QNF13" s="85"/>
      <c r="QNG13" s="77"/>
      <c r="QNH13" s="74"/>
      <c r="QNI13" s="74"/>
      <c r="QNJ13" s="85"/>
      <c r="QNK13" s="74"/>
      <c r="QNL13" s="74"/>
      <c r="QNM13" s="85"/>
      <c r="QNN13" s="74"/>
      <c r="QNO13" s="74"/>
      <c r="QNP13" s="85"/>
      <c r="QNQ13" s="74"/>
      <c r="QNR13" s="74"/>
      <c r="QNS13" s="85"/>
      <c r="QNT13" s="80"/>
      <c r="QNU13" s="80"/>
      <c r="QNV13" s="85"/>
      <c r="QNW13" s="77"/>
      <c r="QNX13" s="74"/>
      <c r="QNY13" s="74"/>
      <c r="QNZ13" s="85"/>
      <c r="QOA13" s="74"/>
      <c r="QOB13" s="74"/>
      <c r="QOC13" s="85"/>
      <c r="QOD13" s="74"/>
      <c r="QOE13" s="74"/>
      <c r="QOF13" s="85"/>
      <c r="QOG13" s="74"/>
      <c r="QOH13" s="74"/>
      <c r="QOI13" s="85"/>
      <c r="QOJ13" s="80"/>
      <c r="QOK13" s="80"/>
      <c r="QOL13" s="85"/>
      <c r="QOM13" s="77"/>
      <c r="QON13" s="74"/>
      <c r="QOO13" s="74"/>
      <c r="QOP13" s="85"/>
      <c r="QOQ13" s="74"/>
      <c r="QOR13" s="74"/>
      <c r="QOS13" s="85"/>
      <c r="QOT13" s="74"/>
      <c r="QOU13" s="74"/>
      <c r="QOV13" s="85"/>
      <c r="QOW13" s="74"/>
      <c r="QOX13" s="74"/>
      <c r="QOY13" s="85"/>
      <c r="QOZ13" s="80"/>
      <c r="QPA13" s="80"/>
      <c r="QPB13" s="85"/>
      <c r="QPC13" s="77"/>
      <c r="QPD13" s="74"/>
      <c r="QPE13" s="74"/>
      <c r="QPF13" s="85"/>
      <c r="QPG13" s="74"/>
      <c r="QPH13" s="74"/>
      <c r="QPI13" s="85"/>
      <c r="QPJ13" s="74"/>
      <c r="QPK13" s="74"/>
      <c r="QPL13" s="85"/>
      <c r="QPM13" s="74"/>
      <c r="QPN13" s="74"/>
      <c r="QPO13" s="85"/>
      <c r="QPP13" s="80"/>
      <c r="QPQ13" s="80"/>
      <c r="QPR13" s="85"/>
      <c r="QPS13" s="77"/>
      <c r="QPT13" s="74"/>
      <c r="QPU13" s="74"/>
      <c r="QPV13" s="85"/>
      <c r="QPW13" s="74"/>
      <c r="QPX13" s="74"/>
      <c r="QPY13" s="85"/>
      <c r="QPZ13" s="74"/>
      <c r="QQA13" s="74"/>
      <c r="QQB13" s="85"/>
      <c r="QQC13" s="74"/>
      <c r="QQD13" s="74"/>
      <c r="QQE13" s="85"/>
      <c r="QQF13" s="80"/>
      <c r="QQG13" s="80"/>
      <c r="QQH13" s="85"/>
      <c r="QQI13" s="77"/>
      <c r="QQJ13" s="74"/>
      <c r="QQK13" s="74"/>
      <c r="QQL13" s="85"/>
      <c r="QQM13" s="74"/>
      <c r="QQN13" s="74"/>
      <c r="QQO13" s="85"/>
      <c r="QQP13" s="74"/>
      <c r="QQQ13" s="74"/>
      <c r="QQR13" s="85"/>
      <c r="QQS13" s="74"/>
      <c r="QQT13" s="74"/>
      <c r="QQU13" s="85"/>
      <c r="QQV13" s="80"/>
      <c r="QQW13" s="80"/>
      <c r="QQX13" s="85"/>
      <c r="QQY13" s="77"/>
      <c r="QQZ13" s="74"/>
      <c r="QRA13" s="74"/>
      <c r="QRB13" s="85"/>
      <c r="QRC13" s="74"/>
      <c r="QRD13" s="74"/>
      <c r="QRE13" s="85"/>
      <c r="QRF13" s="74"/>
      <c r="QRG13" s="74"/>
      <c r="QRH13" s="85"/>
      <c r="QRI13" s="74"/>
      <c r="QRJ13" s="74"/>
      <c r="QRK13" s="85"/>
      <c r="QRL13" s="80"/>
      <c r="QRM13" s="80"/>
      <c r="QRN13" s="85"/>
      <c r="QRO13" s="77"/>
      <c r="QRP13" s="74"/>
      <c r="QRQ13" s="74"/>
      <c r="QRR13" s="85"/>
      <c r="QRS13" s="74"/>
      <c r="QRT13" s="74"/>
      <c r="QRU13" s="85"/>
      <c r="QRV13" s="74"/>
      <c r="QRW13" s="74"/>
      <c r="QRX13" s="85"/>
      <c r="QRY13" s="74"/>
      <c r="QRZ13" s="74"/>
      <c r="QSA13" s="85"/>
      <c r="QSB13" s="80"/>
      <c r="QSC13" s="80"/>
      <c r="QSD13" s="85"/>
      <c r="QSE13" s="77"/>
      <c r="QSF13" s="74"/>
      <c r="QSG13" s="74"/>
      <c r="QSH13" s="85"/>
      <c r="QSI13" s="74"/>
      <c r="QSJ13" s="74"/>
      <c r="QSK13" s="85"/>
      <c r="QSL13" s="74"/>
      <c r="QSM13" s="74"/>
      <c r="QSN13" s="85"/>
      <c r="QSO13" s="74"/>
      <c r="QSP13" s="74"/>
      <c r="QSQ13" s="85"/>
      <c r="QSR13" s="80"/>
      <c r="QSS13" s="80"/>
      <c r="QST13" s="85"/>
      <c r="QSU13" s="77"/>
      <c r="QSV13" s="74"/>
      <c r="QSW13" s="74"/>
      <c r="QSX13" s="85"/>
      <c r="QSY13" s="74"/>
      <c r="QSZ13" s="74"/>
      <c r="QTA13" s="85"/>
      <c r="QTB13" s="74"/>
      <c r="QTC13" s="74"/>
      <c r="QTD13" s="85"/>
      <c r="QTE13" s="74"/>
      <c r="QTF13" s="74"/>
      <c r="QTG13" s="85"/>
      <c r="QTH13" s="80"/>
      <c r="QTI13" s="80"/>
      <c r="QTJ13" s="85"/>
      <c r="QTK13" s="77"/>
      <c r="QTL13" s="74"/>
      <c r="QTM13" s="74"/>
      <c r="QTN13" s="85"/>
      <c r="QTO13" s="74"/>
      <c r="QTP13" s="74"/>
      <c r="QTQ13" s="85"/>
      <c r="QTR13" s="74"/>
      <c r="QTS13" s="74"/>
      <c r="QTT13" s="85"/>
      <c r="QTU13" s="74"/>
      <c r="QTV13" s="74"/>
      <c r="QTW13" s="85"/>
      <c r="QTX13" s="80"/>
      <c r="QTY13" s="80"/>
      <c r="QTZ13" s="85"/>
      <c r="QUA13" s="77"/>
      <c r="QUB13" s="74"/>
      <c r="QUC13" s="74"/>
      <c r="QUD13" s="85"/>
      <c r="QUE13" s="74"/>
      <c r="QUF13" s="74"/>
      <c r="QUG13" s="85"/>
      <c r="QUH13" s="74"/>
      <c r="QUI13" s="74"/>
      <c r="QUJ13" s="85"/>
      <c r="QUK13" s="74"/>
      <c r="QUL13" s="74"/>
      <c r="QUM13" s="85"/>
      <c r="QUN13" s="80"/>
      <c r="QUO13" s="80"/>
      <c r="QUP13" s="85"/>
      <c r="QUQ13" s="77"/>
      <c r="QUR13" s="74"/>
      <c r="QUS13" s="74"/>
      <c r="QUT13" s="85"/>
      <c r="QUU13" s="74"/>
      <c r="QUV13" s="74"/>
      <c r="QUW13" s="85"/>
      <c r="QUX13" s="74"/>
      <c r="QUY13" s="74"/>
      <c r="QUZ13" s="85"/>
      <c r="QVA13" s="74"/>
      <c r="QVB13" s="74"/>
      <c r="QVC13" s="85"/>
      <c r="QVD13" s="80"/>
      <c r="QVE13" s="80"/>
      <c r="QVF13" s="85"/>
      <c r="QVG13" s="77"/>
      <c r="QVH13" s="74"/>
      <c r="QVI13" s="74"/>
      <c r="QVJ13" s="85"/>
      <c r="QVK13" s="74"/>
      <c r="QVL13" s="74"/>
      <c r="QVM13" s="85"/>
      <c r="QVN13" s="74"/>
      <c r="QVO13" s="74"/>
      <c r="QVP13" s="85"/>
      <c r="QVQ13" s="74"/>
      <c r="QVR13" s="74"/>
      <c r="QVS13" s="85"/>
      <c r="QVT13" s="80"/>
      <c r="QVU13" s="80"/>
      <c r="QVV13" s="85"/>
      <c r="QVW13" s="77"/>
      <c r="QVX13" s="74"/>
      <c r="QVY13" s="74"/>
      <c r="QVZ13" s="85"/>
      <c r="QWA13" s="74"/>
      <c r="QWB13" s="74"/>
      <c r="QWC13" s="85"/>
      <c r="QWD13" s="74"/>
      <c r="QWE13" s="74"/>
      <c r="QWF13" s="85"/>
      <c r="QWG13" s="74"/>
      <c r="QWH13" s="74"/>
      <c r="QWI13" s="85"/>
      <c r="QWJ13" s="80"/>
      <c r="QWK13" s="80"/>
      <c r="QWL13" s="85"/>
      <c r="QWM13" s="77"/>
      <c r="QWN13" s="74"/>
      <c r="QWO13" s="74"/>
      <c r="QWP13" s="85"/>
      <c r="QWQ13" s="74"/>
      <c r="QWR13" s="74"/>
      <c r="QWS13" s="85"/>
      <c r="QWT13" s="74"/>
      <c r="QWU13" s="74"/>
      <c r="QWV13" s="85"/>
      <c r="QWW13" s="74"/>
      <c r="QWX13" s="74"/>
      <c r="QWY13" s="85"/>
      <c r="QWZ13" s="80"/>
      <c r="QXA13" s="80"/>
      <c r="QXB13" s="85"/>
      <c r="QXC13" s="77"/>
      <c r="QXD13" s="74"/>
      <c r="QXE13" s="74"/>
      <c r="QXF13" s="85"/>
      <c r="QXG13" s="74"/>
      <c r="QXH13" s="74"/>
      <c r="QXI13" s="85"/>
      <c r="QXJ13" s="74"/>
      <c r="QXK13" s="74"/>
      <c r="QXL13" s="85"/>
      <c r="QXM13" s="74"/>
      <c r="QXN13" s="74"/>
      <c r="QXO13" s="85"/>
      <c r="QXP13" s="80"/>
      <c r="QXQ13" s="80"/>
      <c r="QXR13" s="85"/>
      <c r="QXS13" s="77"/>
      <c r="QXT13" s="74"/>
      <c r="QXU13" s="74"/>
      <c r="QXV13" s="85"/>
      <c r="QXW13" s="74"/>
      <c r="QXX13" s="74"/>
      <c r="QXY13" s="85"/>
      <c r="QXZ13" s="74"/>
      <c r="QYA13" s="74"/>
      <c r="QYB13" s="85"/>
      <c r="QYC13" s="74"/>
      <c r="QYD13" s="74"/>
      <c r="QYE13" s="85"/>
      <c r="QYF13" s="80"/>
      <c r="QYG13" s="80"/>
      <c r="QYH13" s="85"/>
      <c r="QYI13" s="77"/>
      <c r="QYJ13" s="74"/>
      <c r="QYK13" s="74"/>
      <c r="QYL13" s="85"/>
      <c r="QYM13" s="74"/>
      <c r="QYN13" s="74"/>
      <c r="QYO13" s="85"/>
      <c r="QYP13" s="74"/>
      <c r="QYQ13" s="74"/>
      <c r="QYR13" s="85"/>
      <c r="QYS13" s="74"/>
      <c r="QYT13" s="74"/>
      <c r="QYU13" s="85"/>
      <c r="QYV13" s="80"/>
      <c r="QYW13" s="80"/>
      <c r="QYX13" s="85"/>
      <c r="QYY13" s="77"/>
      <c r="QYZ13" s="74"/>
      <c r="QZA13" s="74"/>
      <c r="QZB13" s="85"/>
      <c r="QZC13" s="74"/>
      <c r="QZD13" s="74"/>
      <c r="QZE13" s="85"/>
      <c r="QZF13" s="74"/>
      <c r="QZG13" s="74"/>
      <c r="QZH13" s="85"/>
      <c r="QZI13" s="74"/>
      <c r="QZJ13" s="74"/>
      <c r="QZK13" s="85"/>
      <c r="QZL13" s="80"/>
      <c r="QZM13" s="80"/>
      <c r="QZN13" s="85"/>
      <c r="QZO13" s="77"/>
      <c r="QZP13" s="74"/>
      <c r="QZQ13" s="74"/>
      <c r="QZR13" s="85"/>
      <c r="QZS13" s="74"/>
      <c r="QZT13" s="74"/>
      <c r="QZU13" s="85"/>
      <c r="QZV13" s="74"/>
      <c r="QZW13" s="74"/>
      <c r="QZX13" s="85"/>
      <c r="QZY13" s="74"/>
      <c r="QZZ13" s="74"/>
      <c r="RAA13" s="85"/>
      <c r="RAB13" s="80"/>
      <c r="RAC13" s="80"/>
      <c r="RAD13" s="85"/>
      <c r="RAE13" s="77"/>
      <c r="RAF13" s="74"/>
      <c r="RAG13" s="74"/>
      <c r="RAH13" s="85"/>
      <c r="RAI13" s="74"/>
      <c r="RAJ13" s="74"/>
      <c r="RAK13" s="85"/>
      <c r="RAL13" s="74"/>
      <c r="RAM13" s="74"/>
      <c r="RAN13" s="85"/>
      <c r="RAO13" s="74"/>
      <c r="RAP13" s="74"/>
      <c r="RAQ13" s="85"/>
      <c r="RAR13" s="80"/>
      <c r="RAS13" s="80"/>
      <c r="RAT13" s="85"/>
      <c r="RAU13" s="77"/>
      <c r="RAV13" s="74"/>
      <c r="RAW13" s="74"/>
      <c r="RAX13" s="85"/>
      <c r="RAY13" s="74"/>
      <c r="RAZ13" s="74"/>
      <c r="RBA13" s="85"/>
      <c r="RBB13" s="74"/>
      <c r="RBC13" s="74"/>
      <c r="RBD13" s="85"/>
      <c r="RBE13" s="74"/>
      <c r="RBF13" s="74"/>
      <c r="RBG13" s="85"/>
      <c r="RBH13" s="80"/>
      <c r="RBI13" s="80"/>
      <c r="RBJ13" s="85"/>
      <c r="RBK13" s="77"/>
      <c r="RBL13" s="74"/>
      <c r="RBM13" s="74"/>
      <c r="RBN13" s="85"/>
      <c r="RBO13" s="74"/>
      <c r="RBP13" s="74"/>
      <c r="RBQ13" s="85"/>
      <c r="RBR13" s="74"/>
      <c r="RBS13" s="74"/>
      <c r="RBT13" s="85"/>
      <c r="RBU13" s="74"/>
      <c r="RBV13" s="74"/>
      <c r="RBW13" s="85"/>
      <c r="RBX13" s="80"/>
      <c r="RBY13" s="80"/>
      <c r="RBZ13" s="85"/>
      <c r="RCA13" s="77"/>
      <c r="RCB13" s="74"/>
      <c r="RCC13" s="74"/>
      <c r="RCD13" s="85"/>
      <c r="RCE13" s="74"/>
      <c r="RCF13" s="74"/>
      <c r="RCG13" s="85"/>
      <c r="RCH13" s="74"/>
      <c r="RCI13" s="74"/>
      <c r="RCJ13" s="85"/>
      <c r="RCK13" s="74"/>
      <c r="RCL13" s="74"/>
      <c r="RCM13" s="85"/>
      <c r="RCN13" s="80"/>
      <c r="RCO13" s="80"/>
      <c r="RCP13" s="85"/>
      <c r="RCQ13" s="77"/>
      <c r="RCR13" s="74"/>
      <c r="RCS13" s="74"/>
      <c r="RCT13" s="85"/>
      <c r="RCU13" s="74"/>
      <c r="RCV13" s="74"/>
      <c r="RCW13" s="85"/>
      <c r="RCX13" s="74"/>
      <c r="RCY13" s="74"/>
      <c r="RCZ13" s="85"/>
      <c r="RDA13" s="74"/>
      <c r="RDB13" s="74"/>
      <c r="RDC13" s="85"/>
      <c r="RDD13" s="80"/>
      <c r="RDE13" s="80"/>
      <c r="RDF13" s="85"/>
      <c r="RDG13" s="77"/>
      <c r="RDH13" s="74"/>
      <c r="RDI13" s="74"/>
      <c r="RDJ13" s="85"/>
      <c r="RDK13" s="74"/>
      <c r="RDL13" s="74"/>
      <c r="RDM13" s="85"/>
      <c r="RDN13" s="74"/>
      <c r="RDO13" s="74"/>
      <c r="RDP13" s="85"/>
      <c r="RDQ13" s="74"/>
      <c r="RDR13" s="74"/>
      <c r="RDS13" s="85"/>
      <c r="RDT13" s="80"/>
      <c r="RDU13" s="80"/>
      <c r="RDV13" s="85"/>
      <c r="RDW13" s="77"/>
      <c r="RDX13" s="74"/>
      <c r="RDY13" s="74"/>
      <c r="RDZ13" s="85"/>
      <c r="REA13" s="74"/>
      <c r="REB13" s="74"/>
      <c r="REC13" s="85"/>
      <c r="RED13" s="74"/>
      <c r="REE13" s="74"/>
      <c r="REF13" s="85"/>
      <c r="REG13" s="74"/>
      <c r="REH13" s="74"/>
      <c r="REI13" s="85"/>
      <c r="REJ13" s="80"/>
      <c r="REK13" s="80"/>
      <c r="REL13" s="85"/>
      <c r="REM13" s="77"/>
      <c r="REN13" s="74"/>
      <c r="REO13" s="74"/>
      <c r="REP13" s="85"/>
      <c r="REQ13" s="74"/>
      <c r="RER13" s="74"/>
      <c r="RES13" s="85"/>
      <c r="RET13" s="74"/>
      <c r="REU13" s="74"/>
      <c r="REV13" s="85"/>
      <c r="REW13" s="74"/>
      <c r="REX13" s="74"/>
      <c r="REY13" s="85"/>
      <c r="REZ13" s="80"/>
      <c r="RFA13" s="80"/>
      <c r="RFB13" s="85"/>
      <c r="RFC13" s="77"/>
      <c r="RFD13" s="74"/>
      <c r="RFE13" s="74"/>
      <c r="RFF13" s="85"/>
      <c r="RFG13" s="74"/>
      <c r="RFH13" s="74"/>
      <c r="RFI13" s="85"/>
      <c r="RFJ13" s="74"/>
      <c r="RFK13" s="74"/>
      <c r="RFL13" s="85"/>
      <c r="RFM13" s="74"/>
      <c r="RFN13" s="74"/>
      <c r="RFO13" s="85"/>
      <c r="RFP13" s="80"/>
      <c r="RFQ13" s="80"/>
      <c r="RFR13" s="85"/>
      <c r="RFS13" s="77"/>
      <c r="RFT13" s="74"/>
      <c r="RFU13" s="74"/>
      <c r="RFV13" s="85"/>
      <c r="RFW13" s="74"/>
      <c r="RFX13" s="74"/>
      <c r="RFY13" s="85"/>
      <c r="RFZ13" s="74"/>
      <c r="RGA13" s="74"/>
      <c r="RGB13" s="85"/>
      <c r="RGC13" s="74"/>
      <c r="RGD13" s="74"/>
      <c r="RGE13" s="85"/>
      <c r="RGF13" s="80"/>
      <c r="RGG13" s="80"/>
      <c r="RGH13" s="85"/>
      <c r="RGI13" s="77"/>
      <c r="RGJ13" s="74"/>
      <c r="RGK13" s="74"/>
      <c r="RGL13" s="85"/>
      <c r="RGM13" s="74"/>
      <c r="RGN13" s="74"/>
      <c r="RGO13" s="85"/>
      <c r="RGP13" s="74"/>
      <c r="RGQ13" s="74"/>
      <c r="RGR13" s="85"/>
      <c r="RGS13" s="74"/>
      <c r="RGT13" s="74"/>
      <c r="RGU13" s="85"/>
      <c r="RGV13" s="80"/>
      <c r="RGW13" s="80"/>
      <c r="RGX13" s="85"/>
      <c r="RGY13" s="77"/>
      <c r="RGZ13" s="74"/>
      <c r="RHA13" s="74"/>
      <c r="RHB13" s="85"/>
      <c r="RHC13" s="74"/>
      <c r="RHD13" s="74"/>
      <c r="RHE13" s="85"/>
      <c r="RHF13" s="74"/>
      <c r="RHG13" s="74"/>
      <c r="RHH13" s="85"/>
      <c r="RHI13" s="74"/>
      <c r="RHJ13" s="74"/>
      <c r="RHK13" s="85"/>
      <c r="RHL13" s="80"/>
      <c r="RHM13" s="80"/>
      <c r="RHN13" s="85"/>
      <c r="RHO13" s="77"/>
      <c r="RHP13" s="74"/>
      <c r="RHQ13" s="74"/>
      <c r="RHR13" s="85"/>
      <c r="RHS13" s="74"/>
      <c r="RHT13" s="74"/>
      <c r="RHU13" s="85"/>
      <c r="RHV13" s="74"/>
      <c r="RHW13" s="74"/>
      <c r="RHX13" s="85"/>
      <c r="RHY13" s="74"/>
      <c r="RHZ13" s="74"/>
      <c r="RIA13" s="85"/>
      <c r="RIB13" s="80"/>
      <c r="RIC13" s="80"/>
      <c r="RID13" s="85"/>
      <c r="RIE13" s="77"/>
      <c r="RIF13" s="74"/>
      <c r="RIG13" s="74"/>
      <c r="RIH13" s="85"/>
      <c r="RII13" s="74"/>
      <c r="RIJ13" s="74"/>
      <c r="RIK13" s="85"/>
      <c r="RIL13" s="74"/>
      <c r="RIM13" s="74"/>
      <c r="RIN13" s="85"/>
      <c r="RIO13" s="74"/>
      <c r="RIP13" s="74"/>
      <c r="RIQ13" s="85"/>
      <c r="RIR13" s="80"/>
      <c r="RIS13" s="80"/>
      <c r="RIT13" s="85"/>
      <c r="RIU13" s="77"/>
      <c r="RIV13" s="74"/>
      <c r="RIW13" s="74"/>
      <c r="RIX13" s="85"/>
      <c r="RIY13" s="74"/>
      <c r="RIZ13" s="74"/>
      <c r="RJA13" s="85"/>
      <c r="RJB13" s="74"/>
      <c r="RJC13" s="74"/>
      <c r="RJD13" s="85"/>
      <c r="RJE13" s="74"/>
      <c r="RJF13" s="74"/>
      <c r="RJG13" s="85"/>
      <c r="RJH13" s="80"/>
      <c r="RJI13" s="80"/>
      <c r="RJJ13" s="85"/>
      <c r="RJK13" s="77"/>
      <c r="RJL13" s="74"/>
      <c r="RJM13" s="74"/>
      <c r="RJN13" s="85"/>
      <c r="RJO13" s="74"/>
      <c r="RJP13" s="74"/>
      <c r="RJQ13" s="85"/>
      <c r="RJR13" s="74"/>
      <c r="RJS13" s="74"/>
      <c r="RJT13" s="85"/>
      <c r="RJU13" s="74"/>
      <c r="RJV13" s="74"/>
      <c r="RJW13" s="85"/>
      <c r="RJX13" s="80"/>
      <c r="RJY13" s="80"/>
      <c r="RJZ13" s="85"/>
      <c r="RKA13" s="77"/>
      <c r="RKB13" s="74"/>
      <c r="RKC13" s="74"/>
      <c r="RKD13" s="85"/>
      <c r="RKE13" s="74"/>
      <c r="RKF13" s="74"/>
      <c r="RKG13" s="85"/>
      <c r="RKH13" s="74"/>
      <c r="RKI13" s="74"/>
      <c r="RKJ13" s="85"/>
      <c r="RKK13" s="74"/>
      <c r="RKL13" s="74"/>
      <c r="RKM13" s="85"/>
      <c r="RKN13" s="80"/>
      <c r="RKO13" s="80"/>
      <c r="RKP13" s="85"/>
      <c r="RKQ13" s="77"/>
      <c r="RKR13" s="74"/>
      <c r="RKS13" s="74"/>
      <c r="RKT13" s="85"/>
      <c r="RKU13" s="74"/>
      <c r="RKV13" s="74"/>
      <c r="RKW13" s="85"/>
      <c r="RKX13" s="74"/>
      <c r="RKY13" s="74"/>
      <c r="RKZ13" s="85"/>
      <c r="RLA13" s="74"/>
      <c r="RLB13" s="74"/>
      <c r="RLC13" s="85"/>
      <c r="RLD13" s="80"/>
      <c r="RLE13" s="80"/>
      <c r="RLF13" s="85"/>
      <c r="RLG13" s="77"/>
      <c r="RLH13" s="74"/>
      <c r="RLI13" s="74"/>
      <c r="RLJ13" s="85"/>
      <c r="RLK13" s="74"/>
      <c r="RLL13" s="74"/>
      <c r="RLM13" s="85"/>
      <c r="RLN13" s="74"/>
      <c r="RLO13" s="74"/>
      <c r="RLP13" s="85"/>
      <c r="RLQ13" s="74"/>
      <c r="RLR13" s="74"/>
      <c r="RLS13" s="85"/>
      <c r="RLT13" s="80"/>
      <c r="RLU13" s="80"/>
      <c r="RLV13" s="85"/>
      <c r="RLW13" s="77"/>
      <c r="RLX13" s="74"/>
      <c r="RLY13" s="74"/>
      <c r="RLZ13" s="85"/>
      <c r="RMA13" s="74"/>
      <c r="RMB13" s="74"/>
      <c r="RMC13" s="85"/>
      <c r="RMD13" s="74"/>
      <c r="RME13" s="74"/>
      <c r="RMF13" s="85"/>
      <c r="RMG13" s="74"/>
      <c r="RMH13" s="74"/>
      <c r="RMI13" s="85"/>
      <c r="RMJ13" s="80"/>
      <c r="RMK13" s="80"/>
      <c r="RML13" s="85"/>
      <c r="RMM13" s="77"/>
      <c r="RMN13" s="74"/>
      <c r="RMO13" s="74"/>
      <c r="RMP13" s="85"/>
      <c r="RMQ13" s="74"/>
      <c r="RMR13" s="74"/>
      <c r="RMS13" s="85"/>
      <c r="RMT13" s="74"/>
      <c r="RMU13" s="74"/>
      <c r="RMV13" s="85"/>
      <c r="RMW13" s="74"/>
      <c r="RMX13" s="74"/>
      <c r="RMY13" s="85"/>
      <c r="RMZ13" s="80"/>
      <c r="RNA13" s="80"/>
      <c r="RNB13" s="85"/>
      <c r="RNC13" s="77"/>
      <c r="RND13" s="74"/>
      <c r="RNE13" s="74"/>
      <c r="RNF13" s="85"/>
      <c r="RNG13" s="74"/>
      <c r="RNH13" s="74"/>
      <c r="RNI13" s="85"/>
      <c r="RNJ13" s="74"/>
      <c r="RNK13" s="74"/>
      <c r="RNL13" s="85"/>
      <c r="RNM13" s="74"/>
      <c r="RNN13" s="74"/>
      <c r="RNO13" s="85"/>
      <c r="RNP13" s="80"/>
      <c r="RNQ13" s="80"/>
      <c r="RNR13" s="85"/>
      <c r="RNS13" s="77"/>
      <c r="RNT13" s="74"/>
      <c r="RNU13" s="74"/>
      <c r="RNV13" s="85"/>
      <c r="RNW13" s="74"/>
      <c r="RNX13" s="74"/>
      <c r="RNY13" s="85"/>
      <c r="RNZ13" s="74"/>
      <c r="ROA13" s="74"/>
      <c r="ROB13" s="85"/>
      <c r="ROC13" s="74"/>
      <c r="ROD13" s="74"/>
      <c r="ROE13" s="85"/>
      <c r="ROF13" s="80"/>
      <c r="ROG13" s="80"/>
      <c r="ROH13" s="85"/>
      <c r="ROI13" s="77"/>
      <c r="ROJ13" s="74"/>
      <c r="ROK13" s="74"/>
      <c r="ROL13" s="85"/>
      <c r="ROM13" s="74"/>
      <c r="RON13" s="74"/>
      <c r="ROO13" s="85"/>
      <c r="ROP13" s="74"/>
      <c r="ROQ13" s="74"/>
      <c r="ROR13" s="85"/>
      <c r="ROS13" s="74"/>
      <c r="ROT13" s="74"/>
      <c r="ROU13" s="85"/>
      <c r="ROV13" s="80"/>
      <c r="ROW13" s="80"/>
      <c r="ROX13" s="85"/>
      <c r="ROY13" s="77"/>
      <c r="ROZ13" s="74"/>
      <c r="RPA13" s="74"/>
      <c r="RPB13" s="85"/>
      <c r="RPC13" s="74"/>
      <c r="RPD13" s="74"/>
      <c r="RPE13" s="85"/>
      <c r="RPF13" s="74"/>
      <c r="RPG13" s="74"/>
      <c r="RPH13" s="85"/>
      <c r="RPI13" s="74"/>
      <c r="RPJ13" s="74"/>
      <c r="RPK13" s="85"/>
      <c r="RPL13" s="80"/>
      <c r="RPM13" s="80"/>
      <c r="RPN13" s="85"/>
      <c r="RPO13" s="77"/>
      <c r="RPP13" s="74"/>
      <c r="RPQ13" s="74"/>
      <c r="RPR13" s="85"/>
      <c r="RPS13" s="74"/>
      <c r="RPT13" s="74"/>
      <c r="RPU13" s="85"/>
      <c r="RPV13" s="74"/>
      <c r="RPW13" s="74"/>
      <c r="RPX13" s="85"/>
      <c r="RPY13" s="74"/>
      <c r="RPZ13" s="74"/>
      <c r="RQA13" s="85"/>
      <c r="RQB13" s="80"/>
      <c r="RQC13" s="80"/>
      <c r="RQD13" s="85"/>
      <c r="RQE13" s="77"/>
      <c r="RQF13" s="74"/>
      <c r="RQG13" s="74"/>
      <c r="RQH13" s="85"/>
      <c r="RQI13" s="74"/>
      <c r="RQJ13" s="74"/>
      <c r="RQK13" s="85"/>
      <c r="RQL13" s="74"/>
      <c r="RQM13" s="74"/>
      <c r="RQN13" s="85"/>
      <c r="RQO13" s="74"/>
      <c r="RQP13" s="74"/>
      <c r="RQQ13" s="85"/>
      <c r="RQR13" s="80"/>
      <c r="RQS13" s="80"/>
      <c r="RQT13" s="85"/>
      <c r="RQU13" s="77"/>
      <c r="RQV13" s="74"/>
      <c r="RQW13" s="74"/>
      <c r="RQX13" s="85"/>
      <c r="RQY13" s="74"/>
      <c r="RQZ13" s="74"/>
      <c r="RRA13" s="85"/>
      <c r="RRB13" s="74"/>
      <c r="RRC13" s="74"/>
      <c r="RRD13" s="85"/>
      <c r="RRE13" s="74"/>
      <c r="RRF13" s="74"/>
      <c r="RRG13" s="85"/>
      <c r="RRH13" s="80"/>
      <c r="RRI13" s="80"/>
      <c r="RRJ13" s="85"/>
      <c r="RRK13" s="77"/>
      <c r="RRL13" s="74"/>
      <c r="RRM13" s="74"/>
      <c r="RRN13" s="85"/>
      <c r="RRO13" s="74"/>
      <c r="RRP13" s="74"/>
      <c r="RRQ13" s="85"/>
      <c r="RRR13" s="74"/>
      <c r="RRS13" s="74"/>
      <c r="RRT13" s="85"/>
      <c r="RRU13" s="74"/>
      <c r="RRV13" s="74"/>
      <c r="RRW13" s="85"/>
      <c r="RRX13" s="80"/>
      <c r="RRY13" s="80"/>
      <c r="RRZ13" s="85"/>
      <c r="RSA13" s="77"/>
      <c r="RSB13" s="74"/>
      <c r="RSC13" s="74"/>
      <c r="RSD13" s="85"/>
      <c r="RSE13" s="74"/>
      <c r="RSF13" s="74"/>
      <c r="RSG13" s="85"/>
      <c r="RSH13" s="74"/>
      <c r="RSI13" s="74"/>
      <c r="RSJ13" s="85"/>
      <c r="RSK13" s="74"/>
      <c r="RSL13" s="74"/>
      <c r="RSM13" s="85"/>
      <c r="RSN13" s="80"/>
      <c r="RSO13" s="80"/>
      <c r="RSP13" s="85"/>
      <c r="RSQ13" s="77"/>
      <c r="RSR13" s="74"/>
      <c r="RSS13" s="74"/>
      <c r="RST13" s="85"/>
      <c r="RSU13" s="74"/>
      <c r="RSV13" s="74"/>
      <c r="RSW13" s="85"/>
      <c r="RSX13" s="74"/>
      <c r="RSY13" s="74"/>
      <c r="RSZ13" s="85"/>
      <c r="RTA13" s="74"/>
      <c r="RTB13" s="74"/>
      <c r="RTC13" s="85"/>
      <c r="RTD13" s="80"/>
      <c r="RTE13" s="80"/>
      <c r="RTF13" s="85"/>
      <c r="RTG13" s="77"/>
      <c r="RTH13" s="74"/>
      <c r="RTI13" s="74"/>
      <c r="RTJ13" s="85"/>
      <c r="RTK13" s="74"/>
      <c r="RTL13" s="74"/>
      <c r="RTM13" s="85"/>
      <c r="RTN13" s="74"/>
      <c r="RTO13" s="74"/>
      <c r="RTP13" s="85"/>
      <c r="RTQ13" s="74"/>
      <c r="RTR13" s="74"/>
      <c r="RTS13" s="85"/>
      <c r="RTT13" s="80"/>
      <c r="RTU13" s="80"/>
      <c r="RTV13" s="85"/>
      <c r="RTW13" s="77"/>
      <c r="RTX13" s="74"/>
      <c r="RTY13" s="74"/>
      <c r="RTZ13" s="85"/>
      <c r="RUA13" s="74"/>
      <c r="RUB13" s="74"/>
      <c r="RUC13" s="85"/>
      <c r="RUD13" s="74"/>
      <c r="RUE13" s="74"/>
      <c r="RUF13" s="85"/>
      <c r="RUG13" s="74"/>
      <c r="RUH13" s="74"/>
      <c r="RUI13" s="85"/>
      <c r="RUJ13" s="80"/>
      <c r="RUK13" s="80"/>
      <c r="RUL13" s="85"/>
      <c r="RUM13" s="77"/>
      <c r="RUN13" s="74"/>
      <c r="RUO13" s="74"/>
      <c r="RUP13" s="85"/>
      <c r="RUQ13" s="74"/>
      <c r="RUR13" s="74"/>
      <c r="RUS13" s="85"/>
      <c r="RUT13" s="74"/>
      <c r="RUU13" s="74"/>
      <c r="RUV13" s="85"/>
      <c r="RUW13" s="74"/>
      <c r="RUX13" s="74"/>
      <c r="RUY13" s="85"/>
      <c r="RUZ13" s="80"/>
      <c r="RVA13" s="80"/>
      <c r="RVB13" s="85"/>
      <c r="RVC13" s="77"/>
      <c r="RVD13" s="74"/>
      <c r="RVE13" s="74"/>
      <c r="RVF13" s="85"/>
      <c r="RVG13" s="74"/>
      <c r="RVH13" s="74"/>
      <c r="RVI13" s="85"/>
      <c r="RVJ13" s="74"/>
      <c r="RVK13" s="74"/>
      <c r="RVL13" s="85"/>
      <c r="RVM13" s="74"/>
      <c r="RVN13" s="74"/>
      <c r="RVO13" s="85"/>
      <c r="RVP13" s="80"/>
      <c r="RVQ13" s="80"/>
      <c r="RVR13" s="85"/>
      <c r="RVS13" s="77"/>
      <c r="RVT13" s="74"/>
      <c r="RVU13" s="74"/>
      <c r="RVV13" s="85"/>
      <c r="RVW13" s="74"/>
      <c r="RVX13" s="74"/>
      <c r="RVY13" s="85"/>
      <c r="RVZ13" s="74"/>
      <c r="RWA13" s="74"/>
      <c r="RWB13" s="85"/>
      <c r="RWC13" s="74"/>
      <c r="RWD13" s="74"/>
      <c r="RWE13" s="85"/>
      <c r="RWF13" s="80"/>
      <c r="RWG13" s="80"/>
      <c r="RWH13" s="85"/>
      <c r="RWI13" s="77"/>
      <c r="RWJ13" s="74"/>
      <c r="RWK13" s="74"/>
      <c r="RWL13" s="85"/>
      <c r="RWM13" s="74"/>
      <c r="RWN13" s="74"/>
      <c r="RWO13" s="85"/>
      <c r="RWP13" s="74"/>
      <c r="RWQ13" s="74"/>
      <c r="RWR13" s="85"/>
      <c r="RWS13" s="74"/>
      <c r="RWT13" s="74"/>
      <c r="RWU13" s="85"/>
      <c r="RWV13" s="80"/>
      <c r="RWW13" s="80"/>
      <c r="RWX13" s="85"/>
      <c r="RWY13" s="77"/>
      <c r="RWZ13" s="74"/>
      <c r="RXA13" s="74"/>
      <c r="RXB13" s="85"/>
      <c r="RXC13" s="74"/>
      <c r="RXD13" s="74"/>
      <c r="RXE13" s="85"/>
      <c r="RXF13" s="74"/>
      <c r="RXG13" s="74"/>
      <c r="RXH13" s="85"/>
      <c r="RXI13" s="74"/>
      <c r="RXJ13" s="74"/>
      <c r="RXK13" s="85"/>
      <c r="RXL13" s="80"/>
      <c r="RXM13" s="80"/>
      <c r="RXN13" s="85"/>
      <c r="RXO13" s="77"/>
      <c r="RXP13" s="74"/>
      <c r="RXQ13" s="74"/>
      <c r="RXR13" s="85"/>
      <c r="RXS13" s="74"/>
      <c r="RXT13" s="74"/>
      <c r="RXU13" s="85"/>
      <c r="RXV13" s="74"/>
      <c r="RXW13" s="74"/>
      <c r="RXX13" s="85"/>
      <c r="RXY13" s="74"/>
      <c r="RXZ13" s="74"/>
      <c r="RYA13" s="85"/>
      <c r="RYB13" s="80"/>
      <c r="RYC13" s="80"/>
      <c r="RYD13" s="85"/>
      <c r="RYE13" s="77"/>
      <c r="RYF13" s="74"/>
      <c r="RYG13" s="74"/>
      <c r="RYH13" s="85"/>
      <c r="RYI13" s="74"/>
      <c r="RYJ13" s="74"/>
      <c r="RYK13" s="85"/>
      <c r="RYL13" s="74"/>
      <c r="RYM13" s="74"/>
      <c r="RYN13" s="85"/>
      <c r="RYO13" s="74"/>
      <c r="RYP13" s="74"/>
      <c r="RYQ13" s="85"/>
      <c r="RYR13" s="80"/>
      <c r="RYS13" s="80"/>
      <c r="RYT13" s="85"/>
      <c r="RYU13" s="77"/>
      <c r="RYV13" s="74"/>
      <c r="RYW13" s="74"/>
      <c r="RYX13" s="85"/>
      <c r="RYY13" s="74"/>
      <c r="RYZ13" s="74"/>
      <c r="RZA13" s="85"/>
      <c r="RZB13" s="74"/>
      <c r="RZC13" s="74"/>
      <c r="RZD13" s="85"/>
      <c r="RZE13" s="74"/>
      <c r="RZF13" s="74"/>
      <c r="RZG13" s="85"/>
      <c r="RZH13" s="80"/>
      <c r="RZI13" s="80"/>
      <c r="RZJ13" s="85"/>
      <c r="RZK13" s="77"/>
      <c r="RZL13" s="74"/>
      <c r="RZM13" s="74"/>
      <c r="RZN13" s="85"/>
      <c r="RZO13" s="74"/>
      <c r="RZP13" s="74"/>
      <c r="RZQ13" s="85"/>
      <c r="RZR13" s="74"/>
      <c r="RZS13" s="74"/>
      <c r="RZT13" s="85"/>
      <c r="RZU13" s="74"/>
      <c r="RZV13" s="74"/>
      <c r="RZW13" s="85"/>
      <c r="RZX13" s="80"/>
      <c r="RZY13" s="80"/>
      <c r="RZZ13" s="85"/>
      <c r="SAA13" s="77"/>
      <c r="SAB13" s="74"/>
      <c r="SAC13" s="74"/>
      <c r="SAD13" s="85"/>
      <c r="SAE13" s="74"/>
      <c r="SAF13" s="74"/>
      <c r="SAG13" s="85"/>
      <c r="SAH13" s="74"/>
      <c r="SAI13" s="74"/>
      <c r="SAJ13" s="85"/>
      <c r="SAK13" s="74"/>
      <c r="SAL13" s="74"/>
      <c r="SAM13" s="85"/>
      <c r="SAN13" s="80"/>
      <c r="SAO13" s="80"/>
      <c r="SAP13" s="85"/>
      <c r="SAQ13" s="77"/>
      <c r="SAR13" s="74"/>
      <c r="SAS13" s="74"/>
      <c r="SAT13" s="85"/>
      <c r="SAU13" s="74"/>
      <c r="SAV13" s="74"/>
      <c r="SAW13" s="85"/>
      <c r="SAX13" s="74"/>
      <c r="SAY13" s="74"/>
      <c r="SAZ13" s="85"/>
      <c r="SBA13" s="74"/>
      <c r="SBB13" s="74"/>
      <c r="SBC13" s="85"/>
      <c r="SBD13" s="80"/>
      <c r="SBE13" s="80"/>
      <c r="SBF13" s="85"/>
      <c r="SBG13" s="77"/>
      <c r="SBH13" s="74"/>
      <c r="SBI13" s="74"/>
      <c r="SBJ13" s="85"/>
      <c r="SBK13" s="74"/>
      <c r="SBL13" s="74"/>
      <c r="SBM13" s="85"/>
      <c r="SBN13" s="74"/>
      <c r="SBO13" s="74"/>
      <c r="SBP13" s="85"/>
      <c r="SBQ13" s="74"/>
      <c r="SBR13" s="74"/>
      <c r="SBS13" s="85"/>
      <c r="SBT13" s="80"/>
      <c r="SBU13" s="80"/>
      <c r="SBV13" s="85"/>
      <c r="SBW13" s="77"/>
      <c r="SBX13" s="74"/>
      <c r="SBY13" s="74"/>
      <c r="SBZ13" s="85"/>
      <c r="SCA13" s="74"/>
      <c r="SCB13" s="74"/>
      <c r="SCC13" s="85"/>
      <c r="SCD13" s="74"/>
      <c r="SCE13" s="74"/>
      <c r="SCF13" s="85"/>
      <c r="SCG13" s="74"/>
      <c r="SCH13" s="74"/>
      <c r="SCI13" s="85"/>
      <c r="SCJ13" s="80"/>
      <c r="SCK13" s="80"/>
      <c r="SCL13" s="85"/>
      <c r="SCM13" s="77"/>
      <c r="SCN13" s="74"/>
      <c r="SCO13" s="74"/>
      <c r="SCP13" s="85"/>
      <c r="SCQ13" s="74"/>
      <c r="SCR13" s="74"/>
      <c r="SCS13" s="85"/>
      <c r="SCT13" s="74"/>
      <c r="SCU13" s="74"/>
      <c r="SCV13" s="85"/>
      <c r="SCW13" s="74"/>
      <c r="SCX13" s="74"/>
      <c r="SCY13" s="85"/>
      <c r="SCZ13" s="80"/>
      <c r="SDA13" s="80"/>
      <c r="SDB13" s="85"/>
      <c r="SDC13" s="77"/>
      <c r="SDD13" s="74"/>
      <c r="SDE13" s="74"/>
      <c r="SDF13" s="85"/>
      <c r="SDG13" s="74"/>
      <c r="SDH13" s="74"/>
      <c r="SDI13" s="85"/>
      <c r="SDJ13" s="74"/>
      <c r="SDK13" s="74"/>
      <c r="SDL13" s="85"/>
      <c r="SDM13" s="74"/>
      <c r="SDN13" s="74"/>
      <c r="SDO13" s="85"/>
      <c r="SDP13" s="80"/>
      <c r="SDQ13" s="80"/>
      <c r="SDR13" s="85"/>
      <c r="SDS13" s="77"/>
      <c r="SDT13" s="74"/>
      <c r="SDU13" s="74"/>
      <c r="SDV13" s="85"/>
      <c r="SDW13" s="74"/>
      <c r="SDX13" s="74"/>
      <c r="SDY13" s="85"/>
      <c r="SDZ13" s="74"/>
      <c r="SEA13" s="74"/>
      <c r="SEB13" s="85"/>
      <c r="SEC13" s="74"/>
      <c r="SED13" s="74"/>
      <c r="SEE13" s="85"/>
      <c r="SEF13" s="80"/>
      <c r="SEG13" s="80"/>
      <c r="SEH13" s="85"/>
      <c r="SEI13" s="77"/>
      <c r="SEJ13" s="74"/>
      <c r="SEK13" s="74"/>
      <c r="SEL13" s="85"/>
      <c r="SEM13" s="74"/>
      <c r="SEN13" s="74"/>
      <c r="SEO13" s="85"/>
      <c r="SEP13" s="74"/>
      <c r="SEQ13" s="74"/>
      <c r="SER13" s="85"/>
      <c r="SES13" s="74"/>
      <c r="SET13" s="74"/>
      <c r="SEU13" s="85"/>
      <c r="SEV13" s="80"/>
      <c r="SEW13" s="80"/>
      <c r="SEX13" s="85"/>
      <c r="SEY13" s="77"/>
      <c r="SEZ13" s="74"/>
      <c r="SFA13" s="74"/>
      <c r="SFB13" s="85"/>
      <c r="SFC13" s="74"/>
      <c r="SFD13" s="74"/>
      <c r="SFE13" s="85"/>
      <c r="SFF13" s="74"/>
      <c r="SFG13" s="74"/>
      <c r="SFH13" s="85"/>
      <c r="SFI13" s="74"/>
      <c r="SFJ13" s="74"/>
      <c r="SFK13" s="85"/>
      <c r="SFL13" s="80"/>
      <c r="SFM13" s="80"/>
      <c r="SFN13" s="85"/>
      <c r="SFO13" s="77"/>
      <c r="SFP13" s="74"/>
      <c r="SFQ13" s="74"/>
      <c r="SFR13" s="85"/>
      <c r="SFS13" s="74"/>
      <c r="SFT13" s="74"/>
      <c r="SFU13" s="85"/>
      <c r="SFV13" s="74"/>
      <c r="SFW13" s="74"/>
      <c r="SFX13" s="85"/>
      <c r="SFY13" s="74"/>
      <c r="SFZ13" s="74"/>
      <c r="SGA13" s="85"/>
      <c r="SGB13" s="80"/>
      <c r="SGC13" s="80"/>
      <c r="SGD13" s="85"/>
      <c r="SGE13" s="77"/>
      <c r="SGF13" s="74"/>
      <c r="SGG13" s="74"/>
      <c r="SGH13" s="85"/>
      <c r="SGI13" s="74"/>
      <c r="SGJ13" s="74"/>
      <c r="SGK13" s="85"/>
      <c r="SGL13" s="74"/>
      <c r="SGM13" s="74"/>
      <c r="SGN13" s="85"/>
      <c r="SGO13" s="74"/>
      <c r="SGP13" s="74"/>
      <c r="SGQ13" s="85"/>
      <c r="SGR13" s="80"/>
      <c r="SGS13" s="80"/>
      <c r="SGT13" s="85"/>
      <c r="SGU13" s="77"/>
      <c r="SGV13" s="74"/>
      <c r="SGW13" s="74"/>
      <c r="SGX13" s="85"/>
      <c r="SGY13" s="74"/>
      <c r="SGZ13" s="74"/>
      <c r="SHA13" s="85"/>
      <c r="SHB13" s="74"/>
      <c r="SHC13" s="74"/>
      <c r="SHD13" s="85"/>
      <c r="SHE13" s="74"/>
      <c r="SHF13" s="74"/>
      <c r="SHG13" s="85"/>
      <c r="SHH13" s="80"/>
      <c r="SHI13" s="80"/>
      <c r="SHJ13" s="85"/>
      <c r="SHK13" s="77"/>
      <c r="SHL13" s="74"/>
      <c r="SHM13" s="74"/>
      <c r="SHN13" s="85"/>
      <c r="SHO13" s="74"/>
      <c r="SHP13" s="74"/>
      <c r="SHQ13" s="85"/>
      <c r="SHR13" s="74"/>
      <c r="SHS13" s="74"/>
      <c r="SHT13" s="85"/>
      <c r="SHU13" s="74"/>
      <c r="SHV13" s="74"/>
      <c r="SHW13" s="85"/>
      <c r="SHX13" s="80"/>
      <c r="SHY13" s="80"/>
      <c r="SHZ13" s="85"/>
      <c r="SIA13" s="77"/>
      <c r="SIB13" s="74"/>
      <c r="SIC13" s="74"/>
      <c r="SID13" s="85"/>
      <c r="SIE13" s="74"/>
      <c r="SIF13" s="74"/>
      <c r="SIG13" s="85"/>
      <c r="SIH13" s="74"/>
      <c r="SII13" s="74"/>
      <c r="SIJ13" s="85"/>
      <c r="SIK13" s="74"/>
      <c r="SIL13" s="74"/>
      <c r="SIM13" s="85"/>
      <c r="SIN13" s="80"/>
      <c r="SIO13" s="80"/>
      <c r="SIP13" s="85"/>
      <c r="SIQ13" s="77"/>
      <c r="SIR13" s="74"/>
      <c r="SIS13" s="74"/>
      <c r="SIT13" s="85"/>
      <c r="SIU13" s="74"/>
      <c r="SIV13" s="74"/>
      <c r="SIW13" s="85"/>
      <c r="SIX13" s="74"/>
      <c r="SIY13" s="74"/>
      <c r="SIZ13" s="85"/>
      <c r="SJA13" s="74"/>
      <c r="SJB13" s="74"/>
      <c r="SJC13" s="85"/>
      <c r="SJD13" s="80"/>
      <c r="SJE13" s="80"/>
      <c r="SJF13" s="85"/>
      <c r="SJG13" s="77"/>
      <c r="SJH13" s="74"/>
      <c r="SJI13" s="74"/>
      <c r="SJJ13" s="85"/>
      <c r="SJK13" s="74"/>
      <c r="SJL13" s="74"/>
      <c r="SJM13" s="85"/>
      <c r="SJN13" s="74"/>
      <c r="SJO13" s="74"/>
      <c r="SJP13" s="85"/>
      <c r="SJQ13" s="74"/>
      <c r="SJR13" s="74"/>
      <c r="SJS13" s="85"/>
      <c r="SJT13" s="80"/>
      <c r="SJU13" s="80"/>
      <c r="SJV13" s="85"/>
      <c r="SJW13" s="77"/>
      <c r="SJX13" s="74"/>
      <c r="SJY13" s="74"/>
      <c r="SJZ13" s="85"/>
      <c r="SKA13" s="74"/>
      <c r="SKB13" s="74"/>
      <c r="SKC13" s="85"/>
      <c r="SKD13" s="74"/>
      <c r="SKE13" s="74"/>
      <c r="SKF13" s="85"/>
      <c r="SKG13" s="74"/>
      <c r="SKH13" s="74"/>
      <c r="SKI13" s="85"/>
      <c r="SKJ13" s="80"/>
      <c r="SKK13" s="80"/>
      <c r="SKL13" s="85"/>
      <c r="SKM13" s="77"/>
      <c r="SKN13" s="74"/>
      <c r="SKO13" s="74"/>
      <c r="SKP13" s="85"/>
      <c r="SKQ13" s="74"/>
      <c r="SKR13" s="74"/>
      <c r="SKS13" s="85"/>
      <c r="SKT13" s="74"/>
      <c r="SKU13" s="74"/>
      <c r="SKV13" s="85"/>
      <c r="SKW13" s="74"/>
      <c r="SKX13" s="74"/>
      <c r="SKY13" s="85"/>
      <c r="SKZ13" s="80"/>
      <c r="SLA13" s="80"/>
      <c r="SLB13" s="85"/>
      <c r="SLC13" s="77"/>
      <c r="SLD13" s="74"/>
      <c r="SLE13" s="74"/>
      <c r="SLF13" s="85"/>
      <c r="SLG13" s="74"/>
      <c r="SLH13" s="74"/>
      <c r="SLI13" s="85"/>
      <c r="SLJ13" s="74"/>
      <c r="SLK13" s="74"/>
      <c r="SLL13" s="85"/>
      <c r="SLM13" s="74"/>
      <c r="SLN13" s="74"/>
      <c r="SLO13" s="85"/>
      <c r="SLP13" s="80"/>
      <c r="SLQ13" s="80"/>
      <c r="SLR13" s="85"/>
      <c r="SLS13" s="77"/>
      <c r="SLT13" s="74"/>
      <c r="SLU13" s="74"/>
      <c r="SLV13" s="85"/>
      <c r="SLW13" s="74"/>
      <c r="SLX13" s="74"/>
      <c r="SLY13" s="85"/>
      <c r="SLZ13" s="74"/>
      <c r="SMA13" s="74"/>
      <c r="SMB13" s="85"/>
      <c r="SMC13" s="74"/>
      <c r="SMD13" s="74"/>
      <c r="SME13" s="85"/>
      <c r="SMF13" s="80"/>
      <c r="SMG13" s="80"/>
      <c r="SMH13" s="85"/>
      <c r="SMI13" s="77"/>
      <c r="SMJ13" s="74"/>
      <c r="SMK13" s="74"/>
      <c r="SML13" s="85"/>
      <c r="SMM13" s="74"/>
      <c r="SMN13" s="74"/>
      <c r="SMO13" s="85"/>
      <c r="SMP13" s="74"/>
      <c r="SMQ13" s="74"/>
      <c r="SMR13" s="85"/>
      <c r="SMS13" s="74"/>
      <c r="SMT13" s="74"/>
      <c r="SMU13" s="85"/>
      <c r="SMV13" s="80"/>
      <c r="SMW13" s="80"/>
      <c r="SMX13" s="85"/>
      <c r="SMY13" s="77"/>
      <c r="SMZ13" s="74"/>
      <c r="SNA13" s="74"/>
      <c r="SNB13" s="85"/>
      <c r="SNC13" s="74"/>
      <c r="SND13" s="74"/>
      <c r="SNE13" s="85"/>
      <c r="SNF13" s="74"/>
      <c r="SNG13" s="74"/>
      <c r="SNH13" s="85"/>
      <c r="SNI13" s="74"/>
      <c r="SNJ13" s="74"/>
      <c r="SNK13" s="85"/>
      <c r="SNL13" s="80"/>
      <c r="SNM13" s="80"/>
      <c r="SNN13" s="85"/>
      <c r="SNO13" s="77"/>
      <c r="SNP13" s="74"/>
      <c r="SNQ13" s="74"/>
      <c r="SNR13" s="85"/>
      <c r="SNS13" s="74"/>
      <c r="SNT13" s="74"/>
      <c r="SNU13" s="85"/>
      <c r="SNV13" s="74"/>
      <c r="SNW13" s="74"/>
      <c r="SNX13" s="85"/>
      <c r="SNY13" s="74"/>
      <c r="SNZ13" s="74"/>
      <c r="SOA13" s="85"/>
      <c r="SOB13" s="80"/>
      <c r="SOC13" s="80"/>
      <c r="SOD13" s="85"/>
      <c r="SOE13" s="77"/>
      <c r="SOF13" s="74"/>
      <c r="SOG13" s="74"/>
      <c r="SOH13" s="85"/>
      <c r="SOI13" s="74"/>
      <c r="SOJ13" s="74"/>
      <c r="SOK13" s="85"/>
      <c r="SOL13" s="74"/>
      <c r="SOM13" s="74"/>
      <c r="SON13" s="85"/>
      <c r="SOO13" s="74"/>
      <c r="SOP13" s="74"/>
      <c r="SOQ13" s="85"/>
      <c r="SOR13" s="80"/>
      <c r="SOS13" s="80"/>
      <c r="SOT13" s="85"/>
      <c r="SOU13" s="77"/>
      <c r="SOV13" s="74"/>
      <c r="SOW13" s="74"/>
      <c r="SOX13" s="85"/>
      <c r="SOY13" s="74"/>
      <c r="SOZ13" s="74"/>
      <c r="SPA13" s="85"/>
      <c r="SPB13" s="74"/>
      <c r="SPC13" s="74"/>
      <c r="SPD13" s="85"/>
      <c r="SPE13" s="74"/>
      <c r="SPF13" s="74"/>
      <c r="SPG13" s="85"/>
      <c r="SPH13" s="80"/>
      <c r="SPI13" s="80"/>
      <c r="SPJ13" s="85"/>
      <c r="SPK13" s="77"/>
      <c r="SPL13" s="74"/>
      <c r="SPM13" s="74"/>
      <c r="SPN13" s="85"/>
      <c r="SPO13" s="74"/>
      <c r="SPP13" s="74"/>
      <c r="SPQ13" s="85"/>
      <c r="SPR13" s="74"/>
      <c r="SPS13" s="74"/>
      <c r="SPT13" s="85"/>
      <c r="SPU13" s="74"/>
      <c r="SPV13" s="74"/>
      <c r="SPW13" s="85"/>
      <c r="SPX13" s="80"/>
      <c r="SPY13" s="80"/>
      <c r="SPZ13" s="85"/>
      <c r="SQA13" s="77"/>
      <c r="SQB13" s="74"/>
      <c r="SQC13" s="74"/>
      <c r="SQD13" s="85"/>
      <c r="SQE13" s="74"/>
      <c r="SQF13" s="74"/>
      <c r="SQG13" s="85"/>
      <c r="SQH13" s="74"/>
      <c r="SQI13" s="74"/>
      <c r="SQJ13" s="85"/>
      <c r="SQK13" s="74"/>
      <c r="SQL13" s="74"/>
      <c r="SQM13" s="85"/>
      <c r="SQN13" s="80"/>
      <c r="SQO13" s="80"/>
      <c r="SQP13" s="85"/>
      <c r="SQQ13" s="77"/>
      <c r="SQR13" s="74"/>
      <c r="SQS13" s="74"/>
      <c r="SQT13" s="85"/>
      <c r="SQU13" s="74"/>
      <c r="SQV13" s="74"/>
      <c r="SQW13" s="85"/>
      <c r="SQX13" s="74"/>
      <c r="SQY13" s="74"/>
      <c r="SQZ13" s="85"/>
      <c r="SRA13" s="74"/>
      <c r="SRB13" s="74"/>
      <c r="SRC13" s="85"/>
      <c r="SRD13" s="80"/>
      <c r="SRE13" s="80"/>
      <c r="SRF13" s="85"/>
      <c r="SRG13" s="77"/>
      <c r="SRH13" s="74"/>
      <c r="SRI13" s="74"/>
      <c r="SRJ13" s="85"/>
      <c r="SRK13" s="74"/>
      <c r="SRL13" s="74"/>
      <c r="SRM13" s="85"/>
      <c r="SRN13" s="74"/>
      <c r="SRO13" s="74"/>
      <c r="SRP13" s="85"/>
      <c r="SRQ13" s="74"/>
      <c r="SRR13" s="74"/>
      <c r="SRS13" s="85"/>
      <c r="SRT13" s="80"/>
      <c r="SRU13" s="80"/>
      <c r="SRV13" s="85"/>
      <c r="SRW13" s="77"/>
      <c r="SRX13" s="74"/>
      <c r="SRY13" s="74"/>
      <c r="SRZ13" s="85"/>
      <c r="SSA13" s="74"/>
      <c r="SSB13" s="74"/>
      <c r="SSC13" s="85"/>
      <c r="SSD13" s="74"/>
      <c r="SSE13" s="74"/>
      <c r="SSF13" s="85"/>
      <c r="SSG13" s="74"/>
      <c r="SSH13" s="74"/>
      <c r="SSI13" s="85"/>
      <c r="SSJ13" s="80"/>
      <c r="SSK13" s="80"/>
      <c r="SSL13" s="85"/>
      <c r="SSM13" s="77"/>
      <c r="SSN13" s="74"/>
      <c r="SSO13" s="74"/>
      <c r="SSP13" s="85"/>
      <c r="SSQ13" s="74"/>
      <c r="SSR13" s="74"/>
      <c r="SSS13" s="85"/>
      <c r="SST13" s="74"/>
      <c r="SSU13" s="74"/>
      <c r="SSV13" s="85"/>
      <c r="SSW13" s="74"/>
      <c r="SSX13" s="74"/>
      <c r="SSY13" s="85"/>
      <c r="SSZ13" s="80"/>
      <c r="STA13" s="80"/>
      <c r="STB13" s="85"/>
      <c r="STC13" s="77"/>
      <c r="STD13" s="74"/>
      <c r="STE13" s="74"/>
      <c r="STF13" s="85"/>
      <c r="STG13" s="74"/>
      <c r="STH13" s="74"/>
      <c r="STI13" s="85"/>
      <c r="STJ13" s="74"/>
      <c r="STK13" s="74"/>
      <c r="STL13" s="85"/>
      <c r="STM13" s="74"/>
      <c r="STN13" s="74"/>
      <c r="STO13" s="85"/>
      <c r="STP13" s="80"/>
      <c r="STQ13" s="80"/>
      <c r="STR13" s="85"/>
      <c r="STS13" s="77"/>
      <c r="STT13" s="74"/>
      <c r="STU13" s="74"/>
      <c r="STV13" s="85"/>
      <c r="STW13" s="74"/>
      <c r="STX13" s="74"/>
      <c r="STY13" s="85"/>
      <c r="STZ13" s="74"/>
      <c r="SUA13" s="74"/>
      <c r="SUB13" s="85"/>
      <c r="SUC13" s="74"/>
      <c r="SUD13" s="74"/>
      <c r="SUE13" s="85"/>
      <c r="SUF13" s="80"/>
      <c r="SUG13" s="80"/>
      <c r="SUH13" s="85"/>
      <c r="SUI13" s="77"/>
      <c r="SUJ13" s="74"/>
      <c r="SUK13" s="74"/>
      <c r="SUL13" s="85"/>
      <c r="SUM13" s="74"/>
      <c r="SUN13" s="74"/>
      <c r="SUO13" s="85"/>
      <c r="SUP13" s="74"/>
      <c r="SUQ13" s="74"/>
      <c r="SUR13" s="85"/>
      <c r="SUS13" s="74"/>
      <c r="SUT13" s="74"/>
      <c r="SUU13" s="85"/>
      <c r="SUV13" s="80"/>
      <c r="SUW13" s="80"/>
      <c r="SUX13" s="85"/>
      <c r="SUY13" s="77"/>
      <c r="SUZ13" s="74"/>
      <c r="SVA13" s="74"/>
      <c r="SVB13" s="85"/>
      <c r="SVC13" s="74"/>
      <c r="SVD13" s="74"/>
      <c r="SVE13" s="85"/>
      <c r="SVF13" s="74"/>
      <c r="SVG13" s="74"/>
      <c r="SVH13" s="85"/>
      <c r="SVI13" s="74"/>
      <c r="SVJ13" s="74"/>
      <c r="SVK13" s="85"/>
      <c r="SVL13" s="80"/>
      <c r="SVM13" s="80"/>
      <c r="SVN13" s="85"/>
      <c r="SVO13" s="77"/>
      <c r="SVP13" s="74"/>
      <c r="SVQ13" s="74"/>
      <c r="SVR13" s="85"/>
      <c r="SVS13" s="74"/>
      <c r="SVT13" s="74"/>
      <c r="SVU13" s="85"/>
      <c r="SVV13" s="74"/>
      <c r="SVW13" s="74"/>
      <c r="SVX13" s="85"/>
      <c r="SVY13" s="74"/>
      <c r="SVZ13" s="74"/>
      <c r="SWA13" s="85"/>
      <c r="SWB13" s="80"/>
      <c r="SWC13" s="80"/>
      <c r="SWD13" s="85"/>
      <c r="SWE13" s="77"/>
      <c r="SWF13" s="74"/>
      <c r="SWG13" s="74"/>
      <c r="SWH13" s="85"/>
      <c r="SWI13" s="74"/>
      <c r="SWJ13" s="74"/>
      <c r="SWK13" s="85"/>
      <c r="SWL13" s="74"/>
      <c r="SWM13" s="74"/>
      <c r="SWN13" s="85"/>
      <c r="SWO13" s="74"/>
      <c r="SWP13" s="74"/>
      <c r="SWQ13" s="85"/>
      <c r="SWR13" s="80"/>
      <c r="SWS13" s="80"/>
      <c r="SWT13" s="85"/>
      <c r="SWU13" s="77"/>
      <c r="SWV13" s="74"/>
      <c r="SWW13" s="74"/>
      <c r="SWX13" s="85"/>
      <c r="SWY13" s="74"/>
      <c r="SWZ13" s="74"/>
      <c r="SXA13" s="85"/>
      <c r="SXB13" s="74"/>
      <c r="SXC13" s="74"/>
      <c r="SXD13" s="85"/>
      <c r="SXE13" s="74"/>
      <c r="SXF13" s="74"/>
      <c r="SXG13" s="85"/>
      <c r="SXH13" s="80"/>
      <c r="SXI13" s="80"/>
      <c r="SXJ13" s="85"/>
      <c r="SXK13" s="77"/>
      <c r="SXL13" s="74"/>
      <c r="SXM13" s="74"/>
      <c r="SXN13" s="85"/>
      <c r="SXO13" s="74"/>
      <c r="SXP13" s="74"/>
      <c r="SXQ13" s="85"/>
      <c r="SXR13" s="74"/>
      <c r="SXS13" s="74"/>
      <c r="SXT13" s="85"/>
      <c r="SXU13" s="74"/>
      <c r="SXV13" s="74"/>
      <c r="SXW13" s="85"/>
      <c r="SXX13" s="80"/>
      <c r="SXY13" s="80"/>
      <c r="SXZ13" s="85"/>
      <c r="SYA13" s="77"/>
      <c r="SYB13" s="74"/>
      <c r="SYC13" s="74"/>
      <c r="SYD13" s="85"/>
      <c r="SYE13" s="74"/>
      <c r="SYF13" s="74"/>
      <c r="SYG13" s="85"/>
      <c r="SYH13" s="74"/>
      <c r="SYI13" s="74"/>
      <c r="SYJ13" s="85"/>
      <c r="SYK13" s="74"/>
      <c r="SYL13" s="74"/>
      <c r="SYM13" s="85"/>
      <c r="SYN13" s="80"/>
      <c r="SYO13" s="80"/>
      <c r="SYP13" s="85"/>
      <c r="SYQ13" s="77"/>
      <c r="SYR13" s="74"/>
      <c r="SYS13" s="74"/>
      <c r="SYT13" s="85"/>
      <c r="SYU13" s="74"/>
      <c r="SYV13" s="74"/>
      <c r="SYW13" s="85"/>
      <c r="SYX13" s="74"/>
      <c r="SYY13" s="74"/>
      <c r="SYZ13" s="85"/>
      <c r="SZA13" s="74"/>
      <c r="SZB13" s="74"/>
      <c r="SZC13" s="85"/>
      <c r="SZD13" s="80"/>
      <c r="SZE13" s="80"/>
      <c r="SZF13" s="85"/>
      <c r="SZG13" s="77"/>
      <c r="SZH13" s="74"/>
      <c r="SZI13" s="74"/>
      <c r="SZJ13" s="85"/>
      <c r="SZK13" s="74"/>
      <c r="SZL13" s="74"/>
      <c r="SZM13" s="85"/>
      <c r="SZN13" s="74"/>
      <c r="SZO13" s="74"/>
      <c r="SZP13" s="85"/>
      <c r="SZQ13" s="74"/>
      <c r="SZR13" s="74"/>
      <c r="SZS13" s="85"/>
      <c r="SZT13" s="80"/>
      <c r="SZU13" s="80"/>
      <c r="SZV13" s="85"/>
      <c r="SZW13" s="77"/>
      <c r="SZX13" s="74"/>
      <c r="SZY13" s="74"/>
      <c r="SZZ13" s="85"/>
      <c r="TAA13" s="74"/>
      <c r="TAB13" s="74"/>
      <c r="TAC13" s="85"/>
      <c r="TAD13" s="74"/>
      <c r="TAE13" s="74"/>
      <c r="TAF13" s="85"/>
      <c r="TAG13" s="74"/>
      <c r="TAH13" s="74"/>
      <c r="TAI13" s="85"/>
      <c r="TAJ13" s="80"/>
      <c r="TAK13" s="80"/>
      <c r="TAL13" s="85"/>
      <c r="TAM13" s="77"/>
      <c r="TAN13" s="74"/>
      <c r="TAO13" s="74"/>
      <c r="TAP13" s="85"/>
      <c r="TAQ13" s="74"/>
      <c r="TAR13" s="74"/>
      <c r="TAS13" s="85"/>
      <c r="TAT13" s="74"/>
      <c r="TAU13" s="74"/>
      <c r="TAV13" s="85"/>
      <c r="TAW13" s="74"/>
      <c r="TAX13" s="74"/>
      <c r="TAY13" s="85"/>
      <c r="TAZ13" s="80"/>
      <c r="TBA13" s="80"/>
      <c r="TBB13" s="85"/>
      <c r="TBC13" s="77"/>
      <c r="TBD13" s="74"/>
      <c r="TBE13" s="74"/>
      <c r="TBF13" s="85"/>
      <c r="TBG13" s="74"/>
      <c r="TBH13" s="74"/>
      <c r="TBI13" s="85"/>
      <c r="TBJ13" s="74"/>
      <c r="TBK13" s="74"/>
      <c r="TBL13" s="85"/>
      <c r="TBM13" s="74"/>
      <c r="TBN13" s="74"/>
      <c r="TBO13" s="85"/>
      <c r="TBP13" s="80"/>
      <c r="TBQ13" s="80"/>
      <c r="TBR13" s="85"/>
      <c r="TBS13" s="77"/>
      <c r="TBT13" s="74"/>
      <c r="TBU13" s="74"/>
      <c r="TBV13" s="85"/>
      <c r="TBW13" s="74"/>
      <c r="TBX13" s="74"/>
      <c r="TBY13" s="85"/>
      <c r="TBZ13" s="74"/>
      <c r="TCA13" s="74"/>
      <c r="TCB13" s="85"/>
      <c r="TCC13" s="74"/>
      <c r="TCD13" s="74"/>
      <c r="TCE13" s="85"/>
      <c r="TCF13" s="80"/>
      <c r="TCG13" s="80"/>
      <c r="TCH13" s="85"/>
      <c r="TCI13" s="77"/>
      <c r="TCJ13" s="74"/>
      <c r="TCK13" s="74"/>
      <c r="TCL13" s="85"/>
      <c r="TCM13" s="74"/>
      <c r="TCN13" s="74"/>
      <c r="TCO13" s="85"/>
      <c r="TCP13" s="74"/>
      <c r="TCQ13" s="74"/>
      <c r="TCR13" s="85"/>
      <c r="TCS13" s="74"/>
      <c r="TCT13" s="74"/>
      <c r="TCU13" s="85"/>
      <c r="TCV13" s="80"/>
      <c r="TCW13" s="80"/>
      <c r="TCX13" s="85"/>
      <c r="TCY13" s="77"/>
      <c r="TCZ13" s="74"/>
      <c r="TDA13" s="74"/>
      <c r="TDB13" s="85"/>
      <c r="TDC13" s="74"/>
      <c r="TDD13" s="74"/>
      <c r="TDE13" s="85"/>
      <c r="TDF13" s="74"/>
      <c r="TDG13" s="74"/>
      <c r="TDH13" s="85"/>
      <c r="TDI13" s="74"/>
      <c r="TDJ13" s="74"/>
      <c r="TDK13" s="85"/>
      <c r="TDL13" s="80"/>
      <c r="TDM13" s="80"/>
      <c r="TDN13" s="85"/>
      <c r="TDO13" s="77"/>
      <c r="TDP13" s="74"/>
      <c r="TDQ13" s="74"/>
      <c r="TDR13" s="85"/>
      <c r="TDS13" s="74"/>
      <c r="TDT13" s="74"/>
      <c r="TDU13" s="85"/>
      <c r="TDV13" s="74"/>
      <c r="TDW13" s="74"/>
      <c r="TDX13" s="85"/>
      <c r="TDY13" s="74"/>
      <c r="TDZ13" s="74"/>
      <c r="TEA13" s="85"/>
      <c r="TEB13" s="80"/>
      <c r="TEC13" s="80"/>
      <c r="TED13" s="85"/>
      <c r="TEE13" s="77"/>
      <c r="TEF13" s="74"/>
      <c r="TEG13" s="74"/>
      <c r="TEH13" s="85"/>
      <c r="TEI13" s="74"/>
      <c r="TEJ13" s="74"/>
      <c r="TEK13" s="85"/>
      <c r="TEL13" s="74"/>
      <c r="TEM13" s="74"/>
      <c r="TEN13" s="85"/>
      <c r="TEO13" s="74"/>
      <c r="TEP13" s="74"/>
      <c r="TEQ13" s="85"/>
      <c r="TER13" s="80"/>
      <c r="TES13" s="80"/>
      <c r="TET13" s="85"/>
      <c r="TEU13" s="77"/>
      <c r="TEV13" s="74"/>
      <c r="TEW13" s="74"/>
      <c r="TEX13" s="85"/>
      <c r="TEY13" s="74"/>
      <c r="TEZ13" s="74"/>
      <c r="TFA13" s="85"/>
      <c r="TFB13" s="74"/>
      <c r="TFC13" s="74"/>
      <c r="TFD13" s="85"/>
      <c r="TFE13" s="74"/>
      <c r="TFF13" s="74"/>
      <c r="TFG13" s="85"/>
      <c r="TFH13" s="80"/>
      <c r="TFI13" s="80"/>
      <c r="TFJ13" s="85"/>
      <c r="TFK13" s="77"/>
      <c r="TFL13" s="74"/>
      <c r="TFM13" s="74"/>
      <c r="TFN13" s="85"/>
      <c r="TFO13" s="74"/>
      <c r="TFP13" s="74"/>
      <c r="TFQ13" s="85"/>
      <c r="TFR13" s="74"/>
      <c r="TFS13" s="74"/>
      <c r="TFT13" s="85"/>
      <c r="TFU13" s="74"/>
      <c r="TFV13" s="74"/>
      <c r="TFW13" s="85"/>
      <c r="TFX13" s="80"/>
      <c r="TFY13" s="80"/>
      <c r="TFZ13" s="85"/>
      <c r="TGA13" s="77"/>
      <c r="TGB13" s="74"/>
      <c r="TGC13" s="74"/>
      <c r="TGD13" s="85"/>
      <c r="TGE13" s="74"/>
      <c r="TGF13" s="74"/>
      <c r="TGG13" s="85"/>
      <c r="TGH13" s="74"/>
      <c r="TGI13" s="74"/>
      <c r="TGJ13" s="85"/>
      <c r="TGK13" s="74"/>
      <c r="TGL13" s="74"/>
      <c r="TGM13" s="85"/>
      <c r="TGN13" s="80"/>
      <c r="TGO13" s="80"/>
      <c r="TGP13" s="85"/>
      <c r="TGQ13" s="77"/>
      <c r="TGR13" s="74"/>
      <c r="TGS13" s="74"/>
      <c r="TGT13" s="85"/>
      <c r="TGU13" s="74"/>
      <c r="TGV13" s="74"/>
      <c r="TGW13" s="85"/>
      <c r="TGX13" s="74"/>
      <c r="TGY13" s="74"/>
      <c r="TGZ13" s="85"/>
      <c r="THA13" s="74"/>
      <c r="THB13" s="74"/>
      <c r="THC13" s="85"/>
      <c r="THD13" s="80"/>
      <c r="THE13" s="80"/>
      <c r="THF13" s="85"/>
      <c r="THG13" s="77"/>
      <c r="THH13" s="74"/>
      <c r="THI13" s="74"/>
      <c r="THJ13" s="85"/>
      <c r="THK13" s="74"/>
      <c r="THL13" s="74"/>
      <c r="THM13" s="85"/>
      <c r="THN13" s="74"/>
      <c r="THO13" s="74"/>
      <c r="THP13" s="85"/>
      <c r="THQ13" s="74"/>
      <c r="THR13" s="74"/>
      <c r="THS13" s="85"/>
      <c r="THT13" s="80"/>
      <c r="THU13" s="80"/>
      <c r="THV13" s="85"/>
      <c r="THW13" s="77"/>
      <c r="THX13" s="74"/>
      <c r="THY13" s="74"/>
      <c r="THZ13" s="85"/>
      <c r="TIA13" s="74"/>
      <c r="TIB13" s="74"/>
      <c r="TIC13" s="85"/>
      <c r="TID13" s="74"/>
      <c r="TIE13" s="74"/>
      <c r="TIF13" s="85"/>
      <c r="TIG13" s="74"/>
      <c r="TIH13" s="74"/>
      <c r="TII13" s="85"/>
      <c r="TIJ13" s="80"/>
      <c r="TIK13" s="80"/>
      <c r="TIL13" s="85"/>
      <c r="TIM13" s="77"/>
      <c r="TIN13" s="74"/>
      <c r="TIO13" s="74"/>
      <c r="TIP13" s="85"/>
      <c r="TIQ13" s="74"/>
      <c r="TIR13" s="74"/>
      <c r="TIS13" s="85"/>
      <c r="TIT13" s="74"/>
      <c r="TIU13" s="74"/>
      <c r="TIV13" s="85"/>
      <c r="TIW13" s="74"/>
      <c r="TIX13" s="74"/>
      <c r="TIY13" s="85"/>
      <c r="TIZ13" s="80"/>
      <c r="TJA13" s="80"/>
      <c r="TJB13" s="85"/>
      <c r="TJC13" s="77"/>
      <c r="TJD13" s="74"/>
      <c r="TJE13" s="74"/>
      <c r="TJF13" s="85"/>
      <c r="TJG13" s="74"/>
      <c r="TJH13" s="74"/>
      <c r="TJI13" s="85"/>
      <c r="TJJ13" s="74"/>
      <c r="TJK13" s="74"/>
      <c r="TJL13" s="85"/>
      <c r="TJM13" s="74"/>
      <c r="TJN13" s="74"/>
      <c r="TJO13" s="85"/>
      <c r="TJP13" s="80"/>
      <c r="TJQ13" s="80"/>
      <c r="TJR13" s="85"/>
      <c r="TJS13" s="77"/>
      <c r="TJT13" s="74"/>
      <c r="TJU13" s="74"/>
      <c r="TJV13" s="85"/>
      <c r="TJW13" s="74"/>
      <c r="TJX13" s="74"/>
      <c r="TJY13" s="85"/>
      <c r="TJZ13" s="74"/>
      <c r="TKA13" s="74"/>
      <c r="TKB13" s="85"/>
      <c r="TKC13" s="74"/>
      <c r="TKD13" s="74"/>
      <c r="TKE13" s="85"/>
      <c r="TKF13" s="80"/>
      <c r="TKG13" s="80"/>
      <c r="TKH13" s="85"/>
      <c r="TKI13" s="77"/>
      <c r="TKJ13" s="74"/>
      <c r="TKK13" s="74"/>
      <c r="TKL13" s="85"/>
      <c r="TKM13" s="74"/>
      <c r="TKN13" s="74"/>
      <c r="TKO13" s="85"/>
      <c r="TKP13" s="74"/>
      <c r="TKQ13" s="74"/>
      <c r="TKR13" s="85"/>
      <c r="TKS13" s="74"/>
      <c r="TKT13" s="74"/>
      <c r="TKU13" s="85"/>
      <c r="TKV13" s="80"/>
      <c r="TKW13" s="80"/>
      <c r="TKX13" s="85"/>
      <c r="TKY13" s="77"/>
      <c r="TKZ13" s="74"/>
      <c r="TLA13" s="74"/>
      <c r="TLB13" s="85"/>
      <c r="TLC13" s="74"/>
      <c r="TLD13" s="74"/>
      <c r="TLE13" s="85"/>
      <c r="TLF13" s="74"/>
      <c r="TLG13" s="74"/>
      <c r="TLH13" s="85"/>
      <c r="TLI13" s="74"/>
      <c r="TLJ13" s="74"/>
      <c r="TLK13" s="85"/>
      <c r="TLL13" s="80"/>
      <c r="TLM13" s="80"/>
      <c r="TLN13" s="85"/>
      <c r="TLO13" s="77"/>
      <c r="TLP13" s="74"/>
      <c r="TLQ13" s="74"/>
      <c r="TLR13" s="85"/>
      <c r="TLS13" s="74"/>
      <c r="TLT13" s="74"/>
      <c r="TLU13" s="85"/>
      <c r="TLV13" s="74"/>
      <c r="TLW13" s="74"/>
      <c r="TLX13" s="85"/>
      <c r="TLY13" s="74"/>
      <c r="TLZ13" s="74"/>
      <c r="TMA13" s="85"/>
      <c r="TMB13" s="80"/>
      <c r="TMC13" s="80"/>
      <c r="TMD13" s="85"/>
      <c r="TME13" s="77"/>
      <c r="TMF13" s="74"/>
      <c r="TMG13" s="74"/>
      <c r="TMH13" s="85"/>
      <c r="TMI13" s="74"/>
      <c r="TMJ13" s="74"/>
      <c r="TMK13" s="85"/>
      <c r="TML13" s="74"/>
      <c r="TMM13" s="74"/>
      <c r="TMN13" s="85"/>
      <c r="TMO13" s="74"/>
      <c r="TMP13" s="74"/>
      <c r="TMQ13" s="85"/>
      <c r="TMR13" s="80"/>
      <c r="TMS13" s="80"/>
      <c r="TMT13" s="85"/>
      <c r="TMU13" s="77"/>
      <c r="TMV13" s="74"/>
      <c r="TMW13" s="74"/>
      <c r="TMX13" s="85"/>
      <c r="TMY13" s="74"/>
      <c r="TMZ13" s="74"/>
      <c r="TNA13" s="85"/>
      <c r="TNB13" s="74"/>
      <c r="TNC13" s="74"/>
      <c r="TND13" s="85"/>
      <c r="TNE13" s="74"/>
      <c r="TNF13" s="74"/>
      <c r="TNG13" s="85"/>
      <c r="TNH13" s="80"/>
      <c r="TNI13" s="80"/>
      <c r="TNJ13" s="85"/>
      <c r="TNK13" s="77"/>
      <c r="TNL13" s="74"/>
      <c r="TNM13" s="74"/>
      <c r="TNN13" s="85"/>
      <c r="TNO13" s="74"/>
      <c r="TNP13" s="74"/>
      <c r="TNQ13" s="85"/>
      <c r="TNR13" s="74"/>
      <c r="TNS13" s="74"/>
      <c r="TNT13" s="85"/>
      <c r="TNU13" s="74"/>
      <c r="TNV13" s="74"/>
      <c r="TNW13" s="85"/>
      <c r="TNX13" s="80"/>
      <c r="TNY13" s="80"/>
      <c r="TNZ13" s="85"/>
      <c r="TOA13" s="77"/>
      <c r="TOB13" s="74"/>
      <c r="TOC13" s="74"/>
      <c r="TOD13" s="85"/>
      <c r="TOE13" s="74"/>
      <c r="TOF13" s="74"/>
      <c r="TOG13" s="85"/>
      <c r="TOH13" s="74"/>
      <c r="TOI13" s="74"/>
      <c r="TOJ13" s="85"/>
      <c r="TOK13" s="74"/>
      <c r="TOL13" s="74"/>
      <c r="TOM13" s="85"/>
      <c r="TON13" s="80"/>
      <c r="TOO13" s="80"/>
      <c r="TOP13" s="85"/>
      <c r="TOQ13" s="77"/>
      <c r="TOR13" s="74"/>
      <c r="TOS13" s="74"/>
      <c r="TOT13" s="85"/>
      <c r="TOU13" s="74"/>
      <c r="TOV13" s="74"/>
      <c r="TOW13" s="85"/>
      <c r="TOX13" s="74"/>
      <c r="TOY13" s="74"/>
      <c r="TOZ13" s="85"/>
      <c r="TPA13" s="74"/>
      <c r="TPB13" s="74"/>
      <c r="TPC13" s="85"/>
      <c r="TPD13" s="80"/>
      <c r="TPE13" s="80"/>
      <c r="TPF13" s="85"/>
      <c r="TPG13" s="77"/>
      <c r="TPH13" s="74"/>
      <c r="TPI13" s="74"/>
      <c r="TPJ13" s="85"/>
      <c r="TPK13" s="74"/>
      <c r="TPL13" s="74"/>
      <c r="TPM13" s="85"/>
      <c r="TPN13" s="74"/>
      <c r="TPO13" s="74"/>
      <c r="TPP13" s="85"/>
      <c r="TPQ13" s="74"/>
      <c r="TPR13" s="74"/>
      <c r="TPS13" s="85"/>
      <c r="TPT13" s="80"/>
      <c r="TPU13" s="80"/>
      <c r="TPV13" s="85"/>
      <c r="TPW13" s="77"/>
      <c r="TPX13" s="74"/>
      <c r="TPY13" s="74"/>
      <c r="TPZ13" s="85"/>
      <c r="TQA13" s="74"/>
      <c r="TQB13" s="74"/>
      <c r="TQC13" s="85"/>
      <c r="TQD13" s="74"/>
      <c r="TQE13" s="74"/>
      <c r="TQF13" s="85"/>
      <c r="TQG13" s="74"/>
      <c r="TQH13" s="74"/>
      <c r="TQI13" s="85"/>
      <c r="TQJ13" s="80"/>
      <c r="TQK13" s="80"/>
      <c r="TQL13" s="85"/>
      <c r="TQM13" s="77"/>
      <c r="TQN13" s="74"/>
      <c r="TQO13" s="74"/>
      <c r="TQP13" s="85"/>
      <c r="TQQ13" s="74"/>
      <c r="TQR13" s="74"/>
      <c r="TQS13" s="85"/>
      <c r="TQT13" s="74"/>
      <c r="TQU13" s="74"/>
      <c r="TQV13" s="85"/>
      <c r="TQW13" s="74"/>
      <c r="TQX13" s="74"/>
      <c r="TQY13" s="85"/>
      <c r="TQZ13" s="80"/>
      <c r="TRA13" s="80"/>
      <c r="TRB13" s="85"/>
      <c r="TRC13" s="77"/>
      <c r="TRD13" s="74"/>
      <c r="TRE13" s="74"/>
      <c r="TRF13" s="85"/>
      <c r="TRG13" s="74"/>
      <c r="TRH13" s="74"/>
      <c r="TRI13" s="85"/>
      <c r="TRJ13" s="74"/>
      <c r="TRK13" s="74"/>
      <c r="TRL13" s="85"/>
      <c r="TRM13" s="74"/>
      <c r="TRN13" s="74"/>
      <c r="TRO13" s="85"/>
      <c r="TRP13" s="80"/>
      <c r="TRQ13" s="80"/>
      <c r="TRR13" s="85"/>
      <c r="TRS13" s="77"/>
      <c r="TRT13" s="74"/>
      <c r="TRU13" s="74"/>
      <c r="TRV13" s="85"/>
      <c r="TRW13" s="74"/>
      <c r="TRX13" s="74"/>
      <c r="TRY13" s="85"/>
      <c r="TRZ13" s="74"/>
      <c r="TSA13" s="74"/>
      <c r="TSB13" s="85"/>
      <c r="TSC13" s="74"/>
      <c r="TSD13" s="74"/>
      <c r="TSE13" s="85"/>
      <c r="TSF13" s="80"/>
      <c r="TSG13" s="80"/>
      <c r="TSH13" s="85"/>
      <c r="TSI13" s="77"/>
      <c r="TSJ13" s="74"/>
      <c r="TSK13" s="74"/>
      <c r="TSL13" s="85"/>
      <c r="TSM13" s="74"/>
      <c r="TSN13" s="74"/>
      <c r="TSO13" s="85"/>
      <c r="TSP13" s="74"/>
      <c r="TSQ13" s="74"/>
      <c r="TSR13" s="85"/>
      <c r="TSS13" s="74"/>
      <c r="TST13" s="74"/>
      <c r="TSU13" s="85"/>
      <c r="TSV13" s="80"/>
      <c r="TSW13" s="80"/>
      <c r="TSX13" s="85"/>
      <c r="TSY13" s="77"/>
      <c r="TSZ13" s="74"/>
      <c r="TTA13" s="74"/>
      <c r="TTB13" s="85"/>
      <c r="TTC13" s="74"/>
      <c r="TTD13" s="74"/>
      <c r="TTE13" s="85"/>
      <c r="TTF13" s="74"/>
      <c r="TTG13" s="74"/>
      <c r="TTH13" s="85"/>
      <c r="TTI13" s="74"/>
      <c r="TTJ13" s="74"/>
      <c r="TTK13" s="85"/>
      <c r="TTL13" s="80"/>
      <c r="TTM13" s="80"/>
      <c r="TTN13" s="85"/>
      <c r="TTO13" s="77"/>
      <c r="TTP13" s="74"/>
      <c r="TTQ13" s="74"/>
      <c r="TTR13" s="85"/>
      <c r="TTS13" s="74"/>
      <c r="TTT13" s="74"/>
      <c r="TTU13" s="85"/>
      <c r="TTV13" s="74"/>
      <c r="TTW13" s="74"/>
      <c r="TTX13" s="85"/>
      <c r="TTY13" s="74"/>
      <c r="TTZ13" s="74"/>
      <c r="TUA13" s="85"/>
      <c r="TUB13" s="80"/>
      <c r="TUC13" s="80"/>
      <c r="TUD13" s="85"/>
      <c r="TUE13" s="77"/>
      <c r="TUF13" s="74"/>
      <c r="TUG13" s="74"/>
      <c r="TUH13" s="85"/>
      <c r="TUI13" s="74"/>
      <c r="TUJ13" s="74"/>
      <c r="TUK13" s="85"/>
      <c r="TUL13" s="74"/>
      <c r="TUM13" s="74"/>
      <c r="TUN13" s="85"/>
      <c r="TUO13" s="74"/>
      <c r="TUP13" s="74"/>
      <c r="TUQ13" s="85"/>
      <c r="TUR13" s="80"/>
      <c r="TUS13" s="80"/>
      <c r="TUT13" s="85"/>
      <c r="TUU13" s="77"/>
      <c r="TUV13" s="74"/>
      <c r="TUW13" s="74"/>
      <c r="TUX13" s="85"/>
      <c r="TUY13" s="74"/>
      <c r="TUZ13" s="74"/>
      <c r="TVA13" s="85"/>
      <c r="TVB13" s="74"/>
      <c r="TVC13" s="74"/>
      <c r="TVD13" s="85"/>
      <c r="TVE13" s="74"/>
      <c r="TVF13" s="74"/>
      <c r="TVG13" s="85"/>
      <c r="TVH13" s="80"/>
      <c r="TVI13" s="80"/>
      <c r="TVJ13" s="85"/>
      <c r="TVK13" s="77"/>
      <c r="TVL13" s="74"/>
      <c r="TVM13" s="74"/>
      <c r="TVN13" s="85"/>
      <c r="TVO13" s="74"/>
      <c r="TVP13" s="74"/>
      <c r="TVQ13" s="85"/>
      <c r="TVR13" s="74"/>
      <c r="TVS13" s="74"/>
      <c r="TVT13" s="85"/>
      <c r="TVU13" s="74"/>
      <c r="TVV13" s="74"/>
      <c r="TVW13" s="85"/>
      <c r="TVX13" s="80"/>
      <c r="TVY13" s="80"/>
      <c r="TVZ13" s="85"/>
      <c r="TWA13" s="77"/>
      <c r="TWB13" s="74"/>
      <c r="TWC13" s="74"/>
      <c r="TWD13" s="85"/>
      <c r="TWE13" s="74"/>
      <c r="TWF13" s="74"/>
      <c r="TWG13" s="85"/>
      <c r="TWH13" s="74"/>
      <c r="TWI13" s="74"/>
      <c r="TWJ13" s="85"/>
      <c r="TWK13" s="74"/>
      <c r="TWL13" s="74"/>
      <c r="TWM13" s="85"/>
      <c r="TWN13" s="80"/>
      <c r="TWO13" s="80"/>
      <c r="TWP13" s="85"/>
      <c r="TWQ13" s="77"/>
      <c r="TWR13" s="74"/>
      <c r="TWS13" s="74"/>
      <c r="TWT13" s="85"/>
      <c r="TWU13" s="74"/>
      <c r="TWV13" s="74"/>
      <c r="TWW13" s="85"/>
      <c r="TWX13" s="74"/>
      <c r="TWY13" s="74"/>
      <c r="TWZ13" s="85"/>
      <c r="TXA13" s="74"/>
      <c r="TXB13" s="74"/>
      <c r="TXC13" s="85"/>
      <c r="TXD13" s="80"/>
      <c r="TXE13" s="80"/>
      <c r="TXF13" s="85"/>
      <c r="TXG13" s="77"/>
      <c r="TXH13" s="74"/>
      <c r="TXI13" s="74"/>
      <c r="TXJ13" s="85"/>
      <c r="TXK13" s="74"/>
      <c r="TXL13" s="74"/>
      <c r="TXM13" s="85"/>
      <c r="TXN13" s="74"/>
      <c r="TXO13" s="74"/>
      <c r="TXP13" s="85"/>
      <c r="TXQ13" s="74"/>
      <c r="TXR13" s="74"/>
      <c r="TXS13" s="85"/>
      <c r="TXT13" s="80"/>
      <c r="TXU13" s="80"/>
      <c r="TXV13" s="85"/>
      <c r="TXW13" s="77"/>
      <c r="TXX13" s="74"/>
      <c r="TXY13" s="74"/>
      <c r="TXZ13" s="85"/>
      <c r="TYA13" s="74"/>
      <c r="TYB13" s="74"/>
      <c r="TYC13" s="85"/>
      <c r="TYD13" s="74"/>
      <c r="TYE13" s="74"/>
      <c r="TYF13" s="85"/>
      <c r="TYG13" s="74"/>
      <c r="TYH13" s="74"/>
      <c r="TYI13" s="85"/>
      <c r="TYJ13" s="80"/>
      <c r="TYK13" s="80"/>
      <c r="TYL13" s="85"/>
      <c r="TYM13" s="77"/>
      <c r="TYN13" s="74"/>
      <c r="TYO13" s="74"/>
      <c r="TYP13" s="85"/>
      <c r="TYQ13" s="74"/>
      <c r="TYR13" s="74"/>
      <c r="TYS13" s="85"/>
      <c r="TYT13" s="74"/>
      <c r="TYU13" s="74"/>
      <c r="TYV13" s="85"/>
      <c r="TYW13" s="74"/>
      <c r="TYX13" s="74"/>
      <c r="TYY13" s="85"/>
      <c r="TYZ13" s="80"/>
      <c r="TZA13" s="80"/>
      <c r="TZB13" s="85"/>
      <c r="TZC13" s="77"/>
      <c r="TZD13" s="74"/>
      <c r="TZE13" s="74"/>
      <c r="TZF13" s="85"/>
      <c r="TZG13" s="74"/>
      <c r="TZH13" s="74"/>
      <c r="TZI13" s="85"/>
      <c r="TZJ13" s="74"/>
      <c r="TZK13" s="74"/>
      <c r="TZL13" s="85"/>
      <c r="TZM13" s="74"/>
      <c r="TZN13" s="74"/>
      <c r="TZO13" s="85"/>
      <c r="TZP13" s="80"/>
      <c r="TZQ13" s="80"/>
      <c r="TZR13" s="85"/>
      <c r="TZS13" s="77"/>
      <c r="TZT13" s="74"/>
      <c r="TZU13" s="74"/>
      <c r="TZV13" s="85"/>
      <c r="TZW13" s="74"/>
      <c r="TZX13" s="74"/>
      <c r="TZY13" s="85"/>
      <c r="TZZ13" s="74"/>
      <c r="UAA13" s="74"/>
      <c r="UAB13" s="85"/>
      <c r="UAC13" s="74"/>
      <c r="UAD13" s="74"/>
      <c r="UAE13" s="85"/>
      <c r="UAF13" s="80"/>
      <c r="UAG13" s="80"/>
      <c r="UAH13" s="85"/>
      <c r="UAI13" s="77"/>
      <c r="UAJ13" s="74"/>
      <c r="UAK13" s="74"/>
      <c r="UAL13" s="85"/>
      <c r="UAM13" s="74"/>
      <c r="UAN13" s="74"/>
      <c r="UAO13" s="85"/>
      <c r="UAP13" s="74"/>
      <c r="UAQ13" s="74"/>
      <c r="UAR13" s="85"/>
      <c r="UAS13" s="74"/>
      <c r="UAT13" s="74"/>
      <c r="UAU13" s="85"/>
      <c r="UAV13" s="80"/>
      <c r="UAW13" s="80"/>
      <c r="UAX13" s="85"/>
      <c r="UAY13" s="77"/>
      <c r="UAZ13" s="74"/>
      <c r="UBA13" s="74"/>
      <c r="UBB13" s="85"/>
      <c r="UBC13" s="74"/>
      <c r="UBD13" s="74"/>
      <c r="UBE13" s="85"/>
      <c r="UBF13" s="74"/>
      <c r="UBG13" s="74"/>
      <c r="UBH13" s="85"/>
      <c r="UBI13" s="74"/>
      <c r="UBJ13" s="74"/>
      <c r="UBK13" s="85"/>
      <c r="UBL13" s="80"/>
      <c r="UBM13" s="80"/>
      <c r="UBN13" s="85"/>
      <c r="UBO13" s="77"/>
      <c r="UBP13" s="74"/>
      <c r="UBQ13" s="74"/>
      <c r="UBR13" s="85"/>
      <c r="UBS13" s="74"/>
      <c r="UBT13" s="74"/>
      <c r="UBU13" s="85"/>
      <c r="UBV13" s="74"/>
      <c r="UBW13" s="74"/>
      <c r="UBX13" s="85"/>
      <c r="UBY13" s="74"/>
      <c r="UBZ13" s="74"/>
      <c r="UCA13" s="85"/>
      <c r="UCB13" s="80"/>
      <c r="UCC13" s="80"/>
      <c r="UCD13" s="85"/>
      <c r="UCE13" s="77"/>
      <c r="UCF13" s="74"/>
      <c r="UCG13" s="74"/>
      <c r="UCH13" s="85"/>
      <c r="UCI13" s="74"/>
      <c r="UCJ13" s="74"/>
      <c r="UCK13" s="85"/>
      <c r="UCL13" s="74"/>
      <c r="UCM13" s="74"/>
      <c r="UCN13" s="85"/>
      <c r="UCO13" s="74"/>
      <c r="UCP13" s="74"/>
      <c r="UCQ13" s="85"/>
      <c r="UCR13" s="80"/>
      <c r="UCS13" s="80"/>
      <c r="UCT13" s="85"/>
      <c r="UCU13" s="77"/>
      <c r="UCV13" s="74"/>
      <c r="UCW13" s="74"/>
      <c r="UCX13" s="85"/>
      <c r="UCY13" s="74"/>
      <c r="UCZ13" s="74"/>
      <c r="UDA13" s="85"/>
      <c r="UDB13" s="74"/>
      <c r="UDC13" s="74"/>
      <c r="UDD13" s="85"/>
      <c r="UDE13" s="74"/>
      <c r="UDF13" s="74"/>
      <c r="UDG13" s="85"/>
      <c r="UDH13" s="80"/>
      <c r="UDI13" s="80"/>
      <c r="UDJ13" s="85"/>
      <c r="UDK13" s="77"/>
      <c r="UDL13" s="74"/>
      <c r="UDM13" s="74"/>
      <c r="UDN13" s="85"/>
      <c r="UDO13" s="74"/>
      <c r="UDP13" s="74"/>
      <c r="UDQ13" s="85"/>
      <c r="UDR13" s="74"/>
      <c r="UDS13" s="74"/>
      <c r="UDT13" s="85"/>
      <c r="UDU13" s="74"/>
      <c r="UDV13" s="74"/>
      <c r="UDW13" s="85"/>
      <c r="UDX13" s="80"/>
      <c r="UDY13" s="80"/>
      <c r="UDZ13" s="85"/>
      <c r="UEA13" s="77"/>
      <c r="UEB13" s="74"/>
      <c r="UEC13" s="74"/>
      <c r="UED13" s="85"/>
      <c r="UEE13" s="74"/>
      <c r="UEF13" s="74"/>
      <c r="UEG13" s="85"/>
      <c r="UEH13" s="74"/>
      <c r="UEI13" s="74"/>
      <c r="UEJ13" s="85"/>
      <c r="UEK13" s="74"/>
      <c r="UEL13" s="74"/>
      <c r="UEM13" s="85"/>
      <c r="UEN13" s="80"/>
      <c r="UEO13" s="80"/>
      <c r="UEP13" s="85"/>
      <c r="UEQ13" s="77"/>
      <c r="UER13" s="74"/>
      <c r="UES13" s="74"/>
      <c r="UET13" s="85"/>
      <c r="UEU13" s="74"/>
      <c r="UEV13" s="74"/>
      <c r="UEW13" s="85"/>
      <c r="UEX13" s="74"/>
      <c r="UEY13" s="74"/>
      <c r="UEZ13" s="85"/>
      <c r="UFA13" s="74"/>
      <c r="UFB13" s="74"/>
      <c r="UFC13" s="85"/>
      <c r="UFD13" s="80"/>
      <c r="UFE13" s="80"/>
      <c r="UFF13" s="85"/>
      <c r="UFG13" s="77"/>
      <c r="UFH13" s="74"/>
      <c r="UFI13" s="74"/>
      <c r="UFJ13" s="85"/>
      <c r="UFK13" s="74"/>
      <c r="UFL13" s="74"/>
      <c r="UFM13" s="85"/>
      <c r="UFN13" s="74"/>
      <c r="UFO13" s="74"/>
      <c r="UFP13" s="85"/>
      <c r="UFQ13" s="74"/>
      <c r="UFR13" s="74"/>
      <c r="UFS13" s="85"/>
      <c r="UFT13" s="80"/>
      <c r="UFU13" s="80"/>
      <c r="UFV13" s="85"/>
      <c r="UFW13" s="77"/>
      <c r="UFX13" s="74"/>
      <c r="UFY13" s="74"/>
      <c r="UFZ13" s="85"/>
      <c r="UGA13" s="74"/>
      <c r="UGB13" s="74"/>
      <c r="UGC13" s="85"/>
      <c r="UGD13" s="74"/>
      <c r="UGE13" s="74"/>
      <c r="UGF13" s="85"/>
      <c r="UGG13" s="74"/>
      <c r="UGH13" s="74"/>
      <c r="UGI13" s="85"/>
      <c r="UGJ13" s="80"/>
      <c r="UGK13" s="80"/>
      <c r="UGL13" s="85"/>
      <c r="UGM13" s="77"/>
      <c r="UGN13" s="74"/>
      <c r="UGO13" s="74"/>
      <c r="UGP13" s="85"/>
      <c r="UGQ13" s="74"/>
      <c r="UGR13" s="74"/>
      <c r="UGS13" s="85"/>
      <c r="UGT13" s="74"/>
      <c r="UGU13" s="74"/>
      <c r="UGV13" s="85"/>
      <c r="UGW13" s="74"/>
      <c r="UGX13" s="74"/>
      <c r="UGY13" s="85"/>
      <c r="UGZ13" s="80"/>
      <c r="UHA13" s="80"/>
      <c r="UHB13" s="85"/>
      <c r="UHC13" s="77"/>
      <c r="UHD13" s="74"/>
      <c r="UHE13" s="74"/>
      <c r="UHF13" s="85"/>
      <c r="UHG13" s="74"/>
      <c r="UHH13" s="74"/>
      <c r="UHI13" s="85"/>
      <c r="UHJ13" s="74"/>
      <c r="UHK13" s="74"/>
      <c r="UHL13" s="85"/>
      <c r="UHM13" s="74"/>
      <c r="UHN13" s="74"/>
      <c r="UHO13" s="85"/>
      <c r="UHP13" s="80"/>
      <c r="UHQ13" s="80"/>
      <c r="UHR13" s="85"/>
      <c r="UHS13" s="77"/>
      <c r="UHT13" s="74"/>
      <c r="UHU13" s="74"/>
      <c r="UHV13" s="85"/>
      <c r="UHW13" s="74"/>
      <c r="UHX13" s="74"/>
      <c r="UHY13" s="85"/>
      <c r="UHZ13" s="74"/>
      <c r="UIA13" s="74"/>
      <c r="UIB13" s="85"/>
      <c r="UIC13" s="74"/>
      <c r="UID13" s="74"/>
      <c r="UIE13" s="85"/>
      <c r="UIF13" s="80"/>
      <c r="UIG13" s="80"/>
      <c r="UIH13" s="85"/>
      <c r="UII13" s="77"/>
      <c r="UIJ13" s="74"/>
      <c r="UIK13" s="74"/>
      <c r="UIL13" s="85"/>
      <c r="UIM13" s="74"/>
      <c r="UIN13" s="74"/>
      <c r="UIO13" s="85"/>
      <c r="UIP13" s="74"/>
      <c r="UIQ13" s="74"/>
      <c r="UIR13" s="85"/>
      <c r="UIS13" s="74"/>
      <c r="UIT13" s="74"/>
      <c r="UIU13" s="85"/>
      <c r="UIV13" s="80"/>
      <c r="UIW13" s="80"/>
      <c r="UIX13" s="85"/>
      <c r="UIY13" s="77"/>
      <c r="UIZ13" s="74"/>
      <c r="UJA13" s="74"/>
      <c r="UJB13" s="85"/>
      <c r="UJC13" s="74"/>
      <c r="UJD13" s="74"/>
      <c r="UJE13" s="85"/>
      <c r="UJF13" s="74"/>
      <c r="UJG13" s="74"/>
      <c r="UJH13" s="85"/>
      <c r="UJI13" s="74"/>
      <c r="UJJ13" s="74"/>
      <c r="UJK13" s="85"/>
      <c r="UJL13" s="80"/>
      <c r="UJM13" s="80"/>
      <c r="UJN13" s="85"/>
      <c r="UJO13" s="77"/>
      <c r="UJP13" s="74"/>
      <c r="UJQ13" s="74"/>
      <c r="UJR13" s="85"/>
      <c r="UJS13" s="74"/>
      <c r="UJT13" s="74"/>
      <c r="UJU13" s="85"/>
      <c r="UJV13" s="74"/>
      <c r="UJW13" s="74"/>
      <c r="UJX13" s="85"/>
      <c r="UJY13" s="74"/>
      <c r="UJZ13" s="74"/>
      <c r="UKA13" s="85"/>
      <c r="UKB13" s="80"/>
      <c r="UKC13" s="80"/>
      <c r="UKD13" s="85"/>
      <c r="UKE13" s="77"/>
      <c r="UKF13" s="74"/>
      <c r="UKG13" s="74"/>
      <c r="UKH13" s="85"/>
      <c r="UKI13" s="74"/>
      <c r="UKJ13" s="74"/>
      <c r="UKK13" s="85"/>
      <c r="UKL13" s="74"/>
      <c r="UKM13" s="74"/>
      <c r="UKN13" s="85"/>
      <c r="UKO13" s="74"/>
      <c r="UKP13" s="74"/>
      <c r="UKQ13" s="85"/>
      <c r="UKR13" s="80"/>
      <c r="UKS13" s="80"/>
      <c r="UKT13" s="85"/>
      <c r="UKU13" s="77"/>
      <c r="UKV13" s="74"/>
      <c r="UKW13" s="74"/>
      <c r="UKX13" s="85"/>
      <c r="UKY13" s="74"/>
      <c r="UKZ13" s="74"/>
      <c r="ULA13" s="85"/>
      <c r="ULB13" s="74"/>
      <c r="ULC13" s="74"/>
      <c r="ULD13" s="85"/>
      <c r="ULE13" s="74"/>
      <c r="ULF13" s="74"/>
      <c r="ULG13" s="85"/>
      <c r="ULH13" s="80"/>
      <c r="ULI13" s="80"/>
      <c r="ULJ13" s="85"/>
      <c r="ULK13" s="77"/>
      <c r="ULL13" s="74"/>
      <c r="ULM13" s="74"/>
      <c r="ULN13" s="85"/>
      <c r="ULO13" s="74"/>
      <c r="ULP13" s="74"/>
      <c r="ULQ13" s="85"/>
      <c r="ULR13" s="74"/>
      <c r="ULS13" s="74"/>
      <c r="ULT13" s="85"/>
      <c r="ULU13" s="74"/>
      <c r="ULV13" s="74"/>
      <c r="ULW13" s="85"/>
      <c r="ULX13" s="80"/>
      <c r="ULY13" s="80"/>
      <c r="ULZ13" s="85"/>
      <c r="UMA13" s="77"/>
      <c r="UMB13" s="74"/>
      <c r="UMC13" s="74"/>
      <c r="UMD13" s="85"/>
      <c r="UME13" s="74"/>
      <c r="UMF13" s="74"/>
      <c r="UMG13" s="85"/>
      <c r="UMH13" s="74"/>
      <c r="UMI13" s="74"/>
      <c r="UMJ13" s="85"/>
      <c r="UMK13" s="74"/>
      <c r="UML13" s="74"/>
      <c r="UMM13" s="85"/>
      <c r="UMN13" s="80"/>
      <c r="UMO13" s="80"/>
      <c r="UMP13" s="85"/>
      <c r="UMQ13" s="77"/>
      <c r="UMR13" s="74"/>
      <c r="UMS13" s="74"/>
      <c r="UMT13" s="85"/>
      <c r="UMU13" s="74"/>
      <c r="UMV13" s="74"/>
      <c r="UMW13" s="85"/>
      <c r="UMX13" s="74"/>
      <c r="UMY13" s="74"/>
      <c r="UMZ13" s="85"/>
      <c r="UNA13" s="74"/>
      <c r="UNB13" s="74"/>
      <c r="UNC13" s="85"/>
      <c r="UND13" s="80"/>
      <c r="UNE13" s="80"/>
      <c r="UNF13" s="85"/>
      <c r="UNG13" s="77"/>
      <c r="UNH13" s="74"/>
      <c r="UNI13" s="74"/>
      <c r="UNJ13" s="85"/>
      <c r="UNK13" s="74"/>
      <c r="UNL13" s="74"/>
      <c r="UNM13" s="85"/>
      <c r="UNN13" s="74"/>
      <c r="UNO13" s="74"/>
      <c r="UNP13" s="85"/>
      <c r="UNQ13" s="74"/>
      <c r="UNR13" s="74"/>
      <c r="UNS13" s="85"/>
      <c r="UNT13" s="80"/>
      <c r="UNU13" s="80"/>
      <c r="UNV13" s="85"/>
      <c r="UNW13" s="77"/>
      <c r="UNX13" s="74"/>
      <c r="UNY13" s="74"/>
      <c r="UNZ13" s="85"/>
      <c r="UOA13" s="74"/>
      <c r="UOB13" s="74"/>
      <c r="UOC13" s="85"/>
      <c r="UOD13" s="74"/>
      <c r="UOE13" s="74"/>
      <c r="UOF13" s="85"/>
      <c r="UOG13" s="74"/>
      <c r="UOH13" s="74"/>
      <c r="UOI13" s="85"/>
      <c r="UOJ13" s="80"/>
      <c r="UOK13" s="80"/>
      <c r="UOL13" s="85"/>
      <c r="UOM13" s="77"/>
      <c r="UON13" s="74"/>
      <c r="UOO13" s="74"/>
      <c r="UOP13" s="85"/>
      <c r="UOQ13" s="74"/>
      <c r="UOR13" s="74"/>
      <c r="UOS13" s="85"/>
      <c r="UOT13" s="74"/>
      <c r="UOU13" s="74"/>
      <c r="UOV13" s="85"/>
      <c r="UOW13" s="74"/>
      <c r="UOX13" s="74"/>
      <c r="UOY13" s="85"/>
      <c r="UOZ13" s="80"/>
      <c r="UPA13" s="80"/>
      <c r="UPB13" s="85"/>
      <c r="UPC13" s="77"/>
      <c r="UPD13" s="74"/>
      <c r="UPE13" s="74"/>
      <c r="UPF13" s="85"/>
      <c r="UPG13" s="74"/>
      <c r="UPH13" s="74"/>
      <c r="UPI13" s="85"/>
      <c r="UPJ13" s="74"/>
      <c r="UPK13" s="74"/>
      <c r="UPL13" s="85"/>
      <c r="UPM13" s="74"/>
      <c r="UPN13" s="74"/>
      <c r="UPO13" s="85"/>
      <c r="UPP13" s="80"/>
      <c r="UPQ13" s="80"/>
      <c r="UPR13" s="85"/>
      <c r="UPS13" s="77"/>
      <c r="UPT13" s="74"/>
      <c r="UPU13" s="74"/>
      <c r="UPV13" s="85"/>
      <c r="UPW13" s="74"/>
      <c r="UPX13" s="74"/>
      <c r="UPY13" s="85"/>
      <c r="UPZ13" s="74"/>
      <c r="UQA13" s="74"/>
      <c r="UQB13" s="85"/>
      <c r="UQC13" s="74"/>
      <c r="UQD13" s="74"/>
      <c r="UQE13" s="85"/>
      <c r="UQF13" s="80"/>
      <c r="UQG13" s="80"/>
      <c r="UQH13" s="85"/>
      <c r="UQI13" s="77"/>
      <c r="UQJ13" s="74"/>
      <c r="UQK13" s="74"/>
      <c r="UQL13" s="85"/>
      <c r="UQM13" s="74"/>
      <c r="UQN13" s="74"/>
      <c r="UQO13" s="85"/>
      <c r="UQP13" s="74"/>
      <c r="UQQ13" s="74"/>
      <c r="UQR13" s="85"/>
      <c r="UQS13" s="74"/>
      <c r="UQT13" s="74"/>
      <c r="UQU13" s="85"/>
      <c r="UQV13" s="80"/>
      <c r="UQW13" s="80"/>
      <c r="UQX13" s="85"/>
      <c r="UQY13" s="77"/>
      <c r="UQZ13" s="74"/>
      <c r="URA13" s="74"/>
      <c r="URB13" s="85"/>
      <c r="URC13" s="74"/>
      <c r="URD13" s="74"/>
      <c r="URE13" s="85"/>
      <c r="URF13" s="74"/>
      <c r="URG13" s="74"/>
      <c r="URH13" s="85"/>
      <c r="URI13" s="74"/>
      <c r="URJ13" s="74"/>
      <c r="URK13" s="85"/>
      <c r="URL13" s="80"/>
      <c r="URM13" s="80"/>
      <c r="URN13" s="85"/>
      <c r="URO13" s="77"/>
      <c r="URP13" s="74"/>
      <c r="URQ13" s="74"/>
      <c r="URR13" s="85"/>
      <c r="URS13" s="74"/>
      <c r="URT13" s="74"/>
      <c r="URU13" s="85"/>
      <c r="URV13" s="74"/>
      <c r="URW13" s="74"/>
      <c r="URX13" s="85"/>
      <c r="URY13" s="74"/>
      <c r="URZ13" s="74"/>
      <c r="USA13" s="85"/>
      <c r="USB13" s="80"/>
      <c r="USC13" s="80"/>
      <c r="USD13" s="85"/>
      <c r="USE13" s="77"/>
      <c r="USF13" s="74"/>
      <c r="USG13" s="74"/>
      <c r="USH13" s="85"/>
      <c r="USI13" s="74"/>
      <c r="USJ13" s="74"/>
      <c r="USK13" s="85"/>
      <c r="USL13" s="74"/>
      <c r="USM13" s="74"/>
      <c r="USN13" s="85"/>
      <c r="USO13" s="74"/>
      <c r="USP13" s="74"/>
      <c r="USQ13" s="85"/>
      <c r="USR13" s="80"/>
      <c r="USS13" s="80"/>
      <c r="UST13" s="85"/>
      <c r="USU13" s="77"/>
      <c r="USV13" s="74"/>
      <c r="USW13" s="74"/>
      <c r="USX13" s="85"/>
      <c r="USY13" s="74"/>
      <c r="USZ13" s="74"/>
      <c r="UTA13" s="85"/>
      <c r="UTB13" s="74"/>
      <c r="UTC13" s="74"/>
      <c r="UTD13" s="85"/>
      <c r="UTE13" s="74"/>
      <c r="UTF13" s="74"/>
      <c r="UTG13" s="85"/>
      <c r="UTH13" s="80"/>
      <c r="UTI13" s="80"/>
      <c r="UTJ13" s="85"/>
      <c r="UTK13" s="77"/>
      <c r="UTL13" s="74"/>
      <c r="UTM13" s="74"/>
      <c r="UTN13" s="85"/>
      <c r="UTO13" s="74"/>
      <c r="UTP13" s="74"/>
      <c r="UTQ13" s="85"/>
      <c r="UTR13" s="74"/>
      <c r="UTS13" s="74"/>
      <c r="UTT13" s="85"/>
      <c r="UTU13" s="74"/>
      <c r="UTV13" s="74"/>
      <c r="UTW13" s="85"/>
      <c r="UTX13" s="80"/>
      <c r="UTY13" s="80"/>
      <c r="UTZ13" s="85"/>
      <c r="UUA13" s="77"/>
      <c r="UUB13" s="74"/>
      <c r="UUC13" s="74"/>
      <c r="UUD13" s="85"/>
      <c r="UUE13" s="74"/>
      <c r="UUF13" s="74"/>
      <c r="UUG13" s="85"/>
      <c r="UUH13" s="74"/>
      <c r="UUI13" s="74"/>
      <c r="UUJ13" s="85"/>
      <c r="UUK13" s="74"/>
      <c r="UUL13" s="74"/>
      <c r="UUM13" s="85"/>
      <c r="UUN13" s="80"/>
      <c r="UUO13" s="80"/>
      <c r="UUP13" s="85"/>
      <c r="UUQ13" s="77"/>
      <c r="UUR13" s="74"/>
      <c r="UUS13" s="74"/>
      <c r="UUT13" s="85"/>
      <c r="UUU13" s="74"/>
      <c r="UUV13" s="74"/>
      <c r="UUW13" s="85"/>
      <c r="UUX13" s="74"/>
      <c r="UUY13" s="74"/>
      <c r="UUZ13" s="85"/>
      <c r="UVA13" s="74"/>
      <c r="UVB13" s="74"/>
      <c r="UVC13" s="85"/>
      <c r="UVD13" s="80"/>
      <c r="UVE13" s="80"/>
      <c r="UVF13" s="85"/>
      <c r="UVG13" s="77"/>
      <c r="UVH13" s="74"/>
      <c r="UVI13" s="74"/>
      <c r="UVJ13" s="85"/>
      <c r="UVK13" s="74"/>
      <c r="UVL13" s="74"/>
      <c r="UVM13" s="85"/>
      <c r="UVN13" s="74"/>
      <c r="UVO13" s="74"/>
      <c r="UVP13" s="85"/>
      <c r="UVQ13" s="74"/>
      <c r="UVR13" s="74"/>
      <c r="UVS13" s="85"/>
      <c r="UVT13" s="80"/>
      <c r="UVU13" s="80"/>
      <c r="UVV13" s="85"/>
      <c r="UVW13" s="77"/>
      <c r="UVX13" s="74"/>
      <c r="UVY13" s="74"/>
      <c r="UVZ13" s="85"/>
      <c r="UWA13" s="74"/>
      <c r="UWB13" s="74"/>
      <c r="UWC13" s="85"/>
      <c r="UWD13" s="74"/>
      <c r="UWE13" s="74"/>
      <c r="UWF13" s="85"/>
      <c r="UWG13" s="74"/>
      <c r="UWH13" s="74"/>
      <c r="UWI13" s="85"/>
      <c r="UWJ13" s="80"/>
      <c r="UWK13" s="80"/>
      <c r="UWL13" s="85"/>
      <c r="UWM13" s="77"/>
      <c r="UWN13" s="74"/>
      <c r="UWO13" s="74"/>
      <c r="UWP13" s="85"/>
      <c r="UWQ13" s="74"/>
      <c r="UWR13" s="74"/>
      <c r="UWS13" s="85"/>
      <c r="UWT13" s="74"/>
      <c r="UWU13" s="74"/>
      <c r="UWV13" s="85"/>
      <c r="UWW13" s="74"/>
      <c r="UWX13" s="74"/>
      <c r="UWY13" s="85"/>
      <c r="UWZ13" s="80"/>
      <c r="UXA13" s="80"/>
      <c r="UXB13" s="85"/>
      <c r="UXC13" s="77"/>
      <c r="UXD13" s="74"/>
      <c r="UXE13" s="74"/>
      <c r="UXF13" s="85"/>
      <c r="UXG13" s="74"/>
      <c r="UXH13" s="74"/>
      <c r="UXI13" s="85"/>
      <c r="UXJ13" s="74"/>
      <c r="UXK13" s="74"/>
      <c r="UXL13" s="85"/>
      <c r="UXM13" s="74"/>
      <c r="UXN13" s="74"/>
      <c r="UXO13" s="85"/>
      <c r="UXP13" s="80"/>
      <c r="UXQ13" s="80"/>
      <c r="UXR13" s="85"/>
      <c r="UXS13" s="77"/>
      <c r="UXT13" s="74"/>
      <c r="UXU13" s="74"/>
      <c r="UXV13" s="85"/>
      <c r="UXW13" s="74"/>
      <c r="UXX13" s="74"/>
      <c r="UXY13" s="85"/>
      <c r="UXZ13" s="74"/>
      <c r="UYA13" s="74"/>
      <c r="UYB13" s="85"/>
      <c r="UYC13" s="74"/>
      <c r="UYD13" s="74"/>
      <c r="UYE13" s="85"/>
      <c r="UYF13" s="80"/>
      <c r="UYG13" s="80"/>
      <c r="UYH13" s="85"/>
      <c r="UYI13" s="77"/>
      <c r="UYJ13" s="74"/>
      <c r="UYK13" s="74"/>
      <c r="UYL13" s="85"/>
      <c r="UYM13" s="74"/>
      <c r="UYN13" s="74"/>
      <c r="UYO13" s="85"/>
      <c r="UYP13" s="74"/>
      <c r="UYQ13" s="74"/>
      <c r="UYR13" s="85"/>
      <c r="UYS13" s="74"/>
      <c r="UYT13" s="74"/>
      <c r="UYU13" s="85"/>
      <c r="UYV13" s="80"/>
      <c r="UYW13" s="80"/>
      <c r="UYX13" s="85"/>
      <c r="UYY13" s="77"/>
      <c r="UYZ13" s="74"/>
      <c r="UZA13" s="74"/>
      <c r="UZB13" s="85"/>
      <c r="UZC13" s="74"/>
      <c r="UZD13" s="74"/>
      <c r="UZE13" s="85"/>
      <c r="UZF13" s="74"/>
      <c r="UZG13" s="74"/>
      <c r="UZH13" s="85"/>
      <c r="UZI13" s="74"/>
      <c r="UZJ13" s="74"/>
      <c r="UZK13" s="85"/>
      <c r="UZL13" s="80"/>
      <c r="UZM13" s="80"/>
      <c r="UZN13" s="85"/>
      <c r="UZO13" s="77"/>
      <c r="UZP13" s="74"/>
      <c r="UZQ13" s="74"/>
      <c r="UZR13" s="85"/>
      <c r="UZS13" s="74"/>
      <c r="UZT13" s="74"/>
      <c r="UZU13" s="85"/>
      <c r="UZV13" s="74"/>
      <c r="UZW13" s="74"/>
      <c r="UZX13" s="85"/>
      <c r="UZY13" s="74"/>
      <c r="UZZ13" s="74"/>
      <c r="VAA13" s="85"/>
      <c r="VAB13" s="80"/>
      <c r="VAC13" s="80"/>
      <c r="VAD13" s="85"/>
      <c r="VAE13" s="77"/>
      <c r="VAF13" s="74"/>
      <c r="VAG13" s="74"/>
      <c r="VAH13" s="85"/>
      <c r="VAI13" s="74"/>
      <c r="VAJ13" s="74"/>
      <c r="VAK13" s="85"/>
      <c r="VAL13" s="74"/>
      <c r="VAM13" s="74"/>
      <c r="VAN13" s="85"/>
      <c r="VAO13" s="74"/>
      <c r="VAP13" s="74"/>
      <c r="VAQ13" s="85"/>
      <c r="VAR13" s="80"/>
      <c r="VAS13" s="80"/>
      <c r="VAT13" s="85"/>
      <c r="VAU13" s="77"/>
      <c r="VAV13" s="74"/>
      <c r="VAW13" s="74"/>
      <c r="VAX13" s="85"/>
      <c r="VAY13" s="74"/>
      <c r="VAZ13" s="74"/>
      <c r="VBA13" s="85"/>
      <c r="VBB13" s="74"/>
      <c r="VBC13" s="74"/>
      <c r="VBD13" s="85"/>
      <c r="VBE13" s="74"/>
      <c r="VBF13" s="74"/>
      <c r="VBG13" s="85"/>
      <c r="VBH13" s="80"/>
      <c r="VBI13" s="80"/>
      <c r="VBJ13" s="85"/>
      <c r="VBK13" s="77"/>
      <c r="VBL13" s="74"/>
      <c r="VBM13" s="74"/>
      <c r="VBN13" s="85"/>
      <c r="VBO13" s="74"/>
      <c r="VBP13" s="74"/>
      <c r="VBQ13" s="85"/>
      <c r="VBR13" s="74"/>
      <c r="VBS13" s="74"/>
      <c r="VBT13" s="85"/>
      <c r="VBU13" s="74"/>
      <c r="VBV13" s="74"/>
      <c r="VBW13" s="85"/>
      <c r="VBX13" s="80"/>
      <c r="VBY13" s="80"/>
      <c r="VBZ13" s="85"/>
      <c r="VCA13" s="77"/>
      <c r="VCB13" s="74"/>
      <c r="VCC13" s="74"/>
      <c r="VCD13" s="85"/>
      <c r="VCE13" s="74"/>
      <c r="VCF13" s="74"/>
      <c r="VCG13" s="85"/>
      <c r="VCH13" s="74"/>
      <c r="VCI13" s="74"/>
      <c r="VCJ13" s="85"/>
      <c r="VCK13" s="74"/>
      <c r="VCL13" s="74"/>
      <c r="VCM13" s="85"/>
      <c r="VCN13" s="80"/>
      <c r="VCO13" s="80"/>
      <c r="VCP13" s="85"/>
      <c r="VCQ13" s="77"/>
      <c r="VCR13" s="74"/>
      <c r="VCS13" s="74"/>
      <c r="VCT13" s="85"/>
      <c r="VCU13" s="74"/>
      <c r="VCV13" s="74"/>
      <c r="VCW13" s="85"/>
      <c r="VCX13" s="74"/>
      <c r="VCY13" s="74"/>
      <c r="VCZ13" s="85"/>
      <c r="VDA13" s="74"/>
      <c r="VDB13" s="74"/>
      <c r="VDC13" s="85"/>
      <c r="VDD13" s="80"/>
      <c r="VDE13" s="80"/>
      <c r="VDF13" s="85"/>
      <c r="VDG13" s="77"/>
      <c r="VDH13" s="74"/>
      <c r="VDI13" s="74"/>
      <c r="VDJ13" s="85"/>
      <c r="VDK13" s="74"/>
      <c r="VDL13" s="74"/>
      <c r="VDM13" s="85"/>
      <c r="VDN13" s="74"/>
      <c r="VDO13" s="74"/>
      <c r="VDP13" s="85"/>
      <c r="VDQ13" s="74"/>
      <c r="VDR13" s="74"/>
      <c r="VDS13" s="85"/>
      <c r="VDT13" s="80"/>
      <c r="VDU13" s="80"/>
      <c r="VDV13" s="85"/>
      <c r="VDW13" s="77"/>
      <c r="VDX13" s="74"/>
      <c r="VDY13" s="74"/>
      <c r="VDZ13" s="85"/>
      <c r="VEA13" s="74"/>
      <c r="VEB13" s="74"/>
      <c r="VEC13" s="85"/>
      <c r="VED13" s="74"/>
      <c r="VEE13" s="74"/>
      <c r="VEF13" s="85"/>
      <c r="VEG13" s="74"/>
      <c r="VEH13" s="74"/>
      <c r="VEI13" s="85"/>
      <c r="VEJ13" s="80"/>
      <c r="VEK13" s="80"/>
      <c r="VEL13" s="85"/>
      <c r="VEM13" s="77"/>
      <c r="VEN13" s="74"/>
      <c r="VEO13" s="74"/>
      <c r="VEP13" s="85"/>
      <c r="VEQ13" s="74"/>
      <c r="VER13" s="74"/>
      <c r="VES13" s="85"/>
      <c r="VET13" s="74"/>
      <c r="VEU13" s="74"/>
      <c r="VEV13" s="85"/>
      <c r="VEW13" s="74"/>
      <c r="VEX13" s="74"/>
      <c r="VEY13" s="85"/>
      <c r="VEZ13" s="80"/>
      <c r="VFA13" s="80"/>
      <c r="VFB13" s="85"/>
      <c r="VFC13" s="77"/>
      <c r="VFD13" s="74"/>
      <c r="VFE13" s="74"/>
      <c r="VFF13" s="85"/>
      <c r="VFG13" s="74"/>
      <c r="VFH13" s="74"/>
      <c r="VFI13" s="85"/>
      <c r="VFJ13" s="74"/>
      <c r="VFK13" s="74"/>
      <c r="VFL13" s="85"/>
      <c r="VFM13" s="74"/>
      <c r="VFN13" s="74"/>
      <c r="VFO13" s="85"/>
      <c r="VFP13" s="80"/>
      <c r="VFQ13" s="80"/>
      <c r="VFR13" s="85"/>
      <c r="VFS13" s="77"/>
      <c r="VFT13" s="74"/>
      <c r="VFU13" s="74"/>
      <c r="VFV13" s="85"/>
      <c r="VFW13" s="74"/>
      <c r="VFX13" s="74"/>
      <c r="VFY13" s="85"/>
      <c r="VFZ13" s="74"/>
      <c r="VGA13" s="74"/>
      <c r="VGB13" s="85"/>
      <c r="VGC13" s="74"/>
      <c r="VGD13" s="74"/>
      <c r="VGE13" s="85"/>
      <c r="VGF13" s="80"/>
      <c r="VGG13" s="80"/>
      <c r="VGH13" s="85"/>
      <c r="VGI13" s="77"/>
      <c r="VGJ13" s="74"/>
      <c r="VGK13" s="74"/>
      <c r="VGL13" s="85"/>
      <c r="VGM13" s="74"/>
      <c r="VGN13" s="74"/>
      <c r="VGO13" s="85"/>
      <c r="VGP13" s="74"/>
      <c r="VGQ13" s="74"/>
      <c r="VGR13" s="85"/>
      <c r="VGS13" s="74"/>
      <c r="VGT13" s="74"/>
      <c r="VGU13" s="85"/>
      <c r="VGV13" s="80"/>
      <c r="VGW13" s="80"/>
      <c r="VGX13" s="85"/>
      <c r="VGY13" s="77"/>
      <c r="VGZ13" s="74"/>
      <c r="VHA13" s="74"/>
      <c r="VHB13" s="85"/>
      <c r="VHC13" s="74"/>
      <c r="VHD13" s="74"/>
      <c r="VHE13" s="85"/>
      <c r="VHF13" s="74"/>
      <c r="VHG13" s="74"/>
      <c r="VHH13" s="85"/>
      <c r="VHI13" s="74"/>
      <c r="VHJ13" s="74"/>
      <c r="VHK13" s="85"/>
      <c r="VHL13" s="80"/>
      <c r="VHM13" s="80"/>
      <c r="VHN13" s="85"/>
      <c r="VHO13" s="77"/>
      <c r="VHP13" s="74"/>
      <c r="VHQ13" s="74"/>
      <c r="VHR13" s="85"/>
      <c r="VHS13" s="74"/>
      <c r="VHT13" s="74"/>
      <c r="VHU13" s="85"/>
      <c r="VHV13" s="74"/>
      <c r="VHW13" s="74"/>
      <c r="VHX13" s="85"/>
      <c r="VHY13" s="74"/>
      <c r="VHZ13" s="74"/>
      <c r="VIA13" s="85"/>
      <c r="VIB13" s="80"/>
      <c r="VIC13" s="80"/>
      <c r="VID13" s="85"/>
      <c r="VIE13" s="77"/>
      <c r="VIF13" s="74"/>
      <c r="VIG13" s="74"/>
      <c r="VIH13" s="85"/>
      <c r="VII13" s="74"/>
      <c r="VIJ13" s="74"/>
      <c r="VIK13" s="85"/>
      <c r="VIL13" s="74"/>
      <c r="VIM13" s="74"/>
      <c r="VIN13" s="85"/>
      <c r="VIO13" s="74"/>
      <c r="VIP13" s="74"/>
      <c r="VIQ13" s="85"/>
      <c r="VIR13" s="80"/>
      <c r="VIS13" s="80"/>
      <c r="VIT13" s="85"/>
      <c r="VIU13" s="77"/>
      <c r="VIV13" s="74"/>
      <c r="VIW13" s="74"/>
      <c r="VIX13" s="85"/>
      <c r="VIY13" s="74"/>
      <c r="VIZ13" s="74"/>
      <c r="VJA13" s="85"/>
      <c r="VJB13" s="74"/>
      <c r="VJC13" s="74"/>
      <c r="VJD13" s="85"/>
      <c r="VJE13" s="74"/>
      <c r="VJF13" s="74"/>
      <c r="VJG13" s="85"/>
      <c r="VJH13" s="80"/>
      <c r="VJI13" s="80"/>
      <c r="VJJ13" s="85"/>
      <c r="VJK13" s="77"/>
      <c r="VJL13" s="74"/>
      <c r="VJM13" s="74"/>
      <c r="VJN13" s="85"/>
      <c r="VJO13" s="74"/>
      <c r="VJP13" s="74"/>
      <c r="VJQ13" s="85"/>
      <c r="VJR13" s="74"/>
      <c r="VJS13" s="74"/>
      <c r="VJT13" s="85"/>
      <c r="VJU13" s="74"/>
      <c r="VJV13" s="74"/>
      <c r="VJW13" s="85"/>
      <c r="VJX13" s="80"/>
      <c r="VJY13" s="80"/>
      <c r="VJZ13" s="85"/>
      <c r="VKA13" s="77"/>
      <c r="VKB13" s="74"/>
      <c r="VKC13" s="74"/>
      <c r="VKD13" s="85"/>
      <c r="VKE13" s="74"/>
      <c r="VKF13" s="74"/>
      <c r="VKG13" s="85"/>
      <c r="VKH13" s="74"/>
      <c r="VKI13" s="74"/>
      <c r="VKJ13" s="85"/>
      <c r="VKK13" s="74"/>
      <c r="VKL13" s="74"/>
      <c r="VKM13" s="85"/>
      <c r="VKN13" s="80"/>
      <c r="VKO13" s="80"/>
      <c r="VKP13" s="85"/>
      <c r="VKQ13" s="77"/>
      <c r="VKR13" s="74"/>
      <c r="VKS13" s="74"/>
      <c r="VKT13" s="85"/>
      <c r="VKU13" s="74"/>
      <c r="VKV13" s="74"/>
      <c r="VKW13" s="85"/>
      <c r="VKX13" s="74"/>
      <c r="VKY13" s="74"/>
      <c r="VKZ13" s="85"/>
      <c r="VLA13" s="74"/>
      <c r="VLB13" s="74"/>
      <c r="VLC13" s="85"/>
      <c r="VLD13" s="80"/>
      <c r="VLE13" s="80"/>
      <c r="VLF13" s="85"/>
      <c r="VLG13" s="77"/>
      <c r="VLH13" s="74"/>
      <c r="VLI13" s="74"/>
      <c r="VLJ13" s="85"/>
      <c r="VLK13" s="74"/>
      <c r="VLL13" s="74"/>
      <c r="VLM13" s="85"/>
      <c r="VLN13" s="74"/>
      <c r="VLO13" s="74"/>
      <c r="VLP13" s="85"/>
      <c r="VLQ13" s="74"/>
      <c r="VLR13" s="74"/>
      <c r="VLS13" s="85"/>
      <c r="VLT13" s="80"/>
      <c r="VLU13" s="80"/>
      <c r="VLV13" s="85"/>
      <c r="VLW13" s="77"/>
      <c r="VLX13" s="74"/>
      <c r="VLY13" s="74"/>
      <c r="VLZ13" s="85"/>
      <c r="VMA13" s="74"/>
      <c r="VMB13" s="74"/>
      <c r="VMC13" s="85"/>
      <c r="VMD13" s="74"/>
      <c r="VME13" s="74"/>
      <c r="VMF13" s="85"/>
      <c r="VMG13" s="74"/>
      <c r="VMH13" s="74"/>
      <c r="VMI13" s="85"/>
      <c r="VMJ13" s="80"/>
      <c r="VMK13" s="80"/>
      <c r="VML13" s="85"/>
      <c r="VMM13" s="77"/>
      <c r="VMN13" s="74"/>
      <c r="VMO13" s="74"/>
      <c r="VMP13" s="85"/>
      <c r="VMQ13" s="74"/>
      <c r="VMR13" s="74"/>
      <c r="VMS13" s="85"/>
      <c r="VMT13" s="74"/>
      <c r="VMU13" s="74"/>
      <c r="VMV13" s="85"/>
      <c r="VMW13" s="74"/>
      <c r="VMX13" s="74"/>
      <c r="VMY13" s="85"/>
      <c r="VMZ13" s="80"/>
      <c r="VNA13" s="80"/>
      <c r="VNB13" s="85"/>
      <c r="VNC13" s="77"/>
      <c r="VND13" s="74"/>
      <c r="VNE13" s="74"/>
      <c r="VNF13" s="85"/>
      <c r="VNG13" s="74"/>
      <c r="VNH13" s="74"/>
      <c r="VNI13" s="85"/>
      <c r="VNJ13" s="74"/>
      <c r="VNK13" s="74"/>
      <c r="VNL13" s="85"/>
      <c r="VNM13" s="74"/>
      <c r="VNN13" s="74"/>
      <c r="VNO13" s="85"/>
      <c r="VNP13" s="80"/>
      <c r="VNQ13" s="80"/>
      <c r="VNR13" s="85"/>
      <c r="VNS13" s="77"/>
      <c r="VNT13" s="74"/>
      <c r="VNU13" s="74"/>
      <c r="VNV13" s="85"/>
      <c r="VNW13" s="74"/>
      <c r="VNX13" s="74"/>
      <c r="VNY13" s="85"/>
      <c r="VNZ13" s="74"/>
      <c r="VOA13" s="74"/>
      <c r="VOB13" s="85"/>
      <c r="VOC13" s="74"/>
      <c r="VOD13" s="74"/>
      <c r="VOE13" s="85"/>
      <c r="VOF13" s="80"/>
      <c r="VOG13" s="80"/>
      <c r="VOH13" s="85"/>
      <c r="VOI13" s="77"/>
      <c r="VOJ13" s="74"/>
      <c r="VOK13" s="74"/>
      <c r="VOL13" s="85"/>
      <c r="VOM13" s="74"/>
      <c r="VON13" s="74"/>
      <c r="VOO13" s="85"/>
      <c r="VOP13" s="74"/>
      <c r="VOQ13" s="74"/>
      <c r="VOR13" s="85"/>
      <c r="VOS13" s="74"/>
      <c r="VOT13" s="74"/>
      <c r="VOU13" s="85"/>
      <c r="VOV13" s="80"/>
      <c r="VOW13" s="80"/>
      <c r="VOX13" s="85"/>
      <c r="VOY13" s="77"/>
      <c r="VOZ13" s="74"/>
      <c r="VPA13" s="74"/>
      <c r="VPB13" s="85"/>
      <c r="VPC13" s="74"/>
      <c r="VPD13" s="74"/>
      <c r="VPE13" s="85"/>
      <c r="VPF13" s="74"/>
      <c r="VPG13" s="74"/>
      <c r="VPH13" s="85"/>
      <c r="VPI13" s="74"/>
      <c r="VPJ13" s="74"/>
      <c r="VPK13" s="85"/>
      <c r="VPL13" s="80"/>
      <c r="VPM13" s="80"/>
      <c r="VPN13" s="85"/>
      <c r="VPO13" s="77"/>
      <c r="VPP13" s="74"/>
      <c r="VPQ13" s="74"/>
      <c r="VPR13" s="85"/>
      <c r="VPS13" s="74"/>
      <c r="VPT13" s="74"/>
      <c r="VPU13" s="85"/>
      <c r="VPV13" s="74"/>
      <c r="VPW13" s="74"/>
      <c r="VPX13" s="85"/>
      <c r="VPY13" s="74"/>
      <c r="VPZ13" s="74"/>
      <c r="VQA13" s="85"/>
      <c r="VQB13" s="80"/>
      <c r="VQC13" s="80"/>
      <c r="VQD13" s="85"/>
      <c r="VQE13" s="77"/>
      <c r="VQF13" s="74"/>
      <c r="VQG13" s="74"/>
      <c r="VQH13" s="85"/>
      <c r="VQI13" s="74"/>
      <c r="VQJ13" s="74"/>
      <c r="VQK13" s="85"/>
      <c r="VQL13" s="74"/>
      <c r="VQM13" s="74"/>
      <c r="VQN13" s="85"/>
      <c r="VQO13" s="74"/>
      <c r="VQP13" s="74"/>
      <c r="VQQ13" s="85"/>
      <c r="VQR13" s="80"/>
      <c r="VQS13" s="80"/>
      <c r="VQT13" s="85"/>
      <c r="VQU13" s="77"/>
      <c r="VQV13" s="74"/>
      <c r="VQW13" s="74"/>
      <c r="VQX13" s="85"/>
      <c r="VQY13" s="74"/>
      <c r="VQZ13" s="74"/>
      <c r="VRA13" s="85"/>
      <c r="VRB13" s="74"/>
      <c r="VRC13" s="74"/>
      <c r="VRD13" s="85"/>
      <c r="VRE13" s="74"/>
      <c r="VRF13" s="74"/>
      <c r="VRG13" s="85"/>
      <c r="VRH13" s="80"/>
      <c r="VRI13" s="80"/>
      <c r="VRJ13" s="85"/>
      <c r="VRK13" s="77"/>
      <c r="VRL13" s="74"/>
      <c r="VRM13" s="74"/>
      <c r="VRN13" s="85"/>
      <c r="VRO13" s="74"/>
      <c r="VRP13" s="74"/>
      <c r="VRQ13" s="85"/>
      <c r="VRR13" s="74"/>
      <c r="VRS13" s="74"/>
      <c r="VRT13" s="85"/>
      <c r="VRU13" s="74"/>
      <c r="VRV13" s="74"/>
      <c r="VRW13" s="85"/>
      <c r="VRX13" s="80"/>
      <c r="VRY13" s="80"/>
      <c r="VRZ13" s="85"/>
      <c r="VSA13" s="77"/>
      <c r="VSB13" s="74"/>
      <c r="VSC13" s="74"/>
      <c r="VSD13" s="85"/>
      <c r="VSE13" s="74"/>
      <c r="VSF13" s="74"/>
      <c r="VSG13" s="85"/>
      <c r="VSH13" s="74"/>
      <c r="VSI13" s="74"/>
      <c r="VSJ13" s="85"/>
      <c r="VSK13" s="74"/>
      <c r="VSL13" s="74"/>
      <c r="VSM13" s="85"/>
      <c r="VSN13" s="80"/>
      <c r="VSO13" s="80"/>
      <c r="VSP13" s="85"/>
      <c r="VSQ13" s="77"/>
      <c r="VSR13" s="74"/>
      <c r="VSS13" s="74"/>
      <c r="VST13" s="85"/>
      <c r="VSU13" s="74"/>
      <c r="VSV13" s="74"/>
      <c r="VSW13" s="85"/>
      <c r="VSX13" s="74"/>
      <c r="VSY13" s="74"/>
      <c r="VSZ13" s="85"/>
      <c r="VTA13" s="74"/>
      <c r="VTB13" s="74"/>
      <c r="VTC13" s="85"/>
      <c r="VTD13" s="80"/>
      <c r="VTE13" s="80"/>
      <c r="VTF13" s="85"/>
      <c r="VTG13" s="77"/>
      <c r="VTH13" s="74"/>
      <c r="VTI13" s="74"/>
      <c r="VTJ13" s="85"/>
      <c r="VTK13" s="74"/>
      <c r="VTL13" s="74"/>
      <c r="VTM13" s="85"/>
      <c r="VTN13" s="74"/>
      <c r="VTO13" s="74"/>
      <c r="VTP13" s="85"/>
      <c r="VTQ13" s="74"/>
      <c r="VTR13" s="74"/>
      <c r="VTS13" s="85"/>
      <c r="VTT13" s="80"/>
      <c r="VTU13" s="80"/>
      <c r="VTV13" s="85"/>
      <c r="VTW13" s="77"/>
      <c r="VTX13" s="74"/>
      <c r="VTY13" s="74"/>
      <c r="VTZ13" s="85"/>
      <c r="VUA13" s="74"/>
      <c r="VUB13" s="74"/>
      <c r="VUC13" s="85"/>
      <c r="VUD13" s="74"/>
      <c r="VUE13" s="74"/>
      <c r="VUF13" s="85"/>
      <c r="VUG13" s="74"/>
      <c r="VUH13" s="74"/>
      <c r="VUI13" s="85"/>
      <c r="VUJ13" s="80"/>
      <c r="VUK13" s="80"/>
      <c r="VUL13" s="85"/>
      <c r="VUM13" s="77"/>
      <c r="VUN13" s="74"/>
      <c r="VUO13" s="74"/>
      <c r="VUP13" s="85"/>
      <c r="VUQ13" s="74"/>
      <c r="VUR13" s="74"/>
      <c r="VUS13" s="85"/>
      <c r="VUT13" s="74"/>
      <c r="VUU13" s="74"/>
      <c r="VUV13" s="85"/>
      <c r="VUW13" s="74"/>
      <c r="VUX13" s="74"/>
      <c r="VUY13" s="85"/>
      <c r="VUZ13" s="80"/>
      <c r="VVA13" s="80"/>
      <c r="VVB13" s="85"/>
      <c r="VVC13" s="77"/>
      <c r="VVD13" s="74"/>
      <c r="VVE13" s="74"/>
      <c r="VVF13" s="85"/>
      <c r="VVG13" s="74"/>
      <c r="VVH13" s="74"/>
      <c r="VVI13" s="85"/>
      <c r="VVJ13" s="74"/>
      <c r="VVK13" s="74"/>
      <c r="VVL13" s="85"/>
      <c r="VVM13" s="74"/>
      <c r="VVN13" s="74"/>
      <c r="VVO13" s="85"/>
      <c r="VVP13" s="80"/>
      <c r="VVQ13" s="80"/>
      <c r="VVR13" s="85"/>
      <c r="VVS13" s="77"/>
      <c r="VVT13" s="74"/>
      <c r="VVU13" s="74"/>
      <c r="VVV13" s="85"/>
      <c r="VVW13" s="74"/>
      <c r="VVX13" s="74"/>
      <c r="VVY13" s="85"/>
      <c r="VVZ13" s="74"/>
      <c r="VWA13" s="74"/>
      <c r="VWB13" s="85"/>
      <c r="VWC13" s="74"/>
      <c r="VWD13" s="74"/>
      <c r="VWE13" s="85"/>
      <c r="VWF13" s="80"/>
      <c r="VWG13" s="80"/>
      <c r="VWH13" s="85"/>
      <c r="VWI13" s="77"/>
      <c r="VWJ13" s="74"/>
      <c r="VWK13" s="74"/>
      <c r="VWL13" s="85"/>
      <c r="VWM13" s="74"/>
      <c r="VWN13" s="74"/>
      <c r="VWO13" s="85"/>
      <c r="VWP13" s="74"/>
      <c r="VWQ13" s="74"/>
      <c r="VWR13" s="85"/>
      <c r="VWS13" s="74"/>
      <c r="VWT13" s="74"/>
      <c r="VWU13" s="85"/>
      <c r="VWV13" s="80"/>
      <c r="VWW13" s="80"/>
      <c r="VWX13" s="85"/>
      <c r="VWY13" s="77"/>
      <c r="VWZ13" s="74"/>
      <c r="VXA13" s="74"/>
      <c r="VXB13" s="85"/>
      <c r="VXC13" s="74"/>
      <c r="VXD13" s="74"/>
      <c r="VXE13" s="85"/>
      <c r="VXF13" s="74"/>
      <c r="VXG13" s="74"/>
      <c r="VXH13" s="85"/>
      <c r="VXI13" s="74"/>
      <c r="VXJ13" s="74"/>
      <c r="VXK13" s="85"/>
      <c r="VXL13" s="80"/>
      <c r="VXM13" s="80"/>
      <c r="VXN13" s="85"/>
      <c r="VXO13" s="77"/>
      <c r="VXP13" s="74"/>
      <c r="VXQ13" s="74"/>
      <c r="VXR13" s="85"/>
      <c r="VXS13" s="74"/>
      <c r="VXT13" s="74"/>
      <c r="VXU13" s="85"/>
      <c r="VXV13" s="74"/>
      <c r="VXW13" s="74"/>
      <c r="VXX13" s="85"/>
      <c r="VXY13" s="74"/>
      <c r="VXZ13" s="74"/>
      <c r="VYA13" s="85"/>
      <c r="VYB13" s="80"/>
      <c r="VYC13" s="80"/>
      <c r="VYD13" s="85"/>
      <c r="VYE13" s="77"/>
      <c r="VYF13" s="74"/>
      <c r="VYG13" s="74"/>
      <c r="VYH13" s="85"/>
      <c r="VYI13" s="74"/>
      <c r="VYJ13" s="74"/>
      <c r="VYK13" s="85"/>
      <c r="VYL13" s="74"/>
      <c r="VYM13" s="74"/>
      <c r="VYN13" s="85"/>
      <c r="VYO13" s="74"/>
      <c r="VYP13" s="74"/>
      <c r="VYQ13" s="85"/>
      <c r="VYR13" s="80"/>
      <c r="VYS13" s="80"/>
      <c r="VYT13" s="85"/>
      <c r="VYU13" s="77"/>
      <c r="VYV13" s="74"/>
      <c r="VYW13" s="74"/>
      <c r="VYX13" s="85"/>
      <c r="VYY13" s="74"/>
      <c r="VYZ13" s="74"/>
      <c r="VZA13" s="85"/>
      <c r="VZB13" s="74"/>
      <c r="VZC13" s="74"/>
      <c r="VZD13" s="85"/>
      <c r="VZE13" s="74"/>
      <c r="VZF13" s="74"/>
      <c r="VZG13" s="85"/>
      <c r="VZH13" s="80"/>
      <c r="VZI13" s="80"/>
      <c r="VZJ13" s="85"/>
      <c r="VZK13" s="77"/>
      <c r="VZL13" s="74"/>
      <c r="VZM13" s="74"/>
      <c r="VZN13" s="85"/>
      <c r="VZO13" s="74"/>
      <c r="VZP13" s="74"/>
      <c r="VZQ13" s="85"/>
      <c r="VZR13" s="74"/>
      <c r="VZS13" s="74"/>
      <c r="VZT13" s="85"/>
      <c r="VZU13" s="74"/>
      <c r="VZV13" s="74"/>
      <c r="VZW13" s="85"/>
      <c r="VZX13" s="80"/>
      <c r="VZY13" s="80"/>
      <c r="VZZ13" s="85"/>
      <c r="WAA13" s="77"/>
      <c r="WAB13" s="74"/>
      <c r="WAC13" s="74"/>
      <c r="WAD13" s="85"/>
      <c r="WAE13" s="74"/>
      <c r="WAF13" s="74"/>
      <c r="WAG13" s="85"/>
      <c r="WAH13" s="74"/>
      <c r="WAI13" s="74"/>
      <c r="WAJ13" s="85"/>
      <c r="WAK13" s="74"/>
      <c r="WAL13" s="74"/>
      <c r="WAM13" s="85"/>
      <c r="WAN13" s="80"/>
      <c r="WAO13" s="80"/>
      <c r="WAP13" s="85"/>
      <c r="WAQ13" s="77"/>
      <c r="WAR13" s="74"/>
      <c r="WAS13" s="74"/>
      <c r="WAT13" s="85"/>
      <c r="WAU13" s="74"/>
      <c r="WAV13" s="74"/>
      <c r="WAW13" s="85"/>
      <c r="WAX13" s="74"/>
      <c r="WAY13" s="74"/>
      <c r="WAZ13" s="85"/>
      <c r="WBA13" s="74"/>
      <c r="WBB13" s="74"/>
      <c r="WBC13" s="85"/>
      <c r="WBD13" s="80"/>
      <c r="WBE13" s="80"/>
      <c r="WBF13" s="85"/>
      <c r="WBG13" s="77"/>
      <c r="WBH13" s="74"/>
      <c r="WBI13" s="74"/>
      <c r="WBJ13" s="85"/>
      <c r="WBK13" s="74"/>
      <c r="WBL13" s="74"/>
      <c r="WBM13" s="85"/>
      <c r="WBN13" s="74"/>
      <c r="WBO13" s="74"/>
      <c r="WBP13" s="85"/>
      <c r="WBQ13" s="74"/>
      <c r="WBR13" s="74"/>
      <c r="WBS13" s="85"/>
      <c r="WBT13" s="80"/>
      <c r="WBU13" s="80"/>
      <c r="WBV13" s="85"/>
      <c r="WBW13" s="77"/>
      <c r="WBX13" s="74"/>
      <c r="WBY13" s="74"/>
      <c r="WBZ13" s="85"/>
      <c r="WCA13" s="74"/>
      <c r="WCB13" s="74"/>
      <c r="WCC13" s="85"/>
      <c r="WCD13" s="74"/>
      <c r="WCE13" s="74"/>
      <c r="WCF13" s="85"/>
      <c r="WCG13" s="74"/>
      <c r="WCH13" s="74"/>
      <c r="WCI13" s="85"/>
      <c r="WCJ13" s="80"/>
      <c r="WCK13" s="80"/>
      <c r="WCL13" s="85"/>
      <c r="WCM13" s="77"/>
      <c r="WCN13" s="74"/>
      <c r="WCO13" s="74"/>
      <c r="WCP13" s="85"/>
      <c r="WCQ13" s="74"/>
      <c r="WCR13" s="74"/>
      <c r="WCS13" s="85"/>
      <c r="WCT13" s="74"/>
      <c r="WCU13" s="74"/>
      <c r="WCV13" s="85"/>
      <c r="WCW13" s="74"/>
      <c r="WCX13" s="74"/>
      <c r="WCY13" s="85"/>
      <c r="WCZ13" s="80"/>
      <c r="WDA13" s="80"/>
      <c r="WDB13" s="85"/>
      <c r="WDC13" s="77"/>
      <c r="WDD13" s="74"/>
      <c r="WDE13" s="74"/>
      <c r="WDF13" s="85"/>
      <c r="WDG13" s="74"/>
      <c r="WDH13" s="74"/>
      <c r="WDI13" s="85"/>
      <c r="WDJ13" s="74"/>
      <c r="WDK13" s="74"/>
      <c r="WDL13" s="85"/>
      <c r="WDM13" s="74"/>
      <c r="WDN13" s="74"/>
      <c r="WDO13" s="85"/>
      <c r="WDP13" s="80"/>
      <c r="WDQ13" s="80"/>
      <c r="WDR13" s="85"/>
      <c r="WDS13" s="77"/>
      <c r="WDT13" s="74"/>
      <c r="WDU13" s="74"/>
      <c r="WDV13" s="85"/>
      <c r="WDW13" s="74"/>
      <c r="WDX13" s="74"/>
      <c r="WDY13" s="85"/>
      <c r="WDZ13" s="74"/>
      <c r="WEA13" s="74"/>
      <c r="WEB13" s="85"/>
      <c r="WEC13" s="74"/>
      <c r="WED13" s="74"/>
      <c r="WEE13" s="85"/>
      <c r="WEF13" s="80"/>
      <c r="WEG13" s="80"/>
      <c r="WEH13" s="85"/>
      <c r="WEI13" s="77"/>
      <c r="WEJ13" s="74"/>
      <c r="WEK13" s="74"/>
      <c r="WEL13" s="85"/>
      <c r="WEM13" s="74"/>
      <c r="WEN13" s="74"/>
      <c r="WEO13" s="85"/>
      <c r="WEP13" s="74"/>
      <c r="WEQ13" s="74"/>
      <c r="WER13" s="85"/>
      <c r="WES13" s="74"/>
      <c r="WET13" s="74"/>
      <c r="WEU13" s="85"/>
      <c r="WEV13" s="80"/>
      <c r="WEW13" s="80"/>
      <c r="WEX13" s="85"/>
      <c r="WEY13" s="77"/>
      <c r="WEZ13" s="74"/>
      <c r="WFA13" s="74"/>
      <c r="WFB13" s="85"/>
      <c r="WFC13" s="74"/>
      <c r="WFD13" s="74"/>
      <c r="WFE13" s="85"/>
      <c r="WFF13" s="74"/>
      <c r="WFG13" s="74"/>
      <c r="WFH13" s="85"/>
      <c r="WFI13" s="74"/>
      <c r="WFJ13" s="74"/>
      <c r="WFK13" s="85"/>
      <c r="WFL13" s="80"/>
      <c r="WFM13" s="80"/>
      <c r="WFN13" s="85"/>
      <c r="WFO13" s="77"/>
      <c r="WFP13" s="74"/>
      <c r="WFQ13" s="74"/>
      <c r="WFR13" s="85"/>
      <c r="WFS13" s="74"/>
      <c r="WFT13" s="74"/>
      <c r="WFU13" s="85"/>
      <c r="WFV13" s="74"/>
      <c r="WFW13" s="74"/>
      <c r="WFX13" s="85"/>
      <c r="WFY13" s="74"/>
      <c r="WFZ13" s="74"/>
      <c r="WGA13" s="85"/>
      <c r="WGB13" s="80"/>
      <c r="WGC13" s="80"/>
      <c r="WGD13" s="85"/>
      <c r="WGE13" s="77"/>
      <c r="WGF13" s="74"/>
      <c r="WGG13" s="74"/>
      <c r="WGH13" s="85"/>
      <c r="WGI13" s="74"/>
      <c r="WGJ13" s="74"/>
      <c r="WGK13" s="85"/>
      <c r="WGL13" s="74"/>
      <c r="WGM13" s="74"/>
      <c r="WGN13" s="85"/>
      <c r="WGO13" s="74"/>
      <c r="WGP13" s="74"/>
      <c r="WGQ13" s="85"/>
      <c r="WGR13" s="80"/>
      <c r="WGS13" s="80"/>
      <c r="WGT13" s="85"/>
      <c r="WGU13" s="77"/>
      <c r="WGV13" s="74"/>
      <c r="WGW13" s="74"/>
      <c r="WGX13" s="85"/>
      <c r="WGY13" s="74"/>
      <c r="WGZ13" s="74"/>
      <c r="WHA13" s="85"/>
      <c r="WHB13" s="74"/>
      <c r="WHC13" s="74"/>
      <c r="WHD13" s="85"/>
      <c r="WHE13" s="74"/>
      <c r="WHF13" s="74"/>
      <c r="WHG13" s="85"/>
      <c r="WHH13" s="80"/>
      <c r="WHI13" s="80"/>
      <c r="WHJ13" s="85"/>
      <c r="WHK13" s="77"/>
      <c r="WHL13" s="74"/>
      <c r="WHM13" s="74"/>
      <c r="WHN13" s="85"/>
      <c r="WHO13" s="74"/>
      <c r="WHP13" s="74"/>
      <c r="WHQ13" s="85"/>
      <c r="WHR13" s="74"/>
      <c r="WHS13" s="74"/>
      <c r="WHT13" s="85"/>
      <c r="WHU13" s="74"/>
      <c r="WHV13" s="74"/>
      <c r="WHW13" s="85"/>
      <c r="WHX13" s="80"/>
      <c r="WHY13" s="80"/>
      <c r="WHZ13" s="85"/>
      <c r="WIA13" s="77"/>
      <c r="WIB13" s="74"/>
      <c r="WIC13" s="74"/>
      <c r="WID13" s="85"/>
      <c r="WIE13" s="74"/>
      <c r="WIF13" s="74"/>
      <c r="WIG13" s="85"/>
      <c r="WIH13" s="74"/>
      <c r="WII13" s="74"/>
      <c r="WIJ13" s="85"/>
      <c r="WIK13" s="74"/>
      <c r="WIL13" s="74"/>
      <c r="WIM13" s="85"/>
      <c r="WIN13" s="80"/>
      <c r="WIO13" s="80"/>
      <c r="WIP13" s="85"/>
      <c r="WIQ13" s="77"/>
      <c r="WIR13" s="74"/>
      <c r="WIS13" s="74"/>
      <c r="WIT13" s="85"/>
      <c r="WIU13" s="74"/>
      <c r="WIV13" s="74"/>
      <c r="WIW13" s="85"/>
      <c r="WIX13" s="74"/>
      <c r="WIY13" s="74"/>
      <c r="WIZ13" s="85"/>
      <c r="WJA13" s="74"/>
      <c r="WJB13" s="74"/>
      <c r="WJC13" s="85"/>
      <c r="WJD13" s="80"/>
      <c r="WJE13" s="80"/>
      <c r="WJF13" s="85"/>
      <c r="WJG13" s="77"/>
      <c r="WJH13" s="74"/>
      <c r="WJI13" s="74"/>
      <c r="WJJ13" s="85"/>
      <c r="WJK13" s="74"/>
      <c r="WJL13" s="74"/>
      <c r="WJM13" s="85"/>
      <c r="WJN13" s="74"/>
      <c r="WJO13" s="74"/>
      <c r="WJP13" s="85"/>
      <c r="WJQ13" s="74"/>
      <c r="WJR13" s="74"/>
      <c r="WJS13" s="85"/>
      <c r="WJT13" s="80"/>
      <c r="WJU13" s="80"/>
      <c r="WJV13" s="85"/>
      <c r="WJW13" s="77"/>
      <c r="WJX13" s="74"/>
      <c r="WJY13" s="74"/>
      <c r="WJZ13" s="85"/>
      <c r="WKA13" s="74"/>
      <c r="WKB13" s="74"/>
      <c r="WKC13" s="85"/>
      <c r="WKD13" s="74"/>
      <c r="WKE13" s="74"/>
      <c r="WKF13" s="85"/>
      <c r="WKG13" s="74"/>
      <c r="WKH13" s="74"/>
      <c r="WKI13" s="85"/>
      <c r="WKJ13" s="80"/>
      <c r="WKK13" s="80"/>
      <c r="WKL13" s="85"/>
      <c r="WKM13" s="77"/>
      <c r="WKN13" s="74"/>
      <c r="WKO13" s="74"/>
      <c r="WKP13" s="85"/>
      <c r="WKQ13" s="74"/>
      <c r="WKR13" s="74"/>
      <c r="WKS13" s="85"/>
      <c r="WKT13" s="74"/>
      <c r="WKU13" s="74"/>
      <c r="WKV13" s="85"/>
      <c r="WKW13" s="74"/>
      <c r="WKX13" s="74"/>
      <c r="WKY13" s="85"/>
      <c r="WKZ13" s="80"/>
      <c r="WLA13" s="80"/>
      <c r="WLB13" s="85"/>
      <c r="WLC13" s="77"/>
      <c r="WLD13" s="74"/>
      <c r="WLE13" s="74"/>
      <c r="WLF13" s="85"/>
      <c r="WLG13" s="74"/>
      <c r="WLH13" s="74"/>
      <c r="WLI13" s="85"/>
      <c r="WLJ13" s="74"/>
      <c r="WLK13" s="74"/>
      <c r="WLL13" s="85"/>
      <c r="WLM13" s="74"/>
      <c r="WLN13" s="74"/>
      <c r="WLO13" s="85"/>
      <c r="WLP13" s="80"/>
      <c r="WLQ13" s="80"/>
      <c r="WLR13" s="85"/>
      <c r="WLS13" s="77"/>
      <c r="WLT13" s="74"/>
      <c r="WLU13" s="74"/>
      <c r="WLV13" s="85"/>
      <c r="WLW13" s="74"/>
      <c r="WLX13" s="74"/>
      <c r="WLY13" s="85"/>
      <c r="WLZ13" s="74"/>
      <c r="WMA13" s="74"/>
      <c r="WMB13" s="85"/>
      <c r="WMC13" s="74"/>
      <c r="WMD13" s="74"/>
      <c r="WME13" s="85"/>
      <c r="WMF13" s="80"/>
      <c r="WMG13" s="80"/>
      <c r="WMH13" s="85"/>
      <c r="WMI13" s="77"/>
      <c r="WMJ13" s="74"/>
      <c r="WMK13" s="74"/>
      <c r="WML13" s="85"/>
      <c r="WMM13" s="74"/>
      <c r="WMN13" s="74"/>
      <c r="WMO13" s="85"/>
      <c r="WMP13" s="74"/>
      <c r="WMQ13" s="74"/>
      <c r="WMR13" s="85"/>
      <c r="WMS13" s="74"/>
      <c r="WMT13" s="74"/>
      <c r="WMU13" s="85"/>
      <c r="WMV13" s="80"/>
      <c r="WMW13" s="80"/>
      <c r="WMX13" s="85"/>
      <c r="WMY13" s="77"/>
      <c r="WMZ13" s="74"/>
      <c r="WNA13" s="74"/>
      <c r="WNB13" s="85"/>
      <c r="WNC13" s="74"/>
      <c r="WND13" s="74"/>
      <c r="WNE13" s="85"/>
      <c r="WNF13" s="74"/>
      <c r="WNG13" s="74"/>
      <c r="WNH13" s="85"/>
      <c r="WNI13" s="74"/>
      <c r="WNJ13" s="74"/>
      <c r="WNK13" s="85"/>
      <c r="WNL13" s="80"/>
      <c r="WNM13" s="80"/>
      <c r="WNN13" s="85"/>
      <c r="WNO13" s="77"/>
      <c r="WNP13" s="74"/>
      <c r="WNQ13" s="74"/>
      <c r="WNR13" s="85"/>
      <c r="WNS13" s="74"/>
      <c r="WNT13" s="74"/>
      <c r="WNU13" s="85"/>
      <c r="WNV13" s="74"/>
      <c r="WNW13" s="74"/>
      <c r="WNX13" s="85"/>
      <c r="WNY13" s="74"/>
      <c r="WNZ13" s="74"/>
      <c r="WOA13" s="85"/>
      <c r="WOB13" s="80"/>
      <c r="WOC13" s="80"/>
      <c r="WOD13" s="85"/>
      <c r="WOE13" s="77"/>
      <c r="WOF13" s="74"/>
      <c r="WOG13" s="74"/>
      <c r="WOH13" s="85"/>
      <c r="WOI13" s="74"/>
      <c r="WOJ13" s="74"/>
      <c r="WOK13" s="85"/>
      <c r="WOL13" s="74"/>
      <c r="WOM13" s="74"/>
      <c r="WON13" s="85"/>
      <c r="WOO13" s="74"/>
      <c r="WOP13" s="74"/>
      <c r="WOQ13" s="85"/>
      <c r="WOR13" s="80"/>
      <c r="WOS13" s="80"/>
      <c r="WOT13" s="85"/>
      <c r="WOU13" s="77"/>
      <c r="WOV13" s="74"/>
      <c r="WOW13" s="74"/>
      <c r="WOX13" s="85"/>
      <c r="WOY13" s="74"/>
      <c r="WOZ13" s="74"/>
      <c r="WPA13" s="85"/>
      <c r="WPB13" s="74"/>
      <c r="WPC13" s="74"/>
      <c r="WPD13" s="85"/>
      <c r="WPE13" s="74"/>
      <c r="WPF13" s="74"/>
      <c r="WPG13" s="85"/>
      <c r="WPH13" s="80"/>
      <c r="WPI13" s="80"/>
      <c r="WPJ13" s="85"/>
      <c r="WPK13" s="77"/>
      <c r="WPL13" s="74"/>
      <c r="WPM13" s="74"/>
      <c r="WPN13" s="85"/>
      <c r="WPO13" s="74"/>
      <c r="WPP13" s="74"/>
      <c r="WPQ13" s="85"/>
      <c r="WPR13" s="74"/>
      <c r="WPS13" s="74"/>
      <c r="WPT13" s="85"/>
      <c r="WPU13" s="74"/>
      <c r="WPV13" s="74"/>
      <c r="WPW13" s="85"/>
      <c r="WPX13" s="80"/>
      <c r="WPY13" s="80"/>
      <c r="WPZ13" s="85"/>
      <c r="WQA13" s="77"/>
      <c r="WQB13" s="74"/>
      <c r="WQC13" s="74"/>
      <c r="WQD13" s="85"/>
      <c r="WQE13" s="74"/>
      <c r="WQF13" s="74"/>
      <c r="WQG13" s="85"/>
      <c r="WQH13" s="74"/>
      <c r="WQI13" s="74"/>
      <c r="WQJ13" s="85"/>
      <c r="WQK13" s="74"/>
      <c r="WQL13" s="74"/>
      <c r="WQM13" s="85"/>
      <c r="WQN13" s="80"/>
      <c r="WQO13" s="80"/>
      <c r="WQP13" s="85"/>
      <c r="WQQ13" s="77"/>
      <c r="WQR13" s="74"/>
      <c r="WQS13" s="74"/>
      <c r="WQT13" s="85"/>
      <c r="WQU13" s="74"/>
      <c r="WQV13" s="74"/>
      <c r="WQW13" s="85"/>
      <c r="WQX13" s="74"/>
      <c r="WQY13" s="74"/>
      <c r="WQZ13" s="85"/>
      <c r="WRA13" s="74"/>
      <c r="WRB13" s="74"/>
      <c r="WRC13" s="85"/>
      <c r="WRD13" s="80"/>
      <c r="WRE13" s="80"/>
      <c r="WRF13" s="85"/>
      <c r="WRG13" s="77"/>
      <c r="WRH13" s="74"/>
      <c r="WRI13" s="74"/>
      <c r="WRJ13" s="85"/>
      <c r="WRK13" s="74"/>
      <c r="WRL13" s="74"/>
      <c r="WRM13" s="85"/>
      <c r="WRN13" s="74"/>
      <c r="WRO13" s="74"/>
      <c r="WRP13" s="85"/>
      <c r="WRQ13" s="74"/>
      <c r="WRR13" s="74"/>
      <c r="WRS13" s="85"/>
      <c r="WRT13" s="80"/>
      <c r="WRU13" s="80"/>
      <c r="WRV13" s="85"/>
      <c r="WRW13" s="77"/>
      <c r="WRX13" s="74"/>
      <c r="WRY13" s="74"/>
      <c r="WRZ13" s="85"/>
      <c r="WSA13" s="74"/>
      <c r="WSB13" s="74"/>
      <c r="WSC13" s="85"/>
      <c r="WSD13" s="74"/>
      <c r="WSE13" s="74"/>
      <c r="WSF13" s="85"/>
      <c r="WSG13" s="74"/>
      <c r="WSH13" s="74"/>
      <c r="WSI13" s="85"/>
      <c r="WSJ13" s="80"/>
      <c r="WSK13" s="80"/>
      <c r="WSL13" s="85"/>
      <c r="WSM13" s="77"/>
      <c r="WSN13" s="74"/>
      <c r="WSO13" s="74"/>
      <c r="WSP13" s="85"/>
      <c r="WSQ13" s="74"/>
      <c r="WSR13" s="74"/>
      <c r="WSS13" s="85"/>
      <c r="WST13" s="74"/>
      <c r="WSU13" s="74"/>
      <c r="WSV13" s="85"/>
      <c r="WSW13" s="74"/>
      <c r="WSX13" s="74"/>
      <c r="WSY13" s="85"/>
      <c r="WSZ13" s="80"/>
      <c r="WTA13" s="80"/>
      <c r="WTB13" s="85"/>
      <c r="WTC13" s="77"/>
      <c r="WTD13" s="74"/>
      <c r="WTE13" s="74"/>
      <c r="WTF13" s="85"/>
      <c r="WTG13" s="74"/>
      <c r="WTH13" s="74"/>
      <c r="WTI13" s="85"/>
      <c r="WTJ13" s="74"/>
      <c r="WTK13" s="74"/>
      <c r="WTL13" s="85"/>
      <c r="WTM13" s="74"/>
      <c r="WTN13" s="74"/>
      <c r="WTO13" s="85"/>
      <c r="WTP13" s="80"/>
      <c r="WTQ13" s="80"/>
      <c r="WTR13" s="85"/>
      <c r="WTS13" s="77"/>
      <c r="WTT13" s="74"/>
      <c r="WTU13" s="74"/>
      <c r="WTV13" s="85"/>
      <c r="WTW13" s="74"/>
      <c r="WTX13" s="74"/>
      <c r="WTY13" s="85"/>
      <c r="WTZ13" s="74"/>
      <c r="WUA13" s="74"/>
      <c r="WUB13" s="85"/>
      <c r="WUC13" s="74"/>
      <c r="WUD13" s="74"/>
      <c r="WUE13" s="85"/>
      <c r="WUF13" s="80"/>
      <c r="WUG13" s="80"/>
      <c r="WUH13" s="85"/>
      <c r="WUI13" s="77"/>
      <c r="WUJ13" s="74"/>
      <c r="WUK13" s="74"/>
      <c r="WUL13" s="85"/>
      <c r="WUM13" s="74"/>
      <c r="WUN13" s="74"/>
      <c r="WUO13" s="85"/>
      <c r="WUP13" s="74"/>
      <c r="WUQ13" s="74"/>
      <c r="WUR13" s="85"/>
      <c r="WUS13" s="74"/>
      <c r="WUT13" s="74"/>
      <c r="WUU13" s="85"/>
      <c r="WUV13" s="80"/>
      <c r="WUW13" s="80"/>
      <c r="WUX13" s="85"/>
      <c r="WUY13" s="77"/>
      <c r="WUZ13" s="74"/>
      <c r="WVA13" s="74"/>
      <c r="WVB13" s="85"/>
      <c r="WVC13" s="74"/>
      <c r="WVD13" s="74"/>
      <c r="WVE13" s="85"/>
      <c r="WVF13" s="74"/>
      <c r="WVG13" s="74"/>
      <c r="WVH13" s="85"/>
      <c r="WVI13" s="74"/>
      <c r="WVJ13" s="74"/>
      <c r="WVK13" s="85"/>
      <c r="WVL13" s="80"/>
      <c r="WVM13" s="80"/>
      <c r="WVN13" s="85"/>
      <c r="WVO13" s="77"/>
      <c r="WVP13" s="74"/>
      <c r="WVQ13" s="74"/>
      <c r="WVR13" s="85"/>
      <c r="WVS13" s="74"/>
      <c r="WVT13" s="74"/>
      <c r="WVU13" s="85"/>
      <c r="WVV13" s="74"/>
      <c r="WVW13" s="74"/>
      <c r="WVX13" s="85"/>
      <c r="WVY13" s="74"/>
      <c r="WVZ13" s="74"/>
      <c r="WWA13" s="85"/>
      <c r="WWB13" s="80"/>
      <c r="WWC13" s="80"/>
      <c r="WWD13" s="85"/>
      <c r="WWE13" s="77"/>
      <c r="WWF13" s="74"/>
      <c r="WWG13" s="74"/>
      <c r="WWH13" s="85"/>
      <c r="WWI13" s="74"/>
      <c r="WWJ13" s="74"/>
      <c r="WWK13" s="85"/>
      <c r="WWL13" s="74"/>
      <c r="WWM13" s="74"/>
      <c r="WWN13" s="85"/>
      <c r="WWO13" s="74"/>
      <c r="WWP13" s="74"/>
      <c r="WWQ13" s="85"/>
      <c r="WWR13" s="80"/>
      <c r="WWS13" s="80"/>
      <c r="WWT13" s="85"/>
      <c r="WWU13" s="77"/>
      <c r="WWV13" s="74"/>
      <c r="WWW13" s="74"/>
      <c r="WWX13" s="85"/>
      <c r="WWY13" s="74"/>
      <c r="WWZ13" s="74"/>
      <c r="WXA13" s="85"/>
      <c r="WXB13" s="74"/>
      <c r="WXC13" s="74"/>
      <c r="WXD13" s="85"/>
      <c r="WXE13" s="74"/>
      <c r="WXF13" s="74"/>
      <c r="WXG13" s="85"/>
      <c r="WXH13" s="80"/>
      <c r="WXI13" s="80"/>
      <c r="WXJ13" s="85"/>
      <c r="WXK13" s="77"/>
      <c r="WXL13" s="74"/>
      <c r="WXM13" s="74"/>
      <c r="WXN13" s="85"/>
      <c r="WXO13" s="74"/>
      <c r="WXP13" s="74"/>
      <c r="WXQ13" s="85"/>
      <c r="WXR13" s="74"/>
      <c r="WXS13" s="74"/>
      <c r="WXT13" s="85"/>
      <c r="WXU13" s="74"/>
      <c r="WXV13" s="74"/>
      <c r="WXW13" s="85"/>
      <c r="WXX13" s="80"/>
      <c r="WXY13" s="80"/>
      <c r="WXZ13" s="85"/>
      <c r="WYA13" s="77"/>
      <c r="WYB13" s="74"/>
      <c r="WYC13" s="74"/>
      <c r="WYD13" s="85"/>
      <c r="WYE13" s="74"/>
      <c r="WYF13" s="74"/>
      <c r="WYG13" s="85"/>
      <c r="WYH13" s="74"/>
      <c r="WYI13" s="74"/>
      <c r="WYJ13" s="85"/>
      <c r="WYK13" s="74"/>
      <c r="WYL13" s="74"/>
      <c r="WYM13" s="85"/>
      <c r="WYN13" s="80"/>
      <c r="WYO13" s="80"/>
      <c r="WYP13" s="85"/>
      <c r="WYQ13" s="77"/>
      <c r="WYR13" s="74"/>
      <c r="WYS13" s="74"/>
      <c r="WYT13" s="85"/>
      <c r="WYU13" s="74"/>
      <c r="WYV13" s="74"/>
      <c r="WYW13" s="85"/>
      <c r="WYX13" s="74"/>
      <c r="WYY13" s="74"/>
      <c r="WYZ13" s="85"/>
      <c r="WZA13" s="74"/>
      <c r="WZB13" s="74"/>
      <c r="WZC13" s="85"/>
      <c r="WZD13" s="80"/>
      <c r="WZE13" s="80"/>
      <c r="WZF13" s="85"/>
      <c r="WZG13" s="77"/>
      <c r="WZH13" s="74"/>
      <c r="WZI13" s="74"/>
      <c r="WZJ13" s="85"/>
      <c r="WZK13" s="74"/>
      <c r="WZL13" s="74"/>
      <c r="WZM13" s="85"/>
      <c r="WZN13" s="74"/>
      <c r="WZO13" s="74"/>
      <c r="WZP13" s="85"/>
      <c r="WZQ13" s="74"/>
      <c r="WZR13" s="74"/>
      <c r="WZS13" s="85"/>
      <c r="WZT13" s="80"/>
      <c r="WZU13" s="80"/>
      <c r="WZV13" s="85"/>
      <c r="WZW13" s="77"/>
      <c r="WZX13" s="74"/>
      <c r="WZY13" s="74"/>
      <c r="WZZ13" s="85"/>
      <c r="XAA13" s="74"/>
      <c r="XAB13" s="74"/>
      <c r="XAC13" s="85"/>
      <c r="XAD13" s="74"/>
      <c r="XAE13" s="74"/>
      <c r="XAF13" s="85"/>
      <c r="XAG13" s="74"/>
      <c r="XAH13" s="74"/>
      <c r="XAI13" s="85"/>
      <c r="XAJ13" s="80"/>
      <c r="XAK13" s="80"/>
      <c r="XAL13" s="85"/>
      <c r="XAM13" s="77"/>
      <c r="XAN13" s="74"/>
      <c r="XAO13" s="74"/>
      <c r="XAP13" s="85"/>
      <c r="XAQ13" s="74"/>
      <c r="XAR13" s="74"/>
      <c r="XAS13" s="85"/>
      <c r="XAT13" s="74"/>
      <c r="XAU13" s="74"/>
      <c r="XAV13" s="85"/>
      <c r="XAW13" s="74"/>
      <c r="XAX13" s="74"/>
      <c r="XAY13" s="85"/>
      <c r="XAZ13" s="80"/>
      <c r="XBA13" s="80"/>
      <c r="XBB13" s="85"/>
      <c r="XBC13" s="77"/>
      <c r="XBD13" s="74"/>
      <c r="XBE13" s="74"/>
      <c r="XBF13" s="85"/>
      <c r="XBG13" s="74"/>
      <c r="XBH13" s="74"/>
      <c r="XBI13" s="85"/>
      <c r="XBJ13" s="74"/>
      <c r="XBK13" s="74"/>
      <c r="XBL13" s="85"/>
      <c r="XBM13" s="74"/>
      <c r="XBN13" s="74"/>
      <c r="XBO13" s="85"/>
      <c r="XBP13" s="80"/>
      <c r="XBQ13" s="80"/>
      <c r="XBR13" s="85"/>
      <c r="XBS13" s="77"/>
      <c r="XBT13" s="74"/>
      <c r="XBU13" s="74"/>
      <c r="XBV13" s="85"/>
      <c r="XBW13" s="74"/>
      <c r="XBX13" s="74"/>
      <c r="XBY13" s="85"/>
      <c r="XBZ13" s="74"/>
      <c r="XCA13" s="74"/>
      <c r="XCB13" s="85"/>
      <c r="XCC13" s="74"/>
      <c r="XCD13" s="74"/>
      <c r="XCE13" s="85"/>
      <c r="XCF13" s="80"/>
      <c r="XCG13" s="80"/>
      <c r="XCH13" s="85"/>
      <c r="XCI13" s="77"/>
      <c r="XCJ13" s="74"/>
      <c r="XCK13" s="74"/>
      <c r="XCL13" s="85"/>
      <c r="XCM13" s="74"/>
      <c r="XCN13" s="74"/>
      <c r="XCO13" s="85"/>
      <c r="XCP13" s="74"/>
      <c r="XCQ13" s="74"/>
      <c r="XCR13" s="85"/>
      <c r="XCS13" s="74"/>
      <c r="XCT13" s="74"/>
      <c r="XCU13" s="85"/>
      <c r="XCV13" s="80"/>
      <c r="XCW13" s="80"/>
      <c r="XCX13" s="85"/>
      <c r="XCY13" s="77"/>
      <c r="XCZ13" s="74"/>
      <c r="XDA13" s="74"/>
      <c r="XDB13" s="85"/>
      <c r="XDC13" s="74"/>
      <c r="XDD13" s="74"/>
      <c r="XDE13" s="85"/>
      <c r="XDF13" s="74"/>
      <c r="XDG13" s="74"/>
      <c r="XDH13" s="85"/>
      <c r="XDI13" s="74"/>
      <c r="XDJ13" s="74"/>
      <c r="XDK13" s="85"/>
      <c r="XDL13" s="80"/>
      <c r="XDM13" s="80"/>
      <c r="XDN13" s="85"/>
      <c r="XDO13" s="77"/>
      <c r="XDP13" s="74"/>
      <c r="XDQ13" s="74"/>
      <c r="XDR13" s="85"/>
      <c r="XDS13" s="74"/>
      <c r="XDT13" s="74"/>
      <c r="XDU13" s="85"/>
      <c r="XDV13" s="74"/>
      <c r="XDW13" s="74"/>
      <c r="XDX13" s="85"/>
      <c r="XDY13" s="74"/>
      <c r="XDZ13" s="74"/>
      <c r="XEA13" s="85"/>
      <c r="XEB13" s="80"/>
      <c r="XEC13" s="80"/>
      <c r="XED13" s="85"/>
      <c r="XEE13" s="77"/>
      <c r="XEF13" s="74"/>
      <c r="XEG13" s="74"/>
      <c r="XEH13" s="85"/>
      <c r="XEI13" s="74"/>
      <c r="XEJ13" s="74"/>
      <c r="XEK13" s="85"/>
      <c r="XEL13" s="74"/>
      <c r="XEM13" s="74"/>
      <c r="XEN13" s="85"/>
      <c r="XEO13" s="74"/>
      <c r="XEP13" s="74"/>
      <c r="XEQ13" s="85"/>
      <c r="XER13" s="80"/>
      <c r="XES13" s="80"/>
      <c r="XET13" s="85"/>
    </row>
    <row r="14" spans="1:16374" s="79" customFormat="1">
      <c r="A14" s="76" t="s">
        <v>39</v>
      </c>
      <c r="B14" s="79">
        <f>SUM(B15:B23)</f>
        <v>6724330</v>
      </c>
      <c r="C14" s="79">
        <f>SUM(C15:C23)</f>
        <v>6942288</v>
      </c>
      <c r="D14" s="79">
        <f>SUM(D15:D23)</f>
        <v>7210153</v>
      </c>
      <c r="E14" s="79">
        <f>SUM(E15:E23)</f>
        <v>7507671</v>
      </c>
      <c r="F14" s="79">
        <f>SUM(F15:F23)</f>
        <v>0</v>
      </c>
      <c r="G14" s="1"/>
      <c r="H14" s="1"/>
      <c r="I14" s="1"/>
      <c r="J14" s="1"/>
      <c r="K14" s="140"/>
      <c r="L14" s="140"/>
      <c r="M14" s="1"/>
      <c r="N14" s="140"/>
      <c r="O14" s="140"/>
      <c r="P14" s="1"/>
      <c r="Q14" s="140"/>
      <c r="R14" s="140"/>
      <c r="S14" s="1"/>
      <c r="T14" s="140"/>
      <c r="U14" s="140"/>
      <c r="V14" s="1"/>
      <c r="W14" s="140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87"/>
      <c r="DJ14" s="87"/>
      <c r="DK14" s="87"/>
      <c r="DL14" s="87"/>
      <c r="DM14" s="87"/>
      <c r="DN14" s="87"/>
      <c r="DO14" s="123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123"/>
      <c r="EF14" s="87"/>
      <c r="EG14" s="87"/>
      <c r="EH14" s="87"/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123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123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GA14" s="76"/>
      <c r="GQ14" s="76"/>
      <c r="HG14" s="76"/>
      <c r="HW14" s="76"/>
      <c r="IM14" s="76"/>
      <c r="JC14" s="76"/>
      <c r="JS14" s="76"/>
      <c r="KI14" s="76"/>
      <c r="KY14" s="76"/>
      <c r="LO14" s="76"/>
      <c r="ME14" s="76"/>
      <c r="MU14" s="76"/>
      <c r="NK14" s="76"/>
      <c r="OA14" s="76"/>
      <c r="OQ14" s="76"/>
      <c r="PG14" s="76"/>
      <c r="PW14" s="76"/>
      <c r="QM14" s="76"/>
      <c r="RC14" s="76"/>
      <c r="RS14" s="76"/>
      <c r="SI14" s="76"/>
      <c r="SY14" s="76"/>
      <c r="TO14" s="76"/>
      <c r="UE14" s="76"/>
      <c r="UU14" s="76"/>
      <c r="VK14" s="76"/>
      <c r="WA14" s="76"/>
      <c r="WQ14" s="76"/>
      <c r="XG14" s="76"/>
      <c r="XW14" s="76"/>
      <c r="YM14" s="76"/>
      <c r="ZC14" s="76"/>
      <c r="ZS14" s="76"/>
      <c r="AAI14" s="76"/>
      <c r="AAY14" s="76"/>
      <c r="ABO14" s="76"/>
      <c r="ACE14" s="76"/>
      <c r="ACU14" s="76"/>
      <c r="ADK14" s="76"/>
      <c r="AEA14" s="76"/>
      <c r="AEQ14" s="76"/>
      <c r="AFG14" s="76"/>
      <c r="AFW14" s="76"/>
      <c r="AGM14" s="76"/>
      <c r="AHC14" s="76"/>
      <c r="AHS14" s="76"/>
      <c r="AII14" s="76"/>
      <c r="AIY14" s="76"/>
      <c r="AJO14" s="76"/>
      <c r="AKE14" s="76"/>
      <c r="AKU14" s="76"/>
      <c r="ALK14" s="76"/>
      <c r="AMA14" s="76"/>
      <c r="AMQ14" s="76"/>
      <c r="ANG14" s="76"/>
      <c r="ANW14" s="76"/>
      <c r="AOM14" s="76"/>
      <c r="APC14" s="76"/>
      <c r="APS14" s="76"/>
      <c r="AQI14" s="76"/>
      <c r="AQY14" s="76"/>
      <c r="ARO14" s="76"/>
      <c r="ASE14" s="76"/>
      <c r="ASU14" s="76"/>
      <c r="ATK14" s="76"/>
      <c r="AUA14" s="76"/>
      <c r="AUQ14" s="76"/>
      <c r="AVG14" s="76"/>
      <c r="AVW14" s="76"/>
      <c r="AWM14" s="76"/>
      <c r="AXC14" s="76"/>
      <c r="AXS14" s="76"/>
      <c r="AYI14" s="76"/>
      <c r="AYY14" s="76"/>
      <c r="AZO14" s="76"/>
      <c r="BAE14" s="76"/>
      <c r="BAU14" s="76"/>
      <c r="BBK14" s="76"/>
      <c r="BCA14" s="76"/>
      <c r="BCQ14" s="76"/>
      <c r="BDG14" s="76"/>
      <c r="BDW14" s="76"/>
      <c r="BEM14" s="76"/>
      <c r="BFC14" s="76"/>
      <c r="BFS14" s="76"/>
      <c r="BGI14" s="76"/>
      <c r="BGY14" s="76"/>
      <c r="BHO14" s="76"/>
      <c r="BIE14" s="76"/>
      <c r="BIU14" s="76"/>
      <c r="BJK14" s="76"/>
      <c r="BKA14" s="76"/>
      <c r="BKQ14" s="76"/>
      <c r="BLG14" s="76"/>
      <c r="BLW14" s="76"/>
      <c r="BMM14" s="76"/>
      <c r="BNC14" s="76"/>
      <c r="BNS14" s="76"/>
      <c r="BOI14" s="76"/>
      <c r="BOY14" s="76"/>
      <c r="BPO14" s="76"/>
      <c r="BQE14" s="76"/>
      <c r="BQU14" s="76"/>
      <c r="BRK14" s="76"/>
      <c r="BSA14" s="76"/>
      <c r="BSQ14" s="76"/>
      <c r="BTG14" s="76"/>
      <c r="BTW14" s="76"/>
      <c r="BUM14" s="76"/>
      <c r="BVC14" s="76"/>
      <c r="BVS14" s="76"/>
      <c r="BWI14" s="76"/>
      <c r="BWY14" s="76"/>
      <c r="BXO14" s="76"/>
      <c r="BYE14" s="76"/>
      <c r="BYU14" s="76"/>
      <c r="BZK14" s="76"/>
      <c r="CAA14" s="76"/>
      <c r="CAQ14" s="76"/>
      <c r="CBG14" s="76"/>
      <c r="CBW14" s="76"/>
      <c r="CCM14" s="76"/>
      <c r="CDC14" s="76"/>
      <c r="CDS14" s="76"/>
      <c r="CEI14" s="76"/>
      <c r="CEY14" s="76"/>
      <c r="CFO14" s="76"/>
      <c r="CGE14" s="76"/>
      <c r="CGU14" s="76"/>
      <c r="CHK14" s="76"/>
      <c r="CIA14" s="76"/>
      <c r="CIQ14" s="76"/>
      <c r="CJG14" s="76"/>
      <c r="CJW14" s="76"/>
      <c r="CKM14" s="76"/>
      <c r="CLC14" s="76"/>
      <c r="CLS14" s="76"/>
      <c r="CMI14" s="76"/>
      <c r="CMY14" s="76"/>
      <c r="CNO14" s="76"/>
      <c r="COE14" s="76"/>
      <c r="COU14" s="76"/>
      <c r="CPK14" s="76"/>
      <c r="CQA14" s="76"/>
      <c r="CQQ14" s="76"/>
      <c r="CRG14" s="76"/>
      <c r="CRW14" s="76"/>
      <c r="CSM14" s="76"/>
      <c r="CTC14" s="76"/>
      <c r="CTS14" s="76"/>
      <c r="CUI14" s="76"/>
      <c r="CUY14" s="76"/>
      <c r="CVO14" s="76"/>
      <c r="CWE14" s="76"/>
      <c r="CWU14" s="76"/>
      <c r="CXK14" s="76"/>
      <c r="CYA14" s="76"/>
      <c r="CYQ14" s="76"/>
      <c r="CZG14" s="76"/>
      <c r="CZW14" s="76"/>
      <c r="DAM14" s="76"/>
      <c r="DBC14" s="76"/>
      <c r="DBS14" s="76"/>
      <c r="DCI14" s="76"/>
      <c r="DCY14" s="76"/>
      <c r="DDO14" s="76"/>
      <c r="DEE14" s="76"/>
      <c r="DEU14" s="76"/>
      <c r="DFK14" s="76"/>
      <c r="DGA14" s="76"/>
      <c r="DGQ14" s="76"/>
      <c r="DHG14" s="76"/>
      <c r="DHW14" s="76"/>
      <c r="DIM14" s="76"/>
      <c r="DJC14" s="76"/>
      <c r="DJS14" s="76"/>
      <c r="DKI14" s="76"/>
      <c r="DKY14" s="76"/>
      <c r="DLO14" s="76"/>
      <c r="DME14" s="76"/>
      <c r="DMU14" s="76"/>
      <c r="DNK14" s="76"/>
      <c r="DOA14" s="76"/>
      <c r="DOQ14" s="76"/>
      <c r="DPG14" s="76"/>
      <c r="DPW14" s="76"/>
      <c r="DQM14" s="76"/>
      <c r="DRC14" s="76"/>
      <c r="DRS14" s="76"/>
      <c r="DSI14" s="76"/>
      <c r="DSY14" s="76"/>
      <c r="DTO14" s="76"/>
      <c r="DUE14" s="76"/>
      <c r="DUU14" s="76"/>
      <c r="DVK14" s="76"/>
      <c r="DWA14" s="76"/>
      <c r="DWQ14" s="76"/>
      <c r="DXG14" s="76"/>
      <c r="DXW14" s="76"/>
      <c r="DYM14" s="76"/>
      <c r="DZC14" s="76"/>
      <c r="DZS14" s="76"/>
      <c r="EAI14" s="76"/>
      <c r="EAY14" s="76"/>
      <c r="EBO14" s="76"/>
      <c r="ECE14" s="76"/>
      <c r="ECU14" s="76"/>
      <c r="EDK14" s="76"/>
      <c r="EEA14" s="76"/>
      <c r="EEQ14" s="76"/>
      <c r="EFG14" s="76"/>
      <c r="EFW14" s="76"/>
      <c r="EGM14" s="76"/>
      <c r="EHC14" s="76"/>
      <c r="EHS14" s="76"/>
      <c r="EII14" s="76"/>
      <c r="EIY14" s="76"/>
      <c r="EJO14" s="76"/>
      <c r="EKE14" s="76"/>
      <c r="EKU14" s="76"/>
      <c r="ELK14" s="76"/>
      <c r="EMA14" s="76"/>
      <c r="EMQ14" s="76"/>
      <c r="ENG14" s="76"/>
      <c r="ENW14" s="76"/>
      <c r="EOM14" s="76"/>
      <c r="EPC14" s="76"/>
      <c r="EPS14" s="76"/>
      <c r="EQI14" s="76"/>
      <c r="EQY14" s="76"/>
      <c r="ERO14" s="76"/>
      <c r="ESE14" s="76"/>
      <c r="ESU14" s="76"/>
      <c r="ETK14" s="76"/>
      <c r="EUA14" s="76"/>
      <c r="EUQ14" s="76"/>
      <c r="EVG14" s="76"/>
      <c r="EVW14" s="76"/>
      <c r="EWM14" s="76"/>
      <c r="EXC14" s="76"/>
      <c r="EXS14" s="76"/>
      <c r="EYI14" s="76"/>
      <c r="EYY14" s="76"/>
      <c r="EZO14" s="76"/>
      <c r="FAE14" s="76"/>
      <c r="FAU14" s="76"/>
      <c r="FBK14" s="76"/>
      <c r="FCA14" s="76"/>
      <c r="FCQ14" s="76"/>
      <c r="FDG14" s="76"/>
      <c r="FDW14" s="76"/>
      <c r="FEM14" s="76"/>
      <c r="FFC14" s="76"/>
      <c r="FFS14" s="76"/>
      <c r="FGI14" s="76"/>
      <c r="FGY14" s="76"/>
      <c r="FHO14" s="76"/>
      <c r="FIE14" s="76"/>
      <c r="FIU14" s="76"/>
      <c r="FJK14" s="76"/>
      <c r="FKA14" s="76"/>
      <c r="FKQ14" s="76"/>
      <c r="FLG14" s="76"/>
      <c r="FLW14" s="76"/>
      <c r="FMM14" s="76"/>
      <c r="FNC14" s="76"/>
      <c r="FNS14" s="76"/>
      <c r="FOI14" s="76"/>
      <c r="FOY14" s="76"/>
      <c r="FPO14" s="76"/>
      <c r="FQE14" s="76"/>
      <c r="FQU14" s="76"/>
      <c r="FRK14" s="76"/>
      <c r="FSA14" s="76"/>
      <c r="FSQ14" s="76"/>
      <c r="FTG14" s="76"/>
      <c r="FTW14" s="76"/>
      <c r="FUM14" s="76"/>
      <c r="FVC14" s="76"/>
      <c r="FVS14" s="76"/>
      <c r="FWI14" s="76"/>
      <c r="FWY14" s="76"/>
      <c r="FXO14" s="76"/>
      <c r="FYE14" s="76"/>
      <c r="FYU14" s="76"/>
      <c r="FZK14" s="76"/>
      <c r="GAA14" s="76"/>
      <c r="GAQ14" s="76"/>
      <c r="GBG14" s="76"/>
      <c r="GBW14" s="76"/>
      <c r="GCM14" s="76"/>
      <c r="GDC14" s="76"/>
      <c r="GDS14" s="76"/>
      <c r="GEI14" s="76"/>
      <c r="GEY14" s="76"/>
      <c r="GFO14" s="76"/>
      <c r="GGE14" s="76"/>
      <c r="GGU14" s="76"/>
      <c r="GHK14" s="76"/>
      <c r="GIA14" s="76"/>
      <c r="GIQ14" s="76"/>
      <c r="GJG14" s="76"/>
      <c r="GJW14" s="76"/>
      <c r="GKM14" s="76"/>
      <c r="GLC14" s="76"/>
      <c r="GLS14" s="76"/>
      <c r="GMI14" s="76"/>
      <c r="GMY14" s="76"/>
      <c r="GNO14" s="76"/>
      <c r="GOE14" s="76"/>
      <c r="GOU14" s="76"/>
      <c r="GPK14" s="76"/>
      <c r="GQA14" s="76"/>
      <c r="GQQ14" s="76"/>
      <c r="GRG14" s="76"/>
      <c r="GRW14" s="76"/>
      <c r="GSM14" s="76"/>
      <c r="GTC14" s="76"/>
      <c r="GTS14" s="76"/>
      <c r="GUI14" s="76"/>
      <c r="GUY14" s="76"/>
      <c r="GVO14" s="76"/>
      <c r="GWE14" s="76"/>
      <c r="GWU14" s="76"/>
      <c r="GXK14" s="76"/>
      <c r="GYA14" s="76"/>
      <c r="GYQ14" s="76"/>
      <c r="GZG14" s="76"/>
      <c r="GZW14" s="76"/>
      <c r="HAM14" s="76"/>
      <c r="HBC14" s="76"/>
      <c r="HBS14" s="76"/>
      <c r="HCI14" s="76"/>
      <c r="HCY14" s="76"/>
      <c r="HDO14" s="76"/>
      <c r="HEE14" s="76"/>
      <c r="HEU14" s="76"/>
      <c r="HFK14" s="76"/>
      <c r="HGA14" s="76"/>
      <c r="HGQ14" s="76"/>
      <c r="HHG14" s="76"/>
      <c r="HHW14" s="76"/>
      <c r="HIM14" s="76"/>
      <c r="HJC14" s="76"/>
      <c r="HJS14" s="76"/>
      <c r="HKI14" s="76"/>
      <c r="HKY14" s="76"/>
      <c r="HLO14" s="76"/>
      <c r="HME14" s="76"/>
      <c r="HMU14" s="76"/>
      <c r="HNK14" s="76"/>
      <c r="HOA14" s="76"/>
      <c r="HOQ14" s="76"/>
      <c r="HPG14" s="76"/>
      <c r="HPW14" s="76"/>
      <c r="HQM14" s="76"/>
      <c r="HRC14" s="76"/>
      <c r="HRS14" s="76"/>
      <c r="HSI14" s="76"/>
      <c r="HSY14" s="76"/>
      <c r="HTO14" s="76"/>
      <c r="HUE14" s="76"/>
      <c r="HUU14" s="76"/>
      <c r="HVK14" s="76"/>
      <c r="HWA14" s="76"/>
      <c r="HWQ14" s="76"/>
      <c r="HXG14" s="76"/>
      <c r="HXW14" s="76"/>
      <c r="HYM14" s="76"/>
      <c r="HZC14" s="76"/>
      <c r="HZS14" s="76"/>
      <c r="IAI14" s="76"/>
      <c r="IAY14" s="76"/>
      <c r="IBO14" s="76"/>
      <c r="ICE14" s="76"/>
      <c r="ICU14" s="76"/>
      <c r="IDK14" s="76"/>
      <c r="IEA14" s="76"/>
      <c r="IEQ14" s="76"/>
      <c r="IFG14" s="76"/>
      <c r="IFW14" s="76"/>
      <c r="IGM14" s="76"/>
      <c r="IHC14" s="76"/>
      <c r="IHS14" s="76"/>
      <c r="III14" s="76"/>
      <c r="IIY14" s="76"/>
      <c r="IJO14" s="76"/>
      <c r="IKE14" s="76"/>
      <c r="IKU14" s="76"/>
      <c r="ILK14" s="76"/>
      <c r="IMA14" s="76"/>
      <c r="IMQ14" s="76"/>
      <c r="ING14" s="76"/>
      <c r="INW14" s="76"/>
      <c r="IOM14" s="76"/>
      <c r="IPC14" s="76"/>
      <c r="IPS14" s="76"/>
      <c r="IQI14" s="76"/>
      <c r="IQY14" s="76"/>
      <c r="IRO14" s="76"/>
      <c r="ISE14" s="76"/>
      <c r="ISU14" s="76"/>
      <c r="ITK14" s="76"/>
      <c r="IUA14" s="76"/>
      <c r="IUQ14" s="76"/>
      <c r="IVG14" s="76"/>
      <c r="IVW14" s="76"/>
      <c r="IWM14" s="76"/>
      <c r="IXC14" s="76"/>
      <c r="IXS14" s="76"/>
      <c r="IYI14" s="76"/>
      <c r="IYY14" s="76"/>
      <c r="IZO14" s="76"/>
      <c r="JAE14" s="76"/>
      <c r="JAU14" s="76"/>
      <c r="JBK14" s="76"/>
      <c r="JCA14" s="76"/>
      <c r="JCQ14" s="76"/>
      <c r="JDG14" s="76"/>
      <c r="JDW14" s="76"/>
      <c r="JEM14" s="76"/>
      <c r="JFC14" s="76"/>
      <c r="JFS14" s="76"/>
      <c r="JGI14" s="76"/>
      <c r="JGY14" s="76"/>
      <c r="JHO14" s="76"/>
      <c r="JIE14" s="76"/>
      <c r="JIU14" s="76"/>
      <c r="JJK14" s="76"/>
      <c r="JKA14" s="76"/>
      <c r="JKQ14" s="76"/>
      <c r="JLG14" s="76"/>
      <c r="JLW14" s="76"/>
      <c r="JMM14" s="76"/>
      <c r="JNC14" s="76"/>
      <c r="JNS14" s="76"/>
      <c r="JOI14" s="76"/>
      <c r="JOY14" s="76"/>
      <c r="JPO14" s="76"/>
      <c r="JQE14" s="76"/>
      <c r="JQU14" s="76"/>
      <c r="JRK14" s="76"/>
      <c r="JSA14" s="76"/>
      <c r="JSQ14" s="76"/>
      <c r="JTG14" s="76"/>
      <c r="JTW14" s="76"/>
      <c r="JUM14" s="76"/>
      <c r="JVC14" s="76"/>
      <c r="JVS14" s="76"/>
      <c r="JWI14" s="76"/>
      <c r="JWY14" s="76"/>
      <c r="JXO14" s="76"/>
      <c r="JYE14" s="76"/>
      <c r="JYU14" s="76"/>
      <c r="JZK14" s="76"/>
      <c r="KAA14" s="76"/>
      <c r="KAQ14" s="76"/>
      <c r="KBG14" s="76"/>
      <c r="KBW14" s="76"/>
      <c r="KCM14" s="76"/>
      <c r="KDC14" s="76"/>
      <c r="KDS14" s="76"/>
      <c r="KEI14" s="76"/>
      <c r="KEY14" s="76"/>
      <c r="KFO14" s="76"/>
      <c r="KGE14" s="76"/>
      <c r="KGU14" s="76"/>
      <c r="KHK14" s="76"/>
      <c r="KIA14" s="76"/>
      <c r="KIQ14" s="76"/>
      <c r="KJG14" s="76"/>
      <c r="KJW14" s="76"/>
      <c r="KKM14" s="76"/>
      <c r="KLC14" s="76"/>
      <c r="KLS14" s="76"/>
      <c r="KMI14" s="76"/>
      <c r="KMY14" s="76"/>
      <c r="KNO14" s="76"/>
      <c r="KOE14" s="76"/>
      <c r="KOU14" s="76"/>
      <c r="KPK14" s="76"/>
      <c r="KQA14" s="76"/>
      <c r="KQQ14" s="76"/>
      <c r="KRG14" s="76"/>
      <c r="KRW14" s="76"/>
      <c r="KSM14" s="76"/>
      <c r="KTC14" s="76"/>
      <c r="KTS14" s="76"/>
      <c r="KUI14" s="76"/>
      <c r="KUY14" s="76"/>
      <c r="KVO14" s="76"/>
      <c r="KWE14" s="76"/>
      <c r="KWU14" s="76"/>
      <c r="KXK14" s="76"/>
      <c r="KYA14" s="76"/>
      <c r="KYQ14" s="76"/>
      <c r="KZG14" s="76"/>
      <c r="KZW14" s="76"/>
      <c r="LAM14" s="76"/>
      <c r="LBC14" s="76"/>
      <c r="LBS14" s="76"/>
      <c r="LCI14" s="76"/>
      <c r="LCY14" s="76"/>
      <c r="LDO14" s="76"/>
      <c r="LEE14" s="76"/>
      <c r="LEU14" s="76"/>
      <c r="LFK14" s="76"/>
      <c r="LGA14" s="76"/>
      <c r="LGQ14" s="76"/>
      <c r="LHG14" s="76"/>
      <c r="LHW14" s="76"/>
      <c r="LIM14" s="76"/>
      <c r="LJC14" s="76"/>
      <c r="LJS14" s="76"/>
      <c r="LKI14" s="76"/>
      <c r="LKY14" s="76"/>
      <c r="LLO14" s="76"/>
      <c r="LME14" s="76"/>
      <c r="LMU14" s="76"/>
      <c r="LNK14" s="76"/>
      <c r="LOA14" s="76"/>
      <c r="LOQ14" s="76"/>
      <c r="LPG14" s="76"/>
      <c r="LPW14" s="76"/>
      <c r="LQM14" s="76"/>
      <c r="LRC14" s="76"/>
      <c r="LRS14" s="76"/>
      <c r="LSI14" s="76"/>
      <c r="LSY14" s="76"/>
      <c r="LTO14" s="76"/>
      <c r="LUE14" s="76"/>
      <c r="LUU14" s="76"/>
      <c r="LVK14" s="76"/>
      <c r="LWA14" s="76"/>
      <c r="LWQ14" s="76"/>
      <c r="LXG14" s="76"/>
      <c r="LXW14" s="76"/>
      <c r="LYM14" s="76"/>
      <c r="LZC14" s="76"/>
      <c r="LZS14" s="76"/>
      <c r="MAI14" s="76"/>
      <c r="MAY14" s="76"/>
      <c r="MBO14" s="76"/>
      <c r="MCE14" s="76"/>
      <c r="MCU14" s="76"/>
      <c r="MDK14" s="76"/>
      <c r="MEA14" s="76"/>
      <c r="MEQ14" s="76"/>
      <c r="MFG14" s="76"/>
      <c r="MFW14" s="76"/>
      <c r="MGM14" s="76"/>
      <c r="MHC14" s="76"/>
      <c r="MHS14" s="76"/>
      <c r="MII14" s="76"/>
      <c r="MIY14" s="76"/>
      <c r="MJO14" s="76"/>
      <c r="MKE14" s="76"/>
      <c r="MKU14" s="76"/>
      <c r="MLK14" s="76"/>
      <c r="MMA14" s="76"/>
      <c r="MMQ14" s="76"/>
      <c r="MNG14" s="76"/>
      <c r="MNW14" s="76"/>
      <c r="MOM14" s="76"/>
      <c r="MPC14" s="76"/>
      <c r="MPS14" s="76"/>
      <c r="MQI14" s="76"/>
      <c r="MQY14" s="76"/>
      <c r="MRO14" s="76"/>
      <c r="MSE14" s="76"/>
      <c r="MSU14" s="76"/>
      <c r="MTK14" s="76"/>
      <c r="MUA14" s="76"/>
      <c r="MUQ14" s="76"/>
      <c r="MVG14" s="76"/>
      <c r="MVW14" s="76"/>
      <c r="MWM14" s="76"/>
      <c r="MXC14" s="76"/>
      <c r="MXS14" s="76"/>
      <c r="MYI14" s="76"/>
      <c r="MYY14" s="76"/>
      <c r="MZO14" s="76"/>
      <c r="NAE14" s="76"/>
      <c r="NAU14" s="76"/>
      <c r="NBK14" s="76"/>
      <c r="NCA14" s="76"/>
      <c r="NCQ14" s="76"/>
      <c r="NDG14" s="76"/>
      <c r="NDW14" s="76"/>
      <c r="NEM14" s="76"/>
      <c r="NFC14" s="76"/>
      <c r="NFS14" s="76"/>
      <c r="NGI14" s="76"/>
      <c r="NGY14" s="76"/>
      <c r="NHO14" s="76"/>
      <c r="NIE14" s="76"/>
      <c r="NIU14" s="76"/>
      <c r="NJK14" s="76"/>
      <c r="NKA14" s="76"/>
      <c r="NKQ14" s="76"/>
      <c r="NLG14" s="76"/>
      <c r="NLW14" s="76"/>
      <c r="NMM14" s="76"/>
      <c r="NNC14" s="76"/>
      <c r="NNS14" s="76"/>
      <c r="NOI14" s="76"/>
      <c r="NOY14" s="76"/>
      <c r="NPO14" s="76"/>
      <c r="NQE14" s="76"/>
      <c r="NQU14" s="76"/>
      <c r="NRK14" s="76"/>
      <c r="NSA14" s="76"/>
      <c r="NSQ14" s="76"/>
      <c r="NTG14" s="76"/>
      <c r="NTW14" s="76"/>
      <c r="NUM14" s="76"/>
      <c r="NVC14" s="76"/>
      <c r="NVS14" s="76"/>
      <c r="NWI14" s="76"/>
      <c r="NWY14" s="76"/>
      <c r="NXO14" s="76"/>
      <c r="NYE14" s="76"/>
      <c r="NYU14" s="76"/>
      <c r="NZK14" s="76"/>
      <c r="OAA14" s="76"/>
      <c r="OAQ14" s="76"/>
      <c r="OBG14" s="76"/>
      <c r="OBW14" s="76"/>
      <c r="OCM14" s="76"/>
      <c r="ODC14" s="76"/>
      <c r="ODS14" s="76"/>
      <c r="OEI14" s="76"/>
      <c r="OEY14" s="76"/>
      <c r="OFO14" s="76"/>
      <c r="OGE14" s="76"/>
      <c r="OGU14" s="76"/>
      <c r="OHK14" s="76"/>
      <c r="OIA14" s="76"/>
      <c r="OIQ14" s="76"/>
      <c r="OJG14" s="76"/>
      <c r="OJW14" s="76"/>
      <c r="OKM14" s="76"/>
      <c r="OLC14" s="76"/>
      <c r="OLS14" s="76"/>
      <c r="OMI14" s="76"/>
      <c r="OMY14" s="76"/>
      <c r="ONO14" s="76"/>
      <c r="OOE14" s="76"/>
      <c r="OOU14" s="76"/>
      <c r="OPK14" s="76"/>
      <c r="OQA14" s="76"/>
      <c r="OQQ14" s="76"/>
      <c r="ORG14" s="76"/>
      <c r="ORW14" s="76"/>
      <c r="OSM14" s="76"/>
      <c r="OTC14" s="76"/>
      <c r="OTS14" s="76"/>
      <c r="OUI14" s="76"/>
      <c r="OUY14" s="76"/>
      <c r="OVO14" s="76"/>
      <c r="OWE14" s="76"/>
      <c r="OWU14" s="76"/>
      <c r="OXK14" s="76"/>
      <c r="OYA14" s="76"/>
      <c r="OYQ14" s="76"/>
      <c r="OZG14" s="76"/>
      <c r="OZW14" s="76"/>
      <c r="PAM14" s="76"/>
      <c r="PBC14" s="76"/>
      <c r="PBS14" s="76"/>
      <c r="PCI14" s="76"/>
      <c r="PCY14" s="76"/>
      <c r="PDO14" s="76"/>
      <c r="PEE14" s="76"/>
      <c r="PEU14" s="76"/>
      <c r="PFK14" s="76"/>
      <c r="PGA14" s="76"/>
      <c r="PGQ14" s="76"/>
      <c r="PHG14" s="76"/>
      <c r="PHW14" s="76"/>
      <c r="PIM14" s="76"/>
      <c r="PJC14" s="76"/>
      <c r="PJS14" s="76"/>
      <c r="PKI14" s="76"/>
      <c r="PKY14" s="76"/>
      <c r="PLO14" s="76"/>
      <c r="PME14" s="76"/>
      <c r="PMU14" s="76"/>
      <c r="PNK14" s="76"/>
      <c r="POA14" s="76"/>
      <c r="POQ14" s="76"/>
      <c r="PPG14" s="76"/>
      <c r="PPW14" s="76"/>
      <c r="PQM14" s="76"/>
      <c r="PRC14" s="76"/>
      <c r="PRS14" s="76"/>
      <c r="PSI14" s="76"/>
      <c r="PSY14" s="76"/>
      <c r="PTO14" s="76"/>
      <c r="PUE14" s="76"/>
      <c r="PUU14" s="76"/>
      <c r="PVK14" s="76"/>
      <c r="PWA14" s="76"/>
      <c r="PWQ14" s="76"/>
      <c r="PXG14" s="76"/>
      <c r="PXW14" s="76"/>
      <c r="PYM14" s="76"/>
      <c r="PZC14" s="76"/>
      <c r="PZS14" s="76"/>
      <c r="QAI14" s="76"/>
      <c r="QAY14" s="76"/>
      <c r="QBO14" s="76"/>
      <c r="QCE14" s="76"/>
      <c r="QCU14" s="76"/>
      <c r="QDK14" s="76"/>
      <c r="QEA14" s="76"/>
      <c r="QEQ14" s="76"/>
      <c r="QFG14" s="76"/>
      <c r="QFW14" s="76"/>
      <c r="QGM14" s="76"/>
      <c r="QHC14" s="76"/>
      <c r="QHS14" s="76"/>
      <c r="QII14" s="76"/>
      <c r="QIY14" s="76"/>
      <c r="QJO14" s="76"/>
      <c r="QKE14" s="76"/>
      <c r="QKU14" s="76"/>
      <c r="QLK14" s="76"/>
      <c r="QMA14" s="76"/>
      <c r="QMQ14" s="76"/>
      <c r="QNG14" s="76"/>
      <c r="QNW14" s="76"/>
      <c r="QOM14" s="76"/>
      <c r="QPC14" s="76"/>
      <c r="QPS14" s="76"/>
      <c r="QQI14" s="76"/>
      <c r="QQY14" s="76"/>
      <c r="QRO14" s="76"/>
      <c r="QSE14" s="76"/>
      <c r="QSU14" s="76"/>
      <c r="QTK14" s="76"/>
      <c r="QUA14" s="76"/>
      <c r="QUQ14" s="76"/>
      <c r="QVG14" s="76"/>
      <c r="QVW14" s="76"/>
      <c r="QWM14" s="76"/>
      <c r="QXC14" s="76"/>
      <c r="QXS14" s="76"/>
      <c r="QYI14" s="76"/>
      <c r="QYY14" s="76"/>
      <c r="QZO14" s="76"/>
      <c r="RAE14" s="76"/>
      <c r="RAU14" s="76"/>
      <c r="RBK14" s="76"/>
      <c r="RCA14" s="76"/>
      <c r="RCQ14" s="76"/>
      <c r="RDG14" s="76"/>
      <c r="RDW14" s="76"/>
      <c r="REM14" s="76"/>
      <c r="RFC14" s="76"/>
      <c r="RFS14" s="76"/>
      <c r="RGI14" s="76"/>
      <c r="RGY14" s="76"/>
      <c r="RHO14" s="76"/>
      <c r="RIE14" s="76"/>
      <c r="RIU14" s="76"/>
      <c r="RJK14" s="76"/>
      <c r="RKA14" s="76"/>
      <c r="RKQ14" s="76"/>
      <c r="RLG14" s="76"/>
      <c r="RLW14" s="76"/>
      <c r="RMM14" s="76"/>
      <c r="RNC14" s="76"/>
      <c r="RNS14" s="76"/>
      <c r="ROI14" s="76"/>
      <c r="ROY14" s="76"/>
      <c r="RPO14" s="76"/>
      <c r="RQE14" s="76"/>
      <c r="RQU14" s="76"/>
      <c r="RRK14" s="76"/>
      <c r="RSA14" s="76"/>
      <c r="RSQ14" s="76"/>
      <c r="RTG14" s="76"/>
      <c r="RTW14" s="76"/>
      <c r="RUM14" s="76"/>
      <c r="RVC14" s="76"/>
      <c r="RVS14" s="76"/>
      <c r="RWI14" s="76"/>
      <c r="RWY14" s="76"/>
      <c r="RXO14" s="76"/>
      <c r="RYE14" s="76"/>
      <c r="RYU14" s="76"/>
      <c r="RZK14" s="76"/>
      <c r="SAA14" s="76"/>
      <c r="SAQ14" s="76"/>
      <c r="SBG14" s="76"/>
      <c r="SBW14" s="76"/>
      <c r="SCM14" s="76"/>
      <c r="SDC14" s="76"/>
      <c r="SDS14" s="76"/>
      <c r="SEI14" s="76"/>
      <c r="SEY14" s="76"/>
      <c r="SFO14" s="76"/>
      <c r="SGE14" s="76"/>
      <c r="SGU14" s="76"/>
      <c r="SHK14" s="76"/>
      <c r="SIA14" s="76"/>
      <c r="SIQ14" s="76"/>
      <c r="SJG14" s="76"/>
      <c r="SJW14" s="76"/>
      <c r="SKM14" s="76"/>
      <c r="SLC14" s="76"/>
      <c r="SLS14" s="76"/>
      <c r="SMI14" s="76"/>
      <c r="SMY14" s="76"/>
      <c r="SNO14" s="76"/>
      <c r="SOE14" s="76"/>
      <c r="SOU14" s="76"/>
      <c r="SPK14" s="76"/>
      <c r="SQA14" s="76"/>
      <c r="SQQ14" s="76"/>
      <c r="SRG14" s="76"/>
      <c r="SRW14" s="76"/>
      <c r="SSM14" s="76"/>
      <c r="STC14" s="76"/>
      <c r="STS14" s="76"/>
      <c r="SUI14" s="76"/>
      <c r="SUY14" s="76"/>
      <c r="SVO14" s="76"/>
      <c r="SWE14" s="76"/>
      <c r="SWU14" s="76"/>
      <c r="SXK14" s="76"/>
      <c r="SYA14" s="76"/>
      <c r="SYQ14" s="76"/>
      <c r="SZG14" s="76"/>
      <c r="SZW14" s="76"/>
      <c r="TAM14" s="76"/>
      <c r="TBC14" s="76"/>
      <c r="TBS14" s="76"/>
      <c r="TCI14" s="76"/>
      <c r="TCY14" s="76"/>
      <c r="TDO14" s="76"/>
      <c r="TEE14" s="76"/>
      <c r="TEU14" s="76"/>
      <c r="TFK14" s="76"/>
      <c r="TGA14" s="76"/>
      <c r="TGQ14" s="76"/>
      <c r="THG14" s="76"/>
      <c r="THW14" s="76"/>
      <c r="TIM14" s="76"/>
      <c r="TJC14" s="76"/>
      <c r="TJS14" s="76"/>
      <c r="TKI14" s="76"/>
      <c r="TKY14" s="76"/>
      <c r="TLO14" s="76"/>
      <c r="TME14" s="76"/>
      <c r="TMU14" s="76"/>
      <c r="TNK14" s="76"/>
      <c r="TOA14" s="76"/>
      <c r="TOQ14" s="76"/>
      <c r="TPG14" s="76"/>
      <c r="TPW14" s="76"/>
      <c r="TQM14" s="76"/>
      <c r="TRC14" s="76"/>
      <c r="TRS14" s="76"/>
      <c r="TSI14" s="76"/>
      <c r="TSY14" s="76"/>
      <c r="TTO14" s="76"/>
      <c r="TUE14" s="76"/>
      <c r="TUU14" s="76"/>
      <c r="TVK14" s="76"/>
      <c r="TWA14" s="76"/>
      <c r="TWQ14" s="76"/>
      <c r="TXG14" s="76"/>
      <c r="TXW14" s="76"/>
      <c r="TYM14" s="76"/>
      <c r="TZC14" s="76"/>
      <c r="TZS14" s="76"/>
      <c r="UAI14" s="76"/>
      <c r="UAY14" s="76"/>
      <c r="UBO14" s="76"/>
      <c r="UCE14" s="76"/>
      <c r="UCU14" s="76"/>
      <c r="UDK14" s="76"/>
      <c r="UEA14" s="76"/>
      <c r="UEQ14" s="76"/>
      <c r="UFG14" s="76"/>
      <c r="UFW14" s="76"/>
      <c r="UGM14" s="76"/>
      <c r="UHC14" s="76"/>
      <c r="UHS14" s="76"/>
      <c r="UII14" s="76"/>
      <c r="UIY14" s="76"/>
      <c r="UJO14" s="76"/>
      <c r="UKE14" s="76"/>
      <c r="UKU14" s="76"/>
      <c r="ULK14" s="76"/>
      <c r="UMA14" s="76"/>
      <c r="UMQ14" s="76"/>
      <c r="UNG14" s="76"/>
      <c r="UNW14" s="76"/>
      <c r="UOM14" s="76"/>
      <c r="UPC14" s="76"/>
      <c r="UPS14" s="76"/>
      <c r="UQI14" s="76"/>
      <c r="UQY14" s="76"/>
      <c r="URO14" s="76"/>
      <c r="USE14" s="76"/>
      <c r="USU14" s="76"/>
      <c r="UTK14" s="76"/>
      <c r="UUA14" s="76"/>
      <c r="UUQ14" s="76"/>
      <c r="UVG14" s="76"/>
      <c r="UVW14" s="76"/>
      <c r="UWM14" s="76"/>
      <c r="UXC14" s="76"/>
      <c r="UXS14" s="76"/>
      <c r="UYI14" s="76"/>
      <c r="UYY14" s="76"/>
      <c r="UZO14" s="76"/>
      <c r="VAE14" s="76"/>
      <c r="VAU14" s="76"/>
      <c r="VBK14" s="76"/>
      <c r="VCA14" s="76"/>
      <c r="VCQ14" s="76"/>
      <c r="VDG14" s="76"/>
      <c r="VDW14" s="76"/>
      <c r="VEM14" s="76"/>
      <c r="VFC14" s="76"/>
      <c r="VFS14" s="76"/>
      <c r="VGI14" s="76"/>
      <c r="VGY14" s="76"/>
      <c r="VHO14" s="76"/>
      <c r="VIE14" s="76"/>
      <c r="VIU14" s="76"/>
      <c r="VJK14" s="76"/>
      <c r="VKA14" s="76"/>
      <c r="VKQ14" s="76"/>
      <c r="VLG14" s="76"/>
      <c r="VLW14" s="76"/>
      <c r="VMM14" s="76"/>
      <c r="VNC14" s="76"/>
      <c r="VNS14" s="76"/>
      <c r="VOI14" s="76"/>
      <c r="VOY14" s="76"/>
      <c r="VPO14" s="76"/>
      <c r="VQE14" s="76"/>
      <c r="VQU14" s="76"/>
      <c r="VRK14" s="76"/>
      <c r="VSA14" s="76"/>
      <c r="VSQ14" s="76"/>
      <c r="VTG14" s="76"/>
      <c r="VTW14" s="76"/>
      <c r="VUM14" s="76"/>
      <c r="VVC14" s="76"/>
      <c r="VVS14" s="76"/>
      <c r="VWI14" s="76"/>
      <c r="VWY14" s="76"/>
      <c r="VXO14" s="76"/>
      <c r="VYE14" s="76"/>
      <c r="VYU14" s="76"/>
      <c r="VZK14" s="76"/>
      <c r="WAA14" s="76"/>
      <c r="WAQ14" s="76"/>
      <c r="WBG14" s="76"/>
      <c r="WBW14" s="76"/>
      <c r="WCM14" s="76"/>
      <c r="WDC14" s="76"/>
      <c r="WDS14" s="76"/>
      <c r="WEI14" s="76"/>
      <c r="WEY14" s="76"/>
      <c r="WFO14" s="76"/>
      <c r="WGE14" s="76"/>
      <c r="WGU14" s="76"/>
      <c r="WHK14" s="76"/>
      <c r="WIA14" s="76"/>
      <c r="WIQ14" s="76"/>
      <c r="WJG14" s="76"/>
      <c r="WJW14" s="76"/>
      <c r="WKM14" s="76"/>
      <c r="WLC14" s="76"/>
      <c r="WLS14" s="76"/>
      <c r="WMI14" s="76"/>
      <c r="WMY14" s="76"/>
      <c r="WNO14" s="76"/>
      <c r="WOE14" s="76"/>
      <c r="WOU14" s="76"/>
      <c r="WPK14" s="76"/>
      <c r="WQA14" s="76"/>
      <c r="WQQ14" s="76"/>
      <c r="WRG14" s="76"/>
      <c r="WRW14" s="76"/>
      <c r="WSM14" s="76"/>
      <c r="WTC14" s="76"/>
      <c r="WTS14" s="76"/>
      <c r="WUI14" s="76"/>
      <c r="WUY14" s="76"/>
      <c r="WVO14" s="76"/>
      <c r="WWE14" s="76"/>
      <c r="WWU14" s="76"/>
      <c r="WXK14" s="76"/>
      <c r="WYA14" s="76"/>
      <c r="WYQ14" s="76"/>
      <c r="WZG14" s="76"/>
      <c r="WZW14" s="76"/>
      <c r="XAM14" s="76"/>
      <c r="XBC14" s="76"/>
      <c r="XBS14" s="76"/>
      <c r="XCI14" s="76"/>
      <c r="XCY14" s="76"/>
      <c r="XDO14" s="76"/>
      <c r="XEE14" s="76"/>
    </row>
    <row r="15" spans="1:16374" s="1" customFormat="1">
      <c r="A15" s="77" t="s">
        <v>35</v>
      </c>
      <c r="B15" s="74">
        <f>DEN!I13*ONSV_2019!AG14</f>
        <v>297900</v>
      </c>
      <c r="C15" s="74">
        <f>DEN!I48*ONSV_2020!AG14</f>
        <v>312994</v>
      </c>
      <c r="D15" s="74">
        <f>DEN!I83*ONSV_2021!AG14</f>
        <v>332059</v>
      </c>
      <c r="E15" s="74">
        <f>DEN!I118*ONSV_2022!AG14</f>
        <v>354846</v>
      </c>
      <c r="F15" s="80">
        <f>DEN!J153</f>
        <v>0</v>
      </c>
      <c r="K15" s="140"/>
      <c r="L15" s="140"/>
      <c r="N15" s="140"/>
      <c r="O15" s="140"/>
      <c r="Q15" s="140"/>
      <c r="R15" s="140"/>
      <c r="T15" s="140"/>
      <c r="U15" s="140"/>
      <c r="W15" s="140"/>
    </row>
    <row r="16" spans="1:16374" s="1" customFormat="1">
      <c r="A16" s="77" t="s">
        <v>31</v>
      </c>
      <c r="B16" s="74">
        <f>DEN!I14*ONSV_2019!AG15</f>
        <v>1320384</v>
      </c>
      <c r="C16" s="74">
        <f>DEN!I49*ONSV_2020!AG15</f>
        <v>1367306</v>
      </c>
      <c r="D16" s="74">
        <f>DEN!I84*ONSV_2021!AG15</f>
        <v>1420290</v>
      </c>
      <c r="E16" s="74">
        <f>DEN!I119*ONSV_2022!AG15</f>
        <v>1481454</v>
      </c>
      <c r="F16" s="80">
        <f>DEN!J154</f>
        <v>0</v>
      </c>
      <c r="K16" s="140"/>
      <c r="L16" s="140"/>
      <c r="N16" s="140"/>
      <c r="O16" s="140"/>
      <c r="Q16" s="140"/>
      <c r="R16" s="140"/>
      <c r="T16" s="140"/>
      <c r="U16" s="140"/>
      <c r="W16" s="140"/>
    </row>
    <row r="17" spans="1:16374" s="1" customFormat="1">
      <c r="A17" s="77" t="s">
        <v>27</v>
      </c>
      <c r="B17" s="74">
        <f>DEN!I15*ONSV_2019!AG16</f>
        <v>1401050</v>
      </c>
      <c r="C17" s="74">
        <f>DEN!I50*ONSV_2020!AG16</f>
        <v>1443564</v>
      </c>
      <c r="D17" s="74">
        <f>DEN!I85*ONSV_2021!AG16</f>
        <v>1493098</v>
      </c>
      <c r="E17" s="74">
        <f>DEN!I120*ONSV_2022!AG16</f>
        <v>1543044</v>
      </c>
      <c r="F17" s="80">
        <f>DEN!J155</f>
        <v>0</v>
      </c>
      <c r="K17" s="140"/>
      <c r="L17" s="140"/>
      <c r="N17" s="140"/>
      <c r="O17" s="140"/>
      <c r="Q17" s="140"/>
      <c r="R17" s="140"/>
      <c r="T17" s="140"/>
      <c r="U17" s="140"/>
      <c r="W17" s="140"/>
    </row>
    <row r="18" spans="1:16374" s="1" customFormat="1">
      <c r="A18" s="77" t="s">
        <v>33</v>
      </c>
      <c r="B18" s="74">
        <f>DEN!I16*ONSV_2019!AG17</f>
        <v>873621</v>
      </c>
      <c r="C18" s="74">
        <f>DEN!I51*ONSV_2020!AG17</f>
        <v>902607</v>
      </c>
      <c r="D18" s="74">
        <f>DEN!I86*ONSV_2021!AG17</f>
        <v>937600</v>
      </c>
      <c r="E18" s="74">
        <f>DEN!I121*ONSV_2022!AG17</f>
        <v>975859</v>
      </c>
      <c r="F18" s="80">
        <f>DEN!J156</f>
        <v>0</v>
      </c>
      <c r="K18" s="140"/>
      <c r="L18" s="140"/>
      <c r="N18" s="140"/>
      <c r="O18" s="140"/>
      <c r="Q18" s="140"/>
      <c r="R18" s="140"/>
      <c r="T18" s="140"/>
      <c r="U18" s="140"/>
      <c r="W18" s="140"/>
    </row>
    <row r="19" spans="1:16374" s="1" customFormat="1">
      <c r="A19" s="77" t="s">
        <v>34</v>
      </c>
      <c r="B19" s="74">
        <f>DEN!I17*ONSV_2019!AG18</f>
        <v>500833</v>
      </c>
      <c r="C19" s="74">
        <f>DEN!I52*ONSV_2020!AG18</f>
        <v>518631</v>
      </c>
      <c r="D19" s="74">
        <f>DEN!I87*ONSV_2021!AG18</f>
        <v>540685</v>
      </c>
      <c r="E19" s="74">
        <f>DEN!I122*ONSV_2022!AG18</f>
        <v>563617</v>
      </c>
      <c r="F19" s="80">
        <f>DEN!J157</f>
        <v>0</v>
      </c>
      <c r="K19" s="140"/>
      <c r="L19" s="140"/>
      <c r="N19" s="140"/>
      <c r="O19" s="140"/>
      <c r="Q19" s="140"/>
      <c r="R19" s="140"/>
      <c r="T19" s="140"/>
      <c r="U19" s="140"/>
      <c r="W19" s="140"/>
    </row>
    <row r="20" spans="1:16374" s="1" customFormat="1">
      <c r="A20" s="77" t="s">
        <v>30</v>
      </c>
      <c r="B20" s="74">
        <f>DEN!I18*ONSV_2019!AG19</f>
        <v>1059886</v>
      </c>
      <c r="C20" s="74">
        <f>DEN!I53*ONSV_2020!AG19</f>
        <v>1089605</v>
      </c>
      <c r="D20" s="74">
        <f>DEN!I88*ONSV_2021!AG19</f>
        <v>1132151</v>
      </c>
      <c r="E20" s="74">
        <f>DEN!I123*ONSV_2022!AG19</f>
        <v>1181959</v>
      </c>
      <c r="F20" s="80">
        <f>DEN!J158</f>
        <v>0</v>
      </c>
      <c r="K20" s="140"/>
      <c r="L20" s="140"/>
      <c r="N20" s="140"/>
      <c r="O20" s="140"/>
      <c r="Q20" s="140"/>
      <c r="R20" s="140"/>
      <c r="T20" s="140"/>
      <c r="U20" s="140"/>
      <c r="W20" s="140"/>
    </row>
    <row r="21" spans="1:16374" s="1" customFormat="1">
      <c r="A21" s="77" t="s">
        <v>36</v>
      </c>
      <c r="B21" s="74">
        <f>DEN!I19*ONSV_2019!AG20</f>
        <v>567682</v>
      </c>
      <c r="C21" s="74">
        <f>DEN!I54*ONSV_2020!AG20</f>
        <v>582541</v>
      </c>
      <c r="D21" s="74">
        <f>DEN!I89*ONSV_2021!AG20</f>
        <v>602982</v>
      </c>
      <c r="E21" s="74">
        <f>DEN!I124*ONSV_2022!AG20</f>
        <v>622926</v>
      </c>
      <c r="F21" s="80">
        <f>DEN!J159</f>
        <v>0</v>
      </c>
      <c r="K21" s="140"/>
      <c r="L21" s="140"/>
      <c r="N21" s="140"/>
      <c r="O21" s="140"/>
      <c r="Q21" s="140"/>
      <c r="R21" s="140"/>
      <c r="T21" s="140"/>
      <c r="U21" s="140"/>
      <c r="W21" s="140"/>
    </row>
    <row r="22" spans="1:16374" s="1" customFormat="1">
      <c r="A22" s="77" t="s">
        <v>21</v>
      </c>
      <c r="B22" s="74">
        <f>DEN!I20*ONSV_2019!AG21</f>
        <v>445523</v>
      </c>
      <c r="C22" s="74">
        <f>DEN!I55*ONSV_2020!AG21</f>
        <v>457933</v>
      </c>
      <c r="D22" s="74">
        <f>DEN!I90*ONSV_2021!AG21</f>
        <v>472830</v>
      </c>
      <c r="E22" s="74">
        <f>DEN!I125*ONSV_2022!AG21</f>
        <v>490856</v>
      </c>
      <c r="F22" s="80">
        <f>DEN!J160</f>
        <v>0</v>
      </c>
      <c r="K22" s="140"/>
      <c r="L22" s="140"/>
      <c r="N22" s="140"/>
      <c r="O22" s="140"/>
      <c r="Q22" s="140"/>
      <c r="R22" s="140"/>
      <c r="T22" s="140"/>
      <c r="U22" s="140"/>
      <c r="W22" s="140"/>
    </row>
    <row r="23" spans="1:16374" s="25" customFormat="1">
      <c r="A23" s="77" t="s">
        <v>32</v>
      </c>
      <c r="B23" s="74">
        <f>DEN!I21*ONSV_2019!AG22</f>
        <v>257451</v>
      </c>
      <c r="C23" s="74">
        <f>DEN!I56*ONSV_2020!AG22</f>
        <v>267107</v>
      </c>
      <c r="D23" s="74">
        <f>DEN!I91*ONSV_2021!AG22</f>
        <v>278458</v>
      </c>
      <c r="E23" s="74">
        <f>DEN!I126*ONSV_2022!AG22</f>
        <v>293110</v>
      </c>
      <c r="F23" s="80">
        <f>DEN!J161</f>
        <v>0</v>
      </c>
      <c r="G23" s="1"/>
      <c r="H23" s="1"/>
      <c r="I23" s="1"/>
      <c r="J23" s="1"/>
      <c r="K23" s="140"/>
      <c r="L23" s="140"/>
      <c r="M23" s="1"/>
      <c r="N23" s="140"/>
      <c r="O23" s="140"/>
      <c r="P23" s="1"/>
      <c r="Q23" s="140"/>
      <c r="R23" s="140"/>
      <c r="S23" s="1"/>
      <c r="T23" s="140"/>
      <c r="U23" s="140"/>
      <c r="V23" s="1"/>
      <c r="W23" s="140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24"/>
      <c r="DJ23" s="124"/>
      <c r="DK23" s="82"/>
      <c r="DL23" s="80"/>
      <c r="DM23" s="80"/>
      <c r="DN23" s="82"/>
      <c r="DO23" s="77"/>
      <c r="DP23" s="124"/>
      <c r="DQ23" s="124"/>
      <c r="DR23" s="82"/>
      <c r="DS23" s="124"/>
      <c r="DT23" s="124"/>
      <c r="DU23" s="82"/>
      <c r="DV23" s="124"/>
      <c r="DW23" s="124"/>
      <c r="DX23" s="82"/>
      <c r="DY23" s="124"/>
      <c r="DZ23" s="124"/>
      <c r="EA23" s="82"/>
      <c r="EB23" s="80"/>
      <c r="EC23" s="80"/>
      <c r="ED23" s="82"/>
      <c r="EE23" s="77"/>
      <c r="EF23" s="124"/>
      <c r="EG23" s="124"/>
      <c r="EH23" s="82"/>
      <c r="EI23" s="124"/>
      <c r="EJ23" s="124"/>
      <c r="EK23" s="82"/>
      <c r="EL23" s="124"/>
      <c r="EM23" s="124"/>
      <c r="EN23" s="82"/>
      <c r="EO23" s="124"/>
      <c r="EP23" s="124"/>
      <c r="EQ23" s="82"/>
      <c r="ER23" s="80"/>
      <c r="ES23" s="80"/>
      <c r="ET23" s="82"/>
      <c r="EU23" s="77"/>
      <c r="EV23" s="124"/>
      <c r="EW23" s="124"/>
      <c r="EX23" s="82"/>
      <c r="EY23" s="124"/>
      <c r="EZ23" s="124"/>
      <c r="FA23" s="82"/>
      <c r="FB23" s="124"/>
      <c r="FC23" s="124"/>
      <c r="FD23" s="82"/>
      <c r="FE23" s="124"/>
      <c r="FF23" s="124"/>
      <c r="FG23" s="82"/>
      <c r="FH23" s="80"/>
      <c r="FI23" s="80"/>
      <c r="FJ23" s="82"/>
      <c r="FK23" s="77"/>
      <c r="FL23" s="124"/>
      <c r="FM23" s="124"/>
      <c r="FN23" s="82"/>
      <c r="FO23" s="124"/>
      <c r="FP23" s="124"/>
      <c r="FQ23" s="82"/>
      <c r="FR23" s="124"/>
      <c r="FS23" s="124"/>
      <c r="FT23" s="82"/>
      <c r="FU23" s="124"/>
      <c r="FV23" s="124"/>
      <c r="FW23" s="82"/>
      <c r="FX23" s="80"/>
      <c r="FY23" s="80"/>
      <c r="FZ23" s="85"/>
      <c r="GA23" s="77"/>
      <c r="GB23" s="74"/>
      <c r="GC23" s="74"/>
      <c r="GD23" s="85"/>
      <c r="GE23" s="74"/>
      <c r="GF23" s="74"/>
      <c r="GG23" s="85"/>
      <c r="GH23" s="74"/>
      <c r="GI23" s="74"/>
      <c r="GJ23" s="85"/>
      <c r="GK23" s="74"/>
      <c r="GL23" s="74"/>
      <c r="GM23" s="85"/>
      <c r="GN23" s="80"/>
      <c r="GO23" s="80"/>
      <c r="GP23" s="85"/>
      <c r="GQ23" s="77"/>
      <c r="GR23" s="74"/>
      <c r="GS23" s="74"/>
      <c r="GT23" s="85"/>
      <c r="GU23" s="74"/>
      <c r="GV23" s="74"/>
      <c r="GW23" s="85"/>
      <c r="GX23" s="74"/>
      <c r="GY23" s="74"/>
      <c r="GZ23" s="85"/>
      <c r="HA23" s="74"/>
      <c r="HB23" s="74"/>
      <c r="HC23" s="85"/>
      <c r="HD23" s="80"/>
      <c r="HE23" s="80"/>
      <c r="HF23" s="85"/>
      <c r="HG23" s="77"/>
      <c r="HH23" s="74"/>
      <c r="HI23" s="74"/>
      <c r="HJ23" s="85"/>
      <c r="HK23" s="74"/>
      <c r="HL23" s="74"/>
      <c r="HM23" s="85"/>
      <c r="HN23" s="74"/>
      <c r="HO23" s="74"/>
      <c r="HP23" s="85"/>
      <c r="HQ23" s="74"/>
      <c r="HR23" s="74"/>
      <c r="HS23" s="85"/>
      <c r="HT23" s="80"/>
      <c r="HU23" s="80"/>
      <c r="HV23" s="85"/>
      <c r="HW23" s="77"/>
      <c r="HX23" s="74"/>
      <c r="HY23" s="74"/>
      <c r="HZ23" s="85"/>
      <c r="IA23" s="74"/>
      <c r="IB23" s="74"/>
      <c r="IC23" s="85"/>
      <c r="ID23" s="74"/>
      <c r="IE23" s="74"/>
      <c r="IF23" s="85"/>
      <c r="IG23" s="74"/>
      <c r="IH23" s="74"/>
      <c r="II23" s="85"/>
      <c r="IJ23" s="80"/>
      <c r="IK23" s="80"/>
      <c r="IL23" s="85"/>
      <c r="IM23" s="77"/>
      <c r="IN23" s="74"/>
      <c r="IO23" s="74"/>
      <c r="IP23" s="85"/>
      <c r="IQ23" s="74"/>
      <c r="IR23" s="74"/>
      <c r="IS23" s="85"/>
      <c r="IT23" s="74"/>
      <c r="IU23" s="74"/>
      <c r="IV23" s="85"/>
      <c r="IW23" s="74"/>
      <c r="IX23" s="74"/>
      <c r="IY23" s="85"/>
      <c r="IZ23" s="80"/>
      <c r="JA23" s="80"/>
      <c r="JB23" s="85"/>
      <c r="JC23" s="77"/>
      <c r="JD23" s="74"/>
      <c r="JE23" s="74"/>
      <c r="JF23" s="85"/>
      <c r="JG23" s="74"/>
      <c r="JH23" s="74"/>
      <c r="JI23" s="85"/>
      <c r="JJ23" s="74"/>
      <c r="JK23" s="74"/>
      <c r="JL23" s="85"/>
      <c r="JM23" s="74"/>
      <c r="JN23" s="74"/>
      <c r="JO23" s="85"/>
      <c r="JP23" s="80"/>
      <c r="JQ23" s="80"/>
      <c r="JR23" s="85"/>
      <c r="JS23" s="77"/>
      <c r="JT23" s="74"/>
      <c r="JU23" s="74"/>
      <c r="JV23" s="85"/>
      <c r="JW23" s="74"/>
      <c r="JX23" s="74"/>
      <c r="JY23" s="85"/>
      <c r="JZ23" s="74"/>
      <c r="KA23" s="74"/>
      <c r="KB23" s="85"/>
      <c r="KC23" s="74"/>
      <c r="KD23" s="74"/>
      <c r="KE23" s="85"/>
      <c r="KF23" s="80"/>
      <c r="KG23" s="80"/>
      <c r="KH23" s="85"/>
      <c r="KI23" s="77"/>
      <c r="KJ23" s="74"/>
      <c r="KK23" s="74"/>
      <c r="KL23" s="85"/>
      <c r="KM23" s="74"/>
      <c r="KN23" s="74"/>
      <c r="KO23" s="85"/>
      <c r="KP23" s="74"/>
      <c r="KQ23" s="74"/>
      <c r="KR23" s="85"/>
      <c r="KS23" s="74"/>
      <c r="KT23" s="74"/>
      <c r="KU23" s="85"/>
      <c r="KV23" s="80"/>
      <c r="KW23" s="80"/>
      <c r="KX23" s="85"/>
      <c r="KY23" s="77"/>
      <c r="KZ23" s="74"/>
      <c r="LA23" s="74"/>
      <c r="LB23" s="85"/>
      <c r="LC23" s="74"/>
      <c r="LD23" s="74"/>
      <c r="LE23" s="85"/>
      <c r="LF23" s="74"/>
      <c r="LG23" s="74"/>
      <c r="LH23" s="85"/>
      <c r="LI23" s="74"/>
      <c r="LJ23" s="74"/>
      <c r="LK23" s="85"/>
      <c r="LL23" s="80"/>
      <c r="LM23" s="80"/>
      <c r="LN23" s="85"/>
      <c r="LO23" s="77"/>
      <c r="LP23" s="74"/>
      <c r="LQ23" s="74"/>
      <c r="LR23" s="85"/>
      <c r="LS23" s="74"/>
      <c r="LT23" s="74"/>
      <c r="LU23" s="85"/>
      <c r="LV23" s="74"/>
      <c r="LW23" s="74"/>
      <c r="LX23" s="85"/>
      <c r="LY23" s="74"/>
      <c r="LZ23" s="74"/>
      <c r="MA23" s="85"/>
      <c r="MB23" s="80"/>
      <c r="MC23" s="80"/>
      <c r="MD23" s="85"/>
      <c r="ME23" s="77"/>
      <c r="MF23" s="74"/>
      <c r="MG23" s="74"/>
      <c r="MH23" s="85"/>
      <c r="MI23" s="74"/>
      <c r="MJ23" s="74"/>
      <c r="MK23" s="85"/>
      <c r="ML23" s="74"/>
      <c r="MM23" s="74"/>
      <c r="MN23" s="85"/>
      <c r="MO23" s="74"/>
      <c r="MP23" s="74"/>
      <c r="MQ23" s="85"/>
      <c r="MR23" s="80"/>
      <c r="MS23" s="80"/>
      <c r="MT23" s="85"/>
      <c r="MU23" s="77"/>
      <c r="MV23" s="74"/>
      <c r="MW23" s="74"/>
      <c r="MX23" s="85"/>
      <c r="MY23" s="74"/>
      <c r="MZ23" s="74"/>
      <c r="NA23" s="85"/>
      <c r="NB23" s="74"/>
      <c r="NC23" s="74"/>
      <c r="ND23" s="85"/>
      <c r="NE23" s="74"/>
      <c r="NF23" s="74"/>
      <c r="NG23" s="85"/>
      <c r="NH23" s="80"/>
      <c r="NI23" s="80"/>
      <c r="NJ23" s="85"/>
      <c r="NK23" s="77"/>
      <c r="NL23" s="74"/>
      <c r="NM23" s="74"/>
      <c r="NN23" s="85"/>
      <c r="NO23" s="74"/>
      <c r="NP23" s="74"/>
      <c r="NQ23" s="85"/>
      <c r="NR23" s="74"/>
      <c r="NS23" s="74"/>
      <c r="NT23" s="85"/>
      <c r="NU23" s="74"/>
      <c r="NV23" s="74"/>
      <c r="NW23" s="85"/>
      <c r="NX23" s="80"/>
      <c r="NY23" s="80"/>
      <c r="NZ23" s="85"/>
      <c r="OA23" s="77"/>
      <c r="OB23" s="74"/>
      <c r="OC23" s="74"/>
      <c r="OD23" s="85"/>
      <c r="OE23" s="74"/>
      <c r="OF23" s="74"/>
      <c r="OG23" s="85"/>
      <c r="OH23" s="74"/>
      <c r="OI23" s="74"/>
      <c r="OJ23" s="85"/>
      <c r="OK23" s="74"/>
      <c r="OL23" s="74"/>
      <c r="OM23" s="85"/>
      <c r="ON23" s="80"/>
      <c r="OO23" s="80"/>
      <c r="OP23" s="85"/>
      <c r="OQ23" s="77"/>
      <c r="OR23" s="74"/>
      <c r="OS23" s="74"/>
      <c r="OT23" s="85"/>
      <c r="OU23" s="74"/>
      <c r="OV23" s="74"/>
      <c r="OW23" s="85"/>
      <c r="OX23" s="74"/>
      <c r="OY23" s="74"/>
      <c r="OZ23" s="85"/>
      <c r="PA23" s="74"/>
      <c r="PB23" s="74"/>
      <c r="PC23" s="85"/>
      <c r="PD23" s="80"/>
      <c r="PE23" s="80"/>
      <c r="PF23" s="85"/>
      <c r="PG23" s="77"/>
      <c r="PH23" s="74"/>
      <c r="PI23" s="74"/>
      <c r="PJ23" s="85"/>
      <c r="PK23" s="74"/>
      <c r="PL23" s="74"/>
      <c r="PM23" s="85"/>
      <c r="PN23" s="74"/>
      <c r="PO23" s="74"/>
      <c r="PP23" s="85"/>
      <c r="PQ23" s="74"/>
      <c r="PR23" s="74"/>
      <c r="PS23" s="85"/>
      <c r="PT23" s="80"/>
      <c r="PU23" s="80"/>
      <c r="PV23" s="85"/>
      <c r="PW23" s="77"/>
      <c r="PX23" s="74"/>
      <c r="PY23" s="74"/>
      <c r="PZ23" s="85"/>
      <c r="QA23" s="74"/>
      <c r="QB23" s="74"/>
      <c r="QC23" s="85"/>
      <c r="QD23" s="74"/>
      <c r="QE23" s="74"/>
      <c r="QF23" s="85"/>
      <c r="QG23" s="74"/>
      <c r="QH23" s="74"/>
      <c r="QI23" s="85"/>
      <c r="QJ23" s="80"/>
      <c r="QK23" s="80"/>
      <c r="QL23" s="85"/>
      <c r="QM23" s="77"/>
      <c r="QN23" s="74"/>
      <c r="QO23" s="74"/>
      <c r="QP23" s="85"/>
      <c r="QQ23" s="74"/>
      <c r="QR23" s="74"/>
      <c r="QS23" s="85"/>
      <c r="QT23" s="74"/>
      <c r="QU23" s="74"/>
      <c r="QV23" s="85"/>
      <c r="QW23" s="74"/>
      <c r="QX23" s="74"/>
      <c r="QY23" s="85"/>
      <c r="QZ23" s="80"/>
      <c r="RA23" s="80"/>
      <c r="RB23" s="85"/>
      <c r="RC23" s="77"/>
      <c r="RD23" s="74"/>
      <c r="RE23" s="74"/>
      <c r="RF23" s="85"/>
      <c r="RG23" s="74"/>
      <c r="RH23" s="74"/>
      <c r="RI23" s="85"/>
      <c r="RJ23" s="74"/>
      <c r="RK23" s="74"/>
      <c r="RL23" s="85"/>
      <c r="RM23" s="74"/>
      <c r="RN23" s="74"/>
      <c r="RO23" s="85"/>
      <c r="RP23" s="80"/>
      <c r="RQ23" s="80"/>
      <c r="RR23" s="85"/>
      <c r="RS23" s="77"/>
      <c r="RT23" s="74"/>
      <c r="RU23" s="74"/>
      <c r="RV23" s="85"/>
      <c r="RW23" s="74"/>
      <c r="RX23" s="74"/>
      <c r="RY23" s="85"/>
      <c r="RZ23" s="74"/>
      <c r="SA23" s="74"/>
      <c r="SB23" s="85"/>
      <c r="SC23" s="74"/>
      <c r="SD23" s="74"/>
      <c r="SE23" s="85"/>
      <c r="SF23" s="80"/>
      <c r="SG23" s="80"/>
      <c r="SH23" s="85"/>
      <c r="SI23" s="77"/>
      <c r="SJ23" s="74"/>
      <c r="SK23" s="74"/>
      <c r="SL23" s="85"/>
      <c r="SM23" s="74"/>
      <c r="SN23" s="74"/>
      <c r="SO23" s="85"/>
      <c r="SP23" s="74"/>
      <c r="SQ23" s="74"/>
      <c r="SR23" s="85"/>
      <c r="SS23" s="74"/>
      <c r="ST23" s="74"/>
      <c r="SU23" s="85"/>
      <c r="SV23" s="80"/>
      <c r="SW23" s="80"/>
      <c r="SX23" s="85"/>
      <c r="SY23" s="77"/>
      <c r="SZ23" s="74"/>
      <c r="TA23" s="74"/>
      <c r="TB23" s="85"/>
      <c r="TC23" s="74"/>
      <c r="TD23" s="74"/>
      <c r="TE23" s="85"/>
      <c r="TF23" s="74"/>
      <c r="TG23" s="74"/>
      <c r="TH23" s="85"/>
      <c r="TI23" s="74"/>
      <c r="TJ23" s="74"/>
      <c r="TK23" s="85"/>
      <c r="TL23" s="80"/>
      <c r="TM23" s="80"/>
      <c r="TN23" s="85"/>
      <c r="TO23" s="77"/>
      <c r="TP23" s="74"/>
      <c r="TQ23" s="74"/>
      <c r="TR23" s="85"/>
      <c r="TS23" s="74"/>
      <c r="TT23" s="74"/>
      <c r="TU23" s="85"/>
      <c r="TV23" s="74"/>
      <c r="TW23" s="74"/>
      <c r="TX23" s="85"/>
      <c r="TY23" s="74"/>
      <c r="TZ23" s="74"/>
      <c r="UA23" s="85"/>
      <c r="UB23" s="80"/>
      <c r="UC23" s="80"/>
      <c r="UD23" s="85"/>
      <c r="UE23" s="77"/>
      <c r="UF23" s="74"/>
      <c r="UG23" s="74"/>
      <c r="UH23" s="85"/>
      <c r="UI23" s="74"/>
      <c r="UJ23" s="74"/>
      <c r="UK23" s="85"/>
      <c r="UL23" s="74"/>
      <c r="UM23" s="74"/>
      <c r="UN23" s="85"/>
      <c r="UO23" s="74"/>
      <c r="UP23" s="74"/>
      <c r="UQ23" s="85"/>
      <c r="UR23" s="80"/>
      <c r="US23" s="80"/>
      <c r="UT23" s="85"/>
      <c r="UU23" s="77"/>
      <c r="UV23" s="74"/>
      <c r="UW23" s="74"/>
      <c r="UX23" s="85"/>
      <c r="UY23" s="74"/>
      <c r="UZ23" s="74"/>
      <c r="VA23" s="85"/>
      <c r="VB23" s="74"/>
      <c r="VC23" s="74"/>
      <c r="VD23" s="85"/>
      <c r="VE23" s="74"/>
      <c r="VF23" s="74"/>
      <c r="VG23" s="85"/>
      <c r="VH23" s="80"/>
      <c r="VI23" s="80"/>
      <c r="VJ23" s="85"/>
      <c r="VK23" s="77"/>
      <c r="VL23" s="74"/>
      <c r="VM23" s="74"/>
      <c r="VN23" s="85"/>
      <c r="VO23" s="74"/>
      <c r="VP23" s="74"/>
      <c r="VQ23" s="85"/>
      <c r="VR23" s="74"/>
      <c r="VS23" s="74"/>
      <c r="VT23" s="85"/>
      <c r="VU23" s="74"/>
      <c r="VV23" s="74"/>
      <c r="VW23" s="85"/>
      <c r="VX23" s="80"/>
      <c r="VY23" s="80"/>
      <c r="VZ23" s="85"/>
      <c r="WA23" s="77"/>
      <c r="WB23" s="74"/>
      <c r="WC23" s="74"/>
      <c r="WD23" s="85"/>
      <c r="WE23" s="74"/>
      <c r="WF23" s="74"/>
      <c r="WG23" s="85"/>
      <c r="WH23" s="74"/>
      <c r="WI23" s="74"/>
      <c r="WJ23" s="85"/>
      <c r="WK23" s="74"/>
      <c r="WL23" s="74"/>
      <c r="WM23" s="85"/>
      <c r="WN23" s="80"/>
      <c r="WO23" s="80"/>
      <c r="WP23" s="85"/>
      <c r="WQ23" s="77"/>
      <c r="WR23" s="74"/>
      <c r="WS23" s="74"/>
      <c r="WT23" s="85"/>
      <c r="WU23" s="74"/>
      <c r="WV23" s="74"/>
      <c r="WW23" s="85"/>
      <c r="WX23" s="74"/>
      <c r="WY23" s="74"/>
      <c r="WZ23" s="85"/>
      <c r="XA23" s="74"/>
      <c r="XB23" s="74"/>
      <c r="XC23" s="85"/>
      <c r="XD23" s="80"/>
      <c r="XE23" s="80"/>
      <c r="XF23" s="85"/>
      <c r="XG23" s="77"/>
      <c r="XH23" s="74"/>
      <c r="XI23" s="74"/>
      <c r="XJ23" s="85"/>
      <c r="XK23" s="74"/>
      <c r="XL23" s="74"/>
      <c r="XM23" s="85"/>
      <c r="XN23" s="74"/>
      <c r="XO23" s="74"/>
      <c r="XP23" s="85"/>
      <c r="XQ23" s="74"/>
      <c r="XR23" s="74"/>
      <c r="XS23" s="85"/>
      <c r="XT23" s="80"/>
      <c r="XU23" s="80"/>
      <c r="XV23" s="85"/>
      <c r="XW23" s="77"/>
      <c r="XX23" s="74"/>
      <c r="XY23" s="74"/>
      <c r="XZ23" s="85"/>
      <c r="YA23" s="74"/>
      <c r="YB23" s="74"/>
      <c r="YC23" s="85"/>
      <c r="YD23" s="74"/>
      <c r="YE23" s="74"/>
      <c r="YF23" s="85"/>
      <c r="YG23" s="74"/>
      <c r="YH23" s="74"/>
      <c r="YI23" s="85"/>
      <c r="YJ23" s="80"/>
      <c r="YK23" s="80"/>
      <c r="YL23" s="85"/>
      <c r="YM23" s="77"/>
      <c r="YN23" s="74"/>
      <c r="YO23" s="74"/>
      <c r="YP23" s="85"/>
      <c r="YQ23" s="74"/>
      <c r="YR23" s="74"/>
      <c r="YS23" s="85"/>
      <c r="YT23" s="74"/>
      <c r="YU23" s="74"/>
      <c r="YV23" s="85"/>
      <c r="YW23" s="74"/>
      <c r="YX23" s="74"/>
      <c r="YY23" s="85"/>
      <c r="YZ23" s="80"/>
      <c r="ZA23" s="80"/>
      <c r="ZB23" s="85"/>
      <c r="ZC23" s="77"/>
      <c r="ZD23" s="74"/>
      <c r="ZE23" s="74"/>
      <c r="ZF23" s="85"/>
      <c r="ZG23" s="74"/>
      <c r="ZH23" s="74"/>
      <c r="ZI23" s="85"/>
      <c r="ZJ23" s="74"/>
      <c r="ZK23" s="74"/>
      <c r="ZL23" s="85"/>
      <c r="ZM23" s="74"/>
      <c r="ZN23" s="74"/>
      <c r="ZO23" s="85"/>
      <c r="ZP23" s="80"/>
      <c r="ZQ23" s="80"/>
      <c r="ZR23" s="85"/>
      <c r="ZS23" s="77"/>
      <c r="ZT23" s="74"/>
      <c r="ZU23" s="74"/>
      <c r="ZV23" s="85"/>
      <c r="ZW23" s="74"/>
      <c r="ZX23" s="74"/>
      <c r="ZY23" s="85"/>
      <c r="ZZ23" s="74"/>
      <c r="AAA23" s="74"/>
      <c r="AAB23" s="85"/>
      <c r="AAC23" s="74"/>
      <c r="AAD23" s="74"/>
      <c r="AAE23" s="85"/>
      <c r="AAF23" s="80"/>
      <c r="AAG23" s="80"/>
      <c r="AAH23" s="85"/>
      <c r="AAI23" s="77"/>
      <c r="AAJ23" s="74"/>
      <c r="AAK23" s="74"/>
      <c r="AAL23" s="85"/>
      <c r="AAM23" s="74"/>
      <c r="AAN23" s="74"/>
      <c r="AAO23" s="85"/>
      <c r="AAP23" s="74"/>
      <c r="AAQ23" s="74"/>
      <c r="AAR23" s="85"/>
      <c r="AAS23" s="74"/>
      <c r="AAT23" s="74"/>
      <c r="AAU23" s="85"/>
      <c r="AAV23" s="80"/>
      <c r="AAW23" s="80"/>
      <c r="AAX23" s="85"/>
      <c r="AAY23" s="77"/>
      <c r="AAZ23" s="74"/>
      <c r="ABA23" s="74"/>
      <c r="ABB23" s="85"/>
      <c r="ABC23" s="74"/>
      <c r="ABD23" s="74"/>
      <c r="ABE23" s="85"/>
      <c r="ABF23" s="74"/>
      <c r="ABG23" s="74"/>
      <c r="ABH23" s="85"/>
      <c r="ABI23" s="74"/>
      <c r="ABJ23" s="74"/>
      <c r="ABK23" s="85"/>
      <c r="ABL23" s="80"/>
      <c r="ABM23" s="80"/>
      <c r="ABN23" s="85"/>
      <c r="ABO23" s="77"/>
      <c r="ABP23" s="74"/>
      <c r="ABQ23" s="74"/>
      <c r="ABR23" s="85"/>
      <c r="ABS23" s="74"/>
      <c r="ABT23" s="74"/>
      <c r="ABU23" s="85"/>
      <c r="ABV23" s="74"/>
      <c r="ABW23" s="74"/>
      <c r="ABX23" s="85"/>
      <c r="ABY23" s="74"/>
      <c r="ABZ23" s="74"/>
      <c r="ACA23" s="85"/>
      <c r="ACB23" s="80"/>
      <c r="ACC23" s="80"/>
      <c r="ACD23" s="85"/>
      <c r="ACE23" s="77"/>
      <c r="ACF23" s="74"/>
      <c r="ACG23" s="74"/>
      <c r="ACH23" s="85"/>
      <c r="ACI23" s="74"/>
      <c r="ACJ23" s="74"/>
      <c r="ACK23" s="85"/>
      <c r="ACL23" s="74"/>
      <c r="ACM23" s="74"/>
      <c r="ACN23" s="85"/>
      <c r="ACO23" s="74"/>
      <c r="ACP23" s="74"/>
      <c r="ACQ23" s="85"/>
      <c r="ACR23" s="80"/>
      <c r="ACS23" s="80"/>
      <c r="ACT23" s="85"/>
      <c r="ACU23" s="77"/>
      <c r="ACV23" s="74"/>
      <c r="ACW23" s="74"/>
      <c r="ACX23" s="85"/>
      <c r="ACY23" s="74"/>
      <c r="ACZ23" s="74"/>
      <c r="ADA23" s="85"/>
      <c r="ADB23" s="74"/>
      <c r="ADC23" s="74"/>
      <c r="ADD23" s="85"/>
      <c r="ADE23" s="74"/>
      <c r="ADF23" s="74"/>
      <c r="ADG23" s="85"/>
      <c r="ADH23" s="80"/>
      <c r="ADI23" s="80"/>
      <c r="ADJ23" s="85"/>
      <c r="ADK23" s="77"/>
      <c r="ADL23" s="74"/>
      <c r="ADM23" s="74"/>
      <c r="ADN23" s="85"/>
      <c r="ADO23" s="74"/>
      <c r="ADP23" s="74"/>
      <c r="ADQ23" s="85"/>
      <c r="ADR23" s="74"/>
      <c r="ADS23" s="74"/>
      <c r="ADT23" s="85"/>
      <c r="ADU23" s="74"/>
      <c r="ADV23" s="74"/>
      <c r="ADW23" s="85"/>
      <c r="ADX23" s="80"/>
      <c r="ADY23" s="80"/>
      <c r="ADZ23" s="85"/>
      <c r="AEA23" s="77"/>
      <c r="AEB23" s="74"/>
      <c r="AEC23" s="74"/>
      <c r="AED23" s="85"/>
      <c r="AEE23" s="74"/>
      <c r="AEF23" s="74"/>
      <c r="AEG23" s="85"/>
      <c r="AEH23" s="74"/>
      <c r="AEI23" s="74"/>
      <c r="AEJ23" s="85"/>
      <c r="AEK23" s="74"/>
      <c r="AEL23" s="74"/>
      <c r="AEM23" s="85"/>
      <c r="AEN23" s="80"/>
      <c r="AEO23" s="80"/>
      <c r="AEP23" s="85"/>
      <c r="AEQ23" s="77"/>
      <c r="AER23" s="74"/>
      <c r="AES23" s="74"/>
      <c r="AET23" s="85"/>
      <c r="AEU23" s="74"/>
      <c r="AEV23" s="74"/>
      <c r="AEW23" s="85"/>
      <c r="AEX23" s="74"/>
      <c r="AEY23" s="74"/>
      <c r="AEZ23" s="85"/>
      <c r="AFA23" s="74"/>
      <c r="AFB23" s="74"/>
      <c r="AFC23" s="85"/>
      <c r="AFD23" s="80"/>
      <c r="AFE23" s="80"/>
      <c r="AFF23" s="85"/>
      <c r="AFG23" s="77"/>
      <c r="AFH23" s="74"/>
      <c r="AFI23" s="74"/>
      <c r="AFJ23" s="85"/>
      <c r="AFK23" s="74"/>
      <c r="AFL23" s="74"/>
      <c r="AFM23" s="85"/>
      <c r="AFN23" s="74"/>
      <c r="AFO23" s="74"/>
      <c r="AFP23" s="85"/>
      <c r="AFQ23" s="74"/>
      <c r="AFR23" s="74"/>
      <c r="AFS23" s="85"/>
      <c r="AFT23" s="80"/>
      <c r="AFU23" s="80"/>
      <c r="AFV23" s="85"/>
      <c r="AFW23" s="77"/>
      <c r="AFX23" s="74"/>
      <c r="AFY23" s="74"/>
      <c r="AFZ23" s="85"/>
      <c r="AGA23" s="74"/>
      <c r="AGB23" s="74"/>
      <c r="AGC23" s="85"/>
      <c r="AGD23" s="74"/>
      <c r="AGE23" s="74"/>
      <c r="AGF23" s="85"/>
      <c r="AGG23" s="74"/>
      <c r="AGH23" s="74"/>
      <c r="AGI23" s="85"/>
      <c r="AGJ23" s="80"/>
      <c r="AGK23" s="80"/>
      <c r="AGL23" s="85"/>
      <c r="AGM23" s="77"/>
      <c r="AGN23" s="74"/>
      <c r="AGO23" s="74"/>
      <c r="AGP23" s="85"/>
      <c r="AGQ23" s="74"/>
      <c r="AGR23" s="74"/>
      <c r="AGS23" s="85"/>
      <c r="AGT23" s="74"/>
      <c r="AGU23" s="74"/>
      <c r="AGV23" s="85"/>
      <c r="AGW23" s="74"/>
      <c r="AGX23" s="74"/>
      <c r="AGY23" s="85"/>
      <c r="AGZ23" s="80"/>
      <c r="AHA23" s="80"/>
      <c r="AHB23" s="85"/>
      <c r="AHC23" s="77"/>
      <c r="AHD23" s="74"/>
      <c r="AHE23" s="74"/>
      <c r="AHF23" s="85"/>
      <c r="AHG23" s="74"/>
      <c r="AHH23" s="74"/>
      <c r="AHI23" s="85"/>
      <c r="AHJ23" s="74"/>
      <c r="AHK23" s="74"/>
      <c r="AHL23" s="85"/>
      <c r="AHM23" s="74"/>
      <c r="AHN23" s="74"/>
      <c r="AHO23" s="85"/>
      <c r="AHP23" s="80"/>
      <c r="AHQ23" s="80"/>
      <c r="AHR23" s="85"/>
      <c r="AHS23" s="77"/>
      <c r="AHT23" s="74"/>
      <c r="AHU23" s="74"/>
      <c r="AHV23" s="85"/>
      <c r="AHW23" s="74"/>
      <c r="AHX23" s="74"/>
      <c r="AHY23" s="85"/>
      <c r="AHZ23" s="74"/>
      <c r="AIA23" s="74"/>
      <c r="AIB23" s="85"/>
      <c r="AIC23" s="74"/>
      <c r="AID23" s="74"/>
      <c r="AIE23" s="85"/>
      <c r="AIF23" s="80"/>
      <c r="AIG23" s="80"/>
      <c r="AIH23" s="85"/>
      <c r="AII23" s="77"/>
      <c r="AIJ23" s="74"/>
      <c r="AIK23" s="74"/>
      <c r="AIL23" s="85"/>
      <c r="AIM23" s="74"/>
      <c r="AIN23" s="74"/>
      <c r="AIO23" s="85"/>
      <c r="AIP23" s="74"/>
      <c r="AIQ23" s="74"/>
      <c r="AIR23" s="85"/>
      <c r="AIS23" s="74"/>
      <c r="AIT23" s="74"/>
      <c r="AIU23" s="85"/>
      <c r="AIV23" s="80"/>
      <c r="AIW23" s="80"/>
      <c r="AIX23" s="85"/>
      <c r="AIY23" s="77"/>
      <c r="AIZ23" s="74"/>
      <c r="AJA23" s="74"/>
      <c r="AJB23" s="85"/>
      <c r="AJC23" s="74"/>
      <c r="AJD23" s="74"/>
      <c r="AJE23" s="85"/>
      <c r="AJF23" s="74"/>
      <c r="AJG23" s="74"/>
      <c r="AJH23" s="85"/>
      <c r="AJI23" s="74"/>
      <c r="AJJ23" s="74"/>
      <c r="AJK23" s="85"/>
      <c r="AJL23" s="80"/>
      <c r="AJM23" s="80"/>
      <c r="AJN23" s="85"/>
      <c r="AJO23" s="77"/>
      <c r="AJP23" s="74"/>
      <c r="AJQ23" s="74"/>
      <c r="AJR23" s="85"/>
      <c r="AJS23" s="74"/>
      <c r="AJT23" s="74"/>
      <c r="AJU23" s="85"/>
      <c r="AJV23" s="74"/>
      <c r="AJW23" s="74"/>
      <c r="AJX23" s="85"/>
      <c r="AJY23" s="74"/>
      <c r="AJZ23" s="74"/>
      <c r="AKA23" s="85"/>
      <c r="AKB23" s="80"/>
      <c r="AKC23" s="80"/>
      <c r="AKD23" s="85"/>
      <c r="AKE23" s="77"/>
      <c r="AKF23" s="74"/>
      <c r="AKG23" s="74"/>
      <c r="AKH23" s="85"/>
      <c r="AKI23" s="74"/>
      <c r="AKJ23" s="74"/>
      <c r="AKK23" s="85"/>
      <c r="AKL23" s="74"/>
      <c r="AKM23" s="74"/>
      <c r="AKN23" s="85"/>
      <c r="AKO23" s="74"/>
      <c r="AKP23" s="74"/>
      <c r="AKQ23" s="85"/>
      <c r="AKR23" s="80"/>
      <c r="AKS23" s="80"/>
      <c r="AKT23" s="85"/>
      <c r="AKU23" s="77"/>
      <c r="AKV23" s="74"/>
      <c r="AKW23" s="74"/>
      <c r="AKX23" s="85"/>
      <c r="AKY23" s="74"/>
      <c r="AKZ23" s="74"/>
      <c r="ALA23" s="85"/>
      <c r="ALB23" s="74"/>
      <c r="ALC23" s="74"/>
      <c r="ALD23" s="85"/>
      <c r="ALE23" s="74"/>
      <c r="ALF23" s="74"/>
      <c r="ALG23" s="85"/>
      <c r="ALH23" s="80"/>
      <c r="ALI23" s="80"/>
      <c r="ALJ23" s="85"/>
      <c r="ALK23" s="77"/>
      <c r="ALL23" s="74"/>
      <c r="ALM23" s="74"/>
      <c r="ALN23" s="85"/>
      <c r="ALO23" s="74"/>
      <c r="ALP23" s="74"/>
      <c r="ALQ23" s="85"/>
      <c r="ALR23" s="74"/>
      <c r="ALS23" s="74"/>
      <c r="ALT23" s="85"/>
      <c r="ALU23" s="74"/>
      <c r="ALV23" s="74"/>
      <c r="ALW23" s="85"/>
      <c r="ALX23" s="80"/>
      <c r="ALY23" s="80"/>
      <c r="ALZ23" s="85"/>
      <c r="AMA23" s="77"/>
      <c r="AMB23" s="74"/>
      <c r="AMC23" s="74"/>
      <c r="AMD23" s="85"/>
      <c r="AME23" s="74"/>
      <c r="AMF23" s="74"/>
      <c r="AMG23" s="85"/>
      <c r="AMH23" s="74"/>
      <c r="AMI23" s="74"/>
      <c r="AMJ23" s="85"/>
      <c r="AMK23" s="74"/>
      <c r="AML23" s="74"/>
      <c r="AMM23" s="85"/>
      <c r="AMN23" s="80"/>
      <c r="AMO23" s="80"/>
      <c r="AMP23" s="85"/>
      <c r="AMQ23" s="77"/>
      <c r="AMR23" s="74"/>
      <c r="AMS23" s="74"/>
      <c r="AMT23" s="85"/>
      <c r="AMU23" s="74"/>
      <c r="AMV23" s="74"/>
      <c r="AMW23" s="85"/>
      <c r="AMX23" s="74"/>
      <c r="AMY23" s="74"/>
      <c r="AMZ23" s="85"/>
      <c r="ANA23" s="74"/>
      <c r="ANB23" s="74"/>
      <c r="ANC23" s="85"/>
      <c r="AND23" s="80"/>
      <c r="ANE23" s="80"/>
      <c r="ANF23" s="85"/>
      <c r="ANG23" s="77"/>
      <c r="ANH23" s="74"/>
      <c r="ANI23" s="74"/>
      <c r="ANJ23" s="85"/>
      <c r="ANK23" s="74"/>
      <c r="ANL23" s="74"/>
      <c r="ANM23" s="85"/>
      <c r="ANN23" s="74"/>
      <c r="ANO23" s="74"/>
      <c r="ANP23" s="85"/>
      <c r="ANQ23" s="74"/>
      <c r="ANR23" s="74"/>
      <c r="ANS23" s="85"/>
      <c r="ANT23" s="80"/>
      <c r="ANU23" s="80"/>
      <c r="ANV23" s="85"/>
      <c r="ANW23" s="77"/>
      <c r="ANX23" s="74"/>
      <c r="ANY23" s="74"/>
      <c r="ANZ23" s="85"/>
      <c r="AOA23" s="74"/>
      <c r="AOB23" s="74"/>
      <c r="AOC23" s="85"/>
      <c r="AOD23" s="74"/>
      <c r="AOE23" s="74"/>
      <c r="AOF23" s="85"/>
      <c r="AOG23" s="74"/>
      <c r="AOH23" s="74"/>
      <c r="AOI23" s="85"/>
      <c r="AOJ23" s="80"/>
      <c r="AOK23" s="80"/>
      <c r="AOL23" s="85"/>
      <c r="AOM23" s="77"/>
      <c r="AON23" s="74"/>
      <c r="AOO23" s="74"/>
      <c r="AOP23" s="85"/>
      <c r="AOQ23" s="74"/>
      <c r="AOR23" s="74"/>
      <c r="AOS23" s="85"/>
      <c r="AOT23" s="74"/>
      <c r="AOU23" s="74"/>
      <c r="AOV23" s="85"/>
      <c r="AOW23" s="74"/>
      <c r="AOX23" s="74"/>
      <c r="AOY23" s="85"/>
      <c r="AOZ23" s="80"/>
      <c r="APA23" s="80"/>
      <c r="APB23" s="85"/>
      <c r="APC23" s="77"/>
      <c r="APD23" s="74"/>
      <c r="APE23" s="74"/>
      <c r="APF23" s="85"/>
      <c r="APG23" s="74"/>
      <c r="APH23" s="74"/>
      <c r="API23" s="85"/>
      <c r="APJ23" s="74"/>
      <c r="APK23" s="74"/>
      <c r="APL23" s="85"/>
      <c r="APM23" s="74"/>
      <c r="APN23" s="74"/>
      <c r="APO23" s="85"/>
      <c r="APP23" s="80"/>
      <c r="APQ23" s="80"/>
      <c r="APR23" s="85"/>
      <c r="APS23" s="77"/>
      <c r="APT23" s="74"/>
      <c r="APU23" s="74"/>
      <c r="APV23" s="85"/>
      <c r="APW23" s="74"/>
      <c r="APX23" s="74"/>
      <c r="APY23" s="85"/>
      <c r="APZ23" s="74"/>
      <c r="AQA23" s="74"/>
      <c r="AQB23" s="85"/>
      <c r="AQC23" s="74"/>
      <c r="AQD23" s="74"/>
      <c r="AQE23" s="85"/>
      <c r="AQF23" s="80"/>
      <c r="AQG23" s="80"/>
      <c r="AQH23" s="85"/>
      <c r="AQI23" s="77"/>
      <c r="AQJ23" s="74"/>
      <c r="AQK23" s="74"/>
      <c r="AQL23" s="85"/>
      <c r="AQM23" s="74"/>
      <c r="AQN23" s="74"/>
      <c r="AQO23" s="85"/>
      <c r="AQP23" s="74"/>
      <c r="AQQ23" s="74"/>
      <c r="AQR23" s="85"/>
      <c r="AQS23" s="74"/>
      <c r="AQT23" s="74"/>
      <c r="AQU23" s="85"/>
      <c r="AQV23" s="80"/>
      <c r="AQW23" s="80"/>
      <c r="AQX23" s="85"/>
      <c r="AQY23" s="77"/>
      <c r="AQZ23" s="74"/>
      <c r="ARA23" s="74"/>
      <c r="ARB23" s="85"/>
      <c r="ARC23" s="74"/>
      <c r="ARD23" s="74"/>
      <c r="ARE23" s="85"/>
      <c r="ARF23" s="74"/>
      <c r="ARG23" s="74"/>
      <c r="ARH23" s="85"/>
      <c r="ARI23" s="74"/>
      <c r="ARJ23" s="74"/>
      <c r="ARK23" s="85"/>
      <c r="ARL23" s="80"/>
      <c r="ARM23" s="80"/>
      <c r="ARN23" s="85"/>
      <c r="ARO23" s="77"/>
      <c r="ARP23" s="74"/>
      <c r="ARQ23" s="74"/>
      <c r="ARR23" s="85"/>
      <c r="ARS23" s="74"/>
      <c r="ART23" s="74"/>
      <c r="ARU23" s="85"/>
      <c r="ARV23" s="74"/>
      <c r="ARW23" s="74"/>
      <c r="ARX23" s="85"/>
      <c r="ARY23" s="74"/>
      <c r="ARZ23" s="74"/>
      <c r="ASA23" s="85"/>
      <c r="ASB23" s="80"/>
      <c r="ASC23" s="80"/>
      <c r="ASD23" s="85"/>
      <c r="ASE23" s="77"/>
      <c r="ASF23" s="74"/>
      <c r="ASG23" s="74"/>
      <c r="ASH23" s="85"/>
      <c r="ASI23" s="74"/>
      <c r="ASJ23" s="74"/>
      <c r="ASK23" s="85"/>
      <c r="ASL23" s="74"/>
      <c r="ASM23" s="74"/>
      <c r="ASN23" s="85"/>
      <c r="ASO23" s="74"/>
      <c r="ASP23" s="74"/>
      <c r="ASQ23" s="85"/>
      <c r="ASR23" s="80"/>
      <c r="ASS23" s="80"/>
      <c r="AST23" s="85"/>
      <c r="ASU23" s="77"/>
      <c r="ASV23" s="74"/>
      <c r="ASW23" s="74"/>
      <c r="ASX23" s="85"/>
      <c r="ASY23" s="74"/>
      <c r="ASZ23" s="74"/>
      <c r="ATA23" s="85"/>
      <c r="ATB23" s="74"/>
      <c r="ATC23" s="74"/>
      <c r="ATD23" s="85"/>
      <c r="ATE23" s="74"/>
      <c r="ATF23" s="74"/>
      <c r="ATG23" s="85"/>
      <c r="ATH23" s="80"/>
      <c r="ATI23" s="80"/>
      <c r="ATJ23" s="85"/>
      <c r="ATK23" s="77"/>
      <c r="ATL23" s="74"/>
      <c r="ATM23" s="74"/>
      <c r="ATN23" s="85"/>
      <c r="ATO23" s="74"/>
      <c r="ATP23" s="74"/>
      <c r="ATQ23" s="85"/>
      <c r="ATR23" s="74"/>
      <c r="ATS23" s="74"/>
      <c r="ATT23" s="85"/>
      <c r="ATU23" s="74"/>
      <c r="ATV23" s="74"/>
      <c r="ATW23" s="85"/>
      <c r="ATX23" s="80"/>
      <c r="ATY23" s="80"/>
      <c r="ATZ23" s="85"/>
      <c r="AUA23" s="77"/>
      <c r="AUB23" s="74"/>
      <c r="AUC23" s="74"/>
      <c r="AUD23" s="85"/>
      <c r="AUE23" s="74"/>
      <c r="AUF23" s="74"/>
      <c r="AUG23" s="85"/>
      <c r="AUH23" s="74"/>
      <c r="AUI23" s="74"/>
      <c r="AUJ23" s="85"/>
      <c r="AUK23" s="74"/>
      <c r="AUL23" s="74"/>
      <c r="AUM23" s="85"/>
      <c r="AUN23" s="80"/>
      <c r="AUO23" s="80"/>
      <c r="AUP23" s="85"/>
      <c r="AUQ23" s="77"/>
      <c r="AUR23" s="74"/>
      <c r="AUS23" s="74"/>
      <c r="AUT23" s="85"/>
      <c r="AUU23" s="74"/>
      <c r="AUV23" s="74"/>
      <c r="AUW23" s="85"/>
      <c r="AUX23" s="74"/>
      <c r="AUY23" s="74"/>
      <c r="AUZ23" s="85"/>
      <c r="AVA23" s="74"/>
      <c r="AVB23" s="74"/>
      <c r="AVC23" s="85"/>
      <c r="AVD23" s="80"/>
      <c r="AVE23" s="80"/>
      <c r="AVF23" s="85"/>
      <c r="AVG23" s="77"/>
      <c r="AVH23" s="74"/>
      <c r="AVI23" s="74"/>
      <c r="AVJ23" s="85"/>
      <c r="AVK23" s="74"/>
      <c r="AVL23" s="74"/>
      <c r="AVM23" s="85"/>
      <c r="AVN23" s="74"/>
      <c r="AVO23" s="74"/>
      <c r="AVP23" s="85"/>
      <c r="AVQ23" s="74"/>
      <c r="AVR23" s="74"/>
      <c r="AVS23" s="85"/>
      <c r="AVT23" s="80"/>
      <c r="AVU23" s="80"/>
      <c r="AVV23" s="85"/>
      <c r="AVW23" s="77"/>
      <c r="AVX23" s="74"/>
      <c r="AVY23" s="74"/>
      <c r="AVZ23" s="85"/>
      <c r="AWA23" s="74"/>
      <c r="AWB23" s="74"/>
      <c r="AWC23" s="85"/>
      <c r="AWD23" s="74"/>
      <c r="AWE23" s="74"/>
      <c r="AWF23" s="85"/>
      <c r="AWG23" s="74"/>
      <c r="AWH23" s="74"/>
      <c r="AWI23" s="85"/>
      <c r="AWJ23" s="80"/>
      <c r="AWK23" s="80"/>
      <c r="AWL23" s="85"/>
      <c r="AWM23" s="77"/>
      <c r="AWN23" s="74"/>
      <c r="AWO23" s="74"/>
      <c r="AWP23" s="85"/>
      <c r="AWQ23" s="74"/>
      <c r="AWR23" s="74"/>
      <c r="AWS23" s="85"/>
      <c r="AWT23" s="74"/>
      <c r="AWU23" s="74"/>
      <c r="AWV23" s="85"/>
      <c r="AWW23" s="74"/>
      <c r="AWX23" s="74"/>
      <c r="AWY23" s="85"/>
      <c r="AWZ23" s="80"/>
      <c r="AXA23" s="80"/>
      <c r="AXB23" s="85"/>
      <c r="AXC23" s="77"/>
      <c r="AXD23" s="74"/>
      <c r="AXE23" s="74"/>
      <c r="AXF23" s="85"/>
      <c r="AXG23" s="74"/>
      <c r="AXH23" s="74"/>
      <c r="AXI23" s="85"/>
      <c r="AXJ23" s="74"/>
      <c r="AXK23" s="74"/>
      <c r="AXL23" s="85"/>
      <c r="AXM23" s="74"/>
      <c r="AXN23" s="74"/>
      <c r="AXO23" s="85"/>
      <c r="AXP23" s="80"/>
      <c r="AXQ23" s="80"/>
      <c r="AXR23" s="85"/>
      <c r="AXS23" s="77"/>
      <c r="AXT23" s="74"/>
      <c r="AXU23" s="74"/>
      <c r="AXV23" s="85"/>
      <c r="AXW23" s="74"/>
      <c r="AXX23" s="74"/>
      <c r="AXY23" s="85"/>
      <c r="AXZ23" s="74"/>
      <c r="AYA23" s="74"/>
      <c r="AYB23" s="85"/>
      <c r="AYC23" s="74"/>
      <c r="AYD23" s="74"/>
      <c r="AYE23" s="85"/>
      <c r="AYF23" s="80"/>
      <c r="AYG23" s="80"/>
      <c r="AYH23" s="85"/>
      <c r="AYI23" s="77"/>
      <c r="AYJ23" s="74"/>
      <c r="AYK23" s="74"/>
      <c r="AYL23" s="85"/>
      <c r="AYM23" s="74"/>
      <c r="AYN23" s="74"/>
      <c r="AYO23" s="85"/>
      <c r="AYP23" s="74"/>
      <c r="AYQ23" s="74"/>
      <c r="AYR23" s="85"/>
      <c r="AYS23" s="74"/>
      <c r="AYT23" s="74"/>
      <c r="AYU23" s="85"/>
      <c r="AYV23" s="80"/>
      <c r="AYW23" s="80"/>
      <c r="AYX23" s="85"/>
      <c r="AYY23" s="77"/>
      <c r="AYZ23" s="74"/>
      <c r="AZA23" s="74"/>
      <c r="AZB23" s="85"/>
      <c r="AZC23" s="74"/>
      <c r="AZD23" s="74"/>
      <c r="AZE23" s="85"/>
      <c r="AZF23" s="74"/>
      <c r="AZG23" s="74"/>
      <c r="AZH23" s="85"/>
      <c r="AZI23" s="74"/>
      <c r="AZJ23" s="74"/>
      <c r="AZK23" s="85"/>
      <c r="AZL23" s="80"/>
      <c r="AZM23" s="80"/>
      <c r="AZN23" s="85"/>
      <c r="AZO23" s="77"/>
      <c r="AZP23" s="74"/>
      <c r="AZQ23" s="74"/>
      <c r="AZR23" s="85"/>
      <c r="AZS23" s="74"/>
      <c r="AZT23" s="74"/>
      <c r="AZU23" s="85"/>
      <c r="AZV23" s="74"/>
      <c r="AZW23" s="74"/>
      <c r="AZX23" s="85"/>
      <c r="AZY23" s="74"/>
      <c r="AZZ23" s="74"/>
      <c r="BAA23" s="85"/>
      <c r="BAB23" s="80"/>
      <c r="BAC23" s="80"/>
      <c r="BAD23" s="85"/>
      <c r="BAE23" s="77"/>
      <c r="BAF23" s="74"/>
      <c r="BAG23" s="74"/>
      <c r="BAH23" s="85"/>
      <c r="BAI23" s="74"/>
      <c r="BAJ23" s="74"/>
      <c r="BAK23" s="85"/>
      <c r="BAL23" s="74"/>
      <c r="BAM23" s="74"/>
      <c r="BAN23" s="85"/>
      <c r="BAO23" s="74"/>
      <c r="BAP23" s="74"/>
      <c r="BAQ23" s="85"/>
      <c r="BAR23" s="80"/>
      <c r="BAS23" s="80"/>
      <c r="BAT23" s="85"/>
      <c r="BAU23" s="77"/>
      <c r="BAV23" s="74"/>
      <c r="BAW23" s="74"/>
      <c r="BAX23" s="85"/>
      <c r="BAY23" s="74"/>
      <c r="BAZ23" s="74"/>
      <c r="BBA23" s="85"/>
      <c r="BBB23" s="74"/>
      <c r="BBC23" s="74"/>
      <c r="BBD23" s="85"/>
      <c r="BBE23" s="74"/>
      <c r="BBF23" s="74"/>
      <c r="BBG23" s="85"/>
      <c r="BBH23" s="80"/>
      <c r="BBI23" s="80"/>
      <c r="BBJ23" s="85"/>
      <c r="BBK23" s="77"/>
      <c r="BBL23" s="74"/>
      <c r="BBM23" s="74"/>
      <c r="BBN23" s="85"/>
      <c r="BBO23" s="74"/>
      <c r="BBP23" s="74"/>
      <c r="BBQ23" s="85"/>
      <c r="BBR23" s="74"/>
      <c r="BBS23" s="74"/>
      <c r="BBT23" s="85"/>
      <c r="BBU23" s="74"/>
      <c r="BBV23" s="74"/>
      <c r="BBW23" s="85"/>
      <c r="BBX23" s="80"/>
      <c r="BBY23" s="80"/>
      <c r="BBZ23" s="85"/>
      <c r="BCA23" s="77"/>
      <c r="BCB23" s="74"/>
      <c r="BCC23" s="74"/>
      <c r="BCD23" s="85"/>
      <c r="BCE23" s="74"/>
      <c r="BCF23" s="74"/>
      <c r="BCG23" s="85"/>
      <c r="BCH23" s="74"/>
      <c r="BCI23" s="74"/>
      <c r="BCJ23" s="85"/>
      <c r="BCK23" s="74"/>
      <c r="BCL23" s="74"/>
      <c r="BCM23" s="85"/>
      <c r="BCN23" s="80"/>
      <c r="BCO23" s="80"/>
      <c r="BCP23" s="85"/>
      <c r="BCQ23" s="77"/>
      <c r="BCR23" s="74"/>
      <c r="BCS23" s="74"/>
      <c r="BCT23" s="85"/>
      <c r="BCU23" s="74"/>
      <c r="BCV23" s="74"/>
      <c r="BCW23" s="85"/>
      <c r="BCX23" s="74"/>
      <c r="BCY23" s="74"/>
      <c r="BCZ23" s="85"/>
      <c r="BDA23" s="74"/>
      <c r="BDB23" s="74"/>
      <c r="BDC23" s="85"/>
      <c r="BDD23" s="80"/>
      <c r="BDE23" s="80"/>
      <c r="BDF23" s="85"/>
      <c r="BDG23" s="77"/>
      <c r="BDH23" s="74"/>
      <c r="BDI23" s="74"/>
      <c r="BDJ23" s="85"/>
      <c r="BDK23" s="74"/>
      <c r="BDL23" s="74"/>
      <c r="BDM23" s="85"/>
      <c r="BDN23" s="74"/>
      <c r="BDO23" s="74"/>
      <c r="BDP23" s="85"/>
      <c r="BDQ23" s="74"/>
      <c r="BDR23" s="74"/>
      <c r="BDS23" s="85"/>
      <c r="BDT23" s="80"/>
      <c r="BDU23" s="80"/>
      <c r="BDV23" s="85"/>
      <c r="BDW23" s="77"/>
      <c r="BDX23" s="74"/>
      <c r="BDY23" s="74"/>
      <c r="BDZ23" s="85"/>
      <c r="BEA23" s="74"/>
      <c r="BEB23" s="74"/>
      <c r="BEC23" s="85"/>
      <c r="BED23" s="74"/>
      <c r="BEE23" s="74"/>
      <c r="BEF23" s="85"/>
      <c r="BEG23" s="74"/>
      <c r="BEH23" s="74"/>
      <c r="BEI23" s="85"/>
      <c r="BEJ23" s="80"/>
      <c r="BEK23" s="80"/>
      <c r="BEL23" s="85"/>
      <c r="BEM23" s="77"/>
      <c r="BEN23" s="74"/>
      <c r="BEO23" s="74"/>
      <c r="BEP23" s="85"/>
      <c r="BEQ23" s="74"/>
      <c r="BER23" s="74"/>
      <c r="BES23" s="85"/>
      <c r="BET23" s="74"/>
      <c r="BEU23" s="74"/>
      <c r="BEV23" s="85"/>
      <c r="BEW23" s="74"/>
      <c r="BEX23" s="74"/>
      <c r="BEY23" s="85"/>
      <c r="BEZ23" s="80"/>
      <c r="BFA23" s="80"/>
      <c r="BFB23" s="85"/>
      <c r="BFC23" s="77"/>
      <c r="BFD23" s="74"/>
      <c r="BFE23" s="74"/>
      <c r="BFF23" s="85"/>
      <c r="BFG23" s="74"/>
      <c r="BFH23" s="74"/>
      <c r="BFI23" s="85"/>
      <c r="BFJ23" s="74"/>
      <c r="BFK23" s="74"/>
      <c r="BFL23" s="85"/>
      <c r="BFM23" s="74"/>
      <c r="BFN23" s="74"/>
      <c r="BFO23" s="85"/>
      <c r="BFP23" s="80"/>
      <c r="BFQ23" s="80"/>
      <c r="BFR23" s="85"/>
      <c r="BFS23" s="77"/>
      <c r="BFT23" s="74"/>
      <c r="BFU23" s="74"/>
      <c r="BFV23" s="85"/>
      <c r="BFW23" s="74"/>
      <c r="BFX23" s="74"/>
      <c r="BFY23" s="85"/>
      <c r="BFZ23" s="74"/>
      <c r="BGA23" s="74"/>
      <c r="BGB23" s="85"/>
      <c r="BGC23" s="74"/>
      <c r="BGD23" s="74"/>
      <c r="BGE23" s="85"/>
      <c r="BGF23" s="80"/>
      <c r="BGG23" s="80"/>
      <c r="BGH23" s="85"/>
      <c r="BGI23" s="77"/>
      <c r="BGJ23" s="74"/>
      <c r="BGK23" s="74"/>
      <c r="BGL23" s="85"/>
      <c r="BGM23" s="74"/>
      <c r="BGN23" s="74"/>
      <c r="BGO23" s="85"/>
      <c r="BGP23" s="74"/>
      <c r="BGQ23" s="74"/>
      <c r="BGR23" s="85"/>
      <c r="BGS23" s="74"/>
      <c r="BGT23" s="74"/>
      <c r="BGU23" s="85"/>
      <c r="BGV23" s="80"/>
      <c r="BGW23" s="80"/>
      <c r="BGX23" s="85"/>
      <c r="BGY23" s="77"/>
      <c r="BGZ23" s="74"/>
      <c r="BHA23" s="74"/>
      <c r="BHB23" s="85"/>
      <c r="BHC23" s="74"/>
      <c r="BHD23" s="74"/>
      <c r="BHE23" s="85"/>
      <c r="BHF23" s="74"/>
      <c r="BHG23" s="74"/>
      <c r="BHH23" s="85"/>
      <c r="BHI23" s="74"/>
      <c r="BHJ23" s="74"/>
      <c r="BHK23" s="85"/>
      <c r="BHL23" s="80"/>
      <c r="BHM23" s="80"/>
      <c r="BHN23" s="85"/>
      <c r="BHO23" s="77"/>
      <c r="BHP23" s="74"/>
      <c r="BHQ23" s="74"/>
      <c r="BHR23" s="85"/>
      <c r="BHS23" s="74"/>
      <c r="BHT23" s="74"/>
      <c r="BHU23" s="85"/>
      <c r="BHV23" s="74"/>
      <c r="BHW23" s="74"/>
      <c r="BHX23" s="85"/>
      <c r="BHY23" s="74"/>
      <c r="BHZ23" s="74"/>
      <c r="BIA23" s="85"/>
      <c r="BIB23" s="80"/>
      <c r="BIC23" s="80"/>
      <c r="BID23" s="85"/>
      <c r="BIE23" s="77"/>
      <c r="BIF23" s="74"/>
      <c r="BIG23" s="74"/>
      <c r="BIH23" s="85"/>
      <c r="BII23" s="74"/>
      <c r="BIJ23" s="74"/>
      <c r="BIK23" s="85"/>
      <c r="BIL23" s="74"/>
      <c r="BIM23" s="74"/>
      <c r="BIN23" s="85"/>
      <c r="BIO23" s="74"/>
      <c r="BIP23" s="74"/>
      <c r="BIQ23" s="85"/>
      <c r="BIR23" s="80"/>
      <c r="BIS23" s="80"/>
      <c r="BIT23" s="85"/>
      <c r="BIU23" s="77"/>
      <c r="BIV23" s="74"/>
      <c r="BIW23" s="74"/>
      <c r="BIX23" s="85"/>
      <c r="BIY23" s="74"/>
      <c r="BIZ23" s="74"/>
      <c r="BJA23" s="85"/>
      <c r="BJB23" s="74"/>
      <c r="BJC23" s="74"/>
      <c r="BJD23" s="85"/>
      <c r="BJE23" s="74"/>
      <c r="BJF23" s="74"/>
      <c r="BJG23" s="85"/>
      <c r="BJH23" s="80"/>
      <c r="BJI23" s="80"/>
      <c r="BJJ23" s="85"/>
      <c r="BJK23" s="77"/>
      <c r="BJL23" s="74"/>
      <c r="BJM23" s="74"/>
      <c r="BJN23" s="85"/>
      <c r="BJO23" s="74"/>
      <c r="BJP23" s="74"/>
      <c r="BJQ23" s="85"/>
      <c r="BJR23" s="74"/>
      <c r="BJS23" s="74"/>
      <c r="BJT23" s="85"/>
      <c r="BJU23" s="74"/>
      <c r="BJV23" s="74"/>
      <c r="BJW23" s="85"/>
      <c r="BJX23" s="80"/>
      <c r="BJY23" s="80"/>
      <c r="BJZ23" s="85"/>
      <c r="BKA23" s="77"/>
      <c r="BKB23" s="74"/>
      <c r="BKC23" s="74"/>
      <c r="BKD23" s="85"/>
      <c r="BKE23" s="74"/>
      <c r="BKF23" s="74"/>
      <c r="BKG23" s="85"/>
      <c r="BKH23" s="74"/>
      <c r="BKI23" s="74"/>
      <c r="BKJ23" s="85"/>
      <c r="BKK23" s="74"/>
      <c r="BKL23" s="74"/>
      <c r="BKM23" s="85"/>
      <c r="BKN23" s="80"/>
      <c r="BKO23" s="80"/>
      <c r="BKP23" s="85"/>
      <c r="BKQ23" s="77"/>
      <c r="BKR23" s="74"/>
      <c r="BKS23" s="74"/>
      <c r="BKT23" s="85"/>
      <c r="BKU23" s="74"/>
      <c r="BKV23" s="74"/>
      <c r="BKW23" s="85"/>
      <c r="BKX23" s="74"/>
      <c r="BKY23" s="74"/>
      <c r="BKZ23" s="85"/>
      <c r="BLA23" s="74"/>
      <c r="BLB23" s="74"/>
      <c r="BLC23" s="85"/>
      <c r="BLD23" s="80"/>
      <c r="BLE23" s="80"/>
      <c r="BLF23" s="85"/>
      <c r="BLG23" s="77"/>
      <c r="BLH23" s="74"/>
      <c r="BLI23" s="74"/>
      <c r="BLJ23" s="85"/>
      <c r="BLK23" s="74"/>
      <c r="BLL23" s="74"/>
      <c r="BLM23" s="85"/>
      <c r="BLN23" s="74"/>
      <c r="BLO23" s="74"/>
      <c r="BLP23" s="85"/>
      <c r="BLQ23" s="74"/>
      <c r="BLR23" s="74"/>
      <c r="BLS23" s="85"/>
      <c r="BLT23" s="80"/>
      <c r="BLU23" s="80"/>
      <c r="BLV23" s="85"/>
      <c r="BLW23" s="77"/>
      <c r="BLX23" s="74"/>
      <c r="BLY23" s="74"/>
      <c r="BLZ23" s="85"/>
      <c r="BMA23" s="74"/>
      <c r="BMB23" s="74"/>
      <c r="BMC23" s="85"/>
      <c r="BMD23" s="74"/>
      <c r="BME23" s="74"/>
      <c r="BMF23" s="85"/>
      <c r="BMG23" s="74"/>
      <c r="BMH23" s="74"/>
      <c r="BMI23" s="85"/>
      <c r="BMJ23" s="80"/>
      <c r="BMK23" s="80"/>
      <c r="BML23" s="85"/>
      <c r="BMM23" s="77"/>
      <c r="BMN23" s="74"/>
      <c r="BMO23" s="74"/>
      <c r="BMP23" s="85"/>
      <c r="BMQ23" s="74"/>
      <c r="BMR23" s="74"/>
      <c r="BMS23" s="85"/>
      <c r="BMT23" s="74"/>
      <c r="BMU23" s="74"/>
      <c r="BMV23" s="85"/>
      <c r="BMW23" s="74"/>
      <c r="BMX23" s="74"/>
      <c r="BMY23" s="85"/>
      <c r="BMZ23" s="80"/>
      <c r="BNA23" s="80"/>
      <c r="BNB23" s="85"/>
      <c r="BNC23" s="77"/>
      <c r="BND23" s="74"/>
      <c r="BNE23" s="74"/>
      <c r="BNF23" s="85"/>
      <c r="BNG23" s="74"/>
      <c r="BNH23" s="74"/>
      <c r="BNI23" s="85"/>
      <c r="BNJ23" s="74"/>
      <c r="BNK23" s="74"/>
      <c r="BNL23" s="85"/>
      <c r="BNM23" s="74"/>
      <c r="BNN23" s="74"/>
      <c r="BNO23" s="85"/>
      <c r="BNP23" s="80"/>
      <c r="BNQ23" s="80"/>
      <c r="BNR23" s="85"/>
      <c r="BNS23" s="77"/>
      <c r="BNT23" s="74"/>
      <c r="BNU23" s="74"/>
      <c r="BNV23" s="85"/>
      <c r="BNW23" s="74"/>
      <c r="BNX23" s="74"/>
      <c r="BNY23" s="85"/>
      <c r="BNZ23" s="74"/>
      <c r="BOA23" s="74"/>
      <c r="BOB23" s="85"/>
      <c r="BOC23" s="74"/>
      <c r="BOD23" s="74"/>
      <c r="BOE23" s="85"/>
      <c r="BOF23" s="80"/>
      <c r="BOG23" s="80"/>
      <c r="BOH23" s="85"/>
      <c r="BOI23" s="77"/>
      <c r="BOJ23" s="74"/>
      <c r="BOK23" s="74"/>
      <c r="BOL23" s="85"/>
      <c r="BOM23" s="74"/>
      <c r="BON23" s="74"/>
      <c r="BOO23" s="85"/>
      <c r="BOP23" s="74"/>
      <c r="BOQ23" s="74"/>
      <c r="BOR23" s="85"/>
      <c r="BOS23" s="74"/>
      <c r="BOT23" s="74"/>
      <c r="BOU23" s="85"/>
      <c r="BOV23" s="80"/>
      <c r="BOW23" s="80"/>
      <c r="BOX23" s="85"/>
      <c r="BOY23" s="77"/>
      <c r="BOZ23" s="74"/>
      <c r="BPA23" s="74"/>
      <c r="BPB23" s="85"/>
      <c r="BPC23" s="74"/>
      <c r="BPD23" s="74"/>
      <c r="BPE23" s="85"/>
      <c r="BPF23" s="74"/>
      <c r="BPG23" s="74"/>
      <c r="BPH23" s="85"/>
      <c r="BPI23" s="74"/>
      <c r="BPJ23" s="74"/>
      <c r="BPK23" s="85"/>
      <c r="BPL23" s="80"/>
      <c r="BPM23" s="80"/>
      <c r="BPN23" s="85"/>
      <c r="BPO23" s="77"/>
      <c r="BPP23" s="74"/>
      <c r="BPQ23" s="74"/>
      <c r="BPR23" s="85"/>
      <c r="BPS23" s="74"/>
      <c r="BPT23" s="74"/>
      <c r="BPU23" s="85"/>
      <c r="BPV23" s="74"/>
      <c r="BPW23" s="74"/>
      <c r="BPX23" s="85"/>
      <c r="BPY23" s="74"/>
      <c r="BPZ23" s="74"/>
      <c r="BQA23" s="85"/>
      <c r="BQB23" s="80"/>
      <c r="BQC23" s="80"/>
      <c r="BQD23" s="85"/>
      <c r="BQE23" s="77"/>
      <c r="BQF23" s="74"/>
      <c r="BQG23" s="74"/>
      <c r="BQH23" s="85"/>
      <c r="BQI23" s="74"/>
      <c r="BQJ23" s="74"/>
      <c r="BQK23" s="85"/>
      <c r="BQL23" s="74"/>
      <c r="BQM23" s="74"/>
      <c r="BQN23" s="85"/>
      <c r="BQO23" s="74"/>
      <c r="BQP23" s="74"/>
      <c r="BQQ23" s="85"/>
      <c r="BQR23" s="80"/>
      <c r="BQS23" s="80"/>
      <c r="BQT23" s="85"/>
      <c r="BQU23" s="77"/>
      <c r="BQV23" s="74"/>
      <c r="BQW23" s="74"/>
      <c r="BQX23" s="85"/>
      <c r="BQY23" s="74"/>
      <c r="BQZ23" s="74"/>
      <c r="BRA23" s="85"/>
      <c r="BRB23" s="74"/>
      <c r="BRC23" s="74"/>
      <c r="BRD23" s="85"/>
      <c r="BRE23" s="74"/>
      <c r="BRF23" s="74"/>
      <c r="BRG23" s="85"/>
      <c r="BRH23" s="80"/>
      <c r="BRI23" s="80"/>
      <c r="BRJ23" s="85"/>
      <c r="BRK23" s="77"/>
      <c r="BRL23" s="74"/>
      <c r="BRM23" s="74"/>
      <c r="BRN23" s="85"/>
      <c r="BRO23" s="74"/>
      <c r="BRP23" s="74"/>
      <c r="BRQ23" s="85"/>
      <c r="BRR23" s="74"/>
      <c r="BRS23" s="74"/>
      <c r="BRT23" s="85"/>
      <c r="BRU23" s="74"/>
      <c r="BRV23" s="74"/>
      <c r="BRW23" s="85"/>
      <c r="BRX23" s="80"/>
      <c r="BRY23" s="80"/>
      <c r="BRZ23" s="85"/>
      <c r="BSA23" s="77"/>
      <c r="BSB23" s="74"/>
      <c r="BSC23" s="74"/>
      <c r="BSD23" s="85"/>
      <c r="BSE23" s="74"/>
      <c r="BSF23" s="74"/>
      <c r="BSG23" s="85"/>
      <c r="BSH23" s="74"/>
      <c r="BSI23" s="74"/>
      <c r="BSJ23" s="85"/>
      <c r="BSK23" s="74"/>
      <c r="BSL23" s="74"/>
      <c r="BSM23" s="85"/>
      <c r="BSN23" s="80"/>
      <c r="BSO23" s="80"/>
      <c r="BSP23" s="85"/>
      <c r="BSQ23" s="77"/>
      <c r="BSR23" s="74"/>
      <c r="BSS23" s="74"/>
      <c r="BST23" s="85"/>
      <c r="BSU23" s="74"/>
      <c r="BSV23" s="74"/>
      <c r="BSW23" s="85"/>
      <c r="BSX23" s="74"/>
      <c r="BSY23" s="74"/>
      <c r="BSZ23" s="85"/>
      <c r="BTA23" s="74"/>
      <c r="BTB23" s="74"/>
      <c r="BTC23" s="85"/>
      <c r="BTD23" s="80"/>
      <c r="BTE23" s="80"/>
      <c r="BTF23" s="85"/>
      <c r="BTG23" s="77"/>
      <c r="BTH23" s="74"/>
      <c r="BTI23" s="74"/>
      <c r="BTJ23" s="85"/>
      <c r="BTK23" s="74"/>
      <c r="BTL23" s="74"/>
      <c r="BTM23" s="85"/>
      <c r="BTN23" s="74"/>
      <c r="BTO23" s="74"/>
      <c r="BTP23" s="85"/>
      <c r="BTQ23" s="74"/>
      <c r="BTR23" s="74"/>
      <c r="BTS23" s="85"/>
      <c r="BTT23" s="80"/>
      <c r="BTU23" s="80"/>
      <c r="BTV23" s="85"/>
      <c r="BTW23" s="77"/>
      <c r="BTX23" s="74"/>
      <c r="BTY23" s="74"/>
      <c r="BTZ23" s="85"/>
      <c r="BUA23" s="74"/>
      <c r="BUB23" s="74"/>
      <c r="BUC23" s="85"/>
      <c r="BUD23" s="74"/>
      <c r="BUE23" s="74"/>
      <c r="BUF23" s="85"/>
      <c r="BUG23" s="74"/>
      <c r="BUH23" s="74"/>
      <c r="BUI23" s="85"/>
      <c r="BUJ23" s="80"/>
      <c r="BUK23" s="80"/>
      <c r="BUL23" s="85"/>
      <c r="BUM23" s="77"/>
      <c r="BUN23" s="74"/>
      <c r="BUO23" s="74"/>
      <c r="BUP23" s="85"/>
      <c r="BUQ23" s="74"/>
      <c r="BUR23" s="74"/>
      <c r="BUS23" s="85"/>
      <c r="BUT23" s="74"/>
      <c r="BUU23" s="74"/>
      <c r="BUV23" s="85"/>
      <c r="BUW23" s="74"/>
      <c r="BUX23" s="74"/>
      <c r="BUY23" s="85"/>
      <c r="BUZ23" s="80"/>
      <c r="BVA23" s="80"/>
      <c r="BVB23" s="85"/>
      <c r="BVC23" s="77"/>
      <c r="BVD23" s="74"/>
      <c r="BVE23" s="74"/>
      <c r="BVF23" s="85"/>
      <c r="BVG23" s="74"/>
      <c r="BVH23" s="74"/>
      <c r="BVI23" s="85"/>
      <c r="BVJ23" s="74"/>
      <c r="BVK23" s="74"/>
      <c r="BVL23" s="85"/>
      <c r="BVM23" s="74"/>
      <c r="BVN23" s="74"/>
      <c r="BVO23" s="85"/>
      <c r="BVP23" s="80"/>
      <c r="BVQ23" s="80"/>
      <c r="BVR23" s="85"/>
      <c r="BVS23" s="77"/>
      <c r="BVT23" s="74"/>
      <c r="BVU23" s="74"/>
      <c r="BVV23" s="85"/>
      <c r="BVW23" s="74"/>
      <c r="BVX23" s="74"/>
      <c r="BVY23" s="85"/>
      <c r="BVZ23" s="74"/>
      <c r="BWA23" s="74"/>
      <c r="BWB23" s="85"/>
      <c r="BWC23" s="74"/>
      <c r="BWD23" s="74"/>
      <c r="BWE23" s="85"/>
      <c r="BWF23" s="80"/>
      <c r="BWG23" s="80"/>
      <c r="BWH23" s="85"/>
      <c r="BWI23" s="77"/>
      <c r="BWJ23" s="74"/>
      <c r="BWK23" s="74"/>
      <c r="BWL23" s="85"/>
      <c r="BWM23" s="74"/>
      <c r="BWN23" s="74"/>
      <c r="BWO23" s="85"/>
      <c r="BWP23" s="74"/>
      <c r="BWQ23" s="74"/>
      <c r="BWR23" s="85"/>
      <c r="BWS23" s="74"/>
      <c r="BWT23" s="74"/>
      <c r="BWU23" s="85"/>
      <c r="BWV23" s="80"/>
      <c r="BWW23" s="80"/>
      <c r="BWX23" s="85"/>
      <c r="BWY23" s="77"/>
      <c r="BWZ23" s="74"/>
      <c r="BXA23" s="74"/>
      <c r="BXB23" s="85"/>
      <c r="BXC23" s="74"/>
      <c r="BXD23" s="74"/>
      <c r="BXE23" s="85"/>
      <c r="BXF23" s="74"/>
      <c r="BXG23" s="74"/>
      <c r="BXH23" s="85"/>
      <c r="BXI23" s="74"/>
      <c r="BXJ23" s="74"/>
      <c r="BXK23" s="85"/>
      <c r="BXL23" s="80"/>
      <c r="BXM23" s="80"/>
      <c r="BXN23" s="85"/>
      <c r="BXO23" s="77"/>
      <c r="BXP23" s="74"/>
      <c r="BXQ23" s="74"/>
      <c r="BXR23" s="85"/>
      <c r="BXS23" s="74"/>
      <c r="BXT23" s="74"/>
      <c r="BXU23" s="85"/>
      <c r="BXV23" s="74"/>
      <c r="BXW23" s="74"/>
      <c r="BXX23" s="85"/>
      <c r="BXY23" s="74"/>
      <c r="BXZ23" s="74"/>
      <c r="BYA23" s="85"/>
      <c r="BYB23" s="80"/>
      <c r="BYC23" s="80"/>
      <c r="BYD23" s="85"/>
      <c r="BYE23" s="77"/>
      <c r="BYF23" s="74"/>
      <c r="BYG23" s="74"/>
      <c r="BYH23" s="85"/>
      <c r="BYI23" s="74"/>
      <c r="BYJ23" s="74"/>
      <c r="BYK23" s="85"/>
      <c r="BYL23" s="74"/>
      <c r="BYM23" s="74"/>
      <c r="BYN23" s="85"/>
      <c r="BYO23" s="74"/>
      <c r="BYP23" s="74"/>
      <c r="BYQ23" s="85"/>
      <c r="BYR23" s="80"/>
      <c r="BYS23" s="80"/>
      <c r="BYT23" s="85"/>
      <c r="BYU23" s="77"/>
      <c r="BYV23" s="74"/>
      <c r="BYW23" s="74"/>
      <c r="BYX23" s="85"/>
      <c r="BYY23" s="74"/>
      <c r="BYZ23" s="74"/>
      <c r="BZA23" s="85"/>
      <c r="BZB23" s="74"/>
      <c r="BZC23" s="74"/>
      <c r="BZD23" s="85"/>
      <c r="BZE23" s="74"/>
      <c r="BZF23" s="74"/>
      <c r="BZG23" s="85"/>
      <c r="BZH23" s="80"/>
      <c r="BZI23" s="80"/>
      <c r="BZJ23" s="85"/>
      <c r="BZK23" s="77"/>
      <c r="BZL23" s="74"/>
      <c r="BZM23" s="74"/>
      <c r="BZN23" s="85"/>
      <c r="BZO23" s="74"/>
      <c r="BZP23" s="74"/>
      <c r="BZQ23" s="85"/>
      <c r="BZR23" s="74"/>
      <c r="BZS23" s="74"/>
      <c r="BZT23" s="85"/>
      <c r="BZU23" s="74"/>
      <c r="BZV23" s="74"/>
      <c r="BZW23" s="85"/>
      <c r="BZX23" s="80"/>
      <c r="BZY23" s="80"/>
      <c r="BZZ23" s="85"/>
      <c r="CAA23" s="77"/>
      <c r="CAB23" s="74"/>
      <c r="CAC23" s="74"/>
      <c r="CAD23" s="85"/>
      <c r="CAE23" s="74"/>
      <c r="CAF23" s="74"/>
      <c r="CAG23" s="85"/>
      <c r="CAH23" s="74"/>
      <c r="CAI23" s="74"/>
      <c r="CAJ23" s="85"/>
      <c r="CAK23" s="74"/>
      <c r="CAL23" s="74"/>
      <c r="CAM23" s="85"/>
      <c r="CAN23" s="80"/>
      <c r="CAO23" s="80"/>
      <c r="CAP23" s="85"/>
      <c r="CAQ23" s="77"/>
      <c r="CAR23" s="74"/>
      <c r="CAS23" s="74"/>
      <c r="CAT23" s="85"/>
      <c r="CAU23" s="74"/>
      <c r="CAV23" s="74"/>
      <c r="CAW23" s="85"/>
      <c r="CAX23" s="74"/>
      <c r="CAY23" s="74"/>
      <c r="CAZ23" s="85"/>
      <c r="CBA23" s="74"/>
      <c r="CBB23" s="74"/>
      <c r="CBC23" s="85"/>
      <c r="CBD23" s="80"/>
      <c r="CBE23" s="80"/>
      <c r="CBF23" s="85"/>
      <c r="CBG23" s="77"/>
      <c r="CBH23" s="74"/>
      <c r="CBI23" s="74"/>
      <c r="CBJ23" s="85"/>
      <c r="CBK23" s="74"/>
      <c r="CBL23" s="74"/>
      <c r="CBM23" s="85"/>
      <c r="CBN23" s="74"/>
      <c r="CBO23" s="74"/>
      <c r="CBP23" s="85"/>
      <c r="CBQ23" s="74"/>
      <c r="CBR23" s="74"/>
      <c r="CBS23" s="85"/>
      <c r="CBT23" s="80"/>
      <c r="CBU23" s="80"/>
      <c r="CBV23" s="85"/>
      <c r="CBW23" s="77"/>
      <c r="CBX23" s="74"/>
      <c r="CBY23" s="74"/>
      <c r="CBZ23" s="85"/>
      <c r="CCA23" s="74"/>
      <c r="CCB23" s="74"/>
      <c r="CCC23" s="85"/>
      <c r="CCD23" s="74"/>
      <c r="CCE23" s="74"/>
      <c r="CCF23" s="85"/>
      <c r="CCG23" s="74"/>
      <c r="CCH23" s="74"/>
      <c r="CCI23" s="85"/>
      <c r="CCJ23" s="80"/>
      <c r="CCK23" s="80"/>
      <c r="CCL23" s="85"/>
      <c r="CCM23" s="77"/>
      <c r="CCN23" s="74"/>
      <c r="CCO23" s="74"/>
      <c r="CCP23" s="85"/>
      <c r="CCQ23" s="74"/>
      <c r="CCR23" s="74"/>
      <c r="CCS23" s="85"/>
      <c r="CCT23" s="74"/>
      <c r="CCU23" s="74"/>
      <c r="CCV23" s="85"/>
      <c r="CCW23" s="74"/>
      <c r="CCX23" s="74"/>
      <c r="CCY23" s="85"/>
      <c r="CCZ23" s="80"/>
      <c r="CDA23" s="80"/>
      <c r="CDB23" s="85"/>
      <c r="CDC23" s="77"/>
      <c r="CDD23" s="74"/>
      <c r="CDE23" s="74"/>
      <c r="CDF23" s="85"/>
      <c r="CDG23" s="74"/>
      <c r="CDH23" s="74"/>
      <c r="CDI23" s="85"/>
      <c r="CDJ23" s="74"/>
      <c r="CDK23" s="74"/>
      <c r="CDL23" s="85"/>
      <c r="CDM23" s="74"/>
      <c r="CDN23" s="74"/>
      <c r="CDO23" s="85"/>
      <c r="CDP23" s="80"/>
      <c r="CDQ23" s="80"/>
      <c r="CDR23" s="85"/>
      <c r="CDS23" s="77"/>
      <c r="CDT23" s="74"/>
      <c r="CDU23" s="74"/>
      <c r="CDV23" s="85"/>
      <c r="CDW23" s="74"/>
      <c r="CDX23" s="74"/>
      <c r="CDY23" s="85"/>
      <c r="CDZ23" s="74"/>
      <c r="CEA23" s="74"/>
      <c r="CEB23" s="85"/>
      <c r="CEC23" s="74"/>
      <c r="CED23" s="74"/>
      <c r="CEE23" s="85"/>
      <c r="CEF23" s="80"/>
      <c r="CEG23" s="80"/>
      <c r="CEH23" s="85"/>
      <c r="CEI23" s="77"/>
      <c r="CEJ23" s="74"/>
      <c r="CEK23" s="74"/>
      <c r="CEL23" s="85"/>
      <c r="CEM23" s="74"/>
      <c r="CEN23" s="74"/>
      <c r="CEO23" s="85"/>
      <c r="CEP23" s="74"/>
      <c r="CEQ23" s="74"/>
      <c r="CER23" s="85"/>
      <c r="CES23" s="74"/>
      <c r="CET23" s="74"/>
      <c r="CEU23" s="85"/>
      <c r="CEV23" s="80"/>
      <c r="CEW23" s="80"/>
      <c r="CEX23" s="85"/>
      <c r="CEY23" s="77"/>
      <c r="CEZ23" s="74"/>
      <c r="CFA23" s="74"/>
      <c r="CFB23" s="85"/>
      <c r="CFC23" s="74"/>
      <c r="CFD23" s="74"/>
      <c r="CFE23" s="85"/>
      <c r="CFF23" s="74"/>
      <c r="CFG23" s="74"/>
      <c r="CFH23" s="85"/>
      <c r="CFI23" s="74"/>
      <c r="CFJ23" s="74"/>
      <c r="CFK23" s="85"/>
      <c r="CFL23" s="80"/>
      <c r="CFM23" s="80"/>
      <c r="CFN23" s="85"/>
      <c r="CFO23" s="77"/>
      <c r="CFP23" s="74"/>
      <c r="CFQ23" s="74"/>
      <c r="CFR23" s="85"/>
      <c r="CFS23" s="74"/>
      <c r="CFT23" s="74"/>
      <c r="CFU23" s="85"/>
      <c r="CFV23" s="74"/>
      <c r="CFW23" s="74"/>
      <c r="CFX23" s="85"/>
      <c r="CFY23" s="74"/>
      <c r="CFZ23" s="74"/>
      <c r="CGA23" s="85"/>
      <c r="CGB23" s="80"/>
      <c r="CGC23" s="80"/>
      <c r="CGD23" s="85"/>
      <c r="CGE23" s="77"/>
      <c r="CGF23" s="74"/>
      <c r="CGG23" s="74"/>
      <c r="CGH23" s="85"/>
      <c r="CGI23" s="74"/>
      <c r="CGJ23" s="74"/>
      <c r="CGK23" s="85"/>
      <c r="CGL23" s="74"/>
      <c r="CGM23" s="74"/>
      <c r="CGN23" s="85"/>
      <c r="CGO23" s="74"/>
      <c r="CGP23" s="74"/>
      <c r="CGQ23" s="85"/>
      <c r="CGR23" s="80"/>
      <c r="CGS23" s="80"/>
      <c r="CGT23" s="85"/>
      <c r="CGU23" s="77"/>
      <c r="CGV23" s="74"/>
      <c r="CGW23" s="74"/>
      <c r="CGX23" s="85"/>
      <c r="CGY23" s="74"/>
      <c r="CGZ23" s="74"/>
      <c r="CHA23" s="85"/>
      <c r="CHB23" s="74"/>
      <c r="CHC23" s="74"/>
      <c r="CHD23" s="85"/>
      <c r="CHE23" s="74"/>
      <c r="CHF23" s="74"/>
      <c r="CHG23" s="85"/>
      <c r="CHH23" s="80"/>
      <c r="CHI23" s="80"/>
      <c r="CHJ23" s="85"/>
      <c r="CHK23" s="77"/>
      <c r="CHL23" s="74"/>
      <c r="CHM23" s="74"/>
      <c r="CHN23" s="85"/>
      <c r="CHO23" s="74"/>
      <c r="CHP23" s="74"/>
      <c r="CHQ23" s="85"/>
      <c r="CHR23" s="74"/>
      <c r="CHS23" s="74"/>
      <c r="CHT23" s="85"/>
      <c r="CHU23" s="74"/>
      <c r="CHV23" s="74"/>
      <c r="CHW23" s="85"/>
      <c r="CHX23" s="80"/>
      <c r="CHY23" s="80"/>
      <c r="CHZ23" s="85"/>
      <c r="CIA23" s="77"/>
      <c r="CIB23" s="74"/>
      <c r="CIC23" s="74"/>
      <c r="CID23" s="85"/>
      <c r="CIE23" s="74"/>
      <c r="CIF23" s="74"/>
      <c r="CIG23" s="85"/>
      <c r="CIH23" s="74"/>
      <c r="CII23" s="74"/>
      <c r="CIJ23" s="85"/>
      <c r="CIK23" s="74"/>
      <c r="CIL23" s="74"/>
      <c r="CIM23" s="85"/>
      <c r="CIN23" s="80"/>
      <c r="CIO23" s="80"/>
      <c r="CIP23" s="85"/>
      <c r="CIQ23" s="77"/>
      <c r="CIR23" s="74"/>
      <c r="CIS23" s="74"/>
      <c r="CIT23" s="85"/>
      <c r="CIU23" s="74"/>
      <c r="CIV23" s="74"/>
      <c r="CIW23" s="85"/>
      <c r="CIX23" s="74"/>
      <c r="CIY23" s="74"/>
      <c r="CIZ23" s="85"/>
      <c r="CJA23" s="74"/>
      <c r="CJB23" s="74"/>
      <c r="CJC23" s="85"/>
      <c r="CJD23" s="80"/>
      <c r="CJE23" s="80"/>
      <c r="CJF23" s="85"/>
      <c r="CJG23" s="77"/>
      <c r="CJH23" s="74"/>
      <c r="CJI23" s="74"/>
      <c r="CJJ23" s="85"/>
      <c r="CJK23" s="74"/>
      <c r="CJL23" s="74"/>
      <c r="CJM23" s="85"/>
      <c r="CJN23" s="74"/>
      <c r="CJO23" s="74"/>
      <c r="CJP23" s="85"/>
      <c r="CJQ23" s="74"/>
      <c r="CJR23" s="74"/>
      <c r="CJS23" s="85"/>
      <c r="CJT23" s="80"/>
      <c r="CJU23" s="80"/>
      <c r="CJV23" s="85"/>
      <c r="CJW23" s="77"/>
      <c r="CJX23" s="74"/>
      <c r="CJY23" s="74"/>
      <c r="CJZ23" s="85"/>
      <c r="CKA23" s="74"/>
      <c r="CKB23" s="74"/>
      <c r="CKC23" s="85"/>
      <c r="CKD23" s="74"/>
      <c r="CKE23" s="74"/>
      <c r="CKF23" s="85"/>
      <c r="CKG23" s="74"/>
      <c r="CKH23" s="74"/>
      <c r="CKI23" s="85"/>
      <c r="CKJ23" s="80"/>
      <c r="CKK23" s="80"/>
      <c r="CKL23" s="85"/>
      <c r="CKM23" s="77"/>
      <c r="CKN23" s="74"/>
      <c r="CKO23" s="74"/>
      <c r="CKP23" s="85"/>
      <c r="CKQ23" s="74"/>
      <c r="CKR23" s="74"/>
      <c r="CKS23" s="85"/>
      <c r="CKT23" s="74"/>
      <c r="CKU23" s="74"/>
      <c r="CKV23" s="85"/>
      <c r="CKW23" s="74"/>
      <c r="CKX23" s="74"/>
      <c r="CKY23" s="85"/>
      <c r="CKZ23" s="80"/>
      <c r="CLA23" s="80"/>
      <c r="CLB23" s="85"/>
      <c r="CLC23" s="77"/>
      <c r="CLD23" s="74"/>
      <c r="CLE23" s="74"/>
      <c r="CLF23" s="85"/>
      <c r="CLG23" s="74"/>
      <c r="CLH23" s="74"/>
      <c r="CLI23" s="85"/>
      <c r="CLJ23" s="74"/>
      <c r="CLK23" s="74"/>
      <c r="CLL23" s="85"/>
      <c r="CLM23" s="74"/>
      <c r="CLN23" s="74"/>
      <c r="CLO23" s="85"/>
      <c r="CLP23" s="80"/>
      <c r="CLQ23" s="80"/>
      <c r="CLR23" s="85"/>
      <c r="CLS23" s="77"/>
      <c r="CLT23" s="74"/>
      <c r="CLU23" s="74"/>
      <c r="CLV23" s="85"/>
      <c r="CLW23" s="74"/>
      <c r="CLX23" s="74"/>
      <c r="CLY23" s="85"/>
      <c r="CLZ23" s="74"/>
      <c r="CMA23" s="74"/>
      <c r="CMB23" s="85"/>
      <c r="CMC23" s="74"/>
      <c r="CMD23" s="74"/>
      <c r="CME23" s="85"/>
      <c r="CMF23" s="80"/>
      <c r="CMG23" s="80"/>
      <c r="CMH23" s="85"/>
      <c r="CMI23" s="77"/>
      <c r="CMJ23" s="74"/>
      <c r="CMK23" s="74"/>
      <c r="CML23" s="85"/>
      <c r="CMM23" s="74"/>
      <c r="CMN23" s="74"/>
      <c r="CMO23" s="85"/>
      <c r="CMP23" s="74"/>
      <c r="CMQ23" s="74"/>
      <c r="CMR23" s="85"/>
      <c r="CMS23" s="74"/>
      <c r="CMT23" s="74"/>
      <c r="CMU23" s="85"/>
      <c r="CMV23" s="80"/>
      <c r="CMW23" s="80"/>
      <c r="CMX23" s="85"/>
      <c r="CMY23" s="77"/>
      <c r="CMZ23" s="74"/>
      <c r="CNA23" s="74"/>
      <c r="CNB23" s="85"/>
      <c r="CNC23" s="74"/>
      <c r="CND23" s="74"/>
      <c r="CNE23" s="85"/>
      <c r="CNF23" s="74"/>
      <c r="CNG23" s="74"/>
      <c r="CNH23" s="85"/>
      <c r="CNI23" s="74"/>
      <c r="CNJ23" s="74"/>
      <c r="CNK23" s="85"/>
      <c r="CNL23" s="80"/>
      <c r="CNM23" s="80"/>
      <c r="CNN23" s="85"/>
      <c r="CNO23" s="77"/>
      <c r="CNP23" s="74"/>
      <c r="CNQ23" s="74"/>
      <c r="CNR23" s="85"/>
      <c r="CNS23" s="74"/>
      <c r="CNT23" s="74"/>
      <c r="CNU23" s="85"/>
      <c r="CNV23" s="74"/>
      <c r="CNW23" s="74"/>
      <c r="CNX23" s="85"/>
      <c r="CNY23" s="74"/>
      <c r="CNZ23" s="74"/>
      <c r="COA23" s="85"/>
      <c r="COB23" s="80"/>
      <c r="COC23" s="80"/>
      <c r="COD23" s="85"/>
      <c r="COE23" s="77"/>
      <c r="COF23" s="74"/>
      <c r="COG23" s="74"/>
      <c r="COH23" s="85"/>
      <c r="COI23" s="74"/>
      <c r="COJ23" s="74"/>
      <c r="COK23" s="85"/>
      <c r="COL23" s="74"/>
      <c r="COM23" s="74"/>
      <c r="CON23" s="85"/>
      <c r="COO23" s="74"/>
      <c r="COP23" s="74"/>
      <c r="COQ23" s="85"/>
      <c r="COR23" s="80"/>
      <c r="COS23" s="80"/>
      <c r="COT23" s="85"/>
      <c r="COU23" s="77"/>
      <c r="COV23" s="74"/>
      <c r="COW23" s="74"/>
      <c r="COX23" s="85"/>
      <c r="COY23" s="74"/>
      <c r="COZ23" s="74"/>
      <c r="CPA23" s="85"/>
      <c r="CPB23" s="74"/>
      <c r="CPC23" s="74"/>
      <c r="CPD23" s="85"/>
      <c r="CPE23" s="74"/>
      <c r="CPF23" s="74"/>
      <c r="CPG23" s="85"/>
      <c r="CPH23" s="80"/>
      <c r="CPI23" s="80"/>
      <c r="CPJ23" s="85"/>
      <c r="CPK23" s="77"/>
      <c r="CPL23" s="74"/>
      <c r="CPM23" s="74"/>
      <c r="CPN23" s="85"/>
      <c r="CPO23" s="74"/>
      <c r="CPP23" s="74"/>
      <c r="CPQ23" s="85"/>
      <c r="CPR23" s="74"/>
      <c r="CPS23" s="74"/>
      <c r="CPT23" s="85"/>
      <c r="CPU23" s="74"/>
      <c r="CPV23" s="74"/>
      <c r="CPW23" s="85"/>
      <c r="CPX23" s="80"/>
      <c r="CPY23" s="80"/>
      <c r="CPZ23" s="85"/>
      <c r="CQA23" s="77"/>
      <c r="CQB23" s="74"/>
      <c r="CQC23" s="74"/>
      <c r="CQD23" s="85"/>
      <c r="CQE23" s="74"/>
      <c r="CQF23" s="74"/>
      <c r="CQG23" s="85"/>
      <c r="CQH23" s="74"/>
      <c r="CQI23" s="74"/>
      <c r="CQJ23" s="85"/>
      <c r="CQK23" s="74"/>
      <c r="CQL23" s="74"/>
      <c r="CQM23" s="85"/>
      <c r="CQN23" s="80"/>
      <c r="CQO23" s="80"/>
      <c r="CQP23" s="85"/>
      <c r="CQQ23" s="77"/>
      <c r="CQR23" s="74"/>
      <c r="CQS23" s="74"/>
      <c r="CQT23" s="85"/>
      <c r="CQU23" s="74"/>
      <c r="CQV23" s="74"/>
      <c r="CQW23" s="85"/>
      <c r="CQX23" s="74"/>
      <c r="CQY23" s="74"/>
      <c r="CQZ23" s="85"/>
      <c r="CRA23" s="74"/>
      <c r="CRB23" s="74"/>
      <c r="CRC23" s="85"/>
      <c r="CRD23" s="80"/>
      <c r="CRE23" s="80"/>
      <c r="CRF23" s="85"/>
      <c r="CRG23" s="77"/>
      <c r="CRH23" s="74"/>
      <c r="CRI23" s="74"/>
      <c r="CRJ23" s="85"/>
      <c r="CRK23" s="74"/>
      <c r="CRL23" s="74"/>
      <c r="CRM23" s="85"/>
      <c r="CRN23" s="74"/>
      <c r="CRO23" s="74"/>
      <c r="CRP23" s="85"/>
      <c r="CRQ23" s="74"/>
      <c r="CRR23" s="74"/>
      <c r="CRS23" s="85"/>
      <c r="CRT23" s="80"/>
      <c r="CRU23" s="80"/>
      <c r="CRV23" s="85"/>
      <c r="CRW23" s="77"/>
      <c r="CRX23" s="74"/>
      <c r="CRY23" s="74"/>
      <c r="CRZ23" s="85"/>
      <c r="CSA23" s="74"/>
      <c r="CSB23" s="74"/>
      <c r="CSC23" s="85"/>
      <c r="CSD23" s="74"/>
      <c r="CSE23" s="74"/>
      <c r="CSF23" s="85"/>
      <c r="CSG23" s="74"/>
      <c r="CSH23" s="74"/>
      <c r="CSI23" s="85"/>
      <c r="CSJ23" s="80"/>
      <c r="CSK23" s="80"/>
      <c r="CSL23" s="85"/>
      <c r="CSM23" s="77"/>
      <c r="CSN23" s="74"/>
      <c r="CSO23" s="74"/>
      <c r="CSP23" s="85"/>
      <c r="CSQ23" s="74"/>
      <c r="CSR23" s="74"/>
      <c r="CSS23" s="85"/>
      <c r="CST23" s="74"/>
      <c r="CSU23" s="74"/>
      <c r="CSV23" s="85"/>
      <c r="CSW23" s="74"/>
      <c r="CSX23" s="74"/>
      <c r="CSY23" s="85"/>
      <c r="CSZ23" s="80"/>
      <c r="CTA23" s="80"/>
      <c r="CTB23" s="85"/>
      <c r="CTC23" s="77"/>
      <c r="CTD23" s="74"/>
      <c r="CTE23" s="74"/>
      <c r="CTF23" s="85"/>
      <c r="CTG23" s="74"/>
      <c r="CTH23" s="74"/>
      <c r="CTI23" s="85"/>
      <c r="CTJ23" s="74"/>
      <c r="CTK23" s="74"/>
      <c r="CTL23" s="85"/>
      <c r="CTM23" s="74"/>
      <c r="CTN23" s="74"/>
      <c r="CTO23" s="85"/>
      <c r="CTP23" s="80"/>
      <c r="CTQ23" s="80"/>
      <c r="CTR23" s="85"/>
      <c r="CTS23" s="77"/>
      <c r="CTT23" s="74"/>
      <c r="CTU23" s="74"/>
      <c r="CTV23" s="85"/>
      <c r="CTW23" s="74"/>
      <c r="CTX23" s="74"/>
      <c r="CTY23" s="85"/>
      <c r="CTZ23" s="74"/>
      <c r="CUA23" s="74"/>
      <c r="CUB23" s="85"/>
      <c r="CUC23" s="74"/>
      <c r="CUD23" s="74"/>
      <c r="CUE23" s="85"/>
      <c r="CUF23" s="80"/>
      <c r="CUG23" s="80"/>
      <c r="CUH23" s="85"/>
      <c r="CUI23" s="77"/>
      <c r="CUJ23" s="74"/>
      <c r="CUK23" s="74"/>
      <c r="CUL23" s="85"/>
      <c r="CUM23" s="74"/>
      <c r="CUN23" s="74"/>
      <c r="CUO23" s="85"/>
      <c r="CUP23" s="74"/>
      <c r="CUQ23" s="74"/>
      <c r="CUR23" s="85"/>
      <c r="CUS23" s="74"/>
      <c r="CUT23" s="74"/>
      <c r="CUU23" s="85"/>
      <c r="CUV23" s="80"/>
      <c r="CUW23" s="80"/>
      <c r="CUX23" s="85"/>
      <c r="CUY23" s="77"/>
      <c r="CUZ23" s="74"/>
      <c r="CVA23" s="74"/>
      <c r="CVB23" s="85"/>
      <c r="CVC23" s="74"/>
      <c r="CVD23" s="74"/>
      <c r="CVE23" s="85"/>
      <c r="CVF23" s="74"/>
      <c r="CVG23" s="74"/>
      <c r="CVH23" s="85"/>
      <c r="CVI23" s="74"/>
      <c r="CVJ23" s="74"/>
      <c r="CVK23" s="85"/>
      <c r="CVL23" s="80"/>
      <c r="CVM23" s="80"/>
      <c r="CVN23" s="85"/>
      <c r="CVO23" s="77"/>
      <c r="CVP23" s="74"/>
      <c r="CVQ23" s="74"/>
      <c r="CVR23" s="85"/>
      <c r="CVS23" s="74"/>
      <c r="CVT23" s="74"/>
      <c r="CVU23" s="85"/>
      <c r="CVV23" s="74"/>
      <c r="CVW23" s="74"/>
      <c r="CVX23" s="85"/>
      <c r="CVY23" s="74"/>
      <c r="CVZ23" s="74"/>
      <c r="CWA23" s="85"/>
      <c r="CWB23" s="80"/>
      <c r="CWC23" s="80"/>
      <c r="CWD23" s="85"/>
      <c r="CWE23" s="77"/>
      <c r="CWF23" s="74"/>
      <c r="CWG23" s="74"/>
      <c r="CWH23" s="85"/>
      <c r="CWI23" s="74"/>
      <c r="CWJ23" s="74"/>
      <c r="CWK23" s="85"/>
      <c r="CWL23" s="74"/>
      <c r="CWM23" s="74"/>
      <c r="CWN23" s="85"/>
      <c r="CWO23" s="74"/>
      <c r="CWP23" s="74"/>
      <c r="CWQ23" s="85"/>
      <c r="CWR23" s="80"/>
      <c r="CWS23" s="80"/>
      <c r="CWT23" s="85"/>
      <c r="CWU23" s="77"/>
      <c r="CWV23" s="74"/>
      <c r="CWW23" s="74"/>
      <c r="CWX23" s="85"/>
      <c r="CWY23" s="74"/>
      <c r="CWZ23" s="74"/>
      <c r="CXA23" s="85"/>
      <c r="CXB23" s="74"/>
      <c r="CXC23" s="74"/>
      <c r="CXD23" s="85"/>
      <c r="CXE23" s="74"/>
      <c r="CXF23" s="74"/>
      <c r="CXG23" s="85"/>
      <c r="CXH23" s="80"/>
      <c r="CXI23" s="80"/>
      <c r="CXJ23" s="85"/>
      <c r="CXK23" s="77"/>
      <c r="CXL23" s="74"/>
      <c r="CXM23" s="74"/>
      <c r="CXN23" s="85"/>
      <c r="CXO23" s="74"/>
      <c r="CXP23" s="74"/>
      <c r="CXQ23" s="85"/>
      <c r="CXR23" s="74"/>
      <c r="CXS23" s="74"/>
      <c r="CXT23" s="85"/>
      <c r="CXU23" s="74"/>
      <c r="CXV23" s="74"/>
      <c r="CXW23" s="85"/>
      <c r="CXX23" s="80"/>
      <c r="CXY23" s="80"/>
      <c r="CXZ23" s="85"/>
      <c r="CYA23" s="77"/>
      <c r="CYB23" s="74"/>
      <c r="CYC23" s="74"/>
      <c r="CYD23" s="85"/>
      <c r="CYE23" s="74"/>
      <c r="CYF23" s="74"/>
      <c r="CYG23" s="85"/>
      <c r="CYH23" s="74"/>
      <c r="CYI23" s="74"/>
      <c r="CYJ23" s="85"/>
      <c r="CYK23" s="74"/>
      <c r="CYL23" s="74"/>
      <c r="CYM23" s="85"/>
      <c r="CYN23" s="80"/>
      <c r="CYO23" s="80"/>
      <c r="CYP23" s="85"/>
      <c r="CYQ23" s="77"/>
      <c r="CYR23" s="74"/>
      <c r="CYS23" s="74"/>
      <c r="CYT23" s="85"/>
      <c r="CYU23" s="74"/>
      <c r="CYV23" s="74"/>
      <c r="CYW23" s="85"/>
      <c r="CYX23" s="74"/>
      <c r="CYY23" s="74"/>
      <c r="CYZ23" s="85"/>
      <c r="CZA23" s="74"/>
      <c r="CZB23" s="74"/>
      <c r="CZC23" s="85"/>
      <c r="CZD23" s="80"/>
      <c r="CZE23" s="80"/>
      <c r="CZF23" s="85"/>
      <c r="CZG23" s="77"/>
      <c r="CZH23" s="74"/>
      <c r="CZI23" s="74"/>
      <c r="CZJ23" s="85"/>
      <c r="CZK23" s="74"/>
      <c r="CZL23" s="74"/>
      <c r="CZM23" s="85"/>
      <c r="CZN23" s="74"/>
      <c r="CZO23" s="74"/>
      <c r="CZP23" s="85"/>
      <c r="CZQ23" s="74"/>
      <c r="CZR23" s="74"/>
      <c r="CZS23" s="85"/>
      <c r="CZT23" s="80"/>
      <c r="CZU23" s="80"/>
      <c r="CZV23" s="85"/>
      <c r="CZW23" s="77"/>
      <c r="CZX23" s="74"/>
      <c r="CZY23" s="74"/>
      <c r="CZZ23" s="85"/>
      <c r="DAA23" s="74"/>
      <c r="DAB23" s="74"/>
      <c r="DAC23" s="85"/>
      <c r="DAD23" s="74"/>
      <c r="DAE23" s="74"/>
      <c r="DAF23" s="85"/>
      <c r="DAG23" s="74"/>
      <c r="DAH23" s="74"/>
      <c r="DAI23" s="85"/>
      <c r="DAJ23" s="80"/>
      <c r="DAK23" s="80"/>
      <c r="DAL23" s="85"/>
      <c r="DAM23" s="77"/>
      <c r="DAN23" s="74"/>
      <c r="DAO23" s="74"/>
      <c r="DAP23" s="85"/>
      <c r="DAQ23" s="74"/>
      <c r="DAR23" s="74"/>
      <c r="DAS23" s="85"/>
      <c r="DAT23" s="74"/>
      <c r="DAU23" s="74"/>
      <c r="DAV23" s="85"/>
      <c r="DAW23" s="74"/>
      <c r="DAX23" s="74"/>
      <c r="DAY23" s="85"/>
      <c r="DAZ23" s="80"/>
      <c r="DBA23" s="80"/>
      <c r="DBB23" s="85"/>
      <c r="DBC23" s="77"/>
      <c r="DBD23" s="74"/>
      <c r="DBE23" s="74"/>
      <c r="DBF23" s="85"/>
      <c r="DBG23" s="74"/>
      <c r="DBH23" s="74"/>
      <c r="DBI23" s="85"/>
      <c r="DBJ23" s="74"/>
      <c r="DBK23" s="74"/>
      <c r="DBL23" s="85"/>
      <c r="DBM23" s="74"/>
      <c r="DBN23" s="74"/>
      <c r="DBO23" s="85"/>
      <c r="DBP23" s="80"/>
      <c r="DBQ23" s="80"/>
      <c r="DBR23" s="85"/>
      <c r="DBS23" s="77"/>
      <c r="DBT23" s="74"/>
      <c r="DBU23" s="74"/>
      <c r="DBV23" s="85"/>
      <c r="DBW23" s="74"/>
      <c r="DBX23" s="74"/>
      <c r="DBY23" s="85"/>
      <c r="DBZ23" s="74"/>
      <c r="DCA23" s="74"/>
      <c r="DCB23" s="85"/>
      <c r="DCC23" s="74"/>
      <c r="DCD23" s="74"/>
      <c r="DCE23" s="85"/>
      <c r="DCF23" s="80"/>
      <c r="DCG23" s="80"/>
      <c r="DCH23" s="85"/>
      <c r="DCI23" s="77"/>
      <c r="DCJ23" s="74"/>
      <c r="DCK23" s="74"/>
      <c r="DCL23" s="85"/>
      <c r="DCM23" s="74"/>
      <c r="DCN23" s="74"/>
      <c r="DCO23" s="85"/>
      <c r="DCP23" s="74"/>
      <c r="DCQ23" s="74"/>
      <c r="DCR23" s="85"/>
      <c r="DCS23" s="74"/>
      <c r="DCT23" s="74"/>
      <c r="DCU23" s="85"/>
      <c r="DCV23" s="80"/>
      <c r="DCW23" s="80"/>
      <c r="DCX23" s="85"/>
      <c r="DCY23" s="77"/>
      <c r="DCZ23" s="74"/>
      <c r="DDA23" s="74"/>
      <c r="DDB23" s="85"/>
      <c r="DDC23" s="74"/>
      <c r="DDD23" s="74"/>
      <c r="DDE23" s="85"/>
      <c r="DDF23" s="74"/>
      <c r="DDG23" s="74"/>
      <c r="DDH23" s="85"/>
      <c r="DDI23" s="74"/>
      <c r="DDJ23" s="74"/>
      <c r="DDK23" s="85"/>
      <c r="DDL23" s="80"/>
      <c r="DDM23" s="80"/>
      <c r="DDN23" s="85"/>
      <c r="DDO23" s="77"/>
      <c r="DDP23" s="74"/>
      <c r="DDQ23" s="74"/>
      <c r="DDR23" s="85"/>
      <c r="DDS23" s="74"/>
      <c r="DDT23" s="74"/>
      <c r="DDU23" s="85"/>
      <c r="DDV23" s="74"/>
      <c r="DDW23" s="74"/>
      <c r="DDX23" s="85"/>
      <c r="DDY23" s="74"/>
      <c r="DDZ23" s="74"/>
      <c r="DEA23" s="85"/>
      <c r="DEB23" s="80"/>
      <c r="DEC23" s="80"/>
      <c r="DED23" s="85"/>
      <c r="DEE23" s="77"/>
      <c r="DEF23" s="74"/>
      <c r="DEG23" s="74"/>
      <c r="DEH23" s="85"/>
      <c r="DEI23" s="74"/>
      <c r="DEJ23" s="74"/>
      <c r="DEK23" s="85"/>
      <c r="DEL23" s="74"/>
      <c r="DEM23" s="74"/>
      <c r="DEN23" s="85"/>
      <c r="DEO23" s="74"/>
      <c r="DEP23" s="74"/>
      <c r="DEQ23" s="85"/>
      <c r="DER23" s="80"/>
      <c r="DES23" s="80"/>
      <c r="DET23" s="85"/>
      <c r="DEU23" s="77"/>
      <c r="DEV23" s="74"/>
      <c r="DEW23" s="74"/>
      <c r="DEX23" s="85"/>
      <c r="DEY23" s="74"/>
      <c r="DEZ23" s="74"/>
      <c r="DFA23" s="85"/>
      <c r="DFB23" s="74"/>
      <c r="DFC23" s="74"/>
      <c r="DFD23" s="85"/>
      <c r="DFE23" s="74"/>
      <c r="DFF23" s="74"/>
      <c r="DFG23" s="85"/>
      <c r="DFH23" s="80"/>
      <c r="DFI23" s="80"/>
      <c r="DFJ23" s="85"/>
      <c r="DFK23" s="77"/>
      <c r="DFL23" s="74"/>
      <c r="DFM23" s="74"/>
      <c r="DFN23" s="85"/>
      <c r="DFO23" s="74"/>
      <c r="DFP23" s="74"/>
      <c r="DFQ23" s="85"/>
      <c r="DFR23" s="74"/>
      <c r="DFS23" s="74"/>
      <c r="DFT23" s="85"/>
      <c r="DFU23" s="74"/>
      <c r="DFV23" s="74"/>
      <c r="DFW23" s="85"/>
      <c r="DFX23" s="80"/>
      <c r="DFY23" s="80"/>
      <c r="DFZ23" s="85"/>
      <c r="DGA23" s="77"/>
      <c r="DGB23" s="74"/>
      <c r="DGC23" s="74"/>
      <c r="DGD23" s="85"/>
      <c r="DGE23" s="74"/>
      <c r="DGF23" s="74"/>
      <c r="DGG23" s="85"/>
      <c r="DGH23" s="74"/>
      <c r="DGI23" s="74"/>
      <c r="DGJ23" s="85"/>
      <c r="DGK23" s="74"/>
      <c r="DGL23" s="74"/>
      <c r="DGM23" s="85"/>
      <c r="DGN23" s="80"/>
      <c r="DGO23" s="80"/>
      <c r="DGP23" s="85"/>
      <c r="DGQ23" s="77"/>
      <c r="DGR23" s="74"/>
      <c r="DGS23" s="74"/>
      <c r="DGT23" s="85"/>
      <c r="DGU23" s="74"/>
      <c r="DGV23" s="74"/>
      <c r="DGW23" s="85"/>
      <c r="DGX23" s="74"/>
      <c r="DGY23" s="74"/>
      <c r="DGZ23" s="85"/>
      <c r="DHA23" s="74"/>
      <c r="DHB23" s="74"/>
      <c r="DHC23" s="85"/>
      <c r="DHD23" s="80"/>
      <c r="DHE23" s="80"/>
      <c r="DHF23" s="85"/>
      <c r="DHG23" s="77"/>
      <c r="DHH23" s="74"/>
      <c r="DHI23" s="74"/>
      <c r="DHJ23" s="85"/>
      <c r="DHK23" s="74"/>
      <c r="DHL23" s="74"/>
      <c r="DHM23" s="85"/>
      <c r="DHN23" s="74"/>
      <c r="DHO23" s="74"/>
      <c r="DHP23" s="85"/>
      <c r="DHQ23" s="74"/>
      <c r="DHR23" s="74"/>
      <c r="DHS23" s="85"/>
      <c r="DHT23" s="80"/>
      <c r="DHU23" s="80"/>
      <c r="DHV23" s="85"/>
      <c r="DHW23" s="77"/>
      <c r="DHX23" s="74"/>
      <c r="DHY23" s="74"/>
      <c r="DHZ23" s="85"/>
      <c r="DIA23" s="74"/>
      <c r="DIB23" s="74"/>
      <c r="DIC23" s="85"/>
      <c r="DID23" s="74"/>
      <c r="DIE23" s="74"/>
      <c r="DIF23" s="85"/>
      <c r="DIG23" s="74"/>
      <c r="DIH23" s="74"/>
      <c r="DII23" s="85"/>
      <c r="DIJ23" s="80"/>
      <c r="DIK23" s="80"/>
      <c r="DIL23" s="85"/>
      <c r="DIM23" s="77"/>
      <c r="DIN23" s="74"/>
      <c r="DIO23" s="74"/>
      <c r="DIP23" s="85"/>
      <c r="DIQ23" s="74"/>
      <c r="DIR23" s="74"/>
      <c r="DIS23" s="85"/>
      <c r="DIT23" s="74"/>
      <c r="DIU23" s="74"/>
      <c r="DIV23" s="85"/>
      <c r="DIW23" s="74"/>
      <c r="DIX23" s="74"/>
      <c r="DIY23" s="85"/>
      <c r="DIZ23" s="80"/>
      <c r="DJA23" s="80"/>
      <c r="DJB23" s="85"/>
      <c r="DJC23" s="77"/>
      <c r="DJD23" s="74"/>
      <c r="DJE23" s="74"/>
      <c r="DJF23" s="85"/>
      <c r="DJG23" s="74"/>
      <c r="DJH23" s="74"/>
      <c r="DJI23" s="85"/>
      <c r="DJJ23" s="74"/>
      <c r="DJK23" s="74"/>
      <c r="DJL23" s="85"/>
      <c r="DJM23" s="74"/>
      <c r="DJN23" s="74"/>
      <c r="DJO23" s="85"/>
      <c r="DJP23" s="80"/>
      <c r="DJQ23" s="80"/>
      <c r="DJR23" s="85"/>
      <c r="DJS23" s="77"/>
      <c r="DJT23" s="74"/>
      <c r="DJU23" s="74"/>
      <c r="DJV23" s="85"/>
      <c r="DJW23" s="74"/>
      <c r="DJX23" s="74"/>
      <c r="DJY23" s="85"/>
      <c r="DJZ23" s="74"/>
      <c r="DKA23" s="74"/>
      <c r="DKB23" s="85"/>
      <c r="DKC23" s="74"/>
      <c r="DKD23" s="74"/>
      <c r="DKE23" s="85"/>
      <c r="DKF23" s="80"/>
      <c r="DKG23" s="80"/>
      <c r="DKH23" s="85"/>
      <c r="DKI23" s="77"/>
      <c r="DKJ23" s="74"/>
      <c r="DKK23" s="74"/>
      <c r="DKL23" s="85"/>
      <c r="DKM23" s="74"/>
      <c r="DKN23" s="74"/>
      <c r="DKO23" s="85"/>
      <c r="DKP23" s="74"/>
      <c r="DKQ23" s="74"/>
      <c r="DKR23" s="85"/>
      <c r="DKS23" s="74"/>
      <c r="DKT23" s="74"/>
      <c r="DKU23" s="85"/>
      <c r="DKV23" s="80"/>
      <c r="DKW23" s="80"/>
      <c r="DKX23" s="85"/>
      <c r="DKY23" s="77"/>
      <c r="DKZ23" s="74"/>
      <c r="DLA23" s="74"/>
      <c r="DLB23" s="85"/>
      <c r="DLC23" s="74"/>
      <c r="DLD23" s="74"/>
      <c r="DLE23" s="85"/>
      <c r="DLF23" s="74"/>
      <c r="DLG23" s="74"/>
      <c r="DLH23" s="85"/>
      <c r="DLI23" s="74"/>
      <c r="DLJ23" s="74"/>
      <c r="DLK23" s="85"/>
      <c r="DLL23" s="80"/>
      <c r="DLM23" s="80"/>
      <c r="DLN23" s="85"/>
      <c r="DLO23" s="77"/>
      <c r="DLP23" s="74"/>
      <c r="DLQ23" s="74"/>
      <c r="DLR23" s="85"/>
      <c r="DLS23" s="74"/>
      <c r="DLT23" s="74"/>
      <c r="DLU23" s="85"/>
      <c r="DLV23" s="74"/>
      <c r="DLW23" s="74"/>
      <c r="DLX23" s="85"/>
      <c r="DLY23" s="74"/>
      <c r="DLZ23" s="74"/>
      <c r="DMA23" s="85"/>
      <c r="DMB23" s="80"/>
      <c r="DMC23" s="80"/>
      <c r="DMD23" s="85"/>
      <c r="DME23" s="77"/>
      <c r="DMF23" s="74"/>
      <c r="DMG23" s="74"/>
      <c r="DMH23" s="85"/>
      <c r="DMI23" s="74"/>
      <c r="DMJ23" s="74"/>
      <c r="DMK23" s="85"/>
      <c r="DML23" s="74"/>
      <c r="DMM23" s="74"/>
      <c r="DMN23" s="85"/>
      <c r="DMO23" s="74"/>
      <c r="DMP23" s="74"/>
      <c r="DMQ23" s="85"/>
      <c r="DMR23" s="80"/>
      <c r="DMS23" s="80"/>
      <c r="DMT23" s="85"/>
      <c r="DMU23" s="77"/>
      <c r="DMV23" s="74"/>
      <c r="DMW23" s="74"/>
      <c r="DMX23" s="85"/>
      <c r="DMY23" s="74"/>
      <c r="DMZ23" s="74"/>
      <c r="DNA23" s="85"/>
      <c r="DNB23" s="74"/>
      <c r="DNC23" s="74"/>
      <c r="DND23" s="85"/>
      <c r="DNE23" s="74"/>
      <c r="DNF23" s="74"/>
      <c r="DNG23" s="85"/>
      <c r="DNH23" s="80"/>
      <c r="DNI23" s="80"/>
      <c r="DNJ23" s="85"/>
      <c r="DNK23" s="77"/>
      <c r="DNL23" s="74"/>
      <c r="DNM23" s="74"/>
      <c r="DNN23" s="85"/>
      <c r="DNO23" s="74"/>
      <c r="DNP23" s="74"/>
      <c r="DNQ23" s="85"/>
      <c r="DNR23" s="74"/>
      <c r="DNS23" s="74"/>
      <c r="DNT23" s="85"/>
      <c r="DNU23" s="74"/>
      <c r="DNV23" s="74"/>
      <c r="DNW23" s="85"/>
      <c r="DNX23" s="80"/>
      <c r="DNY23" s="80"/>
      <c r="DNZ23" s="85"/>
      <c r="DOA23" s="77"/>
      <c r="DOB23" s="74"/>
      <c r="DOC23" s="74"/>
      <c r="DOD23" s="85"/>
      <c r="DOE23" s="74"/>
      <c r="DOF23" s="74"/>
      <c r="DOG23" s="85"/>
      <c r="DOH23" s="74"/>
      <c r="DOI23" s="74"/>
      <c r="DOJ23" s="85"/>
      <c r="DOK23" s="74"/>
      <c r="DOL23" s="74"/>
      <c r="DOM23" s="85"/>
      <c r="DON23" s="80"/>
      <c r="DOO23" s="80"/>
      <c r="DOP23" s="85"/>
      <c r="DOQ23" s="77"/>
      <c r="DOR23" s="74"/>
      <c r="DOS23" s="74"/>
      <c r="DOT23" s="85"/>
      <c r="DOU23" s="74"/>
      <c r="DOV23" s="74"/>
      <c r="DOW23" s="85"/>
      <c r="DOX23" s="74"/>
      <c r="DOY23" s="74"/>
      <c r="DOZ23" s="85"/>
      <c r="DPA23" s="74"/>
      <c r="DPB23" s="74"/>
      <c r="DPC23" s="85"/>
      <c r="DPD23" s="80"/>
      <c r="DPE23" s="80"/>
      <c r="DPF23" s="85"/>
      <c r="DPG23" s="77"/>
      <c r="DPH23" s="74"/>
      <c r="DPI23" s="74"/>
      <c r="DPJ23" s="85"/>
      <c r="DPK23" s="74"/>
      <c r="DPL23" s="74"/>
      <c r="DPM23" s="85"/>
      <c r="DPN23" s="74"/>
      <c r="DPO23" s="74"/>
      <c r="DPP23" s="85"/>
      <c r="DPQ23" s="74"/>
      <c r="DPR23" s="74"/>
      <c r="DPS23" s="85"/>
      <c r="DPT23" s="80"/>
      <c r="DPU23" s="80"/>
      <c r="DPV23" s="85"/>
      <c r="DPW23" s="77"/>
      <c r="DPX23" s="74"/>
      <c r="DPY23" s="74"/>
      <c r="DPZ23" s="85"/>
      <c r="DQA23" s="74"/>
      <c r="DQB23" s="74"/>
      <c r="DQC23" s="85"/>
      <c r="DQD23" s="74"/>
      <c r="DQE23" s="74"/>
      <c r="DQF23" s="85"/>
      <c r="DQG23" s="74"/>
      <c r="DQH23" s="74"/>
      <c r="DQI23" s="85"/>
      <c r="DQJ23" s="80"/>
      <c r="DQK23" s="80"/>
      <c r="DQL23" s="85"/>
      <c r="DQM23" s="77"/>
      <c r="DQN23" s="74"/>
      <c r="DQO23" s="74"/>
      <c r="DQP23" s="85"/>
      <c r="DQQ23" s="74"/>
      <c r="DQR23" s="74"/>
      <c r="DQS23" s="85"/>
      <c r="DQT23" s="74"/>
      <c r="DQU23" s="74"/>
      <c r="DQV23" s="85"/>
      <c r="DQW23" s="74"/>
      <c r="DQX23" s="74"/>
      <c r="DQY23" s="85"/>
      <c r="DQZ23" s="80"/>
      <c r="DRA23" s="80"/>
      <c r="DRB23" s="85"/>
      <c r="DRC23" s="77"/>
      <c r="DRD23" s="74"/>
      <c r="DRE23" s="74"/>
      <c r="DRF23" s="85"/>
      <c r="DRG23" s="74"/>
      <c r="DRH23" s="74"/>
      <c r="DRI23" s="85"/>
      <c r="DRJ23" s="74"/>
      <c r="DRK23" s="74"/>
      <c r="DRL23" s="85"/>
      <c r="DRM23" s="74"/>
      <c r="DRN23" s="74"/>
      <c r="DRO23" s="85"/>
      <c r="DRP23" s="80"/>
      <c r="DRQ23" s="80"/>
      <c r="DRR23" s="85"/>
      <c r="DRS23" s="77"/>
      <c r="DRT23" s="74"/>
      <c r="DRU23" s="74"/>
      <c r="DRV23" s="85"/>
      <c r="DRW23" s="74"/>
      <c r="DRX23" s="74"/>
      <c r="DRY23" s="85"/>
      <c r="DRZ23" s="74"/>
      <c r="DSA23" s="74"/>
      <c r="DSB23" s="85"/>
      <c r="DSC23" s="74"/>
      <c r="DSD23" s="74"/>
      <c r="DSE23" s="85"/>
      <c r="DSF23" s="80"/>
      <c r="DSG23" s="80"/>
      <c r="DSH23" s="85"/>
      <c r="DSI23" s="77"/>
      <c r="DSJ23" s="74"/>
      <c r="DSK23" s="74"/>
      <c r="DSL23" s="85"/>
      <c r="DSM23" s="74"/>
      <c r="DSN23" s="74"/>
      <c r="DSO23" s="85"/>
      <c r="DSP23" s="74"/>
      <c r="DSQ23" s="74"/>
      <c r="DSR23" s="85"/>
      <c r="DSS23" s="74"/>
      <c r="DST23" s="74"/>
      <c r="DSU23" s="85"/>
      <c r="DSV23" s="80"/>
      <c r="DSW23" s="80"/>
      <c r="DSX23" s="85"/>
      <c r="DSY23" s="77"/>
      <c r="DSZ23" s="74"/>
      <c r="DTA23" s="74"/>
      <c r="DTB23" s="85"/>
      <c r="DTC23" s="74"/>
      <c r="DTD23" s="74"/>
      <c r="DTE23" s="85"/>
      <c r="DTF23" s="74"/>
      <c r="DTG23" s="74"/>
      <c r="DTH23" s="85"/>
      <c r="DTI23" s="74"/>
      <c r="DTJ23" s="74"/>
      <c r="DTK23" s="85"/>
      <c r="DTL23" s="80"/>
      <c r="DTM23" s="80"/>
      <c r="DTN23" s="85"/>
      <c r="DTO23" s="77"/>
      <c r="DTP23" s="74"/>
      <c r="DTQ23" s="74"/>
      <c r="DTR23" s="85"/>
      <c r="DTS23" s="74"/>
      <c r="DTT23" s="74"/>
      <c r="DTU23" s="85"/>
      <c r="DTV23" s="74"/>
      <c r="DTW23" s="74"/>
      <c r="DTX23" s="85"/>
      <c r="DTY23" s="74"/>
      <c r="DTZ23" s="74"/>
      <c r="DUA23" s="85"/>
      <c r="DUB23" s="80"/>
      <c r="DUC23" s="80"/>
      <c r="DUD23" s="85"/>
      <c r="DUE23" s="77"/>
      <c r="DUF23" s="74"/>
      <c r="DUG23" s="74"/>
      <c r="DUH23" s="85"/>
      <c r="DUI23" s="74"/>
      <c r="DUJ23" s="74"/>
      <c r="DUK23" s="85"/>
      <c r="DUL23" s="74"/>
      <c r="DUM23" s="74"/>
      <c r="DUN23" s="85"/>
      <c r="DUO23" s="74"/>
      <c r="DUP23" s="74"/>
      <c r="DUQ23" s="85"/>
      <c r="DUR23" s="80"/>
      <c r="DUS23" s="80"/>
      <c r="DUT23" s="85"/>
      <c r="DUU23" s="77"/>
      <c r="DUV23" s="74"/>
      <c r="DUW23" s="74"/>
      <c r="DUX23" s="85"/>
      <c r="DUY23" s="74"/>
      <c r="DUZ23" s="74"/>
      <c r="DVA23" s="85"/>
      <c r="DVB23" s="74"/>
      <c r="DVC23" s="74"/>
      <c r="DVD23" s="85"/>
      <c r="DVE23" s="74"/>
      <c r="DVF23" s="74"/>
      <c r="DVG23" s="85"/>
      <c r="DVH23" s="80"/>
      <c r="DVI23" s="80"/>
      <c r="DVJ23" s="85"/>
      <c r="DVK23" s="77"/>
      <c r="DVL23" s="74"/>
      <c r="DVM23" s="74"/>
      <c r="DVN23" s="85"/>
      <c r="DVO23" s="74"/>
      <c r="DVP23" s="74"/>
      <c r="DVQ23" s="85"/>
      <c r="DVR23" s="74"/>
      <c r="DVS23" s="74"/>
      <c r="DVT23" s="85"/>
      <c r="DVU23" s="74"/>
      <c r="DVV23" s="74"/>
      <c r="DVW23" s="85"/>
      <c r="DVX23" s="80"/>
      <c r="DVY23" s="80"/>
      <c r="DVZ23" s="85"/>
      <c r="DWA23" s="77"/>
      <c r="DWB23" s="74"/>
      <c r="DWC23" s="74"/>
      <c r="DWD23" s="85"/>
      <c r="DWE23" s="74"/>
      <c r="DWF23" s="74"/>
      <c r="DWG23" s="85"/>
      <c r="DWH23" s="74"/>
      <c r="DWI23" s="74"/>
      <c r="DWJ23" s="85"/>
      <c r="DWK23" s="74"/>
      <c r="DWL23" s="74"/>
      <c r="DWM23" s="85"/>
      <c r="DWN23" s="80"/>
      <c r="DWO23" s="80"/>
      <c r="DWP23" s="85"/>
      <c r="DWQ23" s="77"/>
      <c r="DWR23" s="74"/>
      <c r="DWS23" s="74"/>
      <c r="DWT23" s="85"/>
      <c r="DWU23" s="74"/>
      <c r="DWV23" s="74"/>
      <c r="DWW23" s="85"/>
      <c r="DWX23" s="74"/>
      <c r="DWY23" s="74"/>
      <c r="DWZ23" s="85"/>
      <c r="DXA23" s="74"/>
      <c r="DXB23" s="74"/>
      <c r="DXC23" s="85"/>
      <c r="DXD23" s="80"/>
      <c r="DXE23" s="80"/>
      <c r="DXF23" s="85"/>
      <c r="DXG23" s="77"/>
      <c r="DXH23" s="74"/>
      <c r="DXI23" s="74"/>
      <c r="DXJ23" s="85"/>
      <c r="DXK23" s="74"/>
      <c r="DXL23" s="74"/>
      <c r="DXM23" s="85"/>
      <c r="DXN23" s="74"/>
      <c r="DXO23" s="74"/>
      <c r="DXP23" s="85"/>
      <c r="DXQ23" s="74"/>
      <c r="DXR23" s="74"/>
      <c r="DXS23" s="85"/>
      <c r="DXT23" s="80"/>
      <c r="DXU23" s="80"/>
      <c r="DXV23" s="85"/>
      <c r="DXW23" s="77"/>
      <c r="DXX23" s="74"/>
      <c r="DXY23" s="74"/>
      <c r="DXZ23" s="85"/>
      <c r="DYA23" s="74"/>
      <c r="DYB23" s="74"/>
      <c r="DYC23" s="85"/>
      <c r="DYD23" s="74"/>
      <c r="DYE23" s="74"/>
      <c r="DYF23" s="85"/>
      <c r="DYG23" s="74"/>
      <c r="DYH23" s="74"/>
      <c r="DYI23" s="85"/>
      <c r="DYJ23" s="80"/>
      <c r="DYK23" s="80"/>
      <c r="DYL23" s="85"/>
      <c r="DYM23" s="77"/>
      <c r="DYN23" s="74"/>
      <c r="DYO23" s="74"/>
      <c r="DYP23" s="85"/>
      <c r="DYQ23" s="74"/>
      <c r="DYR23" s="74"/>
      <c r="DYS23" s="85"/>
      <c r="DYT23" s="74"/>
      <c r="DYU23" s="74"/>
      <c r="DYV23" s="85"/>
      <c r="DYW23" s="74"/>
      <c r="DYX23" s="74"/>
      <c r="DYY23" s="85"/>
      <c r="DYZ23" s="80"/>
      <c r="DZA23" s="80"/>
      <c r="DZB23" s="85"/>
      <c r="DZC23" s="77"/>
      <c r="DZD23" s="74"/>
      <c r="DZE23" s="74"/>
      <c r="DZF23" s="85"/>
      <c r="DZG23" s="74"/>
      <c r="DZH23" s="74"/>
      <c r="DZI23" s="85"/>
      <c r="DZJ23" s="74"/>
      <c r="DZK23" s="74"/>
      <c r="DZL23" s="85"/>
      <c r="DZM23" s="74"/>
      <c r="DZN23" s="74"/>
      <c r="DZO23" s="85"/>
      <c r="DZP23" s="80"/>
      <c r="DZQ23" s="80"/>
      <c r="DZR23" s="85"/>
      <c r="DZS23" s="77"/>
      <c r="DZT23" s="74"/>
      <c r="DZU23" s="74"/>
      <c r="DZV23" s="85"/>
      <c r="DZW23" s="74"/>
      <c r="DZX23" s="74"/>
      <c r="DZY23" s="85"/>
      <c r="DZZ23" s="74"/>
      <c r="EAA23" s="74"/>
      <c r="EAB23" s="85"/>
      <c r="EAC23" s="74"/>
      <c r="EAD23" s="74"/>
      <c r="EAE23" s="85"/>
      <c r="EAF23" s="80"/>
      <c r="EAG23" s="80"/>
      <c r="EAH23" s="85"/>
      <c r="EAI23" s="77"/>
      <c r="EAJ23" s="74"/>
      <c r="EAK23" s="74"/>
      <c r="EAL23" s="85"/>
      <c r="EAM23" s="74"/>
      <c r="EAN23" s="74"/>
      <c r="EAO23" s="85"/>
      <c r="EAP23" s="74"/>
      <c r="EAQ23" s="74"/>
      <c r="EAR23" s="85"/>
      <c r="EAS23" s="74"/>
      <c r="EAT23" s="74"/>
      <c r="EAU23" s="85"/>
      <c r="EAV23" s="80"/>
      <c r="EAW23" s="80"/>
      <c r="EAX23" s="85"/>
      <c r="EAY23" s="77"/>
      <c r="EAZ23" s="74"/>
      <c r="EBA23" s="74"/>
      <c r="EBB23" s="85"/>
      <c r="EBC23" s="74"/>
      <c r="EBD23" s="74"/>
      <c r="EBE23" s="85"/>
      <c r="EBF23" s="74"/>
      <c r="EBG23" s="74"/>
      <c r="EBH23" s="85"/>
      <c r="EBI23" s="74"/>
      <c r="EBJ23" s="74"/>
      <c r="EBK23" s="85"/>
      <c r="EBL23" s="80"/>
      <c r="EBM23" s="80"/>
      <c r="EBN23" s="85"/>
      <c r="EBO23" s="77"/>
      <c r="EBP23" s="74"/>
      <c r="EBQ23" s="74"/>
      <c r="EBR23" s="85"/>
      <c r="EBS23" s="74"/>
      <c r="EBT23" s="74"/>
      <c r="EBU23" s="85"/>
      <c r="EBV23" s="74"/>
      <c r="EBW23" s="74"/>
      <c r="EBX23" s="85"/>
      <c r="EBY23" s="74"/>
      <c r="EBZ23" s="74"/>
      <c r="ECA23" s="85"/>
      <c r="ECB23" s="80"/>
      <c r="ECC23" s="80"/>
      <c r="ECD23" s="85"/>
      <c r="ECE23" s="77"/>
      <c r="ECF23" s="74"/>
      <c r="ECG23" s="74"/>
      <c r="ECH23" s="85"/>
      <c r="ECI23" s="74"/>
      <c r="ECJ23" s="74"/>
      <c r="ECK23" s="85"/>
      <c r="ECL23" s="74"/>
      <c r="ECM23" s="74"/>
      <c r="ECN23" s="85"/>
      <c r="ECO23" s="74"/>
      <c r="ECP23" s="74"/>
      <c r="ECQ23" s="85"/>
      <c r="ECR23" s="80"/>
      <c r="ECS23" s="80"/>
      <c r="ECT23" s="85"/>
      <c r="ECU23" s="77"/>
      <c r="ECV23" s="74"/>
      <c r="ECW23" s="74"/>
      <c r="ECX23" s="85"/>
      <c r="ECY23" s="74"/>
      <c r="ECZ23" s="74"/>
      <c r="EDA23" s="85"/>
      <c r="EDB23" s="74"/>
      <c r="EDC23" s="74"/>
      <c r="EDD23" s="85"/>
      <c r="EDE23" s="74"/>
      <c r="EDF23" s="74"/>
      <c r="EDG23" s="85"/>
      <c r="EDH23" s="80"/>
      <c r="EDI23" s="80"/>
      <c r="EDJ23" s="85"/>
      <c r="EDK23" s="77"/>
      <c r="EDL23" s="74"/>
      <c r="EDM23" s="74"/>
      <c r="EDN23" s="85"/>
      <c r="EDO23" s="74"/>
      <c r="EDP23" s="74"/>
      <c r="EDQ23" s="85"/>
      <c r="EDR23" s="74"/>
      <c r="EDS23" s="74"/>
      <c r="EDT23" s="85"/>
      <c r="EDU23" s="74"/>
      <c r="EDV23" s="74"/>
      <c r="EDW23" s="85"/>
      <c r="EDX23" s="80"/>
      <c r="EDY23" s="80"/>
      <c r="EDZ23" s="85"/>
      <c r="EEA23" s="77"/>
      <c r="EEB23" s="74"/>
      <c r="EEC23" s="74"/>
      <c r="EED23" s="85"/>
      <c r="EEE23" s="74"/>
      <c r="EEF23" s="74"/>
      <c r="EEG23" s="85"/>
      <c r="EEH23" s="74"/>
      <c r="EEI23" s="74"/>
      <c r="EEJ23" s="85"/>
      <c r="EEK23" s="74"/>
      <c r="EEL23" s="74"/>
      <c r="EEM23" s="85"/>
      <c r="EEN23" s="80"/>
      <c r="EEO23" s="80"/>
      <c r="EEP23" s="85"/>
      <c r="EEQ23" s="77"/>
      <c r="EER23" s="74"/>
      <c r="EES23" s="74"/>
      <c r="EET23" s="85"/>
      <c r="EEU23" s="74"/>
      <c r="EEV23" s="74"/>
      <c r="EEW23" s="85"/>
      <c r="EEX23" s="74"/>
      <c r="EEY23" s="74"/>
      <c r="EEZ23" s="85"/>
      <c r="EFA23" s="74"/>
      <c r="EFB23" s="74"/>
      <c r="EFC23" s="85"/>
      <c r="EFD23" s="80"/>
      <c r="EFE23" s="80"/>
      <c r="EFF23" s="85"/>
      <c r="EFG23" s="77"/>
      <c r="EFH23" s="74"/>
      <c r="EFI23" s="74"/>
      <c r="EFJ23" s="85"/>
      <c r="EFK23" s="74"/>
      <c r="EFL23" s="74"/>
      <c r="EFM23" s="85"/>
      <c r="EFN23" s="74"/>
      <c r="EFO23" s="74"/>
      <c r="EFP23" s="85"/>
      <c r="EFQ23" s="74"/>
      <c r="EFR23" s="74"/>
      <c r="EFS23" s="85"/>
      <c r="EFT23" s="80"/>
      <c r="EFU23" s="80"/>
      <c r="EFV23" s="85"/>
      <c r="EFW23" s="77"/>
      <c r="EFX23" s="74"/>
      <c r="EFY23" s="74"/>
      <c r="EFZ23" s="85"/>
      <c r="EGA23" s="74"/>
      <c r="EGB23" s="74"/>
      <c r="EGC23" s="85"/>
      <c r="EGD23" s="74"/>
      <c r="EGE23" s="74"/>
      <c r="EGF23" s="85"/>
      <c r="EGG23" s="74"/>
      <c r="EGH23" s="74"/>
      <c r="EGI23" s="85"/>
      <c r="EGJ23" s="80"/>
      <c r="EGK23" s="80"/>
      <c r="EGL23" s="85"/>
      <c r="EGM23" s="77"/>
      <c r="EGN23" s="74"/>
      <c r="EGO23" s="74"/>
      <c r="EGP23" s="85"/>
      <c r="EGQ23" s="74"/>
      <c r="EGR23" s="74"/>
      <c r="EGS23" s="85"/>
      <c r="EGT23" s="74"/>
      <c r="EGU23" s="74"/>
      <c r="EGV23" s="85"/>
      <c r="EGW23" s="74"/>
      <c r="EGX23" s="74"/>
      <c r="EGY23" s="85"/>
      <c r="EGZ23" s="80"/>
      <c r="EHA23" s="80"/>
      <c r="EHB23" s="85"/>
      <c r="EHC23" s="77"/>
      <c r="EHD23" s="74"/>
      <c r="EHE23" s="74"/>
      <c r="EHF23" s="85"/>
      <c r="EHG23" s="74"/>
      <c r="EHH23" s="74"/>
      <c r="EHI23" s="85"/>
      <c r="EHJ23" s="74"/>
      <c r="EHK23" s="74"/>
      <c r="EHL23" s="85"/>
      <c r="EHM23" s="74"/>
      <c r="EHN23" s="74"/>
      <c r="EHO23" s="85"/>
      <c r="EHP23" s="80"/>
      <c r="EHQ23" s="80"/>
      <c r="EHR23" s="85"/>
      <c r="EHS23" s="77"/>
      <c r="EHT23" s="74"/>
      <c r="EHU23" s="74"/>
      <c r="EHV23" s="85"/>
      <c r="EHW23" s="74"/>
      <c r="EHX23" s="74"/>
      <c r="EHY23" s="85"/>
      <c r="EHZ23" s="74"/>
      <c r="EIA23" s="74"/>
      <c r="EIB23" s="85"/>
      <c r="EIC23" s="74"/>
      <c r="EID23" s="74"/>
      <c r="EIE23" s="85"/>
      <c r="EIF23" s="80"/>
      <c r="EIG23" s="80"/>
      <c r="EIH23" s="85"/>
      <c r="EII23" s="77"/>
      <c r="EIJ23" s="74"/>
      <c r="EIK23" s="74"/>
      <c r="EIL23" s="85"/>
      <c r="EIM23" s="74"/>
      <c r="EIN23" s="74"/>
      <c r="EIO23" s="85"/>
      <c r="EIP23" s="74"/>
      <c r="EIQ23" s="74"/>
      <c r="EIR23" s="85"/>
      <c r="EIS23" s="74"/>
      <c r="EIT23" s="74"/>
      <c r="EIU23" s="85"/>
      <c r="EIV23" s="80"/>
      <c r="EIW23" s="80"/>
      <c r="EIX23" s="85"/>
      <c r="EIY23" s="77"/>
      <c r="EIZ23" s="74"/>
      <c r="EJA23" s="74"/>
      <c r="EJB23" s="85"/>
      <c r="EJC23" s="74"/>
      <c r="EJD23" s="74"/>
      <c r="EJE23" s="85"/>
      <c r="EJF23" s="74"/>
      <c r="EJG23" s="74"/>
      <c r="EJH23" s="85"/>
      <c r="EJI23" s="74"/>
      <c r="EJJ23" s="74"/>
      <c r="EJK23" s="85"/>
      <c r="EJL23" s="80"/>
      <c r="EJM23" s="80"/>
      <c r="EJN23" s="85"/>
      <c r="EJO23" s="77"/>
      <c r="EJP23" s="74"/>
      <c r="EJQ23" s="74"/>
      <c r="EJR23" s="85"/>
      <c r="EJS23" s="74"/>
      <c r="EJT23" s="74"/>
      <c r="EJU23" s="85"/>
      <c r="EJV23" s="74"/>
      <c r="EJW23" s="74"/>
      <c r="EJX23" s="85"/>
      <c r="EJY23" s="74"/>
      <c r="EJZ23" s="74"/>
      <c r="EKA23" s="85"/>
      <c r="EKB23" s="80"/>
      <c r="EKC23" s="80"/>
      <c r="EKD23" s="85"/>
      <c r="EKE23" s="77"/>
      <c r="EKF23" s="74"/>
      <c r="EKG23" s="74"/>
      <c r="EKH23" s="85"/>
      <c r="EKI23" s="74"/>
      <c r="EKJ23" s="74"/>
      <c r="EKK23" s="85"/>
      <c r="EKL23" s="74"/>
      <c r="EKM23" s="74"/>
      <c r="EKN23" s="85"/>
      <c r="EKO23" s="74"/>
      <c r="EKP23" s="74"/>
      <c r="EKQ23" s="85"/>
      <c r="EKR23" s="80"/>
      <c r="EKS23" s="80"/>
      <c r="EKT23" s="85"/>
      <c r="EKU23" s="77"/>
      <c r="EKV23" s="74"/>
      <c r="EKW23" s="74"/>
      <c r="EKX23" s="85"/>
      <c r="EKY23" s="74"/>
      <c r="EKZ23" s="74"/>
      <c r="ELA23" s="85"/>
      <c r="ELB23" s="74"/>
      <c r="ELC23" s="74"/>
      <c r="ELD23" s="85"/>
      <c r="ELE23" s="74"/>
      <c r="ELF23" s="74"/>
      <c r="ELG23" s="85"/>
      <c r="ELH23" s="80"/>
      <c r="ELI23" s="80"/>
      <c r="ELJ23" s="85"/>
      <c r="ELK23" s="77"/>
      <c r="ELL23" s="74"/>
      <c r="ELM23" s="74"/>
      <c r="ELN23" s="85"/>
      <c r="ELO23" s="74"/>
      <c r="ELP23" s="74"/>
      <c r="ELQ23" s="85"/>
      <c r="ELR23" s="74"/>
      <c r="ELS23" s="74"/>
      <c r="ELT23" s="85"/>
      <c r="ELU23" s="74"/>
      <c r="ELV23" s="74"/>
      <c r="ELW23" s="85"/>
      <c r="ELX23" s="80"/>
      <c r="ELY23" s="80"/>
      <c r="ELZ23" s="85"/>
      <c r="EMA23" s="77"/>
      <c r="EMB23" s="74"/>
      <c r="EMC23" s="74"/>
      <c r="EMD23" s="85"/>
      <c r="EME23" s="74"/>
      <c r="EMF23" s="74"/>
      <c r="EMG23" s="85"/>
      <c r="EMH23" s="74"/>
      <c r="EMI23" s="74"/>
      <c r="EMJ23" s="85"/>
      <c r="EMK23" s="74"/>
      <c r="EML23" s="74"/>
      <c r="EMM23" s="85"/>
      <c r="EMN23" s="80"/>
      <c r="EMO23" s="80"/>
      <c r="EMP23" s="85"/>
      <c r="EMQ23" s="77"/>
      <c r="EMR23" s="74"/>
      <c r="EMS23" s="74"/>
      <c r="EMT23" s="85"/>
      <c r="EMU23" s="74"/>
      <c r="EMV23" s="74"/>
      <c r="EMW23" s="85"/>
      <c r="EMX23" s="74"/>
      <c r="EMY23" s="74"/>
      <c r="EMZ23" s="85"/>
      <c r="ENA23" s="74"/>
      <c r="ENB23" s="74"/>
      <c r="ENC23" s="85"/>
      <c r="END23" s="80"/>
      <c r="ENE23" s="80"/>
      <c r="ENF23" s="85"/>
      <c r="ENG23" s="77"/>
      <c r="ENH23" s="74"/>
      <c r="ENI23" s="74"/>
      <c r="ENJ23" s="85"/>
      <c r="ENK23" s="74"/>
      <c r="ENL23" s="74"/>
      <c r="ENM23" s="85"/>
      <c r="ENN23" s="74"/>
      <c r="ENO23" s="74"/>
      <c r="ENP23" s="85"/>
      <c r="ENQ23" s="74"/>
      <c r="ENR23" s="74"/>
      <c r="ENS23" s="85"/>
      <c r="ENT23" s="80"/>
      <c r="ENU23" s="80"/>
      <c r="ENV23" s="85"/>
      <c r="ENW23" s="77"/>
      <c r="ENX23" s="74"/>
      <c r="ENY23" s="74"/>
      <c r="ENZ23" s="85"/>
      <c r="EOA23" s="74"/>
      <c r="EOB23" s="74"/>
      <c r="EOC23" s="85"/>
      <c r="EOD23" s="74"/>
      <c r="EOE23" s="74"/>
      <c r="EOF23" s="85"/>
      <c r="EOG23" s="74"/>
      <c r="EOH23" s="74"/>
      <c r="EOI23" s="85"/>
      <c r="EOJ23" s="80"/>
      <c r="EOK23" s="80"/>
      <c r="EOL23" s="85"/>
      <c r="EOM23" s="77"/>
      <c r="EON23" s="74"/>
      <c r="EOO23" s="74"/>
      <c r="EOP23" s="85"/>
      <c r="EOQ23" s="74"/>
      <c r="EOR23" s="74"/>
      <c r="EOS23" s="85"/>
      <c r="EOT23" s="74"/>
      <c r="EOU23" s="74"/>
      <c r="EOV23" s="85"/>
      <c r="EOW23" s="74"/>
      <c r="EOX23" s="74"/>
      <c r="EOY23" s="85"/>
      <c r="EOZ23" s="80"/>
      <c r="EPA23" s="80"/>
      <c r="EPB23" s="85"/>
      <c r="EPC23" s="77"/>
      <c r="EPD23" s="74"/>
      <c r="EPE23" s="74"/>
      <c r="EPF23" s="85"/>
      <c r="EPG23" s="74"/>
      <c r="EPH23" s="74"/>
      <c r="EPI23" s="85"/>
      <c r="EPJ23" s="74"/>
      <c r="EPK23" s="74"/>
      <c r="EPL23" s="85"/>
      <c r="EPM23" s="74"/>
      <c r="EPN23" s="74"/>
      <c r="EPO23" s="85"/>
      <c r="EPP23" s="80"/>
      <c r="EPQ23" s="80"/>
      <c r="EPR23" s="85"/>
      <c r="EPS23" s="77"/>
      <c r="EPT23" s="74"/>
      <c r="EPU23" s="74"/>
      <c r="EPV23" s="85"/>
      <c r="EPW23" s="74"/>
      <c r="EPX23" s="74"/>
      <c r="EPY23" s="85"/>
      <c r="EPZ23" s="74"/>
      <c r="EQA23" s="74"/>
      <c r="EQB23" s="85"/>
      <c r="EQC23" s="74"/>
      <c r="EQD23" s="74"/>
      <c r="EQE23" s="85"/>
      <c r="EQF23" s="80"/>
      <c r="EQG23" s="80"/>
      <c r="EQH23" s="85"/>
      <c r="EQI23" s="77"/>
      <c r="EQJ23" s="74"/>
      <c r="EQK23" s="74"/>
      <c r="EQL23" s="85"/>
      <c r="EQM23" s="74"/>
      <c r="EQN23" s="74"/>
      <c r="EQO23" s="85"/>
      <c r="EQP23" s="74"/>
      <c r="EQQ23" s="74"/>
      <c r="EQR23" s="85"/>
      <c r="EQS23" s="74"/>
      <c r="EQT23" s="74"/>
      <c r="EQU23" s="85"/>
      <c r="EQV23" s="80"/>
      <c r="EQW23" s="80"/>
      <c r="EQX23" s="85"/>
      <c r="EQY23" s="77"/>
      <c r="EQZ23" s="74"/>
      <c r="ERA23" s="74"/>
      <c r="ERB23" s="85"/>
      <c r="ERC23" s="74"/>
      <c r="ERD23" s="74"/>
      <c r="ERE23" s="85"/>
      <c r="ERF23" s="74"/>
      <c r="ERG23" s="74"/>
      <c r="ERH23" s="85"/>
      <c r="ERI23" s="74"/>
      <c r="ERJ23" s="74"/>
      <c r="ERK23" s="85"/>
      <c r="ERL23" s="80"/>
      <c r="ERM23" s="80"/>
      <c r="ERN23" s="85"/>
      <c r="ERO23" s="77"/>
      <c r="ERP23" s="74"/>
      <c r="ERQ23" s="74"/>
      <c r="ERR23" s="85"/>
      <c r="ERS23" s="74"/>
      <c r="ERT23" s="74"/>
      <c r="ERU23" s="85"/>
      <c r="ERV23" s="74"/>
      <c r="ERW23" s="74"/>
      <c r="ERX23" s="85"/>
      <c r="ERY23" s="74"/>
      <c r="ERZ23" s="74"/>
      <c r="ESA23" s="85"/>
      <c r="ESB23" s="80"/>
      <c r="ESC23" s="80"/>
      <c r="ESD23" s="85"/>
      <c r="ESE23" s="77"/>
      <c r="ESF23" s="74"/>
      <c r="ESG23" s="74"/>
      <c r="ESH23" s="85"/>
      <c r="ESI23" s="74"/>
      <c r="ESJ23" s="74"/>
      <c r="ESK23" s="85"/>
      <c r="ESL23" s="74"/>
      <c r="ESM23" s="74"/>
      <c r="ESN23" s="85"/>
      <c r="ESO23" s="74"/>
      <c r="ESP23" s="74"/>
      <c r="ESQ23" s="85"/>
      <c r="ESR23" s="80"/>
      <c r="ESS23" s="80"/>
      <c r="EST23" s="85"/>
      <c r="ESU23" s="77"/>
      <c r="ESV23" s="74"/>
      <c r="ESW23" s="74"/>
      <c r="ESX23" s="85"/>
      <c r="ESY23" s="74"/>
      <c r="ESZ23" s="74"/>
      <c r="ETA23" s="85"/>
      <c r="ETB23" s="74"/>
      <c r="ETC23" s="74"/>
      <c r="ETD23" s="85"/>
      <c r="ETE23" s="74"/>
      <c r="ETF23" s="74"/>
      <c r="ETG23" s="85"/>
      <c r="ETH23" s="80"/>
      <c r="ETI23" s="80"/>
      <c r="ETJ23" s="85"/>
      <c r="ETK23" s="77"/>
      <c r="ETL23" s="74"/>
      <c r="ETM23" s="74"/>
      <c r="ETN23" s="85"/>
      <c r="ETO23" s="74"/>
      <c r="ETP23" s="74"/>
      <c r="ETQ23" s="85"/>
      <c r="ETR23" s="74"/>
      <c r="ETS23" s="74"/>
      <c r="ETT23" s="85"/>
      <c r="ETU23" s="74"/>
      <c r="ETV23" s="74"/>
      <c r="ETW23" s="85"/>
      <c r="ETX23" s="80"/>
      <c r="ETY23" s="80"/>
      <c r="ETZ23" s="85"/>
      <c r="EUA23" s="77"/>
      <c r="EUB23" s="74"/>
      <c r="EUC23" s="74"/>
      <c r="EUD23" s="85"/>
      <c r="EUE23" s="74"/>
      <c r="EUF23" s="74"/>
      <c r="EUG23" s="85"/>
      <c r="EUH23" s="74"/>
      <c r="EUI23" s="74"/>
      <c r="EUJ23" s="85"/>
      <c r="EUK23" s="74"/>
      <c r="EUL23" s="74"/>
      <c r="EUM23" s="85"/>
      <c r="EUN23" s="80"/>
      <c r="EUO23" s="80"/>
      <c r="EUP23" s="85"/>
      <c r="EUQ23" s="77"/>
      <c r="EUR23" s="74"/>
      <c r="EUS23" s="74"/>
      <c r="EUT23" s="85"/>
      <c r="EUU23" s="74"/>
      <c r="EUV23" s="74"/>
      <c r="EUW23" s="85"/>
      <c r="EUX23" s="74"/>
      <c r="EUY23" s="74"/>
      <c r="EUZ23" s="85"/>
      <c r="EVA23" s="74"/>
      <c r="EVB23" s="74"/>
      <c r="EVC23" s="85"/>
      <c r="EVD23" s="80"/>
      <c r="EVE23" s="80"/>
      <c r="EVF23" s="85"/>
      <c r="EVG23" s="77"/>
      <c r="EVH23" s="74"/>
      <c r="EVI23" s="74"/>
      <c r="EVJ23" s="85"/>
      <c r="EVK23" s="74"/>
      <c r="EVL23" s="74"/>
      <c r="EVM23" s="85"/>
      <c r="EVN23" s="74"/>
      <c r="EVO23" s="74"/>
      <c r="EVP23" s="85"/>
      <c r="EVQ23" s="74"/>
      <c r="EVR23" s="74"/>
      <c r="EVS23" s="85"/>
      <c r="EVT23" s="80"/>
      <c r="EVU23" s="80"/>
      <c r="EVV23" s="85"/>
      <c r="EVW23" s="77"/>
      <c r="EVX23" s="74"/>
      <c r="EVY23" s="74"/>
      <c r="EVZ23" s="85"/>
      <c r="EWA23" s="74"/>
      <c r="EWB23" s="74"/>
      <c r="EWC23" s="85"/>
      <c r="EWD23" s="74"/>
      <c r="EWE23" s="74"/>
      <c r="EWF23" s="85"/>
      <c r="EWG23" s="74"/>
      <c r="EWH23" s="74"/>
      <c r="EWI23" s="85"/>
      <c r="EWJ23" s="80"/>
      <c r="EWK23" s="80"/>
      <c r="EWL23" s="85"/>
      <c r="EWM23" s="77"/>
      <c r="EWN23" s="74"/>
      <c r="EWO23" s="74"/>
      <c r="EWP23" s="85"/>
      <c r="EWQ23" s="74"/>
      <c r="EWR23" s="74"/>
      <c r="EWS23" s="85"/>
      <c r="EWT23" s="74"/>
      <c r="EWU23" s="74"/>
      <c r="EWV23" s="85"/>
      <c r="EWW23" s="74"/>
      <c r="EWX23" s="74"/>
      <c r="EWY23" s="85"/>
      <c r="EWZ23" s="80"/>
      <c r="EXA23" s="80"/>
      <c r="EXB23" s="85"/>
      <c r="EXC23" s="77"/>
      <c r="EXD23" s="74"/>
      <c r="EXE23" s="74"/>
      <c r="EXF23" s="85"/>
      <c r="EXG23" s="74"/>
      <c r="EXH23" s="74"/>
      <c r="EXI23" s="85"/>
      <c r="EXJ23" s="74"/>
      <c r="EXK23" s="74"/>
      <c r="EXL23" s="85"/>
      <c r="EXM23" s="74"/>
      <c r="EXN23" s="74"/>
      <c r="EXO23" s="85"/>
      <c r="EXP23" s="80"/>
      <c r="EXQ23" s="80"/>
      <c r="EXR23" s="85"/>
      <c r="EXS23" s="77"/>
      <c r="EXT23" s="74"/>
      <c r="EXU23" s="74"/>
      <c r="EXV23" s="85"/>
      <c r="EXW23" s="74"/>
      <c r="EXX23" s="74"/>
      <c r="EXY23" s="85"/>
      <c r="EXZ23" s="74"/>
      <c r="EYA23" s="74"/>
      <c r="EYB23" s="85"/>
      <c r="EYC23" s="74"/>
      <c r="EYD23" s="74"/>
      <c r="EYE23" s="85"/>
      <c r="EYF23" s="80"/>
      <c r="EYG23" s="80"/>
      <c r="EYH23" s="85"/>
      <c r="EYI23" s="77"/>
      <c r="EYJ23" s="74"/>
      <c r="EYK23" s="74"/>
      <c r="EYL23" s="85"/>
      <c r="EYM23" s="74"/>
      <c r="EYN23" s="74"/>
      <c r="EYO23" s="85"/>
      <c r="EYP23" s="74"/>
      <c r="EYQ23" s="74"/>
      <c r="EYR23" s="85"/>
      <c r="EYS23" s="74"/>
      <c r="EYT23" s="74"/>
      <c r="EYU23" s="85"/>
      <c r="EYV23" s="80"/>
      <c r="EYW23" s="80"/>
      <c r="EYX23" s="85"/>
      <c r="EYY23" s="77"/>
      <c r="EYZ23" s="74"/>
      <c r="EZA23" s="74"/>
      <c r="EZB23" s="85"/>
      <c r="EZC23" s="74"/>
      <c r="EZD23" s="74"/>
      <c r="EZE23" s="85"/>
      <c r="EZF23" s="74"/>
      <c r="EZG23" s="74"/>
      <c r="EZH23" s="85"/>
      <c r="EZI23" s="74"/>
      <c r="EZJ23" s="74"/>
      <c r="EZK23" s="85"/>
      <c r="EZL23" s="80"/>
      <c r="EZM23" s="80"/>
      <c r="EZN23" s="85"/>
      <c r="EZO23" s="77"/>
      <c r="EZP23" s="74"/>
      <c r="EZQ23" s="74"/>
      <c r="EZR23" s="85"/>
      <c r="EZS23" s="74"/>
      <c r="EZT23" s="74"/>
      <c r="EZU23" s="85"/>
      <c r="EZV23" s="74"/>
      <c r="EZW23" s="74"/>
      <c r="EZX23" s="85"/>
      <c r="EZY23" s="74"/>
      <c r="EZZ23" s="74"/>
      <c r="FAA23" s="85"/>
      <c r="FAB23" s="80"/>
      <c r="FAC23" s="80"/>
      <c r="FAD23" s="85"/>
      <c r="FAE23" s="77"/>
      <c r="FAF23" s="74"/>
      <c r="FAG23" s="74"/>
      <c r="FAH23" s="85"/>
      <c r="FAI23" s="74"/>
      <c r="FAJ23" s="74"/>
      <c r="FAK23" s="85"/>
      <c r="FAL23" s="74"/>
      <c r="FAM23" s="74"/>
      <c r="FAN23" s="85"/>
      <c r="FAO23" s="74"/>
      <c r="FAP23" s="74"/>
      <c r="FAQ23" s="85"/>
      <c r="FAR23" s="80"/>
      <c r="FAS23" s="80"/>
      <c r="FAT23" s="85"/>
      <c r="FAU23" s="77"/>
      <c r="FAV23" s="74"/>
      <c r="FAW23" s="74"/>
      <c r="FAX23" s="85"/>
      <c r="FAY23" s="74"/>
      <c r="FAZ23" s="74"/>
      <c r="FBA23" s="85"/>
      <c r="FBB23" s="74"/>
      <c r="FBC23" s="74"/>
      <c r="FBD23" s="85"/>
      <c r="FBE23" s="74"/>
      <c r="FBF23" s="74"/>
      <c r="FBG23" s="85"/>
      <c r="FBH23" s="80"/>
      <c r="FBI23" s="80"/>
      <c r="FBJ23" s="85"/>
      <c r="FBK23" s="77"/>
      <c r="FBL23" s="74"/>
      <c r="FBM23" s="74"/>
      <c r="FBN23" s="85"/>
      <c r="FBO23" s="74"/>
      <c r="FBP23" s="74"/>
      <c r="FBQ23" s="85"/>
      <c r="FBR23" s="74"/>
      <c r="FBS23" s="74"/>
      <c r="FBT23" s="85"/>
      <c r="FBU23" s="74"/>
      <c r="FBV23" s="74"/>
      <c r="FBW23" s="85"/>
      <c r="FBX23" s="80"/>
      <c r="FBY23" s="80"/>
      <c r="FBZ23" s="85"/>
      <c r="FCA23" s="77"/>
      <c r="FCB23" s="74"/>
      <c r="FCC23" s="74"/>
      <c r="FCD23" s="85"/>
      <c r="FCE23" s="74"/>
      <c r="FCF23" s="74"/>
      <c r="FCG23" s="85"/>
      <c r="FCH23" s="74"/>
      <c r="FCI23" s="74"/>
      <c r="FCJ23" s="85"/>
      <c r="FCK23" s="74"/>
      <c r="FCL23" s="74"/>
      <c r="FCM23" s="85"/>
      <c r="FCN23" s="80"/>
      <c r="FCO23" s="80"/>
      <c r="FCP23" s="85"/>
      <c r="FCQ23" s="77"/>
      <c r="FCR23" s="74"/>
      <c r="FCS23" s="74"/>
      <c r="FCT23" s="85"/>
      <c r="FCU23" s="74"/>
      <c r="FCV23" s="74"/>
      <c r="FCW23" s="85"/>
      <c r="FCX23" s="74"/>
      <c r="FCY23" s="74"/>
      <c r="FCZ23" s="85"/>
      <c r="FDA23" s="74"/>
      <c r="FDB23" s="74"/>
      <c r="FDC23" s="85"/>
      <c r="FDD23" s="80"/>
      <c r="FDE23" s="80"/>
      <c r="FDF23" s="85"/>
      <c r="FDG23" s="77"/>
      <c r="FDH23" s="74"/>
      <c r="FDI23" s="74"/>
      <c r="FDJ23" s="85"/>
      <c r="FDK23" s="74"/>
      <c r="FDL23" s="74"/>
      <c r="FDM23" s="85"/>
      <c r="FDN23" s="74"/>
      <c r="FDO23" s="74"/>
      <c r="FDP23" s="85"/>
      <c r="FDQ23" s="74"/>
      <c r="FDR23" s="74"/>
      <c r="FDS23" s="85"/>
      <c r="FDT23" s="80"/>
      <c r="FDU23" s="80"/>
      <c r="FDV23" s="85"/>
      <c r="FDW23" s="77"/>
      <c r="FDX23" s="74"/>
      <c r="FDY23" s="74"/>
      <c r="FDZ23" s="85"/>
      <c r="FEA23" s="74"/>
      <c r="FEB23" s="74"/>
      <c r="FEC23" s="85"/>
      <c r="FED23" s="74"/>
      <c r="FEE23" s="74"/>
      <c r="FEF23" s="85"/>
      <c r="FEG23" s="74"/>
      <c r="FEH23" s="74"/>
      <c r="FEI23" s="85"/>
      <c r="FEJ23" s="80"/>
      <c r="FEK23" s="80"/>
      <c r="FEL23" s="85"/>
      <c r="FEM23" s="77"/>
      <c r="FEN23" s="74"/>
      <c r="FEO23" s="74"/>
      <c r="FEP23" s="85"/>
      <c r="FEQ23" s="74"/>
      <c r="FER23" s="74"/>
      <c r="FES23" s="85"/>
      <c r="FET23" s="74"/>
      <c r="FEU23" s="74"/>
      <c r="FEV23" s="85"/>
      <c r="FEW23" s="74"/>
      <c r="FEX23" s="74"/>
      <c r="FEY23" s="85"/>
      <c r="FEZ23" s="80"/>
      <c r="FFA23" s="80"/>
      <c r="FFB23" s="85"/>
      <c r="FFC23" s="77"/>
      <c r="FFD23" s="74"/>
      <c r="FFE23" s="74"/>
      <c r="FFF23" s="85"/>
      <c r="FFG23" s="74"/>
      <c r="FFH23" s="74"/>
      <c r="FFI23" s="85"/>
      <c r="FFJ23" s="74"/>
      <c r="FFK23" s="74"/>
      <c r="FFL23" s="85"/>
      <c r="FFM23" s="74"/>
      <c r="FFN23" s="74"/>
      <c r="FFO23" s="85"/>
      <c r="FFP23" s="80"/>
      <c r="FFQ23" s="80"/>
      <c r="FFR23" s="85"/>
      <c r="FFS23" s="77"/>
      <c r="FFT23" s="74"/>
      <c r="FFU23" s="74"/>
      <c r="FFV23" s="85"/>
      <c r="FFW23" s="74"/>
      <c r="FFX23" s="74"/>
      <c r="FFY23" s="85"/>
      <c r="FFZ23" s="74"/>
      <c r="FGA23" s="74"/>
      <c r="FGB23" s="85"/>
      <c r="FGC23" s="74"/>
      <c r="FGD23" s="74"/>
      <c r="FGE23" s="85"/>
      <c r="FGF23" s="80"/>
      <c r="FGG23" s="80"/>
      <c r="FGH23" s="85"/>
      <c r="FGI23" s="77"/>
      <c r="FGJ23" s="74"/>
      <c r="FGK23" s="74"/>
      <c r="FGL23" s="85"/>
      <c r="FGM23" s="74"/>
      <c r="FGN23" s="74"/>
      <c r="FGO23" s="85"/>
      <c r="FGP23" s="74"/>
      <c r="FGQ23" s="74"/>
      <c r="FGR23" s="85"/>
      <c r="FGS23" s="74"/>
      <c r="FGT23" s="74"/>
      <c r="FGU23" s="85"/>
      <c r="FGV23" s="80"/>
      <c r="FGW23" s="80"/>
      <c r="FGX23" s="85"/>
      <c r="FGY23" s="77"/>
      <c r="FGZ23" s="74"/>
      <c r="FHA23" s="74"/>
      <c r="FHB23" s="85"/>
      <c r="FHC23" s="74"/>
      <c r="FHD23" s="74"/>
      <c r="FHE23" s="85"/>
      <c r="FHF23" s="74"/>
      <c r="FHG23" s="74"/>
      <c r="FHH23" s="85"/>
      <c r="FHI23" s="74"/>
      <c r="FHJ23" s="74"/>
      <c r="FHK23" s="85"/>
      <c r="FHL23" s="80"/>
      <c r="FHM23" s="80"/>
      <c r="FHN23" s="85"/>
      <c r="FHO23" s="77"/>
      <c r="FHP23" s="74"/>
      <c r="FHQ23" s="74"/>
      <c r="FHR23" s="85"/>
      <c r="FHS23" s="74"/>
      <c r="FHT23" s="74"/>
      <c r="FHU23" s="85"/>
      <c r="FHV23" s="74"/>
      <c r="FHW23" s="74"/>
      <c r="FHX23" s="85"/>
      <c r="FHY23" s="74"/>
      <c r="FHZ23" s="74"/>
      <c r="FIA23" s="85"/>
      <c r="FIB23" s="80"/>
      <c r="FIC23" s="80"/>
      <c r="FID23" s="85"/>
      <c r="FIE23" s="77"/>
      <c r="FIF23" s="74"/>
      <c r="FIG23" s="74"/>
      <c r="FIH23" s="85"/>
      <c r="FII23" s="74"/>
      <c r="FIJ23" s="74"/>
      <c r="FIK23" s="85"/>
      <c r="FIL23" s="74"/>
      <c r="FIM23" s="74"/>
      <c r="FIN23" s="85"/>
      <c r="FIO23" s="74"/>
      <c r="FIP23" s="74"/>
      <c r="FIQ23" s="85"/>
      <c r="FIR23" s="80"/>
      <c r="FIS23" s="80"/>
      <c r="FIT23" s="85"/>
      <c r="FIU23" s="77"/>
      <c r="FIV23" s="74"/>
      <c r="FIW23" s="74"/>
      <c r="FIX23" s="85"/>
      <c r="FIY23" s="74"/>
      <c r="FIZ23" s="74"/>
      <c r="FJA23" s="85"/>
      <c r="FJB23" s="74"/>
      <c r="FJC23" s="74"/>
      <c r="FJD23" s="85"/>
      <c r="FJE23" s="74"/>
      <c r="FJF23" s="74"/>
      <c r="FJG23" s="85"/>
      <c r="FJH23" s="80"/>
      <c r="FJI23" s="80"/>
      <c r="FJJ23" s="85"/>
      <c r="FJK23" s="77"/>
      <c r="FJL23" s="74"/>
      <c r="FJM23" s="74"/>
      <c r="FJN23" s="85"/>
      <c r="FJO23" s="74"/>
      <c r="FJP23" s="74"/>
      <c r="FJQ23" s="85"/>
      <c r="FJR23" s="74"/>
      <c r="FJS23" s="74"/>
      <c r="FJT23" s="85"/>
      <c r="FJU23" s="74"/>
      <c r="FJV23" s="74"/>
      <c r="FJW23" s="85"/>
      <c r="FJX23" s="80"/>
      <c r="FJY23" s="80"/>
      <c r="FJZ23" s="85"/>
      <c r="FKA23" s="77"/>
      <c r="FKB23" s="74"/>
      <c r="FKC23" s="74"/>
      <c r="FKD23" s="85"/>
      <c r="FKE23" s="74"/>
      <c r="FKF23" s="74"/>
      <c r="FKG23" s="85"/>
      <c r="FKH23" s="74"/>
      <c r="FKI23" s="74"/>
      <c r="FKJ23" s="85"/>
      <c r="FKK23" s="74"/>
      <c r="FKL23" s="74"/>
      <c r="FKM23" s="85"/>
      <c r="FKN23" s="80"/>
      <c r="FKO23" s="80"/>
      <c r="FKP23" s="85"/>
      <c r="FKQ23" s="77"/>
      <c r="FKR23" s="74"/>
      <c r="FKS23" s="74"/>
      <c r="FKT23" s="85"/>
      <c r="FKU23" s="74"/>
      <c r="FKV23" s="74"/>
      <c r="FKW23" s="85"/>
      <c r="FKX23" s="74"/>
      <c r="FKY23" s="74"/>
      <c r="FKZ23" s="85"/>
      <c r="FLA23" s="74"/>
      <c r="FLB23" s="74"/>
      <c r="FLC23" s="85"/>
      <c r="FLD23" s="80"/>
      <c r="FLE23" s="80"/>
      <c r="FLF23" s="85"/>
      <c r="FLG23" s="77"/>
      <c r="FLH23" s="74"/>
      <c r="FLI23" s="74"/>
      <c r="FLJ23" s="85"/>
      <c r="FLK23" s="74"/>
      <c r="FLL23" s="74"/>
      <c r="FLM23" s="85"/>
      <c r="FLN23" s="74"/>
      <c r="FLO23" s="74"/>
      <c r="FLP23" s="85"/>
      <c r="FLQ23" s="74"/>
      <c r="FLR23" s="74"/>
      <c r="FLS23" s="85"/>
      <c r="FLT23" s="80"/>
      <c r="FLU23" s="80"/>
      <c r="FLV23" s="85"/>
      <c r="FLW23" s="77"/>
      <c r="FLX23" s="74"/>
      <c r="FLY23" s="74"/>
      <c r="FLZ23" s="85"/>
      <c r="FMA23" s="74"/>
      <c r="FMB23" s="74"/>
      <c r="FMC23" s="85"/>
      <c r="FMD23" s="74"/>
      <c r="FME23" s="74"/>
      <c r="FMF23" s="85"/>
      <c r="FMG23" s="74"/>
      <c r="FMH23" s="74"/>
      <c r="FMI23" s="85"/>
      <c r="FMJ23" s="80"/>
      <c r="FMK23" s="80"/>
      <c r="FML23" s="85"/>
      <c r="FMM23" s="77"/>
      <c r="FMN23" s="74"/>
      <c r="FMO23" s="74"/>
      <c r="FMP23" s="85"/>
      <c r="FMQ23" s="74"/>
      <c r="FMR23" s="74"/>
      <c r="FMS23" s="85"/>
      <c r="FMT23" s="74"/>
      <c r="FMU23" s="74"/>
      <c r="FMV23" s="85"/>
      <c r="FMW23" s="74"/>
      <c r="FMX23" s="74"/>
      <c r="FMY23" s="85"/>
      <c r="FMZ23" s="80"/>
      <c r="FNA23" s="80"/>
      <c r="FNB23" s="85"/>
      <c r="FNC23" s="77"/>
      <c r="FND23" s="74"/>
      <c r="FNE23" s="74"/>
      <c r="FNF23" s="85"/>
      <c r="FNG23" s="74"/>
      <c r="FNH23" s="74"/>
      <c r="FNI23" s="85"/>
      <c r="FNJ23" s="74"/>
      <c r="FNK23" s="74"/>
      <c r="FNL23" s="85"/>
      <c r="FNM23" s="74"/>
      <c r="FNN23" s="74"/>
      <c r="FNO23" s="85"/>
      <c r="FNP23" s="80"/>
      <c r="FNQ23" s="80"/>
      <c r="FNR23" s="85"/>
      <c r="FNS23" s="77"/>
      <c r="FNT23" s="74"/>
      <c r="FNU23" s="74"/>
      <c r="FNV23" s="85"/>
      <c r="FNW23" s="74"/>
      <c r="FNX23" s="74"/>
      <c r="FNY23" s="85"/>
      <c r="FNZ23" s="74"/>
      <c r="FOA23" s="74"/>
      <c r="FOB23" s="85"/>
      <c r="FOC23" s="74"/>
      <c r="FOD23" s="74"/>
      <c r="FOE23" s="85"/>
      <c r="FOF23" s="80"/>
      <c r="FOG23" s="80"/>
      <c r="FOH23" s="85"/>
      <c r="FOI23" s="77"/>
      <c r="FOJ23" s="74"/>
      <c r="FOK23" s="74"/>
      <c r="FOL23" s="85"/>
      <c r="FOM23" s="74"/>
      <c r="FON23" s="74"/>
      <c r="FOO23" s="85"/>
      <c r="FOP23" s="74"/>
      <c r="FOQ23" s="74"/>
      <c r="FOR23" s="85"/>
      <c r="FOS23" s="74"/>
      <c r="FOT23" s="74"/>
      <c r="FOU23" s="85"/>
      <c r="FOV23" s="80"/>
      <c r="FOW23" s="80"/>
      <c r="FOX23" s="85"/>
      <c r="FOY23" s="77"/>
      <c r="FOZ23" s="74"/>
      <c r="FPA23" s="74"/>
      <c r="FPB23" s="85"/>
      <c r="FPC23" s="74"/>
      <c r="FPD23" s="74"/>
      <c r="FPE23" s="85"/>
      <c r="FPF23" s="74"/>
      <c r="FPG23" s="74"/>
      <c r="FPH23" s="85"/>
      <c r="FPI23" s="74"/>
      <c r="FPJ23" s="74"/>
      <c r="FPK23" s="85"/>
      <c r="FPL23" s="80"/>
      <c r="FPM23" s="80"/>
      <c r="FPN23" s="85"/>
      <c r="FPO23" s="77"/>
      <c r="FPP23" s="74"/>
      <c r="FPQ23" s="74"/>
      <c r="FPR23" s="85"/>
      <c r="FPS23" s="74"/>
      <c r="FPT23" s="74"/>
      <c r="FPU23" s="85"/>
      <c r="FPV23" s="74"/>
      <c r="FPW23" s="74"/>
      <c r="FPX23" s="85"/>
      <c r="FPY23" s="74"/>
      <c r="FPZ23" s="74"/>
      <c r="FQA23" s="85"/>
      <c r="FQB23" s="80"/>
      <c r="FQC23" s="80"/>
      <c r="FQD23" s="85"/>
      <c r="FQE23" s="77"/>
      <c r="FQF23" s="74"/>
      <c r="FQG23" s="74"/>
      <c r="FQH23" s="85"/>
      <c r="FQI23" s="74"/>
      <c r="FQJ23" s="74"/>
      <c r="FQK23" s="85"/>
      <c r="FQL23" s="74"/>
      <c r="FQM23" s="74"/>
      <c r="FQN23" s="85"/>
      <c r="FQO23" s="74"/>
      <c r="FQP23" s="74"/>
      <c r="FQQ23" s="85"/>
      <c r="FQR23" s="80"/>
      <c r="FQS23" s="80"/>
      <c r="FQT23" s="85"/>
      <c r="FQU23" s="77"/>
      <c r="FQV23" s="74"/>
      <c r="FQW23" s="74"/>
      <c r="FQX23" s="85"/>
      <c r="FQY23" s="74"/>
      <c r="FQZ23" s="74"/>
      <c r="FRA23" s="85"/>
      <c r="FRB23" s="74"/>
      <c r="FRC23" s="74"/>
      <c r="FRD23" s="85"/>
      <c r="FRE23" s="74"/>
      <c r="FRF23" s="74"/>
      <c r="FRG23" s="85"/>
      <c r="FRH23" s="80"/>
      <c r="FRI23" s="80"/>
      <c r="FRJ23" s="85"/>
      <c r="FRK23" s="77"/>
      <c r="FRL23" s="74"/>
      <c r="FRM23" s="74"/>
      <c r="FRN23" s="85"/>
      <c r="FRO23" s="74"/>
      <c r="FRP23" s="74"/>
      <c r="FRQ23" s="85"/>
      <c r="FRR23" s="74"/>
      <c r="FRS23" s="74"/>
      <c r="FRT23" s="85"/>
      <c r="FRU23" s="74"/>
      <c r="FRV23" s="74"/>
      <c r="FRW23" s="85"/>
      <c r="FRX23" s="80"/>
      <c r="FRY23" s="80"/>
      <c r="FRZ23" s="85"/>
      <c r="FSA23" s="77"/>
      <c r="FSB23" s="74"/>
      <c r="FSC23" s="74"/>
      <c r="FSD23" s="85"/>
      <c r="FSE23" s="74"/>
      <c r="FSF23" s="74"/>
      <c r="FSG23" s="85"/>
      <c r="FSH23" s="74"/>
      <c r="FSI23" s="74"/>
      <c r="FSJ23" s="85"/>
      <c r="FSK23" s="74"/>
      <c r="FSL23" s="74"/>
      <c r="FSM23" s="85"/>
      <c r="FSN23" s="80"/>
      <c r="FSO23" s="80"/>
      <c r="FSP23" s="85"/>
      <c r="FSQ23" s="77"/>
      <c r="FSR23" s="74"/>
      <c r="FSS23" s="74"/>
      <c r="FST23" s="85"/>
      <c r="FSU23" s="74"/>
      <c r="FSV23" s="74"/>
      <c r="FSW23" s="85"/>
      <c r="FSX23" s="74"/>
      <c r="FSY23" s="74"/>
      <c r="FSZ23" s="85"/>
      <c r="FTA23" s="74"/>
      <c r="FTB23" s="74"/>
      <c r="FTC23" s="85"/>
      <c r="FTD23" s="80"/>
      <c r="FTE23" s="80"/>
      <c r="FTF23" s="85"/>
      <c r="FTG23" s="77"/>
      <c r="FTH23" s="74"/>
      <c r="FTI23" s="74"/>
      <c r="FTJ23" s="85"/>
      <c r="FTK23" s="74"/>
      <c r="FTL23" s="74"/>
      <c r="FTM23" s="85"/>
      <c r="FTN23" s="74"/>
      <c r="FTO23" s="74"/>
      <c r="FTP23" s="85"/>
      <c r="FTQ23" s="74"/>
      <c r="FTR23" s="74"/>
      <c r="FTS23" s="85"/>
      <c r="FTT23" s="80"/>
      <c r="FTU23" s="80"/>
      <c r="FTV23" s="85"/>
      <c r="FTW23" s="77"/>
      <c r="FTX23" s="74"/>
      <c r="FTY23" s="74"/>
      <c r="FTZ23" s="85"/>
      <c r="FUA23" s="74"/>
      <c r="FUB23" s="74"/>
      <c r="FUC23" s="85"/>
      <c r="FUD23" s="74"/>
      <c r="FUE23" s="74"/>
      <c r="FUF23" s="85"/>
      <c r="FUG23" s="74"/>
      <c r="FUH23" s="74"/>
      <c r="FUI23" s="85"/>
      <c r="FUJ23" s="80"/>
      <c r="FUK23" s="80"/>
      <c r="FUL23" s="85"/>
      <c r="FUM23" s="77"/>
      <c r="FUN23" s="74"/>
      <c r="FUO23" s="74"/>
      <c r="FUP23" s="85"/>
      <c r="FUQ23" s="74"/>
      <c r="FUR23" s="74"/>
      <c r="FUS23" s="85"/>
      <c r="FUT23" s="74"/>
      <c r="FUU23" s="74"/>
      <c r="FUV23" s="85"/>
      <c r="FUW23" s="74"/>
      <c r="FUX23" s="74"/>
      <c r="FUY23" s="85"/>
      <c r="FUZ23" s="80"/>
      <c r="FVA23" s="80"/>
      <c r="FVB23" s="85"/>
      <c r="FVC23" s="77"/>
      <c r="FVD23" s="74"/>
      <c r="FVE23" s="74"/>
      <c r="FVF23" s="85"/>
      <c r="FVG23" s="74"/>
      <c r="FVH23" s="74"/>
      <c r="FVI23" s="85"/>
      <c r="FVJ23" s="74"/>
      <c r="FVK23" s="74"/>
      <c r="FVL23" s="85"/>
      <c r="FVM23" s="74"/>
      <c r="FVN23" s="74"/>
      <c r="FVO23" s="85"/>
      <c r="FVP23" s="80"/>
      <c r="FVQ23" s="80"/>
      <c r="FVR23" s="85"/>
      <c r="FVS23" s="77"/>
      <c r="FVT23" s="74"/>
      <c r="FVU23" s="74"/>
      <c r="FVV23" s="85"/>
      <c r="FVW23" s="74"/>
      <c r="FVX23" s="74"/>
      <c r="FVY23" s="85"/>
      <c r="FVZ23" s="74"/>
      <c r="FWA23" s="74"/>
      <c r="FWB23" s="85"/>
      <c r="FWC23" s="74"/>
      <c r="FWD23" s="74"/>
      <c r="FWE23" s="85"/>
      <c r="FWF23" s="80"/>
      <c r="FWG23" s="80"/>
      <c r="FWH23" s="85"/>
      <c r="FWI23" s="77"/>
      <c r="FWJ23" s="74"/>
      <c r="FWK23" s="74"/>
      <c r="FWL23" s="85"/>
      <c r="FWM23" s="74"/>
      <c r="FWN23" s="74"/>
      <c r="FWO23" s="85"/>
      <c r="FWP23" s="74"/>
      <c r="FWQ23" s="74"/>
      <c r="FWR23" s="85"/>
      <c r="FWS23" s="74"/>
      <c r="FWT23" s="74"/>
      <c r="FWU23" s="85"/>
      <c r="FWV23" s="80"/>
      <c r="FWW23" s="80"/>
      <c r="FWX23" s="85"/>
      <c r="FWY23" s="77"/>
      <c r="FWZ23" s="74"/>
      <c r="FXA23" s="74"/>
      <c r="FXB23" s="85"/>
      <c r="FXC23" s="74"/>
      <c r="FXD23" s="74"/>
      <c r="FXE23" s="85"/>
      <c r="FXF23" s="74"/>
      <c r="FXG23" s="74"/>
      <c r="FXH23" s="85"/>
      <c r="FXI23" s="74"/>
      <c r="FXJ23" s="74"/>
      <c r="FXK23" s="85"/>
      <c r="FXL23" s="80"/>
      <c r="FXM23" s="80"/>
      <c r="FXN23" s="85"/>
      <c r="FXO23" s="77"/>
      <c r="FXP23" s="74"/>
      <c r="FXQ23" s="74"/>
      <c r="FXR23" s="85"/>
      <c r="FXS23" s="74"/>
      <c r="FXT23" s="74"/>
      <c r="FXU23" s="85"/>
      <c r="FXV23" s="74"/>
      <c r="FXW23" s="74"/>
      <c r="FXX23" s="85"/>
      <c r="FXY23" s="74"/>
      <c r="FXZ23" s="74"/>
      <c r="FYA23" s="85"/>
      <c r="FYB23" s="80"/>
      <c r="FYC23" s="80"/>
      <c r="FYD23" s="85"/>
      <c r="FYE23" s="77"/>
      <c r="FYF23" s="74"/>
      <c r="FYG23" s="74"/>
      <c r="FYH23" s="85"/>
      <c r="FYI23" s="74"/>
      <c r="FYJ23" s="74"/>
      <c r="FYK23" s="85"/>
      <c r="FYL23" s="74"/>
      <c r="FYM23" s="74"/>
      <c r="FYN23" s="85"/>
      <c r="FYO23" s="74"/>
      <c r="FYP23" s="74"/>
      <c r="FYQ23" s="85"/>
      <c r="FYR23" s="80"/>
      <c r="FYS23" s="80"/>
      <c r="FYT23" s="85"/>
      <c r="FYU23" s="77"/>
      <c r="FYV23" s="74"/>
      <c r="FYW23" s="74"/>
      <c r="FYX23" s="85"/>
      <c r="FYY23" s="74"/>
      <c r="FYZ23" s="74"/>
      <c r="FZA23" s="85"/>
      <c r="FZB23" s="74"/>
      <c r="FZC23" s="74"/>
      <c r="FZD23" s="85"/>
      <c r="FZE23" s="74"/>
      <c r="FZF23" s="74"/>
      <c r="FZG23" s="85"/>
      <c r="FZH23" s="80"/>
      <c r="FZI23" s="80"/>
      <c r="FZJ23" s="85"/>
      <c r="FZK23" s="77"/>
      <c r="FZL23" s="74"/>
      <c r="FZM23" s="74"/>
      <c r="FZN23" s="85"/>
      <c r="FZO23" s="74"/>
      <c r="FZP23" s="74"/>
      <c r="FZQ23" s="85"/>
      <c r="FZR23" s="74"/>
      <c r="FZS23" s="74"/>
      <c r="FZT23" s="85"/>
      <c r="FZU23" s="74"/>
      <c r="FZV23" s="74"/>
      <c r="FZW23" s="85"/>
      <c r="FZX23" s="80"/>
      <c r="FZY23" s="80"/>
      <c r="FZZ23" s="85"/>
      <c r="GAA23" s="77"/>
      <c r="GAB23" s="74"/>
      <c r="GAC23" s="74"/>
      <c r="GAD23" s="85"/>
      <c r="GAE23" s="74"/>
      <c r="GAF23" s="74"/>
      <c r="GAG23" s="85"/>
      <c r="GAH23" s="74"/>
      <c r="GAI23" s="74"/>
      <c r="GAJ23" s="85"/>
      <c r="GAK23" s="74"/>
      <c r="GAL23" s="74"/>
      <c r="GAM23" s="85"/>
      <c r="GAN23" s="80"/>
      <c r="GAO23" s="80"/>
      <c r="GAP23" s="85"/>
      <c r="GAQ23" s="77"/>
      <c r="GAR23" s="74"/>
      <c r="GAS23" s="74"/>
      <c r="GAT23" s="85"/>
      <c r="GAU23" s="74"/>
      <c r="GAV23" s="74"/>
      <c r="GAW23" s="85"/>
      <c r="GAX23" s="74"/>
      <c r="GAY23" s="74"/>
      <c r="GAZ23" s="85"/>
      <c r="GBA23" s="74"/>
      <c r="GBB23" s="74"/>
      <c r="GBC23" s="85"/>
      <c r="GBD23" s="80"/>
      <c r="GBE23" s="80"/>
      <c r="GBF23" s="85"/>
      <c r="GBG23" s="77"/>
      <c r="GBH23" s="74"/>
      <c r="GBI23" s="74"/>
      <c r="GBJ23" s="85"/>
      <c r="GBK23" s="74"/>
      <c r="GBL23" s="74"/>
      <c r="GBM23" s="85"/>
      <c r="GBN23" s="74"/>
      <c r="GBO23" s="74"/>
      <c r="GBP23" s="85"/>
      <c r="GBQ23" s="74"/>
      <c r="GBR23" s="74"/>
      <c r="GBS23" s="85"/>
      <c r="GBT23" s="80"/>
      <c r="GBU23" s="80"/>
      <c r="GBV23" s="85"/>
      <c r="GBW23" s="77"/>
      <c r="GBX23" s="74"/>
      <c r="GBY23" s="74"/>
      <c r="GBZ23" s="85"/>
      <c r="GCA23" s="74"/>
      <c r="GCB23" s="74"/>
      <c r="GCC23" s="85"/>
      <c r="GCD23" s="74"/>
      <c r="GCE23" s="74"/>
      <c r="GCF23" s="85"/>
      <c r="GCG23" s="74"/>
      <c r="GCH23" s="74"/>
      <c r="GCI23" s="85"/>
      <c r="GCJ23" s="80"/>
      <c r="GCK23" s="80"/>
      <c r="GCL23" s="85"/>
      <c r="GCM23" s="77"/>
      <c r="GCN23" s="74"/>
      <c r="GCO23" s="74"/>
      <c r="GCP23" s="85"/>
      <c r="GCQ23" s="74"/>
      <c r="GCR23" s="74"/>
      <c r="GCS23" s="85"/>
      <c r="GCT23" s="74"/>
      <c r="GCU23" s="74"/>
      <c r="GCV23" s="85"/>
      <c r="GCW23" s="74"/>
      <c r="GCX23" s="74"/>
      <c r="GCY23" s="85"/>
      <c r="GCZ23" s="80"/>
      <c r="GDA23" s="80"/>
      <c r="GDB23" s="85"/>
      <c r="GDC23" s="77"/>
      <c r="GDD23" s="74"/>
      <c r="GDE23" s="74"/>
      <c r="GDF23" s="85"/>
      <c r="GDG23" s="74"/>
      <c r="GDH23" s="74"/>
      <c r="GDI23" s="85"/>
      <c r="GDJ23" s="74"/>
      <c r="GDK23" s="74"/>
      <c r="GDL23" s="85"/>
      <c r="GDM23" s="74"/>
      <c r="GDN23" s="74"/>
      <c r="GDO23" s="85"/>
      <c r="GDP23" s="80"/>
      <c r="GDQ23" s="80"/>
      <c r="GDR23" s="85"/>
      <c r="GDS23" s="77"/>
      <c r="GDT23" s="74"/>
      <c r="GDU23" s="74"/>
      <c r="GDV23" s="85"/>
      <c r="GDW23" s="74"/>
      <c r="GDX23" s="74"/>
      <c r="GDY23" s="85"/>
      <c r="GDZ23" s="74"/>
      <c r="GEA23" s="74"/>
      <c r="GEB23" s="85"/>
      <c r="GEC23" s="74"/>
      <c r="GED23" s="74"/>
      <c r="GEE23" s="85"/>
      <c r="GEF23" s="80"/>
      <c r="GEG23" s="80"/>
      <c r="GEH23" s="85"/>
      <c r="GEI23" s="77"/>
      <c r="GEJ23" s="74"/>
      <c r="GEK23" s="74"/>
      <c r="GEL23" s="85"/>
      <c r="GEM23" s="74"/>
      <c r="GEN23" s="74"/>
      <c r="GEO23" s="85"/>
      <c r="GEP23" s="74"/>
      <c r="GEQ23" s="74"/>
      <c r="GER23" s="85"/>
      <c r="GES23" s="74"/>
      <c r="GET23" s="74"/>
      <c r="GEU23" s="85"/>
      <c r="GEV23" s="80"/>
      <c r="GEW23" s="80"/>
      <c r="GEX23" s="85"/>
      <c r="GEY23" s="77"/>
      <c r="GEZ23" s="74"/>
      <c r="GFA23" s="74"/>
      <c r="GFB23" s="85"/>
      <c r="GFC23" s="74"/>
      <c r="GFD23" s="74"/>
      <c r="GFE23" s="85"/>
      <c r="GFF23" s="74"/>
      <c r="GFG23" s="74"/>
      <c r="GFH23" s="85"/>
      <c r="GFI23" s="74"/>
      <c r="GFJ23" s="74"/>
      <c r="GFK23" s="85"/>
      <c r="GFL23" s="80"/>
      <c r="GFM23" s="80"/>
      <c r="GFN23" s="85"/>
      <c r="GFO23" s="77"/>
      <c r="GFP23" s="74"/>
      <c r="GFQ23" s="74"/>
      <c r="GFR23" s="85"/>
      <c r="GFS23" s="74"/>
      <c r="GFT23" s="74"/>
      <c r="GFU23" s="85"/>
      <c r="GFV23" s="74"/>
      <c r="GFW23" s="74"/>
      <c r="GFX23" s="85"/>
      <c r="GFY23" s="74"/>
      <c r="GFZ23" s="74"/>
      <c r="GGA23" s="85"/>
      <c r="GGB23" s="80"/>
      <c r="GGC23" s="80"/>
      <c r="GGD23" s="85"/>
      <c r="GGE23" s="77"/>
      <c r="GGF23" s="74"/>
      <c r="GGG23" s="74"/>
      <c r="GGH23" s="85"/>
      <c r="GGI23" s="74"/>
      <c r="GGJ23" s="74"/>
      <c r="GGK23" s="85"/>
      <c r="GGL23" s="74"/>
      <c r="GGM23" s="74"/>
      <c r="GGN23" s="85"/>
      <c r="GGO23" s="74"/>
      <c r="GGP23" s="74"/>
      <c r="GGQ23" s="85"/>
      <c r="GGR23" s="80"/>
      <c r="GGS23" s="80"/>
      <c r="GGT23" s="85"/>
      <c r="GGU23" s="77"/>
      <c r="GGV23" s="74"/>
      <c r="GGW23" s="74"/>
      <c r="GGX23" s="85"/>
      <c r="GGY23" s="74"/>
      <c r="GGZ23" s="74"/>
      <c r="GHA23" s="85"/>
      <c r="GHB23" s="74"/>
      <c r="GHC23" s="74"/>
      <c r="GHD23" s="85"/>
      <c r="GHE23" s="74"/>
      <c r="GHF23" s="74"/>
      <c r="GHG23" s="85"/>
      <c r="GHH23" s="80"/>
      <c r="GHI23" s="80"/>
      <c r="GHJ23" s="85"/>
      <c r="GHK23" s="77"/>
      <c r="GHL23" s="74"/>
      <c r="GHM23" s="74"/>
      <c r="GHN23" s="85"/>
      <c r="GHO23" s="74"/>
      <c r="GHP23" s="74"/>
      <c r="GHQ23" s="85"/>
      <c r="GHR23" s="74"/>
      <c r="GHS23" s="74"/>
      <c r="GHT23" s="85"/>
      <c r="GHU23" s="74"/>
      <c r="GHV23" s="74"/>
      <c r="GHW23" s="85"/>
      <c r="GHX23" s="80"/>
      <c r="GHY23" s="80"/>
      <c r="GHZ23" s="85"/>
      <c r="GIA23" s="77"/>
      <c r="GIB23" s="74"/>
      <c r="GIC23" s="74"/>
      <c r="GID23" s="85"/>
      <c r="GIE23" s="74"/>
      <c r="GIF23" s="74"/>
      <c r="GIG23" s="85"/>
      <c r="GIH23" s="74"/>
      <c r="GII23" s="74"/>
      <c r="GIJ23" s="85"/>
      <c r="GIK23" s="74"/>
      <c r="GIL23" s="74"/>
      <c r="GIM23" s="85"/>
      <c r="GIN23" s="80"/>
      <c r="GIO23" s="80"/>
      <c r="GIP23" s="85"/>
      <c r="GIQ23" s="77"/>
      <c r="GIR23" s="74"/>
      <c r="GIS23" s="74"/>
      <c r="GIT23" s="85"/>
      <c r="GIU23" s="74"/>
      <c r="GIV23" s="74"/>
      <c r="GIW23" s="85"/>
      <c r="GIX23" s="74"/>
      <c r="GIY23" s="74"/>
      <c r="GIZ23" s="85"/>
      <c r="GJA23" s="74"/>
      <c r="GJB23" s="74"/>
      <c r="GJC23" s="85"/>
      <c r="GJD23" s="80"/>
      <c r="GJE23" s="80"/>
      <c r="GJF23" s="85"/>
      <c r="GJG23" s="77"/>
      <c r="GJH23" s="74"/>
      <c r="GJI23" s="74"/>
      <c r="GJJ23" s="85"/>
      <c r="GJK23" s="74"/>
      <c r="GJL23" s="74"/>
      <c r="GJM23" s="85"/>
      <c r="GJN23" s="74"/>
      <c r="GJO23" s="74"/>
      <c r="GJP23" s="85"/>
      <c r="GJQ23" s="74"/>
      <c r="GJR23" s="74"/>
      <c r="GJS23" s="85"/>
      <c r="GJT23" s="80"/>
      <c r="GJU23" s="80"/>
      <c r="GJV23" s="85"/>
      <c r="GJW23" s="77"/>
      <c r="GJX23" s="74"/>
      <c r="GJY23" s="74"/>
      <c r="GJZ23" s="85"/>
      <c r="GKA23" s="74"/>
      <c r="GKB23" s="74"/>
      <c r="GKC23" s="85"/>
      <c r="GKD23" s="74"/>
      <c r="GKE23" s="74"/>
      <c r="GKF23" s="85"/>
      <c r="GKG23" s="74"/>
      <c r="GKH23" s="74"/>
      <c r="GKI23" s="85"/>
      <c r="GKJ23" s="80"/>
      <c r="GKK23" s="80"/>
      <c r="GKL23" s="85"/>
      <c r="GKM23" s="77"/>
      <c r="GKN23" s="74"/>
      <c r="GKO23" s="74"/>
      <c r="GKP23" s="85"/>
      <c r="GKQ23" s="74"/>
      <c r="GKR23" s="74"/>
      <c r="GKS23" s="85"/>
      <c r="GKT23" s="74"/>
      <c r="GKU23" s="74"/>
      <c r="GKV23" s="85"/>
      <c r="GKW23" s="74"/>
      <c r="GKX23" s="74"/>
      <c r="GKY23" s="85"/>
      <c r="GKZ23" s="80"/>
      <c r="GLA23" s="80"/>
      <c r="GLB23" s="85"/>
      <c r="GLC23" s="77"/>
      <c r="GLD23" s="74"/>
      <c r="GLE23" s="74"/>
      <c r="GLF23" s="85"/>
      <c r="GLG23" s="74"/>
      <c r="GLH23" s="74"/>
      <c r="GLI23" s="85"/>
      <c r="GLJ23" s="74"/>
      <c r="GLK23" s="74"/>
      <c r="GLL23" s="85"/>
      <c r="GLM23" s="74"/>
      <c r="GLN23" s="74"/>
      <c r="GLO23" s="85"/>
      <c r="GLP23" s="80"/>
      <c r="GLQ23" s="80"/>
      <c r="GLR23" s="85"/>
      <c r="GLS23" s="77"/>
      <c r="GLT23" s="74"/>
      <c r="GLU23" s="74"/>
      <c r="GLV23" s="85"/>
      <c r="GLW23" s="74"/>
      <c r="GLX23" s="74"/>
      <c r="GLY23" s="85"/>
      <c r="GLZ23" s="74"/>
      <c r="GMA23" s="74"/>
      <c r="GMB23" s="85"/>
      <c r="GMC23" s="74"/>
      <c r="GMD23" s="74"/>
      <c r="GME23" s="85"/>
      <c r="GMF23" s="80"/>
      <c r="GMG23" s="80"/>
      <c r="GMH23" s="85"/>
      <c r="GMI23" s="77"/>
      <c r="GMJ23" s="74"/>
      <c r="GMK23" s="74"/>
      <c r="GML23" s="85"/>
      <c r="GMM23" s="74"/>
      <c r="GMN23" s="74"/>
      <c r="GMO23" s="85"/>
      <c r="GMP23" s="74"/>
      <c r="GMQ23" s="74"/>
      <c r="GMR23" s="85"/>
      <c r="GMS23" s="74"/>
      <c r="GMT23" s="74"/>
      <c r="GMU23" s="85"/>
      <c r="GMV23" s="80"/>
      <c r="GMW23" s="80"/>
      <c r="GMX23" s="85"/>
      <c r="GMY23" s="77"/>
      <c r="GMZ23" s="74"/>
      <c r="GNA23" s="74"/>
      <c r="GNB23" s="85"/>
      <c r="GNC23" s="74"/>
      <c r="GND23" s="74"/>
      <c r="GNE23" s="85"/>
      <c r="GNF23" s="74"/>
      <c r="GNG23" s="74"/>
      <c r="GNH23" s="85"/>
      <c r="GNI23" s="74"/>
      <c r="GNJ23" s="74"/>
      <c r="GNK23" s="85"/>
      <c r="GNL23" s="80"/>
      <c r="GNM23" s="80"/>
      <c r="GNN23" s="85"/>
      <c r="GNO23" s="77"/>
      <c r="GNP23" s="74"/>
      <c r="GNQ23" s="74"/>
      <c r="GNR23" s="85"/>
      <c r="GNS23" s="74"/>
      <c r="GNT23" s="74"/>
      <c r="GNU23" s="85"/>
      <c r="GNV23" s="74"/>
      <c r="GNW23" s="74"/>
      <c r="GNX23" s="85"/>
      <c r="GNY23" s="74"/>
      <c r="GNZ23" s="74"/>
      <c r="GOA23" s="85"/>
      <c r="GOB23" s="80"/>
      <c r="GOC23" s="80"/>
      <c r="GOD23" s="85"/>
      <c r="GOE23" s="77"/>
      <c r="GOF23" s="74"/>
      <c r="GOG23" s="74"/>
      <c r="GOH23" s="85"/>
      <c r="GOI23" s="74"/>
      <c r="GOJ23" s="74"/>
      <c r="GOK23" s="85"/>
      <c r="GOL23" s="74"/>
      <c r="GOM23" s="74"/>
      <c r="GON23" s="85"/>
      <c r="GOO23" s="74"/>
      <c r="GOP23" s="74"/>
      <c r="GOQ23" s="85"/>
      <c r="GOR23" s="80"/>
      <c r="GOS23" s="80"/>
      <c r="GOT23" s="85"/>
      <c r="GOU23" s="77"/>
      <c r="GOV23" s="74"/>
      <c r="GOW23" s="74"/>
      <c r="GOX23" s="85"/>
      <c r="GOY23" s="74"/>
      <c r="GOZ23" s="74"/>
      <c r="GPA23" s="85"/>
      <c r="GPB23" s="74"/>
      <c r="GPC23" s="74"/>
      <c r="GPD23" s="85"/>
      <c r="GPE23" s="74"/>
      <c r="GPF23" s="74"/>
      <c r="GPG23" s="85"/>
      <c r="GPH23" s="80"/>
      <c r="GPI23" s="80"/>
      <c r="GPJ23" s="85"/>
      <c r="GPK23" s="77"/>
      <c r="GPL23" s="74"/>
      <c r="GPM23" s="74"/>
      <c r="GPN23" s="85"/>
      <c r="GPO23" s="74"/>
      <c r="GPP23" s="74"/>
      <c r="GPQ23" s="85"/>
      <c r="GPR23" s="74"/>
      <c r="GPS23" s="74"/>
      <c r="GPT23" s="85"/>
      <c r="GPU23" s="74"/>
      <c r="GPV23" s="74"/>
      <c r="GPW23" s="85"/>
      <c r="GPX23" s="80"/>
      <c r="GPY23" s="80"/>
      <c r="GPZ23" s="85"/>
      <c r="GQA23" s="77"/>
      <c r="GQB23" s="74"/>
      <c r="GQC23" s="74"/>
      <c r="GQD23" s="85"/>
      <c r="GQE23" s="74"/>
      <c r="GQF23" s="74"/>
      <c r="GQG23" s="85"/>
      <c r="GQH23" s="74"/>
      <c r="GQI23" s="74"/>
      <c r="GQJ23" s="85"/>
      <c r="GQK23" s="74"/>
      <c r="GQL23" s="74"/>
      <c r="GQM23" s="85"/>
      <c r="GQN23" s="80"/>
      <c r="GQO23" s="80"/>
      <c r="GQP23" s="85"/>
      <c r="GQQ23" s="77"/>
      <c r="GQR23" s="74"/>
      <c r="GQS23" s="74"/>
      <c r="GQT23" s="85"/>
      <c r="GQU23" s="74"/>
      <c r="GQV23" s="74"/>
      <c r="GQW23" s="85"/>
      <c r="GQX23" s="74"/>
      <c r="GQY23" s="74"/>
      <c r="GQZ23" s="85"/>
      <c r="GRA23" s="74"/>
      <c r="GRB23" s="74"/>
      <c r="GRC23" s="85"/>
      <c r="GRD23" s="80"/>
      <c r="GRE23" s="80"/>
      <c r="GRF23" s="85"/>
      <c r="GRG23" s="77"/>
      <c r="GRH23" s="74"/>
      <c r="GRI23" s="74"/>
      <c r="GRJ23" s="85"/>
      <c r="GRK23" s="74"/>
      <c r="GRL23" s="74"/>
      <c r="GRM23" s="85"/>
      <c r="GRN23" s="74"/>
      <c r="GRO23" s="74"/>
      <c r="GRP23" s="85"/>
      <c r="GRQ23" s="74"/>
      <c r="GRR23" s="74"/>
      <c r="GRS23" s="85"/>
      <c r="GRT23" s="80"/>
      <c r="GRU23" s="80"/>
      <c r="GRV23" s="85"/>
      <c r="GRW23" s="77"/>
      <c r="GRX23" s="74"/>
      <c r="GRY23" s="74"/>
      <c r="GRZ23" s="85"/>
      <c r="GSA23" s="74"/>
      <c r="GSB23" s="74"/>
      <c r="GSC23" s="85"/>
      <c r="GSD23" s="74"/>
      <c r="GSE23" s="74"/>
      <c r="GSF23" s="85"/>
      <c r="GSG23" s="74"/>
      <c r="GSH23" s="74"/>
      <c r="GSI23" s="85"/>
      <c r="GSJ23" s="80"/>
      <c r="GSK23" s="80"/>
      <c r="GSL23" s="85"/>
      <c r="GSM23" s="77"/>
      <c r="GSN23" s="74"/>
      <c r="GSO23" s="74"/>
      <c r="GSP23" s="85"/>
      <c r="GSQ23" s="74"/>
      <c r="GSR23" s="74"/>
      <c r="GSS23" s="85"/>
      <c r="GST23" s="74"/>
      <c r="GSU23" s="74"/>
      <c r="GSV23" s="85"/>
      <c r="GSW23" s="74"/>
      <c r="GSX23" s="74"/>
      <c r="GSY23" s="85"/>
      <c r="GSZ23" s="80"/>
      <c r="GTA23" s="80"/>
      <c r="GTB23" s="85"/>
      <c r="GTC23" s="77"/>
      <c r="GTD23" s="74"/>
      <c r="GTE23" s="74"/>
      <c r="GTF23" s="85"/>
      <c r="GTG23" s="74"/>
      <c r="GTH23" s="74"/>
      <c r="GTI23" s="85"/>
      <c r="GTJ23" s="74"/>
      <c r="GTK23" s="74"/>
      <c r="GTL23" s="85"/>
      <c r="GTM23" s="74"/>
      <c r="GTN23" s="74"/>
      <c r="GTO23" s="85"/>
      <c r="GTP23" s="80"/>
      <c r="GTQ23" s="80"/>
      <c r="GTR23" s="85"/>
      <c r="GTS23" s="77"/>
      <c r="GTT23" s="74"/>
      <c r="GTU23" s="74"/>
      <c r="GTV23" s="85"/>
      <c r="GTW23" s="74"/>
      <c r="GTX23" s="74"/>
      <c r="GTY23" s="85"/>
      <c r="GTZ23" s="74"/>
      <c r="GUA23" s="74"/>
      <c r="GUB23" s="85"/>
      <c r="GUC23" s="74"/>
      <c r="GUD23" s="74"/>
      <c r="GUE23" s="85"/>
      <c r="GUF23" s="80"/>
      <c r="GUG23" s="80"/>
      <c r="GUH23" s="85"/>
      <c r="GUI23" s="77"/>
      <c r="GUJ23" s="74"/>
      <c r="GUK23" s="74"/>
      <c r="GUL23" s="85"/>
      <c r="GUM23" s="74"/>
      <c r="GUN23" s="74"/>
      <c r="GUO23" s="85"/>
      <c r="GUP23" s="74"/>
      <c r="GUQ23" s="74"/>
      <c r="GUR23" s="85"/>
      <c r="GUS23" s="74"/>
      <c r="GUT23" s="74"/>
      <c r="GUU23" s="85"/>
      <c r="GUV23" s="80"/>
      <c r="GUW23" s="80"/>
      <c r="GUX23" s="85"/>
      <c r="GUY23" s="77"/>
      <c r="GUZ23" s="74"/>
      <c r="GVA23" s="74"/>
      <c r="GVB23" s="85"/>
      <c r="GVC23" s="74"/>
      <c r="GVD23" s="74"/>
      <c r="GVE23" s="85"/>
      <c r="GVF23" s="74"/>
      <c r="GVG23" s="74"/>
      <c r="GVH23" s="85"/>
      <c r="GVI23" s="74"/>
      <c r="GVJ23" s="74"/>
      <c r="GVK23" s="85"/>
      <c r="GVL23" s="80"/>
      <c r="GVM23" s="80"/>
      <c r="GVN23" s="85"/>
      <c r="GVO23" s="77"/>
      <c r="GVP23" s="74"/>
      <c r="GVQ23" s="74"/>
      <c r="GVR23" s="85"/>
      <c r="GVS23" s="74"/>
      <c r="GVT23" s="74"/>
      <c r="GVU23" s="85"/>
      <c r="GVV23" s="74"/>
      <c r="GVW23" s="74"/>
      <c r="GVX23" s="85"/>
      <c r="GVY23" s="74"/>
      <c r="GVZ23" s="74"/>
      <c r="GWA23" s="85"/>
      <c r="GWB23" s="80"/>
      <c r="GWC23" s="80"/>
      <c r="GWD23" s="85"/>
      <c r="GWE23" s="77"/>
      <c r="GWF23" s="74"/>
      <c r="GWG23" s="74"/>
      <c r="GWH23" s="85"/>
      <c r="GWI23" s="74"/>
      <c r="GWJ23" s="74"/>
      <c r="GWK23" s="85"/>
      <c r="GWL23" s="74"/>
      <c r="GWM23" s="74"/>
      <c r="GWN23" s="85"/>
      <c r="GWO23" s="74"/>
      <c r="GWP23" s="74"/>
      <c r="GWQ23" s="85"/>
      <c r="GWR23" s="80"/>
      <c r="GWS23" s="80"/>
      <c r="GWT23" s="85"/>
      <c r="GWU23" s="77"/>
      <c r="GWV23" s="74"/>
      <c r="GWW23" s="74"/>
      <c r="GWX23" s="85"/>
      <c r="GWY23" s="74"/>
      <c r="GWZ23" s="74"/>
      <c r="GXA23" s="85"/>
      <c r="GXB23" s="74"/>
      <c r="GXC23" s="74"/>
      <c r="GXD23" s="85"/>
      <c r="GXE23" s="74"/>
      <c r="GXF23" s="74"/>
      <c r="GXG23" s="85"/>
      <c r="GXH23" s="80"/>
      <c r="GXI23" s="80"/>
      <c r="GXJ23" s="85"/>
      <c r="GXK23" s="77"/>
      <c r="GXL23" s="74"/>
      <c r="GXM23" s="74"/>
      <c r="GXN23" s="85"/>
      <c r="GXO23" s="74"/>
      <c r="GXP23" s="74"/>
      <c r="GXQ23" s="85"/>
      <c r="GXR23" s="74"/>
      <c r="GXS23" s="74"/>
      <c r="GXT23" s="85"/>
      <c r="GXU23" s="74"/>
      <c r="GXV23" s="74"/>
      <c r="GXW23" s="85"/>
      <c r="GXX23" s="80"/>
      <c r="GXY23" s="80"/>
      <c r="GXZ23" s="85"/>
      <c r="GYA23" s="77"/>
      <c r="GYB23" s="74"/>
      <c r="GYC23" s="74"/>
      <c r="GYD23" s="85"/>
      <c r="GYE23" s="74"/>
      <c r="GYF23" s="74"/>
      <c r="GYG23" s="85"/>
      <c r="GYH23" s="74"/>
      <c r="GYI23" s="74"/>
      <c r="GYJ23" s="85"/>
      <c r="GYK23" s="74"/>
      <c r="GYL23" s="74"/>
      <c r="GYM23" s="85"/>
      <c r="GYN23" s="80"/>
      <c r="GYO23" s="80"/>
      <c r="GYP23" s="85"/>
      <c r="GYQ23" s="77"/>
      <c r="GYR23" s="74"/>
      <c r="GYS23" s="74"/>
      <c r="GYT23" s="85"/>
      <c r="GYU23" s="74"/>
      <c r="GYV23" s="74"/>
      <c r="GYW23" s="85"/>
      <c r="GYX23" s="74"/>
      <c r="GYY23" s="74"/>
      <c r="GYZ23" s="85"/>
      <c r="GZA23" s="74"/>
      <c r="GZB23" s="74"/>
      <c r="GZC23" s="85"/>
      <c r="GZD23" s="80"/>
      <c r="GZE23" s="80"/>
      <c r="GZF23" s="85"/>
      <c r="GZG23" s="77"/>
      <c r="GZH23" s="74"/>
      <c r="GZI23" s="74"/>
      <c r="GZJ23" s="85"/>
      <c r="GZK23" s="74"/>
      <c r="GZL23" s="74"/>
      <c r="GZM23" s="85"/>
      <c r="GZN23" s="74"/>
      <c r="GZO23" s="74"/>
      <c r="GZP23" s="85"/>
      <c r="GZQ23" s="74"/>
      <c r="GZR23" s="74"/>
      <c r="GZS23" s="85"/>
      <c r="GZT23" s="80"/>
      <c r="GZU23" s="80"/>
      <c r="GZV23" s="85"/>
      <c r="GZW23" s="77"/>
      <c r="GZX23" s="74"/>
      <c r="GZY23" s="74"/>
      <c r="GZZ23" s="85"/>
      <c r="HAA23" s="74"/>
      <c r="HAB23" s="74"/>
      <c r="HAC23" s="85"/>
      <c r="HAD23" s="74"/>
      <c r="HAE23" s="74"/>
      <c r="HAF23" s="85"/>
      <c r="HAG23" s="74"/>
      <c r="HAH23" s="74"/>
      <c r="HAI23" s="85"/>
      <c r="HAJ23" s="80"/>
      <c r="HAK23" s="80"/>
      <c r="HAL23" s="85"/>
      <c r="HAM23" s="77"/>
      <c r="HAN23" s="74"/>
      <c r="HAO23" s="74"/>
      <c r="HAP23" s="85"/>
      <c r="HAQ23" s="74"/>
      <c r="HAR23" s="74"/>
      <c r="HAS23" s="85"/>
      <c r="HAT23" s="74"/>
      <c r="HAU23" s="74"/>
      <c r="HAV23" s="85"/>
      <c r="HAW23" s="74"/>
      <c r="HAX23" s="74"/>
      <c r="HAY23" s="85"/>
      <c r="HAZ23" s="80"/>
      <c r="HBA23" s="80"/>
      <c r="HBB23" s="85"/>
      <c r="HBC23" s="77"/>
      <c r="HBD23" s="74"/>
      <c r="HBE23" s="74"/>
      <c r="HBF23" s="85"/>
      <c r="HBG23" s="74"/>
      <c r="HBH23" s="74"/>
      <c r="HBI23" s="85"/>
      <c r="HBJ23" s="74"/>
      <c r="HBK23" s="74"/>
      <c r="HBL23" s="85"/>
      <c r="HBM23" s="74"/>
      <c r="HBN23" s="74"/>
      <c r="HBO23" s="85"/>
      <c r="HBP23" s="80"/>
      <c r="HBQ23" s="80"/>
      <c r="HBR23" s="85"/>
      <c r="HBS23" s="77"/>
      <c r="HBT23" s="74"/>
      <c r="HBU23" s="74"/>
      <c r="HBV23" s="85"/>
      <c r="HBW23" s="74"/>
      <c r="HBX23" s="74"/>
      <c r="HBY23" s="85"/>
      <c r="HBZ23" s="74"/>
      <c r="HCA23" s="74"/>
      <c r="HCB23" s="85"/>
      <c r="HCC23" s="74"/>
      <c r="HCD23" s="74"/>
      <c r="HCE23" s="85"/>
      <c r="HCF23" s="80"/>
      <c r="HCG23" s="80"/>
      <c r="HCH23" s="85"/>
      <c r="HCI23" s="77"/>
      <c r="HCJ23" s="74"/>
      <c r="HCK23" s="74"/>
      <c r="HCL23" s="85"/>
      <c r="HCM23" s="74"/>
      <c r="HCN23" s="74"/>
      <c r="HCO23" s="85"/>
      <c r="HCP23" s="74"/>
      <c r="HCQ23" s="74"/>
      <c r="HCR23" s="85"/>
      <c r="HCS23" s="74"/>
      <c r="HCT23" s="74"/>
      <c r="HCU23" s="85"/>
      <c r="HCV23" s="80"/>
      <c r="HCW23" s="80"/>
      <c r="HCX23" s="85"/>
      <c r="HCY23" s="77"/>
      <c r="HCZ23" s="74"/>
      <c r="HDA23" s="74"/>
      <c r="HDB23" s="85"/>
      <c r="HDC23" s="74"/>
      <c r="HDD23" s="74"/>
      <c r="HDE23" s="85"/>
      <c r="HDF23" s="74"/>
      <c r="HDG23" s="74"/>
      <c r="HDH23" s="85"/>
      <c r="HDI23" s="74"/>
      <c r="HDJ23" s="74"/>
      <c r="HDK23" s="85"/>
      <c r="HDL23" s="80"/>
      <c r="HDM23" s="80"/>
      <c r="HDN23" s="85"/>
      <c r="HDO23" s="77"/>
      <c r="HDP23" s="74"/>
      <c r="HDQ23" s="74"/>
      <c r="HDR23" s="85"/>
      <c r="HDS23" s="74"/>
      <c r="HDT23" s="74"/>
      <c r="HDU23" s="85"/>
      <c r="HDV23" s="74"/>
      <c r="HDW23" s="74"/>
      <c r="HDX23" s="85"/>
      <c r="HDY23" s="74"/>
      <c r="HDZ23" s="74"/>
      <c r="HEA23" s="85"/>
      <c r="HEB23" s="80"/>
      <c r="HEC23" s="80"/>
      <c r="HED23" s="85"/>
      <c r="HEE23" s="77"/>
      <c r="HEF23" s="74"/>
      <c r="HEG23" s="74"/>
      <c r="HEH23" s="85"/>
      <c r="HEI23" s="74"/>
      <c r="HEJ23" s="74"/>
      <c r="HEK23" s="85"/>
      <c r="HEL23" s="74"/>
      <c r="HEM23" s="74"/>
      <c r="HEN23" s="85"/>
      <c r="HEO23" s="74"/>
      <c r="HEP23" s="74"/>
      <c r="HEQ23" s="85"/>
      <c r="HER23" s="80"/>
      <c r="HES23" s="80"/>
      <c r="HET23" s="85"/>
      <c r="HEU23" s="77"/>
      <c r="HEV23" s="74"/>
      <c r="HEW23" s="74"/>
      <c r="HEX23" s="85"/>
      <c r="HEY23" s="74"/>
      <c r="HEZ23" s="74"/>
      <c r="HFA23" s="85"/>
      <c r="HFB23" s="74"/>
      <c r="HFC23" s="74"/>
      <c r="HFD23" s="85"/>
      <c r="HFE23" s="74"/>
      <c r="HFF23" s="74"/>
      <c r="HFG23" s="85"/>
      <c r="HFH23" s="80"/>
      <c r="HFI23" s="80"/>
      <c r="HFJ23" s="85"/>
      <c r="HFK23" s="77"/>
      <c r="HFL23" s="74"/>
      <c r="HFM23" s="74"/>
      <c r="HFN23" s="85"/>
      <c r="HFO23" s="74"/>
      <c r="HFP23" s="74"/>
      <c r="HFQ23" s="85"/>
      <c r="HFR23" s="74"/>
      <c r="HFS23" s="74"/>
      <c r="HFT23" s="85"/>
      <c r="HFU23" s="74"/>
      <c r="HFV23" s="74"/>
      <c r="HFW23" s="85"/>
      <c r="HFX23" s="80"/>
      <c r="HFY23" s="80"/>
      <c r="HFZ23" s="85"/>
      <c r="HGA23" s="77"/>
      <c r="HGB23" s="74"/>
      <c r="HGC23" s="74"/>
      <c r="HGD23" s="85"/>
      <c r="HGE23" s="74"/>
      <c r="HGF23" s="74"/>
      <c r="HGG23" s="85"/>
      <c r="HGH23" s="74"/>
      <c r="HGI23" s="74"/>
      <c r="HGJ23" s="85"/>
      <c r="HGK23" s="74"/>
      <c r="HGL23" s="74"/>
      <c r="HGM23" s="85"/>
      <c r="HGN23" s="80"/>
      <c r="HGO23" s="80"/>
      <c r="HGP23" s="85"/>
      <c r="HGQ23" s="77"/>
      <c r="HGR23" s="74"/>
      <c r="HGS23" s="74"/>
      <c r="HGT23" s="85"/>
      <c r="HGU23" s="74"/>
      <c r="HGV23" s="74"/>
      <c r="HGW23" s="85"/>
      <c r="HGX23" s="74"/>
      <c r="HGY23" s="74"/>
      <c r="HGZ23" s="85"/>
      <c r="HHA23" s="74"/>
      <c r="HHB23" s="74"/>
      <c r="HHC23" s="85"/>
      <c r="HHD23" s="80"/>
      <c r="HHE23" s="80"/>
      <c r="HHF23" s="85"/>
      <c r="HHG23" s="77"/>
      <c r="HHH23" s="74"/>
      <c r="HHI23" s="74"/>
      <c r="HHJ23" s="85"/>
      <c r="HHK23" s="74"/>
      <c r="HHL23" s="74"/>
      <c r="HHM23" s="85"/>
      <c r="HHN23" s="74"/>
      <c r="HHO23" s="74"/>
      <c r="HHP23" s="85"/>
      <c r="HHQ23" s="74"/>
      <c r="HHR23" s="74"/>
      <c r="HHS23" s="85"/>
      <c r="HHT23" s="80"/>
      <c r="HHU23" s="80"/>
      <c r="HHV23" s="85"/>
      <c r="HHW23" s="77"/>
      <c r="HHX23" s="74"/>
      <c r="HHY23" s="74"/>
      <c r="HHZ23" s="85"/>
      <c r="HIA23" s="74"/>
      <c r="HIB23" s="74"/>
      <c r="HIC23" s="85"/>
      <c r="HID23" s="74"/>
      <c r="HIE23" s="74"/>
      <c r="HIF23" s="85"/>
      <c r="HIG23" s="74"/>
      <c r="HIH23" s="74"/>
      <c r="HII23" s="85"/>
      <c r="HIJ23" s="80"/>
      <c r="HIK23" s="80"/>
      <c r="HIL23" s="85"/>
      <c r="HIM23" s="77"/>
      <c r="HIN23" s="74"/>
      <c r="HIO23" s="74"/>
      <c r="HIP23" s="85"/>
      <c r="HIQ23" s="74"/>
      <c r="HIR23" s="74"/>
      <c r="HIS23" s="85"/>
      <c r="HIT23" s="74"/>
      <c r="HIU23" s="74"/>
      <c r="HIV23" s="85"/>
      <c r="HIW23" s="74"/>
      <c r="HIX23" s="74"/>
      <c r="HIY23" s="85"/>
      <c r="HIZ23" s="80"/>
      <c r="HJA23" s="80"/>
      <c r="HJB23" s="85"/>
      <c r="HJC23" s="77"/>
      <c r="HJD23" s="74"/>
      <c r="HJE23" s="74"/>
      <c r="HJF23" s="85"/>
      <c r="HJG23" s="74"/>
      <c r="HJH23" s="74"/>
      <c r="HJI23" s="85"/>
      <c r="HJJ23" s="74"/>
      <c r="HJK23" s="74"/>
      <c r="HJL23" s="85"/>
      <c r="HJM23" s="74"/>
      <c r="HJN23" s="74"/>
      <c r="HJO23" s="85"/>
      <c r="HJP23" s="80"/>
      <c r="HJQ23" s="80"/>
      <c r="HJR23" s="85"/>
      <c r="HJS23" s="77"/>
      <c r="HJT23" s="74"/>
      <c r="HJU23" s="74"/>
      <c r="HJV23" s="85"/>
      <c r="HJW23" s="74"/>
      <c r="HJX23" s="74"/>
      <c r="HJY23" s="85"/>
      <c r="HJZ23" s="74"/>
      <c r="HKA23" s="74"/>
      <c r="HKB23" s="85"/>
      <c r="HKC23" s="74"/>
      <c r="HKD23" s="74"/>
      <c r="HKE23" s="85"/>
      <c r="HKF23" s="80"/>
      <c r="HKG23" s="80"/>
      <c r="HKH23" s="85"/>
      <c r="HKI23" s="77"/>
      <c r="HKJ23" s="74"/>
      <c r="HKK23" s="74"/>
      <c r="HKL23" s="85"/>
      <c r="HKM23" s="74"/>
      <c r="HKN23" s="74"/>
      <c r="HKO23" s="85"/>
      <c r="HKP23" s="74"/>
      <c r="HKQ23" s="74"/>
      <c r="HKR23" s="85"/>
      <c r="HKS23" s="74"/>
      <c r="HKT23" s="74"/>
      <c r="HKU23" s="85"/>
      <c r="HKV23" s="80"/>
      <c r="HKW23" s="80"/>
      <c r="HKX23" s="85"/>
      <c r="HKY23" s="77"/>
      <c r="HKZ23" s="74"/>
      <c r="HLA23" s="74"/>
      <c r="HLB23" s="85"/>
      <c r="HLC23" s="74"/>
      <c r="HLD23" s="74"/>
      <c r="HLE23" s="85"/>
      <c r="HLF23" s="74"/>
      <c r="HLG23" s="74"/>
      <c r="HLH23" s="85"/>
      <c r="HLI23" s="74"/>
      <c r="HLJ23" s="74"/>
      <c r="HLK23" s="85"/>
      <c r="HLL23" s="80"/>
      <c r="HLM23" s="80"/>
      <c r="HLN23" s="85"/>
      <c r="HLO23" s="77"/>
      <c r="HLP23" s="74"/>
      <c r="HLQ23" s="74"/>
      <c r="HLR23" s="85"/>
      <c r="HLS23" s="74"/>
      <c r="HLT23" s="74"/>
      <c r="HLU23" s="85"/>
      <c r="HLV23" s="74"/>
      <c r="HLW23" s="74"/>
      <c r="HLX23" s="85"/>
      <c r="HLY23" s="74"/>
      <c r="HLZ23" s="74"/>
      <c r="HMA23" s="85"/>
      <c r="HMB23" s="80"/>
      <c r="HMC23" s="80"/>
      <c r="HMD23" s="85"/>
      <c r="HME23" s="77"/>
      <c r="HMF23" s="74"/>
      <c r="HMG23" s="74"/>
      <c r="HMH23" s="85"/>
      <c r="HMI23" s="74"/>
      <c r="HMJ23" s="74"/>
      <c r="HMK23" s="85"/>
      <c r="HML23" s="74"/>
      <c r="HMM23" s="74"/>
      <c r="HMN23" s="85"/>
      <c r="HMO23" s="74"/>
      <c r="HMP23" s="74"/>
      <c r="HMQ23" s="85"/>
      <c r="HMR23" s="80"/>
      <c r="HMS23" s="80"/>
      <c r="HMT23" s="85"/>
      <c r="HMU23" s="77"/>
      <c r="HMV23" s="74"/>
      <c r="HMW23" s="74"/>
      <c r="HMX23" s="85"/>
      <c r="HMY23" s="74"/>
      <c r="HMZ23" s="74"/>
      <c r="HNA23" s="85"/>
      <c r="HNB23" s="74"/>
      <c r="HNC23" s="74"/>
      <c r="HND23" s="85"/>
      <c r="HNE23" s="74"/>
      <c r="HNF23" s="74"/>
      <c r="HNG23" s="85"/>
      <c r="HNH23" s="80"/>
      <c r="HNI23" s="80"/>
      <c r="HNJ23" s="85"/>
      <c r="HNK23" s="77"/>
      <c r="HNL23" s="74"/>
      <c r="HNM23" s="74"/>
      <c r="HNN23" s="85"/>
      <c r="HNO23" s="74"/>
      <c r="HNP23" s="74"/>
      <c r="HNQ23" s="85"/>
      <c r="HNR23" s="74"/>
      <c r="HNS23" s="74"/>
      <c r="HNT23" s="85"/>
      <c r="HNU23" s="74"/>
      <c r="HNV23" s="74"/>
      <c r="HNW23" s="85"/>
      <c r="HNX23" s="80"/>
      <c r="HNY23" s="80"/>
      <c r="HNZ23" s="85"/>
      <c r="HOA23" s="77"/>
      <c r="HOB23" s="74"/>
      <c r="HOC23" s="74"/>
      <c r="HOD23" s="85"/>
      <c r="HOE23" s="74"/>
      <c r="HOF23" s="74"/>
      <c r="HOG23" s="85"/>
      <c r="HOH23" s="74"/>
      <c r="HOI23" s="74"/>
      <c r="HOJ23" s="85"/>
      <c r="HOK23" s="74"/>
      <c r="HOL23" s="74"/>
      <c r="HOM23" s="85"/>
      <c r="HON23" s="80"/>
      <c r="HOO23" s="80"/>
      <c r="HOP23" s="85"/>
      <c r="HOQ23" s="77"/>
      <c r="HOR23" s="74"/>
      <c r="HOS23" s="74"/>
      <c r="HOT23" s="85"/>
      <c r="HOU23" s="74"/>
      <c r="HOV23" s="74"/>
      <c r="HOW23" s="85"/>
      <c r="HOX23" s="74"/>
      <c r="HOY23" s="74"/>
      <c r="HOZ23" s="85"/>
      <c r="HPA23" s="74"/>
      <c r="HPB23" s="74"/>
      <c r="HPC23" s="85"/>
      <c r="HPD23" s="80"/>
      <c r="HPE23" s="80"/>
      <c r="HPF23" s="85"/>
      <c r="HPG23" s="77"/>
      <c r="HPH23" s="74"/>
      <c r="HPI23" s="74"/>
      <c r="HPJ23" s="85"/>
      <c r="HPK23" s="74"/>
      <c r="HPL23" s="74"/>
      <c r="HPM23" s="85"/>
      <c r="HPN23" s="74"/>
      <c r="HPO23" s="74"/>
      <c r="HPP23" s="85"/>
      <c r="HPQ23" s="74"/>
      <c r="HPR23" s="74"/>
      <c r="HPS23" s="85"/>
      <c r="HPT23" s="80"/>
      <c r="HPU23" s="80"/>
      <c r="HPV23" s="85"/>
      <c r="HPW23" s="77"/>
      <c r="HPX23" s="74"/>
      <c r="HPY23" s="74"/>
      <c r="HPZ23" s="85"/>
      <c r="HQA23" s="74"/>
      <c r="HQB23" s="74"/>
      <c r="HQC23" s="85"/>
      <c r="HQD23" s="74"/>
      <c r="HQE23" s="74"/>
      <c r="HQF23" s="85"/>
      <c r="HQG23" s="74"/>
      <c r="HQH23" s="74"/>
      <c r="HQI23" s="85"/>
      <c r="HQJ23" s="80"/>
      <c r="HQK23" s="80"/>
      <c r="HQL23" s="85"/>
      <c r="HQM23" s="77"/>
      <c r="HQN23" s="74"/>
      <c r="HQO23" s="74"/>
      <c r="HQP23" s="85"/>
      <c r="HQQ23" s="74"/>
      <c r="HQR23" s="74"/>
      <c r="HQS23" s="85"/>
      <c r="HQT23" s="74"/>
      <c r="HQU23" s="74"/>
      <c r="HQV23" s="85"/>
      <c r="HQW23" s="74"/>
      <c r="HQX23" s="74"/>
      <c r="HQY23" s="85"/>
      <c r="HQZ23" s="80"/>
      <c r="HRA23" s="80"/>
      <c r="HRB23" s="85"/>
      <c r="HRC23" s="77"/>
      <c r="HRD23" s="74"/>
      <c r="HRE23" s="74"/>
      <c r="HRF23" s="85"/>
      <c r="HRG23" s="74"/>
      <c r="HRH23" s="74"/>
      <c r="HRI23" s="85"/>
      <c r="HRJ23" s="74"/>
      <c r="HRK23" s="74"/>
      <c r="HRL23" s="85"/>
      <c r="HRM23" s="74"/>
      <c r="HRN23" s="74"/>
      <c r="HRO23" s="85"/>
      <c r="HRP23" s="80"/>
      <c r="HRQ23" s="80"/>
      <c r="HRR23" s="85"/>
      <c r="HRS23" s="77"/>
      <c r="HRT23" s="74"/>
      <c r="HRU23" s="74"/>
      <c r="HRV23" s="85"/>
      <c r="HRW23" s="74"/>
      <c r="HRX23" s="74"/>
      <c r="HRY23" s="85"/>
      <c r="HRZ23" s="74"/>
      <c r="HSA23" s="74"/>
      <c r="HSB23" s="85"/>
      <c r="HSC23" s="74"/>
      <c r="HSD23" s="74"/>
      <c r="HSE23" s="85"/>
      <c r="HSF23" s="80"/>
      <c r="HSG23" s="80"/>
      <c r="HSH23" s="85"/>
      <c r="HSI23" s="77"/>
      <c r="HSJ23" s="74"/>
      <c r="HSK23" s="74"/>
      <c r="HSL23" s="85"/>
      <c r="HSM23" s="74"/>
      <c r="HSN23" s="74"/>
      <c r="HSO23" s="85"/>
      <c r="HSP23" s="74"/>
      <c r="HSQ23" s="74"/>
      <c r="HSR23" s="85"/>
      <c r="HSS23" s="74"/>
      <c r="HST23" s="74"/>
      <c r="HSU23" s="85"/>
      <c r="HSV23" s="80"/>
      <c r="HSW23" s="80"/>
      <c r="HSX23" s="85"/>
      <c r="HSY23" s="77"/>
      <c r="HSZ23" s="74"/>
      <c r="HTA23" s="74"/>
      <c r="HTB23" s="85"/>
      <c r="HTC23" s="74"/>
      <c r="HTD23" s="74"/>
      <c r="HTE23" s="85"/>
      <c r="HTF23" s="74"/>
      <c r="HTG23" s="74"/>
      <c r="HTH23" s="85"/>
      <c r="HTI23" s="74"/>
      <c r="HTJ23" s="74"/>
      <c r="HTK23" s="85"/>
      <c r="HTL23" s="80"/>
      <c r="HTM23" s="80"/>
      <c r="HTN23" s="85"/>
      <c r="HTO23" s="77"/>
      <c r="HTP23" s="74"/>
      <c r="HTQ23" s="74"/>
      <c r="HTR23" s="85"/>
      <c r="HTS23" s="74"/>
      <c r="HTT23" s="74"/>
      <c r="HTU23" s="85"/>
      <c r="HTV23" s="74"/>
      <c r="HTW23" s="74"/>
      <c r="HTX23" s="85"/>
      <c r="HTY23" s="74"/>
      <c r="HTZ23" s="74"/>
      <c r="HUA23" s="85"/>
      <c r="HUB23" s="80"/>
      <c r="HUC23" s="80"/>
      <c r="HUD23" s="85"/>
      <c r="HUE23" s="77"/>
      <c r="HUF23" s="74"/>
      <c r="HUG23" s="74"/>
      <c r="HUH23" s="85"/>
      <c r="HUI23" s="74"/>
      <c r="HUJ23" s="74"/>
      <c r="HUK23" s="85"/>
      <c r="HUL23" s="74"/>
      <c r="HUM23" s="74"/>
      <c r="HUN23" s="85"/>
      <c r="HUO23" s="74"/>
      <c r="HUP23" s="74"/>
      <c r="HUQ23" s="85"/>
      <c r="HUR23" s="80"/>
      <c r="HUS23" s="80"/>
      <c r="HUT23" s="85"/>
      <c r="HUU23" s="77"/>
      <c r="HUV23" s="74"/>
      <c r="HUW23" s="74"/>
      <c r="HUX23" s="85"/>
      <c r="HUY23" s="74"/>
      <c r="HUZ23" s="74"/>
      <c r="HVA23" s="85"/>
      <c r="HVB23" s="74"/>
      <c r="HVC23" s="74"/>
      <c r="HVD23" s="85"/>
      <c r="HVE23" s="74"/>
      <c r="HVF23" s="74"/>
      <c r="HVG23" s="85"/>
      <c r="HVH23" s="80"/>
      <c r="HVI23" s="80"/>
      <c r="HVJ23" s="85"/>
      <c r="HVK23" s="77"/>
      <c r="HVL23" s="74"/>
      <c r="HVM23" s="74"/>
      <c r="HVN23" s="85"/>
      <c r="HVO23" s="74"/>
      <c r="HVP23" s="74"/>
      <c r="HVQ23" s="85"/>
      <c r="HVR23" s="74"/>
      <c r="HVS23" s="74"/>
      <c r="HVT23" s="85"/>
      <c r="HVU23" s="74"/>
      <c r="HVV23" s="74"/>
      <c r="HVW23" s="85"/>
      <c r="HVX23" s="80"/>
      <c r="HVY23" s="80"/>
      <c r="HVZ23" s="85"/>
      <c r="HWA23" s="77"/>
      <c r="HWB23" s="74"/>
      <c r="HWC23" s="74"/>
      <c r="HWD23" s="85"/>
      <c r="HWE23" s="74"/>
      <c r="HWF23" s="74"/>
      <c r="HWG23" s="85"/>
      <c r="HWH23" s="74"/>
      <c r="HWI23" s="74"/>
      <c r="HWJ23" s="85"/>
      <c r="HWK23" s="74"/>
      <c r="HWL23" s="74"/>
      <c r="HWM23" s="85"/>
      <c r="HWN23" s="80"/>
      <c r="HWO23" s="80"/>
      <c r="HWP23" s="85"/>
      <c r="HWQ23" s="77"/>
      <c r="HWR23" s="74"/>
      <c r="HWS23" s="74"/>
      <c r="HWT23" s="85"/>
      <c r="HWU23" s="74"/>
      <c r="HWV23" s="74"/>
      <c r="HWW23" s="85"/>
      <c r="HWX23" s="74"/>
      <c r="HWY23" s="74"/>
      <c r="HWZ23" s="85"/>
      <c r="HXA23" s="74"/>
      <c r="HXB23" s="74"/>
      <c r="HXC23" s="85"/>
      <c r="HXD23" s="80"/>
      <c r="HXE23" s="80"/>
      <c r="HXF23" s="85"/>
      <c r="HXG23" s="77"/>
      <c r="HXH23" s="74"/>
      <c r="HXI23" s="74"/>
      <c r="HXJ23" s="85"/>
      <c r="HXK23" s="74"/>
      <c r="HXL23" s="74"/>
      <c r="HXM23" s="85"/>
      <c r="HXN23" s="74"/>
      <c r="HXO23" s="74"/>
      <c r="HXP23" s="85"/>
      <c r="HXQ23" s="74"/>
      <c r="HXR23" s="74"/>
      <c r="HXS23" s="85"/>
      <c r="HXT23" s="80"/>
      <c r="HXU23" s="80"/>
      <c r="HXV23" s="85"/>
      <c r="HXW23" s="77"/>
      <c r="HXX23" s="74"/>
      <c r="HXY23" s="74"/>
      <c r="HXZ23" s="85"/>
      <c r="HYA23" s="74"/>
      <c r="HYB23" s="74"/>
      <c r="HYC23" s="85"/>
      <c r="HYD23" s="74"/>
      <c r="HYE23" s="74"/>
      <c r="HYF23" s="85"/>
      <c r="HYG23" s="74"/>
      <c r="HYH23" s="74"/>
      <c r="HYI23" s="85"/>
      <c r="HYJ23" s="80"/>
      <c r="HYK23" s="80"/>
      <c r="HYL23" s="85"/>
      <c r="HYM23" s="77"/>
      <c r="HYN23" s="74"/>
      <c r="HYO23" s="74"/>
      <c r="HYP23" s="85"/>
      <c r="HYQ23" s="74"/>
      <c r="HYR23" s="74"/>
      <c r="HYS23" s="85"/>
      <c r="HYT23" s="74"/>
      <c r="HYU23" s="74"/>
      <c r="HYV23" s="85"/>
      <c r="HYW23" s="74"/>
      <c r="HYX23" s="74"/>
      <c r="HYY23" s="85"/>
      <c r="HYZ23" s="80"/>
      <c r="HZA23" s="80"/>
      <c r="HZB23" s="85"/>
      <c r="HZC23" s="77"/>
      <c r="HZD23" s="74"/>
      <c r="HZE23" s="74"/>
      <c r="HZF23" s="85"/>
      <c r="HZG23" s="74"/>
      <c r="HZH23" s="74"/>
      <c r="HZI23" s="85"/>
      <c r="HZJ23" s="74"/>
      <c r="HZK23" s="74"/>
      <c r="HZL23" s="85"/>
      <c r="HZM23" s="74"/>
      <c r="HZN23" s="74"/>
      <c r="HZO23" s="85"/>
      <c r="HZP23" s="80"/>
      <c r="HZQ23" s="80"/>
      <c r="HZR23" s="85"/>
      <c r="HZS23" s="77"/>
      <c r="HZT23" s="74"/>
      <c r="HZU23" s="74"/>
      <c r="HZV23" s="85"/>
      <c r="HZW23" s="74"/>
      <c r="HZX23" s="74"/>
      <c r="HZY23" s="85"/>
      <c r="HZZ23" s="74"/>
      <c r="IAA23" s="74"/>
      <c r="IAB23" s="85"/>
      <c r="IAC23" s="74"/>
      <c r="IAD23" s="74"/>
      <c r="IAE23" s="85"/>
      <c r="IAF23" s="80"/>
      <c r="IAG23" s="80"/>
      <c r="IAH23" s="85"/>
      <c r="IAI23" s="77"/>
      <c r="IAJ23" s="74"/>
      <c r="IAK23" s="74"/>
      <c r="IAL23" s="85"/>
      <c r="IAM23" s="74"/>
      <c r="IAN23" s="74"/>
      <c r="IAO23" s="85"/>
      <c r="IAP23" s="74"/>
      <c r="IAQ23" s="74"/>
      <c r="IAR23" s="85"/>
      <c r="IAS23" s="74"/>
      <c r="IAT23" s="74"/>
      <c r="IAU23" s="85"/>
      <c r="IAV23" s="80"/>
      <c r="IAW23" s="80"/>
      <c r="IAX23" s="85"/>
      <c r="IAY23" s="77"/>
      <c r="IAZ23" s="74"/>
      <c r="IBA23" s="74"/>
      <c r="IBB23" s="85"/>
      <c r="IBC23" s="74"/>
      <c r="IBD23" s="74"/>
      <c r="IBE23" s="85"/>
      <c r="IBF23" s="74"/>
      <c r="IBG23" s="74"/>
      <c r="IBH23" s="85"/>
      <c r="IBI23" s="74"/>
      <c r="IBJ23" s="74"/>
      <c r="IBK23" s="85"/>
      <c r="IBL23" s="80"/>
      <c r="IBM23" s="80"/>
      <c r="IBN23" s="85"/>
      <c r="IBO23" s="77"/>
      <c r="IBP23" s="74"/>
      <c r="IBQ23" s="74"/>
      <c r="IBR23" s="85"/>
      <c r="IBS23" s="74"/>
      <c r="IBT23" s="74"/>
      <c r="IBU23" s="85"/>
      <c r="IBV23" s="74"/>
      <c r="IBW23" s="74"/>
      <c r="IBX23" s="85"/>
      <c r="IBY23" s="74"/>
      <c r="IBZ23" s="74"/>
      <c r="ICA23" s="85"/>
      <c r="ICB23" s="80"/>
      <c r="ICC23" s="80"/>
      <c r="ICD23" s="85"/>
      <c r="ICE23" s="77"/>
      <c r="ICF23" s="74"/>
      <c r="ICG23" s="74"/>
      <c r="ICH23" s="85"/>
      <c r="ICI23" s="74"/>
      <c r="ICJ23" s="74"/>
      <c r="ICK23" s="85"/>
      <c r="ICL23" s="74"/>
      <c r="ICM23" s="74"/>
      <c r="ICN23" s="85"/>
      <c r="ICO23" s="74"/>
      <c r="ICP23" s="74"/>
      <c r="ICQ23" s="85"/>
      <c r="ICR23" s="80"/>
      <c r="ICS23" s="80"/>
      <c r="ICT23" s="85"/>
      <c r="ICU23" s="77"/>
      <c r="ICV23" s="74"/>
      <c r="ICW23" s="74"/>
      <c r="ICX23" s="85"/>
      <c r="ICY23" s="74"/>
      <c r="ICZ23" s="74"/>
      <c r="IDA23" s="85"/>
      <c r="IDB23" s="74"/>
      <c r="IDC23" s="74"/>
      <c r="IDD23" s="85"/>
      <c r="IDE23" s="74"/>
      <c r="IDF23" s="74"/>
      <c r="IDG23" s="85"/>
      <c r="IDH23" s="80"/>
      <c r="IDI23" s="80"/>
      <c r="IDJ23" s="85"/>
      <c r="IDK23" s="77"/>
      <c r="IDL23" s="74"/>
      <c r="IDM23" s="74"/>
      <c r="IDN23" s="85"/>
      <c r="IDO23" s="74"/>
      <c r="IDP23" s="74"/>
      <c r="IDQ23" s="85"/>
      <c r="IDR23" s="74"/>
      <c r="IDS23" s="74"/>
      <c r="IDT23" s="85"/>
      <c r="IDU23" s="74"/>
      <c r="IDV23" s="74"/>
      <c r="IDW23" s="85"/>
      <c r="IDX23" s="80"/>
      <c r="IDY23" s="80"/>
      <c r="IDZ23" s="85"/>
      <c r="IEA23" s="77"/>
      <c r="IEB23" s="74"/>
      <c r="IEC23" s="74"/>
      <c r="IED23" s="85"/>
      <c r="IEE23" s="74"/>
      <c r="IEF23" s="74"/>
      <c r="IEG23" s="85"/>
      <c r="IEH23" s="74"/>
      <c r="IEI23" s="74"/>
      <c r="IEJ23" s="85"/>
      <c r="IEK23" s="74"/>
      <c r="IEL23" s="74"/>
      <c r="IEM23" s="85"/>
      <c r="IEN23" s="80"/>
      <c r="IEO23" s="80"/>
      <c r="IEP23" s="85"/>
      <c r="IEQ23" s="77"/>
      <c r="IER23" s="74"/>
      <c r="IES23" s="74"/>
      <c r="IET23" s="85"/>
      <c r="IEU23" s="74"/>
      <c r="IEV23" s="74"/>
      <c r="IEW23" s="85"/>
      <c r="IEX23" s="74"/>
      <c r="IEY23" s="74"/>
      <c r="IEZ23" s="85"/>
      <c r="IFA23" s="74"/>
      <c r="IFB23" s="74"/>
      <c r="IFC23" s="85"/>
      <c r="IFD23" s="80"/>
      <c r="IFE23" s="80"/>
      <c r="IFF23" s="85"/>
      <c r="IFG23" s="77"/>
      <c r="IFH23" s="74"/>
      <c r="IFI23" s="74"/>
      <c r="IFJ23" s="85"/>
      <c r="IFK23" s="74"/>
      <c r="IFL23" s="74"/>
      <c r="IFM23" s="85"/>
      <c r="IFN23" s="74"/>
      <c r="IFO23" s="74"/>
      <c r="IFP23" s="85"/>
      <c r="IFQ23" s="74"/>
      <c r="IFR23" s="74"/>
      <c r="IFS23" s="85"/>
      <c r="IFT23" s="80"/>
      <c r="IFU23" s="80"/>
      <c r="IFV23" s="85"/>
      <c r="IFW23" s="77"/>
      <c r="IFX23" s="74"/>
      <c r="IFY23" s="74"/>
      <c r="IFZ23" s="85"/>
      <c r="IGA23" s="74"/>
      <c r="IGB23" s="74"/>
      <c r="IGC23" s="85"/>
      <c r="IGD23" s="74"/>
      <c r="IGE23" s="74"/>
      <c r="IGF23" s="85"/>
      <c r="IGG23" s="74"/>
      <c r="IGH23" s="74"/>
      <c r="IGI23" s="85"/>
      <c r="IGJ23" s="80"/>
      <c r="IGK23" s="80"/>
      <c r="IGL23" s="85"/>
      <c r="IGM23" s="77"/>
      <c r="IGN23" s="74"/>
      <c r="IGO23" s="74"/>
      <c r="IGP23" s="85"/>
      <c r="IGQ23" s="74"/>
      <c r="IGR23" s="74"/>
      <c r="IGS23" s="85"/>
      <c r="IGT23" s="74"/>
      <c r="IGU23" s="74"/>
      <c r="IGV23" s="85"/>
      <c r="IGW23" s="74"/>
      <c r="IGX23" s="74"/>
      <c r="IGY23" s="85"/>
      <c r="IGZ23" s="80"/>
      <c r="IHA23" s="80"/>
      <c r="IHB23" s="85"/>
      <c r="IHC23" s="77"/>
      <c r="IHD23" s="74"/>
      <c r="IHE23" s="74"/>
      <c r="IHF23" s="85"/>
      <c r="IHG23" s="74"/>
      <c r="IHH23" s="74"/>
      <c r="IHI23" s="85"/>
      <c r="IHJ23" s="74"/>
      <c r="IHK23" s="74"/>
      <c r="IHL23" s="85"/>
      <c r="IHM23" s="74"/>
      <c r="IHN23" s="74"/>
      <c r="IHO23" s="85"/>
      <c r="IHP23" s="80"/>
      <c r="IHQ23" s="80"/>
      <c r="IHR23" s="85"/>
      <c r="IHS23" s="77"/>
      <c r="IHT23" s="74"/>
      <c r="IHU23" s="74"/>
      <c r="IHV23" s="85"/>
      <c r="IHW23" s="74"/>
      <c r="IHX23" s="74"/>
      <c r="IHY23" s="85"/>
      <c r="IHZ23" s="74"/>
      <c r="IIA23" s="74"/>
      <c r="IIB23" s="85"/>
      <c r="IIC23" s="74"/>
      <c r="IID23" s="74"/>
      <c r="IIE23" s="85"/>
      <c r="IIF23" s="80"/>
      <c r="IIG23" s="80"/>
      <c r="IIH23" s="85"/>
      <c r="III23" s="77"/>
      <c r="IIJ23" s="74"/>
      <c r="IIK23" s="74"/>
      <c r="IIL23" s="85"/>
      <c r="IIM23" s="74"/>
      <c r="IIN23" s="74"/>
      <c r="IIO23" s="85"/>
      <c r="IIP23" s="74"/>
      <c r="IIQ23" s="74"/>
      <c r="IIR23" s="85"/>
      <c r="IIS23" s="74"/>
      <c r="IIT23" s="74"/>
      <c r="IIU23" s="85"/>
      <c r="IIV23" s="80"/>
      <c r="IIW23" s="80"/>
      <c r="IIX23" s="85"/>
      <c r="IIY23" s="77"/>
      <c r="IIZ23" s="74"/>
      <c r="IJA23" s="74"/>
      <c r="IJB23" s="85"/>
      <c r="IJC23" s="74"/>
      <c r="IJD23" s="74"/>
      <c r="IJE23" s="85"/>
      <c r="IJF23" s="74"/>
      <c r="IJG23" s="74"/>
      <c r="IJH23" s="85"/>
      <c r="IJI23" s="74"/>
      <c r="IJJ23" s="74"/>
      <c r="IJK23" s="85"/>
      <c r="IJL23" s="80"/>
      <c r="IJM23" s="80"/>
      <c r="IJN23" s="85"/>
      <c r="IJO23" s="77"/>
      <c r="IJP23" s="74"/>
      <c r="IJQ23" s="74"/>
      <c r="IJR23" s="85"/>
      <c r="IJS23" s="74"/>
      <c r="IJT23" s="74"/>
      <c r="IJU23" s="85"/>
      <c r="IJV23" s="74"/>
      <c r="IJW23" s="74"/>
      <c r="IJX23" s="85"/>
      <c r="IJY23" s="74"/>
      <c r="IJZ23" s="74"/>
      <c r="IKA23" s="85"/>
      <c r="IKB23" s="80"/>
      <c r="IKC23" s="80"/>
      <c r="IKD23" s="85"/>
      <c r="IKE23" s="77"/>
      <c r="IKF23" s="74"/>
      <c r="IKG23" s="74"/>
      <c r="IKH23" s="85"/>
      <c r="IKI23" s="74"/>
      <c r="IKJ23" s="74"/>
      <c r="IKK23" s="85"/>
      <c r="IKL23" s="74"/>
      <c r="IKM23" s="74"/>
      <c r="IKN23" s="85"/>
      <c r="IKO23" s="74"/>
      <c r="IKP23" s="74"/>
      <c r="IKQ23" s="85"/>
      <c r="IKR23" s="80"/>
      <c r="IKS23" s="80"/>
      <c r="IKT23" s="85"/>
      <c r="IKU23" s="77"/>
      <c r="IKV23" s="74"/>
      <c r="IKW23" s="74"/>
      <c r="IKX23" s="85"/>
      <c r="IKY23" s="74"/>
      <c r="IKZ23" s="74"/>
      <c r="ILA23" s="85"/>
      <c r="ILB23" s="74"/>
      <c r="ILC23" s="74"/>
      <c r="ILD23" s="85"/>
      <c r="ILE23" s="74"/>
      <c r="ILF23" s="74"/>
      <c r="ILG23" s="85"/>
      <c r="ILH23" s="80"/>
      <c r="ILI23" s="80"/>
      <c r="ILJ23" s="85"/>
      <c r="ILK23" s="77"/>
      <c r="ILL23" s="74"/>
      <c r="ILM23" s="74"/>
      <c r="ILN23" s="85"/>
      <c r="ILO23" s="74"/>
      <c r="ILP23" s="74"/>
      <c r="ILQ23" s="85"/>
      <c r="ILR23" s="74"/>
      <c r="ILS23" s="74"/>
      <c r="ILT23" s="85"/>
      <c r="ILU23" s="74"/>
      <c r="ILV23" s="74"/>
      <c r="ILW23" s="85"/>
      <c r="ILX23" s="80"/>
      <c r="ILY23" s="80"/>
      <c r="ILZ23" s="85"/>
      <c r="IMA23" s="77"/>
      <c r="IMB23" s="74"/>
      <c r="IMC23" s="74"/>
      <c r="IMD23" s="85"/>
      <c r="IME23" s="74"/>
      <c r="IMF23" s="74"/>
      <c r="IMG23" s="85"/>
      <c r="IMH23" s="74"/>
      <c r="IMI23" s="74"/>
      <c r="IMJ23" s="85"/>
      <c r="IMK23" s="74"/>
      <c r="IML23" s="74"/>
      <c r="IMM23" s="85"/>
      <c r="IMN23" s="80"/>
      <c r="IMO23" s="80"/>
      <c r="IMP23" s="85"/>
      <c r="IMQ23" s="77"/>
      <c r="IMR23" s="74"/>
      <c r="IMS23" s="74"/>
      <c r="IMT23" s="85"/>
      <c r="IMU23" s="74"/>
      <c r="IMV23" s="74"/>
      <c r="IMW23" s="85"/>
      <c r="IMX23" s="74"/>
      <c r="IMY23" s="74"/>
      <c r="IMZ23" s="85"/>
      <c r="INA23" s="74"/>
      <c r="INB23" s="74"/>
      <c r="INC23" s="85"/>
      <c r="IND23" s="80"/>
      <c r="INE23" s="80"/>
      <c r="INF23" s="85"/>
      <c r="ING23" s="77"/>
      <c r="INH23" s="74"/>
      <c r="INI23" s="74"/>
      <c r="INJ23" s="85"/>
      <c r="INK23" s="74"/>
      <c r="INL23" s="74"/>
      <c r="INM23" s="85"/>
      <c r="INN23" s="74"/>
      <c r="INO23" s="74"/>
      <c r="INP23" s="85"/>
      <c r="INQ23" s="74"/>
      <c r="INR23" s="74"/>
      <c r="INS23" s="85"/>
      <c r="INT23" s="80"/>
      <c r="INU23" s="80"/>
      <c r="INV23" s="85"/>
      <c r="INW23" s="77"/>
      <c r="INX23" s="74"/>
      <c r="INY23" s="74"/>
      <c r="INZ23" s="85"/>
      <c r="IOA23" s="74"/>
      <c r="IOB23" s="74"/>
      <c r="IOC23" s="85"/>
      <c r="IOD23" s="74"/>
      <c r="IOE23" s="74"/>
      <c r="IOF23" s="85"/>
      <c r="IOG23" s="74"/>
      <c r="IOH23" s="74"/>
      <c r="IOI23" s="85"/>
      <c r="IOJ23" s="80"/>
      <c r="IOK23" s="80"/>
      <c r="IOL23" s="85"/>
      <c r="IOM23" s="77"/>
      <c r="ION23" s="74"/>
      <c r="IOO23" s="74"/>
      <c r="IOP23" s="85"/>
      <c r="IOQ23" s="74"/>
      <c r="IOR23" s="74"/>
      <c r="IOS23" s="85"/>
      <c r="IOT23" s="74"/>
      <c r="IOU23" s="74"/>
      <c r="IOV23" s="85"/>
      <c r="IOW23" s="74"/>
      <c r="IOX23" s="74"/>
      <c r="IOY23" s="85"/>
      <c r="IOZ23" s="80"/>
      <c r="IPA23" s="80"/>
      <c r="IPB23" s="85"/>
      <c r="IPC23" s="77"/>
      <c r="IPD23" s="74"/>
      <c r="IPE23" s="74"/>
      <c r="IPF23" s="85"/>
      <c r="IPG23" s="74"/>
      <c r="IPH23" s="74"/>
      <c r="IPI23" s="85"/>
      <c r="IPJ23" s="74"/>
      <c r="IPK23" s="74"/>
      <c r="IPL23" s="85"/>
      <c r="IPM23" s="74"/>
      <c r="IPN23" s="74"/>
      <c r="IPO23" s="85"/>
      <c r="IPP23" s="80"/>
      <c r="IPQ23" s="80"/>
      <c r="IPR23" s="85"/>
      <c r="IPS23" s="77"/>
      <c r="IPT23" s="74"/>
      <c r="IPU23" s="74"/>
      <c r="IPV23" s="85"/>
      <c r="IPW23" s="74"/>
      <c r="IPX23" s="74"/>
      <c r="IPY23" s="85"/>
      <c r="IPZ23" s="74"/>
      <c r="IQA23" s="74"/>
      <c r="IQB23" s="85"/>
      <c r="IQC23" s="74"/>
      <c r="IQD23" s="74"/>
      <c r="IQE23" s="85"/>
      <c r="IQF23" s="80"/>
      <c r="IQG23" s="80"/>
      <c r="IQH23" s="85"/>
      <c r="IQI23" s="77"/>
      <c r="IQJ23" s="74"/>
      <c r="IQK23" s="74"/>
      <c r="IQL23" s="85"/>
      <c r="IQM23" s="74"/>
      <c r="IQN23" s="74"/>
      <c r="IQO23" s="85"/>
      <c r="IQP23" s="74"/>
      <c r="IQQ23" s="74"/>
      <c r="IQR23" s="85"/>
      <c r="IQS23" s="74"/>
      <c r="IQT23" s="74"/>
      <c r="IQU23" s="85"/>
      <c r="IQV23" s="80"/>
      <c r="IQW23" s="80"/>
      <c r="IQX23" s="85"/>
      <c r="IQY23" s="77"/>
      <c r="IQZ23" s="74"/>
      <c r="IRA23" s="74"/>
      <c r="IRB23" s="85"/>
      <c r="IRC23" s="74"/>
      <c r="IRD23" s="74"/>
      <c r="IRE23" s="85"/>
      <c r="IRF23" s="74"/>
      <c r="IRG23" s="74"/>
      <c r="IRH23" s="85"/>
      <c r="IRI23" s="74"/>
      <c r="IRJ23" s="74"/>
      <c r="IRK23" s="85"/>
      <c r="IRL23" s="80"/>
      <c r="IRM23" s="80"/>
      <c r="IRN23" s="85"/>
      <c r="IRO23" s="77"/>
      <c r="IRP23" s="74"/>
      <c r="IRQ23" s="74"/>
      <c r="IRR23" s="85"/>
      <c r="IRS23" s="74"/>
      <c r="IRT23" s="74"/>
      <c r="IRU23" s="85"/>
      <c r="IRV23" s="74"/>
      <c r="IRW23" s="74"/>
      <c r="IRX23" s="85"/>
      <c r="IRY23" s="74"/>
      <c r="IRZ23" s="74"/>
      <c r="ISA23" s="85"/>
      <c r="ISB23" s="80"/>
      <c r="ISC23" s="80"/>
      <c r="ISD23" s="85"/>
      <c r="ISE23" s="77"/>
      <c r="ISF23" s="74"/>
      <c r="ISG23" s="74"/>
      <c r="ISH23" s="85"/>
      <c r="ISI23" s="74"/>
      <c r="ISJ23" s="74"/>
      <c r="ISK23" s="85"/>
      <c r="ISL23" s="74"/>
      <c r="ISM23" s="74"/>
      <c r="ISN23" s="85"/>
      <c r="ISO23" s="74"/>
      <c r="ISP23" s="74"/>
      <c r="ISQ23" s="85"/>
      <c r="ISR23" s="80"/>
      <c r="ISS23" s="80"/>
      <c r="IST23" s="85"/>
      <c r="ISU23" s="77"/>
      <c r="ISV23" s="74"/>
      <c r="ISW23" s="74"/>
      <c r="ISX23" s="85"/>
      <c r="ISY23" s="74"/>
      <c r="ISZ23" s="74"/>
      <c r="ITA23" s="85"/>
      <c r="ITB23" s="74"/>
      <c r="ITC23" s="74"/>
      <c r="ITD23" s="85"/>
      <c r="ITE23" s="74"/>
      <c r="ITF23" s="74"/>
      <c r="ITG23" s="85"/>
      <c r="ITH23" s="80"/>
      <c r="ITI23" s="80"/>
      <c r="ITJ23" s="85"/>
      <c r="ITK23" s="77"/>
      <c r="ITL23" s="74"/>
      <c r="ITM23" s="74"/>
      <c r="ITN23" s="85"/>
      <c r="ITO23" s="74"/>
      <c r="ITP23" s="74"/>
      <c r="ITQ23" s="85"/>
      <c r="ITR23" s="74"/>
      <c r="ITS23" s="74"/>
      <c r="ITT23" s="85"/>
      <c r="ITU23" s="74"/>
      <c r="ITV23" s="74"/>
      <c r="ITW23" s="85"/>
      <c r="ITX23" s="80"/>
      <c r="ITY23" s="80"/>
      <c r="ITZ23" s="85"/>
      <c r="IUA23" s="77"/>
      <c r="IUB23" s="74"/>
      <c r="IUC23" s="74"/>
      <c r="IUD23" s="85"/>
      <c r="IUE23" s="74"/>
      <c r="IUF23" s="74"/>
      <c r="IUG23" s="85"/>
      <c r="IUH23" s="74"/>
      <c r="IUI23" s="74"/>
      <c r="IUJ23" s="85"/>
      <c r="IUK23" s="74"/>
      <c r="IUL23" s="74"/>
      <c r="IUM23" s="85"/>
      <c r="IUN23" s="80"/>
      <c r="IUO23" s="80"/>
      <c r="IUP23" s="85"/>
      <c r="IUQ23" s="77"/>
      <c r="IUR23" s="74"/>
      <c r="IUS23" s="74"/>
      <c r="IUT23" s="85"/>
      <c r="IUU23" s="74"/>
      <c r="IUV23" s="74"/>
      <c r="IUW23" s="85"/>
      <c r="IUX23" s="74"/>
      <c r="IUY23" s="74"/>
      <c r="IUZ23" s="85"/>
      <c r="IVA23" s="74"/>
      <c r="IVB23" s="74"/>
      <c r="IVC23" s="85"/>
      <c r="IVD23" s="80"/>
      <c r="IVE23" s="80"/>
      <c r="IVF23" s="85"/>
      <c r="IVG23" s="77"/>
      <c r="IVH23" s="74"/>
      <c r="IVI23" s="74"/>
      <c r="IVJ23" s="85"/>
      <c r="IVK23" s="74"/>
      <c r="IVL23" s="74"/>
      <c r="IVM23" s="85"/>
      <c r="IVN23" s="74"/>
      <c r="IVO23" s="74"/>
      <c r="IVP23" s="85"/>
      <c r="IVQ23" s="74"/>
      <c r="IVR23" s="74"/>
      <c r="IVS23" s="85"/>
      <c r="IVT23" s="80"/>
      <c r="IVU23" s="80"/>
      <c r="IVV23" s="85"/>
      <c r="IVW23" s="77"/>
      <c r="IVX23" s="74"/>
      <c r="IVY23" s="74"/>
      <c r="IVZ23" s="85"/>
      <c r="IWA23" s="74"/>
      <c r="IWB23" s="74"/>
      <c r="IWC23" s="85"/>
      <c r="IWD23" s="74"/>
      <c r="IWE23" s="74"/>
      <c r="IWF23" s="85"/>
      <c r="IWG23" s="74"/>
      <c r="IWH23" s="74"/>
      <c r="IWI23" s="85"/>
      <c r="IWJ23" s="80"/>
      <c r="IWK23" s="80"/>
      <c r="IWL23" s="85"/>
      <c r="IWM23" s="77"/>
      <c r="IWN23" s="74"/>
      <c r="IWO23" s="74"/>
      <c r="IWP23" s="85"/>
      <c r="IWQ23" s="74"/>
      <c r="IWR23" s="74"/>
      <c r="IWS23" s="85"/>
      <c r="IWT23" s="74"/>
      <c r="IWU23" s="74"/>
      <c r="IWV23" s="85"/>
      <c r="IWW23" s="74"/>
      <c r="IWX23" s="74"/>
      <c r="IWY23" s="85"/>
      <c r="IWZ23" s="80"/>
      <c r="IXA23" s="80"/>
      <c r="IXB23" s="85"/>
      <c r="IXC23" s="77"/>
      <c r="IXD23" s="74"/>
      <c r="IXE23" s="74"/>
      <c r="IXF23" s="85"/>
      <c r="IXG23" s="74"/>
      <c r="IXH23" s="74"/>
      <c r="IXI23" s="85"/>
      <c r="IXJ23" s="74"/>
      <c r="IXK23" s="74"/>
      <c r="IXL23" s="85"/>
      <c r="IXM23" s="74"/>
      <c r="IXN23" s="74"/>
      <c r="IXO23" s="85"/>
      <c r="IXP23" s="80"/>
      <c r="IXQ23" s="80"/>
      <c r="IXR23" s="85"/>
      <c r="IXS23" s="77"/>
      <c r="IXT23" s="74"/>
      <c r="IXU23" s="74"/>
      <c r="IXV23" s="85"/>
      <c r="IXW23" s="74"/>
      <c r="IXX23" s="74"/>
      <c r="IXY23" s="85"/>
      <c r="IXZ23" s="74"/>
      <c r="IYA23" s="74"/>
      <c r="IYB23" s="85"/>
      <c r="IYC23" s="74"/>
      <c r="IYD23" s="74"/>
      <c r="IYE23" s="85"/>
      <c r="IYF23" s="80"/>
      <c r="IYG23" s="80"/>
      <c r="IYH23" s="85"/>
      <c r="IYI23" s="77"/>
      <c r="IYJ23" s="74"/>
      <c r="IYK23" s="74"/>
      <c r="IYL23" s="85"/>
      <c r="IYM23" s="74"/>
      <c r="IYN23" s="74"/>
      <c r="IYO23" s="85"/>
      <c r="IYP23" s="74"/>
      <c r="IYQ23" s="74"/>
      <c r="IYR23" s="85"/>
      <c r="IYS23" s="74"/>
      <c r="IYT23" s="74"/>
      <c r="IYU23" s="85"/>
      <c r="IYV23" s="80"/>
      <c r="IYW23" s="80"/>
      <c r="IYX23" s="85"/>
      <c r="IYY23" s="77"/>
      <c r="IYZ23" s="74"/>
      <c r="IZA23" s="74"/>
      <c r="IZB23" s="85"/>
      <c r="IZC23" s="74"/>
      <c r="IZD23" s="74"/>
      <c r="IZE23" s="85"/>
      <c r="IZF23" s="74"/>
      <c r="IZG23" s="74"/>
      <c r="IZH23" s="85"/>
      <c r="IZI23" s="74"/>
      <c r="IZJ23" s="74"/>
      <c r="IZK23" s="85"/>
      <c r="IZL23" s="80"/>
      <c r="IZM23" s="80"/>
      <c r="IZN23" s="85"/>
      <c r="IZO23" s="77"/>
      <c r="IZP23" s="74"/>
      <c r="IZQ23" s="74"/>
      <c r="IZR23" s="85"/>
      <c r="IZS23" s="74"/>
      <c r="IZT23" s="74"/>
      <c r="IZU23" s="85"/>
      <c r="IZV23" s="74"/>
      <c r="IZW23" s="74"/>
      <c r="IZX23" s="85"/>
      <c r="IZY23" s="74"/>
      <c r="IZZ23" s="74"/>
      <c r="JAA23" s="85"/>
      <c r="JAB23" s="80"/>
      <c r="JAC23" s="80"/>
      <c r="JAD23" s="85"/>
      <c r="JAE23" s="77"/>
      <c r="JAF23" s="74"/>
      <c r="JAG23" s="74"/>
      <c r="JAH23" s="85"/>
      <c r="JAI23" s="74"/>
      <c r="JAJ23" s="74"/>
      <c r="JAK23" s="85"/>
      <c r="JAL23" s="74"/>
      <c r="JAM23" s="74"/>
      <c r="JAN23" s="85"/>
      <c r="JAO23" s="74"/>
      <c r="JAP23" s="74"/>
      <c r="JAQ23" s="85"/>
      <c r="JAR23" s="80"/>
      <c r="JAS23" s="80"/>
      <c r="JAT23" s="85"/>
      <c r="JAU23" s="77"/>
      <c r="JAV23" s="74"/>
      <c r="JAW23" s="74"/>
      <c r="JAX23" s="85"/>
      <c r="JAY23" s="74"/>
      <c r="JAZ23" s="74"/>
      <c r="JBA23" s="85"/>
      <c r="JBB23" s="74"/>
      <c r="JBC23" s="74"/>
      <c r="JBD23" s="85"/>
      <c r="JBE23" s="74"/>
      <c r="JBF23" s="74"/>
      <c r="JBG23" s="85"/>
      <c r="JBH23" s="80"/>
      <c r="JBI23" s="80"/>
      <c r="JBJ23" s="85"/>
      <c r="JBK23" s="77"/>
      <c r="JBL23" s="74"/>
      <c r="JBM23" s="74"/>
      <c r="JBN23" s="85"/>
      <c r="JBO23" s="74"/>
      <c r="JBP23" s="74"/>
      <c r="JBQ23" s="85"/>
      <c r="JBR23" s="74"/>
      <c r="JBS23" s="74"/>
      <c r="JBT23" s="85"/>
      <c r="JBU23" s="74"/>
      <c r="JBV23" s="74"/>
      <c r="JBW23" s="85"/>
      <c r="JBX23" s="80"/>
      <c r="JBY23" s="80"/>
      <c r="JBZ23" s="85"/>
      <c r="JCA23" s="77"/>
      <c r="JCB23" s="74"/>
      <c r="JCC23" s="74"/>
      <c r="JCD23" s="85"/>
      <c r="JCE23" s="74"/>
      <c r="JCF23" s="74"/>
      <c r="JCG23" s="85"/>
      <c r="JCH23" s="74"/>
      <c r="JCI23" s="74"/>
      <c r="JCJ23" s="85"/>
      <c r="JCK23" s="74"/>
      <c r="JCL23" s="74"/>
      <c r="JCM23" s="85"/>
      <c r="JCN23" s="80"/>
      <c r="JCO23" s="80"/>
      <c r="JCP23" s="85"/>
      <c r="JCQ23" s="77"/>
      <c r="JCR23" s="74"/>
      <c r="JCS23" s="74"/>
      <c r="JCT23" s="85"/>
      <c r="JCU23" s="74"/>
      <c r="JCV23" s="74"/>
      <c r="JCW23" s="85"/>
      <c r="JCX23" s="74"/>
      <c r="JCY23" s="74"/>
      <c r="JCZ23" s="85"/>
      <c r="JDA23" s="74"/>
      <c r="JDB23" s="74"/>
      <c r="JDC23" s="85"/>
      <c r="JDD23" s="80"/>
      <c r="JDE23" s="80"/>
      <c r="JDF23" s="85"/>
      <c r="JDG23" s="77"/>
      <c r="JDH23" s="74"/>
      <c r="JDI23" s="74"/>
      <c r="JDJ23" s="85"/>
      <c r="JDK23" s="74"/>
      <c r="JDL23" s="74"/>
      <c r="JDM23" s="85"/>
      <c r="JDN23" s="74"/>
      <c r="JDO23" s="74"/>
      <c r="JDP23" s="85"/>
      <c r="JDQ23" s="74"/>
      <c r="JDR23" s="74"/>
      <c r="JDS23" s="85"/>
      <c r="JDT23" s="80"/>
      <c r="JDU23" s="80"/>
      <c r="JDV23" s="85"/>
      <c r="JDW23" s="77"/>
      <c r="JDX23" s="74"/>
      <c r="JDY23" s="74"/>
      <c r="JDZ23" s="85"/>
      <c r="JEA23" s="74"/>
      <c r="JEB23" s="74"/>
      <c r="JEC23" s="85"/>
      <c r="JED23" s="74"/>
      <c r="JEE23" s="74"/>
      <c r="JEF23" s="85"/>
      <c r="JEG23" s="74"/>
      <c r="JEH23" s="74"/>
      <c r="JEI23" s="85"/>
      <c r="JEJ23" s="80"/>
      <c r="JEK23" s="80"/>
      <c r="JEL23" s="85"/>
      <c r="JEM23" s="77"/>
      <c r="JEN23" s="74"/>
      <c r="JEO23" s="74"/>
      <c r="JEP23" s="85"/>
      <c r="JEQ23" s="74"/>
      <c r="JER23" s="74"/>
      <c r="JES23" s="85"/>
      <c r="JET23" s="74"/>
      <c r="JEU23" s="74"/>
      <c r="JEV23" s="85"/>
      <c r="JEW23" s="74"/>
      <c r="JEX23" s="74"/>
      <c r="JEY23" s="85"/>
      <c r="JEZ23" s="80"/>
      <c r="JFA23" s="80"/>
      <c r="JFB23" s="85"/>
      <c r="JFC23" s="77"/>
      <c r="JFD23" s="74"/>
      <c r="JFE23" s="74"/>
      <c r="JFF23" s="85"/>
      <c r="JFG23" s="74"/>
      <c r="JFH23" s="74"/>
      <c r="JFI23" s="85"/>
      <c r="JFJ23" s="74"/>
      <c r="JFK23" s="74"/>
      <c r="JFL23" s="85"/>
      <c r="JFM23" s="74"/>
      <c r="JFN23" s="74"/>
      <c r="JFO23" s="85"/>
      <c r="JFP23" s="80"/>
      <c r="JFQ23" s="80"/>
      <c r="JFR23" s="85"/>
      <c r="JFS23" s="77"/>
      <c r="JFT23" s="74"/>
      <c r="JFU23" s="74"/>
      <c r="JFV23" s="85"/>
      <c r="JFW23" s="74"/>
      <c r="JFX23" s="74"/>
      <c r="JFY23" s="85"/>
      <c r="JFZ23" s="74"/>
      <c r="JGA23" s="74"/>
      <c r="JGB23" s="85"/>
      <c r="JGC23" s="74"/>
      <c r="JGD23" s="74"/>
      <c r="JGE23" s="85"/>
      <c r="JGF23" s="80"/>
      <c r="JGG23" s="80"/>
      <c r="JGH23" s="85"/>
      <c r="JGI23" s="77"/>
      <c r="JGJ23" s="74"/>
      <c r="JGK23" s="74"/>
      <c r="JGL23" s="85"/>
      <c r="JGM23" s="74"/>
      <c r="JGN23" s="74"/>
      <c r="JGO23" s="85"/>
      <c r="JGP23" s="74"/>
      <c r="JGQ23" s="74"/>
      <c r="JGR23" s="85"/>
      <c r="JGS23" s="74"/>
      <c r="JGT23" s="74"/>
      <c r="JGU23" s="85"/>
      <c r="JGV23" s="80"/>
      <c r="JGW23" s="80"/>
      <c r="JGX23" s="85"/>
      <c r="JGY23" s="77"/>
      <c r="JGZ23" s="74"/>
      <c r="JHA23" s="74"/>
      <c r="JHB23" s="85"/>
      <c r="JHC23" s="74"/>
      <c r="JHD23" s="74"/>
      <c r="JHE23" s="85"/>
      <c r="JHF23" s="74"/>
      <c r="JHG23" s="74"/>
      <c r="JHH23" s="85"/>
      <c r="JHI23" s="74"/>
      <c r="JHJ23" s="74"/>
      <c r="JHK23" s="85"/>
      <c r="JHL23" s="80"/>
      <c r="JHM23" s="80"/>
      <c r="JHN23" s="85"/>
      <c r="JHO23" s="77"/>
      <c r="JHP23" s="74"/>
      <c r="JHQ23" s="74"/>
      <c r="JHR23" s="85"/>
      <c r="JHS23" s="74"/>
      <c r="JHT23" s="74"/>
      <c r="JHU23" s="85"/>
      <c r="JHV23" s="74"/>
      <c r="JHW23" s="74"/>
      <c r="JHX23" s="85"/>
      <c r="JHY23" s="74"/>
      <c r="JHZ23" s="74"/>
      <c r="JIA23" s="85"/>
      <c r="JIB23" s="80"/>
      <c r="JIC23" s="80"/>
      <c r="JID23" s="85"/>
      <c r="JIE23" s="77"/>
      <c r="JIF23" s="74"/>
      <c r="JIG23" s="74"/>
      <c r="JIH23" s="85"/>
      <c r="JII23" s="74"/>
      <c r="JIJ23" s="74"/>
      <c r="JIK23" s="85"/>
      <c r="JIL23" s="74"/>
      <c r="JIM23" s="74"/>
      <c r="JIN23" s="85"/>
      <c r="JIO23" s="74"/>
      <c r="JIP23" s="74"/>
      <c r="JIQ23" s="85"/>
      <c r="JIR23" s="80"/>
      <c r="JIS23" s="80"/>
      <c r="JIT23" s="85"/>
      <c r="JIU23" s="77"/>
      <c r="JIV23" s="74"/>
      <c r="JIW23" s="74"/>
      <c r="JIX23" s="85"/>
      <c r="JIY23" s="74"/>
      <c r="JIZ23" s="74"/>
      <c r="JJA23" s="85"/>
      <c r="JJB23" s="74"/>
      <c r="JJC23" s="74"/>
      <c r="JJD23" s="85"/>
      <c r="JJE23" s="74"/>
      <c r="JJF23" s="74"/>
      <c r="JJG23" s="85"/>
      <c r="JJH23" s="80"/>
      <c r="JJI23" s="80"/>
      <c r="JJJ23" s="85"/>
      <c r="JJK23" s="77"/>
      <c r="JJL23" s="74"/>
      <c r="JJM23" s="74"/>
      <c r="JJN23" s="85"/>
      <c r="JJO23" s="74"/>
      <c r="JJP23" s="74"/>
      <c r="JJQ23" s="85"/>
      <c r="JJR23" s="74"/>
      <c r="JJS23" s="74"/>
      <c r="JJT23" s="85"/>
      <c r="JJU23" s="74"/>
      <c r="JJV23" s="74"/>
      <c r="JJW23" s="85"/>
      <c r="JJX23" s="80"/>
      <c r="JJY23" s="80"/>
      <c r="JJZ23" s="85"/>
      <c r="JKA23" s="77"/>
      <c r="JKB23" s="74"/>
      <c r="JKC23" s="74"/>
      <c r="JKD23" s="85"/>
      <c r="JKE23" s="74"/>
      <c r="JKF23" s="74"/>
      <c r="JKG23" s="85"/>
      <c r="JKH23" s="74"/>
      <c r="JKI23" s="74"/>
      <c r="JKJ23" s="85"/>
      <c r="JKK23" s="74"/>
      <c r="JKL23" s="74"/>
      <c r="JKM23" s="85"/>
      <c r="JKN23" s="80"/>
      <c r="JKO23" s="80"/>
      <c r="JKP23" s="85"/>
      <c r="JKQ23" s="77"/>
      <c r="JKR23" s="74"/>
      <c r="JKS23" s="74"/>
      <c r="JKT23" s="85"/>
      <c r="JKU23" s="74"/>
      <c r="JKV23" s="74"/>
      <c r="JKW23" s="85"/>
      <c r="JKX23" s="74"/>
      <c r="JKY23" s="74"/>
      <c r="JKZ23" s="85"/>
      <c r="JLA23" s="74"/>
      <c r="JLB23" s="74"/>
      <c r="JLC23" s="85"/>
      <c r="JLD23" s="80"/>
      <c r="JLE23" s="80"/>
      <c r="JLF23" s="85"/>
      <c r="JLG23" s="77"/>
      <c r="JLH23" s="74"/>
      <c r="JLI23" s="74"/>
      <c r="JLJ23" s="85"/>
      <c r="JLK23" s="74"/>
      <c r="JLL23" s="74"/>
      <c r="JLM23" s="85"/>
      <c r="JLN23" s="74"/>
      <c r="JLO23" s="74"/>
      <c r="JLP23" s="85"/>
      <c r="JLQ23" s="74"/>
      <c r="JLR23" s="74"/>
      <c r="JLS23" s="85"/>
      <c r="JLT23" s="80"/>
      <c r="JLU23" s="80"/>
      <c r="JLV23" s="85"/>
      <c r="JLW23" s="77"/>
      <c r="JLX23" s="74"/>
      <c r="JLY23" s="74"/>
      <c r="JLZ23" s="85"/>
      <c r="JMA23" s="74"/>
      <c r="JMB23" s="74"/>
      <c r="JMC23" s="85"/>
      <c r="JMD23" s="74"/>
      <c r="JME23" s="74"/>
      <c r="JMF23" s="85"/>
      <c r="JMG23" s="74"/>
      <c r="JMH23" s="74"/>
      <c r="JMI23" s="85"/>
      <c r="JMJ23" s="80"/>
      <c r="JMK23" s="80"/>
      <c r="JML23" s="85"/>
      <c r="JMM23" s="77"/>
      <c r="JMN23" s="74"/>
      <c r="JMO23" s="74"/>
      <c r="JMP23" s="85"/>
      <c r="JMQ23" s="74"/>
      <c r="JMR23" s="74"/>
      <c r="JMS23" s="85"/>
      <c r="JMT23" s="74"/>
      <c r="JMU23" s="74"/>
      <c r="JMV23" s="85"/>
      <c r="JMW23" s="74"/>
      <c r="JMX23" s="74"/>
      <c r="JMY23" s="85"/>
      <c r="JMZ23" s="80"/>
      <c r="JNA23" s="80"/>
      <c r="JNB23" s="85"/>
      <c r="JNC23" s="77"/>
      <c r="JND23" s="74"/>
      <c r="JNE23" s="74"/>
      <c r="JNF23" s="85"/>
      <c r="JNG23" s="74"/>
      <c r="JNH23" s="74"/>
      <c r="JNI23" s="85"/>
      <c r="JNJ23" s="74"/>
      <c r="JNK23" s="74"/>
      <c r="JNL23" s="85"/>
      <c r="JNM23" s="74"/>
      <c r="JNN23" s="74"/>
      <c r="JNO23" s="85"/>
      <c r="JNP23" s="80"/>
      <c r="JNQ23" s="80"/>
      <c r="JNR23" s="85"/>
      <c r="JNS23" s="77"/>
      <c r="JNT23" s="74"/>
      <c r="JNU23" s="74"/>
      <c r="JNV23" s="85"/>
      <c r="JNW23" s="74"/>
      <c r="JNX23" s="74"/>
      <c r="JNY23" s="85"/>
      <c r="JNZ23" s="74"/>
      <c r="JOA23" s="74"/>
      <c r="JOB23" s="85"/>
      <c r="JOC23" s="74"/>
      <c r="JOD23" s="74"/>
      <c r="JOE23" s="85"/>
      <c r="JOF23" s="80"/>
      <c r="JOG23" s="80"/>
      <c r="JOH23" s="85"/>
      <c r="JOI23" s="77"/>
      <c r="JOJ23" s="74"/>
      <c r="JOK23" s="74"/>
      <c r="JOL23" s="85"/>
      <c r="JOM23" s="74"/>
      <c r="JON23" s="74"/>
      <c r="JOO23" s="85"/>
      <c r="JOP23" s="74"/>
      <c r="JOQ23" s="74"/>
      <c r="JOR23" s="85"/>
      <c r="JOS23" s="74"/>
      <c r="JOT23" s="74"/>
      <c r="JOU23" s="85"/>
      <c r="JOV23" s="80"/>
      <c r="JOW23" s="80"/>
      <c r="JOX23" s="85"/>
      <c r="JOY23" s="77"/>
      <c r="JOZ23" s="74"/>
      <c r="JPA23" s="74"/>
      <c r="JPB23" s="85"/>
      <c r="JPC23" s="74"/>
      <c r="JPD23" s="74"/>
      <c r="JPE23" s="85"/>
      <c r="JPF23" s="74"/>
      <c r="JPG23" s="74"/>
      <c r="JPH23" s="85"/>
      <c r="JPI23" s="74"/>
      <c r="JPJ23" s="74"/>
      <c r="JPK23" s="85"/>
      <c r="JPL23" s="80"/>
      <c r="JPM23" s="80"/>
      <c r="JPN23" s="85"/>
      <c r="JPO23" s="77"/>
      <c r="JPP23" s="74"/>
      <c r="JPQ23" s="74"/>
      <c r="JPR23" s="85"/>
      <c r="JPS23" s="74"/>
      <c r="JPT23" s="74"/>
      <c r="JPU23" s="85"/>
      <c r="JPV23" s="74"/>
      <c r="JPW23" s="74"/>
      <c r="JPX23" s="85"/>
      <c r="JPY23" s="74"/>
      <c r="JPZ23" s="74"/>
      <c r="JQA23" s="85"/>
      <c r="JQB23" s="80"/>
      <c r="JQC23" s="80"/>
      <c r="JQD23" s="85"/>
      <c r="JQE23" s="77"/>
      <c r="JQF23" s="74"/>
      <c r="JQG23" s="74"/>
      <c r="JQH23" s="85"/>
      <c r="JQI23" s="74"/>
      <c r="JQJ23" s="74"/>
      <c r="JQK23" s="85"/>
      <c r="JQL23" s="74"/>
      <c r="JQM23" s="74"/>
      <c r="JQN23" s="85"/>
      <c r="JQO23" s="74"/>
      <c r="JQP23" s="74"/>
      <c r="JQQ23" s="85"/>
      <c r="JQR23" s="80"/>
      <c r="JQS23" s="80"/>
      <c r="JQT23" s="85"/>
      <c r="JQU23" s="77"/>
      <c r="JQV23" s="74"/>
      <c r="JQW23" s="74"/>
      <c r="JQX23" s="85"/>
      <c r="JQY23" s="74"/>
      <c r="JQZ23" s="74"/>
      <c r="JRA23" s="85"/>
      <c r="JRB23" s="74"/>
      <c r="JRC23" s="74"/>
      <c r="JRD23" s="85"/>
      <c r="JRE23" s="74"/>
      <c r="JRF23" s="74"/>
      <c r="JRG23" s="85"/>
      <c r="JRH23" s="80"/>
      <c r="JRI23" s="80"/>
      <c r="JRJ23" s="85"/>
      <c r="JRK23" s="77"/>
      <c r="JRL23" s="74"/>
      <c r="JRM23" s="74"/>
      <c r="JRN23" s="85"/>
      <c r="JRO23" s="74"/>
      <c r="JRP23" s="74"/>
      <c r="JRQ23" s="85"/>
      <c r="JRR23" s="74"/>
      <c r="JRS23" s="74"/>
      <c r="JRT23" s="85"/>
      <c r="JRU23" s="74"/>
      <c r="JRV23" s="74"/>
      <c r="JRW23" s="85"/>
      <c r="JRX23" s="80"/>
      <c r="JRY23" s="80"/>
      <c r="JRZ23" s="85"/>
      <c r="JSA23" s="77"/>
      <c r="JSB23" s="74"/>
      <c r="JSC23" s="74"/>
      <c r="JSD23" s="85"/>
      <c r="JSE23" s="74"/>
      <c r="JSF23" s="74"/>
      <c r="JSG23" s="85"/>
      <c r="JSH23" s="74"/>
      <c r="JSI23" s="74"/>
      <c r="JSJ23" s="85"/>
      <c r="JSK23" s="74"/>
      <c r="JSL23" s="74"/>
      <c r="JSM23" s="85"/>
      <c r="JSN23" s="80"/>
      <c r="JSO23" s="80"/>
      <c r="JSP23" s="85"/>
      <c r="JSQ23" s="77"/>
      <c r="JSR23" s="74"/>
      <c r="JSS23" s="74"/>
      <c r="JST23" s="85"/>
      <c r="JSU23" s="74"/>
      <c r="JSV23" s="74"/>
      <c r="JSW23" s="85"/>
      <c r="JSX23" s="74"/>
      <c r="JSY23" s="74"/>
      <c r="JSZ23" s="85"/>
      <c r="JTA23" s="74"/>
      <c r="JTB23" s="74"/>
      <c r="JTC23" s="85"/>
      <c r="JTD23" s="80"/>
      <c r="JTE23" s="80"/>
      <c r="JTF23" s="85"/>
      <c r="JTG23" s="77"/>
      <c r="JTH23" s="74"/>
      <c r="JTI23" s="74"/>
      <c r="JTJ23" s="85"/>
      <c r="JTK23" s="74"/>
      <c r="JTL23" s="74"/>
      <c r="JTM23" s="85"/>
      <c r="JTN23" s="74"/>
      <c r="JTO23" s="74"/>
      <c r="JTP23" s="85"/>
      <c r="JTQ23" s="74"/>
      <c r="JTR23" s="74"/>
      <c r="JTS23" s="85"/>
      <c r="JTT23" s="80"/>
      <c r="JTU23" s="80"/>
      <c r="JTV23" s="85"/>
      <c r="JTW23" s="77"/>
      <c r="JTX23" s="74"/>
      <c r="JTY23" s="74"/>
      <c r="JTZ23" s="85"/>
      <c r="JUA23" s="74"/>
      <c r="JUB23" s="74"/>
      <c r="JUC23" s="85"/>
      <c r="JUD23" s="74"/>
      <c r="JUE23" s="74"/>
      <c r="JUF23" s="85"/>
      <c r="JUG23" s="74"/>
      <c r="JUH23" s="74"/>
      <c r="JUI23" s="85"/>
      <c r="JUJ23" s="80"/>
      <c r="JUK23" s="80"/>
      <c r="JUL23" s="85"/>
      <c r="JUM23" s="77"/>
      <c r="JUN23" s="74"/>
      <c r="JUO23" s="74"/>
      <c r="JUP23" s="85"/>
      <c r="JUQ23" s="74"/>
      <c r="JUR23" s="74"/>
      <c r="JUS23" s="85"/>
      <c r="JUT23" s="74"/>
      <c r="JUU23" s="74"/>
      <c r="JUV23" s="85"/>
      <c r="JUW23" s="74"/>
      <c r="JUX23" s="74"/>
      <c r="JUY23" s="85"/>
      <c r="JUZ23" s="80"/>
      <c r="JVA23" s="80"/>
      <c r="JVB23" s="85"/>
      <c r="JVC23" s="77"/>
      <c r="JVD23" s="74"/>
      <c r="JVE23" s="74"/>
      <c r="JVF23" s="85"/>
      <c r="JVG23" s="74"/>
      <c r="JVH23" s="74"/>
      <c r="JVI23" s="85"/>
      <c r="JVJ23" s="74"/>
      <c r="JVK23" s="74"/>
      <c r="JVL23" s="85"/>
      <c r="JVM23" s="74"/>
      <c r="JVN23" s="74"/>
      <c r="JVO23" s="85"/>
      <c r="JVP23" s="80"/>
      <c r="JVQ23" s="80"/>
      <c r="JVR23" s="85"/>
      <c r="JVS23" s="77"/>
      <c r="JVT23" s="74"/>
      <c r="JVU23" s="74"/>
      <c r="JVV23" s="85"/>
      <c r="JVW23" s="74"/>
      <c r="JVX23" s="74"/>
      <c r="JVY23" s="85"/>
      <c r="JVZ23" s="74"/>
      <c r="JWA23" s="74"/>
      <c r="JWB23" s="85"/>
      <c r="JWC23" s="74"/>
      <c r="JWD23" s="74"/>
      <c r="JWE23" s="85"/>
      <c r="JWF23" s="80"/>
      <c r="JWG23" s="80"/>
      <c r="JWH23" s="85"/>
      <c r="JWI23" s="77"/>
      <c r="JWJ23" s="74"/>
      <c r="JWK23" s="74"/>
      <c r="JWL23" s="85"/>
      <c r="JWM23" s="74"/>
      <c r="JWN23" s="74"/>
      <c r="JWO23" s="85"/>
      <c r="JWP23" s="74"/>
      <c r="JWQ23" s="74"/>
      <c r="JWR23" s="85"/>
      <c r="JWS23" s="74"/>
      <c r="JWT23" s="74"/>
      <c r="JWU23" s="85"/>
      <c r="JWV23" s="80"/>
      <c r="JWW23" s="80"/>
      <c r="JWX23" s="85"/>
      <c r="JWY23" s="77"/>
      <c r="JWZ23" s="74"/>
      <c r="JXA23" s="74"/>
      <c r="JXB23" s="85"/>
      <c r="JXC23" s="74"/>
      <c r="JXD23" s="74"/>
      <c r="JXE23" s="85"/>
      <c r="JXF23" s="74"/>
      <c r="JXG23" s="74"/>
      <c r="JXH23" s="85"/>
      <c r="JXI23" s="74"/>
      <c r="JXJ23" s="74"/>
      <c r="JXK23" s="85"/>
      <c r="JXL23" s="80"/>
      <c r="JXM23" s="80"/>
      <c r="JXN23" s="85"/>
      <c r="JXO23" s="77"/>
      <c r="JXP23" s="74"/>
      <c r="JXQ23" s="74"/>
      <c r="JXR23" s="85"/>
      <c r="JXS23" s="74"/>
      <c r="JXT23" s="74"/>
      <c r="JXU23" s="85"/>
      <c r="JXV23" s="74"/>
      <c r="JXW23" s="74"/>
      <c r="JXX23" s="85"/>
      <c r="JXY23" s="74"/>
      <c r="JXZ23" s="74"/>
      <c r="JYA23" s="85"/>
      <c r="JYB23" s="80"/>
      <c r="JYC23" s="80"/>
      <c r="JYD23" s="85"/>
      <c r="JYE23" s="77"/>
      <c r="JYF23" s="74"/>
      <c r="JYG23" s="74"/>
      <c r="JYH23" s="85"/>
      <c r="JYI23" s="74"/>
      <c r="JYJ23" s="74"/>
      <c r="JYK23" s="85"/>
      <c r="JYL23" s="74"/>
      <c r="JYM23" s="74"/>
      <c r="JYN23" s="85"/>
      <c r="JYO23" s="74"/>
      <c r="JYP23" s="74"/>
      <c r="JYQ23" s="85"/>
      <c r="JYR23" s="80"/>
      <c r="JYS23" s="80"/>
      <c r="JYT23" s="85"/>
      <c r="JYU23" s="77"/>
      <c r="JYV23" s="74"/>
      <c r="JYW23" s="74"/>
      <c r="JYX23" s="85"/>
      <c r="JYY23" s="74"/>
      <c r="JYZ23" s="74"/>
      <c r="JZA23" s="85"/>
      <c r="JZB23" s="74"/>
      <c r="JZC23" s="74"/>
      <c r="JZD23" s="85"/>
      <c r="JZE23" s="74"/>
      <c r="JZF23" s="74"/>
      <c r="JZG23" s="85"/>
      <c r="JZH23" s="80"/>
      <c r="JZI23" s="80"/>
      <c r="JZJ23" s="85"/>
      <c r="JZK23" s="77"/>
      <c r="JZL23" s="74"/>
      <c r="JZM23" s="74"/>
      <c r="JZN23" s="85"/>
      <c r="JZO23" s="74"/>
      <c r="JZP23" s="74"/>
      <c r="JZQ23" s="85"/>
      <c r="JZR23" s="74"/>
      <c r="JZS23" s="74"/>
      <c r="JZT23" s="85"/>
      <c r="JZU23" s="74"/>
      <c r="JZV23" s="74"/>
      <c r="JZW23" s="85"/>
      <c r="JZX23" s="80"/>
      <c r="JZY23" s="80"/>
      <c r="JZZ23" s="85"/>
      <c r="KAA23" s="77"/>
      <c r="KAB23" s="74"/>
      <c r="KAC23" s="74"/>
      <c r="KAD23" s="85"/>
      <c r="KAE23" s="74"/>
      <c r="KAF23" s="74"/>
      <c r="KAG23" s="85"/>
      <c r="KAH23" s="74"/>
      <c r="KAI23" s="74"/>
      <c r="KAJ23" s="85"/>
      <c r="KAK23" s="74"/>
      <c r="KAL23" s="74"/>
      <c r="KAM23" s="85"/>
      <c r="KAN23" s="80"/>
      <c r="KAO23" s="80"/>
      <c r="KAP23" s="85"/>
      <c r="KAQ23" s="77"/>
      <c r="KAR23" s="74"/>
      <c r="KAS23" s="74"/>
      <c r="KAT23" s="85"/>
      <c r="KAU23" s="74"/>
      <c r="KAV23" s="74"/>
      <c r="KAW23" s="85"/>
      <c r="KAX23" s="74"/>
      <c r="KAY23" s="74"/>
      <c r="KAZ23" s="85"/>
      <c r="KBA23" s="74"/>
      <c r="KBB23" s="74"/>
      <c r="KBC23" s="85"/>
      <c r="KBD23" s="80"/>
      <c r="KBE23" s="80"/>
      <c r="KBF23" s="85"/>
      <c r="KBG23" s="77"/>
      <c r="KBH23" s="74"/>
      <c r="KBI23" s="74"/>
      <c r="KBJ23" s="85"/>
      <c r="KBK23" s="74"/>
      <c r="KBL23" s="74"/>
      <c r="KBM23" s="85"/>
      <c r="KBN23" s="74"/>
      <c r="KBO23" s="74"/>
      <c r="KBP23" s="85"/>
      <c r="KBQ23" s="74"/>
      <c r="KBR23" s="74"/>
      <c r="KBS23" s="85"/>
      <c r="KBT23" s="80"/>
      <c r="KBU23" s="80"/>
      <c r="KBV23" s="85"/>
      <c r="KBW23" s="77"/>
      <c r="KBX23" s="74"/>
      <c r="KBY23" s="74"/>
      <c r="KBZ23" s="85"/>
      <c r="KCA23" s="74"/>
      <c r="KCB23" s="74"/>
      <c r="KCC23" s="85"/>
      <c r="KCD23" s="74"/>
      <c r="KCE23" s="74"/>
      <c r="KCF23" s="85"/>
      <c r="KCG23" s="74"/>
      <c r="KCH23" s="74"/>
      <c r="KCI23" s="85"/>
      <c r="KCJ23" s="80"/>
      <c r="KCK23" s="80"/>
      <c r="KCL23" s="85"/>
      <c r="KCM23" s="77"/>
      <c r="KCN23" s="74"/>
      <c r="KCO23" s="74"/>
      <c r="KCP23" s="85"/>
      <c r="KCQ23" s="74"/>
      <c r="KCR23" s="74"/>
      <c r="KCS23" s="85"/>
      <c r="KCT23" s="74"/>
      <c r="KCU23" s="74"/>
      <c r="KCV23" s="85"/>
      <c r="KCW23" s="74"/>
      <c r="KCX23" s="74"/>
      <c r="KCY23" s="85"/>
      <c r="KCZ23" s="80"/>
      <c r="KDA23" s="80"/>
      <c r="KDB23" s="85"/>
      <c r="KDC23" s="77"/>
      <c r="KDD23" s="74"/>
      <c r="KDE23" s="74"/>
      <c r="KDF23" s="85"/>
      <c r="KDG23" s="74"/>
      <c r="KDH23" s="74"/>
      <c r="KDI23" s="85"/>
      <c r="KDJ23" s="74"/>
      <c r="KDK23" s="74"/>
      <c r="KDL23" s="85"/>
      <c r="KDM23" s="74"/>
      <c r="KDN23" s="74"/>
      <c r="KDO23" s="85"/>
      <c r="KDP23" s="80"/>
      <c r="KDQ23" s="80"/>
      <c r="KDR23" s="85"/>
      <c r="KDS23" s="77"/>
      <c r="KDT23" s="74"/>
      <c r="KDU23" s="74"/>
      <c r="KDV23" s="85"/>
      <c r="KDW23" s="74"/>
      <c r="KDX23" s="74"/>
      <c r="KDY23" s="85"/>
      <c r="KDZ23" s="74"/>
      <c r="KEA23" s="74"/>
      <c r="KEB23" s="85"/>
      <c r="KEC23" s="74"/>
      <c r="KED23" s="74"/>
      <c r="KEE23" s="85"/>
      <c r="KEF23" s="80"/>
      <c r="KEG23" s="80"/>
      <c r="KEH23" s="85"/>
      <c r="KEI23" s="77"/>
      <c r="KEJ23" s="74"/>
      <c r="KEK23" s="74"/>
      <c r="KEL23" s="85"/>
      <c r="KEM23" s="74"/>
      <c r="KEN23" s="74"/>
      <c r="KEO23" s="85"/>
      <c r="KEP23" s="74"/>
      <c r="KEQ23" s="74"/>
      <c r="KER23" s="85"/>
      <c r="KES23" s="74"/>
      <c r="KET23" s="74"/>
      <c r="KEU23" s="85"/>
      <c r="KEV23" s="80"/>
      <c r="KEW23" s="80"/>
      <c r="KEX23" s="85"/>
      <c r="KEY23" s="77"/>
      <c r="KEZ23" s="74"/>
      <c r="KFA23" s="74"/>
      <c r="KFB23" s="85"/>
      <c r="KFC23" s="74"/>
      <c r="KFD23" s="74"/>
      <c r="KFE23" s="85"/>
      <c r="KFF23" s="74"/>
      <c r="KFG23" s="74"/>
      <c r="KFH23" s="85"/>
      <c r="KFI23" s="74"/>
      <c r="KFJ23" s="74"/>
      <c r="KFK23" s="85"/>
      <c r="KFL23" s="80"/>
      <c r="KFM23" s="80"/>
      <c r="KFN23" s="85"/>
      <c r="KFO23" s="77"/>
      <c r="KFP23" s="74"/>
      <c r="KFQ23" s="74"/>
      <c r="KFR23" s="85"/>
      <c r="KFS23" s="74"/>
      <c r="KFT23" s="74"/>
      <c r="KFU23" s="85"/>
      <c r="KFV23" s="74"/>
      <c r="KFW23" s="74"/>
      <c r="KFX23" s="85"/>
      <c r="KFY23" s="74"/>
      <c r="KFZ23" s="74"/>
      <c r="KGA23" s="85"/>
      <c r="KGB23" s="80"/>
      <c r="KGC23" s="80"/>
      <c r="KGD23" s="85"/>
      <c r="KGE23" s="77"/>
      <c r="KGF23" s="74"/>
      <c r="KGG23" s="74"/>
      <c r="KGH23" s="85"/>
      <c r="KGI23" s="74"/>
      <c r="KGJ23" s="74"/>
      <c r="KGK23" s="85"/>
      <c r="KGL23" s="74"/>
      <c r="KGM23" s="74"/>
      <c r="KGN23" s="85"/>
      <c r="KGO23" s="74"/>
      <c r="KGP23" s="74"/>
      <c r="KGQ23" s="85"/>
      <c r="KGR23" s="80"/>
      <c r="KGS23" s="80"/>
      <c r="KGT23" s="85"/>
      <c r="KGU23" s="77"/>
      <c r="KGV23" s="74"/>
      <c r="KGW23" s="74"/>
      <c r="KGX23" s="85"/>
      <c r="KGY23" s="74"/>
      <c r="KGZ23" s="74"/>
      <c r="KHA23" s="85"/>
      <c r="KHB23" s="74"/>
      <c r="KHC23" s="74"/>
      <c r="KHD23" s="85"/>
      <c r="KHE23" s="74"/>
      <c r="KHF23" s="74"/>
      <c r="KHG23" s="85"/>
      <c r="KHH23" s="80"/>
      <c r="KHI23" s="80"/>
      <c r="KHJ23" s="85"/>
      <c r="KHK23" s="77"/>
      <c r="KHL23" s="74"/>
      <c r="KHM23" s="74"/>
      <c r="KHN23" s="85"/>
      <c r="KHO23" s="74"/>
      <c r="KHP23" s="74"/>
      <c r="KHQ23" s="85"/>
      <c r="KHR23" s="74"/>
      <c r="KHS23" s="74"/>
      <c r="KHT23" s="85"/>
      <c r="KHU23" s="74"/>
      <c r="KHV23" s="74"/>
      <c r="KHW23" s="85"/>
      <c r="KHX23" s="80"/>
      <c r="KHY23" s="80"/>
      <c r="KHZ23" s="85"/>
      <c r="KIA23" s="77"/>
      <c r="KIB23" s="74"/>
      <c r="KIC23" s="74"/>
      <c r="KID23" s="85"/>
      <c r="KIE23" s="74"/>
      <c r="KIF23" s="74"/>
      <c r="KIG23" s="85"/>
      <c r="KIH23" s="74"/>
      <c r="KII23" s="74"/>
      <c r="KIJ23" s="85"/>
      <c r="KIK23" s="74"/>
      <c r="KIL23" s="74"/>
      <c r="KIM23" s="85"/>
      <c r="KIN23" s="80"/>
      <c r="KIO23" s="80"/>
      <c r="KIP23" s="85"/>
      <c r="KIQ23" s="77"/>
      <c r="KIR23" s="74"/>
      <c r="KIS23" s="74"/>
      <c r="KIT23" s="85"/>
      <c r="KIU23" s="74"/>
      <c r="KIV23" s="74"/>
      <c r="KIW23" s="85"/>
      <c r="KIX23" s="74"/>
      <c r="KIY23" s="74"/>
      <c r="KIZ23" s="85"/>
      <c r="KJA23" s="74"/>
      <c r="KJB23" s="74"/>
      <c r="KJC23" s="85"/>
      <c r="KJD23" s="80"/>
      <c r="KJE23" s="80"/>
      <c r="KJF23" s="85"/>
      <c r="KJG23" s="77"/>
      <c r="KJH23" s="74"/>
      <c r="KJI23" s="74"/>
      <c r="KJJ23" s="85"/>
      <c r="KJK23" s="74"/>
      <c r="KJL23" s="74"/>
      <c r="KJM23" s="85"/>
      <c r="KJN23" s="74"/>
      <c r="KJO23" s="74"/>
      <c r="KJP23" s="85"/>
      <c r="KJQ23" s="74"/>
      <c r="KJR23" s="74"/>
      <c r="KJS23" s="85"/>
      <c r="KJT23" s="80"/>
      <c r="KJU23" s="80"/>
      <c r="KJV23" s="85"/>
      <c r="KJW23" s="77"/>
      <c r="KJX23" s="74"/>
      <c r="KJY23" s="74"/>
      <c r="KJZ23" s="85"/>
      <c r="KKA23" s="74"/>
      <c r="KKB23" s="74"/>
      <c r="KKC23" s="85"/>
      <c r="KKD23" s="74"/>
      <c r="KKE23" s="74"/>
      <c r="KKF23" s="85"/>
      <c r="KKG23" s="74"/>
      <c r="KKH23" s="74"/>
      <c r="KKI23" s="85"/>
      <c r="KKJ23" s="80"/>
      <c r="KKK23" s="80"/>
      <c r="KKL23" s="85"/>
      <c r="KKM23" s="77"/>
      <c r="KKN23" s="74"/>
      <c r="KKO23" s="74"/>
      <c r="KKP23" s="85"/>
      <c r="KKQ23" s="74"/>
      <c r="KKR23" s="74"/>
      <c r="KKS23" s="85"/>
      <c r="KKT23" s="74"/>
      <c r="KKU23" s="74"/>
      <c r="KKV23" s="85"/>
      <c r="KKW23" s="74"/>
      <c r="KKX23" s="74"/>
      <c r="KKY23" s="85"/>
      <c r="KKZ23" s="80"/>
      <c r="KLA23" s="80"/>
      <c r="KLB23" s="85"/>
      <c r="KLC23" s="77"/>
      <c r="KLD23" s="74"/>
      <c r="KLE23" s="74"/>
      <c r="KLF23" s="85"/>
      <c r="KLG23" s="74"/>
      <c r="KLH23" s="74"/>
      <c r="KLI23" s="85"/>
      <c r="KLJ23" s="74"/>
      <c r="KLK23" s="74"/>
      <c r="KLL23" s="85"/>
      <c r="KLM23" s="74"/>
      <c r="KLN23" s="74"/>
      <c r="KLO23" s="85"/>
      <c r="KLP23" s="80"/>
      <c r="KLQ23" s="80"/>
      <c r="KLR23" s="85"/>
      <c r="KLS23" s="77"/>
      <c r="KLT23" s="74"/>
      <c r="KLU23" s="74"/>
      <c r="KLV23" s="85"/>
      <c r="KLW23" s="74"/>
      <c r="KLX23" s="74"/>
      <c r="KLY23" s="85"/>
      <c r="KLZ23" s="74"/>
      <c r="KMA23" s="74"/>
      <c r="KMB23" s="85"/>
      <c r="KMC23" s="74"/>
      <c r="KMD23" s="74"/>
      <c r="KME23" s="85"/>
      <c r="KMF23" s="80"/>
      <c r="KMG23" s="80"/>
      <c r="KMH23" s="85"/>
      <c r="KMI23" s="77"/>
      <c r="KMJ23" s="74"/>
      <c r="KMK23" s="74"/>
      <c r="KML23" s="85"/>
      <c r="KMM23" s="74"/>
      <c r="KMN23" s="74"/>
      <c r="KMO23" s="85"/>
      <c r="KMP23" s="74"/>
      <c r="KMQ23" s="74"/>
      <c r="KMR23" s="85"/>
      <c r="KMS23" s="74"/>
      <c r="KMT23" s="74"/>
      <c r="KMU23" s="85"/>
      <c r="KMV23" s="80"/>
      <c r="KMW23" s="80"/>
      <c r="KMX23" s="85"/>
      <c r="KMY23" s="77"/>
      <c r="KMZ23" s="74"/>
      <c r="KNA23" s="74"/>
      <c r="KNB23" s="85"/>
      <c r="KNC23" s="74"/>
      <c r="KND23" s="74"/>
      <c r="KNE23" s="85"/>
      <c r="KNF23" s="74"/>
      <c r="KNG23" s="74"/>
      <c r="KNH23" s="85"/>
      <c r="KNI23" s="74"/>
      <c r="KNJ23" s="74"/>
      <c r="KNK23" s="85"/>
      <c r="KNL23" s="80"/>
      <c r="KNM23" s="80"/>
      <c r="KNN23" s="85"/>
      <c r="KNO23" s="77"/>
      <c r="KNP23" s="74"/>
      <c r="KNQ23" s="74"/>
      <c r="KNR23" s="85"/>
      <c r="KNS23" s="74"/>
      <c r="KNT23" s="74"/>
      <c r="KNU23" s="85"/>
      <c r="KNV23" s="74"/>
      <c r="KNW23" s="74"/>
      <c r="KNX23" s="85"/>
      <c r="KNY23" s="74"/>
      <c r="KNZ23" s="74"/>
      <c r="KOA23" s="85"/>
      <c r="KOB23" s="80"/>
      <c r="KOC23" s="80"/>
      <c r="KOD23" s="85"/>
      <c r="KOE23" s="77"/>
      <c r="KOF23" s="74"/>
      <c r="KOG23" s="74"/>
      <c r="KOH23" s="85"/>
      <c r="KOI23" s="74"/>
      <c r="KOJ23" s="74"/>
      <c r="KOK23" s="85"/>
      <c r="KOL23" s="74"/>
      <c r="KOM23" s="74"/>
      <c r="KON23" s="85"/>
      <c r="KOO23" s="74"/>
      <c r="KOP23" s="74"/>
      <c r="KOQ23" s="85"/>
      <c r="KOR23" s="80"/>
      <c r="KOS23" s="80"/>
      <c r="KOT23" s="85"/>
      <c r="KOU23" s="77"/>
      <c r="KOV23" s="74"/>
      <c r="KOW23" s="74"/>
      <c r="KOX23" s="85"/>
      <c r="KOY23" s="74"/>
      <c r="KOZ23" s="74"/>
      <c r="KPA23" s="85"/>
      <c r="KPB23" s="74"/>
      <c r="KPC23" s="74"/>
      <c r="KPD23" s="85"/>
      <c r="KPE23" s="74"/>
      <c r="KPF23" s="74"/>
      <c r="KPG23" s="85"/>
      <c r="KPH23" s="80"/>
      <c r="KPI23" s="80"/>
      <c r="KPJ23" s="85"/>
      <c r="KPK23" s="77"/>
      <c r="KPL23" s="74"/>
      <c r="KPM23" s="74"/>
      <c r="KPN23" s="85"/>
      <c r="KPO23" s="74"/>
      <c r="KPP23" s="74"/>
      <c r="KPQ23" s="85"/>
      <c r="KPR23" s="74"/>
      <c r="KPS23" s="74"/>
      <c r="KPT23" s="85"/>
      <c r="KPU23" s="74"/>
      <c r="KPV23" s="74"/>
      <c r="KPW23" s="85"/>
      <c r="KPX23" s="80"/>
      <c r="KPY23" s="80"/>
      <c r="KPZ23" s="85"/>
      <c r="KQA23" s="77"/>
      <c r="KQB23" s="74"/>
      <c r="KQC23" s="74"/>
      <c r="KQD23" s="85"/>
      <c r="KQE23" s="74"/>
      <c r="KQF23" s="74"/>
      <c r="KQG23" s="85"/>
      <c r="KQH23" s="74"/>
      <c r="KQI23" s="74"/>
      <c r="KQJ23" s="85"/>
      <c r="KQK23" s="74"/>
      <c r="KQL23" s="74"/>
      <c r="KQM23" s="85"/>
      <c r="KQN23" s="80"/>
      <c r="KQO23" s="80"/>
      <c r="KQP23" s="85"/>
      <c r="KQQ23" s="77"/>
      <c r="KQR23" s="74"/>
      <c r="KQS23" s="74"/>
      <c r="KQT23" s="85"/>
      <c r="KQU23" s="74"/>
      <c r="KQV23" s="74"/>
      <c r="KQW23" s="85"/>
      <c r="KQX23" s="74"/>
      <c r="KQY23" s="74"/>
      <c r="KQZ23" s="85"/>
      <c r="KRA23" s="74"/>
      <c r="KRB23" s="74"/>
      <c r="KRC23" s="85"/>
      <c r="KRD23" s="80"/>
      <c r="KRE23" s="80"/>
      <c r="KRF23" s="85"/>
      <c r="KRG23" s="77"/>
      <c r="KRH23" s="74"/>
      <c r="KRI23" s="74"/>
      <c r="KRJ23" s="85"/>
      <c r="KRK23" s="74"/>
      <c r="KRL23" s="74"/>
      <c r="KRM23" s="85"/>
      <c r="KRN23" s="74"/>
      <c r="KRO23" s="74"/>
      <c r="KRP23" s="85"/>
      <c r="KRQ23" s="74"/>
      <c r="KRR23" s="74"/>
      <c r="KRS23" s="85"/>
      <c r="KRT23" s="80"/>
      <c r="KRU23" s="80"/>
      <c r="KRV23" s="85"/>
      <c r="KRW23" s="77"/>
      <c r="KRX23" s="74"/>
      <c r="KRY23" s="74"/>
      <c r="KRZ23" s="85"/>
      <c r="KSA23" s="74"/>
      <c r="KSB23" s="74"/>
      <c r="KSC23" s="85"/>
      <c r="KSD23" s="74"/>
      <c r="KSE23" s="74"/>
      <c r="KSF23" s="85"/>
      <c r="KSG23" s="74"/>
      <c r="KSH23" s="74"/>
      <c r="KSI23" s="85"/>
      <c r="KSJ23" s="80"/>
      <c r="KSK23" s="80"/>
      <c r="KSL23" s="85"/>
      <c r="KSM23" s="77"/>
      <c r="KSN23" s="74"/>
      <c r="KSO23" s="74"/>
      <c r="KSP23" s="85"/>
      <c r="KSQ23" s="74"/>
      <c r="KSR23" s="74"/>
      <c r="KSS23" s="85"/>
      <c r="KST23" s="74"/>
      <c r="KSU23" s="74"/>
      <c r="KSV23" s="85"/>
      <c r="KSW23" s="74"/>
      <c r="KSX23" s="74"/>
      <c r="KSY23" s="85"/>
      <c r="KSZ23" s="80"/>
      <c r="KTA23" s="80"/>
      <c r="KTB23" s="85"/>
      <c r="KTC23" s="77"/>
      <c r="KTD23" s="74"/>
      <c r="KTE23" s="74"/>
      <c r="KTF23" s="85"/>
      <c r="KTG23" s="74"/>
      <c r="KTH23" s="74"/>
      <c r="KTI23" s="85"/>
      <c r="KTJ23" s="74"/>
      <c r="KTK23" s="74"/>
      <c r="KTL23" s="85"/>
      <c r="KTM23" s="74"/>
      <c r="KTN23" s="74"/>
      <c r="KTO23" s="85"/>
      <c r="KTP23" s="80"/>
      <c r="KTQ23" s="80"/>
      <c r="KTR23" s="85"/>
      <c r="KTS23" s="77"/>
      <c r="KTT23" s="74"/>
      <c r="KTU23" s="74"/>
      <c r="KTV23" s="85"/>
      <c r="KTW23" s="74"/>
      <c r="KTX23" s="74"/>
      <c r="KTY23" s="85"/>
      <c r="KTZ23" s="74"/>
      <c r="KUA23" s="74"/>
      <c r="KUB23" s="85"/>
      <c r="KUC23" s="74"/>
      <c r="KUD23" s="74"/>
      <c r="KUE23" s="85"/>
      <c r="KUF23" s="80"/>
      <c r="KUG23" s="80"/>
      <c r="KUH23" s="85"/>
      <c r="KUI23" s="77"/>
      <c r="KUJ23" s="74"/>
      <c r="KUK23" s="74"/>
      <c r="KUL23" s="85"/>
      <c r="KUM23" s="74"/>
      <c r="KUN23" s="74"/>
      <c r="KUO23" s="85"/>
      <c r="KUP23" s="74"/>
      <c r="KUQ23" s="74"/>
      <c r="KUR23" s="85"/>
      <c r="KUS23" s="74"/>
      <c r="KUT23" s="74"/>
      <c r="KUU23" s="85"/>
      <c r="KUV23" s="80"/>
      <c r="KUW23" s="80"/>
      <c r="KUX23" s="85"/>
      <c r="KUY23" s="77"/>
      <c r="KUZ23" s="74"/>
      <c r="KVA23" s="74"/>
      <c r="KVB23" s="85"/>
      <c r="KVC23" s="74"/>
      <c r="KVD23" s="74"/>
      <c r="KVE23" s="85"/>
      <c r="KVF23" s="74"/>
      <c r="KVG23" s="74"/>
      <c r="KVH23" s="85"/>
      <c r="KVI23" s="74"/>
      <c r="KVJ23" s="74"/>
      <c r="KVK23" s="85"/>
      <c r="KVL23" s="80"/>
      <c r="KVM23" s="80"/>
      <c r="KVN23" s="85"/>
      <c r="KVO23" s="77"/>
      <c r="KVP23" s="74"/>
      <c r="KVQ23" s="74"/>
      <c r="KVR23" s="85"/>
      <c r="KVS23" s="74"/>
      <c r="KVT23" s="74"/>
      <c r="KVU23" s="85"/>
      <c r="KVV23" s="74"/>
      <c r="KVW23" s="74"/>
      <c r="KVX23" s="85"/>
      <c r="KVY23" s="74"/>
      <c r="KVZ23" s="74"/>
      <c r="KWA23" s="85"/>
      <c r="KWB23" s="80"/>
      <c r="KWC23" s="80"/>
      <c r="KWD23" s="85"/>
      <c r="KWE23" s="77"/>
      <c r="KWF23" s="74"/>
      <c r="KWG23" s="74"/>
      <c r="KWH23" s="85"/>
      <c r="KWI23" s="74"/>
      <c r="KWJ23" s="74"/>
      <c r="KWK23" s="85"/>
      <c r="KWL23" s="74"/>
      <c r="KWM23" s="74"/>
      <c r="KWN23" s="85"/>
      <c r="KWO23" s="74"/>
      <c r="KWP23" s="74"/>
      <c r="KWQ23" s="85"/>
      <c r="KWR23" s="80"/>
      <c r="KWS23" s="80"/>
      <c r="KWT23" s="85"/>
      <c r="KWU23" s="77"/>
      <c r="KWV23" s="74"/>
      <c r="KWW23" s="74"/>
      <c r="KWX23" s="85"/>
      <c r="KWY23" s="74"/>
      <c r="KWZ23" s="74"/>
      <c r="KXA23" s="85"/>
      <c r="KXB23" s="74"/>
      <c r="KXC23" s="74"/>
      <c r="KXD23" s="85"/>
      <c r="KXE23" s="74"/>
      <c r="KXF23" s="74"/>
      <c r="KXG23" s="85"/>
      <c r="KXH23" s="80"/>
      <c r="KXI23" s="80"/>
      <c r="KXJ23" s="85"/>
      <c r="KXK23" s="77"/>
      <c r="KXL23" s="74"/>
      <c r="KXM23" s="74"/>
      <c r="KXN23" s="85"/>
      <c r="KXO23" s="74"/>
      <c r="KXP23" s="74"/>
      <c r="KXQ23" s="85"/>
      <c r="KXR23" s="74"/>
      <c r="KXS23" s="74"/>
      <c r="KXT23" s="85"/>
      <c r="KXU23" s="74"/>
      <c r="KXV23" s="74"/>
      <c r="KXW23" s="85"/>
      <c r="KXX23" s="80"/>
      <c r="KXY23" s="80"/>
      <c r="KXZ23" s="85"/>
      <c r="KYA23" s="77"/>
      <c r="KYB23" s="74"/>
      <c r="KYC23" s="74"/>
      <c r="KYD23" s="85"/>
      <c r="KYE23" s="74"/>
      <c r="KYF23" s="74"/>
      <c r="KYG23" s="85"/>
      <c r="KYH23" s="74"/>
      <c r="KYI23" s="74"/>
      <c r="KYJ23" s="85"/>
      <c r="KYK23" s="74"/>
      <c r="KYL23" s="74"/>
      <c r="KYM23" s="85"/>
      <c r="KYN23" s="80"/>
      <c r="KYO23" s="80"/>
      <c r="KYP23" s="85"/>
      <c r="KYQ23" s="77"/>
      <c r="KYR23" s="74"/>
      <c r="KYS23" s="74"/>
      <c r="KYT23" s="85"/>
      <c r="KYU23" s="74"/>
      <c r="KYV23" s="74"/>
      <c r="KYW23" s="85"/>
      <c r="KYX23" s="74"/>
      <c r="KYY23" s="74"/>
      <c r="KYZ23" s="85"/>
      <c r="KZA23" s="74"/>
      <c r="KZB23" s="74"/>
      <c r="KZC23" s="85"/>
      <c r="KZD23" s="80"/>
      <c r="KZE23" s="80"/>
      <c r="KZF23" s="85"/>
      <c r="KZG23" s="77"/>
      <c r="KZH23" s="74"/>
      <c r="KZI23" s="74"/>
      <c r="KZJ23" s="85"/>
      <c r="KZK23" s="74"/>
      <c r="KZL23" s="74"/>
      <c r="KZM23" s="85"/>
      <c r="KZN23" s="74"/>
      <c r="KZO23" s="74"/>
      <c r="KZP23" s="85"/>
      <c r="KZQ23" s="74"/>
      <c r="KZR23" s="74"/>
      <c r="KZS23" s="85"/>
      <c r="KZT23" s="80"/>
      <c r="KZU23" s="80"/>
      <c r="KZV23" s="85"/>
      <c r="KZW23" s="77"/>
      <c r="KZX23" s="74"/>
      <c r="KZY23" s="74"/>
      <c r="KZZ23" s="85"/>
      <c r="LAA23" s="74"/>
      <c r="LAB23" s="74"/>
      <c r="LAC23" s="85"/>
      <c r="LAD23" s="74"/>
      <c r="LAE23" s="74"/>
      <c r="LAF23" s="85"/>
      <c r="LAG23" s="74"/>
      <c r="LAH23" s="74"/>
      <c r="LAI23" s="85"/>
      <c r="LAJ23" s="80"/>
      <c r="LAK23" s="80"/>
      <c r="LAL23" s="85"/>
      <c r="LAM23" s="77"/>
      <c r="LAN23" s="74"/>
      <c r="LAO23" s="74"/>
      <c r="LAP23" s="85"/>
      <c r="LAQ23" s="74"/>
      <c r="LAR23" s="74"/>
      <c r="LAS23" s="85"/>
      <c r="LAT23" s="74"/>
      <c r="LAU23" s="74"/>
      <c r="LAV23" s="85"/>
      <c r="LAW23" s="74"/>
      <c r="LAX23" s="74"/>
      <c r="LAY23" s="85"/>
      <c r="LAZ23" s="80"/>
      <c r="LBA23" s="80"/>
      <c r="LBB23" s="85"/>
      <c r="LBC23" s="77"/>
      <c r="LBD23" s="74"/>
      <c r="LBE23" s="74"/>
      <c r="LBF23" s="85"/>
      <c r="LBG23" s="74"/>
      <c r="LBH23" s="74"/>
      <c r="LBI23" s="85"/>
      <c r="LBJ23" s="74"/>
      <c r="LBK23" s="74"/>
      <c r="LBL23" s="85"/>
      <c r="LBM23" s="74"/>
      <c r="LBN23" s="74"/>
      <c r="LBO23" s="85"/>
      <c r="LBP23" s="80"/>
      <c r="LBQ23" s="80"/>
      <c r="LBR23" s="85"/>
      <c r="LBS23" s="77"/>
      <c r="LBT23" s="74"/>
      <c r="LBU23" s="74"/>
      <c r="LBV23" s="85"/>
      <c r="LBW23" s="74"/>
      <c r="LBX23" s="74"/>
      <c r="LBY23" s="85"/>
      <c r="LBZ23" s="74"/>
      <c r="LCA23" s="74"/>
      <c r="LCB23" s="85"/>
      <c r="LCC23" s="74"/>
      <c r="LCD23" s="74"/>
      <c r="LCE23" s="85"/>
      <c r="LCF23" s="80"/>
      <c r="LCG23" s="80"/>
      <c r="LCH23" s="85"/>
      <c r="LCI23" s="77"/>
      <c r="LCJ23" s="74"/>
      <c r="LCK23" s="74"/>
      <c r="LCL23" s="85"/>
      <c r="LCM23" s="74"/>
      <c r="LCN23" s="74"/>
      <c r="LCO23" s="85"/>
      <c r="LCP23" s="74"/>
      <c r="LCQ23" s="74"/>
      <c r="LCR23" s="85"/>
      <c r="LCS23" s="74"/>
      <c r="LCT23" s="74"/>
      <c r="LCU23" s="85"/>
      <c r="LCV23" s="80"/>
      <c r="LCW23" s="80"/>
      <c r="LCX23" s="85"/>
      <c r="LCY23" s="77"/>
      <c r="LCZ23" s="74"/>
      <c r="LDA23" s="74"/>
      <c r="LDB23" s="85"/>
      <c r="LDC23" s="74"/>
      <c r="LDD23" s="74"/>
      <c r="LDE23" s="85"/>
      <c r="LDF23" s="74"/>
      <c r="LDG23" s="74"/>
      <c r="LDH23" s="85"/>
      <c r="LDI23" s="74"/>
      <c r="LDJ23" s="74"/>
      <c r="LDK23" s="85"/>
      <c r="LDL23" s="80"/>
      <c r="LDM23" s="80"/>
      <c r="LDN23" s="85"/>
      <c r="LDO23" s="77"/>
      <c r="LDP23" s="74"/>
      <c r="LDQ23" s="74"/>
      <c r="LDR23" s="85"/>
      <c r="LDS23" s="74"/>
      <c r="LDT23" s="74"/>
      <c r="LDU23" s="85"/>
      <c r="LDV23" s="74"/>
      <c r="LDW23" s="74"/>
      <c r="LDX23" s="85"/>
      <c r="LDY23" s="74"/>
      <c r="LDZ23" s="74"/>
      <c r="LEA23" s="85"/>
      <c r="LEB23" s="80"/>
      <c r="LEC23" s="80"/>
      <c r="LED23" s="85"/>
      <c r="LEE23" s="77"/>
      <c r="LEF23" s="74"/>
      <c r="LEG23" s="74"/>
      <c r="LEH23" s="85"/>
      <c r="LEI23" s="74"/>
      <c r="LEJ23" s="74"/>
      <c r="LEK23" s="85"/>
      <c r="LEL23" s="74"/>
      <c r="LEM23" s="74"/>
      <c r="LEN23" s="85"/>
      <c r="LEO23" s="74"/>
      <c r="LEP23" s="74"/>
      <c r="LEQ23" s="85"/>
      <c r="LER23" s="80"/>
      <c r="LES23" s="80"/>
      <c r="LET23" s="85"/>
      <c r="LEU23" s="77"/>
      <c r="LEV23" s="74"/>
      <c r="LEW23" s="74"/>
      <c r="LEX23" s="85"/>
      <c r="LEY23" s="74"/>
      <c r="LEZ23" s="74"/>
      <c r="LFA23" s="85"/>
      <c r="LFB23" s="74"/>
      <c r="LFC23" s="74"/>
      <c r="LFD23" s="85"/>
      <c r="LFE23" s="74"/>
      <c r="LFF23" s="74"/>
      <c r="LFG23" s="85"/>
      <c r="LFH23" s="80"/>
      <c r="LFI23" s="80"/>
      <c r="LFJ23" s="85"/>
      <c r="LFK23" s="77"/>
      <c r="LFL23" s="74"/>
      <c r="LFM23" s="74"/>
      <c r="LFN23" s="85"/>
      <c r="LFO23" s="74"/>
      <c r="LFP23" s="74"/>
      <c r="LFQ23" s="85"/>
      <c r="LFR23" s="74"/>
      <c r="LFS23" s="74"/>
      <c r="LFT23" s="85"/>
      <c r="LFU23" s="74"/>
      <c r="LFV23" s="74"/>
      <c r="LFW23" s="85"/>
      <c r="LFX23" s="80"/>
      <c r="LFY23" s="80"/>
      <c r="LFZ23" s="85"/>
      <c r="LGA23" s="77"/>
      <c r="LGB23" s="74"/>
      <c r="LGC23" s="74"/>
      <c r="LGD23" s="85"/>
      <c r="LGE23" s="74"/>
      <c r="LGF23" s="74"/>
      <c r="LGG23" s="85"/>
      <c r="LGH23" s="74"/>
      <c r="LGI23" s="74"/>
      <c r="LGJ23" s="85"/>
      <c r="LGK23" s="74"/>
      <c r="LGL23" s="74"/>
      <c r="LGM23" s="85"/>
      <c r="LGN23" s="80"/>
      <c r="LGO23" s="80"/>
      <c r="LGP23" s="85"/>
      <c r="LGQ23" s="77"/>
      <c r="LGR23" s="74"/>
      <c r="LGS23" s="74"/>
      <c r="LGT23" s="85"/>
      <c r="LGU23" s="74"/>
      <c r="LGV23" s="74"/>
      <c r="LGW23" s="85"/>
      <c r="LGX23" s="74"/>
      <c r="LGY23" s="74"/>
      <c r="LGZ23" s="85"/>
      <c r="LHA23" s="74"/>
      <c r="LHB23" s="74"/>
      <c r="LHC23" s="85"/>
      <c r="LHD23" s="80"/>
      <c r="LHE23" s="80"/>
      <c r="LHF23" s="85"/>
      <c r="LHG23" s="77"/>
      <c r="LHH23" s="74"/>
      <c r="LHI23" s="74"/>
      <c r="LHJ23" s="85"/>
      <c r="LHK23" s="74"/>
      <c r="LHL23" s="74"/>
      <c r="LHM23" s="85"/>
      <c r="LHN23" s="74"/>
      <c r="LHO23" s="74"/>
      <c r="LHP23" s="85"/>
      <c r="LHQ23" s="74"/>
      <c r="LHR23" s="74"/>
      <c r="LHS23" s="85"/>
      <c r="LHT23" s="80"/>
      <c r="LHU23" s="80"/>
      <c r="LHV23" s="85"/>
      <c r="LHW23" s="77"/>
      <c r="LHX23" s="74"/>
      <c r="LHY23" s="74"/>
      <c r="LHZ23" s="85"/>
      <c r="LIA23" s="74"/>
      <c r="LIB23" s="74"/>
      <c r="LIC23" s="85"/>
      <c r="LID23" s="74"/>
      <c r="LIE23" s="74"/>
      <c r="LIF23" s="85"/>
      <c r="LIG23" s="74"/>
      <c r="LIH23" s="74"/>
      <c r="LII23" s="85"/>
      <c r="LIJ23" s="80"/>
      <c r="LIK23" s="80"/>
      <c r="LIL23" s="85"/>
      <c r="LIM23" s="77"/>
      <c r="LIN23" s="74"/>
      <c r="LIO23" s="74"/>
      <c r="LIP23" s="85"/>
      <c r="LIQ23" s="74"/>
      <c r="LIR23" s="74"/>
      <c r="LIS23" s="85"/>
      <c r="LIT23" s="74"/>
      <c r="LIU23" s="74"/>
      <c r="LIV23" s="85"/>
      <c r="LIW23" s="74"/>
      <c r="LIX23" s="74"/>
      <c r="LIY23" s="85"/>
      <c r="LIZ23" s="80"/>
      <c r="LJA23" s="80"/>
      <c r="LJB23" s="85"/>
      <c r="LJC23" s="77"/>
      <c r="LJD23" s="74"/>
      <c r="LJE23" s="74"/>
      <c r="LJF23" s="85"/>
      <c r="LJG23" s="74"/>
      <c r="LJH23" s="74"/>
      <c r="LJI23" s="85"/>
      <c r="LJJ23" s="74"/>
      <c r="LJK23" s="74"/>
      <c r="LJL23" s="85"/>
      <c r="LJM23" s="74"/>
      <c r="LJN23" s="74"/>
      <c r="LJO23" s="85"/>
      <c r="LJP23" s="80"/>
      <c r="LJQ23" s="80"/>
      <c r="LJR23" s="85"/>
      <c r="LJS23" s="77"/>
      <c r="LJT23" s="74"/>
      <c r="LJU23" s="74"/>
      <c r="LJV23" s="85"/>
      <c r="LJW23" s="74"/>
      <c r="LJX23" s="74"/>
      <c r="LJY23" s="85"/>
      <c r="LJZ23" s="74"/>
      <c r="LKA23" s="74"/>
      <c r="LKB23" s="85"/>
      <c r="LKC23" s="74"/>
      <c r="LKD23" s="74"/>
      <c r="LKE23" s="85"/>
      <c r="LKF23" s="80"/>
      <c r="LKG23" s="80"/>
      <c r="LKH23" s="85"/>
      <c r="LKI23" s="77"/>
      <c r="LKJ23" s="74"/>
      <c r="LKK23" s="74"/>
      <c r="LKL23" s="85"/>
      <c r="LKM23" s="74"/>
      <c r="LKN23" s="74"/>
      <c r="LKO23" s="85"/>
      <c r="LKP23" s="74"/>
      <c r="LKQ23" s="74"/>
      <c r="LKR23" s="85"/>
      <c r="LKS23" s="74"/>
      <c r="LKT23" s="74"/>
      <c r="LKU23" s="85"/>
      <c r="LKV23" s="80"/>
      <c r="LKW23" s="80"/>
      <c r="LKX23" s="85"/>
      <c r="LKY23" s="77"/>
      <c r="LKZ23" s="74"/>
      <c r="LLA23" s="74"/>
      <c r="LLB23" s="85"/>
      <c r="LLC23" s="74"/>
      <c r="LLD23" s="74"/>
      <c r="LLE23" s="85"/>
      <c r="LLF23" s="74"/>
      <c r="LLG23" s="74"/>
      <c r="LLH23" s="85"/>
      <c r="LLI23" s="74"/>
      <c r="LLJ23" s="74"/>
      <c r="LLK23" s="85"/>
      <c r="LLL23" s="80"/>
      <c r="LLM23" s="80"/>
      <c r="LLN23" s="85"/>
      <c r="LLO23" s="77"/>
      <c r="LLP23" s="74"/>
      <c r="LLQ23" s="74"/>
      <c r="LLR23" s="85"/>
      <c r="LLS23" s="74"/>
      <c r="LLT23" s="74"/>
      <c r="LLU23" s="85"/>
      <c r="LLV23" s="74"/>
      <c r="LLW23" s="74"/>
      <c r="LLX23" s="85"/>
      <c r="LLY23" s="74"/>
      <c r="LLZ23" s="74"/>
      <c r="LMA23" s="85"/>
      <c r="LMB23" s="80"/>
      <c r="LMC23" s="80"/>
      <c r="LMD23" s="85"/>
      <c r="LME23" s="77"/>
      <c r="LMF23" s="74"/>
      <c r="LMG23" s="74"/>
      <c r="LMH23" s="85"/>
      <c r="LMI23" s="74"/>
      <c r="LMJ23" s="74"/>
      <c r="LMK23" s="85"/>
      <c r="LML23" s="74"/>
      <c r="LMM23" s="74"/>
      <c r="LMN23" s="85"/>
      <c r="LMO23" s="74"/>
      <c r="LMP23" s="74"/>
      <c r="LMQ23" s="85"/>
      <c r="LMR23" s="80"/>
      <c r="LMS23" s="80"/>
      <c r="LMT23" s="85"/>
      <c r="LMU23" s="77"/>
      <c r="LMV23" s="74"/>
      <c r="LMW23" s="74"/>
      <c r="LMX23" s="85"/>
      <c r="LMY23" s="74"/>
      <c r="LMZ23" s="74"/>
      <c r="LNA23" s="85"/>
      <c r="LNB23" s="74"/>
      <c r="LNC23" s="74"/>
      <c r="LND23" s="85"/>
      <c r="LNE23" s="74"/>
      <c r="LNF23" s="74"/>
      <c r="LNG23" s="85"/>
      <c r="LNH23" s="80"/>
      <c r="LNI23" s="80"/>
      <c r="LNJ23" s="85"/>
      <c r="LNK23" s="77"/>
      <c r="LNL23" s="74"/>
      <c r="LNM23" s="74"/>
      <c r="LNN23" s="85"/>
      <c r="LNO23" s="74"/>
      <c r="LNP23" s="74"/>
      <c r="LNQ23" s="85"/>
      <c r="LNR23" s="74"/>
      <c r="LNS23" s="74"/>
      <c r="LNT23" s="85"/>
      <c r="LNU23" s="74"/>
      <c r="LNV23" s="74"/>
      <c r="LNW23" s="85"/>
      <c r="LNX23" s="80"/>
      <c r="LNY23" s="80"/>
      <c r="LNZ23" s="85"/>
      <c r="LOA23" s="77"/>
      <c r="LOB23" s="74"/>
      <c r="LOC23" s="74"/>
      <c r="LOD23" s="85"/>
      <c r="LOE23" s="74"/>
      <c r="LOF23" s="74"/>
      <c r="LOG23" s="85"/>
      <c r="LOH23" s="74"/>
      <c r="LOI23" s="74"/>
      <c r="LOJ23" s="85"/>
      <c r="LOK23" s="74"/>
      <c r="LOL23" s="74"/>
      <c r="LOM23" s="85"/>
      <c r="LON23" s="80"/>
      <c r="LOO23" s="80"/>
      <c r="LOP23" s="85"/>
      <c r="LOQ23" s="77"/>
      <c r="LOR23" s="74"/>
      <c r="LOS23" s="74"/>
      <c r="LOT23" s="85"/>
      <c r="LOU23" s="74"/>
      <c r="LOV23" s="74"/>
      <c r="LOW23" s="85"/>
      <c r="LOX23" s="74"/>
      <c r="LOY23" s="74"/>
      <c r="LOZ23" s="85"/>
      <c r="LPA23" s="74"/>
      <c r="LPB23" s="74"/>
      <c r="LPC23" s="85"/>
      <c r="LPD23" s="80"/>
      <c r="LPE23" s="80"/>
      <c r="LPF23" s="85"/>
      <c r="LPG23" s="77"/>
      <c r="LPH23" s="74"/>
      <c r="LPI23" s="74"/>
      <c r="LPJ23" s="85"/>
      <c r="LPK23" s="74"/>
      <c r="LPL23" s="74"/>
      <c r="LPM23" s="85"/>
      <c r="LPN23" s="74"/>
      <c r="LPO23" s="74"/>
      <c r="LPP23" s="85"/>
      <c r="LPQ23" s="74"/>
      <c r="LPR23" s="74"/>
      <c r="LPS23" s="85"/>
      <c r="LPT23" s="80"/>
      <c r="LPU23" s="80"/>
      <c r="LPV23" s="85"/>
      <c r="LPW23" s="77"/>
      <c r="LPX23" s="74"/>
      <c r="LPY23" s="74"/>
      <c r="LPZ23" s="85"/>
      <c r="LQA23" s="74"/>
      <c r="LQB23" s="74"/>
      <c r="LQC23" s="85"/>
      <c r="LQD23" s="74"/>
      <c r="LQE23" s="74"/>
      <c r="LQF23" s="85"/>
      <c r="LQG23" s="74"/>
      <c r="LQH23" s="74"/>
      <c r="LQI23" s="85"/>
      <c r="LQJ23" s="80"/>
      <c r="LQK23" s="80"/>
      <c r="LQL23" s="85"/>
      <c r="LQM23" s="77"/>
      <c r="LQN23" s="74"/>
      <c r="LQO23" s="74"/>
      <c r="LQP23" s="85"/>
      <c r="LQQ23" s="74"/>
      <c r="LQR23" s="74"/>
      <c r="LQS23" s="85"/>
      <c r="LQT23" s="74"/>
      <c r="LQU23" s="74"/>
      <c r="LQV23" s="85"/>
      <c r="LQW23" s="74"/>
      <c r="LQX23" s="74"/>
      <c r="LQY23" s="85"/>
      <c r="LQZ23" s="80"/>
      <c r="LRA23" s="80"/>
      <c r="LRB23" s="85"/>
      <c r="LRC23" s="77"/>
      <c r="LRD23" s="74"/>
      <c r="LRE23" s="74"/>
      <c r="LRF23" s="85"/>
      <c r="LRG23" s="74"/>
      <c r="LRH23" s="74"/>
      <c r="LRI23" s="85"/>
      <c r="LRJ23" s="74"/>
      <c r="LRK23" s="74"/>
      <c r="LRL23" s="85"/>
      <c r="LRM23" s="74"/>
      <c r="LRN23" s="74"/>
      <c r="LRO23" s="85"/>
      <c r="LRP23" s="80"/>
      <c r="LRQ23" s="80"/>
      <c r="LRR23" s="85"/>
      <c r="LRS23" s="77"/>
      <c r="LRT23" s="74"/>
      <c r="LRU23" s="74"/>
      <c r="LRV23" s="85"/>
      <c r="LRW23" s="74"/>
      <c r="LRX23" s="74"/>
      <c r="LRY23" s="85"/>
      <c r="LRZ23" s="74"/>
      <c r="LSA23" s="74"/>
      <c r="LSB23" s="85"/>
      <c r="LSC23" s="74"/>
      <c r="LSD23" s="74"/>
      <c r="LSE23" s="85"/>
      <c r="LSF23" s="80"/>
      <c r="LSG23" s="80"/>
      <c r="LSH23" s="85"/>
      <c r="LSI23" s="77"/>
      <c r="LSJ23" s="74"/>
      <c r="LSK23" s="74"/>
      <c r="LSL23" s="85"/>
      <c r="LSM23" s="74"/>
      <c r="LSN23" s="74"/>
      <c r="LSO23" s="85"/>
      <c r="LSP23" s="74"/>
      <c r="LSQ23" s="74"/>
      <c r="LSR23" s="85"/>
      <c r="LSS23" s="74"/>
      <c r="LST23" s="74"/>
      <c r="LSU23" s="85"/>
      <c r="LSV23" s="80"/>
      <c r="LSW23" s="80"/>
      <c r="LSX23" s="85"/>
      <c r="LSY23" s="77"/>
      <c r="LSZ23" s="74"/>
      <c r="LTA23" s="74"/>
      <c r="LTB23" s="85"/>
      <c r="LTC23" s="74"/>
      <c r="LTD23" s="74"/>
      <c r="LTE23" s="85"/>
      <c r="LTF23" s="74"/>
      <c r="LTG23" s="74"/>
      <c r="LTH23" s="85"/>
      <c r="LTI23" s="74"/>
      <c r="LTJ23" s="74"/>
      <c r="LTK23" s="85"/>
      <c r="LTL23" s="80"/>
      <c r="LTM23" s="80"/>
      <c r="LTN23" s="85"/>
      <c r="LTO23" s="77"/>
      <c r="LTP23" s="74"/>
      <c r="LTQ23" s="74"/>
      <c r="LTR23" s="85"/>
      <c r="LTS23" s="74"/>
      <c r="LTT23" s="74"/>
      <c r="LTU23" s="85"/>
      <c r="LTV23" s="74"/>
      <c r="LTW23" s="74"/>
      <c r="LTX23" s="85"/>
      <c r="LTY23" s="74"/>
      <c r="LTZ23" s="74"/>
      <c r="LUA23" s="85"/>
      <c r="LUB23" s="80"/>
      <c r="LUC23" s="80"/>
      <c r="LUD23" s="85"/>
      <c r="LUE23" s="77"/>
      <c r="LUF23" s="74"/>
      <c r="LUG23" s="74"/>
      <c r="LUH23" s="85"/>
      <c r="LUI23" s="74"/>
      <c r="LUJ23" s="74"/>
      <c r="LUK23" s="85"/>
      <c r="LUL23" s="74"/>
      <c r="LUM23" s="74"/>
      <c r="LUN23" s="85"/>
      <c r="LUO23" s="74"/>
      <c r="LUP23" s="74"/>
      <c r="LUQ23" s="85"/>
      <c r="LUR23" s="80"/>
      <c r="LUS23" s="80"/>
      <c r="LUT23" s="85"/>
      <c r="LUU23" s="77"/>
      <c r="LUV23" s="74"/>
      <c r="LUW23" s="74"/>
      <c r="LUX23" s="85"/>
      <c r="LUY23" s="74"/>
      <c r="LUZ23" s="74"/>
      <c r="LVA23" s="85"/>
      <c r="LVB23" s="74"/>
      <c r="LVC23" s="74"/>
      <c r="LVD23" s="85"/>
      <c r="LVE23" s="74"/>
      <c r="LVF23" s="74"/>
      <c r="LVG23" s="85"/>
      <c r="LVH23" s="80"/>
      <c r="LVI23" s="80"/>
      <c r="LVJ23" s="85"/>
      <c r="LVK23" s="77"/>
      <c r="LVL23" s="74"/>
      <c r="LVM23" s="74"/>
      <c r="LVN23" s="85"/>
      <c r="LVO23" s="74"/>
      <c r="LVP23" s="74"/>
      <c r="LVQ23" s="85"/>
      <c r="LVR23" s="74"/>
      <c r="LVS23" s="74"/>
      <c r="LVT23" s="85"/>
      <c r="LVU23" s="74"/>
      <c r="LVV23" s="74"/>
      <c r="LVW23" s="85"/>
      <c r="LVX23" s="80"/>
      <c r="LVY23" s="80"/>
      <c r="LVZ23" s="85"/>
      <c r="LWA23" s="77"/>
      <c r="LWB23" s="74"/>
      <c r="LWC23" s="74"/>
      <c r="LWD23" s="85"/>
      <c r="LWE23" s="74"/>
      <c r="LWF23" s="74"/>
      <c r="LWG23" s="85"/>
      <c r="LWH23" s="74"/>
      <c r="LWI23" s="74"/>
      <c r="LWJ23" s="85"/>
      <c r="LWK23" s="74"/>
      <c r="LWL23" s="74"/>
      <c r="LWM23" s="85"/>
      <c r="LWN23" s="80"/>
      <c r="LWO23" s="80"/>
      <c r="LWP23" s="85"/>
      <c r="LWQ23" s="77"/>
      <c r="LWR23" s="74"/>
      <c r="LWS23" s="74"/>
      <c r="LWT23" s="85"/>
      <c r="LWU23" s="74"/>
      <c r="LWV23" s="74"/>
      <c r="LWW23" s="85"/>
      <c r="LWX23" s="74"/>
      <c r="LWY23" s="74"/>
      <c r="LWZ23" s="85"/>
      <c r="LXA23" s="74"/>
      <c r="LXB23" s="74"/>
      <c r="LXC23" s="85"/>
      <c r="LXD23" s="80"/>
      <c r="LXE23" s="80"/>
      <c r="LXF23" s="85"/>
      <c r="LXG23" s="77"/>
      <c r="LXH23" s="74"/>
      <c r="LXI23" s="74"/>
      <c r="LXJ23" s="85"/>
      <c r="LXK23" s="74"/>
      <c r="LXL23" s="74"/>
      <c r="LXM23" s="85"/>
      <c r="LXN23" s="74"/>
      <c r="LXO23" s="74"/>
      <c r="LXP23" s="85"/>
      <c r="LXQ23" s="74"/>
      <c r="LXR23" s="74"/>
      <c r="LXS23" s="85"/>
      <c r="LXT23" s="80"/>
      <c r="LXU23" s="80"/>
      <c r="LXV23" s="85"/>
      <c r="LXW23" s="77"/>
      <c r="LXX23" s="74"/>
      <c r="LXY23" s="74"/>
      <c r="LXZ23" s="85"/>
      <c r="LYA23" s="74"/>
      <c r="LYB23" s="74"/>
      <c r="LYC23" s="85"/>
      <c r="LYD23" s="74"/>
      <c r="LYE23" s="74"/>
      <c r="LYF23" s="85"/>
      <c r="LYG23" s="74"/>
      <c r="LYH23" s="74"/>
      <c r="LYI23" s="85"/>
      <c r="LYJ23" s="80"/>
      <c r="LYK23" s="80"/>
      <c r="LYL23" s="85"/>
      <c r="LYM23" s="77"/>
      <c r="LYN23" s="74"/>
      <c r="LYO23" s="74"/>
      <c r="LYP23" s="85"/>
      <c r="LYQ23" s="74"/>
      <c r="LYR23" s="74"/>
      <c r="LYS23" s="85"/>
      <c r="LYT23" s="74"/>
      <c r="LYU23" s="74"/>
      <c r="LYV23" s="85"/>
      <c r="LYW23" s="74"/>
      <c r="LYX23" s="74"/>
      <c r="LYY23" s="85"/>
      <c r="LYZ23" s="80"/>
      <c r="LZA23" s="80"/>
      <c r="LZB23" s="85"/>
      <c r="LZC23" s="77"/>
      <c r="LZD23" s="74"/>
      <c r="LZE23" s="74"/>
      <c r="LZF23" s="85"/>
      <c r="LZG23" s="74"/>
      <c r="LZH23" s="74"/>
      <c r="LZI23" s="85"/>
      <c r="LZJ23" s="74"/>
      <c r="LZK23" s="74"/>
      <c r="LZL23" s="85"/>
      <c r="LZM23" s="74"/>
      <c r="LZN23" s="74"/>
      <c r="LZO23" s="85"/>
      <c r="LZP23" s="80"/>
      <c r="LZQ23" s="80"/>
      <c r="LZR23" s="85"/>
      <c r="LZS23" s="77"/>
      <c r="LZT23" s="74"/>
      <c r="LZU23" s="74"/>
      <c r="LZV23" s="85"/>
      <c r="LZW23" s="74"/>
      <c r="LZX23" s="74"/>
      <c r="LZY23" s="85"/>
      <c r="LZZ23" s="74"/>
      <c r="MAA23" s="74"/>
      <c r="MAB23" s="85"/>
      <c r="MAC23" s="74"/>
      <c r="MAD23" s="74"/>
      <c r="MAE23" s="85"/>
      <c r="MAF23" s="80"/>
      <c r="MAG23" s="80"/>
      <c r="MAH23" s="85"/>
      <c r="MAI23" s="77"/>
      <c r="MAJ23" s="74"/>
      <c r="MAK23" s="74"/>
      <c r="MAL23" s="85"/>
      <c r="MAM23" s="74"/>
      <c r="MAN23" s="74"/>
      <c r="MAO23" s="85"/>
      <c r="MAP23" s="74"/>
      <c r="MAQ23" s="74"/>
      <c r="MAR23" s="85"/>
      <c r="MAS23" s="74"/>
      <c r="MAT23" s="74"/>
      <c r="MAU23" s="85"/>
      <c r="MAV23" s="80"/>
      <c r="MAW23" s="80"/>
      <c r="MAX23" s="85"/>
      <c r="MAY23" s="77"/>
      <c r="MAZ23" s="74"/>
      <c r="MBA23" s="74"/>
      <c r="MBB23" s="85"/>
      <c r="MBC23" s="74"/>
      <c r="MBD23" s="74"/>
      <c r="MBE23" s="85"/>
      <c r="MBF23" s="74"/>
      <c r="MBG23" s="74"/>
      <c r="MBH23" s="85"/>
      <c r="MBI23" s="74"/>
      <c r="MBJ23" s="74"/>
      <c r="MBK23" s="85"/>
      <c r="MBL23" s="80"/>
      <c r="MBM23" s="80"/>
      <c r="MBN23" s="85"/>
      <c r="MBO23" s="77"/>
      <c r="MBP23" s="74"/>
      <c r="MBQ23" s="74"/>
      <c r="MBR23" s="85"/>
      <c r="MBS23" s="74"/>
      <c r="MBT23" s="74"/>
      <c r="MBU23" s="85"/>
      <c r="MBV23" s="74"/>
      <c r="MBW23" s="74"/>
      <c r="MBX23" s="85"/>
      <c r="MBY23" s="74"/>
      <c r="MBZ23" s="74"/>
      <c r="MCA23" s="85"/>
      <c r="MCB23" s="80"/>
      <c r="MCC23" s="80"/>
      <c r="MCD23" s="85"/>
      <c r="MCE23" s="77"/>
      <c r="MCF23" s="74"/>
      <c r="MCG23" s="74"/>
      <c r="MCH23" s="85"/>
      <c r="MCI23" s="74"/>
      <c r="MCJ23" s="74"/>
      <c r="MCK23" s="85"/>
      <c r="MCL23" s="74"/>
      <c r="MCM23" s="74"/>
      <c r="MCN23" s="85"/>
      <c r="MCO23" s="74"/>
      <c r="MCP23" s="74"/>
      <c r="MCQ23" s="85"/>
      <c r="MCR23" s="80"/>
      <c r="MCS23" s="80"/>
      <c r="MCT23" s="85"/>
      <c r="MCU23" s="77"/>
      <c r="MCV23" s="74"/>
      <c r="MCW23" s="74"/>
      <c r="MCX23" s="85"/>
      <c r="MCY23" s="74"/>
      <c r="MCZ23" s="74"/>
      <c r="MDA23" s="85"/>
      <c r="MDB23" s="74"/>
      <c r="MDC23" s="74"/>
      <c r="MDD23" s="85"/>
      <c r="MDE23" s="74"/>
      <c r="MDF23" s="74"/>
      <c r="MDG23" s="85"/>
      <c r="MDH23" s="80"/>
      <c r="MDI23" s="80"/>
      <c r="MDJ23" s="85"/>
      <c r="MDK23" s="77"/>
      <c r="MDL23" s="74"/>
      <c r="MDM23" s="74"/>
      <c r="MDN23" s="85"/>
      <c r="MDO23" s="74"/>
      <c r="MDP23" s="74"/>
      <c r="MDQ23" s="85"/>
      <c r="MDR23" s="74"/>
      <c r="MDS23" s="74"/>
      <c r="MDT23" s="85"/>
      <c r="MDU23" s="74"/>
      <c r="MDV23" s="74"/>
      <c r="MDW23" s="85"/>
      <c r="MDX23" s="80"/>
      <c r="MDY23" s="80"/>
      <c r="MDZ23" s="85"/>
      <c r="MEA23" s="77"/>
      <c r="MEB23" s="74"/>
      <c r="MEC23" s="74"/>
      <c r="MED23" s="85"/>
      <c r="MEE23" s="74"/>
      <c r="MEF23" s="74"/>
      <c r="MEG23" s="85"/>
      <c r="MEH23" s="74"/>
      <c r="MEI23" s="74"/>
      <c r="MEJ23" s="85"/>
      <c r="MEK23" s="74"/>
      <c r="MEL23" s="74"/>
      <c r="MEM23" s="85"/>
      <c r="MEN23" s="80"/>
      <c r="MEO23" s="80"/>
      <c r="MEP23" s="85"/>
      <c r="MEQ23" s="77"/>
      <c r="MER23" s="74"/>
      <c r="MES23" s="74"/>
      <c r="MET23" s="85"/>
      <c r="MEU23" s="74"/>
      <c r="MEV23" s="74"/>
      <c r="MEW23" s="85"/>
      <c r="MEX23" s="74"/>
      <c r="MEY23" s="74"/>
      <c r="MEZ23" s="85"/>
      <c r="MFA23" s="74"/>
      <c r="MFB23" s="74"/>
      <c r="MFC23" s="85"/>
      <c r="MFD23" s="80"/>
      <c r="MFE23" s="80"/>
      <c r="MFF23" s="85"/>
      <c r="MFG23" s="77"/>
      <c r="MFH23" s="74"/>
      <c r="MFI23" s="74"/>
      <c r="MFJ23" s="85"/>
      <c r="MFK23" s="74"/>
      <c r="MFL23" s="74"/>
      <c r="MFM23" s="85"/>
      <c r="MFN23" s="74"/>
      <c r="MFO23" s="74"/>
      <c r="MFP23" s="85"/>
      <c r="MFQ23" s="74"/>
      <c r="MFR23" s="74"/>
      <c r="MFS23" s="85"/>
      <c r="MFT23" s="80"/>
      <c r="MFU23" s="80"/>
      <c r="MFV23" s="85"/>
      <c r="MFW23" s="77"/>
      <c r="MFX23" s="74"/>
      <c r="MFY23" s="74"/>
      <c r="MFZ23" s="85"/>
      <c r="MGA23" s="74"/>
      <c r="MGB23" s="74"/>
      <c r="MGC23" s="85"/>
      <c r="MGD23" s="74"/>
      <c r="MGE23" s="74"/>
      <c r="MGF23" s="85"/>
      <c r="MGG23" s="74"/>
      <c r="MGH23" s="74"/>
      <c r="MGI23" s="85"/>
      <c r="MGJ23" s="80"/>
      <c r="MGK23" s="80"/>
      <c r="MGL23" s="85"/>
      <c r="MGM23" s="77"/>
      <c r="MGN23" s="74"/>
      <c r="MGO23" s="74"/>
      <c r="MGP23" s="85"/>
      <c r="MGQ23" s="74"/>
      <c r="MGR23" s="74"/>
      <c r="MGS23" s="85"/>
      <c r="MGT23" s="74"/>
      <c r="MGU23" s="74"/>
      <c r="MGV23" s="85"/>
      <c r="MGW23" s="74"/>
      <c r="MGX23" s="74"/>
      <c r="MGY23" s="85"/>
      <c r="MGZ23" s="80"/>
      <c r="MHA23" s="80"/>
      <c r="MHB23" s="85"/>
      <c r="MHC23" s="77"/>
      <c r="MHD23" s="74"/>
      <c r="MHE23" s="74"/>
      <c r="MHF23" s="85"/>
      <c r="MHG23" s="74"/>
      <c r="MHH23" s="74"/>
      <c r="MHI23" s="85"/>
      <c r="MHJ23" s="74"/>
      <c r="MHK23" s="74"/>
      <c r="MHL23" s="85"/>
      <c r="MHM23" s="74"/>
      <c r="MHN23" s="74"/>
      <c r="MHO23" s="85"/>
      <c r="MHP23" s="80"/>
      <c r="MHQ23" s="80"/>
      <c r="MHR23" s="85"/>
      <c r="MHS23" s="77"/>
      <c r="MHT23" s="74"/>
      <c r="MHU23" s="74"/>
      <c r="MHV23" s="85"/>
      <c r="MHW23" s="74"/>
      <c r="MHX23" s="74"/>
      <c r="MHY23" s="85"/>
      <c r="MHZ23" s="74"/>
      <c r="MIA23" s="74"/>
      <c r="MIB23" s="85"/>
      <c r="MIC23" s="74"/>
      <c r="MID23" s="74"/>
      <c r="MIE23" s="85"/>
      <c r="MIF23" s="80"/>
      <c r="MIG23" s="80"/>
      <c r="MIH23" s="85"/>
      <c r="MII23" s="77"/>
      <c r="MIJ23" s="74"/>
      <c r="MIK23" s="74"/>
      <c r="MIL23" s="85"/>
      <c r="MIM23" s="74"/>
      <c r="MIN23" s="74"/>
      <c r="MIO23" s="85"/>
      <c r="MIP23" s="74"/>
      <c r="MIQ23" s="74"/>
      <c r="MIR23" s="85"/>
      <c r="MIS23" s="74"/>
      <c r="MIT23" s="74"/>
      <c r="MIU23" s="85"/>
      <c r="MIV23" s="80"/>
      <c r="MIW23" s="80"/>
      <c r="MIX23" s="85"/>
      <c r="MIY23" s="77"/>
      <c r="MIZ23" s="74"/>
      <c r="MJA23" s="74"/>
      <c r="MJB23" s="85"/>
      <c r="MJC23" s="74"/>
      <c r="MJD23" s="74"/>
      <c r="MJE23" s="85"/>
      <c r="MJF23" s="74"/>
      <c r="MJG23" s="74"/>
      <c r="MJH23" s="85"/>
      <c r="MJI23" s="74"/>
      <c r="MJJ23" s="74"/>
      <c r="MJK23" s="85"/>
      <c r="MJL23" s="80"/>
      <c r="MJM23" s="80"/>
      <c r="MJN23" s="85"/>
      <c r="MJO23" s="77"/>
      <c r="MJP23" s="74"/>
      <c r="MJQ23" s="74"/>
      <c r="MJR23" s="85"/>
      <c r="MJS23" s="74"/>
      <c r="MJT23" s="74"/>
      <c r="MJU23" s="85"/>
      <c r="MJV23" s="74"/>
      <c r="MJW23" s="74"/>
      <c r="MJX23" s="85"/>
      <c r="MJY23" s="74"/>
      <c r="MJZ23" s="74"/>
      <c r="MKA23" s="85"/>
      <c r="MKB23" s="80"/>
      <c r="MKC23" s="80"/>
      <c r="MKD23" s="85"/>
      <c r="MKE23" s="77"/>
      <c r="MKF23" s="74"/>
      <c r="MKG23" s="74"/>
      <c r="MKH23" s="85"/>
      <c r="MKI23" s="74"/>
      <c r="MKJ23" s="74"/>
      <c r="MKK23" s="85"/>
      <c r="MKL23" s="74"/>
      <c r="MKM23" s="74"/>
      <c r="MKN23" s="85"/>
      <c r="MKO23" s="74"/>
      <c r="MKP23" s="74"/>
      <c r="MKQ23" s="85"/>
      <c r="MKR23" s="80"/>
      <c r="MKS23" s="80"/>
      <c r="MKT23" s="85"/>
      <c r="MKU23" s="77"/>
      <c r="MKV23" s="74"/>
      <c r="MKW23" s="74"/>
      <c r="MKX23" s="85"/>
      <c r="MKY23" s="74"/>
      <c r="MKZ23" s="74"/>
      <c r="MLA23" s="85"/>
      <c r="MLB23" s="74"/>
      <c r="MLC23" s="74"/>
      <c r="MLD23" s="85"/>
      <c r="MLE23" s="74"/>
      <c r="MLF23" s="74"/>
      <c r="MLG23" s="85"/>
      <c r="MLH23" s="80"/>
      <c r="MLI23" s="80"/>
      <c r="MLJ23" s="85"/>
      <c r="MLK23" s="77"/>
      <c r="MLL23" s="74"/>
      <c r="MLM23" s="74"/>
      <c r="MLN23" s="85"/>
      <c r="MLO23" s="74"/>
      <c r="MLP23" s="74"/>
      <c r="MLQ23" s="85"/>
      <c r="MLR23" s="74"/>
      <c r="MLS23" s="74"/>
      <c r="MLT23" s="85"/>
      <c r="MLU23" s="74"/>
      <c r="MLV23" s="74"/>
      <c r="MLW23" s="85"/>
      <c r="MLX23" s="80"/>
      <c r="MLY23" s="80"/>
      <c r="MLZ23" s="85"/>
      <c r="MMA23" s="77"/>
      <c r="MMB23" s="74"/>
      <c r="MMC23" s="74"/>
      <c r="MMD23" s="85"/>
      <c r="MME23" s="74"/>
      <c r="MMF23" s="74"/>
      <c r="MMG23" s="85"/>
      <c r="MMH23" s="74"/>
      <c r="MMI23" s="74"/>
      <c r="MMJ23" s="85"/>
      <c r="MMK23" s="74"/>
      <c r="MML23" s="74"/>
      <c r="MMM23" s="85"/>
      <c r="MMN23" s="80"/>
      <c r="MMO23" s="80"/>
      <c r="MMP23" s="85"/>
      <c r="MMQ23" s="77"/>
      <c r="MMR23" s="74"/>
      <c r="MMS23" s="74"/>
      <c r="MMT23" s="85"/>
      <c r="MMU23" s="74"/>
      <c r="MMV23" s="74"/>
      <c r="MMW23" s="85"/>
      <c r="MMX23" s="74"/>
      <c r="MMY23" s="74"/>
      <c r="MMZ23" s="85"/>
      <c r="MNA23" s="74"/>
      <c r="MNB23" s="74"/>
      <c r="MNC23" s="85"/>
      <c r="MND23" s="80"/>
      <c r="MNE23" s="80"/>
      <c r="MNF23" s="85"/>
      <c r="MNG23" s="77"/>
      <c r="MNH23" s="74"/>
      <c r="MNI23" s="74"/>
      <c r="MNJ23" s="85"/>
      <c r="MNK23" s="74"/>
      <c r="MNL23" s="74"/>
      <c r="MNM23" s="85"/>
      <c r="MNN23" s="74"/>
      <c r="MNO23" s="74"/>
      <c r="MNP23" s="85"/>
      <c r="MNQ23" s="74"/>
      <c r="MNR23" s="74"/>
      <c r="MNS23" s="85"/>
      <c r="MNT23" s="80"/>
      <c r="MNU23" s="80"/>
      <c r="MNV23" s="85"/>
      <c r="MNW23" s="77"/>
      <c r="MNX23" s="74"/>
      <c r="MNY23" s="74"/>
      <c r="MNZ23" s="85"/>
      <c r="MOA23" s="74"/>
      <c r="MOB23" s="74"/>
      <c r="MOC23" s="85"/>
      <c r="MOD23" s="74"/>
      <c r="MOE23" s="74"/>
      <c r="MOF23" s="85"/>
      <c r="MOG23" s="74"/>
      <c r="MOH23" s="74"/>
      <c r="MOI23" s="85"/>
      <c r="MOJ23" s="80"/>
      <c r="MOK23" s="80"/>
      <c r="MOL23" s="85"/>
      <c r="MOM23" s="77"/>
      <c r="MON23" s="74"/>
      <c r="MOO23" s="74"/>
      <c r="MOP23" s="85"/>
      <c r="MOQ23" s="74"/>
      <c r="MOR23" s="74"/>
      <c r="MOS23" s="85"/>
      <c r="MOT23" s="74"/>
      <c r="MOU23" s="74"/>
      <c r="MOV23" s="85"/>
      <c r="MOW23" s="74"/>
      <c r="MOX23" s="74"/>
      <c r="MOY23" s="85"/>
      <c r="MOZ23" s="80"/>
      <c r="MPA23" s="80"/>
      <c r="MPB23" s="85"/>
      <c r="MPC23" s="77"/>
      <c r="MPD23" s="74"/>
      <c r="MPE23" s="74"/>
      <c r="MPF23" s="85"/>
      <c r="MPG23" s="74"/>
      <c r="MPH23" s="74"/>
      <c r="MPI23" s="85"/>
      <c r="MPJ23" s="74"/>
      <c r="MPK23" s="74"/>
      <c r="MPL23" s="85"/>
      <c r="MPM23" s="74"/>
      <c r="MPN23" s="74"/>
      <c r="MPO23" s="85"/>
      <c r="MPP23" s="80"/>
      <c r="MPQ23" s="80"/>
      <c r="MPR23" s="85"/>
      <c r="MPS23" s="77"/>
      <c r="MPT23" s="74"/>
      <c r="MPU23" s="74"/>
      <c r="MPV23" s="85"/>
      <c r="MPW23" s="74"/>
      <c r="MPX23" s="74"/>
      <c r="MPY23" s="85"/>
      <c r="MPZ23" s="74"/>
      <c r="MQA23" s="74"/>
      <c r="MQB23" s="85"/>
      <c r="MQC23" s="74"/>
      <c r="MQD23" s="74"/>
      <c r="MQE23" s="85"/>
      <c r="MQF23" s="80"/>
      <c r="MQG23" s="80"/>
      <c r="MQH23" s="85"/>
      <c r="MQI23" s="77"/>
      <c r="MQJ23" s="74"/>
      <c r="MQK23" s="74"/>
      <c r="MQL23" s="85"/>
      <c r="MQM23" s="74"/>
      <c r="MQN23" s="74"/>
      <c r="MQO23" s="85"/>
      <c r="MQP23" s="74"/>
      <c r="MQQ23" s="74"/>
      <c r="MQR23" s="85"/>
      <c r="MQS23" s="74"/>
      <c r="MQT23" s="74"/>
      <c r="MQU23" s="85"/>
      <c r="MQV23" s="80"/>
      <c r="MQW23" s="80"/>
      <c r="MQX23" s="85"/>
      <c r="MQY23" s="77"/>
      <c r="MQZ23" s="74"/>
      <c r="MRA23" s="74"/>
      <c r="MRB23" s="85"/>
      <c r="MRC23" s="74"/>
      <c r="MRD23" s="74"/>
      <c r="MRE23" s="85"/>
      <c r="MRF23" s="74"/>
      <c r="MRG23" s="74"/>
      <c r="MRH23" s="85"/>
      <c r="MRI23" s="74"/>
      <c r="MRJ23" s="74"/>
      <c r="MRK23" s="85"/>
      <c r="MRL23" s="80"/>
      <c r="MRM23" s="80"/>
      <c r="MRN23" s="85"/>
      <c r="MRO23" s="77"/>
      <c r="MRP23" s="74"/>
      <c r="MRQ23" s="74"/>
      <c r="MRR23" s="85"/>
      <c r="MRS23" s="74"/>
      <c r="MRT23" s="74"/>
      <c r="MRU23" s="85"/>
      <c r="MRV23" s="74"/>
      <c r="MRW23" s="74"/>
      <c r="MRX23" s="85"/>
      <c r="MRY23" s="74"/>
      <c r="MRZ23" s="74"/>
      <c r="MSA23" s="85"/>
      <c r="MSB23" s="80"/>
      <c r="MSC23" s="80"/>
      <c r="MSD23" s="85"/>
      <c r="MSE23" s="77"/>
      <c r="MSF23" s="74"/>
      <c r="MSG23" s="74"/>
      <c r="MSH23" s="85"/>
      <c r="MSI23" s="74"/>
      <c r="MSJ23" s="74"/>
      <c r="MSK23" s="85"/>
      <c r="MSL23" s="74"/>
      <c r="MSM23" s="74"/>
      <c r="MSN23" s="85"/>
      <c r="MSO23" s="74"/>
      <c r="MSP23" s="74"/>
      <c r="MSQ23" s="85"/>
      <c r="MSR23" s="80"/>
      <c r="MSS23" s="80"/>
      <c r="MST23" s="85"/>
      <c r="MSU23" s="77"/>
      <c r="MSV23" s="74"/>
      <c r="MSW23" s="74"/>
      <c r="MSX23" s="85"/>
      <c r="MSY23" s="74"/>
      <c r="MSZ23" s="74"/>
      <c r="MTA23" s="85"/>
      <c r="MTB23" s="74"/>
      <c r="MTC23" s="74"/>
      <c r="MTD23" s="85"/>
      <c r="MTE23" s="74"/>
      <c r="MTF23" s="74"/>
      <c r="MTG23" s="85"/>
      <c r="MTH23" s="80"/>
      <c r="MTI23" s="80"/>
      <c r="MTJ23" s="85"/>
      <c r="MTK23" s="77"/>
      <c r="MTL23" s="74"/>
      <c r="MTM23" s="74"/>
      <c r="MTN23" s="85"/>
      <c r="MTO23" s="74"/>
      <c r="MTP23" s="74"/>
      <c r="MTQ23" s="85"/>
      <c r="MTR23" s="74"/>
      <c r="MTS23" s="74"/>
      <c r="MTT23" s="85"/>
      <c r="MTU23" s="74"/>
      <c r="MTV23" s="74"/>
      <c r="MTW23" s="85"/>
      <c r="MTX23" s="80"/>
      <c r="MTY23" s="80"/>
      <c r="MTZ23" s="85"/>
      <c r="MUA23" s="77"/>
      <c r="MUB23" s="74"/>
      <c r="MUC23" s="74"/>
      <c r="MUD23" s="85"/>
      <c r="MUE23" s="74"/>
      <c r="MUF23" s="74"/>
      <c r="MUG23" s="85"/>
      <c r="MUH23" s="74"/>
      <c r="MUI23" s="74"/>
      <c r="MUJ23" s="85"/>
      <c r="MUK23" s="74"/>
      <c r="MUL23" s="74"/>
      <c r="MUM23" s="85"/>
      <c r="MUN23" s="80"/>
      <c r="MUO23" s="80"/>
      <c r="MUP23" s="85"/>
      <c r="MUQ23" s="77"/>
      <c r="MUR23" s="74"/>
      <c r="MUS23" s="74"/>
      <c r="MUT23" s="85"/>
      <c r="MUU23" s="74"/>
      <c r="MUV23" s="74"/>
      <c r="MUW23" s="85"/>
      <c r="MUX23" s="74"/>
      <c r="MUY23" s="74"/>
      <c r="MUZ23" s="85"/>
      <c r="MVA23" s="74"/>
      <c r="MVB23" s="74"/>
      <c r="MVC23" s="85"/>
      <c r="MVD23" s="80"/>
      <c r="MVE23" s="80"/>
      <c r="MVF23" s="85"/>
      <c r="MVG23" s="77"/>
      <c r="MVH23" s="74"/>
      <c r="MVI23" s="74"/>
      <c r="MVJ23" s="85"/>
      <c r="MVK23" s="74"/>
      <c r="MVL23" s="74"/>
      <c r="MVM23" s="85"/>
      <c r="MVN23" s="74"/>
      <c r="MVO23" s="74"/>
      <c r="MVP23" s="85"/>
      <c r="MVQ23" s="74"/>
      <c r="MVR23" s="74"/>
      <c r="MVS23" s="85"/>
      <c r="MVT23" s="80"/>
      <c r="MVU23" s="80"/>
      <c r="MVV23" s="85"/>
      <c r="MVW23" s="77"/>
      <c r="MVX23" s="74"/>
      <c r="MVY23" s="74"/>
      <c r="MVZ23" s="85"/>
      <c r="MWA23" s="74"/>
      <c r="MWB23" s="74"/>
      <c r="MWC23" s="85"/>
      <c r="MWD23" s="74"/>
      <c r="MWE23" s="74"/>
      <c r="MWF23" s="85"/>
      <c r="MWG23" s="74"/>
      <c r="MWH23" s="74"/>
      <c r="MWI23" s="85"/>
      <c r="MWJ23" s="80"/>
      <c r="MWK23" s="80"/>
      <c r="MWL23" s="85"/>
      <c r="MWM23" s="77"/>
      <c r="MWN23" s="74"/>
      <c r="MWO23" s="74"/>
      <c r="MWP23" s="85"/>
      <c r="MWQ23" s="74"/>
      <c r="MWR23" s="74"/>
      <c r="MWS23" s="85"/>
      <c r="MWT23" s="74"/>
      <c r="MWU23" s="74"/>
      <c r="MWV23" s="85"/>
      <c r="MWW23" s="74"/>
      <c r="MWX23" s="74"/>
      <c r="MWY23" s="85"/>
      <c r="MWZ23" s="80"/>
      <c r="MXA23" s="80"/>
      <c r="MXB23" s="85"/>
      <c r="MXC23" s="77"/>
      <c r="MXD23" s="74"/>
      <c r="MXE23" s="74"/>
      <c r="MXF23" s="85"/>
      <c r="MXG23" s="74"/>
      <c r="MXH23" s="74"/>
      <c r="MXI23" s="85"/>
      <c r="MXJ23" s="74"/>
      <c r="MXK23" s="74"/>
      <c r="MXL23" s="85"/>
      <c r="MXM23" s="74"/>
      <c r="MXN23" s="74"/>
      <c r="MXO23" s="85"/>
      <c r="MXP23" s="80"/>
      <c r="MXQ23" s="80"/>
      <c r="MXR23" s="85"/>
      <c r="MXS23" s="77"/>
      <c r="MXT23" s="74"/>
      <c r="MXU23" s="74"/>
      <c r="MXV23" s="85"/>
      <c r="MXW23" s="74"/>
      <c r="MXX23" s="74"/>
      <c r="MXY23" s="85"/>
      <c r="MXZ23" s="74"/>
      <c r="MYA23" s="74"/>
      <c r="MYB23" s="85"/>
      <c r="MYC23" s="74"/>
      <c r="MYD23" s="74"/>
      <c r="MYE23" s="85"/>
      <c r="MYF23" s="80"/>
      <c r="MYG23" s="80"/>
      <c r="MYH23" s="85"/>
      <c r="MYI23" s="77"/>
      <c r="MYJ23" s="74"/>
      <c r="MYK23" s="74"/>
      <c r="MYL23" s="85"/>
      <c r="MYM23" s="74"/>
      <c r="MYN23" s="74"/>
      <c r="MYO23" s="85"/>
      <c r="MYP23" s="74"/>
      <c r="MYQ23" s="74"/>
      <c r="MYR23" s="85"/>
      <c r="MYS23" s="74"/>
      <c r="MYT23" s="74"/>
      <c r="MYU23" s="85"/>
      <c r="MYV23" s="80"/>
      <c r="MYW23" s="80"/>
      <c r="MYX23" s="85"/>
      <c r="MYY23" s="77"/>
      <c r="MYZ23" s="74"/>
      <c r="MZA23" s="74"/>
      <c r="MZB23" s="85"/>
      <c r="MZC23" s="74"/>
      <c r="MZD23" s="74"/>
      <c r="MZE23" s="85"/>
      <c r="MZF23" s="74"/>
      <c r="MZG23" s="74"/>
      <c r="MZH23" s="85"/>
      <c r="MZI23" s="74"/>
      <c r="MZJ23" s="74"/>
      <c r="MZK23" s="85"/>
      <c r="MZL23" s="80"/>
      <c r="MZM23" s="80"/>
      <c r="MZN23" s="85"/>
      <c r="MZO23" s="77"/>
      <c r="MZP23" s="74"/>
      <c r="MZQ23" s="74"/>
      <c r="MZR23" s="85"/>
      <c r="MZS23" s="74"/>
      <c r="MZT23" s="74"/>
      <c r="MZU23" s="85"/>
      <c r="MZV23" s="74"/>
      <c r="MZW23" s="74"/>
      <c r="MZX23" s="85"/>
      <c r="MZY23" s="74"/>
      <c r="MZZ23" s="74"/>
      <c r="NAA23" s="85"/>
      <c r="NAB23" s="80"/>
      <c r="NAC23" s="80"/>
      <c r="NAD23" s="85"/>
      <c r="NAE23" s="77"/>
      <c r="NAF23" s="74"/>
      <c r="NAG23" s="74"/>
      <c r="NAH23" s="85"/>
      <c r="NAI23" s="74"/>
      <c r="NAJ23" s="74"/>
      <c r="NAK23" s="85"/>
      <c r="NAL23" s="74"/>
      <c r="NAM23" s="74"/>
      <c r="NAN23" s="85"/>
      <c r="NAO23" s="74"/>
      <c r="NAP23" s="74"/>
      <c r="NAQ23" s="85"/>
      <c r="NAR23" s="80"/>
      <c r="NAS23" s="80"/>
      <c r="NAT23" s="85"/>
      <c r="NAU23" s="77"/>
      <c r="NAV23" s="74"/>
      <c r="NAW23" s="74"/>
      <c r="NAX23" s="85"/>
      <c r="NAY23" s="74"/>
      <c r="NAZ23" s="74"/>
      <c r="NBA23" s="85"/>
      <c r="NBB23" s="74"/>
      <c r="NBC23" s="74"/>
      <c r="NBD23" s="85"/>
      <c r="NBE23" s="74"/>
      <c r="NBF23" s="74"/>
      <c r="NBG23" s="85"/>
      <c r="NBH23" s="80"/>
      <c r="NBI23" s="80"/>
      <c r="NBJ23" s="85"/>
      <c r="NBK23" s="77"/>
      <c r="NBL23" s="74"/>
      <c r="NBM23" s="74"/>
      <c r="NBN23" s="85"/>
      <c r="NBO23" s="74"/>
      <c r="NBP23" s="74"/>
      <c r="NBQ23" s="85"/>
      <c r="NBR23" s="74"/>
      <c r="NBS23" s="74"/>
      <c r="NBT23" s="85"/>
      <c r="NBU23" s="74"/>
      <c r="NBV23" s="74"/>
      <c r="NBW23" s="85"/>
      <c r="NBX23" s="80"/>
      <c r="NBY23" s="80"/>
      <c r="NBZ23" s="85"/>
      <c r="NCA23" s="77"/>
      <c r="NCB23" s="74"/>
      <c r="NCC23" s="74"/>
      <c r="NCD23" s="85"/>
      <c r="NCE23" s="74"/>
      <c r="NCF23" s="74"/>
      <c r="NCG23" s="85"/>
      <c r="NCH23" s="74"/>
      <c r="NCI23" s="74"/>
      <c r="NCJ23" s="85"/>
      <c r="NCK23" s="74"/>
      <c r="NCL23" s="74"/>
      <c r="NCM23" s="85"/>
      <c r="NCN23" s="80"/>
      <c r="NCO23" s="80"/>
      <c r="NCP23" s="85"/>
      <c r="NCQ23" s="77"/>
      <c r="NCR23" s="74"/>
      <c r="NCS23" s="74"/>
      <c r="NCT23" s="85"/>
      <c r="NCU23" s="74"/>
      <c r="NCV23" s="74"/>
      <c r="NCW23" s="85"/>
      <c r="NCX23" s="74"/>
      <c r="NCY23" s="74"/>
      <c r="NCZ23" s="85"/>
      <c r="NDA23" s="74"/>
      <c r="NDB23" s="74"/>
      <c r="NDC23" s="85"/>
      <c r="NDD23" s="80"/>
      <c r="NDE23" s="80"/>
      <c r="NDF23" s="85"/>
      <c r="NDG23" s="77"/>
      <c r="NDH23" s="74"/>
      <c r="NDI23" s="74"/>
      <c r="NDJ23" s="85"/>
      <c r="NDK23" s="74"/>
      <c r="NDL23" s="74"/>
      <c r="NDM23" s="85"/>
      <c r="NDN23" s="74"/>
      <c r="NDO23" s="74"/>
      <c r="NDP23" s="85"/>
      <c r="NDQ23" s="74"/>
      <c r="NDR23" s="74"/>
      <c r="NDS23" s="85"/>
      <c r="NDT23" s="80"/>
      <c r="NDU23" s="80"/>
      <c r="NDV23" s="85"/>
      <c r="NDW23" s="77"/>
      <c r="NDX23" s="74"/>
      <c r="NDY23" s="74"/>
      <c r="NDZ23" s="85"/>
      <c r="NEA23" s="74"/>
      <c r="NEB23" s="74"/>
      <c r="NEC23" s="85"/>
      <c r="NED23" s="74"/>
      <c r="NEE23" s="74"/>
      <c r="NEF23" s="85"/>
      <c r="NEG23" s="74"/>
      <c r="NEH23" s="74"/>
      <c r="NEI23" s="85"/>
      <c r="NEJ23" s="80"/>
      <c r="NEK23" s="80"/>
      <c r="NEL23" s="85"/>
      <c r="NEM23" s="77"/>
      <c r="NEN23" s="74"/>
      <c r="NEO23" s="74"/>
      <c r="NEP23" s="85"/>
      <c r="NEQ23" s="74"/>
      <c r="NER23" s="74"/>
      <c r="NES23" s="85"/>
      <c r="NET23" s="74"/>
      <c r="NEU23" s="74"/>
      <c r="NEV23" s="85"/>
      <c r="NEW23" s="74"/>
      <c r="NEX23" s="74"/>
      <c r="NEY23" s="85"/>
      <c r="NEZ23" s="80"/>
      <c r="NFA23" s="80"/>
      <c r="NFB23" s="85"/>
      <c r="NFC23" s="77"/>
      <c r="NFD23" s="74"/>
      <c r="NFE23" s="74"/>
      <c r="NFF23" s="85"/>
      <c r="NFG23" s="74"/>
      <c r="NFH23" s="74"/>
      <c r="NFI23" s="85"/>
      <c r="NFJ23" s="74"/>
      <c r="NFK23" s="74"/>
      <c r="NFL23" s="85"/>
      <c r="NFM23" s="74"/>
      <c r="NFN23" s="74"/>
      <c r="NFO23" s="85"/>
      <c r="NFP23" s="80"/>
      <c r="NFQ23" s="80"/>
      <c r="NFR23" s="85"/>
      <c r="NFS23" s="77"/>
      <c r="NFT23" s="74"/>
      <c r="NFU23" s="74"/>
      <c r="NFV23" s="85"/>
      <c r="NFW23" s="74"/>
      <c r="NFX23" s="74"/>
      <c r="NFY23" s="85"/>
      <c r="NFZ23" s="74"/>
      <c r="NGA23" s="74"/>
      <c r="NGB23" s="85"/>
      <c r="NGC23" s="74"/>
      <c r="NGD23" s="74"/>
      <c r="NGE23" s="85"/>
      <c r="NGF23" s="80"/>
      <c r="NGG23" s="80"/>
      <c r="NGH23" s="85"/>
      <c r="NGI23" s="77"/>
      <c r="NGJ23" s="74"/>
      <c r="NGK23" s="74"/>
      <c r="NGL23" s="85"/>
      <c r="NGM23" s="74"/>
      <c r="NGN23" s="74"/>
      <c r="NGO23" s="85"/>
      <c r="NGP23" s="74"/>
      <c r="NGQ23" s="74"/>
      <c r="NGR23" s="85"/>
      <c r="NGS23" s="74"/>
      <c r="NGT23" s="74"/>
      <c r="NGU23" s="85"/>
      <c r="NGV23" s="80"/>
      <c r="NGW23" s="80"/>
      <c r="NGX23" s="85"/>
      <c r="NGY23" s="77"/>
      <c r="NGZ23" s="74"/>
      <c r="NHA23" s="74"/>
      <c r="NHB23" s="85"/>
      <c r="NHC23" s="74"/>
      <c r="NHD23" s="74"/>
      <c r="NHE23" s="85"/>
      <c r="NHF23" s="74"/>
      <c r="NHG23" s="74"/>
      <c r="NHH23" s="85"/>
      <c r="NHI23" s="74"/>
      <c r="NHJ23" s="74"/>
      <c r="NHK23" s="85"/>
      <c r="NHL23" s="80"/>
      <c r="NHM23" s="80"/>
      <c r="NHN23" s="85"/>
      <c r="NHO23" s="77"/>
      <c r="NHP23" s="74"/>
      <c r="NHQ23" s="74"/>
      <c r="NHR23" s="85"/>
      <c r="NHS23" s="74"/>
      <c r="NHT23" s="74"/>
      <c r="NHU23" s="85"/>
      <c r="NHV23" s="74"/>
      <c r="NHW23" s="74"/>
      <c r="NHX23" s="85"/>
      <c r="NHY23" s="74"/>
      <c r="NHZ23" s="74"/>
      <c r="NIA23" s="85"/>
      <c r="NIB23" s="80"/>
      <c r="NIC23" s="80"/>
      <c r="NID23" s="85"/>
      <c r="NIE23" s="77"/>
      <c r="NIF23" s="74"/>
      <c r="NIG23" s="74"/>
      <c r="NIH23" s="85"/>
      <c r="NII23" s="74"/>
      <c r="NIJ23" s="74"/>
      <c r="NIK23" s="85"/>
      <c r="NIL23" s="74"/>
      <c r="NIM23" s="74"/>
      <c r="NIN23" s="85"/>
      <c r="NIO23" s="74"/>
      <c r="NIP23" s="74"/>
      <c r="NIQ23" s="85"/>
      <c r="NIR23" s="80"/>
      <c r="NIS23" s="80"/>
      <c r="NIT23" s="85"/>
      <c r="NIU23" s="77"/>
      <c r="NIV23" s="74"/>
      <c r="NIW23" s="74"/>
      <c r="NIX23" s="85"/>
      <c r="NIY23" s="74"/>
      <c r="NIZ23" s="74"/>
      <c r="NJA23" s="85"/>
      <c r="NJB23" s="74"/>
      <c r="NJC23" s="74"/>
      <c r="NJD23" s="85"/>
      <c r="NJE23" s="74"/>
      <c r="NJF23" s="74"/>
      <c r="NJG23" s="85"/>
      <c r="NJH23" s="80"/>
      <c r="NJI23" s="80"/>
      <c r="NJJ23" s="85"/>
      <c r="NJK23" s="77"/>
      <c r="NJL23" s="74"/>
      <c r="NJM23" s="74"/>
      <c r="NJN23" s="85"/>
      <c r="NJO23" s="74"/>
      <c r="NJP23" s="74"/>
      <c r="NJQ23" s="85"/>
      <c r="NJR23" s="74"/>
      <c r="NJS23" s="74"/>
      <c r="NJT23" s="85"/>
      <c r="NJU23" s="74"/>
      <c r="NJV23" s="74"/>
      <c r="NJW23" s="85"/>
      <c r="NJX23" s="80"/>
      <c r="NJY23" s="80"/>
      <c r="NJZ23" s="85"/>
      <c r="NKA23" s="77"/>
      <c r="NKB23" s="74"/>
      <c r="NKC23" s="74"/>
      <c r="NKD23" s="85"/>
      <c r="NKE23" s="74"/>
      <c r="NKF23" s="74"/>
      <c r="NKG23" s="85"/>
      <c r="NKH23" s="74"/>
      <c r="NKI23" s="74"/>
      <c r="NKJ23" s="85"/>
      <c r="NKK23" s="74"/>
      <c r="NKL23" s="74"/>
      <c r="NKM23" s="85"/>
      <c r="NKN23" s="80"/>
      <c r="NKO23" s="80"/>
      <c r="NKP23" s="85"/>
      <c r="NKQ23" s="77"/>
      <c r="NKR23" s="74"/>
      <c r="NKS23" s="74"/>
      <c r="NKT23" s="85"/>
      <c r="NKU23" s="74"/>
      <c r="NKV23" s="74"/>
      <c r="NKW23" s="85"/>
      <c r="NKX23" s="74"/>
      <c r="NKY23" s="74"/>
      <c r="NKZ23" s="85"/>
      <c r="NLA23" s="74"/>
      <c r="NLB23" s="74"/>
      <c r="NLC23" s="85"/>
      <c r="NLD23" s="80"/>
      <c r="NLE23" s="80"/>
      <c r="NLF23" s="85"/>
      <c r="NLG23" s="77"/>
      <c r="NLH23" s="74"/>
      <c r="NLI23" s="74"/>
      <c r="NLJ23" s="85"/>
      <c r="NLK23" s="74"/>
      <c r="NLL23" s="74"/>
      <c r="NLM23" s="85"/>
      <c r="NLN23" s="74"/>
      <c r="NLO23" s="74"/>
      <c r="NLP23" s="85"/>
      <c r="NLQ23" s="74"/>
      <c r="NLR23" s="74"/>
      <c r="NLS23" s="85"/>
      <c r="NLT23" s="80"/>
      <c r="NLU23" s="80"/>
      <c r="NLV23" s="85"/>
      <c r="NLW23" s="77"/>
      <c r="NLX23" s="74"/>
      <c r="NLY23" s="74"/>
      <c r="NLZ23" s="85"/>
      <c r="NMA23" s="74"/>
      <c r="NMB23" s="74"/>
      <c r="NMC23" s="85"/>
      <c r="NMD23" s="74"/>
      <c r="NME23" s="74"/>
      <c r="NMF23" s="85"/>
      <c r="NMG23" s="74"/>
      <c r="NMH23" s="74"/>
      <c r="NMI23" s="85"/>
      <c r="NMJ23" s="80"/>
      <c r="NMK23" s="80"/>
      <c r="NML23" s="85"/>
      <c r="NMM23" s="77"/>
      <c r="NMN23" s="74"/>
      <c r="NMO23" s="74"/>
      <c r="NMP23" s="85"/>
      <c r="NMQ23" s="74"/>
      <c r="NMR23" s="74"/>
      <c r="NMS23" s="85"/>
      <c r="NMT23" s="74"/>
      <c r="NMU23" s="74"/>
      <c r="NMV23" s="85"/>
      <c r="NMW23" s="74"/>
      <c r="NMX23" s="74"/>
      <c r="NMY23" s="85"/>
      <c r="NMZ23" s="80"/>
      <c r="NNA23" s="80"/>
      <c r="NNB23" s="85"/>
      <c r="NNC23" s="77"/>
      <c r="NND23" s="74"/>
      <c r="NNE23" s="74"/>
      <c r="NNF23" s="85"/>
      <c r="NNG23" s="74"/>
      <c r="NNH23" s="74"/>
      <c r="NNI23" s="85"/>
      <c r="NNJ23" s="74"/>
      <c r="NNK23" s="74"/>
      <c r="NNL23" s="85"/>
      <c r="NNM23" s="74"/>
      <c r="NNN23" s="74"/>
      <c r="NNO23" s="85"/>
      <c r="NNP23" s="80"/>
      <c r="NNQ23" s="80"/>
      <c r="NNR23" s="85"/>
      <c r="NNS23" s="77"/>
      <c r="NNT23" s="74"/>
      <c r="NNU23" s="74"/>
      <c r="NNV23" s="85"/>
      <c r="NNW23" s="74"/>
      <c r="NNX23" s="74"/>
      <c r="NNY23" s="85"/>
      <c r="NNZ23" s="74"/>
      <c r="NOA23" s="74"/>
      <c r="NOB23" s="85"/>
      <c r="NOC23" s="74"/>
      <c r="NOD23" s="74"/>
      <c r="NOE23" s="85"/>
      <c r="NOF23" s="80"/>
      <c r="NOG23" s="80"/>
      <c r="NOH23" s="85"/>
      <c r="NOI23" s="77"/>
      <c r="NOJ23" s="74"/>
      <c r="NOK23" s="74"/>
      <c r="NOL23" s="85"/>
      <c r="NOM23" s="74"/>
      <c r="NON23" s="74"/>
      <c r="NOO23" s="85"/>
      <c r="NOP23" s="74"/>
      <c r="NOQ23" s="74"/>
      <c r="NOR23" s="85"/>
      <c r="NOS23" s="74"/>
      <c r="NOT23" s="74"/>
      <c r="NOU23" s="85"/>
      <c r="NOV23" s="80"/>
      <c r="NOW23" s="80"/>
      <c r="NOX23" s="85"/>
      <c r="NOY23" s="77"/>
      <c r="NOZ23" s="74"/>
      <c r="NPA23" s="74"/>
      <c r="NPB23" s="85"/>
      <c r="NPC23" s="74"/>
      <c r="NPD23" s="74"/>
      <c r="NPE23" s="85"/>
      <c r="NPF23" s="74"/>
      <c r="NPG23" s="74"/>
      <c r="NPH23" s="85"/>
      <c r="NPI23" s="74"/>
      <c r="NPJ23" s="74"/>
      <c r="NPK23" s="85"/>
      <c r="NPL23" s="80"/>
      <c r="NPM23" s="80"/>
      <c r="NPN23" s="85"/>
      <c r="NPO23" s="77"/>
      <c r="NPP23" s="74"/>
      <c r="NPQ23" s="74"/>
      <c r="NPR23" s="85"/>
      <c r="NPS23" s="74"/>
      <c r="NPT23" s="74"/>
      <c r="NPU23" s="85"/>
      <c r="NPV23" s="74"/>
      <c r="NPW23" s="74"/>
      <c r="NPX23" s="85"/>
      <c r="NPY23" s="74"/>
      <c r="NPZ23" s="74"/>
      <c r="NQA23" s="85"/>
      <c r="NQB23" s="80"/>
      <c r="NQC23" s="80"/>
      <c r="NQD23" s="85"/>
      <c r="NQE23" s="77"/>
      <c r="NQF23" s="74"/>
      <c r="NQG23" s="74"/>
      <c r="NQH23" s="85"/>
      <c r="NQI23" s="74"/>
      <c r="NQJ23" s="74"/>
      <c r="NQK23" s="85"/>
      <c r="NQL23" s="74"/>
      <c r="NQM23" s="74"/>
      <c r="NQN23" s="85"/>
      <c r="NQO23" s="74"/>
      <c r="NQP23" s="74"/>
      <c r="NQQ23" s="85"/>
      <c r="NQR23" s="80"/>
      <c r="NQS23" s="80"/>
      <c r="NQT23" s="85"/>
      <c r="NQU23" s="77"/>
      <c r="NQV23" s="74"/>
      <c r="NQW23" s="74"/>
      <c r="NQX23" s="85"/>
      <c r="NQY23" s="74"/>
      <c r="NQZ23" s="74"/>
      <c r="NRA23" s="85"/>
      <c r="NRB23" s="74"/>
      <c r="NRC23" s="74"/>
      <c r="NRD23" s="85"/>
      <c r="NRE23" s="74"/>
      <c r="NRF23" s="74"/>
      <c r="NRG23" s="85"/>
      <c r="NRH23" s="80"/>
      <c r="NRI23" s="80"/>
      <c r="NRJ23" s="85"/>
      <c r="NRK23" s="77"/>
      <c r="NRL23" s="74"/>
      <c r="NRM23" s="74"/>
      <c r="NRN23" s="85"/>
      <c r="NRO23" s="74"/>
      <c r="NRP23" s="74"/>
      <c r="NRQ23" s="85"/>
      <c r="NRR23" s="74"/>
      <c r="NRS23" s="74"/>
      <c r="NRT23" s="85"/>
      <c r="NRU23" s="74"/>
      <c r="NRV23" s="74"/>
      <c r="NRW23" s="85"/>
      <c r="NRX23" s="80"/>
      <c r="NRY23" s="80"/>
      <c r="NRZ23" s="85"/>
      <c r="NSA23" s="77"/>
      <c r="NSB23" s="74"/>
      <c r="NSC23" s="74"/>
      <c r="NSD23" s="85"/>
      <c r="NSE23" s="74"/>
      <c r="NSF23" s="74"/>
      <c r="NSG23" s="85"/>
      <c r="NSH23" s="74"/>
      <c r="NSI23" s="74"/>
      <c r="NSJ23" s="85"/>
      <c r="NSK23" s="74"/>
      <c r="NSL23" s="74"/>
      <c r="NSM23" s="85"/>
      <c r="NSN23" s="80"/>
      <c r="NSO23" s="80"/>
      <c r="NSP23" s="85"/>
      <c r="NSQ23" s="77"/>
      <c r="NSR23" s="74"/>
      <c r="NSS23" s="74"/>
      <c r="NST23" s="85"/>
      <c r="NSU23" s="74"/>
      <c r="NSV23" s="74"/>
      <c r="NSW23" s="85"/>
      <c r="NSX23" s="74"/>
      <c r="NSY23" s="74"/>
      <c r="NSZ23" s="85"/>
      <c r="NTA23" s="74"/>
      <c r="NTB23" s="74"/>
      <c r="NTC23" s="85"/>
      <c r="NTD23" s="80"/>
      <c r="NTE23" s="80"/>
      <c r="NTF23" s="85"/>
      <c r="NTG23" s="77"/>
      <c r="NTH23" s="74"/>
      <c r="NTI23" s="74"/>
      <c r="NTJ23" s="85"/>
      <c r="NTK23" s="74"/>
      <c r="NTL23" s="74"/>
      <c r="NTM23" s="85"/>
      <c r="NTN23" s="74"/>
      <c r="NTO23" s="74"/>
      <c r="NTP23" s="85"/>
      <c r="NTQ23" s="74"/>
      <c r="NTR23" s="74"/>
      <c r="NTS23" s="85"/>
      <c r="NTT23" s="80"/>
      <c r="NTU23" s="80"/>
      <c r="NTV23" s="85"/>
      <c r="NTW23" s="77"/>
      <c r="NTX23" s="74"/>
      <c r="NTY23" s="74"/>
      <c r="NTZ23" s="85"/>
      <c r="NUA23" s="74"/>
      <c r="NUB23" s="74"/>
      <c r="NUC23" s="85"/>
      <c r="NUD23" s="74"/>
      <c r="NUE23" s="74"/>
      <c r="NUF23" s="85"/>
      <c r="NUG23" s="74"/>
      <c r="NUH23" s="74"/>
      <c r="NUI23" s="85"/>
      <c r="NUJ23" s="80"/>
      <c r="NUK23" s="80"/>
      <c r="NUL23" s="85"/>
      <c r="NUM23" s="77"/>
      <c r="NUN23" s="74"/>
      <c r="NUO23" s="74"/>
      <c r="NUP23" s="85"/>
      <c r="NUQ23" s="74"/>
      <c r="NUR23" s="74"/>
      <c r="NUS23" s="85"/>
      <c r="NUT23" s="74"/>
      <c r="NUU23" s="74"/>
      <c r="NUV23" s="85"/>
      <c r="NUW23" s="74"/>
      <c r="NUX23" s="74"/>
      <c r="NUY23" s="85"/>
      <c r="NUZ23" s="80"/>
      <c r="NVA23" s="80"/>
      <c r="NVB23" s="85"/>
      <c r="NVC23" s="77"/>
      <c r="NVD23" s="74"/>
      <c r="NVE23" s="74"/>
      <c r="NVF23" s="85"/>
      <c r="NVG23" s="74"/>
      <c r="NVH23" s="74"/>
      <c r="NVI23" s="85"/>
      <c r="NVJ23" s="74"/>
      <c r="NVK23" s="74"/>
      <c r="NVL23" s="85"/>
      <c r="NVM23" s="74"/>
      <c r="NVN23" s="74"/>
      <c r="NVO23" s="85"/>
      <c r="NVP23" s="80"/>
      <c r="NVQ23" s="80"/>
      <c r="NVR23" s="85"/>
      <c r="NVS23" s="77"/>
      <c r="NVT23" s="74"/>
      <c r="NVU23" s="74"/>
      <c r="NVV23" s="85"/>
      <c r="NVW23" s="74"/>
      <c r="NVX23" s="74"/>
      <c r="NVY23" s="85"/>
      <c r="NVZ23" s="74"/>
      <c r="NWA23" s="74"/>
      <c r="NWB23" s="85"/>
      <c r="NWC23" s="74"/>
      <c r="NWD23" s="74"/>
      <c r="NWE23" s="85"/>
      <c r="NWF23" s="80"/>
      <c r="NWG23" s="80"/>
      <c r="NWH23" s="85"/>
      <c r="NWI23" s="77"/>
      <c r="NWJ23" s="74"/>
      <c r="NWK23" s="74"/>
      <c r="NWL23" s="85"/>
      <c r="NWM23" s="74"/>
      <c r="NWN23" s="74"/>
      <c r="NWO23" s="85"/>
      <c r="NWP23" s="74"/>
      <c r="NWQ23" s="74"/>
      <c r="NWR23" s="85"/>
      <c r="NWS23" s="74"/>
      <c r="NWT23" s="74"/>
      <c r="NWU23" s="85"/>
      <c r="NWV23" s="80"/>
      <c r="NWW23" s="80"/>
      <c r="NWX23" s="85"/>
      <c r="NWY23" s="77"/>
      <c r="NWZ23" s="74"/>
      <c r="NXA23" s="74"/>
      <c r="NXB23" s="85"/>
      <c r="NXC23" s="74"/>
      <c r="NXD23" s="74"/>
      <c r="NXE23" s="85"/>
      <c r="NXF23" s="74"/>
      <c r="NXG23" s="74"/>
      <c r="NXH23" s="85"/>
      <c r="NXI23" s="74"/>
      <c r="NXJ23" s="74"/>
      <c r="NXK23" s="85"/>
      <c r="NXL23" s="80"/>
      <c r="NXM23" s="80"/>
      <c r="NXN23" s="85"/>
      <c r="NXO23" s="77"/>
      <c r="NXP23" s="74"/>
      <c r="NXQ23" s="74"/>
      <c r="NXR23" s="85"/>
      <c r="NXS23" s="74"/>
      <c r="NXT23" s="74"/>
      <c r="NXU23" s="85"/>
      <c r="NXV23" s="74"/>
      <c r="NXW23" s="74"/>
      <c r="NXX23" s="85"/>
      <c r="NXY23" s="74"/>
      <c r="NXZ23" s="74"/>
      <c r="NYA23" s="85"/>
      <c r="NYB23" s="80"/>
      <c r="NYC23" s="80"/>
      <c r="NYD23" s="85"/>
      <c r="NYE23" s="77"/>
      <c r="NYF23" s="74"/>
      <c r="NYG23" s="74"/>
      <c r="NYH23" s="85"/>
      <c r="NYI23" s="74"/>
      <c r="NYJ23" s="74"/>
      <c r="NYK23" s="85"/>
      <c r="NYL23" s="74"/>
      <c r="NYM23" s="74"/>
      <c r="NYN23" s="85"/>
      <c r="NYO23" s="74"/>
      <c r="NYP23" s="74"/>
      <c r="NYQ23" s="85"/>
      <c r="NYR23" s="80"/>
      <c r="NYS23" s="80"/>
      <c r="NYT23" s="85"/>
      <c r="NYU23" s="77"/>
      <c r="NYV23" s="74"/>
      <c r="NYW23" s="74"/>
      <c r="NYX23" s="85"/>
      <c r="NYY23" s="74"/>
      <c r="NYZ23" s="74"/>
      <c r="NZA23" s="85"/>
      <c r="NZB23" s="74"/>
      <c r="NZC23" s="74"/>
      <c r="NZD23" s="85"/>
      <c r="NZE23" s="74"/>
      <c r="NZF23" s="74"/>
      <c r="NZG23" s="85"/>
      <c r="NZH23" s="80"/>
      <c r="NZI23" s="80"/>
      <c r="NZJ23" s="85"/>
      <c r="NZK23" s="77"/>
      <c r="NZL23" s="74"/>
      <c r="NZM23" s="74"/>
      <c r="NZN23" s="85"/>
      <c r="NZO23" s="74"/>
      <c r="NZP23" s="74"/>
      <c r="NZQ23" s="85"/>
      <c r="NZR23" s="74"/>
      <c r="NZS23" s="74"/>
      <c r="NZT23" s="85"/>
      <c r="NZU23" s="74"/>
      <c r="NZV23" s="74"/>
      <c r="NZW23" s="85"/>
      <c r="NZX23" s="80"/>
      <c r="NZY23" s="80"/>
      <c r="NZZ23" s="85"/>
      <c r="OAA23" s="77"/>
      <c r="OAB23" s="74"/>
      <c r="OAC23" s="74"/>
      <c r="OAD23" s="85"/>
      <c r="OAE23" s="74"/>
      <c r="OAF23" s="74"/>
      <c r="OAG23" s="85"/>
      <c r="OAH23" s="74"/>
      <c r="OAI23" s="74"/>
      <c r="OAJ23" s="85"/>
      <c r="OAK23" s="74"/>
      <c r="OAL23" s="74"/>
      <c r="OAM23" s="85"/>
      <c r="OAN23" s="80"/>
      <c r="OAO23" s="80"/>
      <c r="OAP23" s="85"/>
      <c r="OAQ23" s="77"/>
      <c r="OAR23" s="74"/>
      <c r="OAS23" s="74"/>
      <c r="OAT23" s="85"/>
      <c r="OAU23" s="74"/>
      <c r="OAV23" s="74"/>
      <c r="OAW23" s="85"/>
      <c r="OAX23" s="74"/>
      <c r="OAY23" s="74"/>
      <c r="OAZ23" s="85"/>
      <c r="OBA23" s="74"/>
      <c r="OBB23" s="74"/>
      <c r="OBC23" s="85"/>
      <c r="OBD23" s="80"/>
      <c r="OBE23" s="80"/>
      <c r="OBF23" s="85"/>
      <c r="OBG23" s="77"/>
      <c r="OBH23" s="74"/>
      <c r="OBI23" s="74"/>
      <c r="OBJ23" s="85"/>
      <c r="OBK23" s="74"/>
      <c r="OBL23" s="74"/>
      <c r="OBM23" s="85"/>
      <c r="OBN23" s="74"/>
      <c r="OBO23" s="74"/>
      <c r="OBP23" s="85"/>
      <c r="OBQ23" s="74"/>
      <c r="OBR23" s="74"/>
      <c r="OBS23" s="85"/>
      <c r="OBT23" s="80"/>
      <c r="OBU23" s="80"/>
      <c r="OBV23" s="85"/>
      <c r="OBW23" s="77"/>
      <c r="OBX23" s="74"/>
      <c r="OBY23" s="74"/>
      <c r="OBZ23" s="85"/>
      <c r="OCA23" s="74"/>
      <c r="OCB23" s="74"/>
      <c r="OCC23" s="85"/>
      <c r="OCD23" s="74"/>
      <c r="OCE23" s="74"/>
      <c r="OCF23" s="85"/>
      <c r="OCG23" s="74"/>
      <c r="OCH23" s="74"/>
      <c r="OCI23" s="85"/>
      <c r="OCJ23" s="80"/>
      <c r="OCK23" s="80"/>
      <c r="OCL23" s="85"/>
      <c r="OCM23" s="77"/>
      <c r="OCN23" s="74"/>
      <c r="OCO23" s="74"/>
      <c r="OCP23" s="85"/>
      <c r="OCQ23" s="74"/>
      <c r="OCR23" s="74"/>
      <c r="OCS23" s="85"/>
      <c r="OCT23" s="74"/>
      <c r="OCU23" s="74"/>
      <c r="OCV23" s="85"/>
      <c r="OCW23" s="74"/>
      <c r="OCX23" s="74"/>
      <c r="OCY23" s="85"/>
      <c r="OCZ23" s="80"/>
      <c r="ODA23" s="80"/>
      <c r="ODB23" s="85"/>
      <c r="ODC23" s="77"/>
      <c r="ODD23" s="74"/>
      <c r="ODE23" s="74"/>
      <c r="ODF23" s="85"/>
      <c r="ODG23" s="74"/>
      <c r="ODH23" s="74"/>
      <c r="ODI23" s="85"/>
      <c r="ODJ23" s="74"/>
      <c r="ODK23" s="74"/>
      <c r="ODL23" s="85"/>
      <c r="ODM23" s="74"/>
      <c r="ODN23" s="74"/>
      <c r="ODO23" s="85"/>
      <c r="ODP23" s="80"/>
      <c r="ODQ23" s="80"/>
      <c r="ODR23" s="85"/>
      <c r="ODS23" s="77"/>
      <c r="ODT23" s="74"/>
      <c r="ODU23" s="74"/>
      <c r="ODV23" s="85"/>
      <c r="ODW23" s="74"/>
      <c r="ODX23" s="74"/>
      <c r="ODY23" s="85"/>
      <c r="ODZ23" s="74"/>
      <c r="OEA23" s="74"/>
      <c r="OEB23" s="85"/>
      <c r="OEC23" s="74"/>
      <c r="OED23" s="74"/>
      <c r="OEE23" s="85"/>
      <c r="OEF23" s="80"/>
      <c r="OEG23" s="80"/>
      <c r="OEH23" s="85"/>
      <c r="OEI23" s="77"/>
      <c r="OEJ23" s="74"/>
      <c r="OEK23" s="74"/>
      <c r="OEL23" s="85"/>
      <c r="OEM23" s="74"/>
      <c r="OEN23" s="74"/>
      <c r="OEO23" s="85"/>
      <c r="OEP23" s="74"/>
      <c r="OEQ23" s="74"/>
      <c r="OER23" s="85"/>
      <c r="OES23" s="74"/>
      <c r="OET23" s="74"/>
      <c r="OEU23" s="85"/>
      <c r="OEV23" s="80"/>
      <c r="OEW23" s="80"/>
      <c r="OEX23" s="85"/>
      <c r="OEY23" s="77"/>
      <c r="OEZ23" s="74"/>
      <c r="OFA23" s="74"/>
      <c r="OFB23" s="85"/>
      <c r="OFC23" s="74"/>
      <c r="OFD23" s="74"/>
      <c r="OFE23" s="85"/>
      <c r="OFF23" s="74"/>
      <c r="OFG23" s="74"/>
      <c r="OFH23" s="85"/>
      <c r="OFI23" s="74"/>
      <c r="OFJ23" s="74"/>
      <c r="OFK23" s="85"/>
      <c r="OFL23" s="80"/>
      <c r="OFM23" s="80"/>
      <c r="OFN23" s="85"/>
      <c r="OFO23" s="77"/>
      <c r="OFP23" s="74"/>
      <c r="OFQ23" s="74"/>
      <c r="OFR23" s="85"/>
      <c r="OFS23" s="74"/>
      <c r="OFT23" s="74"/>
      <c r="OFU23" s="85"/>
      <c r="OFV23" s="74"/>
      <c r="OFW23" s="74"/>
      <c r="OFX23" s="85"/>
      <c r="OFY23" s="74"/>
      <c r="OFZ23" s="74"/>
      <c r="OGA23" s="85"/>
      <c r="OGB23" s="80"/>
      <c r="OGC23" s="80"/>
      <c r="OGD23" s="85"/>
      <c r="OGE23" s="77"/>
      <c r="OGF23" s="74"/>
      <c r="OGG23" s="74"/>
      <c r="OGH23" s="85"/>
      <c r="OGI23" s="74"/>
      <c r="OGJ23" s="74"/>
      <c r="OGK23" s="85"/>
      <c r="OGL23" s="74"/>
      <c r="OGM23" s="74"/>
      <c r="OGN23" s="85"/>
      <c r="OGO23" s="74"/>
      <c r="OGP23" s="74"/>
      <c r="OGQ23" s="85"/>
      <c r="OGR23" s="80"/>
      <c r="OGS23" s="80"/>
      <c r="OGT23" s="85"/>
      <c r="OGU23" s="77"/>
      <c r="OGV23" s="74"/>
      <c r="OGW23" s="74"/>
      <c r="OGX23" s="85"/>
      <c r="OGY23" s="74"/>
      <c r="OGZ23" s="74"/>
      <c r="OHA23" s="85"/>
      <c r="OHB23" s="74"/>
      <c r="OHC23" s="74"/>
      <c r="OHD23" s="85"/>
      <c r="OHE23" s="74"/>
      <c r="OHF23" s="74"/>
      <c r="OHG23" s="85"/>
      <c r="OHH23" s="80"/>
      <c r="OHI23" s="80"/>
      <c r="OHJ23" s="85"/>
      <c r="OHK23" s="77"/>
      <c r="OHL23" s="74"/>
      <c r="OHM23" s="74"/>
      <c r="OHN23" s="85"/>
      <c r="OHO23" s="74"/>
      <c r="OHP23" s="74"/>
      <c r="OHQ23" s="85"/>
      <c r="OHR23" s="74"/>
      <c r="OHS23" s="74"/>
      <c r="OHT23" s="85"/>
      <c r="OHU23" s="74"/>
      <c r="OHV23" s="74"/>
      <c r="OHW23" s="85"/>
      <c r="OHX23" s="80"/>
      <c r="OHY23" s="80"/>
      <c r="OHZ23" s="85"/>
      <c r="OIA23" s="77"/>
      <c r="OIB23" s="74"/>
      <c r="OIC23" s="74"/>
      <c r="OID23" s="85"/>
      <c r="OIE23" s="74"/>
      <c r="OIF23" s="74"/>
      <c r="OIG23" s="85"/>
      <c r="OIH23" s="74"/>
      <c r="OII23" s="74"/>
      <c r="OIJ23" s="85"/>
      <c r="OIK23" s="74"/>
      <c r="OIL23" s="74"/>
      <c r="OIM23" s="85"/>
      <c r="OIN23" s="80"/>
      <c r="OIO23" s="80"/>
      <c r="OIP23" s="85"/>
      <c r="OIQ23" s="77"/>
      <c r="OIR23" s="74"/>
      <c r="OIS23" s="74"/>
      <c r="OIT23" s="85"/>
      <c r="OIU23" s="74"/>
      <c r="OIV23" s="74"/>
      <c r="OIW23" s="85"/>
      <c r="OIX23" s="74"/>
      <c r="OIY23" s="74"/>
      <c r="OIZ23" s="85"/>
      <c r="OJA23" s="74"/>
      <c r="OJB23" s="74"/>
      <c r="OJC23" s="85"/>
      <c r="OJD23" s="80"/>
      <c r="OJE23" s="80"/>
      <c r="OJF23" s="85"/>
      <c r="OJG23" s="77"/>
      <c r="OJH23" s="74"/>
      <c r="OJI23" s="74"/>
      <c r="OJJ23" s="85"/>
      <c r="OJK23" s="74"/>
      <c r="OJL23" s="74"/>
      <c r="OJM23" s="85"/>
      <c r="OJN23" s="74"/>
      <c r="OJO23" s="74"/>
      <c r="OJP23" s="85"/>
      <c r="OJQ23" s="74"/>
      <c r="OJR23" s="74"/>
      <c r="OJS23" s="85"/>
      <c r="OJT23" s="80"/>
      <c r="OJU23" s="80"/>
      <c r="OJV23" s="85"/>
      <c r="OJW23" s="77"/>
      <c r="OJX23" s="74"/>
      <c r="OJY23" s="74"/>
      <c r="OJZ23" s="85"/>
      <c r="OKA23" s="74"/>
      <c r="OKB23" s="74"/>
      <c r="OKC23" s="85"/>
      <c r="OKD23" s="74"/>
      <c r="OKE23" s="74"/>
      <c r="OKF23" s="85"/>
      <c r="OKG23" s="74"/>
      <c r="OKH23" s="74"/>
      <c r="OKI23" s="85"/>
      <c r="OKJ23" s="80"/>
      <c r="OKK23" s="80"/>
      <c r="OKL23" s="85"/>
      <c r="OKM23" s="77"/>
      <c r="OKN23" s="74"/>
      <c r="OKO23" s="74"/>
      <c r="OKP23" s="85"/>
      <c r="OKQ23" s="74"/>
      <c r="OKR23" s="74"/>
      <c r="OKS23" s="85"/>
      <c r="OKT23" s="74"/>
      <c r="OKU23" s="74"/>
      <c r="OKV23" s="85"/>
      <c r="OKW23" s="74"/>
      <c r="OKX23" s="74"/>
      <c r="OKY23" s="85"/>
      <c r="OKZ23" s="80"/>
      <c r="OLA23" s="80"/>
      <c r="OLB23" s="85"/>
      <c r="OLC23" s="77"/>
      <c r="OLD23" s="74"/>
      <c r="OLE23" s="74"/>
      <c r="OLF23" s="85"/>
      <c r="OLG23" s="74"/>
      <c r="OLH23" s="74"/>
      <c r="OLI23" s="85"/>
      <c r="OLJ23" s="74"/>
      <c r="OLK23" s="74"/>
      <c r="OLL23" s="85"/>
      <c r="OLM23" s="74"/>
      <c r="OLN23" s="74"/>
      <c r="OLO23" s="85"/>
      <c r="OLP23" s="80"/>
      <c r="OLQ23" s="80"/>
      <c r="OLR23" s="85"/>
      <c r="OLS23" s="77"/>
      <c r="OLT23" s="74"/>
      <c r="OLU23" s="74"/>
      <c r="OLV23" s="85"/>
      <c r="OLW23" s="74"/>
      <c r="OLX23" s="74"/>
      <c r="OLY23" s="85"/>
      <c r="OLZ23" s="74"/>
      <c r="OMA23" s="74"/>
      <c r="OMB23" s="85"/>
      <c r="OMC23" s="74"/>
      <c r="OMD23" s="74"/>
      <c r="OME23" s="85"/>
      <c r="OMF23" s="80"/>
      <c r="OMG23" s="80"/>
      <c r="OMH23" s="85"/>
      <c r="OMI23" s="77"/>
      <c r="OMJ23" s="74"/>
      <c r="OMK23" s="74"/>
      <c r="OML23" s="85"/>
      <c r="OMM23" s="74"/>
      <c r="OMN23" s="74"/>
      <c r="OMO23" s="85"/>
      <c r="OMP23" s="74"/>
      <c r="OMQ23" s="74"/>
      <c r="OMR23" s="85"/>
      <c r="OMS23" s="74"/>
      <c r="OMT23" s="74"/>
      <c r="OMU23" s="85"/>
      <c r="OMV23" s="80"/>
      <c r="OMW23" s="80"/>
      <c r="OMX23" s="85"/>
      <c r="OMY23" s="77"/>
      <c r="OMZ23" s="74"/>
      <c r="ONA23" s="74"/>
      <c r="ONB23" s="85"/>
      <c r="ONC23" s="74"/>
      <c r="OND23" s="74"/>
      <c r="ONE23" s="85"/>
      <c r="ONF23" s="74"/>
      <c r="ONG23" s="74"/>
      <c r="ONH23" s="85"/>
      <c r="ONI23" s="74"/>
      <c r="ONJ23" s="74"/>
      <c r="ONK23" s="85"/>
      <c r="ONL23" s="80"/>
      <c r="ONM23" s="80"/>
      <c r="ONN23" s="85"/>
      <c r="ONO23" s="77"/>
      <c r="ONP23" s="74"/>
      <c r="ONQ23" s="74"/>
      <c r="ONR23" s="85"/>
      <c r="ONS23" s="74"/>
      <c r="ONT23" s="74"/>
      <c r="ONU23" s="85"/>
      <c r="ONV23" s="74"/>
      <c r="ONW23" s="74"/>
      <c r="ONX23" s="85"/>
      <c r="ONY23" s="74"/>
      <c r="ONZ23" s="74"/>
      <c r="OOA23" s="85"/>
      <c r="OOB23" s="80"/>
      <c r="OOC23" s="80"/>
      <c r="OOD23" s="85"/>
      <c r="OOE23" s="77"/>
      <c r="OOF23" s="74"/>
      <c r="OOG23" s="74"/>
      <c r="OOH23" s="85"/>
      <c r="OOI23" s="74"/>
      <c r="OOJ23" s="74"/>
      <c r="OOK23" s="85"/>
      <c r="OOL23" s="74"/>
      <c r="OOM23" s="74"/>
      <c r="OON23" s="85"/>
      <c r="OOO23" s="74"/>
      <c r="OOP23" s="74"/>
      <c r="OOQ23" s="85"/>
      <c r="OOR23" s="80"/>
      <c r="OOS23" s="80"/>
      <c r="OOT23" s="85"/>
      <c r="OOU23" s="77"/>
      <c r="OOV23" s="74"/>
      <c r="OOW23" s="74"/>
      <c r="OOX23" s="85"/>
      <c r="OOY23" s="74"/>
      <c r="OOZ23" s="74"/>
      <c r="OPA23" s="85"/>
      <c r="OPB23" s="74"/>
      <c r="OPC23" s="74"/>
      <c r="OPD23" s="85"/>
      <c r="OPE23" s="74"/>
      <c r="OPF23" s="74"/>
      <c r="OPG23" s="85"/>
      <c r="OPH23" s="80"/>
      <c r="OPI23" s="80"/>
      <c r="OPJ23" s="85"/>
      <c r="OPK23" s="77"/>
      <c r="OPL23" s="74"/>
      <c r="OPM23" s="74"/>
      <c r="OPN23" s="85"/>
      <c r="OPO23" s="74"/>
      <c r="OPP23" s="74"/>
      <c r="OPQ23" s="85"/>
      <c r="OPR23" s="74"/>
      <c r="OPS23" s="74"/>
      <c r="OPT23" s="85"/>
      <c r="OPU23" s="74"/>
      <c r="OPV23" s="74"/>
      <c r="OPW23" s="85"/>
      <c r="OPX23" s="80"/>
      <c r="OPY23" s="80"/>
      <c r="OPZ23" s="85"/>
      <c r="OQA23" s="77"/>
      <c r="OQB23" s="74"/>
      <c r="OQC23" s="74"/>
      <c r="OQD23" s="85"/>
      <c r="OQE23" s="74"/>
      <c r="OQF23" s="74"/>
      <c r="OQG23" s="85"/>
      <c r="OQH23" s="74"/>
      <c r="OQI23" s="74"/>
      <c r="OQJ23" s="85"/>
      <c r="OQK23" s="74"/>
      <c r="OQL23" s="74"/>
      <c r="OQM23" s="85"/>
      <c r="OQN23" s="80"/>
      <c r="OQO23" s="80"/>
      <c r="OQP23" s="85"/>
      <c r="OQQ23" s="77"/>
      <c r="OQR23" s="74"/>
      <c r="OQS23" s="74"/>
      <c r="OQT23" s="85"/>
      <c r="OQU23" s="74"/>
      <c r="OQV23" s="74"/>
      <c r="OQW23" s="85"/>
      <c r="OQX23" s="74"/>
      <c r="OQY23" s="74"/>
      <c r="OQZ23" s="85"/>
      <c r="ORA23" s="74"/>
      <c r="ORB23" s="74"/>
      <c r="ORC23" s="85"/>
      <c r="ORD23" s="80"/>
      <c r="ORE23" s="80"/>
      <c r="ORF23" s="85"/>
      <c r="ORG23" s="77"/>
      <c r="ORH23" s="74"/>
      <c r="ORI23" s="74"/>
      <c r="ORJ23" s="85"/>
      <c r="ORK23" s="74"/>
      <c r="ORL23" s="74"/>
      <c r="ORM23" s="85"/>
      <c r="ORN23" s="74"/>
      <c r="ORO23" s="74"/>
      <c r="ORP23" s="85"/>
      <c r="ORQ23" s="74"/>
      <c r="ORR23" s="74"/>
      <c r="ORS23" s="85"/>
      <c r="ORT23" s="80"/>
      <c r="ORU23" s="80"/>
      <c r="ORV23" s="85"/>
      <c r="ORW23" s="77"/>
      <c r="ORX23" s="74"/>
      <c r="ORY23" s="74"/>
      <c r="ORZ23" s="85"/>
      <c r="OSA23" s="74"/>
      <c r="OSB23" s="74"/>
      <c r="OSC23" s="85"/>
      <c r="OSD23" s="74"/>
      <c r="OSE23" s="74"/>
      <c r="OSF23" s="85"/>
      <c r="OSG23" s="74"/>
      <c r="OSH23" s="74"/>
      <c r="OSI23" s="85"/>
      <c r="OSJ23" s="80"/>
      <c r="OSK23" s="80"/>
      <c r="OSL23" s="85"/>
      <c r="OSM23" s="77"/>
      <c r="OSN23" s="74"/>
      <c r="OSO23" s="74"/>
      <c r="OSP23" s="85"/>
      <c r="OSQ23" s="74"/>
      <c r="OSR23" s="74"/>
      <c r="OSS23" s="85"/>
      <c r="OST23" s="74"/>
      <c r="OSU23" s="74"/>
      <c r="OSV23" s="85"/>
      <c r="OSW23" s="74"/>
      <c r="OSX23" s="74"/>
      <c r="OSY23" s="85"/>
      <c r="OSZ23" s="80"/>
      <c r="OTA23" s="80"/>
      <c r="OTB23" s="85"/>
      <c r="OTC23" s="77"/>
      <c r="OTD23" s="74"/>
      <c r="OTE23" s="74"/>
      <c r="OTF23" s="85"/>
      <c r="OTG23" s="74"/>
      <c r="OTH23" s="74"/>
      <c r="OTI23" s="85"/>
      <c r="OTJ23" s="74"/>
      <c r="OTK23" s="74"/>
      <c r="OTL23" s="85"/>
      <c r="OTM23" s="74"/>
      <c r="OTN23" s="74"/>
      <c r="OTO23" s="85"/>
      <c r="OTP23" s="80"/>
      <c r="OTQ23" s="80"/>
      <c r="OTR23" s="85"/>
      <c r="OTS23" s="77"/>
      <c r="OTT23" s="74"/>
      <c r="OTU23" s="74"/>
      <c r="OTV23" s="85"/>
      <c r="OTW23" s="74"/>
      <c r="OTX23" s="74"/>
      <c r="OTY23" s="85"/>
      <c r="OTZ23" s="74"/>
      <c r="OUA23" s="74"/>
      <c r="OUB23" s="85"/>
      <c r="OUC23" s="74"/>
      <c r="OUD23" s="74"/>
      <c r="OUE23" s="85"/>
      <c r="OUF23" s="80"/>
      <c r="OUG23" s="80"/>
      <c r="OUH23" s="85"/>
      <c r="OUI23" s="77"/>
      <c r="OUJ23" s="74"/>
      <c r="OUK23" s="74"/>
      <c r="OUL23" s="85"/>
      <c r="OUM23" s="74"/>
      <c r="OUN23" s="74"/>
      <c r="OUO23" s="85"/>
      <c r="OUP23" s="74"/>
      <c r="OUQ23" s="74"/>
      <c r="OUR23" s="85"/>
      <c r="OUS23" s="74"/>
      <c r="OUT23" s="74"/>
      <c r="OUU23" s="85"/>
      <c r="OUV23" s="80"/>
      <c r="OUW23" s="80"/>
      <c r="OUX23" s="85"/>
      <c r="OUY23" s="77"/>
      <c r="OUZ23" s="74"/>
      <c r="OVA23" s="74"/>
      <c r="OVB23" s="85"/>
      <c r="OVC23" s="74"/>
      <c r="OVD23" s="74"/>
      <c r="OVE23" s="85"/>
      <c r="OVF23" s="74"/>
      <c r="OVG23" s="74"/>
      <c r="OVH23" s="85"/>
      <c r="OVI23" s="74"/>
      <c r="OVJ23" s="74"/>
      <c r="OVK23" s="85"/>
      <c r="OVL23" s="80"/>
      <c r="OVM23" s="80"/>
      <c r="OVN23" s="85"/>
      <c r="OVO23" s="77"/>
      <c r="OVP23" s="74"/>
      <c r="OVQ23" s="74"/>
      <c r="OVR23" s="85"/>
      <c r="OVS23" s="74"/>
      <c r="OVT23" s="74"/>
      <c r="OVU23" s="85"/>
      <c r="OVV23" s="74"/>
      <c r="OVW23" s="74"/>
      <c r="OVX23" s="85"/>
      <c r="OVY23" s="74"/>
      <c r="OVZ23" s="74"/>
      <c r="OWA23" s="85"/>
      <c r="OWB23" s="80"/>
      <c r="OWC23" s="80"/>
      <c r="OWD23" s="85"/>
      <c r="OWE23" s="77"/>
      <c r="OWF23" s="74"/>
      <c r="OWG23" s="74"/>
      <c r="OWH23" s="85"/>
      <c r="OWI23" s="74"/>
      <c r="OWJ23" s="74"/>
      <c r="OWK23" s="85"/>
      <c r="OWL23" s="74"/>
      <c r="OWM23" s="74"/>
      <c r="OWN23" s="85"/>
      <c r="OWO23" s="74"/>
      <c r="OWP23" s="74"/>
      <c r="OWQ23" s="85"/>
      <c r="OWR23" s="80"/>
      <c r="OWS23" s="80"/>
      <c r="OWT23" s="85"/>
      <c r="OWU23" s="77"/>
      <c r="OWV23" s="74"/>
      <c r="OWW23" s="74"/>
      <c r="OWX23" s="85"/>
      <c r="OWY23" s="74"/>
      <c r="OWZ23" s="74"/>
      <c r="OXA23" s="85"/>
      <c r="OXB23" s="74"/>
      <c r="OXC23" s="74"/>
      <c r="OXD23" s="85"/>
      <c r="OXE23" s="74"/>
      <c r="OXF23" s="74"/>
      <c r="OXG23" s="85"/>
      <c r="OXH23" s="80"/>
      <c r="OXI23" s="80"/>
      <c r="OXJ23" s="85"/>
      <c r="OXK23" s="77"/>
      <c r="OXL23" s="74"/>
      <c r="OXM23" s="74"/>
      <c r="OXN23" s="85"/>
      <c r="OXO23" s="74"/>
      <c r="OXP23" s="74"/>
      <c r="OXQ23" s="85"/>
      <c r="OXR23" s="74"/>
      <c r="OXS23" s="74"/>
      <c r="OXT23" s="85"/>
      <c r="OXU23" s="74"/>
      <c r="OXV23" s="74"/>
      <c r="OXW23" s="85"/>
      <c r="OXX23" s="80"/>
      <c r="OXY23" s="80"/>
      <c r="OXZ23" s="85"/>
      <c r="OYA23" s="77"/>
      <c r="OYB23" s="74"/>
      <c r="OYC23" s="74"/>
      <c r="OYD23" s="85"/>
      <c r="OYE23" s="74"/>
      <c r="OYF23" s="74"/>
      <c r="OYG23" s="85"/>
      <c r="OYH23" s="74"/>
      <c r="OYI23" s="74"/>
      <c r="OYJ23" s="85"/>
      <c r="OYK23" s="74"/>
      <c r="OYL23" s="74"/>
      <c r="OYM23" s="85"/>
      <c r="OYN23" s="80"/>
      <c r="OYO23" s="80"/>
      <c r="OYP23" s="85"/>
      <c r="OYQ23" s="77"/>
      <c r="OYR23" s="74"/>
      <c r="OYS23" s="74"/>
      <c r="OYT23" s="85"/>
      <c r="OYU23" s="74"/>
      <c r="OYV23" s="74"/>
      <c r="OYW23" s="85"/>
      <c r="OYX23" s="74"/>
      <c r="OYY23" s="74"/>
      <c r="OYZ23" s="85"/>
      <c r="OZA23" s="74"/>
      <c r="OZB23" s="74"/>
      <c r="OZC23" s="85"/>
      <c r="OZD23" s="80"/>
      <c r="OZE23" s="80"/>
      <c r="OZF23" s="85"/>
      <c r="OZG23" s="77"/>
      <c r="OZH23" s="74"/>
      <c r="OZI23" s="74"/>
      <c r="OZJ23" s="85"/>
      <c r="OZK23" s="74"/>
      <c r="OZL23" s="74"/>
      <c r="OZM23" s="85"/>
      <c r="OZN23" s="74"/>
      <c r="OZO23" s="74"/>
      <c r="OZP23" s="85"/>
      <c r="OZQ23" s="74"/>
      <c r="OZR23" s="74"/>
      <c r="OZS23" s="85"/>
      <c r="OZT23" s="80"/>
      <c r="OZU23" s="80"/>
      <c r="OZV23" s="85"/>
      <c r="OZW23" s="77"/>
      <c r="OZX23" s="74"/>
      <c r="OZY23" s="74"/>
      <c r="OZZ23" s="85"/>
      <c r="PAA23" s="74"/>
      <c r="PAB23" s="74"/>
      <c r="PAC23" s="85"/>
      <c r="PAD23" s="74"/>
      <c r="PAE23" s="74"/>
      <c r="PAF23" s="85"/>
      <c r="PAG23" s="74"/>
      <c r="PAH23" s="74"/>
      <c r="PAI23" s="85"/>
      <c r="PAJ23" s="80"/>
      <c r="PAK23" s="80"/>
      <c r="PAL23" s="85"/>
      <c r="PAM23" s="77"/>
      <c r="PAN23" s="74"/>
      <c r="PAO23" s="74"/>
      <c r="PAP23" s="85"/>
      <c r="PAQ23" s="74"/>
      <c r="PAR23" s="74"/>
      <c r="PAS23" s="85"/>
      <c r="PAT23" s="74"/>
      <c r="PAU23" s="74"/>
      <c r="PAV23" s="85"/>
      <c r="PAW23" s="74"/>
      <c r="PAX23" s="74"/>
      <c r="PAY23" s="85"/>
      <c r="PAZ23" s="80"/>
      <c r="PBA23" s="80"/>
      <c r="PBB23" s="85"/>
      <c r="PBC23" s="77"/>
      <c r="PBD23" s="74"/>
      <c r="PBE23" s="74"/>
      <c r="PBF23" s="85"/>
      <c r="PBG23" s="74"/>
      <c r="PBH23" s="74"/>
      <c r="PBI23" s="85"/>
      <c r="PBJ23" s="74"/>
      <c r="PBK23" s="74"/>
      <c r="PBL23" s="85"/>
      <c r="PBM23" s="74"/>
      <c r="PBN23" s="74"/>
      <c r="PBO23" s="85"/>
      <c r="PBP23" s="80"/>
      <c r="PBQ23" s="80"/>
      <c r="PBR23" s="85"/>
      <c r="PBS23" s="77"/>
      <c r="PBT23" s="74"/>
      <c r="PBU23" s="74"/>
      <c r="PBV23" s="85"/>
      <c r="PBW23" s="74"/>
      <c r="PBX23" s="74"/>
      <c r="PBY23" s="85"/>
      <c r="PBZ23" s="74"/>
      <c r="PCA23" s="74"/>
      <c r="PCB23" s="85"/>
      <c r="PCC23" s="74"/>
      <c r="PCD23" s="74"/>
      <c r="PCE23" s="85"/>
      <c r="PCF23" s="80"/>
      <c r="PCG23" s="80"/>
      <c r="PCH23" s="85"/>
      <c r="PCI23" s="77"/>
      <c r="PCJ23" s="74"/>
      <c r="PCK23" s="74"/>
      <c r="PCL23" s="85"/>
      <c r="PCM23" s="74"/>
      <c r="PCN23" s="74"/>
      <c r="PCO23" s="85"/>
      <c r="PCP23" s="74"/>
      <c r="PCQ23" s="74"/>
      <c r="PCR23" s="85"/>
      <c r="PCS23" s="74"/>
      <c r="PCT23" s="74"/>
      <c r="PCU23" s="85"/>
      <c r="PCV23" s="80"/>
      <c r="PCW23" s="80"/>
      <c r="PCX23" s="85"/>
      <c r="PCY23" s="77"/>
      <c r="PCZ23" s="74"/>
      <c r="PDA23" s="74"/>
      <c r="PDB23" s="85"/>
      <c r="PDC23" s="74"/>
      <c r="PDD23" s="74"/>
      <c r="PDE23" s="85"/>
      <c r="PDF23" s="74"/>
      <c r="PDG23" s="74"/>
      <c r="PDH23" s="85"/>
      <c r="PDI23" s="74"/>
      <c r="PDJ23" s="74"/>
      <c r="PDK23" s="85"/>
      <c r="PDL23" s="80"/>
      <c r="PDM23" s="80"/>
      <c r="PDN23" s="85"/>
      <c r="PDO23" s="77"/>
      <c r="PDP23" s="74"/>
      <c r="PDQ23" s="74"/>
      <c r="PDR23" s="85"/>
      <c r="PDS23" s="74"/>
      <c r="PDT23" s="74"/>
      <c r="PDU23" s="85"/>
      <c r="PDV23" s="74"/>
      <c r="PDW23" s="74"/>
      <c r="PDX23" s="85"/>
      <c r="PDY23" s="74"/>
      <c r="PDZ23" s="74"/>
      <c r="PEA23" s="85"/>
      <c r="PEB23" s="80"/>
      <c r="PEC23" s="80"/>
      <c r="PED23" s="85"/>
      <c r="PEE23" s="77"/>
      <c r="PEF23" s="74"/>
      <c r="PEG23" s="74"/>
      <c r="PEH23" s="85"/>
      <c r="PEI23" s="74"/>
      <c r="PEJ23" s="74"/>
      <c r="PEK23" s="85"/>
      <c r="PEL23" s="74"/>
      <c r="PEM23" s="74"/>
      <c r="PEN23" s="85"/>
      <c r="PEO23" s="74"/>
      <c r="PEP23" s="74"/>
      <c r="PEQ23" s="85"/>
      <c r="PER23" s="80"/>
      <c r="PES23" s="80"/>
      <c r="PET23" s="85"/>
      <c r="PEU23" s="77"/>
      <c r="PEV23" s="74"/>
      <c r="PEW23" s="74"/>
      <c r="PEX23" s="85"/>
      <c r="PEY23" s="74"/>
      <c r="PEZ23" s="74"/>
      <c r="PFA23" s="85"/>
      <c r="PFB23" s="74"/>
      <c r="PFC23" s="74"/>
      <c r="PFD23" s="85"/>
      <c r="PFE23" s="74"/>
      <c r="PFF23" s="74"/>
      <c r="PFG23" s="85"/>
      <c r="PFH23" s="80"/>
      <c r="PFI23" s="80"/>
      <c r="PFJ23" s="85"/>
      <c r="PFK23" s="77"/>
      <c r="PFL23" s="74"/>
      <c r="PFM23" s="74"/>
      <c r="PFN23" s="85"/>
      <c r="PFO23" s="74"/>
      <c r="PFP23" s="74"/>
      <c r="PFQ23" s="85"/>
      <c r="PFR23" s="74"/>
      <c r="PFS23" s="74"/>
      <c r="PFT23" s="85"/>
      <c r="PFU23" s="74"/>
      <c r="PFV23" s="74"/>
      <c r="PFW23" s="85"/>
      <c r="PFX23" s="80"/>
      <c r="PFY23" s="80"/>
      <c r="PFZ23" s="85"/>
      <c r="PGA23" s="77"/>
      <c r="PGB23" s="74"/>
      <c r="PGC23" s="74"/>
      <c r="PGD23" s="85"/>
      <c r="PGE23" s="74"/>
      <c r="PGF23" s="74"/>
      <c r="PGG23" s="85"/>
      <c r="PGH23" s="74"/>
      <c r="PGI23" s="74"/>
      <c r="PGJ23" s="85"/>
      <c r="PGK23" s="74"/>
      <c r="PGL23" s="74"/>
      <c r="PGM23" s="85"/>
      <c r="PGN23" s="80"/>
      <c r="PGO23" s="80"/>
      <c r="PGP23" s="85"/>
      <c r="PGQ23" s="77"/>
      <c r="PGR23" s="74"/>
      <c r="PGS23" s="74"/>
      <c r="PGT23" s="85"/>
      <c r="PGU23" s="74"/>
      <c r="PGV23" s="74"/>
      <c r="PGW23" s="85"/>
      <c r="PGX23" s="74"/>
      <c r="PGY23" s="74"/>
      <c r="PGZ23" s="85"/>
      <c r="PHA23" s="74"/>
      <c r="PHB23" s="74"/>
      <c r="PHC23" s="85"/>
      <c r="PHD23" s="80"/>
      <c r="PHE23" s="80"/>
      <c r="PHF23" s="85"/>
      <c r="PHG23" s="77"/>
      <c r="PHH23" s="74"/>
      <c r="PHI23" s="74"/>
      <c r="PHJ23" s="85"/>
      <c r="PHK23" s="74"/>
      <c r="PHL23" s="74"/>
      <c r="PHM23" s="85"/>
      <c r="PHN23" s="74"/>
      <c r="PHO23" s="74"/>
      <c r="PHP23" s="85"/>
      <c r="PHQ23" s="74"/>
      <c r="PHR23" s="74"/>
      <c r="PHS23" s="85"/>
      <c r="PHT23" s="80"/>
      <c r="PHU23" s="80"/>
      <c r="PHV23" s="85"/>
      <c r="PHW23" s="77"/>
      <c r="PHX23" s="74"/>
      <c r="PHY23" s="74"/>
      <c r="PHZ23" s="85"/>
      <c r="PIA23" s="74"/>
      <c r="PIB23" s="74"/>
      <c r="PIC23" s="85"/>
      <c r="PID23" s="74"/>
      <c r="PIE23" s="74"/>
      <c r="PIF23" s="85"/>
      <c r="PIG23" s="74"/>
      <c r="PIH23" s="74"/>
      <c r="PII23" s="85"/>
      <c r="PIJ23" s="80"/>
      <c r="PIK23" s="80"/>
      <c r="PIL23" s="85"/>
      <c r="PIM23" s="77"/>
      <c r="PIN23" s="74"/>
      <c r="PIO23" s="74"/>
      <c r="PIP23" s="85"/>
      <c r="PIQ23" s="74"/>
      <c r="PIR23" s="74"/>
      <c r="PIS23" s="85"/>
      <c r="PIT23" s="74"/>
      <c r="PIU23" s="74"/>
      <c r="PIV23" s="85"/>
      <c r="PIW23" s="74"/>
      <c r="PIX23" s="74"/>
      <c r="PIY23" s="85"/>
      <c r="PIZ23" s="80"/>
      <c r="PJA23" s="80"/>
      <c r="PJB23" s="85"/>
      <c r="PJC23" s="77"/>
      <c r="PJD23" s="74"/>
      <c r="PJE23" s="74"/>
      <c r="PJF23" s="85"/>
      <c r="PJG23" s="74"/>
      <c r="PJH23" s="74"/>
      <c r="PJI23" s="85"/>
      <c r="PJJ23" s="74"/>
      <c r="PJK23" s="74"/>
      <c r="PJL23" s="85"/>
      <c r="PJM23" s="74"/>
      <c r="PJN23" s="74"/>
      <c r="PJO23" s="85"/>
      <c r="PJP23" s="80"/>
      <c r="PJQ23" s="80"/>
      <c r="PJR23" s="85"/>
      <c r="PJS23" s="77"/>
      <c r="PJT23" s="74"/>
      <c r="PJU23" s="74"/>
      <c r="PJV23" s="85"/>
      <c r="PJW23" s="74"/>
      <c r="PJX23" s="74"/>
      <c r="PJY23" s="85"/>
      <c r="PJZ23" s="74"/>
      <c r="PKA23" s="74"/>
      <c r="PKB23" s="85"/>
      <c r="PKC23" s="74"/>
      <c r="PKD23" s="74"/>
      <c r="PKE23" s="85"/>
      <c r="PKF23" s="80"/>
      <c r="PKG23" s="80"/>
      <c r="PKH23" s="85"/>
      <c r="PKI23" s="77"/>
      <c r="PKJ23" s="74"/>
      <c r="PKK23" s="74"/>
      <c r="PKL23" s="85"/>
      <c r="PKM23" s="74"/>
      <c r="PKN23" s="74"/>
      <c r="PKO23" s="85"/>
      <c r="PKP23" s="74"/>
      <c r="PKQ23" s="74"/>
      <c r="PKR23" s="85"/>
      <c r="PKS23" s="74"/>
      <c r="PKT23" s="74"/>
      <c r="PKU23" s="85"/>
      <c r="PKV23" s="80"/>
      <c r="PKW23" s="80"/>
      <c r="PKX23" s="85"/>
      <c r="PKY23" s="77"/>
      <c r="PKZ23" s="74"/>
      <c r="PLA23" s="74"/>
      <c r="PLB23" s="85"/>
      <c r="PLC23" s="74"/>
      <c r="PLD23" s="74"/>
      <c r="PLE23" s="85"/>
      <c r="PLF23" s="74"/>
      <c r="PLG23" s="74"/>
      <c r="PLH23" s="85"/>
      <c r="PLI23" s="74"/>
      <c r="PLJ23" s="74"/>
      <c r="PLK23" s="85"/>
      <c r="PLL23" s="80"/>
      <c r="PLM23" s="80"/>
      <c r="PLN23" s="85"/>
      <c r="PLO23" s="77"/>
      <c r="PLP23" s="74"/>
      <c r="PLQ23" s="74"/>
      <c r="PLR23" s="85"/>
      <c r="PLS23" s="74"/>
      <c r="PLT23" s="74"/>
      <c r="PLU23" s="85"/>
      <c r="PLV23" s="74"/>
      <c r="PLW23" s="74"/>
      <c r="PLX23" s="85"/>
      <c r="PLY23" s="74"/>
      <c r="PLZ23" s="74"/>
      <c r="PMA23" s="85"/>
      <c r="PMB23" s="80"/>
      <c r="PMC23" s="80"/>
      <c r="PMD23" s="85"/>
      <c r="PME23" s="77"/>
      <c r="PMF23" s="74"/>
      <c r="PMG23" s="74"/>
      <c r="PMH23" s="85"/>
      <c r="PMI23" s="74"/>
      <c r="PMJ23" s="74"/>
      <c r="PMK23" s="85"/>
      <c r="PML23" s="74"/>
      <c r="PMM23" s="74"/>
      <c r="PMN23" s="85"/>
      <c r="PMO23" s="74"/>
      <c r="PMP23" s="74"/>
      <c r="PMQ23" s="85"/>
      <c r="PMR23" s="80"/>
      <c r="PMS23" s="80"/>
      <c r="PMT23" s="85"/>
      <c r="PMU23" s="77"/>
      <c r="PMV23" s="74"/>
      <c r="PMW23" s="74"/>
      <c r="PMX23" s="85"/>
      <c r="PMY23" s="74"/>
      <c r="PMZ23" s="74"/>
      <c r="PNA23" s="85"/>
      <c r="PNB23" s="74"/>
      <c r="PNC23" s="74"/>
      <c r="PND23" s="85"/>
      <c r="PNE23" s="74"/>
      <c r="PNF23" s="74"/>
      <c r="PNG23" s="85"/>
      <c r="PNH23" s="80"/>
      <c r="PNI23" s="80"/>
      <c r="PNJ23" s="85"/>
      <c r="PNK23" s="77"/>
      <c r="PNL23" s="74"/>
      <c r="PNM23" s="74"/>
      <c r="PNN23" s="85"/>
      <c r="PNO23" s="74"/>
      <c r="PNP23" s="74"/>
      <c r="PNQ23" s="85"/>
      <c r="PNR23" s="74"/>
      <c r="PNS23" s="74"/>
      <c r="PNT23" s="85"/>
      <c r="PNU23" s="74"/>
      <c r="PNV23" s="74"/>
      <c r="PNW23" s="85"/>
      <c r="PNX23" s="80"/>
      <c r="PNY23" s="80"/>
      <c r="PNZ23" s="85"/>
      <c r="POA23" s="77"/>
      <c r="POB23" s="74"/>
      <c r="POC23" s="74"/>
      <c r="POD23" s="85"/>
      <c r="POE23" s="74"/>
      <c r="POF23" s="74"/>
      <c r="POG23" s="85"/>
      <c r="POH23" s="74"/>
      <c r="POI23" s="74"/>
      <c r="POJ23" s="85"/>
      <c r="POK23" s="74"/>
      <c r="POL23" s="74"/>
      <c r="POM23" s="85"/>
      <c r="PON23" s="80"/>
      <c r="POO23" s="80"/>
      <c r="POP23" s="85"/>
      <c r="POQ23" s="77"/>
      <c r="POR23" s="74"/>
      <c r="POS23" s="74"/>
      <c r="POT23" s="85"/>
      <c r="POU23" s="74"/>
      <c r="POV23" s="74"/>
      <c r="POW23" s="85"/>
      <c r="POX23" s="74"/>
      <c r="POY23" s="74"/>
      <c r="POZ23" s="85"/>
      <c r="PPA23" s="74"/>
      <c r="PPB23" s="74"/>
      <c r="PPC23" s="85"/>
      <c r="PPD23" s="80"/>
      <c r="PPE23" s="80"/>
      <c r="PPF23" s="85"/>
      <c r="PPG23" s="77"/>
      <c r="PPH23" s="74"/>
      <c r="PPI23" s="74"/>
      <c r="PPJ23" s="85"/>
      <c r="PPK23" s="74"/>
      <c r="PPL23" s="74"/>
      <c r="PPM23" s="85"/>
      <c r="PPN23" s="74"/>
      <c r="PPO23" s="74"/>
      <c r="PPP23" s="85"/>
      <c r="PPQ23" s="74"/>
      <c r="PPR23" s="74"/>
      <c r="PPS23" s="85"/>
      <c r="PPT23" s="80"/>
      <c r="PPU23" s="80"/>
      <c r="PPV23" s="85"/>
      <c r="PPW23" s="77"/>
      <c r="PPX23" s="74"/>
      <c r="PPY23" s="74"/>
      <c r="PPZ23" s="85"/>
      <c r="PQA23" s="74"/>
      <c r="PQB23" s="74"/>
      <c r="PQC23" s="85"/>
      <c r="PQD23" s="74"/>
      <c r="PQE23" s="74"/>
      <c r="PQF23" s="85"/>
      <c r="PQG23" s="74"/>
      <c r="PQH23" s="74"/>
      <c r="PQI23" s="85"/>
      <c r="PQJ23" s="80"/>
      <c r="PQK23" s="80"/>
      <c r="PQL23" s="85"/>
      <c r="PQM23" s="77"/>
      <c r="PQN23" s="74"/>
      <c r="PQO23" s="74"/>
      <c r="PQP23" s="85"/>
      <c r="PQQ23" s="74"/>
      <c r="PQR23" s="74"/>
      <c r="PQS23" s="85"/>
      <c r="PQT23" s="74"/>
      <c r="PQU23" s="74"/>
      <c r="PQV23" s="85"/>
      <c r="PQW23" s="74"/>
      <c r="PQX23" s="74"/>
      <c r="PQY23" s="85"/>
      <c r="PQZ23" s="80"/>
      <c r="PRA23" s="80"/>
      <c r="PRB23" s="85"/>
      <c r="PRC23" s="77"/>
      <c r="PRD23" s="74"/>
      <c r="PRE23" s="74"/>
      <c r="PRF23" s="85"/>
      <c r="PRG23" s="74"/>
      <c r="PRH23" s="74"/>
      <c r="PRI23" s="85"/>
      <c r="PRJ23" s="74"/>
      <c r="PRK23" s="74"/>
      <c r="PRL23" s="85"/>
      <c r="PRM23" s="74"/>
      <c r="PRN23" s="74"/>
      <c r="PRO23" s="85"/>
      <c r="PRP23" s="80"/>
      <c r="PRQ23" s="80"/>
      <c r="PRR23" s="85"/>
      <c r="PRS23" s="77"/>
      <c r="PRT23" s="74"/>
      <c r="PRU23" s="74"/>
      <c r="PRV23" s="85"/>
      <c r="PRW23" s="74"/>
      <c r="PRX23" s="74"/>
      <c r="PRY23" s="85"/>
      <c r="PRZ23" s="74"/>
      <c r="PSA23" s="74"/>
      <c r="PSB23" s="85"/>
      <c r="PSC23" s="74"/>
      <c r="PSD23" s="74"/>
      <c r="PSE23" s="85"/>
      <c r="PSF23" s="80"/>
      <c r="PSG23" s="80"/>
      <c r="PSH23" s="85"/>
      <c r="PSI23" s="77"/>
      <c r="PSJ23" s="74"/>
      <c r="PSK23" s="74"/>
      <c r="PSL23" s="85"/>
      <c r="PSM23" s="74"/>
      <c r="PSN23" s="74"/>
      <c r="PSO23" s="85"/>
      <c r="PSP23" s="74"/>
      <c r="PSQ23" s="74"/>
      <c r="PSR23" s="85"/>
      <c r="PSS23" s="74"/>
      <c r="PST23" s="74"/>
      <c r="PSU23" s="85"/>
      <c r="PSV23" s="80"/>
      <c r="PSW23" s="80"/>
      <c r="PSX23" s="85"/>
      <c r="PSY23" s="77"/>
      <c r="PSZ23" s="74"/>
      <c r="PTA23" s="74"/>
      <c r="PTB23" s="85"/>
      <c r="PTC23" s="74"/>
      <c r="PTD23" s="74"/>
      <c r="PTE23" s="85"/>
      <c r="PTF23" s="74"/>
      <c r="PTG23" s="74"/>
      <c r="PTH23" s="85"/>
      <c r="PTI23" s="74"/>
      <c r="PTJ23" s="74"/>
      <c r="PTK23" s="85"/>
      <c r="PTL23" s="80"/>
      <c r="PTM23" s="80"/>
      <c r="PTN23" s="85"/>
      <c r="PTO23" s="77"/>
      <c r="PTP23" s="74"/>
      <c r="PTQ23" s="74"/>
      <c r="PTR23" s="85"/>
      <c r="PTS23" s="74"/>
      <c r="PTT23" s="74"/>
      <c r="PTU23" s="85"/>
      <c r="PTV23" s="74"/>
      <c r="PTW23" s="74"/>
      <c r="PTX23" s="85"/>
      <c r="PTY23" s="74"/>
      <c r="PTZ23" s="74"/>
      <c r="PUA23" s="85"/>
      <c r="PUB23" s="80"/>
      <c r="PUC23" s="80"/>
      <c r="PUD23" s="85"/>
      <c r="PUE23" s="77"/>
      <c r="PUF23" s="74"/>
      <c r="PUG23" s="74"/>
      <c r="PUH23" s="85"/>
      <c r="PUI23" s="74"/>
      <c r="PUJ23" s="74"/>
      <c r="PUK23" s="85"/>
      <c r="PUL23" s="74"/>
      <c r="PUM23" s="74"/>
      <c r="PUN23" s="85"/>
      <c r="PUO23" s="74"/>
      <c r="PUP23" s="74"/>
      <c r="PUQ23" s="85"/>
      <c r="PUR23" s="80"/>
      <c r="PUS23" s="80"/>
      <c r="PUT23" s="85"/>
      <c r="PUU23" s="77"/>
      <c r="PUV23" s="74"/>
      <c r="PUW23" s="74"/>
      <c r="PUX23" s="85"/>
      <c r="PUY23" s="74"/>
      <c r="PUZ23" s="74"/>
      <c r="PVA23" s="85"/>
      <c r="PVB23" s="74"/>
      <c r="PVC23" s="74"/>
      <c r="PVD23" s="85"/>
      <c r="PVE23" s="74"/>
      <c r="PVF23" s="74"/>
      <c r="PVG23" s="85"/>
      <c r="PVH23" s="80"/>
      <c r="PVI23" s="80"/>
      <c r="PVJ23" s="85"/>
      <c r="PVK23" s="77"/>
      <c r="PVL23" s="74"/>
      <c r="PVM23" s="74"/>
      <c r="PVN23" s="85"/>
      <c r="PVO23" s="74"/>
      <c r="PVP23" s="74"/>
      <c r="PVQ23" s="85"/>
      <c r="PVR23" s="74"/>
      <c r="PVS23" s="74"/>
      <c r="PVT23" s="85"/>
      <c r="PVU23" s="74"/>
      <c r="PVV23" s="74"/>
      <c r="PVW23" s="85"/>
      <c r="PVX23" s="80"/>
      <c r="PVY23" s="80"/>
      <c r="PVZ23" s="85"/>
      <c r="PWA23" s="77"/>
      <c r="PWB23" s="74"/>
      <c r="PWC23" s="74"/>
      <c r="PWD23" s="85"/>
      <c r="PWE23" s="74"/>
      <c r="PWF23" s="74"/>
      <c r="PWG23" s="85"/>
      <c r="PWH23" s="74"/>
      <c r="PWI23" s="74"/>
      <c r="PWJ23" s="85"/>
      <c r="PWK23" s="74"/>
      <c r="PWL23" s="74"/>
      <c r="PWM23" s="85"/>
      <c r="PWN23" s="80"/>
      <c r="PWO23" s="80"/>
      <c r="PWP23" s="85"/>
      <c r="PWQ23" s="77"/>
      <c r="PWR23" s="74"/>
      <c r="PWS23" s="74"/>
      <c r="PWT23" s="85"/>
      <c r="PWU23" s="74"/>
      <c r="PWV23" s="74"/>
      <c r="PWW23" s="85"/>
      <c r="PWX23" s="74"/>
      <c r="PWY23" s="74"/>
      <c r="PWZ23" s="85"/>
      <c r="PXA23" s="74"/>
      <c r="PXB23" s="74"/>
      <c r="PXC23" s="85"/>
      <c r="PXD23" s="80"/>
      <c r="PXE23" s="80"/>
      <c r="PXF23" s="85"/>
      <c r="PXG23" s="77"/>
      <c r="PXH23" s="74"/>
      <c r="PXI23" s="74"/>
      <c r="PXJ23" s="85"/>
      <c r="PXK23" s="74"/>
      <c r="PXL23" s="74"/>
      <c r="PXM23" s="85"/>
      <c r="PXN23" s="74"/>
      <c r="PXO23" s="74"/>
      <c r="PXP23" s="85"/>
      <c r="PXQ23" s="74"/>
      <c r="PXR23" s="74"/>
      <c r="PXS23" s="85"/>
      <c r="PXT23" s="80"/>
      <c r="PXU23" s="80"/>
      <c r="PXV23" s="85"/>
      <c r="PXW23" s="77"/>
      <c r="PXX23" s="74"/>
      <c r="PXY23" s="74"/>
      <c r="PXZ23" s="85"/>
      <c r="PYA23" s="74"/>
      <c r="PYB23" s="74"/>
      <c r="PYC23" s="85"/>
      <c r="PYD23" s="74"/>
      <c r="PYE23" s="74"/>
      <c r="PYF23" s="85"/>
      <c r="PYG23" s="74"/>
      <c r="PYH23" s="74"/>
      <c r="PYI23" s="85"/>
      <c r="PYJ23" s="80"/>
      <c r="PYK23" s="80"/>
      <c r="PYL23" s="85"/>
      <c r="PYM23" s="77"/>
      <c r="PYN23" s="74"/>
      <c r="PYO23" s="74"/>
      <c r="PYP23" s="85"/>
      <c r="PYQ23" s="74"/>
      <c r="PYR23" s="74"/>
      <c r="PYS23" s="85"/>
      <c r="PYT23" s="74"/>
      <c r="PYU23" s="74"/>
      <c r="PYV23" s="85"/>
      <c r="PYW23" s="74"/>
      <c r="PYX23" s="74"/>
      <c r="PYY23" s="85"/>
      <c r="PYZ23" s="80"/>
      <c r="PZA23" s="80"/>
      <c r="PZB23" s="85"/>
      <c r="PZC23" s="77"/>
      <c r="PZD23" s="74"/>
      <c r="PZE23" s="74"/>
      <c r="PZF23" s="85"/>
      <c r="PZG23" s="74"/>
      <c r="PZH23" s="74"/>
      <c r="PZI23" s="85"/>
      <c r="PZJ23" s="74"/>
      <c r="PZK23" s="74"/>
      <c r="PZL23" s="85"/>
      <c r="PZM23" s="74"/>
      <c r="PZN23" s="74"/>
      <c r="PZO23" s="85"/>
      <c r="PZP23" s="80"/>
      <c r="PZQ23" s="80"/>
      <c r="PZR23" s="85"/>
      <c r="PZS23" s="77"/>
      <c r="PZT23" s="74"/>
      <c r="PZU23" s="74"/>
      <c r="PZV23" s="85"/>
      <c r="PZW23" s="74"/>
      <c r="PZX23" s="74"/>
      <c r="PZY23" s="85"/>
      <c r="PZZ23" s="74"/>
      <c r="QAA23" s="74"/>
      <c r="QAB23" s="85"/>
      <c r="QAC23" s="74"/>
      <c r="QAD23" s="74"/>
      <c r="QAE23" s="85"/>
      <c r="QAF23" s="80"/>
      <c r="QAG23" s="80"/>
      <c r="QAH23" s="85"/>
      <c r="QAI23" s="77"/>
      <c r="QAJ23" s="74"/>
      <c r="QAK23" s="74"/>
      <c r="QAL23" s="85"/>
      <c r="QAM23" s="74"/>
      <c r="QAN23" s="74"/>
      <c r="QAO23" s="85"/>
      <c r="QAP23" s="74"/>
      <c r="QAQ23" s="74"/>
      <c r="QAR23" s="85"/>
      <c r="QAS23" s="74"/>
      <c r="QAT23" s="74"/>
      <c r="QAU23" s="85"/>
      <c r="QAV23" s="80"/>
      <c r="QAW23" s="80"/>
      <c r="QAX23" s="85"/>
      <c r="QAY23" s="77"/>
      <c r="QAZ23" s="74"/>
      <c r="QBA23" s="74"/>
      <c r="QBB23" s="85"/>
      <c r="QBC23" s="74"/>
      <c r="QBD23" s="74"/>
      <c r="QBE23" s="85"/>
      <c r="QBF23" s="74"/>
      <c r="QBG23" s="74"/>
      <c r="QBH23" s="85"/>
      <c r="QBI23" s="74"/>
      <c r="QBJ23" s="74"/>
      <c r="QBK23" s="85"/>
      <c r="QBL23" s="80"/>
      <c r="QBM23" s="80"/>
      <c r="QBN23" s="85"/>
      <c r="QBO23" s="77"/>
      <c r="QBP23" s="74"/>
      <c r="QBQ23" s="74"/>
      <c r="QBR23" s="85"/>
      <c r="QBS23" s="74"/>
      <c r="QBT23" s="74"/>
      <c r="QBU23" s="85"/>
      <c r="QBV23" s="74"/>
      <c r="QBW23" s="74"/>
      <c r="QBX23" s="85"/>
      <c r="QBY23" s="74"/>
      <c r="QBZ23" s="74"/>
      <c r="QCA23" s="85"/>
      <c r="QCB23" s="80"/>
      <c r="QCC23" s="80"/>
      <c r="QCD23" s="85"/>
      <c r="QCE23" s="77"/>
      <c r="QCF23" s="74"/>
      <c r="QCG23" s="74"/>
      <c r="QCH23" s="85"/>
      <c r="QCI23" s="74"/>
      <c r="QCJ23" s="74"/>
      <c r="QCK23" s="85"/>
      <c r="QCL23" s="74"/>
      <c r="QCM23" s="74"/>
      <c r="QCN23" s="85"/>
      <c r="QCO23" s="74"/>
      <c r="QCP23" s="74"/>
      <c r="QCQ23" s="85"/>
      <c r="QCR23" s="80"/>
      <c r="QCS23" s="80"/>
      <c r="QCT23" s="85"/>
      <c r="QCU23" s="77"/>
      <c r="QCV23" s="74"/>
      <c r="QCW23" s="74"/>
      <c r="QCX23" s="85"/>
      <c r="QCY23" s="74"/>
      <c r="QCZ23" s="74"/>
      <c r="QDA23" s="85"/>
      <c r="QDB23" s="74"/>
      <c r="QDC23" s="74"/>
      <c r="QDD23" s="85"/>
      <c r="QDE23" s="74"/>
      <c r="QDF23" s="74"/>
      <c r="QDG23" s="85"/>
      <c r="QDH23" s="80"/>
      <c r="QDI23" s="80"/>
      <c r="QDJ23" s="85"/>
      <c r="QDK23" s="77"/>
      <c r="QDL23" s="74"/>
      <c r="QDM23" s="74"/>
      <c r="QDN23" s="85"/>
      <c r="QDO23" s="74"/>
      <c r="QDP23" s="74"/>
      <c r="QDQ23" s="85"/>
      <c r="QDR23" s="74"/>
      <c r="QDS23" s="74"/>
      <c r="QDT23" s="85"/>
      <c r="QDU23" s="74"/>
      <c r="QDV23" s="74"/>
      <c r="QDW23" s="85"/>
      <c r="QDX23" s="80"/>
      <c r="QDY23" s="80"/>
      <c r="QDZ23" s="85"/>
      <c r="QEA23" s="77"/>
      <c r="QEB23" s="74"/>
      <c r="QEC23" s="74"/>
      <c r="QED23" s="85"/>
      <c r="QEE23" s="74"/>
      <c r="QEF23" s="74"/>
      <c r="QEG23" s="85"/>
      <c r="QEH23" s="74"/>
      <c r="QEI23" s="74"/>
      <c r="QEJ23" s="85"/>
      <c r="QEK23" s="74"/>
      <c r="QEL23" s="74"/>
      <c r="QEM23" s="85"/>
      <c r="QEN23" s="80"/>
      <c r="QEO23" s="80"/>
      <c r="QEP23" s="85"/>
      <c r="QEQ23" s="77"/>
      <c r="QER23" s="74"/>
      <c r="QES23" s="74"/>
      <c r="QET23" s="85"/>
      <c r="QEU23" s="74"/>
      <c r="QEV23" s="74"/>
      <c r="QEW23" s="85"/>
      <c r="QEX23" s="74"/>
      <c r="QEY23" s="74"/>
      <c r="QEZ23" s="85"/>
      <c r="QFA23" s="74"/>
      <c r="QFB23" s="74"/>
      <c r="QFC23" s="85"/>
      <c r="QFD23" s="80"/>
      <c r="QFE23" s="80"/>
      <c r="QFF23" s="85"/>
      <c r="QFG23" s="77"/>
      <c r="QFH23" s="74"/>
      <c r="QFI23" s="74"/>
      <c r="QFJ23" s="85"/>
      <c r="QFK23" s="74"/>
      <c r="QFL23" s="74"/>
      <c r="QFM23" s="85"/>
      <c r="QFN23" s="74"/>
      <c r="QFO23" s="74"/>
      <c r="QFP23" s="85"/>
      <c r="QFQ23" s="74"/>
      <c r="QFR23" s="74"/>
      <c r="QFS23" s="85"/>
      <c r="QFT23" s="80"/>
      <c r="QFU23" s="80"/>
      <c r="QFV23" s="85"/>
      <c r="QFW23" s="77"/>
      <c r="QFX23" s="74"/>
      <c r="QFY23" s="74"/>
      <c r="QFZ23" s="85"/>
      <c r="QGA23" s="74"/>
      <c r="QGB23" s="74"/>
      <c r="QGC23" s="85"/>
      <c r="QGD23" s="74"/>
      <c r="QGE23" s="74"/>
      <c r="QGF23" s="85"/>
      <c r="QGG23" s="74"/>
      <c r="QGH23" s="74"/>
      <c r="QGI23" s="85"/>
      <c r="QGJ23" s="80"/>
      <c r="QGK23" s="80"/>
      <c r="QGL23" s="85"/>
      <c r="QGM23" s="77"/>
      <c r="QGN23" s="74"/>
      <c r="QGO23" s="74"/>
      <c r="QGP23" s="85"/>
      <c r="QGQ23" s="74"/>
      <c r="QGR23" s="74"/>
      <c r="QGS23" s="85"/>
      <c r="QGT23" s="74"/>
      <c r="QGU23" s="74"/>
      <c r="QGV23" s="85"/>
      <c r="QGW23" s="74"/>
      <c r="QGX23" s="74"/>
      <c r="QGY23" s="85"/>
      <c r="QGZ23" s="80"/>
      <c r="QHA23" s="80"/>
      <c r="QHB23" s="85"/>
      <c r="QHC23" s="77"/>
      <c r="QHD23" s="74"/>
      <c r="QHE23" s="74"/>
      <c r="QHF23" s="85"/>
      <c r="QHG23" s="74"/>
      <c r="QHH23" s="74"/>
      <c r="QHI23" s="85"/>
      <c r="QHJ23" s="74"/>
      <c r="QHK23" s="74"/>
      <c r="QHL23" s="85"/>
      <c r="QHM23" s="74"/>
      <c r="QHN23" s="74"/>
      <c r="QHO23" s="85"/>
      <c r="QHP23" s="80"/>
      <c r="QHQ23" s="80"/>
      <c r="QHR23" s="85"/>
      <c r="QHS23" s="77"/>
      <c r="QHT23" s="74"/>
      <c r="QHU23" s="74"/>
      <c r="QHV23" s="85"/>
      <c r="QHW23" s="74"/>
      <c r="QHX23" s="74"/>
      <c r="QHY23" s="85"/>
      <c r="QHZ23" s="74"/>
      <c r="QIA23" s="74"/>
      <c r="QIB23" s="85"/>
      <c r="QIC23" s="74"/>
      <c r="QID23" s="74"/>
      <c r="QIE23" s="85"/>
      <c r="QIF23" s="80"/>
      <c r="QIG23" s="80"/>
      <c r="QIH23" s="85"/>
      <c r="QII23" s="77"/>
      <c r="QIJ23" s="74"/>
      <c r="QIK23" s="74"/>
      <c r="QIL23" s="85"/>
      <c r="QIM23" s="74"/>
      <c r="QIN23" s="74"/>
      <c r="QIO23" s="85"/>
      <c r="QIP23" s="74"/>
      <c r="QIQ23" s="74"/>
      <c r="QIR23" s="85"/>
      <c r="QIS23" s="74"/>
      <c r="QIT23" s="74"/>
      <c r="QIU23" s="85"/>
      <c r="QIV23" s="80"/>
      <c r="QIW23" s="80"/>
      <c r="QIX23" s="85"/>
      <c r="QIY23" s="77"/>
      <c r="QIZ23" s="74"/>
      <c r="QJA23" s="74"/>
      <c r="QJB23" s="85"/>
      <c r="QJC23" s="74"/>
      <c r="QJD23" s="74"/>
      <c r="QJE23" s="85"/>
      <c r="QJF23" s="74"/>
      <c r="QJG23" s="74"/>
      <c r="QJH23" s="85"/>
      <c r="QJI23" s="74"/>
      <c r="QJJ23" s="74"/>
      <c r="QJK23" s="85"/>
      <c r="QJL23" s="80"/>
      <c r="QJM23" s="80"/>
      <c r="QJN23" s="85"/>
      <c r="QJO23" s="77"/>
      <c r="QJP23" s="74"/>
      <c r="QJQ23" s="74"/>
      <c r="QJR23" s="85"/>
      <c r="QJS23" s="74"/>
      <c r="QJT23" s="74"/>
      <c r="QJU23" s="85"/>
      <c r="QJV23" s="74"/>
      <c r="QJW23" s="74"/>
      <c r="QJX23" s="85"/>
      <c r="QJY23" s="74"/>
      <c r="QJZ23" s="74"/>
      <c r="QKA23" s="85"/>
      <c r="QKB23" s="80"/>
      <c r="QKC23" s="80"/>
      <c r="QKD23" s="85"/>
      <c r="QKE23" s="77"/>
      <c r="QKF23" s="74"/>
      <c r="QKG23" s="74"/>
      <c r="QKH23" s="85"/>
      <c r="QKI23" s="74"/>
      <c r="QKJ23" s="74"/>
      <c r="QKK23" s="85"/>
      <c r="QKL23" s="74"/>
      <c r="QKM23" s="74"/>
      <c r="QKN23" s="85"/>
      <c r="QKO23" s="74"/>
      <c r="QKP23" s="74"/>
      <c r="QKQ23" s="85"/>
      <c r="QKR23" s="80"/>
      <c r="QKS23" s="80"/>
      <c r="QKT23" s="85"/>
      <c r="QKU23" s="77"/>
      <c r="QKV23" s="74"/>
      <c r="QKW23" s="74"/>
      <c r="QKX23" s="85"/>
      <c r="QKY23" s="74"/>
      <c r="QKZ23" s="74"/>
      <c r="QLA23" s="85"/>
      <c r="QLB23" s="74"/>
      <c r="QLC23" s="74"/>
      <c r="QLD23" s="85"/>
      <c r="QLE23" s="74"/>
      <c r="QLF23" s="74"/>
      <c r="QLG23" s="85"/>
      <c r="QLH23" s="80"/>
      <c r="QLI23" s="80"/>
      <c r="QLJ23" s="85"/>
      <c r="QLK23" s="77"/>
      <c r="QLL23" s="74"/>
      <c r="QLM23" s="74"/>
      <c r="QLN23" s="85"/>
      <c r="QLO23" s="74"/>
      <c r="QLP23" s="74"/>
      <c r="QLQ23" s="85"/>
      <c r="QLR23" s="74"/>
      <c r="QLS23" s="74"/>
      <c r="QLT23" s="85"/>
      <c r="QLU23" s="74"/>
      <c r="QLV23" s="74"/>
      <c r="QLW23" s="85"/>
      <c r="QLX23" s="80"/>
      <c r="QLY23" s="80"/>
      <c r="QLZ23" s="85"/>
      <c r="QMA23" s="77"/>
      <c r="QMB23" s="74"/>
      <c r="QMC23" s="74"/>
      <c r="QMD23" s="85"/>
      <c r="QME23" s="74"/>
      <c r="QMF23" s="74"/>
      <c r="QMG23" s="85"/>
      <c r="QMH23" s="74"/>
      <c r="QMI23" s="74"/>
      <c r="QMJ23" s="85"/>
      <c r="QMK23" s="74"/>
      <c r="QML23" s="74"/>
      <c r="QMM23" s="85"/>
      <c r="QMN23" s="80"/>
      <c r="QMO23" s="80"/>
      <c r="QMP23" s="85"/>
      <c r="QMQ23" s="77"/>
      <c r="QMR23" s="74"/>
      <c r="QMS23" s="74"/>
      <c r="QMT23" s="85"/>
      <c r="QMU23" s="74"/>
      <c r="QMV23" s="74"/>
      <c r="QMW23" s="85"/>
      <c r="QMX23" s="74"/>
      <c r="QMY23" s="74"/>
      <c r="QMZ23" s="85"/>
      <c r="QNA23" s="74"/>
      <c r="QNB23" s="74"/>
      <c r="QNC23" s="85"/>
      <c r="QND23" s="80"/>
      <c r="QNE23" s="80"/>
      <c r="QNF23" s="85"/>
      <c r="QNG23" s="77"/>
      <c r="QNH23" s="74"/>
      <c r="QNI23" s="74"/>
      <c r="QNJ23" s="85"/>
      <c r="QNK23" s="74"/>
      <c r="QNL23" s="74"/>
      <c r="QNM23" s="85"/>
      <c r="QNN23" s="74"/>
      <c r="QNO23" s="74"/>
      <c r="QNP23" s="85"/>
      <c r="QNQ23" s="74"/>
      <c r="QNR23" s="74"/>
      <c r="QNS23" s="85"/>
      <c r="QNT23" s="80"/>
      <c r="QNU23" s="80"/>
      <c r="QNV23" s="85"/>
      <c r="QNW23" s="77"/>
      <c r="QNX23" s="74"/>
      <c r="QNY23" s="74"/>
      <c r="QNZ23" s="85"/>
      <c r="QOA23" s="74"/>
      <c r="QOB23" s="74"/>
      <c r="QOC23" s="85"/>
      <c r="QOD23" s="74"/>
      <c r="QOE23" s="74"/>
      <c r="QOF23" s="85"/>
      <c r="QOG23" s="74"/>
      <c r="QOH23" s="74"/>
      <c r="QOI23" s="85"/>
      <c r="QOJ23" s="80"/>
      <c r="QOK23" s="80"/>
      <c r="QOL23" s="85"/>
      <c r="QOM23" s="77"/>
      <c r="QON23" s="74"/>
      <c r="QOO23" s="74"/>
      <c r="QOP23" s="85"/>
      <c r="QOQ23" s="74"/>
      <c r="QOR23" s="74"/>
      <c r="QOS23" s="85"/>
      <c r="QOT23" s="74"/>
      <c r="QOU23" s="74"/>
      <c r="QOV23" s="85"/>
      <c r="QOW23" s="74"/>
      <c r="QOX23" s="74"/>
      <c r="QOY23" s="85"/>
      <c r="QOZ23" s="80"/>
      <c r="QPA23" s="80"/>
      <c r="QPB23" s="85"/>
      <c r="QPC23" s="77"/>
      <c r="QPD23" s="74"/>
      <c r="QPE23" s="74"/>
      <c r="QPF23" s="85"/>
      <c r="QPG23" s="74"/>
      <c r="QPH23" s="74"/>
      <c r="QPI23" s="85"/>
      <c r="QPJ23" s="74"/>
      <c r="QPK23" s="74"/>
      <c r="QPL23" s="85"/>
      <c r="QPM23" s="74"/>
      <c r="QPN23" s="74"/>
      <c r="QPO23" s="85"/>
      <c r="QPP23" s="80"/>
      <c r="QPQ23" s="80"/>
      <c r="QPR23" s="85"/>
      <c r="QPS23" s="77"/>
      <c r="QPT23" s="74"/>
      <c r="QPU23" s="74"/>
      <c r="QPV23" s="85"/>
      <c r="QPW23" s="74"/>
      <c r="QPX23" s="74"/>
      <c r="QPY23" s="85"/>
      <c r="QPZ23" s="74"/>
      <c r="QQA23" s="74"/>
      <c r="QQB23" s="85"/>
      <c r="QQC23" s="74"/>
      <c r="QQD23" s="74"/>
      <c r="QQE23" s="85"/>
      <c r="QQF23" s="80"/>
      <c r="QQG23" s="80"/>
      <c r="QQH23" s="85"/>
      <c r="QQI23" s="77"/>
      <c r="QQJ23" s="74"/>
      <c r="QQK23" s="74"/>
      <c r="QQL23" s="85"/>
      <c r="QQM23" s="74"/>
      <c r="QQN23" s="74"/>
      <c r="QQO23" s="85"/>
      <c r="QQP23" s="74"/>
      <c r="QQQ23" s="74"/>
      <c r="QQR23" s="85"/>
      <c r="QQS23" s="74"/>
      <c r="QQT23" s="74"/>
      <c r="QQU23" s="85"/>
      <c r="QQV23" s="80"/>
      <c r="QQW23" s="80"/>
      <c r="QQX23" s="85"/>
      <c r="QQY23" s="77"/>
      <c r="QQZ23" s="74"/>
      <c r="QRA23" s="74"/>
      <c r="QRB23" s="85"/>
      <c r="QRC23" s="74"/>
      <c r="QRD23" s="74"/>
      <c r="QRE23" s="85"/>
      <c r="QRF23" s="74"/>
      <c r="QRG23" s="74"/>
      <c r="QRH23" s="85"/>
      <c r="QRI23" s="74"/>
      <c r="QRJ23" s="74"/>
      <c r="QRK23" s="85"/>
      <c r="QRL23" s="80"/>
      <c r="QRM23" s="80"/>
      <c r="QRN23" s="85"/>
      <c r="QRO23" s="77"/>
      <c r="QRP23" s="74"/>
      <c r="QRQ23" s="74"/>
      <c r="QRR23" s="85"/>
      <c r="QRS23" s="74"/>
      <c r="QRT23" s="74"/>
      <c r="QRU23" s="85"/>
      <c r="QRV23" s="74"/>
      <c r="QRW23" s="74"/>
      <c r="QRX23" s="85"/>
      <c r="QRY23" s="74"/>
      <c r="QRZ23" s="74"/>
      <c r="QSA23" s="85"/>
      <c r="QSB23" s="80"/>
      <c r="QSC23" s="80"/>
      <c r="QSD23" s="85"/>
      <c r="QSE23" s="77"/>
      <c r="QSF23" s="74"/>
      <c r="QSG23" s="74"/>
      <c r="QSH23" s="85"/>
      <c r="QSI23" s="74"/>
      <c r="QSJ23" s="74"/>
      <c r="QSK23" s="85"/>
      <c r="QSL23" s="74"/>
      <c r="QSM23" s="74"/>
      <c r="QSN23" s="85"/>
      <c r="QSO23" s="74"/>
      <c r="QSP23" s="74"/>
      <c r="QSQ23" s="85"/>
      <c r="QSR23" s="80"/>
      <c r="QSS23" s="80"/>
      <c r="QST23" s="85"/>
      <c r="QSU23" s="77"/>
      <c r="QSV23" s="74"/>
      <c r="QSW23" s="74"/>
      <c r="QSX23" s="85"/>
      <c r="QSY23" s="74"/>
      <c r="QSZ23" s="74"/>
      <c r="QTA23" s="85"/>
      <c r="QTB23" s="74"/>
      <c r="QTC23" s="74"/>
      <c r="QTD23" s="85"/>
      <c r="QTE23" s="74"/>
      <c r="QTF23" s="74"/>
      <c r="QTG23" s="85"/>
      <c r="QTH23" s="80"/>
      <c r="QTI23" s="80"/>
      <c r="QTJ23" s="85"/>
      <c r="QTK23" s="77"/>
      <c r="QTL23" s="74"/>
      <c r="QTM23" s="74"/>
      <c r="QTN23" s="85"/>
      <c r="QTO23" s="74"/>
      <c r="QTP23" s="74"/>
      <c r="QTQ23" s="85"/>
      <c r="QTR23" s="74"/>
      <c r="QTS23" s="74"/>
      <c r="QTT23" s="85"/>
      <c r="QTU23" s="74"/>
      <c r="QTV23" s="74"/>
      <c r="QTW23" s="85"/>
      <c r="QTX23" s="80"/>
      <c r="QTY23" s="80"/>
      <c r="QTZ23" s="85"/>
      <c r="QUA23" s="77"/>
      <c r="QUB23" s="74"/>
      <c r="QUC23" s="74"/>
      <c r="QUD23" s="85"/>
      <c r="QUE23" s="74"/>
      <c r="QUF23" s="74"/>
      <c r="QUG23" s="85"/>
      <c r="QUH23" s="74"/>
      <c r="QUI23" s="74"/>
      <c r="QUJ23" s="85"/>
      <c r="QUK23" s="74"/>
      <c r="QUL23" s="74"/>
      <c r="QUM23" s="85"/>
      <c r="QUN23" s="80"/>
      <c r="QUO23" s="80"/>
      <c r="QUP23" s="85"/>
      <c r="QUQ23" s="77"/>
      <c r="QUR23" s="74"/>
      <c r="QUS23" s="74"/>
      <c r="QUT23" s="85"/>
      <c r="QUU23" s="74"/>
      <c r="QUV23" s="74"/>
      <c r="QUW23" s="85"/>
      <c r="QUX23" s="74"/>
      <c r="QUY23" s="74"/>
      <c r="QUZ23" s="85"/>
      <c r="QVA23" s="74"/>
      <c r="QVB23" s="74"/>
      <c r="QVC23" s="85"/>
      <c r="QVD23" s="80"/>
      <c r="QVE23" s="80"/>
      <c r="QVF23" s="85"/>
      <c r="QVG23" s="77"/>
      <c r="QVH23" s="74"/>
      <c r="QVI23" s="74"/>
      <c r="QVJ23" s="85"/>
      <c r="QVK23" s="74"/>
      <c r="QVL23" s="74"/>
      <c r="QVM23" s="85"/>
      <c r="QVN23" s="74"/>
      <c r="QVO23" s="74"/>
      <c r="QVP23" s="85"/>
      <c r="QVQ23" s="74"/>
      <c r="QVR23" s="74"/>
      <c r="QVS23" s="85"/>
      <c r="QVT23" s="80"/>
      <c r="QVU23" s="80"/>
      <c r="QVV23" s="85"/>
      <c r="QVW23" s="77"/>
      <c r="QVX23" s="74"/>
      <c r="QVY23" s="74"/>
      <c r="QVZ23" s="85"/>
      <c r="QWA23" s="74"/>
      <c r="QWB23" s="74"/>
      <c r="QWC23" s="85"/>
      <c r="QWD23" s="74"/>
      <c r="QWE23" s="74"/>
      <c r="QWF23" s="85"/>
      <c r="QWG23" s="74"/>
      <c r="QWH23" s="74"/>
      <c r="QWI23" s="85"/>
      <c r="QWJ23" s="80"/>
      <c r="QWK23" s="80"/>
      <c r="QWL23" s="85"/>
      <c r="QWM23" s="77"/>
      <c r="QWN23" s="74"/>
      <c r="QWO23" s="74"/>
      <c r="QWP23" s="85"/>
      <c r="QWQ23" s="74"/>
      <c r="QWR23" s="74"/>
      <c r="QWS23" s="85"/>
      <c r="QWT23" s="74"/>
      <c r="QWU23" s="74"/>
      <c r="QWV23" s="85"/>
      <c r="QWW23" s="74"/>
      <c r="QWX23" s="74"/>
      <c r="QWY23" s="85"/>
      <c r="QWZ23" s="80"/>
      <c r="QXA23" s="80"/>
      <c r="QXB23" s="85"/>
      <c r="QXC23" s="77"/>
      <c r="QXD23" s="74"/>
      <c r="QXE23" s="74"/>
      <c r="QXF23" s="85"/>
      <c r="QXG23" s="74"/>
      <c r="QXH23" s="74"/>
      <c r="QXI23" s="85"/>
      <c r="QXJ23" s="74"/>
      <c r="QXK23" s="74"/>
      <c r="QXL23" s="85"/>
      <c r="QXM23" s="74"/>
      <c r="QXN23" s="74"/>
      <c r="QXO23" s="85"/>
      <c r="QXP23" s="80"/>
      <c r="QXQ23" s="80"/>
      <c r="QXR23" s="85"/>
      <c r="QXS23" s="77"/>
      <c r="QXT23" s="74"/>
      <c r="QXU23" s="74"/>
      <c r="QXV23" s="85"/>
      <c r="QXW23" s="74"/>
      <c r="QXX23" s="74"/>
      <c r="QXY23" s="85"/>
      <c r="QXZ23" s="74"/>
      <c r="QYA23" s="74"/>
      <c r="QYB23" s="85"/>
      <c r="QYC23" s="74"/>
      <c r="QYD23" s="74"/>
      <c r="QYE23" s="85"/>
      <c r="QYF23" s="80"/>
      <c r="QYG23" s="80"/>
      <c r="QYH23" s="85"/>
      <c r="QYI23" s="77"/>
      <c r="QYJ23" s="74"/>
      <c r="QYK23" s="74"/>
      <c r="QYL23" s="85"/>
      <c r="QYM23" s="74"/>
      <c r="QYN23" s="74"/>
      <c r="QYO23" s="85"/>
      <c r="QYP23" s="74"/>
      <c r="QYQ23" s="74"/>
      <c r="QYR23" s="85"/>
      <c r="QYS23" s="74"/>
      <c r="QYT23" s="74"/>
      <c r="QYU23" s="85"/>
      <c r="QYV23" s="80"/>
      <c r="QYW23" s="80"/>
      <c r="QYX23" s="85"/>
      <c r="QYY23" s="77"/>
      <c r="QYZ23" s="74"/>
      <c r="QZA23" s="74"/>
      <c r="QZB23" s="85"/>
      <c r="QZC23" s="74"/>
      <c r="QZD23" s="74"/>
      <c r="QZE23" s="85"/>
      <c r="QZF23" s="74"/>
      <c r="QZG23" s="74"/>
      <c r="QZH23" s="85"/>
      <c r="QZI23" s="74"/>
      <c r="QZJ23" s="74"/>
      <c r="QZK23" s="85"/>
      <c r="QZL23" s="80"/>
      <c r="QZM23" s="80"/>
      <c r="QZN23" s="85"/>
      <c r="QZO23" s="77"/>
      <c r="QZP23" s="74"/>
      <c r="QZQ23" s="74"/>
      <c r="QZR23" s="85"/>
      <c r="QZS23" s="74"/>
      <c r="QZT23" s="74"/>
      <c r="QZU23" s="85"/>
      <c r="QZV23" s="74"/>
      <c r="QZW23" s="74"/>
      <c r="QZX23" s="85"/>
      <c r="QZY23" s="74"/>
      <c r="QZZ23" s="74"/>
      <c r="RAA23" s="85"/>
      <c r="RAB23" s="80"/>
      <c r="RAC23" s="80"/>
      <c r="RAD23" s="85"/>
      <c r="RAE23" s="77"/>
      <c r="RAF23" s="74"/>
      <c r="RAG23" s="74"/>
      <c r="RAH23" s="85"/>
      <c r="RAI23" s="74"/>
      <c r="RAJ23" s="74"/>
      <c r="RAK23" s="85"/>
      <c r="RAL23" s="74"/>
      <c r="RAM23" s="74"/>
      <c r="RAN23" s="85"/>
      <c r="RAO23" s="74"/>
      <c r="RAP23" s="74"/>
      <c r="RAQ23" s="85"/>
      <c r="RAR23" s="80"/>
      <c r="RAS23" s="80"/>
      <c r="RAT23" s="85"/>
      <c r="RAU23" s="77"/>
      <c r="RAV23" s="74"/>
      <c r="RAW23" s="74"/>
      <c r="RAX23" s="85"/>
      <c r="RAY23" s="74"/>
      <c r="RAZ23" s="74"/>
      <c r="RBA23" s="85"/>
      <c r="RBB23" s="74"/>
      <c r="RBC23" s="74"/>
      <c r="RBD23" s="85"/>
      <c r="RBE23" s="74"/>
      <c r="RBF23" s="74"/>
      <c r="RBG23" s="85"/>
      <c r="RBH23" s="80"/>
      <c r="RBI23" s="80"/>
      <c r="RBJ23" s="85"/>
      <c r="RBK23" s="77"/>
      <c r="RBL23" s="74"/>
      <c r="RBM23" s="74"/>
      <c r="RBN23" s="85"/>
      <c r="RBO23" s="74"/>
      <c r="RBP23" s="74"/>
      <c r="RBQ23" s="85"/>
      <c r="RBR23" s="74"/>
      <c r="RBS23" s="74"/>
      <c r="RBT23" s="85"/>
      <c r="RBU23" s="74"/>
      <c r="RBV23" s="74"/>
      <c r="RBW23" s="85"/>
      <c r="RBX23" s="80"/>
      <c r="RBY23" s="80"/>
      <c r="RBZ23" s="85"/>
      <c r="RCA23" s="77"/>
      <c r="RCB23" s="74"/>
      <c r="RCC23" s="74"/>
      <c r="RCD23" s="85"/>
      <c r="RCE23" s="74"/>
      <c r="RCF23" s="74"/>
      <c r="RCG23" s="85"/>
      <c r="RCH23" s="74"/>
      <c r="RCI23" s="74"/>
      <c r="RCJ23" s="85"/>
      <c r="RCK23" s="74"/>
      <c r="RCL23" s="74"/>
      <c r="RCM23" s="85"/>
      <c r="RCN23" s="80"/>
      <c r="RCO23" s="80"/>
      <c r="RCP23" s="85"/>
      <c r="RCQ23" s="77"/>
      <c r="RCR23" s="74"/>
      <c r="RCS23" s="74"/>
      <c r="RCT23" s="85"/>
      <c r="RCU23" s="74"/>
      <c r="RCV23" s="74"/>
      <c r="RCW23" s="85"/>
      <c r="RCX23" s="74"/>
      <c r="RCY23" s="74"/>
      <c r="RCZ23" s="85"/>
      <c r="RDA23" s="74"/>
      <c r="RDB23" s="74"/>
      <c r="RDC23" s="85"/>
      <c r="RDD23" s="80"/>
      <c r="RDE23" s="80"/>
      <c r="RDF23" s="85"/>
      <c r="RDG23" s="77"/>
      <c r="RDH23" s="74"/>
      <c r="RDI23" s="74"/>
      <c r="RDJ23" s="85"/>
      <c r="RDK23" s="74"/>
      <c r="RDL23" s="74"/>
      <c r="RDM23" s="85"/>
      <c r="RDN23" s="74"/>
      <c r="RDO23" s="74"/>
      <c r="RDP23" s="85"/>
      <c r="RDQ23" s="74"/>
      <c r="RDR23" s="74"/>
      <c r="RDS23" s="85"/>
      <c r="RDT23" s="80"/>
      <c r="RDU23" s="80"/>
      <c r="RDV23" s="85"/>
      <c r="RDW23" s="77"/>
      <c r="RDX23" s="74"/>
      <c r="RDY23" s="74"/>
      <c r="RDZ23" s="85"/>
      <c r="REA23" s="74"/>
      <c r="REB23" s="74"/>
      <c r="REC23" s="85"/>
      <c r="RED23" s="74"/>
      <c r="REE23" s="74"/>
      <c r="REF23" s="85"/>
      <c r="REG23" s="74"/>
      <c r="REH23" s="74"/>
      <c r="REI23" s="85"/>
      <c r="REJ23" s="80"/>
      <c r="REK23" s="80"/>
      <c r="REL23" s="85"/>
      <c r="REM23" s="77"/>
      <c r="REN23" s="74"/>
      <c r="REO23" s="74"/>
      <c r="REP23" s="85"/>
      <c r="REQ23" s="74"/>
      <c r="RER23" s="74"/>
      <c r="RES23" s="85"/>
      <c r="RET23" s="74"/>
      <c r="REU23" s="74"/>
      <c r="REV23" s="85"/>
      <c r="REW23" s="74"/>
      <c r="REX23" s="74"/>
      <c r="REY23" s="85"/>
      <c r="REZ23" s="80"/>
      <c r="RFA23" s="80"/>
      <c r="RFB23" s="85"/>
      <c r="RFC23" s="77"/>
      <c r="RFD23" s="74"/>
      <c r="RFE23" s="74"/>
      <c r="RFF23" s="85"/>
      <c r="RFG23" s="74"/>
      <c r="RFH23" s="74"/>
      <c r="RFI23" s="85"/>
      <c r="RFJ23" s="74"/>
      <c r="RFK23" s="74"/>
      <c r="RFL23" s="85"/>
      <c r="RFM23" s="74"/>
      <c r="RFN23" s="74"/>
      <c r="RFO23" s="85"/>
      <c r="RFP23" s="80"/>
      <c r="RFQ23" s="80"/>
      <c r="RFR23" s="85"/>
      <c r="RFS23" s="77"/>
      <c r="RFT23" s="74"/>
      <c r="RFU23" s="74"/>
      <c r="RFV23" s="85"/>
      <c r="RFW23" s="74"/>
      <c r="RFX23" s="74"/>
      <c r="RFY23" s="85"/>
      <c r="RFZ23" s="74"/>
      <c r="RGA23" s="74"/>
      <c r="RGB23" s="85"/>
      <c r="RGC23" s="74"/>
      <c r="RGD23" s="74"/>
      <c r="RGE23" s="85"/>
      <c r="RGF23" s="80"/>
      <c r="RGG23" s="80"/>
      <c r="RGH23" s="85"/>
      <c r="RGI23" s="77"/>
      <c r="RGJ23" s="74"/>
      <c r="RGK23" s="74"/>
      <c r="RGL23" s="85"/>
      <c r="RGM23" s="74"/>
      <c r="RGN23" s="74"/>
      <c r="RGO23" s="85"/>
      <c r="RGP23" s="74"/>
      <c r="RGQ23" s="74"/>
      <c r="RGR23" s="85"/>
      <c r="RGS23" s="74"/>
      <c r="RGT23" s="74"/>
      <c r="RGU23" s="85"/>
      <c r="RGV23" s="80"/>
      <c r="RGW23" s="80"/>
      <c r="RGX23" s="85"/>
      <c r="RGY23" s="77"/>
      <c r="RGZ23" s="74"/>
      <c r="RHA23" s="74"/>
      <c r="RHB23" s="85"/>
      <c r="RHC23" s="74"/>
      <c r="RHD23" s="74"/>
      <c r="RHE23" s="85"/>
      <c r="RHF23" s="74"/>
      <c r="RHG23" s="74"/>
      <c r="RHH23" s="85"/>
      <c r="RHI23" s="74"/>
      <c r="RHJ23" s="74"/>
      <c r="RHK23" s="85"/>
      <c r="RHL23" s="80"/>
      <c r="RHM23" s="80"/>
      <c r="RHN23" s="85"/>
      <c r="RHO23" s="77"/>
      <c r="RHP23" s="74"/>
      <c r="RHQ23" s="74"/>
      <c r="RHR23" s="85"/>
      <c r="RHS23" s="74"/>
      <c r="RHT23" s="74"/>
      <c r="RHU23" s="85"/>
      <c r="RHV23" s="74"/>
      <c r="RHW23" s="74"/>
      <c r="RHX23" s="85"/>
      <c r="RHY23" s="74"/>
      <c r="RHZ23" s="74"/>
      <c r="RIA23" s="85"/>
      <c r="RIB23" s="80"/>
      <c r="RIC23" s="80"/>
      <c r="RID23" s="85"/>
      <c r="RIE23" s="77"/>
      <c r="RIF23" s="74"/>
      <c r="RIG23" s="74"/>
      <c r="RIH23" s="85"/>
      <c r="RII23" s="74"/>
      <c r="RIJ23" s="74"/>
      <c r="RIK23" s="85"/>
      <c r="RIL23" s="74"/>
      <c r="RIM23" s="74"/>
      <c r="RIN23" s="85"/>
      <c r="RIO23" s="74"/>
      <c r="RIP23" s="74"/>
      <c r="RIQ23" s="85"/>
      <c r="RIR23" s="80"/>
      <c r="RIS23" s="80"/>
      <c r="RIT23" s="85"/>
      <c r="RIU23" s="77"/>
      <c r="RIV23" s="74"/>
      <c r="RIW23" s="74"/>
      <c r="RIX23" s="85"/>
      <c r="RIY23" s="74"/>
      <c r="RIZ23" s="74"/>
      <c r="RJA23" s="85"/>
      <c r="RJB23" s="74"/>
      <c r="RJC23" s="74"/>
      <c r="RJD23" s="85"/>
      <c r="RJE23" s="74"/>
      <c r="RJF23" s="74"/>
      <c r="RJG23" s="85"/>
      <c r="RJH23" s="80"/>
      <c r="RJI23" s="80"/>
      <c r="RJJ23" s="85"/>
      <c r="RJK23" s="77"/>
      <c r="RJL23" s="74"/>
      <c r="RJM23" s="74"/>
      <c r="RJN23" s="85"/>
      <c r="RJO23" s="74"/>
      <c r="RJP23" s="74"/>
      <c r="RJQ23" s="85"/>
      <c r="RJR23" s="74"/>
      <c r="RJS23" s="74"/>
      <c r="RJT23" s="85"/>
      <c r="RJU23" s="74"/>
      <c r="RJV23" s="74"/>
      <c r="RJW23" s="85"/>
      <c r="RJX23" s="80"/>
      <c r="RJY23" s="80"/>
      <c r="RJZ23" s="85"/>
      <c r="RKA23" s="77"/>
      <c r="RKB23" s="74"/>
      <c r="RKC23" s="74"/>
      <c r="RKD23" s="85"/>
      <c r="RKE23" s="74"/>
      <c r="RKF23" s="74"/>
      <c r="RKG23" s="85"/>
      <c r="RKH23" s="74"/>
      <c r="RKI23" s="74"/>
      <c r="RKJ23" s="85"/>
      <c r="RKK23" s="74"/>
      <c r="RKL23" s="74"/>
      <c r="RKM23" s="85"/>
      <c r="RKN23" s="80"/>
      <c r="RKO23" s="80"/>
      <c r="RKP23" s="85"/>
      <c r="RKQ23" s="77"/>
      <c r="RKR23" s="74"/>
      <c r="RKS23" s="74"/>
      <c r="RKT23" s="85"/>
      <c r="RKU23" s="74"/>
      <c r="RKV23" s="74"/>
      <c r="RKW23" s="85"/>
      <c r="RKX23" s="74"/>
      <c r="RKY23" s="74"/>
      <c r="RKZ23" s="85"/>
      <c r="RLA23" s="74"/>
      <c r="RLB23" s="74"/>
      <c r="RLC23" s="85"/>
      <c r="RLD23" s="80"/>
      <c r="RLE23" s="80"/>
      <c r="RLF23" s="85"/>
      <c r="RLG23" s="77"/>
      <c r="RLH23" s="74"/>
      <c r="RLI23" s="74"/>
      <c r="RLJ23" s="85"/>
      <c r="RLK23" s="74"/>
      <c r="RLL23" s="74"/>
      <c r="RLM23" s="85"/>
      <c r="RLN23" s="74"/>
      <c r="RLO23" s="74"/>
      <c r="RLP23" s="85"/>
      <c r="RLQ23" s="74"/>
      <c r="RLR23" s="74"/>
      <c r="RLS23" s="85"/>
      <c r="RLT23" s="80"/>
      <c r="RLU23" s="80"/>
      <c r="RLV23" s="85"/>
      <c r="RLW23" s="77"/>
      <c r="RLX23" s="74"/>
      <c r="RLY23" s="74"/>
      <c r="RLZ23" s="85"/>
      <c r="RMA23" s="74"/>
      <c r="RMB23" s="74"/>
      <c r="RMC23" s="85"/>
      <c r="RMD23" s="74"/>
      <c r="RME23" s="74"/>
      <c r="RMF23" s="85"/>
      <c r="RMG23" s="74"/>
      <c r="RMH23" s="74"/>
      <c r="RMI23" s="85"/>
      <c r="RMJ23" s="80"/>
      <c r="RMK23" s="80"/>
      <c r="RML23" s="85"/>
      <c r="RMM23" s="77"/>
      <c r="RMN23" s="74"/>
      <c r="RMO23" s="74"/>
      <c r="RMP23" s="85"/>
      <c r="RMQ23" s="74"/>
      <c r="RMR23" s="74"/>
      <c r="RMS23" s="85"/>
      <c r="RMT23" s="74"/>
      <c r="RMU23" s="74"/>
      <c r="RMV23" s="85"/>
      <c r="RMW23" s="74"/>
      <c r="RMX23" s="74"/>
      <c r="RMY23" s="85"/>
      <c r="RMZ23" s="80"/>
      <c r="RNA23" s="80"/>
      <c r="RNB23" s="85"/>
      <c r="RNC23" s="77"/>
      <c r="RND23" s="74"/>
      <c r="RNE23" s="74"/>
      <c r="RNF23" s="85"/>
      <c r="RNG23" s="74"/>
      <c r="RNH23" s="74"/>
      <c r="RNI23" s="85"/>
      <c r="RNJ23" s="74"/>
      <c r="RNK23" s="74"/>
      <c r="RNL23" s="85"/>
      <c r="RNM23" s="74"/>
      <c r="RNN23" s="74"/>
      <c r="RNO23" s="85"/>
      <c r="RNP23" s="80"/>
      <c r="RNQ23" s="80"/>
      <c r="RNR23" s="85"/>
      <c r="RNS23" s="77"/>
      <c r="RNT23" s="74"/>
      <c r="RNU23" s="74"/>
      <c r="RNV23" s="85"/>
      <c r="RNW23" s="74"/>
      <c r="RNX23" s="74"/>
      <c r="RNY23" s="85"/>
      <c r="RNZ23" s="74"/>
      <c r="ROA23" s="74"/>
      <c r="ROB23" s="85"/>
      <c r="ROC23" s="74"/>
      <c r="ROD23" s="74"/>
      <c r="ROE23" s="85"/>
      <c r="ROF23" s="80"/>
      <c r="ROG23" s="80"/>
      <c r="ROH23" s="85"/>
      <c r="ROI23" s="77"/>
      <c r="ROJ23" s="74"/>
      <c r="ROK23" s="74"/>
      <c r="ROL23" s="85"/>
      <c r="ROM23" s="74"/>
      <c r="RON23" s="74"/>
      <c r="ROO23" s="85"/>
      <c r="ROP23" s="74"/>
      <c r="ROQ23" s="74"/>
      <c r="ROR23" s="85"/>
      <c r="ROS23" s="74"/>
      <c r="ROT23" s="74"/>
      <c r="ROU23" s="85"/>
      <c r="ROV23" s="80"/>
      <c r="ROW23" s="80"/>
      <c r="ROX23" s="85"/>
      <c r="ROY23" s="77"/>
      <c r="ROZ23" s="74"/>
      <c r="RPA23" s="74"/>
      <c r="RPB23" s="85"/>
      <c r="RPC23" s="74"/>
      <c r="RPD23" s="74"/>
      <c r="RPE23" s="85"/>
      <c r="RPF23" s="74"/>
      <c r="RPG23" s="74"/>
      <c r="RPH23" s="85"/>
      <c r="RPI23" s="74"/>
      <c r="RPJ23" s="74"/>
      <c r="RPK23" s="85"/>
      <c r="RPL23" s="80"/>
      <c r="RPM23" s="80"/>
      <c r="RPN23" s="85"/>
      <c r="RPO23" s="77"/>
      <c r="RPP23" s="74"/>
      <c r="RPQ23" s="74"/>
      <c r="RPR23" s="85"/>
      <c r="RPS23" s="74"/>
      <c r="RPT23" s="74"/>
      <c r="RPU23" s="85"/>
      <c r="RPV23" s="74"/>
      <c r="RPW23" s="74"/>
      <c r="RPX23" s="85"/>
      <c r="RPY23" s="74"/>
      <c r="RPZ23" s="74"/>
      <c r="RQA23" s="85"/>
      <c r="RQB23" s="80"/>
      <c r="RQC23" s="80"/>
      <c r="RQD23" s="85"/>
      <c r="RQE23" s="77"/>
      <c r="RQF23" s="74"/>
      <c r="RQG23" s="74"/>
      <c r="RQH23" s="85"/>
      <c r="RQI23" s="74"/>
      <c r="RQJ23" s="74"/>
      <c r="RQK23" s="85"/>
      <c r="RQL23" s="74"/>
      <c r="RQM23" s="74"/>
      <c r="RQN23" s="85"/>
      <c r="RQO23" s="74"/>
      <c r="RQP23" s="74"/>
      <c r="RQQ23" s="85"/>
      <c r="RQR23" s="80"/>
      <c r="RQS23" s="80"/>
      <c r="RQT23" s="85"/>
      <c r="RQU23" s="77"/>
      <c r="RQV23" s="74"/>
      <c r="RQW23" s="74"/>
      <c r="RQX23" s="85"/>
      <c r="RQY23" s="74"/>
      <c r="RQZ23" s="74"/>
      <c r="RRA23" s="85"/>
      <c r="RRB23" s="74"/>
      <c r="RRC23" s="74"/>
      <c r="RRD23" s="85"/>
      <c r="RRE23" s="74"/>
      <c r="RRF23" s="74"/>
      <c r="RRG23" s="85"/>
      <c r="RRH23" s="80"/>
      <c r="RRI23" s="80"/>
      <c r="RRJ23" s="85"/>
      <c r="RRK23" s="77"/>
      <c r="RRL23" s="74"/>
      <c r="RRM23" s="74"/>
      <c r="RRN23" s="85"/>
      <c r="RRO23" s="74"/>
      <c r="RRP23" s="74"/>
      <c r="RRQ23" s="85"/>
      <c r="RRR23" s="74"/>
      <c r="RRS23" s="74"/>
      <c r="RRT23" s="85"/>
      <c r="RRU23" s="74"/>
      <c r="RRV23" s="74"/>
      <c r="RRW23" s="85"/>
      <c r="RRX23" s="80"/>
      <c r="RRY23" s="80"/>
      <c r="RRZ23" s="85"/>
      <c r="RSA23" s="77"/>
      <c r="RSB23" s="74"/>
      <c r="RSC23" s="74"/>
      <c r="RSD23" s="85"/>
      <c r="RSE23" s="74"/>
      <c r="RSF23" s="74"/>
      <c r="RSG23" s="85"/>
      <c r="RSH23" s="74"/>
      <c r="RSI23" s="74"/>
      <c r="RSJ23" s="85"/>
      <c r="RSK23" s="74"/>
      <c r="RSL23" s="74"/>
      <c r="RSM23" s="85"/>
      <c r="RSN23" s="80"/>
      <c r="RSO23" s="80"/>
      <c r="RSP23" s="85"/>
      <c r="RSQ23" s="77"/>
      <c r="RSR23" s="74"/>
      <c r="RSS23" s="74"/>
      <c r="RST23" s="85"/>
      <c r="RSU23" s="74"/>
      <c r="RSV23" s="74"/>
      <c r="RSW23" s="85"/>
      <c r="RSX23" s="74"/>
      <c r="RSY23" s="74"/>
      <c r="RSZ23" s="85"/>
      <c r="RTA23" s="74"/>
      <c r="RTB23" s="74"/>
      <c r="RTC23" s="85"/>
      <c r="RTD23" s="80"/>
      <c r="RTE23" s="80"/>
      <c r="RTF23" s="85"/>
      <c r="RTG23" s="77"/>
      <c r="RTH23" s="74"/>
      <c r="RTI23" s="74"/>
      <c r="RTJ23" s="85"/>
      <c r="RTK23" s="74"/>
      <c r="RTL23" s="74"/>
      <c r="RTM23" s="85"/>
      <c r="RTN23" s="74"/>
      <c r="RTO23" s="74"/>
      <c r="RTP23" s="85"/>
      <c r="RTQ23" s="74"/>
      <c r="RTR23" s="74"/>
      <c r="RTS23" s="85"/>
      <c r="RTT23" s="80"/>
      <c r="RTU23" s="80"/>
      <c r="RTV23" s="85"/>
      <c r="RTW23" s="77"/>
      <c r="RTX23" s="74"/>
      <c r="RTY23" s="74"/>
      <c r="RTZ23" s="85"/>
      <c r="RUA23" s="74"/>
      <c r="RUB23" s="74"/>
      <c r="RUC23" s="85"/>
      <c r="RUD23" s="74"/>
      <c r="RUE23" s="74"/>
      <c r="RUF23" s="85"/>
      <c r="RUG23" s="74"/>
      <c r="RUH23" s="74"/>
      <c r="RUI23" s="85"/>
      <c r="RUJ23" s="80"/>
      <c r="RUK23" s="80"/>
      <c r="RUL23" s="85"/>
      <c r="RUM23" s="77"/>
      <c r="RUN23" s="74"/>
      <c r="RUO23" s="74"/>
      <c r="RUP23" s="85"/>
      <c r="RUQ23" s="74"/>
      <c r="RUR23" s="74"/>
      <c r="RUS23" s="85"/>
      <c r="RUT23" s="74"/>
      <c r="RUU23" s="74"/>
      <c r="RUV23" s="85"/>
      <c r="RUW23" s="74"/>
      <c r="RUX23" s="74"/>
      <c r="RUY23" s="85"/>
      <c r="RUZ23" s="80"/>
      <c r="RVA23" s="80"/>
      <c r="RVB23" s="85"/>
      <c r="RVC23" s="77"/>
      <c r="RVD23" s="74"/>
      <c r="RVE23" s="74"/>
      <c r="RVF23" s="85"/>
      <c r="RVG23" s="74"/>
      <c r="RVH23" s="74"/>
      <c r="RVI23" s="85"/>
      <c r="RVJ23" s="74"/>
      <c r="RVK23" s="74"/>
      <c r="RVL23" s="85"/>
      <c r="RVM23" s="74"/>
      <c r="RVN23" s="74"/>
      <c r="RVO23" s="85"/>
      <c r="RVP23" s="80"/>
      <c r="RVQ23" s="80"/>
      <c r="RVR23" s="85"/>
      <c r="RVS23" s="77"/>
      <c r="RVT23" s="74"/>
      <c r="RVU23" s="74"/>
      <c r="RVV23" s="85"/>
      <c r="RVW23" s="74"/>
      <c r="RVX23" s="74"/>
      <c r="RVY23" s="85"/>
      <c r="RVZ23" s="74"/>
      <c r="RWA23" s="74"/>
      <c r="RWB23" s="85"/>
      <c r="RWC23" s="74"/>
      <c r="RWD23" s="74"/>
      <c r="RWE23" s="85"/>
      <c r="RWF23" s="80"/>
      <c r="RWG23" s="80"/>
      <c r="RWH23" s="85"/>
      <c r="RWI23" s="77"/>
      <c r="RWJ23" s="74"/>
      <c r="RWK23" s="74"/>
      <c r="RWL23" s="85"/>
      <c r="RWM23" s="74"/>
      <c r="RWN23" s="74"/>
      <c r="RWO23" s="85"/>
      <c r="RWP23" s="74"/>
      <c r="RWQ23" s="74"/>
      <c r="RWR23" s="85"/>
      <c r="RWS23" s="74"/>
      <c r="RWT23" s="74"/>
      <c r="RWU23" s="85"/>
      <c r="RWV23" s="80"/>
      <c r="RWW23" s="80"/>
      <c r="RWX23" s="85"/>
      <c r="RWY23" s="77"/>
      <c r="RWZ23" s="74"/>
      <c r="RXA23" s="74"/>
      <c r="RXB23" s="85"/>
      <c r="RXC23" s="74"/>
      <c r="RXD23" s="74"/>
      <c r="RXE23" s="85"/>
      <c r="RXF23" s="74"/>
      <c r="RXG23" s="74"/>
      <c r="RXH23" s="85"/>
      <c r="RXI23" s="74"/>
      <c r="RXJ23" s="74"/>
      <c r="RXK23" s="85"/>
      <c r="RXL23" s="80"/>
      <c r="RXM23" s="80"/>
      <c r="RXN23" s="85"/>
      <c r="RXO23" s="77"/>
      <c r="RXP23" s="74"/>
      <c r="RXQ23" s="74"/>
      <c r="RXR23" s="85"/>
      <c r="RXS23" s="74"/>
      <c r="RXT23" s="74"/>
      <c r="RXU23" s="85"/>
      <c r="RXV23" s="74"/>
      <c r="RXW23" s="74"/>
      <c r="RXX23" s="85"/>
      <c r="RXY23" s="74"/>
      <c r="RXZ23" s="74"/>
      <c r="RYA23" s="85"/>
      <c r="RYB23" s="80"/>
      <c r="RYC23" s="80"/>
      <c r="RYD23" s="85"/>
      <c r="RYE23" s="77"/>
      <c r="RYF23" s="74"/>
      <c r="RYG23" s="74"/>
      <c r="RYH23" s="85"/>
      <c r="RYI23" s="74"/>
      <c r="RYJ23" s="74"/>
      <c r="RYK23" s="85"/>
      <c r="RYL23" s="74"/>
      <c r="RYM23" s="74"/>
      <c r="RYN23" s="85"/>
      <c r="RYO23" s="74"/>
      <c r="RYP23" s="74"/>
      <c r="RYQ23" s="85"/>
      <c r="RYR23" s="80"/>
      <c r="RYS23" s="80"/>
      <c r="RYT23" s="85"/>
      <c r="RYU23" s="77"/>
      <c r="RYV23" s="74"/>
      <c r="RYW23" s="74"/>
      <c r="RYX23" s="85"/>
      <c r="RYY23" s="74"/>
      <c r="RYZ23" s="74"/>
      <c r="RZA23" s="85"/>
      <c r="RZB23" s="74"/>
      <c r="RZC23" s="74"/>
      <c r="RZD23" s="85"/>
      <c r="RZE23" s="74"/>
      <c r="RZF23" s="74"/>
      <c r="RZG23" s="85"/>
      <c r="RZH23" s="80"/>
      <c r="RZI23" s="80"/>
      <c r="RZJ23" s="85"/>
      <c r="RZK23" s="77"/>
      <c r="RZL23" s="74"/>
      <c r="RZM23" s="74"/>
      <c r="RZN23" s="85"/>
      <c r="RZO23" s="74"/>
      <c r="RZP23" s="74"/>
      <c r="RZQ23" s="85"/>
      <c r="RZR23" s="74"/>
      <c r="RZS23" s="74"/>
      <c r="RZT23" s="85"/>
      <c r="RZU23" s="74"/>
      <c r="RZV23" s="74"/>
      <c r="RZW23" s="85"/>
      <c r="RZX23" s="80"/>
      <c r="RZY23" s="80"/>
      <c r="RZZ23" s="85"/>
      <c r="SAA23" s="77"/>
      <c r="SAB23" s="74"/>
      <c r="SAC23" s="74"/>
      <c r="SAD23" s="85"/>
      <c r="SAE23" s="74"/>
      <c r="SAF23" s="74"/>
      <c r="SAG23" s="85"/>
      <c r="SAH23" s="74"/>
      <c r="SAI23" s="74"/>
      <c r="SAJ23" s="85"/>
      <c r="SAK23" s="74"/>
      <c r="SAL23" s="74"/>
      <c r="SAM23" s="85"/>
      <c r="SAN23" s="80"/>
      <c r="SAO23" s="80"/>
      <c r="SAP23" s="85"/>
      <c r="SAQ23" s="77"/>
      <c r="SAR23" s="74"/>
      <c r="SAS23" s="74"/>
      <c r="SAT23" s="85"/>
      <c r="SAU23" s="74"/>
      <c r="SAV23" s="74"/>
      <c r="SAW23" s="85"/>
      <c r="SAX23" s="74"/>
      <c r="SAY23" s="74"/>
      <c r="SAZ23" s="85"/>
      <c r="SBA23" s="74"/>
      <c r="SBB23" s="74"/>
      <c r="SBC23" s="85"/>
      <c r="SBD23" s="80"/>
      <c r="SBE23" s="80"/>
      <c r="SBF23" s="85"/>
      <c r="SBG23" s="77"/>
      <c r="SBH23" s="74"/>
      <c r="SBI23" s="74"/>
      <c r="SBJ23" s="85"/>
      <c r="SBK23" s="74"/>
      <c r="SBL23" s="74"/>
      <c r="SBM23" s="85"/>
      <c r="SBN23" s="74"/>
      <c r="SBO23" s="74"/>
      <c r="SBP23" s="85"/>
      <c r="SBQ23" s="74"/>
      <c r="SBR23" s="74"/>
      <c r="SBS23" s="85"/>
      <c r="SBT23" s="80"/>
      <c r="SBU23" s="80"/>
      <c r="SBV23" s="85"/>
      <c r="SBW23" s="77"/>
      <c r="SBX23" s="74"/>
      <c r="SBY23" s="74"/>
      <c r="SBZ23" s="85"/>
      <c r="SCA23" s="74"/>
      <c r="SCB23" s="74"/>
      <c r="SCC23" s="85"/>
      <c r="SCD23" s="74"/>
      <c r="SCE23" s="74"/>
      <c r="SCF23" s="85"/>
      <c r="SCG23" s="74"/>
      <c r="SCH23" s="74"/>
      <c r="SCI23" s="85"/>
      <c r="SCJ23" s="80"/>
      <c r="SCK23" s="80"/>
      <c r="SCL23" s="85"/>
      <c r="SCM23" s="77"/>
      <c r="SCN23" s="74"/>
      <c r="SCO23" s="74"/>
      <c r="SCP23" s="85"/>
      <c r="SCQ23" s="74"/>
      <c r="SCR23" s="74"/>
      <c r="SCS23" s="85"/>
      <c r="SCT23" s="74"/>
      <c r="SCU23" s="74"/>
      <c r="SCV23" s="85"/>
      <c r="SCW23" s="74"/>
      <c r="SCX23" s="74"/>
      <c r="SCY23" s="85"/>
      <c r="SCZ23" s="80"/>
      <c r="SDA23" s="80"/>
      <c r="SDB23" s="85"/>
      <c r="SDC23" s="77"/>
      <c r="SDD23" s="74"/>
      <c r="SDE23" s="74"/>
      <c r="SDF23" s="85"/>
      <c r="SDG23" s="74"/>
      <c r="SDH23" s="74"/>
      <c r="SDI23" s="85"/>
      <c r="SDJ23" s="74"/>
      <c r="SDK23" s="74"/>
      <c r="SDL23" s="85"/>
      <c r="SDM23" s="74"/>
      <c r="SDN23" s="74"/>
      <c r="SDO23" s="85"/>
      <c r="SDP23" s="80"/>
      <c r="SDQ23" s="80"/>
      <c r="SDR23" s="85"/>
      <c r="SDS23" s="77"/>
      <c r="SDT23" s="74"/>
      <c r="SDU23" s="74"/>
      <c r="SDV23" s="85"/>
      <c r="SDW23" s="74"/>
      <c r="SDX23" s="74"/>
      <c r="SDY23" s="85"/>
      <c r="SDZ23" s="74"/>
      <c r="SEA23" s="74"/>
      <c r="SEB23" s="85"/>
      <c r="SEC23" s="74"/>
      <c r="SED23" s="74"/>
      <c r="SEE23" s="85"/>
      <c r="SEF23" s="80"/>
      <c r="SEG23" s="80"/>
      <c r="SEH23" s="85"/>
      <c r="SEI23" s="77"/>
      <c r="SEJ23" s="74"/>
      <c r="SEK23" s="74"/>
      <c r="SEL23" s="85"/>
      <c r="SEM23" s="74"/>
      <c r="SEN23" s="74"/>
      <c r="SEO23" s="85"/>
      <c r="SEP23" s="74"/>
      <c r="SEQ23" s="74"/>
      <c r="SER23" s="85"/>
      <c r="SES23" s="74"/>
      <c r="SET23" s="74"/>
      <c r="SEU23" s="85"/>
      <c r="SEV23" s="80"/>
      <c r="SEW23" s="80"/>
      <c r="SEX23" s="85"/>
      <c r="SEY23" s="77"/>
      <c r="SEZ23" s="74"/>
      <c r="SFA23" s="74"/>
      <c r="SFB23" s="85"/>
      <c r="SFC23" s="74"/>
      <c r="SFD23" s="74"/>
      <c r="SFE23" s="85"/>
      <c r="SFF23" s="74"/>
      <c r="SFG23" s="74"/>
      <c r="SFH23" s="85"/>
      <c r="SFI23" s="74"/>
      <c r="SFJ23" s="74"/>
      <c r="SFK23" s="85"/>
      <c r="SFL23" s="80"/>
      <c r="SFM23" s="80"/>
      <c r="SFN23" s="85"/>
      <c r="SFO23" s="77"/>
      <c r="SFP23" s="74"/>
      <c r="SFQ23" s="74"/>
      <c r="SFR23" s="85"/>
      <c r="SFS23" s="74"/>
      <c r="SFT23" s="74"/>
      <c r="SFU23" s="85"/>
      <c r="SFV23" s="74"/>
      <c r="SFW23" s="74"/>
      <c r="SFX23" s="85"/>
      <c r="SFY23" s="74"/>
      <c r="SFZ23" s="74"/>
      <c r="SGA23" s="85"/>
      <c r="SGB23" s="80"/>
      <c r="SGC23" s="80"/>
      <c r="SGD23" s="85"/>
      <c r="SGE23" s="77"/>
      <c r="SGF23" s="74"/>
      <c r="SGG23" s="74"/>
      <c r="SGH23" s="85"/>
      <c r="SGI23" s="74"/>
      <c r="SGJ23" s="74"/>
      <c r="SGK23" s="85"/>
      <c r="SGL23" s="74"/>
      <c r="SGM23" s="74"/>
      <c r="SGN23" s="85"/>
      <c r="SGO23" s="74"/>
      <c r="SGP23" s="74"/>
      <c r="SGQ23" s="85"/>
      <c r="SGR23" s="80"/>
      <c r="SGS23" s="80"/>
      <c r="SGT23" s="85"/>
      <c r="SGU23" s="77"/>
      <c r="SGV23" s="74"/>
      <c r="SGW23" s="74"/>
      <c r="SGX23" s="85"/>
      <c r="SGY23" s="74"/>
      <c r="SGZ23" s="74"/>
      <c r="SHA23" s="85"/>
      <c r="SHB23" s="74"/>
      <c r="SHC23" s="74"/>
      <c r="SHD23" s="85"/>
      <c r="SHE23" s="74"/>
      <c r="SHF23" s="74"/>
      <c r="SHG23" s="85"/>
      <c r="SHH23" s="80"/>
      <c r="SHI23" s="80"/>
      <c r="SHJ23" s="85"/>
      <c r="SHK23" s="77"/>
      <c r="SHL23" s="74"/>
      <c r="SHM23" s="74"/>
      <c r="SHN23" s="85"/>
      <c r="SHO23" s="74"/>
      <c r="SHP23" s="74"/>
      <c r="SHQ23" s="85"/>
      <c r="SHR23" s="74"/>
      <c r="SHS23" s="74"/>
      <c r="SHT23" s="85"/>
      <c r="SHU23" s="74"/>
      <c r="SHV23" s="74"/>
      <c r="SHW23" s="85"/>
      <c r="SHX23" s="80"/>
      <c r="SHY23" s="80"/>
      <c r="SHZ23" s="85"/>
      <c r="SIA23" s="77"/>
      <c r="SIB23" s="74"/>
      <c r="SIC23" s="74"/>
      <c r="SID23" s="85"/>
      <c r="SIE23" s="74"/>
      <c r="SIF23" s="74"/>
      <c r="SIG23" s="85"/>
      <c r="SIH23" s="74"/>
      <c r="SII23" s="74"/>
      <c r="SIJ23" s="85"/>
      <c r="SIK23" s="74"/>
      <c r="SIL23" s="74"/>
      <c r="SIM23" s="85"/>
      <c r="SIN23" s="80"/>
      <c r="SIO23" s="80"/>
      <c r="SIP23" s="85"/>
      <c r="SIQ23" s="77"/>
      <c r="SIR23" s="74"/>
      <c r="SIS23" s="74"/>
      <c r="SIT23" s="85"/>
      <c r="SIU23" s="74"/>
      <c r="SIV23" s="74"/>
      <c r="SIW23" s="85"/>
      <c r="SIX23" s="74"/>
      <c r="SIY23" s="74"/>
      <c r="SIZ23" s="85"/>
      <c r="SJA23" s="74"/>
      <c r="SJB23" s="74"/>
      <c r="SJC23" s="85"/>
      <c r="SJD23" s="80"/>
      <c r="SJE23" s="80"/>
      <c r="SJF23" s="85"/>
      <c r="SJG23" s="77"/>
      <c r="SJH23" s="74"/>
      <c r="SJI23" s="74"/>
      <c r="SJJ23" s="85"/>
      <c r="SJK23" s="74"/>
      <c r="SJL23" s="74"/>
      <c r="SJM23" s="85"/>
      <c r="SJN23" s="74"/>
      <c r="SJO23" s="74"/>
      <c r="SJP23" s="85"/>
      <c r="SJQ23" s="74"/>
      <c r="SJR23" s="74"/>
      <c r="SJS23" s="85"/>
      <c r="SJT23" s="80"/>
      <c r="SJU23" s="80"/>
      <c r="SJV23" s="85"/>
      <c r="SJW23" s="77"/>
      <c r="SJX23" s="74"/>
      <c r="SJY23" s="74"/>
      <c r="SJZ23" s="85"/>
      <c r="SKA23" s="74"/>
      <c r="SKB23" s="74"/>
      <c r="SKC23" s="85"/>
      <c r="SKD23" s="74"/>
      <c r="SKE23" s="74"/>
      <c r="SKF23" s="85"/>
      <c r="SKG23" s="74"/>
      <c r="SKH23" s="74"/>
      <c r="SKI23" s="85"/>
      <c r="SKJ23" s="80"/>
      <c r="SKK23" s="80"/>
      <c r="SKL23" s="85"/>
      <c r="SKM23" s="77"/>
      <c r="SKN23" s="74"/>
      <c r="SKO23" s="74"/>
      <c r="SKP23" s="85"/>
      <c r="SKQ23" s="74"/>
      <c r="SKR23" s="74"/>
      <c r="SKS23" s="85"/>
      <c r="SKT23" s="74"/>
      <c r="SKU23" s="74"/>
      <c r="SKV23" s="85"/>
      <c r="SKW23" s="74"/>
      <c r="SKX23" s="74"/>
      <c r="SKY23" s="85"/>
      <c r="SKZ23" s="80"/>
      <c r="SLA23" s="80"/>
      <c r="SLB23" s="85"/>
      <c r="SLC23" s="77"/>
      <c r="SLD23" s="74"/>
      <c r="SLE23" s="74"/>
      <c r="SLF23" s="85"/>
      <c r="SLG23" s="74"/>
      <c r="SLH23" s="74"/>
      <c r="SLI23" s="85"/>
      <c r="SLJ23" s="74"/>
      <c r="SLK23" s="74"/>
      <c r="SLL23" s="85"/>
      <c r="SLM23" s="74"/>
      <c r="SLN23" s="74"/>
      <c r="SLO23" s="85"/>
      <c r="SLP23" s="80"/>
      <c r="SLQ23" s="80"/>
      <c r="SLR23" s="85"/>
      <c r="SLS23" s="77"/>
      <c r="SLT23" s="74"/>
      <c r="SLU23" s="74"/>
      <c r="SLV23" s="85"/>
      <c r="SLW23" s="74"/>
      <c r="SLX23" s="74"/>
      <c r="SLY23" s="85"/>
      <c r="SLZ23" s="74"/>
      <c r="SMA23" s="74"/>
      <c r="SMB23" s="85"/>
      <c r="SMC23" s="74"/>
      <c r="SMD23" s="74"/>
      <c r="SME23" s="85"/>
      <c r="SMF23" s="80"/>
      <c r="SMG23" s="80"/>
      <c r="SMH23" s="85"/>
      <c r="SMI23" s="77"/>
      <c r="SMJ23" s="74"/>
      <c r="SMK23" s="74"/>
      <c r="SML23" s="85"/>
      <c r="SMM23" s="74"/>
      <c r="SMN23" s="74"/>
      <c r="SMO23" s="85"/>
      <c r="SMP23" s="74"/>
      <c r="SMQ23" s="74"/>
      <c r="SMR23" s="85"/>
      <c r="SMS23" s="74"/>
      <c r="SMT23" s="74"/>
      <c r="SMU23" s="85"/>
      <c r="SMV23" s="80"/>
      <c r="SMW23" s="80"/>
      <c r="SMX23" s="85"/>
      <c r="SMY23" s="77"/>
      <c r="SMZ23" s="74"/>
      <c r="SNA23" s="74"/>
      <c r="SNB23" s="85"/>
      <c r="SNC23" s="74"/>
      <c r="SND23" s="74"/>
      <c r="SNE23" s="85"/>
      <c r="SNF23" s="74"/>
      <c r="SNG23" s="74"/>
      <c r="SNH23" s="85"/>
      <c r="SNI23" s="74"/>
      <c r="SNJ23" s="74"/>
      <c r="SNK23" s="85"/>
      <c r="SNL23" s="80"/>
      <c r="SNM23" s="80"/>
      <c r="SNN23" s="85"/>
      <c r="SNO23" s="77"/>
      <c r="SNP23" s="74"/>
      <c r="SNQ23" s="74"/>
      <c r="SNR23" s="85"/>
      <c r="SNS23" s="74"/>
      <c r="SNT23" s="74"/>
      <c r="SNU23" s="85"/>
      <c r="SNV23" s="74"/>
      <c r="SNW23" s="74"/>
      <c r="SNX23" s="85"/>
      <c r="SNY23" s="74"/>
      <c r="SNZ23" s="74"/>
      <c r="SOA23" s="85"/>
      <c r="SOB23" s="80"/>
      <c r="SOC23" s="80"/>
      <c r="SOD23" s="85"/>
      <c r="SOE23" s="77"/>
      <c r="SOF23" s="74"/>
      <c r="SOG23" s="74"/>
      <c r="SOH23" s="85"/>
      <c r="SOI23" s="74"/>
      <c r="SOJ23" s="74"/>
      <c r="SOK23" s="85"/>
      <c r="SOL23" s="74"/>
      <c r="SOM23" s="74"/>
      <c r="SON23" s="85"/>
      <c r="SOO23" s="74"/>
      <c r="SOP23" s="74"/>
      <c r="SOQ23" s="85"/>
      <c r="SOR23" s="80"/>
      <c r="SOS23" s="80"/>
      <c r="SOT23" s="85"/>
      <c r="SOU23" s="77"/>
      <c r="SOV23" s="74"/>
      <c r="SOW23" s="74"/>
      <c r="SOX23" s="85"/>
      <c r="SOY23" s="74"/>
      <c r="SOZ23" s="74"/>
      <c r="SPA23" s="85"/>
      <c r="SPB23" s="74"/>
      <c r="SPC23" s="74"/>
      <c r="SPD23" s="85"/>
      <c r="SPE23" s="74"/>
      <c r="SPF23" s="74"/>
      <c r="SPG23" s="85"/>
      <c r="SPH23" s="80"/>
      <c r="SPI23" s="80"/>
      <c r="SPJ23" s="85"/>
      <c r="SPK23" s="77"/>
      <c r="SPL23" s="74"/>
      <c r="SPM23" s="74"/>
      <c r="SPN23" s="85"/>
      <c r="SPO23" s="74"/>
      <c r="SPP23" s="74"/>
      <c r="SPQ23" s="85"/>
      <c r="SPR23" s="74"/>
      <c r="SPS23" s="74"/>
      <c r="SPT23" s="85"/>
      <c r="SPU23" s="74"/>
      <c r="SPV23" s="74"/>
      <c r="SPW23" s="85"/>
      <c r="SPX23" s="80"/>
      <c r="SPY23" s="80"/>
      <c r="SPZ23" s="85"/>
      <c r="SQA23" s="77"/>
      <c r="SQB23" s="74"/>
      <c r="SQC23" s="74"/>
      <c r="SQD23" s="85"/>
      <c r="SQE23" s="74"/>
      <c r="SQF23" s="74"/>
      <c r="SQG23" s="85"/>
      <c r="SQH23" s="74"/>
      <c r="SQI23" s="74"/>
      <c r="SQJ23" s="85"/>
      <c r="SQK23" s="74"/>
      <c r="SQL23" s="74"/>
      <c r="SQM23" s="85"/>
      <c r="SQN23" s="80"/>
      <c r="SQO23" s="80"/>
      <c r="SQP23" s="85"/>
      <c r="SQQ23" s="77"/>
      <c r="SQR23" s="74"/>
      <c r="SQS23" s="74"/>
      <c r="SQT23" s="85"/>
      <c r="SQU23" s="74"/>
      <c r="SQV23" s="74"/>
      <c r="SQW23" s="85"/>
      <c r="SQX23" s="74"/>
      <c r="SQY23" s="74"/>
      <c r="SQZ23" s="85"/>
      <c r="SRA23" s="74"/>
      <c r="SRB23" s="74"/>
      <c r="SRC23" s="85"/>
      <c r="SRD23" s="80"/>
      <c r="SRE23" s="80"/>
      <c r="SRF23" s="85"/>
      <c r="SRG23" s="77"/>
      <c r="SRH23" s="74"/>
      <c r="SRI23" s="74"/>
      <c r="SRJ23" s="85"/>
      <c r="SRK23" s="74"/>
      <c r="SRL23" s="74"/>
      <c r="SRM23" s="85"/>
      <c r="SRN23" s="74"/>
      <c r="SRO23" s="74"/>
      <c r="SRP23" s="85"/>
      <c r="SRQ23" s="74"/>
      <c r="SRR23" s="74"/>
      <c r="SRS23" s="85"/>
      <c r="SRT23" s="80"/>
      <c r="SRU23" s="80"/>
      <c r="SRV23" s="85"/>
      <c r="SRW23" s="77"/>
      <c r="SRX23" s="74"/>
      <c r="SRY23" s="74"/>
      <c r="SRZ23" s="85"/>
      <c r="SSA23" s="74"/>
      <c r="SSB23" s="74"/>
      <c r="SSC23" s="85"/>
      <c r="SSD23" s="74"/>
      <c r="SSE23" s="74"/>
      <c r="SSF23" s="85"/>
      <c r="SSG23" s="74"/>
      <c r="SSH23" s="74"/>
      <c r="SSI23" s="85"/>
      <c r="SSJ23" s="80"/>
      <c r="SSK23" s="80"/>
      <c r="SSL23" s="85"/>
      <c r="SSM23" s="77"/>
      <c r="SSN23" s="74"/>
      <c r="SSO23" s="74"/>
      <c r="SSP23" s="85"/>
      <c r="SSQ23" s="74"/>
      <c r="SSR23" s="74"/>
      <c r="SSS23" s="85"/>
      <c r="SST23" s="74"/>
      <c r="SSU23" s="74"/>
      <c r="SSV23" s="85"/>
      <c r="SSW23" s="74"/>
      <c r="SSX23" s="74"/>
      <c r="SSY23" s="85"/>
      <c r="SSZ23" s="80"/>
      <c r="STA23" s="80"/>
      <c r="STB23" s="85"/>
      <c r="STC23" s="77"/>
      <c r="STD23" s="74"/>
      <c r="STE23" s="74"/>
      <c r="STF23" s="85"/>
      <c r="STG23" s="74"/>
      <c r="STH23" s="74"/>
      <c r="STI23" s="85"/>
      <c r="STJ23" s="74"/>
      <c r="STK23" s="74"/>
      <c r="STL23" s="85"/>
      <c r="STM23" s="74"/>
      <c r="STN23" s="74"/>
      <c r="STO23" s="85"/>
      <c r="STP23" s="80"/>
      <c r="STQ23" s="80"/>
      <c r="STR23" s="85"/>
      <c r="STS23" s="77"/>
      <c r="STT23" s="74"/>
      <c r="STU23" s="74"/>
      <c r="STV23" s="85"/>
      <c r="STW23" s="74"/>
      <c r="STX23" s="74"/>
      <c r="STY23" s="85"/>
      <c r="STZ23" s="74"/>
      <c r="SUA23" s="74"/>
      <c r="SUB23" s="85"/>
      <c r="SUC23" s="74"/>
      <c r="SUD23" s="74"/>
      <c r="SUE23" s="85"/>
      <c r="SUF23" s="80"/>
      <c r="SUG23" s="80"/>
      <c r="SUH23" s="85"/>
      <c r="SUI23" s="77"/>
      <c r="SUJ23" s="74"/>
      <c r="SUK23" s="74"/>
      <c r="SUL23" s="85"/>
      <c r="SUM23" s="74"/>
      <c r="SUN23" s="74"/>
      <c r="SUO23" s="85"/>
      <c r="SUP23" s="74"/>
      <c r="SUQ23" s="74"/>
      <c r="SUR23" s="85"/>
      <c r="SUS23" s="74"/>
      <c r="SUT23" s="74"/>
      <c r="SUU23" s="85"/>
      <c r="SUV23" s="80"/>
      <c r="SUW23" s="80"/>
      <c r="SUX23" s="85"/>
      <c r="SUY23" s="77"/>
      <c r="SUZ23" s="74"/>
      <c r="SVA23" s="74"/>
      <c r="SVB23" s="85"/>
      <c r="SVC23" s="74"/>
      <c r="SVD23" s="74"/>
      <c r="SVE23" s="85"/>
      <c r="SVF23" s="74"/>
      <c r="SVG23" s="74"/>
      <c r="SVH23" s="85"/>
      <c r="SVI23" s="74"/>
      <c r="SVJ23" s="74"/>
      <c r="SVK23" s="85"/>
      <c r="SVL23" s="80"/>
      <c r="SVM23" s="80"/>
      <c r="SVN23" s="85"/>
      <c r="SVO23" s="77"/>
      <c r="SVP23" s="74"/>
      <c r="SVQ23" s="74"/>
      <c r="SVR23" s="85"/>
      <c r="SVS23" s="74"/>
      <c r="SVT23" s="74"/>
      <c r="SVU23" s="85"/>
      <c r="SVV23" s="74"/>
      <c r="SVW23" s="74"/>
      <c r="SVX23" s="85"/>
      <c r="SVY23" s="74"/>
      <c r="SVZ23" s="74"/>
      <c r="SWA23" s="85"/>
      <c r="SWB23" s="80"/>
      <c r="SWC23" s="80"/>
      <c r="SWD23" s="85"/>
      <c r="SWE23" s="77"/>
      <c r="SWF23" s="74"/>
      <c r="SWG23" s="74"/>
      <c r="SWH23" s="85"/>
      <c r="SWI23" s="74"/>
      <c r="SWJ23" s="74"/>
      <c r="SWK23" s="85"/>
      <c r="SWL23" s="74"/>
      <c r="SWM23" s="74"/>
      <c r="SWN23" s="85"/>
      <c r="SWO23" s="74"/>
      <c r="SWP23" s="74"/>
      <c r="SWQ23" s="85"/>
      <c r="SWR23" s="80"/>
      <c r="SWS23" s="80"/>
      <c r="SWT23" s="85"/>
      <c r="SWU23" s="77"/>
      <c r="SWV23" s="74"/>
      <c r="SWW23" s="74"/>
      <c r="SWX23" s="85"/>
      <c r="SWY23" s="74"/>
      <c r="SWZ23" s="74"/>
      <c r="SXA23" s="85"/>
      <c r="SXB23" s="74"/>
      <c r="SXC23" s="74"/>
      <c r="SXD23" s="85"/>
      <c r="SXE23" s="74"/>
      <c r="SXF23" s="74"/>
      <c r="SXG23" s="85"/>
      <c r="SXH23" s="80"/>
      <c r="SXI23" s="80"/>
      <c r="SXJ23" s="85"/>
      <c r="SXK23" s="77"/>
      <c r="SXL23" s="74"/>
      <c r="SXM23" s="74"/>
      <c r="SXN23" s="85"/>
      <c r="SXO23" s="74"/>
      <c r="SXP23" s="74"/>
      <c r="SXQ23" s="85"/>
      <c r="SXR23" s="74"/>
      <c r="SXS23" s="74"/>
      <c r="SXT23" s="85"/>
      <c r="SXU23" s="74"/>
      <c r="SXV23" s="74"/>
      <c r="SXW23" s="85"/>
      <c r="SXX23" s="80"/>
      <c r="SXY23" s="80"/>
      <c r="SXZ23" s="85"/>
      <c r="SYA23" s="77"/>
      <c r="SYB23" s="74"/>
      <c r="SYC23" s="74"/>
      <c r="SYD23" s="85"/>
      <c r="SYE23" s="74"/>
      <c r="SYF23" s="74"/>
      <c r="SYG23" s="85"/>
      <c r="SYH23" s="74"/>
      <c r="SYI23" s="74"/>
      <c r="SYJ23" s="85"/>
      <c r="SYK23" s="74"/>
      <c r="SYL23" s="74"/>
      <c r="SYM23" s="85"/>
      <c r="SYN23" s="80"/>
      <c r="SYO23" s="80"/>
      <c r="SYP23" s="85"/>
      <c r="SYQ23" s="77"/>
      <c r="SYR23" s="74"/>
      <c r="SYS23" s="74"/>
      <c r="SYT23" s="85"/>
      <c r="SYU23" s="74"/>
      <c r="SYV23" s="74"/>
      <c r="SYW23" s="85"/>
      <c r="SYX23" s="74"/>
      <c r="SYY23" s="74"/>
      <c r="SYZ23" s="85"/>
      <c r="SZA23" s="74"/>
      <c r="SZB23" s="74"/>
      <c r="SZC23" s="85"/>
      <c r="SZD23" s="80"/>
      <c r="SZE23" s="80"/>
      <c r="SZF23" s="85"/>
      <c r="SZG23" s="77"/>
      <c r="SZH23" s="74"/>
      <c r="SZI23" s="74"/>
      <c r="SZJ23" s="85"/>
      <c r="SZK23" s="74"/>
      <c r="SZL23" s="74"/>
      <c r="SZM23" s="85"/>
      <c r="SZN23" s="74"/>
      <c r="SZO23" s="74"/>
      <c r="SZP23" s="85"/>
      <c r="SZQ23" s="74"/>
      <c r="SZR23" s="74"/>
      <c r="SZS23" s="85"/>
      <c r="SZT23" s="80"/>
      <c r="SZU23" s="80"/>
      <c r="SZV23" s="85"/>
      <c r="SZW23" s="77"/>
      <c r="SZX23" s="74"/>
      <c r="SZY23" s="74"/>
      <c r="SZZ23" s="85"/>
      <c r="TAA23" s="74"/>
      <c r="TAB23" s="74"/>
      <c r="TAC23" s="85"/>
      <c r="TAD23" s="74"/>
      <c r="TAE23" s="74"/>
      <c r="TAF23" s="85"/>
      <c r="TAG23" s="74"/>
      <c r="TAH23" s="74"/>
      <c r="TAI23" s="85"/>
      <c r="TAJ23" s="80"/>
      <c r="TAK23" s="80"/>
      <c r="TAL23" s="85"/>
      <c r="TAM23" s="77"/>
      <c r="TAN23" s="74"/>
      <c r="TAO23" s="74"/>
      <c r="TAP23" s="85"/>
      <c r="TAQ23" s="74"/>
      <c r="TAR23" s="74"/>
      <c r="TAS23" s="85"/>
      <c r="TAT23" s="74"/>
      <c r="TAU23" s="74"/>
      <c r="TAV23" s="85"/>
      <c r="TAW23" s="74"/>
      <c r="TAX23" s="74"/>
      <c r="TAY23" s="85"/>
      <c r="TAZ23" s="80"/>
      <c r="TBA23" s="80"/>
      <c r="TBB23" s="85"/>
      <c r="TBC23" s="77"/>
      <c r="TBD23" s="74"/>
      <c r="TBE23" s="74"/>
      <c r="TBF23" s="85"/>
      <c r="TBG23" s="74"/>
      <c r="TBH23" s="74"/>
      <c r="TBI23" s="85"/>
      <c r="TBJ23" s="74"/>
      <c r="TBK23" s="74"/>
      <c r="TBL23" s="85"/>
      <c r="TBM23" s="74"/>
      <c r="TBN23" s="74"/>
      <c r="TBO23" s="85"/>
      <c r="TBP23" s="80"/>
      <c r="TBQ23" s="80"/>
      <c r="TBR23" s="85"/>
      <c r="TBS23" s="77"/>
      <c r="TBT23" s="74"/>
      <c r="TBU23" s="74"/>
      <c r="TBV23" s="85"/>
      <c r="TBW23" s="74"/>
      <c r="TBX23" s="74"/>
      <c r="TBY23" s="85"/>
      <c r="TBZ23" s="74"/>
      <c r="TCA23" s="74"/>
      <c r="TCB23" s="85"/>
      <c r="TCC23" s="74"/>
      <c r="TCD23" s="74"/>
      <c r="TCE23" s="85"/>
      <c r="TCF23" s="80"/>
      <c r="TCG23" s="80"/>
      <c r="TCH23" s="85"/>
      <c r="TCI23" s="77"/>
      <c r="TCJ23" s="74"/>
      <c r="TCK23" s="74"/>
      <c r="TCL23" s="85"/>
      <c r="TCM23" s="74"/>
      <c r="TCN23" s="74"/>
      <c r="TCO23" s="85"/>
      <c r="TCP23" s="74"/>
      <c r="TCQ23" s="74"/>
      <c r="TCR23" s="85"/>
      <c r="TCS23" s="74"/>
      <c r="TCT23" s="74"/>
      <c r="TCU23" s="85"/>
      <c r="TCV23" s="80"/>
      <c r="TCW23" s="80"/>
      <c r="TCX23" s="85"/>
      <c r="TCY23" s="77"/>
      <c r="TCZ23" s="74"/>
      <c r="TDA23" s="74"/>
      <c r="TDB23" s="85"/>
      <c r="TDC23" s="74"/>
      <c r="TDD23" s="74"/>
      <c r="TDE23" s="85"/>
      <c r="TDF23" s="74"/>
      <c r="TDG23" s="74"/>
      <c r="TDH23" s="85"/>
      <c r="TDI23" s="74"/>
      <c r="TDJ23" s="74"/>
      <c r="TDK23" s="85"/>
      <c r="TDL23" s="80"/>
      <c r="TDM23" s="80"/>
      <c r="TDN23" s="85"/>
      <c r="TDO23" s="77"/>
      <c r="TDP23" s="74"/>
      <c r="TDQ23" s="74"/>
      <c r="TDR23" s="85"/>
      <c r="TDS23" s="74"/>
      <c r="TDT23" s="74"/>
      <c r="TDU23" s="85"/>
      <c r="TDV23" s="74"/>
      <c r="TDW23" s="74"/>
      <c r="TDX23" s="85"/>
      <c r="TDY23" s="74"/>
      <c r="TDZ23" s="74"/>
      <c r="TEA23" s="85"/>
      <c r="TEB23" s="80"/>
      <c r="TEC23" s="80"/>
      <c r="TED23" s="85"/>
      <c r="TEE23" s="77"/>
      <c r="TEF23" s="74"/>
      <c r="TEG23" s="74"/>
      <c r="TEH23" s="85"/>
      <c r="TEI23" s="74"/>
      <c r="TEJ23" s="74"/>
      <c r="TEK23" s="85"/>
      <c r="TEL23" s="74"/>
      <c r="TEM23" s="74"/>
      <c r="TEN23" s="85"/>
      <c r="TEO23" s="74"/>
      <c r="TEP23" s="74"/>
      <c r="TEQ23" s="85"/>
      <c r="TER23" s="80"/>
      <c r="TES23" s="80"/>
      <c r="TET23" s="85"/>
      <c r="TEU23" s="77"/>
      <c r="TEV23" s="74"/>
      <c r="TEW23" s="74"/>
      <c r="TEX23" s="85"/>
      <c r="TEY23" s="74"/>
      <c r="TEZ23" s="74"/>
      <c r="TFA23" s="85"/>
      <c r="TFB23" s="74"/>
      <c r="TFC23" s="74"/>
      <c r="TFD23" s="85"/>
      <c r="TFE23" s="74"/>
      <c r="TFF23" s="74"/>
      <c r="TFG23" s="85"/>
      <c r="TFH23" s="80"/>
      <c r="TFI23" s="80"/>
      <c r="TFJ23" s="85"/>
      <c r="TFK23" s="77"/>
      <c r="TFL23" s="74"/>
      <c r="TFM23" s="74"/>
      <c r="TFN23" s="85"/>
      <c r="TFO23" s="74"/>
      <c r="TFP23" s="74"/>
      <c r="TFQ23" s="85"/>
      <c r="TFR23" s="74"/>
      <c r="TFS23" s="74"/>
      <c r="TFT23" s="85"/>
      <c r="TFU23" s="74"/>
      <c r="TFV23" s="74"/>
      <c r="TFW23" s="85"/>
      <c r="TFX23" s="80"/>
      <c r="TFY23" s="80"/>
      <c r="TFZ23" s="85"/>
      <c r="TGA23" s="77"/>
      <c r="TGB23" s="74"/>
      <c r="TGC23" s="74"/>
      <c r="TGD23" s="85"/>
      <c r="TGE23" s="74"/>
      <c r="TGF23" s="74"/>
      <c r="TGG23" s="85"/>
      <c r="TGH23" s="74"/>
      <c r="TGI23" s="74"/>
      <c r="TGJ23" s="85"/>
      <c r="TGK23" s="74"/>
      <c r="TGL23" s="74"/>
      <c r="TGM23" s="85"/>
      <c r="TGN23" s="80"/>
      <c r="TGO23" s="80"/>
      <c r="TGP23" s="85"/>
      <c r="TGQ23" s="77"/>
      <c r="TGR23" s="74"/>
      <c r="TGS23" s="74"/>
      <c r="TGT23" s="85"/>
      <c r="TGU23" s="74"/>
      <c r="TGV23" s="74"/>
      <c r="TGW23" s="85"/>
      <c r="TGX23" s="74"/>
      <c r="TGY23" s="74"/>
      <c r="TGZ23" s="85"/>
      <c r="THA23" s="74"/>
      <c r="THB23" s="74"/>
      <c r="THC23" s="85"/>
      <c r="THD23" s="80"/>
      <c r="THE23" s="80"/>
      <c r="THF23" s="85"/>
      <c r="THG23" s="77"/>
      <c r="THH23" s="74"/>
      <c r="THI23" s="74"/>
      <c r="THJ23" s="85"/>
      <c r="THK23" s="74"/>
      <c r="THL23" s="74"/>
      <c r="THM23" s="85"/>
      <c r="THN23" s="74"/>
      <c r="THO23" s="74"/>
      <c r="THP23" s="85"/>
      <c r="THQ23" s="74"/>
      <c r="THR23" s="74"/>
      <c r="THS23" s="85"/>
      <c r="THT23" s="80"/>
      <c r="THU23" s="80"/>
      <c r="THV23" s="85"/>
      <c r="THW23" s="77"/>
      <c r="THX23" s="74"/>
      <c r="THY23" s="74"/>
      <c r="THZ23" s="85"/>
      <c r="TIA23" s="74"/>
      <c r="TIB23" s="74"/>
      <c r="TIC23" s="85"/>
      <c r="TID23" s="74"/>
      <c r="TIE23" s="74"/>
      <c r="TIF23" s="85"/>
      <c r="TIG23" s="74"/>
      <c r="TIH23" s="74"/>
      <c r="TII23" s="85"/>
      <c r="TIJ23" s="80"/>
      <c r="TIK23" s="80"/>
      <c r="TIL23" s="85"/>
      <c r="TIM23" s="77"/>
      <c r="TIN23" s="74"/>
      <c r="TIO23" s="74"/>
      <c r="TIP23" s="85"/>
      <c r="TIQ23" s="74"/>
      <c r="TIR23" s="74"/>
      <c r="TIS23" s="85"/>
      <c r="TIT23" s="74"/>
      <c r="TIU23" s="74"/>
      <c r="TIV23" s="85"/>
      <c r="TIW23" s="74"/>
      <c r="TIX23" s="74"/>
      <c r="TIY23" s="85"/>
      <c r="TIZ23" s="80"/>
      <c r="TJA23" s="80"/>
      <c r="TJB23" s="85"/>
      <c r="TJC23" s="77"/>
      <c r="TJD23" s="74"/>
      <c r="TJE23" s="74"/>
      <c r="TJF23" s="85"/>
      <c r="TJG23" s="74"/>
      <c r="TJH23" s="74"/>
      <c r="TJI23" s="85"/>
      <c r="TJJ23" s="74"/>
      <c r="TJK23" s="74"/>
      <c r="TJL23" s="85"/>
      <c r="TJM23" s="74"/>
      <c r="TJN23" s="74"/>
      <c r="TJO23" s="85"/>
      <c r="TJP23" s="80"/>
      <c r="TJQ23" s="80"/>
      <c r="TJR23" s="85"/>
      <c r="TJS23" s="77"/>
      <c r="TJT23" s="74"/>
      <c r="TJU23" s="74"/>
      <c r="TJV23" s="85"/>
      <c r="TJW23" s="74"/>
      <c r="TJX23" s="74"/>
      <c r="TJY23" s="85"/>
      <c r="TJZ23" s="74"/>
      <c r="TKA23" s="74"/>
      <c r="TKB23" s="85"/>
      <c r="TKC23" s="74"/>
      <c r="TKD23" s="74"/>
      <c r="TKE23" s="85"/>
      <c r="TKF23" s="80"/>
      <c r="TKG23" s="80"/>
      <c r="TKH23" s="85"/>
      <c r="TKI23" s="77"/>
      <c r="TKJ23" s="74"/>
      <c r="TKK23" s="74"/>
      <c r="TKL23" s="85"/>
      <c r="TKM23" s="74"/>
      <c r="TKN23" s="74"/>
      <c r="TKO23" s="85"/>
      <c r="TKP23" s="74"/>
      <c r="TKQ23" s="74"/>
      <c r="TKR23" s="85"/>
      <c r="TKS23" s="74"/>
      <c r="TKT23" s="74"/>
      <c r="TKU23" s="85"/>
      <c r="TKV23" s="80"/>
      <c r="TKW23" s="80"/>
      <c r="TKX23" s="85"/>
      <c r="TKY23" s="77"/>
      <c r="TKZ23" s="74"/>
      <c r="TLA23" s="74"/>
      <c r="TLB23" s="85"/>
      <c r="TLC23" s="74"/>
      <c r="TLD23" s="74"/>
      <c r="TLE23" s="85"/>
      <c r="TLF23" s="74"/>
      <c r="TLG23" s="74"/>
      <c r="TLH23" s="85"/>
      <c r="TLI23" s="74"/>
      <c r="TLJ23" s="74"/>
      <c r="TLK23" s="85"/>
      <c r="TLL23" s="80"/>
      <c r="TLM23" s="80"/>
      <c r="TLN23" s="85"/>
      <c r="TLO23" s="77"/>
      <c r="TLP23" s="74"/>
      <c r="TLQ23" s="74"/>
      <c r="TLR23" s="85"/>
      <c r="TLS23" s="74"/>
      <c r="TLT23" s="74"/>
      <c r="TLU23" s="85"/>
      <c r="TLV23" s="74"/>
      <c r="TLW23" s="74"/>
      <c r="TLX23" s="85"/>
      <c r="TLY23" s="74"/>
      <c r="TLZ23" s="74"/>
      <c r="TMA23" s="85"/>
      <c r="TMB23" s="80"/>
      <c r="TMC23" s="80"/>
      <c r="TMD23" s="85"/>
      <c r="TME23" s="77"/>
      <c r="TMF23" s="74"/>
      <c r="TMG23" s="74"/>
      <c r="TMH23" s="85"/>
      <c r="TMI23" s="74"/>
      <c r="TMJ23" s="74"/>
      <c r="TMK23" s="85"/>
      <c r="TML23" s="74"/>
      <c r="TMM23" s="74"/>
      <c r="TMN23" s="85"/>
      <c r="TMO23" s="74"/>
      <c r="TMP23" s="74"/>
      <c r="TMQ23" s="85"/>
      <c r="TMR23" s="80"/>
      <c r="TMS23" s="80"/>
      <c r="TMT23" s="85"/>
      <c r="TMU23" s="77"/>
      <c r="TMV23" s="74"/>
      <c r="TMW23" s="74"/>
      <c r="TMX23" s="85"/>
      <c r="TMY23" s="74"/>
      <c r="TMZ23" s="74"/>
      <c r="TNA23" s="85"/>
      <c r="TNB23" s="74"/>
      <c r="TNC23" s="74"/>
      <c r="TND23" s="85"/>
      <c r="TNE23" s="74"/>
      <c r="TNF23" s="74"/>
      <c r="TNG23" s="85"/>
      <c r="TNH23" s="80"/>
      <c r="TNI23" s="80"/>
      <c r="TNJ23" s="85"/>
      <c r="TNK23" s="77"/>
      <c r="TNL23" s="74"/>
      <c r="TNM23" s="74"/>
      <c r="TNN23" s="85"/>
      <c r="TNO23" s="74"/>
      <c r="TNP23" s="74"/>
      <c r="TNQ23" s="85"/>
      <c r="TNR23" s="74"/>
      <c r="TNS23" s="74"/>
      <c r="TNT23" s="85"/>
      <c r="TNU23" s="74"/>
      <c r="TNV23" s="74"/>
      <c r="TNW23" s="85"/>
      <c r="TNX23" s="80"/>
      <c r="TNY23" s="80"/>
      <c r="TNZ23" s="85"/>
      <c r="TOA23" s="77"/>
      <c r="TOB23" s="74"/>
      <c r="TOC23" s="74"/>
      <c r="TOD23" s="85"/>
      <c r="TOE23" s="74"/>
      <c r="TOF23" s="74"/>
      <c r="TOG23" s="85"/>
      <c r="TOH23" s="74"/>
      <c r="TOI23" s="74"/>
      <c r="TOJ23" s="85"/>
      <c r="TOK23" s="74"/>
      <c r="TOL23" s="74"/>
      <c r="TOM23" s="85"/>
      <c r="TON23" s="80"/>
      <c r="TOO23" s="80"/>
      <c r="TOP23" s="85"/>
      <c r="TOQ23" s="77"/>
      <c r="TOR23" s="74"/>
      <c r="TOS23" s="74"/>
      <c r="TOT23" s="85"/>
      <c r="TOU23" s="74"/>
      <c r="TOV23" s="74"/>
      <c r="TOW23" s="85"/>
      <c r="TOX23" s="74"/>
      <c r="TOY23" s="74"/>
      <c r="TOZ23" s="85"/>
      <c r="TPA23" s="74"/>
      <c r="TPB23" s="74"/>
      <c r="TPC23" s="85"/>
      <c r="TPD23" s="80"/>
      <c r="TPE23" s="80"/>
      <c r="TPF23" s="85"/>
      <c r="TPG23" s="77"/>
      <c r="TPH23" s="74"/>
      <c r="TPI23" s="74"/>
      <c r="TPJ23" s="85"/>
      <c r="TPK23" s="74"/>
      <c r="TPL23" s="74"/>
      <c r="TPM23" s="85"/>
      <c r="TPN23" s="74"/>
      <c r="TPO23" s="74"/>
      <c r="TPP23" s="85"/>
      <c r="TPQ23" s="74"/>
      <c r="TPR23" s="74"/>
      <c r="TPS23" s="85"/>
      <c r="TPT23" s="80"/>
      <c r="TPU23" s="80"/>
      <c r="TPV23" s="85"/>
      <c r="TPW23" s="77"/>
      <c r="TPX23" s="74"/>
      <c r="TPY23" s="74"/>
      <c r="TPZ23" s="85"/>
      <c r="TQA23" s="74"/>
      <c r="TQB23" s="74"/>
      <c r="TQC23" s="85"/>
      <c r="TQD23" s="74"/>
      <c r="TQE23" s="74"/>
      <c r="TQF23" s="85"/>
      <c r="TQG23" s="74"/>
      <c r="TQH23" s="74"/>
      <c r="TQI23" s="85"/>
      <c r="TQJ23" s="80"/>
      <c r="TQK23" s="80"/>
      <c r="TQL23" s="85"/>
      <c r="TQM23" s="77"/>
      <c r="TQN23" s="74"/>
      <c r="TQO23" s="74"/>
      <c r="TQP23" s="85"/>
      <c r="TQQ23" s="74"/>
      <c r="TQR23" s="74"/>
      <c r="TQS23" s="85"/>
      <c r="TQT23" s="74"/>
      <c r="TQU23" s="74"/>
      <c r="TQV23" s="85"/>
      <c r="TQW23" s="74"/>
      <c r="TQX23" s="74"/>
      <c r="TQY23" s="85"/>
      <c r="TQZ23" s="80"/>
      <c r="TRA23" s="80"/>
      <c r="TRB23" s="85"/>
      <c r="TRC23" s="77"/>
      <c r="TRD23" s="74"/>
      <c r="TRE23" s="74"/>
      <c r="TRF23" s="85"/>
      <c r="TRG23" s="74"/>
      <c r="TRH23" s="74"/>
      <c r="TRI23" s="85"/>
      <c r="TRJ23" s="74"/>
      <c r="TRK23" s="74"/>
      <c r="TRL23" s="85"/>
      <c r="TRM23" s="74"/>
      <c r="TRN23" s="74"/>
      <c r="TRO23" s="85"/>
      <c r="TRP23" s="80"/>
      <c r="TRQ23" s="80"/>
      <c r="TRR23" s="85"/>
      <c r="TRS23" s="77"/>
      <c r="TRT23" s="74"/>
      <c r="TRU23" s="74"/>
      <c r="TRV23" s="85"/>
      <c r="TRW23" s="74"/>
      <c r="TRX23" s="74"/>
      <c r="TRY23" s="85"/>
      <c r="TRZ23" s="74"/>
      <c r="TSA23" s="74"/>
      <c r="TSB23" s="85"/>
      <c r="TSC23" s="74"/>
      <c r="TSD23" s="74"/>
      <c r="TSE23" s="85"/>
      <c r="TSF23" s="80"/>
      <c r="TSG23" s="80"/>
      <c r="TSH23" s="85"/>
      <c r="TSI23" s="77"/>
      <c r="TSJ23" s="74"/>
      <c r="TSK23" s="74"/>
      <c r="TSL23" s="85"/>
      <c r="TSM23" s="74"/>
      <c r="TSN23" s="74"/>
      <c r="TSO23" s="85"/>
      <c r="TSP23" s="74"/>
      <c r="TSQ23" s="74"/>
      <c r="TSR23" s="85"/>
      <c r="TSS23" s="74"/>
      <c r="TST23" s="74"/>
      <c r="TSU23" s="85"/>
      <c r="TSV23" s="80"/>
      <c r="TSW23" s="80"/>
      <c r="TSX23" s="85"/>
      <c r="TSY23" s="77"/>
      <c r="TSZ23" s="74"/>
      <c r="TTA23" s="74"/>
      <c r="TTB23" s="85"/>
      <c r="TTC23" s="74"/>
      <c r="TTD23" s="74"/>
      <c r="TTE23" s="85"/>
      <c r="TTF23" s="74"/>
      <c r="TTG23" s="74"/>
      <c r="TTH23" s="85"/>
      <c r="TTI23" s="74"/>
      <c r="TTJ23" s="74"/>
      <c r="TTK23" s="85"/>
      <c r="TTL23" s="80"/>
      <c r="TTM23" s="80"/>
      <c r="TTN23" s="85"/>
      <c r="TTO23" s="77"/>
      <c r="TTP23" s="74"/>
      <c r="TTQ23" s="74"/>
      <c r="TTR23" s="85"/>
      <c r="TTS23" s="74"/>
      <c r="TTT23" s="74"/>
      <c r="TTU23" s="85"/>
      <c r="TTV23" s="74"/>
      <c r="TTW23" s="74"/>
      <c r="TTX23" s="85"/>
      <c r="TTY23" s="74"/>
      <c r="TTZ23" s="74"/>
      <c r="TUA23" s="85"/>
      <c r="TUB23" s="80"/>
      <c r="TUC23" s="80"/>
      <c r="TUD23" s="85"/>
      <c r="TUE23" s="77"/>
      <c r="TUF23" s="74"/>
      <c r="TUG23" s="74"/>
      <c r="TUH23" s="85"/>
      <c r="TUI23" s="74"/>
      <c r="TUJ23" s="74"/>
      <c r="TUK23" s="85"/>
      <c r="TUL23" s="74"/>
      <c r="TUM23" s="74"/>
      <c r="TUN23" s="85"/>
      <c r="TUO23" s="74"/>
      <c r="TUP23" s="74"/>
      <c r="TUQ23" s="85"/>
      <c r="TUR23" s="80"/>
      <c r="TUS23" s="80"/>
      <c r="TUT23" s="85"/>
      <c r="TUU23" s="77"/>
      <c r="TUV23" s="74"/>
      <c r="TUW23" s="74"/>
      <c r="TUX23" s="85"/>
      <c r="TUY23" s="74"/>
      <c r="TUZ23" s="74"/>
      <c r="TVA23" s="85"/>
      <c r="TVB23" s="74"/>
      <c r="TVC23" s="74"/>
      <c r="TVD23" s="85"/>
      <c r="TVE23" s="74"/>
      <c r="TVF23" s="74"/>
      <c r="TVG23" s="85"/>
      <c r="TVH23" s="80"/>
      <c r="TVI23" s="80"/>
      <c r="TVJ23" s="85"/>
      <c r="TVK23" s="77"/>
      <c r="TVL23" s="74"/>
      <c r="TVM23" s="74"/>
      <c r="TVN23" s="85"/>
      <c r="TVO23" s="74"/>
      <c r="TVP23" s="74"/>
      <c r="TVQ23" s="85"/>
      <c r="TVR23" s="74"/>
      <c r="TVS23" s="74"/>
      <c r="TVT23" s="85"/>
      <c r="TVU23" s="74"/>
      <c r="TVV23" s="74"/>
      <c r="TVW23" s="85"/>
      <c r="TVX23" s="80"/>
      <c r="TVY23" s="80"/>
      <c r="TVZ23" s="85"/>
      <c r="TWA23" s="77"/>
      <c r="TWB23" s="74"/>
      <c r="TWC23" s="74"/>
      <c r="TWD23" s="85"/>
      <c r="TWE23" s="74"/>
      <c r="TWF23" s="74"/>
      <c r="TWG23" s="85"/>
      <c r="TWH23" s="74"/>
      <c r="TWI23" s="74"/>
      <c r="TWJ23" s="85"/>
      <c r="TWK23" s="74"/>
      <c r="TWL23" s="74"/>
      <c r="TWM23" s="85"/>
      <c r="TWN23" s="80"/>
      <c r="TWO23" s="80"/>
      <c r="TWP23" s="85"/>
      <c r="TWQ23" s="77"/>
      <c r="TWR23" s="74"/>
      <c r="TWS23" s="74"/>
      <c r="TWT23" s="85"/>
      <c r="TWU23" s="74"/>
      <c r="TWV23" s="74"/>
      <c r="TWW23" s="85"/>
      <c r="TWX23" s="74"/>
      <c r="TWY23" s="74"/>
      <c r="TWZ23" s="85"/>
      <c r="TXA23" s="74"/>
      <c r="TXB23" s="74"/>
      <c r="TXC23" s="85"/>
      <c r="TXD23" s="80"/>
      <c r="TXE23" s="80"/>
      <c r="TXF23" s="85"/>
      <c r="TXG23" s="77"/>
      <c r="TXH23" s="74"/>
      <c r="TXI23" s="74"/>
      <c r="TXJ23" s="85"/>
      <c r="TXK23" s="74"/>
      <c r="TXL23" s="74"/>
      <c r="TXM23" s="85"/>
      <c r="TXN23" s="74"/>
      <c r="TXO23" s="74"/>
      <c r="TXP23" s="85"/>
      <c r="TXQ23" s="74"/>
      <c r="TXR23" s="74"/>
      <c r="TXS23" s="85"/>
      <c r="TXT23" s="80"/>
      <c r="TXU23" s="80"/>
      <c r="TXV23" s="85"/>
      <c r="TXW23" s="77"/>
      <c r="TXX23" s="74"/>
      <c r="TXY23" s="74"/>
      <c r="TXZ23" s="85"/>
      <c r="TYA23" s="74"/>
      <c r="TYB23" s="74"/>
      <c r="TYC23" s="85"/>
      <c r="TYD23" s="74"/>
      <c r="TYE23" s="74"/>
      <c r="TYF23" s="85"/>
      <c r="TYG23" s="74"/>
      <c r="TYH23" s="74"/>
      <c r="TYI23" s="85"/>
      <c r="TYJ23" s="80"/>
      <c r="TYK23" s="80"/>
      <c r="TYL23" s="85"/>
      <c r="TYM23" s="77"/>
      <c r="TYN23" s="74"/>
      <c r="TYO23" s="74"/>
      <c r="TYP23" s="85"/>
      <c r="TYQ23" s="74"/>
      <c r="TYR23" s="74"/>
      <c r="TYS23" s="85"/>
      <c r="TYT23" s="74"/>
      <c r="TYU23" s="74"/>
      <c r="TYV23" s="85"/>
      <c r="TYW23" s="74"/>
      <c r="TYX23" s="74"/>
      <c r="TYY23" s="85"/>
      <c r="TYZ23" s="80"/>
      <c r="TZA23" s="80"/>
      <c r="TZB23" s="85"/>
      <c r="TZC23" s="77"/>
      <c r="TZD23" s="74"/>
      <c r="TZE23" s="74"/>
      <c r="TZF23" s="85"/>
      <c r="TZG23" s="74"/>
      <c r="TZH23" s="74"/>
      <c r="TZI23" s="85"/>
      <c r="TZJ23" s="74"/>
      <c r="TZK23" s="74"/>
      <c r="TZL23" s="85"/>
      <c r="TZM23" s="74"/>
      <c r="TZN23" s="74"/>
      <c r="TZO23" s="85"/>
      <c r="TZP23" s="80"/>
      <c r="TZQ23" s="80"/>
      <c r="TZR23" s="85"/>
      <c r="TZS23" s="77"/>
      <c r="TZT23" s="74"/>
      <c r="TZU23" s="74"/>
      <c r="TZV23" s="85"/>
      <c r="TZW23" s="74"/>
      <c r="TZX23" s="74"/>
      <c r="TZY23" s="85"/>
      <c r="TZZ23" s="74"/>
      <c r="UAA23" s="74"/>
      <c r="UAB23" s="85"/>
      <c r="UAC23" s="74"/>
      <c r="UAD23" s="74"/>
      <c r="UAE23" s="85"/>
      <c r="UAF23" s="80"/>
      <c r="UAG23" s="80"/>
      <c r="UAH23" s="85"/>
      <c r="UAI23" s="77"/>
      <c r="UAJ23" s="74"/>
      <c r="UAK23" s="74"/>
      <c r="UAL23" s="85"/>
      <c r="UAM23" s="74"/>
      <c r="UAN23" s="74"/>
      <c r="UAO23" s="85"/>
      <c r="UAP23" s="74"/>
      <c r="UAQ23" s="74"/>
      <c r="UAR23" s="85"/>
      <c r="UAS23" s="74"/>
      <c r="UAT23" s="74"/>
      <c r="UAU23" s="85"/>
      <c r="UAV23" s="80"/>
      <c r="UAW23" s="80"/>
      <c r="UAX23" s="85"/>
      <c r="UAY23" s="77"/>
      <c r="UAZ23" s="74"/>
      <c r="UBA23" s="74"/>
      <c r="UBB23" s="85"/>
      <c r="UBC23" s="74"/>
      <c r="UBD23" s="74"/>
      <c r="UBE23" s="85"/>
      <c r="UBF23" s="74"/>
      <c r="UBG23" s="74"/>
      <c r="UBH23" s="85"/>
      <c r="UBI23" s="74"/>
      <c r="UBJ23" s="74"/>
      <c r="UBK23" s="85"/>
      <c r="UBL23" s="80"/>
      <c r="UBM23" s="80"/>
      <c r="UBN23" s="85"/>
      <c r="UBO23" s="77"/>
      <c r="UBP23" s="74"/>
      <c r="UBQ23" s="74"/>
      <c r="UBR23" s="85"/>
      <c r="UBS23" s="74"/>
      <c r="UBT23" s="74"/>
      <c r="UBU23" s="85"/>
      <c r="UBV23" s="74"/>
      <c r="UBW23" s="74"/>
      <c r="UBX23" s="85"/>
      <c r="UBY23" s="74"/>
      <c r="UBZ23" s="74"/>
      <c r="UCA23" s="85"/>
      <c r="UCB23" s="80"/>
      <c r="UCC23" s="80"/>
      <c r="UCD23" s="85"/>
      <c r="UCE23" s="77"/>
      <c r="UCF23" s="74"/>
      <c r="UCG23" s="74"/>
      <c r="UCH23" s="85"/>
      <c r="UCI23" s="74"/>
      <c r="UCJ23" s="74"/>
      <c r="UCK23" s="85"/>
      <c r="UCL23" s="74"/>
      <c r="UCM23" s="74"/>
      <c r="UCN23" s="85"/>
      <c r="UCO23" s="74"/>
      <c r="UCP23" s="74"/>
      <c r="UCQ23" s="85"/>
      <c r="UCR23" s="80"/>
      <c r="UCS23" s="80"/>
      <c r="UCT23" s="85"/>
      <c r="UCU23" s="77"/>
      <c r="UCV23" s="74"/>
      <c r="UCW23" s="74"/>
      <c r="UCX23" s="85"/>
      <c r="UCY23" s="74"/>
      <c r="UCZ23" s="74"/>
      <c r="UDA23" s="85"/>
      <c r="UDB23" s="74"/>
      <c r="UDC23" s="74"/>
      <c r="UDD23" s="85"/>
      <c r="UDE23" s="74"/>
      <c r="UDF23" s="74"/>
      <c r="UDG23" s="85"/>
      <c r="UDH23" s="80"/>
      <c r="UDI23" s="80"/>
      <c r="UDJ23" s="85"/>
      <c r="UDK23" s="77"/>
      <c r="UDL23" s="74"/>
      <c r="UDM23" s="74"/>
      <c r="UDN23" s="85"/>
      <c r="UDO23" s="74"/>
      <c r="UDP23" s="74"/>
      <c r="UDQ23" s="85"/>
      <c r="UDR23" s="74"/>
      <c r="UDS23" s="74"/>
      <c r="UDT23" s="85"/>
      <c r="UDU23" s="74"/>
      <c r="UDV23" s="74"/>
      <c r="UDW23" s="85"/>
      <c r="UDX23" s="80"/>
      <c r="UDY23" s="80"/>
      <c r="UDZ23" s="85"/>
      <c r="UEA23" s="77"/>
      <c r="UEB23" s="74"/>
      <c r="UEC23" s="74"/>
      <c r="UED23" s="85"/>
      <c r="UEE23" s="74"/>
      <c r="UEF23" s="74"/>
      <c r="UEG23" s="85"/>
      <c r="UEH23" s="74"/>
      <c r="UEI23" s="74"/>
      <c r="UEJ23" s="85"/>
      <c r="UEK23" s="74"/>
      <c r="UEL23" s="74"/>
      <c r="UEM23" s="85"/>
      <c r="UEN23" s="80"/>
      <c r="UEO23" s="80"/>
      <c r="UEP23" s="85"/>
      <c r="UEQ23" s="77"/>
      <c r="UER23" s="74"/>
      <c r="UES23" s="74"/>
      <c r="UET23" s="85"/>
      <c r="UEU23" s="74"/>
      <c r="UEV23" s="74"/>
      <c r="UEW23" s="85"/>
      <c r="UEX23" s="74"/>
      <c r="UEY23" s="74"/>
      <c r="UEZ23" s="85"/>
      <c r="UFA23" s="74"/>
      <c r="UFB23" s="74"/>
      <c r="UFC23" s="85"/>
      <c r="UFD23" s="80"/>
      <c r="UFE23" s="80"/>
      <c r="UFF23" s="85"/>
      <c r="UFG23" s="77"/>
      <c r="UFH23" s="74"/>
      <c r="UFI23" s="74"/>
      <c r="UFJ23" s="85"/>
      <c r="UFK23" s="74"/>
      <c r="UFL23" s="74"/>
      <c r="UFM23" s="85"/>
      <c r="UFN23" s="74"/>
      <c r="UFO23" s="74"/>
      <c r="UFP23" s="85"/>
      <c r="UFQ23" s="74"/>
      <c r="UFR23" s="74"/>
      <c r="UFS23" s="85"/>
      <c r="UFT23" s="80"/>
      <c r="UFU23" s="80"/>
      <c r="UFV23" s="85"/>
      <c r="UFW23" s="77"/>
      <c r="UFX23" s="74"/>
      <c r="UFY23" s="74"/>
      <c r="UFZ23" s="85"/>
      <c r="UGA23" s="74"/>
      <c r="UGB23" s="74"/>
      <c r="UGC23" s="85"/>
      <c r="UGD23" s="74"/>
      <c r="UGE23" s="74"/>
      <c r="UGF23" s="85"/>
      <c r="UGG23" s="74"/>
      <c r="UGH23" s="74"/>
      <c r="UGI23" s="85"/>
      <c r="UGJ23" s="80"/>
      <c r="UGK23" s="80"/>
      <c r="UGL23" s="85"/>
      <c r="UGM23" s="77"/>
      <c r="UGN23" s="74"/>
      <c r="UGO23" s="74"/>
      <c r="UGP23" s="85"/>
      <c r="UGQ23" s="74"/>
      <c r="UGR23" s="74"/>
      <c r="UGS23" s="85"/>
      <c r="UGT23" s="74"/>
      <c r="UGU23" s="74"/>
      <c r="UGV23" s="85"/>
      <c r="UGW23" s="74"/>
      <c r="UGX23" s="74"/>
      <c r="UGY23" s="85"/>
      <c r="UGZ23" s="80"/>
      <c r="UHA23" s="80"/>
      <c r="UHB23" s="85"/>
      <c r="UHC23" s="77"/>
      <c r="UHD23" s="74"/>
      <c r="UHE23" s="74"/>
      <c r="UHF23" s="85"/>
      <c r="UHG23" s="74"/>
      <c r="UHH23" s="74"/>
      <c r="UHI23" s="85"/>
      <c r="UHJ23" s="74"/>
      <c r="UHK23" s="74"/>
      <c r="UHL23" s="85"/>
      <c r="UHM23" s="74"/>
      <c r="UHN23" s="74"/>
      <c r="UHO23" s="85"/>
      <c r="UHP23" s="80"/>
      <c r="UHQ23" s="80"/>
      <c r="UHR23" s="85"/>
      <c r="UHS23" s="77"/>
      <c r="UHT23" s="74"/>
      <c r="UHU23" s="74"/>
      <c r="UHV23" s="85"/>
      <c r="UHW23" s="74"/>
      <c r="UHX23" s="74"/>
      <c r="UHY23" s="85"/>
      <c r="UHZ23" s="74"/>
      <c r="UIA23" s="74"/>
      <c r="UIB23" s="85"/>
      <c r="UIC23" s="74"/>
      <c r="UID23" s="74"/>
      <c r="UIE23" s="85"/>
      <c r="UIF23" s="80"/>
      <c r="UIG23" s="80"/>
      <c r="UIH23" s="85"/>
      <c r="UII23" s="77"/>
      <c r="UIJ23" s="74"/>
      <c r="UIK23" s="74"/>
      <c r="UIL23" s="85"/>
      <c r="UIM23" s="74"/>
      <c r="UIN23" s="74"/>
      <c r="UIO23" s="85"/>
      <c r="UIP23" s="74"/>
      <c r="UIQ23" s="74"/>
      <c r="UIR23" s="85"/>
      <c r="UIS23" s="74"/>
      <c r="UIT23" s="74"/>
      <c r="UIU23" s="85"/>
      <c r="UIV23" s="80"/>
      <c r="UIW23" s="80"/>
      <c r="UIX23" s="85"/>
      <c r="UIY23" s="77"/>
      <c r="UIZ23" s="74"/>
      <c r="UJA23" s="74"/>
      <c r="UJB23" s="85"/>
      <c r="UJC23" s="74"/>
      <c r="UJD23" s="74"/>
      <c r="UJE23" s="85"/>
      <c r="UJF23" s="74"/>
      <c r="UJG23" s="74"/>
      <c r="UJH23" s="85"/>
      <c r="UJI23" s="74"/>
      <c r="UJJ23" s="74"/>
      <c r="UJK23" s="85"/>
      <c r="UJL23" s="80"/>
      <c r="UJM23" s="80"/>
      <c r="UJN23" s="85"/>
      <c r="UJO23" s="77"/>
      <c r="UJP23" s="74"/>
      <c r="UJQ23" s="74"/>
      <c r="UJR23" s="85"/>
      <c r="UJS23" s="74"/>
      <c r="UJT23" s="74"/>
      <c r="UJU23" s="85"/>
      <c r="UJV23" s="74"/>
      <c r="UJW23" s="74"/>
      <c r="UJX23" s="85"/>
      <c r="UJY23" s="74"/>
      <c r="UJZ23" s="74"/>
      <c r="UKA23" s="85"/>
      <c r="UKB23" s="80"/>
      <c r="UKC23" s="80"/>
      <c r="UKD23" s="85"/>
      <c r="UKE23" s="77"/>
      <c r="UKF23" s="74"/>
      <c r="UKG23" s="74"/>
      <c r="UKH23" s="85"/>
      <c r="UKI23" s="74"/>
      <c r="UKJ23" s="74"/>
      <c r="UKK23" s="85"/>
      <c r="UKL23" s="74"/>
      <c r="UKM23" s="74"/>
      <c r="UKN23" s="85"/>
      <c r="UKO23" s="74"/>
      <c r="UKP23" s="74"/>
      <c r="UKQ23" s="85"/>
      <c r="UKR23" s="80"/>
      <c r="UKS23" s="80"/>
      <c r="UKT23" s="85"/>
      <c r="UKU23" s="77"/>
      <c r="UKV23" s="74"/>
      <c r="UKW23" s="74"/>
      <c r="UKX23" s="85"/>
      <c r="UKY23" s="74"/>
      <c r="UKZ23" s="74"/>
      <c r="ULA23" s="85"/>
      <c r="ULB23" s="74"/>
      <c r="ULC23" s="74"/>
      <c r="ULD23" s="85"/>
      <c r="ULE23" s="74"/>
      <c r="ULF23" s="74"/>
      <c r="ULG23" s="85"/>
      <c r="ULH23" s="80"/>
      <c r="ULI23" s="80"/>
      <c r="ULJ23" s="85"/>
      <c r="ULK23" s="77"/>
      <c r="ULL23" s="74"/>
      <c r="ULM23" s="74"/>
      <c r="ULN23" s="85"/>
      <c r="ULO23" s="74"/>
      <c r="ULP23" s="74"/>
      <c r="ULQ23" s="85"/>
      <c r="ULR23" s="74"/>
      <c r="ULS23" s="74"/>
      <c r="ULT23" s="85"/>
      <c r="ULU23" s="74"/>
      <c r="ULV23" s="74"/>
      <c r="ULW23" s="85"/>
      <c r="ULX23" s="80"/>
      <c r="ULY23" s="80"/>
      <c r="ULZ23" s="85"/>
      <c r="UMA23" s="77"/>
      <c r="UMB23" s="74"/>
      <c r="UMC23" s="74"/>
      <c r="UMD23" s="85"/>
      <c r="UME23" s="74"/>
      <c r="UMF23" s="74"/>
      <c r="UMG23" s="85"/>
      <c r="UMH23" s="74"/>
      <c r="UMI23" s="74"/>
      <c r="UMJ23" s="85"/>
      <c r="UMK23" s="74"/>
      <c r="UML23" s="74"/>
      <c r="UMM23" s="85"/>
      <c r="UMN23" s="80"/>
      <c r="UMO23" s="80"/>
      <c r="UMP23" s="85"/>
      <c r="UMQ23" s="77"/>
      <c r="UMR23" s="74"/>
      <c r="UMS23" s="74"/>
      <c r="UMT23" s="85"/>
      <c r="UMU23" s="74"/>
      <c r="UMV23" s="74"/>
      <c r="UMW23" s="85"/>
      <c r="UMX23" s="74"/>
      <c r="UMY23" s="74"/>
      <c r="UMZ23" s="85"/>
      <c r="UNA23" s="74"/>
      <c r="UNB23" s="74"/>
      <c r="UNC23" s="85"/>
      <c r="UND23" s="80"/>
      <c r="UNE23" s="80"/>
      <c r="UNF23" s="85"/>
      <c r="UNG23" s="77"/>
      <c r="UNH23" s="74"/>
      <c r="UNI23" s="74"/>
      <c r="UNJ23" s="85"/>
      <c r="UNK23" s="74"/>
      <c r="UNL23" s="74"/>
      <c r="UNM23" s="85"/>
      <c r="UNN23" s="74"/>
      <c r="UNO23" s="74"/>
      <c r="UNP23" s="85"/>
      <c r="UNQ23" s="74"/>
      <c r="UNR23" s="74"/>
      <c r="UNS23" s="85"/>
      <c r="UNT23" s="80"/>
      <c r="UNU23" s="80"/>
      <c r="UNV23" s="85"/>
      <c r="UNW23" s="77"/>
      <c r="UNX23" s="74"/>
      <c r="UNY23" s="74"/>
      <c r="UNZ23" s="85"/>
      <c r="UOA23" s="74"/>
      <c r="UOB23" s="74"/>
      <c r="UOC23" s="85"/>
      <c r="UOD23" s="74"/>
      <c r="UOE23" s="74"/>
      <c r="UOF23" s="85"/>
      <c r="UOG23" s="74"/>
      <c r="UOH23" s="74"/>
      <c r="UOI23" s="85"/>
      <c r="UOJ23" s="80"/>
      <c r="UOK23" s="80"/>
      <c r="UOL23" s="85"/>
      <c r="UOM23" s="77"/>
      <c r="UON23" s="74"/>
      <c r="UOO23" s="74"/>
      <c r="UOP23" s="85"/>
      <c r="UOQ23" s="74"/>
      <c r="UOR23" s="74"/>
      <c r="UOS23" s="85"/>
      <c r="UOT23" s="74"/>
      <c r="UOU23" s="74"/>
      <c r="UOV23" s="85"/>
      <c r="UOW23" s="74"/>
      <c r="UOX23" s="74"/>
      <c r="UOY23" s="85"/>
      <c r="UOZ23" s="80"/>
      <c r="UPA23" s="80"/>
      <c r="UPB23" s="85"/>
      <c r="UPC23" s="77"/>
      <c r="UPD23" s="74"/>
      <c r="UPE23" s="74"/>
      <c r="UPF23" s="85"/>
      <c r="UPG23" s="74"/>
      <c r="UPH23" s="74"/>
      <c r="UPI23" s="85"/>
      <c r="UPJ23" s="74"/>
      <c r="UPK23" s="74"/>
      <c r="UPL23" s="85"/>
      <c r="UPM23" s="74"/>
      <c r="UPN23" s="74"/>
      <c r="UPO23" s="85"/>
      <c r="UPP23" s="80"/>
      <c r="UPQ23" s="80"/>
      <c r="UPR23" s="85"/>
      <c r="UPS23" s="77"/>
      <c r="UPT23" s="74"/>
      <c r="UPU23" s="74"/>
      <c r="UPV23" s="85"/>
      <c r="UPW23" s="74"/>
      <c r="UPX23" s="74"/>
      <c r="UPY23" s="85"/>
      <c r="UPZ23" s="74"/>
      <c r="UQA23" s="74"/>
      <c r="UQB23" s="85"/>
      <c r="UQC23" s="74"/>
      <c r="UQD23" s="74"/>
      <c r="UQE23" s="85"/>
      <c r="UQF23" s="80"/>
      <c r="UQG23" s="80"/>
      <c r="UQH23" s="85"/>
      <c r="UQI23" s="77"/>
      <c r="UQJ23" s="74"/>
      <c r="UQK23" s="74"/>
      <c r="UQL23" s="85"/>
      <c r="UQM23" s="74"/>
      <c r="UQN23" s="74"/>
      <c r="UQO23" s="85"/>
      <c r="UQP23" s="74"/>
      <c r="UQQ23" s="74"/>
      <c r="UQR23" s="85"/>
      <c r="UQS23" s="74"/>
      <c r="UQT23" s="74"/>
      <c r="UQU23" s="85"/>
      <c r="UQV23" s="80"/>
      <c r="UQW23" s="80"/>
      <c r="UQX23" s="85"/>
      <c r="UQY23" s="77"/>
      <c r="UQZ23" s="74"/>
      <c r="URA23" s="74"/>
      <c r="URB23" s="85"/>
      <c r="URC23" s="74"/>
      <c r="URD23" s="74"/>
      <c r="URE23" s="85"/>
      <c r="URF23" s="74"/>
      <c r="URG23" s="74"/>
      <c r="URH23" s="85"/>
      <c r="URI23" s="74"/>
      <c r="URJ23" s="74"/>
      <c r="URK23" s="85"/>
      <c r="URL23" s="80"/>
      <c r="URM23" s="80"/>
      <c r="URN23" s="85"/>
      <c r="URO23" s="77"/>
      <c r="URP23" s="74"/>
      <c r="URQ23" s="74"/>
      <c r="URR23" s="85"/>
      <c r="URS23" s="74"/>
      <c r="URT23" s="74"/>
      <c r="URU23" s="85"/>
      <c r="URV23" s="74"/>
      <c r="URW23" s="74"/>
      <c r="URX23" s="85"/>
      <c r="URY23" s="74"/>
      <c r="URZ23" s="74"/>
      <c r="USA23" s="85"/>
      <c r="USB23" s="80"/>
      <c r="USC23" s="80"/>
      <c r="USD23" s="85"/>
      <c r="USE23" s="77"/>
      <c r="USF23" s="74"/>
      <c r="USG23" s="74"/>
      <c r="USH23" s="85"/>
      <c r="USI23" s="74"/>
      <c r="USJ23" s="74"/>
      <c r="USK23" s="85"/>
      <c r="USL23" s="74"/>
      <c r="USM23" s="74"/>
      <c r="USN23" s="85"/>
      <c r="USO23" s="74"/>
      <c r="USP23" s="74"/>
      <c r="USQ23" s="85"/>
      <c r="USR23" s="80"/>
      <c r="USS23" s="80"/>
      <c r="UST23" s="85"/>
      <c r="USU23" s="77"/>
      <c r="USV23" s="74"/>
      <c r="USW23" s="74"/>
      <c r="USX23" s="85"/>
      <c r="USY23" s="74"/>
      <c r="USZ23" s="74"/>
      <c r="UTA23" s="85"/>
      <c r="UTB23" s="74"/>
      <c r="UTC23" s="74"/>
      <c r="UTD23" s="85"/>
      <c r="UTE23" s="74"/>
      <c r="UTF23" s="74"/>
      <c r="UTG23" s="85"/>
      <c r="UTH23" s="80"/>
      <c r="UTI23" s="80"/>
      <c r="UTJ23" s="85"/>
      <c r="UTK23" s="77"/>
      <c r="UTL23" s="74"/>
      <c r="UTM23" s="74"/>
      <c r="UTN23" s="85"/>
      <c r="UTO23" s="74"/>
      <c r="UTP23" s="74"/>
      <c r="UTQ23" s="85"/>
      <c r="UTR23" s="74"/>
      <c r="UTS23" s="74"/>
      <c r="UTT23" s="85"/>
      <c r="UTU23" s="74"/>
      <c r="UTV23" s="74"/>
      <c r="UTW23" s="85"/>
      <c r="UTX23" s="80"/>
      <c r="UTY23" s="80"/>
      <c r="UTZ23" s="85"/>
      <c r="UUA23" s="77"/>
      <c r="UUB23" s="74"/>
      <c r="UUC23" s="74"/>
      <c r="UUD23" s="85"/>
      <c r="UUE23" s="74"/>
      <c r="UUF23" s="74"/>
      <c r="UUG23" s="85"/>
      <c r="UUH23" s="74"/>
      <c r="UUI23" s="74"/>
      <c r="UUJ23" s="85"/>
      <c r="UUK23" s="74"/>
      <c r="UUL23" s="74"/>
      <c r="UUM23" s="85"/>
      <c r="UUN23" s="80"/>
      <c r="UUO23" s="80"/>
      <c r="UUP23" s="85"/>
      <c r="UUQ23" s="77"/>
      <c r="UUR23" s="74"/>
      <c r="UUS23" s="74"/>
      <c r="UUT23" s="85"/>
      <c r="UUU23" s="74"/>
      <c r="UUV23" s="74"/>
      <c r="UUW23" s="85"/>
      <c r="UUX23" s="74"/>
      <c r="UUY23" s="74"/>
      <c r="UUZ23" s="85"/>
      <c r="UVA23" s="74"/>
      <c r="UVB23" s="74"/>
      <c r="UVC23" s="85"/>
      <c r="UVD23" s="80"/>
      <c r="UVE23" s="80"/>
      <c r="UVF23" s="85"/>
      <c r="UVG23" s="77"/>
      <c r="UVH23" s="74"/>
      <c r="UVI23" s="74"/>
      <c r="UVJ23" s="85"/>
      <c r="UVK23" s="74"/>
      <c r="UVL23" s="74"/>
      <c r="UVM23" s="85"/>
      <c r="UVN23" s="74"/>
      <c r="UVO23" s="74"/>
      <c r="UVP23" s="85"/>
      <c r="UVQ23" s="74"/>
      <c r="UVR23" s="74"/>
      <c r="UVS23" s="85"/>
      <c r="UVT23" s="80"/>
      <c r="UVU23" s="80"/>
      <c r="UVV23" s="85"/>
      <c r="UVW23" s="77"/>
      <c r="UVX23" s="74"/>
      <c r="UVY23" s="74"/>
      <c r="UVZ23" s="85"/>
      <c r="UWA23" s="74"/>
      <c r="UWB23" s="74"/>
      <c r="UWC23" s="85"/>
      <c r="UWD23" s="74"/>
      <c r="UWE23" s="74"/>
      <c r="UWF23" s="85"/>
      <c r="UWG23" s="74"/>
      <c r="UWH23" s="74"/>
      <c r="UWI23" s="85"/>
      <c r="UWJ23" s="80"/>
      <c r="UWK23" s="80"/>
      <c r="UWL23" s="85"/>
      <c r="UWM23" s="77"/>
      <c r="UWN23" s="74"/>
      <c r="UWO23" s="74"/>
      <c r="UWP23" s="85"/>
      <c r="UWQ23" s="74"/>
      <c r="UWR23" s="74"/>
      <c r="UWS23" s="85"/>
      <c r="UWT23" s="74"/>
      <c r="UWU23" s="74"/>
      <c r="UWV23" s="85"/>
      <c r="UWW23" s="74"/>
      <c r="UWX23" s="74"/>
      <c r="UWY23" s="85"/>
      <c r="UWZ23" s="80"/>
      <c r="UXA23" s="80"/>
      <c r="UXB23" s="85"/>
      <c r="UXC23" s="77"/>
      <c r="UXD23" s="74"/>
      <c r="UXE23" s="74"/>
      <c r="UXF23" s="85"/>
      <c r="UXG23" s="74"/>
      <c r="UXH23" s="74"/>
      <c r="UXI23" s="85"/>
      <c r="UXJ23" s="74"/>
      <c r="UXK23" s="74"/>
      <c r="UXL23" s="85"/>
      <c r="UXM23" s="74"/>
      <c r="UXN23" s="74"/>
      <c r="UXO23" s="85"/>
      <c r="UXP23" s="80"/>
      <c r="UXQ23" s="80"/>
      <c r="UXR23" s="85"/>
      <c r="UXS23" s="77"/>
      <c r="UXT23" s="74"/>
      <c r="UXU23" s="74"/>
      <c r="UXV23" s="85"/>
      <c r="UXW23" s="74"/>
      <c r="UXX23" s="74"/>
      <c r="UXY23" s="85"/>
      <c r="UXZ23" s="74"/>
      <c r="UYA23" s="74"/>
      <c r="UYB23" s="85"/>
      <c r="UYC23" s="74"/>
      <c r="UYD23" s="74"/>
      <c r="UYE23" s="85"/>
      <c r="UYF23" s="80"/>
      <c r="UYG23" s="80"/>
      <c r="UYH23" s="85"/>
      <c r="UYI23" s="77"/>
      <c r="UYJ23" s="74"/>
      <c r="UYK23" s="74"/>
      <c r="UYL23" s="85"/>
      <c r="UYM23" s="74"/>
      <c r="UYN23" s="74"/>
      <c r="UYO23" s="85"/>
      <c r="UYP23" s="74"/>
      <c r="UYQ23" s="74"/>
      <c r="UYR23" s="85"/>
      <c r="UYS23" s="74"/>
      <c r="UYT23" s="74"/>
      <c r="UYU23" s="85"/>
      <c r="UYV23" s="80"/>
      <c r="UYW23" s="80"/>
      <c r="UYX23" s="85"/>
      <c r="UYY23" s="77"/>
      <c r="UYZ23" s="74"/>
      <c r="UZA23" s="74"/>
      <c r="UZB23" s="85"/>
      <c r="UZC23" s="74"/>
      <c r="UZD23" s="74"/>
      <c r="UZE23" s="85"/>
      <c r="UZF23" s="74"/>
      <c r="UZG23" s="74"/>
      <c r="UZH23" s="85"/>
      <c r="UZI23" s="74"/>
      <c r="UZJ23" s="74"/>
      <c r="UZK23" s="85"/>
      <c r="UZL23" s="80"/>
      <c r="UZM23" s="80"/>
      <c r="UZN23" s="85"/>
      <c r="UZO23" s="77"/>
      <c r="UZP23" s="74"/>
      <c r="UZQ23" s="74"/>
      <c r="UZR23" s="85"/>
      <c r="UZS23" s="74"/>
      <c r="UZT23" s="74"/>
      <c r="UZU23" s="85"/>
      <c r="UZV23" s="74"/>
      <c r="UZW23" s="74"/>
      <c r="UZX23" s="85"/>
      <c r="UZY23" s="74"/>
      <c r="UZZ23" s="74"/>
      <c r="VAA23" s="85"/>
      <c r="VAB23" s="80"/>
      <c r="VAC23" s="80"/>
      <c r="VAD23" s="85"/>
      <c r="VAE23" s="77"/>
      <c r="VAF23" s="74"/>
      <c r="VAG23" s="74"/>
      <c r="VAH23" s="85"/>
      <c r="VAI23" s="74"/>
      <c r="VAJ23" s="74"/>
      <c r="VAK23" s="85"/>
      <c r="VAL23" s="74"/>
      <c r="VAM23" s="74"/>
      <c r="VAN23" s="85"/>
      <c r="VAO23" s="74"/>
      <c r="VAP23" s="74"/>
      <c r="VAQ23" s="85"/>
      <c r="VAR23" s="80"/>
      <c r="VAS23" s="80"/>
      <c r="VAT23" s="85"/>
      <c r="VAU23" s="77"/>
      <c r="VAV23" s="74"/>
      <c r="VAW23" s="74"/>
      <c r="VAX23" s="85"/>
      <c r="VAY23" s="74"/>
      <c r="VAZ23" s="74"/>
      <c r="VBA23" s="85"/>
      <c r="VBB23" s="74"/>
      <c r="VBC23" s="74"/>
      <c r="VBD23" s="85"/>
      <c r="VBE23" s="74"/>
      <c r="VBF23" s="74"/>
      <c r="VBG23" s="85"/>
      <c r="VBH23" s="80"/>
      <c r="VBI23" s="80"/>
      <c r="VBJ23" s="85"/>
      <c r="VBK23" s="77"/>
      <c r="VBL23" s="74"/>
      <c r="VBM23" s="74"/>
      <c r="VBN23" s="85"/>
      <c r="VBO23" s="74"/>
      <c r="VBP23" s="74"/>
      <c r="VBQ23" s="85"/>
      <c r="VBR23" s="74"/>
      <c r="VBS23" s="74"/>
      <c r="VBT23" s="85"/>
      <c r="VBU23" s="74"/>
      <c r="VBV23" s="74"/>
      <c r="VBW23" s="85"/>
      <c r="VBX23" s="80"/>
      <c r="VBY23" s="80"/>
      <c r="VBZ23" s="85"/>
      <c r="VCA23" s="77"/>
      <c r="VCB23" s="74"/>
      <c r="VCC23" s="74"/>
      <c r="VCD23" s="85"/>
      <c r="VCE23" s="74"/>
      <c r="VCF23" s="74"/>
      <c r="VCG23" s="85"/>
      <c r="VCH23" s="74"/>
      <c r="VCI23" s="74"/>
      <c r="VCJ23" s="85"/>
      <c r="VCK23" s="74"/>
      <c r="VCL23" s="74"/>
      <c r="VCM23" s="85"/>
      <c r="VCN23" s="80"/>
      <c r="VCO23" s="80"/>
      <c r="VCP23" s="85"/>
      <c r="VCQ23" s="77"/>
      <c r="VCR23" s="74"/>
      <c r="VCS23" s="74"/>
      <c r="VCT23" s="85"/>
      <c r="VCU23" s="74"/>
      <c r="VCV23" s="74"/>
      <c r="VCW23" s="85"/>
      <c r="VCX23" s="74"/>
      <c r="VCY23" s="74"/>
      <c r="VCZ23" s="85"/>
      <c r="VDA23" s="74"/>
      <c r="VDB23" s="74"/>
      <c r="VDC23" s="85"/>
      <c r="VDD23" s="80"/>
      <c r="VDE23" s="80"/>
      <c r="VDF23" s="85"/>
      <c r="VDG23" s="77"/>
      <c r="VDH23" s="74"/>
      <c r="VDI23" s="74"/>
      <c r="VDJ23" s="85"/>
      <c r="VDK23" s="74"/>
      <c r="VDL23" s="74"/>
      <c r="VDM23" s="85"/>
      <c r="VDN23" s="74"/>
      <c r="VDO23" s="74"/>
      <c r="VDP23" s="85"/>
      <c r="VDQ23" s="74"/>
      <c r="VDR23" s="74"/>
      <c r="VDS23" s="85"/>
      <c r="VDT23" s="80"/>
      <c r="VDU23" s="80"/>
      <c r="VDV23" s="85"/>
      <c r="VDW23" s="77"/>
      <c r="VDX23" s="74"/>
      <c r="VDY23" s="74"/>
      <c r="VDZ23" s="85"/>
      <c r="VEA23" s="74"/>
      <c r="VEB23" s="74"/>
      <c r="VEC23" s="85"/>
      <c r="VED23" s="74"/>
      <c r="VEE23" s="74"/>
      <c r="VEF23" s="85"/>
      <c r="VEG23" s="74"/>
      <c r="VEH23" s="74"/>
      <c r="VEI23" s="85"/>
      <c r="VEJ23" s="80"/>
      <c r="VEK23" s="80"/>
      <c r="VEL23" s="85"/>
      <c r="VEM23" s="77"/>
      <c r="VEN23" s="74"/>
      <c r="VEO23" s="74"/>
      <c r="VEP23" s="85"/>
      <c r="VEQ23" s="74"/>
      <c r="VER23" s="74"/>
      <c r="VES23" s="85"/>
      <c r="VET23" s="74"/>
      <c r="VEU23" s="74"/>
      <c r="VEV23" s="85"/>
      <c r="VEW23" s="74"/>
      <c r="VEX23" s="74"/>
      <c r="VEY23" s="85"/>
      <c r="VEZ23" s="80"/>
      <c r="VFA23" s="80"/>
      <c r="VFB23" s="85"/>
      <c r="VFC23" s="77"/>
      <c r="VFD23" s="74"/>
      <c r="VFE23" s="74"/>
      <c r="VFF23" s="85"/>
      <c r="VFG23" s="74"/>
      <c r="VFH23" s="74"/>
      <c r="VFI23" s="85"/>
      <c r="VFJ23" s="74"/>
      <c r="VFK23" s="74"/>
      <c r="VFL23" s="85"/>
      <c r="VFM23" s="74"/>
      <c r="VFN23" s="74"/>
      <c r="VFO23" s="85"/>
      <c r="VFP23" s="80"/>
      <c r="VFQ23" s="80"/>
      <c r="VFR23" s="85"/>
      <c r="VFS23" s="77"/>
      <c r="VFT23" s="74"/>
      <c r="VFU23" s="74"/>
      <c r="VFV23" s="85"/>
      <c r="VFW23" s="74"/>
      <c r="VFX23" s="74"/>
      <c r="VFY23" s="85"/>
      <c r="VFZ23" s="74"/>
      <c r="VGA23" s="74"/>
      <c r="VGB23" s="85"/>
      <c r="VGC23" s="74"/>
      <c r="VGD23" s="74"/>
      <c r="VGE23" s="85"/>
      <c r="VGF23" s="80"/>
      <c r="VGG23" s="80"/>
      <c r="VGH23" s="85"/>
      <c r="VGI23" s="77"/>
      <c r="VGJ23" s="74"/>
      <c r="VGK23" s="74"/>
      <c r="VGL23" s="85"/>
      <c r="VGM23" s="74"/>
      <c r="VGN23" s="74"/>
      <c r="VGO23" s="85"/>
      <c r="VGP23" s="74"/>
      <c r="VGQ23" s="74"/>
      <c r="VGR23" s="85"/>
      <c r="VGS23" s="74"/>
      <c r="VGT23" s="74"/>
      <c r="VGU23" s="85"/>
      <c r="VGV23" s="80"/>
      <c r="VGW23" s="80"/>
      <c r="VGX23" s="85"/>
      <c r="VGY23" s="77"/>
      <c r="VGZ23" s="74"/>
      <c r="VHA23" s="74"/>
      <c r="VHB23" s="85"/>
      <c r="VHC23" s="74"/>
      <c r="VHD23" s="74"/>
      <c r="VHE23" s="85"/>
      <c r="VHF23" s="74"/>
      <c r="VHG23" s="74"/>
      <c r="VHH23" s="85"/>
      <c r="VHI23" s="74"/>
      <c r="VHJ23" s="74"/>
      <c r="VHK23" s="85"/>
      <c r="VHL23" s="80"/>
      <c r="VHM23" s="80"/>
      <c r="VHN23" s="85"/>
      <c r="VHO23" s="77"/>
      <c r="VHP23" s="74"/>
      <c r="VHQ23" s="74"/>
      <c r="VHR23" s="85"/>
      <c r="VHS23" s="74"/>
      <c r="VHT23" s="74"/>
      <c r="VHU23" s="85"/>
      <c r="VHV23" s="74"/>
      <c r="VHW23" s="74"/>
      <c r="VHX23" s="85"/>
      <c r="VHY23" s="74"/>
      <c r="VHZ23" s="74"/>
      <c r="VIA23" s="85"/>
      <c r="VIB23" s="80"/>
      <c r="VIC23" s="80"/>
      <c r="VID23" s="85"/>
      <c r="VIE23" s="77"/>
      <c r="VIF23" s="74"/>
      <c r="VIG23" s="74"/>
      <c r="VIH23" s="85"/>
      <c r="VII23" s="74"/>
      <c r="VIJ23" s="74"/>
      <c r="VIK23" s="85"/>
      <c r="VIL23" s="74"/>
      <c r="VIM23" s="74"/>
      <c r="VIN23" s="85"/>
      <c r="VIO23" s="74"/>
      <c r="VIP23" s="74"/>
      <c r="VIQ23" s="85"/>
      <c r="VIR23" s="80"/>
      <c r="VIS23" s="80"/>
      <c r="VIT23" s="85"/>
      <c r="VIU23" s="77"/>
      <c r="VIV23" s="74"/>
      <c r="VIW23" s="74"/>
      <c r="VIX23" s="85"/>
      <c r="VIY23" s="74"/>
      <c r="VIZ23" s="74"/>
      <c r="VJA23" s="85"/>
      <c r="VJB23" s="74"/>
      <c r="VJC23" s="74"/>
      <c r="VJD23" s="85"/>
      <c r="VJE23" s="74"/>
      <c r="VJF23" s="74"/>
      <c r="VJG23" s="85"/>
      <c r="VJH23" s="80"/>
      <c r="VJI23" s="80"/>
      <c r="VJJ23" s="85"/>
      <c r="VJK23" s="77"/>
      <c r="VJL23" s="74"/>
      <c r="VJM23" s="74"/>
      <c r="VJN23" s="85"/>
      <c r="VJO23" s="74"/>
      <c r="VJP23" s="74"/>
      <c r="VJQ23" s="85"/>
      <c r="VJR23" s="74"/>
      <c r="VJS23" s="74"/>
      <c r="VJT23" s="85"/>
      <c r="VJU23" s="74"/>
      <c r="VJV23" s="74"/>
      <c r="VJW23" s="85"/>
      <c r="VJX23" s="80"/>
      <c r="VJY23" s="80"/>
      <c r="VJZ23" s="85"/>
      <c r="VKA23" s="77"/>
      <c r="VKB23" s="74"/>
      <c r="VKC23" s="74"/>
      <c r="VKD23" s="85"/>
      <c r="VKE23" s="74"/>
      <c r="VKF23" s="74"/>
      <c r="VKG23" s="85"/>
      <c r="VKH23" s="74"/>
      <c r="VKI23" s="74"/>
      <c r="VKJ23" s="85"/>
      <c r="VKK23" s="74"/>
      <c r="VKL23" s="74"/>
      <c r="VKM23" s="85"/>
      <c r="VKN23" s="80"/>
      <c r="VKO23" s="80"/>
      <c r="VKP23" s="85"/>
      <c r="VKQ23" s="77"/>
      <c r="VKR23" s="74"/>
      <c r="VKS23" s="74"/>
      <c r="VKT23" s="85"/>
      <c r="VKU23" s="74"/>
      <c r="VKV23" s="74"/>
      <c r="VKW23" s="85"/>
      <c r="VKX23" s="74"/>
      <c r="VKY23" s="74"/>
      <c r="VKZ23" s="85"/>
      <c r="VLA23" s="74"/>
      <c r="VLB23" s="74"/>
      <c r="VLC23" s="85"/>
      <c r="VLD23" s="80"/>
      <c r="VLE23" s="80"/>
      <c r="VLF23" s="85"/>
      <c r="VLG23" s="77"/>
      <c r="VLH23" s="74"/>
      <c r="VLI23" s="74"/>
      <c r="VLJ23" s="85"/>
      <c r="VLK23" s="74"/>
      <c r="VLL23" s="74"/>
      <c r="VLM23" s="85"/>
      <c r="VLN23" s="74"/>
      <c r="VLO23" s="74"/>
      <c r="VLP23" s="85"/>
      <c r="VLQ23" s="74"/>
      <c r="VLR23" s="74"/>
      <c r="VLS23" s="85"/>
      <c r="VLT23" s="80"/>
      <c r="VLU23" s="80"/>
      <c r="VLV23" s="85"/>
      <c r="VLW23" s="77"/>
      <c r="VLX23" s="74"/>
      <c r="VLY23" s="74"/>
      <c r="VLZ23" s="85"/>
      <c r="VMA23" s="74"/>
      <c r="VMB23" s="74"/>
      <c r="VMC23" s="85"/>
      <c r="VMD23" s="74"/>
      <c r="VME23" s="74"/>
      <c r="VMF23" s="85"/>
      <c r="VMG23" s="74"/>
      <c r="VMH23" s="74"/>
      <c r="VMI23" s="85"/>
      <c r="VMJ23" s="80"/>
      <c r="VMK23" s="80"/>
      <c r="VML23" s="85"/>
      <c r="VMM23" s="77"/>
      <c r="VMN23" s="74"/>
      <c r="VMO23" s="74"/>
      <c r="VMP23" s="85"/>
      <c r="VMQ23" s="74"/>
      <c r="VMR23" s="74"/>
      <c r="VMS23" s="85"/>
      <c r="VMT23" s="74"/>
      <c r="VMU23" s="74"/>
      <c r="VMV23" s="85"/>
      <c r="VMW23" s="74"/>
      <c r="VMX23" s="74"/>
      <c r="VMY23" s="85"/>
      <c r="VMZ23" s="80"/>
      <c r="VNA23" s="80"/>
      <c r="VNB23" s="85"/>
      <c r="VNC23" s="77"/>
      <c r="VND23" s="74"/>
      <c r="VNE23" s="74"/>
      <c r="VNF23" s="85"/>
      <c r="VNG23" s="74"/>
      <c r="VNH23" s="74"/>
      <c r="VNI23" s="85"/>
      <c r="VNJ23" s="74"/>
      <c r="VNK23" s="74"/>
      <c r="VNL23" s="85"/>
      <c r="VNM23" s="74"/>
      <c r="VNN23" s="74"/>
      <c r="VNO23" s="85"/>
      <c r="VNP23" s="80"/>
      <c r="VNQ23" s="80"/>
      <c r="VNR23" s="85"/>
      <c r="VNS23" s="77"/>
      <c r="VNT23" s="74"/>
      <c r="VNU23" s="74"/>
      <c r="VNV23" s="85"/>
      <c r="VNW23" s="74"/>
      <c r="VNX23" s="74"/>
      <c r="VNY23" s="85"/>
      <c r="VNZ23" s="74"/>
      <c r="VOA23" s="74"/>
      <c r="VOB23" s="85"/>
      <c r="VOC23" s="74"/>
      <c r="VOD23" s="74"/>
      <c r="VOE23" s="85"/>
      <c r="VOF23" s="80"/>
      <c r="VOG23" s="80"/>
      <c r="VOH23" s="85"/>
      <c r="VOI23" s="77"/>
      <c r="VOJ23" s="74"/>
      <c r="VOK23" s="74"/>
      <c r="VOL23" s="85"/>
      <c r="VOM23" s="74"/>
      <c r="VON23" s="74"/>
      <c r="VOO23" s="85"/>
      <c r="VOP23" s="74"/>
      <c r="VOQ23" s="74"/>
      <c r="VOR23" s="85"/>
      <c r="VOS23" s="74"/>
      <c r="VOT23" s="74"/>
      <c r="VOU23" s="85"/>
      <c r="VOV23" s="80"/>
      <c r="VOW23" s="80"/>
      <c r="VOX23" s="85"/>
      <c r="VOY23" s="77"/>
      <c r="VOZ23" s="74"/>
      <c r="VPA23" s="74"/>
      <c r="VPB23" s="85"/>
      <c r="VPC23" s="74"/>
      <c r="VPD23" s="74"/>
      <c r="VPE23" s="85"/>
      <c r="VPF23" s="74"/>
      <c r="VPG23" s="74"/>
      <c r="VPH23" s="85"/>
      <c r="VPI23" s="74"/>
      <c r="VPJ23" s="74"/>
      <c r="VPK23" s="85"/>
      <c r="VPL23" s="80"/>
      <c r="VPM23" s="80"/>
      <c r="VPN23" s="85"/>
      <c r="VPO23" s="77"/>
      <c r="VPP23" s="74"/>
      <c r="VPQ23" s="74"/>
      <c r="VPR23" s="85"/>
      <c r="VPS23" s="74"/>
      <c r="VPT23" s="74"/>
      <c r="VPU23" s="85"/>
      <c r="VPV23" s="74"/>
      <c r="VPW23" s="74"/>
      <c r="VPX23" s="85"/>
      <c r="VPY23" s="74"/>
      <c r="VPZ23" s="74"/>
      <c r="VQA23" s="85"/>
      <c r="VQB23" s="80"/>
      <c r="VQC23" s="80"/>
      <c r="VQD23" s="85"/>
      <c r="VQE23" s="77"/>
      <c r="VQF23" s="74"/>
      <c r="VQG23" s="74"/>
      <c r="VQH23" s="85"/>
      <c r="VQI23" s="74"/>
      <c r="VQJ23" s="74"/>
      <c r="VQK23" s="85"/>
      <c r="VQL23" s="74"/>
      <c r="VQM23" s="74"/>
      <c r="VQN23" s="85"/>
      <c r="VQO23" s="74"/>
      <c r="VQP23" s="74"/>
      <c r="VQQ23" s="85"/>
      <c r="VQR23" s="80"/>
      <c r="VQS23" s="80"/>
      <c r="VQT23" s="85"/>
      <c r="VQU23" s="77"/>
      <c r="VQV23" s="74"/>
      <c r="VQW23" s="74"/>
      <c r="VQX23" s="85"/>
      <c r="VQY23" s="74"/>
      <c r="VQZ23" s="74"/>
      <c r="VRA23" s="85"/>
      <c r="VRB23" s="74"/>
      <c r="VRC23" s="74"/>
      <c r="VRD23" s="85"/>
      <c r="VRE23" s="74"/>
      <c r="VRF23" s="74"/>
      <c r="VRG23" s="85"/>
      <c r="VRH23" s="80"/>
      <c r="VRI23" s="80"/>
      <c r="VRJ23" s="85"/>
      <c r="VRK23" s="77"/>
      <c r="VRL23" s="74"/>
      <c r="VRM23" s="74"/>
      <c r="VRN23" s="85"/>
      <c r="VRO23" s="74"/>
      <c r="VRP23" s="74"/>
      <c r="VRQ23" s="85"/>
      <c r="VRR23" s="74"/>
      <c r="VRS23" s="74"/>
      <c r="VRT23" s="85"/>
      <c r="VRU23" s="74"/>
      <c r="VRV23" s="74"/>
      <c r="VRW23" s="85"/>
      <c r="VRX23" s="80"/>
      <c r="VRY23" s="80"/>
      <c r="VRZ23" s="85"/>
      <c r="VSA23" s="77"/>
      <c r="VSB23" s="74"/>
      <c r="VSC23" s="74"/>
      <c r="VSD23" s="85"/>
      <c r="VSE23" s="74"/>
      <c r="VSF23" s="74"/>
      <c r="VSG23" s="85"/>
      <c r="VSH23" s="74"/>
      <c r="VSI23" s="74"/>
      <c r="VSJ23" s="85"/>
      <c r="VSK23" s="74"/>
      <c r="VSL23" s="74"/>
      <c r="VSM23" s="85"/>
      <c r="VSN23" s="80"/>
      <c r="VSO23" s="80"/>
      <c r="VSP23" s="85"/>
      <c r="VSQ23" s="77"/>
      <c r="VSR23" s="74"/>
      <c r="VSS23" s="74"/>
      <c r="VST23" s="85"/>
      <c r="VSU23" s="74"/>
      <c r="VSV23" s="74"/>
      <c r="VSW23" s="85"/>
      <c r="VSX23" s="74"/>
      <c r="VSY23" s="74"/>
      <c r="VSZ23" s="85"/>
      <c r="VTA23" s="74"/>
      <c r="VTB23" s="74"/>
      <c r="VTC23" s="85"/>
      <c r="VTD23" s="80"/>
      <c r="VTE23" s="80"/>
      <c r="VTF23" s="85"/>
      <c r="VTG23" s="77"/>
      <c r="VTH23" s="74"/>
      <c r="VTI23" s="74"/>
      <c r="VTJ23" s="85"/>
      <c r="VTK23" s="74"/>
      <c r="VTL23" s="74"/>
      <c r="VTM23" s="85"/>
      <c r="VTN23" s="74"/>
      <c r="VTO23" s="74"/>
      <c r="VTP23" s="85"/>
      <c r="VTQ23" s="74"/>
      <c r="VTR23" s="74"/>
      <c r="VTS23" s="85"/>
      <c r="VTT23" s="80"/>
      <c r="VTU23" s="80"/>
      <c r="VTV23" s="85"/>
      <c r="VTW23" s="77"/>
      <c r="VTX23" s="74"/>
      <c r="VTY23" s="74"/>
      <c r="VTZ23" s="85"/>
      <c r="VUA23" s="74"/>
      <c r="VUB23" s="74"/>
      <c r="VUC23" s="85"/>
      <c r="VUD23" s="74"/>
      <c r="VUE23" s="74"/>
      <c r="VUF23" s="85"/>
      <c r="VUG23" s="74"/>
      <c r="VUH23" s="74"/>
      <c r="VUI23" s="85"/>
      <c r="VUJ23" s="80"/>
      <c r="VUK23" s="80"/>
      <c r="VUL23" s="85"/>
      <c r="VUM23" s="77"/>
      <c r="VUN23" s="74"/>
      <c r="VUO23" s="74"/>
      <c r="VUP23" s="85"/>
      <c r="VUQ23" s="74"/>
      <c r="VUR23" s="74"/>
      <c r="VUS23" s="85"/>
      <c r="VUT23" s="74"/>
      <c r="VUU23" s="74"/>
      <c r="VUV23" s="85"/>
      <c r="VUW23" s="74"/>
      <c r="VUX23" s="74"/>
      <c r="VUY23" s="85"/>
      <c r="VUZ23" s="80"/>
      <c r="VVA23" s="80"/>
      <c r="VVB23" s="85"/>
      <c r="VVC23" s="77"/>
      <c r="VVD23" s="74"/>
      <c r="VVE23" s="74"/>
      <c r="VVF23" s="85"/>
      <c r="VVG23" s="74"/>
      <c r="VVH23" s="74"/>
      <c r="VVI23" s="85"/>
      <c r="VVJ23" s="74"/>
      <c r="VVK23" s="74"/>
      <c r="VVL23" s="85"/>
      <c r="VVM23" s="74"/>
      <c r="VVN23" s="74"/>
      <c r="VVO23" s="85"/>
      <c r="VVP23" s="80"/>
      <c r="VVQ23" s="80"/>
      <c r="VVR23" s="85"/>
      <c r="VVS23" s="77"/>
      <c r="VVT23" s="74"/>
      <c r="VVU23" s="74"/>
      <c r="VVV23" s="85"/>
      <c r="VVW23" s="74"/>
      <c r="VVX23" s="74"/>
      <c r="VVY23" s="85"/>
      <c r="VVZ23" s="74"/>
      <c r="VWA23" s="74"/>
      <c r="VWB23" s="85"/>
      <c r="VWC23" s="74"/>
      <c r="VWD23" s="74"/>
      <c r="VWE23" s="85"/>
      <c r="VWF23" s="80"/>
      <c r="VWG23" s="80"/>
      <c r="VWH23" s="85"/>
      <c r="VWI23" s="77"/>
      <c r="VWJ23" s="74"/>
      <c r="VWK23" s="74"/>
      <c r="VWL23" s="85"/>
      <c r="VWM23" s="74"/>
      <c r="VWN23" s="74"/>
      <c r="VWO23" s="85"/>
      <c r="VWP23" s="74"/>
      <c r="VWQ23" s="74"/>
      <c r="VWR23" s="85"/>
      <c r="VWS23" s="74"/>
      <c r="VWT23" s="74"/>
      <c r="VWU23" s="85"/>
      <c r="VWV23" s="80"/>
      <c r="VWW23" s="80"/>
      <c r="VWX23" s="85"/>
      <c r="VWY23" s="77"/>
      <c r="VWZ23" s="74"/>
      <c r="VXA23" s="74"/>
      <c r="VXB23" s="85"/>
      <c r="VXC23" s="74"/>
      <c r="VXD23" s="74"/>
      <c r="VXE23" s="85"/>
      <c r="VXF23" s="74"/>
      <c r="VXG23" s="74"/>
      <c r="VXH23" s="85"/>
      <c r="VXI23" s="74"/>
      <c r="VXJ23" s="74"/>
      <c r="VXK23" s="85"/>
      <c r="VXL23" s="80"/>
      <c r="VXM23" s="80"/>
      <c r="VXN23" s="85"/>
      <c r="VXO23" s="77"/>
      <c r="VXP23" s="74"/>
      <c r="VXQ23" s="74"/>
      <c r="VXR23" s="85"/>
      <c r="VXS23" s="74"/>
      <c r="VXT23" s="74"/>
      <c r="VXU23" s="85"/>
      <c r="VXV23" s="74"/>
      <c r="VXW23" s="74"/>
      <c r="VXX23" s="85"/>
      <c r="VXY23" s="74"/>
      <c r="VXZ23" s="74"/>
      <c r="VYA23" s="85"/>
      <c r="VYB23" s="80"/>
      <c r="VYC23" s="80"/>
      <c r="VYD23" s="85"/>
      <c r="VYE23" s="77"/>
      <c r="VYF23" s="74"/>
      <c r="VYG23" s="74"/>
      <c r="VYH23" s="85"/>
      <c r="VYI23" s="74"/>
      <c r="VYJ23" s="74"/>
      <c r="VYK23" s="85"/>
      <c r="VYL23" s="74"/>
      <c r="VYM23" s="74"/>
      <c r="VYN23" s="85"/>
      <c r="VYO23" s="74"/>
      <c r="VYP23" s="74"/>
      <c r="VYQ23" s="85"/>
      <c r="VYR23" s="80"/>
      <c r="VYS23" s="80"/>
      <c r="VYT23" s="85"/>
      <c r="VYU23" s="77"/>
      <c r="VYV23" s="74"/>
      <c r="VYW23" s="74"/>
      <c r="VYX23" s="85"/>
      <c r="VYY23" s="74"/>
      <c r="VYZ23" s="74"/>
      <c r="VZA23" s="85"/>
      <c r="VZB23" s="74"/>
      <c r="VZC23" s="74"/>
      <c r="VZD23" s="85"/>
      <c r="VZE23" s="74"/>
      <c r="VZF23" s="74"/>
      <c r="VZG23" s="85"/>
      <c r="VZH23" s="80"/>
      <c r="VZI23" s="80"/>
      <c r="VZJ23" s="85"/>
      <c r="VZK23" s="77"/>
      <c r="VZL23" s="74"/>
      <c r="VZM23" s="74"/>
      <c r="VZN23" s="85"/>
      <c r="VZO23" s="74"/>
      <c r="VZP23" s="74"/>
      <c r="VZQ23" s="85"/>
      <c r="VZR23" s="74"/>
      <c r="VZS23" s="74"/>
      <c r="VZT23" s="85"/>
      <c r="VZU23" s="74"/>
      <c r="VZV23" s="74"/>
      <c r="VZW23" s="85"/>
      <c r="VZX23" s="80"/>
      <c r="VZY23" s="80"/>
      <c r="VZZ23" s="85"/>
      <c r="WAA23" s="77"/>
      <c r="WAB23" s="74"/>
      <c r="WAC23" s="74"/>
      <c r="WAD23" s="85"/>
      <c r="WAE23" s="74"/>
      <c r="WAF23" s="74"/>
      <c r="WAG23" s="85"/>
      <c r="WAH23" s="74"/>
      <c r="WAI23" s="74"/>
      <c r="WAJ23" s="85"/>
      <c r="WAK23" s="74"/>
      <c r="WAL23" s="74"/>
      <c r="WAM23" s="85"/>
      <c r="WAN23" s="80"/>
      <c r="WAO23" s="80"/>
      <c r="WAP23" s="85"/>
      <c r="WAQ23" s="77"/>
      <c r="WAR23" s="74"/>
      <c r="WAS23" s="74"/>
      <c r="WAT23" s="85"/>
      <c r="WAU23" s="74"/>
      <c r="WAV23" s="74"/>
      <c r="WAW23" s="85"/>
      <c r="WAX23" s="74"/>
      <c r="WAY23" s="74"/>
      <c r="WAZ23" s="85"/>
      <c r="WBA23" s="74"/>
      <c r="WBB23" s="74"/>
      <c r="WBC23" s="85"/>
      <c r="WBD23" s="80"/>
      <c r="WBE23" s="80"/>
      <c r="WBF23" s="85"/>
      <c r="WBG23" s="77"/>
      <c r="WBH23" s="74"/>
      <c r="WBI23" s="74"/>
      <c r="WBJ23" s="85"/>
      <c r="WBK23" s="74"/>
      <c r="WBL23" s="74"/>
      <c r="WBM23" s="85"/>
      <c r="WBN23" s="74"/>
      <c r="WBO23" s="74"/>
      <c r="WBP23" s="85"/>
      <c r="WBQ23" s="74"/>
      <c r="WBR23" s="74"/>
      <c r="WBS23" s="85"/>
      <c r="WBT23" s="80"/>
      <c r="WBU23" s="80"/>
      <c r="WBV23" s="85"/>
      <c r="WBW23" s="77"/>
      <c r="WBX23" s="74"/>
      <c r="WBY23" s="74"/>
      <c r="WBZ23" s="85"/>
      <c r="WCA23" s="74"/>
      <c r="WCB23" s="74"/>
      <c r="WCC23" s="85"/>
      <c r="WCD23" s="74"/>
      <c r="WCE23" s="74"/>
      <c r="WCF23" s="85"/>
      <c r="WCG23" s="74"/>
      <c r="WCH23" s="74"/>
      <c r="WCI23" s="85"/>
      <c r="WCJ23" s="80"/>
      <c r="WCK23" s="80"/>
      <c r="WCL23" s="85"/>
      <c r="WCM23" s="77"/>
      <c r="WCN23" s="74"/>
      <c r="WCO23" s="74"/>
      <c r="WCP23" s="85"/>
      <c r="WCQ23" s="74"/>
      <c r="WCR23" s="74"/>
      <c r="WCS23" s="85"/>
      <c r="WCT23" s="74"/>
      <c r="WCU23" s="74"/>
      <c r="WCV23" s="85"/>
      <c r="WCW23" s="74"/>
      <c r="WCX23" s="74"/>
      <c r="WCY23" s="85"/>
      <c r="WCZ23" s="80"/>
      <c r="WDA23" s="80"/>
      <c r="WDB23" s="85"/>
      <c r="WDC23" s="77"/>
      <c r="WDD23" s="74"/>
      <c r="WDE23" s="74"/>
      <c r="WDF23" s="85"/>
      <c r="WDG23" s="74"/>
      <c r="WDH23" s="74"/>
      <c r="WDI23" s="85"/>
      <c r="WDJ23" s="74"/>
      <c r="WDK23" s="74"/>
      <c r="WDL23" s="85"/>
      <c r="WDM23" s="74"/>
      <c r="WDN23" s="74"/>
      <c r="WDO23" s="85"/>
      <c r="WDP23" s="80"/>
      <c r="WDQ23" s="80"/>
      <c r="WDR23" s="85"/>
      <c r="WDS23" s="77"/>
      <c r="WDT23" s="74"/>
      <c r="WDU23" s="74"/>
      <c r="WDV23" s="85"/>
      <c r="WDW23" s="74"/>
      <c r="WDX23" s="74"/>
      <c r="WDY23" s="85"/>
      <c r="WDZ23" s="74"/>
      <c r="WEA23" s="74"/>
      <c r="WEB23" s="85"/>
      <c r="WEC23" s="74"/>
      <c r="WED23" s="74"/>
      <c r="WEE23" s="85"/>
      <c r="WEF23" s="80"/>
      <c r="WEG23" s="80"/>
      <c r="WEH23" s="85"/>
      <c r="WEI23" s="77"/>
      <c r="WEJ23" s="74"/>
      <c r="WEK23" s="74"/>
      <c r="WEL23" s="85"/>
      <c r="WEM23" s="74"/>
      <c r="WEN23" s="74"/>
      <c r="WEO23" s="85"/>
      <c r="WEP23" s="74"/>
      <c r="WEQ23" s="74"/>
      <c r="WER23" s="85"/>
      <c r="WES23" s="74"/>
      <c r="WET23" s="74"/>
      <c r="WEU23" s="85"/>
      <c r="WEV23" s="80"/>
      <c r="WEW23" s="80"/>
      <c r="WEX23" s="85"/>
      <c r="WEY23" s="77"/>
      <c r="WEZ23" s="74"/>
      <c r="WFA23" s="74"/>
      <c r="WFB23" s="85"/>
      <c r="WFC23" s="74"/>
      <c r="WFD23" s="74"/>
      <c r="WFE23" s="85"/>
      <c r="WFF23" s="74"/>
      <c r="WFG23" s="74"/>
      <c r="WFH23" s="85"/>
      <c r="WFI23" s="74"/>
      <c r="WFJ23" s="74"/>
      <c r="WFK23" s="85"/>
      <c r="WFL23" s="80"/>
      <c r="WFM23" s="80"/>
      <c r="WFN23" s="85"/>
      <c r="WFO23" s="77"/>
      <c r="WFP23" s="74"/>
      <c r="WFQ23" s="74"/>
      <c r="WFR23" s="85"/>
      <c r="WFS23" s="74"/>
      <c r="WFT23" s="74"/>
      <c r="WFU23" s="85"/>
      <c r="WFV23" s="74"/>
      <c r="WFW23" s="74"/>
      <c r="WFX23" s="85"/>
      <c r="WFY23" s="74"/>
      <c r="WFZ23" s="74"/>
      <c r="WGA23" s="85"/>
      <c r="WGB23" s="80"/>
      <c r="WGC23" s="80"/>
      <c r="WGD23" s="85"/>
      <c r="WGE23" s="77"/>
      <c r="WGF23" s="74"/>
      <c r="WGG23" s="74"/>
      <c r="WGH23" s="85"/>
      <c r="WGI23" s="74"/>
      <c r="WGJ23" s="74"/>
      <c r="WGK23" s="85"/>
      <c r="WGL23" s="74"/>
      <c r="WGM23" s="74"/>
      <c r="WGN23" s="85"/>
      <c r="WGO23" s="74"/>
      <c r="WGP23" s="74"/>
      <c r="WGQ23" s="85"/>
      <c r="WGR23" s="80"/>
      <c r="WGS23" s="80"/>
      <c r="WGT23" s="85"/>
      <c r="WGU23" s="77"/>
      <c r="WGV23" s="74"/>
      <c r="WGW23" s="74"/>
      <c r="WGX23" s="85"/>
      <c r="WGY23" s="74"/>
      <c r="WGZ23" s="74"/>
      <c r="WHA23" s="85"/>
      <c r="WHB23" s="74"/>
      <c r="WHC23" s="74"/>
      <c r="WHD23" s="85"/>
      <c r="WHE23" s="74"/>
      <c r="WHF23" s="74"/>
      <c r="WHG23" s="85"/>
      <c r="WHH23" s="80"/>
      <c r="WHI23" s="80"/>
      <c r="WHJ23" s="85"/>
      <c r="WHK23" s="77"/>
      <c r="WHL23" s="74"/>
      <c r="WHM23" s="74"/>
      <c r="WHN23" s="85"/>
      <c r="WHO23" s="74"/>
      <c r="WHP23" s="74"/>
      <c r="WHQ23" s="85"/>
      <c r="WHR23" s="74"/>
      <c r="WHS23" s="74"/>
      <c r="WHT23" s="85"/>
      <c r="WHU23" s="74"/>
      <c r="WHV23" s="74"/>
      <c r="WHW23" s="85"/>
      <c r="WHX23" s="80"/>
      <c r="WHY23" s="80"/>
      <c r="WHZ23" s="85"/>
      <c r="WIA23" s="77"/>
      <c r="WIB23" s="74"/>
      <c r="WIC23" s="74"/>
      <c r="WID23" s="85"/>
      <c r="WIE23" s="74"/>
      <c r="WIF23" s="74"/>
      <c r="WIG23" s="85"/>
      <c r="WIH23" s="74"/>
      <c r="WII23" s="74"/>
      <c r="WIJ23" s="85"/>
      <c r="WIK23" s="74"/>
      <c r="WIL23" s="74"/>
      <c r="WIM23" s="85"/>
      <c r="WIN23" s="80"/>
      <c r="WIO23" s="80"/>
      <c r="WIP23" s="85"/>
      <c r="WIQ23" s="77"/>
      <c r="WIR23" s="74"/>
      <c r="WIS23" s="74"/>
      <c r="WIT23" s="85"/>
      <c r="WIU23" s="74"/>
      <c r="WIV23" s="74"/>
      <c r="WIW23" s="85"/>
      <c r="WIX23" s="74"/>
      <c r="WIY23" s="74"/>
      <c r="WIZ23" s="85"/>
      <c r="WJA23" s="74"/>
      <c r="WJB23" s="74"/>
      <c r="WJC23" s="85"/>
      <c r="WJD23" s="80"/>
      <c r="WJE23" s="80"/>
      <c r="WJF23" s="85"/>
      <c r="WJG23" s="77"/>
      <c r="WJH23" s="74"/>
      <c r="WJI23" s="74"/>
      <c r="WJJ23" s="85"/>
      <c r="WJK23" s="74"/>
      <c r="WJL23" s="74"/>
      <c r="WJM23" s="85"/>
      <c r="WJN23" s="74"/>
      <c r="WJO23" s="74"/>
      <c r="WJP23" s="85"/>
      <c r="WJQ23" s="74"/>
      <c r="WJR23" s="74"/>
      <c r="WJS23" s="85"/>
      <c r="WJT23" s="80"/>
      <c r="WJU23" s="80"/>
      <c r="WJV23" s="85"/>
      <c r="WJW23" s="77"/>
      <c r="WJX23" s="74"/>
      <c r="WJY23" s="74"/>
      <c r="WJZ23" s="85"/>
      <c r="WKA23" s="74"/>
      <c r="WKB23" s="74"/>
      <c r="WKC23" s="85"/>
      <c r="WKD23" s="74"/>
      <c r="WKE23" s="74"/>
      <c r="WKF23" s="85"/>
      <c r="WKG23" s="74"/>
      <c r="WKH23" s="74"/>
      <c r="WKI23" s="85"/>
      <c r="WKJ23" s="80"/>
      <c r="WKK23" s="80"/>
      <c r="WKL23" s="85"/>
      <c r="WKM23" s="77"/>
      <c r="WKN23" s="74"/>
      <c r="WKO23" s="74"/>
      <c r="WKP23" s="85"/>
      <c r="WKQ23" s="74"/>
      <c r="WKR23" s="74"/>
      <c r="WKS23" s="85"/>
      <c r="WKT23" s="74"/>
      <c r="WKU23" s="74"/>
      <c r="WKV23" s="85"/>
      <c r="WKW23" s="74"/>
      <c r="WKX23" s="74"/>
      <c r="WKY23" s="85"/>
      <c r="WKZ23" s="80"/>
      <c r="WLA23" s="80"/>
      <c r="WLB23" s="85"/>
      <c r="WLC23" s="77"/>
      <c r="WLD23" s="74"/>
      <c r="WLE23" s="74"/>
      <c r="WLF23" s="85"/>
      <c r="WLG23" s="74"/>
      <c r="WLH23" s="74"/>
      <c r="WLI23" s="85"/>
      <c r="WLJ23" s="74"/>
      <c r="WLK23" s="74"/>
      <c r="WLL23" s="85"/>
      <c r="WLM23" s="74"/>
      <c r="WLN23" s="74"/>
      <c r="WLO23" s="85"/>
      <c r="WLP23" s="80"/>
      <c r="WLQ23" s="80"/>
      <c r="WLR23" s="85"/>
      <c r="WLS23" s="77"/>
      <c r="WLT23" s="74"/>
      <c r="WLU23" s="74"/>
      <c r="WLV23" s="85"/>
      <c r="WLW23" s="74"/>
      <c r="WLX23" s="74"/>
      <c r="WLY23" s="85"/>
      <c r="WLZ23" s="74"/>
      <c r="WMA23" s="74"/>
      <c r="WMB23" s="85"/>
      <c r="WMC23" s="74"/>
      <c r="WMD23" s="74"/>
      <c r="WME23" s="85"/>
      <c r="WMF23" s="80"/>
      <c r="WMG23" s="80"/>
      <c r="WMH23" s="85"/>
      <c r="WMI23" s="77"/>
      <c r="WMJ23" s="74"/>
      <c r="WMK23" s="74"/>
      <c r="WML23" s="85"/>
      <c r="WMM23" s="74"/>
      <c r="WMN23" s="74"/>
      <c r="WMO23" s="85"/>
      <c r="WMP23" s="74"/>
      <c r="WMQ23" s="74"/>
      <c r="WMR23" s="85"/>
      <c r="WMS23" s="74"/>
      <c r="WMT23" s="74"/>
      <c r="WMU23" s="85"/>
      <c r="WMV23" s="80"/>
      <c r="WMW23" s="80"/>
      <c r="WMX23" s="85"/>
      <c r="WMY23" s="77"/>
      <c r="WMZ23" s="74"/>
      <c r="WNA23" s="74"/>
      <c r="WNB23" s="85"/>
      <c r="WNC23" s="74"/>
      <c r="WND23" s="74"/>
      <c r="WNE23" s="85"/>
      <c r="WNF23" s="74"/>
      <c r="WNG23" s="74"/>
      <c r="WNH23" s="85"/>
      <c r="WNI23" s="74"/>
      <c r="WNJ23" s="74"/>
      <c r="WNK23" s="85"/>
      <c r="WNL23" s="80"/>
      <c r="WNM23" s="80"/>
      <c r="WNN23" s="85"/>
      <c r="WNO23" s="77"/>
      <c r="WNP23" s="74"/>
      <c r="WNQ23" s="74"/>
      <c r="WNR23" s="85"/>
      <c r="WNS23" s="74"/>
      <c r="WNT23" s="74"/>
      <c r="WNU23" s="85"/>
      <c r="WNV23" s="74"/>
      <c r="WNW23" s="74"/>
      <c r="WNX23" s="85"/>
      <c r="WNY23" s="74"/>
      <c r="WNZ23" s="74"/>
      <c r="WOA23" s="85"/>
      <c r="WOB23" s="80"/>
      <c r="WOC23" s="80"/>
      <c r="WOD23" s="85"/>
      <c r="WOE23" s="77"/>
      <c r="WOF23" s="74"/>
      <c r="WOG23" s="74"/>
      <c r="WOH23" s="85"/>
      <c r="WOI23" s="74"/>
      <c r="WOJ23" s="74"/>
      <c r="WOK23" s="85"/>
      <c r="WOL23" s="74"/>
      <c r="WOM23" s="74"/>
      <c r="WON23" s="85"/>
      <c r="WOO23" s="74"/>
      <c r="WOP23" s="74"/>
      <c r="WOQ23" s="85"/>
      <c r="WOR23" s="80"/>
      <c r="WOS23" s="80"/>
      <c r="WOT23" s="85"/>
      <c r="WOU23" s="77"/>
      <c r="WOV23" s="74"/>
      <c r="WOW23" s="74"/>
      <c r="WOX23" s="85"/>
      <c r="WOY23" s="74"/>
      <c r="WOZ23" s="74"/>
      <c r="WPA23" s="85"/>
      <c r="WPB23" s="74"/>
      <c r="WPC23" s="74"/>
      <c r="WPD23" s="85"/>
      <c r="WPE23" s="74"/>
      <c r="WPF23" s="74"/>
      <c r="WPG23" s="85"/>
      <c r="WPH23" s="80"/>
      <c r="WPI23" s="80"/>
      <c r="WPJ23" s="85"/>
      <c r="WPK23" s="77"/>
      <c r="WPL23" s="74"/>
      <c r="WPM23" s="74"/>
      <c r="WPN23" s="85"/>
      <c r="WPO23" s="74"/>
      <c r="WPP23" s="74"/>
      <c r="WPQ23" s="85"/>
      <c r="WPR23" s="74"/>
      <c r="WPS23" s="74"/>
      <c r="WPT23" s="85"/>
      <c r="WPU23" s="74"/>
      <c r="WPV23" s="74"/>
      <c r="WPW23" s="85"/>
      <c r="WPX23" s="80"/>
      <c r="WPY23" s="80"/>
      <c r="WPZ23" s="85"/>
      <c r="WQA23" s="77"/>
      <c r="WQB23" s="74"/>
      <c r="WQC23" s="74"/>
      <c r="WQD23" s="85"/>
      <c r="WQE23" s="74"/>
      <c r="WQF23" s="74"/>
      <c r="WQG23" s="85"/>
      <c r="WQH23" s="74"/>
      <c r="WQI23" s="74"/>
      <c r="WQJ23" s="85"/>
      <c r="WQK23" s="74"/>
      <c r="WQL23" s="74"/>
      <c r="WQM23" s="85"/>
      <c r="WQN23" s="80"/>
      <c r="WQO23" s="80"/>
      <c r="WQP23" s="85"/>
      <c r="WQQ23" s="77"/>
      <c r="WQR23" s="74"/>
      <c r="WQS23" s="74"/>
      <c r="WQT23" s="85"/>
      <c r="WQU23" s="74"/>
      <c r="WQV23" s="74"/>
      <c r="WQW23" s="85"/>
      <c r="WQX23" s="74"/>
      <c r="WQY23" s="74"/>
      <c r="WQZ23" s="85"/>
      <c r="WRA23" s="74"/>
      <c r="WRB23" s="74"/>
      <c r="WRC23" s="85"/>
      <c r="WRD23" s="80"/>
      <c r="WRE23" s="80"/>
      <c r="WRF23" s="85"/>
      <c r="WRG23" s="77"/>
      <c r="WRH23" s="74"/>
      <c r="WRI23" s="74"/>
      <c r="WRJ23" s="85"/>
      <c r="WRK23" s="74"/>
      <c r="WRL23" s="74"/>
      <c r="WRM23" s="85"/>
      <c r="WRN23" s="74"/>
      <c r="WRO23" s="74"/>
      <c r="WRP23" s="85"/>
      <c r="WRQ23" s="74"/>
      <c r="WRR23" s="74"/>
      <c r="WRS23" s="85"/>
      <c r="WRT23" s="80"/>
      <c r="WRU23" s="80"/>
      <c r="WRV23" s="85"/>
      <c r="WRW23" s="77"/>
      <c r="WRX23" s="74"/>
      <c r="WRY23" s="74"/>
      <c r="WRZ23" s="85"/>
      <c r="WSA23" s="74"/>
      <c r="WSB23" s="74"/>
      <c r="WSC23" s="85"/>
      <c r="WSD23" s="74"/>
      <c r="WSE23" s="74"/>
      <c r="WSF23" s="85"/>
      <c r="WSG23" s="74"/>
      <c r="WSH23" s="74"/>
      <c r="WSI23" s="85"/>
      <c r="WSJ23" s="80"/>
      <c r="WSK23" s="80"/>
      <c r="WSL23" s="85"/>
      <c r="WSM23" s="77"/>
      <c r="WSN23" s="74"/>
      <c r="WSO23" s="74"/>
      <c r="WSP23" s="85"/>
      <c r="WSQ23" s="74"/>
      <c r="WSR23" s="74"/>
      <c r="WSS23" s="85"/>
      <c r="WST23" s="74"/>
      <c r="WSU23" s="74"/>
      <c r="WSV23" s="85"/>
      <c r="WSW23" s="74"/>
      <c r="WSX23" s="74"/>
      <c r="WSY23" s="85"/>
      <c r="WSZ23" s="80"/>
      <c r="WTA23" s="80"/>
      <c r="WTB23" s="85"/>
      <c r="WTC23" s="77"/>
      <c r="WTD23" s="74"/>
      <c r="WTE23" s="74"/>
      <c r="WTF23" s="85"/>
      <c r="WTG23" s="74"/>
      <c r="WTH23" s="74"/>
      <c r="WTI23" s="85"/>
      <c r="WTJ23" s="74"/>
      <c r="WTK23" s="74"/>
      <c r="WTL23" s="85"/>
      <c r="WTM23" s="74"/>
      <c r="WTN23" s="74"/>
      <c r="WTO23" s="85"/>
      <c r="WTP23" s="80"/>
      <c r="WTQ23" s="80"/>
      <c r="WTR23" s="85"/>
      <c r="WTS23" s="77"/>
      <c r="WTT23" s="74"/>
      <c r="WTU23" s="74"/>
      <c r="WTV23" s="85"/>
      <c r="WTW23" s="74"/>
      <c r="WTX23" s="74"/>
      <c r="WTY23" s="85"/>
      <c r="WTZ23" s="74"/>
      <c r="WUA23" s="74"/>
      <c r="WUB23" s="85"/>
      <c r="WUC23" s="74"/>
      <c r="WUD23" s="74"/>
      <c r="WUE23" s="85"/>
      <c r="WUF23" s="80"/>
      <c r="WUG23" s="80"/>
      <c r="WUH23" s="85"/>
      <c r="WUI23" s="77"/>
      <c r="WUJ23" s="74"/>
      <c r="WUK23" s="74"/>
      <c r="WUL23" s="85"/>
      <c r="WUM23" s="74"/>
      <c r="WUN23" s="74"/>
      <c r="WUO23" s="85"/>
      <c r="WUP23" s="74"/>
      <c r="WUQ23" s="74"/>
      <c r="WUR23" s="85"/>
      <c r="WUS23" s="74"/>
      <c r="WUT23" s="74"/>
      <c r="WUU23" s="85"/>
      <c r="WUV23" s="80"/>
      <c r="WUW23" s="80"/>
      <c r="WUX23" s="85"/>
      <c r="WUY23" s="77"/>
      <c r="WUZ23" s="74"/>
      <c r="WVA23" s="74"/>
      <c r="WVB23" s="85"/>
      <c r="WVC23" s="74"/>
      <c r="WVD23" s="74"/>
      <c r="WVE23" s="85"/>
      <c r="WVF23" s="74"/>
      <c r="WVG23" s="74"/>
      <c r="WVH23" s="85"/>
      <c r="WVI23" s="74"/>
      <c r="WVJ23" s="74"/>
      <c r="WVK23" s="85"/>
      <c r="WVL23" s="80"/>
      <c r="WVM23" s="80"/>
      <c r="WVN23" s="85"/>
      <c r="WVO23" s="77"/>
      <c r="WVP23" s="74"/>
      <c r="WVQ23" s="74"/>
      <c r="WVR23" s="85"/>
      <c r="WVS23" s="74"/>
      <c r="WVT23" s="74"/>
      <c r="WVU23" s="85"/>
      <c r="WVV23" s="74"/>
      <c r="WVW23" s="74"/>
      <c r="WVX23" s="85"/>
      <c r="WVY23" s="74"/>
      <c r="WVZ23" s="74"/>
      <c r="WWA23" s="85"/>
      <c r="WWB23" s="80"/>
      <c r="WWC23" s="80"/>
      <c r="WWD23" s="85"/>
      <c r="WWE23" s="77"/>
      <c r="WWF23" s="74"/>
      <c r="WWG23" s="74"/>
      <c r="WWH23" s="85"/>
      <c r="WWI23" s="74"/>
      <c r="WWJ23" s="74"/>
      <c r="WWK23" s="85"/>
      <c r="WWL23" s="74"/>
      <c r="WWM23" s="74"/>
      <c r="WWN23" s="85"/>
      <c r="WWO23" s="74"/>
      <c r="WWP23" s="74"/>
      <c r="WWQ23" s="85"/>
      <c r="WWR23" s="80"/>
      <c r="WWS23" s="80"/>
      <c r="WWT23" s="85"/>
      <c r="WWU23" s="77"/>
      <c r="WWV23" s="74"/>
      <c r="WWW23" s="74"/>
      <c r="WWX23" s="85"/>
      <c r="WWY23" s="74"/>
      <c r="WWZ23" s="74"/>
      <c r="WXA23" s="85"/>
      <c r="WXB23" s="74"/>
      <c r="WXC23" s="74"/>
      <c r="WXD23" s="85"/>
      <c r="WXE23" s="74"/>
      <c r="WXF23" s="74"/>
      <c r="WXG23" s="85"/>
      <c r="WXH23" s="80"/>
      <c r="WXI23" s="80"/>
      <c r="WXJ23" s="85"/>
      <c r="WXK23" s="77"/>
      <c r="WXL23" s="74"/>
      <c r="WXM23" s="74"/>
      <c r="WXN23" s="85"/>
      <c r="WXO23" s="74"/>
      <c r="WXP23" s="74"/>
      <c r="WXQ23" s="85"/>
      <c r="WXR23" s="74"/>
      <c r="WXS23" s="74"/>
      <c r="WXT23" s="85"/>
      <c r="WXU23" s="74"/>
      <c r="WXV23" s="74"/>
      <c r="WXW23" s="85"/>
      <c r="WXX23" s="80"/>
      <c r="WXY23" s="80"/>
      <c r="WXZ23" s="85"/>
      <c r="WYA23" s="77"/>
      <c r="WYB23" s="74"/>
      <c r="WYC23" s="74"/>
      <c r="WYD23" s="85"/>
      <c r="WYE23" s="74"/>
      <c r="WYF23" s="74"/>
      <c r="WYG23" s="85"/>
      <c r="WYH23" s="74"/>
      <c r="WYI23" s="74"/>
      <c r="WYJ23" s="85"/>
      <c r="WYK23" s="74"/>
      <c r="WYL23" s="74"/>
      <c r="WYM23" s="85"/>
      <c r="WYN23" s="80"/>
      <c r="WYO23" s="80"/>
      <c r="WYP23" s="85"/>
      <c r="WYQ23" s="77"/>
      <c r="WYR23" s="74"/>
      <c r="WYS23" s="74"/>
      <c r="WYT23" s="85"/>
      <c r="WYU23" s="74"/>
      <c r="WYV23" s="74"/>
      <c r="WYW23" s="85"/>
      <c r="WYX23" s="74"/>
      <c r="WYY23" s="74"/>
      <c r="WYZ23" s="85"/>
      <c r="WZA23" s="74"/>
      <c r="WZB23" s="74"/>
      <c r="WZC23" s="85"/>
      <c r="WZD23" s="80"/>
      <c r="WZE23" s="80"/>
      <c r="WZF23" s="85"/>
      <c r="WZG23" s="77"/>
      <c r="WZH23" s="74"/>
      <c r="WZI23" s="74"/>
      <c r="WZJ23" s="85"/>
      <c r="WZK23" s="74"/>
      <c r="WZL23" s="74"/>
      <c r="WZM23" s="85"/>
      <c r="WZN23" s="74"/>
      <c r="WZO23" s="74"/>
      <c r="WZP23" s="85"/>
      <c r="WZQ23" s="74"/>
      <c r="WZR23" s="74"/>
      <c r="WZS23" s="85"/>
      <c r="WZT23" s="80"/>
      <c r="WZU23" s="80"/>
      <c r="WZV23" s="85"/>
      <c r="WZW23" s="77"/>
      <c r="WZX23" s="74"/>
      <c r="WZY23" s="74"/>
      <c r="WZZ23" s="85"/>
      <c r="XAA23" s="74"/>
      <c r="XAB23" s="74"/>
      <c r="XAC23" s="85"/>
      <c r="XAD23" s="74"/>
      <c r="XAE23" s="74"/>
      <c r="XAF23" s="85"/>
      <c r="XAG23" s="74"/>
      <c r="XAH23" s="74"/>
      <c r="XAI23" s="85"/>
      <c r="XAJ23" s="80"/>
      <c r="XAK23" s="80"/>
      <c r="XAL23" s="85"/>
      <c r="XAM23" s="77"/>
      <c r="XAN23" s="74"/>
      <c r="XAO23" s="74"/>
      <c r="XAP23" s="85"/>
      <c r="XAQ23" s="74"/>
      <c r="XAR23" s="74"/>
      <c r="XAS23" s="85"/>
      <c r="XAT23" s="74"/>
      <c r="XAU23" s="74"/>
      <c r="XAV23" s="85"/>
      <c r="XAW23" s="74"/>
      <c r="XAX23" s="74"/>
      <c r="XAY23" s="85"/>
      <c r="XAZ23" s="80"/>
      <c r="XBA23" s="80"/>
      <c r="XBB23" s="85"/>
      <c r="XBC23" s="77"/>
      <c r="XBD23" s="74"/>
      <c r="XBE23" s="74"/>
      <c r="XBF23" s="85"/>
      <c r="XBG23" s="74"/>
      <c r="XBH23" s="74"/>
      <c r="XBI23" s="85"/>
      <c r="XBJ23" s="74"/>
      <c r="XBK23" s="74"/>
      <c r="XBL23" s="85"/>
      <c r="XBM23" s="74"/>
      <c r="XBN23" s="74"/>
      <c r="XBO23" s="85"/>
      <c r="XBP23" s="80"/>
      <c r="XBQ23" s="80"/>
      <c r="XBR23" s="85"/>
      <c r="XBS23" s="77"/>
      <c r="XBT23" s="74"/>
      <c r="XBU23" s="74"/>
      <c r="XBV23" s="85"/>
      <c r="XBW23" s="74"/>
      <c r="XBX23" s="74"/>
      <c r="XBY23" s="85"/>
      <c r="XBZ23" s="74"/>
      <c r="XCA23" s="74"/>
      <c r="XCB23" s="85"/>
      <c r="XCC23" s="74"/>
      <c r="XCD23" s="74"/>
      <c r="XCE23" s="85"/>
      <c r="XCF23" s="80"/>
      <c r="XCG23" s="80"/>
      <c r="XCH23" s="85"/>
      <c r="XCI23" s="77"/>
      <c r="XCJ23" s="74"/>
      <c r="XCK23" s="74"/>
      <c r="XCL23" s="85"/>
      <c r="XCM23" s="74"/>
      <c r="XCN23" s="74"/>
      <c r="XCO23" s="85"/>
      <c r="XCP23" s="74"/>
      <c r="XCQ23" s="74"/>
      <c r="XCR23" s="85"/>
      <c r="XCS23" s="74"/>
      <c r="XCT23" s="74"/>
      <c r="XCU23" s="85"/>
      <c r="XCV23" s="80"/>
      <c r="XCW23" s="80"/>
      <c r="XCX23" s="85"/>
      <c r="XCY23" s="77"/>
      <c r="XCZ23" s="74"/>
      <c r="XDA23" s="74"/>
      <c r="XDB23" s="85"/>
      <c r="XDC23" s="74"/>
      <c r="XDD23" s="74"/>
      <c r="XDE23" s="85"/>
      <c r="XDF23" s="74"/>
      <c r="XDG23" s="74"/>
      <c r="XDH23" s="85"/>
      <c r="XDI23" s="74"/>
      <c r="XDJ23" s="74"/>
      <c r="XDK23" s="85"/>
      <c r="XDL23" s="80"/>
      <c r="XDM23" s="80"/>
      <c r="XDN23" s="85"/>
      <c r="XDO23" s="77"/>
      <c r="XDP23" s="74"/>
      <c r="XDQ23" s="74"/>
      <c r="XDR23" s="85"/>
      <c r="XDS23" s="74"/>
      <c r="XDT23" s="74"/>
      <c r="XDU23" s="85"/>
      <c r="XDV23" s="74"/>
      <c r="XDW23" s="74"/>
      <c r="XDX23" s="85"/>
      <c r="XDY23" s="74"/>
      <c r="XDZ23" s="74"/>
      <c r="XEA23" s="85"/>
      <c r="XEB23" s="80"/>
      <c r="XEC23" s="80"/>
      <c r="XED23" s="85"/>
      <c r="XEE23" s="77"/>
      <c r="XEF23" s="74"/>
      <c r="XEG23" s="74"/>
      <c r="XEH23" s="85"/>
      <c r="XEI23" s="74"/>
      <c r="XEJ23" s="74"/>
      <c r="XEK23" s="85"/>
      <c r="XEL23" s="74"/>
      <c r="XEM23" s="74"/>
      <c r="XEN23" s="85"/>
      <c r="XEO23" s="74"/>
      <c r="XEP23" s="74"/>
      <c r="XEQ23" s="85"/>
      <c r="XER23" s="80"/>
      <c r="XES23" s="80"/>
      <c r="XET23" s="85"/>
    </row>
    <row r="24" spans="1:16374" s="79" customFormat="1">
      <c r="A24" s="76" t="s">
        <v>40</v>
      </c>
      <c r="B24" s="79">
        <f>SUM(B25:B28)</f>
        <v>8702686</v>
      </c>
      <c r="C24" s="79">
        <f>SUM(C25:C28)</f>
        <v>8958304</v>
      </c>
      <c r="D24" s="79">
        <f>SUM(D25:D28)</f>
        <v>9266712</v>
      </c>
      <c r="E24" s="79">
        <f>SUM(E25:E28)</f>
        <v>9627517</v>
      </c>
      <c r="F24" s="79">
        <f>SUM(F25:F28)</f>
        <v>0</v>
      </c>
      <c r="G24" s="1"/>
      <c r="H24" s="1"/>
      <c r="I24" s="1"/>
      <c r="J24" s="1"/>
      <c r="K24" s="140"/>
      <c r="L24" s="140"/>
      <c r="M24" s="1"/>
      <c r="N24" s="140"/>
      <c r="O24" s="140"/>
      <c r="P24" s="1"/>
      <c r="Q24" s="140"/>
      <c r="R24" s="140"/>
      <c r="S24" s="1"/>
      <c r="T24" s="140"/>
      <c r="U24" s="140"/>
      <c r="V24" s="1"/>
      <c r="W24" s="140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87"/>
      <c r="DJ24" s="87"/>
      <c r="DK24" s="87"/>
      <c r="DL24" s="87"/>
      <c r="DM24" s="87"/>
      <c r="DN24" s="87"/>
      <c r="DO24" s="123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123"/>
      <c r="EF24" s="87"/>
      <c r="EG24" s="87"/>
      <c r="EH24" s="87"/>
      <c r="EI24" s="87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123"/>
      <c r="EV24" s="87"/>
      <c r="EW24" s="87"/>
      <c r="EX24" s="87"/>
      <c r="EY24" s="87"/>
      <c r="EZ24" s="87"/>
      <c r="FA24" s="87"/>
      <c r="FB24" s="87"/>
      <c r="FC24" s="87"/>
      <c r="FD24" s="87"/>
      <c r="FE24" s="87"/>
      <c r="FF24" s="87"/>
      <c r="FG24" s="87"/>
      <c r="FH24" s="87"/>
      <c r="FI24" s="87"/>
      <c r="FJ24" s="87"/>
      <c r="FK24" s="123"/>
      <c r="FL24" s="87"/>
      <c r="FM24" s="87"/>
      <c r="FN24" s="87"/>
      <c r="FO24" s="87"/>
      <c r="FP24" s="87"/>
      <c r="FQ24" s="87"/>
      <c r="FR24" s="87"/>
      <c r="FS24" s="87"/>
      <c r="FT24" s="87"/>
      <c r="FU24" s="87"/>
      <c r="FV24" s="87"/>
      <c r="FW24" s="87"/>
      <c r="FX24" s="87"/>
      <c r="GA24" s="76"/>
      <c r="GQ24" s="76"/>
      <c r="HG24" s="76"/>
      <c r="HW24" s="76"/>
      <c r="IM24" s="76"/>
      <c r="JC24" s="76"/>
      <c r="JS24" s="76"/>
      <c r="KI24" s="76"/>
      <c r="KY24" s="76"/>
      <c r="LO24" s="76"/>
      <c r="ME24" s="76"/>
      <c r="MU24" s="76"/>
      <c r="NK24" s="76"/>
      <c r="OA24" s="76"/>
      <c r="OQ24" s="76"/>
      <c r="PG24" s="76"/>
      <c r="PW24" s="76"/>
      <c r="QM24" s="76"/>
      <c r="RC24" s="76"/>
      <c r="RS24" s="76"/>
      <c r="SI24" s="76"/>
      <c r="SY24" s="76"/>
      <c r="TO24" s="76"/>
      <c r="UE24" s="76"/>
      <c r="UU24" s="76"/>
      <c r="VK24" s="76"/>
      <c r="WA24" s="76"/>
      <c r="WQ24" s="76"/>
      <c r="XG24" s="76"/>
      <c r="XW24" s="76"/>
      <c r="YM24" s="76"/>
      <c r="ZC24" s="76"/>
      <c r="ZS24" s="76"/>
      <c r="AAI24" s="76"/>
      <c r="AAY24" s="76"/>
      <c r="ABO24" s="76"/>
      <c r="ACE24" s="76"/>
      <c r="ACU24" s="76"/>
      <c r="ADK24" s="76"/>
      <c r="AEA24" s="76"/>
      <c r="AEQ24" s="76"/>
      <c r="AFG24" s="76"/>
      <c r="AFW24" s="76"/>
      <c r="AGM24" s="76"/>
      <c r="AHC24" s="76"/>
      <c r="AHS24" s="76"/>
      <c r="AII24" s="76"/>
      <c r="AIY24" s="76"/>
      <c r="AJO24" s="76"/>
      <c r="AKE24" s="76"/>
      <c r="AKU24" s="76"/>
      <c r="ALK24" s="76"/>
      <c r="AMA24" s="76"/>
      <c r="AMQ24" s="76"/>
      <c r="ANG24" s="76"/>
      <c r="ANW24" s="76"/>
      <c r="AOM24" s="76"/>
      <c r="APC24" s="76"/>
      <c r="APS24" s="76"/>
      <c r="AQI24" s="76"/>
      <c r="AQY24" s="76"/>
      <c r="ARO24" s="76"/>
      <c r="ASE24" s="76"/>
      <c r="ASU24" s="76"/>
      <c r="ATK24" s="76"/>
      <c r="AUA24" s="76"/>
      <c r="AUQ24" s="76"/>
      <c r="AVG24" s="76"/>
      <c r="AVW24" s="76"/>
      <c r="AWM24" s="76"/>
      <c r="AXC24" s="76"/>
      <c r="AXS24" s="76"/>
      <c r="AYI24" s="76"/>
      <c r="AYY24" s="76"/>
      <c r="AZO24" s="76"/>
      <c r="BAE24" s="76"/>
      <c r="BAU24" s="76"/>
      <c r="BBK24" s="76"/>
      <c r="BCA24" s="76"/>
      <c r="BCQ24" s="76"/>
      <c r="BDG24" s="76"/>
      <c r="BDW24" s="76"/>
      <c r="BEM24" s="76"/>
      <c r="BFC24" s="76"/>
      <c r="BFS24" s="76"/>
      <c r="BGI24" s="76"/>
      <c r="BGY24" s="76"/>
      <c r="BHO24" s="76"/>
      <c r="BIE24" s="76"/>
      <c r="BIU24" s="76"/>
      <c r="BJK24" s="76"/>
      <c r="BKA24" s="76"/>
      <c r="BKQ24" s="76"/>
      <c r="BLG24" s="76"/>
      <c r="BLW24" s="76"/>
      <c r="BMM24" s="76"/>
      <c r="BNC24" s="76"/>
      <c r="BNS24" s="76"/>
      <c r="BOI24" s="76"/>
      <c r="BOY24" s="76"/>
      <c r="BPO24" s="76"/>
      <c r="BQE24" s="76"/>
      <c r="BQU24" s="76"/>
      <c r="BRK24" s="76"/>
      <c r="BSA24" s="76"/>
      <c r="BSQ24" s="76"/>
      <c r="BTG24" s="76"/>
      <c r="BTW24" s="76"/>
      <c r="BUM24" s="76"/>
      <c r="BVC24" s="76"/>
      <c r="BVS24" s="76"/>
      <c r="BWI24" s="76"/>
      <c r="BWY24" s="76"/>
      <c r="BXO24" s="76"/>
      <c r="BYE24" s="76"/>
      <c r="BYU24" s="76"/>
      <c r="BZK24" s="76"/>
      <c r="CAA24" s="76"/>
      <c r="CAQ24" s="76"/>
      <c r="CBG24" s="76"/>
      <c r="CBW24" s="76"/>
      <c r="CCM24" s="76"/>
      <c r="CDC24" s="76"/>
      <c r="CDS24" s="76"/>
      <c r="CEI24" s="76"/>
      <c r="CEY24" s="76"/>
      <c r="CFO24" s="76"/>
      <c r="CGE24" s="76"/>
      <c r="CGU24" s="76"/>
      <c r="CHK24" s="76"/>
      <c r="CIA24" s="76"/>
      <c r="CIQ24" s="76"/>
      <c r="CJG24" s="76"/>
      <c r="CJW24" s="76"/>
      <c r="CKM24" s="76"/>
      <c r="CLC24" s="76"/>
      <c r="CLS24" s="76"/>
      <c r="CMI24" s="76"/>
      <c r="CMY24" s="76"/>
      <c r="CNO24" s="76"/>
      <c r="COE24" s="76"/>
      <c r="COU24" s="76"/>
      <c r="CPK24" s="76"/>
      <c r="CQA24" s="76"/>
      <c r="CQQ24" s="76"/>
      <c r="CRG24" s="76"/>
      <c r="CRW24" s="76"/>
      <c r="CSM24" s="76"/>
      <c r="CTC24" s="76"/>
      <c r="CTS24" s="76"/>
      <c r="CUI24" s="76"/>
      <c r="CUY24" s="76"/>
      <c r="CVO24" s="76"/>
      <c r="CWE24" s="76"/>
      <c r="CWU24" s="76"/>
      <c r="CXK24" s="76"/>
      <c r="CYA24" s="76"/>
      <c r="CYQ24" s="76"/>
      <c r="CZG24" s="76"/>
      <c r="CZW24" s="76"/>
      <c r="DAM24" s="76"/>
      <c r="DBC24" s="76"/>
      <c r="DBS24" s="76"/>
      <c r="DCI24" s="76"/>
      <c r="DCY24" s="76"/>
      <c r="DDO24" s="76"/>
      <c r="DEE24" s="76"/>
      <c r="DEU24" s="76"/>
      <c r="DFK24" s="76"/>
      <c r="DGA24" s="76"/>
      <c r="DGQ24" s="76"/>
      <c r="DHG24" s="76"/>
      <c r="DHW24" s="76"/>
      <c r="DIM24" s="76"/>
      <c r="DJC24" s="76"/>
      <c r="DJS24" s="76"/>
      <c r="DKI24" s="76"/>
      <c r="DKY24" s="76"/>
      <c r="DLO24" s="76"/>
      <c r="DME24" s="76"/>
      <c r="DMU24" s="76"/>
      <c r="DNK24" s="76"/>
      <c r="DOA24" s="76"/>
      <c r="DOQ24" s="76"/>
      <c r="DPG24" s="76"/>
      <c r="DPW24" s="76"/>
      <c r="DQM24" s="76"/>
      <c r="DRC24" s="76"/>
      <c r="DRS24" s="76"/>
      <c r="DSI24" s="76"/>
      <c r="DSY24" s="76"/>
      <c r="DTO24" s="76"/>
      <c r="DUE24" s="76"/>
      <c r="DUU24" s="76"/>
      <c r="DVK24" s="76"/>
      <c r="DWA24" s="76"/>
      <c r="DWQ24" s="76"/>
      <c r="DXG24" s="76"/>
      <c r="DXW24" s="76"/>
      <c r="DYM24" s="76"/>
      <c r="DZC24" s="76"/>
      <c r="DZS24" s="76"/>
      <c r="EAI24" s="76"/>
      <c r="EAY24" s="76"/>
      <c r="EBO24" s="76"/>
      <c r="ECE24" s="76"/>
      <c r="ECU24" s="76"/>
      <c r="EDK24" s="76"/>
      <c r="EEA24" s="76"/>
      <c r="EEQ24" s="76"/>
      <c r="EFG24" s="76"/>
      <c r="EFW24" s="76"/>
      <c r="EGM24" s="76"/>
      <c r="EHC24" s="76"/>
      <c r="EHS24" s="76"/>
      <c r="EII24" s="76"/>
      <c r="EIY24" s="76"/>
      <c r="EJO24" s="76"/>
      <c r="EKE24" s="76"/>
      <c r="EKU24" s="76"/>
      <c r="ELK24" s="76"/>
      <c r="EMA24" s="76"/>
      <c r="EMQ24" s="76"/>
      <c r="ENG24" s="76"/>
      <c r="ENW24" s="76"/>
      <c r="EOM24" s="76"/>
      <c r="EPC24" s="76"/>
      <c r="EPS24" s="76"/>
      <c r="EQI24" s="76"/>
      <c r="EQY24" s="76"/>
      <c r="ERO24" s="76"/>
      <c r="ESE24" s="76"/>
      <c r="ESU24" s="76"/>
      <c r="ETK24" s="76"/>
      <c r="EUA24" s="76"/>
      <c r="EUQ24" s="76"/>
      <c r="EVG24" s="76"/>
      <c r="EVW24" s="76"/>
      <c r="EWM24" s="76"/>
      <c r="EXC24" s="76"/>
      <c r="EXS24" s="76"/>
      <c r="EYI24" s="76"/>
      <c r="EYY24" s="76"/>
      <c r="EZO24" s="76"/>
      <c r="FAE24" s="76"/>
      <c r="FAU24" s="76"/>
      <c r="FBK24" s="76"/>
      <c r="FCA24" s="76"/>
      <c r="FCQ24" s="76"/>
      <c r="FDG24" s="76"/>
      <c r="FDW24" s="76"/>
      <c r="FEM24" s="76"/>
      <c r="FFC24" s="76"/>
      <c r="FFS24" s="76"/>
      <c r="FGI24" s="76"/>
      <c r="FGY24" s="76"/>
      <c r="FHO24" s="76"/>
      <c r="FIE24" s="76"/>
      <c r="FIU24" s="76"/>
      <c r="FJK24" s="76"/>
      <c r="FKA24" s="76"/>
      <c r="FKQ24" s="76"/>
      <c r="FLG24" s="76"/>
      <c r="FLW24" s="76"/>
      <c r="FMM24" s="76"/>
      <c r="FNC24" s="76"/>
      <c r="FNS24" s="76"/>
      <c r="FOI24" s="76"/>
      <c r="FOY24" s="76"/>
      <c r="FPO24" s="76"/>
      <c r="FQE24" s="76"/>
      <c r="FQU24" s="76"/>
      <c r="FRK24" s="76"/>
      <c r="FSA24" s="76"/>
      <c r="FSQ24" s="76"/>
      <c r="FTG24" s="76"/>
      <c r="FTW24" s="76"/>
      <c r="FUM24" s="76"/>
      <c r="FVC24" s="76"/>
      <c r="FVS24" s="76"/>
      <c r="FWI24" s="76"/>
      <c r="FWY24" s="76"/>
      <c r="FXO24" s="76"/>
      <c r="FYE24" s="76"/>
      <c r="FYU24" s="76"/>
      <c r="FZK24" s="76"/>
      <c r="GAA24" s="76"/>
      <c r="GAQ24" s="76"/>
      <c r="GBG24" s="76"/>
      <c r="GBW24" s="76"/>
      <c r="GCM24" s="76"/>
      <c r="GDC24" s="76"/>
      <c r="GDS24" s="76"/>
      <c r="GEI24" s="76"/>
      <c r="GEY24" s="76"/>
      <c r="GFO24" s="76"/>
      <c r="GGE24" s="76"/>
      <c r="GGU24" s="76"/>
      <c r="GHK24" s="76"/>
      <c r="GIA24" s="76"/>
      <c r="GIQ24" s="76"/>
      <c r="GJG24" s="76"/>
      <c r="GJW24" s="76"/>
      <c r="GKM24" s="76"/>
      <c r="GLC24" s="76"/>
      <c r="GLS24" s="76"/>
      <c r="GMI24" s="76"/>
      <c r="GMY24" s="76"/>
      <c r="GNO24" s="76"/>
      <c r="GOE24" s="76"/>
      <c r="GOU24" s="76"/>
      <c r="GPK24" s="76"/>
      <c r="GQA24" s="76"/>
      <c r="GQQ24" s="76"/>
      <c r="GRG24" s="76"/>
      <c r="GRW24" s="76"/>
      <c r="GSM24" s="76"/>
      <c r="GTC24" s="76"/>
      <c r="GTS24" s="76"/>
      <c r="GUI24" s="76"/>
      <c r="GUY24" s="76"/>
      <c r="GVO24" s="76"/>
      <c r="GWE24" s="76"/>
      <c r="GWU24" s="76"/>
      <c r="GXK24" s="76"/>
      <c r="GYA24" s="76"/>
      <c r="GYQ24" s="76"/>
      <c r="GZG24" s="76"/>
      <c r="GZW24" s="76"/>
      <c r="HAM24" s="76"/>
      <c r="HBC24" s="76"/>
      <c r="HBS24" s="76"/>
      <c r="HCI24" s="76"/>
      <c r="HCY24" s="76"/>
      <c r="HDO24" s="76"/>
      <c r="HEE24" s="76"/>
      <c r="HEU24" s="76"/>
      <c r="HFK24" s="76"/>
      <c r="HGA24" s="76"/>
      <c r="HGQ24" s="76"/>
      <c r="HHG24" s="76"/>
      <c r="HHW24" s="76"/>
      <c r="HIM24" s="76"/>
      <c r="HJC24" s="76"/>
      <c r="HJS24" s="76"/>
      <c r="HKI24" s="76"/>
      <c r="HKY24" s="76"/>
      <c r="HLO24" s="76"/>
      <c r="HME24" s="76"/>
      <c r="HMU24" s="76"/>
      <c r="HNK24" s="76"/>
      <c r="HOA24" s="76"/>
      <c r="HOQ24" s="76"/>
      <c r="HPG24" s="76"/>
      <c r="HPW24" s="76"/>
      <c r="HQM24" s="76"/>
      <c r="HRC24" s="76"/>
      <c r="HRS24" s="76"/>
      <c r="HSI24" s="76"/>
      <c r="HSY24" s="76"/>
      <c r="HTO24" s="76"/>
      <c r="HUE24" s="76"/>
      <c r="HUU24" s="76"/>
      <c r="HVK24" s="76"/>
      <c r="HWA24" s="76"/>
      <c r="HWQ24" s="76"/>
      <c r="HXG24" s="76"/>
      <c r="HXW24" s="76"/>
      <c r="HYM24" s="76"/>
      <c r="HZC24" s="76"/>
      <c r="HZS24" s="76"/>
      <c r="IAI24" s="76"/>
      <c r="IAY24" s="76"/>
      <c r="IBO24" s="76"/>
      <c r="ICE24" s="76"/>
      <c r="ICU24" s="76"/>
      <c r="IDK24" s="76"/>
      <c r="IEA24" s="76"/>
      <c r="IEQ24" s="76"/>
      <c r="IFG24" s="76"/>
      <c r="IFW24" s="76"/>
      <c r="IGM24" s="76"/>
      <c r="IHC24" s="76"/>
      <c r="IHS24" s="76"/>
      <c r="III24" s="76"/>
      <c r="IIY24" s="76"/>
      <c r="IJO24" s="76"/>
      <c r="IKE24" s="76"/>
      <c r="IKU24" s="76"/>
      <c r="ILK24" s="76"/>
      <c r="IMA24" s="76"/>
      <c r="IMQ24" s="76"/>
      <c r="ING24" s="76"/>
      <c r="INW24" s="76"/>
      <c r="IOM24" s="76"/>
      <c r="IPC24" s="76"/>
      <c r="IPS24" s="76"/>
      <c r="IQI24" s="76"/>
      <c r="IQY24" s="76"/>
      <c r="IRO24" s="76"/>
      <c r="ISE24" s="76"/>
      <c r="ISU24" s="76"/>
      <c r="ITK24" s="76"/>
      <c r="IUA24" s="76"/>
      <c r="IUQ24" s="76"/>
      <c r="IVG24" s="76"/>
      <c r="IVW24" s="76"/>
      <c r="IWM24" s="76"/>
      <c r="IXC24" s="76"/>
      <c r="IXS24" s="76"/>
      <c r="IYI24" s="76"/>
      <c r="IYY24" s="76"/>
      <c r="IZO24" s="76"/>
      <c r="JAE24" s="76"/>
      <c r="JAU24" s="76"/>
      <c r="JBK24" s="76"/>
      <c r="JCA24" s="76"/>
      <c r="JCQ24" s="76"/>
      <c r="JDG24" s="76"/>
      <c r="JDW24" s="76"/>
      <c r="JEM24" s="76"/>
      <c r="JFC24" s="76"/>
      <c r="JFS24" s="76"/>
      <c r="JGI24" s="76"/>
      <c r="JGY24" s="76"/>
      <c r="JHO24" s="76"/>
      <c r="JIE24" s="76"/>
      <c r="JIU24" s="76"/>
      <c r="JJK24" s="76"/>
      <c r="JKA24" s="76"/>
      <c r="JKQ24" s="76"/>
      <c r="JLG24" s="76"/>
      <c r="JLW24" s="76"/>
      <c r="JMM24" s="76"/>
      <c r="JNC24" s="76"/>
      <c r="JNS24" s="76"/>
      <c r="JOI24" s="76"/>
      <c r="JOY24" s="76"/>
      <c r="JPO24" s="76"/>
      <c r="JQE24" s="76"/>
      <c r="JQU24" s="76"/>
      <c r="JRK24" s="76"/>
      <c r="JSA24" s="76"/>
      <c r="JSQ24" s="76"/>
      <c r="JTG24" s="76"/>
      <c r="JTW24" s="76"/>
      <c r="JUM24" s="76"/>
      <c r="JVC24" s="76"/>
      <c r="JVS24" s="76"/>
      <c r="JWI24" s="76"/>
      <c r="JWY24" s="76"/>
      <c r="JXO24" s="76"/>
      <c r="JYE24" s="76"/>
      <c r="JYU24" s="76"/>
      <c r="JZK24" s="76"/>
      <c r="KAA24" s="76"/>
      <c r="KAQ24" s="76"/>
      <c r="KBG24" s="76"/>
      <c r="KBW24" s="76"/>
      <c r="KCM24" s="76"/>
      <c r="KDC24" s="76"/>
      <c r="KDS24" s="76"/>
      <c r="KEI24" s="76"/>
      <c r="KEY24" s="76"/>
      <c r="KFO24" s="76"/>
      <c r="KGE24" s="76"/>
      <c r="KGU24" s="76"/>
      <c r="KHK24" s="76"/>
      <c r="KIA24" s="76"/>
      <c r="KIQ24" s="76"/>
      <c r="KJG24" s="76"/>
      <c r="KJW24" s="76"/>
      <c r="KKM24" s="76"/>
      <c r="KLC24" s="76"/>
      <c r="KLS24" s="76"/>
      <c r="KMI24" s="76"/>
      <c r="KMY24" s="76"/>
      <c r="KNO24" s="76"/>
      <c r="KOE24" s="76"/>
      <c r="KOU24" s="76"/>
      <c r="KPK24" s="76"/>
      <c r="KQA24" s="76"/>
      <c r="KQQ24" s="76"/>
      <c r="KRG24" s="76"/>
      <c r="KRW24" s="76"/>
      <c r="KSM24" s="76"/>
      <c r="KTC24" s="76"/>
      <c r="KTS24" s="76"/>
      <c r="KUI24" s="76"/>
      <c r="KUY24" s="76"/>
      <c r="KVO24" s="76"/>
      <c r="KWE24" s="76"/>
      <c r="KWU24" s="76"/>
      <c r="KXK24" s="76"/>
      <c r="KYA24" s="76"/>
      <c r="KYQ24" s="76"/>
      <c r="KZG24" s="76"/>
      <c r="KZW24" s="76"/>
      <c r="LAM24" s="76"/>
      <c r="LBC24" s="76"/>
      <c r="LBS24" s="76"/>
      <c r="LCI24" s="76"/>
      <c r="LCY24" s="76"/>
      <c r="LDO24" s="76"/>
      <c r="LEE24" s="76"/>
      <c r="LEU24" s="76"/>
      <c r="LFK24" s="76"/>
      <c r="LGA24" s="76"/>
      <c r="LGQ24" s="76"/>
      <c r="LHG24" s="76"/>
      <c r="LHW24" s="76"/>
      <c r="LIM24" s="76"/>
      <c r="LJC24" s="76"/>
      <c r="LJS24" s="76"/>
      <c r="LKI24" s="76"/>
      <c r="LKY24" s="76"/>
      <c r="LLO24" s="76"/>
      <c r="LME24" s="76"/>
      <c r="LMU24" s="76"/>
      <c r="LNK24" s="76"/>
      <c r="LOA24" s="76"/>
      <c r="LOQ24" s="76"/>
      <c r="LPG24" s="76"/>
      <c r="LPW24" s="76"/>
      <c r="LQM24" s="76"/>
      <c r="LRC24" s="76"/>
      <c r="LRS24" s="76"/>
      <c r="LSI24" s="76"/>
      <c r="LSY24" s="76"/>
      <c r="LTO24" s="76"/>
      <c r="LUE24" s="76"/>
      <c r="LUU24" s="76"/>
      <c r="LVK24" s="76"/>
      <c r="LWA24" s="76"/>
      <c r="LWQ24" s="76"/>
      <c r="LXG24" s="76"/>
      <c r="LXW24" s="76"/>
      <c r="LYM24" s="76"/>
      <c r="LZC24" s="76"/>
      <c r="LZS24" s="76"/>
      <c r="MAI24" s="76"/>
      <c r="MAY24" s="76"/>
      <c r="MBO24" s="76"/>
      <c r="MCE24" s="76"/>
      <c r="MCU24" s="76"/>
      <c r="MDK24" s="76"/>
      <c r="MEA24" s="76"/>
      <c r="MEQ24" s="76"/>
      <c r="MFG24" s="76"/>
      <c r="MFW24" s="76"/>
      <c r="MGM24" s="76"/>
      <c r="MHC24" s="76"/>
      <c r="MHS24" s="76"/>
      <c r="MII24" s="76"/>
      <c r="MIY24" s="76"/>
      <c r="MJO24" s="76"/>
      <c r="MKE24" s="76"/>
      <c r="MKU24" s="76"/>
      <c r="MLK24" s="76"/>
      <c r="MMA24" s="76"/>
      <c r="MMQ24" s="76"/>
      <c r="MNG24" s="76"/>
      <c r="MNW24" s="76"/>
      <c r="MOM24" s="76"/>
      <c r="MPC24" s="76"/>
      <c r="MPS24" s="76"/>
      <c r="MQI24" s="76"/>
      <c r="MQY24" s="76"/>
      <c r="MRO24" s="76"/>
      <c r="MSE24" s="76"/>
      <c r="MSU24" s="76"/>
      <c r="MTK24" s="76"/>
      <c r="MUA24" s="76"/>
      <c r="MUQ24" s="76"/>
      <c r="MVG24" s="76"/>
      <c r="MVW24" s="76"/>
      <c r="MWM24" s="76"/>
      <c r="MXC24" s="76"/>
      <c r="MXS24" s="76"/>
      <c r="MYI24" s="76"/>
      <c r="MYY24" s="76"/>
      <c r="MZO24" s="76"/>
      <c r="NAE24" s="76"/>
      <c r="NAU24" s="76"/>
      <c r="NBK24" s="76"/>
      <c r="NCA24" s="76"/>
      <c r="NCQ24" s="76"/>
      <c r="NDG24" s="76"/>
      <c r="NDW24" s="76"/>
      <c r="NEM24" s="76"/>
      <c r="NFC24" s="76"/>
      <c r="NFS24" s="76"/>
      <c r="NGI24" s="76"/>
      <c r="NGY24" s="76"/>
      <c r="NHO24" s="76"/>
      <c r="NIE24" s="76"/>
      <c r="NIU24" s="76"/>
      <c r="NJK24" s="76"/>
      <c r="NKA24" s="76"/>
      <c r="NKQ24" s="76"/>
      <c r="NLG24" s="76"/>
      <c r="NLW24" s="76"/>
      <c r="NMM24" s="76"/>
      <c r="NNC24" s="76"/>
      <c r="NNS24" s="76"/>
      <c r="NOI24" s="76"/>
      <c r="NOY24" s="76"/>
      <c r="NPO24" s="76"/>
      <c r="NQE24" s="76"/>
      <c r="NQU24" s="76"/>
      <c r="NRK24" s="76"/>
      <c r="NSA24" s="76"/>
      <c r="NSQ24" s="76"/>
      <c r="NTG24" s="76"/>
      <c r="NTW24" s="76"/>
      <c r="NUM24" s="76"/>
      <c r="NVC24" s="76"/>
      <c r="NVS24" s="76"/>
      <c r="NWI24" s="76"/>
      <c r="NWY24" s="76"/>
      <c r="NXO24" s="76"/>
      <c r="NYE24" s="76"/>
      <c r="NYU24" s="76"/>
      <c r="NZK24" s="76"/>
      <c r="OAA24" s="76"/>
      <c r="OAQ24" s="76"/>
      <c r="OBG24" s="76"/>
      <c r="OBW24" s="76"/>
      <c r="OCM24" s="76"/>
      <c r="ODC24" s="76"/>
      <c r="ODS24" s="76"/>
      <c r="OEI24" s="76"/>
      <c r="OEY24" s="76"/>
      <c r="OFO24" s="76"/>
      <c r="OGE24" s="76"/>
      <c r="OGU24" s="76"/>
      <c r="OHK24" s="76"/>
      <c r="OIA24" s="76"/>
      <c r="OIQ24" s="76"/>
      <c r="OJG24" s="76"/>
      <c r="OJW24" s="76"/>
      <c r="OKM24" s="76"/>
      <c r="OLC24" s="76"/>
      <c r="OLS24" s="76"/>
      <c r="OMI24" s="76"/>
      <c r="OMY24" s="76"/>
      <c r="ONO24" s="76"/>
      <c r="OOE24" s="76"/>
      <c r="OOU24" s="76"/>
      <c r="OPK24" s="76"/>
      <c r="OQA24" s="76"/>
      <c r="OQQ24" s="76"/>
      <c r="ORG24" s="76"/>
      <c r="ORW24" s="76"/>
      <c r="OSM24" s="76"/>
      <c r="OTC24" s="76"/>
      <c r="OTS24" s="76"/>
      <c r="OUI24" s="76"/>
      <c r="OUY24" s="76"/>
      <c r="OVO24" s="76"/>
      <c r="OWE24" s="76"/>
      <c r="OWU24" s="76"/>
      <c r="OXK24" s="76"/>
      <c r="OYA24" s="76"/>
      <c r="OYQ24" s="76"/>
      <c r="OZG24" s="76"/>
      <c r="OZW24" s="76"/>
      <c r="PAM24" s="76"/>
      <c r="PBC24" s="76"/>
      <c r="PBS24" s="76"/>
      <c r="PCI24" s="76"/>
      <c r="PCY24" s="76"/>
      <c r="PDO24" s="76"/>
      <c r="PEE24" s="76"/>
      <c r="PEU24" s="76"/>
      <c r="PFK24" s="76"/>
      <c r="PGA24" s="76"/>
      <c r="PGQ24" s="76"/>
      <c r="PHG24" s="76"/>
      <c r="PHW24" s="76"/>
      <c r="PIM24" s="76"/>
      <c r="PJC24" s="76"/>
      <c r="PJS24" s="76"/>
      <c r="PKI24" s="76"/>
      <c r="PKY24" s="76"/>
      <c r="PLO24" s="76"/>
      <c r="PME24" s="76"/>
      <c r="PMU24" s="76"/>
      <c r="PNK24" s="76"/>
      <c r="POA24" s="76"/>
      <c r="POQ24" s="76"/>
      <c r="PPG24" s="76"/>
      <c r="PPW24" s="76"/>
      <c r="PQM24" s="76"/>
      <c r="PRC24" s="76"/>
      <c r="PRS24" s="76"/>
      <c r="PSI24" s="76"/>
      <c r="PSY24" s="76"/>
      <c r="PTO24" s="76"/>
      <c r="PUE24" s="76"/>
      <c r="PUU24" s="76"/>
      <c r="PVK24" s="76"/>
      <c r="PWA24" s="76"/>
      <c r="PWQ24" s="76"/>
      <c r="PXG24" s="76"/>
      <c r="PXW24" s="76"/>
      <c r="PYM24" s="76"/>
      <c r="PZC24" s="76"/>
      <c r="PZS24" s="76"/>
      <c r="QAI24" s="76"/>
      <c r="QAY24" s="76"/>
      <c r="QBO24" s="76"/>
      <c r="QCE24" s="76"/>
      <c r="QCU24" s="76"/>
      <c r="QDK24" s="76"/>
      <c r="QEA24" s="76"/>
      <c r="QEQ24" s="76"/>
      <c r="QFG24" s="76"/>
      <c r="QFW24" s="76"/>
      <c r="QGM24" s="76"/>
      <c r="QHC24" s="76"/>
      <c r="QHS24" s="76"/>
      <c r="QII24" s="76"/>
      <c r="QIY24" s="76"/>
      <c r="QJO24" s="76"/>
      <c r="QKE24" s="76"/>
      <c r="QKU24" s="76"/>
      <c r="QLK24" s="76"/>
      <c r="QMA24" s="76"/>
      <c r="QMQ24" s="76"/>
      <c r="QNG24" s="76"/>
      <c r="QNW24" s="76"/>
      <c r="QOM24" s="76"/>
      <c r="QPC24" s="76"/>
      <c r="QPS24" s="76"/>
      <c r="QQI24" s="76"/>
      <c r="QQY24" s="76"/>
      <c r="QRO24" s="76"/>
      <c r="QSE24" s="76"/>
      <c r="QSU24" s="76"/>
      <c r="QTK24" s="76"/>
      <c r="QUA24" s="76"/>
      <c r="QUQ24" s="76"/>
      <c r="QVG24" s="76"/>
      <c r="QVW24" s="76"/>
      <c r="QWM24" s="76"/>
      <c r="QXC24" s="76"/>
      <c r="QXS24" s="76"/>
      <c r="QYI24" s="76"/>
      <c r="QYY24" s="76"/>
      <c r="QZO24" s="76"/>
      <c r="RAE24" s="76"/>
      <c r="RAU24" s="76"/>
      <c r="RBK24" s="76"/>
      <c r="RCA24" s="76"/>
      <c r="RCQ24" s="76"/>
      <c r="RDG24" s="76"/>
      <c r="RDW24" s="76"/>
      <c r="REM24" s="76"/>
      <c r="RFC24" s="76"/>
      <c r="RFS24" s="76"/>
      <c r="RGI24" s="76"/>
      <c r="RGY24" s="76"/>
      <c r="RHO24" s="76"/>
      <c r="RIE24" s="76"/>
      <c r="RIU24" s="76"/>
      <c r="RJK24" s="76"/>
      <c r="RKA24" s="76"/>
      <c r="RKQ24" s="76"/>
      <c r="RLG24" s="76"/>
      <c r="RLW24" s="76"/>
      <c r="RMM24" s="76"/>
      <c r="RNC24" s="76"/>
      <c r="RNS24" s="76"/>
      <c r="ROI24" s="76"/>
      <c r="ROY24" s="76"/>
      <c r="RPO24" s="76"/>
      <c r="RQE24" s="76"/>
      <c r="RQU24" s="76"/>
      <c r="RRK24" s="76"/>
      <c r="RSA24" s="76"/>
      <c r="RSQ24" s="76"/>
      <c r="RTG24" s="76"/>
      <c r="RTW24" s="76"/>
      <c r="RUM24" s="76"/>
      <c r="RVC24" s="76"/>
      <c r="RVS24" s="76"/>
      <c r="RWI24" s="76"/>
      <c r="RWY24" s="76"/>
      <c r="RXO24" s="76"/>
      <c r="RYE24" s="76"/>
      <c r="RYU24" s="76"/>
      <c r="RZK24" s="76"/>
      <c r="SAA24" s="76"/>
      <c r="SAQ24" s="76"/>
      <c r="SBG24" s="76"/>
      <c r="SBW24" s="76"/>
      <c r="SCM24" s="76"/>
      <c r="SDC24" s="76"/>
      <c r="SDS24" s="76"/>
      <c r="SEI24" s="76"/>
      <c r="SEY24" s="76"/>
      <c r="SFO24" s="76"/>
      <c r="SGE24" s="76"/>
      <c r="SGU24" s="76"/>
      <c r="SHK24" s="76"/>
      <c r="SIA24" s="76"/>
      <c r="SIQ24" s="76"/>
      <c r="SJG24" s="76"/>
      <c r="SJW24" s="76"/>
      <c r="SKM24" s="76"/>
      <c r="SLC24" s="76"/>
      <c r="SLS24" s="76"/>
      <c r="SMI24" s="76"/>
      <c r="SMY24" s="76"/>
      <c r="SNO24" s="76"/>
      <c r="SOE24" s="76"/>
      <c r="SOU24" s="76"/>
      <c r="SPK24" s="76"/>
      <c r="SQA24" s="76"/>
      <c r="SQQ24" s="76"/>
      <c r="SRG24" s="76"/>
      <c r="SRW24" s="76"/>
      <c r="SSM24" s="76"/>
      <c r="STC24" s="76"/>
      <c r="STS24" s="76"/>
      <c r="SUI24" s="76"/>
      <c r="SUY24" s="76"/>
      <c r="SVO24" s="76"/>
      <c r="SWE24" s="76"/>
      <c r="SWU24" s="76"/>
      <c r="SXK24" s="76"/>
      <c r="SYA24" s="76"/>
      <c r="SYQ24" s="76"/>
      <c r="SZG24" s="76"/>
      <c r="SZW24" s="76"/>
      <c r="TAM24" s="76"/>
      <c r="TBC24" s="76"/>
      <c r="TBS24" s="76"/>
      <c r="TCI24" s="76"/>
      <c r="TCY24" s="76"/>
      <c r="TDO24" s="76"/>
      <c r="TEE24" s="76"/>
      <c r="TEU24" s="76"/>
      <c r="TFK24" s="76"/>
      <c r="TGA24" s="76"/>
      <c r="TGQ24" s="76"/>
      <c r="THG24" s="76"/>
      <c r="THW24" s="76"/>
      <c r="TIM24" s="76"/>
      <c r="TJC24" s="76"/>
      <c r="TJS24" s="76"/>
      <c r="TKI24" s="76"/>
      <c r="TKY24" s="76"/>
      <c r="TLO24" s="76"/>
      <c r="TME24" s="76"/>
      <c r="TMU24" s="76"/>
      <c r="TNK24" s="76"/>
      <c r="TOA24" s="76"/>
      <c r="TOQ24" s="76"/>
      <c r="TPG24" s="76"/>
      <c r="TPW24" s="76"/>
      <c r="TQM24" s="76"/>
      <c r="TRC24" s="76"/>
      <c r="TRS24" s="76"/>
      <c r="TSI24" s="76"/>
      <c r="TSY24" s="76"/>
      <c r="TTO24" s="76"/>
      <c r="TUE24" s="76"/>
      <c r="TUU24" s="76"/>
      <c r="TVK24" s="76"/>
      <c r="TWA24" s="76"/>
      <c r="TWQ24" s="76"/>
      <c r="TXG24" s="76"/>
      <c r="TXW24" s="76"/>
      <c r="TYM24" s="76"/>
      <c r="TZC24" s="76"/>
      <c r="TZS24" s="76"/>
      <c r="UAI24" s="76"/>
      <c r="UAY24" s="76"/>
      <c r="UBO24" s="76"/>
      <c r="UCE24" s="76"/>
      <c r="UCU24" s="76"/>
      <c r="UDK24" s="76"/>
      <c r="UEA24" s="76"/>
      <c r="UEQ24" s="76"/>
      <c r="UFG24" s="76"/>
      <c r="UFW24" s="76"/>
      <c r="UGM24" s="76"/>
      <c r="UHC24" s="76"/>
      <c r="UHS24" s="76"/>
      <c r="UII24" s="76"/>
      <c r="UIY24" s="76"/>
      <c r="UJO24" s="76"/>
      <c r="UKE24" s="76"/>
      <c r="UKU24" s="76"/>
      <c r="ULK24" s="76"/>
      <c r="UMA24" s="76"/>
      <c r="UMQ24" s="76"/>
      <c r="UNG24" s="76"/>
      <c r="UNW24" s="76"/>
      <c r="UOM24" s="76"/>
      <c r="UPC24" s="76"/>
      <c r="UPS24" s="76"/>
      <c r="UQI24" s="76"/>
      <c r="UQY24" s="76"/>
      <c r="URO24" s="76"/>
      <c r="USE24" s="76"/>
      <c r="USU24" s="76"/>
      <c r="UTK24" s="76"/>
      <c r="UUA24" s="76"/>
      <c r="UUQ24" s="76"/>
      <c r="UVG24" s="76"/>
      <c r="UVW24" s="76"/>
      <c r="UWM24" s="76"/>
      <c r="UXC24" s="76"/>
      <c r="UXS24" s="76"/>
      <c r="UYI24" s="76"/>
      <c r="UYY24" s="76"/>
      <c r="UZO24" s="76"/>
      <c r="VAE24" s="76"/>
      <c r="VAU24" s="76"/>
      <c r="VBK24" s="76"/>
      <c r="VCA24" s="76"/>
      <c r="VCQ24" s="76"/>
      <c r="VDG24" s="76"/>
      <c r="VDW24" s="76"/>
      <c r="VEM24" s="76"/>
      <c r="VFC24" s="76"/>
      <c r="VFS24" s="76"/>
      <c r="VGI24" s="76"/>
      <c r="VGY24" s="76"/>
      <c r="VHO24" s="76"/>
      <c r="VIE24" s="76"/>
      <c r="VIU24" s="76"/>
      <c r="VJK24" s="76"/>
      <c r="VKA24" s="76"/>
      <c r="VKQ24" s="76"/>
      <c r="VLG24" s="76"/>
      <c r="VLW24" s="76"/>
      <c r="VMM24" s="76"/>
      <c r="VNC24" s="76"/>
      <c r="VNS24" s="76"/>
      <c r="VOI24" s="76"/>
      <c r="VOY24" s="76"/>
      <c r="VPO24" s="76"/>
      <c r="VQE24" s="76"/>
      <c r="VQU24" s="76"/>
      <c r="VRK24" s="76"/>
      <c r="VSA24" s="76"/>
      <c r="VSQ24" s="76"/>
      <c r="VTG24" s="76"/>
      <c r="VTW24" s="76"/>
      <c r="VUM24" s="76"/>
      <c r="VVC24" s="76"/>
      <c r="VVS24" s="76"/>
      <c r="VWI24" s="76"/>
      <c r="VWY24" s="76"/>
      <c r="VXO24" s="76"/>
      <c r="VYE24" s="76"/>
      <c r="VYU24" s="76"/>
      <c r="VZK24" s="76"/>
      <c r="WAA24" s="76"/>
      <c r="WAQ24" s="76"/>
      <c r="WBG24" s="76"/>
      <c r="WBW24" s="76"/>
      <c r="WCM24" s="76"/>
      <c r="WDC24" s="76"/>
      <c r="WDS24" s="76"/>
      <c r="WEI24" s="76"/>
      <c r="WEY24" s="76"/>
      <c r="WFO24" s="76"/>
      <c r="WGE24" s="76"/>
      <c r="WGU24" s="76"/>
      <c r="WHK24" s="76"/>
      <c r="WIA24" s="76"/>
      <c r="WIQ24" s="76"/>
      <c r="WJG24" s="76"/>
      <c r="WJW24" s="76"/>
      <c r="WKM24" s="76"/>
      <c r="WLC24" s="76"/>
      <c r="WLS24" s="76"/>
      <c r="WMI24" s="76"/>
      <c r="WMY24" s="76"/>
      <c r="WNO24" s="76"/>
      <c r="WOE24" s="76"/>
      <c r="WOU24" s="76"/>
      <c r="WPK24" s="76"/>
      <c r="WQA24" s="76"/>
      <c r="WQQ24" s="76"/>
      <c r="WRG24" s="76"/>
      <c r="WRW24" s="76"/>
      <c r="WSM24" s="76"/>
      <c r="WTC24" s="76"/>
      <c r="WTS24" s="76"/>
      <c r="WUI24" s="76"/>
      <c r="WUY24" s="76"/>
      <c r="WVO24" s="76"/>
      <c r="WWE24" s="76"/>
      <c r="WWU24" s="76"/>
      <c r="WXK24" s="76"/>
      <c r="WYA24" s="76"/>
      <c r="WYQ24" s="76"/>
      <c r="WZG24" s="76"/>
      <c r="WZW24" s="76"/>
      <c r="XAM24" s="76"/>
      <c r="XBC24" s="76"/>
      <c r="XBS24" s="76"/>
      <c r="XCI24" s="76"/>
      <c r="XCY24" s="76"/>
      <c r="XDO24" s="76"/>
      <c r="XEE24" s="76"/>
    </row>
    <row r="25" spans="1:16374" s="1" customFormat="1">
      <c r="A25" s="77" t="s">
        <v>26</v>
      </c>
      <c r="B25" s="74">
        <f>DEN!I23*ONSV_2019!AG24</f>
        <v>452146</v>
      </c>
      <c r="C25" s="74">
        <f>DEN!I58*ONSV_2020!AG24</f>
        <v>465654</v>
      </c>
      <c r="D25" s="74">
        <f>DEN!I93*ONSV_2021!AG24</f>
        <v>480891</v>
      </c>
      <c r="E25" s="74">
        <f>DEN!I128*ONSV_2022!AG24</f>
        <v>500353</v>
      </c>
      <c r="F25" s="80">
        <f>DEN!J163</f>
        <v>0</v>
      </c>
      <c r="K25" s="140"/>
      <c r="L25" s="140"/>
      <c r="N25" s="140"/>
      <c r="O25" s="140"/>
      <c r="Q25" s="140"/>
      <c r="R25" s="140"/>
      <c r="T25" s="140"/>
      <c r="U25" s="140"/>
      <c r="W25" s="140"/>
    </row>
    <row r="26" spans="1:16374" s="1" customFormat="1">
      <c r="A26" s="77" t="s">
        <v>18</v>
      </c>
      <c r="B26" s="74">
        <f>DEN!I24*ONSV_2019!AG25</f>
        <v>2559889</v>
      </c>
      <c r="C26" s="74">
        <f>DEN!I59*ONSV_2020!AG25</f>
        <v>2631436</v>
      </c>
      <c r="D26" s="74">
        <f>DEN!I94*ONSV_2021!AG25</f>
        <v>2714852</v>
      </c>
      <c r="E26" s="74">
        <f>DEN!I129*ONSV_2022!AG25</f>
        <v>2810294</v>
      </c>
      <c r="F26" s="80">
        <f>DEN!J164</f>
        <v>0</v>
      </c>
      <c r="K26" s="140"/>
      <c r="L26" s="140"/>
      <c r="N26" s="140"/>
      <c r="O26" s="140"/>
      <c r="Q26" s="140"/>
      <c r="R26" s="140"/>
      <c r="T26" s="140"/>
      <c r="U26" s="140"/>
      <c r="W26" s="140"/>
    </row>
    <row r="27" spans="1:16374" s="1" customFormat="1">
      <c r="A27" s="77" t="s">
        <v>12</v>
      </c>
      <c r="B27" s="74">
        <f>DEN!I25*ONSV_2019!AG26</f>
        <v>970584</v>
      </c>
      <c r="C27" s="74">
        <f>DEN!I60*ONSV_2020!AG26</f>
        <v>1002742</v>
      </c>
      <c r="D27" s="74">
        <f>DEN!I95*ONSV_2021!AG26</f>
        <v>1045747</v>
      </c>
      <c r="E27" s="74">
        <f>DEN!I130*ONSV_2022!AG26</f>
        <v>1101458</v>
      </c>
      <c r="F27" s="80">
        <f>DEN!J165</f>
        <v>0</v>
      </c>
      <c r="K27" s="140"/>
      <c r="L27" s="140"/>
      <c r="N27" s="140"/>
      <c r="O27" s="140"/>
      <c r="Q27" s="140"/>
      <c r="R27" s="140"/>
      <c r="T27" s="140"/>
      <c r="U27" s="140"/>
      <c r="W27" s="140"/>
    </row>
    <row r="28" spans="1:16374" s="25" customFormat="1">
      <c r="A28" s="77" t="s">
        <v>10</v>
      </c>
      <c r="B28" s="74">
        <f>DEN!I26*ONSV_2019!AG27</f>
        <v>4720067</v>
      </c>
      <c r="C28" s="74">
        <f>DEN!I61*ONSV_2020!AG27</f>
        <v>4858472</v>
      </c>
      <c r="D28" s="74">
        <f>DEN!I96*ONSV_2021!AG27</f>
        <v>5025222</v>
      </c>
      <c r="E28" s="74">
        <f>DEN!I131*ONSV_2022!AG27</f>
        <v>5215412</v>
      </c>
      <c r="F28" s="80">
        <f>DEN!J166</f>
        <v>0</v>
      </c>
      <c r="G28" s="1"/>
      <c r="H28" s="1"/>
      <c r="I28" s="1"/>
      <c r="J28" s="1"/>
      <c r="K28" s="140"/>
      <c r="L28" s="140"/>
      <c r="M28" s="1"/>
      <c r="N28" s="140"/>
      <c r="O28" s="140"/>
      <c r="P28" s="1"/>
      <c r="Q28" s="140"/>
      <c r="R28" s="140"/>
      <c r="S28" s="1"/>
      <c r="T28" s="140"/>
      <c r="U28" s="140"/>
      <c r="V28" s="1"/>
      <c r="W28" s="140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24"/>
      <c r="DJ28" s="124"/>
      <c r="DK28" s="82"/>
      <c r="DL28" s="80"/>
      <c r="DM28" s="80"/>
      <c r="DN28" s="82"/>
      <c r="DO28" s="77"/>
      <c r="DP28" s="124"/>
      <c r="DQ28" s="124"/>
      <c r="DR28" s="82"/>
      <c r="DS28" s="124"/>
      <c r="DT28" s="124"/>
      <c r="DU28" s="82"/>
      <c r="DV28" s="124"/>
      <c r="DW28" s="124"/>
      <c r="DX28" s="82"/>
      <c r="DY28" s="124"/>
      <c r="DZ28" s="124"/>
      <c r="EA28" s="82"/>
      <c r="EB28" s="80"/>
      <c r="EC28" s="80"/>
      <c r="ED28" s="82"/>
      <c r="EE28" s="77"/>
      <c r="EF28" s="124"/>
      <c r="EG28" s="124"/>
      <c r="EH28" s="82"/>
      <c r="EI28" s="124"/>
      <c r="EJ28" s="124"/>
      <c r="EK28" s="82"/>
      <c r="EL28" s="124"/>
      <c r="EM28" s="124"/>
      <c r="EN28" s="82"/>
      <c r="EO28" s="124"/>
      <c r="EP28" s="124"/>
      <c r="EQ28" s="82"/>
      <c r="ER28" s="80"/>
      <c r="ES28" s="80"/>
      <c r="ET28" s="82"/>
      <c r="EU28" s="77"/>
      <c r="EV28" s="124"/>
      <c r="EW28" s="124"/>
      <c r="EX28" s="82"/>
      <c r="EY28" s="124"/>
      <c r="EZ28" s="124"/>
      <c r="FA28" s="82"/>
      <c r="FB28" s="124"/>
      <c r="FC28" s="124"/>
      <c r="FD28" s="82"/>
      <c r="FE28" s="124"/>
      <c r="FF28" s="124"/>
      <c r="FG28" s="82"/>
      <c r="FH28" s="80"/>
      <c r="FI28" s="80"/>
      <c r="FJ28" s="82"/>
      <c r="FK28" s="77"/>
      <c r="FL28" s="124"/>
      <c r="FM28" s="124"/>
      <c r="FN28" s="82"/>
      <c r="FO28" s="124"/>
      <c r="FP28" s="124"/>
      <c r="FQ28" s="82"/>
      <c r="FR28" s="124"/>
      <c r="FS28" s="124"/>
      <c r="FT28" s="82"/>
      <c r="FU28" s="124"/>
      <c r="FV28" s="124"/>
      <c r="FW28" s="82"/>
      <c r="FX28" s="80"/>
      <c r="FY28" s="80"/>
      <c r="FZ28" s="85"/>
      <c r="GA28" s="77"/>
      <c r="GB28" s="74"/>
      <c r="GC28" s="74"/>
      <c r="GD28" s="85"/>
      <c r="GE28" s="74"/>
      <c r="GF28" s="74"/>
      <c r="GG28" s="85"/>
      <c r="GH28" s="74"/>
      <c r="GI28" s="74"/>
      <c r="GJ28" s="85"/>
      <c r="GK28" s="74"/>
      <c r="GL28" s="74"/>
      <c r="GM28" s="85"/>
      <c r="GN28" s="80"/>
      <c r="GO28" s="80"/>
      <c r="GP28" s="85"/>
      <c r="GQ28" s="77"/>
      <c r="GR28" s="74"/>
      <c r="GS28" s="74"/>
      <c r="GT28" s="85"/>
      <c r="GU28" s="74"/>
      <c r="GV28" s="74"/>
      <c r="GW28" s="85"/>
      <c r="GX28" s="74"/>
      <c r="GY28" s="74"/>
      <c r="GZ28" s="85"/>
      <c r="HA28" s="74"/>
      <c r="HB28" s="74"/>
      <c r="HC28" s="85"/>
      <c r="HD28" s="80"/>
      <c r="HE28" s="80"/>
      <c r="HF28" s="85"/>
      <c r="HG28" s="77"/>
      <c r="HH28" s="74"/>
      <c r="HI28" s="74"/>
      <c r="HJ28" s="85"/>
      <c r="HK28" s="74"/>
      <c r="HL28" s="74"/>
      <c r="HM28" s="85"/>
      <c r="HN28" s="74"/>
      <c r="HO28" s="74"/>
      <c r="HP28" s="85"/>
      <c r="HQ28" s="74"/>
      <c r="HR28" s="74"/>
      <c r="HS28" s="85"/>
      <c r="HT28" s="80"/>
      <c r="HU28" s="80"/>
      <c r="HV28" s="85"/>
      <c r="HW28" s="77"/>
      <c r="HX28" s="74"/>
      <c r="HY28" s="74"/>
      <c r="HZ28" s="85"/>
      <c r="IA28" s="74"/>
      <c r="IB28" s="74"/>
      <c r="IC28" s="85"/>
      <c r="ID28" s="74"/>
      <c r="IE28" s="74"/>
      <c r="IF28" s="85"/>
      <c r="IG28" s="74"/>
      <c r="IH28" s="74"/>
      <c r="II28" s="85"/>
      <c r="IJ28" s="80"/>
      <c r="IK28" s="80"/>
      <c r="IL28" s="85"/>
      <c r="IM28" s="77"/>
      <c r="IN28" s="74"/>
      <c r="IO28" s="74"/>
      <c r="IP28" s="85"/>
      <c r="IQ28" s="74"/>
      <c r="IR28" s="74"/>
      <c r="IS28" s="85"/>
      <c r="IT28" s="74"/>
      <c r="IU28" s="74"/>
      <c r="IV28" s="85"/>
      <c r="IW28" s="74"/>
      <c r="IX28" s="74"/>
      <c r="IY28" s="85"/>
      <c r="IZ28" s="80"/>
      <c r="JA28" s="80"/>
      <c r="JB28" s="85"/>
      <c r="JC28" s="77"/>
      <c r="JD28" s="74"/>
      <c r="JE28" s="74"/>
      <c r="JF28" s="85"/>
      <c r="JG28" s="74"/>
      <c r="JH28" s="74"/>
      <c r="JI28" s="85"/>
      <c r="JJ28" s="74"/>
      <c r="JK28" s="74"/>
      <c r="JL28" s="85"/>
      <c r="JM28" s="74"/>
      <c r="JN28" s="74"/>
      <c r="JO28" s="85"/>
      <c r="JP28" s="80"/>
      <c r="JQ28" s="80"/>
      <c r="JR28" s="85"/>
      <c r="JS28" s="77"/>
      <c r="JT28" s="74"/>
      <c r="JU28" s="74"/>
      <c r="JV28" s="85"/>
      <c r="JW28" s="74"/>
      <c r="JX28" s="74"/>
      <c r="JY28" s="85"/>
      <c r="JZ28" s="74"/>
      <c r="KA28" s="74"/>
      <c r="KB28" s="85"/>
      <c r="KC28" s="74"/>
      <c r="KD28" s="74"/>
      <c r="KE28" s="85"/>
      <c r="KF28" s="80"/>
      <c r="KG28" s="80"/>
      <c r="KH28" s="85"/>
      <c r="KI28" s="77"/>
      <c r="KJ28" s="74"/>
      <c r="KK28" s="74"/>
      <c r="KL28" s="85"/>
      <c r="KM28" s="74"/>
      <c r="KN28" s="74"/>
      <c r="KO28" s="85"/>
      <c r="KP28" s="74"/>
      <c r="KQ28" s="74"/>
      <c r="KR28" s="85"/>
      <c r="KS28" s="74"/>
      <c r="KT28" s="74"/>
      <c r="KU28" s="85"/>
      <c r="KV28" s="80"/>
      <c r="KW28" s="80"/>
      <c r="KX28" s="85"/>
      <c r="KY28" s="77"/>
      <c r="KZ28" s="74"/>
      <c r="LA28" s="74"/>
      <c r="LB28" s="85"/>
      <c r="LC28" s="74"/>
      <c r="LD28" s="74"/>
      <c r="LE28" s="85"/>
      <c r="LF28" s="74"/>
      <c r="LG28" s="74"/>
      <c r="LH28" s="85"/>
      <c r="LI28" s="74"/>
      <c r="LJ28" s="74"/>
      <c r="LK28" s="85"/>
      <c r="LL28" s="80"/>
      <c r="LM28" s="80"/>
      <c r="LN28" s="85"/>
      <c r="LO28" s="77"/>
      <c r="LP28" s="74"/>
      <c r="LQ28" s="74"/>
      <c r="LR28" s="85"/>
      <c r="LS28" s="74"/>
      <c r="LT28" s="74"/>
      <c r="LU28" s="85"/>
      <c r="LV28" s="74"/>
      <c r="LW28" s="74"/>
      <c r="LX28" s="85"/>
      <c r="LY28" s="74"/>
      <c r="LZ28" s="74"/>
      <c r="MA28" s="85"/>
      <c r="MB28" s="80"/>
      <c r="MC28" s="80"/>
      <c r="MD28" s="85"/>
      <c r="ME28" s="77"/>
      <c r="MF28" s="74"/>
      <c r="MG28" s="74"/>
      <c r="MH28" s="85"/>
      <c r="MI28" s="74"/>
      <c r="MJ28" s="74"/>
      <c r="MK28" s="85"/>
      <c r="ML28" s="74"/>
      <c r="MM28" s="74"/>
      <c r="MN28" s="85"/>
      <c r="MO28" s="74"/>
      <c r="MP28" s="74"/>
      <c r="MQ28" s="85"/>
      <c r="MR28" s="80"/>
      <c r="MS28" s="80"/>
      <c r="MT28" s="85"/>
      <c r="MU28" s="77"/>
      <c r="MV28" s="74"/>
      <c r="MW28" s="74"/>
      <c r="MX28" s="85"/>
      <c r="MY28" s="74"/>
      <c r="MZ28" s="74"/>
      <c r="NA28" s="85"/>
      <c r="NB28" s="74"/>
      <c r="NC28" s="74"/>
      <c r="ND28" s="85"/>
      <c r="NE28" s="74"/>
      <c r="NF28" s="74"/>
      <c r="NG28" s="85"/>
      <c r="NH28" s="80"/>
      <c r="NI28" s="80"/>
      <c r="NJ28" s="85"/>
      <c r="NK28" s="77"/>
      <c r="NL28" s="74"/>
      <c r="NM28" s="74"/>
      <c r="NN28" s="85"/>
      <c r="NO28" s="74"/>
      <c r="NP28" s="74"/>
      <c r="NQ28" s="85"/>
      <c r="NR28" s="74"/>
      <c r="NS28" s="74"/>
      <c r="NT28" s="85"/>
      <c r="NU28" s="74"/>
      <c r="NV28" s="74"/>
      <c r="NW28" s="85"/>
      <c r="NX28" s="80"/>
      <c r="NY28" s="80"/>
      <c r="NZ28" s="85"/>
      <c r="OA28" s="77"/>
      <c r="OB28" s="74"/>
      <c r="OC28" s="74"/>
      <c r="OD28" s="85"/>
      <c r="OE28" s="74"/>
      <c r="OF28" s="74"/>
      <c r="OG28" s="85"/>
      <c r="OH28" s="74"/>
      <c r="OI28" s="74"/>
      <c r="OJ28" s="85"/>
      <c r="OK28" s="74"/>
      <c r="OL28" s="74"/>
      <c r="OM28" s="85"/>
      <c r="ON28" s="80"/>
      <c r="OO28" s="80"/>
      <c r="OP28" s="85"/>
      <c r="OQ28" s="77"/>
      <c r="OR28" s="74"/>
      <c r="OS28" s="74"/>
      <c r="OT28" s="85"/>
      <c r="OU28" s="74"/>
      <c r="OV28" s="74"/>
      <c r="OW28" s="85"/>
      <c r="OX28" s="74"/>
      <c r="OY28" s="74"/>
      <c r="OZ28" s="85"/>
      <c r="PA28" s="74"/>
      <c r="PB28" s="74"/>
      <c r="PC28" s="85"/>
      <c r="PD28" s="80"/>
      <c r="PE28" s="80"/>
      <c r="PF28" s="85"/>
      <c r="PG28" s="77"/>
      <c r="PH28" s="74"/>
      <c r="PI28" s="74"/>
      <c r="PJ28" s="85"/>
      <c r="PK28" s="74"/>
      <c r="PL28" s="74"/>
      <c r="PM28" s="85"/>
      <c r="PN28" s="74"/>
      <c r="PO28" s="74"/>
      <c r="PP28" s="85"/>
      <c r="PQ28" s="74"/>
      <c r="PR28" s="74"/>
      <c r="PS28" s="85"/>
      <c r="PT28" s="80"/>
      <c r="PU28" s="80"/>
      <c r="PV28" s="85"/>
      <c r="PW28" s="77"/>
      <c r="PX28" s="74"/>
      <c r="PY28" s="74"/>
      <c r="PZ28" s="85"/>
      <c r="QA28" s="74"/>
      <c r="QB28" s="74"/>
      <c r="QC28" s="85"/>
      <c r="QD28" s="74"/>
      <c r="QE28" s="74"/>
      <c r="QF28" s="85"/>
      <c r="QG28" s="74"/>
      <c r="QH28" s="74"/>
      <c r="QI28" s="85"/>
      <c r="QJ28" s="80"/>
      <c r="QK28" s="80"/>
      <c r="QL28" s="85"/>
      <c r="QM28" s="77"/>
      <c r="QN28" s="74"/>
      <c r="QO28" s="74"/>
      <c r="QP28" s="85"/>
      <c r="QQ28" s="74"/>
      <c r="QR28" s="74"/>
      <c r="QS28" s="85"/>
      <c r="QT28" s="74"/>
      <c r="QU28" s="74"/>
      <c r="QV28" s="85"/>
      <c r="QW28" s="74"/>
      <c r="QX28" s="74"/>
      <c r="QY28" s="85"/>
      <c r="QZ28" s="80"/>
      <c r="RA28" s="80"/>
      <c r="RB28" s="85"/>
      <c r="RC28" s="77"/>
      <c r="RD28" s="74"/>
      <c r="RE28" s="74"/>
      <c r="RF28" s="85"/>
      <c r="RG28" s="74"/>
      <c r="RH28" s="74"/>
      <c r="RI28" s="85"/>
      <c r="RJ28" s="74"/>
      <c r="RK28" s="74"/>
      <c r="RL28" s="85"/>
      <c r="RM28" s="74"/>
      <c r="RN28" s="74"/>
      <c r="RO28" s="85"/>
      <c r="RP28" s="80"/>
      <c r="RQ28" s="80"/>
      <c r="RR28" s="85"/>
      <c r="RS28" s="77"/>
      <c r="RT28" s="74"/>
      <c r="RU28" s="74"/>
      <c r="RV28" s="85"/>
      <c r="RW28" s="74"/>
      <c r="RX28" s="74"/>
      <c r="RY28" s="85"/>
      <c r="RZ28" s="74"/>
      <c r="SA28" s="74"/>
      <c r="SB28" s="85"/>
      <c r="SC28" s="74"/>
      <c r="SD28" s="74"/>
      <c r="SE28" s="85"/>
      <c r="SF28" s="80"/>
      <c r="SG28" s="80"/>
      <c r="SH28" s="85"/>
      <c r="SI28" s="77"/>
      <c r="SJ28" s="74"/>
      <c r="SK28" s="74"/>
      <c r="SL28" s="85"/>
      <c r="SM28" s="74"/>
      <c r="SN28" s="74"/>
      <c r="SO28" s="85"/>
      <c r="SP28" s="74"/>
      <c r="SQ28" s="74"/>
      <c r="SR28" s="85"/>
      <c r="SS28" s="74"/>
      <c r="ST28" s="74"/>
      <c r="SU28" s="85"/>
      <c r="SV28" s="80"/>
      <c r="SW28" s="80"/>
      <c r="SX28" s="85"/>
      <c r="SY28" s="77"/>
      <c r="SZ28" s="74"/>
      <c r="TA28" s="74"/>
      <c r="TB28" s="85"/>
      <c r="TC28" s="74"/>
      <c r="TD28" s="74"/>
      <c r="TE28" s="85"/>
      <c r="TF28" s="74"/>
      <c r="TG28" s="74"/>
      <c r="TH28" s="85"/>
      <c r="TI28" s="74"/>
      <c r="TJ28" s="74"/>
      <c r="TK28" s="85"/>
      <c r="TL28" s="80"/>
      <c r="TM28" s="80"/>
      <c r="TN28" s="85"/>
      <c r="TO28" s="77"/>
      <c r="TP28" s="74"/>
      <c r="TQ28" s="74"/>
      <c r="TR28" s="85"/>
      <c r="TS28" s="74"/>
      <c r="TT28" s="74"/>
      <c r="TU28" s="85"/>
      <c r="TV28" s="74"/>
      <c r="TW28" s="74"/>
      <c r="TX28" s="85"/>
      <c r="TY28" s="74"/>
      <c r="TZ28" s="74"/>
      <c r="UA28" s="85"/>
      <c r="UB28" s="80"/>
      <c r="UC28" s="80"/>
      <c r="UD28" s="85"/>
      <c r="UE28" s="77"/>
      <c r="UF28" s="74"/>
      <c r="UG28" s="74"/>
      <c r="UH28" s="85"/>
      <c r="UI28" s="74"/>
      <c r="UJ28" s="74"/>
      <c r="UK28" s="85"/>
      <c r="UL28" s="74"/>
      <c r="UM28" s="74"/>
      <c r="UN28" s="85"/>
      <c r="UO28" s="74"/>
      <c r="UP28" s="74"/>
      <c r="UQ28" s="85"/>
      <c r="UR28" s="80"/>
      <c r="US28" s="80"/>
      <c r="UT28" s="85"/>
      <c r="UU28" s="77"/>
      <c r="UV28" s="74"/>
      <c r="UW28" s="74"/>
      <c r="UX28" s="85"/>
      <c r="UY28" s="74"/>
      <c r="UZ28" s="74"/>
      <c r="VA28" s="85"/>
      <c r="VB28" s="74"/>
      <c r="VC28" s="74"/>
      <c r="VD28" s="85"/>
      <c r="VE28" s="74"/>
      <c r="VF28" s="74"/>
      <c r="VG28" s="85"/>
      <c r="VH28" s="80"/>
      <c r="VI28" s="80"/>
      <c r="VJ28" s="85"/>
      <c r="VK28" s="77"/>
      <c r="VL28" s="74"/>
      <c r="VM28" s="74"/>
      <c r="VN28" s="85"/>
      <c r="VO28" s="74"/>
      <c r="VP28" s="74"/>
      <c r="VQ28" s="85"/>
      <c r="VR28" s="74"/>
      <c r="VS28" s="74"/>
      <c r="VT28" s="85"/>
      <c r="VU28" s="74"/>
      <c r="VV28" s="74"/>
      <c r="VW28" s="85"/>
      <c r="VX28" s="80"/>
      <c r="VY28" s="80"/>
      <c r="VZ28" s="85"/>
      <c r="WA28" s="77"/>
      <c r="WB28" s="74"/>
      <c r="WC28" s="74"/>
      <c r="WD28" s="85"/>
      <c r="WE28" s="74"/>
      <c r="WF28" s="74"/>
      <c r="WG28" s="85"/>
      <c r="WH28" s="74"/>
      <c r="WI28" s="74"/>
      <c r="WJ28" s="85"/>
      <c r="WK28" s="74"/>
      <c r="WL28" s="74"/>
      <c r="WM28" s="85"/>
      <c r="WN28" s="80"/>
      <c r="WO28" s="80"/>
      <c r="WP28" s="85"/>
      <c r="WQ28" s="77"/>
      <c r="WR28" s="74"/>
      <c r="WS28" s="74"/>
      <c r="WT28" s="85"/>
      <c r="WU28" s="74"/>
      <c r="WV28" s="74"/>
      <c r="WW28" s="85"/>
      <c r="WX28" s="74"/>
      <c r="WY28" s="74"/>
      <c r="WZ28" s="85"/>
      <c r="XA28" s="74"/>
      <c r="XB28" s="74"/>
      <c r="XC28" s="85"/>
      <c r="XD28" s="80"/>
      <c r="XE28" s="80"/>
      <c r="XF28" s="85"/>
      <c r="XG28" s="77"/>
      <c r="XH28" s="74"/>
      <c r="XI28" s="74"/>
      <c r="XJ28" s="85"/>
      <c r="XK28" s="74"/>
      <c r="XL28" s="74"/>
      <c r="XM28" s="85"/>
      <c r="XN28" s="74"/>
      <c r="XO28" s="74"/>
      <c r="XP28" s="85"/>
      <c r="XQ28" s="74"/>
      <c r="XR28" s="74"/>
      <c r="XS28" s="85"/>
      <c r="XT28" s="80"/>
      <c r="XU28" s="80"/>
      <c r="XV28" s="85"/>
      <c r="XW28" s="77"/>
      <c r="XX28" s="74"/>
      <c r="XY28" s="74"/>
      <c r="XZ28" s="85"/>
      <c r="YA28" s="74"/>
      <c r="YB28" s="74"/>
      <c r="YC28" s="85"/>
      <c r="YD28" s="74"/>
      <c r="YE28" s="74"/>
      <c r="YF28" s="85"/>
      <c r="YG28" s="74"/>
      <c r="YH28" s="74"/>
      <c r="YI28" s="85"/>
      <c r="YJ28" s="80"/>
      <c r="YK28" s="80"/>
      <c r="YL28" s="85"/>
      <c r="YM28" s="77"/>
      <c r="YN28" s="74"/>
      <c r="YO28" s="74"/>
      <c r="YP28" s="85"/>
      <c r="YQ28" s="74"/>
      <c r="YR28" s="74"/>
      <c r="YS28" s="85"/>
      <c r="YT28" s="74"/>
      <c r="YU28" s="74"/>
      <c r="YV28" s="85"/>
      <c r="YW28" s="74"/>
      <c r="YX28" s="74"/>
      <c r="YY28" s="85"/>
      <c r="YZ28" s="80"/>
      <c r="ZA28" s="80"/>
      <c r="ZB28" s="85"/>
      <c r="ZC28" s="77"/>
      <c r="ZD28" s="74"/>
      <c r="ZE28" s="74"/>
      <c r="ZF28" s="85"/>
      <c r="ZG28" s="74"/>
      <c r="ZH28" s="74"/>
      <c r="ZI28" s="85"/>
      <c r="ZJ28" s="74"/>
      <c r="ZK28" s="74"/>
      <c r="ZL28" s="85"/>
      <c r="ZM28" s="74"/>
      <c r="ZN28" s="74"/>
      <c r="ZO28" s="85"/>
      <c r="ZP28" s="80"/>
      <c r="ZQ28" s="80"/>
      <c r="ZR28" s="85"/>
      <c r="ZS28" s="77"/>
      <c r="ZT28" s="74"/>
      <c r="ZU28" s="74"/>
      <c r="ZV28" s="85"/>
      <c r="ZW28" s="74"/>
      <c r="ZX28" s="74"/>
      <c r="ZY28" s="85"/>
      <c r="ZZ28" s="74"/>
      <c r="AAA28" s="74"/>
      <c r="AAB28" s="85"/>
      <c r="AAC28" s="74"/>
      <c r="AAD28" s="74"/>
      <c r="AAE28" s="85"/>
      <c r="AAF28" s="80"/>
      <c r="AAG28" s="80"/>
      <c r="AAH28" s="85"/>
      <c r="AAI28" s="77"/>
      <c r="AAJ28" s="74"/>
      <c r="AAK28" s="74"/>
      <c r="AAL28" s="85"/>
      <c r="AAM28" s="74"/>
      <c r="AAN28" s="74"/>
      <c r="AAO28" s="85"/>
      <c r="AAP28" s="74"/>
      <c r="AAQ28" s="74"/>
      <c r="AAR28" s="85"/>
      <c r="AAS28" s="74"/>
      <c r="AAT28" s="74"/>
      <c r="AAU28" s="85"/>
      <c r="AAV28" s="80"/>
      <c r="AAW28" s="80"/>
      <c r="AAX28" s="85"/>
      <c r="AAY28" s="77"/>
      <c r="AAZ28" s="74"/>
      <c r="ABA28" s="74"/>
      <c r="ABB28" s="85"/>
      <c r="ABC28" s="74"/>
      <c r="ABD28" s="74"/>
      <c r="ABE28" s="85"/>
      <c r="ABF28" s="74"/>
      <c r="ABG28" s="74"/>
      <c r="ABH28" s="85"/>
      <c r="ABI28" s="74"/>
      <c r="ABJ28" s="74"/>
      <c r="ABK28" s="85"/>
      <c r="ABL28" s="80"/>
      <c r="ABM28" s="80"/>
      <c r="ABN28" s="85"/>
      <c r="ABO28" s="77"/>
      <c r="ABP28" s="74"/>
      <c r="ABQ28" s="74"/>
      <c r="ABR28" s="85"/>
      <c r="ABS28" s="74"/>
      <c r="ABT28" s="74"/>
      <c r="ABU28" s="85"/>
      <c r="ABV28" s="74"/>
      <c r="ABW28" s="74"/>
      <c r="ABX28" s="85"/>
      <c r="ABY28" s="74"/>
      <c r="ABZ28" s="74"/>
      <c r="ACA28" s="85"/>
      <c r="ACB28" s="80"/>
      <c r="ACC28" s="80"/>
      <c r="ACD28" s="85"/>
      <c r="ACE28" s="77"/>
      <c r="ACF28" s="74"/>
      <c r="ACG28" s="74"/>
      <c r="ACH28" s="85"/>
      <c r="ACI28" s="74"/>
      <c r="ACJ28" s="74"/>
      <c r="ACK28" s="85"/>
      <c r="ACL28" s="74"/>
      <c r="ACM28" s="74"/>
      <c r="ACN28" s="85"/>
      <c r="ACO28" s="74"/>
      <c r="ACP28" s="74"/>
      <c r="ACQ28" s="85"/>
      <c r="ACR28" s="80"/>
      <c r="ACS28" s="80"/>
      <c r="ACT28" s="85"/>
      <c r="ACU28" s="77"/>
      <c r="ACV28" s="74"/>
      <c r="ACW28" s="74"/>
      <c r="ACX28" s="85"/>
      <c r="ACY28" s="74"/>
      <c r="ACZ28" s="74"/>
      <c r="ADA28" s="85"/>
      <c r="ADB28" s="74"/>
      <c r="ADC28" s="74"/>
      <c r="ADD28" s="85"/>
      <c r="ADE28" s="74"/>
      <c r="ADF28" s="74"/>
      <c r="ADG28" s="85"/>
      <c r="ADH28" s="80"/>
      <c r="ADI28" s="80"/>
      <c r="ADJ28" s="85"/>
      <c r="ADK28" s="77"/>
      <c r="ADL28" s="74"/>
      <c r="ADM28" s="74"/>
      <c r="ADN28" s="85"/>
      <c r="ADO28" s="74"/>
      <c r="ADP28" s="74"/>
      <c r="ADQ28" s="85"/>
      <c r="ADR28" s="74"/>
      <c r="ADS28" s="74"/>
      <c r="ADT28" s="85"/>
      <c r="ADU28" s="74"/>
      <c r="ADV28" s="74"/>
      <c r="ADW28" s="85"/>
      <c r="ADX28" s="80"/>
      <c r="ADY28" s="80"/>
      <c r="ADZ28" s="85"/>
      <c r="AEA28" s="77"/>
      <c r="AEB28" s="74"/>
      <c r="AEC28" s="74"/>
      <c r="AED28" s="85"/>
      <c r="AEE28" s="74"/>
      <c r="AEF28" s="74"/>
      <c r="AEG28" s="85"/>
      <c r="AEH28" s="74"/>
      <c r="AEI28" s="74"/>
      <c r="AEJ28" s="85"/>
      <c r="AEK28" s="74"/>
      <c r="AEL28" s="74"/>
      <c r="AEM28" s="85"/>
      <c r="AEN28" s="80"/>
      <c r="AEO28" s="80"/>
      <c r="AEP28" s="85"/>
      <c r="AEQ28" s="77"/>
      <c r="AER28" s="74"/>
      <c r="AES28" s="74"/>
      <c r="AET28" s="85"/>
      <c r="AEU28" s="74"/>
      <c r="AEV28" s="74"/>
      <c r="AEW28" s="85"/>
      <c r="AEX28" s="74"/>
      <c r="AEY28" s="74"/>
      <c r="AEZ28" s="85"/>
      <c r="AFA28" s="74"/>
      <c r="AFB28" s="74"/>
      <c r="AFC28" s="85"/>
      <c r="AFD28" s="80"/>
      <c r="AFE28" s="80"/>
      <c r="AFF28" s="85"/>
      <c r="AFG28" s="77"/>
      <c r="AFH28" s="74"/>
      <c r="AFI28" s="74"/>
      <c r="AFJ28" s="85"/>
      <c r="AFK28" s="74"/>
      <c r="AFL28" s="74"/>
      <c r="AFM28" s="85"/>
      <c r="AFN28" s="74"/>
      <c r="AFO28" s="74"/>
      <c r="AFP28" s="85"/>
      <c r="AFQ28" s="74"/>
      <c r="AFR28" s="74"/>
      <c r="AFS28" s="85"/>
      <c r="AFT28" s="80"/>
      <c r="AFU28" s="80"/>
      <c r="AFV28" s="85"/>
      <c r="AFW28" s="77"/>
      <c r="AFX28" s="74"/>
      <c r="AFY28" s="74"/>
      <c r="AFZ28" s="85"/>
      <c r="AGA28" s="74"/>
      <c r="AGB28" s="74"/>
      <c r="AGC28" s="85"/>
      <c r="AGD28" s="74"/>
      <c r="AGE28" s="74"/>
      <c r="AGF28" s="85"/>
      <c r="AGG28" s="74"/>
      <c r="AGH28" s="74"/>
      <c r="AGI28" s="85"/>
      <c r="AGJ28" s="80"/>
      <c r="AGK28" s="80"/>
      <c r="AGL28" s="85"/>
      <c r="AGM28" s="77"/>
      <c r="AGN28" s="74"/>
      <c r="AGO28" s="74"/>
      <c r="AGP28" s="85"/>
      <c r="AGQ28" s="74"/>
      <c r="AGR28" s="74"/>
      <c r="AGS28" s="85"/>
      <c r="AGT28" s="74"/>
      <c r="AGU28" s="74"/>
      <c r="AGV28" s="85"/>
      <c r="AGW28" s="74"/>
      <c r="AGX28" s="74"/>
      <c r="AGY28" s="85"/>
      <c r="AGZ28" s="80"/>
      <c r="AHA28" s="80"/>
      <c r="AHB28" s="85"/>
      <c r="AHC28" s="77"/>
      <c r="AHD28" s="74"/>
      <c r="AHE28" s="74"/>
      <c r="AHF28" s="85"/>
      <c r="AHG28" s="74"/>
      <c r="AHH28" s="74"/>
      <c r="AHI28" s="85"/>
      <c r="AHJ28" s="74"/>
      <c r="AHK28" s="74"/>
      <c r="AHL28" s="85"/>
      <c r="AHM28" s="74"/>
      <c r="AHN28" s="74"/>
      <c r="AHO28" s="85"/>
      <c r="AHP28" s="80"/>
      <c r="AHQ28" s="80"/>
      <c r="AHR28" s="85"/>
      <c r="AHS28" s="77"/>
      <c r="AHT28" s="74"/>
      <c r="AHU28" s="74"/>
      <c r="AHV28" s="85"/>
      <c r="AHW28" s="74"/>
      <c r="AHX28" s="74"/>
      <c r="AHY28" s="85"/>
      <c r="AHZ28" s="74"/>
      <c r="AIA28" s="74"/>
      <c r="AIB28" s="85"/>
      <c r="AIC28" s="74"/>
      <c r="AID28" s="74"/>
      <c r="AIE28" s="85"/>
      <c r="AIF28" s="80"/>
      <c r="AIG28" s="80"/>
      <c r="AIH28" s="85"/>
      <c r="AII28" s="77"/>
      <c r="AIJ28" s="74"/>
      <c r="AIK28" s="74"/>
      <c r="AIL28" s="85"/>
      <c r="AIM28" s="74"/>
      <c r="AIN28" s="74"/>
      <c r="AIO28" s="85"/>
      <c r="AIP28" s="74"/>
      <c r="AIQ28" s="74"/>
      <c r="AIR28" s="85"/>
      <c r="AIS28" s="74"/>
      <c r="AIT28" s="74"/>
      <c r="AIU28" s="85"/>
      <c r="AIV28" s="80"/>
      <c r="AIW28" s="80"/>
      <c r="AIX28" s="85"/>
      <c r="AIY28" s="77"/>
      <c r="AIZ28" s="74"/>
      <c r="AJA28" s="74"/>
      <c r="AJB28" s="85"/>
      <c r="AJC28" s="74"/>
      <c r="AJD28" s="74"/>
      <c r="AJE28" s="85"/>
      <c r="AJF28" s="74"/>
      <c r="AJG28" s="74"/>
      <c r="AJH28" s="85"/>
      <c r="AJI28" s="74"/>
      <c r="AJJ28" s="74"/>
      <c r="AJK28" s="85"/>
      <c r="AJL28" s="80"/>
      <c r="AJM28" s="80"/>
      <c r="AJN28" s="85"/>
      <c r="AJO28" s="77"/>
      <c r="AJP28" s="74"/>
      <c r="AJQ28" s="74"/>
      <c r="AJR28" s="85"/>
      <c r="AJS28" s="74"/>
      <c r="AJT28" s="74"/>
      <c r="AJU28" s="85"/>
      <c r="AJV28" s="74"/>
      <c r="AJW28" s="74"/>
      <c r="AJX28" s="85"/>
      <c r="AJY28" s="74"/>
      <c r="AJZ28" s="74"/>
      <c r="AKA28" s="85"/>
      <c r="AKB28" s="80"/>
      <c r="AKC28" s="80"/>
      <c r="AKD28" s="85"/>
      <c r="AKE28" s="77"/>
      <c r="AKF28" s="74"/>
      <c r="AKG28" s="74"/>
      <c r="AKH28" s="85"/>
      <c r="AKI28" s="74"/>
      <c r="AKJ28" s="74"/>
      <c r="AKK28" s="85"/>
      <c r="AKL28" s="74"/>
      <c r="AKM28" s="74"/>
      <c r="AKN28" s="85"/>
      <c r="AKO28" s="74"/>
      <c r="AKP28" s="74"/>
      <c r="AKQ28" s="85"/>
      <c r="AKR28" s="80"/>
      <c r="AKS28" s="80"/>
      <c r="AKT28" s="85"/>
      <c r="AKU28" s="77"/>
      <c r="AKV28" s="74"/>
      <c r="AKW28" s="74"/>
      <c r="AKX28" s="85"/>
      <c r="AKY28" s="74"/>
      <c r="AKZ28" s="74"/>
      <c r="ALA28" s="85"/>
      <c r="ALB28" s="74"/>
      <c r="ALC28" s="74"/>
      <c r="ALD28" s="85"/>
      <c r="ALE28" s="74"/>
      <c r="ALF28" s="74"/>
      <c r="ALG28" s="85"/>
      <c r="ALH28" s="80"/>
      <c r="ALI28" s="80"/>
      <c r="ALJ28" s="85"/>
      <c r="ALK28" s="77"/>
      <c r="ALL28" s="74"/>
      <c r="ALM28" s="74"/>
      <c r="ALN28" s="85"/>
      <c r="ALO28" s="74"/>
      <c r="ALP28" s="74"/>
      <c r="ALQ28" s="85"/>
      <c r="ALR28" s="74"/>
      <c r="ALS28" s="74"/>
      <c r="ALT28" s="85"/>
      <c r="ALU28" s="74"/>
      <c r="ALV28" s="74"/>
      <c r="ALW28" s="85"/>
      <c r="ALX28" s="80"/>
      <c r="ALY28" s="80"/>
      <c r="ALZ28" s="85"/>
      <c r="AMA28" s="77"/>
      <c r="AMB28" s="74"/>
      <c r="AMC28" s="74"/>
      <c r="AMD28" s="85"/>
      <c r="AME28" s="74"/>
      <c r="AMF28" s="74"/>
      <c r="AMG28" s="85"/>
      <c r="AMH28" s="74"/>
      <c r="AMI28" s="74"/>
      <c r="AMJ28" s="85"/>
      <c r="AMK28" s="74"/>
      <c r="AML28" s="74"/>
      <c r="AMM28" s="85"/>
      <c r="AMN28" s="80"/>
      <c r="AMO28" s="80"/>
      <c r="AMP28" s="85"/>
      <c r="AMQ28" s="77"/>
      <c r="AMR28" s="74"/>
      <c r="AMS28" s="74"/>
      <c r="AMT28" s="85"/>
      <c r="AMU28" s="74"/>
      <c r="AMV28" s="74"/>
      <c r="AMW28" s="85"/>
      <c r="AMX28" s="74"/>
      <c r="AMY28" s="74"/>
      <c r="AMZ28" s="85"/>
      <c r="ANA28" s="74"/>
      <c r="ANB28" s="74"/>
      <c r="ANC28" s="85"/>
      <c r="AND28" s="80"/>
      <c r="ANE28" s="80"/>
      <c r="ANF28" s="85"/>
      <c r="ANG28" s="77"/>
      <c r="ANH28" s="74"/>
      <c r="ANI28" s="74"/>
      <c r="ANJ28" s="85"/>
      <c r="ANK28" s="74"/>
      <c r="ANL28" s="74"/>
      <c r="ANM28" s="85"/>
      <c r="ANN28" s="74"/>
      <c r="ANO28" s="74"/>
      <c r="ANP28" s="85"/>
      <c r="ANQ28" s="74"/>
      <c r="ANR28" s="74"/>
      <c r="ANS28" s="85"/>
      <c r="ANT28" s="80"/>
      <c r="ANU28" s="80"/>
      <c r="ANV28" s="85"/>
      <c r="ANW28" s="77"/>
      <c r="ANX28" s="74"/>
      <c r="ANY28" s="74"/>
      <c r="ANZ28" s="85"/>
      <c r="AOA28" s="74"/>
      <c r="AOB28" s="74"/>
      <c r="AOC28" s="85"/>
      <c r="AOD28" s="74"/>
      <c r="AOE28" s="74"/>
      <c r="AOF28" s="85"/>
      <c r="AOG28" s="74"/>
      <c r="AOH28" s="74"/>
      <c r="AOI28" s="85"/>
      <c r="AOJ28" s="80"/>
      <c r="AOK28" s="80"/>
      <c r="AOL28" s="85"/>
      <c r="AOM28" s="77"/>
      <c r="AON28" s="74"/>
      <c r="AOO28" s="74"/>
      <c r="AOP28" s="85"/>
      <c r="AOQ28" s="74"/>
      <c r="AOR28" s="74"/>
      <c r="AOS28" s="85"/>
      <c r="AOT28" s="74"/>
      <c r="AOU28" s="74"/>
      <c r="AOV28" s="85"/>
      <c r="AOW28" s="74"/>
      <c r="AOX28" s="74"/>
      <c r="AOY28" s="85"/>
      <c r="AOZ28" s="80"/>
      <c r="APA28" s="80"/>
      <c r="APB28" s="85"/>
      <c r="APC28" s="77"/>
      <c r="APD28" s="74"/>
      <c r="APE28" s="74"/>
      <c r="APF28" s="85"/>
      <c r="APG28" s="74"/>
      <c r="APH28" s="74"/>
      <c r="API28" s="85"/>
      <c r="APJ28" s="74"/>
      <c r="APK28" s="74"/>
      <c r="APL28" s="85"/>
      <c r="APM28" s="74"/>
      <c r="APN28" s="74"/>
      <c r="APO28" s="85"/>
      <c r="APP28" s="80"/>
      <c r="APQ28" s="80"/>
      <c r="APR28" s="85"/>
      <c r="APS28" s="77"/>
      <c r="APT28" s="74"/>
      <c r="APU28" s="74"/>
      <c r="APV28" s="85"/>
      <c r="APW28" s="74"/>
      <c r="APX28" s="74"/>
      <c r="APY28" s="85"/>
      <c r="APZ28" s="74"/>
      <c r="AQA28" s="74"/>
      <c r="AQB28" s="85"/>
      <c r="AQC28" s="74"/>
      <c r="AQD28" s="74"/>
      <c r="AQE28" s="85"/>
      <c r="AQF28" s="80"/>
      <c r="AQG28" s="80"/>
      <c r="AQH28" s="85"/>
      <c r="AQI28" s="77"/>
      <c r="AQJ28" s="74"/>
      <c r="AQK28" s="74"/>
      <c r="AQL28" s="85"/>
      <c r="AQM28" s="74"/>
      <c r="AQN28" s="74"/>
      <c r="AQO28" s="85"/>
      <c r="AQP28" s="74"/>
      <c r="AQQ28" s="74"/>
      <c r="AQR28" s="85"/>
      <c r="AQS28" s="74"/>
      <c r="AQT28" s="74"/>
      <c r="AQU28" s="85"/>
      <c r="AQV28" s="80"/>
      <c r="AQW28" s="80"/>
      <c r="AQX28" s="85"/>
      <c r="AQY28" s="77"/>
      <c r="AQZ28" s="74"/>
      <c r="ARA28" s="74"/>
      <c r="ARB28" s="85"/>
      <c r="ARC28" s="74"/>
      <c r="ARD28" s="74"/>
      <c r="ARE28" s="85"/>
      <c r="ARF28" s="74"/>
      <c r="ARG28" s="74"/>
      <c r="ARH28" s="85"/>
      <c r="ARI28" s="74"/>
      <c r="ARJ28" s="74"/>
      <c r="ARK28" s="85"/>
      <c r="ARL28" s="80"/>
      <c r="ARM28" s="80"/>
      <c r="ARN28" s="85"/>
      <c r="ARO28" s="77"/>
      <c r="ARP28" s="74"/>
      <c r="ARQ28" s="74"/>
      <c r="ARR28" s="85"/>
      <c r="ARS28" s="74"/>
      <c r="ART28" s="74"/>
      <c r="ARU28" s="85"/>
      <c r="ARV28" s="74"/>
      <c r="ARW28" s="74"/>
      <c r="ARX28" s="85"/>
      <c r="ARY28" s="74"/>
      <c r="ARZ28" s="74"/>
      <c r="ASA28" s="85"/>
      <c r="ASB28" s="80"/>
      <c r="ASC28" s="80"/>
      <c r="ASD28" s="85"/>
      <c r="ASE28" s="77"/>
      <c r="ASF28" s="74"/>
      <c r="ASG28" s="74"/>
      <c r="ASH28" s="85"/>
      <c r="ASI28" s="74"/>
      <c r="ASJ28" s="74"/>
      <c r="ASK28" s="85"/>
      <c r="ASL28" s="74"/>
      <c r="ASM28" s="74"/>
      <c r="ASN28" s="85"/>
      <c r="ASO28" s="74"/>
      <c r="ASP28" s="74"/>
      <c r="ASQ28" s="85"/>
      <c r="ASR28" s="80"/>
      <c r="ASS28" s="80"/>
      <c r="AST28" s="85"/>
      <c r="ASU28" s="77"/>
      <c r="ASV28" s="74"/>
      <c r="ASW28" s="74"/>
      <c r="ASX28" s="85"/>
      <c r="ASY28" s="74"/>
      <c r="ASZ28" s="74"/>
      <c r="ATA28" s="85"/>
      <c r="ATB28" s="74"/>
      <c r="ATC28" s="74"/>
      <c r="ATD28" s="85"/>
      <c r="ATE28" s="74"/>
      <c r="ATF28" s="74"/>
      <c r="ATG28" s="85"/>
      <c r="ATH28" s="80"/>
      <c r="ATI28" s="80"/>
      <c r="ATJ28" s="85"/>
      <c r="ATK28" s="77"/>
      <c r="ATL28" s="74"/>
      <c r="ATM28" s="74"/>
      <c r="ATN28" s="85"/>
      <c r="ATO28" s="74"/>
      <c r="ATP28" s="74"/>
      <c r="ATQ28" s="85"/>
      <c r="ATR28" s="74"/>
      <c r="ATS28" s="74"/>
      <c r="ATT28" s="85"/>
      <c r="ATU28" s="74"/>
      <c r="ATV28" s="74"/>
      <c r="ATW28" s="85"/>
      <c r="ATX28" s="80"/>
      <c r="ATY28" s="80"/>
      <c r="ATZ28" s="85"/>
      <c r="AUA28" s="77"/>
      <c r="AUB28" s="74"/>
      <c r="AUC28" s="74"/>
      <c r="AUD28" s="85"/>
      <c r="AUE28" s="74"/>
      <c r="AUF28" s="74"/>
      <c r="AUG28" s="85"/>
      <c r="AUH28" s="74"/>
      <c r="AUI28" s="74"/>
      <c r="AUJ28" s="85"/>
      <c r="AUK28" s="74"/>
      <c r="AUL28" s="74"/>
      <c r="AUM28" s="85"/>
      <c r="AUN28" s="80"/>
      <c r="AUO28" s="80"/>
      <c r="AUP28" s="85"/>
      <c r="AUQ28" s="77"/>
      <c r="AUR28" s="74"/>
      <c r="AUS28" s="74"/>
      <c r="AUT28" s="85"/>
      <c r="AUU28" s="74"/>
      <c r="AUV28" s="74"/>
      <c r="AUW28" s="85"/>
      <c r="AUX28" s="74"/>
      <c r="AUY28" s="74"/>
      <c r="AUZ28" s="85"/>
      <c r="AVA28" s="74"/>
      <c r="AVB28" s="74"/>
      <c r="AVC28" s="85"/>
      <c r="AVD28" s="80"/>
      <c r="AVE28" s="80"/>
      <c r="AVF28" s="85"/>
      <c r="AVG28" s="77"/>
      <c r="AVH28" s="74"/>
      <c r="AVI28" s="74"/>
      <c r="AVJ28" s="85"/>
      <c r="AVK28" s="74"/>
      <c r="AVL28" s="74"/>
      <c r="AVM28" s="85"/>
      <c r="AVN28" s="74"/>
      <c r="AVO28" s="74"/>
      <c r="AVP28" s="85"/>
      <c r="AVQ28" s="74"/>
      <c r="AVR28" s="74"/>
      <c r="AVS28" s="85"/>
      <c r="AVT28" s="80"/>
      <c r="AVU28" s="80"/>
      <c r="AVV28" s="85"/>
      <c r="AVW28" s="77"/>
      <c r="AVX28" s="74"/>
      <c r="AVY28" s="74"/>
      <c r="AVZ28" s="85"/>
      <c r="AWA28" s="74"/>
      <c r="AWB28" s="74"/>
      <c r="AWC28" s="85"/>
      <c r="AWD28" s="74"/>
      <c r="AWE28" s="74"/>
      <c r="AWF28" s="85"/>
      <c r="AWG28" s="74"/>
      <c r="AWH28" s="74"/>
      <c r="AWI28" s="85"/>
      <c r="AWJ28" s="80"/>
      <c r="AWK28" s="80"/>
      <c r="AWL28" s="85"/>
      <c r="AWM28" s="77"/>
      <c r="AWN28" s="74"/>
      <c r="AWO28" s="74"/>
      <c r="AWP28" s="85"/>
      <c r="AWQ28" s="74"/>
      <c r="AWR28" s="74"/>
      <c r="AWS28" s="85"/>
      <c r="AWT28" s="74"/>
      <c r="AWU28" s="74"/>
      <c r="AWV28" s="85"/>
      <c r="AWW28" s="74"/>
      <c r="AWX28" s="74"/>
      <c r="AWY28" s="85"/>
      <c r="AWZ28" s="80"/>
      <c r="AXA28" s="80"/>
      <c r="AXB28" s="85"/>
      <c r="AXC28" s="77"/>
      <c r="AXD28" s="74"/>
      <c r="AXE28" s="74"/>
      <c r="AXF28" s="85"/>
      <c r="AXG28" s="74"/>
      <c r="AXH28" s="74"/>
      <c r="AXI28" s="85"/>
      <c r="AXJ28" s="74"/>
      <c r="AXK28" s="74"/>
      <c r="AXL28" s="85"/>
      <c r="AXM28" s="74"/>
      <c r="AXN28" s="74"/>
      <c r="AXO28" s="85"/>
      <c r="AXP28" s="80"/>
      <c r="AXQ28" s="80"/>
      <c r="AXR28" s="85"/>
      <c r="AXS28" s="77"/>
      <c r="AXT28" s="74"/>
      <c r="AXU28" s="74"/>
      <c r="AXV28" s="85"/>
      <c r="AXW28" s="74"/>
      <c r="AXX28" s="74"/>
      <c r="AXY28" s="85"/>
      <c r="AXZ28" s="74"/>
      <c r="AYA28" s="74"/>
      <c r="AYB28" s="85"/>
      <c r="AYC28" s="74"/>
      <c r="AYD28" s="74"/>
      <c r="AYE28" s="85"/>
      <c r="AYF28" s="80"/>
      <c r="AYG28" s="80"/>
      <c r="AYH28" s="85"/>
      <c r="AYI28" s="77"/>
      <c r="AYJ28" s="74"/>
      <c r="AYK28" s="74"/>
      <c r="AYL28" s="85"/>
      <c r="AYM28" s="74"/>
      <c r="AYN28" s="74"/>
      <c r="AYO28" s="85"/>
      <c r="AYP28" s="74"/>
      <c r="AYQ28" s="74"/>
      <c r="AYR28" s="85"/>
      <c r="AYS28" s="74"/>
      <c r="AYT28" s="74"/>
      <c r="AYU28" s="85"/>
      <c r="AYV28" s="80"/>
      <c r="AYW28" s="80"/>
      <c r="AYX28" s="85"/>
      <c r="AYY28" s="77"/>
      <c r="AYZ28" s="74"/>
      <c r="AZA28" s="74"/>
      <c r="AZB28" s="85"/>
      <c r="AZC28" s="74"/>
      <c r="AZD28" s="74"/>
      <c r="AZE28" s="85"/>
      <c r="AZF28" s="74"/>
      <c r="AZG28" s="74"/>
      <c r="AZH28" s="85"/>
      <c r="AZI28" s="74"/>
      <c r="AZJ28" s="74"/>
      <c r="AZK28" s="85"/>
      <c r="AZL28" s="80"/>
      <c r="AZM28" s="80"/>
      <c r="AZN28" s="85"/>
      <c r="AZO28" s="77"/>
      <c r="AZP28" s="74"/>
      <c r="AZQ28" s="74"/>
      <c r="AZR28" s="85"/>
      <c r="AZS28" s="74"/>
      <c r="AZT28" s="74"/>
      <c r="AZU28" s="85"/>
      <c r="AZV28" s="74"/>
      <c r="AZW28" s="74"/>
      <c r="AZX28" s="85"/>
      <c r="AZY28" s="74"/>
      <c r="AZZ28" s="74"/>
      <c r="BAA28" s="85"/>
      <c r="BAB28" s="80"/>
      <c r="BAC28" s="80"/>
      <c r="BAD28" s="85"/>
      <c r="BAE28" s="77"/>
      <c r="BAF28" s="74"/>
      <c r="BAG28" s="74"/>
      <c r="BAH28" s="85"/>
      <c r="BAI28" s="74"/>
      <c r="BAJ28" s="74"/>
      <c r="BAK28" s="85"/>
      <c r="BAL28" s="74"/>
      <c r="BAM28" s="74"/>
      <c r="BAN28" s="85"/>
      <c r="BAO28" s="74"/>
      <c r="BAP28" s="74"/>
      <c r="BAQ28" s="85"/>
      <c r="BAR28" s="80"/>
      <c r="BAS28" s="80"/>
      <c r="BAT28" s="85"/>
      <c r="BAU28" s="77"/>
      <c r="BAV28" s="74"/>
      <c r="BAW28" s="74"/>
      <c r="BAX28" s="85"/>
      <c r="BAY28" s="74"/>
      <c r="BAZ28" s="74"/>
      <c r="BBA28" s="85"/>
      <c r="BBB28" s="74"/>
      <c r="BBC28" s="74"/>
      <c r="BBD28" s="85"/>
      <c r="BBE28" s="74"/>
      <c r="BBF28" s="74"/>
      <c r="BBG28" s="85"/>
      <c r="BBH28" s="80"/>
      <c r="BBI28" s="80"/>
      <c r="BBJ28" s="85"/>
      <c r="BBK28" s="77"/>
      <c r="BBL28" s="74"/>
      <c r="BBM28" s="74"/>
      <c r="BBN28" s="85"/>
      <c r="BBO28" s="74"/>
      <c r="BBP28" s="74"/>
      <c r="BBQ28" s="85"/>
      <c r="BBR28" s="74"/>
      <c r="BBS28" s="74"/>
      <c r="BBT28" s="85"/>
      <c r="BBU28" s="74"/>
      <c r="BBV28" s="74"/>
      <c r="BBW28" s="85"/>
      <c r="BBX28" s="80"/>
      <c r="BBY28" s="80"/>
      <c r="BBZ28" s="85"/>
      <c r="BCA28" s="77"/>
      <c r="BCB28" s="74"/>
      <c r="BCC28" s="74"/>
      <c r="BCD28" s="85"/>
      <c r="BCE28" s="74"/>
      <c r="BCF28" s="74"/>
      <c r="BCG28" s="85"/>
      <c r="BCH28" s="74"/>
      <c r="BCI28" s="74"/>
      <c r="BCJ28" s="85"/>
      <c r="BCK28" s="74"/>
      <c r="BCL28" s="74"/>
      <c r="BCM28" s="85"/>
      <c r="BCN28" s="80"/>
      <c r="BCO28" s="80"/>
      <c r="BCP28" s="85"/>
      <c r="BCQ28" s="77"/>
      <c r="BCR28" s="74"/>
      <c r="BCS28" s="74"/>
      <c r="BCT28" s="85"/>
      <c r="BCU28" s="74"/>
      <c r="BCV28" s="74"/>
      <c r="BCW28" s="85"/>
      <c r="BCX28" s="74"/>
      <c r="BCY28" s="74"/>
      <c r="BCZ28" s="85"/>
      <c r="BDA28" s="74"/>
      <c r="BDB28" s="74"/>
      <c r="BDC28" s="85"/>
      <c r="BDD28" s="80"/>
      <c r="BDE28" s="80"/>
      <c r="BDF28" s="85"/>
      <c r="BDG28" s="77"/>
      <c r="BDH28" s="74"/>
      <c r="BDI28" s="74"/>
      <c r="BDJ28" s="85"/>
      <c r="BDK28" s="74"/>
      <c r="BDL28" s="74"/>
      <c r="BDM28" s="85"/>
      <c r="BDN28" s="74"/>
      <c r="BDO28" s="74"/>
      <c r="BDP28" s="85"/>
      <c r="BDQ28" s="74"/>
      <c r="BDR28" s="74"/>
      <c r="BDS28" s="85"/>
      <c r="BDT28" s="80"/>
      <c r="BDU28" s="80"/>
      <c r="BDV28" s="85"/>
      <c r="BDW28" s="77"/>
      <c r="BDX28" s="74"/>
      <c r="BDY28" s="74"/>
      <c r="BDZ28" s="85"/>
      <c r="BEA28" s="74"/>
      <c r="BEB28" s="74"/>
      <c r="BEC28" s="85"/>
      <c r="BED28" s="74"/>
      <c r="BEE28" s="74"/>
      <c r="BEF28" s="85"/>
      <c r="BEG28" s="74"/>
      <c r="BEH28" s="74"/>
      <c r="BEI28" s="85"/>
      <c r="BEJ28" s="80"/>
      <c r="BEK28" s="80"/>
      <c r="BEL28" s="85"/>
      <c r="BEM28" s="77"/>
      <c r="BEN28" s="74"/>
      <c r="BEO28" s="74"/>
      <c r="BEP28" s="85"/>
      <c r="BEQ28" s="74"/>
      <c r="BER28" s="74"/>
      <c r="BES28" s="85"/>
      <c r="BET28" s="74"/>
      <c r="BEU28" s="74"/>
      <c r="BEV28" s="85"/>
      <c r="BEW28" s="74"/>
      <c r="BEX28" s="74"/>
      <c r="BEY28" s="85"/>
      <c r="BEZ28" s="80"/>
      <c r="BFA28" s="80"/>
      <c r="BFB28" s="85"/>
      <c r="BFC28" s="77"/>
      <c r="BFD28" s="74"/>
      <c r="BFE28" s="74"/>
      <c r="BFF28" s="85"/>
      <c r="BFG28" s="74"/>
      <c r="BFH28" s="74"/>
      <c r="BFI28" s="85"/>
      <c r="BFJ28" s="74"/>
      <c r="BFK28" s="74"/>
      <c r="BFL28" s="85"/>
      <c r="BFM28" s="74"/>
      <c r="BFN28" s="74"/>
      <c r="BFO28" s="85"/>
      <c r="BFP28" s="80"/>
      <c r="BFQ28" s="80"/>
      <c r="BFR28" s="85"/>
      <c r="BFS28" s="77"/>
      <c r="BFT28" s="74"/>
      <c r="BFU28" s="74"/>
      <c r="BFV28" s="85"/>
      <c r="BFW28" s="74"/>
      <c r="BFX28" s="74"/>
      <c r="BFY28" s="85"/>
      <c r="BFZ28" s="74"/>
      <c r="BGA28" s="74"/>
      <c r="BGB28" s="85"/>
      <c r="BGC28" s="74"/>
      <c r="BGD28" s="74"/>
      <c r="BGE28" s="85"/>
      <c r="BGF28" s="80"/>
      <c r="BGG28" s="80"/>
      <c r="BGH28" s="85"/>
      <c r="BGI28" s="77"/>
      <c r="BGJ28" s="74"/>
      <c r="BGK28" s="74"/>
      <c r="BGL28" s="85"/>
      <c r="BGM28" s="74"/>
      <c r="BGN28" s="74"/>
      <c r="BGO28" s="85"/>
      <c r="BGP28" s="74"/>
      <c r="BGQ28" s="74"/>
      <c r="BGR28" s="85"/>
      <c r="BGS28" s="74"/>
      <c r="BGT28" s="74"/>
      <c r="BGU28" s="85"/>
      <c r="BGV28" s="80"/>
      <c r="BGW28" s="80"/>
      <c r="BGX28" s="85"/>
      <c r="BGY28" s="77"/>
      <c r="BGZ28" s="74"/>
      <c r="BHA28" s="74"/>
      <c r="BHB28" s="85"/>
      <c r="BHC28" s="74"/>
      <c r="BHD28" s="74"/>
      <c r="BHE28" s="85"/>
      <c r="BHF28" s="74"/>
      <c r="BHG28" s="74"/>
      <c r="BHH28" s="85"/>
      <c r="BHI28" s="74"/>
      <c r="BHJ28" s="74"/>
      <c r="BHK28" s="85"/>
      <c r="BHL28" s="80"/>
      <c r="BHM28" s="80"/>
      <c r="BHN28" s="85"/>
      <c r="BHO28" s="77"/>
      <c r="BHP28" s="74"/>
      <c r="BHQ28" s="74"/>
      <c r="BHR28" s="85"/>
      <c r="BHS28" s="74"/>
      <c r="BHT28" s="74"/>
      <c r="BHU28" s="85"/>
      <c r="BHV28" s="74"/>
      <c r="BHW28" s="74"/>
      <c r="BHX28" s="85"/>
      <c r="BHY28" s="74"/>
      <c r="BHZ28" s="74"/>
      <c r="BIA28" s="85"/>
      <c r="BIB28" s="80"/>
      <c r="BIC28" s="80"/>
      <c r="BID28" s="85"/>
      <c r="BIE28" s="77"/>
      <c r="BIF28" s="74"/>
      <c r="BIG28" s="74"/>
      <c r="BIH28" s="85"/>
      <c r="BII28" s="74"/>
      <c r="BIJ28" s="74"/>
      <c r="BIK28" s="85"/>
      <c r="BIL28" s="74"/>
      <c r="BIM28" s="74"/>
      <c r="BIN28" s="85"/>
      <c r="BIO28" s="74"/>
      <c r="BIP28" s="74"/>
      <c r="BIQ28" s="85"/>
      <c r="BIR28" s="80"/>
      <c r="BIS28" s="80"/>
      <c r="BIT28" s="85"/>
      <c r="BIU28" s="77"/>
      <c r="BIV28" s="74"/>
      <c r="BIW28" s="74"/>
      <c r="BIX28" s="85"/>
      <c r="BIY28" s="74"/>
      <c r="BIZ28" s="74"/>
      <c r="BJA28" s="85"/>
      <c r="BJB28" s="74"/>
      <c r="BJC28" s="74"/>
      <c r="BJD28" s="85"/>
      <c r="BJE28" s="74"/>
      <c r="BJF28" s="74"/>
      <c r="BJG28" s="85"/>
      <c r="BJH28" s="80"/>
      <c r="BJI28" s="80"/>
      <c r="BJJ28" s="85"/>
      <c r="BJK28" s="77"/>
      <c r="BJL28" s="74"/>
      <c r="BJM28" s="74"/>
      <c r="BJN28" s="85"/>
      <c r="BJO28" s="74"/>
      <c r="BJP28" s="74"/>
      <c r="BJQ28" s="85"/>
      <c r="BJR28" s="74"/>
      <c r="BJS28" s="74"/>
      <c r="BJT28" s="85"/>
      <c r="BJU28" s="74"/>
      <c r="BJV28" s="74"/>
      <c r="BJW28" s="85"/>
      <c r="BJX28" s="80"/>
      <c r="BJY28" s="80"/>
      <c r="BJZ28" s="85"/>
      <c r="BKA28" s="77"/>
      <c r="BKB28" s="74"/>
      <c r="BKC28" s="74"/>
      <c r="BKD28" s="85"/>
      <c r="BKE28" s="74"/>
      <c r="BKF28" s="74"/>
      <c r="BKG28" s="85"/>
      <c r="BKH28" s="74"/>
      <c r="BKI28" s="74"/>
      <c r="BKJ28" s="85"/>
      <c r="BKK28" s="74"/>
      <c r="BKL28" s="74"/>
      <c r="BKM28" s="85"/>
      <c r="BKN28" s="80"/>
      <c r="BKO28" s="80"/>
      <c r="BKP28" s="85"/>
      <c r="BKQ28" s="77"/>
      <c r="BKR28" s="74"/>
      <c r="BKS28" s="74"/>
      <c r="BKT28" s="85"/>
      <c r="BKU28" s="74"/>
      <c r="BKV28" s="74"/>
      <c r="BKW28" s="85"/>
      <c r="BKX28" s="74"/>
      <c r="BKY28" s="74"/>
      <c r="BKZ28" s="85"/>
      <c r="BLA28" s="74"/>
      <c r="BLB28" s="74"/>
      <c r="BLC28" s="85"/>
      <c r="BLD28" s="80"/>
      <c r="BLE28" s="80"/>
      <c r="BLF28" s="85"/>
      <c r="BLG28" s="77"/>
      <c r="BLH28" s="74"/>
      <c r="BLI28" s="74"/>
      <c r="BLJ28" s="85"/>
      <c r="BLK28" s="74"/>
      <c r="BLL28" s="74"/>
      <c r="BLM28" s="85"/>
      <c r="BLN28" s="74"/>
      <c r="BLO28" s="74"/>
      <c r="BLP28" s="85"/>
      <c r="BLQ28" s="74"/>
      <c r="BLR28" s="74"/>
      <c r="BLS28" s="85"/>
      <c r="BLT28" s="80"/>
      <c r="BLU28" s="80"/>
      <c r="BLV28" s="85"/>
      <c r="BLW28" s="77"/>
      <c r="BLX28" s="74"/>
      <c r="BLY28" s="74"/>
      <c r="BLZ28" s="85"/>
      <c r="BMA28" s="74"/>
      <c r="BMB28" s="74"/>
      <c r="BMC28" s="85"/>
      <c r="BMD28" s="74"/>
      <c r="BME28" s="74"/>
      <c r="BMF28" s="85"/>
      <c r="BMG28" s="74"/>
      <c r="BMH28" s="74"/>
      <c r="BMI28" s="85"/>
      <c r="BMJ28" s="80"/>
      <c r="BMK28" s="80"/>
      <c r="BML28" s="85"/>
      <c r="BMM28" s="77"/>
      <c r="BMN28" s="74"/>
      <c r="BMO28" s="74"/>
      <c r="BMP28" s="85"/>
      <c r="BMQ28" s="74"/>
      <c r="BMR28" s="74"/>
      <c r="BMS28" s="85"/>
      <c r="BMT28" s="74"/>
      <c r="BMU28" s="74"/>
      <c r="BMV28" s="85"/>
      <c r="BMW28" s="74"/>
      <c r="BMX28" s="74"/>
      <c r="BMY28" s="85"/>
      <c r="BMZ28" s="80"/>
      <c r="BNA28" s="80"/>
      <c r="BNB28" s="85"/>
      <c r="BNC28" s="77"/>
      <c r="BND28" s="74"/>
      <c r="BNE28" s="74"/>
      <c r="BNF28" s="85"/>
      <c r="BNG28" s="74"/>
      <c r="BNH28" s="74"/>
      <c r="BNI28" s="85"/>
      <c r="BNJ28" s="74"/>
      <c r="BNK28" s="74"/>
      <c r="BNL28" s="85"/>
      <c r="BNM28" s="74"/>
      <c r="BNN28" s="74"/>
      <c r="BNO28" s="85"/>
      <c r="BNP28" s="80"/>
      <c r="BNQ28" s="80"/>
      <c r="BNR28" s="85"/>
      <c r="BNS28" s="77"/>
      <c r="BNT28" s="74"/>
      <c r="BNU28" s="74"/>
      <c r="BNV28" s="85"/>
      <c r="BNW28" s="74"/>
      <c r="BNX28" s="74"/>
      <c r="BNY28" s="85"/>
      <c r="BNZ28" s="74"/>
      <c r="BOA28" s="74"/>
      <c r="BOB28" s="85"/>
      <c r="BOC28" s="74"/>
      <c r="BOD28" s="74"/>
      <c r="BOE28" s="85"/>
      <c r="BOF28" s="80"/>
      <c r="BOG28" s="80"/>
      <c r="BOH28" s="85"/>
      <c r="BOI28" s="77"/>
      <c r="BOJ28" s="74"/>
      <c r="BOK28" s="74"/>
      <c r="BOL28" s="85"/>
      <c r="BOM28" s="74"/>
      <c r="BON28" s="74"/>
      <c r="BOO28" s="85"/>
      <c r="BOP28" s="74"/>
      <c r="BOQ28" s="74"/>
      <c r="BOR28" s="85"/>
      <c r="BOS28" s="74"/>
      <c r="BOT28" s="74"/>
      <c r="BOU28" s="85"/>
      <c r="BOV28" s="80"/>
      <c r="BOW28" s="80"/>
      <c r="BOX28" s="85"/>
      <c r="BOY28" s="77"/>
      <c r="BOZ28" s="74"/>
      <c r="BPA28" s="74"/>
      <c r="BPB28" s="85"/>
      <c r="BPC28" s="74"/>
      <c r="BPD28" s="74"/>
      <c r="BPE28" s="85"/>
      <c r="BPF28" s="74"/>
      <c r="BPG28" s="74"/>
      <c r="BPH28" s="85"/>
      <c r="BPI28" s="74"/>
      <c r="BPJ28" s="74"/>
      <c r="BPK28" s="85"/>
      <c r="BPL28" s="80"/>
      <c r="BPM28" s="80"/>
      <c r="BPN28" s="85"/>
      <c r="BPO28" s="77"/>
      <c r="BPP28" s="74"/>
      <c r="BPQ28" s="74"/>
      <c r="BPR28" s="85"/>
      <c r="BPS28" s="74"/>
      <c r="BPT28" s="74"/>
      <c r="BPU28" s="85"/>
      <c r="BPV28" s="74"/>
      <c r="BPW28" s="74"/>
      <c r="BPX28" s="85"/>
      <c r="BPY28" s="74"/>
      <c r="BPZ28" s="74"/>
      <c r="BQA28" s="85"/>
      <c r="BQB28" s="80"/>
      <c r="BQC28" s="80"/>
      <c r="BQD28" s="85"/>
      <c r="BQE28" s="77"/>
      <c r="BQF28" s="74"/>
      <c r="BQG28" s="74"/>
      <c r="BQH28" s="85"/>
      <c r="BQI28" s="74"/>
      <c r="BQJ28" s="74"/>
      <c r="BQK28" s="85"/>
      <c r="BQL28" s="74"/>
      <c r="BQM28" s="74"/>
      <c r="BQN28" s="85"/>
      <c r="BQO28" s="74"/>
      <c r="BQP28" s="74"/>
      <c r="BQQ28" s="85"/>
      <c r="BQR28" s="80"/>
      <c r="BQS28" s="80"/>
      <c r="BQT28" s="85"/>
      <c r="BQU28" s="77"/>
      <c r="BQV28" s="74"/>
      <c r="BQW28" s="74"/>
      <c r="BQX28" s="85"/>
      <c r="BQY28" s="74"/>
      <c r="BQZ28" s="74"/>
      <c r="BRA28" s="85"/>
      <c r="BRB28" s="74"/>
      <c r="BRC28" s="74"/>
      <c r="BRD28" s="85"/>
      <c r="BRE28" s="74"/>
      <c r="BRF28" s="74"/>
      <c r="BRG28" s="85"/>
      <c r="BRH28" s="80"/>
      <c r="BRI28" s="80"/>
      <c r="BRJ28" s="85"/>
      <c r="BRK28" s="77"/>
      <c r="BRL28" s="74"/>
      <c r="BRM28" s="74"/>
      <c r="BRN28" s="85"/>
      <c r="BRO28" s="74"/>
      <c r="BRP28" s="74"/>
      <c r="BRQ28" s="85"/>
      <c r="BRR28" s="74"/>
      <c r="BRS28" s="74"/>
      <c r="BRT28" s="85"/>
      <c r="BRU28" s="74"/>
      <c r="BRV28" s="74"/>
      <c r="BRW28" s="85"/>
      <c r="BRX28" s="80"/>
      <c r="BRY28" s="80"/>
      <c r="BRZ28" s="85"/>
      <c r="BSA28" s="77"/>
      <c r="BSB28" s="74"/>
      <c r="BSC28" s="74"/>
      <c r="BSD28" s="85"/>
      <c r="BSE28" s="74"/>
      <c r="BSF28" s="74"/>
      <c r="BSG28" s="85"/>
      <c r="BSH28" s="74"/>
      <c r="BSI28" s="74"/>
      <c r="BSJ28" s="85"/>
      <c r="BSK28" s="74"/>
      <c r="BSL28" s="74"/>
      <c r="BSM28" s="85"/>
      <c r="BSN28" s="80"/>
      <c r="BSO28" s="80"/>
      <c r="BSP28" s="85"/>
      <c r="BSQ28" s="77"/>
      <c r="BSR28" s="74"/>
      <c r="BSS28" s="74"/>
      <c r="BST28" s="85"/>
      <c r="BSU28" s="74"/>
      <c r="BSV28" s="74"/>
      <c r="BSW28" s="85"/>
      <c r="BSX28" s="74"/>
      <c r="BSY28" s="74"/>
      <c r="BSZ28" s="85"/>
      <c r="BTA28" s="74"/>
      <c r="BTB28" s="74"/>
      <c r="BTC28" s="85"/>
      <c r="BTD28" s="80"/>
      <c r="BTE28" s="80"/>
      <c r="BTF28" s="85"/>
      <c r="BTG28" s="77"/>
      <c r="BTH28" s="74"/>
      <c r="BTI28" s="74"/>
      <c r="BTJ28" s="85"/>
      <c r="BTK28" s="74"/>
      <c r="BTL28" s="74"/>
      <c r="BTM28" s="85"/>
      <c r="BTN28" s="74"/>
      <c r="BTO28" s="74"/>
      <c r="BTP28" s="85"/>
      <c r="BTQ28" s="74"/>
      <c r="BTR28" s="74"/>
      <c r="BTS28" s="85"/>
      <c r="BTT28" s="80"/>
      <c r="BTU28" s="80"/>
      <c r="BTV28" s="85"/>
      <c r="BTW28" s="77"/>
      <c r="BTX28" s="74"/>
      <c r="BTY28" s="74"/>
      <c r="BTZ28" s="85"/>
      <c r="BUA28" s="74"/>
      <c r="BUB28" s="74"/>
      <c r="BUC28" s="85"/>
      <c r="BUD28" s="74"/>
      <c r="BUE28" s="74"/>
      <c r="BUF28" s="85"/>
      <c r="BUG28" s="74"/>
      <c r="BUH28" s="74"/>
      <c r="BUI28" s="85"/>
      <c r="BUJ28" s="80"/>
      <c r="BUK28" s="80"/>
      <c r="BUL28" s="85"/>
      <c r="BUM28" s="77"/>
      <c r="BUN28" s="74"/>
      <c r="BUO28" s="74"/>
      <c r="BUP28" s="85"/>
      <c r="BUQ28" s="74"/>
      <c r="BUR28" s="74"/>
      <c r="BUS28" s="85"/>
      <c r="BUT28" s="74"/>
      <c r="BUU28" s="74"/>
      <c r="BUV28" s="85"/>
      <c r="BUW28" s="74"/>
      <c r="BUX28" s="74"/>
      <c r="BUY28" s="85"/>
      <c r="BUZ28" s="80"/>
      <c r="BVA28" s="80"/>
      <c r="BVB28" s="85"/>
      <c r="BVC28" s="77"/>
      <c r="BVD28" s="74"/>
      <c r="BVE28" s="74"/>
      <c r="BVF28" s="85"/>
      <c r="BVG28" s="74"/>
      <c r="BVH28" s="74"/>
      <c r="BVI28" s="85"/>
      <c r="BVJ28" s="74"/>
      <c r="BVK28" s="74"/>
      <c r="BVL28" s="85"/>
      <c r="BVM28" s="74"/>
      <c r="BVN28" s="74"/>
      <c r="BVO28" s="85"/>
      <c r="BVP28" s="80"/>
      <c r="BVQ28" s="80"/>
      <c r="BVR28" s="85"/>
      <c r="BVS28" s="77"/>
      <c r="BVT28" s="74"/>
      <c r="BVU28" s="74"/>
      <c r="BVV28" s="85"/>
      <c r="BVW28" s="74"/>
      <c r="BVX28" s="74"/>
      <c r="BVY28" s="85"/>
      <c r="BVZ28" s="74"/>
      <c r="BWA28" s="74"/>
      <c r="BWB28" s="85"/>
      <c r="BWC28" s="74"/>
      <c r="BWD28" s="74"/>
      <c r="BWE28" s="85"/>
      <c r="BWF28" s="80"/>
      <c r="BWG28" s="80"/>
      <c r="BWH28" s="85"/>
      <c r="BWI28" s="77"/>
      <c r="BWJ28" s="74"/>
      <c r="BWK28" s="74"/>
      <c r="BWL28" s="85"/>
      <c r="BWM28" s="74"/>
      <c r="BWN28" s="74"/>
      <c r="BWO28" s="85"/>
      <c r="BWP28" s="74"/>
      <c r="BWQ28" s="74"/>
      <c r="BWR28" s="85"/>
      <c r="BWS28" s="74"/>
      <c r="BWT28" s="74"/>
      <c r="BWU28" s="85"/>
      <c r="BWV28" s="80"/>
      <c r="BWW28" s="80"/>
      <c r="BWX28" s="85"/>
      <c r="BWY28" s="77"/>
      <c r="BWZ28" s="74"/>
      <c r="BXA28" s="74"/>
      <c r="BXB28" s="85"/>
      <c r="BXC28" s="74"/>
      <c r="BXD28" s="74"/>
      <c r="BXE28" s="85"/>
      <c r="BXF28" s="74"/>
      <c r="BXG28" s="74"/>
      <c r="BXH28" s="85"/>
      <c r="BXI28" s="74"/>
      <c r="BXJ28" s="74"/>
      <c r="BXK28" s="85"/>
      <c r="BXL28" s="80"/>
      <c r="BXM28" s="80"/>
      <c r="BXN28" s="85"/>
      <c r="BXO28" s="77"/>
      <c r="BXP28" s="74"/>
      <c r="BXQ28" s="74"/>
      <c r="BXR28" s="85"/>
      <c r="BXS28" s="74"/>
      <c r="BXT28" s="74"/>
      <c r="BXU28" s="85"/>
      <c r="BXV28" s="74"/>
      <c r="BXW28" s="74"/>
      <c r="BXX28" s="85"/>
      <c r="BXY28" s="74"/>
      <c r="BXZ28" s="74"/>
      <c r="BYA28" s="85"/>
      <c r="BYB28" s="80"/>
      <c r="BYC28" s="80"/>
      <c r="BYD28" s="85"/>
      <c r="BYE28" s="77"/>
      <c r="BYF28" s="74"/>
      <c r="BYG28" s="74"/>
      <c r="BYH28" s="85"/>
      <c r="BYI28" s="74"/>
      <c r="BYJ28" s="74"/>
      <c r="BYK28" s="85"/>
      <c r="BYL28" s="74"/>
      <c r="BYM28" s="74"/>
      <c r="BYN28" s="85"/>
      <c r="BYO28" s="74"/>
      <c r="BYP28" s="74"/>
      <c r="BYQ28" s="85"/>
      <c r="BYR28" s="80"/>
      <c r="BYS28" s="80"/>
      <c r="BYT28" s="85"/>
      <c r="BYU28" s="77"/>
      <c r="BYV28" s="74"/>
      <c r="BYW28" s="74"/>
      <c r="BYX28" s="85"/>
      <c r="BYY28" s="74"/>
      <c r="BYZ28" s="74"/>
      <c r="BZA28" s="85"/>
      <c r="BZB28" s="74"/>
      <c r="BZC28" s="74"/>
      <c r="BZD28" s="85"/>
      <c r="BZE28" s="74"/>
      <c r="BZF28" s="74"/>
      <c r="BZG28" s="85"/>
      <c r="BZH28" s="80"/>
      <c r="BZI28" s="80"/>
      <c r="BZJ28" s="85"/>
      <c r="BZK28" s="77"/>
      <c r="BZL28" s="74"/>
      <c r="BZM28" s="74"/>
      <c r="BZN28" s="85"/>
      <c r="BZO28" s="74"/>
      <c r="BZP28" s="74"/>
      <c r="BZQ28" s="85"/>
      <c r="BZR28" s="74"/>
      <c r="BZS28" s="74"/>
      <c r="BZT28" s="85"/>
      <c r="BZU28" s="74"/>
      <c r="BZV28" s="74"/>
      <c r="BZW28" s="85"/>
      <c r="BZX28" s="80"/>
      <c r="BZY28" s="80"/>
      <c r="BZZ28" s="85"/>
      <c r="CAA28" s="77"/>
      <c r="CAB28" s="74"/>
      <c r="CAC28" s="74"/>
      <c r="CAD28" s="85"/>
      <c r="CAE28" s="74"/>
      <c r="CAF28" s="74"/>
      <c r="CAG28" s="85"/>
      <c r="CAH28" s="74"/>
      <c r="CAI28" s="74"/>
      <c r="CAJ28" s="85"/>
      <c r="CAK28" s="74"/>
      <c r="CAL28" s="74"/>
      <c r="CAM28" s="85"/>
      <c r="CAN28" s="80"/>
      <c r="CAO28" s="80"/>
      <c r="CAP28" s="85"/>
      <c r="CAQ28" s="77"/>
      <c r="CAR28" s="74"/>
      <c r="CAS28" s="74"/>
      <c r="CAT28" s="85"/>
      <c r="CAU28" s="74"/>
      <c r="CAV28" s="74"/>
      <c r="CAW28" s="85"/>
      <c r="CAX28" s="74"/>
      <c r="CAY28" s="74"/>
      <c r="CAZ28" s="85"/>
      <c r="CBA28" s="74"/>
      <c r="CBB28" s="74"/>
      <c r="CBC28" s="85"/>
      <c r="CBD28" s="80"/>
      <c r="CBE28" s="80"/>
      <c r="CBF28" s="85"/>
      <c r="CBG28" s="77"/>
      <c r="CBH28" s="74"/>
      <c r="CBI28" s="74"/>
      <c r="CBJ28" s="85"/>
      <c r="CBK28" s="74"/>
      <c r="CBL28" s="74"/>
      <c r="CBM28" s="85"/>
      <c r="CBN28" s="74"/>
      <c r="CBO28" s="74"/>
      <c r="CBP28" s="85"/>
      <c r="CBQ28" s="74"/>
      <c r="CBR28" s="74"/>
      <c r="CBS28" s="85"/>
      <c r="CBT28" s="80"/>
      <c r="CBU28" s="80"/>
      <c r="CBV28" s="85"/>
      <c r="CBW28" s="77"/>
      <c r="CBX28" s="74"/>
      <c r="CBY28" s="74"/>
      <c r="CBZ28" s="85"/>
      <c r="CCA28" s="74"/>
      <c r="CCB28" s="74"/>
      <c r="CCC28" s="85"/>
      <c r="CCD28" s="74"/>
      <c r="CCE28" s="74"/>
      <c r="CCF28" s="85"/>
      <c r="CCG28" s="74"/>
      <c r="CCH28" s="74"/>
      <c r="CCI28" s="85"/>
      <c r="CCJ28" s="80"/>
      <c r="CCK28" s="80"/>
      <c r="CCL28" s="85"/>
      <c r="CCM28" s="77"/>
      <c r="CCN28" s="74"/>
      <c r="CCO28" s="74"/>
      <c r="CCP28" s="85"/>
      <c r="CCQ28" s="74"/>
      <c r="CCR28" s="74"/>
      <c r="CCS28" s="85"/>
      <c r="CCT28" s="74"/>
      <c r="CCU28" s="74"/>
      <c r="CCV28" s="85"/>
      <c r="CCW28" s="74"/>
      <c r="CCX28" s="74"/>
      <c r="CCY28" s="85"/>
      <c r="CCZ28" s="80"/>
      <c r="CDA28" s="80"/>
      <c r="CDB28" s="85"/>
      <c r="CDC28" s="77"/>
      <c r="CDD28" s="74"/>
      <c r="CDE28" s="74"/>
      <c r="CDF28" s="85"/>
      <c r="CDG28" s="74"/>
      <c r="CDH28" s="74"/>
      <c r="CDI28" s="85"/>
      <c r="CDJ28" s="74"/>
      <c r="CDK28" s="74"/>
      <c r="CDL28" s="85"/>
      <c r="CDM28" s="74"/>
      <c r="CDN28" s="74"/>
      <c r="CDO28" s="85"/>
      <c r="CDP28" s="80"/>
      <c r="CDQ28" s="80"/>
      <c r="CDR28" s="85"/>
      <c r="CDS28" s="77"/>
      <c r="CDT28" s="74"/>
      <c r="CDU28" s="74"/>
      <c r="CDV28" s="85"/>
      <c r="CDW28" s="74"/>
      <c r="CDX28" s="74"/>
      <c r="CDY28" s="85"/>
      <c r="CDZ28" s="74"/>
      <c r="CEA28" s="74"/>
      <c r="CEB28" s="85"/>
      <c r="CEC28" s="74"/>
      <c r="CED28" s="74"/>
      <c r="CEE28" s="85"/>
      <c r="CEF28" s="80"/>
      <c r="CEG28" s="80"/>
      <c r="CEH28" s="85"/>
      <c r="CEI28" s="77"/>
      <c r="CEJ28" s="74"/>
      <c r="CEK28" s="74"/>
      <c r="CEL28" s="85"/>
      <c r="CEM28" s="74"/>
      <c r="CEN28" s="74"/>
      <c r="CEO28" s="85"/>
      <c r="CEP28" s="74"/>
      <c r="CEQ28" s="74"/>
      <c r="CER28" s="85"/>
      <c r="CES28" s="74"/>
      <c r="CET28" s="74"/>
      <c r="CEU28" s="85"/>
      <c r="CEV28" s="80"/>
      <c r="CEW28" s="80"/>
      <c r="CEX28" s="85"/>
      <c r="CEY28" s="77"/>
      <c r="CEZ28" s="74"/>
      <c r="CFA28" s="74"/>
      <c r="CFB28" s="85"/>
      <c r="CFC28" s="74"/>
      <c r="CFD28" s="74"/>
      <c r="CFE28" s="85"/>
      <c r="CFF28" s="74"/>
      <c r="CFG28" s="74"/>
      <c r="CFH28" s="85"/>
      <c r="CFI28" s="74"/>
      <c r="CFJ28" s="74"/>
      <c r="CFK28" s="85"/>
      <c r="CFL28" s="80"/>
      <c r="CFM28" s="80"/>
      <c r="CFN28" s="85"/>
      <c r="CFO28" s="77"/>
      <c r="CFP28" s="74"/>
      <c r="CFQ28" s="74"/>
      <c r="CFR28" s="85"/>
      <c r="CFS28" s="74"/>
      <c r="CFT28" s="74"/>
      <c r="CFU28" s="85"/>
      <c r="CFV28" s="74"/>
      <c r="CFW28" s="74"/>
      <c r="CFX28" s="85"/>
      <c r="CFY28" s="74"/>
      <c r="CFZ28" s="74"/>
      <c r="CGA28" s="85"/>
      <c r="CGB28" s="80"/>
      <c r="CGC28" s="80"/>
      <c r="CGD28" s="85"/>
      <c r="CGE28" s="77"/>
      <c r="CGF28" s="74"/>
      <c r="CGG28" s="74"/>
      <c r="CGH28" s="85"/>
      <c r="CGI28" s="74"/>
      <c r="CGJ28" s="74"/>
      <c r="CGK28" s="85"/>
      <c r="CGL28" s="74"/>
      <c r="CGM28" s="74"/>
      <c r="CGN28" s="85"/>
      <c r="CGO28" s="74"/>
      <c r="CGP28" s="74"/>
      <c r="CGQ28" s="85"/>
      <c r="CGR28" s="80"/>
      <c r="CGS28" s="80"/>
      <c r="CGT28" s="85"/>
      <c r="CGU28" s="77"/>
      <c r="CGV28" s="74"/>
      <c r="CGW28" s="74"/>
      <c r="CGX28" s="85"/>
      <c r="CGY28" s="74"/>
      <c r="CGZ28" s="74"/>
      <c r="CHA28" s="85"/>
      <c r="CHB28" s="74"/>
      <c r="CHC28" s="74"/>
      <c r="CHD28" s="85"/>
      <c r="CHE28" s="74"/>
      <c r="CHF28" s="74"/>
      <c r="CHG28" s="85"/>
      <c r="CHH28" s="80"/>
      <c r="CHI28" s="80"/>
      <c r="CHJ28" s="85"/>
      <c r="CHK28" s="77"/>
      <c r="CHL28" s="74"/>
      <c r="CHM28" s="74"/>
      <c r="CHN28" s="85"/>
      <c r="CHO28" s="74"/>
      <c r="CHP28" s="74"/>
      <c r="CHQ28" s="85"/>
      <c r="CHR28" s="74"/>
      <c r="CHS28" s="74"/>
      <c r="CHT28" s="85"/>
      <c r="CHU28" s="74"/>
      <c r="CHV28" s="74"/>
      <c r="CHW28" s="85"/>
      <c r="CHX28" s="80"/>
      <c r="CHY28" s="80"/>
      <c r="CHZ28" s="85"/>
      <c r="CIA28" s="77"/>
      <c r="CIB28" s="74"/>
      <c r="CIC28" s="74"/>
      <c r="CID28" s="85"/>
      <c r="CIE28" s="74"/>
      <c r="CIF28" s="74"/>
      <c r="CIG28" s="85"/>
      <c r="CIH28" s="74"/>
      <c r="CII28" s="74"/>
      <c r="CIJ28" s="85"/>
      <c r="CIK28" s="74"/>
      <c r="CIL28" s="74"/>
      <c r="CIM28" s="85"/>
      <c r="CIN28" s="80"/>
      <c r="CIO28" s="80"/>
      <c r="CIP28" s="85"/>
      <c r="CIQ28" s="77"/>
      <c r="CIR28" s="74"/>
      <c r="CIS28" s="74"/>
      <c r="CIT28" s="85"/>
      <c r="CIU28" s="74"/>
      <c r="CIV28" s="74"/>
      <c r="CIW28" s="85"/>
      <c r="CIX28" s="74"/>
      <c r="CIY28" s="74"/>
      <c r="CIZ28" s="85"/>
      <c r="CJA28" s="74"/>
      <c r="CJB28" s="74"/>
      <c r="CJC28" s="85"/>
      <c r="CJD28" s="80"/>
      <c r="CJE28" s="80"/>
      <c r="CJF28" s="85"/>
      <c r="CJG28" s="77"/>
      <c r="CJH28" s="74"/>
      <c r="CJI28" s="74"/>
      <c r="CJJ28" s="85"/>
      <c r="CJK28" s="74"/>
      <c r="CJL28" s="74"/>
      <c r="CJM28" s="85"/>
      <c r="CJN28" s="74"/>
      <c r="CJO28" s="74"/>
      <c r="CJP28" s="85"/>
      <c r="CJQ28" s="74"/>
      <c r="CJR28" s="74"/>
      <c r="CJS28" s="85"/>
      <c r="CJT28" s="80"/>
      <c r="CJU28" s="80"/>
      <c r="CJV28" s="85"/>
      <c r="CJW28" s="77"/>
      <c r="CJX28" s="74"/>
      <c r="CJY28" s="74"/>
      <c r="CJZ28" s="85"/>
      <c r="CKA28" s="74"/>
      <c r="CKB28" s="74"/>
      <c r="CKC28" s="85"/>
      <c r="CKD28" s="74"/>
      <c r="CKE28" s="74"/>
      <c r="CKF28" s="85"/>
      <c r="CKG28" s="74"/>
      <c r="CKH28" s="74"/>
      <c r="CKI28" s="85"/>
      <c r="CKJ28" s="80"/>
      <c r="CKK28" s="80"/>
      <c r="CKL28" s="85"/>
      <c r="CKM28" s="77"/>
      <c r="CKN28" s="74"/>
      <c r="CKO28" s="74"/>
      <c r="CKP28" s="85"/>
      <c r="CKQ28" s="74"/>
      <c r="CKR28" s="74"/>
      <c r="CKS28" s="85"/>
      <c r="CKT28" s="74"/>
      <c r="CKU28" s="74"/>
      <c r="CKV28" s="85"/>
      <c r="CKW28" s="74"/>
      <c r="CKX28" s="74"/>
      <c r="CKY28" s="85"/>
      <c r="CKZ28" s="80"/>
      <c r="CLA28" s="80"/>
      <c r="CLB28" s="85"/>
      <c r="CLC28" s="77"/>
      <c r="CLD28" s="74"/>
      <c r="CLE28" s="74"/>
      <c r="CLF28" s="85"/>
      <c r="CLG28" s="74"/>
      <c r="CLH28" s="74"/>
      <c r="CLI28" s="85"/>
      <c r="CLJ28" s="74"/>
      <c r="CLK28" s="74"/>
      <c r="CLL28" s="85"/>
      <c r="CLM28" s="74"/>
      <c r="CLN28" s="74"/>
      <c r="CLO28" s="85"/>
      <c r="CLP28" s="80"/>
      <c r="CLQ28" s="80"/>
      <c r="CLR28" s="85"/>
      <c r="CLS28" s="77"/>
      <c r="CLT28" s="74"/>
      <c r="CLU28" s="74"/>
      <c r="CLV28" s="85"/>
      <c r="CLW28" s="74"/>
      <c r="CLX28" s="74"/>
      <c r="CLY28" s="85"/>
      <c r="CLZ28" s="74"/>
      <c r="CMA28" s="74"/>
      <c r="CMB28" s="85"/>
      <c r="CMC28" s="74"/>
      <c r="CMD28" s="74"/>
      <c r="CME28" s="85"/>
      <c r="CMF28" s="80"/>
      <c r="CMG28" s="80"/>
      <c r="CMH28" s="85"/>
      <c r="CMI28" s="77"/>
      <c r="CMJ28" s="74"/>
      <c r="CMK28" s="74"/>
      <c r="CML28" s="85"/>
      <c r="CMM28" s="74"/>
      <c r="CMN28" s="74"/>
      <c r="CMO28" s="85"/>
      <c r="CMP28" s="74"/>
      <c r="CMQ28" s="74"/>
      <c r="CMR28" s="85"/>
      <c r="CMS28" s="74"/>
      <c r="CMT28" s="74"/>
      <c r="CMU28" s="85"/>
      <c r="CMV28" s="80"/>
      <c r="CMW28" s="80"/>
      <c r="CMX28" s="85"/>
      <c r="CMY28" s="77"/>
      <c r="CMZ28" s="74"/>
      <c r="CNA28" s="74"/>
      <c r="CNB28" s="85"/>
      <c r="CNC28" s="74"/>
      <c r="CND28" s="74"/>
      <c r="CNE28" s="85"/>
      <c r="CNF28" s="74"/>
      <c r="CNG28" s="74"/>
      <c r="CNH28" s="85"/>
      <c r="CNI28" s="74"/>
      <c r="CNJ28" s="74"/>
      <c r="CNK28" s="85"/>
      <c r="CNL28" s="80"/>
      <c r="CNM28" s="80"/>
      <c r="CNN28" s="85"/>
      <c r="CNO28" s="77"/>
      <c r="CNP28" s="74"/>
      <c r="CNQ28" s="74"/>
      <c r="CNR28" s="85"/>
      <c r="CNS28" s="74"/>
      <c r="CNT28" s="74"/>
      <c r="CNU28" s="85"/>
      <c r="CNV28" s="74"/>
      <c r="CNW28" s="74"/>
      <c r="CNX28" s="85"/>
      <c r="CNY28" s="74"/>
      <c r="CNZ28" s="74"/>
      <c r="COA28" s="85"/>
      <c r="COB28" s="80"/>
      <c r="COC28" s="80"/>
      <c r="COD28" s="85"/>
      <c r="COE28" s="77"/>
      <c r="COF28" s="74"/>
      <c r="COG28" s="74"/>
      <c r="COH28" s="85"/>
      <c r="COI28" s="74"/>
      <c r="COJ28" s="74"/>
      <c r="COK28" s="85"/>
      <c r="COL28" s="74"/>
      <c r="COM28" s="74"/>
      <c r="CON28" s="85"/>
      <c r="COO28" s="74"/>
      <c r="COP28" s="74"/>
      <c r="COQ28" s="85"/>
      <c r="COR28" s="80"/>
      <c r="COS28" s="80"/>
      <c r="COT28" s="85"/>
      <c r="COU28" s="77"/>
      <c r="COV28" s="74"/>
      <c r="COW28" s="74"/>
      <c r="COX28" s="85"/>
      <c r="COY28" s="74"/>
      <c r="COZ28" s="74"/>
      <c r="CPA28" s="85"/>
      <c r="CPB28" s="74"/>
      <c r="CPC28" s="74"/>
      <c r="CPD28" s="85"/>
      <c r="CPE28" s="74"/>
      <c r="CPF28" s="74"/>
      <c r="CPG28" s="85"/>
      <c r="CPH28" s="80"/>
      <c r="CPI28" s="80"/>
      <c r="CPJ28" s="85"/>
      <c r="CPK28" s="77"/>
      <c r="CPL28" s="74"/>
      <c r="CPM28" s="74"/>
      <c r="CPN28" s="85"/>
      <c r="CPO28" s="74"/>
      <c r="CPP28" s="74"/>
      <c r="CPQ28" s="85"/>
      <c r="CPR28" s="74"/>
      <c r="CPS28" s="74"/>
      <c r="CPT28" s="85"/>
      <c r="CPU28" s="74"/>
      <c r="CPV28" s="74"/>
      <c r="CPW28" s="85"/>
      <c r="CPX28" s="80"/>
      <c r="CPY28" s="80"/>
      <c r="CPZ28" s="85"/>
      <c r="CQA28" s="77"/>
      <c r="CQB28" s="74"/>
      <c r="CQC28" s="74"/>
      <c r="CQD28" s="85"/>
      <c r="CQE28" s="74"/>
      <c r="CQF28" s="74"/>
      <c r="CQG28" s="85"/>
      <c r="CQH28" s="74"/>
      <c r="CQI28" s="74"/>
      <c r="CQJ28" s="85"/>
      <c r="CQK28" s="74"/>
      <c r="CQL28" s="74"/>
      <c r="CQM28" s="85"/>
      <c r="CQN28" s="80"/>
      <c r="CQO28" s="80"/>
      <c r="CQP28" s="85"/>
      <c r="CQQ28" s="77"/>
      <c r="CQR28" s="74"/>
      <c r="CQS28" s="74"/>
      <c r="CQT28" s="85"/>
      <c r="CQU28" s="74"/>
      <c r="CQV28" s="74"/>
      <c r="CQW28" s="85"/>
      <c r="CQX28" s="74"/>
      <c r="CQY28" s="74"/>
      <c r="CQZ28" s="85"/>
      <c r="CRA28" s="74"/>
      <c r="CRB28" s="74"/>
      <c r="CRC28" s="85"/>
      <c r="CRD28" s="80"/>
      <c r="CRE28" s="80"/>
      <c r="CRF28" s="85"/>
      <c r="CRG28" s="77"/>
      <c r="CRH28" s="74"/>
      <c r="CRI28" s="74"/>
      <c r="CRJ28" s="85"/>
      <c r="CRK28" s="74"/>
      <c r="CRL28" s="74"/>
      <c r="CRM28" s="85"/>
      <c r="CRN28" s="74"/>
      <c r="CRO28" s="74"/>
      <c r="CRP28" s="85"/>
      <c r="CRQ28" s="74"/>
      <c r="CRR28" s="74"/>
      <c r="CRS28" s="85"/>
      <c r="CRT28" s="80"/>
      <c r="CRU28" s="80"/>
      <c r="CRV28" s="85"/>
      <c r="CRW28" s="77"/>
      <c r="CRX28" s="74"/>
      <c r="CRY28" s="74"/>
      <c r="CRZ28" s="85"/>
      <c r="CSA28" s="74"/>
      <c r="CSB28" s="74"/>
      <c r="CSC28" s="85"/>
      <c r="CSD28" s="74"/>
      <c r="CSE28" s="74"/>
      <c r="CSF28" s="85"/>
      <c r="CSG28" s="74"/>
      <c r="CSH28" s="74"/>
      <c r="CSI28" s="85"/>
      <c r="CSJ28" s="80"/>
      <c r="CSK28" s="80"/>
      <c r="CSL28" s="85"/>
      <c r="CSM28" s="77"/>
      <c r="CSN28" s="74"/>
      <c r="CSO28" s="74"/>
      <c r="CSP28" s="85"/>
      <c r="CSQ28" s="74"/>
      <c r="CSR28" s="74"/>
      <c r="CSS28" s="85"/>
      <c r="CST28" s="74"/>
      <c r="CSU28" s="74"/>
      <c r="CSV28" s="85"/>
      <c r="CSW28" s="74"/>
      <c r="CSX28" s="74"/>
      <c r="CSY28" s="85"/>
      <c r="CSZ28" s="80"/>
      <c r="CTA28" s="80"/>
      <c r="CTB28" s="85"/>
      <c r="CTC28" s="77"/>
      <c r="CTD28" s="74"/>
      <c r="CTE28" s="74"/>
      <c r="CTF28" s="85"/>
      <c r="CTG28" s="74"/>
      <c r="CTH28" s="74"/>
      <c r="CTI28" s="85"/>
      <c r="CTJ28" s="74"/>
      <c r="CTK28" s="74"/>
      <c r="CTL28" s="85"/>
      <c r="CTM28" s="74"/>
      <c r="CTN28" s="74"/>
      <c r="CTO28" s="85"/>
      <c r="CTP28" s="80"/>
      <c r="CTQ28" s="80"/>
      <c r="CTR28" s="85"/>
      <c r="CTS28" s="77"/>
      <c r="CTT28" s="74"/>
      <c r="CTU28" s="74"/>
      <c r="CTV28" s="85"/>
      <c r="CTW28" s="74"/>
      <c r="CTX28" s="74"/>
      <c r="CTY28" s="85"/>
      <c r="CTZ28" s="74"/>
      <c r="CUA28" s="74"/>
      <c r="CUB28" s="85"/>
      <c r="CUC28" s="74"/>
      <c r="CUD28" s="74"/>
      <c r="CUE28" s="85"/>
      <c r="CUF28" s="80"/>
      <c r="CUG28" s="80"/>
      <c r="CUH28" s="85"/>
      <c r="CUI28" s="77"/>
      <c r="CUJ28" s="74"/>
      <c r="CUK28" s="74"/>
      <c r="CUL28" s="85"/>
      <c r="CUM28" s="74"/>
      <c r="CUN28" s="74"/>
      <c r="CUO28" s="85"/>
      <c r="CUP28" s="74"/>
      <c r="CUQ28" s="74"/>
      <c r="CUR28" s="85"/>
      <c r="CUS28" s="74"/>
      <c r="CUT28" s="74"/>
      <c r="CUU28" s="85"/>
      <c r="CUV28" s="80"/>
      <c r="CUW28" s="80"/>
      <c r="CUX28" s="85"/>
      <c r="CUY28" s="77"/>
      <c r="CUZ28" s="74"/>
      <c r="CVA28" s="74"/>
      <c r="CVB28" s="85"/>
      <c r="CVC28" s="74"/>
      <c r="CVD28" s="74"/>
      <c r="CVE28" s="85"/>
      <c r="CVF28" s="74"/>
      <c r="CVG28" s="74"/>
      <c r="CVH28" s="85"/>
      <c r="CVI28" s="74"/>
      <c r="CVJ28" s="74"/>
      <c r="CVK28" s="85"/>
      <c r="CVL28" s="80"/>
      <c r="CVM28" s="80"/>
      <c r="CVN28" s="85"/>
      <c r="CVO28" s="77"/>
      <c r="CVP28" s="74"/>
      <c r="CVQ28" s="74"/>
      <c r="CVR28" s="85"/>
      <c r="CVS28" s="74"/>
      <c r="CVT28" s="74"/>
      <c r="CVU28" s="85"/>
      <c r="CVV28" s="74"/>
      <c r="CVW28" s="74"/>
      <c r="CVX28" s="85"/>
      <c r="CVY28" s="74"/>
      <c r="CVZ28" s="74"/>
      <c r="CWA28" s="85"/>
      <c r="CWB28" s="80"/>
      <c r="CWC28" s="80"/>
      <c r="CWD28" s="85"/>
      <c r="CWE28" s="77"/>
      <c r="CWF28" s="74"/>
      <c r="CWG28" s="74"/>
      <c r="CWH28" s="85"/>
      <c r="CWI28" s="74"/>
      <c r="CWJ28" s="74"/>
      <c r="CWK28" s="85"/>
      <c r="CWL28" s="74"/>
      <c r="CWM28" s="74"/>
      <c r="CWN28" s="85"/>
      <c r="CWO28" s="74"/>
      <c r="CWP28" s="74"/>
      <c r="CWQ28" s="85"/>
      <c r="CWR28" s="80"/>
      <c r="CWS28" s="80"/>
      <c r="CWT28" s="85"/>
      <c r="CWU28" s="77"/>
      <c r="CWV28" s="74"/>
      <c r="CWW28" s="74"/>
      <c r="CWX28" s="85"/>
      <c r="CWY28" s="74"/>
      <c r="CWZ28" s="74"/>
      <c r="CXA28" s="85"/>
      <c r="CXB28" s="74"/>
      <c r="CXC28" s="74"/>
      <c r="CXD28" s="85"/>
      <c r="CXE28" s="74"/>
      <c r="CXF28" s="74"/>
      <c r="CXG28" s="85"/>
      <c r="CXH28" s="80"/>
      <c r="CXI28" s="80"/>
      <c r="CXJ28" s="85"/>
      <c r="CXK28" s="77"/>
      <c r="CXL28" s="74"/>
      <c r="CXM28" s="74"/>
      <c r="CXN28" s="85"/>
      <c r="CXO28" s="74"/>
      <c r="CXP28" s="74"/>
      <c r="CXQ28" s="85"/>
      <c r="CXR28" s="74"/>
      <c r="CXS28" s="74"/>
      <c r="CXT28" s="85"/>
      <c r="CXU28" s="74"/>
      <c r="CXV28" s="74"/>
      <c r="CXW28" s="85"/>
      <c r="CXX28" s="80"/>
      <c r="CXY28" s="80"/>
      <c r="CXZ28" s="85"/>
      <c r="CYA28" s="77"/>
      <c r="CYB28" s="74"/>
      <c r="CYC28" s="74"/>
      <c r="CYD28" s="85"/>
      <c r="CYE28" s="74"/>
      <c r="CYF28" s="74"/>
      <c r="CYG28" s="85"/>
      <c r="CYH28" s="74"/>
      <c r="CYI28" s="74"/>
      <c r="CYJ28" s="85"/>
      <c r="CYK28" s="74"/>
      <c r="CYL28" s="74"/>
      <c r="CYM28" s="85"/>
      <c r="CYN28" s="80"/>
      <c r="CYO28" s="80"/>
      <c r="CYP28" s="85"/>
      <c r="CYQ28" s="77"/>
      <c r="CYR28" s="74"/>
      <c r="CYS28" s="74"/>
      <c r="CYT28" s="85"/>
      <c r="CYU28" s="74"/>
      <c r="CYV28" s="74"/>
      <c r="CYW28" s="85"/>
      <c r="CYX28" s="74"/>
      <c r="CYY28" s="74"/>
      <c r="CYZ28" s="85"/>
      <c r="CZA28" s="74"/>
      <c r="CZB28" s="74"/>
      <c r="CZC28" s="85"/>
      <c r="CZD28" s="80"/>
      <c r="CZE28" s="80"/>
      <c r="CZF28" s="85"/>
      <c r="CZG28" s="77"/>
      <c r="CZH28" s="74"/>
      <c r="CZI28" s="74"/>
      <c r="CZJ28" s="85"/>
      <c r="CZK28" s="74"/>
      <c r="CZL28" s="74"/>
      <c r="CZM28" s="85"/>
      <c r="CZN28" s="74"/>
      <c r="CZO28" s="74"/>
      <c r="CZP28" s="85"/>
      <c r="CZQ28" s="74"/>
      <c r="CZR28" s="74"/>
      <c r="CZS28" s="85"/>
      <c r="CZT28" s="80"/>
      <c r="CZU28" s="80"/>
      <c r="CZV28" s="85"/>
      <c r="CZW28" s="77"/>
      <c r="CZX28" s="74"/>
      <c r="CZY28" s="74"/>
      <c r="CZZ28" s="85"/>
      <c r="DAA28" s="74"/>
      <c r="DAB28" s="74"/>
      <c r="DAC28" s="85"/>
      <c r="DAD28" s="74"/>
      <c r="DAE28" s="74"/>
      <c r="DAF28" s="85"/>
      <c r="DAG28" s="74"/>
      <c r="DAH28" s="74"/>
      <c r="DAI28" s="85"/>
      <c r="DAJ28" s="80"/>
      <c r="DAK28" s="80"/>
      <c r="DAL28" s="85"/>
      <c r="DAM28" s="77"/>
      <c r="DAN28" s="74"/>
      <c r="DAO28" s="74"/>
      <c r="DAP28" s="85"/>
      <c r="DAQ28" s="74"/>
      <c r="DAR28" s="74"/>
      <c r="DAS28" s="85"/>
      <c r="DAT28" s="74"/>
      <c r="DAU28" s="74"/>
      <c r="DAV28" s="85"/>
      <c r="DAW28" s="74"/>
      <c r="DAX28" s="74"/>
      <c r="DAY28" s="85"/>
      <c r="DAZ28" s="80"/>
      <c r="DBA28" s="80"/>
      <c r="DBB28" s="85"/>
      <c r="DBC28" s="77"/>
      <c r="DBD28" s="74"/>
      <c r="DBE28" s="74"/>
      <c r="DBF28" s="85"/>
      <c r="DBG28" s="74"/>
      <c r="DBH28" s="74"/>
      <c r="DBI28" s="85"/>
      <c r="DBJ28" s="74"/>
      <c r="DBK28" s="74"/>
      <c r="DBL28" s="85"/>
      <c r="DBM28" s="74"/>
      <c r="DBN28" s="74"/>
      <c r="DBO28" s="85"/>
      <c r="DBP28" s="80"/>
      <c r="DBQ28" s="80"/>
      <c r="DBR28" s="85"/>
      <c r="DBS28" s="77"/>
      <c r="DBT28" s="74"/>
      <c r="DBU28" s="74"/>
      <c r="DBV28" s="85"/>
      <c r="DBW28" s="74"/>
      <c r="DBX28" s="74"/>
      <c r="DBY28" s="85"/>
      <c r="DBZ28" s="74"/>
      <c r="DCA28" s="74"/>
      <c r="DCB28" s="85"/>
      <c r="DCC28" s="74"/>
      <c r="DCD28" s="74"/>
      <c r="DCE28" s="85"/>
      <c r="DCF28" s="80"/>
      <c r="DCG28" s="80"/>
      <c r="DCH28" s="85"/>
      <c r="DCI28" s="77"/>
      <c r="DCJ28" s="74"/>
      <c r="DCK28" s="74"/>
      <c r="DCL28" s="85"/>
      <c r="DCM28" s="74"/>
      <c r="DCN28" s="74"/>
      <c r="DCO28" s="85"/>
      <c r="DCP28" s="74"/>
      <c r="DCQ28" s="74"/>
      <c r="DCR28" s="85"/>
      <c r="DCS28" s="74"/>
      <c r="DCT28" s="74"/>
      <c r="DCU28" s="85"/>
      <c r="DCV28" s="80"/>
      <c r="DCW28" s="80"/>
      <c r="DCX28" s="85"/>
      <c r="DCY28" s="77"/>
      <c r="DCZ28" s="74"/>
      <c r="DDA28" s="74"/>
      <c r="DDB28" s="85"/>
      <c r="DDC28" s="74"/>
      <c r="DDD28" s="74"/>
      <c r="DDE28" s="85"/>
      <c r="DDF28" s="74"/>
      <c r="DDG28" s="74"/>
      <c r="DDH28" s="85"/>
      <c r="DDI28" s="74"/>
      <c r="DDJ28" s="74"/>
      <c r="DDK28" s="85"/>
      <c r="DDL28" s="80"/>
      <c r="DDM28" s="80"/>
      <c r="DDN28" s="85"/>
      <c r="DDO28" s="77"/>
      <c r="DDP28" s="74"/>
      <c r="DDQ28" s="74"/>
      <c r="DDR28" s="85"/>
      <c r="DDS28" s="74"/>
      <c r="DDT28" s="74"/>
      <c r="DDU28" s="85"/>
      <c r="DDV28" s="74"/>
      <c r="DDW28" s="74"/>
      <c r="DDX28" s="85"/>
      <c r="DDY28" s="74"/>
      <c r="DDZ28" s="74"/>
      <c r="DEA28" s="85"/>
      <c r="DEB28" s="80"/>
      <c r="DEC28" s="80"/>
      <c r="DED28" s="85"/>
      <c r="DEE28" s="77"/>
      <c r="DEF28" s="74"/>
      <c r="DEG28" s="74"/>
      <c r="DEH28" s="85"/>
      <c r="DEI28" s="74"/>
      <c r="DEJ28" s="74"/>
      <c r="DEK28" s="85"/>
      <c r="DEL28" s="74"/>
      <c r="DEM28" s="74"/>
      <c r="DEN28" s="85"/>
      <c r="DEO28" s="74"/>
      <c r="DEP28" s="74"/>
      <c r="DEQ28" s="85"/>
      <c r="DER28" s="80"/>
      <c r="DES28" s="80"/>
      <c r="DET28" s="85"/>
      <c r="DEU28" s="77"/>
      <c r="DEV28" s="74"/>
      <c r="DEW28" s="74"/>
      <c r="DEX28" s="85"/>
      <c r="DEY28" s="74"/>
      <c r="DEZ28" s="74"/>
      <c r="DFA28" s="85"/>
      <c r="DFB28" s="74"/>
      <c r="DFC28" s="74"/>
      <c r="DFD28" s="85"/>
      <c r="DFE28" s="74"/>
      <c r="DFF28" s="74"/>
      <c r="DFG28" s="85"/>
      <c r="DFH28" s="80"/>
      <c r="DFI28" s="80"/>
      <c r="DFJ28" s="85"/>
      <c r="DFK28" s="77"/>
      <c r="DFL28" s="74"/>
      <c r="DFM28" s="74"/>
      <c r="DFN28" s="85"/>
      <c r="DFO28" s="74"/>
      <c r="DFP28" s="74"/>
      <c r="DFQ28" s="85"/>
      <c r="DFR28" s="74"/>
      <c r="DFS28" s="74"/>
      <c r="DFT28" s="85"/>
      <c r="DFU28" s="74"/>
      <c r="DFV28" s="74"/>
      <c r="DFW28" s="85"/>
      <c r="DFX28" s="80"/>
      <c r="DFY28" s="80"/>
      <c r="DFZ28" s="85"/>
      <c r="DGA28" s="77"/>
      <c r="DGB28" s="74"/>
      <c r="DGC28" s="74"/>
      <c r="DGD28" s="85"/>
      <c r="DGE28" s="74"/>
      <c r="DGF28" s="74"/>
      <c r="DGG28" s="85"/>
      <c r="DGH28" s="74"/>
      <c r="DGI28" s="74"/>
      <c r="DGJ28" s="85"/>
      <c r="DGK28" s="74"/>
      <c r="DGL28" s="74"/>
      <c r="DGM28" s="85"/>
      <c r="DGN28" s="80"/>
      <c r="DGO28" s="80"/>
      <c r="DGP28" s="85"/>
      <c r="DGQ28" s="77"/>
      <c r="DGR28" s="74"/>
      <c r="DGS28" s="74"/>
      <c r="DGT28" s="85"/>
      <c r="DGU28" s="74"/>
      <c r="DGV28" s="74"/>
      <c r="DGW28" s="85"/>
      <c r="DGX28" s="74"/>
      <c r="DGY28" s="74"/>
      <c r="DGZ28" s="85"/>
      <c r="DHA28" s="74"/>
      <c r="DHB28" s="74"/>
      <c r="DHC28" s="85"/>
      <c r="DHD28" s="80"/>
      <c r="DHE28" s="80"/>
      <c r="DHF28" s="85"/>
      <c r="DHG28" s="77"/>
      <c r="DHH28" s="74"/>
      <c r="DHI28" s="74"/>
      <c r="DHJ28" s="85"/>
      <c r="DHK28" s="74"/>
      <c r="DHL28" s="74"/>
      <c r="DHM28" s="85"/>
      <c r="DHN28" s="74"/>
      <c r="DHO28" s="74"/>
      <c r="DHP28" s="85"/>
      <c r="DHQ28" s="74"/>
      <c r="DHR28" s="74"/>
      <c r="DHS28" s="85"/>
      <c r="DHT28" s="80"/>
      <c r="DHU28" s="80"/>
      <c r="DHV28" s="85"/>
      <c r="DHW28" s="77"/>
      <c r="DHX28" s="74"/>
      <c r="DHY28" s="74"/>
      <c r="DHZ28" s="85"/>
      <c r="DIA28" s="74"/>
      <c r="DIB28" s="74"/>
      <c r="DIC28" s="85"/>
      <c r="DID28" s="74"/>
      <c r="DIE28" s="74"/>
      <c r="DIF28" s="85"/>
      <c r="DIG28" s="74"/>
      <c r="DIH28" s="74"/>
      <c r="DII28" s="85"/>
      <c r="DIJ28" s="80"/>
      <c r="DIK28" s="80"/>
      <c r="DIL28" s="85"/>
      <c r="DIM28" s="77"/>
      <c r="DIN28" s="74"/>
      <c r="DIO28" s="74"/>
      <c r="DIP28" s="85"/>
      <c r="DIQ28" s="74"/>
      <c r="DIR28" s="74"/>
      <c r="DIS28" s="85"/>
      <c r="DIT28" s="74"/>
      <c r="DIU28" s="74"/>
      <c r="DIV28" s="85"/>
      <c r="DIW28" s="74"/>
      <c r="DIX28" s="74"/>
      <c r="DIY28" s="85"/>
      <c r="DIZ28" s="80"/>
      <c r="DJA28" s="80"/>
      <c r="DJB28" s="85"/>
      <c r="DJC28" s="77"/>
      <c r="DJD28" s="74"/>
      <c r="DJE28" s="74"/>
      <c r="DJF28" s="85"/>
      <c r="DJG28" s="74"/>
      <c r="DJH28" s="74"/>
      <c r="DJI28" s="85"/>
      <c r="DJJ28" s="74"/>
      <c r="DJK28" s="74"/>
      <c r="DJL28" s="85"/>
      <c r="DJM28" s="74"/>
      <c r="DJN28" s="74"/>
      <c r="DJO28" s="85"/>
      <c r="DJP28" s="80"/>
      <c r="DJQ28" s="80"/>
      <c r="DJR28" s="85"/>
      <c r="DJS28" s="77"/>
      <c r="DJT28" s="74"/>
      <c r="DJU28" s="74"/>
      <c r="DJV28" s="85"/>
      <c r="DJW28" s="74"/>
      <c r="DJX28" s="74"/>
      <c r="DJY28" s="85"/>
      <c r="DJZ28" s="74"/>
      <c r="DKA28" s="74"/>
      <c r="DKB28" s="85"/>
      <c r="DKC28" s="74"/>
      <c r="DKD28" s="74"/>
      <c r="DKE28" s="85"/>
      <c r="DKF28" s="80"/>
      <c r="DKG28" s="80"/>
      <c r="DKH28" s="85"/>
      <c r="DKI28" s="77"/>
      <c r="DKJ28" s="74"/>
      <c r="DKK28" s="74"/>
      <c r="DKL28" s="85"/>
      <c r="DKM28" s="74"/>
      <c r="DKN28" s="74"/>
      <c r="DKO28" s="85"/>
      <c r="DKP28" s="74"/>
      <c r="DKQ28" s="74"/>
      <c r="DKR28" s="85"/>
      <c r="DKS28" s="74"/>
      <c r="DKT28" s="74"/>
      <c r="DKU28" s="85"/>
      <c r="DKV28" s="80"/>
      <c r="DKW28" s="80"/>
      <c r="DKX28" s="85"/>
      <c r="DKY28" s="77"/>
      <c r="DKZ28" s="74"/>
      <c r="DLA28" s="74"/>
      <c r="DLB28" s="85"/>
      <c r="DLC28" s="74"/>
      <c r="DLD28" s="74"/>
      <c r="DLE28" s="85"/>
      <c r="DLF28" s="74"/>
      <c r="DLG28" s="74"/>
      <c r="DLH28" s="85"/>
      <c r="DLI28" s="74"/>
      <c r="DLJ28" s="74"/>
      <c r="DLK28" s="85"/>
      <c r="DLL28" s="80"/>
      <c r="DLM28" s="80"/>
      <c r="DLN28" s="85"/>
      <c r="DLO28" s="77"/>
      <c r="DLP28" s="74"/>
      <c r="DLQ28" s="74"/>
      <c r="DLR28" s="85"/>
      <c r="DLS28" s="74"/>
      <c r="DLT28" s="74"/>
      <c r="DLU28" s="85"/>
      <c r="DLV28" s="74"/>
      <c r="DLW28" s="74"/>
      <c r="DLX28" s="85"/>
      <c r="DLY28" s="74"/>
      <c r="DLZ28" s="74"/>
      <c r="DMA28" s="85"/>
      <c r="DMB28" s="80"/>
      <c r="DMC28" s="80"/>
      <c r="DMD28" s="85"/>
      <c r="DME28" s="77"/>
      <c r="DMF28" s="74"/>
      <c r="DMG28" s="74"/>
      <c r="DMH28" s="85"/>
      <c r="DMI28" s="74"/>
      <c r="DMJ28" s="74"/>
      <c r="DMK28" s="85"/>
      <c r="DML28" s="74"/>
      <c r="DMM28" s="74"/>
      <c r="DMN28" s="85"/>
      <c r="DMO28" s="74"/>
      <c r="DMP28" s="74"/>
      <c r="DMQ28" s="85"/>
      <c r="DMR28" s="80"/>
      <c r="DMS28" s="80"/>
      <c r="DMT28" s="85"/>
      <c r="DMU28" s="77"/>
      <c r="DMV28" s="74"/>
      <c r="DMW28" s="74"/>
      <c r="DMX28" s="85"/>
      <c r="DMY28" s="74"/>
      <c r="DMZ28" s="74"/>
      <c r="DNA28" s="85"/>
      <c r="DNB28" s="74"/>
      <c r="DNC28" s="74"/>
      <c r="DND28" s="85"/>
      <c r="DNE28" s="74"/>
      <c r="DNF28" s="74"/>
      <c r="DNG28" s="85"/>
      <c r="DNH28" s="80"/>
      <c r="DNI28" s="80"/>
      <c r="DNJ28" s="85"/>
      <c r="DNK28" s="77"/>
      <c r="DNL28" s="74"/>
      <c r="DNM28" s="74"/>
      <c r="DNN28" s="85"/>
      <c r="DNO28" s="74"/>
      <c r="DNP28" s="74"/>
      <c r="DNQ28" s="85"/>
      <c r="DNR28" s="74"/>
      <c r="DNS28" s="74"/>
      <c r="DNT28" s="85"/>
      <c r="DNU28" s="74"/>
      <c r="DNV28" s="74"/>
      <c r="DNW28" s="85"/>
      <c r="DNX28" s="80"/>
      <c r="DNY28" s="80"/>
      <c r="DNZ28" s="85"/>
      <c r="DOA28" s="77"/>
      <c r="DOB28" s="74"/>
      <c r="DOC28" s="74"/>
      <c r="DOD28" s="85"/>
      <c r="DOE28" s="74"/>
      <c r="DOF28" s="74"/>
      <c r="DOG28" s="85"/>
      <c r="DOH28" s="74"/>
      <c r="DOI28" s="74"/>
      <c r="DOJ28" s="85"/>
      <c r="DOK28" s="74"/>
      <c r="DOL28" s="74"/>
      <c r="DOM28" s="85"/>
      <c r="DON28" s="80"/>
      <c r="DOO28" s="80"/>
      <c r="DOP28" s="85"/>
      <c r="DOQ28" s="77"/>
      <c r="DOR28" s="74"/>
      <c r="DOS28" s="74"/>
      <c r="DOT28" s="85"/>
      <c r="DOU28" s="74"/>
      <c r="DOV28" s="74"/>
      <c r="DOW28" s="85"/>
      <c r="DOX28" s="74"/>
      <c r="DOY28" s="74"/>
      <c r="DOZ28" s="85"/>
      <c r="DPA28" s="74"/>
      <c r="DPB28" s="74"/>
      <c r="DPC28" s="85"/>
      <c r="DPD28" s="80"/>
      <c r="DPE28" s="80"/>
      <c r="DPF28" s="85"/>
      <c r="DPG28" s="77"/>
      <c r="DPH28" s="74"/>
      <c r="DPI28" s="74"/>
      <c r="DPJ28" s="85"/>
      <c r="DPK28" s="74"/>
      <c r="DPL28" s="74"/>
      <c r="DPM28" s="85"/>
      <c r="DPN28" s="74"/>
      <c r="DPO28" s="74"/>
      <c r="DPP28" s="85"/>
      <c r="DPQ28" s="74"/>
      <c r="DPR28" s="74"/>
      <c r="DPS28" s="85"/>
      <c r="DPT28" s="80"/>
      <c r="DPU28" s="80"/>
      <c r="DPV28" s="85"/>
      <c r="DPW28" s="77"/>
      <c r="DPX28" s="74"/>
      <c r="DPY28" s="74"/>
      <c r="DPZ28" s="85"/>
      <c r="DQA28" s="74"/>
      <c r="DQB28" s="74"/>
      <c r="DQC28" s="85"/>
      <c r="DQD28" s="74"/>
      <c r="DQE28" s="74"/>
      <c r="DQF28" s="85"/>
      <c r="DQG28" s="74"/>
      <c r="DQH28" s="74"/>
      <c r="DQI28" s="85"/>
      <c r="DQJ28" s="80"/>
      <c r="DQK28" s="80"/>
      <c r="DQL28" s="85"/>
      <c r="DQM28" s="77"/>
      <c r="DQN28" s="74"/>
      <c r="DQO28" s="74"/>
      <c r="DQP28" s="85"/>
      <c r="DQQ28" s="74"/>
      <c r="DQR28" s="74"/>
      <c r="DQS28" s="85"/>
      <c r="DQT28" s="74"/>
      <c r="DQU28" s="74"/>
      <c r="DQV28" s="85"/>
      <c r="DQW28" s="74"/>
      <c r="DQX28" s="74"/>
      <c r="DQY28" s="85"/>
      <c r="DQZ28" s="80"/>
      <c r="DRA28" s="80"/>
      <c r="DRB28" s="85"/>
      <c r="DRC28" s="77"/>
      <c r="DRD28" s="74"/>
      <c r="DRE28" s="74"/>
      <c r="DRF28" s="85"/>
      <c r="DRG28" s="74"/>
      <c r="DRH28" s="74"/>
      <c r="DRI28" s="85"/>
      <c r="DRJ28" s="74"/>
      <c r="DRK28" s="74"/>
      <c r="DRL28" s="85"/>
      <c r="DRM28" s="74"/>
      <c r="DRN28" s="74"/>
      <c r="DRO28" s="85"/>
      <c r="DRP28" s="80"/>
      <c r="DRQ28" s="80"/>
      <c r="DRR28" s="85"/>
      <c r="DRS28" s="77"/>
      <c r="DRT28" s="74"/>
      <c r="DRU28" s="74"/>
      <c r="DRV28" s="85"/>
      <c r="DRW28" s="74"/>
      <c r="DRX28" s="74"/>
      <c r="DRY28" s="85"/>
      <c r="DRZ28" s="74"/>
      <c r="DSA28" s="74"/>
      <c r="DSB28" s="85"/>
      <c r="DSC28" s="74"/>
      <c r="DSD28" s="74"/>
      <c r="DSE28" s="85"/>
      <c r="DSF28" s="80"/>
      <c r="DSG28" s="80"/>
      <c r="DSH28" s="85"/>
      <c r="DSI28" s="77"/>
      <c r="DSJ28" s="74"/>
      <c r="DSK28" s="74"/>
      <c r="DSL28" s="85"/>
      <c r="DSM28" s="74"/>
      <c r="DSN28" s="74"/>
      <c r="DSO28" s="85"/>
      <c r="DSP28" s="74"/>
      <c r="DSQ28" s="74"/>
      <c r="DSR28" s="85"/>
      <c r="DSS28" s="74"/>
      <c r="DST28" s="74"/>
      <c r="DSU28" s="85"/>
      <c r="DSV28" s="80"/>
      <c r="DSW28" s="80"/>
      <c r="DSX28" s="85"/>
      <c r="DSY28" s="77"/>
      <c r="DSZ28" s="74"/>
      <c r="DTA28" s="74"/>
      <c r="DTB28" s="85"/>
      <c r="DTC28" s="74"/>
      <c r="DTD28" s="74"/>
      <c r="DTE28" s="85"/>
      <c r="DTF28" s="74"/>
      <c r="DTG28" s="74"/>
      <c r="DTH28" s="85"/>
      <c r="DTI28" s="74"/>
      <c r="DTJ28" s="74"/>
      <c r="DTK28" s="85"/>
      <c r="DTL28" s="80"/>
      <c r="DTM28" s="80"/>
      <c r="DTN28" s="85"/>
      <c r="DTO28" s="77"/>
      <c r="DTP28" s="74"/>
      <c r="DTQ28" s="74"/>
      <c r="DTR28" s="85"/>
      <c r="DTS28" s="74"/>
      <c r="DTT28" s="74"/>
      <c r="DTU28" s="85"/>
      <c r="DTV28" s="74"/>
      <c r="DTW28" s="74"/>
      <c r="DTX28" s="85"/>
      <c r="DTY28" s="74"/>
      <c r="DTZ28" s="74"/>
      <c r="DUA28" s="85"/>
      <c r="DUB28" s="80"/>
      <c r="DUC28" s="80"/>
      <c r="DUD28" s="85"/>
      <c r="DUE28" s="77"/>
      <c r="DUF28" s="74"/>
      <c r="DUG28" s="74"/>
      <c r="DUH28" s="85"/>
      <c r="DUI28" s="74"/>
      <c r="DUJ28" s="74"/>
      <c r="DUK28" s="85"/>
      <c r="DUL28" s="74"/>
      <c r="DUM28" s="74"/>
      <c r="DUN28" s="85"/>
      <c r="DUO28" s="74"/>
      <c r="DUP28" s="74"/>
      <c r="DUQ28" s="85"/>
      <c r="DUR28" s="80"/>
      <c r="DUS28" s="80"/>
      <c r="DUT28" s="85"/>
      <c r="DUU28" s="77"/>
      <c r="DUV28" s="74"/>
      <c r="DUW28" s="74"/>
      <c r="DUX28" s="85"/>
      <c r="DUY28" s="74"/>
      <c r="DUZ28" s="74"/>
      <c r="DVA28" s="85"/>
      <c r="DVB28" s="74"/>
      <c r="DVC28" s="74"/>
      <c r="DVD28" s="85"/>
      <c r="DVE28" s="74"/>
      <c r="DVF28" s="74"/>
      <c r="DVG28" s="85"/>
      <c r="DVH28" s="80"/>
      <c r="DVI28" s="80"/>
      <c r="DVJ28" s="85"/>
      <c r="DVK28" s="77"/>
      <c r="DVL28" s="74"/>
      <c r="DVM28" s="74"/>
      <c r="DVN28" s="85"/>
      <c r="DVO28" s="74"/>
      <c r="DVP28" s="74"/>
      <c r="DVQ28" s="85"/>
      <c r="DVR28" s="74"/>
      <c r="DVS28" s="74"/>
      <c r="DVT28" s="85"/>
      <c r="DVU28" s="74"/>
      <c r="DVV28" s="74"/>
      <c r="DVW28" s="85"/>
      <c r="DVX28" s="80"/>
      <c r="DVY28" s="80"/>
      <c r="DVZ28" s="85"/>
      <c r="DWA28" s="77"/>
      <c r="DWB28" s="74"/>
      <c r="DWC28" s="74"/>
      <c r="DWD28" s="85"/>
      <c r="DWE28" s="74"/>
      <c r="DWF28" s="74"/>
      <c r="DWG28" s="85"/>
      <c r="DWH28" s="74"/>
      <c r="DWI28" s="74"/>
      <c r="DWJ28" s="85"/>
      <c r="DWK28" s="74"/>
      <c r="DWL28" s="74"/>
      <c r="DWM28" s="85"/>
      <c r="DWN28" s="80"/>
      <c r="DWO28" s="80"/>
      <c r="DWP28" s="85"/>
      <c r="DWQ28" s="77"/>
      <c r="DWR28" s="74"/>
      <c r="DWS28" s="74"/>
      <c r="DWT28" s="85"/>
      <c r="DWU28" s="74"/>
      <c r="DWV28" s="74"/>
      <c r="DWW28" s="85"/>
      <c r="DWX28" s="74"/>
      <c r="DWY28" s="74"/>
      <c r="DWZ28" s="85"/>
      <c r="DXA28" s="74"/>
      <c r="DXB28" s="74"/>
      <c r="DXC28" s="85"/>
      <c r="DXD28" s="80"/>
      <c r="DXE28" s="80"/>
      <c r="DXF28" s="85"/>
      <c r="DXG28" s="77"/>
      <c r="DXH28" s="74"/>
      <c r="DXI28" s="74"/>
      <c r="DXJ28" s="85"/>
      <c r="DXK28" s="74"/>
      <c r="DXL28" s="74"/>
      <c r="DXM28" s="85"/>
      <c r="DXN28" s="74"/>
      <c r="DXO28" s="74"/>
      <c r="DXP28" s="85"/>
      <c r="DXQ28" s="74"/>
      <c r="DXR28" s="74"/>
      <c r="DXS28" s="85"/>
      <c r="DXT28" s="80"/>
      <c r="DXU28" s="80"/>
      <c r="DXV28" s="85"/>
      <c r="DXW28" s="77"/>
      <c r="DXX28" s="74"/>
      <c r="DXY28" s="74"/>
      <c r="DXZ28" s="85"/>
      <c r="DYA28" s="74"/>
      <c r="DYB28" s="74"/>
      <c r="DYC28" s="85"/>
      <c r="DYD28" s="74"/>
      <c r="DYE28" s="74"/>
      <c r="DYF28" s="85"/>
      <c r="DYG28" s="74"/>
      <c r="DYH28" s="74"/>
      <c r="DYI28" s="85"/>
      <c r="DYJ28" s="80"/>
      <c r="DYK28" s="80"/>
      <c r="DYL28" s="85"/>
      <c r="DYM28" s="77"/>
      <c r="DYN28" s="74"/>
      <c r="DYO28" s="74"/>
      <c r="DYP28" s="85"/>
      <c r="DYQ28" s="74"/>
      <c r="DYR28" s="74"/>
      <c r="DYS28" s="85"/>
      <c r="DYT28" s="74"/>
      <c r="DYU28" s="74"/>
      <c r="DYV28" s="85"/>
      <c r="DYW28" s="74"/>
      <c r="DYX28" s="74"/>
      <c r="DYY28" s="85"/>
      <c r="DYZ28" s="80"/>
      <c r="DZA28" s="80"/>
      <c r="DZB28" s="85"/>
      <c r="DZC28" s="77"/>
      <c r="DZD28" s="74"/>
      <c r="DZE28" s="74"/>
      <c r="DZF28" s="85"/>
      <c r="DZG28" s="74"/>
      <c r="DZH28" s="74"/>
      <c r="DZI28" s="85"/>
      <c r="DZJ28" s="74"/>
      <c r="DZK28" s="74"/>
      <c r="DZL28" s="85"/>
      <c r="DZM28" s="74"/>
      <c r="DZN28" s="74"/>
      <c r="DZO28" s="85"/>
      <c r="DZP28" s="80"/>
      <c r="DZQ28" s="80"/>
      <c r="DZR28" s="85"/>
      <c r="DZS28" s="77"/>
      <c r="DZT28" s="74"/>
      <c r="DZU28" s="74"/>
      <c r="DZV28" s="85"/>
      <c r="DZW28" s="74"/>
      <c r="DZX28" s="74"/>
      <c r="DZY28" s="85"/>
      <c r="DZZ28" s="74"/>
      <c r="EAA28" s="74"/>
      <c r="EAB28" s="85"/>
      <c r="EAC28" s="74"/>
      <c r="EAD28" s="74"/>
      <c r="EAE28" s="85"/>
      <c r="EAF28" s="80"/>
      <c r="EAG28" s="80"/>
      <c r="EAH28" s="85"/>
      <c r="EAI28" s="77"/>
      <c r="EAJ28" s="74"/>
      <c r="EAK28" s="74"/>
      <c r="EAL28" s="85"/>
      <c r="EAM28" s="74"/>
      <c r="EAN28" s="74"/>
      <c r="EAO28" s="85"/>
      <c r="EAP28" s="74"/>
      <c r="EAQ28" s="74"/>
      <c r="EAR28" s="85"/>
      <c r="EAS28" s="74"/>
      <c r="EAT28" s="74"/>
      <c r="EAU28" s="85"/>
      <c r="EAV28" s="80"/>
      <c r="EAW28" s="80"/>
      <c r="EAX28" s="85"/>
      <c r="EAY28" s="77"/>
      <c r="EAZ28" s="74"/>
      <c r="EBA28" s="74"/>
      <c r="EBB28" s="85"/>
      <c r="EBC28" s="74"/>
      <c r="EBD28" s="74"/>
      <c r="EBE28" s="85"/>
      <c r="EBF28" s="74"/>
      <c r="EBG28" s="74"/>
      <c r="EBH28" s="85"/>
      <c r="EBI28" s="74"/>
      <c r="EBJ28" s="74"/>
      <c r="EBK28" s="85"/>
      <c r="EBL28" s="80"/>
      <c r="EBM28" s="80"/>
      <c r="EBN28" s="85"/>
      <c r="EBO28" s="77"/>
      <c r="EBP28" s="74"/>
      <c r="EBQ28" s="74"/>
      <c r="EBR28" s="85"/>
      <c r="EBS28" s="74"/>
      <c r="EBT28" s="74"/>
      <c r="EBU28" s="85"/>
      <c r="EBV28" s="74"/>
      <c r="EBW28" s="74"/>
      <c r="EBX28" s="85"/>
      <c r="EBY28" s="74"/>
      <c r="EBZ28" s="74"/>
      <c r="ECA28" s="85"/>
      <c r="ECB28" s="80"/>
      <c r="ECC28" s="80"/>
      <c r="ECD28" s="85"/>
      <c r="ECE28" s="77"/>
      <c r="ECF28" s="74"/>
      <c r="ECG28" s="74"/>
      <c r="ECH28" s="85"/>
      <c r="ECI28" s="74"/>
      <c r="ECJ28" s="74"/>
      <c r="ECK28" s="85"/>
      <c r="ECL28" s="74"/>
      <c r="ECM28" s="74"/>
      <c r="ECN28" s="85"/>
      <c r="ECO28" s="74"/>
      <c r="ECP28" s="74"/>
      <c r="ECQ28" s="85"/>
      <c r="ECR28" s="80"/>
      <c r="ECS28" s="80"/>
      <c r="ECT28" s="85"/>
      <c r="ECU28" s="77"/>
      <c r="ECV28" s="74"/>
      <c r="ECW28" s="74"/>
      <c r="ECX28" s="85"/>
      <c r="ECY28" s="74"/>
      <c r="ECZ28" s="74"/>
      <c r="EDA28" s="85"/>
      <c r="EDB28" s="74"/>
      <c r="EDC28" s="74"/>
      <c r="EDD28" s="85"/>
      <c r="EDE28" s="74"/>
      <c r="EDF28" s="74"/>
      <c r="EDG28" s="85"/>
      <c r="EDH28" s="80"/>
      <c r="EDI28" s="80"/>
      <c r="EDJ28" s="85"/>
      <c r="EDK28" s="77"/>
      <c r="EDL28" s="74"/>
      <c r="EDM28" s="74"/>
      <c r="EDN28" s="85"/>
      <c r="EDO28" s="74"/>
      <c r="EDP28" s="74"/>
      <c r="EDQ28" s="85"/>
      <c r="EDR28" s="74"/>
      <c r="EDS28" s="74"/>
      <c r="EDT28" s="85"/>
      <c r="EDU28" s="74"/>
      <c r="EDV28" s="74"/>
      <c r="EDW28" s="85"/>
      <c r="EDX28" s="80"/>
      <c r="EDY28" s="80"/>
      <c r="EDZ28" s="85"/>
      <c r="EEA28" s="77"/>
      <c r="EEB28" s="74"/>
      <c r="EEC28" s="74"/>
      <c r="EED28" s="85"/>
      <c r="EEE28" s="74"/>
      <c r="EEF28" s="74"/>
      <c r="EEG28" s="85"/>
      <c r="EEH28" s="74"/>
      <c r="EEI28" s="74"/>
      <c r="EEJ28" s="85"/>
      <c r="EEK28" s="74"/>
      <c r="EEL28" s="74"/>
      <c r="EEM28" s="85"/>
      <c r="EEN28" s="80"/>
      <c r="EEO28" s="80"/>
      <c r="EEP28" s="85"/>
      <c r="EEQ28" s="77"/>
      <c r="EER28" s="74"/>
      <c r="EES28" s="74"/>
      <c r="EET28" s="85"/>
      <c r="EEU28" s="74"/>
      <c r="EEV28" s="74"/>
      <c r="EEW28" s="85"/>
      <c r="EEX28" s="74"/>
      <c r="EEY28" s="74"/>
      <c r="EEZ28" s="85"/>
      <c r="EFA28" s="74"/>
      <c r="EFB28" s="74"/>
      <c r="EFC28" s="85"/>
      <c r="EFD28" s="80"/>
      <c r="EFE28" s="80"/>
      <c r="EFF28" s="85"/>
      <c r="EFG28" s="77"/>
      <c r="EFH28" s="74"/>
      <c r="EFI28" s="74"/>
      <c r="EFJ28" s="85"/>
      <c r="EFK28" s="74"/>
      <c r="EFL28" s="74"/>
      <c r="EFM28" s="85"/>
      <c r="EFN28" s="74"/>
      <c r="EFO28" s="74"/>
      <c r="EFP28" s="85"/>
      <c r="EFQ28" s="74"/>
      <c r="EFR28" s="74"/>
      <c r="EFS28" s="85"/>
      <c r="EFT28" s="80"/>
      <c r="EFU28" s="80"/>
      <c r="EFV28" s="85"/>
      <c r="EFW28" s="77"/>
      <c r="EFX28" s="74"/>
      <c r="EFY28" s="74"/>
      <c r="EFZ28" s="85"/>
      <c r="EGA28" s="74"/>
      <c r="EGB28" s="74"/>
      <c r="EGC28" s="85"/>
      <c r="EGD28" s="74"/>
      <c r="EGE28" s="74"/>
      <c r="EGF28" s="85"/>
      <c r="EGG28" s="74"/>
      <c r="EGH28" s="74"/>
      <c r="EGI28" s="85"/>
      <c r="EGJ28" s="80"/>
      <c r="EGK28" s="80"/>
      <c r="EGL28" s="85"/>
      <c r="EGM28" s="77"/>
      <c r="EGN28" s="74"/>
      <c r="EGO28" s="74"/>
      <c r="EGP28" s="85"/>
      <c r="EGQ28" s="74"/>
      <c r="EGR28" s="74"/>
      <c r="EGS28" s="85"/>
      <c r="EGT28" s="74"/>
      <c r="EGU28" s="74"/>
      <c r="EGV28" s="85"/>
      <c r="EGW28" s="74"/>
      <c r="EGX28" s="74"/>
      <c r="EGY28" s="85"/>
      <c r="EGZ28" s="80"/>
      <c r="EHA28" s="80"/>
      <c r="EHB28" s="85"/>
      <c r="EHC28" s="77"/>
      <c r="EHD28" s="74"/>
      <c r="EHE28" s="74"/>
      <c r="EHF28" s="85"/>
      <c r="EHG28" s="74"/>
      <c r="EHH28" s="74"/>
      <c r="EHI28" s="85"/>
      <c r="EHJ28" s="74"/>
      <c r="EHK28" s="74"/>
      <c r="EHL28" s="85"/>
      <c r="EHM28" s="74"/>
      <c r="EHN28" s="74"/>
      <c r="EHO28" s="85"/>
      <c r="EHP28" s="80"/>
      <c r="EHQ28" s="80"/>
      <c r="EHR28" s="85"/>
      <c r="EHS28" s="77"/>
      <c r="EHT28" s="74"/>
      <c r="EHU28" s="74"/>
      <c r="EHV28" s="85"/>
      <c r="EHW28" s="74"/>
      <c r="EHX28" s="74"/>
      <c r="EHY28" s="85"/>
      <c r="EHZ28" s="74"/>
      <c r="EIA28" s="74"/>
      <c r="EIB28" s="85"/>
      <c r="EIC28" s="74"/>
      <c r="EID28" s="74"/>
      <c r="EIE28" s="85"/>
      <c r="EIF28" s="80"/>
      <c r="EIG28" s="80"/>
      <c r="EIH28" s="85"/>
      <c r="EII28" s="77"/>
      <c r="EIJ28" s="74"/>
      <c r="EIK28" s="74"/>
      <c r="EIL28" s="85"/>
      <c r="EIM28" s="74"/>
      <c r="EIN28" s="74"/>
      <c r="EIO28" s="85"/>
      <c r="EIP28" s="74"/>
      <c r="EIQ28" s="74"/>
      <c r="EIR28" s="85"/>
      <c r="EIS28" s="74"/>
      <c r="EIT28" s="74"/>
      <c r="EIU28" s="85"/>
      <c r="EIV28" s="80"/>
      <c r="EIW28" s="80"/>
      <c r="EIX28" s="85"/>
      <c r="EIY28" s="77"/>
      <c r="EIZ28" s="74"/>
      <c r="EJA28" s="74"/>
      <c r="EJB28" s="85"/>
      <c r="EJC28" s="74"/>
      <c r="EJD28" s="74"/>
      <c r="EJE28" s="85"/>
      <c r="EJF28" s="74"/>
      <c r="EJG28" s="74"/>
      <c r="EJH28" s="85"/>
      <c r="EJI28" s="74"/>
      <c r="EJJ28" s="74"/>
      <c r="EJK28" s="85"/>
      <c r="EJL28" s="80"/>
      <c r="EJM28" s="80"/>
      <c r="EJN28" s="85"/>
      <c r="EJO28" s="77"/>
      <c r="EJP28" s="74"/>
      <c r="EJQ28" s="74"/>
      <c r="EJR28" s="85"/>
      <c r="EJS28" s="74"/>
      <c r="EJT28" s="74"/>
      <c r="EJU28" s="85"/>
      <c r="EJV28" s="74"/>
      <c r="EJW28" s="74"/>
      <c r="EJX28" s="85"/>
      <c r="EJY28" s="74"/>
      <c r="EJZ28" s="74"/>
      <c r="EKA28" s="85"/>
      <c r="EKB28" s="80"/>
      <c r="EKC28" s="80"/>
      <c r="EKD28" s="85"/>
      <c r="EKE28" s="77"/>
      <c r="EKF28" s="74"/>
      <c r="EKG28" s="74"/>
      <c r="EKH28" s="85"/>
      <c r="EKI28" s="74"/>
      <c r="EKJ28" s="74"/>
      <c r="EKK28" s="85"/>
      <c r="EKL28" s="74"/>
      <c r="EKM28" s="74"/>
      <c r="EKN28" s="85"/>
      <c r="EKO28" s="74"/>
      <c r="EKP28" s="74"/>
      <c r="EKQ28" s="85"/>
      <c r="EKR28" s="80"/>
      <c r="EKS28" s="80"/>
      <c r="EKT28" s="85"/>
      <c r="EKU28" s="77"/>
      <c r="EKV28" s="74"/>
      <c r="EKW28" s="74"/>
      <c r="EKX28" s="85"/>
      <c r="EKY28" s="74"/>
      <c r="EKZ28" s="74"/>
      <c r="ELA28" s="85"/>
      <c r="ELB28" s="74"/>
      <c r="ELC28" s="74"/>
      <c r="ELD28" s="85"/>
      <c r="ELE28" s="74"/>
      <c r="ELF28" s="74"/>
      <c r="ELG28" s="85"/>
      <c r="ELH28" s="80"/>
      <c r="ELI28" s="80"/>
      <c r="ELJ28" s="85"/>
      <c r="ELK28" s="77"/>
      <c r="ELL28" s="74"/>
      <c r="ELM28" s="74"/>
      <c r="ELN28" s="85"/>
      <c r="ELO28" s="74"/>
      <c r="ELP28" s="74"/>
      <c r="ELQ28" s="85"/>
      <c r="ELR28" s="74"/>
      <c r="ELS28" s="74"/>
      <c r="ELT28" s="85"/>
      <c r="ELU28" s="74"/>
      <c r="ELV28" s="74"/>
      <c r="ELW28" s="85"/>
      <c r="ELX28" s="80"/>
      <c r="ELY28" s="80"/>
      <c r="ELZ28" s="85"/>
      <c r="EMA28" s="77"/>
      <c r="EMB28" s="74"/>
      <c r="EMC28" s="74"/>
      <c r="EMD28" s="85"/>
      <c r="EME28" s="74"/>
      <c r="EMF28" s="74"/>
      <c r="EMG28" s="85"/>
      <c r="EMH28" s="74"/>
      <c r="EMI28" s="74"/>
      <c r="EMJ28" s="85"/>
      <c r="EMK28" s="74"/>
      <c r="EML28" s="74"/>
      <c r="EMM28" s="85"/>
      <c r="EMN28" s="80"/>
      <c r="EMO28" s="80"/>
      <c r="EMP28" s="85"/>
      <c r="EMQ28" s="77"/>
      <c r="EMR28" s="74"/>
      <c r="EMS28" s="74"/>
      <c r="EMT28" s="85"/>
      <c r="EMU28" s="74"/>
      <c r="EMV28" s="74"/>
      <c r="EMW28" s="85"/>
      <c r="EMX28" s="74"/>
      <c r="EMY28" s="74"/>
      <c r="EMZ28" s="85"/>
      <c r="ENA28" s="74"/>
      <c r="ENB28" s="74"/>
      <c r="ENC28" s="85"/>
      <c r="END28" s="80"/>
      <c r="ENE28" s="80"/>
      <c r="ENF28" s="85"/>
      <c r="ENG28" s="77"/>
      <c r="ENH28" s="74"/>
      <c r="ENI28" s="74"/>
      <c r="ENJ28" s="85"/>
      <c r="ENK28" s="74"/>
      <c r="ENL28" s="74"/>
      <c r="ENM28" s="85"/>
      <c r="ENN28" s="74"/>
      <c r="ENO28" s="74"/>
      <c r="ENP28" s="85"/>
      <c r="ENQ28" s="74"/>
      <c r="ENR28" s="74"/>
      <c r="ENS28" s="85"/>
      <c r="ENT28" s="80"/>
      <c r="ENU28" s="80"/>
      <c r="ENV28" s="85"/>
      <c r="ENW28" s="77"/>
      <c r="ENX28" s="74"/>
      <c r="ENY28" s="74"/>
      <c r="ENZ28" s="85"/>
      <c r="EOA28" s="74"/>
      <c r="EOB28" s="74"/>
      <c r="EOC28" s="85"/>
      <c r="EOD28" s="74"/>
      <c r="EOE28" s="74"/>
      <c r="EOF28" s="85"/>
      <c r="EOG28" s="74"/>
      <c r="EOH28" s="74"/>
      <c r="EOI28" s="85"/>
      <c r="EOJ28" s="80"/>
      <c r="EOK28" s="80"/>
      <c r="EOL28" s="85"/>
      <c r="EOM28" s="77"/>
      <c r="EON28" s="74"/>
      <c r="EOO28" s="74"/>
      <c r="EOP28" s="85"/>
      <c r="EOQ28" s="74"/>
      <c r="EOR28" s="74"/>
      <c r="EOS28" s="85"/>
      <c r="EOT28" s="74"/>
      <c r="EOU28" s="74"/>
      <c r="EOV28" s="85"/>
      <c r="EOW28" s="74"/>
      <c r="EOX28" s="74"/>
      <c r="EOY28" s="85"/>
      <c r="EOZ28" s="80"/>
      <c r="EPA28" s="80"/>
      <c r="EPB28" s="85"/>
      <c r="EPC28" s="77"/>
      <c r="EPD28" s="74"/>
      <c r="EPE28" s="74"/>
      <c r="EPF28" s="85"/>
      <c r="EPG28" s="74"/>
      <c r="EPH28" s="74"/>
      <c r="EPI28" s="85"/>
      <c r="EPJ28" s="74"/>
      <c r="EPK28" s="74"/>
      <c r="EPL28" s="85"/>
      <c r="EPM28" s="74"/>
      <c r="EPN28" s="74"/>
      <c r="EPO28" s="85"/>
      <c r="EPP28" s="80"/>
      <c r="EPQ28" s="80"/>
      <c r="EPR28" s="85"/>
      <c r="EPS28" s="77"/>
      <c r="EPT28" s="74"/>
      <c r="EPU28" s="74"/>
      <c r="EPV28" s="85"/>
      <c r="EPW28" s="74"/>
      <c r="EPX28" s="74"/>
      <c r="EPY28" s="85"/>
      <c r="EPZ28" s="74"/>
      <c r="EQA28" s="74"/>
      <c r="EQB28" s="85"/>
      <c r="EQC28" s="74"/>
      <c r="EQD28" s="74"/>
      <c r="EQE28" s="85"/>
      <c r="EQF28" s="80"/>
      <c r="EQG28" s="80"/>
      <c r="EQH28" s="85"/>
      <c r="EQI28" s="77"/>
      <c r="EQJ28" s="74"/>
      <c r="EQK28" s="74"/>
      <c r="EQL28" s="85"/>
      <c r="EQM28" s="74"/>
      <c r="EQN28" s="74"/>
      <c r="EQO28" s="85"/>
      <c r="EQP28" s="74"/>
      <c r="EQQ28" s="74"/>
      <c r="EQR28" s="85"/>
      <c r="EQS28" s="74"/>
      <c r="EQT28" s="74"/>
      <c r="EQU28" s="85"/>
      <c r="EQV28" s="80"/>
      <c r="EQW28" s="80"/>
      <c r="EQX28" s="85"/>
      <c r="EQY28" s="77"/>
      <c r="EQZ28" s="74"/>
      <c r="ERA28" s="74"/>
      <c r="ERB28" s="85"/>
      <c r="ERC28" s="74"/>
      <c r="ERD28" s="74"/>
      <c r="ERE28" s="85"/>
      <c r="ERF28" s="74"/>
      <c r="ERG28" s="74"/>
      <c r="ERH28" s="85"/>
      <c r="ERI28" s="74"/>
      <c r="ERJ28" s="74"/>
      <c r="ERK28" s="85"/>
      <c r="ERL28" s="80"/>
      <c r="ERM28" s="80"/>
      <c r="ERN28" s="85"/>
      <c r="ERO28" s="77"/>
      <c r="ERP28" s="74"/>
      <c r="ERQ28" s="74"/>
      <c r="ERR28" s="85"/>
      <c r="ERS28" s="74"/>
      <c r="ERT28" s="74"/>
      <c r="ERU28" s="85"/>
      <c r="ERV28" s="74"/>
      <c r="ERW28" s="74"/>
      <c r="ERX28" s="85"/>
      <c r="ERY28" s="74"/>
      <c r="ERZ28" s="74"/>
      <c r="ESA28" s="85"/>
      <c r="ESB28" s="80"/>
      <c r="ESC28" s="80"/>
      <c r="ESD28" s="85"/>
      <c r="ESE28" s="77"/>
      <c r="ESF28" s="74"/>
      <c r="ESG28" s="74"/>
      <c r="ESH28" s="85"/>
      <c r="ESI28" s="74"/>
      <c r="ESJ28" s="74"/>
      <c r="ESK28" s="85"/>
      <c r="ESL28" s="74"/>
      <c r="ESM28" s="74"/>
      <c r="ESN28" s="85"/>
      <c r="ESO28" s="74"/>
      <c r="ESP28" s="74"/>
      <c r="ESQ28" s="85"/>
      <c r="ESR28" s="80"/>
      <c r="ESS28" s="80"/>
      <c r="EST28" s="85"/>
      <c r="ESU28" s="77"/>
      <c r="ESV28" s="74"/>
      <c r="ESW28" s="74"/>
      <c r="ESX28" s="85"/>
      <c r="ESY28" s="74"/>
      <c r="ESZ28" s="74"/>
      <c r="ETA28" s="85"/>
      <c r="ETB28" s="74"/>
      <c r="ETC28" s="74"/>
      <c r="ETD28" s="85"/>
      <c r="ETE28" s="74"/>
      <c r="ETF28" s="74"/>
      <c r="ETG28" s="85"/>
      <c r="ETH28" s="80"/>
      <c r="ETI28" s="80"/>
      <c r="ETJ28" s="85"/>
      <c r="ETK28" s="77"/>
      <c r="ETL28" s="74"/>
      <c r="ETM28" s="74"/>
      <c r="ETN28" s="85"/>
      <c r="ETO28" s="74"/>
      <c r="ETP28" s="74"/>
      <c r="ETQ28" s="85"/>
      <c r="ETR28" s="74"/>
      <c r="ETS28" s="74"/>
      <c r="ETT28" s="85"/>
      <c r="ETU28" s="74"/>
      <c r="ETV28" s="74"/>
      <c r="ETW28" s="85"/>
      <c r="ETX28" s="80"/>
      <c r="ETY28" s="80"/>
      <c r="ETZ28" s="85"/>
      <c r="EUA28" s="77"/>
      <c r="EUB28" s="74"/>
      <c r="EUC28" s="74"/>
      <c r="EUD28" s="85"/>
      <c r="EUE28" s="74"/>
      <c r="EUF28" s="74"/>
      <c r="EUG28" s="85"/>
      <c r="EUH28" s="74"/>
      <c r="EUI28" s="74"/>
      <c r="EUJ28" s="85"/>
      <c r="EUK28" s="74"/>
      <c r="EUL28" s="74"/>
      <c r="EUM28" s="85"/>
      <c r="EUN28" s="80"/>
      <c r="EUO28" s="80"/>
      <c r="EUP28" s="85"/>
      <c r="EUQ28" s="77"/>
      <c r="EUR28" s="74"/>
      <c r="EUS28" s="74"/>
      <c r="EUT28" s="85"/>
      <c r="EUU28" s="74"/>
      <c r="EUV28" s="74"/>
      <c r="EUW28" s="85"/>
      <c r="EUX28" s="74"/>
      <c r="EUY28" s="74"/>
      <c r="EUZ28" s="85"/>
      <c r="EVA28" s="74"/>
      <c r="EVB28" s="74"/>
      <c r="EVC28" s="85"/>
      <c r="EVD28" s="80"/>
      <c r="EVE28" s="80"/>
      <c r="EVF28" s="85"/>
      <c r="EVG28" s="77"/>
      <c r="EVH28" s="74"/>
      <c r="EVI28" s="74"/>
      <c r="EVJ28" s="85"/>
      <c r="EVK28" s="74"/>
      <c r="EVL28" s="74"/>
      <c r="EVM28" s="85"/>
      <c r="EVN28" s="74"/>
      <c r="EVO28" s="74"/>
      <c r="EVP28" s="85"/>
      <c r="EVQ28" s="74"/>
      <c r="EVR28" s="74"/>
      <c r="EVS28" s="85"/>
      <c r="EVT28" s="80"/>
      <c r="EVU28" s="80"/>
      <c r="EVV28" s="85"/>
      <c r="EVW28" s="77"/>
      <c r="EVX28" s="74"/>
      <c r="EVY28" s="74"/>
      <c r="EVZ28" s="85"/>
      <c r="EWA28" s="74"/>
      <c r="EWB28" s="74"/>
      <c r="EWC28" s="85"/>
      <c r="EWD28" s="74"/>
      <c r="EWE28" s="74"/>
      <c r="EWF28" s="85"/>
      <c r="EWG28" s="74"/>
      <c r="EWH28" s="74"/>
      <c r="EWI28" s="85"/>
      <c r="EWJ28" s="80"/>
      <c r="EWK28" s="80"/>
      <c r="EWL28" s="85"/>
      <c r="EWM28" s="77"/>
      <c r="EWN28" s="74"/>
      <c r="EWO28" s="74"/>
      <c r="EWP28" s="85"/>
      <c r="EWQ28" s="74"/>
      <c r="EWR28" s="74"/>
      <c r="EWS28" s="85"/>
      <c r="EWT28" s="74"/>
      <c r="EWU28" s="74"/>
      <c r="EWV28" s="85"/>
      <c r="EWW28" s="74"/>
      <c r="EWX28" s="74"/>
      <c r="EWY28" s="85"/>
      <c r="EWZ28" s="80"/>
      <c r="EXA28" s="80"/>
      <c r="EXB28" s="85"/>
      <c r="EXC28" s="77"/>
      <c r="EXD28" s="74"/>
      <c r="EXE28" s="74"/>
      <c r="EXF28" s="85"/>
      <c r="EXG28" s="74"/>
      <c r="EXH28" s="74"/>
      <c r="EXI28" s="85"/>
      <c r="EXJ28" s="74"/>
      <c r="EXK28" s="74"/>
      <c r="EXL28" s="85"/>
      <c r="EXM28" s="74"/>
      <c r="EXN28" s="74"/>
      <c r="EXO28" s="85"/>
      <c r="EXP28" s="80"/>
      <c r="EXQ28" s="80"/>
      <c r="EXR28" s="85"/>
      <c r="EXS28" s="77"/>
      <c r="EXT28" s="74"/>
      <c r="EXU28" s="74"/>
      <c r="EXV28" s="85"/>
      <c r="EXW28" s="74"/>
      <c r="EXX28" s="74"/>
      <c r="EXY28" s="85"/>
      <c r="EXZ28" s="74"/>
      <c r="EYA28" s="74"/>
      <c r="EYB28" s="85"/>
      <c r="EYC28" s="74"/>
      <c r="EYD28" s="74"/>
      <c r="EYE28" s="85"/>
      <c r="EYF28" s="80"/>
      <c r="EYG28" s="80"/>
      <c r="EYH28" s="85"/>
      <c r="EYI28" s="77"/>
      <c r="EYJ28" s="74"/>
      <c r="EYK28" s="74"/>
      <c r="EYL28" s="85"/>
      <c r="EYM28" s="74"/>
      <c r="EYN28" s="74"/>
      <c r="EYO28" s="85"/>
      <c r="EYP28" s="74"/>
      <c r="EYQ28" s="74"/>
      <c r="EYR28" s="85"/>
      <c r="EYS28" s="74"/>
      <c r="EYT28" s="74"/>
      <c r="EYU28" s="85"/>
      <c r="EYV28" s="80"/>
      <c r="EYW28" s="80"/>
      <c r="EYX28" s="85"/>
      <c r="EYY28" s="77"/>
      <c r="EYZ28" s="74"/>
      <c r="EZA28" s="74"/>
      <c r="EZB28" s="85"/>
      <c r="EZC28" s="74"/>
      <c r="EZD28" s="74"/>
      <c r="EZE28" s="85"/>
      <c r="EZF28" s="74"/>
      <c r="EZG28" s="74"/>
      <c r="EZH28" s="85"/>
      <c r="EZI28" s="74"/>
      <c r="EZJ28" s="74"/>
      <c r="EZK28" s="85"/>
      <c r="EZL28" s="80"/>
      <c r="EZM28" s="80"/>
      <c r="EZN28" s="85"/>
      <c r="EZO28" s="77"/>
      <c r="EZP28" s="74"/>
      <c r="EZQ28" s="74"/>
      <c r="EZR28" s="85"/>
      <c r="EZS28" s="74"/>
      <c r="EZT28" s="74"/>
      <c r="EZU28" s="85"/>
      <c r="EZV28" s="74"/>
      <c r="EZW28" s="74"/>
      <c r="EZX28" s="85"/>
      <c r="EZY28" s="74"/>
      <c r="EZZ28" s="74"/>
      <c r="FAA28" s="85"/>
      <c r="FAB28" s="80"/>
      <c r="FAC28" s="80"/>
      <c r="FAD28" s="85"/>
      <c r="FAE28" s="77"/>
      <c r="FAF28" s="74"/>
      <c r="FAG28" s="74"/>
      <c r="FAH28" s="85"/>
      <c r="FAI28" s="74"/>
      <c r="FAJ28" s="74"/>
      <c r="FAK28" s="85"/>
      <c r="FAL28" s="74"/>
      <c r="FAM28" s="74"/>
      <c r="FAN28" s="85"/>
      <c r="FAO28" s="74"/>
      <c r="FAP28" s="74"/>
      <c r="FAQ28" s="85"/>
      <c r="FAR28" s="80"/>
      <c r="FAS28" s="80"/>
      <c r="FAT28" s="85"/>
      <c r="FAU28" s="77"/>
      <c r="FAV28" s="74"/>
      <c r="FAW28" s="74"/>
      <c r="FAX28" s="85"/>
      <c r="FAY28" s="74"/>
      <c r="FAZ28" s="74"/>
      <c r="FBA28" s="85"/>
      <c r="FBB28" s="74"/>
      <c r="FBC28" s="74"/>
      <c r="FBD28" s="85"/>
      <c r="FBE28" s="74"/>
      <c r="FBF28" s="74"/>
      <c r="FBG28" s="85"/>
      <c r="FBH28" s="80"/>
      <c r="FBI28" s="80"/>
      <c r="FBJ28" s="85"/>
      <c r="FBK28" s="77"/>
      <c r="FBL28" s="74"/>
      <c r="FBM28" s="74"/>
      <c r="FBN28" s="85"/>
      <c r="FBO28" s="74"/>
      <c r="FBP28" s="74"/>
      <c r="FBQ28" s="85"/>
      <c r="FBR28" s="74"/>
      <c r="FBS28" s="74"/>
      <c r="FBT28" s="85"/>
      <c r="FBU28" s="74"/>
      <c r="FBV28" s="74"/>
      <c r="FBW28" s="85"/>
      <c r="FBX28" s="80"/>
      <c r="FBY28" s="80"/>
      <c r="FBZ28" s="85"/>
      <c r="FCA28" s="77"/>
      <c r="FCB28" s="74"/>
      <c r="FCC28" s="74"/>
      <c r="FCD28" s="85"/>
      <c r="FCE28" s="74"/>
      <c r="FCF28" s="74"/>
      <c r="FCG28" s="85"/>
      <c r="FCH28" s="74"/>
      <c r="FCI28" s="74"/>
      <c r="FCJ28" s="85"/>
      <c r="FCK28" s="74"/>
      <c r="FCL28" s="74"/>
      <c r="FCM28" s="85"/>
      <c r="FCN28" s="80"/>
      <c r="FCO28" s="80"/>
      <c r="FCP28" s="85"/>
      <c r="FCQ28" s="77"/>
      <c r="FCR28" s="74"/>
      <c r="FCS28" s="74"/>
      <c r="FCT28" s="85"/>
      <c r="FCU28" s="74"/>
      <c r="FCV28" s="74"/>
      <c r="FCW28" s="85"/>
      <c r="FCX28" s="74"/>
      <c r="FCY28" s="74"/>
      <c r="FCZ28" s="85"/>
      <c r="FDA28" s="74"/>
      <c r="FDB28" s="74"/>
      <c r="FDC28" s="85"/>
      <c r="FDD28" s="80"/>
      <c r="FDE28" s="80"/>
      <c r="FDF28" s="85"/>
      <c r="FDG28" s="77"/>
      <c r="FDH28" s="74"/>
      <c r="FDI28" s="74"/>
      <c r="FDJ28" s="85"/>
      <c r="FDK28" s="74"/>
      <c r="FDL28" s="74"/>
      <c r="FDM28" s="85"/>
      <c r="FDN28" s="74"/>
      <c r="FDO28" s="74"/>
      <c r="FDP28" s="85"/>
      <c r="FDQ28" s="74"/>
      <c r="FDR28" s="74"/>
      <c r="FDS28" s="85"/>
      <c r="FDT28" s="80"/>
      <c r="FDU28" s="80"/>
      <c r="FDV28" s="85"/>
      <c r="FDW28" s="77"/>
      <c r="FDX28" s="74"/>
      <c r="FDY28" s="74"/>
      <c r="FDZ28" s="85"/>
      <c r="FEA28" s="74"/>
      <c r="FEB28" s="74"/>
      <c r="FEC28" s="85"/>
      <c r="FED28" s="74"/>
      <c r="FEE28" s="74"/>
      <c r="FEF28" s="85"/>
      <c r="FEG28" s="74"/>
      <c r="FEH28" s="74"/>
      <c r="FEI28" s="85"/>
      <c r="FEJ28" s="80"/>
      <c r="FEK28" s="80"/>
      <c r="FEL28" s="85"/>
      <c r="FEM28" s="77"/>
      <c r="FEN28" s="74"/>
      <c r="FEO28" s="74"/>
      <c r="FEP28" s="85"/>
      <c r="FEQ28" s="74"/>
      <c r="FER28" s="74"/>
      <c r="FES28" s="85"/>
      <c r="FET28" s="74"/>
      <c r="FEU28" s="74"/>
      <c r="FEV28" s="85"/>
      <c r="FEW28" s="74"/>
      <c r="FEX28" s="74"/>
      <c r="FEY28" s="85"/>
      <c r="FEZ28" s="80"/>
      <c r="FFA28" s="80"/>
      <c r="FFB28" s="85"/>
      <c r="FFC28" s="77"/>
      <c r="FFD28" s="74"/>
      <c r="FFE28" s="74"/>
      <c r="FFF28" s="85"/>
      <c r="FFG28" s="74"/>
      <c r="FFH28" s="74"/>
      <c r="FFI28" s="85"/>
      <c r="FFJ28" s="74"/>
      <c r="FFK28" s="74"/>
      <c r="FFL28" s="85"/>
      <c r="FFM28" s="74"/>
      <c r="FFN28" s="74"/>
      <c r="FFO28" s="85"/>
      <c r="FFP28" s="80"/>
      <c r="FFQ28" s="80"/>
      <c r="FFR28" s="85"/>
      <c r="FFS28" s="77"/>
      <c r="FFT28" s="74"/>
      <c r="FFU28" s="74"/>
      <c r="FFV28" s="85"/>
      <c r="FFW28" s="74"/>
      <c r="FFX28" s="74"/>
      <c r="FFY28" s="85"/>
      <c r="FFZ28" s="74"/>
      <c r="FGA28" s="74"/>
      <c r="FGB28" s="85"/>
      <c r="FGC28" s="74"/>
      <c r="FGD28" s="74"/>
      <c r="FGE28" s="85"/>
      <c r="FGF28" s="80"/>
      <c r="FGG28" s="80"/>
      <c r="FGH28" s="85"/>
      <c r="FGI28" s="77"/>
      <c r="FGJ28" s="74"/>
      <c r="FGK28" s="74"/>
      <c r="FGL28" s="85"/>
      <c r="FGM28" s="74"/>
      <c r="FGN28" s="74"/>
      <c r="FGO28" s="85"/>
      <c r="FGP28" s="74"/>
      <c r="FGQ28" s="74"/>
      <c r="FGR28" s="85"/>
      <c r="FGS28" s="74"/>
      <c r="FGT28" s="74"/>
      <c r="FGU28" s="85"/>
      <c r="FGV28" s="80"/>
      <c r="FGW28" s="80"/>
      <c r="FGX28" s="85"/>
      <c r="FGY28" s="77"/>
      <c r="FGZ28" s="74"/>
      <c r="FHA28" s="74"/>
      <c r="FHB28" s="85"/>
      <c r="FHC28" s="74"/>
      <c r="FHD28" s="74"/>
      <c r="FHE28" s="85"/>
      <c r="FHF28" s="74"/>
      <c r="FHG28" s="74"/>
      <c r="FHH28" s="85"/>
      <c r="FHI28" s="74"/>
      <c r="FHJ28" s="74"/>
      <c r="FHK28" s="85"/>
      <c r="FHL28" s="80"/>
      <c r="FHM28" s="80"/>
      <c r="FHN28" s="85"/>
      <c r="FHO28" s="77"/>
      <c r="FHP28" s="74"/>
      <c r="FHQ28" s="74"/>
      <c r="FHR28" s="85"/>
      <c r="FHS28" s="74"/>
      <c r="FHT28" s="74"/>
      <c r="FHU28" s="85"/>
      <c r="FHV28" s="74"/>
      <c r="FHW28" s="74"/>
      <c r="FHX28" s="85"/>
      <c r="FHY28" s="74"/>
      <c r="FHZ28" s="74"/>
      <c r="FIA28" s="85"/>
      <c r="FIB28" s="80"/>
      <c r="FIC28" s="80"/>
      <c r="FID28" s="85"/>
      <c r="FIE28" s="77"/>
      <c r="FIF28" s="74"/>
      <c r="FIG28" s="74"/>
      <c r="FIH28" s="85"/>
      <c r="FII28" s="74"/>
      <c r="FIJ28" s="74"/>
      <c r="FIK28" s="85"/>
      <c r="FIL28" s="74"/>
      <c r="FIM28" s="74"/>
      <c r="FIN28" s="85"/>
      <c r="FIO28" s="74"/>
      <c r="FIP28" s="74"/>
      <c r="FIQ28" s="85"/>
      <c r="FIR28" s="80"/>
      <c r="FIS28" s="80"/>
      <c r="FIT28" s="85"/>
      <c r="FIU28" s="77"/>
      <c r="FIV28" s="74"/>
      <c r="FIW28" s="74"/>
      <c r="FIX28" s="85"/>
      <c r="FIY28" s="74"/>
      <c r="FIZ28" s="74"/>
      <c r="FJA28" s="85"/>
      <c r="FJB28" s="74"/>
      <c r="FJC28" s="74"/>
      <c r="FJD28" s="85"/>
      <c r="FJE28" s="74"/>
      <c r="FJF28" s="74"/>
      <c r="FJG28" s="85"/>
      <c r="FJH28" s="80"/>
      <c r="FJI28" s="80"/>
      <c r="FJJ28" s="85"/>
      <c r="FJK28" s="77"/>
      <c r="FJL28" s="74"/>
      <c r="FJM28" s="74"/>
      <c r="FJN28" s="85"/>
      <c r="FJO28" s="74"/>
      <c r="FJP28" s="74"/>
      <c r="FJQ28" s="85"/>
      <c r="FJR28" s="74"/>
      <c r="FJS28" s="74"/>
      <c r="FJT28" s="85"/>
      <c r="FJU28" s="74"/>
      <c r="FJV28" s="74"/>
      <c r="FJW28" s="85"/>
      <c r="FJX28" s="80"/>
      <c r="FJY28" s="80"/>
      <c r="FJZ28" s="85"/>
      <c r="FKA28" s="77"/>
      <c r="FKB28" s="74"/>
      <c r="FKC28" s="74"/>
      <c r="FKD28" s="85"/>
      <c r="FKE28" s="74"/>
      <c r="FKF28" s="74"/>
      <c r="FKG28" s="85"/>
      <c r="FKH28" s="74"/>
      <c r="FKI28" s="74"/>
      <c r="FKJ28" s="85"/>
      <c r="FKK28" s="74"/>
      <c r="FKL28" s="74"/>
      <c r="FKM28" s="85"/>
      <c r="FKN28" s="80"/>
      <c r="FKO28" s="80"/>
      <c r="FKP28" s="85"/>
      <c r="FKQ28" s="77"/>
      <c r="FKR28" s="74"/>
      <c r="FKS28" s="74"/>
      <c r="FKT28" s="85"/>
      <c r="FKU28" s="74"/>
      <c r="FKV28" s="74"/>
      <c r="FKW28" s="85"/>
      <c r="FKX28" s="74"/>
      <c r="FKY28" s="74"/>
      <c r="FKZ28" s="85"/>
      <c r="FLA28" s="74"/>
      <c r="FLB28" s="74"/>
      <c r="FLC28" s="85"/>
      <c r="FLD28" s="80"/>
      <c r="FLE28" s="80"/>
      <c r="FLF28" s="85"/>
      <c r="FLG28" s="77"/>
      <c r="FLH28" s="74"/>
      <c r="FLI28" s="74"/>
      <c r="FLJ28" s="85"/>
      <c r="FLK28" s="74"/>
      <c r="FLL28" s="74"/>
      <c r="FLM28" s="85"/>
      <c r="FLN28" s="74"/>
      <c r="FLO28" s="74"/>
      <c r="FLP28" s="85"/>
      <c r="FLQ28" s="74"/>
      <c r="FLR28" s="74"/>
      <c r="FLS28" s="85"/>
      <c r="FLT28" s="80"/>
      <c r="FLU28" s="80"/>
      <c r="FLV28" s="85"/>
      <c r="FLW28" s="77"/>
      <c r="FLX28" s="74"/>
      <c r="FLY28" s="74"/>
      <c r="FLZ28" s="85"/>
      <c r="FMA28" s="74"/>
      <c r="FMB28" s="74"/>
      <c r="FMC28" s="85"/>
      <c r="FMD28" s="74"/>
      <c r="FME28" s="74"/>
      <c r="FMF28" s="85"/>
      <c r="FMG28" s="74"/>
      <c r="FMH28" s="74"/>
      <c r="FMI28" s="85"/>
      <c r="FMJ28" s="80"/>
      <c r="FMK28" s="80"/>
      <c r="FML28" s="85"/>
      <c r="FMM28" s="77"/>
      <c r="FMN28" s="74"/>
      <c r="FMO28" s="74"/>
      <c r="FMP28" s="85"/>
      <c r="FMQ28" s="74"/>
      <c r="FMR28" s="74"/>
      <c r="FMS28" s="85"/>
      <c r="FMT28" s="74"/>
      <c r="FMU28" s="74"/>
      <c r="FMV28" s="85"/>
      <c r="FMW28" s="74"/>
      <c r="FMX28" s="74"/>
      <c r="FMY28" s="85"/>
      <c r="FMZ28" s="80"/>
      <c r="FNA28" s="80"/>
      <c r="FNB28" s="85"/>
      <c r="FNC28" s="77"/>
      <c r="FND28" s="74"/>
      <c r="FNE28" s="74"/>
      <c r="FNF28" s="85"/>
      <c r="FNG28" s="74"/>
      <c r="FNH28" s="74"/>
      <c r="FNI28" s="85"/>
      <c r="FNJ28" s="74"/>
      <c r="FNK28" s="74"/>
      <c r="FNL28" s="85"/>
      <c r="FNM28" s="74"/>
      <c r="FNN28" s="74"/>
      <c r="FNO28" s="85"/>
      <c r="FNP28" s="80"/>
      <c r="FNQ28" s="80"/>
      <c r="FNR28" s="85"/>
      <c r="FNS28" s="77"/>
      <c r="FNT28" s="74"/>
      <c r="FNU28" s="74"/>
      <c r="FNV28" s="85"/>
      <c r="FNW28" s="74"/>
      <c r="FNX28" s="74"/>
      <c r="FNY28" s="85"/>
      <c r="FNZ28" s="74"/>
      <c r="FOA28" s="74"/>
      <c r="FOB28" s="85"/>
      <c r="FOC28" s="74"/>
      <c r="FOD28" s="74"/>
      <c r="FOE28" s="85"/>
      <c r="FOF28" s="80"/>
      <c r="FOG28" s="80"/>
      <c r="FOH28" s="85"/>
      <c r="FOI28" s="77"/>
      <c r="FOJ28" s="74"/>
      <c r="FOK28" s="74"/>
      <c r="FOL28" s="85"/>
      <c r="FOM28" s="74"/>
      <c r="FON28" s="74"/>
      <c r="FOO28" s="85"/>
      <c r="FOP28" s="74"/>
      <c r="FOQ28" s="74"/>
      <c r="FOR28" s="85"/>
      <c r="FOS28" s="74"/>
      <c r="FOT28" s="74"/>
      <c r="FOU28" s="85"/>
      <c r="FOV28" s="80"/>
      <c r="FOW28" s="80"/>
      <c r="FOX28" s="85"/>
      <c r="FOY28" s="77"/>
      <c r="FOZ28" s="74"/>
      <c r="FPA28" s="74"/>
      <c r="FPB28" s="85"/>
      <c r="FPC28" s="74"/>
      <c r="FPD28" s="74"/>
      <c r="FPE28" s="85"/>
      <c r="FPF28" s="74"/>
      <c r="FPG28" s="74"/>
      <c r="FPH28" s="85"/>
      <c r="FPI28" s="74"/>
      <c r="FPJ28" s="74"/>
      <c r="FPK28" s="85"/>
      <c r="FPL28" s="80"/>
      <c r="FPM28" s="80"/>
      <c r="FPN28" s="85"/>
      <c r="FPO28" s="77"/>
      <c r="FPP28" s="74"/>
      <c r="FPQ28" s="74"/>
      <c r="FPR28" s="85"/>
      <c r="FPS28" s="74"/>
      <c r="FPT28" s="74"/>
      <c r="FPU28" s="85"/>
      <c r="FPV28" s="74"/>
      <c r="FPW28" s="74"/>
      <c r="FPX28" s="85"/>
      <c r="FPY28" s="74"/>
      <c r="FPZ28" s="74"/>
      <c r="FQA28" s="85"/>
      <c r="FQB28" s="80"/>
      <c r="FQC28" s="80"/>
      <c r="FQD28" s="85"/>
      <c r="FQE28" s="77"/>
      <c r="FQF28" s="74"/>
      <c r="FQG28" s="74"/>
      <c r="FQH28" s="85"/>
      <c r="FQI28" s="74"/>
      <c r="FQJ28" s="74"/>
      <c r="FQK28" s="85"/>
      <c r="FQL28" s="74"/>
      <c r="FQM28" s="74"/>
      <c r="FQN28" s="85"/>
      <c r="FQO28" s="74"/>
      <c r="FQP28" s="74"/>
      <c r="FQQ28" s="85"/>
      <c r="FQR28" s="80"/>
      <c r="FQS28" s="80"/>
      <c r="FQT28" s="85"/>
      <c r="FQU28" s="77"/>
      <c r="FQV28" s="74"/>
      <c r="FQW28" s="74"/>
      <c r="FQX28" s="85"/>
      <c r="FQY28" s="74"/>
      <c r="FQZ28" s="74"/>
      <c r="FRA28" s="85"/>
      <c r="FRB28" s="74"/>
      <c r="FRC28" s="74"/>
      <c r="FRD28" s="85"/>
      <c r="FRE28" s="74"/>
      <c r="FRF28" s="74"/>
      <c r="FRG28" s="85"/>
      <c r="FRH28" s="80"/>
      <c r="FRI28" s="80"/>
      <c r="FRJ28" s="85"/>
      <c r="FRK28" s="77"/>
      <c r="FRL28" s="74"/>
      <c r="FRM28" s="74"/>
      <c r="FRN28" s="85"/>
      <c r="FRO28" s="74"/>
      <c r="FRP28" s="74"/>
      <c r="FRQ28" s="85"/>
      <c r="FRR28" s="74"/>
      <c r="FRS28" s="74"/>
      <c r="FRT28" s="85"/>
      <c r="FRU28" s="74"/>
      <c r="FRV28" s="74"/>
      <c r="FRW28" s="85"/>
      <c r="FRX28" s="80"/>
      <c r="FRY28" s="80"/>
      <c r="FRZ28" s="85"/>
      <c r="FSA28" s="77"/>
      <c r="FSB28" s="74"/>
      <c r="FSC28" s="74"/>
      <c r="FSD28" s="85"/>
      <c r="FSE28" s="74"/>
      <c r="FSF28" s="74"/>
      <c r="FSG28" s="85"/>
      <c r="FSH28" s="74"/>
      <c r="FSI28" s="74"/>
      <c r="FSJ28" s="85"/>
      <c r="FSK28" s="74"/>
      <c r="FSL28" s="74"/>
      <c r="FSM28" s="85"/>
      <c r="FSN28" s="80"/>
      <c r="FSO28" s="80"/>
      <c r="FSP28" s="85"/>
      <c r="FSQ28" s="77"/>
      <c r="FSR28" s="74"/>
      <c r="FSS28" s="74"/>
      <c r="FST28" s="85"/>
      <c r="FSU28" s="74"/>
      <c r="FSV28" s="74"/>
      <c r="FSW28" s="85"/>
      <c r="FSX28" s="74"/>
      <c r="FSY28" s="74"/>
      <c r="FSZ28" s="85"/>
      <c r="FTA28" s="74"/>
      <c r="FTB28" s="74"/>
      <c r="FTC28" s="85"/>
      <c r="FTD28" s="80"/>
      <c r="FTE28" s="80"/>
      <c r="FTF28" s="85"/>
      <c r="FTG28" s="77"/>
      <c r="FTH28" s="74"/>
      <c r="FTI28" s="74"/>
      <c r="FTJ28" s="85"/>
      <c r="FTK28" s="74"/>
      <c r="FTL28" s="74"/>
      <c r="FTM28" s="85"/>
      <c r="FTN28" s="74"/>
      <c r="FTO28" s="74"/>
      <c r="FTP28" s="85"/>
      <c r="FTQ28" s="74"/>
      <c r="FTR28" s="74"/>
      <c r="FTS28" s="85"/>
      <c r="FTT28" s="80"/>
      <c r="FTU28" s="80"/>
      <c r="FTV28" s="85"/>
      <c r="FTW28" s="77"/>
      <c r="FTX28" s="74"/>
      <c r="FTY28" s="74"/>
      <c r="FTZ28" s="85"/>
      <c r="FUA28" s="74"/>
      <c r="FUB28" s="74"/>
      <c r="FUC28" s="85"/>
      <c r="FUD28" s="74"/>
      <c r="FUE28" s="74"/>
      <c r="FUF28" s="85"/>
      <c r="FUG28" s="74"/>
      <c r="FUH28" s="74"/>
      <c r="FUI28" s="85"/>
      <c r="FUJ28" s="80"/>
      <c r="FUK28" s="80"/>
      <c r="FUL28" s="85"/>
      <c r="FUM28" s="77"/>
      <c r="FUN28" s="74"/>
      <c r="FUO28" s="74"/>
      <c r="FUP28" s="85"/>
      <c r="FUQ28" s="74"/>
      <c r="FUR28" s="74"/>
      <c r="FUS28" s="85"/>
      <c r="FUT28" s="74"/>
      <c r="FUU28" s="74"/>
      <c r="FUV28" s="85"/>
      <c r="FUW28" s="74"/>
      <c r="FUX28" s="74"/>
      <c r="FUY28" s="85"/>
      <c r="FUZ28" s="80"/>
      <c r="FVA28" s="80"/>
      <c r="FVB28" s="85"/>
      <c r="FVC28" s="77"/>
      <c r="FVD28" s="74"/>
      <c r="FVE28" s="74"/>
      <c r="FVF28" s="85"/>
      <c r="FVG28" s="74"/>
      <c r="FVH28" s="74"/>
      <c r="FVI28" s="85"/>
      <c r="FVJ28" s="74"/>
      <c r="FVK28" s="74"/>
      <c r="FVL28" s="85"/>
      <c r="FVM28" s="74"/>
      <c r="FVN28" s="74"/>
      <c r="FVO28" s="85"/>
      <c r="FVP28" s="80"/>
      <c r="FVQ28" s="80"/>
      <c r="FVR28" s="85"/>
      <c r="FVS28" s="77"/>
      <c r="FVT28" s="74"/>
      <c r="FVU28" s="74"/>
      <c r="FVV28" s="85"/>
      <c r="FVW28" s="74"/>
      <c r="FVX28" s="74"/>
      <c r="FVY28" s="85"/>
      <c r="FVZ28" s="74"/>
      <c r="FWA28" s="74"/>
      <c r="FWB28" s="85"/>
      <c r="FWC28" s="74"/>
      <c r="FWD28" s="74"/>
      <c r="FWE28" s="85"/>
      <c r="FWF28" s="80"/>
      <c r="FWG28" s="80"/>
      <c r="FWH28" s="85"/>
      <c r="FWI28" s="77"/>
      <c r="FWJ28" s="74"/>
      <c r="FWK28" s="74"/>
      <c r="FWL28" s="85"/>
      <c r="FWM28" s="74"/>
      <c r="FWN28" s="74"/>
      <c r="FWO28" s="85"/>
      <c r="FWP28" s="74"/>
      <c r="FWQ28" s="74"/>
      <c r="FWR28" s="85"/>
      <c r="FWS28" s="74"/>
      <c r="FWT28" s="74"/>
      <c r="FWU28" s="85"/>
      <c r="FWV28" s="80"/>
      <c r="FWW28" s="80"/>
      <c r="FWX28" s="85"/>
      <c r="FWY28" s="77"/>
      <c r="FWZ28" s="74"/>
      <c r="FXA28" s="74"/>
      <c r="FXB28" s="85"/>
      <c r="FXC28" s="74"/>
      <c r="FXD28" s="74"/>
      <c r="FXE28" s="85"/>
      <c r="FXF28" s="74"/>
      <c r="FXG28" s="74"/>
      <c r="FXH28" s="85"/>
      <c r="FXI28" s="74"/>
      <c r="FXJ28" s="74"/>
      <c r="FXK28" s="85"/>
      <c r="FXL28" s="80"/>
      <c r="FXM28" s="80"/>
      <c r="FXN28" s="85"/>
      <c r="FXO28" s="77"/>
      <c r="FXP28" s="74"/>
      <c r="FXQ28" s="74"/>
      <c r="FXR28" s="85"/>
      <c r="FXS28" s="74"/>
      <c r="FXT28" s="74"/>
      <c r="FXU28" s="85"/>
      <c r="FXV28" s="74"/>
      <c r="FXW28" s="74"/>
      <c r="FXX28" s="85"/>
      <c r="FXY28" s="74"/>
      <c r="FXZ28" s="74"/>
      <c r="FYA28" s="85"/>
      <c r="FYB28" s="80"/>
      <c r="FYC28" s="80"/>
      <c r="FYD28" s="85"/>
      <c r="FYE28" s="77"/>
      <c r="FYF28" s="74"/>
      <c r="FYG28" s="74"/>
      <c r="FYH28" s="85"/>
      <c r="FYI28" s="74"/>
      <c r="FYJ28" s="74"/>
      <c r="FYK28" s="85"/>
      <c r="FYL28" s="74"/>
      <c r="FYM28" s="74"/>
      <c r="FYN28" s="85"/>
      <c r="FYO28" s="74"/>
      <c r="FYP28" s="74"/>
      <c r="FYQ28" s="85"/>
      <c r="FYR28" s="80"/>
      <c r="FYS28" s="80"/>
      <c r="FYT28" s="85"/>
      <c r="FYU28" s="77"/>
      <c r="FYV28" s="74"/>
      <c r="FYW28" s="74"/>
      <c r="FYX28" s="85"/>
      <c r="FYY28" s="74"/>
      <c r="FYZ28" s="74"/>
      <c r="FZA28" s="85"/>
      <c r="FZB28" s="74"/>
      <c r="FZC28" s="74"/>
      <c r="FZD28" s="85"/>
      <c r="FZE28" s="74"/>
      <c r="FZF28" s="74"/>
      <c r="FZG28" s="85"/>
      <c r="FZH28" s="80"/>
      <c r="FZI28" s="80"/>
      <c r="FZJ28" s="85"/>
      <c r="FZK28" s="77"/>
      <c r="FZL28" s="74"/>
      <c r="FZM28" s="74"/>
      <c r="FZN28" s="85"/>
      <c r="FZO28" s="74"/>
      <c r="FZP28" s="74"/>
      <c r="FZQ28" s="85"/>
      <c r="FZR28" s="74"/>
      <c r="FZS28" s="74"/>
      <c r="FZT28" s="85"/>
      <c r="FZU28" s="74"/>
      <c r="FZV28" s="74"/>
      <c r="FZW28" s="85"/>
      <c r="FZX28" s="80"/>
      <c r="FZY28" s="80"/>
      <c r="FZZ28" s="85"/>
      <c r="GAA28" s="77"/>
      <c r="GAB28" s="74"/>
      <c r="GAC28" s="74"/>
      <c r="GAD28" s="85"/>
      <c r="GAE28" s="74"/>
      <c r="GAF28" s="74"/>
      <c r="GAG28" s="85"/>
      <c r="GAH28" s="74"/>
      <c r="GAI28" s="74"/>
      <c r="GAJ28" s="85"/>
      <c r="GAK28" s="74"/>
      <c r="GAL28" s="74"/>
      <c r="GAM28" s="85"/>
      <c r="GAN28" s="80"/>
      <c r="GAO28" s="80"/>
      <c r="GAP28" s="85"/>
      <c r="GAQ28" s="77"/>
      <c r="GAR28" s="74"/>
      <c r="GAS28" s="74"/>
      <c r="GAT28" s="85"/>
      <c r="GAU28" s="74"/>
      <c r="GAV28" s="74"/>
      <c r="GAW28" s="85"/>
      <c r="GAX28" s="74"/>
      <c r="GAY28" s="74"/>
      <c r="GAZ28" s="85"/>
      <c r="GBA28" s="74"/>
      <c r="GBB28" s="74"/>
      <c r="GBC28" s="85"/>
      <c r="GBD28" s="80"/>
      <c r="GBE28" s="80"/>
      <c r="GBF28" s="85"/>
      <c r="GBG28" s="77"/>
      <c r="GBH28" s="74"/>
      <c r="GBI28" s="74"/>
      <c r="GBJ28" s="85"/>
      <c r="GBK28" s="74"/>
      <c r="GBL28" s="74"/>
      <c r="GBM28" s="85"/>
      <c r="GBN28" s="74"/>
      <c r="GBO28" s="74"/>
      <c r="GBP28" s="85"/>
      <c r="GBQ28" s="74"/>
      <c r="GBR28" s="74"/>
      <c r="GBS28" s="85"/>
      <c r="GBT28" s="80"/>
      <c r="GBU28" s="80"/>
      <c r="GBV28" s="85"/>
      <c r="GBW28" s="77"/>
      <c r="GBX28" s="74"/>
      <c r="GBY28" s="74"/>
      <c r="GBZ28" s="85"/>
      <c r="GCA28" s="74"/>
      <c r="GCB28" s="74"/>
      <c r="GCC28" s="85"/>
      <c r="GCD28" s="74"/>
      <c r="GCE28" s="74"/>
      <c r="GCF28" s="85"/>
      <c r="GCG28" s="74"/>
      <c r="GCH28" s="74"/>
      <c r="GCI28" s="85"/>
      <c r="GCJ28" s="80"/>
      <c r="GCK28" s="80"/>
      <c r="GCL28" s="85"/>
      <c r="GCM28" s="77"/>
      <c r="GCN28" s="74"/>
      <c r="GCO28" s="74"/>
      <c r="GCP28" s="85"/>
      <c r="GCQ28" s="74"/>
      <c r="GCR28" s="74"/>
      <c r="GCS28" s="85"/>
      <c r="GCT28" s="74"/>
      <c r="GCU28" s="74"/>
      <c r="GCV28" s="85"/>
      <c r="GCW28" s="74"/>
      <c r="GCX28" s="74"/>
      <c r="GCY28" s="85"/>
      <c r="GCZ28" s="80"/>
      <c r="GDA28" s="80"/>
      <c r="GDB28" s="85"/>
      <c r="GDC28" s="77"/>
      <c r="GDD28" s="74"/>
      <c r="GDE28" s="74"/>
      <c r="GDF28" s="85"/>
      <c r="GDG28" s="74"/>
      <c r="GDH28" s="74"/>
      <c r="GDI28" s="85"/>
      <c r="GDJ28" s="74"/>
      <c r="GDK28" s="74"/>
      <c r="GDL28" s="85"/>
      <c r="GDM28" s="74"/>
      <c r="GDN28" s="74"/>
      <c r="GDO28" s="85"/>
      <c r="GDP28" s="80"/>
      <c r="GDQ28" s="80"/>
      <c r="GDR28" s="85"/>
      <c r="GDS28" s="77"/>
      <c r="GDT28" s="74"/>
      <c r="GDU28" s="74"/>
      <c r="GDV28" s="85"/>
      <c r="GDW28" s="74"/>
      <c r="GDX28" s="74"/>
      <c r="GDY28" s="85"/>
      <c r="GDZ28" s="74"/>
      <c r="GEA28" s="74"/>
      <c r="GEB28" s="85"/>
      <c r="GEC28" s="74"/>
      <c r="GED28" s="74"/>
      <c r="GEE28" s="85"/>
      <c r="GEF28" s="80"/>
      <c r="GEG28" s="80"/>
      <c r="GEH28" s="85"/>
      <c r="GEI28" s="77"/>
      <c r="GEJ28" s="74"/>
      <c r="GEK28" s="74"/>
      <c r="GEL28" s="85"/>
      <c r="GEM28" s="74"/>
      <c r="GEN28" s="74"/>
      <c r="GEO28" s="85"/>
      <c r="GEP28" s="74"/>
      <c r="GEQ28" s="74"/>
      <c r="GER28" s="85"/>
      <c r="GES28" s="74"/>
      <c r="GET28" s="74"/>
      <c r="GEU28" s="85"/>
      <c r="GEV28" s="80"/>
      <c r="GEW28" s="80"/>
      <c r="GEX28" s="85"/>
      <c r="GEY28" s="77"/>
      <c r="GEZ28" s="74"/>
      <c r="GFA28" s="74"/>
      <c r="GFB28" s="85"/>
      <c r="GFC28" s="74"/>
      <c r="GFD28" s="74"/>
      <c r="GFE28" s="85"/>
      <c r="GFF28" s="74"/>
      <c r="GFG28" s="74"/>
      <c r="GFH28" s="85"/>
      <c r="GFI28" s="74"/>
      <c r="GFJ28" s="74"/>
      <c r="GFK28" s="85"/>
      <c r="GFL28" s="80"/>
      <c r="GFM28" s="80"/>
      <c r="GFN28" s="85"/>
      <c r="GFO28" s="77"/>
      <c r="GFP28" s="74"/>
      <c r="GFQ28" s="74"/>
      <c r="GFR28" s="85"/>
      <c r="GFS28" s="74"/>
      <c r="GFT28" s="74"/>
      <c r="GFU28" s="85"/>
      <c r="GFV28" s="74"/>
      <c r="GFW28" s="74"/>
      <c r="GFX28" s="85"/>
      <c r="GFY28" s="74"/>
      <c r="GFZ28" s="74"/>
      <c r="GGA28" s="85"/>
      <c r="GGB28" s="80"/>
      <c r="GGC28" s="80"/>
      <c r="GGD28" s="85"/>
      <c r="GGE28" s="77"/>
      <c r="GGF28" s="74"/>
      <c r="GGG28" s="74"/>
      <c r="GGH28" s="85"/>
      <c r="GGI28" s="74"/>
      <c r="GGJ28" s="74"/>
      <c r="GGK28" s="85"/>
      <c r="GGL28" s="74"/>
      <c r="GGM28" s="74"/>
      <c r="GGN28" s="85"/>
      <c r="GGO28" s="74"/>
      <c r="GGP28" s="74"/>
      <c r="GGQ28" s="85"/>
      <c r="GGR28" s="80"/>
      <c r="GGS28" s="80"/>
      <c r="GGT28" s="85"/>
      <c r="GGU28" s="77"/>
      <c r="GGV28" s="74"/>
      <c r="GGW28" s="74"/>
      <c r="GGX28" s="85"/>
      <c r="GGY28" s="74"/>
      <c r="GGZ28" s="74"/>
      <c r="GHA28" s="85"/>
      <c r="GHB28" s="74"/>
      <c r="GHC28" s="74"/>
      <c r="GHD28" s="85"/>
      <c r="GHE28" s="74"/>
      <c r="GHF28" s="74"/>
      <c r="GHG28" s="85"/>
      <c r="GHH28" s="80"/>
      <c r="GHI28" s="80"/>
      <c r="GHJ28" s="85"/>
      <c r="GHK28" s="77"/>
      <c r="GHL28" s="74"/>
      <c r="GHM28" s="74"/>
      <c r="GHN28" s="85"/>
      <c r="GHO28" s="74"/>
      <c r="GHP28" s="74"/>
      <c r="GHQ28" s="85"/>
      <c r="GHR28" s="74"/>
      <c r="GHS28" s="74"/>
      <c r="GHT28" s="85"/>
      <c r="GHU28" s="74"/>
      <c r="GHV28" s="74"/>
      <c r="GHW28" s="85"/>
      <c r="GHX28" s="80"/>
      <c r="GHY28" s="80"/>
      <c r="GHZ28" s="85"/>
      <c r="GIA28" s="77"/>
      <c r="GIB28" s="74"/>
      <c r="GIC28" s="74"/>
      <c r="GID28" s="85"/>
      <c r="GIE28" s="74"/>
      <c r="GIF28" s="74"/>
      <c r="GIG28" s="85"/>
      <c r="GIH28" s="74"/>
      <c r="GII28" s="74"/>
      <c r="GIJ28" s="85"/>
      <c r="GIK28" s="74"/>
      <c r="GIL28" s="74"/>
      <c r="GIM28" s="85"/>
      <c r="GIN28" s="80"/>
      <c r="GIO28" s="80"/>
      <c r="GIP28" s="85"/>
      <c r="GIQ28" s="77"/>
      <c r="GIR28" s="74"/>
      <c r="GIS28" s="74"/>
      <c r="GIT28" s="85"/>
      <c r="GIU28" s="74"/>
      <c r="GIV28" s="74"/>
      <c r="GIW28" s="85"/>
      <c r="GIX28" s="74"/>
      <c r="GIY28" s="74"/>
      <c r="GIZ28" s="85"/>
      <c r="GJA28" s="74"/>
      <c r="GJB28" s="74"/>
      <c r="GJC28" s="85"/>
      <c r="GJD28" s="80"/>
      <c r="GJE28" s="80"/>
      <c r="GJF28" s="85"/>
      <c r="GJG28" s="77"/>
      <c r="GJH28" s="74"/>
      <c r="GJI28" s="74"/>
      <c r="GJJ28" s="85"/>
      <c r="GJK28" s="74"/>
      <c r="GJL28" s="74"/>
      <c r="GJM28" s="85"/>
      <c r="GJN28" s="74"/>
      <c r="GJO28" s="74"/>
      <c r="GJP28" s="85"/>
      <c r="GJQ28" s="74"/>
      <c r="GJR28" s="74"/>
      <c r="GJS28" s="85"/>
      <c r="GJT28" s="80"/>
      <c r="GJU28" s="80"/>
      <c r="GJV28" s="85"/>
      <c r="GJW28" s="77"/>
      <c r="GJX28" s="74"/>
      <c r="GJY28" s="74"/>
      <c r="GJZ28" s="85"/>
      <c r="GKA28" s="74"/>
      <c r="GKB28" s="74"/>
      <c r="GKC28" s="85"/>
      <c r="GKD28" s="74"/>
      <c r="GKE28" s="74"/>
      <c r="GKF28" s="85"/>
      <c r="GKG28" s="74"/>
      <c r="GKH28" s="74"/>
      <c r="GKI28" s="85"/>
      <c r="GKJ28" s="80"/>
      <c r="GKK28" s="80"/>
      <c r="GKL28" s="85"/>
      <c r="GKM28" s="77"/>
      <c r="GKN28" s="74"/>
      <c r="GKO28" s="74"/>
      <c r="GKP28" s="85"/>
      <c r="GKQ28" s="74"/>
      <c r="GKR28" s="74"/>
      <c r="GKS28" s="85"/>
      <c r="GKT28" s="74"/>
      <c r="GKU28" s="74"/>
      <c r="GKV28" s="85"/>
      <c r="GKW28" s="74"/>
      <c r="GKX28" s="74"/>
      <c r="GKY28" s="85"/>
      <c r="GKZ28" s="80"/>
      <c r="GLA28" s="80"/>
      <c r="GLB28" s="85"/>
      <c r="GLC28" s="77"/>
      <c r="GLD28" s="74"/>
      <c r="GLE28" s="74"/>
      <c r="GLF28" s="85"/>
      <c r="GLG28" s="74"/>
      <c r="GLH28" s="74"/>
      <c r="GLI28" s="85"/>
      <c r="GLJ28" s="74"/>
      <c r="GLK28" s="74"/>
      <c r="GLL28" s="85"/>
      <c r="GLM28" s="74"/>
      <c r="GLN28" s="74"/>
      <c r="GLO28" s="85"/>
      <c r="GLP28" s="80"/>
      <c r="GLQ28" s="80"/>
      <c r="GLR28" s="85"/>
      <c r="GLS28" s="77"/>
      <c r="GLT28" s="74"/>
      <c r="GLU28" s="74"/>
      <c r="GLV28" s="85"/>
      <c r="GLW28" s="74"/>
      <c r="GLX28" s="74"/>
      <c r="GLY28" s="85"/>
      <c r="GLZ28" s="74"/>
      <c r="GMA28" s="74"/>
      <c r="GMB28" s="85"/>
      <c r="GMC28" s="74"/>
      <c r="GMD28" s="74"/>
      <c r="GME28" s="85"/>
      <c r="GMF28" s="80"/>
      <c r="GMG28" s="80"/>
      <c r="GMH28" s="85"/>
      <c r="GMI28" s="77"/>
      <c r="GMJ28" s="74"/>
      <c r="GMK28" s="74"/>
      <c r="GML28" s="85"/>
      <c r="GMM28" s="74"/>
      <c r="GMN28" s="74"/>
      <c r="GMO28" s="85"/>
      <c r="GMP28" s="74"/>
      <c r="GMQ28" s="74"/>
      <c r="GMR28" s="85"/>
      <c r="GMS28" s="74"/>
      <c r="GMT28" s="74"/>
      <c r="GMU28" s="85"/>
      <c r="GMV28" s="80"/>
      <c r="GMW28" s="80"/>
      <c r="GMX28" s="85"/>
      <c r="GMY28" s="77"/>
      <c r="GMZ28" s="74"/>
      <c r="GNA28" s="74"/>
      <c r="GNB28" s="85"/>
      <c r="GNC28" s="74"/>
      <c r="GND28" s="74"/>
      <c r="GNE28" s="85"/>
      <c r="GNF28" s="74"/>
      <c r="GNG28" s="74"/>
      <c r="GNH28" s="85"/>
      <c r="GNI28" s="74"/>
      <c r="GNJ28" s="74"/>
      <c r="GNK28" s="85"/>
      <c r="GNL28" s="80"/>
      <c r="GNM28" s="80"/>
      <c r="GNN28" s="85"/>
      <c r="GNO28" s="77"/>
      <c r="GNP28" s="74"/>
      <c r="GNQ28" s="74"/>
      <c r="GNR28" s="85"/>
      <c r="GNS28" s="74"/>
      <c r="GNT28" s="74"/>
      <c r="GNU28" s="85"/>
      <c r="GNV28" s="74"/>
      <c r="GNW28" s="74"/>
      <c r="GNX28" s="85"/>
      <c r="GNY28" s="74"/>
      <c r="GNZ28" s="74"/>
      <c r="GOA28" s="85"/>
      <c r="GOB28" s="80"/>
      <c r="GOC28" s="80"/>
      <c r="GOD28" s="85"/>
      <c r="GOE28" s="77"/>
      <c r="GOF28" s="74"/>
      <c r="GOG28" s="74"/>
      <c r="GOH28" s="85"/>
      <c r="GOI28" s="74"/>
      <c r="GOJ28" s="74"/>
      <c r="GOK28" s="85"/>
      <c r="GOL28" s="74"/>
      <c r="GOM28" s="74"/>
      <c r="GON28" s="85"/>
      <c r="GOO28" s="74"/>
      <c r="GOP28" s="74"/>
      <c r="GOQ28" s="85"/>
      <c r="GOR28" s="80"/>
      <c r="GOS28" s="80"/>
      <c r="GOT28" s="85"/>
      <c r="GOU28" s="77"/>
      <c r="GOV28" s="74"/>
      <c r="GOW28" s="74"/>
      <c r="GOX28" s="85"/>
      <c r="GOY28" s="74"/>
      <c r="GOZ28" s="74"/>
      <c r="GPA28" s="85"/>
      <c r="GPB28" s="74"/>
      <c r="GPC28" s="74"/>
      <c r="GPD28" s="85"/>
      <c r="GPE28" s="74"/>
      <c r="GPF28" s="74"/>
      <c r="GPG28" s="85"/>
      <c r="GPH28" s="80"/>
      <c r="GPI28" s="80"/>
      <c r="GPJ28" s="85"/>
      <c r="GPK28" s="77"/>
      <c r="GPL28" s="74"/>
      <c r="GPM28" s="74"/>
      <c r="GPN28" s="85"/>
      <c r="GPO28" s="74"/>
      <c r="GPP28" s="74"/>
      <c r="GPQ28" s="85"/>
      <c r="GPR28" s="74"/>
      <c r="GPS28" s="74"/>
      <c r="GPT28" s="85"/>
      <c r="GPU28" s="74"/>
      <c r="GPV28" s="74"/>
      <c r="GPW28" s="85"/>
      <c r="GPX28" s="80"/>
      <c r="GPY28" s="80"/>
      <c r="GPZ28" s="85"/>
      <c r="GQA28" s="77"/>
      <c r="GQB28" s="74"/>
      <c r="GQC28" s="74"/>
      <c r="GQD28" s="85"/>
      <c r="GQE28" s="74"/>
      <c r="GQF28" s="74"/>
      <c r="GQG28" s="85"/>
      <c r="GQH28" s="74"/>
      <c r="GQI28" s="74"/>
      <c r="GQJ28" s="85"/>
      <c r="GQK28" s="74"/>
      <c r="GQL28" s="74"/>
      <c r="GQM28" s="85"/>
      <c r="GQN28" s="80"/>
      <c r="GQO28" s="80"/>
      <c r="GQP28" s="85"/>
      <c r="GQQ28" s="77"/>
      <c r="GQR28" s="74"/>
      <c r="GQS28" s="74"/>
      <c r="GQT28" s="85"/>
      <c r="GQU28" s="74"/>
      <c r="GQV28" s="74"/>
      <c r="GQW28" s="85"/>
      <c r="GQX28" s="74"/>
      <c r="GQY28" s="74"/>
      <c r="GQZ28" s="85"/>
      <c r="GRA28" s="74"/>
      <c r="GRB28" s="74"/>
      <c r="GRC28" s="85"/>
      <c r="GRD28" s="80"/>
      <c r="GRE28" s="80"/>
      <c r="GRF28" s="85"/>
      <c r="GRG28" s="77"/>
      <c r="GRH28" s="74"/>
      <c r="GRI28" s="74"/>
      <c r="GRJ28" s="85"/>
      <c r="GRK28" s="74"/>
      <c r="GRL28" s="74"/>
      <c r="GRM28" s="85"/>
      <c r="GRN28" s="74"/>
      <c r="GRO28" s="74"/>
      <c r="GRP28" s="85"/>
      <c r="GRQ28" s="74"/>
      <c r="GRR28" s="74"/>
      <c r="GRS28" s="85"/>
      <c r="GRT28" s="80"/>
      <c r="GRU28" s="80"/>
      <c r="GRV28" s="85"/>
      <c r="GRW28" s="77"/>
      <c r="GRX28" s="74"/>
      <c r="GRY28" s="74"/>
      <c r="GRZ28" s="85"/>
      <c r="GSA28" s="74"/>
      <c r="GSB28" s="74"/>
      <c r="GSC28" s="85"/>
      <c r="GSD28" s="74"/>
      <c r="GSE28" s="74"/>
      <c r="GSF28" s="85"/>
      <c r="GSG28" s="74"/>
      <c r="GSH28" s="74"/>
      <c r="GSI28" s="85"/>
      <c r="GSJ28" s="80"/>
      <c r="GSK28" s="80"/>
      <c r="GSL28" s="85"/>
      <c r="GSM28" s="77"/>
      <c r="GSN28" s="74"/>
      <c r="GSO28" s="74"/>
      <c r="GSP28" s="85"/>
      <c r="GSQ28" s="74"/>
      <c r="GSR28" s="74"/>
      <c r="GSS28" s="85"/>
      <c r="GST28" s="74"/>
      <c r="GSU28" s="74"/>
      <c r="GSV28" s="85"/>
      <c r="GSW28" s="74"/>
      <c r="GSX28" s="74"/>
      <c r="GSY28" s="85"/>
      <c r="GSZ28" s="80"/>
      <c r="GTA28" s="80"/>
      <c r="GTB28" s="85"/>
      <c r="GTC28" s="77"/>
      <c r="GTD28" s="74"/>
      <c r="GTE28" s="74"/>
      <c r="GTF28" s="85"/>
      <c r="GTG28" s="74"/>
      <c r="GTH28" s="74"/>
      <c r="GTI28" s="85"/>
      <c r="GTJ28" s="74"/>
      <c r="GTK28" s="74"/>
      <c r="GTL28" s="85"/>
      <c r="GTM28" s="74"/>
      <c r="GTN28" s="74"/>
      <c r="GTO28" s="85"/>
      <c r="GTP28" s="80"/>
      <c r="GTQ28" s="80"/>
      <c r="GTR28" s="85"/>
      <c r="GTS28" s="77"/>
      <c r="GTT28" s="74"/>
      <c r="GTU28" s="74"/>
      <c r="GTV28" s="85"/>
      <c r="GTW28" s="74"/>
      <c r="GTX28" s="74"/>
      <c r="GTY28" s="85"/>
      <c r="GTZ28" s="74"/>
      <c r="GUA28" s="74"/>
      <c r="GUB28" s="85"/>
      <c r="GUC28" s="74"/>
      <c r="GUD28" s="74"/>
      <c r="GUE28" s="85"/>
      <c r="GUF28" s="80"/>
      <c r="GUG28" s="80"/>
      <c r="GUH28" s="85"/>
      <c r="GUI28" s="77"/>
      <c r="GUJ28" s="74"/>
      <c r="GUK28" s="74"/>
      <c r="GUL28" s="85"/>
      <c r="GUM28" s="74"/>
      <c r="GUN28" s="74"/>
      <c r="GUO28" s="85"/>
      <c r="GUP28" s="74"/>
      <c r="GUQ28" s="74"/>
      <c r="GUR28" s="85"/>
      <c r="GUS28" s="74"/>
      <c r="GUT28" s="74"/>
      <c r="GUU28" s="85"/>
      <c r="GUV28" s="80"/>
      <c r="GUW28" s="80"/>
      <c r="GUX28" s="85"/>
      <c r="GUY28" s="77"/>
      <c r="GUZ28" s="74"/>
      <c r="GVA28" s="74"/>
      <c r="GVB28" s="85"/>
      <c r="GVC28" s="74"/>
      <c r="GVD28" s="74"/>
      <c r="GVE28" s="85"/>
      <c r="GVF28" s="74"/>
      <c r="GVG28" s="74"/>
      <c r="GVH28" s="85"/>
      <c r="GVI28" s="74"/>
      <c r="GVJ28" s="74"/>
      <c r="GVK28" s="85"/>
      <c r="GVL28" s="80"/>
      <c r="GVM28" s="80"/>
      <c r="GVN28" s="85"/>
      <c r="GVO28" s="77"/>
      <c r="GVP28" s="74"/>
      <c r="GVQ28" s="74"/>
      <c r="GVR28" s="85"/>
      <c r="GVS28" s="74"/>
      <c r="GVT28" s="74"/>
      <c r="GVU28" s="85"/>
      <c r="GVV28" s="74"/>
      <c r="GVW28" s="74"/>
      <c r="GVX28" s="85"/>
      <c r="GVY28" s="74"/>
      <c r="GVZ28" s="74"/>
      <c r="GWA28" s="85"/>
      <c r="GWB28" s="80"/>
      <c r="GWC28" s="80"/>
      <c r="GWD28" s="85"/>
      <c r="GWE28" s="77"/>
      <c r="GWF28" s="74"/>
      <c r="GWG28" s="74"/>
      <c r="GWH28" s="85"/>
      <c r="GWI28" s="74"/>
      <c r="GWJ28" s="74"/>
      <c r="GWK28" s="85"/>
      <c r="GWL28" s="74"/>
      <c r="GWM28" s="74"/>
      <c r="GWN28" s="85"/>
      <c r="GWO28" s="74"/>
      <c r="GWP28" s="74"/>
      <c r="GWQ28" s="85"/>
      <c r="GWR28" s="80"/>
      <c r="GWS28" s="80"/>
      <c r="GWT28" s="85"/>
      <c r="GWU28" s="77"/>
      <c r="GWV28" s="74"/>
      <c r="GWW28" s="74"/>
      <c r="GWX28" s="85"/>
      <c r="GWY28" s="74"/>
      <c r="GWZ28" s="74"/>
      <c r="GXA28" s="85"/>
      <c r="GXB28" s="74"/>
      <c r="GXC28" s="74"/>
      <c r="GXD28" s="85"/>
      <c r="GXE28" s="74"/>
      <c r="GXF28" s="74"/>
      <c r="GXG28" s="85"/>
      <c r="GXH28" s="80"/>
      <c r="GXI28" s="80"/>
      <c r="GXJ28" s="85"/>
      <c r="GXK28" s="77"/>
      <c r="GXL28" s="74"/>
      <c r="GXM28" s="74"/>
      <c r="GXN28" s="85"/>
      <c r="GXO28" s="74"/>
      <c r="GXP28" s="74"/>
      <c r="GXQ28" s="85"/>
      <c r="GXR28" s="74"/>
      <c r="GXS28" s="74"/>
      <c r="GXT28" s="85"/>
      <c r="GXU28" s="74"/>
      <c r="GXV28" s="74"/>
      <c r="GXW28" s="85"/>
      <c r="GXX28" s="80"/>
      <c r="GXY28" s="80"/>
      <c r="GXZ28" s="85"/>
      <c r="GYA28" s="77"/>
      <c r="GYB28" s="74"/>
      <c r="GYC28" s="74"/>
      <c r="GYD28" s="85"/>
      <c r="GYE28" s="74"/>
      <c r="GYF28" s="74"/>
      <c r="GYG28" s="85"/>
      <c r="GYH28" s="74"/>
      <c r="GYI28" s="74"/>
      <c r="GYJ28" s="85"/>
      <c r="GYK28" s="74"/>
      <c r="GYL28" s="74"/>
      <c r="GYM28" s="85"/>
      <c r="GYN28" s="80"/>
      <c r="GYO28" s="80"/>
      <c r="GYP28" s="85"/>
      <c r="GYQ28" s="77"/>
      <c r="GYR28" s="74"/>
      <c r="GYS28" s="74"/>
      <c r="GYT28" s="85"/>
      <c r="GYU28" s="74"/>
      <c r="GYV28" s="74"/>
      <c r="GYW28" s="85"/>
      <c r="GYX28" s="74"/>
      <c r="GYY28" s="74"/>
      <c r="GYZ28" s="85"/>
      <c r="GZA28" s="74"/>
      <c r="GZB28" s="74"/>
      <c r="GZC28" s="85"/>
      <c r="GZD28" s="80"/>
      <c r="GZE28" s="80"/>
      <c r="GZF28" s="85"/>
      <c r="GZG28" s="77"/>
      <c r="GZH28" s="74"/>
      <c r="GZI28" s="74"/>
      <c r="GZJ28" s="85"/>
      <c r="GZK28" s="74"/>
      <c r="GZL28" s="74"/>
      <c r="GZM28" s="85"/>
      <c r="GZN28" s="74"/>
      <c r="GZO28" s="74"/>
      <c r="GZP28" s="85"/>
      <c r="GZQ28" s="74"/>
      <c r="GZR28" s="74"/>
      <c r="GZS28" s="85"/>
      <c r="GZT28" s="80"/>
      <c r="GZU28" s="80"/>
      <c r="GZV28" s="85"/>
      <c r="GZW28" s="77"/>
      <c r="GZX28" s="74"/>
      <c r="GZY28" s="74"/>
      <c r="GZZ28" s="85"/>
      <c r="HAA28" s="74"/>
      <c r="HAB28" s="74"/>
      <c r="HAC28" s="85"/>
      <c r="HAD28" s="74"/>
      <c r="HAE28" s="74"/>
      <c r="HAF28" s="85"/>
      <c r="HAG28" s="74"/>
      <c r="HAH28" s="74"/>
      <c r="HAI28" s="85"/>
      <c r="HAJ28" s="80"/>
      <c r="HAK28" s="80"/>
      <c r="HAL28" s="85"/>
      <c r="HAM28" s="77"/>
      <c r="HAN28" s="74"/>
      <c r="HAO28" s="74"/>
      <c r="HAP28" s="85"/>
      <c r="HAQ28" s="74"/>
      <c r="HAR28" s="74"/>
      <c r="HAS28" s="85"/>
      <c r="HAT28" s="74"/>
      <c r="HAU28" s="74"/>
      <c r="HAV28" s="85"/>
      <c r="HAW28" s="74"/>
      <c r="HAX28" s="74"/>
      <c r="HAY28" s="85"/>
      <c r="HAZ28" s="80"/>
      <c r="HBA28" s="80"/>
      <c r="HBB28" s="85"/>
      <c r="HBC28" s="77"/>
      <c r="HBD28" s="74"/>
      <c r="HBE28" s="74"/>
      <c r="HBF28" s="85"/>
      <c r="HBG28" s="74"/>
      <c r="HBH28" s="74"/>
      <c r="HBI28" s="85"/>
      <c r="HBJ28" s="74"/>
      <c r="HBK28" s="74"/>
      <c r="HBL28" s="85"/>
      <c r="HBM28" s="74"/>
      <c r="HBN28" s="74"/>
      <c r="HBO28" s="85"/>
      <c r="HBP28" s="80"/>
      <c r="HBQ28" s="80"/>
      <c r="HBR28" s="85"/>
      <c r="HBS28" s="77"/>
      <c r="HBT28" s="74"/>
      <c r="HBU28" s="74"/>
      <c r="HBV28" s="85"/>
      <c r="HBW28" s="74"/>
      <c r="HBX28" s="74"/>
      <c r="HBY28" s="85"/>
      <c r="HBZ28" s="74"/>
      <c r="HCA28" s="74"/>
      <c r="HCB28" s="85"/>
      <c r="HCC28" s="74"/>
      <c r="HCD28" s="74"/>
      <c r="HCE28" s="85"/>
      <c r="HCF28" s="80"/>
      <c r="HCG28" s="80"/>
      <c r="HCH28" s="85"/>
      <c r="HCI28" s="77"/>
      <c r="HCJ28" s="74"/>
      <c r="HCK28" s="74"/>
      <c r="HCL28" s="85"/>
      <c r="HCM28" s="74"/>
      <c r="HCN28" s="74"/>
      <c r="HCO28" s="85"/>
      <c r="HCP28" s="74"/>
      <c r="HCQ28" s="74"/>
      <c r="HCR28" s="85"/>
      <c r="HCS28" s="74"/>
      <c r="HCT28" s="74"/>
      <c r="HCU28" s="85"/>
      <c r="HCV28" s="80"/>
      <c r="HCW28" s="80"/>
      <c r="HCX28" s="85"/>
      <c r="HCY28" s="77"/>
      <c r="HCZ28" s="74"/>
      <c r="HDA28" s="74"/>
      <c r="HDB28" s="85"/>
      <c r="HDC28" s="74"/>
      <c r="HDD28" s="74"/>
      <c r="HDE28" s="85"/>
      <c r="HDF28" s="74"/>
      <c r="HDG28" s="74"/>
      <c r="HDH28" s="85"/>
      <c r="HDI28" s="74"/>
      <c r="HDJ28" s="74"/>
      <c r="HDK28" s="85"/>
      <c r="HDL28" s="80"/>
      <c r="HDM28" s="80"/>
      <c r="HDN28" s="85"/>
      <c r="HDO28" s="77"/>
      <c r="HDP28" s="74"/>
      <c r="HDQ28" s="74"/>
      <c r="HDR28" s="85"/>
      <c r="HDS28" s="74"/>
      <c r="HDT28" s="74"/>
      <c r="HDU28" s="85"/>
      <c r="HDV28" s="74"/>
      <c r="HDW28" s="74"/>
      <c r="HDX28" s="85"/>
      <c r="HDY28" s="74"/>
      <c r="HDZ28" s="74"/>
      <c r="HEA28" s="85"/>
      <c r="HEB28" s="80"/>
      <c r="HEC28" s="80"/>
      <c r="HED28" s="85"/>
      <c r="HEE28" s="77"/>
      <c r="HEF28" s="74"/>
      <c r="HEG28" s="74"/>
      <c r="HEH28" s="85"/>
      <c r="HEI28" s="74"/>
      <c r="HEJ28" s="74"/>
      <c r="HEK28" s="85"/>
      <c r="HEL28" s="74"/>
      <c r="HEM28" s="74"/>
      <c r="HEN28" s="85"/>
      <c r="HEO28" s="74"/>
      <c r="HEP28" s="74"/>
      <c r="HEQ28" s="85"/>
      <c r="HER28" s="80"/>
      <c r="HES28" s="80"/>
      <c r="HET28" s="85"/>
      <c r="HEU28" s="77"/>
      <c r="HEV28" s="74"/>
      <c r="HEW28" s="74"/>
      <c r="HEX28" s="85"/>
      <c r="HEY28" s="74"/>
      <c r="HEZ28" s="74"/>
      <c r="HFA28" s="85"/>
      <c r="HFB28" s="74"/>
      <c r="HFC28" s="74"/>
      <c r="HFD28" s="85"/>
      <c r="HFE28" s="74"/>
      <c r="HFF28" s="74"/>
      <c r="HFG28" s="85"/>
      <c r="HFH28" s="80"/>
      <c r="HFI28" s="80"/>
      <c r="HFJ28" s="85"/>
      <c r="HFK28" s="77"/>
      <c r="HFL28" s="74"/>
      <c r="HFM28" s="74"/>
      <c r="HFN28" s="85"/>
      <c r="HFO28" s="74"/>
      <c r="HFP28" s="74"/>
      <c r="HFQ28" s="85"/>
      <c r="HFR28" s="74"/>
      <c r="HFS28" s="74"/>
      <c r="HFT28" s="85"/>
      <c r="HFU28" s="74"/>
      <c r="HFV28" s="74"/>
      <c r="HFW28" s="85"/>
      <c r="HFX28" s="80"/>
      <c r="HFY28" s="80"/>
      <c r="HFZ28" s="85"/>
      <c r="HGA28" s="77"/>
      <c r="HGB28" s="74"/>
      <c r="HGC28" s="74"/>
      <c r="HGD28" s="85"/>
      <c r="HGE28" s="74"/>
      <c r="HGF28" s="74"/>
      <c r="HGG28" s="85"/>
      <c r="HGH28" s="74"/>
      <c r="HGI28" s="74"/>
      <c r="HGJ28" s="85"/>
      <c r="HGK28" s="74"/>
      <c r="HGL28" s="74"/>
      <c r="HGM28" s="85"/>
      <c r="HGN28" s="80"/>
      <c r="HGO28" s="80"/>
      <c r="HGP28" s="85"/>
      <c r="HGQ28" s="77"/>
      <c r="HGR28" s="74"/>
      <c r="HGS28" s="74"/>
      <c r="HGT28" s="85"/>
      <c r="HGU28" s="74"/>
      <c r="HGV28" s="74"/>
      <c r="HGW28" s="85"/>
      <c r="HGX28" s="74"/>
      <c r="HGY28" s="74"/>
      <c r="HGZ28" s="85"/>
      <c r="HHA28" s="74"/>
      <c r="HHB28" s="74"/>
      <c r="HHC28" s="85"/>
      <c r="HHD28" s="80"/>
      <c r="HHE28" s="80"/>
      <c r="HHF28" s="85"/>
      <c r="HHG28" s="77"/>
      <c r="HHH28" s="74"/>
      <c r="HHI28" s="74"/>
      <c r="HHJ28" s="85"/>
      <c r="HHK28" s="74"/>
      <c r="HHL28" s="74"/>
      <c r="HHM28" s="85"/>
      <c r="HHN28" s="74"/>
      <c r="HHO28" s="74"/>
      <c r="HHP28" s="85"/>
      <c r="HHQ28" s="74"/>
      <c r="HHR28" s="74"/>
      <c r="HHS28" s="85"/>
      <c r="HHT28" s="80"/>
      <c r="HHU28" s="80"/>
      <c r="HHV28" s="85"/>
      <c r="HHW28" s="77"/>
      <c r="HHX28" s="74"/>
      <c r="HHY28" s="74"/>
      <c r="HHZ28" s="85"/>
      <c r="HIA28" s="74"/>
      <c r="HIB28" s="74"/>
      <c r="HIC28" s="85"/>
      <c r="HID28" s="74"/>
      <c r="HIE28" s="74"/>
      <c r="HIF28" s="85"/>
      <c r="HIG28" s="74"/>
      <c r="HIH28" s="74"/>
      <c r="HII28" s="85"/>
      <c r="HIJ28" s="80"/>
      <c r="HIK28" s="80"/>
      <c r="HIL28" s="85"/>
      <c r="HIM28" s="77"/>
      <c r="HIN28" s="74"/>
      <c r="HIO28" s="74"/>
      <c r="HIP28" s="85"/>
      <c r="HIQ28" s="74"/>
      <c r="HIR28" s="74"/>
      <c r="HIS28" s="85"/>
      <c r="HIT28" s="74"/>
      <c r="HIU28" s="74"/>
      <c r="HIV28" s="85"/>
      <c r="HIW28" s="74"/>
      <c r="HIX28" s="74"/>
      <c r="HIY28" s="85"/>
      <c r="HIZ28" s="80"/>
      <c r="HJA28" s="80"/>
      <c r="HJB28" s="85"/>
      <c r="HJC28" s="77"/>
      <c r="HJD28" s="74"/>
      <c r="HJE28" s="74"/>
      <c r="HJF28" s="85"/>
      <c r="HJG28" s="74"/>
      <c r="HJH28" s="74"/>
      <c r="HJI28" s="85"/>
      <c r="HJJ28" s="74"/>
      <c r="HJK28" s="74"/>
      <c r="HJL28" s="85"/>
      <c r="HJM28" s="74"/>
      <c r="HJN28" s="74"/>
      <c r="HJO28" s="85"/>
      <c r="HJP28" s="80"/>
      <c r="HJQ28" s="80"/>
      <c r="HJR28" s="85"/>
      <c r="HJS28" s="77"/>
      <c r="HJT28" s="74"/>
      <c r="HJU28" s="74"/>
      <c r="HJV28" s="85"/>
      <c r="HJW28" s="74"/>
      <c r="HJX28" s="74"/>
      <c r="HJY28" s="85"/>
      <c r="HJZ28" s="74"/>
      <c r="HKA28" s="74"/>
      <c r="HKB28" s="85"/>
      <c r="HKC28" s="74"/>
      <c r="HKD28" s="74"/>
      <c r="HKE28" s="85"/>
      <c r="HKF28" s="80"/>
      <c r="HKG28" s="80"/>
      <c r="HKH28" s="85"/>
      <c r="HKI28" s="77"/>
      <c r="HKJ28" s="74"/>
      <c r="HKK28" s="74"/>
      <c r="HKL28" s="85"/>
      <c r="HKM28" s="74"/>
      <c r="HKN28" s="74"/>
      <c r="HKO28" s="85"/>
      <c r="HKP28" s="74"/>
      <c r="HKQ28" s="74"/>
      <c r="HKR28" s="85"/>
      <c r="HKS28" s="74"/>
      <c r="HKT28" s="74"/>
      <c r="HKU28" s="85"/>
      <c r="HKV28" s="80"/>
      <c r="HKW28" s="80"/>
      <c r="HKX28" s="85"/>
      <c r="HKY28" s="77"/>
      <c r="HKZ28" s="74"/>
      <c r="HLA28" s="74"/>
      <c r="HLB28" s="85"/>
      <c r="HLC28" s="74"/>
      <c r="HLD28" s="74"/>
      <c r="HLE28" s="85"/>
      <c r="HLF28" s="74"/>
      <c r="HLG28" s="74"/>
      <c r="HLH28" s="85"/>
      <c r="HLI28" s="74"/>
      <c r="HLJ28" s="74"/>
      <c r="HLK28" s="85"/>
      <c r="HLL28" s="80"/>
      <c r="HLM28" s="80"/>
      <c r="HLN28" s="85"/>
      <c r="HLO28" s="77"/>
      <c r="HLP28" s="74"/>
      <c r="HLQ28" s="74"/>
      <c r="HLR28" s="85"/>
      <c r="HLS28" s="74"/>
      <c r="HLT28" s="74"/>
      <c r="HLU28" s="85"/>
      <c r="HLV28" s="74"/>
      <c r="HLW28" s="74"/>
      <c r="HLX28" s="85"/>
      <c r="HLY28" s="74"/>
      <c r="HLZ28" s="74"/>
      <c r="HMA28" s="85"/>
      <c r="HMB28" s="80"/>
      <c r="HMC28" s="80"/>
      <c r="HMD28" s="85"/>
      <c r="HME28" s="77"/>
      <c r="HMF28" s="74"/>
      <c r="HMG28" s="74"/>
      <c r="HMH28" s="85"/>
      <c r="HMI28" s="74"/>
      <c r="HMJ28" s="74"/>
      <c r="HMK28" s="85"/>
      <c r="HML28" s="74"/>
      <c r="HMM28" s="74"/>
      <c r="HMN28" s="85"/>
      <c r="HMO28" s="74"/>
      <c r="HMP28" s="74"/>
      <c r="HMQ28" s="85"/>
      <c r="HMR28" s="80"/>
      <c r="HMS28" s="80"/>
      <c r="HMT28" s="85"/>
      <c r="HMU28" s="77"/>
      <c r="HMV28" s="74"/>
      <c r="HMW28" s="74"/>
      <c r="HMX28" s="85"/>
      <c r="HMY28" s="74"/>
      <c r="HMZ28" s="74"/>
      <c r="HNA28" s="85"/>
      <c r="HNB28" s="74"/>
      <c r="HNC28" s="74"/>
      <c r="HND28" s="85"/>
      <c r="HNE28" s="74"/>
      <c r="HNF28" s="74"/>
      <c r="HNG28" s="85"/>
      <c r="HNH28" s="80"/>
      <c r="HNI28" s="80"/>
      <c r="HNJ28" s="85"/>
      <c r="HNK28" s="77"/>
      <c r="HNL28" s="74"/>
      <c r="HNM28" s="74"/>
      <c r="HNN28" s="85"/>
      <c r="HNO28" s="74"/>
      <c r="HNP28" s="74"/>
      <c r="HNQ28" s="85"/>
      <c r="HNR28" s="74"/>
      <c r="HNS28" s="74"/>
      <c r="HNT28" s="85"/>
      <c r="HNU28" s="74"/>
      <c r="HNV28" s="74"/>
      <c r="HNW28" s="85"/>
      <c r="HNX28" s="80"/>
      <c r="HNY28" s="80"/>
      <c r="HNZ28" s="85"/>
      <c r="HOA28" s="77"/>
      <c r="HOB28" s="74"/>
      <c r="HOC28" s="74"/>
      <c r="HOD28" s="85"/>
      <c r="HOE28" s="74"/>
      <c r="HOF28" s="74"/>
      <c r="HOG28" s="85"/>
      <c r="HOH28" s="74"/>
      <c r="HOI28" s="74"/>
      <c r="HOJ28" s="85"/>
      <c r="HOK28" s="74"/>
      <c r="HOL28" s="74"/>
      <c r="HOM28" s="85"/>
      <c r="HON28" s="80"/>
      <c r="HOO28" s="80"/>
      <c r="HOP28" s="85"/>
      <c r="HOQ28" s="77"/>
      <c r="HOR28" s="74"/>
      <c r="HOS28" s="74"/>
      <c r="HOT28" s="85"/>
      <c r="HOU28" s="74"/>
      <c r="HOV28" s="74"/>
      <c r="HOW28" s="85"/>
      <c r="HOX28" s="74"/>
      <c r="HOY28" s="74"/>
      <c r="HOZ28" s="85"/>
      <c r="HPA28" s="74"/>
      <c r="HPB28" s="74"/>
      <c r="HPC28" s="85"/>
      <c r="HPD28" s="80"/>
      <c r="HPE28" s="80"/>
      <c r="HPF28" s="85"/>
      <c r="HPG28" s="77"/>
      <c r="HPH28" s="74"/>
      <c r="HPI28" s="74"/>
      <c r="HPJ28" s="85"/>
      <c r="HPK28" s="74"/>
      <c r="HPL28" s="74"/>
      <c r="HPM28" s="85"/>
      <c r="HPN28" s="74"/>
      <c r="HPO28" s="74"/>
      <c r="HPP28" s="85"/>
      <c r="HPQ28" s="74"/>
      <c r="HPR28" s="74"/>
      <c r="HPS28" s="85"/>
      <c r="HPT28" s="80"/>
      <c r="HPU28" s="80"/>
      <c r="HPV28" s="85"/>
      <c r="HPW28" s="77"/>
      <c r="HPX28" s="74"/>
      <c r="HPY28" s="74"/>
      <c r="HPZ28" s="85"/>
      <c r="HQA28" s="74"/>
      <c r="HQB28" s="74"/>
      <c r="HQC28" s="85"/>
      <c r="HQD28" s="74"/>
      <c r="HQE28" s="74"/>
      <c r="HQF28" s="85"/>
      <c r="HQG28" s="74"/>
      <c r="HQH28" s="74"/>
      <c r="HQI28" s="85"/>
      <c r="HQJ28" s="80"/>
      <c r="HQK28" s="80"/>
      <c r="HQL28" s="85"/>
      <c r="HQM28" s="77"/>
      <c r="HQN28" s="74"/>
      <c r="HQO28" s="74"/>
      <c r="HQP28" s="85"/>
      <c r="HQQ28" s="74"/>
      <c r="HQR28" s="74"/>
      <c r="HQS28" s="85"/>
      <c r="HQT28" s="74"/>
      <c r="HQU28" s="74"/>
      <c r="HQV28" s="85"/>
      <c r="HQW28" s="74"/>
      <c r="HQX28" s="74"/>
      <c r="HQY28" s="85"/>
      <c r="HQZ28" s="80"/>
      <c r="HRA28" s="80"/>
      <c r="HRB28" s="85"/>
      <c r="HRC28" s="77"/>
      <c r="HRD28" s="74"/>
      <c r="HRE28" s="74"/>
      <c r="HRF28" s="85"/>
      <c r="HRG28" s="74"/>
      <c r="HRH28" s="74"/>
      <c r="HRI28" s="85"/>
      <c r="HRJ28" s="74"/>
      <c r="HRK28" s="74"/>
      <c r="HRL28" s="85"/>
      <c r="HRM28" s="74"/>
      <c r="HRN28" s="74"/>
      <c r="HRO28" s="85"/>
      <c r="HRP28" s="80"/>
      <c r="HRQ28" s="80"/>
      <c r="HRR28" s="85"/>
      <c r="HRS28" s="77"/>
      <c r="HRT28" s="74"/>
      <c r="HRU28" s="74"/>
      <c r="HRV28" s="85"/>
      <c r="HRW28" s="74"/>
      <c r="HRX28" s="74"/>
      <c r="HRY28" s="85"/>
      <c r="HRZ28" s="74"/>
      <c r="HSA28" s="74"/>
      <c r="HSB28" s="85"/>
      <c r="HSC28" s="74"/>
      <c r="HSD28" s="74"/>
      <c r="HSE28" s="85"/>
      <c r="HSF28" s="80"/>
      <c r="HSG28" s="80"/>
      <c r="HSH28" s="85"/>
      <c r="HSI28" s="77"/>
      <c r="HSJ28" s="74"/>
      <c r="HSK28" s="74"/>
      <c r="HSL28" s="85"/>
      <c r="HSM28" s="74"/>
      <c r="HSN28" s="74"/>
      <c r="HSO28" s="85"/>
      <c r="HSP28" s="74"/>
      <c r="HSQ28" s="74"/>
      <c r="HSR28" s="85"/>
      <c r="HSS28" s="74"/>
      <c r="HST28" s="74"/>
      <c r="HSU28" s="85"/>
      <c r="HSV28" s="80"/>
      <c r="HSW28" s="80"/>
      <c r="HSX28" s="85"/>
      <c r="HSY28" s="77"/>
      <c r="HSZ28" s="74"/>
      <c r="HTA28" s="74"/>
      <c r="HTB28" s="85"/>
      <c r="HTC28" s="74"/>
      <c r="HTD28" s="74"/>
      <c r="HTE28" s="85"/>
      <c r="HTF28" s="74"/>
      <c r="HTG28" s="74"/>
      <c r="HTH28" s="85"/>
      <c r="HTI28" s="74"/>
      <c r="HTJ28" s="74"/>
      <c r="HTK28" s="85"/>
      <c r="HTL28" s="80"/>
      <c r="HTM28" s="80"/>
      <c r="HTN28" s="85"/>
      <c r="HTO28" s="77"/>
      <c r="HTP28" s="74"/>
      <c r="HTQ28" s="74"/>
      <c r="HTR28" s="85"/>
      <c r="HTS28" s="74"/>
      <c r="HTT28" s="74"/>
      <c r="HTU28" s="85"/>
      <c r="HTV28" s="74"/>
      <c r="HTW28" s="74"/>
      <c r="HTX28" s="85"/>
      <c r="HTY28" s="74"/>
      <c r="HTZ28" s="74"/>
      <c r="HUA28" s="85"/>
      <c r="HUB28" s="80"/>
      <c r="HUC28" s="80"/>
      <c r="HUD28" s="85"/>
      <c r="HUE28" s="77"/>
      <c r="HUF28" s="74"/>
      <c r="HUG28" s="74"/>
      <c r="HUH28" s="85"/>
      <c r="HUI28" s="74"/>
      <c r="HUJ28" s="74"/>
      <c r="HUK28" s="85"/>
      <c r="HUL28" s="74"/>
      <c r="HUM28" s="74"/>
      <c r="HUN28" s="85"/>
      <c r="HUO28" s="74"/>
      <c r="HUP28" s="74"/>
      <c r="HUQ28" s="85"/>
      <c r="HUR28" s="80"/>
      <c r="HUS28" s="80"/>
      <c r="HUT28" s="85"/>
      <c r="HUU28" s="77"/>
      <c r="HUV28" s="74"/>
      <c r="HUW28" s="74"/>
      <c r="HUX28" s="85"/>
      <c r="HUY28" s="74"/>
      <c r="HUZ28" s="74"/>
      <c r="HVA28" s="85"/>
      <c r="HVB28" s="74"/>
      <c r="HVC28" s="74"/>
      <c r="HVD28" s="85"/>
      <c r="HVE28" s="74"/>
      <c r="HVF28" s="74"/>
      <c r="HVG28" s="85"/>
      <c r="HVH28" s="80"/>
      <c r="HVI28" s="80"/>
      <c r="HVJ28" s="85"/>
      <c r="HVK28" s="77"/>
      <c r="HVL28" s="74"/>
      <c r="HVM28" s="74"/>
      <c r="HVN28" s="85"/>
      <c r="HVO28" s="74"/>
      <c r="HVP28" s="74"/>
      <c r="HVQ28" s="85"/>
      <c r="HVR28" s="74"/>
      <c r="HVS28" s="74"/>
      <c r="HVT28" s="85"/>
      <c r="HVU28" s="74"/>
      <c r="HVV28" s="74"/>
      <c r="HVW28" s="85"/>
      <c r="HVX28" s="80"/>
      <c r="HVY28" s="80"/>
      <c r="HVZ28" s="85"/>
      <c r="HWA28" s="77"/>
      <c r="HWB28" s="74"/>
      <c r="HWC28" s="74"/>
      <c r="HWD28" s="85"/>
      <c r="HWE28" s="74"/>
      <c r="HWF28" s="74"/>
      <c r="HWG28" s="85"/>
      <c r="HWH28" s="74"/>
      <c r="HWI28" s="74"/>
      <c r="HWJ28" s="85"/>
      <c r="HWK28" s="74"/>
      <c r="HWL28" s="74"/>
      <c r="HWM28" s="85"/>
      <c r="HWN28" s="80"/>
      <c r="HWO28" s="80"/>
      <c r="HWP28" s="85"/>
      <c r="HWQ28" s="77"/>
      <c r="HWR28" s="74"/>
      <c r="HWS28" s="74"/>
      <c r="HWT28" s="85"/>
      <c r="HWU28" s="74"/>
      <c r="HWV28" s="74"/>
      <c r="HWW28" s="85"/>
      <c r="HWX28" s="74"/>
      <c r="HWY28" s="74"/>
      <c r="HWZ28" s="85"/>
      <c r="HXA28" s="74"/>
      <c r="HXB28" s="74"/>
      <c r="HXC28" s="85"/>
      <c r="HXD28" s="80"/>
      <c r="HXE28" s="80"/>
      <c r="HXF28" s="85"/>
      <c r="HXG28" s="77"/>
      <c r="HXH28" s="74"/>
      <c r="HXI28" s="74"/>
      <c r="HXJ28" s="85"/>
      <c r="HXK28" s="74"/>
      <c r="HXL28" s="74"/>
      <c r="HXM28" s="85"/>
      <c r="HXN28" s="74"/>
      <c r="HXO28" s="74"/>
      <c r="HXP28" s="85"/>
      <c r="HXQ28" s="74"/>
      <c r="HXR28" s="74"/>
      <c r="HXS28" s="85"/>
      <c r="HXT28" s="80"/>
      <c r="HXU28" s="80"/>
      <c r="HXV28" s="85"/>
      <c r="HXW28" s="77"/>
      <c r="HXX28" s="74"/>
      <c r="HXY28" s="74"/>
      <c r="HXZ28" s="85"/>
      <c r="HYA28" s="74"/>
      <c r="HYB28" s="74"/>
      <c r="HYC28" s="85"/>
      <c r="HYD28" s="74"/>
      <c r="HYE28" s="74"/>
      <c r="HYF28" s="85"/>
      <c r="HYG28" s="74"/>
      <c r="HYH28" s="74"/>
      <c r="HYI28" s="85"/>
      <c r="HYJ28" s="80"/>
      <c r="HYK28" s="80"/>
      <c r="HYL28" s="85"/>
      <c r="HYM28" s="77"/>
      <c r="HYN28" s="74"/>
      <c r="HYO28" s="74"/>
      <c r="HYP28" s="85"/>
      <c r="HYQ28" s="74"/>
      <c r="HYR28" s="74"/>
      <c r="HYS28" s="85"/>
      <c r="HYT28" s="74"/>
      <c r="HYU28" s="74"/>
      <c r="HYV28" s="85"/>
      <c r="HYW28" s="74"/>
      <c r="HYX28" s="74"/>
      <c r="HYY28" s="85"/>
      <c r="HYZ28" s="80"/>
      <c r="HZA28" s="80"/>
      <c r="HZB28" s="85"/>
      <c r="HZC28" s="77"/>
      <c r="HZD28" s="74"/>
      <c r="HZE28" s="74"/>
      <c r="HZF28" s="85"/>
      <c r="HZG28" s="74"/>
      <c r="HZH28" s="74"/>
      <c r="HZI28" s="85"/>
      <c r="HZJ28" s="74"/>
      <c r="HZK28" s="74"/>
      <c r="HZL28" s="85"/>
      <c r="HZM28" s="74"/>
      <c r="HZN28" s="74"/>
      <c r="HZO28" s="85"/>
      <c r="HZP28" s="80"/>
      <c r="HZQ28" s="80"/>
      <c r="HZR28" s="85"/>
      <c r="HZS28" s="77"/>
      <c r="HZT28" s="74"/>
      <c r="HZU28" s="74"/>
      <c r="HZV28" s="85"/>
      <c r="HZW28" s="74"/>
      <c r="HZX28" s="74"/>
      <c r="HZY28" s="85"/>
      <c r="HZZ28" s="74"/>
      <c r="IAA28" s="74"/>
      <c r="IAB28" s="85"/>
      <c r="IAC28" s="74"/>
      <c r="IAD28" s="74"/>
      <c r="IAE28" s="85"/>
      <c r="IAF28" s="80"/>
      <c r="IAG28" s="80"/>
      <c r="IAH28" s="85"/>
      <c r="IAI28" s="77"/>
      <c r="IAJ28" s="74"/>
      <c r="IAK28" s="74"/>
      <c r="IAL28" s="85"/>
      <c r="IAM28" s="74"/>
      <c r="IAN28" s="74"/>
      <c r="IAO28" s="85"/>
      <c r="IAP28" s="74"/>
      <c r="IAQ28" s="74"/>
      <c r="IAR28" s="85"/>
      <c r="IAS28" s="74"/>
      <c r="IAT28" s="74"/>
      <c r="IAU28" s="85"/>
      <c r="IAV28" s="80"/>
      <c r="IAW28" s="80"/>
      <c r="IAX28" s="85"/>
      <c r="IAY28" s="77"/>
      <c r="IAZ28" s="74"/>
      <c r="IBA28" s="74"/>
      <c r="IBB28" s="85"/>
      <c r="IBC28" s="74"/>
      <c r="IBD28" s="74"/>
      <c r="IBE28" s="85"/>
      <c r="IBF28" s="74"/>
      <c r="IBG28" s="74"/>
      <c r="IBH28" s="85"/>
      <c r="IBI28" s="74"/>
      <c r="IBJ28" s="74"/>
      <c r="IBK28" s="85"/>
      <c r="IBL28" s="80"/>
      <c r="IBM28" s="80"/>
      <c r="IBN28" s="85"/>
      <c r="IBO28" s="77"/>
      <c r="IBP28" s="74"/>
      <c r="IBQ28" s="74"/>
      <c r="IBR28" s="85"/>
      <c r="IBS28" s="74"/>
      <c r="IBT28" s="74"/>
      <c r="IBU28" s="85"/>
      <c r="IBV28" s="74"/>
      <c r="IBW28" s="74"/>
      <c r="IBX28" s="85"/>
      <c r="IBY28" s="74"/>
      <c r="IBZ28" s="74"/>
      <c r="ICA28" s="85"/>
      <c r="ICB28" s="80"/>
      <c r="ICC28" s="80"/>
      <c r="ICD28" s="85"/>
      <c r="ICE28" s="77"/>
      <c r="ICF28" s="74"/>
      <c r="ICG28" s="74"/>
      <c r="ICH28" s="85"/>
      <c r="ICI28" s="74"/>
      <c r="ICJ28" s="74"/>
      <c r="ICK28" s="85"/>
      <c r="ICL28" s="74"/>
      <c r="ICM28" s="74"/>
      <c r="ICN28" s="85"/>
      <c r="ICO28" s="74"/>
      <c r="ICP28" s="74"/>
      <c r="ICQ28" s="85"/>
      <c r="ICR28" s="80"/>
      <c r="ICS28" s="80"/>
      <c r="ICT28" s="85"/>
      <c r="ICU28" s="77"/>
      <c r="ICV28" s="74"/>
      <c r="ICW28" s="74"/>
      <c r="ICX28" s="85"/>
      <c r="ICY28" s="74"/>
      <c r="ICZ28" s="74"/>
      <c r="IDA28" s="85"/>
      <c r="IDB28" s="74"/>
      <c r="IDC28" s="74"/>
      <c r="IDD28" s="85"/>
      <c r="IDE28" s="74"/>
      <c r="IDF28" s="74"/>
      <c r="IDG28" s="85"/>
      <c r="IDH28" s="80"/>
      <c r="IDI28" s="80"/>
      <c r="IDJ28" s="85"/>
      <c r="IDK28" s="77"/>
      <c r="IDL28" s="74"/>
      <c r="IDM28" s="74"/>
      <c r="IDN28" s="85"/>
      <c r="IDO28" s="74"/>
      <c r="IDP28" s="74"/>
      <c r="IDQ28" s="85"/>
      <c r="IDR28" s="74"/>
      <c r="IDS28" s="74"/>
      <c r="IDT28" s="85"/>
      <c r="IDU28" s="74"/>
      <c r="IDV28" s="74"/>
      <c r="IDW28" s="85"/>
      <c r="IDX28" s="80"/>
      <c r="IDY28" s="80"/>
      <c r="IDZ28" s="85"/>
      <c r="IEA28" s="77"/>
      <c r="IEB28" s="74"/>
      <c r="IEC28" s="74"/>
      <c r="IED28" s="85"/>
      <c r="IEE28" s="74"/>
      <c r="IEF28" s="74"/>
      <c r="IEG28" s="85"/>
      <c r="IEH28" s="74"/>
      <c r="IEI28" s="74"/>
      <c r="IEJ28" s="85"/>
      <c r="IEK28" s="74"/>
      <c r="IEL28" s="74"/>
      <c r="IEM28" s="85"/>
      <c r="IEN28" s="80"/>
      <c r="IEO28" s="80"/>
      <c r="IEP28" s="85"/>
      <c r="IEQ28" s="77"/>
      <c r="IER28" s="74"/>
      <c r="IES28" s="74"/>
      <c r="IET28" s="85"/>
      <c r="IEU28" s="74"/>
      <c r="IEV28" s="74"/>
      <c r="IEW28" s="85"/>
      <c r="IEX28" s="74"/>
      <c r="IEY28" s="74"/>
      <c r="IEZ28" s="85"/>
      <c r="IFA28" s="74"/>
      <c r="IFB28" s="74"/>
      <c r="IFC28" s="85"/>
      <c r="IFD28" s="80"/>
      <c r="IFE28" s="80"/>
      <c r="IFF28" s="85"/>
      <c r="IFG28" s="77"/>
      <c r="IFH28" s="74"/>
      <c r="IFI28" s="74"/>
      <c r="IFJ28" s="85"/>
      <c r="IFK28" s="74"/>
      <c r="IFL28" s="74"/>
      <c r="IFM28" s="85"/>
      <c r="IFN28" s="74"/>
      <c r="IFO28" s="74"/>
      <c r="IFP28" s="85"/>
      <c r="IFQ28" s="74"/>
      <c r="IFR28" s="74"/>
      <c r="IFS28" s="85"/>
      <c r="IFT28" s="80"/>
      <c r="IFU28" s="80"/>
      <c r="IFV28" s="85"/>
      <c r="IFW28" s="77"/>
      <c r="IFX28" s="74"/>
      <c r="IFY28" s="74"/>
      <c r="IFZ28" s="85"/>
      <c r="IGA28" s="74"/>
      <c r="IGB28" s="74"/>
      <c r="IGC28" s="85"/>
      <c r="IGD28" s="74"/>
      <c r="IGE28" s="74"/>
      <c r="IGF28" s="85"/>
      <c r="IGG28" s="74"/>
      <c r="IGH28" s="74"/>
      <c r="IGI28" s="85"/>
      <c r="IGJ28" s="80"/>
      <c r="IGK28" s="80"/>
      <c r="IGL28" s="85"/>
      <c r="IGM28" s="77"/>
      <c r="IGN28" s="74"/>
      <c r="IGO28" s="74"/>
      <c r="IGP28" s="85"/>
      <c r="IGQ28" s="74"/>
      <c r="IGR28" s="74"/>
      <c r="IGS28" s="85"/>
      <c r="IGT28" s="74"/>
      <c r="IGU28" s="74"/>
      <c r="IGV28" s="85"/>
      <c r="IGW28" s="74"/>
      <c r="IGX28" s="74"/>
      <c r="IGY28" s="85"/>
      <c r="IGZ28" s="80"/>
      <c r="IHA28" s="80"/>
      <c r="IHB28" s="85"/>
      <c r="IHC28" s="77"/>
      <c r="IHD28" s="74"/>
      <c r="IHE28" s="74"/>
      <c r="IHF28" s="85"/>
      <c r="IHG28" s="74"/>
      <c r="IHH28" s="74"/>
      <c r="IHI28" s="85"/>
      <c r="IHJ28" s="74"/>
      <c r="IHK28" s="74"/>
      <c r="IHL28" s="85"/>
      <c r="IHM28" s="74"/>
      <c r="IHN28" s="74"/>
      <c r="IHO28" s="85"/>
      <c r="IHP28" s="80"/>
      <c r="IHQ28" s="80"/>
      <c r="IHR28" s="85"/>
      <c r="IHS28" s="77"/>
      <c r="IHT28" s="74"/>
      <c r="IHU28" s="74"/>
      <c r="IHV28" s="85"/>
      <c r="IHW28" s="74"/>
      <c r="IHX28" s="74"/>
      <c r="IHY28" s="85"/>
      <c r="IHZ28" s="74"/>
      <c r="IIA28" s="74"/>
      <c r="IIB28" s="85"/>
      <c r="IIC28" s="74"/>
      <c r="IID28" s="74"/>
      <c r="IIE28" s="85"/>
      <c r="IIF28" s="80"/>
      <c r="IIG28" s="80"/>
      <c r="IIH28" s="85"/>
      <c r="III28" s="77"/>
      <c r="IIJ28" s="74"/>
      <c r="IIK28" s="74"/>
      <c r="IIL28" s="85"/>
      <c r="IIM28" s="74"/>
      <c r="IIN28" s="74"/>
      <c r="IIO28" s="85"/>
      <c r="IIP28" s="74"/>
      <c r="IIQ28" s="74"/>
      <c r="IIR28" s="85"/>
      <c r="IIS28" s="74"/>
      <c r="IIT28" s="74"/>
      <c r="IIU28" s="85"/>
      <c r="IIV28" s="80"/>
      <c r="IIW28" s="80"/>
      <c r="IIX28" s="85"/>
      <c r="IIY28" s="77"/>
      <c r="IIZ28" s="74"/>
      <c r="IJA28" s="74"/>
      <c r="IJB28" s="85"/>
      <c r="IJC28" s="74"/>
      <c r="IJD28" s="74"/>
      <c r="IJE28" s="85"/>
      <c r="IJF28" s="74"/>
      <c r="IJG28" s="74"/>
      <c r="IJH28" s="85"/>
      <c r="IJI28" s="74"/>
      <c r="IJJ28" s="74"/>
      <c r="IJK28" s="85"/>
      <c r="IJL28" s="80"/>
      <c r="IJM28" s="80"/>
      <c r="IJN28" s="85"/>
      <c r="IJO28" s="77"/>
      <c r="IJP28" s="74"/>
      <c r="IJQ28" s="74"/>
      <c r="IJR28" s="85"/>
      <c r="IJS28" s="74"/>
      <c r="IJT28" s="74"/>
      <c r="IJU28" s="85"/>
      <c r="IJV28" s="74"/>
      <c r="IJW28" s="74"/>
      <c r="IJX28" s="85"/>
      <c r="IJY28" s="74"/>
      <c r="IJZ28" s="74"/>
      <c r="IKA28" s="85"/>
      <c r="IKB28" s="80"/>
      <c r="IKC28" s="80"/>
      <c r="IKD28" s="85"/>
      <c r="IKE28" s="77"/>
      <c r="IKF28" s="74"/>
      <c r="IKG28" s="74"/>
      <c r="IKH28" s="85"/>
      <c r="IKI28" s="74"/>
      <c r="IKJ28" s="74"/>
      <c r="IKK28" s="85"/>
      <c r="IKL28" s="74"/>
      <c r="IKM28" s="74"/>
      <c r="IKN28" s="85"/>
      <c r="IKO28" s="74"/>
      <c r="IKP28" s="74"/>
      <c r="IKQ28" s="85"/>
      <c r="IKR28" s="80"/>
      <c r="IKS28" s="80"/>
      <c r="IKT28" s="85"/>
      <c r="IKU28" s="77"/>
      <c r="IKV28" s="74"/>
      <c r="IKW28" s="74"/>
      <c r="IKX28" s="85"/>
      <c r="IKY28" s="74"/>
      <c r="IKZ28" s="74"/>
      <c r="ILA28" s="85"/>
      <c r="ILB28" s="74"/>
      <c r="ILC28" s="74"/>
      <c r="ILD28" s="85"/>
      <c r="ILE28" s="74"/>
      <c r="ILF28" s="74"/>
      <c r="ILG28" s="85"/>
      <c r="ILH28" s="80"/>
      <c r="ILI28" s="80"/>
      <c r="ILJ28" s="85"/>
      <c r="ILK28" s="77"/>
      <c r="ILL28" s="74"/>
      <c r="ILM28" s="74"/>
      <c r="ILN28" s="85"/>
      <c r="ILO28" s="74"/>
      <c r="ILP28" s="74"/>
      <c r="ILQ28" s="85"/>
      <c r="ILR28" s="74"/>
      <c r="ILS28" s="74"/>
      <c r="ILT28" s="85"/>
      <c r="ILU28" s="74"/>
      <c r="ILV28" s="74"/>
      <c r="ILW28" s="85"/>
      <c r="ILX28" s="80"/>
      <c r="ILY28" s="80"/>
      <c r="ILZ28" s="85"/>
      <c r="IMA28" s="77"/>
      <c r="IMB28" s="74"/>
      <c r="IMC28" s="74"/>
      <c r="IMD28" s="85"/>
      <c r="IME28" s="74"/>
      <c r="IMF28" s="74"/>
      <c r="IMG28" s="85"/>
      <c r="IMH28" s="74"/>
      <c r="IMI28" s="74"/>
      <c r="IMJ28" s="85"/>
      <c r="IMK28" s="74"/>
      <c r="IML28" s="74"/>
      <c r="IMM28" s="85"/>
      <c r="IMN28" s="80"/>
      <c r="IMO28" s="80"/>
      <c r="IMP28" s="85"/>
      <c r="IMQ28" s="77"/>
      <c r="IMR28" s="74"/>
      <c r="IMS28" s="74"/>
      <c r="IMT28" s="85"/>
      <c r="IMU28" s="74"/>
      <c r="IMV28" s="74"/>
      <c r="IMW28" s="85"/>
      <c r="IMX28" s="74"/>
      <c r="IMY28" s="74"/>
      <c r="IMZ28" s="85"/>
      <c r="INA28" s="74"/>
      <c r="INB28" s="74"/>
      <c r="INC28" s="85"/>
      <c r="IND28" s="80"/>
      <c r="INE28" s="80"/>
      <c r="INF28" s="85"/>
      <c r="ING28" s="77"/>
      <c r="INH28" s="74"/>
      <c r="INI28" s="74"/>
      <c r="INJ28" s="85"/>
      <c r="INK28" s="74"/>
      <c r="INL28" s="74"/>
      <c r="INM28" s="85"/>
      <c r="INN28" s="74"/>
      <c r="INO28" s="74"/>
      <c r="INP28" s="85"/>
      <c r="INQ28" s="74"/>
      <c r="INR28" s="74"/>
      <c r="INS28" s="85"/>
      <c r="INT28" s="80"/>
      <c r="INU28" s="80"/>
      <c r="INV28" s="85"/>
      <c r="INW28" s="77"/>
      <c r="INX28" s="74"/>
      <c r="INY28" s="74"/>
      <c r="INZ28" s="85"/>
      <c r="IOA28" s="74"/>
      <c r="IOB28" s="74"/>
      <c r="IOC28" s="85"/>
      <c r="IOD28" s="74"/>
      <c r="IOE28" s="74"/>
      <c r="IOF28" s="85"/>
      <c r="IOG28" s="74"/>
      <c r="IOH28" s="74"/>
      <c r="IOI28" s="85"/>
      <c r="IOJ28" s="80"/>
      <c r="IOK28" s="80"/>
      <c r="IOL28" s="85"/>
      <c r="IOM28" s="77"/>
      <c r="ION28" s="74"/>
      <c r="IOO28" s="74"/>
      <c r="IOP28" s="85"/>
      <c r="IOQ28" s="74"/>
      <c r="IOR28" s="74"/>
      <c r="IOS28" s="85"/>
      <c r="IOT28" s="74"/>
      <c r="IOU28" s="74"/>
      <c r="IOV28" s="85"/>
      <c r="IOW28" s="74"/>
      <c r="IOX28" s="74"/>
      <c r="IOY28" s="85"/>
      <c r="IOZ28" s="80"/>
      <c r="IPA28" s="80"/>
      <c r="IPB28" s="85"/>
      <c r="IPC28" s="77"/>
      <c r="IPD28" s="74"/>
      <c r="IPE28" s="74"/>
      <c r="IPF28" s="85"/>
      <c r="IPG28" s="74"/>
      <c r="IPH28" s="74"/>
      <c r="IPI28" s="85"/>
      <c r="IPJ28" s="74"/>
      <c r="IPK28" s="74"/>
      <c r="IPL28" s="85"/>
      <c r="IPM28" s="74"/>
      <c r="IPN28" s="74"/>
      <c r="IPO28" s="85"/>
      <c r="IPP28" s="80"/>
      <c r="IPQ28" s="80"/>
      <c r="IPR28" s="85"/>
      <c r="IPS28" s="77"/>
      <c r="IPT28" s="74"/>
      <c r="IPU28" s="74"/>
      <c r="IPV28" s="85"/>
      <c r="IPW28" s="74"/>
      <c r="IPX28" s="74"/>
      <c r="IPY28" s="85"/>
      <c r="IPZ28" s="74"/>
      <c r="IQA28" s="74"/>
      <c r="IQB28" s="85"/>
      <c r="IQC28" s="74"/>
      <c r="IQD28" s="74"/>
      <c r="IQE28" s="85"/>
      <c r="IQF28" s="80"/>
      <c r="IQG28" s="80"/>
      <c r="IQH28" s="85"/>
      <c r="IQI28" s="77"/>
      <c r="IQJ28" s="74"/>
      <c r="IQK28" s="74"/>
      <c r="IQL28" s="85"/>
      <c r="IQM28" s="74"/>
      <c r="IQN28" s="74"/>
      <c r="IQO28" s="85"/>
      <c r="IQP28" s="74"/>
      <c r="IQQ28" s="74"/>
      <c r="IQR28" s="85"/>
      <c r="IQS28" s="74"/>
      <c r="IQT28" s="74"/>
      <c r="IQU28" s="85"/>
      <c r="IQV28" s="80"/>
      <c r="IQW28" s="80"/>
      <c r="IQX28" s="85"/>
      <c r="IQY28" s="77"/>
      <c r="IQZ28" s="74"/>
      <c r="IRA28" s="74"/>
      <c r="IRB28" s="85"/>
      <c r="IRC28" s="74"/>
      <c r="IRD28" s="74"/>
      <c r="IRE28" s="85"/>
      <c r="IRF28" s="74"/>
      <c r="IRG28" s="74"/>
      <c r="IRH28" s="85"/>
      <c r="IRI28" s="74"/>
      <c r="IRJ28" s="74"/>
      <c r="IRK28" s="85"/>
      <c r="IRL28" s="80"/>
      <c r="IRM28" s="80"/>
      <c r="IRN28" s="85"/>
      <c r="IRO28" s="77"/>
      <c r="IRP28" s="74"/>
      <c r="IRQ28" s="74"/>
      <c r="IRR28" s="85"/>
      <c r="IRS28" s="74"/>
      <c r="IRT28" s="74"/>
      <c r="IRU28" s="85"/>
      <c r="IRV28" s="74"/>
      <c r="IRW28" s="74"/>
      <c r="IRX28" s="85"/>
      <c r="IRY28" s="74"/>
      <c r="IRZ28" s="74"/>
      <c r="ISA28" s="85"/>
      <c r="ISB28" s="80"/>
      <c r="ISC28" s="80"/>
      <c r="ISD28" s="85"/>
      <c r="ISE28" s="77"/>
      <c r="ISF28" s="74"/>
      <c r="ISG28" s="74"/>
      <c r="ISH28" s="85"/>
      <c r="ISI28" s="74"/>
      <c r="ISJ28" s="74"/>
      <c r="ISK28" s="85"/>
      <c r="ISL28" s="74"/>
      <c r="ISM28" s="74"/>
      <c r="ISN28" s="85"/>
      <c r="ISO28" s="74"/>
      <c r="ISP28" s="74"/>
      <c r="ISQ28" s="85"/>
      <c r="ISR28" s="80"/>
      <c r="ISS28" s="80"/>
      <c r="IST28" s="85"/>
      <c r="ISU28" s="77"/>
      <c r="ISV28" s="74"/>
      <c r="ISW28" s="74"/>
      <c r="ISX28" s="85"/>
      <c r="ISY28" s="74"/>
      <c r="ISZ28" s="74"/>
      <c r="ITA28" s="85"/>
      <c r="ITB28" s="74"/>
      <c r="ITC28" s="74"/>
      <c r="ITD28" s="85"/>
      <c r="ITE28" s="74"/>
      <c r="ITF28" s="74"/>
      <c r="ITG28" s="85"/>
      <c r="ITH28" s="80"/>
      <c r="ITI28" s="80"/>
      <c r="ITJ28" s="85"/>
      <c r="ITK28" s="77"/>
      <c r="ITL28" s="74"/>
      <c r="ITM28" s="74"/>
      <c r="ITN28" s="85"/>
      <c r="ITO28" s="74"/>
      <c r="ITP28" s="74"/>
      <c r="ITQ28" s="85"/>
      <c r="ITR28" s="74"/>
      <c r="ITS28" s="74"/>
      <c r="ITT28" s="85"/>
      <c r="ITU28" s="74"/>
      <c r="ITV28" s="74"/>
      <c r="ITW28" s="85"/>
      <c r="ITX28" s="80"/>
      <c r="ITY28" s="80"/>
      <c r="ITZ28" s="85"/>
      <c r="IUA28" s="77"/>
      <c r="IUB28" s="74"/>
      <c r="IUC28" s="74"/>
      <c r="IUD28" s="85"/>
      <c r="IUE28" s="74"/>
      <c r="IUF28" s="74"/>
      <c r="IUG28" s="85"/>
      <c r="IUH28" s="74"/>
      <c r="IUI28" s="74"/>
      <c r="IUJ28" s="85"/>
      <c r="IUK28" s="74"/>
      <c r="IUL28" s="74"/>
      <c r="IUM28" s="85"/>
      <c r="IUN28" s="80"/>
      <c r="IUO28" s="80"/>
      <c r="IUP28" s="85"/>
      <c r="IUQ28" s="77"/>
      <c r="IUR28" s="74"/>
      <c r="IUS28" s="74"/>
      <c r="IUT28" s="85"/>
      <c r="IUU28" s="74"/>
      <c r="IUV28" s="74"/>
      <c r="IUW28" s="85"/>
      <c r="IUX28" s="74"/>
      <c r="IUY28" s="74"/>
      <c r="IUZ28" s="85"/>
      <c r="IVA28" s="74"/>
      <c r="IVB28" s="74"/>
      <c r="IVC28" s="85"/>
      <c r="IVD28" s="80"/>
      <c r="IVE28" s="80"/>
      <c r="IVF28" s="85"/>
      <c r="IVG28" s="77"/>
      <c r="IVH28" s="74"/>
      <c r="IVI28" s="74"/>
      <c r="IVJ28" s="85"/>
      <c r="IVK28" s="74"/>
      <c r="IVL28" s="74"/>
      <c r="IVM28" s="85"/>
      <c r="IVN28" s="74"/>
      <c r="IVO28" s="74"/>
      <c r="IVP28" s="85"/>
      <c r="IVQ28" s="74"/>
      <c r="IVR28" s="74"/>
      <c r="IVS28" s="85"/>
      <c r="IVT28" s="80"/>
      <c r="IVU28" s="80"/>
      <c r="IVV28" s="85"/>
      <c r="IVW28" s="77"/>
      <c r="IVX28" s="74"/>
      <c r="IVY28" s="74"/>
      <c r="IVZ28" s="85"/>
      <c r="IWA28" s="74"/>
      <c r="IWB28" s="74"/>
      <c r="IWC28" s="85"/>
      <c r="IWD28" s="74"/>
      <c r="IWE28" s="74"/>
      <c r="IWF28" s="85"/>
      <c r="IWG28" s="74"/>
      <c r="IWH28" s="74"/>
      <c r="IWI28" s="85"/>
      <c r="IWJ28" s="80"/>
      <c r="IWK28" s="80"/>
      <c r="IWL28" s="85"/>
      <c r="IWM28" s="77"/>
      <c r="IWN28" s="74"/>
      <c r="IWO28" s="74"/>
      <c r="IWP28" s="85"/>
      <c r="IWQ28" s="74"/>
      <c r="IWR28" s="74"/>
      <c r="IWS28" s="85"/>
      <c r="IWT28" s="74"/>
      <c r="IWU28" s="74"/>
      <c r="IWV28" s="85"/>
      <c r="IWW28" s="74"/>
      <c r="IWX28" s="74"/>
      <c r="IWY28" s="85"/>
      <c r="IWZ28" s="80"/>
      <c r="IXA28" s="80"/>
      <c r="IXB28" s="85"/>
      <c r="IXC28" s="77"/>
      <c r="IXD28" s="74"/>
      <c r="IXE28" s="74"/>
      <c r="IXF28" s="85"/>
      <c r="IXG28" s="74"/>
      <c r="IXH28" s="74"/>
      <c r="IXI28" s="85"/>
      <c r="IXJ28" s="74"/>
      <c r="IXK28" s="74"/>
      <c r="IXL28" s="85"/>
      <c r="IXM28" s="74"/>
      <c r="IXN28" s="74"/>
      <c r="IXO28" s="85"/>
      <c r="IXP28" s="80"/>
      <c r="IXQ28" s="80"/>
      <c r="IXR28" s="85"/>
      <c r="IXS28" s="77"/>
      <c r="IXT28" s="74"/>
      <c r="IXU28" s="74"/>
      <c r="IXV28" s="85"/>
      <c r="IXW28" s="74"/>
      <c r="IXX28" s="74"/>
      <c r="IXY28" s="85"/>
      <c r="IXZ28" s="74"/>
      <c r="IYA28" s="74"/>
      <c r="IYB28" s="85"/>
      <c r="IYC28" s="74"/>
      <c r="IYD28" s="74"/>
      <c r="IYE28" s="85"/>
      <c r="IYF28" s="80"/>
      <c r="IYG28" s="80"/>
      <c r="IYH28" s="85"/>
      <c r="IYI28" s="77"/>
      <c r="IYJ28" s="74"/>
      <c r="IYK28" s="74"/>
      <c r="IYL28" s="85"/>
      <c r="IYM28" s="74"/>
      <c r="IYN28" s="74"/>
      <c r="IYO28" s="85"/>
      <c r="IYP28" s="74"/>
      <c r="IYQ28" s="74"/>
      <c r="IYR28" s="85"/>
      <c r="IYS28" s="74"/>
      <c r="IYT28" s="74"/>
      <c r="IYU28" s="85"/>
      <c r="IYV28" s="80"/>
      <c r="IYW28" s="80"/>
      <c r="IYX28" s="85"/>
      <c r="IYY28" s="77"/>
      <c r="IYZ28" s="74"/>
      <c r="IZA28" s="74"/>
      <c r="IZB28" s="85"/>
      <c r="IZC28" s="74"/>
      <c r="IZD28" s="74"/>
      <c r="IZE28" s="85"/>
      <c r="IZF28" s="74"/>
      <c r="IZG28" s="74"/>
      <c r="IZH28" s="85"/>
      <c r="IZI28" s="74"/>
      <c r="IZJ28" s="74"/>
      <c r="IZK28" s="85"/>
      <c r="IZL28" s="80"/>
      <c r="IZM28" s="80"/>
      <c r="IZN28" s="85"/>
      <c r="IZO28" s="77"/>
      <c r="IZP28" s="74"/>
      <c r="IZQ28" s="74"/>
      <c r="IZR28" s="85"/>
      <c r="IZS28" s="74"/>
      <c r="IZT28" s="74"/>
      <c r="IZU28" s="85"/>
      <c r="IZV28" s="74"/>
      <c r="IZW28" s="74"/>
      <c r="IZX28" s="85"/>
      <c r="IZY28" s="74"/>
      <c r="IZZ28" s="74"/>
      <c r="JAA28" s="85"/>
      <c r="JAB28" s="80"/>
      <c r="JAC28" s="80"/>
      <c r="JAD28" s="85"/>
      <c r="JAE28" s="77"/>
      <c r="JAF28" s="74"/>
      <c r="JAG28" s="74"/>
      <c r="JAH28" s="85"/>
      <c r="JAI28" s="74"/>
      <c r="JAJ28" s="74"/>
      <c r="JAK28" s="85"/>
      <c r="JAL28" s="74"/>
      <c r="JAM28" s="74"/>
      <c r="JAN28" s="85"/>
      <c r="JAO28" s="74"/>
      <c r="JAP28" s="74"/>
      <c r="JAQ28" s="85"/>
      <c r="JAR28" s="80"/>
      <c r="JAS28" s="80"/>
      <c r="JAT28" s="85"/>
      <c r="JAU28" s="77"/>
      <c r="JAV28" s="74"/>
      <c r="JAW28" s="74"/>
      <c r="JAX28" s="85"/>
      <c r="JAY28" s="74"/>
      <c r="JAZ28" s="74"/>
      <c r="JBA28" s="85"/>
      <c r="JBB28" s="74"/>
      <c r="JBC28" s="74"/>
      <c r="JBD28" s="85"/>
      <c r="JBE28" s="74"/>
      <c r="JBF28" s="74"/>
      <c r="JBG28" s="85"/>
      <c r="JBH28" s="80"/>
      <c r="JBI28" s="80"/>
      <c r="JBJ28" s="85"/>
      <c r="JBK28" s="77"/>
      <c r="JBL28" s="74"/>
      <c r="JBM28" s="74"/>
      <c r="JBN28" s="85"/>
      <c r="JBO28" s="74"/>
      <c r="JBP28" s="74"/>
      <c r="JBQ28" s="85"/>
      <c r="JBR28" s="74"/>
      <c r="JBS28" s="74"/>
      <c r="JBT28" s="85"/>
      <c r="JBU28" s="74"/>
      <c r="JBV28" s="74"/>
      <c r="JBW28" s="85"/>
      <c r="JBX28" s="80"/>
      <c r="JBY28" s="80"/>
      <c r="JBZ28" s="85"/>
      <c r="JCA28" s="77"/>
      <c r="JCB28" s="74"/>
      <c r="JCC28" s="74"/>
      <c r="JCD28" s="85"/>
      <c r="JCE28" s="74"/>
      <c r="JCF28" s="74"/>
      <c r="JCG28" s="85"/>
      <c r="JCH28" s="74"/>
      <c r="JCI28" s="74"/>
      <c r="JCJ28" s="85"/>
      <c r="JCK28" s="74"/>
      <c r="JCL28" s="74"/>
      <c r="JCM28" s="85"/>
      <c r="JCN28" s="80"/>
      <c r="JCO28" s="80"/>
      <c r="JCP28" s="85"/>
      <c r="JCQ28" s="77"/>
      <c r="JCR28" s="74"/>
      <c r="JCS28" s="74"/>
      <c r="JCT28" s="85"/>
      <c r="JCU28" s="74"/>
      <c r="JCV28" s="74"/>
      <c r="JCW28" s="85"/>
      <c r="JCX28" s="74"/>
      <c r="JCY28" s="74"/>
      <c r="JCZ28" s="85"/>
      <c r="JDA28" s="74"/>
      <c r="JDB28" s="74"/>
      <c r="JDC28" s="85"/>
      <c r="JDD28" s="80"/>
      <c r="JDE28" s="80"/>
      <c r="JDF28" s="85"/>
      <c r="JDG28" s="77"/>
      <c r="JDH28" s="74"/>
      <c r="JDI28" s="74"/>
      <c r="JDJ28" s="85"/>
      <c r="JDK28" s="74"/>
      <c r="JDL28" s="74"/>
      <c r="JDM28" s="85"/>
      <c r="JDN28" s="74"/>
      <c r="JDO28" s="74"/>
      <c r="JDP28" s="85"/>
      <c r="JDQ28" s="74"/>
      <c r="JDR28" s="74"/>
      <c r="JDS28" s="85"/>
      <c r="JDT28" s="80"/>
      <c r="JDU28" s="80"/>
      <c r="JDV28" s="85"/>
      <c r="JDW28" s="77"/>
      <c r="JDX28" s="74"/>
      <c r="JDY28" s="74"/>
      <c r="JDZ28" s="85"/>
      <c r="JEA28" s="74"/>
      <c r="JEB28" s="74"/>
      <c r="JEC28" s="85"/>
      <c r="JED28" s="74"/>
      <c r="JEE28" s="74"/>
      <c r="JEF28" s="85"/>
      <c r="JEG28" s="74"/>
      <c r="JEH28" s="74"/>
      <c r="JEI28" s="85"/>
      <c r="JEJ28" s="80"/>
      <c r="JEK28" s="80"/>
      <c r="JEL28" s="85"/>
      <c r="JEM28" s="77"/>
      <c r="JEN28" s="74"/>
      <c r="JEO28" s="74"/>
      <c r="JEP28" s="85"/>
      <c r="JEQ28" s="74"/>
      <c r="JER28" s="74"/>
      <c r="JES28" s="85"/>
      <c r="JET28" s="74"/>
      <c r="JEU28" s="74"/>
      <c r="JEV28" s="85"/>
      <c r="JEW28" s="74"/>
      <c r="JEX28" s="74"/>
      <c r="JEY28" s="85"/>
      <c r="JEZ28" s="80"/>
      <c r="JFA28" s="80"/>
      <c r="JFB28" s="85"/>
      <c r="JFC28" s="77"/>
      <c r="JFD28" s="74"/>
      <c r="JFE28" s="74"/>
      <c r="JFF28" s="85"/>
      <c r="JFG28" s="74"/>
      <c r="JFH28" s="74"/>
      <c r="JFI28" s="85"/>
      <c r="JFJ28" s="74"/>
      <c r="JFK28" s="74"/>
      <c r="JFL28" s="85"/>
      <c r="JFM28" s="74"/>
      <c r="JFN28" s="74"/>
      <c r="JFO28" s="85"/>
      <c r="JFP28" s="80"/>
      <c r="JFQ28" s="80"/>
      <c r="JFR28" s="85"/>
      <c r="JFS28" s="77"/>
      <c r="JFT28" s="74"/>
      <c r="JFU28" s="74"/>
      <c r="JFV28" s="85"/>
      <c r="JFW28" s="74"/>
      <c r="JFX28" s="74"/>
      <c r="JFY28" s="85"/>
      <c r="JFZ28" s="74"/>
      <c r="JGA28" s="74"/>
      <c r="JGB28" s="85"/>
      <c r="JGC28" s="74"/>
      <c r="JGD28" s="74"/>
      <c r="JGE28" s="85"/>
      <c r="JGF28" s="80"/>
      <c r="JGG28" s="80"/>
      <c r="JGH28" s="85"/>
      <c r="JGI28" s="77"/>
      <c r="JGJ28" s="74"/>
      <c r="JGK28" s="74"/>
      <c r="JGL28" s="85"/>
      <c r="JGM28" s="74"/>
      <c r="JGN28" s="74"/>
      <c r="JGO28" s="85"/>
      <c r="JGP28" s="74"/>
      <c r="JGQ28" s="74"/>
      <c r="JGR28" s="85"/>
      <c r="JGS28" s="74"/>
      <c r="JGT28" s="74"/>
      <c r="JGU28" s="85"/>
      <c r="JGV28" s="80"/>
      <c r="JGW28" s="80"/>
      <c r="JGX28" s="85"/>
      <c r="JGY28" s="77"/>
      <c r="JGZ28" s="74"/>
      <c r="JHA28" s="74"/>
      <c r="JHB28" s="85"/>
      <c r="JHC28" s="74"/>
      <c r="JHD28" s="74"/>
      <c r="JHE28" s="85"/>
      <c r="JHF28" s="74"/>
      <c r="JHG28" s="74"/>
      <c r="JHH28" s="85"/>
      <c r="JHI28" s="74"/>
      <c r="JHJ28" s="74"/>
      <c r="JHK28" s="85"/>
      <c r="JHL28" s="80"/>
      <c r="JHM28" s="80"/>
      <c r="JHN28" s="85"/>
      <c r="JHO28" s="77"/>
      <c r="JHP28" s="74"/>
      <c r="JHQ28" s="74"/>
      <c r="JHR28" s="85"/>
      <c r="JHS28" s="74"/>
      <c r="JHT28" s="74"/>
      <c r="JHU28" s="85"/>
      <c r="JHV28" s="74"/>
      <c r="JHW28" s="74"/>
      <c r="JHX28" s="85"/>
      <c r="JHY28" s="74"/>
      <c r="JHZ28" s="74"/>
      <c r="JIA28" s="85"/>
      <c r="JIB28" s="80"/>
      <c r="JIC28" s="80"/>
      <c r="JID28" s="85"/>
      <c r="JIE28" s="77"/>
      <c r="JIF28" s="74"/>
      <c r="JIG28" s="74"/>
      <c r="JIH28" s="85"/>
      <c r="JII28" s="74"/>
      <c r="JIJ28" s="74"/>
      <c r="JIK28" s="85"/>
      <c r="JIL28" s="74"/>
      <c r="JIM28" s="74"/>
      <c r="JIN28" s="85"/>
      <c r="JIO28" s="74"/>
      <c r="JIP28" s="74"/>
      <c r="JIQ28" s="85"/>
      <c r="JIR28" s="80"/>
      <c r="JIS28" s="80"/>
      <c r="JIT28" s="85"/>
      <c r="JIU28" s="77"/>
      <c r="JIV28" s="74"/>
      <c r="JIW28" s="74"/>
      <c r="JIX28" s="85"/>
      <c r="JIY28" s="74"/>
      <c r="JIZ28" s="74"/>
      <c r="JJA28" s="85"/>
      <c r="JJB28" s="74"/>
      <c r="JJC28" s="74"/>
      <c r="JJD28" s="85"/>
      <c r="JJE28" s="74"/>
      <c r="JJF28" s="74"/>
      <c r="JJG28" s="85"/>
      <c r="JJH28" s="80"/>
      <c r="JJI28" s="80"/>
      <c r="JJJ28" s="85"/>
      <c r="JJK28" s="77"/>
      <c r="JJL28" s="74"/>
      <c r="JJM28" s="74"/>
      <c r="JJN28" s="85"/>
      <c r="JJO28" s="74"/>
      <c r="JJP28" s="74"/>
      <c r="JJQ28" s="85"/>
      <c r="JJR28" s="74"/>
      <c r="JJS28" s="74"/>
      <c r="JJT28" s="85"/>
      <c r="JJU28" s="74"/>
      <c r="JJV28" s="74"/>
      <c r="JJW28" s="85"/>
      <c r="JJX28" s="80"/>
      <c r="JJY28" s="80"/>
      <c r="JJZ28" s="85"/>
      <c r="JKA28" s="77"/>
      <c r="JKB28" s="74"/>
      <c r="JKC28" s="74"/>
      <c r="JKD28" s="85"/>
      <c r="JKE28" s="74"/>
      <c r="JKF28" s="74"/>
      <c r="JKG28" s="85"/>
      <c r="JKH28" s="74"/>
      <c r="JKI28" s="74"/>
      <c r="JKJ28" s="85"/>
      <c r="JKK28" s="74"/>
      <c r="JKL28" s="74"/>
      <c r="JKM28" s="85"/>
      <c r="JKN28" s="80"/>
      <c r="JKO28" s="80"/>
      <c r="JKP28" s="85"/>
      <c r="JKQ28" s="77"/>
      <c r="JKR28" s="74"/>
      <c r="JKS28" s="74"/>
      <c r="JKT28" s="85"/>
      <c r="JKU28" s="74"/>
      <c r="JKV28" s="74"/>
      <c r="JKW28" s="85"/>
      <c r="JKX28" s="74"/>
      <c r="JKY28" s="74"/>
      <c r="JKZ28" s="85"/>
      <c r="JLA28" s="74"/>
      <c r="JLB28" s="74"/>
      <c r="JLC28" s="85"/>
      <c r="JLD28" s="80"/>
      <c r="JLE28" s="80"/>
      <c r="JLF28" s="85"/>
      <c r="JLG28" s="77"/>
      <c r="JLH28" s="74"/>
      <c r="JLI28" s="74"/>
      <c r="JLJ28" s="85"/>
      <c r="JLK28" s="74"/>
      <c r="JLL28" s="74"/>
      <c r="JLM28" s="85"/>
      <c r="JLN28" s="74"/>
      <c r="JLO28" s="74"/>
      <c r="JLP28" s="85"/>
      <c r="JLQ28" s="74"/>
      <c r="JLR28" s="74"/>
      <c r="JLS28" s="85"/>
      <c r="JLT28" s="80"/>
      <c r="JLU28" s="80"/>
      <c r="JLV28" s="85"/>
      <c r="JLW28" s="77"/>
      <c r="JLX28" s="74"/>
      <c r="JLY28" s="74"/>
      <c r="JLZ28" s="85"/>
      <c r="JMA28" s="74"/>
      <c r="JMB28" s="74"/>
      <c r="JMC28" s="85"/>
      <c r="JMD28" s="74"/>
      <c r="JME28" s="74"/>
      <c r="JMF28" s="85"/>
      <c r="JMG28" s="74"/>
      <c r="JMH28" s="74"/>
      <c r="JMI28" s="85"/>
      <c r="JMJ28" s="80"/>
      <c r="JMK28" s="80"/>
      <c r="JML28" s="85"/>
      <c r="JMM28" s="77"/>
      <c r="JMN28" s="74"/>
      <c r="JMO28" s="74"/>
      <c r="JMP28" s="85"/>
      <c r="JMQ28" s="74"/>
      <c r="JMR28" s="74"/>
      <c r="JMS28" s="85"/>
      <c r="JMT28" s="74"/>
      <c r="JMU28" s="74"/>
      <c r="JMV28" s="85"/>
      <c r="JMW28" s="74"/>
      <c r="JMX28" s="74"/>
      <c r="JMY28" s="85"/>
      <c r="JMZ28" s="80"/>
      <c r="JNA28" s="80"/>
      <c r="JNB28" s="85"/>
      <c r="JNC28" s="77"/>
      <c r="JND28" s="74"/>
      <c r="JNE28" s="74"/>
      <c r="JNF28" s="85"/>
      <c r="JNG28" s="74"/>
      <c r="JNH28" s="74"/>
      <c r="JNI28" s="85"/>
      <c r="JNJ28" s="74"/>
      <c r="JNK28" s="74"/>
      <c r="JNL28" s="85"/>
      <c r="JNM28" s="74"/>
      <c r="JNN28" s="74"/>
      <c r="JNO28" s="85"/>
      <c r="JNP28" s="80"/>
      <c r="JNQ28" s="80"/>
      <c r="JNR28" s="85"/>
      <c r="JNS28" s="77"/>
      <c r="JNT28" s="74"/>
      <c r="JNU28" s="74"/>
      <c r="JNV28" s="85"/>
      <c r="JNW28" s="74"/>
      <c r="JNX28" s="74"/>
      <c r="JNY28" s="85"/>
      <c r="JNZ28" s="74"/>
      <c r="JOA28" s="74"/>
      <c r="JOB28" s="85"/>
      <c r="JOC28" s="74"/>
      <c r="JOD28" s="74"/>
      <c r="JOE28" s="85"/>
      <c r="JOF28" s="80"/>
      <c r="JOG28" s="80"/>
      <c r="JOH28" s="85"/>
      <c r="JOI28" s="77"/>
      <c r="JOJ28" s="74"/>
      <c r="JOK28" s="74"/>
      <c r="JOL28" s="85"/>
      <c r="JOM28" s="74"/>
      <c r="JON28" s="74"/>
      <c r="JOO28" s="85"/>
      <c r="JOP28" s="74"/>
      <c r="JOQ28" s="74"/>
      <c r="JOR28" s="85"/>
      <c r="JOS28" s="74"/>
      <c r="JOT28" s="74"/>
      <c r="JOU28" s="85"/>
      <c r="JOV28" s="80"/>
      <c r="JOW28" s="80"/>
      <c r="JOX28" s="85"/>
      <c r="JOY28" s="77"/>
      <c r="JOZ28" s="74"/>
      <c r="JPA28" s="74"/>
      <c r="JPB28" s="85"/>
      <c r="JPC28" s="74"/>
      <c r="JPD28" s="74"/>
      <c r="JPE28" s="85"/>
      <c r="JPF28" s="74"/>
      <c r="JPG28" s="74"/>
      <c r="JPH28" s="85"/>
      <c r="JPI28" s="74"/>
      <c r="JPJ28" s="74"/>
      <c r="JPK28" s="85"/>
      <c r="JPL28" s="80"/>
      <c r="JPM28" s="80"/>
      <c r="JPN28" s="85"/>
      <c r="JPO28" s="77"/>
      <c r="JPP28" s="74"/>
      <c r="JPQ28" s="74"/>
      <c r="JPR28" s="85"/>
      <c r="JPS28" s="74"/>
      <c r="JPT28" s="74"/>
      <c r="JPU28" s="85"/>
      <c r="JPV28" s="74"/>
      <c r="JPW28" s="74"/>
      <c r="JPX28" s="85"/>
      <c r="JPY28" s="74"/>
      <c r="JPZ28" s="74"/>
      <c r="JQA28" s="85"/>
      <c r="JQB28" s="80"/>
      <c r="JQC28" s="80"/>
      <c r="JQD28" s="85"/>
      <c r="JQE28" s="77"/>
      <c r="JQF28" s="74"/>
      <c r="JQG28" s="74"/>
      <c r="JQH28" s="85"/>
      <c r="JQI28" s="74"/>
      <c r="JQJ28" s="74"/>
      <c r="JQK28" s="85"/>
      <c r="JQL28" s="74"/>
      <c r="JQM28" s="74"/>
      <c r="JQN28" s="85"/>
      <c r="JQO28" s="74"/>
      <c r="JQP28" s="74"/>
      <c r="JQQ28" s="85"/>
      <c r="JQR28" s="80"/>
      <c r="JQS28" s="80"/>
      <c r="JQT28" s="85"/>
      <c r="JQU28" s="77"/>
      <c r="JQV28" s="74"/>
      <c r="JQW28" s="74"/>
      <c r="JQX28" s="85"/>
      <c r="JQY28" s="74"/>
      <c r="JQZ28" s="74"/>
      <c r="JRA28" s="85"/>
      <c r="JRB28" s="74"/>
      <c r="JRC28" s="74"/>
      <c r="JRD28" s="85"/>
      <c r="JRE28" s="74"/>
      <c r="JRF28" s="74"/>
      <c r="JRG28" s="85"/>
      <c r="JRH28" s="80"/>
      <c r="JRI28" s="80"/>
      <c r="JRJ28" s="85"/>
      <c r="JRK28" s="77"/>
      <c r="JRL28" s="74"/>
      <c r="JRM28" s="74"/>
      <c r="JRN28" s="85"/>
      <c r="JRO28" s="74"/>
      <c r="JRP28" s="74"/>
      <c r="JRQ28" s="85"/>
      <c r="JRR28" s="74"/>
      <c r="JRS28" s="74"/>
      <c r="JRT28" s="85"/>
      <c r="JRU28" s="74"/>
      <c r="JRV28" s="74"/>
      <c r="JRW28" s="85"/>
      <c r="JRX28" s="80"/>
      <c r="JRY28" s="80"/>
      <c r="JRZ28" s="85"/>
      <c r="JSA28" s="77"/>
      <c r="JSB28" s="74"/>
      <c r="JSC28" s="74"/>
      <c r="JSD28" s="85"/>
      <c r="JSE28" s="74"/>
      <c r="JSF28" s="74"/>
      <c r="JSG28" s="85"/>
      <c r="JSH28" s="74"/>
      <c r="JSI28" s="74"/>
      <c r="JSJ28" s="85"/>
      <c r="JSK28" s="74"/>
      <c r="JSL28" s="74"/>
      <c r="JSM28" s="85"/>
      <c r="JSN28" s="80"/>
      <c r="JSO28" s="80"/>
      <c r="JSP28" s="85"/>
      <c r="JSQ28" s="77"/>
      <c r="JSR28" s="74"/>
      <c r="JSS28" s="74"/>
      <c r="JST28" s="85"/>
      <c r="JSU28" s="74"/>
      <c r="JSV28" s="74"/>
      <c r="JSW28" s="85"/>
      <c r="JSX28" s="74"/>
      <c r="JSY28" s="74"/>
      <c r="JSZ28" s="85"/>
      <c r="JTA28" s="74"/>
      <c r="JTB28" s="74"/>
      <c r="JTC28" s="85"/>
      <c r="JTD28" s="80"/>
      <c r="JTE28" s="80"/>
      <c r="JTF28" s="85"/>
      <c r="JTG28" s="77"/>
      <c r="JTH28" s="74"/>
      <c r="JTI28" s="74"/>
      <c r="JTJ28" s="85"/>
      <c r="JTK28" s="74"/>
      <c r="JTL28" s="74"/>
      <c r="JTM28" s="85"/>
      <c r="JTN28" s="74"/>
      <c r="JTO28" s="74"/>
      <c r="JTP28" s="85"/>
      <c r="JTQ28" s="74"/>
      <c r="JTR28" s="74"/>
      <c r="JTS28" s="85"/>
      <c r="JTT28" s="80"/>
      <c r="JTU28" s="80"/>
      <c r="JTV28" s="85"/>
      <c r="JTW28" s="77"/>
      <c r="JTX28" s="74"/>
      <c r="JTY28" s="74"/>
      <c r="JTZ28" s="85"/>
      <c r="JUA28" s="74"/>
      <c r="JUB28" s="74"/>
      <c r="JUC28" s="85"/>
      <c r="JUD28" s="74"/>
      <c r="JUE28" s="74"/>
      <c r="JUF28" s="85"/>
      <c r="JUG28" s="74"/>
      <c r="JUH28" s="74"/>
      <c r="JUI28" s="85"/>
      <c r="JUJ28" s="80"/>
      <c r="JUK28" s="80"/>
      <c r="JUL28" s="85"/>
      <c r="JUM28" s="77"/>
      <c r="JUN28" s="74"/>
      <c r="JUO28" s="74"/>
      <c r="JUP28" s="85"/>
      <c r="JUQ28" s="74"/>
      <c r="JUR28" s="74"/>
      <c r="JUS28" s="85"/>
      <c r="JUT28" s="74"/>
      <c r="JUU28" s="74"/>
      <c r="JUV28" s="85"/>
      <c r="JUW28" s="74"/>
      <c r="JUX28" s="74"/>
      <c r="JUY28" s="85"/>
      <c r="JUZ28" s="80"/>
      <c r="JVA28" s="80"/>
      <c r="JVB28" s="85"/>
      <c r="JVC28" s="77"/>
      <c r="JVD28" s="74"/>
      <c r="JVE28" s="74"/>
      <c r="JVF28" s="85"/>
      <c r="JVG28" s="74"/>
      <c r="JVH28" s="74"/>
      <c r="JVI28" s="85"/>
      <c r="JVJ28" s="74"/>
      <c r="JVK28" s="74"/>
      <c r="JVL28" s="85"/>
      <c r="JVM28" s="74"/>
      <c r="JVN28" s="74"/>
      <c r="JVO28" s="85"/>
      <c r="JVP28" s="80"/>
      <c r="JVQ28" s="80"/>
      <c r="JVR28" s="85"/>
      <c r="JVS28" s="77"/>
      <c r="JVT28" s="74"/>
      <c r="JVU28" s="74"/>
      <c r="JVV28" s="85"/>
      <c r="JVW28" s="74"/>
      <c r="JVX28" s="74"/>
      <c r="JVY28" s="85"/>
      <c r="JVZ28" s="74"/>
      <c r="JWA28" s="74"/>
      <c r="JWB28" s="85"/>
      <c r="JWC28" s="74"/>
      <c r="JWD28" s="74"/>
      <c r="JWE28" s="85"/>
      <c r="JWF28" s="80"/>
      <c r="JWG28" s="80"/>
      <c r="JWH28" s="85"/>
      <c r="JWI28" s="77"/>
      <c r="JWJ28" s="74"/>
      <c r="JWK28" s="74"/>
      <c r="JWL28" s="85"/>
      <c r="JWM28" s="74"/>
      <c r="JWN28" s="74"/>
      <c r="JWO28" s="85"/>
      <c r="JWP28" s="74"/>
      <c r="JWQ28" s="74"/>
      <c r="JWR28" s="85"/>
      <c r="JWS28" s="74"/>
      <c r="JWT28" s="74"/>
      <c r="JWU28" s="85"/>
      <c r="JWV28" s="80"/>
      <c r="JWW28" s="80"/>
      <c r="JWX28" s="85"/>
      <c r="JWY28" s="77"/>
      <c r="JWZ28" s="74"/>
      <c r="JXA28" s="74"/>
      <c r="JXB28" s="85"/>
      <c r="JXC28" s="74"/>
      <c r="JXD28" s="74"/>
      <c r="JXE28" s="85"/>
      <c r="JXF28" s="74"/>
      <c r="JXG28" s="74"/>
      <c r="JXH28" s="85"/>
      <c r="JXI28" s="74"/>
      <c r="JXJ28" s="74"/>
      <c r="JXK28" s="85"/>
      <c r="JXL28" s="80"/>
      <c r="JXM28" s="80"/>
      <c r="JXN28" s="85"/>
      <c r="JXO28" s="77"/>
      <c r="JXP28" s="74"/>
      <c r="JXQ28" s="74"/>
      <c r="JXR28" s="85"/>
      <c r="JXS28" s="74"/>
      <c r="JXT28" s="74"/>
      <c r="JXU28" s="85"/>
      <c r="JXV28" s="74"/>
      <c r="JXW28" s="74"/>
      <c r="JXX28" s="85"/>
      <c r="JXY28" s="74"/>
      <c r="JXZ28" s="74"/>
      <c r="JYA28" s="85"/>
      <c r="JYB28" s="80"/>
      <c r="JYC28" s="80"/>
      <c r="JYD28" s="85"/>
      <c r="JYE28" s="77"/>
      <c r="JYF28" s="74"/>
      <c r="JYG28" s="74"/>
      <c r="JYH28" s="85"/>
      <c r="JYI28" s="74"/>
      <c r="JYJ28" s="74"/>
      <c r="JYK28" s="85"/>
      <c r="JYL28" s="74"/>
      <c r="JYM28" s="74"/>
      <c r="JYN28" s="85"/>
      <c r="JYO28" s="74"/>
      <c r="JYP28" s="74"/>
      <c r="JYQ28" s="85"/>
      <c r="JYR28" s="80"/>
      <c r="JYS28" s="80"/>
      <c r="JYT28" s="85"/>
      <c r="JYU28" s="77"/>
      <c r="JYV28" s="74"/>
      <c r="JYW28" s="74"/>
      <c r="JYX28" s="85"/>
      <c r="JYY28" s="74"/>
      <c r="JYZ28" s="74"/>
      <c r="JZA28" s="85"/>
      <c r="JZB28" s="74"/>
      <c r="JZC28" s="74"/>
      <c r="JZD28" s="85"/>
      <c r="JZE28" s="74"/>
      <c r="JZF28" s="74"/>
      <c r="JZG28" s="85"/>
      <c r="JZH28" s="80"/>
      <c r="JZI28" s="80"/>
      <c r="JZJ28" s="85"/>
      <c r="JZK28" s="77"/>
      <c r="JZL28" s="74"/>
      <c r="JZM28" s="74"/>
      <c r="JZN28" s="85"/>
      <c r="JZO28" s="74"/>
      <c r="JZP28" s="74"/>
      <c r="JZQ28" s="85"/>
      <c r="JZR28" s="74"/>
      <c r="JZS28" s="74"/>
      <c r="JZT28" s="85"/>
      <c r="JZU28" s="74"/>
      <c r="JZV28" s="74"/>
      <c r="JZW28" s="85"/>
      <c r="JZX28" s="80"/>
      <c r="JZY28" s="80"/>
      <c r="JZZ28" s="85"/>
      <c r="KAA28" s="77"/>
      <c r="KAB28" s="74"/>
      <c r="KAC28" s="74"/>
      <c r="KAD28" s="85"/>
      <c r="KAE28" s="74"/>
      <c r="KAF28" s="74"/>
      <c r="KAG28" s="85"/>
      <c r="KAH28" s="74"/>
      <c r="KAI28" s="74"/>
      <c r="KAJ28" s="85"/>
      <c r="KAK28" s="74"/>
      <c r="KAL28" s="74"/>
      <c r="KAM28" s="85"/>
      <c r="KAN28" s="80"/>
      <c r="KAO28" s="80"/>
      <c r="KAP28" s="85"/>
      <c r="KAQ28" s="77"/>
      <c r="KAR28" s="74"/>
      <c r="KAS28" s="74"/>
      <c r="KAT28" s="85"/>
      <c r="KAU28" s="74"/>
      <c r="KAV28" s="74"/>
      <c r="KAW28" s="85"/>
      <c r="KAX28" s="74"/>
      <c r="KAY28" s="74"/>
      <c r="KAZ28" s="85"/>
      <c r="KBA28" s="74"/>
      <c r="KBB28" s="74"/>
      <c r="KBC28" s="85"/>
      <c r="KBD28" s="80"/>
      <c r="KBE28" s="80"/>
      <c r="KBF28" s="85"/>
      <c r="KBG28" s="77"/>
      <c r="KBH28" s="74"/>
      <c r="KBI28" s="74"/>
      <c r="KBJ28" s="85"/>
      <c r="KBK28" s="74"/>
      <c r="KBL28" s="74"/>
      <c r="KBM28" s="85"/>
      <c r="KBN28" s="74"/>
      <c r="KBO28" s="74"/>
      <c r="KBP28" s="85"/>
      <c r="KBQ28" s="74"/>
      <c r="KBR28" s="74"/>
      <c r="KBS28" s="85"/>
      <c r="KBT28" s="80"/>
      <c r="KBU28" s="80"/>
      <c r="KBV28" s="85"/>
      <c r="KBW28" s="77"/>
      <c r="KBX28" s="74"/>
      <c r="KBY28" s="74"/>
      <c r="KBZ28" s="85"/>
      <c r="KCA28" s="74"/>
      <c r="KCB28" s="74"/>
      <c r="KCC28" s="85"/>
      <c r="KCD28" s="74"/>
      <c r="KCE28" s="74"/>
      <c r="KCF28" s="85"/>
      <c r="KCG28" s="74"/>
      <c r="KCH28" s="74"/>
      <c r="KCI28" s="85"/>
      <c r="KCJ28" s="80"/>
      <c r="KCK28" s="80"/>
      <c r="KCL28" s="85"/>
      <c r="KCM28" s="77"/>
      <c r="KCN28" s="74"/>
      <c r="KCO28" s="74"/>
      <c r="KCP28" s="85"/>
      <c r="KCQ28" s="74"/>
      <c r="KCR28" s="74"/>
      <c r="KCS28" s="85"/>
      <c r="KCT28" s="74"/>
      <c r="KCU28" s="74"/>
      <c r="KCV28" s="85"/>
      <c r="KCW28" s="74"/>
      <c r="KCX28" s="74"/>
      <c r="KCY28" s="85"/>
      <c r="KCZ28" s="80"/>
      <c r="KDA28" s="80"/>
      <c r="KDB28" s="85"/>
      <c r="KDC28" s="77"/>
      <c r="KDD28" s="74"/>
      <c r="KDE28" s="74"/>
      <c r="KDF28" s="85"/>
      <c r="KDG28" s="74"/>
      <c r="KDH28" s="74"/>
      <c r="KDI28" s="85"/>
      <c r="KDJ28" s="74"/>
      <c r="KDK28" s="74"/>
      <c r="KDL28" s="85"/>
      <c r="KDM28" s="74"/>
      <c r="KDN28" s="74"/>
      <c r="KDO28" s="85"/>
      <c r="KDP28" s="80"/>
      <c r="KDQ28" s="80"/>
      <c r="KDR28" s="85"/>
      <c r="KDS28" s="77"/>
      <c r="KDT28" s="74"/>
      <c r="KDU28" s="74"/>
      <c r="KDV28" s="85"/>
      <c r="KDW28" s="74"/>
      <c r="KDX28" s="74"/>
      <c r="KDY28" s="85"/>
      <c r="KDZ28" s="74"/>
      <c r="KEA28" s="74"/>
      <c r="KEB28" s="85"/>
      <c r="KEC28" s="74"/>
      <c r="KED28" s="74"/>
      <c r="KEE28" s="85"/>
      <c r="KEF28" s="80"/>
      <c r="KEG28" s="80"/>
      <c r="KEH28" s="85"/>
      <c r="KEI28" s="77"/>
      <c r="KEJ28" s="74"/>
      <c r="KEK28" s="74"/>
      <c r="KEL28" s="85"/>
      <c r="KEM28" s="74"/>
      <c r="KEN28" s="74"/>
      <c r="KEO28" s="85"/>
      <c r="KEP28" s="74"/>
      <c r="KEQ28" s="74"/>
      <c r="KER28" s="85"/>
      <c r="KES28" s="74"/>
      <c r="KET28" s="74"/>
      <c r="KEU28" s="85"/>
      <c r="KEV28" s="80"/>
      <c r="KEW28" s="80"/>
      <c r="KEX28" s="85"/>
      <c r="KEY28" s="77"/>
      <c r="KEZ28" s="74"/>
      <c r="KFA28" s="74"/>
      <c r="KFB28" s="85"/>
      <c r="KFC28" s="74"/>
      <c r="KFD28" s="74"/>
      <c r="KFE28" s="85"/>
      <c r="KFF28" s="74"/>
      <c r="KFG28" s="74"/>
      <c r="KFH28" s="85"/>
      <c r="KFI28" s="74"/>
      <c r="KFJ28" s="74"/>
      <c r="KFK28" s="85"/>
      <c r="KFL28" s="80"/>
      <c r="KFM28" s="80"/>
      <c r="KFN28" s="85"/>
      <c r="KFO28" s="77"/>
      <c r="KFP28" s="74"/>
      <c r="KFQ28" s="74"/>
      <c r="KFR28" s="85"/>
      <c r="KFS28" s="74"/>
      <c r="KFT28" s="74"/>
      <c r="KFU28" s="85"/>
      <c r="KFV28" s="74"/>
      <c r="KFW28" s="74"/>
      <c r="KFX28" s="85"/>
      <c r="KFY28" s="74"/>
      <c r="KFZ28" s="74"/>
      <c r="KGA28" s="85"/>
      <c r="KGB28" s="80"/>
      <c r="KGC28" s="80"/>
      <c r="KGD28" s="85"/>
      <c r="KGE28" s="77"/>
      <c r="KGF28" s="74"/>
      <c r="KGG28" s="74"/>
      <c r="KGH28" s="85"/>
      <c r="KGI28" s="74"/>
      <c r="KGJ28" s="74"/>
      <c r="KGK28" s="85"/>
      <c r="KGL28" s="74"/>
      <c r="KGM28" s="74"/>
      <c r="KGN28" s="85"/>
      <c r="KGO28" s="74"/>
      <c r="KGP28" s="74"/>
      <c r="KGQ28" s="85"/>
      <c r="KGR28" s="80"/>
      <c r="KGS28" s="80"/>
      <c r="KGT28" s="85"/>
      <c r="KGU28" s="77"/>
      <c r="KGV28" s="74"/>
      <c r="KGW28" s="74"/>
      <c r="KGX28" s="85"/>
      <c r="KGY28" s="74"/>
      <c r="KGZ28" s="74"/>
      <c r="KHA28" s="85"/>
      <c r="KHB28" s="74"/>
      <c r="KHC28" s="74"/>
      <c r="KHD28" s="85"/>
      <c r="KHE28" s="74"/>
      <c r="KHF28" s="74"/>
      <c r="KHG28" s="85"/>
      <c r="KHH28" s="80"/>
      <c r="KHI28" s="80"/>
      <c r="KHJ28" s="85"/>
      <c r="KHK28" s="77"/>
      <c r="KHL28" s="74"/>
      <c r="KHM28" s="74"/>
      <c r="KHN28" s="85"/>
      <c r="KHO28" s="74"/>
      <c r="KHP28" s="74"/>
      <c r="KHQ28" s="85"/>
      <c r="KHR28" s="74"/>
      <c r="KHS28" s="74"/>
      <c r="KHT28" s="85"/>
      <c r="KHU28" s="74"/>
      <c r="KHV28" s="74"/>
      <c r="KHW28" s="85"/>
      <c r="KHX28" s="80"/>
      <c r="KHY28" s="80"/>
      <c r="KHZ28" s="85"/>
      <c r="KIA28" s="77"/>
      <c r="KIB28" s="74"/>
      <c r="KIC28" s="74"/>
      <c r="KID28" s="85"/>
      <c r="KIE28" s="74"/>
      <c r="KIF28" s="74"/>
      <c r="KIG28" s="85"/>
      <c r="KIH28" s="74"/>
      <c r="KII28" s="74"/>
      <c r="KIJ28" s="85"/>
      <c r="KIK28" s="74"/>
      <c r="KIL28" s="74"/>
      <c r="KIM28" s="85"/>
      <c r="KIN28" s="80"/>
      <c r="KIO28" s="80"/>
      <c r="KIP28" s="85"/>
      <c r="KIQ28" s="77"/>
      <c r="KIR28" s="74"/>
      <c r="KIS28" s="74"/>
      <c r="KIT28" s="85"/>
      <c r="KIU28" s="74"/>
      <c r="KIV28" s="74"/>
      <c r="KIW28" s="85"/>
      <c r="KIX28" s="74"/>
      <c r="KIY28" s="74"/>
      <c r="KIZ28" s="85"/>
      <c r="KJA28" s="74"/>
      <c r="KJB28" s="74"/>
      <c r="KJC28" s="85"/>
      <c r="KJD28" s="80"/>
      <c r="KJE28" s="80"/>
      <c r="KJF28" s="85"/>
      <c r="KJG28" s="77"/>
      <c r="KJH28" s="74"/>
      <c r="KJI28" s="74"/>
      <c r="KJJ28" s="85"/>
      <c r="KJK28" s="74"/>
      <c r="KJL28" s="74"/>
      <c r="KJM28" s="85"/>
      <c r="KJN28" s="74"/>
      <c r="KJO28" s="74"/>
      <c r="KJP28" s="85"/>
      <c r="KJQ28" s="74"/>
      <c r="KJR28" s="74"/>
      <c r="KJS28" s="85"/>
      <c r="KJT28" s="80"/>
      <c r="KJU28" s="80"/>
      <c r="KJV28" s="85"/>
      <c r="KJW28" s="77"/>
      <c r="KJX28" s="74"/>
      <c r="KJY28" s="74"/>
      <c r="KJZ28" s="85"/>
      <c r="KKA28" s="74"/>
      <c r="KKB28" s="74"/>
      <c r="KKC28" s="85"/>
      <c r="KKD28" s="74"/>
      <c r="KKE28" s="74"/>
      <c r="KKF28" s="85"/>
      <c r="KKG28" s="74"/>
      <c r="KKH28" s="74"/>
      <c r="KKI28" s="85"/>
      <c r="KKJ28" s="80"/>
      <c r="KKK28" s="80"/>
      <c r="KKL28" s="85"/>
      <c r="KKM28" s="77"/>
      <c r="KKN28" s="74"/>
      <c r="KKO28" s="74"/>
      <c r="KKP28" s="85"/>
      <c r="KKQ28" s="74"/>
      <c r="KKR28" s="74"/>
      <c r="KKS28" s="85"/>
      <c r="KKT28" s="74"/>
      <c r="KKU28" s="74"/>
      <c r="KKV28" s="85"/>
      <c r="KKW28" s="74"/>
      <c r="KKX28" s="74"/>
      <c r="KKY28" s="85"/>
      <c r="KKZ28" s="80"/>
      <c r="KLA28" s="80"/>
      <c r="KLB28" s="85"/>
      <c r="KLC28" s="77"/>
      <c r="KLD28" s="74"/>
      <c r="KLE28" s="74"/>
      <c r="KLF28" s="85"/>
      <c r="KLG28" s="74"/>
      <c r="KLH28" s="74"/>
      <c r="KLI28" s="85"/>
      <c r="KLJ28" s="74"/>
      <c r="KLK28" s="74"/>
      <c r="KLL28" s="85"/>
      <c r="KLM28" s="74"/>
      <c r="KLN28" s="74"/>
      <c r="KLO28" s="85"/>
      <c r="KLP28" s="80"/>
      <c r="KLQ28" s="80"/>
      <c r="KLR28" s="85"/>
      <c r="KLS28" s="77"/>
      <c r="KLT28" s="74"/>
      <c r="KLU28" s="74"/>
      <c r="KLV28" s="85"/>
      <c r="KLW28" s="74"/>
      <c r="KLX28" s="74"/>
      <c r="KLY28" s="85"/>
      <c r="KLZ28" s="74"/>
      <c r="KMA28" s="74"/>
      <c r="KMB28" s="85"/>
      <c r="KMC28" s="74"/>
      <c r="KMD28" s="74"/>
      <c r="KME28" s="85"/>
      <c r="KMF28" s="80"/>
      <c r="KMG28" s="80"/>
      <c r="KMH28" s="85"/>
      <c r="KMI28" s="77"/>
      <c r="KMJ28" s="74"/>
      <c r="KMK28" s="74"/>
      <c r="KML28" s="85"/>
      <c r="KMM28" s="74"/>
      <c r="KMN28" s="74"/>
      <c r="KMO28" s="85"/>
      <c r="KMP28" s="74"/>
      <c r="KMQ28" s="74"/>
      <c r="KMR28" s="85"/>
      <c r="KMS28" s="74"/>
      <c r="KMT28" s="74"/>
      <c r="KMU28" s="85"/>
      <c r="KMV28" s="80"/>
      <c r="KMW28" s="80"/>
      <c r="KMX28" s="85"/>
      <c r="KMY28" s="77"/>
      <c r="KMZ28" s="74"/>
      <c r="KNA28" s="74"/>
      <c r="KNB28" s="85"/>
      <c r="KNC28" s="74"/>
      <c r="KND28" s="74"/>
      <c r="KNE28" s="85"/>
      <c r="KNF28" s="74"/>
      <c r="KNG28" s="74"/>
      <c r="KNH28" s="85"/>
      <c r="KNI28" s="74"/>
      <c r="KNJ28" s="74"/>
      <c r="KNK28" s="85"/>
      <c r="KNL28" s="80"/>
      <c r="KNM28" s="80"/>
      <c r="KNN28" s="85"/>
      <c r="KNO28" s="77"/>
      <c r="KNP28" s="74"/>
      <c r="KNQ28" s="74"/>
      <c r="KNR28" s="85"/>
      <c r="KNS28" s="74"/>
      <c r="KNT28" s="74"/>
      <c r="KNU28" s="85"/>
      <c r="KNV28" s="74"/>
      <c r="KNW28" s="74"/>
      <c r="KNX28" s="85"/>
      <c r="KNY28" s="74"/>
      <c r="KNZ28" s="74"/>
      <c r="KOA28" s="85"/>
      <c r="KOB28" s="80"/>
      <c r="KOC28" s="80"/>
      <c r="KOD28" s="85"/>
      <c r="KOE28" s="77"/>
      <c r="KOF28" s="74"/>
      <c r="KOG28" s="74"/>
      <c r="KOH28" s="85"/>
      <c r="KOI28" s="74"/>
      <c r="KOJ28" s="74"/>
      <c r="KOK28" s="85"/>
      <c r="KOL28" s="74"/>
      <c r="KOM28" s="74"/>
      <c r="KON28" s="85"/>
      <c r="KOO28" s="74"/>
      <c r="KOP28" s="74"/>
      <c r="KOQ28" s="85"/>
      <c r="KOR28" s="80"/>
      <c r="KOS28" s="80"/>
      <c r="KOT28" s="85"/>
      <c r="KOU28" s="77"/>
      <c r="KOV28" s="74"/>
      <c r="KOW28" s="74"/>
      <c r="KOX28" s="85"/>
      <c r="KOY28" s="74"/>
      <c r="KOZ28" s="74"/>
      <c r="KPA28" s="85"/>
      <c r="KPB28" s="74"/>
      <c r="KPC28" s="74"/>
      <c r="KPD28" s="85"/>
      <c r="KPE28" s="74"/>
      <c r="KPF28" s="74"/>
      <c r="KPG28" s="85"/>
      <c r="KPH28" s="80"/>
      <c r="KPI28" s="80"/>
      <c r="KPJ28" s="85"/>
      <c r="KPK28" s="77"/>
      <c r="KPL28" s="74"/>
      <c r="KPM28" s="74"/>
      <c r="KPN28" s="85"/>
      <c r="KPO28" s="74"/>
      <c r="KPP28" s="74"/>
      <c r="KPQ28" s="85"/>
      <c r="KPR28" s="74"/>
      <c r="KPS28" s="74"/>
      <c r="KPT28" s="85"/>
      <c r="KPU28" s="74"/>
      <c r="KPV28" s="74"/>
      <c r="KPW28" s="85"/>
      <c r="KPX28" s="80"/>
      <c r="KPY28" s="80"/>
      <c r="KPZ28" s="85"/>
      <c r="KQA28" s="77"/>
      <c r="KQB28" s="74"/>
      <c r="KQC28" s="74"/>
      <c r="KQD28" s="85"/>
      <c r="KQE28" s="74"/>
      <c r="KQF28" s="74"/>
      <c r="KQG28" s="85"/>
      <c r="KQH28" s="74"/>
      <c r="KQI28" s="74"/>
      <c r="KQJ28" s="85"/>
      <c r="KQK28" s="74"/>
      <c r="KQL28" s="74"/>
      <c r="KQM28" s="85"/>
      <c r="KQN28" s="80"/>
      <c r="KQO28" s="80"/>
      <c r="KQP28" s="85"/>
      <c r="KQQ28" s="77"/>
      <c r="KQR28" s="74"/>
      <c r="KQS28" s="74"/>
      <c r="KQT28" s="85"/>
      <c r="KQU28" s="74"/>
      <c r="KQV28" s="74"/>
      <c r="KQW28" s="85"/>
      <c r="KQX28" s="74"/>
      <c r="KQY28" s="74"/>
      <c r="KQZ28" s="85"/>
      <c r="KRA28" s="74"/>
      <c r="KRB28" s="74"/>
      <c r="KRC28" s="85"/>
      <c r="KRD28" s="80"/>
      <c r="KRE28" s="80"/>
      <c r="KRF28" s="85"/>
      <c r="KRG28" s="77"/>
      <c r="KRH28" s="74"/>
      <c r="KRI28" s="74"/>
      <c r="KRJ28" s="85"/>
      <c r="KRK28" s="74"/>
      <c r="KRL28" s="74"/>
      <c r="KRM28" s="85"/>
      <c r="KRN28" s="74"/>
      <c r="KRO28" s="74"/>
      <c r="KRP28" s="85"/>
      <c r="KRQ28" s="74"/>
      <c r="KRR28" s="74"/>
      <c r="KRS28" s="85"/>
      <c r="KRT28" s="80"/>
      <c r="KRU28" s="80"/>
      <c r="KRV28" s="85"/>
      <c r="KRW28" s="77"/>
      <c r="KRX28" s="74"/>
      <c r="KRY28" s="74"/>
      <c r="KRZ28" s="85"/>
      <c r="KSA28" s="74"/>
      <c r="KSB28" s="74"/>
      <c r="KSC28" s="85"/>
      <c r="KSD28" s="74"/>
      <c r="KSE28" s="74"/>
      <c r="KSF28" s="85"/>
      <c r="KSG28" s="74"/>
      <c r="KSH28" s="74"/>
      <c r="KSI28" s="85"/>
      <c r="KSJ28" s="80"/>
      <c r="KSK28" s="80"/>
      <c r="KSL28" s="85"/>
      <c r="KSM28" s="77"/>
      <c r="KSN28" s="74"/>
      <c r="KSO28" s="74"/>
      <c r="KSP28" s="85"/>
      <c r="KSQ28" s="74"/>
      <c r="KSR28" s="74"/>
      <c r="KSS28" s="85"/>
      <c r="KST28" s="74"/>
      <c r="KSU28" s="74"/>
      <c r="KSV28" s="85"/>
      <c r="KSW28" s="74"/>
      <c r="KSX28" s="74"/>
      <c r="KSY28" s="85"/>
      <c r="KSZ28" s="80"/>
      <c r="KTA28" s="80"/>
      <c r="KTB28" s="85"/>
      <c r="KTC28" s="77"/>
      <c r="KTD28" s="74"/>
      <c r="KTE28" s="74"/>
      <c r="KTF28" s="85"/>
      <c r="KTG28" s="74"/>
      <c r="KTH28" s="74"/>
      <c r="KTI28" s="85"/>
      <c r="KTJ28" s="74"/>
      <c r="KTK28" s="74"/>
      <c r="KTL28" s="85"/>
      <c r="KTM28" s="74"/>
      <c r="KTN28" s="74"/>
      <c r="KTO28" s="85"/>
      <c r="KTP28" s="80"/>
      <c r="KTQ28" s="80"/>
      <c r="KTR28" s="85"/>
      <c r="KTS28" s="77"/>
      <c r="KTT28" s="74"/>
      <c r="KTU28" s="74"/>
      <c r="KTV28" s="85"/>
      <c r="KTW28" s="74"/>
      <c r="KTX28" s="74"/>
      <c r="KTY28" s="85"/>
      <c r="KTZ28" s="74"/>
      <c r="KUA28" s="74"/>
      <c r="KUB28" s="85"/>
      <c r="KUC28" s="74"/>
      <c r="KUD28" s="74"/>
      <c r="KUE28" s="85"/>
      <c r="KUF28" s="80"/>
      <c r="KUG28" s="80"/>
      <c r="KUH28" s="85"/>
      <c r="KUI28" s="77"/>
      <c r="KUJ28" s="74"/>
      <c r="KUK28" s="74"/>
      <c r="KUL28" s="85"/>
      <c r="KUM28" s="74"/>
      <c r="KUN28" s="74"/>
      <c r="KUO28" s="85"/>
      <c r="KUP28" s="74"/>
      <c r="KUQ28" s="74"/>
      <c r="KUR28" s="85"/>
      <c r="KUS28" s="74"/>
      <c r="KUT28" s="74"/>
      <c r="KUU28" s="85"/>
      <c r="KUV28" s="80"/>
      <c r="KUW28" s="80"/>
      <c r="KUX28" s="85"/>
      <c r="KUY28" s="77"/>
      <c r="KUZ28" s="74"/>
      <c r="KVA28" s="74"/>
      <c r="KVB28" s="85"/>
      <c r="KVC28" s="74"/>
      <c r="KVD28" s="74"/>
      <c r="KVE28" s="85"/>
      <c r="KVF28" s="74"/>
      <c r="KVG28" s="74"/>
      <c r="KVH28" s="85"/>
      <c r="KVI28" s="74"/>
      <c r="KVJ28" s="74"/>
      <c r="KVK28" s="85"/>
      <c r="KVL28" s="80"/>
      <c r="KVM28" s="80"/>
      <c r="KVN28" s="85"/>
      <c r="KVO28" s="77"/>
      <c r="KVP28" s="74"/>
      <c r="KVQ28" s="74"/>
      <c r="KVR28" s="85"/>
      <c r="KVS28" s="74"/>
      <c r="KVT28" s="74"/>
      <c r="KVU28" s="85"/>
      <c r="KVV28" s="74"/>
      <c r="KVW28" s="74"/>
      <c r="KVX28" s="85"/>
      <c r="KVY28" s="74"/>
      <c r="KVZ28" s="74"/>
      <c r="KWA28" s="85"/>
      <c r="KWB28" s="80"/>
      <c r="KWC28" s="80"/>
      <c r="KWD28" s="85"/>
      <c r="KWE28" s="77"/>
      <c r="KWF28" s="74"/>
      <c r="KWG28" s="74"/>
      <c r="KWH28" s="85"/>
      <c r="KWI28" s="74"/>
      <c r="KWJ28" s="74"/>
      <c r="KWK28" s="85"/>
      <c r="KWL28" s="74"/>
      <c r="KWM28" s="74"/>
      <c r="KWN28" s="85"/>
      <c r="KWO28" s="74"/>
      <c r="KWP28" s="74"/>
      <c r="KWQ28" s="85"/>
      <c r="KWR28" s="80"/>
      <c r="KWS28" s="80"/>
      <c r="KWT28" s="85"/>
      <c r="KWU28" s="77"/>
      <c r="KWV28" s="74"/>
      <c r="KWW28" s="74"/>
      <c r="KWX28" s="85"/>
      <c r="KWY28" s="74"/>
      <c r="KWZ28" s="74"/>
      <c r="KXA28" s="85"/>
      <c r="KXB28" s="74"/>
      <c r="KXC28" s="74"/>
      <c r="KXD28" s="85"/>
      <c r="KXE28" s="74"/>
      <c r="KXF28" s="74"/>
      <c r="KXG28" s="85"/>
      <c r="KXH28" s="80"/>
      <c r="KXI28" s="80"/>
      <c r="KXJ28" s="85"/>
      <c r="KXK28" s="77"/>
      <c r="KXL28" s="74"/>
      <c r="KXM28" s="74"/>
      <c r="KXN28" s="85"/>
      <c r="KXO28" s="74"/>
      <c r="KXP28" s="74"/>
      <c r="KXQ28" s="85"/>
      <c r="KXR28" s="74"/>
      <c r="KXS28" s="74"/>
      <c r="KXT28" s="85"/>
      <c r="KXU28" s="74"/>
      <c r="KXV28" s="74"/>
      <c r="KXW28" s="85"/>
      <c r="KXX28" s="80"/>
      <c r="KXY28" s="80"/>
      <c r="KXZ28" s="85"/>
      <c r="KYA28" s="77"/>
      <c r="KYB28" s="74"/>
      <c r="KYC28" s="74"/>
      <c r="KYD28" s="85"/>
      <c r="KYE28" s="74"/>
      <c r="KYF28" s="74"/>
      <c r="KYG28" s="85"/>
      <c r="KYH28" s="74"/>
      <c r="KYI28" s="74"/>
      <c r="KYJ28" s="85"/>
      <c r="KYK28" s="74"/>
      <c r="KYL28" s="74"/>
      <c r="KYM28" s="85"/>
      <c r="KYN28" s="80"/>
      <c r="KYO28" s="80"/>
      <c r="KYP28" s="85"/>
      <c r="KYQ28" s="77"/>
      <c r="KYR28" s="74"/>
      <c r="KYS28" s="74"/>
      <c r="KYT28" s="85"/>
      <c r="KYU28" s="74"/>
      <c r="KYV28" s="74"/>
      <c r="KYW28" s="85"/>
      <c r="KYX28" s="74"/>
      <c r="KYY28" s="74"/>
      <c r="KYZ28" s="85"/>
      <c r="KZA28" s="74"/>
      <c r="KZB28" s="74"/>
      <c r="KZC28" s="85"/>
      <c r="KZD28" s="80"/>
      <c r="KZE28" s="80"/>
      <c r="KZF28" s="85"/>
      <c r="KZG28" s="77"/>
      <c r="KZH28" s="74"/>
      <c r="KZI28" s="74"/>
      <c r="KZJ28" s="85"/>
      <c r="KZK28" s="74"/>
      <c r="KZL28" s="74"/>
      <c r="KZM28" s="85"/>
      <c r="KZN28" s="74"/>
      <c r="KZO28" s="74"/>
      <c r="KZP28" s="85"/>
      <c r="KZQ28" s="74"/>
      <c r="KZR28" s="74"/>
      <c r="KZS28" s="85"/>
      <c r="KZT28" s="80"/>
      <c r="KZU28" s="80"/>
      <c r="KZV28" s="85"/>
      <c r="KZW28" s="77"/>
      <c r="KZX28" s="74"/>
      <c r="KZY28" s="74"/>
      <c r="KZZ28" s="85"/>
      <c r="LAA28" s="74"/>
      <c r="LAB28" s="74"/>
      <c r="LAC28" s="85"/>
      <c r="LAD28" s="74"/>
      <c r="LAE28" s="74"/>
      <c r="LAF28" s="85"/>
      <c r="LAG28" s="74"/>
      <c r="LAH28" s="74"/>
      <c r="LAI28" s="85"/>
      <c r="LAJ28" s="80"/>
      <c r="LAK28" s="80"/>
      <c r="LAL28" s="85"/>
      <c r="LAM28" s="77"/>
      <c r="LAN28" s="74"/>
      <c r="LAO28" s="74"/>
      <c r="LAP28" s="85"/>
      <c r="LAQ28" s="74"/>
      <c r="LAR28" s="74"/>
      <c r="LAS28" s="85"/>
      <c r="LAT28" s="74"/>
      <c r="LAU28" s="74"/>
      <c r="LAV28" s="85"/>
      <c r="LAW28" s="74"/>
      <c r="LAX28" s="74"/>
      <c r="LAY28" s="85"/>
      <c r="LAZ28" s="80"/>
      <c r="LBA28" s="80"/>
      <c r="LBB28" s="85"/>
      <c r="LBC28" s="77"/>
      <c r="LBD28" s="74"/>
      <c r="LBE28" s="74"/>
      <c r="LBF28" s="85"/>
      <c r="LBG28" s="74"/>
      <c r="LBH28" s="74"/>
      <c r="LBI28" s="85"/>
      <c r="LBJ28" s="74"/>
      <c r="LBK28" s="74"/>
      <c r="LBL28" s="85"/>
      <c r="LBM28" s="74"/>
      <c r="LBN28" s="74"/>
      <c r="LBO28" s="85"/>
      <c r="LBP28" s="80"/>
      <c r="LBQ28" s="80"/>
      <c r="LBR28" s="85"/>
      <c r="LBS28" s="77"/>
      <c r="LBT28" s="74"/>
      <c r="LBU28" s="74"/>
      <c r="LBV28" s="85"/>
      <c r="LBW28" s="74"/>
      <c r="LBX28" s="74"/>
      <c r="LBY28" s="85"/>
      <c r="LBZ28" s="74"/>
      <c r="LCA28" s="74"/>
      <c r="LCB28" s="85"/>
      <c r="LCC28" s="74"/>
      <c r="LCD28" s="74"/>
      <c r="LCE28" s="85"/>
      <c r="LCF28" s="80"/>
      <c r="LCG28" s="80"/>
      <c r="LCH28" s="85"/>
      <c r="LCI28" s="77"/>
      <c r="LCJ28" s="74"/>
      <c r="LCK28" s="74"/>
      <c r="LCL28" s="85"/>
      <c r="LCM28" s="74"/>
      <c r="LCN28" s="74"/>
      <c r="LCO28" s="85"/>
      <c r="LCP28" s="74"/>
      <c r="LCQ28" s="74"/>
      <c r="LCR28" s="85"/>
      <c r="LCS28" s="74"/>
      <c r="LCT28" s="74"/>
      <c r="LCU28" s="85"/>
      <c r="LCV28" s="80"/>
      <c r="LCW28" s="80"/>
      <c r="LCX28" s="85"/>
      <c r="LCY28" s="77"/>
      <c r="LCZ28" s="74"/>
      <c r="LDA28" s="74"/>
      <c r="LDB28" s="85"/>
      <c r="LDC28" s="74"/>
      <c r="LDD28" s="74"/>
      <c r="LDE28" s="85"/>
      <c r="LDF28" s="74"/>
      <c r="LDG28" s="74"/>
      <c r="LDH28" s="85"/>
      <c r="LDI28" s="74"/>
      <c r="LDJ28" s="74"/>
      <c r="LDK28" s="85"/>
      <c r="LDL28" s="80"/>
      <c r="LDM28" s="80"/>
      <c r="LDN28" s="85"/>
      <c r="LDO28" s="77"/>
      <c r="LDP28" s="74"/>
      <c r="LDQ28" s="74"/>
      <c r="LDR28" s="85"/>
      <c r="LDS28" s="74"/>
      <c r="LDT28" s="74"/>
      <c r="LDU28" s="85"/>
      <c r="LDV28" s="74"/>
      <c r="LDW28" s="74"/>
      <c r="LDX28" s="85"/>
      <c r="LDY28" s="74"/>
      <c r="LDZ28" s="74"/>
      <c r="LEA28" s="85"/>
      <c r="LEB28" s="80"/>
      <c r="LEC28" s="80"/>
      <c r="LED28" s="85"/>
      <c r="LEE28" s="77"/>
      <c r="LEF28" s="74"/>
      <c r="LEG28" s="74"/>
      <c r="LEH28" s="85"/>
      <c r="LEI28" s="74"/>
      <c r="LEJ28" s="74"/>
      <c r="LEK28" s="85"/>
      <c r="LEL28" s="74"/>
      <c r="LEM28" s="74"/>
      <c r="LEN28" s="85"/>
      <c r="LEO28" s="74"/>
      <c r="LEP28" s="74"/>
      <c r="LEQ28" s="85"/>
      <c r="LER28" s="80"/>
      <c r="LES28" s="80"/>
      <c r="LET28" s="85"/>
      <c r="LEU28" s="77"/>
      <c r="LEV28" s="74"/>
      <c r="LEW28" s="74"/>
      <c r="LEX28" s="85"/>
      <c r="LEY28" s="74"/>
      <c r="LEZ28" s="74"/>
      <c r="LFA28" s="85"/>
      <c r="LFB28" s="74"/>
      <c r="LFC28" s="74"/>
      <c r="LFD28" s="85"/>
      <c r="LFE28" s="74"/>
      <c r="LFF28" s="74"/>
      <c r="LFG28" s="85"/>
      <c r="LFH28" s="80"/>
      <c r="LFI28" s="80"/>
      <c r="LFJ28" s="85"/>
      <c r="LFK28" s="77"/>
      <c r="LFL28" s="74"/>
      <c r="LFM28" s="74"/>
      <c r="LFN28" s="85"/>
      <c r="LFO28" s="74"/>
      <c r="LFP28" s="74"/>
      <c r="LFQ28" s="85"/>
      <c r="LFR28" s="74"/>
      <c r="LFS28" s="74"/>
      <c r="LFT28" s="85"/>
      <c r="LFU28" s="74"/>
      <c r="LFV28" s="74"/>
      <c r="LFW28" s="85"/>
      <c r="LFX28" s="80"/>
      <c r="LFY28" s="80"/>
      <c r="LFZ28" s="85"/>
      <c r="LGA28" s="77"/>
      <c r="LGB28" s="74"/>
      <c r="LGC28" s="74"/>
      <c r="LGD28" s="85"/>
      <c r="LGE28" s="74"/>
      <c r="LGF28" s="74"/>
      <c r="LGG28" s="85"/>
      <c r="LGH28" s="74"/>
      <c r="LGI28" s="74"/>
      <c r="LGJ28" s="85"/>
      <c r="LGK28" s="74"/>
      <c r="LGL28" s="74"/>
      <c r="LGM28" s="85"/>
      <c r="LGN28" s="80"/>
      <c r="LGO28" s="80"/>
      <c r="LGP28" s="85"/>
      <c r="LGQ28" s="77"/>
      <c r="LGR28" s="74"/>
      <c r="LGS28" s="74"/>
      <c r="LGT28" s="85"/>
      <c r="LGU28" s="74"/>
      <c r="LGV28" s="74"/>
      <c r="LGW28" s="85"/>
      <c r="LGX28" s="74"/>
      <c r="LGY28" s="74"/>
      <c r="LGZ28" s="85"/>
      <c r="LHA28" s="74"/>
      <c r="LHB28" s="74"/>
      <c r="LHC28" s="85"/>
      <c r="LHD28" s="80"/>
      <c r="LHE28" s="80"/>
      <c r="LHF28" s="85"/>
      <c r="LHG28" s="77"/>
      <c r="LHH28" s="74"/>
      <c r="LHI28" s="74"/>
      <c r="LHJ28" s="85"/>
      <c r="LHK28" s="74"/>
      <c r="LHL28" s="74"/>
      <c r="LHM28" s="85"/>
      <c r="LHN28" s="74"/>
      <c r="LHO28" s="74"/>
      <c r="LHP28" s="85"/>
      <c r="LHQ28" s="74"/>
      <c r="LHR28" s="74"/>
      <c r="LHS28" s="85"/>
      <c r="LHT28" s="80"/>
      <c r="LHU28" s="80"/>
      <c r="LHV28" s="85"/>
      <c r="LHW28" s="77"/>
      <c r="LHX28" s="74"/>
      <c r="LHY28" s="74"/>
      <c r="LHZ28" s="85"/>
      <c r="LIA28" s="74"/>
      <c r="LIB28" s="74"/>
      <c r="LIC28" s="85"/>
      <c r="LID28" s="74"/>
      <c r="LIE28" s="74"/>
      <c r="LIF28" s="85"/>
      <c r="LIG28" s="74"/>
      <c r="LIH28" s="74"/>
      <c r="LII28" s="85"/>
      <c r="LIJ28" s="80"/>
      <c r="LIK28" s="80"/>
      <c r="LIL28" s="85"/>
      <c r="LIM28" s="77"/>
      <c r="LIN28" s="74"/>
      <c r="LIO28" s="74"/>
      <c r="LIP28" s="85"/>
      <c r="LIQ28" s="74"/>
      <c r="LIR28" s="74"/>
      <c r="LIS28" s="85"/>
      <c r="LIT28" s="74"/>
      <c r="LIU28" s="74"/>
      <c r="LIV28" s="85"/>
      <c r="LIW28" s="74"/>
      <c r="LIX28" s="74"/>
      <c r="LIY28" s="85"/>
      <c r="LIZ28" s="80"/>
      <c r="LJA28" s="80"/>
      <c r="LJB28" s="85"/>
      <c r="LJC28" s="77"/>
      <c r="LJD28" s="74"/>
      <c r="LJE28" s="74"/>
      <c r="LJF28" s="85"/>
      <c r="LJG28" s="74"/>
      <c r="LJH28" s="74"/>
      <c r="LJI28" s="85"/>
      <c r="LJJ28" s="74"/>
      <c r="LJK28" s="74"/>
      <c r="LJL28" s="85"/>
      <c r="LJM28" s="74"/>
      <c r="LJN28" s="74"/>
      <c r="LJO28" s="85"/>
      <c r="LJP28" s="80"/>
      <c r="LJQ28" s="80"/>
      <c r="LJR28" s="85"/>
      <c r="LJS28" s="77"/>
      <c r="LJT28" s="74"/>
      <c r="LJU28" s="74"/>
      <c r="LJV28" s="85"/>
      <c r="LJW28" s="74"/>
      <c r="LJX28" s="74"/>
      <c r="LJY28" s="85"/>
      <c r="LJZ28" s="74"/>
      <c r="LKA28" s="74"/>
      <c r="LKB28" s="85"/>
      <c r="LKC28" s="74"/>
      <c r="LKD28" s="74"/>
      <c r="LKE28" s="85"/>
      <c r="LKF28" s="80"/>
      <c r="LKG28" s="80"/>
      <c r="LKH28" s="85"/>
      <c r="LKI28" s="77"/>
      <c r="LKJ28" s="74"/>
      <c r="LKK28" s="74"/>
      <c r="LKL28" s="85"/>
      <c r="LKM28" s="74"/>
      <c r="LKN28" s="74"/>
      <c r="LKO28" s="85"/>
      <c r="LKP28" s="74"/>
      <c r="LKQ28" s="74"/>
      <c r="LKR28" s="85"/>
      <c r="LKS28" s="74"/>
      <c r="LKT28" s="74"/>
      <c r="LKU28" s="85"/>
      <c r="LKV28" s="80"/>
      <c r="LKW28" s="80"/>
      <c r="LKX28" s="85"/>
      <c r="LKY28" s="77"/>
      <c r="LKZ28" s="74"/>
      <c r="LLA28" s="74"/>
      <c r="LLB28" s="85"/>
      <c r="LLC28" s="74"/>
      <c r="LLD28" s="74"/>
      <c r="LLE28" s="85"/>
      <c r="LLF28" s="74"/>
      <c r="LLG28" s="74"/>
      <c r="LLH28" s="85"/>
      <c r="LLI28" s="74"/>
      <c r="LLJ28" s="74"/>
      <c r="LLK28" s="85"/>
      <c r="LLL28" s="80"/>
      <c r="LLM28" s="80"/>
      <c r="LLN28" s="85"/>
      <c r="LLO28" s="77"/>
      <c r="LLP28" s="74"/>
      <c r="LLQ28" s="74"/>
      <c r="LLR28" s="85"/>
      <c r="LLS28" s="74"/>
      <c r="LLT28" s="74"/>
      <c r="LLU28" s="85"/>
      <c r="LLV28" s="74"/>
      <c r="LLW28" s="74"/>
      <c r="LLX28" s="85"/>
      <c r="LLY28" s="74"/>
      <c r="LLZ28" s="74"/>
      <c r="LMA28" s="85"/>
      <c r="LMB28" s="80"/>
      <c r="LMC28" s="80"/>
      <c r="LMD28" s="85"/>
      <c r="LME28" s="77"/>
      <c r="LMF28" s="74"/>
      <c r="LMG28" s="74"/>
      <c r="LMH28" s="85"/>
      <c r="LMI28" s="74"/>
      <c r="LMJ28" s="74"/>
      <c r="LMK28" s="85"/>
      <c r="LML28" s="74"/>
      <c r="LMM28" s="74"/>
      <c r="LMN28" s="85"/>
      <c r="LMO28" s="74"/>
      <c r="LMP28" s="74"/>
      <c r="LMQ28" s="85"/>
      <c r="LMR28" s="80"/>
      <c r="LMS28" s="80"/>
      <c r="LMT28" s="85"/>
      <c r="LMU28" s="77"/>
      <c r="LMV28" s="74"/>
      <c r="LMW28" s="74"/>
      <c r="LMX28" s="85"/>
      <c r="LMY28" s="74"/>
      <c r="LMZ28" s="74"/>
      <c r="LNA28" s="85"/>
      <c r="LNB28" s="74"/>
      <c r="LNC28" s="74"/>
      <c r="LND28" s="85"/>
      <c r="LNE28" s="74"/>
      <c r="LNF28" s="74"/>
      <c r="LNG28" s="85"/>
      <c r="LNH28" s="80"/>
      <c r="LNI28" s="80"/>
      <c r="LNJ28" s="85"/>
      <c r="LNK28" s="77"/>
      <c r="LNL28" s="74"/>
      <c r="LNM28" s="74"/>
      <c r="LNN28" s="85"/>
      <c r="LNO28" s="74"/>
      <c r="LNP28" s="74"/>
      <c r="LNQ28" s="85"/>
      <c r="LNR28" s="74"/>
      <c r="LNS28" s="74"/>
      <c r="LNT28" s="85"/>
      <c r="LNU28" s="74"/>
      <c r="LNV28" s="74"/>
      <c r="LNW28" s="85"/>
      <c r="LNX28" s="80"/>
      <c r="LNY28" s="80"/>
      <c r="LNZ28" s="85"/>
      <c r="LOA28" s="77"/>
      <c r="LOB28" s="74"/>
      <c r="LOC28" s="74"/>
      <c r="LOD28" s="85"/>
      <c r="LOE28" s="74"/>
      <c r="LOF28" s="74"/>
      <c r="LOG28" s="85"/>
      <c r="LOH28" s="74"/>
      <c r="LOI28" s="74"/>
      <c r="LOJ28" s="85"/>
      <c r="LOK28" s="74"/>
      <c r="LOL28" s="74"/>
      <c r="LOM28" s="85"/>
      <c r="LON28" s="80"/>
      <c r="LOO28" s="80"/>
      <c r="LOP28" s="85"/>
      <c r="LOQ28" s="77"/>
      <c r="LOR28" s="74"/>
      <c r="LOS28" s="74"/>
      <c r="LOT28" s="85"/>
      <c r="LOU28" s="74"/>
      <c r="LOV28" s="74"/>
      <c r="LOW28" s="85"/>
      <c r="LOX28" s="74"/>
      <c r="LOY28" s="74"/>
      <c r="LOZ28" s="85"/>
      <c r="LPA28" s="74"/>
      <c r="LPB28" s="74"/>
      <c r="LPC28" s="85"/>
      <c r="LPD28" s="80"/>
      <c r="LPE28" s="80"/>
      <c r="LPF28" s="85"/>
      <c r="LPG28" s="77"/>
      <c r="LPH28" s="74"/>
      <c r="LPI28" s="74"/>
      <c r="LPJ28" s="85"/>
      <c r="LPK28" s="74"/>
      <c r="LPL28" s="74"/>
      <c r="LPM28" s="85"/>
      <c r="LPN28" s="74"/>
      <c r="LPO28" s="74"/>
      <c r="LPP28" s="85"/>
      <c r="LPQ28" s="74"/>
      <c r="LPR28" s="74"/>
      <c r="LPS28" s="85"/>
      <c r="LPT28" s="80"/>
      <c r="LPU28" s="80"/>
      <c r="LPV28" s="85"/>
      <c r="LPW28" s="77"/>
      <c r="LPX28" s="74"/>
      <c r="LPY28" s="74"/>
      <c r="LPZ28" s="85"/>
      <c r="LQA28" s="74"/>
      <c r="LQB28" s="74"/>
      <c r="LQC28" s="85"/>
      <c r="LQD28" s="74"/>
      <c r="LQE28" s="74"/>
      <c r="LQF28" s="85"/>
      <c r="LQG28" s="74"/>
      <c r="LQH28" s="74"/>
      <c r="LQI28" s="85"/>
      <c r="LQJ28" s="80"/>
      <c r="LQK28" s="80"/>
      <c r="LQL28" s="85"/>
      <c r="LQM28" s="77"/>
      <c r="LQN28" s="74"/>
      <c r="LQO28" s="74"/>
      <c r="LQP28" s="85"/>
      <c r="LQQ28" s="74"/>
      <c r="LQR28" s="74"/>
      <c r="LQS28" s="85"/>
      <c r="LQT28" s="74"/>
      <c r="LQU28" s="74"/>
      <c r="LQV28" s="85"/>
      <c r="LQW28" s="74"/>
      <c r="LQX28" s="74"/>
      <c r="LQY28" s="85"/>
      <c r="LQZ28" s="80"/>
      <c r="LRA28" s="80"/>
      <c r="LRB28" s="85"/>
      <c r="LRC28" s="77"/>
      <c r="LRD28" s="74"/>
      <c r="LRE28" s="74"/>
      <c r="LRF28" s="85"/>
      <c r="LRG28" s="74"/>
      <c r="LRH28" s="74"/>
      <c r="LRI28" s="85"/>
      <c r="LRJ28" s="74"/>
      <c r="LRK28" s="74"/>
      <c r="LRL28" s="85"/>
      <c r="LRM28" s="74"/>
      <c r="LRN28" s="74"/>
      <c r="LRO28" s="85"/>
      <c r="LRP28" s="80"/>
      <c r="LRQ28" s="80"/>
      <c r="LRR28" s="85"/>
      <c r="LRS28" s="77"/>
      <c r="LRT28" s="74"/>
      <c r="LRU28" s="74"/>
      <c r="LRV28" s="85"/>
      <c r="LRW28" s="74"/>
      <c r="LRX28" s="74"/>
      <c r="LRY28" s="85"/>
      <c r="LRZ28" s="74"/>
      <c r="LSA28" s="74"/>
      <c r="LSB28" s="85"/>
      <c r="LSC28" s="74"/>
      <c r="LSD28" s="74"/>
      <c r="LSE28" s="85"/>
      <c r="LSF28" s="80"/>
      <c r="LSG28" s="80"/>
      <c r="LSH28" s="85"/>
      <c r="LSI28" s="77"/>
      <c r="LSJ28" s="74"/>
      <c r="LSK28" s="74"/>
      <c r="LSL28" s="85"/>
      <c r="LSM28" s="74"/>
      <c r="LSN28" s="74"/>
      <c r="LSO28" s="85"/>
      <c r="LSP28" s="74"/>
      <c r="LSQ28" s="74"/>
      <c r="LSR28" s="85"/>
      <c r="LSS28" s="74"/>
      <c r="LST28" s="74"/>
      <c r="LSU28" s="85"/>
      <c r="LSV28" s="80"/>
      <c r="LSW28" s="80"/>
      <c r="LSX28" s="85"/>
      <c r="LSY28" s="77"/>
      <c r="LSZ28" s="74"/>
      <c r="LTA28" s="74"/>
      <c r="LTB28" s="85"/>
      <c r="LTC28" s="74"/>
      <c r="LTD28" s="74"/>
      <c r="LTE28" s="85"/>
      <c r="LTF28" s="74"/>
      <c r="LTG28" s="74"/>
      <c r="LTH28" s="85"/>
      <c r="LTI28" s="74"/>
      <c r="LTJ28" s="74"/>
      <c r="LTK28" s="85"/>
      <c r="LTL28" s="80"/>
      <c r="LTM28" s="80"/>
      <c r="LTN28" s="85"/>
      <c r="LTO28" s="77"/>
      <c r="LTP28" s="74"/>
      <c r="LTQ28" s="74"/>
      <c r="LTR28" s="85"/>
      <c r="LTS28" s="74"/>
      <c r="LTT28" s="74"/>
      <c r="LTU28" s="85"/>
      <c r="LTV28" s="74"/>
      <c r="LTW28" s="74"/>
      <c r="LTX28" s="85"/>
      <c r="LTY28" s="74"/>
      <c r="LTZ28" s="74"/>
      <c r="LUA28" s="85"/>
      <c r="LUB28" s="80"/>
      <c r="LUC28" s="80"/>
      <c r="LUD28" s="85"/>
      <c r="LUE28" s="77"/>
      <c r="LUF28" s="74"/>
      <c r="LUG28" s="74"/>
      <c r="LUH28" s="85"/>
      <c r="LUI28" s="74"/>
      <c r="LUJ28" s="74"/>
      <c r="LUK28" s="85"/>
      <c r="LUL28" s="74"/>
      <c r="LUM28" s="74"/>
      <c r="LUN28" s="85"/>
      <c r="LUO28" s="74"/>
      <c r="LUP28" s="74"/>
      <c r="LUQ28" s="85"/>
      <c r="LUR28" s="80"/>
      <c r="LUS28" s="80"/>
      <c r="LUT28" s="85"/>
      <c r="LUU28" s="77"/>
      <c r="LUV28" s="74"/>
      <c r="LUW28" s="74"/>
      <c r="LUX28" s="85"/>
      <c r="LUY28" s="74"/>
      <c r="LUZ28" s="74"/>
      <c r="LVA28" s="85"/>
      <c r="LVB28" s="74"/>
      <c r="LVC28" s="74"/>
      <c r="LVD28" s="85"/>
      <c r="LVE28" s="74"/>
      <c r="LVF28" s="74"/>
      <c r="LVG28" s="85"/>
      <c r="LVH28" s="80"/>
      <c r="LVI28" s="80"/>
      <c r="LVJ28" s="85"/>
      <c r="LVK28" s="77"/>
      <c r="LVL28" s="74"/>
      <c r="LVM28" s="74"/>
      <c r="LVN28" s="85"/>
      <c r="LVO28" s="74"/>
      <c r="LVP28" s="74"/>
      <c r="LVQ28" s="85"/>
      <c r="LVR28" s="74"/>
      <c r="LVS28" s="74"/>
      <c r="LVT28" s="85"/>
      <c r="LVU28" s="74"/>
      <c r="LVV28" s="74"/>
      <c r="LVW28" s="85"/>
      <c r="LVX28" s="80"/>
      <c r="LVY28" s="80"/>
      <c r="LVZ28" s="85"/>
      <c r="LWA28" s="77"/>
      <c r="LWB28" s="74"/>
      <c r="LWC28" s="74"/>
      <c r="LWD28" s="85"/>
      <c r="LWE28" s="74"/>
      <c r="LWF28" s="74"/>
      <c r="LWG28" s="85"/>
      <c r="LWH28" s="74"/>
      <c r="LWI28" s="74"/>
      <c r="LWJ28" s="85"/>
      <c r="LWK28" s="74"/>
      <c r="LWL28" s="74"/>
      <c r="LWM28" s="85"/>
      <c r="LWN28" s="80"/>
      <c r="LWO28" s="80"/>
      <c r="LWP28" s="85"/>
      <c r="LWQ28" s="77"/>
      <c r="LWR28" s="74"/>
      <c r="LWS28" s="74"/>
      <c r="LWT28" s="85"/>
      <c r="LWU28" s="74"/>
      <c r="LWV28" s="74"/>
      <c r="LWW28" s="85"/>
      <c r="LWX28" s="74"/>
      <c r="LWY28" s="74"/>
      <c r="LWZ28" s="85"/>
      <c r="LXA28" s="74"/>
      <c r="LXB28" s="74"/>
      <c r="LXC28" s="85"/>
      <c r="LXD28" s="80"/>
      <c r="LXE28" s="80"/>
      <c r="LXF28" s="85"/>
      <c r="LXG28" s="77"/>
      <c r="LXH28" s="74"/>
      <c r="LXI28" s="74"/>
      <c r="LXJ28" s="85"/>
      <c r="LXK28" s="74"/>
      <c r="LXL28" s="74"/>
      <c r="LXM28" s="85"/>
      <c r="LXN28" s="74"/>
      <c r="LXO28" s="74"/>
      <c r="LXP28" s="85"/>
      <c r="LXQ28" s="74"/>
      <c r="LXR28" s="74"/>
      <c r="LXS28" s="85"/>
      <c r="LXT28" s="80"/>
      <c r="LXU28" s="80"/>
      <c r="LXV28" s="85"/>
      <c r="LXW28" s="77"/>
      <c r="LXX28" s="74"/>
      <c r="LXY28" s="74"/>
      <c r="LXZ28" s="85"/>
      <c r="LYA28" s="74"/>
      <c r="LYB28" s="74"/>
      <c r="LYC28" s="85"/>
      <c r="LYD28" s="74"/>
      <c r="LYE28" s="74"/>
      <c r="LYF28" s="85"/>
      <c r="LYG28" s="74"/>
      <c r="LYH28" s="74"/>
      <c r="LYI28" s="85"/>
      <c r="LYJ28" s="80"/>
      <c r="LYK28" s="80"/>
      <c r="LYL28" s="85"/>
      <c r="LYM28" s="77"/>
      <c r="LYN28" s="74"/>
      <c r="LYO28" s="74"/>
      <c r="LYP28" s="85"/>
      <c r="LYQ28" s="74"/>
      <c r="LYR28" s="74"/>
      <c r="LYS28" s="85"/>
      <c r="LYT28" s="74"/>
      <c r="LYU28" s="74"/>
      <c r="LYV28" s="85"/>
      <c r="LYW28" s="74"/>
      <c r="LYX28" s="74"/>
      <c r="LYY28" s="85"/>
      <c r="LYZ28" s="80"/>
      <c r="LZA28" s="80"/>
      <c r="LZB28" s="85"/>
      <c r="LZC28" s="77"/>
      <c r="LZD28" s="74"/>
      <c r="LZE28" s="74"/>
      <c r="LZF28" s="85"/>
      <c r="LZG28" s="74"/>
      <c r="LZH28" s="74"/>
      <c r="LZI28" s="85"/>
      <c r="LZJ28" s="74"/>
      <c r="LZK28" s="74"/>
      <c r="LZL28" s="85"/>
      <c r="LZM28" s="74"/>
      <c r="LZN28" s="74"/>
      <c r="LZO28" s="85"/>
      <c r="LZP28" s="80"/>
      <c r="LZQ28" s="80"/>
      <c r="LZR28" s="85"/>
      <c r="LZS28" s="77"/>
      <c r="LZT28" s="74"/>
      <c r="LZU28" s="74"/>
      <c r="LZV28" s="85"/>
      <c r="LZW28" s="74"/>
      <c r="LZX28" s="74"/>
      <c r="LZY28" s="85"/>
      <c r="LZZ28" s="74"/>
      <c r="MAA28" s="74"/>
      <c r="MAB28" s="85"/>
      <c r="MAC28" s="74"/>
      <c r="MAD28" s="74"/>
      <c r="MAE28" s="85"/>
      <c r="MAF28" s="80"/>
      <c r="MAG28" s="80"/>
      <c r="MAH28" s="85"/>
      <c r="MAI28" s="77"/>
      <c r="MAJ28" s="74"/>
      <c r="MAK28" s="74"/>
      <c r="MAL28" s="85"/>
      <c r="MAM28" s="74"/>
      <c r="MAN28" s="74"/>
      <c r="MAO28" s="85"/>
      <c r="MAP28" s="74"/>
      <c r="MAQ28" s="74"/>
      <c r="MAR28" s="85"/>
      <c r="MAS28" s="74"/>
      <c r="MAT28" s="74"/>
      <c r="MAU28" s="85"/>
      <c r="MAV28" s="80"/>
      <c r="MAW28" s="80"/>
      <c r="MAX28" s="85"/>
      <c r="MAY28" s="77"/>
      <c r="MAZ28" s="74"/>
      <c r="MBA28" s="74"/>
      <c r="MBB28" s="85"/>
      <c r="MBC28" s="74"/>
      <c r="MBD28" s="74"/>
      <c r="MBE28" s="85"/>
      <c r="MBF28" s="74"/>
      <c r="MBG28" s="74"/>
      <c r="MBH28" s="85"/>
      <c r="MBI28" s="74"/>
      <c r="MBJ28" s="74"/>
      <c r="MBK28" s="85"/>
      <c r="MBL28" s="80"/>
      <c r="MBM28" s="80"/>
      <c r="MBN28" s="85"/>
      <c r="MBO28" s="77"/>
      <c r="MBP28" s="74"/>
      <c r="MBQ28" s="74"/>
      <c r="MBR28" s="85"/>
      <c r="MBS28" s="74"/>
      <c r="MBT28" s="74"/>
      <c r="MBU28" s="85"/>
      <c r="MBV28" s="74"/>
      <c r="MBW28" s="74"/>
      <c r="MBX28" s="85"/>
      <c r="MBY28" s="74"/>
      <c r="MBZ28" s="74"/>
      <c r="MCA28" s="85"/>
      <c r="MCB28" s="80"/>
      <c r="MCC28" s="80"/>
      <c r="MCD28" s="85"/>
      <c r="MCE28" s="77"/>
      <c r="MCF28" s="74"/>
      <c r="MCG28" s="74"/>
      <c r="MCH28" s="85"/>
      <c r="MCI28" s="74"/>
      <c r="MCJ28" s="74"/>
      <c r="MCK28" s="85"/>
      <c r="MCL28" s="74"/>
      <c r="MCM28" s="74"/>
      <c r="MCN28" s="85"/>
      <c r="MCO28" s="74"/>
      <c r="MCP28" s="74"/>
      <c r="MCQ28" s="85"/>
      <c r="MCR28" s="80"/>
      <c r="MCS28" s="80"/>
      <c r="MCT28" s="85"/>
      <c r="MCU28" s="77"/>
      <c r="MCV28" s="74"/>
      <c r="MCW28" s="74"/>
      <c r="MCX28" s="85"/>
      <c r="MCY28" s="74"/>
      <c r="MCZ28" s="74"/>
      <c r="MDA28" s="85"/>
      <c r="MDB28" s="74"/>
      <c r="MDC28" s="74"/>
      <c r="MDD28" s="85"/>
      <c r="MDE28" s="74"/>
      <c r="MDF28" s="74"/>
      <c r="MDG28" s="85"/>
      <c r="MDH28" s="80"/>
      <c r="MDI28" s="80"/>
      <c r="MDJ28" s="85"/>
      <c r="MDK28" s="77"/>
      <c r="MDL28" s="74"/>
      <c r="MDM28" s="74"/>
      <c r="MDN28" s="85"/>
      <c r="MDO28" s="74"/>
      <c r="MDP28" s="74"/>
      <c r="MDQ28" s="85"/>
      <c r="MDR28" s="74"/>
      <c r="MDS28" s="74"/>
      <c r="MDT28" s="85"/>
      <c r="MDU28" s="74"/>
      <c r="MDV28" s="74"/>
      <c r="MDW28" s="85"/>
      <c r="MDX28" s="80"/>
      <c r="MDY28" s="80"/>
      <c r="MDZ28" s="85"/>
      <c r="MEA28" s="77"/>
      <c r="MEB28" s="74"/>
      <c r="MEC28" s="74"/>
      <c r="MED28" s="85"/>
      <c r="MEE28" s="74"/>
      <c r="MEF28" s="74"/>
      <c r="MEG28" s="85"/>
      <c r="MEH28" s="74"/>
      <c r="MEI28" s="74"/>
      <c r="MEJ28" s="85"/>
      <c r="MEK28" s="74"/>
      <c r="MEL28" s="74"/>
      <c r="MEM28" s="85"/>
      <c r="MEN28" s="80"/>
      <c r="MEO28" s="80"/>
      <c r="MEP28" s="85"/>
      <c r="MEQ28" s="77"/>
      <c r="MER28" s="74"/>
      <c r="MES28" s="74"/>
      <c r="MET28" s="85"/>
      <c r="MEU28" s="74"/>
      <c r="MEV28" s="74"/>
      <c r="MEW28" s="85"/>
      <c r="MEX28" s="74"/>
      <c r="MEY28" s="74"/>
      <c r="MEZ28" s="85"/>
      <c r="MFA28" s="74"/>
      <c r="MFB28" s="74"/>
      <c r="MFC28" s="85"/>
      <c r="MFD28" s="80"/>
      <c r="MFE28" s="80"/>
      <c r="MFF28" s="85"/>
      <c r="MFG28" s="77"/>
      <c r="MFH28" s="74"/>
      <c r="MFI28" s="74"/>
      <c r="MFJ28" s="85"/>
      <c r="MFK28" s="74"/>
      <c r="MFL28" s="74"/>
      <c r="MFM28" s="85"/>
      <c r="MFN28" s="74"/>
      <c r="MFO28" s="74"/>
      <c r="MFP28" s="85"/>
      <c r="MFQ28" s="74"/>
      <c r="MFR28" s="74"/>
      <c r="MFS28" s="85"/>
      <c r="MFT28" s="80"/>
      <c r="MFU28" s="80"/>
      <c r="MFV28" s="85"/>
      <c r="MFW28" s="77"/>
      <c r="MFX28" s="74"/>
      <c r="MFY28" s="74"/>
      <c r="MFZ28" s="85"/>
      <c r="MGA28" s="74"/>
      <c r="MGB28" s="74"/>
      <c r="MGC28" s="85"/>
      <c r="MGD28" s="74"/>
      <c r="MGE28" s="74"/>
      <c r="MGF28" s="85"/>
      <c r="MGG28" s="74"/>
      <c r="MGH28" s="74"/>
      <c r="MGI28" s="85"/>
      <c r="MGJ28" s="80"/>
      <c r="MGK28" s="80"/>
      <c r="MGL28" s="85"/>
      <c r="MGM28" s="77"/>
      <c r="MGN28" s="74"/>
      <c r="MGO28" s="74"/>
      <c r="MGP28" s="85"/>
      <c r="MGQ28" s="74"/>
      <c r="MGR28" s="74"/>
      <c r="MGS28" s="85"/>
      <c r="MGT28" s="74"/>
      <c r="MGU28" s="74"/>
      <c r="MGV28" s="85"/>
      <c r="MGW28" s="74"/>
      <c r="MGX28" s="74"/>
      <c r="MGY28" s="85"/>
      <c r="MGZ28" s="80"/>
      <c r="MHA28" s="80"/>
      <c r="MHB28" s="85"/>
      <c r="MHC28" s="77"/>
      <c r="MHD28" s="74"/>
      <c r="MHE28" s="74"/>
      <c r="MHF28" s="85"/>
      <c r="MHG28" s="74"/>
      <c r="MHH28" s="74"/>
      <c r="MHI28" s="85"/>
      <c r="MHJ28" s="74"/>
      <c r="MHK28" s="74"/>
      <c r="MHL28" s="85"/>
      <c r="MHM28" s="74"/>
      <c r="MHN28" s="74"/>
      <c r="MHO28" s="85"/>
      <c r="MHP28" s="80"/>
      <c r="MHQ28" s="80"/>
      <c r="MHR28" s="85"/>
      <c r="MHS28" s="77"/>
      <c r="MHT28" s="74"/>
      <c r="MHU28" s="74"/>
      <c r="MHV28" s="85"/>
      <c r="MHW28" s="74"/>
      <c r="MHX28" s="74"/>
      <c r="MHY28" s="85"/>
      <c r="MHZ28" s="74"/>
      <c r="MIA28" s="74"/>
      <c r="MIB28" s="85"/>
      <c r="MIC28" s="74"/>
      <c r="MID28" s="74"/>
      <c r="MIE28" s="85"/>
      <c r="MIF28" s="80"/>
      <c r="MIG28" s="80"/>
      <c r="MIH28" s="85"/>
      <c r="MII28" s="77"/>
      <c r="MIJ28" s="74"/>
      <c r="MIK28" s="74"/>
      <c r="MIL28" s="85"/>
      <c r="MIM28" s="74"/>
      <c r="MIN28" s="74"/>
      <c r="MIO28" s="85"/>
      <c r="MIP28" s="74"/>
      <c r="MIQ28" s="74"/>
      <c r="MIR28" s="85"/>
      <c r="MIS28" s="74"/>
      <c r="MIT28" s="74"/>
      <c r="MIU28" s="85"/>
      <c r="MIV28" s="80"/>
      <c r="MIW28" s="80"/>
      <c r="MIX28" s="85"/>
      <c r="MIY28" s="77"/>
      <c r="MIZ28" s="74"/>
      <c r="MJA28" s="74"/>
      <c r="MJB28" s="85"/>
      <c r="MJC28" s="74"/>
      <c r="MJD28" s="74"/>
      <c r="MJE28" s="85"/>
      <c r="MJF28" s="74"/>
      <c r="MJG28" s="74"/>
      <c r="MJH28" s="85"/>
      <c r="MJI28" s="74"/>
      <c r="MJJ28" s="74"/>
      <c r="MJK28" s="85"/>
      <c r="MJL28" s="80"/>
      <c r="MJM28" s="80"/>
      <c r="MJN28" s="85"/>
      <c r="MJO28" s="77"/>
      <c r="MJP28" s="74"/>
      <c r="MJQ28" s="74"/>
      <c r="MJR28" s="85"/>
      <c r="MJS28" s="74"/>
      <c r="MJT28" s="74"/>
      <c r="MJU28" s="85"/>
      <c r="MJV28" s="74"/>
      <c r="MJW28" s="74"/>
      <c r="MJX28" s="85"/>
      <c r="MJY28" s="74"/>
      <c r="MJZ28" s="74"/>
      <c r="MKA28" s="85"/>
      <c r="MKB28" s="80"/>
      <c r="MKC28" s="80"/>
      <c r="MKD28" s="85"/>
      <c r="MKE28" s="77"/>
      <c r="MKF28" s="74"/>
      <c r="MKG28" s="74"/>
      <c r="MKH28" s="85"/>
      <c r="MKI28" s="74"/>
      <c r="MKJ28" s="74"/>
      <c r="MKK28" s="85"/>
      <c r="MKL28" s="74"/>
      <c r="MKM28" s="74"/>
      <c r="MKN28" s="85"/>
      <c r="MKO28" s="74"/>
      <c r="MKP28" s="74"/>
      <c r="MKQ28" s="85"/>
      <c r="MKR28" s="80"/>
      <c r="MKS28" s="80"/>
      <c r="MKT28" s="85"/>
      <c r="MKU28" s="77"/>
      <c r="MKV28" s="74"/>
      <c r="MKW28" s="74"/>
      <c r="MKX28" s="85"/>
      <c r="MKY28" s="74"/>
      <c r="MKZ28" s="74"/>
      <c r="MLA28" s="85"/>
      <c r="MLB28" s="74"/>
      <c r="MLC28" s="74"/>
      <c r="MLD28" s="85"/>
      <c r="MLE28" s="74"/>
      <c r="MLF28" s="74"/>
      <c r="MLG28" s="85"/>
      <c r="MLH28" s="80"/>
      <c r="MLI28" s="80"/>
      <c r="MLJ28" s="85"/>
      <c r="MLK28" s="77"/>
      <c r="MLL28" s="74"/>
      <c r="MLM28" s="74"/>
      <c r="MLN28" s="85"/>
      <c r="MLO28" s="74"/>
      <c r="MLP28" s="74"/>
      <c r="MLQ28" s="85"/>
      <c r="MLR28" s="74"/>
      <c r="MLS28" s="74"/>
      <c r="MLT28" s="85"/>
      <c r="MLU28" s="74"/>
      <c r="MLV28" s="74"/>
      <c r="MLW28" s="85"/>
      <c r="MLX28" s="80"/>
      <c r="MLY28" s="80"/>
      <c r="MLZ28" s="85"/>
      <c r="MMA28" s="77"/>
      <c r="MMB28" s="74"/>
      <c r="MMC28" s="74"/>
      <c r="MMD28" s="85"/>
      <c r="MME28" s="74"/>
      <c r="MMF28" s="74"/>
      <c r="MMG28" s="85"/>
      <c r="MMH28" s="74"/>
      <c r="MMI28" s="74"/>
      <c r="MMJ28" s="85"/>
      <c r="MMK28" s="74"/>
      <c r="MML28" s="74"/>
      <c r="MMM28" s="85"/>
      <c r="MMN28" s="80"/>
      <c r="MMO28" s="80"/>
      <c r="MMP28" s="85"/>
      <c r="MMQ28" s="77"/>
      <c r="MMR28" s="74"/>
      <c r="MMS28" s="74"/>
      <c r="MMT28" s="85"/>
      <c r="MMU28" s="74"/>
      <c r="MMV28" s="74"/>
      <c r="MMW28" s="85"/>
      <c r="MMX28" s="74"/>
      <c r="MMY28" s="74"/>
      <c r="MMZ28" s="85"/>
      <c r="MNA28" s="74"/>
      <c r="MNB28" s="74"/>
      <c r="MNC28" s="85"/>
      <c r="MND28" s="80"/>
      <c r="MNE28" s="80"/>
      <c r="MNF28" s="85"/>
      <c r="MNG28" s="77"/>
      <c r="MNH28" s="74"/>
      <c r="MNI28" s="74"/>
      <c r="MNJ28" s="85"/>
      <c r="MNK28" s="74"/>
      <c r="MNL28" s="74"/>
      <c r="MNM28" s="85"/>
      <c r="MNN28" s="74"/>
      <c r="MNO28" s="74"/>
      <c r="MNP28" s="85"/>
      <c r="MNQ28" s="74"/>
      <c r="MNR28" s="74"/>
      <c r="MNS28" s="85"/>
      <c r="MNT28" s="80"/>
      <c r="MNU28" s="80"/>
      <c r="MNV28" s="85"/>
      <c r="MNW28" s="77"/>
      <c r="MNX28" s="74"/>
      <c r="MNY28" s="74"/>
      <c r="MNZ28" s="85"/>
      <c r="MOA28" s="74"/>
      <c r="MOB28" s="74"/>
      <c r="MOC28" s="85"/>
      <c r="MOD28" s="74"/>
      <c r="MOE28" s="74"/>
      <c r="MOF28" s="85"/>
      <c r="MOG28" s="74"/>
      <c r="MOH28" s="74"/>
      <c r="MOI28" s="85"/>
      <c r="MOJ28" s="80"/>
      <c r="MOK28" s="80"/>
      <c r="MOL28" s="85"/>
      <c r="MOM28" s="77"/>
      <c r="MON28" s="74"/>
      <c r="MOO28" s="74"/>
      <c r="MOP28" s="85"/>
      <c r="MOQ28" s="74"/>
      <c r="MOR28" s="74"/>
      <c r="MOS28" s="85"/>
      <c r="MOT28" s="74"/>
      <c r="MOU28" s="74"/>
      <c r="MOV28" s="85"/>
      <c r="MOW28" s="74"/>
      <c r="MOX28" s="74"/>
      <c r="MOY28" s="85"/>
      <c r="MOZ28" s="80"/>
      <c r="MPA28" s="80"/>
      <c r="MPB28" s="85"/>
      <c r="MPC28" s="77"/>
      <c r="MPD28" s="74"/>
      <c r="MPE28" s="74"/>
      <c r="MPF28" s="85"/>
      <c r="MPG28" s="74"/>
      <c r="MPH28" s="74"/>
      <c r="MPI28" s="85"/>
      <c r="MPJ28" s="74"/>
      <c r="MPK28" s="74"/>
      <c r="MPL28" s="85"/>
      <c r="MPM28" s="74"/>
      <c r="MPN28" s="74"/>
      <c r="MPO28" s="85"/>
      <c r="MPP28" s="80"/>
      <c r="MPQ28" s="80"/>
      <c r="MPR28" s="85"/>
      <c r="MPS28" s="77"/>
      <c r="MPT28" s="74"/>
      <c r="MPU28" s="74"/>
      <c r="MPV28" s="85"/>
      <c r="MPW28" s="74"/>
      <c r="MPX28" s="74"/>
      <c r="MPY28" s="85"/>
      <c r="MPZ28" s="74"/>
      <c r="MQA28" s="74"/>
      <c r="MQB28" s="85"/>
      <c r="MQC28" s="74"/>
      <c r="MQD28" s="74"/>
      <c r="MQE28" s="85"/>
      <c r="MQF28" s="80"/>
      <c r="MQG28" s="80"/>
      <c r="MQH28" s="85"/>
      <c r="MQI28" s="77"/>
      <c r="MQJ28" s="74"/>
      <c r="MQK28" s="74"/>
      <c r="MQL28" s="85"/>
      <c r="MQM28" s="74"/>
      <c r="MQN28" s="74"/>
      <c r="MQO28" s="85"/>
      <c r="MQP28" s="74"/>
      <c r="MQQ28" s="74"/>
      <c r="MQR28" s="85"/>
      <c r="MQS28" s="74"/>
      <c r="MQT28" s="74"/>
      <c r="MQU28" s="85"/>
      <c r="MQV28" s="80"/>
      <c r="MQW28" s="80"/>
      <c r="MQX28" s="85"/>
      <c r="MQY28" s="77"/>
      <c r="MQZ28" s="74"/>
      <c r="MRA28" s="74"/>
      <c r="MRB28" s="85"/>
      <c r="MRC28" s="74"/>
      <c r="MRD28" s="74"/>
      <c r="MRE28" s="85"/>
      <c r="MRF28" s="74"/>
      <c r="MRG28" s="74"/>
      <c r="MRH28" s="85"/>
      <c r="MRI28" s="74"/>
      <c r="MRJ28" s="74"/>
      <c r="MRK28" s="85"/>
      <c r="MRL28" s="80"/>
      <c r="MRM28" s="80"/>
      <c r="MRN28" s="85"/>
      <c r="MRO28" s="77"/>
      <c r="MRP28" s="74"/>
      <c r="MRQ28" s="74"/>
      <c r="MRR28" s="85"/>
      <c r="MRS28" s="74"/>
      <c r="MRT28" s="74"/>
      <c r="MRU28" s="85"/>
      <c r="MRV28" s="74"/>
      <c r="MRW28" s="74"/>
      <c r="MRX28" s="85"/>
      <c r="MRY28" s="74"/>
      <c r="MRZ28" s="74"/>
      <c r="MSA28" s="85"/>
      <c r="MSB28" s="80"/>
      <c r="MSC28" s="80"/>
      <c r="MSD28" s="85"/>
      <c r="MSE28" s="77"/>
      <c r="MSF28" s="74"/>
      <c r="MSG28" s="74"/>
      <c r="MSH28" s="85"/>
      <c r="MSI28" s="74"/>
      <c r="MSJ28" s="74"/>
      <c r="MSK28" s="85"/>
      <c r="MSL28" s="74"/>
      <c r="MSM28" s="74"/>
      <c r="MSN28" s="85"/>
      <c r="MSO28" s="74"/>
      <c r="MSP28" s="74"/>
      <c r="MSQ28" s="85"/>
      <c r="MSR28" s="80"/>
      <c r="MSS28" s="80"/>
      <c r="MST28" s="85"/>
      <c r="MSU28" s="77"/>
      <c r="MSV28" s="74"/>
      <c r="MSW28" s="74"/>
      <c r="MSX28" s="85"/>
      <c r="MSY28" s="74"/>
      <c r="MSZ28" s="74"/>
      <c r="MTA28" s="85"/>
      <c r="MTB28" s="74"/>
      <c r="MTC28" s="74"/>
      <c r="MTD28" s="85"/>
      <c r="MTE28" s="74"/>
      <c r="MTF28" s="74"/>
      <c r="MTG28" s="85"/>
      <c r="MTH28" s="80"/>
      <c r="MTI28" s="80"/>
      <c r="MTJ28" s="85"/>
      <c r="MTK28" s="77"/>
      <c r="MTL28" s="74"/>
      <c r="MTM28" s="74"/>
      <c r="MTN28" s="85"/>
      <c r="MTO28" s="74"/>
      <c r="MTP28" s="74"/>
      <c r="MTQ28" s="85"/>
      <c r="MTR28" s="74"/>
      <c r="MTS28" s="74"/>
      <c r="MTT28" s="85"/>
      <c r="MTU28" s="74"/>
      <c r="MTV28" s="74"/>
      <c r="MTW28" s="85"/>
      <c r="MTX28" s="80"/>
      <c r="MTY28" s="80"/>
      <c r="MTZ28" s="85"/>
      <c r="MUA28" s="77"/>
      <c r="MUB28" s="74"/>
      <c r="MUC28" s="74"/>
      <c r="MUD28" s="85"/>
      <c r="MUE28" s="74"/>
      <c r="MUF28" s="74"/>
      <c r="MUG28" s="85"/>
      <c r="MUH28" s="74"/>
      <c r="MUI28" s="74"/>
      <c r="MUJ28" s="85"/>
      <c r="MUK28" s="74"/>
      <c r="MUL28" s="74"/>
      <c r="MUM28" s="85"/>
      <c r="MUN28" s="80"/>
      <c r="MUO28" s="80"/>
      <c r="MUP28" s="85"/>
      <c r="MUQ28" s="77"/>
      <c r="MUR28" s="74"/>
      <c r="MUS28" s="74"/>
      <c r="MUT28" s="85"/>
      <c r="MUU28" s="74"/>
      <c r="MUV28" s="74"/>
      <c r="MUW28" s="85"/>
      <c r="MUX28" s="74"/>
      <c r="MUY28" s="74"/>
      <c r="MUZ28" s="85"/>
      <c r="MVA28" s="74"/>
      <c r="MVB28" s="74"/>
      <c r="MVC28" s="85"/>
      <c r="MVD28" s="80"/>
      <c r="MVE28" s="80"/>
      <c r="MVF28" s="85"/>
      <c r="MVG28" s="77"/>
      <c r="MVH28" s="74"/>
      <c r="MVI28" s="74"/>
      <c r="MVJ28" s="85"/>
      <c r="MVK28" s="74"/>
      <c r="MVL28" s="74"/>
      <c r="MVM28" s="85"/>
      <c r="MVN28" s="74"/>
      <c r="MVO28" s="74"/>
      <c r="MVP28" s="85"/>
      <c r="MVQ28" s="74"/>
      <c r="MVR28" s="74"/>
      <c r="MVS28" s="85"/>
      <c r="MVT28" s="80"/>
      <c r="MVU28" s="80"/>
      <c r="MVV28" s="85"/>
      <c r="MVW28" s="77"/>
      <c r="MVX28" s="74"/>
      <c r="MVY28" s="74"/>
      <c r="MVZ28" s="85"/>
      <c r="MWA28" s="74"/>
      <c r="MWB28" s="74"/>
      <c r="MWC28" s="85"/>
      <c r="MWD28" s="74"/>
      <c r="MWE28" s="74"/>
      <c r="MWF28" s="85"/>
      <c r="MWG28" s="74"/>
      <c r="MWH28" s="74"/>
      <c r="MWI28" s="85"/>
      <c r="MWJ28" s="80"/>
      <c r="MWK28" s="80"/>
      <c r="MWL28" s="85"/>
      <c r="MWM28" s="77"/>
      <c r="MWN28" s="74"/>
      <c r="MWO28" s="74"/>
      <c r="MWP28" s="85"/>
      <c r="MWQ28" s="74"/>
      <c r="MWR28" s="74"/>
      <c r="MWS28" s="85"/>
      <c r="MWT28" s="74"/>
      <c r="MWU28" s="74"/>
      <c r="MWV28" s="85"/>
      <c r="MWW28" s="74"/>
      <c r="MWX28" s="74"/>
      <c r="MWY28" s="85"/>
      <c r="MWZ28" s="80"/>
      <c r="MXA28" s="80"/>
      <c r="MXB28" s="85"/>
      <c r="MXC28" s="77"/>
      <c r="MXD28" s="74"/>
      <c r="MXE28" s="74"/>
      <c r="MXF28" s="85"/>
      <c r="MXG28" s="74"/>
      <c r="MXH28" s="74"/>
      <c r="MXI28" s="85"/>
      <c r="MXJ28" s="74"/>
      <c r="MXK28" s="74"/>
      <c r="MXL28" s="85"/>
      <c r="MXM28" s="74"/>
      <c r="MXN28" s="74"/>
      <c r="MXO28" s="85"/>
      <c r="MXP28" s="80"/>
      <c r="MXQ28" s="80"/>
      <c r="MXR28" s="85"/>
      <c r="MXS28" s="77"/>
      <c r="MXT28" s="74"/>
      <c r="MXU28" s="74"/>
      <c r="MXV28" s="85"/>
      <c r="MXW28" s="74"/>
      <c r="MXX28" s="74"/>
      <c r="MXY28" s="85"/>
      <c r="MXZ28" s="74"/>
      <c r="MYA28" s="74"/>
      <c r="MYB28" s="85"/>
      <c r="MYC28" s="74"/>
      <c r="MYD28" s="74"/>
      <c r="MYE28" s="85"/>
      <c r="MYF28" s="80"/>
      <c r="MYG28" s="80"/>
      <c r="MYH28" s="85"/>
      <c r="MYI28" s="77"/>
      <c r="MYJ28" s="74"/>
      <c r="MYK28" s="74"/>
      <c r="MYL28" s="85"/>
      <c r="MYM28" s="74"/>
      <c r="MYN28" s="74"/>
      <c r="MYO28" s="85"/>
      <c r="MYP28" s="74"/>
      <c r="MYQ28" s="74"/>
      <c r="MYR28" s="85"/>
      <c r="MYS28" s="74"/>
      <c r="MYT28" s="74"/>
      <c r="MYU28" s="85"/>
      <c r="MYV28" s="80"/>
      <c r="MYW28" s="80"/>
      <c r="MYX28" s="85"/>
      <c r="MYY28" s="77"/>
      <c r="MYZ28" s="74"/>
      <c r="MZA28" s="74"/>
      <c r="MZB28" s="85"/>
      <c r="MZC28" s="74"/>
      <c r="MZD28" s="74"/>
      <c r="MZE28" s="85"/>
      <c r="MZF28" s="74"/>
      <c r="MZG28" s="74"/>
      <c r="MZH28" s="85"/>
      <c r="MZI28" s="74"/>
      <c r="MZJ28" s="74"/>
      <c r="MZK28" s="85"/>
      <c r="MZL28" s="80"/>
      <c r="MZM28" s="80"/>
      <c r="MZN28" s="85"/>
      <c r="MZO28" s="77"/>
      <c r="MZP28" s="74"/>
      <c r="MZQ28" s="74"/>
      <c r="MZR28" s="85"/>
      <c r="MZS28" s="74"/>
      <c r="MZT28" s="74"/>
      <c r="MZU28" s="85"/>
      <c r="MZV28" s="74"/>
      <c r="MZW28" s="74"/>
      <c r="MZX28" s="85"/>
      <c r="MZY28" s="74"/>
      <c r="MZZ28" s="74"/>
      <c r="NAA28" s="85"/>
      <c r="NAB28" s="80"/>
      <c r="NAC28" s="80"/>
      <c r="NAD28" s="85"/>
      <c r="NAE28" s="77"/>
      <c r="NAF28" s="74"/>
      <c r="NAG28" s="74"/>
      <c r="NAH28" s="85"/>
      <c r="NAI28" s="74"/>
      <c r="NAJ28" s="74"/>
      <c r="NAK28" s="85"/>
      <c r="NAL28" s="74"/>
      <c r="NAM28" s="74"/>
      <c r="NAN28" s="85"/>
      <c r="NAO28" s="74"/>
      <c r="NAP28" s="74"/>
      <c r="NAQ28" s="85"/>
      <c r="NAR28" s="80"/>
      <c r="NAS28" s="80"/>
      <c r="NAT28" s="85"/>
      <c r="NAU28" s="77"/>
      <c r="NAV28" s="74"/>
      <c r="NAW28" s="74"/>
      <c r="NAX28" s="85"/>
      <c r="NAY28" s="74"/>
      <c r="NAZ28" s="74"/>
      <c r="NBA28" s="85"/>
      <c r="NBB28" s="74"/>
      <c r="NBC28" s="74"/>
      <c r="NBD28" s="85"/>
      <c r="NBE28" s="74"/>
      <c r="NBF28" s="74"/>
      <c r="NBG28" s="85"/>
      <c r="NBH28" s="80"/>
      <c r="NBI28" s="80"/>
      <c r="NBJ28" s="85"/>
      <c r="NBK28" s="77"/>
      <c r="NBL28" s="74"/>
      <c r="NBM28" s="74"/>
      <c r="NBN28" s="85"/>
      <c r="NBO28" s="74"/>
      <c r="NBP28" s="74"/>
      <c r="NBQ28" s="85"/>
      <c r="NBR28" s="74"/>
      <c r="NBS28" s="74"/>
      <c r="NBT28" s="85"/>
      <c r="NBU28" s="74"/>
      <c r="NBV28" s="74"/>
      <c r="NBW28" s="85"/>
      <c r="NBX28" s="80"/>
      <c r="NBY28" s="80"/>
      <c r="NBZ28" s="85"/>
      <c r="NCA28" s="77"/>
      <c r="NCB28" s="74"/>
      <c r="NCC28" s="74"/>
      <c r="NCD28" s="85"/>
      <c r="NCE28" s="74"/>
      <c r="NCF28" s="74"/>
      <c r="NCG28" s="85"/>
      <c r="NCH28" s="74"/>
      <c r="NCI28" s="74"/>
      <c r="NCJ28" s="85"/>
      <c r="NCK28" s="74"/>
      <c r="NCL28" s="74"/>
      <c r="NCM28" s="85"/>
      <c r="NCN28" s="80"/>
      <c r="NCO28" s="80"/>
      <c r="NCP28" s="85"/>
      <c r="NCQ28" s="77"/>
      <c r="NCR28" s="74"/>
      <c r="NCS28" s="74"/>
      <c r="NCT28" s="85"/>
      <c r="NCU28" s="74"/>
      <c r="NCV28" s="74"/>
      <c r="NCW28" s="85"/>
      <c r="NCX28" s="74"/>
      <c r="NCY28" s="74"/>
      <c r="NCZ28" s="85"/>
      <c r="NDA28" s="74"/>
      <c r="NDB28" s="74"/>
      <c r="NDC28" s="85"/>
      <c r="NDD28" s="80"/>
      <c r="NDE28" s="80"/>
      <c r="NDF28" s="85"/>
      <c r="NDG28" s="77"/>
      <c r="NDH28" s="74"/>
      <c r="NDI28" s="74"/>
      <c r="NDJ28" s="85"/>
      <c r="NDK28" s="74"/>
      <c r="NDL28" s="74"/>
      <c r="NDM28" s="85"/>
      <c r="NDN28" s="74"/>
      <c r="NDO28" s="74"/>
      <c r="NDP28" s="85"/>
      <c r="NDQ28" s="74"/>
      <c r="NDR28" s="74"/>
      <c r="NDS28" s="85"/>
      <c r="NDT28" s="80"/>
      <c r="NDU28" s="80"/>
      <c r="NDV28" s="85"/>
      <c r="NDW28" s="77"/>
      <c r="NDX28" s="74"/>
      <c r="NDY28" s="74"/>
      <c r="NDZ28" s="85"/>
      <c r="NEA28" s="74"/>
      <c r="NEB28" s="74"/>
      <c r="NEC28" s="85"/>
      <c r="NED28" s="74"/>
      <c r="NEE28" s="74"/>
      <c r="NEF28" s="85"/>
      <c r="NEG28" s="74"/>
      <c r="NEH28" s="74"/>
      <c r="NEI28" s="85"/>
      <c r="NEJ28" s="80"/>
      <c r="NEK28" s="80"/>
      <c r="NEL28" s="85"/>
      <c r="NEM28" s="77"/>
      <c r="NEN28" s="74"/>
      <c r="NEO28" s="74"/>
      <c r="NEP28" s="85"/>
      <c r="NEQ28" s="74"/>
      <c r="NER28" s="74"/>
      <c r="NES28" s="85"/>
      <c r="NET28" s="74"/>
      <c r="NEU28" s="74"/>
      <c r="NEV28" s="85"/>
      <c r="NEW28" s="74"/>
      <c r="NEX28" s="74"/>
      <c r="NEY28" s="85"/>
      <c r="NEZ28" s="80"/>
      <c r="NFA28" s="80"/>
      <c r="NFB28" s="85"/>
      <c r="NFC28" s="77"/>
      <c r="NFD28" s="74"/>
      <c r="NFE28" s="74"/>
      <c r="NFF28" s="85"/>
      <c r="NFG28" s="74"/>
      <c r="NFH28" s="74"/>
      <c r="NFI28" s="85"/>
      <c r="NFJ28" s="74"/>
      <c r="NFK28" s="74"/>
      <c r="NFL28" s="85"/>
      <c r="NFM28" s="74"/>
      <c r="NFN28" s="74"/>
      <c r="NFO28" s="85"/>
      <c r="NFP28" s="80"/>
      <c r="NFQ28" s="80"/>
      <c r="NFR28" s="85"/>
      <c r="NFS28" s="77"/>
      <c r="NFT28" s="74"/>
      <c r="NFU28" s="74"/>
      <c r="NFV28" s="85"/>
      <c r="NFW28" s="74"/>
      <c r="NFX28" s="74"/>
      <c r="NFY28" s="85"/>
      <c r="NFZ28" s="74"/>
      <c r="NGA28" s="74"/>
      <c r="NGB28" s="85"/>
      <c r="NGC28" s="74"/>
      <c r="NGD28" s="74"/>
      <c r="NGE28" s="85"/>
      <c r="NGF28" s="80"/>
      <c r="NGG28" s="80"/>
      <c r="NGH28" s="85"/>
      <c r="NGI28" s="77"/>
      <c r="NGJ28" s="74"/>
      <c r="NGK28" s="74"/>
      <c r="NGL28" s="85"/>
      <c r="NGM28" s="74"/>
      <c r="NGN28" s="74"/>
      <c r="NGO28" s="85"/>
      <c r="NGP28" s="74"/>
      <c r="NGQ28" s="74"/>
      <c r="NGR28" s="85"/>
      <c r="NGS28" s="74"/>
      <c r="NGT28" s="74"/>
      <c r="NGU28" s="85"/>
      <c r="NGV28" s="80"/>
      <c r="NGW28" s="80"/>
      <c r="NGX28" s="85"/>
      <c r="NGY28" s="77"/>
      <c r="NGZ28" s="74"/>
      <c r="NHA28" s="74"/>
      <c r="NHB28" s="85"/>
      <c r="NHC28" s="74"/>
      <c r="NHD28" s="74"/>
      <c r="NHE28" s="85"/>
      <c r="NHF28" s="74"/>
      <c r="NHG28" s="74"/>
      <c r="NHH28" s="85"/>
      <c r="NHI28" s="74"/>
      <c r="NHJ28" s="74"/>
      <c r="NHK28" s="85"/>
      <c r="NHL28" s="80"/>
      <c r="NHM28" s="80"/>
      <c r="NHN28" s="85"/>
      <c r="NHO28" s="77"/>
      <c r="NHP28" s="74"/>
      <c r="NHQ28" s="74"/>
      <c r="NHR28" s="85"/>
      <c r="NHS28" s="74"/>
      <c r="NHT28" s="74"/>
      <c r="NHU28" s="85"/>
      <c r="NHV28" s="74"/>
      <c r="NHW28" s="74"/>
      <c r="NHX28" s="85"/>
      <c r="NHY28" s="74"/>
      <c r="NHZ28" s="74"/>
      <c r="NIA28" s="85"/>
      <c r="NIB28" s="80"/>
      <c r="NIC28" s="80"/>
      <c r="NID28" s="85"/>
      <c r="NIE28" s="77"/>
      <c r="NIF28" s="74"/>
      <c r="NIG28" s="74"/>
      <c r="NIH28" s="85"/>
      <c r="NII28" s="74"/>
      <c r="NIJ28" s="74"/>
      <c r="NIK28" s="85"/>
      <c r="NIL28" s="74"/>
      <c r="NIM28" s="74"/>
      <c r="NIN28" s="85"/>
      <c r="NIO28" s="74"/>
      <c r="NIP28" s="74"/>
      <c r="NIQ28" s="85"/>
      <c r="NIR28" s="80"/>
      <c r="NIS28" s="80"/>
      <c r="NIT28" s="85"/>
      <c r="NIU28" s="77"/>
      <c r="NIV28" s="74"/>
      <c r="NIW28" s="74"/>
      <c r="NIX28" s="85"/>
      <c r="NIY28" s="74"/>
      <c r="NIZ28" s="74"/>
      <c r="NJA28" s="85"/>
      <c r="NJB28" s="74"/>
      <c r="NJC28" s="74"/>
      <c r="NJD28" s="85"/>
      <c r="NJE28" s="74"/>
      <c r="NJF28" s="74"/>
      <c r="NJG28" s="85"/>
      <c r="NJH28" s="80"/>
      <c r="NJI28" s="80"/>
      <c r="NJJ28" s="85"/>
      <c r="NJK28" s="77"/>
      <c r="NJL28" s="74"/>
      <c r="NJM28" s="74"/>
      <c r="NJN28" s="85"/>
      <c r="NJO28" s="74"/>
      <c r="NJP28" s="74"/>
      <c r="NJQ28" s="85"/>
      <c r="NJR28" s="74"/>
      <c r="NJS28" s="74"/>
      <c r="NJT28" s="85"/>
      <c r="NJU28" s="74"/>
      <c r="NJV28" s="74"/>
      <c r="NJW28" s="85"/>
      <c r="NJX28" s="80"/>
      <c r="NJY28" s="80"/>
      <c r="NJZ28" s="85"/>
      <c r="NKA28" s="77"/>
      <c r="NKB28" s="74"/>
      <c r="NKC28" s="74"/>
      <c r="NKD28" s="85"/>
      <c r="NKE28" s="74"/>
      <c r="NKF28" s="74"/>
      <c r="NKG28" s="85"/>
      <c r="NKH28" s="74"/>
      <c r="NKI28" s="74"/>
      <c r="NKJ28" s="85"/>
      <c r="NKK28" s="74"/>
      <c r="NKL28" s="74"/>
      <c r="NKM28" s="85"/>
      <c r="NKN28" s="80"/>
      <c r="NKO28" s="80"/>
      <c r="NKP28" s="85"/>
      <c r="NKQ28" s="77"/>
      <c r="NKR28" s="74"/>
      <c r="NKS28" s="74"/>
      <c r="NKT28" s="85"/>
      <c r="NKU28" s="74"/>
      <c r="NKV28" s="74"/>
      <c r="NKW28" s="85"/>
      <c r="NKX28" s="74"/>
      <c r="NKY28" s="74"/>
      <c r="NKZ28" s="85"/>
      <c r="NLA28" s="74"/>
      <c r="NLB28" s="74"/>
      <c r="NLC28" s="85"/>
      <c r="NLD28" s="80"/>
      <c r="NLE28" s="80"/>
      <c r="NLF28" s="85"/>
      <c r="NLG28" s="77"/>
      <c r="NLH28" s="74"/>
      <c r="NLI28" s="74"/>
      <c r="NLJ28" s="85"/>
      <c r="NLK28" s="74"/>
      <c r="NLL28" s="74"/>
      <c r="NLM28" s="85"/>
      <c r="NLN28" s="74"/>
      <c r="NLO28" s="74"/>
      <c r="NLP28" s="85"/>
      <c r="NLQ28" s="74"/>
      <c r="NLR28" s="74"/>
      <c r="NLS28" s="85"/>
      <c r="NLT28" s="80"/>
      <c r="NLU28" s="80"/>
      <c r="NLV28" s="85"/>
      <c r="NLW28" s="77"/>
      <c r="NLX28" s="74"/>
      <c r="NLY28" s="74"/>
      <c r="NLZ28" s="85"/>
      <c r="NMA28" s="74"/>
      <c r="NMB28" s="74"/>
      <c r="NMC28" s="85"/>
      <c r="NMD28" s="74"/>
      <c r="NME28" s="74"/>
      <c r="NMF28" s="85"/>
      <c r="NMG28" s="74"/>
      <c r="NMH28" s="74"/>
      <c r="NMI28" s="85"/>
      <c r="NMJ28" s="80"/>
      <c r="NMK28" s="80"/>
      <c r="NML28" s="85"/>
      <c r="NMM28" s="77"/>
      <c r="NMN28" s="74"/>
      <c r="NMO28" s="74"/>
      <c r="NMP28" s="85"/>
      <c r="NMQ28" s="74"/>
      <c r="NMR28" s="74"/>
      <c r="NMS28" s="85"/>
      <c r="NMT28" s="74"/>
      <c r="NMU28" s="74"/>
      <c r="NMV28" s="85"/>
      <c r="NMW28" s="74"/>
      <c r="NMX28" s="74"/>
      <c r="NMY28" s="85"/>
      <c r="NMZ28" s="80"/>
      <c r="NNA28" s="80"/>
      <c r="NNB28" s="85"/>
      <c r="NNC28" s="77"/>
      <c r="NND28" s="74"/>
      <c r="NNE28" s="74"/>
      <c r="NNF28" s="85"/>
      <c r="NNG28" s="74"/>
      <c r="NNH28" s="74"/>
      <c r="NNI28" s="85"/>
      <c r="NNJ28" s="74"/>
      <c r="NNK28" s="74"/>
      <c r="NNL28" s="85"/>
      <c r="NNM28" s="74"/>
      <c r="NNN28" s="74"/>
      <c r="NNO28" s="85"/>
      <c r="NNP28" s="80"/>
      <c r="NNQ28" s="80"/>
      <c r="NNR28" s="85"/>
      <c r="NNS28" s="77"/>
      <c r="NNT28" s="74"/>
      <c r="NNU28" s="74"/>
      <c r="NNV28" s="85"/>
      <c r="NNW28" s="74"/>
      <c r="NNX28" s="74"/>
      <c r="NNY28" s="85"/>
      <c r="NNZ28" s="74"/>
      <c r="NOA28" s="74"/>
      <c r="NOB28" s="85"/>
      <c r="NOC28" s="74"/>
      <c r="NOD28" s="74"/>
      <c r="NOE28" s="85"/>
      <c r="NOF28" s="80"/>
      <c r="NOG28" s="80"/>
      <c r="NOH28" s="85"/>
      <c r="NOI28" s="77"/>
      <c r="NOJ28" s="74"/>
      <c r="NOK28" s="74"/>
      <c r="NOL28" s="85"/>
      <c r="NOM28" s="74"/>
      <c r="NON28" s="74"/>
      <c r="NOO28" s="85"/>
      <c r="NOP28" s="74"/>
      <c r="NOQ28" s="74"/>
      <c r="NOR28" s="85"/>
      <c r="NOS28" s="74"/>
      <c r="NOT28" s="74"/>
      <c r="NOU28" s="85"/>
      <c r="NOV28" s="80"/>
      <c r="NOW28" s="80"/>
      <c r="NOX28" s="85"/>
      <c r="NOY28" s="77"/>
      <c r="NOZ28" s="74"/>
      <c r="NPA28" s="74"/>
      <c r="NPB28" s="85"/>
      <c r="NPC28" s="74"/>
      <c r="NPD28" s="74"/>
      <c r="NPE28" s="85"/>
      <c r="NPF28" s="74"/>
      <c r="NPG28" s="74"/>
      <c r="NPH28" s="85"/>
      <c r="NPI28" s="74"/>
      <c r="NPJ28" s="74"/>
      <c r="NPK28" s="85"/>
      <c r="NPL28" s="80"/>
      <c r="NPM28" s="80"/>
      <c r="NPN28" s="85"/>
      <c r="NPO28" s="77"/>
      <c r="NPP28" s="74"/>
      <c r="NPQ28" s="74"/>
      <c r="NPR28" s="85"/>
      <c r="NPS28" s="74"/>
      <c r="NPT28" s="74"/>
      <c r="NPU28" s="85"/>
      <c r="NPV28" s="74"/>
      <c r="NPW28" s="74"/>
      <c r="NPX28" s="85"/>
      <c r="NPY28" s="74"/>
      <c r="NPZ28" s="74"/>
      <c r="NQA28" s="85"/>
      <c r="NQB28" s="80"/>
      <c r="NQC28" s="80"/>
      <c r="NQD28" s="85"/>
      <c r="NQE28" s="77"/>
      <c r="NQF28" s="74"/>
      <c r="NQG28" s="74"/>
      <c r="NQH28" s="85"/>
      <c r="NQI28" s="74"/>
      <c r="NQJ28" s="74"/>
      <c r="NQK28" s="85"/>
      <c r="NQL28" s="74"/>
      <c r="NQM28" s="74"/>
      <c r="NQN28" s="85"/>
      <c r="NQO28" s="74"/>
      <c r="NQP28" s="74"/>
      <c r="NQQ28" s="85"/>
      <c r="NQR28" s="80"/>
      <c r="NQS28" s="80"/>
      <c r="NQT28" s="85"/>
      <c r="NQU28" s="77"/>
      <c r="NQV28" s="74"/>
      <c r="NQW28" s="74"/>
      <c r="NQX28" s="85"/>
      <c r="NQY28" s="74"/>
      <c r="NQZ28" s="74"/>
      <c r="NRA28" s="85"/>
      <c r="NRB28" s="74"/>
      <c r="NRC28" s="74"/>
      <c r="NRD28" s="85"/>
      <c r="NRE28" s="74"/>
      <c r="NRF28" s="74"/>
      <c r="NRG28" s="85"/>
      <c r="NRH28" s="80"/>
      <c r="NRI28" s="80"/>
      <c r="NRJ28" s="85"/>
      <c r="NRK28" s="77"/>
      <c r="NRL28" s="74"/>
      <c r="NRM28" s="74"/>
      <c r="NRN28" s="85"/>
      <c r="NRO28" s="74"/>
      <c r="NRP28" s="74"/>
      <c r="NRQ28" s="85"/>
      <c r="NRR28" s="74"/>
      <c r="NRS28" s="74"/>
      <c r="NRT28" s="85"/>
      <c r="NRU28" s="74"/>
      <c r="NRV28" s="74"/>
      <c r="NRW28" s="85"/>
      <c r="NRX28" s="80"/>
      <c r="NRY28" s="80"/>
      <c r="NRZ28" s="85"/>
      <c r="NSA28" s="77"/>
      <c r="NSB28" s="74"/>
      <c r="NSC28" s="74"/>
      <c r="NSD28" s="85"/>
      <c r="NSE28" s="74"/>
      <c r="NSF28" s="74"/>
      <c r="NSG28" s="85"/>
      <c r="NSH28" s="74"/>
      <c r="NSI28" s="74"/>
      <c r="NSJ28" s="85"/>
      <c r="NSK28" s="74"/>
      <c r="NSL28" s="74"/>
      <c r="NSM28" s="85"/>
      <c r="NSN28" s="80"/>
      <c r="NSO28" s="80"/>
      <c r="NSP28" s="85"/>
      <c r="NSQ28" s="77"/>
      <c r="NSR28" s="74"/>
      <c r="NSS28" s="74"/>
      <c r="NST28" s="85"/>
      <c r="NSU28" s="74"/>
      <c r="NSV28" s="74"/>
      <c r="NSW28" s="85"/>
      <c r="NSX28" s="74"/>
      <c r="NSY28" s="74"/>
      <c r="NSZ28" s="85"/>
      <c r="NTA28" s="74"/>
      <c r="NTB28" s="74"/>
      <c r="NTC28" s="85"/>
      <c r="NTD28" s="80"/>
      <c r="NTE28" s="80"/>
      <c r="NTF28" s="85"/>
      <c r="NTG28" s="77"/>
      <c r="NTH28" s="74"/>
      <c r="NTI28" s="74"/>
      <c r="NTJ28" s="85"/>
      <c r="NTK28" s="74"/>
      <c r="NTL28" s="74"/>
      <c r="NTM28" s="85"/>
      <c r="NTN28" s="74"/>
      <c r="NTO28" s="74"/>
      <c r="NTP28" s="85"/>
      <c r="NTQ28" s="74"/>
      <c r="NTR28" s="74"/>
      <c r="NTS28" s="85"/>
      <c r="NTT28" s="80"/>
      <c r="NTU28" s="80"/>
      <c r="NTV28" s="85"/>
      <c r="NTW28" s="77"/>
      <c r="NTX28" s="74"/>
      <c r="NTY28" s="74"/>
      <c r="NTZ28" s="85"/>
      <c r="NUA28" s="74"/>
      <c r="NUB28" s="74"/>
      <c r="NUC28" s="85"/>
      <c r="NUD28" s="74"/>
      <c r="NUE28" s="74"/>
      <c r="NUF28" s="85"/>
      <c r="NUG28" s="74"/>
      <c r="NUH28" s="74"/>
      <c r="NUI28" s="85"/>
      <c r="NUJ28" s="80"/>
      <c r="NUK28" s="80"/>
      <c r="NUL28" s="85"/>
      <c r="NUM28" s="77"/>
      <c r="NUN28" s="74"/>
      <c r="NUO28" s="74"/>
      <c r="NUP28" s="85"/>
      <c r="NUQ28" s="74"/>
      <c r="NUR28" s="74"/>
      <c r="NUS28" s="85"/>
      <c r="NUT28" s="74"/>
      <c r="NUU28" s="74"/>
      <c r="NUV28" s="85"/>
      <c r="NUW28" s="74"/>
      <c r="NUX28" s="74"/>
      <c r="NUY28" s="85"/>
      <c r="NUZ28" s="80"/>
      <c r="NVA28" s="80"/>
      <c r="NVB28" s="85"/>
      <c r="NVC28" s="77"/>
      <c r="NVD28" s="74"/>
      <c r="NVE28" s="74"/>
      <c r="NVF28" s="85"/>
      <c r="NVG28" s="74"/>
      <c r="NVH28" s="74"/>
      <c r="NVI28" s="85"/>
      <c r="NVJ28" s="74"/>
      <c r="NVK28" s="74"/>
      <c r="NVL28" s="85"/>
      <c r="NVM28" s="74"/>
      <c r="NVN28" s="74"/>
      <c r="NVO28" s="85"/>
      <c r="NVP28" s="80"/>
      <c r="NVQ28" s="80"/>
      <c r="NVR28" s="85"/>
      <c r="NVS28" s="77"/>
      <c r="NVT28" s="74"/>
      <c r="NVU28" s="74"/>
      <c r="NVV28" s="85"/>
      <c r="NVW28" s="74"/>
      <c r="NVX28" s="74"/>
      <c r="NVY28" s="85"/>
      <c r="NVZ28" s="74"/>
      <c r="NWA28" s="74"/>
      <c r="NWB28" s="85"/>
      <c r="NWC28" s="74"/>
      <c r="NWD28" s="74"/>
      <c r="NWE28" s="85"/>
      <c r="NWF28" s="80"/>
      <c r="NWG28" s="80"/>
      <c r="NWH28" s="85"/>
      <c r="NWI28" s="77"/>
      <c r="NWJ28" s="74"/>
      <c r="NWK28" s="74"/>
      <c r="NWL28" s="85"/>
      <c r="NWM28" s="74"/>
      <c r="NWN28" s="74"/>
      <c r="NWO28" s="85"/>
      <c r="NWP28" s="74"/>
      <c r="NWQ28" s="74"/>
      <c r="NWR28" s="85"/>
      <c r="NWS28" s="74"/>
      <c r="NWT28" s="74"/>
      <c r="NWU28" s="85"/>
      <c r="NWV28" s="80"/>
      <c r="NWW28" s="80"/>
      <c r="NWX28" s="85"/>
      <c r="NWY28" s="77"/>
      <c r="NWZ28" s="74"/>
      <c r="NXA28" s="74"/>
      <c r="NXB28" s="85"/>
      <c r="NXC28" s="74"/>
      <c r="NXD28" s="74"/>
      <c r="NXE28" s="85"/>
      <c r="NXF28" s="74"/>
      <c r="NXG28" s="74"/>
      <c r="NXH28" s="85"/>
      <c r="NXI28" s="74"/>
      <c r="NXJ28" s="74"/>
      <c r="NXK28" s="85"/>
      <c r="NXL28" s="80"/>
      <c r="NXM28" s="80"/>
      <c r="NXN28" s="85"/>
      <c r="NXO28" s="77"/>
      <c r="NXP28" s="74"/>
      <c r="NXQ28" s="74"/>
      <c r="NXR28" s="85"/>
      <c r="NXS28" s="74"/>
      <c r="NXT28" s="74"/>
      <c r="NXU28" s="85"/>
      <c r="NXV28" s="74"/>
      <c r="NXW28" s="74"/>
      <c r="NXX28" s="85"/>
      <c r="NXY28" s="74"/>
      <c r="NXZ28" s="74"/>
      <c r="NYA28" s="85"/>
      <c r="NYB28" s="80"/>
      <c r="NYC28" s="80"/>
      <c r="NYD28" s="85"/>
      <c r="NYE28" s="77"/>
      <c r="NYF28" s="74"/>
      <c r="NYG28" s="74"/>
      <c r="NYH28" s="85"/>
      <c r="NYI28" s="74"/>
      <c r="NYJ28" s="74"/>
      <c r="NYK28" s="85"/>
      <c r="NYL28" s="74"/>
      <c r="NYM28" s="74"/>
      <c r="NYN28" s="85"/>
      <c r="NYO28" s="74"/>
      <c r="NYP28" s="74"/>
      <c r="NYQ28" s="85"/>
      <c r="NYR28" s="80"/>
      <c r="NYS28" s="80"/>
      <c r="NYT28" s="85"/>
      <c r="NYU28" s="77"/>
      <c r="NYV28" s="74"/>
      <c r="NYW28" s="74"/>
      <c r="NYX28" s="85"/>
      <c r="NYY28" s="74"/>
      <c r="NYZ28" s="74"/>
      <c r="NZA28" s="85"/>
      <c r="NZB28" s="74"/>
      <c r="NZC28" s="74"/>
      <c r="NZD28" s="85"/>
      <c r="NZE28" s="74"/>
      <c r="NZF28" s="74"/>
      <c r="NZG28" s="85"/>
      <c r="NZH28" s="80"/>
      <c r="NZI28" s="80"/>
      <c r="NZJ28" s="85"/>
      <c r="NZK28" s="77"/>
      <c r="NZL28" s="74"/>
      <c r="NZM28" s="74"/>
      <c r="NZN28" s="85"/>
      <c r="NZO28" s="74"/>
      <c r="NZP28" s="74"/>
      <c r="NZQ28" s="85"/>
      <c r="NZR28" s="74"/>
      <c r="NZS28" s="74"/>
      <c r="NZT28" s="85"/>
      <c r="NZU28" s="74"/>
      <c r="NZV28" s="74"/>
      <c r="NZW28" s="85"/>
      <c r="NZX28" s="80"/>
      <c r="NZY28" s="80"/>
      <c r="NZZ28" s="85"/>
      <c r="OAA28" s="77"/>
      <c r="OAB28" s="74"/>
      <c r="OAC28" s="74"/>
      <c r="OAD28" s="85"/>
      <c r="OAE28" s="74"/>
      <c r="OAF28" s="74"/>
      <c r="OAG28" s="85"/>
      <c r="OAH28" s="74"/>
      <c r="OAI28" s="74"/>
      <c r="OAJ28" s="85"/>
      <c r="OAK28" s="74"/>
      <c r="OAL28" s="74"/>
      <c r="OAM28" s="85"/>
      <c r="OAN28" s="80"/>
      <c r="OAO28" s="80"/>
      <c r="OAP28" s="85"/>
      <c r="OAQ28" s="77"/>
      <c r="OAR28" s="74"/>
      <c r="OAS28" s="74"/>
      <c r="OAT28" s="85"/>
      <c r="OAU28" s="74"/>
      <c r="OAV28" s="74"/>
      <c r="OAW28" s="85"/>
      <c r="OAX28" s="74"/>
      <c r="OAY28" s="74"/>
      <c r="OAZ28" s="85"/>
      <c r="OBA28" s="74"/>
      <c r="OBB28" s="74"/>
      <c r="OBC28" s="85"/>
      <c r="OBD28" s="80"/>
      <c r="OBE28" s="80"/>
      <c r="OBF28" s="85"/>
      <c r="OBG28" s="77"/>
      <c r="OBH28" s="74"/>
      <c r="OBI28" s="74"/>
      <c r="OBJ28" s="85"/>
      <c r="OBK28" s="74"/>
      <c r="OBL28" s="74"/>
      <c r="OBM28" s="85"/>
      <c r="OBN28" s="74"/>
      <c r="OBO28" s="74"/>
      <c r="OBP28" s="85"/>
      <c r="OBQ28" s="74"/>
      <c r="OBR28" s="74"/>
      <c r="OBS28" s="85"/>
      <c r="OBT28" s="80"/>
      <c r="OBU28" s="80"/>
      <c r="OBV28" s="85"/>
      <c r="OBW28" s="77"/>
      <c r="OBX28" s="74"/>
      <c r="OBY28" s="74"/>
      <c r="OBZ28" s="85"/>
      <c r="OCA28" s="74"/>
      <c r="OCB28" s="74"/>
      <c r="OCC28" s="85"/>
      <c r="OCD28" s="74"/>
      <c r="OCE28" s="74"/>
      <c r="OCF28" s="85"/>
      <c r="OCG28" s="74"/>
      <c r="OCH28" s="74"/>
      <c r="OCI28" s="85"/>
      <c r="OCJ28" s="80"/>
      <c r="OCK28" s="80"/>
      <c r="OCL28" s="85"/>
      <c r="OCM28" s="77"/>
      <c r="OCN28" s="74"/>
      <c r="OCO28" s="74"/>
      <c r="OCP28" s="85"/>
      <c r="OCQ28" s="74"/>
      <c r="OCR28" s="74"/>
      <c r="OCS28" s="85"/>
      <c r="OCT28" s="74"/>
      <c r="OCU28" s="74"/>
      <c r="OCV28" s="85"/>
      <c r="OCW28" s="74"/>
      <c r="OCX28" s="74"/>
      <c r="OCY28" s="85"/>
      <c r="OCZ28" s="80"/>
      <c r="ODA28" s="80"/>
      <c r="ODB28" s="85"/>
      <c r="ODC28" s="77"/>
      <c r="ODD28" s="74"/>
      <c r="ODE28" s="74"/>
      <c r="ODF28" s="85"/>
      <c r="ODG28" s="74"/>
      <c r="ODH28" s="74"/>
      <c r="ODI28" s="85"/>
      <c r="ODJ28" s="74"/>
      <c r="ODK28" s="74"/>
      <c r="ODL28" s="85"/>
      <c r="ODM28" s="74"/>
      <c r="ODN28" s="74"/>
      <c r="ODO28" s="85"/>
      <c r="ODP28" s="80"/>
      <c r="ODQ28" s="80"/>
      <c r="ODR28" s="85"/>
      <c r="ODS28" s="77"/>
      <c r="ODT28" s="74"/>
      <c r="ODU28" s="74"/>
      <c r="ODV28" s="85"/>
      <c r="ODW28" s="74"/>
      <c r="ODX28" s="74"/>
      <c r="ODY28" s="85"/>
      <c r="ODZ28" s="74"/>
      <c r="OEA28" s="74"/>
      <c r="OEB28" s="85"/>
      <c r="OEC28" s="74"/>
      <c r="OED28" s="74"/>
      <c r="OEE28" s="85"/>
      <c r="OEF28" s="80"/>
      <c r="OEG28" s="80"/>
      <c r="OEH28" s="85"/>
      <c r="OEI28" s="77"/>
      <c r="OEJ28" s="74"/>
      <c r="OEK28" s="74"/>
      <c r="OEL28" s="85"/>
      <c r="OEM28" s="74"/>
      <c r="OEN28" s="74"/>
      <c r="OEO28" s="85"/>
      <c r="OEP28" s="74"/>
      <c r="OEQ28" s="74"/>
      <c r="OER28" s="85"/>
      <c r="OES28" s="74"/>
      <c r="OET28" s="74"/>
      <c r="OEU28" s="85"/>
      <c r="OEV28" s="80"/>
      <c r="OEW28" s="80"/>
      <c r="OEX28" s="85"/>
      <c r="OEY28" s="77"/>
      <c r="OEZ28" s="74"/>
      <c r="OFA28" s="74"/>
      <c r="OFB28" s="85"/>
      <c r="OFC28" s="74"/>
      <c r="OFD28" s="74"/>
      <c r="OFE28" s="85"/>
      <c r="OFF28" s="74"/>
      <c r="OFG28" s="74"/>
      <c r="OFH28" s="85"/>
      <c r="OFI28" s="74"/>
      <c r="OFJ28" s="74"/>
      <c r="OFK28" s="85"/>
      <c r="OFL28" s="80"/>
      <c r="OFM28" s="80"/>
      <c r="OFN28" s="85"/>
      <c r="OFO28" s="77"/>
      <c r="OFP28" s="74"/>
      <c r="OFQ28" s="74"/>
      <c r="OFR28" s="85"/>
      <c r="OFS28" s="74"/>
      <c r="OFT28" s="74"/>
      <c r="OFU28" s="85"/>
      <c r="OFV28" s="74"/>
      <c r="OFW28" s="74"/>
      <c r="OFX28" s="85"/>
      <c r="OFY28" s="74"/>
      <c r="OFZ28" s="74"/>
      <c r="OGA28" s="85"/>
      <c r="OGB28" s="80"/>
      <c r="OGC28" s="80"/>
      <c r="OGD28" s="85"/>
      <c r="OGE28" s="77"/>
      <c r="OGF28" s="74"/>
      <c r="OGG28" s="74"/>
      <c r="OGH28" s="85"/>
      <c r="OGI28" s="74"/>
      <c r="OGJ28" s="74"/>
      <c r="OGK28" s="85"/>
      <c r="OGL28" s="74"/>
      <c r="OGM28" s="74"/>
      <c r="OGN28" s="85"/>
      <c r="OGO28" s="74"/>
      <c r="OGP28" s="74"/>
      <c r="OGQ28" s="85"/>
      <c r="OGR28" s="80"/>
      <c r="OGS28" s="80"/>
      <c r="OGT28" s="85"/>
      <c r="OGU28" s="77"/>
      <c r="OGV28" s="74"/>
      <c r="OGW28" s="74"/>
      <c r="OGX28" s="85"/>
      <c r="OGY28" s="74"/>
      <c r="OGZ28" s="74"/>
      <c r="OHA28" s="85"/>
      <c r="OHB28" s="74"/>
      <c r="OHC28" s="74"/>
      <c r="OHD28" s="85"/>
      <c r="OHE28" s="74"/>
      <c r="OHF28" s="74"/>
      <c r="OHG28" s="85"/>
      <c r="OHH28" s="80"/>
      <c r="OHI28" s="80"/>
      <c r="OHJ28" s="85"/>
      <c r="OHK28" s="77"/>
      <c r="OHL28" s="74"/>
      <c r="OHM28" s="74"/>
      <c r="OHN28" s="85"/>
      <c r="OHO28" s="74"/>
      <c r="OHP28" s="74"/>
      <c r="OHQ28" s="85"/>
      <c r="OHR28" s="74"/>
      <c r="OHS28" s="74"/>
      <c r="OHT28" s="85"/>
      <c r="OHU28" s="74"/>
      <c r="OHV28" s="74"/>
      <c r="OHW28" s="85"/>
      <c r="OHX28" s="80"/>
      <c r="OHY28" s="80"/>
      <c r="OHZ28" s="85"/>
      <c r="OIA28" s="77"/>
      <c r="OIB28" s="74"/>
      <c r="OIC28" s="74"/>
      <c r="OID28" s="85"/>
      <c r="OIE28" s="74"/>
      <c r="OIF28" s="74"/>
      <c r="OIG28" s="85"/>
      <c r="OIH28" s="74"/>
      <c r="OII28" s="74"/>
      <c r="OIJ28" s="85"/>
      <c r="OIK28" s="74"/>
      <c r="OIL28" s="74"/>
      <c r="OIM28" s="85"/>
      <c r="OIN28" s="80"/>
      <c r="OIO28" s="80"/>
      <c r="OIP28" s="85"/>
      <c r="OIQ28" s="77"/>
      <c r="OIR28" s="74"/>
      <c r="OIS28" s="74"/>
      <c r="OIT28" s="85"/>
      <c r="OIU28" s="74"/>
      <c r="OIV28" s="74"/>
      <c r="OIW28" s="85"/>
      <c r="OIX28" s="74"/>
      <c r="OIY28" s="74"/>
      <c r="OIZ28" s="85"/>
      <c r="OJA28" s="74"/>
      <c r="OJB28" s="74"/>
      <c r="OJC28" s="85"/>
      <c r="OJD28" s="80"/>
      <c r="OJE28" s="80"/>
      <c r="OJF28" s="85"/>
      <c r="OJG28" s="77"/>
      <c r="OJH28" s="74"/>
      <c r="OJI28" s="74"/>
      <c r="OJJ28" s="85"/>
      <c r="OJK28" s="74"/>
      <c r="OJL28" s="74"/>
      <c r="OJM28" s="85"/>
      <c r="OJN28" s="74"/>
      <c r="OJO28" s="74"/>
      <c r="OJP28" s="85"/>
      <c r="OJQ28" s="74"/>
      <c r="OJR28" s="74"/>
      <c r="OJS28" s="85"/>
      <c r="OJT28" s="80"/>
      <c r="OJU28" s="80"/>
      <c r="OJV28" s="85"/>
      <c r="OJW28" s="77"/>
      <c r="OJX28" s="74"/>
      <c r="OJY28" s="74"/>
      <c r="OJZ28" s="85"/>
      <c r="OKA28" s="74"/>
      <c r="OKB28" s="74"/>
      <c r="OKC28" s="85"/>
      <c r="OKD28" s="74"/>
      <c r="OKE28" s="74"/>
      <c r="OKF28" s="85"/>
      <c r="OKG28" s="74"/>
      <c r="OKH28" s="74"/>
      <c r="OKI28" s="85"/>
      <c r="OKJ28" s="80"/>
      <c r="OKK28" s="80"/>
      <c r="OKL28" s="85"/>
      <c r="OKM28" s="77"/>
      <c r="OKN28" s="74"/>
      <c r="OKO28" s="74"/>
      <c r="OKP28" s="85"/>
      <c r="OKQ28" s="74"/>
      <c r="OKR28" s="74"/>
      <c r="OKS28" s="85"/>
      <c r="OKT28" s="74"/>
      <c r="OKU28" s="74"/>
      <c r="OKV28" s="85"/>
      <c r="OKW28" s="74"/>
      <c r="OKX28" s="74"/>
      <c r="OKY28" s="85"/>
      <c r="OKZ28" s="80"/>
      <c r="OLA28" s="80"/>
      <c r="OLB28" s="85"/>
      <c r="OLC28" s="77"/>
      <c r="OLD28" s="74"/>
      <c r="OLE28" s="74"/>
      <c r="OLF28" s="85"/>
      <c r="OLG28" s="74"/>
      <c r="OLH28" s="74"/>
      <c r="OLI28" s="85"/>
      <c r="OLJ28" s="74"/>
      <c r="OLK28" s="74"/>
      <c r="OLL28" s="85"/>
      <c r="OLM28" s="74"/>
      <c r="OLN28" s="74"/>
      <c r="OLO28" s="85"/>
      <c r="OLP28" s="80"/>
      <c r="OLQ28" s="80"/>
      <c r="OLR28" s="85"/>
      <c r="OLS28" s="77"/>
      <c r="OLT28" s="74"/>
      <c r="OLU28" s="74"/>
      <c r="OLV28" s="85"/>
      <c r="OLW28" s="74"/>
      <c r="OLX28" s="74"/>
      <c r="OLY28" s="85"/>
      <c r="OLZ28" s="74"/>
      <c r="OMA28" s="74"/>
      <c r="OMB28" s="85"/>
      <c r="OMC28" s="74"/>
      <c r="OMD28" s="74"/>
      <c r="OME28" s="85"/>
      <c r="OMF28" s="80"/>
      <c r="OMG28" s="80"/>
      <c r="OMH28" s="85"/>
      <c r="OMI28" s="77"/>
      <c r="OMJ28" s="74"/>
      <c r="OMK28" s="74"/>
      <c r="OML28" s="85"/>
      <c r="OMM28" s="74"/>
      <c r="OMN28" s="74"/>
      <c r="OMO28" s="85"/>
      <c r="OMP28" s="74"/>
      <c r="OMQ28" s="74"/>
      <c r="OMR28" s="85"/>
      <c r="OMS28" s="74"/>
      <c r="OMT28" s="74"/>
      <c r="OMU28" s="85"/>
      <c r="OMV28" s="80"/>
      <c r="OMW28" s="80"/>
      <c r="OMX28" s="85"/>
      <c r="OMY28" s="77"/>
      <c r="OMZ28" s="74"/>
      <c r="ONA28" s="74"/>
      <c r="ONB28" s="85"/>
      <c r="ONC28" s="74"/>
      <c r="OND28" s="74"/>
      <c r="ONE28" s="85"/>
      <c r="ONF28" s="74"/>
      <c r="ONG28" s="74"/>
      <c r="ONH28" s="85"/>
      <c r="ONI28" s="74"/>
      <c r="ONJ28" s="74"/>
      <c r="ONK28" s="85"/>
      <c r="ONL28" s="80"/>
      <c r="ONM28" s="80"/>
      <c r="ONN28" s="85"/>
      <c r="ONO28" s="77"/>
      <c r="ONP28" s="74"/>
      <c r="ONQ28" s="74"/>
      <c r="ONR28" s="85"/>
      <c r="ONS28" s="74"/>
      <c r="ONT28" s="74"/>
      <c r="ONU28" s="85"/>
      <c r="ONV28" s="74"/>
      <c r="ONW28" s="74"/>
      <c r="ONX28" s="85"/>
      <c r="ONY28" s="74"/>
      <c r="ONZ28" s="74"/>
      <c r="OOA28" s="85"/>
      <c r="OOB28" s="80"/>
      <c r="OOC28" s="80"/>
      <c r="OOD28" s="85"/>
      <c r="OOE28" s="77"/>
      <c r="OOF28" s="74"/>
      <c r="OOG28" s="74"/>
      <c r="OOH28" s="85"/>
      <c r="OOI28" s="74"/>
      <c r="OOJ28" s="74"/>
      <c r="OOK28" s="85"/>
      <c r="OOL28" s="74"/>
      <c r="OOM28" s="74"/>
      <c r="OON28" s="85"/>
      <c r="OOO28" s="74"/>
      <c r="OOP28" s="74"/>
      <c r="OOQ28" s="85"/>
      <c r="OOR28" s="80"/>
      <c r="OOS28" s="80"/>
      <c r="OOT28" s="85"/>
      <c r="OOU28" s="77"/>
      <c r="OOV28" s="74"/>
      <c r="OOW28" s="74"/>
      <c r="OOX28" s="85"/>
      <c r="OOY28" s="74"/>
      <c r="OOZ28" s="74"/>
      <c r="OPA28" s="85"/>
      <c r="OPB28" s="74"/>
      <c r="OPC28" s="74"/>
      <c r="OPD28" s="85"/>
      <c r="OPE28" s="74"/>
      <c r="OPF28" s="74"/>
      <c r="OPG28" s="85"/>
      <c r="OPH28" s="80"/>
      <c r="OPI28" s="80"/>
      <c r="OPJ28" s="85"/>
      <c r="OPK28" s="77"/>
      <c r="OPL28" s="74"/>
      <c r="OPM28" s="74"/>
      <c r="OPN28" s="85"/>
      <c r="OPO28" s="74"/>
      <c r="OPP28" s="74"/>
      <c r="OPQ28" s="85"/>
      <c r="OPR28" s="74"/>
      <c r="OPS28" s="74"/>
      <c r="OPT28" s="85"/>
      <c r="OPU28" s="74"/>
      <c r="OPV28" s="74"/>
      <c r="OPW28" s="85"/>
      <c r="OPX28" s="80"/>
      <c r="OPY28" s="80"/>
      <c r="OPZ28" s="85"/>
      <c r="OQA28" s="77"/>
      <c r="OQB28" s="74"/>
      <c r="OQC28" s="74"/>
      <c r="OQD28" s="85"/>
      <c r="OQE28" s="74"/>
      <c r="OQF28" s="74"/>
      <c r="OQG28" s="85"/>
      <c r="OQH28" s="74"/>
      <c r="OQI28" s="74"/>
      <c r="OQJ28" s="85"/>
      <c r="OQK28" s="74"/>
      <c r="OQL28" s="74"/>
      <c r="OQM28" s="85"/>
      <c r="OQN28" s="80"/>
      <c r="OQO28" s="80"/>
      <c r="OQP28" s="85"/>
      <c r="OQQ28" s="77"/>
      <c r="OQR28" s="74"/>
      <c r="OQS28" s="74"/>
      <c r="OQT28" s="85"/>
      <c r="OQU28" s="74"/>
      <c r="OQV28" s="74"/>
      <c r="OQW28" s="85"/>
      <c r="OQX28" s="74"/>
      <c r="OQY28" s="74"/>
      <c r="OQZ28" s="85"/>
      <c r="ORA28" s="74"/>
      <c r="ORB28" s="74"/>
      <c r="ORC28" s="85"/>
      <c r="ORD28" s="80"/>
      <c r="ORE28" s="80"/>
      <c r="ORF28" s="85"/>
      <c r="ORG28" s="77"/>
      <c r="ORH28" s="74"/>
      <c r="ORI28" s="74"/>
      <c r="ORJ28" s="85"/>
      <c r="ORK28" s="74"/>
      <c r="ORL28" s="74"/>
      <c r="ORM28" s="85"/>
      <c r="ORN28" s="74"/>
      <c r="ORO28" s="74"/>
      <c r="ORP28" s="85"/>
      <c r="ORQ28" s="74"/>
      <c r="ORR28" s="74"/>
      <c r="ORS28" s="85"/>
      <c r="ORT28" s="80"/>
      <c r="ORU28" s="80"/>
      <c r="ORV28" s="85"/>
      <c r="ORW28" s="77"/>
      <c r="ORX28" s="74"/>
      <c r="ORY28" s="74"/>
      <c r="ORZ28" s="85"/>
      <c r="OSA28" s="74"/>
      <c r="OSB28" s="74"/>
      <c r="OSC28" s="85"/>
      <c r="OSD28" s="74"/>
      <c r="OSE28" s="74"/>
      <c r="OSF28" s="85"/>
      <c r="OSG28" s="74"/>
      <c r="OSH28" s="74"/>
      <c r="OSI28" s="85"/>
      <c r="OSJ28" s="80"/>
      <c r="OSK28" s="80"/>
      <c r="OSL28" s="85"/>
      <c r="OSM28" s="77"/>
      <c r="OSN28" s="74"/>
      <c r="OSO28" s="74"/>
      <c r="OSP28" s="85"/>
      <c r="OSQ28" s="74"/>
      <c r="OSR28" s="74"/>
      <c r="OSS28" s="85"/>
      <c r="OST28" s="74"/>
      <c r="OSU28" s="74"/>
      <c r="OSV28" s="85"/>
      <c r="OSW28" s="74"/>
      <c r="OSX28" s="74"/>
      <c r="OSY28" s="85"/>
      <c r="OSZ28" s="80"/>
      <c r="OTA28" s="80"/>
      <c r="OTB28" s="85"/>
      <c r="OTC28" s="77"/>
      <c r="OTD28" s="74"/>
      <c r="OTE28" s="74"/>
      <c r="OTF28" s="85"/>
      <c r="OTG28" s="74"/>
      <c r="OTH28" s="74"/>
      <c r="OTI28" s="85"/>
      <c r="OTJ28" s="74"/>
      <c r="OTK28" s="74"/>
      <c r="OTL28" s="85"/>
      <c r="OTM28" s="74"/>
      <c r="OTN28" s="74"/>
      <c r="OTO28" s="85"/>
      <c r="OTP28" s="80"/>
      <c r="OTQ28" s="80"/>
      <c r="OTR28" s="85"/>
      <c r="OTS28" s="77"/>
      <c r="OTT28" s="74"/>
      <c r="OTU28" s="74"/>
      <c r="OTV28" s="85"/>
      <c r="OTW28" s="74"/>
      <c r="OTX28" s="74"/>
      <c r="OTY28" s="85"/>
      <c r="OTZ28" s="74"/>
      <c r="OUA28" s="74"/>
      <c r="OUB28" s="85"/>
      <c r="OUC28" s="74"/>
      <c r="OUD28" s="74"/>
      <c r="OUE28" s="85"/>
      <c r="OUF28" s="80"/>
      <c r="OUG28" s="80"/>
      <c r="OUH28" s="85"/>
      <c r="OUI28" s="77"/>
      <c r="OUJ28" s="74"/>
      <c r="OUK28" s="74"/>
      <c r="OUL28" s="85"/>
      <c r="OUM28" s="74"/>
      <c r="OUN28" s="74"/>
      <c r="OUO28" s="85"/>
      <c r="OUP28" s="74"/>
      <c r="OUQ28" s="74"/>
      <c r="OUR28" s="85"/>
      <c r="OUS28" s="74"/>
      <c r="OUT28" s="74"/>
      <c r="OUU28" s="85"/>
      <c r="OUV28" s="80"/>
      <c r="OUW28" s="80"/>
      <c r="OUX28" s="85"/>
      <c r="OUY28" s="77"/>
      <c r="OUZ28" s="74"/>
      <c r="OVA28" s="74"/>
      <c r="OVB28" s="85"/>
      <c r="OVC28" s="74"/>
      <c r="OVD28" s="74"/>
      <c r="OVE28" s="85"/>
      <c r="OVF28" s="74"/>
      <c r="OVG28" s="74"/>
      <c r="OVH28" s="85"/>
      <c r="OVI28" s="74"/>
      <c r="OVJ28" s="74"/>
      <c r="OVK28" s="85"/>
      <c r="OVL28" s="80"/>
      <c r="OVM28" s="80"/>
      <c r="OVN28" s="85"/>
      <c r="OVO28" s="77"/>
      <c r="OVP28" s="74"/>
      <c r="OVQ28" s="74"/>
      <c r="OVR28" s="85"/>
      <c r="OVS28" s="74"/>
      <c r="OVT28" s="74"/>
      <c r="OVU28" s="85"/>
      <c r="OVV28" s="74"/>
      <c r="OVW28" s="74"/>
      <c r="OVX28" s="85"/>
      <c r="OVY28" s="74"/>
      <c r="OVZ28" s="74"/>
      <c r="OWA28" s="85"/>
      <c r="OWB28" s="80"/>
      <c r="OWC28" s="80"/>
      <c r="OWD28" s="85"/>
      <c r="OWE28" s="77"/>
      <c r="OWF28" s="74"/>
      <c r="OWG28" s="74"/>
      <c r="OWH28" s="85"/>
      <c r="OWI28" s="74"/>
      <c r="OWJ28" s="74"/>
      <c r="OWK28" s="85"/>
      <c r="OWL28" s="74"/>
      <c r="OWM28" s="74"/>
      <c r="OWN28" s="85"/>
      <c r="OWO28" s="74"/>
      <c r="OWP28" s="74"/>
      <c r="OWQ28" s="85"/>
      <c r="OWR28" s="80"/>
      <c r="OWS28" s="80"/>
      <c r="OWT28" s="85"/>
      <c r="OWU28" s="77"/>
      <c r="OWV28" s="74"/>
      <c r="OWW28" s="74"/>
      <c r="OWX28" s="85"/>
      <c r="OWY28" s="74"/>
      <c r="OWZ28" s="74"/>
      <c r="OXA28" s="85"/>
      <c r="OXB28" s="74"/>
      <c r="OXC28" s="74"/>
      <c r="OXD28" s="85"/>
      <c r="OXE28" s="74"/>
      <c r="OXF28" s="74"/>
      <c r="OXG28" s="85"/>
      <c r="OXH28" s="80"/>
      <c r="OXI28" s="80"/>
      <c r="OXJ28" s="85"/>
      <c r="OXK28" s="77"/>
      <c r="OXL28" s="74"/>
      <c r="OXM28" s="74"/>
      <c r="OXN28" s="85"/>
      <c r="OXO28" s="74"/>
      <c r="OXP28" s="74"/>
      <c r="OXQ28" s="85"/>
      <c r="OXR28" s="74"/>
      <c r="OXS28" s="74"/>
      <c r="OXT28" s="85"/>
      <c r="OXU28" s="74"/>
      <c r="OXV28" s="74"/>
      <c r="OXW28" s="85"/>
      <c r="OXX28" s="80"/>
      <c r="OXY28" s="80"/>
      <c r="OXZ28" s="85"/>
      <c r="OYA28" s="77"/>
      <c r="OYB28" s="74"/>
      <c r="OYC28" s="74"/>
      <c r="OYD28" s="85"/>
      <c r="OYE28" s="74"/>
      <c r="OYF28" s="74"/>
      <c r="OYG28" s="85"/>
      <c r="OYH28" s="74"/>
      <c r="OYI28" s="74"/>
      <c r="OYJ28" s="85"/>
      <c r="OYK28" s="74"/>
      <c r="OYL28" s="74"/>
      <c r="OYM28" s="85"/>
      <c r="OYN28" s="80"/>
      <c r="OYO28" s="80"/>
      <c r="OYP28" s="85"/>
      <c r="OYQ28" s="77"/>
      <c r="OYR28" s="74"/>
      <c r="OYS28" s="74"/>
      <c r="OYT28" s="85"/>
      <c r="OYU28" s="74"/>
      <c r="OYV28" s="74"/>
      <c r="OYW28" s="85"/>
      <c r="OYX28" s="74"/>
      <c r="OYY28" s="74"/>
      <c r="OYZ28" s="85"/>
      <c r="OZA28" s="74"/>
      <c r="OZB28" s="74"/>
      <c r="OZC28" s="85"/>
      <c r="OZD28" s="80"/>
      <c r="OZE28" s="80"/>
      <c r="OZF28" s="85"/>
      <c r="OZG28" s="77"/>
      <c r="OZH28" s="74"/>
      <c r="OZI28" s="74"/>
      <c r="OZJ28" s="85"/>
      <c r="OZK28" s="74"/>
      <c r="OZL28" s="74"/>
      <c r="OZM28" s="85"/>
      <c r="OZN28" s="74"/>
      <c r="OZO28" s="74"/>
      <c r="OZP28" s="85"/>
      <c r="OZQ28" s="74"/>
      <c r="OZR28" s="74"/>
      <c r="OZS28" s="85"/>
      <c r="OZT28" s="80"/>
      <c r="OZU28" s="80"/>
      <c r="OZV28" s="85"/>
      <c r="OZW28" s="77"/>
      <c r="OZX28" s="74"/>
      <c r="OZY28" s="74"/>
      <c r="OZZ28" s="85"/>
      <c r="PAA28" s="74"/>
      <c r="PAB28" s="74"/>
      <c r="PAC28" s="85"/>
      <c r="PAD28" s="74"/>
      <c r="PAE28" s="74"/>
      <c r="PAF28" s="85"/>
      <c r="PAG28" s="74"/>
      <c r="PAH28" s="74"/>
      <c r="PAI28" s="85"/>
      <c r="PAJ28" s="80"/>
      <c r="PAK28" s="80"/>
      <c r="PAL28" s="85"/>
      <c r="PAM28" s="77"/>
      <c r="PAN28" s="74"/>
      <c r="PAO28" s="74"/>
      <c r="PAP28" s="85"/>
      <c r="PAQ28" s="74"/>
      <c r="PAR28" s="74"/>
      <c r="PAS28" s="85"/>
      <c r="PAT28" s="74"/>
      <c r="PAU28" s="74"/>
      <c r="PAV28" s="85"/>
      <c r="PAW28" s="74"/>
      <c r="PAX28" s="74"/>
      <c r="PAY28" s="85"/>
      <c r="PAZ28" s="80"/>
      <c r="PBA28" s="80"/>
      <c r="PBB28" s="85"/>
      <c r="PBC28" s="77"/>
      <c r="PBD28" s="74"/>
      <c r="PBE28" s="74"/>
      <c r="PBF28" s="85"/>
      <c r="PBG28" s="74"/>
      <c r="PBH28" s="74"/>
      <c r="PBI28" s="85"/>
      <c r="PBJ28" s="74"/>
      <c r="PBK28" s="74"/>
      <c r="PBL28" s="85"/>
      <c r="PBM28" s="74"/>
      <c r="PBN28" s="74"/>
      <c r="PBO28" s="85"/>
      <c r="PBP28" s="80"/>
      <c r="PBQ28" s="80"/>
      <c r="PBR28" s="85"/>
      <c r="PBS28" s="77"/>
      <c r="PBT28" s="74"/>
      <c r="PBU28" s="74"/>
      <c r="PBV28" s="85"/>
      <c r="PBW28" s="74"/>
      <c r="PBX28" s="74"/>
      <c r="PBY28" s="85"/>
      <c r="PBZ28" s="74"/>
      <c r="PCA28" s="74"/>
      <c r="PCB28" s="85"/>
      <c r="PCC28" s="74"/>
      <c r="PCD28" s="74"/>
      <c r="PCE28" s="85"/>
      <c r="PCF28" s="80"/>
      <c r="PCG28" s="80"/>
      <c r="PCH28" s="85"/>
      <c r="PCI28" s="77"/>
      <c r="PCJ28" s="74"/>
      <c r="PCK28" s="74"/>
      <c r="PCL28" s="85"/>
      <c r="PCM28" s="74"/>
      <c r="PCN28" s="74"/>
      <c r="PCO28" s="85"/>
      <c r="PCP28" s="74"/>
      <c r="PCQ28" s="74"/>
      <c r="PCR28" s="85"/>
      <c r="PCS28" s="74"/>
      <c r="PCT28" s="74"/>
      <c r="PCU28" s="85"/>
      <c r="PCV28" s="80"/>
      <c r="PCW28" s="80"/>
      <c r="PCX28" s="85"/>
      <c r="PCY28" s="77"/>
      <c r="PCZ28" s="74"/>
      <c r="PDA28" s="74"/>
      <c r="PDB28" s="85"/>
      <c r="PDC28" s="74"/>
      <c r="PDD28" s="74"/>
      <c r="PDE28" s="85"/>
      <c r="PDF28" s="74"/>
      <c r="PDG28" s="74"/>
      <c r="PDH28" s="85"/>
      <c r="PDI28" s="74"/>
      <c r="PDJ28" s="74"/>
      <c r="PDK28" s="85"/>
      <c r="PDL28" s="80"/>
      <c r="PDM28" s="80"/>
      <c r="PDN28" s="85"/>
      <c r="PDO28" s="77"/>
      <c r="PDP28" s="74"/>
      <c r="PDQ28" s="74"/>
      <c r="PDR28" s="85"/>
      <c r="PDS28" s="74"/>
      <c r="PDT28" s="74"/>
      <c r="PDU28" s="85"/>
      <c r="PDV28" s="74"/>
      <c r="PDW28" s="74"/>
      <c r="PDX28" s="85"/>
      <c r="PDY28" s="74"/>
      <c r="PDZ28" s="74"/>
      <c r="PEA28" s="85"/>
      <c r="PEB28" s="80"/>
      <c r="PEC28" s="80"/>
      <c r="PED28" s="85"/>
      <c r="PEE28" s="77"/>
      <c r="PEF28" s="74"/>
      <c r="PEG28" s="74"/>
      <c r="PEH28" s="85"/>
      <c r="PEI28" s="74"/>
      <c r="PEJ28" s="74"/>
      <c r="PEK28" s="85"/>
      <c r="PEL28" s="74"/>
      <c r="PEM28" s="74"/>
      <c r="PEN28" s="85"/>
      <c r="PEO28" s="74"/>
      <c r="PEP28" s="74"/>
      <c r="PEQ28" s="85"/>
      <c r="PER28" s="80"/>
      <c r="PES28" s="80"/>
      <c r="PET28" s="85"/>
      <c r="PEU28" s="77"/>
      <c r="PEV28" s="74"/>
      <c r="PEW28" s="74"/>
      <c r="PEX28" s="85"/>
      <c r="PEY28" s="74"/>
      <c r="PEZ28" s="74"/>
      <c r="PFA28" s="85"/>
      <c r="PFB28" s="74"/>
      <c r="PFC28" s="74"/>
      <c r="PFD28" s="85"/>
      <c r="PFE28" s="74"/>
      <c r="PFF28" s="74"/>
      <c r="PFG28" s="85"/>
      <c r="PFH28" s="80"/>
      <c r="PFI28" s="80"/>
      <c r="PFJ28" s="85"/>
      <c r="PFK28" s="77"/>
      <c r="PFL28" s="74"/>
      <c r="PFM28" s="74"/>
      <c r="PFN28" s="85"/>
      <c r="PFO28" s="74"/>
      <c r="PFP28" s="74"/>
      <c r="PFQ28" s="85"/>
      <c r="PFR28" s="74"/>
      <c r="PFS28" s="74"/>
      <c r="PFT28" s="85"/>
      <c r="PFU28" s="74"/>
      <c r="PFV28" s="74"/>
      <c r="PFW28" s="85"/>
      <c r="PFX28" s="80"/>
      <c r="PFY28" s="80"/>
      <c r="PFZ28" s="85"/>
      <c r="PGA28" s="77"/>
      <c r="PGB28" s="74"/>
      <c r="PGC28" s="74"/>
      <c r="PGD28" s="85"/>
      <c r="PGE28" s="74"/>
      <c r="PGF28" s="74"/>
      <c r="PGG28" s="85"/>
      <c r="PGH28" s="74"/>
      <c r="PGI28" s="74"/>
      <c r="PGJ28" s="85"/>
      <c r="PGK28" s="74"/>
      <c r="PGL28" s="74"/>
      <c r="PGM28" s="85"/>
      <c r="PGN28" s="80"/>
      <c r="PGO28" s="80"/>
      <c r="PGP28" s="85"/>
      <c r="PGQ28" s="77"/>
      <c r="PGR28" s="74"/>
      <c r="PGS28" s="74"/>
      <c r="PGT28" s="85"/>
      <c r="PGU28" s="74"/>
      <c r="PGV28" s="74"/>
      <c r="PGW28" s="85"/>
      <c r="PGX28" s="74"/>
      <c r="PGY28" s="74"/>
      <c r="PGZ28" s="85"/>
      <c r="PHA28" s="74"/>
      <c r="PHB28" s="74"/>
      <c r="PHC28" s="85"/>
      <c r="PHD28" s="80"/>
      <c r="PHE28" s="80"/>
      <c r="PHF28" s="85"/>
      <c r="PHG28" s="77"/>
      <c r="PHH28" s="74"/>
      <c r="PHI28" s="74"/>
      <c r="PHJ28" s="85"/>
      <c r="PHK28" s="74"/>
      <c r="PHL28" s="74"/>
      <c r="PHM28" s="85"/>
      <c r="PHN28" s="74"/>
      <c r="PHO28" s="74"/>
      <c r="PHP28" s="85"/>
      <c r="PHQ28" s="74"/>
      <c r="PHR28" s="74"/>
      <c r="PHS28" s="85"/>
      <c r="PHT28" s="80"/>
      <c r="PHU28" s="80"/>
      <c r="PHV28" s="85"/>
      <c r="PHW28" s="77"/>
      <c r="PHX28" s="74"/>
      <c r="PHY28" s="74"/>
      <c r="PHZ28" s="85"/>
      <c r="PIA28" s="74"/>
      <c r="PIB28" s="74"/>
      <c r="PIC28" s="85"/>
      <c r="PID28" s="74"/>
      <c r="PIE28" s="74"/>
      <c r="PIF28" s="85"/>
      <c r="PIG28" s="74"/>
      <c r="PIH28" s="74"/>
      <c r="PII28" s="85"/>
      <c r="PIJ28" s="80"/>
      <c r="PIK28" s="80"/>
      <c r="PIL28" s="85"/>
      <c r="PIM28" s="77"/>
      <c r="PIN28" s="74"/>
      <c r="PIO28" s="74"/>
      <c r="PIP28" s="85"/>
      <c r="PIQ28" s="74"/>
      <c r="PIR28" s="74"/>
      <c r="PIS28" s="85"/>
      <c r="PIT28" s="74"/>
      <c r="PIU28" s="74"/>
      <c r="PIV28" s="85"/>
      <c r="PIW28" s="74"/>
      <c r="PIX28" s="74"/>
      <c r="PIY28" s="85"/>
      <c r="PIZ28" s="80"/>
      <c r="PJA28" s="80"/>
      <c r="PJB28" s="85"/>
      <c r="PJC28" s="77"/>
      <c r="PJD28" s="74"/>
      <c r="PJE28" s="74"/>
      <c r="PJF28" s="85"/>
      <c r="PJG28" s="74"/>
      <c r="PJH28" s="74"/>
      <c r="PJI28" s="85"/>
      <c r="PJJ28" s="74"/>
      <c r="PJK28" s="74"/>
      <c r="PJL28" s="85"/>
      <c r="PJM28" s="74"/>
      <c r="PJN28" s="74"/>
      <c r="PJO28" s="85"/>
      <c r="PJP28" s="80"/>
      <c r="PJQ28" s="80"/>
      <c r="PJR28" s="85"/>
      <c r="PJS28" s="77"/>
      <c r="PJT28" s="74"/>
      <c r="PJU28" s="74"/>
      <c r="PJV28" s="85"/>
      <c r="PJW28" s="74"/>
      <c r="PJX28" s="74"/>
      <c r="PJY28" s="85"/>
      <c r="PJZ28" s="74"/>
      <c r="PKA28" s="74"/>
      <c r="PKB28" s="85"/>
      <c r="PKC28" s="74"/>
      <c r="PKD28" s="74"/>
      <c r="PKE28" s="85"/>
      <c r="PKF28" s="80"/>
      <c r="PKG28" s="80"/>
      <c r="PKH28" s="85"/>
      <c r="PKI28" s="77"/>
      <c r="PKJ28" s="74"/>
      <c r="PKK28" s="74"/>
      <c r="PKL28" s="85"/>
      <c r="PKM28" s="74"/>
      <c r="PKN28" s="74"/>
      <c r="PKO28" s="85"/>
      <c r="PKP28" s="74"/>
      <c r="PKQ28" s="74"/>
      <c r="PKR28" s="85"/>
      <c r="PKS28" s="74"/>
      <c r="PKT28" s="74"/>
      <c r="PKU28" s="85"/>
      <c r="PKV28" s="80"/>
      <c r="PKW28" s="80"/>
      <c r="PKX28" s="85"/>
      <c r="PKY28" s="77"/>
      <c r="PKZ28" s="74"/>
      <c r="PLA28" s="74"/>
      <c r="PLB28" s="85"/>
      <c r="PLC28" s="74"/>
      <c r="PLD28" s="74"/>
      <c r="PLE28" s="85"/>
      <c r="PLF28" s="74"/>
      <c r="PLG28" s="74"/>
      <c r="PLH28" s="85"/>
      <c r="PLI28" s="74"/>
      <c r="PLJ28" s="74"/>
      <c r="PLK28" s="85"/>
      <c r="PLL28" s="80"/>
      <c r="PLM28" s="80"/>
      <c r="PLN28" s="85"/>
      <c r="PLO28" s="77"/>
      <c r="PLP28" s="74"/>
      <c r="PLQ28" s="74"/>
      <c r="PLR28" s="85"/>
      <c r="PLS28" s="74"/>
      <c r="PLT28" s="74"/>
      <c r="PLU28" s="85"/>
      <c r="PLV28" s="74"/>
      <c r="PLW28" s="74"/>
      <c r="PLX28" s="85"/>
      <c r="PLY28" s="74"/>
      <c r="PLZ28" s="74"/>
      <c r="PMA28" s="85"/>
      <c r="PMB28" s="80"/>
      <c r="PMC28" s="80"/>
      <c r="PMD28" s="85"/>
      <c r="PME28" s="77"/>
      <c r="PMF28" s="74"/>
      <c r="PMG28" s="74"/>
      <c r="PMH28" s="85"/>
      <c r="PMI28" s="74"/>
      <c r="PMJ28" s="74"/>
      <c r="PMK28" s="85"/>
      <c r="PML28" s="74"/>
      <c r="PMM28" s="74"/>
      <c r="PMN28" s="85"/>
      <c r="PMO28" s="74"/>
      <c r="PMP28" s="74"/>
      <c r="PMQ28" s="85"/>
      <c r="PMR28" s="80"/>
      <c r="PMS28" s="80"/>
      <c r="PMT28" s="85"/>
      <c r="PMU28" s="77"/>
      <c r="PMV28" s="74"/>
      <c r="PMW28" s="74"/>
      <c r="PMX28" s="85"/>
      <c r="PMY28" s="74"/>
      <c r="PMZ28" s="74"/>
      <c r="PNA28" s="85"/>
      <c r="PNB28" s="74"/>
      <c r="PNC28" s="74"/>
      <c r="PND28" s="85"/>
      <c r="PNE28" s="74"/>
      <c r="PNF28" s="74"/>
      <c r="PNG28" s="85"/>
      <c r="PNH28" s="80"/>
      <c r="PNI28" s="80"/>
      <c r="PNJ28" s="85"/>
      <c r="PNK28" s="77"/>
      <c r="PNL28" s="74"/>
      <c r="PNM28" s="74"/>
      <c r="PNN28" s="85"/>
      <c r="PNO28" s="74"/>
      <c r="PNP28" s="74"/>
      <c r="PNQ28" s="85"/>
      <c r="PNR28" s="74"/>
      <c r="PNS28" s="74"/>
      <c r="PNT28" s="85"/>
      <c r="PNU28" s="74"/>
      <c r="PNV28" s="74"/>
      <c r="PNW28" s="85"/>
      <c r="PNX28" s="80"/>
      <c r="PNY28" s="80"/>
      <c r="PNZ28" s="85"/>
      <c r="POA28" s="77"/>
      <c r="POB28" s="74"/>
      <c r="POC28" s="74"/>
      <c r="POD28" s="85"/>
      <c r="POE28" s="74"/>
      <c r="POF28" s="74"/>
      <c r="POG28" s="85"/>
      <c r="POH28" s="74"/>
      <c r="POI28" s="74"/>
      <c r="POJ28" s="85"/>
      <c r="POK28" s="74"/>
      <c r="POL28" s="74"/>
      <c r="POM28" s="85"/>
      <c r="PON28" s="80"/>
      <c r="POO28" s="80"/>
      <c r="POP28" s="85"/>
      <c r="POQ28" s="77"/>
      <c r="POR28" s="74"/>
      <c r="POS28" s="74"/>
      <c r="POT28" s="85"/>
      <c r="POU28" s="74"/>
      <c r="POV28" s="74"/>
      <c r="POW28" s="85"/>
      <c r="POX28" s="74"/>
      <c r="POY28" s="74"/>
      <c r="POZ28" s="85"/>
      <c r="PPA28" s="74"/>
      <c r="PPB28" s="74"/>
      <c r="PPC28" s="85"/>
      <c r="PPD28" s="80"/>
      <c r="PPE28" s="80"/>
      <c r="PPF28" s="85"/>
      <c r="PPG28" s="77"/>
      <c r="PPH28" s="74"/>
      <c r="PPI28" s="74"/>
      <c r="PPJ28" s="85"/>
      <c r="PPK28" s="74"/>
      <c r="PPL28" s="74"/>
      <c r="PPM28" s="85"/>
      <c r="PPN28" s="74"/>
      <c r="PPO28" s="74"/>
      <c r="PPP28" s="85"/>
      <c r="PPQ28" s="74"/>
      <c r="PPR28" s="74"/>
      <c r="PPS28" s="85"/>
      <c r="PPT28" s="80"/>
      <c r="PPU28" s="80"/>
      <c r="PPV28" s="85"/>
      <c r="PPW28" s="77"/>
      <c r="PPX28" s="74"/>
      <c r="PPY28" s="74"/>
      <c r="PPZ28" s="85"/>
      <c r="PQA28" s="74"/>
      <c r="PQB28" s="74"/>
      <c r="PQC28" s="85"/>
      <c r="PQD28" s="74"/>
      <c r="PQE28" s="74"/>
      <c r="PQF28" s="85"/>
      <c r="PQG28" s="74"/>
      <c r="PQH28" s="74"/>
      <c r="PQI28" s="85"/>
      <c r="PQJ28" s="80"/>
      <c r="PQK28" s="80"/>
      <c r="PQL28" s="85"/>
      <c r="PQM28" s="77"/>
      <c r="PQN28" s="74"/>
      <c r="PQO28" s="74"/>
      <c r="PQP28" s="85"/>
      <c r="PQQ28" s="74"/>
      <c r="PQR28" s="74"/>
      <c r="PQS28" s="85"/>
      <c r="PQT28" s="74"/>
      <c r="PQU28" s="74"/>
      <c r="PQV28" s="85"/>
      <c r="PQW28" s="74"/>
      <c r="PQX28" s="74"/>
      <c r="PQY28" s="85"/>
      <c r="PQZ28" s="80"/>
      <c r="PRA28" s="80"/>
      <c r="PRB28" s="85"/>
      <c r="PRC28" s="77"/>
      <c r="PRD28" s="74"/>
      <c r="PRE28" s="74"/>
      <c r="PRF28" s="85"/>
      <c r="PRG28" s="74"/>
      <c r="PRH28" s="74"/>
      <c r="PRI28" s="85"/>
      <c r="PRJ28" s="74"/>
      <c r="PRK28" s="74"/>
      <c r="PRL28" s="85"/>
      <c r="PRM28" s="74"/>
      <c r="PRN28" s="74"/>
      <c r="PRO28" s="85"/>
      <c r="PRP28" s="80"/>
      <c r="PRQ28" s="80"/>
      <c r="PRR28" s="85"/>
      <c r="PRS28" s="77"/>
      <c r="PRT28" s="74"/>
      <c r="PRU28" s="74"/>
      <c r="PRV28" s="85"/>
      <c r="PRW28" s="74"/>
      <c r="PRX28" s="74"/>
      <c r="PRY28" s="85"/>
      <c r="PRZ28" s="74"/>
      <c r="PSA28" s="74"/>
      <c r="PSB28" s="85"/>
      <c r="PSC28" s="74"/>
      <c r="PSD28" s="74"/>
      <c r="PSE28" s="85"/>
      <c r="PSF28" s="80"/>
      <c r="PSG28" s="80"/>
      <c r="PSH28" s="85"/>
      <c r="PSI28" s="77"/>
      <c r="PSJ28" s="74"/>
      <c r="PSK28" s="74"/>
      <c r="PSL28" s="85"/>
      <c r="PSM28" s="74"/>
      <c r="PSN28" s="74"/>
      <c r="PSO28" s="85"/>
      <c r="PSP28" s="74"/>
      <c r="PSQ28" s="74"/>
      <c r="PSR28" s="85"/>
      <c r="PSS28" s="74"/>
      <c r="PST28" s="74"/>
      <c r="PSU28" s="85"/>
      <c r="PSV28" s="80"/>
      <c r="PSW28" s="80"/>
      <c r="PSX28" s="85"/>
      <c r="PSY28" s="77"/>
      <c r="PSZ28" s="74"/>
      <c r="PTA28" s="74"/>
      <c r="PTB28" s="85"/>
      <c r="PTC28" s="74"/>
      <c r="PTD28" s="74"/>
      <c r="PTE28" s="85"/>
      <c r="PTF28" s="74"/>
      <c r="PTG28" s="74"/>
      <c r="PTH28" s="85"/>
      <c r="PTI28" s="74"/>
      <c r="PTJ28" s="74"/>
      <c r="PTK28" s="85"/>
      <c r="PTL28" s="80"/>
      <c r="PTM28" s="80"/>
      <c r="PTN28" s="85"/>
      <c r="PTO28" s="77"/>
      <c r="PTP28" s="74"/>
      <c r="PTQ28" s="74"/>
      <c r="PTR28" s="85"/>
      <c r="PTS28" s="74"/>
      <c r="PTT28" s="74"/>
      <c r="PTU28" s="85"/>
      <c r="PTV28" s="74"/>
      <c r="PTW28" s="74"/>
      <c r="PTX28" s="85"/>
      <c r="PTY28" s="74"/>
      <c r="PTZ28" s="74"/>
      <c r="PUA28" s="85"/>
      <c r="PUB28" s="80"/>
      <c r="PUC28" s="80"/>
      <c r="PUD28" s="85"/>
      <c r="PUE28" s="77"/>
      <c r="PUF28" s="74"/>
      <c r="PUG28" s="74"/>
      <c r="PUH28" s="85"/>
      <c r="PUI28" s="74"/>
      <c r="PUJ28" s="74"/>
      <c r="PUK28" s="85"/>
      <c r="PUL28" s="74"/>
      <c r="PUM28" s="74"/>
      <c r="PUN28" s="85"/>
      <c r="PUO28" s="74"/>
      <c r="PUP28" s="74"/>
      <c r="PUQ28" s="85"/>
      <c r="PUR28" s="80"/>
      <c r="PUS28" s="80"/>
      <c r="PUT28" s="85"/>
      <c r="PUU28" s="77"/>
      <c r="PUV28" s="74"/>
      <c r="PUW28" s="74"/>
      <c r="PUX28" s="85"/>
      <c r="PUY28" s="74"/>
      <c r="PUZ28" s="74"/>
      <c r="PVA28" s="85"/>
      <c r="PVB28" s="74"/>
      <c r="PVC28" s="74"/>
      <c r="PVD28" s="85"/>
      <c r="PVE28" s="74"/>
      <c r="PVF28" s="74"/>
      <c r="PVG28" s="85"/>
      <c r="PVH28" s="80"/>
      <c r="PVI28" s="80"/>
      <c r="PVJ28" s="85"/>
      <c r="PVK28" s="77"/>
      <c r="PVL28" s="74"/>
      <c r="PVM28" s="74"/>
      <c r="PVN28" s="85"/>
      <c r="PVO28" s="74"/>
      <c r="PVP28" s="74"/>
      <c r="PVQ28" s="85"/>
      <c r="PVR28" s="74"/>
      <c r="PVS28" s="74"/>
      <c r="PVT28" s="85"/>
      <c r="PVU28" s="74"/>
      <c r="PVV28" s="74"/>
      <c r="PVW28" s="85"/>
      <c r="PVX28" s="80"/>
      <c r="PVY28" s="80"/>
      <c r="PVZ28" s="85"/>
      <c r="PWA28" s="77"/>
      <c r="PWB28" s="74"/>
      <c r="PWC28" s="74"/>
      <c r="PWD28" s="85"/>
      <c r="PWE28" s="74"/>
      <c r="PWF28" s="74"/>
      <c r="PWG28" s="85"/>
      <c r="PWH28" s="74"/>
      <c r="PWI28" s="74"/>
      <c r="PWJ28" s="85"/>
      <c r="PWK28" s="74"/>
      <c r="PWL28" s="74"/>
      <c r="PWM28" s="85"/>
      <c r="PWN28" s="80"/>
      <c r="PWO28" s="80"/>
      <c r="PWP28" s="85"/>
      <c r="PWQ28" s="77"/>
      <c r="PWR28" s="74"/>
      <c r="PWS28" s="74"/>
      <c r="PWT28" s="85"/>
      <c r="PWU28" s="74"/>
      <c r="PWV28" s="74"/>
      <c r="PWW28" s="85"/>
      <c r="PWX28" s="74"/>
      <c r="PWY28" s="74"/>
      <c r="PWZ28" s="85"/>
      <c r="PXA28" s="74"/>
      <c r="PXB28" s="74"/>
      <c r="PXC28" s="85"/>
      <c r="PXD28" s="80"/>
      <c r="PXE28" s="80"/>
      <c r="PXF28" s="85"/>
      <c r="PXG28" s="77"/>
      <c r="PXH28" s="74"/>
      <c r="PXI28" s="74"/>
      <c r="PXJ28" s="85"/>
      <c r="PXK28" s="74"/>
      <c r="PXL28" s="74"/>
      <c r="PXM28" s="85"/>
      <c r="PXN28" s="74"/>
      <c r="PXO28" s="74"/>
      <c r="PXP28" s="85"/>
      <c r="PXQ28" s="74"/>
      <c r="PXR28" s="74"/>
      <c r="PXS28" s="85"/>
      <c r="PXT28" s="80"/>
      <c r="PXU28" s="80"/>
      <c r="PXV28" s="85"/>
      <c r="PXW28" s="77"/>
      <c r="PXX28" s="74"/>
      <c r="PXY28" s="74"/>
      <c r="PXZ28" s="85"/>
      <c r="PYA28" s="74"/>
      <c r="PYB28" s="74"/>
      <c r="PYC28" s="85"/>
      <c r="PYD28" s="74"/>
      <c r="PYE28" s="74"/>
      <c r="PYF28" s="85"/>
      <c r="PYG28" s="74"/>
      <c r="PYH28" s="74"/>
      <c r="PYI28" s="85"/>
      <c r="PYJ28" s="80"/>
      <c r="PYK28" s="80"/>
      <c r="PYL28" s="85"/>
      <c r="PYM28" s="77"/>
      <c r="PYN28" s="74"/>
      <c r="PYO28" s="74"/>
      <c r="PYP28" s="85"/>
      <c r="PYQ28" s="74"/>
      <c r="PYR28" s="74"/>
      <c r="PYS28" s="85"/>
      <c r="PYT28" s="74"/>
      <c r="PYU28" s="74"/>
      <c r="PYV28" s="85"/>
      <c r="PYW28" s="74"/>
      <c r="PYX28" s="74"/>
      <c r="PYY28" s="85"/>
      <c r="PYZ28" s="80"/>
      <c r="PZA28" s="80"/>
      <c r="PZB28" s="85"/>
      <c r="PZC28" s="77"/>
      <c r="PZD28" s="74"/>
      <c r="PZE28" s="74"/>
      <c r="PZF28" s="85"/>
      <c r="PZG28" s="74"/>
      <c r="PZH28" s="74"/>
      <c r="PZI28" s="85"/>
      <c r="PZJ28" s="74"/>
      <c r="PZK28" s="74"/>
      <c r="PZL28" s="85"/>
      <c r="PZM28" s="74"/>
      <c r="PZN28" s="74"/>
      <c r="PZO28" s="85"/>
      <c r="PZP28" s="80"/>
      <c r="PZQ28" s="80"/>
      <c r="PZR28" s="85"/>
      <c r="PZS28" s="77"/>
      <c r="PZT28" s="74"/>
      <c r="PZU28" s="74"/>
      <c r="PZV28" s="85"/>
      <c r="PZW28" s="74"/>
      <c r="PZX28" s="74"/>
      <c r="PZY28" s="85"/>
      <c r="PZZ28" s="74"/>
      <c r="QAA28" s="74"/>
      <c r="QAB28" s="85"/>
      <c r="QAC28" s="74"/>
      <c r="QAD28" s="74"/>
      <c r="QAE28" s="85"/>
      <c r="QAF28" s="80"/>
      <c r="QAG28" s="80"/>
      <c r="QAH28" s="85"/>
      <c r="QAI28" s="77"/>
      <c r="QAJ28" s="74"/>
      <c r="QAK28" s="74"/>
      <c r="QAL28" s="85"/>
      <c r="QAM28" s="74"/>
      <c r="QAN28" s="74"/>
      <c r="QAO28" s="85"/>
      <c r="QAP28" s="74"/>
      <c r="QAQ28" s="74"/>
      <c r="QAR28" s="85"/>
      <c r="QAS28" s="74"/>
      <c r="QAT28" s="74"/>
      <c r="QAU28" s="85"/>
      <c r="QAV28" s="80"/>
      <c r="QAW28" s="80"/>
      <c r="QAX28" s="85"/>
      <c r="QAY28" s="77"/>
      <c r="QAZ28" s="74"/>
      <c r="QBA28" s="74"/>
      <c r="QBB28" s="85"/>
      <c r="QBC28" s="74"/>
      <c r="QBD28" s="74"/>
      <c r="QBE28" s="85"/>
      <c r="QBF28" s="74"/>
      <c r="QBG28" s="74"/>
      <c r="QBH28" s="85"/>
      <c r="QBI28" s="74"/>
      <c r="QBJ28" s="74"/>
      <c r="QBK28" s="85"/>
      <c r="QBL28" s="80"/>
      <c r="QBM28" s="80"/>
      <c r="QBN28" s="85"/>
      <c r="QBO28" s="77"/>
      <c r="QBP28" s="74"/>
      <c r="QBQ28" s="74"/>
      <c r="QBR28" s="85"/>
      <c r="QBS28" s="74"/>
      <c r="QBT28" s="74"/>
      <c r="QBU28" s="85"/>
      <c r="QBV28" s="74"/>
      <c r="QBW28" s="74"/>
      <c r="QBX28" s="85"/>
      <c r="QBY28" s="74"/>
      <c r="QBZ28" s="74"/>
      <c r="QCA28" s="85"/>
      <c r="QCB28" s="80"/>
      <c r="QCC28" s="80"/>
      <c r="QCD28" s="85"/>
      <c r="QCE28" s="77"/>
      <c r="QCF28" s="74"/>
      <c r="QCG28" s="74"/>
      <c r="QCH28" s="85"/>
      <c r="QCI28" s="74"/>
      <c r="QCJ28" s="74"/>
      <c r="QCK28" s="85"/>
      <c r="QCL28" s="74"/>
      <c r="QCM28" s="74"/>
      <c r="QCN28" s="85"/>
      <c r="QCO28" s="74"/>
      <c r="QCP28" s="74"/>
      <c r="QCQ28" s="85"/>
      <c r="QCR28" s="80"/>
      <c r="QCS28" s="80"/>
      <c r="QCT28" s="85"/>
      <c r="QCU28" s="77"/>
      <c r="QCV28" s="74"/>
      <c r="QCW28" s="74"/>
      <c r="QCX28" s="85"/>
      <c r="QCY28" s="74"/>
      <c r="QCZ28" s="74"/>
      <c r="QDA28" s="85"/>
      <c r="QDB28" s="74"/>
      <c r="QDC28" s="74"/>
      <c r="QDD28" s="85"/>
      <c r="QDE28" s="74"/>
      <c r="QDF28" s="74"/>
      <c r="QDG28" s="85"/>
      <c r="QDH28" s="80"/>
      <c r="QDI28" s="80"/>
      <c r="QDJ28" s="85"/>
      <c r="QDK28" s="77"/>
      <c r="QDL28" s="74"/>
      <c r="QDM28" s="74"/>
      <c r="QDN28" s="85"/>
      <c r="QDO28" s="74"/>
      <c r="QDP28" s="74"/>
      <c r="QDQ28" s="85"/>
      <c r="QDR28" s="74"/>
      <c r="QDS28" s="74"/>
      <c r="QDT28" s="85"/>
      <c r="QDU28" s="74"/>
      <c r="QDV28" s="74"/>
      <c r="QDW28" s="85"/>
      <c r="QDX28" s="80"/>
      <c r="QDY28" s="80"/>
      <c r="QDZ28" s="85"/>
      <c r="QEA28" s="77"/>
      <c r="QEB28" s="74"/>
      <c r="QEC28" s="74"/>
      <c r="QED28" s="85"/>
      <c r="QEE28" s="74"/>
      <c r="QEF28" s="74"/>
      <c r="QEG28" s="85"/>
      <c r="QEH28" s="74"/>
      <c r="QEI28" s="74"/>
      <c r="QEJ28" s="85"/>
      <c r="QEK28" s="74"/>
      <c r="QEL28" s="74"/>
      <c r="QEM28" s="85"/>
      <c r="QEN28" s="80"/>
      <c r="QEO28" s="80"/>
      <c r="QEP28" s="85"/>
      <c r="QEQ28" s="77"/>
      <c r="QER28" s="74"/>
      <c r="QES28" s="74"/>
      <c r="QET28" s="85"/>
      <c r="QEU28" s="74"/>
      <c r="QEV28" s="74"/>
      <c r="QEW28" s="85"/>
      <c r="QEX28" s="74"/>
      <c r="QEY28" s="74"/>
      <c r="QEZ28" s="85"/>
      <c r="QFA28" s="74"/>
      <c r="QFB28" s="74"/>
      <c r="QFC28" s="85"/>
      <c r="QFD28" s="80"/>
      <c r="QFE28" s="80"/>
      <c r="QFF28" s="85"/>
      <c r="QFG28" s="77"/>
      <c r="QFH28" s="74"/>
      <c r="QFI28" s="74"/>
      <c r="QFJ28" s="85"/>
      <c r="QFK28" s="74"/>
      <c r="QFL28" s="74"/>
      <c r="QFM28" s="85"/>
      <c r="QFN28" s="74"/>
      <c r="QFO28" s="74"/>
      <c r="QFP28" s="85"/>
      <c r="QFQ28" s="74"/>
      <c r="QFR28" s="74"/>
      <c r="QFS28" s="85"/>
      <c r="QFT28" s="80"/>
      <c r="QFU28" s="80"/>
      <c r="QFV28" s="85"/>
      <c r="QFW28" s="77"/>
      <c r="QFX28" s="74"/>
      <c r="QFY28" s="74"/>
      <c r="QFZ28" s="85"/>
      <c r="QGA28" s="74"/>
      <c r="QGB28" s="74"/>
      <c r="QGC28" s="85"/>
      <c r="QGD28" s="74"/>
      <c r="QGE28" s="74"/>
      <c r="QGF28" s="85"/>
      <c r="QGG28" s="74"/>
      <c r="QGH28" s="74"/>
      <c r="QGI28" s="85"/>
      <c r="QGJ28" s="80"/>
      <c r="QGK28" s="80"/>
      <c r="QGL28" s="85"/>
      <c r="QGM28" s="77"/>
      <c r="QGN28" s="74"/>
      <c r="QGO28" s="74"/>
      <c r="QGP28" s="85"/>
      <c r="QGQ28" s="74"/>
      <c r="QGR28" s="74"/>
      <c r="QGS28" s="85"/>
      <c r="QGT28" s="74"/>
      <c r="QGU28" s="74"/>
      <c r="QGV28" s="85"/>
      <c r="QGW28" s="74"/>
      <c r="QGX28" s="74"/>
      <c r="QGY28" s="85"/>
      <c r="QGZ28" s="80"/>
      <c r="QHA28" s="80"/>
      <c r="QHB28" s="85"/>
      <c r="QHC28" s="77"/>
      <c r="QHD28" s="74"/>
      <c r="QHE28" s="74"/>
      <c r="QHF28" s="85"/>
      <c r="QHG28" s="74"/>
      <c r="QHH28" s="74"/>
      <c r="QHI28" s="85"/>
      <c r="QHJ28" s="74"/>
      <c r="QHK28" s="74"/>
      <c r="QHL28" s="85"/>
      <c r="QHM28" s="74"/>
      <c r="QHN28" s="74"/>
      <c r="QHO28" s="85"/>
      <c r="QHP28" s="80"/>
      <c r="QHQ28" s="80"/>
      <c r="QHR28" s="85"/>
      <c r="QHS28" s="77"/>
      <c r="QHT28" s="74"/>
      <c r="QHU28" s="74"/>
      <c r="QHV28" s="85"/>
      <c r="QHW28" s="74"/>
      <c r="QHX28" s="74"/>
      <c r="QHY28" s="85"/>
      <c r="QHZ28" s="74"/>
      <c r="QIA28" s="74"/>
      <c r="QIB28" s="85"/>
      <c r="QIC28" s="74"/>
      <c r="QID28" s="74"/>
      <c r="QIE28" s="85"/>
      <c r="QIF28" s="80"/>
      <c r="QIG28" s="80"/>
      <c r="QIH28" s="85"/>
      <c r="QII28" s="77"/>
      <c r="QIJ28" s="74"/>
      <c r="QIK28" s="74"/>
      <c r="QIL28" s="85"/>
      <c r="QIM28" s="74"/>
      <c r="QIN28" s="74"/>
      <c r="QIO28" s="85"/>
      <c r="QIP28" s="74"/>
      <c r="QIQ28" s="74"/>
      <c r="QIR28" s="85"/>
      <c r="QIS28" s="74"/>
      <c r="QIT28" s="74"/>
      <c r="QIU28" s="85"/>
      <c r="QIV28" s="80"/>
      <c r="QIW28" s="80"/>
      <c r="QIX28" s="85"/>
      <c r="QIY28" s="77"/>
      <c r="QIZ28" s="74"/>
      <c r="QJA28" s="74"/>
      <c r="QJB28" s="85"/>
      <c r="QJC28" s="74"/>
      <c r="QJD28" s="74"/>
      <c r="QJE28" s="85"/>
      <c r="QJF28" s="74"/>
      <c r="QJG28" s="74"/>
      <c r="QJH28" s="85"/>
      <c r="QJI28" s="74"/>
      <c r="QJJ28" s="74"/>
      <c r="QJK28" s="85"/>
      <c r="QJL28" s="80"/>
      <c r="QJM28" s="80"/>
      <c r="QJN28" s="85"/>
      <c r="QJO28" s="77"/>
      <c r="QJP28" s="74"/>
      <c r="QJQ28" s="74"/>
      <c r="QJR28" s="85"/>
      <c r="QJS28" s="74"/>
      <c r="QJT28" s="74"/>
      <c r="QJU28" s="85"/>
      <c r="QJV28" s="74"/>
      <c r="QJW28" s="74"/>
      <c r="QJX28" s="85"/>
      <c r="QJY28" s="74"/>
      <c r="QJZ28" s="74"/>
      <c r="QKA28" s="85"/>
      <c r="QKB28" s="80"/>
      <c r="QKC28" s="80"/>
      <c r="QKD28" s="85"/>
      <c r="QKE28" s="77"/>
      <c r="QKF28" s="74"/>
      <c r="QKG28" s="74"/>
      <c r="QKH28" s="85"/>
      <c r="QKI28" s="74"/>
      <c r="QKJ28" s="74"/>
      <c r="QKK28" s="85"/>
      <c r="QKL28" s="74"/>
      <c r="QKM28" s="74"/>
      <c r="QKN28" s="85"/>
      <c r="QKO28" s="74"/>
      <c r="QKP28" s="74"/>
      <c r="QKQ28" s="85"/>
      <c r="QKR28" s="80"/>
      <c r="QKS28" s="80"/>
      <c r="QKT28" s="85"/>
      <c r="QKU28" s="77"/>
      <c r="QKV28" s="74"/>
      <c r="QKW28" s="74"/>
      <c r="QKX28" s="85"/>
      <c r="QKY28" s="74"/>
      <c r="QKZ28" s="74"/>
      <c r="QLA28" s="85"/>
      <c r="QLB28" s="74"/>
      <c r="QLC28" s="74"/>
      <c r="QLD28" s="85"/>
      <c r="QLE28" s="74"/>
      <c r="QLF28" s="74"/>
      <c r="QLG28" s="85"/>
      <c r="QLH28" s="80"/>
      <c r="QLI28" s="80"/>
      <c r="QLJ28" s="85"/>
      <c r="QLK28" s="77"/>
      <c r="QLL28" s="74"/>
      <c r="QLM28" s="74"/>
      <c r="QLN28" s="85"/>
      <c r="QLO28" s="74"/>
      <c r="QLP28" s="74"/>
      <c r="QLQ28" s="85"/>
      <c r="QLR28" s="74"/>
      <c r="QLS28" s="74"/>
      <c r="QLT28" s="85"/>
      <c r="QLU28" s="74"/>
      <c r="QLV28" s="74"/>
      <c r="QLW28" s="85"/>
      <c r="QLX28" s="80"/>
      <c r="QLY28" s="80"/>
      <c r="QLZ28" s="85"/>
      <c r="QMA28" s="77"/>
      <c r="QMB28" s="74"/>
      <c r="QMC28" s="74"/>
      <c r="QMD28" s="85"/>
      <c r="QME28" s="74"/>
      <c r="QMF28" s="74"/>
      <c r="QMG28" s="85"/>
      <c r="QMH28" s="74"/>
      <c r="QMI28" s="74"/>
      <c r="QMJ28" s="85"/>
      <c r="QMK28" s="74"/>
      <c r="QML28" s="74"/>
      <c r="QMM28" s="85"/>
      <c r="QMN28" s="80"/>
      <c r="QMO28" s="80"/>
      <c r="QMP28" s="85"/>
      <c r="QMQ28" s="77"/>
      <c r="QMR28" s="74"/>
      <c r="QMS28" s="74"/>
      <c r="QMT28" s="85"/>
      <c r="QMU28" s="74"/>
      <c r="QMV28" s="74"/>
      <c r="QMW28" s="85"/>
      <c r="QMX28" s="74"/>
      <c r="QMY28" s="74"/>
      <c r="QMZ28" s="85"/>
      <c r="QNA28" s="74"/>
      <c r="QNB28" s="74"/>
      <c r="QNC28" s="85"/>
      <c r="QND28" s="80"/>
      <c r="QNE28" s="80"/>
      <c r="QNF28" s="85"/>
      <c r="QNG28" s="77"/>
      <c r="QNH28" s="74"/>
      <c r="QNI28" s="74"/>
      <c r="QNJ28" s="85"/>
      <c r="QNK28" s="74"/>
      <c r="QNL28" s="74"/>
      <c r="QNM28" s="85"/>
      <c r="QNN28" s="74"/>
      <c r="QNO28" s="74"/>
      <c r="QNP28" s="85"/>
      <c r="QNQ28" s="74"/>
      <c r="QNR28" s="74"/>
      <c r="QNS28" s="85"/>
      <c r="QNT28" s="80"/>
      <c r="QNU28" s="80"/>
      <c r="QNV28" s="85"/>
      <c r="QNW28" s="77"/>
      <c r="QNX28" s="74"/>
      <c r="QNY28" s="74"/>
      <c r="QNZ28" s="85"/>
      <c r="QOA28" s="74"/>
      <c r="QOB28" s="74"/>
      <c r="QOC28" s="85"/>
      <c r="QOD28" s="74"/>
      <c r="QOE28" s="74"/>
      <c r="QOF28" s="85"/>
      <c r="QOG28" s="74"/>
      <c r="QOH28" s="74"/>
      <c r="QOI28" s="85"/>
      <c r="QOJ28" s="80"/>
      <c r="QOK28" s="80"/>
      <c r="QOL28" s="85"/>
      <c r="QOM28" s="77"/>
      <c r="QON28" s="74"/>
      <c r="QOO28" s="74"/>
      <c r="QOP28" s="85"/>
      <c r="QOQ28" s="74"/>
      <c r="QOR28" s="74"/>
      <c r="QOS28" s="85"/>
      <c r="QOT28" s="74"/>
      <c r="QOU28" s="74"/>
      <c r="QOV28" s="85"/>
      <c r="QOW28" s="74"/>
      <c r="QOX28" s="74"/>
      <c r="QOY28" s="85"/>
      <c r="QOZ28" s="80"/>
      <c r="QPA28" s="80"/>
      <c r="QPB28" s="85"/>
      <c r="QPC28" s="77"/>
      <c r="QPD28" s="74"/>
      <c r="QPE28" s="74"/>
      <c r="QPF28" s="85"/>
      <c r="QPG28" s="74"/>
      <c r="QPH28" s="74"/>
      <c r="QPI28" s="85"/>
      <c r="QPJ28" s="74"/>
      <c r="QPK28" s="74"/>
      <c r="QPL28" s="85"/>
      <c r="QPM28" s="74"/>
      <c r="QPN28" s="74"/>
      <c r="QPO28" s="85"/>
      <c r="QPP28" s="80"/>
      <c r="QPQ28" s="80"/>
      <c r="QPR28" s="85"/>
      <c r="QPS28" s="77"/>
      <c r="QPT28" s="74"/>
      <c r="QPU28" s="74"/>
      <c r="QPV28" s="85"/>
      <c r="QPW28" s="74"/>
      <c r="QPX28" s="74"/>
      <c r="QPY28" s="85"/>
      <c r="QPZ28" s="74"/>
      <c r="QQA28" s="74"/>
      <c r="QQB28" s="85"/>
      <c r="QQC28" s="74"/>
      <c r="QQD28" s="74"/>
      <c r="QQE28" s="85"/>
      <c r="QQF28" s="80"/>
      <c r="QQG28" s="80"/>
      <c r="QQH28" s="85"/>
      <c r="QQI28" s="77"/>
      <c r="QQJ28" s="74"/>
      <c r="QQK28" s="74"/>
      <c r="QQL28" s="85"/>
      <c r="QQM28" s="74"/>
      <c r="QQN28" s="74"/>
      <c r="QQO28" s="85"/>
      <c r="QQP28" s="74"/>
      <c r="QQQ28" s="74"/>
      <c r="QQR28" s="85"/>
      <c r="QQS28" s="74"/>
      <c r="QQT28" s="74"/>
      <c r="QQU28" s="85"/>
      <c r="QQV28" s="80"/>
      <c r="QQW28" s="80"/>
      <c r="QQX28" s="85"/>
      <c r="QQY28" s="77"/>
      <c r="QQZ28" s="74"/>
      <c r="QRA28" s="74"/>
      <c r="QRB28" s="85"/>
      <c r="QRC28" s="74"/>
      <c r="QRD28" s="74"/>
      <c r="QRE28" s="85"/>
      <c r="QRF28" s="74"/>
      <c r="QRG28" s="74"/>
      <c r="QRH28" s="85"/>
      <c r="QRI28" s="74"/>
      <c r="QRJ28" s="74"/>
      <c r="QRK28" s="85"/>
      <c r="QRL28" s="80"/>
      <c r="QRM28" s="80"/>
      <c r="QRN28" s="85"/>
      <c r="QRO28" s="77"/>
      <c r="QRP28" s="74"/>
      <c r="QRQ28" s="74"/>
      <c r="QRR28" s="85"/>
      <c r="QRS28" s="74"/>
      <c r="QRT28" s="74"/>
      <c r="QRU28" s="85"/>
      <c r="QRV28" s="74"/>
      <c r="QRW28" s="74"/>
      <c r="QRX28" s="85"/>
      <c r="QRY28" s="74"/>
      <c r="QRZ28" s="74"/>
      <c r="QSA28" s="85"/>
      <c r="QSB28" s="80"/>
      <c r="QSC28" s="80"/>
      <c r="QSD28" s="85"/>
      <c r="QSE28" s="77"/>
      <c r="QSF28" s="74"/>
      <c r="QSG28" s="74"/>
      <c r="QSH28" s="85"/>
      <c r="QSI28" s="74"/>
      <c r="QSJ28" s="74"/>
      <c r="QSK28" s="85"/>
      <c r="QSL28" s="74"/>
      <c r="QSM28" s="74"/>
      <c r="QSN28" s="85"/>
      <c r="QSO28" s="74"/>
      <c r="QSP28" s="74"/>
      <c r="QSQ28" s="85"/>
      <c r="QSR28" s="80"/>
      <c r="QSS28" s="80"/>
      <c r="QST28" s="85"/>
      <c r="QSU28" s="77"/>
      <c r="QSV28" s="74"/>
      <c r="QSW28" s="74"/>
      <c r="QSX28" s="85"/>
      <c r="QSY28" s="74"/>
      <c r="QSZ28" s="74"/>
      <c r="QTA28" s="85"/>
      <c r="QTB28" s="74"/>
      <c r="QTC28" s="74"/>
      <c r="QTD28" s="85"/>
      <c r="QTE28" s="74"/>
      <c r="QTF28" s="74"/>
      <c r="QTG28" s="85"/>
      <c r="QTH28" s="80"/>
      <c r="QTI28" s="80"/>
      <c r="QTJ28" s="85"/>
      <c r="QTK28" s="77"/>
      <c r="QTL28" s="74"/>
      <c r="QTM28" s="74"/>
      <c r="QTN28" s="85"/>
      <c r="QTO28" s="74"/>
      <c r="QTP28" s="74"/>
      <c r="QTQ28" s="85"/>
      <c r="QTR28" s="74"/>
      <c r="QTS28" s="74"/>
      <c r="QTT28" s="85"/>
      <c r="QTU28" s="74"/>
      <c r="QTV28" s="74"/>
      <c r="QTW28" s="85"/>
      <c r="QTX28" s="80"/>
      <c r="QTY28" s="80"/>
      <c r="QTZ28" s="85"/>
      <c r="QUA28" s="77"/>
      <c r="QUB28" s="74"/>
      <c r="QUC28" s="74"/>
      <c r="QUD28" s="85"/>
      <c r="QUE28" s="74"/>
      <c r="QUF28" s="74"/>
      <c r="QUG28" s="85"/>
      <c r="QUH28" s="74"/>
      <c r="QUI28" s="74"/>
      <c r="QUJ28" s="85"/>
      <c r="QUK28" s="74"/>
      <c r="QUL28" s="74"/>
      <c r="QUM28" s="85"/>
      <c r="QUN28" s="80"/>
      <c r="QUO28" s="80"/>
      <c r="QUP28" s="85"/>
      <c r="QUQ28" s="77"/>
      <c r="QUR28" s="74"/>
      <c r="QUS28" s="74"/>
      <c r="QUT28" s="85"/>
      <c r="QUU28" s="74"/>
      <c r="QUV28" s="74"/>
      <c r="QUW28" s="85"/>
      <c r="QUX28" s="74"/>
      <c r="QUY28" s="74"/>
      <c r="QUZ28" s="85"/>
      <c r="QVA28" s="74"/>
      <c r="QVB28" s="74"/>
      <c r="QVC28" s="85"/>
      <c r="QVD28" s="80"/>
      <c r="QVE28" s="80"/>
      <c r="QVF28" s="85"/>
      <c r="QVG28" s="77"/>
      <c r="QVH28" s="74"/>
      <c r="QVI28" s="74"/>
      <c r="QVJ28" s="85"/>
      <c r="QVK28" s="74"/>
      <c r="QVL28" s="74"/>
      <c r="QVM28" s="85"/>
      <c r="QVN28" s="74"/>
      <c r="QVO28" s="74"/>
      <c r="QVP28" s="85"/>
      <c r="QVQ28" s="74"/>
      <c r="QVR28" s="74"/>
      <c r="QVS28" s="85"/>
      <c r="QVT28" s="80"/>
      <c r="QVU28" s="80"/>
      <c r="QVV28" s="85"/>
      <c r="QVW28" s="77"/>
      <c r="QVX28" s="74"/>
      <c r="QVY28" s="74"/>
      <c r="QVZ28" s="85"/>
      <c r="QWA28" s="74"/>
      <c r="QWB28" s="74"/>
      <c r="QWC28" s="85"/>
      <c r="QWD28" s="74"/>
      <c r="QWE28" s="74"/>
      <c r="QWF28" s="85"/>
      <c r="QWG28" s="74"/>
      <c r="QWH28" s="74"/>
      <c r="QWI28" s="85"/>
      <c r="QWJ28" s="80"/>
      <c r="QWK28" s="80"/>
      <c r="QWL28" s="85"/>
      <c r="QWM28" s="77"/>
      <c r="QWN28" s="74"/>
      <c r="QWO28" s="74"/>
      <c r="QWP28" s="85"/>
      <c r="QWQ28" s="74"/>
      <c r="QWR28" s="74"/>
      <c r="QWS28" s="85"/>
      <c r="QWT28" s="74"/>
      <c r="QWU28" s="74"/>
      <c r="QWV28" s="85"/>
      <c r="QWW28" s="74"/>
      <c r="QWX28" s="74"/>
      <c r="QWY28" s="85"/>
      <c r="QWZ28" s="80"/>
      <c r="QXA28" s="80"/>
      <c r="QXB28" s="85"/>
      <c r="QXC28" s="77"/>
      <c r="QXD28" s="74"/>
      <c r="QXE28" s="74"/>
      <c r="QXF28" s="85"/>
      <c r="QXG28" s="74"/>
      <c r="QXH28" s="74"/>
      <c r="QXI28" s="85"/>
      <c r="QXJ28" s="74"/>
      <c r="QXK28" s="74"/>
      <c r="QXL28" s="85"/>
      <c r="QXM28" s="74"/>
      <c r="QXN28" s="74"/>
      <c r="QXO28" s="85"/>
      <c r="QXP28" s="80"/>
      <c r="QXQ28" s="80"/>
      <c r="QXR28" s="85"/>
      <c r="QXS28" s="77"/>
      <c r="QXT28" s="74"/>
      <c r="QXU28" s="74"/>
      <c r="QXV28" s="85"/>
      <c r="QXW28" s="74"/>
      <c r="QXX28" s="74"/>
      <c r="QXY28" s="85"/>
      <c r="QXZ28" s="74"/>
      <c r="QYA28" s="74"/>
      <c r="QYB28" s="85"/>
      <c r="QYC28" s="74"/>
      <c r="QYD28" s="74"/>
      <c r="QYE28" s="85"/>
      <c r="QYF28" s="80"/>
      <c r="QYG28" s="80"/>
      <c r="QYH28" s="85"/>
      <c r="QYI28" s="77"/>
      <c r="QYJ28" s="74"/>
      <c r="QYK28" s="74"/>
      <c r="QYL28" s="85"/>
      <c r="QYM28" s="74"/>
      <c r="QYN28" s="74"/>
      <c r="QYO28" s="85"/>
      <c r="QYP28" s="74"/>
      <c r="QYQ28" s="74"/>
      <c r="QYR28" s="85"/>
      <c r="QYS28" s="74"/>
      <c r="QYT28" s="74"/>
      <c r="QYU28" s="85"/>
      <c r="QYV28" s="80"/>
      <c r="QYW28" s="80"/>
      <c r="QYX28" s="85"/>
      <c r="QYY28" s="77"/>
      <c r="QYZ28" s="74"/>
      <c r="QZA28" s="74"/>
      <c r="QZB28" s="85"/>
      <c r="QZC28" s="74"/>
      <c r="QZD28" s="74"/>
      <c r="QZE28" s="85"/>
      <c r="QZF28" s="74"/>
      <c r="QZG28" s="74"/>
      <c r="QZH28" s="85"/>
      <c r="QZI28" s="74"/>
      <c r="QZJ28" s="74"/>
      <c r="QZK28" s="85"/>
      <c r="QZL28" s="80"/>
      <c r="QZM28" s="80"/>
      <c r="QZN28" s="85"/>
      <c r="QZO28" s="77"/>
      <c r="QZP28" s="74"/>
      <c r="QZQ28" s="74"/>
      <c r="QZR28" s="85"/>
      <c r="QZS28" s="74"/>
      <c r="QZT28" s="74"/>
      <c r="QZU28" s="85"/>
      <c r="QZV28" s="74"/>
      <c r="QZW28" s="74"/>
      <c r="QZX28" s="85"/>
      <c r="QZY28" s="74"/>
      <c r="QZZ28" s="74"/>
      <c r="RAA28" s="85"/>
      <c r="RAB28" s="80"/>
      <c r="RAC28" s="80"/>
      <c r="RAD28" s="85"/>
      <c r="RAE28" s="77"/>
      <c r="RAF28" s="74"/>
      <c r="RAG28" s="74"/>
      <c r="RAH28" s="85"/>
      <c r="RAI28" s="74"/>
      <c r="RAJ28" s="74"/>
      <c r="RAK28" s="85"/>
      <c r="RAL28" s="74"/>
      <c r="RAM28" s="74"/>
      <c r="RAN28" s="85"/>
      <c r="RAO28" s="74"/>
      <c r="RAP28" s="74"/>
      <c r="RAQ28" s="85"/>
      <c r="RAR28" s="80"/>
      <c r="RAS28" s="80"/>
      <c r="RAT28" s="85"/>
      <c r="RAU28" s="77"/>
      <c r="RAV28" s="74"/>
      <c r="RAW28" s="74"/>
      <c r="RAX28" s="85"/>
      <c r="RAY28" s="74"/>
      <c r="RAZ28" s="74"/>
      <c r="RBA28" s="85"/>
      <c r="RBB28" s="74"/>
      <c r="RBC28" s="74"/>
      <c r="RBD28" s="85"/>
      <c r="RBE28" s="74"/>
      <c r="RBF28" s="74"/>
      <c r="RBG28" s="85"/>
      <c r="RBH28" s="80"/>
      <c r="RBI28" s="80"/>
      <c r="RBJ28" s="85"/>
      <c r="RBK28" s="77"/>
      <c r="RBL28" s="74"/>
      <c r="RBM28" s="74"/>
      <c r="RBN28" s="85"/>
      <c r="RBO28" s="74"/>
      <c r="RBP28" s="74"/>
      <c r="RBQ28" s="85"/>
      <c r="RBR28" s="74"/>
      <c r="RBS28" s="74"/>
      <c r="RBT28" s="85"/>
      <c r="RBU28" s="74"/>
      <c r="RBV28" s="74"/>
      <c r="RBW28" s="85"/>
      <c r="RBX28" s="80"/>
      <c r="RBY28" s="80"/>
      <c r="RBZ28" s="85"/>
      <c r="RCA28" s="77"/>
      <c r="RCB28" s="74"/>
      <c r="RCC28" s="74"/>
      <c r="RCD28" s="85"/>
      <c r="RCE28" s="74"/>
      <c r="RCF28" s="74"/>
      <c r="RCG28" s="85"/>
      <c r="RCH28" s="74"/>
      <c r="RCI28" s="74"/>
      <c r="RCJ28" s="85"/>
      <c r="RCK28" s="74"/>
      <c r="RCL28" s="74"/>
      <c r="RCM28" s="85"/>
      <c r="RCN28" s="80"/>
      <c r="RCO28" s="80"/>
      <c r="RCP28" s="85"/>
      <c r="RCQ28" s="77"/>
      <c r="RCR28" s="74"/>
      <c r="RCS28" s="74"/>
      <c r="RCT28" s="85"/>
      <c r="RCU28" s="74"/>
      <c r="RCV28" s="74"/>
      <c r="RCW28" s="85"/>
      <c r="RCX28" s="74"/>
      <c r="RCY28" s="74"/>
      <c r="RCZ28" s="85"/>
      <c r="RDA28" s="74"/>
      <c r="RDB28" s="74"/>
      <c r="RDC28" s="85"/>
      <c r="RDD28" s="80"/>
      <c r="RDE28" s="80"/>
      <c r="RDF28" s="85"/>
      <c r="RDG28" s="77"/>
      <c r="RDH28" s="74"/>
      <c r="RDI28" s="74"/>
      <c r="RDJ28" s="85"/>
      <c r="RDK28" s="74"/>
      <c r="RDL28" s="74"/>
      <c r="RDM28" s="85"/>
      <c r="RDN28" s="74"/>
      <c r="RDO28" s="74"/>
      <c r="RDP28" s="85"/>
      <c r="RDQ28" s="74"/>
      <c r="RDR28" s="74"/>
      <c r="RDS28" s="85"/>
      <c r="RDT28" s="80"/>
      <c r="RDU28" s="80"/>
      <c r="RDV28" s="85"/>
      <c r="RDW28" s="77"/>
      <c r="RDX28" s="74"/>
      <c r="RDY28" s="74"/>
      <c r="RDZ28" s="85"/>
      <c r="REA28" s="74"/>
      <c r="REB28" s="74"/>
      <c r="REC28" s="85"/>
      <c r="RED28" s="74"/>
      <c r="REE28" s="74"/>
      <c r="REF28" s="85"/>
      <c r="REG28" s="74"/>
      <c r="REH28" s="74"/>
      <c r="REI28" s="85"/>
      <c r="REJ28" s="80"/>
      <c r="REK28" s="80"/>
      <c r="REL28" s="85"/>
      <c r="REM28" s="77"/>
      <c r="REN28" s="74"/>
      <c r="REO28" s="74"/>
      <c r="REP28" s="85"/>
      <c r="REQ28" s="74"/>
      <c r="RER28" s="74"/>
      <c r="RES28" s="85"/>
      <c r="RET28" s="74"/>
      <c r="REU28" s="74"/>
      <c r="REV28" s="85"/>
      <c r="REW28" s="74"/>
      <c r="REX28" s="74"/>
      <c r="REY28" s="85"/>
      <c r="REZ28" s="80"/>
      <c r="RFA28" s="80"/>
      <c r="RFB28" s="85"/>
      <c r="RFC28" s="77"/>
      <c r="RFD28" s="74"/>
      <c r="RFE28" s="74"/>
      <c r="RFF28" s="85"/>
      <c r="RFG28" s="74"/>
      <c r="RFH28" s="74"/>
      <c r="RFI28" s="85"/>
      <c r="RFJ28" s="74"/>
      <c r="RFK28" s="74"/>
      <c r="RFL28" s="85"/>
      <c r="RFM28" s="74"/>
      <c r="RFN28" s="74"/>
      <c r="RFO28" s="85"/>
      <c r="RFP28" s="80"/>
      <c r="RFQ28" s="80"/>
      <c r="RFR28" s="85"/>
      <c r="RFS28" s="77"/>
      <c r="RFT28" s="74"/>
      <c r="RFU28" s="74"/>
      <c r="RFV28" s="85"/>
      <c r="RFW28" s="74"/>
      <c r="RFX28" s="74"/>
      <c r="RFY28" s="85"/>
      <c r="RFZ28" s="74"/>
      <c r="RGA28" s="74"/>
      <c r="RGB28" s="85"/>
      <c r="RGC28" s="74"/>
      <c r="RGD28" s="74"/>
      <c r="RGE28" s="85"/>
      <c r="RGF28" s="80"/>
      <c r="RGG28" s="80"/>
      <c r="RGH28" s="85"/>
      <c r="RGI28" s="77"/>
      <c r="RGJ28" s="74"/>
      <c r="RGK28" s="74"/>
      <c r="RGL28" s="85"/>
      <c r="RGM28" s="74"/>
      <c r="RGN28" s="74"/>
      <c r="RGO28" s="85"/>
      <c r="RGP28" s="74"/>
      <c r="RGQ28" s="74"/>
      <c r="RGR28" s="85"/>
      <c r="RGS28" s="74"/>
      <c r="RGT28" s="74"/>
      <c r="RGU28" s="85"/>
      <c r="RGV28" s="80"/>
      <c r="RGW28" s="80"/>
      <c r="RGX28" s="85"/>
      <c r="RGY28" s="77"/>
      <c r="RGZ28" s="74"/>
      <c r="RHA28" s="74"/>
      <c r="RHB28" s="85"/>
      <c r="RHC28" s="74"/>
      <c r="RHD28" s="74"/>
      <c r="RHE28" s="85"/>
      <c r="RHF28" s="74"/>
      <c r="RHG28" s="74"/>
      <c r="RHH28" s="85"/>
      <c r="RHI28" s="74"/>
      <c r="RHJ28" s="74"/>
      <c r="RHK28" s="85"/>
      <c r="RHL28" s="80"/>
      <c r="RHM28" s="80"/>
      <c r="RHN28" s="85"/>
      <c r="RHO28" s="77"/>
      <c r="RHP28" s="74"/>
      <c r="RHQ28" s="74"/>
      <c r="RHR28" s="85"/>
      <c r="RHS28" s="74"/>
      <c r="RHT28" s="74"/>
      <c r="RHU28" s="85"/>
      <c r="RHV28" s="74"/>
      <c r="RHW28" s="74"/>
      <c r="RHX28" s="85"/>
      <c r="RHY28" s="74"/>
      <c r="RHZ28" s="74"/>
      <c r="RIA28" s="85"/>
      <c r="RIB28" s="80"/>
      <c r="RIC28" s="80"/>
      <c r="RID28" s="85"/>
      <c r="RIE28" s="77"/>
      <c r="RIF28" s="74"/>
      <c r="RIG28" s="74"/>
      <c r="RIH28" s="85"/>
      <c r="RII28" s="74"/>
      <c r="RIJ28" s="74"/>
      <c r="RIK28" s="85"/>
      <c r="RIL28" s="74"/>
      <c r="RIM28" s="74"/>
      <c r="RIN28" s="85"/>
      <c r="RIO28" s="74"/>
      <c r="RIP28" s="74"/>
      <c r="RIQ28" s="85"/>
      <c r="RIR28" s="80"/>
      <c r="RIS28" s="80"/>
      <c r="RIT28" s="85"/>
      <c r="RIU28" s="77"/>
      <c r="RIV28" s="74"/>
      <c r="RIW28" s="74"/>
      <c r="RIX28" s="85"/>
      <c r="RIY28" s="74"/>
      <c r="RIZ28" s="74"/>
      <c r="RJA28" s="85"/>
      <c r="RJB28" s="74"/>
      <c r="RJC28" s="74"/>
      <c r="RJD28" s="85"/>
      <c r="RJE28" s="74"/>
      <c r="RJF28" s="74"/>
      <c r="RJG28" s="85"/>
      <c r="RJH28" s="80"/>
      <c r="RJI28" s="80"/>
      <c r="RJJ28" s="85"/>
      <c r="RJK28" s="77"/>
      <c r="RJL28" s="74"/>
      <c r="RJM28" s="74"/>
      <c r="RJN28" s="85"/>
      <c r="RJO28" s="74"/>
      <c r="RJP28" s="74"/>
      <c r="RJQ28" s="85"/>
      <c r="RJR28" s="74"/>
      <c r="RJS28" s="74"/>
      <c r="RJT28" s="85"/>
      <c r="RJU28" s="74"/>
      <c r="RJV28" s="74"/>
      <c r="RJW28" s="85"/>
      <c r="RJX28" s="80"/>
      <c r="RJY28" s="80"/>
      <c r="RJZ28" s="85"/>
      <c r="RKA28" s="77"/>
      <c r="RKB28" s="74"/>
      <c r="RKC28" s="74"/>
      <c r="RKD28" s="85"/>
      <c r="RKE28" s="74"/>
      <c r="RKF28" s="74"/>
      <c r="RKG28" s="85"/>
      <c r="RKH28" s="74"/>
      <c r="RKI28" s="74"/>
      <c r="RKJ28" s="85"/>
      <c r="RKK28" s="74"/>
      <c r="RKL28" s="74"/>
      <c r="RKM28" s="85"/>
      <c r="RKN28" s="80"/>
      <c r="RKO28" s="80"/>
      <c r="RKP28" s="85"/>
      <c r="RKQ28" s="77"/>
      <c r="RKR28" s="74"/>
      <c r="RKS28" s="74"/>
      <c r="RKT28" s="85"/>
      <c r="RKU28" s="74"/>
      <c r="RKV28" s="74"/>
      <c r="RKW28" s="85"/>
      <c r="RKX28" s="74"/>
      <c r="RKY28" s="74"/>
      <c r="RKZ28" s="85"/>
      <c r="RLA28" s="74"/>
      <c r="RLB28" s="74"/>
      <c r="RLC28" s="85"/>
      <c r="RLD28" s="80"/>
      <c r="RLE28" s="80"/>
      <c r="RLF28" s="85"/>
      <c r="RLG28" s="77"/>
      <c r="RLH28" s="74"/>
      <c r="RLI28" s="74"/>
      <c r="RLJ28" s="85"/>
      <c r="RLK28" s="74"/>
      <c r="RLL28" s="74"/>
      <c r="RLM28" s="85"/>
      <c r="RLN28" s="74"/>
      <c r="RLO28" s="74"/>
      <c r="RLP28" s="85"/>
      <c r="RLQ28" s="74"/>
      <c r="RLR28" s="74"/>
      <c r="RLS28" s="85"/>
      <c r="RLT28" s="80"/>
      <c r="RLU28" s="80"/>
      <c r="RLV28" s="85"/>
      <c r="RLW28" s="77"/>
      <c r="RLX28" s="74"/>
      <c r="RLY28" s="74"/>
      <c r="RLZ28" s="85"/>
      <c r="RMA28" s="74"/>
      <c r="RMB28" s="74"/>
      <c r="RMC28" s="85"/>
      <c r="RMD28" s="74"/>
      <c r="RME28" s="74"/>
      <c r="RMF28" s="85"/>
      <c r="RMG28" s="74"/>
      <c r="RMH28" s="74"/>
      <c r="RMI28" s="85"/>
      <c r="RMJ28" s="80"/>
      <c r="RMK28" s="80"/>
      <c r="RML28" s="85"/>
      <c r="RMM28" s="77"/>
      <c r="RMN28" s="74"/>
      <c r="RMO28" s="74"/>
      <c r="RMP28" s="85"/>
      <c r="RMQ28" s="74"/>
      <c r="RMR28" s="74"/>
      <c r="RMS28" s="85"/>
      <c r="RMT28" s="74"/>
      <c r="RMU28" s="74"/>
      <c r="RMV28" s="85"/>
      <c r="RMW28" s="74"/>
      <c r="RMX28" s="74"/>
      <c r="RMY28" s="85"/>
      <c r="RMZ28" s="80"/>
      <c r="RNA28" s="80"/>
      <c r="RNB28" s="85"/>
      <c r="RNC28" s="77"/>
      <c r="RND28" s="74"/>
      <c r="RNE28" s="74"/>
      <c r="RNF28" s="85"/>
      <c r="RNG28" s="74"/>
      <c r="RNH28" s="74"/>
      <c r="RNI28" s="85"/>
      <c r="RNJ28" s="74"/>
      <c r="RNK28" s="74"/>
      <c r="RNL28" s="85"/>
      <c r="RNM28" s="74"/>
      <c r="RNN28" s="74"/>
      <c r="RNO28" s="85"/>
      <c r="RNP28" s="80"/>
      <c r="RNQ28" s="80"/>
      <c r="RNR28" s="85"/>
      <c r="RNS28" s="77"/>
      <c r="RNT28" s="74"/>
      <c r="RNU28" s="74"/>
      <c r="RNV28" s="85"/>
      <c r="RNW28" s="74"/>
      <c r="RNX28" s="74"/>
      <c r="RNY28" s="85"/>
      <c r="RNZ28" s="74"/>
      <c r="ROA28" s="74"/>
      <c r="ROB28" s="85"/>
      <c r="ROC28" s="74"/>
      <c r="ROD28" s="74"/>
      <c r="ROE28" s="85"/>
      <c r="ROF28" s="80"/>
      <c r="ROG28" s="80"/>
      <c r="ROH28" s="85"/>
      <c r="ROI28" s="77"/>
      <c r="ROJ28" s="74"/>
      <c r="ROK28" s="74"/>
      <c r="ROL28" s="85"/>
      <c r="ROM28" s="74"/>
      <c r="RON28" s="74"/>
      <c r="ROO28" s="85"/>
      <c r="ROP28" s="74"/>
      <c r="ROQ28" s="74"/>
      <c r="ROR28" s="85"/>
      <c r="ROS28" s="74"/>
      <c r="ROT28" s="74"/>
      <c r="ROU28" s="85"/>
      <c r="ROV28" s="80"/>
      <c r="ROW28" s="80"/>
      <c r="ROX28" s="85"/>
      <c r="ROY28" s="77"/>
      <c r="ROZ28" s="74"/>
      <c r="RPA28" s="74"/>
      <c r="RPB28" s="85"/>
      <c r="RPC28" s="74"/>
      <c r="RPD28" s="74"/>
      <c r="RPE28" s="85"/>
      <c r="RPF28" s="74"/>
      <c r="RPG28" s="74"/>
      <c r="RPH28" s="85"/>
      <c r="RPI28" s="74"/>
      <c r="RPJ28" s="74"/>
      <c r="RPK28" s="85"/>
      <c r="RPL28" s="80"/>
      <c r="RPM28" s="80"/>
      <c r="RPN28" s="85"/>
      <c r="RPO28" s="77"/>
      <c r="RPP28" s="74"/>
      <c r="RPQ28" s="74"/>
      <c r="RPR28" s="85"/>
      <c r="RPS28" s="74"/>
      <c r="RPT28" s="74"/>
      <c r="RPU28" s="85"/>
      <c r="RPV28" s="74"/>
      <c r="RPW28" s="74"/>
      <c r="RPX28" s="85"/>
      <c r="RPY28" s="74"/>
      <c r="RPZ28" s="74"/>
      <c r="RQA28" s="85"/>
      <c r="RQB28" s="80"/>
      <c r="RQC28" s="80"/>
      <c r="RQD28" s="85"/>
      <c r="RQE28" s="77"/>
      <c r="RQF28" s="74"/>
      <c r="RQG28" s="74"/>
      <c r="RQH28" s="85"/>
      <c r="RQI28" s="74"/>
      <c r="RQJ28" s="74"/>
      <c r="RQK28" s="85"/>
      <c r="RQL28" s="74"/>
      <c r="RQM28" s="74"/>
      <c r="RQN28" s="85"/>
      <c r="RQO28" s="74"/>
      <c r="RQP28" s="74"/>
      <c r="RQQ28" s="85"/>
      <c r="RQR28" s="80"/>
      <c r="RQS28" s="80"/>
      <c r="RQT28" s="85"/>
      <c r="RQU28" s="77"/>
      <c r="RQV28" s="74"/>
      <c r="RQW28" s="74"/>
      <c r="RQX28" s="85"/>
      <c r="RQY28" s="74"/>
      <c r="RQZ28" s="74"/>
      <c r="RRA28" s="85"/>
      <c r="RRB28" s="74"/>
      <c r="RRC28" s="74"/>
      <c r="RRD28" s="85"/>
      <c r="RRE28" s="74"/>
      <c r="RRF28" s="74"/>
      <c r="RRG28" s="85"/>
      <c r="RRH28" s="80"/>
      <c r="RRI28" s="80"/>
      <c r="RRJ28" s="85"/>
      <c r="RRK28" s="77"/>
      <c r="RRL28" s="74"/>
      <c r="RRM28" s="74"/>
      <c r="RRN28" s="85"/>
      <c r="RRO28" s="74"/>
      <c r="RRP28" s="74"/>
      <c r="RRQ28" s="85"/>
      <c r="RRR28" s="74"/>
      <c r="RRS28" s="74"/>
      <c r="RRT28" s="85"/>
      <c r="RRU28" s="74"/>
      <c r="RRV28" s="74"/>
      <c r="RRW28" s="85"/>
      <c r="RRX28" s="80"/>
      <c r="RRY28" s="80"/>
      <c r="RRZ28" s="85"/>
      <c r="RSA28" s="77"/>
      <c r="RSB28" s="74"/>
      <c r="RSC28" s="74"/>
      <c r="RSD28" s="85"/>
      <c r="RSE28" s="74"/>
      <c r="RSF28" s="74"/>
      <c r="RSG28" s="85"/>
      <c r="RSH28" s="74"/>
      <c r="RSI28" s="74"/>
      <c r="RSJ28" s="85"/>
      <c r="RSK28" s="74"/>
      <c r="RSL28" s="74"/>
      <c r="RSM28" s="85"/>
      <c r="RSN28" s="80"/>
      <c r="RSO28" s="80"/>
      <c r="RSP28" s="85"/>
      <c r="RSQ28" s="77"/>
      <c r="RSR28" s="74"/>
      <c r="RSS28" s="74"/>
      <c r="RST28" s="85"/>
      <c r="RSU28" s="74"/>
      <c r="RSV28" s="74"/>
      <c r="RSW28" s="85"/>
      <c r="RSX28" s="74"/>
      <c r="RSY28" s="74"/>
      <c r="RSZ28" s="85"/>
      <c r="RTA28" s="74"/>
      <c r="RTB28" s="74"/>
      <c r="RTC28" s="85"/>
      <c r="RTD28" s="80"/>
      <c r="RTE28" s="80"/>
      <c r="RTF28" s="85"/>
      <c r="RTG28" s="77"/>
      <c r="RTH28" s="74"/>
      <c r="RTI28" s="74"/>
      <c r="RTJ28" s="85"/>
      <c r="RTK28" s="74"/>
      <c r="RTL28" s="74"/>
      <c r="RTM28" s="85"/>
      <c r="RTN28" s="74"/>
      <c r="RTO28" s="74"/>
      <c r="RTP28" s="85"/>
      <c r="RTQ28" s="74"/>
      <c r="RTR28" s="74"/>
      <c r="RTS28" s="85"/>
      <c r="RTT28" s="80"/>
      <c r="RTU28" s="80"/>
      <c r="RTV28" s="85"/>
      <c r="RTW28" s="77"/>
      <c r="RTX28" s="74"/>
      <c r="RTY28" s="74"/>
      <c r="RTZ28" s="85"/>
      <c r="RUA28" s="74"/>
      <c r="RUB28" s="74"/>
      <c r="RUC28" s="85"/>
      <c r="RUD28" s="74"/>
      <c r="RUE28" s="74"/>
      <c r="RUF28" s="85"/>
      <c r="RUG28" s="74"/>
      <c r="RUH28" s="74"/>
      <c r="RUI28" s="85"/>
      <c r="RUJ28" s="80"/>
      <c r="RUK28" s="80"/>
      <c r="RUL28" s="85"/>
      <c r="RUM28" s="77"/>
      <c r="RUN28" s="74"/>
      <c r="RUO28" s="74"/>
      <c r="RUP28" s="85"/>
      <c r="RUQ28" s="74"/>
      <c r="RUR28" s="74"/>
      <c r="RUS28" s="85"/>
      <c r="RUT28" s="74"/>
      <c r="RUU28" s="74"/>
      <c r="RUV28" s="85"/>
      <c r="RUW28" s="74"/>
      <c r="RUX28" s="74"/>
      <c r="RUY28" s="85"/>
      <c r="RUZ28" s="80"/>
      <c r="RVA28" s="80"/>
      <c r="RVB28" s="85"/>
      <c r="RVC28" s="77"/>
      <c r="RVD28" s="74"/>
      <c r="RVE28" s="74"/>
      <c r="RVF28" s="85"/>
      <c r="RVG28" s="74"/>
      <c r="RVH28" s="74"/>
      <c r="RVI28" s="85"/>
      <c r="RVJ28" s="74"/>
      <c r="RVK28" s="74"/>
      <c r="RVL28" s="85"/>
      <c r="RVM28" s="74"/>
      <c r="RVN28" s="74"/>
      <c r="RVO28" s="85"/>
      <c r="RVP28" s="80"/>
      <c r="RVQ28" s="80"/>
      <c r="RVR28" s="85"/>
      <c r="RVS28" s="77"/>
      <c r="RVT28" s="74"/>
      <c r="RVU28" s="74"/>
      <c r="RVV28" s="85"/>
      <c r="RVW28" s="74"/>
      <c r="RVX28" s="74"/>
      <c r="RVY28" s="85"/>
      <c r="RVZ28" s="74"/>
      <c r="RWA28" s="74"/>
      <c r="RWB28" s="85"/>
      <c r="RWC28" s="74"/>
      <c r="RWD28" s="74"/>
      <c r="RWE28" s="85"/>
      <c r="RWF28" s="80"/>
      <c r="RWG28" s="80"/>
      <c r="RWH28" s="85"/>
      <c r="RWI28" s="77"/>
      <c r="RWJ28" s="74"/>
      <c r="RWK28" s="74"/>
      <c r="RWL28" s="85"/>
      <c r="RWM28" s="74"/>
      <c r="RWN28" s="74"/>
      <c r="RWO28" s="85"/>
      <c r="RWP28" s="74"/>
      <c r="RWQ28" s="74"/>
      <c r="RWR28" s="85"/>
      <c r="RWS28" s="74"/>
      <c r="RWT28" s="74"/>
      <c r="RWU28" s="85"/>
      <c r="RWV28" s="80"/>
      <c r="RWW28" s="80"/>
      <c r="RWX28" s="85"/>
      <c r="RWY28" s="77"/>
      <c r="RWZ28" s="74"/>
      <c r="RXA28" s="74"/>
      <c r="RXB28" s="85"/>
      <c r="RXC28" s="74"/>
      <c r="RXD28" s="74"/>
      <c r="RXE28" s="85"/>
      <c r="RXF28" s="74"/>
      <c r="RXG28" s="74"/>
      <c r="RXH28" s="85"/>
      <c r="RXI28" s="74"/>
      <c r="RXJ28" s="74"/>
      <c r="RXK28" s="85"/>
      <c r="RXL28" s="80"/>
      <c r="RXM28" s="80"/>
      <c r="RXN28" s="85"/>
      <c r="RXO28" s="77"/>
      <c r="RXP28" s="74"/>
      <c r="RXQ28" s="74"/>
      <c r="RXR28" s="85"/>
      <c r="RXS28" s="74"/>
      <c r="RXT28" s="74"/>
      <c r="RXU28" s="85"/>
      <c r="RXV28" s="74"/>
      <c r="RXW28" s="74"/>
      <c r="RXX28" s="85"/>
      <c r="RXY28" s="74"/>
      <c r="RXZ28" s="74"/>
      <c r="RYA28" s="85"/>
      <c r="RYB28" s="80"/>
      <c r="RYC28" s="80"/>
      <c r="RYD28" s="85"/>
      <c r="RYE28" s="77"/>
      <c r="RYF28" s="74"/>
      <c r="RYG28" s="74"/>
      <c r="RYH28" s="85"/>
      <c r="RYI28" s="74"/>
      <c r="RYJ28" s="74"/>
      <c r="RYK28" s="85"/>
      <c r="RYL28" s="74"/>
      <c r="RYM28" s="74"/>
      <c r="RYN28" s="85"/>
      <c r="RYO28" s="74"/>
      <c r="RYP28" s="74"/>
      <c r="RYQ28" s="85"/>
      <c r="RYR28" s="80"/>
      <c r="RYS28" s="80"/>
      <c r="RYT28" s="85"/>
      <c r="RYU28" s="77"/>
      <c r="RYV28" s="74"/>
      <c r="RYW28" s="74"/>
      <c r="RYX28" s="85"/>
      <c r="RYY28" s="74"/>
      <c r="RYZ28" s="74"/>
      <c r="RZA28" s="85"/>
      <c r="RZB28" s="74"/>
      <c r="RZC28" s="74"/>
      <c r="RZD28" s="85"/>
      <c r="RZE28" s="74"/>
      <c r="RZF28" s="74"/>
      <c r="RZG28" s="85"/>
      <c r="RZH28" s="80"/>
      <c r="RZI28" s="80"/>
      <c r="RZJ28" s="85"/>
      <c r="RZK28" s="77"/>
      <c r="RZL28" s="74"/>
      <c r="RZM28" s="74"/>
      <c r="RZN28" s="85"/>
      <c r="RZO28" s="74"/>
      <c r="RZP28" s="74"/>
      <c r="RZQ28" s="85"/>
      <c r="RZR28" s="74"/>
      <c r="RZS28" s="74"/>
      <c r="RZT28" s="85"/>
      <c r="RZU28" s="74"/>
      <c r="RZV28" s="74"/>
      <c r="RZW28" s="85"/>
      <c r="RZX28" s="80"/>
      <c r="RZY28" s="80"/>
      <c r="RZZ28" s="85"/>
      <c r="SAA28" s="77"/>
      <c r="SAB28" s="74"/>
      <c r="SAC28" s="74"/>
      <c r="SAD28" s="85"/>
      <c r="SAE28" s="74"/>
      <c r="SAF28" s="74"/>
      <c r="SAG28" s="85"/>
      <c r="SAH28" s="74"/>
      <c r="SAI28" s="74"/>
      <c r="SAJ28" s="85"/>
      <c r="SAK28" s="74"/>
      <c r="SAL28" s="74"/>
      <c r="SAM28" s="85"/>
      <c r="SAN28" s="80"/>
      <c r="SAO28" s="80"/>
      <c r="SAP28" s="85"/>
      <c r="SAQ28" s="77"/>
      <c r="SAR28" s="74"/>
      <c r="SAS28" s="74"/>
      <c r="SAT28" s="85"/>
      <c r="SAU28" s="74"/>
      <c r="SAV28" s="74"/>
      <c r="SAW28" s="85"/>
      <c r="SAX28" s="74"/>
      <c r="SAY28" s="74"/>
      <c r="SAZ28" s="85"/>
      <c r="SBA28" s="74"/>
      <c r="SBB28" s="74"/>
      <c r="SBC28" s="85"/>
      <c r="SBD28" s="80"/>
      <c r="SBE28" s="80"/>
      <c r="SBF28" s="85"/>
      <c r="SBG28" s="77"/>
      <c r="SBH28" s="74"/>
      <c r="SBI28" s="74"/>
      <c r="SBJ28" s="85"/>
      <c r="SBK28" s="74"/>
      <c r="SBL28" s="74"/>
      <c r="SBM28" s="85"/>
      <c r="SBN28" s="74"/>
      <c r="SBO28" s="74"/>
      <c r="SBP28" s="85"/>
      <c r="SBQ28" s="74"/>
      <c r="SBR28" s="74"/>
      <c r="SBS28" s="85"/>
      <c r="SBT28" s="80"/>
      <c r="SBU28" s="80"/>
      <c r="SBV28" s="85"/>
      <c r="SBW28" s="77"/>
      <c r="SBX28" s="74"/>
      <c r="SBY28" s="74"/>
      <c r="SBZ28" s="85"/>
      <c r="SCA28" s="74"/>
      <c r="SCB28" s="74"/>
      <c r="SCC28" s="85"/>
      <c r="SCD28" s="74"/>
      <c r="SCE28" s="74"/>
      <c r="SCF28" s="85"/>
      <c r="SCG28" s="74"/>
      <c r="SCH28" s="74"/>
      <c r="SCI28" s="85"/>
      <c r="SCJ28" s="80"/>
      <c r="SCK28" s="80"/>
      <c r="SCL28" s="85"/>
      <c r="SCM28" s="77"/>
      <c r="SCN28" s="74"/>
      <c r="SCO28" s="74"/>
      <c r="SCP28" s="85"/>
      <c r="SCQ28" s="74"/>
      <c r="SCR28" s="74"/>
      <c r="SCS28" s="85"/>
      <c r="SCT28" s="74"/>
      <c r="SCU28" s="74"/>
      <c r="SCV28" s="85"/>
      <c r="SCW28" s="74"/>
      <c r="SCX28" s="74"/>
      <c r="SCY28" s="85"/>
      <c r="SCZ28" s="80"/>
      <c r="SDA28" s="80"/>
      <c r="SDB28" s="85"/>
      <c r="SDC28" s="77"/>
      <c r="SDD28" s="74"/>
      <c r="SDE28" s="74"/>
      <c r="SDF28" s="85"/>
      <c r="SDG28" s="74"/>
      <c r="SDH28" s="74"/>
      <c r="SDI28" s="85"/>
      <c r="SDJ28" s="74"/>
      <c r="SDK28" s="74"/>
      <c r="SDL28" s="85"/>
      <c r="SDM28" s="74"/>
      <c r="SDN28" s="74"/>
      <c r="SDO28" s="85"/>
      <c r="SDP28" s="80"/>
      <c r="SDQ28" s="80"/>
      <c r="SDR28" s="85"/>
      <c r="SDS28" s="77"/>
      <c r="SDT28" s="74"/>
      <c r="SDU28" s="74"/>
      <c r="SDV28" s="85"/>
      <c r="SDW28" s="74"/>
      <c r="SDX28" s="74"/>
      <c r="SDY28" s="85"/>
      <c r="SDZ28" s="74"/>
      <c r="SEA28" s="74"/>
      <c r="SEB28" s="85"/>
      <c r="SEC28" s="74"/>
      <c r="SED28" s="74"/>
      <c r="SEE28" s="85"/>
      <c r="SEF28" s="80"/>
      <c r="SEG28" s="80"/>
      <c r="SEH28" s="85"/>
      <c r="SEI28" s="77"/>
      <c r="SEJ28" s="74"/>
      <c r="SEK28" s="74"/>
      <c r="SEL28" s="85"/>
      <c r="SEM28" s="74"/>
      <c r="SEN28" s="74"/>
      <c r="SEO28" s="85"/>
      <c r="SEP28" s="74"/>
      <c r="SEQ28" s="74"/>
      <c r="SER28" s="85"/>
      <c r="SES28" s="74"/>
      <c r="SET28" s="74"/>
      <c r="SEU28" s="85"/>
      <c r="SEV28" s="80"/>
      <c r="SEW28" s="80"/>
      <c r="SEX28" s="85"/>
      <c r="SEY28" s="77"/>
      <c r="SEZ28" s="74"/>
      <c r="SFA28" s="74"/>
      <c r="SFB28" s="85"/>
      <c r="SFC28" s="74"/>
      <c r="SFD28" s="74"/>
      <c r="SFE28" s="85"/>
      <c r="SFF28" s="74"/>
      <c r="SFG28" s="74"/>
      <c r="SFH28" s="85"/>
      <c r="SFI28" s="74"/>
      <c r="SFJ28" s="74"/>
      <c r="SFK28" s="85"/>
      <c r="SFL28" s="80"/>
      <c r="SFM28" s="80"/>
      <c r="SFN28" s="85"/>
      <c r="SFO28" s="77"/>
      <c r="SFP28" s="74"/>
      <c r="SFQ28" s="74"/>
      <c r="SFR28" s="85"/>
      <c r="SFS28" s="74"/>
      <c r="SFT28" s="74"/>
      <c r="SFU28" s="85"/>
      <c r="SFV28" s="74"/>
      <c r="SFW28" s="74"/>
      <c r="SFX28" s="85"/>
      <c r="SFY28" s="74"/>
      <c r="SFZ28" s="74"/>
      <c r="SGA28" s="85"/>
      <c r="SGB28" s="80"/>
      <c r="SGC28" s="80"/>
      <c r="SGD28" s="85"/>
      <c r="SGE28" s="77"/>
      <c r="SGF28" s="74"/>
      <c r="SGG28" s="74"/>
      <c r="SGH28" s="85"/>
      <c r="SGI28" s="74"/>
      <c r="SGJ28" s="74"/>
      <c r="SGK28" s="85"/>
      <c r="SGL28" s="74"/>
      <c r="SGM28" s="74"/>
      <c r="SGN28" s="85"/>
      <c r="SGO28" s="74"/>
      <c r="SGP28" s="74"/>
      <c r="SGQ28" s="85"/>
      <c r="SGR28" s="80"/>
      <c r="SGS28" s="80"/>
      <c r="SGT28" s="85"/>
      <c r="SGU28" s="77"/>
      <c r="SGV28" s="74"/>
      <c r="SGW28" s="74"/>
      <c r="SGX28" s="85"/>
      <c r="SGY28" s="74"/>
      <c r="SGZ28" s="74"/>
      <c r="SHA28" s="85"/>
      <c r="SHB28" s="74"/>
      <c r="SHC28" s="74"/>
      <c r="SHD28" s="85"/>
      <c r="SHE28" s="74"/>
      <c r="SHF28" s="74"/>
      <c r="SHG28" s="85"/>
      <c r="SHH28" s="80"/>
      <c r="SHI28" s="80"/>
      <c r="SHJ28" s="85"/>
      <c r="SHK28" s="77"/>
      <c r="SHL28" s="74"/>
      <c r="SHM28" s="74"/>
      <c r="SHN28" s="85"/>
      <c r="SHO28" s="74"/>
      <c r="SHP28" s="74"/>
      <c r="SHQ28" s="85"/>
      <c r="SHR28" s="74"/>
      <c r="SHS28" s="74"/>
      <c r="SHT28" s="85"/>
      <c r="SHU28" s="74"/>
      <c r="SHV28" s="74"/>
      <c r="SHW28" s="85"/>
      <c r="SHX28" s="80"/>
      <c r="SHY28" s="80"/>
      <c r="SHZ28" s="85"/>
      <c r="SIA28" s="77"/>
      <c r="SIB28" s="74"/>
      <c r="SIC28" s="74"/>
      <c r="SID28" s="85"/>
      <c r="SIE28" s="74"/>
      <c r="SIF28" s="74"/>
      <c r="SIG28" s="85"/>
      <c r="SIH28" s="74"/>
      <c r="SII28" s="74"/>
      <c r="SIJ28" s="85"/>
      <c r="SIK28" s="74"/>
      <c r="SIL28" s="74"/>
      <c r="SIM28" s="85"/>
      <c r="SIN28" s="80"/>
      <c r="SIO28" s="80"/>
      <c r="SIP28" s="85"/>
      <c r="SIQ28" s="77"/>
      <c r="SIR28" s="74"/>
      <c r="SIS28" s="74"/>
      <c r="SIT28" s="85"/>
      <c r="SIU28" s="74"/>
      <c r="SIV28" s="74"/>
      <c r="SIW28" s="85"/>
      <c r="SIX28" s="74"/>
      <c r="SIY28" s="74"/>
      <c r="SIZ28" s="85"/>
      <c r="SJA28" s="74"/>
      <c r="SJB28" s="74"/>
      <c r="SJC28" s="85"/>
      <c r="SJD28" s="80"/>
      <c r="SJE28" s="80"/>
      <c r="SJF28" s="85"/>
      <c r="SJG28" s="77"/>
      <c r="SJH28" s="74"/>
      <c r="SJI28" s="74"/>
      <c r="SJJ28" s="85"/>
      <c r="SJK28" s="74"/>
      <c r="SJL28" s="74"/>
      <c r="SJM28" s="85"/>
      <c r="SJN28" s="74"/>
      <c r="SJO28" s="74"/>
      <c r="SJP28" s="85"/>
      <c r="SJQ28" s="74"/>
      <c r="SJR28" s="74"/>
      <c r="SJS28" s="85"/>
      <c r="SJT28" s="80"/>
      <c r="SJU28" s="80"/>
      <c r="SJV28" s="85"/>
      <c r="SJW28" s="77"/>
      <c r="SJX28" s="74"/>
      <c r="SJY28" s="74"/>
      <c r="SJZ28" s="85"/>
      <c r="SKA28" s="74"/>
      <c r="SKB28" s="74"/>
      <c r="SKC28" s="85"/>
      <c r="SKD28" s="74"/>
      <c r="SKE28" s="74"/>
      <c r="SKF28" s="85"/>
      <c r="SKG28" s="74"/>
      <c r="SKH28" s="74"/>
      <c r="SKI28" s="85"/>
      <c r="SKJ28" s="80"/>
      <c r="SKK28" s="80"/>
      <c r="SKL28" s="85"/>
      <c r="SKM28" s="77"/>
      <c r="SKN28" s="74"/>
      <c r="SKO28" s="74"/>
      <c r="SKP28" s="85"/>
      <c r="SKQ28" s="74"/>
      <c r="SKR28" s="74"/>
      <c r="SKS28" s="85"/>
      <c r="SKT28" s="74"/>
      <c r="SKU28" s="74"/>
      <c r="SKV28" s="85"/>
      <c r="SKW28" s="74"/>
      <c r="SKX28" s="74"/>
      <c r="SKY28" s="85"/>
      <c r="SKZ28" s="80"/>
      <c r="SLA28" s="80"/>
      <c r="SLB28" s="85"/>
      <c r="SLC28" s="77"/>
      <c r="SLD28" s="74"/>
      <c r="SLE28" s="74"/>
      <c r="SLF28" s="85"/>
      <c r="SLG28" s="74"/>
      <c r="SLH28" s="74"/>
      <c r="SLI28" s="85"/>
      <c r="SLJ28" s="74"/>
      <c r="SLK28" s="74"/>
      <c r="SLL28" s="85"/>
      <c r="SLM28" s="74"/>
      <c r="SLN28" s="74"/>
      <c r="SLO28" s="85"/>
      <c r="SLP28" s="80"/>
      <c r="SLQ28" s="80"/>
      <c r="SLR28" s="85"/>
      <c r="SLS28" s="77"/>
      <c r="SLT28" s="74"/>
      <c r="SLU28" s="74"/>
      <c r="SLV28" s="85"/>
      <c r="SLW28" s="74"/>
      <c r="SLX28" s="74"/>
      <c r="SLY28" s="85"/>
      <c r="SLZ28" s="74"/>
      <c r="SMA28" s="74"/>
      <c r="SMB28" s="85"/>
      <c r="SMC28" s="74"/>
      <c r="SMD28" s="74"/>
      <c r="SME28" s="85"/>
      <c r="SMF28" s="80"/>
      <c r="SMG28" s="80"/>
      <c r="SMH28" s="85"/>
      <c r="SMI28" s="77"/>
      <c r="SMJ28" s="74"/>
      <c r="SMK28" s="74"/>
      <c r="SML28" s="85"/>
      <c r="SMM28" s="74"/>
      <c r="SMN28" s="74"/>
      <c r="SMO28" s="85"/>
      <c r="SMP28" s="74"/>
      <c r="SMQ28" s="74"/>
      <c r="SMR28" s="85"/>
      <c r="SMS28" s="74"/>
      <c r="SMT28" s="74"/>
      <c r="SMU28" s="85"/>
      <c r="SMV28" s="80"/>
      <c r="SMW28" s="80"/>
      <c r="SMX28" s="85"/>
      <c r="SMY28" s="77"/>
      <c r="SMZ28" s="74"/>
      <c r="SNA28" s="74"/>
      <c r="SNB28" s="85"/>
      <c r="SNC28" s="74"/>
      <c r="SND28" s="74"/>
      <c r="SNE28" s="85"/>
      <c r="SNF28" s="74"/>
      <c r="SNG28" s="74"/>
      <c r="SNH28" s="85"/>
      <c r="SNI28" s="74"/>
      <c r="SNJ28" s="74"/>
      <c r="SNK28" s="85"/>
      <c r="SNL28" s="80"/>
      <c r="SNM28" s="80"/>
      <c r="SNN28" s="85"/>
      <c r="SNO28" s="77"/>
      <c r="SNP28" s="74"/>
      <c r="SNQ28" s="74"/>
      <c r="SNR28" s="85"/>
      <c r="SNS28" s="74"/>
      <c r="SNT28" s="74"/>
      <c r="SNU28" s="85"/>
      <c r="SNV28" s="74"/>
      <c r="SNW28" s="74"/>
      <c r="SNX28" s="85"/>
      <c r="SNY28" s="74"/>
      <c r="SNZ28" s="74"/>
      <c r="SOA28" s="85"/>
      <c r="SOB28" s="80"/>
      <c r="SOC28" s="80"/>
      <c r="SOD28" s="85"/>
      <c r="SOE28" s="77"/>
      <c r="SOF28" s="74"/>
      <c r="SOG28" s="74"/>
      <c r="SOH28" s="85"/>
      <c r="SOI28" s="74"/>
      <c r="SOJ28" s="74"/>
      <c r="SOK28" s="85"/>
      <c r="SOL28" s="74"/>
      <c r="SOM28" s="74"/>
      <c r="SON28" s="85"/>
      <c r="SOO28" s="74"/>
      <c r="SOP28" s="74"/>
      <c r="SOQ28" s="85"/>
      <c r="SOR28" s="80"/>
      <c r="SOS28" s="80"/>
      <c r="SOT28" s="85"/>
      <c r="SOU28" s="77"/>
      <c r="SOV28" s="74"/>
      <c r="SOW28" s="74"/>
      <c r="SOX28" s="85"/>
      <c r="SOY28" s="74"/>
      <c r="SOZ28" s="74"/>
      <c r="SPA28" s="85"/>
      <c r="SPB28" s="74"/>
      <c r="SPC28" s="74"/>
      <c r="SPD28" s="85"/>
      <c r="SPE28" s="74"/>
      <c r="SPF28" s="74"/>
      <c r="SPG28" s="85"/>
      <c r="SPH28" s="80"/>
      <c r="SPI28" s="80"/>
      <c r="SPJ28" s="85"/>
      <c r="SPK28" s="77"/>
      <c r="SPL28" s="74"/>
      <c r="SPM28" s="74"/>
      <c r="SPN28" s="85"/>
      <c r="SPO28" s="74"/>
      <c r="SPP28" s="74"/>
      <c r="SPQ28" s="85"/>
      <c r="SPR28" s="74"/>
      <c r="SPS28" s="74"/>
      <c r="SPT28" s="85"/>
      <c r="SPU28" s="74"/>
      <c r="SPV28" s="74"/>
      <c r="SPW28" s="85"/>
      <c r="SPX28" s="80"/>
      <c r="SPY28" s="80"/>
      <c r="SPZ28" s="85"/>
      <c r="SQA28" s="77"/>
      <c r="SQB28" s="74"/>
      <c r="SQC28" s="74"/>
      <c r="SQD28" s="85"/>
      <c r="SQE28" s="74"/>
      <c r="SQF28" s="74"/>
      <c r="SQG28" s="85"/>
      <c r="SQH28" s="74"/>
      <c r="SQI28" s="74"/>
      <c r="SQJ28" s="85"/>
      <c r="SQK28" s="74"/>
      <c r="SQL28" s="74"/>
      <c r="SQM28" s="85"/>
      <c r="SQN28" s="80"/>
      <c r="SQO28" s="80"/>
      <c r="SQP28" s="85"/>
      <c r="SQQ28" s="77"/>
      <c r="SQR28" s="74"/>
      <c r="SQS28" s="74"/>
      <c r="SQT28" s="85"/>
      <c r="SQU28" s="74"/>
      <c r="SQV28" s="74"/>
      <c r="SQW28" s="85"/>
      <c r="SQX28" s="74"/>
      <c r="SQY28" s="74"/>
      <c r="SQZ28" s="85"/>
      <c r="SRA28" s="74"/>
      <c r="SRB28" s="74"/>
      <c r="SRC28" s="85"/>
      <c r="SRD28" s="80"/>
      <c r="SRE28" s="80"/>
      <c r="SRF28" s="85"/>
      <c r="SRG28" s="77"/>
      <c r="SRH28" s="74"/>
      <c r="SRI28" s="74"/>
      <c r="SRJ28" s="85"/>
      <c r="SRK28" s="74"/>
      <c r="SRL28" s="74"/>
      <c r="SRM28" s="85"/>
      <c r="SRN28" s="74"/>
      <c r="SRO28" s="74"/>
      <c r="SRP28" s="85"/>
      <c r="SRQ28" s="74"/>
      <c r="SRR28" s="74"/>
      <c r="SRS28" s="85"/>
      <c r="SRT28" s="80"/>
      <c r="SRU28" s="80"/>
      <c r="SRV28" s="85"/>
      <c r="SRW28" s="77"/>
      <c r="SRX28" s="74"/>
      <c r="SRY28" s="74"/>
      <c r="SRZ28" s="85"/>
      <c r="SSA28" s="74"/>
      <c r="SSB28" s="74"/>
      <c r="SSC28" s="85"/>
      <c r="SSD28" s="74"/>
      <c r="SSE28" s="74"/>
      <c r="SSF28" s="85"/>
      <c r="SSG28" s="74"/>
      <c r="SSH28" s="74"/>
      <c r="SSI28" s="85"/>
      <c r="SSJ28" s="80"/>
      <c r="SSK28" s="80"/>
      <c r="SSL28" s="85"/>
      <c r="SSM28" s="77"/>
      <c r="SSN28" s="74"/>
      <c r="SSO28" s="74"/>
      <c r="SSP28" s="85"/>
      <c r="SSQ28" s="74"/>
      <c r="SSR28" s="74"/>
      <c r="SSS28" s="85"/>
      <c r="SST28" s="74"/>
      <c r="SSU28" s="74"/>
      <c r="SSV28" s="85"/>
      <c r="SSW28" s="74"/>
      <c r="SSX28" s="74"/>
      <c r="SSY28" s="85"/>
      <c r="SSZ28" s="80"/>
      <c r="STA28" s="80"/>
      <c r="STB28" s="85"/>
      <c r="STC28" s="77"/>
      <c r="STD28" s="74"/>
      <c r="STE28" s="74"/>
      <c r="STF28" s="85"/>
      <c r="STG28" s="74"/>
      <c r="STH28" s="74"/>
      <c r="STI28" s="85"/>
      <c r="STJ28" s="74"/>
      <c r="STK28" s="74"/>
      <c r="STL28" s="85"/>
      <c r="STM28" s="74"/>
      <c r="STN28" s="74"/>
      <c r="STO28" s="85"/>
      <c r="STP28" s="80"/>
      <c r="STQ28" s="80"/>
      <c r="STR28" s="85"/>
      <c r="STS28" s="77"/>
      <c r="STT28" s="74"/>
      <c r="STU28" s="74"/>
      <c r="STV28" s="85"/>
      <c r="STW28" s="74"/>
      <c r="STX28" s="74"/>
      <c r="STY28" s="85"/>
      <c r="STZ28" s="74"/>
      <c r="SUA28" s="74"/>
      <c r="SUB28" s="85"/>
      <c r="SUC28" s="74"/>
      <c r="SUD28" s="74"/>
      <c r="SUE28" s="85"/>
      <c r="SUF28" s="80"/>
      <c r="SUG28" s="80"/>
      <c r="SUH28" s="85"/>
      <c r="SUI28" s="77"/>
      <c r="SUJ28" s="74"/>
      <c r="SUK28" s="74"/>
      <c r="SUL28" s="85"/>
      <c r="SUM28" s="74"/>
      <c r="SUN28" s="74"/>
      <c r="SUO28" s="85"/>
      <c r="SUP28" s="74"/>
      <c r="SUQ28" s="74"/>
      <c r="SUR28" s="85"/>
      <c r="SUS28" s="74"/>
      <c r="SUT28" s="74"/>
      <c r="SUU28" s="85"/>
      <c r="SUV28" s="80"/>
      <c r="SUW28" s="80"/>
      <c r="SUX28" s="85"/>
      <c r="SUY28" s="77"/>
      <c r="SUZ28" s="74"/>
      <c r="SVA28" s="74"/>
      <c r="SVB28" s="85"/>
      <c r="SVC28" s="74"/>
      <c r="SVD28" s="74"/>
      <c r="SVE28" s="85"/>
      <c r="SVF28" s="74"/>
      <c r="SVG28" s="74"/>
      <c r="SVH28" s="85"/>
      <c r="SVI28" s="74"/>
      <c r="SVJ28" s="74"/>
      <c r="SVK28" s="85"/>
      <c r="SVL28" s="80"/>
      <c r="SVM28" s="80"/>
      <c r="SVN28" s="85"/>
      <c r="SVO28" s="77"/>
      <c r="SVP28" s="74"/>
      <c r="SVQ28" s="74"/>
      <c r="SVR28" s="85"/>
      <c r="SVS28" s="74"/>
      <c r="SVT28" s="74"/>
      <c r="SVU28" s="85"/>
      <c r="SVV28" s="74"/>
      <c r="SVW28" s="74"/>
      <c r="SVX28" s="85"/>
      <c r="SVY28" s="74"/>
      <c r="SVZ28" s="74"/>
      <c r="SWA28" s="85"/>
      <c r="SWB28" s="80"/>
      <c r="SWC28" s="80"/>
      <c r="SWD28" s="85"/>
      <c r="SWE28" s="77"/>
      <c r="SWF28" s="74"/>
      <c r="SWG28" s="74"/>
      <c r="SWH28" s="85"/>
      <c r="SWI28" s="74"/>
      <c r="SWJ28" s="74"/>
      <c r="SWK28" s="85"/>
      <c r="SWL28" s="74"/>
      <c r="SWM28" s="74"/>
      <c r="SWN28" s="85"/>
      <c r="SWO28" s="74"/>
      <c r="SWP28" s="74"/>
      <c r="SWQ28" s="85"/>
      <c r="SWR28" s="80"/>
      <c r="SWS28" s="80"/>
      <c r="SWT28" s="85"/>
      <c r="SWU28" s="77"/>
      <c r="SWV28" s="74"/>
      <c r="SWW28" s="74"/>
      <c r="SWX28" s="85"/>
      <c r="SWY28" s="74"/>
      <c r="SWZ28" s="74"/>
      <c r="SXA28" s="85"/>
      <c r="SXB28" s="74"/>
      <c r="SXC28" s="74"/>
      <c r="SXD28" s="85"/>
      <c r="SXE28" s="74"/>
      <c r="SXF28" s="74"/>
      <c r="SXG28" s="85"/>
      <c r="SXH28" s="80"/>
      <c r="SXI28" s="80"/>
      <c r="SXJ28" s="85"/>
      <c r="SXK28" s="77"/>
      <c r="SXL28" s="74"/>
      <c r="SXM28" s="74"/>
      <c r="SXN28" s="85"/>
      <c r="SXO28" s="74"/>
      <c r="SXP28" s="74"/>
      <c r="SXQ28" s="85"/>
      <c r="SXR28" s="74"/>
      <c r="SXS28" s="74"/>
      <c r="SXT28" s="85"/>
      <c r="SXU28" s="74"/>
      <c r="SXV28" s="74"/>
      <c r="SXW28" s="85"/>
      <c r="SXX28" s="80"/>
      <c r="SXY28" s="80"/>
      <c r="SXZ28" s="85"/>
      <c r="SYA28" s="77"/>
      <c r="SYB28" s="74"/>
      <c r="SYC28" s="74"/>
      <c r="SYD28" s="85"/>
      <c r="SYE28" s="74"/>
      <c r="SYF28" s="74"/>
      <c r="SYG28" s="85"/>
      <c r="SYH28" s="74"/>
      <c r="SYI28" s="74"/>
      <c r="SYJ28" s="85"/>
      <c r="SYK28" s="74"/>
      <c r="SYL28" s="74"/>
      <c r="SYM28" s="85"/>
      <c r="SYN28" s="80"/>
      <c r="SYO28" s="80"/>
      <c r="SYP28" s="85"/>
      <c r="SYQ28" s="77"/>
      <c r="SYR28" s="74"/>
      <c r="SYS28" s="74"/>
      <c r="SYT28" s="85"/>
      <c r="SYU28" s="74"/>
      <c r="SYV28" s="74"/>
      <c r="SYW28" s="85"/>
      <c r="SYX28" s="74"/>
      <c r="SYY28" s="74"/>
      <c r="SYZ28" s="85"/>
      <c r="SZA28" s="74"/>
      <c r="SZB28" s="74"/>
      <c r="SZC28" s="85"/>
      <c r="SZD28" s="80"/>
      <c r="SZE28" s="80"/>
      <c r="SZF28" s="85"/>
      <c r="SZG28" s="77"/>
      <c r="SZH28" s="74"/>
      <c r="SZI28" s="74"/>
      <c r="SZJ28" s="85"/>
      <c r="SZK28" s="74"/>
      <c r="SZL28" s="74"/>
      <c r="SZM28" s="85"/>
      <c r="SZN28" s="74"/>
      <c r="SZO28" s="74"/>
      <c r="SZP28" s="85"/>
      <c r="SZQ28" s="74"/>
      <c r="SZR28" s="74"/>
      <c r="SZS28" s="85"/>
      <c r="SZT28" s="80"/>
      <c r="SZU28" s="80"/>
      <c r="SZV28" s="85"/>
      <c r="SZW28" s="77"/>
      <c r="SZX28" s="74"/>
      <c r="SZY28" s="74"/>
      <c r="SZZ28" s="85"/>
      <c r="TAA28" s="74"/>
      <c r="TAB28" s="74"/>
      <c r="TAC28" s="85"/>
      <c r="TAD28" s="74"/>
      <c r="TAE28" s="74"/>
      <c r="TAF28" s="85"/>
      <c r="TAG28" s="74"/>
      <c r="TAH28" s="74"/>
      <c r="TAI28" s="85"/>
      <c r="TAJ28" s="80"/>
      <c r="TAK28" s="80"/>
      <c r="TAL28" s="85"/>
      <c r="TAM28" s="77"/>
      <c r="TAN28" s="74"/>
      <c r="TAO28" s="74"/>
      <c r="TAP28" s="85"/>
      <c r="TAQ28" s="74"/>
      <c r="TAR28" s="74"/>
      <c r="TAS28" s="85"/>
      <c r="TAT28" s="74"/>
      <c r="TAU28" s="74"/>
      <c r="TAV28" s="85"/>
      <c r="TAW28" s="74"/>
      <c r="TAX28" s="74"/>
      <c r="TAY28" s="85"/>
      <c r="TAZ28" s="80"/>
      <c r="TBA28" s="80"/>
      <c r="TBB28" s="85"/>
      <c r="TBC28" s="77"/>
      <c r="TBD28" s="74"/>
      <c r="TBE28" s="74"/>
      <c r="TBF28" s="85"/>
      <c r="TBG28" s="74"/>
      <c r="TBH28" s="74"/>
      <c r="TBI28" s="85"/>
      <c r="TBJ28" s="74"/>
      <c r="TBK28" s="74"/>
      <c r="TBL28" s="85"/>
      <c r="TBM28" s="74"/>
      <c r="TBN28" s="74"/>
      <c r="TBO28" s="85"/>
      <c r="TBP28" s="80"/>
      <c r="TBQ28" s="80"/>
      <c r="TBR28" s="85"/>
      <c r="TBS28" s="77"/>
      <c r="TBT28" s="74"/>
      <c r="TBU28" s="74"/>
      <c r="TBV28" s="85"/>
      <c r="TBW28" s="74"/>
      <c r="TBX28" s="74"/>
      <c r="TBY28" s="85"/>
      <c r="TBZ28" s="74"/>
      <c r="TCA28" s="74"/>
      <c r="TCB28" s="85"/>
      <c r="TCC28" s="74"/>
      <c r="TCD28" s="74"/>
      <c r="TCE28" s="85"/>
      <c r="TCF28" s="80"/>
      <c r="TCG28" s="80"/>
      <c r="TCH28" s="85"/>
      <c r="TCI28" s="77"/>
      <c r="TCJ28" s="74"/>
      <c r="TCK28" s="74"/>
      <c r="TCL28" s="85"/>
      <c r="TCM28" s="74"/>
      <c r="TCN28" s="74"/>
      <c r="TCO28" s="85"/>
      <c r="TCP28" s="74"/>
      <c r="TCQ28" s="74"/>
      <c r="TCR28" s="85"/>
      <c r="TCS28" s="74"/>
      <c r="TCT28" s="74"/>
      <c r="TCU28" s="85"/>
      <c r="TCV28" s="80"/>
      <c r="TCW28" s="80"/>
      <c r="TCX28" s="85"/>
      <c r="TCY28" s="77"/>
      <c r="TCZ28" s="74"/>
      <c r="TDA28" s="74"/>
      <c r="TDB28" s="85"/>
      <c r="TDC28" s="74"/>
      <c r="TDD28" s="74"/>
      <c r="TDE28" s="85"/>
      <c r="TDF28" s="74"/>
      <c r="TDG28" s="74"/>
      <c r="TDH28" s="85"/>
      <c r="TDI28" s="74"/>
      <c r="TDJ28" s="74"/>
      <c r="TDK28" s="85"/>
      <c r="TDL28" s="80"/>
      <c r="TDM28" s="80"/>
      <c r="TDN28" s="85"/>
      <c r="TDO28" s="77"/>
      <c r="TDP28" s="74"/>
      <c r="TDQ28" s="74"/>
      <c r="TDR28" s="85"/>
      <c r="TDS28" s="74"/>
      <c r="TDT28" s="74"/>
      <c r="TDU28" s="85"/>
      <c r="TDV28" s="74"/>
      <c r="TDW28" s="74"/>
      <c r="TDX28" s="85"/>
      <c r="TDY28" s="74"/>
      <c r="TDZ28" s="74"/>
      <c r="TEA28" s="85"/>
      <c r="TEB28" s="80"/>
      <c r="TEC28" s="80"/>
      <c r="TED28" s="85"/>
      <c r="TEE28" s="77"/>
      <c r="TEF28" s="74"/>
      <c r="TEG28" s="74"/>
      <c r="TEH28" s="85"/>
      <c r="TEI28" s="74"/>
      <c r="TEJ28" s="74"/>
      <c r="TEK28" s="85"/>
      <c r="TEL28" s="74"/>
      <c r="TEM28" s="74"/>
      <c r="TEN28" s="85"/>
      <c r="TEO28" s="74"/>
      <c r="TEP28" s="74"/>
      <c r="TEQ28" s="85"/>
      <c r="TER28" s="80"/>
      <c r="TES28" s="80"/>
      <c r="TET28" s="85"/>
      <c r="TEU28" s="77"/>
      <c r="TEV28" s="74"/>
      <c r="TEW28" s="74"/>
      <c r="TEX28" s="85"/>
      <c r="TEY28" s="74"/>
      <c r="TEZ28" s="74"/>
      <c r="TFA28" s="85"/>
      <c r="TFB28" s="74"/>
      <c r="TFC28" s="74"/>
      <c r="TFD28" s="85"/>
      <c r="TFE28" s="74"/>
      <c r="TFF28" s="74"/>
      <c r="TFG28" s="85"/>
      <c r="TFH28" s="80"/>
      <c r="TFI28" s="80"/>
      <c r="TFJ28" s="85"/>
      <c r="TFK28" s="77"/>
      <c r="TFL28" s="74"/>
      <c r="TFM28" s="74"/>
      <c r="TFN28" s="85"/>
      <c r="TFO28" s="74"/>
      <c r="TFP28" s="74"/>
      <c r="TFQ28" s="85"/>
      <c r="TFR28" s="74"/>
      <c r="TFS28" s="74"/>
      <c r="TFT28" s="85"/>
      <c r="TFU28" s="74"/>
      <c r="TFV28" s="74"/>
      <c r="TFW28" s="85"/>
      <c r="TFX28" s="80"/>
      <c r="TFY28" s="80"/>
      <c r="TFZ28" s="85"/>
      <c r="TGA28" s="77"/>
      <c r="TGB28" s="74"/>
      <c r="TGC28" s="74"/>
      <c r="TGD28" s="85"/>
      <c r="TGE28" s="74"/>
      <c r="TGF28" s="74"/>
      <c r="TGG28" s="85"/>
      <c r="TGH28" s="74"/>
      <c r="TGI28" s="74"/>
      <c r="TGJ28" s="85"/>
      <c r="TGK28" s="74"/>
      <c r="TGL28" s="74"/>
      <c r="TGM28" s="85"/>
      <c r="TGN28" s="80"/>
      <c r="TGO28" s="80"/>
      <c r="TGP28" s="85"/>
      <c r="TGQ28" s="77"/>
      <c r="TGR28" s="74"/>
      <c r="TGS28" s="74"/>
      <c r="TGT28" s="85"/>
      <c r="TGU28" s="74"/>
      <c r="TGV28" s="74"/>
      <c r="TGW28" s="85"/>
      <c r="TGX28" s="74"/>
      <c r="TGY28" s="74"/>
      <c r="TGZ28" s="85"/>
      <c r="THA28" s="74"/>
      <c r="THB28" s="74"/>
      <c r="THC28" s="85"/>
      <c r="THD28" s="80"/>
      <c r="THE28" s="80"/>
      <c r="THF28" s="85"/>
      <c r="THG28" s="77"/>
      <c r="THH28" s="74"/>
      <c r="THI28" s="74"/>
      <c r="THJ28" s="85"/>
      <c r="THK28" s="74"/>
      <c r="THL28" s="74"/>
      <c r="THM28" s="85"/>
      <c r="THN28" s="74"/>
      <c r="THO28" s="74"/>
      <c r="THP28" s="85"/>
      <c r="THQ28" s="74"/>
      <c r="THR28" s="74"/>
      <c r="THS28" s="85"/>
      <c r="THT28" s="80"/>
      <c r="THU28" s="80"/>
      <c r="THV28" s="85"/>
      <c r="THW28" s="77"/>
      <c r="THX28" s="74"/>
      <c r="THY28" s="74"/>
      <c r="THZ28" s="85"/>
      <c r="TIA28" s="74"/>
      <c r="TIB28" s="74"/>
      <c r="TIC28" s="85"/>
      <c r="TID28" s="74"/>
      <c r="TIE28" s="74"/>
      <c r="TIF28" s="85"/>
      <c r="TIG28" s="74"/>
      <c r="TIH28" s="74"/>
      <c r="TII28" s="85"/>
      <c r="TIJ28" s="80"/>
      <c r="TIK28" s="80"/>
      <c r="TIL28" s="85"/>
      <c r="TIM28" s="77"/>
      <c r="TIN28" s="74"/>
      <c r="TIO28" s="74"/>
      <c r="TIP28" s="85"/>
      <c r="TIQ28" s="74"/>
      <c r="TIR28" s="74"/>
      <c r="TIS28" s="85"/>
      <c r="TIT28" s="74"/>
      <c r="TIU28" s="74"/>
      <c r="TIV28" s="85"/>
      <c r="TIW28" s="74"/>
      <c r="TIX28" s="74"/>
      <c r="TIY28" s="85"/>
      <c r="TIZ28" s="80"/>
      <c r="TJA28" s="80"/>
      <c r="TJB28" s="85"/>
      <c r="TJC28" s="77"/>
      <c r="TJD28" s="74"/>
      <c r="TJE28" s="74"/>
      <c r="TJF28" s="85"/>
      <c r="TJG28" s="74"/>
      <c r="TJH28" s="74"/>
      <c r="TJI28" s="85"/>
      <c r="TJJ28" s="74"/>
      <c r="TJK28" s="74"/>
      <c r="TJL28" s="85"/>
      <c r="TJM28" s="74"/>
      <c r="TJN28" s="74"/>
      <c r="TJO28" s="85"/>
      <c r="TJP28" s="80"/>
      <c r="TJQ28" s="80"/>
      <c r="TJR28" s="85"/>
      <c r="TJS28" s="77"/>
      <c r="TJT28" s="74"/>
      <c r="TJU28" s="74"/>
      <c r="TJV28" s="85"/>
      <c r="TJW28" s="74"/>
      <c r="TJX28" s="74"/>
      <c r="TJY28" s="85"/>
      <c r="TJZ28" s="74"/>
      <c r="TKA28" s="74"/>
      <c r="TKB28" s="85"/>
      <c r="TKC28" s="74"/>
      <c r="TKD28" s="74"/>
      <c r="TKE28" s="85"/>
      <c r="TKF28" s="80"/>
      <c r="TKG28" s="80"/>
      <c r="TKH28" s="85"/>
      <c r="TKI28" s="77"/>
      <c r="TKJ28" s="74"/>
      <c r="TKK28" s="74"/>
      <c r="TKL28" s="85"/>
      <c r="TKM28" s="74"/>
      <c r="TKN28" s="74"/>
      <c r="TKO28" s="85"/>
      <c r="TKP28" s="74"/>
      <c r="TKQ28" s="74"/>
      <c r="TKR28" s="85"/>
      <c r="TKS28" s="74"/>
      <c r="TKT28" s="74"/>
      <c r="TKU28" s="85"/>
      <c r="TKV28" s="80"/>
      <c r="TKW28" s="80"/>
      <c r="TKX28" s="85"/>
      <c r="TKY28" s="77"/>
      <c r="TKZ28" s="74"/>
      <c r="TLA28" s="74"/>
      <c r="TLB28" s="85"/>
      <c r="TLC28" s="74"/>
      <c r="TLD28" s="74"/>
      <c r="TLE28" s="85"/>
      <c r="TLF28" s="74"/>
      <c r="TLG28" s="74"/>
      <c r="TLH28" s="85"/>
      <c r="TLI28" s="74"/>
      <c r="TLJ28" s="74"/>
      <c r="TLK28" s="85"/>
      <c r="TLL28" s="80"/>
      <c r="TLM28" s="80"/>
      <c r="TLN28" s="85"/>
      <c r="TLO28" s="77"/>
      <c r="TLP28" s="74"/>
      <c r="TLQ28" s="74"/>
      <c r="TLR28" s="85"/>
      <c r="TLS28" s="74"/>
      <c r="TLT28" s="74"/>
      <c r="TLU28" s="85"/>
      <c r="TLV28" s="74"/>
      <c r="TLW28" s="74"/>
      <c r="TLX28" s="85"/>
      <c r="TLY28" s="74"/>
      <c r="TLZ28" s="74"/>
      <c r="TMA28" s="85"/>
      <c r="TMB28" s="80"/>
      <c r="TMC28" s="80"/>
      <c r="TMD28" s="85"/>
      <c r="TME28" s="77"/>
      <c r="TMF28" s="74"/>
      <c r="TMG28" s="74"/>
      <c r="TMH28" s="85"/>
      <c r="TMI28" s="74"/>
      <c r="TMJ28" s="74"/>
      <c r="TMK28" s="85"/>
      <c r="TML28" s="74"/>
      <c r="TMM28" s="74"/>
      <c r="TMN28" s="85"/>
      <c r="TMO28" s="74"/>
      <c r="TMP28" s="74"/>
      <c r="TMQ28" s="85"/>
      <c r="TMR28" s="80"/>
      <c r="TMS28" s="80"/>
      <c r="TMT28" s="85"/>
      <c r="TMU28" s="77"/>
      <c r="TMV28" s="74"/>
      <c r="TMW28" s="74"/>
      <c r="TMX28" s="85"/>
      <c r="TMY28" s="74"/>
      <c r="TMZ28" s="74"/>
      <c r="TNA28" s="85"/>
      <c r="TNB28" s="74"/>
      <c r="TNC28" s="74"/>
      <c r="TND28" s="85"/>
      <c r="TNE28" s="74"/>
      <c r="TNF28" s="74"/>
      <c r="TNG28" s="85"/>
      <c r="TNH28" s="80"/>
      <c r="TNI28" s="80"/>
      <c r="TNJ28" s="85"/>
      <c r="TNK28" s="77"/>
      <c r="TNL28" s="74"/>
      <c r="TNM28" s="74"/>
      <c r="TNN28" s="85"/>
      <c r="TNO28" s="74"/>
      <c r="TNP28" s="74"/>
      <c r="TNQ28" s="85"/>
      <c r="TNR28" s="74"/>
      <c r="TNS28" s="74"/>
      <c r="TNT28" s="85"/>
      <c r="TNU28" s="74"/>
      <c r="TNV28" s="74"/>
      <c r="TNW28" s="85"/>
      <c r="TNX28" s="80"/>
      <c r="TNY28" s="80"/>
      <c r="TNZ28" s="85"/>
      <c r="TOA28" s="77"/>
      <c r="TOB28" s="74"/>
      <c r="TOC28" s="74"/>
      <c r="TOD28" s="85"/>
      <c r="TOE28" s="74"/>
      <c r="TOF28" s="74"/>
      <c r="TOG28" s="85"/>
      <c r="TOH28" s="74"/>
      <c r="TOI28" s="74"/>
      <c r="TOJ28" s="85"/>
      <c r="TOK28" s="74"/>
      <c r="TOL28" s="74"/>
      <c r="TOM28" s="85"/>
      <c r="TON28" s="80"/>
      <c r="TOO28" s="80"/>
      <c r="TOP28" s="85"/>
      <c r="TOQ28" s="77"/>
      <c r="TOR28" s="74"/>
      <c r="TOS28" s="74"/>
      <c r="TOT28" s="85"/>
      <c r="TOU28" s="74"/>
      <c r="TOV28" s="74"/>
      <c r="TOW28" s="85"/>
      <c r="TOX28" s="74"/>
      <c r="TOY28" s="74"/>
      <c r="TOZ28" s="85"/>
      <c r="TPA28" s="74"/>
      <c r="TPB28" s="74"/>
      <c r="TPC28" s="85"/>
      <c r="TPD28" s="80"/>
      <c r="TPE28" s="80"/>
      <c r="TPF28" s="85"/>
      <c r="TPG28" s="77"/>
      <c r="TPH28" s="74"/>
      <c r="TPI28" s="74"/>
      <c r="TPJ28" s="85"/>
      <c r="TPK28" s="74"/>
      <c r="TPL28" s="74"/>
      <c r="TPM28" s="85"/>
      <c r="TPN28" s="74"/>
      <c r="TPO28" s="74"/>
      <c r="TPP28" s="85"/>
      <c r="TPQ28" s="74"/>
      <c r="TPR28" s="74"/>
      <c r="TPS28" s="85"/>
      <c r="TPT28" s="80"/>
      <c r="TPU28" s="80"/>
      <c r="TPV28" s="85"/>
      <c r="TPW28" s="77"/>
      <c r="TPX28" s="74"/>
      <c r="TPY28" s="74"/>
      <c r="TPZ28" s="85"/>
      <c r="TQA28" s="74"/>
      <c r="TQB28" s="74"/>
      <c r="TQC28" s="85"/>
      <c r="TQD28" s="74"/>
      <c r="TQE28" s="74"/>
      <c r="TQF28" s="85"/>
      <c r="TQG28" s="74"/>
      <c r="TQH28" s="74"/>
      <c r="TQI28" s="85"/>
      <c r="TQJ28" s="80"/>
      <c r="TQK28" s="80"/>
      <c r="TQL28" s="85"/>
      <c r="TQM28" s="77"/>
      <c r="TQN28" s="74"/>
      <c r="TQO28" s="74"/>
      <c r="TQP28" s="85"/>
      <c r="TQQ28" s="74"/>
      <c r="TQR28" s="74"/>
      <c r="TQS28" s="85"/>
      <c r="TQT28" s="74"/>
      <c r="TQU28" s="74"/>
      <c r="TQV28" s="85"/>
      <c r="TQW28" s="74"/>
      <c r="TQX28" s="74"/>
      <c r="TQY28" s="85"/>
      <c r="TQZ28" s="80"/>
      <c r="TRA28" s="80"/>
      <c r="TRB28" s="85"/>
      <c r="TRC28" s="77"/>
      <c r="TRD28" s="74"/>
      <c r="TRE28" s="74"/>
      <c r="TRF28" s="85"/>
      <c r="TRG28" s="74"/>
      <c r="TRH28" s="74"/>
      <c r="TRI28" s="85"/>
      <c r="TRJ28" s="74"/>
      <c r="TRK28" s="74"/>
      <c r="TRL28" s="85"/>
      <c r="TRM28" s="74"/>
      <c r="TRN28" s="74"/>
      <c r="TRO28" s="85"/>
      <c r="TRP28" s="80"/>
      <c r="TRQ28" s="80"/>
      <c r="TRR28" s="85"/>
      <c r="TRS28" s="77"/>
      <c r="TRT28" s="74"/>
      <c r="TRU28" s="74"/>
      <c r="TRV28" s="85"/>
      <c r="TRW28" s="74"/>
      <c r="TRX28" s="74"/>
      <c r="TRY28" s="85"/>
      <c r="TRZ28" s="74"/>
      <c r="TSA28" s="74"/>
      <c r="TSB28" s="85"/>
      <c r="TSC28" s="74"/>
      <c r="TSD28" s="74"/>
      <c r="TSE28" s="85"/>
      <c r="TSF28" s="80"/>
      <c r="TSG28" s="80"/>
      <c r="TSH28" s="85"/>
      <c r="TSI28" s="77"/>
      <c r="TSJ28" s="74"/>
      <c r="TSK28" s="74"/>
      <c r="TSL28" s="85"/>
      <c r="TSM28" s="74"/>
      <c r="TSN28" s="74"/>
      <c r="TSO28" s="85"/>
      <c r="TSP28" s="74"/>
      <c r="TSQ28" s="74"/>
      <c r="TSR28" s="85"/>
      <c r="TSS28" s="74"/>
      <c r="TST28" s="74"/>
      <c r="TSU28" s="85"/>
      <c r="TSV28" s="80"/>
      <c r="TSW28" s="80"/>
      <c r="TSX28" s="85"/>
      <c r="TSY28" s="77"/>
      <c r="TSZ28" s="74"/>
      <c r="TTA28" s="74"/>
      <c r="TTB28" s="85"/>
      <c r="TTC28" s="74"/>
      <c r="TTD28" s="74"/>
      <c r="TTE28" s="85"/>
      <c r="TTF28" s="74"/>
      <c r="TTG28" s="74"/>
      <c r="TTH28" s="85"/>
      <c r="TTI28" s="74"/>
      <c r="TTJ28" s="74"/>
      <c r="TTK28" s="85"/>
      <c r="TTL28" s="80"/>
      <c r="TTM28" s="80"/>
      <c r="TTN28" s="85"/>
      <c r="TTO28" s="77"/>
      <c r="TTP28" s="74"/>
      <c r="TTQ28" s="74"/>
      <c r="TTR28" s="85"/>
      <c r="TTS28" s="74"/>
      <c r="TTT28" s="74"/>
      <c r="TTU28" s="85"/>
      <c r="TTV28" s="74"/>
      <c r="TTW28" s="74"/>
      <c r="TTX28" s="85"/>
      <c r="TTY28" s="74"/>
      <c r="TTZ28" s="74"/>
      <c r="TUA28" s="85"/>
      <c r="TUB28" s="80"/>
      <c r="TUC28" s="80"/>
      <c r="TUD28" s="85"/>
      <c r="TUE28" s="77"/>
      <c r="TUF28" s="74"/>
      <c r="TUG28" s="74"/>
      <c r="TUH28" s="85"/>
      <c r="TUI28" s="74"/>
      <c r="TUJ28" s="74"/>
      <c r="TUK28" s="85"/>
      <c r="TUL28" s="74"/>
      <c r="TUM28" s="74"/>
      <c r="TUN28" s="85"/>
      <c r="TUO28" s="74"/>
      <c r="TUP28" s="74"/>
      <c r="TUQ28" s="85"/>
      <c r="TUR28" s="80"/>
      <c r="TUS28" s="80"/>
      <c r="TUT28" s="85"/>
      <c r="TUU28" s="77"/>
      <c r="TUV28" s="74"/>
      <c r="TUW28" s="74"/>
      <c r="TUX28" s="85"/>
      <c r="TUY28" s="74"/>
      <c r="TUZ28" s="74"/>
      <c r="TVA28" s="85"/>
      <c r="TVB28" s="74"/>
      <c r="TVC28" s="74"/>
      <c r="TVD28" s="85"/>
      <c r="TVE28" s="74"/>
      <c r="TVF28" s="74"/>
      <c r="TVG28" s="85"/>
      <c r="TVH28" s="80"/>
      <c r="TVI28" s="80"/>
      <c r="TVJ28" s="85"/>
      <c r="TVK28" s="77"/>
      <c r="TVL28" s="74"/>
      <c r="TVM28" s="74"/>
      <c r="TVN28" s="85"/>
      <c r="TVO28" s="74"/>
      <c r="TVP28" s="74"/>
      <c r="TVQ28" s="85"/>
      <c r="TVR28" s="74"/>
      <c r="TVS28" s="74"/>
      <c r="TVT28" s="85"/>
      <c r="TVU28" s="74"/>
      <c r="TVV28" s="74"/>
      <c r="TVW28" s="85"/>
      <c r="TVX28" s="80"/>
      <c r="TVY28" s="80"/>
      <c r="TVZ28" s="85"/>
      <c r="TWA28" s="77"/>
      <c r="TWB28" s="74"/>
      <c r="TWC28" s="74"/>
      <c r="TWD28" s="85"/>
      <c r="TWE28" s="74"/>
      <c r="TWF28" s="74"/>
      <c r="TWG28" s="85"/>
      <c r="TWH28" s="74"/>
      <c r="TWI28" s="74"/>
      <c r="TWJ28" s="85"/>
      <c r="TWK28" s="74"/>
      <c r="TWL28" s="74"/>
      <c r="TWM28" s="85"/>
      <c r="TWN28" s="80"/>
      <c r="TWO28" s="80"/>
      <c r="TWP28" s="85"/>
      <c r="TWQ28" s="77"/>
      <c r="TWR28" s="74"/>
      <c r="TWS28" s="74"/>
      <c r="TWT28" s="85"/>
      <c r="TWU28" s="74"/>
      <c r="TWV28" s="74"/>
      <c r="TWW28" s="85"/>
      <c r="TWX28" s="74"/>
      <c r="TWY28" s="74"/>
      <c r="TWZ28" s="85"/>
      <c r="TXA28" s="74"/>
      <c r="TXB28" s="74"/>
      <c r="TXC28" s="85"/>
      <c r="TXD28" s="80"/>
      <c r="TXE28" s="80"/>
      <c r="TXF28" s="85"/>
      <c r="TXG28" s="77"/>
      <c r="TXH28" s="74"/>
      <c r="TXI28" s="74"/>
      <c r="TXJ28" s="85"/>
      <c r="TXK28" s="74"/>
      <c r="TXL28" s="74"/>
      <c r="TXM28" s="85"/>
      <c r="TXN28" s="74"/>
      <c r="TXO28" s="74"/>
      <c r="TXP28" s="85"/>
      <c r="TXQ28" s="74"/>
      <c r="TXR28" s="74"/>
      <c r="TXS28" s="85"/>
      <c r="TXT28" s="80"/>
      <c r="TXU28" s="80"/>
      <c r="TXV28" s="85"/>
      <c r="TXW28" s="77"/>
      <c r="TXX28" s="74"/>
      <c r="TXY28" s="74"/>
      <c r="TXZ28" s="85"/>
      <c r="TYA28" s="74"/>
      <c r="TYB28" s="74"/>
      <c r="TYC28" s="85"/>
      <c r="TYD28" s="74"/>
      <c r="TYE28" s="74"/>
      <c r="TYF28" s="85"/>
      <c r="TYG28" s="74"/>
      <c r="TYH28" s="74"/>
      <c r="TYI28" s="85"/>
      <c r="TYJ28" s="80"/>
      <c r="TYK28" s="80"/>
      <c r="TYL28" s="85"/>
      <c r="TYM28" s="77"/>
      <c r="TYN28" s="74"/>
      <c r="TYO28" s="74"/>
      <c r="TYP28" s="85"/>
      <c r="TYQ28" s="74"/>
      <c r="TYR28" s="74"/>
      <c r="TYS28" s="85"/>
      <c r="TYT28" s="74"/>
      <c r="TYU28" s="74"/>
      <c r="TYV28" s="85"/>
      <c r="TYW28" s="74"/>
      <c r="TYX28" s="74"/>
      <c r="TYY28" s="85"/>
      <c r="TYZ28" s="80"/>
      <c r="TZA28" s="80"/>
      <c r="TZB28" s="85"/>
      <c r="TZC28" s="77"/>
      <c r="TZD28" s="74"/>
      <c r="TZE28" s="74"/>
      <c r="TZF28" s="85"/>
      <c r="TZG28" s="74"/>
      <c r="TZH28" s="74"/>
      <c r="TZI28" s="85"/>
      <c r="TZJ28" s="74"/>
      <c r="TZK28" s="74"/>
      <c r="TZL28" s="85"/>
      <c r="TZM28" s="74"/>
      <c r="TZN28" s="74"/>
      <c r="TZO28" s="85"/>
      <c r="TZP28" s="80"/>
      <c r="TZQ28" s="80"/>
      <c r="TZR28" s="85"/>
      <c r="TZS28" s="77"/>
      <c r="TZT28" s="74"/>
      <c r="TZU28" s="74"/>
      <c r="TZV28" s="85"/>
      <c r="TZW28" s="74"/>
      <c r="TZX28" s="74"/>
      <c r="TZY28" s="85"/>
      <c r="TZZ28" s="74"/>
      <c r="UAA28" s="74"/>
      <c r="UAB28" s="85"/>
      <c r="UAC28" s="74"/>
      <c r="UAD28" s="74"/>
      <c r="UAE28" s="85"/>
      <c r="UAF28" s="80"/>
      <c r="UAG28" s="80"/>
      <c r="UAH28" s="85"/>
      <c r="UAI28" s="77"/>
      <c r="UAJ28" s="74"/>
      <c r="UAK28" s="74"/>
      <c r="UAL28" s="85"/>
      <c r="UAM28" s="74"/>
      <c r="UAN28" s="74"/>
      <c r="UAO28" s="85"/>
      <c r="UAP28" s="74"/>
      <c r="UAQ28" s="74"/>
      <c r="UAR28" s="85"/>
      <c r="UAS28" s="74"/>
      <c r="UAT28" s="74"/>
      <c r="UAU28" s="85"/>
      <c r="UAV28" s="80"/>
      <c r="UAW28" s="80"/>
      <c r="UAX28" s="85"/>
      <c r="UAY28" s="77"/>
      <c r="UAZ28" s="74"/>
      <c r="UBA28" s="74"/>
      <c r="UBB28" s="85"/>
      <c r="UBC28" s="74"/>
      <c r="UBD28" s="74"/>
      <c r="UBE28" s="85"/>
      <c r="UBF28" s="74"/>
      <c r="UBG28" s="74"/>
      <c r="UBH28" s="85"/>
      <c r="UBI28" s="74"/>
      <c r="UBJ28" s="74"/>
      <c r="UBK28" s="85"/>
      <c r="UBL28" s="80"/>
      <c r="UBM28" s="80"/>
      <c r="UBN28" s="85"/>
      <c r="UBO28" s="77"/>
      <c r="UBP28" s="74"/>
      <c r="UBQ28" s="74"/>
      <c r="UBR28" s="85"/>
      <c r="UBS28" s="74"/>
      <c r="UBT28" s="74"/>
      <c r="UBU28" s="85"/>
      <c r="UBV28" s="74"/>
      <c r="UBW28" s="74"/>
      <c r="UBX28" s="85"/>
      <c r="UBY28" s="74"/>
      <c r="UBZ28" s="74"/>
      <c r="UCA28" s="85"/>
      <c r="UCB28" s="80"/>
      <c r="UCC28" s="80"/>
      <c r="UCD28" s="85"/>
      <c r="UCE28" s="77"/>
      <c r="UCF28" s="74"/>
      <c r="UCG28" s="74"/>
      <c r="UCH28" s="85"/>
      <c r="UCI28" s="74"/>
      <c r="UCJ28" s="74"/>
      <c r="UCK28" s="85"/>
      <c r="UCL28" s="74"/>
      <c r="UCM28" s="74"/>
      <c r="UCN28" s="85"/>
      <c r="UCO28" s="74"/>
      <c r="UCP28" s="74"/>
      <c r="UCQ28" s="85"/>
      <c r="UCR28" s="80"/>
      <c r="UCS28" s="80"/>
      <c r="UCT28" s="85"/>
      <c r="UCU28" s="77"/>
      <c r="UCV28" s="74"/>
      <c r="UCW28" s="74"/>
      <c r="UCX28" s="85"/>
      <c r="UCY28" s="74"/>
      <c r="UCZ28" s="74"/>
      <c r="UDA28" s="85"/>
      <c r="UDB28" s="74"/>
      <c r="UDC28" s="74"/>
      <c r="UDD28" s="85"/>
      <c r="UDE28" s="74"/>
      <c r="UDF28" s="74"/>
      <c r="UDG28" s="85"/>
      <c r="UDH28" s="80"/>
      <c r="UDI28" s="80"/>
      <c r="UDJ28" s="85"/>
      <c r="UDK28" s="77"/>
      <c r="UDL28" s="74"/>
      <c r="UDM28" s="74"/>
      <c r="UDN28" s="85"/>
      <c r="UDO28" s="74"/>
      <c r="UDP28" s="74"/>
      <c r="UDQ28" s="85"/>
      <c r="UDR28" s="74"/>
      <c r="UDS28" s="74"/>
      <c r="UDT28" s="85"/>
      <c r="UDU28" s="74"/>
      <c r="UDV28" s="74"/>
      <c r="UDW28" s="85"/>
      <c r="UDX28" s="80"/>
      <c r="UDY28" s="80"/>
      <c r="UDZ28" s="85"/>
      <c r="UEA28" s="77"/>
      <c r="UEB28" s="74"/>
      <c r="UEC28" s="74"/>
      <c r="UED28" s="85"/>
      <c r="UEE28" s="74"/>
      <c r="UEF28" s="74"/>
      <c r="UEG28" s="85"/>
      <c r="UEH28" s="74"/>
      <c r="UEI28" s="74"/>
      <c r="UEJ28" s="85"/>
      <c r="UEK28" s="74"/>
      <c r="UEL28" s="74"/>
      <c r="UEM28" s="85"/>
      <c r="UEN28" s="80"/>
      <c r="UEO28" s="80"/>
      <c r="UEP28" s="85"/>
      <c r="UEQ28" s="77"/>
      <c r="UER28" s="74"/>
      <c r="UES28" s="74"/>
      <c r="UET28" s="85"/>
      <c r="UEU28" s="74"/>
      <c r="UEV28" s="74"/>
      <c r="UEW28" s="85"/>
      <c r="UEX28" s="74"/>
      <c r="UEY28" s="74"/>
      <c r="UEZ28" s="85"/>
      <c r="UFA28" s="74"/>
      <c r="UFB28" s="74"/>
      <c r="UFC28" s="85"/>
      <c r="UFD28" s="80"/>
      <c r="UFE28" s="80"/>
      <c r="UFF28" s="85"/>
      <c r="UFG28" s="77"/>
      <c r="UFH28" s="74"/>
      <c r="UFI28" s="74"/>
      <c r="UFJ28" s="85"/>
      <c r="UFK28" s="74"/>
      <c r="UFL28" s="74"/>
      <c r="UFM28" s="85"/>
      <c r="UFN28" s="74"/>
      <c r="UFO28" s="74"/>
      <c r="UFP28" s="85"/>
      <c r="UFQ28" s="74"/>
      <c r="UFR28" s="74"/>
      <c r="UFS28" s="85"/>
      <c r="UFT28" s="80"/>
      <c r="UFU28" s="80"/>
      <c r="UFV28" s="85"/>
      <c r="UFW28" s="77"/>
      <c r="UFX28" s="74"/>
      <c r="UFY28" s="74"/>
      <c r="UFZ28" s="85"/>
      <c r="UGA28" s="74"/>
      <c r="UGB28" s="74"/>
      <c r="UGC28" s="85"/>
      <c r="UGD28" s="74"/>
      <c r="UGE28" s="74"/>
      <c r="UGF28" s="85"/>
      <c r="UGG28" s="74"/>
      <c r="UGH28" s="74"/>
      <c r="UGI28" s="85"/>
      <c r="UGJ28" s="80"/>
      <c r="UGK28" s="80"/>
      <c r="UGL28" s="85"/>
      <c r="UGM28" s="77"/>
      <c r="UGN28" s="74"/>
      <c r="UGO28" s="74"/>
      <c r="UGP28" s="85"/>
      <c r="UGQ28" s="74"/>
      <c r="UGR28" s="74"/>
      <c r="UGS28" s="85"/>
      <c r="UGT28" s="74"/>
      <c r="UGU28" s="74"/>
      <c r="UGV28" s="85"/>
      <c r="UGW28" s="74"/>
      <c r="UGX28" s="74"/>
      <c r="UGY28" s="85"/>
      <c r="UGZ28" s="80"/>
      <c r="UHA28" s="80"/>
      <c r="UHB28" s="85"/>
      <c r="UHC28" s="77"/>
      <c r="UHD28" s="74"/>
      <c r="UHE28" s="74"/>
      <c r="UHF28" s="85"/>
      <c r="UHG28" s="74"/>
      <c r="UHH28" s="74"/>
      <c r="UHI28" s="85"/>
      <c r="UHJ28" s="74"/>
      <c r="UHK28" s="74"/>
      <c r="UHL28" s="85"/>
      <c r="UHM28" s="74"/>
      <c r="UHN28" s="74"/>
      <c r="UHO28" s="85"/>
      <c r="UHP28" s="80"/>
      <c r="UHQ28" s="80"/>
      <c r="UHR28" s="85"/>
      <c r="UHS28" s="77"/>
      <c r="UHT28" s="74"/>
      <c r="UHU28" s="74"/>
      <c r="UHV28" s="85"/>
      <c r="UHW28" s="74"/>
      <c r="UHX28" s="74"/>
      <c r="UHY28" s="85"/>
      <c r="UHZ28" s="74"/>
      <c r="UIA28" s="74"/>
      <c r="UIB28" s="85"/>
      <c r="UIC28" s="74"/>
      <c r="UID28" s="74"/>
      <c r="UIE28" s="85"/>
      <c r="UIF28" s="80"/>
      <c r="UIG28" s="80"/>
      <c r="UIH28" s="85"/>
      <c r="UII28" s="77"/>
      <c r="UIJ28" s="74"/>
      <c r="UIK28" s="74"/>
      <c r="UIL28" s="85"/>
      <c r="UIM28" s="74"/>
      <c r="UIN28" s="74"/>
      <c r="UIO28" s="85"/>
      <c r="UIP28" s="74"/>
      <c r="UIQ28" s="74"/>
      <c r="UIR28" s="85"/>
      <c r="UIS28" s="74"/>
      <c r="UIT28" s="74"/>
      <c r="UIU28" s="85"/>
      <c r="UIV28" s="80"/>
      <c r="UIW28" s="80"/>
      <c r="UIX28" s="85"/>
      <c r="UIY28" s="77"/>
      <c r="UIZ28" s="74"/>
      <c r="UJA28" s="74"/>
      <c r="UJB28" s="85"/>
      <c r="UJC28" s="74"/>
      <c r="UJD28" s="74"/>
      <c r="UJE28" s="85"/>
      <c r="UJF28" s="74"/>
      <c r="UJG28" s="74"/>
      <c r="UJH28" s="85"/>
      <c r="UJI28" s="74"/>
      <c r="UJJ28" s="74"/>
      <c r="UJK28" s="85"/>
      <c r="UJL28" s="80"/>
      <c r="UJM28" s="80"/>
      <c r="UJN28" s="85"/>
      <c r="UJO28" s="77"/>
      <c r="UJP28" s="74"/>
      <c r="UJQ28" s="74"/>
      <c r="UJR28" s="85"/>
      <c r="UJS28" s="74"/>
      <c r="UJT28" s="74"/>
      <c r="UJU28" s="85"/>
      <c r="UJV28" s="74"/>
      <c r="UJW28" s="74"/>
      <c r="UJX28" s="85"/>
      <c r="UJY28" s="74"/>
      <c r="UJZ28" s="74"/>
      <c r="UKA28" s="85"/>
      <c r="UKB28" s="80"/>
      <c r="UKC28" s="80"/>
      <c r="UKD28" s="85"/>
      <c r="UKE28" s="77"/>
      <c r="UKF28" s="74"/>
      <c r="UKG28" s="74"/>
      <c r="UKH28" s="85"/>
      <c r="UKI28" s="74"/>
      <c r="UKJ28" s="74"/>
      <c r="UKK28" s="85"/>
      <c r="UKL28" s="74"/>
      <c r="UKM28" s="74"/>
      <c r="UKN28" s="85"/>
      <c r="UKO28" s="74"/>
      <c r="UKP28" s="74"/>
      <c r="UKQ28" s="85"/>
      <c r="UKR28" s="80"/>
      <c r="UKS28" s="80"/>
      <c r="UKT28" s="85"/>
      <c r="UKU28" s="77"/>
      <c r="UKV28" s="74"/>
      <c r="UKW28" s="74"/>
      <c r="UKX28" s="85"/>
      <c r="UKY28" s="74"/>
      <c r="UKZ28" s="74"/>
      <c r="ULA28" s="85"/>
      <c r="ULB28" s="74"/>
      <c r="ULC28" s="74"/>
      <c r="ULD28" s="85"/>
      <c r="ULE28" s="74"/>
      <c r="ULF28" s="74"/>
      <c r="ULG28" s="85"/>
      <c r="ULH28" s="80"/>
      <c r="ULI28" s="80"/>
      <c r="ULJ28" s="85"/>
      <c r="ULK28" s="77"/>
      <c r="ULL28" s="74"/>
      <c r="ULM28" s="74"/>
      <c r="ULN28" s="85"/>
      <c r="ULO28" s="74"/>
      <c r="ULP28" s="74"/>
      <c r="ULQ28" s="85"/>
      <c r="ULR28" s="74"/>
      <c r="ULS28" s="74"/>
      <c r="ULT28" s="85"/>
      <c r="ULU28" s="74"/>
      <c r="ULV28" s="74"/>
      <c r="ULW28" s="85"/>
      <c r="ULX28" s="80"/>
      <c r="ULY28" s="80"/>
      <c r="ULZ28" s="85"/>
      <c r="UMA28" s="77"/>
      <c r="UMB28" s="74"/>
      <c r="UMC28" s="74"/>
      <c r="UMD28" s="85"/>
      <c r="UME28" s="74"/>
      <c r="UMF28" s="74"/>
      <c r="UMG28" s="85"/>
      <c r="UMH28" s="74"/>
      <c r="UMI28" s="74"/>
      <c r="UMJ28" s="85"/>
      <c r="UMK28" s="74"/>
      <c r="UML28" s="74"/>
      <c r="UMM28" s="85"/>
      <c r="UMN28" s="80"/>
      <c r="UMO28" s="80"/>
      <c r="UMP28" s="85"/>
      <c r="UMQ28" s="77"/>
      <c r="UMR28" s="74"/>
      <c r="UMS28" s="74"/>
      <c r="UMT28" s="85"/>
      <c r="UMU28" s="74"/>
      <c r="UMV28" s="74"/>
      <c r="UMW28" s="85"/>
      <c r="UMX28" s="74"/>
      <c r="UMY28" s="74"/>
      <c r="UMZ28" s="85"/>
      <c r="UNA28" s="74"/>
      <c r="UNB28" s="74"/>
      <c r="UNC28" s="85"/>
      <c r="UND28" s="80"/>
      <c r="UNE28" s="80"/>
      <c r="UNF28" s="85"/>
      <c r="UNG28" s="77"/>
      <c r="UNH28" s="74"/>
      <c r="UNI28" s="74"/>
      <c r="UNJ28" s="85"/>
      <c r="UNK28" s="74"/>
      <c r="UNL28" s="74"/>
      <c r="UNM28" s="85"/>
      <c r="UNN28" s="74"/>
      <c r="UNO28" s="74"/>
      <c r="UNP28" s="85"/>
      <c r="UNQ28" s="74"/>
      <c r="UNR28" s="74"/>
      <c r="UNS28" s="85"/>
      <c r="UNT28" s="80"/>
      <c r="UNU28" s="80"/>
      <c r="UNV28" s="85"/>
      <c r="UNW28" s="77"/>
      <c r="UNX28" s="74"/>
      <c r="UNY28" s="74"/>
      <c r="UNZ28" s="85"/>
      <c r="UOA28" s="74"/>
      <c r="UOB28" s="74"/>
      <c r="UOC28" s="85"/>
      <c r="UOD28" s="74"/>
      <c r="UOE28" s="74"/>
      <c r="UOF28" s="85"/>
      <c r="UOG28" s="74"/>
      <c r="UOH28" s="74"/>
      <c r="UOI28" s="85"/>
      <c r="UOJ28" s="80"/>
      <c r="UOK28" s="80"/>
      <c r="UOL28" s="85"/>
      <c r="UOM28" s="77"/>
      <c r="UON28" s="74"/>
      <c r="UOO28" s="74"/>
      <c r="UOP28" s="85"/>
      <c r="UOQ28" s="74"/>
      <c r="UOR28" s="74"/>
      <c r="UOS28" s="85"/>
      <c r="UOT28" s="74"/>
      <c r="UOU28" s="74"/>
      <c r="UOV28" s="85"/>
      <c r="UOW28" s="74"/>
      <c r="UOX28" s="74"/>
      <c r="UOY28" s="85"/>
      <c r="UOZ28" s="80"/>
      <c r="UPA28" s="80"/>
      <c r="UPB28" s="85"/>
      <c r="UPC28" s="77"/>
      <c r="UPD28" s="74"/>
      <c r="UPE28" s="74"/>
      <c r="UPF28" s="85"/>
      <c r="UPG28" s="74"/>
      <c r="UPH28" s="74"/>
      <c r="UPI28" s="85"/>
      <c r="UPJ28" s="74"/>
      <c r="UPK28" s="74"/>
      <c r="UPL28" s="85"/>
      <c r="UPM28" s="74"/>
      <c r="UPN28" s="74"/>
      <c r="UPO28" s="85"/>
      <c r="UPP28" s="80"/>
      <c r="UPQ28" s="80"/>
      <c r="UPR28" s="85"/>
      <c r="UPS28" s="77"/>
      <c r="UPT28" s="74"/>
      <c r="UPU28" s="74"/>
      <c r="UPV28" s="85"/>
      <c r="UPW28" s="74"/>
      <c r="UPX28" s="74"/>
      <c r="UPY28" s="85"/>
      <c r="UPZ28" s="74"/>
      <c r="UQA28" s="74"/>
      <c r="UQB28" s="85"/>
      <c r="UQC28" s="74"/>
      <c r="UQD28" s="74"/>
      <c r="UQE28" s="85"/>
      <c r="UQF28" s="80"/>
      <c r="UQG28" s="80"/>
      <c r="UQH28" s="85"/>
      <c r="UQI28" s="77"/>
      <c r="UQJ28" s="74"/>
      <c r="UQK28" s="74"/>
      <c r="UQL28" s="85"/>
      <c r="UQM28" s="74"/>
      <c r="UQN28" s="74"/>
      <c r="UQO28" s="85"/>
      <c r="UQP28" s="74"/>
      <c r="UQQ28" s="74"/>
      <c r="UQR28" s="85"/>
      <c r="UQS28" s="74"/>
      <c r="UQT28" s="74"/>
      <c r="UQU28" s="85"/>
      <c r="UQV28" s="80"/>
      <c r="UQW28" s="80"/>
      <c r="UQX28" s="85"/>
      <c r="UQY28" s="77"/>
      <c r="UQZ28" s="74"/>
      <c r="URA28" s="74"/>
      <c r="URB28" s="85"/>
      <c r="URC28" s="74"/>
      <c r="URD28" s="74"/>
      <c r="URE28" s="85"/>
      <c r="URF28" s="74"/>
      <c r="URG28" s="74"/>
      <c r="URH28" s="85"/>
      <c r="URI28" s="74"/>
      <c r="URJ28" s="74"/>
      <c r="URK28" s="85"/>
      <c r="URL28" s="80"/>
      <c r="URM28" s="80"/>
      <c r="URN28" s="85"/>
      <c r="URO28" s="77"/>
      <c r="URP28" s="74"/>
      <c r="URQ28" s="74"/>
      <c r="URR28" s="85"/>
      <c r="URS28" s="74"/>
      <c r="URT28" s="74"/>
      <c r="URU28" s="85"/>
      <c r="URV28" s="74"/>
      <c r="URW28" s="74"/>
      <c r="URX28" s="85"/>
      <c r="URY28" s="74"/>
      <c r="URZ28" s="74"/>
      <c r="USA28" s="85"/>
      <c r="USB28" s="80"/>
      <c r="USC28" s="80"/>
      <c r="USD28" s="85"/>
      <c r="USE28" s="77"/>
      <c r="USF28" s="74"/>
      <c r="USG28" s="74"/>
      <c r="USH28" s="85"/>
      <c r="USI28" s="74"/>
      <c r="USJ28" s="74"/>
      <c r="USK28" s="85"/>
      <c r="USL28" s="74"/>
      <c r="USM28" s="74"/>
      <c r="USN28" s="85"/>
      <c r="USO28" s="74"/>
      <c r="USP28" s="74"/>
      <c r="USQ28" s="85"/>
      <c r="USR28" s="80"/>
      <c r="USS28" s="80"/>
      <c r="UST28" s="85"/>
      <c r="USU28" s="77"/>
      <c r="USV28" s="74"/>
      <c r="USW28" s="74"/>
      <c r="USX28" s="85"/>
      <c r="USY28" s="74"/>
      <c r="USZ28" s="74"/>
      <c r="UTA28" s="85"/>
      <c r="UTB28" s="74"/>
      <c r="UTC28" s="74"/>
      <c r="UTD28" s="85"/>
      <c r="UTE28" s="74"/>
      <c r="UTF28" s="74"/>
      <c r="UTG28" s="85"/>
      <c r="UTH28" s="80"/>
      <c r="UTI28" s="80"/>
      <c r="UTJ28" s="85"/>
      <c r="UTK28" s="77"/>
      <c r="UTL28" s="74"/>
      <c r="UTM28" s="74"/>
      <c r="UTN28" s="85"/>
      <c r="UTO28" s="74"/>
      <c r="UTP28" s="74"/>
      <c r="UTQ28" s="85"/>
      <c r="UTR28" s="74"/>
      <c r="UTS28" s="74"/>
      <c r="UTT28" s="85"/>
      <c r="UTU28" s="74"/>
      <c r="UTV28" s="74"/>
      <c r="UTW28" s="85"/>
      <c r="UTX28" s="80"/>
      <c r="UTY28" s="80"/>
      <c r="UTZ28" s="85"/>
      <c r="UUA28" s="77"/>
      <c r="UUB28" s="74"/>
      <c r="UUC28" s="74"/>
      <c r="UUD28" s="85"/>
      <c r="UUE28" s="74"/>
      <c r="UUF28" s="74"/>
      <c r="UUG28" s="85"/>
      <c r="UUH28" s="74"/>
      <c r="UUI28" s="74"/>
      <c r="UUJ28" s="85"/>
      <c r="UUK28" s="74"/>
      <c r="UUL28" s="74"/>
      <c r="UUM28" s="85"/>
      <c r="UUN28" s="80"/>
      <c r="UUO28" s="80"/>
      <c r="UUP28" s="85"/>
      <c r="UUQ28" s="77"/>
      <c r="UUR28" s="74"/>
      <c r="UUS28" s="74"/>
      <c r="UUT28" s="85"/>
      <c r="UUU28" s="74"/>
      <c r="UUV28" s="74"/>
      <c r="UUW28" s="85"/>
      <c r="UUX28" s="74"/>
      <c r="UUY28" s="74"/>
      <c r="UUZ28" s="85"/>
      <c r="UVA28" s="74"/>
      <c r="UVB28" s="74"/>
      <c r="UVC28" s="85"/>
      <c r="UVD28" s="80"/>
      <c r="UVE28" s="80"/>
      <c r="UVF28" s="85"/>
      <c r="UVG28" s="77"/>
      <c r="UVH28" s="74"/>
      <c r="UVI28" s="74"/>
      <c r="UVJ28" s="85"/>
      <c r="UVK28" s="74"/>
      <c r="UVL28" s="74"/>
      <c r="UVM28" s="85"/>
      <c r="UVN28" s="74"/>
      <c r="UVO28" s="74"/>
      <c r="UVP28" s="85"/>
      <c r="UVQ28" s="74"/>
      <c r="UVR28" s="74"/>
      <c r="UVS28" s="85"/>
      <c r="UVT28" s="80"/>
      <c r="UVU28" s="80"/>
      <c r="UVV28" s="85"/>
      <c r="UVW28" s="77"/>
      <c r="UVX28" s="74"/>
      <c r="UVY28" s="74"/>
      <c r="UVZ28" s="85"/>
      <c r="UWA28" s="74"/>
      <c r="UWB28" s="74"/>
      <c r="UWC28" s="85"/>
      <c r="UWD28" s="74"/>
      <c r="UWE28" s="74"/>
      <c r="UWF28" s="85"/>
      <c r="UWG28" s="74"/>
      <c r="UWH28" s="74"/>
      <c r="UWI28" s="85"/>
      <c r="UWJ28" s="80"/>
      <c r="UWK28" s="80"/>
      <c r="UWL28" s="85"/>
      <c r="UWM28" s="77"/>
      <c r="UWN28" s="74"/>
      <c r="UWO28" s="74"/>
      <c r="UWP28" s="85"/>
      <c r="UWQ28" s="74"/>
      <c r="UWR28" s="74"/>
      <c r="UWS28" s="85"/>
      <c r="UWT28" s="74"/>
      <c r="UWU28" s="74"/>
      <c r="UWV28" s="85"/>
      <c r="UWW28" s="74"/>
      <c r="UWX28" s="74"/>
      <c r="UWY28" s="85"/>
      <c r="UWZ28" s="80"/>
      <c r="UXA28" s="80"/>
      <c r="UXB28" s="85"/>
      <c r="UXC28" s="77"/>
      <c r="UXD28" s="74"/>
      <c r="UXE28" s="74"/>
      <c r="UXF28" s="85"/>
      <c r="UXG28" s="74"/>
      <c r="UXH28" s="74"/>
      <c r="UXI28" s="85"/>
      <c r="UXJ28" s="74"/>
      <c r="UXK28" s="74"/>
      <c r="UXL28" s="85"/>
      <c r="UXM28" s="74"/>
      <c r="UXN28" s="74"/>
      <c r="UXO28" s="85"/>
      <c r="UXP28" s="80"/>
      <c r="UXQ28" s="80"/>
      <c r="UXR28" s="85"/>
      <c r="UXS28" s="77"/>
      <c r="UXT28" s="74"/>
      <c r="UXU28" s="74"/>
      <c r="UXV28" s="85"/>
      <c r="UXW28" s="74"/>
      <c r="UXX28" s="74"/>
      <c r="UXY28" s="85"/>
      <c r="UXZ28" s="74"/>
      <c r="UYA28" s="74"/>
      <c r="UYB28" s="85"/>
      <c r="UYC28" s="74"/>
      <c r="UYD28" s="74"/>
      <c r="UYE28" s="85"/>
      <c r="UYF28" s="80"/>
      <c r="UYG28" s="80"/>
      <c r="UYH28" s="85"/>
      <c r="UYI28" s="77"/>
      <c r="UYJ28" s="74"/>
      <c r="UYK28" s="74"/>
      <c r="UYL28" s="85"/>
      <c r="UYM28" s="74"/>
      <c r="UYN28" s="74"/>
      <c r="UYO28" s="85"/>
      <c r="UYP28" s="74"/>
      <c r="UYQ28" s="74"/>
      <c r="UYR28" s="85"/>
      <c r="UYS28" s="74"/>
      <c r="UYT28" s="74"/>
      <c r="UYU28" s="85"/>
      <c r="UYV28" s="80"/>
      <c r="UYW28" s="80"/>
      <c r="UYX28" s="85"/>
      <c r="UYY28" s="77"/>
      <c r="UYZ28" s="74"/>
      <c r="UZA28" s="74"/>
      <c r="UZB28" s="85"/>
      <c r="UZC28" s="74"/>
      <c r="UZD28" s="74"/>
      <c r="UZE28" s="85"/>
      <c r="UZF28" s="74"/>
      <c r="UZG28" s="74"/>
      <c r="UZH28" s="85"/>
      <c r="UZI28" s="74"/>
      <c r="UZJ28" s="74"/>
      <c r="UZK28" s="85"/>
      <c r="UZL28" s="80"/>
      <c r="UZM28" s="80"/>
      <c r="UZN28" s="85"/>
      <c r="UZO28" s="77"/>
      <c r="UZP28" s="74"/>
      <c r="UZQ28" s="74"/>
      <c r="UZR28" s="85"/>
      <c r="UZS28" s="74"/>
      <c r="UZT28" s="74"/>
      <c r="UZU28" s="85"/>
      <c r="UZV28" s="74"/>
      <c r="UZW28" s="74"/>
      <c r="UZX28" s="85"/>
      <c r="UZY28" s="74"/>
      <c r="UZZ28" s="74"/>
      <c r="VAA28" s="85"/>
      <c r="VAB28" s="80"/>
      <c r="VAC28" s="80"/>
      <c r="VAD28" s="85"/>
      <c r="VAE28" s="77"/>
      <c r="VAF28" s="74"/>
      <c r="VAG28" s="74"/>
      <c r="VAH28" s="85"/>
      <c r="VAI28" s="74"/>
      <c r="VAJ28" s="74"/>
      <c r="VAK28" s="85"/>
      <c r="VAL28" s="74"/>
      <c r="VAM28" s="74"/>
      <c r="VAN28" s="85"/>
      <c r="VAO28" s="74"/>
      <c r="VAP28" s="74"/>
      <c r="VAQ28" s="85"/>
      <c r="VAR28" s="80"/>
      <c r="VAS28" s="80"/>
      <c r="VAT28" s="85"/>
      <c r="VAU28" s="77"/>
      <c r="VAV28" s="74"/>
      <c r="VAW28" s="74"/>
      <c r="VAX28" s="85"/>
      <c r="VAY28" s="74"/>
      <c r="VAZ28" s="74"/>
      <c r="VBA28" s="85"/>
      <c r="VBB28" s="74"/>
      <c r="VBC28" s="74"/>
      <c r="VBD28" s="85"/>
      <c r="VBE28" s="74"/>
      <c r="VBF28" s="74"/>
      <c r="VBG28" s="85"/>
      <c r="VBH28" s="80"/>
      <c r="VBI28" s="80"/>
      <c r="VBJ28" s="85"/>
      <c r="VBK28" s="77"/>
      <c r="VBL28" s="74"/>
      <c r="VBM28" s="74"/>
      <c r="VBN28" s="85"/>
      <c r="VBO28" s="74"/>
      <c r="VBP28" s="74"/>
      <c r="VBQ28" s="85"/>
      <c r="VBR28" s="74"/>
      <c r="VBS28" s="74"/>
      <c r="VBT28" s="85"/>
      <c r="VBU28" s="74"/>
      <c r="VBV28" s="74"/>
      <c r="VBW28" s="85"/>
      <c r="VBX28" s="80"/>
      <c r="VBY28" s="80"/>
      <c r="VBZ28" s="85"/>
      <c r="VCA28" s="77"/>
      <c r="VCB28" s="74"/>
      <c r="VCC28" s="74"/>
      <c r="VCD28" s="85"/>
      <c r="VCE28" s="74"/>
      <c r="VCF28" s="74"/>
      <c r="VCG28" s="85"/>
      <c r="VCH28" s="74"/>
      <c r="VCI28" s="74"/>
      <c r="VCJ28" s="85"/>
      <c r="VCK28" s="74"/>
      <c r="VCL28" s="74"/>
      <c r="VCM28" s="85"/>
      <c r="VCN28" s="80"/>
      <c r="VCO28" s="80"/>
      <c r="VCP28" s="85"/>
      <c r="VCQ28" s="77"/>
      <c r="VCR28" s="74"/>
      <c r="VCS28" s="74"/>
      <c r="VCT28" s="85"/>
      <c r="VCU28" s="74"/>
      <c r="VCV28" s="74"/>
      <c r="VCW28" s="85"/>
      <c r="VCX28" s="74"/>
      <c r="VCY28" s="74"/>
      <c r="VCZ28" s="85"/>
      <c r="VDA28" s="74"/>
      <c r="VDB28" s="74"/>
      <c r="VDC28" s="85"/>
      <c r="VDD28" s="80"/>
      <c r="VDE28" s="80"/>
      <c r="VDF28" s="85"/>
      <c r="VDG28" s="77"/>
      <c r="VDH28" s="74"/>
      <c r="VDI28" s="74"/>
      <c r="VDJ28" s="85"/>
      <c r="VDK28" s="74"/>
      <c r="VDL28" s="74"/>
      <c r="VDM28" s="85"/>
      <c r="VDN28" s="74"/>
      <c r="VDO28" s="74"/>
      <c r="VDP28" s="85"/>
      <c r="VDQ28" s="74"/>
      <c r="VDR28" s="74"/>
      <c r="VDS28" s="85"/>
      <c r="VDT28" s="80"/>
      <c r="VDU28" s="80"/>
      <c r="VDV28" s="85"/>
      <c r="VDW28" s="77"/>
      <c r="VDX28" s="74"/>
      <c r="VDY28" s="74"/>
      <c r="VDZ28" s="85"/>
      <c r="VEA28" s="74"/>
      <c r="VEB28" s="74"/>
      <c r="VEC28" s="85"/>
      <c r="VED28" s="74"/>
      <c r="VEE28" s="74"/>
      <c r="VEF28" s="85"/>
      <c r="VEG28" s="74"/>
      <c r="VEH28" s="74"/>
      <c r="VEI28" s="85"/>
      <c r="VEJ28" s="80"/>
      <c r="VEK28" s="80"/>
      <c r="VEL28" s="85"/>
      <c r="VEM28" s="77"/>
      <c r="VEN28" s="74"/>
      <c r="VEO28" s="74"/>
      <c r="VEP28" s="85"/>
      <c r="VEQ28" s="74"/>
      <c r="VER28" s="74"/>
      <c r="VES28" s="85"/>
      <c r="VET28" s="74"/>
      <c r="VEU28" s="74"/>
      <c r="VEV28" s="85"/>
      <c r="VEW28" s="74"/>
      <c r="VEX28" s="74"/>
      <c r="VEY28" s="85"/>
      <c r="VEZ28" s="80"/>
      <c r="VFA28" s="80"/>
      <c r="VFB28" s="85"/>
      <c r="VFC28" s="77"/>
      <c r="VFD28" s="74"/>
      <c r="VFE28" s="74"/>
      <c r="VFF28" s="85"/>
      <c r="VFG28" s="74"/>
      <c r="VFH28" s="74"/>
      <c r="VFI28" s="85"/>
      <c r="VFJ28" s="74"/>
      <c r="VFK28" s="74"/>
      <c r="VFL28" s="85"/>
      <c r="VFM28" s="74"/>
      <c r="VFN28" s="74"/>
      <c r="VFO28" s="85"/>
      <c r="VFP28" s="80"/>
      <c r="VFQ28" s="80"/>
      <c r="VFR28" s="85"/>
      <c r="VFS28" s="77"/>
      <c r="VFT28" s="74"/>
      <c r="VFU28" s="74"/>
      <c r="VFV28" s="85"/>
      <c r="VFW28" s="74"/>
      <c r="VFX28" s="74"/>
      <c r="VFY28" s="85"/>
      <c r="VFZ28" s="74"/>
      <c r="VGA28" s="74"/>
      <c r="VGB28" s="85"/>
      <c r="VGC28" s="74"/>
      <c r="VGD28" s="74"/>
      <c r="VGE28" s="85"/>
      <c r="VGF28" s="80"/>
      <c r="VGG28" s="80"/>
      <c r="VGH28" s="85"/>
      <c r="VGI28" s="77"/>
      <c r="VGJ28" s="74"/>
      <c r="VGK28" s="74"/>
      <c r="VGL28" s="85"/>
      <c r="VGM28" s="74"/>
      <c r="VGN28" s="74"/>
      <c r="VGO28" s="85"/>
      <c r="VGP28" s="74"/>
      <c r="VGQ28" s="74"/>
      <c r="VGR28" s="85"/>
      <c r="VGS28" s="74"/>
      <c r="VGT28" s="74"/>
      <c r="VGU28" s="85"/>
      <c r="VGV28" s="80"/>
      <c r="VGW28" s="80"/>
      <c r="VGX28" s="85"/>
      <c r="VGY28" s="77"/>
      <c r="VGZ28" s="74"/>
      <c r="VHA28" s="74"/>
      <c r="VHB28" s="85"/>
      <c r="VHC28" s="74"/>
      <c r="VHD28" s="74"/>
      <c r="VHE28" s="85"/>
      <c r="VHF28" s="74"/>
      <c r="VHG28" s="74"/>
      <c r="VHH28" s="85"/>
      <c r="VHI28" s="74"/>
      <c r="VHJ28" s="74"/>
      <c r="VHK28" s="85"/>
      <c r="VHL28" s="80"/>
      <c r="VHM28" s="80"/>
      <c r="VHN28" s="85"/>
      <c r="VHO28" s="77"/>
      <c r="VHP28" s="74"/>
      <c r="VHQ28" s="74"/>
      <c r="VHR28" s="85"/>
      <c r="VHS28" s="74"/>
      <c r="VHT28" s="74"/>
      <c r="VHU28" s="85"/>
      <c r="VHV28" s="74"/>
      <c r="VHW28" s="74"/>
      <c r="VHX28" s="85"/>
      <c r="VHY28" s="74"/>
      <c r="VHZ28" s="74"/>
      <c r="VIA28" s="85"/>
      <c r="VIB28" s="80"/>
      <c r="VIC28" s="80"/>
      <c r="VID28" s="85"/>
      <c r="VIE28" s="77"/>
      <c r="VIF28" s="74"/>
      <c r="VIG28" s="74"/>
      <c r="VIH28" s="85"/>
      <c r="VII28" s="74"/>
      <c r="VIJ28" s="74"/>
      <c r="VIK28" s="85"/>
      <c r="VIL28" s="74"/>
      <c r="VIM28" s="74"/>
      <c r="VIN28" s="85"/>
      <c r="VIO28" s="74"/>
      <c r="VIP28" s="74"/>
      <c r="VIQ28" s="85"/>
      <c r="VIR28" s="80"/>
      <c r="VIS28" s="80"/>
      <c r="VIT28" s="85"/>
      <c r="VIU28" s="77"/>
      <c r="VIV28" s="74"/>
      <c r="VIW28" s="74"/>
      <c r="VIX28" s="85"/>
      <c r="VIY28" s="74"/>
      <c r="VIZ28" s="74"/>
      <c r="VJA28" s="85"/>
      <c r="VJB28" s="74"/>
      <c r="VJC28" s="74"/>
      <c r="VJD28" s="85"/>
      <c r="VJE28" s="74"/>
      <c r="VJF28" s="74"/>
      <c r="VJG28" s="85"/>
      <c r="VJH28" s="80"/>
      <c r="VJI28" s="80"/>
      <c r="VJJ28" s="85"/>
      <c r="VJK28" s="77"/>
      <c r="VJL28" s="74"/>
      <c r="VJM28" s="74"/>
      <c r="VJN28" s="85"/>
      <c r="VJO28" s="74"/>
      <c r="VJP28" s="74"/>
      <c r="VJQ28" s="85"/>
      <c r="VJR28" s="74"/>
      <c r="VJS28" s="74"/>
      <c r="VJT28" s="85"/>
      <c r="VJU28" s="74"/>
      <c r="VJV28" s="74"/>
      <c r="VJW28" s="85"/>
      <c r="VJX28" s="80"/>
      <c r="VJY28" s="80"/>
      <c r="VJZ28" s="85"/>
      <c r="VKA28" s="77"/>
      <c r="VKB28" s="74"/>
      <c r="VKC28" s="74"/>
      <c r="VKD28" s="85"/>
      <c r="VKE28" s="74"/>
      <c r="VKF28" s="74"/>
      <c r="VKG28" s="85"/>
      <c r="VKH28" s="74"/>
      <c r="VKI28" s="74"/>
      <c r="VKJ28" s="85"/>
      <c r="VKK28" s="74"/>
      <c r="VKL28" s="74"/>
      <c r="VKM28" s="85"/>
      <c r="VKN28" s="80"/>
      <c r="VKO28" s="80"/>
      <c r="VKP28" s="85"/>
      <c r="VKQ28" s="77"/>
      <c r="VKR28" s="74"/>
      <c r="VKS28" s="74"/>
      <c r="VKT28" s="85"/>
      <c r="VKU28" s="74"/>
      <c r="VKV28" s="74"/>
      <c r="VKW28" s="85"/>
      <c r="VKX28" s="74"/>
      <c r="VKY28" s="74"/>
      <c r="VKZ28" s="85"/>
      <c r="VLA28" s="74"/>
      <c r="VLB28" s="74"/>
      <c r="VLC28" s="85"/>
      <c r="VLD28" s="80"/>
      <c r="VLE28" s="80"/>
      <c r="VLF28" s="85"/>
      <c r="VLG28" s="77"/>
      <c r="VLH28" s="74"/>
      <c r="VLI28" s="74"/>
      <c r="VLJ28" s="85"/>
      <c r="VLK28" s="74"/>
      <c r="VLL28" s="74"/>
      <c r="VLM28" s="85"/>
      <c r="VLN28" s="74"/>
      <c r="VLO28" s="74"/>
      <c r="VLP28" s="85"/>
      <c r="VLQ28" s="74"/>
      <c r="VLR28" s="74"/>
      <c r="VLS28" s="85"/>
      <c r="VLT28" s="80"/>
      <c r="VLU28" s="80"/>
      <c r="VLV28" s="85"/>
      <c r="VLW28" s="77"/>
      <c r="VLX28" s="74"/>
      <c r="VLY28" s="74"/>
      <c r="VLZ28" s="85"/>
      <c r="VMA28" s="74"/>
      <c r="VMB28" s="74"/>
      <c r="VMC28" s="85"/>
      <c r="VMD28" s="74"/>
      <c r="VME28" s="74"/>
      <c r="VMF28" s="85"/>
      <c r="VMG28" s="74"/>
      <c r="VMH28" s="74"/>
      <c r="VMI28" s="85"/>
      <c r="VMJ28" s="80"/>
      <c r="VMK28" s="80"/>
      <c r="VML28" s="85"/>
      <c r="VMM28" s="77"/>
      <c r="VMN28" s="74"/>
      <c r="VMO28" s="74"/>
      <c r="VMP28" s="85"/>
      <c r="VMQ28" s="74"/>
      <c r="VMR28" s="74"/>
      <c r="VMS28" s="85"/>
      <c r="VMT28" s="74"/>
      <c r="VMU28" s="74"/>
      <c r="VMV28" s="85"/>
      <c r="VMW28" s="74"/>
      <c r="VMX28" s="74"/>
      <c r="VMY28" s="85"/>
      <c r="VMZ28" s="80"/>
      <c r="VNA28" s="80"/>
      <c r="VNB28" s="85"/>
      <c r="VNC28" s="77"/>
      <c r="VND28" s="74"/>
      <c r="VNE28" s="74"/>
      <c r="VNF28" s="85"/>
      <c r="VNG28" s="74"/>
      <c r="VNH28" s="74"/>
      <c r="VNI28" s="85"/>
      <c r="VNJ28" s="74"/>
      <c r="VNK28" s="74"/>
      <c r="VNL28" s="85"/>
      <c r="VNM28" s="74"/>
      <c r="VNN28" s="74"/>
      <c r="VNO28" s="85"/>
      <c r="VNP28" s="80"/>
      <c r="VNQ28" s="80"/>
      <c r="VNR28" s="85"/>
      <c r="VNS28" s="77"/>
      <c r="VNT28" s="74"/>
      <c r="VNU28" s="74"/>
      <c r="VNV28" s="85"/>
      <c r="VNW28" s="74"/>
      <c r="VNX28" s="74"/>
      <c r="VNY28" s="85"/>
      <c r="VNZ28" s="74"/>
      <c r="VOA28" s="74"/>
      <c r="VOB28" s="85"/>
      <c r="VOC28" s="74"/>
      <c r="VOD28" s="74"/>
      <c r="VOE28" s="85"/>
      <c r="VOF28" s="80"/>
      <c r="VOG28" s="80"/>
      <c r="VOH28" s="85"/>
      <c r="VOI28" s="77"/>
      <c r="VOJ28" s="74"/>
      <c r="VOK28" s="74"/>
      <c r="VOL28" s="85"/>
      <c r="VOM28" s="74"/>
      <c r="VON28" s="74"/>
      <c r="VOO28" s="85"/>
      <c r="VOP28" s="74"/>
      <c r="VOQ28" s="74"/>
      <c r="VOR28" s="85"/>
      <c r="VOS28" s="74"/>
      <c r="VOT28" s="74"/>
      <c r="VOU28" s="85"/>
      <c r="VOV28" s="80"/>
      <c r="VOW28" s="80"/>
      <c r="VOX28" s="85"/>
      <c r="VOY28" s="77"/>
      <c r="VOZ28" s="74"/>
      <c r="VPA28" s="74"/>
      <c r="VPB28" s="85"/>
      <c r="VPC28" s="74"/>
      <c r="VPD28" s="74"/>
      <c r="VPE28" s="85"/>
      <c r="VPF28" s="74"/>
      <c r="VPG28" s="74"/>
      <c r="VPH28" s="85"/>
      <c r="VPI28" s="74"/>
      <c r="VPJ28" s="74"/>
      <c r="VPK28" s="85"/>
      <c r="VPL28" s="80"/>
      <c r="VPM28" s="80"/>
      <c r="VPN28" s="85"/>
      <c r="VPO28" s="77"/>
      <c r="VPP28" s="74"/>
      <c r="VPQ28" s="74"/>
      <c r="VPR28" s="85"/>
      <c r="VPS28" s="74"/>
      <c r="VPT28" s="74"/>
      <c r="VPU28" s="85"/>
      <c r="VPV28" s="74"/>
      <c r="VPW28" s="74"/>
      <c r="VPX28" s="85"/>
      <c r="VPY28" s="74"/>
      <c r="VPZ28" s="74"/>
      <c r="VQA28" s="85"/>
      <c r="VQB28" s="80"/>
      <c r="VQC28" s="80"/>
      <c r="VQD28" s="85"/>
      <c r="VQE28" s="77"/>
      <c r="VQF28" s="74"/>
      <c r="VQG28" s="74"/>
      <c r="VQH28" s="85"/>
      <c r="VQI28" s="74"/>
      <c r="VQJ28" s="74"/>
      <c r="VQK28" s="85"/>
      <c r="VQL28" s="74"/>
      <c r="VQM28" s="74"/>
      <c r="VQN28" s="85"/>
      <c r="VQO28" s="74"/>
      <c r="VQP28" s="74"/>
      <c r="VQQ28" s="85"/>
      <c r="VQR28" s="80"/>
      <c r="VQS28" s="80"/>
      <c r="VQT28" s="85"/>
      <c r="VQU28" s="77"/>
      <c r="VQV28" s="74"/>
      <c r="VQW28" s="74"/>
      <c r="VQX28" s="85"/>
      <c r="VQY28" s="74"/>
      <c r="VQZ28" s="74"/>
      <c r="VRA28" s="85"/>
      <c r="VRB28" s="74"/>
      <c r="VRC28" s="74"/>
      <c r="VRD28" s="85"/>
      <c r="VRE28" s="74"/>
      <c r="VRF28" s="74"/>
      <c r="VRG28" s="85"/>
      <c r="VRH28" s="80"/>
      <c r="VRI28" s="80"/>
      <c r="VRJ28" s="85"/>
      <c r="VRK28" s="77"/>
      <c r="VRL28" s="74"/>
      <c r="VRM28" s="74"/>
      <c r="VRN28" s="85"/>
      <c r="VRO28" s="74"/>
      <c r="VRP28" s="74"/>
      <c r="VRQ28" s="85"/>
      <c r="VRR28" s="74"/>
      <c r="VRS28" s="74"/>
      <c r="VRT28" s="85"/>
      <c r="VRU28" s="74"/>
      <c r="VRV28" s="74"/>
      <c r="VRW28" s="85"/>
      <c r="VRX28" s="80"/>
      <c r="VRY28" s="80"/>
      <c r="VRZ28" s="85"/>
      <c r="VSA28" s="77"/>
      <c r="VSB28" s="74"/>
      <c r="VSC28" s="74"/>
      <c r="VSD28" s="85"/>
      <c r="VSE28" s="74"/>
      <c r="VSF28" s="74"/>
      <c r="VSG28" s="85"/>
      <c r="VSH28" s="74"/>
      <c r="VSI28" s="74"/>
      <c r="VSJ28" s="85"/>
      <c r="VSK28" s="74"/>
      <c r="VSL28" s="74"/>
      <c r="VSM28" s="85"/>
      <c r="VSN28" s="80"/>
      <c r="VSO28" s="80"/>
      <c r="VSP28" s="85"/>
      <c r="VSQ28" s="77"/>
      <c r="VSR28" s="74"/>
      <c r="VSS28" s="74"/>
      <c r="VST28" s="85"/>
      <c r="VSU28" s="74"/>
      <c r="VSV28" s="74"/>
      <c r="VSW28" s="85"/>
      <c r="VSX28" s="74"/>
      <c r="VSY28" s="74"/>
      <c r="VSZ28" s="85"/>
      <c r="VTA28" s="74"/>
      <c r="VTB28" s="74"/>
      <c r="VTC28" s="85"/>
      <c r="VTD28" s="80"/>
      <c r="VTE28" s="80"/>
      <c r="VTF28" s="85"/>
      <c r="VTG28" s="77"/>
      <c r="VTH28" s="74"/>
      <c r="VTI28" s="74"/>
      <c r="VTJ28" s="85"/>
      <c r="VTK28" s="74"/>
      <c r="VTL28" s="74"/>
      <c r="VTM28" s="85"/>
      <c r="VTN28" s="74"/>
      <c r="VTO28" s="74"/>
      <c r="VTP28" s="85"/>
      <c r="VTQ28" s="74"/>
      <c r="VTR28" s="74"/>
      <c r="VTS28" s="85"/>
      <c r="VTT28" s="80"/>
      <c r="VTU28" s="80"/>
      <c r="VTV28" s="85"/>
      <c r="VTW28" s="77"/>
      <c r="VTX28" s="74"/>
      <c r="VTY28" s="74"/>
      <c r="VTZ28" s="85"/>
      <c r="VUA28" s="74"/>
      <c r="VUB28" s="74"/>
      <c r="VUC28" s="85"/>
      <c r="VUD28" s="74"/>
      <c r="VUE28" s="74"/>
      <c r="VUF28" s="85"/>
      <c r="VUG28" s="74"/>
      <c r="VUH28" s="74"/>
      <c r="VUI28" s="85"/>
      <c r="VUJ28" s="80"/>
      <c r="VUK28" s="80"/>
      <c r="VUL28" s="85"/>
      <c r="VUM28" s="77"/>
      <c r="VUN28" s="74"/>
      <c r="VUO28" s="74"/>
      <c r="VUP28" s="85"/>
      <c r="VUQ28" s="74"/>
      <c r="VUR28" s="74"/>
      <c r="VUS28" s="85"/>
      <c r="VUT28" s="74"/>
      <c r="VUU28" s="74"/>
      <c r="VUV28" s="85"/>
      <c r="VUW28" s="74"/>
      <c r="VUX28" s="74"/>
      <c r="VUY28" s="85"/>
      <c r="VUZ28" s="80"/>
      <c r="VVA28" s="80"/>
      <c r="VVB28" s="85"/>
      <c r="VVC28" s="77"/>
      <c r="VVD28" s="74"/>
      <c r="VVE28" s="74"/>
      <c r="VVF28" s="85"/>
      <c r="VVG28" s="74"/>
      <c r="VVH28" s="74"/>
      <c r="VVI28" s="85"/>
      <c r="VVJ28" s="74"/>
      <c r="VVK28" s="74"/>
      <c r="VVL28" s="85"/>
      <c r="VVM28" s="74"/>
      <c r="VVN28" s="74"/>
      <c r="VVO28" s="85"/>
      <c r="VVP28" s="80"/>
      <c r="VVQ28" s="80"/>
      <c r="VVR28" s="85"/>
      <c r="VVS28" s="77"/>
      <c r="VVT28" s="74"/>
      <c r="VVU28" s="74"/>
      <c r="VVV28" s="85"/>
      <c r="VVW28" s="74"/>
      <c r="VVX28" s="74"/>
      <c r="VVY28" s="85"/>
      <c r="VVZ28" s="74"/>
      <c r="VWA28" s="74"/>
      <c r="VWB28" s="85"/>
      <c r="VWC28" s="74"/>
      <c r="VWD28" s="74"/>
      <c r="VWE28" s="85"/>
      <c r="VWF28" s="80"/>
      <c r="VWG28" s="80"/>
      <c r="VWH28" s="85"/>
      <c r="VWI28" s="77"/>
      <c r="VWJ28" s="74"/>
      <c r="VWK28" s="74"/>
      <c r="VWL28" s="85"/>
      <c r="VWM28" s="74"/>
      <c r="VWN28" s="74"/>
      <c r="VWO28" s="85"/>
      <c r="VWP28" s="74"/>
      <c r="VWQ28" s="74"/>
      <c r="VWR28" s="85"/>
      <c r="VWS28" s="74"/>
      <c r="VWT28" s="74"/>
      <c r="VWU28" s="85"/>
      <c r="VWV28" s="80"/>
      <c r="VWW28" s="80"/>
      <c r="VWX28" s="85"/>
      <c r="VWY28" s="77"/>
      <c r="VWZ28" s="74"/>
      <c r="VXA28" s="74"/>
      <c r="VXB28" s="85"/>
      <c r="VXC28" s="74"/>
      <c r="VXD28" s="74"/>
      <c r="VXE28" s="85"/>
      <c r="VXF28" s="74"/>
      <c r="VXG28" s="74"/>
      <c r="VXH28" s="85"/>
      <c r="VXI28" s="74"/>
      <c r="VXJ28" s="74"/>
      <c r="VXK28" s="85"/>
      <c r="VXL28" s="80"/>
      <c r="VXM28" s="80"/>
      <c r="VXN28" s="85"/>
      <c r="VXO28" s="77"/>
      <c r="VXP28" s="74"/>
      <c r="VXQ28" s="74"/>
      <c r="VXR28" s="85"/>
      <c r="VXS28" s="74"/>
      <c r="VXT28" s="74"/>
      <c r="VXU28" s="85"/>
      <c r="VXV28" s="74"/>
      <c r="VXW28" s="74"/>
      <c r="VXX28" s="85"/>
      <c r="VXY28" s="74"/>
      <c r="VXZ28" s="74"/>
      <c r="VYA28" s="85"/>
      <c r="VYB28" s="80"/>
      <c r="VYC28" s="80"/>
      <c r="VYD28" s="85"/>
      <c r="VYE28" s="77"/>
      <c r="VYF28" s="74"/>
      <c r="VYG28" s="74"/>
      <c r="VYH28" s="85"/>
      <c r="VYI28" s="74"/>
      <c r="VYJ28" s="74"/>
      <c r="VYK28" s="85"/>
      <c r="VYL28" s="74"/>
      <c r="VYM28" s="74"/>
      <c r="VYN28" s="85"/>
      <c r="VYO28" s="74"/>
      <c r="VYP28" s="74"/>
      <c r="VYQ28" s="85"/>
      <c r="VYR28" s="80"/>
      <c r="VYS28" s="80"/>
      <c r="VYT28" s="85"/>
      <c r="VYU28" s="77"/>
      <c r="VYV28" s="74"/>
      <c r="VYW28" s="74"/>
      <c r="VYX28" s="85"/>
      <c r="VYY28" s="74"/>
      <c r="VYZ28" s="74"/>
      <c r="VZA28" s="85"/>
      <c r="VZB28" s="74"/>
      <c r="VZC28" s="74"/>
      <c r="VZD28" s="85"/>
      <c r="VZE28" s="74"/>
      <c r="VZF28" s="74"/>
      <c r="VZG28" s="85"/>
      <c r="VZH28" s="80"/>
      <c r="VZI28" s="80"/>
      <c r="VZJ28" s="85"/>
      <c r="VZK28" s="77"/>
      <c r="VZL28" s="74"/>
      <c r="VZM28" s="74"/>
      <c r="VZN28" s="85"/>
      <c r="VZO28" s="74"/>
      <c r="VZP28" s="74"/>
      <c r="VZQ28" s="85"/>
      <c r="VZR28" s="74"/>
      <c r="VZS28" s="74"/>
      <c r="VZT28" s="85"/>
      <c r="VZU28" s="74"/>
      <c r="VZV28" s="74"/>
      <c r="VZW28" s="85"/>
      <c r="VZX28" s="80"/>
      <c r="VZY28" s="80"/>
      <c r="VZZ28" s="85"/>
      <c r="WAA28" s="77"/>
      <c r="WAB28" s="74"/>
      <c r="WAC28" s="74"/>
      <c r="WAD28" s="85"/>
      <c r="WAE28" s="74"/>
      <c r="WAF28" s="74"/>
      <c r="WAG28" s="85"/>
      <c r="WAH28" s="74"/>
      <c r="WAI28" s="74"/>
      <c r="WAJ28" s="85"/>
      <c r="WAK28" s="74"/>
      <c r="WAL28" s="74"/>
      <c r="WAM28" s="85"/>
      <c r="WAN28" s="80"/>
      <c r="WAO28" s="80"/>
      <c r="WAP28" s="85"/>
      <c r="WAQ28" s="77"/>
      <c r="WAR28" s="74"/>
      <c r="WAS28" s="74"/>
      <c r="WAT28" s="85"/>
      <c r="WAU28" s="74"/>
      <c r="WAV28" s="74"/>
      <c r="WAW28" s="85"/>
      <c r="WAX28" s="74"/>
      <c r="WAY28" s="74"/>
      <c r="WAZ28" s="85"/>
      <c r="WBA28" s="74"/>
      <c r="WBB28" s="74"/>
      <c r="WBC28" s="85"/>
      <c r="WBD28" s="80"/>
      <c r="WBE28" s="80"/>
      <c r="WBF28" s="85"/>
      <c r="WBG28" s="77"/>
      <c r="WBH28" s="74"/>
      <c r="WBI28" s="74"/>
      <c r="WBJ28" s="85"/>
      <c r="WBK28" s="74"/>
      <c r="WBL28" s="74"/>
      <c r="WBM28" s="85"/>
      <c r="WBN28" s="74"/>
      <c r="WBO28" s="74"/>
      <c r="WBP28" s="85"/>
      <c r="WBQ28" s="74"/>
      <c r="WBR28" s="74"/>
      <c r="WBS28" s="85"/>
      <c r="WBT28" s="80"/>
      <c r="WBU28" s="80"/>
      <c r="WBV28" s="85"/>
      <c r="WBW28" s="77"/>
      <c r="WBX28" s="74"/>
      <c r="WBY28" s="74"/>
      <c r="WBZ28" s="85"/>
      <c r="WCA28" s="74"/>
      <c r="WCB28" s="74"/>
      <c r="WCC28" s="85"/>
      <c r="WCD28" s="74"/>
      <c r="WCE28" s="74"/>
      <c r="WCF28" s="85"/>
      <c r="WCG28" s="74"/>
      <c r="WCH28" s="74"/>
      <c r="WCI28" s="85"/>
      <c r="WCJ28" s="80"/>
      <c r="WCK28" s="80"/>
      <c r="WCL28" s="85"/>
      <c r="WCM28" s="77"/>
      <c r="WCN28" s="74"/>
      <c r="WCO28" s="74"/>
      <c r="WCP28" s="85"/>
      <c r="WCQ28" s="74"/>
      <c r="WCR28" s="74"/>
      <c r="WCS28" s="85"/>
      <c r="WCT28" s="74"/>
      <c r="WCU28" s="74"/>
      <c r="WCV28" s="85"/>
      <c r="WCW28" s="74"/>
      <c r="WCX28" s="74"/>
      <c r="WCY28" s="85"/>
      <c r="WCZ28" s="80"/>
      <c r="WDA28" s="80"/>
      <c r="WDB28" s="85"/>
      <c r="WDC28" s="77"/>
      <c r="WDD28" s="74"/>
      <c r="WDE28" s="74"/>
      <c r="WDF28" s="85"/>
      <c r="WDG28" s="74"/>
      <c r="WDH28" s="74"/>
      <c r="WDI28" s="85"/>
      <c r="WDJ28" s="74"/>
      <c r="WDK28" s="74"/>
      <c r="WDL28" s="85"/>
      <c r="WDM28" s="74"/>
      <c r="WDN28" s="74"/>
      <c r="WDO28" s="85"/>
      <c r="WDP28" s="80"/>
      <c r="WDQ28" s="80"/>
      <c r="WDR28" s="85"/>
      <c r="WDS28" s="77"/>
      <c r="WDT28" s="74"/>
      <c r="WDU28" s="74"/>
      <c r="WDV28" s="85"/>
      <c r="WDW28" s="74"/>
      <c r="WDX28" s="74"/>
      <c r="WDY28" s="85"/>
      <c r="WDZ28" s="74"/>
      <c r="WEA28" s="74"/>
      <c r="WEB28" s="85"/>
      <c r="WEC28" s="74"/>
      <c r="WED28" s="74"/>
      <c r="WEE28" s="85"/>
      <c r="WEF28" s="80"/>
      <c r="WEG28" s="80"/>
      <c r="WEH28" s="85"/>
      <c r="WEI28" s="77"/>
      <c r="WEJ28" s="74"/>
      <c r="WEK28" s="74"/>
      <c r="WEL28" s="85"/>
      <c r="WEM28" s="74"/>
      <c r="WEN28" s="74"/>
      <c r="WEO28" s="85"/>
      <c r="WEP28" s="74"/>
      <c r="WEQ28" s="74"/>
      <c r="WER28" s="85"/>
      <c r="WES28" s="74"/>
      <c r="WET28" s="74"/>
      <c r="WEU28" s="85"/>
      <c r="WEV28" s="80"/>
      <c r="WEW28" s="80"/>
      <c r="WEX28" s="85"/>
      <c r="WEY28" s="77"/>
      <c r="WEZ28" s="74"/>
      <c r="WFA28" s="74"/>
      <c r="WFB28" s="85"/>
      <c r="WFC28" s="74"/>
      <c r="WFD28" s="74"/>
      <c r="WFE28" s="85"/>
      <c r="WFF28" s="74"/>
      <c r="WFG28" s="74"/>
      <c r="WFH28" s="85"/>
      <c r="WFI28" s="74"/>
      <c r="WFJ28" s="74"/>
      <c r="WFK28" s="85"/>
      <c r="WFL28" s="80"/>
      <c r="WFM28" s="80"/>
      <c r="WFN28" s="85"/>
      <c r="WFO28" s="77"/>
      <c r="WFP28" s="74"/>
      <c r="WFQ28" s="74"/>
      <c r="WFR28" s="85"/>
      <c r="WFS28" s="74"/>
      <c r="WFT28" s="74"/>
      <c r="WFU28" s="85"/>
      <c r="WFV28" s="74"/>
      <c r="WFW28" s="74"/>
      <c r="WFX28" s="85"/>
      <c r="WFY28" s="74"/>
      <c r="WFZ28" s="74"/>
      <c r="WGA28" s="85"/>
      <c r="WGB28" s="80"/>
      <c r="WGC28" s="80"/>
      <c r="WGD28" s="85"/>
      <c r="WGE28" s="77"/>
      <c r="WGF28" s="74"/>
      <c r="WGG28" s="74"/>
      <c r="WGH28" s="85"/>
      <c r="WGI28" s="74"/>
      <c r="WGJ28" s="74"/>
      <c r="WGK28" s="85"/>
      <c r="WGL28" s="74"/>
      <c r="WGM28" s="74"/>
      <c r="WGN28" s="85"/>
      <c r="WGO28" s="74"/>
      <c r="WGP28" s="74"/>
      <c r="WGQ28" s="85"/>
      <c r="WGR28" s="80"/>
      <c r="WGS28" s="80"/>
      <c r="WGT28" s="85"/>
      <c r="WGU28" s="77"/>
      <c r="WGV28" s="74"/>
      <c r="WGW28" s="74"/>
      <c r="WGX28" s="85"/>
      <c r="WGY28" s="74"/>
      <c r="WGZ28" s="74"/>
      <c r="WHA28" s="85"/>
      <c r="WHB28" s="74"/>
      <c r="WHC28" s="74"/>
      <c r="WHD28" s="85"/>
      <c r="WHE28" s="74"/>
      <c r="WHF28" s="74"/>
      <c r="WHG28" s="85"/>
      <c r="WHH28" s="80"/>
      <c r="WHI28" s="80"/>
      <c r="WHJ28" s="85"/>
      <c r="WHK28" s="77"/>
      <c r="WHL28" s="74"/>
      <c r="WHM28" s="74"/>
      <c r="WHN28" s="85"/>
      <c r="WHO28" s="74"/>
      <c r="WHP28" s="74"/>
      <c r="WHQ28" s="85"/>
      <c r="WHR28" s="74"/>
      <c r="WHS28" s="74"/>
      <c r="WHT28" s="85"/>
      <c r="WHU28" s="74"/>
      <c r="WHV28" s="74"/>
      <c r="WHW28" s="85"/>
      <c r="WHX28" s="80"/>
      <c r="WHY28" s="80"/>
      <c r="WHZ28" s="85"/>
      <c r="WIA28" s="77"/>
      <c r="WIB28" s="74"/>
      <c r="WIC28" s="74"/>
      <c r="WID28" s="85"/>
      <c r="WIE28" s="74"/>
      <c r="WIF28" s="74"/>
      <c r="WIG28" s="85"/>
      <c r="WIH28" s="74"/>
      <c r="WII28" s="74"/>
      <c r="WIJ28" s="85"/>
      <c r="WIK28" s="74"/>
      <c r="WIL28" s="74"/>
      <c r="WIM28" s="85"/>
      <c r="WIN28" s="80"/>
      <c r="WIO28" s="80"/>
      <c r="WIP28" s="85"/>
      <c r="WIQ28" s="77"/>
      <c r="WIR28" s="74"/>
      <c r="WIS28" s="74"/>
      <c r="WIT28" s="85"/>
      <c r="WIU28" s="74"/>
      <c r="WIV28" s="74"/>
      <c r="WIW28" s="85"/>
      <c r="WIX28" s="74"/>
      <c r="WIY28" s="74"/>
      <c r="WIZ28" s="85"/>
      <c r="WJA28" s="74"/>
      <c r="WJB28" s="74"/>
      <c r="WJC28" s="85"/>
      <c r="WJD28" s="80"/>
      <c r="WJE28" s="80"/>
      <c r="WJF28" s="85"/>
      <c r="WJG28" s="77"/>
      <c r="WJH28" s="74"/>
      <c r="WJI28" s="74"/>
      <c r="WJJ28" s="85"/>
      <c r="WJK28" s="74"/>
      <c r="WJL28" s="74"/>
      <c r="WJM28" s="85"/>
      <c r="WJN28" s="74"/>
      <c r="WJO28" s="74"/>
      <c r="WJP28" s="85"/>
      <c r="WJQ28" s="74"/>
      <c r="WJR28" s="74"/>
      <c r="WJS28" s="85"/>
      <c r="WJT28" s="80"/>
      <c r="WJU28" s="80"/>
      <c r="WJV28" s="85"/>
      <c r="WJW28" s="77"/>
      <c r="WJX28" s="74"/>
      <c r="WJY28" s="74"/>
      <c r="WJZ28" s="85"/>
      <c r="WKA28" s="74"/>
      <c r="WKB28" s="74"/>
      <c r="WKC28" s="85"/>
      <c r="WKD28" s="74"/>
      <c r="WKE28" s="74"/>
      <c r="WKF28" s="85"/>
      <c r="WKG28" s="74"/>
      <c r="WKH28" s="74"/>
      <c r="WKI28" s="85"/>
      <c r="WKJ28" s="80"/>
      <c r="WKK28" s="80"/>
      <c r="WKL28" s="85"/>
      <c r="WKM28" s="77"/>
      <c r="WKN28" s="74"/>
      <c r="WKO28" s="74"/>
      <c r="WKP28" s="85"/>
      <c r="WKQ28" s="74"/>
      <c r="WKR28" s="74"/>
      <c r="WKS28" s="85"/>
      <c r="WKT28" s="74"/>
      <c r="WKU28" s="74"/>
      <c r="WKV28" s="85"/>
      <c r="WKW28" s="74"/>
      <c r="WKX28" s="74"/>
      <c r="WKY28" s="85"/>
      <c r="WKZ28" s="80"/>
      <c r="WLA28" s="80"/>
      <c r="WLB28" s="85"/>
      <c r="WLC28" s="77"/>
      <c r="WLD28" s="74"/>
      <c r="WLE28" s="74"/>
      <c r="WLF28" s="85"/>
      <c r="WLG28" s="74"/>
      <c r="WLH28" s="74"/>
      <c r="WLI28" s="85"/>
      <c r="WLJ28" s="74"/>
      <c r="WLK28" s="74"/>
      <c r="WLL28" s="85"/>
      <c r="WLM28" s="74"/>
      <c r="WLN28" s="74"/>
      <c r="WLO28" s="85"/>
      <c r="WLP28" s="80"/>
      <c r="WLQ28" s="80"/>
      <c r="WLR28" s="85"/>
      <c r="WLS28" s="77"/>
      <c r="WLT28" s="74"/>
      <c r="WLU28" s="74"/>
      <c r="WLV28" s="85"/>
      <c r="WLW28" s="74"/>
      <c r="WLX28" s="74"/>
      <c r="WLY28" s="85"/>
      <c r="WLZ28" s="74"/>
      <c r="WMA28" s="74"/>
      <c r="WMB28" s="85"/>
      <c r="WMC28" s="74"/>
      <c r="WMD28" s="74"/>
      <c r="WME28" s="85"/>
      <c r="WMF28" s="80"/>
      <c r="WMG28" s="80"/>
      <c r="WMH28" s="85"/>
      <c r="WMI28" s="77"/>
      <c r="WMJ28" s="74"/>
      <c r="WMK28" s="74"/>
      <c r="WML28" s="85"/>
      <c r="WMM28" s="74"/>
      <c r="WMN28" s="74"/>
      <c r="WMO28" s="85"/>
      <c r="WMP28" s="74"/>
      <c r="WMQ28" s="74"/>
      <c r="WMR28" s="85"/>
      <c r="WMS28" s="74"/>
      <c r="WMT28" s="74"/>
      <c r="WMU28" s="85"/>
      <c r="WMV28" s="80"/>
      <c r="WMW28" s="80"/>
      <c r="WMX28" s="85"/>
      <c r="WMY28" s="77"/>
      <c r="WMZ28" s="74"/>
      <c r="WNA28" s="74"/>
      <c r="WNB28" s="85"/>
      <c r="WNC28" s="74"/>
      <c r="WND28" s="74"/>
      <c r="WNE28" s="85"/>
      <c r="WNF28" s="74"/>
      <c r="WNG28" s="74"/>
      <c r="WNH28" s="85"/>
      <c r="WNI28" s="74"/>
      <c r="WNJ28" s="74"/>
      <c r="WNK28" s="85"/>
      <c r="WNL28" s="80"/>
      <c r="WNM28" s="80"/>
      <c r="WNN28" s="85"/>
      <c r="WNO28" s="77"/>
      <c r="WNP28" s="74"/>
      <c r="WNQ28" s="74"/>
      <c r="WNR28" s="85"/>
      <c r="WNS28" s="74"/>
      <c r="WNT28" s="74"/>
      <c r="WNU28" s="85"/>
      <c r="WNV28" s="74"/>
      <c r="WNW28" s="74"/>
      <c r="WNX28" s="85"/>
      <c r="WNY28" s="74"/>
      <c r="WNZ28" s="74"/>
      <c r="WOA28" s="85"/>
      <c r="WOB28" s="80"/>
      <c r="WOC28" s="80"/>
      <c r="WOD28" s="85"/>
      <c r="WOE28" s="77"/>
      <c r="WOF28" s="74"/>
      <c r="WOG28" s="74"/>
      <c r="WOH28" s="85"/>
      <c r="WOI28" s="74"/>
      <c r="WOJ28" s="74"/>
      <c r="WOK28" s="85"/>
      <c r="WOL28" s="74"/>
      <c r="WOM28" s="74"/>
      <c r="WON28" s="85"/>
      <c r="WOO28" s="74"/>
      <c r="WOP28" s="74"/>
      <c r="WOQ28" s="85"/>
      <c r="WOR28" s="80"/>
      <c r="WOS28" s="80"/>
      <c r="WOT28" s="85"/>
      <c r="WOU28" s="77"/>
      <c r="WOV28" s="74"/>
      <c r="WOW28" s="74"/>
      <c r="WOX28" s="85"/>
      <c r="WOY28" s="74"/>
      <c r="WOZ28" s="74"/>
      <c r="WPA28" s="85"/>
      <c r="WPB28" s="74"/>
      <c r="WPC28" s="74"/>
      <c r="WPD28" s="85"/>
      <c r="WPE28" s="74"/>
      <c r="WPF28" s="74"/>
      <c r="WPG28" s="85"/>
      <c r="WPH28" s="80"/>
      <c r="WPI28" s="80"/>
      <c r="WPJ28" s="85"/>
      <c r="WPK28" s="77"/>
      <c r="WPL28" s="74"/>
      <c r="WPM28" s="74"/>
      <c r="WPN28" s="85"/>
      <c r="WPO28" s="74"/>
      <c r="WPP28" s="74"/>
      <c r="WPQ28" s="85"/>
      <c r="WPR28" s="74"/>
      <c r="WPS28" s="74"/>
      <c r="WPT28" s="85"/>
      <c r="WPU28" s="74"/>
      <c r="WPV28" s="74"/>
      <c r="WPW28" s="85"/>
      <c r="WPX28" s="80"/>
      <c r="WPY28" s="80"/>
      <c r="WPZ28" s="85"/>
      <c r="WQA28" s="77"/>
      <c r="WQB28" s="74"/>
      <c r="WQC28" s="74"/>
      <c r="WQD28" s="85"/>
      <c r="WQE28" s="74"/>
      <c r="WQF28" s="74"/>
      <c r="WQG28" s="85"/>
      <c r="WQH28" s="74"/>
      <c r="WQI28" s="74"/>
      <c r="WQJ28" s="85"/>
      <c r="WQK28" s="74"/>
      <c r="WQL28" s="74"/>
      <c r="WQM28" s="85"/>
      <c r="WQN28" s="80"/>
      <c r="WQO28" s="80"/>
      <c r="WQP28" s="85"/>
      <c r="WQQ28" s="77"/>
      <c r="WQR28" s="74"/>
      <c r="WQS28" s="74"/>
      <c r="WQT28" s="85"/>
      <c r="WQU28" s="74"/>
      <c r="WQV28" s="74"/>
      <c r="WQW28" s="85"/>
      <c r="WQX28" s="74"/>
      <c r="WQY28" s="74"/>
      <c r="WQZ28" s="85"/>
      <c r="WRA28" s="74"/>
      <c r="WRB28" s="74"/>
      <c r="WRC28" s="85"/>
      <c r="WRD28" s="80"/>
      <c r="WRE28" s="80"/>
      <c r="WRF28" s="85"/>
      <c r="WRG28" s="77"/>
      <c r="WRH28" s="74"/>
      <c r="WRI28" s="74"/>
      <c r="WRJ28" s="85"/>
      <c r="WRK28" s="74"/>
      <c r="WRL28" s="74"/>
      <c r="WRM28" s="85"/>
      <c r="WRN28" s="74"/>
      <c r="WRO28" s="74"/>
      <c r="WRP28" s="85"/>
      <c r="WRQ28" s="74"/>
      <c r="WRR28" s="74"/>
      <c r="WRS28" s="85"/>
      <c r="WRT28" s="80"/>
      <c r="WRU28" s="80"/>
      <c r="WRV28" s="85"/>
      <c r="WRW28" s="77"/>
      <c r="WRX28" s="74"/>
      <c r="WRY28" s="74"/>
      <c r="WRZ28" s="85"/>
      <c r="WSA28" s="74"/>
      <c r="WSB28" s="74"/>
      <c r="WSC28" s="85"/>
      <c r="WSD28" s="74"/>
      <c r="WSE28" s="74"/>
      <c r="WSF28" s="85"/>
      <c r="WSG28" s="74"/>
      <c r="WSH28" s="74"/>
      <c r="WSI28" s="85"/>
      <c r="WSJ28" s="80"/>
      <c r="WSK28" s="80"/>
      <c r="WSL28" s="85"/>
      <c r="WSM28" s="77"/>
      <c r="WSN28" s="74"/>
      <c r="WSO28" s="74"/>
      <c r="WSP28" s="85"/>
      <c r="WSQ28" s="74"/>
      <c r="WSR28" s="74"/>
      <c r="WSS28" s="85"/>
      <c r="WST28" s="74"/>
      <c r="WSU28" s="74"/>
      <c r="WSV28" s="85"/>
      <c r="WSW28" s="74"/>
      <c r="WSX28" s="74"/>
      <c r="WSY28" s="85"/>
      <c r="WSZ28" s="80"/>
      <c r="WTA28" s="80"/>
      <c r="WTB28" s="85"/>
      <c r="WTC28" s="77"/>
      <c r="WTD28" s="74"/>
      <c r="WTE28" s="74"/>
      <c r="WTF28" s="85"/>
      <c r="WTG28" s="74"/>
      <c r="WTH28" s="74"/>
      <c r="WTI28" s="85"/>
      <c r="WTJ28" s="74"/>
      <c r="WTK28" s="74"/>
      <c r="WTL28" s="85"/>
      <c r="WTM28" s="74"/>
      <c r="WTN28" s="74"/>
      <c r="WTO28" s="85"/>
      <c r="WTP28" s="80"/>
      <c r="WTQ28" s="80"/>
      <c r="WTR28" s="85"/>
      <c r="WTS28" s="77"/>
      <c r="WTT28" s="74"/>
      <c r="WTU28" s="74"/>
      <c r="WTV28" s="85"/>
      <c r="WTW28" s="74"/>
      <c r="WTX28" s="74"/>
      <c r="WTY28" s="85"/>
      <c r="WTZ28" s="74"/>
      <c r="WUA28" s="74"/>
      <c r="WUB28" s="85"/>
      <c r="WUC28" s="74"/>
      <c r="WUD28" s="74"/>
      <c r="WUE28" s="85"/>
      <c r="WUF28" s="80"/>
      <c r="WUG28" s="80"/>
      <c r="WUH28" s="85"/>
      <c r="WUI28" s="77"/>
      <c r="WUJ28" s="74"/>
      <c r="WUK28" s="74"/>
      <c r="WUL28" s="85"/>
      <c r="WUM28" s="74"/>
      <c r="WUN28" s="74"/>
      <c r="WUO28" s="85"/>
      <c r="WUP28" s="74"/>
      <c r="WUQ28" s="74"/>
      <c r="WUR28" s="85"/>
      <c r="WUS28" s="74"/>
      <c r="WUT28" s="74"/>
      <c r="WUU28" s="85"/>
      <c r="WUV28" s="80"/>
      <c r="WUW28" s="80"/>
      <c r="WUX28" s="85"/>
      <c r="WUY28" s="77"/>
      <c r="WUZ28" s="74"/>
      <c r="WVA28" s="74"/>
      <c r="WVB28" s="85"/>
      <c r="WVC28" s="74"/>
      <c r="WVD28" s="74"/>
      <c r="WVE28" s="85"/>
      <c r="WVF28" s="74"/>
      <c r="WVG28" s="74"/>
      <c r="WVH28" s="85"/>
      <c r="WVI28" s="74"/>
      <c r="WVJ28" s="74"/>
      <c r="WVK28" s="85"/>
      <c r="WVL28" s="80"/>
      <c r="WVM28" s="80"/>
      <c r="WVN28" s="85"/>
      <c r="WVO28" s="77"/>
      <c r="WVP28" s="74"/>
      <c r="WVQ28" s="74"/>
      <c r="WVR28" s="85"/>
      <c r="WVS28" s="74"/>
      <c r="WVT28" s="74"/>
      <c r="WVU28" s="85"/>
      <c r="WVV28" s="74"/>
      <c r="WVW28" s="74"/>
      <c r="WVX28" s="85"/>
      <c r="WVY28" s="74"/>
      <c r="WVZ28" s="74"/>
      <c r="WWA28" s="85"/>
      <c r="WWB28" s="80"/>
      <c r="WWC28" s="80"/>
      <c r="WWD28" s="85"/>
      <c r="WWE28" s="77"/>
      <c r="WWF28" s="74"/>
      <c r="WWG28" s="74"/>
      <c r="WWH28" s="85"/>
      <c r="WWI28" s="74"/>
      <c r="WWJ28" s="74"/>
      <c r="WWK28" s="85"/>
      <c r="WWL28" s="74"/>
      <c r="WWM28" s="74"/>
      <c r="WWN28" s="85"/>
      <c r="WWO28" s="74"/>
      <c r="WWP28" s="74"/>
      <c r="WWQ28" s="85"/>
      <c r="WWR28" s="80"/>
      <c r="WWS28" s="80"/>
      <c r="WWT28" s="85"/>
      <c r="WWU28" s="77"/>
      <c r="WWV28" s="74"/>
      <c r="WWW28" s="74"/>
      <c r="WWX28" s="85"/>
      <c r="WWY28" s="74"/>
      <c r="WWZ28" s="74"/>
      <c r="WXA28" s="85"/>
      <c r="WXB28" s="74"/>
      <c r="WXC28" s="74"/>
      <c r="WXD28" s="85"/>
      <c r="WXE28" s="74"/>
      <c r="WXF28" s="74"/>
      <c r="WXG28" s="85"/>
      <c r="WXH28" s="80"/>
      <c r="WXI28" s="80"/>
      <c r="WXJ28" s="85"/>
      <c r="WXK28" s="77"/>
      <c r="WXL28" s="74"/>
      <c r="WXM28" s="74"/>
      <c r="WXN28" s="85"/>
      <c r="WXO28" s="74"/>
      <c r="WXP28" s="74"/>
      <c r="WXQ28" s="85"/>
      <c r="WXR28" s="74"/>
      <c r="WXS28" s="74"/>
      <c r="WXT28" s="85"/>
      <c r="WXU28" s="74"/>
      <c r="WXV28" s="74"/>
      <c r="WXW28" s="85"/>
      <c r="WXX28" s="80"/>
      <c r="WXY28" s="80"/>
      <c r="WXZ28" s="85"/>
      <c r="WYA28" s="77"/>
      <c r="WYB28" s="74"/>
      <c r="WYC28" s="74"/>
      <c r="WYD28" s="85"/>
      <c r="WYE28" s="74"/>
      <c r="WYF28" s="74"/>
      <c r="WYG28" s="85"/>
      <c r="WYH28" s="74"/>
      <c r="WYI28" s="74"/>
      <c r="WYJ28" s="85"/>
      <c r="WYK28" s="74"/>
      <c r="WYL28" s="74"/>
      <c r="WYM28" s="85"/>
      <c r="WYN28" s="80"/>
      <c r="WYO28" s="80"/>
      <c r="WYP28" s="85"/>
      <c r="WYQ28" s="77"/>
      <c r="WYR28" s="74"/>
      <c r="WYS28" s="74"/>
      <c r="WYT28" s="85"/>
      <c r="WYU28" s="74"/>
      <c r="WYV28" s="74"/>
      <c r="WYW28" s="85"/>
      <c r="WYX28" s="74"/>
      <c r="WYY28" s="74"/>
      <c r="WYZ28" s="85"/>
      <c r="WZA28" s="74"/>
      <c r="WZB28" s="74"/>
      <c r="WZC28" s="85"/>
      <c r="WZD28" s="80"/>
      <c r="WZE28" s="80"/>
      <c r="WZF28" s="85"/>
      <c r="WZG28" s="77"/>
      <c r="WZH28" s="74"/>
      <c r="WZI28" s="74"/>
      <c r="WZJ28" s="85"/>
      <c r="WZK28" s="74"/>
      <c r="WZL28" s="74"/>
      <c r="WZM28" s="85"/>
      <c r="WZN28" s="74"/>
      <c r="WZO28" s="74"/>
      <c r="WZP28" s="85"/>
      <c r="WZQ28" s="74"/>
      <c r="WZR28" s="74"/>
      <c r="WZS28" s="85"/>
      <c r="WZT28" s="80"/>
      <c r="WZU28" s="80"/>
      <c r="WZV28" s="85"/>
      <c r="WZW28" s="77"/>
      <c r="WZX28" s="74"/>
      <c r="WZY28" s="74"/>
      <c r="WZZ28" s="85"/>
      <c r="XAA28" s="74"/>
      <c r="XAB28" s="74"/>
      <c r="XAC28" s="85"/>
      <c r="XAD28" s="74"/>
      <c r="XAE28" s="74"/>
      <c r="XAF28" s="85"/>
      <c r="XAG28" s="74"/>
      <c r="XAH28" s="74"/>
      <c r="XAI28" s="85"/>
      <c r="XAJ28" s="80"/>
      <c r="XAK28" s="80"/>
      <c r="XAL28" s="85"/>
      <c r="XAM28" s="77"/>
      <c r="XAN28" s="74"/>
      <c r="XAO28" s="74"/>
      <c r="XAP28" s="85"/>
      <c r="XAQ28" s="74"/>
      <c r="XAR28" s="74"/>
      <c r="XAS28" s="85"/>
      <c r="XAT28" s="74"/>
      <c r="XAU28" s="74"/>
      <c r="XAV28" s="85"/>
      <c r="XAW28" s="74"/>
      <c r="XAX28" s="74"/>
      <c r="XAY28" s="85"/>
      <c r="XAZ28" s="80"/>
      <c r="XBA28" s="80"/>
      <c r="XBB28" s="85"/>
      <c r="XBC28" s="77"/>
      <c r="XBD28" s="74"/>
      <c r="XBE28" s="74"/>
      <c r="XBF28" s="85"/>
      <c r="XBG28" s="74"/>
      <c r="XBH28" s="74"/>
      <c r="XBI28" s="85"/>
      <c r="XBJ28" s="74"/>
      <c r="XBK28" s="74"/>
      <c r="XBL28" s="85"/>
      <c r="XBM28" s="74"/>
      <c r="XBN28" s="74"/>
      <c r="XBO28" s="85"/>
      <c r="XBP28" s="80"/>
      <c r="XBQ28" s="80"/>
      <c r="XBR28" s="85"/>
      <c r="XBS28" s="77"/>
      <c r="XBT28" s="74"/>
      <c r="XBU28" s="74"/>
      <c r="XBV28" s="85"/>
      <c r="XBW28" s="74"/>
      <c r="XBX28" s="74"/>
      <c r="XBY28" s="85"/>
      <c r="XBZ28" s="74"/>
      <c r="XCA28" s="74"/>
      <c r="XCB28" s="85"/>
      <c r="XCC28" s="74"/>
      <c r="XCD28" s="74"/>
      <c r="XCE28" s="85"/>
      <c r="XCF28" s="80"/>
      <c r="XCG28" s="80"/>
      <c r="XCH28" s="85"/>
      <c r="XCI28" s="77"/>
      <c r="XCJ28" s="74"/>
      <c r="XCK28" s="74"/>
      <c r="XCL28" s="85"/>
      <c r="XCM28" s="74"/>
      <c r="XCN28" s="74"/>
      <c r="XCO28" s="85"/>
      <c r="XCP28" s="74"/>
      <c r="XCQ28" s="74"/>
      <c r="XCR28" s="85"/>
      <c r="XCS28" s="74"/>
      <c r="XCT28" s="74"/>
      <c r="XCU28" s="85"/>
      <c r="XCV28" s="80"/>
      <c r="XCW28" s="80"/>
      <c r="XCX28" s="85"/>
      <c r="XCY28" s="77"/>
      <c r="XCZ28" s="74"/>
      <c r="XDA28" s="74"/>
      <c r="XDB28" s="85"/>
      <c r="XDC28" s="74"/>
      <c r="XDD28" s="74"/>
      <c r="XDE28" s="85"/>
      <c r="XDF28" s="74"/>
      <c r="XDG28" s="74"/>
      <c r="XDH28" s="85"/>
      <c r="XDI28" s="74"/>
      <c r="XDJ28" s="74"/>
      <c r="XDK28" s="85"/>
      <c r="XDL28" s="80"/>
      <c r="XDM28" s="80"/>
      <c r="XDN28" s="85"/>
      <c r="XDO28" s="77"/>
      <c r="XDP28" s="74"/>
      <c r="XDQ28" s="74"/>
      <c r="XDR28" s="85"/>
      <c r="XDS28" s="74"/>
      <c r="XDT28" s="74"/>
      <c r="XDU28" s="85"/>
      <c r="XDV28" s="74"/>
      <c r="XDW28" s="74"/>
      <c r="XDX28" s="85"/>
      <c r="XDY28" s="74"/>
      <c r="XDZ28" s="74"/>
      <c r="XEA28" s="85"/>
      <c r="XEB28" s="80"/>
      <c r="XEC28" s="80"/>
      <c r="XED28" s="85"/>
      <c r="XEE28" s="77"/>
      <c r="XEF28" s="74"/>
      <c r="XEG28" s="74"/>
      <c r="XEH28" s="85"/>
      <c r="XEI28" s="74"/>
      <c r="XEJ28" s="74"/>
      <c r="XEK28" s="85"/>
      <c r="XEL28" s="74"/>
      <c r="XEM28" s="74"/>
      <c r="XEN28" s="85"/>
      <c r="XEO28" s="74"/>
      <c r="XEP28" s="74"/>
      <c r="XEQ28" s="85"/>
      <c r="XER28" s="80"/>
      <c r="XES28" s="80"/>
      <c r="XET28" s="85"/>
    </row>
    <row r="29" spans="1:16374" s="79" customFormat="1">
      <c r="A29" s="76" t="s">
        <v>41</v>
      </c>
      <c r="B29" s="79">
        <f>SUM(B30:B32)</f>
        <v>3160441</v>
      </c>
      <c r="C29" s="79">
        <f>SUM(C30:C32)</f>
        <v>3236866</v>
      </c>
      <c r="D29" s="79">
        <f>SUM(D30:D32)</f>
        <v>3321629</v>
      </c>
      <c r="E29" s="79">
        <f>SUM(E30:E32)</f>
        <v>3421007</v>
      </c>
      <c r="F29" s="79">
        <f>SUM(F30:F32)</f>
        <v>0</v>
      </c>
      <c r="G29" s="1"/>
      <c r="H29" s="1"/>
      <c r="I29" s="1"/>
      <c r="J29" s="1"/>
      <c r="K29" s="140"/>
      <c r="L29" s="140"/>
      <c r="M29" s="1"/>
      <c r="N29" s="140"/>
      <c r="O29" s="140"/>
      <c r="P29" s="1"/>
      <c r="Q29" s="140"/>
      <c r="R29" s="140"/>
      <c r="S29" s="1"/>
      <c r="T29" s="140"/>
      <c r="U29" s="140"/>
      <c r="V29" s="1"/>
      <c r="W29" s="140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87"/>
      <c r="DJ29" s="87"/>
      <c r="DK29" s="87"/>
      <c r="DL29" s="87"/>
      <c r="DM29" s="87"/>
      <c r="DN29" s="87"/>
      <c r="DO29" s="123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123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123"/>
      <c r="EV29" s="87"/>
      <c r="EW29" s="87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123"/>
      <c r="FL29" s="87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GA29" s="76"/>
      <c r="GQ29" s="76"/>
      <c r="HG29" s="76"/>
      <c r="HW29" s="76"/>
      <c r="IM29" s="76"/>
      <c r="JC29" s="76"/>
      <c r="JS29" s="76"/>
      <c r="KI29" s="76"/>
      <c r="KY29" s="76"/>
      <c r="LO29" s="76"/>
      <c r="ME29" s="76"/>
      <c r="MU29" s="76"/>
      <c r="NK29" s="76"/>
      <c r="OA29" s="76"/>
      <c r="OQ29" s="76"/>
      <c r="PG29" s="76"/>
      <c r="PW29" s="76"/>
      <c r="QM29" s="76"/>
      <c r="RC29" s="76"/>
      <c r="RS29" s="76"/>
      <c r="SI29" s="76"/>
      <c r="SY29" s="76"/>
      <c r="TO29" s="76"/>
      <c r="UE29" s="76"/>
      <c r="UU29" s="76"/>
      <c r="VK29" s="76"/>
      <c r="WA29" s="76"/>
      <c r="WQ29" s="76"/>
      <c r="XG29" s="76"/>
      <c r="XW29" s="76"/>
      <c r="YM29" s="76"/>
      <c r="ZC29" s="76"/>
      <c r="ZS29" s="76"/>
      <c r="AAI29" s="76"/>
      <c r="AAY29" s="76"/>
      <c r="ABO29" s="76"/>
      <c r="ACE29" s="76"/>
      <c r="ACU29" s="76"/>
      <c r="ADK29" s="76"/>
      <c r="AEA29" s="76"/>
      <c r="AEQ29" s="76"/>
      <c r="AFG29" s="76"/>
      <c r="AFW29" s="76"/>
      <c r="AGM29" s="76"/>
      <c r="AHC29" s="76"/>
      <c r="AHS29" s="76"/>
      <c r="AII29" s="76"/>
      <c r="AIY29" s="76"/>
      <c r="AJO29" s="76"/>
      <c r="AKE29" s="76"/>
      <c r="AKU29" s="76"/>
      <c r="ALK29" s="76"/>
      <c r="AMA29" s="76"/>
      <c r="AMQ29" s="76"/>
      <c r="ANG29" s="76"/>
      <c r="ANW29" s="76"/>
      <c r="AOM29" s="76"/>
      <c r="APC29" s="76"/>
      <c r="APS29" s="76"/>
      <c r="AQI29" s="76"/>
      <c r="AQY29" s="76"/>
      <c r="ARO29" s="76"/>
      <c r="ASE29" s="76"/>
      <c r="ASU29" s="76"/>
      <c r="ATK29" s="76"/>
      <c r="AUA29" s="76"/>
      <c r="AUQ29" s="76"/>
      <c r="AVG29" s="76"/>
      <c r="AVW29" s="76"/>
      <c r="AWM29" s="76"/>
      <c r="AXC29" s="76"/>
      <c r="AXS29" s="76"/>
      <c r="AYI29" s="76"/>
      <c r="AYY29" s="76"/>
      <c r="AZO29" s="76"/>
      <c r="BAE29" s="76"/>
      <c r="BAU29" s="76"/>
      <c r="BBK29" s="76"/>
      <c r="BCA29" s="76"/>
      <c r="BCQ29" s="76"/>
      <c r="BDG29" s="76"/>
      <c r="BDW29" s="76"/>
      <c r="BEM29" s="76"/>
      <c r="BFC29" s="76"/>
      <c r="BFS29" s="76"/>
      <c r="BGI29" s="76"/>
      <c r="BGY29" s="76"/>
      <c r="BHO29" s="76"/>
      <c r="BIE29" s="76"/>
      <c r="BIU29" s="76"/>
      <c r="BJK29" s="76"/>
      <c r="BKA29" s="76"/>
      <c r="BKQ29" s="76"/>
      <c r="BLG29" s="76"/>
      <c r="BLW29" s="76"/>
      <c r="BMM29" s="76"/>
      <c r="BNC29" s="76"/>
      <c r="BNS29" s="76"/>
      <c r="BOI29" s="76"/>
      <c r="BOY29" s="76"/>
      <c r="BPO29" s="76"/>
      <c r="BQE29" s="76"/>
      <c r="BQU29" s="76"/>
      <c r="BRK29" s="76"/>
      <c r="BSA29" s="76"/>
      <c r="BSQ29" s="76"/>
      <c r="BTG29" s="76"/>
      <c r="BTW29" s="76"/>
      <c r="BUM29" s="76"/>
      <c r="BVC29" s="76"/>
      <c r="BVS29" s="76"/>
      <c r="BWI29" s="76"/>
      <c r="BWY29" s="76"/>
      <c r="BXO29" s="76"/>
      <c r="BYE29" s="76"/>
      <c r="BYU29" s="76"/>
      <c r="BZK29" s="76"/>
      <c r="CAA29" s="76"/>
      <c r="CAQ29" s="76"/>
      <c r="CBG29" s="76"/>
      <c r="CBW29" s="76"/>
      <c r="CCM29" s="76"/>
      <c r="CDC29" s="76"/>
      <c r="CDS29" s="76"/>
      <c r="CEI29" s="76"/>
      <c r="CEY29" s="76"/>
      <c r="CFO29" s="76"/>
      <c r="CGE29" s="76"/>
      <c r="CGU29" s="76"/>
      <c r="CHK29" s="76"/>
      <c r="CIA29" s="76"/>
      <c r="CIQ29" s="76"/>
      <c r="CJG29" s="76"/>
      <c r="CJW29" s="76"/>
      <c r="CKM29" s="76"/>
      <c r="CLC29" s="76"/>
      <c r="CLS29" s="76"/>
      <c r="CMI29" s="76"/>
      <c r="CMY29" s="76"/>
      <c r="CNO29" s="76"/>
      <c r="COE29" s="76"/>
      <c r="COU29" s="76"/>
      <c r="CPK29" s="76"/>
      <c r="CQA29" s="76"/>
      <c r="CQQ29" s="76"/>
      <c r="CRG29" s="76"/>
      <c r="CRW29" s="76"/>
      <c r="CSM29" s="76"/>
      <c r="CTC29" s="76"/>
      <c r="CTS29" s="76"/>
      <c r="CUI29" s="76"/>
      <c r="CUY29" s="76"/>
      <c r="CVO29" s="76"/>
      <c r="CWE29" s="76"/>
      <c r="CWU29" s="76"/>
      <c r="CXK29" s="76"/>
      <c r="CYA29" s="76"/>
      <c r="CYQ29" s="76"/>
      <c r="CZG29" s="76"/>
      <c r="CZW29" s="76"/>
      <c r="DAM29" s="76"/>
      <c r="DBC29" s="76"/>
      <c r="DBS29" s="76"/>
      <c r="DCI29" s="76"/>
      <c r="DCY29" s="76"/>
      <c r="DDO29" s="76"/>
      <c r="DEE29" s="76"/>
      <c r="DEU29" s="76"/>
      <c r="DFK29" s="76"/>
      <c r="DGA29" s="76"/>
      <c r="DGQ29" s="76"/>
      <c r="DHG29" s="76"/>
      <c r="DHW29" s="76"/>
      <c r="DIM29" s="76"/>
      <c r="DJC29" s="76"/>
      <c r="DJS29" s="76"/>
      <c r="DKI29" s="76"/>
      <c r="DKY29" s="76"/>
      <c r="DLO29" s="76"/>
      <c r="DME29" s="76"/>
      <c r="DMU29" s="76"/>
      <c r="DNK29" s="76"/>
      <c r="DOA29" s="76"/>
      <c r="DOQ29" s="76"/>
      <c r="DPG29" s="76"/>
      <c r="DPW29" s="76"/>
      <c r="DQM29" s="76"/>
      <c r="DRC29" s="76"/>
      <c r="DRS29" s="76"/>
      <c r="DSI29" s="76"/>
      <c r="DSY29" s="76"/>
      <c r="DTO29" s="76"/>
      <c r="DUE29" s="76"/>
      <c r="DUU29" s="76"/>
      <c r="DVK29" s="76"/>
      <c r="DWA29" s="76"/>
      <c r="DWQ29" s="76"/>
      <c r="DXG29" s="76"/>
      <c r="DXW29" s="76"/>
      <c r="DYM29" s="76"/>
      <c r="DZC29" s="76"/>
      <c r="DZS29" s="76"/>
      <c r="EAI29" s="76"/>
      <c r="EAY29" s="76"/>
      <c r="EBO29" s="76"/>
      <c r="ECE29" s="76"/>
      <c r="ECU29" s="76"/>
      <c r="EDK29" s="76"/>
      <c r="EEA29" s="76"/>
      <c r="EEQ29" s="76"/>
      <c r="EFG29" s="76"/>
      <c r="EFW29" s="76"/>
      <c r="EGM29" s="76"/>
      <c r="EHC29" s="76"/>
      <c r="EHS29" s="76"/>
      <c r="EII29" s="76"/>
      <c r="EIY29" s="76"/>
      <c r="EJO29" s="76"/>
      <c r="EKE29" s="76"/>
      <c r="EKU29" s="76"/>
      <c r="ELK29" s="76"/>
      <c r="EMA29" s="76"/>
      <c r="EMQ29" s="76"/>
      <c r="ENG29" s="76"/>
      <c r="ENW29" s="76"/>
      <c r="EOM29" s="76"/>
      <c r="EPC29" s="76"/>
      <c r="EPS29" s="76"/>
      <c r="EQI29" s="76"/>
      <c r="EQY29" s="76"/>
      <c r="ERO29" s="76"/>
      <c r="ESE29" s="76"/>
      <c r="ESU29" s="76"/>
      <c r="ETK29" s="76"/>
      <c r="EUA29" s="76"/>
      <c r="EUQ29" s="76"/>
      <c r="EVG29" s="76"/>
      <c r="EVW29" s="76"/>
      <c r="EWM29" s="76"/>
      <c r="EXC29" s="76"/>
      <c r="EXS29" s="76"/>
      <c r="EYI29" s="76"/>
      <c r="EYY29" s="76"/>
      <c r="EZO29" s="76"/>
      <c r="FAE29" s="76"/>
      <c r="FAU29" s="76"/>
      <c r="FBK29" s="76"/>
      <c r="FCA29" s="76"/>
      <c r="FCQ29" s="76"/>
      <c r="FDG29" s="76"/>
      <c r="FDW29" s="76"/>
      <c r="FEM29" s="76"/>
      <c r="FFC29" s="76"/>
      <c r="FFS29" s="76"/>
      <c r="FGI29" s="76"/>
      <c r="FGY29" s="76"/>
      <c r="FHO29" s="76"/>
      <c r="FIE29" s="76"/>
      <c r="FIU29" s="76"/>
      <c r="FJK29" s="76"/>
      <c r="FKA29" s="76"/>
      <c r="FKQ29" s="76"/>
      <c r="FLG29" s="76"/>
      <c r="FLW29" s="76"/>
      <c r="FMM29" s="76"/>
      <c r="FNC29" s="76"/>
      <c r="FNS29" s="76"/>
      <c r="FOI29" s="76"/>
      <c r="FOY29" s="76"/>
      <c r="FPO29" s="76"/>
      <c r="FQE29" s="76"/>
      <c r="FQU29" s="76"/>
      <c r="FRK29" s="76"/>
      <c r="FSA29" s="76"/>
      <c r="FSQ29" s="76"/>
      <c r="FTG29" s="76"/>
      <c r="FTW29" s="76"/>
      <c r="FUM29" s="76"/>
      <c r="FVC29" s="76"/>
      <c r="FVS29" s="76"/>
      <c r="FWI29" s="76"/>
      <c r="FWY29" s="76"/>
      <c r="FXO29" s="76"/>
      <c r="FYE29" s="76"/>
      <c r="FYU29" s="76"/>
      <c r="FZK29" s="76"/>
      <c r="GAA29" s="76"/>
      <c r="GAQ29" s="76"/>
      <c r="GBG29" s="76"/>
      <c r="GBW29" s="76"/>
      <c r="GCM29" s="76"/>
      <c r="GDC29" s="76"/>
      <c r="GDS29" s="76"/>
      <c r="GEI29" s="76"/>
      <c r="GEY29" s="76"/>
      <c r="GFO29" s="76"/>
      <c r="GGE29" s="76"/>
      <c r="GGU29" s="76"/>
      <c r="GHK29" s="76"/>
      <c r="GIA29" s="76"/>
      <c r="GIQ29" s="76"/>
      <c r="GJG29" s="76"/>
      <c r="GJW29" s="76"/>
      <c r="GKM29" s="76"/>
      <c r="GLC29" s="76"/>
      <c r="GLS29" s="76"/>
      <c r="GMI29" s="76"/>
      <c r="GMY29" s="76"/>
      <c r="GNO29" s="76"/>
      <c r="GOE29" s="76"/>
      <c r="GOU29" s="76"/>
      <c r="GPK29" s="76"/>
      <c r="GQA29" s="76"/>
      <c r="GQQ29" s="76"/>
      <c r="GRG29" s="76"/>
      <c r="GRW29" s="76"/>
      <c r="GSM29" s="76"/>
      <c r="GTC29" s="76"/>
      <c r="GTS29" s="76"/>
      <c r="GUI29" s="76"/>
      <c r="GUY29" s="76"/>
      <c r="GVO29" s="76"/>
      <c r="GWE29" s="76"/>
      <c r="GWU29" s="76"/>
      <c r="GXK29" s="76"/>
      <c r="GYA29" s="76"/>
      <c r="GYQ29" s="76"/>
      <c r="GZG29" s="76"/>
      <c r="GZW29" s="76"/>
      <c r="HAM29" s="76"/>
      <c r="HBC29" s="76"/>
      <c r="HBS29" s="76"/>
      <c r="HCI29" s="76"/>
      <c r="HCY29" s="76"/>
      <c r="HDO29" s="76"/>
      <c r="HEE29" s="76"/>
      <c r="HEU29" s="76"/>
      <c r="HFK29" s="76"/>
      <c r="HGA29" s="76"/>
      <c r="HGQ29" s="76"/>
      <c r="HHG29" s="76"/>
      <c r="HHW29" s="76"/>
      <c r="HIM29" s="76"/>
      <c r="HJC29" s="76"/>
      <c r="HJS29" s="76"/>
      <c r="HKI29" s="76"/>
      <c r="HKY29" s="76"/>
      <c r="HLO29" s="76"/>
      <c r="HME29" s="76"/>
      <c r="HMU29" s="76"/>
      <c r="HNK29" s="76"/>
      <c r="HOA29" s="76"/>
      <c r="HOQ29" s="76"/>
      <c r="HPG29" s="76"/>
      <c r="HPW29" s="76"/>
      <c r="HQM29" s="76"/>
      <c r="HRC29" s="76"/>
      <c r="HRS29" s="76"/>
      <c r="HSI29" s="76"/>
      <c r="HSY29" s="76"/>
      <c r="HTO29" s="76"/>
      <c r="HUE29" s="76"/>
      <c r="HUU29" s="76"/>
      <c r="HVK29" s="76"/>
      <c r="HWA29" s="76"/>
      <c r="HWQ29" s="76"/>
      <c r="HXG29" s="76"/>
      <c r="HXW29" s="76"/>
      <c r="HYM29" s="76"/>
      <c r="HZC29" s="76"/>
      <c r="HZS29" s="76"/>
      <c r="IAI29" s="76"/>
      <c r="IAY29" s="76"/>
      <c r="IBO29" s="76"/>
      <c r="ICE29" s="76"/>
      <c r="ICU29" s="76"/>
      <c r="IDK29" s="76"/>
      <c r="IEA29" s="76"/>
      <c r="IEQ29" s="76"/>
      <c r="IFG29" s="76"/>
      <c r="IFW29" s="76"/>
      <c r="IGM29" s="76"/>
      <c r="IHC29" s="76"/>
      <c r="IHS29" s="76"/>
      <c r="III29" s="76"/>
      <c r="IIY29" s="76"/>
      <c r="IJO29" s="76"/>
      <c r="IKE29" s="76"/>
      <c r="IKU29" s="76"/>
      <c r="ILK29" s="76"/>
      <c r="IMA29" s="76"/>
      <c r="IMQ29" s="76"/>
      <c r="ING29" s="76"/>
      <c r="INW29" s="76"/>
      <c r="IOM29" s="76"/>
      <c r="IPC29" s="76"/>
      <c r="IPS29" s="76"/>
      <c r="IQI29" s="76"/>
      <c r="IQY29" s="76"/>
      <c r="IRO29" s="76"/>
      <c r="ISE29" s="76"/>
      <c r="ISU29" s="76"/>
      <c r="ITK29" s="76"/>
      <c r="IUA29" s="76"/>
      <c r="IUQ29" s="76"/>
      <c r="IVG29" s="76"/>
      <c r="IVW29" s="76"/>
      <c r="IWM29" s="76"/>
      <c r="IXC29" s="76"/>
      <c r="IXS29" s="76"/>
      <c r="IYI29" s="76"/>
      <c r="IYY29" s="76"/>
      <c r="IZO29" s="76"/>
      <c r="JAE29" s="76"/>
      <c r="JAU29" s="76"/>
      <c r="JBK29" s="76"/>
      <c r="JCA29" s="76"/>
      <c r="JCQ29" s="76"/>
      <c r="JDG29" s="76"/>
      <c r="JDW29" s="76"/>
      <c r="JEM29" s="76"/>
      <c r="JFC29" s="76"/>
      <c r="JFS29" s="76"/>
      <c r="JGI29" s="76"/>
      <c r="JGY29" s="76"/>
      <c r="JHO29" s="76"/>
      <c r="JIE29" s="76"/>
      <c r="JIU29" s="76"/>
      <c r="JJK29" s="76"/>
      <c r="JKA29" s="76"/>
      <c r="JKQ29" s="76"/>
      <c r="JLG29" s="76"/>
      <c r="JLW29" s="76"/>
      <c r="JMM29" s="76"/>
      <c r="JNC29" s="76"/>
      <c r="JNS29" s="76"/>
      <c r="JOI29" s="76"/>
      <c r="JOY29" s="76"/>
      <c r="JPO29" s="76"/>
      <c r="JQE29" s="76"/>
      <c r="JQU29" s="76"/>
      <c r="JRK29" s="76"/>
      <c r="JSA29" s="76"/>
      <c r="JSQ29" s="76"/>
      <c r="JTG29" s="76"/>
      <c r="JTW29" s="76"/>
      <c r="JUM29" s="76"/>
      <c r="JVC29" s="76"/>
      <c r="JVS29" s="76"/>
      <c r="JWI29" s="76"/>
      <c r="JWY29" s="76"/>
      <c r="JXO29" s="76"/>
      <c r="JYE29" s="76"/>
      <c r="JYU29" s="76"/>
      <c r="JZK29" s="76"/>
      <c r="KAA29" s="76"/>
      <c r="KAQ29" s="76"/>
      <c r="KBG29" s="76"/>
      <c r="KBW29" s="76"/>
      <c r="KCM29" s="76"/>
      <c r="KDC29" s="76"/>
      <c r="KDS29" s="76"/>
      <c r="KEI29" s="76"/>
      <c r="KEY29" s="76"/>
      <c r="KFO29" s="76"/>
      <c r="KGE29" s="76"/>
      <c r="KGU29" s="76"/>
      <c r="KHK29" s="76"/>
      <c r="KIA29" s="76"/>
      <c r="KIQ29" s="76"/>
      <c r="KJG29" s="76"/>
      <c r="KJW29" s="76"/>
      <c r="KKM29" s="76"/>
      <c r="KLC29" s="76"/>
      <c r="KLS29" s="76"/>
      <c r="KMI29" s="76"/>
      <c r="KMY29" s="76"/>
      <c r="KNO29" s="76"/>
      <c r="KOE29" s="76"/>
      <c r="KOU29" s="76"/>
      <c r="KPK29" s="76"/>
      <c r="KQA29" s="76"/>
      <c r="KQQ29" s="76"/>
      <c r="KRG29" s="76"/>
      <c r="KRW29" s="76"/>
      <c r="KSM29" s="76"/>
      <c r="KTC29" s="76"/>
      <c r="KTS29" s="76"/>
      <c r="KUI29" s="76"/>
      <c r="KUY29" s="76"/>
      <c r="KVO29" s="76"/>
      <c r="KWE29" s="76"/>
      <c r="KWU29" s="76"/>
      <c r="KXK29" s="76"/>
      <c r="KYA29" s="76"/>
      <c r="KYQ29" s="76"/>
      <c r="KZG29" s="76"/>
      <c r="KZW29" s="76"/>
      <c r="LAM29" s="76"/>
      <c r="LBC29" s="76"/>
      <c r="LBS29" s="76"/>
      <c r="LCI29" s="76"/>
      <c r="LCY29" s="76"/>
      <c r="LDO29" s="76"/>
      <c r="LEE29" s="76"/>
      <c r="LEU29" s="76"/>
      <c r="LFK29" s="76"/>
      <c r="LGA29" s="76"/>
      <c r="LGQ29" s="76"/>
      <c r="LHG29" s="76"/>
      <c r="LHW29" s="76"/>
      <c r="LIM29" s="76"/>
      <c r="LJC29" s="76"/>
      <c r="LJS29" s="76"/>
      <c r="LKI29" s="76"/>
      <c r="LKY29" s="76"/>
      <c r="LLO29" s="76"/>
      <c r="LME29" s="76"/>
      <c r="LMU29" s="76"/>
      <c r="LNK29" s="76"/>
      <c r="LOA29" s="76"/>
      <c r="LOQ29" s="76"/>
      <c r="LPG29" s="76"/>
      <c r="LPW29" s="76"/>
      <c r="LQM29" s="76"/>
      <c r="LRC29" s="76"/>
      <c r="LRS29" s="76"/>
      <c r="LSI29" s="76"/>
      <c r="LSY29" s="76"/>
      <c r="LTO29" s="76"/>
      <c r="LUE29" s="76"/>
      <c r="LUU29" s="76"/>
      <c r="LVK29" s="76"/>
      <c r="LWA29" s="76"/>
      <c r="LWQ29" s="76"/>
      <c r="LXG29" s="76"/>
      <c r="LXW29" s="76"/>
      <c r="LYM29" s="76"/>
      <c r="LZC29" s="76"/>
      <c r="LZS29" s="76"/>
      <c r="MAI29" s="76"/>
      <c r="MAY29" s="76"/>
      <c r="MBO29" s="76"/>
      <c r="MCE29" s="76"/>
      <c r="MCU29" s="76"/>
      <c r="MDK29" s="76"/>
      <c r="MEA29" s="76"/>
      <c r="MEQ29" s="76"/>
      <c r="MFG29" s="76"/>
      <c r="MFW29" s="76"/>
      <c r="MGM29" s="76"/>
      <c r="MHC29" s="76"/>
      <c r="MHS29" s="76"/>
      <c r="MII29" s="76"/>
      <c r="MIY29" s="76"/>
      <c r="MJO29" s="76"/>
      <c r="MKE29" s="76"/>
      <c r="MKU29" s="76"/>
      <c r="MLK29" s="76"/>
      <c r="MMA29" s="76"/>
      <c r="MMQ29" s="76"/>
      <c r="MNG29" s="76"/>
      <c r="MNW29" s="76"/>
      <c r="MOM29" s="76"/>
      <c r="MPC29" s="76"/>
      <c r="MPS29" s="76"/>
      <c r="MQI29" s="76"/>
      <c r="MQY29" s="76"/>
      <c r="MRO29" s="76"/>
      <c r="MSE29" s="76"/>
      <c r="MSU29" s="76"/>
      <c r="MTK29" s="76"/>
      <c r="MUA29" s="76"/>
      <c r="MUQ29" s="76"/>
      <c r="MVG29" s="76"/>
      <c r="MVW29" s="76"/>
      <c r="MWM29" s="76"/>
      <c r="MXC29" s="76"/>
      <c r="MXS29" s="76"/>
      <c r="MYI29" s="76"/>
      <c r="MYY29" s="76"/>
      <c r="MZO29" s="76"/>
      <c r="NAE29" s="76"/>
      <c r="NAU29" s="76"/>
      <c r="NBK29" s="76"/>
      <c r="NCA29" s="76"/>
      <c r="NCQ29" s="76"/>
      <c r="NDG29" s="76"/>
      <c r="NDW29" s="76"/>
      <c r="NEM29" s="76"/>
      <c r="NFC29" s="76"/>
      <c r="NFS29" s="76"/>
      <c r="NGI29" s="76"/>
      <c r="NGY29" s="76"/>
      <c r="NHO29" s="76"/>
      <c r="NIE29" s="76"/>
      <c r="NIU29" s="76"/>
      <c r="NJK29" s="76"/>
      <c r="NKA29" s="76"/>
      <c r="NKQ29" s="76"/>
      <c r="NLG29" s="76"/>
      <c r="NLW29" s="76"/>
      <c r="NMM29" s="76"/>
      <c r="NNC29" s="76"/>
      <c r="NNS29" s="76"/>
      <c r="NOI29" s="76"/>
      <c r="NOY29" s="76"/>
      <c r="NPO29" s="76"/>
      <c r="NQE29" s="76"/>
      <c r="NQU29" s="76"/>
      <c r="NRK29" s="76"/>
      <c r="NSA29" s="76"/>
      <c r="NSQ29" s="76"/>
      <c r="NTG29" s="76"/>
      <c r="NTW29" s="76"/>
      <c r="NUM29" s="76"/>
      <c r="NVC29" s="76"/>
      <c r="NVS29" s="76"/>
      <c r="NWI29" s="76"/>
      <c r="NWY29" s="76"/>
      <c r="NXO29" s="76"/>
      <c r="NYE29" s="76"/>
      <c r="NYU29" s="76"/>
      <c r="NZK29" s="76"/>
      <c r="OAA29" s="76"/>
      <c r="OAQ29" s="76"/>
      <c r="OBG29" s="76"/>
      <c r="OBW29" s="76"/>
      <c r="OCM29" s="76"/>
      <c r="ODC29" s="76"/>
      <c r="ODS29" s="76"/>
      <c r="OEI29" s="76"/>
      <c r="OEY29" s="76"/>
      <c r="OFO29" s="76"/>
      <c r="OGE29" s="76"/>
      <c r="OGU29" s="76"/>
      <c r="OHK29" s="76"/>
      <c r="OIA29" s="76"/>
      <c r="OIQ29" s="76"/>
      <c r="OJG29" s="76"/>
      <c r="OJW29" s="76"/>
      <c r="OKM29" s="76"/>
      <c r="OLC29" s="76"/>
      <c r="OLS29" s="76"/>
      <c r="OMI29" s="76"/>
      <c r="OMY29" s="76"/>
      <c r="ONO29" s="76"/>
      <c r="OOE29" s="76"/>
      <c r="OOU29" s="76"/>
      <c r="OPK29" s="76"/>
      <c r="OQA29" s="76"/>
      <c r="OQQ29" s="76"/>
      <c r="ORG29" s="76"/>
      <c r="ORW29" s="76"/>
      <c r="OSM29" s="76"/>
      <c r="OTC29" s="76"/>
      <c r="OTS29" s="76"/>
      <c r="OUI29" s="76"/>
      <c r="OUY29" s="76"/>
      <c r="OVO29" s="76"/>
      <c r="OWE29" s="76"/>
      <c r="OWU29" s="76"/>
      <c r="OXK29" s="76"/>
      <c r="OYA29" s="76"/>
      <c r="OYQ29" s="76"/>
      <c r="OZG29" s="76"/>
      <c r="OZW29" s="76"/>
      <c r="PAM29" s="76"/>
      <c r="PBC29" s="76"/>
      <c r="PBS29" s="76"/>
      <c r="PCI29" s="76"/>
      <c r="PCY29" s="76"/>
      <c r="PDO29" s="76"/>
      <c r="PEE29" s="76"/>
      <c r="PEU29" s="76"/>
      <c r="PFK29" s="76"/>
      <c r="PGA29" s="76"/>
      <c r="PGQ29" s="76"/>
      <c r="PHG29" s="76"/>
      <c r="PHW29" s="76"/>
      <c r="PIM29" s="76"/>
      <c r="PJC29" s="76"/>
      <c r="PJS29" s="76"/>
      <c r="PKI29" s="76"/>
      <c r="PKY29" s="76"/>
      <c r="PLO29" s="76"/>
      <c r="PME29" s="76"/>
      <c r="PMU29" s="76"/>
      <c r="PNK29" s="76"/>
      <c r="POA29" s="76"/>
      <c r="POQ29" s="76"/>
      <c r="PPG29" s="76"/>
      <c r="PPW29" s="76"/>
      <c r="PQM29" s="76"/>
      <c r="PRC29" s="76"/>
      <c r="PRS29" s="76"/>
      <c r="PSI29" s="76"/>
      <c r="PSY29" s="76"/>
      <c r="PTO29" s="76"/>
      <c r="PUE29" s="76"/>
      <c r="PUU29" s="76"/>
      <c r="PVK29" s="76"/>
      <c r="PWA29" s="76"/>
      <c r="PWQ29" s="76"/>
      <c r="PXG29" s="76"/>
      <c r="PXW29" s="76"/>
      <c r="PYM29" s="76"/>
      <c r="PZC29" s="76"/>
      <c r="PZS29" s="76"/>
      <c r="QAI29" s="76"/>
      <c r="QAY29" s="76"/>
      <c r="QBO29" s="76"/>
      <c r="QCE29" s="76"/>
      <c r="QCU29" s="76"/>
      <c r="QDK29" s="76"/>
      <c r="QEA29" s="76"/>
      <c r="QEQ29" s="76"/>
      <c r="QFG29" s="76"/>
      <c r="QFW29" s="76"/>
      <c r="QGM29" s="76"/>
      <c r="QHC29" s="76"/>
      <c r="QHS29" s="76"/>
      <c r="QII29" s="76"/>
      <c r="QIY29" s="76"/>
      <c r="QJO29" s="76"/>
      <c r="QKE29" s="76"/>
      <c r="QKU29" s="76"/>
      <c r="QLK29" s="76"/>
      <c r="QMA29" s="76"/>
      <c r="QMQ29" s="76"/>
      <c r="QNG29" s="76"/>
      <c r="QNW29" s="76"/>
      <c r="QOM29" s="76"/>
      <c r="QPC29" s="76"/>
      <c r="QPS29" s="76"/>
      <c r="QQI29" s="76"/>
      <c r="QQY29" s="76"/>
      <c r="QRO29" s="76"/>
      <c r="QSE29" s="76"/>
      <c r="QSU29" s="76"/>
      <c r="QTK29" s="76"/>
      <c r="QUA29" s="76"/>
      <c r="QUQ29" s="76"/>
      <c r="QVG29" s="76"/>
      <c r="QVW29" s="76"/>
      <c r="QWM29" s="76"/>
      <c r="QXC29" s="76"/>
      <c r="QXS29" s="76"/>
      <c r="QYI29" s="76"/>
      <c r="QYY29" s="76"/>
      <c r="QZO29" s="76"/>
      <c r="RAE29" s="76"/>
      <c r="RAU29" s="76"/>
      <c r="RBK29" s="76"/>
      <c r="RCA29" s="76"/>
      <c r="RCQ29" s="76"/>
      <c r="RDG29" s="76"/>
      <c r="RDW29" s="76"/>
      <c r="REM29" s="76"/>
      <c r="RFC29" s="76"/>
      <c r="RFS29" s="76"/>
      <c r="RGI29" s="76"/>
      <c r="RGY29" s="76"/>
      <c r="RHO29" s="76"/>
      <c r="RIE29" s="76"/>
      <c r="RIU29" s="76"/>
      <c r="RJK29" s="76"/>
      <c r="RKA29" s="76"/>
      <c r="RKQ29" s="76"/>
      <c r="RLG29" s="76"/>
      <c r="RLW29" s="76"/>
      <c r="RMM29" s="76"/>
      <c r="RNC29" s="76"/>
      <c r="RNS29" s="76"/>
      <c r="ROI29" s="76"/>
      <c r="ROY29" s="76"/>
      <c r="RPO29" s="76"/>
      <c r="RQE29" s="76"/>
      <c r="RQU29" s="76"/>
      <c r="RRK29" s="76"/>
      <c r="RSA29" s="76"/>
      <c r="RSQ29" s="76"/>
      <c r="RTG29" s="76"/>
      <c r="RTW29" s="76"/>
      <c r="RUM29" s="76"/>
      <c r="RVC29" s="76"/>
      <c r="RVS29" s="76"/>
      <c r="RWI29" s="76"/>
      <c r="RWY29" s="76"/>
      <c r="RXO29" s="76"/>
      <c r="RYE29" s="76"/>
      <c r="RYU29" s="76"/>
      <c r="RZK29" s="76"/>
      <c r="SAA29" s="76"/>
      <c r="SAQ29" s="76"/>
      <c r="SBG29" s="76"/>
      <c r="SBW29" s="76"/>
      <c r="SCM29" s="76"/>
      <c r="SDC29" s="76"/>
      <c r="SDS29" s="76"/>
      <c r="SEI29" s="76"/>
      <c r="SEY29" s="76"/>
      <c r="SFO29" s="76"/>
      <c r="SGE29" s="76"/>
      <c r="SGU29" s="76"/>
      <c r="SHK29" s="76"/>
      <c r="SIA29" s="76"/>
      <c r="SIQ29" s="76"/>
      <c r="SJG29" s="76"/>
      <c r="SJW29" s="76"/>
      <c r="SKM29" s="76"/>
      <c r="SLC29" s="76"/>
      <c r="SLS29" s="76"/>
      <c r="SMI29" s="76"/>
      <c r="SMY29" s="76"/>
      <c r="SNO29" s="76"/>
      <c r="SOE29" s="76"/>
      <c r="SOU29" s="76"/>
      <c r="SPK29" s="76"/>
      <c r="SQA29" s="76"/>
      <c r="SQQ29" s="76"/>
      <c r="SRG29" s="76"/>
      <c r="SRW29" s="76"/>
      <c r="SSM29" s="76"/>
      <c r="STC29" s="76"/>
      <c r="STS29" s="76"/>
      <c r="SUI29" s="76"/>
      <c r="SUY29" s="76"/>
      <c r="SVO29" s="76"/>
      <c r="SWE29" s="76"/>
      <c r="SWU29" s="76"/>
      <c r="SXK29" s="76"/>
      <c r="SYA29" s="76"/>
      <c r="SYQ29" s="76"/>
      <c r="SZG29" s="76"/>
      <c r="SZW29" s="76"/>
      <c r="TAM29" s="76"/>
      <c r="TBC29" s="76"/>
      <c r="TBS29" s="76"/>
      <c r="TCI29" s="76"/>
      <c r="TCY29" s="76"/>
      <c r="TDO29" s="76"/>
      <c r="TEE29" s="76"/>
      <c r="TEU29" s="76"/>
      <c r="TFK29" s="76"/>
      <c r="TGA29" s="76"/>
      <c r="TGQ29" s="76"/>
      <c r="THG29" s="76"/>
      <c r="THW29" s="76"/>
      <c r="TIM29" s="76"/>
      <c r="TJC29" s="76"/>
      <c r="TJS29" s="76"/>
      <c r="TKI29" s="76"/>
      <c r="TKY29" s="76"/>
      <c r="TLO29" s="76"/>
      <c r="TME29" s="76"/>
      <c r="TMU29" s="76"/>
      <c r="TNK29" s="76"/>
      <c r="TOA29" s="76"/>
      <c r="TOQ29" s="76"/>
      <c r="TPG29" s="76"/>
      <c r="TPW29" s="76"/>
      <c r="TQM29" s="76"/>
      <c r="TRC29" s="76"/>
      <c r="TRS29" s="76"/>
      <c r="TSI29" s="76"/>
      <c r="TSY29" s="76"/>
      <c r="TTO29" s="76"/>
      <c r="TUE29" s="76"/>
      <c r="TUU29" s="76"/>
      <c r="TVK29" s="76"/>
      <c r="TWA29" s="76"/>
      <c r="TWQ29" s="76"/>
      <c r="TXG29" s="76"/>
      <c r="TXW29" s="76"/>
      <c r="TYM29" s="76"/>
      <c r="TZC29" s="76"/>
      <c r="TZS29" s="76"/>
      <c r="UAI29" s="76"/>
      <c r="UAY29" s="76"/>
      <c r="UBO29" s="76"/>
      <c r="UCE29" s="76"/>
      <c r="UCU29" s="76"/>
      <c r="UDK29" s="76"/>
      <c r="UEA29" s="76"/>
      <c r="UEQ29" s="76"/>
      <c r="UFG29" s="76"/>
      <c r="UFW29" s="76"/>
      <c r="UGM29" s="76"/>
      <c r="UHC29" s="76"/>
      <c r="UHS29" s="76"/>
      <c r="UII29" s="76"/>
      <c r="UIY29" s="76"/>
      <c r="UJO29" s="76"/>
      <c r="UKE29" s="76"/>
      <c r="UKU29" s="76"/>
      <c r="ULK29" s="76"/>
      <c r="UMA29" s="76"/>
      <c r="UMQ29" s="76"/>
      <c r="UNG29" s="76"/>
      <c r="UNW29" s="76"/>
      <c r="UOM29" s="76"/>
      <c r="UPC29" s="76"/>
      <c r="UPS29" s="76"/>
      <c r="UQI29" s="76"/>
      <c r="UQY29" s="76"/>
      <c r="URO29" s="76"/>
      <c r="USE29" s="76"/>
      <c r="USU29" s="76"/>
      <c r="UTK29" s="76"/>
      <c r="UUA29" s="76"/>
      <c r="UUQ29" s="76"/>
      <c r="UVG29" s="76"/>
      <c r="UVW29" s="76"/>
      <c r="UWM29" s="76"/>
      <c r="UXC29" s="76"/>
      <c r="UXS29" s="76"/>
      <c r="UYI29" s="76"/>
      <c r="UYY29" s="76"/>
      <c r="UZO29" s="76"/>
      <c r="VAE29" s="76"/>
      <c r="VAU29" s="76"/>
      <c r="VBK29" s="76"/>
      <c r="VCA29" s="76"/>
      <c r="VCQ29" s="76"/>
      <c r="VDG29" s="76"/>
      <c r="VDW29" s="76"/>
      <c r="VEM29" s="76"/>
      <c r="VFC29" s="76"/>
      <c r="VFS29" s="76"/>
      <c r="VGI29" s="76"/>
      <c r="VGY29" s="76"/>
      <c r="VHO29" s="76"/>
      <c r="VIE29" s="76"/>
      <c r="VIU29" s="76"/>
      <c r="VJK29" s="76"/>
      <c r="VKA29" s="76"/>
      <c r="VKQ29" s="76"/>
      <c r="VLG29" s="76"/>
      <c r="VLW29" s="76"/>
      <c r="VMM29" s="76"/>
      <c r="VNC29" s="76"/>
      <c r="VNS29" s="76"/>
      <c r="VOI29" s="76"/>
      <c r="VOY29" s="76"/>
      <c r="VPO29" s="76"/>
      <c r="VQE29" s="76"/>
      <c r="VQU29" s="76"/>
      <c r="VRK29" s="76"/>
      <c r="VSA29" s="76"/>
      <c r="VSQ29" s="76"/>
      <c r="VTG29" s="76"/>
      <c r="VTW29" s="76"/>
      <c r="VUM29" s="76"/>
      <c r="VVC29" s="76"/>
      <c r="VVS29" s="76"/>
      <c r="VWI29" s="76"/>
      <c r="VWY29" s="76"/>
      <c r="VXO29" s="76"/>
      <c r="VYE29" s="76"/>
      <c r="VYU29" s="76"/>
      <c r="VZK29" s="76"/>
      <c r="WAA29" s="76"/>
      <c r="WAQ29" s="76"/>
      <c r="WBG29" s="76"/>
      <c r="WBW29" s="76"/>
      <c r="WCM29" s="76"/>
      <c r="WDC29" s="76"/>
      <c r="WDS29" s="76"/>
      <c r="WEI29" s="76"/>
      <c r="WEY29" s="76"/>
      <c r="WFO29" s="76"/>
      <c r="WGE29" s="76"/>
      <c r="WGU29" s="76"/>
      <c r="WHK29" s="76"/>
      <c r="WIA29" s="76"/>
      <c r="WIQ29" s="76"/>
      <c r="WJG29" s="76"/>
      <c r="WJW29" s="76"/>
      <c r="WKM29" s="76"/>
      <c r="WLC29" s="76"/>
      <c r="WLS29" s="76"/>
      <c r="WMI29" s="76"/>
      <c r="WMY29" s="76"/>
      <c r="WNO29" s="76"/>
      <c r="WOE29" s="76"/>
      <c r="WOU29" s="76"/>
      <c r="WPK29" s="76"/>
      <c r="WQA29" s="76"/>
      <c r="WQQ29" s="76"/>
      <c r="WRG29" s="76"/>
      <c r="WRW29" s="76"/>
      <c r="WSM29" s="76"/>
      <c r="WTC29" s="76"/>
      <c r="WTS29" s="76"/>
      <c r="WUI29" s="76"/>
      <c r="WUY29" s="76"/>
      <c r="WVO29" s="76"/>
      <c r="WWE29" s="76"/>
      <c r="WWU29" s="76"/>
      <c r="WXK29" s="76"/>
      <c r="WYA29" s="76"/>
      <c r="WYQ29" s="76"/>
      <c r="WZG29" s="76"/>
      <c r="WZW29" s="76"/>
      <c r="XAM29" s="76"/>
      <c r="XBC29" s="76"/>
      <c r="XBS29" s="76"/>
      <c r="XCI29" s="76"/>
      <c r="XCY29" s="76"/>
      <c r="XDO29" s="76"/>
      <c r="XEE29" s="76"/>
    </row>
    <row r="30" spans="1:16374" s="1" customFormat="1">
      <c r="A30" s="77" t="s">
        <v>22</v>
      </c>
      <c r="B30" s="74">
        <f>DEN!I28*ONSV_2019!AG29</f>
        <v>1181465</v>
      </c>
      <c r="C30" s="74">
        <f>DEN!I63*ONSV_2020!AG29</f>
        <v>1214517</v>
      </c>
      <c r="D30" s="74">
        <f>DEN!I98*ONSV_2021!AG29</f>
        <v>1253023</v>
      </c>
      <c r="E30" s="74">
        <f>DEN!I133*ONSV_2022!AG29</f>
        <v>1295606</v>
      </c>
      <c r="F30" s="80">
        <f>DEN!J168</f>
        <v>0</v>
      </c>
      <c r="K30" s="140"/>
      <c r="L30" s="140"/>
      <c r="N30" s="140"/>
      <c r="O30" s="140"/>
      <c r="Q30" s="140"/>
      <c r="R30" s="140"/>
      <c r="T30" s="140"/>
      <c r="U30" s="140"/>
      <c r="W30" s="140"/>
    </row>
    <row r="31" spans="1:16374" s="1" customFormat="1">
      <c r="A31" s="77" t="s">
        <v>13</v>
      </c>
      <c r="B31" s="74">
        <f>DEN!I29*ONSV_2019!AG30</f>
        <v>1094378</v>
      </c>
      <c r="C31" s="74">
        <f>DEN!I64*ONSV_2020!AG30</f>
        <v>1115512</v>
      </c>
      <c r="D31" s="74">
        <f>DEN!I99*ONSV_2021!AG30</f>
        <v>1137984</v>
      </c>
      <c r="E31" s="74">
        <f>DEN!I134*ONSV_2022!AG30</f>
        <v>1164371</v>
      </c>
      <c r="F31" s="80">
        <f>DEN!J169</f>
        <v>0</v>
      </c>
      <c r="K31" s="140"/>
      <c r="L31" s="140"/>
      <c r="N31" s="140"/>
      <c r="O31" s="140"/>
      <c r="Q31" s="140"/>
      <c r="R31" s="140"/>
      <c r="T31" s="140"/>
      <c r="U31" s="140"/>
      <c r="W31" s="140"/>
    </row>
    <row r="32" spans="1:16374" s="25" customFormat="1">
      <c r="A32" s="77" t="s">
        <v>14</v>
      </c>
      <c r="B32" s="74">
        <f>DEN!I30*ONSV_2019!AG31</f>
        <v>884598</v>
      </c>
      <c r="C32" s="74">
        <f>DEN!I65*ONSV_2020!AG31</f>
        <v>906837</v>
      </c>
      <c r="D32" s="74">
        <f>DEN!I100*ONSV_2021!AG31</f>
        <v>930622</v>
      </c>
      <c r="E32" s="74">
        <f>DEN!I135*ONSV_2022!AG31</f>
        <v>961030</v>
      </c>
      <c r="F32" s="80">
        <f>DEN!J170</f>
        <v>0</v>
      </c>
      <c r="G32" s="1"/>
      <c r="H32" s="1"/>
      <c r="I32" s="1"/>
      <c r="J32" s="1"/>
      <c r="K32" s="140"/>
      <c r="L32" s="140"/>
      <c r="M32" s="1"/>
      <c r="N32" s="140"/>
      <c r="O32" s="140"/>
      <c r="P32" s="1"/>
      <c r="Q32" s="140"/>
      <c r="R32" s="140"/>
      <c r="S32" s="1"/>
      <c r="T32" s="140"/>
      <c r="U32" s="140"/>
      <c r="V32" s="1"/>
      <c r="W32" s="140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24"/>
      <c r="DJ32" s="124"/>
      <c r="DK32" s="82"/>
      <c r="DL32" s="80"/>
      <c r="DM32" s="80"/>
      <c r="DN32" s="82"/>
      <c r="DO32" s="77"/>
      <c r="DP32" s="124"/>
      <c r="DQ32" s="124"/>
      <c r="DR32" s="82"/>
      <c r="DS32" s="124"/>
      <c r="DT32" s="124"/>
      <c r="DU32" s="82"/>
      <c r="DV32" s="124"/>
      <c r="DW32" s="124"/>
      <c r="DX32" s="82"/>
      <c r="DY32" s="124"/>
      <c r="DZ32" s="124"/>
      <c r="EA32" s="82"/>
      <c r="EB32" s="80"/>
      <c r="EC32" s="80"/>
      <c r="ED32" s="82"/>
      <c r="EE32" s="77"/>
      <c r="EF32" s="124"/>
      <c r="EG32" s="124"/>
      <c r="EH32" s="82"/>
      <c r="EI32" s="124"/>
      <c r="EJ32" s="124"/>
      <c r="EK32" s="82"/>
      <c r="EL32" s="124"/>
      <c r="EM32" s="124"/>
      <c r="EN32" s="82"/>
      <c r="EO32" s="124"/>
      <c r="EP32" s="124"/>
      <c r="EQ32" s="82"/>
      <c r="ER32" s="80"/>
      <c r="ES32" s="80"/>
      <c r="ET32" s="82"/>
      <c r="EU32" s="77"/>
      <c r="EV32" s="124"/>
      <c r="EW32" s="124"/>
      <c r="EX32" s="82"/>
      <c r="EY32" s="124"/>
      <c r="EZ32" s="124"/>
      <c r="FA32" s="82"/>
      <c r="FB32" s="124"/>
      <c r="FC32" s="124"/>
      <c r="FD32" s="82"/>
      <c r="FE32" s="124"/>
      <c r="FF32" s="124"/>
      <c r="FG32" s="82"/>
      <c r="FH32" s="80"/>
      <c r="FI32" s="80"/>
      <c r="FJ32" s="82"/>
      <c r="FK32" s="77"/>
      <c r="FL32" s="124"/>
      <c r="FM32" s="124"/>
      <c r="FN32" s="82"/>
      <c r="FO32" s="124"/>
      <c r="FP32" s="124"/>
      <c r="FQ32" s="82"/>
      <c r="FR32" s="124"/>
      <c r="FS32" s="124"/>
      <c r="FT32" s="82"/>
      <c r="FU32" s="124"/>
      <c r="FV32" s="124"/>
      <c r="FW32" s="82"/>
      <c r="FX32" s="80"/>
      <c r="FY32" s="80"/>
      <c r="FZ32" s="85"/>
      <c r="GA32" s="77"/>
      <c r="GB32" s="74"/>
      <c r="GC32" s="74"/>
      <c r="GD32" s="85"/>
      <c r="GE32" s="74"/>
      <c r="GF32" s="74"/>
      <c r="GG32" s="85"/>
      <c r="GH32" s="74"/>
      <c r="GI32" s="74"/>
      <c r="GJ32" s="85"/>
      <c r="GK32" s="74"/>
      <c r="GL32" s="74"/>
      <c r="GM32" s="85"/>
      <c r="GN32" s="80"/>
      <c r="GO32" s="80"/>
      <c r="GP32" s="85"/>
      <c r="GQ32" s="77"/>
      <c r="GR32" s="74"/>
      <c r="GS32" s="74"/>
      <c r="GT32" s="85"/>
      <c r="GU32" s="74"/>
      <c r="GV32" s="74"/>
      <c r="GW32" s="85"/>
      <c r="GX32" s="74"/>
      <c r="GY32" s="74"/>
      <c r="GZ32" s="85"/>
      <c r="HA32" s="74"/>
      <c r="HB32" s="74"/>
      <c r="HC32" s="85"/>
      <c r="HD32" s="80"/>
      <c r="HE32" s="80"/>
      <c r="HF32" s="85"/>
      <c r="HG32" s="77"/>
      <c r="HH32" s="74"/>
      <c r="HI32" s="74"/>
      <c r="HJ32" s="85"/>
      <c r="HK32" s="74"/>
      <c r="HL32" s="74"/>
      <c r="HM32" s="85"/>
      <c r="HN32" s="74"/>
      <c r="HO32" s="74"/>
      <c r="HP32" s="85"/>
      <c r="HQ32" s="74"/>
      <c r="HR32" s="74"/>
      <c r="HS32" s="85"/>
      <c r="HT32" s="80"/>
      <c r="HU32" s="80"/>
      <c r="HV32" s="85"/>
      <c r="HW32" s="77"/>
      <c r="HX32" s="74"/>
      <c r="HY32" s="74"/>
      <c r="HZ32" s="85"/>
      <c r="IA32" s="74"/>
      <c r="IB32" s="74"/>
      <c r="IC32" s="85"/>
      <c r="ID32" s="74"/>
      <c r="IE32" s="74"/>
      <c r="IF32" s="85"/>
      <c r="IG32" s="74"/>
      <c r="IH32" s="74"/>
      <c r="II32" s="85"/>
      <c r="IJ32" s="80"/>
      <c r="IK32" s="80"/>
      <c r="IL32" s="85"/>
      <c r="IM32" s="77"/>
      <c r="IN32" s="74"/>
      <c r="IO32" s="74"/>
      <c r="IP32" s="85"/>
      <c r="IQ32" s="74"/>
      <c r="IR32" s="74"/>
      <c r="IS32" s="85"/>
      <c r="IT32" s="74"/>
      <c r="IU32" s="74"/>
      <c r="IV32" s="85"/>
      <c r="IW32" s="74"/>
      <c r="IX32" s="74"/>
      <c r="IY32" s="85"/>
      <c r="IZ32" s="80"/>
      <c r="JA32" s="80"/>
      <c r="JB32" s="85"/>
      <c r="JC32" s="77"/>
      <c r="JD32" s="74"/>
      <c r="JE32" s="74"/>
      <c r="JF32" s="85"/>
      <c r="JG32" s="74"/>
      <c r="JH32" s="74"/>
      <c r="JI32" s="85"/>
      <c r="JJ32" s="74"/>
      <c r="JK32" s="74"/>
      <c r="JL32" s="85"/>
      <c r="JM32" s="74"/>
      <c r="JN32" s="74"/>
      <c r="JO32" s="85"/>
      <c r="JP32" s="80"/>
      <c r="JQ32" s="80"/>
      <c r="JR32" s="85"/>
      <c r="JS32" s="77"/>
      <c r="JT32" s="74"/>
      <c r="JU32" s="74"/>
      <c r="JV32" s="85"/>
      <c r="JW32" s="74"/>
      <c r="JX32" s="74"/>
      <c r="JY32" s="85"/>
      <c r="JZ32" s="74"/>
      <c r="KA32" s="74"/>
      <c r="KB32" s="85"/>
      <c r="KC32" s="74"/>
      <c r="KD32" s="74"/>
      <c r="KE32" s="85"/>
      <c r="KF32" s="80"/>
      <c r="KG32" s="80"/>
      <c r="KH32" s="85"/>
      <c r="KI32" s="77"/>
      <c r="KJ32" s="74"/>
      <c r="KK32" s="74"/>
      <c r="KL32" s="85"/>
      <c r="KM32" s="74"/>
      <c r="KN32" s="74"/>
      <c r="KO32" s="85"/>
      <c r="KP32" s="74"/>
      <c r="KQ32" s="74"/>
      <c r="KR32" s="85"/>
      <c r="KS32" s="74"/>
      <c r="KT32" s="74"/>
      <c r="KU32" s="85"/>
      <c r="KV32" s="80"/>
      <c r="KW32" s="80"/>
      <c r="KX32" s="85"/>
      <c r="KY32" s="77"/>
      <c r="KZ32" s="74"/>
      <c r="LA32" s="74"/>
      <c r="LB32" s="85"/>
      <c r="LC32" s="74"/>
      <c r="LD32" s="74"/>
      <c r="LE32" s="85"/>
      <c r="LF32" s="74"/>
      <c r="LG32" s="74"/>
      <c r="LH32" s="85"/>
      <c r="LI32" s="74"/>
      <c r="LJ32" s="74"/>
      <c r="LK32" s="85"/>
      <c r="LL32" s="80"/>
      <c r="LM32" s="80"/>
      <c r="LN32" s="85"/>
      <c r="LO32" s="77"/>
      <c r="LP32" s="74"/>
      <c r="LQ32" s="74"/>
      <c r="LR32" s="85"/>
      <c r="LS32" s="74"/>
      <c r="LT32" s="74"/>
      <c r="LU32" s="85"/>
      <c r="LV32" s="74"/>
      <c r="LW32" s="74"/>
      <c r="LX32" s="85"/>
      <c r="LY32" s="74"/>
      <c r="LZ32" s="74"/>
      <c r="MA32" s="85"/>
      <c r="MB32" s="80"/>
      <c r="MC32" s="80"/>
      <c r="MD32" s="85"/>
      <c r="ME32" s="77"/>
      <c r="MF32" s="74"/>
      <c r="MG32" s="74"/>
      <c r="MH32" s="85"/>
      <c r="MI32" s="74"/>
      <c r="MJ32" s="74"/>
      <c r="MK32" s="85"/>
      <c r="ML32" s="74"/>
      <c r="MM32" s="74"/>
      <c r="MN32" s="85"/>
      <c r="MO32" s="74"/>
      <c r="MP32" s="74"/>
      <c r="MQ32" s="85"/>
      <c r="MR32" s="80"/>
      <c r="MS32" s="80"/>
      <c r="MT32" s="85"/>
      <c r="MU32" s="77"/>
      <c r="MV32" s="74"/>
      <c r="MW32" s="74"/>
      <c r="MX32" s="85"/>
      <c r="MY32" s="74"/>
      <c r="MZ32" s="74"/>
      <c r="NA32" s="85"/>
      <c r="NB32" s="74"/>
      <c r="NC32" s="74"/>
      <c r="ND32" s="85"/>
      <c r="NE32" s="74"/>
      <c r="NF32" s="74"/>
      <c r="NG32" s="85"/>
      <c r="NH32" s="80"/>
      <c r="NI32" s="80"/>
      <c r="NJ32" s="85"/>
      <c r="NK32" s="77"/>
      <c r="NL32" s="74"/>
      <c r="NM32" s="74"/>
      <c r="NN32" s="85"/>
      <c r="NO32" s="74"/>
      <c r="NP32" s="74"/>
      <c r="NQ32" s="85"/>
      <c r="NR32" s="74"/>
      <c r="NS32" s="74"/>
      <c r="NT32" s="85"/>
      <c r="NU32" s="74"/>
      <c r="NV32" s="74"/>
      <c r="NW32" s="85"/>
      <c r="NX32" s="80"/>
      <c r="NY32" s="80"/>
      <c r="NZ32" s="85"/>
      <c r="OA32" s="77"/>
      <c r="OB32" s="74"/>
      <c r="OC32" s="74"/>
      <c r="OD32" s="85"/>
      <c r="OE32" s="74"/>
      <c r="OF32" s="74"/>
      <c r="OG32" s="85"/>
      <c r="OH32" s="74"/>
      <c r="OI32" s="74"/>
      <c r="OJ32" s="85"/>
      <c r="OK32" s="74"/>
      <c r="OL32" s="74"/>
      <c r="OM32" s="85"/>
      <c r="ON32" s="80"/>
      <c r="OO32" s="80"/>
      <c r="OP32" s="85"/>
      <c r="OQ32" s="77"/>
      <c r="OR32" s="74"/>
      <c r="OS32" s="74"/>
      <c r="OT32" s="85"/>
      <c r="OU32" s="74"/>
      <c r="OV32" s="74"/>
      <c r="OW32" s="85"/>
      <c r="OX32" s="74"/>
      <c r="OY32" s="74"/>
      <c r="OZ32" s="85"/>
      <c r="PA32" s="74"/>
      <c r="PB32" s="74"/>
      <c r="PC32" s="85"/>
      <c r="PD32" s="80"/>
      <c r="PE32" s="80"/>
      <c r="PF32" s="85"/>
      <c r="PG32" s="77"/>
      <c r="PH32" s="74"/>
      <c r="PI32" s="74"/>
      <c r="PJ32" s="85"/>
      <c r="PK32" s="74"/>
      <c r="PL32" s="74"/>
      <c r="PM32" s="85"/>
      <c r="PN32" s="74"/>
      <c r="PO32" s="74"/>
      <c r="PP32" s="85"/>
      <c r="PQ32" s="74"/>
      <c r="PR32" s="74"/>
      <c r="PS32" s="85"/>
      <c r="PT32" s="80"/>
      <c r="PU32" s="80"/>
      <c r="PV32" s="85"/>
      <c r="PW32" s="77"/>
      <c r="PX32" s="74"/>
      <c r="PY32" s="74"/>
      <c r="PZ32" s="85"/>
      <c r="QA32" s="74"/>
      <c r="QB32" s="74"/>
      <c r="QC32" s="85"/>
      <c r="QD32" s="74"/>
      <c r="QE32" s="74"/>
      <c r="QF32" s="85"/>
      <c r="QG32" s="74"/>
      <c r="QH32" s="74"/>
      <c r="QI32" s="85"/>
      <c r="QJ32" s="80"/>
      <c r="QK32" s="80"/>
      <c r="QL32" s="85"/>
      <c r="QM32" s="77"/>
      <c r="QN32" s="74"/>
      <c r="QO32" s="74"/>
      <c r="QP32" s="85"/>
      <c r="QQ32" s="74"/>
      <c r="QR32" s="74"/>
      <c r="QS32" s="85"/>
      <c r="QT32" s="74"/>
      <c r="QU32" s="74"/>
      <c r="QV32" s="85"/>
      <c r="QW32" s="74"/>
      <c r="QX32" s="74"/>
      <c r="QY32" s="85"/>
      <c r="QZ32" s="80"/>
      <c r="RA32" s="80"/>
      <c r="RB32" s="85"/>
      <c r="RC32" s="77"/>
      <c r="RD32" s="74"/>
      <c r="RE32" s="74"/>
      <c r="RF32" s="85"/>
      <c r="RG32" s="74"/>
      <c r="RH32" s="74"/>
      <c r="RI32" s="85"/>
      <c r="RJ32" s="74"/>
      <c r="RK32" s="74"/>
      <c r="RL32" s="85"/>
      <c r="RM32" s="74"/>
      <c r="RN32" s="74"/>
      <c r="RO32" s="85"/>
      <c r="RP32" s="80"/>
      <c r="RQ32" s="80"/>
      <c r="RR32" s="85"/>
      <c r="RS32" s="77"/>
      <c r="RT32" s="74"/>
      <c r="RU32" s="74"/>
      <c r="RV32" s="85"/>
      <c r="RW32" s="74"/>
      <c r="RX32" s="74"/>
      <c r="RY32" s="85"/>
      <c r="RZ32" s="74"/>
      <c r="SA32" s="74"/>
      <c r="SB32" s="85"/>
      <c r="SC32" s="74"/>
      <c r="SD32" s="74"/>
      <c r="SE32" s="85"/>
      <c r="SF32" s="80"/>
      <c r="SG32" s="80"/>
      <c r="SH32" s="85"/>
      <c r="SI32" s="77"/>
      <c r="SJ32" s="74"/>
      <c r="SK32" s="74"/>
      <c r="SL32" s="85"/>
      <c r="SM32" s="74"/>
      <c r="SN32" s="74"/>
      <c r="SO32" s="85"/>
      <c r="SP32" s="74"/>
      <c r="SQ32" s="74"/>
      <c r="SR32" s="85"/>
      <c r="SS32" s="74"/>
      <c r="ST32" s="74"/>
      <c r="SU32" s="85"/>
      <c r="SV32" s="80"/>
      <c r="SW32" s="80"/>
      <c r="SX32" s="85"/>
      <c r="SY32" s="77"/>
      <c r="SZ32" s="74"/>
      <c r="TA32" s="74"/>
      <c r="TB32" s="85"/>
      <c r="TC32" s="74"/>
      <c r="TD32" s="74"/>
      <c r="TE32" s="85"/>
      <c r="TF32" s="74"/>
      <c r="TG32" s="74"/>
      <c r="TH32" s="85"/>
      <c r="TI32" s="74"/>
      <c r="TJ32" s="74"/>
      <c r="TK32" s="85"/>
      <c r="TL32" s="80"/>
      <c r="TM32" s="80"/>
      <c r="TN32" s="85"/>
      <c r="TO32" s="77"/>
      <c r="TP32" s="74"/>
      <c r="TQ32" s="74"/>
      <c r="TR32" s="85"/>
      <c r="TS32" s="74"/>
      <c r="TT32" s="74"/>
      <c r="TU32" s="85"/>
      <c r="TV32" s="74"/>
      <c r="TW32" s="74"/>
      <c r="TX32" s="85"/>
      <c r="TY32" s="74"/>
      <c r="TZ32" s="74"/>
      <c r="UA32" s="85"/>
      <c r="UB32" s="80"/>
      <c r="UC32" s="80"/>
      <c r="UD32" s="85"/>
      <c r="UE32" s="77"/>
      <c r="UF32" s="74"/>
      <c r="UG32" s="74"/>
      <c r="UH32" s="85"/>
      <c r="UI32" s="74"/>
      <c r="UJ32" s="74"/>
      <c r="UK32" s="85"/>
      <c r="UL32" s="74"/>
      <c r="UM32" s="74"/>
      <c r="UN32" s="85"/>
      <c r="UO32" s="74"/>
      <c r="UP32" s="74"/>
      <c r="UQ32" s="85"/>
      <c r="UR32" s="80"/>
      <c r="US32" s="80"/>
      <c r="UT32" s="85"/>
      <c r="UU32" s="77"/>
      <c r="UV32" s="74"/>
      <c r="UW32" s="74"/>
      <c r="UX32" s="85"/>
      <c r="UY32" s="74"/>
      <c r="UZ32" s="74"/>
      <c r="VA32" s="85"/>
      <c r="VB32" s="74"/>
      <c r="VC32" s="74"/>
      <c r="VD32" s="85"/>
      <c r="VE32" s="74"/>
      <c r="VF32" s="74"/>
      <c r="VG32" s="85"/>
      <c r="VH32" s="80"/>
      <c r="VI32" s="80"/>
      <c r="VJ32" s="85"/>
      <c r="VK32" s="77"/>
      <c r="VL32" s="74"/>
      <c r="VM32" s="74"/>
      <c r="VN32" s="85"/>
      <c r="VO32" s="74"/>
      <c r="VP32" s="74"/>
      <c r="VQ32" s="85"/>
      <c r="VR32" s="74"/>
      <c r="VS32" s="74"/>
      <c r="VT32" s="85"/>
      <c r="VU32" s="74"/>
      <c r="VV32" s="74"/>
      <c r="VW32" s="85"/>
      <c r="VX32" s="80"/>
      <c r="VY32" s="80"/>
      <c r="VZ32" s="85"/>
      <c r="WA32" s="77"/>
      <c r="WB32" s="74"/>
      <c r="WC32" s="74"/>
      <c r="WD32" s="85"/>
      <c r="WE32" s="74"/>
      <c r="WF32" s="74"/>
      <c r="WG32" s="85"/>
      <c r="WH32" s="74"/>
      <c r="WI32" s="74"/>
      <c r="WJ32" s="85"/>
      <c r="WK32" s="74"/>
      <c r="WL32" s="74"/>
      <c r="WM32" s="85"/>
      <c r="WN32" s="80"/>
      <c r="WO32" s="80"/>
      <c r="WP32" s="85"/>
      <c r="WQ32" s="77"/>
      <c r="WR32" s="74"/>
      <c r="WS32" s="74"/>
      <c r="WT32" s="85"/>
      <c r="WU32" s="74"/>
      <c r="WV32" s="74"/>
      <c r="WW32" s="85"/>
      <c r="WX32" s="74"/>
      <c r="WY32" s="74"/>
      <c r="WZ32" s="85"/>
      <c r="XA32" s="74"/>
      <c r="XB32" s="74"/>
      <c r="XC32" s="85"/>
      <c r="XD32" s="80"/>
      <c r="XE32" s="80"/>
      <c r="XF32" s="85"/>
      <c r="XG32" s="77"/>
      <c r="XH32" s="74"/>
      <c r="XI32" s="74"/>
      <c r="XJ32" s="85"/>
      <c r="XK32" s="74"/>
      <c r="XL32" s="74"/>
      <c r="XM32" s="85"/>
      <c r="XN32" s="74"/>
      <c r="XO32" s="74"/>
      <c r="XP32" s="85"/>
      <c r="XQ32" s="74"/>
      <c r="XR32" s="74"/>
      <c r="XS32" s="85"/>
      <c r="XT32" s="80"/>
      <c r="XU32" s="80"/>
      <c r="XV32" s="85"/>
      <c r="XW32" s="77"/>
      <c r="XX32" s="74"/>
      <c r="XY32" s="74"/>
      <c r="XZ32" s="85"/>
      <c r="YA32" s="74"/>
      <c r="YB32" s="74"/>
      <c r="YC32" s="85"/>
      <c r="YD32" s="74"/>
      <c r="YE32" s="74"/>
      <c r="YF32" s="85"/>
      <c r="YG32" s="74"/>
      <c r="YH32" s="74"/>
      <c r="YI32" s="85"/>
      <c r="YJ32" s="80"/>
      <c r="YK32" s="80"/>
      <c r="YL32" s="85"/>
      <c r="YM32" s="77"/>
      <c r="YN32" s="74"/>
      <c r="YO32" s="74"/>
      <c r="YP32" s="85"/>
      <c r="YQ32" s="74"/>
      <c r="YR32" s="74"/>
      <c r="YS32" s="85"/>
      <c r="YT32" s="74"/>
      <c r="YU32" s="74"/>
      <c r="YV32" s="85"/>
      <c r="YW32" s="74"/>
      <c r="YX32" s="74"/>
      <c r="YY32" s="85"/>
      <c r="YZ32" s="80"/>
      <c r="ZA32" s="80"/>
      <c r="ZB32" s="85"/>
      <c r="ZC32" s="77"/>
      <c r="ZD32" s="74"/>
      <c r="ZE32" s="74"/>
      <c r="ZF32" s="85"/>
      <c r="ZG32" s="74"/>
      <c r="ZH32" s="74"/>
      <c r="ZI32" s="85"/>
      <c r="ZJ32" s="74"/>
      <c r="ZK32" s="74"/>
      <c r="ZL32" s="85"/>
      <c r="ZM32" s="74"/>
      <c r="ZN32" s="74"/>
      <c r="ZO32" s="85"/>
      <c r="ZP32" s="80"/>
      <c r="ZQ32" s="80"/>
      <c r="ZR32" s="85"/>
      <c r="ZS32" s="77"/>
      <c r="ZT32" s="74"/>
      <c r="ZU32" s="74"/>
      <c r="ZV32" s="85"/>
      <c r="ZW32" s="74"/>
      <c r="ZX32" s="74"/>
      <c r="ZY32" s="85"/>
      <c r="ZZ32" s="74"/>
      <c r="AAA32" s="74"/>
      <c r="AAB32" s="85"/>
      <c r="AAC32" s="74"/>
      <c r="AAD32" s="74"/>
      <c r="AAE32" s="85"/>
      <c r="AAF32" s="80"/>
      <c r="AAG32" s="80"/>
      <c r="AAH32" s="85"/>
      <c r="AAI32" s="77"/>
      <c r="AAJ32" s="74"/>
      <c r="AAK32" s="74"/>
      <c r="AAL32" s="85"/>
      <c r="AAM32" s="74"/>
      <c r="AAN32" s="74"/>
      <c r="AAO32" s="85"/>
      <c r="AAP32" s="74"/>
      <c r="AAQ32" s="74"/>
      <c r="AAR32" s="85"/>
      <c r="AAS32" s="74"/>
      <c r="AAT32" s="74"/>
      <c r="AAU32" s="85"/>
      <c r="AAV32" s="80"/>
      <c r="AAW32" s="80"/>
      <c r="AAX32" s="85"/>
      <c r="AAY32" s="77"/>
      <c r="AAZ32" s="74"/>
      <c r="ABA32" s="74"/>
      <c r="ABB32" s="85"/>
      <c r="ABC32" s="74"/>
      <c r="ABD32" s="74"/>
      <c r="ABE32" s="85"/>
      <c r="ABF32" s="74"/>
      <c r="ABG32" s="74"/>
      <c r="ABH32" s="85"/>
      <c r="ABI32" s="74"/>
      <c r="ABJ32" s="74"/>
      <c r="ABK32" s="85"/>
      <c r="ABL32" s="80"/>
      <c r="ABM32" s="80"/>
      <c r="ABN32" s="85"/>
      <c r="ABO32" s="77"/>
      <c r="ABP32" s="74"/>
      <c r="ABQ32" s="74"/>
      <c r="ABR32" s="85"/>
      <c r="ABS32" s="74"/>
      <c r="ABT32" s="74"/>
      <c r="ABU32" s="85"/>
      <c r="ABV32" s="74"/>
      <c r="ABW32" s="74"/>
      <c r="ABX32" s="85"/>
      <c r="ABY32" s="74"/>
      <c r="ABZ32" s="74"/>
      <c r="ACA32" s="85"/>
      <c r="ACB32" s="80"/>
      <c r="ACC32" s="80"/>
      <c r="ACD32" s="85"/>
      <c r="ACE32" s="77"/>
      <c r="ACF32" s="74"/>
      <c r="ACG32" s="74"/>
      <c r="ACH32" s="85"/>
      <c r="ACI32" s="74"/>
      <c r="ACJ32" s="74"/>
      <c r="ACK32" s="85"/>
      <c r="ACL32" s="74"/>
      <c r="ACM32" s="74"/>
      <c r="ACN32" s="85"/>
      <c r="ACO32" s="74"/>
      <c r="ACP32" s="74"/>
      <c r="ACQ32" s="85"/>
      <c r="ACR32" s="80"/>
      <c r="ACS32" s="80"/>
      <c r="ACT32" s="85"/>
      <c r="ACU32" s="77"/>
      <c r="ACV32" s="74"/>
      <c r="ACW32" s="74"/>
      <c r="ACX32" s="85"/>
      <c r="ACY32" s="74"/>
      <c r="ACZ32" s="74"/>
      <c r="ADA32" s="85"/>
      <c r="ADB32" s="74"/>
      <c r="ADC32" s="74"/>
      <c r="ADD32" s="85"/>
      <c r="ADE32" s="74"/>
      <c r="ADF32" s="74"/>
      <c r="ADG32" s="85"/>
      <c r="ADH32" s="80"/>
      <c r="ADI32" s="80"/>
      <c r="ADJ32" s="85"/>
      <c r="ADK32" s="77"/>
      <c r="ADL32" s="74"/>
      <c r="ADM32" s="74"/>
      <c r="ADN32" s="85"/>
      <c r="ADO32" s="74"/>
      <c r="ADP32" s="74"/>
      <c r="ADQ32" s="85"/>
      <c r="ADR32" s="74"/>
      <c r="ADS32" s="74"/>
      <c r="ADT32" s="85"/>
      <c r="ADU32" s="74"/>
      <c r="ADV32" s="74"/>
      <c r="ADW32" s="85"/>
      <c r="ADX32" s="80"/>
      <c r="ADY32" s="80"/>
      <c r="ADZ32" s="85"/>
      <c r="AEA32" s="77"/>
      <c r="AEB32" s="74"/>
      <c r="AEC32" s="74"/>
      <c r="AED32" s="85"/>
      <c r="AEE32" s="74"/>
      <c r="AEF32" s="74"/>
      <c r="AEG32" s="85"/>
      <c r="AEH32" s="74"/>
      <c r="AEI32" s="74"/>
      <c r="AEJ32" s="85"/>
      <c r="AEK32" s="74"/>
      <c r="AEL32" s="74"/>
      <c r="AEM32" s="85"/>
      <c r="AEN32" s="80"/>
      <c r="AEO32" s="80"/>
      <c r="AEP32" s="85"/>
      <c r="AEQ32" s="77"/>
      <c r="AER32" s="74"/>
      <c r="AES32" s="74"/>
      <c r="AET32" s="85"/>
      <c r="AEU32" s="74"/>
      <c r="AEV32" s="74"/>
      <c r="AEW32" s="85"/>
      <c r="AEX32" s="74"/>
      <c r="AEY32" s="74"/>
      <c r="AEZ32" s="85"/>
      <c r="AFA32" s="74"/>
      <c r="AFB32" s="74"/>
      <c r="AFC32" s="85"/>
      <c r="AFD32" s="80"/>
      <c r="AFE32" s="80"/>
      <c r="AFF32" s="85"/>
      <c r="AFG32" s="77"/>
      <c r="AFH32" s="74"/>
      <c r="AFI32" s="74"/>
      <c r="AFJ32" s="85"/>
      <c r="AFK32" s="74"/>
      <c r="AFL32" s="74"/>
      <c r="AFM32" s="85"/>
      <c r="AFN32" s="74"/>
      <c r="AFO32" s="74"/>
      <c r="AFP32" s="85"/>
      <c r="AFQ32" s="74"/>
      <c r="AFR32" s="74"/>
      <c r="AFS32" s="85"/>
      <c r="AFT32" s="80"/>
      <c r="AFU32" s="80"/>
      <c r="AFV32" s="85"/>
      <c r="AFW32" s="77"/>
      <c r="AFX32" s="74"/>
      <c r="AFY32" s="74"/>
      <c r="AFZ32" s="85"/>
      <c r="AGA32" s="74"/>
      <c r="AGB32" s="74"/>
      <c r="AGC32" s="85"/>
      <c r="AGD32" s="74"/>
      <c r="AGE32" s="74"/>
      <c r="AGF32" s="85"/>
      <c r="AGG32" s="74"/>
      <c r="AGH32" s="74"/>
      <c r="AGI32" s="85"/>
      <c r="AGJ32" s="80"/>
      <c r="AGK32" s="80"/>
      <c r="AGL32" s="85"/>
      <c r="AGM32" s="77"/>
      <c r="AGN32" s="74"/>
      <c r="AGO32" s="74"/>
      <c r="AGP32" s="85"/>
      <c r="AGQ32" s="74"/>
      <c r="AGR32" s="74"/>
      <c r="AGS32" s="85"/>
      <c r="AGT32" s="74"/>
      <c r="AGU32" s="74"/>
      <c r="AGV32" s="85"/>
      <c r="AGW32" s="74"/>
      <c r="AGX32" s="74"/>
      <c r="AGY32" s="85"/>
      <c r="AGZ32" s="80"/>
      <c r="AHA32" s="80"/>
      <c r="AHB32" s="85"/>
      <c r="AHC32" s="77"/>
      <c r="AHD32" s="74"/>
      <c r="AHE32" s="74"/>
      <c r="AHF32" s="85"/>
      <c r="AHG32" s="74"/>
      <c r="AHH32" s="74"/>
      <c r="AHI32" s="85"/>
      <c r="AHJ32" s="74"/>
      <c r="AHK32" s="74"/>
      <c r="AHL32" s="85"/>
      <c r="AHM32" s="74"/>
      <c r="AHN32" s="74"/>
      <c r="AHO32" s="85"/>
      <c r="AHP32" s="80"/>
      <c r="AHQ32" s="80"/>
      <c r="AHR32" s="85"/>
      <c r="AHS32" s="77"/>
      <c r="AHT32" s="74"/>
      <c r="AHU32" s="74"/>
      <c r="AHV32" s="85"/>
      <c r="AHW32" s="74"/>
      <c r="AHX32" s="74"/>
      <c r="AHY32" s="85"/>
      <c r="AHZ32" s="74"/>
      <c r="AIA32" s="74"/>
      <c r="AIB32" s="85"/>
      <c r="AIC32" s="74"/>
      <c r="AID32" s="74"/>
      <c r="AIE32" s="85"/>
      <c r="AIF32" s="80"/>
      <c r="AIG32" s="80"/>
      <c r="AIH32" s="85"/>
      <c r="AII32" s="77"/>
      <c r="AIJ32" s="74"/>
      <c r="AIK32" s="74"/>
      <c r="AIL32" s="85"/>
      <c r="AIM32" s="74"/>
      <c r="AIN32" s="74"/>
      <c r="AIO32" s="85"/>
      <c r="AIP32" s="74"/>
      <c r="AIQ32" s="74"/>
      <c r="AIR32" s="85"/>
      <c r="AIS32" s="74"/>
      <c r="AIT32" s="74"/>
      <c r="AIU32" s="85"/>
      <c r="AIV32" s="80"/>
      <c r="AIW32" s="80"/>
      <c r="AIX32" s="85"/>
      <c r="AIY32" s="77"/>
      <c r="AIZ32" s="74"/>
      <c r="AJA32" s="74"/>
      <c r="AJB32" s="85"/>
      <c r="AJC32" s="74"/>
      <c r="AJD32" s="74"/>
      <c r="AJE32" s="85"/>
      <c r="AJF32" s="74"/>
      <c r="AJG32" s="74"/>
      <c r="AJH32" s="85"/>
      <c r="AJI32" s="74"/>
      <c r="AJJ32" s="74"/>
      <c r="AJK32" s="85"/>
      <c r="AJL32" s="80"/>
      <c r="AJM32" s="80"/>
      <c r="AJN32" s="85"/>
      <c r="AJO32" s="77"/>
      <c r="AJP32" s="74"/>
      <c r="AJQ32" s="74"/>
      <c r="AJR32" s="85"/>
      <c r="AJS32" s="74"/>
      <c r="AJT32" s="74"/>
      <c r="AJU32" s="85"/>
      <c r="AJV32" s="74"/>
      <c r="AJW32" s="74"/>
      <c r="AJX32" s="85"/>
      <c r="AJY32" s="74"/>
      <c r="AJZ32" s="74"/>
      <c r="AKA32" s="85"/>
      <c r="AKB32" s="80"/>
      <c r="AKC32" s="80"/>
      <c r="AKD32" s="85"/>
      <c r="AKE32" s="77"/>
      <c r="AKF32" s="74"/>
      <c r="AKG32" s="74"/>
      <c r="AKH32" s="85"/>
      <c r="AKI32" s="74"/>
      <c r="AKJ32" s="74"/>
      <c r="AKK32" s="85"/>
      <c r="AKL32" s="74"/>
      <c r="AKM32" s="74"/>
      <c r="AKN32" s="85"/>
      <c r="AKO32" s="74"/>
      <c r="AKP32" s="74"/>
      <c r="AKQ32" s="85"/>
      <c r="AKR32" s="80"/>
      <c r="AKS32" s="80"/>
      <c r="AKT32" s="85"/>
      <c r="AKU32" s="77"/>
      <c r="AKV32" s="74"/>
      <c r="AKW32" s="74"/>
      <c r="AKX32" s="85"/>
      <c r="AKY32" s="74"/>
      <c r="AKZ32" s="74"/>
      <c r="ALA32" s="85"/>
      <c r="ALB32" s="74"/>
      <c r="ALC32" s="74"/>
      <c r="ALD32" s="85"/>
      <c r="ALE32" s="74"/>
      <c r="ALF32" s="74"/>
      <c r="ALG32" s="85"/>
      <c r="ALH32" s="80"/>
      <c r="ALI32" s="80"/>
      <c r="ALJ32" s="85"/>
      <c r="ALK32" s="77"/>
      <c r="ALL32" s="74"/>
      <c r="ALM32" s="74"/>
      <c r="ALN32" s="85"/>
      <c r="ALO32" s="74"/>
      <c r="ALP32" s="74"/>
      <c r="ALQ32" s="85"/>
      <c r="ALR32" s="74"/>
      <c r="ALS32" s="74"/>
      <c r="ALT32" s="85"/>
      <c r="ALU32" s="74"/>
      <c r="ALV32" s="74"/>
      <c r="ALW32" s="85"/>
      <c r="ALX32" s="80"/>
      <c r="ALY32" s="80"/>
      <c r="ALZ32" s="85"/>
      <c r="AMA32" s="77"/>
      <c r="AMB32" s="74"/>
      <c r="AMC32" s="74"/>
      <c r="AMD32" s="85"/>
      <c r="AME32" s="74"/>
      <c r="AMF32" s="74"/>
      <c r="AMG32" s="85"/>
      <c r="AMH32" s="74"/>
      <c r="AMI32" s="74"/>
      <c r="AMJ32" s="85"/>
      <c r="AMK32" s="74"/>
      <c r="AML32" s="74"/>
      <c r="AMM32" s="85"/>
      <c r="AMN32" s="80"/>
      <c r="AMO32" s="80"/>
      <c r="AMP32" s="85"/>
      <c r="AMQ32" s="77"/>
      <c r="AMR32" s="74"/>
      <c r="AMS32" s="74"/>
      <c r="AMT32" s="85"/>
      <c r="AMU32" s="74"/>
      <c r="AMV32" s="74"/>
      <c r="AMW32" s="85"/>
      <c r="AMX32" s="74"/>
      <c r="AMY32" s="74"/>
      <c r="AMZ32" s="85"/>
      <c r="ANA32" s="74"/>
      <c r="ANB32" s="74"/>
      <c r="ANC32" s="85"/>
      <c r="AND32" s="80"/>
      <c r="ANE32" s="80"/>
      <c r="ANF32" s="85"/>
      <c r="ANG32" s="77"/>
      <c r="ANH32" s="74"/>
      <c r="ANI32" s="74"/>
      <c r="ANJ32" s="85"/>
      <c r="ANK32" s="74"/>
      <c r="ANL32" s="74"/>
      <c r="ANM32" s="85"/>
      <c r="ANN32" s="74"/>
      <c r="ANO32" s="74"/>
      <c r="ANP32" s="85"/>
      <c r="ANQ32" s="74"/>
      <c r="ANR32" s="74"/>
      <c r="ANS32" s="85"/>
      <c r="ANT32" s="80"/>
      <c r="ANU32" s="80"/>
      <c r="ANV32" s="85"/>
      <c r="ANW32" s="77"/>
      <c r="ANX32" s="74"/>
      <c r="ANY32" s="74"/>
      <c r="ANZ32" s="85"/>
      <c r="AOA32" s="74"/>
      <c r="AOB32" s="74"/>
      <c r="AOC32" s="85"/>
      <c r="AOD32" s="74"/>
      <c r="AOE32" s="74"/>
      <c r="AOF32" s="85"/>
      <c r="AOG32" s="74"/>
      <c r="AOH32" s="74"/>
      <c r="AOI32" s="85"/>
      <c r="AOJ32" s="80"/>
      <c r="AOK32" s="80"/>
      <c r="AOL32" s="85"/>
      <c r="AOM32" s="77"/>
      <c r="AON32" s="74"/>
      <c r="AOO32" s="74"/>
      <c r="AOP32" s="85"/>
      <c r="AOQ32" s="74"/>
      <c r="AOR32" s="74"/>
      <c r="AOS32" s="85"/>
      <c r="AOT32" s="74"/>
      <c r="AOU32" s="74"/>
      <c r="AOV32" s="85"/>
      <c r="AOW32" s="74"/>
      <c r="AOX32" s="74"/>
      <c r="AOY32" s="85"/>
      <c r="AOZ32" s="80"/>
      <c r="APA32" s="80"/>
      <c r="APB32" s="85"/>
      <c r="APC32" s="77"/>
      <c r="APD32" s="74"/>
      <c r="APE32" s="74"/>
      <c r="APF32" s="85"/>
      <c r="APG32" s="74"/>
      <c r="APH32" s="74"/>
      <c r="API32" s="85"/>
      <c r="APJ32" s="74"/>
      <c r="APK32" s="74"/>
      <c r="APL32" s="85"/>
      <c r="APM32" s="74"/>
      <c r="APN32" s="74"/>
      <c r="APO32" s="85"/>
      <c r="APP32" s="80"/>
      <c r="APQ32" s="80"/>
      <c r="APR32" s="85"/>
      <c r="APS32" s="77"/>
      <c r="APT32" s="74"/>
      <c r="APU32" s="74"/>
      <c r="APV32" s="85"/>
      <c r="APW32" s="74"/>
      <c r="APX32" s="74"/>
      <c r="APY32" s="85"/>
      <c r="APZ32" s="74"/>
      <c r="AQA32" s="74"/>
      <c r="AQB32" s="85"/>
      <c r="AQC32" s="74"/>
      <c r="AQD32" s="74"/>
      <c r="AQE32" s="85"/>
      <c r="AQF32" s="80"/>
      <c r="AQG32" s="80"/>
      <c r="AQH32" s="85"/>
      <c r="AQI32" s="77"/>
      <c r="AQJ32" s="74"/>
      <c r="AQK32" s="74"/>
      <c r="AQL32" s="85"/>
      <c r="AQM32" s="74"/>
      <c r="AQN32" s="74"/>
      <c r="AQO32" s="85"/>
      <c r="AQP32" s="74"/>
      <c r="AQQ32" s="74"/>
      <c r="AQR32" s="85"/>
      <c r="AQS32" s="74"/>
      <c r="AQT32" s="74"/>
      <c r="AQU32" s="85"/>
      <c r="AQV32" s="80"/>
      <c r="AQW32" s="80"/>
      <c r="AQX32" s="85"/>
      <c r="AQY32" s="77"/>
      <c r="AQZ32" s="74"/>
      <c r="ARA32" s="74"/>
      <c r="ARB32" s="85"/>
      <c r="ARC32" s="74"/>
      <c r="ARD32" s="74"/>
      <c r="ARE32" s="85"/>
      <c r="ARF32" s="74"/>
      <c r="ARG32" s="74"/>
      <c r="ARH32" s="85"/>
      <c r="ARI32" s="74"/>
      <c r="ARJ32" s="74"/>
      <c r="ARK32" s="85"/>
      <c r="ARL32" s="80"/>
      <c r="ARM32" s="80"/>
      <c r="ARN32" s="85"/>
      <c r="ARO32" s="77"/>
      <c r="ARP32" s="74"/>
      <c r="ARQ32" s="74"/>
      <c r="ARR32" s="85"/>
      <c r="ARS32" s="74"/>
      <c r="ART32" s="74"/>
      <c r="ARU32" s="85"/>
      <c r="ARV32" s="74"/>
      <c r="ARW32" s="74"/>
      <c r="ARX32" s="85"/>
      <c r="ARY32" s="74"/>
      <c r="ARZ32" s="74"/>
      <c r="ASA32" s="85"/>
      <c r="ASB32" s="80"/>
      <c r="ASC32" s="80"/>
      <c r="ASD32" s="85"/>
      <c r="ASE32" s="77"/>
      <c r="ASF32" s="74"/>
      <c r="ASG32" s="74"/>
      <c r="ASH32" s="85"/>
      <c r="ASI32" s="74"/>
      <c r="ASJ32" s="74"/>
      <c r="ASK32" s="85"/>
      <c r="ASL32" s="74"/>
      <c r="ASM32" s="74"/>
      <c r="ASN32" s="85"/>
      <c r="ASO32" s="74"/>
      <c r="ASP32" s="74"/>
      <c r="ASQ32" s="85"/>
      <c r="ASR32" s="80"/>
      <c r="ASS32" s="80"/>
      <c r="AST32" s="85"/>
      <c r="ASU32" s="77"/>
      <c r="ASV32" s="74"/>
      <c r="ASW32" s="74"/>
      <c r="ASX32" s="85"/>
      <c r="ASY32" s="74"/>
      <c r="ASZ32" s="74"/>
      <c r="ATA32" s="85"/>
      <c r="ATB32" s="74"/>
      <c r="ATC32" s="74"/>
      <c r="ATD32" s="85"/>
      <c r="ATE32" s="74"/>
      <c r="ATF32" s="74"/>
      <c r="ATG32" s="85"/>
      <c r="ATH32" s="80"/>
      <c r="ATI32" s="80"/>
      <c r="ATJ32" s="85"/>
      <c r="ATK32" s="77"/>
      <c r="ATL32" s="74"/>
      <c r="ATM32" s="74"/>
      <c r="ATN32" s="85"/>
      <c r="ATO32" s="74"/>
      <c r="ATP32" s="74"/>
      <c r="ATQ32" s="85"/>
      <c r="ATR32" s="74"/>
      <c r="ATS32" s="74"/>
      <c r="ATT32" s="85"/>
      <c r="ATU32" s="74"/>
      <c r="ATV32" s="74"/>
      <c r="ATW32" s="85"/>
      <c r="ATX32" s="80"/>
      <c r="ATY32" s="80"/>
      <c r="ATZ32" s="85"/>
      <c r="AUA32" s="77"/>
      <c r="AUB32" s="74"/>
      <c r="AUC32" s="74"/>
      <c r="AUD32" s="85"/>
      <c r="AUE32" s="74"/>
      <c r="AUF32" s="74"/>
      <c r="AUG32" s="85"/>
      <c r="AUH32" s="74"/>
      <c r="AUI32" s="74"/>
      <c r="AUJ32" s="85"/>
      <c r="AUK32" s="74"/>
      <c r="AUL32" s="74"/>
      <c r="AUM32" s="85"/>
      <c r="AUN32" s="80"/>
      <c r="AUO32" s="80"/>
      <c r="AUP32" s="85"/>
      <c r="AUQ32" s="77"/>
      <c r="AUR32" s="74"/>
      <c r="AUS32" s="74"/>
      <c r="AUT32" s="85"/>
      <c r="AUU32" s="74"/>
      <c r="AUV32" s="74"/>
      <c r="AUW32" s="85"/>
      <c r="AUX32" s="74"/>
      <c r="AUY32" s="74"/>
      <c r="AUZ32" s="85"/>
      <c r="AVA32" s="74"/>
      <c r="AVB32" s="74"/>
      <c r="AVC32" s="85"/>
      <c r="AVD32" s="80"/>
      <c r="AVE32" s="80"/>
      <c r="AVF32" s="85"/>
      <c r="AVG32" s="77"/>
      <c r="AVH32" s="74"/>
      <c r="AVI32" s="74"/>
      <c r="AVJ32" s="85"/>
      <c r="AVK32" s="74"/>
      <c r="AVL32" s="74"/>
      <c r="AVM32" s="85"/>
      <c r="AVN32" s="74"/>
      <c r="AVO32" s="74"/>
      <c r="AVP32" s="85"/>
      <c r="AVQ32" s="74"/>
      <c r="AVR32" s="74"/>
      <c r="AVS32" s="85"/>
      <c r="AVT32" s="80"/>
      <c r="AVU32" s="80"/>
      <c r="AVV32" s="85"/>
      <c r="AVW32" s="77"/>
      <c r="AVX32" s="74"/>
      <c r="AVY32" s="74"/>
      <c r="AVZ32" s="85"/>
      <c r="AWA32" s="74"/>
      <c r="AWB32" s="74"/>
      <c r="AWC32" s="85"/>
      <c r="AWD32" s="74"/>
      <c r="AWE32" s="74"/>
      <c r="AWF32" s="85"/>
      <c r="AWG32" s="74"/>
      <c r="AWH32" s="74"/>
      <c r="AWI32" s="85"/>
      <c r="AWJ32" s="80"/>
      <c r="AWK32" s="80"/>
      <c r="AWL32" s="85"/>
      <c r="AWM32" s="77"/>
      <c r="AWN32" s="74"/>
      <c r="AWO32" s="74"/>
      <c r="AWP32" s="85"/>
      <c r="AWQ32" s="74"/>
      <c r="AWR32" s="74"/>
      <c r="AWS32" s="85"/>
      <c r="AWT32" s="74"/>
      <c r="AWU32" s="74"/>
      <c r="AWV32" s="85"/>
      <c r="AWW32" s="74"/>
      <c r="AWX32" s="74"/>
      <c r="AWY32" s="85"/>
      <c r="AWZ32" s="80"/>
      <c r="AXA32" s="80"/>
      <c r="AXB32" s="85"/>
      <c r="AXC32" s="77"/>
      <c r="AXD32" s="74"/>
      <c r="AXE32" s="74"/>
      <c r="AXF32" s="85"/>
      <c r="AXG32" s="74"/>
      <c r="AXH32" s="74"/>
      <c r="AXI32" s="85"/>
      <c r="AXJ32" s="74"/>
      <c r="AXK32" s="74"/>
      <c r="AXL32" s="85"/>
      <c r="AXM32" s="74"/>
      <c r="AXN32" s="74"/>
      <c r="AXO32" s="85"/>
      <c r="AXP32" s="80"/>
      <c r="AXQ32" s="80"/>
      <c r="AXR32" s="85"/>
      <c r="AXS32" s="77"/>
      <c r="AXT32" s="74"/>
      <c r="AXU32" s="74"/>
      <c r="AXV32" s="85"/>
      <c r="AXW32" s="74"/>
      <c r="AXX32" s="74"/>
      <c r="AXY32" s="85"/>
      <c r="AXZ32" s="74"/>
      <c r="AYA32" s="74"/>
      <c r="AYB32" s="85"/>
      <c r="AYC32" s="74"/>
      <c r="AYD32" s="74"/>
      <c r="AYE32" s="85"/>
      <c r="AYF32" s="80"/>
      <c r="AYG32" s="80"/>
      <c r="AYH32" s="85"/>
      <c r="AYI32" s="77"/>
      <c r="AYJ32" s="74"/>
      <c r="AYK32" s="74"/>
      <c r="AYL32" s="85"/>
      <c r="AYM32" s="74"/>
      <c r="AYN32" s="74"/>
      <c r="AYO32" s="85"/>
      <c r="AYP32" s="74"/>
      <c r="AYQ32" s="74"/>
      <c r="AYR32" s="85"/>
      <c r="AYS32" s="74"/>
      <c r="AYT32" s="74"/>
      <c r="AYU32" s="85"/>
      <c r="AYV32" s="80"/>
      <c r="AYW32" s="80"/>
      <c r="AYX32" s="85"/>
      <c r="AYY32" s="77"/>
      <c r="AYZ32" s="74"/>
      <c r="AZA32" s="74"/>
      <c r="AZB32" s="85"/>
      <c r="AZC32" s="74"/>
      <c r="AZD32" s="74"/>
      <c r="AZE32" s="85"/>
      <c r="AZF32" s="74"/>
      <c r="AZG32" s="74"/>
      <c r="AZH32" s="85"/>
      <c r="AZI32" s="74"/>
      <c r="AZJ32" s="74"/>
      <c r="AZK32" s="85"/>
      <c r="AZL32" s="80"/>
      <c r="AZM32" s="80"/>
      <c r="AZN32" s="85"/>
      <c r="AZO32" s="77"/>
      <c r="AZP32" s="74"/>
      <c r="AZQ32" s="74"/>
      <c r="AZR32" s="85"/>
      <c r="AZS32" s="74"/>
      <c r="AZT32" s="74"/>
      <c r="AZU32" s="85"/>
      <c r="AZV32" s="74"/>
      <c r="AZW32" s="74"/>
      <c r="AZX32" s="85"/>
      <c r="AZY32" s="74"/>
      <c r="AZZ32" s="74"/>
      <c r="BAA32" s="85"/>
      <c r="BAB32" s="80"/>
      <c r="BAC32" s="80"/>
      <c r="BAD32" s="85"/>
      <c r="BAE32" s="77"/>
      <c r="BAF32" s="74"/>
      <c r="BAG32" s="74"/>
      <c r="BAH32" s="85"/>
      <c r="BAI32" s="74"/>
      <c r="BAJ32" s="74"/>
      <c r="BAK32" s="85"/>
      <c r="BAL32" s="74"/>
      <c r="BAM32" s="74"/>
      <c r="BAN32" s="85"/>
      <c r="BAO32" s="74"/>
      <c r="BAP32" s="74"/>
      <c r="BAQ32" s="85"/>
      <c r="BAR32" s="80"/>
      <c r="BAS32" s="80"/>
      <c r="BAT32" s="85"/>
      <c r="BAU32" s="77"/>
      <c r="BAV32" s="74"/>
      <c r="BAW32" s="74"/>
      <c r="BAX32" s="85"/>
      <c r="BAY32" s="74"/>
      <c r="BAZ32" s="74"/>
      <c r="BBA32" s="85"/>
      <c r="BBB32" s="74"/>
      <c r="BBC32" s="74"/>
      <c r="BBD32" s="85"/>
      <c r="BBE32" s="74"/>
      <c r="BBF32" s="74"/>
      <c r="BBG32" s="85"/>
      <c r="BBH32" s="80"/>
      <c r="BBI32" s="80"/>
      <c r="BBJ32" s="85"/>
      <c r="BBK32" s="77"/>
      <c r="BBL32" s="74"/>
      <c r="BBM32" s="74"/>
      <c r="BBN32" s="85"/>
      <c r="BBO32" s="74"/>
      <c r="BBP32" s="74"/>
      <c r="BBQ32" s="85"/>
      <c r="BBR32" s="74"/>
      <c r="BBS32" s="74"/>
      <c r="BBT32" s="85"/>
      <c r="BBU32" s="74"/>
      <c r="BBV32" s="74"/>
      <c r="BBW32" s="85"/>
      <c r="BBX32" s="80"/>
      <c r="BBY32" s="80"/>
      <c r="BBZ32" s="85"/>
      <c r="BCA32" s="77"/>
      <c r="BCB32" s="74"/>
      <c r="BCC32" s="74"/>
      <c r="BCD32" s="85"/>
      <c r="BCE32" s="74"/>
      <c r="BCF32" s="74"/>
      <c r="BCG32" s="85"/>
      <c r="BCH32" s="74"/>
      <c r="BCI32" s="74"/>
      <c r="BCJ32" s="85"/>
      <c r="BCK32" s="74"/>
      <c r="BCL32" s="74"/>
      <c r="BCM32" s="85"/>
      <c r="BCN32" s="80"/>
      <c r="BCO32" s="80"/>
      <c r="BCP32" s="85"/>
      <c r="BCQ32" s="77"/>
      <c r="BCR32" s="74"/>
      <c r="BCS32" s="74"/>
      <c r="BCT32" s="85"/>
      <c r="BCU32" s="74"/>
      <c r="BCV32" s="74"/>
      <c r="BCW32" s="85"/>
      <c r="BCX32" s="74"/>
      <c r="BCY32" s="74"/>
      <c r="BCZ32" s="85"/>
      <c r="BDA32" s="74"/>
      <c r="BDB32" s="74"/>
      <c r="BDC32" s="85"/>
      <c r="BDD32" s="80"/>
      <c r="BDE32" s="80"/>
      <c r="BDF32" s="85"/>
      <c r="BDG32" s="77"/>
      <c r="BDH32" s="74"/>
      <c r="BDI32" s="74"/>
      <c r="BDJ32" s="85"/>
      <c r="BDK32" s="74"/>
      <c r="BDL32" s="74"/>
      <c r="BDM32" s="85"/>
      <c r="BDN32" s="74"/>
      <c r="BDO32" s="74"/>
      <c r="BDP32" s="85"/>
      <c r="BDQ32" s="74"/>
      <c r="BDR32" s="74"/>
      <c r="BDS32" s="85"/>
      <c r="BDT32" s="80"/>
      <c r="BDU32" s="80"/>
      <c r="BDV32" s="85"/>
      <c r="BDW32" s="77"/>
      <c r="BDX32" s="74"/>
      <c r="BDY32" s="74"/>
      <c r="BDZ32" s="85"/>
      <c r="BEA32" s="74"/>
      <c r="BEB32" s="74"/>
      <c r="BEC32" s="85"/>
      <c r="BED32" s="74"/>
      <c r="BEE32" s="74"/>
      <c r="BEF32" s="85"/>
      <c r="BEG32" s="74"/>
      <c r="BEH32" s="74"/>
      <c r="BEI32" s="85"/>
      <c r="BEJ32" s="80"/>
      <c r="BEK32" s="80"/>
      <c r="BEL32" s="85"/>
      <c r="BEM32" s="77"/>
      <c r="BEN32" s="74"/>
      <c r="BEO32" s="74"/>
      <c r="BEP32" s="85"/>
      <c r="BEQ32" s="74"/>
      <c r="BER32" s="74"/>
      <c r="BES32" s="85"/>
      <c r="BET32" s="74"/>
      <c r="BEU32" s="74"/>
      <c r="BEV32" s="85"/>
      <c r="BEW32" s="74"/>
      <c r="BEX32" s="74"/>
      <c r="BEY32" s="85"/>
      <c r="BEZ32" s="80"/>
      <c r="BFA32" s="80"/>
      <c r="BFB32" s="85"/>
      <c r="BFC32" s="77"/>
      <c r="BFD32" s="74"/>
      <c r="BFE32" s="74"/>
      <c r="BFF32" s="85"/>
      <c r="BFG32" s="74"/>
      <c r="BFH32" s="74"/>
      <c r="BFI32" s="85"/>
      <c r="BFJ32" s="74"/>
      <c r="BFK32" s="74"/>
      <c r="BFL32" s="85"/>
      <c r="BFM32" s="74"/>
      <c r="BFN32" s="74"/>
      <c r="BFO32" s="85"/>
      <c r="BFP32" s="80"/>
      <c r="BFQ32" s="80"/>
      <c r="BFR32" s="85"/>
      <c r="BFS32" s="77"/>
      <c r="BFT32" s="74"/>
      <c r="BFU32" s="74"/>
      <c r="BFV32" s="85"/>
      <c r="BFW32" s="74"/>
      <c r="BFX32" s="74"/>
      <c r="BFY32" s="85"/>
      <c r="BFZ32" s="74"/>
      <c r="BGA32" s="74"/>
      <c r="BGB32" s="85"/>
      <c r="BGC32" s="74"/>
      <c r="BGD32" s="74"/>
      <c r="BGE32" s="85"/>
      <c r="BGF32" s="80"/>
      <c r="BGG32" s="80"/>
      <c r="BGH32" s="85"/>
      <c r="BGI32" s="77"/>
      <c r="BGJ32" s="74"/>
      <c r="BGK32" s="74"/>
      <c r="BGL32" s="85"/>
      <c r="BGM32" s="74"/>
      <c r="BGN32" s="74"/>
      <c r="BGO32" s="85"/>
      <c r="BGP32" s="74"/>
      <c r="BGQ32" s="74"/>
      <c r="BGR32" s="85"/>
      <c r="BGS32" s="74"/>
      <c r="BGT32" s="74"/>
      <c r="BGU32" s="85"/>
      <c r="BGV32" s="80"/>
      <c r="BGW32" s="80"/>
      <c r="BGX32" s="85"/>
      <c r="BGY32" s="77"/>
      <c r="BGZ32" s="74"/>
      <c r="BHA32" s="74"/>
      <c r="BHB32" s="85"/>
      <c r="BHC32" s="74"/>
      <c r="BHD32" s="74"/>
      <c r="BHE32" s="85"/>
      <c r="BHF32" s="74"/>
      <c r="BHG32" s="74"/>
      <c r="BHH32" s="85"/>
      <c r="BHI32" s="74"/>
      <c r="BHJ32" s="74"/>
      <c r="BHK32" s="85"/>
      <c r="BHL32" s="80"/>
      <c r="BHM32" s="80"/>
      <c r="BHN32" s="85"/>
      <c r="BHO32" s="77"/>
      <c r="BHP32" s="74"/>
      <c r="BHQ32" s="74"/>
      <c r="BHR32" s="85"/>
      <c r="BHS32" s="74"/>
      <c r="BHT32" s="74"/>
      <c r="BHU32" s="85"/>
      <c r="BHV32" s="74"/>
      <c r="BHW32" s="74"/>
      <c r="BHX32" s="85"/>
      <c r="BHY32" s="74"/>
      <c r="BHZ32" s="74"/>
      <c r="BIA32" s="85"/>
      <c r="BIB32" s="80"/>
      <c r="BIC32" s="80"/>
      <c r="BID32" s="85"/>
      <c r="BIE32" s="77"/>
      <c r="BIF32" s="74"/>
      <c r="BIG32" s="74"/>
      <c r="BIH32" s="85"/>
      <c r="BII32" s="74"/>
      <c r="BIJ32" s="74"/>
      <c r="BIK32" s="85"/>
      <c r="BIL32" s="74"/>
      <c r="BIM32" s="74"/>
      <c r="BIN32" s="85"/>
      <c r="BIO32" s="74"/>
      <c r="BIP32" s="74"/>
      <c r="BIQ32" s="85"/>
      <c r="BIR32" s="80"/>
      <c r="BIS32" s="80"/>
      <c r="BIT32" s="85"/>
      <c r="BIU32" s="77"/>
      <c r="BIV32" s="74"/>
      <c r="BIW32" s="74"/>
      <c r="BIX32" s="85"/>
      <c r="BIY32" s="74"/>
      <c r="BIZ32" s="74"/>
      <c r="BJA32" s="85"/>
      <c r="BJB32" s="74"/>
      <c r="BJC32" s="74"/>
      <c r="BJD32" s="85"/>
      <c r="BJE32" s="74"/>
      <c r="BJF32" s="74"/>
      <c r="BJG32" s="85"/>
      <c r="BJH32" s="80"/>
      <c r="BJI32" s="80"/>
      <c r="BJJ32" s="85"/>
      <c r="BJK32" s="77"/>
      <c r="BJL32" s="74"/>
      <c r="BJM32" s="74"/>
      <c r="BJN32" s="85"/>
      <c r="BJO32" s="74"/>
      <c r="BJP32" s="74"/>
      <c r="BJQ32" s="85"/>
      <c r="BJR32" s="74"/>
      <c r="BJS32" s="74"/>
      <c r="BJT32" s="85"/>
      <c r="BJU32" s="74"/>
      <c r="BJV32" s="74"/>
      <c r="BJW32" s="85"/>
      <c r="BJX32" s="80"/>
      <c r="BJY32" s="80"/>
      <c r="BJZ32" s="85"/>
      <c r="BKA32" s="77"/>
      <c r="BKB32" s="74"/>
      <c r="BKC32" s="74"/>
      <c r="BKD32" s="85"/>
      <c r="BKE32" s="74"/>
      <c r="BKF32" s="74"/>
      <c r="BKG32" s="85"/>
      <c r="BKH32" s="74"/>
      <c r="BKI32" s="74"/>
      <c r="BKJ32" s="85"/>
      <c r="BKK32" s="74"/>
      <c r="BKL32" s="74"/>
      <c r="BKM32" s="85"/>
      <c r="BKN32" s="80"/>
      <c r="BKO32" s="80"/>
      <c r="BKP32" s="85"/>
      <c r="BKQ32" s="77"/>
      <c r="BKR32" s="74"/>
      <c r="BKS32" s="74"/>
      <c r="BKT32" s="85"/>
      <c r="BKU32" s="74"/>
      <c r="BKV32" s="74"/>
      <c r="BKW32" s="85"/>
      <c r="BKX32" s="74"/>
      <c r="BKY32" s="74"/>
      <c r="BKZ32" s="85"/>
      <c r="BLA32" s="74"/>
      <c r="BLB32" s="74"/>
      <c r="BLC32" s="85"/>
      <c r="BLD32" s="80"/>
      <c r="BLE32" s="80"/>
      <c r="BLF32" s="85"/>
      <c r="BLG32" s="77"/>
      <c r="BLH32" s="74"/>
      <c r="BLI32" s="74"/>
      <c r="BLJ32" s="85"/>
      <c r="BLK32" s="74"/>
      <c r="BLL32" s="74"/>
      <c r="BLM32" s="85"/>
      <c r="BLN32" s="74"/>
      <c r="BLO32" s="74"/>
      <c r="BLP32" s="85"/>
      <c r="BLQ32" s="74"/>
      <c r="BLR32" s="74"/>
      <c r="BLS32" s="85"/>
      <c r="BLT32" s="80"/>
      <c r="BLU32" s="80"/>
      <c r="BLV32" s="85"/>
      <c r="BLW32" s="77"/>
      <c r="BLX32" s="74"/>
      <c r="BLY32" s="74"/>
      <c r="BLZ32" s="85"/>
      <c r="BMA32" s="74"/>
      <c r="BMB32" s="74"/>
      <c r="BMC32" s="85"/>
      <c r="BMD32" s="74"/>
      <c r="BME32" s="74"/>
      <c r="BMF32" s="85"/>
      <c r="BMG32" s="74"/>
      <c r="BMH32" s="74"/>
      <c r="BMI32" s="85"/>
      <c r="BMJ32" s="80"/>
      <c r="BMK32" s="80"/>
      <c r="BML32" s="85"/>
      <c r="BMM32" s="77"/>
      <c r="BMN32" s="74"/>
      <c r="BMO32" s="74"/>
      <c r="BMP32" s="85"/>
      <c r="BMQ32" s="74"/>
      <c r="BMR32" s="74"/>
      <c r="BMS32" s="85"/>
      <c r="BMT32" s="74"/>
      <c r="BMU32" s="74"/>
      <c r="BMV32" s="85"/>
      <c r="BMW32" s="74"/>
      <c r="BMX32" s="74"/>
      <c r="BMY32" s="85"/>
      <c r="BMZ32" s="80"/>
      <c r="BNA32" s="80"/>
      <c r="BNB32" s="85"/>
      <c r="BNC32" s="77"/>
      <c r="BND32" s="74"/>
      <c r="BNE32" s="74"/>
      <c r="BNF32" s="85"/>
      <c r="BNG32" s="74"/>
      <c r="BNH32" s="74"/>
      <c r="BNI32" s="85"/>
      <c r="BNJ32" s="74"/>
      <c r="BNK32" s="74"/>
      <c r="BNL32" s="85"/>
      <c r="BNM32" s="74"/>
      <c r="BNN32" s="74"/>
      <c r="BNO32" s="85"/>
      <c r="BNP32" s="80"/>
      <c r="BNQ32" s="80"/>
      <c r="BNR32" s="85"/>
      <c r="BNS32" s="77"/>
      <c r="BNT32" s="74"/>
      <c r="BNU32" s="74"/>
      <c r="BNV32" s="85"/>
      <c r="BNW32" s="74"/>
      <c r="BNX32" s="74"/>
      <c r="BNY32" s="85"/>
      <c r="BNZ32" s="74"/>
      <c r="BOA32" s="74"/>
      <c r="BOB32" s="85"/>
      <c r="BOC32" s="74"/>
      <c r="BOD32" s="74"/>
      <c r="BOE32" s="85"/>
      <c r="BOF32" s="80"/>
      <c r="BOG32" s="80"/>
      <c r="BOH32" s="85"/>
      <c r="BOI32" s="77"/>
      <c r="BOJ32" s="74"/>
      <c r="BOK32" s="74"/>
      <c r="BOL32" s="85"/>
      <c r="BOM32" s="74"/>
      <c r="BON32" s="74"/>
      <c r="BOO32" s="85"/>
      <c r="BOP32" s="74"/>
      <c r="BOQ32" s="74"/>
      <c r="BOR32" s="85"/>
      <c r="BOS32" s="74"/>
      <c r="BOT32" s="74"/>
      <c r="BOU32" s="85"/>
      <c r="BOV32" s="80"/>
      <c r="BOW32" s="80"/>
      <c r="BOX32" s="85"/>
      <c r="BOY32" s="77"/>
      <c r="BOZ32" s="74"/>
      <c r="BPA32" s="74"/>
      <c r="BPB32" s="85"/>
      <c r="BPC32" s="74"/>
      <c r="BPD32" s="74"/>
      <c r="BPE32" s="85"/>
      <c r="BPF32" s="74"/>
      <c r="BPG32" s="74"/>
      <c r="BPH32" s="85"/>
      <c r="BPI32" s="74"/>
      <c r="BPJ32" s="74"/>
      <c r="BPK32" s="85"/>
      <c r="BPL32" s="80"/>
      <c r="BPM32" s="80"/>
      <c r="BPN32" s="85"/>
      <c r="BPO32" s="77"/>
      <c r="BPP32" s="74"/>
      <c r="BPQ32" s="74"/>
      <c r="BPR32" s="85"/>
      <c r="BPS32" s="74"/>
      <c r="BPT32" s="74"/>
      <c r="BPU32" s="85"/>
      <c r="BPV32" s="74"/>
      <c r="BPW32" s="74"/>
      <c r="BPX32" s="85"/>
      <c r="BPY32" s="74"/>
      <c r="BPZ32" s="74"/>
      <c r="BQA32" s="85"/>
      <c r="BQB32" s="80"/>
      <c r="BQC32" s="80"/>
      <c r="BQD32" s="85"/>
      <c r="BQE32" s="77"/>
      <c r="BQF32" s="74"/>
      <c r="BQG32" s="74"/>
      <c r="BQH32" s="85"/>
      <c r="BQI32" s="74"/>
      <c r="BQJ32" s="74"/>
      <c r="BQK32" s="85"/>
      <c r="BQL32" s="74"/>
      <c r="BQM32" s="74"/>
      <c r="BQN32" s="85"/>
      <c r="BQO32" s="74"/>
      <c r="BQP32" s="74"/>
      <c r="BQQ32" s="85"/>
      <c r="BQR32" s="80"/>
      <c r="BQS32" s="80"/>
      <c r="BQT32" s="85"/>
      <c r="BQU32" s="77"/>
      <c r="BQV32" s="74"/>
      <c r="BQW32" s="74"/>
      <c r="BQX32" s="85"/>
      <c r="BQY32" s="74"/>
      <c r="BQZ32" s="74"/>
      <c r="BRA32" s="85"/>
      <c r="BRB32" s="74"/>
      <c r="BRC32" s="74"/>
      <c r="BRD32" s="85"/>
      <c r="BRE32" s="74"/>
      <c r="BRF32" s="74"/>
      <c r="BRG32" s="85"/>
      <c r="BRH32" s="80"/>
      <c r="BRI32" s="80"/>
      <c r="BRJ32" s="85"/>
      <c r="BRK32" s="77"/>
      <c r="BRL32" s="74"/>
      <c r="BRM32" s="74"/>
      <c r="BRN32" s="85"/>
      <c r="BRO32" s="74"/>
      <c r="BRP32" s="74"/>
      <c r="BRQ32" s="85"/>
      <c r="BRR32" s="74"/>
      <c r="BRS32" s="74"/>
      <c r="BRT32" s="85"/>
      <c r="BRU32" s="74"/>
      <c r="BRV32" s="74"/>
      <c r="BRW32" s="85"/>
      <c r="BRX32" s="80"/>
      <c r="BRY32" s="80"/>
      <c r="BRZ32" s="85"/>
      <c r="BSA32" s="77"/>
      <c r="BSB32" s="74"/>
      <c r="BSC32" s="74"/>
      <c r="BSD32" s="85"/>
      <c r="BSE32" s="74"/>
      <c r="BSF32" s="74"/>
      <c r="BSG32" s="85"/>
      <c r="BSH32" s="74"/>
      <c r="BSI32" s="74"/>
      <c r="BSJ32" s="85"/>
      <c r="BSK32" s="74"/>
      <c r="BSL32" s="74"/>
      <c r="BSM32" s="85"/>
      <c r="BSN32" s="80"/>
      <c r="BSO32" s="80"/>
      <c r="BSP32" s="85"/>
      <c r="BSQ32" s="77"/>
      <c r="BSR32" s="74"/>
      <c r="BSS32" s="74"/>
      <c r="BST32" s="85"/>
      <c r="BSU32" s="74"/>
      <c r="BSV32" s="74"/>
      <c r="BSW32" s="85"/>
      <c r="BSX32" s="74"/>
      <c r="BSY32" s="74"/>
      <c r="BSZ32" s="85"/>
      <c r="BTA32" s="74"/>
      <c r="BTB32" s="74"/>
      <c r="BTC32" s="85"/>
      <c r="BTD32" s="80"/>
      <c r="BTE32" s="80"/>
      <c r="BTF32" s="85"/>
      <c r="BTG32" s="77"/>
      <c r="BTH32" s="74"/>
      <c r="BTI32" s="74"/>
      <c r="BTJ32" s="85"/>
      <c r="BTK32" s="74"/>
      <c r="BTL32" s="74"/>
      <c r="BTM32" s="85"/>
      <c r="BTN32" s="74"/>
      <c r="BTO32" s="74"/>
      <c r="BTP32" s="85"/>
      <c r="BTQ32" s="74"/>
      <c r="BTR32" s="74"/>
      <c r="BTS32" s="85"/>
      <c r="BTT32" s="80"/>
      <c r="BTU32" s="80"/>
      <c r="BTV32" s="85"/>
      <c r="BTW32" s="77"/>
      <c r="BTX32" s="74"/>
      <c r="BTY32" s="74"/>
      <c r="BTZ32" s="85"/>
      <c r="BUA32" s="74"/>
      <c r="BUB32" s="74"/>
      <c r="BUC32" s="85"/>
      <c r="BUD32" s="74"/>
      <c r="BUE32" s="74"/>
      <c r="BUF32" s="85"/>
      <c r="BUG32" s="74"/>
      <c r="BUH32" s="74"/>
      <c r="BUI32" s="85"/>
      <c r="BUJ32" s="80"/>
      <c r="BUK32" s="80"/>
      <c r="BUL32" s="85"/>
      <c r="BUM32" s="77"/>
      <c r="BUN32" s="74"/>
      <c r="BUO32" s="74"/>
      <c r="BUP32" s="85"/>
      <c r="BUQ32" s="74"/>
      <c r="BUR32" s="74"/>
      <c r="BUS32" s="85"/>
      <c r="BUT32" s="74"/>
      <c r="BUU32" s="74"/>
      <c r="BUV32" s="85"/>
      <c r="BUW32" s="74"/>
      <c r="BUX32" s="74"/>
      <c r="BUY32" s="85"/>
      <c r="BUZ32" s="80"/>
      <c r="BVA32" s="80"/>
      <c r="BVB32" s="85"/>
      <c r="BVC32" s="77"/>
      <c r="BVD32" s="74"/>
      <c r="BVE32" s="74"/>
      <c r="BVF32" s="85"/>
      <c r="BVG32" s="74"/>
      <c r="BVH32" s="74"/>
      <c r="BVI32" s="85"/>
      <c r="BVJ32" s="74"/>
      <c r="BVK32" s="74"/>
      <c r="BVL32" s="85"/>
      <c r="BVM32" s="74"/>
      <c r="BVN32" s="74"/>
      <c r="BVO32" s="85"/>
      <c r="BVP32" s="80"/>
      <c r="BVQ32" s="80"/>
      <c r="BVR32" s="85"/>
      <c r="BVS32" s="77"/>
      <c r="BVT32" s="74"/>
      <c r="BVU32" s="74"/>
      <c r="BVV32" s="85"/>
      <c r="BVW32" s="74"/>
      <c r="BVX32" s="74"/>
      <c r="BVY32" s="85"/>
      <c r="BVZ32" s="74"/>
      <c r="BWA32" s="74"/>
      <c r="BWB32" s="85"/>
      <c r="BWC32" s="74"/>
      <c r="BWD32" s="74"/>
      <c r="BWE32" s="85"/>
      <c r="BWF32" s="80"/>
      <c r="BWG32" s="80"/>
      <c r="BWH32" s="85"/>
      <c r="BWI32" s="77"/>
      <c r="BWJ32" s="74"/>
      <c r="BWK32" s="74"/>
      <c r="BWL32" s="85"/>
      <c r="BWM32" s="74"/>
      <c r="BWN32" s="74"/>
      <c r="BWO32" s="85"/>
      <c r="BWP32" s="74"/>
      <c r="BWQ32" s="74"/>
      <c r="BWR32" s="85"/>
      <c r="BWS32" s="74"/>
      <c r="BWT32" s="74"/>
      <c r="BWU32" s="85"/>
      <c r="BWV32" s="80"/>
      <c r="BWW32" s="80"/>
      <c r="BWX32" s="85"/>
      <c r="BWY32" s="77"/>
      <c r="BWZ32" s="74"/>
      <c r="BXA32" s="74"/>
      <c r="BXB32" s="85"/>
      <c r="BXC32" s="74"/>
      <c r="BXD32" s="74"/>
      <c r="BXE32" s="85"/>
      <c r="BXF32" s="74"/>
      <c r="BXG32" s="74"/>
      <c r="BXH32" s="85"/>
      <c r="BXI32" s="74"/>
      <c r="BXJ32" s="74"/>
      <c r="BXK32" s="85"/>
      <c r="BXL32" s="80"/>
      <c r="BXM32" s="80"/>
      <c r="BXN32" s="85"/>
      <c r="BXO32" s="77"/>
      <c r="BXP32" s="74"/>
      <c r="BXQ32" s="74"/>
      <c r="BXR32" s="85"/>
      <c r="BXS32" s="74"/>
      <c r="BXT32" s="74"/>
      <c r="BXU32" s="85"/>
      <c r="BXV32" s="74"/>
      <c r="BXW32" s="74"/>
      <c r="BXX32" s="85"/>
      <c r="BXY32" s="74"/>
      <c r="BXZ32" s="74"/>
      <c r="BYA32" s="85"/>
      <c r="BYB32" s="80"/>
      <c r="BYC32" s="80"/>
      <c r="BYD32" s="85"/>
      <c r="BYE32" s="77"/>
      <c r="BYF32" s="74"/>
      <c r="BYG32" s="74"/>
      <c r="BYH32" s="85"/>
      <c r="BYI32" s="74"/>
      <c r="BYJ32" s="74"/>
      <c r="BYK32" s="85"/>
      <c r="BYL32" s="74"/>
      <c r="BYM32" s="74"/>
      <c r="BYN32" s="85"/>
      <c r="BYO32" s="74"/>
      <c r="BYP32" s="74"/>
      <c r="BYQ32" s="85"/>
      <c r="BYR32" s="80"/>
      <c r="BYS32" s="80"/>
      <c r="BYT32" s="85"/>
      <c r="BYU32" s="77"/>
      <c r="BYV32" s="74"/>
      <c r="BYW32" s="74"/>
      <c r="BYX32" s="85"/>
      <c r="BYY32" s="74"/>
      <c r="BYZ32" s="74"/>
      <c r="BZA32" s="85"/>
      <c r="BZB32" s="74"/>
      <c r="BZC32" s="74"/>
      <c r="BZD32" s="85"/>
      <c r="BZE32" s="74"/>
      <c r="BZF32" s="74"/>
      <c r="BZG32" s="85"/>
      <c r="BZH32" s="80"/>
      <c r="BZI32" s="80"/>
      <c r="BZJ32" s="85"/>
      <c r="BZK32" s="77"/>
      <c r="BZL32" s="74"/>
      <c r="BZM32" s="74"/>
      <c r="BZN32" s="85"/>
      <c r="BZO32" s="74"/>
      <c r="BZP32" s="74"/>
      <c r="BZQ32" s="85"/>
      <c r="BZR32" s="74"/>
      <c r="BZS32" s="74"/>
      <c r="BZT32" s="85"/>
      <c r="BZU32" s="74"/>
      <c r="BZV32" s="74"/>
      <c r="BZW32" s="85"/>
      <c r="BZX32" s="80"/>
      <c r="BZY32" s="80"/>
      <c r="BZZ32" s="85"/>
      <c r="CAA32" s="77"/>
      <c r="CAB32" s="74"/>
      <c r="CAC32" s="74"/>
      <c r="CAD32" s="85"/>
      <c r="CAE32" s="74"/>
      <c r="CAF32" s="74"/>
      <c r="CAG32" s="85"/>
      <c r="CAH32" s="74"/>
      <c r="CAI32" s="74"/>
      <c r="CAJ32" s="85"/>
      <c r="CAK32" s="74"/>
      <c r="CAL32" s="74"/>
      <c r="CAM32" s="85"/>
      <c r="CAN32" s="80"/>
      <c r="CAO32" s="80"/>
      <c r="CAP32" s="85"/>
      <c r="CAQ32" s="77"/>
      <c r="CAR32" s="74"/>
      <c r="CAS32" s="74"/>
      <c r="CAT32" s="85"/>
      <c r="CAU32" s="74"/>
      <c r="CAV32" s="74"/>
      <c r="CAW32" s="85"/>
      <c r="CAX32" s="74"/>
      <c r="CAY32" s="74"/>
      <c r="CAZ32" s="85"/>
      <c r="CBA32" s="74"/>
      <c r="CBB32" s="74"/>
      <c r="CBC32" s="85"/>
      <c r="CBD32" s="80"/>
      <c r="CBE32" s="80"/>
      <c r="CBF32" s="85"/>
      <c r="CBG32" s="77"/>
      <c r="CBH32" s="74"/>
      <c r="CBI32" s="74"/>
      <c r="CBJ32" s="85"/>
      <c r="CBK32" s="74"/>
      <c r="CBL32" s="74"/>
      <c r="CBM32" s="85"/>
      <c r="CBN32" s="74"/>
      <c r="CBO32" s="74"/>
      <c r="CBP32" s="85"/>
      <c r="CBQ32" s="74"/>
      <c r="CBR32" s="74"/>
      <c r="CBS32" s="85"/>
      <c r="CBT32" s="80"/>
      <c r="CBU32" s="80"/>
      <c r="CBV32" s="85"/>
      <c r="CBW32" s="77"/>
      <c r="CBX32" s="74"/>
      <c r="CBY32" s="74"/>
      <c r="CBZ32" s="85"/>
      <c r="CCA32" s="74"/>
      <c r="CCB32" s="74"/>
      <c r="CCC32" s="85"/>
      <c r="CCD32" s="74"/>
      <c r="CCE32" s="74"/>
      <c r="CCF32" s="85"/>
      <c r="CCG32" s="74"/>
      <c r="CCH32" s="74"/>
      <c r="CCI32" s="85"/>
      <c r="CCJ32" s="80"/>
      <c r="CCK32" s="80"/>
      <c r="CCL32" s="85"/>
      <c r="CCM32" s="77"/>
      <c r="CCN32" s="74"/>
      <c r="CCO32" s="74"/>
      <c r="CCP32" s="85"/>
      <c r="CCQ32" s="74"/>
      <c r="CCR32" s="74"/>
      <c r="CCS32" s="85"/>
      <c r="CCT32" s="74"/>
      <c r="CCU32" s="74"/>
      <c r="CCV32" s="85"/>
      <c r="CCW32" s="74"/>
      <c r="CCX32" s="74"/>
      <c r="CCY32" s="85"/>
      <c r="CCZ32" s="80"/>
      <c r="CDA32" s="80"/>
      <c r="CDB32" s="85"/>
      <c r="CDC32" s="77"/>
      <c r="CDD32" s="74"/>
      <c r="CDE32" s="74"/>
      <c r="CDF32" s="85"/>
      <c r="CDG32" s="74"/>
      <c r="CDH32" s="74"/>
      <c r="CDI32" s="85"/>
      <c r="CDJ32" s="74"/>
      <c r="CDK32" s="74"/>
      <c r="CDL32" s="85"/>
      <c r="CDM32" s="74"/>
      <c r="CDN32" s="74"/>
      <c r="CDO32" s="85"/>
      <c r="CDP32" s="80"/>
      <c r="CDQ32" s="80"/>
      <c r="CDR32" s="85"/>
      <c r="CDS32" s="77"/>
      <c r="CDT32" s="74"/>
      <c r="CDU32" s="74"/>
      <c r="CDV32" s="85"/>
      <c r="CDW32" s="74"/>
      <c r="CDX32" s="74"/>
      <c r="CDY32" s="85"/>
      <c r="CDZ32" s="74"/>
      <c r="CEA32" s="74"/>
      <c r="CEB32" s="85"/>
      <c r="CEC32" s="74"/>
      <c r="CED32" s="74"/>
      <c r="CEE32" s="85"/>
      <c r="CEF32" s="80"/>
      <c r="CEG32" s="80"/>
      <c r="CEH32" s="85"/>
      <c r="CEI32" s="77"/>
      <c r="CEJ32" s="74"/>
      <c r="CEK32" s="74"/>
      <c r="CEL32" s="85"/>
      <c r="CEM32" s="74"/>
      <c r="CEN32" s="74"/>
      <c r="CEO32" s="85"/>
      <c r="CEP32" s="74"/>
      <c r="CEQ32" s="74"/>
      <c r="CER32" s="85"/>
      <c r="CES32" s="74"/>
      <c r="CET32" s="74"/>
      <c r="CEU32" s="85"/>
      <c r="CEV32" s="80"/>
      <c r="CEW32" s="80"/>
      <c r="CEX32" s="85"/>
      <c r="CEY32" s="77"/>
      <c r="CEZ32" s="74"/>
      <c r="CFA32" s="74"/>
      <c r="CFB32" s="85"/>
      <c r="CFC32" s="74"/>
      <c r="CFD32" s="74"/>
      <c r="CFE32" s="85"/>
      <c r="CFF32" s="74"/>
      <c r="CFG32" s="74"/>
      <c r="CFH32" s="85"/>
      <c r="CFI32" s="74"/>
      <c r="CFJ32" s="74"/>
      <c r="CFK32" s="85"/>
      <c r="CFL32" s="80"/>
      <c r="CFM32" s="80"/>
      <c r="CFN32" s="85"/>
      <c r="CFO32" s="77"/>
      <c r="CFP32" s="74"/>
      <c r="CFQ32" s="74"/>
      <c r="CFR32" s="85"/>
      <c r="CFS32" s="74"/>
      <c r="CFT32" s="74"/>
      <c r="CFU32" s="85"/>
      <c r="CFV32" s="74"/>
      <c r="CFW32" s="74"/>
      <c r="CFX32" s="85"/>
      <c r="CFY32" s="74"/>
      <c r="CFZ32" s="74"/>
      <c r="CGA32" s="85"/>
      <c r="CGB32" s="80"/>
      <c r="CGC32" s="80"/>
      <c r="CGD32" s="85"/>
      <c r="CGE32" s="77"/>
      <c r="CGF32" s="74"/>
      <c r="CGG32" s="74"/>
      <c r="CGH32" s="85"/>
      <c r="CGI32" s="74"/>
      <c r="CGJ32" s="74"/>
      <c r="CGK32" s="85"/>
      <c r="CGL32" s="74"/>
      <c r="CGM32" s="74"/>
      <c r="CGN32" s="85"/>
      <c r="CGO32" s="74"/>
      <c r="CGP32" s="74"/>
      <c r="CGQ32" s="85"/>
      <c r="CGR32" s="80"/>
      <c r="CGS32" s="80"/>
      <c r="CGT32" s="85"/>
      <c r="CGU32" s="77"/>
      <c r="CGV32" s="74"/>
      <c r="CGW32" s="74"/>
      <c r="CGX32" s="85"/>
      <c r="CGY32" s="74"/>
      <c r="CGZ32" s="74"/>
      <c r="CHA32" s="85"/>
      <c r="CHB32" s="74"/>
      <c r="CHC32" s="74"/>
      <c r="CHD32" s="85"/>
      <c r="CHE32" s="74"/>
      <c r="CHF32" s="74"/>
      <c r="CHG32" s="85"/>
      <c r="CHH32" s="80"/>
      <c r="CHI32" s="80"/>
      <c r="CHJ32" s="85"/>
      <c r="CHK32" s="77"/>
      <c r="CHL32" s="74"/>
      <c r="CHM32" s="74"/>
      <c r="CHN32" s="85"/>
      <c r="CHO32" s="74"/>
      <c r="CHP32" s="74"/>
      <c r="CHQ32" s="85"/>
      <c r="CHR32" s="74"/>
      <c r="CHS32" s="74"/>
      <c r="CHT32" s="85"/>
      <c r="CHU32" s="74"/>
      <c r="CHV32" s="74"/>
      <c r="CHW32" s="85"/>
      <c r="CHX32" s="80"/>
      <c r="CHY32" s="80"/>
      <c r="CHZ32" s="85"/>
      <c r="CIA32" s="77"/>
      <c r="CIB32" s="74"/>
      <c r="CIC32" s="74"/>
      <c r="CID32" s="85"/>
      <c r="CIE32" s="74"/>
      <c r="CIF32" s="74"/>
      <c r="CIG32" s="85"/>
      <c r="CIH32" s="74"/>
      <c r="CII32" s="74"/>
      <c r="CIJ32" s="85"/>
      <c r="CIK32" s="74"/>
      <c r="CIL32" s="74"/>
      <c r="CIM32" s="85"/>
      <c r="CIN32" s="80"/>
      <c r="CIO32" s="80"/>
      <c r="CIP32" s="85"/>
      <c r="CIQ32" s="77"/>
      <c r="CIR32" s="74"/>
      <c r="CIS32" s="74"/>
      <c r="CIT32" s="85"/>
      <c r="CIU32" s="74"/>
      <c r="CIV32" s="74"/>
      <c r="CIW32" s="85"/>
      <c r="CIX32" s="74"/>
      <c r="CIY32" s="74"/>
      <c r="CIZ32" s="85"/>
      <c r="CJA32" s="74"/>
      <c r="CJB32" s="74"/>
      <c r="CJC32" s="85"/>
      <c r="CJD32" s="80"/>
      <c r="CJE32" s="80"/>
      <c r="CJF32" s="85"/>
      <c r="CJG32" s="77"/>
      <c r="CJH32" s="74"/>
      <c r="CJI32" s="74"/>
      <c r="CJJ32" s="85"/>
      <c r="CJK32" s="74"/>
      <c r="CJL32" s="74"/>
      <c r="CJM32" s="85"/>
      <c r="CJN32" s="74"/>
      <c r="CJO32" s="74"/>
      <c r="CJP32" s="85"/>
      <c r="CJQ32" s="74"/>
      <c r="CJR32" s="74"/>
      <c r="CJS32" s="85"/>
      <c r="CJT32" s="80"/>
      <c r="CJU32" s="80"/>
      <c r="CJV32" s="85"/>
      <c r="CJW32" s="77"/>
      <c r="CJX32" s="74"/>
      <c r="CJY32" s="74"/>
      <c r="CJZ32" s="85"/>
      <c r="CKA32" s="74"/>
      <c r="CKB32" s="74"/>
      <c r="CKC32" s="85"/>
      <c r="CKD32" s="74"/>
      <c r="CKE32" s="74"/>
      <c r="CKF32" s="85"/>
      <c r="CKG32" s="74"/>
      <c r="CKH32" s="74"/>
      <c r="CKI32" s="85"/>
      <c r="CKJ32" s="80"/>
      <c r="CKK32" s="80"/>
      <c r="CKL32" s="85"/>
      <c r="CKM32" s="77"/>
      <c r="CKN32" s="74"/>
      <c r="CKO32" s="74"/>
      <c r="CKP32" s="85"/>
      <c r="CKQ32" s="74"/>
      <c r="CKR32" s="74"/>
      <c r="CKS32" s="85"/>
      <c r="CKT32" s="74"/>
      <c r="CKU32" s="74"/>
      <c r="CKV32" s="85"/>
      <c r="CKW32" s="74"/>
      <c r="CKX32" s="74"/>
      <c r="CKY32" s="85"/>
      <c r="CKZ32" s="80"/>
      <c r="CLA32" s="80"/>
      <c r="CLB32" s="85"/>
      <c r="CLC32" s="77"/>
      <c r="CLD32" s="74"/>
      <c r="CLE32" s="74"/>
      <c r="CLF32" s="85"/>
      <c r="CLG32" s="74"/>
      <c r="CLH32" s="74"/>
      <c r="CLI32" s="85"/>
      <c r="CLJ32" s="74"/>
      <c r="CLK32" s="74"/>
      <c r="CLL32" s="85"/>
      <c r="CLM32" s="74"/>
      <c r="CLN32" s="74"/>
      <c r="CLO32" s="85"/>
      <c r="CLP32" s="80"/>
      <c r="CLQ32" s="80"/>
      <c r="CLR32" s="85"/>
      <c r="CLS32" s="77"/>
      <c r="CLT32" s="74"/>
      <c r="CLU32" s="74"/>
      <c r="CLV32" s="85"/>
      <c r="CLW32" s="74"/>
      <c r="CLX32" s="74"/>
      <c r="CLY32" s="85"/>
      <c r="CLZ32" s="74"/>
      <c r="CMA32" s="74"/>
      <c r="CMB32" s="85"/>
      <c r="CMC32" s="74"/>
      <c r="CMD32" s="74"/>
      <c r="CME32" s="85"/>
      <c r="CMF32" s="80"/>
      <c r="CMG32" s="80"/>
      <c r="CMH32" s="85"/>
      <c r="CMI32" s="77"/>
      <c r="CMJ32" s="74"/>
      <c r="CMK32" s="74"/>
      <c r="CML32" s="85"/>
      <c r="CMM32" s="74"/>
      <c r="CMN32" s="74"/>
      <c r="CMO32" s="85"/>
      <c r="CMP32" s="74"/>
      <c r="CMQ32" s="74"/>
      <c r="CMR32" s="85"/>
      <c r="CMS32" s="74"/>
      <c r="CMT32" s="74"/>
      <c r="CMU32" s="85"/>
      <c r="CMV32" s="80"/>
      <c r="CMW32" s="80"/>
      <c r="CMX32" s="85"/>
      <c r="CMY32" s="77"/>
      <c r="CMZ32" s="74"/>
      <c r="CNA32" s="74"/>
      <c r="CNB32" s="85"/>
      <c r="CNC32" s="74"/>
      <c r="CND32" s="74"/>
      <c r="CNE32" s="85"/>
      <c r="CNF32" s="74"/>
      <c r="CNG32" s="74"/>
      <c r="CNH32" s="85"/>
      <c r="CNI32" s="74"/>
      <c r="CNJ32" s="74"/>
      <c r="CNK32" s="85"/>
      <c r="CNL32" s="80"/>
      <c r="CNM32" s="80"/>
      <c r="CNN32" s="85"/>
      <c r="CNO32" s="77"/>
      <c r="CNP32" s="74"/>
      <c r="CNQ32" s="74"/>
      <c r="CNR32" s="85"/>
      <c r="CNS32" s="74"/>
      <c r="CNT32" s="74"/>
      <c r="CNU32" s="85"/>
      <c r="CNV32" s="74"/>
      <c r="CNW32" s="74"/>
      <c r="CNX32" s="85"/>
      <c r="CNY32" s="74"/>
      <c r="CNZ32" s="74"/>
      <c r="COA32" s="85"/>
      <c r="COB32" s="80"/>
      <c r="COC32" s="80"/>
      <c r="COD32" s="85"/>
      <c r="COE32" s="77"/>
      <c r="COF32" s="74"/>
      <c r="COG32" s="74"/>
      <c r="COH32" s="85"/>
      <c r="COI32" s="74"/>
      <c r="COJ32" s="74"/>
      <c r="COK32" s="85"/>
      <c r="COL32" s="74"/>
      <c r="COM32" s="74"/>
      <c r="CON32" s="85"/>
      <c r="COO32" s="74"/>
      <c r="COP32" s="74"/>
      <c r="COQ32" s="85"/>
      <c r="COR32" s="80"/>
      <c r="COS32" s="80"/>
      <c r="COT32" s="85"/>
      <c r="COU32" s="77"/>
      <c r="COV32" s="74"/>
      <c r="COW32" s="74"/>
      <c r="COX32" s="85"/>
      <c r="COY32" s="74"/>
      <c r="COZ32" s="74"/>
      <c r="CPA32" s="85"/>
      <c r="CPB32" s="74"/>
      <c r="CPC32" s="74"/>
      <c r="CPD32" s="85"/>
      <c r="CPE32" s="74"/>
      <c r="CPF32" s="74"/>
      <c r="CPG32" s="85"/>
      <c r="CPH32" s="80"/>
      <c r="CPI32" s="80"/>
      <c r="CPJ32" s="85"/>
      <c r="CPK32" s="77"/>
      <c r="CPL32" s="74"/>
      <c r="CPM32" s="74"/>
      <c r="CPN32" s="85"/>
      <c r="CPO32" s="74"/>
      <c r="CPP32" s="74"/>
      <c r="CPQ32" s="85"/>
      <c r="CPR32" s="74"/>
      <c r="CPS32" s="74"/>
      <c r="CPT32" s="85"/>
      <c r="CPU32" s="74"/>
      <c r="CPV32" s="74"/>
      <c r="CPW32" s="85"/>
      <c r="CPX32" s="80"/>
      <c r="CPY32" s="80"/>
      <c r="CPZ32" s="85"/>
      <c r="CQA32" s="77"/>
      <c r="CQB32" s="74"/>
      <c r="CQC32" s="74"/>
      <c r="CQD32" s="85"/>
      <c r="CQE32" s="74"/>
      <c r="CQF32" s="74"/>
      <c r="CQG32" s="85"/>
      <c r="CQH32" s="74"/>
      <c r="CQI32" s="74"/>
      <c r="CQJ32" s="85"/>
      <c r="CQK32" s="74"/>
      <c r="CQL32" s="74"/>
      <c r="CQM32" s="85"/>
      <c r="CQN32" s="80"/>
      <c r="CQO32" s="80"/>
      <c r="CQP32" s="85"/>
      <c r="CQQ32" s="77"/>
      <c r="CQR32" s="74"/>
      <c r="CQS32" s="74"/>
      <c r="CQT32" s="85"/>
      <c r="CQU32" s="74"/>
      <c r="CQV32" s="74"/>
      <c r="CQW32" s="85"/>
      <c r="CQX32" s="74"/>
      <c r="CQY32" s="74"/>
      <c r="CQZ32" s="85"/>
      <c r="CRA32" s="74"/>
      <c r="CRB32" s="74"/>
      <c r="CRC32" s="85"/>
      <c r="CRD32" s="80"/>
      <c r="CRE32" s="80"/>
      <c r="CRF32" s="85"/>
      <c r="CRG32" s="77"/>
      <c r="CRH32" s="74"/>
      <c r="CRI32" s="74"/>
      <c r="CRJ32" s="85"/>
      <c r="CRK32" s="74"/>
      <c r="CRL32" s="74"/>
      <c r="CRM32" s="85"/>
      <c r="CRN32" s="74"/>
      <c r="CRO32" s="74"/>
      <c r="CRP32" s="85"/>
      <c r="CRQ32" s="74"/>
      <c r="CRR32" s="74"/>
      <c r="CRS32" s="85"/>
      <c r="CRT32" s="80"/>
      <c r="CRU32" s="80"/>
      <c r="CRV32" s="85"/>
      <c r="CRW32" s="77"/>
      <c r="CRX32" s="74"/>
      <c r="CRY32" s="74"/>
      <c r="CRZ32" s="85"/>
      <c r="CSA32" s="74"/>
      <c r="CSB32" s="74"/>
      <c r="CSC32" s="85"/>
      <c r="CSD32" s="74"/>
      <c r="CSE32" s="74"/>
      <c r="CSF32" s="85"/>
      <c r="CSG32" s="74"/>
      <c r="CSH32" s="74"/>
      <c r="CSI32" s="85"/>
      <c r="CSJ32" s="80"/>
      <c r="CSK32" s="80"/>
      <c r="CSL32" s="85"/>
      <c r="CSM32" s="77"/>
      <c r="CSN32" s="74"/>
      <c r="CSO32" s="74"/>
      <c r="CSP32" s="85"/>
      <c r="CSQ32" s="74"/>
      <c r="CSR32" s="74"/>
      <c r="CSS32" s="85"/>
      <c r="CST32" s="74"/>
      <c r="CSU32" s="74"/>
      <c r="CSV32" s="85"/>
      <c r="CSW32" s="74"/>
      <c r="CSX32" s="74"/>
      <c r="CSY32" s="85"/>
      <c r="CSZ32" s="80"/>
      <c r="CTA32" s="80"/>
      <c r="CTB32" s="85"/>
      <c r="CTC32" s="77"/>
      <c r="CTD32" s="74"/>
      <c r="CTE32" s="74"/>
      <c r="CTF32" s="85"/>
      <c r="CTG32" s="74"/>
      <c r="CTH32" s="74"/>
      <c r="CTI32" s="85"/>
      <c r="CTJ32" s="74"/>
      <c r="CTK32" s="74"/>
      <c r="CTL32" s="85"/>
      <c r="CTM32" s="74"/>
      <c r="CTN32" s="74"/>
      <c r="CTO32" s="85"/>
      <c r="CTP32" s="80"/>
      <c r="CTQ32" s="80"/>
      <c r="CTR32" s="85"/>
      <c r="CTS32" s="77"/>
      <c r="CTT32" s="74"/>
      <c r="CTU32" s="74"/>
      <c r="CTV32" s="85"/>
      <c r="CTW32" s="74"/>
      <c r="CTX32" s="74"/>
      <c r="CTY32" s="85"/>
      <c r="CTZ32" s="74"/>
      <c r="CUA32" s="74"/>
      <c r="CUB32" s="85"/>
      <c r="CUC32" s="74"/>
      <c r="CUD32" s="74"/>
      <c r="CUE32" s="85"/>
      <c r="CUF32" s="80"/>
      <c r="CUG32" s="80"/>
      <c r="CUH32" s="85"/>
      <c r="CUI32" s="77"/>
      <c r="CUJ32" s="74"/>
      <c r="CUK32" s="74"/>
      <c r="CUL32" s="85"/>
      <c r="CUM32" s="74"/>
      <c r="CUN32" s="74"/>
      <c r="CUO32" s="85"/>
      <c r="CUP32" s="74"/>
      <c r="CUQ32" s="74"/>
      <c r="CUR32" s="85"/>
      <c r="CUS32" s="74"/>
      <c r="CUT32" s="74"/>
      <c r="CUU32" s="85"/>
      <c r="CUV32" s="80"/>
      <c r="CUW32" s="80"/>
      <c r="CUX32" s="85"/>
      <c r="CUY32" s="77"/>
      <c r="CUZ32" s="74"/>
      <c r="CVA32" s="74"/>
      <c r="CVB32" s="85"/>
      <c r="CVC32" s="74"/>
      <c r="CVD32" s="74"/>
      <c r="CVE32" s="85"/>
      <c r="CVF32" s="74"/>
      <c r="CVG32" s="74"/>
      <c r="CVH32" s="85"/>
      <c r="CVI32" s="74"/>
      <c r="CVJ32" s="74"/>
      <c r="CVK32" s="85"/>
      <c r="CVL32" s="80"/>
      <c r="CVM32" s="80"/>
      <c r="CVN32" s="85"/>
      <c r="CVO32" s="77"/>
      <c r="CVP32" s="74"/>
      <c r="CVQ32" s="74"/>
      <c r="CVR32" s="85"/>
      <c r="CVS32" s="74"/>
      <c r="CVT32" s="74"/>
      <c r="CVU32" s="85"/>
      <c r="CVV32" s="74"/>
      <c r="CVW32" s="74"/>
      <c r="CVX32" s="85"/>
      <c r="CVY32" s="74"/>
      <c r="CVZ32" s="74"/>
      <c r="CWA32" s="85"/>
      <c r="CWB32" s="80"/>
      <c r="CWC32" s="80"/>
      <c r="CWD32" s="85"/>
      <c r="CWE32" s="77"/>
      <c r="CWF32" s="74"/>
      <c r="CWG32" s="74"/>
      <c r="CWH32" s="85"/>
      <c r="CWI32" s="74"/>
      <c r="CWJ32" s="74"/>
      <c r="CWK32" s="85"/>
      <c r="CWL32" s="74"/>
      <c r="CWM32" s="74"/>
      <c r="CWN32" s="85"/>
      <c r="CWO32" s="74"/>
      <c r="CWP32" s="74"/>
      <c r="CWQ32" s="85"/>
      <c r="CWR32" s="80"/>
      <c r="CWS32" s="80"/>
      <c r="CWT32" s="85"/>
      <c r="CWU32" s="77"/>
      <c r="CWV32" s="74"/>
      <c r="CWW32" s="74"/>
      <c r="CWX32" s="85"/>
      <c r="CWY32" s="74"/>
      <c r="CWZ32" s="74"/>
      <c r="CXA32" s="85"/>
      <c r="CXB32" s="74"/>
      <c r="CXC32" s="74"/>
      <c r="CXD32" s="85"/>
      <c r="CXE32" s="74"/>
      <c r="CXF32" s="74"/>
      <c r="CXG32" s="85"/>
      <c r="CXH32" s="80"/>
      <c r="CXI32" s="80"/>
      <c r="CXJ32" s="85"/>
      <c r="CXK32" s="77"/>
      <c r="CXL32" s="74"/>
      <c r="CXM32" s="74"/>
      <c r="CXN32" s="85"/>
      <c r="CXO32" s="74"/>
      <c r="CXP32" s="74"/>
      <c r="CXQ32" s="85"/>
      <c r="CXR32" s="74"/>
      <c r="CXS32" s="74"/>
      <c r="CXT32" s="85"/>
      <c r="CXU32" s="74"/>
      <c r="CXV32" s="74"/>
      <c r="CXW32" s="85"/>
      <c r="CXX32" s="80"/>
      <c r="CXY32" s="80"/>
      <c r="CXZ32" s="85"/>
      <c r="CYA32" s="77"/>
      <c r="CYB32" s="74"/>
      <c r="CYC32" s="74"/>
      <c r="CYD32" s="85"/>
      <c r="CYE32" s="74"/>
      <c r="CYF32" s="74"/>
      <c r="CYG32" s="85"/>
      <c r="CYH32" s="74"/>
      <c r="CYI32" s="74"/>
      <c r="CYJ32" s="85"/>
      <c r="CYK32" s="74"/>
      <c r="CYL32" s="74"/>
      <c r="CYM32" s="85"/>
      <c r="CYN32" s="80"/>
      <c r="CYO32" s="80"/>
      <c r="CYP32" s="85"/>
      <c r="CYQ32" s="77"/>
      <c r="CYR32" s="74"/>
      <c r="CYS32" s="74"/>
      <c r="CYT32" s="85"/>
      <c r="CYU32" s="74"/>
      <c r="CYV32" s="74"/>
      <c r="CYW32" s="85"/>
      <c r="CYX32" s="74"/>
      <c r="CYY32" s="74"/>
      <c r="CYZ32" s="85"/>
      <c r="CZA32" s="74"/>
      <c r="CZB32" s="74"/>
      <c r="CZC32" s="85"/>
      <c r="CZD32" s="80"/>
      <c r="CZE32" s="80"/>
      <c r="CZF32" s="85"/>
      <c r="CZG32" s="77"/>
      <c r="CZH32" s="74"/>
      <c r="CZI32" s="74"/>
      <c r="CZJ32" s="85"/>
      <c r="CZK32" s="74"/>
      <c r="CZL32" s="74"/>
      <c r="CZM32" s="85"/>
      <c r="CZN32" s="74"/>
      <c r="CZO32" s="74"/>
      <c r="CZP32" s="85"/>
      <c r="CZQ32" s="74"/>
      <c r="CZR32" s="74"/>
      <c r="CZS32" s="85"/>
      <c r="CZT32" s="80"/>
      <c r="CZU32" s="80"/>
      <c r="CZV32" s="85"/>
      <c r="CZW32" s="77"/>
      <c r="CZX32" s="74"/>
      <c r="CZY32" s="74"/>
      <c r="CZZ32" s="85"/>
      <c r="DAA32" s="74"/>
      <c r="DAB32" s="74"/>
      <c r="DAC32" s="85"/>
      <c r="DAD32" s="74"/>
      <c r="DAE32" s="74"/>
      <c r="DAF32" s="85"/>
      <c r="DAG32" s="74"/>
      <c r="DAH32" s="74"/>
      <c r="DAI32" s="85"/>
      <c r="DAJ32" s="80"/>
      <c r="DAK32" s="80"/>
      <c r="DAL32" s="85"/>
      <c r="DAM32" s="77"/>
      <c r="DAN32" s="74"/>
      <c r="DAO32" s="74"/>
      <c r="DAP32" s="85"/>
      <c r="DAQ32" s="74"/>
      <c r="DAR32" s="74"/>
      <c r="DAS32" s="85"/>
      <c r="DAT32" s="74"/>
      <c r="DAU32" s="74"/>
      <c r="DAV32" s="85"/>
      <c r="DAW32" s="74"/>
      <c r="DAX32" s="74"/>
      <c r="DAY32" s="85"/>
      <c r="DAZ32" s="80"/>
      <c r="DBA32" s="80"/>
      <c r="DBB32" s="85"/>
      <c r="DBC32" s="77"/>
      <c r="DBD32" s="74"/>
      <c r="DBE32" s="74"/>
      <c r="DBF32" s="85"/>
      <c r="DBG32" s="74"/>
      <c r="DBH32" s="74"/>
      <c r="DBI32" s="85"/>
      <c r="DBJ32" s="74"/>
      <c r="DBK32" s="74"/>
      <c r="DBL32" s="85"/>
      <c r="DBM32" s="74"/>
      <c r="DBN32" s="74"/>
      <c r="DBO32" s="85"/>
      <c r="DBP32" s="80"/>
      <c r="DBQ32" s="80"/>
      <c r="DBR32" s="85"/>
      <c r="DBS32" s="77"/>
      <c r="DBT32" s="74"/>
      <c r="DBU32" s="74"/>
      <c r="DBV32" s="85"/>
      <c r="DBW32" s="74"/>
      <c r="DBX32" s="74"/>
      <c r="DBY32" s="85"/>
      <c r="DBZ32" s="74"/>
      <c r="DCA32" s="74"/>
      <c r="DCB32" s="85"/>
      <c r="DCC32" s="74"/>
      <c r="DCD32" s="74"/>
      <c r="DCE32" s="85"/>
      <c r="DCF32" s="80"/>
      <c r="DCG32" s="80"/>
      <c r="DCH32" s="85"/>
      <c r="DCI32" s="77"/>
      <c r="DCJ32" s="74"/>
      <c r="DCK32" s="74"/>
      <c r="DCL32" s="85"/>
      <c r="DCM32" s="74"/>
      <c r="DCN32" s="74"/>
      <c r="DCO32" s="85"/>
      <c r="DCP32" s="74"/>
      <c r="DCQ32" s="74"/>
      <c r="DCR32" s="85"/>
      <c r="DCS32" s="74"/>
      <c r="DCT32" s="74"/>
      <c r="DCU32" s="85"/>
      <c r="DCV32" s="80"/>
      <c r="DCW32" s="80"/>
      <c r="DCX32" s="85"/>
      <c r="DCY32" s="77"/>
      <c r="DCZ32" s="74"/>
      <c r="DDA32" s="74"/>
      <c r="DDB32" s="85"/>
      <c r="DDC32" s="74"/>
      <c r="DDD32" s="74"/>
      <c r="DDE32" s="85"/>
      <c r="DDF32" s="74"/>
      <c r="DDG32" s="74"/>
      <c r="DDH32" s="85"/>
      <c r="DDI32" s="74"/>
      <c r="DDJ32" s="74"/>
      <c r="DDK32" s="85"/>
      <c r="DDL32" s="80"/>
      <c r="DDM32" s="80"/>
      <c r="DDN32" s="85"/>
      <c r="DDO32" s="77"/>
      <c r="DDP32" s="74"/>
      <c r="DDQ32" s="74"/>
      <c r="DDR32" s="85"/>
      <c r="DDS32" s="74"/>
      <c r="DDT32" s="74"/>
      <c r="DDU32" s="85"/>
      <c r="DDV32" s="74"/>
      <c r="DDW32" s="74"/>
      <c r="DDX32" s="85"/>
      <c r="DDY32" s="74"/>
      <c r="DDZ32" s="74"/>
      <c r="DEA32" s="85"/>
      <c r="DEB32" s="80"/>
      <c r="DEC32" s="80"/>
      <c r="DED32" s="85"/>
      <c r="DEE32" s="77"/>
      <c r="DEF32" s="74"/>
      <c r="DEG32" s="74"/>
      <c r="DEH32" s="85"/>
      <c r="DEI32" s="74"/>
      <c r="DEJ32" s="74"/>
      <c r="DEK32" s="85"/>
      <c r="DEL32" s="74"/>
      <c r="DEM32" s="74"/>
      <c r="DEN32" s="85"/>
      <c r="DEO32" s="74"/>
      <c r="DEP32" s="74"/>
      <c r="DEQ32" s="85"/>
      <c r="DER32" s="80"/>
      <c r="DES32" s="80"/>
      <c r="DET32" s="85"/>
      <c r="DEU32" s="77"/>
      <c r="DEV32" s="74"/>
      <c r="DEW32" s="74"/>
      <c r="DEX32" s="85"/>
      <c r="DEY32" s="74"/>
      <c r="DEZ32" s="74"/>
      <c r="DFA32" s="85"/>
      <c r="DFB32" s="74"/>
      <c r="DFC32" s="74"/>
      <c r="DFD32" s="85"/>
      <c r="DFE32" s="74"/>
      <c r="DFF32" s="74"/>
      <c r="DFG32" s="85"/>
      <c r="DFH32" s="80"/>
      <c r="DFI32" s="80"/>
      <c r="DFJ32" s="85"/>
      <c r="DFK32" s="77"/>
      <c r="DFL32" s="74"/>
      <c r="DFM32" s="74"/>
      <c r="DFN32" s="85"/>
      <c r="DFO32" s="74"/>
      <c r="DFP32" s="74"/>
      <c r="DFQ32" s="85"/>
      <c r="DFR32" s="74"/>
      <c r="DFS32" s="74"/>
      <c r="DFT32" s="85"/>
      <c r="DFU32" s="74"/>
      <c r="DFV32" s="74"/>
      <c r="DFW32" s="85"/>
      <c r="DFX32" s="80"/>
      <c r="DFY32" s="80"/>
      <c r="DFZ32" s="85"/>
      <c r="DGA32" s="77"/>
      <c r="DGB32" s="74"/>
      <c r="DGC32" s="74"/>
      <c r="DGD32" s="85"/>
      <c r="DGE32" s="74"/>
      <c r="DGF32" s="74"/>
      <c r="DGG32" s="85"/>
      <c r="DGH32" s="74"/>
      <c r="DGI32" s="74"/>
      <c r="DGJ32" s="85"/>
      <c r="DGK32" s="74"/>
      <c r="DGL32" s="74"/>
      <c r="DGM32" s="85"/>
      <c r="DGN32" s="80"/>
      <c r="DGO32" s="80"/>
      <c r="DGP32" s="85"/>
      <c r="DGQ32" s="77"/>
      <c r="DGR32" s="74"/>
      <c r="DGS32" s="74"/>
      <c r="DGT32" s="85"/>
      <c r="DGU32" s="74"/>
      <c r="DGV32" s="74"/>
      <c r="DGW32" s="85"/>
      <c r="DGX32" s="74"/>
      <c r="DGY32" s="74"/>
      <c r="DGZ32" s="85"/>
      <c r="DHA32" s="74"/>
      <c r="DHB32" s="74"/>
      <c r="DHC32" s="85"/>
      <c r="DHD32" s="80"/>
      <c r="DHE32" s="80"/>
      <c r="DHF32" s="85"/>
      <c r="DHG32" s="77"/>
      <c r="DHH32" s="74"/>
      <c r="DHI32" s="74"/>
      <c r="DHJ32" s="85"/>
      <c r="DHK32" s="74"/>
      <c r="DHL32" s="74"/>
      <c r="DHM32" s="85"/>
      <c r="DHN32" s="74"/>
      <c r="DHO32" s="74"/>
      <c r="DHP32" s="85"/>
      <c r="DHQ32" s="74"/>
      <c r="DHR32" s="74"/>
      <c r="DHS32" s="85"/>
      <c r="DHT32" s="80"/>
      <c r="DHU32" s="80"/>
      <c r="DHV32" s="85"/>
      <c r="DHW32" s="77"/>
      <c r="DHX32" s="74"/>
      <c r="DHY32" s="74"/>
      <c r="DHZ32" s="85"/>
      <c r="DIA32" s="74"/>
      <c r="DIB32" s="74"/>
      <c r="DIC32" s="85"/>
      <c r="DID32" s="74"/>
      <c r="DIE32" s="74"/>
      <c r="DIF32" s="85"/>
      <c r="DIG32" s="74"/>
      <c r="DIH32" s="74"/>
      <c r="DII32" s="85"/>
      <c r="DIJ32" s="80"/>
      <c r="DIK32" s="80"/>
      <c r="DIL32" s="85"/>
      <c r="DIM32" s="77"/>
      <c r="DIN32" s="74"/>
      <c r="DIO32" s="74"/>
      <c r="DIP32" s="85"/>
      <c r="DIQ32" s="74"/>
      <c r="DIR32" s="74"/>
      <c r="DIS32" s="85"/>
      <c r="DIT32" s="74"/>
      <c r="DIU32" s="74"/>
      <c r="DIV32" s="85"/>
      <c r="DIW32" s="74"/>
      <c r="DIX32" s="74"/>
      <c r="DIY32" s="85"/>
      <c r="DIZ32" s="80"/>
      <c r="DJA32" s="80"/>
      <c r="DJB32" s="85"/>
      <c r="DJC32" s="77"/>
      <c r="DJD32" s="74"/>
      <c r="DJE32" s="74"/>
      <c r="DJF32" s="85"/>
      <c r="DJG32" s="74"/>
      <c r="DJH32" s="74"/>
      <c r="DJI32" s="85"/>
      <c r="DJJ32" s="74"/>
      <c r="DJK32" s="74"/>
      <c r="DJL32" s="85"/>
      <c r="DJM32" s="74"/>
      <c r="DJN32" s="74"/>
      <c r="DJO32" s="85"/>
      <c r="DJP32" s="80"/>
      <c r="DJQ32" s="80"/>
      <c r="DJR32" s="85"/>
      <c r="DJS32" s="77"/>
      <c r="DJT32" s="74"/>
      <c r="DJU32" s="74"/>
      <c r="DJV32" s="85"/>
      <c r="DJW32" s="74"/>
      <c r="DJX32" s="74"/>
      <c r="DJY32" s="85"/>
      <c r="DJZ32" s="74"/>
      <c r="DKA32" s="74"/>
      <c r="DKB32" s="85"/>
      <c r="DKC32" s="74"/>
      <c r="DKD32" s="74"/>
      <c r="DKE32" s="85"/>
      <c r="DKF32" s="80"/>
      <c r="DKG32" s="80"/>
      <c r="DKH32" s="85"/>
      <c r="DKI32" s="77"/>
      <c r="DKJ32" s="74"/>
      <c r="DKK32" s="74"/>
      <c r="DKL32" s="85"/>
      <c r="DKM32" s="74"/>
      <c r="DKN32" s="74"/>
      <c r="DKO32" s="85"/>
      <c r="DKP32" s="74"/>
      <c r="DKQ32" s="74"/>
      <c r="DKR32" s="85"/>
      <c r="DKS32" s="74"/>
      <c r="DKT32" s="74"/>
      <c r="DKU32" s="85"/>
      <c r="DKV32" s="80"/>
      <c r="DKW32" s="80"/>
      <c r="DKX32" s="85"/>
      <c r="DKY32" s="77"/>
      <c r="DKZ32" s="74"/>
      <c r="DLA32" s="74"/>
      <c r="DLB32" s="85"/>
      <c r="DLC32" s="74"/>
      <c r="DLD32" s="74"/>
      <c r="DLE32" s="85"/>
      <c r="DLF32" s="74"/>
      <c r="DLG32" s="74"/>
      <c r="DLH32" s="85"/>
      <c r="DLI32" s="74"/>
      <c r="DLJ32" s="74"/>
      <c r="DLK32" s="85"/>
      <c r="DLL32" s="80"/>
      <c r="DLM32" s="80"/>
      <c r="DLN32" s="85"/>
      <c r="DLO32" s="77"/>
      <c r="DLP32" s="74"/>
      <c r="DLQ32" s="74"/>
      <c r="DLR32" s="85"/>
      <c r="DLS32" s="74"/>
      <c r="DLT32" s="74"/>
      <c r="DLU32" s="85"/>
      <c r="DLV32" s="74"/>
      <c r="DLW32" s="74"/>
      <c r="DLX32" s="85"/>
      <c r="DLY32" s="74"/>
      <c r="DLZ32" s="74"/>
      <c r="DMA32" s="85"/>
      <c r="DMB32" s="80"/>
      <c r="DMC32" s="80"/>
      <c r="DMD32" s="85"/>
      <c r="DME32" s="77"/>
      <c r="DMF32" s="74"/>
      <c r="DMG32" s="74"/>
      <c r="DMH32" s="85"/>
      <c r="DMI32" s="74"/>
      <c r="DMJ32" s="74"/>
      <c r="DMK32" s="85"/>
      <c r="DML32" s="74"/>
      <c r="DMM32" s="74"/>
      <c r="DMN32" s="85"/>
      <c r="DMO32" s="74"/>
      <c r="DMP32" s="74"/>
      <c r="DMQ32" s="85"/>
      <c r="DMR32" s="80"/>
      <c r="DMS32" s="80"/>
      <c r="DMT32" s="85"/>
      <c r="DMU32" s="77"/>
      <c r="DMV32" s="74"/>
      <c r="DMW32" s="74"/>
      <c r="DMX32" s="85"/>
      <c r="DMY32" s="74"/>
      <c r="DMZ32" s="74"/>
      <c r="DNA32" s="85"/>
      <c r="DNB32" s="74"/>
      <c r="DNC32" s="74"/>
      <c r="DND32" s="85"/>
      <c r="DNE32" s="74"/>
      <c r="DNF32" s="74"/>
      <c r="DNG32" s="85"/>
      <c r="DNH32" s="80"/>
      <c r="DNI32" s="80"/>
      <c r="DNJ32" s="85"/>
      <c r="DNK32" s="77"/>
      <c r="DNL32" s="74"/>
      <c r="DNM32" s="74"/>
      <c r="DNN32" s="85"/>
      <c r="DNO32" s="74"/>
      <c r="DNP32" s="74"/>
      <c r="DNQ32" s="85"/>
      <c r="DNR32" s="74"/>
      <c r="DNS32" s="74"/>
      <c r="DNT32" s="85"/>
      <c r="DNU32" s="74"/>
      <c r="DNV32" s="74"/>
      <c r="DNW32" s="85"/>
      <c r="DNX32" s="80"/>
      <c r="DNY32" s="80"/>
      <c r="DNZ32" s="85"/>
      <c r="DOA32" s="77"/>
      <c r="DOB32" s="74"/>
      <c r="DOC32" s="74"/>
      <c r="DOD32" s="85"/>
      <c r="DOE32" s="74"/>
      <c r="DOF32" s="74"/>
      <c r="DOG32" s="85"/>
      <c r="DOH32" s="74"/>
      <c r="DOI32" s="74"/>
      <c r="DOJ32" s="85"/>
      <c r="DOK32" s="74"/>
      <c r="DOL32" s="74"/>
      <c r="DOM32" s="85"/>
      <c r="DON32" s="80"/>
      <c r="DOO32" s="80"/>
      <c r="DOP32" s="85"/>
      <c r="DOQ32" s="77"/>
      <c r="DOR32" s="74"/>
      <c r="DOS32" s="74"/>
      <c r="DOT32" s="85"/>
      <c r="DOU32" s="74"/>
      <c r="DOV32" s="74"/>
      <c r="DOW32" s="85"/>
      <c r="DOX32" s="74"/>
      <c r="DOY32" s="74"/>
      <c r="DOZ32" s="85"/>
      <c r="DPA32" s="74"/>
      <c r="DPB32" s="74"/>
      <c r="DPC32" s="85"/>
      <c r="DPD32" s="80"/>
      <c r="DPE32" s="80"/>
      <c r="DPF32" s="85"/>
      <c r="DPG32" s="77"/>
      <c r="DPH32" s="74"/>
      <c r="DPI32" s="74"/>
      <c r="DPJ32" s="85"/>
      <c r="DPK32" s="74"/>
      <c r="DPL32" s="74"/>
      <c r="DPM32" s="85"/>
      <c r="DPN32" s="74"/>
      <c r="DPO32" s="74"/>
      <c r="DPP32" s="85"/>
      <c r="DPQ32" s="74"/>
      <c r="DPR32" s="74"/>
      <c r="DPS32" s="85"/>
      <c r="DPT32" s="80"/>
      <c r="DPU32" s="80"/>
      <c r="DPV32" s="85"/>
      <c r="DPW32" s="77"/>
      <c r="DPX32" s="74"/>
      <c r="DPY32" s="74"/>
      <c r="DPZ32" s="85"/>
      <c r="DQA32" s="74"/>
      <c r="DQB32" s="74"/>
      <c r="DQC32" s="85"/>
      <c r="DQD32" s="74"/>
      <c r="DQE32" s="74"/>
      <c r="DQF32" s="85"/>
      <c r="DQG32" s="74"/>
      <c r="DQH32" s="74"/>
      <c r="DQI32" s="85"/>
      <c r="DQJ32" s="80"/>
      <c r="DQK32" s="80"/>
      <c r="DQL32" s="85"/>
      <c r="DQM32" s="77"/>
      <c r="DQN32" s="74"/>
      <c r="DQO32" s="74"/>
      <c r="DQP32" s="85"/>
      <c r="DQQ32" s="74"/>
      <c r="DQR32" s="74"/>
      <c r="DQS32" s="85"/>
      <c r="DQT32" s="74"/>
      <c r="DQU32" s="74"/>
      <c r="DQV32" s="85"/>
      <c r="DQW32" s="74"/>
      <c r="DQX32" s="74"/>
      <c r="DQY32" s="85"/>
      <c r="DQZ32" s="80"/>
      <c r="DRA32" s="80"/>
      <c r="DRB32" s="85"/>
      <c r="DRC32" s="77"/>
      <c r="DRD32" s="74"/>
      <c r="DRE32" s="74"/>
      <c r="DRF32" s="85"/>
      <c r="DRG32" s="74"/>
      <c r="DRH32" s="74"/>
      <c r="DRI32" s="85"/>
      <c r="DRJ32" s="74"/>
      <c r="DRK32" s="74"/>
      <c r="DRL32" s="85"/>
      <c r="DRM32" s="74"/>
      <c r="DRN32" s="74"/>
      <c r="DRO32" s="85"/>
      <c r="DRP32" s="80"/>
      <c r="DRQ32" s="80"/>
      <c r="DRR32" s="85"/>
      <c r="DRS32" s="77"/>
      <c r="DRT32" s="74"/>
      <c r="DRU32" s="74"/>
      <c r="DRV32" s="85"/>
      <c r="DRW32" s="74"/>
      <c r="DRX32" s="74"/>
      <c r="DRY32" s="85"/>
      <c r="DRZ32" s="74"/>
      <c r="DSA32" s="74"/>
      <c r="DSB32" s="85"/>
      <c r="DSC32" s="74"/>
      <c r="DSD32" s="74"/>
      <c r="DSE32" s="85"/>
      <c r="DSF32" s="80"/>
      <c r="DSG32" s="80"/>
      <c r="DSH32" s="85"/>
      <c r="DSI32" s="77"/>
      <c r="DSJ32" s="74"/>
      <c r="DSK32" s="74"/>
      <c r="DSL32" s="85"/>
      <c r="DSM32" s="74"/>
      <c r="DSN32" s="74"/>
      <c r="DSO32" s="85"/>
      <c r="DSP32" s="74"/>
      <c r="DSQ32" s="74"/>
      <c r="DSR32" s="85"/>
      <c r="DSS32" s="74"/>
      <c r="DST32" s="74"/>
      <c r="DSU32" s="85"/>
      <c r="DSV32" s="80"/>
      <c r="DSW32" s="80"/>
      <c r="DSX32" s="85"/>
      <c r="DSY32" s="77"/>
      <c r="DSZ32" s="74"/>
      <c r="DTA32" s="74"/>
      <c r="DTB32" s="85"/>
      <c r="DTC32" s="74"/>
      <c r="DTD32" s="74"/>
      <c r="DTE32" s="85"/>
      <c r="DTF32" s="74"/>
      <c r="DTG32" s="74"/>
      <c r="DTH32" s="85"/>
      <c r="DTI32" s="74"/>
      <c r="DTJ32" s="74"/>
      <c r="DTK32" s="85"/>
      <c r="DTL32" s="80"/>
      <c r="DTM32" s="80"/>
      <c r="DTN32" s="85"/>
      <c r="DTO32" s="77"/>
      <c r="DTP32" s="74"/>
      <c r="DTQ32" s="74"/>
      <c r="DTR32" s="85"/>
      <c r="DTS32" s="74"/>
      <c r="DTT32" s="74"/>
      <c r="DTU32" s="85"/>
      <c r="DTV32" s="74"/>
      <c r="DTW32" s="74"/>
      <c r="DTX32" s="85"/>
      <c r="DTY32" s="74"/>
      <c r="DTZ32" s="74"/>
      <c r="DUA32" s="85"/>
      <c r="DUB32" s="80"/>
      <c r="DUC32" s="80"/>
      <c r="DUD32" s="85"/>
      <c r="DUE32" s="77"/>
      <c r="DUF32" s="74"/>
      <c r="DUG32" s="74"/>
      <c r="DUH32" s="85"/>
      <c r="DUI32" s="74"/>
      <c r="DUJ32" s="74"/>
      <c r="DUK32" s="85"/>
      <c r="DUL32" s="74"/>
      <c r="DUM32" s="74"/>
      <c r="DUN32" s="85"/>
      <c r="DUO32" s="74"/>
      <c r="DUP32" s="74"/>
      <c r="DUQ32" s="85"/>
      <c r="DUR32" s="80"/>
      <c r="DUS32" s="80"/>
      <c r="DUT32" s="85"/>
      <c r="DUU32" s="77"/>
      <c r="DUV32" s="74"/>
      <c r="DUW32" s="74"/>
      <c r="DUX32" s="85"/>
      <c r="DUY32" s="74"/>
      <c r="DUZ32" s="74"/>
      <c r="DVA32" s="85"/>
      <c r="DVB32" s="74"/>
      <c r="DVC32" s="74"/>
      <c r="DVD32" s="85"/>
      <c r="DVE32" s="74"/>
      <c r="DVF32" s="74"/>
      <c r="DVG32" s="85"/>
      <c r="DVH32" s="80"/>
      <c r="DVI32" s="80"/>
      <c r="DVJ32" s="85"/>
      <c r="DVK32" s="77"/>
      <c r="DVL32" s="74"/>
      <c r="DVM32" s="74"/>
      <c r="DVN32" s="85"/>
      <c r="DVO32" s="74"/>
      <c r="DVP32" s="74"/>
      <c r="DVQ32" s="85"/>
      <c r="DVR32" s="74"/>
      <c r="DVS32" s="74"/>
      <c r="DVT32" s="85"/>
      <c r="DVU32" s="74"/>
      <c r="DVV32" s="74"/>
      <c r="DVW32" s="85"/>
      <c r="DVX32" s="80"/>
      <c r="DVY32" s="80"/>
      <c r="DVZ32" s="85"/>
      <c r="DWA32" s="77"/>
      <c r="DWB32" s="74"/>
      <c r="DWC32" s="74"/>
      <c r="DWD32" s="85"/>
      <c r="DWE32" s="74"/>
      <c r="DWF32" s="74"/>
      <c r="DWG32" s="85"/>
      <c r="DWH32" s="74"/>
      <c r="DWI32" s="74"/>
      <c r="DWJ32" s="85"/>
      <c r="DWK32" s="74"/>
      <c r="DWL32" s="74"/>
      <c r="DWM32" s="85"/>
      <c r="DWN32" s="80"/>
      <c r="DWO32" s="80"/>
      <c r="DWP32" s="85"/>
      <c r="DWQ32" s="77"/>
      <c r="DWR32" s="74"/>
      <c r="DWS32" s="74"/>
      <c r="DWT32" s="85"/>
      <c r="DWU32" s="74"/>
      <c r="DWV32" s="74"/>
      <c r="DWW32" s="85"/>
      <c r="DWX32" s="74"/>
      <c r="DWY32" s="74"/>
      <c r="DWZ32" s="85"/>
      <c r="DXA32" s="74"/>
      <c r="DXB32" s="74"/>
      <c r="DXC32" s="85"/>
      <c r="DXD32" s="80"/>
      <c r="DXE32" s="80"/>
      <c r="DXF32" s="85"/>
      <c r="DXG32" s="77"/>
      <c r="DXH32" s="74"/>
      <c r="DXI32" s="74"/>
      <c r="DXJ32" s="85"/>
      <c r="DXK32" s="74"/>
      <c r="DXL32" s="74"/>
      <c r="DXM32" s="85"/>
      <c r="DXN32" s="74"/>
      <c r="DXO32" s="74"/>
      <c r="DXP32" s="85"/>
      <c r="DXQ32" s="74"/>
      <c r="DXR32" s="74"/>
      <c r="DXS32" s="85"/>
      <c r="DXT32" s="80"/>
      <c r="DXU32" s="80"/>
      <c r="DXV32" s="85"/>
      <c r="DXW32" s="77"/>
      <c r="DXX32" s="74"/>
      <c r="DXY32" s="74"/>
      <c r="DXZ32" s="85"/>
      <c r="DYA32" s="74"/>
      <c r="DYB32" s="74"/>
      <c r="DYC32" s="85"/>
      <c r="DYD32" s="74"/>
      <c r="DYE32" s="74"/>
      <c r="DYF32" s="85"/>
      <c r="DYG32" s="74"/>
      <c r="DYH32" s="74"/>
      <c r="DYI32" s="85"/>
      <c r="DYJ32" s="80"/>
      <c r="DYK32" s="80"/>
      <c r="DYL32" s="85"/>
      <c r="DYM32" s="77"/>
      <c r="DYN32" s="74"/>
      <c r="DYO32" s="74"/>
      <c r="DYP32" s="85"/>
      <c r="DYQ32" s="74"/>
      <c r="DYR32" s="74"/>
      <c r="DYS32" s="85"/>
      <c r="DYT32" s="74"/>
      <c r="DYU32" s="74"/>
      <c r="DYV32" s="85"/>
      <c r="DYW32" s="74"/>
      <c r="DYX32" s="74"/>
      <c r="DYY32" s="85"/>
      <c r="DYZ32" s="80"/>
      <c r="DZA32" s="80"/>
      <c r="DZB32" s="85"/>
      <c r="DZC32" s="77"/>
      <c r="DZD32" s="74"/>
      <c r="DZE32" s="74"/>
      <c r="DZF32" s="85"/>
      <c r="DZG32" s="74"/>
      <c r="DZH32" s="74"/>
      <c r="DZI32" s="85"/>
      <c r="DZJ32" s="74"/>
      <c r="DZK32" s="74"/>
      <c r="DZL32" s="85"/>
      <c r="DZM32" s="74"/>
      <c r="DZN32" s="74"/>
      <c r="DZO32" s="85"/>
      <c r="DZP32" s="80"/>
      <c r="DZQ32" s="80"/>
      <c r="DZR32" s="85"/>
      <c r="DZS32" s="77"/>
      <c r="DZT32" s="74"/>
      <c r="DZU32" s="74"/>
      <c r="DZV32" s="85"/>
      <c r="DZW32" s="74"/>
      <c r="DZX32" s="74"/>
      <c r="DZY32" s="85"/>
      <c r="DZZ32" s="74"/>
      <c r="EAA32" s="74"/>
      <c r="EAB32" s="85"/>
      <c r="EAC32" s="74"/>
      <c r="EAD32" s="74"/>
      <c r="EAE32" s="85"/>
      <c r="EAF32" s="80"/>
      <c r="EAG32" s="80"/>
      <c r="EAH32" s="85"/>
      <c r="EAI32" s="77"/>
      <c r="EAJ32" s="74"/>
      <c r="EAK32" s="74"/>
      <c r="EAL32" s="85"/>
      <c r="EAM32" s="74"/>
      <c r="EAN32" s="74"/>
      <c r="EAO32" s="85"/>
      <c r="EAP32" s="74"/>
      <c r="EAQ32" s="74"/>
      <c r="EAR32" s="85"/>
      <c r="EAS32" s="74"/>
      <c r="EAT32" s="74"/>
      <c r="EAU32" s="85"/>
      <c r="EAV32" s="80"/>
      <c r="EAW32" s="80"/>
      <c r="EAX32" s="85"/>
      <c r="EAY32" s="77"/>
      <c r="EAZ32" s="74"/>
      <c r="EBA32" s="74"/>
      <c r="EBB32" s="85"/>
      <c r="EBC32" s="74"/>
      <c r="EBD32" s="74"/>
      <c r="EBE32" s="85"/>
      <c r="EBF32" s="74"/>
      <c r="EBG32" s="74"/>
      <c r="EBH32" s="85"/>
      <c r="EBI32" s="74"/>
      <c r="EBJ32" s="74"/>
      <c r="EBK32" s="85"/>
      <c r="EBL32" s="80"/>
      <c r="EBM32" s="80"/>
      <c r="EBN32" s="85"/>
      <c r="EBO32" s="77"/>
      <c r="EBP32" s="74"/>
      <c r="EBQ32" s="74"/>
      <c r="EBR32" s="85"/>
      <c r="EBS32" s="74"/>
      <c r="EBT32" s="74"/>
      <c r="EBU32" s="85"/>
      <c r="EBV32" s="74"/>
      <c r="EBW32" s="74"/>
      <c r="EBX32" s="85"/>
      <c r="EBY32" s="74"/>
      <c r="EBZ32" s="74"/>
      <c r="ECA32" s="85"/>
      <c r="ECB32" s="80"/>
      <c r="ECC32" s="80"/>
      <c r="ECD32" s="85"/>
      <c r="ECE32" s="77"/>
      <c r="ECF32" s="74"/>
      <c r="ECG32" s="74"/>
      <c r="ECH32" s="85"/>
      <c r="ECI32" s="74"/>
      <c r="ECJ32" s="74"/>
      <c r="ECK32" s="85"/>
      <c r="ECL32" s="74"/>
      <c r="ECM32" s="74"/>
      <c r="ECN32" s="85"/>
      <c r="ECO32" s="74"/>
      <c r="ECP32" s="74"/>
      <c r="ECQ32" s="85"/>
      <c r="ECR32" s="80"/>
      <c r="ECS32" s="80"/>
      <c r="ECT32" s="85"/>
      <c r="ECU32" s="77"/>
      <c r="ECV32" s="74"/>
      <c r="ECW32" s="74"/>
      <c r="ECX32" s="85"/>
      <c r="ECY32" s="74"/>
      <c r="ECZ32" s="74"/>
      <c r="EDA32" s="85"/>
      <c r="EDB32" s="74"/>
      <c r="EDC32" s="74"/>
      <c r="EDD32" s="85"/>
      <c r="EDE32" s="74"/>
      <c r="EDF32" s="74"/>
      <c r="EDG32" s="85"/>
      <c r="EDH32" s="80"/>
      <c r="EDI32" s="80"/>
      <c r="EDJ32" s="85"/>
      <c r="EDK32" s="77"/>
      <c r="EDL32" s="74"/>
      <c r="EDM32" s="74"/>
      <c r="EDN32" s="85"/>
      <c r="EDO32" s="74"/>
      <c r="EDP32" s="74"/>
      <c r="EDQ32" s="85"/>
      <c r="EDR32" s="74"/>
      <c r="EDS32" s="74"/>
      <c r="EDT32" s="85"/>
      <c r="EDU32" s="74"/>
      <c r="EDV32" s="74"/>
      <c r="EDW32" s="85"/>
      <c r="EDX32" s="80"/>
      <c r="EDY32" s="80"/>
      <c r="EDZ32" s="85"/>
      <c r="EEA32" s="77"/>
      <c r="EEB32" s="74"/>
      <c r="EEC32" s="74"/>
      <c r="EED32" s="85"/>
      <c r="EEE32" s="74"/>
      <c r="EEF32" s="74"/>
      <c r="EEG32" s="85"/>
      <c r="EEH32" s="74"/>
      <c r="EEI32" s="74"/>
      <c r="EEJ32" s="85"/>
      <c r="EEK32" s="74"/>
      <c r="EEL32" s="74"/>
      <c r="EEM32" s="85"/>
      <c r="EEN32" s="80"/>
      <c r="EEO32" s="80"/>
      <c r="EEP32" s="85"/>
      <c r="EEQ32" s="77"/>
      <c r="EER32" s="74"/>
      <c r="EES32" s="74"/>
      <c r="EET32" s="85"/>
      <c r="EEU32" s="74"/>
      <c r="EEV32" s="74"/>
      <c r="EEW32" s="85"/>
      <c r="EEX32" s="74"/>
      <c r="EEY32" s="74"/>
      <c r="EEZ32" s="85"/>
      <c r="EFA32" s="74"/>
      <c r="EFB32" s="74"/>
      <c r="EFC32" s="85"/>
      <c r="EFD32" s="80"/>
      <c r="EFE32" s="80"/>
      <c r="EFF32" s="85"/>
      <c r="EFG32" s="77"/>
      <c r="EFH32" s="74"/>
      <c r="EFI32" s="74"/>
      <c r="EFJ32" s="85"/>
      <c r="EFK32" s="74"/>
      <c r="EFL32" s="74"/>
      <c r="EFM32" s="85"/>
      <c r="EFN32" s="74"/>
      <c r="EFO32" s="74"/>
      <c r="EFP32" s="85"/>
      <c r="EFQ32" s="74"/>
      <c r="EFR32" s="74"/>
      <c r="EFS32" s="85"/>
      <c r="EFT32" s="80"/>
      <c r="EFU32" s="80"/>
      <c r="EFV32" s="85"/>
      <c r="EFW32" s="77"/>
      <c r="EFX32" s="74"/>
      <c r="EFY32" s="74"/>
      <c r="EFZ32" s="85"/>
      <c r="EGA32" s="74"/>
      <c r="EGB32" s="74"/>
      <c r="EGC32" s="85"/>
      <c r="EGD32" s="74"/>
      <c r="EGE32" s="74"/>
      <c r="EGF32" s="85"/>
      <c r="EGG32" s="74"/>
      <c r="EGH32" s="74"/>
      <c r="EGI32" s="85"/>
      <c r="EGJ32" s="80"/>
      <c r="EGK32" s="80"/>
      <c r="EGL32" s="85"/>
      <c r="EGM32" s="77"/>
      <c r="EGN32" s="74"/>
      <c r="EGO32" s="74"/>
      <c r="EGP32" s="85"/>
      <c r="EGQ32" s="74"/>
      <c r="EGR32" s="74"/>
      <c r="EGS32" s="85"/>
      <c r="EGT32" s="74"/>
      <c r="EGU32" s="74"/>
      <c r="EGV32" s="85"/>
      <c r="EGW32" s="74"/>
      <c r="EGX32" s="74"/>
      <c r="EGY32" s="85"/>
      <c r="EGZ32" s="80"/>
      <c r="EHA32" s="80"/>
      <c r="EHB32" s="85"/>
      <c r="EHC32" s="77"/>
      <c r="EHD32" s="74"/>
      <c r="EHE32" s="74"/>
      <c r="EHF32" s="85"/>
      <c r="EHG32" s="74"/>
      <c r="EHH32" s="74"/>
      <c r="EHI32" s="85"/>
      <c r="EHJ32" s="74"/>
      <c r="EHK32" s="74"/>
      <c r="EHL32" s="85"/>
      <c r="EHM32" s="74"/>
      <c r="EHN32" s="74"/>
      <c r="EHO32" s="85"/>
      <c r="EHP32" s="80"/>
      <c r="EHQ32" s="80"/>
      <c r="EHR32" s="85"/>
      <c r="EHS32" s="77"/>
      <c r="EHT32" s="74"/>
      <c r="EHU32" s="74"/>
      <c r="EHV32" s="85"/>
      <c r="EHW32" s="74"/>
      <c r="EHX32" s="74"/>
      <c r="EHY32" s="85"/>
      <c r="EHZ32" s="74"/>
      <c r="EIA32" s="74"/>
      <c r="EIB32" s="85"/>
      <c r="EIC32" s="74"/>
      <c r="EID32" s="74"/>
      <c r="EIE32" s="85"/>
      <c r="EIF32" s="80"/>
      <c r="EIG32" s="80"/>
      <c r="EIH32" s="85"/>
      <c r="EII32" s="77"/>
      <c r="EIJ32" s="74"/>
      <c r="EIK32" s="74"/>
      <c r="EIL32" s="85"/>
      <c r="EIM32" s="74"/>
      <c r="EIN32" s="74"/>
      <c r="EIO32" s="85"/>
      <c r="EIP32" s="74"/>
      <c r="EIQ32" s="74"/>
      <c r="EIR32" s="85"/>
      <c r="EIS32" s="74"/>
      <c r="EIT32" s="74"/>
      <c r="EIU32" s="85"/>
      <c r="EIV32" s="80"/>
      <c r="EIW32" s="80"/>
      <c r="EIX32" s="85"/>
      <c r="EIY32" s="77"/>
      <c r="EIZ32" s="74"/>
      <c r="EJA32" s="74"/>
      <c r="EJB32" s="85"/>
      <c r="EJC32" s="74"/>
      <c r="EJD32" s="74"/>
      <c r="EJE32" s="85"/>
      <c r="EJF32" s="74"/>
      <c r="EJG32" s="74"/>
      <c r="EJH32" s="85"/>
      <c r="EJI32" s="74"/>
      <c r="EJJ32" s="74"/>
      <c r="EJK32" s="85"/>
      <c r="EJL32" s="80"/>
      <c r="EJM32" s="80"/>
      <c r="EJN32" s="85"/>
      <c r="EJO32" s="77"/>
      <c r="EJP32" s="74"/>
      <c r="EJQ32" s="74"/>
      <c r="EJR32" s="85"/>
      <c r="EJS32" s="74"/>
      <c r="EJT32" s="74"/>
      <c r="EJU32" s="85"/>
      <c r="EJV32" s="74"/>
      <c r="EJW32" s="74"/>
      <c r="EJX32" s="85"/>
      <c r="EJY32" s="74"/>
      <c r="EJZ32" s="74"/>
      <c r="EKA32" s="85"/>
      <c r="EKB32" s="80"/>
      <c r="EKC32" s="80"/>
      <c r="EKD32" s="85"/>
      <c r="EKE32" s="77"/>
      <c r="EKF32" s="74"/>
      <c r="EKG32" s="74"/>
      <c r="EKH32" s="85"/>
      <c r="EKI32" s="74"/>
      <c r="EKJ32" s="74"/>
      <c r="EKK32" s="85"/>
      <c r="EKL32" s="74"/>
      <c r="EKM32" s="74"/>
      <c r="EKN32" s="85"/>
      <c r="EKO32" s="74"/>
      <c r="EKP32" s="74"/>
      <c r="EKQ32" s="85"/>
      <c r="EKR32" s="80"/>
      <c r="EKS32" s="80"/>
      <c r="EKT32" s="85"/>
      <c r="EKU32" s="77"/>
      <c r="EKV32" s="74"/>
      <c r="EKW32" s="74"/>
      <c r="EKX32" s="85"/>
      <c r="EKY32" s="74"/>
      <c r="EKZ32" s="74"/>
      <c r="ELA32" s="85"/>
      <c r="ELB32" s="74"/>
      <c r="ELC32" s="74"/>
      <c r="ELD32" s="85"/>
      <c r="ELE32" s="74"/>
      <c r="ELF32" s="74"/>
      <c r="ELG32" s="85"/>
      <c r="ELH32" s="80"/>
      <c r="ELI32" s="80"/>
      <c r="ELJ32" s="85"/>
      <c r="ELK32" s="77"/>
      <c r="ELL32" s="74"/>
      <c r="ELM32" s="74"/>
      <c r="ELN32" s="85"/>
      <c r="ELO32" s="74"/>
      <c r="ELP32" s="74"/>
      <c r="ELQ32" s="85"/>
      <c r="ELR32" s="74"/>
      <c r="ELS32" s="74"/>
      <c r="ELT32" s="85"/>
      <c r="ELU32" s="74"/>
      <c r="ELV32" s="74"/>
      <c r="ELW32" s="85"/>
      <c r="ELX32" s="80"/>
      <c r="ELY32" s="80"/>
      <c r="ELZ32" s="85"/>
      <c r="EMA32" s="77"/>
      <c r="EMB32" s="74"/>
      <c r="EMC32" s="74"/>
      <c r="EMD32" s="85"/>
      <c r="EME32" s="74"/>
      <c r="EMF32" s="74"/>
      <c r="EMG32" s="85"/>
      <c r="EMH32" s="74"/>
      <c r="EMI32" s="74"/>
      <c r="EMJ32" s="85"/>
      <c r="EMK32" s="74"/>
      <c r="EML32" s="74"/>
      <c r="EMM32" s="85"/>
      <c r="EMN32" s="80"/>
      <c r="EMO32" s="80"/>
      <c r="EMP32" s="85"/>
      <c r="EMQ32" s="77"/>
      <c r="EMR32" s="74"/>
      <c r="EMS32" s="74"/>
      <c r="EMT32" s="85"/>
      <c r="EMU32" s="74"/>
      <c r="EMV32" s="74"/>
      <c r="EMW32" s="85"/>
      <c r="EMX32" s="74"/>
      <c r="EMY32" s="74"/>
      <c r="EMZ32" s="85"/>
      <c r="ENA32" s="74"/>
      <c r="ENB32" s="74"/>
      <c r="ENC32" s="85"/>
      <c r="END32" s="80"/>
      <c r="ENE32" s="80"/>
      <c r="ENF32" s="85"/>
      <c r="ENG32" s="77"/>
      <c r="ENH32" s="74"/>
      <c r="ENI32" s="74"/>
      <c r="ENJ32" s="85"/>
      <c r="ENK32" s="74"/>
      <c r="ENL32" s="74"/>
      <c r="ENM32" s="85"/>
      <c r="ENN32" s="74"/>
      <c r="ENO32" s="74"/>
      <c r="ENP32" s="85"/>
      <c r="ENQ32" s="74"/>
      <c r="ENR32" s="74"/>
      <c r="ENS32" s="85"/>
      <c r="ENT32" s="80"/>
      <c r="ENU32" s="80"/>
      <c r="ENV32" s="85"/>
      <c r="ENW32" s="77"/>
      <c r="ENX32" s="74"/>
      <c r="ENY32" s="74"/>
      <c r="ENZ32" s="85"/>
      <c r="EOA32" s="74"/>
      <c r="EOB32" s="74"/>
      <c r="EOC32" s="85"/>
      <c r="EOD32" s="74"/>
      <c r="EOE32" s="74"/>
      <c r="EOF32" s="85"/>
      <c r="EOG32" s="74"/>
      <c r="EOH32" s="74"/>
      <c r="EOI32" s="85"/>
      <c r="EOJ32" s="80"/>
      <c r="EOK32" s="80"/>
      <c r="EOL32" s="85"/>
      <c r="EOM32" s="77"/>
      <c r="EON32" s="74"/>
      <c r="EOO32" s="74"/>
      <c r="EOP32" s="85"/>
      <c r="EOQ32" s="74"/>
      <c r="EOR32" s="74"/>
      <c r="EOS32" s="85"/>
      <c r="EOT32" s="74"/>
      <c r="EOU32" s="74"/>
      <c r="EOV32" s="85"/>
      <c r="EOW32" s="74"/>
      <c r="EOX32" s="74"/>
      <c r="EOY32" s="85"/>
      <c r="EOZ32" s="80"/>
      <c r="EPA32" s="80"/>
      <c r="EPB32" s="85"/>
      <c r="EPC32" s="77"/>
      <c r="EPD32" s="74"/>
      <c r="EPE32" s="74"/>
      <c r="EPF32" s="85"/>
      <c r="EPG32" s="74"/>
      <c r="EPH32" s="74"/>
      <c r="EPI32" s="85"/>
      <c r="EPJ32" s="74"/>
      <c r="EPK32" s="74"/>
      <c r="EPL32" s="85"/>
      <c r="EPM32" s="74"/>
      <c r="EPN32" s="74"/>
      <c r="EPO32" s="85"/>
      <c r="EPP32" s="80"/>
      <c r="EPQ32" s="80"/>
      <c r="EPR32" s="85"/>
      <c r="EPS32" s="77"/>
      <c r="EPT32" s="74"/>
      <c r="EPU32" s="74"/>
      <c r="EPV32" s="85"/>
      <c r="EPW32" s="74"/>
      <c r="EPX32" s="74"/>
      <c r="EPY32" s="85"/>
      <c r="EPZ32" s="74"/>
      <c r="EQA32" s="74"/>
      <c r="EQB32" s="85"/>
      <c r="EQC32" s="74"/>
      <c r="EQD32" s="74"/>
      <c r="EQE32" s="85"/>
      <c r="EQF32" s="80"/>
      <c r="EQG32" s="80"/>
      <c r="EQH32" s="85"/>
      <c r="EQI32" s="77"/>
      <c r="EQJ32" s="74"/>
      <c r="EQK32" s="74"/>
      <c r="EQL32" s="85"/>
      <c r="EQM32" s="74"/>
      <c r="EQN32" s="74"/>
      <c r="EQO32" s="85"/>
      <c r="EQP32" s="74"/>
      <c r="EQQ32" s="74"/>
      <c r="EQR32" s="85"/>
      <c r="EQS32" s="74"/>
      <c r="EQT32" s="74"/>
      <c r="EQU32" s="85"/>
      <c r="EQV32" s="80"/>
      <c r="EQW32" s="80"/>
      <c r="EQX32" s="85"/>
      <c r="EQY32" s="77"/>
      <c r="EQZ32" s="74"/>
      <c r="ERA32" s="74"/>
      <c r="ERB32" s="85"/>
      <c r="ERC32" s="74"/>
      <c r="ERD32" s="74"/>
      <c r="ERE32" s="85"/>
      <c r="ERF32" s="74"/>
      <c r="ERG32" s="74"/>
      <c r="ERH32" s="85"/>
      <c r="ERI32" s="74"/>
      <c r="ERJ32" s="74"/>
      <c r="ERK32" s="85"/>
      <c r="ERL32" s="80"/>
      <c r="ERM32" s="80"/>
      <c r="ERN32" s="85"/>
      <c r="ERO32" s="77"/>
      <c r="ERP32" s="74"/>
      <c r="ERQ32" s="74"/>
      <c r="ERR32" s="85"/>
      <c r="ERS32" s="74"/>
      <c r="ERT32" s="74"/>
      <c r="ERU32" s="85"/>
      <c r="ERV32" s="74"/>
      <c r="ERW32" s="74"/>
      <c r="ERX32" s="85"/>
      <c r="ERY32" s="74"/>
      <c r="ERZ32" s="74"/>
      <c r="ESA32" s="85"/>
      <c r="ESB32" s="80"/>
      <c r="ESC32" s="80"/>
      <c r="ESD32" s="85"/>
      <c r="ESE32" s="77"/>
      <c r="ESF32" s="74"/>
      <c r="ESG32" s="74"/>
      <c r="ESH32" s="85"/>
      <c r="ESI32" s="74"/>
      <c r="ESJ32" s="74"/>
      <c r="ESK32" s="85"/>
      <c r="ESL32" s="74"/>
      <c r="ESM32" s="74"/>
      <c r="ESN32" s="85"/>
      <c r="ESO32" s="74"/>
      <c r="ESP32" s="74"/>
      <c r="ESQ32" s="85"/>
      <c r="ESR32" s="80"/>
      <c r="ESS32" s="80"/>
      <c r="EST32" s="85"/>
      <c r="ESU32" s="77"/>
      <c r="ESV32" s="74"/>
      <c r="ESW32" s="74"/>
      <c r="ESX32" s="85"/>
      <c r="ESY32" s="74"/>
      <c r="ESZ32" s="74"/>
      <c r="ETA32" s="85"/>
      <c r="ETB32" s="74"/>
      <c r="ETC32" s="74"/>
      <c r="ETD32" s="85"/>
      <c r="ETE32" s="74"/>
      <c r="ETF32" s="74"/>
      <c r="ETG32" s="85"/>
      <c r="ETH32" s="80"/>
      <c r="ETI32" s="80"/>
      <c r="ETJ32" s="85"/>
      <c r="ETK32" s="77"/>
      <c r="ETL32" s="74"/>
      <c r="ETM32" s="74"/>
      <c r="ETN32" s="85"/>
      <c r="ETO32" s="74"/>
      <c r="ETP32" s="74"/>
      <c r="ETQ32" s="85"/>
      <c r="ETR32" s="74"/>
      <c r="ETS32" s="74"/>
      <c r="ETT32" s="85"/>
      <c r="ETU32" s="74"/>
      <c r="ETV32" s="74"/>
      <c r="ETW32" s="85"/>
      <c r="ETX32" s="80"/>
      <c r="ETY32" s="80"/>
      <c r="ETZ32" s="85"/>
      <c r="EUA32" s="77"/>
      <c r="EUB32" s="74"/>
      <c r="EUC32" s="74"/>
      <c r="EUD32" s="85"/>
      <c r="EUE32" s="74"/>
      <c r="EUF32" s="74"/>
      <c r="EUG32" s="85"/>
      <c r="EUH32" s="74"/>
      <c r="EUI32" s="74"/>
      <c r="EUJ32" s="85"/>
      <c r="EUK32" s="74"/>
      <c r="EUL32" s="74"/>
      <c r="EUM32" s="85"/>
      <c r="EUN32" s="80"/>
      <c r="EUO32" s="80"/>
      <c r="EUP32" s="85"/>
      <c r="EUQ32" s="77"/>
      <c r="EUR32" s="74"/>
      <c r="EUS32" s="74"/>
      <c r="EUT32" s="85"/>
      <c r="EUU32" s="74"/>
      <c r="EUV32" s="74"/>
      <c r="EUW32" s="85"/>
      <c r="EUX32" s="74"/>
      <c r="EUY32" s="74"/>
      <c r="EUZ32" s="85"/>
      <c r="EVA32" s="74"/>
      <c r="EVB32" s="74"/>
      <c r="EVC32" s="85"/>
      <c r="EVD32" s="80"/>
      <c r="EVE32" s="80"/>
      <c r="EVF32" s="85"/>
      <c r="EVG32" s="77"/>
      <c r="EVH32" s="74"/>
      <c r="EVI32" s="74"/>
      <c r="EVJ32" s="85"/>
      <c r="EVK32" s="74"/>
      <c r="EVL32" s="74"/>
      <c r="EVM32" s="85"/>
      <c r="EVN32" s="74"/>
      <c r="EVO32" s="74"/>
      <c r="EVP32" s="85"/>
      <c r="EVQ32" s="74"/>
      <c r="EVR32" s="74"/>
      <c r="EVS32" s="85"/>
      <c r="EVT32" s="80"/>
      <c r="EVU32" s="80"/>
      <c r="EVV32" s="85"/>
      <c r="EVW32" s="77"/>
      <c r="EVX32" s="74"/>
      <c r="EVY32" s="74"/>
      <c r="EVZ32" s="85"/>
      <c r="EWA32" s="74"/>
      <c r="EWB32" s="74"/>
      <c r="EWC32" s="85"/>
      <c r="EWD32" s="74"/>
      <c r="EWE32" s="74"/>
      <c r="EWF32" s="85"/>
      <c r="EWG32" s="74"/>
      <c r="EWH32" s="74"/>
      <c r="EWI32" s="85"/>
      <c r="EWJ32" s="80"/>
      <c r="EWK32" s="80"/>
      <c r="EWL32" s="85"/>
      <c r="EWM32" s="77"/>
      <c r="EWN32" s="74"/>
      <c r="EWO32" s="74"/>
      <c r="EWP32" s="85"/>
      <c r="EWQ32" s="74"/>
      <c r="EWR32" s="74"/>
      <c r="EWS32" s="85"/>
      <c r="EWT32" s="74"/>
      <c r="EWU32" s="74"/>
      <c r="EWV32" s="85"/>
      <c r="EWW32" s="74"/>
      <c r="EWX32" s="74"/>
      <c r="EWY32" s="85"/>
      <c r="EWZ32" s="80"/>
      <c r="EXA32" s="80"/>
      <c r="EXB32" s="85"/>
      <c r="EXC32" s="77"/>
      <c r="EXD32" s="74"/>
      <c r="EXE32" s="74"/>
      <c r="EXF32" s="85"/>
      <c r="EXG32" s="74"/>
      <c r="EXH32" s="74"/>
      <c r="EXI32" s="85"/>
      <c r="EXJ32" s="74"/>
      <c r="EXK32" s="74"/>
      <c r="EXL32" s="85"/>
      <c r="EXM32" s="74"/>
      <c r="EXN32" s="74"/>
      <c r="EXO32" s="85"/>
      <c r="EXP32" s="80"/>
      <c r="EXQ32" s="80"/>
      <c r="EXR32" s="85"/>
      <c r="EXS32" s="77"/>
      <c r="EXT32" s="74"/>
      <c r="EXU32" s="74"/>
      <c r="EXV32" s="85"/>
      <c r="EXW32" s="74"/>
      <c r="EXX32" s="74"/>
      <c r="EXY32" s="85"/>
      <c r="EXZ32" s="74"/>
      <c r="EYA32" s="74"/>
      <c r="EYB32" s="85"/>
      <c r="EYC32" s="74"/>
      <c r="EYD32" s="74"/>
      <c r="EYE32" s="85"/>
      <c r="EYF32" s="80"/>
      <c r="EYG32" s="80"/>
      <c r="EYH32" s="85"/>
      <c r="EYI32" s="77"/>
      <c r="EYJ32" s="74"/>
      <c r="EYK32" s="74"/>
      <c r="EYL32" s="85"/>
      <c r="EYM32" s="74"/>
      <c r="EYN32" s="74"/>
      <c r="EYO32" s="85"/>
      <c r="EYP32" s="74"/>
      <c r="EYQ32" s="74"/>
      <c r="EYR32" s="85"/>
      <c r="EYS32" s="74"/>
      <c r="EYT32" s="74"/>
      <c r="EYU32" s="85"/>
      <c r="EYV32" s="80"/>
      <c r="EYW32" s="80"/>
      <c r="EYX32" s="85"/>
      <c r="EYY32" s="77"/>
      <c r="EYZ32" s="74"/>
      <c r="EZA32" s="74"/>
      <c r="EZB32" s="85"/>
      <c r="EZC32" s="74"/>
      <c r="EZD32" s="74"/>
      <c r="EZE32" s="85"/>
      <c r="EZF32" s="74"/>
      <c r="EZG32" s="74"/>
      <c r="EZH32" s="85"/>
      <c r="EZI32" s="74"/>
      <c r="EZJ32" s="74"/>
      <c r="EZK32" s="85"/>
      <c r="EZL32" s="80"/>
      <c r="EZM32" s="80"/>
      <c r="EZN32" s="85"/>
      <c r="EZO32" s="77"/>
      <c r="EZP32" s="74"/>
      <c r="EZQ32" s="74"/>
      <c r="EZR32" s="85"/>
      <c r="EZS32" s="74"/>
      <c r="EZT32" s="74"/>
      <c r="EZU32" s="85"/>
      <c r="EZV32" s="74"/>
      <c r="EZW32" s="74"/>
      <c r="EZX32" s="85"/>
      <c r="EZY32" s="74"/>
      <c r="EZZ32" s="74"/>
      <c r="FAA32" s="85"/>
      <c r="FAB32" s="80"/>
      <c r="FAC32" s="80"/>
      <c r="FAD32" s="85"/>
      <c r="FAE32" s="77"/>
      <c r="FAF32" s="74"/>
      <c r="FAG32" s="74"/>
      <c r="FAH32" s="85"/>
      <c r="FAI32" s="74"/>
      <c r="FAJ32" s="74"/>
      <c r="FAK32" s="85"/>
      <c r="FAL32" s="74"/>
      <c r="FAM32" s="74"/>
      <c r="FAN32" s="85"/>
      <c r="FAO32" s="74"/>
      <c r="FAP32" s="74"/>
      <c r="FAQ32" s="85"/>
      <c r="FAR32" s="80"/>
      <c r="FAS32" s="80"/>
      <c r="FAT32" s="85"/>
      <c r="FAU32" s="77"/>
      <c r="FAV32" s="74"/>
      <c r="FAW32" s="74"/>
      <c r="FAX32" s="85"/>
      <c r="FAY32" s="74"/>
      <c r="FAZ32" s="74"/>
      <c r="FBA32" s="85"/>
      <c r="FBB32" s="74"/>
      <c r="FBC32" s="74"/>
      <c r="FBD32" s="85"/>
      <c r="FBE32" s="74"/>
      <c r="FBF32" s="74"/>
      <c r="FBG32" s="85"/>
      <c r="FBH32" s="80"/>
      <c r="FBI32" s="80"/>
      <c r="FBJ32" s="85"/>
      <c r="FBK32" s="77"/>
      <c r="FBL32" s="74"/>
      <c r="FBM32" s="74"/>
      <c r="FBN32" s="85"/>
      <c r="FBO32" s="74"/>
      <c r="FBP32" s="74"/>
      <c r="FBQ32" s="85"/>
      <c r="FBR32" s="74"/>
      <c r="FBS32" s="74"/>
      <c r="FBT32" s="85"/>
      <c r="FBU32" s="74"/>
      <c r="FBV32" s="74"/>
      <c r="FBW32" s="85"/>
      <c r="FBX32" s="80"/>
      <c r="FBY32" s="80"/>
      <c r="FBZ32" s="85"/>
      <c r="FCA32" s="77"/>
      <c r="FCB32" s="74"/>
      <c r="FCC32" s="74"/>
      <c r="FCD32" s="85"/>
      <c r="FCE32" s="74"/>
      <c r="FCF32" s="74"/>
      <c r="FCG32" s="85"/>
      <c r="FCH32" s="74"/>
      <c r="FCI32" s="74"/>
      <c r="FCJ32" s="85"/>
      <c r="FCK32" s="74"/>
      <c r="FCL32" s="74"/>
      <c r="FCM32" s="85"/>
      <c r="FCN32" s="80"/>
      <c r="FCO32" s="80"/>
      <c r="FCP32" s="85"/>
      <c r="FCQ32" s="77"/>
      <c r="FCR32" s="74"/>
      <c r="FCS32" s="74"/>
      <c r="FCT32" s="85"/>
      <c r="FCU32" s="74"/>
      <c r="FCV32" s="74"/>
      <c r="FCW32" s="85"/>
      <c r="FCX32" s="74"/>
      <c r="FCY32" s="74"/>
      <c r="FCZ32" s="85"/>
      <c r="FDA32" s="74"/>
      <c r="FDB32" s="74"/>
      <c r="FDC32" s="85"/>
      <c r="FDD32" s="80"/>
      <c r="FDE32" s="80"/>
      <c r="FDF32" s="85"/>
      <c r="FDG32" s="77"/>
      <c r="FDH32" s="74"/>
      <c r="FDI32" s="74"/>
      <c r="FDJ32" s="85"/>
      <c r="FDK32" s="74"/>
      <c r="FDL32" s="74"/>
      <c r="FDM32" s="85"/>
      <c r="FDN32" s="74"/>
      <c r="FDO32" s="74"/>
      <c r="FDP32" s="85"/>
      <c r="FDQ32" s="74"/>
      <c r="FDR32" s="74"/>
      <c r="FDS32" s="85"/>
      <c r="FDT32" s="80"/>
      <c r="FDU32" s="80"/>
      <c r="FDV32" s="85"/>
      <c r="FDW32" s="77"/>
      <c r="FDX32" s="74"/>
      <c r="FDY32" s="74"/>
      <c r="FDZ32" s="85"/>
      <c r="FEA32" s="74"/>
      <c r="FEB32" s="74"/>
      <c r="FEC32" s="85"/>
      <c r="FED32" s="74"/>
      <c r="FEE32" s="74"/>
      <c r="FEF32" s="85"/>
      <c r="FEG32" s="74"/>
      <c r="FEH32" s="74"/>
      <c r="FEI32" s="85"/>
      <c r="FEJ32" s="80"/>
      <c r="FEK32" s="80"/>
      <c r="FEL32" s="85"/>
      <c r="FEM32" s="77"/>
      <c r="FEN32" s="74"/>
      <c r="FEO32" s="74"/>
      <c r="FEP32" s="85"/>
      <c r="FEQ32" s="74"/>
      <c r="FER32" s="74"/>
      <c r="FES32" s="85"/>
      <c r="FET32" s="74"/>
      <c r="FEU32" s="74"/>
      <c r="FEV32" s="85"/>
      <c r="FEW32" s="74"/>
      <c r="FEX32" s="74"/>
      <c r="FEY32" s="85"/>
      <c r="FEZ32" s="80"/>
      <c r="FFA32" s="80"/>
      <c r="FFB32" s="85"/>
      <c r="FFC32" s="77"/>
      <c r="FFD32" s="74"/>
      <c r="FFE32" s="74"/>
      <c r="FFF32" s="85"/>
      <c r="FFG32" s="74"/>
      <c r="FFH32" s="74"/>
      <c r="FFI32" s="85"/>
      <c r="FFJ32" s="74"/>
      <c r="FFK32" s="74"/>
      <c r="FFL32" s="85"/>
      <c r="FFM32" s="74"/>
      <c r="FFN32" s="74"/>
      <c r="FFO32" s="85"/>
      <c r="FFP32" s="80"/>
      <c r="FFQ32" s="80"/>
      <c r="FFR32" s="85"/>
      <c r="FFS32" s="77"/>
      <c r="FFT32" s="74"/>
      <c r="FFU32" s="74"/>
      <c r="FFV32" s="85"/>
      <c r="FFW32" s="74"/>
      <c r="FFX32" s="74"/>
      <c r="FFY32" s="85"/>
      <c r="FFZ32" s="74"/>
      <c r="FGA32" s="74"/>
      <c r="FGB32" s="85"/>
      <c r="FGC32" s="74"/>
      <c r="FGD32" s="74"/>
      <c r="FGE32" s="85"/>
      <c r="FGF32" s="80"/>
      <c r="FGG32" s="80"/>
      <c r="FGH32" s="85"/>
      <c r="FGI32" s="77"/>
      <c r="FGJ32" s="74"/>
      <c r="FGK32" s="74"/>
      <c r="FGL32" s="85"/>
      <c r="FGM32" s="74"/>
      <c r="FGN32" s="74"/>
      <c r="FGO32" s="85"/>
      <c r="FGP32" s="74"/>
      <c r="FGQ32" s="74"/>
      <c r="FGR32" s="85"/>
      <c r="FGS32" s="74"/>
      <c r="FGT32" s="74"/>
      <c r="FGU32" s="85"/>
      <c r="FGV32" s="80"/>
      <c r="FGW32" s="80"/>
      <c r="FGX32" s="85"/>
      <c r="FGY32" s="77"/>
      <c r="FGZ32" s="74"/>
      <c r="FHA32" s="74"/>
      <c r="FHB32" s="85"/>
      <c r="FHC32" s="74"/>
      <c r="FHD32" s="74"/>
      <c r="FHE32" s="85"/>
      <c r="FHF32" s="74"/>
      <c r="FHG32" s="74"/>
      <c r="FHH32" s="85"/>
      <c r="FHI32" s="74"/>
      <c r="FHJ32" s="74"/>
      <c r="FHK32" s="85"/>
      <c r="FHL32" s="80"/>
      <c r="FHM32" s="80"/>
      <c r="FHN32" s="85"/>
      <c r="FHO32" s="77"/>
      <c r="FHP32" s="74"/>
      <c r="FHQ32" s="74"/>
      <c r="FHR32" s="85"/>
      <c r="FHS32" s="74"/>
      <c r="FHT32" s="74"/>
      <c r="FHU32" s="85"/>
      <c r="FHV32" s="74"/>
      <c r="FHW32" s="74"/>
      <c r="FHX32" s="85"/>
      <c r="FHY32" s="74"/>
      <c r="FHZ32" s="74"/>
      <c r="FIA32" s="85"/>
      <c r="FIB32" s="80"/>
      <c r="FIC32" s="80"/>
      <c r="FID32" s="85"/>
      <c r="FIE32" s="77"/>
      <c r="FIF32" s="74"/>
      <c r="FIG32" s="74"/>
      <c r="FIH32" s="85"/>
      <c r="FII32" s="74"/>
      <c r="FIJ32" s="74"/>
      <c r="FIK32" s="85"/>
      <c r="FIL32" s="74"/>
      <c r="FIM32" s="74"/>
      <c r="FIN32" s="85"/>
      <c r="FIO32" s="74"/>
      <c r="FIP32" s="74"/>
      <c r="FIQ32" s="85"/>
      <c r="FIR32" s="80"/>
      <c r="FIS32" s="80"/>
      <c r="FIT32" s="85"/>
      <c r="FIU32" s="77"/>
      <c r="FIV32" s="74"/>
      <c r="FIW32" s="74"/>
      <c r="FIX32" s="85"/>
      <c r="FIY32" s="74"/>
      <c r="FIZ32" s="74"/>
      <c r="FJA32" s="85"/>
      <c r="FJB32" s="74"/>
      <c r="FJC32" s="74"/>
      <c r="FJD32" s="85"/>
      <c r="FJE32" s="74"/>
      <c r="FJF32" s="74"/>
      <c r="FJG32" s="85"/>
      <c r="FJH32" s="80"/>
      <c r="FJI32" s="80"/>
      <c r="FJJ32" s="85"/>
      <c r="FJK32" s="77"/>
      <c r="FJL32" s="74"/>
      <c r="FJM32" s="74"/>
      <c r="FJN32" s="85"/>
      <c r="FJO32" s="74"/>
      <c r="FJP32" s="74"/>
      <c r="FJQ32" s="85"/>
      <c r="FJR32" s="74"/>
      <c r="FJS32" s="74"/>
      <c r="FJT32" s="85"/>
      <c r="FJU32" s="74"/>
      <c r="FJV32" s="74"/>
      <c r="FJW32" s="85"/>
      <c r="FJX32" s="80"/>
      <c r="FJY32" s="80"/>
      <c r="FJZ32" s="85"/>
      <c r="FKA32" s="77"/>
      <c r="FKB32" s="74"/>
      <c r="FKC32" s="74"/>
      <c r="FKD32" s="85"/>
      <c r="FKE32" s="74"/>
      <c r="FKF32" s="74"/>
      <c r="FKG32" s="85"/>
      <c r="FKH32" s="74"/>
      <c r="FKI32" s="74"/>
      <c r="FKJ32" s="85"/>
      <c r="FKK32" s="74"/>
      <c r="FKL32" s="74"/>
      <c r="FKM32" s="85"/>
      <c r="FKN32" s="80"/>
      <c r="FKO32" s="80"/>
      <c r="FKP32" s="85"/>
      <c r="FKQ32" s="77"/>
      <c r="FKR32" s="74"/>
      <c r="FKS32" s="74"/>
      <c r="FKT32" s="85"/>
      <c r="FKU32" s="74"/>
      <c r="FKV32" s="74"/>
      <c r="FKW32" s="85"/>
      <c r="FKX32" s="74"/>
      <c r="FKY32" s="74"/>
      <c r="FKZ32" s="85"/>
      <c r="FLA32" s="74"/>
      <c r="FLB32" s="74"/>
      <c r="FLC32" s="85"/>
      <c r="FLD32" s="80"/>
      <c r="FLE32" s="80"/>
      <c r="FLF32" s="85"/>
      <c r="FLG32" s="77"/>
      <c r="FLH32" s="74"/>
      <c r="FLI32" s="74"/>
      <c r="FLJ32" s="85"/>
      <c r="FLK32" s="74"/>
      <c r="FLL32" s="74"/>
      <c r="FLM32" s="85"/>
      <c r="FLN32" s="74"/>
      <c r="FLO32" s="74"/>
      <c r="FLP32" s="85"/>
      <c r="FLQ32" s="74"/>
      <c r="FLR32" s="74"/>
      <c r="FLS32" s="85"/>
      <c r="FLT32" s="80"/>
      <c r="FLU32" s="80"/>
      <c r="FLV32" s="85"/>
      <c r="FLW32" s="77"/>
      <c r="FLX32" s="74"/>
      <c r="FLY32" s="74"/>
      <c r="FLZ32" s="85"/>
      <c r="FMA32" s="74"/>
      <c r="FMB32" s="74"/>
      <c r="FMC32" s="85"/>
      <c r="FMD32" s="74"/>
      <c r="FME32" s="74"/>
      <c r="FMF32" s="85"/>
      <c r="FMG32" s="74"/>
      <c r="FMH32" s="74"/>
      <c r="FMI32" s="85"/>
      <c r="FMJ32" s="80"/>
      <c r="FMK32" s="80"/>
      <c r="FML32" s="85"/>
      <c r="FMM32" s="77"/>
      <c r="FMN32" s="74"/>
      <c r="FMO32" s="74"/>
      <c r="FMP32" s="85"/>
      <c r="FMQ32" s="74"/>
      <c r="FMR32" s="74"/>
      <c r="FMS32" s="85"/>
      <c r="FMT32" s="74"/>
      <c r="FMU32" s="74"/>
      <c r="FMV32" s="85"/>
      <c r="FMW32" s="74"/>
      <c r="FMX32" s="74"/>
      <c r="FMY32" s="85"/>
      <c r="FMZ32" s="80"/>
      <c r="FNA32" s="80"/>
      <c r="FNB32" s="85"/>
      <c r="FNC32" s="77"/>
      <c r="FND32" s="74"/>
      <c r="FNE32" s="74"/>
      <c r="FNF32" s="85"/>
      <c r="FNG32" s="74"/>
      <c r="FNH32" s="74"/>
      <c r="FNI32" s="85"/>
      <c r="FNJ32" s="74"/>
      <c r="FNK32" s="74"/>
      <c r="FNL32" s="85"/>
      <c r="FNM32" s="74"/>
      <c r="FNN32" s="74"/>
      <c r="FNO32" s="85"/>
      <c r="FNP32" s="80"/>
      <c r="FNQ32" s="80"/>
      <c r="FNR32" s="85"/>
      <c r="FNS32" s="77"/>
      <c r="FNT32" s="74"/>
      <c r="FNU32" s="74"/>
      <c r="FNV32" s="85"/>
      <c r="FNW32" s="74"/>
      <c r="FNX32" s="74"/>
      <c r="FNY32" s="85"/>
      <c r="FNZ32" s="74"/>
      <c r="FOA32" s="74"/>
      <c r="FOB32" s="85"/>
      <c r="FOC32" s="74"/>
      <c r="FOD32" s="74"/>
      <c r="FOE32" s="85"/>
      <c r="FOF32" s="80"/>
      <c r="FOG32" s="80"/>
      <c r="FOH32" s="85"/>
      <c r="FOI32" s="77"/>
      <c r="FOJ32" s="74"/>
      <c r="FOK32" s="74"/>
      <c r="FOL32" s="85"/>
      <c r="FOM32" s="74"/>
      <c r="FON32" s="74"/>
      <c r="FOO32" s="85"/>
      <c r="FOP32" s="74"/>
      <c r="FOQ32" s="74"/>
      <c r="FOR32" s="85"/>
      <c r="FOS32" s="74"/>
      <c r="FOT32" s="74"/>
      <c r="FOU32" s="85"/>
      <c r="FOV32" s="80"/>
      <c r="FOW32" s="80"/>
      <c r="FOX32" s="85"/>
      <c r="FOY32" s="77"/>
      <c r="FOZ32" s="74"/>
      <c r="FPA32" s="74"/>
      <c r="FPB32" s="85"/>
      <c r="FPC32" s="74"/>
      <c r="FPD32" s="74"/>
      <c r="FPE32" s="85"/>
      <c r="FPF32" s="74"/>
      <c r="FPG32" s="74"/>
      <c r="FPH32" s="85"/>
      <c r="FPI32" s="74"/>
      <c r="FPJ32" s="74"/>
      <c r="FPK32" s="85"/>
      <c r="FPL32" s="80"/>
      <c r="FPM32" s="80"/>
      <c r="FPN32" s="85"/>
      <c r="FPO32" s="77"/>
      <c r="FPP32" s="74"/>
      <c r="FPQ32" s="74"/>
      <c r="FPR32" s="85"/>
      <c r="FPS32" s="74"/>
      <c r="FPT32" s="74"/>
      <c r="FPU32" s="85"/>
      <c r="FPV32" s="74"/>
      <c r="FPW32" s="74"/>
      <c r="FPX32" s="85"/>
      <c r="FPY32" s="74"/>
      <c r="FPZ32" s="74"/>
      <c r="FQA32" s="85"/>
      <c r="FQB32" s="80"/>
      <c r="FQC32" s="80"/>
      <c r="FQD32" s="85"/>
      <c r="FQE32" s="77"/>
      <c r="FQF32" s="74"/>
      <c r="FQG32" s="74"/>
      <c r="FQH32" s="85"/>
      <c r="FQI32" s="74"/>
      <c r="FQJ32" s="74"/>
      <c r="FQK32" s="85"/>
      <c r="FQL32" s="74"/>
      <c r="FQM32" s="74"/>
      <c r="FQN32" s="85"/>
      <c r="FQO32" s="74"/>
      <c r="FQP32" s="74"/>
      <c r="FQQ32" s="85"/>
      <c r="FQR32" s="80"/>
      <c r="FQS32" s="80"/>
      <c r="FQT32" s="85"/>
      <c r="FQU32" s="77"/>
      <c r="FQV32" s="74"/>
      <c r="FQW32" s="74"/>
      <c r="FQX32" s="85"/>
      <c r="FQY32" s="74"/>
      <c r="FQZ32" s="74"/>
      <c r="FRA32" s="85"/>
      <c r="FRB32" s="74"/>
      <c r="FRC32" s="74"/>
      <c r="FRD32" s="85"/>
      <c r="FRE32" s="74"/>
      <c r="FRF32" s="74"/>
      <c r="FRG32" s="85"/>
      <c r="FRH32" s="80"/>
      <c r="FRI32" s="80"/>
      <c r="FRJ32" s="85"/>
      <c r="FRK32" s="77"/>
      <c r="FRL32" s="74"/>
      <c r="FRM32" s="74"/>
      <c r="FRN32" s="85"/>
      <c r="FRO32" s="74"/>
      <c r="FRP32" s="74"/>
      <c r="FRQ32" s="85"/>
      <c r="FRR32" s="74"/>
      <c r="FRS32" s="74"/>
      <c r="FRT32" s="85"/>
      <c r="FRU32" s="74"/>
      <c r="FRV32" s="74"/>
      <c r="FRW32" s="85"/>
      <c r="FRX32" s="80"/>
      <c r="FRY32" s="80"/>
      <c r="FRZ32" s="85"/>
      <c r="FSA32" s="77"/>
      <c r="FSB32" s="74"/>
      <c r="FSC32" s="74"/>
      <c r="FSD32" s="85"/>
      <c r="FSE32" s="74"/>
      <c r="FSF32" s="74"/>
      <c r="FSG32" s="85"/>
      <c r="FSH32" s="74"/>
      <c r="FSI32" s="74"/>
      <c r="FSJ32" s="85"/>
      <c r="FSK32" s="74"/>
      <c r="FSL32" s="74"/>
      <c r="FSM32" s="85"/>
      <c r="FSN32" s="80"/>
      <c r="FSO32" s="80"/>
      <c r="FSP32" s="85"/>
      <c r="FSQ32" s="77"/>
      <c r="FSR32" s="74"/>
      <c r="FSS32" s="74"/>
      <c r="FST32" s="85"/>
      <c r="FSU32" s="74"/>
      <c r="FSV32" s="74"/>
      <c r="FSW32" s="85"/>
      <c r="FSX32" s="74"/>
      <c r="FSY32" s="74"/>
      <c r="FSZ32" s="85"/>
      <c r="FTA32" s="74"/>
      <c r="FTB32" s="74"/>
      <c r="FTC32" s="85"/>
      <c r="FTD32" s="80"/>
      <c r="FTE32" s="80"/>
      <c r="FTF32" s="85"/>
      <c r="FTG32" s="77"/>
      <c r="FTH32" s="74"/>
      <c r="FTI32" s="74"/>
      <c r="FTJ32" s="85"/>
      <c r="FTK32" s="74"/>
      <c r="FTL32" s="74"/>
      <c r="FTM32" s="85"/>
      <c r="FTN32" s="74"/>
      <c r="FTO32" s="74"/>
      <c r="FTP32" s="85"/>
      <c r="FTQ32" s="74"/>
      <c r="FTR32" s="74"/>
      <c r="FTS32" s="85"/>
      <c r="FTT32" s="80"/>
      <c r="FTU32" s="80"/>
      <c r="FTV32" s="85"/>
      <c r="FTW32" s="77"/>
      <c r="FTX32" s="74"/>
      <c r="FTY32" s="74"/>
      <c r="FTZ32" s="85"/>
      <c r="FUA32" s="74"/>
      <c r="FUB32" s="74"/>
      <c r="FUC32" s="85"/>
      <c r="FUD32" s="74"/>
      <c r="FUE32" s="74"/>
      <c r="FUF32" s="85"/>
      <c r="FUG32" s="74"/>
      <c r="FUH32" s="74"/>
      <c r="FUI32" s="85"/>
      <c r="FUJ32" s="80"/>
      <c r="FUK32" s="80"/>
      <c r="FUL32" s="85"/>
      <c r="FUM32" s="77"/>
      <c r="FUN32" s="74"/>
      <c r="FUO32" s="74"/>
      <c r="FUP32" s="85"/>
      <c r="FUQ32" s="74"/>
      <c r="FUR32" s="74"/>
      <c r="FUS32" s="85"/>
      <c r="FUT32" s="74"/>
      <c r="FUU32" s="74"/>
      <c r="FUV32" s="85"/>
      <c r="FUW32" s="74"/>
      <c r="FUX32" s="74"/>
      <c r="FUY32" s="85"/>
      <c r="FUZ32" s="80"/>
      <c r="FVA32" s="80"/>
      <c r="FVB32" s="85"/>
      <c r="FVC32" s="77"/>
      <c r="FVD32" s="74"/>
      <c r="FVE32" s="74"/>
      <c r="FVF32" s="85"/>
      <c r="FVG32" s="74"/>
      <c r="FVH32" s="74"/>
      <c r="FVI32" s="85"/>
      <c r="FVJ32" s="74"/>
      <c r="FVK32" s="74"/>
      <c r="FVL32" s="85"/>
      <c r="FVM32" s="74"/>
      <c r="FVN32" s="74"/>
      <c r="FVO32" s="85"/>
      <c r="FVP32" s="80"/>
      <c r="FVQ32" s="80"/>
      <c r="FVR32" s="85"/>
      <c r="FVS32" s="77"/>
      <c r="FVT32" s="74"/>
      <c r="FVU32" s="74"/>
      <c r="FVV32" s="85"/>
      <c r="FVW32" s="74"/>
      <c r="FVX32" s="74"/>
      <c r="FVY32" s="85"/>
      <c r="FVZ32" s="74"/>
      <c r="FWA32" s="74"/>
      <c r="FWB32" s="85"/>
      <c r="FWC32" s="74"/>
      <c r="FWD32" s="74"/>
      <c r="FWE32" s="85"/>
      <c r="FWF32" s="80"/>
      <c r="FWG32" s="80"/>
      <c r="FWH32" s="85"/>
      <c r="FWI32" s="77"/>
      <c r="FWJ32" s="74"/>
      <c r="FWK32" s="74"/>
      <c r="FWL32" s="85"/>
      <c r="FWM32" s="74"/>
      <c r="FWN32" s="74"/>
      <c r="FWO32" s="85"/>
      <c r="FWP32" s="74"/>
      <c r="FWQ32" s="74"/>
      <c r="FWR32" s="85"/>
      <c r="FWS32" s="74"/>
      <c r="FWT32" s="74"/>
      <c r="FWU32" s="85"/>
      <c r="FWV32" s="80"/>
      <c r="FWW32" s="80"/>
      <c r="FWX32" s="85"/>
      <c r="FWY32" s="77"/>
      <c r="FWZ32" s="74"/>
      <c r="FXA32" s="74"/>
      <c r="FXB32" s="85"/>
      <c r="FXC32" s="74"/>
      <c r="FXD32" s="74"/>
      <c r="FXE32" s="85"/>
      <c r="FXF32" s="74"/>
      <c r="FXG32" s="74"/>
      <c r="FXH32" s="85"/>
      <c r="FXI32" s="74"/>
      <c r="FXJ32" s="74"/>
      <c r="FXK32" s="85"/>
      <c r="FXL32" s="80"/>
      <c r="FXM32" s="80"/>
      <c r="FXN32" s="85"/>
      <c r="FXO32" s="77"/>
      <c r="FXP32" s="74"/>
      <c r="FXQ32" s="74"/>
      <c r="FXR32" s="85"/>
      <c r="FXS32" s="74"/>
      <c r="FXT32" s="74"/>
      <c r="FXU32" s="85"/>
      <c r="FXV32" s="74"/>
      <c r="FXW32" s="74"/>
      <c r="FXX32" s="85"/>
      <c r="FXY32" s="74"/>
      <c r="FXZ32" s="74"/>
      <c r="FYA32" s="85"/>
      <c r="FYB32" s="80"/>
      <c r="FYC32" s="80"/>
      <c r="FYD32" s="85"/>
      <c r="FYE32" s="77"/>
      <c r="FYF32" s="74"/>
      <c r="FYG32" s="74"/>
      <c r="FYH32" s="85"/>
      <c r="FYI32" s="74"/>
      <c r="FYJ32" s="74"/>
      <c r="FYK32" s="85"/>
      <c r="FYL32" s="74"/>
      <c r="FYM32" s="74"/>
      <c r="FYN32" s="85"/>
      <c r="FYO32" s="74"/>
      <c r="FYP32" s="74"/>
      <c r="FYQ32" s="85"/>
      <c r="FYR32" s="80"/>
      <c r="FYS32" s="80"/>
      <c r="FYT32" s="85"/>
      <c r="FYU32" s="77"/>
      <c r="FYV32" s="74"/>
      <c r="FYW32" s="74"/>
      <c r="FYX32" s="85"/>
      <c r="FYY32" s="74"/>
      <c r="FYZ32" s="74"/>
      <c r="FZA32" s="85"/>
      <c r="FZB32" s="74"/>
      <c r="FZC32" s="74"/>
      <c r="FZD32" s="85"/>
      <c r="FZE32" s="74"/>
      <c r="FZF32" s="74"/>
      <c r="FZG32" s="85"/>
      <c r="FZH32" s="80"/>
      <c r="FZI32" s="80"/>
      <c r="FZJ32" s="85"/>
      <c r="FZK32" s="77"/>
      <c r="FZL32" s="74"/>
      <c r="FZM32" s="74"/>
      <c r="FZN32" s="85"/>
      <c r="FZO32" s="74"/>
      <c r="FZP32" s="74"/>
      <c r="FZQ32" s="85"/>
      <c r="FZR32" s="74"/>
      <c r="FZS32" s="74"/>
      <c r="FZT32" s="85"/>
      <c r="FZU32" s="74"/>
      <c r="FZV32" s="74"/>
      <c r="FZW32" s="85"/>
      <c r="FZX32" s="80"/>
      <c r="FZY32" s="80"/>
      <c r="FZZ32" s="85"/>
      <c r="GAA32" s="77"/>
      <c r="GAB32" s="74"/>
      <c r="GAC32" s="74"/>
      <c r="GAD32" s="85"/>
      <c r="GAE32" s="74"/>
      <c r="GAF32" s="74"/>
      <c r="GAG32" s="85"/>
      <c r="GAH32" s="74"/>
      <c r="GAI32" s="74"/>
      <c r="GAJ32" s="85"/>
      <c r="GAK32" s="74"/>
      <c r="GAL32" s="74"/>
      <c r="GAM32" s="85"/>
      <c r="GAN32" s="80"/>
      <c r="GAO32" s="80"/>
      <c r="GAP32" s="85"/>
      <c r="GAQ32" s="77"/>
      <c r="GAR32" s="74"/>
      <c r="GAS32" s="74"/>
      <c r="GAT32" s="85"/>
      <c r="GAU32" s="74"/>
      <c r="GAV32" s="74"/>
      <c r="GAW32" s="85"/>
      <c r="GAX32" s="74"/>
      <c r="GAY32" s="74"/>
      <c r="GAZ32" s="85"/>
      <c r="GBA32" s="74"/>
      <c r="GBB32" s="74"/>
      <c r="GBC32" s="85"/>
      <c r="GBD32" s="80"/>
      <c r="GBE32" s="80"/>
      <c r="GBF32" s="85"/>
      <c r="GBG32" s="77"/>
      <c r="GBH32" s="74"/>
      <c r="GBI32" s="74"/>
      <c r="GBJ32" s="85"/>
      <c r="GBK32" s="74"/>
      <c r="GBL32" s="74"/>
      <c r="GBM32" s="85"/>
      <c r="GBN32" s="74"/>
      <c r="GBO32" s="74"/>
      <c r="GBP32" s="85"/>
      <c r="GBQ32" s="74"/>
      <c r="GBR32" s="74"/>
      <c r="GBS32" s="85"/>
      <c r="GBT32" s="80"/>
      <c r="GBU32" s="80"/>
      <c r="GBV32" s="85"/>
      <c r="GBW32" s="77"/>
      <c r="GBX32" s="74"/>
      <c r="GBY32" s="74"/>
      <c r="GBZ32" s="85"/>
      <c r="GCA32" s="74"/>
      <c r="GCB32" s="74"/>
      <c r="GCC32" s="85"/>
      <c r="GCD32" s="74"/>
      <c r="GCE32" s="74"/>
      <c r="GCF32" s="85"/>
      <c r="GCG32" s="74"/>
      <c r="GCH32" s="74"/>
      <c r="GCI32" s="85"/>
      <c r="GCJ32" s="80"/>
      <c r="GCK32" s="80"/>
      <c r="GCL32" s="85"/>
      <c r="GCM32" s="77"/>
      <c r="GCN32" s="74"/>
      <c r="GCO32" s="74"/>
      <c r="GCP32" s="85"/>
      <c r="GCQ32" s="74"/>
      <c r="GCR32" s="74"/>
      <c r="GCS32" s="85"/>
      <c r="GCT32" s="74"/>
      <c r="GCU32" s="74"/>
      <c r="GCV32" s="85"/>
      <c r="GCW32" s="74"/>
      <c r="GCX32" s="74"/>
      <c r="GCY32" s="85"/>
      <c r="GCZ32" s="80"/>
      <c r="GDA32" s="80"/>
      <c r="GDB32" s="85"/>
      <c r="GDC32" s="77"/>
      <c r="GDD32" s="74"/>
      <c r="GDE32" s="74"/>
      <c r="GDF32" s="85"/>
      <c r="GDG32" s="74"/>
      <c r="GDH32" s="74"/>
      <c r="GDI32" s="85"/>
      <c r="GDJ32" s="74"/>
      <c r="GDK32" s="74"/>
      <c r="GDL32" s="85"/>
      <c r="GDM32" s="74"/>
      <c r="GDN32" s="74"/>
      <c r="GDO32" s="85"/>
      <c r="GDP32" s="80"/>
      <c r="GDQ32" s="80"/>
      <c r="GDR32" s="85"/>
      <c r="GDS32" s="77"/>
      <c r="GDT32" s="74"/>
      <c r="GDU32" s="74"/>
      <c r="GDV32" s="85"/>
      <c r="GDW32" s="74"/>
      <c r="GDX32" s="74"/>
      <c r="GDY32" s="85"/>
      <c r="GDZ32" s="74"/>
      <c r="GEA32" s="74"/>
      <c r="GEB32" s="85"/>
      <c r="GEC32" s="74"/>
      <c r="GED32" s="74"/>
      <c r="GEE32" s="85"/>
      <c r="GEF32" s="80"/>
      <c r="GEG32" s="80"/>
      <c r="GEH32" s="85"/>
      <c r="GEI32" s="77"/>
      <c r="GEJ32" s="74"/>
      <c r="GEK32" s="74"/>
      <c r="GEL32" s="85"/>
      <c r="GEM32" s="74"/>
      <c r="GEN32" s="74"/>
      <c r="GEO32" s="85"/>
      <c r="GEP32" s="74"/>
      <c r="GEQ32" s="74"/>
      <c r="GER32" s="85"/>
      <c r="GES32" s="74"/>
      <c r="GET32" s="74"/>
      <c r="GEU32" s="85"/>
      <c r="GEV32" s="80"/>
      <c r="GEW32" s="80"/>
      <c r="GEX32" s="85"/>
      <c r="GEY32" s="77"/>
      <c r="GEZ32" s="74"/>
      <c r="GFA32" s="74"/>
      <c r="GFB32" s="85"/>
      <c r="GFC32" s="74"/>
      <c r="GFD32" s="74"/>
      <c r="GFE32" s="85"/>
      <c r="GFF32" s="74"/>
      <c r="GFG32" s="74"/>
      <c r="GFH32" s="85"/>
      <c r="GFI32" s="74"/>
      <c r="GFJ32" s="74"/>
      <c r="GFK32" s="85"/>
      <c r="GFL32" s="80"/>
      <c r="GFM32" s="80"/>
      <c r="GFN32" s="85"/>
      <c r="GFO32" s="77"/>
      <c r="GFP32" s="74"/>
      <c r="GFQ32" s="74"/>
      <c r="GFR32" s="85"/>
      <c r="GFS32" s="74"/>
      <c r="GFT32" s="74"/>
      <c r="GFU32" s="85"/>
      <c r="GFV32" s="74"/>
      <c r="GFW32" s="74"/>
      <c r="GFX32" s="85"/>
      <c r="GFY32" s="74"/>
      <c r="GFZ32" s="74"/>
      <c r="GGA32" s="85"/>
      <c r="GGB32" s="80"/>
      <c r="GGC32" s="80"/>
      <c r="GGD32" s="85"/>
      <c r="GGE32" s="77"/>
      <c r="GGF32" s="74"/>
      <c r="GGG32" s="74"/>
      <c r="GGH32" s="85"/>
      <c r="GGI32" s="74"/>
      <c r="GGJ32" s="74"/>
      <c r="GGK32" s="85"/>
      <c r="GGL32" s="74"/>
      <c r="GGM32" s="74"/>
      <c r="GGN32" s="85"/>
      <c r="GGO32" s="74"/>
      <c r="GGP32" s="74"/>
      <c r="GGQ32" s="85"/>
      <c r="GGR32" s="80"/>
      <c r="GGS32" s="80"/>
      <c r="GGT32" s="85"/>
      <c r="GGU32" s="77"/>
      <c r="GGV32" s="74"/>
      <c r="GGW32" s="74"/>
      <c r="GGX32" s="85"/>
      <c r="GGY32" s="74"/>
      <c r="GGZ32" s="74"/>
      <c r="GHA32" s="85"/>
      <c r="GHB32" s="74"/>
      <c r="GHC32" s="74"/>
      <c r="GHD32" s="85"/>
      <c r="GHE32" s="74"/>
      <c r="GHF32" s="74"/>
      <c r="GHG32" s="85"/>
      <c r="GHH32" s="80"/>
      <c r="GHI32" s="80"/>
      <c r="GHJ32" s="85"/>
      <c r="GHK32" s="77"/>
      <c r="GHL32" s="74"/>
      <c r="GHM32" s="74"/>
      <c r="GHN32" s="85"/>
      <c r="GHO32" s="74"/>
      <c r="GHP32" s="74"/>
      <c r="GHQ32" s="85"/>
      <c r="GHR32" s="74"/>
      <c r="GHS32" s="74"/>
      <c r="GHT32" s="85"/>
      <c r="GHU32" s="74"/>
      <c r="GHV32" s="74"/>
      <c r="GHW32" s="85"/>
      <c r="GHX32" s="80"/>
      <c r="GHY32" s="80"/>
      <c r="GHZ32" s="85"/>
      <c r="GIA32" s="77"/>
      <c r="GIB32" s="74"/>
      <c r="GIC32" s="74"/>
      <c r="GID32" s="85"/>
      <c r="GIE32" s="74"/>
      <c r="GIF32" s="74"/>
      <c r="GIG32" s="85"/>
      <c r="GIH32" s="74"/>
      <c r="GII32" s="74"/>
      <c r="GIJ32" s="85"/>
      <c r="GIK32" s="74"/>
      <c r="GIL32" s="74"/>
      <c r="GIM32" s="85"/>
      <c r="GIN32" s="80"/>
      <c r="GIO32" s="80"/>
      <c r="GIP32" s="85"/>
      <c r="GIQ32" s="77"/>
      <c r="GIR32" s="74"/>
      <c r="GIS32" s="74"/>
      <c r="GIT32" s="85"/>
      <c r="GIU32" s="74"/>
      <c r="GIV32" s="74"/>
      <c r="GIW32" s="85"/>
      <c r="GIX32" s="74"/>
      <c r="GIY32" s="74"/>
      <c r="GIZ32" s="85"/>
      <c r="GJA32" s="74"/>
      <c r="GJB32" s="74"/>
      <c r="GJC32" s="85"/>
      <c r="GJD32" s="80"/>
      <c r="GJE32" s="80"/>
      <c r="GJF32" s="85"/>
      <c r="GJG32" s="77"/>
      <c r="GJH32" s="74"/>
      <c r="GJI32" s="74"/>
      <c r="GJJ32" s="85"/>
      <c r="GJK32" s="74"/>
      <c r="GJL32" s="74"/>
      <c r="GJM32" s="85"/>
      <c r="GJN32" s="74"/>
      <c r="GJO32" s="74"/>
      <c r="GJP32" s="85"/>
      <c r="GJQ32" s="74"/>
      <c r="GJR32" s="74"/>
      <c r="GJS32" s="85"/>
      <c r="GJT32" s="80"/>
      <c r="GJU32" s="80"/>
      <c r="GJV32" s="85"/>
      <c r="GJW32" s="77"/>
      <c r="GJX32" s="74"/>
      <c r="GJY32" s="74"/>
      <c r="GJZ32" s="85"/>
      <c r="GKA32" s="74"/>
      <c r="GKB32" s="74"/>
      <c r="GKC32" s="85"/>
      <c r="GKD32" s="74"/>
      <c r="GKE32" s="74"/>
      <c r="GKF32" s="85"/>
      <c r="GKG32" s="74"/>
      <c r="GKH32" s="74"/>
      <c r="GKI32" s="85"/>
      <c r="GKJ32" s="80"/>
      <c r="GKK32" s="80"/>
      <c r="GKL32" s="85"/>
      <c r="GKM32" s="77"/>
      <c r="GKN32" s="74"/>
      <c r="GKO32" s="74"/>
      <c r="GKP32" s="85"/>
      <c r="GKQ32" s="74"/>
      <c r="GKR32" s="74"/>
      <c r="GKS32" s="85"/>
      <c r="GKT32" s="74"/>
      <c r="GKU32" s="74"/>
      <c r="GKV32" s="85"/>
      <c r="GKW32" s="74"/>
      <c r="GKX32" s="74"/>
      <c r="GKY32" s="85"/>
      <c r="GKZ32" s="80"/>
      <c r="GLA32" s="80"/>
      <c r="GLB32" s="85"/>
      <c r="GLC32" s="77"/>
      <c r="GLD32" s="74"/>
      <c r="GLE32" s="74"/>
      <c r="GLF32" s="85"/>
      <c r="GLG32" s="74"/>
      <c r="GLH32" s="74"/>
      <c r="GLI32" s="85"/>
      <c r="GLJ32" s="74"/>
      <c r="GLK32" s="74"/>
      <c r="GLL32" s="85"/>
      <c r="GLM32" s="74"/>
      <c r="GLN32" s="74"/>
      <c r="GLO32" s="85"/>
      <c r="GLP32" s="80"/>
      <c r="GLQ32" s="80"/>
      <c r="GLR32" s="85"/>
      <c r="GLS32" s="77"/>
      <c r="GLT32" s="74"/>
      <c r="GLU32" s="74"/>
      <c r="GLV32" s="85"/>
      <c r="GLW32" s="74"/>
      <c r="GLX32" s="74"/>
      <c r="GLY32" s="85"/>
      <c r="GLZ32" s="74"/>
      <c r="GMA32" s="74"/>
      <c r="GMB32" s="85"/>
      <c r="GMC32" s="74"/>
      <c r="GMD32" s="74"/>
      <c r="GME32" s="85"/>
      <c r="GMF32" s="80"/>
      <c r="GMG32" s="80"/>
      <c r="GMH32" s="85"/>
      <c r="GMI32" s="77"/>
      <c r="GMJ32" s="74"/>
      <c r="GMK32" s="74"/>
      <c r="GML32" s="85"/>
      <c r="GMM32" s="74"/>
      <c r="GMN32" s="74"/>
      <c r="GMO32" s="85"/>
      <c r="GMP32" s="74"/>
      <c r="GMQ32" s="74"/>
      <c r="GMR32" s="85"/>
      <c r="GMS32" s="74"/>
      <c r="GMT32" s="74"/>
      <c r="GMU32" s="85"/>
      <c r="GMV32" s="80"/>
      <c r="GMW32" s="80"/>
      <c r="GMX32" s="85"/>
      <c r="GMY32" s="77"/>
      <c r="GMZ32" s="74"/>
      <c r="GNA32" s="74"/>
      <c r="GNB32" s="85"/>
      <c r="GNC32" s="74"/>
      <c r="GND32" s="74"/>
      <c r="GNE32" s="85"/>
      <c r="GNF32" s="74"/>
      <c r="GNG32" s="74"/>
      <c r="GNH32" s="85"/>
      <c r="GNI32" s="74"/>
      <c r="GNJ32" s="74"/>
      <c r="GNK32" s="85"/>
      <c r="GNL32" s="80"/>
      <c r="GNM32" s="80"/>
      <c r="GNN32" s="85"/>
      <c r="GNO32" s="77"/>
      <c r="GNP32" s="74"/>
      <c r="GNQ32" s="74"/>
      <c r="GNR32" s="85"/>
      <c r="GNS32" s="74"/>
      <c r="GNT32" s="74"/>
      <c r="GNU32" s="85"/>
      <c r="GNV32" s="74"/>
      <c r="GNW32" s="74"/>
      <c r="GNX32" s="85"/>
      <c r="GNY32" s="74"/>
      <c r="GNZ32" s="74"/>
      <c r="GOA32" s="85"/>
      <c r="GOB32" s="80"/>
      <c r="GOC32" s="80"/>
      <c r="GOD32" s="85"/>
      <c r="GOE32" s="77"/>
      <c r="GOF32" s="74"/>
      <c r="GOG32" s="74"/>
      <c r="GOH32" s="85"/>
      <c r="GOI32" s="74"/>
      <c r="GOJ32" s="74"/>
      <c r="GOK32" s="85"/>
      <c r="GOL32" s="74"/>
      <c r="GOM32" s="74"/>
      <c r="GON32" s="85"/>
      <c r="GOO32" s="74"/>
      <c r="GOP32" s="74"/>
      <c r="GOQ32" s="85"/>
      <c r="GOR32" s="80"/>
      <c r="GOS32" s="80"/>
      <c r="GOT32" s="85"/>
      <c r="GOU32" s="77"/>
      <c r="GOV32" s="74"/>
      <c r="GOW32" s="74"/>
      <c r="GOX32" s="85"/>
      <c r="GOY32" s="74"/>
      <c r="GOZ32" s="74"/>
      <c r="GPA32" s="85"/>
      <c r="GPB32" s="74"/>
      <c r="GPC32" s="74"/>
      <c r="GPD32" s="85"/>
      <c r="GPE32" s="74"/>
      <c r="GPF32" s="74"/>
      <c r="GPG32" s="85"/>
      <c r="GPH32" s="80"/>
      <c r="GPI32" s="80"/>
      <c r="GPJ32" s="85"/>
      <c r="GPK32" s="77"/>
      <c r="GPL32" s="74"/>
      <c r="GPM32" s="74"/>
      <c r="GPN32" s="85"/>
      <c r="GPO32" s="74"/>
      <c r="GPP32" s="74"/>
      <c r="GPQ32" s="85"/>
      <c r="GPR32" s="74"/>
      <c r="GPS32" s="74"/>
      <c r="GPT32" s="85"/>
      <c r="GPU32" s="74"/>
      <c r="GPV32" s="74"/>
      <c r="GPW32" s="85"/>
      <c r="GPX32" s="80"/>
      <c r="GPY32" s="80"/>
      <c r="GPZ32" s="85"/>
      <c r="GQA32" s="77"/>
      <c r="GQB32" s="74"/>
      <c r="GQC32" s="74"/>
      <c r="GQD32" s="85"/>
      <c r="GQE32" s="74"/>
      <c r="GQF32" s="74"/>
      <c r="GQG32" s="85"/>
      <c r="GQH32" s="74"/>
      <c r="GQI32" s="74"/>
      <c r="GQJ32" s="85"/>
      <c r="GQK32" s="74"/>
      <c r="GQL32" s="74"/>
      <c r="GQM32" s="85"/>
      <c r="GQN32" s="80"/>
      <c r="GQO32" s="80"/>
      <c r="GQP32" s="85"/>
      <c r="GQQ32" s="77"/>
      <c r="GQR32" s="74"/>
      <c r="GQS32" s="74"/>
      <c r="GQT32" s="85"/>
      <c r="GQU32" s="74"/>
      <c r="GQV32" s="74"/>
      <c r="GQW32" s="85"/>
      <c r="GQX32" s="74"/>
      <c r="GQY32" s="74"/>
      <c r="GQZ32" s="85"/>
      <c r="GRA32" s="74"/>
      <c r="GRB32" s="74"/>
      <c r="GRC32" s="85"/>
      <c r="GRD32" s="80"/>
      <c r="GRE32" s="80"/>
      <c r="GRF32" s="85"/>
      <c r="GRG32" s="77"/>
      <c r="GRH32" s="74"/>
      <c r="GRI32" s="74"/>
      <c r="GRJ32" s="85"/>
      <c r="GRK32" s="74"/>
      <c r="GRL32" s="74"/>
      <c r="GRM32" s="85"/>
      <c r="GRN32" s="74"/>
      <c r="GRO32" s="74"/>
      <c r="GRP32" s="85"/>
      <c r="GRQ32" s="74"/>
      <c r="GRR32" s="74"/>
      <c r="GRS32" s="85"/>
      <c r="GRT32" s="80"/>
      <c r="GRU32" s="80"/>
      <c r="GRV32" s="85"/>
      <c r="GRW32" s="77"/>
      <c r="GRX32" s="74"/>
      <c r="GRY32" s="74"/>
      <c r="GRZ32" s="85"/>
      <c r="GSA32" s="74"/>
      <c r="GSB32" s="74"/>
      <c r="GSC32" s="85"/>
      <c r="GSD32" s="74"/>
      <c r="GSE32" s="74"/>
      <c r="GSF32" s="85"/>
      <c r="GSG32" s="74"/>
      <c r="GSH32" s="74"/>
      <c r="GSI32" s="85"/>
      <c r="GSJ32" s="80"/>
      <c r="GSK32" s="80"/>
      <c r="GSL32" s="85"/>
      <c r="GSM32" s="77"/>
      <c r="GSN32" s="74"/>
      <c r="GSO32" s="74"/>
      <c r="GSP32" s="85"/>
      <c r="GSQ32" s="74"/>
      <c r="GSR32" s="74"/>
      <c r="GSS32" s="85"/>
      <c r="GST32" s="74"/>
      <c r="GSU32" s="74"/>
      <c r="GSV32" s="85"/>
      <c r="GSW32" s="74"/>
      <c r="GSX32" s="74"/>
      <c r="GSY32" s="85"/>
      <c r="GSZ32" s="80"/>
      <c r="GTA32" s="80"/>
      <c r="GTB32" s="85"/>
      <c r="GTC32" s="77"/>
      <c r="GTD32" s="74"/>
      <c r="GTE32" s="74"/>
      <c r="GTF32" s="85"/>
      <c r="GTG32" s="74"/>
      <c r="GTH32" s="74"/>
      <c r="GTI32" s="85"/>
      <c r="GTJ32" s="74"/>
      <c r="GTK32" s="74"/>
      <c r="GTL32" s="85"/>
      <c r="GTM32" s="74"/>
      <c r="GTN32" s="74"/>
      <c r="GTO32" s="85"/>
      <c r="GTP32" s="80"/>
      <c r="GTQ32" s="80"/>
      <c r="GTR32" s="85"/>
      <c r="GTS32" s="77"/>
      <c r="GTT32" s="74"/>
      <c r="GTU32" s="74"/>
      <c r="GTV32" s="85"/>
      <c r="GTW32" s="74"/>
      <c r="GTX32" s="74"/>
      <c r="GTY32" s="85"/>
      <c r="GTZ32" s="74"/>
      <c r="GUA32" s="74"/>
      <c r="GUB32" s="85"/>
      <c r="GUC32" s="74"/>
      <c r="GUD32" s="74"/>
      <c r="GUE32" s="85"/>
      <c r="GUF32" s="80"/>
      <c r="GUG32" s="80"/>
      <c r="GUH32" s="85"/>
      <c r="GUI32" s="77"/>
      <c r="GUJ32" s="74"/>
      <c r="GUK32" s="74"/>
      <c r="GUL32" s="85"/>
      <c r="GUM32" s="74"/>
      <c r="GUN32" s="74"/>
      <c r="GUO32" s="85"/>
      <c r="GUP32" s="74"/>
      <c r="GUQ32" s="74"/>
      <c r="GUR32" s="85"/>
      <c r="GUS32" s="74"/>
      <c r="GUT32" s="74"/>
      <c r="GUU32" s="85"/>
      <c r="GUV32" s="80"/>
      <c r="GUW32" s="80"/>
      <c r="GUX32" s="85"/>
      <c r="GUY32" s="77"/>
      <c r="GUZ32" s="74"/>
      <c r="GVA32" s="74"/>
      <c r="GVB32" s="85"/>
      <c r="GVC32" s="74"/>
      <c r="GVD32" s="74"/>
      <c r="GVE32" s="85"/>
      <c r="GVF32" s="74"/>
      <c r="GVG32" s="74"/>
      <c r="GVH32" s="85"/>
      <c r="GVI32" s="74"/>
      <c r="GVJ32" s="74"/>
      <c r="GVK32" s="85"/>
      <c r="GVL32" s="80"/>
      <c r="GVM32" s="80"/>
      <c r="GVN32" s="85"/>
      <c r="GVO32" s="77"/>
      <c r="GVP32" s="74"/>
      <c r="GVQ32" s="74"/>
      <c r="GVR32" s="85"/>
      <c r="GVS32" s="74"/>
      <c r="GVT32" s="74"/>
      <c r="GVU32" s="85"/>
      <c r="GVV32" s="74"/>
      <c r="GVW32" s="74"/>
      <c r="GVX32" s="85"/>
      <c r="GVY32" s="74"/>
      <c r="GVZ32" s="74"/>
      <c r="GWA32" s="85"/>
      <c r="GWB32" s="80"/>
      <c r="GWC32" s="80"/>
      <c r="GWD32" s="85"/>
      <c r="GWE32" s="77"/>
      <c r="GWF32" s="74"/>
      <c r="GWG32" s="74"/>
      <c r="GWH32" s="85"/>
      <c r="GWI32" s="74"/>
      <c r="GWJ32" s="74"/>
      <c r="GWK32" s="85"/>
      <c r="GWL32" s="74"/>
      <c r="GWM32" s="74"/>
      <c r="GWN32" s="85"/>
      <c r="GWO32" s="74"/>
      <c r="GWP32" s="74"/>
      <c r="GWQ32" s="85"/>
      <c r="GWR32" s="80"/>
      <c r="GWS32" s="80"/>
      <c r="GWT32" s="85"/>
      <c r="GWU32" s="77"/>
      <c r="GWV32" s="74"/>
      <c r="GWW32" s="74"/>
      <c r="GWX32" s="85"/>
      <c r="GWY32" s="74"/>
      <c r="GWZ32" s="74"/>
      <c r="GXA32" s="85"/>
      <c r="GXB32" s="74"/>
      <c r="GXC32" s="74"/>
      <c r="GXD32" s="85"/>
      <c r="GXE32" s="74"/>
      <c r="GXF32" s="74"/>
      <c r="GXG32" s="85"/>
      <c r="GXH32" s="80"/>
      <c r="GXI32" s="80"/>
      <c r="GXJ32" s="85"/>
      <c r="GXK32" s="77"/>
      <c r="GXL32" s="74"/>
      <c r="GXM32" s="74"/>
      <c r="GXN32" s="85"/>
      <c r="GXO32" s="74"/>
      <c r="GXP32" s="74"/>
      <c r="GXQ32" s="85"/>
      <c r="GXR32" s="74"/>
      <c r="GXS32" s="74"/>
      <c r="GXT32" s="85"/>
      <c r="GXU32" s="74"/>
      <c r="GXV32" s="74"/>
      <c r="GXW32" s="85"/>
      <c r="GXX32" s="80"/>
      <c r="GXY32" s="80"/>
      <c r="GXZ32" s="85"/>
      <c r="GYA32" s="77"/>
      <c r="GYB32" s="74"/>
      <c r="GYC32" s="74"/>
      <c r="GYD32" s="85"/>
      <c r="GYE32" s="74"/>
      <c r="GYF32" s="74"/>
      <c r="GYG32" s="85"/>
      <c r="GYH32" s="74"/>
      <c r="GYI32" s="74"/>
      <c r="GYJ32" s="85"/>
      <c r="GYK32" s="74"/>
      <c r="GYL32" s="74"/>
      <c r="GYM32" s="85"/>
      <c r="GYN32" s="80"/>
      <c r="GYO32" s="80"/>
      <c r="GYP32" s="85"/>
      <c r="GYQ32" s="77"/>
      <c r="GYR32" s="74"/>
      <c r="GYS32" s="74"/>
      <c r="GYT32" s="85"/>
      <c r="GYU32" s="74"/>
      <c r="GYV32" s="74"/>
      <c r="GYW32" s="85"/>
      <c r="GYX32" s="74"/>
      <c r="GYY32" s="74"/>
      <c r="GYZ32" s="85"/>
      <c r="GZA32" s="74"/>
      <c r="GZB32" s="74"/>
      <c r="GZC32" s="85"/>
      <c r="GZD32" s="80"/>
      <c r="GZE32" s="80"/>
      <c r="GZF32" s="85"/>
      <c r="GZG32" s="77"/>
      <c r="GZH32" s="74"/>
      <c r="GZI32" s="74"/>
      <c r="GZJ32" s="85"/>
      <c r="GZK32" s="74"/>
      <c r="GZL32" s="74"/>
      <c r="GZM32" s="85"/>
      <c r="GZN32" s="74"/>
      <c r="GZO32" s="74"/>
      <c r="GZP32" s="85"/>
      <c r="GZQ32" s="74"/>
      <c r="GZR32" s="74"/>
      <c r="GZS32" s="85"/>
      <c r="GZT32" s="80"/>
      <c r="GZU32" s="80"/>
      <c r="GZV32" s="85"/>
      <c r="GZW32" s="77"/>
      <c r="GZX32" s="74"/>
      <c r="GZY32" s="74"/>
      <c r="GZZ32" s="85"/>
      <c r="HAA32" s="74"/>
      <c r="HAB32" s="74"/>
      <c r="HAC32" s="85"/>
      <c r="HAD32" s="74"/>
      <c r="HAE32" s="74"/>
      <c r="HAF32" s="85"/>
      <c r="HAG32" s="74"/>
      <c r="HAH32" s="74"/>
      <c r="HAI32" s="85"/>
      <c r="HAJ32" s="80"/>
      <c r="HAK32" s="80"/>
      <c r="HAL32" s="85"/>
      <c r="HAM32" s="77"/>
      <c r="HAN32" s="74"/>
      <c r="HAO32" s="74"/>
      <c r="HAP32" s="85"/>
      <c r="HAQ32" s="74"/>
      <c r="HAR32" s="74"/>
      <c r="HAS32" s="85"/>
      <c r="HAT32" s="74"/>
      <c r="HAU32" s="74"/>
      <c r="HAV32" s="85"/>
      <c r="HAW32" s="74"/>
      <c r="HAX32" s="74"/>
      <c r="HAY32" s="85"/>
      <c r="HAZ32" s="80"/>
      <c r="HBA32" s="80"/>
      <c r="HBB32" s="85"/>
      <c r="HBC32" s="77"/>
      <c r="HBD32" s="74"/>
      <c r="HBE32" s="74"/>
      <c r="HBF32" s="85"/>
      <c r="HBG32" s="74"/>
      <c r="HBH32" s="74"/>
      <c r="HBI32" s="85"/>
      <c r="HBJ32" s="74"/>
      <c r="HBK32" s="74"/>
      <c r="HBL32" s="85"/>
      <c r="HBM32" s="74"/>
      <c r="HBN32" s="74"/>
      <c r="HBO32" s="85"/>
      <c r="HBP32" s="80"/>
      <c r="HBQ32" s="80"/>
      <c r="HBR32" s="85"/>
      <c r="HBS32" s="77"/>
      <c r="HBT32" s="74"/>
      <c r="HBU32" s="74"/>
      <c r="HBV32" s="85"/>
      <c r="HBW32" s="74"/>
      <c r="HBX32" s="74"/>
      <c r="HBY32" s="85"/>
      <c r="HBZ32" s="74"/>
      <c r="HCA32" s="74"/>
      <c r="HCB32" s="85"/>
      <c r="HCC32" s="74"/>
      <c r="HCD32" s="74"/>
      <c r="HCE32" s="85"/>
      <c r="HCF32" s="80"/>
      <c r="HCG32" s="80"/>
      <c r="HCH32" s="85"/>
      <c r="HCI32" s="77"/>
      <c r="HCJ32" s="74"/>
      <c r="HCK32" s="74"/>
      <c r="HCL32" s="85"/>
      <c r="HCM32" s="74"/>
      <c r="HCN32" s="74"/>
      <c r="HCO32" s="85"/>
      <c r="HCP32" s="74"/>
      <c r="HCQ32" s="74"/>
      <c r="HCR32" s="85"/>
      <c r="HCS32" s="74"/>
      <c r="HCT32" s="74"/>
      <c r="HCU32" s="85"/>
      <c r="HCV32" s="80"/>
      <c r="HCW32" s="80"/>
      <c r="HCX32" s="85"/>
      <c r="HCY32" s="77"/>
      <c r="HCZ32" s="74"/>
      <c r="HDA32" s="74"/>
      <c r="HDB32" s="85"/>
      <c r="HDC32" s="74"/>
      <c r="HDD32" s="74"/>
      <c r="HDE32" s="85"/>
      <c r="HDF32" s="74"/>
      <c r="HDG32" s="74"/>
      <c r="HDH32" s="85"/>
      <c r="HDI32" s="74"/>
      <c r="HDJ32" s="74"/>
      <c r="HDK32" s="85"/>
      <c r="HDL32" s="80"/>
      <c r="HDM32" s="80"/>
      <c r="HDN32" s="85"/>
      <c r="HDO32" s="77"/>
      <c r="HDP32" s="74"/>
      <c r="HDQ32" s="74"/>
      <c r="HDR32" s="85"/>
      <c r="HDS32" s="74"/>
      <c r="HDT32" s="74"/>
      <c r="HDU32" s="85"/>
      <c r="HDV32" s="74"/>
      <c r="HDW32" s="74"/>
      <c r="HDX32" s="85"/>
      <c r="HDY32" s="74"/>
      <c r="HDZ32" s="74"/>
      <c r="HEA32" s="85"/>
      <c r="HEB32" s="80"/>
      <c r="HEC32" s="80"/>
      <c r="HED32" s="85"/>
      <c r="HEE32" s="77"/>
      <c r="HEF32" s="74"/>
      <c r="HEG32" s="74"/>
      <c r="HEH32" s="85"/>
      <c r="HEI32" s="74"/>
      <c r="HEJ32" s="74"/>
      <c r="HEK32" s="85"/>
      <c r="HEL32" s="74"/>
      <c r="HEM32" s="74"/>
      <c r="HEN32" s="85"/>
      <c r="HEO32" s="74"/>
      <c r="HEP32" s="74"/>
      <c r="HEQ32" s="85"/>
      <c r="HER32" s="80"/>
      <c r="HES32" s="80"/>
      <c r="HET32" s="85"/>
      <c r="HEU32" s="77"/>
      <c r="HEV32" s="74"/>
      <c r="HEW32" s="74"/>
      <c r="HEX32" s="85"/>
      <c r="HEY32" s="74"/>
      <c r="HEZ32" s="74"/>
      <c r="HFA32" s="85"/>
      <c r="HFB32" s="74"/>
      <c r="HFC32" s="74"/>
      <c r="HFD32" s="85"/>
      <c r="HFE32" s="74"/>
      <c r="HFF32" s="74"/>
      <c r="HFG32" s="85"/>
      <c r="HFH32" s="80"/>
      <c r="HFI32" s="80"/>
      <c r="HFJ32" s="85"/>
      <c r="HFK32" s="77"/>
      <c r="HFL32" s="74"/>
      <c r="HFM32" s="74"/>
      <c r="HFN32" s="85"/>
      <c r="HFO32" s="74"/>
      <c r="HFP32" s="74"/>
      <c r="HFQ32" s="85"/>
      <c r="HFR32" s="74"/>
      <c r="HFS32" s="74"/>
      <c r="HFT32" s="85"/>
      <c r="HFU32" s="74"/>
      <c r="HFV32" s="74"/>
      <c r="HFW32" s="85"/>
      <c r="HFX32" s="80"/>
      <c r="HFY32" s="80"/>
      <c r="HFZ32" s="85"/>
      <c r="HGA32" s="77"/>
      <c r="HGB32" s="74"/>
      <c r="HGC32" s="74"/>
      <c r="HGD32" s="85"/>
      <c r="HGE32" s="74"/>
      <c r="HGF32" s="74"/>
      <c r="HGG32" s="85"/>
      <c r="HGH32" s="74"/>
      <c r="HGI32" s="74"/>
      <c r="HGJ32" s="85"/>
      <c r="HGK32" s="74"/>
      <c r="HGL32" s="74"/>
      <c r="HGM32" s="85"/>
      <c r="HGN32" s="80"/>
      <c r="HGO32" s="80"/>
      <c r="HGP32" s="85"/>
      <c r="HGQ32" s="77"/>
      <c r="HGR32" s="74"/>
      <c r="HGS32" s="74"/>
      <c r="HGT32" s="85"/>
      <c r="HGU32" s="74"/>
      <c r="HGV32" s="74"/>
      <c r="HGW32" s="85"/>
      <c r="HGX32" s="74"/>
      <c r="HGY32" s="74"/>
      <c r="HGZ32" s="85"/>
      <c r="HHA32" s="74"/>
      <c r="HHB32" s="74"/>
      <c r="HHC32" s="85"/>
      <c r="HHD32" s="80"/>
      <c r="HHE32" s="80"/>
      <c r="HHF32" s="85"/>
      <c r="HHG32" s="77"/>
      <c r="HHH32" s="74"/>
      <c r="HHI32" s="74"/>
      <c r="HHJ32" s="85"/>
      <c r="HHK32" s="74"/>
      <c r="HHL32" s="74"/>
      <c r="HHM32" s="85"/>
      <c r="HHN32" s="74"/>
      <c r="HHO32" s="74"/>
      <c r="HHP32" s="85"/>
      <c r="HHQ32" s="74"/>
      <c r="HHR32" s="74"/>
      <c r="HHS32" s="85"/>
      <c r="HHT32" s="80"/>
      <c r="HHU32" s="80"/>
      <c r="HHV32" s="85"/>
      <c r="HHW32" s="77"/>
      <c r="HHX32" s="74"/>
      <c r="HHY32" s="74"/>
      <c r="HHZ32" s="85"/>
      <c r="HIA32" s="74"/>
      <c r="HIB32" s="74"/>
      <c r="HIC32" s="85"/>
      <c r="HID32" s="74"/>
      <c r="HIE32" s="74"/>
      <c r="HIF32" s="85"/>
      <c r="HIG32" s="74"/>
      <c r="HIH32" s="74"/>
      <c r="HII32" s="85"/>
      <c r="HIJ32" s="80"/>
      <c r="HIK32" s="80"/>
      <c r="HIL32" s="85"/>
      <c r="HIM32" s="77"/>
      <c r="HIN32" s="74"/>
      <c r="HIO32" s="74"/>
      <c r="HIP32" s="85"/>
      <c r="HIQ32" s="74"/>
      <c r="HIR32" s="74"/>
      <c r="HIS32" s="85"/>
      <c r="HIT32" s="74"/>
      <c r="HIU32" s="74"/>
      <c r="HIV32" s="85"/>
      <c r="HIW32" s="74"/>
      <c r="HIX32" s="74"/>
      <c r="HIY32" s="85"/>
      <c r="HIZ32" s="80"/>
      <c r="HJA32" s="80"/>
      <c r="HJB32" s="85"/>
      <c r="HJC32" s="77"/>
      <c r="HJD32" s="74"/>
      <c r="HJE32" s="74"/>
      <c r="HJF32" s="85"/>
      <c r="HJG32" s="74"/>
      <c r="HJH32" s="74"/>
      <c r="HJI32" s="85"/>
      <c r="HJJ32" s="74"/>
      <c r="HJK32" s="74"/>
      <c r="HJL32" s="85"/>
      <c r="HJM32" s="74"/>
      <c r="HJN32" s="74"/>
      <c r="HJO32" s="85"/>
      <c r="HJP32" s="80"/>
      <c r="HJQ32" s="80"/>
      <c r="HJR32" s="85"/>
      <c r="HJS32" s="77"/>
      <c r="HJT32" s="74"/>
      <c r="HJU32" s="74"/>
      <c r="HJV32" s="85"/>
      <c r="HJW32" s="74"/>
      <c r="HJX32" s="74"/>
      <c r="HJY32" s="85"/>
      <c r="HJZ32" s="74"/>
      <c r="HKA32" s="74"/>
      <c r="HKB32" s="85"/>
      <c r="HKC32" s="74"/>
      <c r="HKD32" s="74"/>
      <c r="HKE32" s="85"/>
      <c r="HKF32" s="80"/>
      <c r="HKG32" s="80"/>
      <c r="HKH32" s="85"/>
      <c r="HKI32" s="77"/>
      <c r="HKJ32" s="74"/>
      <c r="HKK32" s="74"/>
      <c r="HKL32" s="85"/>
      <c r="HKM32" s="74"/>
      <c r="HKN32" s="74"/>
      <c r="HKO32" s="85"/>
      <c r="HKP32" s="74"/>
      <c r="HKQ32" s="74"/>
      <c r="HKR32" s="85"/>
      <c r="HKS32" s="74"/>
      <c r="HKT32" s="74"/>
      <c r="HKU32" s="85"/>
      <c r="HKV32" s="80"/>
      <c r="HKW32" s="80"/>
      <c r="HKX32" s="85"/>
      <c r="HKY32" s="77"/>
      <c r="HKZ32" s="74"/>
      <c r="HLA32" s="74"/>
      <c r="HLB32" s="85"/>
      <c r="HLC32" s="74"/>
      <c r="HLD32" s="74"/>
      <c r="HLE32" s="85"/>
      <c r="HLF32" s="74"/>
      <c r="HLG32" s="74"/>
      <c r="HLH32" s="85"/>
      <c r="HLI32" s="74"/>
      <c r="HLJ32" s="74"/>
      <c r="HLK32" s="85"/>
      <c r="HLL32" s="80"/>
      <c r="HLM32" s="80"/>
      <c r="HLN32" s="85"/>
      <c r="HLO32" s="77"/>
      <c r="HLP32" s="74"/>
      <c r="HLQ32" s="74"/>
      <c r="HLR32" s="85"/>
      <c r="HLS32" s="74"/>
      <c r="HLT32" s="74"/>
      <c r="HLU32" s="85"/>
      <c r="HLV32" s="74"/>
      <c r="HLW32" s="74"/>
      <c r="HLX32" s="85"/>
      <c r="HLY32" s="74"/>
      <c r="HLZ32" s="74"/>
      <c r="HMA32" s="85"/>
      <c r="HMB32" s="80"/>
      <c r="HMC32" s="80"/>
      <c r="HMD32" s="85"/>
      <c r="HME32" s="77"/>
      <c r="HMF32" s="74"/>
      <c r="HMG32" s="74"/>
      <c r="HMH32" s="85"/>
      <c r="HMI32" s="74"/>
      <c r="HMJ32" s="74"/>
      <c r="HMK32" s="85"/>
      <c r="HML32" s="74"/>
      <c r="HMM32" s="74"/>
      <c r="HMN32" s="85"/>
      <c r="HMO32" s="74"/>
      <c r="HMP32" s="74"/>
      <c r="HMQ32" s="85"/>
      <c r="HMR32" s="80"/>
      <c r="HMS32" s="80"/>
      <c r="HMT32" s="85"/>
      <c r="HMU32" s="77"/>
      <c r="HMV32" s="74"/>
      <c r="HMW32" s="74"/>
      <c r="HMX32" s="85"/>
      <c r="HMY32" s="74"/>
      <c r="HMZ32" s="74"/>
      <c r="HNA32" s="85"/>
      <c r="HNB32" s="74"/>
      <c r="HNC32" s="74"/>
      <c r="HND32" s="85"/>
      <c r="HNE32" s="74"/>
      <c r="HNF32" s="74"/>
      <c r="HNG32" s="85"/>
      <c r="HNH32" s="80"/>
      <c r="HNI32" s="80"/>
      <c r="HNJ32" s="85"/>
      <c r="HNK32" s="77"/>
      <c r="HNL32" s="74"/>
      <c r="HNM32" s="74"/>
      <c r="HNN32" s="85"/>
      <c r="HNO32" s="74"/>
      <c r="HNP32" s="74"/>
      <c r="HNQ32" s="85"/>
      <c r="HNR32" s="74"/>
      <c r="HNS32" s="74"/>
      <c r="HNT32" s="85"/>
      <c r="HNU32" s="74"/>
      <c r="HNV32" s="74"/>
      <c r="HNW32" s="85"/>
      <c r="HNX32" s="80"/>
      <c r="HNY32" s="80"/>
      <c r="HNZ32" s="85"/>
      <c r="HOA32" s="77"/>
      <c r="HOB32" s="74"/>
      <c r="HOC32" s="74"/>
      <c r="HOD32" s="85"/>
      <c r="HOE32" s="74"/>
      <c r="HOF32" s="74"/>
      <c r="HOG32" s="85"/>
      <c r="HOH32" s="74"/>
      <c r="HOI32" s="74"/>
      <c r="HOJ32" s="85"/>
      <c r="HOK32" s="74"/>
      <c r="HOL32" s="74"/>
      <c r="HOM32" s="85"/>
      <c r="HON32" s="80"/>
      <c r="HOO32" s="80"/>
      <c r="HOP32" s="85"/>
      <c r="HOQ32" s="77"/>
      <c r="HOR32" s="74"/>
      <c r="HOS32" s="74"/>
      <c r="HOT32" s="85"/>
      <c r="HOU32" s="74"/>
      <c r="HOV32" s="74"/>
      <c r="HOW32" s="85"/>
      <c r="HOX32" s="74"/>
      <c r="HOY32" s="74"/>
      <c r="HOZ32" s="85"/>
      <c r="HPA32" s="74"/>
      <c r="HPB32" s="74"/>
      <c r="HPC32" s="85"/>
      <c r="HPD32" s="80"/>
      <c r="HPE32" s="80"/>
      <c r="HPF32" s="85"/>
      <c r="HPG32" s="77"/>
      <c r="HPH32" s="74"/>
      <c r="HPI32" s="74"/>
      <c r="HPJ32" s="85"/>
      <c r="HPK32" s="74"/>
      <c r="HPL32" s="74"/>
      <c r="HPM32" s="85"/>
      <c r="HPN32" s="74"/>
      <c r="HPO32" s="74"/>
      <c r="HPP32" s="85"/>
      <c r="HPQ32" s="74"/>
      <c r="HPR32" s="74"/>
      <c r="HPS32" s="85"/>
      <c r="HPT32" s="80"/>
      <c r="HPU32" s="80"/>
      <c r="HPV32" s="85"/>
      <c r="HPW32" s="77"/>
      <c r="HPX32" s="74"/>
      <c r="HPY32" s="74"/>
      <c r="HPZ32" s="85"/>
      <c r="HQA32" s="74"/>
      <c r="HQB32" s="74"/>
      <c r="HQC32" s="85"/>
      <c r="HQD32" s="74"/>
      <c r="HQE32" s="74"/>
      <c r="HQF32" s="85"/>
      <c r="HQG32" s="74"/>
      <c r="HQH32" s="74"/>
      <c r="HQI32" s="85"/>
      <c r="HQJ32" s="80"/>
      <c r="HQK32" s="80"/>
      <c r="HQL32" s="85"/>
      <c r="HQM32" s="77"/>
      <c r="HQN32" s="74"/>
      <c r="HQO32" s="74"/>
      <c r="HQP32" s="85"/>
      <c r="HQQ32" s="74"/>
      <c r="HQR32" s="74"/>
      <c r="HQS32" s="85"/>
      <c r="HQT32" s="74"/>
      <c r="HQU32" s="74"/>
      <c r="HQV32" s="85"/>
      <c r="HQW32" s="74"/>
      <c r="HQX32" s="74"/>
      <c r="HQY32" s="85"/>
      <c r="HQZ32" s="80"/>
      <c r="HRA32" s="80"/>
      <c r="HRB32" s="85"/>
      <c r="HRC32" s="77"/>
      <c r="HRD32" s="74"/>
      <c r="HRE32" s="74"/>
      <c r="HRF32" s="85"/>
      <c r="HRG32" s="74"/>
      <c r="HRH32" s="74"/>
      <c r="HRI32" s="85"/>
      <c r="HRJ32" s="74"/>
      <c r="HRK32" s="74"/>
      <c r="HRL32" s="85"/>
      <c r="HRM32" s="74"/>
      <c r="HRN32" s="74"/>
      <c r="HRO32" s="85"/>
      <c r="HRP32" s="80"/>
      <c r="HRQ32" s="80"/>
      <c r="HRR32" s="85"/>
      <c r="HRS32" s="77"/>
      <c r="HRT32" s="74"/>
      <c r="HRU32" s="74"/>
      <c r="HRV32" s="85"/>
      <c r="HRW32" s="74"/>
      <c r="HRX32" s="74"/>
      <c r="HRY32" s="85"/>
      <c r="HRZ32" s="74"/>
      <c r="HSA32" s="74"/>
      <c r="HSB32" s="85"/>
      <c r="HSC32" s="74"/>
      <c r="HSD32" s="74"/>
      <c r="HSE32" s="85"/>
      <c r="HSF32" s="80"/>
      <c r="HSG32" s="80"/>
      <c r="HSH32" s="85"/>
      <c r="HSI32" s="77"/>
      <c r="HSJ32" s="74"/>
      <c r="HSK32" s="74"/>
      <c r="HSL32" s="85"/>
      <c r="HSM32" s="74"/>
      <c r="HSN32" s="74"/>
      <c r="HSO32" s="85"/>
      <c r="HSP32" s="74"/>
      <c r="HSQ32" s="74"/>
      <c r="HSR32" s="85"/>
      <c r="HSS32" s="74"/>
      <c r="HST32" s="74"/>
      <c r="HSU32" s="85"/>
      <c r="HSV32" s="80"/>
      <c r="HSW32" s="80"/>
      <c r="HSX32" s="85"/>
      <c r="HSY32" s="77"/>
      <c r="HSZ32" s="74"/>
      <c r="HTA32" s="74"/>
      <c r="HTB32" s="85"/>
      <c r="HTC32" s="74"/>
      <c r="HTD32" s="74"/>
      <c r="HTE32" s="85"/>
      <c r="HTF32" s="74"/>
      <c r="HTG32" s="74"/>
      <c r="HTH32" s="85"/>
      <c r="HTI32" s="74"/>
      <c r="HTJ32" s="74"/>
      <c r="HTK32" s="85"/>
      <c r="HTL32" s="80"/>
      <c r="HTM32" s="80"/>
      <c r="HTN32" s="85"/>
      <c r="HTO32" s="77"/>
      <c r="HTP32" s="74"/>
      <c r="HTQ32" s="74"/>
      <c r="HTR32" s="85"/>
      <c r="HTS32" s="74"/>
      <c r="HTT32" s="74"/>
      <c r="HTU32" s="85"/>
      <c r="HTV32" s="74"/>
      <c r="HTW32" s="74"/>
      <c r="HTX32" s="85"/>
      <c r="HTY32" s="74"/>
      <c r="HTZ32" s="74"/>
      <c r="HUA32" s="85"/>
      <c r="HUB32" s="80"/>
      <c r="HUC32" s="80"/>
      <c r="HUD32" s="85"/>
      <c r="HUE32" s="77"/>
      <c r="HUF32" s="74"/>
      <c r="HUG32" s="74"/>
      <c r="HUH32" s="85"/>
      <c r="HUI32" s="74"/>
      <c r="HUJ32" s="74"/>
      <c r="HUK32" s="85"/>
      <c r="HUL32" s="74"/>
      <c r="HUM32" s="74"/>
      <c r="HUN32" s="85"/>
      <c r="HUO32" s="74"/>
      <c r="HUP32" s="74"/>
      <c r="HUQ32" s="85"/>
      <c r="HUR32" s="80"/>
      <c r="HUS32" s="80"/>
      <c r="HUT32" s="85"/>
      <c r="HUU32" s="77"/>
      <c r="HUV32" s="74"/>
      <c r="HUW32" s="74"/>
      <c r="HUX32" s="85"/>
      <c r="HUY32" s="74"/>
      <c r="HUZ32" s="74"/>
      <c r="HVA32" s="85"/>
      <c r="HVB32" s="74"/>
      <c r="HVC32" s="74"/>
      <c r="HVD32" s="85"/>
      <c r="HVE32" s="74"/>
      <c r="HVF32" s="74"/>
      <c r="HVG32" s="85"/>
      <c r="HVH32" s="80"/>
      <c r="HVI32" s="80"/>
      <c r="HVJ32" s="85"/>
      <c r="HVK32" s="77"/>
      <c r="HVL32" s="74"/>
      <c r="HVM32" s="74"/>
      <c r="HVN32" s="85"/>
      <c r="HVO32" s="74"/>
      <c r="HVP32" s="74"/>
      <c r="HVQ32" s="85"/>
      <c r="HVR32" s="74"/>
      <c r="HVS32" s="74"/>
      <c r="HVT32" s="85"/>
      <c r="HVU32" s="74"/>
      <c r="HVV32" s="74"/>
      <c r="HVW32" s="85"/>
      <c r="HVX32" s="80"/>
      <c r="HVY32" s="80"/>
      <c r="HVZ32" s="85"/>
      <c r="HWA32" s="77"/>
      <c r="HWB32" s="74"/>
      <c r="HWC32" s="74"/>
      <c r="HWD32" s="85"/>
      <c r="HWE32" s="74"/>
      <c r="HWF32" s="74"/>
      <c r="HWG32" s="85"/>
      <c r="HWH32" s="74"/>
      <c r="HWI32" s="74"/>
      <c r="HWJ32" s="85"/>
      <c r="HWK32" s="74"/>
      <c r="HWL32" s="74"/>
      <c r="HWM32" s="85"/>
      <c r="HWN32" s="80"/>
      <c r="HWO32" s="80"/>
      <c r="HWP32" s="85"/>
      <c r="HWQ32" s="77"/>
      <c r="HWR32" s="74"/>
      <c r="HWS32" s="74"/>
      <c r="HWT32" s="85"/>
      <c r="HWU32" s="74"/>
      <c r="HWV32" s="74"/>
      <c r="HWW32" s="85"/>
      <c r="HWX32" s="74"/>
      <c r="HWY32" s="74"/>
      <c r="HWZ32" s="85"/>
      <c r="HXA32" s="74"/>
      <c r="HXB32" s="74"/>
      <c r="HXC32" s="85"/>
      <c r="HXD32" s="80"/>
      <c r="HXE32" s="80"/>
      <c r="HXF32" s="85"/>
      <c r="HXG32" s="77"/>
      <c r="HXH32" s="74"/>
      <c r="HXI32" s="74"/>
      <c r="HXJ32" s="85"/>
      <c r="HXK32" s="74"/>
      <c r="HXL32" s="74"/>
      <c r="HXM32" s="85"/>
      <c r="HXN32" s="74"/>
      <c r="HXO32" s="74"/>
      <c r="HXP32" s="85"/>
      <c r="HXQ32" s="74"/>
      <c r="HXR32" s="74"/>
      <c r="HXS32" s="85"/>
      <c r="HXT32" s="80"/>
      <c r="HXU32" s="80"/>
      <c r="HXV32" s="85"/>
      <c r="HXW32" s="77"/>
      <c r="HXX32" s="74"/>
      <c r="HXY32" s="74"/>
      <c r="HXZ32" s="85"/>
      <c r="HYA32" s="74"/>
      <c r="HYB32" s="74"/>
      <c r="HYC32" s="85"/>
      <c r="HYD32" s="74"/>
      <c r="HYE32" s="74"/>
      <c r="HYF32" s="85"/>
      <c r="HYG32" s="74"/>
      <c r="HYH32" s="74"/>
      <c r="HYI32" s="85"/>
      <c r="HYJ32" s="80"/>
      <c r="HYK32" s="80"/>
      <c r="HYL32" s="85"/>
      <c r="HYM32" s="77"/>
      <c r="HYN32" s="74"/>
      <c r="HYO32" s="74"/>
      <c r="HYP32" s="85"/>
      <c r="HYQ32" s="74"/>
      <c r="HYR32" s="74"/>
      <c r="HYS32" s="85"/>
      <c r="HYT32" s="74"/>
      <c r="HYU32" s="74"/>
      <c r="HYV32" s="85"/>
      <c r="HYW32" s="74"/>
      <c r="HYX32" s="74"/>
      <c r="HYY32" s="85"/>
      <c r="HYZ32" s="80"/>
      <c r="HZA32" s="80"/>
      <c r="HZB32" s="85"/>
      <c r="HZC32" s="77"/>
      <c r="HZD32" s="74"/>
      <c r="HZE32" s="74"/>
      <c r="HZF32" s="85"/>
      <c r="HZG32" s="74"/>
      <c r="HZH32" s="74"/>
      <c r="HZI32" s="85"/>
      <c r="HZJ32" s="74"/>
      <c r="HZK32" s="74"/>
      <c r="HZL32" s="85"/>
      <c r="HZM32" s="74"/>
      <c r="HZN32" s="74"/>
      <c r="HZO32" s="85"/>
      <c r="HZP32" s="80"/>
      <c r="HZQ32" s="80"/>
      <c r="HZR32" s="85"/>
      <c r="HZS32" s="77"/>
      <c r="HZT32" s="74"/>
      <c r="HZU32" s="74"/>
      <c r="HZV32" s="85"/>
      <c r="HZW32" s="74"/>
      <c r="HZX32" s="74"/>
      <c r="HZY32" s="85"/>
      <c r="HZZ32" s="74"/>
      <c r="IAA32" s="74"/>
      <c r="IAB32" s="85"/>
      <c r="IAC32" s="74"/>
      <c r="IAD32" s="74"/>
      <c r="IAE32" s="85"/>
      <c r="IAF32" s="80"/>
      <c r="IAG32" s="80"/>
      <c r="IAH32" s="85"/>
      <c r="IAI32" s="77"/>
      <c r="IAJ32" s="74"/>
      <c r="IAK32" s="74"/>
      <c r="IAL32" s="85"/>
      <c r="IAM32" s="74"/>
      <c r="IAN32" s="74"/>
      <c r="IAO32" s="85"/>
      <c r="IAP32" s="74"/>
      <c r="IAQ32" s="74"/>
      <c r="IAR32" s="85"/>
      <c r="IAS32" s="74"/>
      <c r="IAT32" s="74"/>
      <c r="IAU32" s="85"/>
      <c r="IAV32" s="80"/>
      <c r="IAW32" s="80"/>
      <c r="IAX32" s="85"/>
      <c r="IAY32" s="77"/>
      <c r="IAZ32" s="74"/>
      <c r="IBA32" s="74"/>
      <c r="IBB32" s="85"/>
      <c r="IBC32" s="74"/>
      <c r="IBD32" s="74"/>
      <c r="IBE32" s="85"/>
      <c r="IBF32" s="74"/>
      <c r="IBG32" s="74"/>
      <c r="IBH32" s="85"/>
      <c r="IBI32" s="74"/>
      <c r="IBJ32" s="74"/>
      <c r="IBK32" s="85"/>
      <c r="IBL32" s="80"/>
      <c r="IBM32" s="80"/>
      <c r="IBN32" s="85"/>
      <c r="IBO32" s="77"/>
      <c r="IBP32" s="74"/>
      <c r="IBQ32" s="74"/>
      <c r="IBR32" s="85"/>
      <c r="IBS32" s="74"/>
      <c r="IBT32" s="74"/>
      <c r="IBU32" s="85"/>
      <c r="IBV32" s="74"/>
      <c r="IBW32" s="74"/>
      <c r="IBX32" s="85"/>
      <c r="IBY32" s="74"/>
      <c r="IBZ32" s="74"/>
      <c r="ICA32" s="85"/>
      <c r="ICB32" s="80"/>
      <c r="ICC32" s="80"/>
      <c r="ICD32" s="85"/>
      <c r="ICE32" s="77"/>
      <c r="ICF32" s="74"/>
      <c r="ICG32" s="74"/>
      <c r="ICH32" s="85"/>
      <c r="ICI32" s="74"/>
      <c r="ICJ32" s="74"/>
      <c r="ICK32" s="85"/>
      <c r="ICL32" s="74"/>
      <c r="ICM32" s="74"/>
      <c r="ICN32" s="85"/>
      <c r="ICO32" s="74"/>
      <c r="ICP32" s="74"/>
      <c r="ICQ32" s="85"/>
      <c r="ICR32" s="80"/>
      <c r="ICS32" s="80"/>
      <c r="ICT32" s="85"/>
      <c r="ICU32" s="77"/>
      <c r="ICV32" s="74"/>
      <c r="ICW32" s="74"/>
      <c r="ICX32" s="85"/>
      <c r="ICY32" s="74"/>
      <c r="ICZ32" s="74"/>
      <c r="IDA32" s="85"/>
      <c r="IDB32" s="74"/>
      <c r="IDC32" s="74"/>
      <c r="IDD32" s="85"/>
      <c r="IDE32" s="74"/>
      <c r="IDF32" s="74"/>
      <c r="IDG32" s="85"/>
      <c r="IDH32" s="80"/>
      <c r="IDI32" s="80"/>
      <c r="IDJ32" s="85"/>
      <c r="IDK32" s="77"/>
      <c r="IDL32" s="74"/>
      <c r="IDM32" s="74"/>
      <c r="IDN32" s="85"/>
      <c r="IDO32" s="74"/>
      <c r="IDP32" s="74"/>
      <c r="IDQ32" s="85"/>
      <c r="IDR32" s="74"/>
      <c r="IDS32" s="74"/>
      <c r="IDT32" s="85"/>
      <c r="IDU32" s="74"/>
      <c r="IDV32" s="74"/>
      <c r="IDW32" s="85"/>
      <c r="IDX32" s="80"/>
      <c r="IDY32" s="80"/>
      <c r="IDZ32" s="85"/>
      <c r="IEA32" s="77"/>
      <c r="IEB32" s="74"/>
      <c r="IEC32" s="74"/>
      <c r="IED32" s="85"/>
      <c r="IEE32" s="74"/>
      <c r="IEF32" s="74"/>
      <c r="IEG32" s="85"/>
      <c r="IEH32" s="74"/>
      <c r="IEI32" s="74"/>
      <c r="IEJ32" s="85"/>
      <c r="IEK32" s="74"/>
      <c r="IEL32" s="74"/>
      <c r="IEM32" s="85"/>
      <c r="IEN32" s="80"/>
      <c r="IEO32" s="80"/>
      <c r="IEP32" s="85"/>
      <c r="IEQ32" s="77"/>
      <c r="IER32" s="74"/>
      <c r="IES32" s="74"/>
      <c r="IET32" s="85"/>
      <c r="IEU32" s="74"/>
      <c r="IEV32" s="74"/>
      <c r="IEW32" s="85"/>
      <c r="IEX32" s="74"/>
      <c r="IEY32" s="74"/>
      <c r="IEZ32" s="85"/>
      <c r="IFA32" s="74"/>
      <c r="IFB32" s="74"/>
      <c r="IFC32" s="85"/>
      <c r="IFD32" s="80"/>
      <c r="IFE32" s="80"/>
      <c r="IFF32" s="85"/>
      <c r="IFG32" s="77"/>
      <c r="IFH32" s="74"/>
      <c r="IFI32" s="74"/>
      <c r="IFJ32" s="85"/>
      <c r="IFK32" s="74"/>
      <c r="IFL32" s="74"/>
      <c r="IFM32" s="85"/>
      <c r="IFN32" s="74"/>
      <c r="IFO32" s="74"/>
      <c r="IFP32" s="85"/>
      <c r="IFQ32" s="74"/>
      <c r="IFR32" s="74"/>
      <c r="IFS32" s="85"/>
      <c r="IFT32" s="80"/>
      <c r="IFU32" s="80"/>
      <c r="IFV32" s="85"/>
      <c r="IFW32" s="77"/>
      <c r="IFX32" s="74"/>
      <c r="IFY32" s="74"/>
      <c r="IFZ32" s="85"/>
      <c r="IGA32" s="74"/>
      <c r="IGB32" s="74"/>
      <c r="IGC32" s="85"/>
      <c r="IGD32" s="74"/>
      <c r="IGE32" s="74"/>
      <c r="IGF32" s="85"/>
      <c r="IGG32" s="74"/>
      <c r="IGH32" s="74"/>
      <c r="IGI32" s="85"/>
      <c r="IGJ32" s="80"/>
      <c r="IGK32" s="80"/>
      <c r="IGL32" s="85"/>
      <c r="IGM32" s="77"/>
      <c r="IGN32" s="74"/>
      <c r="IGO32" s="74"/>
      <c r="IGP32" s="85"/>
      <c r="IGQ32" s="74"/>
      <c r="IGR32" s="74"/>
      <c r="IGS32" s="85"/>
      <c r="IGT32" s="74"/>
      <c r="IGU32" s="74"/>
      <c r="IGV32" s="85"/>
      <c r="IGW32" s="74"/>
      <c r="IGX32" s="74"/>
      <c r="IGY32" s="85"/>
      <c r="IGZ32" s="80"/>
      <c r="IHA32" s="80"/>
      <c r="IHB32" s="85"/>
      <c r="IHC32" s="77"/>
      <c r="IHD32" s="74"/>
      <c r="IHE32" s="74"/>
      <c r="IHF32" s="85"/>
      <c r="IHG32" s="74"/>
      <c r="IHH32" s="74"/>
      <c r="IHI32" s="85"/>
      <c r="IHJ32" s="74"/>
      <c r="IHK32" s="74"/>
      <c r="IHL32" s="85"/>
      <c r="IHM32" s="74"/>
      <c r="IHN32" s="74"/>
      <c r="IHO32" s="85"/>
      <c r="IHP32" s="80"/>
      <c r="IHQ32" s="80"/>
      <c r="IHR32" s="85"/>
      <c r="IHS32" s="77"/>
      <c r="IHT32" s="74"/>
      <c r="IHU32" s="74"/>
      <c r="IHV32" s="85"/>
      <c r="IHW32" s="74"/>
      <c r="IHX32" s="74"/>
      <c r="IHY32" s="85"/>
      <c r="IHZ32" s="74"/>
      <c r="IIA32" s="74"/>
      <c r="IIB32" s="85"/>
      <c r="IIC32" s="74"/>
      <c r="IID32" s="74"/>
      <c r="IIE32" s="85"/>
      <c r="IIF32" s="80"/>
      <c r="IIG32" s="80"/>
      <c r="IIH32" s="85"/>
      <c r="III32" s="77"/>
      <c r="IIJ32" s="74"/>
      <c r="IIK32" s="74"/>
      <c r="IIL32" s="85"/>
      <c r="IIM32" s="74"/>
      <c r="IIN32" s="74"/>
      <c r="IIO32" s="85"/>
      <c r="IIP32" s="74"/>
      <c r="IIQ32" s="74"/>
      <c r="IIR32" s="85"/>
      <c r="IIS32" s="74"/>
      <c r="IIT32" s="74"/>
      <c r="IIU32" s="85"/>
      <c r="IIV32" s="80"/>
      <c r="IIW32" s="80"/>
      <c r="IIX32" s="85"/>
      <c r="IIY32" s="77"/>
      <c r="IIZ32" s="74"/>
      <c r="IJA32" s="74"/>
      <c r="IJB32" s="85"/>
      <c r="IJC32" s="74"/>
      <c r="IJD32" s="74"/>
      <c r="IJE32" s="85"/>
      <c r="IJF32" s="74"/>
      <c r="IJG32" s="74"/>
      <c r="IJH32" s="85"/>
      <c r="IJI32" s="74"/>
      <c r="IJJ32" s="74"/>
      <c r="IJK32" s="85"/>
      <c r="IJL32" s="80"/>
      <c r="IJM32" s="80"/>
      <c r="IJN32" s="85"/>
      <c r="IJO32" s="77"/>
      <c r="IJP32" s="74"/>
      <c r="IJQ32" s="74"/>
      <c r="IJR32" s="85"/>
      <c r="IJS32" s="74"/>
      <c r="IJT32" s="74"/>
      <c r="IJU32" s="85"/>
      <c r="IJV32" s="74"/>
      <c r="IJW32" s="74"/>
      <c r="IJX32" s="85"/>
      <c r="IJY32" s="74"/>
      <c r="IJZ32" s="74"/>
      <c r="IKA32" s="85"/>
      <c r="IKB32" s="80"/>
      <c r="IKC32" s="80"/>
      <c r="IKD32" s="85"/>
      <c r="IKE32" s="77"/>
      <c r="IKF32" s="74"/>
      <c r="IKG32" s="74"/>
      <c r="IKH32" s="85"/>
      <c r="IKI32" s="74"/>
      <c r="IKJ32" s="74"/>
      <c r="IKK32" s="85"/>
      <c r="IKL32" s="74"/>
      <c r="IKM32" s="74"/>
      <c r="IKN32" s="85"/>
      <c r="IKO32" s="74"/>
      <c r="IKP32" s="74"/>
      <c r="IKQ32" s="85"/>
      <c r="IKR32" s="80"/>
      <c r="IKS32" s="80"/>
      <c r="IKT32" s="85"/>
      <c r="IKU32" s="77"/>
      <c r="IKV32" s="74"/>
      <c r="IKW32" s="74"/>
      <c r="IKX32" s="85"/>
      <c r="IKY32" s="74"/>
      <c r="IKZ32" s="74"/>
      <c r="ILA32" s="85"/>
      <c r="ILB32" s="74"/>
      <c r="ILC32" s="74"/>
      <c r="ILD32" s="85"/>
      <c r="ILE32" s="74"/>
      <c r="ILF32" s="74"/>
      <c r="ILG32" s="85"/>
      <c r="ILH32" s="80"/>
      <c r="ILI32" s="80"/>
      <c r="ILJ32" s="85"/>
      <c r="ILK32" s="77"/>
      <c r="ILL32" s="74"/>
      <c r="ILM32" s="74"/>
      <c r="ILN32" s="85"/>
      <c r="ILO32" s="74"/>
      <c r="ILP32" s="74"/>
      <c r="ILQ32" s="85"/>
      <c r="ILR32" s="74"/>
      <c r="ILS32" s="74"/>
      <c r="ILT32" s="85"/>
      <c r="ILU32" s="74"/>
      <c r="ILV32" s="74"/>
      <c r="ILW32" s="85"/>
      <c r="ILX32" s="80"/>
      <c r="ILY32" s="80"/>
      <c r="ILZ32" s="85"/>
      <c r="IMA32" s="77"/>
      <c r="IMB32" s="74"/>
      <c r="IMC32" s="74"/>
      <c r="IMD32" s="85"/>
      <c r="IME32" s="74"/>
      <c r="IMF32" s="74"/>
      <c r="IMG32" s="85"/>
      <c r="IMH32" s="74"/>
      <c r="IMI32" s="74"/>
      <c r="IMJ32" s="85"/>
      <c r="IMK32" s="74"/>
      <c r="IML32" s="74"/>
      <c r="IMM32" s="85"/>
      <c r="IMN32" s="80"/>
      <c r="IMO32" s="80"/>
      <c r="IMP32" s="85"/>
      <c r="IMQ32" s="77"/>
      <c r="IMR32" s="74"/>
      <c r="IMS32" s="74"/>
      <c r="IMT32" s="85"/>
      <c r="IMU32" s="74"/>
      <c r="IMV32" s="74"/>
      <c r="IMW32" s="85"/>
      <c r="IMX32" s="74"/>
      <c r="IMY32" s="74"/>
      <c r="IMZ32" s="85"/>
      <c r="INA32" s="74"/>
      <c r="INB32" s="74"/>
      <c r="INC32" s="85"/>
      <c r="IND32" s="80"/>
      <c r="INE32" s="80"/>
      <c r="INF32" s="85"/>
      <c r="ING32" s="77"/>
      <c r="INH32" s="74"/>
      <c r="INI32" s="74"/>
      <c r="INJ32" s="85"/>
      <c r="INK32" s="74"/>
      <c r="INL32" s="74"/>
      <c r="INM32" s="85"/>
      <c r="INN32" s="74"/>
      <c r="INO32" s="74"/>
      <c r="INP32" s="85"/>
      <c r="INQ32" s="74"/>
      <c r="INR32" s="74"/>
      <c r="INS32" s="85"/>
      <c r="INT32" s="80"/>
      <c r="INU32" s="80"/>
      <c r="INV32" s="85"/>
      <c r="INW32" s="77"/>
      <c r="INX32" s="74"/>
      <c r="INY32" s="74"/>
      <c r="INZ32" s="85"/>
      <c r="IOA32" s="74"/>
      <c r="IOB32" s="74"/>
      <c r="IOC32" s="85"/>
      <c r="IOD32" s="74"/>
      <c r="IOE32" s="74"/>
      <c r="IOF32" s="85"/>
      <c r="IOG32" s="74"/>
      <c r="IOH32" s="74"/>
      <c r="IOI32" s="85"/>
      <c r="IOJ32" s="80"/>
      <c r="IOK32" s="80"/>
      <c r="IOL32" s="85"/>
      <c r="IOM32" s="77"/>
      <c r="ION32" s="74"/>
      <c r="IOO32" s="74"/>
      <c r="IOP32" s="85"/>
      <c r="IOQ32" s="74"/>
      <c r="IOR32" s="74"/>
      <c r="IOS32" s="85"/>
      <c r="IOT32" s="74"/>
      <c r="IOU32" s="74"/>
      <c r="IOV32" s="85"/>
      <c r="IOW32" s="74"/>
      <c r="IOX32" s="74"/>
      <c r="IOY32" s="85"/>
      <c r="IOZ32" s="80"/>
      <c r="IPA32" s="80"/>
      <c r="IPB32" s="85"/>
      <c r="IPC32" s="77"/>
      <c r="IPD32" s="74"/>
      <c r="IPE32" s="74"/>
      <c r="IPF32" s="85"/>
      <c r="IPG32" s="74"/>
      <c r="IPH32" s="74"/>
      <c r="IPI32" s="85"/>
      <c r="IPJ32" s="74"/>
      <c r="IPK32" s="74"/>
      <c r="IPL32" s="85"/>
      <c r="IPM32" s="74"/>
      <c r="IPN32" s="74"/>
      <c r="IPO32" s="85"/>
      <c r="IPP32" s="80"/>
      <c r="IPQ32" s="80"/>
      <c r="IPR32" s="85"/>
      <c r="IPS32" s="77"/>
      <c r="IPT32" s="74"/>
      <c r="IPU32" s="74"/>
      <c r="IPV32" s="85"/>
      <c r="IPW32" s="74"/>
      <c r="IPX32" s="74"/>
      <c r="IPY32" s="85"/>
      <c r="IPZ32" s="74"/>
      <c r="IQA32" s="74"/>
      <c r="IQB32" s="85"/>
      <c r="IQC32" s="74"/>
      <c r="IQD32" s="74"/>
      <c r="IQE32" s="85"/>
      <c r="IQF32" s="80"/>
      <c r="IQG32" s="80"/>
      <c r="IQH32" s="85"/>
      <c r="IQI32" s="77"/>
      <c r="IQJ32" s="74"/>
      <c r="IQK32" s="74"/>
      <c r="IQL32" s="85"/>
      <c r="IQM32" s="74"/>
      <c r="IQN32" s="74"/>
      <c r="IQO32" s="85"/>
      <c r="IQP32" s="74"/>
      <c r="IQQ32" s="74"/>
      <c r="IQR32" s="85"/>
      <c r="IQS32" s="74"/>
      <c r="IQT32" s="74"/>
      <c r="IQU32" s="85"/>
      <c r="IQV32" s="80"/>
      <c r="IQW32" s="80"/>
      <c r="IQX32" s="85"/>
      <c r="IQY32" s="77"/>
      <c r="IQZ32" s="74"/>
      <c r="IRA32" s="74"/>
      <c r="IRB32" s="85"/>
      <c r="IRC32" s="74"/>
      <c r="IRD32" s="74"/>
      <c r="IRE32" s="85"/>
      <c r="IRF32" s="74"/>
      <c r="IRG32" s="74"/>
      <c r="IRH32" s="85"/>
      <c r="IRI32" s="74"/>
      <c r="IRJ32" s="74"/>
      <c r="IRK32" s="85"/>
      <c r="IRL32" s="80"/>
      <c r="IRM32" s="80"/>
      <c r="IRN32" s="85"/>
      <c r="IRO32" s="77"/>
      <c r="IRP32" s="74"/>
      <c r="IRQ32" s="74"/>
      <c r="IRR32" s="85"/>
      <c r="IRS32" s="74"/>
      <c r="IRT32" s="74"/>
      <c r="IRU32" s="85"/>
      <c r="IRV32" s="74"/>
      <c r="IRW32" s="74"/>
      <c r="IRX32" s="85"/>
      <c r="IRY32" s="74"/>
      <c r="IRZ32" s="74"/>
      <c r="ISA32" s="85"/>
      <c r="ISB32" s="80"/>
      <c r="ISC32" s="80"/>
      <c r="ISD32" s="85"/>
      <c r="ISE32" s="77"/>
      <c r="ISF32" s="74"/>
      <c r="ISG32" s="74"/>
      <c r="ISH32" s="85"/>
      <c r="ISI32" s="74"/>
      <c r="ISJ32" s="74"/>
      <c r="ISK32" s="85"/>
      <c r="ISL32" s="74"/>
      <c r="ISM32" s="74"/>
      <c r="ISN32" s="85"/>
      <c r="ISO32" s="74"/>
      <c r="ISP32" s="74"/>
      <c r="ISQ32" s="85"/>
      <c r="ISR32" s="80"/>
      <c r="ISS32" s="80"/>
      <c r="IST32" s="85"/>
      <c r="ISU32" s="77"/>
      <c r="ISV32" s="74"/>
      <c r="ISW32" s="74"/>
      <c r="ISX32" s="85"/>
      <c r="ISY32" s="74"/>
      <c r="ISZ32" s="74"/>
      <c r="ITA32" s="85"/>
      <c r="ITB32" s="74"/>
      <c r="ITC32" s="74"/>
      <c r="ITD32" s="85"/>
      <c r="ITE32" s="74"/>
      <c r="ITF32" s="74"/>
      <c r="ITG32" s="85"/>
      <c r="ITH32" s="80"/>
      <c r="ITI32" s="80"/>
      <c r="ITJ32" s="85"/>
      <c r="ITK32" s="77"/>
      <c r="ITL32" s="74"/>
      <c r="ITM32" s="74"/>
      <c r="ITN32" s="85"/>
      <c r="ITO32" s="74"/>
      <c r="ITP32" s="74"/>
      <c r="ITQ32" s="85"/>
      <c r="ITR32" s="74"/>
      <c r="ITS32" s="74"/>
      <c r="ITT32" s="85"/>
      <c r="ITU32" s="74"/>
      <c r="ITV32" s="74"/>
      <c r="ITW32" s="85"/>
      <c r="ITX32" s="80"/>
      <c r="ITY32" s="80"/>
      <c r="ITZ32" s="85"/>
      <c r="IUA32" s="77"/>
      <c r="IUB32" s="74"/>
      <c r="IUC32" s="74"/>
      <c r="IUD32" s="85"/>
      <c r="IUE32" s="74"/>
      <c r="IUF32" s="74"/>
      <c r="IUG32" s="85"/>
      <c r="IUH32" s="74"/>
      <c r="IUI32" s="74"/>
      <c r="IUJ32" s="85"/>
      <c r="IUK32" s="74"/>
      <c r="IUL32" s="74"/>
      <c r="IUM32" s="85"/>
      <c r="IUN32" s="80"/>
      <c r="IUO32" s="80"/>
      <c r="IUP32" s="85"/>
      <c r="IUQ32" s="77"/>
      <c r="IUR32" s="74"/>
      <c r="IUS32" s="74"/>
      <c r="IUT32" s="85"/>
      <c r="IUU32" s="74"/>
      <c r="IUV32" s="74"/>
      <c r="IUW32" s="85"/>
      <c r="IUX32" s="74"/>
      <c r="IUY32" s="74"/>
      <c r="IUZ32" s="85"/>
      <c r="IVA32" s="74"/>
      <c r="IVB32" s="74"/>
      <c r="IVC32" s="85"/>
      <c r="IVD32" s="80"/>
      <c r="IVE32" s="80"/>
      <c r="IVF32" s="85"/>
      <c r="IVG32" s="77"/>
      <c r="IVH32" s="74"/>
      <c r="IVI32" s="74"/>
      <c r="IVJ32" s="85"/>
      <c r="IVK32" s="74"/>
      <c r="IVL32" s="74"/>
      <c r="IVM32" s="85"/>
      <c r="IVN32" s="74"/>
      <c r="IVO32" s="74"/>
      <c r="IVP32" s="85"/>
      <c r="IVQ32" s="74"/>
      <c r="IVR32" s="74"/>
      <c r="IVS32" s="85"/>
      <c r="IVT32" s="80"/>
      <c r="IVU32" s="80"/>
      <c r="IVV32" s="85"/>
      <c r="IVW32" s="77"/>
      <c r="IVX32" s="74"/>
      <c r="IVY32" s="74"/>
      <c r="IVZ32" s="85"/>
      <c r="IWA32" s="74"/>
      <c r="IWB32" s="74"/>
      <c r="IWC32" s="85"/>
      <c r="IWD32" s="74"/>
      <c r="IWE32" s="74"/>
      <c r="IWF32" s="85"/>
      <c r="IWG32" s="74"/>
      <c r="IWH32" s="74"/>
      <c r="IWI32" s="85"/>
      <c r="IWJ32" s="80"/>
      <c r="IWK32" s="80"/>
      <c r="IWL32" s="85"/>
      <c r="IWM32" s="77"/>
      <c r="IWN32" s="74"/>
      <c r="IWO32" s="74"/>
      <c r="IWP32" s="85"/>
      <c r="IWQ32" s="74"/>
      <c r="IWR32" s="74"/>
      <c r="IWS32" s="85"/>
      <c r="IWT32" s="74"/>
      <c r="IWU32" s="74"/>
      <c r="IWV32" s="85"/>
      <c r="IWW32" s="74"/>
      <c r="IWX32" s="74"/>
      <c r="IWY32" s="85"/>
      <c r="IWZ32" s="80"/>
      <c r="IXA32" s="80"/>
      <c r="IXB32" s="85"/>
      <c r="IXC32" s="77"/>
      <c r="IXD32" s="74"/>
      <c r="IXE32" s="74"/>
      <c r="IXF32" s="85"/>
      <c r="IXG32" s="74"/>
      <c r="IXH32" s="74"/>
      <c r="IXI32" s="85"/>
      <c r="IXJ32" s="74"/>
      <c r="IXK32" s="74"/>
      <c r="IXL32" s="85"/>
      <c r="IXM32" s="74"/>
      <c r="IXN32" s="74"/>
      <c r="IXO32" s="85"/>
      <c r="IXP32" s="80"/>
      <c r="IXQ32" s="80"/>
      <c r="IXR32" s="85"/>
      <c r="IXS32" s="77"/>
      <c r="IXT32" s="74"/>
      <c r="IXU32" s="74"/>
      <c r="IXV32" s="85"/>
      <c r="IXW32" s="74"/>
      <c r="IXX32" s="74"/>
      <c r="IXY32" s="85"/>
      <c r="IXZ32" s="74"/>
      <c r="IYA32" s="74"/>
      <c r="IYB32" s="85"/>
      <c r="IYC32" s="74"/>
      <c r="IYD32" s="74"/>
      <c r="IYE32" s="85"/>
      <c r="IYF32" s="80"/>
      <c r="IYG32" s="80"/>
      <c r="IYH32" s="85"/>
      <c r="IYI32" s="77"/>
      <c r="IYJ32" s="74"/>
      <c r="IYK32" s="74"/>
      <c r="IYL32" s="85"/>
      <c r="IYM32" s="74"/>
      <c r="IYN32" s="74"/>
      <c r="IYO32" s="85"/>
      <c r="IYP32" s="74"/>
      <c r="IYQ32" s="74"/>
      <c r="IYR32" s="85"/>
      <c r="IYS32" s="74"/>
      <c r="IYT32" s="74"/>
      <c r="IYU32" s="85"/>
      <c r="IYV32" s="80"/>
      <c r="IYW32" s="80"/>
      <c r="IYX32" s="85"/>
      <c r="IYY32" s="77"/>
      <c r="IYZ32" s="74"/>
      <c r="IZA32" s="74"/>
      <c r="IZB32" s="85"/>
      <c r="IZC32" s="74"/>
      <c r="IZD32" s="74"/>
      <c r="IZE32" s="85"/>
      <c r="IZF32" s="74"/>
      <c r="IZG32" s="74"/>
      <c r="IZH32" s="85"/>
      <c r="IZI32" s="74"/>
      <c r="IZJ32" s="74"/>
      <c r="IZK32" s="85"/>
      <c r="IZL32" s="80"/>
      <c r="IZM32" s="80"/>
      <c r="IZN32" s="85"/>
      <c r="IZO32" s="77"/>
      <c r="IZP32" s="74"/>
      <c r="IZQ32" s="74"/>
      <c r="IZR32" s="85"/>
      <c r="IZS32" s="74"/>
      <c r="IZT32" s="74"/>
      <c r="IZU32" s="85"/>
      <c r="IZV32" s="74"/>
      <c r="IZW32" s="74"/>
      <c r="IZX32" s="85"/>
      <c r="IZY32" s="74"/>
      <c r="IZZ32" s="74"/>
      <c r="JAA32" s="85"/>
      <c r="JAB32" s="80"/>
      <c r="JAC32" s="80"/>
      <c r="JAD32" s="85"/>
      <c r="JAE32" s="77"/>
      <c r="JAF32" s="74"/>
      <c r="JAG32" s="74"/>
      <c r="JAH32" s="85"/>
      <c r="JAI32" s="74"/>
      <c r="JAJ32" s="74"/>
      <c r="JAK32" s="85"/>
      <c r="JAL32" s="74"/>
      <c r="JAM32" s="74"/>
      <c r="JAN32" s="85"/>
      <c r="JAO32" s="74"/>
      <c r="JAP32" s="74"/>
      <c r="JAQ32" s="85"/>
      <c r="JAR32" s="80"/>
      <c r="JAS32" s="80"/>
      <c r="JAT32" s="85"/>
      <c r="JAU32" s="77"/>
      <c r="JAV32" s="74"/>
      <c r="JAW32" s="74"/>
      <c r="JAX32" s="85"/>
      <c r="JAY32" s="74"/>
      <c r="JAZ32" s="74"/>
      <c r="JBA32" s="85"/>
      <c r="JBB32" s="74"/>
      <c r="JBC32" s="74"/>
      <c r="JBD32" s="85"/>
      <c r="JBE32" s="74"/>
      <c r="JBF32" s="74"/>
      <c r="JBG32" s="85"/>
      <c r="JBH32" s="80"/>
      <c r="JBI32" s="80"/>
      <c r="JBJ32" s="85"/>
      <c r="JBK32" s="77"/>
      <c r="JBL32" s="74"/>
      <c r="JBM32" s="74"/>
      <c r="JBN32" s="85"/>
      <c r="JBO32" s="74"/>
      <c r="JBP32" s="74"/>
      <c r="JBQ32" s="85"/>
      <c r="JBR32" s="74"/>
      <c r="JBS32" s="74"/>
      <c r="JBT32" s="85"/>
      <c r="JBU32" s="74"/>
      <c r="JBV32" s="74"/>
      <c r="JBW32" s="85"/>
      <c r="JBX32" s="80"/>
      <c r="JBY32" s="80"/>
      <c r="JBZ32" s="85"/>
      <c r="JCA32" s="77"/>
      <c r="JCB32" s="74"/>
      <c r="JCC32" s="74"/>
      <c r="JCD32" s="85"/>
      <c r="JCE32" s="74"/>
      <c r="JCF32" s="74"/>
      <c r="JCG32" s="85"/>
      <c r="JCH32" s="74"/>
      <c r="JCI32" s="74"/>
      <c r="JCJ32" s="85"/>
      <c r="JCK32" s="74"/>
      <c r="JCL32" s="74"/>
      <c r="JCM32" s="85"/>
      <c r="JCN32" s="80"/>
      <c r="JCO32" s="80"/>
      <c r="JCP32" s="85"/>
      <c r="JCQ32" s="77"/>
      <c r="JCR32" s="74"/>
      <c r="JCS32" s="74"/>
      <c r="JCT32" s="85"/>
      <c r="JCU32" s="74"/>
      <c r="JCV32" s="74"/>
      <c r="JCW32" s="85"/>
      <c r="JCX32" s="74"/>
      <c r="JCY32" s="74"/>
      <c r="JCZ32" s="85"/>
      <c r="JDA32" s="74"/>
      <c r="JDB32" s="74"/>
      <c r="JDC32" s="85"/>
      <c r="JDD32" s="80"/>
      <c r="JDE32" s="80"/>
      <c r="JDF32" s="85"/>
      <c r="JDG32" s="77"/>
      <c r="JDH32" s="74"/>
      <c r="JDI32" s="74"/>
      <c r="JDJ32" s="85"/>
      <c r="JDK32" s="74"/>
      <c r="JDL32" s="74"/>
      <c r="JDM32" s="85"/>
      <c r="JDN32" s="74"/>
      <c r="JDO32" s="74"/>
      <c r="JDP32" s="85"/>
      <c r="JDQ32" s="74"/>
      <c r="JDR32" s="74"/>
      <c r="JDS32" s="85"/>
      <c r="JDT32" s="80"/>
      <c r="JDU32" s="80"/>
      <c r="JDV32" s="85"/>
      <c r="JDW32" s="77"/>
      <c r="JDX32" s="74"/>
      <c r="JDY32" s="74"/>
      <c r="JDZ32" s="85"/>
      <c r="JEA32" s="74"/>
      <c r="JEB32" s="74"/>
      <c r="JEC32" s="85"/>
      <c r="JED32" s="74"/>
      <c r="JEE32" s="74"/>
      <c r="JEF32" s="85"/>
      <c r="JEG32" s="74"/>
      <c r="JEH32" s="74"/>
      <c r="JEI32" s="85"/>
      <c r="JEJ32" s="80"/>
      <c r="JEK32" s="80"/>
      <c r="JEL32" s="85"/>
      <c r="JEM32" s="77"/>
      <c r="JEN32" s="74"/>
      <c r="JEO32" s="74"/>
      <c r="JEP32" s="85"/>
      <c r="JEQ32" s="74"/>
      <c r="JER32" s="74"/>
      <c r="JES32" s="85"/>
      <c r="JET32" s="74"/>
      <c r="JEU32" s="74"/>
      <c r="JEV32" s="85"/>
      <c r="JEW32" s="74"/>
      <c r="JEX32" s="74"/>
      <c r="JEY32" s="85"/>
      <c r="JEZ32" s="80"/>
      <c r="JFA32" s="80"/>
      <c r="JFB32" s="85"/>
      <c r="JFC32" s="77"/>
      <c r="JFD32" s="74"/>
      <c r="JFE32" s="74"/>
      <c r="JFF32" s="85"/>
      <c r="JFG32" s="74"/>
      <c r="JFH32" s="74"/>
      <c r="JFI32" s="85"/>
      <c r="JFJ32" s="74"/>
      <c r="JFK32" s="74"/>
      <c r="JFL32" s="85"/>
      <c r="JFM32" s="74"/>
      <c r="JFN32" s="74"/>
      <c r="JFO32" s="85"/>
      <c r="JFP32" s="80"/>
      <c r="JFQ32" s="80"/>
      <c r="JFR32" s="85"/>
      <c r="JFS32" s="77"/>
      <c r="JFT32" s="74"/>
      <c r="JFU32" s="74"/>
      <c r="JFV32" s="85"/>
      <c r="JFW32" s="74"/>
      <c r="JFX32" s="74"/>
      <c r="JFY32" s="85"/>
      <c r="JFZ32" s="74"/>
      <c r="JGA32" s="74"/>
      <c r="JGB32" s="85"/>
      <c r="JGC32" s="74"/>
      <c r="JGD32" s="74"/>
      <c r="JGE32" s="85"/>
      <c r="JGF32" s="80"/>
      <c r="JGG32" s="80"/>
      <c r="JGH32" s="85"/>
      <c r="JGI32" s="77"/>
      <c r="JGJ32" s="74"/>
      <c r="JGK32" s="74"/>
      <c r="JGL32" s="85"/>
      <c r="JGM32" s="74"/>
      <c r="JGN32" s="74"/>
      <c r="JGO32" s="85"/>
      <c r="JGP32" s="74"/>
      <c r="JGQ32" s="74"/>
      <c r="JGR32" s="85"/>
      <c r="JGS32" s="74"/>
      <c r="JGT32" s="74"/>
      <c r="JGU32" s="85"/>
      <c r="JGV32" s="80"/>
      <c r="JGW32" s="80"/>
      <c r="JGX32" s="85"/>
      <c r="JGY32" s="77"/>
      <c r="JGZ32" s="74"/>
      <c r="JHA32" s="74"/>
      <c r="JHB32" s="85"/>
      <c r="JHC32" s="74"/>
      <c r="JHD32" s="74"/>
      <c r="JHE32" s="85"/>
      <c r="JHF32" s="74"/>
      <c r="JHG32" s="74"/>
      <c r="JHH32" s="85"/>
      <c r="JHI32" s="74"/>
      <c r="JHJ32" s="74"/>
      <c r="JHK32" s="85"/>
      <c r="JHL32" s="80"/>
      <c r="JHM32" s="80"/>
      <c r="JHN32" s="85"/>
      <c r="JHO32" s="77"/>
      <c r="JHP32" s="74"/>
      <c r="JHQ32" s="74"/>
      <c r="JHR32" s="85"/>
      <c r="JHS32" s="74"/>
      <c r="JHT32" s="74"/>
      <c r="JHU32" s="85"/>
      <c r="JHV32" s="74"/>
      <c r="JHW32" s="74"/>
      <c r="JHX32" s="85"/>
      <c r="JHY32" s="74"/>
      <c r="JHZ32" s="74"/>
      <c r="JIA32" s="85"/>
      <c r="JIB32" s="80"/>
      <c r="JIC32" s="80"/>
      <c r="JID32" s="85"/>
      <c r="JIE32" s="77"/>
      <c r="JIF32" s="74"/>
      <c r="JIG32" s="74"/>
      <c r="JIH32" s="85"/>
      <c r="JII32" s="74"/>
      <c r="JIJ32" s="74"/>
      <c r="JIK32" s="85"/>
      <c r="JIL32" s="74"/>
      <c r="JIM32" s="74"/>
      <c r="JIN32" s="85"/>
      <c r="JIO32" s="74"/>
      <c r="JIP32" s="74"/>
      <c r="JIQ32" s="85"/>
      <c r="JIR32" s="80"/>
      <c r="JIS32" s="80"/>
      <c r="JIT32" s="85"/>
      <c r="JIU32" s="77"/>
      <c r="JIV32" s="74"/>
      <c r="JIW32" s="74"/>
      <c r="JIX32" s="85"/>
      <c r="JIY32" s="74"/>
      <c r="JIZ32" s="74"/>
      <c r="JJA32" s="85"/>
      <c r="JJB32" s="74"/>
      <c r="JJC32" s="74"/>
      <c r="JJD32" s="85"/>
      <c r="JJE32" s="74"/>
      <c r="JJF32" s="74"/>
      <c r="JJG32" s="85"/>
      <c r="JJH32" s="80"/>
      <c r="JJI32" s="80"/>
      <c r="JJJ32" s="85"/>
      <c r="JJK32" s="77"/>
      <c r="JJL32" s="74"/>
      <c r="JJM32" s="74"/>
      <c r="JJN32" s="85"/>
      <c r="JJO32" s="74"/>
      <c r="JJP32" s="74"/>
      <c r="JJQ32" s="85"/>
      <c r="JJR32" s="74"/>
      <c r="JJS32" s="74"/>
      <c r="JJT32" s="85"/>
      <c r="JJU32" s="74"/>
      <c r="JJV32" s="74"/>
      <c r="JJW32" s="85"/>
      <c r="JJX32" s="80"/>
      <c r="JJY32" s="80"/>
      <c r="JJZ32" s="85"/>
      <c r="JKA32" s="77"/>
      <c r="JKB32" s="74"/>
      <c r="JKC32" s="74"/>
      <c r="JKD32" s="85"/>
      <c r="JKE32" s="74"/>
      <c r="JKF32" s="74"/>
      <c r="JKG32" s="85"/>
      <c r="JKH32" s="74"/>
      <c r="JKI32" s="74"/>
      <c r="JKJ32" s="85"/>
      <c r="JKK32" s="74"/>
      <c r="JKL32" s="74"/>
      <c r="JKM32" s="85"/>
      <c r="JKN32" s="80"/>
      <c r="JKO32" s="80"/>
      <c r="JKP32" s="85"/>
      <c r="JKQ32" s="77"/>
      <c r="JKR32" s="74"/>
      <c r="JKS32" s="74"/>
      <c r="JKT32" s="85"/>
      <c r="JKU32" s="74"/>
      <c r="JKV32" s="74"/>
      <c r="JKW32" s="85"/>
      <c r="JKX32" s="74"/>
      <c r="JKY32" s="74"/>
      <c r="JKZ32" s="85"/>
      <c r="JLA32" s="74"/>
      <c r="JLB32" s="74"/>
      <c r="JLC32" s="85"/>
      <c r="JLD32" s="80"/>
      <c r="JLE32" s="80"/>
      <c r="JLF32" s="85"/>
      <c r="JLG32" s="77"/>
      <c r="JLH32" s="74"/>
      <c r="JLI32" s="74"/>
      <c r="JLJ32" s="85"/>
      <c r="JLK32" s="74"/>
      <c r="JLL32" s="74"/>
      <c r="JLM32" s="85"/>
      <c r="JLN32" s="74"/>
      <c r="JLO32" s="74"/>
      <c r="JLP32" s="85"/>
      <c r="JLQ32" s="74"/>
      <c r="JLR32" s="74"/>
      <c r="JLS32" s="85"/>
      <c r="JLT32" s="80"/>
      <c r="JLU32" s="80"/>
      <c r="JLV32" s="85"/>
      <c r="JLW32" s="77"/>
      <c r="JLX32" s="74"/>
      <c r="JLY32" s="74"/>
      <c r="JLZ32" s="85"/>
      <c r="JMA32" s="74"/>
      <c r="JMB32" s="74"/>
      <c r="JMC32" s="85"/>
      <c r="JMD32" s="74"/>
      <c r="JME32" s="74"/>
      <c r="JMF32" s="85"/>
      <c r="JMG32" s="74"/>
      <c r="JMH32" s="74"/>
      <c r="JMI32" s="85"/>
      <c r="JMJ32" s="80"/>
      <c r="JMK32" s="80"/>
      <c r="JML32" s="85"/>
      <c r="JMM32" s="77"/>
      <c r="JMN32" s="74"/>
      <c r="JMO32" s="74"/>
      <c r="JMP32" s="85"/>
      <c r="JMQ32" s="74"/>
      <c r="JMR32" s="74"/>
      <c r="JMS32" s="85"/>
      <c r="JMT32" s="74"/>
      <c r="JMU32" s="74"/>
      <c r="JMV32" s="85"/>
      <c r="JMW32" s="74"/>
      <c r="JMX32" s="74"/>
      <c r="JMY32" s="85"/>
      <c r="JMZ32" s="80"/>
      <c r="JNA32" s="80"/>
      <c r="JNB32" s="85"/>
      <c r="JNC32" s="77"/>
      <c r="JND32" s="74"/>
      <c r="JNE32" s="74"/>
      <c r="JNF32" s="85"/>
      <c r="JNG32" s="74"/>
      <c r="JNH32" s="74"/>
      <c r="JNI32" s="85"/>
      <c r="JNJ32" s="74"/>
      <c r="JNK32" s="74"/>
      <c r="JNL32" s="85"/>
      <c r="JNM32" s="74"/>
      <c r="JNN32" s="74"/>
      <c r="JNO32" s="85"/>
      <c r="JNP32" s="80"/>
      <c r="JNQ32" s="80"/>
      <c r="JNR32" s="85"/>
      <c r="JNS32" s="77"/>
      <c r="JNT32" s="74"/>
      <c r="JNU32" s="74"/>
      <c r="JNV32" s="85"/>
      <c r="JNW32" s="74"/>
      <c r="JNX32" s="74"/>
      <c r="JNY32" s="85"/>
      <c r="JNZ32" s="74"/>
      <c r="JOA32" s="74"/>
      <c r="JOB32" s="85"/>
      <c r="JOC32" s="74"/>
      <c r="JOD32" s="74"/>
      <c r="JOE32" s="85"/>
      <c r="JOF32" s="80"/>
      <c r="JOG32" s="80"/>
      <c r="JOH32" s="85"/>
      <c r="JOI32" s="77"/>
      <c r="JOJ32" s="74"/>
      <c r="JOK32" s="74"/>
      <c r="JOL32" s="85"/>
      <c r="JOM32" s="74"/>
      <c r="JON32" s="74"/>
      <c r="JOO32" s="85"/>
      <c r="JOP32" s="74"/>
      <c r="JOQ32" s="74"/>
      <c r="JOR32" s="85"/>
      <c r="JOS32" s="74"/>
      <c r="JOT32" s="74"/>
      <c r="JOU32" s="85"/>
      <c r="JOV32" s="80"/>
      <c r="JOW32" s="80"/>
      <c r="JOX32" s="85"/>
      <c r="JOY32" s="77"/>
      <c r="JOZ32" s="74"/>
      <c r="JPA32" s="74"/>
      <c r="JPB32" s="85"/>
      <c r="JPC32" s="74"/>
      <c r="JPD32" s="74"/>
      <c r="JPE32" s="85"/>
      <c r="JPF32" s="74"/>
      <c r="JPG32" s="74"/>
      <c r="JPH32" s="85"/>
      <c r="JPI32" s="74"/>
      <c r="JPJ32" s="74"/>
      <c r="JPK32" s="85"/>
      <c r="JPL32" s="80"/>
      <c r="JPM32" s="80"/>
      <c r="JPN32" s="85"/>
      <c r="JPO32" s="77"/>
      <c r="JPP32" s="74"/>
      <c r="JPQ32" s="74"/>
      <c r="JPR32" s="85"/>
      <c r="JPS32" s="74"/>
      <c r="JPT32" s="74"/>
      <c r="JPU32" s="85"/>
      <c r="JPV32" s="74"/>
      <c r="JPW32" s="74"/>
      <c r="JPX32" s="85"/>
      <c r="JPY32" s="74"/>
      <c r="JPZ32" s="74"/>
      <c r="JQA32" s="85"/>
      <c r="JQB32" s="80"/>
      <c r="JQC32" s="80"/>
      <c r="JQD32" s="85"/>
      <c r="JQE32" s="77"/>
      <c r="JQF32" s="74"/>
      <c r="JQG32" s="74"/>
      <c r="JQH32" s="85"/>
      <c r="JQI32" s="74"/>
      <c r="JQJ32" s="74"/>
      <c r="JQK32" s="85"/>
      <c r="JQL32" s="74"/>
      <c r="JQM32" s="74"/>
      <c r="JQN32" s="85"/>
      <c r="JQO32" s="74"/>
      <c r="JQP32" s="74"/>
      <c r="JQQ32" s="85"/>
      <c r="JQR32" s="80"/>
      <c r="JQS32" s="80"/>
      <c r="JQT32" s="85"/>
      <c r="JQU32" s="77"/>
      <c r="JQV32" s="74"/>
      <c r="JQW32" s="74"/>
      <c r="JQX32" s="85"/>
      <c r="JQY32" s="74"/>
      <c r="JQZ32" s="74"/>
      <c r="JRA32" s="85"/>
      <c r="JRB32" s="74"/>
      <c r="JRC32" s="74"/>
      <c r="JRD32" s="85"/>
      <c r="JRE32" s="74"/>
      <c r="JRF32" s="74"/>
      <c r="JRG32" s="85"/>
      <c r="JRH32" s="80"/>
      <c r="JRI32" s="80"/>
      <c r="JRJ32" s="85"/>
      <c r="JRK32" s="77"/>
      <c r="JRL32" s="74"/>
      <c r="JRM32" s="74"/>
      <c r="JRN32" s="85"/>
      <c r="JRO32" s="74"/>
      <c r="JRP32" s="74"/>
      <c r="JRQ32" s="85"/>
      <c r="JRR32" s="74"/>
      <c r="JRS32" s="74"/>
      <c r="JRT32" s="85"/>
      <c r="JRU32" s="74"/>
      <c r="JRV32" s="74"/>
      <c r="JRW32" s="85"/>
      <c r="JRX32" s="80"/>
      <c r="JRY32" s="80"/>
      <c r="JRZ32" s="85"/>
      <c r="JSA32" s="77"/>
      <c r="JSB32" s="74"/>
      <c r="JSC32" s="74"/>
      <c r="JSD32" s="85"/>
      <c r="JSE32" s="74"/>
      <c r="JSF32" s="74"/>
      <c r="JSG32" s="85"/>
      <c r="JSH32" s="74"/>
      <c r="JSI32" s="74"/>
      <c r="JSJ32" s="85"/>
      <c r="JSK32" s="74"/>
      <c r="JSL32" s="74"/>
      <c r="JSM32" s="85"/>
      <c r="JSN32" s="80"/>
      <c r="JSO32" s="80"/>
      <c r="JSP32" s="85"/>
      <c r="JSQ32" s="77"/>
      <c r="JSR32" s="74"/>
      <c r="JSS32" s="74"/>
      <c r="JST32" s="85"/>
      <c r="JSU32" s="74"/>
      <c r="JSV32" s="74"/>
      <c r="JSW32" s="85"/>
      <c r="JSX32" s="74"/>
      <c r="JSY32" s="74"/>
      <c r="JSZ32" s="85"/>
      <c r="JTA32" s="74"/>
      <c r="JTB32" s="74"/>
      <c r="JTC32" s="85"/>
      <c r="JTD32" s="80"/>
      <c r="JTE32" s="80"/>
      <c r="JTF32" s="85"/>
      <c r="JTG32" s="77"/>
      <c r="JTH32" s="74"/>
      <c r="JTI32" s="74"/>
      <c r="JTJ32" s="85"/>
      <c r="JTK32" s="74"/>
      <c r="JTL32" s="74"/>
      <c r="JTM32" s="85"/>
      <c r="JTN32" s="74"/>
      <c r="JTO32" s="74"/>
      <c r="JTP32" s="85"/>
      <c r="JTQ32" s="74"/>
      <c r="JTR32" s="74"/>
      <c r="JTS32" s="85"/>
      <c r="JTT32" s="80"/>
      <c r="JTU32" s="80"/>
      <c r="JTV32" s="85"/>
      <c r="JTW32" s="77"/>
      <c r="JTX32" s="74"/>
      <c r="JTY32" s="74"/>
      <c r="JTZ32" s="85"/>
      <c r="JUA32" s="74"/>
      <c r="JUB32" s="74"/>
      <c r="JUC32" s="85"/>
      <c r="JUD32" s="74"/>
      <c r="JUE32" s="74"/>
      <c r="JUF32" s="85"/>
      <c r="JUG32" s="74"/>
      <c r="JUH32" s="74"/>
      <c r="JUI32" s="85"/>
      <c r="JUJ32" s="80"/>
      <c r="JUK32" s="80"/>
      <c r="JUL32" s="85"/>
      <c r="JUM32" s="77"/>
      <c r="JUN32" s="74"/>
      <c r="JUO32" s="74"/>
      <c r="JUP32" s="85"/>
      <c r="JUQ32" s="74"/>
      <c r="JUR32" s="74"/>
      <c r="JUS32" s="85"/>
      <c r="JUT32" s="74"/>
      <c r="JUU32" s="74"/>
      <c r="JUV32" s="85"/>
      <c r="JUW32" s="74"/>
      <c r="JUX32" s="74"/>
      <c r="JUY32" s="85"/>
      <c r="JUZ32" s="80"/>
      <c r="JVA32" s="80"/>
      <c r="JVB32" s="85"/>
      <c r="JVC32" s="77"/>
      <c r="JVD32" s="74"/>
      <c r="JVE32" s="74"/>
      <c r="JVF32" s="85"/>
      <c r="JVG32" s="74"/>
      <c r="JVH32" s="74"/>
      <c r="JVI32" s="85"/>
      <c r="JVJ32" s="74"/>
      <c r="JVK32" s="74"/>
      <c r="JVL32" s="85"/>
      <c r="JVM32" s="74"/>
      <c r="JVN32" s="74"/>
      <c r="JVO32" s="85"/>
      <c r="JVP32" s="80"/>
      <c r="JVQ32" s="80"/>
      <c r="JVR32" s="85"/>
      <c r="JVS32" s="77"/>
      <c r="JVT32" s="74"/>
      <c r="JVU32" s="74"/>
      <c r="JVV32" s="85"/>
      <c r="JVW32" s="74"/>
      <c r="JVX32" s="74"/>
      <c r="JVY32" s="85"/>
      <c r="JVZ32" s="74"/>
      <c r="JWA32" s="74"/>
      <c r="JWB32" s="85"/>
      <c r="JWC32" s="74"/>
      <c r="JWD32" s="74"/>
      <c r="JWE32" s="85"/>
      <c r="JWF32" s="80"/>
      <c r="JWG32" s="80"/>
      <c r="JWH32" s="85"/>
      <c r="JWI32" s="77"/>
      <c r="JWJ32" s="74"/>
      <c r="JWK32" s="74"/>
      <c r="JWL32" s="85"/>
      <c r="JWM32" s="74"/>
      <c r="JWN32" s="74"/>
      <c r="JWO32" s="85"/>
      <c r="JWP32" s="74"/>
      <c r="JWQ32" s="74"/>
      <c r="JWR32" s="85"/>
      <c r="JWS32" s="74"/>
      <c r="JWT32" s="74"/>
      <c r="JWU32" s="85"/>
      <c r="JWV32" s="80"/>
      <c r="JWW32" s="80"/>
      <c r="JWX32" s="85"/>
      <c r="JWY32" s="77"/>
      <c r="JWZ32" s="74"/>
      <c r="JXA32" s="74"/>
      <c r="JXB32" s="85"/>
      <c r="JXC32" s="74"/>
      <c r="JXD32" s="74"/>
      <c r="JXE32" s="85"/>
      <c r="JXF32" s="74"/>
      <c r="JXG32" s="74"/>
      <c r="JXH32" s="85"/>
      <c r="JXI32" s="74"/>
      <c r="JXJ32" s="74"/>
      <c r="JXK32" s="85"/>
      <c r="JXL32" s="80"/>
      <c r="JXM32" s="80"/>
      <c r="JXN32" s="85"/>
      <c r="JXO32" s="77"/>
      <c r="JXP32" s="74"/>
      <c r="JXQ32" s="74"/>
      <c r="JXR32" s="85"/>
      <c r="JXS32" s="74"/>
      <c r="JXT32" s="74"/>
      <c r="JXU32" s="85"/>
      <c r="JXV32" s="74"/>
      <c r="JXW32" s="74"/>
      <c r="JXX32" s="85"/>
      <c r="JXY32" s="74"/>
      <c r="JXZ32" s="74"/>
      <c r="JYA32" s="85"/>
      <c r="JYB32" s="80"/>
      <c r="JYC32" s="80"/>
      <c r="JYD32" s="85"/>
      <c r="JYE32" s="77"/>
      <c r="JYF32" s="74"/>
      <c r="JYG32" s="74"/>
      <c r="JYH32" s="85"/>
      <c r="JYI32" s="74"/>
      <c r="JYJ32" s="74"/>
      <c r="JYK32" s="85"/>
      <c r="JYL32" s="74"/>
      <c r="JYM32" s="74"/>
      <c r="JYN32" s="85"/>
      <c r="JYO32" s="74"/>
      <c r="JYP32" s="74"/>
      <c r="JYQ32" s="85"/>
      <c r="JYR32" s="80"/>
      <c r="JYS32" s="80"/>
      <c r="JYT32" s="85"/>
      <c r="JYU32" s="77"/>
      <c r="JYV32" s="74"/>
      <c r="JYW32" s="74"/>
      <c r="JYX32" s="85"/>
      <c r="JYY32" s="74"/>
      <c r="JYZ32" s="74"/>
      <c r="JZA32" s="85"/>
      <c r="JZB32" s="74"/>
      <c r="JZC32" s="74"/>
      <c r="JZD32" s="85"/>
      <c r="JZE32" s="74"/>
      <c r="JZF32" s="74"/>
      <c r="JZG32" s="85"/>
      <c r="JZH32" s="80"/>
      <c r="JZI32" s="80"/>
      <c r="JZJ32" s="85"/>
      <c r="JZK32" s="77"/>
      <c r="JZL32" s="74"/>
      <c r="JZM32" s="74"/>
      <c r="JZN32" s="85"/>
      <c r="JZO32" s="74"/>
      <c r="JZP32" s="74"/>
      <c r="JZQ32" s="85"/>
      <c r="JZR32" s="74"/>
      <c r="JZS32" s="74"/>
      <c r="JZT32" s="85"/>
      <c r="JZU32" s="74"/>
      <c r="JZV32" s="74"/>
      <c r="JZW32" s="85"/>
      <c r="JZX32" s="80"/>
      <c r="JZY32" s="80"/>
      <c r="JZZ32" s="85"/>
      <c r="KAA32" s="77"/>
      <c r="KAB32" s="74"/>
      <c r="KAC32" s="74"/>
      <c r="KAD32" s="85"/>
      <c r="KAE32" s="74"/>
      <c r="KAF32" s="74"/>
      <c r="KAG32" s="85"/>
      <c r="KAH32" s="74"/>
      <c r="KAI32" s="74"/>
      <c r="KAJ32" s="85"/>
      <c r="KAK32" s="74"/>
      <c r="KAL32" s="74"/>
      <c r="KAM32" s="85"/>
      <c r="KAN32" s="80"/>
      <c r="KAO32" s="80"/>
      <c r="KAP32" s="85"/>
      <c r="KAQ32" s="77"/>
      <c r="KAR32" s="74"/>
      <c r="KAS32" s="74"/>
      <c r="KAT32" s="85"/>
      <c r="KAU32" s="74"/>
      <c r="KAV32" s="74"/>
      <c r="KAW32" s="85"/>
      <c r="KAX32" s="74"/>
      <c r="KAY32" s="74"/>
      <c r="KAZ32" s="85"/>
      <c r="KBA32" s="74"/>
      <c r="KBB32" s="74"/>
      <c r="KBC32" s="85"/>
      <c r="KBD32" s="80"/>
      <c r="KBE32" s="80"/>
      <c r="KBF32" s="85"/>
      <c r="KBG32" s="77"/>
      <c r="KBH32" s="74"/>
      <c r="KBI32" s="74"/>
      <c r="KBJ32" s="85"/>
      <c r="KBK32" s="74"/>
      <c r="KBL32" s="74"/>
      <c r="KBM32" s="85"/>
      <c r="KBN32" s="74"/>
      <c r="KBO32" s="74"/>
      <c r="KBP32" s="85"/>
      <c r="KBQ32" s="74"/>
      <c r="KBR32" s="74"/>
      <c r="KBS32" s="85"/>
      <c r="KBT32" s="80"/>
      <c r="KBU32" s="80"/>
      <c r="KBV32" s="85"/>
      <c r="KBW32" s="77"/>
      <c r="KBX32" s="74"/>
      <c r="KBY32" s="74"/>
      <c r="KBZ32" s="85"/>
      <c r="KCA32" s="74"/>
      <c r="KCB32" s="74"/>
      <c r="KCC32" s="85"/>
      <c r="KCD32" s="74"/>
      <c r="KCE32" s="74"/>
      <c r="KCF32" s="85"/>
      <c r="KCG32" s="74"/>
      <c r="KCH32" s="74"/>
      <c r="KCI32" s="85"/>
      <c r="KCJ32" s="80"/>
      <c r="KCK32" s="80"/>
      <c r="KCL32" s="85"/>
      <c r="KCM32" s="77"/>
      <c r="KCN32" s="74"/>
      <c r="KCO32" s="74"/>
      <c r="KCP32" s="85"/>
      <c r="KCQ32" s="74"/>
      <c r="KCR32" s="74"/>
      <c r="KCS32" s="85"/>
      <c r="KCT32" s="74"/>
      <c r="KCU32" s="74"/>
      <c r="KCV32" s="85"/>
      <c r="KCW32" s="74"/>
      <c r="KCX32" s="74"/>
      <c r="KCY32" s="85"/>
      <c r="KCZ32" s="80"/>
      <c r="KDA32" s="80"/>
      <c r="KDB32" s="85"/>
      <c r="KDC32" s="77"/>
      <c r="KDD32" s="74"/>
      <c r="KDE32" s="74"/>
      <c r="KDF32" s="85"/>
      <c r="KDG32" s="74"/>
      <c r="KDH32" s="74"/>
      <c r="KDI32" s="85"/>
      <c r="KDJ32" s="74"/>
      <c r="KDK32" s="74"/>
      <c r="KDL32" s="85"/>
      <c r="KDM32" s="74"/>
      <c r="KDN32" s="74"/>
      <c r="KDO32" s="85"/>
      <c r="KDP32" s="80"/>
      <c r="KDQ32" s="80"/>
      <c r="KDR32" s="85"/>
      <c r="KDS32" s="77"/>
      <c r="KDT32" s="74"/>
      <c r="KDU32" s="74"/>
      <c r="KDV32" s="85"/>
      <c r="KDW32" s="74"/>
      <c r="KDX32" s="74"/>
      <c r="KDY32" s="85"/>
      <c r="KDZ32" s="74"/>
      <c r="KEA32" s="74"/>
      <c r="KEB32" s="85"/>
      <c r="KEC32" s="74"/>
      <c r="KED32" s="74"/>
      <c r="KEE32" s="85"/>
      <c r="KEF32" s="80"/>
      <c r="KEG32" s="80"/>
      <c r="KEH32" s="85"/>
      <c r="KEI32" s="77"/>
      <c r="KEJ32" s="74"/>
      <c r="KEK32" s="74"/>
      <c r="KEL32" s="85"/>
      <c r="KEM32" s="74"/>
      <c r="KEN32" s="74"/>
      <c r="KEO32" s="85"/>
      <c r="KEP32" s="74"/>
      <c r="KEQ32" s="74"/>
      <c r="KER32" s="85"/>
      <c r="KES32" s="74"/>
      <c r="KET32" s="74"/>
      <c r="KEU32" s="85"/>
      <c r="KEV32" s="80"/>
      <c r="KEW32" s="80"/>
      <c r="KEX32" s="85"/>
      <c r="KEY32" s="77"/>
      <c r="KEZ32" s="74"/>
      <c r="KFA32" s="74"/>
      <c r="KFB32" s="85"/>
      <c r="KFC32" s="74"/>
      <c r="KFD32" s="74"/>
      <c r="KFE32" s="85"/>
      <c r="KFF32" s="74"/>
      <c r="KFG32" s="74"/>
      <c r="KFH32" s="85"/>
      <c r="KFI32" s="74"/>
      <c r="KFJ32" s="74"/>
      <c r="KFK32" s="85"/>
      <c r="KFL32" s="80"/>
      <c r="KFM32" s="80"/>
      <c r="KFN32" s="85"/>
      <c r="KFO32" s="77"/>
      <c r="KFP32" s="74"/>
      <c r="KFQ32" s="74"/>
      <c r="KFR32" s="85"/>
      <c r="KFS32" s="74"/>
      <c r="KFT32" s="74"/>
      <c r="KFU32" s="85"/>
      <c r="KFV32" s="74"/>
      <c r="KFW32" s="74"/>
      <c r="KFX32" s="85"/>
      <c r="KFY32" s="74"/>
      <c r="KFZ32" s="74"/>
      <c r="KGA32" s="85"/>
      <c r="KGB32" s="80"/>
      <c r="KGC32" s="80"/>
      <c r="KGD32" s="85"/>
      <c r="KGE32" s="77"/>
      <c r="KGF32" s="74"/>
      <c r="KGG32" s="74"/>
      <c r="KGH32" s="85"/>
      <c r="KGI32" s="74"/>
      <c r="KGJ32" s="74"/>
      <c r="KGK32" s="85"/>
      <c r="KGL32" s="74"/>
      <c r="KGM32" s="74"/>
      <c r="KGN32" s="85"/>
      <c r="KGO32" s="74"/>
      <c r="KGP32" s="74"/>
      <c r="KGQ32" s="85"/>
      <c r="KGR32" s="80"/>
      <c r="KGS32" s="80"/>
      <c r="KGT32" s="85"/>
      <c r="KGU32" s="77"/>
      <c r="KGV32" s="74"/>
      <c r="KGW32" s="74"/>
      <c r="KGX32" s="85"/>
      <c r="KGY32" s="74"/>
      <c r="KGZ32" s="74"/>
      <c r="KHA32" s="85"/>
      <c r="KHB32" s="74"/>
      <c r="KHC32" s="74"/>
      <c r="KHD32" s="85"/>
      <c r="KHE32" s="74"/>
      <c r="KHF32" s="74"/>
      <c r="KHG32" s="85"/>
      <c r="KHH32" s="80"/>
      <c r="KHI32" s="80"/>
      <c r="KHJ32" s="85"/>
      <c r="KHK32" s="77"/>
      <c r="KHL32" s="74"/>
      <c r="KHM32" s="74"/>
      <c r="KHN32" s="85"/>
      <c r="KHO32" s="74"/>
      <c r="KHP32" s="74"/>
      <c r="KHQ32" s="85"/>
      <c r="KHR32" s="74"/>
      <c r="KHS32" s="74"/>
      <c r="KHT32" s="85"/>
      <c r="KHU32" s="74"/>
      <c r="KHV32" s="74"/>
      <c r="KHW32" s="85"/>
      <c r="KHX32" s="80"/>
      <c r="KHY32" s="80"/>
      <c r="KHZ32" s="85"/>
      <c r="KIA32" s="77"/>
      <c r="KIB32" s="74"/>
      <c r="KIC32" s="74"/>
      <c r="KID32" s="85"/>
      <c r="KIE32" s="74"/>
      <c r="KIF32" s="74"/>
      <c r="KIG32" s="85"/>
      <c r="KIH32" s="74"/>
      <c r="KII32" s="74"/>
      <c r="KIJ32" s="85"/>
      <c r="KIK32" s="74"/>
      <c r="KIL32" s="74"/>
      <c r="KIM32" s="85"/>
      <c r="KIN32" s="80"/>
      <c r="KIO32" s="80"/>
      <c r="KIP32" s="85"/>
      <c r="KIQ32" s="77"/>
      <c r="KIR32" s="74"/>
      <c r="KIS32" s="74"/>
      <c r="KIT32" s="85"/>
      <c r="KIU32" s="74"/>
      <c r="KIV32" s="74"/>
      <c r="KIW32" s="85"/>
      <c r="KIX32" s="74"/>
      <c r="KIY32" s="74"/>
      <c r="KIZ32" s="85"/>
      <c r="KJA32" s="74"/>
      <c r="KJB32" s="74"/>
      <c r="KJC32" s="85"/>
      <c r="KJD32" s="80"/>
      <c r="KJE32" s="80"/>
      <c r="KJF32" s="85"/>
      <c r="KJG32" s="77"/>
      <c r="KJH32" s="74"/>
      <c r="KJI32" s="74"/>
      <c r="KJJ32" s="85"/>
      <c r="KJK32" s="74"/>
      <c r="KJL32" s="74"/>
      <c r="KJM32" s="85"/>
      <c r="KJN32" s="74"/>
      <c r="KJO32" s="74"/>
      <c r="KJP32" s="85"/>
      <c r="KJQ32" s="74"/>
      <c r="KJR32" s="74"/>
      <c r="KJS32" s="85"/>
      <c r="KJT32" s="80"/>
      <c r="KJU32" s="80"/>
      <c r="KJV32" s="85"/>
      <c r="KJW32" s="77"/>
      <c r="KJX32" s="74"/>
      <c r="KJY32" s="74"/>
      <c r="KJZ32" s="85"/>
      <c r="KKA32" s="74"/>
      <c r="KKB32" s="74"/>
      <c r="KKC32" s="85"/>
      <c r="KKD32" s="74"/>
      <c r="KKE32" s="74"/>
      <c r="KKF32" s="85"/>
      <c r="KKG32" s="74"/>
      <c r="KKH32" s="74"/>
      <c r="KKI32" s="85"/>
      <c r="KKJ32" s="80"/>
      <c r="KKK32" s="80"/>
      <c r="KKL32" s="85"/>
      <c r="KKM32" s="77"/>
      <c r="KKN32" s="74"/>
      <c r="KKO32" s="74"/>
      <c r="KKP32" s="85"/>
      <c r="KKQ32" s="74"/>
      <c r="KKR32" s="74"/>
      <c r="KKS32" s="85"/>
      <c r="KKT32" s="74"/>
      <c r="KKU32" s="74"/>
      <c r="KKV32" s="85"/>
      <c r="KKW32" s="74"/>
      <c r="KKX32" s="74"/>
      <c r="KKY32" s="85"/>
      <c r="KKZ32" s="80"/>
      <c r="KLA32" s="80"/>
      <c r="KLB32" s="85"/>
      <c r="KLC32" s="77"/>
      <c r="KLD32" s="74"/>
      <c r="KLE32" s="74"/>
      <c r="KLF32" s="85"/>
      <c r="KLG32" s="74"/>
      <c r="KLH32" s="74"/>
      <c r="KLI32" s="85"/>
      <c r="KLJ32" s="74"/>
      <c r="KLK32" s="74"/>
      <c r="KLL32" s="85"/>
      <c r="KLM32" s="74"/>
      <c r="KLN32" s="74"/>
      <c r="KLO32" s="85"/>
      <c r="KLP32" s="80"/>
      <c r="KLQ32" s="80"/>
      <c r="KLR32" s="85"/>
      <c r="KLS32" s="77"/>
      <c r="KLT32" s="74"/>
      <c r="KLU32" s="74"/>
      <c r="KLV32" s="85"/>
      <c r="KLW32" s="74"/>
      <c r="KLX32" s="74"/>
      <c r="KLY32" s="85"/>
      <c r="KLZ32" s="74"/>
      <c r="KMA32" s="74"/>
      <c r="KMB32" s="85"/>
      <c r="KMC32" s="74"/>
      <c r="KMD32" s="74"/>
      <c r="KME32" s="85"/>
      <c r="KMF32" s="80"/>
      <c r="KMG32" s="80"/>
      <c r="KMH32" s="85"/>
      <c r="KMI32" s="77"/>
      <c r="KMJ32" s="74"/>
      <c r="KMK32" s="74"/>
      <c r="KML32" s="85"/>
      <c r="KMM32" s="74"/>
      <c r="KMN32" s="74"/>
      <c r="KMO32" s="85"/>
      <c r="KMP32" s="74"/>
      <c r="KMQ32" s="74"/>
      <c r="KMR32" s="85"/>
      <c r="KMS32" s="74"/>
      <c r="KMT32" s="74"/>
      <c r="KMU32" s="85"/>
      <c r="KMV32" s="80"/>
      <c r="KMW32" s="80"/>
      <c r="KMX32" s="85"/>
      <c r="KMY32" s="77"/>
      <c r="KMZ32" s="74"/>
      <c r="KNA32" s="74"/>
      <c r="KNB32" s="85"/>
      <c r="KNC32" s="74"/>
      <c r="KND32" s="74"/>
      <c r="KNE32" s="85"/>
      <c r="KNF32" s="74"/>
      <c r="KNG32" s="74"/>
      <c r="KNH32" s="85"/>
      <c r="KNI32" s="74"/>
      <c r="KNJ32" s="74"/>
      <c r="KNK32" s="85"/>
      <c r="KNL32" s="80"/>
      <c r="KNM32" s="80"/>
      <c r="KNN32" s="85"/>
      <c r="KNO32" s="77"/>
      <c r="KNP32" s="74"/>
      <c r="KNQ32" s="74"/>
      <c r="KNR32" s="85"/>
      <c r="KNS32" s="74"/>
      <c r="KNT32" s="74"/>
      <c r="KNU32" s="85"/>
      <c r="KNV32" s="74"/>
      <c r="KNW32" s="74"/>
      <c r="KNX32" s="85"/>
      <c r="KNY32" s="74"/>
      <c r="KNZ32" s="74"/>
      <c r="KOA32" s="85"/>
      <c r="KOB32" s="80"/>
      <c r="KOC32" s="80"/>
      <c r="KOD32" s="85"/>
      <c r="KOE32" s="77"/>
      <c r="KOF32" s="74"/>
      <c r="KOG32" s="74"/>
      <c r="KOH32" s="85"/>
      <c r="KOI32" s="74"/>
      <c r="KOJ32" s="74"/>
      <c r="KOK32" s="85"/>
      <c r="KOL32" s="74"/>
      <c r="KOM32" s="74"/>
      <c r="KON32" s="85"/>
      <c r="KOO32" s="74"/>
      <c r="KOP32" s="74"/>
      <c r="KOQ32" s="85"/>
      <c r="KOR32" s="80"/>
      <c r="KOS32" s="80"/>
      <c r="KOT32" s="85"/>
      <c r="KOU32" s="77"/>
      <c r="KOV32" s="74"/>
      <c r="KOW32" s="74"/>
      <c r="KOX32" s="85"/>
      <c r="KOY32" s="74"/>
      <c r="KOZ32" s="74"/>
      <c r="KPA32" s="85"/>
      <c r="KPB32" s="74"/>
      <c r="KPC32" s="74"/>
      <c r="KPD32" s="85"/>
      <c r="KPE32" s="74"/>
      <c r="KPF32" s="74"/>
      <c r="KPG32" s="85"/>
      <c r="KPH32" s="80"/>
      <c r="KPI32" s="80"/>
      <c r="KPJ32" s="85"/>
      <c r="KPK32" s="77"/>
      <c r="KPL32" s="74"/>
      <c r="KPM32" s="74"/>
      <c r="KPN32" s="85"/>
      <c r="KPO32" s="74"/>
      <c r="KPP32" s="74"/>
      <c r="KPQ32" s="85"/>
      <c r="KPR32" s="74"/>
      <c r="KPS32" s="74"/>
      <c r="KPT32" s="85"/>
      <c r="KPU32" s="74"/>
      <c r="KPV32" s="74"/>
      <c r="KPW32" s="85"/>
      <c r="KPX32" s="80"/>
      <c r="KPY32" s="80"/>
      <c r="KPZ32" s="85"/>
      <c r="KQA32" s="77"/>
      <c r="KQB32" s="74"/>
      <c r="KQC32" s="74"/>
      <c r="KQD32" s="85"/>
      <c r="KQE32" s="74"/>
      <c r="KQF32" s="74"/>
      <c r="KQG32" s="85"/>
      <c r="KQH32" s="74"/>
      <c r="KQI32" s="74"/>
      <c r="KQJ32" s="85"/>
      <c r="KQK32" s="74"/>
      <c r="KQL32" s="74"/>
      <c r="KQM32" s="85"/>
      <c r="KQN32" s="80"/>
      <c r="KQO32" s="80"/>
      <c r="KQP32" s="85"/>
      <c r="KQQ32" s="77"/>
      <c r="KQR32" s="74"/>
      <c r="KQS32" s="74"/>
      <c r="KQT32" s="85"/>
      <c r="KQU32" s="74"/>
      <c r="KQV32" s="74"/>
      <c r="KQW32" s="85"/>
      <c r="KQX32" s="74"/>
      <c r="KQY32" s="74"/>
      <c r="KQZ32" s="85"/>
      <c r="KRA32" s="74"/>
      <c r="KRB32" s="74"/>
      <c r="KRC32" s="85"/>
      <c r="KRD32" s="80"/>
      <c r="KRE32" s="80"/>
      <c r="KRF32" s="85"/>
      <c r="KRG32" s="77"/>
      <c r="KRH32" s="74"/>
      <c r="KRI32" s="74"/>
      <c r="KRJ32" s="85"/>
      <c r="KRK32" s="74"/>
      <c r="KRL32" s="74"/>
      <c r="KRM32" s="85"/>
      <c r="KRN32" s="74"/>
      <c r="KRO32" s="74"/>
      <c r="KRP32" s="85"/>
      <c r="KRQ32" s="74"/>
      <c r="KRR32" s="74"/>
      <c r="KRS32" s="85"/>
      <c r="KRT32" s="80"/>
      <c r="KRU32" s="80"/>
      <c r="KRV32" s="85"/>
      <c r="KRW32" s="77"/>
      <c r="KRX32" s="74"/>
      <c r="KRY32" s="74"/>
      <c r="KRZ32" s="85"/>
      <c r="KSA32" s="74"/>
      <c r="KSB32" s="74"/>
      <c r="KSC32" s="85"/>
      <c r="KSD32" s="74"/>
      <c r="KSE32" s="74"/>
      <c r="KSF32" s="85"/>
      <c r="KSG32" s="74"/>
      <c r="KSH32" s="74"/>
      <c r="KSI32" s="85"/>
      <c r="KSJ32" s="80"/>
      <c r="KSK32" s="80"/>
      <c r="KSL32" s="85"/>
      <c r="KSM32" s="77"/>
      <c r="KSN32" s="74"/>
      <c r="KSO32" s="74"/>
      <c r="KSP32" s="85"/>
      <c r="KSQ32" s="74"/>
      <c r="KSR32" s="74"/>
      <c r="KSS32" s="85"/>
      <c r="KST32" s="74"/>
      <c r="KSU32" s="74"/>
      <c r="KSV32" s="85"/>
      <c r="KSW32" s="74"/>
      <c r="KSX32" s="74"/>
      <c r="KSY32" s="85"/>
      <c r="KSZ32" s="80"/>
      <c r="KTA32" s="80"/>
      <c r="KTB32" s="85"/>
      <c r="KTC32" s="77"/>
      <c r="KTD32" s="74"/>
      <c r="KTE32" s="74"/>
      <c r="KTF32" s="85"/>
      <c r="KTG32" s="74"/>
      <c r="KTH32" s="74"/>
      <c r="KTI32" s="85"/>
      <c r="KTJ32" s="74"/>
      <c r="KTK32" s="74"/>
      <c r="KTL32" s="85"/>
      <c r="KTM32" s="74"/>
      <c r="KTN32" s="74"/>
      <c r="KTO32" s="85"/>
      <c r="KTP32" s="80"/>
      <c r="KTQ32" s="80"/>
      <c r="KTR32" s="85"/>
      <c r="KTS32" s="77"/>
      <c r="KTT32" s="74"/>
      <c r="KTU32" s="74"/>
      <c r="KTV32" s="85"/>
      <c r="KTW32" s="74"/>
      <c r="KTX32" s="74"/>
      <c r="KTY32" s="85"/>
      <c r="KTZ32" s="74"/>
      <c r="KUA32" s="74"/>
      <c r="KUB32" s="85"/>
      <c r="KUC32" s="74"/>
      <c r="KUD32" s="74"/>
      <c r="KUE32" s="85"/>
      <c r="KUF32" s="80"/>
      <c r="KUG32" s="80"/>
      <c r="KUH32" s="85"/>
      <c r="KUI32" s="77"/>
      <c r="KUJ32" s="74"/>
      <c r="KUK32" s="74"/>
      <c r="KUL32" s="85"/>
      <c r="KUM32" s="74"/>
      <c r="KUN32" s="74"/>
      <c r="KUO32" s="85"/>
      <c r="KUP32" s="74"/>
      <c r="KUQ32" s="74"/>
      <c r="KUR32" s="85"/>
      <c r="KUS32" s="74"/>
      <c r="KUT32" s="74"/>
      <c r="KUU32" s="85"/>
      <c r="KUV32" s="80"/>
      <c r="KUW32" s="80"/>
      <c r="KUX32" s="85"/>
      <c r="KUY32" s="77"/>
      <c r="KUZ32" s="74"/>
      <c r="KVA32" s="74"/>
      <c r="KVB32" s="85"/>
      <c r="KVC32" s="74"/>
      <c r="KVD32" s="74"/>
      <c r="KVE32" s="85"/>
      <c r="KVF32" s="74"/>
      <c r="KVG32" s="74"/>
      <c r="KVH32" s="85"/>
      <c r="KVI32" s="74"/>
      <c r="KVJ32" s="74"/>
      <c r="KVK32" s="85"/>
      <c r="KVL32" s="80"/>
      <c r="KVM32" s="80"/>
      <c r="KVN32" s="85"/>
      <c r="KVO32" s="77"/>
      <c r="KVP32" s="74"/>
      <c r="KVQ32" s="74"/>
      <c r="KVR32" s="85"/>
      <c r="KVS32" s="74"/>
      <c r="KVT32" s="74"/>
      <c r="KVU32" s="85"/>
      <c r="KVV32" s="74"/>
      <c r="KVW32" s="74"/>
      <c r="KVX32" s="85"/>
      <c r="KVY32" s="74"/>
      <c r="KVZ32" s="74"/>
      <c r="KWA32" s="85"/>
      <c r="KWB32" s="80"/>
      <c r="KWC32" s="80"/>
      <c r="KWD32" s="85"/>
      <c r="KWE32" s="77"/>
      <c r="KWF32" s="74"/>
      <c r="KWG32" s="74"/>
      <c r="KWH32" s="85"/>
      <c r="KWI32" s="74"/>
      <c r="KWJ32" s="74"/>
      <c r="KWK32" s="85"/>
      <c r="KWL32" s="74"/>
      <c r="KWM32" s="74"/>
      <c r="KWN32" s="85"/>
      <c r="KWO32" s="74"/>
      <c r="KWP32" s="74"/>
      <c r="KWQ32" s="85"/>
      <c r="KWR32" s="80"/>
      <c r="KWS32" s="80"/>
      <c r="KWT32" s="85"/>
      <c r="KWU32" s="77"/>
      <c r="KWV32" s="74"/>
      <c r="KWW32" s="74"/>
      <c r="KWX32" s="85"/>
      <c r="KWY32" s="74"/>
      <c r="KWZ32" s="74"/>
      <c r="KXA32" s="85"/>
      <c r="KXB32" s="74"/>
      <c r="KXC32" s="74"/>
      <c r="KXD32" s="85"/>
      <c r="KXE32" s="74"/>
      <c r="KXF32" s="74"/>
      <c r="KXG32" s="85"/>
      <c r="KXH32" s="80"/>
      <c r="KXI32" s="80"/>
      <c r="KXJ32" s="85"/>
      <c r="KXK32" s="77"/>
      <c r="KXL32" s="74"/>
      <c r="KXM32" s="74"/>
      <c r="KXN32" s="85"/>
      <c r="KXO32" s="74"/>
      <c r="KXP32" s="74"/>
      <c r="KXQ32" s="85"/>
      <c r="KXR32" s="74"/>
      <c r="KXS32" s="74"/>
      <c r="KXT32" s="85"/>
      <c r="KXU32" s="74"/>
      <c r="KXV32" s="74"/>
      <c r="KXW32" s="85"/>
      <c r="KXX32" s="80"/>
      <c r="KXY32" s="80"/>
      <c r="KXZ32" s="85"/>
      <c r="KYA32" s="77"/>
      <c r="KYB32" s="74"/>
      <c r="KYC32" s="74"/>
      <c r="KYD32" s="85"/>
      <c r="KYE32" s="74"/>
      <c r="KYF32" s="74"/>
      <c r="KYG32" s="85"/>
      <c r="KYH32" s="74"/>
      <c r="KYI32" s="74"/>
      <c r="KYJ32" s="85"/>
      <c r="KYK32" s="74"/>
      <c r="KYL32" s="74"/>
      <c r="KYM32" s="85"/>
      <c r="KYN32" s="80"/>
      <c r="KYO32" s="80"/>
      <c r="KYP32" s="85"/>
      <c r="KYQ32" s="77"/>
      <c r="KYR32" s="74"/>
      <c r="KYS32" s="74"/>
      <c r="KYT32" s="85"/>
      <c r="KYU32" s="74"/>
      <c r="KYV32" s="74"/>
      <c r="KYW32" s="85"/>
      <c r="KYX32" s="74"/>
      <c r="KYY32" s="74"/>
      <c r="KYZ32" s="85"/>
      <c r="KZA32" s="74"/>
      <c r="KZB32" s="74"/>
      <c r="KZC32" s="85"/>
      <c r="KZD32" s="80"/>
      <c r="KZE32" s="80"/>
      <c r="KZF32" s="85"/>
      <c r="KZG32" s="77"/>
      <c r="KZH32" s="74"/>
      <c r="KZI32" s="74"/>
      <c r="KZJ32" s="85"/>
      <c r="KZK32" s="74"/>
      <c r="KZL32" s="74"/>
      <c r="KZM32" s="85"/>
      <c r="KZN32" s="74"/>
      <c r="KZO32" s="74"/>
      <c r="KZP32" s="85"/>
      <c r="KZQ32" s="74"/>
      <c r="KZR32" s="74"/>
      <c r="KZS32" s="85"/>
      <c r="KZT32" s="80"/>
      <c r="KZU32" s="80"/>
      <c r="KZV32" s="85"/>
      <c r="KZW32" s="77"/>
      <c r="KZX32" s="74"/>
      <c r="KZY32" s="74"/>
      <c r="KZZ32" s="85"/>
      <c r="LAA32" s="74"/>
      <c r="LAB32" s="74"/>
      <c r="LAC32" s="85"/>
      <c r="LAD32" s="74"/>
      <c r="LAE32" s="74"/>
      <c r="LAF32" s="85"/>
      <c r="LAG32" s="74"/>
      <c r="LAH32" s="74"/>
      <c r="LAI32" s="85"/>
      <c r="LAJ32" s="80"/>
      <c r="LAK32" s="80"/>
      <c r="LAL32" s="85"/>
      <c r="LAM32" s="77"/>
      <c r="LAN32" s="74"/>
      <c r="LAO32" s="74"/>
      <c r="LAP32" s="85"/>
      <c r="LAQ32" s="74"/>
      <c r="LAR32" s="74"/>
      <c r="LAS32" s="85"/>
      <c r="LAT32" s="74"/>
      <c r="LAU32" s="74"/>
      <c r="LAV32" s="85"/>
      <c r="LAW32" s="74"/>
      <c r="LAX32" s="74"/>
      <c r="LAY32" s="85"/>
      <c r="LAZ32" s="80"/>
      <c r="LBA32" s="80"/>
      <c r="LBB32" s="85"/>
      <c r="LBC32" s="77"/>
      <c r="LBD32" s="74"/>
      <c r="LBE32" s="74"/>
      <c r="LBF32" s="85"/>
      <c r="LBG32" s="74"/>
      <c r="LBH32" s="74"/>
      <c r="LBI32" s="85"/>
      <c r="LBJ32" s="74"/>
      <c r="LBK32" s="74"/>
      <c r="LBL32" s="85"/>
      <c r="LBM32" s="74"/>
      <c r="LBN32" s="74"/>
      <c r="LBO32" s="85"/>
      <c r="LBP32" s="80"/>
      <c r="LBQ32" s="80"/>
      <c r="LBR32" s="85"/>
      <c r="LBS32" s="77"/>
      <c r="LBT32" s="74"/>
      <c r="LBU32" s="74"/>
      <c r="LBV32" s="85"/>
      <c r="LBW32" s="74"/>
      <c r="LBX32" s="74"/>
      <c r="LBY32" s="85"/>
      <c r="LBZ32" s="74"/>
      <c r="LCA32" s="74"/>
      <c r="LCB32" s="85"/>
      <c r="LCC32" s="74"/>
      <c r="LCD32" s="74"/>
      <c r="LCE32" s="85"/>
      <c r="LCF32" s="80"/>
      <c r="LCG32" s="80"/>
      <c r="LCH32" s="85"/>
      <c r="LCI32" s="77"/>
      <c r="LCJ32" s="74"/>
      <c r="LCK32" s="74"/>
      <c r="LCL32" s="85"/>
      <c r="LCM32" s="74"/>
      <c r="LCN32" s="74"/>
      <c r="LCO32" s="85"/>
      <c r="LCP32" s="74"/>
      <c r="LCQ32" s="74"/>
      <c r="LCR32" s="85"/>
      <c r="LCS32" s="74"/>
      <c r="LCT32" s="74"/>
      <c r="LCU32" s="85"/>
      <c r="LCV32" s="80"/>
      <c r="LCW32" s="80"/>
      <c r="LCX32" s="85"/>
      <c r="LCY32" s="77"/>
      <c r="LCZ32" s="74"/>
      <c r="LDA32" s="74"/>
      <c r="LDB32" s="85"/>
      <c r="LDC32" s="74"/>
      <c r="LDD32" s="74"/>
      <c r="LDE32" s="85"/>
      <c r="LDF32" s="74"/>
      <c r="LDG32" s="74"/>
      <c r="LDH32" s="85"/>
      <c r="LDI32" s="74"/>
      <c r="LDJ32" s="74"/>
      <c r="LDK32" s="85"/>
      <c r="LDL32" s="80"/>
      <c r="LDM32" s="80"/>
      <c r="LDN32" s="85"/>
      <c r="LDO32" s="77"/>
      <c r="LDP32" s="74"/>
      <c r="LDQ32" s="74"/>
      <c r="LDR32" s="85"/>
      <c r="LDS32" s="74"/>
      <c r="LDT32" s="74"/>
      <c r="LDU32" s="85"/>
      <c r="LDV32" s="74"/>
      <c r="LDW32" s="74"/>
      <c r="LDX32" s="85"/>
      <c r="LDY32" s="74"/>
      <c r="LDZ32" s="74"/>
      <c r="LEA32" s="85"/>
      <c r="LEB32" s="80"/>
      <c r="LEC32" s="80"/>
      <c r="LED32" s="85"/>
      <c r="LEE32" s="77"/>
      <c r="LEF32" s="74"/>
      <c r="LEG32" s="74"/>
      <c r="LEH32" s="85"/>
      <c r="LEI32" s="74"/>
      <c r="LEJ32" s="74"/>
      <c r="LEK32" s="85"/>
      <c r="LEL32" s="74"/>
      <c r="LEM32" s="74"/>
      <c r="LEN32" s="85"/>
      <c r="LEO32" s="74"/>
      <c r="LEP32" s="74"/>
      <c r="LEQ32" s="85"/>
      <c r="LER32" s="80"/>
      <c r="LES32" s="80"/>
      <c r="LET32" s="85"/>
      <c r="LEU32" s="77"/>
      <c r="LEV32" s="74"/>
      <c r="LEW32" s="74"/>
      <c r="LEX32" s="85"/>
      <c r="LEY32" s="74"/>
      <c r="LEZ32" s="74"/>
      <c r="LFA32" s="85"/>
      <c r="LFB32" s="74"/>
      <c r="LFC32" s="74"/>
      <c r="LFD32" s="85"/>
      <c r="LFE32" s="74"/>
      <c r="LFF32" s="74"/>
      <c r="LFG32" s="85"/>
      <c r="LFH32" s="80"/>
      <c r="LFI32" s="80"/>
      <c r="LFJ32" s="85"/>
      <c r="LFK32" s="77"/>
      <c r="LFL32" s="74"/>
      <c r="LFM32" s="74"/>
      <c r="LFN32" s="85"/>
      <c r="LFO32" s="74"/>
      <c r="LFP32" s="74"/>
      <c r="LFQ32" s="85"/>
      <c r="LFR32" s="74"/>
      <c r="LFS32" s="74"/>
      <c r="LFT32" s="85"/>
      <c r="LFU32" s="74"/>
      <c r="LFV32" s="74"/>
      <c r="LFW32" s="85"/>
      <c r="LFX32" s="80"/>
      <c r="LFY32" s="80"/>
      <c r="LFZ32" s="85"/>
      <c r="LGA32" s="77"/>
      <c r="LGB32" s="74"/>
      <c r="LGC32" s="74"/>
      <c r="LGD32" s="85"/>
      <c r="LGE32" s="74"/>
      <c r="LGF32" s="74"/>
      <c r="LGG32" s="85"/>
      <c r="LGH32" s="74"/>
      <c r="LGI32" s="74"/>
      <c r="LGJ32" s="85"/>
      <c r="LGK32" s="74"/>
      <c r="LGL32" s="74"/>
      <c r="LGM32" s="85"/>
      <c r="LGN32" s="80"/>
      <c r="LGO32" s="80"/>
      <c r="LGP32" s="85"/>
      <c r="LGQ32" s="77"/>
      <c r="LGR32" s="74"/>
      <c r="LGS32" s="74"/>
      <c r="LGT32" s="85"/>
      <c r="LGU32" s="74"/>
      <c r="LGV32" s="74"/>
      <c r="LGW32" s="85"/>
      <c r="LGX32" s="74"/>
      <c r="LGY32" s="74"/>
      <c r="LGZ32" s="85"/>
      <c r="LHA32" s="74"/>
      <c r="LHB32" s="74"/>
      <c r="LHC32" s="85"/>
      <c r="LHD32" s="80"/>
      <c r="LHE32" s="80"/>
      <c r="LHF32" s="85"/>
      <c r="LHG32" s="77"/>
      <c r="LHH32" s="74"/>
      <c r="LHI32" s="74"/>
      <c r="LHJ32" s="85"/>
      <c r="LHK32" s="74"/>
      <c r="LHL32" s="74"/>
      <c r="LHM32" s="85"/>
      <c r="LHN32" s="74"/>
      <c r="LHO32" s="74"/>
      <c r="LHP32" s="85"/>
      <c r="LHQ32" s="74"/>
      <c r="LHR32" s="74"/>
      <c r="LHS32" s="85"/>
      <c r="LHT32" s="80"/>
      <c r="LHU32" s="80"/>
      <c r="LHV32" s="85"/>
      <c r="LHW32" s="77"/>
      <c r="LHX32" s="74"/>
      <c r="LHY32" s="74"/>
      <c r="LHZ32" s="85"/>
      <c r="LIA32" s="74"/>
      <c r="LIB32" s="74"/>
      <c r="LIC32" s="85"/>
      <c r="LID32" s="74"/>
      <c r="LIE32" s="74"/>
      <c r="LIF32" s="85"/>
      <c r="LIG32" s="74"/>
      <c r="LIH32" s="74"/>
      <c r="LII32" s="85"/>
      <c r="LIJ32" s="80"/>
      <c r="LIK32" s="80"/>
      <c r="LIL32" s="85"/>
      <c r="LIM32" s="77"/>
      <c r="LIN32" s="74"/>
      <c r="LIO32" s="74"/>
      <c r="LIP32" s="85"/>
      <c r="LIQ32" s="74"/>
      <c r="LIR32" s="74"/>
      <c r="LIS32" s="85"/>
      <c r="LIT32" s="74"/>
      <c r="LIU32" s="74"/>
      <c r="LIV32" s="85"/>
      <c r="LIW32" s="74"/>
      <c r="LIX32" s="74"/>
      <c r="LIY32" s="85"/>
      <c r="LIZ32" s="80"/>
      <c r="LJA32" s="80"/>
      <c r="LJB32" s="85"/>
      <c r="LJC32" s="77"/>
      <c r="LJD32" s="74"/>
      <c r="LJE32" s="74"/>
      <c r="LJF32" s="85"/>
      <c r="LJG32" s="74"/>
      <c r="LJH32" s="74"/>
      <c r="LJI32" s="85"/>
      <c r="LJJ32" s="74"/>
      <c r="LJK32" s="74"/>
      <c r="LJL32" s="85"/>
      <c r="LJM32" s="74"/>
      <c r="LJN32" s="74"/>
      <c r="LJO32" s="85"/>
      <c r="LJP32" s="80"/>
      <c r="LJQ32" s="80"/>
      <c r="LJR32" s="85"/>
      <c r="LJS32" s="77"/>
      <c r="LJT32" s="74"/>
      <c r="LJU32" s="74"/>
      <c r="LJV32" s="85"/>
      <c r="LJW32" s="74"/>
      <c r="LJX32" s="74"/>
      <c r="LJY32" s="85"/>
      <c r="LJZ32" s="74"/>
      <c r="LKA32" s="74"/>
      <c r="LKB32" s="85"/>
      <c r="LKC32" s="74"/>
      <c r="LKD32" s="74"/>
      <c r="LKE32" s="85"/>
      <c r="LKF32" s="80"/>
      <c r="LKG32" s="80"/>
      <c r="LKH32" s="85"/>
      <c r="LKI32" s="77"/>
      <c r="LKJ32" s="74"/>
      <c r="LKK32" s="74"/>
      <c r="LKL32" s="85"/>
      <c r="LKM32" s="74"/>
      <c r="LKN32" s="74"/>
      <c r="LKO32" s="85"/>
      <c r="LKP32" s="74"/>
      <c r="LKQ32" s="74"/>
      <c r="LKR32" s="85"/>
      <c r="LKS32" s="74"/>
      <c r="LKT32" s="74"/>
      <c r="LKU32" s="85"/>
      <c r="LKV32" s="80"/>
      <c r="LKW32" s="80"/>
      <c r="LKX32" s="85"/>
      <c r="LKY32" s="77"/>
      <c r="LKZ32" s="74"/>
      <c r="LLA32" s="74"/>
      <c r="LLB32" s="85"/>
      <c r="LLC32" s="74"/>
      <c r="LLD32" s="74"/>
      <c r="LLE32" s="85"/>
      <c r="LLF32" s="74"/>
      <c r="LLG32" s="74"/>
      <c r="LLH32" s="85"/>
      <c r="LLI32" s="74"/>
      <c r="LLJ32" s="74"/>
      <c r="LLK32" s="85"/>
      <c r="LLL32" s="80"/>
      <c r="LLM32" s="80"/>
      <c r="LLN32" s="85"/>
      <c r="LLO32" s="77"/>
      <c r="LLP32" s="74"/>
      <c r="LLQ32" s="74"/>
      <c r="LLR32" s="85"/>
      <c r="LLS32" s="74"/>
      <c r="LLT32" s="74"/>
      <c r="LLU32" s="85"/>
      <c r="LLV32" s="74"/>
      <c r="LLW32" s="74"/>
      <c r="LLX32" s="85"/>
      <c r="LLY32" s="74"/>
      <c r="LLZ32" s="74"/>
      <c r="LMA32" s="85"/>
      <c r="LMB32" s="80"/>
      <c r="LMC32" s="80"/>
      <c r="LMD32" s="85"/>
      <c r="LME32" s="77"/>
      <c r="LMF32" s="74"/>
      <c r="LMG32" s="74"/>
      <c r="LMH32" s="85"/>
      <c r="LMI32" s="74"/>
      <c r="LMJ32" s="74"/>
      <c r="LMK32" s="85"/>
      <c r="LML32" s="74"/>
      <c r="LMM32" s="74"/>
      <c r="LMN32" s="85"/>
      <c r="LMO32" s="74"/>
      <c r="LMP32" s="74"/>
      <c r="LMQ32" s="85"/>
      <c r="LMR32" s="80"/>
      <c r="LMS32" s="80"/>
      <c r="LMT32" s="85"/>
      <c r="LMU32" s="77"/>
      <c r="LMV32" s="74"/>
      <c r="LMW32" s="74"/>
      <c r="LMX32" s="85"/>
      <c r="LMY32" s="74"/>
      <c r="LMZ32" s="74"/>
      <c r="LNA32" s="85"/>
      <c r="LNB32" s="74"/>
      <c r="LNC32" s="74"/>
      <c r="LND32" s="85"/>
      <c r="LNE32" s="74"/>
      <c r="LNF32" s="74"/>
      <c r="LNG32" s="85"/>
      <c r="LNH32" s="80"/>
      <c r="LNI32" s="80"/>
      <c r="LNJ32" s="85"/>
      <c r="LNK32" s="77"/>
      <c r="LNL32" s="74"/>
      <c r="LNM32" s="74"/>
      <c r="LNN32" s="85"/>
      <c r="LNO32" s="74"/>
      <c r="LNP32" s="74"/>
      <c r="LNQ32" s="85"/>
      <c r="LNR32" s="74"/>
      <c r="LNS32" s="74"/>
      <c r="LNT32" s="85"/>
      <c r="LNU32" s="74"/>
      <c r="LNV32" s="74"/>
      <c r="LNW32" s="85"/>
      <c r="LNX32" s="80"/>
      <c r="LNY32" s="80"/>
      <c r="LNZ32" s="85"/>
      <c r="LOA32" s="77"/>
      <c r="LOB32" s="74"/>
      <c r="LOC32" s="74"/>
      <c r="LOD32" s="85"/>
      <c r="LOE32" s="74"/>
      <c r="LOF32" s="74"/>
      <c r="LOG32" s="85"/>
      <c r="LOH32" s="74"/>
      <c r="LOI32" s="74"/>
      <c r="LOJ32" s="85"/>
      <c r="LOK32" s="74"/>
      <c r="LOL32" s="74"/>
      <c r="LOM32" s="85"/>
      <c r="LON32" s="80"/>
      <c r="LOO32" s="80"/>
      <c r="LOP32" s="85"/>
      <c r="LOQ32" s="77"/>
      <c r="LOR32" s="74"/>
      <c r="LOS32" s="74"/>
      <c r="LOT32" s="85"/>
      <c r="LOU32" s="74"/>
      <c r="LOV32" s="74"/>
      <c r="LOW32" s="85"/>
      <c r="LOX32" s="74"/>
      <c r="LOY32" s="74"/>
      <c r="LOZ32" s="85"/>
      <c r="LPA32" s="74"/>
      <c r="LPB32" s="74"/>
      <c r="LPC32" s="85"/>
      <c r="LPD32" s="80"/>
      <c r="LPE32" s="80"/>
      <c r="LPF32" s="85"/>
      <c r="LPG32" s="77"/>
      <c r="LPH32" s="74"/>
      <c r="LPI32" s="74"/>
      <c r="LPJ32" s="85"/>
      <c r="LPK32" s="74"/>
      <c r="LPL32" s="74"/>
      <c r="LPM32" s="85"/>
      <c r="LPN32" s="74"/>
      <c r="LPO32" s="74"/>
      <c r="LPP32" s="85"/>
      <c r="LPQ32" s="74"/>
      <c r="LPR32" s="74"/>
      <c r="LPS32" s="85"/>
      <c r="LPT32" s="80"/>
      <c r="LPU32" s="80"/>
      <c r="LPV32" s="85"/>
      <c r="LPW32" s="77"/>
      <c r="LPX32" s="74"/>
      <c r="LPY32" s="74"/>
      <c r="LPZ32" s="85"/>
      <c r="LQA32" s="74"/>
      <c r="LQB32" s="74"/>
      <c r="LQC32" s="85"/>
      <c r="LQD32" s="74"/>
      <c r="LQE32" s="74"/>
      <c r="LQF32" s="85"/>
      <c r="LQG32" s="74"/>
      <c r="LQH32" s="74"/>
      <c r="LQI32" s="85"/>
      <c r="LQJ32" s="80"/>
      <c r="LQK32" s="80"/>
      <c r="LQL32" s="85"/>
      <c r="LQM32" s="77"/>
      <c r="LQN32" s="74"/>
      <c r="LQO32" s="74"/>
      <c r="LQP32" s="85"/>
      <c r="LQQ32" s="74"/>
      <c r="LQR32" s="74"/>
      <c r="LQS32" s="85"/>
      <c r="LQT32" s="74"/>
      <c r="LQU32" s="74"/>
      <c r="LQV32" s="85"/>
      <c r="LQW32" s="74"/>
      <c r="LQX32" s="74"/>
      <c r="LQY32" s="85"/>
      <c r="LQZ32" s="80"/>
      <c r="LRA32" s="80"/>
      <c r="LRB32" s="85"/>
      <c r="LRC32" s="77"/>
      <c r="LRD32" s="74"/>
      <c r="LRE32" s="74"/>
      <c r="LRF32" s="85"/>
      <c r="LRG32" s="74"/>
      <c r="LRH32" s="74"/>
      <c r="LRI32" s="85"/>
      <c r="LRJ32" s="74"/>
      <c r="LRK32" s="74"/>
      <c r="LRL32" s="85"/>
      <c r="LRM32" s="74"/>
      <c r="LRN32" s="74"/>
      <c r="LRO32" s="85"/>
      <c r="LRP32" s="80"/>
      <c r="LRQ32" s="80"/>
      <c r="LRR32" s="85"/>
      <c r="LRS32" s="77"/>
      <c r="LRT32" s="74"/>
      <c r="LRU32" s="74"/>
      <c r="LRV32" s="85"/>
      <c r="LRW32" s="74"/>
      <c r="LRX32" s="74"/>
      <c r="LRY32" s="85"/>
      <c r="LRZ32" s="74"/>
      <c r="LSA32" s="74"/>
      <c r="LSB32" s="85"/>
      <c r="LSC32" s="74"/>
      <c r="LSD32" s="74"/>
      <c r="LSE32" s="85"/>
      <c r="LSF32" s="80"/>
      <c r="LSG32" s="80"/>
      <c r="LSH32" s="85"/>
      <c r="LSI32" s="77"/>
      <c r="LSJ32" s="74"/>
      <c r="LSK32" s="74"/>
      <c r="LSL32" s="85"/>
      <c r="LSM32" s="74"/>
      <c r="LSN32" s="74"/>
      <c r="LSO32" s="85"/>
      <c r="LSP32" s="74"/>
      <c r="LSQ32" s="74"/>
      <c r="LSR32" s="85"/>
      <c r="LSS32" s="74"/>
      <c r="LST32" s="74"/>
      <c r="LSU32" s="85"/>
      <c r="LSV32" s="80"/>
      <c r="LSW32" s="80"/>
      <c r="LSX32" s="85"/>
      <c r="LSY32" s="77"/>
      <c r="LSZ32" s="74"/>
      <c r="LTA32" s="74"/>
      <c r="LTB32" s="85"/>
      <c r="LTC32" s="74"/>
      <c r="LTD32" s="74"/>
      <c r="LTE32" s="85"/>
      <c r="LTF32" s="74"/>
      <c r="LTG32" s="74"/>
      <c r="LTH32" s="85"/>
      <c r="LTI32" s="74"/>
      <c r="LTJ32" s="74"/>
      <c r="LTK32" s="85"/>
      <c r="LTL32" s="80"/>
      <c r="LTM32" s="80"/>
      <c r="LTN32" s="85"/>
      <c r="LTO32" s="77"/>
      <c r="LTP32" s="74"/>
      <c r="LTQ32" s="74"/>
      <c r="LTR32" s="85"/>
      <c r="LTS32" s="74"/>
      <c r="LTT32" s="74"/>
      <c r="LTU32" s="85"/>
      <c r="LTV32" s="74"/>
      <c r="LTW32" s="74"/>
      <c r="LTX32" s="85"/>
      <c r="LTY32" s="74"/>
      <c r="LTZ32" s="74"/>
      <c r="LUA32" s="85"/>
      <c r="LUB32" s="80"/>
      <c r="LUC32" s="80"/>
      <c r="LUD32" s="85"/>
      <c r="LUE32" s="77"/>
      <c r="LUF32" s="74"/>
      <c r="LUG32" s="74"/>
      <c r="LUH32" s="85"/>
      <c r="LUI32" s="74"/>
      <c r="LUJ32" s="74"/>
      <c r="LUK32" s="85"/>
      <c r="LUL32" s="74"/>
      <c r="LUM32" s="74"/>
      <c r="LUN32" s="85"/>
      <c r="LUO32" s="74"/>
      <c r="LUP32" s="74"/>
      <c r="LUQ32" s="85"/>
      <c r="LUR32" s="80"/>
      <c r="LUS32" s="80"/>
      <c r="LUT32" s="85"/>
      <c r="LUU32" s="77"/>
      <c r="LUV32" s="74"/>
      <c r="LUW32" s="74"/>
      <c r="LUX32" s="85"/>
      <c r="LUY32" s="74"/>
      <c r="LUZ32" s="74"/>
      <c r="LVA32" s="85"/>
      <c r="LVB32" s="74"/>
      <c r="LVC32" s="74"/>
      <c r="LVD32" s="85"/>
      <c r="LVE32" s="74"/>
      <c r="LVF32" s="74"/>
      <c r="LVG32" s="85"/>
      <c r="LVH32" s="80"/>
      <c r="LVI32" s="80"/>
      <c r="LVJ32" s="85"/>
      <c r="LVK32" s="77"/>
      <c r="LVL32" s="74"/>
      <c r="LVM32" s="74"/>
      <c r="LVN32" s="85"/>
      <c r="LVO32" s="74"/>
      <c r="LVP32" s="74"/>
      <c r="LVQ32" s="85"/>
      <c r="LVR32" s="74"/>
      <c r="LVS32" s="74"/>
      <c r="LVT32" s="85"/>
      <c r="LVU32" s="74"/>
      <c r="LVV32" s="74"/>
      <c r="LVW32" s="85"/>
      <c r="LVX32" s="80"/>
      <c r="LVY32" s="80"/>
      <c r="LVZ32" s="85"/>
      <c r="LWA32" s="77"/>
      <c r="LWB32" s="74"/>
      <c r="LWC32" s="74"/>
      <c r="LWD32" s="85"/>
      <c r="LWE32" s="74"/>
      <c r="LWF32" s="74"/>
      <c r="LWG32" s="85"/>
      <c r="LWH32" s="74"/>
      <c r="LWI32" s="74"/>
      <c r="LWJ32" s="85"/>
      <c r="LWK32" s="74"/>
      <c r="LWL32" s="74"/>
      <c r="LWM32" s="85"/>
      <c r="LWN32" s="80"/>
      <c r="LWO32" s="80"/>
      <c r="LWP32" s="85"/>
      <c r="LWQ32" s="77"/>
      <c r="LWR32" s="74"/>
      <c r="LWS32" s="74"/>
      <c r="LWT32" s="85"/>
      <c r="LWU32" s="74"/>
      <c r="LWV32" s="74"/>
      <c r="LWW32" s="85"/>
      <c r="LWX32" s="74"/>
      <c r="LWY32" s="74"/>
      <c r="LWZ32" s="85"/>
      <c r="LXA32" s="74"/>
      <c r="LXB32" s="74"/>
      <c r="LXC32" s="85"/>
      <c r="LXD32" s="80"/>
      <c r="LXE32" s="80"/>
      <c r="LXF32" s="85"/>
      <c r="LXG32" s="77"/>
      <c r="LXH32" s="74"/>
      <c r="LXI32" s="74"/>
      <c r="LXJ32" s="85"/>
      <c r="LXK32" s="74"/>
      <c r="LXL32" s="74"/>
      <c r="LXM32" s="85"/>
      <c r="LXN32" s="74"/>
      <c r="LXO32" s="74"/>
      <c r="LXP32" s="85"/>
      <c r="LXQ32" s="74"/>
      <c r="LXR32" s="74"/>
      <c r="LXS32" s="85"/>
      <c r="LXT32" s="80"/>
      <c r="LXU32" s="80"/>
      <c r="LXV32" s="85"/>
      <c r="LXW32" s="77"/>
      <c r="LXX32" s="74"/>
      <c r="LXY32" s="74"/>
      <c r="LXZ32" s="85"/>
      <c r="LYA32" s="74"/>
      <c r="LYB32" s="74"/>
      <c r="LYC32" s="85"/>
      <c r="LYD32" s="74"/>
      <c r="LYE32" s="74"/>
      <c r="LYF32" s="85"/>
      <c r="LYG32" s="74"/>
      <c r="LYH32" s="74"/>
      <c r="LYI32" s="85"/>
      <c r="LYJ32" s="80"/>
      <c r="LYK32" s="80"/>
      <c r="LYL32" s="85"/>
      <c r="LYM32" s="77"/>
      <c r="LYN32" s="74"/>
      <c r="LYO32" s="74"/>
      <c r="LYP32" s="85"/>
      <c r="LYQ32" s="74"/>
      <c r="LYR32" s="74"/>
      <c r="LYS32" s="85"/>
      <c r="LYT32" s="74"/>
      <c r="LYU32" s="74"/>
      <c r="LYV32" s="85"/>
      <c r="LYW32" s="74"/>
      <c r="LYX32" s="74"/>
      <c r="LYY32" s="85"/>
      <c r="LYZ32" s="80"/>
      <c r="LZA32" s="80"/>
      <c r="LZB32" s="85"/>
      <c r="LZC32" s="77"/>
      <c r="LZD32" s="74"/>
      <c r="LZE32" s="74"/>
      <c r="LZF32" s="85"/>
      <c r="LZG32" s="74"/>
      <c r="LZH32" s="74"/>
      <c r="LZI32" s="85"/>
      <c r="LZJ32" s="74"/>
      <c r="LZK32" s="74"/>
      <c r="LZL32" s="85"/>
      <c r="LZM32" s="74"/>
      <c r="LZN32" s="74"/>
      <c r="LZO32" s="85"/>
      <c r="LZP32" s="80"/>
      <c r="LZQ32" s="80"/>
      <c r="LZR32" s="85"/>
      <c r="LZS32" s="77"/>
      <c r="LZT32" s="74"/>
      <c r="LZU32" s="74"/>
      <c r="LZV32" s="85"/>
      <c r="LZW32" s="74"/>
      <c r="LZX32" s="74"/>
      <c r="LZY32" s="85"/>
      <c r="LZZ32" s="74"/>
      <c r="MAA32" s="74"/>
      <c r="MAB32" s="85"/>
      <c r="MAC32" s="74"/>
      <c r="MAD32" s="74"/>
      <c r="MAE32" s="85"/>
      <c r="MAF32" s="80"/>
      <c r="MAG32" s="80"/>
      <c r="MAH32" s="85"/>
      <c r="MAI32" s="77"/>
      <c r="MAJ32" s="74"/>
      <c r="MAK32" s="74"/>
      <c r="MAL32" s="85"/>
      <c r="MAM32" s="74"/>
      <c r="MAN32" s="74"/>
      <c r="MAO32" s="85"/>
      <c r="MAP32" s="74"/>
      <c r="MAQ32" s="74"/>
      <c r="MAR32" s="85"/>
      <c r="MAS32" s="74"/>
      <c r="MAT32" s="74"/>
      <c r="MAU32" s="85"/>
      <c r="MAV32" s="80"/>
      <c r="MAW32" s="80"/>
      <c r="MAX32" s="85"/>
      <c r="MAY32" s="77"/>
      <c r="MAZ32" s="74"/>
      <c r="MBA32" s="74"/>
      <c r="MBB32" s="85"/>
      <c r="MBC32" s="74"/>
      <c r="MBD32" s="74"/>
      <c r="MBE32" s="85"/>
      <c r="MBF32" s="74"/>
      <c r="MBG32" s="74"/>
      <c r="MBH32" s="85"/>
      <c r="MBI32" s="74"/>
      <c r="MBJ32" s="74"/>
      <c r="MBK32" s="85"/>
      <c r="MBL32" s="80"/>
      <c r="MBM32" s="80"/>
      <c r="MBN32" s="85"/>
      <c r="MBO32" s="77"/>
      <c r="MBP32" s="74"/>
      <c r="MBQ32" s="74"/>
      <c r="MBR32" s="85"/>
      <c r="MBS32" s="74"/>
      <c r="MBT32" s="74"/>
      <c r="MBU32" s="85"/>
      <c r="MBV32" s="74"/>
      <c r="MBW32" s="74"/>
      <c r="MBX32" s="85"/>
      <c r="MBY32" s="74"/>
      <c r="MBZ32" s="74"/>
      <c r="MCA32" s="85"/>
      <c r="MCB32" s="80"/>
      <c r="MCC32" s="80"/>
      <c r="MCD32" s="85"/>
      <c r="MCE32" s="77"/>
      <c r="MCF32" s="74"/>
      <c r="MCG32" s="74"/>
      <c r="MCH32" s="85"/>
      <c r="MCI32" s="74"/>
      <c r="MCJ32" s="74"/>
      <c r="MCK32" s="85"/>
      <c r="MCL32" s="74"/>
      <c r="MCM32" s="74"/>
      <c r="MCN32" s="85"/>
      <c r="MCO32" s="74"/>
      <c r="MCP32" s="74"/>
      <c r="MCQ32" s="85"/>
      <c r="MCR32" s="80"/>
      <c r="MCS32" s="80"/>
      <c r="MCT32" s="85"/>
      <c r="MCU32" s="77"/>
      <c r="MCV32" s="74"/>
      <c r="MCW32" s="74"/>
      <c r="MCX32" s="85"/>
      <c r="MCY32" s="74"/>
      <c r="MCZ32" s="74"/>
      <c r="MDA32" s="85"/>
      <c r="MDB32" s="74"/>
      <c r="MDC32" s="74"/>
      <c r="MDD32" s="85"/>
      <c r="MDE32" s="74"/>
      <c r="MDF32" s="74"/>
      <c r="MDG32" s="85"/>
      <c r="MDH32" s="80"/>
      <c r="MDI32" s="80"/>
      <c r="MDJ32" s="85"/>
      <c r="MDK32" s="77"/>
      <c r="MDL32" s="74"/>
      <c r="MDM32" s="74"/>
      <c r="MDN32" s="85"/>
      <c r="MDO32" s="74"/>
      <c r="MDP32" s="74"/>
      <c r="MDQ32" s="85"/>
      <c r="MDR32" s="74"/>
      <c r="MDS32" s="74"/>
      <c r="MDT32" s="85"/>
      <c r="MDU32" s="74"/>
      <c r="MDV32" s="74"/>
      <c r="MDW32" s="85"/>
      <c r="MDX32" s="80"/>
      <c r="MDY32" s="80"/>
      <c r="MDZ32" s="85"/>
      <c r="MEA32" s="77"/>
      <c r="MEB32" s="74"/>
      <c r="MEC32" s="74"/>
      <c r="MED32" s="85"/>
      <c r="MEE32" s="74"/>
      <c r="MEF32" s="74"/>
      <c r="MEG32" s="85"/>
      <c r="MEH32" s="74"/>
      <c r="MEI32" s="74"/>
      <c r="MEJ32" s="85"/>
      <c r="MEK32" s="74"/>
      <c r="MEL32" s="74"/>
      <c r="MEM32" s="85"/>
      <c r="MEN32" s="80"/>
      <c r="MEO32" s="80"/>
      <c r="MEP32" s="85"/>
      <c r="MEQ32" s="77"/>
      <c r="MER32" s="74"/>
      <c r="MES32" s="74"/>
      <c r="MET32" s="85"/>
      <c r="MEU32" s="74"/>
      <c r="MEV32" s="74"/>
      <c r="MEW32" s="85"/>
      <c r="MEX32" s="74"/>
      <c r="MEY32" s="74"/>
      <c r="MEZ32" s="85"/>
      <c r="MFA32" s="74"/>
      <c r="MFB32" s="74"/>
      <c r="MFC32" s="85"/>
      <c r="MFD32" s="80"/>
      <c r="MFE32" s="80"/>
      <c r="MFF32" s="85"/>
      <c r="MFG32" s="77"/>
      <c r="MFH32" s="74"/>
      <c r="MFI32" s="74"/>
      <c r="MFJ32" s="85"/>
      <c r="MFK32" s="74"/>
      <c r="MFL32" s="74"/>
      <c r="MFM32" s="85"/>
      <c r="MFN32" s="74"/>
      <c r="MFO32" s="74"/>
      <c r="MFP32" s="85"/>
      <c r="MFQ32" s="74"/>
      <c r="MFR32" s="74"/>
      <c r="MFS32" s="85"/>
      <c r="MFT32" s="80"/>
      <c r="MFU32" s="80"/>
      <c r="MFV32" s="85"/>
      <c r="MFW32" s="77"/>
      <c r="MFX32" s="74"/>
      <c r="MFY32" s="74"/>
      <c r="MFZ32" s="85"/>
      <c r="MGA32" s="74"/>
      <c r="MGB32" s="74"/>
      <c r="MGC32" s="85"/>
      <c r="MGD32" s="74"/>
      <c r="MGE32" s="74"/>
      <c r="MGF32" s="85"/>
      <c r="MGG32" s="74"/>
      <c r="MGH32" s="74"/>
      <c r="MGI32" s="85"/>
      <c r="MGJ32" s="80"/>
      <c r="MGK32" s="80"/>
      <c r="MGL32" s="85"/>
      <c r="MGM32" s="77"/>
      <c r="MGN32" s="74"/>
      <c r="MGO32" s="74"/>
      <c r="MGP32" s="85"/>
      <c r="MGQ32" s="74"/>
      <c r="MGR32" s="74"/>
      <c r="MGS32" s="85"/>
      <c r="MGT32" s="74"/>
      <c r="MGU32" s="74"/>
      <c r="MGV32" s="85"/>
      <c r="MGW32" s="74"/>
      <c r="MGX32" s="74"/>
      <c r="MGY32" s="85"/>
      <c r="MGZ32" s="80"/>
      <c r="MHA32" s="80"/>
      <c r="MHB32" s="85"/>
      <c r="MHC32" s="77"/>
      <c r="MHD32" s="74"/>
      <c r="MHE32" s="74"/>
      <c r="MHF32" s="85"/>
      <c r="MHG32" s="74"/>
      <c r="MHH32" s="74"/>
      <c r="MHI32" s="85"/>
      <c r="MHJ32" s="74"/>
      <c r="MHK32" s="74"/>
      <c r="MHL32" s="85"/>
      <c r="MHM32" s="74"/>
      <c r="MHN32" s="74"/>
      <c r="MHO32" s="85"/>
      <c r="MHP32" s="80"/>
      <c r="MHQ32" s="80"/>
      <c r="MHR32" s="85"/>
      <c r="MHS32" s="77"/>
      <c r="MHT32" s="74"/>
      <c r="MHU32" s="74"/>
      <c r="MHV32" s="85"/>
      <c r="MHW32" s="74"/>
      <c r="MHX32" s="74"/>
      <c r="MHY32" s="85"/>
      <c r="MHZ32" s="74"/>
      <c r="MIA32" s="74"/>
      <c r="MIB32" s="85"/>
      <c r="MIC32" s="74"/>
      <c r="MID32" s="74"/>
      <c r="MIE32" s="85"/>
      <c r="MIF32" s="80"/>
      <c r="MIG32" s="80"/>
      <c r="MIH32" s="85"/>
      <c r="MII32" s="77"/>
      <c r="MIJ32" s="74"/>
      <c r="MIK32" s="74"/>
      <c r="MIL32" s="85"/>
      <c r="MIM32" s="74"/>
      <c r="MIN32" s="74"/>
      <c r="MIO32" s="85"/>
      <c r="MIP32" s="74"/>
      <c r="MIQ32" s="74"/>
      <c r="MIR32" s="85"/>
      <c r="MIS32" s="74"/>
      <c r="MIT32" s="74"/>
      <c r="MIU32" s="85"/>
      <c r="MIV32" s="80"/>
      <c r="MIW32" s="80"/>
      <c r="MIX32" s="85"/>
      <c r="MIY32" s="77"/>
      <c r="MIZ32" s="74"/>
      <c r="MJA32" s="74"/>
      <c r="MJB32" s="85"/>
      <c r="MJC32" s="74"/>
      <c r="MJD32" s="74"/>
      <c r="MJE32" s="85"/>
      <c r="MJF32" s="74"/>
      <c r="MJG32" s="74"/>
      <c r="MJH32" s="85"/>
      <c r="MJI32" s="74"/>
      <c r="MJJ32" s="74"/>
      <c r="MJK32" s="85"/>
      <c r="MJL32" s="80"/>
      <c r="MJM32" s="80"/>
      <c r="MJN32" s="85"/>
      <c r="MJO32" s="77"/>
      <c r="MJP32" s="74"/>
      <c r="MJQ32" s="74"/>
      <c r="MJR32" s="85"/>
      <c r="MJS32" s="74"/>
      <c r="MJT32" s="74"/>
      <c r="MJU32" s="85"/>
      <c r="MJV32" s="74"/>
      <c r="MJW32" s="74"/>
      <c r="MJX32" s="85"/>
      <c r="MJY32" s="74"/>
      <c r="MJZ32" s="74"/>
      <c r="MKA32" s="85"/>
      <c r="MKB32" s="80"/>
      <c r="MKC32" s="80"/>
      <c r="MKD32" s="85"/>
      <c r="MKE32" s="77"/>
      <c r="MKF32" s="74"/>
      <c r="MKG32" s="74"/>
      <c r="MKH32" s="85"/>
      <c r="MKI32" s="74"/>
      <c r="MKJ32" s="74"/>
      <c r="MKK32" s="85"/>
      <c r="MKL32" s="74"/>
      <c r="MKM32" s="74"/>
      <c r="MKN32" s="85"/>
      <c r="MKO32" s="74"/>
      <c r="MKP32" s="74"/>
      <c r="MKQ32" s="85"/>
      <c r="MKR32" s="80"/>
      <c r="MKS32" s="80"/>
      <c r="MKT32" s="85"/>
      <c r="MKU32" s="77"/>
      <c r="MKV32" s="74"/>
      <c r="MKW32" s="74"/>
      <c r="MKX32" s="85"/>
      <c r="MKY32" s="74"/>
      <c r="MKZ32" s="74"/>
      <c r="MLA32" s="85"/>
      <c r="MLB32" s="74"/>
      <c r="MLC32" s="74"/>
      <c r="MLD32" s="85"/>
      <c r="MLE32" s="74"/>
      <c r="MLF32" s="74"/>
      <c r="MLG32" s="85"/>
      <c r="MLH32" s="80"/>
      <c r="MLI32" s="80"/>
      <c r="MLJ32" s="85"/>
      <c r="MLK32" s="77"/>
      <c r="MLL32" s="74"/>
      <c r="MLM32" s="74"/>
      <c r="MLN32" s="85"/>
      <c r="MLO32" s="74"/>
      <c r="MLP32" s="74"/>
      <c r="MLQ32" s="85"/>
      <c r="MLR32" s="74"/>
      <c r="MLS32" s="74"/>
      <c r="MLT32" s="85"/>
      <c r="MLU32" s="74"/>
      <c r="MLV32" s="74"/>
      <c r="MLW32" s="85"/>
      <c r="MLX32" s="80"/>
      <c r="MLY32" s="80"/>
      <c r="MLZ32" s="85"/>
      <c r="MMA32" s="77"/>
      <c r="MMB32" s="74"/>
      <c r="MMC32" s="74"/>
      <c r="MMD32" s="85"/>
      <c r="MME32" s="74"/>
      <c r="MMF32" s="74"/>
      <c r="MMG32" s="85"/>
      <c r="MMH32" s="74"/>
      <c r="MMI32" s="74"/>
      <c r="MMJ32" s="85"/>
      <c r="MMK32" s="74"/>
      <c r="MML32" s="74"/>
      <c r="MMM32" s="85"/>
      <c r="MMN32" s="80"/>
      <c r="MMO32" s="80"/>
      <c r="MMP32" s="85"/>
      <c r="MMQ32" s="77"/>
      <c r="MMR32" s="74"/>
      <c r="MMS32" s="74"/>
      <c r="MMT32" s="85"/>
      <c r="MMU32" s="74"/>
      <c r="MMV32" s="74"/>
      <c r="MMW32" s="85"/>
      <c r="MMX32" s="74"/>
      <c r="MMY32" s="74"/>
      <c r="MMZ32" s="85"/>
      <c r="MNA32" s="74"/>
      <c r="MNB32" s="74"/>
      <c r="MNC32" s="85"/>
      <c r="MND32" s="80"/>
      <c r="MNE32" s="80"/>
      <c r="MNF32" s="85"/>
      <c r="MNG32" s="77"/>
      <c r="MNH32" s="74"/>
      <c r="MNI32" s="74"/>
      <c r="MNJ32" s="85"/>
      <c r="MNK32" s="74"/>
      <c r="MNL32" s="74"/>
      <c r="MNM32" s="85"/>
      <c r="MNN32" s="74"/>
      <c r="MNO32" s="74"/>
      <c r="MNP32" s="85"/>
      <c r="MNQ32" s="74"/>
      <c r="MNR32" s="74"/>
      <c r="MNS32" s="85"/>
      <c r="MNT32" s="80"/>
      <c r="MNU32" s="80"/>
      <c r="MNV32" s="85"/>
      <c r="MNW32" s="77"/>
      <c r="MNX32" s="74"/>
      <c r="MNY32" s="74"/>
      <c r="MNZ32" s="85"/>
      <c r="MOA32" s="74"/>
      <c r="MOB32" s="74"/>
      <c r="MOC32" s="85"/>
      <c r="MOD32" s="74"/>
      <c r="MOE32" s="74"/>
      <c r="MOF32" s="85"/>
      <c r="MOG32" s="74"/>
      <c r="MOH32" s="74"/>
      <c r="MOI32" s="85"/>
      <c r="MOJ32" s="80"/>
      <c r="MOK32" s="80"/>
      <c r="MOL32" s="85"/>
      <c r="MOM32" s="77"/>
      <c r="MON32" s="74"/>
      <c r="MOO32" s="74"/>
      <c r="MOP32" s="85"/>
      <c r="MOQ32" s="74"/>
      <c r="MOR32" s="74"/>
      <c r="MOS32" s="85"/>
      <c r="MOT32" s="74"/>
      <c r="MOU32" s="74"/>
      <c r="MOV32" s="85"/>
      <c r="MOW32" s="74"/>
      <c r="MOX32" s="74"/>
      <c r="MOY32" s="85"/>
      <c r="MOZ32" s="80"/>
      <c r="MPA32" s="80"/>
      <c r="MPB32" s="85"/>
      <c r="MPC32" s="77"/>
      <c r="MPD32" s="74"/>
      <c r="MPE32" s="74"/>
      <c r="MPF32" s="85"/>
      <c r="MPG32" s="74"/>
      <c r="MPH32" s="74"/>
      <c r="MPI32" s="85"/>
      <c r="MPJ32" s="74"/>
      <c r="MPK32" s="74"/>
      <c r="MPL32" s="85"/>
      <c r="MPM32" s="74"/>
      <c r="MPN32" s="74"/>
      <c r="MPO32" s="85"/>
      <c r="MPP32" s="80"/>
      <c r="MPQ32" s="80"/>
      <c r="MPR32" s="85"/>
      <c r="MPS32" s="77"/>
      <c r="MPT32" s="74"/>
      <c r="MPU32" s="74"/>
      <c r="MPV32" s="85"/>
      <c r="MPW32" s="74"/>
      <c r="MPX32" s="74"/>
      <c r="MPY32" s="85"/>
      <c r="MPZ32" s="74"/>
      <c r="MQA32" s="74"/>
      <c r="MQB32" s="85"/>
      <c r="MQC32" s="74"/>
      <c r="MQD32" s="74"/>
      <c r="MQE32" s="85"/>
      <c r="MQF32" s="80"/>
      <c r="MQG32" s="80"/>
      <c r="MQH32" s="85"/>
      <c r="MQI32" s="77"/>
      <c r="MQJ32" s="74"/>
      <c r="MQK32" s="74"/>
      <c r="MQL32" s="85"/>
      <c r="MQM32" s="74"/>
      <c r="MQN32" s="74"/>
      <c r="MQO32" s="85"/>
      <c r="MQP32" s="74"/>
      <c r="MQQ32" s="74"/>
      <c r="MQR32" s="85"/>
      <c r="MQS32" s="74"/>
      <c r="MQT32" s="74"/>
      <c r="MQU32" s="85"/>
      <c r="MQV32" s="80"/>
      <c r="MQW32" s="80"/>
      <c r="MQX32" s="85"/>
      <c r="MQY32" s="77"/>
      <c r="MQZ32" s="74"/>
      <c r="MRA32" s="74"/>
      <c r="MRB32" s="85"/>
      <c r="MRC32" s="74"/>
      <c r="MRD32" s="74"/>
      <c r="MRE32" s="85"/>
      <c r="MRF32" s="74"/>
      <c r="MRG32" s="74"/>
      <c r="MRH32" s="85"/>
      <c r="MRI32" s="74"/>
      <c r="MRJ32" s="74"/>
      <c r="MRK32" s="85"/>
      <c r="MRL32" s="80"/>
      <c r="MRM32" s="80"/>
      <c r="MRN32" s="85"/>
      <c r="MRO32" s="77"/>
      <c r="MRP32" s="74"/>
      <c r="MRQ32" s="74"/>
      <c r="MRR32" s="85"/>
      <c r="MRS32" s="74"/>
      <c r="MRT32" s="74"/>
      <c r="MRU32" s="85"/>
      <c r="MRV32" s="74"/>
      <c r="MRW32" s="74"/>
      <c r="MRX32" s="85"/>
      <c r="MRY32" s="74"/>
      <c r="MRZ32" s="74"/>
      <c r="MSA32" s="85"/>
      <c r="MSB32" s="80"/>
      <c r="MSC32" s="80"/>
      <c r="MSD32" s="85"/>
      <c r="MSE32" s="77"/>
      <c r="MSF32" s="74"/>
      <c r="MSG32" s="74"/>
      <c r="MSH32" s="85"/>
      <c r="MSI32" s="74"/>
      <c r="MSJ32" s="74"/>
      <c r="MSK32" s="85"/>
      <c r="MSL32" s="74"/>
      <c r="MSM32" s="74"/>
      <c r="MSN32" s="85"/>
      <c r="MSO32" s="74"/>
      <c r="MSP32" s="74"/>
      <c r="MSQ32" s="85"/>
      <c r="MSR32" s="80"/>
      <c r="MSS32" s="80"/>
      <c r="MST32" s="85"/>
      <c r="MSU32" s="77"/>
      <c r="MSV32" s="74"/>
      <c r="MSW32" s="74"/>
      <c r="MSX32" s="85"/>
      <c r="MSY32" s="74"/>
      <c r="MSZ32" s="74"/>
      <c r="MTA32" s="85"/>
      <c r="MTB32" s="74"/>
      <c r="MTC32" s="74"/>
      <c r="MTD32" s="85"/>
      <c r="MTE32" s="74"/>
      <c r="MTF32" s="74"/>
      <c r="MTG32" s="85"/>
      <c r="MTH32" s="80"/>
      <c r="MTI32" s="80"/>
      <c r="MTJ32" s="85"/>
      <c r="MTK32" s="77"/>
      <c r="MTL32" s="74"/>
      <c r="MTM32" s="74"/>
      <c r="MTN32" s="85"/>
      <c r="MTO32" s="74"/>
      <c r="MTP32" s="74"/>
      <c r="MTQ32" s="85"/>
      <c r="MTR32" s="74"/>
      <c r="MTS32" s="74"/>
      <c r="MTT32" s="85"/>
      <c r="MTU32" s="74"/>
      <c r="MTV32" s="74"/>
      <c r="MTW32" s="85"/>
      <c r="MTX32" s="80"/>
      <c r="MTY32" s="80"/>
      <c r="MTZ32" s="85"/>
      <c r="MUA32" s="77"/>
      <c r="MUB32" s="74"/>
      <c r="MUC32" s="74"/>
      <c r="MUD32" s="85"/>
      <c r="MUE32" s="74"/>
      <c r="MUF32" s="74"/>
      <c r="MUG32" s="85"/>
      <c r="MUH32" s="74"/>
      <c r="MUI32" s="74"/>
      <c r="MUJ32" s="85"/>
      <c r="MUK32" s="74"/>
      <c r="MUL32" s="74"/>
      <c r="MUM32" s="85"/>
      <c r="MUN32" s="80"/>
      <c r="MUO32" s="80"/>
      <c r="MUP32" s="85"/>
      <c r="MUQ32" s="77"/>
      <c r="MUR32" s="74"/>
      <c r="MUS32" s="74"/>
      <c r="MUT32" s="85"/>
      <c r="MUU32" s="74"/>
      <c r="MUV32" s="74"/>
      <c r="MUW32" s="85"/>
      <c r="MUX32" s="74"/>
      <c r="MUY32" s="74"/>
      <c r="MUZ32" s="85"/>
      <c r="MVA32" s="74"/>
      <c r="MVB32" s="74"/>
      <c r="MVC32" s="85"/>
      <c r="MVD32" s="80"/>
      <c r="MVE32" s="80"/>
      <c r="MVF32" s="85"/>
      <c r="MVG32" s="77"/>
      <c r="MVH32" s="74"/>
      <c r="MVI32" s="74"/>
      <c r="MVJ32" s="85"/>
      <c r="MVK32" s="74"/>
      <c r="MVL32" s="74"/>
      <c r="MVM32" s="85"/>
      <c r="MVN32" s="74"/>
      <c r="MVO32" s="74"/>
      <c r="MVP32" s="85"/>
      <c r="MVQ32" s="74"/>
      <c r="MVR32" s="74"/>
      <c r="MVS32" s="85"/>
      <c r="MVT32" s="80"/>
      <c r="MVU32" s="80"/>
      <c r="MVV32" s="85"/>
      <c r="MVW32" s="77"/>
      <c r="MVX32" s="74"/>
      <c r="MVY32" s="74"/>
      <c r="MVZ32" s="85"/>
      <c r="MWA32" s="74"/>
      <c r="MWB32" s="74"/>
      <c r="MWC32" s="85"/>
      <c r="MWD32" s="74"/>
      <c r="MWE32" s="74"/>
      <c r="MWF32" s="85"/>
      <c r="MWG32" s="74"/>
      <c r="MWH32" s="74"/>
      <c r="MWI32" s="85"/>
      <c r="MWJ32" s="80"/>
      <c r="MWK32" s="80"/>
      <c r="MWL32" s="85"/>
      <c r="MWM32" s="77"/>
      <c r="MWN32" s="74"/>
      <c r="MWO32" s="74"/>
      <c r="MWP32" s="85"/>
      <c r="MWQ32" s="74"/>
      <c r="MWR32" s="74"/>
      <c r="MWS32" s="85"/>
      <c r="MWT32" s="74"/>
      <c r="MWU32" s="74"/>
      <c r="MWV32" s="85"/>
      <c r="MWW32" s="74"/>
      <c r="MWX32" s="74"/>
      <c r="MWY32" s="85"/>
      <c r="MWZ32" s="80"/>
      <c r="MXA32" s="80"/>
      <c r="MXB32" s="85"/>
      <c r="MXC32" s="77"/>
      <c r="MXD32" s="74"/>
      <c r="MXE32" s="74"/>
      <c r="MXF32" s="85"/>
      <c r="MXG32" s="74"/>
      <c r="MXH32" s="74"/>
      <c r="MXI32" s="85"/>
      <c r="MXJ32" s="74"/>
      <c r="MXK32" s="74"/>
      <c r="MXL32" s="85"/>
      <c r="MXM32" s="74"/>
      <c r="MXN32" s="74"/>
      <c r="MXO32" s="85"/>
      <c r="MXP32" s="80"/>
      <c r="MXQ32" s="80"/>
      <c r="MXR32" s="85"/>
      <c r="MXS32" s="77"/>
      <c r="MXT32" s="74"/>
      <c r="MXU32" s="74"/>
      <c r="MXV32" s="85"/>
      <c r="MXW32" s="74"/>
      <c r="MXX32" s="74"/>
      <c r="MXY32" s="85"/>
      <c r="MXZ32" s="74"/>
      <c r="MYA32" s="74"/>
      <c r="MYB32" s="85"/>
      <c r="MYC32" s="74"/>
      <c r="MYD32" s="74"/>
      <c r="MYE32" s="85"/>
      <c r="MYF32" s="80"/>
      <c r="MYG32" s="80"/>
      <c r="MYH32" s="85"/>
      <c r="MYI32" s="77"/>
      <c r="MYJ32" s="74"/>
      <c r="MYK32" s="74"/>
      <c r="MYL32" s="85"/>
      <c r="MYM32" s="74"/>
      <c r="MYN32" s="74"/>
      <c r="MYO32" s="85"/>
      <c r="MYP32" s="74"/>
      <c r="MYQ32" s="74"/>
      <c r="MYR32" s="85"/>
      <c r="MYS32" s="74"/>
      <c r="MYT32" s="74"/>
      <c r="MYU32" s="85"/>
      <c r="MYV32" s="80"/>
      <c r="MYW32" s="80"/>
      <c r="MYX32" s="85"/>
      <c r="MYY32" s="77"/>
      <c r="MYZ32" s="74"/>
      <c r="MZA32" s="74"/>
      <c r="MZB32" s="85"/>
      <c r="MZC32" s="74"/>
      <c r="MZD32" s="74"/>
      <c r="MZE32" s="85"/>
      <c r="MZF32" s="74"/>
      <c r="MZG32" s="74"/>
      <c r="MZH32" s="85"/>
      <c r="MZI32" s="74"/>
      <c r="MZJ32" s="74"/>
      <c r="MZK32" s="85"/>
      <c r="MZL32" s="80"/>
      <c r="MZM32" s="80"/>
      <c r="MZN32" s="85"/>
      <c r="MZO32" s="77"/>
      <c r="MZP32" s="74"/>
      <c r="MZQ32" s="74"/>
      <c r="MZR32" s="85"/>
      <c r="MZS32" s="74"/>
      <c r="MZT32" s="74"/>
      <c r="MZU32" s="85"/>
      <c r="MZV32" s="74"/>
      <c r="MZW32" s="74"/>
      <c r="MZX32" s="85"/>
      <c r="MZY32" s="74"/>
      <c r="MZZ32" s="74"/>
      <c r="NAA32" s="85"/>
      <c r="NAB32" s="80"/>
      <c r="NAC32" s="80"/>
      <c r="NAD32" s="85"/>
      <c r="NAE32" s="77"/>
      <c r="NAF32" s="74"/>
      <c r="NAG32" s="74"/>
      <c r="NAH32" s="85"/>
      <c r="NAI32" s="74"/>
      <c r="NAJ32" s="74"/>
      <c r="NAK32" s="85"/>
      <c r="NAL32" s="74"/>
      <c r="NAM32" s="74"/>
      <c r="NAN32" s="85"/>
      <c r="NAO32" s="74"/>
      <c r="NAP32" s="74"/>
      <c r="NAQ32" s="85"/>
      <c r="NAR32" s="80"/>
      <c r="NAS32" s="80"/>
      <c r="NAT32" s="85"/>
      <c r="NAU32" s="77"/>
      <c r="NAV32" s="74"/>
      <c r="NAW32" s="74"/>
      <c r="NAX32" s="85"/>
      <c r="NAY32" s="74"/>
      <c r="NAZ32" s="74"/>
      <c r="NBA32" s="85"/>
      <c r="NBB32" s="74"/>
      <c r="NBC32" s="74"/>
      <c r="NBD32" s="85"/>
      <c r="NBE32" s="74"/>
      <c r="NBF32" s="74"/>
      <c r="NBG32" s="85"/>
      <c r="NBH32" s="80"/>
      <c r="NBI32" s="80"/>
      <c r="NBJ32" s="85"/>
      <c r="NBK32" s="77"/>
      <c r="NBL32" s="74"/>
      <c r="NBM32" s="74"/>
      <c r="NBN32" s="85"/>
      <c r="NBO32" s="74"/>
      <c r="NBP32" s="74"/>
      <c r="NBQ32" s="85"/>
      <c r="NBR32" s="74"/>
      <c r="NBS32" s="74"/>
      <c r="NBT32" s="85"/>
      <c r="NBU32" s="74"/>
      <c r="NBV32" s="74"/>
      <c r="NBW32" s="85"/>
      <c r="NBX32" s="80"/>
      <c r="NBY32" s="80"/>
      <c r="NBZ32" s="85"/>
      <c r="NCA32" s="77"/>
      <c r="NCB32" s="74"/>
      <c r="NCC32" s="74"/>
      <c r="NCD32" s="85"/>
      <c r="NCE32" s="74"/>
      <c r="NCF32" s="74"/>
      <c r="NCG32" s="85"/>
      <c r="NCH32" s="74"/>
      <c r="NCI32" s="74"/>
      <c r="NCJ32" s="85"/>
      <c r="NCK32" s="74"/>
      <c r="NCL32" s="74"/>
      <c r="NCM32" s="85"/>
      <c r="NCN32" s="80"/>
      <c r="NCO32" s="80"/>
      <c r="NCP32" s="85"/>
      <c r="NCQ32" s="77"/>
      <c r="NCR32" s="74"/>
      <c r="NCS32" s="74"/>
      <c r="NCT32" s="85"/>
      <c r="NCU32" s="74"/>
      <c r="NCV32" s="74"/>
      <c r="NCW32" s="85"/>
      <c r="NCX32" s="74"/>
      <c r="NCY32" s="74"/>
      <c r="NCZ32" s="85"/>
      <c r="NDA32" s="74"/>
      <c r="NDB32" s="74"/>
      <c r="NDC32" s="85"/>
      <c r="NDD32" s="80"/>
      <c r="NDE32" s="80"/>
      <c r="NDF32" s="85"/>
      <c r="NDG32" s="77"/>
      <c r="NDH32" s="74"/>
      <c r="NDI32" s="74"/>
      <c r="NDJ32" s="85"/>
      <c r="NDK32" s="74"/>
      <c r="NDL32" s="74"/>
      <c r="NDM32" s="85"/>
      <c r="NDN32" s="74"/>
      <c r="NDO32" s="74"/>
      <c r="NDP32" s="85"/>
      <c r="NDQ32" s="74"/>
      <c r="NDR32" s="74"/>
      <c r="NDS32" s="85"/>
      <c r="NDT32" s="80"/>
      <c r="NDU32" s="80"/>
      <c r="NDV32" s="85"/>
      <c r="NDW32" s="77"/>
      <c r="NDX32" s="74"/>
      <c r="NDY32" s="74"/>
      <c r="NDZ32" s="85"/>
      <c r="NEA32" s="74"/>
      <c r="NEB32" s="74"/>
      <c r="NEC32" s="85"/>
      <c r="NED32" s="74"/>
      <c r="NEE32" s="74"/>
      <c r="NEF32" s="85"/>
      <c r="NEG32" s="74"/>
      <c r="NEH32" s="74"/>
      <c r="NEI32" s="85"/>
      <c r="NEJ32" s="80"/>
      <c r="NEK32" s="80"/>
      <c r="NEL32" s="85"/>
      <c r="NEM32" s="77"/>
      <c r="NEN32" s="74"/>
      <c r="NEO32" s="74"/>
      <c r="NEP32" s="85"/>
      <c r="NEQ32" s="74"/>
      <c r="NER32" s="74"/>
      <c r="NES32" s="85"/>
      <c r="NET32" s="74"/>
      <c r="NEU32" s="74"/>
      <c r="NEV32" s="85"/>
      <c r="NEW32" s="74"/>
      <c r="NEX32" s="74"/>
      <c r="NEY32" s="85"/>
      <c r="NEZ32" s="80"/>
      <c r="NFA32" s="80"/>
      <c r="NFB32" s="85"/>
      <c r="NFC32" s="77"/>
      <c r="NFD32" s="74"/>
      <c r="NFE32" s="74"/>
      <c r="NFF32" s="85"/>
      <c r="NFG32" s="74"/>
      <c r="NFH32" s="74"/>
      <c r="NFI32" s="85"/>
      <c r="NFJ32" s="74"/>
      <c r="NFK32" s="74"/>
      <c r="NFL32" s="85"/>
      <c r="NFM32" s="74"/>
      <c r="NFN32" s="74"/>
      <c r="NFO32" s="85"/>
      <c r="NFP32" s="80"/>
      <c r="NFQ32" s="80"/>
      <c r="NFR32" s="85"/>
      <c r="NFS32" s="77"/>
      <c r="NFT32" s="74"/>
      <c r="NFU32" s="74"/>
      <c r="NFV32" s="85"/>
      <c r="NFW32" s="74"/>
      <c r="NFX32" s="74"/>
      <c r="NFY32" s="85"/>
      <c r="NFZ32" s="74"/>
      <c r="NGA32" s="74"/>
      <c r="NGB32" s="85"/>
      <c r="NGC32" s="74"/>
      <c r="NGD32" s="74"/>
      <c r="NGE32" s="85"/>
      <c r="NGF32" s="80"/>
      <c r="NGG32" s="80"/>
      <c r="NGH32" s="85"/>
      <c r="NGI32" s="77"/>
      <c r="NGJ32" s="74"/>
      <c r="NGK32" s="74"/>
      <c r="NGL32" s="85"/>
      <c r="NGM32" s="74"/>
      <c r="NGN32" s="74"/>
      <c r="NGO32" s="85"/>
      <c r="NGP32" s="74"/>
      <c r="NGQ32" s="74"/>
      <c r="NGR32" s="85"/>
      <c r="NGS32" s="74"/>
      <c r="NGT32" s="74"/>
      <c r="NGU32" s="85"/>
      <c r="NGV32" s="80"/>
      <c r="NGW32" s="80"/>
      <c r="NGX32" s="85"/>
      <c r="NGY32" s="77"/>
      <c r="NGZ32" s="74"/>
      <c r="NHA32" s="74"/>
      <c r="NHB32" s="85"/>
      <c r="NHC32" s="74"/>
      <c r="NHD32" s="74"/>
      <c r="NHE32" s="85"/>
      <c r="NHF32" s="74"/>
      <c r="NHG32" s="74"/>
      <c r="NHH32" s="85"/>
      <c r="NHI32" s="74"/>
      <c r="NHJ32" s="74"/>
      <c r="NHK32" s="85"/>
      <c r="NHL32" s="80"/>
      <c r="NHM32" s="80"/>
      <c r="NHN32" s="85"/>
      <c r="NHO32" s="77"/>
      <c r="NHP32" s="74"/>
      <c r="NHQ32" s="74"/>
      <c r="NHR32" s="85"/>
      <c r="NHS32" s="74"/>
      <c r="NHT32" s="74"/>
      <c r="NHU32" s="85"/>
      <c r="NHV32" s="74"/>
      <c r="NHW32" s="74"/>
      <c r="NHX32" s="85"/>
      <c r="NHY32" s="74"/>
      <c r="NHZ32" s="74"/>
      <c r="NIA32" s="85"/>
      <c r="NIB32" s="80"/>
      <c r="NIC32" s="80"/>
      <c r="NID32" s="85"/>
      <c r="NIE32" s="77"/>
      <c r="NIF32" s="74"/>
      <c r="NIG32" s="74"/>
      <c r="NIH32" s="85"/>
      <c r="NII32" s="74"/>
      <c r="NIJ32" s="74"/>
      <c r="NIK32" s="85"/>
      <c r="NIL32" s="74"/>
      <c r="NIM32" s="74"/>
      <c r="NIN32" s="85"/>
      <c r="NIO32" s="74"/>
      <c r="NIP32" s="74"/>
      <c r="NIQ32" s="85"/>
      <c r="NIR32" s="80"/>
      <c r="NIS32" s="80"/>
      <c r="NIT32" s="85"/>
      <c r="NIU32" s="77"/>
      <c r="NIV32" s="74"/>
      <c r="NIW32" s="74"/>
      <c r="NIX32" s="85"/>
      <c r="NIY32" s="74"/>
      <c r="NIZ32" s="74"/>
      <c r="NJA32" s="85"/>
      <c r="NJB32" s="74"/>
      <c r="NJC32" s="74"/>
      <c r="NJD32" s="85"/>
      <c r="NJE32" s="74"/>
      <c r="NJF32" s="74"/>
      <c r="NJG32" s="85"/>
      <c r="NJH32" s="80"/>
      <c r="NJI32" s="80"/>
      <c r="NJJ32" s="85"/>
      <c r="NJK32" s="77"/>
      <c r="NJL32" s="74"/>
      <c r="NJM32" s="74"/>
      <c r="NJN32" s="85"/>
      <c r="NJO32" s="74"/>
      <c r="NJP32" s="74"/>
      <c r="NJQ32" s="85"/>
      <c r="NJR32" s="74"/>
      <c r="NJS32" s="74"/>
      <c r="NJT32" s="85"/>
      <c r="NJU32" s="74"/>
      <c r="NJV32" s="74"/>
      <c r="NJW32" s="85"/>
      <c r="NJX32" s="80"/>
      <c r="NJY32" s="80"/>
      <c r="NJZ32" s="85"/>
      <c r="NKA32" s="77"/>
      <c r="NKB32" s="74"/>
      <c r="NKC32" s="74"/>
      <c r="NKD32" s="85"/>
      <c r="NKE32" s="74"/>
      <c r="NKF32" s="74"/>
      <c r="NKG32" s="85"/>
      <c r="NKH32" s="74"/>
      <c r="NKI32" s="74"/>
      <c r="NKJ32" s="85"/>
      <c r="NKK32" s="74"/>
      <c r="NKL32" s="74"/>
      <c r="NKM32" s="85"/>
      <c r="NKN32" s="80"/>
      <c r="NKO32" s="80"/>
      <c r="NKP32" s="85"/>
      <c r="NKQ32" s="77"/>
      <c r="NKR32" s="74"/>
      <c r="NKS32" s="74"/>
      <c r="NKT32" s="85"/>
      <c r="NKU32" s="74"/>
      <c r="NKV32" s="74"/>
      <c r="NKW32" s="85"/>
      <c r="NKX32" s="74"/>
      <c r="NKY32" s="74"/>
      <c r="NKZ32" s="85"/>
      <c r="NLA32" s="74"/>
      <c r="NLB32" s="74"/>
      <c r="NLC32" s="85"/>
      <c r="NLD32" s="80"/>
      <c r="NLE32" s="80"/>
      <c r="NLF32" s="85"/>
      <c r="NLG32" s="77"/>
      <c r="NLH32" s="74"/>
      <c r="NLI32" s="74"/>
      <c r="NLJ32" s="85"/>
      <c r="NLK32" s="74"/>
      <c r="NLL32" s="74"/>
      <c r="NLM32" s="85"/>
      <c r="NLN32" s="74"/>
      <c r="NLO32" s="74"/>
      <c r="NLP32" s="85"/>
      <c r="NLQ32" s="74"/>
      <c r="NLR32" s="74"/>
      <c r="NLS32" s="85"/>
      <c r="NLT32" s="80"/>
      <c r="NLU32" s="80"/>
      <c r="NLV32" s="85"/>
      <c r="NLW32" s="77"/>
      <c r="NLX32" s="74"/>
      <c r="NLY32" s="74"/>
      <c r="NLZ32" s="85"/>
      <c r="NMA32" s="74"/>
      <c r="NMB32" s="74"/>
      <c r="NMC32" s="85"/>
      <c r="NMD32" s="74"/>
      <c r="NME32" s="74"/>
      <c r="NMF32" s="85"/>
      <c r="NMG32" s="74"/>
      <c r="NMH32" s="74"/>
      <c r="NMI32" s="85"/>
      <c r="NMJ32" s="80"/>
      <c r="NMK32" s="80"/>
      <c r="NML32" s="85"/>
      <c r="NMM32" s="77"/>
      <c r="NMN32" s="74"/>
      <c r="NMO32" s="74"/>
      <c r="NMP32" s="85"/>
      <c r="NMQ32" s="74"/>
      <c r="NMR32" s="74"/>
      <c r="NMS32" s="85"/>
      <c r="NMT32" s="74"/>
      <c r="NMU32" s="74"/>
      <c r="NMV32" s="85"/>
      <c r="NMW32" s="74"/>
      <c r="NMX32" s="74"/>
      <c r="NMY32" s="85"/>
      <c r="NMZ32" s="80"/>
      <c r="NNA32" s="80"/>
      <c r="NNB32" s="85"/>
      <c r="NNC32" s="77"/>
      <c r="NND32" s="74"/>
      <c r="NNE32" s="74"/>
      <c r="NNF32" s="85"/>
      <c r="NNG32" s="74"/>
      <c r="NNH32" s="74"/>
      <c r="NNI32" s="85"/>
      <c r="NNJ32" s="74"/>
      <c r="NNK32" s="74"/>
      <c r="NNL32" s="85"/>
      <c r="NNM32" s="74"/>
      <c r="NNN32" s="74"/>
      <c r="NNO32" s="85"/>
      <c r="NNP32" s="80"/>
      <c r="NNQ32" s="80"/>
      <c r="NNR32" s="85"/>
      <c r="NNS32" s="77"/>
      <c r="NNT32" s="74"/>
      <c r="NNU32" s="74"/>
      <c r="NNV32" s="85"/>
      <c r="NNW32" s="74"/>
      <c r="NNX32" s="74"/>
      <c r="NNY32" s="85"/>
      <c r="NNZ32" s="74"/>
      <c r="NOA32" s="74"/>
      <c r="NOB32" s="85"/>
      <c r="NOC32" s="74"/>
      <c r="NOD32" s="74"/>
      <c r="NOE32" s="85"/>
      <c r="NOF32" s="80"/>
      <c r="NOG32" s="80"/>
      <c r="NOH32" s="85"/>
      <c r="NOI32" s="77"/>
      <c r="NOJ32" s="74"/>
      <c r="NOK32" s="74"/>
      <c r="NOL32" s="85"/>
      <c r="NOM32" s="74"/>
      <c r="NON32" s="74"/>
      <c r="NOO32" s="85"/>
      <c r="NOP32" s="74"/>
      <c r="NOQ32" s="74"/>
      <c r="NOR32" s="85"/>
      <c r="NOS32" s="74"/>
      <c r="NOT32" s="74"/>
      <c r="NOU32" s="85"/>
      <c r="NOV32" s="80"/>
      <c r="NOW32" s="80"/>
      <c r="NOX32" s="85"/>
      <c r="NOY32" s="77"/>
      <c r="NOZ32" s="74"/>
      <c r="NPA32" s="74"/>
      <c r="NPB32" s="85"/>
      <c r="NPC32" s="74"/>
      <c r="NPD32" s="74"/>
      <c r="NPE32" s="85"/>
      <c r="NPF32" s="74"/>
      <c r="NPG32" s="74"/>
      <c r="NPH32" s="85"/>
      <c r="NPI32" s="74"/>
      <c r="NPJ32" s="74"/>
      <c r="NPK32" s="85"/>
      <c r="NPL32" s="80"/>
      <c r="NPM32" s="80"/>
      <c r="NPN32" s="85"/>
      <c r="NPO32" s="77"/>
      <c r="NPP32" s="74"/>
      <c r="NPQ32" s="74"/>
      <c r="NPR32" s="85"/>
      <c r="NPS32" s="74"/>
      <c r="NPT32" s="74"/>
      <c r="NPU32" s="85"/>
      <c r="NPV32" s="74"/>
      <c r="NPW32" s="74"/>
      <c r="NPX32" s="85"/>
      <c r="NPY32" s="74"/>
      <c r="NPZ32" s="74"/>
      <c r="NQA32" s="85"/>
      <c r="NQB32" s="80"/>
      <c r="NQC32" s="80"/>
      <c r="NQD32" s="85"/>
      <c r="NQE32" s="77"/>
      <c r="NQF32" s="74"/>
      <c r="NQG32" s="74"/>
      <c r="NQH32" s="85"/>
      <c r="NQI32" s="74"/>
      <c r="NQJ32" s="74"/>
      <c r="NQK32" s="85"/>
      <c r="NQL32" s="74"/>
      <c r="NQM32" s="74"/>
      <c r="NQN32" s="85"/>
      <c r="NQO32" s="74"/>
      <c r="NQP32" s="74"/>
      <c r="NQQ32" s="85"/>
      <c r="NQR32" s="80"/>
      <c r="NQS32" s="80"/>
      <c r="NQT32" s="85"/>
      <c r="NQU32" s="77"/>
      <c r="NQV32" s="74"/>
      <c r="NQW32" s="74"/>
      <c r="NQX32" s="85"/>
      <c r="NQY32" s="74"/>
      <c r="NQZ32" s="74"/>
      <c r="NRA32" s="85"/>
      <c r="NRB32" s="74"/>
      <c r="NRC32" s="74"/>
      <c r="NRD32" s="85"/>
      <c r="NRE32" s="74"/>
      <c r="NRF32" s="74"/>
      <c r="NRG32" s="85"/>
      <c r="NRH32" s="80"/>
      <c r="NRI32" s="80"/>
      <c r="NRJ32" s="85"/>
      <c r="NRK32" s="77"/>
      <c r="NRL32" s="74"/>
      <c r="NRM32" s="74"/>
      <c r="NRN32" s="85"/>
      <c r="NRO32" s="74"/>
      <c r="NRP32" s="74"/>
      <c r="NRQ32" s="85"/>
      <c r="NRR32" s="74"/>
      <c r="NRS32" s="74"/>
      <c r="NRT32" s="85"/>
      <c r="NRU32" s="74"/>
      <c r="NRV32" s="74"/>
      <c r="NRW32" s="85"/>
      <c r="NRX32" s="80"/>
      <c r="NRY32" s="80"/>
      <c r="NRZ32" s="85"/>
      <c r="NSA32" s="77"/>
      <c r="NSB32" s="74"/>
      <c r="NSC32" s="74"/>
      <c r="NSD32" s="85"/>
      <c r="NSE32" s="74"/>
      <c r="NSF32" s="74"/>
      <c r="NSG32" s="85"/>
      <c r="NSH32" s="74"/>
      <c r="NSI32" s="74"/>
      <c r="NSJ32" s="85"/>
      <c r="NSK32" s="74"/>
      <c r="NSL32" s="74"/>
      <c r="NSM32" s="85"/>
      <c r="NSN32" s="80"/>
      <c r="NSO32" s="80"/>
      <c r="NSP32" s="85"/>
      <c r="NSQ32" s="77"/>
      <c r="NSR32" s="74"/>
      <c r="NSS32" s="74"/>
      <c r="NST32" s="85"/>
      <c r="NSU32" s="74"/>
      <c r="NSV32" s="74"/>
      <c r="NSW32" s="85"/>
      <c r="NSX32" s="74"/>
      <c r="NSY32" s="74"/>
      <c r="NSZ32" s="85"/>
      <c r="NTA32" s="74"/>
      <c r="NTB32" s="74"/>
      <c r="NTC32" s="85"/>
      <c r="NTD32" s="80"/>
      <c r="NTE32" s="80"/>
      <c r="NTF32" s="85"/>
      <c r="NTG32" s="77"/>
      <c r="NTH32" s="74"/>
      <c r="NTI32" s="74"/>
      <c r="NTJ32" s="85"/>
      <c r="NTK32" s="74"/>
      <c r="NTL32" s="74"/>
      <c r="NTM32" s="85"/>
      <c r="NTN32" s="74"/>
      <c r="NTO32" s="74"/>
      <c r="NTP32" s="85"/>
      <c r="NTQ32" s="74"/>
      <c r="NTR32" s="74"/>
      <c r="NTS32" s="85"/>
      <c r="NTT32" s="80"/>
      <c r="NTU32" s="80"/>
      <c r="NTV32" s="85"/>
      <c r="NTW32" s="77"/>
      <c r="NTX32" s="74"/>
      <c r="NTY32" s="74"/>
      <c r="NTZ32" s="85"/>
      <c r="NUA32" s="74"/>
      <c r="NUB32" s="74"/>
      <c r="NUC32" s="85"/>
      <c r="NUD32" s="74"/>
      <c r="NUE32" s="74"/>
      <c r="NUF32" s="85"/>
      <c r="NUG32" s="74"/>
      <c r="NUH32" s="74"/>
      <c r="NUI32" s="85"/>
      <c r="NUJ32" s="80"/>
      <c r="NUK32" s="80"/>
      <c r="NUL32" s="85"/>
      <c r="NUM32" s="77"/>
      <c r="NUN32" s="74"/>
      <c r="NUO32" s="74"/>
      <c r="NUP32" s="85"/>
      <c r="NUQ32" s="74"/>
      <c r="NUR32" s="74"/>
      <c r="NUS32" s="85"/>
      <c r="NUT32" s="74"/>
      <c r="NUU32" s="74"/>
      <c r="NUV32" s="85"/>
      <c r="NUW32" s="74"/>
      <c r="NUX32" s="74"/>
      <c r="NUY32" s="85"/>
      <c r="NUZ32" s="80"/>
      <c r="NVA32" s="80"/>
      <c r="NVB32" s="85"/>
      <c r="NVC32" s="77"/>
      <c r="NVD32" s="74"/>
      <c r="NVE32" s="74"/>
      <c r="NVF32" s="85"/>
      <c r="NVG32" s="74"/>
      <c r="NVH32" s="74"/>
      <c r="NVI32" s="85"/>
      <c r="NVJ32" s="74"/>
      <c r="NVK32" s="74"/>
      <c r="NVL32" s="85"/>
      <c r="NVM32" s="74"/>
      <c r="NVN32" s="74"/>
      <c r="NVO32" s="85"/>
      <c r="NVP32" s="80"/>
      <c r="NVQ32" s="80"/>
      <c r="NVR32" s="85"/>
      <c r="NVS32" s="77"/>
      <c r="NVT32" s="74"/>
      <c r="NVU32" s="74"/>
      <c r="NVV32" s="85"/>
      <c r="NVW32" s="74"/>
      <c r="NVX32" s="74"/>
      <c r="NVY32" s="85"/>
      <c r="NVZ32" s="74"/>
      <c r="NWA32" s="74"/>
      <c r="NWB32" s="85"/>
      <c r="NWC32" s="74"/>
      <c r="NWD32" s="74"/>
      <c r="NWE32" s="85"/>
      <c r="NWF32" s="80"/>
      <c r="NWG32" s="80"/>
      <c r="NWH32" s="85"/>
      <c r="NWI32" s="77"/>
      <c r="NWJ32" s="74"/>
      <c r="NWK32" s="74"/>
      <c r="NWL32" s="85"/>
      <c r="NWM32" s="74"/>
      <c r="NWN32" s="74"/>
      <c r="NWO32" s="85"/>
      <c r="NWP32" s="74"/>
      <c r="NWQ32" s="74"/>
      <c r="NWR32" s="85"/>
      <c r="NWS32" s="74"/>
      <c r="NWT32" s="74"/>
      <c r="NWU32" s="85"/>
      <c r="NWV32" s="80"/>
      <c r="NWW32" s="80"/>
      <c r="NWX32" s="85"/>
      <c r="NWY32" s="77"/>
      <c r="NWZ32" s="74"/>
      <c r="NXA32" s="74"/>
      <c r="NXB32" s="85"/>
      <c r="NXC32" s="74"/>
      <c r="NXD32" s="74"/>
      <c r="NXE32" s="85"/>
      <c r="NXF32" s="74"/>
      <c r="NXG32" s="74"/>
      <c r="NXH32" s="85"/>
      <c r="NXI32" s="74"/>
      <c r="NXJ32" s="74"/>
      <c r="NXK32" s="85"/>
      <c r="NXL32" s="80"/>
      <c r="NXM32" s="80"/>
      <c r="NXN32" s="85"/>
      <c r="NXO32" s="77"/>
      <c r="NXP32" s="74"/>
      <c r="NXQ32" s="74"/>
      <c r="NXR32" s="85"/>
      <c r="NXS32" s="74"/>
      <c r="NXT32" s="74"/>
      <c r="NXU32" s="85"/>
      <c r="NXV32" s="74"/>
      <c r="NXW32" s="74"/>
      <c r="NXX32" s="85"/>
      <c r="NXY32" s="74"/>
      <c r="NXZ32" s="74"/>
      <c r="NYA32" s="85"/>
      <c r="NYB32" s="80"/>
      <c r="NYC32" s="80"/>
      <c r="NYD32" s="85"/>
      <c r="NYE32" s="77"/>
      <c r="NYF32" s="74"/>
      <c r="NYG32" s="74"/>
      <c r="NYH32" s="85"/>
      <c r="NYI32" s="74"/>
      <c r="NYJ32" s="74"/>
      <c r="NYK32" s="85"/>
      <c r="NYL32" s="74"/>
      <c r="NYM32" s="74"/>
      <c r="NYN32" s="85"/>
      <c r="NYO32" s="74"/>
      <c r="NYP32" s="74"/>
      <c r="NYQ32" s="85"/>
      <c r="NYR32" s="80"/>
      <c r="NYS32" s="80"/>
      <c r="NYT32" s="85"/>
      <c r="NYU32" s="77"/>
      <c r="NYV32" s="74"/>
      <c r="NYW32" s="74"/>
      <c r="NYX32" s="85"/>
      <c r="NYY32" s="74"/>
      <c r="NYZ32" s="74"/>
      <c r="NZA32" s="85"/>
      <c r="NZB32" s="74"/>
      <c r="NZC32" s="74"/>
      <c r="NZD32" s="85"/>
      <c r="NZE32" s="74"/>
      <c r="NZF32" s="74"/>
      <c r="NZG32" s="85"/>
      <c r="NZH32" s="80"/>
      <c r="NZI32" s="80"/>
      <c r="NZJ32" s="85"/>
      <c r="NZK32" s="77"/>
      <c r="NZL32" s="74"/>
      <c r="NZM32" s="74"/>
      <c r="NZN32" s="85"/>
      <c r="NZO32" s="74"/>
      <c r="NZP32" s="74"/>
      <c r="NZQ32" s="85"/>
      <c r="NZR32" s="74"/>
      <c r="NZS32" s="74"/>
      <c r="NZT32" s="85"/>
      <c r="NZU32" s="74"/>
      <c r="NZV32" s="74"/>
      <c r="NZW32" s="85"/>
      <c r="NZX32" s="80"/>
      <c r="NZY32" s="80"/>
      <c r="NZZ32" s="85"/>
      <c r="OAA32" s="77"/>
      <c r="OAB32" s="74"/>
      <c r="OAC32" s="74"/>
      <c r="OAD32" s="85"/>
      <c r="OAE32" s="74"/>
      <c r="OAF32" s="74"/>
      <c r="OAG32" s="85"/>
      <c r="OAH32" s="74"/>
      <c r="OAI32" s="74"/>
      <c r="OAJ32" s="85"/>
      <c r="OAK32" s="74"/>
      <c r="OAL32" s="74"/>
      <c r="OAM32" s="85"/>
      <c r="OAN32" s="80"/>
      <c r="OAO32" s="80"/>
      <c r="OAP32" s="85"/>
      <c r="OAQ32" s="77"/>
      <c r="OAR32" s="74"/>
      <c r="OAS32" s="74"/>
      <c r="OAT32" s="85"/>
      <c r="OAU32" s="74"/>
      <c r="OAV32" s="74"/>
      <c r="OAW32" s="85"/>
      <c r="OAX32" s="74"/>
      <c r="OAY32" s="74"/>
      <c r="OAZ32" s="85"/>
      <c r="OBA32" s="74"/>
      <c r="OBB32" s="74"/>
      <c r="OBC32" s="85"/>
      <c r="OBD32" s="80"/>
      <c r="OBE32" s="80"/>
      <c r="OBF32" s="85"/>
      <c r="OBG32" s="77"/>
      <c r="OBH32" s="74"/>
      <c r="OBI32" s="74"/>
      <c r="OBJ32" s="85"/>
      <c r="OBK32" s="74"/>
      <c r="OBL32" s="74"/>
      <c r="OBM32" s="85"/>
      <c r="OBN32" s="74"/>
      <c r="OBO32" s="74"/>
      <c r="OBP32" s="85"/>
      <c r="OBQ32" s="74"/>
      <c r="OBR32" s="74"/>
      <c r="OBS32" s="85"/>
      <c r="OBT32" s="80"/>
      <c r="OBU32" s="80"/>
      <c r="OBV32" s="85"/>
      <c r="OBW32" s="77"/>
      <c r="OBX32" s="74"/>
      <c r="OBY32" s="74"/>
      <c r="OBZ32" s="85"/>
      <c r="OCA32" s="74"/>
      <c r="OCB32" s="74"/>
      <c r="OCC32" s="85"/>
      <c r="OCD32" s="74"/>
      <c r="OCE32" s="74"/>
      <c r="OCF32" s="85"/>
      <c r="OCG32" s="74"/>
      <c r="OCH32" s="74"/>
      <c r="OCI32" s="85"/>
      <c r="OCJ32" s="80"/>
      <c r="OCK32" s="80"/>
      <c r="OCL32" s="85"/>
      <c r="OCM32" s="77"/>
      <c r="OCN32" s="74"/>
      <c r="OCO32" s="74"/>
      <c r="OCP32" s="85"/>
      <c r="OCQ32" s="74"/>
      <c r="OCR32" s="74"/>
      <c r="OCS32" s="85"/>
      <c r="OCT32" s="74"/>
      <c r="OCU32" s="74"/>
      <c r="OCV32" s="85"/>
      <c r="OCW32" s="74"/>
      <c r="OCX32" s="74"/>
      <c r="OCY32" s="85"/>
      <c r="OCZ32" s="80"/>
      <c r="ODA32" s="80"/>
      <c r="ODB32" s="85"/>
      <c r="ODC32" s="77"/>
      <c r="ODD32" s="74"/>
      <c r="ODE32" s="74"/>
      <c r="ODF32" s="85"/>
      <c r="ODG32" s="74"/>
      <c r="ODH32" s="74"/>
      <c r="ODI32" s="85"/>
      <c r="ODJ32" s="74"/>
      <c r="ODK32" s="74"/>
      <c r="ODL32" s="85"/>
      <c r="ODM32" s="74"/>
      <c r="ODN32" s="74"/>
      <c r="ODO32" s="85"/>
      <c r="ODP32" s="80"/>
      <c r="ODQ32" s="80"/>
      <c r="ODR32" s="85"/>
      <c r="ODS32" s="77"/>
      <c r="ODT32" s="74"/>
      <c r="ODU32" s="74"/>
      <c r="ODV32" s="85"/>
      <c r="ODW32" s="74"/>
      <c r="ODX32" s="74"/>
      <c r="ODY32" s="85"/>
      <c r="ODZ32" s="74"/>
      <c r="OEA32" s="74"/>
      <c r="OEB32" s="85"/>
      <c r="OEC32" s="74"/>
      <c r="OED32" s="74"/>
      <c r="OEE32" s="85"/>
      <c r="OEF32" s="80"/>
      <c r="OEG32" s="80"/>
      <c r="OEH32" s="85"/>
      <c r="OEI32" s="77"/>
      <c r="OEJ32" s="74"/>
      <c r="OEK32" s="74"/>
      <c r="OEL32" s="85"/>
      <c r="OEM32" s="74"/>
      <c r="OEN32" s="74"/>
      <c r="OEO32" s="85"/>
      <c r="OEP32" s="74"/>
      <c r="OEQ32" s="74"/>
      <c r="OER32" s="85"/>
      <c r="OES32" s="74"/>
      <c r="OET32" s="74"/>
      <c r="OEU32" s="85"/>
      <c r="OEV32" s="80"/>
      <c r="OEW32" s="80"/>
      <c r="OEX32" s="85"/>
      <c r="OEY32" s="77"/>
      <c r="OEZ32" s="74"/>
      <c r="OFA32" s="74"/>
      <c r="OFB32" s="85"/>
      <c r="OFC32" s="74"/>
      <c r="OFD32" s="74"/>
      <c r="OFE32" s="85"/>
      <c r="OFF32" s="74"/>
      <c r="OFG32" s="74"/>
      <c r="OFH32" s="85"/>
      <c r="OFI32" s="74"/>
      <c r="OFJ32" s="74"/>
      <c r="OFK32" s="85"/>
      <c r="OFL32" s="80"/>
      <c r="OFM32" s="80"/>
      <c r="OFN32" s="85"/>
      <c r="OFO32" s="77"/>
      <c r="OFP32" s="74"/>
      <c r="OFQ32" s="74"/>
      <c r="OFR32" s="85"/>
      <c r="OFS32" s="74"/>
      <c r="OFT32" s="74"/>
      <c r="OFU32" s="85"/>
      <c r="OFV32" s="74"/>
      <c r="OFW32" s="74"/>
      <c r="OFX32" s="85"/>
      <c r="OFY32" s="74"/>
      <c r="OFZ32" s="74"/>
      <c r="OGA32" s="85"/>
      <c r="OGB32" s="80"/>
      <c r="OGC32" s="80"/>
      <c r="OGD32" s="85"/>
      <c r="OGE32" s="77"/>
      <c r="OGF32" s="74"/>
      <c r="OGG32" s="74"/>
      <c r="OGH32" s="85"/>
      <c r="OGI32" s="74"/>
      <c r="OGJ32" s="74"/>
      <c r="OGK32" s="85"/>
      <c r="OGL32" s="74"/>
      <c r="OGM32" s="74"/>
      <c r="OGN32" s="85"/>
      <c r="OGO32" s="74"/>
      <c r="OGP32" s="74"/>
      <c r="OGQ32" s="85"/>
      <c r="OGR32" s="80"/>
      <c r="OGS32" s="80"/>
      <c r="OGT32" s="85"/>
      <c r="OGU32" s="77"/>
      <c r="OGV32" s="74"/>
      <c r="OGW32" s="74"/>
      <c r="OGX32" s="85"/>
      <c r="OGY32" s="74"/>
      <c r="OGZ32" s="74"/>
      <c r="OHA32" s="85"/>
      <c r="OHB32" s="74"/>
      <c r="OHC32" s="74"/>
      <c r="OHD32" s="85"/>
      <c r="OHE32" s="74"/>
      <c r="OHF32" s="74"/>
      <c r="OHG32" s="85"/>
      <c r="OHH32" s="80"/>
      <c r="OHI32" s="80"/>
      <c r="OHJ32" s="85"/>
      <c r="OHK32" s="77"/>
      <c r="OHL32" s="74"/>
      <c r="OHM32" s="74"/>
      <c r="OHN32" s="85"/>
      <c r="OHO32" s="74"/>
      <c r="OHP32" s="74"/>
      <c r="OHQ32" s="85"/>
      <c r="OHR32" s="74"/>
      <c r="OHS32" s="74"/>
      <c r="OHT32" s="85"/>
      <c r="OHU32" s="74"/>
      <c r="OHV32" s="74"/>
      <c r="OHW32" s="85"/>
      <c r="OHX32" s="80"/>
      <c r="OHY32" s="80"/>
      <c r="OHZ32" s="85"/>
      <c r="OIA32" s="77"/>
      <c r="OIB32" s="74"/>
      <c r="OIC32" s="74"/>
      <c r="OID32" s="85"/>
      <c r="OIE32" s="74"/>
      <c r="OIF32" s="74"/>
      <c r="OIG32" s="85"/>
      <c r="OIH32" s="74"/>
      <c r="OII32" s="74"/>
      <c r="OIJ32" s="85"/>
      <c r="OIK32" s="74"/>
      <c r="OIL32" s="74"/>
      <c r="OIM32" s="85"/>
      <c r="OIN32" s="80"/>
      <c r="OIO32" s="80"/>
      <c r="OIP32" s="85"/>
      <c r="OIQ32" s="77"/>
      <c r="OIR32" s="74"/>
      <c r="OIS32" s="74"/>
      <c r="OIT32" s="85"/>
      <c r="OIU32" s="74"/>
      <c r="OIV32" s="74"/>
      <c r="OIW32" s="85"/>
      <c r="OIX32" s="74"/>
      <c r="OIY32" s="74"/>
      <c r="OIZ32" s="85"/>
      <c r="OJA32" s="74"/>
      <c r="OJB32" s="74"/>
      <c r="OJC32" s="85"/>
      <c r="OJD32" s="80"/>
      <c r="OJE32" s="80"/>
      <c r="OJF32" s="85"/>
      <c r="OJG32" s="77"/>
      <c r="OJH32" s="74"/>
      <c r="OJI32" s="74"/>
      <c r="OJJ32" s="85"/>
      <c r="OJK32" s="74"/>
      <c r="OJL32" s="74"/>
      <c r="OJM32" s="85"/>
      <c r="OJN32" s="74"/>
      <c r="OJO32" s="74"/>
      <c r="OJP32" s="85"/>
      <c r="OJQ32" s="74"/>
      <c r="OJR32" s="74"/>
      <c r="OJS32" s="85"/>
      <c r="OJT32" s="80"/>
      <c r="OJU32" s="80"/>
      <c r="OJV32" s="85"/>
      <c r="OJW32" s="77"/>
      <c r="OJX32" s="74"/>
      <c r="OJY32" s="74"/>
      <c r="OJZ32" s="85"/>
      <c r="OKA32" s="74"/>
      <c r="OKB32" s="74"/>
      <c r="OKC32" s="85"/>
      <c r="OKD32" s="74"/>
      <c r="OKE32" s="74"/>
      <c r="OKF32" s="85"/>
      <c r="OKG32" s="74"/>
      <c r="OKH32" s="74"/>
      <c r="OKI32" s="85"/>
      <c r="OKJ32" s="80"/>
      <c r="OKK32" s="80"/>
      <c r="OKL32" s="85"/>
      <c r="OKM32" s="77"/>
      <c r="OKN32" s="74"/>
      <c r="OKO32" s="74"/>
      <c r="OKP32" s="85"/>
      <c r="OKQ32" s="74"/>
      <c r="OKR32" s="74"/>
      <c r="OKS32" s="85"/>
      <c r="OKT32" s="74"/>
      <c r="OKU32" s="74"/>
      <c r="OKV32" s="85"/>
      <c r="OKW32" s="74"/>
      <c r="OKX32" s="74"/>
      <c r="OKY32" s="85"/>
      <c r="OKZ32" s="80"/>
      <c r="OLA32" s="80"/>
      <c r="OLB32" s="85"/>
      <c r="OLC32" s="77"/>
      <c r="OLD32" s="74"/>
      <c r="OLE32" s="74"/>
      <c r="OLF32" s="85"/>
      <c r="OLG32" s="74"/>
      <c r="OLH32" s="74"/>
      <c r="OLI32" s="85"/>
      <c r="OLJ32" s="74"/>
      <c r="OLK32" s="74"/>
      <c r="OLL32" s="85"/>
      <c r="OLM32" s="74"/>
      <c r="OLN32" s="74"/>
      <c r="OLO32" s="85"/>
      <c r="OLP32" s="80"/>
      <c r="OLQ32" s="80"/>
      <c r="OLR32" s="85"/>
      <c r="OLS32" s="77"/>
      <c r="OLT32" s="74"/>
      <c r="OLU32" s="74"/>
      <c r="OLV32" s="85"/>
      <c r="OLW32" s="74"/>
      <c r="OLX32" s="74"/>
      <c r="OLY32" s="85"/>
      <c r="OLZ32" s="74"/>
      <c r="OMA32" s="74"/>
      <c r="OMB32" s="85"/>
      <c r="OMC32" s="74"/>
      <c r="OMD32" s="74"/>
      <c r="OME32" s="85"/>
      <c r="OMF32" s="80"/>
      <c r="OMG32" s="80"/>
      <c r="OMH32" s="85"/>
      <c r="OMI32" s="77"/>
      <c r="OMJ32" s="74"/>
      <c r="OMK32" s="74"/>
      <c r="OML32" s="85"/>
      <c r="OMM32" s="74"/>
      <c r="OMN32" s="74"/>
      <c r="OMO32" s="85"/>
      <c r="OMP32" s="74"/>
      <c r="OMQ32" s="74"/>
      <c r="OMR32" s="85"/>
      <c r="OMS32" s="74"/>
      <c r="OMT32" s="74"/>
      <c r="OMU32" s="85"/>
      <c r="OMV32" s="80"/>
      <c r="OMW32" s="80"/>
      <c r="OMX32" s="85"/>
      <c r="OMY32" s="77"/>
      <c r="OMZ32" s="74"/>
      <c r="ONA32" s="74"/>
      <c r="ONB32" s="85"/>
      <c r="ONC32" s="74"/>
      <c r="OND32" s="74"/>
      <c r="ONE32" s="85"/>
      <c r="ONF32" s="74"/>
      <c r="ONG32" s="74"/>
      <c r="ONH32" s="85"/>
      <c r="ONI32" s="74"/>
      <c r="ONJ32" s="74"/>
      <c r="ONK32" s="85"/>
      <c r="ONL32" s="80"/>
      <c r="ONM32" s="80"/>
      <c r="ONN32" s="85"/>
      <c r="ONO32" s="77"/>
      <c r="ONP32" s="74"/>
      <c r="ONQ32" s="74"/>
      <c r="ONR32" s="85"/>
      <c r="ONS32" s="74"/>
      <c r="ONT32" s="74"/>
      <c r="ONU32" s="85"/>
      <c r="ONV32" s="74"/>
      <c r="ONW32" s="74"/>
      <c r="ONX32" s="85"/>
      <c r="ONY32" s="74"/>
      <c r="ONZ32" s="74"/>
      <c r="OOA32" s="85"/>
      <c r="OOB32" s="80"/>
      <c r="OOC32" s="80"/>
      <c r="OOD32" s="85"/>
      <c r="OOE32" s="77"/>
      <c r="OOF32" s="74"/>
      <c r="OOG32" s="74"/>
      <c r="OOH32" s="85"/>
      <c r="OOI32" s="74"/>
      <c r="OOJ32" s="74"/>
      <c r="OOK32" s="85"/>
      <c r="OOL32" s="74"/>
      <c r="OOM32" s="74"/>
      <c r="OON32" s="85"/>
      <c r="OOO32" s="74"/>
      <c r="OOP32" s="74"/>
      <c r="OOQ32" s="85"/>
      <c r="OOR32" s="80"/>
      <c r="OOS32" s="80"/>
      <c r="OOT32" s="85"/>
      <c r="OOU32" s="77"/>
      <c r="OOV32" s="74"/>
      <c r="OOW32" s="74"/>
      <c r="OOX32" s="85"/>
      <c r="OOY32" s="74"/>
      <c r="OOZ32" s="74"/>
      <c r="OPA32" s="85"/>
      <c r="OPB32" s="74"/>
      <c r="OPC32" s="74"/>
      <c r="OPD32" s="85"/>
      <c r="OPE32" s="74"/>
      <c r="OPF32" s="74"/>
      <c r="OPG32" s="85"/>
      <c r="OPH32" s="80"/>
      <c r="OPI32" s="80"/>
      <c r="OPJ32" s="85"/>
      <c r="OPK32" s="77"/>
      <c r="OPL32" s="74"/>
      <c r="OPM32" s="74"/>
      <c r="OPN32" s="85"/>
      <c r="OPO32" s="74"/>
      <c r="OPP32" s="74"/>
      <c r="OPQ32" s="85"/>
      <c r="OPR32" s="74"/>
      <c r="OPS32" s="74"/>
      <c r="OPT32" s="85"/>
      <c r="OPU32" s="74"/>
      <c r="OPV32" s="74"/>
      <c r="OPW32" s="85"/>
      <c r="OPX32" s="80"/>
      <c r="OPY32" s="80"/>
      <c r="OPZ32" s="85"/>
      <c r="OQA32" s="77"/>
      <c r="OQB32" s="74"/>
      <c r="OQC32" s="74"/>
      <c r="OQD32" s="85"/>
      <c r="OQE32" s="74"/>
      <c r="OQF32" s="74"/>
      <c r="OQG32" s="85"/>
      <c r="OQH32" s="74"/>
      <c r="OQI32" s="74"/>
      <c r="OQJ32" s="85"/>
      <c r="OQK32" s="74"/>
      <c r="OQL32" s="74"/>
      <c r="OQM32" s="85"/>
      <c r="OQN32" s="80"/>
      <c r="OQO32" s="80"/>
      <c r="OQP32" s="85"/>
      <c r="OQQ32" s="77"/>
      <c r="OQR32" s="74"/>
      <c r="OQS32" s="74"/>
      <c r="OQT32" s="85"/>
      <c r="OQU32" s="74"/>
      <c r="OQV32" s="74"/>
      <c r="OQW32" s="85"/>
      <c r="OQX32" s="74"/>
      <c r="OQY32" s="74"/>
      <c r="OQZ32" s="85"/>
      <c r="ORA32" s="74"/>
      <c r="ORB32" s="74"/>
      <c r="ORC32" s="85"/>
      <c r="ORD32" s="80"/>
      <c r="ORE32" s="80"/>
      <c r="ORF32" s="85"/>
      <c r="ORG32" s="77"/>
      <c r="ORH32" s="74"/>
      <c r="ORI32" s="74"/>
      <c r="ORJ32" s="85"/>
      <c r="ORK32" s="74"/>
      <c r="ORL32" s="74"/>
      <c r="ORM32" s="85"/>
      <c r="ORN32" s="74"/>
      <c r="ORO32" s="74"/>
      <c r="ORP32" s="85"/>
      <c r="ORQ32" s="74"/>
      <c r="ORR32" s="74"/>
      <c r="ORS32" s="85"/>
      <c r="ORT32" s="80"/>
      <c r="ORU32" s="80"/>
      <c r="ORV32" s="85"/>
      <c r="ORW32" s="77"/>
      <c r="ORX32" s="74"/>
      <c r="ORY32" s="74"/>
      <c r="ORZ32" s="85"/>
      <c r="OSA32" s="74"/>
      <c r="OSB32" s="74"/>
      <c r="OSC32" s="85"/>
      <c r="OSD32" s="74"/>
      <c r="OSE32" s="74"/>
      <c r="OSF32" s="85"/>
      <c r="OSG32" s="74"/>
      <c r="OSH32" s="74"/>
      <c r="OSI32" s="85"/>
      <c r="OSJ32" s="80"/>
      <c r="OSK32" s="80"/>
      <c r="OSL32" s="85"/>
      <c r="OSM32" s="77"/>
      <c r="OSN32" s="74"/>
      <c r="OSO32" s="74"/>
      <c r="OSP32" s="85"/>
      <c r="OSQ32" s="74"/>
      <c r="OSR32" s="74"/>
      <c r="OSS32" s="85"/>
      <c r="OST32" s="74"/>
      <c r="OSU32" s="74"/>
      <c r="OSV32" s="85"/>
      <c r="OSW32" s="74"/>
      <c r="OSX32" s="74"/>
      <c r="OSY32" s="85"/>
      <c r="OSZ32" s="80"/>
      <c r="OTA32" s="80"/>
      <c r="OTB32" s="85"/>
      <c r="OTC32" s="77"/>
      <c r="OTD32" s="74"/>
      <c r="OTE32" s="74"/>
      <c r="OTF32" s="85"/>
      <c r="OTG32" s="74"/>
      <c r="OTH32" s="74"/>
      <c r="OTI32" s="85"/>
      <c r="OTJ32" s="74"/>
      <c r="OTK32" s="74"/>
      <c r="OTL32" s="85"/>
      <c r="OTM32" s="74"/>
      <c r="OTN32" s="74"/>
      <c r="OTO32" s="85"/>
      <c r="OTP32" s="80"/>
      <c r="OTQ32" s="80"/>
      <c r="OTR32" s="85"/>
      <c r="OTS32" s="77"/>
      <c r="OTT32" s="74"/>
      <c r="OTU32" s="74"/>
      <c r="OTV32" s="85"/>
      <c r="OTW32" s="74"/>
      <c r="OTX32" s="74"/>
      <c r="OTY32" s="85"/>
      <c r="OTZ32" s="74"/>
      <c r="OUA32" s="74"/>
      <c r="OUB32" s="85"/>
      <c r="OUC32" s="74"/>
      <c r="OUD32" s="74"/>
      <c r="OUE32" s="85"/>
      <c r="OUF32" s="80"/>
      <c r="OUG32" s="80"/>
      <c r="OUH32" s="85"/>
      <c r="OUI32" s="77"/>
      <c r="OUJ32" s="74"/>
      <c r="OUK32" s="74"/>
      <c r="OUL32" s="85"/>
      <c r="OUM32" s="74"/>
      <c r="OUN32" s="74"/>
      <c r="OUO32" s="85"/>
      <c r="OUP32" s="74"/>
      <c r="OUQ32" s="74"/>
      <c r="OUR32" s="85"/>
      <c r="OUS32" s="74"/>
      <c r="OUT32" s="74"/>
      <c r="OUU32" s="85"/>
      <c r="OUV32" s="80"/>
      <c r="OUW32" s="80"/>
      <c r="OUX32" s="85"/>
      <c r="OUY32" s="77"/>
      <c r="OUZ32" s="74"/>
      <c r="OVA32" s="74"/>
      <c r="OVB32" s="85"/>
      <c r="OVC32" s="74"/>
      <c r="OVD32" s="74"/>
      <c r="OVE32" s="85"/>
      <c r="OVF32" s="74"/>
      <c r="OVG32" s="74"/>
      <c r="OVH32" s="85"/>
      <c r="OVI32" s="74"/>
      <c r="OVJ32" s="74"/>
      <c r="OVK32" s="85"/>
      <c r="OVL32" s="80"/>
      <c r="OVM32" s="80"/>
      <c r="OVN32" s="85"/>
      <c r="OVO32" s="77"/>
      <c r="OVP32" s="74"/>
      <c r="OVQ32" s="74"/>
      <c r="OVR32" s="85"/>
      <c r="OVS32" s="74"/>
      <c r="OVT32" s="74"/>
      <c r="OVU32" s="85"/>
      <c r="OVV32" s="74"/>
      <c r="OVW32" s="74"/>
      <c r="OVX32" s="85"/>
      <c r="OVY32" s="74"/>
      <c r="OVZ32" s="74"/>
      <c r="OWA32" s="85"/>
      <c r="OWB32" s="80"/>
      <c r="OWC32" s="80"/>
      <c r="OWD32" s="85"/>
      <c r="OWE32" s="77"/>
      <c r="OWF32" s="74"/>
      <c r="OWG32" s="74"/>
      <c r="OWH32" s="85"/>
      <c r="OWI32" s="74"/>
      <c r="OWJ32" s="74"/>
      <c r="OWK32" s="85"/>
      <c r="OWL32" s="74"/>
      <c r="OWM32" s="74"/>
      <c r="OWN32" s="85"/>
      <c r="OWO32" s="74"/>
      <c r="OWP32" s="74"/>
      <c r="OWQ32" s="85"/>
      <c r="OWR32" s="80"/>
      <c r="OWS32" s="80"/>
      <c r="OWT32" s="85"/>
      <c r="OWU32" s="77"/>
      <c r="OWV32" s="74"/>
      <c r="OWW32" s="74"/>
      <c r="OWX32" s="85"/>
      <c r="OWY32" s="74"/>
      <c r="OWZ32" s="74"/>
      <c r="OXA32" s="85"/>
      <c r="OXB32" s="74"/>
      <c r="OXC32" s="74"/>
      <c r="OXD32" s="85"/>
      <c r="OXE32" s="74"/>
      <c r="OXF32" s="74"/>
      <c r="OXG32" s="85"/>
      <c r="OXH32" s="80"/>
      <c r="OXI32" s="80"/>
      <c r="OXJ32" s="85"/>
      <c r="OXK32" s="77"/>
      <c r="OXL32" s="74"/>
      <c r="OXM32" s="74"/>
      <c r="OXN32" s="85"/>
      <c r="OXO32" s="74"/>
      <c r="OXP32" s="74"/>
      <c r="OXQ32" s="85"/>
      <c r="OXR32" s="74"/>
      <c r="OXS32" s="74"/>
      <c r="OXT32" s="85"/>
      <c r="OXU32" s="74"/>
      <c r="OXV32" s="74"/>
      <c r="OXW32" s="85"/>
      <c r="OXX32" s="80"/>
      <c r="OXY32" s="80"/>
      <c r="OXZ32" s="85"/>
      <c r="OYA32" s="77"/>
      <c r="OYB32" s="74"/>
      <c r="OYC32" s="74"/>
      <c r="OYD32" s="85"/>
      <c r="OYE32" s="74"/>
      <c r="OYF32" s="74"/>
      <c r="OYG32" s="85"/>
      <c r="OYH32" s="74"/>
      <c r="OYI32" s="74"/>
      <c r="OYJ32" s="85"/>
      <c r="OYK32" s="74"/>
      <c r="OYL32" s="74"/>
      <c r="OYM32" s="85"/>
      <c r="OYN32" s="80"/>
      <c r="OYO32" s="80"/>
      <c r="OYP32" s="85"/>
      <c r="OYQ32" s="77"/>
      <c r="OYR32" s="74"/>
      <c r="OYS32" s="74"/>
      <c r="OYT32" s="85"/>
      <c r="OYU32" s="74"/>
      <c r="OYV32" s="74"/>
      <c r="OYW32" s="85"/>
      <c r="OYX32" s="74"/>
      <c r="OYY32" s="74"/>
      <c r="OYZ32" s="85"/>
      <c r="OZA32" s="74"/>
      <c r="OZB32" s="74"/>
      <c r="OZC32" s="85"/>
      <c r="OZD32" s="80"/>
      <c r="OZE32" s="80"/>
      <c r="OZF32" s="85"/>
      <c r="OZG32" s="77"/>
      <c r="OZH32" s="74"/>
      <c r="OZI32" s="74"/>
      <c r="OZJ32" s="85"/>
      <c r="OZK32" s="74"/>
      <c r="OZL32" s="74"/>
      <c r="OZM32" s="85"/>
      <c r="OZN32" s="74"/>
      <c r="OZO32" s="74"/>
      <c r="OZP32" s="85"/>
      <c r="OZQ32" s="74"/>
      <c r="OZR32" s="74"/>
      <c r="OZS32" s="85"/>
      <c r="OZT32" s="80"/>
      <c r="OZU32" s="80"/>
      <c r="OZV32" s="85"/>
      <c r="OZW32" s="77"/>
      <c r="OZX32" s="74"/>
      <c r="OZY32" s="74"/>
      <c r="OZZ32" s="85"/>
      <c r="PAA32" s="74"/>
      <c r="PAB32" s="74"/>
      <c r="PAC32" s="85"/>
      <c r="PAD32" s="74"/>
      <c r="PAE32" s="74"/>
      <c r="PAF32" s="85"/>
      <c r="PAG32" s="74"/>
      <c r="PAH32" s="74"/>
      <c r="PAI32" s="85"/>
      <c r="PAJ32" s="80"/>
      <c r="PAK32" s="80"/>
      <c r="PAL32" s="85"/>
      <c r="PAM32" s="77"/>
      <c r="PAN32" s="74"/>
      <c r="PAO32" s="74"/>
      <c r="PAP32" s="85"/>
      <c r="PAQ32" s="74"/>
      <c r="PAR32" s="74"/>
      <c r="PAS32" s="85"/>
      <c r="PAT32" s="74"/>
      <c r="PAU32" s="74"/>
      <c r="PAV32" s="85"/>
      <c r="PAW32" s="74"/>
      <c r="PAX32" s="74"/>
      <c r="PAY32" s="85"/>
      <c r="PAZ32" s="80"/>
      <c r="PBA32" s="80"/>
      <c r="PBB32" s="85"/>
      <c r="PBC32" s="77"/>
      <c r="PBD32" s="74"/>
      <c r="PBE32" s="74"/>
      <c r="PBF32" s="85"/>
      <c r="PBG32" s="74"/>
      <c r="PBH32" s="74"/>
      <c r="PBI32" s="85"/>
      <c r="PBJ32" s="74"/>
      <c r="PBK32" s="74"/>
      <c r="PBL32" s="85"/>
      <c r="PBM32" s="74"/>
      <c r="PBN32" s="74"/>
      <c r="PBO32" s="85"/>
      <c r="PBP32" s="80"/>
      <c r="PBQ32" s="80"/>
      <c r="PBR32" s="85"/>
      <c r="PBS32" s="77"/>
      <c r="PBT32" s="74"/>
      <c r="PBU32" s="74"/>
      <c r="PBV32" s="85"/>
      <c r="PBW32" s="74"/>
      <c r="PBX32" s="74"/>
      <c r="PBY32" s="85"/>
      <c r="PBZ32" s="74"/>
      <c r="PCA32" s="74"/>
      <c r="PCB32" s="85"/>
      <c r="PCC32" s="74"/>
      <c r="PCD32" s="74"/>
      <c r="PCE32" s="85"/>
      <c r="PCF32" s="80"/>
      <c r="PCG32" s="80"/>
      <c r="PCH32" s="85"/>
      <c r="PCI32" s="77"/>
      <c r="PCJ32" s="74"/>
      <c r="PCK32" s="74"/>
      <c r="PCL32" s="85"/>
      <c r="PCM32" s="74"/>
      <c r="PCN32" s="74"/>
      <c r="PCO32" s="85"/>
      <c r="PCP32" s="74"/>
      <c r="PCQ32" s="74"/>
      <c r="PCR32" s="85"/>
      <c r="PCS32" s="74"/>
      <c r="PCT32" s="74"/>
      <c r="PCU32" s="85"/>
      <c r="PCV32" s="80"/>
      <c r="PCW32" s="80"/>
      <c r="PCX32" s="85"/>
      <c r="PCY32" s="77"/>
      <c r="PCZ32" s="74"/>
      <c r="PDA32" s="74"/>
      <c r="PDB32" s="85"/>
      <c r="PDC32" s="74"/>
      <c r="PDD32" s="74"/>
      <c r="PDE32" s="85"/>
      <c r="PDF32" s="74"/>
      <c r="PDG32" s="74"/>
      <c r="PDH32" s="85"/>
      <c r="PDI32" s="74"/>
      <c r="PDJ32" s="74"/>
      <c r="PDK32" s="85"/>
      <c r="PDL32" s="80"/>
      <c r="PDM32" s="80"/>
      <c r="PDN32" s="85"/>
      <c r="PDO32" s="77"/>
      <c r="PDP32" s="74"/>
      <c r="PDQ32" s="74"/>
      <c r="PDR32" s="85"/>
      <c r="PDS32" s="74"/>
      <c r="PDT32" s="74"/>
      <c r="PDU32" s="85"/>
      <c r="PDV32" s="74"/>
      <c r="PDW32" s="74"/>
      <c r="PDX32" s="85"/>
      <c r="PDY32" s="74"/>
      <c r="PDZ32" s="74"/>
      <c r="PEA32" s="85"/>
      <c r="PEB32" s="80"/>
      <c r="PEC32" s="80"/>
      <c r="PED32" s="85"/>
      <c r="PEE32" s="77"/>
      <c r="PEF32" s="74"/>
      <c r="PEG32" s="74"/>
      <c r="PEH32" s="85"/>
      <c r="PEI32" s="74"/>
      <c r="PEJ32" s="74"/>
      <c r="PEK32" s="85"/>
      <c r="PEL32" s="74"/>
      <c r="PEM32" s="74"/>
      <c r="PEN32" s="85"/>
      <c r="PEO32" s="74"/>
      <c r="PEP32" s="74"/>
      <c r="PEQ32" s="85"/>
      <c r="PER32" s="80"/>
      <c r="PES32" s="80"/>
      <c r="PET32" s="85"/>
      <c r="PEU32" s="77"/>
      <c r="PEV32" s="74"/>
      <c r="PEW32" s="74"/>
      <c r="PEX32" s="85"/>
      <c r="PEY32" s="74"/>
      <c r="PEZ32" s="74"/>
      <c r="PFA32" s="85"/>
      <c r="PFB32" s="74"/>
      <c r="PFC32" s="74"/>
      <c r="PFD32" s="85"/>
      <c r="PFE32" s="74"/>
      <c r="PFF32" s="74"/>
      <c r="PFG32" s="85"/>
      <c r="PFH32" s="80"/>
      <c r="PFI32" s="80"/>
      <c r="PFJ32" s="85"/>
      <c r="PFK32" s="77"/>
      <c r="PFL32" s="74"/>
      <c r="PFM32" s="74"/>
      <c r="PFN32" s="85"/>
      <c r="PFO32" s="74"/>
      <c r="PFP32" s="74"/>
      <c r="PFQ32" s="85"/>
      <c r="PFR32" s="74"/>
      <c r="PFS32" s="74"/>
      <c r="PFT32" s="85"/>
      <c r="PFU32" s="74"/>
      <c r="PFV32" s="74"/>
      <c r="PFW32" s="85"/>
      <c r="PFX32" s="80"/>
      <c r="PFY32" s="80"/>
      <c r="PFZ32" s="85"/>
      <c r="PGA32" s="77"/>
      <c r="PGB32" s="74"/>
      <c r="PGC32" s="74"/>
      <c r="PGD32" s="85"/>
      <c r="PGE32" s="74"/>
      <c r="PGF32" s="74"/>
      <c r="PGG32" s="85"/>
      <c r="PGH32" s="74"/>
      <c r="PGI32" s="74"/>
      <c r="PGJ32" s="85"/>
      <c r="PGK32" s="74"/>
      <c r="PGL32" s="74"/>
      <c r="PGM32" s="85"/>
      <c r="PGN32" s="80"/>
      <c r="PGO32" s="80"/>
      <c r="PGP32" s="85"/>
      <c r="PGQ32" s="77"/>
      <c r="PGR32" s="74"/>
      <c r="PGS32" s="74"/>
      <c r="PGT32" s="85"/>
      <c r="PGU32" s="74"/>
      <c r="PGV32" s="74"/>
      <c r="PGW32" s="85"/>
      <c r="PGX32" s="74"/>
      <c r="PGY32" s="74"/>
      <c r="PGZ32" s="85"/>
      <c r="PHA32" s="74"/>
      <c r="PHB32" s="74"/>
      <c r="PHC32" s="85"/>
      <c r="PHD32" s="80"/>
      <c r="PHE32" s="80"/>
      <c r="PHF32" s="85"/>
      <c r="PHG32" s="77"/>
      <c r="PHH32" s="74"/>
      <c r="PHI32" s="74"/>
      <c r="PHJ32" s="85"/>
      <c r="PHK32" s="74"/>
      <c r="PHL32" s="74"/>
      <c r="PHM32" s="85"/>
      <c r="PHN32" s="74"/>
      <c r="PHO32" s="74"/>
      <c r="PHP32" s="85"/>
      <c r="PHQ32" s="74"/>
      <c r="PHR32" s="74"/>
      <c r="PHS32" s="85"/>
      <c r="PHT32" s="80"/>
      <c r="PHU32" s="80"/>
      <c r="PHV32" s="85"/>
      <c r="PHW32" s="77"/>
      <c r="PHX32" s="74"/>
      <c r="PHY32" s="74"/>
      <c r="PHZ32" s="85"/>
      <c r="PIA32" s="74"/>
      <c r="PIB32" s="74"/>
      <c r="PIC32" s="85"/>
      <c r="PID32" s="74"/>
      <c r="PIE32" s="74"/>
      <c r="PIF32" s="85"/>
      <c r="PIG32" s="74"/>
      <c r="PIH32" s="74"/>
      <c r="PII32" s="85"/>
      <c r="PIJ32" s="80"/>
      <c r="PIK32" s="80"/>
      <c r="PIL32" s="85"/>
      <c r="PIM32" s="77"/>
      <c r="PIN32" s="74"/>
      <c r="PIO32" s="74"/>
      <c r="PIP32" s="85"/>
      <c r="PIQ32" s="74"/>
      <c r="PIR32" s="74"/>
      <c r="PIS32" s="85"/>
      <c r="PIT32" s="74"/>
      <c r="PIU32" s="74"/>
      <c r="PIV32" s="85"/>
      <c r="PIW32" s="74"/>
      <c r="PIX32" s="74"/>
      <c r="PIY32" s="85"/>
      <c r="PIZ32" s="80"/>
      <c r="PJA32" s="80"/>
      <c r="PJB32" s="85"/>
      <c r="PJC32" s="77"/>
      <c r="PJD32" s="74"/>
      <c r="PJE32" s="74"/>
      <c r="PJF32" s="85"/>
      <c r="PJG32" s="74"/>
      <c r="PJH32" s="74"/>
      <c r="PJI32" s="85"/>
      <c r="PJJ32" s="74"/>
      <c r="PJK32" s="74"/>
      <c r="PJL32" s="85"/>
      <c r="PJM32" s="74"/>
      <c r="PJN32" s="74"/>
      <c r="PJO32" s="85"/>
      <c r="PJP32" s="80"/>
      <c r="PJQ32" s="80"/>
      <c r="PJR32" s="85"/>
      <c r="PJS32" s="77"/>
      <c r="PJT32" s="74"/>
      <c r="PJU32" s="74"/>
      <c r="PJV32" s="85"/>
      <c r="PJW32" s="74"/>
      <c r="PJX32" s="74"/>
      <c r="PJY32" s="85"/>
      <c r="PJZ32" s="74"/>
      <c r="PKA32" s="74"/>
      <c r="PKB32" s="85"/>
      <c r="PKC32" s="74"/>
      <c r="PKD32" s="74"/>
      <c r="PKE32" s="85"/>
      <c r="PKF32" s="80"/>
      <c r="PKG32" s="80"/>
      <c r="PKH32" s="85"/>
      <c r="PKI32" s="77"/>
      <c r="PKJ32" s="74"/>
      <c r="PKK32" s="74"/>
      <c r="PKL32" s="85"/>
      <c r="PKM32" s="74"/>
      <c r="PKN32" s="74"/>
      <c r="PKO32" s="85"/>
      <c r="PKP32" s="74"/>
      <c r="PKQ32" s="74"/>
      <c r="PKR32" s="85"/>
      <c r="PKS32" s="74"/>
      <c r="PKT32" s="74"/>
      <c r="PKU32" s="85"/>
      <c r="PKV32" s="80"/>
      <c r="PKW32" s="80"/>
      <c r="PKX32" s="85"/>
      <c r="PKY32" s="77"/>
      <c r="PKZ32" s="74"/>
      <c r="PLA32" s="74"/>
      <c r="PLB32" s="85"/>
      <c r="PLC32" s="74"/>
      <c r="PLD32" s="74"/>
      <c r="PLE32" s="85"/>
      <c r="PLF32" s="74"/>
      <c r="PLG32" s="74"/>
      <c r="PLH32" s="85"/>
      <c r="PLI32" s="74"/>
      <c r="PLJ32" s="74"/>
      <c r="PLK32" s="85"/>
      <c r="PLL32" s="80"/>
      <c r="PLM32" s="80"/>
      <c r="PLN32" s="85"/>
      <c r="PLO32" s="77"/>
      <c r="PLP32" s="74"/>
      <c r="PLQ32" s="74"/>
      <c r="PLR32" s="85"/>
      <c r="PLS32" s="74"/>
      <c r="PLT32" s="74"/>
      <c r="PLU32" s="85"/>
      <c r="PLV32" s="74"/>
      <c r="PLW32" s="74"/>
      <c r="PLX32" s="85"/>
      <c r="PLY32" s="74"/>
      <c r="PLZ32" s="74"/>
      <c r="PMA32" s="85"/>
      <c r="PMB32" s="80"/>
      <c r="PMC32" s="80"/>
      <c r="PMD32" s="85"/>
      <c r="PME32" s="77"/>
      <c r="PMF32" s="74"/>
      <c r="PMG32" s="74"/>
      <c r="PMH32" s="85"/>
      <c r="PMI32" s="74"/>
      <c r="PMJ32" s="74"/>
      <c r="PMK32" s="85"/>
      <c r="PML32" s="74"/>
      <c r="PMM32" s="74"/>
      <c r="PMN32" s="85"/>
      <c r="PMO32" s="74"/>
      <c r="PMP32" s="74"/>
      <c r="PMQ32" s="85"/>
      <c r="PMR32" s="80"/>
      <c r="PMS32" s="80"/>
      <c r="PMT32" s="85"/>
      <c r="PMU32" s="77"/>
      <c r="PMV32" s="74"/>
      <c r="PMW32" s="74"/>
      <c r="PMX32" s="85"/>
      <c r="PMY32" s="74"/>
      <c r="PMZ32" s="74"/>
      <c r="PNA32" s="85"/>
      <c r="PNB32" s="74"/>
      <c r="PNC32" s="74"/>
      <c r="PND32" s="85"/>
      <c r="PNE32" s="74"/>
      <c r="PNF32" s="74"/>
      <c r="PNG32" s="85"/>
      <c r="PNH32" s="80"/>
      <c r="PNI32" s="80"/>
      <c r="PNJ32" s="85"/>
      <c r="PNK32" s="77"/>
      <c r="PNL32" s="74"/>
      <c r="PNM32" s="74"/>
      <c r="PNN32" s="85"/>
      <c r="PNO32" s="74"/>
      <c r="PNP32" s="74"/>
      <c r="PNQ32" s="85"/>
      <c r="PNR32" s="74"/>
      <c r="PNS32" s="74"/>
      <c r="PNT32" s="85"/>
      <c r="PNU32" s="74"/>
      <c r="PNV32" s="74"/>
      <c r="PNW32" s="85"/>
      <c r="PNX32" s="80"/>
      <c r="PNY32" s="80"/>
      <c r="PNZ32" s="85"/>
      <c r="POA32" s="77"/>
      <c r="POB32" s="74"/>
      <c r="POC32" s="74"/>
      <c r="POD32" s="85"/>
      <c r="POE32" s="74"/>
      <c r="POF32" s="74"/>
      <c r="POG32" s="85"/>
      <c r="POH32" s="74"/>
      <c r="POI32" s="74"/>
      <c r="POJ32" s="85"/>
      <c r="POK32" s="74"/>
      <c r="POL32" s="74"/>
      <c r="POM32" s="85"/>
      <c r="PON32" s="80"/>
      <c r="POO32" s="80"/>
      <c r="POP32" s="85"/>
      <c r="POQ32" s="77"/>
      <c r="POR32" s="74"/>
      <c r="POS32" s="74"/>
      <c r="POT32" s="85"/>
      <c r="POU32" s="74"/>
      <c r="POV32" s="74"/>
      <c r="POW32" s="85"/>
      <c r="POX32" s="74"/>
      <c r="POY32" s="74"/>
      <c r="POZ32" s="85"/>
      <c r="PPA32" s="74"/>
      <c r="PPB32" s="74"/>
      <c r="PPC32" s="85"/>
      <c r="PPD32" s="80"/>
      <c r="PPE32" s="80"/>
      <c r="PPF32" s="85"/>
      <c r="PPG32" s="77"/>
      <c r="PPH32" s="74"/>
      <c r="PPI32" s="74"/>
      <c r="PPJ32" s="85"/>
      <c r="PPK32" s="74"/>
      <c r="PPL32" s="74"/>
      <c r="PPM32" s="85"/>
      <c r="PPN32" s="74"/>
      <c r="PPO32" s="74"/>
      <c r="PPP32" s="85"/>
      <c r="PPQ32" s="74"/>
      <c r="PPR32" s="74"/>
      <c r="PPS32" s="85"/>
      <c r="PPT32" s="80"/>
      <c r="PPU32" s="80"/>
      <c r="PPV32" s="85"/>
      <c r="PPW32" s="77"/>
      <c r="PPX32" s="74"/>
      <c r="PPY32" s="74"/>
      <c r="PPZ32" s="85"/>
      <c r="PQA32" s="74"/>
      <c r="PQB32" s="74"/>
      <c r="PQC32" s="85"/>
      <c r="PQD32" s="74"/>
      <c r="PQE32" s="74"/>
      <c r="PQF32" s="85"/>
      <c r="PQG32" s="74"/>
      <c r="PQH32" s="74"/>
      <c r="PQI32" s="85"/>
      <c r="PQJ32" s="80"/>
      <c r="PQK32" s="80"/>
      <c r="PQL32" s="85"/>
      <c r="PQM32" s="77"/>
      <c r="PQN32" s="74"/>
      <c r="PQO32" s="74"/>
      <c r="PQP32" s="85"/>
      <c r="PQQ32" s="74"/>
      <c r="PQR32" s="74"/>
      <c r="PQS32" s="85"/>
      <c r="PQT32" s="74"/>
      <c r="PQU32" s="74"/>
      <c r="PQV32" s="85"/>
      <c r="PQW32" s="74"/>
      <c r="PQX32" s="74"/>
      <c r="PQY32" s="85"/>
      <c r="PQZ32" s="80"/>
      <c r="PRA32" s="80"/>
      <c r="PRB32" s="85"/>
      <c r="PRC32" s="77"/>
      <c r="PRD32" s="74"/>
      <c r="PRE32" s="74"/>
      <c r="PRF32" s="85"/>
      <c r="PRG32" s="74"/>
      <c r="PRH32" s="74"/>
      <c r="PRI32" s="85"/>
      <c r="PRJ32" s="74"/>
      <c r="PRK32" s="74"/>
      <c r="PRL32" s="85"/>
      <c r="PRM32" s="74"/>
      <c r="PRN32" s="74"/>
      <c r="PRO32" s="85"/>
      <c r="PRP32" s="80"/>
      <c r="PRQ32" s="80"/>
      <c r="PRR32" s="85"/>
      <c r="PRS32" s="77"/>
      <c r="PRT32" s="74"/>
      <c r="PRU32" s="74"/>
      <c r="PRV32" s="85"/>
      <c r="PRW32" s="74"/>
      <c r="PRX32" s="74"/>
      <c r="PRY32" s="85"/>
      <c r="PRZ32" s="74"/>
      <c r="PSA32" s="74"/>
      <c r="PSB32" s="85"/>
      <c r="PSC32" s="74"/>
      <c r="PSD32" s="74"/>
      <c r="PSE32" s="85"/>
      <c r="PSF32" s="80"/>
      <c r="PSG32" s="80"/>
      <c r="PSH32" s="85"/>
      <c r="PSI32" s="77"/>
      <c r="PSJ32" s="74"/>
      <c r="PSK32" s="74"/>
      <c r="PSL32" s="85"/>
      <c r="PSM32" s="74"/>
      <c r="PSN32" s="74"/>
      <c r="PSO32" s="85"/>
      <c r="PSP32" s="74"/>
      <c r="PSQ32" s="74"/>
      <c r="PSR32" s="85"/>
      <c r="PSS32" s="74"/>
      <c r="PST32" s="74"/>
      <c r="PSU32" s="85"/>
      <c r="PSV32" s="80"/>
      <c r="PSW32" s="80"/>
      <c r="PSX32" s="85"/>
      <c r="PSY32" s="77"/>
      <c r="PSZ32" s="74"/>
      <c r="PTA32" s="74"/>
      <c r="PTB32" s="85"/>
      <c r="PTC32" s="74"/>
      <c r="PTD32" s="74"/>
      <c r="PTE32" s="85"/>
      <c r="PTF32" s="74"/>
      <c r="PTG32" s="74"/>
      <c r="PTH32" s="85"/>
      <c r="PTI32" s="74"/>
      <c r="PTJ32" s="74"/>
      <c r="PTK32" s="85"/>
      <c r="PTL32" s="80"/>
      <c r="PTM32" s="80"/>
      <c r="PTN32" s="85"/>
      <c r="PTO32" s="77"/>
      <c r="PTP32" s="74"/>
      <c r="PTQ32" s="74"/>
      <c r="PTR32" s="85"/>
      <c r="PTS32" s="74"/>
      <c r="PTT32" s="74"/>
      <c r="PTU32" s="85"/>
      <c r="PTV32" s="74"/>
      <c r="PTW32" s="74"/>
      <c r="PTX32" s="85"/>
      <c r="PTY32" s="74"/>
      <c r="PTZ32" s="74"/>
      <c r="PUA32" s="85"/>
      <c r="PUB32" s="80"/>
      <c r="PUC32" s="80"/>
      <c r="PUD32" s="85"/>
      <c r="PUE32" s="77"/>
      <c r="PUF32" s="74"/>
      <c r="PUG32" s="74"/>
      <c r="PUH32" s="85"/>
      <c r="PUI32" s="74"/>
      <c r="PUJ32" s="74"/>
      <c r="PUK32" s="85"/>
      <c r="PUL32" s="74"/>
      <c r="PUM32" s="74"/>
      <c r="PUN32" s="85"/>
      <c r="PUO32" s="74"/>
      <c r="PUP32" s="74"/>
      <c r="PUQ32" s="85"/>
      <c r="PUR32" s="80"/>
      <c r="PUS32" s="80"/>
      <c r="PUT32" s="85"/>
      <c r="PUU32" s="77"/>
      <c r="PUV32" s="74"/>
      <c r="PUW32" s="74"/>
      <c r="PUX32" s="85"/>
      <c r="PUY32" s="74"/>
      <c r="PUZ32" s="74"/>
      <c r="PVA32" s="85"/>
      <c r="PVB32" s="74"/>
      <c r="PVC32" s="74"/>
      <c r="PVD32" s="85"/>
      <c r="PVE32" s="74"/>
      <c r="PVF32" s="74"/>
      <c r="PVG32" s="85"/>
      <c r="PVH32" s="80"/>
      <c r="PVI32" s="80"/>
      <c r="PVJ32" s="85"/>
      <c r="PVK32" s="77"/>
      <c r="PVL32" s="74"/>
      <c r="PVM32" s="74"/>
      <c r="PVN32" s="85"/>
      <c r="PVO32" s="74"/>
      <c r="PVP32" s="74"/>
      <c r="PVQ32" s="85"/>
      <c r="PVR32" s="74"/>
      <c r="PVS32" s="74"/>
      <c r="PVT32" s="85"/>
      <c r="PVU32" s="74"/>
      <c r="PVV32" s="74"/>
      <c r="PVW32" s="85"/>
      <c r="PVX32" s="80"/>
      <c r="PVY32" s="80"/>
      <c r="PVZ32" s="85"/>
      <c r="PWA32" s="77"/>
      <c r="PWB32" s="74"/>
      <c r="PWC32" s="74"/>
      <c r="PWD32" s="85"/>
      <c r="PWE32" s="74"/>
      <c r="PWF32" s="74"/>
      <c r="PWG32" s="85"/>
      <c r="PWH32" s="74"/>
      <c r="PWI32" s="74"/>
      <c r="PWJ32" s="85"/>
      <c r="PWK32" s="74"/>
      <c r="PWL32" s="74"/>
      <c r="PWM32" s="85"/>
      <c r="PWN32" s="80"/>
      <c r="PWO32" s="80"/>
      <c r="PWP32" s="85"/>
      <c r="PWQ32" s="77"/>
      <c r="PWR32" s="74"/>
      <c r="PWS32" s="74"/>
      <c r="PWT32" s="85"/>
      <c r="PWU32" s="74"/>
      <c r="PWV32" s="74"/>
      <c r="PWW32" s="85"/>
      <c r="PWX32" s="74"/>
      <c r="PWY32" s="74"/>
      <c r="PWZ32" s="85"/>
      <c r="PXA32" s="74"/>
      <c r="PXB32" s="74"/>
      <c r="PXC32" s="85"/>
      <c r="PXD32" s="80"/>
      <c r="PXE32" s="80"/>
      <c r="PXF32" s="85"/>
      <c r="PXG32" s="77"/>
      <c r="PXH32" s="74"/>
      <c r="PXI32" s="74"/>
      <c r="PXJ32" s="85"/>
      <c r="PXK32" s="74"/>
      <c r="PXL32" s="74"/>
      <c r="PXM32" s="85"/>
      <c r="PXN32" s="74"/>
      <c r="PXO32" s="74"/>
      <c r="PXP32" s="85"/>
      <c r="PXQ32" s="74"/>
      <c r="PXR32" s="74"/>
      <c r="PXS32" s="85"/>
      <c r="PXT32" s="80"/>
      <c r="PXU32" s="80"/>
      <c r="PXV32" s="85"/>
      <c r="PXW32" s="77"/>
      <c r="PXX32" s="74"/>
      <c r="PXY32" s="74"/>
      <c r="PXZ32" s="85"/>
      <c r="PYA32" s="74"/>
      <c r="PYB32" s="74"/>
      <c r="PYC32" s="85"/>
      <c r="PYD32" s="74"/>
      <c r="PYE32" s="74"/>
      <c r="PYF32" s="85"/>
      <c r="PYG32" s="74"/>
      <c r="PYH32" s="74"/>
      <c r="PYI32" s="85"/>
      <c r="PYJ32" s="80"/>
      <c r="PYK32" s="80"/>
      <c r="PYL32" s="85"/>
      <c r="PYM32" s="77"/>
      <c r="PYN32" s="74"/>
      <c r="PYO32" s="74"/>
      <c r="PYP32" s="85"/>
      <c r="PYQ32" s="74"/>
      <c r="PYR32" s="74"/>
      <c r="PYS32" s="85"/>
      <c r="PYT32" s="74"/>
      <c r="PYU32" s="74"/>
      <c r="PYV32" s="85"/>
      <c r="PYW32" s="74"/>
      <c r="PYX32" s="74"/>
      <c r="PYY32" s="85"/>
      <c r="PYZ32" s="80"/>
      <c r="PZA32" s="80"/>
      <c r="PZB32" s="85"/>
      <c r="PZC32" s="77"/>
      <c r="PZD32" s="74"/>
      <c r="PZE32" s="74"/>
      <c r="PZF32" s="85"/>
      <c r="PZG32" s="74"/>
      <c r="PZH32" s="74"/>
      <c r="PZI32" s="85"/>
      <c r="PZJ32" s="74"/>
      <c r="PZK32" s="74"/>
      <c r="PZL32" s="85"/>
      <c r="PZM32" s="74"/>
      <c r="PZN32" s="74"/>
      <c r="PZO32" s="85"/>
      <c r="PZP32" s="80"/>
      <c r="PZQ32" s="80"/>
      <c r="PZR32" s="85"/>
      <c r="PZS32" s="77"/>
      <c r="PZT32" s="74"/>
      <c r="PZU32" s="74"/>
      <c r="PZV32" s="85"/>
      <c r="PZW32" s="74"/>
      <c r="PZX32" s="74"/>
      <c r="PZY32" s="85"/>
      <c r="PZZ32" s="74"/>
      <c r="QAA32" s="74"/>
      <c r="QAB32" s="85"/>
      <c r="QAC32" s="74"/>
      <c r="QAD32" s="74"/>
      <c r="QAE32" s="85"/>
      <c r="QAF32" s="80"/>
      <c r="QAG32" s="80"/>
      <c r="QAH32" s="85"/>
      <c r="QAI32" s="77"/>
      <c r="QAJ32" s="74"/>
      <c r="QAK32" s="74"/>
      <c r="QAL32" s="85"/>
      <c r="QAM32" s="74"/>
      <c r="QAN32" s="74"/>
      <c r="QAO32" s="85"/>
      <c r="QAP32" s="74"/>
      <c r="QAQ32" s="74"/>
      <c r="QAR32" s="85"/>
      <c r="QAS32" s="74"/>
      <c r="QAT32" s="74"/>
      <c r="QAU32" s="85"/>
      <c r="QAV32" s="80"/>
      <c r="QAW32" s="80"/>
      <c r="QAX32" s="85"/>
      <c r="QAY32" s="77"/>
      <c r="QAZ32" s="74"/>
      <c r="QBA32" s="74"/>
      <c r="QBB32" s="85"/>
      <c r="QBC32" s="74"/>
      <c r="QBD32" s="74"/>
      <c r="QBE32" s="85"/>
      <c r="QBF32" s="74"/>
      <c r="QBG32" s="74"/>
      <c r="QBH32" s="85"/>
      <c r="QBI32" s="74"/>
      <c r="QBJ32" s="74"/>
      <c r="QBK32" s="85"/>
      <c r="QBL32" s="80"/>
      <c r="QBM32" s="80"/>
      <c r="QBN32" s="85"/>
      <c r="QBO32" s="77"/>
      <c r="QBP32" s="74"/>
      <c r="QBQ32" s="74"/>
      <c r="QBR32" s="85"/>
      <c r="QBS32" s="74"/>
      <c r="QBT32" s="74"/>
      <c r="QBU32" s="85"/>
      <c r="QBV32" s="74"/>
      <c r="QBW32" s="74"/>
      <c r="QBX32" s="85"/>
      <c r="QBY32" s="74"/>
      <c r="QBZ32" s="74"/>
      <c r="QCA32" s="85"/>
      <c r="QCB32" s="80"/>
      <c r="QCC32" s="80"/>
      <c r="QCD32" s="85"/>
      <c r="QCE32" s="77"/>
      <c r="QCF32" s="74"/>
      <c r="QCG32" s="74"/>
      <c r="QCH32" s="85"/>
      <c r="QCI32" s="74"/>
      <c r="QCJ32" s="74"/>
      <c r="QCK32" s="85"/>
      <c r="QCL32" s="74"/>
      <c r="QCM32" s="74"/>
      <c r="QCN32" s="85"/>
      <c r="QCO32" s="74"/>
      <c r="QCP32" s="74"/>
      <c r="QCQ32" s="85"/>
      <c r="QCR32" s="80"/>
      <c r="QCS32" s="80"/>
      <c r="QCT32" s="85"/>
      <c r="QCU32" s="77"/>
      <c r="QCV32" s="74"/>
      <c r="QCW32" s="74"/>
      <c r="QCX32" s="85"/>
      <c r="QCY32" s="74"/>
      <c r="QCZ32" s="74"/>
      <c r="QDA32" s="85"/>
      <c r="QDB32" s="74"/>
      <c r="QDC32" s="74"/>
      <c r="QDD32" s="85"/>
      <c r="QDE32" s="74"/>
      <c r="QDF32" s="74"/>
      <c r="QDG32" s="85"/>
      <c r="QDH32" s="80"/>
      <c r="QDI32" s="80"/>
      <c r="QDJ32" s="85"/>
      <c r="QDK32" s="77"/>
      <c r="QDL32" s="74"/>
      <c r="QDM32" s="74"/>
      <c r="QDN32" s="85"/>
      <c r="QDO32" s="74"/>
      <c r="QDP32" s="74"/>
      <c r="QDQ32" s="85"/>
      <c r="QDR32" s="74"/>
      <c r="QDS32" s="74"/>
      <c r="QDT32" s="85"/>
      <c r="QDU32" s="74"/>
      <c r="QDV32" s="74"/>
      <c r="QDW32" s="85"/>
      <c r="QDX32" s="80"/>
      <c r="QDY32" s="80"/>
      <c r="QDZ32" s="85"/>
      <c r="QEA32" s="77"/>
      <c r="QEB32" s="74"/>
      <c r="QEC32" s="74"/>
      <c r="QED32" s="85"/>
      <c r="QEE32" s="74"/>
      <c r="QEF32" s="74"/>
      <c r="QEG32" s="85"/>
      <c r="QEH32" s="74"/>
      <c r="QEI32" s="74"/>
      <c r="QEJ32" s="85"/>
      <c r="QEK32" s="74"/>
      <c r="QEL32" s="74"/>
      <c r="QEM32" s="85"/>
      <c r="QEN32" s="80"/>
      <c r="QEO32" s="80"/>
      <c r="QEP32" s="85"/>
      <c r="QEQ32" s="77"/>
      <c r="QER32" s="74"/>
      <c r="QES32" s="74"/>
      <c r="QET32" s="85"/>
      <c r="QEU32" s="74"/>
      <c r="QEV32" s="74"/>
      <c r="QEW32" s="85"/>
      <c r="QEX32" s="74"/>
      <c r="QEY32" s="74"/>
      <c r="QEZ32" s="85"/>
      <c r="QFA32" s="74"/>
      <c r="QFB32" s="74"/>
      <c r="QFC32" s="85"/>
      <c r="QFD32" s="80"/>
      <c r="QFE32" s="80"/>
      <c r="QFF32" s="85"/>
      <c r="QFG32" s="77"/>
      <c r="QFH32" s="74"/>
      <c r="QFI32" s="74"/>
      <c r="QFJ32" s="85"/>
      <c r="QFK32" s="74"/>
      <c r="QFL32" s="74"/>
      <c r="QFM32" s="85"/>
      <c r="QFN32" s="74"/>
      <c r="QFO32" s="74"/>
      <c r="QFP32" s="85"/>
      <c r="QFQ32" s="74"/>
      <c r="QFR32" s="74"/>
      <c r="QFS32" s="85"/>
      <c r="QFT32" s="80"/>
      <c r="QFU32" s="80"/>
      <c r="QFV32" s="85"/>
      <c r="QFW32" s="77"/>
      <c r="QFX32" s="74"/>
      <c r="QFY32" s="74"/>
      <c r="QFZ32" s="85"/>
      <c r="QGA32" s="74"/>
      <c r="QGB32" s="74"/>
      <c r="QGC32" s="85"/>
      <c r="QGD32" s="74"/>
      <c r="QGE32" s="74"/>
      <c r="QGF32" s="85"/>
      <c r="QGG32" s="74"/>
      <c r="QGH32" s="74"/>
      <c r="QGI32" s="85"/>
      <c r="QGJ32" s="80"/>
      <c r="QGK32" s="80"/>
      <c r="QGL32" s="85"/>
      <c r="QGM32" s="77"/>
      <c r="QGN32" s="74"/>
      <c r="QGO32" s="74"/>
      <c r="QGP32" s="85"/>
      <c r="QGQ32" s="74"/>
      <c r="QGR32" s="74"/>
      <c r="QGS32" s="85"/>
      <c r="QGT32" s="74"/>
      <c r="QGU32" s="74"/>
      <c r="QGV32" s="85"/>
      <c r="QGW32" s="74"/>
      <c r="QGX32" s="74"/>
      <c r="QGY32" s="85"/>
      <c r="QGZ32" s="80"/>
      <c r="QHA32" s="80"/>
      <c r="QHB32" s="85"/>
      <c r="QHC32" s="77"/>
      <c r="QHD32" s="74"/>
      <c r="QHE32" s="74"/>
      <c r="QHF32" s="85"/>
      <c r="QHG32" s="74"/>
      <c r="QHH32" s="74"/>
      <c r="QHI32" s="85"/>
      <c r="QHJ32" s="74"/>
      <c r="QHK32" s="74"/>
      <c r="QHL32" s="85"/>
      <c r="QHM32" s="74"/>
      <c r="QHN32" s="74"/>
      <c r="QHO32" s="85"/>
      <c r="QHP32" s="80"/>
      <c r="QHQ32" s="80"/>
      <c r="QHR32" s="85"/>
      <c r="QHS32" s="77"/>
      <c r="QHT32" s="74"/>
      <c r="QHU32" s="74"/>
      <c r="QHV32" s="85"/>
      <c r="QHW32" s="74"/>
      <c r="QHX32" s="74"/>
      <c r="QHY32" s="85"/>
      <c r="QHZ32" s="74"/>
      <c r="QIA32" s="74"/>
      <c r="QIB32" s="85"/>
      <c r="QIC32" s="74"/>
      <c r="QID32" s="74"/>
      <c r="QIE32" s="85"/>
      <c r="QIF32" s="80"/>
      <c r="QIG32" s="80"/>
      <c r="QIH32" s="85"/>
      <c r="QII32" s="77"/>
      <c r="QIJ32" s="74"/>
      <c r="QIK32" s="74"/>
      <c r="QIL32" s="85"/>
      <c r="QIM32" s="74"/>
      <c r="QIN32" s="74"/>
      <c r="QIO32" s="85"/>
      <c r="QIP32" s="74"/>
      <c r="QIQ32" s="74"/>
      <c r="QIR32" s="85"/>
      <c r="QIS32" s="74"/>
      <c r="QIT32" s="74"/>
      <c r="QIU32" s="85"/>
      <c r="QIV32" s="80"/>
      <c r="QIW32" s="80"/>
      <c r="QIX32" s="85"/>
      <c r="QIY32" s="77"/>
      <c r="QIZ32" s="74"/>
      <c r="QJA32" s="74"/>
      <c r="QJB32" s="85"/>
      <c r="QJC32" s="74"/>
      <c r="QJD32" s="74"/>
      <c r="QJE32" s="85"/>
      <c r="QJF32" s="74"/>
      <c r="QJG32" s="74"/>
      <c r="QJH32" s="85"/>
      <c r="QJI32" s="74"/>
      <c r="QJJ32" s="74"/>
      <c r="QJK32" s="85"/>
      <c r="QJL32" s="80"/>
      <c r="QJM32" s="80"/>
      <c r="QJN32" s="85"/>
      <c r="QJO32" s="77"/>
      <c r="QJP32" s="74"/>
      <c r="QJQ32" s="74"/>
      <c r="QJR32" s="85"/>
      <c r="QJS32" s="74"/>
      <c r="QJT32" s="74"/>
      <c r="QJU32" s="85"/>
      <c r="QJV32" s="74"/>
      <c r="QJW32" s="74"/>
      <c r="QJX32" s="85"/>
      <c r="QJY32" s="74"/>
      <c r="QJZ32" s="74"/>
      <c r="QKA32" s="85"/>
      <c r="QKB32" s="80"/>
      <c r="QKC32" s="80"/>
      <c r="QKD32" s="85"/>
      <c r="QKE32" s="77"/>
      <c r="QKF32" s="74"/>
      <c r="QKG32" s="74"/>
      <c r="QKH32" s="85"/>
      <c r="QKI32" s="74"/>
      <c r="QKJ32" s="74"/>
      <c r="QKK32" s="85"/>
      <c r="QKL32" s="74"/>
      <c r="QKM32" s="74"/>
      <c r="QKN32" s="85"/>
      <c r="QKO32" s="74"/>
      <c r="QKP32" s="74"/>
      <c r="QKQ32" s="85"/>
      <c r="QKR32" s="80"/>
      <c r="QKS32" s="80"/>
      <c r="QKT32" s="85"/>
      <c r="QKU32" s="77"/>
      <c r="QKV32" s="74"/>
      <c r="QKW32" s="74"/>
      <c r="QKX32" s="85"/>
      <c r="QKY32" s="74"/>
      <c r="QKZ32" s="74"/>
      <c r="QLA32" s="85"/>
      <c r="QLB32" s="74"/>
      <c r="QLC32" s="74"/>
      <c r="QLD32" s="85"/>
      <c r="QLE32" s="74"/>
      <c r="QLF32" s="74"/>
      <c r="QLG32" s="85"/>
      <c r="QLH32" s="80"/>
      <c r="QLI32" s="80"/>
      <c r="QLJ32" s="85"/>
      <c r="QLK32" s="77"/>
      <c r="QLL32" s="74"/>
      <c r="QLM32" s="74"/>
      <c r="QLN32" s="85"/>
      <c r="QLO32" s="74"/>
      <c r="QLP32" s="74"/>
      <c r="QLQ32" s="85"/>
      <c r="QLR32" s="74"/>
      <c r="QLS32" s="74"/>
      <c r="QLT32" s="85"/>
      <c r="QLU32" s="74"/>
      <c r="QLV32" s="74"/>
      <c r="QLW32" s="85"/>
      <c r="QLX32" s="80"/>
      <c r="QLY32" s="80"/>
      <c r="QLZ32" s="85"/>
      <c r="QMA32" s="77"/>
      <c r="QMB32" s="74"/>
      <c r="QMC32" s="74"/>
      <c r="QMD32" s="85"/>
      <c r="QME32" s="74"/>
      <c r="QMF32" s="74"/>
      <c r="QMG32" s="85"/>
      <c r="QMH32" s="74"/>
      <c r="QMI32" s="74"/>
      <c r="QMJ32" s="85"/>
      <c r="QMK32" s="74"/>
      <c r="QML32" s="74"/>
      <c r="QMM32" s="85"/>
      <c r="QMN32" s="80"/>
      <c r="QMO32" s="80"/>
      <c r="QMP32" s="85"/>
      <c r="QMQ32" s="77"/>
      <c r="QMR32" s="74"/>
      <c r="QMS32" s="74"/>
      <c r="QMT32" s="85"/>
      <c r="QMU32" s="74"/>
      <c r="QMV32" s="74"/>
      <c r="QMW32" s="85"/>
      <c r="QMX32" s="74"/>
      <c r="QMY32" s="74"/>
      <c r="QMZ32" s="85"/>
      <c r="QNA32" s="74"/>
      <c r="QNB32" s="74"/>
      <c r="QNC32" s="85"/>
      <c r="QND32" s="80"/>
      <c r="QNE32" s="80"/>
      <c r="QNF32" s="85"/>
      <c r="QNG32" s="77"/>
      <c r="QNH32" s="74"/>
      <c r="QNI32" s="74"/>
      <c r="QNJ32" s="85"/>
      <c r="QNK32" s="74"/>
      <c r="QNL32" s="74"/>
      <c r="QNM32" s="85"/>
      <c r="QNN32" s="74"/>
      <c r="QNO32" s="74"/>
      <c r="QNP32" s="85"/>
      <c r="QNQ32" s="74"/>
      <c r="QNR32" s="74"/>
      <c r="QNS32" s="85"/>
      <c r="QNT32" s="80"/>
      <c r="QNU32" s="80"/>
      <c r="QNV32" s="85"/>
      <c r="QNW32" s="77"/>
      <c r="QNX32" s="74"/>
      <c r="QNY32" s="74"/>
      <c r="QNZ32" s="85"/>
      <c r="QOA32" s="74"/>
      <c r="QOB32" s="74"/>
      <c r="QOC32" s="85"/>
      <c r="QOD32" s="74"/>
      <c r="QOE32" s="74"/>
      <c r="QOF32" s="85"/>
      <c r="QOG32" s="74"/>
      <c r="QOH32" s="74"/>
      <c r="QOI32" s="85"/>
      <c r="QOJ32" s="80"/>
      <c r="QOK32" s="80"/>
      <c r="QOL32" s="85"/>
      <c r="QOM32" s="77"/>
      <c r="QON32" s="74"/>
      <c r="QOO32" s="74"/>
      <c r="QOP32" s="85"/>
      <c r="QOQ32" s="74"/>
      <c r="QOR32" s="74"/>
      <c r="QOS32" s="85"/>
      <c r="QOT32" s="74"/>
      <c r="QOU32" s="74"/>
      <c r="QOV32" s="85"/>
      <c r="QOW32" s="74"/>
      <c r="QOX32" s="74"/>
      <c r="QOY32" s="85"/>
      <c r="QOZ32" s="80"/>
      <c r="QPA32" s="80"/>
      <c r="QPB32" s="85"/>
      <c r="QPC32" s="77"/>
      <c r="QPD32" s="74"/>
      <c r="QPE32" s="74"/>
      <c r="QPF32" s="85"/>
      <c r="QPG32" s="74"/>
      <c r="QPH32" s="74"/>
      <c r="QPI32" s="85"/>
      <c r="QPJ32" s="74"/>
      <c r="QPK32" s="74"/>
      <c r="QPL32" s="85"/>
      <c r="QPM32" s="74"/>
      <c r="QPN32" s="74"/>
      <c r="QPO32" s="85"/>
      <c r="QPP32" s="80"/>
      <c r="QPQ32" s="80"/>
      <c r="QPR32" s="85"/>
      <c r="QPS32" s="77"/>
      <c r="QPT32" s="74"/>
      <c r="QPU32" s="74"/>
      <c r="QPV32" s="85"/>
      <c r="QPW32" s="74"/>
      <c r="QPX32" s="74"/>
      <c r="QPY32" s="85"/>
      <c r="QPZ32" s="74"/>
      <c r="QQA32" s="74"/>
      <c r="QQB32" s="85"/>
      <c r="QQC32" s="74"/>
      <c r="QQD32" s="74"/>
      <c r="QQE32" s="85"/>
      <c r="QQF32" s="80"/>
      <c r="QQG32" s="80"/>
      <c r="QQH32" s="85"/>
      <c r="QQI32" s="77"/>
      <c r="QQJ32" s="74"/>
      <c r="QQK32" s="74"/>
      <c r="QQL32" s="85"/>
      <c r="QQM32" s="74"/>
      <c r="QQN32" s="74"/>
      <c r="QQO32" s="85"/>
      <c r="QQP32" s="74"/>
      <c r="QQQ32" s="74"/>
      <c r="QQR32" s="85"/>
      <c r="QQS32" s="74"/>
      <c r="QQT32" s="74"/>
      <c r="QQU32" s="85"/>
      <c r="QQV32" s="80"/>
      <c r="QQW32" s="80"/>
      <c r="QQX32" s="85"/>
      <c r="QQY32" s="77"/>
      <c r="QQZ32" s="74"/>
      <c r="QRA32" s="74"/>
      <c r="QRB32" s="85"/>
      <c r="QRC32" s="74"/>
      <c r="QRD32" s="74"/>
      <c r="QRE32" s="85"/>
      <c r="QRF32" s="74"/>
      <c r="QRG32" s="74"/>
      <c r="QRH32" s="85"/>
      <c r="QRI32" s="74"/>
      <c r="QRJ32" s="74"/>
      <c r="QRK32" s="85"/>
      <c r="QRL32" s="80"/>
      <c r="QRM32" s="80"/>
      <c r="QRN32" s="85"/>
      <c r="QRO32" s="77"/>
      <c r="QRP32" s="74"/>
      <c r="QRQ32" s="74"/>
      <c r="QRR32" s="85"/>
      <c r="QRS32" s="74"/>
      <c r="QRT32" s="74"/>
      <c r="QRU32" s="85"/>
      <c r="QRV32" s="74"/>
      <c r="QRW32" s="74"/>
      <c r="QRX32" s="85"/>
      <c r="QRY32" s="74"/>
      <c r="QRZ32" s="74"/>
      <c r="QSA32" s="85"/>
      <c r="QSB32" s="80"/>
      <c r="QSC32" s="80"/>
      <c r="QSD32" s="85"/>
      <c r="QSE32" s="77"/>
      <c r="QSF32" s="74"/>
      <c r="QSG32" s="74"/>
      <c r="QSH32" s="85"/>
      <c r="QSI32" s="74"/>
      <c r="QSJ32" s="74"/>
      <c r="QSK32" s="85"/>
      <c r="QSL32" s="74"/>
      <c r="QSM32" s="74"/>
      <c r="QSN32" s="85"/>
      <c r="QSO32" s="74"/>
      <c r="QSP32" s="74"/>
      <c r="QSQ32" s="85"/>
      <c r="QSR32" s="80"/>
      <c r="QSS32" s="80"/>
      <c r="QST32" s="85"/>
      <c r="QSU32" s="77"/>
      <c r="QSV32" s="74"/>
      <c r="QSW32" s="74"/>
      <c r="QSX32" s="85"/>
      <c r="QSY32" s="74"/>
      <c r="QSZ32" s="74"/>
      <c r="QTA32" s="85"/>
      <c r="QTB32" s="74"/>
      <c r="QTC32" s="74"/>
      <c r="QTD32" s="85"/>
      <c r="QTE32" s="74"/>
      <c r="QTF32" s="74"/>
      <c r="QTG32" s="85"/>
      <c r="QTH32" s="80"/>
      <c r="QTI32" s="80"/>
      <c r="QTJ32" s="85"/>
      <c r="QTK32" s="77"/>
      <c r="QTL32" s="74"/>
      <c r="QTM32" s="74"/>
      <c r="QTN32" s="85"/>
      <c r="QTO32" s="74"/>
      <c r="QTP32" s="74"/>
      <c r="QTQ32" s="85"/>
      <c r="QTR32" s="74"/>
      <c r="QTS32" s="74"/>
      <c r="QTT32" s="85"/>
      <c r="QTU32" s="74"/>
      <c r="QTV32" s="74"/>
      <c r="QTW32" s="85"/>
      <c r="QTX32" s="80"/>
      <c r="QTY32" s="80"/>
      <c r="QTZ32" s="85"/>
      <c r="QUA32" s="77"/>
      <c r="QUB32" s="74"/>
      <c r="QUC32" s="74"/>
      <c r="QUD32" s="85"/>
      <c r="QUE32" s="74"/>
      <c r="QUF32" s="74"/>
      <c r="QUG32" s="85"/>
      <c r="QUH32" s="74"/>
      <c r="QUI32" s="74"/>
      <c r="QUJ32" s="85"/>
      <c r="QUK32" s="74"/>
      <c r="QUL32" s="74"/>
      <c r="QUM32" s="85"/>
      <c r="QUN32" s="80"/>
      <c r="QUO32" s="80"/>
      <c r="QUP32" s="85"/>
      <c r="QUQ32" s="77"/>
      <c r="QUR32" s="74"/>
      <c r="QUS32" s="74"/>
      <c r="QUT32" s="85"/>
      <c r="QUU32" s="74"/>
      <c r="QUV32" s="74"/>
      <c r="QUW32" s="85"/>
      <c r="QUX32" s="74"/>
      <c r="QUY32" s="74"/>
      <c r="QUZ32" s="85"/>
      <c r="QVA32" s="74"/>
      <c r="QVB32" s="74"/>
      <c r="QVC32" s="85"/>
      <c r="QVD32" s="80"/>
      <c r="QVE32" s="80"/>
      <c r="QVF32" s="85"/>
      <c r="QVG32" s="77"/>
      <c r="QVH32" s="74"/>
      <c r="QVI32" s="74"/>
      <c r="QVJ32" s="85"/>
      <c r="QVK32" s="74"/>
      <c r="QVL32" s="74"/>
      <c r="QVM32" s="85"/>
      <c r="QVN32" s="74"/>
      <c r="QVO32" s="74"/>
      <c r="QVP32" s="85"/>
      <c r="QVQ32" s="74"/>
      <c r="QVR32" s="74"/>
      <c r="QVS32" s="85"/>
      <c r="QVT32" s="80"/>
      <c r="QVU32" s="80"/>
      <c r="QVV32" s="85"/>
      <c r="QVW32" s="77"/>
      <c r="QVX32" s="74"/>
      <c r="QVY32" s="74"/>
      <c r="QVZ32" s="85"/>
      <c r="QWA32" s="74"/>
      <c r="QWB32" s="74"/>
      <c r="QWC32" s="85"/>
      <c r="QWD32" s="74"/>
      <c r="QWE32" s="74"/>
      <c r="QWF32" s="85"/>
      <c r="QWG32" s="74"/>
      <c r="QWH32" s="74"/>
      <c r="QWI32" s="85"/>
      <c r="QWJ32" s="80"/>
      <c r="QWK32" s="80"/>
      <c r="QWL32" s="85"/>
      <c r="QWM32" s="77"/>
      <c r="QWN32" s="74"/>
      <c r="QWO32" s="74"/>
      <c r="QWP32" s="85"/>
      <c r="QWQ32" s="74"/>
      <c r="QWR32" s="74"/>
      <c r="QWS32" s="85"/>
      <c r="QWT32" s="74"/>
      <c r="QWU32" s="74"/>
      <c r="QWV32" s="85"/>
      <c r="QWW32" s="74"/>
      <c r="QWX32" s="74"/>
      <c r="QWY32" s="85"/>
      <c r="QWZ32" s="80"/>
      <c r="QXA32" s="80"/>
      <c r="QXB32" s="85"/>
      <c r="QXC32" s="77"/>
      <c r="QXD32" s="74"/>
      <c r="QXE32" s="74"/>
      <c r="QXF32" s="85"/>
      <c r="QXG32" s="74"/>
      <c r="QXH32" s="74"/>
      <c r="QXI32" s="85"/>
      <c r="QXJ32" s="74"/>
      <c r="QXK32" s="74"/>
      <c r="QXL32" s="85"/>
      <c r="QXM32" s="74"/>
      <c r="QXN32" s="74"/>
      <c r="QXO32" s="85"/>
      <c r="QXP32" s="80"/>
      <c r="QXQ32" s="80"/>
      <c r="QXR32" s="85"/>
      <c r="QXS32" s="77"/>
      <c r="QXT32" s="74"/>
      <c r="QXU32" s="74"/>
      <c r="QXV32" s="85"/>
      <c r="QXW32" s="74"/>
      <c r="QXX32" s="74"/>
      <c r="QXY32" s="85"/>
      <c r="QXZ32" s="74"/>
      <c r="QYA32" s="74"/>
      <c r="QYB32" s="85"/>
      <c r="QYC32" s="74"/>
      <c r="QYD32" s="74"/>
      <c r="QYE32" s="85"/>
      <c r="QYF32" s="80"/>
      <c r="QYG32" s="80"/>
      <c r="QYH32" s="85"/>
      <c r="QYI32" s="77"/>
      <c r="QYJ32" s="74"/>
      <c r="QYK32" s="74"/>
      <c r="QYL32" s="85"/>
      <c r="QYM32" s="74"/>
      <c r="QYN32" s="74"/>
      <c r="QYO32" s="85"/>
      <c r="QYP32" s="74"/>
      <c r="QYQ32" s="74"/>
      <c r="QYR32" s="85"/>
      <c r="QYS32" s="74"/>
      <c r="QYT32" s="74"/>
      <c r="QYU32" s="85"/>
      <c r="QYV32" s="80"/>
      <c r="QYW32" s="80"/>
      <c r="QYX32" s="85"/>
      <c r="QYY32" s="77"/>
      <c r="QYZ32" s="74"/>
      <c r="QZA32" s="74"/>
      <c r="QZB32" s="85"/>
      <c r="QZC32" s="74"/>
      <c r="QZD32" s="74"/>
      <c r="QZE32" s="85"/>
      <c r="QZF32" s="74"/>
      <c r="QZG32" s="74"/>
      <c r="QZH32" s="85"/>
      <c r="QZI32" s="74"/>
      <c r="QZJ32" s="74"/>
      <c r="QZK32" s="85"/>
      <c r="QZL32" s="80"/>
      <c r="QZM32" s="80"/>
      <c r="QZN32" s="85"/>
      <c r="QZO32" s="77"/>
      <c r="QZP32" s="74"/>
      <c r="QZQ32" s="74"/>
      <c r="QZR32" s="85"/>
      <c r="QZS32" s="74"/>
      <c r="QZT32" s="74"/>
      <c r="QZU32" s="85"/>
      <c r="QZV32" s="74"/>
      <c r="QZW32" s="74"/>
      <c r="QZX32" s="85"/>
      <c r="QZY32" s="74"/>
      <c r="QZZ32" s="74"/>
      <c r="RAA32" s="85"/>
      <c r="RAB32" s="80"/>
      <c r="RAC32" s="80"/>
      <c r="RAD32" s="85"/>
      <c r="RAE32" s="77"/>
      <c r="RAF32" s="74"/>
      <c r="RAG32" s="74"/>
      <c r="RAH32" s="85"/>
      <c r="RAI32" s="74"/>
      <c r="RAJ32" s="74"/>
      <c r="RAK32" s="85"/>
      <c r="RAL32" s="74"/>
      <c r="RAM32" s="74"/>
      <c r="RAN32" s="85"/>
      <c r="RAO32" s="74"/>
      <c r="RAP32" s="74"/>
      <c r="RAQ32" s="85"/>
      <c r="RAR32" s="80"/>
      <c r="RAS32" s="80"/>
      <c r="RAT32" s="85"/>
      <c r="RAU32" s="77"/>
      <c r="RAV32" s="74"/>
      <c r="RAW32" s="74"/>
      <c r="RAX32" s="85"/>
      <c r="RAY32" s="74"/>
      <c r="RAZ32" s="74"/>
      <c r="RBA32" s="85"/>
      <c r="RBB32" s="74"/>
      <c r="RBC32" s="74"/>
      <c r="RBD32" s="85"/>
      <c r="RBE32" s="74"/>
      <c r="RBF32" s="74"/>
      <c r="RBG32" s="85"/>
      <c r="RBH32" s="80"/>
      <c r="RBI32" s="80"/>
      <c r="RBJ32" s="85"/>
      <c r="RBK32" s="77"/>
      <c r="RBL32" s="74"/>
      <c r="RBM32" s="74"/>
      <c r="RBN32" s="85"/>
      <c r="RBO32" s="74"/>
      <c r="RBP32" s="74"/>
      <c r="RBQ32" s="85"/>
      <c r="RBR32" s="74"/>
      <c r="RBS32" s="74"/>
      <c r="RBT32" s="85"/>
      <c r="RBU32" s="74"/>
      <c r="RBV32" s="74"/>
      <c r="RBW32" s="85"/>
      <c r="RBX32" s="80"/>
      <c r="RBY32" s="80"/>
      <c r="RBZ32" s="85"/>
      <c r="RCA32" s="77"/>
      <c r="RCB32" s="74"/>
      <c r="RCC32" s="74"/>
      <c r="RCD32" s="85"/>
      <c r="RCE32" s="74"/>
      <c r="RCF32" s="74"/>
      <c r="RCG32" s="85"/>
      <c r="RCH32" s="74"/>
      <c r="RCI32" s="74"/>
      <c r="RCJ32" s="85"/>
      <c r="RCK32" s="74"/>
      <c r="RCL32" s="74"/>
      <c r="RCM32" s="85"/>
      <c r="RCN32" s="80"/>
      <c r="RCO32" s="80"/>
      <c r="RCP32" s="85"/>
      <c r="RCQ32" s="77"/>
      <c r="RCR32" s="74"/>
      <c r="RCS32" s="74"/>
      <c r="RCT32" s="85"/>
      <c r="RCU32" s="74"/>
      <c r="RCV32" s="74"/>
      <c r="RCW32" s="85"/>
      <c r="RCX32" s="74"/>
      <c r="RCY32" s="74"/>
      <c r="RCZ32" s="85"/>
      <c r="RDA32" s="74"/>
      <c r="RDB32" s="74"/>
      <c r="RDC32" s="85"/>
      <c r="RDD32" s="80"/>
      <c r="RDE32" s="80"/>
      <c r="RDF32" s="85"/>
      <c r="RDG32" s="77"/>
      <c r="RDH32" s="74"/>
      <c r="RDI32" s="74"/>
      <c r="RDJ32" s="85"/>
      <c r="RDK32" s="74"/>
      <c r="RDL32" s="74"/>
      <c r="RDM32" s="85"/>
      <c r="RDN32" s="74"/>
      <c r="RDO32" s="74"/>
      <c r="RDP32" s="85"/>
      <c r="RDQ32" s="74"/>
      <c r="RDR32" s="74"/>
      <c r="RDS32" s="85"/>
      <c r="RDT32" s="80"/>
      <c r="RDU32" s="80"/>
      <c r="RDV32" s="85"/>
      <c r="RDW32" s="77"/>
      <c r="RDX32" s="74"/>
      <c r="RDY32" s="74"/>
      <c r="RDZ32" s="85"/>
      <c r="REA32" s="74"/>
      <c r="REB32" s="74"/>
      <c r="REC32" s="85"/>
      <c r="RED32" s="74"/>
      <c r="REE32" s="74"/>
      <c r="REF32" s="85"/>
      <c r="REG32" s="74"/>
      <c r="REH32" s="74"/>
      <c r="REI32" s="85"/>
      <c r="REJ32" s="80"/>
      <c r="REK32" s="80"/>
      <c r="REL32" s="85"/>
      <c r="REM32" s="77"/>
      <c r="REN32" s="74"/>
      <c r="REO32" s="74"/>
      <c r="REP32" s="85"/>
      <c r="REQ32" s="74"/>
      <c r="RER32" s="74"/>
      <c r="RES32" s="85"/>
      <c r="RET32" s="74"/>
      <c r="REU32" s="74"/>
      <c r="REV32" s="85"/>
      <c r="REW32" s="74"/>
      <c r="REX32" s="74"/>
      <c r="REY32" s="85"/>
      <c r="REZ32" s="80"/>
      <c r="RFA32" s="80"/>
      <c r="RFB32" s="85"/>
      <c r="RFC32" s="77"/>
      <c r="RFD32" s="74"/>
      <c r="RFE32" s="74"/>
      <c r="RFF32" s="85"/>
      <c r="RFG32" s="74"/>
      <c r="RFH32" s="74"/>
      <c r="RFI32" s="85"/>
      <c r="RFJ32" s="74"/>
      <c r="RFK32" s="74"/>
      <c r="RFL32" s="85"/>
      <c r="RFM32" s="74"/>
      <c r="RFN32" s="74"/>
      <c r="RFO32" s="85"/>
      <c r="RFP32" s="80"/>
      <c r="RFQ32" s="80"/>
      <c r="RFR32" s="85"/>
      <c r="RFS32" s="77"/>
      <c r="RFT32" s="74"/>
      <c r="RFU32" s="74"/>
      <c r="RFV32" s="85"/>
      <c r="RFW32" s="74"/>
      <c r="RFX32" s="74"/>
      <c r="RFY32" s="85"/>
      <c r="RFZ32" s="74"/>
      <c r="RGA32" s="74"/>
      <c r="RGB32" s="85"/>
      <c r="RGC32" s="74"/>
      <c r="RGD32" s="74"/>
      <c r="RGE32" s="85"/>
      <c r="RGF32" s="80"/>
      <c r="RGG32" s="80"/>
      <c r="RGH32" s="85"/>
      <c r="RGI32" s="77"/>
      <c r="RGJ32" s="74"/>
      <c r="RGK32" s="74"/>
      <c r="RGL32" s="85"/>
      <c r="RGM32" s="74"/>
      <c r="RGN32" s="74"/>
      <c r="RGO32" s="85"/>
      <c r="RGP32" s="74"/>
      <c r="RGQ32" s="74"/>
      <c r="RGR32" s="85"/>
      <c r="RGS32" s="74"/>
      <c r="RGT32" s="74"/>
      <c r="RGU32" s="85"/>
      <c r="RGV32" s="80"/>
      <c r="RGW32" s="80"/>
      <c r="RGX32" s="85"/>
      <c r="RGY32" s="77"/>
      <c r="RGZ32" s="74"/>
      <c r="RHA32" s="74"/>
      <c r="RHB32" s="85"/>
      <c r="RHC32" s="74"/>
      <c r="RHD32" s="74"/>
      <c r="RHE32" s="85"/>
      <c r="RHF32" s="74"/>
      <c r="RHG32" s="74"/>
      <c r="RHH32" s="85"/>
      <c r="RHI32" s="74"/>
      <c r="RHJ32" s="74"/>
      <c r="RHK32" s="85"/>
      <c r="RHL32" s="80"/>
      <c r="RHM32" s="80"/>
      <c r="RHN32" s="85"/>
      <c r="RHO32" s="77"/>
      <c r="RHP32" s="74"/>
      <c r="RHQ32" s="74"/>
      <c r="RHR32" s="85"/>
      <c r="RHS32" s="74"/>
      <c r="RHT32" s="74"/>
      <c r="RHU32" s="85"/>
      <c r="RHV32" s="74"/>
      <c r="RHW32" s="74"/>
      <c r="RHX32" s="85"/>
      <c r="RHY32" s="74"/>
      <c r="RHZ32" s="74"/>
      <c r="RIA32" s="85"/>
      <c r="RIB32" s="80"/>
      <c r="RIC32" s="80"/>
      <c r="RID32" s="85"/>
      <c r="RIE32" s="77"/>
      <c r="RIF32" s="74"/>
      <c r="RIG32" s="74"/>
      <c r="RIH32" s="85"/>
      <c r="RII32" s="74"/>
      <c r="RIJ32" s="74"/>
      <c r="RIK32" s="85"/>
      <c r="RIL32" s="74"/>
      <c r="RIM32" s="74"/>
      <c r="RIN32" s="85"/>
      <c r="RIO32" s="74"/>
      <c r="RIP32" s="74"/>
      <c r="RIQ32" s="85"/>
      <c r="RIR32" s="80"/>
      <c r="RIS32" s="80"/>
      <c r="RIT32" s="85"/>
      <c r="RIU32" s="77"/>
      <c r="RIV32" s="74"/>
      <c r="RIW32" s="74"/>
      <c r="RIX32" s="85"/>
      <c r="RIY32" s="74"/>
      <c r="RIZ32" s="74"/>
      <c r="RJA32" s="85"/>
      <c r="RJB32" s="74"/>
      <c r="RJC32" s="74"/>
      <c r="RJD32" s="85"/>
      <c r="RJE32" s="74"/>
      <c r="RJF32" s="74"/>
      <c r="RJG32" s="85"/>
      <c r="RJH32" s="80"/>
      <c r="RJI32" s="80"/>
      <c r="RJJ32" s="85"/>
      <c r="RJK32" s="77"/>
      <c r="RJL32" s="74"/>
      <c r="RJM32" s="74"/>
      <c r="RJN32" s="85"/>
      <c r="RJO32" s="74"/>
      <c r="RJP32" s="74"/>
      <c r="RJQ32" s="85"/>
      <c r="RJR32" s="74"/>
      <c r="RJS32" s="74"/>
      <c r="RJT32" s="85"/>
      <c r="RJU32" s="74"/>
      <c r="RJV32" s="74"/>
      <c r="RJW32" s="85"/>
      <c r="RJX32" s="80"/>
      <c r="RJY32" s="80"/>
      <c r="RJZ32" s="85"/>
      <c r="RKA32" s="77"/>
      <c r="RKB32" s="74"/>
      <c r="RKC32" s="74"/>
      <c r="RKD32" s="85"/>
      <c r="RKE32" s="74"/>
      <c r="RKF32" s="74"/>
      <c r="RKG32" s="85"/>
      <c r="RKH32" s="74"/>
      <c r="RKI32" s="74"/>
      <c r="RKJ32" s="85"/>
      <c r="RKK32" s="74"/>
      <c r="RKL32" s="74"/>
      <c r="RKM32" s="85"/>
      <c r="RKN32" s="80"/>
      <c r="RKO32" s="80"/>
      <c r="RKP32" s="85"/>
      <c r="RKQ32" s="77"/>
      <c r="RKR32" s="74"/>
      <c r="RKS32" s="74"/>
      <c r="RKT32" s="85"/>
      <c r="RKU32" s="74"/>
      <c r="RKV32" s="74"/>
      <c r="RKW32" s="85"/>
      <c r="RKX32" s="74"/>
      <c r="RKY32" s="74"/>
      <c r="RKZ32" s="85"/>
      <c r="RLA32" s="74"/>
      <c r="RLB32" s="74"/>
      <c r="RLC32" s="85"/>
      <c r="RLD32" s="80"/>
      <c r="RLE32" s="80"/>
      <c r="RLF32" s="85"/>
      <c r="RLG32" s="77"/>
      <c r="RLH32" s="74"/>
      <c r="RLI32" s="74"/>
      <c r="RLJ32" s="85"/>
      <c r="RLK32" s="74"/>
      <c r="RLL32" s="74"/>
      <c r="RLM32" s="85"/>
      <c r="RLN32" s="74"/>
      <c r="RLO32" s="74"/>
      <c r="RLP32" s="85"/>
      <c r="RLQ32" s="74"/>
      <c r="RLR32" s="74"/>
      <c r="RLS32" s="85"/>
      <c r="RLT32" s="80"/>
      <c r="RLU32" s="80"/>
      <c r="RLV32" s="85"/>
      <c r="RLW32" s="77"/>
      <c r="RLX32" s="74"/>
      <c r="RLY32" s="74"/>
      <c r="RLZ32" s="85"/>
      <c r="RMA32" s="74"/>
      <c r="RMB32" s="74"/>
      <c r="RMC32" s="85"/>
      <c r="RMD32" s="74"/>
      <c r="RME32" s="74"/>
      <c r="RMF32" s="85"/>
      <c r="RMG32" s="74"/>
      <c r="RMH32" s="74"/>
      <c r="RMI32" s="85"/>
      <c r="RMJ32" s="80"/>
      <c r="RMK32" s="80"/>
      <c r="RML32" s="85"/>
      <c r="RMM32" s="77"/>
      <c r="RMN32" s="74"/>
      <c r="RMO32" s="74"/>
      <c r="RMP32" s="85"/>
      <c r="RMQ32" s="74"/>
      <c r="RMR32" s="74"/>
      <c r="RMS32" s="85"/>
      <c r="RMT32" s="74"/>
      <c r="RMU32" s="74"/>
      <c r="RMV32" s="85"/>
      <c r="RMW32" s="74"/>
      <c r="RMX32" s="74"/>
      <c r="RMY32" s="85"/>
      <c r="RMZ32" s="80"/>
      <c r="RNA32" s="80"/>
      <c r="RNB32" s="85"/>
      <c r="RNC32" s="77"/>
      <c r="RND32" s="74"/>
      <c r="RNE32" s="74"/>
      <c r="RNF32" s="85"/>
      <c r="RNG32" s="74"/>
      <c r="RNH32" s="74"/>
      <c r="RNI32" s="85"/>
      <c r="RNJ32" s="74"/>
      <c r="RNK32" s="74"/>
      <c r="RNL32" s="85"/>
      <c r="RNM32" s="74"/>
      <c r="RNN32" s="74"/>
      <c r="RNO32" s="85"/>
      <c r="RNP32" s="80"/>
      <c r="RNQ32" s="80"/>
      <c r="RNR32" s="85"/>
      <c r="RNS32" s="77"/>
      <c r="RNT32" s="74"/>
      <c r="RNU32" s="74"/>
      <c r="RNV32" s="85"/>
      <c r="RNW32" s="74"/>
      <c r="RNX32" s="74"/>
      <c r="RNY32" s="85"/>
      <c r="RNZ32" s="74"/>
      <c r="ROA32" s="74"/>
      <c r="ROB32" s="85"/>
      <c r="ROC32" s="74"/>
      <c r="ROD32" s="74"/>
      <c r="ROE32" s="85"/>
      <c r="ROF32" s="80"/>
      <c r="ROG32" s="80"/>
      <c r="ROH32" s="85"/>
      <c r="ROI32" s="77"/>
      <c r="ROJ32" s="74"/>
      <c r="ROK32" s="74"/>
      <c r="ROL32" s="85"/>
      <c r="ROM32" s="74"/>
      <c r="RON32" s="74"/>
      <c r="ROO32" s="85"/>
      <c r="ROP32" s="74"/>
      <c r="ROQ32" s="74"/>
      <c r="ROR32" s="85"/>
      <c r="ROS32" s="74"/>
      <c r="ROT32" s="74"/>
      <c r="ROU32" s="85"/>
      <c r="ROV32" s="80"/>
      <c r="ROW32" s="80"/>
      <c r="ROX32" s="85"/>
      <c r="ROY32" s="77"/>
      <c r="ROZ32" s="74"/>
      <c r="RPA32" s="74"/>
      <c r="RPB32" s="85"/>
      <c r="RPC32" s="74"/>
      <c r="RPD32" s="74"/>
      <c r="RPE32" s="85"/>
      <c r="RPF32" s="74"/>
      <c r="RPG32" s="74"/>
      <c r="RPH32" s="85"/>
      <c r="RPI32" s="74"/>
      <c r="RPJ32" s="74"/>
      <c r="RPK32" s="85"/>
      <c r="RPL32" s="80"/>
      <c r="RPM32" s="80"/>
      <c r="RPN32" s="85"/>
      <c r="RPO32" s="77"/>
      <c r="RPP32" s="74"/>
      <c r="RPQ32" s="74"/>
      <c r="RPR32" s="85"/>
      <c r="RPS32" s="74"/>
      <c r="RPT32" s="74"/>
      <c r="RPU32" s="85"/>
      <c r="RPV32" s="74"/>
      <c r="RPW32" s="74"/>
      <c r="RPX32" s="85"/>
      <c r="RPY32" s="74"/>
      <c r="RPZ32" s="74"/>
      <c r="RQA32" s="85"/>
      <c r="RQB32" s="80"/>
      <c r="RQC32" s="80"/>
      <c r="RQD32" s="85"/>
      <c r="RQE32" s="77"/>
      <c r="RQF32" s="74"/>
      <c r="RQG32" s="74"/>
      <c r="RQH32" s="85"/>
      <c r="RQI32" s="74"/>
      <c r="RQJ32" s="74"/>
      <c r="RQK32" s="85"/>
      <c r="RQL32" s="74"/>
      <c r="RQM32" s="74"/>
      <c r="RQN32" s="85"/>
      <c r="RQO32" s="74"/>
      <c r="RQP32" s="74"/>
      <c r="RQQ32" s="85"/>
      <c r="RQR32" s="80"/>
      <c r="RQS32" s="80"/>
      <c r="RQT32" s="85"/>
      <c r="RQU32" s="77"/>
      <c r="RQV32" s="74"/>
      <c r="RQW32" s="74"/>
      <c r="RQX32" s="85"/>
      <c r="RQY32" s="74"/>
      <c r="RQZ32" s="74"/>
      <c r="RRA32" s="85"/>
      <c r="RRB32" s="74"/>
      <c r="RRC32" s="74"/>
      <c r="RRD32" s="85"/>
      <c r="RRE32" s="74"/>
      <c r="RRF32" s="74"/>
      <c r="RRG32" s="85"/>
      <c r="RRH32" s="80"/>
      <c r="RRI32" s="80"/>
      <c r="RRJ32" s="85"/>
      <c r="RRK32" s="77"/>
      <c r="RRL32" s="74"/>
      <c r="RRM32" s="74"/>
      <c r="RRN32" s="85"/>
      <c r="RRO32" s="74"/>
      <c r="RRP32" s="74"/>
      <c r="RRQ32" s="85"/>
      <c r="RRR32" s="74"/>
      <c r="RRS32" s="74"/>
      <c r="RRT32" s="85"/>
      <c r="RRU32" s="74"/>
      <c r="RRV32" s="74"/>
      <c r="RRW32" s="85"/>
      <c r="RRX32" s="80"/>
      <c r="RRY32" s="80"/>
      <c r="RRZ32" s="85"/>
      <c r="RSA32" s="77"/>
      <c r="RSB32" s="74"/>
      <c r="RSC32" s="74"/>
      <c r="RSD32" s="85"/>
      <c r="RSE32" s="74"/>
      <c r="RSF32" s="74"/>
      <c r="RSG32" s="85"/>
      <c r="RSH32" s="74"/>
      <c r="RSI32" s="74"/>
      <c r="RSJ32" s="85"/>
      <c r="RSK32" s="74"/>
      <c r="RSL32" s="74"/>
      <c r="RSM32" s="85"/>
      <c r="RSN32" s="80"/>
      <c r="RSO32" s="80"/>
      <c r="RSP32" s="85"/>
      <c r="RSQ32" s="77"/>
      <c r="RSR32" s="74"/>
      <c r="RSS32" s="74"/>
      <c r="RST32" s="85"/>
      <c r="RSU32" s="74"/>
      <c r="RSV32" s="74"/>
      <c r="RSW32" s="85"/>
      <c r="RSX32" s="74"/>
      <c r="RSY32" s="74"/>
      <c r="RSZ32" s="85"/>
      <c r="RTA32" s="74"/>
      <c r="RTB32" s="74"/>
      <c r="RTC32" s="85"/>
      <c r="RTD32" s="80"/>
      <c r="RTE32" s="80"/>
      <c r="RTF32" s="85"/>
      <c r="RTG32" s="77"/>
      <c r="RTH32" s="74"/>
      <c r="RTI32" s="74"/>
      <c r="RTJ32" s="85"/>
      <c r="RTK32" s="74"/>
      <c r="RTL32" s="74"/>
      <c r="RTM32" s="85"/>
      <c r="RTN32" s="74"/>
      <c r="RTO32" s="74"/>
      <c r="RTP32" s="85"/>
      <c r="RTQ32" s="74"/>
      <c r="RTR32" s="74"/>
      <c r="RTS32" s="85"/>
      <c r="RTT32" s="80"/>
      <c r="RTU32" s="80"/>
      <c r="RTV32" s="85"/>
      <c r="RTW32" s="77"/>
      <c r="RTX32" s="74"/>
      <c r="RTY32" s="74"/>
      <c r="RTZ32" s="85"/>
      <c r="RUA32" s="74"/>
      <c r="RUB32" s="74"/>
      <c r="RUC32" s="85"/>
      <c r="RUD32" s="74"/>
      <c r="RUE32" s="74"/>
      <c r="RUF32" s="85"/>
      <c r="RUG32" s="74"/>
      <c r="RUH32" s="74"/>
      <c r="RUI32" s="85"/>
      <c r="RUJ32" s="80"/>
      <c r="RUK32" s="80"/>
      <c r="RUL32" s="85"/>
      <c r="RUM32" s="77"/>
      <c r="RUN32" s="74"/>
      <c r="RUO32" s="74"/>
      <c r="RUP32" s="85"/>
      <c r="RUQ32" s="74"/>
      <c r="RUR32" s="74"/>
      <c r="RUS32" s="85"/>
      <c r="RUT32" s="74"/>
      <c r="RUU32" s="74"/>
      <c r="RUV32" s="85"/>
      <c r="RUW32" s="74"/>
      <c r="RUX32" s="74"/>
      <c r="RUY32" s="85"/>
      <c r="RUZ32" s="80"/>
      <c r="RVA32" s="80"/>
      <c r="RVB32" s="85"/>
      <c r="RVC32" s="77"/>
      <c r="RVD32" s="74"/>
      <c r="RVE32" s="74"/>
      <c r="RVF32" s="85"/>
      <c r="RVG32" s="74"/>
      <c r="RVH32" s="74"/>
      <c r="RVI32" s="85"/>
      <c r="RVJ32" s="74"/>
      <c r="RVK32" s="74"/>
      <c r="RVL32" s="85"/>
      <c r="RVM32" s="74"/>
      <c r="RVN32" s="74"/>
      <c r="RVO32" s="85"/>
      <c r="RVP32" s="80"/>
      <c r="RVQ32" s="80"/>
      <c r="RVR32" s="85"/>
      <c r="RVS32" s="77"/>
      <c r="RVT32" s="74"/>
      <c r="RVU32" s="74"/>
      <c r="RVV32" s="85"/>
      <c r="RVW32" s="74"/>
      <c r="RVX32" s="74"/>
      <c r="RVY32" s="85"/>
      <c r="RVZ32" s="74"/>
      <c r="RWA32" s="74"/>
      <c r="RWB32" s="85"/>
      <c r="RWC32" s="74"/>
      <c r="RWD32" s="74"/>
      <c r="RWE32" s="85"/>
      <c r="RWF32" s="80"/>
      <c r="RWG32" s="80"/>
      <c r="RWH32" s="85"/>
      <c r="RWI32" s="77"/>
      <c r="RWJ32" s="74"/>
      <c r="RWK32" s="74"/>
      <c r="RWL32" s="85"/>
      <c r="RWM32" s="74"/>
      <c r="RWN32" s="74"/>
      <c r="RWO32" s="85"/>
      <c r="RWP32" s="74"/>
      <c r="RWQ32" s="74"/>
      <c r="RWR32" s="85"/>
      <c r="RWS32" s="74"/>
      <c r="RWT32" s="74"/>
      <c r="RWU32" s="85"/>
      <c r="RWV32" s="80"/>
      <c r="RWW32" s="80"/>
      <c r="RWX32" s="85"/>
      <c r="RWY32" s="77"/>
      <c r="RWZ32" s="74"/>
      <c r="RXA32" s="74"/>
      <c r="RXB32" s="85"/>
      <c r="RXC32" s="74"/>
      <c r="RXD32" s="74"/>
      <c r="RXE32" s="85"/>
      <c r="RXF32" s="74"/>
      <c r="RXG32" s="74"/>
      <c r="RXH32" s="85"/>
      <c r="RXI32" s="74"/>
      <c r="RXJ32" s="74"/>
      <c r="RXK32" s="85"/>
      <c r="RXL32" s="80"/>
      <c r="RXM32" s="80"/>
      <c r="RXN32" s="85"/>
      <c r="RXO32" s="77"/>
      <c r="RXP32" s="74"/>
      <c r="RXQ32" s="74"/>
      <c r="RXR32" s="85"/>
      <c r="RXS32" s="74"/>
      <c r="RXT32" s="74"/>
      <c r="RXU32" s="85"/>
      <c r="RXV32" s="74"/>
      <c r="RXW32" s="74"/>
      <c r="RXX32" s="85"/>
      <c r="RXY32" s="74"/>
      <c r="RXZ32" s="74"/>
      <c r="RYA32" s="85"/>
      <c r="RYB32" s="80"/>
      <c r="RYC32" s="80"/>
      <c r="RYD32" s="85"/>
      <c r="RYE32" s="77"/>
      <c r="RYF32" s="74"/>
      <c r="RYG32" s="74"/>
      <c r="RYH32" s="85"/>
      <c r="RYI32" s="74"/>
      <c r="RYJ32" s="74"/>
      <c r="RYK32" s="85"/>
      <c r="RYL32" s="74"/>
      <c r="RYM32" s="74"/>
      <c r="RYN32" s="85"/>
      <c r="RYO32" s="74"/>
      <c r="RYP32" s="74"/>
      <c r="RYQ32" s="85"/>
      <c r="RYR32" s="80"/>
      <c r="RYS32" s="80"/>
      <c r="RYT32" s="85"/>
      <c r="RYU32" s="77"/>
      <c r="RYV32" s="74"/>
      <c r="RYW32" s="74"/>
      <c r="RYX32" s="85"/>
      <c r="RYY32" s="74"/>
      <c r="RYZ32" s="74"/>
      <c r="RZA32" s="85"/>
      <c r="RZB32" s="74"/>
      <c r="RZC32" s="74"/>
      <c r="RZD32" s="85"/>
      <c r="RZE32" s="74"/>
      <c r="RZF32" s="74"/>
      <c r="RZG32" s="85"/>
      <c r="RZH32" s="80"/>
      <c r="RZI32" s="80"/>
      <c r="RZJ32" s="85"/>
      <c r="RZK32" s="77"/>
      <c r="RZL32" s="74"/>
      <c r="RZM32" s="74"/>
      <c r="RZN32" s="85"/>
      <c r="RZO32" s="74"/>
      <c r="RZP32" s="74"/>
      <c r="RZQ32" s="85"/>
      <c r="RZR32" s="74"/>
      <c r="RZS32" s="74"/>
      <c r="RZT32" s="85"/>
      <c r="RZU32" s="74"/>
      <c r="RZV32" s="74"/>
      <c r="RZW32" s="85"/>
      <c r="RZX32" s="80"/>
      <c r="RZY32" s="80"/>
      <c r="RZZ32" s="85"/>
      <c r="SAA32" s="77"/>
      <c r="SAB32" s="74"/>
      <c r="SAC32" s="74"/>
      <c r="SAD32" s="85"/>
      <c r="SAE32" s="74"/>
      <c r="SAF32" s="74"/>
      <c r="SAG32" s="85"/>
      <c r="SAH32" s="74"/>
      <c r="SAI32" s="74"/>
      <c r="SAJ32" s="85"/>
      <c r="SAK32" s="74"/>
      <c r="SAL32" s="74"/>
      <c r="SAM32" s="85"/>
      <c r="SAN32" s="80"/>
      <c r="SAO32" s="80"/>
      <c r="SAP32" s="85"/>
      <c r="SAQ32" s="77"/>
      <c r="SAR32" s="74"/>
      <c r="SAS32" s="74"/>
      <c r="SAT32" s="85"/>
      <c r="SAU32" s="74"/>
      <c r="SAV32" s="74"/>
      <c r="SAW32" s="85"/>
      <c r="SAX32" s="74"/>
      <c r="SAY32" s="74"/>
      <c r="SAZ32" s="85"/>
      <c r="SBA32" s="74"/>
      <c r="SBB32" s="74"/>
      <c r="SBC32" s="85"/>
      <c r="SBD32" s="80"/>
      <c r="SBE32" s="80"/>
      <c r="SBF32" s="85"/>
      <c r="SBG32" s="77"/>
      <c r="SBH32" s="74"/>
      <c r="SBI32" s="74"/>
      <c r="SBJ32" s="85"/>
      <c r="SBK32" s="74"/>
      <c r="SBL32" s="74"/>
      <c r="SBM32" s="85"/>
      <c r="SBN32" s="74"/>
      <c r="SBO32" s="74"/>
      <c r="SBP32" s="85"/>
      <c r="SBQ32" s="74"/>
      <c r="SBR32" s="74"/>
      <c r="SBS32" s="85"/>
      <c r="SBT32" s="80"/>
      <c r="SBU32" s="80"/>
      <c r="SBV32" s="85"/>
      <c r="SBW32" s="77"/>
      <c r="SBX32" s="74"/>
      <c r="SBY32" s="74"/>
      <c r="SBZ32" s="85"/>
      <c r="SCA32" s="74"/>
      <c r="SCB32" s="74"/>
      <c r="SCC32" s="85"/>
      <c r="SCD32" s="74"/>
      <c r="SCE32" s="74"/>
      <c r="SCF32" s="85"/>
      <c r="SCG32" s="74"/>
      <c r="SCH32" s="74"/>
      <c r="SCI32" s="85"/>
      <c r="SCJ32" s="80"/>
      <c r="SCK32" s="80"/>
      <c r="SCL32" s="85"/>
      <c r="SCM32" s="77"/>
      <c r="SCN32" s="74"/>
      <c r="SCO32" s="74"/>
      <c r="SCP32" s="85"/>
      <c r="SCQ32" s="74"/>
      <c r="SCR32" s="74"/>
      <c r="SCS32" s="85"/>
      <c r="SCT32" s="74"/>
      <c r="SCU32" s="74"/>
      <c r="SCV32" s="85"/>
      <c r="SCW32" s="74"/>
      <c r="SCX32" s="74"/>
      <c r="SCY32" s="85"/>
      <c r="SCZ32" s="80"/>
      <c r="SDA32" s="80"/>
      <c r="SDB32" s="85"/>
      <c r="SDC32" s="77"/>
      <c r="SDD32" s="74"/>
      <c r="SDE32" s="74"/>
      <c r="SDF32" s="85"/>
      <c r="SDG32" s="74"/>
      <c r="SDH32" s="74"/>
      <c r="SDI32" s="85"/>
      <c r="SDJ32" s="74"/>
      <c r="SDK32" s="74"/>
      <c r="SDL32" s="85"/>
      <c r="SDM32" s="74"/>
      <c r="SDN32" s="74"/>
      <c r="SDO32" s="85"/>
      <c r="SDP32" s="80"/>
      <c r="SDQ32" s="80"/>
      <c r="SDR32" s="85"/>
      <c r="SDS32" s="77"/>
      <c r="SDT32" s="74"/>
      <c r="SDU32" s="74"/>
      <c r="SDV32" s="85"/>
      <c r="SDW32" s="74"/>
      <c r="SDX32" s="74"/>
      <c r="SDY32" s="85"/>
      <c r="SDZ32" s="74"/>
      <c r="SEA32" s="74"/>
      <c r="SEB32" s="85"/>
      <c r="SEC32" s="74"/>
      <c r="SED32" s="74"/>
      <c r="SEE32" s="85"/>
      <c r="SEF32" s="80"/>
      <c r="SEG32" s="80"/>
      <c r="SEH32" s="85"/>
      <c r="SEI32" s="77"/>
      <c r="SEJ32" s="74"/>
      <c r="SEK32" s="74"/>
      <c r="SEL32" s="85"/>
      <c r="SEM32" s="74"/>
      <c r="SEN32" s="74"/>
      <c r="SEO32" s="85"/>
      <c r="SEP32" s="74"/>
      <c r="SEQ32" s="74"/>
      <c r="SER32" s="85"/>
      <c r="SES32" s="74"/>
      <c r="SET32" s="74"/>
      <c r="SEU32" s="85"/>
      <c r="SEV32" s="80"/>
      <c r="SEW32" s="80"/>
      <c r="SEX32" s="85"/>
      <c r="SEY32" s="77"/>
      <c r="SEZ32" s="74"/>
      <c r="SFA32" s="74"/>
      <c r="SFB32" s="85"/>
      <c r="SFC32" s="74"/>
      <c r="SFD32" s="74"/>
      <c r="SFE32" s="85"/>
      <c r="SFF32" s="74"/>
      <c r="SFG32" s="74"/>
      <c r="SFH32" s="85"/>
      <c r="SFI32" s="74"/>
      <c r="SFJ32" s="74"/>
      <c r="SFK32" s="85"/>
      <c r="SFL32" s="80"/>
      <c r="SFM32" s="80"/>
      <c r="SFN32" s="85"/>
      <c r="SFO32" s="77"/>
      <c r="SFP32" s="74"/>
      <c r="SFQ32" s="74"/>
      <c r="SFR32" s="85"/>
      <c r="SFS32" s="74"/>
      <c r="SFT32" s="74"/>
      <c r="SFU32" s="85"/>
      <c r="SFV32" s="74"/>
      <c r="SFW32" s="74"/>
      <c r="SFX32" s="85"/>
      <c r="SFY32" s="74"/>
      <c r="SFZ32" s="74"/>
      <c r="SGA32" s="85"/>
      <c r="SGB32" s="80"/>
      <c r="SGC32" s="80"/>
      <c r="SGD32" s="85"/>
      <c r="SGE32" s="77"/>
      <c r="SGF32" s="74"/>
      <c r="SGG32" s="74"/>
      <c r="SGH32" s="85"/>
      <c r="SGI32" s="74"/>
      <c r="SGJ32" s="74"/>
      <c r="SGK32" s="85"/>
      <c r="SGL32" s="74"/>
      <c r="SGM32" s="74"/>
      <c r="SGN32" s="85"/>
      <c r="SGO32" s="74"/>
      <c r="SGP32" s="74"/>
      <c r="SGQ32" s="85"/>
      <c r="SGR32" s="80"/>
      <c r="SGS32" s="80"/>
      <c r="SGT32" s="85"/>
      <c r="SGU32" s="77"/>
      <c r="SGV32" s="74"/>
      <c r="SGW32" s="74"/>
      <c r="SGX32" s="85"/>
      <c r="SGY32" s="74"/>
      <c r="SGZ32" s="74"/>
      <c r="SHA32" s="85"/>
      <c r="SHB32" s="74"/>
      <c r="SHC32" s="74"/>
      <c r="SHD32" s="85"/>
      <c r="SHE32" s="74"/>
      <c r="SHF32" s="74"/>
      <c r="SHG32" s="85"/>
      <c r="SHH32" s="80"/>
      <c r="SHI32" s="80"/>
      <c r="SHJ32" s="85"/>
      <c r="SHK32" s="77"/>
      <c r="SHL32" s="74"/>
      <c r="SHM32" s="74"/>
      <c r="SHN32" s="85"/>
      <c r="SHO32" s="74"/>
      <c r="SHP32" s="74"/>
      <c r="SHQ32" s="85"/>
      <c r="SHR32" s="74"/>
      <c r="SHS32" s="74"/>
      <c r="SHT32" s="85"/>
      <c r="SHU32" s="74"/>
      <c r="SHV32" s="74"/>
      <c r="SHW32" s="85"/>
      <c r="SHX32" s="80"/>
      <c r="SHY32" s="80"/>
      <c r="SHZ32" s="85"/>
      <c r="SIA32" s="77"/>
      <c r="SIB32" s="74"/>
      <c r="SIC32" s="74"/>
      <c r="SID32" s="85"/>
      <c r="SIE32" s="74"/>
      <c r="SIF32" s="74"/>
      <c r="SIG32" s="85"/>
      <c r="SIH32" s="74"/>
      <c r="SII32" s="74"/>
      <c r="SIJ32" s="85"/>
      <c r="SIK32" s="74"/>
      <c r="SIL32" s="74"/>
      <c r="SIM32" s="85"/>
      <c r="SIN32" s="80"/>
      <c r="SIO32" s="80"/>
      <c r="SIP32" s="85"/>
      <c r="SIQ32" s="77"/>
      <c r="SIR32" s="74"/>
      <c r="SIS32" s="74"/>
      <c r="SIT32" s="85"/>
      <c r="SIU32" s="74"/>
      <c r="SIV32" s="74"/>
      <c r="SIW32" s="85"/>
      <c r="SIX32" s="74"/>
      <c r="SIY32" s="74"/>
      <c r="SIZ32" s="85"/>
      <c r="SJA32" s="74"/>
      <c r="SJB32" s="74"/>
      <c r="SJC32" s="85"/>
      <c r="SJD32" s="80"/>
      <c r="SJE32" s="80"/>
      <c r="SJF32" s="85"/>
      <c r="SJG32" s="77"/>
      <c r="SJH32" s="74"/>
      <c r="SJI32" s="74"/>
      <c r="SJJ32" s="85"/>
      <c r="SJK32" s="74"/>
      <c r="SJL32" s="74"/>
      <c r="SJM32" s="85"/>
      <c r="SJN32" s="74"/>
      <c r="SJO32" s="74"/>
      <c r="SJP32" s="85"/>
      <c r="SJQ32" s="74"/>
      <c r="SJR32" s="74"/>
      <c r="SJS32" s="85"/>
      <c r="SJT32" s="80"/>
      <c r="SJU32" s="80"/>
      <c r="SJV32" s="85"/>
      <c r="SJW32" s="77"/>
      <c r="SJX32" s="74"/>
      <c r="SJY32" s="74"/>
      <c r="SJZ32" s="85"/>
      <c r="SKA32" s="74"/>
      <c r="SKB32" s="74"/>
      <c r="SKC32" s="85"/>
      <c r="SKD32" s="74"/>
      <c r="SKE32" s="74"/>
      <c r="SKF32" s="85"/>
      <c r="SKG32" s="74"/>
      <c r="SKH32" s="74"/>
      <c r="SKI32" s="85"/>
      <c r="SKJ32" s="80"/>
      <c r="SKK32" s="80"/>
      <c r="SKL32" s="85"/>
      <c r="SKM32" s="77"/>
      <c r="SKN32" s="74"/>
      <c r="SKO32" s="74"/>
      <c r="SKP32" s="85"/>
      <c r="SKQ32" s="74"/>
      <c r="SKR32" s="74"/>
      <c r="SKS32" s="85"/>
      <c r="SKT32" s="74"/>
      <c r="SKU32" s="74"/>
      <c r="SKV32" s="85"/>
      <c r="SKW32" s="74"/>
      <c r="SKX32" s="74"/>
      <c r="SKY32" s="85"/>
      <c r="SKZ32" s="80"/>
      <c r="SLA32" s="80"/>
      <c r="SLB32" s="85"/>
      <c r="SLC32" s="77"/>
      <c r="SLD32" s="74"/>
      <c r="SLE32" s="74"/>
      <c r="SLF32" s="85"/>
      <c r="SLG32" s="74"/>
      <c r="SLH32" s="74"/>
      <c r="SLI32" s="85"/>
      <c r="SLJ32" s="74"/>
      <c r="SLK32" s="74"/>
      <c r="SLL32" s="85"/>
      <c r="SLM32" s="74"/>
      <c r="SLN32" s="74"/>
      <c r="SLO32" s="85"/>
      <c r="SLP32" s="80"/>
      <c r="SLQ32" s="80"/>
      <c r="SLR32" s="85"/>
      <c r="SLS32" s="77"/>
      <c r="SLT32" s="74"/>
      <c r="SLU32" s="74"/>
      <c r="SLV32" s="85"/>
      <c r="SLW32" s="74"/>
      <c r="SLX32" s="74"/>
      <c r="SLY32" s="85"/>
      <c r="SLZ32" s="74"/>
      <c r="SMA32" s="74"/>
      <c r="SMB32" s="85"/>
      <c r="SMC32" s="74"/>
      <c r="SMD32" s="74"/>
      <c r="SME32" s="85"/>
      <c r="SMF32" s="80"/>
      <c r="SMG32" s="80"/>
      <c r="SMH32" s="85"/>
      <c r="SMI32" s="77"/>
      <c r="SMJ32" s="74"/>
      <c r="SMK32" s="74"/>
      <c r="SML32" s="85"/>
      <c r="SMM32" s="74"/>
      <c r="SMN32" s="74"/>
      <c r="SMO32" s="85"/>
      <c r="SMP32" s="74"/>
      <c r="SMQ32" s="74"/>
      <c r="SMR32" s="85"/>
      <c r="SMS32" s="74"/>
      <c r="SMT32" s="74"/>
      <c r="SMU32" s="85"/>
      <c r="SMV32" s="80"/>
      <c r="SMW32" s="80"/>
      <c r="SMX32" s="85"/>
      <c r="SMY32" s="77"/>
      <c r="SMZ32" s="74"/>
      <c r="SNA32" s="74"/>
      <c r="SNB32" s="85"/>
      <c r="SNC32" s="74"/>
      <c r="SND32" s="74"/>
      <c r="SNE32" s="85"/>
      <c r="SNF32" s="74"/>
      <c r="SNG32" s="74"/>
      <c r="SNH32" s="85"/>
      <c r="SNI32" s="74"/>
      <c r="SNJ32" s="74"/>
      <c r="SNK32" s="85"/>
      <c r="SNL32" s="80"/>
      <c r="SNM32" s="80"/>
      <c r="SNN32" s="85"/>
      <c r="SNO32" s="77"/>
      <c r="SNP32" s="74"/>
      <c r="SNQ32" s="74"/>
      <c r="SNR32" s="85"/>
      <c r="SNS32" s="74"/>
      <c r="SNT32" s="74"/>
      <c r="SNU32" s="85"/>
      <c r="SNV32" s="74"/>
      <c r="SNW32" s="74"/>
      <c r="SNX32" s="85"/>
      <c r="SNY32" s="74"/>
      <c r="SNZ32" s="74"/>
      <c r="SOA32" s="85"/>
      <c r="SOB32" s="80"/>
      <c r="SOC32" s="80"/>
      <c r="SOD32" s="85"/>
      <c r="SOE32" s="77"/>
      <c r="SOF32" s="74"/>
      <c r="SOG32" s="74"/>
      <c r="SOH32" s="85"/>
      <c r="SOI32" s="74"/>
      <c r="SOJ32" s="74"/>
      <c r="SOK32" s="85"/>
      <c r="SOL32" s="74"/>
      <c r="SOM32" s="74"/>
      <c r="SON32" s="85"/>
      <c r="SOO32" s="74"/>
      <c r="SOP32" s="74"/>
      <c r="SOQ32" s="85"/>
      <c r="SOR32" s="80"/>
      <c r="SOS32" s="80"/>
      <c r="SOT32" s="85"/>
      <c r="SOU32" s="77"/>
      <c r="SOV32" s="74"/>
      <c r="SOW32" s="74"/>
      <c r="SOX32" s="85"/>
      <c r="SOY32" s="74"/>
      <c r="SOZ32" s="74"/>
      <c r="SPA32" s="85"/>
      <c r="SPB32" s="74"/>
      <c r="SPC32" s="74"/>
      <c r="SPD32" s="85"/>
      <c r="SPE32" s="74"/>
      <c r="SPF32" s="74"/>
      <c r="SPG32" s="85"/>
      <c r="SPH32" s="80"/>
      <c r="SPI32" s="80"/>
      <c r="SPJ32" s="85"/>
      <c r="SPK32" s="77"/>
      <c r="SPL32" s="74"/>
      <c r="SPM32" s="74"/>
      <c r="SPN32" s="85"/>
      <c r="SPO32" s="74"/>
      <c r="SPP32" s="74"/>
      <c r="SPQ32" s="85"/>
      <c r="SPR32" s="74"/>
      <c r="SPS32" s="74"/>
      <c r="SPT32" s="85"/>
      <c r="SPU32" s="74"/>
      <c r="SPV32" s="74"/>
      <c r="SPW32" s="85"/>
      <c r="SPX32" s="80"/>
      <c r="SPY32" s="80"/>
      <c r="SPZ32" s="85"/>
      <c r="SQA32" s="77"/>
      <c r="SQB32" s="74"/>
      <c r="SQC32" s="74"/>
      <c r="SQD32" s="85"/>
      <c r="SQE32" s="74"/>
      <c r="SQF32" s="74"/>
      <c r="SQG32" s="85"/>
      <c r="SQH32" s="74"/>
      <c r="SQI32" s="74"/>
      <c r="SQJ32" s="85"/>
      <c r="SQK32" s="74"/>
      <c r="SQL32" s="74"/>
      <c r="SQM32" s="85"/>
      <c r="SQN32" s="80"/>
      <c r="SQO32" s="80"/>
      <c r="SQP32" s="85"/>
      <c r="SQQ32" s="77"/>
      <c r="SQR32" s="74"/>
      <c r="SQS32" s="74"/>
      <c r="SQT32" s="85"/>
      <c r="SQU32" s="74"/>
      <c r="SQV32" s="74"/>
      <c r="SQW32" s="85"/>
      <c r="SQX32" s="74"/>
      <c r="SQY32" s="74"/>
      <c r="SQZ32" s="85"/>
      <c r="SRA32" s="74"/>
      <c r="SRB32" s="74"/>
      <c r="SRC32" s="85"/>
      <c r="SRD32" s="80"/>
      <c r="SRE32" s="80"/>
      <c r="SRF32" s="85"/>
      <c r="SRG32" s="77"/>
      <c r="SRH32" s="74"/>
      <c r="SRI32" s="74"/>
      <c r="SRJ32" s="85"/>
      <c r="SRK32" s="74"/>
      <c r="SRL32" s="74"/>
      <c r="SRM32" s="85"/>
      <c r="SRN32" s="74"/>
      <c r="SRO32" s="74"/>
      <c r="SRP32" s="85"/>
      <c r="SRQ32" s="74"/>
      <c r="SRR32" s="74"/>
      <c r="SRS32" s="85"/>
      <c r="SRT32" s="80"/>
      <c r="SRU32" s="80"/>
      <c r="SRV32" s="85"/>
      <c r="SRW32" s="77"/>
      <c r="SRX32" s="74"/>
      <c r="SRY32" s="74"/>
      <c r="SRZ32" s="85"/>
      <c r="SSA32" s="74"/>
      <c r="SSB32" s="74"/>
      <c r="SSC32" s="85"/>
      <c r="SSD32" s="74"/>
      <c r="SSE32" s="74"/>
      <c r="SSF32" s="85"/>
      <c r="SSG32" s="74"/>
      <c r="SSH32" s="74"/>
      <c r="SSI32" s="85"/>
      <c r="SSJ32" s="80"/>
      <c r="SSK32" s="80"/>
      <c r="SSL32" s="85"/>
      <c r="SSM32" s="77"/>
      <c r="SSN32" s="74"/>
      <c r="SSO32" s="74"/>
      <c r="SSP32" s="85"/>
      <c r="SSQ32" s="74"/>
      <c r="SSR32" s="74"/>
      <c r="SSS32" s="85"/>
      <c r="SST32" s="74"/>
      <c r="SSU32" s="74"/>
      <c r="SSV32" s="85"/>
      <c r="SSW32" s="74"/>
      <c r="SSX32" s="74"/>
      <c r="SSY32" s="85"/>
      <c r="SSZ32" s="80"/>
      <c r="STA32" s="80"/>
      <c r="STB32" s="85"/>
      <c r="STC32" s="77"/>
      <c r="STD32" s="74"/>
      <c r="STE32" s="74"/>
      <c r="STF32" s="85"/>
      <c r="STG32" s="74"/>
      <c r="STH32" s="74"/>
      <c r="STI32" s="85"/>
      <c r="STJ32" s="74"/>
      <c r="STK32" s="74"/>
      <c r="STL32" s="85"/>
      <c r="STM32" s="74"/>
      <c r="STN32" s="74"/>
      <c r="STO32" s="85"/>
      <c r="STP32" s="80"/>
      <c r="STQ32" s="80"/>
      <c r="STR32" s="85"/>
      <c r="STS32" s="77"/>
      <c r="STT32" s="74"/>
      <c r="STU32" s="74"/>
      <c r="STV32" s="85"/>
      <c r="STW32" s="74"/>
      <c r="STX32" s="74"/>
      <c r="STY32" s="85"/>
      <c r="STZ32" s="74"/>
      <c r="SUA32" s="74"/>
      <c r="SUB32" s="85"/>
      <c r="SUC32" s="74"/>
      <c r="SUD32" s="74"/>
      <c r="SUE32" s="85"/>
      <c r="SUF32" s="80"/>
      <c r="SUG32" s="80"/>
      <c r="SUH32" s="85"/>
      <c r="SUI32" s="77"/>
      <c r="SUJ32" s="74"/>
      <c r="SUK32" s="74"/>
      <c r="SUL32" s="85"/>
      <c r="SUM32" s="74"/>
      <c r="SUN32" s="74"/>
      <c r="SUO32" s="85"/>
      <c r="SUP32" s="74"/>
      <c r="SUQ32" s="74"/>
      <c r="SUR32" s="85"/>
      <c r="SUS32" s="74"/>
      <c r="SUT32" s="74"/>
      <c r="SUU32" s="85"/>
      <c r="SUV32" s="80"/>
      <c r="SUW32" s="80"/>
      <c r="SUX32" s="85"/>
      <c r="SUY32" s="77"/>
      <c r="SUZ32" s="74"/>
      <c r="SVA32" s="74"/>
      <c r="SVB32" s="85"/>
      <c r="SVC32" s="74"/>
      <c r="SVD32" s="74"/>
      <c r="SVE32" s="85"/>
      <c r="SVF32" s="74"/>
      <c r="SVG32" s="74"/>
      <c r="SVH32" s="85"/>
      <c r="SVI32" s="74"/>
      <c r="SVJ32" s="74"/>
      <c r="SVK32" s="85"/>
      <c r="SVL32" s="80"/>
      <c r="SVM32" s="80"/>
      <c r="SVN32" s="85"/>
      <c r="SVO32" s="77"/>
      <c r="SVP32" s="74"/>
      <c r="SVQ32" s="74"/>
      <c r="SVR32" s="85"/>
      <c r="SVS32" s="74"/>
      <c r="SVT32" s="74"/>
      <c r="SVU32" s="85"/>
      <c r="SVV32" s="74"/>
      <c r="SVW32" s="74"/>
      <c r="SVX32" s="85"/>
      <c r="SVY32" s="74"/>
      <c r="SVZ32" s="74"/>
      <c r="SWA32" s="85"/>
      <c r="SWB32" s="80"/>
      <c r="SWC32" s="80"/>
      <c r="SWD32" s="85"/>
      <c r="SWE32" s="77"/>
      <c r="SWF32" s="74"/>
      <c r="SWG32" s="74"/>
      <c r="SWH32" s="85"/>
      <c r="SWI32" s="74"/>
      <c r="SWJ32" s="74"/>
      <c r="SWK32" s="85"/>
      <c r="SWL32" s="74"/>
      <c r="SWM32" s="74"/>
      <c r="SWN32" s="85"/>
      <c r="SWO32" s="74"/>
      <c r="SWP32" s="74"/>
      <c r="SWQ32" s="85"/>
      <c r="SWR32" s="80"/>
      <c r="SWS32" s="80"/>
      <c r="SWT32" s="85"/>
      <c r="SWU32" s="77"/>
      <c r="SWV32" s="74"/>
      <c r="SWW32" s="74"/>
      <c r="SWX32" s="85"/>
      <c r="SWY32" s="74"/>
      <c r="SWZ32" s="74"/>
      <c r="SXA32" s="85"/>
      <c r="SXB32" s="74"/>
      <c r="SXC32" s="74"/>
      <c r="SXD32" s="85"/>
      <c r="SXE32" s="74"/>
      <c r="SXF32" s="74"/>
      <c r="SXG32" s="85"/>
      <c r="SXH32" s="80"/>
      <c r="SXI32" s="80"/>
      <c r="SXJ32" s="85"/>
      <c r="SXK32" s="77"/>
      <c r="SXL32" s="74"/>
      <c r="SXM32" s="74"/>
      <c r="SXN32" s="85"/>
      <c r="SXO32" s="74"/>
      <c r="SXP32" s="74"/>
      <c r="SXQ32" s="85"/>
      <c r="SXR32" s="74"/>
      <c r="SXS32" s="74"/>
      <c r="SXT32" s="85"/>
      <c r="SXU32" s="74"/>
      <c r="SXV32" s="74"/>
      <c r="SXW32" s="85"/>
      <c r="SXX32" s="80"/>
      <c r="SXY32" s="80"/>
      <c r="SXZ32" s="85"/>
      <c r="SYA32" s="77"/>
      <c r="SYB32" s="74"/>
      <c r="SYC32" s="74"/>
      <c r="SYD32" s="85"/>
      <c r="SYE32" s="74"/>
      <c r="SYF32" s="74"/>
      <c r="SYG32" s="85"/>
      <c r="SYH32" s="74"/>
      <c r="SYI32" s="74"/>
      <c r="SYJ32" s="85"/>
      <c r="SYK32" s="74"/>
      <c r="SYL32" s="74"/>
      <c r="SYM32" s="85"/>
      <c r="SYN32" s="80"/>
      <c r="SYO32" s="80"/>
      <c r="SYP32" s="85"/>
      <c r="SYQ32" s="77"/>
      <c r="SYR32" s="74"/>
      <c r="SYS32" s="74"/>
      <c r="SYT32" s="85"/>
      <c r="SYU32" s="74"/>
      <c r="SYV32" s="74"/>
      <c r="SYW32" s="85"/>
      <c r="SYX32" s="74"/>
      <c r="SYY32" s="74"/>
      <c r="SYZ32" s="85"/>
      <c r="SZA32" s="74"/>
      <c r="SZB32" s="74"/>
      <c r="SZC32" s="85"/>
      <c r="SZD32" s="80"/>
      <c r="SZE32" s="80"/>
      <c r="SZF32" s="85"/>
      <c r="SZG32" s="77"/>
      <c r="SZH32" s="74"/>
      <c r="SZI32" s="74"/>
      <c r="SZJ32" s="85"/>
      <c r="SZK32" s="74"/>
      <c r="SZL32" s="74"/>
      <c r="SZM32" s="85"/>
      <c r="SZN32" s="74"/>
      <c r="SZO32" s="74"/>
      <c r="SZP32" s="85"/>
      <c r="SZQ32" s="74"/>
      <c r="SZR32" s="74"/>
      <c r="SZS32" s="85"/>
      <c r="SZT32" s="80"/>
      <c r="SZU32" s="80"/>
      <c r="SZV32" s="85"/>
      <c r="SZW32" s="77"/>
      <c r="SZX32" s="74"/>
      <c r="SZY32" s="74"/>
      <c r="SZZ32" s="85"/>
      <c r="TAA32" s="74"/>
      <c r="TAB32" s="74"/>
      <c r="TAC32" s="85"/>
      <c r="TAD32" s="74"/>
      <c r="TAE32" s="74"/>
      <c r="TAF32" s="85"/>
      <c r="TAG32" s="74"/>
      <c r="TAH32" s="74"/>
      <c r="TAI32" s="85"/>
      <c r="TAJ32" s="80"/>
      <c r="TAK32" s="80"/>
      <c r="TAL32" s="85"/>
      <c r="TAM32" s="77"/>
      <c r="TAN32" s="74"/>
      <c r="TAO32" s="74"/>
      <c r="TAP32" s="85"/>
      <c r="TAQ32" s="74"/>
      <c r="TAR32" s="74"/>
      <c r="TAS32" s="85"/>
      <c r="TAT32" s="74"/>
      <c r="TAU32" s="74"/>
      <c r="TAV32" s="85"/>
      <c r="TAW32" s="74"/>
      <c r="TAX32" s="74"/>
      <c r="TAY32" s="85"/>
      <c r="TAZ32" s="80"/>
      <c r="TBA32" s="80"/>
      <c r="TBB32" s="85"/>
      <c r="TBC32" s="77"/>
      <c r="TBD32" s="74"/>
      <c r="TBE32" s="74"/>
      <c r="TBF32" s="85"/>
      <c r="TBG32" s="74"/>
      <c r="TBH32" s="74"/>
      <c r="TBI32" s="85"/>
      <c r="TBJ32" s="74"/>
      <c r="TBK32" s="74"/>
      <c r="TBL32" s="85"/>
      <c r="TBM32" s="74"/>
      <c r="TBN32" s="74"/>
      <c r="TBO32" s="85"/>
      <c r="TBP32" s="80"/>
      <c r="TBQ32" s="80"/>
      <c r="TBR32" s="85"/>
      <c r="TBS32" s="77"/>
      <c r="TBT32" s="74"/>
      <c r="TBU32" s="74"/>
      <c r="TBV32" s="85"/>
      <c r="TBW32" s="74"/>
      <c r="TBX32" s="74"/>
      <c r="TBY32" s="85"/>
      <c r="TBZ32" s="74"/>
      <c r="TCA32" s="74"/>
      <c r="TCB32" s="85"/>
      <c r="TCC32" s="74"/>
      <c r="TCD32" s="74"/>
      <c r="TCE32" s="85"/>
      <c r="TCF32" s="80"/>
      <c r="TCG32" s="80"/>
      <c r="TCH32" s="85"/>
      <c r="TCI32" s="77"/>
      <c r="TCJ32" s="74"/>
      <c r="TCK32" s="74"/>
      <c r="TCL32" s="85"/>
      <c r="TCM32" s="74"/>
      <c r="TCN32" s="74"/>
      <c r="TCO32" s="85"/>
      <c r="TCP32" s="74"/>
      <c r="TCQ32" s="74"/>
      <c r="TCR32" s="85"/>
      <c r="TCS32" s="74"/>
      <c r="TCT32" s="74"/>
      <c r="TCU32" s="85"/>
      <c r="TCV32" s="80"/>
      <c r="TCW32" s="80"/>
      <c r="TCX32" s="85"/>
      <c r="TCY32" s="77"/>
      <c r="TCZ32" s="74"/>
      <c r="TDA32" s="74"/>
      <c r="TDB32" s="85"/>
      <c r="TDC32" s="74"/>
      <c r="TDD32" s="74"/>
      <c r="TDE32" s="85"/>
      <c r="TDF32" s="74"/>
      <c r="TDG32" s="74"/>
      <c r="TDH32" s="85"/>
      <c r="TDI32" s="74"/>
      <c r="TDJ32" s="74"/>
      <c r="TDK32" s="85"/>
      <c r="TDL32" s="80"/>
      <c r="TDM32" s="80"/>
      <c r="TDN32" s="85"/>
      <c r="TDO32" s="77"/>
      <c r="TDP32" s="74"/>
      <c r="TDQ32" s="74"/>
      <c r="TDR32" s="85"/>
      <c r="TDS32" s="74"/>
      <c r="TDT32" s="74"/>
      <c r="TDU32" s="85"/>
      <c r="TDV32" s="74"/>
      <c r="TDW32" s="74"/>
      <c r="TDX32" s="85"/>
      <c r="TDY32" s="74"/>
      <c r="TDZ32" s="74"/>
      <c r="TEA32" s="85"/>
      <c r="TEB32" s="80"/>
      <c r="TEC32" s="80"/>
      <c r="TED32" s="85"/>
      <c r="TEE32" s="77"/>
      <c r="TEF32" s="74"/>
      <c r="TEG32" s="74"/>
      <c r="TEH32" s="85"/>
      <c r="TEI32" s="74"/>
      <c r="TEJ32" s="74"/>
      <c r="TEK32" s="85"/>
      <c r="TEL32" s="74"/>
      <c r="TEM32" s="74"/>
      <c r="TEN32" s="85"/>
      <c r="TEO32" s="74"/>
      <c r="TEP32" s="74"/>
      <c r="TEQ32" s="85"/>
      <c r="TER32" s="80"/>
      <c r="TES32" s="80"/>
      <c r="TET32" s="85"/>
      <c r="TEU32" s="77"/>
      <c r="TEV32" s="74"/>
      <c r="TEW32" s="74"/>
      <c r="TEX32" s="85"/>
      <c r="TEY32" s="74"/>
      <c r="TEZ32" s="74"/>
      <c r="TFA32" s="85"/>
      <c r="TFB32" s="74"/>
      <c r="TFC32" s="74"/>
      <c r="TFD32" s="85"/>
      <c r="TFE32" s="74"/>
      <c r="TFF32" s="74"/>
      <c r="TFG32" s="85"/>
      <c r="TFH32" s="80"/>
      <c r="TFI32" s="80"/>
      <c r="TFJ32" s="85"/>
      <c r="TFK32" s="77"/>
      <c r="TFL32" s="74"/>
      <c r="TFM32" s="74"/>
      <c r="TFN32" s="85"/>
      <c r="TFO32" s="74"/>
      <c r="TFP32" s="74"/>
      <c r="TFQ32" s="85"/>
      <c r="TFR32" s="74"/>
      <c r="TFS32" s="74"/>
      <c r="TFT32" s="85"/>
      <c r="TFU32" s="74"/>
      <c r="TFV32" s="74"/>
      <c r="TFW32" s="85"/>
      <c r="TFX32" s="80"/>
      <c r="TFY32" s="80"/>
      <c r="TFZ32" s="85"/>
      <c r="TGA32" s="77"/>
      <c r="TGB32" s="74"/>
      <c r="TGC32" s="74"/>
      <c r="TGD32" s="85"/>
      <c r="TGE32" s="74"/>
      <c r="TGF32" s="74"/>
      <c r="TGG32" s="85"/>
      <c r="TGH32" s="74"/>
      <c r="TGI32" s="74"/>
      <c r="TGJ32" s="85"/>
      <c r="TGK32" s="74"/>
      <c r="TGL32" s="74"/>
      <c r="TGM32" s="85"/>
      <c r="TGN32" s="80"/>
      <c r="TGO32" s="80"/>
      <c r="TGP32" s="85"/>
      <c r="TGQ32" s="77"/>
      <c r="TGR32" s="74"/>
      <c r="TGS32" s="74"/>
      <c r="TGT32" s="85"/>
      <c r="TGU32" s="74"/>
      <c r="TGV32" s="74"/>
      <c r="TGW32" s="85"/>
      <c r="TGX32" s="74"/>
      <c r="TGY32" s="74"/>
      <c r="TGZ32" s="85"/>
      <c r="THA32" s="74"/>
      <c r="THB32" s="74"/>
      <c r="THC32" s="85"/>
      <c r="THD32" s="80"/>
      <c r="THE32" s="80"/>
      <c r="THF32" s="85"/>
      <c r="THG32" s="77"/>
      <c r="THH32" s="74"/>
      <c r="THI32" s="74"/>
      <c r="THJ32" s="85"/>
      <c r="THK32" s="74"/>
      <c r="THL32" s="74"/>
      <c r="THM32" s="85"/>
      <c r="THN32" s="74"/>
      <c r="THO32" s="74"/>
      <c r="THP32" s="85"/>
      <c r="THQ32" s="74"/>
      <c r="THR32" s="74"/>
      <c r="THS32" s="85"/>
      <c r="THT32" s="80"/>
      <c r="THU32" s="80"/>
      <c r="THV32" s="85"/>
      <c r="THW32" s="77"/>
      <c r="THX32" s="74"/>
      <c r="THY32" s="74"/>
      <c r="THZ32" s="85"/>
      <c r="TIA32" s="74"/>
      <c r="TIB32" s="74"/>
      <c r="TIC32" s="85"/>
      <c r="TID32" s="74"/>
      <c r="TIE32" s="74"/>
      <c r="TIF32" s="85"/>
      <c r="TIG32" s="74"/>
      <c r="TIH32" s="74"/>
      <c r="TII32" s="85"/>
      <c r="TIJ32" s="80"/>
      <c r="TIK32" s="80"/>
      <c r="TIL32" s="85"/>
      <c r="TIM32" s="77"/>
      <c r="TIN32" s="74"/>
      <c r="TIO32" s="74"/>
      <c r="TIP32" s="85"/>
      <c r="TIQ32" s="74"/>
      <c r="TIR32" s="74"/>
      <c r="TIS32" s="85"/>
      <c r="TIT32" s="74"/>
      <c r="TIU32" s="74"/>
      <c r="TIV32" s="85"/>
      <c r="TIW32" s="74"/>
      <c r="TIX32" s="74"/>
      <c r="TIY32" s="85"/>
      <c r="TIZ32" s="80"/>
      <c r="TJA32" s="80"/>
      <c r="TJB32" s="85"/>
      <c r="TJC32" s="77"/>
      <c r="TJD32" s="74"/>
      <c r="TJE32" s="74"/>
      <c r="TJF32" s="85"/>
      <c r="TJG32" s="74"/>
      <c r="TJH32" s="74"/>
      <c r="TJI32" s="85"/>
      <c r="TJJ32" s="74"/>
      <c r="TJK32" s="74"/>
      <c r="TJL32" s="85"/>
      <c r="TJM32" s="74"/>
      <c r="TJN32" s="74"/>
      <c r="TJO32" s="85"/>
      <c r="TJP32" s="80"/>
      <c r="TJQ32" s="80"/>
      <c r="TJR32" s="85"/>
      <c r="TJS32" s="77"/>
      <c r="TJT32" s="74"/>
      <c r="TJU32" s="74"/>
      <c r="TJV32" s="85"/>
      <c r="TJW32" s="74"/>
      <c r="TJX32" s="74"/>
      <c r="TJY32" s="85"/>
      <c r="TJZ32" s="74"/>
      <c r="TKA32" s="74"/>
      <c r="TKB32" s="85"/>
      <c r="TKC32" s="74"/>
      <c r="TKD32" s="74"/>
      <c r="TKE32" s="85"/>
      <c r="TKF32" s="80"/>
      <c r="TKG32" s="80"/>
      <c r="TKH32" s="85"/>
      <c r="TKI32" s="77"/>
      <c r="TKJ32" s="74"/>
      <c r="TKK32" s="74"/>
      <c r="TKL32" s="85"/>
      <c r="TKM32" s="74"/>
      <c r="TKN32" s="74"/>
      <c r="TKO32" s="85"/>
      <c r="TKP32" s="74"/>
      <c r="TKQ32" s="74"/>
      <c r="TKR32" s="85"/>
      <c r="TKS32" s="74"/>
      <c r="TKT32" s="74"/>
      <c r="TKU32" s="85"/>
      <c r="TKV32" s="80"/>
      <c r="TKW32" s="80"/>
      <c r="TKX32" s="85"/>
      <c r="TKY32" s="77"/>
      <c r="TKZ32" s="74"/>
      <c r="TLA32" s="74"/>
      <c r="TLB32" s="85"/>
      <c r="TLC32" s="74"/>
      <c r="TLD32" s="74"/>
      <c r="TLE32" s="85"/>
      <c r="TLF32" s="74"/>
      <c r="TLG32" s="74"/>
      <c r="TLH32" s="85"/>
      <c r="TLI32" s="74"/>
      <c r="TLJ32" s="74"/>
      <c r="TLK32" s="85"/>
      <c r="TLL32" s="80"/>
      <c r="TLM32" s="80"/>
      <c r="TLN32" s="85"/>
      <c r="TLO32" s="77"/>
      <c r="TLP32" s="74"/>
      <c r="TLQ32" s="74"/>
      <c r="TLR32" s="85"/>
      <c r="TLS32" s="74"/>
      <c r="TLT32" s="74"/>
      <c r="TLU32" s="85"/>
      <c r="TLV32" s="74"/>
      <c r="TLW32" s="74"/>
      <c r="TLX32" s="85"/>
      <c r="TLY32" s="74"/>
      <c r="TLZ32" s="74"/>
      <c r="TMA32" s="85"/>
      <c r="TMB32" s="80"/>
      <c r="TMC32" s="80"/>
      <c r="TMD32" s="85"/>
      <c r="TME32" s="77"/>
      <c r="TMF32" s="74"/>
      <c r="TMG32" s="74"/>
      <c r="TMH32" s="85"/>
      <c r="TMI32" s="74"/>
      <c r="TMJ32" s="74"/>
      <c r="TMK32" s="85"/>
      <c r="TML32" s="74"/>
      <c r="TMM32" s="74"/>
      <c r="TMN32" s="85"/>
      <c r="TMO32" s="74"/>
      <c r="TMP32" s="74"/>
      <c r="TMQ32" s="85"/>
      <c r="TMR32" s="80"/>
      <c r="TMS32" s="80"/>
      <c r="TMT32" s="85"/>
      <c r="TMU32" s="77"/>
      <c r="TMV32" s="74"/>
      <c r="TMW32" s="74"/>
      <c r="TMX32" s="85"/>
      <c r="TMY32" s="74"/>
      <c r="TMZ32" s="74"/>
      <c r="TNA32" s="85"/>
      <c r="TNB32" s="74"/>
      <c r="TNC32" s="74"/>
      <c r="TND32" s="85"/>
      <c r="TNE32" s="74"/>
      <c r="TNF32" s="74"/>
      <c r="TNG32" s="85"/>
      <c r="TNH32" s="80"/>
      <c r="TNI32" s="80"/>
      <c r="TNJ32" s="85"/>
      <c r="TNK32" s="77"/>
      <c r="TNL32" s="74"/>
      <c r="TNM32" s="74"/>
      <c r="TNN32" s="85"/>
      <c r="TNO32" s="74"/>
      <c r="TNP32" s="74"/>
      <c r="TNQ32" s="85"/>
      <c r="TNR32" s="74"/>
      <c r="TNS32" s="74"/>
      <c r="TNT32" s="85"/>
      <c r="TNU32" s="74"/>
      <c r="TNV32" s="74"/>
      <c r="TNW32" s="85"/>
      <c r="TNX32" s="80"/>
      <c r="TNY32" s="80"/>
      <c r="TNZ32" s="85"/>
      <c r="TOA32" s="77"/>
      <c r="TOB32" s="74"/>
      <c r="TOC32" s="74"/>
      <c r="TOD32" s="85"/>
      <c r="TOE32" s="74"/>
      <c r="TOF32" s="74"/>
      <c r="TOG32" s="85"/>
      <c r="TOH32" s="74"/>
      <c r="TOI32" s="74"/>
      <c r="TOJ32" s="85"/>
      <c r="TOK32" s="74"/>
      <c r="TOL32" s="74"/>
      <c r="TOM32" s="85"/>
      <c r="TON32" s="80"/>
      <c r="TOO32" s="80"/>
      <c r="TOP32" s="85"/>
      <c r="TOQ32" s="77"/>
      <c r="TOR32" s="74"/>
      <c r="TOS32" s="74"/>
      <c r="TOT32" s="85"/>
      <c r="TOU32" s="74"/>
      <c r="TOV32" s="74"/>
      <c r="TOW32" s="85"/>
      <c r="TOX32" s="74"/>
      <c r="TOY32" s="74"/>
      <c r="TOZ32" s="85"/>
      <c r="TPA32" s="74"/>
      <c r="TPB32" s="74"/>
      <c r="TPC32" s="85"/>
      <c r="TPD32" s="80"/>
      <c r="TPE32" s="80"/>
      <c r="TPF32" s="85"/>
      <c r="TPG32" s="77"/>
      <c r="TPH32" s="74"/>
      <c r="TPI32" s="74"/>
      <c r="TPJ32" s="85"/>
      <c r="TPK32" s="74"/>
      <c r="TPL32" s="74"/>
      <c r="TPM32" s="85"/>
      <c r="TPN32" s="74"/>
      <c r="TPO32" s="74"/>
      <c r="TPP32" s="85"/>
      <c r="TPQ32" s="74"/>
      <c r="TPR32" s="74"/>
      <c r="TPS32" s="85"/>
      <c r="TPT32" s="80"/>
      <c r="TPU32" s="80"/>
      <c r="TPV32" s="85"/>
      <c r="TPW32" s="77"/>
      <c r="TPX32" s="74"/>
      <c r="TPY32" s="74"/>
      <c r="TPZ32" s="85"/>
      <c r="TQA32" s="74"/>
      <c r="TQB32" s="74"/>
      <c r="TQC32" s="85"/>
      <c r="TQD32" s="74"/>
      <c r="TQE32" s="74"/>
      <c r="TQF32" s="85"/>
      <c r="TQG32" s="74"/>
      <c r="TQH32" s="74"/>
      <c r="TQI32" s="85"/>
      <c r="TQJ32" s="80"/>
      <c r="TQK32" s="80"/>
      <c r="TQL32" s="85"/>
      <c r="TQM32" s="77"/>
      <c r="TQN32" s="74"/>
      <c r="TQO32" s="74"/>
      <c r="TQP32" s="85"/>
      <c r="TQQ32" s="74"/>
      <c r="TQR32" s="74"/>
      <c r="TQS32" s="85"/>
      <c r="TQT32" s="74"/>
      <c r="TQU32" s="74"/>
      <c r="TQV32" s="85"/>
      <c r="TQW32" s="74"/>
      <c r="TQX32" s="74"/>
      <c r="TQY32" s="85"/>
      <c r="TQZ32" s="80"/>
      <c r="TRA32" s="80"/>
      <c r="TRB32" s="85"/>
      <c r="TRC32" s="77"/>
      <c r="TRD32" s="74"/>
      <c r="TRE32" s="74"/>
      <c r="TRF32" s="85"/>
      <c r="TRG32" s="74"/>
      <c r="TRH32" s="74"/>
      <c r="TRI32" s="85"/>
      <c r="TRJ32" s="74"/>
      <c r="TRK32" s="74"/>
      <c r="TRL32" s="85"/>
      <c r="TRM32" s="74"/>
      <c r="TRN32" s="74"/>
      <c r="TRO32" s="85"/>
      <c r="TRP32" s="80"/>
      <c r="TRQ32" s="80"/>
      <c r="TRR32" s="85"/>
      <c r="TRS32" s="77"/>
      <c r="TRT32" s="74"/>
      <c r="TRU32" s="74"/>
      <c r="TRV32" s="85"/>
      <c r="TRW32" s="74"/>
      <c r="TRX32" s="74"/>
      <c r="TRY32" s="85"/>
      <c r="TRZ32" s="74"/>
      <c r="TSA32" s="74"/>
      <c r="TSB32" s="85"/>
      <c r="TSC32" s="74"/>
      <c r="TSD32" s="74"/>
      <c r="TSE32" s="85"/>
      <c r="TSF32" s="80"/>
      <c r="TSG32" s="80"/>
      <c r="TSH32" s="85"/>
      <c r="TSI32" s="77"/>
      <c r="TSJ32" s="74"/>
      <c r="TSK32" s="74"/>
      <c r="TSL32" s="85"/>
      <c r="TSM32" s="74"/>
      <c r="TSN32" s="74"/>
      <c r="TSO32" s="85"/>
      <c r="TSP32" s="74"/>
      <c r="TSQ32" s="74"/>
      <c r="TSR32" s="85"/>
      <c r="TSS32" s="74"/>
      <c r="TST32" s="74"/>
      <c r="TSU32" s="85"/>
      <c r="TSV32" s="80"/>
      <c r="TSW32" s="80"/>
      <c r="TSX32" s="85"/>
      <c r="TSY32" s="77"/>
      <c r="TSZ32" s="74"/>
      <c r="TTA32" s="74"/>
      <c r="TTB32" s="85"/>
      <c r="TTC32" s="74"/>
      <c r="TTD32" s="74"/>
      <c r="TTE32" s="85"/>
      <c r="TTF32" s="74"/>
      <c r="TTG32" s="74"/>
      <c r="TTH32" s="85"/>
      <c r="TTI32" s="74"/>
      <c r="TTJ32" s="74"/>
      <c r="TTK32" s="85"/>
      <c r="TTL32" s="80"/>
      <c r="TTM32" s="80"/>
      <c r="TTN32" s="85"/>
      <c r="TTO32" s="77"/>
      <c r="TTP32" s="74"/>
      <c r="TTQ32" s="74"/>
      <c r="TTR32" s="85"/>
      <c r="TTS32" s="74"/>
      <c r="TTT32" s="74"/>
      <c r="TTU32" s="85"/>
      <c r="TTV32" s="74"/>
      <c r="TTW32" s="74"/>
      <c r="TTX32" s="85"/>
      <c r="TTY32" s="74"/>
      <c r="TTZ32" s="74"/>
      <c r="TUA32" s="85"/>
      <c r="TUB32" s="80"/>
      <c r="TUC32" s="80"/>
      <c r="TUD32" s="85"/>
      <c r="TUE32" s="77"/>
      <c r="TUF32" s="74"/>
      <c r="TUG32" s="74"/>
      <c r="TUH32" s="85"/>
      <c r="TUI32" s="74"/>
      <c r="TUJ32" s="74"/>
      <c r="TUK32" s="85"/>
      <c r="TUL32" s="74"/>
      <c r="TUM32" s="74"/>
      <c r="TUN32" s="85"/>
      <c r="TUO32" s="74"/>
      <c r="TUP32" s="74"/>
      <c r="TUQ32" s="85"/>
      <c r="TUR32" s="80"/>
      <c r="TUS32" s="80"/>
      <c r="TUT32" s="85"/>
      <c r="TUU32" s="77"/>
      <c r="TUV32" s="74"/>
      <c r="TUW32" s="74"/>
      <c r="TUX32" s="85"/>
      <c r="TUY32" s="74"/>
      <c r="TUZ32" s="74"/>
      <c r="TVA32" s="85"/>
      <c r="TVB32" s="74"/>
      <c r="TVC32" s="74"/>
      <c r="TVD32" s="85"/>
      <c r="TVE32" s="74"/>
      <c r="TVF32" s="74"/>
      <c r="TVG32" s="85"/>
      <c r="TVH32" s="80"/>
      <c r="TVI32" s="80"/>
      <c r="TVJ32" s="85"/>
      <c r="TVK32" s="77"/>
      <c r="TVL32" s="74"/>
      <c r="TVM32" s="74"/>
      <c r="TVN32" s="85"/>
      <c r="TVO32" s="74"/>
      <c r="TVP32" s="74"/>
      <c r="TVQ32" s="85"/>
      <c r="TVR32" s="74"/>
      <c r="TVS32" s="74"/>
      <c r="TVT32" s="85"/>
      <c r="TVU32" s="74"/>
      <c r="TVV32" s="74"/>
      <c r="TVW32" s="85"/>
      <c r="TVX32" s="80"/>
      <c r="TVY32" s="80"/>
      <c r="TVZ32" s="85"/>
      <c r="TWA32" s="77"/>
      <c r="TWB32" s="74"/>
      <c r="TWC32" s="74"/>
      <c r="TWD32" s="85"/>
      <c r="TWE32" s="74"/>
      <c r="TWF32" s="74"/>
      <c r="TWG32" s="85"/>
      <c r="TWH32" s="74"/>
      <c r="TWI32" s="74"/>
      <c r="TWJ32" s="85"/>
      <c r="TWK32" s="74"/>
      <c r="TWL32" s="74"/>
      <c r="TWM32" s="85"/>
      <c r="TWN32" s="80"/>
      <c r="TWO32" s="80"/>
      <c r="TWP32" s="85"/>
      <c r="TWQ32" s="77"/>
      <c r="TWR32" s="74"/>
      <c r="TWS32" s="74"/>
      <c r="TWT32" s="85"/>
      <c r="TWU32" s="74"/>
      <c r="TWV32" s="74"/>
      <c r="TWW32" s="85"/>
      <c r="TWX32" s="74"/>
      <c r="TWY32" s="74"/>
      <c r="TWZ32" s="85"/>
      <c r="TXA32" s="74"/>
      <c r="TXB32" s="74"/>
      <c r="TXC32" s="85"/>
      <c r="TXD32" s="80"/>
      <c r="TXE32" s="80"/>
      <c r="TXF32" s="85"/>
      <c r="TXG32" s="77"/>
      <c r="TXH32" s="74"/>
      <c r="TXI32" s="74"/>
      <c r="TXJ32" s="85"/>
      <c r="TXK32" s="74"/>
      <c r="TXL32" s="74"/>
      <c r="TXM32" s="85"/>
      <c r="TXN32" s="74"/>
      <c r="TXO32" s="74"/>
      <c r="TXP32" s="85"/>
      <c r="TXQ32" s="74"/>
      <c r="TXR32" s="74"/>
      <c r="TXS32" s="85"/>
      <c r="TXT32" s="80"/>
      <c r="TXU32" s="80"/>
      <c r="TXV32" s="85"/>
      <c r="TXW32" s="77"/>
      <c r="TXX32" s="74"/>
      <c r="TXY32" s="74"/>
      <c r="TXZ32" s="85"/>
      <c r="TYA32" s="74"/>
      <c r="TYB32" s="74"/>
      <c r="TYC32" s="85"/>
      <c r="TYD32" s="74"/>
      <c r="TYE32" s="74"/>
      <c r="TYF32" s="85"/>
      <c r="TYG32" s="74"/>
      <c r="TYH32" s="74"/>
      <c r="TYI32" s="85"/>
      <c r="TYJ32" s="80"/>
      <c r="TYK32" s="80"/>
      <c r="TYL32" s="85"/>
      <c r="TYM32" s="77"/>
      <c r="TYN32" s="74"/>
      <c r="TYO32" s="74"/>
      <c r="TYP32" s="85"/>
      <c r="TYQ32" s="74"/>
      <c r="TYR32" s="74"/>
      <c r="TYS32" s="85"/>
      <c r="TYT32" s="74"/>
      <c r="TYU32" s="74"/>
      <c r="TYV32" s="85"/>
      <c r="TYW32" s="74"/>
      <c r="TYX32" s="74"/>
      <c r="TYY32" s="85"/>
      <c r="TYZ32" s="80"/>
      <c r="TZA32" s="80"/>
      <c r="TZB32" s="85"/>
      <c r="TZC32" s="77"/>
      <c r="TZD32" s="74"/>
      <c r="TZE32" s="74"/>
      <c r="TZF32" s="85"/>
      <c r="TZG32" s="74"/>
      <c r="TZH32" s="74"/>
      <c r="TZI32" s="85"/>
      <c r="TZJ32" s="74"/>
      <c r="TZK32" s="74"/>
      <c r="TZL32" s="85"/>
      <c r="TZM32" s="74"/>
      <c r="TZN32" s="74"/>
      <c r="TZO32" s="85"/>
      <c r="TZP32" s="80"/>
      <c r="TZQ32" s="80"/>
      <c r="TZR32" s="85"/>
      <c r="TZS32" s="77"/>
      <c r="TZT32" s="74"/>
      <c r="TZU32" s="74"/>
      <c r="TZV32" s="85"/>
      <c r="TZW32" s="74"/>
      <c r="TZX32" s="74"/>
      <c r="TZY32" s="85"/>
      <c r="TZZ32" s="74"/>
      <c r="UAA32" s="74"/>
      <c r="UAB32" s="85"/>
      <c r="UAC32" s="74"/>
      <c r="UAD32" s="74"/>
      <c r="UAE32" s="85"/>
      <c r="UAF32" s="80"/>
      <c r="UAG32" s="80"/>
      <c r="UAH32" s="85"/>
      <c r="UAI32" s="77"/>
      <c r="UAJ32" s="74"/>
      <c r="UAK32" s="74"/>
      <c r="UAL32" s="85"/>
      <c r="UAM32" s="74"/>
      <c r="UAN32" s="74"/>
      <c r="UAO32" s="85"/>
      <c r="UAP32" s="74"/>
      <c r="UAQ32" s="74"/>
      <c r="UAR32" s="85"/>
      <c r="UAS32" s="74"/>
      <c r="UAT32" s="74"/>
      <c r="UAU32" s="85"/>
      <c r="UAV32" s="80"/>
      <c r="UAW32" s="80"/>
      <c r="UAX32" s="85"/>
      <c r="UAY32" s="77"/>
      <c r="UAZ32" s="74"/>
      <c r="UBA32" s="74"/>
      <c r="UBB32" s="85"/>
      <c r="UBC32" s="74"/>
      <c r="UBD32" s="74"/>
      <c r="UBE32" s="85"/>
      <c r="UBF32" s="74"/>
      <c r="UBG32" s="74"/>
      <c r="UBH32" s="85"/>
      <c r="UBI32" s="74"/>
      <c r="UBJ32" s="74"/>
      <c r="UBK32" s="85"/>
      <c r="UBL32" s="80"/>
      <c r="UBM32" s="80"/>
      <c r="UBN32" s="85"/>
      <c r="UBO32" s="77"/>
      <c r="UBP32" s="74"/>
      <c r="UBQ32" s="74"/>
      <c r="UBR32" s="85"/>
      <c r="UBS32" s="74"/>
      <c r="UBT32" s="74"/>
      <c r="UBU32" s="85"/>
      <c r="UBV32" s="74"/>
      <c r="UBW32" s="74"/>
      <c r="UBX32" s="85"/>
      <c r="UBY32" s="74"/>
      <c r="UBZ32" s="74"/>
      <c r="UCA32" s="85"/>
      <c r="UCB32" s="80"/>
      <c r="UCC32" s="80"/>
      <c r="UCD32" s="85"/>
      <c r="UCE32" s="77"/>
      <c r="UCF32" s="74"/>
      <c r="UCG32" s="74"/>
      <c r="UCH32" s="85"/>
      <c r="UCI32" s="74"/>
      <c r="UCJ32" s="74"/>
      <c r="UCK32" s="85"/>
      <c r="UCL32" s="74"/>
      <c r="UCM32" s="74"/>
      <c r="UCN32" s="85"/>
      <c r="UCO32" s="74"/>
      <c r="UCP32" s="74"/>
      <c r="UCQ32" s="85"/>
      <c r="UCR32" s="80"/>
      <c r="UCS32" s="80"/>
      <c r="UCT32" s="85"/>
      <c r="UCU32" s="77"/>
      <c r="UCV32" s="74"/>
      <c r="UCW32" s="74"/>
      <c r="UCX32" s="85"/>
      <c r="UCY32" s="74"/>
      <c r="UCZ32" s="74"/>
      <c r="UDA32" s="85"/>
      <c r="UDB32" s="74"/>
      <c r="UDC32" s="74"/>
      <c r="UDD32" s="85"/>
      <c r="UDE32" s="74"/>
      <c r="UDF32" s="74"/>
      <c r="UDG32" s="85"/>
      <c r="UDH32" s="80"/>
      <c r="UDI32" s="80"/>
      <c r="UDJ32" s="85"/>
      <c r="UDK32" s="77"/>
      <c r="UDL32" s="74"/>
      <c r="UDM32" s="74"/>
      <c r="UDN32" s="85"/>
      <c r="UDO32" s="74"/>
      <c r="UDP32" s="74"/>
      <c r="UDQ32" s="85"/>
      <c r="UDR32" s="74"/>
      <c r="UDS32" s="74"/>
      <c r="UDT32" s="85"/>
      <c r="UDU32" s="74"/>
      <c r="UDV32" s="74"/>
      <c r="UDW32" s="85"/>
      <c r="UDX32" s="80"/>
      <c r="UDY32" s="80"/>
      <c r="UDZ32" s="85"/>
      <c r="UEA32" s="77"/>
      <c r="UEB32" s="74"/>
      <c r="UEC32" s="74"/>
      <c r="UED32" s="85"/>
      <c r="UEE32" s="74"/>
      <c r="UEF32" s="74"/>
      <c r="UEG32" s="85"/>
      <c r="UEH32" s="74"/>
      <c r="UEI32" s="74"/>
      <c r="UEJ32" s="85"/>
      <c r="UEK32" s="74"/>
      <c r="UEL32" s="74"/>
      <c r="UEM32" s="85"/>
      <c r="UEN32" s="80"/>
      <c r="UEO32" s="80"/>
      <c r="UEP32" s="85"/>
      <c r="UEQ32" s="77"/>
      <c r="UER32" s="74"/>
      <c r="UES32" s="74"/>
      <c r="UET32" s="85"/>
      <c r="UEU32" s="74"/>
      <c r="UEV32" s="74"/>
      <c r="UEW32" s="85"/>
      <c r="UEX32" s="74"/>
      <c r="UEY32" s="74"/>
      <c r="UEZ32" s="85"/>
      <c r="UFA32" s="74"/>
      <c r="UFB32" s="74"/>
      <c r="UFC32" s="85"/>
      <c r="UFD32" s="80"/>
      <c r="UFE32" s="80"/>
      <c r="UFF32" s="85"/>
      <c r="UFG32" s="77"/>
      <c r="UFH32" s="74"/>
      <c r="UFI32" s="74"/>
      <c r="UFJ32" s="85"/>
      <c r="UFK32" s="74"/>
      <c r="UFL32" s="74"/>
      <c r="UFM32" s="85"/>
      <c r="UFN32" s="74"/>
      <c r="UFO32" s="74"/>
      <c r="UFP32" s="85"/>
      <c r="UFQ32" s="74"/>
      <c r="UFR32" s="74"/>
      <c r="UFS32" s="85"/>
      <c r="UFT32" s="80"/>
      <c r="UFU32" s="80"/>
      <c r="UFV32" s="85"/>
      <c r="UFW32" s="77"/>
      <c r="UFX32" s="74"/>
      <c r="UFY32" s="74"/>
      <c r="UFZ32" s="85"/>
      <c r="UGA32" s="74"/>
      <c r="UGB32" s="74"/>
      <c r="UGC32" s="85"/>
      <c r="UGD32" s="74"/>
      <c r="UGE32" s="74"/>
      <c r="UGF32" s="85"/>
      <c r="UGG32" s="74"/>
      <c r="UGH32" s="74"/>
      <c r="UGI32" s="85"/>
      <c r="UGJ32" s="80"/>
      <c r="UGK32" s="80"/>
      <c r="UGL32" s="85"/>
      <c r="UGM32" s="77"/>
      <c r="UGN32" s="74"/>
      <c r="UGO32" s="74"/>
      <c r="UGP32" s="85"/>
      <c r="UGQ32" s="74"/>
      <c r="UGR32" s="74"/>
      <c r="UGS32" s="85"/>
      <c r="UGT32" s="74"/>
      <c r="UGU32" s="74"/>
      <c r="UGV32" s="85"/>
      <c r="UGW32" s="74"/>
      <c r="UGX32" s="74"/>
      <c r="UGY32" s="85"/>
      <c r="UGZ32" s="80"/>
      <c r="UHA32" s="80"/>
      <c r="UHB32" s="85"/>
      <c r="UHC32" s="77"/>
      <c r="UHD32" s="74"/>
      <c r="UHE32" s="74"/>
      <c r="UHF32" s="85"/>
      <c r="UHG32" s="74"/>
      <c r="UHH32" s="74"/>
      <c r="UHI32" s="85"/>
      <c r="UHJ32" s="74"/>
      <c r="UHK32" s="74"/>
      <c r="UHL32" s="85"/>
      <c r="UHM32" s="74"/>
      <c r="UHN32" s="74"/>
      <c r="UHO32" s="85"/>
      <c r="UHP32" s="80"/>
      <c r="UHQ32" s="80"/>
      <c r="UHR32" s="85"/>
      <c r="UHS32" s="77"/>
      <c r="UHT32" s="74"/>
      <c r="UHU32" s="74"/>
      <c r="UHV32" s="85"/>
      <c r="UHW32" s="74"/>
      <c r="UHX32" s="74"/>
      <c r="UHY32" s="85"/>
      <c r="UHZ32" s="74"/>
      <c r="UIA32" s="74"/>
      <c r="UIB32" s="85"/>
      <c r="UIC32" s="74"/>
      <c r="UID32" s="74"/>
      <c r="UIE32" s="85"/>
      <c r="UIF32" s="80"/>
      <c r="UIG32" s="80"/>
      <c r="UIH32" s="85"/>
      <c r="UII32" s="77"/>
      <c r="UIJ32" s="74"/>
      <c r="UIK32" s="74"/>
      <c r="UIL32" s="85"/>
      <c r="UIM32" s="74"/>
      <c r="UIN32" s="74"/>
      <c r="UIO32" s="85"/>
      <c r="UIP32" s="74"/>
      <c r="UIQ32" s="74"/>
      <c r="UIR32" s="85"/>
      <c r="UIS32" s="74"/>
      <c r="UIT32" s="74"/>
      <c r="UIU32" s="85"/>
      <c r="UIV32" s="80"/>
      <c r="UIW32" s="80"/>
      <c r="UIX32" s="85"/>
      <c r="UIY32" s="77"/>
      <c r="UIZ32" s="74"/>
      <c r="UJA32" s="74"/>
      <c r="UJB32" s="85"/>
      <c r="UJC32" s="74"/>
      <c r="UJD32" s="74"/>
      <c r="UJE32" s="85"/>
      <c r="UJF32" s="74"/>
      <c r="UJG32" s="74"/>
      <c r="UJH32" s="85"/>
      <c r="UJI32" s="74"/>
      <c r="UJJ32" s="74"/>
      <c r="UJK32" s="85"/>
      <c r="UJL32" s="80"/>
      <c r="UJM32" s="80"/>
      <c r="UJN32" s="85"/>
      <c r="UJO32" s="77"/>
      <c r="UJP32" s="74"/>
      <c r="UJQ32" s="74"/>
      <c r="UJR32" s="85"/>
      <c r="UJS32" s="74"/>
      <c r="UJT32" s="74"/>
      <c r="UJU32" s="85"/>
      <c r="UJV32" s="74"/>
      <c r="UJW32" s="74"/>
      <c r="UJX32" s="85"/>
      <c r="UJY32" s="74"/>
      <c r="UJZ32" s="74"/>
      <c r="UKA32" s="85"/>
      <c r="UKB32" s="80"/>
      <c r="UKC32" s="80"/>
      <c r="UKD32" s="85"/>
      <c r="UKE32" s="77"/>
      <c r="UKF32" s="74"/>
      <c r="UKG32" s="74"/>
      <c r="UKH32" s="85"/>
      <c r="UKI32" s="74"/>
      <c r="UKJ32" s="74"/>
      <c r="UKK32" s="85"/>
      <c r="UKL32" s="74"/>
      <c r="UKM32" s="74"/>
      <c r="UKN32" s="85"/>
      <c r="UKO32" s="74"/>
      <c r="UKP32" s="74"/>
      <c r="UKQ32" s="85"/>
      <c r="UKR32" s="80"/>
      <c r="UKS32" s="80"/>
      <c r="UKT32" s="85"/>
      <c r="UKU32" s="77"/>
      <c r="UKV32" s="74"/>
      <c r="UKW32" s="74"/>
      <c r="UKX32" s="85"/>
      <c r="UKY32" s="74"/>
      <c r="UKZ32" s="74"/>
      <c r="ULA32" s="85"/>
      <c r="ULB32" s="74"/>
      <c r="ULC32" s="74"/>
      <c r="ULD32" s="85"/>
      <c r="ULE32" s="74"/>
      <c r="ULF32" s="74"/>
      <c r="ULG32" s="85"/>
      <c r="ULH32" s="80"/>
      <c r="ULI32" s="80"/>
      <c r="ULJ32" s="85"/>
      <c r="ULK32" s="77"/>
      <c r="ULL32" s="74"/>
      <c r="ULM32" s="74"/>
      <c r="ULN32" s="85"/>
      <c r="ULO32" s="74"/>
      <c r="ULP32" s="74"/>
      <c r="ULQ32" s="85"/>
      <c r="ULR32" s="74"/>
      <c r="ULS32" s="74"/>
      <c r="ULT32" s="85"/>
      <c r="ULU32" s="74"/>
      <c r="ULV32" s="74"/>
      <c r="ULW32" s="85"/>
      <c r="ULX32" s="80"/>
      <c r="ULY32" s="80"/>
      <c r="ULZ32" s="85"/>
      <c r="UMA32" s="77"/>
      <c r="UMB32" s="74"/>
      <c r="UMC32" s="74"/>
      <c r="UMD32" s="85"/>
      <c r="UME32" s="74"/>
      <c r="UMF32" s="74"/>
      <c r="UMG32" s="85"/>
      <c r="UMH32" s="74"/>
      <c r="UMI32" s="74"/>
      <c r="UMJ32" s="85"/>
      <c r="UMK32" s="74"/>
      <c r="UML32" s="74"/>
      <c r="UMM32" s="85"/>
      <c r="UMN32" s="80"/>
      <c r="UMO32" s="80"/>
      <c r="UMP32" s="85"/>
      <c r="UMQ32" s="77"/>
      <c r="UMR32" s="74"/>
      <c r="UMS32" s="74"/>
      <c r="UMT32" s="85"/>
      <c r="UMU32" s="74"/>
      <c r="UMV32" s="74"/>
      <c r="UMW32" s="85"/>
      <c r="UMX32" s="74"/>
      <c r="UMY32" s="74"/>
      <c r="UMZ32" s="85"/>
      <c r="UNA32" s="74"/>
      <c r="UNB32" s="74"/>
      <c r="UNC32" s="85"/>
      <c r="UND32" s="80"/>
      <c r="UNE32" s="80"/>
      <c r="UNF32" s="85"/>
      <c r="UNG32" s="77"/>
      <c r="UNH32" s="74"/>
      <c r="UNI32" s="74"/>
      <c r="UNJ32" s="85"/>
      <c r="UNK32" s="74"/>
      <c r="UNL32" s="74"/>
      <c r="UNM32" s="85"/>
      <c r="UNN32" s="74"/>
      <c r="UNO32" s="74"/>
      <c r="UNP32" s="85"/>
      <c r="UNQ32" s="74"/>
      <c r="UNR32" s="74"/>
      <c r="UNS32" s="85"/>
      <c r="UNT32" s="80"/>
      <c r="UNU32" s="80"/>
      <c r="UNV32" s="85"/>
      <c r="UNW32" s="77"/>
      <c r="UNX32" s="74"/>
      <c r="UNY32" s="74"/>
      <c r="UNZ32" s="85"/>
      <c r="UOA32" s="74"/>
      <c r="UOB32" s="74"/>
      <c r="UOC32" s="85"/>
      <c r="UOD32" s="74"/>
      <c r="UOE32" s="74"/>
      <c r="UOF32" s="85"/>
      <c r="UOG32" s="74"/>
      <c r="UOH32" s="74"/>
      <c r="UOI32" s="85"/>
      <c r="UOJ32" s="80"/>
      <c r="UOK32" s="80"/>
      <c r="UOL32" s="85"/>
      <c r="UOM32" s="77"/>
      <c r="UON32" s="74"/>
      <c r="UOO32" s="74"/>
      <c r="UOP32" s="85"/>
      <c r="UOQ32" s="74"/>
      <c r="UOR32" s="74"/>
      <c r="UOS32" s="85"/>
      <c r="UOT32" s="74"/>
      <c r="UOU32" s="74"/>
      <c r="UOV32" s="85"/>
      <c r="UOW32" s="74"/>
      <c r="UOX32" s="74"/>
      <c r="UOY32" s="85"/>
      <c r="UOZ32" s="80"/>
      <c r="UPA32" s="80"/>
      <c r="UPB32" s="85"/>
      <c r="UPC32" s="77"/>
      <c r="UPD32" s="74"/>
      <c r="UPE32" s="74"/>
      <c r="UPF32" s="85"/>
      <c r="UPG32" s="74"/>
      <c r="UPH32" s="74"/>
      <c r="UPI32" s="85"/>
      <c r="UPJ32" s="74"/>
      <c r="UPK32" s="74"/>
      <c r="UPL32" s="85"/>
      <c r="UPM32" s="74"/>
      <c r="UPN32" s="74"/>
      <c r="UPO32" s="85"/>
      <c r="UPP32" s="80"/>
      <c r="UPQ32" s="80"/>
      <c r="UPR32" s="85"/>
      <c r="UPS32" s="77"/>
      <c r="UPT32" s="74"/>
      <c r="UPU32" s="74"/>
      <c r="UPV32" s="85"/>
      <c r="UPW32" s="74"/>
      <c r="UPX32" s="74"/>
      <c r="UPY32" s="85"/>
      <c r="UPZ32" s="74"/>
      <c r="UQA32" s="74"/>
      <c r="UQB32" s="85"/>
      <c r="UQC32" s="74"/>
      <c r="UQD32" s="74"/>
      <c r="UQE32" s="85"/>
      <c r="UQF32" s="80"/>
      <c r="UQG32" s="80"/>
      <c r="UQH32" s="85"/>
      <c r="UQI32" s="77"/>
      <c r="UQJ32" s="74"/>
      <c r="UQK32" s="74"/>
      <c r="UQL32" s="85"/>
      <c r="UQM32" s="74"/>
      <c r="UQN32" s="74"/>
      <c r="UQO32" s="85"/>
      <c r="UQP32" s="74"/>
      <c r="UQQ32" s="74"/>
      <c r="UQR32" s="85"/>
      <c r="UQS32" s="74"/>
      <c r="UQT32" s="74"/>
      <c r="UQU32" s="85"/>
      <c r="UQV32" s="80"/>
      <c r="UQW32" s="80"/>
      <c r="UQX32" s="85"/>
      <c r="UQY32" s="77"/>
      <c r="UQZ32" s="74"/>
      <c r="URA32" s="74"/>
      <c r="URB32" s="85"/>
      <c r="URC32" s="74"/>
      <c r="URD32" s="74"/>
      <c r="URE32" s="85"/>
      <c r="URF32" s="74"/>
      <c r="URG32" s="74"/>
      <c r="URH32" s="85"/>
      <c r="URI32" s="74"/>
      <c r="URJ32" s="74"/>
      <c r="URK32" s="85"/>
      <c r="URL32" s="80"/>
      <c r="URM32" s="80"/>
      <c r="URN32" s="85"/>
      <c r="URO32" s="77"/>
      <c r="URP32" s="74"/>
      <c r="URQ32" s="74"/>
      <c r="URR32" s="85"/>
      <c r="URS32" s="74"/>
      <c r="URT32" s="74"/>
      <c r="URU32" s="85"/>
      <c r="URV32" s="74"/>
      <c r="URW32" s="74"/>
      <c r="URX32" s="85"/>
      <c r="URY32" s="74"/>
      <c r="URZ32" s="74"/>
      <c r="USA32" s="85"/>
      <c r="USB32" s="80"/>
      <c r="USC32" s="80"/>
      <c r="USD32" s="85"/>
      <c r="USE32" s="77"/>
      <c r="USF32" s="74"/>
      <c r="USG32" s="74"/>
      <c r="USH32" s="85"/>
      <c r="USI32" s="74"/>
      <c r="USJ32" s="74"/>
      <c r="USK32" s="85"/>
      <c r="USL32" s="74"/>
      <c r="USM32" s="74"/>
      <c r="USN32" s="85"/>
      <c r="USO32" s="74"/>
      <c r="USP32" s="74"/>
      <c r="USQ32" s="85"/>
      <c r="USR32" s="80"/>
      <c r="USS32" s="80"/>
      <c r="UST32" s="85"/>
      <c r="USU32" s="77"/>
      <c r="USV32" s="74"/>
      <c r="USW32" s="74"/>
      <c r="USX32" s="85"/>
      <c r="USY32" s="74"/>
      <c r="USZ32" s="74"/>
      <c r="UTA32" s="85"/>
      <c r="UTB32" s="74"/>
      <c r="UTC32" s="74"/>
      <c r="UTD32" s="85"/>
      <c r="UTE32" s="74"/>
      <c r="UTF32" s="74"/>
      <c r="UTG32" s="85"/>
      <c r="UTH32" s="80"/>
      <c r="UTI32" s="80"/>
      <c r="UTJ32" s="85"/>
      <c r="UTK32" s="77"/>
      <c r="UTL32" s="74"/>
      <c r="UTM32" s="74"/>
      <c r="UTN32" s="85"/>
      <c r="UTO32" s="74"/>
      <c r="UTP32" s="74"/>
      <c r="UTQ32" s="85"/>
      <c r="UTR32" s="74"/>
      <c r="UTS32" s="74"/>
      <c r="UTT32" s="85"/>
      <c r="UTU32" s="74"/>
      <c r="UTV32" s="74"/>
      <c r="UTW32" s="85"/>
      <c r="UTX32" s="80"/>
      <c r="UTY32" s="80"/>
      <c r="UTZ32" s="85"/>
      <c r="UUA32" s="77"/>
      <c r="UUB32" s="74"/>
      <c r="UUC32" s="74"/>
      <c r="UUD32" s="85"/>
      <c r="UUE32" s="74"/>
      <c r="UUF32" s="74"/>
      <c r="UUG32" s="85"/>
      <c r="UUH32" s="74"/>
      <c r="UUI32" s="74"/>
      <c r="UUJ32" s="85"/>
      <c r="UUK32" s="74"/>
      <c r="UUL32" s="74"/>
      <c r="UUM32" s="85"/>
      <c r="UUN32" s="80"/>
      <c r="UUO32" s="80"/>
      <c r="UUP32" s="85"/>
      <c r="UUQ32" s="77"/>
      <c r="UUR32" s="74"/>
      <c r="UUS32" s="74"/>
      <c r="UUT32" s="85"/>
      <c r="UUU32" s="74"/>
      <c r="UUV32" s="74"/>
      <c r="UUW32" s="85"/>
      <c r="UUX32" s="74"/>
      <c r="UUY32" s="74"/>
      <c r="UUZ32" s="85"/>
      <c r="UVA32" s="74"/>
      <c r="UVB32" s="74"/>
      <c r="UVC32" s="85"/>
      <c r="UVD32" s="80"/>
      <c r="UVE32" s="80"/>
      <c r="UVF32" s="85"/>
      <c r="UVG32" s="77"/>
      <c r="UVH32" s="74"/>
      <c r="UVI32" s="74"/>
      <c r="UVJ32" s="85"/>
      <c r="UVK32" s="74"/>
      <c r="UVL32" s="74"/>
      <c r="UVM32" s="85"/>
      <c r="UVN32" s="74"/>
      <c r="UVO32" s="74"/>
      <c r="UVP32" s="85"/>
      <c r="UVQ32" s="74"/>
      <c r="UVR32" s="74"/>
      <c r="UVS32" s="85"/>
      <c r="UVT32" s="80"/>
      <c r="UVU32" s="80"/>
      <c r="UVV32" s="85"/>
      <c r="UVW32" s="77"/>
      <c r="UVX32" s="74"/>
      <c r="UVY32" s="74"/>
      <c r="UVZ32" s="85"/>
      <c r="UWA32" s="74"/>
      <c r="UWB32" s="74"/>
      <c r="UWC32" s="85"/>
      <c r="UWD32" s="74"/>
      <c r="UWE32" s="74"/>
      <c r="UWF32" s="85"/>
      <c r="UWG32" s="74"/>
      <c r="UWH32" s="74"/>
      <c r="UWI32" s="85"/>
      <c r="UWJ32" s="80"/>
      <c r="UWK32" s="80"/>
      <c r="UWL32" s="85"/>
      <c r="UWM32" s="77"/>
      <c r="UWN32" s="74"/>
      <c r="UWO32" s="74"/>
      <c r="UWP32" s="85"/>
      <c r="UWQ32" s="74"/>
      <c r="UWR32" s="74"/>
      <c r="UWS32" s="85"/>
      <c r="UWT32" s="74"/>
      <c r="UWU32" s="74"/>
      <c r="UWV32" s="85"/>
      <c r="UWW32" s="74"/>
      <c r="UWX32" s="74"/>
      <c r="UWY32" s="85"/>
      <c r="UWZ32" s="80"/>
      <c r="UXA32" s="80"/>
      <c r="UXB32" s="85"/>
      <c r="UXC32" s="77"/>
      <c r="UXD32" s="74"/>
      <c r="UXE32" s="74"/>
      <c r="UXF32" s="85"/>
      <c r="UXG32" s="74"/>
      <c r="UXH32" s="74"/>
      <c r="UXI32" s="85"/>
      <c r="UXJ32" s="74"/>
      <c r="UXK32" s="74"/>
      <c r="UXL32" s="85"/>
      <c r="UXM32" s="74"/>
      <c r="UXN32" s="74"/>
      <c r="UXO32" s="85"/>
      <c r="UXP32" s="80"/>
      <c r="UXQ32" s="80"/>
      <c r="UXR32" s="85"/>
      <c r="UXS32" s="77"/>
      <c r="UXT32" s="74"/>
      <c r="UXU32" s="74"/>
      <c r="UXV32" s="85"/>
      <c r="UXW32" s="74"/>
      <c r="UXX32" s="74"/>
      <c r="UXY32" s="85"/>
      <c r="UXZ32" s="74"/>
      <c r="UYA32" s="74"/>
      <c r="UYB32" s="85"/>
      <c r="UYC32" s="74"/>
      <c r="UYD32" s="74"/>
      <c r="UYE32" s="85"/>
      <c r="UYF32" s="80"/>
      <c r="UYG32" s="80"/>
      <c r="UYH32" s="85"/>
      <c r="UYI32" s="77"/>
      <c r="UYJ32" s="74"/>
      <c r="UYK32" s="74"/>
      <c r="UYL32" s="85"/>
      <c r="UYM32" s="74"/>
      <c r="UYN32" s="74"/>
      <c r="UYO32" s="85"/>
      <c r="UYP32" s="74"/>
      <c r="UYQ32" s="74"/>
      <c r="UYR32" s="85"/>
      <c r="UYS32" s="74"/>
      <c r="UYT32" s="74"/>
      <c r="UYU32" s="85"/>
      <c r="UYV32" s="80"/>
      <c r="UYW32" s="80"/>
      <c r="UYX32" s="85"/>
      <c r="UYY32" s="77"/>
      <c r="UYZ32" s="74"/>
      <c r="UZA32" s="74"/>
      <c r="UZB32" s="85"/>
      <c r="UZC32" s="74"/>
      <c r="UZD32" s="74"/>
      <c r="UZE32" s="85"/>
      <c r="UZF32" s="74"/>
      <c r="UZG32" s="74"/>
      <c r="UZH32" s="85"/>
      <c r="UZI32" s="74"/>
      <c r="UZJ32" s="74"/>
      <c r="UZK32" s="85"/>
      <c r="UZL32" s="80"/>
      <c r="UZM32" s="80"/>
      <c r="UZN32" s="85"/>
      <c r="UZO32" s="77"/>
      <c r="UZP32" s="74"/>
      <c r="UZQ32" s="74"/>
      <c r="UZR32" s="85"/>
      <c r="UZS32" s="74"/>
      <c r="UZT32" s="74"/>
      <c r="UZU32" s="85"/>
      <c r="UZV32" s="74"/>
      <c r="UZW32" s="74"/>
      <c r="UZX32" s="85"/>
      <c r="UZY32" s="74"/>
      <c r="UZZ32" s="74"/>
      <c r="VAA32" s="85"/>
      <c r="VAB32" s="80"/>
      <c r="VAC32" s="80"/>
      <c r="VAD32" s="85"/>
      <c r="VAE32" s="77"/>
      <c r="VAF32" s="74"/>
      <c r="VAG32" s="74"/>
      <c r="VAH32" s="85"/>
      <c r="VAI32" s="74"/>
      <c r="VAJ32" s="74"/>
      <c r="VAK32" s="85"/>
      <c r="VAL32" s="74"/>
      <c r="VAM32" s="74"/>
      <c r="VAN32" s="85"/>
      <c r="VAO32" s="74"/>
      <c r="VAP32" s="74"/>
      <c r="VAQ32" s="85"/>
      <c r="VAR32" s="80"/>
      <c r="VAS32" s="80"/>
      <c r="VAT32" s="85"/>
      <c r="VAU32" s="77"/>
      <c r="VAV32" s="74"/>
      <c r="VAW32" s="74"/>
      <c r="VAX32" s="85"/>
      <c r="VAY32" s="74"/>
      <c r="VAZ32" s="74"/>
      <c r="VBA32" s="85"/>
      <c r="VBB32" s="74"/>
      <c r="VBC32" s="74"/>
      <c r="VBD32" s="85"/>
      <c r="VBE32" s="74"/>
      <c r="VBF32" s="74"/>
      <c r="VBG32" s="85"/>
      <c r="VBH32" s="80"/>
      <c r="VBI32" s="80"/>
      <c r="VBJ32" s="85"/>
      <c r="VBK32" s="77"/>
      <c r="VBL32" s="74"/>
      <c r="VBM32" s="74"/>
      <c r="VBN32" s="85"/>
      <c r="VBO32" s="74"/>
      <c r="VBP32" s="74"/>
      <c r="VBQ32" s="85"/>
      <c r="VBR32" s="74"/>
      <c r="VBS32" s="74"/>
      <c r="VBT32" s="85"/>
      <c r="VBU32" s="74"/>
      <c r="VBV32" s="74"/>
      <c r="VBW32" s="85"/>
      <c r="VBX32" s="80"/>
      <c r="VBY32" s="80"/>
      <c r="VBZ32" s="85"/>
      <c r="VCA32" s="77"/>
      <c r="VCB32" s="74"/>
      <c r="VCC32" s="74"/>
      <c r="VCD32" s="85"/>
      <c r="VCE32" s="74"/>
      <c r="VCF32" s="74"/>
      <c r="VCG32" s="85"/>
      <c r="VCH32" s="74"/>
      <c r="VCI32" s="74"/>
      <c r="VCJ32" s="85"/>
      <c r="VCK32" s="74"/>
      <c r="VCL32" s="74"/>
      <c r="VCM32" s="85"/>
      <c r="VCN32" s="80"/>
      <c r="VCO32" s="80"/>
      <c r="VCP32" s="85"/>
      <c r="VCQ32" s="77"/>
      <c r="VCR32" s="74"/>
      <c r="VCS32" s="74"/>
      <c r="VCT32" s="85"/>
      <c r="VCU32" s="74"/>
      <c r="VCV32" s="74"/>
      <c r="VCW32" s="85"/>
      <c r="VCX32" s="74"/>
      <c r="VCY32" s="74"/>
      <c r="VCZ32" s="85"/>
      <c r="VDA32" s="74"/>
      <c r="VDB32" s="74"/>
      <c r="VDC32" s="85"/>
      <c r="VDD32" s="80"/>
      <c r="VDE32" s="80"/>
      <c r="VDF32" s="85"/>
      <c r="VDG32" s="77"/>
      <c r="VDH32" s="74"/>
      <c r="VDI32" s="74"/>
      <c r="VDJ32" s="85"/>
      <c r="VDK32" s="74"/>
      <c r="VDL32" s="74"/>
      <c r="VDM32" s="85"/>
      <c r="VDN32" s="74"/>
      <c r="VDO32" s="74"/>
      <c r="VDP32" s="85"/>
      <c r="VDQ32" s="74"/>
      <c r="VDR32" s="74"/>
      <c r="VDS32" s="85"/>
      <c r="VDT32" s="80"/>
      <c r="VDU32" s="80"/>
      <c r="VDV32" s="85"/>
      <c r="VDW32" s="77"/>
      <c r="VDX32" s="74"/>
      <c r="VDY32" s="74"/>
      <c r="VDZ32" s="85"/>
      <c r="VEA32" s="74"/>
      <c r="VEB32" s="74"/>
      <c r="VEC32" s="85"/>
      <c r="VED32" s="74"/>
      <c r="VEE32" s="74"/>
      <c r="VEF32" s="85"/>
      <c r="VEG32" s="74"/>
      <c r="VEH32" s="74"/>
      <c r="VEI32" s="85"/>
      <c r="VEJ32" s="80"/>
      <c r="VEK32" s="80"/>
      <c r="VEL32" s="85"/>
      <c r="VEM32" s="77"/>
      <c r="VEN32" s="74"/>
      <c r="VEO32" s="74"/>
      <c r="VEP32" s="85"/>
      <c r="VEQ32" s="74"/>
      <c r="VER32" s="74"/>
      <c r="VES32" s="85"/>
      <c r="VET32" s="74"/>
      <c r="VEU32" s="74"/>
      <c r="VEV32" s="85"/>
      <c r="VEW32" s="74"/>
      <c r="VEX32" s="74"/>
      <c r="VEY32" s="85"/>
      <c r="VEZ32" s="80"/>
      <c r="VFA32" s="80"/>
      <c r="VFB32" s="85"/>
      <c r="VFC32" s="77"/>
      <c r="VFD32" s="74"/>
      <c r="VFE32" s="74"/>
      <c r="VFF32" s="85"/>
      <c r="VFG32" s="74"/>
      <c r="VFH32" s="74"/>
      <c r="VFI32" s="85"/>
      <c r="VFJ32" s="74"/>
      <c r="VFK32" s="74"/>
      <c r="VFL32" s="85"/>
      <c r="VFM32" s="74"/>
      <c r="VFN32" s="74"/>
      <c r="VFO32" s="85"/>
      <c r="VFP32" s="80"/>
      <c r="VFQ32" s="80"/>
      <c r="VFR32" s="85"/>
      <c r="VFS32" s="77"/>
      <c r="VFT32" s="74"/>
      <c r="VFU32" s="74"/>
      <c r="VFV32" s="85"/>
      <c r="VFW32" s="74"/>
      <c r="VFX32" s="74"/>
      <c r="VFY32" s="85"/>
      <c r="VFZ32" s="74"/>
      <c r="VGA32" s="74"/>
      <c r="VGB32" s="85"/>
      <c r="VGC32" s="74"/>
      <c r="VGD32" s="74"/>
      <c r="VGE32" s="85"/>
      <c r="VGF32" s="80"/>
      <c r="VGG32" s="80"/>
      <c r="VGH32" s="85"/>
      <c r="VGI32" s="77"/>
      <c r="VGJ32" s="74"/>
      <c r="VGK32" s="74"/>
      <c r="VGL32" s="85"/>
      <c r="VGM32" s="74"/>
      <c r="VGN32" s="74"/>
      <c r="VGO32" s="85"/>
      <c r="VGP32" s="74"/>
      <c r="VGQ32" s="74"/>
      <c r="VGR32" s="85"/>
      <c r="VGS32" s="74"/>
      <c r="VGT32" s="74"/>
      <c r="VGU32" s="85"/>
      <c r="VGV32" s="80"/>
      <c r="VGW32" s="80"/>
      <c r="VGX32" s="85"/>
      <c r="VGY32" s="77"/>
      <c r="VGZ32" s="74"/>
      <c r="VHA32" s="74"/>
      <c r="VHB32" s="85"/>
      <c r="VHC32" s="74"/>
      <c r="VHD32" s="74"/>
      <c r="VHE32" s="85"/>
      <c r="VHF32" s="74"/>
      <c r="VHG32" s="74"/>
      <c r="VHH32" s="85"/>
      <c r="VHI32" s="74"/>
      <c r="VHJ32" s="74"/>
      <c r="VHK32" s="85"/>
      <c r="VHL32" s="80"/>
      <c r="VHM32" s="80"/>
      <c r="VHN32" s="85"/>
      <c r="VHO32" s="77"/>
      <c r="VHP32" s="74"/>
      <c r="VHQ32" s="74"/>
      <c r="VHR32" s="85"/>
      <c r="VHS32" s="74"/>
      <c r="VHT32" s="74"/>
      <c r="VHU32" s="85"/>
      <c r="VHV32" s="74"/>
      <c r="VHW32" s="74"/>
      <c r="VHX32" s="85"/>
      <c r="VHY32" s="74"/>
      <c r="VHZ32" s="74"/>
      <c r="VIA32" s="85"/>
      <c r="VIB32" s="80"/>
      <c r="VIC32" s="80"/>
      <c r="VID32" s="85"/>
      <c r="VIE32" s="77"/>
      <c r="VIF32" s="74"/>
      <c r="VIG32" s="74"/>
      <c r="VIH32" s="85"/>
      <c r="VII32" s="74"/>
      <c r="VIJ32" s="74"/>
      <c r="VIK32" s="85"/>
      <c r="VIL32" s="74"/>
      <c r="VIM32" s="74"/>
      <c r="VIN32" s="85"/>
      <c r="VIO32" s="74"/>
      <c r="VIP32" s="74"/>
      <c r="VIQ32" s="85"/>
      <c r="VIR32" s="80"/>
      <c r="VIS32" s="80"/>
      <c r="VIT32" s="85"/>
      <c r="VIU32" s="77"/>
      <c r="VIV32" s="74"/>
      <c r="VIW32" s="74"/>
      <c r="VIX32" s="85"/>
      <c r="VIY32" s="74"/>
      <c r="VIZ32" s="74"/>
      <c r="VJA32" s="85"/>
      <c r="VJB32" s="74"/>
      <c r="VJC32" s="74"/>
      <c r="VJD32" s="85"/>
      <c r="VJE32" s="74"/>
      <c r="VJF32" s="74"/>
      <c r="VJG32" s="85"/>
      <c r="VJH32" s="80"/>
      <c r="VJI32" s="80"/>
      <c r="VJJ32" s="85"/>
      <c r="VJK32" s="77"/>
      <c r="VJL32" s="74"/>
      <c r="VJM32" s="74"/>
      <c r="VJN32" s="85"/>
      <c r="VJO32" s="74"/>
      <c r="VJP32" s="74"/>
      <c r="VJQ32" s="85"/>
      <c r="VJR32" s="74"/>
      <c r="VJS32" s="74"/>
      <c r="VJT32" s="85"/>
      <c r="VJU32" s="74"/>
      <c r="VJV32" s="74"/>
      <c r="VJW32" s="85"/>
      <c r="VJX32" s="80"/>
      <c r="VJY32" s="80"/>
      <c r="VJZ32" s="85"/>
      <c r="VKA32" s="77"/>
      <c r="VKB32" s="74"/>
      <c r="VKC32" s="74"/>
      <c r="VKD32" s="85"/>
      <c r="VKE32" s="74"/>
      <c r="VKF32" s="74"/>
      <c r="VKG32" s="85"/>
      <c r="VKH32" s="74"/>
      <c r="VKI32" s="74"/>
      <c r="VKJ32" s="85"/>
      <c r="VKK32" s="74"/>
      <c r="VKL32" s="74"/>
      <c r="VKM32" s="85"/>
      <c r="VKN32" s="80"/>
      <c r="VKO32" s="80"/>
      <c r="VKP32" s="85"/>
      <c r="VKQ32" s="77"/>
      <c r="VKR32" s="74"/>
      <c r="VKS32" s="74"/>
      <c r="VKT32" s="85"/>
      <c r="VKU32" s="74"/>
      <c r="VKV32" s="74"/>
      <c r="VKW32" s="85"/>
      <c r="VKX32" s="74"/>
      <c r="VKY32" s="74"/>
      <c r="VKZ32" s="85"/>
      <c r="VLA32" s="74"/>
      <c r="VLB32" s="74"/>
      <c r="VLC32" s="85"/>
      <c r="VLD32" s="80"/>
      <c r="VLE32" s="80"/>
      <c r="VLF32" s="85"/>
      <c r="VLG32" s="77"/>
      <c r="VLH32" s="74"/>
      <c r="VLI32" s="74"/>
      <c r="VLJ32" s="85"/>
      <c r="VLK32" s="74"/>
      <c r="VLL32" s="74"/>
      <c r="VLM32" s="85"/>
      <c r="VLN32" s="74"/>
      <c r="VLO32" s="74"/>
      <c r="VLP32" s="85"/>
      <c r="VLQ32" s="74"/>
      <c r="VLR32" s="74"/>
      <c r="VLS32" s="85"/>
      <c r="VLT32" s="80"/>
      <c r="VLU32" s="80"/>
      <c r="VLV32" s="85"/>
      <c r="VLW32" s="77"/>
      <c r="VLX32" s="74"/>
      <c r="VLY32" s="74"/>
      <c r="VLZ32" s="85"/>
      <c r="VMA32" s="74"/>
      <c r="VMB32" s="74"/>
      <c r="VMC32" s="85"/>
      <c r="VMD32" s="74"/>
      <c r="VME32" s="74"/>
      <c r="VMF32" s="85"/>
      <c r="VMG32" s="74"/>
      <c r="VMH32" s="74"/>
      <c r="VMI32" s="85"/>
      <c r="VMJ32" s="80"/>
      <c r="VMK32" s="80"/>
      <c r="VML32" s="85"/>
      <c r="VMM32" s="77"/>
      <c r="VMN32" s="74"/>
      <c r="VMO32" s="74"/>
      <c r="VMP32" s="85"/>
      <c r="VMQ32" s="74"/>
      <c r="VMR32" s="74"/>
      <c r="VMS32" s="85"/>
      <c r="VMT32" s="74"/>
      <c r="VMU32" s="74"/>
      <c r="VMV32" s="85"/>
      <c r="VMW32" s="74"/>
      <c r="VMX32" s="74"/>
      <c r="VMY32" s="85"/>
      <c r="VMZ32" s="80"/>
      <c r="VNA32" s="80"/>
      <c r="VNB32" s="85"/>
      <c r="VNC32" s="77"/>
      <c r="VND32" s="74"/>
      <c r="VNE32" s="74"/>
      <c r="VNF32" s="85"/>
      <c r="VNG32" s="74"/>
      <c r="VNH32" s="74"/>
      <c r="VNI32" s="85"/>
      <c r="VNJ32" s="74"/>
      <c r="VNK32" s="74"/>
      <c r="VNL32" s="85"/>
      <c r="VNM32" s="74"/>
      <c r="VNN32" s="74"/>
      <c r="VNO32" s="85"/>
      <c r="VNP32" s="80"/>
      <c r="VNQ32" s="80"/>
      <c r="VNR32" s="85"/>
      <c r="VNS32" s="77"/>
      <c r="VNT32" s="74"/>
      <c r="VNU32" s="74"/>
      <c r="VNV32" s="85"/>
      <c r="VNW32" s="74"/>
      <c r="VNX32" s="74"/>
      <c r="VNY32" s="85"/>
      <c r="VNZ32" s="74"/>
      <c r="VOA32" s="74"/>
      <c r="VOB32" s="85"/>
      <c r="VOC32" s="74"/>
      <c r="VOD32" s="74"/>
      <c r="VOE32" s="85"/>
      <c r="VOF32" s="80"/>
      <c r="VOG32" s="80"/>
      <c r="VOH32" s="85"/>
      <c r="VOI32" s="77"/>
      <c r="VOJ32" s="74"/>
      <c r="VOK32" s="74"/>
      <c r="VOL32" s="85"/>
      <c r="VOM32" s="74"/>
      <c r="VON32" s="74"/>
      <c r="VOO32" s="85"/>
      <c r="VOP32" s="74"/>
      <c r="VOQ32" s="74"/>
      <c r="VOR32" s="85"/>
      <c r="VOS32" s="74"/>
      <c r="VOT32" s="74"/>
      <c r="VOU32" s="85"/>
      <c r="VOV32" s="80"/>
      <c r="VOW32" s="80"/>
      <c r="VOX32" s="85"/>
      <c r="VOY32" s="77"/>
      <c r="VOZ32" s="74"/>
      <c r="VPA32" s="74"/>
      <c r="VPB32" s="85"/>
      <c r="VPC32" s="74"/>
      <c r="VPD32" s="74"/>
      <c r="VPE32" s="85"/>
      <c r="VPF32" s="74"/>
      <c r="VPG32" s="74"/>
      <c r="VPH32" s="85"/>
      <c r="VPI32" s="74"/>
      <c r="VPJ32" s="74"/>
      <c r="VPK32" s="85"/>
      <c r="VPL32" s="80"/>
      <c r="VPM32" s="80"/>
      <c r="VPN32" s="85"/>
      <c r="VPO32" s="77"/>
      <c r="VPP32" s="74"/>
      <c r="VPQ32" s="74"/>
      <c r="VPR32" s="85"/>
      <c r="VPS32" s="74"/>
      <c r="VPT32" s="74"/>
      <c r="VPU32" s="85"/>
      <c r="VPV32" s="74"/>
      <c r="VPW32" s="74"/>
      <c r="VPX32" s="85"/>
      <c r="VPY32" s="74"/>
      <c r="VPZ32" s="74"/>
      <c r="VQA32" s="85"/>
      <c r="VQB32" s="80"/>
      <c r="VQC32" s="80"/>
      <c r="VQD32" s="85"/>
      <c r="VQE32" s="77"/>
      <c r="VQF32" s="74"/>
      <c r="VQG32" s="74"/>
      <c r="VQH32" s="85"/>
      <c r="VQI32" s="74"/>
      <c r="VQJ32" s="74"/>
      <c r="VQK32" s="85"/>
      <c r="VQL32" s="74"/>
      <c r="VQM32" s="74"/>
      <c r="VQN32" s="85"/>
      <c r="VQO32" s="74"/>
      <c r="VQP32" s="74"/>
      <c r="VQQ32" s="85"/>
      <c r="VQR32" s="80"/>
      <c r="VQS32" s="80"/>
      <c r="VQT32" s="85"/>
      <c r="VQU32" s="77"/>
      <c r="VQV32" s="74"/>
      <c r="VQW32" s="74"/>
      <c r="VQX32" s="85"/>
      <c r="VQY32" s="74"/>
      <c r="VQZ32" s="74"/>
      <c r="VRA32" s="85"/>
      <c r="VRB32" s="74"/>
      <c r="VRC32" s="74"/>
      <c r="VRD32" s="85"/>
      <c r="VRE32" s="74"/>
      <c r="VRF32" s="74"/>
      <c r="VRG32" s="85"/>
      <c r="VRH32" s="80"/>
      <c r="VRI32" s="80"/>
      <c r="VRJ32" s="85"/>
      <c r="VRK32" s="77"/>
      <c r="VRL32" s="74"/>
      <c r="VRM32" s="74"/>
      <c r="VRN32" s="85"/>
      <c r="VRO32" s="74"/>
      <c r="VRP32" s="74"/>
      <c r="VRQ32" s="85"/>
      <c r="VRR32" s="74"/>
      <c r="VRS32" s="74"/>
      <c r="VRT32" s="85"/>
      <c r="VRU32" s="74"/>
      <c r="VRV32" s="74"/>
      <c r="VRW32" s="85"/>
      <c r="VRX32" s="80"/>
      <c r="VRY32" s="80"/>
      <c r="VRZ32" s="85"/>
      <c r="VSA32" s="77"/>
      <c r="VSB32" s="74"/>
      <c r="VSC32" s="74"/>
      <c r="VSD32" s="85"/>
      <c r="VSE32" s="74"/>
      <c r="VSF32" s="74"/>
      <c r="VSG32" s="85"/>
      <c r="VSH32" s="74"/>
      <c r="VSI32" s="74"/>
      <c r="VSJ32" s="85"/>
      <c r="VSK32" s="74"/>
      <c r="VSL32" s="74"/>
      <c r="VSM32" s="85"/>
      <c r="VSN32" s="80"/>
      <c r="VSO32" s="80"/>
      <c r="VSP32" s="85"/>
      <c r="VSQ32" s="77"/>
      <c r="VSR32" s="74"/>
      <c r="VSS32" s="74"/>
      <c r="VST32" s="85"/>
      <c r="VSU32" s="74"/>
      <c r="VSV32" s="74"/>
      <c r="VSW32" s="85"/>
      <c r="VSX32" s="74"/>
      <c r="VSY32" s="74"/>
      <c r="VSZ32" s="85"/>
      <c r="VTA32" s="74"/>
      <c r="VTB32" s="74"/>
      <c r="VTC32" s="85"/>
      <c r="VTD32" s="80"/>
      <c r="VTE32" s="80"/>
      <c r="VTF32" s="85"/>
      <c r="VTG32" s="77"/>
      <c r="VTH32" s="74"/>
      <c r="VTI32" s="74"/>
      <c r="VTJ32" s="85"/>
      <c r="VTK32" s="74"/>
      <c r="VTL32" s="74"/>
      <c r="VTM32" s="85"/>
      <c r="VTN32" s="74"/>
      <c r="VTO32" s="74"/>
      <c r="VTP32" s="85"/>
      <c r="VTQ32" s="74"/>
      <c r="VTR32" s="74"/>
      <c r="VTS32" s="85"/>
      <c r="VTT32" s="80"/>
      <c r="VTU32" s="80"/>
      <c r="VTV32" s="85"/>
      <c r="VTW32" s="77"/>
      <c r="VTX32" s="74"/>
      <c r="VTY32" s="74"/>
      <c r="VTZ32" s="85"/>
      <c r="VUA32" s="74"/>
      <c r="VUB32" s="74"/>
      <c r="VUC32" s="85"/>
      <c r="VUD32" s="74"/>
      <c r="VUE32" s="74"/>
      <c r="VUF32" s="85"/>
      <c r="VUG32" s="74"/>
      <c r="VUH32" s="74"/>
      <c r="VUI32" s="85"/>
      <c r="VUJ32" s="80"/>
      <c r="VUK32" s="80"/>
      <c r="VUL32" s="85"/>
      <c r="VUM32" s="77"/>
      <c r="VUN32" s="74"/>
      <c r="VUO32" s="74"/>
      <c r="VUP32" s="85"/>
      <c r="VUQ32" s="74"/>
      <c r="VUR32" s="74"/>
      <c r="VUS32" s="85"/>
      <c r="VUT32" s="74"/>
      <c r="VUU32" s="74"/>
      <c r="VUV32" s="85"/>
      <c r="VUW32" s="74"/>
      <c r="VUX32" s="74"/>
      <c r="VUY32" s="85"/>
      <c r="VUZ32" s="80"/>
      <c r="VVA32" s="80"/>
      <c r="VVB32" s="85"/>
      <c r="VVC32" s="77"/>
      <c r="VVD32" s="74"/>
      <c r="VVE32" s="74"/>
      <c r="VVF32" s="85"/>
      <c r="VVG32" s="74"/>
      <c r="VVH32" s="74"/>
      <c r="VVI32" s="85"/>
      <c r="VVJ32" s="74"/>
      <c r="VVK32" s="74"/>
      <c r="VVL32" s="85"/>
      <c r="VVM32" s="74"/>
      <c r="VVN32" s="74"/>
      <c r="VVO32" s="85"/>
      <c r="VVP32" s="80"/>
      <c r="VVQ32" s="80"/>
      <c r="VVR32" s="85"/>
      <c r="VVS32" s="77"/>
      <c r="VVT32" s="74"/>
      <c r="VVU32" s="74"/>
      <c r="VVV32" s="85"/>
      <c r="VVW32" s="74"/>
      <c r="VVX32" s="74"/>
      <c r="VVY32" s="85"/>
      <c r="VVZ32" s="74"/>
      <c r="VWA32" s="74"/>
      <c r="VWB32" s="85"/>
      <c r="VWC32" s="74"/>
      <c r="VWD32" s="74"/>
      <c r="VWE32" s="85"/>
      <c r="VWF32" s="80"/>
      <c r="VWG32" s="80"/>
      <c r="VWH32" s="85"/>
      <c r="VWI32" s="77"/>
      <c r="VWJ32" s="74"/>
      <c r="VWK32" s="74"/>
      <c r="VWL32" s="85"/>
      <c r="VWM32" s="74"/>
      <c r="VWN32" s="74"/>
      <c r="VWO32" s="85"/>
      <c r="VWP32" s="74"/>
      <c r="VWQ32" s="74"/>
      <c r="VWR32" s="85"/>
      <c r="VWS32" s="74"/>
      <c r="VWT32" s="74"/>
      <c r="VWU32" s="85"/>
      <c r="VWV32" s="80"/>
      <c r="VWW32" s="80"/>
      <c r="VWX32" s="85"/>
      <c r="VWY32" s="77"/>
      <c r="VWZ32" s="74"/>
      <c r="VXA32" s="74"/>
      <c r="VXB32" s="85"/>
      <c r="VXC32" s="74"/>
      <c r="VXD32" s="74"/>
      <c r="VXE32" s="85"/>
      <c r="VXF32" s="74"/>
      <c r="VXG32" s="74"/>
      <c r="VXH32" s="85"/>
      <c r="VXI32" s="74"/>
      <c r="VXJ32" s="74"/>
      <c r="VXK32" s="85"/>
      <c r="VXL32" s="80"/>
      <c r="VXM32" s="80"/>
      <c r="VXN32" s="85"/>
      <c r="VXO32" s="77"/>
      <c r="VXP32" s="74"/>
      <c r="VXQ32" s="74"/>
      <c r="VXR32" s="85"/>
      <c r="VXS32" s="74"/>
      <c r="VXT32" s="74"/>
      <c r="VXU32" s="85"/>
      <c r="VXV32" s="74"/>
      <c r="VXW32" s="74"/>
      <c r="VXX32" s="85"/>
      <c r="VXY32" s="74"/>
      <c r="VXZ32" s="74"/>
      <c r="VYA32" s="85"/>
      <c r="VYB32" s="80"/>
      <c r="VYC32" s="80"/>
      <c r="VYD32" s="85"/>
      <c r="VYE32" s="77"/>
      <c r="VYF32" s="74"/>
      <c r="VYG32" s="74"/>
      <c r="VYH32" s="85"/>
      <c r="VYI32" s="74"/>
      <c r="VYJ32" s="74"/>
      <c r="VYK32" s="85"/>
      <c r="VYL32" s="74"/>
      <c r="VYM32" s="74"/>
      <c r="VYN32" s="85"/>
      <c r="VYO32" s="74"/>
      <c r="VYP32" s="74"/>
      <c r="VYQ32" s="85"/>
      <c r="VYR32" s="80"/>
      <c r="VYS32" s="80"/>
      <c r="VYT32" s="85"/>
      <c r="VYU32" s="77"/>
      <c r="VYV32" s="74"/>
      <c r="VYW32" s="74"/>
      <c r="VYX32" s="85"/>
      <c r="VYY32" s="74"/>
      <c r="VYZ32" s="74"/>
      <c r="VZA32" s="85"/>
      <c r="VZB32" s="74"/>
      <c r="VZC32" s="74"/>
      <c r="VZD32" s="85"/>
      <c r="VZE32" s="74"/>
      <c r="VZF32" s="74"/>
      <c r="VZG32" s="85"/>
      <c r="VZH32" s="80"/>
      <c r="VZI32" s="80"/>
      <c r="VZJ32" s="85"/>
      <c r="VZK32" s="77"/>
      <c r="VZL32" s="74"/>
      <c r="VZM32" s="74"/>
      <c r="VZN32" s="85"/>
      <c r="VZO32" s="74"/>
      <c r="VZP32" s="74"/>
      <c r="VZQ32" s="85"/>
      <c r="VZR32" s="74"/>
      <c r="VZS32" s="74"/>
      <c r="VZT32" s="85"/>
      <c r="VZU32" s="74"/>
      <c r="VZV32" s="74"/>
      <c r="VZW32" s="85"/>
      <c r="VZX32" s="80"/>
      <c r="VZY32" s="80"/>
      <c r="VZZ32" s="85"/>
      <c r="WAA32" s="77"/>
      <c r="WAB32" s="74"/>
      <c r="WAC32" s="74"/>
      <c r="WAD32" s="85"/>
      <c r="WAE32" s="74"/>
      <c r="WAF32" s="74"/>
      <c r="WAG32" s="85"/>
      <c r="WAH32" s="74"/>
      <c r="WAI32" s="74"/>
      <c r="WAJ32" s="85"/>
      <c r="WAK32" s="74"/>
      <c r="WAL32" s="74"/>
      <c r="WAM32" s="85"/>
      <c r="WAN32" s="80"/>
      <c r="WAO32" s="80"/>
      <c r="WAP32" s="85"/>
      <c r="WAQ32" s="77"/>
      <c r="WAR32" s="74"/>
      <c r="WAS32" s="74"/>
      <c r="WAT32" s="85"/>
      <c r="WAU32" s="74"/>
      <c r="WAV32" s="74"/>
      <c r="WAW32" s="85"/>
      <c r="WAX32" s="74"/>
      <c r="WAY32" s="74"/>
      <c r="WAZ32" s="85"/>
      <c r="WBA32" s="74"/>
      <c r="WBB32" s="74"/>
      <c r="WBC32" s="85"/>
      <c r="WBD32" s="80"/>
      <c r="WBE32" s="80"/>
      <c r="WBF32" s="85"/>
      <c r="WBG32" s="77"/>
      <c r="WBH32" s="74"/>
      <c r="WBI32" s="74"/>
      <c r="WBJ32" s="85"/>
      <c r="WBK32" s="74"/>
      <c r="WBL32" s="74"/>
      <c r="WBM32" s="85"/>
      <c r="WBN32" s="74"/>
      <c r="WBO32" s="74"/>
      <c r="WBP32" s="85"/>
      <c r="WBQ32" s="74"/>
      <c r="WBR32" s="74"/>
      <c r="WBS32" s="85"/>
      <c r="WBT32" s="80"/>
      <c r="WBU32" s="80"/>
      <c r="WBV32" s="85"/>
      <c r="WBW32" s="77"/>
      <c r="WBX32" s="74"/>
      <c r="WBY32" s="74"/>
      <c r="WBZ32" s="85"/>
      <c r="WCA32" s="74"/>
      <c r="WCB32" s="74"/>
      <c r="WCC32" s="85"/>
      <c r="WCD32" s="74"/>
      <c r="WCE32" s="74"/>
      <c r="WCF32" s="85"/>
      <c r="WCG32" s="74"/>
      <c r="WCH32" s="74"/>
      <c r="WCI32" s="85"/>
      <c r="WCJ32" s="80"/>
      <c r="WCK32" s="80"/>
      <c r="WCL32" s="85"/>
      <c r="WCM32" s="77"/>
      <c r="WCN32" s="74"/>
      <c r="WCO32" s="74"/>
      <c r="WCP32" s="85"/>
      <c r="WCQ32" s="74"/>
      <c r="WCR32" s="74"/>
      <c r="WCS32" s="85"/>
      <c r="WCT32" s="74"/>
      <c r="WCU32" s="74"/>
      <c r="WCV32" s="85"/>
      <c r="WCW32" s="74"/>
      <c r="WCX32" s="74"/>
      <c r="WCY32" s="85"/>
      <c r="WCZ32" s="80"/>
      <c r="WDA32" s="80"/>
      <c r="WDB32" s="85"/>
      <c r="WDC32" s="77"/>
      <c r="WDD32" s="74"/>
      <c r="WDE32" s="74"/>
      <c r="WDF32" s="85"/>
      <c r="WDG32" s="74"/>
      <c r="WDH32" s="74"/>
      <c r="WDI32" s="85"/>
      <c r="WDJ32" s="74"/>
      <c r="WDK32" s="74"/>
      <c r="WDL32" s="85"/>
      <c r="WDM32" s="74"/>
      <c r="WDN32" s="74"/>
      <c r="WDO32" s="85"/>
      <c r="WDP32" s="80"/>
      <c r="WDQ32" s="80"/>
      <c r="WDR32" s="85"/>
      <c r="WDS32" s="77"/>
      <c r="WDT32" s="74"/>
      <c r="WDU32" s="74"/>
      <c r="WDV32" s="85"/>
      <c r="WDW32" s="74"/>
      <c r="WDX32" s="74"/>
      <c r="WDY32" s="85"/>
      <c r="WDZ32" s="74"/>
      <c r="WEA32" s="74"/>
      <c r="WEB32" s="85"/>
      <c r="WEC32" s="74"/>
      <c r="WED32" s="74"/>
      <c r="WEE32" s="85"/>
      <c r="WEF32" s="80"/>
      <c r="WEG32" s="80"/>
      <c r="WEH32" s="85"/>
      <c r="WEI32" s="77"/>
      <c r="WEJ32" s="74"/>
      <c r="WEK32" s="74"/>
      <c r="WEL32" s="85"/>
      <c r="WEM32" s="74"/>
      <c r="WEN32" s="74"/>
      <c r="WEO32" s="85"/>
      <c r="WEP32" s="74"/>
      <c r="WEQ32" s="74"/>
      <c r="WER32" s="85"/>
      <c r="WES32" s="74"/>
      <c r="WET32" s="74"/>
      <c r="WEU32" s="85"/>
      <c r="WEV32" s="80"/>
      <c r="WEW32" s="80"/>
      <c r="WEX32" s="85"/>
      <c r="WEY32" s="77"/>
      <c r="WEZ32" s="74"/>
      <c r="WFA32" s="74"/>
      <c r="WFB32" s="85"/>
      <c r="WFC32" s="74"/>
      <c r="WFD32" s="74"/>
      <c r="WFE32" s="85"/>
      <c r="WFF32" s="74"/>
      <c r="WFG32" s="74"/>
      <c r="WFH32" s="85"/>
      <c r="WFI32" s="74"/>
      <c r="WFJ32" s="74"/>
      <c r="WFK32" s="85"/>
      <c r="WFL32" s="80"/>
      <c r="WFM32" s="80"/>
      <c r="WFN32" s="85"/>
      <c r="WFO32" s="77"/>
      <c r="WFP32" s="74"/>
      <c r="WFQ32" s="74"/>
      <c r="WFR32" s="85"/>
      <c r="WFS32" s="74"/>
      <c r="WFT32" s="74"/>
      <c r="WFU32" s="85"/>
      <c r="WFV32" s="74"/>
      <c r="WFW32" s="74"/>
      <c r="WFX32" s="85"/>
      <c r="WFY32" s="74"/>
      <c r="WFZ32" s="74"/>
      <c r="WGA32" s="85"/>
      <c r="WGB32" s="80"/>
      <c r="WGC32" s="80"/>
      <c r="WGD32" s="85"/>
      <c r="WGE32" s="77"/>
      <c r="WGF32" s="74"/>
      <c r="WGG32" s="74"/>
      <c r="WGH32" s="85"/>
      <c r="WGI32" s="74"/>
      <c r="WGJ32" s="74"/>
      <c r="WGK32" s="85"/>
      <c r="WGL32" s="74"/>
      <c r="WGM32" s="74"/>
      <c r="WGN32" s="85"/>
      <c r="WGO32" s="74"/>
      <c r="WGP32" s="74"/>
      <c r="WGQ32" s="85"/>
      <c r="WGR32" s="80"/>
      <c r="WGS32" s="80"/>
      <c r="WGT32" s="85"/>
      <c r="WGU32" s="77"/>
      <c r="WGV32" s="74"/>
      <c r="WGW32" s="74"/>
      <c r="WGX32" s="85"/>
      <c r="WGY32" s="74"/>
      <c r="WGZ32" s="74"/>
      <c r="WHA32" s="85"/>
      <c r="WHB32" s="74"/>
      <c r="WHC32" s="74"/>
      <c r="WHD32" s="85"/>
      <c r="WHE32" s="74"/>
      <c r="WHF32" s="74"/>
      <c r="WHG32" s="85"/>
      <c r="WHH32" s="80"/>
      <c r="WHI32" s="80"/>
      <c r="WHJ32" s="85"/>
      <c r="WHK32" s="77"/>
      <c r="WHL32" s="74"/>
      <c r="WHM32" s="74"/>
      <c r="WHN32" s="85"/>
      <c r="WHO32" s="74"/>
      <c r="WHP32" s="74"/>
      <c r="WHQ32" s="85"/>
      <c r="WHR32" s="74"/>
      <c r="WHS32" s="74"/>
      <c r="WHT32" s="85"/>
      <c r="WHU32" s="74"/>
      <c r="WHV32" s="74"/>
      <c r="WHW32" s="85"/>
      <c r="WHX32" s="80"/>
      <c r="WHY32" s="80"/>
      <c r="WHZ32" s="85"/>
      <c r="WIA32" s="77"/>
      <c r="WIB32" s="74"/>
      <c r="WIC32" s="74"/>
      <c r="WID32" s="85"/>
      <c r="WIE32" s="74"/>
      <c r="WIF32" s="74"/>
      <c r="WIG32" s="85"/>
      <c r="WIH32" s="74"/>
      <c r="WII32" s="74"/>
      <c r="WIJ32" s="85"/>
      <c r="WIK32" s="74"/>
      <c r="WIL32" s="74"/>
      <c r="WIM32" s="85"/>
      <c r="WIN32" s="80"/>
      <c r="WIO32" s="80"/>
      <c r="WIP32" s="85"/>
      <c r="WIQ32" s="77"/>
      <c r="WIR32" s="74"/>
      <c r="WIS32" s="74"/>
      <c r="WIT32" s="85"/>
      <c r="WIU32" s="74"/>
      <c r="WIV32" s="74"/>
      <c r="WIW32" s="85"/>
      <c r="WIX32" s="74"/>
      <c r="WIY32" s="74"/>
      <c r="WIZ32" s="85"/>
      <c r="WJA32" s="74"/>
      <c r="WJB32" s="74"/>
      <c r="WJC32" s="85"/>
      <c r="WJD32" s="80"/>
      <c r="WJE32" s="80"/>
      <c r="WJF32" s="85"/>
      <c r="WJG32" s="77"/>
      <c r="WJH32" s="74"/>
      <c r="WJI32" s="74"/>
      <c r="WJJ32" s="85"/>
      <c r="WJK32" s="74"/>
      <c r="WJL32" s="74"/>
      <c r="WJM32" s="85"/>
      <c r="WJN32" s="74"/>
      <c r="WJO32" s="74"/>
      <c r="WJP32" s="85"/>
      <c r="WJQ32" s="74"/>
      <c r="WJR32" s="74"/>
      <c r="WJS32" s="85"/>
      <c r="WJT32" s="80"/>
      <c r="WJU32" s="80"/>
      <c r="WJV32" s="85"/>
      <c r="WJW32" s="77"/>
      <c r="WJX32" s="74"/>
      <c r="WJY32" s="74"/>
      <c r="WJZ32" s="85"/>
      <c r="WKA32" s="74"/>
      <c r="WKB32" s="74"/>
      <c r="WKC32" s="85"/>
      <c r="WKD32" s="74"/>
      <c r="WKE32" s="74"/>
      <c r="WKF32" s="85"/>
      <c r="WKG32" s="74"/>
      <c r="WKH32" s="74"/>
      <c r="WKI32" s="85"/>
      <c r="WKJ32" s="80"/>
      <c r="WKK32" s="80"/>
      <c r="WKL32" s="85"/>
      <c r="WKM32" s="77"/>
      <c r="WKN32" s="74"/>
      <c r="WKO32" s="74"/>
      <c r="WKP32" s="85"/>
      <c r="WKQ32" s="74"/>
      <c r="WKR32" s="74"/>
      <c r="WKS32" s="85"/>
      <c r="WKT32" s="74"/>
      <c r="WKU32" s="74"/>
      <c r="WKV32" s="85"/>
      <c r="WKW32" s="74"/>
      <c r="WKX32" s="74"/>
      <c r="WKY32" s="85"/>
      <c r="WKZ32" s="80"/>
      <c r="WLA32" s="80"/>
      <c r="WLB32" s="85"/>
      <c r="WLC32" s="77"/>
      <c r="WLD32" s="74"/>
      <c r="WLE32" s="74"/>
      <c r="WLF32" s="85"/>
      <c r="WLG32" s="74"/>
      <c r="WLH32" s="74"/>
      <c r="WLI32" s="85"/>
      <c r="WLJ32" s="74"/>
      <c r="WLK32" s="74"/>
      <c r="WLL32" s="85"/>
      <c r="WLM32" s="74"/>
      <c r="WLN32" s="74"/>
      <c r="WLO32" s="85"/>
      <c r="WLP32" s="80"/>
      <c r="WLQ32" s="80"/>
      <c r="WLR32" s="85"/>
      <c r="WLS32" s="77"/>
      <c r="WLT32" s="74"/>
      <c r="WLU32" s="74"/>
      <c r="WLV32" s="85"/>
      <c r="WLW32" s="74"/>
      <c r="WLX32" s="74"/>
      <c r="WLY32" s="85"/>
      <c r="WLZ32" s="74"/>
      <c r="WMA32" s="74"/>
      <c r="WMB32" s="85"/>
      <c r="WMC32" s="74"/>
      <c r="WMD32" s="74"/>
      <c r="WME32" s="85"/>
      <c r="WMF32" s="80"/>
      <c r="WMG32" s="80"/>
      <c r="WMH32" s="85"/>
      <c r="WMI32" s="77"/>
      <c r="WMJ32" s="74"/>
      <c r="WMK32" s="74"/>
      <c r="WML32" s="85"/>
      <c r="WMM32" s="74"/>
      <c r="WMN32" s="74"/>
      <c r="WMO32" s="85"/>
      <c r="WMP32" s="74"/>
      <c r="WMQ32" s="74"/>
      <c r="WMR32" s="85"/>
      <c r="WMS32" s="74"/>
      <c r="WMT32" s="74"/>
      <c r="WMU32" s="85"/>
      <c r="WMV32" s="80"/>
      <c r="WMW32" s="80"/>
      <c r="WMX32" s="85"/>
      <c r="WMY32" s="77"/>
      <c r="WMZ32" s="74"/>
      <c r="WNA32" s="74"/>
      <c r="WNB32" s="85"/>
      <c r="WNC32" s="74"/>
      <c r="WND32" s="74"/>
      <c r="WNE32" s="85"/>
      <c r="WNF32" s="74"/>
      <c r="WNG32" s="74"/>
      <c r="WNH32" s="85"/>
      <c r="WNI32" s="74"/>
      <c r="WNJ32" s="74"/>
      <c r="WNK32" s="85"/>
      <c r="WNL32" s="80"/>
      <c r="WNM32" s="80"/>
      <c r="WNN32" s="85"/>
      <c r="WNO32" s="77"/>
      <c r="WNP32" s="74"/>
      <c r="WNQ32" s="74"/>
      <c r="WNR32" s="85"/>
      <c r="WNS32" s="74"/>
      <c r="WNT32" s="74"/>
      <c r="WNU32" s="85"/>
      <c r="WNV32" s="74"/>
      <c r="WNW32" s="74"/>
      <c r="WNX32" s="85"/>
      <c r="WNY32" s="74"/>
      <c r="WNZ32" s="74"/>
      <c r="WOA32" s="85"/>
      <c r="WOB32" s="80"/>
      <c r="WOC32" s="80"/>
      <c r="WOD32" s="85"/>
      <c r="WOE32" s="77"/>
      <c r="WOF32" s="74"/>
      <c r="WOG32" s="74"/>
      <c r="WOH32" s="85"/>
      <c r="WOI32" s="74"/>
      <c r="WOJ32" s="74"/>
      <c r="WOK32" s="85"/>
      <c r="WOL32" s="74"/>
      <c r="WOM32" s="74"/>
      <c r="WON32" s="85"/>
      <c r="WOO32" s="74"/>
      <c r="WOP32" s="74"/>
      <c r="WOQ32" s="85"/>
      <c r="WOR32" s="80"/>
      <c r="WOS32" s="80"/>
      <c r="WOT32" s="85"/>
      <c r="WOU32" s="77"/>
      <c r="WOV32" s="74"/>
      <c r="WOW32" s="74"/>
      <c r="WOX32" s="85"/>
      <c r="WOY32" s="74"/>
      <c r="WOZ32" s="74"/>
      <c r="WPA32" s="85"/>
      <c r="WPB32" s="74"/>
      <c r="WPC32" s="74"/>
      <c r="WPD32" s="85"/>
      <c r="WPE32" s="74"/>
      <c r="WPF32" s="74"/>
      <c r="WPG32" s="85"/>
      <c r="WPH32" s="80"/>
      <c r="WPI32" s="80"/>
      <c r="WPJ32" s="85"/>
      <c r="WPK32" s="77"/>
      <c r="WPL32" s="74"/>
      <c r="WPM32" s="74"/>
      <c r="WPN32" s="85"/>
      <c r="WPO32" s="74"/>
      <c r="WPP32" s="74"/>
      <c r="WPQ32" s="85"/>
      <c r="WPR32" s="74"/>
      <c r="WPS32" s="74"/>
      <c r="WPT32" s="85"/>
      <c r="WPU32" s="74"/>
      <c r="WPV32" s="74"/>
      <c r="WPW32" s="85"/>
      <c r="WPX32" s="80"/>
      <c r="WPY32" s="80"/>
      <c r="WPZ32" s="85"/>
      <c r="WQA32" s="77"/>
      <c r="WQB32" s="74"/>
      <c r="WQC32" s="74"/>
      <c r="WQD32" s="85"/>
      <c r="WQE32" s="74"/>
      <c r="WQF32" s="74"/>
      <c r="WQG32" s="85"/>
      <c r="WQH32" s="74"/>
      <c r="WQI32" s="74"/>
      <c r="WQJ32" s="85"/>
      <c r="WQK32" s="74"/>
      <c r="WQL32" s="74"/>
      <c r="WQM32" s="85"/>
      <c r="WQN32" s="80"/>
      <c r="WQO32" s="80"/>
      <c r="WQP32" s="85"/>
      <c r="WQQ32" s="77"/>
      <c r="WQR32" s="74"/>
      <c r="WQS32" s="74"/>
      <c r="WQT32" s="85"/>
      <c r="WQU32" s="74"/>
      <c r="WQV32" s="74"/>
      <c r="WQW32" s="85"/>
      <c r="WQX32" s="74"/>
      <c r="WQY32" s="74"/>
      <c r="WQZ32" s="85"/>
      <c r="WRA32" s="74"/>
      <c r="WRB32" s="74"/>
      <c r="WRC32" s="85"/>
      <c r="WRD32" s="80"/>
      <c r="WRE32" s="80"/>
      <c r="WRF32" s="85"/>
      <c r="WRG32" s="77"/>
      <c r="WRH32" s="74"/>
      <c r="WRI32" s="74"/>
      <c r="WRJ32" s="85"/>
      <c r="WRK32" s="74"/>
      <c r="WRL32" s="74"/>
      <c r="WRM32" s="85"/>
      <c r="WRN32" s="74"/>
      <c r="WRO32" s="74"/>
      <c r="WRP32" s="85"/>
      <c r="WRQ32" s="74"/>
      <c r="WRR32" s="74"/>
      <c r="WRS32" s="85"/>
      <c r="WRT32" s="80"/>
      <c r="WRU32" s="80"/>
      <c r="WRV32" s="85"/>
      <c r="WRW32" s="77"/>
      <c r="WRX32" s="74"/>
      <c r="WRY32" s="74"/>
      <c r="WRZ32" s="85"/>
      <c r="WSA32" s="74"/>
      <c r="WSB32" s="74"/>
      <c r="WSC32" s="85"/>
      <c r="WSD32" s="74"/>
      <c r="WSE32" s="74"/>
      <c r="WSF32" s="85"/>
      <c r="WSG32" s="74"/>
      <c r="WSH32" s="74"/>
      <c r="WSI32" s="85"/>
      <c r="WSJ32" s="80"/>
      <c r="WSK32" s="80"/>
      <c r="WSL32" s="85"/>
      <c r="WSM32" s="77"/>
      <c r="WSN32" s="74"/>
      <c r="WSO32" s="74"/>
      <c r="WSP32" s="85"/>
      <c r="WSQ32" s="74"/>
      <c r="WSR32" s="74"/>
      <c r="WSS32" s="85"/>
      <c r="WST32" s="74"/>
      <c r="WSU32" s="74"/>
      <c r="WSV32" s="85"/>
      <c r="WSW32" s="74"/>
      <c r="WSX32" s="74"/>
      <c r="WSY32" s="85"/>
      <c r="WSZ32" s="80"/>
      <c r="WTA32" s="80"/>
      <c r="WTB32" s="85"/>
      <c r="WTC32" s="77"/>
      <c r="WTD32" s="74"/>
      <c r="WTE32" s="74"/>
      <c r="WTF32" s="85"/>
      <c r="WTG32" s="74"/>
      <c r="WTH32" s="74"/>
      <c r="WTI32" s="85"/>
      <c r="WTJ32" s="74"/>
      <c r="WTK32" s="74"/>
      <c r="WTL32" s="85"/>
      <c r="WTM32" s="74"/>
      <c r="WTN32" s="74"/>
      <c r="WTO32" s="85"/>
      <c r="WTP32" s="80"/>
      <c r="WTQ32" s="80"/>
      <c r="WTR32" s="85"/>
      <c r="WTS32" s="77"/>
      <c r="WTT32" s="74"/>
      <c r="WTU32" s="74"/>
      <c r="WTV32" s="85"/>
      <c r="WTW32" s="74"/>
      <c r="WTX32" s="74"/>
      <c r="WTY32" s="85"/>
      <c r="WTZ32" s="74"/>
      <c r="WUA32" s="74"/>
      <c r="WUB32" s="85"/>
      <c r="WUC32" s="74"/>
      <c r="WUD32" s="74"/>
      <c r="WUE32" s="85"/>
      <c r="WUF32" s="80"/>
      <c r="WUG32" s="80"/>
      <c r="WUH32" s="85"/>
      <c r="WUI32" s="77"/>
      <c r="WUJ32" s="74"/>
      <c r="WUK32" s="74"/>
      <c r="WUL32" s="85"/>
      <c r="WUM32" s="74"/>
      <c r="WUN32" s="74"/>
      <c r="WUO32" s="85"/>
      <c r="WUP32" s="74"/>
      <c r="WUQ32" s="74"/>
      <c r="WUR32" s="85"/>
      <c r="WUS32" s="74"/>
      <c r="WUT32" s="74"/>
      <c r="WUU32" s="85"/>
      <c r="WUV32" s="80"/>
      <c r="WUW32" s="80"/>
      <c r="WUX32" s="85"/>
      <c r="WUY32" s="77"/>
      <c r="WUZ32" s="74"/>
      <c r="WVA32" s="74"/>
      <c r="WVB32" s="85"/>
      <c r="WVC32" s="74"/>
      <c r="WVD32" s="74"/>
      <c r="WVE32" s="85"/>
      <c r="WVF32" s="74"/>
      <c r="WVG32" s="74"/>
      <c r="WVH32" s="85"/>
      <c r="WVI32" s="74"/>
      <c r="WVJ32" s="74"/>
      <c r="WVK32" s="85"/>
      <c r="WVL32" s="80"/>
      <c r="WVM32" s="80"/>
      <c r="WVN32" s="85"/>
      <c r="WVO32" s="77"/>
      <c r="WVP32" s="74"/>
      <c r="WVQ32" s="74"/>
      <c r="WVR32" s="85"/>
      <c r="WVS32" s="74"/>
      <c r="WVT32" s="74"/>
      <c r="WVU32" s="85"/>
      <c r="WVV32" s="74"/>
      <c r="WVW32" s="74"/>
      <c r="WVX32" s="85"/>
      <c r="WVY32" s="74"/>
      <c r="WVZ32" s="74"/>
      <c r="WWA32" s="85"/>
      <c r="WWB32" s="80"/>
      <c r="WWC32" s="80"/>
      <c r="WWD32" s="85"/>
      <c r="WWE32" s="77"/>
      <c r="WWF32" s="74"/>
      <c r="WWG32" s="74"/>
      <c r="WWH32" s="85"/>
      <c r="WWI32" s="74"/>
      <c r="WWJ32" s="74"/>
      <c r="WWK32" s="85"/>
      <c r="WWL32" s="74"/>
      <c r="WWM32" s="74"/>
      <c r="WWN32" s="85"/>
      <c r="WWO32" s="74"/>
      <c r="WWP32" s="74"/>
      <c r="WWQ32" s="85"/>
      <c r="WWR32" s="80"/>
      <c r="WWS32" s="80"/>
      <c r="WWT32" s="85"/>
      <c r="WWU32" s="77"/>
      <c r="WWV32" s="74"/>
      <c r="WWW32" s="74"/>
      <c r="WWX32" s="85"/>
      <c r="WWY32" s="74"/>
      <c r="WWZ32" s="74"/>
      <c r="WXA32" s="85"/>
      <c r="WXB32" s="74"/>
      <c r="WXC32" s="74"/>
      <c r="WXD32" s="85"/>
      <c r="WXE32" s="74"/>
      <c r="WXF32" s="74"/>
      <c r="WXG32" s="85"/>
      <c r="WXH32" s="80"/>
      <c r="WXI32" s="80"/>
      <c r="WXJ32" s="85"/>
      <c r="WXK32" s="77"/>
      <c r="WXL32" s="74"/>
      <c r="WXM32" s="74"/>
      <c r="WXN32" s="85"/>
      <c r="WXO32" s="74"/>
      <c r="WXP32" s="74"/>
      <c r="WXQ32" s="85"/>
      <c r="WXR32" s="74"/>
      <c r="WXS32" s="74"/>
      <c r="WXT32" s="85"/>
      <c r="WXU32" s="74"/>
      <c r="WXV32" s="74"/>
      <c r="WXW32" s="85"/>
      <c r="WXX32" s="80"/>
      <c r="WXY32" s="80"/>
      <c r="WXZ32" s="85"/>
      <c r="WYA32" s="77"/>
      <c r="WYB32" s="74"/>
      <c r="WYC32" s="74"/>
      <c r="WYD32" s="85"/>
      <c r="WYE32" s="74"/>
      <c r="WYF32" s="74"/>
      <c r="WYG32" s="85"/>
      <c r="WYH32" s="74"/>
      <c r="WYI32" s="74"/>
      <c r="WYJ32" s="85"/>
      <c r="WYK32" s="74"/>
      <c r="WYL32" s="74"/>
      <c r="WYM32" s="85"/>
      <c r="WYN32" s="80"/>
      <c r="WYO32" s="80"/>
      <c r="WYP32" s="85"/>
      <c r="WYQ32" s="77"/>
      <c r="WYR32" s="74"/>
      <c r="WYS32" s="74"/>
      <c r="WYT32" s="85"/>
      <c r="WYU32" s="74"/>
      <c r="WYV32" s="74"/>
      <c r="WYW32" s="85"/>
      <c r="WYX32" s="74"/>
      <c r="WYY32" s="74"/>
      <c r="WYZ32" s="85"/>
      <c r="WZA32" s="74"/>
      <c r="WZB32" s="74"/>
      <c r="WZC32" s="85"/>
      <c r="WZD32" s="80"/>
      <c r="WZE32" s="80"/>
      <c r="WZF32" s="85"/>
      <c r="WZG32" s="77"/>
      <c r="WZH32" s="74"/>
      <c r="WZI32" s="74"/>
      <c r="WZJ32" s="85"/>
      <c r="WZK32" s="74"/>
      <c r="WZL32" s="74"/>
      <c r="WZM32" s="85"/>
      <c r="WZN32" s="74"/>
      <c r="WZO32" s="74"/>
      <c r="WZP32" s="85"/>
      <c r="WZQ32" s="74"/>
      <c r="WZR32" s="74"/>
      <c r="WZS32" s="85"/>
      <c r="WZT32" s="80"/>
      <c r="WZU32" s="80"/>
      <c r="WZV32" s="85"/>
      <c r="WZW32" s="77"/>
      <c r="WZX32" s="74"/>
      <c r="WZY32" s="74"/>
      <c r="WZZ32" s="85"/>
      <c r="XAA32" s="74"/>
      <c r="XAB32" s="74"/>
      <c r="XAC32" s="85"/>
      <c r="XAD32" s="74"/>
      <c r="XAE32" s="74"/>
      <c r="XAF32" s="85"/>
      <c r="XAG32" s="74"/>
      <c r="XAH32" s="74"/>
      <c r="XAI32" s="85"/>
      <c r="XAJ32" s="80"/>
      <c r="XAK32" s="80"/>
      <c r="XAL32" s="85"/>
      <c r="XAM32" s="77"/>
      <c r="XAN32" s="74"/>
      <c r="XAO32" s="74"/>
      <c r="XAP32" s="85"/>
      <c r="XAQ32" s="74"/>
      <c r="XAR32" s="74"/>
      <c r="XAS32" s="85"/>
      <c r="XAT32" s="74"/>
      <c r="XAU32" s="74"/>
      <c r="XAV32" s="85"/>
      <c r="XAW32" s="74"/>
      <c r="XAX32" s="74"/>
      <c r="XAY32" s="85"/>
      <c r="XAZ32" s="80"/>
      <c r="XBA32" s="80"/>
      <c r="XBB32" s="85"/>
      <c r="XBC32" s="77"/>
      <c r="XBD32" s="74"/>
      <c r="XBE32" s="74"/>
      <c r="XBF32" s="85"/>
      <c r="XBG32" s="74"/>
      <c r="XBH32" s="74"/>
      <c r="XBI32" s="85"/>
      <c r="XBJ32" s="74"/>
      <c r="XBK32" s="74"/>
      <c r="XBL32" s="85"/>
      <c r="XBM32" s="74"/>
      <c r="XBN32" s="74"/>
      <c r="XBO32" s="85"/>
      <c r="XBP32" s="80"/>
      <c r="XBQ32" s="80"/>
      <c r="XBR32" s="85"/>
      <c r="XBS32" s="77"/>
      <c r="XBT32" s="74"/>
      <c r="XBU32" s="74"/>
      <c r="XBV32" s="85"/>
      <c r="XBW32" s="74"/>
      <c r="XBX32" s="74"/>
      <c r="XBY32" s="85"/>
      <c r="XBZ32" s="74"/>
      <c r="XCA32" s="74"/>
      <c r="XCB32" s="85"/>
      <c r="XCC32" s="74"/>
      <c r="XCD32" s="74"/>
      <c r="XCE32" s="85"/>
      <c r="XCF32" s="80"/>
      <c r="XCG32" s="80"/>
      <c r="XCH32" s="85"/>
      <c r="XCI32" s="77"/>
      <c r="XCJ32" s="74"/>
      <c r="XCK32" s="74"/>
      <c r="XCL32" s="85"/>
      <c r="XCM32" s="74"/>
      <c r="XCN32" s="74"/>
      <c r="XCO32" s="85"/>
      <c r="XCP32" s="74"/>
      <c r="XCQ32" s="74"/>
      <c r="XCR32" s="85"/>
      <c r="XCS32" s="74"/>
      <c r="XCT32" s="74"/>
      <c r="XCU32" s="85"/>
      <c r="XCV32" s="80"/>
      <c r="XCW32" s="80"/>
      <c r="XCX32" s="85"/>
      <c r="XCY32" s="77"/>
      <c r="XCZ32" s="74"/>
      <c r="XDA32" s="74"/>
      <c r="XDB32" s="85"/>
      <c r="XDC32" s="74"/>
      <c r="XDD32" s="74"/>
      <c r="XDE32" s="85"/>
      <c r="XDF32" s="74"/>
      <c r="XDG32" s="74"/>
      <c r="XDH32" s="85"/>
      <c r="XDI32" s="74"/>
      <c r="XDJ32" s="74"/>
      <c r="XDK32" s="85"/>
      <c r="XDL32" s="80"/>
      <c r="XDM32" s="80"/>
      <c r="XDN32" s="85"/>
      <c r="XDO32" s="77"/>
      <c r="XDP32" s="74"/>
      <c r="XDQ32" s="74"/>
      <c r="XDR32" s="85"/>
      <c r="XDS32" s="74"/>
      <c r="XDT32" s="74"/>
      <c r="XDU32" s="85"/>
      <c r="XDV32" s="74"/>
      <c r="XDW32" s="74"/>
      <c r="XDX32" s="85"/>
      <c r="XDY32" s="74"/>
      <c r="XDZ32" s="74"/>
      <c r="XEA32" s="85"/>
      <c r="XEB32" s="80"/>
      <c r="XEC32" s="80"/>
      <c r="XED32" s="85"/>
      <c r="XEE32" s="77"/>
      <c r="XEF32" s="74"/>
      <c r="XEG32" s="74"/>
      <c r="XEH32" s="85"/>
      <c r="XEI32" s="74"/>
      <c r="XEJ32" s="74"/>
      <c r="XEK32" s="85"/>
      <c r="XEL32" s="74"/>
      <c r="XEM32" s="74"/>
      <c r="XEN32" s="85"/>
      <c r="XEO32" s="74"/>
      <c r="XEP32" s="74"/>
      <c r="XEQ32" s="85"/>
      <c r="XER32" s="80"/>
      <c r="XES32" s="80"/>
      <c r="XET32" s="85"/>
    </row>
    <row r="33" spans="1:16374" s="79" customFormat="1">
      <c r="A33" s="76" t="s">
        <v>42</v>
      </c>
      <c r="B33" s="79">
        <f>SUM(B34:B37)</f>
        <v>2092016</v>
      </c>
      <c r="C33" s="79">
        <f>SUM(C34:C37)</f>
        <v>2154309</v>
      </c>
      <c r="D33" s="79">
        <f>SUM(D34:D37)</f>
        <v>2221541</v>
      </c>
      <c r="E33" s="79">
        <f>SUM(E34:E37)</f>
        <v>2301929</v>
      </c>
      <c r="F33" s="79">
        <f>SUM(F34:F37)</f>
        <v>0</v>
      </c>
      <c r="G33" s="1"/>
      <c r="H33" s="1"/>
      <c r="I33" s="1"/>
      <c r="J33" s="1"/>
      <c r="K33" s="140"/>
      <c r="L33" s="140"/>
      <c r="M33" s="1"/>
      <c r="N33" s="140"/>
      <c r="O33" s="140"/>
      <c r="P33" s="1"/>
      <c r="Q33" s="140"/>
      <c r="R33" s="140"/>
      <c r="S33" s="1"/>
      <c r="T33" s="140"/>
      <c r="U33" s="140"/>
      <c r="V33" s="1"/>
      <c r="W33" s="140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87"/>
      <c r="DJ33" s="87"/>
      <c r="DK33" s="87"/>
      <c r="DL33" s="87"/>
      <c r="DM33" s="87"/>
      <c r="DN33" s="87"/>
      <c r="DO33" s="123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123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123"/>
      <c r="EV33" s="87"/>
      <c r="EW33" s="87"/>
      <c r="EX33" s="87"/>
      <c r="EY33" s="87"/>
      <c r="EZ33" s="87"/>
      <c r="FA33" s="87"/>
      <c r="FB33" s="87"/>
      <c r="FC33" s="87"/>
      <c r="FD33" s="87"/>
      <c r="FE33" s="87"/>
      <c r="FF33" s="87"/>
      <c r="FG33" s="87"/>
      <c r="FH33" s="87"/>
      <c r="FI33" s="87"/>
      <c r="FJ33" s="87"/>
      <c r="FK33" s="123"/>
      <c r="FL33" s="87"/>
      <c r="FM33" s="87"/>
      <c r="FN33" s="87"/>
      <c r="FO33" s="87"/>
      <c r="FP33" s="87"/>
      <c r="FQ33" s="87"/>
      <c r="FR33" s="87"/>
      <c r="FS33" s="87"/>
      <c r="FT33" s="87"/>
      <c r="FU33" s="87"/>
      <c r="FV33" s="87"/>
      <c r="FW33" s="87"/>
      <c r="FX33" s="87"/>
      <c r="GA33" s="76"/>
      <c r="GQ33" s="76"/>
      <c r="HG33" s="76"/>
      <c r="HW33" s="76"/>
      <c r="IM33" s="76"/>
      <c r="JC33" s="76"/>
      <c r="JS33" s="76"/>
      <c r="KI33" s="76"/>
      <c r="KY33" s="76"/>
      <c r="LO33" s="76"/>
      <c r="ME33" s="76"/>
      <c r="MU33" s="76"/>
      <c r="NK33" s="76"/>
      <c r="OA33" s="76"/>
      <c r="OQ33" s="76"/>
      <c r="PG33" s="76"/>
      <c r="PW33" s="76"/>
      <c r="QM33" s="76"/>
      <c r="RC33" s="76"/>
      <c r="RS33" s="76"/>
      <c r="SI33" s="76"/>
      <c r="SY33" s="76"/>
      <c r="TO33" s="76"/>
      <c r="UE33" s="76"/>
      <c r="UU33" s="76"/>
      <c r="VK33" s="76"/>
      <c r="WA33" s="76"/>
      <c r="WQ33" s="76"/>
      <c r="XG33" s="76"/>
      <c r="XW33" s="76"/>
      <c r="YM33" s="76"/>
      <c r="ZC33" s="76"/>
      <c r="ZS33" s="76"/>
      <c r="AAI33" s="76"/>
      <c r="AAY33" s="76"/>
      <c r="ABO33" s="76"/>
      <c r="ACE33" s="76"/>
      <c r="ACU33" s="76"/>
      <c r="ADK33" s="76"/>
      <c r="AEA33" s="76"/>
      <c r="AEQ33" s="76"/>
      <c r="AFG33" s="76"/>
      <c r="AFW33" s="76"/>
      <c r="AGM33" s="76"/>
      <c r="AHC33" s="76"/>
      <c r="AHS33" s="76"/>
      <c r="AII33" s="76"/>
      <c r="AIY33" s="76"/>
      <c r="AJO33" s="76"/>
      <c r="AKE33" s="76"/>
      <c r="AKU33" s="76"/>
      <c r="ALK33" s="76"/>
      <c r="AMA33" s="76"/>
      <c r="AMQ33" s="76"/>
      <c r="ANG33" s="76"/>
      <c r="ANW33" s="76"/>
      <c r="AOM33" s="76"/>
      <c r="APC33" s="76"/>
      <c r="APS33" s="76"/>
      <c r="AQI33" s="76"/>
      <c r="AQY33" s="76"/>
      <c r="ARO33" s="76"/>
      <c r="ASE33" s="76"/>
      <c r="ASU33" s="76"/>
      <c r="ATK33" s="76"/>
      <c r="AUA33" s="76"/>
      <c r="AUQ33" s="76"/>
      <c r="AVG33" s="76"/>
      <c r="AVW33" s="76"/>
      <c r="AWM33" s="76"/>
      <c r="AXC33" s="76"/>
      <c r="AXS33" s="76"/>
      <c r="AYI33" s="76"/>
      <c r="AYY33" s="76"/>
      <c r="AZO33" s="76"/>
      <c r="BAE33" s="76"/>
      <c r="BAU33" s="76"/>
      <c r="BBK33" s="76"/>
      <c r="BCA33" s="76"/>
      <c r="BCQ33" s="76"/>
      <c r="BDG33" s="76"/>
      <c r="BDW33" s="76"/>
      <c r="BEM33" s="76"/>
      <c r="BFC33" s="76"/>
      <c r="BFS33" s="76"/>
      <c r="BGI33" s="76"/>
      <c r="BGY33" s="76"/>
      <c r="BHO33" s="76"/>
      <c r="BIE33" s="76"/>
      <c r="BIU33" s="76"/>
      <c r="BJK33" s="76"/>
      <c r="BKA33" s="76"/>
      <c r="BKQ33" s="76"/>
      <c r="BLG33" s="76"/>
      <c r="BLW33" s="76"/>
      <c r="BMM33" s="76"/>
      <c r="BNC33" s="76"/>
      <c r="BNS33" s="76"/>
      <c r="BOI33" s="76"/>
      <c r="BOY33" s="76"/>
      <c r="BPO33" s="76"/>
      <c r="BQE33" s="76"/>
      <c r="BQU33" s="76"/>
      <c r="BRK33" s="76"/>
      <c r="BSA33" s="76"/>
      <c r="BSQ33" s="76"/>
      <c r="BTG33" s="76"/>
      <c r="BTW33" s="76"/>
      <c r="BUM33" s="76"/>
      <c r="BVC33" s="76"/>
      <c r="BVS33" s="76"/>
      <c r="BWI33" s="76"/>
      <c r="BWY33" s="76"/>
      <c r="BXO33" s="76"/>
      <c r="BYE33" s="76"/>
      <c r="BYU33" s="76"/>
      <c r="BZK33" s="76"/>
      <c r="CAA33" s="76"/>
      <c r="CAQ33" s="76"/>
      <c r="CBG33" s="76"/>
      <c r="CBW33" s="76"/>
      <c r="CCM33" s="76"/>
      <c r="CDC33" s="76"/>
      <c r="CDS33" s="76"/>
      <c r="CEI33" s="76"/>
      <c r="CEY33" s="76"/>
      <c r="CFO33" s="76"/>
      <c r="CGE33" s="76"/>
      <c r="CGU33" s="76"/>
      <c r="CHK33" s="76"/>
      <c r="CIA33" s="76"/>
      <c r="CIQ33" s="76"/>
      <c r="CJG33" s="76"/>
      <c r="CJW33" s="76"/>
      <c r="CKM33" s="76"/>
      <c r="CLC33" s="76"/>
      <c r="CLS33" s="76"/>
      <c r="CMI33" s="76"/>
      <c r="CMY33" s="76"/>
      <c r="CNO33" s="76"/>
      <c r="COE33" s="76"/>
      <c r="COU33" s="76"/>
      <c r="CPK33" s="76"/>
      <c r="CQA33" s="76"/>
      <c r="CQQ33" s="76"/>
      <c r="CRG33" s="76"/>
      <c r="CRW33" s="76"/>
      <c r="CSM33" s="76"/>
      <c r="CTC33" s="76"/>
      <c r="CTS33" s="76"/>
      <c r="CUI33" s="76"/>
      <c r="CUY33" s="76"/>
      <c r="CVO33" s="76"/>
      <c r="CWE33" s="76"/>
      <c r="CWU33" s="76"/>
      <c r="CXK33" s="76"/>
      <c r="CYA33" s="76"/>
      <c r="CYQ33" s="76"/>
      <c r="CZG33" s="76"/>
      <c r="CZW33" s="76"/>
      <c r="DAM33" s="76"/>
      <c r="DBC33" s="76"/>
      <c r="DBS33" s="76"/>
      <c r="DCI33" s="76"/>
      <c r="DCY33" s="76"/>
      <c r="DDO33" s="76"/>
      <c r="DEE33" s="76"/>
      <c r="DEU33" s="76"/>
      <c r="DFK33" s="76"/>
      <c r="DGA33" s="76"/>
      <c r="DGQ33" s="76"/>
      <c r="DHG33" s="76"/>
      <c r="DHW33" s="76"/>
      <c r="DIM33" s="76"/>
      <c r="DJC33" s="76"/>
      <c r="DJS33" s="76"/>
      <c r="DKI33" s="76"/>
      <c r="DKY33" s="76"/>
      <c r="DLO33" s="76"/>
      <c r="DME33" s="76"/>
      <c r="DMU33" s="76"/>
      <c r="DNK33" s="76"/>
      <c r="DOA33" s="76"/>
      <c r="DOQ33" s="76"/>
      <c r="DPG33" s="76"/>
      <c r="DPW33" s="76"/>
      <c r="DQM33" s="76"/>
      <c r="DRC33" s="76"/>
      <c r="DRS33" s="76"/>
      <c r="DSI33" s="76"/>
      <c r="DSY33" s="76"/>
      <c r="DTO33" s="76"/>
      <c r="DUE33" s="76"/>
      <c r="DUU33" s="76"/>
      <c r="DVK33" s="76"/>
      <c r="DWA33" s="76"/>
      <c r="DWQ33" s="76"/>
      <c r="DXG33" s="76"/>
      <c r="DXW33" s="76"/>
      <c r="DYM33" s="76"/>
      <c r="DZC33" s="76"/>
      <c r="DZS33" s="76"/>
      <c r="EAI33" s="76"/>
      <c r="EAY33" s="76"/>
      <c r="EBO33" s="76"/>
      <c r="ECE33" s="76"/>
      <c r="ECU33" s="76"/>
      <c r="EDK33" s="76"/>
      <c r="EEA33" s="76"/>
      <c r="EEQ33" s="76"/>
      <c r="EFG33" s="76"/>
      <c r="EFW33" s="76"/>
      <c r="EGM33" s="76"/>
      <c r="EHC33" s="76"/>
      <c r="EHS33" s="76"/>
      <c r="EII33" s="76"/>
      <c r="EIY33" s="76"/>
      <c r="EJO33" s="76"/>
      <c r="EKE33" s="76"/>
      <c r="EKU33" s="76"/>
      <c r="ELK33" s="76"/>
      <c r="EMA33" s="76"/>
      <c r="EMQ33" s="76"/>
      <c r="ENG33" s="76"/>
      <c r="ENW33" s="76"/>
      <c r="EOM33" s="76"/>
      <c r="EPC33" s="76"/>
      <c r="EPS33" s="76"/>
      <c r="EQI33" s="76"/>
      <c r="EQY33" s="76"/>
      <c r="ERO33" s="76"/>
      <c r="ESE33" s="76"/>
      <c r="ESU33" s="76"/>
      <c r="ETK33" s="76"/>
      <c r="EUA33" s="76"/>
      <c r="EUQ33" s="76"/>
      <c r="EVG33" s="76"/>
      <c r="EVW33" s="76"/>
      <c r="EWM33" s="76"/>
      <c r="EXC33" s="76"/>
      <c r="EXS33" s="76"/>
      <c r="EYI33" s="76"/>
      <c r="EYY33" s="76"/>
      <c r="EZO33" s="76"/>
      <c r="FAE33" s="76"/>
      <c r="FAU33" s="76"/>
      <c r="FBK33" s="76"/>
      <c r="FCA33" s="76"/>
      <c r="FCQ33" s="76"/>
      <c r="FDG33" s="76"/>
      <c r="FDW33" s="76"/>
      <c r="FEM33" s="76"/>
      <c r="FFC33" s="76"/>
      <c r="FFS33" s="76"/>
      <c r="FGI33" s="76"/>
      <c r="FGY33" s="76"/>
      <c r="FHO33" s="76"/>
      <c r="FIE33" s="76"/>
      <c r="FIU33" s="76"/>
      <c r="FJK33" s="76"/>
      <c r="FKA33" s="76"/>
      <c r="FKQ33" s="76"/>
      <c r="FLG33" s="76"/>
      <c r="FLW33" s="76"/>
      <c r="FMM33" s="76"/>
      <c r="FNC33" s="76"/>
      <c r="FNS33" s="76"/>
      <c r="FOI33" s="76"/>
      <c r="FOY33" s="76"/>
      <c r="FPO33" s="76"/>
      <c r="FQE33" s="76"/>
      <c r="FQU33" s="76"/>
      <c r="FRK33" s="76"/>
      <c r="FSA33" s="76"/>
      <c r="FSQ33" s="76"/>
      <c r="FTG33" s="76"/>
      <c r="FTW33" s="76"/>
      <c r="FUM33" s="76"/>
      <c r="FVC33" s="76"/>
      <c r="FVS33" s="76"/>
      <c r="FWI33" s="76"/>
      <c r="FWY33" s="76"/>
      <c r="FXO33" s="76"/>
      <c r="FYE33" s="76"/>
      <c r="FYU33" s="76"/>
      <c r="FZK33" s="76"/>
      <c r="GAA33" s="76"/>
      <c r="GAQ33" s="76"/>
      <c r="GBG33" s="76"/>
      <c r="GBW33" s="76"/>
      <c r="GCM33" s="76"/>
      <c r="GDC33" s="76"/>
      <c r="GDS33" s="76"/>
      <c r="GEI33" s="76"/>
      <c r="GEY33" s="76"/>
      <c r="GFO33" s="76"/>
      <c r="GGE33" s="76"/>
      <c r="GGU33" s="76"/>
      <c r="GHK33" s="76"/>
      <c r="GIA33" s="76"/>
      <c r="GIQ33" s="76"/>
      <c r="GJG33" s="76"/>
      <c r="GJW33" s="76"/>
      <c r="GKM33" s="76"/>
      <c r="GLC33" s="76"/>
      <c r="GLS33" s="76"/>
      <c r="GMI33" s="76"/>
      <c r="GMY33" s="76"/>
      <c r="GNO33" s="76"/>
      <c r="GOE33" s="76"/>
      <c r="GOU33" s="76"/>
      <c r="GPK33" s="76"/>
      <c r="GQA33" s="76"/>
      <c r="GQQ33" s="76"/>
      <c r="GRG33" s="76"/>
      <c r="GRW33" s="76"/>
      <c r="GSM33" s="76"/>
      <c r="GTC33" s="76"/>
      <c r="GTS33" s="76"/>
      <c r="GUI33" s="76"/>
      <c r="GUY33" s="76"/>
      <c r="GVO33" s="76"/>
      <c r="GWE33" s="76"/>
      <c r="GWU33" s="76"/>
      <c r="GXK33" s="76"/>
      <c r="GYA33" s="76"/>
      <c r="GYQ33" s="76"/>
      <c r="GZG33" s="76"/>
      <c r="GZW33" s="76"/>
      <c r="HAM33" s="76"/>
      <c r="HBC33" s="76"/>
      <c r="HBS33" s="76"/>
      <c r="HCI33" s="76"/>
      <c r="HCY33" s="76"/>
      <c r="HDO33" s="76"/>
      <c r="HEE33" s="76"/>
      <c r="HEU33" s="76"/>
      <c r="HFK33" s="76"/>
      <c r="HGA33" s="76"/>
      <c r="HGQ33" s="76"/>
      <c r="HHG33" s="76"/>
      <c r="HHW33" s="76"/>
      <c r="HIM33" s="76"/>
      <c r="HJC33" s="76"/>
      <c r="HJS33" s="76"/>
      <c r="HKI33" s="76"/>
      <c r="HKY33" s="76"/>
      <c r="HLO33" s="76"/>
      <c r="HME33" s="76"/>
      <c r="HMU33" s="76"/>
      <c r="HNK33" s="76"/>
      <c r="HOA33" s="76"/>
      <c r="HOQ33" s="76"/>
      <c r="HPG33" s="76"/>
      <c r="HPW33" s="76"/>
      <c r="HQM33" s="76"/>
      <c r="HRC33" s="76"/>
      <c r="HRS33" s="76"/>
      <c r="HSI33" s="76"/>
      <c r="HSY33" s="76"/>
      <c r="HTO33" s="76"/>
      <c r="HUE33" s="76"/>
      <c r="HUU33" s="76"/>
      <c r="HVK33" s="76"/>
      <c r="HWA33" s="76"/>
      <c r="HWQ33" s="76"/>
      <c r="HXG33" s="76"/>
      <c r="HXW33" s="76"/>
      <c r="HYM33" s="76"/>
      <c r="HZC33" s="76"/>
      <c r="HZS33" s="76"/>
      <c r="IAI33" s="76"/>
      <c r="IAY33" s="76"/>
      <c r="IBO33" s="76"/>
      <c r="ICE33" s="76"/>
      <c r="ICU33" s="76"/>
      <c r="IDK33" s="76"/>
      <c r="IEA33" s="76"/>
      <c r="IEQ33" s="76"/>
      <c r="IFG33" s="76"/>
      <c r="IFW33" s="76"/>
      <c r="IGM33" s="76"/>
      <c r="IHC33" s="76"/>
      <c r="IHS33" s="76"/>
      <c r="III33" s="76"/>
      <c r="IIY33" s="76"/>
      <c r="IJO33" s="76"/>
      <c r="IKE33" s="76"/>
      <c r="IKU33" s="76"/>
      <c r="ILK33" s="76"/>
      <c r="IMA33" s="76"/>
      <c r="IMQ33" s="76"/>
      <c r="ING33" s="76"/>
      <c r="INW33" s="76"/>
      <c r="IOM33" s="76"/>
      <c r="IPC33" s="76"/>
      <c r="IPS33" s="76"/>
      <c r="IQI33" s="76"/>
      <c r="IQY33" s="76"/>
      <c r="IRO33" s="76"/>
      <c r="ISE33" s="76"/>
      <c r="ISU33" s="76"/>
      <c r="ITK33" s="76"/>
      <c r="IUA33" s="76"/>
      <c r="IUQ33" s="76"/>
      <c r="IVG33" s="76"/>
      <c r="IVW33" s="76"/>
      <c r="IWM33" s="76"/>
      <c r="IXC33" s="76"/>
      <c r="IXS33" s="76"/>
      <c r="IYI33" s="76"/>
      <c r="IYY33" s="76"/>
      <c r="IZO33" s="76"/>
      <c r="JAE33" s="76"/>
      <c r="JAU33" s="76"/>
      <c r="JBK33" s="76"/>
      <c r="JCA33" s="76"/>
      <c r="JCQ33" s="76"/>
      <c r="JDG33" s="76"/>
      <c r="JDW33" s="76"/>
      <c r="JEM33" s="76"/>
      <c r="JFC33" s="76"/>
      <c r="JFS33" s="76"/>
      <c r="JGI33" s="76"/>
      <c r="JGY33" s="76"/>
      <c r="JHO33" s="76"/>
      <c r="JIE33" s="76"/>
      <c r="JIU33" s="76"/>
      <c r="JJK33" s="76"/>
      <c r="JKA33" s="76"/>
      <c r="JKQ33" s="76"/>
      <c r="JLG33" s="76"/>
      <c r="JLW33" s="76"/>
      <c r="JMM33" s="76"/>
      <c r="JNC33" s="76"/>
      <c r="JNS33" s="76"/>
      <c r="JOI33" s="76"/>
      <c r="JOY33" s="76"/>
      <c r="JPO33" s="76"/>
      <c r="JQE33" s="76"/>
      <c r="JQU33" s="76"/>
      <c r="JRK33" s="76"/>
      <c r="JSA33" s="76"/>
      <c r="JSQ33" s="76"/>
      <c r="JTG33" s="76"/>
      <c r="JTW33" s="76"/>
      <c r="JUM33" s="76"/>
      <c r="JVC33" s="76"/>
      <c r="JVS33" s="76"/>
      <c r="JWI33" s="76"/>
      <c r="JWY33" s="76"/>
      <c r="JXO33" s="76"/>
      <c r="JYE33" s="76"/>
      <c r="JYU33" s="76"/>
      <c r="JZK33" s="76"/>
      <c r="KAA33" s="76"/>
      <c r="KAQ33" s="76"/>
      <c r="KBG33" s="76"/>
      <c r="KBW33" s="76"/>
      <c r="KCM33" s="76"/>
      <c r="KDC33" s="76"/>
      <c r="KDS33" s="76"/>
      <c r="KEI33" s="76"/>
      <c r="KEY33" s="76"/>
      <c r="KFO33" s="76"/>
      <c r="KGE33" s="76"/>
      <c r="KGU33" s="76"/>
      <c r="KHK33" s="76"/>
      <c r="KIA33" s="76"/>
      <c r="KIQ33" s="76"/>
      <c r="KJG33" s="76"/>
      <c r="KJW33" s="76"/>
      <c r="KKM33" s="76"/>
      <c r="KLC33" s="76"/>
      <c r="KLS33" s="76"/>
      <c r="KMI33" s="76"/>
      <c r="KMY33" s="76"/>
      <c r="KNO33" s="76"/>
      <c r="KOE33" s="76"/>
      <c r="KOU33" s="76"/>
      <c r="KPK33" s="76"/>
      <c r="KQA33" s="76"/>
      <c r="KQQ33" s="76"/>
      <c r="KRG33" s="76"/>
      <c r="KRW33" s="76"/>
      <c r="KSM33" s="76"/>
      <c r="KTC33" s="76"/>
      <c r="KTS33" s="76"/>
      <c r="KUI33" s="76"/>
      <c r="KUY33" s="76"/>
      <c r="KVO33" s="76"/>
      <c r="KWE33" s="76"/>
      <c r="KWU33" s="76"/>
      <c r="KXK33" s="76"/>
      <c r="KYA33" s="76"/>
      <c r="KYQ33" s="76"/>
      <c r="KZG33" s="76"/>
      <c r="KZW33" s="76"/>
      <c r="LAM33" s="76"/>
      <c r="LBC33" s="76"/>
      <c r="LBS33" s="76"/>
      <c r="LCI33" s="76"/>
      <c r="LCY33" s="76"/>
      <c r="LDO33" s="76"/>
      <c r="LEE33" s="76"/>
      <c r="LEU33" s="76"/>
      <c r="LFK33" s="76"/>
      <c r="LGA33" s="76"/>
      <c r="LGQ33" s="76"/>
      <c r="LHG33" s="76"/>
      <c r="LHW33" s="76"/>
      <c r="LIM33" s="76"/>
      <c r="LJC33" s="76"/>
      <c r="LJS33" s="76"/>
      <c r="LKI33" s="76"/>
      <c r="LKY33" s="76"/>
      <c r="LLO33" s="76"/>
      <c r="LME33" s="76"/>
      <c r="LMU33" s="76"/>
      <c r="LNK33" s="76"/>
      <c r="LOA33" s="76"/>
      <c r="LOQ33" s="76"/>
      <c r="LPG33" s="76"/>
      <c r="LPW33" s="76"/>
      <c r="LQM33" s="76"/>
      <c r="LRC33" s="76"/>
      <c r="LRS33" s="76"/>
      <c r="LSI33" s="76"/>
      <c r="LSY33" s="76"/>
      <c r="LTO33" s="76"/>
      <c r="LUE33" s="76"/>
      <c r="LUU33" s="76"/>
      <c r="LVK33" s="76"/>
      <c r="LWA33" s="76"/>
      <c r="LWQ33" s="76"/>
      <c r="LXG33" s="76"/>
      <c r="LXW33" s="76"/>
      <c r="LYM33" s="76"/>
      <c r="LZC33" s="76"/>
      <c r="LZS33" s="76"/>
      <c r="MAI33" s="76"/>
      <c r="MAY33" s="76"/>
      <c r="MBO33" s="76"/>
      <c r="MCE33" s="76"/>
      <c r="MCU33" s="76"/>
      <c r="MDK33" s="76"/>
      <c r="MEA33" s="76"/>
      <c r="MEQ33" s="76"/>
      <c r="MFG33" s="76"/>
      <c r="MFW33" s="76"/>
      <c r="MGM33" s="76"/>
      <c r="MHC33" s="76"/>
      <c r="MHS33" s="76"/>
      <c r="MII33" s="76"/>
      <c r="MIY33" s="76"/>
      <c r="MJO33" s="76"/>
      <c r="MKE33" s="76"/>
      <c r="MKU33" s="76"/>
      <c r="MLK33" s="76"/>
      <c r="MMA33" s="76"/>
      <c r="MMQ33" s="76"/>
      <c r="MNG33" s="76"/>
      <c r="MNW33" s="76"/>
      <c r="MOM33" s="76"/>
      <c r="MPC33" s="76"/>
      <c r="MPS33" s="76"/>
      <c r="MQI33" s="76"/>
      <c r="MQY33" s="76"/>
      <c r="MRO33" s="76"/>
      <c r="MSE33" s="76"/>
      <c r="MSU33" s="76"/>
      <c r="MTK33" s="76"/>
      <c r="MUA33" s="76"/>
      <c r="MUQ33" s="76"/>
      <c r="MVG33" s="76"/>
      <c r="MVW33" s="76"/>
      <c r="MWM33" s="76"/>
      <c r="MXC33" s="76"/>
      <c r="MXS33" s="76"/>
      <c r="MYI33" s="76"/>
      <c r="MYY33" s="76"/>
      <c r="MZO33" s="76"/>
      <c r="NAE33" s="76"/>
      <c r="NAU33" s="76"/>
      <c r="NBK33" s="76"/>
      <c r="NCA33" s="76"/>
      <c r="NCQ33" s="76"/>
      <c r="NDG33" s="76"/>
      <c r="NDW33" s="76"/>
      <c r="NEM33" s="76"/>
      <c r="NFC33" s="76"/>
      <c r="NFS33" s="76"/>
      <c r="NGI33" s="76"/>
      <c r="NGY33" s="76"/>
      <c r="NHO33" s="76"/>
      <c r="NIE33" s="76"/>
      <c r="NIU33" s="76"/>
      <c r="NJK33" s="76"/>
      <c r="NKA33" s="76"/>
      <c r="NKQ33" s="76"/>
      <c r="NLG33" s="76"/>
      <c r="NLW33" s="76"/>
      <c r="NMM33" s="76"/>
      <c r="NNC33" s="76"/>
      <c r="NNS33" s="76"/>
      <c r="NOI33" s="76"/>
      <c r="NOY33" s="76"/>
      <c r="NPO33" s="76"/>
      <c r="NQE33" s="76"/>
      <c r="NQU33" s="76"/>
      <c r="NRK33" s="76"/>
      <c r="NSA33" s="76"/>
      <c r="NSQ33" s="76"/>
      <c r="NTG33" s="76"/>
      <c r="NTW33" s="76"/>
      <c r="NUM33" s="76"/>
      <c r="NVC33" s="76"/>
      <c r="NVS33" s="76"/>
      <c r="NWI33" s="76"/>
      <c r="NWY33" s="76"/>
      <c r="NXO33" s="76"/>
      <c r="NYE33" s="76"/>
      <c r="NYU33" s="76"/>
      <c r="NZK33" s="76"/>
      <c r="OAA33" s="76"/>
      <c r="OAQ33" s="76"/>
      <c r="OBG33" s="76"/>
      <c r="OBW33" s="76"/>
      <c r="OCM33" s="76"/>
      <c r="ODC33" s="76"/>
      <c r="ODS33" s="76"/>
      <c r="OEI33" s="76"/>
      <c r="OEY33" s="76"/>
      <c r="OFO33" s="76"/>
      <c r="OGE33" s="76"/>
      <c r="OGU33" s="76"/>
      <c r="OHK33" s="76"/>
      <c r="OIA33" s="76"/>
      <c r="OIQ33" s="76"/>
      <c r="OJG33" s="76"/>
      <c r="OJW33" s="76"/>
      <c r="OKM33" s="76"/>
      <c r="OLC33" s="76"/>
      <c r="OLS33" s="76"/>
      <c r="OMI33" s="76"/>
      <c r="OMY33" s="76"/>
      <c r="ONO33" s="76"/>
      <c r="OOE33" s="76"/>
      <c r="OOU33" s="76"/>
      <c r="OPK33" s="76"/>
      <c r="OQA33" s="76"/>
      <c r="OQQ33" s="76"/>
      <c r="ORG33" s="76"/>
      <c r="ORW33" s="76"/>
      <c r="OSM33" s="76"/>
      <c r="OTC33" s="76"/>
      <c r="OTS33" s="76"/>
      <c r="OUI33" s="76"/>
      <c r="OUY33" s="76"/>
      <c r="OVO33" s="76"/>
      <c r="OWE33" s="76"/>
      <c r="OWU33" s="76"/>
      <c r="OXK33" s="76"/>
      <c r="OYA33" s="76"/>
      <c r="OYQ33" s="76"/>
      <c r="OZG33" s="76"/>
      <c r="OZW33" s="76"/>
      <c r="PAM33" s="76"/>
      <c r="PBC33" s="76"/>
      <c r="PBS33" s="76"/>
      <c r="PCI33" s="76"/>
      <c r="PCY33" s="76"/>
      <c r="PDO33" s="76"/>
      <c r="PEE33" s="76"/>
      <c r="PEU33" s="76"/>
      <c r="PFK33" s="76"/>
      <c r="PGA33" s="76"/>
      <c r="PGQ33" s="76"/>
      <c r="PHG33" s="76"/>
      <c r="PHW33" s="76"/>
      <c r="PIM33" s="76"/>
      <c r="PJC33" s="76"/>
      <c r="PJS33" s="76"/>
      <c r="PKI33" s="76"/>
      <c r="PKY33" s="76"/>
      <c r="PLO33" s="76"/>
      <c r="PME33" s="76"/>
      <c r="PMU33" s="76"/>
      <c r="PNK33" s="76"/>
      <c r="POA33" s="76"/>
      <c r="POQ33" s="76"/>
      <c r="PPG33" s="76"/>
      <c r="PPW33" s="76"/>
      <c r="PQM33" s="76"/>
      <c r="PRC33" s="76"/>
      <c r="PRS33" s="76"/>
      <c r="PSI33" s="76"/>
      <c r="PSY33" s="76"/>
      <c r="PTO33" s="76"/>
      <c r="PUE33" s="76"/>
      <c r="PUU33" s="76"/>
      <c r="PVK33" s="76"/>
      <c r="PWA33" s="76"/>
      <c r="PWQ33" s="76"/>
      <c r="PXG33" s="76"/>
      <c r="PXW33" s="76"/>
      <c r="PYM33" s="76"/>
      <c r="PZC33" s="76"/>
      <c r="PZS33" s="76"/>
      <c r="QAI33" s="76"/>
      <c r="QAY33" s="76"/>
      <c r="QBO33" s="76"/>
      <c r="QCE33" s="76"/>
      <c r="QCU33" s="76"/>
      <c r="QDK33" s="76"/>
      <c r="QEA33" s="76"/>
      <c r="QEQ33" s="76"/>
      <c r="QFG33" s="76"/>
      <c r="QFW33" s="76"/>
      <c r="QGM33" s="76"/>
      <c r="QHC33" s="76"/>
      <c r="QHS33" s="76"/>
      <c r="QII33" s="76"/>
      <c r="QIY33" s="76"/>
      <c r="QJO33" s="76"/>
      <c r="QKE33" s="76"/>
      <c r="QKU33" s="76"/>
      <c r="QLK33" s="76"/>
      <c r="QMA33" s="76"/>
      <c r="QMQ33" s="76"/>
      <c r="QNG33" s="76"/>
      <c r="QNW33" s="76"/>
      <c r="QOM33" s="76"/>
      <c r="QPC33" s="76"/>
      <c r="QPS33" s="76"/>
      <c r="QQI33" s="76"/>
      <c r="QQY33" s="76"/>
      <c r="QRO33" s="76"/>
      <c r="QSE33" s="76"/>
      <c r="QSU33" s="76"/>
      <c r="QTK33" s="76"/>
      <c r="QUA33" s="76"/>
      <c r="QUQ33" s="76"/>
      <c r="QVG33" s="76"/>
      <c r="QVW33" s="76"/>
      <c r="QWM33" s="76"/>
      <c r="QXC33" s="76"/>
      <c r="QXS33" s="76"/>
      <c r="QYI33" s="76"/>
      <c r="QYY33" s="76"/>
      <c r="QZO33" s="76"/>
      <c r="RAE33" s="76"/>
      <c r="RAU33" s="76"/>
      <c r="RBK33" s="76"/>
      <c r="RCA33" s="76"/>
      <c r="RCQ33" s="76"/>
      <c r="RDG33" s="76"/>
      <c r="RDW33" s="76"/>
      <c r="REM33" s="76"/>
      <c r="RFC33" s="76"/>
      <c r="RFS33" s="76"/>
      <c r="RGI33" s="76"/>
      <c r="RGY33" s="76"/>
      <c r="RHO33" s="76"/>
      <c r="RIE33" s="76"/>
      <c r="RIU33" s="76"/>
      <c r="RJK33" s="76"/>
      <c r="RKA33" s="76"/>
      <c r="RKQ33" s="76"/>
      <c r="RLG33" s="76"/>
      <c r="RLW33" s="76"/>
      <c r="RMM33" s="76"/>
      <c r="RNC33" s="76"/>
      <c r="RNS33" s="76"/>
      <c r="ROI33" s="76"/>
      <c r="ROY33" s="76"/>
      <c r="RPO33" s="76"/>
      <c r="RQE33" s="76"/>
      <c r="RQU33" s="76"/>
      <c r="RRK33" s="76"/>
      <c r="RSA33" s="76"/>
      <c r="RSQ33" s="76"/>
      <c r="RTG33" s="76"/>
      <c r="RTW33" s="76"/>
      <c r="RUM33" s="76"/>
      <c r="RVC33" s="76"/>
      <c r="RVS33" s="76"/>
      <c r="RWI33" s="76"/>
      <c r="RWY33" s="76"/>
      <c r="RXO33" s="76"/>
      <c r="RYE33" s="76"/>
      <c r="RYU33" s="76"/>
      <c r="RZK33" s="76"/>
      <c r="SAA33" s="76"/>
      <c r="SAQ33" s="76"/>
      <c r="SBG33" s="76"/>
      <c r="SBW33" s="76"/>
      <c r="SCM33" s="76"/>
      <c r="SDC33" s="76"/>
      <c r="SDS33" s="76"/>
      <c r="SEI33" s="76"/>
      <c r="SEY33" s="76"/>
      <c r="SFO33" s="76"/>
      <c r="SGE33" s="76"/>
      <c r="SGU33" s="76"/>
      <c r="SHK33" s="76"/>
      <c r="SIA33" s="76"/>
      <c r="SIQ33" s="76"/>
      <c r="SJG33" s="76"/>
      <c r="SJW33" s="76"/>
      <c r="SKM33" s="76"/>
      <c r="SLC33" s="76"/>
      <c r="SLS33" s="76"/>
      <c r="SMI33" s="76"/>
      <c r="SMY33" s="76"/>
      <c r="SNO33" s="76"/>
      <c r="SOE33" s="76"/>
      <c r="SOU33" s="76"/>
      <c r="SPK33" s="76"/>
      <c r="SQA33" s="76"/>
      <c r="SQQ33" s="76"/>
      <c r="SRG33" s="76"/>
      <c r="SRW33" s="76"/>
      <c r="SSM33" s="76"/>
      <c r="STC33" s="76"/>
      <c r="STS33" s="76"/>
      <c r="SUI33" s="76"/>
      <c r="SUY33" s="76"/>
      <c r="SVO33" s="76"/>
      <c r="SWE33" s="76"/>
      <c r="SWU33" s="76"/>
      <c r="SXK33" s="76"/>
      <c r="SYA33" s="76"/>
      <c r="SYQ33" s="76"/>
      <c r="SZG33" s="76"/>
      <c r="SZW33" s="76"/>
      <c r="TAM33" s="76"/>
      <c r="TBC33" s="76"/>
      <c r="TBS33" s="76"/>
      <c r="TCI33" s="76"/>
      <c r="TCY33" s="76"/>
      <c r="TDO33" s="76"/>
      <c r="TEE33" s="76"/>
      <c r="TEU33" s="76"/>
      <c r="TFK33" s="76"/>
      <c r="TGA33" s="76"/>
      <c r="TGQ33" s="76"/>
      <c r="THG33" s="76"/>
      <c r="THW33" s="76"/>
      <c r="TIM33" s="76"/>
      <c r="TJC33" s="76"/>
      <c r="TJS33" s="76"/>
      <c r="TKI33" s="76"/>
      <c r="TKY33" s="76"/>
      <c r="TLO33" s="76"/>
      <c r="TME33" s="76"/>
      <c r="TMU33" s="76"/>
      <c r="TNK33" s="76"/>
      <c r="TOA33" s="76"/>
      <c r="TOQ33" s="76"/>
      <c r="TPG33" s="76"/>
      <c r="TPW33" s="76"/>
      <c r="TQM33" s="76"/>
      <c r="TRC33" s="76"/>
      <c r="TRS33" s="76"/>
      <c r="TSI33" s="76"/>
      <c r="TSY33" s="76"/>
      <c r="TTO33" s="76"/>
      <c r="TUE33" s="76"/>
      <c r="TUU33" s="76"/>
      <c r="TVK33" s="76"/>
      <c r="TWA33" s="76"/>
      <c r="TWQ33" s="76"/>
      <c r="TXG33" s="76"/>
      <c r="TXW33" s="76"/>
      <c r="TYM33" s="76"/>
      <c r="TZC33" s="76"/>
      <c r="TZS33" s="76"/>
      <c r="UAI33" s="76"/>
      <c r="UAY33" s="76"/>
      <c r="UBO33" s="76"/>
      <c r="UCE33" s="76"/>
      <c r="UCU33" s="76"/>
      <c r="UDK33" s="76"/>
      <c r="UEA33" s="76"/>
      <c r="UEQ33" s="76"/>
      <c r="UFG33" s="76"/>
      <c r="UFW33" s="76"/>
      <c r="UGM33" s="76"/>
      <c r="UHC33" s="76"/>
      <c r="UHS33" s="76"/>
      <c r="UII33" s="76"/>
      <c r="UIY33" s="76"/>
      <c r="UJO33" s="76"/>
      <c r="UKE33" s="76"/>
      <c r="UKU33" s="76"/>
      <c r="ULK33" s="76"/>
      <c r="UMA33" s="76"/>
      <c r="UMQ33" s="76"/>
      <c r="UNG33" s="76"/>
      <c r="UNW33" s="76"/>
      <c r="UOM33" s="76"/>
      <c r="UPC33" s="76"/>
      <c r="UPS33" s="76"/>
      <c r="UQI33" s="76"/>
      <c r="UQY33" s="76"/>
      <c r="URO33" s="76"/>
      <c r="USE33" s="76"/>
      <c r="USU33" s="76"/>
      <c r="UTK33" s="76"/>
      <c r="UUA33" s="76"/>
      <c r="UUQ33" s="76"/>
      <c r="UVG33" s="76"/>
      <c r="UVW33" s="76"/>
      <c r="UWM33" s="76"/>
      <c r="UXC33" s="76"/>
      <c r="UXS33" s="76"/>
      <c r="UYI33" s="76"/>
      <c r="UYY33" s="76"/>
      <c r="UZO33" s="76"/>
      <c r="VAE33" s="76"/>
      <c r="VAU33" s="76"/>
      <c r="VBK33" s="76"/>
      <c r="VCA33" s="76"/>
      <c r="VCQ33" s="76"/>
      <c r="VDG33" s="76"/>
      <c r="VDW33" s="76"/>
      <c r="VEM33" s="76"/>
      <c r="VFC33" s="76"/>
      <c r="VFS33" s="76"/>
      <c r="VGI33" s="76"/>
      <c r="VGY33" s="76"/>
      <c r="VHO33" s="76"/>
      <c r="VIE33" s="76"/>
      <c r="VIU33" s="76"/>
      <c r="VJK33" s="76"/>
      <c r="VKA33" s="76"/>
      <c r="VKQ33" s="76"/>
      <c r="VLG33" s="76"/>
      <c r="VLW33" s="76"/>
      <c r="VMM33" s="76"/>
      <c r="VNC33" s="76"/>
      <c r="VNS33" s="76"/>
      <c r="VOI33" s="76"/>
      <c r="VOY33" s="76"/>
      <c r="VPO33" s="76"/>
      <c r="VQE33" s="76"/>
      <c r="VQU33" s="76"/>
      <c r="VRK33" s="76"/>
      <c r="VSA33" s="76"/>
      <c r="VSQ33" s="76"/>
      <c r="VTG33" s="76"/>
      <c r="VTW33" s="76"/>
      <c r="VUM33" s="76"/>
      <c r="VVC33" s="76"/>
      <c r="VVS33" s="76"/>
      <c r="VWI33" s="76"/>
      <c r="VWY33" s="76"/>
      <c r="VXO33" s="76"/>
      <c r="VYE33" s="76"/>
      <c r="VYU33" s="76"/>
      <c r="VZK33" s="76"/>
      <c r="WAA33" s="76"/>
      <c r="WAQ33" s="76"/>
      <c r="WBG33" s="76"/>
      <c r="WBW33" s="76"/>
      <c r="WCM33" s="76"/>
      <c r="WDC33" s="76"/>
      <c r="WDS33" s="76"/>
      <c r="WEI33" s="76"/>
      <c r="WEY33" s="76"/>
      <c r="WFO33" s="76"/>
      <c r="WGE33" s="76"/>
      <c r="WGU33" s="76"/>
      <c r="WHK33" s="76"/>
      <c r="WIA33" s="76"/>
      <c r="WIQ33" s="76"/>
      <c r="WJG33" s="76"/>
      <c r="WJW33" s="76"/>
      <c r="WKM33" s="76"/>
      <c r="WLC33" s="76"/>
      <c r="WLS33" s="76"/>
      <c r="WMI33" s="76"/>
      <c r="WMY33" s="76"/>
      <c r="WNO33" s="76"/>
      <c r="WOE33" s="76"/>
      <c r="WOU33" s="76"/>
      <c r="WPK33" s="76"/>
      <c r="WQA33" s="76"/>
      <c r="WQQ33" s="76"/>
      <c r="WRG33" s="76"/>
      <c r="WRW33" s="76"/>
      <c r="WSM33" s="76"/>
      <c r="WTC33" s="76"/>
      <c r="WTS33" s="76"/>
      <c r="WUI33" s="76"/>
      <c r="WUY33" s="76"/>
      <c r="WVO33" s="76"/>
      <c r="WWE33" s="76"/>
      <c r="WWU33" s="76"/>
      <c r="WXK33" s="76"/>
      <c r="WYA33" s="76"/>
      <c r="WYQ33" s="76"/>
      <c r="WZG33" s="76"/>
      <c r="WZW33" s="76"/>
      <c r="XAM33" s="76"/>
      <c r="XBC33" s="76"/>
      <c r="XBS33" s="76"/>
      <c r="XCI33" s="76"/>
      <c r="XCY33" s="76"/>
      <c r="XDO33" s="76"/>
      <c r="XEE33" s="76"/>
    </row>
    <row r="34" spans="1:16374" s="1" customFormat="1">
      <c r="A34" s="77" t="s">
        <v>11</v>
      </c>
      <c r="B34" s="74">
        <f>DEN!I32*ONSV_2019!AG33</f>
        <v>194158</v>
      </c>
      <c r="C34" s="74">
        <f>DEN!I67*ONSV_2020!AG33</f>
        <v>202218</v>
      </c>
      <c r="D34" s="74">
        <f>DEN!I102*ONSV_2021!AG33</f>
        <v>211390</v>
      </c>
      <c r="E34" s="74">
        <f>DEN!I137*ONSV_2022!AG33</f>
        <v>224893</v>
      </c>
      <c r="F34" s="80">
        <f>DEN!J172</f>
        <v>0</v>
      </c>
      <c r="K34" s="140"/>
      <c r="L34" s="140"/>
      <c r="N34" s="140"/>
      <c r="O34" s="140"/>
      <c r="Q34" s="140"/>
      <c r="R34" s="140"/>
      <c r="T34" s="140"/>
      <c r="U34" s="140"/>
      <c r="W34" s="140"/>
    </row>
    <row r="35" spans="1:16374" s="1" customFormat="1">
      <c r="A35" s="77" t="s">
        <v>20</v>
      </c>
      <c r="B35" s="74">
        <f>DEN!I33*ONSV_2019!AG34</f>
        <v>888121</v>
      </c>
      <c r="C35" s="74">
        <f>DEN!I68*ONSV_2020!AG34</f>
        <v>910060</v>
      </c>
      <c r="D35" s="74">
        <f>DEN!I103*ONSV_2021!AG34</f>
        <v>937583</v>
      </c>
      <c r="E35" s="74">
        <f>DEN!I138*ONSV_2022!AG34</f>
        <v>971097</v>
      </c>
      <c r="F35" s="80">
        <f>DEN!J173</f>
        <v>0</v>
      </c>
      <c r="K35" s="140"/>
      <c r="L35" s="140"/>
      <c r="N35" s="140"/>
      <c r="O35" s="140"/>
      <c r="Q35" s="140"/>
      <c r="R35" s="140"/>
      <c r="T35" s="140"/>
      <c r="U35" s="140"/>
      <c r="W35" s="140"/>
    </row>
    <row r="36" spans="1:16374" s="1" customFormat="1">
      <c r="A36" s="77" t="s">
        <v>24</v>
      </c>
      <c r="B36" s="74">
        <f>DEN!I34*ONSV_2019!AG35</f>
        <v>634350</v>
      </c>
      <c r="C36" s="74">
        <f>DEN!I69*ONSV_2020!AG35</f>
        <v>656440</v>
      </c>
      <c r="D36" s="74">
        <f>DEN!I104*ONSV_2021!AG35</f>
        <v>677810</v>
      </c>
      <c r="E36" s="74">
        <f>DEN!I139*ONSV_2022!AG35</f>
        <v>699581</v>
      </c>
      <c r="F36" s="80">
        <f>DEN!J174</f>
        <v>0</v>
      </c>
      <c r="K36" s="140"/>
      <c r="L36" s="140"/>
      <c r="N36" s="140"/>
      <c r="O36" s="140"/>
      <c r="Q36" s="140"/>
      <c r="R36" s="140"/>
      <c r="T36" s="140"/>
      <c r="U36" s="140"/>
      <c r="W36" s="140"/>
    </row>
    <row r="37" spans="1:16374" s="1" customFormat="1">
      <c r="A37" s="77" t="s">
        <v>25</v>
      </c>
      <c r="B37" s="74">
        <f>DEN!I35*ONSV_2019!AG36</f>
        <v>375387</v>
      </c>
      <c r="C37" s="74">
        <f>DEN!I70*ONSV_2020!AG36</f>
        <v>385591</v>
      </c>
      <c r="D37" s="74">
        <f>DEN!I105*ONSV_2021!AG36</f>
        <v>394758</v>
      </c>
      <c r="E37" s="74">
        <f>DEN!I140*ONSV_2022!AG36</f>
        <v>406358</v>
      </c>
      <c r="F37" s="80">
        <f>DEN!J175</f>
        <v>0</v>
      </c>
      <c r="K37" s="140"/>
      <c r="L37" s="140"/>
      <c r="N37" s="140"/>
      <c r="O37" s="140"/>
      <c r="Q37" s="140"/>
      <c r="R37" s="140"/>
      <c r="T37" s="140"/>
      <c r="U37" s="140"/>
      <c r="W37" s="140"/>
      <c r="DI37" s="124"/>
      <c r="DJ37" s="124"/>
      <c r="DK37" s="82"/>
      <c r="DL37" s="80"/>
      <c r="DM37" s="80"/>
      <c r="DN37" s="82"/>
      <c r="DO37" s="77"/>
      <c r="DP37" s="124"/>
      <c r="DQ37" s="124"/>
      <c r="DR37" s="82"/>
      <c r="DS37" s="124"/>
      <c r="DT37" s="124"/>
      <c r="DU37" s="82"/>
      <c r="DV37" s="124"/>
      <c r="DW37" s="124"/>
      <c r="DX37" s="82"/>
      <c r="DY37" s="124"/>
      <c r="DZ37" s="124"/>
      <c r="EA37" s="82"/>
      <c r="EB37" s="80"/>
      <c r="EC37" s="80"/>
      <c r="ED37" s="82"/>
      <c r="EE37" s="77"/>
      <c r="EF37" s="124"/>
      <c r="EG37" s="124"/>
      <c r="EH37" s="82"/>
      <c r="EI37" s="124"/>
      <c r="EJ37" s="124"/>
      <c r="EK37" s="82"/>
      <c r="EL37" s="124"/>
      <c r="EM37" s="124"/>
      <c r="EN37" s="82"/>
      <c r="EO37" s="124"/>
      <c r="EP37" s="124"/>
      <c r="EQ37" s="82"/>
      <c r="ER37" s="80"/>
      <c r="ES37" s="80"/>
      <c r="ET37" s="82"/>
      <c r="EU37" s="77"/>
      <c r="EV37" s="124"/>
      <c r="EW37" s="124"/>
      <c r="EX37" s="82"/>
      <c r="EY37" s="124"/>
      <c r="EZ37" s="124"/>
      <c r="FA37" s="82"/>
      <c r="FB37" s="124"/>
      <c r="FC37" s="124"/>
      <c r="FD37" s="82"/>
      <c r="FE37" s="124"/>
      <c r="FF37" s="124"/>
      <c r="FG37" s="82"/>
      <c r="FH37" s="80"/>
      <c r="FI37" s="80"/>
      <c r="FJ37" s="82"/>
      <c r="FK37" s="77"/>
      <c r="FL37" s="124"/>
      <c r="FM37" s="124"/>
      <c r="FN37" s="82"/>
      <c r="FO37" s="124"/>
      <c r="FP37" s="124"/>
      <c r="FQ37" s="82"/>
      <c r="FR37" s="124"/>
      <c r="FS37" s="124"/>
      <c r="FT37" s="82"/>
      <c r="FU37" s="124"/>
      <c r="FV37" s="124"/>
      <c r="FW37" s="82"/>
      <c r="FX37" s="80"/>
      <c r="FY37" s="80"/>
      <c r="FZ37" s="85"/>
      <c r="GA37" s="77"/>
      <c r="GB37" s="74"/>
      <c r="GC37" s="74"/>
      <c r="GD37" s="85"/>
      <c r="GE37" s="74"/>
      <c r="GF37" s="74"/>
      <c r="GG37" s="85"/>
      <c r="GH37" s="74"/>
      <c r="GI37" s="74"/>
      <c r="GJ37" s="85"/>
      <c r="GK37" s="74"/>
      <c r="GL37" s="74"/>
      <c r="GM37" s="85"/>
      <c r="GN37" s="80"/>
      <c r="GO37" s="80"/>
      <c r="GP37" s="85"/>
      <c r="GQ37" s="77"/>
      <c r="GR37" s="74"/>
      <c r="GS37" s="74"/>
      <c r="GT37" s="85"/>
      <c r="GU37" s="74"/>
      <c r="GV37" s="74"/>
      <c r="GW37" s="85"/>
      <c r="GX37" s="74"/>
      <c r="GY37" s="74"/>
      <c r="GZ37" s="85"/>
      <c r="HA37" s="74"/>
      <c r="HB37" s="74"/>
      <c r="HC37" s="85"/>
      <c r="HD37" s="80"/>
      <c r="HE37" s="80"/>
      <c r="HF37" s="85"/>
      <c r="HG37" s="77"/>
      <c r="HH37" s="74"/>
      <c r="HI37" s="74"/>
      <c r="HJ37" s="85"/>
      <c r="HK37" s="74"/>
      <c r="HL37" s="74"/>
      <c r="HM37" s="85"/>
      <c r="HN37" s="74"/>
      <c r="HO37" s="74"/>
      <c r="HP37" s="85"/>
      <c r="HQ37" s="74"/>
      <c r="HR37" s="74"/>
      <c r="HS37" s="85"/>
      <c r="HT37" s="80"/>
      <c r="HU37" s="80"/>
      <c r="HV37" s="85"/>
      <c r="HW37" s="77"/>
      <c r="HX37" s="74"/>
      <c r="HY37" s="74"/>
      <c r="HZ37" s="85"/>
      <c r="IA37" s="74"/>
      <c r="IB37" s="74"/>
      <c r="IC37" s="85"/>
      <c r="ID37" s="74"/>
      <c r="IE37" s="74"/>
      <c r="IF37" s="85"/>
      <c r="IG37" s="74"/>
      <c r="IH37" s="74"/>
      <c r="II37" s="85"/>
      <c r="IJ37" s="80"/>
      <c r="IK37" s="80"/>
      <c r="IL37" s="85"/>
      <c r="IM37" s="77"/>
      <c r="IN37" s="74"/>
      <c r="IO37" s="74"/>
      <c r="IP37" s="85"/>
      <c r="IQ37" s="74"/>
      <c r="IR37" s="74"/>
      <c r="IS37" s="85"/>
      <c r="IT37" s="74"/>
      <c r="IU37" s="74"/>
      <c r="IV37" s="85"/>
      <c r="IW37" s="74"/>
      <c r="IX37" s="74"/>
      <c r="IY37" s="85"/>
      <c r="IZ37" s="80"/>
      <c r="JA37" s="80"/>
      <c r="JB37" s="85"/>
      <c r="JC37" s="77"/>
      <c r="JD37" s="74"/>
      <c r="JE37" s="74"/>
      <c r="JF37" s="85"/>
      <c r="JG37" s="74"/>
      <c r="JH37" s="74"/>
      <c r="JI37" s="85"/>
      <c r="JJ37" s="74"/>
      <c r="JK37" s="74"/>
      <c r="JL37" s="85"/>
      <c r="JM37" s="74"/>
      <c r="JN37" s="74"/>
      <c r="JO37" s="85"/>
      <c r="JP37" s="80"/>
      <c r="JQ37" s="80"/>
      <c r="JR37" s="85"/>
      <c r="JS37" s="77"/>
      <c r="JT37" s="74"/>
      <c r="JU37" s="74"/>
      <c r="JV37" s="85"/>
      <c r="JW37" s="74"/>
      <c r="JX37" s="74"/>
      <c r="JY37" s="85"/>
      <c r="JZ37" s="74"/>
      <c r="KA37" s="74"/>
      <c r="KB37" s="85"/>
      <c r="KC37" s="74"/>
      <c r="KD37" s="74"/>
      <c r="KE37" s="85"/>
      <c r="KF37" s="80"/>
      <c r="KG37" s="80"/>
      <c r="KH37" s="85"/>
      <c r="KI37" s="77"/>
      <c r="KJ37" s="74"/>
      <c r="KK37" s="74"/>
      <c r="KL37" s="85"/>
      <c r="KM37" s="74"/>
      <c r="KN37" s="74"/>
      <c r="KO37" s="85"/>
      <c r="KP37" s="74"/>
      <c r="KQ37" s="74"/>
      <c r="KR37" s="85"/>
      <c r="KS37" s="74"/>
      <c r="KT37" s="74"/>
      <c r="KU37" s="85"/>
      <c r="KV37" s="80"/>
      <c r="KW37" s="80"/>
      <c r="KX37" s="85"/>
      <c r="KY37" s="77"/>
      <c r="KZ37" s="74"/>
      <c r="LA37" s="74"/>
      <c r="LB37" s="85"/>
      <c r="LC37" s="74"/>
      <c r="LD37" s="74"/>
      <c r="LE37" s="85"/>
      <c r="LF37" s="74"/>
      <c r="LG37" s="74"/>
      <c r="LH37" s="85"/>
      <c r="LI37" s="74"/>
      <c r="LJ37" s="74"/>
      <c r="LK37" s="85"/>
      <c r="LL37" s="80"/>
      <c r="LM37" s="80"/>
      <c r="LN37" s="85"/>
      <c r="LO37" s="77"/>
      <c r="LP37" s="74"/>
      <c r="LQ37" s="74"/>
      <c r="LR37" s="85"/>
      <c r="LS37" s="74"/>
      <c r="LT37" s="74"/>
      <c r="LU37" s="85"/>
      <c r="LV37" s="74"/>
      <c r="LW37" s="74"/>
      <c r="LX37" s="85"/>
      <c r="LY37" s="74"/>
      <c r="LZ37" s="74"/>
      <c r="MA37" s="85"/>
      <c r="MB37" s="80"/>
      <c r="MC37" s="80"/>
      <c r="MD37" s="85"/>
      <c r="ME37" s="77"/>
      <c r="MF37" s="74"/>
      <c r="MG37" s="74"/>
      <c r="MH37" s="85"/>
      <c r="MI37" s="74"/>
      <c r="MJ37" s="74"/>
      <c r="MK37" s="85"/>
      <c r="ML37" s="74"/>
      <c r="MM37" s="74"/>
      <c r="MN37" s="85"/>
      <c r="MO37" s="74"/>
      <c r="MP37" s="74"/>
      <c r="MQ37" s="85"/>
      <c r="MR37" s="80"/>
      <c r="MS37" s="80"/>
      <c r="MT37" s="85"/>
      <c r="MU37" s="77"/>
      <c r="MV37" s="74"/>
      <c r="MW37" s="74"/>
      <c r="MX37" s="85"/>
      <c r="MY37" s="74"/>
      <c r="MZ37" s="74"/>
      <c r="NA37" s="85"/>
      <c r="NB37" s="74"/>
      <c r="NC37" s="74"/>
      <c r="ND37" s="85"/>
      <c r="NE37" s="74"/>
      <c r="NF37" s="74"/>
      <c r="NG37" s="85"/>
      <c r="NH37" s="80"/>
      <c r="NI37" s="80"/>
      <c r="NJ37" s="85"/>
      <c r="NK37" s="77"/>
      <c r="NL37" s="74"/>
      <c r="NM37" s="74"/>
      <c r="NN37" s="85"/>
      <c r="NO37" s="74"/>
      <c r="NP37" s="74"/>
      <c r="NQ37" s="85"/>
      <c r="NR37" s="74"/>
      <c r="NS37" s="74"/>
      <c r="NT37" s="85"/>
      <c r="NU37" s="74"/>
      <c r="NV37" s="74"/>
      <c r="NW37" s="85"/>
      <c r="NX37" s="80"/>
      <c r="NY37" s="80"/>
      <c r="NZ37" s="85"/>
      <c r="OA37" s="77"/>
      <c r="OB37" s="74"/>
      <c r="OC37" s="74"/>
      <c r="OD37" s="85"/>
      <c r="OE37" s="74"/>
      <c r="OF37" s="74"/>
      <c r="OG37" s="85"/>
      <c r="OH37" s="74"/>
      <c r="OI37" s="74"/>
      <c r="OJ37" s="85"/>
      <c r="OK37" s="74"/>
      <c r="OL37" s="74"/>
      <c r="OM37" s="85"/>
      <c r="ON37" s="80"/>
      <c r="OO37" s="80"/>
      <c r="OP37" s="85"/>
      <c r="OQ37" s="77"/>
      <c r="OR37" s="74"/>
      <c r="OS37" s="74"/>
      <c r="OT37" s="85"/>
      <c r="OU37" s="74"/>
      <c r="OV37" s="74"/>
      <c r="OW37" s="85"/>
      <c r="OX37" s="74"/>
      <c r="OY37" s="74"/>
      <c r="OZ37" s="85"/>
      <c r="PA37" s="74"/>
      <c r="PB37" s="74"/>
      <c r="PC37" s="85"/>
      <c r="PD37" s="80"/>
      <c r="PE37" s="80"/>
      <c r="PF37" s="85"/>
      <c r="PG37" s="77"/>
      <c r="PH37" s="74"/>
      <c r="PI37" s="74"/>
      <c r="PJ37" s="85"/>
      <c r="PK37" s="74"/>
      <c r="PL37" s="74"/>
      <c r="PM37" s="85"/>
      <c r="PN37" s="74"/>
      <c r="PO37" s="74"/>
      <c r="PP37" s="85"/>
      <c r="PQ37" s="74"/>
      <c r="PR37" s="74"/>
      <c r="PS37" s="85"/>
      <c r="PT37" s="80"/>
      <c r="PU37" s="80"/>
      <c r="PV37" s="85"/>
      <c r="PW37" s="77"/>
      <c r="PX37" s="74"/>
      <c r="PY37" s="74"/>
      <c r="PZ37" s="85"/>
      <c r="QA37" s="74"/>
      <c r="QB37" s="74"/>
      <c r="QC37" s="85"/>
      <c r="QD37" s="74"/>
      <c r="QE37" s="74"/>
      <c r="QF37" s="85"/>
      <c r="QG37" s="74"/>
      <c r="QH37" s="74"/>
      <c r="QI37" s="85"/>
      <c r="QJ37" s="80"/>
      <c r="QK37" s="80"/>
      <c r="QL37" s="85"/>
      <c r="QM37" s="77"/>
      <c r="QN37" s="74"/>
      <c r="QO37" s="74"/>
      <c r="QP37" s="85"/>
      <c r="QQ37" s="74"/>
      <c r="QR37" s="74"/>
      <c r="QS37" s="85"/>
      <c r="QT37" s="74"/>
      <c r="QU37" s="74"/>
      <c r="QV37" s="85"/>
      <c r="QW37" s="74"/>
      <c r="QX37" s="74"/>
      <c r="QY37" s="85"/>
      <c r="QZ37" s="80"/>
      <c r="RA37" s="80"/>
      <c r="RB37" s="85"/>
      <c r="RC37" s="77"/>
      <c r="RD37" s="74"/>
      <c r="RE37" s="74"/>
      <c r="RF37" s="85"/>
      <c r="RG37" s="74"/>
      <c r="RH37" s="74"/>
      <c r="RI37" s="85"/>
      <c r="RJ37" s="74"/>
      <c r="RK37" s="74"/>
      <c r="RL37" s="85"/>
      <c r="RM37" s="74"/>
      <c r="RN37" s="74"/>
      <c r="RO37" s="85"/>
      <c r="RP37" s="80"/>
      <c r="RQ37" s="80"/>
      <c r="RR37" s="85"/>
      <c r="RS37" s="77"/>
      <c r="RT37" s="74"/>
      <c r="RU37" s="74"/>
      <c r="RV37" s="85"/>
      <c r="RW37" s="74"/>
      <c r="RX37" s="74"/>
      <c r="RY37" s="85"/>
      <c r="RZ37" s="74"/>
      <c r="SA37" s="74"/>
      <c r="SB37" s="85"/>
      <c r="SC37" s="74"/>
      <c r="SD37" s="74"/>
      <c r="SE37" s="85"/>
      <c r="SF37" s="80"/>
      <c r="SG37" s="80"/>
      <c r="SH37" s="85"/>
      <c r="SI37" s="77"/>
      <c r="SJ37" s="74"/>
      <c r="SK37" s="74"/>
      <c r="SL37" s="85"/>
      <c r="SM37" s="74"/>
      <c r="SN37" s="74"/>
      <c r="SO37" s="85"/>
      <c r="SP37" s="74"/>
      <c r="SQ37" s="74"/>
      <c r="SR37" s="85"/>
      <c r="SS37" s="74"/>
      <c r="ST37" s="74"/>
      <c r="SU37" s="85"/>
      <c r="SV37" s="80"/>
      <c r="SW37" s="80"/>
      <c r="SX37" s="85"/>
      <c r="SY37" s="77"/>
      <c r="SZ37" s="74"/>
      <c r="TA37" s="74"/>
      <c r="TB37" s="85"/>
      <c r="TC37" s="74"/>
      <c r="TD37" s="74"/>
      <c r="TE37" s="85"/>
      <c r="TF37" s="74"/>
      <c r="TG37" s="74"/>
      <c r="TH37" s="85"/>
      <c r="TI37" s="74"/>
      <c r="TJ37" s="74"/>
      <c r="TK37" s="85"/>
      <c r="TL37" s="80"/>
      <c r="TM37" s="80"/>
      <c r="TN37" s="85"/>
      <c r="TO37" s="77"/>
      <c r="TP37" s="74"/>
      <c r="TQ37" s="74"/>
      <c r="TR37" s="85"/>
      <c r="TS37" s="74"/>
      <c r="TT37" s="74"/>
      <c r="TU37" s="85"/>
      <c r="TV37" s="74"/>
      <c r="TW37" s="74"/>
      <c r="TX37" s="85"/>
      <c r="TY37" s="74"/>
      <c r="TZ37" s="74"/>
      <c r="UA37" s="85"/>
      <c r="UB37" s="80"/>
      <c r="UC37" s="80"/>
      <c r="UD37" s="85"/>
      <c r="UE37" s="77"/>
      <c r="UF37" s="74"/>
      <c r="UG37" s="74"/>
      <c r="UH37" s="85"/>
      <c r="UI37" s="74"/>
      <c r="UJ37" s="74"/>
      <c r="UK37" s="85"/>
      <c r="UL37" s="74"/>
      <c r="UM37" s="74"/>
      <c r="UN37" s="85"/>
      <c r="UO37" s="74"/>
      <c r="UP37" s="74"/>
      <c r="UQ37" s="85"/>
      <c r="UR37" s="80"/>
      <c r="US37" s="80"/>
      <c r="UT37" s="85"/>
      <c r="UU37" s="77"/>
      <c r="UV37" s="74"/>
      <c r="UW37" s="74"/>
      <c r="UX37" s="85"/>
      <c r="UY37" s="74"/>
      <c r="UZ37" s="74"/>
      <c r="VA37" s="85"/>
      <c r="VB37" s="74"/>
      <c r="VC37" s="74"/>
      <c r="VD37" s="85"/>
      <c r="VE37" s="74"/>
      <c r="VF37" s="74"/>
      <c r="VG37" s="85"/>
      <c r="VH37" s="80"/>
      <c r="VI37" s="80"/>
      <c r="VJ37" s="85"/>
      <c r="VK37" s="77"/>
      <c r="VL37" s="74"/>
      <c r="VM37" s="74"/>
      <c r="VN37" s="85"/>
      <c r="VO37" s="74"/>
      <c r="VP37" s="74"/>
      <c r="VQ37" s="85"/>
      <c r="VR37" s="74"/>
      <c r="VS37" s="74"/>
      <c r="VT37" s="85"/>
      <c r="VU37" s="74"/>
      <c r="VV37" s="74"/>
      <c r="VW37" s="85"/>
      <c r="VX37" s="80"/>
      <c r="VY37" s="80"/>
      <c r="VZ37" s="85"/>
      <c r="WA37" s="77"/>
      <c r="WB37" s="74"/>
      <c r="WC37" s="74"/>
      <c r="WD37" s="85"/>
      <c r="WE37" s="74"/>
      <c r="WF37" s="74"/>
      <c r="WG37" s="85"/>
      <c r="WH37" s="74"/>
      <c r="WI37" s="74"/>
      <c r="WJ37" s="85"/>
      <c r="WK37" s="74"/>
      <c r="WL37" s="74"/>
      <c r="WM37" s="85"/>
      <c r="WN37" s="80"/>
      <c r="WO37" s="80"/>
      <c r="WP37" s="85"/>
      <c r="WQ37" s="77"/>
      <c r="WR37" s="74"/>
      <c r="WS37" s="74"/>
      <c r="WT37" s="85"/>
      <c r="WU37" s="74"/>
      <c r="WV37" s="74"/>
      <c r="WW37" s="85"/>
      <c r="WX37" s="74"/>
      <c r="WY37" s="74"/>
      <c r="WZ37" s="85"/>
      <c r="XA37" s="74"/>
      <c r="XB37" s="74"/>
      <c r="XC37" s="85"/>
      <c r="XD37" s="80"/>
      <c r="XE37" s="80"/>
      <c r="XF37" s="85"/>
      <c r="XG37" s="77"/>
      <c r="XH37" s="74"/>
      <c r="XI37" s="74"/>
      <c r="XJ37" s="85"/>
      <c r="XK37" s="74"/>
      <c r="XL37" s="74"/>
      <c r="XM37" s="85"/>
      <c r="XN37" s="74"/>
      <c r="XO37" s="74"/>
      <c r="XP37" s="85"/>
      <c r="XQ37" s="74"/>
      <c r="XR37" s="74"/>
      <c r="XS37" s="85"/>
      <c r="XT37" s="80"/>
      <c r="XU37" s="80"/>
      <c r="XV37" s="85"/>
      <c r="XW37" s="77"/>
      <c r="XX37" s="74"/>
      <c r="XY37" s="74"/>
      <c r="XZ37" s="85"/>
      <c r="YA37" s="74"/>
      <c r="YB37" s="74"/>
      <c r="YC37" s="85"/>
      <c r="YD37" s="74"/>
      <c r="YE37" s="74"/>
      <c r="YF37" s="85"/>
      <c r="YG37" s="74"/>
      <c r="YH37" s="74"/>
      <c r="YI37" s="85"/>
      <c r="YJ37" s="80"/>
      <c r="YK37" s="80"/>
      <c r="YL37" s="85"/>
      <c r="YM37" s="77"/>
      <c r="YN37" s="74"/>
      <c r="YO37" s="74"/>
      <c r="YP37" s="85"/>
      <c r="YQ37" s="74"/>
      <c r="YR37" s="74"/>
      <c r="YS37" s="85"/>
      <c r="YT37" s="74"/>
      <c r="YU37" s="74"/>
      <c r="YV37" s="85"/>
      <c r="YW37" s="74"/>
      <c r="YX37" s="74"/>
      <c r="YY37" s="85"/>
      <c r="YZ37" s="80"/>
      <c r="ZA37" s="80"/>
      <c r="ZB37" s="85"/>
      <c r="ZC37" s="77"/>
      <c r="ZD37" s="74"/>
      <c r="ZE37" s="74"/>
      <c r="ZF37" s="85"/>
      <c r="ZG37" s="74"/>
      <c r="ZH37" s="74"/>
      <c r="ZI37" s="85"/>
      <c r="ZJ37" s="74"/>
      <c r="ZK37" s="74"/>
      <c r="ZL37" s="85"/>
      <c r="ZM37" s="74"/>
      <c r="ZN37" s="74"/>
      <c r="ZO37" s="85"/>
      <c r="ZP37" s="80"/>
      <c r="ZQ37" s="80"/>
      <c r="ZR37" s="85"/>
      <c r="ZS37" s="77"/>
      <c r="ZT37" s="74"/>
      <c r="ZU37" s="74"/>
      <c r="ZV37" s="85"/>
      <c r="ZW37" s="74"/>
      <c r="ZX37" s="74"/>
      <c r="ZY37" s="85"/>
      <c r="ZZ37" s="74"/>
      <c r="AAA37" s="74"/>
      <c r="AAB37" s="85"/>
      <c r="AAC37" s="74"/>
      <c r="AAD37" s="74"/>
      <c r="AAE37" s="85"/>
      <c r="AAF37" s="80"/>
      <c r="AAG37" s="80"/>
      <c r="AAH37" s="85"/>
      <c r="AAI37" s="77"/>
      <c r="AAJ37" s="74"/>
      <c r="AAK37" s="74"/>
      <c r="AAL37" s="85"/>
      <c r="AAM37" s="74"/>
      <c r="AAN37" s="74"/>
      <c r="AAO37" s="85"/>
      <c r="AAP37" s="74"/>
      <c r="AAQ37" s="74"/>
      <c r="AAR37" s="85"/>
      <c r="AAS37" s="74"/>
      <c r="AAT37" s="74"/>
      <c r="AAU37" s="85"/>
      <c r="AAV37" s="80"/>
      <c r="AAW37" s="80"/>
      <c r="AAX37" s="85"/>
      <c r="AAY37" s="77"/>
      <c r="AAZ37" s="74"/>
      <c r="ABA37" s="74"/>
      <c r="ABB37" s="85"/>
      <c r="ABC37" s="74"/>
      <c r="ABD37" s="74"/>
      <c r="ABE37" s="85"/>
      <c r="ABF37" s="74"/>
      <c r="ABG37" s="74"/>
      <c r="ABH37" s="85"/>
      <c r="ABI37" s="74"/>
      <c r="ABJ37" s="74"/>
      <c r="ABK37" s="85"/>
      <c r="ABL37" s="80"/>
      <c r="ABM37" s="80"/>
      <c r="ABN37" s="85"/>
      <c r="ABO37" s="77"/>
      <c r="ABP37" s="74"/>
      <c r="ABQ37" s="74"/>
      <c r="ABR37" s="85"/>
      <c r="ABS37" s="74"/>
      <c r="ABT37" s="74"/>
      <c r="ABU37" s="85"/>
      <c r="ABV37" s="74"/>
      <c r="ABW37" s="74"/>
      <c r="ABX37" s="85"/>
      <c r="ABY37" s="74"/>
      <c r="ABZ37" s="74"/>
      <c r="ACA37" s="85"/>
      <c r="ACB37" s="80"/>
      <c r="ACC37" s="80"/>
      <c r="ACD37" s="85"/>
      <c r="ACE37" s="77"/>
      <c r="ACF37" s="74"/>
      <c r="ACG37" s="74"/>
      <c r="ACH37" s="85"/>
      <c r="ACI37" s="74"/>
      <c r="ACJ37" s="74"/>
      <c r="ACK37" s="85"/>
      <c r="ACL37" s="74"/>
      <c r="ACM37" s="74"/>
      <c r="ACN37" s="85"/>
      <c r="ACO37" s="74"/>
      <c r="ACP37" s="74"/>
      <c r="ACQ37" s="85"/>
      <c r="ACR37" s="80"/>
      <c r="ACS37" s="80"/>
      <c r="ACT37" s="85"/>
      <c r="ACU37" s="77"/>
      <c r="ACV37" s="74"/>
      <c r="ACW37" s="74"/>
      <c r="ACX37" s="85"/>
      <c r="ACY37" s="74"/>
      <c r="ACZ37" s="74"/>
      <c r="ADA37" s="85"/>
      <c r="ADB37" s="74"/>
      <c r="ADC37" s="74"/>
      <c r="ADD37" s="85"/>
      <c r="ADE37" s="74"/>
      <c r="ADF37" s="74"/>
      <c r="ADG37" s="85"/>
      <c r="ADH37" s="80"/>
      <c r="ADI37" s="80"/>
      <c r="ADJ37" s="85"/>
      <c r="ADK37" s="77"/>
      <c r="ADL37" s="74"/>
      <c r="ADM37" s="74"/>
      <c r="ADN37" s="85"/>
      <c r="ADO37" s="74"/>
      <c r="ADP37" s="74"/>
      <c r="ADQ37" s="85"/>
      <c r="ADR37" s="74"/>
      <c r="ADS37" s="74"/>
      <c r="ADT37" s="85"/>
      <c r="ADU37" s="74"/>
      <c r="ADV37" s="74"/>
      <c r="ADW37" s="85"/>
      <c r="ADX37" s="80"/>
      <c r="ADY37" s="80"/>
      <c r="ADZ37" s="85"/>
      <c r="AEA37" s="77"/>
      <c r="AEB37" s="74"/>
      <c r="AEC37" s="74"/>
      <c r="AED37" s="85"/>
      <c r="AEE37" s="74"/>
      <c r="AEF37" s="74"/>
      <c r="AEG37" s="85"/>
      <c r="AEH37" s="74"/>
      <c r="AEI37" s="74"/>
      <c r="AEJ37" s="85"/>
      <c r="AEK37" s="74"/>
      <c r="AEL37" s="74"/>
      <c r="AEM37" s="85"/>
      <c r="AEN37" s="80"/>
      <c r="AEO37" s="80"/>
      <c r="AEP37" s="85"/>
      <c r="AEQ37" s="77"/>
      <c r="AER37" s="74"/>
      <c r="AES37" s="74"/>
      <c r="AET37" s="85"/>
      <c r="AEU37" s="74"/>
      <c r="AEV37" s="74"/>
      <c r="AEW37" s="85"/>
      <c r="AEX37" s="74"/>
      <c r="AEY37" s="74"/>
      <c r="AEZ37" s="85"/>
      <c r="AFA37" s="74"/>
      <c r="AFB37" s="74"/>
      <c r="AFC37" s="85"/>
      <c r="AFD37" s="80"/>
      <c r="AFE37" s="80"/>
      <c r="AFF37" s="85"/>
      <c r="AFG37" s="77"/>
      <c r="AFH37" s="74"/>
      <c r="AFI37" s="74"/>
      <c r="AFJ37" s="85"/>
      <c r="AFK37" s="74"/>
      <c r="AFL37" s="74"/>
      <c r="AFM37" s="85"/>
      <c r="AFN37" s="74"/>
      <c r="AFO37" s="74"/>
      <c r="AFP37" s="85"/>
      <c r="AFQ37" s="74"/>
      <c r="AFR37" s="74"/>
      <c r="AFS37" s="85"/>
      <c r="AFT37" s="80"/>
      <c r="AFU37" s="80"/>
      <c r="AFV37" s="85"/>
      <c r="AFW37" s="77"/>
      <c r="AFX37" s="74"/>
      <c r="AFY37" s="74"/>
      <c r="AFZ37" s="85"/>
      <c r="AGA37" s="74"/>
      <c r="AGB37" s="74"/>
      <c r="AGC37" s="85"/>
      <c r="AGD37" s="74"/>
      <c r="AGE37" s="74"/>
      <c r="AGF37" s="85"/>
      <c r="AGG37" s="74"/>
      <c r="AGH37" s="74"/>
      <c r="AGI37" s="85"/>
      <c r="AGJ37" s="80"/>
      <c r="AGK37" s="80"/>
      <c r="AGL37" s="85"/>
      <c r="AGM37" s="77"/>
      <c r="AGN37" s="74"/>
      <c r="AGO37" s="74"/>
      <c r="AGP37" s="85"/>
      <c r="AGQ37" s="74"/>
      <c r="AGR37" s="74"/>
      <c r="AGS37" s="85"/>
      <c r="AGT37" s="74"/>
      <c r="AGU37" s="74"/>
      <c r="AGV37" s="85"/>
      <c r="AGW37" s="74"/>
      <c r="AGX37" s="74"/>
      <c r="AGY37" s="85"/>
      <c r="AGZ37" s="80"/>
      <c r="AHA37" s="80"/>
      <c r="AHB37" s="85"/>
      <c r="AHC37" s="77"/>
      <c r="AHD37" s="74"/>
      <c r="AHE37" s="74"/>
      <c r="AHF37" s="85"/>
      <c r="AHG37" s="74"/>
      <c r="AHH37" s="74"/>
      <c r="AHI37" s="85"/>
      <c r="AHJ37" s="74"/>
      <c r="AHK37" s="74"/>
      <c r="AHL37" s="85"/>
      <c r="AHM37" s="74"/>
      <c r="AHN37" s="74"/>
      <c r="AHO37" s="85"/>
      <c r="AHP37" s="80"/>
      <c r="AHQ37" s="80"/>
      <c r="AHR37" s="85"/>
      <c r="AHS37" s="77"/>
      <c r="AHT37" s="74"/>
      <c r="AHU37" s="74"/>
      <c r="AHV37" s="85"/>
      <c r="AHW37" s="74"/>
      <c r="AHX37" s="74"/>
      <c r="AHY37" s="85"/>
      <c r="AHZ37" s="74"/>
      <c r="AIA37" s="74"/>
      <c r="AIB37" s="85"/>
      <c r="AIC37" s="74"/>
      <c r="AID37" s="74"/>
      <c r="AIE37" s="85"/>
      <c r="AIF37" s="80"/>
      <c r="AIG37" s="80"/>
      <c r="AIH37" s="85"/>
      <c r="AII37" s="77"/>
      <c r="AIJ37" s="74"/>
      <c r="AIK37" s="74"/>
      <c r="AIL37" s="85"/>
      <c r="AIM37" s="74"/>
      <c r="AIN37" s="74"/>
      <c r="AIO37" s="85"/>
      <c r="AIP37" s="74"/>
      <c r="AIQ37" s="74"/>
      <c r="AIR37" s="85"/>
      <c r="AIS37" s="74"/>
      <c r="AIT37" s="74"/>
      <c r="AIU37" s="85"/>
      <c r="AIV37" s="80"/>
      <c r="AIW37" s="80"/>
      <c r="AIX37" s="85"/>
      <c r="AIY37" s="77"/>
      <c r="AIZ37" s="74"/>
      <c r="AJA37" s="74"/>
      <c r="AJB37" s="85"/>
      <c r="AJC37" s="74"/>
      <c r="AJD37" s="74"/>
      <c r="AJE37" s="85"/>
      <c r="AJF37" s="74"/>
      <c r="AJG37" s="74"/>
      <c r="AJH37" s="85"/>
      <c r="AJI37" s="74"/>
      <c r="AJJ37" s="74"/>
      <c r="AJK37" s="85"/>
      <c r="AJL37" s="80"/>
      <c r="AJM37" s="80"/>
      <c r="AJN37" s="85"/>
      <c r="AJO37" s="77"/>
      <c r="AJP37" s="74"/>
      <c r="AJQ37" s="74"/>
      <c r="AJR37" s="85"/>
      <c r="AJS37" s="74"/>
      <c r="AJT37" s="74"/>
      <c r="AJU37" s="85"/>
      <c r="AJV37" s="74"/>
      <c r="AJW37" s="74"/>
      <c r="AJX37" s="85"/>
      <c r="AJY37" s="74"/>
      <c r="AJZ37" s="74"/>
      <c r="AKA37" s="85"/>
      <c r="AKB37" s="80"/>
      <c r="AKC37" s="80"/>
      <c r="AKD37" s="85"/>
      <c r="AKE37" s="77"/>
      <c r="AKF37" s="74"/>
      <c r="AKG37" s="74"/>
      <c r="AKH37" s="85"/>
      <c r="AKI37" s="74"/>
      <c r="AKJ37" s="74"/>
      <c r="AKK37" s="85"/>
      <c r="AKL37" s="74"/>
      <c r="AKM37" s="74"/>
      <c r="AKN37" s="85"/>
      <c r="AKO37" s="74"/>
      <c r="AKP37" s="74"/>
      <c r="AKQ37" s="85"/>
      <c r="AKR37" s="80"/>
      <c r="AKS37" s="80"/>
      <c r="AKT37" s="85"/>
      <c r="AKU37" s="77"/>
      <c r="AKV37" s="74"/>
      <c r="AKW37" s="74"/>
      <c r="AKX37" s="85"/>
      <c r="AKY37" s="74"/>
      <c r="AKZ37" s="74"/>
      <c r="ALA37" s="85"/>
      <c r="ALB37" s="74"/>
      <c r="ALC37" s="74"/>
      <c r="ALD37" s="85"/>
      <c r="ALE37" s="74"/>
      <c r="ALF37" s="74"/>
      <c r="ALG37" s="85"/>
      <c r="ALH37" s="80"/>
      <c r="ALI37" s="80"/>
      <c r="ALJ37" s="85"/>
      <c r="ALK37" s="77"/>
      <c r="ALL37" s="74"/>
      <c r="ALM37" s="74"/>
      <c r="ALN37" s="85"/>
      <c r="ALO37" s="74"/>
      <c r="ALP37" s="74"/>
      <c r="ALQ37" s="85"/>
      <c r="ALR37" s="74"/>
      <c r="ALS37" s="74"/>
      <c r="ALT37" s="85"/>
      <c r="ALU37" s="74"/>
      <c r="ALV37" s="74"/>
      <c r="ALW37" s="85"/>
      <c r="ALX37" s="80"/>
      <c r="ALY37" s="80"/>
      <c r="ALZ37" s="85"/>
      <c r="AMA37" s="77"/>
      <c r="AMB37" s="74"/>
      <c r="AMC37" s="74"/>
      <c r="AMD37" s="85"/>
      <c r="AME37" s="74"/>
      <c r="AMF37" s="74"/>
      <c r="AMG37" s="85"/>
      <c r="AMH37" s="74"/>
      <c r="AMI37" s="74"/>
      <c r="AMJ37" s="85"/>
      <c r="AMK37" s="74"/>
      <c r="AML37" s="74"/>
      <c r="AMM37" s="85"/>
      <c r="AMN37" s="80"/>
      <c r="AMO37" s="80"/>
      <c r="AMP37" s="85"/>
      <c r="AMQ37" s="77"/>
      <c r="AMR37" s="74"/>
      <c r="AMS37" s="74"/>
      <c r="AMT37" s="85"/>
      <c r="AMU37" s="74"/>
      <c r="AMV37" s="74"/>
      <c r="AMW37" s="85"/>
      <c r="AMX37" s="74"/>
      <c r="AMY37" s="74"/>
      <c r="AMZ37" s="85"/>
      <c r="ANA37" s="74"/>
      <c r="ANB37" s="74"/>
      <c r="ANC37" s="85"/>
      <c r="AND37" s="80"/>
      <c r="ANE37" s="80"/>
      <c r="ANF37" s="85"/>
      <c r="ANG37" s="77"/>
      <c r="ANH37" s="74"/>
      <c r="ANI37" s="74"/>
      <c r="ANJ37" s="85"/>
      <c r="ANK37" s="74"/>
      <c r="ANL37" s="74"/>
      <c r="ANM37" s="85"/>
      <c r="ANN37" s="74"/>
      <c r="ANO37" s="74"/>
      <c r="ANP37" s="85"/>
      <c r="ANQ37" s="74"/>
      <c r="ANR37" s="74"/>
      <c r="ANS37" s="85"/>
      <c r="ANT37" s="80"/>
      <c r="ANU37" s="80"/>
      <c r="ANV37" s="85"/>
      <c r="ANW37" s="77"/>
      <c r="ANX37" s="74"/>
      <c r="ANY37" s="74"/>
      <c r="ANZ37" s="85"/>
      <c r="AOA37" s="74"/>
      <c r="AOB37" s="74"/>
      <c r="AOC37" s="85"/>
      <c r="AOD37" s="74"/>
      <c r="AOE37" s="74"/>
      <c r="AOF37" s="85"/>
      <c r="AOG37" s="74"/>
      <c r="AOH37" s="74"/>
      <c r="AOI37" s="85"/>
      <c r="AOJ37" s="80"/>
      <c r="AOK37" s="80"/>
      <c r="AOL37" s="85"/>
      <c r="AOM37" s="77"/>
      <c r="AON37" s="74"/>
      <c r="AOO37" s="74"/>
      <c r="AOP37" s="85"/>
      <c r="AOQ37" s="74"/>
      <c r="AOR37" s="74"/>
      <c r="AOS37" s="85"/>
      <c r="AOT37" s="74"/>
      <c r="AOU37" s="74"/>
      <c r="AOV37" s="85"/>
      <c r="AOW37" s="74"/>
      <c r="AOX37" s="74"/>
      <c r="AOY37" s="85"/>
      <c r="AOZ37" s="80"/>
      <c r="APA37" s="80"/>
      <c r="APB37" s="85"/>
      <c r="APC37" s="77"/>
      <c r="APD37" s="74"/>
      <c r="APE37" s="74"/>
      <c r="APF37" s="85"/>
      <c r="APG37" s="74"/>
      <c r="APH37" s="74"/>
      <c r="API37" s="85"/>
      <c r="APJ37" s="74"/>
      <c r="APK37" s="74"/>
      <c r="APL37" s="85"/>
      <c r="APM37" s="74"/>
      <c r="APN37" s="74"/>
      <c r="APO37" s="85"/>
      <c r="APP37" s="80"/>
      <c r="APQ37" s="80"/>
      <c r="APR37" s="85"/>
      <c r="APS37" s="77"/>
      <c r="APT37" s="74"/>
      <c r="APU37" s="74"/>
      <c r="APV37" s="85"/>
      <c r="APW37" s="74"/>
      <c r="APX37" s="74"/>
      <c r="APY37" s="85"/>
      <c r="APZ37" s="74"/>
      <c r="AQA37" s="74"/>
      <c r="AQB37" s="85"/>
      <c r="AQC37" s="74"/>
      <c r="AQD37" s="74"/>
      <c r="AQE37" s="85"/>
      <c r="AQF37" s="80"/>
      <c r="AQG37" s="80"/>
      <c r="AQH37" s="85"/>
      <c r="AQI37" s="77"/>
      <c r="AQJ37" s="74"/>
      <c r="AQK37" s="74"/>
      <c r="AQL37" s="85"/>
      <c r="AQM37" s="74"/>
      <c r="AQN37" s="74"/>
      <c r="AQO37" s="85"/>
      <c r="AQP37" s="74"/>
      <c r="AQQ37" s="74"/>
      <c r="AQR37" s="85"/>
      <c r="AQS37" s="74"/>
      <c r="AQT37" s="74"/>
      <c r="AQU37" s="85"/>
      <c r="AQV37" s="80"/>
      <c r="AQW37" s="80"/>
      <c r="AQX37" s="85"/>
      <c r="AQY37" s="77"/>
      <c r="AQZ37" s="74"/>
      <c r="ARA37" s="74"/>
      <c r="ARB37" s="85"/>
      <c r="ARC37" s="74"/>
      <c r="ARD37" s="74"/>
      <c r="ARE37" s="85"/>
      <c r="ARF37" s="74"/>
      <c r="ARG37" s="74"/>
      <c r="ARH37" s="85"/>
      <c r="ARI37" s="74"/>
      <c r="ARJ37" s="74"/>
      <c r="ARK37" s="85"/>
      <c r="ARL37" s="80"/>
      <c r="ARM37" s="80"/>
      <c r="ARN37" s="85"/>
      <c r="ARO37" s="77"/>
      <c r="ARP37" s="74"/>
      <c r="ARQ37" s="74"/>
      <c r="ARR37" s="85"/>
      <c r="ARS37" s="74"/>
      <c r="ART37" s="74"/>
      <c r="ARU37" s="85"/>
      <c r="ARV37" s="74"/>
      <c r="ARW37" s="74"/>
      <c r="ARX37" s="85"/>
      <c r="ARY37" s="74"/>
      <c r="ARZ37" s="74"/>
      <c r="ASA37" s="85"/>
      <c r="ASB37" s="80"/>
      <c r="ASC37" s="80"/>
      <c r="ASD37" s="85"/>
      <c r="ASE37" s="77"/>
      <c r="ASF37" s="74"/>
      <c r="ASG37" s="74"/>
      <c r="ASH37" s="85"/>
      <c r="ASI37" s="74"/>
      <c r="ASJ37" s="74"/>
      <c r="ASK37" s="85"/>
      <c r="ASL37" s="74"/>
      <c r="ASM37" s="74"/>
      <c r="ASN37" s="85"/>
      <c r="ASO37" s="74"/>
      <c r="ASP37" s="74"/>
      <c r="ASQ37" s="85"/>
      <c r="ASR37" s="80"/>
      <c r="ASS37" s="80"/>
      <c r="AST37" s="85"/>
      <c r="ASU37" s="77"/>
      <c r="ASV37" s="74"/>
      <c r="ASW37" s="74"/>
      <c r="ASX37" s="85"/>
      <c r="ASY37" s="74"/>
      <c r="ASZ37" s="74"/>
      <c r="ATA37" s="85"/>
      <c r="ATB37" s="74"/>
      <c r="ATC37" s="74"/>
      <c r="ATD37" s="85"/>
      <c r="ATE37" s="74"/>
      <c r="ATF37" s="74"/>
      <c r="ATG37" s="85"/>
      <c r="ATH37" s="80"/>
      <c r="ATI37" s="80"/>
      <c r="ATJ37" s="85"/>
      <c r="ATK37" s="77"/>
      <c r="ATL37" s="74"/>
      <c r="ATM37" s="74"/>
      <c r="ATN37" s="85"/>
      <c r="ATO37" s="74"/>
      <c r="ATP37" s="74"/>
      <c r="ATQ37" s="85"/>
      <c r="ATR37" s="74"/>
      <c r="ATS37" s="74"/>
      <c r="ATT37" s="85"/>
      <c r="ATU37" s="74"/>
      <c r="ATV37" s="74"/>
      <c r="ATW37" s="85"/>
      <c r="ATX37" s="80"/>
      <c r="ATY37" s="80"/>
      <c r="ATZ37" s="85"/>
      <c r="AUA37" s="77"/>
      <c r="AUB37" s="74"/>
      <c r="AUC37" s="74"/>
      <c r="AUD37" s="85"/>
      <c r="AUE37" s="74"/>
      <c r="AUF37" s="74"/>
      <c r="AUG37" s="85"/>
      <c r="AUH37" s="74"/>
      <c r="AUI37" s="74"/>
      <c r="AUJ37" s="85"/>
      <c r="AUK37" s="74"/>
      <c r="AUL37" s="74"/>
      <c r="AUM37" s="85"/>
      <c r="AUN37" s="80"/>
      <c r="AUO37" s="80"/>
      <c r="AUP37" s="85"/>
      <c r="AUQ37" s="77"/>
      <c r="AUR37" s="74"/>
      <c r="AUS37" s="74"/>
      <c r="AUT37" s="85"/>
      <c r="AUU37" s="74"/>
      <c r="AUV37" s="74"/>
      <c r="AUW37" s="85"/>
      <c r="AUX37" s="74"/>
      <c r="AUY37" s="74"/>
      <c r="AUZ37" s="85"/>
      <c r="AVA37" s="74"/>
      <c r="AVB37" s="74"/>
      <c r="AVC37" s="85"/>
      <c r="AVD37" s="80"/>
      <c r="AVE37" s="80"/>
      <c r="AVF37" s="85"/>
      <c r="AVG37" s="77"/>
      <c r="AVH37" s="74"/>
      <c r="AVI37" s="74"/>
      <c r="AVJ37" s="85"/>
      <c r="AVK37" s="74"/>
      <c r="AVL37" s="74"/>
      <c r="AVM37" s="85"/>
      <c r="AVN37" s="74"/>
      <c r="AVO37" s="74"/>
      <c r="AVP37" s="85"/>
      <c r="AVQ37" s="74"/>
      <c r="AVR37" s="74"/>
      <c r="AVS37" s="85"/>
      <c r="AVT37" s="80"/>
      <c r="AVU37" s="80"/>
      <c r="AVV37" s="85"/>
      <c r="AVW37" s="77"/>
      <c r="AVX37" s="74"/>
      <c r="AVY37" s="74"/>
      <c r="AVZ37" s="85"/>
      <c r="AWA37" s="74"/>
      <c r="AWB37" s="74"/>
      <c r="AWC37" s="85"/>
      <c r="AWD37" s="74"/>
      <c r="AWE37" s="74"/>
      <c r="AWF37" s="85"/>
      <c r="AWG37" s="74"/>
      <c r="AWH37" s="74"/>
      <c r="AWI37" s="85"/>
      <c r="AWJ37" s="80"/>
      <c r="AWK37" s="80"/>
      <c r="AWL37" s="85"/>
      <c r="AWM37" s="77"/>
      <c r="AWN37" s="74"/>
      <c r="AWO37" s="74"/>
      <c r="AWP37" s="85"/>
      <c r="AWQ37" s="74"/>
      <c r="AWR37" s="74"/>
      <c r="AWS37" s="85"/>
      <c r="AWT37" s="74"/>
      <c r="AWU37" s="74"/>
      <c r="AWV37" s="85"/>
      <c r="AWW37" s="74"/>
      <c r="AWX37" s="74"/>
      <c r="AWY37" s="85"/>
      <c r="AWZ37" s="80"/>
      <c r="AXA37" s="80"/>
      <c r="AXB37" s="85"/>
      <c r="AXC37" s="77"/>
      <c r="AXD37" s="74"/>
      <c r="AXE37" s="74"/>
      <c r="AXF37" s="85"/>
      <c r="AXG37" s="74"/>
      <c r="AXH37" s="74"/>
      <c r="AXI37" s="85"/>
      <c r="AXJ37" s="74"/>
      <c r="AXK37" s="74"/>
      <c r="AXL37" s="85"/>
      <c r="AXM37" s="74"/>
      <c r="AXN37" s="74"/>
      <c r="AXO37" s="85"/>
      <c r="AXP37" s="80"/>
      <c r="AXQ37" s="80"/>
      <c r="AXR37" s="85"/>
      <c r="AXS37" s="77"/>
      <c r="AXT37" s="74"/>
      <c r="AXU37" s="74"/>
      <c r="AXV37" s="85"/>
      <c r="AXW37" s="74"/>
      <c r="AXX37" s="74"/>
      <c r="AXY37" s="85"/>
      <c r="AXZ37" s="74"/>
      <c r="AYA37" s="74"/>
      <c r="AYB37" s="85"/>
      <c r="AYC37" s="74"/>
      <c r="AYD37" s="74"/>
      <c r="AYE37" s="85"/>
      <c r="AYF37" s="80"/>
      <c r="AYG37" s="80"/>
      <c r="AYH37" s="85"/>
      <c r="AYI37" s="77"/>
      <c r="AYJ37" s="74"/>
      <c r="AYK37" s="74"/>
      <c r="AYL37" s="85"/>
      <c r="AYM37" s="74"/>
      <c r="AYN37" s="74"/>
      <c r="AYO37" s="85"/>
      <c r="AYP37" s="74"/>
      <c r="AYQ37" s="74"/>
      <c r="AYR37" s="85"/>
      <c r="AYS37" s="74"/>
      <c r="AYT37" s="74"/>
      <c r="AYU37" s="85"/>
      <c r="AYV37" s="80"/>
      <c r="AYW37" s="80"/>
      <c r="AYX37" s="85"/>
      <c r="AYY37" s="77"/>
      <c r="AYZ37" s="74"/>
      <c r="AZA37" s="74"/>
      <c r="AZB37" s="85"/>
      <c r="AZC37" s="74"/>
      <c r="AZD37" s="74"/>
      <c r="AZE37" s="85"/>
      <c r="AZF37" s="74"/>
      <c r="AZG37" s="74"/>
      <c r="AZH37" s="85"/>
      <c r="AZI37" s="74"/>
      <c r="AZJ37" s="74"/>
      <c r="AZK37" s="85"/>
      <c r="AZL37" s="80"/>
      <c r="AZM37" s="80"/>
      <c r="AZN37" s="85"/>
      <c r="AZO37" s="77"/>
      <c r="AZP37" s="74"/>
      <c r="AZQ37" s="74"/>
      <c r="AZR37" s="85"/>
      <c r="AZS37" s="74"/>
      <c r="AZT37" s="74"/>
      <c r="AZU37" s="85"/>
      <c r="AZV37" s="74"/>
      <c r="AZW37" s="74"/>
      <c r="AZX37" s="85"/>
      <c r="AZY37" s="74"/>
      <c r="AZZ37" s="74"/>
      <c r="BAA37" s="85"/>
      <c r="BAB37" s="80"/>
      <c r="BAC37" s="80"/>
      <c r="BAD37" s="85"/>
      <c r="BAE37" s="77"/>
      <c r="BAF37" s="74"/>
      <c r="BAG37" s="74"/>
      <c r="BAH37" s="85"/>
      <c r="BAI37" s="74"/>
      <c r="BAJ37" s="74"/>
      <c r="BAK37" s="85"/>
      <c r="BAL37" s="74"/>
      <c r="BAM37" s="74"/>
      <c r="BAN37" s="85"/>
      <c r="BAO37" s="74"/>
      <c r="BAP37" s="74"/>
      <c r="BAQ37" s="85"/>
      <c r="BAR37" s="80"/>
      <c r="BAS37" s="80"/>
      <c r="BAT37" s="85"/>
      <c r="BAU37" s="77"/>
      <c r="BAV37" s="74"/>
      <c r="BAW37" s="74"/>
      <c r="BAX37" s="85"/>
      <c r="BAY37" s="74"/>
      <c r="BAZ37" s="74"/>
      <c r="BBA37" s="85"/>
      <c r="BBB37" s="74"/>
      <c r="BBC37" s="74"/>
      <c r="BBD37" s="85"/>
      <c r="BBE37" s="74"/>
      <c r="BBF37" s="74"/>
      <c r="BBG37" s="85"/>
      <c r="BBH37" s="80"/>
      <c r="BBI37" s="80"/>
      <c r="BBJ37" s="85"/>
      <c r="BBK37" s="77"/>
      <c r="BBL37" s="74"/>
      <c r="BBM37" s="74"/>
      <c r="BBN37" s="85"/>
      <c r="BBO37" s="74"/>
      <c r="BBP37" s="74"/>
      <c r="BBQ37" s="85"/>
      <c r="BBR37" s="74"/>
      <c r="BBS37" s="74"/>
      <c r="BBT37" s="85"/>
      <c r="BBU37" s="74"/>
      <c r="BBV37" s="74"/>
      <c r="BBW37" s="85"/>
      <c r="BBX37" s="80"/>
      <c r="BBY37" s="80"/>
      <c r="BBZ37" s="85"/>
      <c r="BCA37" s="77"/>
      <c r="BCB37" s="74"/>
      <c r="BCC37" s="74"/>
      <c r="BCD37" s="85"/>
      <c r="BCE37" s="74"/>
      <c r="BCF37" s="74"/>
      <c r="BCG37" s="85"/>
      <c r="BCH37" s="74"/>
      <c r="BCI37" s="74"/>
      <c r="BCJ37" s="85"/>
      <c r="BCK37" s="74"/>
      <c r="BCL37" s="74"/>
      <c r="BCM37" s="85"/>
      <c r="BCN37" s="80"/>
      <c r="BCO37" s="80"/>
      <c r="BCP37" s="85"/>
      <c r="BCQ37" s="77"/>
      <c r="BCR37" s="74"/>
      <c r="BCS37" s="74"/>
      <c r="BCT37" s="85"/>
      <c r="BCU37" s="74"/>
      <c r="BCV37" s="74"/>
      <c r="BCW37" s="85"/>
      <c r="BCX37" s="74"/>
      <c r="BCY37" s="74"/>
      <c r="BCZ37" s="85"/>
      <c r="BDA37" s="74"/>
      <c r="BDB37" s="74"/>
      <c r="BDC37" s="85"/>
      <c r="BDD37" s="80"/>
      <c r="BDE37" s="80"/>
      <c r="BDF37" s="85"/>
      <c r="BDG37" s="77"/>
      <c r="BDH37" s="74"/>
      <c r="BDI37" s="74"/>
      <c r="BDJ37" s="85"/>
      <c r="BDK37" s="74"/>
      <c r="BDL37" s="74"/>
      <c r="BDM37" s="85"/>
      <c r="BDN37" s="74"/>
      <c r="BDO37" s="74"/>
      <c r="BDP37" s="85"/>
      <c r="BDQ37" s="74"/>
      <c r="BDR37" s="74"/>
      <c r="BDS37" s="85"/>
      <c r="BDT37" s="80"/>
      <c r="BDU37" s="80"/>
      <c r="BDV37" s="85"/>
      <c r="BDW37" s="77"/>
      <c r="BDX37" s="74"/>
      <c r="BDY37" s="74"/>
      <c r="BDZ37" s="85"/>
      <c r="BEA37" s="74"/>
      <c r="BEB37" s="74"/>
      <c r="BEC37" s="85"/>
      <c r="BED37" s="74"/>
      <c r="BEE37" s="74"/>
      <c r="BEF37" s="85"/>
      <c r="BEG37" s="74"/>
      <c r="BEH37" s="74"/>
      <c r="BEI37" s="85"/>
      <c r="BEJ37" s="80"/>
      <c r="BEK37" s="80"/>
      <c r="BEL37" s="85"/>
      <c r="BEM37" s="77"/>
      <c r="BEN37" s="74"/>
      <c r="BEO37" s="74"/>
      <c r="BEP37" s="85"/>
      <c r="BEQ37" s="74"/>
      <c r="BER37" s="74"/>
      <c r="BES37" s="85"/>
      <c r="BET37" s="74"/>
      <c r="BEU37" s="74"/>
      <c r="BEV37" s="85"/>
      <c r="BEW37" s="74"/>
      <c r="BEX37" s="74"/>
      <c r="BEY37" s="85"/>
      <c r="BEZ37" s="80"/>
      <c r="BFA37" s="80"/>
      <c r="BFB37" s="85"/>
      <c r="BFC37" s="77"/>
      <c r="BFD37" s="74"/>
      <c r="BFE37" s="74"/>
      <c r="BFF37" s="85"/>
      <c r="BFG37" s="74"/>
      <c r="BFH37" s="74"/>
      <c r="BFI37" s="85"/>
      <c r="BFJ37" s="74"/>
      <c r="BFK37" s="74"/>
      <c r="BFL37" s="85"/>
      <c r="BFM37" s="74"/>
      <c r="BFN37" s="74"/>
      <c r="BFO37" s="85"/>
      <c r="BFP37" s="80"/>
      <c r="BFQ37" s="80"/>
      <c r="BFR37" s="85"/>
      <c r="BFS37" s="77"/>
      <c r="BFT37" s="74"/>
      <c r="BFU37" s="74"/>
      <c r="BFV37" s="85"/>
      <c r="BFW37" s="74"/>
      <c r="BFX37" s="74"/>
      <c r="BFY37" s="85"/>
      <c r="BFZ37" s="74"/>
      <c r="BGA37" s="74"/>
      <c r="BGB37" s="85"/>
      <c r="BGC37" s="74"/>
      <c r="BGD37" s="74"/>
      <c r="BGE37" s="85"/>
      <c r="BGF37" s="80"/>
      <c r="BGG37" s="80"/>
      <c r="BGH37" s="85"/>
      <c r="BGI37" s="77"/>
      <c r="BGJ37" s="74"/>
      <c r="BGK37" s="74"/>
      <c r="BGL37" s="85"/>
      <c r="BGM37" s="74"/>
      <c r="BGN37" s="74"/>
      <c r="BGO37" s="85"/>
      <c r="BGP37" s="74"/>
      <c r="BGQ37" s="74"/>
      <c r="BGR37" s="85"/>
      <c r="BGS37" s="74"/>
      <c r="BGT37" s="74"/>
      <c r="BGU37" s="85"/>
      <c r="BGV37" s="80"/>
      <c r="BGW37" s="80"/>
      <c r="BGX37" s="85"/>
      <c r="BGY37" s="77"/>
      <c r="BGZ37" s="74"/>
      <c r="BHA37" s="74"/>
      <c r="BHB37" s="85"/>
      <c r="BHC37" s="74"/>
      <c r="BHD37" s="74"/>
      <c r="BHE37" s="85"/>
      <c r="BHF37" s="74"/>
      <c r="BHG37" s="74"/>
      <c r="BHH37" s="85"/>
      <c r="BHI37" s="74"/>
      <c r="BHJ37" s="74"/>
      <c r="BHK37" s="85"/>
      <c r="BHL37" s="80"/>
      <c r="BHM37" s="80"/>
      <c r="BHN37" s="85"/>
      <c r="BHO37" s="77"/>
      <c r="BHP37" s="74"/>
      <c r="BHQ37" s="74"/>
      <c r="BHR37" s="85"/>
      <c r="BHS37" s="74"/>
      <c r="BHT37" s="74"/>
      <c r="BHU37" s="85"/>
      <c r="BHV37" s="74"/>
      <c r="BHW37" s="74"/>
      <c r="BHX37" s="85"/>
      <c r="BHY37" s="74"/>
      <c r="BHZ37" s="74"/>
      <c r="BIA37" s="85"/>
      <c r="BIB37" s="80"/>
      <c r="BIC37" s="80"/>
      <c r="BID37" s="85"/>
      <c r="BIE37" s="77"/>
      <c r="BIF37" s="74"/>
      <c r="BIG37" s="74"/>
      <c r="BIH37" s="85"/>
      <c r="BII37" s="74"/>
      <c r="BIJ37" s="74"/>
      <c r="BIK37" s="85"/>
      <c r="BIL37" s="74"/>
      <c r="BIM37" s="74"/>
      <c r="BIN37" s="85"/>
      <c r="BIO37" s="74"/>
      <c r="BIP37" s="74"/>
      <c r="BIQ37" s="85"/>
      <c r="BIR37" s="80"/>
      <c r="BIS37" s="80"/>
      <c r="BIT37" s="85"/>
      <c r="BIU37" s="77"/>
      <c r="BIV37" s="74"/>
      <c r="BIW37" s="74"/>
      <c r="BIX37" s="85"/>
      <c r="BIY37" s="74"/>
      <c r="BIZ37" s="74"/>
      <c r="BJA37" s="85"/>
      <c r="BJB37" s="74"/>
      <c r="BJC37" s="74"/>
      <c r="BJD37" s="85"/>
      <c r="BJE37" s="74"/>
      <c r="BJF37" s="74"/>
      <c r="BJG37" s="85"/>
      <c r="BJH37" s="80"/>
      <c r="BJI37" s="80"/>
      <c r="BJJ37" s="85"/>
      <c r="BJK37" s="77"/>
      <c r="BJL37" s="74"/>
      <c r="BJM37" s="74"/>
      <c r="BJN37" s="85"/>
      <c r="BJO37" s="74"/>
      <c r="BJP37" s="74"/>
      <c r="BJQ37" s="85"/>
      <c r="BJR37" s="74"/>
      <c r="BJS37" s="74"/>
      <c r="BJT37" s="85"/>
      <c r="BJU37" s="74"/>
      <c r="BJV37" s="74"/>
      <c r="BJW37" s="85"/>
      <c r="BJX37" s="80"/>
      <c r="BJY37" s="80"/>
      <c r="BJZ37" s="85"/>
      <c r="BKA37" s="77"/>
      <c r="BKB37" s="74"/>
      <c r="BKC37" s="74"/>
      <c r="BKD37" s="85"/>
      <c r="BKE37" s="74"/>
      <c r="BKF37" s="74"/>
      <c r="BKG37" s="85"/>
      <c r="BKH37" s="74"/>
      <c r="BKI37" s="74"/>
      <c r="BKJ37" s="85"/>
      <c r="BKK37" s="74"/>
      <c r="BKL37" s="74"/>
      <c r="BKM37" s="85"/>
      <c r="BKN37" s="80"/>
      <c r="BKO37" s="80"/>
      <c r="BKP37" s="85"/>
      <c r="BKQ37" s="77"/>
      <c r="BKR37" s="74"/>
      <c r="BKS37" s="74"/>
      <c r="BKT37" s="85"/>
      <c r="BKU37" s="74"/>
      <c r="BKV37" s="74"/>
      <c r="BKW37" s="85"/>
      <c r="BKX37" s="74"/>
      <c r="BKY37" s="74"/>
      <c r="BKZ37" s="85"/>
      <c r="BLA37" s="74"/>
      <c r="BLB37" s="74"/>
      <c r="BLC37" s="85"/>
      <c r="BLD37" s="80"/>
      <c r="BLE37" s="80"/>
      <c r="BLF37" s="85"/>
      <c r="BLG37" s="77"/>
      <c r="BLH37" s="74"/>
      <c r="BLI37" s="74"/>
      <c r="BLJ37" s="85"/>
      <c r="BLK37" s="74"/>
      <c r="BLL37" s="74"/>
      <c r="BLM37" s="85"/>
      <c r="BLN37" s="74"/>
      <c r="BLO37" s="74"/>
      <c r="BLP37" s="85"/>
      <c r="BLQ37" s="74"/>
      <c r="BLR37" s="74"/>
      <c r="BLS37" s="85"/>
      <c r="BLT37" s="80"/>
      <c r="BLU37" s="80"/>
      <c r="BLV37" s="85"/>
      <c r="BLW37" s="77"/>
      <c r="BLX37" s="74"/>
      <c r="BLY37" s="74"/>
      <c r="BLZ37" s="85"/>
      <c r="BMA37" s="74"/>
      <c r="BMB37" s="74"/>
      <c r="BMC37" s="85"/>
      <c r="BMD37" s="74"/>
      <c r="BME37" s="74"/>
      <c r="BMF37" s="85"/>
      <c r="BMG37" s="74"/>
      <c r="BMH37" s="74"/>
      <c r="BMI37" s="85"/>
      <c r="BMJ37" s="80"/>
      <c r="BMK37" s="80"/>
      <c r="BML37" s="85"/>
      <c r="BMM37" s="77"/>
      <c r="BMN37" s="74"/>
      <c r="BMO37" s="74"/>
      <c r="BMP37" s="85"/>
      <c r="BMQ37" s="74"/>
      <c r="BMR37" s="74"/>
      <c r="BMS37" s="85"/>
      <c r="BMT37" s="74"/>
      <c r="BMU37" s="74"/>
      <c r="BMV37" s="85"/>
      <c r="BMW37" s="74"/>
      <c r="BMX37" s="74"/>
      <c r="BMY37" s="85"/>
      <c r="BMZ37" s="80"/>
      <c r="BNA37" s="80"/>
      <c r="BNB37" s="85"/>
      <c r="BNC37" s="77"/>
      <c r="BND37" s="74"/>
      <c r="BNE37" s="74"/>
      <c r="BNF37" s="85"/>
      <c r="BNG37" s="74"/>
      <c r="BNH37" s="74"/>
      <c r="BNI37" s="85"/>
      <c r="BNJ37" s="74"/>
      <c r="BNK37" s="74"/>
      <c r="BNL37" s="85"/>
      <c r="BNM37" s="74"/>
      <c r="BNN37" s="74"/>
      <c r="BNO37" s="85"/>
      <c r="BNP37" s="80"/>
      <c r="BNQ37" s="80"/>
      <c r="BNR37" s="85"/>
      <c r="BNS37" s="77"/>
      <c r="BNT37" s="74"/>
      <c r="BNU37" s="74"/>
      <c r="BNV37" s="85"/>
      <c r="BNW37" s="74"/>
      <c r="BNX37" s="74"/>
      <c r="BNY37" s="85"/>
      <c r="BNZ37" s="74"/>
      <c r="BOA37" s="74"/>
      <c r="BOB37" s="85"/>
      <c r="BOC37" s="74"/>
      <c r="BOD37" s="74"/>
      <c r="BOE37" s="85"/>
      <c r="BOF37" s="80"/>
      <c r="BOG37" s="80"/>
      <c r="BOH37" s="85"/>
      <c r="BOI37" s="77"/>
      <c r="BOJ37" s="74"/>
      <c r="BOK37" s="74"/>
      <c r="BOL37" s="85"/>
      <c r="BOM37" s="74"/>
      <c r="BON37" s="74"/>
      <c r="BOO37" s="85"/>
      <c r="BOP37" s="74"/>
      <c r="BOQ37" s="74"/>
      <c r="BOR37" s="85"/>
      <c r="BOS37" s="74"/>
      <c r="BOT37" s="74"/>
      <c r="BOU37" s="85"/>
      <c r="BOV37" s="80"/>
      <c r="BOW37" s="80"/>
      <c r="BOX37" s="85"/>
      <c r="BOY37" s="77"/>
      <c r="BOZ37" s="74"/>
      <c r="BPA37" s="74"/>
      <c r="BPB37" s="85"/>
      <c r="BPC37" s="74"/>
      <c r="BPD37" s="74"/>
      <c r="BPE37" s="85"/>
      <c r="BPF37" s="74"/>
      <c r="BPG37" s="74"/>
      <c r="BPH37" s="85"/>
      <c r="BPI37" s="74"/>
      <c r="BPJ37" s="74"/>
      <c r="BPK37" s="85"/>
      <c r="BPL37" s="80"/>
      <c r="BPM37" s="80"/>
      <c r="BPN37" s="85"/>
      <c r="BPO37" s="77"/>
      <c r="BPP37" s="74"/>
      <c r="BPQ37" s="74"/>
      <c r="BPR37" s="85"/>
      <c r="BPS37" s="74"/>
      <c r="BPT37" s="74"/>
      <c r="BPU37" s="85"/>
      <c r="BPV37" s="74"/>
      <c r="BPW37" s="74"/>
      <c r="BPX37" s="85"/>
      <c r="BPY37" s="74"/>
      <c r="BPZ37" s="74"/>
      <c r="BQA37" s="85"/>
      <c r="BQB37" s="80"/>
      <c r="BQC37" s="80"/>
      <c r="BQD37" s="85"/>
      <c r="BQE37" s="77"/>
      <c r="BQF37" s="74"/>
      <c r="BQG37" s="74"/>
      <c r="BQH37" s="85"/>
      <c r="BQI37" s="74"/>
      <c r="BQJ37" s="74"/>
      <c r="BQK37" s="85"/>
      <c r="BQL37" s="74"/>
      <c r="BQM37" s="74"/>
      <c r="BQN37" s="85"/>
      <c r="BQO37" s="74"/>
      <c r="BQP37" s="74"/>
      <c r="BQQ37" s="85"/>
      <c r="BQR37" s="80"/>
      <c r="BQS37" s="80"/>
      <c r="BQT37" s="85"/>
      <c r="BQU37" s="77"/>
      <c r="BQV37" s="74"/>
      <c r="BQW37" s="74"/>
      <c r="BQX37" s="85"/>
      <c r="BQY37" s="74"/>
      <c r="BQZ37" s="74"/>
      <c r="BRA37" s="85"/>
      <c r="BRB37" s="74"/>
      <c r="BRC37" s="74"/>
      <c r="BRD37" s="85"/>
      <c r="BRE37" s="74"/>
      <c r="BRF37" s="74"/>
      <c r="BRG37" s="85"/>
      <c r="BRH37" s="80"/>
      <c r="BRI37" s="80"/>
      <c r="BRJ37" s="85"/>
      <c r="BRK37" s="77"/>
      <c r="BRL37" s="74"/>
      <c r="BRM37" s="74"/>
      <c r="BRN37" s="85"/>
      <c r="BRO37" s="74"/>
      <c r="BRP37" s="74"/>
      <c r="BRQ37" s="85"/>
      <c r="BRR37" s="74"/>
      <c r="BRS37" s="74"/>
      <c r="BRT37" s="85"/>
      <c r="BRU37" s="74"/>
      <c r="BRV37" s="74"/>
      <c r="BRW37" s="85"/>
      <c r="BRX37" s="80"/>
      <c r="BRY37" s="80"/>
      <c r="BRZ37" s="85"/>
      <c r="BSA37" s="77"/>
      <c r="BSB37" s="74"/>
      <c r="BSC37" s="74"/>
      <c r="BSD37" s="85"/>
      <c r="BSE37" s="74"/>
      <c r="BSF37" s="74"/>
      <c r="BSG37" s="85"/>
      <c r="BSH37" s="74"/>
      <c r="BSI37" s="74"/>
      <c r="BSJ37" s="85"/>
      <c r="BSK37" s="74"/>
      <c r="BSL37" s="74"/>
      <c r="BSM37" s="85"/>
      <c r="BSN37" s="80"/>
      <c r="BSO37" s="80"/>
      <c r="BSP37" s="85"/>
      <c r="BSQ37" s="77"/>
      <c r="BSR37" s="74"/>
      <c r="BSS37" s="74"/>
      <c r="BST37" s="85"/>
      <c r="BSU37" s="74"/>
      <c r="BSV37" s="74"/>
      <c r="BSW37" s="85"/>
      <c r="BSX37" s="74"/>
      <c r="BSY37" s="74"/>
      <c r="BSZ37" s="85"/>
      <c r="BTA37" s="74"/>
      <c r="BTB37" s="74"/>
      <c r="BTC37" s="85"/>
      <c r="BTD37" s="80"/>
      <c r="BTE37" s="80"/>
      <c r="BTF37" s="85"/>
      <c r="BTG37" s="77"/>
      <c r="BTH37" s="74"/>
      <c r="BTI37" s="74"/>
      <c r="BTJ37" s="85"/>
      <c r="BTK37" s="74"/>
      <c r="BTL37" s="74"/>
      <c r="BTM37" s="85"/>
      <c r="BTN37" s="74"/>
      <c r="BTO37" s="74"/>
      <c r="BTP37" s="85"/>
      <c r="BTQ37" s="74"/>
      <c r="BTR37" s="74"/>
      <c r="BTS37" s="85"/>
      <c r="BTT37" s="80"/>
      <c r="BTU37" s="80"/>
      <c r="BTV37" s="85"/>
      <c r="BTW37" s="77"/>
      <c r="BTX37" s="74"/>
      <c r="BTY37" s="74"/>
      <c r="BTZ37" s="85"/>
      <c r="BUA37" s="74"/>
      <c r="BUB37" s="74"/>
      <c r="BUC37" s="85"/>
      <c r="BUD37" s="74"/>
      <c r="BUE37" s="74"/>
      <c r="BUF37" s="85"/>
      <c r="BUG37" s="74"/>
      <c r="BUH37" s="74"/>
      <c r="BUI37" s="85"/>
      <c r="BUJ37" s="80"/>
      <c r="BUK37" s="80"/>
      <c r="BUL37" s="85"/>
      <c r="BUM37" s="77"/>
      <c r="BUN37" s="74"/>
      <c r="BUO37" s="74"/>
      <c r="BUP37" s="85"/>
      <c r="BUQ37" s="74"/>
      <c r="BUR37" s="74"/>
      <c r="BUS37" s="85"/>
      <c r="BUT37" s="74"/>
      <c r="BUU37" s="74"/>
      <c r="BUV37" s="85"/>
      <c r="BUW37" s="74"/>
      <c r="BUX37" s="74"/>
      <c r="BUY37" s="85"/>
      <c r="BUZ37" s="80"/>
      <c r="BVA37" s="80"/>
      <c r="BVB37" s="85"/>
      <c r="BVC37" s="77"/>
      <c r="BVD37" s="74"/>
      <c r="BVE37" s="74"/>
      <c r="BVF37" s="85"/>
      <c r="BVG37" s="74"/>
      <c r="BVH37" s="74"/>
      <c r="BVI37" s="85"/>
      <c r="BVJ37" s="74"/>
      <c r="BVK37" s="74"/>
      <c r="BVL37" s="85"/>
      <c r="BVM37" s="74"/>
      <c r="BVN37" s="74"/>
      <c r="BVO37" s="85"/>
      <c r="BVP37" s="80"/>
      <c r="BVQ37" s="80"/>
      <c r="BVR37" s="85"/>
      <c r="BVS37" s="77"/>
      <c r="BVT37" s="74"/>
      <c r="BVU37" s="74"/>
      <c r="BVV37" s="85"/>
      <c r="BVW37" s="74"/>
      <c r="BVX37" s="74"/>
      <c r="BVY37" s="85"/>
      <c r="BVZ37" s="74"/>
      <c r="BWA37" s="74"/>
      <c r="BWB37" s="85"/>
      <c r="BWC37" s="74"/>
      <c r="BWD37" s="74"/>
      <c r="BWE37" s="85"/>
      <c r="BWF37" s="80"/>
      <c r="BWG37" s="80"/>
      <c r="BWH37" s="85"/>
      <c r="BWI37" s="77"/>
      <c r="BWJ37" s="74"/>
      <c r="BWK37" s="74"/>
      <c r="BWL37" s="85"/>
      <c r="BWM37" s="74"/>
      <c r="BWN37" s="74"/>
      <c r="BWO37" s="85"/>
      <c r="BWP37" s="74"/>
      <c r="BWQ37" s="74"/>
      <c r="BWR37" s="85"/>
      <c r="BWS37" s="74"/>
      <c r="BWT37" s="74"/>
      <c r="BWU37" s="85"/>
      <c r="BWV37" s="80"/>
      <c r="BWW37" s="80"/>
      <c r="BWX37" s="85"/>
      <c r="BWY37" s="77"/>
      <c r="BWZ37" s="74"/>
      <c r="BXA37" s="74"/>
      <c r="BXB37" s="85"/>
      <c r="BXC37" s="74"/>
      <c r="BXD37" s="74"/>
      <c r="BXE37" s="85"/>
      <c r="BXF37" s="74"/>
      <c r="BXG37" s="74"/>
      <c r="BXH37" s="85"/>
      <c r="BXI37" s="74"/>
      <c r="BXJ37" s="74"/>
      <c r="BXK37" s="85"/>
      <c r="BXL37" s="80"/>
      <c r="BXM37" s="80"/>
      <c r="BXN37" s="85"/>
      <c r="BXO37" s="77"/>
      <c r="BXP37" s="74"/>
      <c r="BXQ37" s="74"/>
      <c r="BXR37" s="85"/>
      <c r="BXS37" s="74"/>
      <c r="BXT37" s="74"/>
      <c r="BXU37" s="85"/>
      <c r="BXV37" s="74"/>
      <c r="BXW37" s="74"/>
      <c r="BXX37" s="85"/>
      <c r="BXY37" s="74"/>
      <c r="BXZ37" s="74"/>
      <c r="BYA37" s="85"/>
      <c r="BYB37" s="80"/>
      <c r="BYC37" s="80"/>
      <c r="BYD37" s="85"/>
      <c r="BYE37" s="77"/>
      <c r="BYF37" s="74"/>
      <c r="BYG37" s="74"/>
      <c r="BYH37" s="85"/>
      <c r="BYI37" s="74"/>
      <c r="BYJ37" s="74"/>
      <c r="BYK37" s="85"/>
      <c r="BYL37" s="74"/>
      <c r="BYM37" s="74"/>
      <c r="BYN37" s="85"/>
      <c r="BYO37" s="74"/>
      <c r="BYP37" s="74"/>
      <c r="BYQ37" s="85"/>
      <c r="BYR37" s="80"/>
      <c r="BYS37" s="80"/>
      <c r="BYT37" s="85"/>
      <c r="BYU37" s="77"/>
      <c r="BYV37" s="74"/>
      <c r="BYW37" s="74"/>
      <c r="BYX37" s="85"/>
      <c r="BYY37" s="74"/>
      <c r="BYZ37" s="74"/>
      <c r="BZA37" s="85"/>
      <c r="BZB37" s="74"/>
      <c r="BZC37" s="74"/>
      <c r="BZD37" s="85"/>
      <c r="BZE37" s="74"/>
      <c r="BZF37" s="74"/>
      <c r="BZG37" s="85"/>
      <c r="BZH37" s="80"/>
      <c r="BZI37" s="80"/>
      <c r="BZJ37" s="85"/>
      <c r="BZK37" s="77"/>
      <c r="BZL37" s="74"/>
      <c r="BZM37" s="74"/>
      <c r="BZN37" s="85"/>
      <c r="BZO37" s="74"/>
      <c r="BZP37" s="74"/>
      <c r="BZQ37" s="85"/>
      <c r="BZR37" s="74"/>
      <c r="BZS37" s="74"/>
      <c r="BZT37" s="85"/>
      <c r="BZU37" s="74"/>
      <c r="BZV37" s="74"/>
      <c r="BZW37" s="85"/>
      <c r="BZX37" s="80"/>
      <c r="BZY37" s="80"/>
      <c r="BZZ37" s="85"/>
      <c r="CAA37" s="77"/>
      <c r="CAB37" s="74"/>
      <c r="CAC37" s="74"/>
      <c r="CAD37" s="85"/>
      <c r="CAE37" s="74"/>
      <c r="CAF37" s="74"/>
      <c r="CAG37" s="85"/>
      <c r="CAH37" s="74"/>
      <c r="CAI37" s="74"/>
      <c r="CAJ37" s="85"/>
      <c r="CAK37" s="74"/>
      <c r="CAL37" s="74"/>
      <c r="CAM37" s="85"/>
      <c r="CAN37" s="80"/>
      <c r="CAO37" s="80"/>
      <c r="CAP37" s="85"/>
      <c r="CAQ37" s="77"/>
      <c r="CAR37" s="74"/>
      <c r="CAS37" s="74"/>
      <c r="CAT37" s="85"/>
      <c r="CAU37" s="74"/>
      <c r="CAV37" s="74"/>
      <c r="CAW37" s="85"/>
      <c r="CAX37" s="74"/>
      <c r="CAY37" s="74"/>
      <c r="CAZ37" s="85"/>
      <c r="CBA37" s="74"/>
      <c r="CBB37" s="74"/>
      <c r="CBC37" s="85"/>
      <c r="CBD37" s="80"/>
      <c r="CBE37" s="80"/>
      <c r="CBF37" s="85"/>
      <c r="CBG37" s="77"/>
      <c r="CBH37" s="74"/>
      <c r="CBI37" s="74"/>
      <c r="CBJ37" s="85"/>
      <c r="CBK37" s="74"/>
      <c r="CBL37" s="74"/>
      <c r="CBM37" s="85"/>
      <c r="CBN37" s="74"/>
      <c r="CBO37" s="74"/>
      <c r="CBP37" s="85"/>
      <c r="CBQ37" s="74"/>
      <c r="CBR37" s="74"/>
      <c r="CBS37" s="85"/>
      <c r="CBT37" s="80"/>
      <c r="CBU37" s="80"/>
      <c r="CBV37" s="85"/>
      <c r="CBW37" s="77"/>
      <c r="CBX37" s="74"/>
      <c r="CBY37" s="74"/>
      <c r="CBZ37" s="85"/>
      <c r="CCA37" s="74"/>
      <c r="CCB37" s="74"/>
      <c r="CCC37" s="85"/>
      <c r="CCD37" s="74"/>
      <c r="CCE37" s="74"/>
      <c r="CCF37" s="85"/>
      <c r="CCG37" s="74"/>
      <c r="CCH37" s="74"/>
      <c r="CCI37" s="85"/>
      <c r="CCJ37" s="80"/>
      <c r="CCK37" s="80"/>
      <c r="CCL37" s="85"/>
      <c r="CCM37" s="77"/>
      <c r="CCN37" s="74"/>
      <c r="CCO37" s="74"/>
      <c r="CCP37" s="85"/>
      <c r="CCQ37" s="74"/>
      <c r="CCR37" s="74"/>
      <c r="CCS37" s="85"/>
      <c r="CCT37" s="74"/>
      <c r="CCU37" s="74"/>
      <c r="CCV37" s="85"/>
      <c r="CCW37" s="74"/>
      <c r="CCX37" s="74"/>
      <c r="CCY37" s="85"/>
      <c r="CCZ37" s="80"/>
      <c r="CDA37" s="80"/>
      <c r="CDB37" s="85"/>
      <c r="CDC37" s="77"/>
      <c r="CDD37" s="74"/>
      <c r="CDE37" s="74"/>
      <c r="CDF37" s="85"/>
      <c r="CDG37" s="74"/>
      <c r="CDH37" s="74"/>
      <c r="CDI37" s="85"/>
      <c r="CDJ37" s="74"/>
      <c r="CDK37" s="74"/>
      <c r="CDL37" s="85"/>
      <c r="CDM37" s="74"/>
      <c r="CDN37" s="74"/>
      <c r="CDO37" s="85"/>
      <c r="CDP37" s="80"/>
      <c r="CDQ37" s="80"/>
      <c r="CDR37" s="85"/>
      <c r="CDS37" s="77"/>
      <c r="CDT37" s="74"/>
      <c r="CDU37" s="74"/>
      <c r="CDV37" s="85"/>
      <c r="CDW37" s="74"/>
      <c r="CDX37" s="74"/>
      <c r="CDY37" s="85"/>
      <c r="CDZ37" s="74"/>
      <c r="CEA37" s="74"/>
      <c r="CEB37" s="85"/>
      <c r="CEC37" s="74"/>
      <c r="CED37" s="74"/>
      <c r="CEE37" s="85"/>
      <c r="CEF37" s="80"/>
      <c r="CEG37" s="80"/>
      <c r="CEH37" s="85"/>
      <c r="CEI37" s="77"/>
      <c r="CEJ37" s="74"/>
      <c r="CEK37" s="74"/>
      <c r="CEL37" s="85"/>
      <c r="CEM37" s="74"/>
      <c r="CEN37" s="74"/>
      <c r="CEO37" s="85"/>
      <c r="CEP37" s="74"/>
      <c r="CEQ37" s="74"/>
      <c r="CER37" s="85"/>
      <c r="CES37" s="74"/>
      <c r="CET37" s="74"/>
      <c r="CEU37" s="85"/>
      <c r="CEV37" s="80"/>
      <c r="CEW37" s="80"/>
      <c r="CEX37" s="85"/>
      <c r="CEY37" s="77"/>
      <c r="CEZ37" s="74"/>
      <c r="CFA37" s="74"/>
      <c r="CFB37" s="85"/>
      <c r="CFC37" s="74"/>
      <c r="CFD37" s="74"/>
      <c r="CFE37" s="85"/>
      <c r="CFF37" s="74"/>
      <c r="CFG37" s="74"/>
      <c r="CFH37" s="85"/>
      <c r="CFI37" s="74"/>
      <c r="CFJ37" s="74"/>
      <c r="CFK37" s="85"/>
      <c r="CFL37" s="80"/>
      <c r="CFM37" s="80"/>
      <c r="CFN37" s="85"/>
      <c r="CFO37" s="77"/>
      <c r="CFP37" s="74"/>
      <c r="CFQ37" s="74"/>
      <c r="CFR37" s="85"/>
      <c r="CFS37" s="74"/>
      <c r="CFT37" s="74"/>
      <c r="CFU37" s="85"/>
      <c r="CFV37" s="74"/>
      <c r="CFW37" s="74"/>
      <c r="CFX37" s="85"/>
      <c r="CFY37" s="74"/>
      <c r="CFZ37" s="74"/>
      <c r="CGA37" s="85"/>
      <c r="CGB37" s="80"/>
      <c r="CGC37" s="80"/>
      <c r="CGD37" s="85"/>
      <c r="CGE37" s="77"/>
      <c r="CGF37" s="74"/>
      <c r="CGG37" s="74"/>
      <c r="CGH37" s="85"/>
      <c r="CGI37" s="74"/>
      <c r="CGJ37" s="74"/>
      <c r="CGK37" s="85"/>
      <c r="CGL37" s="74"/>
      <c r="CGM37" s="74"/>
      <c r="CGN37" s="85"/>
      <c r="CGO37" s="74"/>
      <c r="CGP37" s="74"/>
      <c r="CGQ37" s="85"/>
      <c r="CGR37" s="80"/>
      <c r="CGS37" s="80"/>
      <c r="CGT37" s="85"/>
      <c r="CGU37" s="77"/>
      <c r="CGV37" s="74"/>
      <c r="CGW37" s="74"/>
      <c r="CGX37" s="85"/>
      <c r="CGY37" s="74"/>
      <c r="CGZ37" s="74"/>
      <c r="CHA37" s="85"/>
      <c r="CHB37" s="74"/>
      <c r="CHC37" s="74"/>
      <c r="CHD37" s="85"/>
      <c r="CHE37" s="74"/>
      <c r="CHF37" s="74"/>
      <c r="CHG37" s="85"/>
      <c r="CHH37" s="80"/>
      <c r="CHI37" s="80"/>
      <c r="CHJ37" s="85"/>
      <c r="CHK37" s="77"/>
      <c r="CHL37" s="74"/>
      <c r="CHM37" s="74"/>
      <c r="CHN37" s="85"/>
      <c r="CHO37" s="74"/>
      <c r="CHP37" s="74"/>
      <c r="CHQ37" s="85"/>
      <c r="CHR37" s="74"/>
      <c r="CHS37" s="74"/>
      <c r="CHT37" s="85"/>
      <c r="CHU37" s="74"/>
      <c r="CHV37" s="74"/>
      <c r="CHW37" s="85"/>
      <c r="CHX37" s="80"/>
      <c r="CHY37" s="80"/>
      <c r="CHZ37" s="85"/>
      <c r="CIA37" s="77"/>
      <c r="CIB37" s="74"/>
      <c r="CIC37" s="74"/>
      <c r="CID37" s="85"/>
      <c r="CIE37" s="74"/>
      <c r="CIF37" s="74"/>
      <c r="CIG37" s="85"/>
      <c r="CIH37" s="74"/>
      <c r="CII37" s="74"/>
      <c r="CIJ37" s="85"/>
      <c r="CIK37" s="74"/>
      <c r="CIL37" s="74"/>
      <c r="CIM37" s="85"/>
      <c r="CIN37" s="80"/>
      <c r="CIO37" s="80"/>
      <c r="CIP37" s="85"/>
      <c r="CIQ37" s="77"/>
      <c r="CIR37" s="74"/>
      <c r="CIS37" s="74"/>
      <c r="CIT37" s="85"/>
      <c r="CIU37" s="74"/>
      <c r="CIV37" s="74"/>
      <c r="CIW37" s="85"/>
      <c r="CIX37" s="74"/>
      <c r="CIY37" s="74"/>
      <c r="CIZ37" s="85"/>
      <c r="CJA37" s="74"/>
      <c r="CJB37" s="74"/>
      <c r="CJC37" s="85"/>
      <c r="CJD37" s="80"/>
      <c r="CJE37" s="80"/>
      <c r="CJF37" s="85"/>
      <c r="CJG37" s="77"/>
      <c r="CJH37" s="74"/>
      <c r="CJI37" s="74"/>
      <c r="CJJ37" s="85"/>
      <c r="CJK37" s="74"/>
      <c r="CJL37" s="74"/>
      <c r="CJM37" s="85"/>
      <c r="CJN37" s="74"/>
      <c r="CJO37" s="74"/>
      <c r="CJP37" s="85"/>
      <c r="CJQ37" s="74"/>
      <c r="CJR37" s="74"/>
      <c r="CJS37" s="85"/>
      <c r="CJT37" s="80"/>
      <c r="CJU37" s="80"/>
      <c r="CJV37" s="85"/>
      <c r="CJW37" s="77"/>
      <c r="CJX37" s="74"/>
      <c r="CJY37" s="74"/>
      <c r="CJZ37" s="85"/>
      <c r="CKA37" s="74"/>
      <c r="CKB37" s="74"/>
      <c r="CKC37" s="85"/>
      <c r="CKD37" s="74"/>
      <c r="CKE37" s="74"/>
      <c r="CKF37" s="85"/>
      <c r="CKG37" s="74"/>
      <c r="CKH37" s="74"/>
      <c r="CKI37" s="85"/>
      <c r="CKJ37" s="80"/>
      <c r="CKK37" s="80"/>
      <c r="CKL37" s="85"/>
      <c r="CKM37" s="77"/>
      <c r="CKN37" s="74"/>
      <c r="CKO37" s="74"/>
      <c r="CKP37" s="85"/>
      <c r="CKQ37" s="74"/>
      <c r="CKR37" s="74"/>
      <c r="CKS37" s="85"/>
      <c r="CKT37" s="74"/>
      <c r="CKU37" s="74"/>
      <c r="CKV37" s="85"/>
      <c r="CKW37" s="74"/>
      <c r="CKX37" s="74"/>
      <c r="CKY37" s="85"/>
      <c r="CKZ37" s="80"/>
      <c r="CLA37" s="80"/>
      <c r="CLB37" s="85"/>
      <c r="CLC37" s="77"/>
      <c r="CLD37" s="74"/>
      <c r="CLE37" s="74"/>
      <c r="CLF37" s="85"/>
      <c r="CLG37" s="74"/>
      <c r="CLH37" s="74"/>
      <c r="CLI37" s="85"/>
      <c r="CLJ37" s="74"/>
      <c r="CLK37" s="74"/>
      <c r="CLL37" s="85"/>
      <c r="CLM37" s="74"/>
      <c r="CLN37" s="74"/>
      <c r="CLO37" s="85"/>
      <c r="CLP37" s="80"/>
      <c r="CLQ37" s="80"/>
      <c r="CLR37" s="85"/>
      <c r="CLS37" s="77"/>
      <c r="CLT37" s="74"/>
      <c r="CLU37" s="74"/>
      <c r="CLV37" s="85"/>
      <c r="CLW37" s="74"/>
      <c r="CLX37" s="74"/>
      <c r="CLY37" s="85"/>
      <c r="CLZ37" s="74"/>
      <c r="CMA37" s="74"/>
      <c r="CMB37" s="85"/>
      <c r="CMC37" s="74"/>
      <c r="CMD37" s="74"/>
      <c r="CME37" s="85"/>
      <c r="CMF37" s="80"/>
      <c r="CMG37" s="80"/>
      <c r="CMH37" s="85"/>
      <c r="CMI37" s="77"/>
      <c r="CMJ37" s="74"/>
      <c r="CMK37" s="74"/>
      <c r="CML37" s="85"/>
      <c r="CMM37" s="74"/>
      <c r="CMN37" s="74"/>
      <c r="CMO37" s="85"/>
      <c r="CMP37" s="74"/>
      <c r="CMQ37" s="74"/>
      <c r="CMR37" s="85"/>
      <c r="CMS37" s="74"/>
      <c r="CMT37" s="74"/>
      <c r="CMU37" s="85"/>
      <c r="CMV37" s="80"/>
      <c r="CMW37" s="80"/>
      <c r="CMX37" s="85"/>
      <c r="CMY37" s="77"/>
      <c r="CMZ37" s="74"/>
      <c r="CNA37" s="74"/>
      <c r="CNB37" s="85"/>
      <c r="CNC37" s="74"/>
      <c r="CND37" s="74"/>
      <c r="CNE37" s="85"/>
      <c r="CNF37" s="74"/>
      <c r="CNG37" s="74"/>
      <c r="CNH37" s="85"/>
      <c r="CNI37" s="74"/>
      <c r="CNJ37" s="74"/>
      <c r="CNK37" s="85"/>
      <c r="CNL37" s="80"/>
      <c r="CNM37" s="80"/>
      <c r="CNN37" s="85"/>
      <c r="CNO37" s="77"/>
      <c r="CNP37" s="74"/>
      <c r="CNQ37" s="74"/>
      <c r="CNR37" s="85"/>
      <c r="CNS37" s="74"/>
      <c r="CNT37" s="74"/>
      <c r="CNU37" s="85"/>
      <c r="CNV37" s="74"/>
      <c r="CNW37" s="74"/>
      <c r="CNX37" s="85"/>
      <c r="CNY37" s="74"/>
      <c r="CNZ37" s="74"/>
      <c r="COA37" s="85"/>
      <c r="COB37" s="80"/>
      <c r="COC37" s="80"/>
      <c r="COD37" s="85"/>
      <c r="COE37" s="77"/>
      <c r="COF37" s="74"/>
      <c r="COG37" s="74"/>
      <c r="COH37" s="85"/>
      <c r="COI37" s="74"/>
      <c r="COJ37" s="74"/>
      <c r="COK37" s="85"/>
      <c r="COL37" s="74"/>
      <c r="COM37" s="74"/>
      <c r="CON37" s="85"/>
      <c r="COO37" s="74"/>
      <c r="COP37" s="74"/>
      <c r="COQ37" s="85"/>
      <c r="COR37" s="80"/>
      <c r="COS37" s="80"/>
      <c r="COT37" s="85"/>
      <c r="COU37" s="77"/>
      <c r="COV37" s="74"/>
      <c r="COW37" s="74"/>
      <c r="COX37" s="85"/>
      <c r="COY37" s="74"/>
      <c r="COZ37" s="74"/>
      <c r="CPA37" s="85"/>
      <c r="CPB37" s="74"/>
      <c r="CPC37" s="74"/>
      <c r="CPD37" s="85"/>
      <c r="CPE37" s="74"/>
      <c r="CPF37" s="74"/>
      <c r="CPG37" s="85"/>
      <c r="CPH37" s="80"/>
      <c r="CPI37" s="80"/>
      <c r="CPJ37" s="85"/>
      <c r="CPK37" s="77"/>
      <c r="CPL37" s="74"/>
      <c r="CPM37" s="74"/>
      <c r="CPN37" s="85"/>
      <c r="CPO37" s="74"/>
      <c r="CPP37" s="74"/>
      <c r="CPQ37" s="85"/>
      <c r="CPR37" s="74"/>
      <c r="CPS37" s="74"/>
      <c r="CPT37" s="85"/>
      <c r="CPU37" s="74"/>
      <c r="CPV37" s="74"/>
      <c r="CPW37" s="85"/>
      <c r="CPX37" s="80"/>
      <c r="CPY37" s="80"/>
      <c r="CPZ37" s="85"/>
      <c r="CQA37" s="77"/>
      <c r="CQB37" s="74"/>
      <c r="CQC37" s="74"/>
      <c r="CQD37" s="85"/>
      <c r="CQE37" s="74"/>
      <c r="CQF37" s="74"/>
      <c r="CQG37" s="85"/>
      <c r="CQH37" s="74"/>
      <c r="CQI37" s="74"/>
      <c r="CQJ37" s="85"/>
      <c r="CQK37" s="74"/>
      <c r="CQL37" s="74"/>
      <c r="CQM37" s="85"/>
      <c r="CQN37" s="80"/>
      <c r="CQO37" s="80"/>
      <c r="CQP37" s="85"/>
      <c r="CQQ37" s="77"/>
      <c r="CQR37" s="74"/>
      <c r="CQS37" s="74"/>
      <c r="CQT37" s="85"/>
      <c r="CQU37" s="74"/>
      <c r="CQV37" s="74"/>
      <c r="CQW37" s="85"/>
      <c r="CQX37" s="74"/>
      <c r="CQY37" s="74"/>
      <c r="CQZ37" s="85"/>
      <c r="CRA37" s="74"/>
      <c r="CRB37" s="74"/>
      <c r="CRC37" s="85"/>
      <c r="CRD37" s="80"/>
      <c r="CRE37" s="80"/>
      <c r="CRF37" s="85"/>
      <c r="CRG37" s="77"/>
      <c r="CRH37" s="74"/>
      <c r="CRI37" s="74"/>
      <c r="CRJ37" s="85"/>
      <c r="CRK37" s="74"/>
      <c r="CRL37" s="74"/>
      <c r="CRM37" s="85"/>
      <c r="CRN37" s="74"/>
      <c r="CRO37" s="74"/>
      <c r="CRP37" s="85"/>
      <c r="CRQ37" s="74"/>
      <c r="CRR37" s="74"/>
      <c r="CRS37" s="85"/>
      <c r="CRT37" s="80"/>
      <c r="CRU37" s="80"/>
      <c r="CRV37" s="85"/>
      <c r="CRW37" s="77"/>
      <c r="CRX37" s="74"/>
      <c r="CRY37" s="74"/>
      <c r="CRZ37" s="85"/>
      <c r="CSA37" s="74"/>
      <c r="CSB37" s="74"/>
      <c r="CSC37" s="85"/>
      <c r="CSD37" s="74"/>
      <c r="CSE37" s="74"/>
      <c r="CSF37" s="85"/>
      <c r="CSG37" s="74"/>
      <c r="CSH37" s="74"/>
      <c r="CSI37" s="85"/>
      <c r="CSJ37" s="80"/>
      <c r="CSK37" s="80"/>
      <c r="CSL37" s="85"/>
      <c r="CSM37" s="77"/>
      <c r="CSN37" s="74"/>
      <c r="CSO37" s="74"/>
      <c r="CSP37" s="85"/>
      <c r="CSQ37" s="74"/>
      <c r="CSR37" s="74"/>
      <c r="CSS37" s="85"/>
      <c r="CST37" s="74"/>
      <c r="CSU37" s="74"/>
      <c r="CSV37" s="85"/>
      <c r="CSW37" s="74"/>
      <c r="CSX37" s="74"/>
      <c r="CSY37" s="85"/>
      <c r="CSZ37" s="80"/>
      <c r="CTA37" s="80"/>
      <c r="CTB37" s="85"/>
      <c r="CTC37" s="77"/>
      <c r="CTD37" s="74"/>
      <c r="CTE37" s="74"/>
      <c r="CTF37" s="85"/>
      <c r="CTG37" s="74"/>
      <c r="CTH37" s="74"/>
      <c r="CTI37" s="85"/>
      <c r="CTJ37" s="74"/>
      <c r="CTK37" s="74"/>
      <c r="CTL37" s="85"/>
      <c r="CTM37" s="74"/>
      <c r="CTN37" s="74"/>
      <c r="CTO37" s="85"/>
      <c r="CTP37" s="80"/>
      <c r="CTQ37" s="80"/>
      <c r="CTR37" s="85"/>
      <c r="CTS37" s="77"/>
      <c r="CTT37" s="74"/>
      <c r="CTU37" s="74"/>
      <c r="CTV37" s="85"/>
      <c r="CTW37" s="74"/>
      <c r="CTX37" s="74"/>
      <c r="CTY37" s="85"/>
      <c r="CTZ37" s="74"/>
      <c r="CUA37" s="74"/>
      <c r="CUB37" s="85"/>
      <c r="CUC37" s="74"/>
      <c r="CUD37" s="74"/>
      <c r="CUE37" s="85"/>
      <c r="CUF37" s="80"/>
      <c r="CUG37" s="80"/>
      <c r="CUH37" s="85"/>
      <c r="CUI37" s="77"/>
      <c r="CUJ37" s="74"/>
      <c r="CUK37" s="74"/>
      <c r="CUL37" s="85"/>
      <c r="CUM37" s="74"/>
      <c r="CUN37" s="74"/>
      <c r="CUO37" s="85"/>
      <c r="CUP37" s="74"/>
      <c r="CUQ37" s="74"/>
      <c r="CUR37" s="85"/>
      <c r="CUS37" s="74"/>
      <c r="CUT37" s="74"/>
      <c r="CUU37" s="85"/>
      <c r="CUV37" s="80"/>
      <c r="CUW37" s="80"/>
      <c r="CUX37" s="85"/>
      <c r="CUY37" s="77"/>
      <c r="CUZ37" s="74"/>
      <c r="CVA37" s="74"/>
      <c r="CVB37" s="85"/>
      <c r="CVC37" s="74"/>
      <c r="CVD37" s="74"/>
      <c r="CVE37" s="85"/>
      <c r="CVF37" s="74"/>
      <c r="CVG37" s="74"/>
      <c r="CVH37" s="85"/>
      <c r="CVI37" s="74"/>
      <c r="CVJ37" s="74"/>
      <c r="CVK37" s="85"/>
      <c r="CVL37" s="80"/>
      <c r="CVM37" s="80"/>
      <c r="CVN37" s="85"/>
      <c r="CVO37" s="77"/>
      <c r="CVP37" s="74"/>
      <c r="CVQ37" s="74"/>
      <c r="CVR37" s="85"/>
      <c r="CVS37" s="74"/>
      <c r="CVT37" s="74"/>
      <c r="CVU37" s="85"/>
      <c r="CVV37" s="74"/>
      <c r="CVW37" s="74"/>
      <c r="CVX37" s="85"/>
      <c r="CVY37" s="74"/>
      <c r="CVZ37" s="74"/>
      <c r="CWA37" s="85"/>
      <c r="CWB37" s="80"/>
      <c r="CWC37" s="80"/>
      <c r="CWD37" s="85"/>
      <c r="CWE37" s="77"/>
      <c r="CWF37" s="74"/>
      <c r="CWG37" s="74"/>
      <c r="CWH37" s="85"/>
      <c r="CWI37" s="74"/>
      <c r="CWJ37" s="74"/>
      <c r="CWK37" s="85"/>
      <c r="CWL37" s="74"/>
      <c r="CWM37" s="74"/>
      <c r="CWN37" s="85"/>
      <c r="CWO37" s="74"/>
      <c r="CWP37" s="74"/>
      <c r="CWQ37" s="85"/>
      <c r="CWR37" s="80"/>
      <c r="CWS37" s="80"/>
      <c r="CWT37" s="85"/>
      <c r="CWU37" s="77"/>
      <c r="CWV37" s="74"/>
      <c r="CWW37" s="74"/>
      <c r="CWX37" s="85"/>
      <c r="CWY37" s="74"/>
      <c r="CWZ37" s="74"/>
      <c r="CXA37" s="85"/>
      <c r="CXB37" s="74"/>
      <c r="CXC37" s="74"/>
      <c r="CXD37" s="85"/>
      <c r="CXE37" s="74"/>
      <c r="CXF37" s="74"/>
      <c r="CXG37" s="85"/>
      <c r="CXH37" s="80"/>
      <c r="CXI37" s="80"/>
      <c r="CXJ37" s="85"/>
      <c r="CXK37" s="77"/>
      <c r="CXL37" s="74"/>
      <c r="CXM37" s="74"/>
      <c r="CXN37" s="85"/>
      <c r="CXO37" s="74"/>
      <c r="CXP37" s="74"/>
      <c r="CXQ37" s="85"/>
      <c r="CXR37" s="74"/>
      <c r="CXS37" s="74"/>
      <c r="CXT37" s="85"/>
      <c r="CXU37" s="74"/>
      <c r="CXV37" s="74"/>
      <c r="CXW37" s="85"/>
      <c r="CXX37" s="80"/>
      <c r="CXY37" s="80"/>
      <c r="CXZ37" s="85"/>
      <c r="CYA37" s="77"/>
      <c r="CYB37" s="74"/>
      <c r="CYC37" s="74"/>
      <c r="CYD37" s="85"/>
      <c r="CYE37" s="74"/>
      <c r="CYF37" s="74"/>
      <c r="CYG37" s="85"/>
      <c r="CYH37" s="74"/>
      <c r="CYI37" s="74"/>
      <c r="CYJ37" s="85"/>
      <c r="CYK37" s="74"/>
      <c r="CYL37" s="74"/>
      <c r="CYM37" s="85"/>
      <c r="CYN37" s="80"/>
      <c r="CYO37" s="80"/>
      <c r="CYP37" s="85"/>
      <c r="CYQ37" s="77"/>
      <c r="CYR37" s="74"/>
      <c r="CYS37" s="74"/>
      <c r="CYT37" s="85"/>
      <c r="CYU37" s="74"/>
      <c r="CYV37" s="74"/>
      <c r="CYW37" s="85"/>
      <c r="CYX37" s="74"/>
      <c r="CYY37" s="74"/>
      <c r="CYZ37" s="85"/>
      <c r="CZA37" s="74"/>
      <c r="CZB37" s="74"/>
      <c r="CZC37" s="85"/>
      <c r="CZD37" s="80"/>
      <c r="CZE37" s="80"/>
      <c r="CZF37" s="85"/>
      <c r="CZG37" s="77"/>
      <c r="CZH37" s="74"/>
      <c r="CZI37" s="74"/>
      <c r="CZJ37" s="85"/>
      <c r="CZK37" s="74"/>
      <c r="CZL37" s="74"/>
      <c r="CZM37" s="85"/>
      <c r="CZN37" s="74"/>
      <c r="CZO37" s="74"/>
      <c r="CZP37" s="85"/>
      <c r="CZQ37" s="74"/>
      <c r="CZR37" s="74"/>
      <c r="CZS37" s="85"/>
      <c r="CZT37" s="80"/>
      <c r="CZU37" s="80"/>
      <c r="CZV37" s="85"/>
      <c r="CZW37" s="77"/>
      <c r="CZX37" s="74"/>
      <c r="CZY37" s="74"/>
      <c r="CZZ37" s="85"/>
      <c r="DAA37" s="74"/>
      <c r="DAB37" s="74"/>
      <c r="DAC37" s="85"/>
      <c r="DAD37" s="74"/>
      <c r="DAE37" s="74"/>
      <c r="DAF37" s="85"/>
      <c r="DAG37" s="74"/>
      <c r="DAH37" s="74"/>
      <c r="DAI37" s="85"/>
      <c r="DAJ37" s="80"/>
      <c r="DAK37" s="80"/>
      <c r="DAL37" s="85"/>
      <c r="DAM37" s="77"/>
      <c r="DAN37" s="74"/>
      <c r="DAO37" s="74"/>
      <c r="DAP37" s="85"/>
      <c r="DAQ37" s="74"/>
      <c r="DAR37" s="74"/>
      <c r="DAS37" s="85"/>
      <c r="DAT37" s="74"/>
      <c r="DAU37" s="74"/>
      <c r="DAV37" s="85"/>
      <c r="DAW37" s="74"/>
      <c r="DAX37" s="74"/>
      <c r="DAY37" s="85"/>
      <c r="DAZ37" s="80"/>
      <c r="DBA37" s="80"/>
      <c r="DBB37" s="85"/>
      <c r="DBC37" s="77"/>
      <c r="DBD37" s="74"/>
      <c r="DBE37" s="74"/>
      <c r="DBF37" s="85"/>
      <c r="DBG37" s="74"/>
      <c r="DBH37" s="74"/>
      <c r="DBI37" s="85"/>
      <c r="DBJ37" s="74"/>
      <c r="DBK37" s="74"/>
      <c r="DBL37" s="85"/>
      <c r="DBM37" s="74"/>
      <c r="DBN37" s="74"/>
      <c r="DBO37" s="85"/>
      <c r="DBP37" s="80"/>
      <c r="DBQ37" s="80"/>
      <c r="DBR37" s="85"/>
      <c r="DBS37" s="77"/>
      <c r="DBT37" s="74"/>
      <c r="DBU37" s="74"/>
      <c r="DBV37" s="85"/>
      <c r="DBW37" s="74"/>
      <c r="DBX37" s="74"/>
      <c r="DBY37" s="85"/>
      <c r="DBZ37" s="74"/>
      <c r="DCA37" s="74"/>
      <c r="DCB37" s="85"/>
      <c r="DCC37" s="74"/>
      <c r="DCD37" s="74"/>
      <c r="DCE37" s="85"/>
      <c r="DCF37" s="80"/>
      <c r="DCG37" s="80"/>
      <c r="DCH37" s="85"/>
      <c r="DCI37" s="77"/>
      <c r="DCJ37" s="74"/>
      <c r="DCK37" s="74"/>
      <c r="DCL37" s="85"/>
      <c r="DCM37" s="74"/>
      <c r="DCN37" s="74"/>
      <c r="DCO37" s="85"/>
      <c r="DCP37" s="74"/>
      <c r="DCQ37" s="74"/>
      <c r="DCR37" s="85"/>
      <c r="DCS37" s="74"/>
      <c r="DCT37" s="74"/>
      <c r="DCU37" s="85"/>
      <c r="DCV37" s="80"/>
      <c r="DCW37" s="80"/>
      <c r="DCX37" s="85"/>
      <c r="DCY37" s="77"/>
      <c r="DCZ37" s="74"/>
      <c r="DDA37" s="74"/>
      <c r="DDB37" s="85"/>
      <c r="DDC37" s="74"/>
      <c r="DDD37" s="74"/>
      <c r="DDE37" s="85"/>
      <c r="DDF37" s="74"/>
      <c r="DDG37" s="74"/>
      <c r="DDH37" s="85"/>
      <c r="DDI37" s="74"/>
      <c r="DDJ37" s="74"/>
      <c r="DDK37" s="85"/>
      <c r="DDL37" s="80"/>
      <c r="DDM37" s="80"/>
      <c r="DDN37" s="85"/>
      <c r="DDO37" s="77"/>
      <c r="DDP37" s="74"/>
      <c r="DDQ37" s="74"/>
      <c r="DDR37" s="85"/>
      <c r="DDS37" s="74"/>
      <c r="DDT37" s="74"/>
      <c r="DDU37" s="85"/>
      <c r="DDV37" s="74"/>
      <c r="DDW37" s="74"/>
      <c r="DDX37" s="85"/>
      <c r="DDY37" s="74"/>
      <c r="DDZ37" s="74"/>
      <c r="DEA37" s="85"/>
      <c r="DEB37" s="80"/>
      <c r="DEC37" s="80"/>
      <c r="DED37" s="85"/>
      <c r="DEE37" s="77"/>
      <c r="DEF37" s="74"/>
      <c r="DEG37" s="74"/>
      <c r="DEH37" s="85"/>
      <c r="DEI37" s="74"/>
      <c r="DEJ37" s="74"/>
      <c r="DEK37" s="85"/>
      <c r="DEL37" s="74"/>
      <c r="DEM37" s="74"/>
      <c r="DEN37" s="85"/>
      <c r="DEO37" s="74"/>
      <c r="DEP37" s="74"/>
      <c r="DEQ37" s="85"/>
      <c r="DER37" s="80"/>
      <c r="DES37" s="80"/>
      <c r="DET37" s="85"/>
      <c r="DEU37" s="77"/>
      <c r="DEV37" s="74"/>
      <c r="DEW37" s="74"/>
      <c r="DEX37" s="85"/>
      <c r="DEY37" s="74"/>
      <c r="DEZ37" s="74"/>
      <c r="DFA37" s="85"/>
      <c r="DFB37" s="74"/>
      <c r="DFC37" s="74"/>
      <c r="DFD37" s="85"/>
      <c r="DFE37" s="74"/>
      <c r="DFF37" s="74"/>
      <c r="DFG37" s="85"/>
      <c r="DFH37" s="80"/>
      <c r="DFI37" s="80"/>
      <c r="DFJ37" s="85"/>
      <c r="DFK37" s="77"/>
      <c r="DFL37" s="74"/>
      <c r="DFM37" s="74"/>
      <c r="DFN37" s="85"/>
      <c r="DFO37" s="74"/>
      <c r="DFP37" s="74"/>
      <c r="DFQ37" s="85"/>
      <c r="DFR37" s="74"/>
      <c r="DFS37" s="74"/>
      <c r="DFT37" s="85"/>
      <c r="DFU37" s="74"/>
      <c r="DFV37" s="74"/>
      <c r="DFW37" s="85"/>
      <c r="DFX37" s="80"/>
      <c r="DFY37" s="80"/>
      <c r="DFZ37" s="85"/>
      <c r="DGA37" s="77"/>
      <c r="DGB37" s="74"/>
      <c r="DGC37" s="74"/>
      <c r="DGD37" s="85"/>
      <c r="DGE37" s="74"/>
      <c r="DGF37" s="74"/>
      <c r="DGG37" s="85"/>
      <c r="DGH37" s="74"/>
      <c r="DGI37" s="74"/>
      <c r="DGJ37" s="85"/>
      <c r="DGK37" s="74"/>
      <c r="DGL37" s="74"/>
      <c r="DGM37" s="85"/>
      <c r="DGN37" s="80"/>
      <c r="DGO37" s="80"/>
      <c r="DGP37" s="85"/>
      <c r="DGQ37" s="77"/>
      <c r="DGR37" s="74"/>
      <c r="DGS37" s="74"/>
      <c r="DGT37" s="85"/>
      <c r="DGU37" s="74"/>
      <c r="DGV37" s="74"/>
      <c r="DGW37" s="85"/>
      <c r="DGX37" s="74"/>
      <c r="DGY37" s="74"/>
      <c r="DGZ37" s="85"/>
      <c r="DHA37" s="74"/>
      <c r="DHB37" s="74"/>
      <c r="DHC37" s="85"/>
      <c r="DHD37" s="80"/>
      <c r="DHE37" s="80"/>
      <c r="DHF37" s="85"/>
      <c r="DHG37" s="77"/>
      <c r="DHH37" s="74"/>
      <c r="DHI37" s="74"/>
      <c r="DHJ37" s="85"/>
      <c r="DHK37" s="74"/>
      <c r="DHL37" s="74"/>
      <c r="DHM37" s="85"/>
      <c r="DHN37" s="74"/>
      <c r="DHO37" s="74"/>
      <c r="DHP37" s="85"/>
      <c r="DHQ37" s="74"/>
      <c r="DHR37" s="74"/>
      <c r="DHS37" s="85"/>
      <c r="DHT37" s="80"/>
      <c r="DHU37" s="80"/>
      <c r="DHV37" s="85"/>
      <c r="DHW37" s="77"/>
      <c r="DHX37" s="74"/>
      <c r="DHY37" s="74"/>
      <c r="DHZ37" s="85"/>
      <c r="DIA37" s="74"/>
      <c r="DIB37" s="74"/>
      <c r="DIC37" s="85"/>
      <c r="DID37" s="74"/>
      <c r="DIE37" s="74"/>
      <c r="DIF37" s="85"/>
      <c r="DIG37" s="74"/>
      <c r="DIH37" s="74"/>
      <c r="DII37" s="85"/>
      <c r="DIJ37" s="80"/>
      <c r="DIK37" s="80"/>
      <c r="DIL37" s="85"/>
      <c r="DIM37" s="77"/>
      <c r="DIN37" s="74"/>
      <c r="DIO37" s="74"/>
      <c r="DIP37" s="85"/>
      <c r="DIQ37" s="74"/>
      <c r="DIR37" s="74"/>
      <c r="DIS37" s="85"/>
      <c r="DIT37" s="74"/>
      <c r="DIU37" s="74"/>
      <c r="DIV37" s="85"/>
      <c r="DIW37" s="74"/>
      <c r="DIX37" s="74"/>
      <c r="DIY37" s="85"/>
      <c r="DIZ37" s="80"/>
      <c r="DJA37" s="80"/>
      <c r="DJB37" s="85"/>
      <c r="DJC37" s="77"/>
      <c r="DJD37" s="74"/>
      <c r="DJE37" s="74"/>
      <c r="DJF37" s="85"/>
      <c r="DJG37" s="74"/>
      <c r="DJH37" s="74"/>
      <c r="DJI37" s="85"/>
      <c r="DJJ37" s="74"/>
      <c r="DJK37" s="74"/>
      <c r="DJL37" s="85"/>
      <c r="DJM37" s="74"/>
      <c r="DJN37" s="74"/>
      <c r="DJO37" s="85"/>
      <c r="DJP37" s="80"/>
      <c r="DJQ37" s="80"/>
      <c r="DJR37" s="85"/>
      <c r="DJS37" s="77"/>
      <c r="DJT37" s="74"/>
      <c r="DJU37" s="74"/>
      <c r="DJV37" s="85"/>
      <c r="DJW37" s="74"/>
      <c r="DJX37" s="74"/>
      <c r="DJY37" s="85"/>
      <c r="DJZ37" s="74"/>
      <c r="DKA37" s="74"/>
      <c r="DKB37" s="85"/>
      <c r="DKC37" s="74"/>
      <c r="DKD37" s="74"/>
      <c r="DKE37" s="85"/>
      <c r="DKF37" s="80"/>
      <c r="DKG37" s="80"/>
      <c r="DKH37" s="85"/>
      <c r="DKI37" s="77"/>
      <c r="DKJ37" s="74"/>
      <c r="DKK37" s="74"/>
      <c r="DKL37" s="85"/>
      <c r="DKM37" s="74"/>
      <c r="DKN37" s="74"/>
      <c r="DKO37" s="85"/>
      <c r="DKP37" s="74"/>
      <c r="DKQ37" s="74"/>
      <c r="DKR37" s="85"/>
      <c r="DKS37" s="74"/>
      <c r="DKT37" s="74"/>
      <c r="DKU37" s="85"/>
      <c r="DKV37" s="80"/>
      <c r="DKW37" s="80"/>
      <c r="DKX37" s="85"/>
      <c r="DKY37" s="77"/>
      <c r="DKZ37" s="74"/>
      <c r="DLA37" s="74"/>
      <c r="DLB37" s="85"/>
      <c r="DLC37" s="74"/>
      <c r="DLD37" s="74"/>
      <c r="DLE37" s="85"/>
      <c r="DLF37" s="74"/>
      <c r="DLG37" s="74"/>
      <c r="DLH37" s="85"/>
      <c r="DLI37" s="74"/>
      <c r="DLJ37" s="74"/>
      <c r="DLK37" s="85"/>
      <c r="DLL37" s="80"/>
      <c r="DLM37" s="80"/>
      <c r="DLN37" s="85"/>
      <c r="DLO37" s="77"/>
      <c r="DLP37" s="74"/>
      <c r="DLQ37" s="74"/>
      <c r="DLR37" s="85"/>
      <c r="DLS37" s="74"/>
      <c r="DLT37" s="74"/>
      <c r="DLU37" s="85"/>
      <c r="DLV37" s="74"/>
      <c r="DLW37" s="74"/>
      <c r="DLX37" s="85"/>
      <c r="DLY37" s="74"/>
      <c r="DLZ37" s="74"/>
      <c r="DMA37" s="85"/>
      <c r="DMB37" s="80"/>
      <c r="DMC37" s="80"/>
      <c r="DMD37" s="85"/>
      <c r="DME37" s="77"/>
      <c r="DMF37" s="74"/>
      <c r="DMG37" s="74"/>
      <c r="DMH37" s="85"/>
      <c r="DMI37" s="74"/>
      <c r="DMJ37" s="74"/>
      <c r="DMK37" s="85"/>
      <c r="DML37" s="74"/>
      <c r="DMM37" s="74"/>
      <c r="DMN37" s="85"/>
      <c r="DMO37" s="74"/>
      <c r="DMP37" s="74"/>
      <c r="DMQ37" s="85"/>
      <c r="DMR37" s="80"/>
      <c r="DMS37" s="80"/>
      <c r="DMT37" s="85"/>
      <c r="DMU37" s="77"/>
      <c r="DMV37" s="74"/>
      <c r="DMW37" s="74"/>
      <c r="DMX37" s="85"/>
      <c r="DMY37" s="74"/>
      <c r="DMZ37" s="74"/>
      <c r="DNA37" s="85"/>
      <c r="DNB37" s="74"/>
      <c r="DNC37" s="74"/>
      <c r="DND37" s="85"/>
      <c r="DNE37" s="74"/>
      <c r="DNF37" s="74"/>
      <c r="DNG37" s="85"/>
      <c r="DNH37" s="80"/>
      <c r="DNI37" s="80"/>
      <c r="DNJ37" s="85"/>
      <c r="DNK37" s="77"/>
      <c r="DNL37" s="74"/>
      <c r="DNM37" s="74"/>
      <c r="DNN37" s="85"/>
      <c r="DNO37" s="74"/>
      <c r="DNP37" s="74"/>
      <c r="DNQ37" s="85"/>
      <c r="DNR37" s="74"/>
      <c r="DNS37" s="74"/>
      <c r="DNT37" s="85"/>
      <c r="DNU37" s="74"/>
      <c r="DNV37" s="74"/>
      <c r="DNW37" s="85"/>
      <c r="DNX37" s="80"/>
      <c r="DNY37" s="80"/>
      <c r="DNZ37" s="85"/>
      <c r="DOA37" s="77"/>
      <c r="DOB37" s="74"/>
      <c r="DOC37" s="74"/>
      <c r="DOD37" s="85"/>
      <c r="DOE37" s="74"/>
      <c r="DOF37" s="74"/>
      <c r="DOG37" s="85"/>
      <c r="DOH37" s="74"/>
      <c r="DOI37" s="74"/>
      <c r="DOJ37" s="85"/>
      <c r="DOK37" s="74"/>
      <c r="DOL37" s="74"/>
      <c r="DOM37" s="85"/>
      <c r="DON37" s="80"/>
      <c r="DOO37" s="80"/>
      <c r="DOP37" s="85"/>
      <c r="DOQ37" s="77"/>
      <c r="DOR37" s="74"/>
      <c r="DOS37" s="74"/>
      <c r="DOT37" s="85"/>
      <c r="DOU37" s="74"/>
      <c r="DOV37" s="74"/>
      <c r="DOW37" s="85"/>
      <c r="DOX37" s="74"/>
      <c r="DOY37" s="74"/>
      <c r="DOZ37" s="85"/>
      <c r="DPA37" s="74"/>
      <c r="DPB37" s="74"/>
      <c r="DPC37" s="85"/>
      <c r="DPD37" s="80"/>
      <c r="DPE37" s="80"/>
      <c r="DPF37" s="85"/>
      <c r="DPG37" s="77"/>
      <c r="DPH37" s="74"/>
      <c r="DPI37" s="74"/>
      <c r="DPJ37" s="85"/>
      <c r="DPK37" s="74"/>
      <c r="DPL37" s="74"/>
      <c r="DPM37" s="85"/>
      <c r="DPN37" s="74"/>
      <c r="DPO37" s="74"/>
      <c r="DPP37" s="85"/>
      <c r="DPQ37" s="74"/>
      <c r="DPR37" s="74"/>
      <c r="DPS37" s="85"/>
      <c r="DPT37" s="80"/>
      <c r="DPU37" s="80"/>
      <c r="DPV37" s="85"/>
      <c r="DPW37" s="77"/>
      <c r="DPX37" s="74"/>
      <c r="DPY37" s="74"/>
      <c r="DPZ37" s="85"/>
      <c r="DQA37" s="74"/>
      <c r="DQB37" s="74"/>
      <c r="DQC37" s="85"/>
      <c r="DQD37" s="74"/>
      <c r="DQE37" s="74"/>
      <c r="DQF37" s="85"/>
      <c r="DQG37" s="74"/>
      <c r="DQH37" s="74"/>
      <c r="DQI37" s="85"/>
      <c r="DQJ37" s="80"/>
      <c r="DQK37" s="80"/>
      <c r="DQL37" s="85"/>
      <c r="DQM37" s="77"/>
      <c r="DQN37" s="74"/>
      <c r="DQO37" s="74"/>
      <c r="DQP37" s="85"/>
      <c r="DQQ37" s="74"/>
      <c r="DQR37" s="74"/>
      <c r="DQS37" s="85"/>
      <c r="DQT37" s="74"/>
      <c r="DQU37" s="74"/>
      <c r="DQV37" s="85"/>
      <c r="DQW37" s="74"/>
      <c r="DQX37" s="74"/>
      <c r="DQY37" s="85"/>
      <c r="DQZ37" s="80"/>
      <c r="DRA37" s="80"/>
      <c r="DRB37" s="85"/>
      <c r="DRC37" s="77"/>
      <c r="DRD37" s="74"/>
      <c r="DRE37" s="74"/>
      <c r="DRF37" s="85"/>
      <c r="DRG37" s="74"/>
      <c r="DRH37" s="74"/>
      <c r="DRI37" s="85"/>
      <c r="DRJ37" s="74"/>
      <c r="DRK37" s="74"/>
      <c r="DRL37" s="85"/>
      <c r="DRM37" s="74"/>
      <c r="DRN37" s="74"/>
      <c r="DRO37" s="85"/>
      <c r="DRP37" s="80"/>
      <c r="DRQ37" s="80"/>
      <c r="DRR37" s="85"/>
      <c r="DRS37" s="77"/>
      <c r="DRT37" s="74"/>
      <c r="DRU37" s="74"/>
      <c r="DRV37" s="85"/>
      <c r="DRW37" s="74"/>
      <c r="DRX37" s="74"/>
      <c r="DRY37" s="85"/>
      <c r="DRZ37" s="74"/>
      <c r="DSA37" s="74"/>
      <c r="DSB37" s="85"/>
      <c r="DSC37" s="74"/>
      <c r="DSD37" s="74"/>
      <c r="DSE37" s="85"/>
      <c r="DSF37" s="80"/>
      <c r="DSG37" s="80"/>
      <c r="DSH37" s="85"/>
      <c r="DSI37" s="77"/>
      <c r="DSJ37" s="74"/>
      <c r="DSK37" s="74"/>
      <c r="DSL37" s="85"/>
      <c r="DSM37" s="74"/>
      <c r="DSN37" s="74"/>
      <c r="DSO37" s="85"/>
      <c r="DSP37" s="74"/>
      <c r="DSQ37" s="74"/>
      <c r="DSR37" s="85"/>
      <c r="DSS37" s="74"/>
      <c r="DST37" s="74"/>
      <c r="DSU37" s="85"/>
      <c r="DSV37" s="80"/>
      <c r="DSW37" s="80"/>
      <c r="DSX37" s="85"/>
      <c r="DSY37" s="77"/>
      <c r="DSZ37" s="74"/>
      <c r="DTA37" s="74"/>
      <c r="DTB37" s="85"/>
      <c r="DTC37" s="74"/>
      <c r="DTD37" s="74"/>
      <c r="DTE37" s="85"/>
      <c r="DTF37" s="74"/>
      <c r="DTG37" s="74"/>
      <c r="DTH37" s="85"/>
      <c r="DTI37" s="74"/>
      <c r="DTJ37" s="74"/>
      <c r="DTK37" s="85"/>
      <c r="DTL37" s="80"/>
      <c r="DTM37" s="80"/>
      <c r="DTN37" s="85"/>
      <c r="DTO37" s="77"/>
      <c r="DTP37" s="74"/>
      <c r="DTQ37" s="74"/>
      <c r="DTR37" s="85"/>
      <c r="DTS37" s="74"/>
      <c r="DTT37" s="74"/>
      <c r="DTU37" s="85"/>
      <c r="DTV37" s="74"/>
      <c r="DTW37" s="74"/>
      <c r="DTX37" s="85"/>
      <c r="DTY37" s="74"/>
      <c r="DTZ37" s="74"/>
      <c r="DUA37" s="85"/>
      <c r="DUB37" s="80"/>
      <c r="DUC37" s="80"/>
      <c r="DUD37" s="85"/>
      <c r="DUE37" s="77"/>
      <c r="DUF37" s="74"/>
      <c r="DUG37" s="74"/>
      <c r="DUH37" s="85"/>
      <c r="DUI37" s="74"/>
      <c r="DUJ37" s="74"/>
      <c r="DUK37" s="85"/>
      <c r="DUL37" s="74"/>
      <c r="DUM37" s="74"/>
      <c r="DUN37" s="85"/>
      <c r="DUO37" s="74"/>
      <c r="DUP37" s="74"/>
      <c r="DUQ37" s="85"/>
      <c r="DUR37" s="80"/>
      <c r="DUS37" s="80"/>
      <c r="DUT37" s="85"/>
      <c r="DUU37" s="77"/>
      <c r="DUV37" s="74"/>
      <c r="DUW37" s="74"/>
      <c r="DUX37" s="85"/>
      <c r="DUY37" s="74"/>
      <c r="DUZ37" s="74"/>
      <c r="DVA37" s="85"/>
      <c r="DVB37" s="74"/>
      <c r="DVC37" s="74"/>
      <c r="DVD37" s="85"/>
      <c r="DVE37" s="74"/>
      <c r="DVF37" s="74"/>
      <c r="DVG37" s="85"/>
      <c r="DVH37" s="80"/>
      <c r="DVI37" s="80"/>
      <c r="DVJ37" s="85"/>
      <c r="DVK37" s="77"/>
      <c r="DVL37" s="74"/>
      <c r="DVM37" s="74"/>
      <c r="DVN37" s="85"/>
      <c r="DVO37" s="74"/>
      <c r="DVP37" s="74"/>
      <c r="DVQ37" s="85"/>
      <c r="DVR37" s="74"/>
      <c r="DVS37" s="74"/>
      <c r="DVT37" s="85"/>
      <c r="DVU37" s="74"/>
      <c r="DVV37" s="74"/>
      <c r="DVW37" s="85"/>
      <c r="DVX37" s="80"/>
      <c r="DVY37" s="80"/>
      <c r="DVZ37" s="85"/>
      <c r="DWA37" s="77"/>
      <c r="DWB37" s="74"/>
      <c r="DWC37" s="74"/>
      <c r="DWD37" s="85"/>
      <c r="DWE37" s="74"/>
      <c r="DWF37" s="74"/>
      <c r="DWG37" s="85"/>
      <c r="DWH37" s="74"/>
      <c r="DWI37" s="74"/>
      <c r="DWJ37" s="85"/>
      <c r="DWK37" s="74"/>
      <c r="DWL37" s="74"/>
      <c r="DWM37" s="85"/>
      <c r="DWN37" s="80"/>
      <c r="DWO37" s="80"/>
      <c r="DWP37" s="85"/>
      <c r="DWQ37" s="77"/>
      <c r="DWR37" s="74"/>
      <c r="DWS37" s="74"/>
      <c r="DWT37" s="85"/>
      <c r="DWU37" s="74"/>
      <c r="DWV37" s="74"/>
      <c r="DWW37" s="85"/>
      <c r="DWX37" s="74"/>
      <c r="DWY37" s="74"/>
      <c r="DWZ37" s="85"/>
      <c r="DXA37" s="74"/>
      <c r="DXB37" s="74"/>
      <c r="DXC37" s="85"/>
      <c r="DXD37" s="80"/>
      <c r="DXE37" s="80"/>
      <c r="DXF37" s="85"/>
      <c r="DXG37" s="77"/>
      <c r="DXH37" s="74"/>
      <c r="DXI37" s="74"/>
      <c r="DXJ37" s="85"/>
      <c r="DXK37" s="74"/>
      <c r="DXL37" s="74"/>
      <c r="DXM37" s="85"/>
      <c r="DXN37" s="74"/>
      <c r="DXO37" s="74"/>
      <c r="DXP37" s="85"/>
      <c r="DXQ37" s="74"/>
      <c r="DXR37" s="74"/>
      <c r="DXS37" s="85"/>
      <c r="DXT37" s="80"/>
      <c r="DXU37" s="80"/>
      <c r="DXV37" s="85"/>
      <c r="DXW37" s="77"/>
      <c r="DXX37" s="74"/>
      <c r="DXY37" s="74"/>
      <c r="DXZ37" s="85"/>
      <c r="DYA37" s="74"/>
      <c r="DYB37" s="74"/>
      <c r="DYC37" s="85"/>
      <c r="DYD37" s="74"/>
      <c r="DYE37" s="74"/>
      <c r="DYF37" s="85"/>
      <c r="DYG37" s="74"/>
      <c r="DYH37" s="74"/>
      <c r="DYI37" s="85"/>
      <c r="DYJ37" s="80"/>
      <c r="DYK37" s="80"/>
      <c r="DYL37" s="85"/>
      <c r="DYM37" s="77"/>
      <c r="DYN37" s="74"/>
      <c r="DYO37" s="74"/>
      <c r="DYP37" s="85"/>
      <c r="DYQ37" s="74"/>
      <c r="DYR37" s="74"/>
      <c r="DYS37" s="85"/>
      <c r="DYT37" s="74"/>
      <c r="DYU37" s="74"/>
      <c r="DYV37" s="85"/>
      <c r="DYW37" s="74"/>
      <c r="DYX37" s="74"/>
      <c r="DYY37" s="85"/>
      <c r="DYZ37" s="80"/>
      <c r="DZA37" s="80"/>
      <c r="DZB37" s="85"/>
      <c r="DZC37" s="77"/>
      <c r="DZD37" s="74"/>
      <c r="DZE37" s="74"/>
      <c r="DZF37" s="85"/>
      <c r="DZG37" s="74"/>
      <c r="DZH37" s="74"/>
      <c r="DZI37" s="85"/>
      <c r="DZJ37" s="74"/>
      <c r="DZK37" s="74"/>
      <c r="DZL37" s="85"/>
      <c r="DZM37" s="74"/>
      <c r="DZN37" s="74"/>
      <c r="DZO37" s="85"/>
      <c r="DZP37" s="80"/>
      <c r="DZQ37" s="80"/>
      <c r="DZR37" s="85"/>
      <c r="DZS37" s="77"/>
      <c r="DZT37" s="74"/>
      <c r="DZU37" s="74"/>
      <c r="DZV37" s="85"/>
      <c r="DZW37" s="74"/>
      <c r="DZX37" s="74"/>
      <c r="DZY37" s="85"/>
      <c r="DZZ37" s="74"/>
      <c r="EAA37" s="74"/>
      <c r="EAB37" s="85"/>
      <c r="EAC37" s="74"/>
      <c r="EAD37" s="74"/>
      <c r="EAE37" s="85"/>
      <c r="EAF37" s="80"/>
      <c r="EAG37" s="80"/>
      <c r="EAH37" s="85"/>
      <c r="EAI37" s="77"/>
      <c r="EAJ37" s="74"/>
      <c r="EAK37" s="74"/>
      <c r="EAL37" s="85"/>
      <c r="EAM37" s="74"/>
      <c r="EAN37" s="74"/>
      <c r="EAO37" s="85"/>
      <c r="EAP37" s="74"/>
      <c r="EAQ37" s="74"/>
      <c r="EAR37" s="85"/>
      <c r="EAS37" s="74"/>
      <c r="EAT37" s="74"/>
      <c r="EAU37" s="85"/>
      <c r="EAV37" s="80"/>
      <c r="EAW37" s="80"/>
      <c r="EAX37" s="85"/>
      <c r="EAY37" s="77"/>
      <c r="EAZ37" s="74"/>
      <c r="EBA37" s="74"/>
      <c r="EBB37" s="85"/>
      <c r="EBC37" s="74"/>
      <c r="EBD37" s="74"/>
      <c r="EBE37" s="85"/>
      <c r="EBF37" s="74"/>
      <c r="EBG37" s="74"/>
      <c r="EBH37" s="85"/>
      <c r="EBI37" s="74"/>
      <c r="EBJ37" s="74"/>
      <c r="EBK37" s="85"/>
      <c r="EBL37" s="80"/>
      <c r="EBM37" s="80"/>
      <c r="EBN37" s="85"/>
      <c r="EBO37" s="77"/>
      <c r="EBP37" s="74"/>
      <c r="EBQ37" s="74"/>
      <c r="EBR37" s="85"/>
      <c r="EBS37" s="74"/>
      <c r="EBT37" s="74"/>
      <c r="EBU37" s="85"/>
      <c r="EBV37" s="74"/>
      <c r="EBW37" s="74"/>
      <c r="EBX37" s="85"/>
      <c r="EBY37" s="74"/>
      <c r="EBZ37" s="74"/>
      <c r="ECA37" s="85"/>
      <c r="ECB37" s="80"/>
      <c r="ECC37" s="80"/>
      <c r="ECD37" s="85"/>
      <c r="ECE37" s="77"/>
      <c r="ECF37" s="74"/>
      <c r="ECG37" s="74"/>
      <c r="ECH37" s="85"/>
      <c r="ECI37" s="74"/>
      <c r="ECJ37" s="74"/>
      <c r="ECK37" s="85"/>
      <c r="ECL37" s="74"/>
      <c r="ECM37" s="74"/>
      <c r="ECN37" s="85"/>
      <c r="ECO37" s="74"/>
      <c r="ECP37" s="74"/>
      <c r="ECQ37" s="85"/>
      <c r="ECR37" s="80"/>
      <c r="ECS37" s="80"/>
      <c r="ECT37" s="85"/>
      <c r="ECU37" s="77"/>
      <c r="ECV37" s="74"/>
      <c r="ECW37" s="74"/>
      <c r="ECX37" s="85"/>
      <c r="ECY37" s="74"/>
      <c r="ECZ37" s="74"/>
      <c r="EDA37" s="85"/>
      <c r="EDB37" s="74"/>
      <c r="EDC37" s="74"/>
      <c r="EDD37" s="85"/>
      <c r="EDE37" s="74"/>
      <c r="EDF37" s="74"/>
      <c r="EDG37" s="85"/>
      <c r="EDH37" s="80"/>
      <c r="EDI37" s="80"/>
      <c r="EDJ37" s="85"/>
      <c r="EDK37" s="77"/>
      <c r="EDL37" s="74"/>
      <c r="EDM37" s="74"/>
      <c r="EDN37" s="85"/>
      <c r="EDO37" s="74"/>
      <c r="EDP37" s="74"/>
      <c r="EDQ37" s="85"/>
      <c r="EDR37" s="74"/>
      <c r="EDS37" s="74"/>
      <c r="EDT37" s="85"/>
      <c r="EDU37" s="74"/>
      <c r="EDV37" s="74"/>
      <c r="EDW37" s="85"/>
      <c r="EDX37" s="80"/>
      <c r="EDY37" s="80"/>
      <c r="EDZ37" s="85"/>
      <c r="EEA37" s="77"/>
      <c r="EEB37" s="74"/>
      <c r="EEC37" s="74"/>
      <c r="EED37" s="85"/>
      <c r="EEE37" s="74"/>
      <c r="EEF37" s="74"/>
      <c r="EEG37" s="85"/>
      <c r="EEH37" s="74"/>
      <c r="EEI37" s="74"/>
      <c r="EEJ37" s="85"/>
      <c r="EEK37" s="74"/>
      <c r="EEL37" s="74"/>
      <c r="EEM37" s="85"/>
      <c r="EEN37" s="80"/>
      <c r="EEO37" s="80"/>
      <c r="EEP37" s="85"/>
      <c r="EEQ37" s="77"/>
      <c r="EER37" s="74"/>
      <c r="EES37" s="74"/>
      <c r="EET37" s="85"/>
      <c r="EEU37" s="74"/>
      <c r="EEV37" s="74"/>
      <c r="EEW37" s="85"/>
      <c r="EEX37" s="74"/>
      <c r="EEY37" s="74"/>
      <c r="EEZ37" s="85"/>
      <c r="EFA37" s="74"/>
      <c r="EFB37" s="74"/>
      <c r="EFC37" s="85"/>
      <c r="EFD37" s="80"/>
      <c r="EFE37" s="80"/>
      <c r="EFF37" s="85"/>
      <c r="EFG37" s="77"/>
      <c r="EFH37" s="74"/>
      <c r="EFI37" s="74"/>
      <c r="EFJ37" s="85"/>
      <c r="EFK37" s="74"/>
      <c r="EFL37" s="74"/>
      <c r="EFM37" s="85"/>
      <c r="EFN37" s="74"/>
      <c r="EFO37" s="74"/>
      <c r="EFP37" s="85"/>
      <c r="EFQ37" s="74"/>
      <c r="EFR37" s="74"/>
      <c r="EFS37" s="85"/>
      <c r="EFT37" s="80"/>
      <c r="EFU37" s="80"/>
      <c r="EFV37" s="85"/>
      <c r="EFW37" s="77"/>
      <c r="EFX37" s="74"/>
      <c r="EFY37" s="74"/>
      <c r="EFZ37" s="85"/>
      <c r="EGA37" s="74"/>
      <c r="EGB37" s="74"/>
      <c r="EGC37" s="85"/>
      <c r="EGD37" s="74"/>
      <c r="EGE37" s="74"/>
      <c r="EGF37" s="85"/>
      <c r="EGG37" s="74"/>
      <c r="EGH37" s="74"/>
      <c r="EGI37" s="85"/>
      <c r="EGJ37" s="80"/>
      <c r="EGK37" s="80"/>
      <c r="EGL37" s="85"/>
      <c r="EGM37" s="77"/>
      <c r="EGN37" s="74"/>
      <c r="EGO37" s="74"/>
      <c r="EGP37" s="85"/>
      <c r="EGQ37" s="74"/>
      <c r="EGR37" s="74"/>
      <c r="EGS37" s="85"/>
      <c r="EGT37" s="74"/>
      <c r="EGU37" s="74"/>
      <c r="EGV37" s="85"/>
      <c r="EGW37" s="74"/>
      <c r="EGX37" s="74"/>
      <c r="EGY37" s="85"/>
      <c r="EGZ37" s="80"/>
      <c r="EHA37" s="80"/>
      <c r="EHB37" s="85"/>
      <c r="EHC37" s="77"/>
      <c r="EHD37" s="74"/>
      <c r="EHE37" s="74"/>
      <c r="EHF37" s="85"/>
      <c r="EHG37" s="74"/>
      <c r="EHH37" s="74"/>
      <c r="EHI37" s="85"/>
      <c r="EHJ37" s="74"/>
      <c r="EHK37" s="74"/>
      <c r="EHL37" s="85"/>
      <c r="EHM37" s="74"/>
      <c r="EHN37" s="74"/>
      <c r="EHO37" s="85"/>
      <c r="EHP37" s="80"/>
      <c r="EHQ37" s="80"/>
      <c r="EHR37" s="85"/>
      <c r="EHS37" s="77"/>
      <c r="EHT37" s="74"/>
      <c r="EHU37" s="74"/>
      <c r="EHV37" s="85"/>
      <c r="EHW37" s="74"/>
      <c r="EHX37" s="74"/>
      <c r="EHY37" s="85"/>
      <c r="EHZ37" s="74"/>
      <c r="EIA37" s="74"/>
      <c r="EIB37" s="85"/>
      <c r="EIC37" s="74"/>
      <c r="EID37" s="74"/>
      <c r="EIE37" s="85"/>
      <c r="EIF37" s="80"/>
      <c r="EIG37" s="80"/>
      <c r="EIH37" s="85"/>
      <c r="EII37" s="77"/>
      <c r="EIJ37" s="74"/>
      <c r="EIK37" s="74"/>
      <c r="EIL37" s="85"/>
      <c r="EIM37" s="74"/>
      <c r="EIN37" s="74"/>
      <c r="EIO37" s="85"/>
      <c r="EIP37" s="74"/>
      <c r="EIQ37" s="74"/>
      <c r="EIR37" s="85"/>
      <c r="EIS37" s="74"/>
      <c r="EIT37" s="74"/>
      <c r="EIU37" s="85"/>
      <c r="EIV37" s="80"/>
      <c r="EIW37" s="80"/>
      <c r="EIX37" s="85"/>
      <c r="EIY37" s="77"/>
      <c r="EIZ37" s="74"/>
      <c r="EJA37" s="74"/>
      <c r="EJB37" s="85"/>
      <c r="EJC37" s="74"/>
      <c r="EJD37" s="74"/>
      <c r="EJE37" s="85"/>
      <c r="EJF37" s="74"/>
      <c r="EJG37" s="74"/>
      <c r="EJH37" s="85"/>
      <c r="EJI37" s="74"/>
      <c r="EJJ37" s="74"/>
      <c r="EJK37" s="85"/>
      <c r="EJL37" s="80"/>
      <c r="EJM37" s="80"/>
      <c r="EJN37" s="85"/>
      <c r="EJO37" s="77"/>
      <c r="EJP37" s="74"/>
      <c r="EJQ37" s="74"/>
      <c r="EJR37" s="85"/>
      <c r="EJS37" s="74"/>
      <c r="EJT37" s="74"/>
      <c r="EJU37" s="85"/>
      <c r="EJV37" s="74"/>
      <c r="EJW37" s="74"/>
      <c r="EJX37" s="85"/>
      <c r="EJY37" s="74"/>
      <c r="EJZ37" s="74"/>
      <c r="EKA37" s="85"/>
      <c r="EKB37" s="80"/>
      <c r="EKC37" s="80"/>
      <c r="EKD37" s="85"/>
      <c r="EKE37" s="77"/>
      <c r="EKF37" s="74"/>
      <c r="EKG37" s="74"/>
      <c r="EKH37" s="85"/>
      <c r="EKI37" s="74"/>
      <c r="EKJ37" s="74"/>
      <c r="EKK37" s="85"/>
      <c r="EKL37" s="74"/>
      <c r="EKM37" s="74"/>
      <c r="EKN37" s="85"/>
      <c r="EKO37" s="74"/>
      <c r="EKP37" s="74"/>
      <c r="EKQ37" s="85"/>
      <c r="EKR37" s="80"/>
      <c r="EKS37" s="80"/>
      <c r="EKT37" s="85"/>
      <c r="EKU37" s="77"/>
      <c r="EKV37" s="74"/>
      <c r="EKW37" s="74"/>
      <c r="EKX37" s="85"/>
      <c r="EKY37" s="74"/>
      <c r="EKZ37" s="74"/>
      <c r="ELA37" s="85"/>
      <c r="ELB37" s="74"/>
      <c r="ELC37" s="74"/>
      <c r="ELD37" s="85"/>
      <c r="ELE37" s="74"/>
      <c r="ELF37" s="74"/>
      <c r="ELG37" s="85"/>
      <c r="ELH37" s="80"/>
      <c r="ELI37" s="80"/>
      <c r="ELJ37" s="85"/>
      <c r="ELK37" s="77"/>
      <c r="ELL37" s="74"/>
      <c r="ELM37" s="74"/>
      <c r="ELN37" s="85"/>
      <c r="ELO37" s="74"/>
      <c r="ELP37" s="74"/>
      <c r="ELQ37" s="85"/>
      <c r="ELR37" s="74"/>
      <c r="ELS37" s="74"/>
      <c r="ELT37" s="85"/>
      <c r="ELU37" s="74"/>
      <c r="ELV37" s="74"/>
      <c r="ELW37" s="85"/>
      <c r="ELX37" s="80"/>
      <c r="ELY37" s="80"/>
      <c r="ELZ37" s="85"/>
      <c r="EMA37" s="77"/>
      <c r="EMB37" s="74"/>
      <c r="EMC37" s="74"/>
      <c r="EMD37" s="85"/>
      <c r="EME37" s="74"/>
      <c r="EMF37" s="74"/>
      <c r="EMG37" s="85"/>
      <c r="EMH37" s="74"/>
      <c r="EMI37" s="74"/>
      <c r="EMJ37" s="85"/>
      <c r="EMK37" s="74"/>
      <c r="EML37" s="74"/>
      <c r="EMM37" s="85"/>
      <c r="EMN37" s="80"/>
      <c r="EMO37" s="80"/>
      <c r="EMP37" s="85"/>
      <c r="EMQ37" s="77"/>
      <c r="EMR37" s="74"/>
      <c r="EMS37" s="74"/>
      <c r="EMT37" s="85"/>
      <c r="EMU37" s="74"/>
      <c r="EMV37" s="74"/>
      <c r="EMW37" s="85"/>
      <c r="EMX37" s="74"/>
      <c r="EMY37" s="74"/>
      <c r="EMZ37" s="85"/>
      <c r="ENA37" s="74"/>
      <c r="ENB37" s="74"/>
      <c r="ENC37" s="85"/>
      <c r="END37" s="80"/>
      <c r="ENE37" s="80"/>
      <c r="ENF37" s="85"/>
      <c r="ENG37" s="77"/>
      <c r="ENH37" s="74"/>
      <c r="ENI37" s="74"/>
      <c r="ENJ37" s="85"/>
      <c r="ENK37" s="74"/>
      <c r="ENL37" s="74"/>
      <c r="ENM37" s="85"/>
      <c r="ENN37" s="74"/>
      <c r="ENO37" s="74"/>
      <c r="ENP37" s="85"/>
      <c r="ENQ37" s="74"/>
      <c r="ENR37" s="74"/>
      <c r="ENS37" s="85"/>
      <c r="ENT37" s="80"/>
      <c r="ENU37" s="80"/>
      <c r="ENV37" s="85"/>
      <c r="ENW37" s="77"/>
      <c r="ENX37" s="74"/>
      <c r="ENY37" s="74"/>
      <c r="ENZ37" s="85"/>
      <c r="EOA37" s="74"/>
      <c r="EOB37" s="74"/>
      <c r="EOC37" s="85"/>
      <c r="EOD37" s="74"/>
      <c r="EOE37" s="74"/>
      <c r="EOF37" s="85"/>
      <c r="EOG37" s="74"/>
      <c r="EOH37" s="74"/>
      <c r="EOI37" s="85"/>
      <c r="EOJ37" s="80"/>
      <c r="EOK37" s="80"/>
      <c r="EOL37" s="85"/>
      <c r="EOM37" s="77"/>
      <c r="EON37" s="74"/>
      <c r="EOO37" s="74"/>
      <c r="EOP37" s="85"/>
      <c r="EOQ37" s="74"/>
      <c r="EOR37" s="74"/>
      <c r="EOS37" s="85"/>
      <c r="EOT37" s="74"/>
      <c r="EOU37" s="74"/>
      <c r="EOV37" s="85"/>
      <c r="EOW37" s="74"/>
      <c r="EOX37" s="74"/>
      <c r="EOY37" s="85"/>
      <c r="EOZ37" s="80"/>
      <c r="EPA37" s="80"/>
      <c r="EPB37" s="85"/>
      <c r="EPC37" s="77"/>
      <c r="EPD37" s="74"/>
      <c r="EPE37" s="74"/>
      <c r="EPF37" s="85"/>
      <c r="EPG37" s="74"/>
      <c r="EPH37" s="74"/>
      <c r="EPI37" s="85"/>
      <c r="EPJ37" s="74"/>
      <c r="EPK37" s="74"/>
      <c r="EPL37" s="85"/>
      <c r="EPM37" s="74"/>
      <c r="EPN37" s="74"/>
      <c r="EPO37" s="85"/>
      <c r="EPP37" s="80"/>
      <c r="EPQ37" s="80"/>
      <c r="EPR37" s="85"/>
      <c r="EPS37" s="77"/>
      <c r="EPT37" s="74"/>
      <c r="EPU37" s="74"/>
      <c r="EPV37" s="85"/>
      <c r="EPW37" s="74"/>
      <c r="EPX37" s="74"/>
      <c r="EPY37" s="85"/>
      <c r="EPZ37" s="74"/>
      <c r="EQA37" s="74"/>
      <c r="EQB37" s="85"/>
      <c r="EQC37" s="74"/>
      <c r="EQD37" s="74"/>
      <c r="EQE37" s="85"/>
      <c r="EQF37" s="80"/>
      <c r="EQG37" s="80"/>
      <c r="EQH37" s="85"/>
      <c r="EQI37" s="77"/>
      <c r="EQJ37" s="74"/>
      <c r="EQK37" s="74"/>
      <c r="EQL37" s="85"/>
      <c r="EQM37" s="74"/>
      <c r="EQN37" s="74"/>
      <c r="EQO37" s="85"/>
      <c r="EQP37" s="74"/>
      <c r="EQQ37" s="74"/>
      <c r="EQR37" s="85"/>
      <c r="EQS37" s="74"/>
      <c r="EQT37" s="74"/>
      <c r="EQU37" s="85"/>
      <c r="EQV37" s="80"/>
      <c r="EQW37" s="80"/>
      <c r="EQX37" s="85"/>
      <c r="EQY37" s="77"/>
      <c r="EQZ37" s="74"/>
      <c r="ERA37" s="74"/>
      <c r="ERB37" s="85"/>
      <c r="ERC37" s="74"/>
      <c r="ERD37" s="74"/>
      <c r="ERE37" s="85"/>
      <c r="ERF37" s="74"/>
      <c r="ERG37" s="74"/>
      <c r="ERH37" s="85"/>
      <c r="ERI37" s="74"/>
      <c r="ERJ37" s="74"/>
      <c r="ERK37" s="85"/>
      <c r="ERL37" s="80"/>
      <c r="ERM37" s="80"/>
      <c r="ERN37" s="85"/>
      <c r="ERO37" s="77"/>
      <c r="ERP37" s="74"/>
      <c r="ERQ37" s="74"/>
      <c r="ERR37" s="85"/>
      <c r="ERS37" s="74"/>
      <c r="ERT37" s="74"/>
      <c r="ERU37" s="85"/>
      <c r="ERV37" s="74"/>
      <c r="ERW37" s="74"/>
      <c r="ERX37" s="85"/>
      <c r="ERY37" s="74"/>
      <c r="ERZ37" s="74"/>
      <c r="ESA37" s="85"/>
      <c r="ESB37" s="80"/>
      <c r="ESC37" s="80"/>
      <c r="ESD37" s="85"/>
      <c r="ESE37" s="77"/>
      <c r="ESF37" s="74"/>
      <c r="ESG37" s="74"/>
      <c r="ESH37" s="85"/>
      <c r="ESI37" s="74"/>
      <c r="ESJ37" s="74"/>
      <c r="ESK37" s="85"/>
      <c r="ESL37" s="74"/>
      <c r="ESM37" s="74"/>
      <c r="ESN37" s="85"/>
      <c r="ESO37" s="74"/>
      <c r="ESP37" s="74"/>
      <c r="ESQ37" s="85"/>
      <c r="ESR37" s="80"/>
      <c r="ESS37" s="80"/>
      <c r="EST37" s="85"/>
      <c r="ESU37" s="77"/>
      <c r="ESV37" s="74"/>
      <c r="ESW37" s="74"/>
      <c r="ESX37" s="85"/>
      <c r="ESY37" s="74"/>
      <c r="ESZ37" s="74"/>
      <c r="ETA37" s="85"/>
      <c r="ETB37" s="74"/>
      <c r="ETC37" s="74"/>
      <c r="ETD37" s="85"/>
      <c r="ETE37" s="74"/>
      <c r="ETF37" s="74"/>
      <c r="ETG37" s="85"/>
      <c r="ETH37" s="80"/>
      <c r="ETI37" s="80"/>
      <c r="ETJ37" s="85"/>
      <c r="ETK37" s="77"/>
      <c r="ETL37" s="74"/>
      <c r="ETM37" s="74"/>
      <c r="ETN37" s="85"/>
      <c r="ETO37" s="74"/>
      <c r="ETP37" s="74"/>
      <c r="ETQ37" s="85"/>
      <c r="ETR37" s="74"/>
      <c r="ETS37" s="74"/>
      <c r="ETT37" s="85"/>
      <c r="ETU37" s="74"/>
      <c r="ETV37" s="74"/>
      <c r="ETW37" s="85"/>
      <c r="ETX37" s="80"/>
      <c r="ETY37" s="80"/>
      <c r="ETZ37" s="85"/>
      <c r="EUA37" s="77"/>
      <c r="EUB37" s="74"/>
      <c r="EUC37" s="74"/>
      <c r="EUD37" s="85"/>
      <c r="EUE37" s="74"/>
      <c r="EUF37" s="74"/>
      <c r="EUG37" s="85"/>
      <c r="EUH37" s="74"/>
      <c r="EUI37" s="74"/>
      <c r="EUJ37" s="85"/>
      <c r="EUK37" s="74"/>
      <c r="EUL37" s="74"/>
      <c r="EUM37" s="85"/>
      <c r="EUN37" s="80"/>
      <c r="EUO37" s="80"/>
      <c r="EUP37" s="85"/>
      <c r="EUQ37" s="77"/>
      <c r="EUR37" s="74"/>
      <c r="EUS37" s="74"/>
      <c r="EUT37" s="85"/>
      <c r="EUU37" s="74"/>
      <c r="EUV37" s="74"/>
      <c r="EUW37" s="85"/>
      <c r="EUX37" s="74"/>
      <c r="EUY37" s="74"/>
      <c r="EUZ37" s="85"/>
      <c r="EVA37" s="74"/>
      <c r="EVB37" s="74"/>
      <c r="EVC37" s="85"/>
      <c r="EVD37" s="80"/>
      <c r="EVE37" s="80"/>
      <c r="EVF37" s="85"/>
      <c r="EVG37" s="77"/>
      <c r="EVH37" s="74"/>
      <c r="EVI37" s="74"/>
      <c r="EVJ37" s="85"/>
      <c r="EVK37" s="74"/>
      <c r="EVL37" s="74"/>
      <c r="EVM37" s="85"/>
      <c r="EVN37" s="74"/>
      <c r="EVO37" s="74"/>
      <c r="EVP37" s="85"/>
      <c r="EVQ37" s="74"/>
      <c r="EVR37" s="74"/>
      <c r="EVS37" s="85"/>
      <c r="EVT37" s="80"/>
      <c r="EVU37" s="80"/>
      <c r="EVV37" s="85"/>
      <c r="EVW37" s="77"/>
      <c r="EVX37" s="74"/>
      <c r="EVY37" s="74"/>
      <c r="EVZ37" s="85"/>
      <c r="EWA37" s="74"/>
      <c r="EWB37" s="74"/>
      <c r="EWC37" s="85"/>
      <c r="EWD37" s="74"/>
      <c r="EWE37" s="74"/>
      <c r="EWF37" s="85"/>
      <c r="EWG37" s="74"/>
      <c r="EWH37" s="74"/>
      <c r="EWI37" s="85"/>
      <c r="EWJ37" s="80"/>
      <c r="EWK37" s="80"/>
      <c r="EWL37" s="85"/>
      <c r="EWM37" s="77"/>
      <c r="EWN37" s="74"/>
      <c r="EWO37" s="74"/>
      <c r="EWP37" s="85"/>
      <c r="EWQ37" s="74"/>
      <c r="EWR37" s="74"/>
      <c r="EWS37" s="85"/>
      <c r="EWT37" s="74"/>
      <c r="EWU37" s="74"/>
      <c r="EWV37" s="85"/>
      <c r="EWW37" s="74"/>
      <c r="EWX37" s="74"/>
      <c r="EWY37" s="85"/>
      <c r="EWZ37" s="80"/>
      <c r="EXA37" s="80"/>
      <c r="EXB37" s="85"/>
      <c r="EXC37" s="77"/>
      <c r="EXD37" s="74"/>
      <c r="EXE37" s="74"/>
      <c r="EXF37" s="85"/>
      <c r="EXG37" s="74"/>
      <c r="EXH37" s="74"/>
      <c r="EXI37" s="85"/>
      <c r="EXJ37" s="74"/>
      <c r="EXK37" s="74"/>
      <c r="EXL37" s="85"/>
      <c r="EXM37" s="74"/>
      <c r="EXN37" s="74"/>
      <c r="EXO37" s="85"/>
      <c r="EXP37" s="80"/>
      <c r="EXQ37" s="80"/>
      <c r="EXR37" s="85"/>
      <c r="EXS37" s="77"/>
      <c r="EXT37" s="74"/>
      <c r="EXU37" s="74"/>
      <c r="EXV37" s="85"/>
      <c r="EXW37" s="74"/>
      <c r="EXX37" s="74"/>
      <c r="EXY37" s="85"/>
      <c r="EXZ37" s="74"/>
      <c r="EYA37" s="74"/>
      <c r="EYB37" s="85"/>
      <c r="EYC37" s="74"/>
      <c r="EYD37" s="74"/>
      <c r="EYE37" s="85"/>
      <c r="EYF37" s="80"/>
      <c r="EYG37" s="80"/>
      <c r="EYH37" s="85"/>
      <c r="EYI37" s="77"/>
      <c r="EYJ37" s="74"/>
      <c r="EYK37" s="74"/>
      <c r="EYL37" s="85"/>
      <c r="EYM37" s="74"/>
      <c r="EYN37" s="74"/>
      <c r="EYO37" s="85"/>
      <c r="EYP37" s="74"/>
      <c r="EYQ37" s="74"/>
      <c r="EYR37" s="85"/>
      <c r="EYS37" s="74"/>
      <c r="EYT37" s="74"/>
      <c r="EYU37" s="85"/>
      <c r="EYV37" s="80"/>
      <c r="EYW37" s="80"/>
      <c r="EYX37" s="85"/>
      <c r="EYY37" s="77"/>
      <c r="EYZ37" s="74"/>
      <c r="EZA37" s="74"/>
      <c r="EZB37" s="85"/>
      <c r="EZC37" s="74"/>
      <c r="EZD37" s="74"/>
      <c r="EZE37" s="85"/>
      <c r="EZF37" s="74"/>
      <c r="EZG37" s="74"/>
      <c r="EZH37" s="85"/>
      <c r="EZI37" s="74"/>
      <c r="EZJ37" s="74"/>
      <c r="EZK37" s="85"/>
      <c r="EZL37" s="80"/>
      <c r="EZM37" s="80"/>
      <c r="EZN37" s="85"/>
      <c r="EZO37" s="77"/>
      <c r="EZP37" s="74"/>
      <c r="EZQ37" s="74"/>
      <c r="EZR37" s="85"/>
      <c r="EZS37" s="74"/>
      <c r="EZT37" s="74"/>
      <c r="EZU37" s="85"/>
      <c r="EZV37" s="74"/>
      <c r="EZW37" s="74"/>
      <c r="EZX37" s="85"/>
      <c r="EZY37" s="74"/>
      <c r="EZZ37" s="74"/>
      <c r="FAA37" s="85"/>
      <c r="FAB37" s="80"/>
      <c r="FAC37" s="80"/>
      <c r="FAD37" s="85"/>
      <c r="FAE37" s="77"/>
      <c r="FAF37" s="74"/>
      <c r="FAG37" s="74"/>
      <c r="FAH37" s="85"/>
      <c r="FAI37" s="74"/>
      <c r="FAJ37" s="74"/>
      <c r="FAK37" s="85"/>
      <c r="FAL37" s="74"/>
      <c r="FAM37" s="74"/>
      <c r="FAN37" s="85"/>
      <c r="FAO37" s="74"/>
      <c r="FAP37" s="74"/>
      <c r="FAQ37" s="85"/>
      <c r="FAR37" s="80"/>
      <c r="FAS37" s="80"/>
      <c r="FAT37" s="85"/>
      <c r="FAU37" s="77"/>
      <c r="FAV37" s="74"/>
      <c r="FAW37" s="74"/>
      <c r="FAX37" s="85"/>
      <c r="FAY37" s="74"/>
      <c r="FAZ37" s="74"/>
      <c r="FBA37" s="85"/>
      <c r="FBB37" s="74"/>
      <c r="FBC37" s="74"/>
      <c r="FBD37" s="85"/>
      <c r="FBE37" s="74"/>
      <c r="FBF37" s="74"/>
      <c r="FBG37" s="85"/>
      <c r="FBH37" s="80"/>
      <c r="FBI37" s="80"/>
      <c r="FBJ37" s="85"/>
      <c r="FBK37" s="77"/>
      <c r="FBL37" s="74"/>
      <c r="FBM37" s="74"/>
      <c r="FBN37" s="85"/>
      <c r="FBO37" s="74"/>
      <c r="FBP37" s="74"/>
      <c r="FBQ37" s="85"/>
      <c r="FBR37" s="74"/>
      <c r="FBS37" s="74"/>
      <c r="FBT37" s="85"/>
      <c r="FBU37" s="74"/>
      <c r="FBV37" s="74"/>
      <c r="FBW37" s="85"/>
      <c r="FBX37" s="80"/>
      <c r="FBY37" s="80"/>
      <c r="FBZ37" s="85"/>
      <c r="FCA37" s="77"/>
      <c r="FCB37" s="74"/>
      <c r="FCC37" s="74"/>
      <c r="FCD37" s="85"/>
      <c r="FCE37" s="74"/>
      <c r="FCF37" s="74"/>
      <c r="FCG37" s="85"/>
      <c r="FCH37" s="74"/>
      <c r="FCI37" s="74"/>
      <c r="FCJ37" s="85"/>
      <c r="FCK37" s="74"/>
      <c r="FCL37" s="74"/>
      <c r="FCM37" s="85"/>
      <c r="FCN37" s="80"/>
      <c r="FCO37" s="80"/>
      <c r="FCP37" s="85"/>
      <c r="FCQ37" s="77"/>
      <c r="FCR37" s="74"/>
      <c r="FCS37" s="74"/>
      <c r="FCT37" s="85"/>
      <c r="FCU37" s="74"/>
      <c r="FCV37" s="74"/>
      <c r="FCW37" s="85"/>
      <c r="FCX37" s="74"/>
      <c r="FCY37" s="74"/>
      <c r="FCZ37" s="85"/>
      <c r="FDA37" s="74"/>
      <c r="FDB37" s="74"/>
      <c r="FDC37" s="85"/>
      <c r="FDD37" s="80"/>
      <c r="FDE37" s="80"/>
      <c r="FDF37" s="85"/>
      <c r="FDG37" s="77"/>
      <c r="FDH37" s="74"/>
      <c r="FDI37" s="74"/>
      <c r="FDJ37" s="85"/>
      <c r="FDK37" s="74"/>
      <c r="FDL37" s="74"/>
      <c r="FDM37" s="85"/>
      <c r="FDN37" s="74"/>
      <c r="FDO37" s="74"/>
      <c r="FDP37" s="85"/>
      <c r="FDQ37" s="74"/>
      <c r="FDR37" s="74"/>
      <c r="FDS37" s="85"/>
      <c r="FDT37" s="80"/>
      <c r="FDU37" s="80"/>
      <c r="FDV37" s="85"/>
      <c r="FDW37" s="77"/>
      <c r="FDX37" s="74"/>
      <c r="FDY37" s="74"/>
      <c r="FDZ37" s="85"/>
      <c r="FEA37" s="74"/>
      <c r="FEB37" s="74"/>
      <c r="FEC37" s="85"/>
      <c r="FED37" s="74"/>
      <c r="FEE37" s="74"/>
      <c r="FEF37" s="85"/>
      <c r="FEG37" s="74"/>
      <c r="FEH37" s="74"/>
      <c r="FEI37" s="85"/>
      <c r="FEJ37" s="80"/>
      <c r="FEK37" s="80"/>
      <c r="FEL37" s="85"/>
      <c r="FEM37" s="77"/>
      <c r="FEN37" s="74"/>
      <c r="FEO37" s="74"/>
      <c r="FEP37" s="85"/>
      <c r="FEQ37" s="74"/>
      <c r="FER37" s="74"/>
      <c r="FES37" s="85"/>
      <c r="FET37" s="74"/>
      <c r="FEU37" s="74"/>
      <c r="FEV37" s="85"/>
      <c r="FEW37" s="74"/>
      <c r="FEX37" s="74"/>
      <c r="FEY37" s="85"/>
      <c r="FEZ37" s="80"/>
      <c r="FFA37" s="80"/>
      <c r="FFB37" s="85"/>
      <c r="FFC37" s="77"/>
      <c r="FFD37" s="74"/>
      <c r="FFE37" s="74"/>
      <c r="FFF37" s="85"/>
      <c r="FFG37" s="74"/>
      <c r="FFH37" s="74"/>
      <c r="FFI37" s="85"/>
      <c r="FFJ37" s="74"/>
      <c r="FFK37" s="74"/>
      <c r="FFL37" s="85"/>
      <c r="FFM37" s="74"/>
      <c r="FFN37" s="74"/>
      <c r="FFO37" s="85"/>
      <c r="FFP37" s="80"/>
      <c r="FFQ37" s="80"/>
      <c r="FFR37" s="85"/>
      <c r="FFS37" s="77"/>
      <c r="FFT37" s="74"/>
      <c r="FFU37" s="74"/>
      <c r="FFV37" s="85"/>
      <c r="FFW37" s="74"/>
      <c r="FFX37" s="74"/>
      <c r="FFY37" s="85"/>
      <c r="FFZ37" s="74"/>
      <c r="FGA37" s="74"/>
      <c r="FGB37" s="85"/>
      <c r="FGC37" s="74"/>
      <c r="FGD37" s="74"/>
      <c r="FGE37" s="85"/>
      <c r="FGF37" s="80"/>
      <c r="FGG37" s="80"/>
      <c r="FGH37" s="85"/>
      <c r="FGI37" s="77"/>
      <c r="FGJ37" s="74"/>
      <c r="FGK37" s="74"/>
      <c r="FGL37" s="85"/>
      <c r="FGM37" s="74"/>
      <c r="FGN37" s="74"/>
      <c r="FGO37" s="85"/>
      <c r="FGP37" s="74"/>
      <c r="FGQ37" s="74"/>
      <c r="FGR37" s="85"/>
      <c r="FGS37" s="74"/>
      <c r="FGT37" s="74"/>
      <c r="FGU37" s="85"/>
      <c r="FGV37" s="80"/>
      <c r="FGW37" s="80"/>
      <c r="FGX37" s="85"/>
      <c r="FGY37" s="77"/>
      <c r="FGZ37" s="74"/>
      <c r="FHA37" s="74"/>
      <c r="FHB37" s="85"/>
      <c r="FHC37" s="74"/>
      <c r="FHD37" s="74"/>
      <c r="FHE37" s="85"/>
      <c r="FHF37" s="74"/>
      <c r="FHG37" s="74"/>
      <c r="FHH37" s="85"/>
      <c r="FHI37" s="74"/>
      <c r="FHJ37" s="74"/>
      <c r="FHK37" s="85"/>
      <c r="FHL37" s="80"/>
      <c r="FHM37" s="80"/>
      <c r="FHN37" s="85"/>
      <c r="FHO37" s="77"/>
      <c r="FHP37" s="74"/>
      <c r="FHQ37" s="74"/>
      <c r="FHR37" s="85"/>
      <c r="FHS37" s="74"/>
      <c r="FHT37" s="74"/>
      <c r="FHU37" s="85"/>
      <c r="FHV37" s="74"/>
      <c r="FHW37" s="74"/>
      <c r="FHX37" s="85"/>
      <c r="FHY37" s="74"/>
      <c r="FHZ37" s="74"/>
      <c r="FIA37" s="85"/>
      <c r="FIB37" s="80"/>
      <c r="FIC37" s="80"/>
      <c r="FID37" s="85"/>
      <c r="FIE37" s="77"/>
      <c r="FIF37" s="74"/>
      <c r="FIG37" s="74"/>
      <c r="FIH37" s="85"/>
      <c r="FII37" s="74"/>
      <c r="FIJ37" s="74"/>
      <c r="FIK37" s="85"/>
      <c r="FIL37" s="74"/>
      <c r="FIM37" s="74"/>
      <c r="FIN37" s="85"/>
      <c r="FIO37" s="74"/>
      <c r="FIP37" s="74"/>
      <c r="FIQ37" s="85"/>
      <c r="FIR37" s="80"/>
      <c r="FIS37" s="80"/>
      <c r="FIT37" s="85"/>
      <c r="FIU37" s="77"/>
      <c r="FIV37" s="74"/>
      <c r="FIW37" s="74"/>
      <c r="FIX37" s="85"/>
      <c r="FIY37" s="74"/>
      <c r="FIZ37" s="74"/>
      <c r="FJA37" s="85"/>
      <c r="FJB37" s="74"/>
      <c r="FJC37" s="74"/>
      <c r="FJD37" s="85"/>
      <c r="FJE37" s="74"/>
      <c r="FJF37" s="74"/>
      <c r="FJG37" s="85"/>
      <c r="FJH37" s="80"/>
      <c r="FJI37" s="80"/>
      <c r="FJJ37" s="85"/>
      <c r="FJK37" s="77"/>
      <c r="FJL37" s="74"/>
      <c r="FJM37" s="74"/>
      <c r="FJN37" s="85"/>
      <c r="FJO37" s="74"/>
      <c r="FJP37" s="74"/>
      <c r="FJQ37" s="85"/>
      <c r="FJR37" s="74"/>
      <c r="FJS37" s="74"/>
      <c r="FJT37" s="85"/>
      <c r="FJU37" s="74"/>
      <c r="FJV37" s="74"/>
      <c r="FJW37" s="85"/>
      <c r="FJX37" s="80"/>
      <c r="FJY37" s="80"/>
      <c r="FJZ37" s="85"/>
      <c r="FKA37" s="77"/>
      <c r="FKB37" s="74"/>
      <c r="FKC37" s="74"/>
      <c r="FKD37" s="85"/>
      <c r="FKE37" s="74"/>
      <c r="FKF37" s="74"/>
      <c r="FKG37" s="85"/>
      <c r="FKH37" s="74"/>
      <c r="FKI37" s="74"/>
      <c r="FKJ37" s="85"/>
      <c r="FKK37" s="74"/>
      <c r="FKL37" s="74"/>
      <c r="FKM37" s="85"/>
      <c r="FKN37" s="80"/>
      <c r="FKO37" s="80"/>
      <c r="FKP37" s="85"/>
      <c r="FKQ37" s="77"/>
      <c r="FKR37" s="74"/>
      <c r="FKS37" s="74"/>
      <c r="FKT37" s="85"/>
      <c r="FKU37" s="74"/>
      <c r="FKV37" s="74"/>
      <c r="FKW37" s="85"/>
      <c r="FKX37" s="74"/>
      <c r="FKY37" s="74"/>
      <c r="FKZ37" s="85"/>
      <c r="FLA37" s="74"/>
      <c r="FLB37" s="74"/>
      <c r="FLC37" s="85"/>
      <c r="FLD37" s="80"/>
      <c r="FLE37" s="80"/>
      <c r="FLF37" s="85"/>
      <c r="FLG37" s="77"/>
      <c r="FLH37" s="74"/>
      <c r="FLI37" s="74"/>
      <c r="FLJ37" s="85"/>
      <c r="FLK37" s="74"/>
      <c r="FLL37" s="74"/>
      <c r="FLM37" s="85"/>
      <c r="FLN37" s="74"/>
      <c r="FLO37" s="74"/>
      <c r="FLP37" s="85"/>
      <c r="FLQ37" s="74"/>
      <c r="FLR37" s="74"/>
      <c r="FLS37" s="85"/>
      <c r="FLT37" s="80"/>
      <c r="FLU37" s="80"/>
      <c r="FLV37" s="85"/>
      <c r="FLW37" s="77"/>
      <c r="FLX37" s="74"/>
      <c r="FLY37" s="74"/>
      <c r="FLZ37" s="85"/>
      <c r="FMA37" s="74"/>
      <c r="FMB37" s="74"/>
      <c r="FMC37" s="85"/>
      <c r="FMD37" s="74"/>
      <c r="FME37" s="74"/>
      <c r="FMF37" s="85"/>
      <c r="FMG37" s="74"/>
      <c r="FMH37" s="74"/>
      <c r="FMI37" s="85"/>
      <c r="FMJ37" s="80"/>
      <c r="FMK37" s="80"/>
      <c r="FML37" s="85"/>
      <c r="FMM37" s="77"/>
      <c r="FMN37" s="74"/>
      <c r="FMO37" s="74"/>
      <c r="FMP37" s="85"/>
      <c r="FMQ37" s="74"/>
      <c r="FMR37" s="74"/>
      <c r="FMS37" s="85"/>
      <c r="FMT37" s="74"/>
      <c r="FMU37" s="74"/>
      <c r="FMV37" s="85"/>
      <c r="FMW37" s="74"/>
      <c r="FMX37" s="74"/>
      <c r="FMY37" s="85"/>
      <c r="FMZ37" s="80"/>
      <c r="FNA37" s="80"/>
      <c r="FNB37" s="85"/>
      <c r="FNC37" s="77"/>
      <c r="FND37" s="74"/>
      <c r="FNE37" s="74"/>
      <c r="FNF37" s="85"/>
      <c r="FNG37" s="74"/>
      <c r="FNH37" s="74"/>
      <c r="FNI37" s="85"/>
      <c r="FNJ37" s="74"/>
      <c r="FNK37" s="74"/>
      <c r="FNL37" s="85"/>
      <c r="FNM37" s="74"/>
      <c r="FNN37" s="74"/>
      <c r="FNO37" s="85"/>
      <c r="FNP37" s="80"/>
      <c r="FNQ37" s="80"/>
      <c r="FNR37" s="85"/>
      <c r="FNS37" s="77"/>
      <c r="FNT37" s="74"/>
      <c r="FNU37" s="74"/>
      <c r="FNV37" s="85"/>
      <c r="FNW37" s="74"/>
      <c r="FNX37" s="74"/>
      <c r="FNY37" s="85"/>
      <c r="FNZ37" s="74"/>
      <c r="FOA37" s="74"/>
      <c r="FOB37" s="85"/>
      <c r="FOC37" s="74"/>
      <c r="FOD37" s="74"/>
      <c r="FOE37" s="85"/>
      <c r="FOF37" s="80"/>
      <c r="FOG37" s="80"/>
      <c r="FOH37" s="85"/>
      <c r="FOI37" s="77"/>
      <c r="FOJ37" s="74"/>
      <c r="FOK37" s="74"/>
      <c r="FOL37" s="85"/>
      <c r="FOM37" s="74"/>
      <c r="FON37" s="74"/>
      <c r="FOO37" s="85"/>
      <c r="FOP37" s="74"/>
      <c r="FOQ37" s="74"/>
      <c r="FOR37" s="85"/>
      <c r="FOS37" s="74"/>
      <c r="FOT37" s="74"/>
      <c r="FOU37" s="85"/>
      <c r="FOV37" s="80"/>
      <c r="FOW37" s="80"/>
      <c r="FOX37" s="85"/>
      <c r="FOY37" s="77"/>
      <c r="FOZ37" s="74"/>
      <c r="FPA37" s="74"/>
      <c r="FPB37" s="85"/>
      <c r="FPC37" s="74"/>
      <c r="FPD37" s="74"/>
      <c r="FPE37" s="85"/>
      <c r="FPF37" s="74"/>
      <c r="FPG37" s="74"/>
      <c r="FPH37" s="85"/>
      <c r="FPI37" s="74"/>
      <c r="FPJ37" s="74"/>
      <c r="FPK37" s="85"/>
      <c r="FPL37" s="80"/>
      <c r="FPM37" s="80"/>
      <c r="FPN37" s="85"/>
      <c r="FPO37" s="77"/>
      <c r="FPP37" s="74"/>
      <c r="FPQ37" s="74"/>
      <c r="FPR37" s="85"/>
      <c r="FPS37" s="74"/>
      <c r="FPT37" s="74"/>
      <c r="FPU37" s="85"/>
      <c r="FPV37" s="74"/>
      <c r="FPW37" s="74"/>
      <c r="FPX37" s="85"/>
      <c r="FPY37" s="74"/>
      <c r="FPZ37" s="74"/>
      <c r="FQA37" s="85"/>
      <c r="FQB37" s="80"/>
      <c r="FQC37" s="80"/>
      <c r="FQD37" s="85"/>
      <c r="FQE37" s="77"/>
      <c r="FQF37" s="74"/>
      <c r="FQG37" s="74"/>
      <c r="FQH37" s="85"/>
      <c r="FQI37" s="74"/>
      <c r="FQJ37" s="74"/>
      <c r="FQK37" s="85"/>
      <c r="FQL37" s="74"/>
      <c r="FQM37" s="74"/>
      <c r="FQN37" s="85"/>
      <c r="FQO37" s="74"/>
      <c r="FQP37" s="74"/>
      <c r="FQQ37" s="85"/>
      <c r="FQR37" s="80"/>
      <c r="FQS37" s="80"/>
      <c r="FQT37" s="85"/>
      <c r="FQU37" s="77"/>
      <c r="FQV37" s="74"/>
      <c r="FQW37" s="74"/>
      <c r="FQX37" s="85"/>
      <c r="FQY37" s="74"/>
      <c r="FQZ37" s="74"/>
      <c r="FRA37" s="85"/>
      <c r="FRB37" s="74"/>
      <c r="FRC37" s="74"/>
      <c r="FRD37" s="85"/>
      <c r="FRE37" s="74"/>
      <c r="FRF37" s="74"/>
      <c r="FRG37" s="85"/>
      <c r="FRH37" s="80"/>
      <c r="FRI37" s="80"/>
      <c r="FRJ37" s="85"/>
      <c r="FRK37" s="77"/>
      <c r="FRL37" s="74"/>
      <c r="FRM37" s="74"/>
      <c r="FRN37" s="85"/>
      <c r="FRO37" s="74"/>
      <c r="FRP37" s="74"/>
      <c r="FRQ37" s="85"/>
      <c r="FRR37" s="74"/>
      <c r="FRS37" s="74"/>
      <c r="FRT37" s="85"/>
      <c r="FRU37" s="74"/>
      <c r="FRV37" s="74"/>
      <c r="FRW37" s="85"/>
      <c r="FRX37" s="80"/>
      <c r="FRY37" s="80"/>
      <c r="FRZ37" s="85"/>
      <c r="FSA37" s="77"/>
      <c r="FSB37" s="74"/>
      <c r="FSC37" s="74"/>
      <c r="FSD37" s="85"/>
      <c r="FSE37" s="74"/>
      <c r="FSF37" s="74"/>
      <c r="FSG37" s="85"/>
      <c r="FSH37" s="74"/>
      <c r="FSI37" s="74"/>
      <c r="FSJ37" s="85"/>
      <c r="FSK37" s="74"/>
      <c r="FSL37" s="74"/>
      <c r="FSM37" s="85"/>
      <c r="FSN37" s="80"/>
      <c r="FSO37" s="80"/>
      <c r="FSP37" s="85"/>
      <c r="FSQ37" s="77"/>
      <c r="FSR37" s="74"/>
      <c r="FSS37" s="74"/>
      <c r="FST37" s="85"/>
      <c r="FSU37" s="74"/>
      <c r="FSV37" s="74"/>
      <c r="FSW37" s="85"/>
      <c r="FSX37" s="74"/>
      <c r="FSY37" s="74"/>
      <c r="FSZ37" s="85"/>
      <c r="FTA37" s="74"/>
      <c r="FTB37" s="74"/>
      <c r="FTC37" s="85"/>
      <c r="FTD37" s="80"/>
      <c r="FTE37" s="80"/>
      <c r="FTF37" s="85"/>
      <c r="FTG37" s="77"/>
      <c r="FTH37" s="74"/>
      <c r="FTI37" s="74"/>
      <c r="FTJ37" s="85"/>
      <c r="FTK37" s="74"/>
      <c r="FTL37" s="74"/>
      <c r="FTM37" s="85"/>
      <c r="FTN37" s="74"/>
      <c r="FTO37" s="74"/>
      <c r="FTP37" s="85"/>
      <c r="FTQ37" s="74"/>
      <c r="FTR37" s="74"/>
      <c r="FTS37" s="85"/>
      <c r="FTT37" s="80"/>
      <c r="FTU37" s="80"/>
      <c r="FTV37" s="85"/>
      <c r="FTW37" s="77"/>
      <c r="FTX37" s="74"/>
      <c r="FTY37" s="74"/>
      <c r="FTZ37" s="85"/>
      <c r="FUA37" s="74"/>
      <c r="FUB37" s="74"/>
      <c r="FUC37" s="85"/>
      <c r="FUD37" s="74"/>
      <c r="FUE37" s="74"/>
      <c r="FUF37" s="85"/>
      <c r="FUG37" s="74"/>
      <c r="FUH37" s="74"/>
      <c r="FUI37" s="85"/>
      <c r="FUJ37" s="80"/>
      <c r="FUK37" s="80"/>
      <c r="FUL37" s="85"/>
      <c r="FUM37" s="77"/>
      <c r="FUN37" s="74"/>
      <c r="FUO37" s="74"/>
      <c r="FUP37" s="85"/>
      <c r="FUQ37" s="74"/>
      <c r="FUR37" s="74"/>
      <c r="FUS37" s="85"/>
      <c r="FUT37" s="74"/>
      <c r="FUU37" s="74"/>
      <c r="FUV37" s="85"/>
      <c r="FUW37" s="74"/>
      <c r="FUX37" s="74"/>
      <c r="FUY37" s="85"/>
      <c r="FUZ37" s="80"/>
      <c r="FVA37" s="80"/>
      <c r="FVB37" s="85"/>
      <c r="FVC37" s="77"/>
      <c r="FVD37" s="74"/>
      <c r="FVE37" s="74"/>
      <c r="FVF37" s="85"/>
      <c r="FVG37" s="74"/>
      <c r="FVH37" s="74"/>
      <c r="FVI37" s="85"/>
      <c r="FVJ37" s="74"/>
      <c r="FVK37" s="74"/>
      <c r="FVL37" s="85"/>
      <c r="FVM37" s="74"/>
      <c r="FVN37" s="74"/>
      <c r="FVO37" s="85"/>
      <c r="FVP37" s="80"/>
      <c r="FVQ37" s="80"/>
      <c r="FVR37" s="85"/>
      <c r="FVS37" s="77"/>
      <c r="FVT37" s="74"/>
      <c r="FVU37" s="74"/>
      <c r="FVV37" s="85"/>
      <c r="FVW37" s="74"/>
      <c r="FVX37" s="74"/>
      <c r="FVY37" s="85"/>
      <c r="FVZ37" s="74"/>
      <c r="FWA37" s="74"/>
      <c r="FWB37" s="85"/>
      <c r="FWC37" s="74"/>
      <c r="FWD37" s="74"/>
      <c r="FWE37" s="85"/>
      <c r="FWF37" s="80"/>
      <c r="FWG37" s="80"/>
      <c r="FWH37" s="85"/>
      <c r="FWI37" s="77"/>
      <c r="FWJ37" s="74"/>
      <c r="FWK37" s="74"/>
      <c r="FWL37" s="85"/>
      <c r="FWM37" s="74"/>
      <c r="FWN37" s="74"/>
      <c r="FWO37" s="85"/>
      <c r="FWP37" s="74"/>
      <c r="FWQ37" s="74"/>
      <c r="FWR37" s="85"/>
      <c r="FWS37" s="74"/>
      <c r="FWT37" s="74"/>
      <c r="FWU37" s="85"/>
      <c r="FWV37" s="80"/>
      <c r="FWW37" s="80"/>
      <c r="FWX37" s="85"/>
      <c r="FWY37" s="77"/>
      <c r="FWZ37" s="74"/>
      <c r="FXA37" s="74"/>
      <c r="FXB37" s="85"/>
      <c r="FXC37" s="74"/>
      <c r="FXD37" s="74"/>
      <c r="FXE37" s="85"/>
      <c r="FXF37" s="74"/>
      <c r="FXG37" s="74"/>
      <c r="FXH37" s="85"/>
      <c r="FXI37" s="74"/>
      <c r="FXJ37" s="74"/>
      <c r="FXK37" s="85"/>
      <c r="FXL37" s="80"/>
      <c r="FXM37" s="80"/>
      <c r="FXN37" s="85"/>
      <c r="FXO37" s="77"/>
      <c r="FXP37" s="74"/>
      <c r="FXQ37" s="74"/>
      <c r="FXR37" s="85"/>
      <c r="FXS37" s="74"/>
      <c r="FXT37" s="74"/>
      <c r="FXU37" s="85"/>
      <c r="FXV37" s="74"/>
      <c r="FXW37" s="74"/>
      <c r="FXX37" s="85"/>
      <c r="FXY37" s="74"/>
      <c r="FXZ37" s="74"/>
      <c r="FYA37" s="85"/>
      <c r="FYB37" s="80"/>
      <c r="FYC37" s="80"/>
      <c r="FYD37" s="85"/>
      <c r="FYE37" s="77"/>
      <c r="FYF37" s="74"/>
      <c r="FYG37" s="74"/>
      <c r="FYH37" s="85"/>
      <c r="FYI37" s="74"/>
      <c r="FYJ37" s="74"/>
      <c r="FYK37" s="85"/>
      <c r="FYL37" s="74"/>
      <c r="FYM37" s="74"/>
      <c r="FYN37" s="85"/>
      <c r="FYO37" s="74"/>
      <c r="FYP37" s="74"/>
      <c r="FYQ37" s="85"/>
      <c r="FYR37" s="80"/>
      <c r="FYS37" s="80"/>
      <c r="FYT37" s="85"/>
      <c r="FYU37" s="77"/>
      <c r="FYV37" s="74"/>
      <c r="FYW37" s="74"/>
      <c r="FYX37" s="85"/>
      <c r="FYY37" s="74"/>
      <c r="FYZ37" s="74"/>
      <c r="FZA37" s="85"/>
      <c r="FZB37" s="74"/>
      <c r="FZC37" s="74"/>
      <c r="FZD37" s="85"/>
      <c r="FZE37" s="74"/>
      <c r="FZF37" s="74"/>
      <c r="FZG37" s="85"/>
      <c r="FZH37" s="80"/>
      <c r="FZI37" s="80"/>
      <c r="FZJ37" s="85"/>
      <c r="FZK37" s="77"/>
      <c r="FZL37" s="74"/>
      <c r="FZM37" s="74"/>
      <c r="FZN37" s="85"/>
      <c r="FZO37" s="74"/>
      <c r="FZP37" s="74"/>
      <c r="FZQ37" s="85"/>
      <c r="FZR37" s="74"/>
      <c r="FZS37" s="74"/>
      <c r="FZT37" s="85"/>
      <c r="FZU37" s="74"/>
      <c r="FZV37" s="74"/>
      <c r="FZW37" s="85"/>
      <c r="FZX37" s="80"/>
      <c r="FZY37" s="80"/>
      <c r="FZZ37" s="85"/>
      <c r="GAA37" s="77"/>
      <c r="GAB37" s="74"/>
      <c r="GAC37" s="74"/>
      <c r="GAD37" s="85"/>
      <c r="GAE37" s="74"/>
      <c r="GAF37" s="74"/>
      <c r="GAG37" s="85"/>
      <c r="GAH37" s="74"/>
      <c r="GAI37" s="74"/>
      <c r="GAJ37" s="85"/>
      <c r="GAK37" s="74"/>
      <c r="GAL37" s="74"/>
      <c r="GAM37" s="85"/>
      <c r="GAN37" s="80"/>
      <c r="GAO37" s="80"/>
      <c r="GAP37" s="85"/>
      <c r="GAQ37" s="77"/>
      <c r="GAR37" s="74"/>
      <c r="GAS37" s="74"/>
      <c r="GAT37" s="85"/>
      <c r="GAU37" s="74"/>
      <c r="GAV37" s="74"/>
      <c r="GAW37" s="85"/>
      <c r="GAX37" s="74"/>
      <c r="GAY37" s="74"/>
      <c r="GAZ37" s="85"/>
      <c r="GBA37" s="74"/>
      <c r="GBB37" s="74"/>
      <c r="GBC37" s="85"/>
      <c r="GBD37" s="80"/>
      <c r="GBE37" s="80"/>
      <c r="GBF37" s="85"/>
      <c r="GBG37" s="77"/>
      <c r="GBH37" s="74"/>
      <c r="GBI37" s="74"/>
      <c r="GBJ37" s="85"/>
      <c r="GBK37" s="74"/>
      <c r="GBL37" s="74"/>
      <c r="GBM37" s="85"/>
      <c r="GBN37" s="74"/>
      <c r="GBO37" s="74"/>
      <c r="GBP37" s="85"/>
      <c r="GBQ37" s="74"/>
      <c r="GBR37" s="74"/>
      <c r="GBS37" s="85"/>
      <c r="GBT37" s="80"/>
      <c r="GBU37" s="80"/>
      <c r="GBV37" s="85"/>
      <c r="GBW37" s="77"/>
      <c r="GBX37" s="74"/>
      <c r="GBY37" s="74"/>
      <c r="GBZ37" s="85"/>
      <c r="GCA37" s="74"/>
      <c r="GCB37" s="74"/>
      <c r="GCC37" s="85"/>
      <c r="GCD37" s="74"/>
      <c r="GCE37" s="74"/>
      <c r="GCF37" s="85"/>
      <c r="GCG37" s="74"/>
      <c r="GCH37" s="74"/>
      <c r="GCI37" s="85"/>
      <c r="GCJ37" s="80"/>
      <c r="GCK37" s="80"/>
      <c r="GCL37" s="85"/>
      <c r="GCM37" s="77"/>
      <c r="GCN37" s="74"/>
      <c r="GCO37" s="74"/>
      <c r="GCP37" s="85"/>
      <c r="GCQ37" s="74"/>
      <c r="GCR37" s="74"/>
      <c r="GCS37" s="85"/>
      <c r="GCT37" s="74"/>
      <c r="GCU37" s="74"/>
      <c r="GCV37" s="85"/>
      <c r="GCW37" s="74"/>
      <c r="GCX37" s="74"/>
      <c r="GCY37" s="85"/>
      <c r="GCZ37" s="80"/>
      <c r="GDA37" s="80"/>
      <c r="GDB37" s="85"/>
      <c r="GDC37" s="77"/>
      <c r="GDD37" s="74"/>
      <c r="GDE37" s="74"/>
      <c r="GDF37" s="85"/>
      <c r="GDG37" s="74"/>
      <c r="GDH37" s="74"/>
      <c r="GDI37" s="85"/>
      <c r="GDJ37" s="74"/>
      <c r="GDK37" s="74"/>
      <c r="GDL37" s="85"/>
      <c r="GDM37" s="74"/>
      <c r="GDN37" s="74"/>
      <c r="GDO37" s="85"/>
      <c r="GDP37" s="80"/>
      <c r="GDQ37" s="80"/>
      <c r="GDR37" s="85"/>
      <c r="GDS37" s="77"/>
      <c r="GDT37" s="74"/>
      <c r="GDU37" s="74"/>
      <c r="GDV37" s="85"/>
      <c r="GDW37" s="74"/>
      <c r="GDX37" s="74"/>
      <c r="GDY37" s="85"/>
      <c r="GDZ37" s="74"/>
      <c r="GEA37" s="74"/>
      <c r="GEB37" s="85"/>
      <c r="GEC37" s="74"/>
      <c r="GED37" s="74"/>
      <c r="GEE37" s="85"/>
      <c r="GEF37" s="80"/>
      <c r="GEG37" s="80"/>
      <c r="GEH37" s="85"/>
      <c r="GEI37" s="77"/>
      <c r="GEJ37" s="74"/>
      <c r="GEK37" s="74"/>
      <c r="GEL37" s="85"/>
      <c r="GEM37" s="74"/>
      <c r="GEN37" s="74"/>
      <c r="GEO37" s="85"/>
      <c r="GEP37" s="74"/>
      <c r="GEQ37" s="74"/>
      <c r="GER37" s="85"/>
      <c r="GES37" s="74"/>
      <c r="GET37" s="74"/>
      <c r="GEU37" s="85"/>
      <c r="GEV37" s="80"/>
      <c r="GEW37" s="80"/>
      <c r="GEX37" s="85"/>
      <c r="GEY37" s="77"/>
      <c r="GEZ37" s="74"/>
      <c r="GFA37" s="74"/>
      <c r="GFB37" s="85"/>
      <c r="GFC37" s="74"/>
      <c r="GFD37" s="74"/>
      <c r="GFE37" s="85"/>
      <c r="GFF37" s="74"/>
      <c r="GFG37" s="74"/>
      <c r="GFH37" s="85"/>
      <c r="GFI37" s="74"/>
      <c r="GFJ37" s="74"/>
      <c r="GFK37" s="85"/>
      <c r="GFL37" s="80"/>
      <c r="GFM37" s="80"/>
      <c r="GFN37" s="85"/>
      <c r="GFO37" s="77"/>
      <c r="GFP37" s="74"/>
      <c r="GFQ37" s="74"/>
      <c r="GFR37" s="85"/>
      <c r="GFS37" s="74"/>
      <c r="GFT37" s="74"/>
      <c r="GFU37" s="85"/>
      <c r="GFV37" s="74"/>
      <c r="GFW37" s="74"/>
      <c r="GFX37" s="85"/>
      <c r="GFY37" s="74"/>
      <c r="GFZ37" s="74"/>
      <c r="GGA37" s="85"/>
      <c r="GGB37" s="80"/>
      <c r="GGC37" s="80"/>
      <c r="GGD37" s="85"/>
      <c r="GGE37" s="77"/>
      <c r="GGF37" s="74"/>
      <c r="GGG37" s="74"/>
      <c r="GGH37" s="85"/>
      <c r="GGI37" s="74"/>
      <c r="GGJ37" s="74"/>
      <c r="GGK37" s="85"/>
      <c r="GGL37" s="74"/>
      <c r="GGM37" s="74"/>
      <c r="GGN37" s="85"/>
      <c r="GGO37" s="74"/>
      <c r="GGP37" s="74"/>
      <c r="GGQ37" s="85"/>
      <c r="GGR37" s="80"/>
      <c r="GGS37" s="80"/>
      <c r="GGT37" s="85"/>
      <c r="GGU37" s="77"/>
      <c r="GGV37" s="74"/>
      <c r="GGW37" s="74"/>
      <c r="GGX37" s="85"/>
      <c r="GGY37" s="74"/>
      <c r="GGZ37" s="74"/>
      <c r="GHA37" s="85"/>
      <c r="GHB37" s="74"/>
      <c r="GHC37" s="74"/>
      <c r="GHD37" s="85"/>
      <c r="GHE37" s="74"/>
      <c r="GHF37" s="74"/>
      <c r="GHG37" s="85"/>
      <c r="GHH37" s="80"/>
      <c r="GHI37" s="80"/>
      <c r="GHJ37" s="85"/>
      <c r="GHK37" s="77"/>
      <c r="GHL37" s="74"/>
      <c r="GHM37" s="74"/>
      <c r="GHN37" s="85"/>
      <c r="GHO37" s="74"/>
      <c r="GHP37" s="74"/>
      <c r="GHQ37" s="85"/>
      <c r="GHR37" s="74"/>
      <c r="GHS37" s="74"/>
      <c r="GHT37" s="85"/>
      <c r="GHU37" s="74"/>
      <c r="GHV37" s="74"/>
      <c r="GHW37" s="85"/>
      <c r="GHX37" s="80"/>
      <c r="GHY37" s="80"/>
      <c r="GHZ37" s="85"/>
      <c r="GIA37" s="77"/>
      <c r="GIB37" s="74"/>
      <c r="GIC37" s="74"/>
      <c r="GID37" s="85"/>
      <c r="GIE37" s="74"/>
      <c r="GIF37" s="74"/>
      <c r="GIG37" s="85"/>
      <c r="GIH37" s="74"/>
      <c r="GII37" s="74"/>
      <c r="GIJ37" s="85"/>
      <c r="GIK37" s="74"/>
      <c r="GIL37" s="74"/>
      <c r="GIM37" s="85"/>
      <c r="GIN37" s="80"/>
      <c r="GIO37" s="80"/>
      <c r="GIP37" s="85"/>
      <c r="GIQ37" s="77"/>
      <c r="GIR37" s="74"/>
      <c r="GIS37" s="74"/>
      <c r="GIT37" s="85"/>
      <c r="GIU37" s="74"/>
      <c r="GIV37" s="74"/>
      <c r="GIW37" s="85"/>
      <c r="GIX37" s="74"/>
      <c r="GIY37" s="74"/>
      <c r="GIZ37" s="85"/>
      <c r="GJA37" s="74"/>
      <c r="GJB37" s="74"/>
      <c r="GJC37" s="85"/>
      <c r="GJD37" s="80"/>
      <c r="GJE37" s="80"/>
      <c r="GJF37" s="85"/>
      <c r="GJG37" s="77"/>
      <c r="GJH37" s="74"/>
      <c r="GJI37" s="74"/>
      <c r="GJJ37" s="85"/>
      <c r="GJK37" s="74"/>
      <c r="GJL37" s="74"/>
      <c r="GJM37" s="85"/>
      <c r="GJN37" s="74"/>
      <c r="GJO37" s="74"/>
      <c r="GJP37" s="85"/>
      <c r="GJQ37" s="74"/>
      <c r="GJR37" s="74"/>
      <c r="GJS37" s="85"/>
      <c r="GJT37" s="80"/>
      <c r="GJU37" s="80"/>
      <c r="GJV37" s="85"/>
      <c r="GJW37" s="77"/>
      <c r="GJX37" s="74"/>
      <c r="GJY37" s="74"/>
      <c r="GJZ37" s="85"/>
      <c r="GKA37" s="74"/>
      <c r="GKB37" s="74"/>
      <c r="GKC37" s="85"/>
      <c r="GKD37" s="74"/>
      <c r="GKE37" s="74"/>
      <c r="GKF37" s="85"/>
      <c r="GKG37" s="74"/>
      <c r="GKH37" s="74"/>
      <c r="GKI37" s="85"/>
      <c r="GKJ37" s="80"/>
      <c r="GKK37" s="80"/>
      <c r="GKL37" s="85"/>
      <c r="GKM37" s="77"/>
      <c r="GKN37" s="74"/>
      <c r="GKO37" s="74"/>
      <c r="GKP37" s="85"/>
      <c r="GKQ37" s="74"/>
      <c r="GKR37" s="74"/>
      <c r="GKS37" s="85"/>
      <c r="GKT37" s="74"/>
      <c r="GKU37" s="74"/>
      <c r="GKV37" s="85"/>
      <c r="GKW37" s="74"/>
      <c r="GKX37" s="74"/>
      <c r="GKY37" s="85"/>
      <c r="GKZ37" s="80"/>
      <c r="GLA37" s="80"/>
      <c r="GLB37" s="85"/>
      <c r="GLC37" s="77"/>
      <c r="GLD37" s="74"/>
      <c r="GLE37" s="74"/>
      <c r="GLF37" s="85"/>
      <c r="GLG37" s="74"/>
      <c r="GLH37" s="74"/>
      <c r="GLI37" s="85"/>
      <c r="GLJ37" s="74"/>
      <c r="GLK37" s="74"/>
      <c r="GLL37" s="85"/>
      <c r="GLM37" s="74"/>
      <c r="GLN37" s="74"/>
      <c r="GLO37" s="85"/>
      <c r="GLP37" s="80"/>
      <c r="GLQ37" s="80"/>
      <c r="GLR37" s="85"/>
      <c r="GLS37" s="77"/>
      <c r="GLT37" s="74"/>
      <c r="GLU37" s="74"/>
      <c r="GLV37" s="85"/>
      <c r="GLW37" s="74"/>
      <c r="GLX37" s="74"/>
      <c r="GLY37" s="85"/>
      <c r="GLZ37" s="74"/>
      <c r="GMA37" s="74"/>
      <c r="GMB37" s="85"/>
      <c r="GMC37" s="74"/>
      <c r="GMD37" s="74"/>
      <c r="GME37" s="85"/>
      <c r="GMF37" s="80"/>
      <c r="GMG37" s="80"/>
      <c r="GMH37" s="85"/>
      <c r="GMI37" s="77"/>
      <c r="GMJ37" s="74"/>
      <c r="GMK37" s="74"/>
      <c r="GML37" s="85"/>
      <c r="GMM37" s="74"/>
      <c r="GMN37" s="74"/>
      <c r="GMO37" s="85"/>
      <c r="GMP37" s="74"/>
      <c r="GMQ37" s="74"/>
      <c r="GMR37" s="85"/>
      <c r="GMS37" s="74"/>
      <c r="GMT37" s="74"/>
      <c r="GMU37" s="85"/>
      <c r="GMV37" s="80"/>
      <c r="GMW37" s="80"/>
      <c r="GMX37" s="85"/>
      <c r="GMY37" s="77"/>
      <c r="GMZ37" s="74"/>
      <c r="GNA37" s="74"/>
      <c r="GNB37" s="85"/>
      <c r="GNC37" s="74"/>
      <c r="GND37" s="74"/>
      <c r="GNE37" s="85"/>
      <c r="GNF37" s="74"/>
      <c r="GNG37" s="74"/>
      <c r="GNH37" s="85"/>
      <c r="GNI37" s="74"/>
      <c r="GNJ37" s="74"/>
      <c r="GNK37" s="85"/>
      <c r="GNL37" s="80"/>
      <c r="GNM37" s="80"/>
      <c r="GNN37" s="85"/>
      <c r="GNO37" s="77"/>
      <c r="GNP37" s="74"/>
      <c r="GNQ37" s="74"/>
      <c r="GNR37" s="85"/>
      <c r="GNS37" s="74"/>
      <c r="GNT37" s="74"/>
      <c r="GNU37" s="85"/>
      <c r="GNV37" s="74"/>
      <c r="GNW37" s="74"/>
      <c r="GNX37" s="85"/>
      <c r="GNY37" s="74"/>
      <c r="GNZ37" s="74"/>
      <c r="GOA37" s="85"/>
      <c r="GOB37" s="80"/>
      <c r="GOC37" s="80"/>
      <c r="GOD37" s="85"/>
      <c r="GOE37" s="77"/>
      <c r="GOF37" s="74"/>
      <c r="GOG37" s="74"/>
      <c r="GOH37" s="85"/>
      <c r="GOI37" s="74"/>
      <c r="GOJ37" s="74"/>
      <c r="GOK37" s="85"/>
      <c r="GOL37" s="74"/>
      <c r="GOM37" s="74"/>
      <c r="GON37" s="85"/>
      <c r="GOO37" s="74"/>
      <c r="GOP37" s="74"/>
      <c r="GOQ37" s="85"/>
      <c r="GOR37" s="80"/>
      <c r="GOS37" s="80"/>
      <c r="GOT37" s="85"/>
      <c r="GOU37" s="77"/>
      <c r="GOV37" s="74"/>
      <c r="GOW37" s="74"/>
      <c r="GOX37" s="85"/>
      <c r="GOY37" s="74"/>
      <c r="GOZ37" s="74"/>
      <c r="GPA37" s="85"/>
      <c r="GPB37" s="74"/>
      <c r="GPC37" s="74"/>
      <c r="GPD37" s="85"/>
      <c r="GPE37" s="74"/>
      <c r="GPF37" s="74"/>
      <c r="GPG37" s="85"/>
      <c r="GPH37" s="80"/>
      <c r="GPI37" s="80"/>
      <c r="GPJ37" s="85"/>
      <c r="GPK37" s="77"/>
      <c r="GPL37" s="74"/>
      <c r="GPM37" s="74"/>
      <c r="GPN37" s="85"/>
      <c r="GPO37" s="74"/>
      <c r="GPP37" s="74"/>
      <c r="GPQ37" s="85"/>
      <c r="GPR37" s="74"/>
      <c r="GPS37" s="74"/>
      <c r="GPT37" s="85"/>
      <c r="GPU37" s="74"/>
      <c r="GPV37" s="74"/>
      <c r="GPW37" s="85"/>
      <c r="GPX37" s="80"/>
      <c r="GPY37" s="80"/>
      <c r="GPZ37" s="85"/>
      <c r="GQA37" s="77"/>
      <c r="GQB37" s="74"/>
      <c r="GQC37" s="74"/>
      <c r="GQD37" s="85"/>
      <c r="GQE37" s="74"/>
      <c r="GQF37" s="74"/>
      <c r="GQG37" s="85"/>
      <c r="GQH37" s="74"/>
      <c r="GQI37" s="74"/>
      <c r="GQJ37" s="85"/>
      <c r="GQK37" s="74"/>
      <c r="GQL37" s="74"/>
      <c r="GQM37" s="85"/>
      <c r="GQN37" s="80"/>
      <c r="GQO37" s="80"/>
      <c r="GQP37" s="85"/>
      <c r="GQQ37" s="77"/>
      <c r="GQR37" s="74"/>
      <c r="GQS37" s="74"/>
      <c r="GQT37" s="85"/>
      <c r="GQU37" s="74"/>
      <c r="GQV37" s="74"/>
      <c r="GQW37" s="85"/>
      <c r="GQX37" s="74"/>
      <c r="GQY37" s="74"/>
      <c r="GQZ37" s="85"/>
      <c r="GRA37" s="74"/>
      <c r="GRB37" s="74"/>
      <c r="GRC37" s="85"/>
      <c r="GRD37" s="80"/>
      <c r="GRE37" s="80"/>
      <c r="GRF37" s="85"/>
      <c r="GRG37" s="77"/>
      <c r="GRH37" s="74"/>
      <c r="GRI37" s="74"/>
      <c r="GRJ37" s="85"/>
      <c r="GRK37" s="74"/>
      <c r="GRL37" s="74"/>
      <c r="GRM37" s="85"/>
      <c r="GRN37" s="74"/>
      <c r="GRO37" s="74"/>
      <c r="GRP37" s="85"/>
      <c r="GRQ37" s="74"/>
      <c r="GRR37" s="74"/>
      <c r="GRS37" s="85"/>
      <c r="GRT37" s="80"/>
      <c r="GRU37" s="80"/>
      <c r="GRV37" s="85"/>
      <c r="GRW37" s="77"/>
      <c r="GRX37" s="74"/>
      <c r="GRY37" s="74"/>
      <c r="GRZ37" s="85"/>
      <c r="GSA37" s="74"/>
      <c r="GSB37" s="74"/>
      <c r="GSC37" s="85"/>
      <c r="GSD37" s="74"/>
      <c r="GSE37" s="74"/>
      <c r="GSF37" s="85"/>
      <c r="GSG37" s="74"/>
      <c r="GSH37" s="74"/>
      <c r="GSI37" s="85"/>
      <c r="GSJ37" s="80"/>
      <c r="GSK37" s="80"/>
      <c r="GSL37" s="85"/>
      <c r="GSM37" s="77"/>
      <c r="GSN37" s="74"/>
      <c r="GSO37" s="74"/>
      <c r="GSP37" s="85"/>
      <c r="GSQ37" s="74"/>
      <c r="GSR37" s="74"/>
      <c r="GSS37" s="85"/>
      <c r="GST37" s="74"/>
      <c r="GSU37" s="74"/>
      <c r="GSV37" s="85"/>
      <c r="GSW37" s="74"/>
      <c r="GSX37" s="74"/>
      <c r="GSY37" s="85"/>
      <c r="GSZ37" s="80"/>
      <c r="GTA37" s="80"/>
      <c r="GTB37" s="85"/>
      <c r="GTC37" s="77"/>
      <c r="GTD37" s="74"/>
      <c r="GTE37" s="74"/>
      <c r="GTF37" s="85"/>
      <c r="GTG37" s="74"/>
      <c r="GTH37" s="74"/>
      <c r="GTI37" s="85"/>
      <c r="GTJ37" s="74"/>
      <c r="GTK37" s="74"/>
      <c r="GTL37" s="85"/>
      <c r="GTM37" s="74"/>
      <c r="GTN37" s="74"/>
      <c r="GTO37" s="85"/>
      <c r="GTP37" s="80"/>
      <c r="GTQ37" s="80"/>
      <c r="GTR37" s="85"/>
      <c r="GTS37" s="77"/>
      <c r="GTT37" s="74"/>
      <c r="GTU37" s="74"/>
      <c r="GTV37" s="85"/>
      <c r="GTW37" s="74"/>
      <c r="GTX37" s="74"/>
      <c r="GTY37" s="85"/>
      <c r="GTZ37" s="74"/>
      <c r="GUA37" s="74"/>
      <c r="GUB37" s="85"/>
      <c r="GUC37" s="74"/>
      <c r="GUD37" s="74"/>
      <c r="GUE37" s="85"/>
      <c r="GUF37" s="80"/>
      <c r="GUG37" s="80"/>
      <c r="GUH37" s="85"/>
      <c r="GUI37" s="77"/>
      <c r="GUJ37" s="74"/>
      <c r="GUK37" s="74"/>
      <c r="GUL37" s="85"/>
      <c r="GUM37" s="74"/>
      <c r="GUN37" s="74"/>
      <c r="GUO37" s="85"/>
      <c r="GUP37" s="74"/>
      <c r="GUQ37" s="74"/>
      <c r="GUR37" s="85"/>
      <c r="GUS37" s="74"/>
      <c r="GUT37" s="74"/>
      <c r="GUU37" s="85"/>
      <c r="GUV37" s="80"/>
      <c r="GUW37" s="80"/>
      <c r="GUX37" s="85"/>
      <c r="GUY37" s="77"/>
      <c r="GUZ37" s="74"/>
      <c r="GVA37" s="74"/>
      <c r="GVB37" s="85"/>
      <c r="GVC37" s="74"/>
      <c r="GVD37" s="74"/>
      <c r="GVE37" s="85"/>
      <c r="GVF37" s="74"/>
      <c r="GVG37" s="74"/>
      <c r="GVH37" s="85"/>
      <c r="GVI37" s="74"/>
      <c r="GVJ37" s="74"/>
      <c r="GVK37" s="85"/>
      <c r="GVL37" s="80"/>
      <c r="GVM37" s="80"/>
      <c r="GVN37" s="85"/>
      <c r="GVO37" s="77"/>
      <c r="GVP37" s="74"/>
      <c r="GVQ37" s="74"/>
      <c r="GVR37" s="85"/>
      <c r="GVS37" s="74"/>
      <c r="GVT37" s="74"/>
      <c r="GVU37" s="85"/>
      <c r="GVV37" s="74"/>
      <c r="GVW37" s="74"/>
      <c r="GVX37" s="85"/>
      <c r="GVY37" s="74"/>
      <c r="GVZ37" s="74"/>
      <c r="GWA37" s="85"/>
      <c r="GWB37" s="80"/>
      <c r="GWC37" s="80"/>
      <c r="GWD37" s="85"/>
      <c r="GWE37" s="77"/>
      <c r="GWF37" s="74"/>
      <c r="GWG37" s="74"/>
      <c r="GWH37" s="85"/>
      <c r="GWI37" s="74"/>
      <c r="GWJ37" s="74"/>
      <c r="GWK37" s="85"/>
      <c r="GWL37" s="74"/>
      <c r="GWM37" s="74"/>
      <c r="GWN37" s="85"/>
      <c r="GWO37" s="74"/>
      <c r="GWP37" s="74"/>
      <c r="GWQ37" s="85"/>
      <c r="GWR37" s="80"/>
      <c r="GWS37" s="80"/>
      <c r="GWT37" s="85"/>
      <c r="GWU37" s="77"/>
      <c r="GWV37" s="74"/>
      <c r="GWW37" s="74"/>
      <c r="GWX37" s="85"/>
      <c r="GWY37" s="74"/>
      <c r="GWZ37" s="74"/>
      <c r="GXA37" s="85"/>
      <c r="GXB37" s="74"/>
      <c r="GXC37" s="74"/>
      <c r="GXD37" s="85"/>
      <c r="GXE37" s="74"/>
      <c r="GXF37" s="74"/>
      <c r="GXG37" s="85"/>
      <c r="GXH37" s="80"/>
      <c r="GXI37" s="80"/>
      <c r="GXJ37" s="85"/>
      <c r="GXK37" s="77"/>
      <c r="GXL37" s="74"/>
      <c r="GXM37" s="74"/>
      <c r="GXN37" s="85"/>
      <c r="GXO37" s="74"/>
      <c r="GXP37" s="74"/>
      <c r="GXQ37" s="85"/>
      <c r="GXR37" s="74"/>
      <c r="GXS37" s="74"/>
      <c r="GXT37" s="85"/>
      <c r="GXU37" s="74"/>
      <c r="GXV37" s="74"/>
      <c r="GXW37" s="85"/>
      <c r="GXX37" s="80"/>
      <c r="GXY37" s="80"/>
      <c r="GXZ37" s="85"/>
      <c r="GYA37" s="77"/>
      <c r="GYB37" s="74"/>
      <c r="GYC37" s="74"/>
      <c r="GYD37" s="85"/>
      <c r="GYE37" s="74"/>
      <c r="GYF37" s="74"/>
      <c r="GYG37" s="85"/>
      <c r="GYH37" s="74"/>
      <c r="GYI37" s="74"/>
      <c r="GYJ37" s="85"/>
      <c r="GYK37" s="74"/>
      <c r="GYL37" s="74"/>
      <c r="GYM37" s="85"/>
      <c r="GYN37" s="80"/>
      <c r="GYO37" s="80"/>
      <c r="GYP37" s="85"/>
      <c r="GYQ37" s="77"/>
      <c r="GYR37" s="74"/>
      <c r="GYS37" s="74"/>
      <c r="GYT37" s="85"/>
      <c r="GYU37" s="74"/>
      <c r="GYV37" s="74"/>
      <c r="GYW37" s="85"/>
      <c r="GYX37" s="74"/>
      <c r="GYY37" s="74"/>
      <c r="GYZ37" s="85"/>
      <c r="GZA37" s="74"/>
      <c r="GZB37" s="74"/>
      <c r="GZC37" s="85"/>
      <c r="GZD37" s="80"/>
      <c r="GZE37" s="80"/>
      <c r="GZF37" s="85"/>
      <c r="GZG37" s="77"/>
      <c r="GZH37" s="74"/>
      <c r="GZI37" s="74"/>
      <c r="GZJ37" s="85"/>
      <c r="GZK37" s="74"/>
      <c r="GZL37" s="74"/>
      <c r="GZM37" s="85"/>
      <c r="GZN37" s="74"/>
      <c r="GZO37" s="74"/>
      <c r="GZP37" s="85"/>
      <c r="GZQ37" s="74"/>
      <c r="GZR37" s="74"/>
      <c r="GZS37" s="85"/>
      <c r="GZT37" s="80"/>
      <c r="GZU37" s="80"/>
      <c r="GZV37" s="85"/>
      <c r="GZW37" s="77"/>
      <c r="GZX37" s="74"/>
      <c r="GZY37" s="74"/>
      <c r="GZZ37" s="85"/>
      <c r="HAA37" s="74"/>
      <c r="HAB37" s="74"/>
      <c r="HAC37" s="85"/>
      <c r="HAD37" s="74"/>
      <c r="HAE37" s="74"/>
      <c r="HAF37" s="85"/>
      <c r="HAG37" s="74"/>
      <c r="HAH37" s="74"/>
      <c r="HAI37" s="85"/>
      <c r="HAJ37" s="80"/>
      <c r="HAK37" s="80"/>
      <c r="HAL37" s="85"/>
      <c r="HAM37" s="77"/>
      <c r="HAN37" s="74"/>
      <c r="HAO37" s="74"/>
      <c r="HAP37" s="85"/>
      <c r="HAQ37" s="74"/>
      <c r="HAR37" s="74"/>
      <c r="HAS37" s="85"/>
      <c r="HAT37" s="74"/>
      <c r="HAU37" s="74"/>
      <c r="HAV37" s="85"/>
      <c r="HAW37" s="74"/>
      <c r="HAX37" s="74"/>
      <c r="HAY37" s="85"/>
      <c r="HAZ37" s="80"/>
      <c r="HBA37" s="80"/>
      <c r="HBB37" s="85"/>
      <c r="HBC37" s="77"/>
      <c r="HBD37" s="74"/>
      <c r="HBE37" s="74"/>
      <c r="HBF37" s="85"/>
      <c r="HBG37" s="74"/>
      <c r="HBH37" s="74"/>
      <c r="HBI37" s="85"/>
      <c r="HBJ37" s="74"/>
      <c r="HBK37" s="74"/>
      <c r="HBL37" s="85"/>
      <c r="HBM37" s="74"/>
      <c r="HBN37" s="74"/>
      <c r="HBO37" s="85"/>
      <c r="HBP37" s="80"/>
      <c r="HBQ37" s="80"/>
      <c r="HBR37" s="85"/>
      <c r="HBS37" s="77"/>
      <c r="HBT37" s="74"/>
      <c r="HBU37" s="74"/>
      <c r="HBV37" s="85"/>
      <c r="HBW37" s="74"/>
      <c r="HBX37" s="74"/>
      <c r="HBY37" s="85"/>
      <c r="HBZ37" s="74"/>
      <c r="HCA37" s="74"/>
      <c r="HCB37" s="85"/>
      <c r="HCC37" s="74"/>
      <c r="HCD37" s="74"/>
      <c r="HCE37" s="85"/>
      <c r="HCF37" s="80"/>
      <c r="HCG37" s="80"/>
      <c r="HCH37" s="85"/>
      <c r="HCI37" s="77"/>
      <c r="HCJ37" s="74"/>
      <c r="HCK37" s="74"/>
      <c r="HCL37" s="85"/>
      <c r="HCM37" s="74"/>
      <c r="HCN37" s="74"/>
      <c r="HCO37" s="85"/>
      <c r="HCP37" s="74"/>
      <c r="HCQ37" s="74"/>
      <c r="HCR37" s="85"/>
      <c r="HCS37" s="74"/>
      <c r="HCT37" s="74"/>
      <c r="HCU37" s="85"/>
      <c r="HCV37" s="80"/>
      <c r="HCW37" s="80"/>
      <c r="HCX37" s="85"/>
      <c r="HCY37" s="77"/>
      <c r="HCZ37" s="74"/>
      <c r="HDA37" s="74"/>
      <c r="HDB37" s="85"/>
      <c r="HDC37" s="74"/>
      <c r="HDD37" s="74"/>
      <c r="HDE37" s="85"/>
      <c r="HDF37" s="74"/>
      <c r="HDG37" s="74"/>
      <c r="HDH37" s="85"/>
      <c r="HDI37" s="74"/>
      <c r="HDJ37" s="74"/>
      <c r="HDK37" s="85"/>
      <c r="HDL37" s="80"/>
      <c r="HDM37" s="80"/>
      <c r="HDN37" s="85"/>
      <c r="HDO37" s="77"/>
      <c r="HDP37" s="74"/>
      <c r="HDQ37" s="74"/>
      <c r="HDR37" s="85"/>
      <c r="HDS37" s="74"/>
      <c r="HDT37" s="74"/>
      <c r="HDU37" s="85"/>
      <c r="HDV37" s="74"/>
      <c r="HDW37" s="74"/>
      <c r="HDX37" s="85"/>
      <c r="HDY37" s="74"/>
      <c r="HDZ37" s="74"/>
      <c r="HEA37" s="85"/>
      <c r="HEB37" s="80"/>
      <c r="HEC37" s="80"/>
      <c r="HED37" s="85"/>
      <c r="HEE37" s="77"/>
      <c r="HEF37" s="74"/>
      <c r="HEG37" s="74"/>
      <c r="HEH37" s="85"/>
      <c r="HEI37" s="74"/>
      <c r="HEJ37" s="74"/>
      <c r="HEK37" s="85"/>
      <c r="HEL37" s="74"/>
      <c r="HEM37" s="74"/>
      <c r="HEN37" s="85"/>
      <c r="HEO37" s="74"/>
      <c r="HEP37" s="74"/>
      <c r="HEQ37" s="85"/>
      <c r="HER37" s="80"/>
      <c r="HES37" s="80"/>
      <c r="HET37" s="85"/>
      <c r="HEU37" s="77"/>
      <c r="HEV37" s="74"/>
      <c r="HEW37" s="74"/>
      <c r="HEX37" s="85"/>
      <c r="HEY37" s="74"/>
      <c r="HEZ37" s="74"/>
      <c r="HFA37" s="85"/>
      <c r="HFB37" s="74"/>
      <c r="HFC37" s="74"/>
      <c r="HFD37" s="85"/>
      <c r="HFE37" s="74"/>
      <c r="HFF37" s="74"/>
      <c r="HFG37" s="85"/>
      <c r="HFH37" s="80"/>
      <c r="HFI37" s="80"/>
      <c r="HFJ37" s="85"/>
      <c r="HFK37" s="77"/>
      <c r="HFL37" s="74"/>
      <c r="HFM37" s="74"/>
      <c r="HFN37" s="85"/>
      <c r="HFO37" s="74"/>
      <c r="HFP37" s="74"/>
      <c r="HFQ37" s="85"/>
      <c r="HFR37" s="74"/>
      <c r="HFS37" s="74"/>
      <c r="HFT37" s="85"/>
      <c r="HFU37" s="74"/>
      <c r="HFV37" s="74"/>
      <c r="HFW37" s="85"/>
      <c r="HFX37" s="80"/>
      <c r="HFY37" s="80"/>
      <c r="HFZ37" s="85"/>
      <c r="HGA37" s="77"/>
      <c r="HGB37" s="74"/>
      <c r="HGC37" s="74"/>
      <c r="HGD37" s="85"/>
      <c r="HGE37" s="74"/>
      <c r="HGF37" s="74"/>
      <c r="HGG37" s="85"/>
      <c r="HGH37" s="74"/>
      <c r="HGI37" s="74"/>
      <c r="HGJ37" s="85"/>
      <c r="HGK37" s="74"/>
      <c r="HGL37" s="74"/>
      <c r="HGM37" s="85"/>
      <c r="HGN37" s="80"/>
      <c r="HGO37" s="80"/>
      <c r="HGP37" s="85"/>
      <c r="HGQ37" s="77"/>
      <c r="HGR37" s="74"/>
      <c r="HGS37" s="74"/>
      <c r="HGT37" s="85"/>
      <c r="HGU37" s="74"/>
      <c r="HGV37" s="74"/>
      <c r="HGW37" s="85"/>
      <c r="HGX37" s="74"/>
      <c r="HGY37" s="74"/>
      <c r="HGZ37" s="85"/>
      <c r="HHA37" s="74"/>
      <c r="HHB37" s="74"/>
      <c r="HHC37" s="85"/>
      <c r="HHD37" s="80"/>
      <c r="HHE37" s="80"/>
      <c r="HHF37" s="85"/>
      <c r="HHG37" s="77"/>
      <c r="HHH37" s="74"/>
      <c r="HHI37" s="74"/>
      <c r="HHJ37" s="85"/>
      <c r="HHK37" s="74"/>
      <c r="HHL37" s="74"/>
      <c r="HHM37" s="85"/>
      <c r="HHN37" s="74"/>
      <c r="HHO37" s="74"/>
      <c r="HHP37" s="85"/>
      <c r="HHQ37" s="74"/>
      <c r="HHR37" s="74"/>
      <c r="HHS37" s="85"/>
      <c r="HHT37" s="80"/>
      <c r="HHU37" s="80"/>
      <c r="HHV37" s="85"/>
      <c r="HHW37" s="77"/>
      <c r="HHX37" s="74"/>
      <c r="HHY37" s="74"/>
      <c r="HHZ37" s="85"/>
      <c r="HIA37" s="74"/>
      <c r="HIB37" s="74"/>
      <c r="HIC37" s="85"/>
      <c r="HID37" s="74"/>
      <c r="HIE37" s="74"/>
      <c r="HIF37" s="85"/>
      <c r="HIG37" s="74"/>
      <c r="HIH37" s="74"/>
      <c r="HII37" s="85"/>
      <c r="HIJ37" s="80"/>
      <c r="HIK37" s="80"/>
      <c r="HIL37" s="85"/>
      <c r="HIM37" s="77"/>
      <c r="HIN37" s="74"/>
      <c r="HIO37" s="74"/>
      <c r="HIP37" s="85"/>
      <c r="HIQ37" s="74"/>
      <c r="HIR37" s="74"/>
      <c r="HIS37" s="85"/>
      <c r="HIT37" s="74"/>
      <c r="HIU37" s="74"/>
      <c r="HIV37" s="85"/>
      <c r="HIW37" s="74"/>
      <c r="HIX37" s="74"/>
      <c r="HIY37" s="85"/>
      <c r="HIZ37" s="80"/>
      <c r="HJA37" s="80"/>
      <c r="HJB37" s="85"/>
      <c r="HJC37" s="77"/>
      <c r="HJD37" s="74"/>
      <c r="HJE37" s="74"/>
      <c r="HJF37" s="85"/>
      <c r="HJG37" s="74"/>
      <c r="HJH37" s="74"/>
      <c r="HJI37" s="85"/>
      <c r="HJJ37" s="74"/>
      <c r="HJK37" s="74"/>
      <c r="HJL37" s="85"/>
      <c r="HJM37" s="74"/>
      <c r="HJN37" s="74"/>
      <c r="HJO37" s="85"/>
      <c r="HJP37" s="80"/>
      <c r="HJQ37" s="80"/>
      <c r="HJR37" s="85"/>
      <c r="HJS37" s="77"/>
      <c r="HJT37" s="74"/>
      <c r="HJU37" s="74"/>
      <c r="HJV37" s="85"/>
      <c r="HJW37" s="74"/>
      <c r="HJX37" s="74"/>
      <c r="HJY37" s="85"/>
      <c r="HJZ37" s="74"/>
      <c r="HKA37" s="74"/>
      <c r="HKB37" s="85"/>
      <c r="HKC37" s="74"/>
      <c r="HKD37" s="74"/>
      <c r="HKE37" s="85"/>
      <c r="HKF37" s="80"/>
      <c r="HKG37" s="80"/>
      <c r="HKH37" s="85"/>
      <c r="HKI37" s="77"/>
      <c r="HKJ37" s="74"/>
      <c r="HKK37" s="74"/>
      <c r="HKL37" s="85"/>
      <c r="HKM37" s="74"/>
      <c r="HKN37" s="74"/>
      <c r="HKO37" s="85"/>
      <c r="HKP37" s="74"/>
      <c r="HKQ37" s="74"/>
      <c r="HKR37" s="85"/>
      <c r="HKS37" s="74"/>
      <c r="HKT37" s="74"/>
      <c r="HKU37" s="85"/>
      <c r="HKV37" s="80"/>
      <c r="HKW37" s="80"/>
      <c r="HKX37" s="85"/>
      <c r="HKY37" s="77"/>
      <c r="HKZ37" s="74"/>
      <c r="HLA37" s="74"/>
      <c r="HLB37" s="85"/>
      <c r="HLC37" s="74"/>
      <c r="HLD37" s="74"/>
      <c r="HLE37" s="85"/>
      <c r="HLF37" s="74"/>
      <c r="HLG37" s="74"/>
      <c r="HLH37" s="85"/>
      <c r="HLI37" s="74"/>
      <c r="HLJ37" s="74"/>
      <c r="HLK37" s="85"/>
      <c r="HLL37" s="80"/>
      <c r="HLM37" s="80"/>
      <c r="HLN37" s="85"/>
      <c r="HLO37" s="77"/>
      <c r="HLP37" s="74"/>
      <c r="HLQ37" s="74"/>
      <c r="HLR37" s="85"/>
      <c r="HLS37" s="74"/>
      <c r="HLT37" s="74"/>
      <c r="HLU37" s="85"/>
      <c r="HLV37" s="74"/>
      <c r="HLW37" s="74"/>
      <c r="HLX37" s="85"/>
      <c r="HLY37" s="74"/>
      <c r="HLZ37" s="74"/>
      <c r="HMA37" s="85"/>
      <c r="HMB37" s="80"/>
      <c r="HMC37" s="80"/>
      <c r="HMD37" s="85"/>
      <c r="HME37" s="77"/>
      <c r="HMF37" s="74"/>
      <c r="HMG37" s="74"/>
      <c r="HMH37" s="85"/>
      <c r="HMI37" s="74"/>
      <c r="HMJ37" s="74"/>
      <c r="HMK37" s="85"/>
      <c r="HML37" s="74"/>
      <c r="HMM37" s="74"/>
      <c r="HMN37" s="85"/>
      <c r="HMO37" s="74"/>
      <c r="HMP37" s="74"/>
      <c r="HMQ37" s="85"/>
      <c r="HMR37" s="80"/>
      <c r="HMS37" s="80"/>
      <c r="HMT37" s="85"/>
      <c r="HMU37" s="77"/>
      <c r="HMV37" s="74"/>
      <c r="HMW37" s="74"/>
      <c r="HMX37" s="85"/>
      <c r="HMY37" s="74"/>
      <c r="HMZ37" s="74"/>
      <c r="HNA37" s="85"/>
      <c r="HNB37" s="74"/>
      <c r="HNC37" s="74"/>
      <c r="HND37" s="85"/>
      <c r="HNE37" s="74"/>
      <c r="HNF37" s="74"/>
      <c r="HNG37" s="85"/>
      <c r="HNH37" s="80"/>
      <c r="HNI37" s="80"/>
      <c r="HNJ37" s="85"/>
      <c r="HNK37" s="77"/>
      <c r="HNL37" s="74"/>
      <c r="HNM37" s="74"/>
      <c r="HNN37" s="85"/>
      <c r="HNO37" s="74"/>
      <c r="HNP37" s="74"/>
      <c r="HNQ37" s="85"/>
      <c r="HNR37" s="74"/>
      <c r="HNS37" s="74"/>
      <c r="HNT37" s="85"/>
      <c r="HNU37" s="74"/>
      <c r="HNV37" s="74"/>
      <c r="HNW37" s="85"/>
      <c r="HNX37" s="80"/>
      <c r="HNY37" s="80"/>
      <c r="HNZ37" s="85"/>
      <c r="HOA37" s="77"/>
      <c r="HOB37" s="74"/>
      <c r="HOC37" s="74"/>
      <c r="HOD37" s="85"/>
      <c r="HOE37" s="74"/>
      <c r="HOF37" s="74"/>
      <c r="HOG37" s="85"/>
      <c r="HOH37" s="74"/>
      <c r="HOI37" s="74"/>
      <c r="HOJ37" s="85"/>
      <c r="HOK37" s="74"/>
      <c r="HOL37" s="74"/>
      <c r="HOM37" s="85"/>
      <c r="HON37" s="80"/>
      <c r="HOO37" s="80"/>
      <c r="HOP37" s="85"/>
      <c r="HOQ37" s="77"/>
      <c r="HOR37" s="74"/>
      <c r="HOS37" s="74"/>
      <c r="HOT37" s="85"/>
      <c r="HOU37" s="74"/>
      <c r="HOV37" s="74"/>
      <c r="HOW37" s="85"/>
      <c r="HOX37" s="74"/>
      <c r="HOY37" s="74"/>
      <c r="HOZ37" s="85"/>
      <c r="HPA37" s="74"/>
      <c r="HPB37" s="74"/>
      <c r="HPC37" s="85"/>
      <c r="HPD37" s="80"/>
      <c r="HPE37" s="80"/>
      <c r="HPF37" s="85"/>
      <c r="HPG37" s="77"/>
      <c r="HPH37" s="74"/>
      <c r="HPI37" s="74"/>
      <c r="HPJ37" s="85"/>
      <c r="HPK37" s="74"/>
      <c r="HPL37" s="74"/>
      <c r="HPM37" s="85"/>
      <c r="HPN37" s="74"/>
      <c r="HPO37" s="74"/>
      <c r="HPP37" s="85"/>
      <c r="HPQ37" s="74"/>
      <c r="HPR37" s="74"/>
      <c r="HPS37" s="85"/>
      <c r="HPT37" s="80"/>
      <c r="HPU37" s="80"/>
      <c r="HPV37" s="85"/>
      <c r="HPW37" s="77"/>
      <c r="HPX37" s="74"/>
      <c r="HPY37" s="74"/>
      <c r="HPZ37" s="85"/>
      <c r="HQA37" s="74"/>
      <c r="HQB37" s="74"/>
      <c r="HQC37" s="85"/>
      <c r="HQD37" s="74"/>
      <c r="HQE37" s="74"/>
      <c r="HQF37" s="85"/>
      <c r="HQG37" s="74"/>
      <c r="HQH37" s="74"/>
      <c r="HQI37" s="85"/>
      <c r="HQJ37" s="80"/>
      <c r="HQK37" s="80"/>
      <c r="HQL37" s="85"/>
      <c r="HQM37" s="77"/>
      <c r="HQN37" s="74"/>
      <c r="HQO37" s="74"/>
      <c r="HQP37" s="85"/>
      <c r="HQQ37" s="74"/>
      <c r="HQR37" s="74"/>
      <c r="HQS37" s="85"/>
      <c r="HQT37" s="74"/>
      <c r="HQU37" s="74"/>
      <c r="HQV37" s="85"/>
      <c r="HQW37" s="74"/>
      <c r="HQX37" s="74"/>
      <c r="HQY37" s="85"/>
      <c r="HQZ37" s="80"/>
      <c r="HRA37" s="80"/>
      <c r="HRB37" s="85"/>
      <c r="HRC37" s="77"/>
      <c r="HRD37" s="74"/>
      <c r="HRE37" s="74"/>
      <c r="HRF37" s="85"/>
      <c r="HRG37" s="74"/>
      <c r="HRH37" s="74"/>
      <c r="HRI37" s="85"/>
      <c r="HRJ37" s="74"/>
      <c r="HRK37" s="74"/>
      <c r="HRL37" s="85"/>
      <c r="HRM37" s="74"/>
      <c r="HRN37" s="74"/>
      <c r="HRO37" s="85"/>
      <c r="HRP37" s="80"/>
      <c r="HRQ37" s="80"/>
      <c r="HRR37" s="85"/>
      <c r="HRS37" s="77"/>
      <c r="HRT37" s="74"/>
      <c r="HRU37" s="74"/>
      <c r="HRV37" s="85"/>
      <c r="HRW37" s="74"/>
      <c r="HRX37" s="74"/>
      <c r="HRY37" s="85"/>
      <c r="HRZ37" s="74"/>
      <c r="HSA37" s="74"/>
      <c r="HSB37" s="85"/>
      <c r="HSC37" s="74"/>
      <c r="HSD37" s="74"/>
      <c r="HSE37" s="85"/>
      <c r="HSF37" s="80"/>
      <c r="HSG37" s="80"/>
      <c r="HSH37" s="85"/>
      <c r="HSI37" s="77"/>
      <c r="HSJ37" s="74"/>
      <c r="HSK37" s="74"/>
      <c r="HSL37" s="85"/>
      <c r="HSM37" s="74"/>
      <c r="HSN37" s="74"/>
      <c r="HSO37" s="85"/>
      <c r="HSP37" s="74"/>
      <c r="HSQ37" s="74"/>
      <c r="HSR37" s="85"/>
      <c r="HSS37" s="74"/>
      <c r="HST37" s="74"/>
      <c r="HSU37" s="85"/>
      <c r="HSV37" s="80"/>
      <c r="HSW37" s="80"/>
      <c r="HSX37" s="85"/>
      <c r="HSY37" s="77"/>
      <c r="HSZ37" s="74"/>
      <c r="HTA37" s="74"/>
      <c r="HTB37" s="85"/>
      <c r="HTC37" s="74"/>
      <c r="HTD37" s="74"/>
      <c r="HTE37" s="85"/>
      <c r="HTF37" s="74"/>
      <c r="HTG37" s="74"/>
      <c r="HTH37" s="85"/>
      <c r="HTI37" s="74"/>
      <c r="HTJ37" s="74"/>
      <c r="HTK37" s="85"/>
      <c r="HTL37" s="80"/>
      <c r="HTM37" s="80"/>
      <c r="HTN37" s="85"/>
      <c r="HTO37" s="77"/>
      <c r="HTP37" s="74"/>
      <c r="HTQ37" s="74"/>
      <c r="HTR37" s="85"/>
      <c r="HTS37" s="74"/>
      <c r="HTT37" s="74"/>
      <c r="HTU37" s="85"/>
      <c r="HTV37" s="74"/>
      <c r="HTW37" s="74"/>
      <c r="HTX37" s="85"/>
      <c r="HTY37" s="74"/>
      <c r="HTZ37" s="74"/>
      <c r="HUA37" s="85"/>
      <c r="HUB37" s="80"/>
      <c r="HUC37" s="80"/>
      <c r="HUD37" s="85"/>
      <c r="HUE37" s="77"/>
      <c r="HUF37" s="74"/>
      <c r="HUG37" s="74"/>
      <c r="HUH37" s="85"/>
      <c r="HUI37" s="74"/>
      <c r="HUJ37" s="74"/>
      <c r="HUK37" s="85"/>
      <c r="HUL37" s="74"/>
      <c r="HUM37" s="74"/>
      <c r="HUN37" s="85"/>
      <c r="HUO37" s="74"/>
      <c r="HUP37" s="74"/>
      <c r="HUQ37" s="85"/>
      <c r="HUR37" s="80"/>
      <c r="HUS37" s="80"/>
      <c r="HUT37" s="85"/>
      <c r="HUU37" s="77"/>
      <c r="HUV37" s="74"/>
      <c r="HUW37" s="74"/>
      <c r="HUX37" s="85"/>
      <c r="HUY37" s="74"/>
      <c r="HUZ37" s="74"/>
      <c r="HVA37" s="85"/>
      <c r="HVB37" s="74"/>
      <c r="HVC37" s="74"/>
      <c r="HVD37" s="85"/>
      <c r="HVE37" s="74"/>
      <c r="HVF37" s="74"/>
      <c r="HVG37" s="85"/>
      <c r="HVH37" s="80"/>
      <c r="HVI37" s="80"/>
      <c r="HVJ37" s="85"/>
      <c r="HVK37" s="77"/>
      <c r="HVL37" s="74"/>
      <c r="HVM37" s="74"/>
      <c r="HVN37" s="85"/>
      <c r="HVO37" s="74"/>
      <c r="HVP37" s="74"/>
      <c r="HVQ37" s="85"/>
      <c r="HVR37" s="74"/>
      <c r="HVS37" s="74"/>
      <c r="HVT37" s="85"/>
      <c r="HVU37" s="74"/>
      <c r="HVV37" s="74"/>
      <c r="HVW37" s="85"/>
      <c r="HVX37" s="80"/>
      <c r="HVY37" s="80"/>
      <c r="HVZ37" s="85"/>
      <c r="HWA37" s="77"/>
      <c r="HWB37" s="74"/>
      <c r="HWC37" s="74"/>
      <c r="HWD37" s="85"/>
      <c r="HWE37" s="74"/>
      <c r="HWF37" s="74"/>
      <c r="HWG37" s="85"/>
      <c r="HWH37" s="74"/>
      <c r="HWI37" s="74"/>
      <c r="HWJ37" s="85"/>
      <c r="HWK37" s="74"/>
      <c r="HWL37" s="74"/>
      <c r="HWM37" s="85"/>
      <c r="HWN37" s="80"/>
      <c r="HWO37" s="80"/>
      <c r="HWP37" s="85"/>
      <c r="HWQ37" s="77"/>
      <c r="HWR37" s="74"/>
      <c r="HWS37" s="74"/>
      <c r="HWT37" s="85"/>
      <c r="HWU37" s="74"/>
      <c r="HWV37" s="74"/>
      <c r="HWW37" s="85"/>
      <c r="HWX37" s="74"/>
      <c r="HWY37" s="74"/>
      <c r="HWZ37" s="85"/>
      <c r="HXA37" s="74"/>
      <c r="HXB37" s="74"/>
      <c r="HXC37" s="85"/>
      <c r="HXD37" s="80"/>
      <c r="HXE37" s="80"/>
      <c r="HXF37" s="85"/>
      <c r="HXG37" s="77"/>
      <c r="HXH37" s="74"/>
      <c r="HXI37" s="74"/>
      <c r="HXJ37" s="85"/>
      <c r="HXK37" s="74"/>
      <c r="HXL37" s="74"/>
      <c r="HXM37" s="85"/>
      <c r="HXN37" s="74"/>
      <c r="HXO37" s="74"/>
      <c r="HXP37" s="85"/>
      <c r="HXQ37" s="74"/>
      <c r="HXR37" s="74"/>
      <c r="HXS37" s="85"/>
      <c r="HXT37" s="80"/>
      <c r="HXU37" s="80"/>
      <c r="HXV37" s="85"/>
      <c r="HXW37" s="77"/>
      <c r="HXX37" s="74"/>
      <c r="HXY37" s="74"/>
      <c r="HXZ37" s="85"/>
      <c r="HYA37" s="74"/>
      <c r="HYB37" s="74"/>
      <c r="HYC37" s="85"/>
      <c r="HYD37" s="74"/>
      <c r="HYE37" s="74"/>
      <c r="HYF37" s="85"/>
      <c r="HYG37" s="74"/>
      <c r="HYH37" s="74"/>
      <c r="HYI37" s="85"/>
      <c r="HYJ37" s="80"/>
      <c r="HYK37" s="80"/>
      <c r="HYL37" s="85"/>
      <c r="HYM37" s="77"/>
      <c r="HYN37" s="74"/>
      <c r="HYO37" s="74"/>
      <c r="HYP37" s="85"/>
      <c r="HYQ37" s="74"/>
      <c r="HYR37" s="74"/>
      <c r="HYS37" s="85"/>
      <c r="HYT37" s="74"/>
      <c r="HYU37" s="74"/>
      <c r="HYV37" s="85"/>
      <c r="HYW37" s="74"/>
      <c r="HYX37" s="74"/>
      <c r="HYY37" s="85"/>
      <c r="HYZ37" s="80"/>
      <c r="HZA37" s="80"/>
      <c r="HZB37" s="85"/>
      <c r="HZC37" s="77"/>
      <c r="HZD37" s="74"/>
      <c r="HZE37" s="74"/>
      <c r="HZF37" s="85"/>
      <c r="HZG37" s="74"/>
      <c r="HZH37" s="74"/>
      <c r="HZI37" s="85"/>
      <c r="HZJ37" s="74"/>
      <c r="HZK37" s="74"/>
      <c r="HZL37" s="85"/>
      <c r="HZM37" s="74"/>
      <c r="HZN37" s="74"/>
      <c r="HZO37" s="85"/>
      <c r="HZP37" s="80"/>
      <c r="HZQ37" s="80"/>
      <c r="HZR37" s="85"/>
      <c r="HZS37" s="77"/>
      <c r="HZT37" s="74"/>
      <c r="HZU37" s="74"/>
      <c r="HZV37" s="85"/>
      <c r="HZW37" s="74"/>
      <c r="HZX37" s="74"/>
      <c r="HZY37" s="85"/>
      <c r="HZZ37" s="74"/>
      <c r="IAA37" s="74"/>
      <c r="IAB37" s="85"/>
      <c r="IAC37" s="74"/>
      <c r="IAD37" s="74"/>
      <c r="IAE37" s="85"/>
      <c r="IAF37" s="80"/>
      <c r="IAG37" s="80"/>
      <c r="IAH37" s="85"/>
      <c r="IAI37" s="77"/>
      <c r="IAJ37" s="74"/>
      <c r="IAK37" s="74"/>
      <c r="IAL37" s="85"/>
      <c r="IAM37" s="74"/>
      <c r="IAN37" s="74"/>
      <c r="IAO37" s="85"/>
      <c r="IAP37" s="74"/>
      <c r="IAQ37" s="74"/>
      <c r="IAR37" s="85"/>
      <c r="IAS37" s="74"/>
      <c r="IAT37" s="74"/>
      <c r="IAU37" s="85"/>
      <c r="IAV37" s="80"/>
      <c r="IAW37" s="80"/>
      <c r="IAX37" s="85"/>
      <c r="IAY37" s="77"/>
      <c r="IAZ37" s="74"/>
      <c r="IBA37" s="74"/>
      <c r="IBB37" s="85"/>
      <c r="IBC37" s="74"/>
      <c r="IBD37" s="74"/>
      <c r="IBE37" s="85"/>
      <c r="IBF37" s="74"/>
      <c r="IBG37" s="74"/>
      <c r="IBH37" s="85"/>
      <c r="IBI37" s="74"/>
      <c r="IBJ37" s="74"/>
      <c r="IBK37" s="85"/>
      <c r="IBL37" s="80"/>
      <c r="IBM37" s="80"/>
      <c r="IBN37" s="85"/>
      <c r="IBO37" s="77"/>
      <c r="IBP37" s="74"/>
      <c r="IBQ37" s="74"/>
      <c r="IBR37" s="85"/>
      <c r="IBS37" s="74"/>
      <c r="IBT37" s="74"/>
      <c r="IBU37" s="85"/>
      <c r="IBV37" s="74"/>
      <c r="IBW37" s="74"/>
      <c r="IBX37" s="85"/>
      <c r="IBY37" s="74"/>
      <c r="IBZ37" s="74"/>
      <c r="ICA37" s="85"/>
      <c r="ICB37" s="80"/>
      <c r="ICC37" s="80"/>
      <c r="ICD37" s="85"/>
      <c r="ICE37" s="77"/>
      <c r="ICF37" s="74"/>
      <c r="ICG37" s="74"/>
      <c r="ICH37" s="85"/>
      <c r="ICI37" s="74"/>
      <c r="ICJ37" s="74"/>
      <c r="ICK37" s="85"/>
      <c r="ICL37" s="74"/>
      <c r="ICM37" s="74"/>
      <c r="ICN37" s="85"/>
      <c r="ICO37" s="74"/>
      <c r="ICP37" s="74"/>
      <c r="ICQ37" s="85"/>
      <c r="ICR37" s="80"/>
      <c r="ICS37" s="80"/>
      <c r="ICT37" s="85"/>
      <c r="ICU37" s="77"/>
      <c r="ICV37" s="74"/>
      <c r="ICW37" s="74"/>
      <c r="ICX37" s="85"/>
      <c r="ICY37" s="74"/>
      <c r="ICZ37" s="74"/>
      <c r="IDA37" s="85"/>
      <c r="IDB37" s="74"/>
      <c r="IDC37" s="74"/>
      <c r="IDD37" s="85"/>
      <c r="IDE37" s="74"/>
      <c r="IDF37" s="74"/>
      <c r="IDG37" s="85"/>
      <c r="IDH37" s="80"/>
      <c r="IDI37" s="80"/>
      <c r="IDJ37" s="85"/>
      <c r="IDK37" s="77"/>
      <c r="IDL37" s="74"/>
      <c r="IDM37" s="74"/>
      <c r="IDN37" s="85"/>
      <c r="IDO37" s="74"/>
      <c r="IDP37" s="74"/>
      <c r="IDQ37" s="85"/>
      <c r="IDR37" s="74"/>
      <c r="IDS37" s="74"/>
      <c r="IDT37" s="85"/>
      <c r="IDU37" s="74"/>
      <c r="IDV37" s="74"/>
      <c r="IDW37" s="85"/>
      <c r="IDX37" s="80"/>
      <c r="IDY37" s="80"/>
      <c r="IDZ37" s="85"/>
      <c r="IEA37" s="77"/>
      <c r="IEB37" s="74"/>
      <c r="IEC37" s="74"/>
      <c r="IED37" s="85"/>
      <c r="IEE37" s="74"/>
      <c r="IEF37" s="74"/>
      <c r="IEG37" s="85"/>
      <c r="IEH37" s="74"/>
      <c r="IEI37" s="74"/>
      <c r="IEJ37" s="85"/>
      <c r="IEK37" s="74"/>
      <c r="IEL37" s="74"/>
      <c r="IEM37" s="85"/>
      <c r="IEN37" s="80"/>
      <c r="IEO37" s="80"/>
      <c r="IEP37" s="85"/>
      <c r="IEQ37" s="77"/>
      <c r="IER37" s="74"/>
      <c r="IES37" s="74"/>
      <c r="IET37" s="85"/>
      <c r="IEU37" s="74"/>
      <c r="IEV37" s="74"/>
      <c r="IEW37" s="85"/>
      <c r="IEX37" s="74"/>
      <c r="IEY37" s="74"/>
      <c r="IEZ37" s="85"/>
      <c r="IFA37" s="74"/>
      <c r="IFB37" s="74"/>
      <c r="IFC37" s="85"/>
      <c r="IFD37" s="80"/>
      <c r="IFE37" s="80"/>
      <c r="IFF37" s="85"/>
      <c r="IFG37" s="77"/>
      <c r="IFH37" s="74"/>
      <c r="IFI37" s="74"/>
      <c r="IFJ37" s="85"/>
      <c r="IFK37" s="74"/>
      <c r="IFL37" s="74"/>
      <c r="IFM37" s="85"/>
      <c r="IFN37" s="74"/>
      <c r="IFO37" s="74"/>
      <c r="IFP37" s="85"/>
      <c r="IFQ37" s="74"/>
      <c r="IFR37" s="74"/>
      <c r="IFS37" s="85"/>
      <c r="IFT37" s="80"/>
      <c r="IFU37" s="80"/>
      <c r="IFV37" s="85"/>
      <c r="IFW37" s="77"/>
      <c r="IFX37" s="74"/>
      <c r="IFY37" s="74"/>
      <c r="IFZ37" s="85"/>
      <c r="IGA37" s="74"/>
      <c r="IGB37" s="74"/>
      <c r="IGC37" s="85"/>
      <c r="IGD37" s="74"/>
      <c r="IGE37" s="74"/>
      <c r="IGF37" s="85"/>
      <c r="IGG37" s="74"/>
      <c r="IGH37" s="74"/>
      <c r="IGI37" s="85"/>
      <c r="IGJ37" s="80"/>
      <c r="IGK37" s="80"/>
      <c r="IGL37" s="85"/>
      <c r="IGM37" s="77"/>
      <c r="IGN37" s="74"/>
      <c r="IGO37" s="74"/>
      <c r="IGP37" s="85"/>
      <c r="IGQ37" s="74"/>
      <c r="IGR37" s="74"/>
      <c r="IGS37" s="85"/>
      <c r="IGT37" s="74"/>
      <c r="IGU37" s="74"/>
      <c r="IGV37" s="85"/>
      <c r="IGW37" s="74"/>
      <c r="IGX37" s="74"/>
      <c r="IGY37" s="85"/>
      <c r="IGZ37" s="80"/>
      <c r="IHA37" s="80"/>
      <c r="IHB37" s="85"/>
      <c r="IHC37" s="77"/>
      <c r="IHD37" s="74"/>
      <c r="IHE37" s="74"/>
      <c r="IHF37" s="85"/>
      <c r="IHG37" s="74"/>
      <c r="IHH37" s="74"/>
      <c r="IHI37" s="85"/>
      <c r="IHJ37" s="74"/>
      <c r="IHK37" s="74"/>
      <c r="IHL37" s="85"/>
      <c r="IHM37" s="74"/>
      <c r="IHN37" s="74"/>
      <c r="IHO37" s="85"/>
      <c r="IHP37" s="80"/>
      <c r="IHQ37" s="80"/>
      <c r="IHR37" s="85"/>
      <c r="IHS37" s="77"/>
      <c r="IHT37" s="74"/>
      <c r="IHU37" s="74"/>
      <c r="IHV37" s="85"/>
      <c r="IHW37" s="74"/>
      <c r="IHX37" s="74"/>
      <c r="IHY37" s="85"/>
      <c r="IHZ37" s="74"/>
      <c r="IIA37" s="74"/>
      <c r="IIB37" s="85"/>
      <c r="IIC37" s="74"/>
      <c r="IID37" s="74"/>
      <c r="IIE37" s="85"/>
      <c r="IIF37" s="80"/>
      <c r="IIG37" s="80"/>
      <c r="IIH37" s="85"/>
      <c r="III37" s="77"/>
      <c r="IIJ37" s="74"/>
      <c r="IIK37" s="74"/>
      <c r="IIL37" s="85"/>
      <c r="IIM37" s="74"/>
      <c r="IIN37" s="74"/>
      <c r="IIO37" s="85"/>
      <c r="IIP37" s="74"/>
      <c r="IIQ37" s="74"/>
      <c r="IIR37" s="85"/>
      <c r="IIS37" s="74"/>
      <c r="IIT37" s="74"/>
      <c r="IIU37" s="85"/>
      <c r="IIV37" s="80"/>
      <c r="IIW37" s="80"/>
      <c r="IIX37" s="85"/>
      <c r="IIY37" s="77"/>
      <c r="IIZ37" s="74"/>
      <c r="IJA37" s="74"/>
      <c r="IJB37" s="85"/>
      <c r="IJC37" s="74"/>
      <c r="IJD37" s="74"/>
      <c r="IJE37" s="85"/>
      <c r="IJF37" s="74"/>
      <c r="IJG37" s="74"/>
      <c r="IJH37" s="85"/>
      <c r="IJI37" s="74"/>
      <c r="IJJ37" s="74"/>
      <c r="IJK37" s="85"/>
      <c r="IJL37" s="80"/>
      <c r="IJM37" s="80"/>
      <c r="IJN37" s="85"/>
      <c r="IJO37" s="77"/>
      <c r="IJP37" s="74"/>
      <c r="IJQ37" s="74"/>
      <c r="IJR37" s="85"/>
      <c r="IJS37" s="74"/>
      <c r="IJT37" s="74"/>
      <c r="IJU37" s="85"/>
      <c r="IJV37" s="74"/>
      <c r="IJW37" s="74"/>
      <c r="IJX37" s="85"/>
      <c r="IJY37" s="74"/>
      <c r="IJZ37" s="74"/>
      <c r="IKA37" s="85"/>
      <c r="IKB37" s="80"/>
      <c r="IKC37" s="80"/>
      <c r="IKD37" s="85"/>
      <c r="IKE37" s="77"/>
      <c r="IKF37" s="74"/>
      <c r="IKG37" s="74"/>
      <c r="IKH37" s="85"/>
      <c r="IKI37" s="74"/>
      <c r="IKJ37" s="74"/>
      <c r="IKK37" s="85"/>
      <c r="IKL37" s="74"/>
      <c r="IKM37" s="74"/>
      <c r="IKN37" s="85"/>
      <c r="IKO37" s="74"/>
      <c r="IKP37" s="74"/>
      <c r="IKQ37" s="85"/>
      <c r="IKR37" s="80"/>
      <c r="IKS37" s="80"/>
      <c r="IKT37" s="85"/>
      <c r="IKU37" s="77"/>
      <c r="IKV37" s="74"/>
      <c r="IKW37" s="74"/>
      <c r="IKX37" s="85"/>
      <c r="IKY37" s="74"/>
      <c r="IKZ37" s="74"/>
      <c r="ILA37" s="85"/>
      <c r="ILB37" s="74"/>
      <c r="ILC37" s="74"/>
      <c r="ILD37" s="85"/>
      <c r="ILE37" s="74"/>
      <c r="ILF37" s="74"/>
      <c r="ILG37" s="85"/>
      <c r="ILH37" s="80"/>
      <c r="ILI37" s="80"/>
      <c r="ILJ37" s="85"/>
      <c r="ILK37" s="77"/>
      <c r="ILL37" s="74"/>
      <c r="ILM37" s="74"/>
      <c r="ILN37" s="85"/>
      <c r="ILO37" s="74"/>
      <c r="ILP37" s="74"/>
      <c r="ILQ37" s="85"/>
      <c r="ILR37" s="74"/>
      <c r="ILS37" s="74"/>
      <c r="ILT37" s="85"/>
      <c r="ILU37" s="74"/>
      <c r="ILV37" s="74"/>
      <c r="ILW37" s="85"/>
      <c r="ILX37" s="80"/>
      <c r="ILY37" s="80"/>
      <c r="ILZ37" s="85"/>
      <c r="IMA37" s="77"/>
      <c r="IMB37" s="74"/>
      <c r="IMC37" s="74"/>
      <c r="IMD37" s="85"/>
      <c r="IME37" s="74"/>
      <c r="IMF37" s="74"/>
      <c r="IMG37" s="85"/>
      <c r="IMH37" s="74"/>
      <c r="IMI37" s="74"/>
      <c r="IMJ37" s="85"/>
      <c r="IMK37" s="74"/>
      <c r="IML37" s="74"/>
      <c r="IMM37" s="85"/>
      <c r="IMN37" s="80"/>
      <c r="IMO37" s="80"/>
      <c r="IMP37" s="85"/>
      <c r="IMQ37" s="77"/>
      <c r="IMR37" s="74"/>
      <c r="IMS37" s="74"/>
      <c r="IMT37" s="85"/>
      <c r="IMU37" s="74"/>
      <c r="IMV37" s="74"/>
      <c r="IMW37" s="85"/>
      <c r="IMX37" s="74"/>
      <c r="IMY37" s="74"/>
      <c r="IMZ37" s="85"/>
      <c r="INA37" s="74"/>
      <c r="INB37" s="74"/>
      <c r="INC37" s="85"/>
      <c r="IND37" s="80"/>
      <c r="INE37" s="80"/>
      <c r="INF37" s="85"/>
      <c r="ING37" s="77"/>
      <c r="INH37" s="74"/>
      <c r="INI37" s="74"/>
      <c r="INJ37" s="85"/>
      <c r="INK37" s="74"/>
      <c r="INL37" s="74"/>
      <c r="INM37" s="85"/>
      <c r="INN37" s="74"/>
      <c r="INO37" s="74"/>
      <c r="INP37" s="85"/>
      <c r="INQ37" s="74"/>
      <c r="INR37" s="74"/>
      <c r="INS37" s="85"/>
      <c r="INT37" s="80"/>
      <c r="INU37" s="80"/>
      <c r="INV37" s="85"/>
      <c r="INW37" s="77"/>
      <c r="INX37" s="74"/>
      <c r="INY37" s="74"/>
      <c r="INZ37" s="85"/>
      <c r="IOA37" s="74"/>
      <c r="IOB37" s="74"/>
      <c r="IOC37" s="85"/>
      <c r="IOD37" s="74"/>
      <c r="IOE37" s="74"/>
      <c r="IOF37" s="85"/>
      <c r="IOG37" s="74"/>
      <c r="IOH37" s="74"/>
      <c r="IOI37" s="85"/>
      <c r="IOJ37" s="80"/>
      <c r="IOK37" s="80"/>
      <c r="IOL37" s="85"/>
      <c r="IOM37" s="77"/>
      <c r="ION37" s="74"/>
      <c r="IOO37" s="74"/>
      <c r="IOP37" s="85"/>
      <c r="IOQ37" s="74"/>
      <c r="IOR37" s="74"/>
      <c r="IOS37" s="85"/>
      <c r="IOT37" s="74"/>
      <c r="IOU37" s="74"/>
      <c r="IOV37" s="85"/>
      <c r="IOW37" s="74"/>
      <c r="IOX37" s="74"/>
      <c r="IOY37" s="85"/>
      <c r="IOZ37" s="80"/>
      <c r="IPA37" s="80"/>
      <c r="IPB37" s="85"/>
      <c r="IPC37" s="77"/>
      <c r="IPD37" s="74"/>
      <c r="IPE37" s="74"/>
      <c r="IPF37" s="85"/>
      <c r="IPG37" s="74"/>
      <c r="IPH37" s="74"/>
      <c r="IPI37" s="85"/>
      <c r="IPJ37" s="74"/>
      <c r="IPK37" s="74"/>
      <c r="IPL37" s="85"/>
      <c r="IPM37" s="74"/>
      <c r="IPN37" s="74"/>
      <c r="IPO37" s="85"/>
      <c r="IPP37" s="80"/>
      <c r="IPQ37" s="80"/>
      <c r="IPR37" s="85"/>
      <c r="IPS37" s="77"/>
      <c r="IPT37" s="74"/>
      <c r="IPU37" s="74"/>
      <c r="IPV37" s="85"/>
      <c r="IPW37" s="74"/>
      <c r="IPX37" s="74"/>
      <c r="IPY37" s="85"/>
      <c r="IPZ37" s="74"/>
      <c r="IQA37" s="74"/>
      <c r="IQB37" s="85"/>
      <c r="IQC37" s="74"/>
      <c r="IQD37" s="74"/>
      <c r="IQE37" s="85"/>
      <c r="IQF37" s="80"/>
      <c r="IQG37" s="80"/>
      <c r="IQH37" s="85"/>
      <c r="IQI37" s="77"/>
      <c r="IQJ37" s="74"/>
      <c r="IQK37" s="74"/>
      <c r="IQL37" s="85"/>
      <c r="IQM37" s="74"/>
      <c r="IQN37" s="74"/>
      <c r="IQO37" s="85"/>
      <c r="IQP37" s="74"/>
      <c r="IQQ37" s="74"/>
      <c r="IQR37" s="85"/>
      <c r="IQS37" s="74"/>
      <c r="IQT37" s="74"/>
      <c r="IQU37" s="85"/>
      <c r="IQV37" s="80"/>
      <c r="IQW37" s="80"/>
      <c r="IQX37" s="85"/>
      <c r="IQY37" s="77"/>
      <c r="IQZ37" s="74"/>
      <c r="IRA37" s="74"/>
      <c r="IRB37" s="85"/>
      <c r="IRC37" s="74"/>
      <c r="IRD37" s="74"/>
      <c r="IRE37" s="85"/>
      <c r="IRF37" s="74"/>
      <c r="IRG37" s="74"/>
      <c r="IRH37" s="85"/>
      <c r="IRI37" s="74"/>
      <c r="IRJ37" s="74"/>
      <c r="IRK37" s="85"/>
      <c r="IRL37" s="80"/>
      <c r="IRM37" s="80"/>
      <c r="IRN37" s="85"/>
      <c r="IRO37" s="77"/>
      <c r="IRP37" s="74"/>
      <c r="IRQ37" s="74"/>
      <c r="IRR37" s="85"/>
      <c r="IRS37" s="74"/>
      <c r="IRT37" s="74"/>
      <c r="IRU37" s="85"/>
      <c r="IRV37" s="74"/>
      <c r="IRW37" s="74"/>
      <c r="IRX37" s="85"/>
      <c r="IRY37" s="74"/>
      <c r="IRZ37" s="74"/>
      <c r="ISA37" s="85"/>
      <c r="ISB37" s="80"/>
      <c r="ISC37" s="80"/>
      <c r="ISD37" s="85"/>
      <c r="ISE37" s="77"/>
      <c r="ISF37" s="74"/>
      <c r="ISG37" s="74"/>
      <c r="ISH37" s="85"/>
      <c r="ISI37" s="74"/>
      <c r="ISJ37" s="74"/>
      <c r="ISK37" s="85"/>
      <c r="ISL37" s="74"/>
      <c r="ISM37" s="74"/>
      <c r="ISN37" s="85"/>
      <c r="ISO37" s="74"/>
      <c r="ISP37" s="74"/>
      <c r="ISQ37" s="85"/>
      <c r="ISR37" s="80"/>
      <c r="ISS37" s="80"/>
      <c r="IST37" s="85"/>
      <c r="ISU37" s="77"/>
      <c r="ISV37" s="74"/>
      <c r="ISW37" s="74"/>
      <c r="ISX37" s="85"/>
      <c r="ISY37" s="74"/>
      <c r="ISZ37" s="74"/>
      <c r="ITA37" s="85"/>
      <c r="ITB37" s="74"/>
      <c r="ITC37" s="74"/>
      <c r="ITD37" s="85"/>
      <c r="ITE37" s="74"/>
      <c r="ITF37" s="74"/>
      <c r="ITG37" s="85"/>
      <c r="ITH37" s="80"/>
      <c r="ITI37" s="80"/>
      <c r="ITJ37" s="85"/>
      <c r="ITK37" s="77"/>
      <c r="ITL37" s="74"/>
      <c r="ITM37" s="74"/>
      <c r="ITN37" s="85"/>
      <c r="ITO37" s="74"/>
      <c r="ITP37" s="74"/>
      <c r="ITQ37" s="85"/>
      <c r="ITR37" s="74"/>
      <c r="ITS37" s="74"/>
      <c r="ITT37" s="85"/>
      <c r="ITU37" s="74"/>
      <c r="ITV37" s="74"/>
      <c r="ITW37" s="85"/>
      <c r="ITX37" s="80"/>
      <c r="ITY37" s="80"/>
      <c r="ITZ37" s="85"/>
      <c r="IUA37" s="77"/>
      <c r="IUB37" s="74"/>
      <c r="IUC37" s="74"/>
      <c r="IUD37" s="85"/>
      <c r="IUE37" s="74"/>
      <c r="IUF37" s="74"/>
      <c r="IUG37" s="85"/>
      <c r="IUH37" s="74"/>
      <c r="IUI37" s="74"/>
      <c r="IUJ37" s="85"/>
      <c r="IUK37" s="74"/>
      <c r="IUL37" s="74"/>
      <c r="IUM37" s="85"/>
      <c r="IUN37" s="80"/>
      <c r="IUO37" s="80"/>
      <c r="IUP37" s="85"/>
      <c r="IUQ37" s="77"/>
      <c r="IUR37" s="74"/>
      <c r="IUS37" s="74"/>
      <c r="IUT37" s="85"/>
      <c r="IUU37" s="74"/>
      <c r="IUV37" s="74"/>
      <c r="IUW37" s="85"/>
      <c r="IUX37" s="74"/>
      <c r="IUY37" s="74"/>
      <c r="IUZ37" s="85"/>
      <c r="IVA37" s="74"/>
      <c r="IVB37" s="74"/>
      <c r="IVC37" s="85"/>
      <c r="IVD37" s="80"/>
      <c r="IVE37" s="80"/>
      <c r="IVF37" s="85"/>
      <c r="IVG37" s="77"/>
      <c r="IVH37" s="74"/>
      <c r="IVI37" s="74"/>
      <c r="IVJ37" s="85"/>
      <c r="IVK37" s="74"/>
      <c r="IVL37" s="74"/>
      <c r="IVM37" s="85"/>
      <c r="IVN37" s="74"/>
      <c r="IVO37" s="74"/>
      <c r="IVP37" s="85"/>
      <c r="IVQ37" s="74"/>
      <c r="IVR37" s="74"/>
      <c r="IVS37" s="85"/>
      <c r="IVT37" s="80"/>
      <c r="IVU37" s="80"/>
      <c r="IVV37" s="85"/>
      <c r="IVW37" s="77"/>
      <c r="IVX37" s="74"/>
      <c r="IVY37" s="74"/>
      <c r="IVZ37" s="85"/>
      <c r="IWA37" s="74"/>
      <c r="IWB37" s="74"/>
      <c r="IWC37" s="85"/>
      <c r="IWD37" s="74"/>
      <c r="IWE37" s="74"/>
      <c r="IWF37" s="85"/>
      <c r="IWG37" s="74"/>
      <c r="IWH37" s="74"/>
      <c r="IWI37" s="85"/>
      <c r="IWJ37" s="80"/>
      <c r="IWK37" s="80"/>
      <c r="IWL37" s="85"/>
      <c r="IWM37" s="77"/>
      <c r="IWN37" s="74"/>
      <c r="IWO37" s="74"/>
      <c r="IWP37" s="85"/>
      <c r="IWQ37" s="74"/>
      <c r="IWR37" s="74"/>
      <c r="IWS37" s="85"/>
      <c r="IWT37" s="74"/>
      <c r="IWU37" s="74"/>
      <c r="IWV37" s="85"/>
      <c r="IWW37" s="74"/>
      <c r="IWX37" s="74"/>
      <c r="IWY37" s="85"/>
      <c r="IWZ37" s="80"/>
      <c r="IXA37" s="80"/>
      <c r="IXB37" s="85"/>
      <c r="IXC37" s="77"/>
      <c r="IXD37" s="74"/>
      <c r="IXE37" s="74"/>
      <c r="IXF37" s="85"/>
      <c r="IXG37" s="74"/>
      <c r="IXH37" s="74"/>
      <c r="IXI37" s="85"/>
      <c r="IXJ37" s="74"/>
      <c r="IXK37" s="74"/>
      <c r="IXL37" s="85"/>
      <c r="IXM37" s="74"/>
      <c r="IXN37" s="74"/>
      <c r="IXO37" s="85"/>
      <c r="IXP37" s="80"/>
      <c r="IXQ37" s="80"/>
      <c r="IXR37" s="85"/>
      <c r="IXS37" s="77"/>
      <c r="IXT37" s="74"/>
      <c r="IXU37" s="74"/>
      <c r="IXV37" s="85"/>
      <c r="IXW37" s="74"/>
      <c r="IXX37" s="74"/>
      <c r="IXY37" s="85"/>
      <c r="IXZ37" s="74"/>
      <c r="IYA37" s="74"/>
      <c r="IYB37" s="85"/>
      <c r="IYC37" s="74"/>
      <c r="IYD37" s="74"/>
      <c r="IYE37" s="85"/>
      <c r="IYF37" s="80"/>
      <c r="IYG37" s="80"/>
      <c r="IYH37" s="85"/>
      <c r="IYI37" s="77"/>
      <c r="IYJ37" s="74"/>
      <c r="IYK37" s="74"/>
      <c r="IYL37" s="85"/>
      <c r="IYM37" s="74"/>
      <c r="IYN37" s="74"/>
      <c r="IYO37" s="85"/>
      <c r="IYP37" s="74"/>
      <c r="IYQ37" s="74"/>
      <c r="IYR37" s="85"/>
      <c r="IYS37" s="74"/>
      <c r="IYT37" s="74"/>
      <c r="IYU37" s="85"/>
      <c r="IYV37" s="80"/>
      <c r="IYW37" s="80"/>
      <c r="IYX37" s="85"/>
      <c r="IYY37" s="77"/>
      <c r="IYZ37" s="74"/>
      <c r="IZA37" s="74"/>
      <c r="IZB37" s="85"/>
      <c r="IZC37" s="74"/>
      <c r="IZD37" s="74"/>
      <c r="IZE37" s="85"/>
      <c r="IZF37" s="74"/>
      <c r="IZG37" s="74"/>
      <c r="IZH37" s="85"/>
      <c r="IZI37" s="74"/>
      <c r="IZJ37" s="74"/>
      <c r="IZK37" s="85"/>
      <c r="IZL37" s="80"/>
      <c r="IZM37" s="80"/>
      <c r="IZN37" s="85"/>
      <c r="IZO37" s="77"/>
      <c r="IZP37" s="74"/>
      <c r="IZQ37" s="74"/>
      <c r="IZR37" s="85"/>
      <c r="IZS37" s="74"/>
      <c r="IZT37" s="74"/>
      <c r="IZU37" s="85"/>
      <c r="IZV37" s="74"/>
      <c r="IZW37" s="74"/>
      <c r="IZX37" s="85"/>
      <c r="IZY37" s="74"/>
      <c r="IZZ37" s="74"/>
      <c r="JAA37" s="85"/>
      <c r="JAB37" s="80"/>
      <c r="JAC37" s="80"/>
      <c r="JAD37" s="85"/>
      <c r="JAE37" s="77"/>
      <c r="JAF37" s="74"/>
      <c r="JAG37" s="74"/>
      <c r="JAH37" s="85"/>
      <c r="JAI37" s="74"/>
      <c r="JAJ37" s="74"/>
      <c r="JAK37" s="85"/>
      <c r="JAL37" s="74"/>
      <c r="JAM37" s="74"/>
      <c r="JAN37" s="85"/>
      <c r="JAO37" s="74"/>
      <c r="JAP37" s="74"/>
      <c r="JAQ37" s="85"/>
      <c r="JAR37" s="80"/>
      <c r="JAS37" s="80"/>
      <c r="JAT37" s="85"/>
      <c r="JAU37" s="77"/>
      <c r="JAV37" s="74"/>
      <c r="JAW37" s="74"/>
      <c r="JAX37" s="85"/>
      <c r="JAY37" s="74"/>
      <c r="JAZ37" s="74"/>
      <c r="JBA37" s="85"/>
      <c r="JBB37" s="74"/>
      <c r="JBC37" s="74"/>
      <c r="JBD37" s="85"/>
      <c r="JBE37" s="74"/>
      <c r="JBF37" s="74"/>
      <c r="JBG37" s="85"/>
      <c r="JBH37" s="80"/>
      <c r="JBI37" s="80"/>
      <c r="JBJ37" s="85"/>
      <c r="JBK37" s="77"/>
      <c r="JBL37" s="74"/>
      <c r="JBM37" s="74"/>
      <c r="JBN37" s="85"/>
      <c r="JBO37" s="74"/>
      <c r="JBP37" s="74"/>
      <c r="JBQ37" s="85"/>
      <c r="JBR37" s="74"/>
      <c r="JBS37" s="74"/>
      <c r="JBT37" s="85"/>
      <c r="JBU37" s="74"/>
      <c r="JBV37" s="74"/>
      <c r="JBW37" s="85"/>
      <c r="JBX37" s="80"/>
      <c r="JBY37" s="80"/>
      <c r="JBZ37" s="85"/>
      <c r="JCA37" s="77"/>
      <c r="JCB37" s="74"/>
      <c r="JCC37" s="74"/>
      <c r="JCD37" s="85"/>
      <c r="JCE37" s="74"/>
      <c r="JCF37" s="74"/>
      <c r="JCG37" s="85"/>
      <c r="JCH37" s="74"/>
      <c r="JCI37" s="74"/>
      <c r="JCJ37" s="85"/>
      <c r="JCK37" s="74"/>
      <c r="JCL37" s="74"/>
      <c r="JCM37" s="85"/>
      <c r="JCN37" s="80"/>
      <c r="JCO37" s="80"/>
      <c r="JCP37" s="85"/>
      <c r="JCQ37" s="77"/>
      <c r="JCR37" s="74"/>
      <c r="JCS37" s="74"/>
      <c r="JCT37" s="85"/>
      <c r="JCU37" s="74"/>
      <c r="JCV37" s="74"/>
      <c r="JCW37" s="85"/>
      <c r="JCX37" s="74"/>
      <c r="JCY37" s="74"/>
      <c r="JCZ37" s="85"/>
      <c r="JDA37" s="74"/>
      <c r="JDB37" s="74"/>
      <c r="JDC37" s="85"/>
      <c r="JDD37" s="80"/>
      <c r="JDE37" s="80"/>
      <c r="JDF37" s="85"/>
      <c r="JDG37" s="77"/>
      <c r="JDH37" s="74"/>
      <c r="JDI37" s="74"/>
      <c r="JDJ37" s="85"/>
      <c r="JDK37" s="74"/>
      <c r="JDL37" s="74"/>
      <c r="JDM37" s="85"/>
      <c r="JDN37" s="74"/>
      <c r="JDO37" s="74"/>
      <c r="JDP37" s="85"/>
      <c r="JDQ37" s="74"/>
      <c r="JDR37" s="74"/>
      <c r="JDS37" s="85"/>
      <c r="JDT37" s="80"/>
      <c r="JDU37" s="80"/>
      <c r="JDV37" s="85"/>
      <c r="JDW37" s="77"/>
      <c r="JDX37" s="74"/>
      <c r="JDY37" s="74"/>
      <c r="JDZ37" s="85"/>
      <c r="JEA37" s="74"/>
      <c r="JEB37" s="74"/>
      <c r="JEC37" s="85"/>
      <c r="JED37" s="74"/>
      <c r="JEE37" s="74"/>
      <c r="JEF37" s="85"/>
      <c r="JEG37" s="74"/>
      <c r="JEH37" s="74"/>
      <c r="JEI37" s="85"/>
      <c r="JEJ37" s="80"/>
      <c r="JEK37" s="80"/>
      <c r="JEL37" s="85"/>
      <c r="JEM37" s="77"/>
      <c r="JEN37" s="74"/>
      <c r="JEO37" s="74"/>
      <c r="JEP37" s="85"/>
      <c r="JEQ37" s="74"/>
      <c r="JER37" s="74"/>
      <c r="JES37" s="85"/>
      <c r="JET37" s="74"/>
      <c r="JEU37" s="74"/>
      <c r="JEV37" s="85"/>
      <c r="JEW37" s="74"/>
      <c r="JEX37" s="74"/>
      <c r="JEY37" s="85"/>
      <c r="JEZ37" s="80"/>
      <c r="JFA37" s="80"/>
      <c r="JFB37" s="85"/>
      <c r="JFC37" s="77"/>
      <c r="JFD37" s="74"/>
      <c r="JFE37" s="74"/>
      <c r="JFF37" s="85"/>
      <c r="JFG37" s="74"/>
      <c r="JFH37" s="74"/>
      <c r="JFI37" s="85"/>
      <c r="JFJ37" s="74"/>
      <c r="JFK37" s="74"/>
      <c r="JFL37" s="85"/>
      <c r="JFM37" s="74"/>
      <c r="JFN37" s="74"/>
      <c r="JFO37" s="85"/>
      <c r="JFP37" s="80"/>
      <c r="JFQ37" s="80"/>
      <c r="JFR37" s="85"/>
      <c r="JFS37" s="77"/>
      <c r="JFT37" s="74"/>
      <c r="JFU37" s="74"/>
      <c r="JFV37" s="85"/>
      <c r="JFW37" s="74"/>
      <c r="JFX37" s="74"/>
      <c r="JFY37" s="85"/>
      <c r="JFZ37" s="74"/>
      <c r="JGA37" s="74"/>
      <c r="JGB37" s="85"/>
      <c r="JGC37" s="74"/>
      <c r="JGD37" s="74"/>
      <c r="JGE37" s="85"/>
      <c r="JGF37" s="80"/>
      <c r="JGG37" s="80"/>
      <c r="JGH37" s="85"/>
      <c r="JGI37" s="77"/>
      <c r="JGJ37" s="74"/>
      <c r="JGK37" s="74"/>
      <c r="JGL37" s="85"/>
      <c r="JGM37" s="74"/>
      <c r="JGN37" s="74"/>
      <c r="JGO37" s="85"/>
      <c r="JGP37" s="74"/>
      <c r="JGQ37" s="74"/>
      <c r="JGR37" s="85"/>
      <c r="JGS37" s="74"/>
      <c r="JGT37" s="74"/>
      <c r="JGU37" s="85"/>
      <c r="JGV37" s="80"/>
      <c r="JGW37" s="80"/>
      <c r="JGX37" s="85"/>
      <c r="JGY37" s="77"/>
      <c r="JGZ37" s="74"/>
      <c r="JHA37" s="74"/>
      <c r="JHB37" s="85"/>
      <c r="JHC37" s="74"/>
      <c r="JHD37" s="74"/>
      <c r="JHE37" s="85"/>
      <c r="JHF37" s="74"/>
      <c r="JHG37" s="74"/>
      <c r="JHH37" s="85"/>
      <c r="JHI37" s="74"/>
      <c r="JHJ37" s="74"/>
      <c r="JHK37" s="85"/>
      <c r="JHL37" s="80"/>
      <c r="JHM37" s="80"/>
      <c r="JHN37" s="85"/>
      <c r="JHO37" s="77"/>
      <c r="JHP37" s="74"/>
      <c r="JHQ37" s="74"/>
      <c r="JHR37" s="85"/>
      <c r="JHS37" s="74"/>
      <c r="JHT37" s="74"/>
      <c r="JHU37" s="85"/>
      <c r="JHV37" s="74"/>
      <c r="JHW37" s="74"/>
      <c r="JHX37" s="85"/>
      <c r="JHY37" s="74"/>
      <c r="JHZ37" s="74"/>
      <c r="JIA37" s="85"/>
      <c r="JIB37" s="80"/>
      <c r="JIC37" s="80"/>
      <c r="JID37" s="85"/>
      <c r="JIE37" s="77"/>
      <c r="JIF37" s="74"/>
      <c r="JIG37" s="74"/>
      <c r="JIH37" s="85"/>
      <c r="JII37" s="74"/>
      <c r="JIJ37" s="74"/>
      <c r="JIK37" s="85"/>
      <c r="JIL37" s="74"/>
      <c r="JIM37" s="74"/>
      <c r="JIN37" s="85"/>
      <c r="JIO37" s="74"/>
      <c r="JIP37" s="74"/>
      <c r="JIQ37" s="85"/>
      <c r="JIR37" s="80"/>
      <c r="JIS37" s="80"/>
      <c r="JIT37" s="85"/>
      <c r="JIU37" s="77"/>
      <c r="JIV37" s="74"/>
      <c r="JIW37" s="74"/>
      <c r="JIX37" s="85"/>
      <c r="JIY37" s="74"/>
      <c r="JIZ37" s="74"/>
      <c r="JJA37" s="85"/>
      <c r="JJB37" s="74"/>
      <c r="JJC37" s="74"/>
      <c r="JJD37" s="85"/>
      <c r="JJE37" s="74"/>
      <c r="JJF37" s="74"/>
      <c r="JJG37" s="85"/>
      <c r="JJH37" s="80"/>
      <c r="JJI37" s="80"/>
      <c r="JJJ37" s="85"/>
      <c r="JJK37" s="77"/>
      <c r="JJL37" s="74"/>
      <c r="JJM37" s="74"/>
      <c r="JJN37" s="85"/>
      <c r="JJO37" s="74"/>
      <c r="JJP37" s="74"/>
      <c r="JJQ37" s="85"/>
      <c r="JJR37" s="74"/>
      <c r="JJS37" s="74"/>
      <c r="JJT37" s="85"/>
      <c r="JJU37" s="74"/>
      <c r="JJV37" s="74"/>
      <c r="JJW37" s="85"/>
      <c r="JJX37" s="80"/>
      <c r="JJY37" s="80"/>
      <c r="JJZ37" s="85"/>
      <c r="JKA37" s="77"/>
      <c r="JKB37" s="74"/>
      <c r="JKC37" s="74"/>
      <c r="JKD37" s="85"/>
      <c r="JKE37" s="74"/>
      <c r="JKF37" s="74"/>
      <c r="JKG37" s="85"/>
      <c r="JKH37" s="74"/>
      <c r="JKI37" s="74"/>
      <c r="JKJ37" s="85"/>
      <c r="JKK37" s="74"/>
      <c r="JKL37" s="74"/>
      <c r="JKM37" s="85"/>
      <c r="JKN37" s="80"/>
      <c r="JKO37" s="80"/>
      <c r="JKP37" s="85"/>
      <c r="JKQ37" s="77"/>
      <c r="JKR37" s="74"/>
      <c r="JKS37" s="74"/>
      <c r="JKT37" s="85"/>
      <c r="JKU37" s="74"/>
      <c r="JKV37" s="74"/>
      <c r="JKW37" s="85"/>
      <c r="JKX37" s="74"/>
      <c r="JKY37" s="74"/>
      <c r="JKZ37" s="85"/>
      <c r="JLA37" s="74"/>
      <c r="JLB37" s="74"/>
      <c r="JLC37" s="85"/>
      <c r="JLD37" s="80"/>
      <c r="JLE37" s="80"/>
      <c r="JLF37" s="85"/>
      <c r="JLG37" s="77"/>
      <c r="JLH37" s="74"/>
      <c r="JLI37" s="74"/>
      <c r="JLJ37" s="85"/>
      <c r="JLK37" s="74"/>
      <c r="JLL37" s="74"/>
      <c r="JLM37" s="85"/>
      <c r="JLN37" s="74"/>
      <c r="JLO37" s="74"/>
      <c r="JLP37" s="85"/>
      <c r="JLQ37" s="74"/>
      <c r="JLR37" s="74"/>
      <c r="JLS37" s="85"/>
      <c r="JLT37" s="80"/>
      <c r="JLU37" s="80"/>
      <c r="JLV37" s="85"/>
      <c r="JLW37" s="77"/>
      <c r="JLX37" s="74"/>
      <c r="JLY37" s="74"/>
      <c r="JLZ37" s="85"/>
      <c r="JMA37" s="74"/>
      <c r="JMB37" s="74"/>
      <c r="JMC37" s="85"/>
      <c r="JMD37" s="74"/>
      <c r="JME37" s="74"/>
      <c r="JMF37" s="85"/>
      <c r="JMG37" s="74"/>
      <c r="JMH37" s="74"/>
      <c r="JMI37" s="85"/>
      <c r="JMJ37" s="80"/>
      <c r="JMK37" s="80"/>
      <c r="JML37" s="85"/>
      <c r="JMM37" s="77"/>
      <c r="JMN37" s="74"/>
      <c r="JMO37" s="74"/>
      <c r="JMP37" s="85"/>
      <c r="JMQ37" s="74"/>
      <c r="JMR37" s="74"/>
      <c r="JMS37" s="85"/>
      <c r="JMT37" s="74"/>
      <c r="JMU37" s="74"/>
      <c r="JMV37" s="85"/>
      <c r="JMW37" s="74"/>
      <c r="JMX37" s="74"/>
      <c r="JMY37" s="85"/>
      <c r="JMZ37" s="80"/>
      <c r="JNA37" s="80"/>
      <c r="JNB37" s="85"/>
      <c r="JNC37" s="77"/>
      <c r="JND37" s="74"/>
      <c r="JNE37" s="74"/>
      <c r="JNF37" s="85"/>
      <c r="JNG37" s="74"/>
      <c r="JNH37" s="74"/>
      <c r="JNI37" s="85"/>
      <c r="JNJ37" s="74"/>
      <c r="JNK37" s="74"/>
      <c r="JNL37" s="85"/>
      <c r="JNM37" s="74"/>
      <c r="JNN37" s="74"/>
      <c r="JNO37" s="85"/>
      <c r="JNP37" s="80"/>
      <c r="JNQ37" s="80"/>
      <c r="JNR37" s="85"/>
      <c r="JNS37" s="77"/>
      <c r="JNT37" s="74"/>
      <c r="JNU37" s="74"/>
      <c r="JNV37" s="85"/>
      <c r="JNW37" s="74"/>
      <c r="JNX37" s="74"/>
      <c r="JNY37" s="85"/>
      <c r="JNZ37" s="74"/>
      <c r="JOA37" s="74"/>
      <c r="JOB37" s="85"/>
      <c r="JOC37" s="74"/>
      <c r="JOD37" s="74"/>
      <c r="JOE37" s="85"/>
      <c r="JOF37" s="80"/>
      <c r="JOG37" s="80"/>
      <c r="JOH37" s="85"/>
      <c r="JOI37" s="77"/>
      <c r="JOJ37" s="74"/>
      <c r="JOK37" s="74"/>
      <c r="JOL37" s="85"/>
      <c r="JOM37" s="74"/>
      <c r="JON37" s="74"/>
      <c r="JOO37" s="85"/>
      <c r="JOP37" s="74"/>
      <c r="JOQ37" s="74"/>
      <c r="JOR37" s="85"/>
      <c r="JOS37" s="74"/>
      <c r="JOT37" s="74"/>
      <c r="JOU37" s="85"/>
      <c r="JOV37" s="80"/>
      <c r="JOW37" s="80"/>
      <c r="JOX37" s="85"/>
      <c r="JOY37" s="77"/>
      <c r="JOZ37" s="74"/>
      <c r="JPA37" s="74"/>
      <c r="JPB37" s="85"/>
      <c r="JPC37" s="74"/>
      <c r="JPD37" s="74"/>
      <c r="JPE37" s="85"/>
      <c r="JPF37" s="74"/>
      <c r="JPG37" s="74"/>
      <c r="JPH37" s="85"/>
      <c r="JPI37" s="74"/>
      <c r="JPJ37" s="74"/>
      <c r="JPK37" s="85"/>
      <c r="JPL37" s="80"/>
      <c r="JPM37" s="80"/>
      <c r="JPN37" s="85"/>
      <c r="JPO37" s="77"/>
      <c r="JPP37" s="74"/>
      <c r="JPQ37" s="74"/>
      <c r="JPR37" s="85"/>
      <c r="JPS37" s="74"/>
      <c r="JPT37" s="74"/>
      <c r="JPU37" s="85"/>
      <c r="JPV37" s="74"/>
      <c r="JPW37" s="74"/>
      <c r="JPX37" s="85"/>
      <c r="JPY37" s="74"/>
      <c r="JPZ37" s="74"/>
      <c r="JQA37" s="85"/>
      <c r="JQB37" s="80"/>
      <c r="JQC37" s="80"/>
      <c r="JQD37" s="85"/>
      <c r="JQE37" s="77"/>
      <c r="JQF37" s="74"/>
      <c r="JQG37" s="74"/>
      <c r="JQH37" s="85"/>
      <c r="JQI37" s="74"/>
      <c r="JQJ37" s="74"/>
      <c r="JQK37" s="85"/>
      <c r="JQL37" s="74"/>
      <c r="JQM37" s="74"/>
      <c r="JQN37" s="85"/>
      <c r="JQO37" s="74"/>
      <c r="JQP37" s="74"/>
      <c r="JQQ37" s="85"/>
      <c r="JQR37" s="80"/>
      <c r="JQS37" s="80"/>
      <c r="JQT37" s="85"/>
      <c r="JQU37" s="77"/>
      <c r="JQV37" s="74"/>
      <c r="JQW37" s="74"/>
      <c r="JQX37" s="85"/>
      <c r="JQY37" s="74"/>
      <c r="JQZ37" s="74"/>
      <c r="JRA37" s="85"/>
      <c r="JRB37" s="74"/>
      <c r="JRC37" s="74"/>
      <c r="JRD37" s="85"/>
      <c r="JRE37" s="74"/>
      <c r="JRF37" s="74"/>
      <c r="JRG37" s="85"/>
      <c r="JRH37" s="80"/>
      <c r="JRI37" s="80"/>
      <c r="JRJ37" s="85"/>
      <c r="JRK37" s="77"/>
      <c r="JRL37" s="74"/>
      <c r="JRM37" s="74"/>
      <c r="JRN37" s="85"/>
      <c r="JRO37" s="74"/>
      <c r="JRP37" s="74"/>
      <c r="JRQ37" s="85"/>
      <c r="JRR37" s="74"/>
      <c r="JRS37" s="74"/>
      <c r="JRT37" s="85"/>
      <c r="JRU37" s="74"/>
      <c r="JRV37" s="74"/>
      <c r="JRW37" s="85"/>
      <c r="JRX37" s="80"/>
      <c r="JRY37" s="80"/>
      <c r="JRZ37" s="85"/>
      <c r="JSA37" s="77"/>
      <c r="JSB37" s="74"/>
      <c r="JSC37" s="74"/>
      <c r="JSD37" s="85"/>
      <c r="JSE37" s="74"/>
      <c r="JSF37" s="74"/>
      <c r="JSG37" s="85"/>
      <c r="JSH37" s="74"/>
      <c r="JSI37" s="74"/>
      <c r="JSJ37" s="85"/>
      <c r="JSK37" s="74"/>
      <c r="JSL37" s="74"/>
      <c r="JSM37" s="85"/>
      <c r="JSN37" s="80"/>
      <c r="JSO37" s="80"/>
      <c r="JSP37" s="85"/>
      <c r="JSQ37" s="77"/>
      <c r="JSR37" s="74"/>
      <c r="JSS37" s="74"/>
      <c r="JST37" s="85"/>
      <c r="JSU37" s="74"/>
      <c r="JSV37" s="74"/>
      <c r="JSW37" s="85"/>
      <c r="JSX37" s="74"/>
      <c r="JSY37" s="74"/>
      <c r="JSZ37" s="85"/>
      <c r="JTA37" s="74"/>
      <c r="JTB37" s="74"/>
      <c r="JTC37" s="85"/>
      <c r="JTD37" s="80"/>
      <c r="JTE37" s="80"/>
      <c r="JTF37" s="85"/>
      <c r="JTG37" s="77"/>
      <c r="JTH37" s="74"/>
      <c r="JTI37" s="74"/>
      <c r="JTJ37" s="85"/>
      <c r="JTK37" s="74"/>
      <c r="JTL37" s="74"/>
      <c r="JTM37" s="85"/>
      <c r="JTN37" s="74"/>
      <c r="JTO37" s="74"/>
      <c r="JTP37" s="85"/>
      <c r="JTQ37" s="74"/>
      <c r="JTR37" s="74"/>
      <c r="JTS37" s="85"/>
      <c r="JTT37" s="80"/>
      <c r="JTU37" s="80"/>
      <c r="JTV37" s="85"/>
      <c r="JTW37" s="77"/>
      <c r="JTX37" s="74"/>
      <c r="JTY37" s="74"/>
      <c r="JTZ37" s="85"/>
      <c r="JUA37" s="74"/>
      <c r="JUB37" s="74"/>
      <c r="JUC37" s="85"/>
      <c r="JUD37" s="74"/>
      <c r="JUE37" s="74"/>
      <c r="JUF37" s="85"/>
      <c r="JUG37" s="74"/>
      <c r="JUH37" s="74"/>
      <c r="JUI37" s="85"/>
      <c r="JUJ37" s="80"/>
      <c r="JUK37" s="80"/>
      <c r="JUL37" s="85"/>
      <c r="JUM37" s="77"/>
      <c r="JUN37" s="74"/>
      <c r="JUO37" s="74"/>
      <c r="JUP37" s="85"/>
      <c r="JUQ37" s="74"/>
      <c r="JUR37" s="74"/>
      <c r="JUS37" s="85"/>
      <c r="JUT37" s="74"/>
      <c r="JUU37" s="74"/>
      <c r="JUV37" s="85"/>
      <c r="JUW37" s="74"/>
      <c r="JUX37" s="74"/>
      <c r="JUY37" s="85"/>
      <c r="JUZ37" s="80"/>
      <c r="JVA37" s="80"/>
      <c r="JVB37" s="85"/>
      <c r="JVC37" s="77"/>
      <c r="JVD37" s="74"/>
      <c r="JVE37" s="74"/>
      <c r="JVF37" s="85"/>
      <c r="JVG37" s="74"/>
      <c r="JVH37" s="74"/>
      <c r="JVI37" s="85"/>
      <c r="JVJ37" s="74"/>
      <c r="JVK37" s="74"/>
      <c r="JVL37" s="85"/>
      <c r="JVM37" s="74"/>
      <c r="JVN37" s="74"/>
      <c r="JVO37" s="85"/>
      <c r="JVP37" s="80"/>
      <c r="JVQ37" s="80"/>
      <c r="JVR37" s="85"/>
      <c r="JVS37" s="77"/>
      <c r="JVT37" s="74"/>
      <c r="JVU37" s="74"/>
      <c r="JVV37" s="85"/>
      <c r="JVW37" s="74"/>
      <c r="JVX37" s="74"/>
      <c r="JVY37" s="85"/>
      <c r="JVZ37" s="74"/>
      <c r="JWA37" s="74"/>
      <c r="JWB37" s="85"/>
      <c r="JWC37" s="74"/>
      <c r="JWD37" s="74"/>
      <c r="JWE37" s="85"/>
      <c r="JWF37" s="80"/>
      <c r="JWG37" s="80"/>
      <c r="JWH37" s="85"/>
      <c r="JWI37" s="77"/>
      <c r="JWJ37" s="74"/>
      <c r="JWK37" s="74"/>
      <c r="JWL37" s="85"/>
      <c r="JWM37" s="74"/>
      <c r="JWN37" s="74"/>
      <c r="JWO37" s="85"/>
      <c r="JWP37" s="74"/>
      <c r="JWQ37" s="74"/>
      <c r="JWR37" s="85"/>
      <c r="JWS37" s="74"/>
      <c r="JWT37" s="74"/>
      <c r="JWU37" s="85"/>
      <c r="JWV37" s="80"/>
      <c r="JWW37" s="80"/>
      <c r="JWX37" s="85"/>
      <c r="JWY37" s="77"/>
      <c r="JWZ37" s="74"/>
      <c r="JXA37" s="74"/>
      <c r="JXB37" s="85"/>
      <c r="JXC37" s="74"/>
      <c r="JXD37" s="74"/>
      <c r="JXE37" s="85"/>
      <c r="JXF37" s="74"/>
      <c r="JXG37" s="74"/>
      <c r="JXH37" s="85"/>
      <c r="JXI37" s="74"/>
      <c r="JXJ37" s="74"/>
      <c r="JXK37" s="85"/>
      <c r="JXL37" s="80"/>
      <c r="JXM37" s="80"/>
      <c r="JXN37" s="85"/>
      <c r="JXO37" s="77"/>
      <c r="JXP37" s="74"/>
      <c r="JXQ37" s="74"/>
      <c r="JXR37" s="85"/>
      <c r="JXS37" s="74"/>
      <c r="JXT37" s="74"/>
      <c r="JXU37" s="85"/>
      <c r="JXV37" s="74"/>
      <c r="JXW37" s="74"/>
      <c r="JXX37" s="85"/>
      <c r="JXY37" s="74"/>
      <c r="JXZ37" s="74"/>
      <c r="JYA37" s="85"/>
      <c r="JYB37" s="80"/>
      <c r="JYC37" s="80"/>
      <c r="JYD37" s="85"/>
      <c r="JYE37" s="77"/>
      <c r="JYF37" s="74"/>
      <c r="JYG37" s="74"/>
      <c r="JYH37" s="85"/>
      <c r="JYI37" s="74"/>
      <c r="JYJ37" s="74"/>
      <c r="JYK37" s="85"/>
      <c r="JYL37" s="74"/>
      <c r="JYM37" s="74"/>
      <c r="JYN37" s="85"/>
      <c r="JYO37" s="74"/>
      <c r="JYP37" s="74"/>
      <c r="JYQ37" s="85"/>
      <c r="JYR37" s="80"/>
      <c r="JYS37" s="80"/>
      <c r="JYT37" s="85"/>
      <c r="JYU37" s="77"/>
      <c r="JYV37" s="74"/>
      <c r="JYW37" s="74"/>
      <c r="JYX37" s="85"/>
      <c r="JYY37" s="74"/>
      <c r="JYZ37" s="74"/>
      <c r="JZA37" s="85"/>
      <c r="JZB37" s="74"/>
      <c r="JZC37" s="74"/>
      <c r="JZD37" s="85"/>
      <c r="JZE37" s="74"/>
      <c r="JZF37" s="74"/>
      <c r="JZG37" s="85"/>
      <c r="JZH37" s="80"/>
      <c r="JZI37" s="80"/>
      <c r="JZJ37" s="85"/>
      <c r="JZK37" s="77"/>
      <c r="JZL37" s="74"/>
      <c r="JZM37" s="74"/>
      <c r="JZN37" s="85"/>
      <c r="JZO37" s="74"/>
      <c r="JZP37" s="74"/>
      <c r="JZQ37" s="85"/>
      <c r="JZR37" s="74"/>
      <c r="JZS37" s="74"/>
      <c r="JZT37" s="85"/>
      <c r="JZU37" s="74"/>
      <c r="JZV37" s="74"/>
      <c r="JZW37" s="85"/>
      <c r="JZX37" s="80"/>
      <c r="JZY37" s="80"/>
      <c r="JZZ37" s="85"/>
      <c r="KAA37" s="77"/>
      <c r="KAB37" s="74"/>
      <c r="KAC37" s="74"/>
      <c r="KAD37" s="85"/>
      <c r="KAE37" s="74"/>
      <c r="KAF37" s="74"/>
      <c r="KAG37" s="85"/>
      <c r="KAH37" s="74"/>
      <c r="KAI37" s="74"/>
      <c r="KAJ37" s="85"/>
      <c r="KAK37" s="74"/>
      <c r="KAL37" s="74"/>
      <c r="KAM37" s="85"/>
      <c r="KAN37" s="80"/>
      <c r="KAO37" s="80"/>
      <c r="KAP37" s="85"/>
      <c r="KAQ37" s="77"/>
      <c r="KAR37" s="74"/>
      <c r="KAS37" s="74"/>
      <c r="KAT37" s="85"/>
      <c r="KAU37" s="74"/>
      <c r="KAV37" s="74"/>
      <c r="KAW37" s="85"/>
      <c r="KAX37" s="74"/>
      <c r="KAY37" s="74"/>
      <c r="KAZ37" s="85"/>
      <c r="KBA37" s="74"/>
      <c r="KBB37" s="74"/>
      <c r="KBC37" s="85"/>
      <c r="KBD37" s="80"/>
      <c r="KBE37" s="80"/>
      <c r="KBF37" s="85"/>
      <c r="KBG37" s="77"/>
      <c r="KBH37" s="74"/>
      <c r="KBI37" s="74"/>
      <c r="KBJ37" s="85"/>
      <c r="KBK37" s="74"/>
      <c r="KBL37" s="74"/>
      <c r="KBM37" s="85"/>
      <c r="KBN37" s="74"/>
      <c r="KBO37" s="74"/>
      <c r="KBP37" s="85"/>
      <c r="KBQ37" s="74"/>
      <c r="KBR37" s="74"/>
      <c r="KBS37" s="85"/>
      <c r="KBT37" s="80"/>
      <c r="KBU37" s="80"/>
      <c r="KBV37" s="85"/>
      <c r="KBW37" s="77"/>
      <c r="KBX37" s="74"/>
      <c r="KBY37" s="74"/>
      <c r="KBZ37" s="85"/>
      <c r="KCA37" s="74"/>
      <c r="KCB37" s="74"/>
      <c r="KCC37" s="85"/>
      <c r="KCD37" s="74"/>
      <c r="KCE37" s="74"/>
      <c r="KCF37" s="85"/>
      <c r="KCG37" s="74"/>
      <c r="KCH37" s="74"/>
      <c r="KCI37" s="85"/>
      <c r="KCJ37" s="80"/>
      <c r="KCK37" s="80"/>
      <c r="KCL37" s="85"/>
      <c r="KCM37" s="77"/>
      <c r="KCN37" s="74"/>
      <c r="KCO37" s="74"/>
      <c r="KCP37" s="85"/>
      <c r="KCQ37" s="74"/>
      <c r="KCR37" s="74"/>
      <c r="KCS37" s="85"/>
      <c r="KCT37" s="74"/>
      <c r="KCU37" s="74"/>
      <c r="KCV37" s="85"/>
      <c r="KCW37" s="74"/>
      <c r="KCX37" s="74"/>
      <c r="KCY37" s="85"/>
      <c r="KCZ37" s="80"/>
      <c r="KDA37" s="80"/>
      <c r="KDB37" s="85"/>
      <c r="KDC37" s="77"/>
      <c r="KDD37" s="74"/>
      <c r="KDE37" s="74"/>
      <c r="KDF37" s="85"/>
      <c r="KDG37" s="74"/>
      <c r="KDH37" s="74"/>
      <c r="KDI37" s="85"/>
      <c r="KDJ37" s="74"/>
      <c r="KDK37" s="74"/>
      <c r="KDL37" s="85"/>
      <c r="KDM37" s="74"/>
      <c r="KDN37" s="74"/>
      <c r="KDO37" s="85"/>
      <c r="KDP37" s="80"/>
      <c r="KDQ37" s="80"/>
      <c r="KDR37" s="85"/>
      <c r="KDS37" s="77"/>
      <c r="KDT37" s="74"/>
      <c r="KDU37" s="74"/>
      <c r="KDV37" s="85"/>
      <c r="KDW37" s="74"/>
      <c r="KDX37" s="74"/>
      <c r="KDY37" s="85"/>
      <c r="KDZ37" s="74"/>
      <c r="KEA37" s="74"/>
      <c r="KEB37" s="85"/>
      <c r="KEC37" s="74"/>
      <c r="KED37" s="74"/>
      <c r="KEE37" s="85"/>
      <c r="KEF37" s="80"/>
      <c r="KEG37" s="80"/>
      <c r="KEH37" s="85"/>
      <c r="KEI37" s="77"/>
      <c r="KEJ37" s="74"/>
      <c r="KEK37" s="74"/>
      <c r="KEL37" s="85"/>
      <c r="KEM37" s="74"/>
      <c r="KEN37" s="74"/>
      <c r="KEO37" s="85"/>
      <c r="KEP37" s="74"/>
      <c r="KEQ37" s="74"/>
      <c r="KER37" s="85"/>
      <c r="KES37" s="74"/>
      <c r="KET37" s="74"/>
      <c r="KEU37" s="85"/>
      <c r="KEV37" s="80"/>
      <c r="KEW37" s="80"/>
      <c r="KEX37" s="85"/>
      <c r="KEY37" s="77"/>
      <c r="KEZ37" s="74"/>
      <c r="KFA37" s="74"/>
      <c r="KFB37" s="85"/>
      <c r="KFC37" s="74"/>
      <c r="KFD37" s="74"/>
      <c r="KFE37" s="85"/>
      <c r="KFF37" s="74"/>
      <c r="KFG37" s="74"/>
      <c r="KFH37" s="85"/>
      <c r="KFI37" s="74"/>
      <c r="KFJ37" s="74"/>
      <c r="KFK37" s="85"/>
      <c r="KFL37" s="80"/>
      <c r="KFM37" s="80"/>
      <c r="KFN37" s="85"/>
      <c r="KFO37" s="77"/>
      <c r="KFP37" s="74"/>
      <c r="KFQ37" s="74"/>
      <c r="KFR37" s="85"/>
      <c r="KFS37" s="74"/>
      <c r="KFT37" s="74"/>
      <c r="KFU37" s="85"/>
      <c r="KFV37" s="74"/>
      <c r="KFW37" s="74"/>
      <c r="KFX37" s="85"/>
      <c r="KFY37" s="74"/>
      <c r="KFZ37" s="74"/>
      <c r="KGA37" s="85"/>
      <c r="KGB37" s="80"/>
      <c r="KGC37" s="80"/>
      <c r="KGD37" s="85"/>
      <c r="KGE37" s="77"/>
      <c r="KGF37" s="74"/>
      <c r="KGG37" s="74"/>
      <c r="KGH37" s="85"/>
      <c r="KGI37" s="74"/>
      <c r="KGJ37" s="74"/>
      <c r="KGK37" s="85"/>
      <c r="KGL37" s="74"/>
      <c r="KGM37" s="74"/>
      <c r="KGN37" s="85"/>
      <c r="KGO37" s="74"/>
      <c r="KGP37" s="74"/>
      <c r="KGQ37" s="85"/>
      <c r="KGR37" s="80"/>
      <c r="KGS37" s="80"/>
      <c r="KGT37" s="85"/>
      <c r="KGU37" s="77"/>
      <c r="KGV37" s="74"/>
      <c r="KGW37" s="74"/>
      <c r="KGX37" s="85"/>
      <c r="KGY37" s="74"/>
      <c r="KGZ37" s="74"/>
      <c r="KHA37" s="85"/>
      <c r="KHB37" s="74"/>
      <c r="KHC37" s="74"/>
      <c r="KHD37" s="85"/>
      <c r="KHE37" s="74"/>
      <c r="KHF37" s="74"/>
      <c r="KHG37" s="85"/>
      <c r="KHH37" s="80"/>
      <c r="KHI37" s="80"/>
      <c r="KHJ37" s="85"/>
      <c r="KHK37" s="77"/>
      <c r="KHL37" s="74"/>
      <c r="KHM37" s="74"/>
      <c r="KHN37" s="85"/>
      <c r="KHO37" s="74"/>
      <c r="KHP37" s="74"/>
      <c r="KHQ37" s="85"/>
      <c r="KHR37" s="74"/>
      <c r="KHS37" s="74"/>
      <c r="KHT37" s="85"/>
      <c r="KHU37" s="74"/>
      <c r="KHV37" s="74"/>
      <c r="KHW37" s="85"/>
      <c r="KHX37" s="80"/>
      <c r="KHY37" s="80"/>
      <c r="KHZ37" s="85"/>
      <c r="KIA37" s="77"/>
      <c r="KIB37" s="74"/>
      <c r="KIC37" s="74"/>
      <c r="KID37" s="85"/>
      <c r="KIE37" s="74"/>
      <c r="KIF37" s="74"/>
      <c r="KIG37" s="85"/>
      <c r="KIH37" s="74"/>
      <c r="KII37" s="74"/>
      <c r="KIJ37" s="85"/>
      <c r="KIK37" s="74"/>
      <c r="KIL37" s="74"/>
      <c r="KIM37" s="85"/>
      <c r="KIN37" s="80"/>
      <c r="KIO37" s="80"/>
      <c r="KIP37" s="85"/>
      <c r="KIQ37" s="77"/>
      <c r="KIR37" s="74"/>
      <c r="KIS37" s="74"/>
      <c r="KIT37" s="85"/>
      <c r="KIU37" s="74"/>
      <c r="KIV37" s="74"/>
      <c r="KIW37" s="85"/>
      <c r="KIX37" s="74"/>
      <c r="KIY37" s="74"/>
      <c r="KIZ37" s="85"/>
      <c r="KJA37" s="74"/>
      <c r="KJB37" s="74"/>
      <c r="KJC37" s="85"/>
      <c r="KJD37" s="80"/>
      <c r="KJE37" s="80"/>
      <c r="KJF37" s="85"/>
      <c r="KJG37" s="77"/>
      <c r="KJH37" s="74"/>
      <c r="KJI37" s="74"/>
      <c r="KJJ37" s="85"/>
      <c r="KJK37" s="74"/>
      <c r="KJL37" s="74"/>
      <c r="KJM37" s="85"/>
      <c r="KJN37" s="74"/>
      <c r="KJO37" s="74"/>
      <c r="KJP37" s="85"/>
      <c r="KJQ37" s="74"/>
      <c r="KJR37" s="74"/>
      <c r="KJS37" s="85"/>
      <c r="KJT37" s="80"/>
      <c r="KJU37" s="80"/>
      <c r="KJV37" s="85"/>
      <c r="KJW37" s="77"/>
      <c r="KJX37" s="74"/>
      <c r="KJY37" s="74"/>
      <c r="KJZ37" s="85"/>
      <c r="KKA37" s="74"/>
      <c r="KKB37" s="74"/>
      <c r="KKC37" s="85"/>
      <c r="KKD37" s="74"/>
      <c r="KKE37" s="74"/>
      <c r="KKF37" s="85"/>
      <c r="KKG37" s="74"/>
      <c r="KKH37" s="74"/>
      <c r="KKI37" s="85"/>
      <c r="KKJ37" s="80"/>
      <c r="KKK37" s="80"/>
      <c r="KKL37" s="85"/>
      <c r="KKM37" s="77"/>
      <c r="KKN37" s="74"/>
      <c r="KKO37" s="74"/>
      <c r="KKP37" s="85"/>
      <c r="KKQ37" s="74"/>
      <c r="KKR37" s="74"/>
      <c r="KKS37" s="85"/>
      <c r="KKT37" s="74"/>
      <c r="KKU37" s="74"/>
      <c r="KKV37" s="85"/>
      <c r="KKW37" s="74"/>
      <c r="KKX37" s="74"/>
      <c r="KKY37" s="85"/>
      <c r="KKZ37" s="80"/>
      <c r="KLA37" s="80"/>
      <c r="KLB37" s="85"/>
      <c r="KLC37" s="77"/>
      <c r="KLD37" s="74"/>
      <c r="KLE37" s="74"/>
      <c r="KLF37" s="85"/>
      <c r="KLG37" s="74"/>
      <c r="KLH37" s="74"/>
      <c r="KLI37" s="85"/>
      <c r="KLJ37" s="74"/>
      <c r="KLK37" s="74"/>
      <c r="KLL37" s="85"/>
      <c r="KLM37" s="74"/>
      <c r="KLN37" s="74"/>
      <c r="KLO37" s="85"/>
      <c r="KLP37" s="80"/>
      <c r="KLQ37" s="80"/>
      <c r="KLR37" s="85"/>
      <c r="KLS37" s="77"/>
      <c r="KLT37" s="74"/>
      <c r="KLU37" s="74"/>
      <c r="KLV37" s="85"/>
      <c r="KLW37" s="74"/>
      <c r="KLX37" s="74"/>
      <c r="KLY37" s="85"/>
      <c r="KLZ37" s="74"/>
      <c r="KMA37" s="74"/>
      <c r="KMB37" s="85"/>
      <c r="KMC37" s="74"/>
      <c r="KMD37" s="74"/>
      <c r="KME37" s="85"/>
      <c r="KMF37" s="80"/>
      <c r="KMG37" s="80"/>
      <c r="KMH37" s="85"/>
      <c r="KMI37" s="77"/>
      <c r="KMJ37" s="74"/>
      <c r="KMK37" s="74"/>
      <c r="KML37" s="85"/>
      <c r="KMM37" s="74"/>
      <c r="KMN37" s="74"/>
      <c r="KMO37" s="85"/>
      <c r="KMP37" s="74"/>
      <c r="KMQ37" s="74"/>
      <c r="KMR37" s="85"/>
      <c r="KMS37" s="74"/>
      <c r="KMT37" s="74"/>
      <c r="KMU37" s="85"/>
      <c r="KMV37" s="80"/>
      <c r="KMW37" s="80"/>
      <c r="KMX37" s="85"/>
      <c r="KMY37" s="77"/>
      <c r="KMZ37" s="74"/>
      <c r="KNA37" s="74"/>
      <c r="KNB37" s="85"/>
      <c r="KNC37" s="74"/>
      <c r="KND37" s="74"/>
      <c r="KNE37" s="85"/>
      <c r="KNF37" s="74"/>
      <c r="KNG37" s="74"/>
      <c r="KNH37" s="85"/>
      <c r="KNI37" s="74"/>
      <c r="KNJ37" s="74"/>
      <c r="KNK37" s="85"/>
      <c r="KNL37" s="80"/>
      <c r="KNM37" s="80"/>
      <c r="KNN37" s="85"/>
      <c r="KNO37" s="77"/>
      <c r="KNP37" s="74"/>
      <c r="KNQ37" s="74"/>
      <c r="KNR37" s="85"/>
      <c r="KNS37" s="74"/>
      <c r="KNT37" s="74"/>
      <c r="KNU37" s="85"/>
      <c r="KNV37" s="74"/>
      <c r="KNW37" s="74"/>
      <c r="KNX37" s="85"/>
      <c r="KNY37" s="74"/>
      <c r="KNZ37" s="74"/>
      <c r="KOA37" s="85"/>
      <c r="KOB37" s="80"/>
      <c r="KOC37" s="80"/>
      <c r="KOD37" s="85"/>
      <c r="KOE37" s="77"/>
      <c r="KOF37" s="74"/>
      <c r="KOG37" s="74"/>
      <c r="KOH37" s="85"/>
      <c r="KOI37" s="74"/>
      <c r="KOJ37" s="74"/>
      <c r="KOK37" s="85"/>
      <c r="KOL37" s="74"/>
      <c r="KOM37" s="74"/>
      <c r="KON37" s="85"/>
      <c r="KOO37" s="74"/>
      <c r="KOP37" s="74"/>
      <c r="KOQ37" s="85"/>
      <c r="KOR37" s="80"/>
      <c r="KOS37" s="80"/>
      <c r="KOT37" s="85"/>
      <c r="KOU37" s="77"/>
      <c r="KOV37" s="74"/>
      <c r="KOW37" s="74"/>
      <c r="KOX37" s="85"/>
      <c r="KOY37" s="74"/>
      <c r="KOZ37" s="74"/>
      <c r="KPA37" s="85"/>
      <c r="KPB37" s="74"/>
      <c r="KPC37" s="74"/>
      <c r="KPD37" s="85"/>
      <c r="KPE37" s="74"/>
      <c r="KPF37" s="74"/>
      <c r="KPG37" s="85"/>
      <c r="KPH37" s="80"/>
      <c r="KPI37" s="80"/>
      <c r="KPJ37" s="85"/>
      <c r="KPK37" s="77"/>
      <c r="KPL37" s="74"/>
      <c r="KPM37" s="74"/>
      <c r="KPN37" s="85"/>
      <c r="KPO37" s="74"/>
      <c r="KPP37" s="74"/>
      <c r="KPQ37" s="85"/>
      <c r="KPR37" s="74"/>
      <c r="KPS37" s="74"/>
      <c r="KPT37" s="85"/>
      <c r="KPU37" s="74"/>
      <c r="KPV37" s="74"/>
      <c r="KPW37" s="85"/>
      <c r="KPX37" s="80"/>
      <c r="KPY37" s="80"/>
      <c r="KPZ37" s="85"/>
      <c r="KQA37" s="77"/>
      <c r="KQB37" s="74"/>
      <c r="KQC37" s="74"/>
      <c r="KQD37" s="85"/>
      <c r="KQE37" s="74"/>
      <c r="KQF37" s="74"/>
      <c r="KQG37" s="85"/>
      <c r="KQH37" s="74"/>
      <c r="KQI37" s="74"/>
      <c r="KQJ37" s="85"/>
      <c r="KQK37" s="74"/>
      <c r="KQL37" s="74"/>
      <c r="KQM37" s="85"/>
      <c r="KQN37" s="80"/>
      <c r="KQO37" s="80"/>
      <c r="KQP37" s="85"/>
      <c r="KQQ37" s="77"/>
      <c r="KQR37" s="74"/>
      <c r="KQS37" s="74"/>
      <c r="KQT37" s="85"/>
      <c r="KQU37" s="74"/>
      <c r="KQV37" s="74"/>
      <c r="KQW37" s="85"/>
      <c r="KQX37" s="74"/>
      <c r="KQY37" s="74"/>
      <c r="KQZ37" s="85"/>
      <c r="KRA37" s="74"/>
      <c r="KRB37" s="74"/>
      <c r="KRC37" s="85"/>
      <c r="KRD37" s="80"/>
      <c r="KRE37" s="80"/>
      <c r="KRF37" s="85"/>
      <c r="KRG37" s="77"/>
      <c r="KRH37" s="74"/>
      <c r="KRI37" s="74"/>
      <c r="KRJ37" s="85"/>
      <c r="KRK37" s="74"/>
      <c r="KRL37" s="74"/>
      <c r="KRM37" s="85"/>
      <c r="KRN37" s="74"/>
      <c r="KRO37" s="74"/>
      <c r="KRP37" s="85"/>
      <c r="KRQ37" s="74"/>
      <c r="KRR37" s="74"/>
      <c r="KRS37" s="85"/>
      <c r="KRT37" s="80"/>
      <c r="KRU37" s="80"/>
      <c r="KRV37" s="85"/>
      <c r="KRW37" s="77"/>
      <c r="KRX37" s="74"/>
      <c r="KRY37" s="74"/>
      <c r="KRZ37" s="85"/>
      <c r="KSA37" s="74"/>
      <c r="KSB37" s="74"/>
      <c r="KSC37" s="85"/>
      <c r="KSD37" s="74"/>
      <c r="KSE37" s="74"/>
      <c r="KSF37" s="85"/>
      <c r="KSG37" s="74"/>
      <c r="KSH37" s="74"/>
      <c r="KSI37" s="85"/>
      <c r="KSJ37" s="80"/>
      <c r="KSK37" s="80"/>
      <c r="KSL37" s="85"/>
      <c r="KSM37" s="77"/>
      <c r="KSN37" s="74"/>
      <c r="KSO37" s="74"/>
      <c r="KSP37" s="85"/>
      <c r="KSQ37" s="74"/>
      <c r="KSR37" s="74"/>
      <c r="KSS37" s="85"/>
      <c r="KST37" s="74"/>
      <c r="KSU37" s="74"/>
      <c r="KSV37" s="85"/>
      <c r="KSW37" s="74"/>
      <c r="KSX37" s="74"/>
      <c r="KSY37" s="85"/>
      <c r="KSZ37" s="80"/>
      <c r="KTA37" s="80"/>
      <c r="KTB37" s="85"/>
      <c r="KTC37" s="77"/>
      <c r="KTD37" s="74"/>
      <c r="KTE37" s="74"/>
      <c r="KTF37" s="85"/>
      <c r="KTG37" s="74"/>
      <c r="KTH37" s="74"/>
      <c r="KTI37" s="85"/>
      <c r="KTJ37" s="74"/>
      <c r="KTK37" s="74"/>
      <c r="KTL37" s="85"/>
      <c r="KTM37" s="74"/>
      <c r="KTN37" s="74"/>
      <c r="KTO37" s="85"/>
      <c r="KTP37" s="80"/>
      <c r="KTQ37" s="80"/>
      <c r="KTR37" s="85"/>
      <c r="KTS37" s="77"/>
      <c r="KTT37" s="74"/>
      <c r="KTU37" s="74"/>
      <c r="KTV37" s="85"/>
      <c r="KTW37" s="74"/>
      <c r="KTX37" s="74"/>
      <c r="KTY37" s="85"/>
      <c r="KTZ37" s="74"/>
      <c r="KUA37" s="74"/>
      <c r="KUB37" s="85"/>
      <c r="KUC37" s="74"/>
      <c r="KUD37" s="74"/>
      <c r="KUE37" s="85"/>
      <c r="KUF37" s="80"/>
      <c r="KUG37" s="80"/>
      <c r="KUH37" s="85"/>
      <c r="KUI37" s="77"/>
      <c r="KUJ37" s="74"/>
      <c r="KUK37" s="74"/>
      <c r="KUL37" s="85"/>
      <c r="KUM37" s="74"/>
      <c r="KUN37" s="74"/>
      <c r="KUO37" s="85"/>
      <c r="KUP37" s="74"/>
      <c r="KUQ37" s="74"/>
      <c r="KUR37" s="85"/>
      <c r="KUS37" s="74"/>
      <c r="KUT37" s="74"/>
      <c r="KUU37" s="85"/>
      <c r="KUV37" s="80"/>
      <c r="KUW37" s="80"/>
      <c r="KUX37" s="85"/>
      <c r="KUY37" s="77"/>
      <c r="KUZ37" s="74"/>
      <c r="KVA37" s="74"/>
      <c r="KVB37" s="85"/>
      <c r="KVC37" s="74"/>
      <c r="KVD37" s="74"/>
      <c r="KVE37" s="85"/>
      <c r="KVF37" s="74"/>
      <c r="KVG37" s="74"/>
      <c r="KVH37" s="85"/>
      <c r="KVI37" s="74"/>
      <c r="KVJ37" s="74"/>
      <c r="KVK37" s="85"/>
      <c r="KVL37" s="80"/>
      <c r="KVM37" s="80"/>
      <c r="KVN37" s="85"/>
      <c r="KVO37" s="77"/>
      <c r="KVP37" s="74"/>
      <c r="KVQ37" s="74"/>
      <c r="KVR37" s="85"/>
      <c r="KVS37" s="74"/>
      <c r="KVT37" s="74"/>
      <c r="KVU37" s="85"/>
      <c r="KVV37" s="74"/>
      <c r="KVW37" s="74"/>
      <c r="KVX37" s="85"/>
      <c r="KVY37" s="74"/>
      <c r="KVZ37" s="74"/>
      <c r="KWA37" s="85"/>
      <c r="KWB37" s="80"/>
      <c r="KWC37" s="80"/>
      <c r="KWD37" s="85"/>
      <c r="KWE37" s="77"/>
      <c r="KWF37" s="74"/>
      <c r="KWG37" s="74"/>
      <c r="KWH37" s="85"/>
      <c r="KWI37" s="74"/>
      <c r="KWJ37" s="74"/>
      <c r="KWK37" s="85"/>
      <c r="KWL37" s="74"/>
      <c r="KWM37" s="74"/>
      <c r="KWN37" s="85"/>
      <c r="KWO37" s="74"/>
      <c r="KWP37" s="74"/>
      <c r="KWQ37" s="85"/>
      <c r="KWR37" s="80"/>
      <c r="KWS37" s="80"/>
      <c r="KWT37" s="85"/>
      <c r="KWU37" s="77"/>
      <c r="KWV37" s="74"/>
      <c r="KWW37" s="74"/>
      <c r="KWX37" s="85"/>
      <c r="KWY37" s="74"/>
      <c r="KWZ37" s="74"/>
      <c r="KXA37" s="85"/>
      <c r="KXB37" s="74"/>
      <c r="KXC37" s="74"/>
      <c r="KXD37" s="85"/>
      <c r="KXE37" s="74"/>
      <c r="KXF37" s="74"/>
      <c r="KXG37" s="85"/>
      <c r="KXH37" s="80"/>
      <c r="KXI37" s="80"/>
      <c r="KXJ37" s="85"/>
      <c r="KXK37" s="77"/>
      <c r="KXL37" s="74"/>
      <c r="KXM37" s="74"/>
      <c r="KXN37" s="85"/>
      <c r="KXO37" s="74"/>
      <c r="KXP37" s="74"/>
      <c r="KXQ37" s="85"/>
      <c r="KXR37" s="74"/>
      <c r="KXS37" s="74"/>
      <c r="KXT37" s="85"/>
      <c r="KXU37" s="74"/>
      <c r="KXV37" s="74"/>
      <c r="KXW37" s="85"/>
      <c r="KXX37" s="80"/>
      <c r="KXY37" s="80"/>
      <c r="KXZ37" s="85"/>
      <c r="KYA37" s="77"/>
      <c r="KYB37" s="74"/>
      <c r="KYC37" s="74"/>
      <c r="KYD37" s="85"/>
      <c r="KYE37" s="74"/>
      <c r="KYF37" s="74"/>
      <c r="KYG37" s="85"/>
      <c r="KYH37" s="74"/>
      <c r="KYI37" s="74"/>
      <c r="KYJ37" s="85"/>
      <c r="KYK37" s="74"/>
      <c r="KYL37" s="74"/>
      <c r="KYM37" s="85"/>
      <c r="KYN37" s="80"/>
      <c r="KYO37" s="80"/>
      <c r="KYP37" s="85"/>
      <c r="KYQ37" s="77"/>
      <c r="KYR37" s="74"/>
      <c r="KYS37" s="74"/>
      <c r="KYT37" s="85"/>
      <c r="KYU37" s="74"/>
      <c r="KYV37" s="74"/>
      <c r="KYW37" s="85"/>
      <c r="KYX37" s="74"/>
      <c r="KYY37" s="74"/>
      <c r="KYZ37" s="85"/>
      <c r="KZA37" s="74"/>
      <c r="KZB37" s="74"/>
      <c r="KZC37" s="85"/>
      <c r="KZD37" s="80"/>
      <c r="KZE37" s="80"/>
      <c r="KZF37" s="85"/>
      <c r="KZG37" s="77"/>
      <c r="KZH37" s="74"/>
      <c r="KZI37" s="74"/>
      <c r="KZJ37" s="85"/>
      <c r="KZK37" s="74"/>
      <c r="KZL37" s="74"/>
      <c r="KZM37" s="85"/>
      <c r="KZN37" s="74"/>
      <c r="KZO37" s="74"/>
      <c r="KZP37" s="85"/>
      <c r="KZQ37" s="74"/>
      <c r="KZR37" s="74"/>
      <c r="KZS37" s="85"/>
      <c r="KZT37" s="80"/>
      <c r="KZU37" s="80"/>
      <c r="KZV37" s="85"/>
      <c r="KZW37" s="77"/>
      <c r="KZX37" s="74"/>
      <c r="KZY37" s="74"/>
      <c r="KZZ37" s="85"/>
      <c r="LAA37" s="74"/>
      <c r="LAB37" s="74"/>
      <c r="LAC37" s="85"/>
      <c r="LAD37" s="74"/>
      <c r="LAE37" s="74"/>
      <c r="LAF37" s="85"/>
      <c r="LAG37" s="74"/>
      <c r="LAH37" s="74"/>
      <c r="LAI37" s="85"/>
      <c r="LAJ37" s="80"/>
      <c r="LAK37" s="80"/>
      <c r="LAL37" s="85"/>
      <c r="LAM37" s="77"/>
      <c r="LAN37" s="74"/>
      <c r="LAO37" s="74"/>
      <c r="LAP37" s="85"/>
      <c r="LAQ37" s="74"/>
      <c r="LAR37" s="74"/>
      <c r="LAS37" s="85"/>
      <c r="LAT37" s="74"/>
      <c r="LAU37" s="74"/>
      <c r="LAV37" s="85"/>
      <c r="LAW37" s="74"/>
      <c r="LAX37" s="74"/>
      <c r="LAY37" s="85"/>
      <c r="LAZ37" s="80"/>
      <c r="LBA37" s="80"/>
      <c r="LBB37" s="85"/>
      <c r="LBC37" s="77"/>
      <c r="LBD37" s="74"/>
      <c r="LBE37" s="74"/>
      <c r="LBF37" s="85"/>
      <c r="LBG37" s="74"/>
      <c r="LBH37" s="74"/>
      <c r="LBI37" s="85"/>
      <c r="LBJ37" s="74"/>
      <c r="LBK37" s="74"/>
      <c r="LBL37" s="85"/>
      <c r="LBM37" s="74"/>
      <c r="LBN37" s="74"/>
      <c r="LBO37" s="85"/>
      <c r="LBP37" s="80"/>
      <c r="LBQ37" s="80"/>
      <c r="LBR37" s="85"/>
      <c r="LBS37" s="77"/>
      <c r="LBT37" s="74"/>
      <c r="LBU37" s="74"/>
      <c r="LBV37" s="85"/>
      <c r="LBW37" s="74"/>
      <c r="LBX37" s="74"/>
      <c r="LBY37" s="85"/>
      <c r="LBZ37" s="74"/>
      <c r="LCA37" s="74"/>
      <c r="LCB37" s="85"/>
      <c r="LCC37" s="74"/>
      <c r="LCD37" s="74"/>
      <c r="LCE37" s="85"/>
      <c r="LCF37" s="80"/>
      <c r="LCG37" s="80"/>
      <c r="LCH37" s="85"/>
      <c r="LCI37" s="77"/>
      <c r="LCJ37" s="74"/>
      <c r="LCK37" s="74"/>
      <c r="LCL37" s="85"/>
      <c r="LCM37" s="74"/>
      <c r="LCN37" s="74"/>
      <c r="LCO37" s="85"/>
      <c r="LCP37" s="74"/>
      <c r="LCQ37" s="74"/>
      <c r="LCR37" s="85"/>
      <c r="LCS37" s="74"/>
      <c r="LCT37" s="74"/>
      <c r="LCU37" s="85"/>
      <c r="LCV37" s="80"/>
      <c r="LCW37" s="80"/>
      <c r="LCX37" s="85"/>
      <c r="LCY37" s="77"/>
      <c r="LCZ37" s="74"/>
      <c r="LDA37" s="74"/>
      <c r="LDB37" s="85"/>
      <c r="LDC37" s="74"/>
      <c r="LDD37" s="74"/>
      <c r="LDE37" s="85"/>
      <c r="LDF37" s="74"/>
      <c r="LDG37" s="74"/>
      <c r="LDH37" s="85"/>
      <c r="LDI37" s="74"/>
      <c r="LDJ37" s="74"/>
      <c r="LDK37" s="85"/>
      <c r="LDL37" s="80"/>
      <c r="LDM37" s="80"/>
      <c r="LDN37" s="85"/>
      <c r="LDO37" s="77"/>
      <c r="LDP37" s="74"/>
      <c r="LDQ37" s="74"/>
      <c r="LDR37" s="85"/>
      <c r="LDS37" s="74"/>
      <c r="LDT37" s="74"/>
      <c r="LDU37" s="85"/>
      <c r="LDV37" s="74"/>
      <c r="LDW37" s="74"/>
      <c r="LDX37" s="85"/>
      <c r="LDY37" s="74"/>
      <c r="LDZ37" s="74"/>
      <c r="LEA37" s="85"/>
      <c r="LEB37" s="80"/>
      <c r="LEC37" s="80"/>
      <c r="LED37" s="85"/>
      <c r="LEE37" s="77"/>
      <c r="LEF37" s="74"/>
      <c r="LEG37" s="74"/>
      <c r="LEH37" s="85"/>
      <c r="LEI37" s="74"/>
      <c r="LEJ37" s="74"/>
      <c r="LEK37" s="85"/>
      <c r="LEL37" s="74"/>
      <c r="LEM37" s="74"/>
      <c r="LEN37" s="85"/>
      <c r="LEO37" s="74"/>
      <c r="LEP37" s="74"/>
      <c r="LEQ37" s="85"/>
      <c r="LER37" s="80"/>
      <c r="LES37" s="80"/>
      <c r="LET37" s="85"/>
      <c r="LEU37" s="77"/>
      <c r="LEV37" s="74"/>
      <c r="LEW37" s="74"/>
      <c r="LEX37" s="85"/>
      <c r="LEY37" s="74"/>
      <c r="LEZ37" s="74"/>
      <c r="LFA37" s="85"/>
      <c r="LFB37" s="74"/>
      <c r="LFC37" s="74"/>
      <c r="LFD37" s="85"/>
      <c r="LFE37" s="74"/>
      <c r="LFF37" s="74"/>
      <c r="LFG37" s="85"/>
      <c r="LFH37" s="80"/>
      <c r="LFI37" s="80"/>
      <c r="LFJ37" s="85"/>
      <c r="LFK37" s="77"/>
      <c r="LFL37" s="74"/>
      <c r="LFM37" s="74"/>
      <c r="LFN37" s="85"/>
      <c r="LFO37" s="74"/>
      <c r="LFP37" s="74"/>
      <c r="LFQ37" s="85"/>
      <c r="LFR37" s="74"/>
      <c r="LFS37" s="74"/>
      <c r="LFT37" s="85"/>
      <c r="LFU37" s="74"/>
      <c r="LFV37" s="74"/>
      <c r="LFW37" s="85"/>
      <c r="LFX37" s="80"/>
      <c r="LFY37" s="80"/>
      <c r="LFZ37" s="85"/>
      <c r="LGA37" s="77"/>
      <c r="LGB37" s="74"/>
      <c r="LGC37" s="74"/>
      <c r="LGD37" s="85"/>
      <c r="LGE37" s="74"/>
      <c r="LGF37" s="74"/>
      <c r="LGG37" s="85"/>
      <c r="LGH37" s="74"/>
      <c r="LGI37" s="74"/>
      <c r="LGJ37" s="85"/>
      <c r="LGK37" s="74"/>
      <c r="LGL37" s="74"/>
      <c r="LGM37" s="85"/>
      <c r="LGN37" s="80"/>
      <c r="LGO37" s="80"/>
      <c r="LGP37" s="85"/>
      <c r="LGQ37" s="77"/>
      <c r="LGR37" s="74"/>
      <c r="LGS37" s="74"/>
      <c r="LGT37" s="85"/>
      <c r="LGU37" s="74"/>
      <c r="LGV37" s="74"/>
      <c r="LGW37" s="85"/>
      <c r="LGX37" s="74"/>
      <c r="LGY37" s="74"/>
      <c r="LGZ37" s="85"/>
      <c r="LHA37" s="74"/>
      <c r="LHB37" s="74"/>
      <c r="LHC37" s="85"/>
      <c r="LHD37" s="80"/>
      <c r="LHE37" s="80"/>
      <c r="LHF37" s="85"/>
      <c r="LHG37" s="77"/>
      <c r="LHH37" s="74"/>
      <c r="LHI37" s="74"/>
      <c r="LHJ37" s="85"/>
      <c r="LHK37" s="74"/>
      <c r="LHL37" s="74"/>
      <c r="LHM37" s="85"/>
      <c r="LHN37" s="74"/>
      <c r="LHO37" s="74"/>
      <c r="LHP37" s="85"/>
      <c r="LHQ37" s="74"/>
      <c r="LHR37" s="74"/>
      <c r="LHS37" s="85"/>
      <c r="LHT37" s="80"/>
      <c r="LHU37" s="80"/>
      <c r="LHV37" s="85"/>
      <c r="LHW37" s="77"/>
      <c r="LHX37" s="74"/>
      <c r="LHY37" s="74"/>
      <c r="LHZ37" s="85"/>
      <c r="LIA37" s="74"/>
      <c r="LIB37" s="74"/>
      <c r="LIC37" s="85"/>
      <c r="LID37" s="74"/>
      <c r="LIE37" s="74"/>
      <c r="LIF37" s="85"/>
      <c r="LIG37" s="74"/>
      <c r="LIH37" s="74"/>
      <c r="LII37" s="85"/>
      <c r="LIJ37" s="80"/>
      <c r="LIK37" s="80"/>
      <c r="LIL37" s="85"/>
      <c r="LIM37" s="77"/>
      <c r="LIN37" s="74"/>
      <c r="LIO37" s="74"/>
      <c r="LIP37" s="85"/>
      <c r="LIQ37" s="74"/>
      <c r="LIR37" s="74"/>
      <c r="LIS37" s="85"/>
      <c r="LIT37" s="74"/>
      <c r="LIU37" s="74"/>
      <c r="LIV37" s="85"/>
      <c r="LIW37" s="74"/>
      <c r="LIX37" s="74"/>
      <c r="LIY37" s="85"/>
      <c r="LIZ37" s="80"/>
      <c r="LJA37" s="80"/>
      <c r="LJB37" s="85"/>
      <c r="LJC37" s="77"/>
      <c r="LJD37" s="74"/>
      <c r="LJE37" s="74"/>
      <c r="LJF37" s="85"/>
      <c r="LJG37" s="74"/>
      <c r="LJH37" s="74"/>
      <c r="LJI37" s="85"/>
      <c r="LJJ37" s="74"/>
      <c r="LJK37" s="74"/>
      <c r="LJL37" s="85"/>
      <c r="LJM37" s="74"/>
      <c r="LJN37" s="74"/>
      <c r="LJO37" s="85"/>
      <c r="LJP37" s="80"/>
      <c r="LJQ37" s="80"/>
      <c r="LJR37" s="85"/>
      <c r="LJS37" s="77"/>
      <c r="LJT37" s="74"/>
      <c r="LJU37" s="74"/>
      <c r="LJV37" s="85"/>
      <c r="LJW37" s="74"/>
      <c r="LJX37" s="74"/>
      <c r="LJY37" s="85"/>
      <c r="LJZ37" s="74"/>
      <c r="LKA37" s="74"/>
      <c r="LKB37" s="85"/>
      <c r="LKC37" s="74"/>
      <c r="LKD37" s="74"/>
      <c r="LKE37" s="85"/>
      <c r="LKF37" s="80"/>
      <c r="LKG37" s="80"/>
      <c r="LKH37" s="85"/>
      <c r="LKI37" s="77"/>
      <c r="LKJ37" s="74"/>
      <c r="LKK37" s="74"/>
      <c r="LKL37" s="85"/>
      <c r="LKM37" s="74"/>
      <c r="LKN37" s="74"/>
      <c r="LKO37" s="85"/>
      <c r="LKP37" s="74"/>
      <c r="LKQ37" s="74"/>
      <c r="LKR37" s="85"/>
      <c r="LKS37" s="74"/>
      <c r="LKT37" s="74"/>
      <c r="LKU37" s="85"/>
      <c r="LKV37" s="80"/>
      <c r="LKW37" s="80"/>
      <c r="LKX37" s="85"/>
      <c r="LKY37" s="77"/>
      <c r="LKZ37" s="74"/>
      <c r="LLA37" s="74"/>
      <c r="LLB37" s="85"/>
      <c r="LLC37" s="74"/>
      <c r="LLD37" s="74"/>
      <c r="LLE37" s="85"/>
      <c r="LLF37" s="74"/>
      <c r="LLG37" s="74"/>
      <c r="LLH37" s="85"/>
      <c r="LLI37" s="74"/>
      <c r="LLJ37" s="74"/>
      <c r="LLK37" s="85"/>
      <c r="LLL37" s="80"/>
      <c r="LLM37" s="80"/>
      <c r="LLN37" s="85"/>
      <c r="LLO37" s="77"/>
      <c r="LLP37" s="74"/>
      <c r="LLQ37" s="74"/>
      <c r="LLR37" s="85"/>
      <c r="LLS37" s="74"/>
      <c r="LLT37" s="74"/>
      <c r="LLU37" s="85"/>
      <c r="LLV37" s="74"/>
      <c r="LLW37" s="74"/>
      <c r="LLX37" s="85"/>
      <c r="LLY37" s="74"/>
      <c r="LLZ37" s="74"/>
      <c r="LMA37" s="85"/>
      <c r="LMB37" s="80"/>
      <c r="LMC37" s="80"/>
      <c r="LMD37" s="85"/>
      <c r="LME37" s="77"/>
      <c r="LMF37" s="74"/>
      <c r="LMG37" s="74"/>
      <c r="LMH37" s="85"/>
      <c r="LMI37" s="74"/>
      <c r="LMJ37" s="74"/>
      <c r="LMK37" s="85"/>
      <c r="LML37" s="74"/>
      <c r="LMM37" s="74"/>
      <c r="LMN37" s="85"/>
      <c r="LMO37" s="74"/>
      <c r="LMP37" s="74"/>
      <c r="LMQ37" s="85"/>
      <c r="LMR37" s="80"/>
      <c r="LMS37" s="80"/>
      <c r="LMT37" s="85"/>
      <c r="LMU37" s="77"/>
      <c r="LMV37" s="74"/>
      <c r="LMW37" s="74"/>
      <c r="LMX37" s="85"/>
      <c r="LMY37" s="74"/>
      <c r="LMZ37" s="74"/>
      <c r="LNA37" s="85"/>
      <c r="LNB37" s="74"/>
      <c r="LNC37" s="74"/>
      <c r="LND37" s="85"/>
      <c r="LNE37" s="74"/>
      <c r="LNF37" s="74"/>
      <c r="LNG37" s="85"/>
      <c r="LNH37" s="80"/>
      <c r="LNI37" s="80"/>
      <c r="LNJ37" s="85"/>
      <c r="LNK37" s="77"/>
      <c r="LNL37" s="74"/>
      <c r="LNM37" s="74"/>
      <c r="LNN37" s="85"/>
      <c r="LNO37" s="74"/>
      <c r="LNP37" s="74"/>
      <c r="LNQ37" s="85"/>
      <c r="LNR37" s="74"/>
      <c r="LNS37" s="74"/>
      <c r="LNT37" s="85"/>
      <c r="LNU37" s="74"/>
      <c r="LNV37" s="74"/>
      <c r="LNW37" s="85"/>
      <c r="LNX37" s="80"/>
      <c r="LNY37" s="80"/>
      <c r="LNZ37" s="85"/>
      <c r="LOA37" s="77"/>
      <c r="LOB37" s="74"/>
      <c r="LOC37" s="74"/>
      <c r="LOD37" s="85"/>
      <c r="LOE37" s="74"/>
      <c r="LOF37" s="74"/>
      <c r="LOG37" s="85"/>
      <c r="LOH37" s="74"/>
      <c r="LOI37" s="74"/>
      <c r="LOJ37" s="85"/>
      <c r="LOK37" s="74"/>
      <c r="LOL37" s="74"/>
      <c r="LOM37" s="85"/>
      <c r="LON37" s="80"/>
      <c r="LOO37" s="80"/>
      <c r="LOP37" s="85"/>
      <c r="LOQ37" s="77"/>
      <c r="LOR37" s="74"/>
      <c r="LOS37" s="74"/>
      <c r="LOT37" s="85"/>
      <c r="LOU37" s="74"/>
      <c r="LOV37" s="74"/>
      <c r="LOW37" s="85"/>
      <c r="LOX37" s="74"/>
      <c r="LOY37" s="74"/>
      <c r="LOZ37" s="85"/>
      <c r="LPA37" s="74"/>
      <c r="LPB37" s="74"/>
      <c r="LPC37" s="85"/>
      <c r="LPD37" s="80"/>
      <c r="LPE37" s="80"/>
      <c r="LPF37" s="85"/>
      <c r="LPG37" s="77"/>
      <c r="LPH37" s="74"/>
      <c r="LPI37" s="74"/>
      <c r="LPJ37" s="85"/>
      <c r="LPK37" s="74"/>
      <c r="LPL37" s="74"/>
      <c r="LPM37" s="85"/>
      <c r="LPN37" s="74"/>
      <c r="LPO37" s="74"/>
      <c r="LPP37" s="85"/>
      <c r="LPQ37" s="74"/>
      <c r="LPR37" s="74"/>
      <c r="LPS37" s="85"/>
      <c r="LPT37" s="80"/>
      <c r="LPU37" s="80"/>
      <c r="LPV37" s="85"/>
      <c r="LPW37" s="77"/>
      <c r="LPX37" s="74"/>
      <c r="LPY37" s="74"/>
      <c r="LPZ37" s="85"/>
      <c r="LQA37" s="74"/>
      <c r="LQB37" s="74"/>
      <c r="LQC37" s="85"/>
      <c r="LQD37" s="74"/>
      <c r="LQE37" s="74"/>
      <c r="LQF37" s="85"/>
      <c r="LQG37" s="74"/>
      <c r="LQH37" s="74"/>
      <c r="LQI37" s="85"/>
      <c r="LQJ37" s="80"/>
      <c r="LQK37" s="80"/>
      <c r="LQL37" s="85"/>
      <c r="LQM37" s="77"/>
      <c r="LQN37" s="74"/>
      <c r="LQO37" s="74"/>
      <c r="LQP37" s="85"/>
      <c r="LQQ37" s="74"/>
      <c r="LQR37" s="74"/>
      <c r="LQS37" s="85"/>
      <c r="LQT37" s="74"/>
      <c r="LQU37" s="74"/>
      <c r="LQV37" s="85"/>
      <c r="LQW37" s="74"/>
      <c r="LQX37" s="74"/>
      <c r="LQY37" s="85"/>
      <c r="LQZ37" s="80"/>
      <c r="LRA37" s="80"/>
      <c r="LRB37" s="85"/>
      <c r="LRC37" s="77"/>
      <c r="LRD37" s="74"/>
      <c r="LRE37" s="74"/>
      <c r="LRF37" s="85"/>
      <c r="LRG37" s="74"/>
      <c r="LRH37" s="74"/>
      <c r="LRI37" s="85"/>
      <c r="LRJ37" s="74"/>
      <c r="LRK37" s="74"/>
      <c r="LRL37" s="85"/>
      <c r="LRM37" s="74"/>
      <c r="LRN37" s="74"/>
      <c r="LRO37" s="85"/>
      <c r="LRP37" s="80"/>
      <c r="LRQ37" s="80"/>
      <c r="LRR37" s="85"/>
      <c r="LRS37" s="77"/>
      <c r="LRT37" s="74"/>
      <c r="LRU37" s="74"/>
      <c r="LRV37" s="85"/>
      <c r="LRW37" s="74"/>
      <c r="LRX37" s="74"/>
      <c r="LRY37" s="85"/>
      <c r="LRZ37" s="74"/>
      <c r="LSA37" s="74"/>
      <c r="LSB37" s="85"/>
      <c r="LSC37" s="74"/>
      <c r="LSD37" s="74"/>
      <c r="LSE37" s="85"/>
      <c r="LSF37" s="80"/>
      <c r="LSG37" s="80"/>
      <c r="LSH37" s="85"/>
      <c r="LSI37" s="77"/>
      <c r="LSJ37" s="74"/>
      <c r="LSK37" s="74"/>
      <c r="LSL37" s="85"/>
      <c r="LSM37" s="74"/>
      <c r="LSN37" s="74"/>
      <c r="LSO37" s="85"/>
      <c r="LSP37" s="74"/>
      <c r="LSQ37" s="74"/>
      <c r="LSR37" s="85"/>
      <c r="LSS37" s="74"/>
      <c r="LST37" s="74"/>
      <c r="LSU37" s="85"/>
      <c r="LSV37" s="80"/>
      <c r="LSW37" s="80"/>
      <c r="LSX37" s="85"/>
      <c r="LSY37" s="77"/>
      <c r="LSZ37" s="74"/>
      <c r="LTA37" s="74"/>
      <c r="LTB37" s="85"/>
      <c r="LTC37" s="74"/>
      <c r="LTD37" s="74"/>
      <c r="LTE37" s="85"/>
      <c r="LTF37" s="74"/>
      <c r="LTG37" s="74"/>
      <c r="LTH37" s="85"/>
      <c r="LTI37" s="74"/>
      <c r="LTJ37" s="74"/>
      <c r="LTK37" s="85"/>
      <c r="LTL37" s="80"/>
      <c r="LTM37" s="80"/>
      <c r="LTN37" s="85"/>
      <c r="LTO37" s="77"/>
      <c r="LTP37" s="74"/>
      <c r="LTQ37" s="74"/>
      <c r="LTR37" s="85"/>
      <c r="LTS37" s="74"/>
      <c r="LTT37" s="74"/>
      <c r="LTU37" s="85"/>
      <c r="LTV37" s="74"/>
      <c r="LTW37" s="74"/>
      <c r="LTX37" s="85"/>
      <c r="LTY37" s="74"/>
      <c r="LTZ37" s="74"/>
      <c r="LUA37" s="85"/>
      <c r="LUB37" s="80"/>
      <c r="LUC37" s="80"/>
      <c r="LUD37" s="85"/>
      <c r="LUE37" s="77"/>
      <c r="LUF37" s="74"/>
      <c r="LUG37" s="74"/>
      <c r="LUH37" s="85"/>
      <c r="LUI37" s="74"/>
      <c r="LUJ37" s="74"/>
      <c r="LUK37" s="85"/>
      <c r="LUL37" s="74"/>
      <c r="LUM37" s="74"/>
      <c r="LUN37" s="85"/>
      <c r="LUO37" s="74"/>
      <c r="LUP37" s="74"/>
      <c r="LUQ37" s="85"/>
      <c r="LUR37" s="80"/>
      <c r="LUS37" s="80"/>
      <c r="LUT37" s="85"/>
      <c r="LUU37" s="77"/>
      <c r="LUV37" s="74"/>
      <c r="LUW37" s="74"/>
      <c r="LUX37" s="85"/>
      <c r="LUY37" s="74"/>
      <c r="LUZ37" s="74"/>
      <c r="LVA37" s="85"/>
      <c r="LVB37" s="74"/>
      <c r="LVC37" s="74"/>
      <c r="LVD37" s="85"/>
      <c r="LVE37" s="74"/>
      <c r="LVF37" s="74"/>
      <c r="LVG37" s="85"/>
      <c r="LVH37" s="80"/>
      <c r="LVI37" s="80"/>
      <c r="LVJ37" s="85"/>
      <c r="LVK37" s="77"/>
      <c r="LVL37" s="74"/>
      <c r="LVM37" s="74"/>
      <c r="LVN37" s="85"/>
      <c r="LVO37" s="74"/>
      <c r="LVP37" s="74"/>
      <c r="LVQ37" s="85"/>
      <c r="LVR37" s="74"/>
      <c r="LVS37" s="74"/>
      <c r="LVT37" s="85"/>
      <c r="LVU37" s="74"/>
      <c r="LVV37" s="74"/>
      <c r="LVW37" s="85"/>
      <c r="LVX37" s="80"/>
      <c r="LVY37" s="80"/>
      <c r="LVZ37" s="85"/>
      <c r="LWA37" s="77"/>
      <c r="LWB37" s="74"/>
      <c r="LWC37" s="74"/>
      <c r="LWD37" s="85"/>
      <c r="LWE37" s="74"/>
      <c r="LWF37" s="74"/>
      <c r="LWG37" s="85"/>
      <c r="LWH37" s="74"/>
      <c r="LWI37" s="74"/>
      <c r="LWJ37" s="85"/>
      <c r="LWK37" s="74"/>
      <c r="LWL37" s="74"/>
      <c r="LWM37" s="85"/>
      <c r="LWN37" s="80"/>
      <c r="LWO37" s="80"/>
      <c r="LWP37" s="85"/>
      <c r="LWQ37" s="77"/>
      <c r="LWR37" s="74"/>
      <c r="LWS37" s="74"/>
      <c r="LWT37" s="85"/>
      <c r="LWU37" s="74"/>
      <c r="LWV37" s="74"/>
      <c r="LWW37" s="85"/>
      <c r="LWX37" s="74"/>
      <c r="LWY37" s="74"/>
      <c r="LWZ37" s="85"/>
      <c r="LXA37" s="74"/>
      <c r="LXB37" s="74"/>
      <c r="LXC37" s="85"/>
      <c r="LXD37" s="80"/>
      <c r="LXE37" s="80"/>
      <c r="LXF37" s="85"/>
      <c r="LXG37" s="77"/>
      <c r="LXH37" s="74"/>
      <c r="LXI37" s="74"/>
      <c r="LXJ37" s="85"/>
      <c r="LXK37" s="74"/>
      <c r="LXL37" s="74"/>
      <c r="LXM37" s="85"/>
      <c r="LXN37" s="74"/>
      <c r="LXO37" s="74"/>
      <c r="LXP37" s="85"/>
      <c r="LXQ37" s="74"/>
      <c r="LXR37" s="74"/>
      <c r="LXS37" s="85"/>
      <c r="LXT37" s="80"/>
      <c r="LXU37" s="80"/>
      <c r="LXV37" s="85"/>
      <c r="LXW37" s="77"/>
      <c r="LXX37" s="74"/>
      <c r="LXY37" s="74"/>
      <c r="LXZ37" s="85"/>
      <c r="LYA37" s="74"/>
      <c r="LYB37" s="74"/>
      <c r="LYC37" s="85"/>
      <c r="LYD37" s="74"/>
      <c r="LYE37" s="74"/>
      <c r="LYF37" s="85"/>
      <c r="LYG37" s="74"/>
      <c r="LYH37" s="74"/>
      <c r="LYI37" s="85"/>
      <c r="LYJ37" s="80"/>
      <c r="LYK37" s="80"/>
      <c r="LYL37" s="85"/>
      <c r="LYM37" s="77"/>
      <c r="LYN37" s="74"/>
      <c r="LYO37" s="74"/>
      <c r="LYP37" s="85"/>
      <c r="LYQ37" s="74"/>
      <c r="LYR37" s="74"/>
      <c r="LYS37" s="85"/>
      <c r="LYT37" s="74"/>
      <c r="LYU37" s="74"/>
      <c r="LYV37" s="85"/>
      <c r="LYW37" s="74"/>
      <c r="LYX37" s="74"/>
      <c r="LYY37" s="85"/>
      <c r="LYZ37" s="80"/>
      <c r="LZA37" s="80"/>
      <c r="LZB37" s="85"/>
      <c r="LZC37" s="77"/>
      <c r="LZD37" s="74"/>
      <c r="LZE37" s="74"/>
      <c r="LZF37" s="85"/>
      <c r="LZG37" s="74"/>
      <c r="LZH37" s="74"/>
      <c r="LZI37" s="85"/>
      <c r="LZJ37" s="74"/>
      <c r="LZK37" s="74"/>
      <c r="LZL37" s="85"/>
      <c r="LZM37" s="74"/>
      <c r="LZN37" s="74"/>
      <c r="LZO37" s="85"/>
      <c r="LZP37" s="80"/>
      <c r="LZQ37" s="80"/>
      <c r="LZR37" s="85"/>
      <c r="LZS37" s="77"/>
      <c r="LZT37" s="74"/>
      <c r="LZU37" s="74"/>
      <c r="LZV37" s="85"/>
      <c r="LZW37" s="74"/>
      <c r="LZX37" s="74"/>
      <c r="LZY37" s="85"/>
      <c r="LZZ37" s="74"/>
      <c r="MAA37" s="74"/>
      <c r="MAB37" s="85"/>
      <c r="MAC37" s="74"/>
      <c r="MAD37" s="74"/>
      <c r="MAE37" s="85"/>
      <c r="MAF37" s="80"/>
      <c r="MAG37" s="80"/>
      <c r="MAH37" s="85"/>
      <c r="MAI37" s="77"/>
      <c r="MAJ37" s="74"/>
      <c r="MAK37" s="74"/>
      <c r="MAL37" s="85"/>
      <c r="MAM37" s="74"/>
      <c r="MAN37" s="74"/>
      <c r="MAO37" s="85"/>
      <c r="MAP37" s="74"/>
      <c r="MAQ37" s="74"/>
      <c r="MAR37" s="85"/>
      <c r="MAS37" s="74"/>
      <c r="MAT37" s="74"/>
      <c r="MAU37" s="85"/>
      <c r="MAV37" s="80"/>
      <c r="MAW37" s="80"/>
      <c r="MAX37" s="85"/>
      <c r="MAY37" s="77"/>
      <c r="MAZ37" s="74"/>
      <c r="MBA37" s="74"/>
      <c r="MBB37" s="85"/>
      <c r="MBC37" s="74"/>
      <c r="MBD37" s="74"/>
      <c r="MBE37" s="85"/>
      <c r="MBF37" s="74"/>
      <c r="MBG37" s="74"/>
      <c r="MBH37" s="85"/>
      <c r="MBI37" s="74"/>
      <c r="MBJ37" s="74"/>
      <c r="MBK37" s="85"/>
      <c r="MBL37" s="80"/>
      <c r="MBM37" s="80"/>
      <c r="MBN37" s="85"/>
      <c r="MBO37" s="77"/>
      <c r="MBP37" s="74"/>
      <c r="MBQ37" s="74"/>
      <c r="MBR37" s="85"/>
      <c r="MBS37" s="74"/>
      <c r="MBT37" s="74"/>
      <c r="MBU37" s="85"/>
      <c r="MBV37" s="74"/>
      <c r="MBW37" s="74"/>
      <c r="MBX37" s="85"/>
      <c r="MBY37" s="74"/>
      <c r="MBZ37" s="74"/>
      <c r="MCA37" s="85"/>
      <c r="MCB37" s="80"/>
      <c r="MCC37" s="80"/>
      <c r="MCD37" s="85"/>
      <c r="MCE37" s="77"/>
      <c r="MCF37" s="74"/>
      <c r="MCG37" s="74"/>
      <c r="MCH37" s="85"/>
      <c r="MCI37" s="74"/>
      <c r="MCJ37" s="74"/>
      <c r="MCK37" s="85"/>
      <c r="MCL37" s="74"/>
      <c r="MCM37" s="74"/>
      <c r="MCN37" s="85"/>
      <c r="MCO37" s="74"/>
      <c r="MCP37" s="74"/>
      <c r="MCQ37" s="85"/>
      <c r="MCR37" s="80"/>
      <c r="MCS37" s="80"/>
      <c r="MCT37" s="85"/>
      <c r="MCU37" s="77"/>
      <c r="MCV37" s="74"/>
      <c r="MCW37" s="74"/>
      <c r="MCX37" s="85"/>
      <c r="MCY37" s="74"/>
      <c r="MCZ37" s="74"/>
      <c r="MDA37" s="85"/>
      <c r="MDB37" s="74"/>
      <c r="MDC37" s="74"/>
      <c r="MDD37" s="85"/>
      <c r="MDE37" s="74"/>
      <c r="MDF37" s="74"/>
      <c r="MDG37" s="85"/>
      <c r="MDH37" s="80"/>
      <c r="MDI37" s="80"/>
      <c r="MDJ37" s="85"/>
      <c r="MDK37" s="77"/>
      <c r="MDL37" s="74"/>
      <c r="MDM37" s="74"/>
      <c r="MDN37" s="85"/>
      <c r="MDO37" s="74"/>
      <c r="MDP37" s="74"/>
      <c r="MDQ37" s="85"/>
      <c r="MDR37" s="74"/>
      <c r="MDS37" s="74"/>
      <c r="MDT37" s="85"/>
      <c r="MDU37" s="74"/>
      <c r="MDV37" s="74"/>
      <c r="MDW37" s="85"/>
      <c r="MDX37" s="80"/>
      <c r="MDY37" s="80"/>
      <c r="MDZ37" s="85"/>
      <c r="MEA37" s="77"/>
      <c r="MEB37" s="74"/>
      <c r="MEC37" s="74"/>
      <c r="MED37" s="85"/>
      <c r="MEE37" s="74"/>
      <c r="MEF37" s="74"/>
      <c r="MEG37" s="85"/>
      <c r="MEH37" s="74"/>
      <c r="MEI37" s="74"/>
      <c r="MEJ37" s="85"/>
      <c r="MEK37" s="74"/>
      <c r="MEL37" s="74"/>
      <c r="MEM37" s="85"/>
      <c r="MEN37" s="80"/>
      <c r="MEO37" s="80"/>
      <c r="MEP37" s="85"/>
      <c r="MEQ37" s="77"/>
      <c r="MER37" s="74"/>
      <c r="MES37" s="74"/>
      <c r="MET37" s="85"/>
      <c r="MEU37" s="74"/>
      <c r="MEV37" s="74"/>
      <c r="MEW37" s="85"/>
      <c r="MEX37" s="74"/>
      <c r="MEY37" s="74"/>
      <c r="MEZ37" s="85"/>
      <c r="MFA37" s="74"/>
      <c r="MFB37" s="74"/>
      <c r="MFC37" s="85"/>
      <c r="MFD37" s="80"/>
      <c r="MFE37" s="80"/>
      <c r="MFF37" s="85"/>
      <c r="MFG37" s="77"/>
      <c r="MFH37" s="74"/>
      <c r="MFI37" s="74"/>
      <c r="MFJ37" s="85"/>
      <c r="MFK37" s="74"/>
      <c r="MFL37" s="74"/>
      <c r="MFM37" s="85"/>
      <c r="MFN37" s="74"/>
      <c r="MFO37" s="74"/>
      <c r="MFP37" s="85"/>
      <c r="MFQ37" s="74"/>
      <c r="MFR37" s="74"/>
      <c r="MFS37" s="85"/>
      <c r="MFT37" s="80"/>
      <c r="MFU37" s="80"/>
      <c r="MFV37" s="85"/>
      <c r="MFW37" s="77"/>
      <c r="MFX37" s="74"/>
      <c r="MFY37" s="74"/>
      <c r="MFZ37" s="85"/>
      <c r="MGA37" s="74"/>
      <c r="MGB37" s="74"/>
      <c r="MGC37" s="85"/>
      <c r="MGD37" s="74"/>
      <c r="MGE37" s="74"/>
      <c r="MGF37" s="85"/>
      <c r="MGG37" s="74"/>
      <c r="MGH37" s="74"/>
      <c r="MGI37" s="85"/>
      <c r="MGJ37" s="80"/>
      <c r="MGK37" s="80"/>
      <c r="MGL37" s="85"/>
      <c r="MGM37" s="77"/>
      <c r="MGN37" s="74"/>
      <c r="MGO37" s="74"/>
      <c r="MGP37" s="85"/>
      <c r="MGQ37" s="74"/>
      <c r="MGR37" s="74"/>
      <c r="MGS37" s="85"/>
      <c r="MGT37" s="74"/>
      <c r="MGU37" s="74"/>
      <c r="MGV37" s="85"/>
      <c r="MGW37" s="74"/>
      <c r="MGX37" s="74"/>
      <c r="MGY37" s="85"/>
      <c r="MGZ37" s="80"/>
      <c r="MHA37" s="80"/>
      <c r="MHB37" s="85"/>
      <c r="MHC37" s="77"/>
      <c r="MHD37" s="74"/>
      <c r="MHE37" s="74"/>
      <c r="MHF37" s="85"/>
      <c r="MHG37" s="74"/>
      <c r="MHH37" s="74"/>
      <c r="MHI37" s="85"/>
      <c r="MHJ37" s="74"/>
      <c r="MHK37" s="74"/>
      <c r="MHL37" s="85"/>
      <c r="MHM37" s="74"/>
      <c r="MHN37" s="74"/>
      <c r="MHO37" s="85"/>
      <c r="MHP37" s="80"/>
      <c r="MHQ37" s="80"/>
      <c r="MHR37" s="85"/>
      <c r="MHS37" s="77"/>
      <c r="MHT37" s="74"/>
      <c r="MHU37" s="74"/>
      <c r="MHV37" s="85"/>
      <c r="MHW37" s="74"/>
      <c r="MHX37" s="74"/>
      <c r="MHY37" s="85"/>
      <c r="MHZ37" s="74"/>
      <c r="MIA37" s="74"/>
      <c r="MIB37" s="85"/>
      <c r="MIC37" s="74"/>
      <c r="MID37" s="74"/>
      <c r="MIE37" s="85"/>
      <c r="MIF37" s="80"/>
      <c r="MIG37" s="80"/>
      <c r="MIH37" s="85"/>
      <c r="MII37" s="77"/>
      <c r="MIJ37" s="74"/>
      <c r="MIK37" s="74"/>
      <c r="MIL37" s="85"/>
      <c r="MIM37" s="74"/>
      <c r="MIN37" s="74"/>
      <c r="MIO37" s="85"/>
      <c r="MIP37" s="74"/>
      <c r="MIQ37" s="74"/>
      <c r="MIR37" s="85"/>
      <c r="MIS37" s="74"/>
      <c r="MIT37" s="74"/>
      <c r="MIU37" s="85"/>
      <c r="MIV37" s="80"/>
      <c r="MIW37" s="80"/>
      <c r="MIX37" s="85"/>
      <c r="MIY37" s="77"/>
      <c r="MIZ37" s="74"/>
      <c r="MJA37" s="74"/>
      <c r="MJB37" s="85"/>
      <c r="MJC37" s="74"/>
      <c r="MJD37" s="74"/>
      <c r="MJE37" s="85"/>
      <c r="MJF37" s="74"/>
      <c r="MJG37" s="74"/>
      <c r="MJH37" s="85"/>
      <c r="MJI37" s="74"/>
      <c r="MJJ37" s="74"/>
      <c r="MJK37" s="85"/>
      <c r="MJL37" s="80"/>
      <c r="MJM37" s="80"/>
      <c r="MJN37" s="85"/>
      <c r="MJO37" s="77"/>
      <c r="MJP37" s="74"/>
      <c r="MJQ37" s="74"/>
      <c r="MJR37" s="85"/>
      <c r="MJS37" s="74"/>
      <c r="MJT37" s="74"/>
      <c r="MJU37" s="85"/>
      <c r="MJV37" s="74"/>
      <c r="MJW37" s="74"/>
      <c r="MJX37" s="85"/>
      <c r="MJY37" s="74"/>
      <c r="MJZ37" s="74"/>
      <c r="MKA37" s="85"/>
      <c r="MKB37" s="80"/>
      <c r="MKC37" s="80"/>
      <c r="MKD37" s="85"/>
      <c r="MKE37" s="77"/>
      <c r="MKF37" s="74"/>
      <c r="MKG37" s="74"/>
      <c r="MKH37" s="85"/>
      <c r="MKI37" s="74"/>
      <c r="MKJ37" s="74"/>
      <c r="MKK37" s="85"/>
      <c r="MKL37" s="74"/>
      <c r="MKM37" s="74"/>
      <c r="MKN37" s="85"/>
      <c r="MKO37" s="74"/>
      <c r="MKP37" s="74"/>
      <c r="MKQ37" s="85"/>
      <c r="MKR37" s="80"/>
      <c r="MKS37" s="80"/>
      <c r="MKT37" s="85"/>
      <c r="MKU37" s="77"/>
      <c r="MKV37" s="74"/>
      <c r="MKW37" s="74"/>
      <c r="MKX37" s="85"/>
      <c r="MKY37" s="74"/>
      <c r="MKZ37" s="74"/>
      <c r="MLA37" s="85"/>
      <c r="MLB37" s="74"/>
      <c r="MLC37" s="74"/>
      <c r="MLD37" s="85"/>
      <c r="MLE37" s="74"/>
      <c r="MLF37" s="74"/>
      <c r="MLG37" s="85"/>
      <c r="MLH37" s="80"/>
      <c r="MLI37" s="80"/>
      <c r="MLJ37" s="85"/>
      <c r="MLK37" s="77"/>
      <c r="MLL37" s="74"/>
      <c r="MLM37" s="74"/>
      <c r="MLN37" s="85"/>
      <c r="MLO37" s="74"/>
      <c r="MLP37" s="74"/>
      <c r="MLQ37" s="85"/>
      <c r="MLR37" s="74"/>
      <c r="MLS37" s="74"/>
      <c r="MLT37" s="85"/>
      <c r="MLU37" s="74"/>
      <c r="MLV37" s="74"/>
      <c r="MLW37" s="85"/>
      <c r="MLX37" s="80"/>
      <c r="MLY37" s="80"/>
      <c r="MLZ37" s="85"/>
      <c r="MMA37" s="77"/>
      <c r="MMB37" s="74"/>
      <c r="MMC37" s="74"/>
      <c r="MMD37" s="85"/>
      <c r="MME37" s="74"/>
      <c r="MMF37" s="74"/>
      <c r="MMG37" s="85"/>
      <c r="MMH37" s="74"/>
      <c r="MMI37" s="74"/>
      <c r="MMJ37" s="85"/>
      <c r="MMK37" s="74"/>
      <c r="MML37" s="74"/>
      <c r="MMM37" s="85"/>
      <c r="MMN37" s="80"/>
      <c r="MMO37" s="80"/>
      <c r="MMP37" s="85"/>
      <c r="MMQ37" s="77"/>
      <c r="MMR37" s="74"/>
      <c r="MMS37" s="74"/>
      <c r="MMT37" s="85"/>
      <c r="MMU37" s="74"/>
      <c r="MMV37" s="74"/>
      <c r="MMW37" s="85"/>
      <c r="MMX37" s="74"/>
      <c r="MMY37" s="74"/>
      <c r="MMZ37" s="85"/>
      <c r="MNA37" s="74"/>
      <c r="MNB37" s="74"/>
      <c r="MNC37" s="85"/>
      <c r="MND37" s="80"/>
      <c r="MNE37" s="80"/>
      <c r="MNF37" s="85"/>
      <c r="MNG37" s="77"/>
      <c r="MNH37" s="74"/>
      <c r="MNI37" s="74"/>
      <c r="MNJ37" s="85"/>
      <c r="MNK37" s="74"/>
      <c r="MNL37" s="74"/>
      <c r="MNM37" s="85"/>
      <c r="MNN37" s="74"/>
      <c r="MNO37" s="74"/>
      <c r="MNP37" s="85"/>
      <c r="MNQ37" s="74"/>
      <c r="MNR37" s="74"/>
      <c r="MNS37" s="85"/>
      <c r="MNT37" s="80"/>
      <c r="MNU37" s="80"/>
      <c r="MNV37" s="85"/>
      <c r="MNW37" s="77"/>
      <c r="MNX37" s="74"/>
      <c r="MNY37" s="74"/>
      <c r="MNZ37" s="85"/>
      <c r="MOA37" s="74"/>
      <c r="MOB37" s="74"/>
      <c r="MOC37" s="85"/>
      <c r="MOD37" s="74"/>
      <c r="MOE37" s="74"/>
      <c r="MOF37" s="85"/>
      <c r="MOG37" s="74"/>
      <c r="MOH37" s="74"/>
      <c r="MOI37" s="85"/>
      <c r="MOJ37" s="80"/>
      <c r="MOK37" s="80"/>
      <c r="MOL37" s="85"/>
      <c r="MOM37" s="77"/>
      <c r="MON37" s="74"/>
      <c r="MOO37" s="74"/>
      <c r="MOP37" s="85"/>
      <c r="MOQ37" s="74"/>
      <c r="MOR37" s="74"/>
      <c r="MOS37" s="85"/>
      <c r="MOT37" s="74"/>
      <c r="MOU37" s="74"/>
      <c r="MOV37" s="85"/>
      <c r="MOW37" s="74"/>
      <c r="MOX37" s="74"/>
      <c r="MOY37" s="85"/>
      <c r="MOZ37" s="80"/>
      <c r="MPA37" s="80"/>
      <c r="MPB37" s="85"/>
      <c r="MPC37" s="77"/>
      <c r="MPD37" s="74"/>
      <c r="MPE37" s="74"/>
      <c r="MPF37" s="85"/>
      <c r="MPG37" s="74"/>
      <c r="MPH37" s="74"/>
      <c r="MPI37" s="85"/>
      <c r="MPJ37" s="74"/>
      <c r="MPK37" s="74"/>
      <c r="MPL37" s="85"/>
      <c r="MPM37" s="74"/>
      <c r="MPN37" s="74"/>
      <c r="MPO37" s="85"/>
      <c r="MPP37" s="80"/>
      <c r="MPQ37" s="80"/>
      <c r="MPR37" s="85"/>
      <c r="MPS37" s="77"/>
      <c r="MPT37" s="74"/>
      <c r="MPU37" s="74"/>
      <c r="MPV37" s="85"/>
      <c r="MPW37" s="74"/>
      <c r="MPX37" s="74"/>
      <c r="MPY37" s="85"/>
      <c r="MPZ37" s="74"/>
      <c r="MQA37" s="74"/>
      <c r="MQB37" s="85"/>
      <c r="MQC37" s="74"/>
      <c r="MQD37" s="74"/>
      <c r="MQE37" s="85"/>
      <c r="MQF37" s="80"/>
      <c r="MQG37" s="80"/>
      <c r="MQH37" s="85"/>
      <c r="MQI37" s="77"/>
      <c r="MQJ37" s="74"/>
      <c r="MQK37" s="74"/>
      <c r="MQL37" s="85"/>
      <c r="MQM37" s="74"/>
      <c r="MQN37" s="74"/>
      <c r="MQO37" s="85"/>
      <c r="MQP37" s="74"/>
      <c r="MQQ37" s="74"/>
      <c r="MQR37" s="85"/>
      <c r="MQS37" s="74"/>
      <c r="MQT37" s="74"/>
      <c r="MQU37" s="85"/>
      <c r="MQV37" s="80"/>
      <c r="MQW37" s="80"/>
      <c r="MQX37" s="85"/>
      <c r="MQY37" s="77"/>
      <c r="MQZ37" s="74"/>
      <c r="MRA37" s="74"/>
      <c r="MRB37" s="85"/>
      <c r="MRC37" s="74"/>
      <c r="MRD37" s="74"/>
      <c r="MRE37" s="85"/>
      <c r="MRF37" s="74"/>
      <c r="MRG37" s="74"/>
      <c r="MRH37" s="85"/>
      <c r="MRI37" s="74"/>
      <c r="MRJ37" s="74"/>
      <c r="MRK37" s="85"/>
      <c r="MRL37" s="80"/>
      <c r="MRM37" s="80"/>
      <c r="MRN37" s="85"/>
      <c r="MRO37" s="77"/>
      <c r="MRP37" s="74"/>
      <c r="MRQ37" s="74"/>
      <c r="MRR37" s="85"/>
      <c r="MRS37" s="74"/>
      <c r="MRT37" s="74"/>
      <c r="MRU37" s="85"/>
      <c r="MRV37" s="74"/>
      <c r="MRW37" s="74"/>
      <c r="MRX37" s="85"/>
      <c r="MRY37" s="74"/>
      <c r="MRZ37" s="74"/>
      <c r="MSA37" s="85"/>
      <c r="MSB37" s="80"/>
      <c r="MSC37" s="80"/>
      <c r="MSD37" s="85"/>
      <c r="MSE37" s="77"/>
      <c r="MSF37" s="74"/>
      <c r="MSG37" s="74"/>
      <c r="MSH37" s="85"/>
      <c r="MSI37" s="74"/>
      <c r="MSJ37" s="74"/>
      <c r="MSK37" s="85"/>
      <c r="MSL37" s="74"/>
      <c r="MSM37" s="74"/>
      <c r="MSN37" s="85"/>
      <c r="MSO37" s="74"/>
      <c r="MSP37" s="74"/>
      <c r="MSQ37" s="85"/>
      <c r="MSR37" s="80"/>
      <c r="MSS37" s="80"/>
      <c r="MST37" s="85"/>
      <c r="MSU37" s="77"/>
      <c r="MSV37" s="74"/>
      <c r="MSW37" s="74"/>
      <c r="MSX37" s="85"/>
      <c r="MSY37" s="74"/>
      <c r="MSZ37" s="74"/>
      <c r="MTA37" s="85"/>
      <c r="MTB37" s="74"/>
      <c r="MTC37" s="74"/>
      <c r="MTD37" s="85"/>
      <c r="MTE37" s="74"/>
      <c r="MTF37" s="74"/>
      <c r="MTG37" s="85"/>
      <c r="MTH37" s="80"/>
      <c r="MTI37" s="80"/>
      <c r="MTJ37" s="85"/>
      <c r="MTK37" s="77"/>
      <c r="MTL37" s="74"/>
      <c r="MTM37" s="74"/>
      <c r="MTN37" s="85"/>
      <c r="MTO37" s="74"/>
      <c r="MTP37" s="74"/>
      <c r="MTQ37" s="85"/>
      <c r="MTR37" s="74"/>
      <c r="MTS37" s="74"/>
      <c r="MTT37" s="85"/>
      <c r="MTU37" s="74"/>
      <c r="MTV37" s="74"/>
      <c r="MTW37" s="85"/>
      <c r="MTX37" s="80"/>
      <c r="MTY37" s="80"/>
      <c r="MTZ37" s="85"/>
      <c r="MUA37" s="77"/>
      <c r="MUB37" s="74"/>
      <c r="MUC37" s="74"/>
      <c r="MUD37" s="85"/>
      <c r="MUE37" s="74"/>
      <c r="MUF37" s="74"/>
      <c r="MUG37" s="85"/>
      <c r="MUH37" s="74"/>
      <c r="MUI37" s="74"/>
      <c r="MUJ37" s="85"/>
      <c r="MUK37" s="74"/>
      <c r="MUL37" s="74"/>
      <c r="MUM37" s="85"/>
      <c r="MUN37" s="80"/>
      <c r="MUO37" s="80"/>
      <c r="MUP37" s="85"/>
      <c r="MUQ37" s="77"/>
      <c r="MUR37" s="74"/>
      <c r="MUS37" s="74"/>
      <c r="MUT37" s="85"/>
      <c r="MUU37" s="74"/>
      <c r="MUV37" s="74"/>
      <c r="MUW37" s="85"/>
      <c r="MUX37" s="74"/>
      <c r="MUY37" s="74"/>
      <c r="MUZ37" s="85"/>
      <c r="MVA37" s="74"/>
      <c r="MVB37" s="74"/>
      <c r="MVC37" s="85"/>
      <c r="MVD37" s="80"/>
      <c r="MVE37" s="80"/>
      <c r="MVF37" s="85"/>
      <c r="MVG37" s="77"/>
      <c r="MVH37" s="74"/>
      <c r="MVI37" s="74"/>
      <c r="MVJ37" s="85"/>
      <c r="MVK37" s="74"/>
      <c r="MVL37" s="74"/>
      <c r="MVM37" s="85"/>
      <c r="MVN37" s="74"/>
      <c r="MVO37" s="74"/>
      <c r="MVP37" s="85"/>
      <c r="MVQ37" s="74"/>
      <c r="MVR37" s="74"/>
      <c r="MVS37" s="85"/>
      <c r="MVT37" s="80"/>
      <c r="MVU37" s="80"/>
      <c r="MVV37" s="85"/>
      <c r="MVW37" s="77"/>
      <c r="MVX37" s="74"/>
      <c r="MVY37" s="74"/>
      <c r="MVZ37" s="85"/>
      <c r="MWA37" s="74"/>
      <c r="MWB37" s="74"/>
      <c r="MWC37" s="85"/>
      <c r="MWD37" s="74"/>
      <c r="MWE37" s="74"/>
      <c r="MWF37" s="85"/>
      <c r="MWG37" s="74"/>
      <c r="MWH37" s="74"/>
      <c r="MWI37" s="85"/>
      <c r="MWJ37" s="80"/>
      <c r="MWK37" s="80"/>
      <c r="MWL37" s="85"/>
      <c r="MWM37" s="77"/>
      <c r="MWN37" s="74"/>
      <c r="MWO37" s="74"/>
      <c r="MWP37" s="85"/>
      <c r="MWQ37" s="74"/>
      <c r="MWR37" s="74"/>
      <c r="MWS37" s="85"/>
      <c r="MWT37" s="74"/>
      <c r="MWU37" s="74"/>
      <c r="MWV37" s="85"/>
      <c r="MWW37" s="74"/>
      <c r="MWX37" s="74"/>
      <c r="MWY37" s="85"/>
      <c r="MWZ37" s="80"/>
      <c r="MXA37" s="80"/>
      <c r="MXB37" s="85"/>
      <c r="MXC37" s="77"/>
      <c r="MXD37" s="74"/>
      <c r="MXE37" s="74"/>
      <c r="MXF37" s="85"/>
      <c r="MXG37" s="74"/>
      <c r="MXH37" s="74"/>
      <c r="MXI37" s="85"/>
      <c r="MXJ37" s="74"/>
      <c r="MXK37" s="74"/>
      <c r="MXL37" s="85"/>
      <c r="MXM37" s="74"/>
      <c r="MXN37" s="74"/>
      <c r="MXO37" s="85"/>
      <c r="MXP37" s="80"/>
      <c r="MXQ37" s="80"/>
      <c r="MXR37" s="85"/>
      <c r="MXS37" s="77"/>
      <c r="MXT37" s="74"/>
      <c r="MXU37" s="74"/>
      <c r="MXV37" s="85"/>
      <c r="MXW37" s="74"/>
      <c r="MXX37" s="74"/>
      <c r="MXY37" s="85"/>
      <c r="MXZ37" s="74"/>
      <c r="MYA37" s="74"/>
      <c r="MYB37" s="85"/>
      <c r="MYC37" s="74"/>
      <c r="MYD37" s="74"/>
      <c r="MYE37" s="85"/>
      <c r="MYF37" s="80"/>
      <c r="MYG37" s="80"/>
      <c r="MYH37" s="85"/>
      <c r="MYI37" s="77"/>
      <c r="MYJ37" s="74"/>
      <c r="MYK37" s="74"/>
      <c r="MYL37" s="85"/>
      <c r="MYM37" s="74"/>
      <c r="MYN37" s="74"/>
      <c r="MYO37" s="85"/>
      <c r="MYP37" s="74"/>
      <c r="MYQ37" s="74"/>
      <c r="MYR37" s="85"/>
      <c r="MYS37" s="74"/>
      <c r="MYT37" s="74"/>
      <c r="MYU37" s="85"/>
      <c r="MYV37" s="80"/>
      <c r="MYW37" s="80"/>
      <c r="MYX37" s="85"/>
      <c r="MYY37" s="77"/>
      <c r="MYZ37" s="74"/>
      <c r="MZA37" s="74"/>
      <c r="MZB37" s="85"/>
      <c r="MZC37" s="74"/>
      <c r="MZD37" s="74"/>
      <c r="MZE37" s="85"/>
      <c r="MZF37" s="74"/>
      <c r="MZG37" s="74"/>
      <c r="MZH37" s="85"/>
      <c r="MZI37" s="74"/>
      <c r="MZJ37" s="74"/>
      <c r="MZK37" s="85"/>
      <c r="MZL37" s="80"/>
      <c r="MZM37" s="80"/>
      <c r="MZN37" s="85"/>
      <c r="MZO37" s="77"/>
      <c r="MZP37" s="74"/>
      <c r="MZQ37" s="74"/>
      <c r="MZR37" s="85"/>
      <c r="MZS37" s="74"/>
      <c r="MZT37" s="74"/>
      <c r="MZU37" s="85"/>
      <c r="MZV37" s="74"/>
      <c r="MZW37" s="74"/>
      <c r="MZX37" s="85"/>
      <c r="MZY37" s="74"/>
      <c r="MZZ37" s="74"/>
      <c r="NAA37" s="85"/>
      <c r="NAB37" s="80"/>
      <c r="NAC37" s="80"/>
      <c r="NAD37" s="85"/>
      <c r="NAE37" s="77"/>
      <c r="NAF37" s="74"/>
      <c r="NAG37" s="74"/>
      <c r="NAH37" s="85"/>
      <c r="NAI37" s="74"/>
      <c r="NAJ37" s="74"/>
      <c r="NAK37" s="85"/>
      <c r="NAL37" s="74"/>
      <c r="NAM37" s="74"/>
      <c r="NAN37" s="85"/>
      <c r="NAO37" s="74"/>
      <c r="NAP37" s="74"/>
      <c r="NAQ37" s="85"/>
      <c r="NAR37" s="80"/>
      <c r="NAS37" s="80"/>
      <c r="NAT37" s="85"/>
      <c r="NAU37" s="77"/>
      <c r="NAV37" s="74"/>
      <c r="NAW37" s="74"/>
      <c r="NAX37" s="85"/>
      <c r="NAY37" s="74"/>
      <c r="NAZ37" s="74"/>
      <c r="NBA37" s="85"/>
      <c r="NBB37" s="74"/>
      <c r="NBC37" s="74"/>
      <c r="NBD37" s="85"/>
      <c r="NBE37" s="74"/>
      <c r="NBF37" s="74"/>
      <c r="NBG37" s="85"/>
      <c r="NBH37" s="80"/>
      <c r="NBI37" s="80"/>
      <c r="NBJ37" s="85"/>
      <c r="NBK37" s="77"/>
      <c r="NBL37" s="74"/>
      <c r="NBM37" s="74"/>
      <c r="NBN37" s="85"/>
      <c r="NBO37" s="74"/>
      <c r="NBP37" s="74"/>
      <c r="NBQ37" s="85"/>
      <c r="NBR37" s="74"/>
      <c r="NBS37" s="74"/>
      <c r="NBT37" s="85"/>
      <c r="NBU37" s="74"/>
      <c r="NBV37" s="74"/>
      <c r="NBW37" s="85"/>
      <c r="NBX37" s="80"/>
      <c r="NBY37" s="80"/>
      <c r="NBZ37" s="85"/>
      <c r="NCA37" s="77"/>
      <c r="NCB37" s="74"/>
      <c r="NCC37" s="74"/>
      <c r="NCD37" s="85"/>
      <c r="NCE37" s="74"/>
      <c r="NCF37" s="74"/>
      <c r="NCG37" s="85"/>
      <c r="NCH37" s="74"/>
      <c r="NCI37" s="74"/>
      <c r="NCJ37" s="85"/>
      <c r="NCK37" s="74"/>
      <c r="NCL37" s="74"/>
      <c r="NCM37" s="85"/>
      <c r="NCN37" s="80"/>
      <c r="NCO37" s="80"/>
      <c r="NCP37" s="85"/>
      <c r="NCQ37" s="77"/>
      <c r="NCR37" s="74"/>
      <c r="NCS37" s="74"/>
      <c r="NCT37" s="85"/>
      <c r="NCU37" s="74"/>
      <c r="NCV37" s="74"/>
      <c r="NCW37" s="85"/>
      <c r="NCX37" s="74"/>
      <c r="NCY37" s="74"/>
      <c r="NCZ37" s="85"/>
      <c r="NDA37" s="74"/>
      <c r="NDB37" s="74"/>
      <c r="NDC37" s="85"/>
      <c r="NDD37" s="80"/>
      <c r="NDE37" s="80"/>
      <c r="NDF37" s="85"/>
      <c r="NDG37" s="77"/>
      <c r="NDH37" s="74"/>
      <c r="NDI37" s="74"/>
      <c r="NDJ37" s="85"/>
      <c r="NDK37" s="74"/>
      <c r="NDL37" s="74"/>
      <c r="NDM37" s="85"/>
      <c r="NDN37" s="74"/>
      <c r="NDO37" s="74"/>
      <c r="NDP37" s="85"/>
      <c r="NDQ37" s="74"/>
      <c r="NDR37" s="74"/>
      <c r="NDS37" s="85"/>
      <c r="NDT37" s="80"/>
      <c r="NDU37" s="80"/>
      <c r="NDV37" s="85"/>
      <c r="NDW37" s="77"/>
      <c r="NDX37" s="74"/>
      <c r="NDY37" s="74"/>
      <c r="NDZ37" s="85"/>
      <c r="NEA37" s="74"/>
      <c r="NEB37" s="74"/>
      <c r="NEC37" s="85"/>
      <c r="NED37" s="74"/>
      <c r="NEE37" s="74"/>
      <c r="NEF37" s="85"/>
      <c r="NEG37" s="74"/>
      <c r="NEH37" s="74"/>
      <c r="NEI37" s="85"/>
      <c r="NEJ37" s="80"/>
      <c r="NEK37" s="80"/>
      <c r="NEL37" s="85"/>
      <c r="NEM37" s="77"/>
      <c r="NEN37" s="74"/>
      <c r="NEO37" s="74"/>
      <c r="NEP37" s="85"/>
      <c r="NEQ37" s="74"/>
      <c r="NER37" s="74"/>
      <c r="NES37" s="85"/>
      <c r="NET37" s="74"/>
      <c r="NEU37" s="74"/>
      <c r="NEV37" s="85"/>
      <c r="NEW37" s="74"/>
      <c r="NEX37" s="74"/>
      <c r="NEY37" s="85"/>
      <c r="NEZ37" s="80"/>
      <c r="NFA37" s="80"/>
      <c r="NFB37" s="85"/>
      <c r="NFC37" s="77"/>
      <c r="NFD37" s="74"/>
      <c r="NFE37" s="74"/>
      <c r="NFF37" s="85"/>
      <c r="NFG37" s="74"/>
      <c r="NFH37" s="74"/>
      <c r="NFI37" s="85"/>
      <c r="NFJ37" s="74"/>
      <c r="NFK37" s="74"/>
      <c r="NFL37" s="85"/>
      <c r="NFM37" s="74"/>
      <c r="NFN37" s="74"/>
      <c r="NFO37" s="85"/>
      <c r="NFP37" s="80"/>
      <c r="NFQ37" s="80"/>
      <c r="NFR37" s="85"/>
      <c r="NFS37" s="77"/>
      <c r="NFT37" s="74"/>
      <c r="NFU37" s="74"/>
      <c r="NFV37" s="85"/>
      <c r="NFW37" s="74"/>
      <c r="NFX37" s="74"/>
      <c r="NFY37" s="85"/>
      <c r="NFZ37" s="74"/>
      <c r="NGA37" s="74"/>
      <c r="NGB37" s="85"/>
      <c r="NGC37" s="74"/>
      <c r="NGD37" s="74"/>
      <c r="NGE37" s="85"/>
      <c r="NGF37" s="80"/>
      <c r="NGG37" s="80"/>
      <c r="NGH37" s="85"/>
      <c r="NGI37" s="77"/>
      <c r="NGJ37" s="74"/>
      <c r="NGK37" s="74"/>
      <c r="NGL37" s="85"/>
      <c r="NGM37" s="74"/>
      <c r="NGN37" s="74"/>
      <c r="NGO37" s="85"/>
      <c r="NGP37" s="74"/>
      <c r="NGQ37" s="74"/>
      <c r="NGR37" s="85"/>
      <c r="NGS37" s="74"/>
      <c r="NGT37" s="74"/>
      <c r="NGU37" s="85"/>
      <c r="NGV37" s="80"/>
      <c r="NGW37" s="80"/>
      <c r="NGX37" s="85"/>
      <c r="NGY37" s="77"/>
      <c r="NGZ37" s="74"/>
      <c r="NHA37" s="74"/>
      <c r="NHB37" s="85"/>
      <c r="NHC37" s="74"/>
      <c r="NHD37" s="74"/>
      <c r="NHE37" s="85"/>
      <c r="NHF37" s="74"/>
      <c r="NHG37" s="74"/>
      <c r="NHH37" s="85"/>
      <c r="NHI37" s="74"/>
      <c r="NHJ37" s="74"/>
      <c r="NHK37" s="85"/>
      <c r="NHL37" s="80"/>
      <c r="NHM37" s="80"/>
      <c r="NHN37" s="85"/>
      <c r="NHO37" s="77"/>
      <c r="NHP37" s="74"/>
      <c r="NHQ37" s="74"/>
      <c r="NHR37" s="85"/>
      <c r="NHS37" s="74"/>
      <c r="NHT37" s="74"/>
      <c r="NHU37" s="85"/>
      <c r="NHV37" s="74"/>
      <c r="NHW37" s="74"/>
      <c r="NHX37" s="85"/>
      <c r="NHY37" s="74"/>
      <c r="NHZ37" s="74"/>
      <c r="NIA37" s="85"/>
      <c r="NIB37" s="80"/>
      <c r="NIC37" s="80"/>
      <c r="NID37" s="85"/>
      <c r="NIE37" s="77"/>
      <c r="NIF37" s="74"/>
      <c r="NIG37" s="74"/>
      <c r="NIH37" s="85"/>
      <c r="NII37" s="74"/>
      <c r="NIJ37" s="74"/>
      <c r="NIK37" s="85"/>
      <c r="NIL37" s="74"/>
      <c r="NIM37" s="74"/>
      <c r="NIN37" s="85"/>
      <c r="NIO37" s="74"/>
      <c r="NIP37" s="74"/>
      <c r="NIQ37" s="85"/>
      <c r="NIR37" s="80"/>
      <c r="NIS37" s="80"/>
      <c r="NIT37" s="85"/>
      <c r="NIU37" s="77"/>
      <c r="NIV37" s="74"/>
      <c r="NIW37" s="74"/>
      <c r="NIX37" s="85"/>
      <c r="NIY37" s="74"/>
      <c r="NIZ37" s="74"/>
      <c r="NJA37" s="85"/>
      <c r="NJB37" s="74"/>
      <c r="NJC37" s="74"/>
      <c r="NJD37" s="85"/>
      <c r="NJE37" s="74"/>
      <c r="NJF37" s="74"/>
      <c r="NJG37" s="85"/>
      <c r="NJH37" s="80"/>
      <c r="NJI37" s="80"/>
      <c r="NJJ37" s="85"/>
      <c r="NJK37" s="77"/>
      <c r="NJL37" s="74"/>
      <c r="NJM37" s="74"/>
      <c r="NJN37" s="85"/>
      <c r="NJO37" s="74"/>
      <c r="NJP37" s="74"/>
      <c r="NJQ37" s="85"/>
      <c r="NJR37" s="74"/>
      <c r="NJS37" s="74"/>
      <c r="NJT37" s="85"/>
      <c r="NJU37" s="74"/>
      <c r="NJV37" s="74"/>
      <c r="NJW37" s="85"/>
      <c r="NJX37" s="80"/>
      <c r="NJY37" s="80"/>
      <c r="NJZ37" s="85"/>
      <c r="NKA37" s="77"/>
      <c r="NKB37" s="74"/>
      <c r="NKC37" s="74"/>
      <c r="NKD37" s="85"/>
      <c r="NKE37" s="74"/>
      <c r="NKF37" s="74"/>
      <c r="NKG37" s="85"/>
      <c r="NKH37" s="74"/>
      <c r="NKI37" s="74"/>
      <c r="NKJ37" s="85"/>
      <c r="NKK37" s="74"/>
      <c r="NKL37" s="74"/>
      <c r="NKM37" s="85"/>
      <c r="NKN37" s="80"/>
      <c r="NKO37" s="80"/>
      <c r="NKP37" s="85"/>
      <c r="NKQ37" s="77"/>
      <c r="NKR37" s="74"/>
      <c r="NKS37" s="74"/>
      <c r="NKT37" s="85"/>
      <c r="NKU37" s="74"/>
      <c r="NKV37" s="74"/>
      <c r="NKW37" s="85"/>
      <c r="NKX37" s="74"/>
      <c r="NKY37" s="74"/>
      <c r="NKZ37" s="85"/>
      <c r="NLA37" s="74"/>
      <c r="NLB37" s="74"/>
      <c r="NLC37" s="85"/>
      <c r="NLD37" s="80"/>
      <c r="NLE37" s="80"/>
      <c r="NLF37" s="85"/>
      <c r="NLG37" s="77"/>
      <c r="NLH37" s="74"/>
      <c r="NLI37" s="74"/>
      <c r="NLJ37" s="85"/>
      <c r="NLK37" s="74"/>
      <c r="NLL37" s="74"/>
      <c r="NLM37" s="85"/>
      <c r="NLN37" s="74"/>
      <c r="NLO37" s="74"/>
      <c r="NLP37" s="85"/>
      <c r="NLQ37" s="74"/>
      <c r="NLR37" s="74"/>
      <c r="NLS37" s="85"/>
      <c r="NLT37" s="80"/>
      <c r="NLU37" s="80"/>
      <c r="NLV37" s="85"/>
      <c r="NLW37" s="77"/>
      <c r="NLX37" s="74"/>
      <c r="NLY37" s="74"/>
      <c r="NLZ37" s="85"/>
      <c r="NMA37" s="74"/>
      <c r="NMB37" s="74"/>
      <c r="NMC37" s="85"/>
      <c r="NMD37" s="74"/>
      <c r="NME37" s="74"/>
      <c r="NMF37" s="85"/>
      <c r="NMG37" s="74"/>
      <c r="NMH37" s="74"/>
      <c r="NMI37" s="85"/>
      <c r="NMJ37" s="80"/>
      <c r="NMK37" s="80"/>
      <c r="NML37" s="85"/>
      <c r="NMM37" s="77"/>
      <c r="NMN37" s="74"/>
      <c r="NMO37" s="74"/>
      <c r="NMP37" s="85"/>
      <c r="NMQ37" s="74"/>
      <c r="NMR37" s="74"/>
      <c r="NMS37" s="85"/>
      <c r="NMT37" s="74"/>
      <c r="NMU37" s="74"/>
      <c r="NMV37" s="85"/>
      <c r="NMW37" s="74"/>
      <c r="NMX37" s="74"/>
      <c r="NMY37" s="85"/>
      <c r="NMZ37" s="80"/>
      <c r="NNA37" s="80"/>
      <c r="NNB37" s="85"/>
      <c r="NNC37" s="77"/>
      <c r="NND37" s="74"/>
      <c r="NNE37" s="74"/>
      <c r="NNF37" s="85"/>
      <c r="NNG37" s="74"/>
      <c r="NNH37" s="74"/>
      <c r="NNI37" s="85"/>
      <c r="NNJ37" s="74"/>
      <c r="NNK37" s="74"/>
      <c r="NNL37" s="85"/>
      <c r="NNM37" s="74"/>
      <c r="NNN37" s="74"/>
      <c r="NNO37" s="85"/>
      <c r="NNP37" s="80"/>
      <c r="NNQ37" s="80"/>
      <c r="NNR37" s="85"/>
      <c r="NNS37" s="77"/>
      <c r="NNT37" s="74"/>
      <c r="NNU37" s="74"/>
      <c r="NNV37" s="85"/>
      <c r="NNW37" s="74"/>
      <c r="NNX37" s="74"/>
      <c r="NNY37" s="85"/>
      <c r="NNZ37" s="74"/>
      <c r="NOA37" s="74"/>
      <c r="NOB37" s="85"/>
      <c r="NOC37" s="74"/>
      <c r="NOD37" s="74"/>
      <c r="NOE37" s="85"/>
      <c r="NOF37" s="80"/>
      <c r="NOG37" s="80"/>
      <c r="NOH37" s="85"/>
      <c r="NOI37" s="77"/>
      <c r="NOJ37" s="74"/>
      <c r="NOK37" s="74"/>
      <c r="NOL37" s="85"/>
      <c r="NOM37" s="74"/>
      <c r="NON37" s="74"/>
      <c r="NOO37" s="85"/>
      <c r="NOP37" s="74"/>
      <c r="NOQ37" s="74"/>
      <c r="NOR37" s="85"/>
      <c r="NOS37" s="74"/>
      <c r="NOT37" s="74"/>
      <c r="NOU37" s="85"/>
      <c r="NOV37" s="80"/>
      <c r="NOW37" s="80"/>
      <c r="NOX37" s="85"/>
      <c r="NOY37" s="77"/>
      <c r="NOZ37" s="74"/>
      <c r="NPA37" s="74"/>
      <c r="NPB37" s="85"/>
      <c r="NPC37" s="74"/>
      <c r="NPD37" s="74"/>
      <c r="NPE37" s="85"/>
      <c r="NPF37" s="74"/>
      <c r="NPG37" s="74"/>
      <c r="NPH37" s="85"/>
      <c r="NPI37" s="74"/>
      <c r="NPJ37" s="74"/>
      <c r="NPK37" s="85"/>
      <c r="NPL37" s="80"/>
      <c r="NPM37" s="80"/>
      <c r="NPN37" s="85"/>
      <c r="NPO37" s="77"/>
      <c r="NPP37" s="74"/>
      <c r="NPQ37" s="74"/>
      <c r="NPR37" s="85"/>
      <c r="NPS37" s="74"/>
      <c r="NPT37" s="74"/>
      <c r="NPU37" s="85"/>
      <c r="NPV37" s="74"/>
      <c r="NPW37" s="74"/>
      <c r="NPX37" s="85"/>
      <c r="NPY37" s="74"/>
      <c r="NPZ37" s="74"/>
      <c r="NQA37" s="85"/>
      <c r="NQB37" s="80"/>
      <c r="NQC37" s="80"/>
      <c r="NQD37" s="85"/>
      <c r="NQE37" s="77"/>
      <c r="NQF37" s="74"/>
      <c r="NQG37" s="74"/>
      <c r="NQH37" s="85"/>
      <c r="NQI37" s="74"/>
      <c r="NQJ37" s="74"/>
      <c r="NQK37" s="85"/>
      <c r="NQL37" s="74"/>
      <c r="NQM37" s="74"/>
      <c r="NQN37" s="85"/>
      <c r="NQO37" s="74"/>
      <c r="NQP37" s="74"/>
      <c r="NQQ37" s="85"/>
      <c r="NQR37" s="80"/>
      <c r="NQS37" s="80"/>
      <c r="NQT37" s="85"/>
      <c r="NQU37" s="77"/>
      <c r="NQV37" s="74"/>
      <c r="NQW37" s="74"/>
      <c r="NQX37" s="85"/>
      <c r="NQY37" s="74"/>
      <c r="NQZ37" s="74"/>
      <c r="NRA37" s="85"/>
      <c r="NRB37" s="74"/>
      <c r="NRC37" s="74"/>
      <c r="NRD37" s="85"/>
      <c r="NRE37" s="74"/>
      <c r="NRF37" s="74"/>
      <c r="NRG37" s="85"/>
      <c r="NRH37" s="80"/>
      <c r="NRI37" s="80"/>
      <c r="NRJ37" s="85"/>
      <c r="NRK37" s="77"/>
      <c r="NRL37" s="74"/>
      <c r="NRM37" s="74"/>
      <c r="NRN37" s="85"/>
      <c r="NRO37" s="74"/>
      <c r="NRP37" s="74"/>
      <c r="NRQ37" s="85"/>
      <c r="NRR37" s="74"/>
      <c r="NRS37" s="74"/>
      <c r="NRT37" s="85"/>
      <c r="NRU37" s="74"/>
      <c r="NRV37" s="74"/>
      <c r="NRW37" s="85"/>
      <c r="NRX37" s="80"/>
      <c r="NRY37" s="80"/>
      <c r="NRZ37" s="85"/>
      <c r="NSA37" s="77"/>
      <c r="NSB37" s="74"/>
      <c r="NSC37" s="74"/>
      <c r="NSD37" s="85"/>
      <c r="NSE37" s="74"/>
      <c r="NSF37" s="74"/>
      <c r="NSG37" s="85"/>
      <c r="NSH37" s="74"/>
      <c r="NSI37" s="74"/>
      <c r="NSJ37" s="85"/>
      <c r="NSK37" s="74"/>
      <c r="NSL37" s="74"/>
      <c r="NSM37" s="85"/>
      <c r="NSN37" s="80"/>
      <c r="NSO37" s="80"/>
      <c r="NSP37" s="85"/>
      <c r="NSQ37" s="77"/>
      <c r="NSR37" s="74"/>
      <c r="NSS37" s="74"/>
      <c r="NST37" s="85"/>
      <c r="NSU37" s="74"/>
      <c r="NSV37" s="74"/>
      <c r="NSW37" s="85"/>
      <c r="NSX37" s="74"/>
      <c r="NSY37" s="74"/>
      <c r="NSZ37" s="85"/>
      <c r="NTA37" s="74"/>
      <c r="NTB37" s="74"/>
      <c r="NTC37" s="85"/>
      <c r="NTD37" s="80"/>
      <c r="NTE37" s="80"/>
      <c r="NTF37" s="85"/>
      <c r="NTG37" s="77"/>
      <c r="NTH37" s="74"/>
      <c r="NTI37" s="74"/>
      <c r="NTJ37" s="85"/>
      <c r="NTK37" s="74"/>
      <c r="NTL37" s="74"/>
      <c r="NTM37" s="85"/>
      <c r="NTN37" s="74"/>
      <c r="NTO37" s="74"/>
      <c r="NTP37" s="85"/>
      <c r="NTQ37" s="74"/>
      <c r="NTR37" s="74"/>
      <c r="NTS37" s="85"/>
      <c r="NTT37" s="80"/>
      <c r="NTU37" s="80"/>
      <c r="NTV37" s="85"/>
      <c r="NTW37" s="77"/>
      <c r="NTX37" s="74"/>
      <c r="NTY37" s="74"/>
      <c r="NTZ37" s="85"/>
      <c r="NUA37" s="74"/>
      <c r="NUB37" s="74"/>
      <c r="NUC37" s="85"/>
      <c r="NUD37" s="74"/>
      <c r="NUE37" s="74"/>
      <c r="NUF37" s="85"/>
      <c r="NUG37" s="74"/>
      <c r="NUH37" s="74"/>
      <c r="NUI37" s="85"/>
      <c r="NUJ37" s="80"/>
      <c r="NUK37" s="80"/>
      <c r="NUL37" s="85"/>
      <c r="NUM37" s="77"/>
      <c r="NUN37" s="74"/>
      <c r="NUO37" s="74"/>
      <c r="NUP37" s="85"/>
      <c r="NUQ37" s="74"/>
      <c r="NUR37" s="74"/>
      <c r="NUS37" s="85"/>
      <c r="NUT37" s="74"/>
      <c r="NUU37" s="74"/>
      <c r="NUV37" s="85"/>
      <c r="NUW37" s="74"/>
      <c r="NUX37" s="74"/>
      <c r="NUY37" s="85"/>
      <c r="NUZ37" s="80"/>
      <c r="NVA37" s="80"/>
      <c r="NVB37" s="85"/>
      <c r="NVC37" s="77"/>
      <c r="NVD37" s="74"/>
      <c r="NVE37" s="74"/>
      <c r="NVF37" s="85"/>
      <c r="NVG37" s="74"/>
      <c r="NVH37" s="74"/>
      <c r="NVI37" s="85"/>
      <c r="NVJ37" s="74"/>
      <c r="NVK37" s="74"/>
      <c r="NVL37" s="85"/>
      <c r="NVM37" s="74"/>
      <c r="NVN37" s="74"/>
      <c r="NVO37" s="85"/>
      <c r="NVP37" s="80"/>
      <c r="NVQ37" s="80"/>
      <c r="NVR37" s="85"/>
      <c r="NVS37" s="77"/>
      <c r="NVT37" s="74"/>
      <c r="NVU37" s="74"/>
      <c r="NVV37" s="85"/>
      <c r="NVW37" s="74"/>
      <c r="NVX37" s="74"/>
      <c r="NVY37" s="85"/>
      <c r="NVZ37" s="74"/>
      <c r="NWA37" s="74"/>
      <c r="NWB37" s="85"/>
      <c r="NWC37" s="74"/>
      <c r="NWD37" s="74"/>
      <c r="NWE37" s="85"/>
      <c r="NWF37" s="80"/>
      <c r="NWG37" s="80"/>
      <c r="NWH37" s="85"/>
      <c r="NWI37" s="77"/>
      <c r="NWJ37" s="74"/>
      <c r="NWK37" s="74"/>
      <c r="NWL37" s="85"/>
      <c r="NWM37" s="74"/>
      <c r="NWN37" s="74"/>
      <c r="NWO37" s="85"/>
      <c r="NWP37" s="74"/>
      <c r="NWQ37" s="74"/>
      <c r="NWR37" s="85"/>
      <c r="NWS37" s="74"/>
      <c r="NWT37" s="74"/>
      <c r="NWU37" s="85"/>
      <c r="NWV37" s="80"/>
      <c r="NWW37" s="80"/>
      <c r="NWX37" s="85"/>
      <c r="NWY37" s="77"/>
      <c r="NWZ37" s="74"/>
      <c r="NXA37" s="74"/>
      <c r="NXB37" s="85"/>
      <c r="NXC37" s="74"/>
      <c r="NXD37" s="74"/>
      <c r="NXE37" s="85"/>
      <c r="NXF37" s="74"/>
      <c r="NXG37" s="74"/>
      <c r="NXH37" s="85"/>
      <c r="NXI37" s="74"/>
      <c r="NXJ37" s="74"/>
      <c r="NXK37" s="85"/>
      <c r="NXL37" s="80"/>
      <c r="NXM37" s="80"/>
      <c r="NXN37" s="85"/>
      <c r="NXO37" s="77"/>
      <c r="NXP37" s="74"/>
      <c r="NXQ37" s="74"/>
      <c r="NXR37" s="85"/>
      <c r="NXS37" s="74"/>
      <c r="NXT37" s="74"/>
      <c r="NXU37" s="85"/>
      <c r="NXV37" s="74"/>
      <c r="NXW37" s="74"/>
      <c r="NXX37" s="85"/>
      <c r="NXY37" s="74"/>
      <c r="NXZ37" s="74"/>
      <c r="NYA37" s="85"/>
      <c r="NYB37" s="80"/>
      <c r="NYC37" s="80"/>
      <c r="NYD37" s="85"/>
      <c r="NYE37" s="77"/>
      <c r="NYF37" s="74"/>
      <c r="NYG37" s="74"/>
      <c r="NYH37" s="85"/>
      <c r="NYI37" s="74"/>
      <c r="NYJ37" s="74"/>
      <c r="NYK37" s="85"/>
      <c r="NYL37" s="74"/>
      <c r="NYM37" s="74"/>
      <c r="NYN37" s="85"/>
      <c r="NYO37" s="74"/>
      <c r="NYP37" s="74"/>
      <c r="NYQ37" s="85"/>
      <c r="NYR37" s="80"/>
      <c r="NYS37" s="80"/>
      <c r="NYT37" s="85"/>
      <c r="NYU37" s="77"/>
      <c r="NYV37" s="74"/>
      <c r="NYW37" s="74"/>
      <c r="NYX37" s="85"/>
      <c r="NYY37" s="74"/>
      <c r="NYZ37" s="74"/>
      <c r="NZA37" s="85"/>
      <c r="NZB37" s="74"/>
      <c r="NZC37" s="74"/>
      <c r="NZD37" s="85"/>
      <c r="NZE37" s="74"/>
      <c r="NZF37" s="74"/>
      <c r="NZG37" s="85"/>
      <c r="NZH37" s="80"/>
      <c r="NZI37" s="80"/>
      <c r="NZJ37" s="85"/>
      <c r="NZK37" s="77"/>
      <c r="NZL37" s="74"/>
      <c r="NZM37" s="74"/>
      <c r="NZN37" s="85"/>
      <c r="NZO37" s="74"/>
      <c r="NZP37" s="74"/>
      <c r="NZQ37" s="85"/>
      <c r="NZR37" s="74"/>
      <c r="NZS37" s="74"/>
      <c r="NZT37" s="85"/>
      <c r="NZU37" s="74"/>
      <c r="NZV37" s="74"/>
      <c r="NZW37" s="85"/>
      <c r="NZX37" s="80"/>
      <c r="NZY37" s="80"/>
      <c r="NZZ37" s="85"/>
      <c r="OAA37" s="77"/>
      <c r="OAB37" s="74"/>
      <c r="OAC37" s="74"/>
      <c r="OAD37" s="85"/>
      <c r="OAE37" s="74"/>
      <c r="OAF37" s="74"/>
      <c r="OAG37" s="85"/>
      <c r="OAH37" s="74"/>
      <c r="OAI37" s="74"/>
      <c r="OAJ37" s="85"/>
      <c r="OAK37" s="74"/>
      <c r="OAL37" s="74"/>
      <c r="OAM37" s="85"/>
      <c r="OAN37" s="80"/>
      <c r="OAO37" s="80"/>
      <c r="OAP37" s="85"/>
      <c r="OAQ37" s="77"/>
      <c r="OAR37" s="74"/>
      <c r="OAS37" s="74"/>
      <c r="OAT37" s="85"/>
      <c r="OAU37" s="74"/>
      <c r="OAV37" s="74"/>
      <c r="OAW37" s="85"/>
      <c r="OAX37" s="74"/>
      <c r="OAY37" s="74"/>
      <c r="OAZ37" s="85"/>
      <c r="OBA37" s="74"/>
      <c r="OBB37" s="74"/>
      <c r="OBC37" s="85"/>
      <c r="OBD37" s="80"/>
      <c r="OBE37" s="80"/>
      <c r="OBF37" s="85"/>
      <c r="OBG37" s="77"/>
      <c r="OBH37" s="74"/>
      <c r="OBI37" s="74"/>
      <c r="OBJ37" s="85"/>
      <c r="OBK37" s="74"/>
      <c r="OBL37" s="74"/>
      <c r="OBM37" s="85"/>
      <c r="OBN37" s="74"/>
      <c r="OBO37" s="74"/>
      <c r="OBP37" s="85"/>
      <c r="OBQ37" s="74"/>
      <c r="OBR37" s="74"/>
      <c r="OBS37" s="85"/>
      <c r="OBT37" s="80"/>
      <c r="OBU37" s="80"/>
      <c r="OBV37" s="85"/>
      <c r="OBW37" s="77"/>
      <c r="OBX37" s="74"/>
      <c r="OBY37" s="74"/>
      <c r="OBZ37" s="85"/>
      <c r="OCA37" s="74"/>
      <c r="OCB37" s="74"/>
      <c r="OCC37" s="85"/>
      <c r="OCD37" s="74"/>
      <c r="OCE37" s="74"/>
      <c r="OCF37" s="85"/>
      <c r="OCG37" s="74"/>
      <c r="OCH37" s="74"/>
      <c r="OCI37" s="85"/>
      <c r="OCJ37" s="80"/>
      <c r="OCK37" s="80"/>
      <c r="OCL37" s="85"/>
      <c r="OCM37" s="77"/>
      <c r="OCN37" s="74"/>
      <c r="OCO37" s="74"/>
      <c r="OCP37" s="85"/>
      <c r="OCQ37" s="74"/>
      <c r="OCR37" s="74"/>
      <c r="OCS37" s="85"/>
      <c r="OCT37" s="74"/>
      <c r="OCU37" s="74"/>
      <c r="OCV37" s="85"/>
      <c r="OCW37" s="74"/>
      <c r="OCX37" s="74"/>
      <c r="OCY37" s="85"/>
      <c r="OCZ37" s="80"/>
      <c r="ODA37" s="80"/>
      <c r="ODB37" s="85"/>
      <c r="ODC37" s="77"/>
      <c r="ODD37" s="74"/>
      <c r="ODE37" s="74"/>
      <c r="ODF37" s="85"/>
      <c r="ODG37" s="74"/>
      <c r="ODH37" s="74"/>
      <c r="ODI37" s="85"/>
      <c r="ODJ37" s="74"/>
      <c r="ODK37" s="74"/>
      <c r="ODL37" s="85"/>
      <c r="ODM37" s="74"/>
      <c r="ODN37" s="74"/>
      <c r="ODO37" s="85"/>
      <c r="ODP37" s="80"/>
      <c r="ODQ37" s="80"/>
      <c r="ODR37" s="85"/>
      <c r="ODS37" s="77"/>
      <c r="ODT37" s="74"/>
      <c r="ODU37" s="74"/>
      <c r="ODV37" s="85"/>
      <c r="ODW37" s="74"/>
      <c r="ODX37" s="74"/>
      <c r="ODY37" s="85"/>
      <c r="ODZ37" s="74"/>
      <c r="OEA37" s="74"/>
      <c r="OEB37" s="85"/>
      <c r="OEC37" s="74"/>
      <c r="OED37" s="74"/>
      <c r="OEE37" s="85"/>
      <c r="OEF37" s="80"/>
      <c r="OEG37" s="80"/>
      <c r="OEH37" s="85"/>
      <c r="OEI37" s="77"/>
      <c r="OEJ37" s="74"/>
      <c r="OEK37" s="74"/>
      <c r="OEL37" s="85"/>
      <c r="OEM37" s="74"/>
      <c r="OEN37" s="74"/>
      <c r="OEO37" s="85"/>
      <c r="OEP37" s="74"/>
      <c r="OEQ37" s="74"/>
      <c r="OER37" s="85"/>
      <c r="OES37" s="74"/>
      <c r="OET37" s="74"/>
      <c r="OEU37" s="85"/>
      <c r="OEV37" s="80"/>
      <c r="OEW37" s="80"/>
      <c r="OEX37" s="85"/>
      <c r="OEY37" s="77"/>
      <c r="OEZ37" s="74"/>
      <c r="OFA37" s="74"/>
      <c r="OFB37" s="85"/>
      <c r="OFC37" s="74"/>
      <c r="OFD37" s="74"/>
      <c r="OFE37" s="85"/>
      <c r="OFF37" s="74"/>
      <c r="OFG37" s="74"/>
      <c r="OFH37" s="85"/>
      <c r="OFI37" s="74"/>
      <c r="OFJ37" s="74"/>
      <c r="OFK37" s="85"/>
      <c r="OFL37" s="80"/>
      <c r="OFM37" s="80"/>
      <c r="OFN37" s="85"/>
      <c r="OFO37" s="77"/>
      <c r="OFP37" s="74"/>
      <c r="OFQ37" s="74"/>
      <c r="OFR37" s="85"/>
      <c r="OFS37" s="74"/>
      <c r="OFT37" s="74"/>
      <c r="OFU37" s="85"/>
      <c r="OFV37" s="74"/>
      <c r="OFW37" s="74"/>
      <c r="OFX37" s="85"/>
      <c r="OFY37" s="74"/>
      <c r="OFZ37" s="74"/>
      <c r="OGA37" s="85"/>
      <c r="OGB37" s="80"/>
      <c r="OGC37" s="80"/>
      <c r="OGD37" s="85"/>
      <c r="OGE37" s="77"/>
      <c r="OGF37" s="74"/>
      <c r="OGG37" s="74"/>
      <c r="OGH37" s="85"/>
      <c r="OGI37" s="74"/>
      <c r="OGJ37" s="74"/>
      <c r="OGK37" s="85"/>
      <c r="OGL37" s="74"/>
      <c r="OGM37" s="74"/>
      <c r="OGN37" s="85"/>
      <c r="OGO37" s="74"/>
      <c r="OGP37" s="74"/>
      <c r="OGQ37" s="85"/>
      <c r="OGR37" s="80"/>
      <c r="OGS37" s="80"/>
      <c r="OGT37" s="85"/>
      <c r="OGU37" s="77"/>
      <c r="OGV37" s="74"/>
      <c r="OGW37" s="74"/>
      <c r="OGX37" s="85"/>
      <c r="OGY37" s="74"/>
      <c r="OGZ37" s="74"/>
      <c r="OHA37" s="85"/>
      <c r="OHB37" s="74"/>
      <c r="OHC37" s="74"/>
      <c r="OHD37" s="85"/>
      <c r="OHE37" s="74"/>
      <c r="OHF37" s="74"/>
      <c r="OHG37" s="85"/>
      <c r="OHH37" s="80"/>
      <c r="OHI37" s="80"/>
      <c r="OHJ37" s="85"/>
      <c r="OHK37" s="77"/>
      <c r="OHL37" s="74"/>
      <c r="OHM37" s="74"/>
      <c r="OHN37" s="85"/>
      <c r="OHO37" s="74"/>
      <c r="OHP37" s="74"/>
      <c r="OHQ37" s="85"/>
      <c r="OHR37" s="74"/>
      <c r="OHS37" s="74"/>
      <c r="OHT37" s="85"/>
      <c r="OHU37" s="74"/>
      <c r="OHV37" s="74"/>
      <c r="OHW37" s="85"/>
      <c r="OHX37" s="80"/>
      <c r="OHY37" s="80"/>
      <c r="OHZ37" s="85"/>
      <c r="OIA37" s="77"/>
      <c r="OIB37" s="74"/>
      <c r="OIC37" s="74"/>
      <c r="OID37" s="85"/>
      <c r="OIE37" s="74"/>
      <c r="OIF37" s="74"/>
      <c r="OIG37" s="85"/>
      <c r="OIH37" s="74"/>
      <c r="OII37" s="74"/>
      <c r="OIJ37" s="85"/>
      <c r="OIK37" s="74"/>
      <c r="OIL37" s="74"/>
      <c r="OIM37" s="85"/>
      <c r="OIN37" s="80"/>
      <c r="OIO37" s="80"/>
      <c r="OIP37" s="85"/>
      <c r="OIQ37" s="77"/>
      <c r="OIR37" s="74"/>
      <c r="OIS37" s="74"/>
      <c r="OIT37" s="85"/>
      <c r="OIU37" s="74"/>
      <c r="OIV37" s="74"/>
      <c r="OIW37" s="85"/>
      <c r="OIX37" s="74"/>
      <c r="OIY37" s="74"/>
      <c r="OIZ37" s="85"/>
      <c r="OJA37" s="74"/>
      <c r="OJB37" s="74"/>
      <c r="OJC37" s="85"/>
      <c r="OJD37" s="80"/>
      <c r="OJE37" s="80"/>
      <c r="OJF37" s="85"/>
      <c r="OJG37" s="77"/>
      <c r="OJH37" s="74"/>
      <c r="OJI37" s="74"/>
      <c r="OJJ37" s="85"/>
      <c r="OJK37" s="74"/>
      <c r="OJL37" s="74"/>
      <c r="OJM37" s="85"/>
      <c r="OJN37" s="74"/>
      <c r="OJO37" s="74"/>
      <c r="OJP37" s="85"/>
      <c r="OJQ37" s="74"/>
      <c r="OJR37" s="74"/>
      <c r="OJS37" s="85"/>
      <c r="OJT37" s="80"/>
      <c r="OJU37" s="80"/>
      <c r="OJV37" s="85"/>
      <c r="OJW37" s="77"/>
      <c r="OJX37" s="74"/>
      <c r="OJY37" s="74"/>
      <c r="OJZ37" s="85"/>
      <c r="OKA37" s="74"/>
      <c r="OKB37" s="74"/>
      <c r="OKC37" s="85"/>
      <c r="OKD37" s="74"/>
      <c r="OKE37" s="74"/>
      <c r="OKF37" s="85"/>
      <c r="OKG37" s="74"/>
      <c r="OKH37" s="74"/>
      <c r="OKI37" s="85"/>
      <c r="OKJ37" s="80"/>
      <c r="OKK37" s="80"/>
      <c r="OKL37" s="85"/>
      <c r="OKM37" s="77"/>
      <c r="OKN37" s="74"/>
      <c r="OKO37" s="74"/>
      <c r="OKP37" s="85"/>
      <c r="OKQ37" s="74"/>
      <c r="OKR37" s="74"/>
      <c r="OKS37" s="85"/>
      <c r="OKT37" s="74"/>
      <c r="OKU37" s="74"/>
      <c r="OKV37" s="85"/>
      <c r="OKW37" s="74"/>
      <c r="OKX37" s="74"/>
      <c r="OKY37" s="85"/>
      <c r="OKZ37" s="80"/>
      <c r="OLA37" s="80"/>
      <c r="OLB37" s="85"/>
      <c r="OLC37" s="77"/>
      <c r="OLD37" s="74"/>
      <c r="OLE37" s="74"/>
      <c r="OLF37" s="85"/>
      <c r="OLG37" s="74"/>
      <c r="OLH37" s="74"/>
      <c r="OLI37" s="85"/>
      <c r="OLJ37" s="74"/>
      <c r="OLK37" s="74"/>
      <c r="OLL37" s="85"/>
      <c r="OLM37" s="74"/>
      <c r="OLN37" s="74"/>
      <c r="OLO37" s="85"/>
      <c r="OLP37" s="80"/>
      <c r="OLQ37" s="80"/>
      <c r="OLR37" s="85"/>
      <c r="OLS37" s="77"/>
      <c r="OLT37" s="74"/>
      <c r="OLU37" s="74"/>
      <c r="OLV37" s="85"/>
      <c r="OLW37" s="74"/>
      <c r="OLX37" s="74"/>
      <c r="OLY37" s="85"/>
      <c r="OLZ37" s="74"/>
      <c r="OMA37" s="74"/>
      <c r="OMB37" s="85"/>
      <c r="OMC37" s="74"/>
      <c r="OMD37" s="74"/>
      <c r="OME37" s="85"/>
      <c r="OMF37" s="80"/>
      <c r="OMG37" s="80"/>
      <c r="OMH37" s="85"/>
      <c r="OMI37" s="77"/>
      <c r="OMJ37" s="74"/>
      <c r="OMK37" s="74"/>
      <c r="OML37" s="85"/>
      <c r="OMM37" s="74"/>
      <c r="OMN37" s="74"/>
      <c r="OMO37" s="85"/>
      <c r="OMP37" s="74"/>
      <c r="OMQ37" s="74"/>
      <c r="OMR37" s="85"/>
      <c r="OMS37" s="74"/>
      <c r="OMT37" s="74"/>
      <c r="OMU37" s="85"/>
      <c r="OMV37" s="80"/>
      <c r="OMW37" s="80"/>
      <c r="OMX37" s="85"/>
      <c r="OMY37" s="77"/>
      <c r="OMZ37" s="74"/>
      <c r="ONA37" s="74"/>
      <c r="ONB37" s="85"/>
      <c r="ONC37" s="74"/>
      <c r="OND37" s="74"/>
      <c r="ONE37" s="85"/>
      <c r="ONF37" s="74"/>
      <c r="ONG37" s="74"/>
      <c r="ONH37" s="85"/>
      <c r="ONI37" s="74"/>
      <c r="ONJ37" s="74"/>
      <c r="ONK37" s="85"/>
      <c r="ONL37" s="80"/>
      <c r="ONM37" s="80"/>
      <c r="ONN37" s="85"/>
      <c r="ONO37" s="77"/>
      <c r="ONP37" s="74"/>
      <c r="ONQ37" s="74"/>
      <c r="ONR37" s="85"/>
      <c r="ONS37" s="74"/>
      <c r="ONT37" s="74"/>
      <c r="ONU37" s="85"/>
      <c r="ONV37" s="74"/>
      <c r="ONW37" s="74"/>
      <c r="ONX37" s="85"/>
      <c r="ONY37" s="74"/>
      <c r="ONZ37" s="74"/>
      <c r="OOA37" s="85"/>
      <c r="OOB37" s="80"/>
      <c r="OOC37" s="80"/>
      <c r="OOD37" s="85"/>
      <c r="OOE37" s="77"/>
      <c r="OOF37" s="74"/>
      <c r="OOG37" s="74"/>
      <c r="OOH37" s="85"/>
      <c r="OOI37" s="74"/>
      <c r="OOJ37" s="74"/>
      <c r="OOK37" s="85"/>
      <c r="OOL37" s="74"/>
      <c r="OOM37" s="74"/>
      <c r="OON37" s="85"/>
      <c r="OOO37" s="74"/>
      <c r="OOP37" s="74"/>
      <c r="OOQ37" s="85"/>
      <c r="OOR37" s="80"/>
      <c r="OOS37" s="80"/>
      <c r="OOT37" s="85"/>
      <c r="OOU37" s="77"/>
      <c r="OOV37" s="74"/>
      <c r="OOW37" s="74"/>
      <c r="OOX37" s="85"/>
      <c r="OOY37" s="74"/>
      <c r="OOZ37" s="74"/>
      <c r="OPA37" s="85"/>
      <c r="OPB37" s="74"/>
      <c r="OPC37" s="74"/>
      <c r="OPD37" s="85"/>
      <c r="OPE37" s="74"/>
      <c r="OPF37" s="74"/>
      <c r="OPG37" s="85"/>
      <c r="OPH37" s="80"/>
      <c r="OPI37" s="80"/>
      <c r="OPJ37" s="85"/>
      <c r="OPK37" s="77"/>
      <c r="OPL37" s="74"/>
      <c r="OPM37" s="74"/>
      <c r="OPN37" s="85"/>
      <c r="OPO37" s="74"/>
      <c r="OPP37" s="74"/>
      <c r="OPQ37" s="85"/>
      <c r="OPR37" s="74"/>
      <c r="OPS37" s="74"/>
      <c r="OPT37" s="85"/>
      <c r="OPU37" s="74"/>
      <c r="OPV37" s="74"/>
      <c r="OPW37" s="85"/>
      <c r="OPX37" s="80"/>
      <c r="OPY37" s="80"/>
      <c r="OPZ37" s="85"/>
      <c r="OQA37" s="77"/>
      <c r="OQB37" s="74"/>
      <c r="OQC37" s="74"/>
      <c r="OQD37" s="85"/>
      <c r="OQE37" s="74"/>
      <c r="OQF37" s="74"/>
      <c r="OQG37" s="85"/>
      <c r="OQH37" s="74"/>
      <c r="OQI37" s="74"/>
      <c r="OQJ37" s="85"/>
      <c r="OQK37" s="74"/>
      <c r="OQL37" s="74"/>
      <c r="OQM37" s="85"/>
      <c r="OQN37" s="80"/>
      <c r="OQO37" s="80"/>
      <c r="OQP37" s="85"/>
      <c r="OQQ37" s="77"/>
      <c r="OQR37" s="74"/>
      <c r="OQS37" s="74"/>
      <c r="OQT37" s="85"/>
      <c r="OQU37" s="74"/>
      <c r="OQV37" s="74"/>
      <c r="OQW37" s="85"/>
      <c r="OQX37" s="74"/>
      <c r="OQY37" s="74"/>
      <c r="OQZ37" s="85"/>
      <c r="ORA37" s="74"/>
      <c r="ORB37" s="74"/>
      <c r="ORC37" s="85"/>
      <c r="ORD37" s="80"/>
      <c r="ORE37" s="80"/>
      <c r="ORF37" s="85"/>
      <c r="ORG37" s="77"/>
      <c r="ORH37" s="74"/>
      <c r="ORI37" s="74"/>
      <c r="ORJ37" s="85"/>
      <c r="ORK37" s="74"/>
      <c r="ORL37" s="74"/>
      <c r="ORM37" s="85"/>
      <c r="ORN37" s="74"/>
      <c r="ORO37" s="74"/>
      <c r="ORP37" s="85"/>
      <c r="ORQ37" s="74"/>
      <c r="ORR37" s="74"/>
      <c r="ORS37" s="85"/>
      <c r="ORT37" s="80"/>
      <c r="ORU37" s="80"/>
      <c r="ORV37" s="85"/>
      <c r="ORW37" s="77"/>
      <c r="ORX37" s="74"/>
      <c r="ORY37" s="74"/>
      <c r="ORZ37" s="85"/>
      <c r="OSA37" s="74"/>
      <c r="OSB37" s="74"/>
      <c r="OSC37" s="85"/>
      <c r="OSD37" s="74"/>
      <c r="OSE37" s="74"/>
      <c r="OSF37" s="85"/>
      <c r="OSG37" s="74"/>
      <c r="OSH37" s="74"/>
      <c r="OSI37" s="85"/>
      <c r="OSJ37" s="80"/>
      <c r="OSK37" s="80"/>
      <c r="OSL37" s="85"/>
      <c r="OSM37" s="77"/>
      <c r="OSN37" s="74"/>
      <c r="OSO37" s="74"/>
      <c r="OSP37" s="85"/>
      <c r="OSQ37" s="74"/>
      <c r="OSR37" s="74"/>
      <c r="OSS37" s="85"/>
      <c r="OST37" s="74"/>
      <c r="OSU37" s="74"/>
      <c r="OSV37" s="85"/>
      <c r="OSW37" s="74"/>
      <c r="OSX37" s="74"/>
      <c r="OSY37" s="85"/>
      <c r="OSZ37" s="80"/>
      <c r="OTA37" s="80"/>
      <c r="OTB37" s="85"/>
      <c r="OTC37" s="77"/>
      <c r="OTD37" s="74"/>
      <c r="OTE37" s="74"/>
      <c r="OTF37" s="85"/>
      <c r="OTG37" s="74"/>
      <c r="OTH37" s="74"/>
      <c r="OTI37" s="85"/>
      <c r="OTJ37" s="74"/>
      <c r="OTK37" s="74"/>
      <c r="OTL37" s="85"/>
      <c r="OTM37" s="74"/>
      <c r="OTN37" s="74"/>
      <c r="OTO37" s="85"/>
      <c r="OTP37" s="80"/>
      <c r="OTQ37" s="80"/>
      <c r="OTR37" s="85"/>
      <c r="OTS37" s="77"/>
      <c r="OTT37" s="74"/>
      <c r="OTU37" s="74"/>
      <c r="OTV37" s="85"/>
      <c r="OTW37" s="74"/>
      <c r="OTX37" s="74"/>
      <c r="OTY37" s="85"/>
      <c r="OTZ37" s="74"/>
      <c r="OUA37" s="74"/>
      <c r="OUB37" s="85"/>
      <c r="OUC37" s="74"/>
      <c r="OUD37" s="74"/>
      <c r="OUE37" s="85"/>
      <c r="OUF37" s="80"/>
      <c r="OUG37" s="80"/>
      <c r="OUH37" s="85"/>
      <c r="OUI37" s="77"/>
      <c r="OUJ37" s="74"/>
      <c r="OUK37" s="74"/>
      <c r="OUL37" s="85"/>
      <c r="OUM37" s="74"/>
      <c r="OUN37" s="74"/>
      <c r="OUO37" s="85"/>
      <c r="OUP37" s="74"/>
      <c r="OUQ37" s="74"/>
      <c r="OUR37" s="85"/>
      <c r="OUS37" s="74"/>
      <c r="OUT37" s="74"/>
      <c r="OUU37" s="85"/>
      <c r="OUV37" s="80"/>
      <c r="OUW37" s="80"/>
      <c r="OUX37" s="85"/>
      <c r="OUY37" s="77"/>
      <c r="OUZ37" s="74"/>
      <c r="OVA37" s="74"/>
      <c r="OVB37" s="85"/>
      <c r="OVC37" s="74"/>
      <c r="OVD37" s="74"/>
      <c r="OVE37" s="85"/>
      <c r="OVF37" s="74"/>
      <c r="OVG37" s="74"/>
      <c r="OVH37" s="85"/>
      <c r="OVI37" s="74"/>
      <c r="OVJ37" s="74"/>
      <c r="OVK37" s="85"/>
      <c r="OVL37" s="80"/>
      <c r="OVM37" s="80"/>
      <c r="OVN37" s="85"/>
      <c r="OVO37" s="77"/>
      <c r="OVP37" s="74"/>
      <c r="OVQ37" s="74"/>
      <c r="OVR37" s="85"/>
      <c r="OVS37" s="74"/>
      <c r="OVT37" s="74"/>
      <c r="OVU37" s="85"/>
      <c r="OVV37" s="74"/>
      <c r="OVW37" s="74"/>
      <c r="OVX37" s="85"/>
      <c r="OVY37" s="74"/>
      <c r="OVZ37" s="74"/>
      <c r="OWA37" s="85"/>
      <c r="OWB37" s="80"/>
      <c r="OWC37" s="80"/>
      <c r="OWD37" s="85"/>
      <c r="OWE37" s="77"/>
      <c r="OWF37" s="74"/>
      <c r="OWG37" s="74"/>
      <c r="OWH37" s="85"/>
      <c r="OWI37" s="74"/>
      <c r="OWJ37" s="74"/>
      <c r="OWK37" s="85"/>
      <c r="OWL37" s="74"/>
      <c r="OWM37" s="74"/>
      <c r="OWN37" s="85"/>
      <c r="OWO37" s="74"/>
      <c r="OWP37" s="74"/>
      <c r="OWQ37" s="85"/>
      <c r="OWR37" s="80"/>
      <c r="OWS37" s="80"/>
      <c r="OWT37" s="85"/>
      <c r="OWU37" s="77"/>
      <c r="OWV37" s="74"/>
      <c r="OWW37" s="74"/>
      <c r="OWX37" s="85"/>
      <c r="OWY37" s="74"/>
      <c r="OWZ37" s="74"/>
      <c r="OXA37" s="85"/>
      <c r="OXB37" s="74"/>
      <c r="OXC37" s="74"/>
      <c r="OXD37" s="85"/>
      <c r="OXE37" s="74"/>
      <c r="OXF37" s="74"/>
      <c r="OXG37" s="85"/>
      <c r="OXH37" s="80"/>
      <c r="OXI37" s="80"/>
      <c r="OXJ37" s="85"/>
      <c r="OXK37" s="77"/>
      <c r="OXL37" s="74"/>
      <c r="OXM37" s="74"/>
      <c r="OXN37" s="85"/>
      <c r="OXO37" s="74"/>
      <c r="OXP37" s="74"/>
      <c r="OXQ37" s="85"/>
      <c r="OXR37" s="74"/>
      <c r="OXS37" s="74"/>
      <c r="OXT37" s="85"/>
      <c r="OXU37" s="74"/>
      <c r="OXV37" s="74"/>
      <c r="OXW37" s="85"/>
      <c r="OXX37" s="80"/>
      <c r="OXY37" s="80"/>
      <c r="OXZ37" s="85"/>
      <c r="OYA37" s="77"/>
      <c r="OYB37" s="74"/>
      <c r="OYC37" s="74"/>
      <c r="OYD37" s="85"/>
      <c r="OYE37" s="74"/>
      <c r="OYF37" s="74"/>
      <c r="OYG37" s="85"/>
      <c r="OYH37" s="74"/>
      <c r="OYI37" s="74"/>
      <c r="OYJ37" s="85"/>
      <c r="OYK37" s="74"/>
      <c r="OYL37" s="74"/>
      <c r="OYM37" s="85"/>
      <c r="OYN37" s="80"/>
      <c r="OYO37" s="80"/>
      <c r="OYP37" s="85"/>
      <c r="OYQ37" s="77"/>
      <c r="OYR37" s="74"/>
      <c r="OYS37" s="74"/>
      <c r="OYT37" s="85"/>
      <c r="OYU37" s="74"/>
      <c r="OYV37" s="74"/>
      <c r="OYW37" s="85"/>
      <c r="OYX37" s="74"/>
      <c r="OYY37" s="74"/>
      <c r="OYZ37" s="85"/>
      <c r="OZA37" s="74"/>
      <c r="OZB37" s="74"/>
      <c r="OZC37" s="85"/>
      <c r="OZD37" s="80"/>
      <c r="OZE37" s="80"/>
      <c r="OZF37" s="85"/>
      <c r="OZG37" s="77"/>
      <c r="OZH37" s="74"/>
      <c r="OZI37" s="74"/>
      <c r="OZJ37" s="85"/>
      <c r="OZK37" s="74"/>
      <c r="OZL37" s="74"/>
      <c r="OZM37" s="85"/>
      <c r="OZN37" s="74"/>
      <c r="OZO37" s="74"/>
      <c r="OZP37" s="85"/>
      <c r="OZQ37" s="74"/>
      <c r="OZR37" s="74"/>
      <c r="OZS37" s="85"/>
      <c r="OZT37" s="80"/>
      <c r="OZU37" s="80"/>
      <c r="OZV37" s="85"/>
      <c r="OZW37" s="77"/>
      <c r="OZX37" s="74"/>
      <c r="OZY37" s="74"/>
      <c r="OZZ37" s="85"/>
      <c r="PAA37" s="74"/>
      <c r="PAB37" s="74"/>
      <c r="PAC37" s="85"/>
      <c r="PAD37" s="74"/>
      <c r="PAE37" s="74"/>
      <c r="PAF37" s="85"/>
      <c r="PAG37" s="74"/>
      <c r="PAH37" s="74"/>
      <c r="PAI37" s="85"/>
      <c r="PAJ37" s="80"/>
      <c r="PAK37" s="80"/>
      <c r="PAL37" s="85"/>
      <c r="PAM37" s="77"/>
      <c r="PAN37" s="74"/>
      <c r="PAO37" s="74"/>
      <c r="PAP37" s="85"/>
      <c r="PAQ37" s="74"/>
      <c r="PAR37" s="74"/>
      <c r="PAS37" s="85"/>
      <c r="PAT37" s="74"/>
      <c r="PAU37" s="74"/>
      <c r="PAV37" s="85"/>
      <c r="PAW37" s="74"/>
      <c r="PAX37" s="74"/>
      <c r="PAY37" s="85"/>
      <c r="PAZ37" s="80"/>
      <c r="PBA37" s="80"/>
      <c r="PBB37" s="85"/>
      <c r="PBC37" s="77"/>
      <c r="PBD37" s="74"/>
      <c r="PBE37" s="74"/>
      <c r="PBF37" s="85"/>
      <c r="PBG37" s="74"/>
      <c r="PBH37" s="74"/>
      <c r="PBI37" s="85"/>
      <c r="PBJ37" s="74"/>
      <c r="PBK37" s="74"/>
      <c r="PBL37" s="85"/>
      <c r="PBM37" s="74"/>
      <c r="PBN37" s="74"/>
      <c r="PBO37" s="85"/>
      <c r="PBP37" s="80"/>
      <c r="PBQ37" s="80"/>
      <c r="PBR37" s="85"/>
      <c r="PBS37" s="77"/>
      <c r="PBT37" s="74"/>
      <c r="PBU37" s="74"/>
      <c r="PBV37" s="85"/>
      <c r="PBW37" s="74"/>
      <c r="PBX37" s="74"/>
      <c r="PBY37" s="85"/>
      <c r="PBZ37" s="74"/>
      <c r="PCA37" s="74"/>
      <c r="PCB37" s="85"/>
      <c r="PCC37" s="74"/>
      <c r="PCD37" s="74"/>
      <c r="PCE37" s="85"/>
      <c r="PCF37" s="80"/>
      <c r="PCG37" s="80"/>
      <c r="PCH37" s="85"/>
      <c r="PCI37" s="77"/>
      <c r="PCJ37" s="74"/>
      <c r="PCK37" s="74"/>
      <c r="PCL37" s="85"/>
      <c r="PCM37" s="74"/>
      <c r="PCN37" s="74"/>
      <c r="PCO37" s="85"/>
      <c r="PCP37" s="74"/>
      <c r="PCQ37" s="74"/>
      <c r="PCR37" s="85"/>
      <c r="PCS37" s="74"/>
      <c r="PCT37" s="74"/>
      <c r="PCU37" s="85"/>
      <c r="PCV37" s="80"/>
      <c r="PCW37" s="80"/>
      <c r="PCX37" s="85"/>
      <c r="PCY37" s="77"/>
      <c r="PCZ37" s="74"/>
      <c r="PDA37" s="74"/>
      <c r="PDB37" s="85"/>
      <c r="PDC37" s="74"/>
      <c r="PDD37" s="74"/>
      <c r="PDE37" s="85"/>
      <c r="PDF37" s="74"/>
      <c r="PDG37" s="74"/>
      <c r="PDH37" s="85"/>
      <c r="PDI37" s="74"/>
      <c r="PDJ37" s="74"/>
      <c r="PDK37" s="85"/>
      <c r="PDL37" s="80"/>
      <c r="PDM37" s="80"/>
      <c r="PDN37" s="85"/>
      <c r="PDO37" s="77"/>
      <c r="PDP37" s="74"/>
      <c r="PDQ37" s="74"/>
      <c r="PDR37" s="85"/>
      <c r="PDS37" s="74"/>
      <c r="PDT37" s="74"/>
      <c r="PDU37" s="85"/>
      <c r="PDV37" s="74"/>
      <c r="PDW37" s="74"/>
      <c r="PDX37" s="85"/>
      <c r="PDY37" s="74"/>
      <c r="PDZ37" s="74"/>
      <c r="PEA37" s="85"/>
      <c r="PEB37" s="80"/>
      <c r="PEC37" s="80"/>
      <c r="PED37" s="85"/>
      <c r="PEE37" s="77"/>
      <c r="PEF37" s="74"/>
      <c r="PEG37" s="74"/>
      <c r="PEH37" s="85"/>
      <c r="PEI37" s="74"/>
      <c r="PEJ37" s="74"/>
      <c r="PEK37" s="85"/>
      <c r="PEL37" s="74"/>
      <c r="PEM37" s="74"/>
      <c r="PEN37" s="85"/>
      <c r="PEO37" s="74"/>
      <c r="PEP37" s="74"/>
      <c r="PEQ37" s="85"/>
      <c r="PER37" s="80"/>
      <c r="PES37" s="80"/>
      <c r="PET37" s="85"/>
      <c r="PEU37" s="77"/>
      <c r="PEV37" s="74"/>
      <c r="PEW37" s="74"/>
      <c r="PEX37" s="85"/>
      <c r="PEY37" s="74"/>
      <c r="PEZ37" s="74"/>
      <c r="PFA37" s="85"/>
      <c r="PFB37" s="74"/>
      <c r="PFC37" s="74"/>
      <c r="PFD37" s="85"/>
      <c r="PFE37" s="74"/>
      <c r="PFF37" s="74"/>
      <c r="PFG37" s="85"/>
      <c r="PFH37" s="80"/>
      <c r="PFI37" s="80"/>
      <c r="PFJ37" s="85"/>
      <c r="PFK37" s="77"/>
      <c r="PFL37" s="74"/>
      <c r="PFM37" s="74"/>
      <c r="PFN37" s="85"/>
      <c r="PFO37" s="74"/>
      <c r="PFP37" s="74"/>
      <c r="PFQ37" s="85"/>
      <c r="PFR37" s="74"/>
      <c r="PFS37" s="74"/>
      <c r="PFT37" s="85"/>
      <c r="PFU37" s="74"/>
      <c r="PFV37" s="74"/>
      <c r="PFW37" s="85"/>
      <c r="PFX37" s="80"/>
      <c r="PFY37" s="80"/>
      <c r="PFZ37" s="85"/>
      <c r="PGA37" s="77"/>
      <c r="PGB37" s="74"/>
      <c r="PGC37" s="74"/>
      <c r="PGD37" s="85"/>
      <c r="PGE37" s="74"/>
      <c r="PGF37" s="74"/>
      <c r="PGG37" s="85"/>
      <c r="PGH37" s="74"/>
      <c r="PGI37" s="74"/>
      <c r="PGJ37" s="85"/>
      <c r="PGK37" s="74"/>
      <c r="PGL37" s="74"/>
      <c r="PGM37" s="85"/>
      <c r="PGN37" s="80"/>
      <c r="PGO37" s="80"/>
      <c r="PGP37" s="85"/>
      <c r="PGQ37" s="77"/>
      <c r="PGR37" s="74"/>
      <c r="PGS37" s="74"/>
      <c r="PGT37" s="85"/>
      <c r="PGU37" s="74"/>
      <c r="PGV37" s="74"/>
      <c r="PGW37" s="85"/>
      <c r="PGX37" s="74"/>
      <c r="PGY37" s="74"/>
      <c r="PGZ37" s="85"/>
      <c r="PHA37" s="74"/>
      <c r="PHB37" s="74"/>
      <c r="PHC37" s="85"/>
      <c r="PHD37" s="80"/>
      <c r="PHE37" s="80"/>
      <c r="PHF37" s="85"/>
      <c r="PHG37" s="77"/>
      <c r="PHH37" s="74"/>
      <c r="PHI37" s="74"/>
      <c r="PHJ37" s="85"/>
      <c r="PHK37" s="74"/>
      <c r="PHL37" s="74"/>
      <c r="PHM37" s="85"/>
      <c r="PHN37" s="74"/>
      <c r="PHO37" s="74"/>
      <c r="PHP37" s="85"/>
      <c r="PHQ37" s="74"/>
      <c r="PHR37" s="74"/>
      <c r="PHS37" s="85"/>
      <c r="PHT37" s="80"/>
      <c r="PHU37" s="80"/>
      <c r="PHV37" s="85"/>
      <c r="PHW37" s="77"/>
      <c r="PHX37" s="74"/>
      <c r="PHY37" s="74"/>
      <c r="PHZ37" s="85"/>
      <c r="PIA37" s="74"/>
      <c r="PIB37" s="74"/>
      <c r="PIC37" s="85"/>
      <c r="PID37" s="74"/>
      <c r="PIE37" s="74"/>
      <c r="PIF37" s="85"/>
      <c r="PIG37" s="74"/>
      <c r="PIH37" s="74"/>
      <c r="PII37" s="85"/>
      <c r="PIJ37" s="80"/>
      <c r="PIK37" s="80"/>
      <c r="PIL37" s="85"/>
      <c r="PIM37" s="77"/>
      <c r="PIN37" s="74"/>
      <c r="PIO37" s="74"/>
      <c r="PIP37" s="85"/>
      <c r="PIQ37" s="74"/>
      <c r="PIR37" s="74"/>
      <c r="PIS37" s="85"/>
      <c r="PIT37" s="74"/>
      <c r="PIU37" s="74"/>
      <c r="PIV37" s="85"/>
      <c r="PIW37" s="74"/>
      <c r="PIX37" s="74"/>
      <c r="PIY37" s="85"/>
      <c r="PIZ37" s="80"/>
      <c r="PJA37" s="80"/>
      <c r="PJB37" s="85"/>
      <c r="PJC37" s="77"/>
      <c r="PJD37" s="74"/>
      <c r="PJE37" s="74"/>
      <c r="PJF37" s="85"/>
      <c r="PJG37" s="74"/>
      <c r="PJH37" s="74"/>
      <c r="PJI37" s="85"/>
      <c r="PJJ37" s="74"/>
      <c r="PJK37" s="74"/>
      <c r="PJL37" s="85"/>
      <c r="PJM37" s="74"/>
      <c r="PJN37" s="74"/>
      <c r="PJO37" s="85"/>
      <c r="PJP37" s="80"/>
      <c r="PJQ37" s="80"/>
      <c r="PJR37" s="85"/>
      <c r="PJS37" s="77"/>
      <c r="PJT37" s="74"/>
      <c r="PJU37" s="74"/>
      <c r="PJV37" s="85"/>
      <c r="PJW37" s="74"/>
      <c r="PJX37" s="74"/>
      <c r="PJY37" s="85"/>
      <c r="PJZ37" s="74"/>
      <c r="PKA37" s="74"/>
      <c r="PKB37" s="85"/>
      <c r="PKC37" s="74"/>
      <c r="PKD37" s="74"/>
      <c r="PKE37" s="85"/>
      <c r="PKF37" s="80"/>
      <c r="PKG37" s="80"/>
      <c r="PKH37" s="85"/>
      <c r="PKI37" s="77"/>
      <c r="PKJ37" s="74"/>
      <c r="PKK37" s="74"/>
      <c r="PKL37" s="85"/>
      <c r="PKM37" s="74"/>
      <c r="PKN37" s="74"/>
      <c r="PKO37" s="85"/>
      <c r="PKP37" s="74"/>
      <c r="PKQ37" s="74"/>
      <c r="PKR37" s="85"/>
      <c r="PKS37" s="74"/>
      <c r="PKT37" s="74"/>
      <c r="PKU37" s="85"/>
      <c r="PKV37" s="80"/>
      <c r="PKW37" s="80"/>
      <c r="PKX37" s="85"/>
      <c r="PKY37" s="77"/>
      <c r="PKZ37" s="74"/>
      <c r="PLA37" s="74"/>
      <c r="PLB37" s="85"/>
      <c r="PLC37" s="74"/>
      <c r="PLD37" s="74"/>
      <c r="PLE37" s="85"/>
      <c r="PLF37" s="74"/>
      <c r="PLG37" s="74"/>
      <c r="PLH37" s="85"/>
      <c r="PLI37" s="74"/>
      <c r="PLJ37" s="74"/>
      <c r="PLK37" s="85"/>
      <c r="PLL37" s="80"/>
      <c r="PLM37" s="80"/>
      <c r="PLN37" s="85"/>
      <c r="PLO37" s="77"/>
      <c r="PLP37" s="74"/>
      <c r="PLQ37" s="74"/>
      <c r="PLR37" s="85"/>
      <c r="PLS37" s="74"/>
      <c r="PLT37" s="74"/>
      <c r="PLU37" s="85"/>
      <c r="PLV37" s="74"/>
      <c r="PLW37" s="74"/>
      <c r="PLX37" s="85"/>
      <c r="PLY37" s="74"/>
      <c r="PLZ37" s="74"/>
      <c r="PMA37" s="85"/>
      <c r="PMB37" s="80"/>
      <c r="PMC37" s="80"/>
      <c r="PMD37" s="85"/>
      <c r="PME37" s="77"/>
      <c r="PMF37" s="74"/>
      <c r="PMG37" s="74"/>
      <c r="PMH37" s="85"/>
      <c r="PMI37" s="74"/>
      <c r="PMJ37" s="74"/>
      <c r="PMK37" s="85"/>
      <c r="PML37" s="74"/>
      <c r="PMM37" s="74"/>
      <c r="PMN37" s="85"/>
      <c r="PMO37" s="74"/>
      <c r="PMP37" s="74"/>
      <c r="PMQ37" s="85"/>
      <c r="PMR37" s="80"/>
      <c r="PMS37" s="80"/>
      <c r="PMT37" s="85"/>
      <c r="PMU37" s="77"/>
      <c r="PMV37" s="74"/>
      <c r="PMW37" s="74"/>
      <c r="PMX37" s="85"/>
      <c r="PMY37" s="74"/>
      <c r="PMZ37" s="74"/>
      <c r="PNA37" s="85"/>
      <c r="PNB37" s="74"/>
      <c r="PNC37" s="74"/>
      <c r="PND37" s="85"/>
      <c r="PNE37" s="74"/>
      <c r="PNF37" s="74"/>
      <c r="PNG37" s="85"/>
      <c r="PNH37" s="80"/>
      <c r="PNI37" s="80"/>
      <c r="PNJ37" s="85"/>
      <c r="PNK37" s="77"/>
      <c r="PNL37" s="74"/>
      <c r="PNM37" s="74"/>
      <c r="PNN37" s="85"/>
      <c r="PNO37" s="74"/>
      <c r="PNP37" s="74"/>
      <c r="PNQ37" s="85"/>
      <c r="PNR37" s="74"/>
      <c r="PNS37" s="74"/>
      <c r="PNT37" s="85"/>
      <c r="PNU37" s="74"/>
      <c r="PNV37" s="74"/>
      <c r="PNW37" s="85"/>
      <c r="PNX37" s="80"/>
      <c r="PNY37" s="80"/>
      <c r="PNZ37" s="85"/>
      <c r="POA37" s="77"/>
      <c r="POB37" s="74"/>
      <c r="POC37" s="74"/>
      <c r="POD37" s="85"/>
      <c r="POE37" s="74"/>
      <c r="POF37" s="74"/>
      <c r="POG37" s="85"/>
      <c r="POH37" s="74"/>
      <c r="POI37" s="74"/>
      <c r="POJ37" s="85"/>
      <c r="POK37" s="74"/>
      <c r="POL37" s="74"/>
      <c r="POM37" s="85"/>
      <c r="PON37" s="80"/>
      <c r="POO37" s="80"/>
      <c r="POP37" s="85"/>
      <c r="POQ37" s="77"/>
      <c r="POR37" s="74"/>
      <c r="POS37" s="74"/>
      <c r="POT37" s="85"/>
      <c r="POU37" s="74"/>
      <c r="POV37" s="74"/>
      <c r="POW37" s="85"/>
      <c r="POX37" s="74"/>
      <c r="POY37" s="74"/>
      <c r="POZ37" s="85"/>
      <c r="PPA37" s="74"/>
      <c r="PPB37" s="74"/>
      <c r="PPC37" s="85"/>
      <c r="PPD37" s="80"/>
      <c r="PPE37" s="80"/>
      <c r="PPF37" s="85"/>
      <c r="PPG37" s="77"/>
      <c r="PPH37" s="74"/>
      <c r="PPI37" s="74"/>
      <c r="PPJ37" s="85"/>
      <c r="PPK37" s="74"/>
      <c r="PPL37" s="74"/>
      <c r="PPM37" s="85"/>
      <c r="PPN37" s="74"/>
      <c r="PPO37" s="74"/>
      <c r="PPP37" s="85"/>
      <c r="PPQ37" s="74"/>
      <c r="PPR37" s="74"/>
      <c r="PPS37" s="85"/>
      <c r="PPT37" s="80"/>
      <c r="PPU37" s="80"/>
      <c r="PPV37" s="85"/>
      <c r="PPW37" s="77"/>
      <c r="PPX37" s="74"/>
      <c r="PPY37" s="74"/>
      <c r="PPZ37" s="85"/>
      <c r="PQA37" s="74"/>
      <c r="PQB37" s="74"/>
      <c r="PQC37" s="85"/>
      <c r="PQD37" s="74"/>
      <c r="PQE37" s="74"/>
      <c r="PQF37" s="85"/>
      <c r="PQG37" s="74"/>
      <c r="PQH37" s="74"/>
      <c r="PQI37" s="85"/>
      <c r="PQJ37" s="80"/>
      <c r="PQK37" s="80"/>
      <c r="PQL37" s="85"/>
      <c r="PQM37" s="77"/>
      <c r="PQN37" s="74"/>
      <c r="PQO37" s="74"/>
      <c r="PQP37" s="85"/>
      <c r="PQQ37" s="74"/>
      <c r="PQR37" s="74"/>
      <c r="PQS37" s="85"/>
      <c r="PQT37" s="74"/>
      <c r="PQU37" s="74"/>
      <c r="PQV37" s="85"/>
      <c r="PQW37" s="74"/>
      <c r="PQX37" s="74"/>
      <c r="PQY37" s="85"/>
      <c r="PQZ37" s="80"/>
      <c r="PRA37" s="80"/>
      <c r="PRB37" s="85"/>
      <c r="PRC37" s="77"/>
      <c r="PRD37" s="74"/>
      <c r="PRE37" s="74"/>
      <c r="PRF37" s="85"/>
      <c r="PRG37" s="74"/>
      <c r="PRH37" s="74"/>
      <c r="PRI37" s="85"/>
      <c r="PRJ37" s="74"/>
      <c r="PRK37" s="74"/>
      <c r="PRL37" s="85"/>
      <c r="PRM37" s="74"/>
      <c r="PRN37" s="74"/>
      <c r="PRO37" s="85"/>
      <c r="PRP37" s="80"/>
      <c r="PRQ37" s="80"/>
      <c r="PRR37" s="85"/>
      <c r="PRS37" s="77"/>
      <c r="PRT37" s="74"/>
      <c r="PRU37" s="74"/>
      <c r="PRV37" s="85"/>
      <c r="PRW37" s="74"/>
      <c r="PRX37" s="74"/>
      <c r="PRY37" s="85"/>
      <c r="PRZ37" s="74"/>
      <c r="PSA37" s="74"/>
      <c r="PSB37" s="85"/>
      <c r="PSC37" s="74"/>
      <c r="PSD37" s="74"/>
      <c r="PSE37" s="85"/>
      <c r="PSF37" s="80"/>
      <c r="PSG37" s="80"/>
      <c r="PSH37" s="85"/>
      <c r="PSI37" s="77"/>
      <c r="PSJ37" s="74"/>
      <c r="PSK37" s="74"/>
      <c r="PSL37" s="85"/>
      <c r="PSM37" s="74"/>
      <c r="PSN37" s="74"/>
      <c r="PSO37" s="85"/>
      <c r="PSP37" s="74"/>
      <c r="PSQ37" s="74"/>
      <c r="PSR37" s="85"/>
      <c r="PSS37" s="74"/>
      <c r="PST37" s="74"/>
      <c r="PSU37" s="85"/>
      <c r="PSV37" s="80"/>
      <c r="PSW37" s="80"/>
      <c r="PSX37" s="85"/>
      <c r="PSY37" s="77"/>
      <c r="PSZ37" s="74"/>
      <c r="PTA37" s="74"/>
      <c r="PTB37" s="85"/>
      <c r="PTC37" s="74"/>
      <c r="PTD37" s="74"/>
      <c r="PTE37" s="85"/>
      <c r="PTF37" s="74"/>
      <c r="PTG37" s="74"/>
      <c r="PTH37" s="85"/>
      <c r="PTI37" s="74"/>
      <c r="PTJ37" s="74"/>
      <c r="PTK37" s="85"/>
      <c r="PTL37" s="80"/>
      <c r="PTM37" s="80"/>
      <c r="PTN37" s="85"/>
      <c r="PTO37" s="77"/>
      <c r="PTP37" s="74"/>
      <c r="PTQ37" s="74"/>
      <c r="PTR37" s="85"/>
      <c r="PTS37" s="74"/>
      <c r="PTT37" s="74"/>
      <c r="PTU37" s="85"/>
      <c r="PTV37" s="74"/>
      <c r="PTW37" s="74"/>
      <c r="PTX37" s="85"/>
      <c r="PTY37" s="74"/>
      <c r="PTZ37" s="74"/>
      <c r="PUA37" s="85"/>
      <c r="PUB37" s="80"/>
      <c r="PUC37" s="80"/>
      <c r="PUD37" s="85"/>
      <c r="PUE37" s="77"/>
      <c r="PUF37" s="74"/>
      <c r="PUG37" s="74"/>
      <c r="PUH37" s="85"/>
      <c r="PUI37" s="74"/>
      <c r="PUJ37" s="74"/>
      <c r="PUK37" s="85"/>
      <c r="PUL37" s="74"/>
      <c r="PUM37" s="74"/>
      <c r="PUN37" s="85"/>
      <c r="PUO37" s="74"/>
      <c r="PUP37" s="74"/>
      <c r="PUQ37" s="85"/>
      <c r="PUR37" s="80"/>
      <c r="PUS37" s="80"/>
      <c r="PUT37" s="85"/>
      <c r="PUU37" s="77"/>
      <c r="PUV37" s="74"/>
      <c r="PUW37" s="74"/>
      <c r="PUX37" s="85"/>
      <c r="PUY37" s="74"/>
      <c r="PUZ37" s="74"/>
      <c r="PVA37" s="85"/>
      <c r="PVB37" s="74"/>
      <c r="PVC37" s="74"/>
      <c r="PVD37" s="85"/>
      <c r="PVE37" s="74"/>
      <c r="PVF37" s="74"/>
      <c r="PVG37" s="85"/>
      <c r="PVH37" s="80"/>
      <c r="PVI37" s="80"/>
      <c r="PVJ37" s="85"/>
      <c r="PVK37" s="77"/>
      <c r="PVL37" s="74"/>
      <c r="PVM37" s="74"/>
      <c r="PVN37" s="85"/>
      <c r="PVO37" s="74"/>
      <c r="PVP37" s="74"/>
      <c r="PVQ37" s="85"/>
      <c r="PVR37" s="74"/>
      <c r="PVS37" s="74"/>
      <c r="PVT37" s="85"/>
      <c r="PVU37" s="74"/>
      <c r="PVV37" s="74"/>
      <c r="PVW37" s="85"/>
      <c r="PVX37" s="80"/>
      <c r="PVY37" s="80"/>
      <c r="PVZ37" s="85"/>
      <c r="PWA37" s="77"/>
      <c r="PWB37" s="74"/>
      <c r="PWC37" s="74"/>
      <c r="PWD37" s="85"/>
      <c r="PWE37" s="74"/>
      <c r="PWF37" s="74"/>
      <c r="PWG37" s="85"/>
      <c r="PWH37" s="74"/>
      <c r="PWI37" s="74"/>
      <c r="PWJ37" s="85"/>
      <c r="PWK37" s="74"/>
      <c r="PWL37" s="74"/>
      <c r="PWM37" s="85"/>
      <c r="PWN37" s="80"/>
      <c r="PWO37" s="80"/>
      <c r="PWP37" s="85"/>
      <c r="PWQ37" s="77"/>
      <c r="PWR37" s="74"/>
      <c r="PWS37" s="74"/>
      <c r="PWT37" s="85"/>
      <c r="PWU37" s="74"/>
      <c r="PWV37" s="74"/>
      <c r="PWW37" s="85"/>
      <c r="PWX37" s="74"/>
      <c r="PWY37" s="74"/>
      <c r="PWZ37" s="85"/>
      <c r="PXA37" s="74"/>
      <c r="PXB37" s="74"/>
      <c r="PXC37" s="85"/>
      <c r="PXD37" s="80"/>
      <c r="PXE37" s="80"/>
      <c r="PXF37" s="85"/>
      <c r="PXG37" s="77"/>
      <c r="PXH37" s="74"/>
      <c r="PXI37" s="74"/>
      <c r="PXJ37" s="85"/>
      <c r="PXK37" s="74"/>
      <c r="PXL37" s="74"/>
      <c r="PXM37" s="85"/>
      <c r="PXN37" s="74"/>
      <c r="PXO37" s="74"/>
      <c r="PXP37" s="85"/>
      <c r="PXQ37" s="74"/>
      <c r="PXR37" s="74"/>
      <c r="PXS37" s="85"/>
      <c r="PXT37" s="80"/>
      <c r="PXU37" s="80"/>
      <c r="PXV37" s="85"/>
      <c r="PXW37" s="77"/>
      <c r="PXX37" s="74"/>
      <c r="PXY37" s="74"/>
      <c r="PXZ37" s="85"/>
      <c r="PYA37" s="74"/>
      <c r="PYB37" s="74"/>
      <c r="PYC37" s="85"/>
      <c r="PYD37" s="74"/>
      <c r="PYE37" s="74"/>
      <c r="PYF37" s="85"/>
      <c r="PYG37" s="74"/>
      <c r="PYH37" s="74"/>
      <c r="PYI37" s="85"/>
      <c r="PYJ37" s="80"/>
      <c r="PYK37" s="80"/>
      <c r="PYL37" s="85"/>
      <c r="PYM37" s="77"/>
      <c r="PYN37" s="74"/>
      <c r="PYO37" s="74"/>
      <c r="PYP37" s="85"/>
      <c r="PYQ37" s="74"/>
      <c r="PYR37" s="74"/>
      <c r="PYS37" s="85"/>
      <c r="PYT37" s="74"/>
      <c r="PYU37" s="74"/>
      <c r="PYV37" s="85"/>
      <c r="PYW37" s="74"/>
      <c r="PYX37" s="74"/>
      <c r="PYY37" s="85"/>
      <c r="PYZ37" s="80"/>
      <c r="PZA37" s="80"/>
      <c r="PZB37" s="85"/>
      <c r="PZC37" s="77"/>
      <c r="PZD37" s="74"/>
      <c r="PZE37" s="74"/>
      <c r="PZF37" s="85"/>
      <c r="PZG37" s="74"/>
      <c r="PZH37" s="74"/>
      <c r="PZI37" s="85"/>
      <c r="PZJ37" s="74"/>
      <c r="PZK37" s="74"/>
      <c r="PZL37" s="85"/>
      <c r="PZM37" s="74"/>
      <c r="PZN37" s="74"/>
      <c r="PZO37" s="85"/>
      <c r="PZP37" s="80"/>
      <c r="PZQ37" s="80"/>
      <c r="PZR37" s="85"/>
      <c r="PZS37" s="77"/>
      <c r="PZT37" s="74"/>
      <c r="PZU37" s="74"/>
      <c r="PZV37" s="85"/>
      <c r="PZW37" s="74"/>
      <c r="PZX37" s="74"/>
      <c r="PZY37" s="85"/>
      <c r="PZZ37" s="74"/>
      <c r="QAA37" s="74"/>
      <c r="QAB37" s="85"/>
      <c r="QAC37" s="74"/>
      <c r="QAD37" s="74"/>
      <c r="QAE37" s="85"/>
      <c r="QAF37" s="80"/>
      <c r="QAG37" s="80"/>
      <c r="QAH37" s="85"/>
      <c r="QAI37" s="77"/>
      <c r="QAJ37" s="74"/>
      <c r="QAK37" s="74"/>
      <c r="QAL37" s="85"/>
      <c r="QAM37" s="74"/>
      <c r="QAN37" s="74"/>
      <c r="QAO37" s="85"/>
      <c r="QAP37" s="74"/>
      <c r="QAQ37" s="74"/>
      <c r="QAR37" s="85"/>
      <c r="QAS37" s="74"/>
      <c r="QAT37" s="74"/>
      <c r="QAU37" s="85"/>
      <c r="QAV37" s="80"/>
      <c r="QAW37" s="80"/>
      <c r="QAX37" s="85"/>
      <c r="QAY37" s="77"/>
      <c r="QAZ37" s="74"/>
      <c r="QBA37" s="74"/>
      <c r="QBB37" s="85"/>
      <c r="QBC37" s="74"/>
      <c r="QBD37" s="74"/>
      <c r="QBE37" s="85"/>
      <c r="QBF37" s="74"/>
      <c r="QBG37" s="74"/>
      <c r="QBH37" s="85"/>
      <c r="QBI37" s="74"/>
      <c r="QBJ37" s="74"/>
      <c r="QBK37" s="85"/>
      <c r="QBL37" s="80"/>
      <c r="QBM37" s="80"/>
      <c r="QBN37" s="85"/>
      <c r="QBO37" s="77"/>
      <c r="QBP37" s="74"/>
      <c r="QBQ37" s="74"/>
      <c r="QBR37" s="85"/>
      <c r="QBS37" s="74"/>
      <c r="QBT37" s="74"/>
      <c r="QBU37" s="85"/>
      <c r="QBV37" s="74"/>
      <c r="QBW37" s="74"/>
      <c r="QBX37" s="85"/>
      <c r="QBY37" s="74"/>
      <c r="QBZ37" s="74"/>
      <c r="QCA37" s="85"/>
      <c r="QCB37" s="80"/>
      <c r="QCC37" s="80"/>
      <c r="QCD37" s="85"/>
      <c r="QCE37" s="77"/>
      <c r="QCF37" s="74"/>
      <c r="QCG37" s="74"/>
      <c r="QCH37" s="85"/>
      <c r="QCI37" s="74"/>
      <c r="QCJ37" s="74"/>
      <c r="QCK37" s="85"/>
      <c r="QCL37" s="74"/>
      <c r="QCM37" s="74"/>
      <c r="QCN37" s="85"/>
      <c r="QCO37" s="74"/>
      <c r="QCP37" s="74"/>
      <c r="QCQ37" s="85"/>
      <c r="QCR37" s="80"/>
      <c r="QCS37" s="80"/>
      <c r="QCT37" s="85"/>
      <c r="QCU37" s="77"/>
      <c r="QCV37" s="74"/>
      <c r="QCW37" s="74"/>
      <c r="QCX37" s="85"/>
      <c r="QCY37" s="74"/>
      <c r="QCZ37" s="74"/>
      <c r="QDA37" s="85"/>
      <c r="QDB37" s="74"/>
      <c r="QDC37" s="74"/>
      <c r="QDD37" s="85"/>
      <c r="QDE37" s="74"/>
      <c r="QDF37" s="74"/>
      <c r="QDG37" s="85"/>
      <c r="QDH37" s="80"/>
      <c r="QDI37" s="80"/>
      <c r="QDJ37" s="85"/>
      <c r="QDK37" s="77"/>
      <c r="QDL37" s="74"/>
      <c r="QDM37" s="74"/>
      <c r="QDN37" s="85"/>
      <c r="QDO37" s="74"/>
      <c r="QDP37" s="74"/>
      <c r="QDQ37" s="85"/>
      <c r="QDR37" s="74"/>
      <c r="QDS37" s="74"/>
      <c r="QDT37" s="85"/>
      <c r="QDU37" s="74"/>
      <c r="QDV37" s="74"/>
      <c r="QDW37" s="85"/>
      <c r="QDX37" s="80"/>
      <c r="QDY37" s="80"/>
      <c r="QDZ37" s="85"/>
      <c r="QEA37" s="77"/>
      <c r="QEB37" s="74"/>
      <c r="QEC37" s="74"/>
      <c r="QED37" s="85"/>
      <c r="QEE37" s="74"/>
      <c r="QEF37" s="74"/>
      <c r="QEG37" s="85"/>
      <c r="QEH37" s="74"/>
      <c r="QEI37" s="74"/>
      <c r="QEJ37" s="85"/>
      <c r="QEK37" s="74"/>
      <c r="QEL37" s="74"/>
      <c r="QEM37" s="85"/>
      <c r="QEN37" s="80"/>
      <c r="QEO37" s="80"/>
      <c r="QEP37" s="85"/>
      <c r="QEQ37" s="77"/>
      <c r="QER37" s="74"/>
      <c r="QES37" s="74"/>
      <c r="QET37" s="85"/>
      <c r="QEU37" s="74"/>
      <c r="QEV37" s="74"/>
      <c r="QEW37" s="85"/>
      <c r="QEX37" s="74"/>
      <c r="QEY37" s="74"/>
      <c r="QEZ37" s="85"/>
      <c r="QFA37" s="74"/>
      <c r="QFB37" s="74"/>
      <c r="QFC37" s="85"/>
      <c r="QFD37" s="80"/>
      <c r="QFE37" s="80"/>
      <c r="QFF37" s="85"/>
      <c r="QFG37" s="77"/>
      <c r="QFH37" s="74"/>
      <c r="QFI37" s="74"/>
      <c r="QFJ37" s="85"/>
      <c r="QFK37" s="74"/>
      <c r="QFL37" s="74"/>
      <c r="QFM37" s="85"/>
      <c r="QFN37" s="74"/>
      <c r="QFO37" s="74"/>
      <c r="QFP37" s="85"/>
      <c r="QFQ37" s="74"/>
      <c r="QFR37" s="74"/>
      <c r="QFS37" s="85"/>
      <c r="QFT37" s="80"/>
      <c r="QFU37" s="80"/>
      <c r="QFV37" s="85"/>
      <c r="QFW37" s="77"/>
      <c r="QFX37" s="74"/>
      <c r="QFY37" s="74"/>
      <c r="QFZ37" s="85"/>
      <c r="QGA37" s="74"/>
      <c r="QGB37" s="74"/>
      <c r="QGC37" s="85"/>
      <c r="QGD37" s="74"/>
      <c r="QGE37" s="74"/>
      <c r="QGF37" s="85"/>
      <c r="QGG37" s="74"/>
      <c r="QGH37" s="74"/>
      <c r="QGI37" s="85"/>
      <c r="QGJ37" s="80"/>
      <c r="QGK37" s="80"/>
      <c r="QGL37" s="85"/>
      <c r="QGM37" s="77"/>
      <c r="QGN37" s="74"/>
      <c r="QGO37" s="74"/>
      <c r="QGP37" s="85"/>
      <c r="QGQ37" s="74"/>
      <c r="QGR37" s="74"/>
      <c r="QGS37" s="85"/>
      <c r="QGT37" s="74"/>
      <c r="QGU37" s="74"/>
      <c r="QGV37" s="85"/>
      <c r="QGW37" s="74"/>
      <c r="QGX37" s="74"/>
      <c r="QGY37" s="85"/>
      <c r="QGZ37" s="80"/>
      <c r="QHA37" s="80"/>
      <c r="QHB37" s="85"/>
      <c r="QHC37" s="77"/>
      <c r="QHD37" s="74"/>
      <c r="QHE37" s="74"/>
      <c r="QHF37" s="85"/>
      <c r="QHG37" s="74"/>
      <c r="QHH37" s="74"/>
      <c r="QHI37" s="85"/>
      <c r="QHJ37" s="74"/>
      <c r="QHK37" s="74"/>
      <c r="QHL37" s="85"/>
      <c r="QHM37" s="74"/>
      <c r="QHN37" s="74"/>
      <c r="QHO37" s="85"/>
      <c r="QHP37" s="80"/>
      <c r="QHQ37" s="80"/>
      <c r="QHR37" s="85"/>
      <c r="QHS37" s="77"/>
      <c r="QHT37" s="74"/>
      <c r="QHU37" s="74"/>
      <c r="QHV37" s="85"/>
      <c r="QHW37" s="74"/>
      <c r="QHX37" s="74"/>
      <c r="QHY37" s="85"/>
      <c r="QHZ37" s="74"/>
      <c r="QIA37" s="74"/>
      <c r="QIB37" s="85"/>
      <c r="QIC37" s="74"/>
      <c r="QID37" s="74"/>
      <c r="QIE37" s="85"/>
      <c r="QIF37" s="80"/>
      <c r="QIG37" s="80"/>
      <c r="QIH37" s="85"/>
      <c r="QII37" s="77"/>
      <c r="QIJ37" s="74"/>
      <c r="QIK37" s="74"/>
      <c r="QIL37" s="85"/>
      <c r="QIM37" s="74"/>
      <c r="QIN37" s="74"/>
      <c r="QIO37" s="85"/>
      <c r="QIP37" s="74"/>
      <c r="QIQ37" s="74"/>
      <c r="QIR37" s="85"/>
      <c r="QIS37" s="74"/>
      <c r="QIT37" s="74"/>
      <c r="QIU37" s="85"/>
      <c r="QIV37" s="80"/>
      <c r="QIW37" s="80"/>
      <c r="QIX37" s="85"/>
      <c r="QIY37" s="77"/>
      <c r="QIZ37" s="74"/>
      <c r="QJA37" s="74"/>
      <c r="QJB37" s="85"/>
      <c r="QJC37" s="74"/>
      <c r="QJD37" s="74"/>
      <c r="QJE37" s="85"/>
      <c r="QJF37" s="74"/>
      <c r="QJG37" s="74"/>
      <c r="QJH37" s="85"/>
      <c r="QJI37" s="74"/>
      <c r="QJJ37" s="74"/>
      <c r="QJK37" s="85"/>
      <c r="QJL37" s="80"/>
      <c r="QJM37" s="80"/>
      <c r="QJN37" s="85"/>
      <c r="QJO37" s="77"/>
      <c r="QJP37" s="74"/>
      <c r="QJQ37" s="74"/>
      <c r="QJR37" s="85"/>
      <c r="QJS37" s="74"/>
      <c r="QJT37" s="74"/>
      <c r="QJU37" s="85"/>
      <c r="QJV37" s="74"/>
      <c r="QJW37" s="74"/>
      <c r="QJX37" s="85"/>
      <c r="QJY37" s="74"/>
      <c r="QJZ37" s="74"/>
      <c r="QKA37" s="85"/>
      <c r="QKB37" s="80"/>
      <c r="QKC37" s="80"/>
      <c r="QKD37" s="85"/>
      <c r="QKE37" s="77"/>
      <c r="QKF37" s="74"/>
      <c r="QKG37" s="74"/>
      <c r="QKH37" s="85"/>
      <c r="QKI37" s="74"/>
      <c r="QKJ37" s="74"/>
      <c r="QKK37" s="85"/>
      <c r="QKL37" s="74"/>
      <c r="QKM37" s="74"/>
      <c r="QKN37" s="85"/>
      <c r="QKO37" s="74"/>
      <c r="QKP37" s="74"/>
      <c r="QKQ37" s="85"/>
      <c r="QKR37" s="80"/>
      <c r="QKS37" s="80"/>
      <c r="QKT37" s="85"/>
      <c r="QKU37" s="77"/>
      <c r="QKV37" s="74"/>
      <c r="QKW37" s="74"/>
      <c r="QKX37" s="85"/>
      <c r="QKY37" s="74"/>
      <c r="QKZ37" s="74"/>
      <c r="QLA37" s="85"/>
      <c r="QLB37" s="74"/>
      <c r="QLC37" s="74"/>
      <c r="QLD37" s="85"/>
      <c r="QLE37" s="74"/>
      <c r="QLF37" s="74"/>
      <c r="QLG37" s="85"/>
      <c r="QLH37" s="80"/>
      <c r="QLI37" s="80"/>
      <c r="QLJ37" s="85"/>
      <c r="QLK37" s="77"/>
      <c r="QLL37" s="74"/>
      <c r="QLM37" s="74"/>
      <c r="QLN37" s="85"/>
      <c r="QLO37" s="74"/>
      <c r="QLP37" s="74"/>
      <c r="QLQ37" s="85"/>
      <c r="QLR37" s="74"/>
      <c r="QLS37" s="74"/>
      <c r="QLT37" s="85"/>
      <c r="QLU37" s="74"/>
      <c r="QLV37" s="74"/>
      <c r="QLW37" s="85"/>
      <c r="QLX37" s="80"/>
      <c r="QLY37" s="80"/>
      <c r="QLZ37" s="85"/>
      <c r="QMA37" s="77"/>
      <c r="QMB37" s="74"/>
      <c r="QMC37" s="74"/>
      <c r="QMD37" s="85"/>
      <c r="QME37" s="74"/>
      <c r="QMF37" s="74"/>
      <c r="QMG37" s="85"/>
      <c r="QMH37" s="74"/>
      <c r="QMI37" s="74"/>
      <c r="QMJ37" s="85"/>
      <c r="QMK37" s="74"/>
      <c r="QML37" s="74"/>
      <c r="QMM37" s="85"/>
      <c r="QMN37" s="80"/>
      <c r="QMO37" s="80"/>
      <c r="QMP37" s="85"/>
      <c r="QMQ37" s="77"/>
      <c r="QMR37" s="74"/>
      <c r="QMS37" s="74"/>
      <c r="QMT37" s="85"/>
      <c r="QMU37" s="74"/>
      <c r="QMV37" s="74"/>
      <c r="QMW37" s="85"/>
      <c r="QMX37" s="74"/>
      <c r="QMY37" s="74"/>
      <c r="QMZ37" s="85"/>
      <c r="QNA37" s="74"/>
      <c r="QNB37" s="74"/>
      <c r="QNC37" s="85"/>
      <c r="QND37" s="80"/>
      <c r="QNE37" s="80"/>
      <c r="QNF37" s="85"/>
      <c r="QNG37" s="77"/>
      <c r="QNH37" s="74"/>
      <c r="QNI37" s="74"/>
      <c r="QNJ37" s="85"/>
      <c r="QNK37" s="74"/>
      <c r="QNL37" s="74"/>
      <c r="QNM37" s="85"/>
      <c r="QNN37" s="74"/>
      <c r="QNO37" s="74"/>
      <c r="QNP37" s="85"/>
      <c r="QNQ37" s="74"/>
      <c r="QNR37" s="74"/>
      <c r="QNS37" s="85"/>
      <c r="QNT37" s="80"/>
      <c r="QNU37" s="80"/>
      <c r="QNV37" s="85"/>
      <c r="QNW37" s="77"/>
      <c r="QNX37" s="74"/>
      <c r="QNY37" s="74"/>
      <c r="QNZ37" s="85"/>
      <c r="QOA37" s="74"/>
      <c r="QOB37" s="74"/>
      <c r="QOC37" s="85"/>
      <c r="QOD37" s="74"/>
      <c r="QOE37" s="74"/>
      <c r="QOF37" s="85"/>
      <c r="QOG37" s="74"/>
      <c r="QOH37" s="74"/>
      <c r="QOI37" s="85"/>
      <c r="QOJ37" s="80"/>
      <c r="QOK37" s="80"/>
      <c r="QOL37" s="85"/>
      <c r="QOM37" s="77"/>
      <c r="QON37" s="74"/>
      <c r="QOO37" s="74"/>
      <c r="QOP37" s="85"/>
      <c r="QOQ37" s="74"/>
      <c r="QOR37" s="74"/>
      <c r="QOS37" s="85"/>
      <c r="QOT37" s="74"/>
      <c r="QOU37" s="74"/>
      <c r="QOV37" s="85"/>
      <c r="QOW37" s="74"/>
      <c r="QOX37" s="74"/>
      <c r="QOY37" s="85"/>
      <c r="QOZ37" s="80"/>
      <c r="QPA37" s="80"/>
      <c r="QPB37" s="85"/>
      <c r="QPC37" s="77"/>
      <c r="QPD37" s="74"/>
      <c r="QPE37" s="74"/>
      <c r="QPF37" s="85"/>
      <c r="QPG37" s="74"/>
      <c r="QPH37" s="74"/>
      <c r="QPI37" s="85"/>
      <c r="QPJ37" s="74"/>
      <c r="QPK37" s="74"/>
      <c r="QPL37" s="85"/>
      <c r="QPM37" s="74"/>
      <c r="QPN37" s="74"/>
      <c r="QPO37" s="85"/>
      <c r="QPP37" s="80"/>
      <c r="QPQ37" s="80"/>
      <c r="QPR37" s="85"/>
      <c r="QPS37" s="77"/>
      <c r="QPT37" s="74"/>
      <c r="QPU37" s="74"/>
      <c r="QPV37" s="85"/>
      <c r="QPW37" s="74"/>
      <c r="QPX37" s="74"/>
      <c r="QPY37" s="85"/>
      <c r="QPZ37" s="74"/>
      <c r="QQA37" s="74"/>
      <c r="QQB37" s="85"/>
      <c r="QQC37" s="74"/>
      <c r="QQD37" s="74"/>
      <c r="QQE37" s="85"/>
      <c r="QQF37" s="80"/>
      <c r="QQG37" s="80"/>
      <c r="QQH37" s="85"/>
      <c r="QQI37" s="77"/>
      <c r="QQJ37" s="74"/>
      <c r="QQK37" s="74"/>
      <c r="QQL37" s="85"/>
      <c r="QQM37" s="74"/>
      <c r="QQN37" s="74"/>
      <c r="QQO37" s="85"/>
      <c r="QQP37" s="74"/>
      <c r="QQQ37" s="74"/>
      <c r="QQR37" s="85"/>
      <c r="QQS37" s="74"/>
      <c r="QQT37" s="74"/>
      <c r="QQU37" s="85"/>
      <c r="QQV37" s="80"/>
      <c r="QQW37" s="80"/>
      <c r="QQX37" s="85"/>
      <c r="QQY37" s="77"/>
      <c r="QQZ37" s="74"/>
      <c r="QRA37" s="74"/>
      <c r="QRB37" s="85"/>
      <c r="QRC37" s="74"/>
      <c r="QRD37" s="74"/>
      <c r="QRE37" s="85"/>
      <c r="QRF37" s="74"/>
      <c r="QRG37" s="74"/>
      <c r="QRH37" s="85"/>
      <c r="QRI37" s="74"/>
      <c r="QRJ37" s="74"/>
      <c r="QRK37" s="85"/>
      <c r="QRL37" s="80"/>
      <c r="QRM37" s="80"/>
      <c r="QRN37" s="85"/>
      <c r="QRO37" s="77"/>
      <c r="QRP37" s="74"/>
      <c r="QRQ37" s="74"/>
      <c r="QRR37" s="85"/>
      <c r="QRS37" s="74"/>
      <c r="QRT37" s="74"/>
      <c r="QRU37" s="85"/>
      <c r="QRV37" s="74"/>
      <c r="QRW37" s="74"/>
      <c r="QRX37" s="85"/>
      <c r="QRY37" s="74"/>
      <c r="QRZ37" s="74"/>
      <c r="QSA37" s="85"/>
      <c r="QSB37" s="80"/>
      <c r="QSC37" s="80"/>
      <c r="QSD37" s="85"/>
      <c r="QSE37" s="77"/>
      <c r="QSF37" s="74"/>
      <c r="QSG37" s="74"/>
      <c r="QSH37" s="85"/>
      <c r="QSI37" s="74"/>
      <c r="QSJ37" s="74"/>
      <c r="QSK37" s="85"/>
      <c r="QSL37" s="74"/>
      <c r="QSM37" s="74"/>
      <c r="QSN37" s="85"/>
      <c r="QSO37" s="74"/>
      <c r="QSP37" s="74"/>
      <c r="QSQ37" s="85"/>
      <c r="QSR37" s="80"/>
      <c r="QSS37" s="80"/>
      <c r="QST37" s="85"/>
      <c r="QSU37" s="77"/>
      <c r="QSV37" s="74"/>
      <c r="QSW37" s="74"/>
      <c r="QSX37" s="85"/>
      <c r="QSY37" s="74"/>
      <c r="QSZ37" s="74"/>
      <c r="QTA37" s="85"/>
      <c r="QTB37" s="74"/>
      <c r="QTC37" s="74"/>
      <c r="QTD37" s="85"/>
      <c r="QTE37" s="74"/>
      <c r="QTF37" s="74"/>
      <c r="QTG37" s="85"/>
      <c r="QTH37" s="80"/>
      <c r="QTI37" s="80"/>
      <c r="QTJ37" s="85"/>
      <c r="QTK37" s="77"/>
      <c r="QTL37" s="74"/>
      <c r="QTM37" s="74"/>
      <c r="QTN37" s="85"/>
      <c r="QTO37" s="74"/>
      <c r="QTP37" s="74"/>
      <c r="QTQ37" s="85"/>
      <c r="QTR37" s="74"/>
      <c r="QTS37" s="74"/>
      <c r="QTT37" s="85"/>
      <c r="QTU37" s="74"/>
      <c r="QTV37" s="74"/>
      <c r="QTW37" s="85"/>
      <c r="QTX37" s="80"/>
      <c r="QTY37" s="80"/>
      <c r="QTZ37" s="85"/>
      <c r="QUA37" s="77"/>
      <c r="QUB37" s="74"/>
      <c r="QUC37" s="74"/>
      <c r="QUD37" s="85"/>
      <c r="QUE37" s="74"/>
      <c r="QUF37" s="74"/>
      <c r="QUG37" s="85"/>
      <c r="QUH37" s="74"/>
      <c r="QUI37" s="74"/>
      <c r="QUJ37" s="85"/>
      <c r="QUK37" s="74"/>
      <c r="QUL37" s="74"/>
      <c r="QUM37" s="85"/>
      <c r="QUN37" s="80"/>
      <c r="QUO37" s="80"/>
      <c r="QUP37" s="85"/>
      <c r="QUQ37" s="77"/>
      <c r="QUR37" s="74"/>
      <c r="QUS37" s="74"/>
      <c r="QUT37" s="85"/>
      <c r="QUU37" s="74"/>
      <c r="QUV37" s="74"/>
      <c r="QUW37" s="85"/>
      <c r="QUX37" s="74"/>
      <c r="QUY37" s="74"/>
      <c r="QUZ37" s="85"/>
      <c r="QVA37" s="74"/>
      <c r="QVB37" s="74"/>
      <c r="QVC37" s="85"/>
      <c r="QVD37" s="80"/>
      <c r="QVE37" s="80"/>
      <c r="QVF37" s="85"/>
      <c r="QVG37" s="77"/>
      <c r="QVH37" s="74"/>
      <c r="QVI37" s="74"/>
      <c r="QVJ37" s="85"/>
      <c r="QVK37" s="74"/>
      <c r="QVL37" s="74"/>
      <c r="QVM37" s="85"/>
      <c r="QVN37" s="74"/>
      <c r="QVO37" s="74"/>
      <c r="QVP37" s="85"/>
      <c r="QVQ37" s="74"/>
      <c r="QVR37" s="74"/>
      <c r="QVS37" s="85"/>
      <c r="QVT37" s="80"/>
      <c r="QVU37" s="80"/>
      <c r="QVV37" s="85"/>
      <c r="QVW37" s="77"/>
      <c r="QVX37" s="74"/>
      <c r="QVY37" s="74"/>
      <c r="QVZ37" s="85"/>
      <c r="QWA37" s="74"/>
      <c r="QWB37" s="74"/>
      <c r="QWC37" s="85"/>
      <c r="QWD37" s="74"/>
      <c r="QWE37" s="74"/>
      <c r="QWF37" s="85"/>
      <c r="QWG37" s="74"/>
      <c r="QWH37" s="74"/>
      <c r="QWI37" s="85"/>
      <c r="QWJ37" s="80"/>
      <c r="QWK37" s="80"/>
      <c r="QWL37" s="85"/>
      <c r="QWM37" s="77"/>
      <c r="QWN37" s="74"/>
      <c r="QWO37" s="74"/>
      <c r="QWP37" s="85"/>
      <c r="QWQ37" s="74"/>
      <c r="QWR37" s="74"/>
      <c r="QWS37" s="85"/>
      <c r="QWT37" s="74"/>
      <c r="QWU37" s="74"/>
      <c r="QWV37" s="85"/>
      <c r="QWW37" s="74"/>
      <c r="QWX37" s="74"/>
      <c r="QWY37" s="85"/>
      <c r="QWZ37" s="80"/>
      <c r="QXA37" s="80"/>
      <c r="QXB37" s="85"/>
      <c r="QXC37" s="77"/>
      <c r="QXD37" s="74"/>
      <c r="QXE37" s="74"/>
      <c r="QXF37" s="85"/>
      <c r="QXG37" s="74"/>
      <c r="QXH37" s="74"/>
      <c r="QXI37" s="85"/>
      <c r="QXJ37" s="74"/>
      <c r="QXK37" s="74"/>
      <c r="QXL37" s="85"/>
      <c r="QXM37" s="74"/>
      <c r="QXN37" s="74"/>
      <c r="QXO37" s="85"/>
      <c r="QXP37" s="80"/>
      <c r="QXQ37" s="80"/>
      <c r="QXR37" s="85"/>
      <c r="QXS37" s="77"/>
      <c r="QXT37" s="74"/>
      <c r="QXU37" s="74"/>
      <c r="QXV37" s="85"/>
      <c r="QXW37" s="74"/>
      <c r="QXX37" s="74"/>
      <c r="QXY37" s="85"/>
      <c r="QXZ37" s="74"/>
      <c r="QYA37" s="74"/>
      <c r="QYB37" s="85"/>
      <c r="QYC37" s="74"/>
      <c r="QYD37" s="74"/>
      <c r="QYE37" s="85"/>
      <c r="QYF37" s="80"/>
      <c r="QYG37" s="80"/>
      <c r="QYH37" s="85"/>
      <c r="QYI37" s="77"/>
      <c r="QYJ37" s="74"/>
      <c r="QYK37" s="74"/>
      <c r="QYL37" s="85"/>
      <c r="QYM37" s="74"/>
      <c r="QYN37" s="74"/>
      <c r="QYO37" s="85"/>
      <c r="QYP37" s="74"/>
      <c r="QYQ37" s="74"/>
      <c r="QYR37" s="85"/>
      <c r="QYS37" s="74"/>
      <c r="QYT37" s="74"/>
      <c r="QYU37" s="85"/>
      <c r="QYV37" s="80"/>
      <c r="QYW37" s="80"/>
      <c r="QYX37" s="85"/>
      <c r="QYY37" s="77"/>
      <c r="QYZ37" s="74"/>
      <c r="QZA37" s="74"/>
      <c r="QZB37" s="85"/>
      <c r="QZC37" s="74"/>
      <c r="QZD37" s="74"/>
      <c r="QZE37" s="85"/>
      <c r="QZF37" s="74"/>
      <c r="QZG37" s="74"/>
      <c r="QZH37" s="85"/>
      <c r="QZI37" s="74"/>
      <c r="QZJ37" s="74"/>
      <c r="QZK37" s="85"/>
      <c r="QZL37" s="80"/>
      <c r="QZM37" s="80"/>
      <c r="QZN37" s="85"/>
      <c r="QZO37" s="77"/>
      <c r="QZP37" s="74"/>
      <c r="QZQ37" s="74"/>
      <c r="QZR37" s="85"/>
      <c r="QZS37" s="74"/>
      <c r="QZT37" s="74"/>
      <c r="QZU37" s="85"/>
      <c r="QZV37" s="74"/>
      <c r="QZW37" s="74"/>
      <c r="QZX37" s="85"/>
      <c r="QZY37" s="74"/>
      <c r="QZZ37" s="74"/>
      <c r="RAA37" s="85"/>
      <c r="RAB37" s="80"/>
      <c r="RAC37" s="80"/>
      <c r="RAD37" s="85"/>
      <c r="RAE37" s="77"/>
      <c r="RAF37" s="74"/>
      <c r="RAG37" s="74"/>
      <c r="RAH37" s="85"/>
      <c r="RAI37" s="74"/>
      <c r="RAJ37" s="74"/>
      <c r="RAK37" s="85"/>
      <c r="RAL37" s="74"/>
      <c r="RAM37" s="74"/>
      <c r="RAN37" s="85"/>
      <c r="RAO37" s="74"/>
      <c r="RAP37" s="74"/>
      <c r="RAQ37" s="85"/>
      <c r="RAR37" s="80"/>
      <c r="RAS37" s="80"/>
      <c r="RAT37" s="85"/>
      <c r="RAU37" s="77"/>
      <c r="RAV37" s="74"/>
      <c r="RAW37" s="74"/>
      <c r="RAX37" s="85"/>
      <c r="RAY37" s="74"/>
      <c r="RAZ37" s="74"/>
      <c r="RBA37" s="85"/>
      <c r="RBB37" s="74"/>
      <c r="RBC37" s="74"/>
      <c r="RBD37" s="85"/>
      <c r="RBE37" s="74"/>
      <c r="RBF37" s="74"/>
      <c r="RBG37" s="85"/>
      <c r="RBH37" s="80"/>
      <c r="RBI37" s="80"/>
      <c r="RBJ37" s="85"/>
      <c r="RBK37" s="77"/>
      <c r="RBL37" s="74"/>
      <c r="RBM37" s="74"/>
      <c r="RBN37" s="85"/>
      <c r="RBO37" s="74"/>
      <c r="RBP37" s="74"/>
      <c r="RBQ37" s="85"/>
      <c r="RBR37" s="74"/>
      <c r="RBS37" s="74"/>
      <c r="RBT37" s="85"/>
      <c r="RBU37" s="74"/>
      <c r="RBV37" s="74"/>
      <c r="RBW37" s="85"/>
      <c r="RBX37" s="80"/>
      <c r="RBY37" s="80"/>
      <c r="RBZ37" s="85"/>
      <c r="RCA37" s="77"/>
      <c r="RCB37" s="74"/>
      <c r="RCC37" s="74"/>
      <c r="RCD37" s="85"/>
      <c r="RCE37" s="74"/>
      <c r="RCF37" s="74"/>
      <c r="RCG37" s="85"/>
      <c r="RCH37" s="74"/>
      <c r="RCI37" s="74"/>
      <c r="RCJ37" s="85"/>
      <c r="RCK37" s="74"/>
      <c r="RCL37" s="74"/>
      <c r="RCM37" s="85"/>
      <c r="RCN37" s="80"/>
      <c r="RCO37" s="80"/>
      <c r="RCP37" s="85"/>
      <c r="RCQ37" s="77"/>
      <c r="RCR37" s="74"/>
      <c r="RCS37" s="74"/>
      <c r="RCT37" s="85"/>
      <c r="RCU37" s="74"/>
      <c r="RCV37" s="74"/>
      <c r="RCW37" s="85"/>
      <c r="RCX37" s="74"/>
      <c r="RCY37" s="74"/>
      <c r="RCZ37" s="85"/>
      <c r="RDA37" s="74"/>
      <c r="RDB37" s="74"/>
      <c r="RDC37" s="85"/>
      <c r="RDD37" s="80"/>
      <c r="RDE37" s="80"/>
      <c r="RDF37" s="85"/>
      <c r="RDG37" s="77"/>
      <c r="RDH37" s="74"/>
      <c r="RDI37" s="74"/>
      <c r="RDJ37" s="85"/>
      <c r="RDK37" s="74"/>
      <c r="RDL37" s="74"/>
      <c r="RDM37" s="85"/>
      <c r="RDN37" s="74"/>
      <c r="RDO37" s="74"/>
      <c r="RDP37" s="85"/>
      <c r="RDQ37" s="74"/>
      <c r="RDR37" s="74"/>
      <c r="RDS37" s="85"/>
      <c r="RDT37" s="80"/>
      <c r="RDU37" s="80"/>
      <c r="RDV37" s="85"/>
      <c r="RDW37" s="77"/>
      <c r="RDX37" s="74"/>
      <c r="RDY37" s="74"/>
      <c r="RDZ37" s="85"/>
      <c r="REA37" s="74"/>
      <c r="REB37" s="74"/>
      <c r="REC37" s="85"/>
      <c r="RED37" s="74"/>
      <c r="REE37" s="74"/>
      <c r="REF37" s="85"/>
      <c r="REG37" s="74"/>
      <c r="REH37" s="74"/>
      <c r="REI37" s="85"/>
      <c r="REJ37" s="80"/>
      <c r="REK37" s="80"/>
      <c r="REL37" s="85"/>
      <c r="REM37" s="77"/>
      <c r="REN37" s="74"/>
      <c r="REO37" s="74"/>
      <c r="REP37" s="85"/>
      <c r="REQ37" s="74"/>
      <c r="RER37" s="74"/>
      <c r="RES37" s="85"/>
      <c r="RET37" s="74"/>
      <c r="REU37" s="74"/>
      <c r="REV37" s="85"/>
      <c r="REW37" s="74"/>
      <c r="REX37" s="74"/>
      <c r="REY37" s="85"/>
      <c r="REZ37" s="80"/>
      <c r="RFA37" s="80"/>
      <c r="RFB37" s="85"/>
      <c r="RFC37" s="77"/>
      <c r="RFD37" s="74"/>
      <c r="RFE37" s="74"/>
      <c r="RFF37" s="85"/>
      <c r="RFG37" s="74"/>
      <c r="RFH37" s="74"/>
      <c r="RFI37" s="85"/>
      <c r="RFJ37" s="74"/>
      <c r="RFK37" s="74"/>
      <c r="RFL37" s="85"/>
      <c r="RFM37" s="74"/>
      <c r="RFN37" s="74"/>
      <c r="RFO37" s="85"/>
      <c r="RFP37" s="80"/>
      <c r="RFQ37" s="80"/>
      <c r="RFR37" s="85"/>
      <c r="RFS37" s="77"/>
      <c r="RFT37" s="74"/>
      <c r="RFU37" s="74"/>
      <c r="RFV37" s="85"/>
      <c r="RFW37" s="74"/>
      <c r="RFX37" s="74"/>
      <c r="RFY37" s="85"/>
      <c r="RFZ37" s="74"/>
      <c r="RGA37" s="74"/>
      <c r="RGB37" s="85"/>
      <c r="RGC37" s="74"/>
      <c r="RGD37" s="74"/>
      <c r="RGE37" s="85"/>
      <c r="RGF37" s="80"/>
      <c r="RGG37" s="80"/>
      <c r="RGH37" s="85"/>
      <c r="RGI37" s="77"/>
      <c r="RGJ37" s="74"/>
      <c r="RGK37" s="74"/>
      <c r="RGL37" s="85"/>
      <c r="RGM37" s="74"/>
      <c r="RGN37" s="74"/>
      <c r="RGO37" s="85"/>
      <c r="RGP37" s="74"/>
      <c r="RGQ37" s="74"/>
      <c r="RGR37" s="85"/>
      <c r="RGS37" s="74"/>
      <c r="RGT37" s="74"/>
      <c r="RGU37" s="85"/>
      <c r="RGV37" s="80"/>
      <c r="RGW37" s="80"/>
      <c r="RGX37" s="85"/>
      <c r="RGY37" s="77"/>
      <c r="RGZ37" s="74"/>
      <c r="RHA37" s="74"/>
      <c r="RHB37" s="85"/>
      <c r="RHC37" s="74"/>
      <c r="RHD37" s="74"/>
      <c r="RHE37" s="85"/>
      <c r="RHF37" s="74"/>
      <c r="RHG37" s="74"/>
      <c r="RHH37" s="85"/>
      <c r="RHI37" s="74"/>
      <c r="RHJ37" s="74"/>
      <c r="RHK37" s="85"/>
      <c r="RHL37" s="80"/>
      <c r="RHM37" s="80"/>
      <c r="RHN37" s="85"/>
      <c r="RHO37" s="77"/>
      <c r="RHP37" s="74"/>
      <c r="RHQ37" s="74"/>
      <c r="RHR37" s="85"/>
      <c r="RHS37" s="74"/>
      <c r="RHT37" s="74"/>
      <c r="RHU37" s="85"/>
      <c r="RHV37" s="74"/>
      <c r="RHW37" s="74"/>
      <c r="RHX37" s="85"/>
      <c r="RHY37" s="74"/>
      <c r="RHZ37" s="74"/>
      <c r="RIA37" s="85"/>
      <c r="RIB37" s="80"/>
      <c r="RIC37" s="80"/>
      <c r="RID37" s="85"/>
      <c r="RIE37" s="77"/>
      <c r="RIF37" s="74"/>
      <c r="RIG37" s="74"/>
      <c r="RIH37" s="85"/>
      <c r="RII37" s="74"/>
      <c r="RIJ37" s="74"/>
      <c r="RIK37" s="85"/>
      <c r="RIL37" s="74"/>
      <c r="RIM37" s="74"/>
      <c r="RIN37" s="85"/>
      <c r="RIO37" s="74"/>
      <c r="RIP37" s="74"/>
      <c r="RIQ37" s="85"/>
      <c r="RIR37" s="80"/>
      <c r="RIS37" s="80"/>
      <c r="RIT37" s="85"/>
      <c r="RIU37" s="77"/>
      <c r="RIV37" s="74"/>
      <c r="RIW37" s="74"/>
      <c r="RIX37" s="85"/>
      <c r="RIY37" s="74"/>
      <c r="RIZ37" s="74"/>
      <c r="RJA37" s="85"/>
      <c r="RJB37" s="74"/>
      <c r="RJC37" s="74"/>
      <c r="RJD37" s="85"/>
      <c r="RJE37" s="74"/>
      <c r="RJF37" s="74"/>
      <c r="RJG37" s="85"/>
      <c r="RJH37" s="80"/>
      <c r="RJI37" s="80"/>
      <c r="RJJ37" s="85"/>
      <c r="RJK37" s="77"/>
      <c r="RJL37" s="74"/>
      <c r="RJM37" s="74"/>
      <c r="RJN37" s="85"/>
      <c r="RJO37" s="74"/>
      <c r="RJP37" s="74"/>
      <c r="RJQ37" s="85"/>
      <c r="RJR37" s="74"/>
      <c r="RJS37" s="74"/>
      <c r="RJT37" s="85"/>
      <c r="RJU37" s="74"/>
      <c r="RJV37" s="74"/>
      <c r="RJW37" s="85"/>
      <c r="RJX37" s="80"/>
      <c r="RJY37" s="80"/>
      <c r="RJZ37" s="85"/>
      <c r="RKA37" s="77"/>
      <c r="RKB37" s="74"/>
      <c r="RKC37" s="74"/>
      <c r="RKD37" s="85"/>
      <c r="RKE37" s="74"/>
      <c r="RKF37" s="74"/>
      <c r="RKG37" s="85"/>
      <c r="RKH37" s="74"/>
      <c r="RKI37" s="74"/>
      <c r="RKJ37" s="85"/>
      <c r="RKK37" s="74"/>
      <c r="RKL37" s="74"/>
      <c r="RKM37" s="85"/>
      <c r="RKN37" s="80"/>
      <c r="RKO37" s="80"/>
      <c r="RKP37" s="85"/>
      <c r="RKQ37" s="77"/>
      <c r="RKR37" s="74"/>
      <c r="RKS37" s="74"/>
      <c r="RKT37" s="85"/>
      <c r="RKU37" s="74"/>
      <c r="RKV37" s="74"/>
      <c r="RKW37" s="85"/>
      <c r="RKX37" s="74"/>
      <c r="RKY37" s="74"/>
      <c r="RKZ37" s="85"/>
      <c r="RLA37" s="74"/>
      <c r="RLB37" s="74"/>
      <c r="RLC37" s="85"/>
      <c r="RLD37" s="80"/>
      <c r="RLE37" s="80"/>
      <c r="RLF37" s="85"/>
      <c r="RLG37" s="77"/>
      <c r="RLH37" s="74"/>
      <c r="RLI37" s="74"/>
      <c r="RLJ37" s="85"/>
      <c r="RLK37" s="74"/>
      <c r="RLL37" s="74"/>
      <c r="RLM37" s="85"/>
      <c r="RLN37" s="74"/>
      <c r="RLO37" s="74"/>
      <c r="RLP37" s="85"/>
      <c r="RLQ37" s="74"/>
      <c r="RLR37" s="74"/>
      <c r="RLS37" s="85"/>
      <c r="RLT37" s="80"/>
      <c r="RLU37" s="80"/>
      <c r="RLV37" s="85"/>
      <c r="RLW37" s="77"/>
      <c r="RLX37" s="74"/>
      <c r="RLY37" s="74"/>
      <c r="RLZ37" s="85"/>
      <c r="RMA37" s="74"/>
      <c r="RMB37" s="74"/>
      <c r="RMC37" s="85"/>
      <c r="RMD37" s="74"/>
      <c r="RME37" s="74"/>
      <c r="RMF37" s="85"/>
      <c r="RMG37" s="74"/>
      <c r="RMH37" s="74"/>
      <c r="RMI37" s="85"/>
      <c r="RMJ37" s="80"/>
      <c r="RMK37" s="80"/>
      <c r="RML37" s="85"/>
      <c r="RMM37" s="77"/>
      <c r="RMN37" s="74"/>
      <c r="RMO37" s="74"/>
      <c r="RMP37" s="85"/>
      <c r="RMQ37" s="74"/>
      <c r="RMR37" s="74"/>
      <c r="RMS37" s="85"/>
      <c r="RMT37" s="74"/>
      <c r="RMU37" s="74"/>
      <c r="RMV37" s="85"/>
      <c r="RMW37" s="74"/>
      <c r="RMX37" s="74"/>
      <c r="RMY37" s="85"/>
      <c r="RMZ37" s="80"/>
      <c r="RNA37" s="80"/>
      <c r="RNB37" s="85"/>
      <c r="RNC37" s="77"/>
      <c r="RND37" s="74"/>
      <c r="RNE37" s="74"/>
      <c r="RNF37" s="85"/>
      <c r="RNG37" s="74"/>
      <c r="RNH37" s="74"/>
      <c r="RNI37" s="85"/>
      <c r="RNJ37" s="74"/>
      <c r="RNK37" s="74"/>
      <c r="RNL37" s="85"/>
      <c r="RNM37" s="74"/>
      <c r="RNN37" s="74"/>
      <c r="RNO37" s="85"/>
      <c r="RNP37" s="80"/>
      <c r="RNQ37" s="80"/>
      <c r="RNR37" s="85"/>
      <c r="RNS37" s="77"/>
      <c r="RNT37" s="74"/>
      <c r="RNU37" s="74"/>
      <c r="RNV37" s="85"/>
      <c r="RNW37" s="74"/>
      <c r="RNX37" s="74"/>
      <c r="RNY37" s="85"/>
      <c r="RNZ37" s="74"/>
      <c r="ROA37" s="74"/>
      <c r="ROB37" s="85"/>
      <c r="ROC37" s="74"/>
      <c r="ROD37" s="74"/>
      <c r="ROE37" s="85"/>
      <c r="ROF37" s="80"/>
      <c r="ROG37" s="80"/>
      <c r="ROH37" s="85"/>
      <c r="ROI37" s="77"/>
      <c r="ROJ37" s="74"/>
      <c r="ROK37" s="74"/>
      <c r="ROL37" s="85"/>
      <c r="ROM37" s="74"/>
      <c r="RON37" s="74"/>
      <c r="ROO37" s="85"/>
      <c r="ROP37" s="74"/>
      <c r="ROQ37" s="74"/>
      <c r="ROR37" s="85"/>
      <c r="ROS37" s="74"/>
      <c r="ROT37" s="74"/>
      <c r="ROU37" s="85"/>
      <c r="ROV37" s="80"/>
      <c r="ROW37" s="80"/>
      <c r="ROX37" s="85"/>
      <c r="ROY37" s="77"/>
      <c r="ROZ37" s="74"/>
      <c r="RPA37" s="74"/>
      <c r="RPB37" s="85"/>
      <c r="RPC37" s="74"/>
      <c r="RPD37" s="74"/>
      <c r="RPE37" s="85"/>
      <c r="RPF37" s="74"/>
      <c r="RPG37" s="74"/>
      <c r="RPH37" s="85"/>
      <c r="RPI37" s="74"/>
      <c r="RPJ37" s="74"/>
      <c r="RPK37" s="85"/>
      <c r="RPL37" s="80"/>
      <c r="RPM37" s="80"/>
      <c r="RPN37" s="85"/>
      <c r="RPO37" s="77"/>
      <c r="RPP37" s="74"/>
      <c r="RPQ37" s="74"/>
      <c r="RPR37" s="85"/>
      <c r="RPS37" s="74"/>
      <c r="RPT37" s="74"/>
      <c r="RPU37" s="85"/>
      <c r="RPV37" s="74"/>
      <c r="RPW37" s="74"/>
      <c r="RPX37" s="85"/>
      <c r="RPY37" s="74"/>
      <c r="RPZ37" s="74"/>
      <c r="RQA37" s="85"/>
      <c r="RQB37" s="80"/>
      <c r="RQC37" s="80"/>
      <c r="RQD37" s="85"/>
      <c r="RQE37" s="77"/>
      <c r="RQF37" s="74"/>
      <c r="RQG37" s="74"/>
      <c r="RQH37" s="85"/>
      <c r="RQI37" s="74"/>
      <c r="RQJ37" s="74"/>
      <c r="RQK37" s="85"/>
      <c r="RQL37" s="74"/>
      <c r="RQM37" s="74"/>
      <c r="RQN37" s="85"/>
      <c r="RQO37" s="74"/>
      <c r="RQP37" s="74"/>
      <c r="RQQ37" s="85"/>
      <c r="RQR37" s="80"/>
      <c r="RQS37" s="80"/>
      <c r="RQT37" s="85"/>
      <c r="RQU37" s="77"/>
      <c r="RQV37" s="74"/>
      <c r="RQW37" s="74"/>
      <c r="RQX37" s="85"/>
      <c r="RQY37" s="74"/>
      <c r="RQZ37" s="74"/>
      <c r="RRA37" s="85"/>
      <c r="RRB37" s="74"/>
      <c r="RRC37" s="74"/>
      <c r="RRD37" s="85"/>
      <c r="RRE37" s="74"/>
      <c r="RRF37" s="74"/>
      <c r="RRG37" s="85"/>
      <c r="RRH37" s="80"/>
      <c r="RRI37" s="80"/>
      <c r="RRJ37" s="85"/>
      <c r="RRK37" s="77"/>
      <c r="RRL37" s="74"/>
      <c r="RRM37" s="74"/>
      <c r="RRN37" s="85"/>
      <c r="RRO37" s="74"/>
      <c r="RRP37" s="74"/>
      <c r="RRQ37" s="85"/>
      <c r="RRR37" s="74"/>
      <c r="RRS37" s="74"/>
      <c r="RRT37" s="85"/>
      <c r="RRU37" s="74"/>
      <c r="RRV37" s="74"/>
      <c r="RRW37" s="85"/>
      <c r="RRX37" s="80"/>
      <c r="RRY37" s="80"/>
      <c r="RRZ37" s="85"/>
      <c r="RSA37" s="77"/>
      <c r="RSB37" s="74"/>
      <c r="RSC37" s="74"/>
      <c r="RSD37" s="85"/>
      <c r="RSE37" s="74"/>
      <c r="RSF37" s="74"/>
      <c r="RSG37" s="85"/>
      <c r="RSH37" s="74"/>
      <c r="RSI37" s="74"/>
      <c r="RSJ37" s="85"/>
      <c r="RSK37" s="74"/>
      <c r="RSL37" s="74"/>
      <c r="RSM37" s="85"/>
      <c r="RSN37" s="80"/>
      <c r="RSO37" s="80"/>
      <c r="RSP37" s="85"/>
      <c r="RSQ37" s="77"/>
      <c r="RSR37" s="74"/>
      <c r="RSS37" s="74"/>
      <c r="RST37" s="85"/>
      <c r="RSU37" s="74"/>
      <c r="RSV37" s="74"/>
      <c r="RSW37" s="85"/>
      <c r="RSX37" s="74"/>
      <c r="RSY37" s="74"/>
      <c r="RSZ37" s="85"/>
      <c r="RTA37" s="74"/>
      <c r="RTB37" s="74"/>
      <c r="RTC37" s="85"/>
      <c r="RTD37" s="80"/>
      <c r="RTE37" s="80"/>
      <c r="RTF37" s="85"/>
      <c r="RTG37" s="77"/>
      <c r="RTH37" s="74"/>
      <c r="RTI37" s="74"/>
      <c r="RTJ37" s="85"/>
      <c r="RTK37" s="74"/>
      <c r="RTL37" s="74"/>
      <c r="RTM37" s="85"/>
      <c r="RTN37" s="74"/>
      <c r="RTO37" s="74"/>
      <c r="RTP37" s="85"/>
      <c r="RTQ37" s="74"/>
      <c r="RTR37" s="74"/>
      <c r="RTS37" s="85"/>
      <c r="RTT37" s="80"/>
      <c r="RTU37" s="80"/>
      <c r="RTV37" s="85"/>
      <c r="RTW37" s="77"/>
      <c r="RTX37" s="74"/>
      <c r="RTY37" s="74"/>
      <c r="RTZ37" s="85"/>
      <c r="RUA37" s="74"/>
      <c r="RUB37" s="74"/>
      <c r="RUC37" s="85"/>
      <c r="RUD37" s="74"/>
      <c r="RUE37" s="74"/>
      <c r="RUF37" s="85"/>
      <c r="RUG37" s="74"/>
      <c r="RUH37" s="74"/>
      <c r="RUI37" s="85"/>
      <c r="RUJ37" s="80"/>
      <c r="RUK37" s="80"/>
      <c r="RUL37" s="85"/>
      <c r="RUM37" s="77"/>
      <c r="RUN37" s="74"/>
      <c r="RUO37" s="74"/>
      <c r="RUP37" s="85"/>
      <c r="RUQ37" s="74"/>
      <c r="RUR37" s="74"/>
      <c r="RUS37" s="85"/>
      <c r="RUT37" s="74"/>
      <c r="RUU37" s="74"/>
      <c r="RUV37" s="85"/>
      <c r="RUW37" s="74"/>
      <c r="RUX37" s="74"/>
      <c r="RUY37" s="85"/>
      <c r="RUZ37" s="80"/>
      <c r="RVA37" s="80"/>
      <c r="RVB37" s="85"/>
      <c r="RVC37" s="77"/>
      <c r="RVD37" s="74"/>
      <c r="RVE37" s="74"/>
      <c r="RVF37" s="85"/>
      <c r="RVG37" s="74"/>
      <c r="RVH37" s="74"/>
      <c r="RVI37" s="85"/>
      <c r="RVJ37" s="74"/>
      <c r="RVK37" s="74"/>
      <c r="RVL37" s="85"/>
      <c r="RVM37" s="74"/>
      <c r="RVN37" s="74"/>
      <c r="RVO37" s="85"/>
      <c r="RVP37" s="80"/>
      <c r="RVQ37" s="80"/>
      <c r="RVR37" s="85"/>
      <c r="RVS37" s="77"/>
      <c r="RVT37" s="74"/>
      <c r="RVU37" s="74"/>
      <c r="RVV37" s="85"/>
      <c r="RVW37" s="74"/>
      <c r="RVX37" s="74"/>
      <c r="RVY37" s="85"/>
      <c r="RVZ37" s="74"/>
      <c r="RWA37" s="74"/>
      <c r="RWB37" s="85"/>
      <c r="RWC37" s="74"/>
      <c r="RWD37" s="74"/>
      <c r="RWE37" s="85"/>
      <c r="RWF37" s="80"/>
      <c r="RWG37" s="80"/>
      <c r="RWH37" s="85"/>
      <c r="RWI37" s="77"/>
      <c r="RWJ37" s="74"/>
      <c r="RWK37" s="74"/>
      <c r="RWL37" s="85"/>
      <c r="RWM37" s="74"/>
      <c r="RWN37" s="74"/>
      <c r="RWO37" s="85"/>
      <c r="RWP37" s="74"/>
      <c r="RWQ37" s="74"/>
      <c r="RWR37" s="85"/>
      <c r="RWS37" s="74"/>
      <c r="RWT37" s="74"/>
      <c r="RWU37" s="85"/>
      <c r="RWV37" s="80"/>
      <c r="RWW37" s="80"/>
      <c r="RWX37" s="85"/>
      <c r="RWY37" s="77"/>
      <c r="RWZ37" s="74"/>
      <c r="RXA37" s="74"/>
      <c r="RXB37" s="85"/>
      <c r="RXC37" s="74"/>
      <c r="RXD37" s="74"/>
      <c r="RXE37" s="85"/>
      <c r="RXF37" s="74"/>
      <c r="RXG37" s="74"/>
      <c r="RXH37" s="85"/>
      <c r="RXI37" s="74"/>
      <c r="RXJ37" s="74"/>
      <c r="RXK37" s="85"/>
      <c r="RXL37" s="80"/>
      <c r="RXM37" s="80"/>
      <c r="RXN37" s="85"/>
      <c r="RXO37" s="77"/>
      <c r="RXP37" s="74"/>
      <c r="RXQ37" s="74"/>
      <c r="RXR37" s="85"/>
      <c r="RXS37" s="74"/>
      <c r="RXT37" s="74"/>
      <c r="RXU37" s="85"/>
      <c r="RXV37" s="74"/>
      <c r="RXW37" s="74"/>
      <c r="RXX37" s="85"/>
      <c r="RXY37" s="74"/>
      <c r="RXZ37" s="74"/>
      <c r="RYA37" s="85"/>
      <c r="RYB37" s="80"/>
      <c r="RYC37" s="80"/>
      <c r="RYD37" s="85"/>
      <c r="RYE37" s="77"/>
      <c r="RYF37" s="74"/>
      <c r="RYG37" s="74"/>
      <c r="RYH37" s="85"/>
      <c r="RYI37" s="74"/>
      <c r="RYJ37" s="74"/>
      <c r="RYK37" s="85"/>
      <c r="RYL37" s="74"/>
      <c r="RYM37" s="74"/>
      <c r="RYN37" s="85"/>
      <c r="RYO37" s="74"/>
      <c r="RYP37" s="74"/>
      <c r="RYQ37" s="85"/>
      <c r="RYR37" s="80"/>
      <c r="RYS37" s="80"/>
      <c r="RYT37" s="85"/>
      <c r="RYU37" s="77"/>
      <c r="RYV37" s="74"/>
      <c r="RYW37" s="74"/>
      <c r="RYX37" s="85"/>
      <c r="RYY37" s="74"/>
      <c r="RYZ37" s="74"/>
      <c r="RZA37" s="85"/>
      <c r="RZB37" s="74"/>
      <c r="RZC37" s="74"/>
      <c r="RZD37" s="85"/>
      <c r="RZE37" s="74"/>
      <c r="RZF37" s="74"/>
      <c r="RZG37" s="85"/>
      <c r="RZH37" s="80"/>
      <c r="RZI37" s="80"/>
      <c r="RZJ37" s="85"/>
      <c r="RZK37" s="77"/>
      <c r="RZL37" s="74"/>
      <c r="RZM37" s="74"/>
      <c r="RZN37" s="85"/>
      <c r="RZO37" s="74"/>
      <c r="RZP37" s="74"/>
      <c r="RZQ37" s="85"/>
      <c r="RZR37" s="74"/>
      <c r="RZS37" s="74"/>
      <c r="RZT37" s="85"/>
      <c r="RZU37" s="74"/>
      <c r="RZV37" s="74"/>
      <c r="RZW37" s="85"/>
      <c r="RZX37" s="80"/>
      <c r="RZY37" s="80"/>
      <c r="RZZ37" s="85"/>
      <c r="SAA37" s="77"/>
      <c r="SAB37" s="74"/>
      <c r="SAC37" s="74"/>
      <c r="SAD37" s="85"/>
      <c r="SAE37" s="74"/>
      <c r="SAF37" s="74"/>
      <c r="SAG37" s="85"/>
      <c r="SAH37" s="74"/>
      <c r="SAI37" s="74"/>
      <c r="SAJ37" s="85"/>
      <c r="SAK37" s="74"/>
      <c r="SAL37" s="74"/>
      <c r="SAM37" s="85"/>
      <c r="SAN37" s="80"/>
      <c r="SAO37" s="80"/>
      <c r="SAP37" s="85"/>
      <c r="SAQ37" s="77"/>
      <c r="SAR37" s="74"/>
      <c r="SAS37" s="74"/>
      <c r="SAT37" s="85"/>
      <c r="SAU37" s="74"/>
      <c r="SAV37" s="74"/>
      <c r="SAW37" s="85"/>
      <c r="SAX37" s="74"/>
      <c r="SAY37" s="74"/>
      <c r="SAZ37" s="85"/>
      <c r="SBA37" s="74"/>
      <c r="SBB37" s="74"/>
      <c r="SBC37" s="85"/>
      <c r="SBD37" s="80"/>
      <c r="SBE37" s="80"/>
      <c r="SBF37" s="85"/>
      <c r="SBG37" s="77"/>
      <c r="SBH37" s="74"/>
      <c r="SBI37" s="74"/>
      <c r="SBJ37" s="85"/>
      <c r="SBK37" s="74"/>
      <c r="SBL37" s="74"/>
      <c r="SBM37" s="85"/>
      <c r="SBN37" s="74"/>
      <c r="SBO37" s="74"/>
      <c r="SBP37" s="85"/>
      <c r="SBQ37" s="74"/>
      <c r="SBR37" s="74"/>
      <c r="SBS37" s="85"/>
      <c r="SBT37" s="80"/>
      <c r="SBU37" s="80"/>
      <c r="SBV37" s="85"/>
      <c r="SBW37" s="77"/>
      <c r="SBX37" s="74"/>
      <c r="SBY37" s="74"/>
      <c r="SBZ37" s="85"/>
      <c r="SCA37" s="74"/>
      <c r="SCB37" s="74"/>
      <c r="SCC37" s="85"/>
      <c r="SCD37" s="74"/>
      <c r="SCE37" s="74"/>
      <c r="SCF37" s="85"/>
      <c r="SCG37" s="74"/>
      <c r="SCH37" s="74"/>
      <c r="SCI37" s="85"/>
      <c r="SCJ37" s="80"/>
      <c r="SCK37" s="80"/>
      <c r="SCL37" s="85"/>
      <c r="SCM37" s="77"/>
      <c r="SCN37" s="74"/>
      <c r="SCO37" s="74"/>
      <c r="SCP37" s="85"/>
      <c r="SCQ37" s="74"/>
      <c r="SCR37" s="74"/>
      <c r="SCS37" s="85"/>
      <c r="SCT37" s="74"/>
      <c r="SCU37" s="74"/>
      <c r="SCV37" s="85"/>
      <c r="SCW37" s="74"/>
      <c r="SCX37" s="74"/>
      <c r="SCY37" s="85"/>
      <c r="SCZ37" s="80"/>
      <c r="SDA37" s="80"/>
      <c r="SDB37" s="85"/>
      <c r="SDC37" s="77"/>
      <c r="SDD37" s="74"/>
      <c r="SDE37" s="74"/>
      <c r="SDF37" s="85"/>
      <c r="SDG37" s="74"/>
      <c r="SDH37" s="74"/>
      <c r="SDI37" s="85"/>
      <c r="SDJ37" s="74"/>
      <c r="SDK37" s="74"/>
      <c r="SDL37" s="85"/>
      <c r="SDM37" s="74"/>
      <c r="SDN37" s="74"/>
      <c r="SDO37" s="85"/>
      <c r="SDP37" s="80"/>
      <c r="SDQ37" s="80"/>
      <c r="SDR37" s="85"/>
      <c r="SDS37" s="77"/>
      <c r="SDT37" s="74"/>
      <c r="SDU37" s="74"/>
      <c r="SDV37" s="85"/>
      <c r="SDW37" s="74"/>
      <c r="SDX37" s="74"/>
      <c r="SDY37" s="85"/>
      <c r="SDZ37" s="74"/>
      <c r="SEA37" s="74"/>
      <c r="SEB37" s="85"/>
      <c r="SEC37" s="74"/>
      <c r="SED37" s="74"/>
      <c r="SEE37" s="85"/>
      <c r="SEF37" s="80"/>
      <c r="SEG37" s="80"/>
      <c r="SEH37" s="85"/>
      <c r="SEI37" s="77"/>
      <c r="SEJ37" s="74"/>
      <c r="SEK37" s="74"/>
      <c r="SEL37" s="85"/>
      <c r="SEM37" s="74"/>
      <c r="SEN37" s="74"/>
      <c r="SEO37" s="85"/>
      <c r="SEP37" s="74"/>
      <c r="SEQ37" s="74"/>
      <c r="SER37" s="85"/>
      <c r="SES37" s="74"/>
      <c r="SET37" s="74"/>
      <c r="SEU37" s="85"/>
      <c r="SEV37" s="80"/>
      <c r="SEW37" s="80"/>
      <c r="SEX37" s="85"/>
      <c r="SEY37" s="77"/>
      <c r="SEZ37" s="74"/>
      <c r="SFA37" s="74"/>
      <c r="SFB37" s="85"/>
      <c r="SFC37" s="74"/>
      <c r="SFD37" s="74"/>
      <c r="SFE37" s="85"/>
      <c r="SFF37" s="74"/>
      <c r="SFG37" s="74"/>
      <c r="SFH37" s="85"/>
      <c r="SFI37" s="74"/>
      <c r="SFJ37" s="74"/>
      <c r="SFK37" s="85"/>
      <c r="SFL37" s="80"/>
      <c r="SFM37" s="80"/>
      <c r="SFN37" s="85"/>
      <c r="SFO37" s="77"/>
      <c r="SFP37" s="74"/>
      <c r="SFQ37" s="74"/>
      <c r="SFR37" s="85"/>
      <c r="SFS37" s="74"/>
      <c r="SFT37" s="74"/>
      <c r="SFU37" s="85"/>
      <c r="SFV37" s="74"/>
      <c r="SFW37" s="74"/>
      <c r="SFX37" s="85"/>
      <c r="SFY37" s="74"/>
      <c r="SFZ37" s="74"/>
      <c r="SGA37" s="85"/>
      <c r="SGB37" s="80"/>
      <c r="SGC37" s="80"/>
      <c r="SGD37" s="85"/>
      <c r="SGE37" s="77"/>
      <c r="SGF37" s="74"/>
      <c r="SGG37" s="74"/>
      <c r="SGH37" s="85"/>
      <c r="SGI37" s="74"/>
      <c r="SGJ37" s="74"/>
      <c r="SGK37" s="85"/>
      <c r="SGL37" s="74"/>
      <c r="SGM37" s="74"/>
      <c r="SGN37" s="85"/>
      <c r="SGO37" s="74"/>
      <c r="SGP37" s="74"/>
      <c r="SGQ37" s="85"/>
      <c r="SGR37" s="80"/>
      <c r="SGS37" s="80"/>
      <c r="SGT37" s="85"/>
      <c r="SGU37" s="77"/>
      <c r="SGV37" s="74"/>
      <c r="SGW37" s="74"/>
      <c r="SGX37" s="85"/>
      <c r="SGY37" s="74"/>
      <c r="SGZ37" s="74"/>
      <c r="SHA37" s="85"/>
      <c r="SHB37" s="74"/>
      <c r="SHC37" s="74"/>
      <c r="SHD37" s="85"/>
      <c r="SHE37" s="74"/>
      <c r="SHF37" s="74"/>
      <c r="SHG37" s="85"/>
      <c r="SHH37" s="80"/>
      <c r="SHI37" s="80"/>
      <c r="SHJ37" s="85"/>
      <c r="SHK37" s="77"/>
      <c r="SHL37" s="74"/>
      <c r="SHM37" s="74"/>
      <c r="SHN37" s="85"/>
      <c r="SHO37" s="74"/>
      <c r="SHP37" s="74"/>
      <c r="SHQ37" s="85"/>
      <c r="SHR37" s="74"/>
      <c r="SHS37" s="74"/>
      <c r="SHT37" s="85"/>
      <c r="SHU37" s="74"/>
      <c r="SHV37" s="74"/>
      <c r="SHW37" s="85"/>
      <c r="SHX37" s="80"/>
      <c r="SHY37" s="80"/>
      <c r="SHZ37" s="85"/>
      <c r="SIA37" s="77"/>
      <c r="SIB37" s="74"/>
      <c r="SIC37" s="74"/>
      <c r="SID37" s="85"/>
      <c r="SIE37" s="74"/>
      <c r="SIF37" s="74"/>
      <c r="SIG37" s="85"/>
      <c r="SIH37" s="74"/>
      <c r="SII37" s="74"/>
      <c r="SIJ37" s="85"/>
      <c r="SIK37" s="74"/>
      <c r="SIL37" s="74"/>
      <c r="SIM37" s="85"/>
      <c r="SIN37" s="80"/>
      <c r="SIO37" s="80"/>
      <c r="SIP37" s="85"/>
      <c r="SIQ37" s="77"/>
      <c r="SIR37" s="74"/>
      <c r="SIS37" s="74"/>
      <c r="SIT37" s="85"/>
      <c r="SIU37" s="74"/>
      <c r="SIV37" s="74"/>
      <c r="SIW37" s="85"/>
      <c r="SIX37" s="74"/>
      <c r="SIY37" s="74"/>
      <c r="SIZ37" s="85"/>
      <c r="SJA37" s="74"/>
      <c r="SJB37" s="74"/>
      <c r="SJC37" s="85"/>
      <c r="SJD37" s="80"/>
      <c r="SJE37" s="80"/>
      <c r="SJF37" s="85"/>
      <c r="SJG37" s="77"/>
      <c r="SJH37" s="74"/>
      <c r="SJI37" s="74"/>
      <c r="SJJ37" s="85"/>
      <c r="SJK37" s="74"/>
      <c r="SJL37" s="74"/>
      <c r="SJM37" s="85"/>
      <c r="SJN37" s="74"/>
      <c r="SJO37" s="74"/>
      <c r="SJP37" s="85"/>
      <c r="SJQ37" s="74"/>
      <c r="SJR37" s="74"/>
      <c r="SJS37" s="85"/>
      <c r="SJT37" s="80"/>
      <c r="SJU37" s="80"/>
      <c r="SJV37" s="85"/>
      <c r="SJW37" s="77"/>
      <c r="SJX37" s="74"/>
      <c r="SJY37" s="74"/>
      <c r="SJZ37" s="85"/>
      <c r="SKA37" s="74"/>
      <c r="SKB37" s="74"/>
      <c r="SKC37" s="85"/>
      <c r="SKD37" s="74"/>
      <c r="SKE37" s="74"/>
      <c r="SKF37" s="85"/>
      <c r="SKG37" s="74"/>
      <c r="SKH37" s="74"/>
      <c r="SKI37" s="85"/>
      <c r="SKJ37" s="80"/>
      <c r="SKK37" s="80"/>
      <c r="SKL37" s="85"/>
      <c r="SKM37" s="77"/>
      <c r="SKN37" s="74"/>
      <c r="SKO37" s="74"/>
      <c r="SKP37" s="85"/>
      <c r="SKQ37" s="74"/>
      <c r="SKR37" s="74"/>
      <c r="SKS37" s="85"/>
      <c r="SKT37" s="74"/>
      <c r="SKU37" s="74"/>
      <c r="SKV37" s="85"/>
      <c r="SKW37" s="74"/>
      <c r="SKX37" s="74"/>
      <c r="SKY37" s="85"/>
      <c r="SKZ37" s="80"/>
      <c r="SLA37" s="80"/>
      <c r="SLB37" s="85"/>
      <c r="SLC37" s="77"/>
      <c r="SLD37" s="74"/>
      <c r="SLE37" s="74"/>
      <c r="SLF37" s="85"/>
      <c r="SLG37" s="74"/>
      <c r="SLH37" s="74"/>
      <c r="SLI37" s="85"/>
      <c r="SLJ37" s="74"/>
      <c r="SLK37" s="74"/>
      <c r="SLL37" s="85"/>
      <c r="SLM37" s="74"/>
      <c r="SLN37" s="74"/>
      <c r="SLO37" s="85"/>
      <c r="SLP37" s="80"/>
      <c r="SLQ37" s="80"/>
      <c r="SLR37" s="85"/>
      <c r="SLS37" s="77"/>
      <c r="SLT37" s="74"/>
      <c r="SLU37" s="74"/>
      <c r="SLV37" s="85"/>
      <c r="SLW37" s="74"/>
      <c r="SLX37" s="74"/>
      <c r="SLY37" s="85"/>
      <c r="SLZ37" s="74"/>
      <c r="SMA37" s="74"/>
      <c r="SMB37" s="85"/>
      <c r="SMC37" s="74"/>
      <c r="SMD37" s="74"/>
      <c r="SME37" s="85"/>
      <c r="SMF37" s="80"/>
      <c r="SMG37" s="80"/>
      <c r="SMH37" s="85"/>
      <c r="SMI37" s="77"/>
      <c r="SMJ37" s="74"/>
      <c r="SMK37" s="74"/>
      <c r="SML37" s="85"/>
      <c r="SMM37" s="74"/>
      <c r="SMN37" s="74"/>
      <c r="SMO37" s="85"/>
      <c r="SMP37" s="74"/>
      <c r="SMQ37" s="74"/>
      <c r="SMR37" s="85"/>
      <c r="SMS37" s="74"/>
      <c r="SMT37" s="74"/>
      <c r="SMU37" s="85"/>
      <c r="SMV37" s="80"/>
      <c r="SMW37" s="80"/>
      <c r="SMX37" s="85"/>
      <c r="SMY37" s="77"/>
      <c r="SMZ37" s="74"/>
      <c r="SNA37" s="74"/>
      <c r="SNB37" s="85"/>
      <c r="SNC37" s="74"/>
      <c r="SND37" s="74"/>
      <c r="SNE37" s="85"/>
      <c r="SNF37" s="74"/>
      <c r="SNG37" s="74"/>
      <c r="SNH37" s="85"/>
      <c r="SNI37" s="74"/>
      <c r="SNJ37" s="74"/>
      <c r="SNK37" s="85"/>
      <c r="SNL37" s="80"/>
      <c r="SNM37" s="80"/>
      <c r="SNN37" s="85"/>
      <c r="SNO37" s="77"/>
      <c r="SNP37" s="74"/>
      <c r="SNQ37" s="74"/>
      <c r="SNR37" s="85"/>
      <c r="SNS37" s="74"/>
      <c r="SNT37" s="74"/>
      <c r="SNU37" s="85"/>
      <c r="SNV37" s="74"/>
      <c r="SNW37" s="74"/>
      <c r="SNX37" s="85"/>
      <c r="SNY37" s="74"/>
      <c r="SNZ37" s="74"/>
      <c r="SOA37" s="85"/>
      <c r="SOB37" s="80"/>
      <c r="SOC37" s="80"/>
      <c r="SOD37" s="85"/>
      <c r="SOE37" s="77"/>
      <c r="SOF37" s="74"/>
      <c r="SOG37" s="74"/>
      <c r="SOH37" s="85"/>
      <c r="SOI37" s="74"/>
      <c r="SOJ37" s="74"/>
      <c r="SOK37" s="85"/>
      <c r="SOL37" s="74"/>
      <c r="SOM37" s="74"/>
      <c r="SON37" s="85"/>
      <c r="SOO37" s="74"/>
      <c r="SOP37" s="74"/>
      <c r="SOQ37" s="85"/>
      <c r="SOR37" s="80"/>
      <c r="SOS37" s="80"/>
      <c r="SOT37" s="85"/>
      <c r="SOU37" s="77"/>
      <c r="SOV37" s="74"/>
      <c r="SOW37" s="74"/>
      <c r="SOX37" s="85"/>
      <c r="SOY37" s="74"/>
      <c r="SOZ37" s="74"/>
      <c r="SPA37" s="85"/>
      <c r="SPB37" s="74"/>
      <c r="SPC37" s="74"/>
      <c r="SPD37" s="85"/>
      <c r="SPE37" s="74"/>
      <c r="SPF37" s="74"/>
      <c r="SPG37" s="85"/>
      <c r="SPH37" s="80"/>
      <c r="SPI37" s="80"/>
      <c r="SPJ37" s="85"/>
      <c r="SPK37" s="77"/>
      <c r="SPL37" s="74"/>
      <c r="SPM37" s="74"/>
      <c r="SPN37" s="85"/>
      <c r="SPO37" s="74"/>
      <c r="SPP37" s="74"/>
      <c r="SPQ37" s="85"/>
      <c r="SPR37" s="74"/>
      <c r="SPS37" s="74"/>
      <c r="SPT37" s="85"/>
      <c r="SPU37" s="74"/>
      <c r="SPV37" s="74"/>
      <c r="SPW37" s="85"/>
      <c r="SPX37" s="80"/>
      <c r="SPY37" s="80"/>
      <c r="SPZ37" s="85"/>
      <c r="SQA37" s="77"/>
      <c r="SQB37" s="74"/>
      <c r="SQC37" s="74"/>
      <c r="SQD37" s="85"/>
      <c r="SQE37" s="74"/>
      <c r="SQF37" s="74"/>
      <c r="SQG37" s="85"/>
      <c r="SQH37" s="74"/>
      <c r="SQI37" s="74"/>
      <c r="SQJ37" s="85"/>
      <c r="SQK37" s="74"/>
      <c r="SQL37" s="74"/>
      <c r="SQM37" s="85"/>
      <c r="SQN37" s="80"/>
      <c r="SQO37" s="80"/>
      <c r="SQP37" s="85"/>
      <c r="SQQ37" s="77"/>
      <c r="SQR37" s="74"/>
      <c r="SQS37" s="74"/>
      <c r="SQT37" s="85"/>
      <c r="SQU37" s="74"/>
      <c r="SQV37" s="74"/>
      <c r="SQW37" s="85"/>
      <c r="SQX37" s="74"/>
      <c r="SQY37" s="74"/>
      <c r="SQZ37" s="85"/>
      <c r="SRA37" s="74"/>
      <c r="SRB37" s="74"/>
      <c r="SRC37" s="85"/>
      <c r="SRD37" s="80"/>
      <c r="SRE37" s="80"/>
      <c r="SRF37" s="85"/>
      <c r="SRG37" s="77"/>
      <c r="SRH37" s="74"/>
      <c r="SRI37" s="74"/>
      <c r="SRJ37" s="85"/>
      <c r="SRK37" s="74"/>
      <c r="SRL37" s="74"/>
      <c r="SRM37" s="85"/>
      <c r="SRN37" s="74"/>
      <c r="SRO37" s="74"/>
      <c r="SRP37" s="85"/>
      <c r="SRQ37" s="74"/>
      <c r="SRR37" s="74"/>
      <c r="SRS37" s="85"/>
      <c r="SRT37" s="80"/>
      <c r="SRU37" s="80"/>
      <c r="SRV37" s="85"/>
      <c r="SRW37" s="77"/>
      <c r="SRX37" s="74"/>
      <c r="SRY37" s="74"/>
      <c r="SRZ37" s="85"/>
      <c r="SSA37" s="74"/>
      <c r="SSB37" s="74"/>
      <c r="SSC37" s="85"/>
      <c r="SSD37" s="74"/>
      <c r="SSE37" s="74"/>
      <c r="SSF37" s="85"/>
      <c r="SSG37" s="74"/>
      <c r="SSH37" s="74"/>
      <c r="SSI37" s="85"/>
      <c r="SSJ37" s="80"/>
      <c r="SSK37" s="80"/>
      <c r="SSL37" s="85"/>
      <c r="SSM37" s="77"/>
      <c r="SSN37" s="74"/>
      <c r="SSO37" s="74"/>
      <c r="SSP37" s="85"/>
      <c r="SSQ37" s="74"/>
      <c r="SSR37" s="74"/>
      <c r="SSS37" s="85"/>
      <c r="SST37" s="74"/>
      <c r="SSU37" s="74"/>
      <c r="SSV37" s="85"/>
      <c r="SSW37" s="74"/>
      <c r="SSX37" s="74"/>
      <c r="SSY37" s="85"/>
      <c r="SSZ37" s="80"/>
      <c r="STA37" s="80"/>
      <c r="STB37" s="85"/>
      <c r="STC37" s="77"/>
      <c r="STD37" s="74"/>
      <c r="STE37" s="74"/>
      <c r="STF37" s="85"/>
      <c r="STG37" s="74"/>
      <c r="STH37" s="74"/>
      <c r="STI37" s="85"/>
      <c r="STJ37" s="74"/>
      <c r="STK37" s="74"/>
      <c r="STL37" s="85"/>
      <c r="STM37" s="74"/>
      <c r="STN37" s="74"/>
      <c r="STO37" s="85"/>
      <c r="STP37" s="80"/>
      <c r="STQ37" s="80"/>
      <c r="STR37" s="85"/>
      <c r="STS37" s="77"/>
      <c r="STT37" s="74"/>
      <c r="STU37" s="74"/>
      <c r="STV37" s="85"/>
      <c r="STW37" s="74"/>
      <c r="STX37" s="74"/>
      <c r="STY37" s="85"/>
      <c r="STZ37" s="74"/>
      <c r="SUA37" s="74"/>
      <c r="SUB37" s="85"/>
      <c r="SUC37" s="74"/>
      <c r="SUD37" s="74"/>
      <c r="SUE37" s="85"/>
      <c r="SUF37" s="80"/>
      <c r="SUG37" s="80"/>
      <c r="SUH37" s="85"/>
      <c r="SUI37" s="77"/>
      <c r="SUJ37" s="74"/>
      <c r="SUK37" s="74"/>
      <c r="SUL37" s="85"/>
      <c r="SUM37" s="74"/>
      <c r="SUN37" s="74"/>
      <c r="SUO37" s="85"/>
      <c r="SUP37" s="74"/>
      <c r="SUQ37" s="74"/>
      <c r="SUR37" s="85"/>
      <c r="SUS37" s="74"/>
      <c r="SUT37" s="74"/>
      <c r="SUU37" s="85"/>
      <c r="SUV37" s="80"/>
      <c r="SUW37" s="80"/>
      <c r="SUX37" s="85"/>
      <c r="SUY37" s="77"/>
      <c r="SUZ37" s="74"/>
      <c r="SVA37" s="74"/>
      <c r="SVB37" s="85"/>
      <c r="SVC37" s="74"/>
      <c r="SVD37" s="74"/>
      <c r="SVE37" s="85"/>
      <c r="SVF37" s="74"/>
      <c r="SVG37" s="74"/>
      <c r="SVH37" s="85"/>
      <c r="SVI37" s="74"/>
      <c r="SVJ37" s="74"/>
      <c r="SVK37" s="85"/>
      <c r="SVL37" s="80"/>
      <c r="SVM37" s="80"/>
      <c r="SVN37" s="85"/>
      <c r="SVO37" s="77"/>
      <c r="SVP37" s="74"/>
      <c r="SVQ37" s="74"/>
      <c r="SVR37" s="85"/>
      <c r="SVS37" s="74"/>
      <c r="SVT37" s="74"/>
      <c r="SVU37" s="85"/>
      <c r="SVV37" s="74"/>
      <c r="SVW37" s="74"/>
      <c r="SVX37" s="85"/>
      <c r="SVY37" s="74"/>
      <c r="SVZ37" s="74"/>
      <c r="SWA37" s="85"/>
      <c r="SWB37" s="80"/>
      <c r="SWC37" s="80"/>
      <c r="SWD37" s="85"/>
      <c r="SWE37" s="77"/>
      <c r="SWF37" s="74"/>
      <c r="SWG37" s="74"/>
      <c r="SWH37" s="85"/>
      <c r="SWI37" s="74"/>
      <c r="SWJ37" s="74"/>
      <c r="SWK37" s="85"/>
      <c r="SWL37" s="74"/>
      <c r="SWM37" s="74"/>
      <c r="SWN37" s="85"/>
      <c r="SWO37" s="74"/>
      <c r="SWP37" s="74"/>
      <c r="SWQ37" s="85"/>
      <c r="SWR37" s="80"/>
      <c r="SWS37" s="80"/>
      <c r="SWT37" s="85"/>
      <c r="SWU37" s="77"/>
      <c r="SWV37" s="74"/>
      <c r="SWW37" s="74"/>
      <c r="SWX37" s="85"/>
      <c r="SWY37" s="74"/>
      <c r="SWZ37" s="74"/>
      <c r="SXA37" s="85"/>
      <c r="SXB37" s="74"/>
      <c r="SXC37" s="74"/>
      <c r="SXD37" s="85"/>
      <c r="SXE37" s="74"/>
      <c r="SXF37" s="74"/>
      <c r="SXG37" s="85"/>
      <c r="SXH37" s="80"/>
      <c r="SXI37" s="80"/>
      <c r="SXJ37" s="85"/>
      <c r="SXK37" s="77"/>
      <c r="SXL37" s="74"/>
      <c r="SXM37" s="74"/>
      <c r="SXN37" s="85"/>
      <c r="SXO37" s="74"/>
      <c r="SXP37" s="74"/>
      <c r="SXQ37" s="85"/>
      <c r="SXR37" s="74"/>
      <c r="SXS37" s="74"/>
      <c r="SXT37" s="85"/>
      <c r="SXU37" s="74"/>
      <c r="SXV37" s="74"/>
      <c r="SXW37" s="85"/>
      <c r="SXX37" s="80"/>
      <c r="SXY37" s="80"/>
      <c r="SXZ37" s="85"/>
      <c r="SYA37" s="77"/>
      <c r="SYB37" s="74"/>
      <c r="SYC37" s="74"/>
      <c r="SYD37" s="85"/>
      <c r="SYE37" s="74"/>
      <c r="SYF37" s="74"/>
      <c r="SYG37" s="85"/>
      <c r="SYH37" s="74"/>
      <c r="SYI37" s="74"/>
      <c r="SYJ37" s="85"/>
      <c r="SYK37" s="74"/>
      <c r="SYL37" s="74"/>
      <c r="SYM37" s="85"/>
      <c r="SYN37" s="80"/>
      <c r="SYO37" s="80"/>
      <c r="SYP37" s="85"/>
      <c r="SYQ37" s="77"/>
      <c r="SYR37" s="74"/>
      <c r="SYS37" s="74"/>
      <c r="SYT37" s="85"/>
      <c r="SYU37" s="74"/>
      <c r="SYV37" s="74"/>
      <c r="SYW37" s="85"/>
      <c r="SYX37" s="74"/>
      <c r="SYY37" s="74"/>
      <c r="SYZ37" s="85"/>
      <c r="SZA37" s="74"/>
      <c r="SZB37" s="74"/>
      <c r="SZC37" s="85"/>
      <c r="SZD37" s="80"/>
      <c r="SZE37" s="80"/>
      <c r="SZF37" s="85"/>
      <c r="SZG37" s="77"/>
      <c r="SZH37" s="74"/>
      <c r="SZI37" s="74"/>
      <c r="SZJ37" s="85"/>
      <c r="SZK37" s="74"/>
      <c r="SZL37" s="74"/>
      <c r="SZM37" s="85"/>
      <c r="SZN37" s="74"/>
      <c r="SZO37" s="74"/>
      <c r="SZP37" s="85"/>
      <c r="SZQ37" s="74"/>
      <c r="SZR37" s="74"/>
      <c r="SZS37" s="85"/>
      <c r="SZT37" s="80"/>
      <c r="SZU37" s="80"/>
      <c r="SZV37" s="85"/>
      <c r="SZW37" s="77"/>
      <c r="SZX37" s="74"/>
      <c r="SZY37" s="74"/>
      <c r="SZZ37" s="85"/>
      <c r="TAA37" s="74"/>
      <c r="TAB37" s="74"/>
      <c r="TAC37" s="85"/>
      <c r="TAD37" s="74"/>
      <c r="TAE37" s="74"/>
      <c r="TAF37" s="85"/>
      <c r="TAG37" s="74"/>
      <c r="TAH37" s="74"/>
      <c r="TAI37" s="85"/>
      <c r="TAJ37" s="80"/>
      <c r="TAK37" s="80"/>
      <c r="TAL37" s="85"/>
      <c r="TAM37" s="77"/>
      <c r="TAN37" s="74"/>
      <c r="TAO37" s="74"/>
      <c r="TAP37" s="85"/>
      <c r="TAQ37" s="74"/>
      <c r="TAR37" s="74"/>
      <c r="TAS37" s="85"/>
      <c r="TAT37" s="74"/>
      <c r="TAU37" s="74"/>
      <c r="TAV37" s="85"/>
      <c r="TAW37" s="74"/>
      <c r="TAX37" s="74"/>
      <c r="TAY37" s="85"/>
      <c r="TAZ37" s="80"/>
      <c r="TBA37" s="80"/>
      <c r="TBB37" s="85"/>
      <c r="TBC37" s="77"/>
      <c r="TBD37" s="74"/>
      <c r="TBE37" s="74"/>
      <c r="TBF37" s="85"/>
      <c r="TBG37" s="74"/>
      <c r="TBH37" s="74"/>
      <c r="TBI37" s="85"/>
      <c r="TBJ37" s="74"/>
      <c r="TBK37" s="74"/>
      <c r="TBL37" s="85"/>
      <c r="TBM37" s="74"/>
      <c r="TBN37" s="74"/>
      <c r="TBO37" s="85"/>
      <c r="TBP37" s="80"/>
      <c r="TBQ37" s="80"/>
      <c r="TBR37" s="85"/>
      <c r="TBS37" s="77"/>
      <c r="TBT37" s="74"/>
      <c r="TBU37" s="74"/>
      <c r="TBV37" s="85"/>
      <c r="TBW37" s="74"/>
      <c r="TBX37" s="74"/>
      <c r="TBY37" s="85"/>
      <c r="TBZ37" s="74"/>
      <c r="TCA37" s="74"/>
      <c r="TCB37" s="85"/>
      <c r="TCC37" s="74"/>
      <c r="TCD37" s="74"/>
      <c r="TCE37" s="85"/>
      <c r="TCF37" s="80"/>
      <c r="TCG37" s="80"/>
      <c r="TCH37" s="85"/>
      <c r="TCI37" s="77"/>
      <c r="TCJ37" s="74"/>
      <c r="TCK37" s="74"/>
      <c r="TCL37" s="85"/>
      <c r="TCM37" s="74"/>
      <c r="TCN37" s="74"/>
      <c r="TCO37" s="85"/>
      <c r="TCP37" s="74"/>
      <c r="TCQ37" s="74"/>
      <c r="TCR37" s="85"/>
      <c r="TCS37" s="74"/>
      <c r="TCT37" s="74"/>
      <c r="TCU37" s="85"/>
      <c r="TCV37" s="80"/>
      <c r="TCW37" s="80"/>
      <c r="TCX37" s="85"/>
      <c r="TCY37" s="77"/>
      <c r="TCZ37" s="74"/>
      <c r="TDA37" s="74"/>
      <c r="TDB37" s="85"/>
      <c r="TDC37" s="74"/>
      <c r="TDD37" s="74"/>
      <c r="TDE37" s="85"/>
      <c r="TDF37" s="74"/>
      <c r="TDG37" s="74"/>
      <c r="TDH37" s="85"/>
      <c r="TDI37" s="74"/>
      <c r="TDJ37" s="74"/>
      <c r="TDK37" s="85"/>
      <c r="TDL37" s="80"/>
      <c r="TDM37" s="80"/>
      <c r="TDN37" s="85"/>
      <c r="TDO37" s="77"/>
      <c r="TDP37" s="74"/>
      <c r="TDQ37" s="74"/>
      <c r="TDR37" s="85"/>
      <c r="TDS37" s="74"/>
      <c r="TDT37" s="74"/>
      <c r="TDU37" s="85"/>
      <c r="TDV37" s="74"/>
      <c r="TDW37" s="74"/>
      <c r="TDX37" s="85"/>
      <c r="TDY37" s="74"/>
      <c r="TDZ37" s="74"/>
      <c r="TEA37" s="85"/>
      <c r="TEB37" s="80"/>
      <c r="TEC37" s="80"/>
      <c r="TED37" s="85"/>
      <c r="TEE37" s="77"/>
      <c r="TEF37" s="74"/>
      <c r="TEG37" s="74"/>
      <c r="TEH37" s="85"/>
      <c r="TEI37" s="74"/>
      <c r="TEJ37" s="74"/>
      <c r="TEK37" s="85"/>
      <c r="TEL37" s="74"/>
      <c r="TEM37" s="74"/>
      <c r="TEN37" s="85"/>
      <c r="TEO37" s="74"/>
      <c r="TEP37" s="74"/>
      <c r="TEQ37" s="85"/>
      <c r="TER37" s="80"/>
      <c r="TES37" s="80"/>
      <c r="TET37" s="85"/>
      <c r="TEU37" s="77"/>
      <c r="TEV37" s="74"/>
      <c r="TEW37" s="74"/>
      <c r="TEX37" s="85"/>
      <c r="TEY37" s="74"/>
      <c r="TEZ37" s="74"/>
      <c r="TFA37" s="85"/>
      <c r="TFB37" s="74"/>
      <c r="TFC37" s="74"/>
      <c r="TFD37" s="85"/>
      <c r="TFE37" s="74"/>
      <c r="TFF37" s="74"/>
      <c r="TFG37" s="85"/>
      <c r="TFH37" s="80"/>
      <c r="TFI37" s="80"/>
      <c r="TFJ37" s="85"/>
      <c r="TFK37" s="77"/>
      <c r="TFL37" s="74"/>
      <c r="TFM37" s="74"/>
      <c r="TFN37" s="85"/>
      <c r="TFO37" s="74"/>
      <c r="TFP37" s="74"/>
      <c r="TFQ37" s="85"/>
      <c r="TFR37" s="74"/>
      <c r="TFS37" s="74"/>
      <c r="TFT37" s="85"/>
      <c r="TFU37" s="74"/>
      <c r="TFV37" s="74"/>
      <c r="TFW37" s="85"/>
      <c r="TFX37" s="80"/>
      <c r="TFY37" s="80"/>
      <c r="TFZ37" s="85"/>
      <c r="TGA37" s="77"/>
      <c r="TGB37" s="74"/>
      <c r="TGC37" s="74"/>
      <c r="TGD37" s="85"/>
      <c r="TGE37" s="74"/>
      <c r="TGF37" s="74"/>
      <c r="TGG37" s="85"/>
      <c r="TGH37" s="74"/>
      <c r="TGI37" s="74"/>
      <c r="TGJ37" s="85"/>
      <c r="TGK37" s="74"/>
      <c r="TGL37" s="74"/>
      <c r="TGM37" s="85"/>
      <c r="TGN37" s="80"/>
      <c r="TGO37" s="80"/>
      <c r="TGP37" s="85"/>
      <c r="TGQ37" s="77"/>
      <c r="TGR37" s="74"/>
      <c r="TGS37" s="74"/>
      <c r="TGT37" s="85"/>
      <c r="TGU37" s="74"/>
      <c r="TGV37" s="74"/>
      <c r="TGW37" s="85"/>
      <c r="TGX37" s="74"/>
      <c r="TGY37" s="74"/>
      <c r="TGZ37" s="85"/>
      <c r="THA37" s="74"/>
      <c r="THB37" s="74"/>
      <c r="THC37" s="85"/>
      <c r="THD37" s="80"/>
      <c r="THE37" s="80"/>
      <c r="THF37" s="85"/>
      <c r="THG37" s="77"/>
      <c r="THH37" s="74"/>
      <c r="THI37" s="74"/>
      <c r="THJ37" s="85"/>
      <c r="THK37" s="74"/>
      <c r="THL37" s="74"/>
      <c r="THM37" s="85"/>
      <c r="THN37" s="74"/>
      <c r="THO37" s="74"/>
      <c r="THP37" s="85"/>
      <c r="THQ37" s="74"/>
      <c r="THR37" s="74"/>
      <c r="THS37" s="85"/>
      <c r="THT37" s="80"/>
      <c r="THU37" s="80"/>
      <c r="THV37" s="85"/>
      <c r="THW37" s="77"/>
      <c r="THX37" s="74"/>
      <c r="THY37" s="74"/>
      <c r="THZ37" s="85"/>
      <c r="TIA37" s="74"/>
      <c r="TIB37" s="74"/>
      <c r="TIC37" s="85"/>
      <c r="TID37" s="74"/>
      <c r="TIE37" s="74"/>
      <c r="TIF37" s="85"/>
      <c r="TIG37" s="74"/>
      <c r="TIH37" s="74"/>
      <c r="TII37" s="85"/>
      <c r="TIJ37" s="80"/>
      <c r="TIK37" s="80"/>
      <c r="TIL37" s="85"/>
      <c r="TIM37" s="77"/>
      <c r="TIN37" s="74"/>
      <c r="TIO37" s="74"/>
      <c r="TIP37" s="85"/>
      <c r="TIQ37" s="74"/>
      <c r="TIR37" s="74"/>
      <c r="TIS37" s="85"/>
      <c r="TIT37" s="74"/>
      <c r="TIU37" s="74"/>
      <c r="TIV37" s="85"/>
      <c r="TIW37" s="74"/>
      <c r="TIX37" s="74"/>
      <c r="TIY37" s="85"/>
      <c r="TIZ37" s="80"/>
      <c r="TJA37" s="80"/>
      <c r="TJB37" s="85"/>
      <c r="TJC37" s="77"/>
      <c r="TJD37" s="74"/>
      <c r="TJE37" s="74"/>
      <c r="TJF37" s="85"/>
      <c r="TJG37" s="74"/>
      <c r="TJH37" s="74"/>
      <c r="TJI37" s="85"/>
      <c r="TJJ37" s="74"/>
      <c r="TJK37" s="74"/>
      <c r="TJL37" s="85"/>
      <c r="TJM37" s="74"/>
      <c r="TJN37" s="74"/>
      <c r="TJO37" s="85"/>
      <c r="TJP37" s="80"/>
      <c r="TJQ37" s="80"/>
      <c r="TJR37" s="85"/>
      <c r="TJS37" s="77"/>
      <c r="TJT37" s="74"/>
      <c r="TJU37" s="74"/>
      <c r="TJV37" s="85"/>
      <c r="TJW37" s="74"/>
      <c r="TJX37" s="74"/>
      <c r="TJY37" s="85"/>
      <c r="TJZ37" s="74"/>
      <c r="TKA37" s="74"/>
      <c r="TKB37" s="85"/>
      <c r="TKC37" s="74"/>
      <c r="TKD37" s="74"/>
      <c r="TKE37" s="85"/>
      <c r="TKF37" s="80"/>
      <c r="TKG37" s="80"/>
      <c r="TKH37" s="85"/>
      <c r="TKI37" s="77"/>
      <c r="TKJ37" s="74"/>
      <c r="TKK37" s="74"/>
      <c r="TKL37" s="85"/>
      <c r="TKM37" s="74"/>
      <c r="TKN37" s="74"/>
      <c r="TKO37" s="85"/>
      <c r="TKP37" s="74"/>
      <c r="TKQ37" s="74"/>
      <c r="TKR37" s="85"/>
      <c r="TKS37" s="74"/>
      <c r="TKT37" s="74"/>
      <c r="TKU37" s="85"/>
      <c r="TKV37" s="80"/>
      <c r="TKW37" s="80"/>
      <c r="TKX37" s="85"/>
      <c r="TKY37" s="77"/>
      <c r="TKZ37" s="74"/>
      <c r="TLA37" s="74"/>
      <c r="TLB37" s="85"/>
      <c r="TLC37" s="74"/>
      <c r="TLD37" s="74"/>
      <c r="TLE37" s="85"/>
      <c r="TLF37" s="74"/>
      <c r="TLG37" s="74"/>
      <c r="TLH37" s="85"/>
      <c r="TLI37" s="74"/>
      <c r="TLJ37" s="74"/>
      <c r="TLK37" s="85"/>
      <c r="TLL37" s="80"/>
      <c r="TLM37" s="80"/>
      <c r="TLN37" s="85"/>
      <c r="TLO37" s="77"/>
      <c r="TLP37" s="74"/>
      <c r="TLQ37" s="74"/>
      <c r="TLR37" s="85"/>
      <c r="TLS37" s="74"/>
      <c r="TLT37" s="74"/>
      <c r="TLU37" s="85"/>
      <c r="TLV37" s="74"/>
      <c r="TLW37" s="74"/>
      <c r="TLX37" s="85"/>
      <c r="TLY37" s="74"/>
      <c r="TLZ37" s="74"/>
      <c r="TMA37" s="85"/>
      <c r="TMB37" s="80"/>
      <c r="TMC37" s="80"/>
      <c r="TMD37" s="85"/>
      <c r="TME37" s="77"/>
      <c r="TMF37" s="74"/>
      <c r="TMG37" s="74"/>
      <c r="TMH37" s="85"/>
      <c r="TMI37" s="74"/>
      <c r="TMJ37" s="74"/>
      <c r="TMK37" s="85"/>
      <c r="TML37" s="74"/>
      <c r="TMM37" s="74"/>
      <c r="TMN37" s="85"/>
      <c r="TMO37" s="74"/>
      <c r="TMP37" s="74"/>
      <c r="TMQ37" s="85"/>
      <c r="TMR37" s="80"/>
      <c r="TMS37" s="80"/>
      <c r="TMT37" s="85"/>
      <c r="TMU37" s="77"/>
      <c r="TMV37" s="74"/>
      <c r="TMW37" s="74"/>
      <c r="TMX37" s="85"/>
      <c r="TMY37" s="74"/>
      <c r="TMZ37" s="74"/>
      <c r="TNA37" s="85"/>
      <c r="TNB37" s="74"/>
      <c r="TNC37" s="74"/>
      <c r="TND37" s="85"/>
      <c r="TNE37" s="74"/>
      <c r="TNF37" s="74"/>
      <c r="TNG37" s="85"/>
      <c r="TNH37" s="80"/>
      <c r="TNI37" s="80"/>
      <c r="TNJ37" s="85"/>
      <c r="TNK37" s="77"/>
      <c r="TNL37" s="74"/>
      <c r="TNM37" s="74"/>
      <c r="TNN37" s="85"/>
      <c r="TNO37" s="74"/>
      <c r="TNP37" s="74"/>
      <c r="TNQ37" s="85"/>
      <c r="TNR37" s="74"/>
      <c r="TNS37" s="74"/>
      <c r="TNT37" s="85"/>
      <c r="TNU37" s="74"/>
      <c r="TNV37" s="74"/>
      <c r="TNW37" s="85"/>
      <c r="TNX37" s="80"/>
      <c r="TNY37" s="80"/>
      <c r="TNZ37" s="85"/>
      <c r="TOA37" s="77"/>
      <c r="TOB37" s="74"/>
      <c r="TOC37" s="74"/>
      <c r="TOD37" s="85"/>
      <c r="TOE37" s="74"/>
      <c r="TOF37" s="74"/>
      <c r="TOG37" s="85"/>
      <c r="TOH37" s="74"/>
      <c r="TOI37" s="74"/>
      <c r="TOJ37" s="85"/>
      <c r="TOK37" s="74"/>
      <c r="TOL37" s="74"/>
      <c r="TOM37" s="85"/>
      <c r="TON37" s="80"/>
      <c r="TOO37" s="80"/>
      <c r="TOP37" s="85"/>
      <c r="TOQ37" s="77"/>
      <c r="TOR37" s="74"/>
      <c r="TOS37" s="74"/>
      <c r="TOT37" s="85"/>
      <c r="TOU37" s="74"/>
      <c r="TOV37" s="74"/>
      <c r="TOW37" s="85"/>
      <c r="TOX37" s="74"/>
      <c r="TOY37" s="74"/>
      <c r="TOZ37" s="85"/>
      <c r="TPA37" s="74"/>
      <c r="TPB37" s="74"/>
      <c r="TPC37" s="85"/>
      <c r="TPD37" s="80"/>
      <c r="TPE37" s="80"/>
      <c r="TPF37" s="85"/>
      <c r="TPG37" s="77"/>
      <c r="TPH37" s="74"/>
      <c r="TPI37" s="74"/>
      <c r="TPJ37" s="85"/>
      <c r="TPK37" s="74"/>
      <c r="TPL37" s="74"/>
      <c r="TPM37" s="85"/>
      <c r="TPN37" s="74"/>
      <c r="TPO37" s="74"/>
      <c r="TPP37" s="85"/>
      <c r="TPQ37" s="74"/>
      <c r="TPR37" s="74"/>
      <c r="TPS37" s="85"/>
      <c r="TPT37" s="80"/>
      <c r="TPU37" s="80"/>
      <c r="TPV37" s="85"/>
      <c r="TPW37" s="77"/>
      <c r="TPX37" s="74"/>
      <c r="TPY37" s="74"/>
      <c r="TPZ37" s="85"/>
      <c r="TQA37" s="74"/>
      <c r="TQB37" s="74"/>
      <c r="TQC37" s="85"/>
      <c r="TQD37" s="74"/>
      <c r="TQE37" s="74"/>
      <c r="TQF37" s="85"/>
      <c r="TQG37" s="74"/>
      <c r="TQH37" s="74"/>
      <c r="TQI37" s="85"/>
      <c r="TQJ37" s="80"/>
      <c r="TQK37" s="80"/>
      <c r="TQL37" s="85"/>
      <c r="TQM37" s="77"/>
      <c r="TQN37" s="74"/>
      <c r="TQO37" s="74"/>
      <c r="TQP37" s="85"/>
      <c r="TQQ37" s="74"/>
      <c r="TQR37" s="74"/>
      <c r="TQS37" s="85"/>
      <c r="TQT37" s="74"/>
      <c r="TQU37" s="74"/>
      <c r="TQV37" s="85"/>
      <c r="TQW37" s="74"/>
      <c r="TQX37" s="74"/>
      <c r="TQY37" s="85"/>
      <c r="TQZ37" s="80"/>
      <c r="TRA37" s="80"/>
      <c r="TRB37" s="85"/>
      <c r="TRC37" s="77"/>
      <c r="TRD37" s="74"/>
      <c r="TRE37" s="74"/>
      <c r="TRF37" s="85"/>
      <c r="TRG37" s="74"/>
      <c r="TRH37" s="74"/>
      <c r="TRI37" s="85"/>
      <c r="TRJ37" s="74"/>
      <c r="TRK37" s="74"/>
      <c r="TRL37" s="85"/>
      <c r="TRM37" s="74"/>
      <c r="TRN37" s="74"/>
      <c r="TRO37" s="85"/>
      <c r="TRP37" s="80"/>
      <c r="TRQ37" s="80"/>
      <c r="TRR37" s="85"/>
      <c r="TRS37" s="77"/>
      <c r="TRT37" s="74"/>
      <c r="TRU37" s="74"/>
      <c r="TRV37" s="85"/>
      <c r="TRW37" s="74"/>
      <c r="TRX37" s="74"/>
      <c r="TRY37" s="85"/>
      <c r="TRZ37" s="74"/>
      <c r="TSA37" s="74"/>
      <c r="TSB37" s="85"/>
      <c r="TSC37" s="74"/>
      <c r="TSD37" s="74"/>
      <c r="TSE37" s="85"/>
      <c r="TSF37" s="80"/>
      <c r="TSG37" s="80"/>
      <c r="TSH37" s="85"/>
      <c r="TSI37" s="77"/>
      <c r="TSJ37" s="74"/>
      <c r="TSK37" s="74"/>
      <c r="TSL37" s="85"/>
      <c r="TSM37" s="74"/>
      <c r="TSN37" s="74"/>
      <c r="TSO37" s="85"/>
      <c r="TSP37" s="74"/>
      <c r="TSQ37" s="74"/>
      <c r="TSR37" s="85"/>
      <c r="TSS37" s="74"/>
      <c r="TST37" s="74"/>
      <c r="TSU37" s="85"/>
      <c r="TSV37" s="80"/>
      <c r="TSW37" s="80"/>
      <c r="TSX37" s="85"/>
      <c r="TSY37" s="77"/>
      <c r="TSZ37" s="74"/>
      <c r="TTA37" s="74"/>
      <c r="TTB37" s="85"/>
      <c r="TTC37" s="74"/>
      <c r="TTD37" s="74"/>
      <c r="TTE37" s="85"/>
      <c r="TTF37" s="74"/>
      <c r="TTG37" s="74"/>
      <c r="TTH37" s="85"/>
      <c r="TTI37" s="74"/>
      <c r="TTJ37" s="74"/>
      <c r="TTK37" s="85"/>
      <c r="TTL37" s="80"/>
      <c r="TTM37" s="80"/>
      <c r="TTN37" s="85"/>
      <c r="TTO37" s="77"/>
      <c r="TTP37" s="74"/>
      <c r="TTQ37" s="74"/>
      <c r="TTR37" s="85"/>
      <c r="TTS37" s="74"/>
      <c r="TTT37" s="74"/>
      <c r="TTU37" s="85"/>
      <c r="TTV37" s="74"/>
      <c r="TTW37" s="74"/>
      <c r="TTX37" s="85"/>
      <c r="TTY37" s="74"/>
      <c r="TTZ37" s="74"/>
      <c r="TUA37" s="85"/>
      <c r="TUB37" s="80"/>
      <c r="TUC37" s="80"/>
      <c r="TUD37" s="85"/>
      <c r="TUE37" s="77"/>
      <c r="TUF37" s="74"/>
      <c r="TUG37" s="74"/>
      <c r="TUH37" s="85"/>
      <c r="TUI37" s="74"/>
      <c r="TUJ37" s="74"/>
      <c r="TUK37" s="85"/>
      <c r="TUL37" s="74"/>
      <c r="TUM37" s="74"/>
      <c r="TUN37" s="85"/>
      <c r="TUO37" s="74"/>
      <c r="TUP37" s="74"/>
      <c r="TUQ37" s="85"/>
      <c r="TUR37" s="80"/>
      <c r="TUS37" s="80"/>
      <c r="TUT37" s="85"/>
      <c r="TUU37" s="77"/>
      <c r="TUV37" s="74"/>
      <c r="TUW37" s="74"/>
      <c r="TUX37" s="85"/>
      <c r="TUY37" s="74"/>
      <c r="TUZ37" s="74"/>
      <c r="TVA37" s="85"/>
      <c r="TVB37" s="74"/>
      <c r="TVC37" s="74"/>
      <c r="TVD37" s="85"/>
      <c r="TVE37" s="74"/>
      <c r="TVF37" s="74"/>
      <c r="TVG37" s="85"/>
      <c r="TVH37" s="80"/>
      <c r="TVI37" s="80"/>
      <c r="TVJ37" s="85"/>
      <c r="TVK37" s="77"/>
      <c r="TVL37" s="74"/>
      <c r="TVM37" s="74"/>
      <c r="TVN37" s="85"/>
      <c r="TVO37" s="74"/>
      <c r="TVP37" s="74"/>
      <c r="TVQ37" s="85"/>
      <c r="TVR37" s="74"/>
      <c r="TVS37" s="74"/>
      <c r="TVT37" s="85"/>
      <c r="TVU37" s="74"/>
      <c r="TVV37" s="74"/>
      <c r="TVW37" s="85"/>
      <c r="TVX37" s="80"/>
      <c r="TVY37" s="80"/>
      <c r="TVZ37" s="85"/>
      <c r="TWA37" s="77"/>
      <c r="TWB37" s="74"/>
      <c r="TWC37" s="74"/>
      <c r="TWD37" s="85"/>
      <c r="TWE37" s="74"/>
      <c r="TWF37" s="74"/>
      <c r="TWG37" s="85"/>
      <c r="TWH37" s="74"/>
      <c r="TWI37" s="74"/>
      <c r="TWJ37" s="85"/>
      <c r="TWK37" s="74"/>
      <c r="TWL37" s="74"/>
      <c r="TWM37" s="85"/>
      <c r="TWN37" s="80"/>
      <c r="TWO37" s="80"/>
      <c r="TWP37" s="85"/>
      <c r="TWQ37" s="77"/>
      <c r="TWR37" s="74"/>
      <c r="TWS37" s="74"/>
      <c r="TWT37" s="85"/>
      <c r="TWU37" s="74"/>
      <c r="TWV37" s="74"/>
      <c r="TWW37" s="85"/>
      <c r="TWX37" s="74"/>
      <c r="TWY37" s="74"/>
      <c r="TWZ37" s="85"/>
      <c r="TXA37" s="74"/>
      <c r="TXB37" s="74"/>
      <c r="TXC37" s="85"/>
      <c r="TXD37" s="80"/>
      <c r="TXE37" s="80"/>
      <c r="TXF37" s="85"/>
      <c r="TXG37" s="77"/>
      <c r="TXH37" s="74"/>
      <c r="TXI37" s="74"/>
      <c r="TXJ37" s="85"/>
      <c r="TXK37" s="74"/>
      <c r="TXL37" s="74"/>
      <c r="TXM37" s="85"/>
      <c r="TXN37" s="74"/>
      <c r="TXO37" s="74"/>
      <c r="TXP37" s="85"/>
      <c r="TXQ37" s="74"/>
      <c r="TXR37" s="74"/>
      <c r="TXS37" s="85"/>
      <c r="TXT37" s="80"/>
      <c r="TXU37" s="80"/>
      <c r="TXV37" s="85"/>
      <c r="TXW37" s="77"/>
      <c r="TXX37" s="74"/>
      <c r="TXY37" s="74"/>
      <c r="TXZ37" s="85"/>
      <c r="TYA37" s="74"/>
      <c r="TYB37" s="74"/>
      <c r="TYC37" s="85"/>
      <c r="TYD37" s="74"/>
      <c r="TYE37" s="74"/>
      <c r="TYF37" s="85"/>
      <c r="TYG37" s="74"/>
      <c r="TYH37" s="74"/>
      <c r="TYI37" s="85"/>
      <c r="TYJ37" s="80"/>
      <c r="TYK37" s="80"/>
      <c r="TYL37" s="85"/>
      <c r="TYM37" s="77"/>
      <c r="TYN37" s="74"/>
      <c r="TYO37" s="74"/>
      <c r="TYP37" s="85"/>
      <c r="TYQ37" s="74"/>
      <c r="TYR37" s="74"/>
      <c r="TYS37" s="85"/>
      <c r="TYT37" s="74"/>
      <c r="TYU37" s="74"/>
      <c r="TYV37" s="85"/>
      <c r="TYW37" s="74"/>
      <c r="TYX37" s="74"/>
      <c r="TYY37" s="85"/>
      <c r="TYZ37" s="80"/>
      <c r="TZA37" s="80"/>
      <c r="TZB37" s="85"/>
      <c r="TZC37" s="77"/>
      <c r="TZD37" s="74"/>
      <c r="TZE37" s="74"/>
      <c r="TZF37" s="85"/>
      <c r="TZG37" s="74"/>
      <c r="TZH37" s="74"/>
      <c r="TZI37" s="85"/>
      <c r="TZJ37" s="74"/>
      <c r="TZK37" s="74"/>
      <c r="TZL37" s="85"/>
      <c r="TZM37" s="74"/>
      <c r="TZN37" s="74"/>
      <c r="TZO37" s="85"/>
      <c r="TZP37" s="80"/>
      <c r="TZQ37" s="80"/>
      <c r="TZR37" s="85"/>
      <c r="TZS37" s="77"/>
      <c r="TZT37" s="74"/>
      <c r="TZU37" s="74"/>
      <c r="TZV37" s="85"/>
      <c r="TZW37" s="74"/>
      <c r="TZX37" s="74"/>
      <c r="TZY37" s="85"/>
      <c r="TZZ37" s="74"/>
      <c r="UAA37" s="74"/>
      <c r="UAB37" s="85"/>
      <c r="UAC37" s="74"/>
      <c r="UAD37" s="74"/>
      <c r="UAE37" s="85"/>
      <c r="UAF37" s="80"/>
      <c r="UAG37" s="80"/>
      <c r="UAH37" s="85"/>
      <c r="UAI37" s="77"/>
      <c r="UAJ37" s="74"/>
      <c r="UAK37" s="74"/>
      <c r="UAL37" s="85"/>
      <c r="UAM37" s="74"/>
      <c r="UAN37" s="74"/>
      <c r="UAO37" s="85"/>
      <c r="UAP37" s="74"/>
      <c r="UAQ37" s="74"/>
      <c r="UAR37" s="85"/>
      <c r="UAS37" s="74"/>
      <c r="UAT37" s="74"/>
      <c r="UAU37" s="85"/>
      <c r="UAV37" s="80"/>
      <c r="UAW37" s="80"/>
      <c r="UAX37" s="85"/>
      <c r="UAY37" s="77"/>
      <c r="UAZ37" s="74"/>
      <c r="UBA37" s="74"/>
      <c r="UBB37" s="85"/>
      <c r="UBC37" s="74"/>
      <c r="UBD37" s="74"/>
      <c r="UBE37" s="85"/>
      <c r="UBF37" s="74"/>
      <c r="UBG37" s="74"/>
      <c r="UBH37" s="85"/>
      <c r="UBI37" s="74"/>
      <c r="UBJ37" s="74"/>
      <c r="UBK37" s="85"/>
      <c r="UBL37" s="80"/>
      <c r="UBM37" s="80"/>
      <c r="UBN37" s="85"/>
      <c r="UBO37" s="77"/>
      <c r="UBP37" s="74"/>
      <c r="UBQ37" s="74"/>
      <c r="UBR37" s="85"/>
      <c r="UBS37" s="74"/>
      <c r="UBT37" s="74"/>
      <c r="UBU37" s="85"/>
      <c r="UBV37" s="74"/>
      <c r="UBW37" s="74"/>
      <c r="UBX37" s="85"/>
      <c r="UBY37" s="74"/>
      <c r="UBZ37" s="74"/>
      <c r="UCA37" s="85"/>
      <c r="UCB37" s="80"/>
      <c r="UCC37" s="80"/>
      <c r="UCD37" s="85"/>
      <c r="UCE37" s="77"/>
      <c r="UCF37" s="74"/>
      <c r="UCG37" s="74"/>
      <c r="UCH37" s="85"/>
      <c r="UCI37" s="74"/>
      <c r="UCJ37" s="74"/>
      <c r="UCK37" s="85"/>
      <c r="UCL37" s="74"/>
      <c r="UCM37" s="74"/>
      <c r="UCN37" s="85"/>
      <c r="UCO37" s="74"/>
      <c r="UCP37" s="74"/>
      <c r="UCQ37" s="85"/>
      <c r="UCR37" s="80"/>
      <c r="UCS37" s="80"/>
      <c r="UCT37" s="85"/>
      <c r="UCU37" s="77"/>
      <c r="UCV37" s="74"/>
      <c r="UCW37" s="74"/>
      <c r="UCX37" s="85"/>
      <c r="UCY37" s="74"/>
      <c r="UCZ37" s="74"/>
      <c r="UDA37" s="85"/>
      <c r="UDB37" s="74"/>
      <c r="UDC37" s="74"/>
      <c r="UDD37" s="85"/>
      <c r="UDE37" s="74"/>
      <c r="UDF37" s="74"/>
      <c r="UDG37" s="85"/>
      <c r="UDH37" s="80"/>
      <c r="UDI37" s="80"/>
      <c r="UDJ37" s="85"/>
      <c r="UDK37" s="77"/>
      <c r="UDL37" s="74"/>
      <c r="UDM37" s="74"/>
      <c r="UDN37" s="85"/>
      <c r="UDO37" s="74"/>
      <c r="UDP37" s="74"/>
      <c r="UDQ37" s="85"/>
      <c r="UDR37" s="74"/>
      <c r="UDS37" s="74"/>
      <c r="UDT37" s="85"/>
      <c r="UDU37" s="74"/>
      <c r="UDV37" s="74"/>
      <c r="UDW37" s="85"/>
      <c r="UDX37" s="80"/>
      <c r="UDY37" s="80"/>
      <c r="UDZ37" s="85"/>
      <c r="UEA37" s="77"/>
      <c r="UEB37" s="74"/>
      <c r="UEC37" s="74"/>
      <c r="UED37" s="85"/>
      <c r="UEE37" s="74"/>
      <c r="UEF37" s="74"/>
      <c r="UEG37" s="85"/>
      <c r="UEH37" s="74"/>
      <c r="UEI37" s="74"/>
      <c r="UEJ37" s="85"/>
      <c r="UEK37" s="74"/>
      <c r="UEL37" s="74"/>
      <c r="UEM37" s="85"/>
      <c r="UEN37" s="80"/>
      <c r="UEO37" s="80"/>
      <c r="UEP37" s="85"/>
      <c r="UEQ37" s="77"/>
      <c r="UER37" s="74"/>
      <c r="UES37" s="74"/>
      <c r="UET37" s="85"/>
      <c r="UEU37" s="74"/>
      <c r="UEV37" s="74"/>
      <c r="UEW37" s="85"/>
      <c r="UEX37" s="74"/>
      <c r="UEY37" s="74"/>
      <c r="UEZ37" s="85"/>
      <c r="UFA37" s="74"/>
      <c r="UFB37" s="74"/>
      <c r="UFC37" s="85"/>
      <c r="UFD37" s="80"/>
      <c r="UFE37" s="80"/>
      <c r="UFF37" s="85"/>
      <c r="UFG37" s="77"/>
      <c r="UFH37" s="74"/>
      <c r="UFI37" s="74"/>
      <c r="UFJ37" s="85"/>
      <c r="UFK37" s="74"/>
      <c r="UFL37" s="74"/>
      <c r="UFM37" s="85"/>
      <c r="UFN37" s="74"/>
      <c r="UFO37" s="74"/>
      <c r="UFP37" s="85"/>
      <c r="UFQ37" s="74"/>
      <c r="UFR37" s="74"/>
      <c r="UFS37" s="85"/>
      <c r="UFT37" s="80"/>
      <c r="UFU37" s="80"/>
      <c r="UFV37" s="85"/>
      <c r="UFW37" s="77"/>
      <c r="UFX37" s="74"/>
      <c r="UFY37" s="74"/>
      <c r="UFZ37" s="85"/>
      <c r="UGA37" s="74"/>
      <c r="UGB37" s="74"/>
      <c r="UGC37" s="85"/>
      <c r="UGD37" s="74"/>
      <c r="UGE37" s="74"/>
      <c r="UGF37" s="85"/>
      <c r="UGG37" s="74"/>
      <c r="UGH37" s="74"/>
      <c r="UGI37" s="85"/>
      <c r="UGJ37" s="80"/>
      <c r="UGK37" s="80"/>
      <c r="UGL37" s="85"/>
      <c r="UGM37" s="77"/>
      <c r="UGN37" s="74"/>
      <c r="UGO37" s="74"/>
      <c r="UGP37" s="85"/>
      <c r="UGQ37" s="74"/>
      <c r="UGR37" s="74"/>
      <c r="UGS37" s="85"/>
      <c r="UGT37" s="74"/>
      <c r="UGU37" s="74"/>
      <c r="UGV37" s="85"/>
      <c r="UGW37" s="74"/>
      <c r="UGX37" s="74"/>
      <c r="UGY37" s="85"/>
      <c r="UGZ37" s="80"/>
      <c r="UHA37" s="80"/>
      <c r="UHB37" s="85"/>
      <c r="UHC37" s="77"/>
      <c r="UHD37" s="74"/>
      <c r="UHE37" s="74"/>
      <c r="UHF37" s="85"/>
      <c r="UHG37" s="74"/>
      <c r="UHH37" s="74"/>
      <c r="UHI37" s="85"/>
      <c r="UHJ37" s="74"/>
      <c r="UHK37" s="74"/>
      <c r="UHL37" s="85"/>
      <c r="UHM37" s="74"/>
      <c r="UHN37" s="74"/>
      <c r="UHO37" s="85"/>
      <c r="UHP37" s="80"/>
      <c r="UHQ37" s="80"/>
      <c r="UHR37" s="85"/>
      <c r="UHS37" s="77"/>
      <c r="UHT37" s="74"/>
      <c r="UHU37" s="74"/>
      <c r="UHV37" s="85"/>
      <c r="UHW37" s="74"/>
      <c r="UHX37" s="74"/>
      <c r="UHY37" s="85"/>
      <c r="UHZ37" s="74"/>
      <c r="UIA37" s="74"/>
      <c r="UIB37" s="85"/>
      <c r="UIC37" s="74"/>
      <c r="UID37" s="74"/>
      <c r="UIE37" s="85"/>
      <c r="UIF37" s="80"/>
      <c r="UIG37" s="80"/>
      <c r="UIH37" s="85"/>
      <c r="UII37" s="77"/>
      <c r="UIJ37" s="74"/>
      <c r="UIK37" s="74"/>
      <c r="UIL37" s="85"/>
      <c r="UIM37" s="74"/>
      <c r="UIN37" s="74"/>
      <c r="UIO37" s="85"/>
      <c r="UIP37" s="74"/>
      <c r="UIQ37" s="74"/>
      <c r="UIR37" s="85"/>
      <c r="UIS37" s="74"/>
      <c r="UIT37" s="74"/>
      <c r="UIU37" s="85"/>
      <c r="UIV37" s="80"/>
      <c r="UIW37" s="80"/>
      <c r="UIX37" s="85"/>
      <c r="UIY37" s="77"/>
      <c r="UIZ37" s="74"/>
      <c r="UJA37" s="74"/>
      <c r="UJB37" s="85"/>
      <c r="UJC37" s="74"/>
      <c r="UJD37" s="74"/>
      <c r="UJE37" s="85"/>
      <c r="UJF37" s="74"/>
      <c r="UJG37" s="74"/>
      <c r="UJH37" s="85"/>
      <c r="UJI37" s="74"/>
      <c r="UJJ37" s="74"/>
      <c r="UJK37" s="85"/>
      <c r="UJL37" s="80"/>
      <c r="UJM37" s="80"/>
      <c r="UJN37" s="85"/>
      <c r="UJO37" s="77"/>
      <c r="UJP37" s="74"/>
      <c r="UJQ37" s="74"/>
      <c r="UJR37" s="85"/>
      <c r="UJS37" s="74"/>
      <c r="UJT37" s="74"/>
      <c r="UJU37" s="85"/>
      <c r="UJV37" s="74"/>
      <c r="UJW37" s="74"/>
      <c r="UJX37" s="85"/>
      <c r="UJY37" s="74"/>
      <c r="UJZ37" s="74"/>
      <c r="UKA37" s="85"/>
      <c r="UKB37" s="80"/>
      <c r="UKC37" s="80"/>
      <c r="UKD37" s="85"/>
      <c r="UKE37" s="77"/>
      <c r="UKF37" s="74"/>
      <c r="UKG37" s="74"/>
      <c r="UKH37" s="85"/>
      <c r="UKI37" s="74"/>
      <c r="UKJ37" s="74"/>
      <c r="UKK37" s="85"/>
      <c r="UKL37" s="74"/>
      <c r="UKM37" s="74"/>
      <c r="UKN37" s="85"/>
      <c r="UKO37" s="74"/>
      <c r="UKP37" s="74"/>
      <c r="UKQ37" s="85"/>
      <c r="UKR37" s="80"/>
      <c r="UKS37" s="80"/>
      <c r="UKT37" s="85"/>
      <c r="UKU37" s="77"/>
      <c r="UKV37" s="74"/>
      <c r="UKW37" s="74"/>
      <c r="UKX37" s="85"/>
      <c r="UKY37" s="74"/>
      <c r="UKZ37" s="74"/>
      <c r="ULA37" s="85"/>
      <c r="ULB37" s="74"/>
      <c r="ULC37" s="74"/>
      <c r="ULD37" s="85"/>
      <c r="ULE37" s="74"/>
      <c r="ULF37" s="74"/>
      <c r="ULG37" s="85"/>
      <c r="ULH37" s="80"/>
      <c r="ULI37" s="80"/>
      <c r="ULJ37" s="85"/>
      <c r="ULK37" s="77"/>
      <c r="ULL37" s="74"/>
      <c r="ULM37" s="74"/>
      <c r="ULN37" s="85"/>
      <c r="ULO37" s="74"/>
      <c r="ULP37" s="74"/>
      <c r="ULQ37" s="85"/>
      <c r="ULR37" s="74"/>
      <c r="ULS37" s="74"/>
      <c r="ULT37" s="85"/>
      <c r="ULU37" s="74"/>
      <c r="ULV37" s="74"/>
      <c r="ULW37" s="85"/>
      <c r="ULX37" s="80"/>
      <c r="ULY37" s="80"/>
      <c r="ULZ37" s="85"/>
      <c r="UMA37" s="77"/>
      <c r="UMB37" s="74"/>
      <c r="UMC37" s="74"/>
      <c r="UMD37" s="85"/>
      <c r="UME37" s="74"/>
      <c r="UMF37" s="74"/>
      <c r="UMG37" s="85"/>
      <c r="UMH37" s="74"/>
      <c r="UMI37" s="74"/>
      <c r="UMJ37" s="85"/>
      <c r="UMK37" s="74"/>
      <c r="UML37" s="74"/>
      <c r="UMM37" s="85"/>
      <c r="UMN37" s="80"/>
      <c r="UMO37" s="80"/>
      <c r="UMP37" s="85"/>
      <c r="UMQ37" s="77"/>
      <c r="UMR37" s="74"/>
      <c r="UMS37" s="74"/>
      <c r="UMT37" s="85"/>
      <c r="UMU37" s="74"/>
      <c r="UMV37" s="74"/>
      <c r="UMW37" s="85"/>
      <c r="UMX37" s="74"/>
      <c r="UMY37" s="74"/>
      <c r="UMZ37" s="85"/>
      <c r="UNA37" s="74"/>
      <c r="UNB37" s="74"/>
      <c r="UNC37" s="85"/>
      <c r="UND37" s="80"/>
      <c r="UNE37" s="80"/>
      <c r="UNF37" s="85"/>
      <c r="UNG37" s="77"/>
      <c r="UNH37" s="74"/>
      <c r="UNI37" s="74"/>
      <c r="UNJ37" s="85"/>
      <c r="UNK37" s="74"/>
      <c r="UNL37" s="74"/>
      <c r="UNM37" s="85"/>
      <c r="UNN37" s="74"/>
      <c r="UNO37" s="74"/>
      <c r="UNP37" s="85"/>
      <c r="UNQ37" s="74"/>
      <c r="UNR37" s="74"/>
      <c r="UNS37" s="85"/>
      <c r="UNT37" s="80"/>
      <c r="UNU37" s="80"/>
      <c r="UNV37" s="85"/>
      <c r="UNW37" s="77"/>
      <c r="UNX37" s="74"/>
      <c r="UNY37" s="74"/>
      <c r="UNZ37" s="85"/>
      <c r="UOA37" s="74"/>
      <c r="UOB37" s="74"/>
      <c r="UOC37" s="85"/>
      <c r="UOD37" s="74"/>
      <c r="UOE37" s="74"/>
      <c r="UOF37" s="85"/>
      <c r="UOG37" s="74"/>
      <c r="UOH37" s="74"/>
      <c r="UOI37" s="85"/>
      <c r="UOJ37" s="80"/>
      <c r="UOK37" s="80"/>
      <c r="UOL37" s="85"/>
      <c r="UOM37" s="77"/>
      <c r="UON37" s="74"/>
      <c r="UOO37" s="74"/>
      <c r="UOP37" s="85"/>
      <c r="UOQ37" s="74"/>
      <c r="UOR37" s="74"/>
      <c r="UOS37" s="85"/>
      <c r="UOT37" s="74"/>
      <c r="UOU37" s="74"/>
      <c r="UOV37" s="85"/>
      <c r="UOW37" s="74"/>
      <c r="UOX37" s="74"/>
      <c r="UOY37" s="85"/>
      <c r="UOZ37" s="80"/>
      <c r="UPA37" s="80"/>
      <c r="UPB37" s="85"/>
      <c r="UPC37" s="77"/>
      <c r="UPD37" s="74"/>
      <c r="UPE37" s="74"/>
      <c r="UPF37" s="85"/>
      <c r="UPG37" s="74"/>
      <c r="UPH37" s="74"/>
      <c r="UPI37" s="85"/>
      <c r="UPJ37" s="74"/>
      <c r="UPK37" s="74"/>
      <c r="UPL37" s="85"/>
      <c r="UPM37" s="74"/>
      <c r="UPN37" s="74"/>
      <c r="UPO37" s="85"/>
      <c r="UPP37" s="80"/>
      <c r="UPQ37" s="80"/>
      <c r="UPR37" s="85"/>
      <c r="UPS37" s="77"/>
      <c r="UPT37" s="74"/>
      <c r="UPU37" s="74"/>
      <c r="UPV37" s="85"/>
      <c r="UPW37" s="74"/>
      <c r="UPX37" s="74"/>
      <c r="UPY37" s="85"/>
      <c r="UPZ37" s="74"/>
      <c r="UQA37" s="74"/>
      <c r="UQB37" s="85"/>
      <c r="UQC37" s="74"/>
      <c r="UQD37" s="74"/>
      <c r="UQE37" s="85"/>
      <c r="UQF37" s="80"/>
      <c r="UQG37" s="80"/>
      <c r="UQH37" s="85"/>
      <c r="UQI37" s="77"/>
      <c r="UQJ37" s="74"/>
      <c r="UQK37" s="74"/>
      <c r="UQL37" s="85"/>
      <c r="UQM37" s="74"/>
      <c r="UQN37" s="74"/>
      <c r="UQO37" s="85"/>
      <c r="UQP37" s="74"/>
      <c r="UQQ37" s="74"/>
      <c r="UQR37" s="85"/>
      <c r="UQS37" s="74"/>
      <c r="UQT37" s="74"/>
      <c r="UQU37" s="85"/>
      <c r="UQV37" s="80"/>
      <c r="UQW37" s="80"/>
      <c r="UQX37" s="85"/>
      <c r="UQY37" s="77"/>
      <c r="UQZ37" s="74"/>
      <c r="URA37" s="74"/>
      <c r="URB37" s="85"/>
      <c r="URC37" s="74"/>
      <c r="URD37" s="74"/>
      <c r="URE37" s="85"/>
      <c r="URF37" s="74"/>
      <c r="URG37" s="74"/>
      <c r="URH37" s="85"/>
      <c r="URI37" s="74"/>
      <c r="URJ37" s="74"/>
      <c r="URK37" s="85"/>
      <c r="URL37" s="80"/>
      <c r="URM37" s="80"/>
      <c r="URN37" s="85"/>
      <c r="URO37" s="77"/>
      <c r="URP37" s="74"/>
      <c r="URQ37" s="74"/>
      <c r="URR37" s="85"/>
      <c r="URS37" s="74"/>
      <c r="URT37" s="74"/>
      <c r="URU37" s="85"/>
      <c r="URV37" s="74"/>
      <c r="URW37" s="74"/>
      <c r="URX37" s="85"/>
      <c r="URY37" s="74"/>
      <c r="URZ37" s="74"/>
      <c r="USA37" s="85"/>
      <c r="USB37" s="80"/>
      <c r="USC37" s="80"/>
      <c r="USD37" s="85"/>
      <c r="USE37" s="77"/>
      <c r="USF37" s="74"/>
      <c r="USG37" s="74"/>
      <c r="USH37" s="85"/>
      <c r="USI37" s="74"/>
      <c r="USJ37" s="74"/>
      <c r="USK37" s="85"/>
      <c r="USL37" s="74"/>
      <c r="USM37" s="74"/>
      <c r="USN37" s="85"/>
      <c r="USO37" s="74"/>
      <c r="USP37" s="74"/>
      <c r="USQ37" s="85"/>
      <c r="USR37" s="80"/>
      <c r="USS37" s="80"/>
      <c r="UST37" s="85"/>
      <c r="USU37" s="77"/>
      <c r="USV37" s="74"/>
      <c r="USW37" s="74"/>
      <c r="USX37" s="85"/>
      <c r="USY37" s="74"/>
      <c r="USZ37" s="74"/>
      <c r="UTA37" s="85"/>
      <c r="UTB37" s="74"/>
      <c r="UTC37" s="74"/>
      <c r="UTD37" s="85"/>
      <c r="UTE37" s="74"/>
      <c r="UTF37" s="74"/>
      <c r="UTG37" s="85"/>
      <c r="UTH37" s="80"/>
      <c r="UTI37" s="80"/>
      <c r="UTJ37" s="85"/>
      <c r="UTK37" s="77"/>
      <c r="UTL37" s="74"/>
      <c r="UTM37" s="74"/>
      <c r="UTN37" s="85"/>
      <c r="UTO37" s="74"/>
      <c r="UTP37" s="74"/>
      <c r="UTQ37" s="85"/>
      <c r="UTR37" s="74"/>
      <c r="UTS37" s="74"/>
      <c r="UTT37" s="85"/>
      <c r="UTU37" s="74"/>
      <c r="UTV37" s="74"/>
      <c r="UTW37" s="85"/>
      <c r="UTX37" s="80"/>
      <c r="UTY37" s="80"/>
      <c r="UTZ37" s="85"/>
      <c r="UUA37" s="77"/>
      <c r="UUB37" s="74"/>
      <c r="UUC37" s="74"/>
      <c r="UUD37" s="85"/>
      <c r="UUE37" s="74"/>
      <c r="UUF37" s="74"/>
      <c r="UUG37" s="85"/>
      <c r="UUH37" s="74"/>
      <c r="UUI37" s="74"/>
      <c r="UUJ37" s="85"/>
      <c r="UUK37" s="74"/>
      <c r="UUL37" s="74"/>
      <c r="UUM37" s="85"/>
      <c r="UUN37" s="80"/>
      <c r="UUO37" s="80"/>
      <c r="UUP37" s="85"/>
      <c r="UUQ37" s="77"/>
      <c r="UUR37" s="74"/>
      <c r="UUS37" s="74"/>
      <c r="UUT37" s="85"/>
      <c r="UUU37" s="74"/>
      <c r="UUV37" s="74"/>
      <c r="UUW37" s="85"/>
      <c r="UUX37" s="74"/>
      <c r="UUY37" s="74"/>
      <c r="UUZ37" s="85"/>
      <c r="UVA37" s="74"/>
      <c r="UVB37" s="74"/>
      <c r="UVC37" s="85"/>
      <c r="UVD37" s="80"/>
      <c r="UVE37" s="80"/>
      <c r="UVF37" s="85"/>
      <c r="UVG37" s="77"/>
      <c r="UVH37" s="74"/>
      <c r="UVI37" s="74"/>
      <c r="UVJ37" s="85"/>
      <c r="UVK37" s="74"/>
      <c r="UVL37" s="74"/>
      <c r="UVM37" s="85"/>
      <c r="UVN37" s="74"/>
      <c r="UVO37" s="74"/>
      <c r="UVP37" s="85"/>
      <c r="UVQ37" s="74"/>
      <c r="UVR37" s="74"/>
      <c r="UVS37" s="85"/>
      <c r="UVT37" s="80"/>
      <c r="UVU37" s="80"/>
      <c r="UVV37" s="85"/>
      <c r="UVW37" s="77"/>
      <c r="UVX37" s="74"/>
      <c r="UVY37" s="74"/>
      <c r="UVZ37" s="85"/>
      <c r="UWA37" s="74"/>
      <c r="UWB37" s="74"/>
      <c r="UWC37" s="85"/>
      <c r="UWD37" s="74"/>
      <c r="UWE37" s="74"/>
      <c r="UWF37" s="85"/>
      <c r="UWG37" s="74"/>
      <c r="UWH37" s="74"/>
      <c r="UWI37" s="85"/>
      <c r="UWJ37" s="80"/>
      <c r="UWK37" s="80"/>
      <c r="UWL37" s="85"/>
      <c r="UWM37" s="77"/>
      <c r="UWN37" s="74"/>
      <c r="UWO37" s="74"/>
      <c r="UWP37" s="85"/>
      <c r="UWQ37" s="74"/>
      <c r="UWR37" s="74"/>
      <c r="UWS37" s="85"/>
      <c r="UWT37" s="74"/>
      <c r="UWU37" s="74"/>
      <c r="UWV37" s="85"/>
      <c r="UWW37" s="74"/>
      <c r="UWX37" s="74"/>
      <c r="UWY37" s="85"/>
      <c r="UWZ37" s="80"/>
      <c r="UXA37" s="80"/>
      <c r="UXB37" s="85"/>
      <c r="UXC37" s="77"/>
      <c r="UXD37" s="74"/>
      <c r="UXE37" s="74"/>
      <c r="UXF37" s="85"/>
      <c r="UXG37" s="74"/>
      <c r="UXH37" s="74"/>
      <c r="UXI37" s="85"/>
      <c r="UXJ37" s="74"/>
      <c r="UXK37" s="74"/>
      <c r="UXL37" s="85"/>
      <c r="UXM37" s="74"/>
      <c r="UXN37" s="74"/>
      <c r="UXO37" s="85"/>
      <c r="UXP37" s="80"/>
      <c r="UXQ37" s="80"/>
      <c r="UXR37" s="85"/>
      <c r="UXS37" s="77"/>
      <c r="UXT37" s="74"/>
      <c r="UXU37" s="74"/>
      <c r="UXV37" s="85"/>
      <c r="UXW37" s="74"/>
      <c r="UXX37" s="74"/>
      <c r="UXY37" s="85"/>
      <c r="UXZ37" s="74"/>
      <c r="UYA37" s="74"/>
      <c r="UYB37" s="85"/>
      <c r="UYC37" s="74"/>
      <c r="UYD37" s="74"/>
      <c r="UYE37" s="85"/>
      <c r="UYF37" s="80"/>
      <c r="UYG37" s="80"/>
      <c r="UYH37" s="85"/>
      <c r="UYI37" s="77"/>
      <c r="UYJ37" s="74"/>
      <c r="UYK37" s="74"/>
      <c r="UYL37" s="85"/>
      <c r="UYM37" s="74"/>
      <c r="UYN37" s="74"/>
      <c r="UYO37" s="85"/>
      <c r="UYP37" s="74"/>
      <c r="UYQ37" s="74"/>
      <c r="UYR37" s="85"/>
      <c r="UYS37" s="74"/>
      <c r="UYT37" s="74"/>
      <c r="UYU37" s="85"/>
      <c r="UYV37" s="80"/>
      <c r="UYW37" s="80"/>
      <c r="UYX37" s="85"/>
      <c r="UYY37" s="77"/>
      <c r="UYZ37" s="74"/>
      <c r="UZA37" s="74"/>
      <c r="UZB37" s="85"/>
      <c r="UZC37" s="74"/>
      <c r="UZD37" s="74"/>
      <c r="UZE37" s="85"/>
      <c r="UZF37" s="74"/>
      <c r="UZG37" s="74"/>
      <c r="UZH37" s="85"/>
      <c r="UZI37" s="74"/>
      <c r="UZJ37" s="74"/>
      <c r="UZK37" s="85"/>
      <c r="UZL37" s="80"/>
      <c r="UZM37" s="80"/>
      <c r="UZN37" s="85"/>
      <c r="UZO37" s="77"/>
      <c r="UZP37" s="74"/>
      <c r="UZQ37" s="74"/>
      <c r="UZR37" s="85"/>
      <c r="UZS37" s="74"/>
      <c r="UZT37" s="74"/>
      <c r="UZU37" s="85"/>
      <c r="UZV37" s="74"/>
      <c r="UZW37" s="74"/>
      <c r="UZX37" s="85"/>
      <c r="UZY37" s="74"/>
      <c r="UZZ37" s="74"/>
      <c r="VAA37" s="85"/>
      <c r="VAB37" s="80"/>
      <c r="VAC37" s="80"/>
      <c r="VAD37" s="85"/>
      <c r="VAE37" s="77"/>
      <c r="VAF37" s="74"/>
      <c r="VAG37" s="74"/>
      <c r="VAH37" s="85"/>
      <c r="VAI37" s="74"/>
      <c r="VAJ37" s="74"/>
      <c r="VAK37" s="85"/>
      <c r="VAL37" s="74"/>
      <c r="VAM37" s="74"/>
      <c r="VAN37" s="85"/>
      <c r="VAO37" s="74"/>
      <c r="VAP37" s="74"/>
      <c r="VAQ37" s="85"/>
      <c r="VAR37" s="80"/>
      <c r="VAS37" s="80"/>
      <c r="VAT37" s="85"/>
      <c r="VAU37" s="77"/>
      <c r="VAV37" s="74"/>
      <c r="VAW37" s="74"/>
      <c r="VAX37" s="85"/>
      <c r="VAY37" s="74"/>
      <c r="VAZ37" s="74"/>
      <c r="VBA37" s="85"/>
      <c r="VBB37" s="74"/>
      <c r="VBC37" s="74"/>
      <c r="VBD37" s="85"/>
      <c r="VBE37" s="74"/>
      <c r="VBF37" s="74"/>
      <c r="VBG37" s="85"/>
      <c r="VBH37" s="80"/>
      <c r="VBI37" s="80"/>
      <c r="VBJ37" s="85"/>
      <c r="VBK37" s="77"/>
      <c r="VBL37" s="74"/>
      <c r="VBM37" s="74"/>
      <c r="VBN37" s="85"/>
      <c r="VBO37" s="74"/>
      <c r="VBP37" s="74"/>
      <c r="VBQ37" s="85"/>
      <c r="VBR37" s="74"/>
      <c r="VBS37" s="74"/>
      <c r="VBT37" s="85"/>
      <c r="VBU37" s="74"/>
      <c r="VBV37" s="74"/>
      <c r="VBW37" s="85"/>
      <c r="VBX37" s="80"/>
      <c r="VBY37" s="80"/>
      <c r="VBZ37" s="85"/>
      <c r="VCA37" s="77"/>
      <c r="VCB37" s="74"/>
      <c r="VCC37" s="74"/>
      <c r="VCD37" s="85"/>
      <c r="VCE37" s="74"/>
      <c r="VCF37" s="74"/>
      <c r="VCG37" s="85"/>
      <c r="VCH37" s="74"/>
      <c r="VCI37" s="74"/>
      <c r="VCJ37" s="85"/>
      <c r="VCK37" s="74"/>
      <c r="VCL37" s="74"/>
      <c r="VCM37" s="85"/>
      <c r="VCN37" s="80"/>
      <c r="VCO37" s="80"/>
      <c r="VCP37" s="85"/>
      <c r="VCQ37" s="77"/>
      <c r="VCR37" s="74"/>
      <c r="VCS37" s="74"/>
      <c r="VCT37" s="85"/>
      <c r="VCU37" s="74"/>
      <c r="VCV37" s="74"/>
      <c r="VCW37" s="85"/>
      <c r="VCX37" s="74"/>
      <c r="VCY37" s="74"/>
      <c r="VCZ37" s="85"/>
      <c r="VDA37" s="74"/>
      <c r="VDB37" s="74"/>
      <c r="VDC37" s="85"/>
      <c r="VDD37" s="80"/>
      <c r="VDE37" s="80"/>
      <c r="VDF37" s="85"/>
      <c r="VDG37" s="77"/>
      <c r="VDH37" s="74"/>
      <c r="VDI37" s="74"/>
      <c r="VDJ37" s="85"/>
      <c r="VDK37" s="74"/>
      <c r="VDL37" s="74"/>
      <c r="VDM37" s="85"/>
      <c r="VDN37" s="74"/>
      <c r="VDO37" s="74"/>
      <c r="VDP37" s="85"/>
      <c r="VDQ37" s="74"/>
      <c r="VDR37" s="74"/>
      <c r="VDS37" s="85"/>
      <c r="VDT37" s="80"/>
      <c r="VDU37" s="80"/>
      <c r="VDV37" s="85"/>
      <c r="VDW37" s="77"/>
      <c r="VDX37" s="74"/>
      <c r="VDY37" s="74"/>
      <c r="VDZ37" s="85"/>
      <c r="VEA37" s="74"/>
      <c r="VEB37" s="74"/>
      <c r="VEC37" s="85"/>
      <c r="VED37" s="74"/>
      <c r="VEE37" s="74"/>
      <c r="VEF37" s="85"/>
      <c r="VEG37" s="74"/>
      <c r="VEH37" s="74"/>
      <c r="VEI37" s="85"/>
      <c r="VEJ37" s="80"/>
      <c r="VEK37" s="80"/>
      <c r="VEL37" s="85"/>
      <c r="VEM37" s="77"/>
      <c r="VEN37" s="74"/>
      <c r="VEO37" s="74"/>
      <c r="VEP37" s="85"/>
      <c r="VEQ37" s="74"/>
      <c r="VER37" s="74"/>
      <c r="VES37" s="85"/>
      <c r="VET37" s="74"/>
      <c r="VEU37" s="74"/>
      <c r="VEV37" s="85"/>
      <c r="VEW37" s="74"/>
      <c r="VEX37" s="74"/>
      <c r="VEY37" s="85"/>
      <c r="VEZ37" s="80"/>
      <c r="VFA37" s="80"/>
      <c r="VFB37" s="85"/>
      <c r="VFC37" s="77"/>
      <c r="VFD37" s="74"/>
      <c r="VFE37" s="74"/>
      <c r="VFF37" s="85"/>
      <c r="VFG37" s="74"/>
      <c r="VFH37" s="74"/>
      <c r="VFI37" s="85"/>
      <c r="VFJ37" s="74"/>
      <c r="VFK37" s="74"/>
      <c r="VFL37" s="85"/>
      <c r="VFM37" s="74"/>
      <c r="VFN37" s="74"/>
      <c r="VFO37" s="85"/>
      <c r="VFP37" s="80"/>
      <c r="VFQ37" s="80"/>
      <c r="VFR37" s="85"/>
      <c r="VFS37" s="77"/>
      <c r="VFT37" s="74"/>
      <c r="VFU37" s="74"/>
      <c r="VFV37" s="85"/>
      <c r="VFW37" s="74"/>
      <c r="VFX37" s="74"/>
      <c r="VFY37" s="85"/>
      <c r="VFZ37" s="74"/>
      <c r="VGA37" s="74"/>
      <c r="VGB37" s="85"/>
      <c r="VGC37" s="74"/>
      <c r="VGD37" s="74"/>
      <c r="VGE37" s="85"/>
      <c r="VGF37" s="80"/>
      <c r="VGG37" s="80"/>
      <c r="VGH37" s="85"/>
      <c r="VGI37" s="77"/>
      <c r="VGJ37" s="74"/>
      <c r="VGK37" s="74"/>
      <c r="VGL37" s="85"/>
      <c r="VGM37" s="74"/>
      <c r="VGN37" s="74"/>
      <c r="VGO37" s="85"/>
      <c r="VGP37" s="74"/>
      <c r="VGQ37" s="74"/>
      <c r="VGR37" s="85"/>
      <c r="VGS37" s="74"/>
      <c r="VGT37" s="74"/>
      <c r="VGU37" s="85"/>
      <c r="VGV37" s="80"/>
      <c r="VGW37" s="80"/>
      <c r="VGX37" s="85"/>
      <c r="VGY37" s="77"/>
      <c r="VGZ37" s="74"/>
      <c r="VHA37" s="74"/>
      <c r="VHB37" s="85"/>
      <c r="VHC37" s="74"/>
      <c r="VHD37" s="74"/>
      <c r="VHE37" s="85"/>
      <c r="VHF37" s="74"/>
      <c r="VHG37" s="74"/>
      <c r="VHH37" s="85"/>
      <c r="VHI37" s="74"/>
      <c r="VHJ37" s="74"/>
      <c r="VHK37" s="85"/>
      <c r="VHL37" s="80"/>
      <c r="VHM37" s="80"/>
      <c r="VHN37" s="85"/>
      <c r="VHO37" s="77"/>
      <c r="VHP37" s="74"/>
      <c r="VHQ37" s="74"/>
      <c r="VHR37" s="85"/>
      <c r="VHS37" s="74"/>
      <c r="VHT37" s="74"/>
      <c r="VHU37" s="85"/>
      <c r="VHV37" s="74"/>
      <c r="VHW37" s="74"/>
      <c r="VHX37" s="85"/>
      <c r="VHY37" s="74"/>
      <c r="VHZ37" s="74"/>
      <c r="VIA37" s="85"/>
      <c r="VIB37" s="80"/>
      <c r="VIC37" s="80"/>
      <c r="VID37" s="85"/>
      <c r="VIE37" s="77"/>
      <c r="VIF37" s="74"/>
      <c r="VIG37" s="74"/>
      <c r="VIH37" s="85"/>
      <c r="VII37" s="74"/>
      <c r="VIJ37" s="74"/>
      <c r="VIK37" s="85"/>
      <c r="VIL37" s="74"/>
      <c r="VIM37" s="74"/>
      <c r="VIN37" s="85"/>
      <c r="VIO37" s="74"/>
      <c r="VIP37" s="74"/>
      <c r="VIQ37" s="85"/>
      <c r="VIR37" s="80"/>
      <c r="VIS37" s="80"/>
      <c r="VIT37" s="85"/>
      <c r="VIU37" s="77"/>
      <c r="VIV37" s="74"/>
      <c r="VIW37" s="74"/>
      <c r="VIX37" s="85"/>
      <c r="VIY37" s="74"/>
      <c r="VIZ37" s="74"/>
      <c r="VJA37" s="85"/>
      <c r="VJB37" s="74"/>
      <c r="VJC37" s="74"/>
      <c r="VJD37" s="85"/>
      <c r="VJE37" s="74"/>
      <c r="VJF37" s="74"/>
      <c r="VJG37" s="85"/>
      <c r="VJH37" s="80"/>
      <c r="VJI37" s="80"/>
      <c r="VJJ37" s="85"/>
      <c r="VJK37" s="77"/>
      <c r="VJL37" s="74"/>
      <c r="VJM37" s="74"/>
      <c r="VJN37" s="85"/>
      <c r="VJO37" s="74"/>
      <c r="VJP37" s="74"/>
      <c r="VJQ37" s="85"/>
      <c r="VJR37" s="74"/>
      <c r="VJS37" s="74"/>
      <c r="VJT37" s="85"/>
      <c r="VJU37" s="74"/>
      <c r="VJV37" s="74"/>
      <c r="VJW37" s="85"/>
      <c r="VJX37" s="80"/>
      <c r="VJY37" s="80"/>
      <c r="VJZ37" s="85"/>
      <c r="VKA37" s="77"/>
      <c r="VKB37" s="74"/>
      <c r="VKC37" s="74"/>
      <c r="VKD37" s="85"/>
      <c r="VKE37" s="74"/>
      <c r="VKF37" s="74"/>
      <c r="VKG37" s="85"/>
      <c r="VKH37" s="74"/>
      <c r="VKI37" s="74"/>
      <c r="VKJ37" s="85"/>
      <c r="VKK37" s="74"/>
      <c r="VKL37" s="74"/>
      <c r="VKM37" s="85"/>
      <c r="VKN37" s="80"/>
      <c r="VKO37" s="80"/>
      <c r="VKP37" s="85"/>
      <c r="VKQ37" s="77"/>
      <c r="VKR37" s="74"/>
      <c r="VKS37" s="74"/>
      <c r="VKT37" s="85"/>
      <c r="VKU37" s="74"/>
      <c r="VKV37" s="74"/>
      <c r="VKW37" s="85"/>
      <c r="VKX37" s="74"/>
      <c r="VKY37" s="74"/>
      <c r="VKZ37" s="85"/>
      <c r="VLA37" s="74"/>
      <c r="VLB37" s="74"/>
      <c r="VLC37" s="85"/>
      <c r="VLD37" s="80"/>
      <c r="VLE37" s="80"/>
      <c r="VLF37" s="85"/>
      <c r="VLG37" s="77"/>
      <c r="VLH37" s="74"/>
      <c r="VLI37" s="74"/>
      <c r="VLJ37" s="85"/>
      <c r="VLK37" s="74"/>
      <c r="VLL37" s="74"/>
      <c r="VLM37" s="85"/>
      <c r="VLN37" s="74"/>
      <c r="VLO37" s="74"/>
      <c r="VLP37" s="85"/>
      <c r="VLQ37" s="74"/>
      <c r="VLR37" s="74"/>
      <c r="VLS37" s="85"/>
      <c r="VLT37" s="80"/>
      <c r="VLU37" s="80"/>
      <c r="VLV37" s="85"/>
      <c r="VLW37" s="77"/>
      <c r="VLX37" s="74"/>
      <c r="VLY37" s="74"/>
      <c r="VLZ37" s="85"/>
      <c r="VMA37" s="74"/>
      <c r="VMB37" s="74"/>
      <c r="VMC37" s="85"/>
      <c r="VMD37" s="74"/>
      <c r="VME37" s="74"/>
      <c r="VMF37" s="85"/>
      <c r="VMG37" s="74"/>
      <c r="VMH37" s="74"/>
      <c r="VMI37" s="85"/>
      <c r="VMJ37" s="80"/>
      <c r="VMK37" s="80"/>
      <c r="VML37" s="85"/>
      <c r="VMM37" s="77"/>
      <c r="VMN37" s="74"/>
      <c r="VMO37" s="74"/>
      <c r="VMP37" s="85"/>
      <c r="VMQ37" s="74"/>
      <c r="VMR37" s="74"/>
      <c r="VMS37" s="85"/>
      <c r="VMT37" s="74"/>
      <c r="VMU37" s="74"/>
      <c r="VMV37" s="85"/>
      <c r="VMW37" s="74"/>
      <c r="VMX37" s="74"/>
      <c r="VMY37" s="85"/>
      <c r="VMZ37" s="80"/>
      <c r="VNA37" s="80"/>
      <c r="VNB37" s="85"/>
      <c r="VNC37" s="77"/>
      <c r="VND37" s="74"/>
      <c r="VNE37" s="74"/>
      <c r="VNF37" s="85"/>
      <c r="VNG37" s="74"/>
      <c r="VNH37" s="74"/>
      <c r="VNI37" s="85"/>
      <c r="VNJ37" s="74"/>
      <c r="VNK37" s="74"/>
      <c r="VNL37" s="85"/>
      <c r="VNM37" s="74"/>
      <c r="VNN37" s="74"/>
      <c r="VNO37" s="85"/>
      <c r="VNP37" s="80"/>
      <c r="VNQ37" s="80"/>
      <c r="VNR37" s="85"/>
      <c r="VNS37" s="77"/>
      <c r="VNT37" s="74"/>
      <c r="VNU37" s="74"/>
      <c r="VNV37" s="85"/>
      <c r="VNW37" s="74"/>
      <c r="VNX37" s="74"/>
      <c r="VNY37" s="85"/>
      <c r="VNZ37" s="74"/>
      <c r="VOA37" s="74"/>
      <c r="VOB37" s="85"/>
      <c r="VOC37" s="74"/>
      <c r="VOD37" s="74"/>
      <c r="VOE37" s="85"/>
      <c r="VOF37" s="80"/>
      <c r="VOG37" s="80"/>
      <c r="VOH37" s="85"/>
      <c r="VOI37" s="77"/>
      <c r="VOJ37" s="74"/>
      <c r="VOK37" s="74"/>
      <c r="VOL37" s="85"/>
      <c r="VOM37" s="74"/>
      <c r="VON37" s="74"/>
      <c r="VOO37" s="85"/>
      <c r="VOP37" s="74"/>
      <c r="VOQ37" s="74"/>
      <c r="VOR37" s="85"/>
      <c r="VOS37" s="74"/>
      <c r="VOT37" s="74"/>
      <c r="VOU37" s="85"/>
      <c r="VOV37" s="80"/>
      <c r="VOW37" s="80"/>
      <c r="VOX37" s="85"/>
      <c r="VOY37" s="77"/>
      <c r="VOZ37" s="74"/>
      <c r="VPA37" s="74"/>
      <c r="VPB37" s="85"/>
      <c r="VPC37" s="74"/>
      <c r="VPD37" s="74"/>
      <c r="VPE37" s="85"/>
      <c r="VPF37" s="74"/>
      <c r="VPG37" s="74"/>
      <c r="VPH37" s="85"/>
      <c r="VPI37" s="74"/>
      <c r="VPJ37" s="74"/>
      <c r="VPK37" s="85"/>
      <c r="VPL37" s="80"/>
      <c r="VPM37" s="80"/>
      <c r="VPN37" s="85"/>
      <c r="VPO37" s="77"/>
      <c r="VPP37" s="74"/>
      <c r="VPQ37" s="74"/>
      <c r="VPR37" s="85"/>
      <c r="VPS37" s="74"/>
      <c r="VPT37" s="74"/>
      <c r="VPU37" s="85"/>
      <c r="VPV37" s="74"/>
      <c r="VPW37" s="74"/>
      <c r="VPX37" s="85"/>
      <c r="VPY37" s="74"/>
      <c r="VPZ37" s="74"/>
      <c r="VQA37" s="85"/>
      <c r="VQB37" s="80"/>
      <c r="VQC37" s="80"/>
      <c r="VQD37" s="85"/>
      <c r="VQE37" s="77"/>
      <c r="VQF37" s="74"/>
      <c r="VQG37" s="74"/>
      <c r="VQH37" s="85"/>
      <c r="VQI37" s="74"/>
      <c r="VQJ37" s="74"/>
      <c r="VQK37" s="85"/>
      <c r="VQL37" s="74"/>
      <c r="VQM37" s="74"/>
      <c r="VQN37" s="85"/>
      <c r="VQO37" s="74"/>
      <c r="VQP37" s="74"/>
      <c r="VQQ37" s="85"/>
      <c r="VQR37" s="80"/>
      <c r="VQS37" s="80"/>
      <c r="VQT37" s="85"/>
      <c r="VQU37" s="77"/>
      <c r="VQV37" s="74"/>
      <c r="VQW37" s="74"/>
      <c r="VQX37" s="85"/>
      <c r="VQY37" s="74"/>
      <c r="VQZ37" s="74"/>
      <c r="VRA37" s="85"/>
      <c r="VRB37" s="74"/>
      <c r="VRC37" s="74"/>
      <c r="VRD37" s="85"/>
      <c r="VRE37" s="74"/>
      <c r="VRF37" s="74"/>
      <c r="VRG37" s="85"/>
      <c r="VRH37" s="80"/>
      <c r="VRI37" s="80"/>
      <c r="VRJ37" s="85"/>
      <c r="VRK37" s="77"/>
      <c r="VRL37" s="74"/>
      <c r="VRM37" s="74"/>
      <c r="VRN37" s="85"/>
      <c r="VRO37" s="74"/>
      <c r="VRP37" s="74"/>
      <c r="VRQ37" s="85"/>
      <c r="VRR37" s="74"/>
      <c r="VRS37" s="74"/>
      <c r="VRT37" s="85"/>
      <c r="VRU37" s="74"/>
      <c r="VRV37" s="74"/>
      <c r="VRW37" s="85"/>
      <c r="VRX37" s="80"/>
      <c r="VRY37" s="80"/>
      <c r="VRZ37" s="85"/>
      <c r="VSA37" s="77"/>
      <c r="VSB37" s="74"/>
      <c r="VSC37" s="74"/>
      <c r="VSD37" s="85"/>
      <c r="VSE37" s="74"/>
      <c r="VSF37" s="74"/>
      <c r="VSG37" s="85"/>
      <c r="VSH37" s="74"/>
      <c r="VSI37" s="74"/>
      <c r="VSJ37" s="85"/>
      <c r="VSK37" s="74"/>
      <c r="VSL37" s="74"/>
      <c r="VSM37" s="85"/>
      <c r="VSN37" s="80"/>
      <c r="VSO37" s="80"/>
      <c r="VSP37" s="85"/>
      <c r="VSQ37" s="77"/>
      <c r="VSR37" s="74"/>
      <c r="VSS37" s="74"/>
      <c r="VST37" s="85"/>
      <c r="VSU37" s="74"/>
      <c r="VSV37" s="74"/>
      <c r="VSW37" s="85"/>
      <c r="VSX37" s="74"/>
      <c r="VSY37" s="74"/>
      <c r="VSZ37" s="85"/>
      <c r="VTA37" s="74"/>
      <c r="VTB37" s="74"/>
      <c r="VTC37" s="85"/>
      <c r="VTD37" s="80"/>
      <c r="VTE37" s="80"/>
      <c r="VTF37" s="85"/>
      <c r="VTG37" s="77"/>
      <c r="VTH37" s="74"/>
      <c r="VTI37" s="74"/>
      <c r="VTJ37" s="85"/>
      <c r="VTK37" s="74"/>
      <c r="VTL37" s="74"/>
      <c r="VTM37" s="85"/>
      <c r="VTN37" s="74"/>
      <c r="VTO37" s="74"/>
      <c r="VTP37" s="85"/>
      <c r="VTQ37" s="74"/>
      <c r="VTR37" s="74"/>
      <c r="VTS37" s="85"/>
      <c r="VTT37" s="80"/>
      <c r="VTU37" s="80"/>
      <c r="VTV37" s="85"/>
      <c r="VTW37" s="77"/>
      <c r="VTX37" s="74"/>
      <c r="VTY37" s="74"/>
      <c r="VTZ37" s="85"/>
      <c r="VUA37" s="74"/>
      <c r="VUB37" s="74"/>
      <c r="VUC37" s="85"/>
      <c r="VUD37" s="74"/>
      <c r="VUE37" s="74"/>
      <c r="VUF37" s="85"/>
      <c r="VUG37" s="74"/>
      <c r="VUH37" s="74"/>
      <c r="VUI37" s="85"/>
      <c r="VUJ37" s="80"/>
      <c r="VUK37" s="80"/>
      <c r="VUL37" s="85"/>
      <c r="VUM37" s="77"/>
      <c r="VUN37" s="74"/>
      <c r="VUO37" s="74"/>
      <c r="VUP37" s="85"/>
      <c r="VUQ37" s="74"/>
      <c r="VUR37" s="74"/>
      <c r="VUS37" s="85"/>
      <c r="VUT37" s="74"/>
      <c r="VUU37" s="74"/>
      <c r="VUV37" s="85"/>
      <c r="VUW37" s="74"/>
      <c r="VUX37" s="74"/>
      <c r="VUY37" s="85"/>
      <c r="VUZ37" s="80"/>
      <c r="VVA37" s="80"/>
      <c r="VVB37" s="85"/>
      <c r="VVC37" s="77"/>
      <c r="VVD37" s="74"/>
      <c r="VVE37" s="74"/>
      <c r="VVF37" s="85"/>
      <c r="VVG37" s="74"/>
      <c r="VVH37" s="74"/>
      <c r="VVI37" s="85"/>
      <c r="VVJ37" s="74"/>
      <c r="VVK37" s="74"/>
      <c r="VVL37" s="85"/>
      <c r="VVM37" s="74"/>
      <c r="VVN37" s="74"/>
      <c r="VVO37" s="85"/>
      <c r="VVP37" s="80"/>
      <c r="VVQ37" s="80"/>
      <c r="VVR37" s="85"/>
      <c r="VVS37" s="77"/>
      <c r="VVT37" s="74"/>
      <c r="VVU37" s="74"/>
      <c r="VVV37" s="85"/>
      <c r="VVW37" s="74"/>
      <c r="VVX37" s="74"/>
      <c r="VVY37" s="85"/>
      <c r="VVZ37" s="74"/>
      <c r="VWA37" s="74"/>
      <c r="VWB37" s="85"/>
      <c r="VWC37" s="74"/>
      <c r="VWD37" s="74"/>
      <c r="VWE37" s="85"/>
      <c r="VWF37" s="80"/>
      <c r="VWG37" s="80"/>
      <c r="VWH37" s="85"/>
      <c r="VWI37" s="77"/>
      <c r="VWJ37" s="74"/>
      <c r="VWK37" s="74"/>
      <c r="VWL37" s="85"/>
      <c r="VWM37" s="74"/>
      <c r="VWN37" s="74"/>
      <c r="VWO37" s="85"/>
      <c r="VWP37" s="74"/>
      <c r="VWQ37" s="74"/>
      <c r="VWR37" s="85"/>
      <c r="VWS37" s="74"/>
      <c r="VWT37" s="74"/>
      <c r="VWU37" s="85"/>
      <c r="VWV37" s="80"/>
      <c r="VWW37" s="80"/>
      <c r="VWX37" s="85"/>
      <c r="VWY37" s="77"/>
      <c r="VWZ37" s="74"/>
      <c r="VXA37" s="74"/>
      <c r="VXB37" s="85"/>
      <c r="VXC37" s="74"/>
      <c r="VXD37" s="74"/>
      <c r="VXE37" s="85"/>
      <c r="VXF37" s="74"/>
      <c r="VXG37" s="74"/>
      <c r="VXH37" s="85"/>
      <c r="VXI37" s="74"/>
      <c r="VXJ37" s="74"/>
      <c r="VXK37" s="85"/>
      <c r="VXL37" s="80"/>
      <c r="VXM37" s="80"/>
      <c r="VXN37" s="85"/>
      <c r="VXO37" s="77"/>
      <c r="VXP37" s="74"/>
      <c r="VXQ37" s="74"/>
      <c r="VXR37" s="85"/>
      <c r="VXS37" s="74"/>
      <c r="VXT37" s="74"/>
      <c r="VXU37" s="85"/>
      <c r="VXV37" s="74"/>
      <c r="VXW37" s="74"/>
      <c r="VXX37" s="85"/>
      <c r="VXY37" s="74"/>
      <c r="VXZ37" s="74"/>
      <c r="VYA37" s="85"/>
      <c r="VYB37" s="80"/>
      <c r="VYC37" s="80"/>
      <c r="VYD37" s="85"/>
      <c r="VYE37" s="77"/>
      <c r="VYF37" s="74"/>
      <c r="VYG37" s="74"/>
      <c r="VYH37" s="85"/>
      <c r="VYI37" s="74"/>
      <c r="VYJ37" s="74"/>
      <c r="VYK37" s="85"/>
      <c r="VYL37" s="74"/>
      <c r="VYM37" s="74"/>
      <c r="VYN37" s="85"/>
      <c r="VYO37" s="74"/>
      <c r="VYP37" s="74"/>
      <c r="VYQ37" s="85"/>
      <c r="VYR37" s="80"/>
      <c r="VYS37" s="80"/>
      <c r="VYT37" s="85"/>
      <c r="VYU37" s="77"/>
      <c r="VYV37" s="74"/>
      <c r="VYW37" s="74"/>
      <c r="VYX37" s="85"/>
      <c r="VYY37" s="74"/>
      <c r="VYZ37" s="74"/>
      <c r="VZA37" s="85"/>
      <c r="VZB37" s="74"/>
      <c r="VZC37" s="74"/>
      <c r="VZD37" s="85"/>
      <c r="VZE37" s="74"/>
      <c r="VZF37" s="74"/>
      <c r="VZG37" s="85"/>
      <c r="VZH37" s="80"/>
      <c r="VZI37" s="80"/>
      <c r="VZJ37" s="85"/>
      <c r="VZK37" s="77"/>
      <c r="VZL37" s="74"/>
      <c r="VZM37" s="74"/>
      <c r="VZN37" s="85"/>
      <c r="VZO37" s="74"/>
      <c r="VZP37" s="74"/>
      <c r="VZQ37" s="85"/>
      <c r="VZR37" s="74"/>
      <c r="VZS37" s="74"/>
      <c r="VZT37" s="85"/>
      <c r="VZU37" s="74"/>
      <c r="VZV37" s="74"/>
      <c r="VZW37" s="85"/>
      <c r="VZX37" s="80"/>
      <c r="VZY37" s="80"/>
      <c r="VZZ37" s="85"/>
      <c r="WAA37" s="77"/>
      <c r="WAB37" s="74"/>
      <c r="WAC37" s="74"/>
      <c r="WAD37" s="85"/>
      <c r="WAE37" s="74"/>
      <c r="WAF37" s="74"/>
      <c r="WAG37" s="85"/>
      <c r="WAH37" s="74"/>
      <c r="WAI37" s="74"/>
      <c r="WAJ37" s="85"/>
      <c r="WAK37" s="74"/>
      <c r="WAL37" s="74"/>
      <c r="WAM37" s="85"/>
      <c r="WAN37" s="80"/>
      <c r="WAO37" s="80"/>
      <c r="WAP37" s="85"/>
      <c r="WAQ37" s="77"/>
      <c r="WAR37" s="74"/>
      <c r="WAS37" s="74"/>
      <c r="WAT37" s="85"/>
      <c r="WAU37" s="74"/>
      <c r="WAV37" s="74"/>
      <c r="WAW37" s="85"/>
      <c r="WAX37" s="74"/>
      <c r="WAY37" s="74"/>
      <c r="WAZ37" s="85"/>
      <c r="WBA37" s="74"/>
      <c r="WBB37" s="74"/>
      <c r="WBC37" s="85"/>
      <c r="WBD37" s="80"/>
      <c r="WBE37" s="80"/>
      <c r="WBF37" s="85"/>
      <c r="WBG37" s="77"/>
      <c r="WBH37" s="74"/>
      <c r="WBI37" s="74"/>
      <c r="WBJ37" s="85"/>
      <c r="WBK37" s="74"/>
      <c r="WBL37" s="74"/>
      <c r="WBM37" s="85"/>
      <c r="WBN37" s="74"/>
      <c r="WBO37" s="74"/>
      <c r="WBP37" s="85"/>
      <c r="WBQ37" s="74"/>
      <c r="WBR37" s="74"/>
      <c r="WBS37" s="85"/>
      <c r="WBT37" s="80"/>
      <c r="WBU37" s="80"/>
      <c r="WBV37" s="85"/>
      <c r="WBW37" s="77"/>
      <c r="WBX37" s="74"/>
      <c r="WBY37" s="74"/>
      <c r="WBZ37" s="85"/>
      <c r="WCA37" s="74"/>
      <c r="WCB37" s="74"/>
      <c r="WCC37" s="85"/>
      <c r="WCD37" s="74"/>
      <c r="WCE37" s="74"/>
      <c r="WCF37" s="85"/>
      <c r="WCG37" s="74"/>
      <c r="WCH37" s="74"/>
      <c r="WCI37" s="85"/>
      <c r="WCJ37" s="80"/>
      <c r="WCK37" s="80"/>
      <c r="WCL37" s="85"/>
      <c r="WCM37" s="77"/>
      <c r="WCN37" s="74"/>
      <c r="WCO37" s="74"/>
      <c r="WCP37" s="85"/>
      <c r="WCQ37" s="74"/>
      <c r="WCR37" s="74"/>
      <c r="WCS37" s="85"/>
      <c r="WCT37" s="74"/>
      <c r="WCU37" s="74"/>
      <c r="WCV37" s="85"/>
      <c r="WCW37" s="74"/>
      <c r="WCX37" s="74"/>
      <c r="WCY37" s="85"/>
      <c r="WCZ37" s="80"/>
      <c r="WDA37" s="80"/>
      <c r="WDB37" s="85"/>
      <c r="WDC37" s="77"/>
      <c r="WDD37" s="74"/>
      <c r="WDE37" s="74"/>
      <c r="WDF37" s="85"/>
      <c r="WDG37" s="74"/>
      <c r="WDH37" s="74"/>
      <c r="WDI37" s="85"/>
      <c r="WDJ37" s="74"/>
      <c r="WDK37" s="74"/>
      <c r="WDL37" s="85"/>
      <c r="WDM37" s="74"/>
      <c r="WDN37" s="74"/>
      <c r="WDO37" s="85"/>
      <c r="WDP37" s="80"/>
      <c r="WDQ37" s="80"/>
      <c r="WDR37" s="85"/>
      <c r="WDS37" s="77"/>
      <c r="WDT37" s="74"/>
      <c r="WDU37" s="74"/>
      <c r="WDV37" s="85"/>
      <c r="WDW37" s="74"/>
      <c r="WDX37" s="74"/>
      <c r="WDY37" s="85"/>
      <c r="WDZ37" s="74"/>
      <c r="WEA37" s="74"/>
      <c r="WEB37" s="85"/>
      <c r="WEC37" s="74"/>
      <c r="WED37" s="74"/>
      <c r="WEE37" s="85"/>
      <c r="WEF37" s="80"/>
      <c r="WEG37" s="80"/>
      <c r="WEH37" s="85"/>
      <c r="WEI37" s="77"/>
      <c r="WEJ37" s="74"/>
      <c r="WEK37" s="74"/>
      <c r="WEL37" s="85"/>
      <c r="WEM37" s="74"/>
      <c r="WEN37" s="74"/>
      <c r="WEO37" s="85"/>
      <c r="WEP37" s="74"/>
      <c r="WEQ37" s="74"/>
      <c r="WER37" s="85"/>
      <c r="WES37" s="74"/>
      <c r="WET37" s="74"/>
      <c r="WEU37" s="85"/>
      <c r="WEV37" s="80"/>
      <c r="WEW37" s="80"/>
      <c r="WEX37" s="85"/>
      <c r="WEY37" s="77"/>
      <c r="WEZ37" s="74"/>
      <c r="WFA37" s="74"/>
      <c r="WFB37" s="85"/>
      <c r="WFC37" s="74"/>
      <c r="WFD37" s="74"/>
      <c r="WFE37" s="85"/>
      <c r="WFF37" s="74"/>
      <c r="WFG37" s="74"/>
      <c r="WFH37" s="85"/>
      <c r="WFI37" s="74"/>
      <c r="WFJ37" s="74"/>
      <c r="WFK37" s="85"/>
      <c r="WFL37" s="80"/>
      <c r="WFM37" s="80"/>
      <c r="WFN37" s="85"/>
      <c r="WFO37" s="77"/>
      <c r="WFP37" s="74"/>
      <c r="WFQ37" s="74"/>
      <c r="WFR37" s="85"/>
      <c r="WFS37" s="74"/>
      <c r="WFT37" s="74"/>
      <c r="WFU37" s="85"/>
      <c r="WFV37" s="74"/>
      <c r="WFW37" s="74"/>
      <c r="WFX37" s="85"/>
      <c r="WFY37" s="74"/>
      <c r="WFZ37" s="74"/>
      <c r="WGA37" s="85"/>
      <c r="WGB37" s="80"/>
      <c r="WGC37" s="80"/>
      <c r="WGD37" s="85"/>
      <c r="WGE37" s="77"/>
      <c r="WGF37" s="74"/>
      <c r="WGG37" s="74"/>
      <c r="WGH37" s="85"/>
      <c r="WGI37" s="74"/>
      <c r="WGJ37" s="74"/>
      <c r="WGK37" s="85"/>
      <c r="WGL37" s="74"/>
      <c r="WGM37" s="74"/>
      <c r="WGN37" s="85"/>
      <c r="WGO37" s="74"/>
      <c r="WGP37" s="74"/>
      <c r="WGQ37" s="85"/>
      <c r="WGR37" s="80"/>
      <c r="WGS37" s="80"/>
      <c r="WGT37" s="85"/>
      <c r="WGU37" s="77"/>
      <c r="WGV37" s="74"/>
      <c r="WGW37" s="74"/>
      <c r="WGX37" s="85"/>
      <c r="WGY37" s="74"/>
      <c r="WGZ37" s="74"/>
      <c r="WHA37" s="85"/>
      <c r="WHB37" s="74"/>
      <c r="WHC37" s="74"/>
      <c r="WHD37" s="85"/>
      <c r="WHE37" s="74"/>
      <c r="WHF37" s="74"/>
      <c r="WHG37" s="85"/>
      <c r="WHH37" s="80"/>
      <c r="WHI37" s="80"/>
      <c r="WHJ37" s="85"/>
      <c r="WHK37" s="77"/>
      <c r="WHL37" s="74"/>
      <c r="WHM37" s="74"/>
      <c r="WHN37" s="85"/>
      <c r="WHO37" s="74"/>
      <c r="WHP37" s="74"/>
      <c r="WHQ37" s="85"/>
      <c r="WHR37" s="74"/>
      <c r="WHS37" s="74"/>
      <c r="WHT37" s="85"/>
      <c r="WHU37" s="74"/>
      <c r="WHV37" s="74"/>
      <c r="WHW37" s="85"/>
      <c r="WHX37" s="80"/>
      <c r="WHY37" s="80"/>
      <c r="WHZ37" s="85"/>
      <c r="WIA37" s="77"/>
      <c r="WIB37" s="74"/>
      <c r="WIC37" s="74"/>
      <c r="WID37" s="85"/>
      <c r="WIE37" s="74"/>
      <c r="WIF37" s="74"/>
      <c r="WIG37" s="85"/>
      <c r="WIH37" s="74"/>
      <c r="WII37" s="74"/>
      <c r="WIJ37" s="85"/>
      <c r="WIK37" s="74"/>
      <c r="WIL37" s="74"/>
      <c r="WIM37" s="85"/>
      <c r="WIN37" s="80"/>
      <c r="WIO37" s="80"/>
      <c r="WIP37" s="85"/>
      <c r="WIQ37" s="77"/>
      <c r="WIR37" s="74"/>
      <c r="WIS37" s="74"/>
      <c r="WIT37" s="85"/>
      <c r="WIU37" s="74"/>
      <c r="WIV37" s="74"/>
      <c r="WIW37" s="85"/>
      <c r="WIX37" s="74"/>
      <c r="WIY37" s="74"/>
      <c r="WIZ37" s="85"/>
      <c r="WJA37" s="74"/>
      <c r="WJB37" s="74"/>
      <c r="WJC37" s="85"/>
      <c r="WJD37" s="80"/>
      <c r="WJE37" s="80"/>
      <c r="WJF37" s="85"/>
      <c r="WJG37" s="77"/>
      <c r="WJH37" s="74"/>
      <c r="WJI37" s="74"/>
      <c r="WJJ37" s="85"/>
      <c r="WJK37" s="74"/>
      <c r="WJL37" s="74"/>
      <c r="WJM37" s="85"/>
      <c r="WJN37" s="74"/>
      <c r="WJO37" s="74"/>
      <c r="WJP37" s="85"/>
      <c r="WJQ37" s="74"/>
      <c r="WJR37" s="74"/>
      <c r="WJS37" s="85"/>
      <c r="WJT37" s="80"/>
      <c r="WJU37" s="80"/>
      <c r="WJV37" s="85"/>
      <c r="WJW37" s="77"/>
      <c r="WJX37" s="74"/>
      <c r="WJY37" s="74"/>
      <c r="WJZ37" s="85"/>
      <c r="WKA37" s="74"/>
      <c r="WKB37" s="74"/>
      <c r="WKC37" s="85"/>
      <c r="WKD37" s="74"/>
      <c r="WKE37" s="74"/>
      <c r="WKF37" s="85"/>
      <c r="WKG37" s="74"/>
      <c r="WKH37" s="74"/>
      <c r="WKI37" s="85"/>
      <c r="WKJ37" s="80"/>
      <c r="WKK37" s="80"/>
      <c r="WKL37" s="85"/>
      <c r="WKM37" s="77"/>
      <c r="WKN37" s="74"/>
      <c r="WKO37" s="74"/>
      <c r="WKP37" s="85"/>
      <c r="WKQ37" s="74"/>
      <c r="WKR37" s="74"/>
      <c r="WKS37" s="85"/>
      <c r="WKT37" s="74"/>
      <c r="WKU37" s="74"/>
      <c r="WKV37" s="85"/>
      <c r="WKW37" s="74"/>
      <c r="WKX37" s="74"/>
      <c r="WKY37" s="85"/>
      <c r="WKZ37" s="80"/>
      <c r="WLA37" s="80"/>
      <c r="WLB37" s="85"/>
      <c r="WLC37" s="77"/>
      <c r="WLD37" s="74"/>
      <c r="WLE37" s="74"/>
      <c r="WLF37" s="85"/>
      <c r="WLG37" s="74"/>
      <c r="WLH37" s="74"/>
      <c r="WLI37" s="85"/>
      <c r="WLJ37" s="74"/>
      <c r="WLK37" s="74"/>
      <c r="WLL37" s="85"/>
      <c r="WLM37" s="74"/>
      <c r="WLN37" s="74"/>
      <c r="WLO37" s="85"/>
      <c r="WLP37" s="80"/>
      <c r="WLQ37" s="80"/>
      <c r="WLR37" s="85"/>
      <c r="WLS37" s="77"/>
      <c r="WLT37" s="74"/>
      <c r="WLU37" s="74"/>
      <c r="WLV37" s="85"/>
      <c r="WLW37" s="74"/>
      <c r="WLX37" s="74"/>
      <c r="WLY37" s="85"/>
      <c r="WLZ37" s="74"/>
      <c r="WMA37" s="74"/>
      <c r="WMB37" s="85"/>
      <c r="WMC37" s="74"/>
      <c r="WMD37" s="74"/>
      <c r="WME37" s="85"/>
      <c r="WMF37" s="80"/>
      <c r="WMG37" s="80"/>
      <c r="WMH37" s="85"/>
      <c r="WMI37" s="77"/>
      <c r="WMJ37" s="74"/>
      <c r="WMK37" s="74"/>
      <c r="WML37" s="85"/>
      <c r="WMM37" s="74"/>
      <c r="WMN37" s="74"/>
      <c r="WMO37" s="85"/>
      <c r="WMP37" s="74"/>
      <c r="WMQ37" s="74"/>
      <c r="WMR37" s="85"/>
      <c r="WMS37" s="74"/>
      <c r="WMT37" s="74"/>
      <c r="WMU37" s="85"/>
      <c r="WMV37" s="80"/>
      <c r="WMW37" s="80"/>
      <c r="WMX37" s="85"/>
      <c r="WMY37" s="77"/>
      <c r="WMZ37" s="74"/>
      <c r="WNA37" s="74"/>
      <c r="WNB37" s="85"/>
      <c r="WNC37" s="74"/>
      <c r="WND37" s="74"/>
      <c r="WNE37" s="85"/>
      <c r="WNF37" s="74"/>
      <c r="WNG37" s="74"/>
      <c r="WNH37" s="85"/>
      <c r="WNI37" s="74"/>
      <c r="WNJ37" s="74"/>
      <c r="WNK37" s="85"/>
      <c r="WNL37" s="80"/>
      <c r="WNM37" s="80"/>
      <c r="WNN37" s="85"/>
      <c r="WNO37" s="77"/>
      <c r="WNP37" s="74"/>
      <c r="WNQ37" s="74"/>
      <c r="WNR37" s="85"/>
      <c r="WNS37" s="74"/>
      <c r="WNT37" s="74"/>
      <c r="WNU37" s="85"/>
      <c r="WNV37" s="74"/>
      <c r="WNW37" s="74"/>
      <c r="WNX37" s="85"/>
      <c r="WNY37" s="74"/>
      <c r="WNZ37" s="74"/>
      <c r="WOA37" s="85"/>
      <c r="WOB37" s="80"/>
      <c r="WOC37" s="80"/>
      <c r="WOD37" s="85"/>
      <c r="WOE37" s="77"/>
      <c r="WOF37" s="74"/>
      <c r="WOG37" s="74"/>
      <c r="WOH37" s="85"/>
      <c r="WOI37" s="74"/>
      <c r="WOJ37" s="74"/>
      <c r="WOK37" s="85"/>
      <c r="WOL37" s="74"/>
      <c r="WOM37" s="74"/>
      <c r="WON37" s="85"/>
      <c r="WOO37" s="74"/>
      <c r="WOP37" s="74"/>
      <c r="WOQ37" s="85"/>
      <c r="WOR37" s="80"/>
      <c r="WOS37" s="80"/>
      <c r="WOT37" s="85"/>
      <c r="WOU37" s="77"/>
      <c r="WOV37" s="74"/>
      <c r="WOW37" s="74"/>
      <c r="WOX37" s="85"/>
      <c r="WOY37" s="74"/>
      <c r="WOZ37" s="74"/>
      <c r="WPA37" s="85"/>
      <c r="WPB37" s="74"/>
      <c r="WPC37" s="74"/>
      <c r="WPD37" s="85"/>
      <c r="WPE37" s="74"/>
      <c r="WPF37" s="74"/>
      <c r="WPG37" s="85"/>
      <c r="WPH37" s="80"/>
      <c r="WPI37" s="80"/>
      <c r="WPJ37" s="85"/>
      <c r="WPK37" s="77"/>
      <c r="WPL37" s="74"/>
      <c r="WPM37" s="74"/>
      <c r="WPN37" s="85"/>
      <c r="WPO37" s="74"/>
      <c r="WPP37" s="74"/>
      <c r="WPQ37" s="85"/>
      <c r="WPR37" s="74"/>
      <c r="WPS37" s="74"/>
      <c r="WPT37" s="85"/>
      <c r="WPU37" s="74"/>
      <c r="WPV37" s="74"/>
      <c r="WPW37" s="85"/>
      <c r="WPX37" s="80"/>
      <c r="WPY37" s="80"/>
      <c r="WPZ37" s="85"/>
      <c r="WQA37" s="77"/>
      <c r="WQB37" s="74"/>
      <c r="WQC37" s="74"/>
      <c r="WQD37" s="85"/>
      <c r="WQE37" s="74"/>
      <c r="WQF37" s="74"/>
      <c r="WQG37" s="85"/>
      <c r="WQH37" s="74"/>
      <c r="WQI37" s="74"/>
      <c r="WQJ37" s="85"/>
      <c r="WQK37" s="74"/>
      <c r="WQL37" s="74"/>
      <c r="WQM37" s="85"/>
      <c r="WQN37" s="80"/>
      <c r="WQO37" s="80"/>
      <c r="WQP37" s="85"/>
      <c r="WQQ37" s="77"/>
      <c r="WQR37" s="74"/>
      <c r="WQS37" s="74"/>
      <c r="WQT37" s="85"/>
      <c r="WQU37" s="74"/>
      <c r="WQV37" s="74"/>
      <c r="WQW37" s="85"/>
      <c r="WQX37" s="74"/>
      <c r="WQY37" s="74"/>
      <c r="WQZ37" s="85"/>
      <c r="WRA37" s="74"/>
      <c r="WRB37" s="74"/>
      <c r="WRC37" s="85"/>
      <c r="WRD37" s="80"/>
      <c r="WRE37" s="80"/>
      <c r="WRF37" s="85"/>
      <c r="WRG37" s="77"/>
      <c r="WRH37" s="74"/>
      <c r="WRI37" s="74"/>
      <c r="WRJ37" s="85"/>
      <c r="WRK37" s="74"/>
      <c r="WRL37" s="74"/>
      <c r="WRM37" s="85"/>
      <c r="WRN37" s="74"/>
      <c r="WRO37" s="74"/>
      <c r="WRP37" s="85"/>
      <c r="WRQ37" s="74"/>
      <c r="WRR37" s="74"/>
      <c r="WRS37" s="85"/>
      <c r="WRT37" s="80"/>
      <c r="WRU37" s="80"/>
      <c r="WRV37" s="85"/>
      <c r="WRW37" s="77"/>
      <c r="WRX37" s="74"/>
      <c r="WRY37" s="74"/>
      <c r="WRZ37" s="85"/>
      <c r="WSA37" s="74"/>
      <c r="WSB37" s="74"/>
      <c r="WSC37" s="85"/>
      <c r="WSD37" s="74"/>
      <c r="WSE37" s="74"/>
      <c r="WSF37" s="85"/>
      <c r="WSG37" s="74"/>
      <c r="WSH37" s="74"/>
      <c r="WSI37" s="85"/>
      <c r="WSJ37" s="80"/>
      <c r="WSK37" s="80"/>
      <c r="WSL37" s="85"/>
      <c r="WSM37" s="77"/>
      <c r="WSN37" s="74"/>
      <c r="WSO37" s="74"/>
      <c r="WSP37" s="85"/>
      <c r="WSQ37" s="74"/>
      <c r="WSR37" s="74"/>
      <c r="WSS37" s="85"/>
      <c r="WST37" s="74"/>
      <c r="WSU37" s="74"/>
      <c r="WSV37" s="85"/>
      <c r="WSW37" s="74"/>
      <c r="WSX37" s="74"/>
      <c r="WSY37" s="85"/>
      <c r="WSZ37" s="80"/>
      <c r="WTA37" s="80"/>
      <c r="WTB37" s="85"/>
      <c r="WTC37" s="77"/>
      <c r="WTD37" s="74"/>
      <c r="WTE37" s="74"/>
      <c r="WTF37" s="85"/>
      <c r="WTG37" s="74"/>
      <c r="WTH37" s="74"/>
      <c r="WTI37" s="85"/>
      <c r="WTJ37" s="74"/>
      <c r="WTK37" s="74"/>
      <c r="WTL37" s="85"/>
      <c r="WTM37" s="74"/>
      <c r="WTN37" s="74"/>
      <c r="WTO37" s="85"/>
      <c r="WTP37" s="80"/>
      <c r="WTQ37" s="80"/>
      <c r="WTR37" s="85"/>
      <c r="WTS37" s="77"/>
      <c r="WTT37" s="74"/>
      <c r="WTU37" s="74"/>
      <c r="WTV37" s="85"/>
      <c r="WTW37" s="74"/>
      <c r="WTX37" s="74"/>
      <c r="WTY37" s="85"/>
      <c r="WTZ37" s="74"/>
      <c r="WUA37" s="74"/>
      <c r="WUB37" s="85"/>
      <c r="WUC37" s="74"/>
      <c r="WUD37" s="74"/>
      <c r="WUE37" s="85"/>
      <c r="WUF37" s="80"/>
      <c r="WUG37" s="80"/>
      <c r="WUH37" s="85"/>
      <c r="WUI37" s="77"/>
      <c r="WUJ37" s="74"/>
      <c r="WUK37" s="74"/>
      <c r="WUL37" s="85"/>
      <c r="WUM37" s="74"/>
      <c r="WUN37" s="74"/>
      <c r="WUO37" s="85"/>
      <c r="WUP37" s="74"/>
      <c r="WUQ37" s="74"/>
      <c r="WUR37" s="85"/>
      <c r="WUS37" s="74"/>
      <c r="WUT37" s="74"/>
      <c r="WUU37" s="85"/>
      <c r="WUV37" s="80"/>
      <c r="WUW37" s="80"/>
      <c r="WUX37" s="85"/>
      <c r="WUY37" s="77"/>
      <c r="WUZ37" s="74"/>
      <c r="WVA37" s="74"/>
      <c r="WVB37" s="85"/>
      <c r="WVC37" s="74"/>
      <c r="WVD37" s="74"/>
      <c r="WVE37" s="85"/>
      <c r="WVF37" s="74"/>
      <c r="WVG37" s="74"/>
      <c r="WVH37" s="85"/>
      <c r="WVI37" s="74"/>
      <c r="WVJ37" s="74"/>
      <c r="WVK37" s="85"/>
      <c r="WVL37" s="80"/>
      <c r="WVM37" s="80"/>
      <c r="WVN37" s="85"/>
      <c r="WVO37" s="77"/>
      <c r="WVP37" s="74"/>
      <c r="WVQ37" s="74"/>
      <c r="WVR37" s="85"/>
      <c r="WVS37" s="74"/>
      <c r="WVT37" s="74"/>
      <c r="WVU37" s="85"/>
      <c r="WVV37" s="74"/>
      <c r="WVW37" s="74"/>
      <c r="WVX37" s="85"/>
      <c r="WVY37" s="74"/>
      <c r="WVZ37" s="74"/>
      <c r="WWA37" s="85"/>
      <c r="WWB37" s="80"/>
      <c r="WWC37" s="80"/>
      <c r="WWD37" s="85"/>
      <c r="WWE37" s="77"/>
      <c r="WWF37" s="74"/>
      <c r="WWG37" s="74"/>
      <c r="WWH37" s="85"/>
      <c r="WWI37" s="74"/>
      <c r="WWJ37" s="74"/>
      <c r="WWK37" s="85"/>
      <c r="WWL37" s="74"/>
      <c r="WWM37" s="74"/>
      <c r="WWN37" s="85"/>
      <c r="WWO37" s="74"/>
      <c r="WWP37" s="74"/>
      <c r="WWQ37" s="85"/>
      <c r="WWR37" s="80"/>
      <c r="WWS37" s="80"/>
      <c r="WWT37" s="85"/>
      <c r="WWU37" s="77"/>
      <c r="WWV37" s="74"/>
      <c r="WWW37" s="74"/>
      <c r="WWX37" s="85"/>
      <c r="WWY37" s="74"/>
      <c r="WWZ37" s="74"/>
      <c r="WXA37" s="85"/>
      <c r="WXB37" s="74"/>
      <c r="WXC37" s="74"/>
      <c r="WXD37" s="85"/>
      <c r="WXE37" s="74"/>
      <c r="WXF37" s="74"/>
      <c r="WXG37" s="85"/>
      <c r="WXH37" s="80"/>
      <c r="WXI37" s="80"/>
      <c r="WXJ37" s="85"/>
      <c r="WXK37" s="77"/>
      <c r="WXL37" s="74"/>
      <c r="WXM37" s="74"/>
      <c r="WXN37" s="85"/>
      <c r="WXO37" s="74"/>
      <c r="WXP37" s="74"/>
      <c r="WXQ37" s="85"/>
      <c r="WXR37" s="74"/>
      <c r="WXS37" s="74"/>
      <c r="WXT37" s="85"/>
      <c r="WXU37" s="74"/>
      <c r="WXV37" s="74"/>
      <c r="WXW37" s="85"/>
      <c r="WXX37" s="80"/>
      <c r="WXY37" s="80"/>
      <c r="WXZ37" s="85"/>
      <c r="WYA37" s="77"/>
      <c r="WYB37" s="74"/>
      <c r="WYC37" s="74"/>
      <c r="WYD37" s="85"/>
      <c r="WYE37" s="74"/>
      <c r="WYF37" s="74"/>
      <c r="WYG37" s="85"/>
      <c r="WYH37" s="74"/>
      <c r="WYI37" s="74"/>
      <c r="WYJ37" s="85"/>
      <c r="WYK37" s="74"/>
      <c r="WYL37" s="74"/>
      <c r="WYM37" s="85"/>
      <c r="WYN37" s="80"/>
      <c r="WYO37" s="80"/>
      <c r="WYP37" s="85"/>
      <c r="WYQ37" s="77"/>
      <c r="WYR37" s="74"/>
      <c r="WYS37" s="74"/>
      <c r="WYT37" s="85"/>
      <c r="WYU37" s="74"/>
      <c r="WYV37" s="74"/>
      <c r="WYW37" s="85"/>
      <c r="WYX37" s="74"/>
      <c r="WYY37" s="74"/>
      <c r="WYZ37" s="85"/>
      <c r="WZA37" s="74"/>
      <c r="WZB37" s="74"/>
      <c r="WZC37" s="85"/>
      <c r="WZD37" s="80"/>
      <c r="WZE37" s="80"/>
      <c r="WZF37" s="85"/>
      <c r="WZG37" s="77"/>
      <c r="WZH37" s="74"/>
      <c r="WZI37" s="74"/>
      <c r="WZJ37" s="85"/>
      <c r="WZK37" s="74"/>
      <c r="WZL37" s="74"/>
      <c r="WZM37" s="85"/>
      <c r="WZN37" s="74"/>
      <c r="WZO37" s="74"/>
      <c r="WZP37" s="85"/>
      <c r="WZQ37" s="74"/>
      <c r="WZR37" s="74"/>
      <c r="WZS37" s="85"/>
      <c r="WZT37" s="80"/>
      <c r="WZU37" s="80"/>
      <c r="WZV37" s="85"/>
      <c r="WZW37" s="77"/>
      <c r="WZX37" s="74"/>
      <c r="WZY37" s="74"/>
      <c r="WZZ37" s="85"/>
      <c r="XAA37" s="74"/>
      <c r="XAB37" s="74"/>
      <c r="XAC37" s="85"/>
      <c r="XAD37" s="74"/>
      <c r="XAE37" s="74"/>
      <c r="XAF37" s="85"/>
      <c r="XAG37" s="74"/>
      <c r="XAH37" s="74"/>
      <c r="XAI37" s="85"/>
      <c r="XAJ37" s="80"/>
      <c r="XAK37" s="80"/>
      <c r="XAL37" s="85"/>
      <c r="XAM37" s="77"/>
      <c r="XAN37" s="74"/>
      <c r="XAO37" s="74"/>
      <c r="XAP37" s="85"/>
      <c r="XAQ37" s="74"/>
      <c r="XAR37" s="74"/>
      <c r="XAS37" s="85"/>
      <c r="XAT37" s="74"/>
      <c r="XAU37" s="74"/>
      <c r="XAV37" s="85"/>
      <c r="XAW37" s="74"/>
      <c r="XAX37" s="74"/>
      <c r="XAY37" s="85"/>
      <c r="XAZ37" s="80"/>
      <c r="XBA37" s="80"/>
      <c r="XBB37" s="85"/>
      <c r="XBC37" s="77"/>
      <c r="XBD37" s="74"/>
      <c r="XBE37" s="74"/>
      <c r="XBF37" s="85"/>
      <c r="XBG37" s="74"/>
      <c r="XBH37" s="74"/>
      <c r="XBI37" s="85"/>
      <c r="XBJ37" s="74"/>
      <c r="XBK37" s="74"/>
      <c r="XBL37" s="85"/>
      <c r="XBM37" s="74"/>
      <c r="XBN37" s="74"/>
      <c r="XBO37" s="85"/>
      <c r="XBP37" s="80"/>
      <c r="XBQ37" s="80"/>
      <c r="XBR37" s="85"/>
      <c r="XBS37" s="77"/>
      <c r="XBT37" s="74"/>
      <c r="XBU37" s="74"/>
      <c r="XBV37" s="85"/>
      <c r="XBW37" s="74"/>
      <c r="XBX37" s="74"/>
      <c r="XBY37" s="85"/>
      <c r="XBZ37" s="74"/>
      <c r="XCA37" s="74"/>
      <c r="XCB37" s="85"/>
      <c r="XCC37" s="74"/>
      <c r="XCD37" s="74"/>
      <c r="XCE37" s="85"/>
      <c r="XCF37" s="80"/>
      <c r="XCG37" s="80"/>
      <c r="XCH37" s="85"/>
      <c r="XCI37" s="77"/>
      <c r="XCJ37" s="74"/>
      <c r="XCK37" s="74"/>
      <c r="XCL37" s="85"/>
      <c r="XCM37" s="74"/>
      <c r="XCN37" s="74"/>
      <c r="XCO37" s="85"/>
      <c r="XCP37" s="74"/>
      <c r="XCQ37" s="74"/>
      <c r="XCR37" s="85"/>
      <c r="XCS37" s="74"/>
      <c r="XCT37" s="74"/>
      <c r="XCU37" s="85"/>
      <c r="XCV37" s="80"/>
      <c r="XCW37" s="80"/>
      <c r="XCX37" s="85"/>
      <c r="XCY37" s="77"/>
      <c r="XCZ37" s="74"/>
      <c r="XDA37" s="74"/>
      <c r="XDB37" s="85"/>
      <c r="XDC37" s="74"/>
      <c r="XDD37" s="74"/>
      <c r="XDE37" s="85"/>
      <c r="XDF37" s="74"/>
      <c r="XDG37" s="74"/>
      <c r="XDH37" s="85"/>
      <c r="XDI37" s="74"/>
      <c r="XDJ37" s="74"/>
      <c r="XDK37" s="85"/>
      <c r="XDL37" s="80"/>
      <c r="XDM37" s="80"/>
      <c r="XDN37" s="85"/>
      <c r="XDO37" s="77"/>
      <c r="XDP37" s="74"/>
      <c r="XDQ37" s="74"/>
      <c r="XDR37" s="85"/>
      <c r="XDS37" s="74"/>
      <c r="XDT37" s="74"/>
      <c r="XDU37" s="85"/>
      <c r="XDV37" s="74"/>
      <c r="XDW37" s="74"/>
      <c r="XDX37" s="85"/>
      <c r="XDY37" s="74"/>
      <c r="XDZ37" s="74"/>
      <c r="XEA37" s="85"/>
      <c r="XEB37" s="80"/>
      <c r="XEC37" s="80"/>
      <c r="XED37" s="85"/>
      <c r="XEE37" s="77"/>
      <c r="XEF37" s="74"/>
      <c r="XEG37" s="74"/>
      <c r="XEH37" s="85"/>
      <c r="XEI37" s="74"/>
      <c r="XEJ37" s="74"/>
      <c r="XEK37" s="85"/>
      <c r="XEL37" s="74"/>
      <c r="XEM37" s="74"/>
      <c r="XEN37" s="85"/>
      <c r="XEO37" s="74"/>
      <c r="XEP37" s="74"/>
      <c r="XEQ37" s="85"/>
      <c r="XER37" s="80"/>
      <c r="XES37" s="80"/>
      <c r="XET37" s="85"/>
    </row>
    <row r="38" spans="1:16374" s="1" customFormat="1">
      <c r="A38" s="98"/>
    </row>
    <row r="39" spans="1:16374" s="1" customFormat="1" ht="15" customHeight="1">
      <c r="B39" s="8"/>
      <c r="H39" s="8"/>
      <c r="J39" s="140"/>
      <c r="K39" s="140"/>
      <c r="M39" s="140"/>
      <c r="N39" s="140"/>
      <c r="P39" s="140"/>
      <c r="Q39" s="140"/>
      <c r="S39" s="140"/>
    </row>
    <row r="40" spans="1:16374" s="1" customFormat="1" ht="15" customHeight="1">
      <c r="A40" s="112" t="s">
        <v>140</v>
      </c>
      <c r="C40" s="41"/>
      <c r="D40" s="41"/>
      <c r="F40" s="41"/>
      <c r="J40" s="140"/>
      <c r="K40" s="140"/>
      <c r="M40" s="140"/>
      <c r="N40" s="140"/>
      <c r="P40" s="140"/>
      <c r="Q40" s="140"/>
      <c r="S40" s="140"/>
    </row>
    <row r="41" spans="1:16374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1"/>
      <c r="I41" s="1"/>
      <c r="J41" s="1"/>
      <c r="K41" s="1"/>
      <c r="L41" s="1"/>
      <c r="M41" s="1"/>
      <c r="N41" s="1"/>
      <c r="O41" s="1"/>
      <c r="P41" s="1"/>
      <c r="U41" s="1"/>
      <c r="V41" s="1"/>
      <c r="X41" s="1"/>
      <c r="Y41" s="1"/>
      <c r="AA41" s="1"/>
      <c r="AB41" s="1"/>
      <c r="AD41" s="1"/>
      <c r="AE41" s="1"/>
      <c r="AG41" s="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74">
      <c r="A42" s="353"/>
      <c r="B42" s="308" t="s">
        <v>4</v>
      </c>
      <c r="C42" s="308" t="s">
        <v>4</v>
      </c>
      <c r="D42" s="308" t="s">
        <v>4</v>
      </c>
      <c r="E42" s="308" t="s">
        <v>4</v>
      </c>
      <c r="F42" s="308" t="s">
        <v>4</v>
      </c>
      <c r="H42" s="1"/>
      <c r="I42" s="1"/>
      <c r="J42" s="1"/>
      <c r="K42" s="1"/>
      <c r="L42" s="1"/>
      <c r="M42" s="1"/>
      <c r="N42" s="1"/>
      <c r="O42" s="1"/>
      <c r="P42" s="1"/>
      <c r="U42" s="1"/>
      <c r="V42" s="1"/>
      <c r="X42" s="1"/>
      <c r="Y42" s="1"/>
      <c r="AA42" s="1"/>
      <c r="AB42" s="1"/>
      <c r="AD42" s="1"/>
      <c r="AE42" s="1"/>
      <c r="AG42" s="1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74">
      <c r="A43" s="78" t="s">
        <v>37</v>
      </c>
      <c r="B43" s="79">
        <f>B44+B52+B62+B67+B71</f>
        <v>5322382599.875</v>
      </c>
      <c r="C43" s="79">
        <f>C44+C52+C62+C67+C71</f>
        <v>5483587678.8000011</v>
      </c>
      <c r="D43" s="79">
        <f>D44+D52+D62+D67+D71</f>
        <v>5675432012.7999992</v>
      </c>
      <c r="E43" s="79">
        <f>E44+E52+E62+E67+E71</f>
        <v>5897403789.2000008</v>
      </c>
      <c r="F43" s="79">
        <f>F44+F52+F62+F67+F71</f>
        <v>0</v>
      </c>
      <c r="H43" s="1"/>
      <c r="I43" s="1"/>
      <c r="J43" s="1"/>
      <c r="K43" s="1"/>
      <c r="L43" s="1"/>
      <c r="M43" s="1"/>
      <c r="N43" s="1"/>
      <c r="O43" s="1"/>
      <c r="P43" s="1"/>
      <c r="U43" s="1"/>
      <c r="V43" s="1"/>
      <c r="X43" s="1"/>
      <c r="Y43" s="1"/>
      <c r="AA43" s="1"/>
      <c r="AB43" s="1"/>
      <c r="AD43" s="1"/>
      <c r="AE43" s="1"/>
      <c r="AG43" s="1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74" s="35" customFormat="1">
      <c r="A44" s="78" t="s">
        <v>38</v>
      </c>
      <c r="B44" s="79">
        <f>SUM(B45:B51)</f>
        <v>482868931.04999995</v>
      </c>
      <c r="C44" s="79">
        <f>SUM(C45:C51)</f>
        <v>500781906.625</v>
      </c>
      <c r="D44" s="79">
        <f>SUM(D45:D51)</f>
        <v>522193321.92500001</v>
      </c>
      <c r="E44" s="79">
        <f>SUM(E45:E51)</f>
        <v>548031320.10000002</v>
      </c>
      <c r="F44" s="79">
        <f>SUM(F45:F51)</f>
        <v>0</v>
      </c>
      <c r="G44" s="1"/>
      <c r="H44" s="109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32"/>
    </row>
    <row r="45" spans="1:16374" s="35" customFormat="1">
      <c r="A45" s="73" t="s">
        <v>23</v>
      </c>
      <c r="B45" s="74">
        <f>'KM-ANO'!$C$11*B7/TAX!$C$11</f>
        <v>28204927.024999999</v>
      </c>
      <c r="C45" s="74">
        <f>'KM-ANO'!$D$11*C7/TAX!$D$11</f>
        <v>29336203.875</v>
      </c>
      <c r="D45" s="74">
        <f>'KM-ANO'!$E$11*D7/TAX!$E$11</f>
        <v>30599938.875</v>
      </c>
      <c r="E45" s="74">
        <f>'KM-ANO'!$F$11*E7/TAX!$F$11</f>
        <v>32188734.600000001</v>
      </c>
      <c r="F45" s="80">
        <f>'KM-ANO'!$G$11*F7/TAX!$G$11</f>
        <v>0</v>
      </c>
      <c r="G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</row>
    <row r="46" spans="1:16374">
      <c r="A46" s="73" t="s">
        <v>15</v>
      </c>
      <c r="B46" s="74">
        <f>'KM-ANO'!$C$11*B8/TAX!$C$11</f>
        <v>15432778.625</v>
      </c>
      <c r="C46" s="74">
        <f>'KM-ANO'!$D$11*C8/TAX!$D$11</f>
        <v>15977120.775</v>
      </c>
      <c r="D46" s="74">
        <f>'KM-ANO'!$E$11*D8/TAX!$E$11</f>
        <v>16564523.525</v>
      </c>
      <c r="E46" s="74">
        <f>'KM-ANO'!$F$11*E8/TAX!$F$11</f>
        <v>17171818.399999999</v>
      </c>
      <c r="F46" s="80">
        <f>'KM-ANO'!$G$11*F8/TAX!$G$11</f>
        <v>0</v>
      </c>
      <c r="H46" s="1"/>
      <c r="I46" s="1"/>
      <c r="J46" s="1"/>
      <c r="K46" s="1"/>
      <c r="L46" s="1"/>
      <c r="M46" s="1"/>
      <c r="N46" s="1"/>
      <c r="O46" s="1"/>
      <c r="P46" s="1"/>
      <c r="U46" s="1"/>
      <c r="V46" s="1"/>
      <c r="X46" s="1"/>
      <c r="Y46" s="1"/>
      <c r="AA46" s="1"/>
      <c r="AB46" s="1"/>
      <c r="AD46" s="1"/>
      <c r="AE46" s="1"/>
      <c r="AG46" s="1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74">
      <c r="A47" s="73" t="s">
        <v>16</v>
      </c>
      <c r="B47" s="74">
        <f>'KM-ANO'!$C$11*B9/TAX!$C$11</f>
        <v>61860764.350000001</v>
      </c>
      <c r="C47" s="74">
        <f>'KM-ANO'!$D$11*C9/TAX!$D$11</f>
        <v>65123540.899999999</v>
      </c>
      <c r="D47" s="74">
        <f>'KM-ANO'!$E$11*D9/TAX!$E$11</f>
        <v>69131921.099999994</v>
      </c>
      <c r="E47" s="74">
        <f>'KM-ANO'!$F$11*E9/TAX!$F$11</f>
        <v>75097686.400000006</v>
      </c>
      <c r="F47" s="80">
        <f>'KM-ANO'!$G$11*F9/TAX!$G$11</f>
        <v>0</v>
      </c>
      <c r="H47" s="1"/>
      <c r="I47" s="1"/>
      <c r="J47" s="1"/>
      <c r="K47" s="1"/>
      <c r="L47" s="1"/>
      <c r="M47" s="1"/>
      <c r="N47" s="1"/>
      <c r="O47" s="1"/>
      <c r="P47" s="1"/>
      <c r="U47" s="1"/>
      <c r="V47" s="1"/>
      <c r="X47" s="1"/>
      <c r="Y47" s="1"/>
      <c r="AA47" s="1"/>
      <c r="AB47" s="1"/>
      <c r="AD47" s="1"/>
      <c r="AE47" s="1"/>
      <c r="AG47" s="1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74">
      <c r="A48" s="73" t="s">
        <v>28</v>
      </c>
      <c r="B48" s="74">
        <f>'KM-ANO'!$C$11*B10/TAX!$C$11</f>
        <v>209525624.82499999</v>
      </c>
      <c r="C48" s="74">
        <f>'KM-ANO'!$D$11*C10/TAX!$D$11</f>
        <v>217881253.42500001</v>
      </c>
      <c r="D48" s="74">
        <f>'KM-ANO'!$E$11*D10/TAX!$E$11</f>
        <v>228359488.77500001</v>
      </c>
      <c r="E48" s="74">
        <f>'KM-ANO'!$F$11*E10/TAX!$F$11</f>
        <v>240014635.84999999</v>
      </c>
      <c r="F48" s="80">
        <f>'KM-ANO'!$G$11*F10/TAX!$G$11</f>
        <v>0</v>
      </c>
      <c r="H48" s="1"/>
      <c r="I48" s="1"/>
      <c r="J48" s="1"/>
      <c r="K48" s="1"/>
      <c r="L48" s="1"/>
      <c r="M48" s="1"/>
      <c r="N48" s="1"/>
      <c r="O48" s="1"/>
      <c r="P48" s="1"/>
      <c r="U48" s="1"/>
      <c r="V48" s="1"/>
      <c r="X48" s="1"/>
      <c r="Y48" s="1"/>
      <c r="AA48" s="1"/>
      <c r="AB48" s="1"/>
      <c r="AD48" s="1"/>
      <c r="AE48" s="1"/>
      <c r="AG48" s="1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73" t="s">
        <v>19</v>
      </c>
      <c r="B49" s="74">
        <f>'KM-ANO'!$C$11*B11/TAX!$C$11</f>
        <v>93641359.349999994</v>
      </c>
      <c r="C49" s="74">
        <f>'KM-ANO'!$D$11*C11/TAX!$D$11</f>
        <v>96265715.700000003</v>
      </c>
      <c r="D49" s="74">
        <f>'KM-ANO'!$E$11*D11/TAX!$E$11</f>
        <v>99076824</v>
      </c>
      <c r="E49" s="74">
        <f>'KM-ANO'!$F$11*E11/TAX!$F$11</f>
        <v>102182335.75</v>
      </c>
      <c r="F49" s="80">
        <f>'KM-ANO'!$G$11*F11/TAX!$G$11</f>
        <v>0</v>
      </c>
      <c r="H49" s="1"/>
      <c r="I49" s="1"/>
      <c r="J49" s="1"/>
      <c r="K49" s="1"/>
      <c r="L49" s="1"/>
      <c r="M49" s="1"/>
      <c r="N49" s="1"/>
      <c r="O49" s="1"/>
      <c r="P49" s="1"/>
      <c r="U49" s="1"/>
      <c r="V49" s="1"/>
      <c r="X49" s="1"/>
      <c r="Y49" s="1"/>
      <c r="AA49" s="1"/>
      <c r="AB49" s="1"/>
      <c r="AD49" s="1"/>
      <c r="AE49" s="1"/>
      <c r="AG49" s="1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73" t="s">
        <v>17</v>
      </c>
      <c r="B50" s="74">
        <f>'KM-ANO'!$C$11*B12/TAX!$C$11</f>
        <v>18920921.25</v>
      </c>
      <c r="C50" s="74">
        <f>'KM-ANO'!$D$11*C12/TAX!$D$11</f>
        <v>19313615.199999999</v>
      </c>
      <c r="D50" s="74">
        <f>'KM-ANO'!$E$11*D12/TAX!$E$11</f>
        <v>19866850.300000001</v>
      </c>
      <c r="E50" s="74">
        <f>'KM-ANO'!$F$11*E12/TAX!$F$11</f>
        <v>20567053.100000001</v>
      </c>
      <c r="F50" s="80">
        <f>'KM-ANO'!$G$11*F12/TAX!$G$11</f>
        <v>0</v>
      </c>
      <c r="H50" s="1"/>
      <c r="I50" s="1"/>
      <c r="J50" s="1"/>
      <c r="K50" s="1"/>
      <c r="L50" s="1"/>
      <c r="M50" s="1"/>
      <c r="N50" s="1"/>
      <c r="O50" s="1"/>
      <c r="P50" s="1"/>
      <c r="U50" s="1"/>
      <c r="V50" s="1"/>
      <c r="X50" s="1"/>
      <c r="Y50" s="1"/>
      <c r="AA50" s="1"/>
      <c r="AB50" s="1"/>
      <c r="AD50" s="1"/>
      <c r="AE50" s="1"/>
      <c r="AG50" s="1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73" t="s">
        <v>29</v>
      </c>
      <c r="B51" s="74">
        <f>'KM-ANO'!$C$11*B13/TAX!$C$11</f>
        <v>55282555.625</v>
      </c>
      <c r="C51" s="74">
        <f>'KM-ANO'!$D$11*C13/TAX!$D$11</f>
        <v>56884456.75</v>
      </c>
      <c r="D51" s="74">
        <f>'KM-ANO'!$E$11*D13/TAX!$E$11</f>
        <v>58593775.350000001</v>
      </c>
      <c r="E51" s="74">
        <f>'KM-ANO'!$F$11*E13/TAX!$F$11</f>
        <v>60809056</v>
      </c>
      <c r="F51" s="80">
        <f>'KM-ANO'!$G$11*F13/TAX!$G$11</f>
        <v>0</v>
      </c>
      <c r="H51" s="1"/>
      <c r="I51" s="1"/>
      <c r="J51" s="1"/>
      <c r="K51" s="1"/>
      <c r="L51" s="1"/>
      <c r="M51" s="1"/>
      <c r="N51" s="1"/>
      <c r="O51" s="1"/>
      <c r="P51" s="1"/>
      <c r="U51" s="1"/>
      <c r="V51" s="1"/>
      <c r="X51" s="1"/>
      <c r="Y51" s="1"/>
      <c r="AA51" s="1"/>
      <c r="AB51" s="1"/>
      <c r="AD51" s="1"/>
      <c r="AE51" s="1"/>
      <c r="AG51" s="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78" t="s">
        <v>39</v>
      </c>
      <c r="B52" s="79">
        <f>SUM(B53:B61)</f>
        <v>1573661328.2500002</v>
      </c>
      <c r="C52" s="79">
        <f>SUM(C53:C61)</f>
        <v>1624668949.2000003</v>
      </c>
      <c r="D52" s="79">
        <f>SUM(D53:D61)</f>
        <v>1687356055.825</v>
      </c>
      <c r="E52" s="79">
        <f>SUM(E53:E61)</f>
        <v>1756982705.7750001</v>
      </c>
      <c r="F52" s="79">
        <f>SUM(F53:F61)</f>
        <v>0</v>
      </c>
      <c r="H52" s="1"/>
      <c r="I52" s="1"/>
      <c r="J52" s="1"/>
      <c r="K52" s="1"/>
      <c r="L52" s="1"/>
      <c r="M52" s="1"/>
      <c r="N52" s="1"/>
      <c r="O52" s="1"/>
      <c r="P52" s="1"/>
      <c r="U52" s="1"/>
      <c r="V52" s="1"/>
      <c r="X52" s="1"/>
      <c r="Y52" s="1"/>
      <c r="AA52" s="1"/>
      <c r="AB52" s="1"/>
      <c r="AD52" s="1"/>
      <c r="AE52" s="1"/>
      <c r="AG52" s="1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5" customFormat="1">
      <c r="A53" s="73" t="s">
        <v>35</v>
      </c>
      <c r="B53" s="74">
        <f>'KM-ANO'!$C$11*B15/TAX!$C$11</f>
        <v>69716047.5</v>
      </c>
      <c r="C53" s="74">
        <f>'KM-ANO'!$D$11*C15/TAX!$D$11</f>
        <v>73248420.849999994</v>
      </c>
      <c r="D53" s="74">
        <f>'KM-ANO'!$E$11*D15/TAX!$E$11</f>
        <v>77710107.474999994</v>
      </c>
      <c r="E53" s="74">
        <f>'KM-ANO'!$F$11*E15/TAX!$F$11</f>
        <v>83042835.150000006</v>
      </c>
      <c r="F53" s="80">
        <f>'KM-ANO'!$G$11*F15/TAX!$G$11</f>
        <v>0</v>
      </c>
      <c r="G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  <c r="FC53" s="32"/>
      <c r="FD53" s="32"/>
    </row>
    <row r="54" spans="1:190">
      <c r="A54" s="73" t="s">
        <v>31</v>
      </c>
      <c r="B54" s="74">
        <f>'KM-ANO'!$C$11*B16/TAX!$C$11</f>
        <v>309002865.60000002</v>
      </c>
      <c r="C54" s="74">
        <f>'KM-ANO'!$D$11*C16/TAX!$D$11</f>
        <v>319983786.64999998</v>
      </c>
      <c r="D54" s="74">
        <f>'KM-ANO'!$E$11*D16/TAX!$E$11</f>
        <v>332383367.25</v>
      </c>
      <c r="E54" s="74">
        <f>'KM-ANO'!$F$11*E16/TAX!$F$11</f>
        <v>346697272.35000002</v>
      </c>
      <c r="F54" s="80">
        <f>'KM-ANO'!$G$11*F16/TAX!$G$11</f>
        <v>0</v>
      </c>
      <c r="H54" s="1"/>
      <c r="I54" s="1"/>
      <c r="J54" s="1"/>
      <c r="K54" s="1"/>
      <c r="L54" s="1"/>
      <c r="M54" s="1"/>
      <c r="N54" s="1"/>
      <c r="O54" s="1"/>
      <c r="P54" s="1"/>
      <c r="U54" s="1"/>
      <c r="V54" s="1"/>
      <c r="X54" s="1"/>
      <c r="Y54" s="1"/>
      <c r="AA54" s="1"/>
      <c r="AB54" s="1"/>
      <c r="AD54" s="1"/>
      <c r="AE54" s="1"/>
      <c r="AG54" s="1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73" t="s">
        <v>27</v>
      </c>
      <c r="B55" s="74">
        <f>'KM-ANO'!$C$11*B17/TAX!$C$11</f>
        <v>327880726.25</v>
      </c>
      <c r="C55" s="74">
        <f>'KM-ANO'!$D$11*C17/TAX!$D$11</f>
        <v>337830065.10000002</v>
      </c>
      <c r="D55" s="74">
        <f>'KM-ANO'!$E$11*D17/TAX!$E$11</f>
        <v>349422259.44999999</v>
      </c>
      <c r="E55" s="74">
        <f>'KM-ANO'!$F$11*E17/TAX!$F$11</f>
        <v>361110872.10000002</v>
      </c>
      <c r="F55" s="80">
        <f>'KM-ANO'!$G$11*F17/TAX!$G$11</f>
        <v>0</v>
      </c>
      <c r="H55" s="1"/>
      <c r="I55" s="1"/>
      <c r="J55" s="1"/>
      <c r="K55" s="1"/>
      <c r="L55" s="1"/>
      <c r="M55" s="1"/>
      <c r="N55" s="1"/>
      <c r="O55" s="1"/>
      <c r="P55" s="1"/>
      <c r="U55" s="1"/>
      <c r="V55" s="1"/>
      <c r="X55" s="1"/>
      <c r="Y55" s="1"/>
      <c r="AA55" s="1"/>
      <c r="AB55" s="1"/>
      <c r="AD55" s="1"/>
      <c r="AE55" s="1"/>
      <c r="AG55" s="1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73" t="s">
        <v>33</v>
      </c>
      <c r="B56" s="74">
        <f>'KM-ANO'!$C$11*B18/TAX!$C$11</f>
        <v>204449154.52500001</v>
      </c>
      <c r="C56" s="74">
        <f>'KM-ANO'!$D$11*C18/TAX!$D$11</f>
        <v>211232603.17500001</v>
      </c>
      <c r="D56" s="74">
        <f>'KM-ANO'!$E$11*D18/TAX!$E$11</f>
        <v>219421840</v>
      </c>
      <c r="E56" s="74">
        <f>'KM-ANO'!$F$11*E18/TAX!$F$11</f>
        <v>228375402.47499999</v>
      </c>
      <c r="F56" s="80">
        <f>'KM-ANO'!$G$11*F18/TAX!$G$11</f>
        <v>0</v>
      </c>
      <c r="H56" s="1"/>
      <c r="I56" s="1"/>
      <c r="J56" s="1"/>
      <c r="K56" s="1"/>
      <c r="L56" s="1"/>
      <c r="M56" s="1"/>
      <c r="N56" s="1"/>
      <c r="O56" s="1"/>
      <c r="P56" s="1"/>
      <c r="U56" s="1"/>
      <c r="V56" s="1"/>
      <c r="X56" s="1"/>
      <c r="Y56" s="1"/>
      <c r="AA56" s="1"/>
      <c r="AB56" s="1"/>
      <c r="AD56" s="1"/>
      <c r="AE56" s="1"/>
      <c r="AG56" s="1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73" t="s">
        <v>34</v>
      </c>
      <c r="B57" s="74">
        <f>'KM-ANO'!$C$11*B19/TAX!$C$11</f>
        <v>117207442.825</v>
      </c>
      <c r="C57" s="74">
        <f>'KM-ANO'!$D$11*C19/TAX!$D$11</f>
        <v>121372619.77500001</v>
      </c>
      <c r="D57" s="74">
        <f>'KM-ANO'!$E$11*D19/TAX!$E$11</f>
        <v>126533807.125</v>
      </c>
      <c r="E57" s="74">
        <f>'KM-ANO'!$F$11*E19/TAX!$F$11</f>
        <v>131900468.425</v>
      </c>
      <c r="F57" s="80">
        <f>'KM-ANO'!$G$11*F19/TAX!$G$11</f>
        <v>0</v>
      </c>
      <c r="H57" s="1"/>
      <c r="I57" s="1"/>
      <c r="J57" s="1"/>
      <c r="K57" s="1"/>
      <c r="L57" s="1"/>
      <c r="M57" s="1"/>
      <c r="N57" s="1"/>
      <c r="O57" s="1"/>
      <c r="P57" s="1"/>
      <c r="U57" s="1"/>
      <c r="V57" s="1"/>
      <c r="X57" s="1"/>
      <c r="Y57" s="1"/>
      <c r="AA57" s="1"/>
      <c r="AB57" s="1"/>
      <c r="AD57" s="1"/>
      <c r="AE57" s="1"/>
      <c r="AG57" s="1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73" t="s">
        <v>30</v>
      </c>
      <c r="B58" s="74">
        <f>'KM-ANO'!$C$11*B20/TAX!$C$11</f>
        <v>248039821.15000001</v>
      </c>
      <c r="C58" s="74">
        <f>'KM-ANO'!$D$11*C20/TAX!$D$11</f>
        <v>254994810.125</v>
      </c>
      <c r="D58" s="74">
        <f>'KM-ANO'!$E$11*D20/TAX!$E$11</f>
        <v>264951637.77500001</v>
      </c>
      <c r="E58" s="74">
        <f>'KM-ANO'!$F$11*E20/TAX!$F$11</f>
        <v>276607954.97500002</v>
      </c>
      <c r="F58" s="80">
        <f>'KM-ANO'!$G$11*F20/TAX!$G$11</f>
        <v>0</v>
      </c>
      <c r="H58" s="1"/>
      <c r="I58" s="1"/>
      <c r="J58" s="1"/>
      <c r="K58" s="1"/>
      <c r="L58" s="1"/>
      <c r="M58" s="1"/>
      <c r="N58" s="1"/>
      <c r="O58" s="1"/>
      <c r="P58" s="1"/>
      <c r="U58" s="1"/>
      <c r="V58" s="1"/>
      <c r="X58" s="1"/>
      <c r="Y58" s="1"/>
      <c r="AA58" s="1"/>
      <c r="AB58" s="1"/>
      <c r="AD58" s="1"/>
      <c r="AE58" s="1"/>
      <c r="AG58" s="1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73" t="s">
        <v>36</v>
      </c>
      <c r="B59" s="74">
        <f>'KM-ANO'!$C$11*B21/TAX!$C$11</f>
        <v>132851780.05</v>
      </c>
      <c r="C59" s="74">
        <f>'KM-ANO'!$D$11*C21/TAX!$D$11</f>
        <v>136329157.52500001</v>
      </c>
      <c r="D59" s="74">
        <f>'KM-ANO'!$E$11*D21/TAX!$E$11</f>
        <v>141112862.55000001</v>
      </c>
      <c r="E59" s="74">
        <f>'KM-ANO'!$F$11*E21/TAX!$F$11</f>
        <v>145780257.15000001</v>
      </c>
      <c r="F59" s="80">
        <f>'KM-ANO'!$G$11*F21/TAX!$G$11</f>
        <v>0</v>
      </c>
      <c r="H59" s="1"/>
      <c r="I59" s="1"/>
      <c r="J59" s="1"/>
      <c r="K59" s="1"/>
      <c r="L59" s="1"/>
      <c r="M59" s="1"/>
      <c r="N59" s="1"/>
      <c r="O59" s="1"/>
      <c r="P59" s="1"/>
      <c r="U59" s="1"/>
      <c r="V59" s="1"/>
      <c r="X59" s="1"/>
      <c r="Y59" s="1"/>
      <c r="AA59" s="1"/>
      <c r="AB59" s="1"/>
      <c r="AD59" s="1"/>
      <c r="AE59" s="1"/>
      <c r="AG59" s="1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73" t="s">
        <v>21</v>
      </c>
      <c r="B60" s="74">
        <f>'KM-ANO'!$C$11*B22/TAX!$C$11</f>
        <v>104263520.075</v>
      </c>
      <c r="C60" s="74">
        <f>'KM-ANO'!$D$11*C22/TAX!$D$11</f>
        <v>107167770.325</v>
      </c>
      <c r="D60" s="74">
        <f>'KM-ANO'!$E$11*D22/TAX!$E$11</f>
        <v>110654040.75</v>
      </c>
      <c r="E60" s="74">
        <f>'KM-ANO'!$F$11*E22/TAX!$F$11</f>
        <v>114872575.40000001</v>
      </c>
      <c r="F60" s="80">
        <f>'KM-ANO'!$G$11*F22/TAX!$G$11</f>
        <v>0</v>
      </c>
      <c r="H60" s="1"/>
      <c r="I60" s="1"/>
      <c r="J60" s="1"/>
      <c r="K60" s="1"/>
      <c r="L60" s="1"/>
      <c r="M60" s="1"/>
      <c r="N60" s="1"/>
      <c r="O60" s="1"/>
      <c r="P60" s="1"/>
      <c r="U60" s="1"/>
      <c r="V60" s="1"/>
      <c r="X60" s="1"/>
      <c r="Y60" s="1"/>
      <c r="AA60" s="1"/>
      <c r="AB60" s="1"/>
      <c r="AD60" s="1"/>
      <c r="AE60" s="1"/>
      <c r="AG60" s="1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73" t="s">
        <v>32</v>
      </c>
      <c r="B61" s="74">
        <f>'KM-ANO'!$C$11*B23/TAX!$C$11</f>
        <v>60249970.274999999</v>
      </c>
      <c r="C61" s="74">
        <f>'KM-ANO'!$D$11*C23/TAX!$D$11</f>
        <v>62509715.674999997</v>
      </c>
      <c r="D61" s="74">
        <f>'KM-ANO'!$E$11*D23/TAX!$E$11</f>
        <v>65166133.450000003</v>
      </c>
      <c r="E61" s="74">
        <f>'KM-ANO'!$F$11*E23/TAX!$F$11</f>
        <v>68595067.75</v>
      </c>
      <c r="F61" s="80">
        <f>'KM-ANO'!$G$11*F23/TAX!$G$11</f>
        <v>0</v>
      </c>
      <c r="H61" s="1"/>
      <c r="I61" s="1"/>
      <c r="J61" s="1"/>
      <c r="K61" s="1"/>
      <c r="L61" s="1"/>
      <c r="M61" s="1"/>
      <c r="N61" s="1"/>
      <c r="O61" s="1"/>
      <c r="P61" s="1"/>
      <c r="U61" s="1"/>
      <c r="V61" s="1"/>
      <c r="X61" s="1"/>
      <c r="Y61" s="1"/>
      <c r="AA61" s="1"/>
      <c r="AB61" s="1"/>
      <c r="AD61" s="1"/>
      <c r="AE61" s="1"/>
      <c r="AG61" s="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78" t="s">
        <v>40</v>
      </c>
      <c r="B62" s="79">
        <f>SUM(B63:B66)</f>
        <v>2036646091.1500001</v>
      </c>
      <c r="C62" s="79">
        <f>SUM(C63:C66)</f>
        <v>2096467093.5999999</v>
      </c>
      <c r="D62" s="79">
        <f>SUM(D63:D66)</f>
        <v>2168642275.8000002</v>
      </c>
      <c r="E62" s="79">
        <f>SUM(E63:E66)</f>
        <v>2253079665.9250002</v>
      </c>
      <c r="F62" s="79">
        <f>SUM(F63:F66)</f>
        <v>0</v>
      </c>
      <c r="H62" s="1"/>
      <c r="I62" s="1"/>
      <c r="J62" s="1"/>
      <c r="K62" s="1"/>
      <c r="L62" s="1"/>
      <c r="M62" s="1"/>
      <c r="N62" s="1"/>
      <c r="O62" s="1"/>
      <c r="P62" s="1"/>
      <c r="U62" s="1"/>
      <c r="V62" s="1"/>
      <c r="X62" s="1"/>
      <c r="Y62" s="1"/>
      <c r="AA62" s="1"/>
      <c r="AB62" s="1"/>
      <c r="AD62" s="1"/>
      <c r="AE62" s="1"/>
      <c r="AG62" s="1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5" customFormat="1">
      <c r="A63" s="73" t="s">
        <v>26</v>
      </c>
      <c r="B63" s="74">
        <f>'KM-ANO'!$C$11*B25/TAX!$C$11</f>
        <v>105813467.65000001</v>
      </c>
      <c r="C63" s="74">
        <f>'KM-ANO'!$D$11*C25/TAX!$D$11</f>
        <v>108974677.34999999</v>
      </c>
      <c r="D63" s="74">
        <f>'KM-ANO'!$E$11*D25/TAX!$E$11</f>
        <v>112540516.27500001</v>
      </c>
      <c r="E63" s="74">
        <f>'KM-ANO'!$F$11*E25/TAX!$F$11</f>
        <v>117095110.825</v>
      </c>
      <c r="F63" s="80">
        <f>'KM-ANO'!$G$11*F25/TAX!$G$11</f>
        <v>0</v>
      </c>
      <c r="G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2"/>
      <c r="FB63" s="32"/>
      <c r="FC63" s="32"/>
      <c r="FD63" s="32"/>
    </row>
    <row r="64" spans="1:190">
      <c r="A64" s="73" t="s">
        <v>18</v>
      </c>
      <c r="B64" s="74">
        <f>'KM-ANO'!$C$11*B26/TAX!$C$11</f>
        <v>599078023.22500002</v>
      </c>
      <c r="C64" s="74">
        <f>'KM-ANO'!$D$11*C26/TAX!$D$11</f>
        <v>615821809.89999998</v>
      </c>
      <c r="D64" s="74">
        <f>'KM-ANO'!$E$11*D26/TAX!$E$11</f>
        <v>635343239.29999995</v>
      </c>
      <c r="E64" s="74">
        <f>'KM-ANO'!$F$11*E26/TAX!$F$11</f>
        <v>657679053.35000002</v>
      </c>
      <c r="F64" s="80">
        <f>'KM-ANO'!$G$11*F26/TAX!$G$11</f>
        <v>0</v>
      </c>
      <c r="H64" s="1"/>
      <c r="I64" s="1"/>
      <c r="J64" s="1"/>
      <c r="K64" s="1"/>
      <c r="L64" s="1"/>
      <c r="M64" s="1"/>
      <c r="N64" s="1"/>
      <c r="O64" s="1"/>
      <c r="P64" s="1"/>
      <c r="U64" s="1"/>
      <c r="V64" s="1"/>
      <c r="X64" s="1"/>
      <c r="Y64" s="1"/>
      <c r="AA64" s="1"/>
      <c r="AB64" s="1"/>
      <c r="AD64" s="1"/>
      <c r="AE64" s="1"/>
      <c r="AG64" s="1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73" t="s">
        <v>12</v>
      </c>
      <c r="B65" s="74">
        <f>'KM-ANO'!$C$11*B27/TAX!$C$11</f>
        <v>227140920.59999999</v>
      </c>
      <c r="C65" s="74">
        <f>'KM-ANO'!$D$11*C27/TAX!$D$11</f>
        <v>234666696.55000001</v>
      </c>
      <c r="D65" s="74">
        <f>'KM-ANO'!$E$11*D27/TAX!$E$11</f>
        <v>244730941.67500001</v>
      </c>
      <c r="E65" s="74">
        <f>'KM-ANO'!$F$11*E27/TAX!$F$11</f>
        <v>257768708.44999999</v>
      </c>
      <c r="F65" s="80">
        <f>'KM-ANO'!$G$11*F27/TAX!$G$11</f>
        <v>0</v>
      </c>
      <c r="H65" s="1"/>
      <c r="I65" s="1"/>
      <c r="J65" s="1"/>
      <c r="K65" s="1"/>
      <c r="L65" s="1"/>
      <c r="M65" s="1"/>
      <c r="N65" s="1"/>
      <c r="O65" s="1"/>
      <c r="P65" s="1"/>
      <c r="U65" s="1"/>
      <c r="V65" s="1"/>
      <c r="X65" s="1"/>
      <c r="Y65" s="1"/>
      <c r="AA65" s="1"/>
      <c r="AB65" s="1"/>
      <c r="AD65" s="1"/>
      <c r="AE65" s="1"/>
      <c r="AG65" s="1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73" t="s">
        <v>10</v>
      </c>
      <c r="B66" s="74">
        <f>'KM-ANO'!$C$11*B28/TAX!$C$11</f>
        <v>1104613679.675</v>
      </c>
      <c r="C66" s="74">
        <f>'KM-ANO'!$D$11*C28/TAX!$D$11</f>
        <v>1137003909.8</v>
      </c>
      <c r="D66" s="74">
        <f>'KM-ANO'!$E$11*D28/TAX!$E$11</f>
        <v>1176027578.55</v>
      </c>
      <c r="E66" s="74">
        <f>'KM-ANO'!$F$11*E28/TAX!$F$11</f>
        <v>1220536793.3</v>
      </c>
      <c r="F66" s="80">
        <f>'KM-ANO'!$G$11*F28/TAX!$G$11</f>
        <v>0</v>
      </c>
      <c r="H66" s="1"/>
      <c r="I66" s="1"/>
      <c r="J66" s="1"/>
      <c r="K66" s="1"/>
      <c r="L66" s="1"/>
      <c r="M66" s="1"/>
      <c r="N66" s="1"/>
      <c r="O66" s="1"/>
      <c r="P66" s="1"/>
      <c r="U66" s="1"/>
      <c r="V66" s="1"/>
      <c r="X66" s="1"/>
      <c r="Y66" s="1"/>
      <c r="AA66" s="1"/>
      <c r="AB66" s="1"/>
      <c r="AD66" s="1"/>
      <c r="AE66" s="1"/>
      <c r="AG66" s="1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78" t="s">
        <v>41</v>
      </c>
      <c r="B67" s="79">
        <f>SUM(B68:B70)</f>
        <v>739622205.02499998</v>
      </c>
      <c r="C67" s="79">
        <f>SUM(C68:C70)</f>
        <v>757507565.6500001</v>
      </c>
      <c r="D67" s="79">
        <f>SUM(D68:D70)</f>
        <v>777344226.7249999</v>
      </c>
      <c r="E67" s="79">
        <f>SUM(E68:E70)</f>
        <v>800601163.17499995</v>
      </c>
      <c r="F67" s="79">
        <f>SUM(F68:F70)</f>
        <v>0</v>
      </c>
      <c r="H67" s="1"/>
      <c r="I67" s="1"/>
      <c r="J67" s="1"/>
      <c r="K67" s="1"/>
      <c r="L67" s="1"/>
      <c r="M67" s="1"/>
      <c r="N67" s="1"/>
      <c r="O67" s="1"/>
      <c r="P67" s="1"/>
      <c r="U67" s="1"/>
      <c r="V67" s="1"/>
      <c r="X67" s="1"/>
      <c r="Y67" s="1"/>
      <c r="AA67" s="1"/>
      <c r="AB67" s="1"/>
      <c r="AD67" s="1"/>
      <c r="AE67" s="1"/>
      <c r="AG67" s="1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5" customFormat="1">
      <c r="A68" s="73" t="s">
        <v>22</v>
      </c>
      <c r="B68" s="74">
        <f>'KM-ANO'!$C$11*B30/TAX!$C$11</f>
        <v>276492346.625</v>
      </c>
      <c r="C68" s="74">
        <f>'KM-ANO'!$D$11*C30/TAX!$D$11</f>
        <v>284227340.92500001</v>
      </c>
      <c r="D68" s="74">
        <f>'KM-ANO'!$E$11*D30/TAX!$E$11</f>
        <v>293238707.57499999</v>
      </c>
      <c r="E68" s="74">
        <f>'KM-ANO'!$F$11*E30/TAX!$F$11</f>
        <v>303204194.14999998</v>
      </c>
      <c r="F68" s="80">
        <f>'KM-ANO'!$G$11*F30/TAX!$G$11</f>
        <v>0</v>
      </c>
      <c r="G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</row>
    <row r="69" spans="1:190">
      <c r="A69" s="73" t="s">
        <v>13</v>
      </c>
      <c r="B69" s="74">
        <f>'KM-ANO'!$C$11*B31/TAX!$C$11</f>
        <v>256111811.44999999</v>
      </c>
      <c r="C69" s="74">
        <f>'KM-ANO'!$D$11*C31/TAX!$D$11</f>
        <v>261057695.80000001</v>
      </c>
      <c r="D69" s="74">
        <f>'KM-ANO'!$E$11*D31/TAX!$E$11</f>
        <v>266316705.59999999</v>
      </c>
      <c r="E69" s="74">
        <f>'KM-ANO'!$F$11*E31/TAX!$F$11</f>
        <v>272491923.27499998</v>
      </c>
      <c r="F69" s="80">
        <f>'KM-ANO'!$G$11*F31/TAX!$G$11</f>
        <v>0</v>
      </c>
      <c r="H69" s="1"/>
      <c r="I69" s="1"/>
      <c r="J69" s="1"/>
      <c r="K69" s="1"/>
      <c r="L69" s="1"/>
      <c r="M69" s="1"/>
      <c r="N69" s="1"/>
      <c r="O69" s="1"/>
      <c r="P69" s="1"/>
      <c r="U69" s="1"/>
      <c r="V69" s="1"/>
      <c r="X69" s="1"/>
      <c r="Y69" s="1"/>
      <c r="AA69" s="1"/>
      <c r="AB69" s="1"/>
      <c r="AD69" s="1"/>
      <c r="AE69" s="1"/>
      <c r="AG69" s="1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73" t="s">
        <v>14</v>
      </c>
      <c r="B70" s="74">
        <f>'KM-ANO'!$C$11*B32/TAX!$C$11</f>
        <v>207018046.94999999</v>
      </c>
      <c r="C70" s="74">
        <f>'KM-ANO'!$D$11*C32/TAX!$D$11</f>
        <v>212222528.92500001</v>
      </c>
      <c r="D70" s="74">
        <f>'KM-ANO'!$E$11*D32/TAX!$E$11</f>
        <v>217788813.55000001</v>
      </c>
      <c r="E70" s="74">
        <f>'KM-ANO'!$F$11*E32/TAX!$F$11</f>
        <v>224905045.75</v>
      </c>
      <c r="F70" s="80">
        <f>'KM-ANO'!$G$11*F32/TAX!$G$11</f>
        <v>0</v>
      </c>
      <c r="H70" s="1"/>
      <c r="I70" s="1"/>
      <c r="J70" s="1"/>
      <c r="K70" s="1"/>
      <c r="L70" s="1"/>
      <c r="M70" s="1"/>
      <c r="N70" s="1"/>
      <c r="O70" s="1"/>
      <c r="P70" s="1"/>
      <c r="U70" s="1"/>
      <c r="V70" s="1"/>
      <c r="X70" s="1"/>
      <c r="Y70" s="1"/>
      <c r="AA70" s="1"/>
      <c r="AB70" s="1"/>
      <c r="AD70" s="1"/>
      <c r="AE70" s="1"/>
      <c r="AG70" s="1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78" t="s">
        <v>42</v>
      </c>
      <c r="B71" s="79">
        <f>SUM(B72:B75)</f>
        <v>489584044.40000004</v>
      </c>
      <c r="C71" s="79">
        <f>SUM(C72:C75)</f>
        <v>504162163.72500002</v>
      </c>
      <c r="D71" s="79">
        <f>SUM(D72:D75)</f>
        <v>519896132.52499998</v>
      </c>
      <c r="E71" s="79">
        <f>SUM(E72:E75)</f>
        <v>538708934.22500002</v>
      </c>
      <c r="F71" s="79">
        <f>SUM(F72:F75)</f>
        <v>0</v>
      </c>
      <c r="H71" s="1"/>
      <c r="I71" s="1"/>
      <c r="J71" s="1"/>
      <c r="K71" s="1"/>
      <c r="L71" s="1"/>
      <c r="M71" s="1"/>
      <c r="N71" s="1"/>
      <c r="O71" s="1"/>
      <c r="P71" s="1"/>
      <c r="U71" s="1"/>
      <c r="V71" s="1"/>
      <c r="X71" s="1"/>
      <c r="Y71" s="1"/>
      <c r="AA71" s="1"/>
      <c r="AB71" s="1"/>
      <c r="AD71" s="1"/>
      <c r="AE71" s="1"/>
      <c r="AG71" s="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5" customFormat="1">
      <c r="A72" s="73" t="s">
        <v>11</v>
      </c>
      <c r="B72" s="74">
        <f>'KM-ANO'!$C$11*B34/TAX!$C$11</f>
        <v>45437825.950000003</v>
      </c>
      <c r="C72" s="74">
        <f>'KM-ANO'!$D$11*C34/TAX!$D$11</f>
        <v>47324067.450000003</v>
      </c>
      <c r="D72" s="74">
        <f>'KM-ANO'!$E$11*D34/TAX!$E$11</f>
        <v>49470544.75</v>
      </c>
      <c r="E72" s="74">
        <f>'KM-ANO'!$F$11*E34/TAX!$F$11</f>
        <v>52630584.325000003</v>
      </c>
      <c r="F72" s="80">
        <f>'KM-ANO'!$G$11*F34/TAX!$G$11</f>
        <v>0</v>
      </c>
      <c r="G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</row>
    <row r="73" spans="1:190">
      <c r="A73" s="73" t="s">
        <v>20</v>
      </c>
      <c r="B73" s="74">
        <f>'KM-ANO'!$C$11*B35/TAX!$C$11</f>
        <v>207842517.02500001</v>
      </c>
      <c r="C73" s="74">
        <f>'KM-ANO'!$D$11*C35/TAX!$D$11</f>
        <v>212976791.5</v>
      </c>
      <c r="D73" s="74">
        <f>'KM-ANO'!$E$11*D35/TAX!$E$11</f>
        <v>219417861.57499999</v>
      </c>
      <c r="E73" s="74">
        <f>'KM-ANO'!$F$11*E35/TAX!$F$11</f>
        <v>227260975.42500001</v>
      </c>
      <c r="F73" s="80">
        <f>'KM-ANO'!$G$11*F35/TAX!$G$11</f>
        <v>0</v>
      </c>
      <c r="H73" s="1"/>
      <c r="I73" s="1"/>
      <c r="J73" s="1"/>
      <c r="K73" s="1"/>
      <c r="L73" s="1"/>
      <c r="M73" s="1"/>
      <c r="N73" s="1"/>
      <c r="O73" s="1"/>
      <c r="P73" s="1"/>
      <c r="U73" s="1"/>
      <c r="V73" s="1"/>
      <c r="X73" s="1"/>
      <c r="Y73" s="1"/>
      <c r="AA73" s="1"/>
      <c r="AB73" s="1"/>
      <c r="AD73" s="1"/>
      <c r="AE73" s="1"/>
      <c r="AG73" s="1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73" t="s">
        <v>24</v>
      </c>
      <c r="B74" s="74">
        <f>'KM-ANO'!$C$11*B36/TAX!$C$11</f>
        <v>148453758.75</v>
      </c>
      <c r="C74" s="74">
        <f>'KM-ANO'!$D$11*C36/TAX!$D$11</f>
        <v>153623371</v>
      </c>
      <c r="D74" s="74">
        <f>'KM-ANO'!$E$11*D36/TAX!$E$11</f>
        <v>158624485.25</v>
      </c>
      <c r="E74" s="74">
        <f>'KM-ANO'!$F$11*E36/TAX!$F$11</f>
        <v>163719443.52500001</v>
      </c>
      <c r="F74" s="80">
        <f>'KM-ANO'!$G$11*F36/TAX!$G$11</f>
        <v>0</v>
      </c>
      <c r="H74" s="1"/>
      <c r="I74" s="1"/>
      <c r="J74" s="1"/>
      <c r="K74" s="1"/>
      <c r="L74" s="1"/>
      <c r="M74" s="1"/>
      <c r="N74" s="1"/>
      <c r="O74" s="1"/>
      <c r="P74" s="1"/>
      <c r="U74" s="1"/>
      <c r="V74" s="1"/>
      <c r="X74" s="1"/>
      <c r="Y74" s="1"/>
      <c r="AA74" s="1"/>
      <c r="AB74" s="1"/>
      <c r="AD74" s="1"/>
      <c r="AE74" s="1"/>
      <c r="AG74" s="1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73" t="s">
        <v>25</v>
      </c>
      <c r="B75" s="74">
        <f>'KM-ANO'!$C$11*B37/TAX!$C$11</f>
        <v>87849942.674999997</v>
      </c>
      <c r="C75" s="74">
        <f>'KM-ANO'!$D$11*C37/TAX!$D$11</f>
        <v>90237933.775000006</v>
      </c>
      <c r="D75" s="74">
        <f>'KM-ANO'!$E$11*D37/TAX!$E$11</f>
        <v>92383240.950000003</v>
      </c>
      <c r="E75" s="74">
        <f>'KM-ANO'!$F$11*E37/TAX!$F$11</f>
        <v>95097930.950000003</v>
      </c>
      <c r="F75" s="80">
        <f>'KM-ANO'!$G$11*F37/TAX!$G$11</f>
        <v>0</v>
      </c>
      <c r="H75" s="1"/>
      <c r="I75" s="1"/>
      <c r="J75" s="1"/>
      <c r="K75" s="1"/>
      <c r="L75" s="1"/>
      <c r="M75" s="1"/>
      <c r="N75" s="1"/>
      <c r="O75" s="1"/>
      <c r="P75" s="1"/>
      <c r="U75" s="1"/>
      <c r="V75" s="1"/>
      <c r="X75" s="1"/>
      <c r="Y75" s="1"/>
      <c r="AA75" s="1"/>
      <c r="AB75" s="1"/>
      <c r="AD75" s="1"/>
      <c r="AE75" s="1"/>
      <c r="AG75" s="1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40"/>
      <c r="K76" s="140"/>
      <c r="L76" s="1"/>
      <c r="M76" s="140"/>
      <c r="N76" s="140"/>
      <c r="O76" s="1"/>
      <c r="P76" s="140"/>
      <c r="Q76" s="140"/>
      <c r="S76" s="140"/>
      <c r="U76" s="1"/>
      <c r="V76" s="1"/>
      <c r="X76" s="1"/>
      <c r="Y76" s="1"/>
      <c r="AA76" s="1"/>
      <c r="AB76" s="1"/>
      <c r="AD76" s="1"/>
      <c r="AE76" s="1"/>
      <c r="AG76" s="1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</row>
    <row r="77" spans="1:190">
      <c r="I77" s="1"/>
      <c r="J77" s="140"/>
      <c r="K77" s="140"/>
      <c r="L77" s="1"/>
      <c r="M77" s="140"/>
      <c r="N77" s="140"/>
      <c r="O77" s="1"/>
      <c r="P77" s="140"/>
      <c r="Q77" s="140"/>
      <c r="S77" s="140"/>
      <c r="U77" s="1"/>
      <c r="V77" s="1"/>
      <c r="X77" s="1"/>
      <c r="Y77" s="1"/>
      <c r="AA77" s="1"/>
      <c r="AB77" s="1"/>
      <c r="AD77" s="1"/>
      <c r="AE77" s="1"/>
      <c r="AG77" s="1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</row>
    <row r="78" spans="1:190">
      <c r="I78" s="1"/>
      <c r="J78" s="140"/>
      <c r="K78" s="140"/>
      <c r="L78" s="1"/>
      <c r="M78" s="140"/>
      <c r="N78" s="140"/>
      <c r="O78" s="1"/>
      <c r="P78" s="140"/>
      <c r="Q78" s="140"/>
      <c r="S78" s="140"/>
      <c r="U78" s="1"/>
      <c r="V78" s="1"/>
      <c r="X78" s="1"/>
      <c r="Y78" s="1"/>
      <c r="AA78" s="1"/>
      <c r="AB78" s="1"/>
      <c r="AD78" s="1"/>
      <c r="AE78" s="1"/>
      <c r="AG78" s="1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</row>
    <row r="79" spans="1:190">
      <c r="I79" s="1"/>
      <c r="J79" s="140"/>
      <c r="K79" s="140"/>
      <c r="L79" s="1"/>
      <c r="M79" s="140"/>
      <c r="N79" s="140"/>
      <c r="O79" s="1"/>
      <c r="P79" s="140"/>
      <c r="Q79" s="140"/>
      <c r="S79" s="140"/>
      <c r="U79" s="1"/>
      <c r="V79" s="1"/>
      <c r="X79" s="1"/>
      <c r="Y79" s="1"/>
      <c r="AA79" s="1"/>
      <c r="AB79" s="1"/>
      <c r="AD79" s="1"/>
      <c r="AE79" s="1"/>
      <c r="AG79" s="1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</row>
    <row r="80" spans="1:190">
      <c r="I80" s="1"/>
      <c r="J80" s="140"/>
      <c r="K80" s="140"/>
      <c r="L80" s="1"/>
      <c r="M80" s="140"/>
      <c r="N80" s="140"/>
      <c r="O80" s="1"/>
      <c r="P80" s="140"/>
      <c r="Q80" s="140"/>
      <c r="S80" s="140"/>
      <c r="U80" s="1"/>
      <c r="V80" s="1"/>
      <c r="X80" s="1"/>
      <c r="Y80" s="1"/>
      <c r="AA80" s="1"/>
      <c r="AB80" s="1"/>
      <c r="AD80" s="1"/>
      <c r="AE80" s="1"/>
      <c r="AG80" s="1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</row>
    <row r="81" spans="9:190">
      <c r="I81" s="1"/>
      <c r="J81" s="140"/>
      <c r="K81" s="140"/>
      <c r="L81" s="1"/>
      <c r="M81" s="140"/>
      <c r="N81" s="140"/>
      <c r="O81" s="1"/>
      <c r="P81" s="140"/>
      <c r="Q81" s="140"/>
      <c r="S81" s="140"/>
      <c r="U81" s="1"/>
      <c r="V81" s="1"/>
      <c r="X81" s="1"/>
      <c r="Y81" s="1"/>
      <c r="AA81" s="1"/>
      <c r="AB81" s="1"/>
      <c r="AD81" s="1"/>
      <c r="AE81" s="1"/>
      <c r="AG81" s="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9:190">
      <c r="I82" s="8"/>
      <c r="J82" s="1"/>
      <c r="K82" s="1"/>
      <c r="L82" s="1"/>
      <c r="M82" s="1"/>
      <c r="N82" s="140"/>
      <c r="O82" s="140"/>
      <c r="P82" s="1"/>
      <c r="Q82" s="140"/>
      <c r="R82" s="140"/>
      <c r="T82" s="140"/>
      <c r="V82" s="1"/>
      <c r="W82" s="140"/>
      <c r="Y82" s="1"/>
      <c r="Z82" s="140"/>
      <c r="AA82" s="1"/>
      <c r="AB82" s="1"/>
      <c r="AD82" s="1"/>
      <c r="AE82" s="1"/>
      <c r="AG82" s="1"/>
      <c r="GB82"/>
      <c r="GC82"/>
      <c r="GD82"/>
      <c r="GE82"/>
      <c r="GF82"/>
      <c r="GG82"/>
      <c r="GH82"/>
    </row>
  </sheetData>
  <mergeCells count="3">
    <mergeCell ref="A41:A42"/>
    <mergeCell ref="B2:F2"/>
    <mergeCell ref="A3:A4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XEK82"/>
  <sheetViews>
    <sheetView topLeftCell="A30" workbookViewId="0">
      <selection activeCell="A30" sqref="A1:A1048576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2.85546875" style="7" bestFit="1" customWidth="1"/>
    <col min="4" max="4" width="15.28515625" style="7" bestFit="1" customWidth="1"/>
    <col min="5" max="5" width="14.85546875" style="7" bestFit="1" customWidth="1"/>
    <col min="6" max="6" width="16" style="7" customWidth="1"/>
    <col min="7" max="8" width="12.7109375" style="7" bestFit="1" customWidth="1"/>
    <col min="9" max="9" width="14.5703125" style="7" bestFit="1" customWidth="1"/>
    <col min="10" max="14" width="12.7109375" style="7" bestFit="1" customWidth="1"/>
    <col min="15" max="15" width="14.5703125" style="7" bestFit="1" customWidth="1"/>
    <col min="16" max="16" width="11.42578125" style="7" bestFit="1" customWidth="1"/>
    <col min="17" max="17" width="6.5703125" style="1" bestFit="1" customWidth="1"/>
    <col min="18" max="18" width="12.5703125" style="1" customWidth="1"/>
    <col min="19" max="19" width="15.140625" style="1" customWidth="1"/>
    <col min="20" max="20" width="11.5703125" style="1" customWidth="1"/>
    <col min="21" max="21" width="16.140625" style="140" customWidth="1"/>
    <col min="22" max="22" width="13.42578125" style="140" customWidth="1"/>
    <col min="23" max="23" width="14.42578125" style="1" customWidth="1"/>
    <col min="24" max="24" width="14.28515625" style="140" customWidth="1"/>
    <col min="25" max="25" width="8.85546875" style="140"/>
    <col min="26" max="26" width="8.85546875" style="1"/>
    <col min="27" max="28" width="8.85546875" style="140"/>
    <col min="29" max="29" width="8.85546875" style="1"/>
    <col min="30" max="31" width="8.85546875" style="140"/>
    <col min="32" max="32" width="8.85546875" style="1"/>
    <col min="33" max="33" width="8.85546875" style="140"/>
    <col min="34" max="190" width="8.85546875" style="1"/>
  </cols>
  <sheetData>
    <row r="1" spans="1:16365" s="1" customFormat="1">
      <c r="A1" s="7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  <c r="U1" s="140"/>
      <c r="V1" s="140"/>
      <c r="X1" s="140"/>
      <c r="Y1" s="140"/>
      <c r="AA1" s="140"/>
      <c r="AB1" s="140"/>
      <c r="AD1" s="140"/>
      <c r="AE1" s="140"/>
      <c r="AG1" s="140"/>
    </row>
    <row r="2" spans="1:16365" s="1" customFormat="1" ht="15.75">
      <c r="A2" s="112" t="s">
        <v>138</v>
      </c>
      <c r="B2" s="408" t="s">
        <v>145</v>
      </c>
      <c r="C2" s="409"/>
      <c r="D2" s="409"/>
      <c r="E2" s="409"/>
      <c r="F2" s="410"/>
      <c r="K2" s="140"/>
      <c r="L2" s="140"/>
      <c r="N2" s="140"/>
      <c r="O2" s="140"/>
      <c r="Q2" s="140"/>
      <c r="R2" s="140"/>
      <c r="T2" s="140"/>
      <c r="U2" s="140"/>
      <c r="W2" s="140"/>
    </row>
    <row r="3" spans="1:16365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  <c r="K3" s="140"/>
      <c r="L3" s="140"/>
      <c r="N3" s="140"/>
      <c r="O3" s="140"/>
      <c r="Q3" s="140"/>
      <c r="R3" s="140"/>
      <c r="T3" s="140"/>
      <c r="U3" s="140"/>
      <c r="W3" s="140"/>
    </row>
    <row r="4" spans="1:16365" s="25" customFormat="1">
      <c r="A4" s="353"/>
      <c r="B4" s="83" t="s">
        <v>146</v>
      </c>
      <c r="C4" s="83" t="s">
        <v>146</v>
      </c>
      <c r="D4" s="83" t="s">
        <v>146</v>
      </c>
      <c r="E4" s="83" t="s">
        <v>146</v>
      </c>
      <c r="F4" s="83" t="s">
        <v>146</v>
      </c>
      <c r="G4" s="1"/>
      <c r="H4" s="140"/>
      <c r="I4" s="140"/>
      <c r="J4" s="1"/>
      <c r="K4" s="140"/>
      <c r="L4" s="140"/>
      <c r="M4" s="1"/>
      <c r="N4" s="140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</row>
    <row r="5" spans="1:16365" s="25" customFormat="1">
      <c r="A5" s="76" t="s">
        <v>37</v>
      </c>
      <c r="B5" s="79">
        <f>B6+B14+B24+B29+B33</f>
        <v>4454686</v>
      </c>
      <c r="C5" s="79">
        <f>C6+C14+C24+C29+C33</f>
        <v>4651692</v>
      </c>
      <c r="D5" s="79">
        <f>D6+D14+D24+D29+D33</f>
        <v>4899253</v>
      </c>
      <c r="E5" s="79">
        <f>E6+E14+E24+E29+E33</f>
        <v>5206083</v>
      </c>
      <c r="F5" s="79" t="e">
        <f>F6+F14+F24+F29+F33</f>
        <v>#REF!</v>
      </c>
      <c r="G5" s="1"/>
      <c r="H5" s="140"/>
      <c r="I5" s="140"/>
      <c r="J5" s="1"/>
      <c r="K5" s="140"/>
      <c r="L5" s="140"/>
      <c r="M5" s="1"/>
      <c r="N5" s="140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</row>
    <row r="6" spans="1:16365" s="79" customFormat="1">
      <c r="A6" s="76" t="s">
        <v>38</v>
      </c>
      <c r="B6" s="79">
        <f>SUM(B7:B13)</f>
        <v>539182</v>
      </c>
      <c r="C6" s="79">
        <f>SUM(C7:C13)</f>
        <v>565005</v>
      </c>
      <c r="D6" s="79">
        <f>SUM(D7:D13)</f>
        <v>596028</v>
      </c>
      <c r="E6" s="79">
        <f>SUM(E7:E13)</f>
        <v>635623</v>
      </c>
      <c r="F6" s="79" t="e">
        <f>SUM(F7:F13)</f>
        <v>#REF!</v>
      </c>
      <c r="G6" s="1"/>
      <c r="H6" s="140"/>
      <c r="I6" s="140"/>
      <c r="J6" s="1"/>
      <c r="K6" s="140"/>
      <c r="L6" s="140"/>
      <c r="M6" s="1"/>
      <c r="N6" s="140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87"/>
      <c r="DA6" s="87"/>
      <c r="DB6" s="87"/>
      <c r="DC6" s="87"/>
      <c r="DD6" s="87"/>
      <c r="DE6" s="87"/>
      <c r="DF6" s="123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123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123"/>
      <c r="EM6" s="87"/>
      <c r="EN6" s="87"/>
      <c r="EO6" s="87"/>
      <c r="EP6" s="87"/>
      <c r="EQ6" s="87"/>
      <c r="ER6" s="87"/>
      <c r="ES6" s="87"/>
      <c r="ET6" s="87"/>
      <c r="EU6" s="87"/>
      <c r="EV6" s="87"/>
      <c r="EW6" s="87"/>
      <c r="EX6" s="87"/>
      <c r="EY6" s="87"/>
      <c r="EZ6" s="87"/>
      <c r="FA6" s="87"/>
      <c r="FB6" s="123"/>
      <c r="FC6" s="87"/>
      <c r="FD6" s="87"/>
      <c r="FE6" s="87"/>
      <c r="FF6" s="87"/>
      <c r="FG6" s="87"/>
      <c r="FH6" s="87"/>
      <c r="FI6" s="87"/>
      <c r="FJ6" s="87"/>
      <c r="FK6" s="87"/>
      <c r="FL6" s="87"/>
      <c r="FM6" s="87"/>
      <c r="FN6" s="87"/>
      <c r="FO6" s="87"/>
      <c r="FR6" s="76"/>
      <c r="GH6" s="76"/>
      <c r="GX6" s="76"/>
      <c r="HN6" s="76"/>
      <c r="ID6" s="76"/>
      <c r="IT6" s="76"/>
      <c r="JJ6" s="76"/>
      <c r="JZ6" s="76"/>
      <c r="KP6" s="76"/>
      <c r="LF6" s="76"/>
      <c r="LV6" s="76"/>
      <c r="ML6" s="76"/>
      <c r="NB6" s="76"/>
      <c r="NR6" s="76"/>
      <c r="OH6" s="76"/>
      <c r="OX6" s="76"/>
      <c r="PN6" s="76"/>
      <c r="QD6" s="76"/>
      <c r="QT6" s="76"/>
      <c r="RJ6" s="76"/>
      <c r="RZ6" s="76"/>
      <c r="SP6" s="76"/>
      <c r="TF6" s="76"/>
      <c r="TV6" s="76"/>
      <c r="UL6" s="76"/>
      <c r="VB6" s="76"/>
      <c r="VR6" s="76"/>
      <c r="WH6" s="76"/>
      <c r="WX6" s="76"/>
      <c r="XN6" s="76"/>
      <c r="YD6" s="76"/>
      <c r="YT6" s="76"/>
      <c r="ZJ6" s="76"/>
      <c r="ZZ6" s="76"/>
      <c r="AAP6" s="76"/>
      <c r="ABF6" s="76"/>
      <c r="ABV6" s="76"/>
      <c r="ACL6" s="76"/>
      <c r="ADB6" s="76"/>
      <c r="ADR6" s="76"/>
      <c r="AEH6" s="76"/>
      <c r="AEX6" s="76"/>
      <c r="AFN6" s="76"/>
      <c r="AGD6" s="76"/>
      <c r="AGT6" s="76"/>
      <c r="AHJ6" s="76"/>
      <c r="AHZ6" s="76"/>
      <c r="AIP6" s="76"/>
      <c r="AJF6" s="76"/>
      <c r="AJV6" s="76"/>
      <c r="AKL6" s="76"/>
      <c r="ALB6" s="76"/>
      <c r="ALR6" s="76"/>
      <c r="AMH6" s="76"/>
      <c r="AMX6" s="76"/>
      <c r="ANN6" s="76"/>
      <c r="AOD6" s="76"/>
      <c r="AOT6" s="76"/>
      <c r="APJ6" s="76"/>
      <c r="APZ6" s="76"/>
      <c r="AQP6" s="76"/>
      <c r="ARF6" s="76"/>
      <c r="ARV6" s="76"/>
      <c r="ASL6" s="76"/>
      <c r="ATB6" s="76"/>
      <c r="ATR6" s="76"/>
      <c r="AUH6" s="76"/>
      <c r="AUX6" s="76"/>
      <c r="AVN6" s="76"/>
      <c r="AWD6" s="76"/>
      <c r="AWT6" s="76"/>
      <c r="AXJ6" s="76"/>
      <c r="AXZ6" s="76"/>
      <c r="AYP6" s="76"/>
      <c r="AZF6" s="76"/>
      <c r="AZV6" s="76"/>
      <c r="BAL6" s="76"/>
      <c r="BBB6" s="76"/>
      <c r="BBR6" s="76"/>
      <c r="BCH6" s="76"/>
      <c r="BCX6" s="76"/>
      <c r="BDN6" s="76"/>
      <c r="BED6" s="76"/>
      <c r="BET6" s="76"/>
      <c r="BFJ6" s="76"/>
      <c r="BFZ6" s="76"/>
      <c r="BGP6" s="76"/>
      <c r="BHF6" s="76"/>
      <c r="BHV6" s="76"/>
      <c r="BIL6" s="76"/>
      <c r="BJB6" s="76"/>
      <c r="BJR6" s="76"/>
      <c r="BKH6" s="76"/>
      <c r="BKX6" s="76"/>
      <c r="BLN6" s="76"/>
      <c r="BMD6" s="76"/>
      <c r="BMT6" s="76"/>
      <c r="BNJ6" s="76"/>
      <c r="BNZ6" s="76"/>
      <c r="BOP6" s="76"/>
      <c r="BPF6" s="76"/>
      <c r="BPV6" s="76"/>
      <c r="BQL6" s="76"/>
      <c r="BRB6" s="76"/>
      <c r="BRR6" s="76"/>
      <c r="BSH6" s="76"/>
      <c r="BSX6" s="76"/>
      <c r="BTN6" s="76"/>
      <c r="BUD6" s="76"/>
      <c r="BUT6" s="76"/>
      <c r="BVJ6" s="76"/>
      <c r="BVZ6" s="76"/>
      <c r="BWP6" s="76"/>
      <c r="BXF6" s="76"/>
      <c r="BXV6" s="76"/>
      <c r="BYL6" s="76"/>
      <c r="BZB6" s="76"/>
      <c r="BZR6" s="76"/>
      <c r="CAH6" s="76"/>
      <c r="CAX6" s="76"/>
      <c r="CBN6" s="76"/>
      <c r="CCD6" s="76"/>
      <c r="CCT6" s="76"/>
      <c r="CDJ6" s="76"/>
      <c r="CDZ6" s="76"/>
      <c r="CEP6" s="76"/>
      <c r="CFF6" s="76"/>
      <c r="CFV6" s="76"/>
      <c r="CGL6" s="76"/>
      <c r="CHB6" s="76"/>
      <c r="CHR6" s="76"/>
      <c r="CIH6" s="76"/>
      <c r="CIX6" s="76"/>
      <c r="CJN6" s="76"/>
      <c r="CKD6" s="76"/>
      <c r="CKT6" s="76"/>
      <c r="CLJ6" s="76"/>
      <c r="CLZ6" s="76"/>
      <c r="CMP6" s="76"/>
      <c r="CNF6" s="76"/>
      <c r="CNV6" s="76"/>
      <c r="COL6" s="76"/>
      <c r="CPB6" s="76"/>
      <c r="CPR6" s="76"/>
      <c r="CQH6" s="76"/>
      <c r="CQX6" s="76"/>
      <c r="CRN6" s="76"/>
      <c r="CSD6" s="76"/>
      <c r="CST6" s="76"/>
      <c r="CTJ6" s="76"/>
      <c r="CTZ6" s="76"/>
      <c r="CUP6" s="76"/>
      <c r="CVF6" s="76"/>
      <c r="CVV6" s="76"/>
      <c r="CWL6" s="76"/>
      <c r="CXB6" s="76"/>
      <c r="CXR6" s="76"/>
      <c r="CYH6" s="76"/>
      <c r="CYX6" s="76"/>
      <c r="CZN6" s="76"/>
      <c r="DAD6" s="76"/>
      <c r="DAT6" s="76"/>
      <c r="DBJ6" s="76"/>
      <c r="DBZ6" s="76"/>
      <c r="DCP6" s="76"/>
      <c r="DDF6" s="76"/>
      <c r="DDV6" s="76"/>
      <c r="DEL6" s="76"/>
      <c r="DFB6" s="76"/>
      <c r="DFR6" s="76"/>
      <c r="DGH6" s="76"/>
      <c r="DGX6" s="76"/>
      <c r="DHN6" s="76"/>
      <c r="DID6" s="76"/>
      <c r="DIT6" s="76"/>
      <c r="DJJ6" s="76"/>
      <c r="DJZ6" s="76"/>
      <c r="DKP6" s="76"/>
      <c r="DLF6" s="76"/>
      <c r="DLV6" s="76"/>
      <c r="DML6" s="76"/>
      <c r="DNB6" s="76"/>
      <c r="DNR6" s="76"/>
      <c r="DOH6" s="76"/>
      <c r="DOX6" s="76"/>
      <c r="DPN6" s="76"/>
      <c r="DQD6" s="76"/>
      <c r="DQT6" s="76"/>
      <c r="DRJ6" s="76"/>
      <c r="DRZ6" s="76"/>
      <c r="DSP6" s="76"/>
      <c r="DTF6" s="76"/>
      <c r="DTV6" s="76"/>
      <c r="DUL6" s="76"/>
      <c r="DVB6" s="76"/>
      <c r="DVR6" s="76"/>
      <c r="DWH6" s="76"/>
      <c r="DWX6" s="76"/>
      <c r="DXN6" s="76"/>
      <c r="DYD6" s="76"/>
      <c r="DYT6" s="76"/>
      <c r="DZJ6" s="76"/>
      <c r="DZZ6" s="76"/>
      <c r="EAP6" s="76"/>
      <c r="EBF6" s="76"/>
      <c r="EBV6" s="76"/>
      <c r="ECL6" s="76"/>
      <c r="EDB6" s="76"/>
      <c r="EDR6" s="76"/>
      <c r="EEH6" s="76"/>
      <c r="EEX6" s="76"/>
      <c r="EFN6" s="76"/>
      <c r="EGD6" s="76"/>
      <c r="EGT6" s="76"/>
      <c r="EHJ6" s="76"/>
      <c r="EHZ6" s="76"/>
      <c r="EIP6" s="76"/>
      <c r="EJF6" s="76"/>
      <c r="EJV6" s="76"/>
      <c r="EKL6" s="76"/>
      <c r="ELB6" s="76"/>
      <c r="ELR6" s="76"/>
      <c r="EMH6" s="76"/>
      <c r="EMX6" s="76"/>
      <c r="ENN6" s="76"/>
      <c r="EOD6" s="76"/>
      <c r="EOT6" s="76"/>
      <c r="EPJ6" s="76"/>
      <c r="EPZ6" s="76"/>
      <c r="EQP6" s="76"/>
      <c r="ERF6" s="76"/>
      <c r="ERV6" s="76"/>
      <c r="ESL6" s="76"/>
      <c r="ETB6" s="76"/>
      <c r="ETR6" s="76"/>
      <c r="EUH6" s="76"/>
      <c r="EUX6" s="76"/>
      <c r="EVN6" s="76"/>
      <c r="EWD6" s="76"/>
      <c r="EWT6" s="76"/>
      <c r="EXJ6" s="76"/>
      <c r="EXZ6" s="76"/>
      <c r="EYP6" s="76"/>
      <c r="EZF6" s="76"/>
      <c r="EZV6" s="76"/>
      <c r="FAL6" s="76"/>
      <c r="FBB6" s="76"/>
      <c r="FBR6" s="76"/>
      <c r="FCH6" s="76"/>
      <c r="FCX6" s="76"/>
      <c r="FDN6" s="76"/>
      <c r="FED6" s="76"/>
      <c r="FET6" s="76"/>
      <c r="FFJ6" s="76"/>
      <c r="FFZ6" s="76"/>
      <c r="FGP6" s="76"/>
      <c r="FHF6" s="76"/>
      <c r="FHV6" s="76"/>
      <c r="FIL6" s="76"/>
      <c r="FJB6" s="76"/>
      <c r="FJR6" s="76"/>
      <c r="FKH6" s="76"/>
      <c r="FKX6" s="76"/>
      <c r="FLN6" s="76"/>
      <c r="FMD6" s="76"/>
      <c r="FMT6" s="76"/>
      <c r="FNJ6" s="76"/>
      <c r="FNZ6" s="76"/>
      <c r="FOP6" s="76"/>
      <c r="FPF6" s="76"/>
      <c r="FPV6" s="76"/>
      <c r="FQL6" s="76"/>
      <c r="FRB6" s="76"/>
      <c r="FRR6" s="76"/>
      <c r="FSH6" s="76"/>
      <c r="FSX6" s="76"/>
      <c r="FTN6" s="76"/>
      <c r="FUD6" s="76"/>
      <c r="FUT6" s="76"/>
      <c r="FVJ6" s="76"/>
      <c r="FVZ6" s="76"/>
      <c r="FWP6" s="76"/>
      <c r="FXF6" s="76"/>
      <c r="FXV6" s="76"/>
      <c r="FYL6" s="76"/>
      <c r="FZB6" s="76"/>
      <c r="FZR6" s="76"/>
      <c r="GAH6" s="76"/>
      <c r="GAX6" s="76"/>
      <c r="GBN6" s="76"/>
      <c r="GCD6" s="76"/>
      <c r="GCT6" s="76"/>
      <c r="GDJ6" s="76"/>
      <c r="GDZ6" s="76"/>
      <c r="GEP6" s="76"/>
      <c r="GFF6" s="76"/>
      <c r="GFV6" s="76"/>
      <c r="GGL6" s="76"/>
      <c r="GHB6" s="76"/>
      <c r="GHR6" s="76"/>
      <c r="GIH6" s="76"/>
      <c r="GIX6" s="76"/>
      <c r="GJN6" s="76"/>
      <c r="GKD6" s="76"/>
      <c r="GKT6" s="76"/>
      <c r="GLJ6" s="76"/>
      <c r="GLZ6" s="76"/>
      <c r="GMP6" s="76"/>
      <c r="GNF6" s="76"/>
      <c r="GNV6" s="76"/>
      <c r="GOL6" s="76"/>
      <c r="GPB6" s="76"/>
      <c r="GPR6" s="76"/>
      <c r="GQH6" s="76"/>
      <c r="GQX6" s="76"/>
      <c r="GRN6" s="76"/>
      <c r="GSD6" s="76"/>
      <c r="GST6" s="76"/>
      <c r="GTJ6" s="76"/>
      <c r="GTZ6" s="76"/>
      <c r="GUP6" s="76"/>
      <c r="GVF6" s="76"/>
      <c r="GVV6" s="76"/>
      <c r="GWL6" s="76"/>
      <c r="GXB6" s="76"/>
      <c r="GXR6" s="76"/>
      <c r="GYH6" s="76"/>
      <c r="GYX6" s="76"/>
      <c r="GZN6" s="76"/>
      <c r="HAD6" s="76"/>
      <c r="HAT6" s="76"/>
      <c r="HBJ6" s="76"/>
      <c r="HBZ6" s="76"/>
      <c r="HCP6" s="76"/>
      <c r="HDF6" s="76"/>
      <c r="HDV6" s="76"/>
      <c r="HEL6" s="76"/>
      <c r="HFB6" s="76"/>
      <c r="HFR6" s="76"/>
      <c r="HGH6" s="76"/>
      <c r="HGX6" s="76"/>
      <c r="HHN6" s="76"/>
      <c r="HID6" s="76"/>
      <c r="HIT6" s="76"/>
      <c r="HJJ6" s="76"/>
      <c r="HJZ6" s="76"/>
      <c r="HKP6" s="76"/>
      <c r="HLF6" s="76"/>
      <c r="HLV6" s="76"/>
      <c r="HML6" s="76"/>
      <c r="HNB6" s="76"/>
      <c r="HNR6" s="76"/>
      <c r="HOH6" s="76"/>
      <c r="HOX6" s="76"/>
      <c r="HPN6" s="76"/>
      <c r="HQD6" s="76"/>
      <c r="HQT6" s="76"/>
      <c r="HRJ6" s="76"/>
      <c r="HRZ6" s="76"/>
      <c r="HSP6" s="76"/>
      <c r="HTF6" s="76"/>
      <c r="HTV6" s="76"/>
      <c r="HUL6" s="76"/>
      <c r="HVB6" s="76"/>
      <c r="HVR6" s="76"/>
      <c r="HWH6" s="76"/>
      <c r="HWX6" s="76"/>
      <c r="HXN6" s="76"/>
      <c r="HYD6" s="76"/>
      <c r="HYT6" s="76"/>
      <c r="HZJ6" s="76"/>
      <c r="HZZ6" s="76"/>
      <c r="IAP6" s="76"/>
      <c r="IBF6" s="76"/>
      <c r="IBV6" s="76"/>
      <c r="ICL6" s="76"/>
      <c r="IDB6" s="76"/>
      <c r="IDR6" s="76"/>
      <c r="IEH6" s="76"/>
      <c r="IEX6" s="76"/>
      <c r="IFN6" s="76"/>
      <c r="IGD6" s="76"/>
      <c r="IGT6" s="76"/>
      <c r="IHJ6" s="76"/>
      <c r="IHZ6" s="76"/>
      <c r="IIP6" s="76"/>
      <c r="IJF6" s="76"/>
      <c r="IJV6" s="76"/>
      <c r="IKL6" s="76"/>
      <c r="ILB6" s="76"/>
      <c r="ILR6" s="76"/>
      <c r="IMH6" s="76"/>
      <c r="IMX6" s="76"/>
      <c r="INN6" s="76"/>
      <c r="IOD6" s="76"/>
      <c r="IOT6" s="76"/>
      <c r="IPJ6" s="76"/>
      <c r="IPZ6" s="76"/>
      <c r="IQP6" s="76"/>
      <c r="IRF6" s="76"/>
      <c r="IRV6" s="76"/>
      <c r="ISL6" s="76"/>
      <c r="ITB6" s="76"/>
      <c r="ITR6" s="76"/>
      <c r="IUH6" s="76"/>
      <c r="IUX6" s="76"/>
      <c r="IVN6" s="76"/>
      <c r="IWD6" s="76"/>
      <c r="IWT6" s="76"/>
      <c r="IXJ6" s="76"/>
      <c r="IXZ6" s="76"/>
      <c r="IYP6" s="76"/>
      <c r="IZF6" s="76"/>
      <c r="IZV6" s="76"/>
      <c r="JAL6" s="76"/>
      <c r="JBB6" s="76"/>
      <c r="JBR6" s="76"/>
      <c r="JCH6" s="76"/>
      <c r="JCX6" s="76"/>
      <c r="JDN6" s="76"/>
      <c r="JED6" s="76"/>
      <c r="JET6" s="76"/>
      <c r="JFJ6" s="76"/>
      <c r="JFZ6" s="76"/>
      <c r="JGP6" s="76"/>
      <c r="JHF6" s="76"/>
      <c r="JHV6" s="76"/>
      <c r="JIL6" s="76"/>
      <c r="JJB6" s="76"/>
      <c r="JJR6" s="76"/>
      <c r="JKH6" s="76"/>
      <c r="JKX6" s="76"/>
      <c r="JLN6" s="76"/>
      <c r="JMD6" s="76"/>
      <c r="JMT6" s="76"/>
      <c r="JNJ6" s="76"/>
      <c r="JNZ6" s="76"/>
      <c r="JOP6" s="76"/>
      <c r="JPF6" s="76"/>
      <c r="JPV6" s="76"/>
      <c r="JQL6" s="76"/>
      <c r="JRB6" s="76"/>
      <c r="JRR6" s="76"/>
      <c r="JSH6" s="76"/>
      <c r="JSX6" s="76"/>
      <c r="JTN6" s="76"/>
      <c r="JUD6" s="76"/>
      <c r="JUT6" s="76"/>
      <c r="JVJ6" s="76"/>
      <c r="JVZ6" s="76"/>
      <c r="JWP6" s="76"/>
      <c r="JXF6" s="76"/>
      <c r="JXV6" s="76"/>
      <c r="JYL6" s="76"/>
      <c r="JZB6" s="76"/>
      <c r="JZR6" s="76"/>
      <c r="KAH6" s="76"/>
      <c r="KAX6" s="76"/>
      <c r="KBN6" s="76"/>
      <c r="KCD6" s="76"/>
      <c r="KCT6" s="76"/>
      <c r="KDJ6" s="76"/>
      <c r="KDZ6" s="76"/>
      <c r="KEP6" s="76"/>
      <c r="KFF6" s="76"/>
      <c r="KFV6" s="76"/>
      <c r="KGL6" s="76"/>
      <c r="KHB6" s="76"/>
      <c r="KHR6" s="76"/>
      <c r="KIH6" s="76"/>
      <c r="KIX6" s="76"/>
      <c r="KJN6" s="76"/>
      <c r="KKD6" s="76"/>
      <c r="KKT6" s="76"/>
      <c r="KLJ6" s="76"/>
      <c r="KLZ6" s="76"/>
      <c r="KMP6" s="76"/>
      <c r="KNF6" s="76"/>
      <c r="KNV6" s="76"/>
      <c r="KOL6" s="76"/>
      <c r="KPB6" s="76"/>
      <c r="KPR6" s="76"/>
      <c r="KQH6" s="76"/>
      <c r="KQX6" s="76"/>
      <c r="KRN6" s="76"/>
      <c r="KSD6" s="76"/>
      <c r="KST6" s="76"/>
      <c r="KTJ6" s="76"/>
      <c r="KTZ6" s="76"/>
      <c r="KUP6" s="76"/>
      <c r="KVF6" s="76"/>
      <c r="KVV6" s="76"/>
      <c r="KWL6" s="76"/>
      <c r="KXB6" s="76"/>
      <c r="KXR6" s="76"/>
      <c r="KYH6" s="76"/>
      <c r="KYX6" s="76"/>
      <c r="KZN6" s="76"/>
      <c r="LAD6" s="76"/>
      <c r="LAT6" s="76"/>
      <c r="LBJ6" s="76"/>
      <c r="LBZ6" s="76"/>
      <c r="LCP6" s="76"/>
      <c r="LDF6" s="76"/>
      <c r="LDV6" s="76"/>
      <c r="LEL6" s="76"/>
      <c r="LFB6" s="76"/>
      <c r="LFR6" s="76"/>
      <c r="LGH6" s="76"/>
      <c r="LGX6" s="76"/>
      <c r="LHN6" s="76"/>
      <c r="LID6" s="76"/>
      <c r="LIT6" s="76"/>
      <c r="LJJ6" s="76"/>
      <c r="LJZ6" s="76"/>
      <c r="LKP6" s="76"/>
      <c r="LLF6" s="76"/>
      <c r="LLV6" s="76"/>
      <c r="LML6" s="76"/>
      <c r="LNB6" s="76"/>
      <c r="LNR6" s="76"/>
      <c r="LOH6" s="76"/>
      <c r="LOX6" s="76"/>
      <c r="LPN6" s="76"/>
      <c r="LQD6" s="76"/>
      <c r="LQT6" s="76"/>
      <c r="LRJ6" s="76"/>
      <c r="LRZ6" s="76"/>
      <c r="LSP6" s="76"/>
      <c r="LTF6" s="76"/>
      <c r="LTV6" s="76"/>
      <c r="LUL6" s="76"/>
      <c r="LVB6" s="76"/>
      <c r="LVR6" s="76"/>
      <c r="LWH6" s="76"/>
      <c r="LWX6" s="76"/>
      <c r="LXN6" s="76"/>
      <c r="LYD6" s="76"/>
      <c r="LYT6" s="76"/>
      <c r="LZJ6" s="76"/>
      <c r="LZZ6" s="76"/>
      <c r="MAP6" s="76"/>
      <c r="MBF6" s="76"/>
      <c r="MBV6" s="76"/>
      <c r="MCL6" s="76"/>
      <c r="MDB6" s="76"/>
      <c r="MDR6" s="76"/>
      <c r="MEH6" s="76"/>
      <c r="MEX6" s="76"/>
      <c r="MFN6" s="76"/>
      <c r="MGD6" s="76"/>
      <c r="MGT6" s="76"/>
      <c r="MHJ6" s="76"/>
      <c r="MHZ6" s="76"/>
      <c r="MIP6" s="76"/>
      <c r="MJF6" s="76"/>
      <c r="MJV6" s="76"/>
      <c r="MKL6" s="76"/>
      <c r="MLB6" s="76"/>
      <c r="MLR6" s="76"/>
      <c r="MMH6" s="76"/>
      <c r="MMX6" s="76"/>
      <c r="MNN6" s="76"/>
      <c r="MOD6" s="76"/>
      <c r="MOT6" s="76"/>
      <c r="MPJ6" s="76"/>
      <c r="MPZ6" s="76"/>
      <c r="MQP6" s="76"/>
      <c r="MRF6" s="76"/>
      <c r="MRV6" s="76"/>
      <c r="MSL6" s="76"/>
      <c r="MTB6" s="76"/>
      <c r="MTR6" s="76"/>
      <c r="MUH6" s="76"/>
      <c r="MUX6" s="76"/>
      <c r="MVN6" s="76"/>
      <c r="MWD6" s="76"/>
      <c r="MWT6" s="76"/>
      <c r="MXJ6" s="76"/>
      <c r="MXZ6" s="76"/>
      <c r="MYP6" s="76"/>
      <c r="MZF6" s="76"/>
      <c r="MZV6" s="76"/>
      <c r="NAL6" s="76"/>
      <c r="NBB6" s="76"/>
      <c r="NBR6" s="76"/>
      <c r="NCH6" s="76"/>
      <c r="NCX6" s="76"/>
      <c r="NDN6" s="76"/>
      <c r="NED6" s="76"/>
      <c r="NET6" s="76"/>
      <c r="NFJ6" s="76"/>
      <c r="NFZ6" s="76"/>
      <c r="NGP6" s="76"/>
      <c r="NHF6" s="76"/>
      <c r="NHV6" s="76"/>
      <c r="NIL6" s="76"/>
      <c r="NJB6" s="76"/>
      <c r="NJR6" s="76"/>
      <c r="NKH6" s="76"/>
      <c r="NKX6" s="76"/>
      <c r="NLN6" s="76"/>
      <c r="NMD6" s="76"/>
      <c r="NMT6" s="76"/>
      <c r="NNJ6" s="76"/>
      <c r="NNZ6" s="76"/>
      <c r="NOP6" s="76"/>
      <c r="NPF6" s="76"/>
      <c r="NPV6" s="76"/>
      <c r="NQL6" s="76"/>
      <c r="NRB6" s="76"/>
      <c r="NRR6" s="76"/>
      <c r="NSH6" s="76"/>
      <c r="NSX6" s="76"/>
      <c r="NTN6" s="76"/>
      <c r="NUD6" s="76"/>
      <c r="NUT6" s="76"/>
      <c r="NVJ6" s="76"/>
      <c r="NVZ6" s="76"/>
      <c r="NWP6" s="76"/>
      <c r="NXF6" s="76"/>
      <c r="NXV6" s="76"/>
      <c r="NYL6" s="76"/>
      <c r="NZB6" s="76"/>
      <c r="NZR6" s="76"/>
      <c r="OAH6" s="76"/>
      <c r="OAX6" s="76"/>
      <c r="OBN6" s="76"/>
      <c r="OCD6" s="76"/>
      <c r="OCT6" s="76"/>
      <c r="ODJ6" s="76"/>
      <c r="ODZ6" s="76"/>
      <c r="OEP6" s="76"/>
      <c r="OFF6" s="76"/>
      <c r="OFV6" s="76"/>
      <c r="OGL6" s="76"/>
      <c r="OHB6" s="76"/>
      <c r="OHR6" s="76"/>
      <c r="OIH6" s="76"/>
      <c r="OIX6" s="76"/>
      <c r="OJN6" s="76"/>
      <c r="OKD6" s="76"/>
      <c r="OKT6" s="76"/>
      <c r="OLJ6" s="76"/>
      <c r="OLZ6" s="76"/>
      <c r="OMP6" s="76"/>
      <c r="ONF6" s="76"/>
      <c r="ONV6" s="76"/>
      <c r="OOL6" s="76"/>
      <c r="OPB6" s="76"/>
      <c r="OPR6" s="76"/>
      <c r="OQH6" s="76"/>
      <c r="OQX6" s="76"/>
      <c r="ORN6" s="76"/>
      <c r="OSD6" s="76"/>
      <c r="OST6" s="76"/>
      <c r="OTJ6" s="76"/>
      <c r="OTZ6" s="76"/>
      <c r="OUP6" s="76"/>
      <c r="OVF6" s="76"/>
      <c r="OVV6" s="76"/>
      <c r="OWL6" s="76"/>
      <c r="OXB6" s="76"/>
      <c r="OXR6" s="76"/>
      <c r="OYH6" s="76"/>
      <c r="OYX6" s="76"/>
      <c r="OZN6" s="76"/>
      <c r="PAD6" s="76"/>
      <c r="PAT6" s="76"/>
      <c r="PBJ6" s="76"/>
      <c r="PBZ6" s="76"/>
      <c r="PCP6" s="76"/>
      <c r="PDF6" s="76"/>
      <c r="PDV6" s="76"/>
      <c r="PEL6" s="76"/>
      <c r="PFB6" s="76"/>
      <c r="PFR6" s="76"/>
      <c r="PGH6" s="76"/>
      <c r="PGX6" s="76"/>
      <c r="PHN6" s="76"/>
      <c r="PID6" s="76"/>
      <c r="PIT6" s="76"/>
      <c r="PJJ6" s="76"/>
      <c r="PJZ6" s="76"/>
      <c r="PKP6" s="76"/>
      <c r="PLF6" s="76"/>
      <c r="PLV6" s="76"/>
      <c r="PML6" s="76"/>
      <c r="PNB6" s="76"/>
      <c r="PNR6" s="76"/>
      <c r="POH6" s="76"/>
      <c r="POX6" s="76"/>
      <c r="PPN6" s="76"/>
      <c r="PQD6" s="76"/>
      <c r="PQT6" s="76"/>
      <c r="PRJ6" s="76"/>
      <c r="PRZ6" s="76"/>
      <c r="PSP6" s="76"/>
      <c r="PTF6" s="76"/>
      <c r="PTV6" s="76"/>
      <c r="PUL6" s="76"/>
      <c r="PVB6" s="76"/>
      <c r="PVR6" s="76"/>
      <c r="PWH6" s="76"/>
      <c r="PWX6" s="76"/>
      <c r="PXN6" s="76"/>
      <c r="PYD6" s="76"/>
      <c r="PYT6" s="76"/>
      <c r="PZJ6" s="76"/>
      <c r="PZZ6" s="76"/>
      <c r="QAP6" s="76"/>
      <c r="QBF6" s="76"/>
      <c r="QBV6" s="76"/>
      <c r="QCL6" s="76"/>
      <c r="QDB6" s="76"/>
      <c r="QDR6" s="76"/>
      <c r="QEH6" s="76"/>
      <c r="QEX6" s="76"/>
      <c r="QFN6" s="76"/>
      <c r="QGD6" s="76"/>
      <c r="QGT6" s="76"/>
      <c r="QHJ6" s="76"/>
      <c r="QHZ6" s="76"/>
      <c r="QIP6" s="76"/>
      <c r="QJF6" s="76"/>
      <c r="QJV6" s="76"/>
      <c r="QKL6" s="76"/>
      <c r="QLB6" s="76"/>
      <c r="QLR6" s="76"/>
      <c r="QMH6" s="76"/>
      <c r="QMX6" s="76"/>
      <c r="QNN6" s="76"/>
      <c r="QOD6" s="76"/>
      <c r="QOT6" s="76"/>
      <c r="QPJ6" s="76"/>
      <c r="QPZ6" s="76"/>
      <c r="QQP6" s="76"/>
      <c r="QRF6" s="76"/>
      <c r="QRV6" s="76"/>
      <c r="QSL6" s="76"/>
      <c r="QTB6" s="76"/>
      <c r="QTR6" s="76"/>
      <c r="QUH6" s="76"/>
      <c r="QUX6" s="76"/>
      <c r="QVN6" s="76"/>
      <c r="QWD6" s="76"/>
      <c r="QWT6" s="76"/>
      <c r="QXJ6" s="76"/>
      <c r="QXZ6" s="76"/>
      <c r="QYP6" s="76"/>
      <c r="QZF6" s="76"/>
      <c r="QZV6" s="76"/>
      <c r="RAL6" s="76"/>
      <c r="RBB6" s="76"/>
      <c r="RBR6" s="76"/>
      <c r="RCH6" s="76"/>
      <c r="RCX6" s="76"/>
      <c r="RDN6" s="76"/>
      <c r="RED6" s="76"/>
      <c r="RET6" s="76"/>
      <c r="RFJ6" s="76"/>
      <c r="RFZ6" s="76"/>
      <c r="RGP6" s="76"/>
      <c r="RHF6" s="76"/>
      <c r="RHV6" s="76"/>
      <c r="RIL6" s="76"/>
      <c r="RJB6" s="76"/>
      <c r="RJR6" s="76"/>
      <c r="RKH6" s="76"/>
      <c r="RKX6" s="76"/>
      <c r="RLN6" s="76"/>
      <c r="RMD6" s="76"/>
      <c r="RMT6" s="76"/>
      <c r="RNJ6" s="76"/>
      <c r="RNZ6" s="76"/>
      <c r="ROP6" s="76"/>
      <c r="RPF6" s="76"/>
      <c r="RPV6" s="76"/>
      <c r="RQL6" s="76"/>
      <c r="RRB6" s="76"/>
      <c r="RRR6" s="76"/>
      <c r="RSH6" s="76"/>
      <c r="RSX6" s="76"/>
      <c r="RTN6" s="76"/>
      <c r="RUD6" s="76"/>
      <c r="RUT6" s="76"/>
      <c r="RVJ6" s="76"/>
      <c r="RVZ6" s="76"/>
      <c r="RWP6" s="76"/>
      <c r="RXF6" s="76"/>
      <c r="RXV6" s="76"/>
      <c r="RYL6" s="76"/>
      <c r="RZB6" s="76"/>
      <c r="RZR6" s="76"/>
      <c r="SAH6" s="76"/>
      <c r="SAX6" s="76"/>
      <c r="SBN6" s="76"/>
      <c r="SCD6" s="76"/>
      <c r="SCT6" s="76"/>
      <c r="SDJ6" s="76"/>
      <c r="SDZ6" s="76"/>
      <c r="SEP6" s="76"/>
      <c r="SFF6" s="76"/>
      <c r="SFV6" s="76"/>
      <c r="SGL6" s="76"/>
      <c r="SHB6" s="76"/>
      <c r="SHR6" s="76"/>
      <c r="SIH6" s="76"/>
      <c r="SIX6" s="76"/>
      <c r="SJN6" s="76"/>
      <c r="SKD6" s="76"/>
      <c r="SKT6" s="76"/>
      <c r="SLJ6" s="76"/>
      <c r="SLZ6" s="76"/>
      <c r="SMP6" s="76"/>
      <c r="SNF6" s="76"/>
      <c r="SNV6" s="76"/>
      <c r="SOL6" s="76"/>
      <c r="SPB6" s="76"/>
      <c r="SPR6" s="76"/>
      <c r="SQH6" s="76"/>
      <c r="SQX6" s="76"/>
      <c r="SRN6" s="76"/>
      <c r="SSD6" s="76"/>
      <c r="SST6" s="76"/>
      <c r="STJ6" s="76"/>
      <c r="STZ6" s="76"/>
      <c r="SUP6" s="76"/>
      <c r="SVF6" s="76"/>
      <c r="SVV6" s="76"/>
      <c r="SWL6" s="76"/>
      <c r="SXB6" s="76"/>
      <c r="SXR6" s="76"/>
      <c r="SYH6" s="76"/>
      <c r="SYX6" s="76"/>
      <c r="SZN6" s="76"/>
      <c r="TAD6" s="76"/>
      <c r="TAT6" s="76"/>
      <c r="TBJ6" s="76"/>
      <c r="TBZ6" s="76"/>
      <c r="TCP6" s="76"/>
      <c r="TDF6" s="76"/>
      <c r="TDV6" s="76"/>
      <c r="TEL6" s="76"/>
      <c r="TFB6" s="76"/>
      <c r="TFR6" s="76"/>
      <c r="TGH6" s="76"/>
      <c r="TGX6" s="76"/>
      <c r="THN6" s="76"/>
      <c r="TID6" s="76"/>
      <c r="TIT6" s="76"/>
      <c r="TJJ6" s="76"/>
      <c r="TJZ6" s="76"/>
      <c r="TKP6" s="76"/>
      <c r="TLF6" s="76"/>
      <c r="TLV6" s="76"/>
      <c r="TML6" s="76"/>
      <c r="TNB6" s="76"/>
      <c r="TNR6" s="76"/>
      <c r="TOH6" s="76"/>
      <c r="TOX6" s="76"/>
      <c r="TPN6" s="76"/>
      <c r="TQD6" s="76"/>
      <c r="TQT6" s="76"/>
      <c r="TRJ6" s="76"/>
      <c r="TRZ6" s="76"/>
      <c r="TSP6" s="76"/>
      <c r="TTF6" s="76"/>
      <c r="TTV6" s="76"/>
      <c r="TUL6" s="76"/>
      <c r="TVB6" s="76"/>
      <c r="TVR6" s="76"/>
      <c r="TWH6" s="76"/>
      <c r="TWX6" s="76"/>
      <c r="TXN6" s="76"/>
      <c r="TYD6" s="76"/>
      <c r="TYT6" s="76"/>
      <c r="TZJ6" s="76"/>
      <c r="TZZ6" s="76"/>
      <c r="UAP6" s="76"/>
      <c r="UBF6" s="76"/>
      <c r="UBV6" s="76"/>
      <c r="UCL6" s="76"/>
      <c r="UDB6" s="76"/>
      <c r="UDR6" s="76"/>
      <c r="UEH6" s="76"/>
      <c r="UEX6" s="76"/>
      <c r="UFN6" s="76"/>
      <c r="UGD6" s="76"/>
      <c r="UGT6" s="76"/>
      <c r="UHJ6" s="76"/>
      <c r="UHZ6" s="76"/>
      <c r="UIP6" s="76"/>
      <c r="UJF6" s="76"/>
      <c r="UJV6" s="76"/>
      <c r="UKL6" s="76"/>
      <c r="ULB6" s="76"/>
      <c r="ULR6" s="76"/>
      <c r="UMH6" s="76"/>
      <c r="UMX6" s="76"/>
      <c r="UNN6" s="76"/>
      <c r="UOD6" s="76"/>
      <c r="UOT6" s="76"/>
      <c r="UPJ6" s="76"/>
      <c r="UPZ6" s="76"/>
      <c r="UQP6" s="76"/>
      <c r="URF6" s="76"/>
      <c r="URV6" s="76"/>
      <c r="USL6" s="76"/>
      <c r="UTB6" s="76"/>
      <c r="UTR6" s="76"/>
      <c r="UUH6" s="76"/>
      <c r="UUX6" s="76"/>
      <c r="UVN6" s="76"/>
      <c r="UWD6" s="76"/>
      <c r="UWT6" s="76"/>
      <c r="UXJ6" s="76"/>
      <c r="UXZ6" s="76"/>
      <c r="UYP6" s="76"/>
      <c r="UZF6" s="76"/>
      <c r="UZV6" s="76"/>
      <c r="VAL6" s="76"/>
      <c r="VBB6" s="76"/>
      <c r="VBR6" s="76"/>
      <c r="VCH6" s="76"/>
      <c r="VCX6" s="76"/>
      <c r="VDN6" s="76"/>
      <c r="VED6" s="76"/>
      <c r="VET6" s="76"/>
      <c r="VFJ6" s="76"/>
      <c r="VFZ6" s="76"/>
      <c r="VGP6" s="76"/>
      <c r="VHF6" s="76"/>
      <c r="VHV6" s="76"/>
      <c r="VIL6" s="76"/>
      <c r="VJB6" s="76"/>
      <c r="VJR6" s="76"/>
      <c r="VKH6" s="76"/>
      <c r="VKX6" s="76"/>
      <c r="VLN6" s="76"/>
      <c r="VMD6" s="76"/>
      <c r="VMT6" s="76"/>
      <c r="VNJ6" s="76"/>
      <c r="VNZ6" s="76"/>
      <c r="VOP6" s="76"/>
      <c r="VPF6" s="76"/>
      <c r="VPV6" s="76"/>
      <c r="VQL6" s="76"/>
      <c r="VRB6" s="76"/>
      <c r="VRR6" s="76"/>
      <c r="VSH6" s="76"/>
      <c r="VSX6" s="76"/>
      <c r="VTN6" s="76"/>
      <c r="VUD6" s="76"/>
      <c r="VUT6" s="76"/>
      <c r="VVJ6" s="76"/>
      <c r="VVZ6" s="76"/>
      <c r="VWP6" s="76"/>
      <c r="VXF6" s="76"/>
      <c r="VXV6" s="76"/>
      <c r="VYL6" s="76"/>
      <c r="VZB6" s="76"/>
      <c r="VZR6" s="76"/>
      <c r="WAH6" s="76"/>
      <c r="WAX6" s="76"/>
      <c r="WBN6" s="76"/>
      <c r="WCD6" s="76"/>
      <c r="WCT6" s="76"/>
      <c r="WDJ6" s="76"/>
      <c r="WDZ6" s="76"/>
      <c r="WEP6" s="76"/>
      <c r="WFF6" s="76"/>
      <c r="WFV6" s="76"/>
      <c r="WGL6" s="76"/>
      <c r="WHB6" s="76"/>
      <c r="WHR6" s="76"/>
      <c r="WIH6" s="76"/>
      <c r="WIX6" s="76"/>
      <c r="WJN6" s="76"/>
      <c r="WKD6" s="76"/>
      <c r="WKT6" s="76"/>
      <c r="WLJ6" s="76"/>
      <c r="WLZ6" s="76"/>
      <c r="WMP6" s="76"/>
      <c r="WNF6" s="76"/>
      <c r="WNV6" s="76"/>
      <c r="WOL6" s="76"/>
      <c r="WPB6" s="76"/>
      <c r="WPR6" s="76"/>
      <c r="WQH6" s="76"/>
      <c r="WQX6" s="76"/>
      <c r="WRN6" s="76"/>
      <c r="WSD6" s="76"/>
      <c r="WST6" s="76"/>
      <c r="WTJ6" s="76"/>
      <c r="WTZ6" s="76"/>
      <c r="WUP6" s="76"/>
      <c r="WVF6" s="76"/>
      <c r="WVV6" s="76"/>
      <c r="WWL6" s="76"/>
      <c r="WXB6" s="76"/>
      <c r="WXR6" s="76"/>
      <c r="WYH6" s="76"/>
      <c r="WYX6" s="76"/>
      <c r="WZN6" s="76"/>
      <c r="XAD6" s="76"/>
      <c r="XAT6" s="76"/>
      <c r="XBJ6" s="76"/>
      <c r="XBZ6" s="76"/>
      <c r="XCP6" s="76"/>
      <c r="XDF6" s="76"/>
      <c r="XDV6" s="76"/>
    </row>
    <row r="7" spans="1:16365" s="1" customFormat="1">
      <c r="A7" s="77" t="s">
        <v>23</v>
      </c>
      <c r="B7" s="74">
        <f>ONSV_2019!AI6*DEN!J5</f>
        <v>26684</v>
      </c>
      <c r="C7" s="74">
        <f>ONSV_2020!AI6*DEN!J40</f>
        <v>28508</v>
      </c>
      <c r="D7" s="74">
        <f>ONSV_2021!AI6*DEN!J75</f>
        <v>30288</v>
      </c>
      <c r="E7" s="74">
        <f>ONSV_2022!AI6*DEN!J110</f>
        <v>32362</v>
      </c>
      <c r="F7" s="80" t="e">
        <f>DEN!$I145*#REF!</f>
        <v>#REF!</v>
      </c>
      <c r="H7" s="140"/>
      <c r="I7" s="140"/>
      <c r="K7" s="140"/>
      <c r="L7" s="140"/>
      <c r="N7" s="140"/>
    </row>
    <row r="8" spans="1:16365" s="1" customFormat="1">
      <c r="A8" s="77" t="s">
        <v>15</v>
      </c>
      <c r="B8" s="74">
        <f>ONSV_2019!AI7*DEN!J6</f>
        <v>13002</v>
      </c>
      <c r="C8" s="74">
        <f>ONSV_2020!AI7*DEN!J41</f>
        <v>13645</v>
      </c>
      <c r="D8" s="74">
        <f>ONSV_2021!AI7*DEN!J76</f>
        <v>14332</v>
      </c>
      <c r="E8" s="74">
        <f>ONSV_2022!AI7*DEN!J111</f>
        <v>15159</v>
      </c>
      <c r="F8" s="80" t="e">
        <f>DEN!$I146*#REF!</f>
        <v>#REF!</v>
      </c>
      <c r="H8" s="140"/>
      <c r="I8" s="140"/>
      <c r="K8" s="140"/>
      <c r="L8" s="140"/>
      <c r="N8" s="140"/>
    </row>
    <row r="9" spans="1:16365" s="1" customFormat="1">
      <c r="A9" s="77" t="s">
        <v>16</v>
      </c>
      <c r="B9" s="74">
        <f>ONSV_2019!AI8*DEN!J7</f>
        <v>59686</v>
      </c>
      <c r="C9" s="74">
        <f>ONSV_2020!AI8*DEN!J42</f>
        <v>63578</v>
      </c>
      <c r="D9" s="74">
        <f>ONSV_2021!AI8*DEN!J77</f>
        <v>68467</v>
      </c>
      <c r="E9" s="74">
        <f>ONSV_2022!AI8*DEN!J112</f>
        <v>76021</v>
      </c>
      <c r="F9" s="80" t="e">
        <f>DEN!$I147*#REF!</f>
        <v>#REF!</v>
      </c>
      <c r="H9" s="140"/>
      <c r="I9" s="140"/>
      <c r="K9" s="140"/>
      <c r="L9" s="140"/>
      <c r="N9" s="140"/>
    </row>
    <row r="10" spans="1:16365" s="1" customFormat="1">
      <c r="A10" s="77" t="s">
        <v>28</v>
      </c>
      <c r="B10" s="74">
        <f>ONSV_2019!AI9*DEN!J8</f>
        <v>197439</v>
      </c>
      <c r="C10" s="74">
        <f>ONSV_2020!AI9*DEN!J43</f>
        <v>208053</v>
      </c>
      <c r="D10" s="74">
        <f>ONSV_2021!AI9*DEN!J78</f>
        <v>222273</v>
      </c>
      <c r="E10" s="74">
        <f>ONSV_2022!AI9*DEN!J113</f>
        <v>239526</v>
      </c>
      <c r="F10" s="80" t="e">
        <f>DEN!$I148*#REF!</f>
        <v>#REF!</v>
      </c>
      <c r="H10" s="140"/>
      <c r="I10" s="140"/>
      <c r="K10" s="140"/>
      <c r="L10" s="140"/>
      <c r="N10" s="140"/>
    </row>
    <row r="11" spans="1:16365" s="1" customFormat="1">
      <c r="A11" s="77" t="s">
        <v>19</v>
      </c>
      <c r="B11" s="74">
        <f>ONSV_2019!AI10*DEN!J9</f>
        <v>124717</v>
      </c>
      <c r="C11" s="74">
        <f>ONSV_2020!AI10*DEN!J44</f>
        <v>129690</v>
      </c>
      <c r="D11" s="74">
        <f>ONSV_2021!AI10*DEN!J79</f>
        <v>134826</v>
      </c>
      <c r="E11" s="74">
        <f>ONSV_2022!AI10*DEN!J114</f>
        <v>140755</v>
      </c>
      <c r="F11" s="80" t="e">
        <f>DEN!$I149*#REF!</f>
        <v>#REF!</v>
      </c>
      <c r="H11" s="140"/>
      <c r="I11" s="140"/>
      <c r="K11" s="140"/>
      <c r="L11" s="140"/>
      <c r="N11" s="140"/>
    </row>
    <row r="12" spans="1:16365" s="1" customFormat="1">
      <c r="A12" s="77" t="s">
        <v>17</v>
      </c>
      <c r="B12" s="74">
        <f>ONSV_2019!AI11*DEN!J10</f>
        <v>20563</v>
      </c>
      <c r="C12" s="74">
        <f>ONSV_2020!AI11*DEN!J45</f>
        <v>21046</v>
      </c>
      <c r="D12" s="74">
        <f>ONSV_2021!AI11*DEN!J80</f>
        <v>21713</v>
      </c>
      <c r="E12" s="74">
        <f>ONSV_2022!AI11*DEN!J115</f>
        <v>22928</v>
      </c>
      <c r="F12" s="80" t="e">
        <f>DEN!$I150*#REF!</f>
        <v>#REF!</v>
      </c>
      <c r="H12" s="140"/>
      <c r="I12" s="140"/>
      <c r="K12" s="140"/>
      <c r="L12" s="140"/>
      <c r="N12" s="140"/>
    </row>
    <row r="13" spans="1:16365" s="25" customFormat="1">
      <c r="A13" s="77" t="s">
        <v>29</v>
      </c>
      <c r="B13" s="74">
        <f>ONSV_2019!AI12*DEN!J11</f>
        <v>97091</v>
      </c>
      <c r="C13" s="74">
        <f>ONSV_2020!AI12*DEN!J46</f>
        <v>100485</v>
      </c>
      <c r="D13" s="74">
        <f>ONSV_2021!AI12*DEN!J81</f>
        <v>104129</v>
      </c>
      <c r="E13" s="74">
        <f>ONSV_2022!AI12*DEN!J116</f>
        <v>108872</v>
      </c>
      <c r="F13" s="80" t="e">
        <f>DEN!$I151*#REF!</f>
        <v>#REF!</v>
      </c>
      <c r="G13" s="1"/>
      <c r="H13" s="140"/>
      <c r="I13" s="140"/>
      <c r="J13" s="1"/>
      <c r="K13" s="140"/>
      <c r="L13" s="140"/>
      <c r="M13" s="1"/>
      <c r="N13" s="140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24"/>
      <c r="DA13" s="124"/>
      <c r="DB13" s="82"/>
      <c r="DC13" s="80"/>
      <c r="DD13" s="80"/>
      <c r="DE13" s="82"/>
      <c r="DF13" s="77"/>
      <c r="DG13" s="124"/>
      <c r="DH13" s="124"/>
      <c r="DI13" s="82"/>
      <c r="DJ13" s="124"/>
      <c r="DK13" s="124"/>
      <c r="DL13" s="82"/>
      <c r="DM13" s="124"/>
      <c r="DN13" s="124"/>
      <c r="DO13" s="82"/>
      <c r="DP13" s="124"/>
      <c r="DQ13" s="124"/>
      <c r="DR13" s="82"/>
      <c r="DS13" s="80"/>
      <c r="DT13" s="80"/>
      <c r="DU13" s="82"/>
      <c r="DV13" s="77"/>
      <c r="DW13" s="124"/>
      <c r="DX13" s="124"/>
      <c r="DY13" s="82"/>
      <c r="DZ13" s="124"/>
      <c r="EA13" s="124"/>
      <c r="EB13" s="82"/>
      <c r="EC13" s="124"/>
      <c r="ED13" s="124"/>
      <c r="EE13" s="82"/>
      <c r="EF13" s="124"/>
      <c r="EG13" s="124"/>
      <c r="EH13" s="82"/>
      <c r="EI13" s="80"/>
      <c r="EJ13" s="80"/>
      <c r="EK13" s="82"/>
      <c r="EL13" s="77"/>
      <c r="EM13" s="124"/>
      <c r="EN13" s="124"/>
      <c r="EO13" s="82"/>
      <c r="EP13" s="124"/>
      <c r="EQ13" s="124"/>
      <c r="ER13" s="82"/>
      <c r="ES13" s="124"/>
      <c r="ET13" s="124"/>
      <c r="EU13" s="82"/>
      <c r="EV13" s="124"/>
      <c r="EW13" s="124"/>
      <c r="EX13" s="82"/>
      <c r="EY13" s="80"/>
      <c r="EZ13" s="80"/>
      <c r="FA13" s="82"/>
      <c r="FB13" s="77"/>
      <c r="FC13" s="124"/>
      <c r="FD13" s="124"/>
      <c r="FE13" s="82"/>
      <c r="FF13" s="124"/>
      <c r="FG13" s="124"/>
      <c r="FH13" s="82"/>
      <c r="FI13" s="124"/>
      <c r="FJ13" s="124"/>
      <c r="FK13" s="82"/>
      <c r="FL13" s="124"/>
      <c r="FM13" s="124"/>
      <c r="FN13" s="82"/>
      <c r="FO13" s="80"/>
      <c r="FP13" s="80"/>
      <c r="FQ13" s="85"/>
      <c r="FR13" s="77"/>
      <c r="FS13" s="74"/>
      <c r="FT13" s="74"/>
      <c r="FU13" s="85"/>
      <c r="FV13" s="74"/>
      <c r="FW13" s="74"/>
      <c r="FX13" s="85"/>
      <c r="FY13" s="74"/>
      <c r="FZ13" s="74"/>
      <c r="GA13" s="85"/>
      <c r="GB13" s="74"/>
      <c r="GC13" s="74"/>
      <c r="GD13" s="85"/>
      <c r="GE13" s="80"/>
      <c r="GF13" s="80"/>
      <c r="GG13" s="85"/>
      <c r="GH13" s="77"/>
      <c r="GI13" s="74"/>
      <c r="GJ13" s="74"/>
      <c r="GK13" s="85"/>
      <c r="GL13" s="74"/>
      <c r="GM13" s="74"/>
      <c r="GN13" s="85"/>
      <c r="GO13" s="74"/>
      <c r="GP13" s="74"/>
      <c r="GQ13" s="85"/>
      <c r="GR13" s="74"/>
      <c r="GS13" s="74"/>
      <c r="GT13" s="85"/>
      <c r="GU13" s="80"/>
      <c r="GV13" s="80"/>
      <c r="GW13" s="85"/>
      <c r="GX13" s="77"/>
      <c r="GY13" s="74"/>
      <c r="GZ13" s="74"/>
      <c r="HA13" s="85"/>
      <c r="HB13" s="74"/>
      <c r="HC13" s="74"/>
      <c r="HD13" s="85"/>
      <c r="HE13" s="74"/>
      <c r="HF13" s="74"/>
      <c r="HG13" s="85"/>
      <c r="HH13" s="74"/>
      <c r="HI13" s="74"/>
      <c r="HJ13" s="85"/>
      <c r="HK13" s="80"/>
      <c r="HL13" s="80"/>
      <c r="HM13" s="85"/>
      <c r="HN13" s="77"/>
      <c r="HO13" s="74"/>
      <c r="HP13" s="74"/>
      <c r="HQ13" s="85"/>
      <c r="HR13" s="74"/>
      <c r="HS13" s="74"/>
      <c r="HT13" s="85"/>
      <c r="HU13" s="74"/>
      <c r="HV13" s="74"/>
      <c r="HW13" s="85"/>
      <c r="HX13" s="74"/>
      <c r="HY13" s="74"/>
      <c r="HZ13" s="85"/>
      <c r="IA13" s="80"/>
      <c r="IB13" s="80"/>
      <c r="IC13" s="85"/>
      <c r="ID13" s="77"/>
      <c r="IE13" s="74"/>
      <c r="IF13" s="74"/>
      <c r="IG13" s="85"/>
      <c r="IH13" s="74"/>
      <c r="II13" s="74"/>
      <c r="IJ13" s="85"/>
      <c r="IK13" s="74"/>
      <c r="IL13" s="74"/>
      <c r="IM13" s="85"/>
      <c r="IN13" s="74"/>
      <c r="IO13" s="74"/>
      <c r="IP13" s="85"/>
      <c r="IQ13" s="80"/>
      <c r="IR13" s="80"/>
      <c r="IS13" s="85"/>
      <c r="IT13" s="77"/>
      <c r="IU13" s="74"/>
      <c r="IV13" s="74"/>
      <c r="IW13" s="85"/>
      <c r="IX13" s="74"/>
      <c r="IY13" s="74"/>
      <c r="IZ13" s="85"/>
      <c r="JA13" s="74"/>
      <c r="JB13" s="74"/>
      <c r="JC13" s="85"/>
      <c r="JD13" s="74"/>
      <c r="JE13" s="74"/>
      <c r="JF13" s="85"/>
      <c r="JG13" s="80"/>
      <c r="JH13" s="80"/>
      <c r="JI13" s="85"/>
      <c r="JJ13" s="77"/>
      <c r="JK13" s="74"/>
      <c r="JL13" s="74"/>
      <c r="JM13" s="85"/>
      <c r="JN13" s="74"/>
      <c r="JO13" s="74"/>
      <c r="JP13" s="85"/>
      <c r="JQ13" s="74"/>
      <c r="JR13" s="74"/>
      <c r="JS13" s="85"/>
      <c r="JT13" s="74"/>
      <c r="JU13" s="74"/>
      <c r="JV13" s="85"/>
      <c r="JW13" s="80"/>
      <c r="JX13" s="80"/>
      <c r="JY13" s="85"/>
      <c r="JZ13" s="77"/>
      <c r="KA13" s="74"/>
      <c r="KB13" s="74"/>
      <c r="KC13" s="85"/>
      <c r="KD13" s="74"/>
      <c r="KE13" s="74"/>
      <c r="KF13" s="85"/>
      <c r="KG13" s="74"/>
      <c r="KH13" s="74"/>
      <c r="KI13" s="85"/>
      <c r="KJ13" s="74"/>
      <c r="KK13" s="74"/>
      <c r="KL13" s="85"/>
      <c r="KM13" s="80"/>
      <c r="KN13" s="80"/>
      <c r="KO13" s="85"/>
      <c r="KP13" s="77"/>
      <c r="KQ13" s="74"/>
      <c r="KR13" s="74"/>
      <c r="KS13" s="85"/>
      <c r="KT13" s="74"/>
      <c r="KU13" s="74"/>
      <c r="KV13" s="85"/>
      <c r="KW13" s="74"/>
      <c r="KX13" s="74"/>
      <c r="KY13" s="85"/>
      <c r="KZ13" s="74"/>
      <c r="LA13" s="74"/>
      <c r="LB13" s="85"/>
      <c r="LC13" s="80"/>
      <c r="LD13" s="80"/>
      <c r="LE13" s="85"/>
      <c r="LF13" s="77"/>
      <c r="LG13" s="74"/>
      <c r="LH13" s="74"/>
      <c r="LI13" s="85"/>
      <c r="LJ13" s="74"/>
      <c r="LK13" s="74"/>
      <c r="LL13" s="85"/>
      <c r="LM13" s="74"/>
      <c r="LN13" s="74"/>
      <c r="LO13" s="85"/>
      <c r="LP13" s="74"/>
      <c r="LQ13" s="74"/>
      <c r="LR13" s="85"/>
      <c r="LS13" s="80"/>
      <c r="LT13" s="80"/>
      <c r="LU13" s="85"/>
      <c r="LV13" s="77"/>
      <c r="LW13" s="74"/>
      <c r="LX13" s="74"/>
      <c r="LY13" s="85"/>
      <c r="LZ13" s="74"/>
      <c r="MA13" s="74"/>
      <c r="MB13" s="85"/>
      <c r="MC13" s="74"/>
      <c r="MD13" s="74"/>
      <c r="ME13" s="85"/>
      <c r="MF13" s="74"/>
      <c r="MG13" s="74"/>
      <c r="MH13" s="85"/>
      <c r="MI13" s="80"/>
      <c r="MJ13" s="80"/>
      <c r="MK13" s="85"/>
      <c r="ML13" s="77"/>
      <c r="MM13" s="74"/>
      <c r="MN13" s="74"/>
      <c r="MO13" s="85"/>
      <c r="MP13" s="74"/>
      <c r="MQ13" s="74"/>
      <c r="MR13" s="85"/>
      <c r="MS13" s="74"/>
      <c r="MT13" s="74"/>
      <c r="MU13" s="85"/>
      <c r="MV13" s="74"/>
      <c r="MW13" s="74"/>
      <c r="MX13" s="85"/>
      <c r="MY13" s="80"/>
      <c r="MZ13" s="80"/>
      <c r="NA13" s="85"/>
      <c r="NB13" s="77"/>
      <c r="NC13" s="74"/>
      <c r="ND13" s="74"/>
      <c r="NE13" s="85"/>
      <c r="NF13" s="74"/>
      <c r="NG13" s="74"/>
      <c r="NH13" s="85"/>
      <c r="NI13" s="74"/>
      <c r="NJ13" s="74"/>
      <c r="NK13" s="85"/>
      <c r="NL13" s="74"/>
      <c r="NM13" s="74"/>
      <c r="NN13" s="85"/>
      <c r="NO13" s="80"/>
      <c r="NP13" s="80"/>
      <c r="NQ13" s="85"/>
      <c r="NR13" s="77"/>
      <c r="NS13" s="74"/>
      <c r="NT13" s="74"/>
      <c r="NU13" s="85"/>
      <c r="NV13" s="74"/>
      <c r="NW13" s="74"/>
      <c r="NX13" s="85"/>
      <c r="NY13" s="74"/>
      <c r="NZ13" s="74"/>
      <c r="OA13" s="85"/>
      <c r="OB13" s="74"/>
      <c r="OC13" s="74"/>
      <c r="OD13" s="85"/>
      <c r="OE13" s="80"/>
      <c r="OF13" s="80"/>
      <c r="OG13" s="85"/>
      <c r="OH13" s="77"/>
      <c r="OI13" s="74"/>
      <c r="OJ13" s="74"/>
      <c r="OK13" s="85"/>
      <c r="OL13" s="74"/>
      <c r="OM13" s="74"/>
      <c r="ON13" s="85"/>
      <c r="OO13" s="74"/>
      <c r="OP13" s="74"/>
      <c r="OQ13" s="85"/>
      <c r="OR13" s="74"/>
      <c r="OS13" s="74"/>
      <c r="OT13" s="85"/>
      <c r="OU13" s="80"/>
      <c r="OV13" s="80"/>
      <c r="OW13" s="85"/>
      <c r="OX13" s="77"/>
      <c r="OY13" s="74"/>
      <c r="OZ13" s="74"/>
      <c r="PA13" s="85"/>
      <c r="PB13" s="74"/>
      <c r="PC13" s="74"/>
      <c r="PD13" s="85"/>
      <c r="PE13" s="74"/>
      <c r="PF13" s="74"/>
      <c r="PG13" s="85"/>
      <c r="PH13" s="74"/>
      <c r="PI13" s="74"/>
      <c r="PJ13" s="85"/>
      <c r="PK13" s="80"/>
      <c r="PL13" s="80"/>
      <c r="PM13" s="85"/>
      <c r="PN13" s="77"/>
      <c r="PO13" s="74"/>
      <c r="PP13" s="74"/>
      <c r="PQ13" s="85"/>
      <c r="PR13" s="74"/>
      <c r="PS13" s="74"/>
      <c r="PT13" s="85"/>
      <c r="PU13" s="74"/>
      <c r="PV13" s="74"/>
      <c r="PW13" s="85"/>
      <c r="PX13" s="74"/>
      <c r="PY13" s="74"/>
      <c r="PZ13" s="85"/>
      <c r="QA13" s="80"/>
      <c r="QB13" s="80"/>
      <c r="QC13" s="85"/>
      <c r="QD13" s="77"/>
      <c r="QE13" s="74"/>
      <c r="QF13" s="74"/>
      <c r="QG13" s="85"/>
      <c r="QH13" s="74"/>
      <c r="QI13" s="74"/>
      <c r="QJ13" s="85"/>
      <c r="QK13" s="74"/>
      <c r="QL13" s="74"/>
      <c r="QM13" s="85"/>
      <c r="QN13" s="74"/>
      <c r="QO13" s="74"/>
      <c r="QP13" s="85"/>
      <c r="QQ13" s="80"/>
      <c r="QR13" s="80"/>
      <c r="QS13" s="85"/>
      <c r="QT13" s="77"/>
      <c r="QU13" s="74"/>
      <c r="QV13" s="74"/>
      <c r="QW13" s="85"/>
      <c r="QX13" s="74"/>
      <c r="QY13" s="74"/>
      <c r="QZ13" s="85"/>
      <c r="RA13" s="74"/>
      <c r="RB13" s="74"/>
      <c r="RC13" s="85"/>
      <c r="RD13" s="74"/>
      <c r="RE13" s="74"/>
      <c r="RF13" s="85"/>
      <c r="RG13" s="80"/>
      <c r="RH13" s="80"/>
      <c r="RI13" s="85"/>
      <c r="RJ13" s="77"/>
      <c r="RK13" s="74"/>
      <c r="RL13" s="74"/>
      <c r="RM13" s="85"/>
      <c r="RN13" s="74"/>
      <c r="RO13" s="74"/>
      <c r="RP13" s="85"/>
      <c r="RQ13" s="74"/>
      <c r="RR13" s="74"/>
      <c r="RS13" s="85"/>
      <c r="RT13" s="74"/>
      <c r="RU13" s="74"/>
      <c r="RV13" s="85"/>
      <c r="RW13" s="80"/>
      <c r="RX13" s="80"/>
      <c r="RY13" s="85"/>
      <c r="RZ13" s="77"/>
      <c r="SA13" s="74"/>
      <c r="SB13" s="74"/>
      <c r="SC13" s="85"/>
      <c r="SD13" s="74"/>
      <c r="SE13" s="74"/>
      <c r="SF13" s="85"/>
      <c r="SG13" s="74"/>
      <c r="SH13" s="74"/>
      <c r="SI13" s="85"/>
      <c r="SJ13" s="74"/>
      <c r="SK13" s="74"/>
      <c r="SL13" s="85"/>
      <c r="SM13" s="80"/>
      <c r="SN13" s="80"/>
      <c r="SO13" s="85"/>
      <c r="SP13" s="77"/>
      <c r="SQ13" s="74"/>
      <c r="SR13" s="74"/>
      <c r="SS13" s="85"/>
      <c r="ST13" s="74"/>
      <c r="SU13" s="74"/>
      <c r="SV13" s="85"/>
      <c r="SW13" s="74"/>
      <c r="SX13" s="74"/>
      <c r="SY13" s="85"/>
      <c r="SZ13" s="74"/>
      <c r="TA13" s="74"/>
      <c r="TB13" s="85"/>
      <c r="TC13" s="80"/>
      <c r="TD13" s="80"/>
      <c r="TE13" s="85"/>
      <c r="TF13" s="77"/>
      <c r="TG13" s="74"/>
      <c r="TH13" s="74"/>
      <c r="TI13" s="85"/>
      <c r="TJ13" s="74"/>
      <c r="TK13" s="74"/>
      <c r="TL13" s="85"/>
      <c r="TM13" s="74"/>
      <c r="TN13" s="74"/>
      <c r="TO13" s="85"/>
      <c r="TP13" s="74"/>
      <c r="TQ13" s="74"/>
      <c r="TR13" s="85"/>
      <c r="TS13" s="80"/>
      <c r="TT13" s="80"/>
      <c r="TU13" s="85"/>
      <c r="TV13" s="77"/>
      <c r="TW13" s="74"/>
      <c r="TX13" s="74"/>
      <c r="TY13" s="85"/>
      <c r="TZ13" s="74"/>
      <c r="UA13" s="74"/>
      <c r="UB13" s="85"/>
      <c r="UC13" s="74"/>
      <c r="UD13" s="74"/>
      <c r="UE13" s="85"/>
      <c r="UF13" s="74"/>
      <c r="UG13" s="74"/>
      <c r="UH13" s="85"/>
      <c r="UI13" s="80"/>
      <c r="UJ13" s="80"/>
      <c r="UK13" s="85"/>
      <c r="UL13" s="77"/>
      <c r="UM13" s="74"/>
      <c r="UN13" s="74"/>
      <c r="UO13" s="85"/>
      <c r="UP13" s="74"/>
      <c r="UQ13" s="74"/>
      <c r="UR13" s="85"/>
      <c r="US13" s="74"/>
      <c r="UT13" s="74"/>
      <c r="UU13" s="85"/>
      <c r="UV13" s="74"/>
      <c r="UW13" s="74"/>
      <c r="UX13" s="85"/>
      <c r="UY13" s="80"/>
      <c r="UZ13" s="80"/>
      <c r="VA13" s="85"/>
      <c r="VB13" s="77"/>
      <c r="VC13" s="74"/>
      <c r="VD13" s="74"/>
      <c r="VE13" s="85"/>
      <c r="VF13" s="74"/>
      <c r="VG13" s="74"/>
      <c r="VH13" s="85"/>
      <c r="VI13" s="74"/>
      <c r="VJ13" s="74"/>
      <c r="VK13" s="85"/>
      <c r="VL13" s="74"/>
      <c r="VM13" s="74"/>
      <c r="VN13" s="85"/>
      <c r="VO13" s="80"/>
      <c r="VP13" s="80"/>
      <c r="VQ13" s="85"/>
      <c r="VR13" s="77"/>
      <c r="VS13" s="74"/>
      <c r="VT13" s="74"/>
      <c r="VU13" s="85"/>
      <c r="VV13" s="74"/>
      <c r="VW13" s="74"/>
      <c r="VX13" s="85"/>
      <c r="VY13" s="74"/>
      <c r="VZ13" s="74"/>
      <c r="WA13" s="85"/>
      <c r="WB13" s="74"/>
      <c r="WC13" s="74"/>
      <c r="WD13" s="85"/>
      <c r="WE13" s="80"/>
      <c r="WF13" s="80"/>
      <c r="WG13" s="85"/>
      <c r="WH13" s="77"/>
      <c r="WI13" s="74"/>
      <c r="WJ13" s="74"/>
      <c r="WK13" s="85"/>
      <c r="WL13" s="74"/>
      <c r="WM13" s="74"/>
      <c r="WN13" s="85"/>
      <c r="WO13" s="74"/>
      <c r="WP13" s="74"/>
      <c r="WQ13" s="85"/>
      <c r="WR13" s="74"/>
      <c r="WS13" s="74"/>
      <c r="WT13" s="85"/>
      <c r="WU13" s="80"/>
      <c r="WV13" s="80"/>
      <c r="WW13" s="85"/>
      <c r="WX13" s="77"/>
      <c r="WY13" s="74"/>
      <c r="WZ13" s="74"/>
      <c r="XA13" s="85"/>
      <c r="XB13" s="74"/>
      <c r="XC13" s="74"/>
      <c r="XD13" s="85"/>
      <c r="XE13" s="74"/>
      <c r="XF13" s="74"/>
      <c r="XG13" s="85"/>
      <c r="XH13" s="74"/>
      <c r="XI13" s="74"/>
      <c r="XJ13" s="85"/>
      <c r="XK13" s="80"/>
      <c r="XL13" s="80"/>
      <c r="XM13" s="85"/>
      <c r="XN13" s="77"/>
      <c r="XO13" s="74"/>
      <c r="XP13" s="74"/>
      <c r="XQ13" s="85"/>
      <c r="XR13" s="74"/>
      <c r="XS13" s="74"/>
      <c r="XT13" s="85"/>
      <c r="XU13" s="74"/>
      <c r="XV13" s="74"/>
      <c r="XW13" s="85"/>
      <c r="XX13" s="74"/>
      <c r="XY13" s="74"/>
      <c r="XZ13" s="85"/>
      <c r="YA13" s="80"/>
      <c r="YB13" s="80"/>
      <c r="YC13" s="85"/>
      <c r="YD13" s="77"/>
      <c r="YE13" s="74"/>
      <c r="YF13" s="74"/>
      <c r="YG13" s="85"/>
      <c r="YH13" s="74"/>
      <c r="YI13" s="74"/>
      <c r="YJ13" s="85"/>
      <c r="YK13" s="74"/>
      <c r="YL13" s="74"/>
      <c r="YM13" s="85"/>
      <c r="YN13" s="74"/>
      <c r="YO13" s="74"/>
      <c r="YP13" s="85"/>
      <c r="YQ13" s="80"/>
      <c r="YR13" s="80"/>
      <c r="YS13" s="85"/>
      <c r="YT13" s="77"/>
      <c r="YU13" s="74"/>
      <c r="YV13" s="74"/>
      <c r="YW13" s="85"/>
      <c r="YX13" s="74"/>
      <c r="YY13" s="74"/>
      <c r="YZ13" s="85"/>
      <c r="ZA13" s="74"/>
      <c r="ZB13" s="74"/>
      <c r="ZC13" s="85"/>
      <c r="ZD13" s="74"/>
      <c r="ZE13" s="74"/>
      <c r="ZF13" s="85"/>
      <c r="ZG13" s="80"/>
      <c r="ZH13" s="80"/>
      <c r="ZI13" s="85"/>
      <c r="ZJ13" s="77"/>
      <c r="ZK13" s="74"/>
      <c r="ZL13" s="74"/>
      <c r="ZM13" s="85"/>
      <c r="ZN13" s="74"/>
      <c r="ZO13" s="74"/>
      <c r="ZP13" s="85"/>
      <c r="ZQ13" s="74"/>
      <c r="ZR13" s="74"/>
      <c r="ZS13" s="85"/>
      <c r="ZT13" s="74"/>
      <c r="ZU13" s="74"/>
      <c r="ZV13" s="85"/>
      <c r="ZW13" s="80"/>
      <c r="ZX13" s="80"/>
      <c r="ZY13" s="85"/>
      <c r="ZZ13" s="77"/>
      <c r="AAA13" s="74"/>
      <c r="AAB13" s="74"/>
      <c r="AAC13" s="85"/>
      <c r="AAD13" s="74"/>
      <c r="AAE13" s="74"/>
      <c r="AAF13" s="85"/>
      <c r="AAG13" s="74"/>
      <c r="AAH13" s="74"/>
      <c r="AAI13" s="85"/>
      <c r="AAJ13" s="74"/>
      <c r="AAK13" s="74"/>
      <c r="AAL13" s="85"/>
      <c r="AAM13" s="80"/>
      <c r="AAN13" s="80"/>
      <c r="AAO13" s="85"/>
      <c r="AAP13" s="77"/>
      <c r="AAQ13" s="74"/>
      <c r="AAR13" s="74"/>
      <c r="AAS13" s="85"/>
      <c r="AAT13" s="74"/>
      <c r="AAU13" s="74"/>
      <c r="AAV13" s="85"/>
      <c r="AAW13" s="74"/>
      <c r="AAX13" s="74"/>
      <c r="AAY13" s="85"/>
      <c r="AAZ13" s="74"/>
      <c r="ABA13" s="74"/>
      <c r="ABB13" s="85"/>
      <c r="ABC13" s="80"/>
      <c r="ABD13" s="80"/>
      <c r="ABE13" s="85"/>
      <c r="ABF13" s="77"/>
      <c r="ABG13" s="74"/>
      <c r="ABH13" s="74"/>
      <c r="ABI13" s="85"/>
      <c r="ABJ13" s="74"/>
      <c r="ABK13" s="74"/>
      <c r="ABL13" s="85"/>
      <c r="ABM13" s="74"/>
      <c r="ABN13" s="74"/>
      <c r="ABO13" s="85"/>
      <c r="ABP13" s="74"/>
      <c r="ABQ13" s="74"/>
      <c r="ABR13" s="85"/>
      <c r="ABS13" s="80"/>
      <c r="ABT13" s="80"/>
      <c r="ABU13" s="85"/>
      <c r="ABV13" s="77"/>
      <c r="ABW13" s="74"/>
      <c r="ABX13" s="74"/>
      <c r="ABY13" s="85"/>
      <c r="ABZ13" s="74"/>
      <c r="ACA13" s="74"/>
      <c r="ACB13" s="85"/>
      <c r="ACC13" s="74"/>
      <c r="ACD13" s="74"/>
      <c r="ACE13" s="85"/>
      <c r="ACF13" s="74"/>
      <c r="ACG13" s="74"/>
      <c r="ACH13" s="85"/>
      <c r="ACI13" s="80"/>
      <c r="ACJ13" s="80"/>
      <c r="ACK13" s="85"/>
      <c r="ACL13" s="77"/>
      <c r="ACM13" s="74"/>
      <c r="ACN13" s="74"/>
      <c r="ACO13" s="85"/>
      <c r="ACP13" s="74"/>
      <c r="ACQ13" s="74"/>
      <c r="ACR13" s="85"/>
      <c r="ACS13" s="74"/>
      <c r="ACT13" s="74"/>
      <c r="ACU13" s="85"/>
      <c r="ACV13" s="74"/>
      <c r="ACW13" s="74"/>
      <c r="ACX13" s="85"/>
      <c r="ACY13" s="80"/>
      <c r="ACZ13" s="80"/>
      <c r="ADA13" s="85"/>
      <c r="ADB13" s="77"/>
      <c r="ADC13" s="74"/>
      <c r="ADD13" s="74"/>
      <c r="ADE13" s="85"/>
      <c r="ADF13" s="74"/>
      <c r="ADG13" s="74"/>
      <c r="ADH13" s="85"/>
      <c r="ADI13" s="74"/>
      <c r="ADJ13" s="74"/>
      <c r="ADK13" s="85"/>
      <c r="ADL13" s="74"/>
      <c r="ADM13" s="74"/>
      <c r="ADN13" s="85"/>
      <c r="ADO13" s="80"/>
      <c r="ADP13" s="80"/>
      <c r="ADQ13" s="85"/>
      <c r="ADR13" s="77"/>
      <c r="ADS13" s="74"/>
      <c r="ADT13" s="74"/>
      <c r="ADU13" s="85"/>
      <c r="ADV13" s="74"/>
      <c r="ADW13" s="74"/>
      <c r="ADX13" s="85"/>
      <c r="ADY13" s="74"/>
      <c r="ADZ13" s="74"/>
      <c r="AEA13" s="85"/>
      <c r="AEB13" s="74"/>
      <c r="AEC13" s="74"/>
      <c r="AED13" s="85"/>
      <c r="AEE13" s="80"/>
      <c r="AEF13" s="80"/>
      <c r="AEG13" s="85"/>
      <c r="AEH13" s="77"/>
      <c r="AEI13" s="74"/>
      <c r="AEJ13" s="74"/>
      <c r="AEK13" s="85"/>
      <c r="AEL13" s="74"/>
      <c r="AEM13" s="74"/>
      <c r="AEN13" s="85"/>
      <c r="AEO13" s="74"/>
      <c r="AEP13" s="74"/>
      <c r="AEQ13" s="85"/>
      <c r="AER13" s="74"/>
      <c r="AES13" s="74"/>
      <c r="AET13" s="85"/>
      <c r="AEU13" s="80"/>
      <c r="AEV13" s="80"/>
      <c r="AEW13" s="85"/>
      <c r="AEX13" s="77"/>
      <c r="AEY13" s="74"/>
      <c r="AEZ13" s="74"/>
      <c r="AFA13" s="85"/>
      <c r="AFB13" s="74"/>
      <c r="AFC13" s="74"/>
      <c r="AFD13" s="85"/>
      <c r="AFE13" s="74"/>
      <c r="AFF13" s="74"/>
      <c r="AFG13" s="85"/>
      <c r="AFH13" s="74"/>
      <c r="AFI13" s="74"/>
      <c r="AFJ13" s="85"/>
      <c r="AFK13" s="80"/>
      <c r="AFL13" s="80"/>
      <c r="AFM13" s="85"/>
      <c r="AFN13" s="77"/>
      <c r="AFO13" s="74"/>
      <c r="AFP13" s="74"/>
      <c r="AFQ13" s="85"/>
      <c r="AFR13" s="74"/>
      <c r="AFS13" s="74"/>
      <c r="AFT13" s="85"/>
      <c r="AFU13" s="74"/>
      <c r="AFV13" s="74"/>
      <c r="AFW13" s="85"/>
      <c r="AFX13" s="74"/>
      <c r="AFY13" s="74"/>
      <c r="AFZ13" s="85"/>
      <c r="AGA13" s="80"/>
      <c r="AGB13" s="80"/>
      <c r="AGC13" s="85"/>
      <c r="AGD13" s="77"/>
      <c r="AGE13" s="74"/>
      <c r="AGF13" s="74"/>
      <c r="AGG13" s="85"/>
      <c r="AGH13" s="74"/>
      <c r="AGI13" s="74"/>
      <c r="AGJ13" s="85"/>
      <c r="AGK13" s="74"/>
      <c r="AGL13" s="74"/>
      <c r="AGM13" s="85"/>
      <c r="AGN13" s="74"/>
      <c r="AGO13" s="74"/>
      <c r="AGP13" s="85"/>
      <c r="AGQ13" s="80"/>
      <c r="AGR13" s="80"/>
      <c r="AGS13" s="85"/>
      <c r="AGT13" s="77"/>
      <c r="AGU13" s="74"/>
      <c r="AGV13" s="74"/>
      <c r="AGW13" s="85"/>
      <c r="AGX13" s="74"/>
      <c r="AGY13" s="74"/>
      <c r="AGZ13" s="85"/>
      <c r="AHA13" s="74"/>
      <c r="AHB13" s="74"/>
      <c r="AHC13" s="85"/>
      <c r="AHD13" s="74"/>
      <c r="AHE13" s="74"/>
      <c r="AHF13" s="85"/>
      <c r="AHG13" s="80"/>
      <c r="AHH13" s="80"/>
      <c r="AHI13" s="85"/>
      <c r="AHJ13" s="77"/>
      <c r="AHK13" s="74"/>
      <c r="AHL13" s="74"/>
      <c r="AHM13" s="85"/>
      <c r="AHN13" s="74"/>
      <c r="AHO13" s="74"/>
      <c r="AHP13" s="85"/>
      <c r="AHQ13" s="74"/>
      <c r="AHR13" s="74"/>
      <c r="AHS13" s="85"/>
      <c r="AHT13" s="74"/>
      <c r="AHU13" s="74"/>
      <c r="AHV13" s="85"/>
      <c r="AHW13" s="80"/>
      <c r="AHX13" s="80"/>
      <c r="AHY13" s="85"/>
      <c r="AHZ13" s="77"/>
      <c r="AIA13" s="74"/>
      <c r="AIB13" s="74"/>
      <c r="AIC13" s="85"/>
      <c r="AID13" s="74"/>
      <c r="AIE13" s="74"/>
      <c r="AIF13" s="85"/>
      <c r="AIG13" s="74"/>
      <c r="AIH13" s="74"/>
      <c r="AII13" s="85"/>
      <c r="AIJ13" s="74"/>
      <c r="AIK13" s="74"/>
      <c r="AIL13" s="85"/>
      <c r="AIM13" s="80"/>
      <c r="AIN13" s="80"/>
      <c r="AIO13" s="85"/>
      <c r="AIP13" s="77"/>
      <c r="AIQ13" s="74"/>
      <c r="AIR13" s="74"/>
      <c r="AIS13" s="85"/>
      <c r="AIT13" s="74"/>
      <c r="AIU13" s="74"/>
      <c r="AIV13" s="85"/>
      <c r="AIW13" s="74"/>
      <c r="AIX13" s="74"/>
      <c r="AIY13" s="85"/>
      <c r="AIZ13" s="74"/>
      <c r="AJA13" s="74"/>
      <c r="AJB13" s="85"/>
      <c r="AJC13" s="80"/>
      <c r="AJD13" s="80"/>
      <c r="AJE13" s="85"/>
      <c r="AJF13" s="77"/>
      <c r="AJG13" s="74"/>
      <c r="AJH13" s="74"/>
      <c r="AJI13" s="85"/>
      <c r="AJJ13" s="74"/>
      <c r="AJK13" s="74"/>
      <c r="AJL13" s="85"/>
      <c r="AJM13" s="74"/>
      <c r="AJN13" s="74"/>
      <c r="AJO13" s="85"/>
      <c r="AJP13" s="74"/>
      <c r="AJQ13" s="74"/>
      <c r="AJR13" s="85"/>
      <c r="AJS13" s="80"/>
      <c r="AJT13" s="80"/>
      <c r="AJU13" s="85"/>
      <c r="AJV13" s="77"/>
      <c r="AJW13" s="74"/>
      <c r="AJX13" s="74"/>
      <c r="AJY13" s="85"/>
      <c r="AJZ13" s="74"/>
      <c r="AKA13" s="74"/>
      <c r="AKB13" s="85"/>
      <c r="AKC13" s="74"/>
      <c r="AKD13" s="74"/>
      <c r="AKE13" s="85"/>
      <c r="AKF13" s="74"/>
      <c r="AKG13" s="74"/>
      <c r="AKH13" s="85"/>
      <c r="AKI13" s="80"/>
      <c r="AKJ13" s="80"/>
      <c r="AKK13" s="85"/>
      <c r="AKL13" s="77"/>
      <c r="AKM13" s="74"/>
      <c r="AKN13" s="74"/>
      <c r="AKO13" s="85"/>
      <c r="AKP13" s="74"/>
      <c r="AKQ13" s="74"/>
      <c r="AKR13" s="85"/>
      <c r="AKS13" s="74"/>
      <c r="AKT13" s="74"/>
      <c r="AKU13" s="85"/>
      <c r="AKV13" s="74"/>
      <c r="AKW13" s="74"/>
      <c r="AKX13" s="85"/>
      <c r="AKY13" s="80"/>
      <c r="AKZ13" s="80"/>
      <c r="ALA13" s="85"/>
      <c r="ALB13" s="77"/>
      <c r="ALC13" s="74"/>
      <c r="ALD13" s="74"/>
      <c r="ALE13" s="85"/>
      <c r="ALF13" s="74"/>
      <c r="ALG13" s="74"/>
      <c r="ALH13" s="85"/>
      <c r="ALI13" s="74"/>
      <c r="ALJ13" s="74"/>
      <c r="ALK13" s="85"/>
      <c r="ALL13" s="74"/>
      <c r="ALM13" s="74"/>
      <c r="ALN13" s="85"/>
      <c r="ALO13" s="80"/>
      <c r="ALP13" s="80"/>
      <c r="ALQ13" s="85"/>
      <c r="ALR13" s="77"/>
      <c r="ALS13" s="74"/>
      <c r="ALT13" s="74"/>
      <c r="ALU13" s="85"/>
      <c r="ALV13" s="74"/>
      <c r="ALW13" s="74"/>
      <c r="ALX13" s="85"/>
      <c r="ALY13" s="74"/>
      <c r="ALZ13" s="74"/>
      <c r="AMA13" s="85"/>
      <c r="AMB13" s="74"/>
      <c r="AMC13" s="74"/>
      <c r="AMD13" s="85"/>
      <c r="AME13" s="80"/>
      <c r="AMF13" s="80"/>
      <c r="AMG13" s="85"/>
      <c r="AMH13" s="77"/>
      <c r="AMI13" s="74"/>
      <c r="AMJ13" s="74"/>
      <c r="AMK13" s="85"/>
      <c r="AML13" s="74"/>
      <c r="AMM13" s="74"/>
      <c r="AMN13" s="85"/>
      <c r="AMO13" s="74"/>
      <c r="AMP13" s="74"/>
      <c r="AMQ13" s="85"/>
      <c r="AMR13" s="74"/>
      <c r="AMS13" s="74"/>
      <c r="AMT13" s="85"/>
      <c r="AMU13" s="80"/>
      <c r="AMV13" s="80"/>
      <c r="AMW13" s="85"/>
      <c r="AMX13" s="77"/>
      <c r="AMY13" s="74"/>
      <c r="AMZ13" s="74"/>
      <c r="ANA13" s="85"/>
      <c r="ANB13" s="74"/>
      <c r="ANC13" s="74"/>
      <c r="AND13" s="85"/>
      <c r="ANE13" s="74"/>
      <c r="ANF13" s="74"/>
      <c r="ANG13" s="85"/>
      <c r="ANH13" s="74"/>
      <c r="ANI13" s="74"/>
      <c r="ANJ13" s="85"/>
      <c r="ANK13" s="80"/>
      <c r="ANL13" s="80"/>
      <c r="ANM13" s="85"/>
      <c r="ANN13" s="77"/>
      <c r="ANO13" s="74"/>
      <c r="ANP13" s="74"/>
      <c r="ANQ13" s="85"/>
      <c r="ANR13" s="74"/>
      <c r="ANS13" s="74"/>
      <c r="ANT13" s="85"/>
      <c r="ANU13" s="74"/>
      <c r="ANV13" s="74"/>
      <c r="ANW13" s="85"/>
      <c r="ANX13" s="74"/>
      <c r="ANY13" s="74"/>
      <c r="ANZ13" s="85"/>
      <c r="AOA13" s="80"/>
      <c r="AOB13" s="80"/>
      <c r="AOC13" s="85"/>
      <c r="AOD13" s="77"/>
      <c r="AOE13" s="74"/>
      <c r="AOF13" s="74"/>
      <c r="AOG13" s="85"/>
      <c r="AOH13" s="74"/>
      <c r="AOI13" s="74"/>
      <c r="AOJ13" s="85"/>
      <c r="AOK13" s="74"/>
      <c r="AOL13" s="74"/>
      <c r="AOM13" s="85"/>
      <c r="AON13" s="74"/>
      <c r="AOO13" s="74"/>
      <c r="AOP13" s="85"/>
      <c r="AOQ13" s="80"/>
      <c r="AOR13" s="80"/>
      <c r="AOS13" s="85"/>
      <c r="AOT13" s="77"/>
      <c r="AOU13" s="74"/>
      <c r="AOV13" s="74"/>
      <c r="AOW13" s="85"/>
      <c r="AOX13" s="74"/>
      <c r="AOY13" s="74"/>
      <c r="AOZ13" s="85"/>
      <c r="APA13" s="74"/>
      <c r="APB13" s="74"/>
      <c r="APC13" s="85"/>
      <c r="APD13" s="74"/>
      <c r="APE13" s="74"/>
      <c r="APF13" s="85"/>
      <c r="APG13" s="80"/>
      <c r="APH13" s="80"/>
      <c r="API13" s="85"/>
      <c r="APJ13" s="77"/>
      <c r="APK13" s="74"/>
      <c r="APL13" s="74"/>
      <c r="APM13" s="85"/>
      <c r="APN13" s="74"/>
      <c r="APO13" s="74"/>
      <c r="APP13" s="85"/>
      <c r="APQ13" s="74"/>
      <c r="APR13" s="74"/>
      <c r="APS13" s="85"/>
      <c r="APT13" s="74"/>
      <c r="APU13" s="74"/>
      <c r="APV13" s="85"/>
      <c r="APW13" s="80"/>
      <c r="APX13" s="80"/>
      <c r="APY13" s="85"/>
      <c r="APZ13" s="77"/>
      <c r="AQA13" s="74"/>
      <c r="AQB13" s="74"/>
      <c r="AQC13" s="85"/>
      <c r="AQD13" s="74"/>
      <c r="AQE13" s="74"/>
      <c r="AQF13" s="85"/>
      <c r="AQG13" s="74"/>
      <c r="AQH13" s="74"/>
      <c r="AQI13" s="85"/>
      <c r="AQJ13" s="74"/>
      <c r="AQK13" s="74"/>
      <c r="AQL13" s="85"/>
      <c r="AQM13" s="80"/>
      <c r="AQN13" s="80"/>
      <c r="AQO13" s="85"/>
      <c r="AQP13" s="77"/>
      <c r="AQQ13" s="74"/>
      <c r="AQR13" s="74"/>
      <c r="AQS13" s="85"/>
      <c r="AQT13" s="74"/>
      <c r="AQU13" s="74"/>
      <c r="AQV13" s="85"/>
      <c r="AQW13" s="74"/>
      <c r="AQX13" s="74"/>
      <c r="AQY13" s="85"/>
      <c r="AQZ13" s="74"/>
      <c r="ARA13" s="74"/>
      <c r="ARB13" s="85"/>
      <c r="ARC13" s="80"/>
      <c r="ARD13" s="80"/>
      <c r="ARE13" s="85"/>
      <c r="ARF13" s="77"/>
      <c r="ARG13" s="74"/>
      <c r="ARH13" s="74"/>
      <c r="ARI13" s="85"/>
      <c r="ARJ13" s="74"/>
      <c r="ARK13" s="74"/>
      <c r="ARL13" s="85"/>
      <c r="ARM13" s="74"/>
      <c r="ARN13" s="74"/>
      <c r="ARO13" s="85"/>
      <c r="ARP13" s="74"/>
      <c r="ARQ13" s="74"/>
      <c r="ARR13" s="85"/>
      <c r="ARS13" s="80"/>
      <c r="ART13" s="80"/>
      <c r="ARU13" s="85"/>
      <c r="ARV13" s="77"/>
      <c r="ARW13" s="74"/>
      <c r="ARX13" s="74"/>
      <c r="ARY13" s="85"/>
      <c r="ARZ13" s="74"/>
      <c r="ASA13" s="74"/>
      <c r="ASB13" s="85"/>
      <c r="ASC13" s="74"/>
      <c r="ASD13" s="74"/>
      <c r="ASE13" s="85"/>
      <c r="ASF13" s="74"/>
      <c r="ASG13" s="74"/>
      <c r="ASH13" s="85"/>
      <c r="ASI13" s="80"/>
      <c r="ASJ13" s="80"/>
      <c r="ASK13" s="85"/>
      <c r="ASL13" s="77"/>
      <c r="ASM13" s="74"/>
      <c r="ASN13" s="74"/>
      <c r="ASO13" s="85"/>
      <c r="ASP13" s="74"/>
      <c r="ASQ13" s="74"/>
      <c r="ASR13" s="85"/>
      <c r="ASS13" s="74"/>
      <c r="AST13" s="74"/>
      <c r="ASU13" s="85"/>
      <c r="ASV13" s="74"/>
      <c r="ASW13" s="74"/>
      <c r="ASX13" s="85"/>
      <c r="ASY13" s="80"/>
      <c r="ASZ13" s="80"/>
      <c r="ATA13" s="85"/>
      <c r="ATB13" s="77"/>
      <c r="ATC13" s="74"/>
      <c r="ATD13" s="74"/>
      <c r="ATE13" s="85"/>
      <c r="ATF13" s="74"/>
      <c r="ATG13" s="74"/>
      <c r="ATH13" s="85"/>
      <c r="ATI13" s="74"/>
      <c r="ATJ13" s="74"/>
      <c r="ATK13" s="85"/>
      <c r="ATL13" s="74"/>
      <c r="ATM13" s="74"/>
      <c r="ATN13" s="85"/>
      <c r="ATO13" s="80"/>
      <c r="ATP13" s="80"/>
      <c r="ATQ13" s="85"/>
      <c r="ATR13" s="77"/>
      <c r="ATS13" s="74"/>
      <c r="ATT13" s="74"/>
      <c r="ATU13" s="85"/>
      <c r="ATV13" s="74"/>
      <c r="ATW13" s="74"/>
      <c r="ATX13" s="85"/>
      <c r="ATY13" s="74"/>
      <c r="ATZ13" s="74"/>
      <c r="AUA13" s="85"/>
      <c r="AUB13" s="74"/>
      <c r="AUC13" s="74"/>
      <c r="AUD13" s="85"/>
      <c r="AUE13" s="80"/>
      <c r="AUF13" s="80"/>
      <c r="AUG13" s="85"/>
      <c r="AUH13" s="77"/>
      <c r="AUI13" s="74"/>
      <c r="AUJ13" s="74"/>
      <c r="AUK13" s="85"/>
      <c r="AUL13" s="74"/>
      <c r="AUM13" s="74"/>
      <c r="AUN13" s="85"/>
      <c r="AUO13" s="74"/>
      <c r="AUP13" s="74"/>
      <c r="AUQ13" s="85"/>
      <c r="AUR13" s="74"/>
      <c r="AUS13" s="74"/>
      <c r="AUT13" s="85"/>
      <c r="AUU13" s="80"/>
      <c r="AUV13" s="80"/>
      <c r="AUW13" s="85"/>
      <c r="AUX13" s="77"/>
      <c r="AUY13" s="74"/>
      <c r="AUZ13" s="74"/>
      <c r="AVA13" s="85"/>
      <c r="AVB13" s="74"/>
      <c r="AVC13" s="74"/>
      <c r="AVD13" s="85"/>
      <c r="AVE13" s="74"/>
      <c r="AVF13" s="74"/>
      <c r="AVG13" s="85"/>
      <c r="AVH13" s="74"/>
      <c r="AVI13" s="74"/>
      <c r="AVJ13" s="85"/>
      <c r="AVK13" s="80"/>
      <c r="AVL13" s="80"/>
      <c r="AVM13" s="85"/>
      <c r="AVN13" s="77"/>
      <c r="AVO13" s="74"/>
      <c r="AVP13" s="74"/>
      <c r="AVQ13" s="85"/>
      <c r="AVR13" s="74"/>
      <c r="AVS13" s="74"/>
      <c r="AVT13" s="85"/>
      <c r="AVU13" s="74"/>
      <c r="AVV13" s="74"/>
      <c r="AVW13" s="85"/>
      <c r="AVX13" s="74"/>
      <c r="AVY13" s="74"/>
      <c r="AVZ13" s="85"/>
      <c r="AWA13" s="80"/>
      <c r="AWB13" s="80"/>
      <c r="AWC13" s="85"/>
      <c r="AWD13" s="77"/>
      <c r="AWE13" s="74"/>
      <c r="AWF13" s="74"/>
      <c r="AWG13" s="85"/>
      <c r="AWH13" s="74"/>
      <c r="AWI13" s="74"/>
      <c r="AWJ13" s="85"/>
      <c r="AWK13" s="74"/>
      <c r="AWL13" s="74"/>
      <c r="AWM13" s="85"/>
      <c r="AWN13" s="74"/>
      <c r="AWO13" s="74"/>
      <c r="AWP13" s="85"/>
      <c r="AWQ13" s="80"/>
      <c r="AWR13" s="80"/>
      <c r="AWS13" s="85"/>
      <c r="AWT13" s="77"/>
      <c r="AWU13" s="74"/>
      <c r="AWV13" s="74"/>
      <c r="AWW13" s="85"/>
      <c r="AWX13" s="74"/>
      <c r="AWY13" s="74"/>
      <c r="AWZ13" s="85"/>
      <c r="AXA13" s="74"/>
      <c r="AXB13" s="74"/>
      <c r="AXC13" s="85"/>
      <c r="AXD13" s="74"/>
      <c r="AXE13" s="74"/>
      <c r="AXF13" s="85"/>
      <c r="AXG13" s="80"/>
      <c r="AXH13" s="80"/>
      <c r="AXI13" s="85"/>
      <c r="AXJ13" s="77"/>
      <c r="AXK13" s="74"/>
      <c r="AXL13" s="74"/>
      <c r="AXM13" s="85"/>
      <c r="AXN13" s="74"/>
      <c r="AXO13" s="74"/>
      <c r="AXP13" s="85"/>
      <c r="AXQ13" s="74"/>
      <c r="AXR13" s="74"/>
      <c r="AXS13" s="85"/>
      <c r="AXT13" s="74"/>
      <c r="AXU13" s="74"/>
      <c r="AXV13" s="85"/>
      <c r="AXW13" s="80"/>
      <c r="AXX13" s="80"/>
      <c r="AXY13" s="85"/>
      <c r="AXZ13" s="77"/>
      <c r="AYA13" s="74"/>
      <c r="AYB13" s="74"/>
      <c r="AYC13" s="85"/>
      <c r="AYD13" s="74"/>
      <c r="AYE13" s="74"/>
      <c r="AYF13" s="85"/>
      <c r="AYG13" s="74"/>
      <c r="AYH13" s="74"/>
      <c r="AYI13" s="85"/>
      <c r="AYJ13" s="74"/>
      <c r="AYK13" s="74"/>
      <c r="AYL13" s="85"/>
      <c r="AYM13" s="80"/>
      <c r="AYN13" s="80"/>
      <c r="AYO13" s="85"/>
      <c r="AYP13" s="77"/>
      <c r="AYQ13" s="74"/>
      <c r="AYR13" s="74"/>
      <c r="AYS13" s="85"/>
      <c r="AYT13" s="74"/>
      <c r="AYU13" s="74"/>
      <c r="AYV13" s="85"/>
      <c r="AYW13" s="74"/>
      <c r="AYX13" s="74"/>
      <c r="AYY13" s="85"/>
      <c r="AYZ13" s="74"/>
      <c r="AZA13" s="74"/>
      <c r="AZB13" s="85"/>
      <c r="AZC13" s="80"/>
      <c r="AZD13" s="80"/>
      <c r="AZE13" s="85"/>
      <c r="AZF13" s="77"/>
      <c r="AZG13" s="74"/>
      <c r="AZH13" s="74"/>
      <c r="AZI13" s="85"/>
      <c r="AZJ13" s="74"/>
      <c r="AZK13" s="74"/>
      <c r="AZL13" s="85"/>
      <c r="AZM13" s="74"/>
      <c r="AZN13" s="74"/>
      <c r="AZO13" s="85"/>
      <c r="AZP13" s="74"/>
      <c r="AZQ13" s="74"/>
      <c r="AZR13" s="85"/>
      <c r="AZS13" s="80"/>
      <c r="AZT13" s="80"/>
      <c r="AZU13" s="85"/>
      <c r="AZV13" s="77"/>
      <c r="AZW13" s="74"/>
      <c r="AZX13" s="74"/>
      <c r="AZY13" s="85"/>
      <c r="AZZ13" s="74"/>
      <c r="BAA13" s="74"/>
      <c r="BAB13" s="85"/>
      <c r="BAC13" s="74"/>
      <c r="BAD13" s="74"/>
      <c r="BAE13" s="85"/>
      <c r="BAF13" s="74"/>
      <c r="BAG13" s="74"/>
      <c r="BAH13" s="85"/>
      <c r="BAI13" s="80"/>
      <c r="BAJ13" s="80"/>
      <c r="BAK13" s="85"/>
      <c r="BAL13" s="77"/>
      <c r="BAM13" s="74"/>
      <c r="BAN13" s="74"/>
      <c r="BAO13" s="85"/>
      <c r="BAP13" s="74"/>
      <c r="BAQ13" s="74"/>
      <c r="BAR13" s="85"/>
      <c r="BAS13" s="74"/>
      <c r="BAT13" s="74"/>
      <c r="BAU13" s="85"/>
      <c r="BAV13" s="74"/>
      <c r="BAW13" s="74"/>
      <c r="BAX13" s="85"/>
      <c r="BAY13" s="80"/>
      <c r="BAZ13" s="80"/>
      <c r="BBA13" s="85"/>
      <c r="BBB13" s="77"/>
      <c r="BBC13" s="74"/>
      <c r="BBD13" s="74"/>
      <c r="BBE13" s="85"/>
      <c r="BBF13" s="74"/>
      <c r="BBG13" s="74"/>
      <c r="BBH13" s="85"/>
      <c r="BBI13" s="74"/>
      <c r="BBJ13" s="74"/>
      <c r="BBK13" s="85"/>
      <c r="BBL13" s="74"/>
      <c r="BBM13" s="74"/>
      <c r="BBN13" s="85"/>
      <c r="BBO13" s="80"/>
      <c r="BBP13" s="80"/>
      <c r="BBQ13" s="85"/>
      <c r="BBR13" s="77"/>
      <c r="BBS13" s="74"/>
      <c r="BBT13" s="74"/>
      <c r="BBU13" s="85"/>
      <c r="BBV13" s="74"/>
      <c r="BBW13" s="74"/>
      <c r="BBX13" s="85"/>
      <c r="BBY13" s="74"/>
      <c r="BBZ13" s="74"/>
      <c r="BCA13" s="85"/>
      <c r="BCB13" s="74"/>
      <c r="BCC13" s="74"/>
      <c r="BCD13" s="85"/>
      <c r="BCE13" s="80"/>
      <c r="BCF13" s="80"/>
      <c r="BCG13" s="85"/>
      <c r="BCH13" s="77"/>
      <c r="BCI13" s="74"/>
      <c r="BCJ13" s="74"/>
      <c r="BCK13" s="85"/>
      <c r="BCL13" s="74"/>
      <c r="BCM13" s="74"/>
      <c r="BCN13" s="85"/>
      <c r="BCO13" s="74"/>
      <c r="BCP13" s="74"/>
      <c r="BCQ13" s="85"/>
      <c r="BCR13" s="74"/>
      <c r="BCS13" s="74"/>
      <c r="BCT13" s="85"/>
      <c r="BCU13" s="80"/>
      <c r="BCV13" s="80"/>
      <c r="BCW13" s="85"/>
      <c r="BCX13" s="77"/>
      <c r="BCY13" s="74"/>
      <c r="BCZ13" s="74"/>
      <c r="BDA13" s="85"/>
      <c r="BDB13" s="74"/>
      <c r="BDC13" s="74"/>
      <c r="BDD13" s="85"/>
      <c r="BDE13" s="74"/>
      <c r="BDF13" s="74"/>
      <c r="BDG13" s="85"/>
      <c r="BDH13" s="74"/>
      <c r="BDI13" s="74"/>
      <c r="BDJ13" s="85"/>
      <c r="BDK13" s="80"/>
      <c r="BDL13" s="80"/>
      <c r="BDM13" s="85"/>
      <c r="BDN13" s="77"/>
      <c r="BDO13" s="74"/>
      <c r="BDP13" s="74"/>
      <c r="BDQ13" s="85"/>
      <c r="BDR13" s="74"/>
      <c r="BDS13" s="74"/>
      <c r="BDT13" s="85"/>
      <c r="BDU13" s="74"/>
      <c r="BDV13" s="74"/>
      <c r="BDW13" s="85"/>
      <c r="BDX13" s="74"/>
      <c r="BDY13" s="74"/>
      <c r="BDZ13" s="85"/>
      <c r="BEA13" s="80"/>
      <c r="BEB13" s="80"/>
      <c r="BEC13" s="85"/>
      <c r="BED13" s="77"/>
      <c r="BEE13" s="74"/>
      <c r="BEF13" s="74"/>
      <c r="BEG13" s="85"/>
      <c r="BEH13" s="74"/>
      <c r="BEI13" s="74"/>
      <c r="BEJ13" s="85"/>
      <c r="BEK13" s="74"/>
      <c r="BEL13" s="74"/>
      <c r="BEM13" s="85"/>
      <c r="BEN13" s="74"/>
      <c r="BEO13" s="74"/>
      <c r="BEP13" s="85"/>
      <c r="BEQ13" s="80"/>
      <c r="BER13" s="80"/>
      <c r="BES13" s="85"/>
      <c r="BET13" s="77"/>
      <c r="BEU13" s="74"/>
      <c r="BEV13" s="74"/>
      <c r="BEW13" s="85"/>
      <c r="BEX13" s="74"/>
      <c r="BEY13" s="74"/>
      <c r="BEZ13" s="85"/>
      <c r="BFA13" s="74"/>
      <c r="BFB13" s="74"/>
      <c r="BFC13" s="85"/>
      <c r="BFD13" s="74"/>
      <c r="BFE13" s="74"/>
      <c r="BFF13" s="85"/>
      <c r="BFG13" s="80"/>
      <c r="BFH13" s="80"/>
      <c r="BFI13" s="85"/>
      <c r="BFJ13" s="77"/>
      <c r="BFK13" s="74"/>
      <c r="BFL13" s="74"/>
      <c r="BFM13" s="85"/>
      <c r="BFN13" s="74"/>
      <c r="BFO13" s="74"/>
      <c r="BFP13" s="85"/>
      <c r="BFQ13" s="74"/>
      <c r="BFR13" s="74"/>
      <c r="BFS13" s="85"/>
      <c r="BFT13" s="74"/>
      <c r="BFU13" s="74"/>
      <c r="BFV13" s="85"/>
      <c r="BFW13" s="80"/>
      <c r="BFX13" s="80"/>
      <c r="BFY13" s="85"/>
      <c r="BFZ13" s="77"/>
      <c r="BGA13" s="74"/>
      <c r="BGB13" s="74"/>
      <c r="BGC13" s="85"/>
      <c r="BGD13" s="74"/>
      <c r="BGE13" s="74"/>
      <c r="BGF13" s="85"/>
      <c r="BGG13" s="74"/>
      <c r="BGH13" s="74"/>
      <c r="BGI13" s="85"/>
      <c r="BGJ13" s="74"/>
      <c r="BGK13" s="74"/>
      <c r="BGL13" s="85"/>
      <c r="BGM13" s="80"/>
      <c r="BGN13" s="80"/>
      <c r="BGO13" s="85"/>
      <c r="BGP13" s="77"/>
      <c r="BGQ13" s="74"/>
      <c r="BGR13" s="74"/>
      <c r="BGS13" s="85"/>
      <c r="BGT13" s="74"/>
      <c r="BGU13" s="74"/>
      <c r="BGV13" s="85"/>
      <c r="BGW13" s="74"/>
      <c r="BGX13" s="74"/>
      <c r="BGY13" s="85"/>
      <c r="BGZ13" s="74"/>
      <c r="BHA13" s="74"/>
      <c r="BHB13" s="85"/>
      <c r="BHC13" s="80"/>
      <c r="BHD13" s="80"/>
      <c r="BHE13" s="85"/>
      <c r="BHF13" s="77"/>
      <c r="BHG13" s="74"/>
      <c r="BHH13" s="74"/>
      <c r="BHI13" s="85"/>
      <c r="BHJ13" s="74"/>
      <c r="BHK13" s="74"/>
      <c r="BHL13" s="85"/>
      <c r="BHM13" s="74"/>
      <c r="BHN13" s="74"/>
      <c r="BHO13" s="85"/>
      <c r="BHP13" s="74"/>
      <c r="BHQ13" s="74"/>
      <c r="BHR13" s="85"/>
      <c r="BHS13" s="80"/>
      <c r="BHT13" s="80"/>
      <c r="BHU13" s="85"/>
      <c r="BHV13" s="77"/>
      <c r="BHW13" s="74"/>
      <c r="BHX13" s="74"/>
      <c r="BHY13" s="85"/>
      <c r="BHZ13" s="74"/>
      <c r="BIA13" s="74"/>
      <c r="BIB13" s="85"/>
      <c r="BIC13" s="74"/>
      <c r="BID13" s="74"/>
      <c r="BIE13" s="85"/>
      <c r="BIF13" s="74"/>
      <c r="BIG13" s="74"/>
      <c r="BIH13" s="85"/>
      <c r="BII13" s="80"/>
      <c r="BIJ13" s="80"/>
      <c r="BIK13" s="85"/>
      <c r="BIL13" s="77"/>
      <c r="BIM13" s="74"/>
      <c r="BIN13" s="74"/>
      <c r="BIO13" s="85"/>
      <c r="BIP13" s="74"/>
      <c r="BIQ13" s="74"/>
      <c r="BIR13" s="85"/>
      <c r="BIS13" s="74"/>
      <c r="BIT13" s="74"/>
      <c r="BIU13" s="85"/>
      <c r="BIV13" s="74"/>
      <c r="BIW13" s="74"/>
      <c r="BIX13" s="85"/>
      <c r="BIY13" s="80"/>
      <c r="BIZ13" s="80"/>
      <c r="BJA13" s="85"/>
      <c r="BJB13" s="77"/>
      <c r="BJC13" s="74"/>
      <c r="BJD13" s="74"/>
      <c r="BJE13" s="85"/>
      <c r="BJF13" s="74"/>
      <c r="BJG13" s="74"/>
      <c r="BJH13" s="85"/>
      <c r="BJI13" s="74"/>
      <c r="BJJ13" s="74"/>
      <c r="BJK13" s="85"/>
      <c r="BJL13" s="74"/>
      <c r="BJM13" s="74"/>
      <c r="BJN13" s="85"/>
      <c r="BJO13" s="80"/>
      <c r="BJP13" s="80"/>
      <c r="BJQ13" s="85"/>
      <c r="BJR13" s="77"/>
      <c r="BJS13" s="74"/>
      <c r="BJT13" s="74"/>
      <c r="BJU13" s="85"/>
      <c r="BJV13" s="74"/>
      <c r="BJW13" s="74"/>
      <c r="BJX13" s="85"/>
      <c r="BJY13" s="74"/>
      <c r="BJZ13" s="74"/>
      <c r="BKA13" s="85"/>
      <c r="BKB13" s="74"/>
      <c r="BKC13" s="74"/>
      <c r="BKD13" s="85"/>
      <c r="BKE13" s="80"/>
      <c r="BKF13" s="80"/>
      <c r="BKG13" s="85"/>
      <c r="BKH13" s="77"/>
      <c r="BKI13" s="74"/>
      <c r="BKJ13" s="74"/>
      <c r="BKK13" s="85"/>
      <c r="BKL13" s="74"/>
      <c r="BKM13" s="74"/>
      <c r="BKN13" s="85"/>
      <c r="BKO13" s="74"/>
      <c r="BKP13" s="74"/>
      <c r="BKQ13" s="85"/>
      <c r="BKR13" s="74"/>
      <c r="BKS13" s="74"/>
      <c r="BKT13" s="85"/>
      <c r="BKU13" s="80"/>
      <c r="BKV13" s="80"/>
      <c r="BKW13" s="85"/>
      <c r="BKX13" s="77"/>
      <c r="BKY13" s="74"/>
      <c r="BKZ13" s="74"/>
      <c r="BLA13" s="85"/>
      <c r="BLB13" s="74"/>
      <c r="BLC13" s="74"/>
      <c r="BLD13" s="85"/>
      <c r="BLE13" s="74"/>
      <c r="BLF13" s="74"/>
      <c r="BLG13" s="85"/>
      <c r="BLH13" s="74"/>
      <c r="BLI13" s="74"/>
      <c r="BLJ13" s="85"/>
      <c r="BLK13" s="80"/>
      <c r="BLL13" s="80"/>
      <c r="BLM13" s="85"/>
      <c r="BLN13" s="77"/>
      <c r="BLO13" s="74"/>
      <c r="BLP13" s="74"/>
      <c r="BLQ13" s="85"/>
      <c r="BLR13" s="74"/>
      <c r="BLS13" s="74"/>
      <c r="BLT13" s="85"/>
      <c r="BLU13" s="74"/>
      <c r="BLV13" s="74"/>
      <c r="BLW13" s="85"/>
      <c r="BLX13" s="74"/>
      <c r="BLY13" s="74"/>
      <c r="BLZ13" s="85"/>
      <c r="BMA13" s="80"/>
      <c r="BMB13" s="80"/>
      <c r="BMC13" s="85"/>
      <c r="BMD13" s="77"/>
      <c r="BME13" s="74"/>
      <c r="BMF13" s="74"/>
      <c r="BMG13" s="85"/>
      <c r="BMH13" s="74"/>
      <c r="BMI13" s="74"/>
      <c r="BMJ13" s="85"/>
      <c r="BMK13" s="74"/>
      <c r="BML13" s="74"/>
      <c r="BMM13" s="85"/>
      <c r="BMN13" s="74"/>
      <c r="BMO13" s="74"/>
      <c r="BMP13" s="85"/>
      <c r="BMQ13" s="80"/>
      <c r="BMR13" s="80"/>
      <c r="BMS13" s="85"/>
      <c r="BMT13" s="77"/>
      <c r="BMU13" s="74"/>
      <c r="BMV13" s="74"/>
      <c r="BMW13" s="85"/>
      <c r="BMX13" s="74"/>
      <c r="BMY13" s="74"/>
      <c r="BMZ13" s="85"/>
      <c r="BNA13" s="74"/>
      <c r="BNB13" s="74"/>
      <c r="BNC13" s="85"/>
      <c r="BND13" s="74"/>
      <c r="BNE13" s="74"/>
      <c r="BNF13" s="85"/>
      <c r="BNG13" s="80"/>
      <c r="BNH13" s="80"/>
      <c r="BNI13" s="85"/>
      <c r="BNJ13" s="77"/>
      <c r="BNK13" s="74"/>
      <c r="BNL13" s="74"/>
      <c r="BNM13" s="85"/>
      <c r="BNN13" s="74"/>
      <c r="BNO13" s="74"/>
      <c r="BNP13" s="85"/>
      <c r="BNQ13" s="74"/>
      <c r="BNR13" s="74"/>
      <c r="BNS13" s="85"/>
      <c r="BNT13" s="74"/>
      <c r="BNU13" s="74"/>
      <c r="BNV13" s="85"/>
      <c r="BNW13" s="80"/>
      <c r="BNX13" s="80"/>
      <c r="BNY13" s="85"/>
      <c r="BNZ13" s="77"/>
      <c r="BOA13" s="74"/>
      <c r="BOB13" s="74"/>
      <c r="BOC13" s="85"/>
      <c r="BOD13" s="74"/>
      <c r="BOE13" s="74"/>
      <c r="BOF13" s="85"/>
      <c r="BOG13" s="74"/>
      <c r="BOH13" s="74"/>
      <c r="BOI13" s="85"/>
      <c r="BOJ13" s="74"/>
      <c r="BOK13" s="74"/>
      <c r="BOL13" s="85"/>
      <c r="BOM13" s="80"/>
      <c r="BON13" s="80"/>
      <c r="BOO13" s="85"/>
      <c r="BOP13" s="77"/>
      <c r="BOQ13" s="74"/>
      <c r="BOR13" s="74"/>
      <c r="BOS13" s="85"/>
      <c r="BOT13" s="74"/>
      <c r="BOU13" s="74"/>
      <c r="BOV13" s="85"/>
      <c r="BOW13" s="74"/>
      <c r="BOX13" s="74"/>
      <c r="BOY13" s="85"/>
      <c r="BOZ13" s="74"/>
      <c r="BPA13" s="74"/>
      <c r="BPB13" s="85"/>
      <c r="BPC13" s="80"/>
      <c r="BPD13" s="80"/>
      <c r="BPE13" s="85"/>
      <c r="BPF13" s="77"/>
      <c r="BPG13" s="74"/>
      <c r="BPH13" s="74"/>
      <c r="BPI13" s="85"/>
      <c r="BPJ13" s="74"/>
      <c r="BPK13" s="74"/>
      <c r="BPL13" s="85"/>
      <c r="BPM13" s="74"/>
      <c r="BPN13" s="74"/>
      <c r="BPO13" s="85"/>
      <c r="BPP13" s="74"/>
      <c r="BPQ13" s="74"/>
      <c r="BPR13" s="85"/>
      <c r="BPS13" s="80"/>
      <c r="BPT13" s="80"/>
      <c r="BPU13" s="85"/>
      <c r="BPV13" s="77"/>
      <c r="BPW13" s="74"/>
      <c r="BPX13" s="74"/>
      <c r="BPY13" s="85"/>
      <c r="BPZ13" s="74"/>
      <c r="BQA13" s="74"/>
      <c r="BQB13" s="85"/>
      <c r="BQC13" s="74"/>
      <c r="BQD13" s="74"/>
      <c r="BQE13" s="85"/>
      <c r="BQF13" s="74"/>
      <c r="BQG13" s="74"/>
      <c r="BQH13" s="85"/>
      <c r="BQI13" s="80"/>
      <c r="BQJ13" s="80"/>
      <c r="BQK13" s="85"/>
      <c r="BQL13" s="77"/>
      <c r="BQM13" s="74"/>
      <c r="BQN13" s="74"/>
      <c r="BQO13" s="85"/>
      <c r="BQP13" s="74"/>
      <c r="BQQ13" s="74"/>
      <c r="BQR13" s="85"/>
      <c r="BQS13" s="74"/>
      <c r="BQT13" s="74"/>
      <c r="BQU13" s="85"/>
      <c r="BQV13" s="74"/>
      <c r="BQW13" s="74"/>
      <c r="BQX13" s="85"/>
      <c r="BQY13" s="80"/>
      <c r="BQZ13" s="80"/>
      <c r="BRA13" s="85"/>
      <c r="BRB13" s="77"/>
      <c r="BRC13" s="74"/>
      <c r="BRD13" s="74"/>
      <c r="BRE13" s="85"/>
      <c r="BRF13" s="74"/>
      <c r="BRG13" s="74"/>
      <c r="BRH13" s="85"/>
      <c r="BRI13" s="74"/>
      <c r="BRJ13" s="74"/>
      <c r="BRK13" s="85"/>
      <c r="BRL13" s="74"/>
      <c r="BRM13" s="74"/>
      <c r="BRN13" s="85"/>
      <c r="BRO13" s="80"/>
      <c r="BRP13" s="80"/>
      <c r="BRQ13" s="85"/>
      <c r="BRR13" s="77"/>
      <c r="BRS13" s="74"/>
      <c r="BRT13" s="74"/>
      <c r="BRU13" s="85"/>
      <c r="BRV13" s="74"/>
      <c r="BRW13" s="74"/>
      <c r="BRX13" s="85"/>
      <c r="BRY13" s="74"/>
      <c r="BRZ13" s="74"/>
      <c r="BSA13" s="85"/>
      <c r="BSB13" s="74"/>
      <c r="BSC13" s="74"/>
      <c r="BSD13" s="85"/>
      <c r="BSE13" s="80"/>
      <c r="BSF13" s="80"/>
      <c r="BSG13" s="85"/>
      <c r="BSH13" s="77"/>
      <c r="BSI13" s="74"/>
      <c r="BSJ13" s="74"/>
      <c r="BSK13" s="85"/>
      <c r="BSL13" s="74"/>
      <c r="BSM13" s="74"/>
      <c r="BSN13" s="85"/>
      <c r="BSO13" s="74"/>
      <c r="BSP13" s="74"/>
      <c r="BSQ13" s="85"/>
      <c r="BSR13" s="74"/>
      <c r="BSS13" s="74"/>
      <c r="BST13" s="85"/>
      <c r="BSU13" s="80"/>
      <c r="BSV13" s="80"/>
      <c r="BSW13" s="85"/>
      <c r="BSX13" s="77"/>
      <c r="BSY13" s="74"/>
      <c r="BSZ13" s="74"/>
      <c r="BTA13" s="85"/>
      <c r="BTB13" s="74"/>
      <c r="BTC13" s="74"/>
      <c r="BTD13" s="85"/>
      <c r="BTE13" s="74"/>
      <c r="BTF13" s="74"/>
      <c r="BTG13" s="85"/>
      <c r="BTH13" s="74"/>
      <c r="BTI13" s="74"/>
      <c r="BTJ13" s="85"/>
      <c r="BTK13" s="80"/>
      <c r="BTL13" s="80"/>
      <c r="BTM13" s="85"/>
      <c r="BTN13" s="77"/>
      <c r="BTO13" s="74"/>
      <c r="BTP13" s="74"/>
      <c r="BTQ13" s="85"/>
      <c r="BTR13" s="74"/>
      <c r="BTS13" s="74"/>
      <c r="BTT13" s="85"/>
      <c r="BTU13" s="74"/>
      <c r="BTV13" s="74"/>
      <c r="BTW13" s="85"/>
      <c r="BTX13" s="74"/>
      <c r="BTY13" s="74"/>
      <c r="BTZ13" s="85"/>
      <c r="BUA13" s="80"/>
      <c r="BUB13" s="80"/>
      <c r="BUC13" s="85"/>
      <c r="BUD13" s="77"/>
      <c r="BUE13" s="74"/>
      <c r="BUF13" s="74"/>
      <c r="BUG13" s="85"/>
      <c r="BUH13" s="74"/>
      <c r="BUI13" s="74"/>
      <c r="BUJ13" s="85"/>
      <c r="BUK13" s="74"/>
      <c r="BUL13" s="74"/>
      <c r="BUM13" s="85"/>
      <c r="BUN13" s="74"/>
      <c r="BUO13" s="74"/>
      <c r="BUP13" s="85"/>
      <c r="BUQ13" s="80"/>
      <c r="BUR13" s="80"/>
      <c r="BUS13" s="85"/>
      <c r="BUT13" s="77"/>
      <c r="BUU13" s="74"/>
      <c r="BUV13" s="74"/>
      <c r="BUW13" s="85"/>
      <c r="BUX13" s="74"/>
      <c r="BUY13" s="74"/>
      <c r="BUZ13" s="85"/>
      <c r="BVA13" s="74"/>
      <c r="BVB13" s="74"/>
      <c r="BVC13" s="85"/>
      <c r="BVD13" s="74"/>
      <c r="BVE13" s="74"/>
      <c r="BVF13" s="85"/>
      <c r="BVG13" s="80"/>
      <c r="BVH13" s="80"/>
      <c r="BVI13" s="85"/>
      <c r="BVJ13" s="77"/>
      <c r="BVK13" s="74"/>
      <c r="BVL13" s="74"/>
      <c r="BVM13" s="85"/>
      <c r="BVN13" s="74"/>
      <c r="BVO13" s="74"/>
      <c r="BVP13" s="85"/>
      <c r="BVQ13" s="74"/>
      <c r="BVR13" s="74"/>
      <c r="BVS13" s="85"/>
      <c r="BVT13" s="74"/>
      <c r="BVU13" s="74"/>
      <c r="BVV13" s="85"/>
      <c r="BVW13" s="80"/>
      <c r="BVX13" s="80"/>
      <c r="BVY13" s="85"/>
      <c r="BVZ13" s="77"/>
      <c r="BWA13" s="74"/>
      <c r="BWB13" s="74"/>
      <c r="BWC13" s="85"/>
      <c r="BWD13" s="74"/>
      <c r="BWE13" s="74"/>
      <c r="BWF13" s="85"/>
      <c r="BWG13" s="74"/>
      <c r="BWH13" s="74"/>
      <c r="BWI13" s="85"/>
      <c r="BWJ13" s="74"/>
      <c r="BWK13" s="74"/>
      <c r="BWL13" s="85"/>
      <c r="BWM13" s="80"/>
      <c r="BWN13" s="80"/>
      <c r="BWO13" s="85"/>
      <c r="BWP13" s="77"/>
      <c r="BWQ13" s="74"/>
      <c r="BWR13" s="74"/>
      <c r="BWS13" s="85"/>
      <c r="BWT13" s="74"/>
      <c r="BWU13" s="74"/>
      <c r="BWV13" s="85"/>
      <c r="BWW13" s="74"/>
      <c r="BWX13" s="74"/>
      <c r="BWY13" s="85"/>
      <c r="BWZ13" s="74"/>
      <c r="BXA13" s="74"/>
      <c r="BXB13" s="85"/>
      <c r="BXC13" s="80"/>
      <c r="BXD13" s="80"/>
      <c r="BXE13" s="85"/>
      <c r="BXF13" s="77"/>
      <c r="BXG13" s="74"/>
      <c r="BXH13" s="74"/>
      <c r="BXI13" s="85"/>
      <c r="BXJ13" s="74"/>
      <c r="BXK13" s="74"/>
      <c r="BXL13" s="85"/>
      <c r="BXM13" s="74"/>
      <c r="BXN13" s="74"/>
      <c r="BXO13" s="85"/>
      <c r="BXP13" s="74"/>
      <c r="BXQ13" s="74"/>
      <c r="BXR13" s="85"/>
      <c r="BXS13" s="80"/>
      <c r="BXT13" s="80"/>
      <c r="BXU13" s="85"/>
      <c r="BXV13" s="77"/>
      <c r="BXW13" s="74"/>
      <c r="BXX13" s="74"/>
      <c r="BXY13" s="85"/>
      <c r="BXZ13" s="74"/>
      <c r="BYA13" s="74"/>
      <c r="BYB13" s="85"/>
      <c r="BYC13" s="74"/>
      <c r="BYD13" s="74"/>
      <c r="BYE13" s="85"/>
      <c r="BYF13" s="74"/>
      <c r="BYG13" s="74"/>
      <c r="BYH13" s="85"/>
      <c r="BYI13" s="80"/>
      <c r="BYJ13" s="80"/>
      <c r="BYK13" s="85"/>
      <c r="BYL13" s="77"/>
      <c r="BYM13" s="74"/>
      <c r="BYN13" s="74"/>
      <c r="BYO13" s="85"/>
      <c r="BYP13" s="74"/>
      <c r="BYQ13" s="74"/>
      <c r="BYR13" s="85"/>
      <c r="BYS13" s="74"/>
      <c r="BYT13" s="74"/>
      <c r="BYU13" s="85"/>
      <c r="BYV13" s="74"/>
      <c r="BYW13" s="74"/>
      <c r="BYX13" s="85"/>
      <c r="BYY13" s="80"/>
      <c r="BYZ13" s="80"/>
      <c r="BZA13" s="85"/>
      <c r="BZB13" s="77"/>
      <c r="BZC13" s="74"/>
      <c r="BZD13" s="74"/>
      <c r="BZE13" s="85"/>
      <c r="BZF13" s="74"/>
      <c r="BZG13" s="74"/>
      <c r="BZH13" s="85"/>
      <c r="BZI13" s="74"/>
      <c r="BZJ13" s="74"/>
      <c r="BZK13" s="85"/>
      <c r="BZL13" s="74"/>
      <c r="BZM13" s="74"/>
      <c r="BZN13" s="85"/>
      <c r="BZO13" s="80"/>
      <c r="BZP13" s="80"/>
      <c r="BZQ13" s="85"/>
      <c r="BZR13" s="77"/>
      <c r="BZS13" s="74"/>
      <c r="BZT13" s="74"/>
      <c r="BZU13" s="85"/>
      <c r="BZV13" s="74"/>
      <c r="BZW13" s="74"/>
      <c r="BZX13" s="85"/>
      <c r="BZY13" s="74"/>
      <c r="BZZ13" s="74"/>
      <c r="CAA13" s="85"/>
      <c r="CAB13" s="74"/>
      <c r="CAC13" s="74"/>
      <c r="CAD13" s="85"/>
      <c r="CAE13" s="80"/>
      <c r="CAF13" s="80"/>
      <c r="CAG13" s="85"/>
      <c r="CAH13" s="77"/>
      <c r="CAI13" s="74"/>
      <c r="CAJ13" s="74"/>
      <c r="CAK13" s="85"/>
      <c r="CAL13" s="74"/>
      <c r="CAM13" s="74"/>
      <c r="CAN13" s="85"/>
      <c r="CAO13" s="74"/>
      <c r="CAP13" s="74"/>
      <c r="CAQ13" s="85"/>
      <c r="CAR13" s="74"/>
      <c r="CAS13" s="74"/>
      <c r="CAT13" s="85"/>
      <c r="CAU13" s="80"/>
      <c r="CAV13" s="80"/>
      <c r="CAW13" s="85"/>
      <c r="CAX13" s="77"/>
      <c r="CAY13" s="74"/>
      <c r="CAZ13" s="74"/>
      <c r="CBA13" s="85"/>
      <c r="CBB13" s="74"/>
      <c r="CBC13" s="74"/>
      <c r="CBD13" s="85"/>
      <c r="CBE13" s="74"/>
      <c r="CBF13" s="74"/>
      <c r="CBG13" s="85"/>
      <c r="CBH13" s="74"/>
      <c r="CBI13" s="74"/>
      <c r="CBJ13" s="85"/>
      <c r="CBK13" s="80"/>
      <c r="CBL13" s="80"/>
      <c r="CBM13" s="85"/>
      <c r="CBN13" s="77"/>
      <c r="CBO13" s="74"/>
      <c r="CBP13" s="74"/>
      <c r="CBQ13" s="85"/>
      <c r="CBR13" s="74"/>
      <c r="CBS13" s="74"/>
      <c r="CBT13" s="85"/>
      <c r="CBU13" s="74"/>
      <c r="CBV13" s="74"/>
      <c r="CBW13" s="85"/>
      <c r="CBX13" s="74"/>
      <c r="CBY13" s="74"/>
      <c r="CBZ13" s="85"/>
      <c r="CCA13" s="80"/>
      <c r="CCB13" s="80"/>
      <c r="CCC13" s="85"/>
      <c r="CCD13" s="77"/>
      <c r="CCE13" s="74"/>
      <c r="CCF13" s="74"/>
      <c r="CCG13" s="85"/>
      <c r="CCH13" s="74"/>
      <c r="CCI13" s="74"/>
      <c r="CCJ13" s="85"/>
      <c r="CCK13" s="74"/>
      <c r="CCL13" s="74"/>
      <c r="CCM13" s="85"/>
      <c r="CCN13" s="74"/>
      <c r="CCO13" s="74"/>
      <c r="CCP13" s="85"/>
      <c r="CCQ13" s="80"/>
      <c r="CCR13" s="80"/>
      <c r="CCS13" s="85"/>
      <c r="CCT13" s="77"/>
      <c r="CCU13" s="74"/>
      <c r="CCV13" s="74"/>
      <c r="CCW13" s="85"/>
      <c r="CCX13" s="74"/>
      <c r="CCY13" s="74"/>
      <c r="CCZ13" s="85"/>
      <c r="CDA13" s="74"/>
      <c r="CDB13" s="74"/>
      <c r="CDC13" s="85"/>
      <c r="CDD13" s="74"/>
      <c r="CDE13" s="74"/>
      <c r="CDF13" s="85"/>
      <c r="CDG13" s="80"/>
      <c r="CDH13" s="80"/>
      <c r="CDI13" s="85"/>
      <c r="CDJ13" s="77"/>
      <c r="CDK13" s="74"/>
      <c r="CDL13" s="74"/>
      <c r="CDM13" s="85"/>
      <c r="CDN13" s="74"/>
      <c r="CDO13" s="74"/>
      <c r="CDP13" s="85"/>
      <c r="CDQ13" s="74"/>
      <c r="CDR13" s="74"/>
      <c r="CDS13" s="85"/>
      <c r="CDT13" s="74"/>
      <c r="CDU13" s="74"/>
      <c r="CDV13" s="85"/>
      <c r="CDW13" s="80"/>
      <c r="CDX13" s="80"/>
      <c r="CDY13" s="85"/>
      <c r="CDZ13" s="77"/>
      <c r="CEA13" s="74"/>
      <c r="CEB13" s="74"/>
      <c r="CEC13" s="85"/>
      <c r="CED13" s="74"/>
      <c r="CEE13" s="74"/>
      <c r="CEF13" s="85"/>
      <c r="CEG13" s="74"/>
      <c r="CEH13" s="74"/>
      <c r="CEI13" s="85"/>
      <c r="CEJ13" s="74"/>
      <c r="CEK13" s="74"/>
      <c r="CEL13" s="85"/>
      <c r="CEM13" s="80"/>
      <c r="CEN13" s="80"/>
      <c r="CEO13" s="85"/>
      <c r="CEP13" s="77"/>
      <c r="CEQ13" s="74"/>
      <c r="CER13" s="74"/>
      <c r="CES13" s="85"/>
      <c r="CET13" s="74"/>
      <c r="CEU13" s="74"/>
      <c r="CEV13" s="85"/>
      <c r="CEW13" s="74"/>
      <c r="CEX13" s="74"/>
      <c r="CEY13" s="85"/>
      <c r="CEZ13" s="74"/>
      <c r="CFA13" s="74"/>
      <c r="CFB13" s="85"/>
      <c r="CFC13" s="80"/>
      <c r="CFD13" s="80"/>
      <c r="CFE13" s="85"/>
      <c r="CFF13" s="77"/>
      <c r="CFG13" s="74"/>
      <c r="CFH13" s="74"/>
      <c r="CFI13" s="85"/>
      <c r="CFJ13" s="74"/>
      <c r="CFK13" s="74"/>
      <c r="CFL13" s="85"/>
      <c r="CFM13" s="74"/>
      <c r="CFN13" s="74"/>
      <c r="CFO13" s="85"/>
      <c r="CFP13" s="74"/>
      <c r="CFQ13" s="74"/>
      <c r="CFR13" s="85"/>
      <c r="CFS13" s="80"/>
      <c r="CFT13" s="80"/>
      <c r="CFU13" s="85"/>
      <c r="CFV13" s="77"/>
      <c r="CFW13" s="74"/>
      <c r="CFX13" s="74"/>
      <c r="CFY13" s="85"/>
      <c r="CFZ13" s="74"/>
      <c r="CGA13" s="74"/>
      <c r="CGB13" s="85"/>
      <c r="CGC13" s="74"/>
      <c r="CGD13" s="74"/>
      <c r="CGE13" s="85"/>
      <c r="CGF13" s="74"/>
      <c r="CGG13" s="74"/>
      <c r="CGH13" s="85"/>
      <c r="CGI13" s="80"/>
      <c r="CGJ13" s="80"/>
      <c r="CGK13" s="85"/>
      <c r="CGL13" s="77"/>
      <c r="CGM13" s="74"/>
      <c r="CGN13" s="74"/>
      <c r="CGO13" s="85"/>
      <c r="CGP13" s="74"/>
      <c r="CGQ13" s="74"/>
      <c r="CGR13" s="85"/>
      <c r="CGS13" s="74"/>
      <c r="CGT13" s="74"/>
      <c r="CGU13" s="85"/>
      <c r="CGV13" s="74"/>
      <c r="CGW13" s="74"/>
      <c r="CGX13" s="85"/>
      <c r="CGY13" s="80"/>
      <c r="CGZ13" s="80"/>
      <c r="CHA13" s="85"/>
      <c r="CHB13" s="77"/>
      <c r="CHC13" s="74"/>
      <c r="CHD13" s="74"/>
      <c r="CHE13" s="85"/>
      <c r="CHF13" s="74"/>
      <c r="CHG13" s="74"/>
      <c r="CHH13" s="85"/>
      <c r="CHI13" s="74"/>
      <c r="CHJ13" s="74"/>
      <c r="CHK13" s="85"/>
      <c r="CHL13" s="74"/>
      <c r="CHM13" s="74"/>
      <c r="CHN13" s="85"/>
      <c r="CHO13" s="80"/>
      <c r="CHP13" s="80"/>
      <c r="CHQ13" s="85"/>
      <c r="CHR13" s="77"/>
      <c r="CHS13" s="74"/>
      <c r="CHT13" s="74"/>
      <c r="CHU13" s="85"/>
      <c r="CHV13" s="74"/>
      <c r="CHW13" s="74"/>
      <c r="CHX13" s="85"/>
      <c r="CHY13" s="74"/>
      <c r="CHZ13" s="74"/>
      <c r="CIA13" s="85"/>
      <c r="CIB13" s="74"/>
      <c r="CIC13" s="74"/>
      <c r="CID13" s="85"/>
      <c r="CIE13" s="80"/>
      <c r="CIF13" s="80"/>
      <c r="CIG13" s="85"/>
      <c r="CIH13" s="77"/>
      <c r="CII13" s="74"/>
      <c r="CIJ13" s="74"/>
      <c r="CIK13" s="85"/>
      <c r="CIL13" s="74"/>
      <c r="CIM13" s="74"/>
      <c r="CIN13" s="85"/>
      <c r="CIO13" s="74"/>
      <c r="CIP13" s="74"/>
      <c r="CIQ13" s="85"/>
      <c r="CIR13" s="74"/>
      <c r="CIS13" s="74"/>
      <c r="CIT13" s="85"/>
      <c r="CIU13" s="80"/>
      <c r="CIV13" s="80"/>
      <c r="CIW13" s="85"/>
      <c r="CIX13" s="77"/>
      <c r="CIY13" s="74"/>
      <c r="CIZ13" s="74"/>
      <c r="CJA13" s="85"/>
      <c r="CJB13" s="74"/>
      <c r="CJC13" s="74"/>
      <c r="CJD13" s="85"/>
      <c r="CJE13" s="74"/>
      <c r="CJF13" s="74"/>
      <c r="CJG13" s="85"/>
      <c r="CJH13" s="74"/>
      <c r="CJI13" s="74"/>
      <c r="CJJ13" s="85"/>
      <c r="CJK13" s="80"/>
      <c r="CJL13" s="80"/>
      <c r="CJM13" s="85"/>
      <c r="CJN13" s="77"/>
      <c r="CJO13" s="74"/>
      <c r="CJP13" s="74"/>
      <c r="CJQ13" s="85"/>
      <c r="CJR13" s="74"/>
      <c r="CJS13" s="74"/>
      <c r="CJT13" s="85"/>
      <c r="CJU13" s="74"/>
      <c r="CJV13" s="74"/>
      <c r="CJW13" s="85"/>
      <c r="CJX13" s="74"/>
      <c r="CJY13" s="74"/>
      <c r="CJZ13" s="85"/>
      <c r="CKA13" s="80"/>
      <c r="CKB13" s="80"/>
      <c r="CKC13" s="85"/>
      <c r="CKD13" s="77"/>
      <c r="CKE13" s="74"/>
      <c r="CKF13" s="74"/>
      <c r="CKG13" s="85"/>
      <c r="CKH13" s="74"/>
      <c r="CKI13" s="74"/>
      <c r="CKJ13" s="85"/>
      <c r="CKK13" s="74"/>
      <c r="CKL13" s="74"/>
      <c r="CKM13" s="85"/>
      <c r="CKN13" s="74"/>
      <c r="CKO13" s="74"/>
      <c r="CKP13" s="85"/>
      <c r="CKQ13" s="80"/>
      <c r="CKR13" s="80"/>
      <c r="CKS13" s="85"/>
      <c r="CKT13" s="77"/>
      <c r="CKU13" s="74"/>
      <c r="CKV13" s="74"/>
      <c r="CKW13" s="85"/>
      <c r="CKX13" s="74"/>
      <c r="CKY13" s="74"/>
      <c r="CKZ13" s="85"/>
      <c r="CLA13" s="74"/>
      <c r="CLB13" s="74"/>
      <c r="CLC13" s="85"/>
      <c r="CLD13" s="74"/>
      <c r="CLE13" s="74"/>
      <c r="CLF13" s="85"/>
      <c r="CLG13" s="80"/>
      <c r="CLH13" s="80"/>
      <c r="CLI13" s="85"/>
      <c r="CLJ13" s="77"/>
      <c r="CLK13" s="74"/>
      <c r="CLL13" s="74"/>
      <c r="CLM13" s="85"/>
      <c r="CLN13" s="74"/>
      <c r="CLO13" s="74"/>
      <c r="CLP13" s="85"/>
      <c r="CLQ13" s="74"/>
      <c r="CLR13" s="74"/>
      <c r="CLS13" s="85"/>
      <c r="CLT13" s="74"/>
      <c r="CLU13" s="74"/>
      <c r="CLV13" s="85"/>
      <c r="CLW13" s="80"/>
      <c r="CLX13" s="80"/>
      <c r="CLY13" s="85"/>
      <c r="CLZ13" s="77"/>
      <c r="CMA13" s="74"/>
      <c r="CMB13" s="74"/>
      <c r="CMC13" s="85"/>
      <c r="CMD13" s="74"/>
      <c r="CME13" s="74"/>
      <c r="CMF13" s="85"/>
      <c r="CMG13" s="74"/>
      <c r="CMH13" s="74"/>
      <c r="CMI13" s="85"/>
      <c r="CMJ13" s="74"/>
      <c r="CMK13" s="74"/>
      <c r="CML13" s="85"/>
      <c r="CMM13" s="80"/>
      <c r="CMN13" s="80"/>
      <c r="CMO13" s="85"/>
      <c r="CMP13" s="77"/>
      <c r="CMQ13" s="74"/>
      <c r="CMR13" s="74"/>
      <c r="CMS13" s="85"/>
      <c r="CMT13" s="74"/>
      <c r="CMU13" s="74"/>
      <c r="CMV13" s="85"/>
      <c r="CMW13" s="74"/>
      <c r="CMX13" s="74"/>
      <c r="CMY13" s="85"/>
      <c r="CMZ13" s="74"/>
      <c r="CNA13" s="74"/>
      <c r="CNB13" s="85"/>
      <c r="CNC13" s="80"/>
      <c r="CND13" s="80"/>
      <c r="CNE13" s="85"/>
      <c r="CNF13" s="77"/>
      <c r="CNG13" s="74"/>
      <c r="CNH13" s="74"/>
      <c r="CNI13" s="85"/>
      <c r="CNJ13" s="74"/>
      <c r="CNK13" s="74"/>
      <c r="CNL13" s="85"/>
      <c r="CNM13" s="74"/>
      <c r="CNN13" s="74"/>
      <c r="CNO13" s="85"/>
      <c r="CNP13" s="74"/>
      <c r="CNQ13" s="74"/>
      <c r="CNR13" s="85"/>
      <c r="CNS13" s="80"/>
      <c r="CNT13" s="80"/>
      <c r="CNU13" s="85"/>
      <c r="CNV13" s="77"/>
      <c r="CNW13" s="74"/>
      <c r="CNX13" s="74"/>
      <c r="CNY13" s="85"/>
      <c r="CNZ13" s="74"/>
      <c r="COA13" s="74"/>
      <c r="COB13" s="85"/>
      <c r="COC13" s="74"/>
      <c r="COD13" s="74"/>
      <c r="COE13" s="85"/>
      <c r="COF13" s="74"/>
      <c r="COG13" s="74"/>
      <c r="COH13" s="85"/>
      <c r="COI13" s="80"/>
      <c r="COJ13" s="80"/>
      <c r="COK13" s="85"/>
      <c r="COL13" s="77"/>
      <c r="COM13" s="74"/>
      <c r="CON13" s="74"/>
      <c r="COO13" s="85"/>
      <c r="COP13" s="74"/>
      <c r="COQ13" s="74"/>
      <c r="COR13" s="85"/>
      <c r="COS13" s="74"/>
      <c r="COT13" s="74"/>
      <c r="COU13" s="85"/>
      <c r="COV13" s="74"/>
      <c r="COW13" s="74"/>
      <c r="COX13" s="85"/>
      <c r="COY13" s="80"/>
      <c r="COZ13" s="80"/>
      <c r="CPA13" s="85"/>
      <c r="CPB13" s="77"/>
      <c r="CPC13" s="74"/>
      <c r="CPD13" s="74"/>
      <c r="CPE13" s="85"/>
      <c r="CPF13" s="74"/>
      <c r="CPG13" s="74"/>
      <c r="CPH13" s="85"/>
      <c r="CPI13" s="74"/>
      <c r="CPJ13" s="74"/>
      <c r="CPK13" s="85"/>
      <c r="CPL13" s="74"/>
      <c r="CPM13" s="74"/>
      <c r="CPN13" s="85"/>
      <c r="CPO13" s="80"/>
      <c r="CPP13" s="80"/>
      <c r="CPQ13" s="85"/>
      <c r="CPR13" s="77"/>
      <c r="CPS13" s="74"/>
      <c r="CPT13" s="74"/>
      <c r="CPU13" s="85"/>
      <c r="CPV13" s="74"/>
      <c r="CPW13" s="74"/>
      <c r="CPX13" s="85"/>
      <c r="CPY13" s="74"/>
      <c r="CPZ13" s="74"/>
      <c r="CQA13" s="85"/>
      <c r="CQB13" s="74"/>
      <c r="CQC13" s="74"/>
      <c r="CQD13" s="85"/>
      <c r="CQE13" s="80"/>
      <c r="CQF13" s="80"/>
      <c r="CQG13" s="85"/>
      <c r="CQH13" s="77"/>
      <c r="CQI13" s="74"/>
      <c r="CQJ13" s="74"/>
      <c r="CQK13" s="85"/>
      <c r="CQL13" s="74"/>
      <c r="CQM13" s="74"/>
      <c r="CQN13" s="85"/>
      <c r="CQO13" s="74"/>
      <c r="CQP13" s="74"/>
      <c r="CQQ13" s="85"/>
      <c r="CQR13" s="74"/>
      <c r="CQS13" s="74"/>
      <c r="CQT13" s="85"/>
      <c r="CQU13" s="80"/>
      <c r="CQV13" s="80"/>
      <c r="CQW13" s="85"/>
      <c r="CQX13" s="77"/>
      <c r="CQY13" s="74"/>
      <c r="CQZ13" s="74"/>
      <c r="CRA13" s="85"/>
      <c r="CRB13" s="74"/>
      <c r="CRC13" s="74"/>
      <c r="CRD13" s="85"/>
      <c r="CRE13" s="74"/>
      <c r="CRF13" s="74"/>
      <c r="CRG13" s="85"/>
      <c r="CRH13" s="74"/>
      <c r="CRI13" s="74"/>
      <c r="CRJ13" s="85"/>
      <c r="CRK13" s="80"/>
      <c r="CRL13" s="80"/>
      <c r="CRM13" s="85"/>
      <c r="CRN13" s="77"/>
      <c r="CRO13" s="74"/>
      <c r="CRP13" s="74"/>
      <c r="CRQ13" s="85"/>
      <c r="CRR13" s="74"/>
      <c r="CRS13" s="74"/>
      <c r="CRT13" s="85"/>
      <c r="CRU13" s="74"/>
      <c r="CRV13" s="74"/>
      <c r="CRW13" s="85"/>
      <c r="CRX13" s="74"/>
      <c r="CRY13" s="74"/>
      <c r="CRZ13" s="85"/>
      <c r="CSA13" s="80"/>
      <c r="CSB13" s="80"/>
      <c r="CSC13" s="85"/>
      <c r="CSD13" s="77"/>
      <c r="CSE13" s="74"/>
      <c r="CSF13" s="74"/>
      <c r="CSG13" s="85"/>
      <c r="CSH13" s="74"/>
      <c r="CSI13" s="74"/>
      <c r="CSJ13" s="85"/>
      <c r="CSK13" s="74"/>
      <c r="CSL13" s="74"/>
      <c r="CSM13" s="85"/>
      <c r="CSN13" s="74"/>
      <c r="CSO13" s="74"/>
      <c r="CSP13" s="85"/>
      <c r="CSQ13" s="80"/>
      <c r="CSR13" s="80"/>
      <c r="CSS13" s="85"/>
      <c r="CST13" s="77"/>
      <c r="CSU13" s="74"/>
      <c r="CSV13" s="74"/>
      <c r="CSW13" s="85"/>
      <c r="CSX13" s="74"/>
      <c r="CSY13" s="74"/>
      <c r="CSZ13" s="85"/>
      <c r="CTA13" s="74"/>
      <c r="CTB13" s="74"/>
      <c r="CTC13" s="85"/>
      <c r="CTD13" s="74"/>
      <c r="CTE13" s="74"/>
      <c r="CTF13" s="85"/>
      <c r="CTG13" s="80"/>
      <c r="CTH13" s="80"/>
      <c r="CTI13" s="85"/>
      <c r="CTJ13" s="77"/>
      <c r="CTK13" s="74"/>
      <c r="CTL13" s="74"/>
      <c r="CTM13" s="85"/>
      <c r="CTN13" s="74"/>
      <c r="CTO13" s="74"/>
      <c r="CTP13" s="85"/>
      <c r="CTQ13" s="74"/>
      <c r="CTR13" s="74"/>
      <c r="CTS13" s="85"/>
      <c r="CTT13" s="74"/>
      <c r="CTU13" s="74"/>
      <c r="CTV13" s="85"/>
      <c r="CTW13" s="80"/>
      <c r="CTX13" s="80"/>
      <c r="CTY13" s="85"/>
      <c r="CTZ13" s="77"/>
      <c r="CUA13" s="74"/>
      <c r="CUB13" s="74"/>
      <c r="CUC13" s="85"/>
      <c r="CUD13" s="74"/>
      <c r="CUE13" s="74"/>
      <c r="CUF13" s="85"/>
      <c r="CUG13" s="74"/>
      <c r="CUH13" s="74"/>
      <c r="CUI13" s="85"/>
      <c r="CUJ13" s="74"/>
      <c r="CUK13" s="74"/>
      <c r="CUL13" s="85"/>
      <c r="CUM13" s="80"/>
      <c r="CUN13" s="80"/>
      <c r="CUO13" s="85"/>
      <c r="CUP13" s="77"/>
      <c r="CUQ13" s="74"/>
      <c r="CUR13" s="74"/>
      <c r="CUS13" s="85"/>
      <c r="CUT13" s="74"/>
      <c r="CUU13" s="74"/>
      <c r="CUV13" s="85"/>
      <c r="CUW13" s="74"/>
      <c r="CUX13" s="74"/>
      <c r="CUY13" s="85"/>
      <c r="CUZ13" s="74"/>
      <c r="CVA13" s="74"/>
      <c r="CVB13" s="85"/>
      <c r="CVC13" s="80"/>
      <c r="CVD13" s="80"/>
      <c r="CVE13" s="85"/>
      <c r="CVF13" s="77"/>
      <c r="CVG13" s="74"/>
      <c r="CVH13" s="74"/>
      <c r="CVI13" s="85"/>
      <c r="CVJ13" s="74"/>
      <c r="CVK13" s="74"/>
      <c r="CVL13" s="85"/>
      <c r="CVM13" s="74"/>
      <c r="CVN13" s="74"/>
      <c r="CVO13" s="85"/>
      <c r="CVP13" s="74"/>
      <c r="CVQ13" s="74"/>
      <c r="CVR13" s="85"/>
      <c r="CVS13" s="80"/>
      <c r="CVT13" s="80"/>
      <c r="CVU13" s="85"/>
      <c r="CVV13" s="77"/>
      <c r="CVW13" s="74"/>
      <c r="CVX13" s="74"/>
      <c r="CVY13" s="85"/>
      <c r="CVZ13" s="74"/>
      <c r="CWA13" s="74"/>
      <c r="CWB13" s="85"/>
      <c r="CWC13" s="74"/>
      <c r="CWD13" s="74"/>
      <c r="CWE13" s="85"/>
      <c r="CWF13" s="74"/>
      <c r="CWG13" s="74"/>
      <c r="CWH13" s="85"/>
      <c r="CWI13" s="80"/>
      <c r="CWJ13" s="80"/>
      <c r="CWK13" s="85"/>
      <c r="CWL13" s="77"/>
      <c r="CWM13" s="74"/>
      <c r="CWN13" s="74"/>
      <c r="CWO13" s="85"/>
      <c r="CWP13" s="74"/>
      <c r="CWQ13" s="74"/>
      <c r="CWR13" s="85"/>
      <c r="CWS13" s="74"/>
      <c r="CWT13" s="74"/>
      <c r="CWU13" s="85"/>
      <c r="CWV13" s="74"/>
      <c r="CWW13" s="74"/>
      <c r="CWX13" s="85"/>
      <c r="CWY13" s="80"/>
      <c r="CWZ13" s="80"/>
      <c r="CXA13" s="85"/>
      <c r="CXB13" s="77"/>
      <c r="CXC13" s="74"/>
      <c r="CXD13" s="74"/>
      <c r="CXE13" s="85"/>
      <c r="CXF13" s="74"/>
      <c r="CXG13" s="74"/>
      <c r="CXH13" s="85"/>
      <c r="CXI13" s="74"/>
      <c r="CXJ13" s="74"/>
      <c r="CXK13" s="85"/>
      <c r="CXL13" s="74"/>
      <c r="CXM13" s="74"/>
      <c r="CXN13" s="85"/>
      <c r="CXO13" s="80"/>
      <c r="CXP13" s="80"/>
      <c r="CXQ13" s="85"/>
      <c r="CXR13" s="77"/>
      <c r="CXS13" s="74"/>
      <c r="CXT13" s="74"/>
      <c r="CXU13" s="85"/>
      <c r="CXV13" s="74"/>
      <c r="CXW13" s="74"/>
      <c r="CXX13" s="85"/>
      <c r="CXY13" s="74"/>
      <c r="CXZ13" s="74"/>
      <c r="CYA13" s="85"/>
      <c r="CYB13" s="74"/>
      <c r="CYC13" s="74"/>
      <c r="CYD13" s="85"/>
      <c r="CYE13" s="80"/>
      <c r="CYF13" s="80"/>
      <c r="CYG13" s="85"/>
      <c r="CYH13" s="77"/>
      <c r="CYI13" s="74"/>
      <c r="CYJ13" s="74"/>
      <c r="CYK13" s="85"/>
      <c r="CYL13" s="74"/>
      <c r="CYM13" s="74"/>
      <c r="CYN13" s="85"/>
      <c r="CYO13" s="74"/>
      <c r="CYP13" s="74"/>
      <c r="CYQ13" s="85"/>
      <c r="CYR13" s="74"/>
      <c r="CYS13" s="74"/>
      <c r="CYT13" s="85"/>
      <c r="CYU13" s="80"/>
      <c r="CYV13" s="80"/>
      <c r="CYW13" s="85"/>
      <c r="CYX13" s="77"/>
      <c r="CYY13" s="74"/>
      <c r="CYZ13" s="74"/>
      <c r="CZA13" s="85"/>
      <c r="CZB13" s="74"/>
      <c r="CZC13" s="74"/>
      <c r="CZD13" s="85"/>
      <c r="CZE13" s="74"/>
      <c r="CZF13" s="74"/>
      <c r="CZG13" s="85"/>
      <c r="CZH13" s="74"/>
      <c r="CZI13" s="74"/>
      <c r="CZJ13" s="85"/>
      <c r="CZK13" s="80"/>
      <c r="CZL13" s="80"/>
      <c r="CZM13" s="85"/>
      <c r="CZN13" s="77"/>
      <c r="CZO13" s="74"/>
      <c r="CZP13" s="74"/>
      <c r="CZQ13" s="85"/>
      <c r="CZR13" s="74"/>
      <c r="CZS13" s="74"/>
      <c r="CZT13" s="85"/>
      <c r="CZU13" s="74"/>
      <c r="CZV13" s="74"/>
      <c r="CZW13" s="85"/>
      <c r="CZX13" s="74"/>
      <c r="CZY13" s="74"/>
      <c r="CZZ13" s="85"/>
      <c r="DAA13" s="80"/>
      <c r="DAB13" s="80"/>
      <c r="DAC13" s="85"/>
      <c r="DAD13" s="77"/>
      <c r="DAE13" s="74"/>
      <c r="DAF13" s="74"/>
      <c r="DAG13" s="85"/>
      <c r="DAH13" s="74"/>
      <c r="DAI13" s="74"/>
      <c r="DAJ13" s="85"/>
      <c r="DAK13" s="74"/>
      <c r="DAL13" s="74"/>
      <c r="DAM13" s="85"/>
      <c r="DAN13" s="74"/>
      <c r="DAO13" s="74"/>
      <c r="DAP13" s="85"/>
      <c r="DAQ13" s="80"/>
      <c r="DAR13" s="80"/>
      <c r="DAS13" s="85"/>
      <c r="DAT13" s="77"/>
      <c r="DAU13" s="74"/>
      <c r="DAV13" s="74"/>
      <c r="DAW13" s="85"/>
      <c r="DAX13" s="74"/>
      <c r="DAY13" s="74"/>
      <c r="DAZ13" s="85"/>
      <c r="DBA13" s="74"/>
      <c r="DBB13" s="74"/>
      <c r="DBC13" s="85"/>
      <c r="DBD13" s="74"/>
      <c r="DBE13" s="74"/>
      <c r="DBF13" s="85"/>
      <c r="DBG13" s="80"/>
      <c r="DBH13" s="80"/>
      <c r="DBI13" s="85"/>
      <c r="DBJ13" s="77"/>
      <c r="DBK13" s="74"/>
      <c r="DBL13" s="74"/>
      <c r="DBM13" s="85"/>
      <c r="DBN13" s="74"/>
      <c r="DBO13" s="74"/>
      <c r="DBP13" s="85"/>
      <c r="DBQ13" s="74"/>
      <c r="DBR13" s="74"/>
      <c r="DBS13" s="85"/>
      <c r="DBT13" s="74"/>
      <c r="DBU13" s="74"/>
      <c r="DBV13" s="85"/>
      <c r="DBW13" s="80"/>
      <c r="DBX13" s="80"/>
      <c r="DBY13" s="85"/>
      <c r="DBZ13" s="77"/>
      <c r="DCA13" s="74"/>
      <c r="DCB13" s="74"/>
      <c r="DCC13" s="85"/>
      <c r="DCD13" s="74"/>
      <c r="DCE13" s="74"/>
      <c r="DCF13" s="85"/>
      <c r="DCG13" s="74"/>
      <c r="DCH13" s="74"/>
      <c r="DCI13" s="85"/>
      <c r="DCJ13" s="74"/>
      <c r="DCK13" s="74"/>
      <c r="DCL13" s="85"/>
      <c r="DCM13" s="80"/>
      <c r="DCN13" s="80"/>
      <c r="DCO13" s="85"/>
      <c r="DCP13" s="77"/>
      <c r="DCQ13" s="74"/>
      <c r="DCR13" s="74"/>
      <c r="DCS13" s="85"/>
      <c r="DCT13" s="74"/>
      <c r="DCU13" s="74"/>
      <c r="DCV13" s="85"/>
      <c r="DCW13" s="74"/>
      <c r="DCX13" s="74"/>
      <c r="DCY13" s="85"/>
      <c r="DCZ13" s="74"/>
      <c r="DDA13" s="74"/>
      <c r="DDB13" s="85"/>
      <c r="DDC13" s="80"/>
      <c r="DDD13" s="80"/>
      <c r="DDE13" s="85"/>
      <c r="DDF13" s="77"/>
      <c r="DDG13" s="74"/>
      <c r="DDH13" s="74"/>
      <c r="DDI13" s="85"/>
      <c r="DDJ13" s="74"/>
      <c r="DDK13" s="74"/>
      <c r="DDL13" s="85"/>
      <c r="DDM13" s="74"/>
      <c r="DDN13" s="74"/>
      <c r="DDO13" s="85"/>
      <c r="DDP13" s="74"/>
      <c r="DDQ13" s="74"/>
      <c r="DDR13" s="85"/>
      <c r="DDS13" s="80"/>
      <c r="DDT13" s="80"/>
      <c r="DDU13" s="85"/>
      <c r="DDV13" s="77"/>
      <c r="DDW13" s="74"/>
      <c r="DDX13" s="74"/>
      <c r="DDY13" s="85"/>
      <c r="DDZ13" s="74"/>
      <c r="DEA13" s="74"/>
      <c r="DEB13" s="85"/>
      <c r="DEC13" s="74"/>
      <c r="DED13" s="74"/>
      <c r="DEE13" s="85"/>
      <c r="DEF13" s="74"/>
      <c r="DEG13" s="74"/>
      <c r="DEH13" s="85"/>
      <c r="DEI13" s="80"/>
      <c r="DEJ13" s="80"/>
      <c r="DEK13" s="85"/>
      <c r="DEL13" s="77"/>
      <c r="DEM13" s="74"/>
      <c r="DEN13" s="74"/>
      <c r="DEO13" s="85"/>
      <c r="DEP13" s="74"/>
      <c r="DEQ13" s="74"/>
      <c r="DER13" s="85"/>
      <c r="DES13" s="74"/>
      <c r="DET13" s="74"/>
      <c r="DEU13" s="85"/>
      <c r="DEV13" s="74"/>
      <c r="DEW13" s="74"/>
      <c r="DEX13" s="85"/>
      <c r="DEY13" s="80"/>
      <c r="DEZ13" s="80"/>
      <c r="DFA13" s="85"/>
      <c r="DFB13" s="77"/>
      <c r="DFC13" s="74"/>
      <c r="DFD13" s="74"/>
      <c r="DFE13" s="85"/>
      <c r="DFF13" s="74"/>
      <c r="DFG13" s="74"/>
      <c r="DFH13" s="85"/>
      <c r="DFI13" s="74"/>
      <c r="DFJ13" s="74"/>
      <c r="DFK13" s="85"/>
      <c r="DFL13" s="74"/>
      <c r="DFM13" s="74"/>
      <c r="DFN13" s="85"/>
      <c r="DFO13" s="80"/>
      <c r="DFP13" s="80"/>
      <c r="DFQ13" s="85"/>
      <c r="DFR13" s="77"/>
      <c r="DFS13" s="74"/>
      <c r="DFT13" s="74"/>
      <c r="DFU13" s="85"/>
      <c r="DFV13" s="74"/>
      <c r="DFW13" s="74"/>
      <c r="DFX13" s="85"/>
      <c r="DFY13" s="74"/>
      <c r="DFZ13" s="74"/>
      <c r="DGA13" s="85"/>
      <c r="DGB13" s="74"/>
      <c r="DGC13" s="74"/>
      <c r="DGD13" s="85"/>
      <c r="DGE13" s="80"/>
      <c r="DGF13" s="80"/>
      <c r="DGG13" s="85"/>
      <c r="DGH13" s="77"/>
      <c r="DGI13" s="74"/>
      <c r="DGJ13" s="74"/>
      <c r="DGK13" s="85"/>
      <c r="DGL13" s="74"/>
      <c r="DGM13" s="74"/>
      <c r="DGN13" s="85"/>
      <c r="DGO13" s="74"/>
      <c r="DGP13" s="74"/>
      <c r="DGQ13" s="85"/>
      <c r="DGR13" s="74"/>
      <c r="DGS13" s="74"/>
      <c r="DGT13" s="85"/>
      <c r="DGU13" s="80"/>
      <c r="DGV13" s="80"/>
      <c r="DGW13" s="85"/>
      <c r="DGX13" s="77"/>
      <c r="DGY13" s="74"/>
      <c r="DGZ13" s="74"/>
      <c r="DHA13" s="85"/>
      <c r="DHB13" s="74"/>
      <c r="DHC13" s="74"/>
      <c r="DHD13" s="85"/>
      <c r="DHE13" s="74"/>
      <c r="DHF13" s="74"/>
      <c r="DHG13" s="85"/>
      <c r="DHH13" s="74"/>
      <c r="DHI13" s="74"/>
      <c r="DHJ13" s="85"/>
      <c r="DHK13" s="80"/>
      <c r="DHL13" s="80"/>
      <c r="DHM13" s="85"/>
      <c r="DHN13" s="77"/>
      <c r="DHO13" s="74"/>
      <c r="DHP13" s="74"/>
      <c r="DHQ13" s="85"/>
      <c r="DHR13" s="74"/>
      <c r="DHS13" s="74"/>
      <c r="DHT13" s="85"/>
      <c r="DHU13" s="74"/>
      <c r="DHV13" s="74"/>
      <c r="DHW13" s="85"/>
      <c r="DHX13" s="74"/>
      <c r="DHY13" s="74"/>
      <c r="DHZ13" s="85"/>
      <c r="DIA13" s="80"/>
      <c r="DIB13" s="80"/>
      <c r="DIC13" s="85"/>
      <c r="DID13" s="77"/>
      <c r="DIE13" s="74"/>
      <c r="DIF13" s="74"/>
      <c r="DIG13" s="85"/>
      <c r="DIH13" s="74"/>
      <c r="DII13" s="74"/>
      <c r="DIJ13" s="85"/>
      <c r="DIK13" s="74"/>
      <c r="DIL13" s="74"/>
      <c r="DIM13" s="85"/>
      <c r="DIN13" s="74"/>
      <c r="DIO13" s="74"/>
      <c r="DIP13" s="85"/>
      <c r="DIQ13" s="80"/>
      <c r="DIR13" s="80"/>
      <c r="DIS13" s="85"/>
      <c r="DIT13" s="77"/>
      <c r="DIU13" s="74"/>
      <c r="DIV13" s="74"/>
      <c r="DIW13" s="85"/>
      <c r="DIX13" s="74"/>
      <c r="DIY13" s="74"/>
      <c r="DIZ13" s="85"/>
      <c r="DJA13" s="74"/>
      <c r="DJB13" s="74"/>
      <c r="DJC13" s="85"/>
      <c r="DJD13" s="74"/>
      <c r="DJE13" s="74"/>
      <c r="DJF13" s="85"/>
      <c r="DJG13" s="80"/>
      <c r="DJH13" s="80"/>
      <c r="DJI13" s="85"/>
      <c r="DJJ13" s="77"/>
      <c r="DJK13" s="74"/>
      <c r="DJL13" s="74"/>
      <c r="DJM13" s="85"/>
      <c r="DJN13" s="74"/>
      <c r="DJO13" s="74"/>
      <c r="DJP13" s="85"/>
      <c r="DJQ13" s="74"/>
      <c r="DJR13" s="74"/>
      <c r="DJS13" s="85"/>
      <c r="DJT13" s="74"/>
      <c r="DJU13" s="74"/>
      <c r="DJV13" s="85"/>
      <c r="DJW13" s="80"/>
      <c r="DJX13" s="80"/>
      <c r="DJY13" s="85"/>
      <c r="DJZ13" s="77"/>
      <c r="DKA13" s="74"/>
      <c r="DKB13" s="74"/>
      <c r="DKC13" s="85"/>
      <c r="DKD13" s="74"/>
      <c r="DKE13" s="74"/>
      <c r="DKF13" s="85"/>
      <c r="DKG13" s="74"/>
      <c r="DKH13" s="74"/>
      <c r="DKI13" s="85"/>
      <c r="DKJ13" s="74"/>
      <c r="DKK13" s="74"/>
      <c r="DKL13" s="85"/>
      <c r="DKM13" s="80"/>
      <c r="DKN13" s="80"/>
      <c r="DKO13" s="85"/>
      <c r="DKP13" s="77"/>
      <c r="DKQ13" s="74"/>
      <c r="DKR13" s="74"/>
      <c r="DKS13" s="85"/>
      <c r="DKT13" s="74"/>
      <c r="DKU13" s="74"/>
      <c r="DKV13" s="85"/>
      <c r="DKW13" s="74"/>
      <c r="DKX13" s="74"/>
      <c r="DKY13" s="85"/>
      <c r="DKZ13" s="74"/>
      <c r="DLA13" s="74"/>
      <c r="DLB13" s="85"/>
      <c r="DLC13" s="80"/>
      <c r="DLD13" s="80"/>
      <c r="DLE13" s="85"/>
      <c r="DLF13" s="77"/>
      <c r="DLG13" s="74"/>
      <c r="DLH13" s="74"/>
      <c r="DLI13" s="85"/>
      <c r="DLJ13" s="74"/>
      <c r="DLK13" s="74"/>
      <c r="DLL13" s="85"/>
      <c r="DLM13" s="74"/>
      <c r="DLN13" s="74"/>
      <c r="DLO13" s="85"/>
      <c r="DLP13" s="74"/>
      <c r="DLQ13" s="74"/>
      <c r="DLR13" s="85"/>
      <c r="DLS13" s="80"/>
      <c r="DLT13" s="80"/>
      <c r="DLU13" s="85"/>
      <c r="DLV13" s="77"/>
      <c r="DLW13" s="74"/>
      <c r="DLX13" s="74"/>
      <c r="DLY13" s="85"/>
      <c r="DLZ13" s="74"/>
      <c r="DMA13" s="74"/>
      <c r="DMB13" s="85"/>
      <c r="DMC13" s="74"/>
      <c r="DMD13" s="74"/>
      <c r="DME13" s="85"/>
      <c r="DMF13" s="74"/>
      <c r="DMG13" s="74"/>
      <c r="DMH13" s="85"/>
      <c r="DMI13" s="80"/>
      <c r="DMJ13" s="80"/>
      <c r="DMK13" s="85"/>
      <c r="DML13" s="77"/>
      <c r="DMM13" s="74"/>
      <c r="DMN13" s="74"/>
      <c r="DMO13" s="85"/>
      <c r="DMP13" s="74"/>
      <c r="DMQ13" s="74"/>
      <c r="DMR13" s="85"/>
      <c r="DMS13" s="74"/>
      <c r="DMT13" s="74"/>
      <c r="DMU13" s="85"/>
      <c r="DMV13" s="74"/>
      <c r="DMW13" s="74"/>
      <c r="DMX13" s="85"/>
      <c r="DMY13" s="80"/>
      <c r="DMZ13" s="80"/>
      <c r="DNA13" s="85"/>
      <c r="DNB13" s="77"/>
      <c r="DNC13" s="74"/>
      <c r="DND13" s="74"/>
      <c r="DNE13" s="85"/>
      <c r="DNF13" s="74"/>
      <c r="DNG13" s="74"/>
      <c r="DNH13" s="85"/>
      <c r="DNI13" s="74"/>
      <c r="DNJ13" s="74"/>
      <c r="DNK13" s="85"/>
      <c r="DNL13" s="74"/>
      <c r="DNM13" s="74"/>
      <c r="DNN13" s="85"/>
      <c r="DNO13" s="80"/>
      <c r="DNP13" s="80"/>
      <c r="DNQ13" s="85"/>
      <c r="DNR13" s="77"/>
      <c r="DNS13" s="74"/>
      <c r="DNT13" s="74"/>
      <c r="DNU13" s="85"/>
      <c r="DNV13" s="74"/>
      <c r="DNW13" s="74"/>
      <c r="DNX13" s="85"/>
      <c r="DNY13" s="74"/>
      <c r="DNZ13" s="74"/>
      <c r="DOA13" s="85"/>
      <c r="DOB13" s="74"/>
      <c r="DOC13" s="74"/>
      <c r="DOD13" s="85"/>
      <c r="DOE13" s="80"/>
      <c r="DOF13" s="80"/>
      <c r="DOG13" s="85"/>
      <c r="DOH13" s="77"/>
      <c r="DOI13" s="74"/>
      <c r="DOJ13" s="74"/>
      <c r="DOK13" s="85"/>
      <c r="DOL13" s="74"/>
      <c r="DOM13" s="74"/>
      <c r="DON13" s="85"/>
      <c r="DOO13" s="74"/>
      <c r="DOP13" s="74"/>
      <c r="DOQ13" s="85"/>
      <c r="DOR13" s="74"/>
      <c r="DOS13" s="74"/>
      <c r="DOT13" s="85"/>
      <c r="DOU13" s="80"/>
      <c r="DOV13" s="80"/>
      <c r="DOW13" s="85"/>
      <c r="DOX13" s="77"/>
      <c r="DOY13" s="74"/>
      <c r="DOZ13" s="74"/>
      <c r="DPA13" s="85"/>
      <c r="DPB13" s="74"/>
      <c r="DPC13" s="74"/>
      <c r="DPD13" s="85"/>
      <c r="DPE13" s="74"/>
      <c r="DPF13" s="74"/>
      <c r="DPG13" s="85"/>
      <c r="DPH13" s="74"/>
      <c r="DPI13" s="74"/>
      <c r="DPJ13" s="85"/>
      <c r="DPK13" s="80"/>
      <c r="DPL13" s="80"/>
      <c r="DPM13" s="85"/>
      <c r="DPN13" s="77"/>
      <c r="DPO13" s="74"/>
      <c r="DPP13" s="74"/>
      <c r="DPQ13" s="85"/>
      <c r="DPR13" s="74"/>
      <c r="DPS13" s="74"/>
      <c r="DPT13" s="85"/>
      <c r="DPU13" s="74"/>
      <c r="DPV13" s="74"/>
      <c r="DPW13" s="85"/>
      <c r="DPX13" s="74"/>
      <c r="DPY13" s="74"/>
      <c r="DPZ13" s="85"/>
      <c r="DQA13" s="80"/>
      <c r="DQB13" s="80"/>
      <c r="DQC13" s="85"/>
      <c r="DQD13" s="77"/>
      <c r="DQE13" s="74"/>
      <c r="DQF13" s="74"/>
      <c r="DQG13" s="85"/>
      <c r="DQH13" s="74"/>
      <c r="DQI13" s="74"/>
      <c r="DQJ13" s="85"/>
      <c r="DQK13" s="74"/>
      <c r="DQL13" s="74"/>
      <c r="DQM13" s="85"/>
      <c r="DQN13" s="74"/>
      <c r="DQO13" s="74"/>
      <c r="DQP13" s="85"/>
      <c r="DQQ13" s="80"/>
      <c r="DQR13" s="80"/>
      <c r="DQS13" s="85"/>
      <c r="DQT13" s="77"/>
      <c r="DQU13" s="74"/>
      <c r="DQV13" s="74"/>
      <c r="DQW13" s="85"/>
      <c r="DQX13" s="74"/>
      <c r="DQY13" s="74"/>
      <c r="DQZ13" s="85"/>
      <c r="DRA13" s="74"/>
      <c r="DRB13" s="74"/>
      <c r="DRC13" s="85"/>
      <c r="DRD13" s="74"/>
      <c r="DRE13" s="74"/>
      <c r="DRF13" s="85"/>
      <c r="DRG13" s="80"/>
      <c r="DRH13" s="80"/>
      <c r="DRI13" s="85"/>
      <c r="DRJ13" s="77"/>
      <c r="DRK13" s="74"/>
      <c r="DRL13" s="74"/>
      <c r="DRM13" s="85"/>
      <c r="DRN13" s="74"/>
      <c r="DRO13" s="74"/>
      <c r="DRP13" s="85"/>
      <c r="DRQ13" s="74"/>
      <c r="DRR13" s="74"/>
      <c r="DRS13" s="85"/>
      <c r="DRT13" s="74"/>
      <c r="DRU13" s="74"/>
      <c r="DRV13" s="85"/>
      <c r="DRW13" s="80"/>
      <c r="DRX13" s="80"/>
      <c r="DRY13" s="85"/>
      <c r="DRZ13" s="77"/>
      <c r="DSA13" s="74"/>
      <c r="DSB13" s="74"/>
      <c r="DSC13" s="85"/>
      <c r="DSD13" s="74"/>
      <c r="DSE13" s="74"/>
      <c r="DSF13" s="85"/>
      <c r="DSG13" s="74"/>
      <c r="DSH13" s="74"/>
      <c r="DSI13" s="85"/>
      <c r="DSJ13" s="74"/>
      <c r="DSK13" s="74"/>
      <c r="DSL13" s="85"/>
      <c r="DSM13" s="80"/>
      <c r="DSN13" s="80"/>
      <c r="DSO13" s="85"/>
      <c r="DSP13" s="77"/>
      <c r="DSQ13" s="74"/>
      <c r="DSR13" s="74"/>
      <c r="DSS13" s="85"/>
      <c r="DST13" s="74"/>
      <c r="DSU13" s="74"/>
      <c r="DSV13" s="85"/>
      <c r="DSW13" s="74"/>
      <c r="DSX13" s="74"/>
      <c r="DSY13" s="85"/>
      <c r="DSZ13" s="74"/>
      <c r="DTA13" s="74"/>
      <c r="DTB13" s="85"/>
      <c r="DTC13" s="80"/>
      <c r="DTD13" s="80"/>
      <c r="DTE13" s="85"/>
      <c r="DTF13" s="77"/>
      <c r="DTG13" s="74"/>
      <c r="DTH13" s="74"/>
      <c r="DTI13" s="85"/>
      <c r="DTJ13" s="74"/>
      <c r="DTK13" s="74"/>
      <c r="DTL13" s="85"/>
      <c r="DTM13" s="74"/>
      <c r="DTN13" s="74"/>
      <c r="DTO13" s="85"/>
      <c r="DTP13" s="74"/>
      <c r="DTQ13" s="74"/>
      <c r="DTR13" s="85"/>
      <c r="DTS13" s="80"/>
      <c r="DTT13" s="80"/>
      <c r="DTU13" s="85"/>
      <c r="DTV13" s="77"/>
      <c r="DTW13" s="74"/>
      <c r="DTX13" s="74"/>
      <c r="DTY13" s="85"/>
      <c r="DTZ13" s="74"/>
      <c r="DUA13" s="74"/>
      <c r="DUB13" s="85"/>
      <c r="DUC13" s="74"/>
      <c r="DUD13" s="74"/>
      <c r="DUE13" s="85"/>
      <c r="DUF13" s="74"/>
      <c r="DUG13" s="74"/>
      <c r="DUH13" s="85"/>
      <c r="DUI13" s="80"/>
      <c r="DUJ13" s="80"/>
      <c r="DUK13" s="85"/>
      <c r="DUL13" s="77"/>
      <c r="DUM13" s="74"/>
      <c r="DUN13" s="74"/>
      <c r="DUO13" s="85"/>
      <c r="DUP13" s="74"/>
      <c r="DUQ13" s="74"/>
      <c r="DUR13" s="85"/>
      <c r="DUS13" s="74"/>
      <c r="DUT13" s="74"/>
      <c r="DUU13" s="85"/>
      <c r="DUV13" s="74"/>
      <c r="DUW13" s="74"/>
      <c r="DUX13" s="85"/>
      <c r="DUY13" s="80"/>
      <c r="DUZ13" s="80"/>
      <c r="DVA13" s="85"/>
      <c r="DVB13" s="77"/>
      <c r="DVC13" s="74"/>
      <c r="DVD13" s="74"/>
      <c r="DVE13" s="85"/>
      <c r="DVF13" s="74"/>
      <c r="DVG13" s="74"/>
      <c r="DVH13" s="85"/>
      <c r="DVI13" s="74"/>
      <c r="DVJ13" s="74"/>
      <c r="DVK13" s="85"/>
      <c r="DVL13" s="74"/>
      <c r="DVM13" s="74"/>
      <c r="DVN13" s="85"/>
      <c r="DVO13" s="80"/>
      <c r="DVP13" s="80"/>
      <c r="DVQ13" s="85"/>
      <c r="DVR13" s="77"/>
      <c r="DVS13" s="74"/>
      <c r="DVT13" s="74"/>
      <c r="DVU13" s="85"/>
      <c r="DVV13" s="74"/>
      <c r="DVW13" s="74"/>
      <c r="DVX13" s="85"/>
      <c r="DVY13" s="74"/>
      <c r="DVZ13" s="74"/>
      <c r="DWA13" s="85"/>
      <c r="DWB13" s="74"/>
      <c r="DWC13" s="74"/>
      <c r="DWD13" s="85"/>
      <c r="DWE13" s="80"/>
      <c r="DWF13" s="80"/>
      <c r="DWG13" s="85"/>
      <c r="DWH13" s="77"/>
      <c r="DWI13" s="74"/>
      <c r="DWJ13" s="74"/>
      <c r="DWK13" s="85"/>
      <c r="DWL13" s="74"/>
      <c r="DWM13" s="74"/>
      <c r="DWN13" s="85"/>
      <c r="DWO13" s="74"/>
      <c r="DWP13" s="74"/>
      <c r="DWQ13" s="85"/>
      <c r="DWR13" s="74"/>
      <c r="DWS13" s="74"/>
      <c r="DWT13" s="85"/>
      <c r="DWU13" s="80"/>
      <c r="DWV13" s="80"/>
      <c r="DWW13" s="85"/>
      <c r="DWX13" s="77"/>
      <c r="DWY13" s="74"/>
      <c r="DWZ13" s="74"/>
      <c r="DXA13" s="85"/>
      <c r="DXB13" s="74"/>
      <c r="DXC13" s="74"/>
      <c r="DXD13" s="85"/>
      <c r="DXE13" s="74"/>
      <c r="DXF13" s="74"/>
      <c r="DXG13" s="85"/>
      <c r="DXH13" s="74"/>
      <c r="DXI13" s="74"/>
      <c r="DXJ13" s="85"/>
      <c r="DXK13" s="80"/>
      <c r="DXL13" s="80"/>
      <c r="DXM13" s="85"/>
      <c r="DXN13" s="77"/>
      <c r="DXO13" s="74"/>
      <c r="DXP13" s="74"/>
      <c r="DXQ13" s="85"/>
      <c r="DXR13" s="74"/>
      <c r="DXS13" s="74"/>
      <c r="DXT13" s="85"/>
      <c r="DXU13" s="74"/>
      <c r="DXV13" s="74"/>
      <c r="DXW13" s="85"/>
      <c r="DXX13" s="74"/>
      <c r="DXY13" s="74"/>
      <c r="DXZ13" s="85"/>
      <c r="DYA13" s="80"/>
      <c r="DYB13" s="80"/>
      <c r="DYC13" s="85"/>
      <c r="DYD13" s="77"/>
      <c r="DYE13" s="74"/>
      <c r="DYF13" s="74"/>
      <c r="DYG13" s="85"/>
      <c r="DYH13" s="74"/>
      <c r="DYI13" s="74"/>
      <c r="DYJ13" s="85"/>
      <c r="DYK13" s="74"/>
      <c r="DYL13" s="74"/>
      <c r="DYM13" s="85"/>
      <c r="DYN13" s="74"/>
      <c r="DYO13" s="74"/>
      <c r="DYP13" s="85"/>
      <c r="DYQ13" s="80"/>
      <c r="DYR13" s="80"/>
      <c r="DYS13" s="85"/>
      <c r="DYT13" s="77"/>
      <c r="DYU13" s="74"/>
      <c r="DYV13" s="74"/>
      <c r="DYW13" s="85"/>
      <c r="DYX13" s="74"/>
      <c r="DYY13" s="74"/>
      <c r="DYZ13" s="85"/>
      <c r="DZA13" s="74"/>
      <c r="DZB13" s="74"/>
      <c r="DZC13" s="85"/>
      <c r="DZD13" s="74"/>
      <c r="DZE13" s="74"/>
      <c r="DZF13" s="85"/>
      <c r="DZG13" s="80"/>
      <c r="DZH13" s="80"/>
      <c r="DZI13" s="85"/>
      <c r="DZJ13" s="77"/>
      <c r="DZK13" s="74"/>
      <c r="DZL13" s="74"/>
      <c r="DZM13" s="85"/>
      <c r="DZN13" s="74"/>
      <c r="DZO13" s="74"/>
      <c r="DZP13" s="85"/>
      <c r="DZQ13" s="74"/>
      <c r="DZR13" s="74"/>
      <c r="DZS13" s="85"/>
      <c r="DZT13" s="74"/>
      <c r="DZU13" s="74"/>
      <c r="DZV13" s="85"/>
      <c r="DZW13" s="80"/>
      <c r="DZX13" s="80"/>
      <c r="DZY13" s="85"/>
      <c r="DZZ13" s="77"/>
      <c r="EAA13" s="74"/>
      <c r="EAB13" s="74"/>
      <c r="EAC13" s="85"/>
      <c r="EAD13" s="74"/>
      <c r="EAE13" s="74"/>
      <c r="EAF13" s="85"/>
      <c r="EAG13" s="74"/>
      <c r="EAH13" s="74"/>
      <c r="EAI13" s="85"/>
      <c r="EAJ13" s="74"/>
      <c r="EAK13" s="74"/>
      <c r="EAL13" s="85"/>
      <c r="EAM13" s="80"/>
      <c r="EAN13" s="80"/>
      <c r="EAO13" s="85"/>
      <c r="EAP13" s="77"/>
      <c r="EAQ13" s="74"/>
      <c r="EAR13" s="74"/>
      <c r="EAS13" s="85"/>
      <c r="EAT13" s="74"/>
      <c r="EAU13" s="74"/>
      <c r="EAV13" s="85"/>
      <c r="EAW13" s="74"/>
      <c r="EAX13" s="74"/>
      <c r="EAY13" s="85"/>
      <c r="EAZ13" s="74"/>
      <c r="EBA13" s="74"/>
      <c r="EBB13" s="85"/>
      <c r="EBC13" s="80"/>
      <c r="EBD13" s="80"/>
      <c r="EBE13" s="85"/>
      <c r="EBF13" s="77"/>
      <c r="EBG13" s="74"/>
      <c r="EBH13" s="74"/>
      <c r="EBI13" s="85"/>
      <c r="EBJ13" s="74"/>
      <c r="EBK13" s="74"/>
      <c r="EBL13" s="85"/>
      <c r="EBM13" s="74"/>
      <c r="EBN13" s="74"/>
      <c r="EBO13" s="85"/>
      <c r="EBP13" s="74"/>
      <c r="EBQ13" s="74"/>
      <c r="EBR13" s="85"/>
      <c r="EBS13" s="80"/>
      <c r="EBT13" s="80"/>
      <c r="EBU13" s="85"/>
      <c r="EBV13" s="77"/>
      <c r="EBW13" s="74"/>
      <c r="EBX13" s="74"/>
      <c r="EBY13" s="85"/>
      <c r="EBZ13" s="74"/>
      <c r="ECA13" s="74"/>
      <c r="ECB13" s="85"/>
      <c r="ECC13" s="74"/>
      <c r="ECD13" s="74"/>
      <c r="ECE13" s="85"/>
      <c r="ECF13" s="74"/>
      <c r="ECG13" s="74"/>
      <c r="ECH13" s="85"/>
      <c r="ECI13" s="80"/>
      <c r="ECJ13" s="80"/>
      <c r="ECK13" s="85"/>
      <c r="ECL13" s="77"/>
      <c r="ECM13" s="74"/>
      <c r="ECN13" s="74"/>
      <c r="ECO13" s="85"/>
      <c r="ECP13" s="74"/>
      <c r="ECQ13" s="74"/>
      <c r="ECR13" s="85"/>
      <c r="ECS13" s="74"/>
      <c r="ECT13" s="74"/>
      <c r="ECU13" s="85"/>
      <c r="ECV13" s="74"/>
      <c r="ECW13" s="74"/>
      <c r="ECX13" s="85"/>
      <c r="ECY13" s="80"/>
      <c r="ECZ13" s="80"/>
      <c r="EDA13" s="85"/>
      <c r="EDB13" s="77"/>
      <c r="EDC13" s="74"/>
      <c r="EDD13" s="74"/>
      <c r="EDE13" s="85"/>
      <c r="EDF13" s="74"/>
      <c r="EDG13" s="74"/>
      <c r="EDH13" s="85"/>
      <c r="EDI13" s="74"/>
      <c r="EDJ13" s="74"/>
      <c r="EDK13" s="85"/>
      <c r="EDL13" s="74"/>
      <c r="EDM13" s="74"/>
      <c r="EDN13" s="85"/>
      <c r="EDO13" s="80"/>
      <c r="EDP13" s="80"/>
      <c r="EDQ13" s="85"/>
      <c r="EDR13" s="77"/>
      <c r="EDS13" s="74"/>
      <c r="EDT13" s="74"/>
      <c r="EDU13" s="85"/>
      <c r="EDV13" s="74"/>
      <c r="EDW13" s="74"/>
      <c r="EDX13" s="85"/>
      <c r="EDY13" s="74"/>
      <c r="EDZ13" s="74"/>
      <c r="EEA13" s="85"/>
      <c r="EEB13" s="74"/>
      <c r="EEC13" s="74"/>
      <c r="EED13" s="85"/>
      <c r="EEE13" s="80"/>
      <c r="EEF13" s="80"/>
      <c r="EEG13" s="85"/>
      <c r="EEH13" s="77"/>
      <c r="EEI13" s="74"/>
      <c r="EEJ13" s="74"/>
      <c r="EEK13" s="85"/>
      <c r="EEL13" s="74"/>
      <c r="EEM13" s="74"/>
      <c r="EEN13" s="85"/>
      <c r="EEO13" s="74"/>
      <c r="EEP13" s="74"/>
      <c r="EEQ13" s="85"/>
      <c r="EER13" s="74"/>
      <c r="EES13" s="74"/>
      <c r="EET13" s="85"/>
      <c r="EEU13" s="80"/>
      <c r="EEV13" s="80"/>
      <c r="EEW13" s="85"/>
      <c r="EEX13" s="77"/>
      <c r="EEY13" s="74"/>
      <c r="EEZ13" s="74"/>
      <c r="EFA13" s="85"/>
      <c r="EFB13" s="74"/>
      <c r="EFC13" s="74"/>
      <c r="EFD13" s="85"/>
      <c r="EFE13" s="74"/>
      <c r="EFF13" s="74"/>
      <c r="EFG13" s="85"/>
      <c r="EFH13" s="74"/>
      <c r="EFI13" s="74"/>
      <c r="EFJ13" s="85"/>
      <c r="EFK13" s="80"/>
      <c r="EFL13" s="80"/>
      <c r="EFM13" s="85"/>
      <c r="EFN13" s="77"/>
      <c r="EFO13" s="74"/>
      <c r="EFP13" s="74"/>
      <c r="EFQ13" s="85"/>
      <c r="EFR13" s="74"/>
      <c r="EFS13" s="74"/>
      <c r="EFT13" s="85"/>
      <c r="EFU13" s="74"/>
      <c r="EFV13" s="74"/>
      <c r="EFW13" s="85"/>
      <c r="EFX13" s="74"/>
      <c r="EFY13" s="74"/>
      <c r="EFZ13" s="85"/>
      <c r="EGA13" s="80"/>
      <c r="EGB13" s="80"/>
      <c r="EGC13" s="85"/>
      <c r="EGD13" s="77"/>
      <c r="EGE13" s="74"/>
      <c r="EGF13" s="74"/>
      <c r="EGG13" s="85"/>
      <c r="EGH13" s="74"/>
      <c r="EGI13" s="74"/>
      <c r="EGJ13" s="85"/>
      <c r="EGK13" s="74"/>
      <c r="EGL13" s="74"/>
      <c r="EGM13" s="85"/>
      <c r="EGN13" s="74"/>
      <c r="EGO13" s="74"/>
      <c r="EGP13" s="85"/>
      <c r="EGQ13" s="80"/>
      <c r="EGR13" s="80"/>
      <c r="EGS13" s="85"/>
      <c r="EGT13" s="77"/>
      <c r="EGU13" s="74"/>
      <c r="EGV13" s="74"/>
      <c r="EGW13" s="85"/>
      <c r="EGX13" s="74"/>
      <c r="EGY13" s="74"/>
      <c r="EGZ13" s="85"/>
      <c r="EHA13" s="74"/>
      <c r="EHB13" s="74"/>
      <c r="EHC13" s="85"/>
      <c r="EHD13" s="74"/>
      <c r="EHE13" s="74"/>
      <c r="EHF13" s="85"/>
      <c r="EHG13" s="80"/>
      <c r="EHH13" s="80"/>
      <c r="EHI13" s="85"/>
      <c r="EHJ13" s="77"/>
      <c r="EHK13" s="74"/>
      <c r="EHL13" s="74"/>
      <c r="EHM13" s="85"/>
      <c r="EHN13" s="74"/>
      <c r="EHO13" s="74"/>
      <c r="EHP13" s="85"/>
      <c r="EHQ13" s="74"/>
      <c r="EHR13" s="74"/>
      <c r="EHS13" s="85"/>
      <c r="EHT13" s="74"/>
      <c r="EHU13" s="74"/>
      <c r="EHV13" s="85"/>
      <c r="EHW13" s="80"/>
      <c r="EHX13" s="80"/>
      <c r="EHY13" s="85"/>
      <c r="EHZ13" s="77"/>
      <c r="EIA13" s="74"/>
      <c r="EIB13" s="74"/>
      <c r="EIC13" s="85"/>
      <c r="EID13" s="74"/>
      <c r="EIE13" s="74"/>
      <c r="EIF13" s="85"/>
      <c r="EIG13" s="74"/>
      <c r="EIH13" s="74"/>
      <c r="EII13" s="85"/>
      <c r="EIJ13" s="74"/>
      <c r="EIK13" s="74"/>
      <c r="EIL13" s="85"/>
      <c r="EIM13" s="80"/>
      <c r="EIN13" s="80"/>
      <c r="EIO13" s="85"/>
      <c r="EIP13" s="77"/>
      <c r="EIQ13" s="74"/>
      <c r="EIR13" s="74"/>
      <c r="EIS13" s="85"/>
      <c r="EIT13" s="74"/>
      <c r="EIU13" s="74"/>
      <c r="EIV13" s="85"/>
      <c r="EIW13" s="74"/>
      <c r="EIX13" s="74"/>
      <c r="EIY13" s="85"/>
      <c r="EIZ13" s="74"/>
      <c r="EJA13" s="74"/>
      <c r="EJB13" s="85"/>
      <c r="EJC13" s="80"/>
      <c r="EJD13" s="80"/>
      <c r="EJE13" s="85"/>
      <c r="EJF13" s="77"/>
      <c r="EJG13" s="74"/>
      <c r="EJH13" s="74"/>
      <c r="EJI13" s="85"/>
      <c r="EJJ13" s="74"/>
      <c r="EJK13" s="74"/>
      <c r="EJL13" s="85"/>
      <c r="EJM13" s="74"/>
      <c r="EJN13" s="74"/>
      <c r="EJO13" s="85"/>
      <c r="EJP13" s="74"/>
      <c r="EJQ13" s="74"/>
      <c r="EJR13" s="85"/>
      <c r="EJS13" s="80"/>
      <c r="EJT13" s="80"/>
      <c r="EJU13" s="85"/>
      <c r="EJV13" s="77"/>
      <c r="EJW13" s="74"/>
      <c r="EJX13" s="74"/>
      <c r="EJY13" s="85"/>
      <c r="EJZ13" s="74"/>
      <c r="EKA13" s="74"/>
      <c r="EKB13" s="85"/>
      <c r="EKC13" s="74"/>
      <c r="EKD13" s="74"/>
      <c r="EKE13" s="85"/>
      <c r="EKF13" s="74"/>
      <c r="EKG13" s="74"/>
      <c r="EKH13" s="85"/>
      <c r="EKI13" s="80"/>
      <c r="EKJ13" s="80"/>
      <c r="EKK13" s="85"/>
      <c r="EKL13" s="77"/>
      <c r="EKM13" s="74"/>
      <c r="EKN13" s="74"/>
      <c r="EKO13" s="85"/>
      <c r="EKP13" s="74"/>
      <c r="EKQ13" s="74"/>
      <c r="EKR13" s="85"/>
      <c r="EKS13" s="74"/>
      <c r="EKT13" s="74"/>
      <c r="EKU13" s="85"/>
      <c r="EKV13" s="74"/>
      <c r="EKW13" s="74"/>
      <c r="EKX13" s="85"/>
      <c r="EKY13" s="80"/>
      <c r="EKZ13" s="80"/>
      <c r="ELA13" s="85"/>
      <c r="ELB13" s="77"/>
      <c r="ELC13" s="74"/>
      <c r="ELD13" s="74"/>
      <c r="ELE13" s="85"/>
      <c r="ELF13" s="74"/>
      <c r="ELG13" s="74"/>
      <c r="ELH13" s="85"/>
      <c r="ELI13" s="74"/>
      <c r="ELJ13" s="74"/>
      <c r="ELK13" s="85"/>
      <c r="ELL13" s="74"/>
      <c r="ELM13" s="74"/>
      <c r="ELN13" s="85"/>
      <c r="ELO13" s="80"/>
      <c r="ELP13" s="80"/>
      <c r="ELQ13" s="85"/>
      <c r="ELR13" s="77"/>
      <c r="ELS13" s="74"/>
      <c r="ELT13" s="74"/>
      <c r="ELU13" s="85"/>
      <c r="ELV13" s="74"/>
      <c r="ELW13" s="74"/>
      <c r="ELX13" s="85"/>
      <c r="ELY13" s="74"/>
      <c r="ELZ13" s="74"/>
      <c r="EMA13" s="85"/>
      <c r="EMB13" s="74"/>
      <c r="EMC13" s="74"/>
      <c r="EMD13" s="85"/>
      <c r="EME13" s="80"/>
      <c r="EMF13" s="80"/>
      <c r="EMG13" s="85"/>
      <c r="EMH13" s="77"/>
      <c r="EMI13" s="74"/>
      <c r="EMJ13" s="74"/>
      <c r="EMK13" s="85"/>
      <c r="EML13" s="74"/>
      <c r="EMM13" s="74"/>
      <c r="EMN13" s="85"/>
      <c r="EMO13" s="74"/>
      <c r="EMP13" s="74"/>
      <c r="EMQ13" s="85"/>
      <c r="EMR13" s="74"/>
      <c r="EMS13" s="74"/>
      <c r="EMT13" s="85"/>
      <c r="EMU13" s="80"/>
      <c r="EMV13" s="80"/>
      <c r="EMW13" s="85"/>
      <c r="EMX13" s="77"/>
      <c r="EMY13" s="74"/>
      <c r="EMZ13" s="74"/>
      <c r="ENA13" s="85"/>
      <c r="ENB13" s="74"/>
      <c r="ENC13" s="74"/>
      <c r="END13" s="85"/>
      <c r="ENE13" s="74"/>
      <c r="ENF13" s="74"/>
      <c r="ENG13" s="85"/>
      <c r="ENH13" s="74"/>
      <c r="ENI13" s="74"/>
      <c r="ENJ13" s="85"/>
      <c r="ENK13" s="80"/>
      <c r="ENL13" s="80"/>
      <c r="ENM13" s="85"/>
      <c r="ENN13" s="77"/>
      <c r="ENO13" s="74"/>
      <c r="ENP13" s="74"/>
      <c r="ENQ13" s="85"/>
      <c r="ENR13" s="74"/>
      <c r="ENS13" s="74"/>
      <c r="ENT13" s="85"/>
      <c r="ENU13" s="74"/>
      <c r="ENV13" s="74"/>
      <c r="ENW13" s="85"/>
      <c r="ENX13" s="74"/>
      <c r="ENY13" s="74"/>
      <c r="ENZ13" s="85"/>
      <c r="EOA13" s="80"/>
      <c r="EOB13" s="80"/>
      <c r="EOC13" s="85"/>
      <c r="EOD13" s="77"/>
      <c r="EOE13" s="74"/>
      <c r="EOF13" s="74"/>
      <c r="EOG13" s="85"/>
      <c r="EOH13" s="74"/>
      <c r="EOI13" s="74"/>
      <c r="EOJ13" s="85"/>
      <c r="EOK13" s="74"/>
      <c r="EOL13" s="74"/>
      <c r="EOM13" s="85"/>
      <c r="EON13" s="74"/>
      <c r="EOO13" s="74"/>
      <c r="EOP13" s="85"/>
      <c r="EOQ13" s="80"/>
      <c r="EOR13" s="80"/>
      <c r="EOS13" s="85"/>
      <c r="EOT13" s="77"/>
      <c r="EOU13" s="74"/>
      <c r="EOV13" s="74"/>
      <c r="EOW13" s="85"/>
      <c r="EOX13" s="74"/>
      <c r="EOY13" s="74"/>
      <c r="EOZ13" s="85"/>
      <c r="EPA13" s="74"/>
      <c r="EPB13" s="74"/>
      <c r="EPC13" s="85"/>
      <c r="EPD13" s="74"/>
      <c r="EPE13" s="74"/>
      <c r="EPF13" s="85"/>
      <c r="EPG13" s="80"/>
      <c r="EPH13" s="80"/>
      <c r="EPI13" s="85"/>
      <c r="EPJ13" s="77"/>
      <c r="EPK13" s="74"/>
      <c r="EPL13" s="74"/>
      <c r="EPM13" s="85"/>
      <c r="EPN13" s="74"/>
      <c r="EPO13" s="74"/>
      <c r="EPP13" s="85"/>
      <c r="EPQ13" s="74"/>
      <c r="EPR13" s="74"/>
      <c r="EPS13" s="85"/>
      <c r="EPT13" s="74"/>
      <c r="EPU13" s="74"/>
      <c r="EPV13" s="85"/>
      <c r="EPW13" s="80"/>
      <c r="EPX13" s="80"/>
      <c r="EPY13" s="85"/>
      <c r="EPZ13" s="77"/>
      <c r="EQA13" s="74"/>
      <c r="EQB13" s="74"/>
      <c r="EQC13" s="85"/>
      <c r="EQD13" s="74"/>
      <c r="EQE13" s="74"/>
      <c r="EQF13" s="85"/>
      <c r="EQG13" s="74"/>
      <c r="EQH13" s="74"/>
      <c r="EQI13" s="85"/>
      <c r="EQJ13" s="74"/>
      <c r="EQK13" s="74"/>
      <c r="EQL13" s="85"/>
      <c r="EQM13" s="80"/>
      <c r="EQN13" s="80"/>
      <c r="EQO13" s="85"/>
      <c r="EQP13" s="77"/>
      <c r="EQQ13" s="74"/>
      <c r="EQR13" s="74"/>
      <c r="EQS13" s="85"/>
      <c r="EQT13" s="74"/>
      <c r="EQU13" s="74"/>
      <c r="EQV13" s="85"/>
      <c r="EQW13" s="74"/>
      <c r="EQX13" s="74"/>
      <c r="EQY13" s="85"/>
      <c r="EQZ13" s="74"/>
      <c r="ERA13" s="74"/>
      <c r="ERB13" s="85"/>
      <c r="ERC13" s="80"/>
      <c r="ERD13" s="80"/>
      <c r="ERE13" s="85"/>
      <c r="ERF13" s="77"/>
      <c r="ERG13" s="74"/>
      <c r="ERH13" s="74"/>
      <c r="ERI13" s="85"/>
      <c r="ERJ13" s="74"/>
      <c r="ERK13" s="74"/>
      <c r="ERL13" s="85"/>
      <c r="ERM13" s="74"/>
      <c r="ERN13" s="74"/>
      <c r="ERO13" s="85"/>
      <c r="ERP13" s="74"/>
      <c r="ERQ13" s="74"/>
      <c r="ERR13" s="85"/>
      <c r="ERS13" s="80"/>
      <c r="ERT13" s="80"/>
      <c r="ERU13" s="85"/>
      <c r="ERV13" s="77"/>
      <c r="ERW13" s="74"/>
      <c r="ERX13" s="74"/>
      <c r="ERY13" s="85"/>
      <c r="ERZ13" s="74"/>
      <c r="ESA13" s="74"/>
      <c r="ESB13" s="85"/>
      <c r="ESC13" s="74"/>
      <c r="ESD13" s="74"/>
      <c r="ESE13" s="85"/>
      <c r="ESF13" s="74"/>
      <c r="ESG13" s="74"/>
      <c r="ESH13" s="85"/>
      <c r="ESI13" s="80"/>
      <c r="ESJ13" s="80"/>
      <c r="ESK13" s="85"/>
      <c r="ESL13" s="77"/>
      <c r="ESM13" s="74"/>
      <c r="ESN13" s="74"/>
      <c r="ESO13" s="85"/>
      <c r="ESP13" s="74"/>
      <c r="ESQ13" s="74"/>
      <c r="ESR13" s="85"/>
      <c r="ESS13" s="74"/>
      <c r="EST13" s="74"/>
      <c r="ESU13" s="85"/>
      <c r="ESV13" s="74"/>
      <c r="ESW13" s="74"/>
      <c r="ESX13" s="85"/>
      <c r="ESY13" s="80"/>
      <c r="ESZ13" s="80"/>
      <c r="ETA13" s="85"/>
      <c r="ETB13" s="77"/>
      <c r="ETC13" s="74"/>
      <c r="ETD13" s="74"/>
      <c r="ETE13" s="85"/>
      <c r="ETF13" s="74"/>
      <c r="ETG13" s="74"/>
      <c r="ETH13" s="85"/>
      <c r="ETI13" s="74"/>
      <c r="ETJ13" s="74"/>
      <c r="ETK13" s="85"/>
      <c r="ETL13" s="74"/>
      <c r="ETM13" s="74"/>
      <c r="ETN13" s="85"/>
      <c r="ETO13" s="80"/>
      <c r="ETP13" s="80"/>
      <c r="ETQ13" s="85"/>
      <c r="ETR13" s="77"/>
      <c r="ETS13" s="74"/>
      <c r="ETT13" s="74"/>
      <c r="ETU13" s="85"/>
      <c r="ETV13" s="74"/>
      <c r="ETW13" s="74"/>
      <c r="ETX13" s="85"/>
      <c r="ETY13" s="74"/>
      <c r="ETZ13" s="74"/>
      <c r="EUA13" s="85"/>
      <c r="EUB13" s="74"/>
      <c r="EUC13" s="74"/>
      <c r="EUD13" s="85"/>
      <c r="EUE13" s="80"/>
      <c r="EUF13" s="80"/>
      <c r="EUG13" s="85"/>
      <c r="EUH13" s="77"/>
      <c r="EUI13" s="74"/>
      <c r="EUJ13" s="74"/>
      <c r="EUK13" s="85"/>
      <c r="EUL13" s="74"/>
      <c r="EUM13" s="74"/>
      <c r="EUN13" s="85"/>
      <c r="EUO13" s="74"/>
      <c r="EUP13" s="74"/>
      <c r="EUQ13" s="85"/>
      <c r="EUR13" s="74"/>
      <c r="EUS13" s="74"/>
      <c r="EUT13" s="85"/>
      <c r="EUU13" s="80"/>
      <c r="EUV13" s="80"/>
      <c r="EUW13" s="85"/>
      <c r="EUX13" s="77"/>
      <c r="EUY13" s="74"/>
      <c r="EUZ13" s="74"/>
      <c r="EVA13" s="85"/>
      <c r="EVB13" s="74"/>
      <c r="EVC13" s="74"/>
      <c r="EVD13" s="85"/>
      <c r="EVE13" s="74"/>
      <c r="EVF13" s="74"/>
      <c r="EVG13" s="85"/>
      <c r="EVH13" s="74"/>
      <c r="EVI13" s="74"/>
      <c r="EVJ13" s="85"/>
      <c r="EVK13" s="80"/>
      <c r="EVL13" s="80"/>
      <c r="EVM13" s="85"/>
      <c r="EVN13" s="77"/>
      <c r="EVO13" s="74"/>
      <c r="EVP13" s="74"/>
      <c r="EVQ13" s="85"/>
      <c r="EVR13" s="74"/>
      <c r="EVS13" s="74"/>
      <c r="EVT13" s="85"/>
      <c r="EVU13" s="74"/>
      <c r="EVV13" s="74"/>
      <c r="EVW13" s="85"/>
      <c r="EVX13" s="74"/>
      <c r="EVY13" s="74"/>
      <c r="EVZ13" s="85"/>
      <c r="EWA13" s="80"/>
      <c r="EWB13" s="80"/>
      <c r="EWC13" s="85"/>
      <c r="EWD13" s="77"/>
      <c r="EWE13" s="74"/>
      <c r="EWF13" s="74"/>
      <c r="EWG13" s="85"/>
      <c r="EWH13" s="74"/>
      <c r="EWI13" s="74"/>
      <c r="EWJ13" s="85"/>
      <c r="EWK13" s="74"/>
      <c r="EWL13" s="74"/>
      <c r="EWM13" s="85"/>
      <c r="EWN13" s="74"/>
      <c r="EWO13" s="74"/>
      <c r="EWP13" s="85"/>
      <c r="EWQ13" s="80"/>
      <c r="EWR13" s="80"/>
      <c r="EWS13" s="85"/>
      <c r="EWT13" s="77"/>
      <c r="EWU13" s="74"/>
      <c r="EWV13" s="74"/>
      <c r="EWW13" s="85"/>
      <c r="EWX13" s="74"/>
      <c r="EWY13" s="74"/>
      <c r="EWZ13" s="85"/>
      <c r="EXA13" s="74"/>
      <c r="EXB13" s="74"/>
      <c r="EXC13" s="85"/>
      <c r="EXD13" s="74"/>
      <c r="EXE13" s="74"/>
      <c r="EXF13" s="85"/>
      <c r="EXG13" s="80"/>
      <c r="EXH13" s="80"/>
      <c r="EXI13" s="85"/>
      <c r="EXJ13" s="77"/>
      <c r="EXK13" s="74"/>
      <c r="EXL13" s="74"/>
      <c r="EXM13" s="85"/>
      <c r="EXN13" s="74"/>
      <c r="EXO13" s="74"/>
      <c r="EXP13" s="85"/>
      <c r="EXQ13" s="74"/>
      <c r="EXR13" s="74"/>
      <c r="EXS13" s="85"/>
      <c r="EXT13" s="74"/>
      <c r="EXU13" s="74"/>
      <c r="EXV13" s="85"/>
      <c r="EXW13" s="80"/>
      <c r="EXX13" s="80"/>
      <c r="EXY13" s="85"/>
      <c r="EXZ13" s="77"/>
      <c r="EYA13" s="74"/>
      <c r="EYB13" s="74"/>
      <c r="EYC13" s="85"/>
      <c r="EYD13" s="74"/>
      <c r="EYE13" s="74"/>
      <c r="EYF13" s="85"/>
      <c r="EYG13" s="74"/>
      <c r="EYH13" s="74"/>
      <c r="EYI13" s="85"/>
      <c r="EYJ13" s="74"/>
      <c r="EYK13" s="74"/>
      <c r="EYL13" s="85"/>
      <c r="EYM13" s="80"/>
      <c r="EYN13" s="80"/>
      <c r="EYO13" s="85"/>
      <c r="EYP13" s="77"/>
      <c r="EYQ13" s="74"/>
      <c r="EYR13" s="74"/>
      <c r="EYS13" s="85"/>
      <c r="EYT13" s="74"/>
      <c r="EYU13" s="74"/>
      <c r="EYV13" s="85"/>
      <c r="EYW13" s="74"/>
      <c r="EYX13" s="74"/>
      <c r="EYY13" s="85"/>
      <c r="EYZ13" s="74"/>
      <c r="EZA13" s="74"/>
      <c r="EZB13" s="85"/>
      <c r="EZC13" s="80"/>
      <c r="EZD13" s="80"/>
      <c r="EZE13" s="85"/>
      <c r="EZF13" s="77"/>
      <c r="EZG13" s="74"/>
      <c r="EZH13" s="74"/>
      <c r="EZI13" s="85"/>
      <c r="EZJ13" s="74"/>
      <c r="EZK13" s="74"/>
      <c r="EZL13" s="85"/>
      <c r="EZM13" s="74"/>
      <c r="EZN13" s="74"/>
      <c r="EZO13" s="85"/>
      <c r="EZP13" s="74"/>
      <c r="EZQ13" s="74"/>
      <c r="EZR13" s="85"/>
      <c r="EZS13" s="80"/>
      <c r="EZT13" s="80"/>
      <c r="EZU13" s="85"/>
      <c r="EZV13" s="77"/>
      <c r="EZW13" s="74"/>
      <c r="EZX13" s="74"/>
      <c r="EZY13" s="85"/>
      <c r="EZZ13" s="74"/>
      <c r="FAA13" s="74"/>
      <c r="FAB13" s="85"/>
      <c r="FAC13" s="74"/>
      <c r="FAD13" s="74"/>
      <c r="FAE13" s="85"/>
      <c r="FAF13" s="74"/>
      <c r="FAG13" s="74"/>
      <c r="FAH13" s="85"/>
      <c r="FAI13" s="80"/>
      <c r="FAJ13" s="80"/>
      <c r="FAK13" s="85"/>
      <c r="FAL13" s="77"/>
      <c r="FAM13" s="74"/>
      <c r="FAN13" s="74"/>
      <c r="FAO13" s="85"/>
      <c r="FAP13" s="74"/>
      <c r="FAQ13" s="74"/>
      <c r="FAR13" s="85"/>
      <c r="FAS13" s="74"/>
      <c r="FAT13" s="74"/>
      <c r="FAU13" s="85"/>
      <c r="FAV13" s="74"/>
      <c r="FAW13" s="74"/>
      <c r="FAX13" s="85"/>
      <c r="FAY13" s="80"/>
      <c r="FAZ13" s="80"/>
      <c r="FBA13" s="85"/>
      <c r="FBB13" s="77"/>
      <c r="FBC13" s="74"/>
      <c r="FBD13" s="74"/>
      <c r="FBE13" s="85"/>
      <c r="FBF13" s="74"/>
      <c r="FBG13" s="74"/>
      <c r="FBH13" s="85"/>
      <c r="FBI13" s="74"/>
      <c r="FBJ13" s="74"/>
      <c r="FBK13" s="85"/>
      <c r="FBL13" s="74"/>
      <c r="FBM13" s="74"/>
      <c r="FBN13" s="85"/>
      <c r="FBO13" s="80"/>
      <c r="FBP13" s="80"/>
      <c r="FBQ13" s="85"/>
      <c r="FBR13" s="77"/>
      <c r="FBS13" s="74"/>
      <c r="FBT13" s="74"/>
      <c r="FBU13" s="85"/>
      <c r="FBV13" s="74"/>
      <c r="FBW13" s="74"/>
      <c r="FBX13" s="85"/>
      <c r="FBY13" s="74"/>
      <c r="FBZ13" s="74"/>
      <c r="FCA13" s="85"/>
      <c r="FCB13" s="74"/>
      <c r="FCC13" s="74"/>
      <c r="FCD13" s="85"/>
      <c r="FCE13" s="80"/>
      <c r="FCF13" s="80"/>
      <c r="FCG13" s="85"/>
      <c r="FCH13" s="77"/>
      <c r="FCI13" s="74"/>
      <c r="FCJ13" s="74"/>
      <c r="FCK13" s="85"/>
      <c r="FCL13" s="74"/>
      <c r="FCM13" s="74"/>
      <c r="FCN13" s="85"/>
      <c r="FCO13" s="74"/>
      <c r="FCP13" s="74"/>
      <c r="FCQ13" s="85"/>
      <c r="FCR13" s="74"/>
      <c r="FCS13" s="74"/>
      <c r="FCT13" s="85"/>
      <c r="FCU13" s="80"/>
      <c r="FCV13" s="80"/>
      <c r="FCW13" s="85"/>
      <c r="FCX13" s="77"/>
      <c r="FCY13" s="74"/>
      <c r="FCZ13" s="74"/>
      <c r="FDA13" s="85"/>
      <c r="FDB13" s="74"/>
      <c r="FDC13" s="74"/>
      <c r="FDD13" s="85"/>
      <c r="FDE13" s="74"/>
      <c r="FDF13" s="74"/>
      <c r="FDG13" s="85"/>
      <c r="FDH13" s="74"/>
      <c r="FDI13" s="74"/>
      <c r="FDJ13" s="85"/>
      <c r="FDK13" s="80"/>
      <c r="FDL13" s="80"/>
      <c r="FDM13" s="85"/>
      <c r="FDN13" s="77"/>
      <c r="FDO13" s="74"/>
      <c r="FDP13" s="74"/>
      <c r="FDQ13" s="85"/>
      <c r="FDR13" s="74"/>
      <c r="FDS13" s="74"/>
      <c r="FDT13" s="85"/>
      <c r="FDU13" s="74"/>
      <c r="FDV13" s="74"/>
      <c r="FDW13" s="85"/>
      <c r="FDX13" s="74"/>
      <c r="FDY13" s="74"/>
      <c r="FDZ13" s="85"/>
      <c r="FEA13" s="80"/>
      <c r="FEB13" s="80"/>
      <c r="FEC13" s="85"/>
      <c r="FED13" s="77"/>
      <c r="FEE13" s="74"/>
      <c r="FEF13" s="74"/>
      <c r="FEG13" s="85"/>
      <c r="FEH13" s="74"/>
      <c r="FEI13" s="74"/>
      <c r="FEJ13" s="85"/>
      <c r="FEK13" s="74"/>
      <c r="FEL13" s="74"/>
      <c r="FEM13" s="85"/>
      <c r="FEN13" s="74"/>
      <c r="FEO13" s="74"/>
      <c r="FEP13" s="85"/>
      <c r="FEQ13" s="80"/>
      <c r="FER13" s="80"/>
      <c r="FES13" s="85"/>
      <c r="FET13" s="77"/>
      <c r="FEU13" s="74"/>
      <c r="FEV13" s="74"/>
      <c r="FEW13" s="85"/>
      <c r="FEX13" s="74"/>
      <c r="FEY13" s="74"/>
      <c r="FEZ13" s="85"/>
      <c r="FFA13" s="74"/>
      <c r="FFB13" s="74"/>
      <c r="FFC13" s="85"/>
      <c r="FFD13" s="74"/>
      <c r="FFE13" s="74"/>
      <c r="FFF13" s="85"/>
      <c r="FFG13" s="80"/>
      <c r="FFH13" s="80"/>
      <c r="FFI13" s="85"/>
      <c r="FFJ13" s="77"/>
      <c r="FFK13" s="74"/>
      <c r="FFL13" s="74"/>
      <c r="FFM13" s="85"/>
      <c r="FFN13" s="74"/>
      <c r="FFO13" s="74"/>
      <c r="FFP13" s="85"/>
      <c r="FFQ13" s="74"/>
      <c r="FFR13" s="74"/>
      <c r="FFS13" s="85"/>
      <c r="FFT13" s="74"/>
      <c r="FFU13" s="74"/>
      <c r="FFV13" s="85"/>
      <c r="FFW13" s="80"/>
      <c r="FFX13" s="80"/>
      <c r="FFY13" s="85"/>
      <c r="FFZ13" s="77"/>
      <c r="FGA13" s="74"/>
      <c r="FGB13" s="74"/>
      <c r="FGC13" s="85"/>
      <c r="FGD13" s="74"/>
      <c r="FGE13" s="74"/>
      <c r="FGF13" s="85"/>
      <c r="FGG13" s="74"/>
      <c r="FGH13" s="74"/>
      <c r="FGI13" s="85"/>
      <c r="FGJ13" s="74"/>
      <c r="FGK13" s="74"/>
      <c r="FGL13" s="85"/>
      <c r="FGM13" s="80"/>
      <c r="FGN13" s="80"/>
      <c r="FGO13" s="85"/>
      <c r="FGP13" s="77"/>
      <c r="FGQ13" s="74"/>
      <c r="FGR13" s="74"/>
      <c r="FGS13" s="85"/>
      <c r="FGT13" s="74"/>
      <c r="FGU13" s="74"/>
      <c r="FGV13" s="85"/>
      <c r="FGW13" s="74"/>
      <c r="FGX13" s="74"/>
      <c r="FGY13" s="85"/>
      <c r="FGZ13" s="74"/>
      <c r="FHA13" s="74"/>
      <c r="FHB13" s="85"/>
      <c r="FHC13" s="80"/>
      <c r="FHD13" s="80"/>
      <c r="FHE13" s="85"/>
      <c r="FHF13" s="77"/>
      <c r="FHG13" s="74"/>
      <c r="FHH13" s="74"/>
      <c r="FHI13" s="85"/>
      <c r="FHJ13" s="74"/>
      <c r="FHK13" s="74"/>
      <c r="FHL13" s="85"/>
      <c r="FHM13" s="74"/>
      <c r="FHN13" s="74"/>
      <c r="FHO13" s="85"/>
      <c r="FHP13" s="74"/>
      <c r="FHQ13" s="74"/>
      <c r="FHR13" s="85"/>
      <c r="FHS13" s="80"/>
      <c r="FHT13" s="80"/>
      <c r="FHU13" s="85"/>
      <c r="FHV13" s="77"/>
      <c r="FHW13" s="74"/>
      <c r="FHX13" s="74"/>
      <c r="FHY13" s="85"/>
      <c r="FHZ13" s="74"/>
      <c r="FIA13" s="74"/>
      <c r="FIB13" s="85"/>
      <c r="FIC13" s="74"/>
      <c r="FID13" s="74"/>
      <c r="FIE13" s="85"/>
      <c r="FIF13" s="74"/>
      <c r="FIG13" s="74"/>
      <c r="FIH13" s="85"/>
      <c r="FII13" s="80"/>
      <c r="FIJ13" s="80"/>
      <c r="FIK13" s="85"/>
      <c r="FIL13" s="77"/>
      <c r="FIM13" s="74"/>
      <c r="FIN13" s="74"/>
      <c r="FIO13" s="85"/>
      <c r="FIP13" s="74"/>
      <c r="FIQ13" s="74"/>
      <c r="FIR13" s="85"/>
      <c r="FIS13" s="74"/>
      <c r="FIT13" s="74"/>
      <c r="FIU13" s="85"/>
      <c r="FIV13" s="74"/>
      <c r="FIW13" s="74"/>
      <c r="FIX13" s="85"/>
      <c r="FIY13" s="80"/>
      <c r="FIZ13" s="80"/>
      <c r="FJA13" s="85"/>
      <c r="FJB13" s="77"/>
      <c r="FJC13" s="74"/>
      <c r="FJD13" s="74"/>
      <c r="FJE13" s="85"/>
      <c r="FJF13" s="74"/>
      <c r="FJG13" s="74"/>
      <c r="FJH13" s="85"/>
      <c r="FJI13" s="74"/>
      <c r="FJJ13" s="74"/>
      <c r="FJK13" s="85"/>
      <c r="FJL13" s="74"/>
      <c r="FJM13" s="74"/>
      <c r="FJN13" s="85"/>
      <c r="FJO13" s="80"/>
      <c r="FJP13" s="80"/>
      <c r="FJQ13" s="85"/>
      <c r="FJR13" s="77"/>
      <c r="FJS13" s="74"/>
      <c r="FJT13" s="74"/>
      <c r="FJU13" s="85"/>
      <c r="FJV13" s="74"/>
      <c r="FJW13" s="74"/>
      <c r="FJX13" s="85"/>
      <c r="FJY13" s="74"/>
      <c r="FJZ13" s="74"/>
      <c r="FKA13" s="85"/>
      <c r="FKB13" s="74"/>
      <c r="FKC13" s="74"/>
      <c r="FKD13" s="85"/>
      <c r="FKE13" s="80"/>
      <c r="FKF13" s="80"/>
      <c r="FKG13" s="85"/>
      <c r="FKH13" s="77"/>
      <c r="FKI13" s="74"/>
      <c r="FKJ13" s="74"/>
      <c r="FKK13" s="85"/>
      <c r="FKL13" s="74"/>
      <c r="FKM13" s="74"/>
      <c r="FKN13" s="85"/>
      <c r="FKO13" s="74"/>
      <c r="FKP13" s="74"/>
      <c r="FKQ13" s="85"/>
      <c r="FKR13" s="74"/>
      <c r="FKS13" s="74"/>
      <c r="FKT13" s="85"/>
      <c r="FKU13" s="80"/>
      <c r="FKV13" s="80"/>
      <c r="FKW13" s="85"/>
      <c r="FKX13" s="77"/>
      <c r="FKY13" s="74"/>
      <c r="FKZ13" s="74"/>
      <c r="FLA13" s="85"/>
      <c r="FLB13" s="74"/>
      <c r="FLC13" s="74"/>
      <c r="FLD13" s="85"/>
      <c r="FLE13" s="74"/>
      <c r="FLF13" s="74"/>
      <c r="FLG13" s="85"/>
      <c r="FLH13" s="74"/>
      <c r="FLI13" s="74"/>
      <c r="FLJ13" s="85"/>
      <c r="FLK13" s="80"/>
      <c r="FLL13" s="80"/>
      <c r="FLM13" s="85"/>
      <c r="FLN13" s="77"/>
      <c r="FLO13" s="74"/>
      <c r="FLP13" s="74"/>
      <c r="FLQ13" s="85"/>
      <c r="FLR13" s="74"/>
      <c r="FLS13" s="74"/>
      <c r="FLT13" s="85"/>
      <c r="FLU13" s="74"/>
      <c r="FLV13" s="74"/>
      <c r="FLW13" s="85"/>
      <c r="FLX13" s="74"/>
      <c r="FLY13" s="74"/>
      <c r="FLZ13" s="85"/>
      <c r="FMA13" s="80"/>
      <c r="FMB13" s="80"/>
      <c r="FMC13" s="85"/>
      <c r="FMD13" s="77"/>
      <c r="FME13" s="74"/>
      <c r="FMF13" s="74"/>
      <c r="FMG13" s="85"/>
      <c r="FMH13" s="74"/>
      <c r="FMI13" s="74"/>
      <c r="FMJ13" s="85"/>
      <c r="FMK13" s="74"/>
      <c r="FML13" s="74"/>
      <c r="FMM13" s="85"/>
      <c r="FMN13" s="74"/>
      <c r="FMO13" s="74"/>
      <c r="FMP13" s="85"/>
      <c r="FMQ13" s="80"/>
      <c r="FMR13" s="80"/>
      <c r="FMS13" s="85"/>
      <c r="FMT13" s="77"/>
      <c r="FMU13" s="74"/>
      <c r="FMV13" s="74"/>
      <c r="FMW13" s="85"/>
      <c r="FMX13" s="74"/>
      <c r="FMY13" s="74"/>
      <c r="FMZ13" s="85"/>
      <c r="FNA13" s="74"/>
      <c r="FNB13" s="74"/>
      <c r="FNC13" s="85"/>
      <c r="FND13" s="74"/>
      <c r="FNE13" s="74"/>
      <c r="FNF13" s="85"/>
      <c r="FNG13" s="80"/>
      <c r="FNH13" s="80"/>
      <c r="FNI13" s="85"/>
      <c r="FNJ13" s="77"/>
      <c r="FNK13" s="74"/>
      <c r="FNL13" s="74"/>
      <c r="FNM13" s="85"/>
      <c r="FNN13" s="74"/>
      <c r="FNO13" s="74"/>
      <c r="FNP13" s="85"/>
      <c r="FNQ13" s="74"/>
      <c r="FNR13" s="74"/>
      <c r="FNS13" s="85"/>
      <c r="FNT13" s="74"/>
      <c r="FNU13" s="74"/>
      <c r="FNV13" s="85"/>
      <c r="FNW13" s="80"/>
      <c r="FNX13" s="80"/>
      <c r="FNY13" s="85"/>
      <c r="FNZ13" s="77"/>
      <c r="FOA13" s="74"/>
      <c r="FOB13" s="74"/>
      <c r="FOC13" s="85"/>
      <c r="FOD13" s="74"/>
      <c r="FOE13" s="74"/>
      <c r="FOF13" s="85"/>
      <c r="FOG13" s="74"/>
      <c r="FOH13" s="74"/>
      <c r="FOI13" s="85"/>
      <c r="FOJ13" s="74"/>
      <c r="FOK13" s="74"/>
      <c r="FOL13" s="85"/>
      <c r="FOM13" s="80"/>
      <c r="FON13" s="80"/>
      <c r="FOO13" s="85"/>
      <c r="FOP13" s="77"/>
      <c r="FOQ13" s="74"/>
      <c r="FOR13" s="74"/>
      <c r="FOS13" s="85"/>
      <c r="FOT13" s="74"/>
      <c r="FOU13" s="74"/>
      <c r="FOV13" s="85"/>
      <c r="FOW13" s="74"/>
      <c r="FOX13" s="74"/>
      <c r="FOY13" s="85"/>
      <c r="FOZ13" s="74"/>
      <c r="FPA13" s="74"/>
      <c r="FPB13" s="85"/>
      <c r="FPC13" s="80"/>
      <c r="FPD13" s="80"/>
      <c r="FPE13" s="85"/>
      <c r="FPF13" s="77"/>
      <c r="FPG13" s="74"/>
      <c r="FPH13" s="74"/>
      <c r="FPI13" s="85"/>
      <c r="FPJ13" s="74"/>
      <c r="FPK13" s="74"/>
      <c r="FPL13" s="85"/>
      <c r="FPM13" s="74"/>
      <c r="FPN13" s="74"/>
      <c r="FPO13" s="85"/>
      <c r="FPP13" s="74"/>
      <c r="FPQ13" s="74"/>
      <c r="FPR13" s="85"/>
      <c r="FPS13" s="80"/>
      <c r="FPT13" s="80"/>
      <c r="FPU13" s="85"/>
      <c r="FPV13" s="77"/>
      <c r="FPW13" s="74"/>
      <c r="FPX13" s="74"/>
      <c r="FPY13" s="85"/>
      <c r="FPZ13" s="74"/>
      <c r="FQA13" s="74"/>
      <c r="FQB13" s="85"/>
      <c r="FQC13" s="74"/>
      <c r="FQD13" s="74"/>
      <c r="FQE13" s="85"/>
      <c r="FQF13" s="74"/>
      <c r="FQG13" s="74"/>
      <c r="FQH13" s="85"/>
      <c r="FQI13" s="80"/>
      <c r="FQJ13" s="80"/>
      <c r="FQK13" s="85"/>
      <c r="FQL13" s="77"/>
      <c r="FQM13" s="74"/>
      <c r="FQN13" s="74"/>
      <c r="FQO13" s="85"/>
      <c r="FQP13" s="74"/>
      <c r="FQQ13" s="74"/>
      <c r="FQR13" s="85"/>
      <c r="FQS13" s="74"/>
      <c r="FQT13" s="74"/>
      <c r="FQU13" s="85"/>
      <c r="FQV13" s="74"/>
      <c r="FQW13" s="74"/>
      <c r="FQX13" s="85"/>
      <c r="FQY13" s="80"/>
      <c r="FQZ13" s="80"/>
      <c r="FRA13" s="85"/>
      <c r="FRB13" s="77"/>
      <c r="FRC13" s="74"/>
      <c r="FRD13" s="74"/>
      <c r="FRE13" s="85"/>
      <c r="FRF13" s="74"/>
      <c r="FRG13" s="74"/>
      <c r="FRH13" s="85"/>
      <c r="FRI13" s="74"/>
      <c r="FRJ13" s="74"/>
      <c r="FRK13" s="85"/>
      <c r="FRL13" s="74"/>
      <c r="FRM13" s="74"/>
      <c r="FRN13" s="85"/>
      <c r="FRO13" s="80"/>
      <c r="FRP13" s="80"/>
      <c r="FRQ13" s="85"/>
      <c r="FRR13" s="77"/>
      <c r="FRS13" s="74"/>
      <c r="FRT13" s="74"/>
      <c r="FRU13" s="85"/>
      <c r="FRV13" s="74"/>
      <c r="FRW13" s="74"/>
      <c r="FRX13" s="85"/>
      <c r="FRY13" s="74"/>
      <c r="FRZ13" s="74"/>
      <c r="FSA13" s="85"/>
      <c r="FSB13" s="74"/>
      <c r="FSC13" s="74"/>
      <c r="FSD13" s="85"/>
      <c r="FSE13" s="80"/>
      <c r="FSF13" s="80"/>
      <c r="FSG13" s="85"/>
      <c r="FSH13" s="77"/>
      <c r="FSI13" s="74"/>
      <c r="FSJ13" s="74"/>
      <c r="FSK13" s="85"/>
      <c r="FSL13" s="74"/>
      <c r="FSM13" s="74"/>
      <c r="FSN13" s="85"/>
      <c r="FSO13" s="74"/>
      <c r="FSP13" s="74"/>
      <c r="FSQ13" s="85"/>
      <c r="FSR13" s="74"/>
      <c r="FSS13" s="74"/>
      <c r="FST13" s="85"/>
      <c r="FSU13" s="80"/>
      <c r="FSV13" s="80"/>
      <c r="FSW13" s="85"/>
      <c r="FSX13" s="77"/>
      <c r="FSY13" s="74"/>
      <c r="FSZ13" s="74"/>
      <c r="FTA13" s="85"/>
      <c r="FTB13" s="74"/>
      <c r="FTC13" s="74"/>
      <c r="FTD13" s="85"/>
      <c r="FTE13" s="74"/>
      <c r="FTF13" s="74"/>
      <c r="FTG13" s="85"/>
      <c r="FTH13" s="74"/>
      <c r="FTI13" s="74"/>
      <c r="FTJ13" s="85"/>
      <c r="FTK13" s="80"/>
      <c r="FTL13" s="80"/>
      <c r="FTM13" s="85"/>
      <c r="FTN13" s="77"/>
      <c r="FTO13" s="74"/>
      <c r="FTP13" s="74"/>
      <c r="FTQ13" s="85"/>
      <c r="FTR13" s="74"/>
      <c r="FTS13" s="74"/>
      <c r="FTT13" s="85"/>
      <c r="FTU13" s="74"/>
      <c r="FTV13" s="74"/>
      <c r="FTW13" s="85"/>
      <c r="FTX13" s="74"/>
      <c r="FTY13" s="74"/>
      <c r="FTZ13" s="85"/>
      <c r="FUA13" s="80"/>
      <c r="FUB13" s="80"/>
      <c r="FUC13" s="85"/>
      <c r="FUD13" s="77"/>
      <c r="FUE13" s="74"/>
      <c r="FUF13" s="74"/>
      <c r="FUG13" s="85"/>
      <c r="FUH13" s="74"/>
      <c r="FUI13" s="74"/>
      <c r="FUJ13" s="85"/>
      <c r="FUK13" s="74"/>
      <c r="FUL13" s="74"/>
      <c r="FUM13" s="85"/>
      <c r="FUN13" s="74"/>
      <c r="FUO13" s="74"/>
      <c r="FUP13" s="85"/>
      <c r="FUQ13" s="80"/>
      <c r="FUR13" s="80"/>
      <c r="FUS13" s="85"/>
      <c r="FUT13" s="77"/>
      <c r="FUU13" s="74"/>
      <c r="FUV13" s="74"/>
      <c r="FUW13" s="85"/>
      <c r="FUX13" s="74"/>
      <c r="FUY13" s="74"/>
      <c r="FUZ13" s="85"/>
      <c r="FVA13" s="74"/>
      <c r="FVB13" s="74"/>
      <c r="FVC13" s="85"/>
      <c r="FVD13" s="74"/>
      <c r="FVE13" s="74"/>
      <c r="FVF13" s="85"/>
      <c r="FVG13" s="80"/>
      <c r="FVH13" s="80"/>
      <c r="FVI13" s="85"/>
      <c r="FVJ13" s="77"/>
      <c r="FVK13" s="74"/>
      <c r="FVL13" s="74"/>
      <c r="FVM13" s="85"/>
      <c r="FVN13" s="74"/>
      <c r="FVO13" s="74"/>
      <c r="FVP13" s="85"/>
      <c r="FVQ13" s="74"/>
      <c r="FVR13" s="74"/>
      <c r="FVS13" s="85"/>
      <c r="FVT13" s="74"/>
      <c r="FVU13" s="74"/>
      <c r="FVV13" s="85"/>
      <c r="FVW13" s="80"/>
      <c r="FVX13" s="80"/>
      <c r="FVY13" s="85"/>
      <c r="FVZ13" s="77"/>
      <c r="FWA13" s="74"/>
      <c r="FWB13" s="74"/>
      <c r="FWC13" s="85"/>
      <c r="FWD13" s="74"/>
      <c r="FWE13" s="74"/>
      <c r="FWF13" s="85"/>
      <c r="FWG13" s="74"/>
      <c r="FWH13" s="74"/>
      <c r="FWI13" s="85"/>
      <c r="FWJ13" s="74"/>
      <c r="FWK13" s="74"/>
      <c r="FWL13" s="85"/>
      <c r="FWM13" s="80"/>
      <c r="FWN13" s="80"/>
      <c r="FWO13" s="85"/>
      <c r="FWP13" s="77"/>
      <c r="FWQ13" s="74"/>
      <c r="FWR13" s="74"/>
      <c r="FWS13" s="85"/>
      <c r="FWT13" s="74"/>
      <c r="FWU13" s="74"/>
      <c r="FWV13" s="85"/>
      <c r="FWW13" s="74"/>
      <c r="FWX13" s="74"/>
      <c r="FWY13" s="85"/>
      <c r="FWZ13" s="74"/>
      <c r="FXA13" s="74"/>
      <c r="FXB13" s="85"/>
      <c r="FXC13" s="80"/>
      <c r="FXD13" s="80"/>
      <c r="FXE13" s="85"/>
      <c r="FXF13" s="77"/>
      <c r="FXG13" s="74"/>
      <c r="FXH13" s="74"/>
      <c r="FXI13" s="85"/>
      <c r="FXJ13" s="74"/>
      <c r="FXK13" s="74"/>
      <c r="FXL13" s="85"/>
      <c r="FXM13" s="74"/>
      <c r="FXN13" s="74"/>
      <c r="FXO13" s="85"/>
      <c r="FXP13" s="74"/>
      <c r="FXQ13" s="74"/>
      <c r="FXR13" s="85"/>
      <c r="FXS13" s="80"/>
      <c r="FXT13" s="80"/>
      <c r="FXU13" s="85"/>
      <c r="FXV13" s="77"/>
      <c r="FXW13" s="74"/>
      <c r="FXX13" s="74"/>
      <c r="FXY13" s="85"/>
      <c r="FXZ13" s="74"/>
      <c r="FYA13" s="74"/>
      <c r="FYB13" s="85"/>
      <c r="FYC13" s="74"/>
      <c r="FYD13" s="74"/>
      <c r="FYE13" s="85"/>
      <c r="FYF13" s="74"/>
      <c r="FYG13" s="74"/>
      <c r="FYH13" s="85"/>
      <c r="FYI13" s="80"/>
      <c r="FYJ13" s="80"/>
      <c r="FYK13" s="85"/>
      <c r="FYL13" s="77"/>
      <c r="FYM13" s="74"/>
      <c r="FYN13" s="74"/>
      <c r="FYO13" s="85"/>
      <c r="FYP13" s="74"/>
      <c r="FYQ13" s="74"/>
      <c r="FYR13" s="85"/>
      <c r="FYS13" s="74"/>
      <c r="FYT13" s="74"/>
      <c r="FYU13" s="85"/>
      <c r="FYV13" s="74"/>
      <c r="FYW13" s="74"/>
      <c r="FYX13" s="85"/>
      <c r="FYY13" s="80"/>
      <c r="FYZ13" s="80"/>
      <c r="FZA13" s="85"/>
      <c r="FZB13" s="77"/>
      <c r="FZC13" s="74"/>
      <c r="FZD13" s="74"/>
      <c r="FZE13" s="85"/>
      <c r="FZF13" s="74"/>
      <c r="FZG13" s="74"/>
      <c r="FZH13" s="85"/>
      <c r="FZI13" s="74"/>
      <c r="FZJ13" s="74"/>
      <c r="FZK13" s="85"/>
      <c r="FZL13" s="74"/>
      <c r="FZM13" s="74"/>
      <c r="FZN13" s="85"/>
      <c r="FZO13" s="80"/>
      <c r="FZP13" s="80"/>
      <c r="FZQ13" s="85"/>
      <c r="FZR13" s="77"/>
      <c r="FZS13" s="74"/>
      <c r="FZT13" s="74"/>
      <c r="FZU13" s="85"/>
      <c r="FZV13" s="74"/>
      <c r="FZW13" s="74"/>
      <c r="FZX13" s="85"/>
      <c r="FZY13" s="74"/>
      <c r="FZZ13" s="74"/>
      <c r="GAA13" s="85"/>
      <c r="GAB13" s="74"/>
      <c r="GAC13" s="74"/>
      <c r="GAD13" s="85"/>
      <c r="GAE13" s="80"/>
      <c r="GAF13" s="80"/>
      <c r="GAG13" s="85"/>
      <c r="GAH13" s="77"/>
      <c r="GAI13" s="74"/>
      <c r="GAJ13" s="74"/>
      <c r="GAK13" s="85"/>
      <c r="GAL13" s="74"/>
      <c r="GAM13" s="74"/>
      <c r="GAN13" s="85"/>
      <c r="GAO13" s="74"/>
      <c r="GAP13" s="74"/>
      <c r="GAQ13" s="85"/>
      <c r="GAR13" s="74"/>
      <c r="GAS13" s="74"/>
      <c r="GAT13" s="85"/>
      <c r="GAU13" s="80"/>
      <c r="GAV13" s="80"/>
      <c r="GAW13" s="85"/>
      <c r="GAX13" s="77"/>
      <c r="GAY13" s="74"/>
      <c r="GAZ13" s="74"/>
      <c r="GBA13" s="85"/>
      <c r="GBB13" s="74"/>
      <c r="GBC13" s="74"/>
      <c r="GBD13" s="85"/>
      <c r="GBE13" s="74"/>
      <c r="GBF13" s="74"/>
      <c r="GBG13" s="85"/>
      <c r="GBH13" s="74"/>
      <c r="GBI13" s="74"/>
      <c r="GBJ13" s="85"/>
      <c r="GBK13" s="80"/>
      <c r="GBL13" s="80"/>
      <c r="GBM13" s="85"/>
      <c r="GBN13" s="77"/>
      <c r="GBO13" s="74"/>
      <c r="GBP13" s="74"/>
      <c r="GBQ13" s="85"/>
      <c r="GBR13" s="74"/>
      <c r="GBS13" s="74"/>
      <c r="GBT13" s="85"/>
      <c r="GBU13" s="74"/>
      <c r="GBV13" s="74"/>
      <c r="GBW13" s="85"/>
      <c r="GBX13" s="74"/>
      <c r="GBY13" s="74"/>
      <c r="GBZ13" s="85"/>
      <c r="GCA13" s="80"/>
      <c r="GCB13" s="80"/>
      <c r="GCC13" s="85"/>
      <c r="GCD13" s="77"/>
      <c r="GCE13" s="74"/>
      <c r="GCF13" s="74"/>
      <c r="GCG13" s="85"/>
      <c r="GCH13" s="74"/>
      <c r="GCI13" s="74"/>
      <c r="GCJ13" s="85"/>
      <c r="GCK13" s="74"/>
      <c r="GCL13" s="74"/>
      <c r="GCM13" s="85"/>
      <c r="GCN13" s="74"/>
      <c r="GCO13" s="74"/>
      <c r="GCP13" s="85"/>
      <c r="GCQ13" s="80"/>
      <c r="GCR13" s="80"/>
      <c r="GCS13" s="85"/>
      <c r="GCT13" s="77"/>
      <c r="GCU13" s="74"/>
      <c r="GCV13" s="74"/>
      <c r="GCW13" s="85"/>
      <c r="GCX13" s="74"/>
      <c r="GCY13" s="74"/>
      <c r="GCZ13" s="85"/>
      <c r="GDA13" s="74"/>
      <c r="GDB13" s="74"/>
      <c r="GDC13" s="85"/>
      <c r="GDD13" s="74"/>
      <c r="GDE13" s="74"/>
      <c r="GDF13" s="85"/>
      <c r="GDG13" s="80"/>
      <c r="GDH13" s="80"/>
      <c r="GDI13" s="85"/>
      <c r="GDJ13" s="77"/>
      <c r="GDK13" s="74"/>
      <c r="GDL13" s="74"/>
      <c r="GDM13" s="85"/>
      <c r="GDN13" s="74"/>
      <c r="GDO13" s="74"/>
      <c r="GDP13" s="85"/>
      <c r="GDQ13" s="74"/>
      <c r="GDR13" s="74"/>
      <c r="GDS13" s="85"/>
      <c r="GDT13" s="74"/>
      <c r="GDU13" s="74"/>
      <c r="GDV13" s="85"/>
      <c r="GDW13" s="80"/>
      <c r="GDX13" s="80"/>
      <c r="GDY13" s="85"/>
      <c r="GDZ13" s="77"/>
      <c r="GEA13" s="74"/>
      <c r="GEB13" s="74"/>
      <c r="GEC13" s="85"/>
      <c r="GED13" s="74"/>
      <c r="GEE13" s="74"/>
      <c r="GEF13" s="85"/>
      <c r="GEG13" s="74"/>
      <c r="GEH13" s="74"/>
      <c r="GEI13" s="85"/>
      <c r="GEJ13" s="74"/>
      <c r="GEK13" s="74"/>
      <c r="GEL13" s="85"/>
      <c r="GEM13" s="80"/>
      <c r="GEN13" s="80"/>
      <c r="GEO13" s="85"/>
      <c r="GEP13" s="77"/>
      <c r="GEQ13" s="74"/>
      <c r="GER13" s="74"/>
      <c r="GES13" s="85"/>
      <c r="GET13" s="74"/>
      <c r="GEU13" s="74"/>
      <c r="GEV13" s="85"/>
      <c r="GEW13" s="74"/>
      <c r="GEX13" s="74"/>
      <c r="GEY13" s="85"/>
      <c r="GEZ13" s="74"/>
      <c r="GFA13" s="74"/>
      <c r="GFB13" s="85"/>
      <c r="GFC13" s="80"/>
      <c r="GFD13" s="80"/>
      <c r="GFE13" s="85"/>
      <c r="GFF13" s="77"/>
      <c r="GFG13" s="74"/>
      <c r="GFH13" s="74"/>
      <c r="GFI13" s="85"/>
      <c r="GFJ13" s="74"/>
      <c r="GFK13" s="74"/>
      <c r="GFL13" s="85"/>
      <c r="GFM13" s="74"/>
      <c r="GFN13" s="74"/>
      <c r="GFO13" s="85"/>
      <c r="GFP13" s="74"/>
      <c r="GFQ13" s="74"/>
      <c r="GFR13" s="85"/>
      <c r="GFS13" s="80"/>
      <c r="GFT13" s="80"/>
      <c r="GFU13" s="85"/>
      <c r="GFV13" s="77"/>
      <c r="GFW13" s="74"/>
      <c r="GFX13" s="74"/>
      <c r="GFY13" s="85"/>
      <c r="GFZ13" s="74"/>
      <c r="GGA13" s="74"/>
      <c r="GGB13" s="85"/>
      <c r="GGC13" s="74"/>
      <c r="GGD13" s="74"/>
      <c r="GGE13" s="85"/>
      <c r="GGF13" s="74"/>
      <c r="GGG13" s="74"/>
      <c r="GGH13" s="85"/>
      <c r="GGI13" s="80"/>
      <c r="GGJ13" s="80"/>
      <c r="GGK13" s="85"/>
      <c r="GGL13" s="77"/>
      <c r="GGM13" s="74"/>
      <c r="GGN13" s="74"/>
      <c r="GGO13" s="85"/>
      <c r="GGP13" s="74"/>
      <c r="GGQ13" s="74"/>
      <c r="GGR13" s="85"/>
      <c r="GGS13" s="74"/>
      <c r="GGT13" s="74"/>
      <c r="GGU13" s="85"/>
      <c r="GGV13" s="74"/>
      <c r="GGW13" s="74"/>
      <c r="GGX13" s="85"/>
      <c r="GGY13" s="80"/>
      <c r="GGZ13" s="80"/>
      <c r="GHA13" s="85"/>
      <c r="GHB13" s="77"/>
      <c r="GHC13" s="74"/>
      <c r="GHD13" s="74"/>
      <c r="GHE13" s="85"/>
      <c r="GHF13" s="74"/>
      <c r="GHG13" s="74"/>
      <c r="GHH13" s="85"/>
      <c r="GHI13" s="74"/>
      <c r="GHJ13" s="74"/>
      <c r="GHK13" s="85"/>
      <c r="GHL13" s="74"/>
      <c r="GHM13" s="74"/>
      <c r="GHN13" s="85"/>
      <c r="GHO13" s="80"/>
      <c r="GHP13" s="80"/>
      <c r="GHQ13" s="85"/>
      <c r="GHR13" s="77"/>
      <c r="GHS13" s="74"/>
      <c r="GHT13" s="74"/>
      <c r="GHU13" s="85"/>
      <c r="GHV13" s="74"/>
      <c r="GHW13" s="74"/>
      <c r="GHX13" s="85"/>
      <c r="GHY13" s="74"/>
      <c r="GHZ13" s="74"/>
      <c r="GIA13" s="85"/>
      <c r="GIB13" s="74"/>
      <c r="GIC13" s="74"/>
      <c r="GID13" s="85"/>
      <c r="GIE13" s="80"/>
      <c r="GIF13" s="80"/>
      <c r="GIG13" s="85"/>
      <c r="GIH13" s="77"/>
      <c r="GII13" s="74"/>
      <c r="GIJ13" s="74"/>
      <c r="GIK13" s="85"/>
      <c r="GIL13" s="74"/>
      <c r="GIM13" s="74"/>
      <c r="GIN13" s="85"/>
      <c r="GIO13" s="74"/>
      <c r="GIP13" s="74"/>
      <c r="GIQ13" s="85"/>
      <c r="GIR13" s="74"/>
      <c r="GIS13" s="74"/>
      <c r="GIT13" s="85"/>
      <c r="GIU13" s="80"/>
      <c r="GIV13" s="80"/>
      <c r="GIW13" s="85"/>
      <c r="GIX13" s="77"/>
      <c r="GIY13" s="74"/>
      <c r="GIZ13" s="74"/>
      <c r="GJA13" s="85"/>
      <c r="GJB13" s="74"/>
      <c r="GJC13" s="74"/>
      <c r="GJD13" s="85"/>
      <c r="GJE13" s="74"/>
      <c r="GJF13" s="74"/>
      <c r="GJG13" s="85"/>
      <c r="GJH13" s="74"/>
      <c r="GJI13" s="74"/>
      <c r="GJJ13" s="85"/>
      <c r="GJK13" s="80"/>
      <c r="GJL13" s="80"/>
      <c r="GJM13" s="85"/>
      <c r="GJN13" s="77"/>
      <c r="GJO13" s="74"/>
      <c r="GJP13" s="74"/>
      <c r="GJQ13" s="85"/>
      <c r="GJR13" s="74"/>
      <c r="GJS13" s="74"/>
      <c r="GJT13" s="85"/>
      <c r="GJU13" s="74"/>
      <c r="GJV13" s="74"/>
      <c r="GJW13" s="85"/>
      <c r="GJX13" s="74"/>
      <c r="GJY13" s="74"/>
      <c r="GJZ13" s="85"/>
      <c r="GKA13" s="80"/>
      <c r="GKB13" s="80"/>
      <c r="GKC13" s="85"/>
      <c r="GKD13" s="77"/>
      <c r="GKE13" s="74"/>
      <c r="GKF13" s="74"/>
      <c r="GKG13" s="85"/>
      <c r="GKH13" s="74"/>
      <c r="GKI13" s="74"/>
      <c r="GKJ13" s="85"/>
      <c r="GKK13" s="74"/>
      <c r="GKL13" s="74"/>
      <c r="GKM13" s="85"/>
      <c r="GKN13" s="74"/>
      <c r="GKO13" s="74"/>
      <c r="GKP13" s="85"/>
      <c r="GKQ13" s="80"/>
      <c r="GKR13" s="80"/>
      <c r="GKS13" s="85"/>
      <c r="GKT13" s="77"/>
      <c r="GKU13" s="74"/>
      <c r="GKV13" s="74"/>
      <c r="GKW13" s="85"/>
      <c r="GKX13" s="74"/>
      <c r="GKY13" s="74"/>
      <c r="GKZ13" s="85"/>
      <c r="GLA13" s="74"/>
      <c r="GLB13" s="74"/>
      <c r="GLC13" s="85"/>
      <c r="GLD13" s="74"/>
      <c r="GLE13" s="74"/>
      <c r="GLF13" s="85"/>
      <c r="GLG13" s="80"/>
      <c r="GLH13" s="80"/>
      <c r="GLI13" s="85"/>
      <c r="GLJ13" s="77"/>
      <c r="GLK13" s="74"/>
      <c r="GLL13" s="74"/>
      <c r="GLM13" s="85"/>
      <c r="GLN13" s="74"/>
      <c r="GLO13" s="74"/>
      <c r="GLP13" s="85"/>
      <c r="GLQ13" s="74"/>
      <c r="GLR13" s="74"/>
      <c r="GLS13" s="85"/>
      <c r="GLT13" s="74"/>
      <c r="GLU13" s="74"/>
      <c r="GLV13" s="85"/>
      <c r="GLW13" s="80"/>
      <c r="GLX13" s="80"/>
      <c r="GLY13" s="85"/>
      <c r="GLZ13" s="77"/>
      <c r="GMA13" s="74"/>
      <c r="GMB13" s="74"/>
      <c r="GMC13" s="85"/>
      <c r="GMD13" s="74"/>
      <c r="GME13" s="74"/>
      <c r="GMF13" s="85"/>
      <c r="GMG13" s="74"/>
      <c r="GMH13" s="74"/>
      <c r="GMI13" s="85"/>
      <c r="GMJ13" s="74"/>
      <c r="GMK13" s="74"/>
      <c r="GML13" s="85"/>
      <c r="GMM13" s="80"/>
      <c r="GMN13" s="80"/>
      <c r="GMO13" s="85"/>
      <c r="GMP13" s="77"/>
      <c r="GMQ13" s="74"/>
      <c r="GMR13" s="74"/>
      <c r="GMS13" s="85"/>
      <c r="GMT13" s="74"/>
      <c r="GMU13" s="74"/>
      <c r="GMV13" s="85"/>
      <c r="GMW13" s="74"/>
      <c r="GMX13" s="74"/>
      <c r="GMY13" s="85"/>
      <c r="GMZ13" s="74"/>
      <c r="GNA13" s="74"/>
      <c r="GNB13" s="85"/>
      <c r="GNC13" s="80"/>
      <c r="GND13" s="80"/>
      <c r="GNE13" s="85"/>
      <c r="GNF13" s="77"/>
      <c r="GNG13" s="74"/>
      <c r="GNH13" s="74"/>
      <c r="GNI13" s="85"/>
      <c r="GNJ13" s="74"/>
      <c r="GNK13" s="74"/>
      <c r="GNL13" s="85"/>
      <c r="GNM13" s="74"/>
      <c r="GNN13" s="74"/>
      <c r="GNO13" s="85"/>
      <c r="GNP13" s="74"/>
      <c r="GNQ13" s="74"/>
      <c r="GNR13" s="85"/>
      <c r="GNS13" s="80"/>
      <c r="GNT13" s="80"/>
      <c r="GNU13" s="85"/>
      <c r="GNV13" s="77"/>
      <c r="GNW13" s="74"/>
      <c r="GNX13" s="74"/>
      <c r="GNY13" s="85"/>
      <c r="GNZ13" s="74"/>
      <c r="GOA13" s="74"/>
      <c r="GOB13" s="85"/>
      <c r="GOC13" s="74"/>
      <c r="GOD13" s="74"/>
      <c r="GOE13" s="85"/>
      <c r="GOF13" s="74"/>
      <c r="GOG13" s="74"/>
      <c r="GOH13" s="85"/>
      <c r="GOI13" s="80"/>
      <c r="GOJ13" s="80"/>
      <c r="GOK13" s="85"/>
      <c r="GOL13" s="77"/>
      <c r="GOM13" s="74"/>
      <c r="GON13" s="74"/>
      <c r="GOO13" s="85"/>
      <c r="GOP13" s="74"/>
      <c r="GOQ13" s="74"/>
      <c r="GOR13" s="85"/>
      <c r="GOS13" s="74"/>
      <c r="GOT13" s="74"/>
      <c r="GOU13" s="85"/>
      <c r="GOV13" s="74"/>
      <c r="GOW13" s="74"/>
      <c r="GOX13" s="85"/>
      <c r="GOY13" s="80"/>
      <c r="GOZ13" s="80"/>
      <c r="GPA13" s="85"/>
      <c r="GPB13" s="77"/>
      <c r="GPC13" s="74"/>
      <c r="GPD13" s="74"/>
      <c r="GPE13" s="85"/>
      <c r="GPF13" s="74"/>
      <c r="GPG13" s="74"/>
      <c r="GPH13" s="85"/>
      <c r="GPI13" s="74"/>
      <c r="GPJ13" s="74"/>
      <c r="GPK13" s="85"/>
      <c r="GPL13" s="74"/>
      <c r="GPM13" s="74"/>
      <c r="GPN13" s="85"/>
      <c r="GPO13" s="80"/>
      <c r="GPP13" s="80"/>
      <c r="GPQ13" s="85"/>
      <c r="GPR13" s="77"/>
      <c r="GPS13" s="74"/>
      <c r="GPT13" s="74"/>
      <c r="GPU13" s="85"/>
      <c r="GPV13" s="74"/>
      <c r="GPW13" s="74"/>
      <c r="GPX13" s="85"/>
      <c r="GPY13" s="74"/>
      <c r="GPZ13" s="74"/>
      <c r="GQA13" s="85"/>
      <c r="GQB13" s="74"/>
      <c r="GQC13" s="74"/>
      <c r="GQD13" s="85"/>
      <c r="GQE13" s="80"/>
      <c r="GQF13" s="80"/>
      <c r="GQG13" s="85"/>
      <c r="GQH13" s="77"/>
      <c r="GQI13" s="74"/>
      <c r="GQJ13" s="74"/>
      <c r="GQK13" s="85"/>
      <c r="GQL13" s="74"/>
      <c r="GQM13" s="74"/>
      <c r="GQN13" s="85"/>
      <c r="GQO13" s="74"/>
      <c r="GQP13" s="74"/>
      <c r="GQQ13" s="85"/>
      <c r="GQR13" s="74"/>
      <c r="GQS13" s="74"/>
      <c r="GQT13" s="85"/>
      <c r="GQU13" s="80"/>
      <c r="GQV13" s="80"/>
      <c r="GQW13" s="85"/>
      <c r="GQX13" s="77"/>
      <c r="GQY13" s="74"/>
      <c r="GQZ13" s="74"/>
      <c r="GRA13" s="85"/>
      <c r="GRB13" s="74"/>
      <c r="GRC13" s="74"/>
      <c r="GRD13" s="85"/>
      <c r="GRE13" s="74"/>
      <c r="GRF13" s="74"/>
      <c r="GRG13" s="85"/>
      <c r="GRH13" s="74"/>
      <c r="GRI13" s="74"/>
      <c r="GRJ13" s="85"/>
      <c r="GRK13" s="80"/>
      <c r="GRL13" s="80"/>
      <c r="GRM13" s="85"/>
      <c r="GRN13" s="77"/>
      <c r="GRO13" s="74"/>
      <c r="GRP13" s="74"/>
      <c r="GRQ13" s="85"/>
      <c r="GRR13" s="74"/>
      <c r="GRS13" s="74"/>
      <c r="GRT13" s="85"/>
      <c r="GRU13" s="74"/>
      <c r="GRV13" s="74"/>
      <c r="GRW13" s="85"/>
      <c r="GRX13" s="74"/>
      <c r="GRY13" s="74"/>
      <c r="GRZ13" s="85"/>
      <c r="GSA13" s="80"/>
      <c r="GSB13" s="80"/>
      <c r="GSC13" s="85"/>
      <c r="GSD13" s="77"/>
      <c r="GSE13" s="74"/>
      <c r="GSF13" s="74"/>
      <c r="GSG13" s="85"/>
      <c r="GSH13" s="74"/>
      <c r="GSI13" s="74"/>
      <c r="GSJ13" s="85"/>
      <c r="GSK13" s="74"/>
      <c r="GSL13" s="74"/>
      <c r="GSM13" s="85"/>
      <c r="GSN13" s="74"/>
      <c r="GSO13" s="74"/>
      <c r="GSP13" s="85"/>
      <c r="GSQ13" s="80"/>
      <c r="GSR13" s="80"/>
      <c r="GSS13" s="85"/>
      <c r="GST13" s="77"/>
      <c r="GSU13" s="74"/>
      <c r="GSV13" s="74"/>
      <c r="GSW13" s="85"/>
      <c r="GSX13" s="74"/>
      <c r="GSY13" s="74"/>
      <c r="GSZ13" s="85"/>
      <c r="GTA13" s="74"/>
      <c r="GTB13" s="74"/>
      <c r="GTC13" s="85"/>
      <c r="GTD13" s="74"/>
      <c r="GTE13" s="74"/>
      <c r="GTF13" s="85"/>
      <c r="GTG13" s="80"/>
      <c r="GTH13" s="80"/>
      <c r="GTI13" s="85"/>
      <c r="GTJ13" s="77"/>
      <c r="GTK13" s="74"/>
      <c r="GTL13" s="74"/>
      <c r="GTM13" s="85"/>
      <c r="GTN13" s="74"/>
      <c r="GTO13" s="74"/>
      <c r="GTP13" s="85"/>
      <c r="GTQ13" s="74"/>
      <c r="GTR13" s="74"/>
      <c r="GTS13" s="85"/>
      <c r="GTT13" s="74"/>
      <c r="GTU13" s="74"/>
      <c r="GTV13" s="85"/>
      <c r="GTW13" s="80"/>
      <c r="GTX13" s="80"/>
      <c r="GTY13" s="85"/>
      <c r="GTZ13" s="77"/>
      <c r="GUA13" s="74"/>
      <c r="GUB13" s="74"/>
      <c r="GUC13" s="85"/>
      <c r="GUD13" s="74"/>
      <c r="GUE13" s="74"/>
      <c r="GUF13" s="85"/>
      <c r="GUG13" s="74"/>
      <c r="GUH13" s="74"/>
      <c r="GUI13" s="85"/>
      <c r="GUJ13" s="74"/>
      <c r="GUK13" s="74"/>
      <c r="GUL13" s="85"/>
      <c r="GUM13" s="80"/>
      <c r="GUN13" s="80"/>
      <c r="GUO13" s="85"/>
      <c r="GUP13" s="77"/>
      <c r="GUQ13" s="74"/>
      <c r="GUR13" s="74"/>
      <c r="GUS13" s="85"/>
      <c r="GUT13" s="74"/>
      <c r="GUU13" s="74"/>
      <c r="GUV13" s="85"/>
      <c r="GUW13" s="74"/>
      <c r="GUX13" s="74"/>
      <c r="GUY13" s="85"/>
      <c r="GUZ13" s="74"/>
      <c r="GVA13" s="74"/>
      <c r="GVB13" s="85"/>
      <c r="GVC13" s="80"/>
      <c r="GVD13" s="80"/>
      <c r="GVE13" s="85"/>
      <c r="GVF13" s="77"/>
      <c r="GVG13" s="74"/>
      <c r="GVH13" s="74"/>
      <c r="GVI13" s="85"/>
      <c r="GVJ13" s="74"/>
      <c r="GVK13" s="74"/>
      <c r="GVL13" s="85"/>
      <c r="GVM13" s="74"/>
      <c r="GVN13" s="74"/>
      <c r="GVO13" s="85"/>
      <c r="GVP13" s="74"/>
      <c r="GVQ13" s="74"/>
      <c r="GVR13" s="85"/>
      <c r="GVS13" s="80"/>
      <c r="GVT13" s="80"/>
      <c r="GVU13" s="85"/>
      <c r="GVV13" s="77"/>
      <c r="GVW13" s="74"/>
      <c r="GVX13" s="74"/>
      <c r="GVY13" s="85"/>
      <c r="GVZ13" s="74"/>
      <c r="GWA13" s="74"/>
      <c r="GWB13" s="85"/>
      <c r="GWC13" s="74"/>
      <c r="GWD13" s="74"/>
      <c r="GWE13" s="85"/>
      <c r="GWF13" s="74"/>
      <c r="GWG13" s="74"/>
      <c r="GWH13" s="85"/>
      <c r="GWI13" s="80"/>
      <c r="GWJ13" s="80"/>
      <c r="GWK13" s="85"/>
      <c r="GWL13" s="77"/>
      <c r="GWM13" s="74"/>
      <c r="GWN13" s="74"/>
      <c r="GWO13" s="85"/>
      <c r="GWP13" s="74"/>
      <c r="GWQ13" s="74"/>
      <c r="GWR13" s="85"/>
      <c r="GWS13" s="74"/>
      <c r="GWT13" s="74"/>
      <c r="GWU13" s="85"/>
      <c r="GWV13" s="74"/>
      <c r="GWW13" s="74"/>
      <c r="GWX13" s="85"/>
      <c r="GWY13" s="80"/>
      <c r="GWZ13" s="80"/>
      <c r="GXA13" s="85"/>
      <c r="GXB13" s="77"/>
      <c r="GXC13" s="74"/>
      <c r="GXD13" s="74"/>
      <c r="GXE13" s="85"/>
      <c r="GXF13" s="74"/>
      <c r="GXG13" s="74"/>
      <c r="GXH13" s="85"/>
      <c r="GXI13" s="74"/>
      <c r="GXJ13" s="74"/>
      <c r="GXK13" s="85"/>
      <c r="GXL13" s="74"/>
      <c r="GXM13" s="74"/>
      <c r="GXN13" s="85"/>
      <c r="GXO13" s="80"/>
      <c r="GXP13" s="80"/>
      <c r="GXQ13" s="85"/>
      <c r="GXR13" s="77"/>
      <c r="GXS13" s="74"/>
      <c r="GXT13" s="74"/>
      <c r="GXU13" s="85"/>
      <c r="GXV13" s="74"/>
      <c r="GXW13" s="74"/>
      <c r="GXX13" s="85"/>
      <c r="GXY13" s="74"/>
      <c r="GXZ13" s="74"/>
      <c r="GYA13" s="85"/>
      <c r="GYB13" s="74"/>
      <c r="GYC13" s="74"/>
      <c r="GYD13" s="85"/>
      <c r="GYE13" s="80"/>
      <c r="GYF13" s="80"/>
      <c r="GYG13" s="85"/>
      <c r="GYH13" s="77"/>
      <c r="GYI13" s="74"/>
      <c r="GYJ13" s="74"/>
      <c r="GYK13" s="85"/>
      <c r="GYL13" s="74"/>
      <c r="GYM13" s="74"/>
      <c r="GYN13" s="85"/>
      <c r="GYO13" s="74"/>
      <c r="GYP13" s="74"/>
      <c r="GYQ13" s="85"/>
      <c r="GYR13" s="74"/>
      <c r="GYS13" s="74"/>
      <c r="GYT13" s="85"/>
      <c r="GYU13" s="80"/>
      <c r="GYV13" s="80"/>
      <c r="GYW13" s="85"/>
      <c r="GYX13" s="77"/>
      <c r="GYY13" s="74"/>
      <c r="GYZ13" s="74"/>
      <c r="GZA13" s="85"/>
      <c r="GZB13" s="74"/>
      <c r="GZC13" s="74"/>
      <c r="GZD13" s="85"/>
      <c r="GZE13" s="74"/>
      <c r="GZF13" s="74"/>
      <c r="GZG13" s="85"/>
      <c r="GZH13" s="74"/>
      <c r="GZI13" s="74"/>
      <c r="GZJ13" s="85"/>
      <c r="GZK13" s="80"/>
      <c r="GZL13" s="80"/>
      <c r="GZM13" s="85"/>
      <c r="GZN13" s="77"/>
      <c r="GZO13" s="74"/>
      <c r="GZP13" s="74"/>
      <c r="GZQ13" s="85"/>
      <c r="GZR13" s="74"/>
      <c r="GZS13" s="74"/>
      <c r="GZT13" s="85"/>
      <c r="GZU13" s="74"/>
      <c r="GZV13" s="74"/>
      <c r="GZW13" s="85"/>
      <c r="GZX13" s="74"/>
      <c r="GZY13" s="74"/>
      <c r="GZZ13" s="85"/>
      <c r="HAA13" s="80"/>
      <c r="HAB13" s="80"/>
      <c r="HAC13" s="85"/>
      <c r="HAD13" s="77"/>
      <c r="HAE13" s="74"/>
      <c r="HAF13" s="74"/>
      <c r="HAG13" s="85"/>
      <c r="HAH13" s="74"/>
      <c r="HAI13" s="74"/>
      <c r="HAJ13" s="85"/>
      <c r="HAK13" s="74"/>
      <c r="HAL13" s="74"/>
      <c r="HAM13" s="85"/>
      <c r="HAN13" s="74"/>
      <c r="HAO13" s="74"/>
      <c r="HAP13" s="85"/>
      <c r="HAQ13" s="80"/>
      <c r="HAR13" s="80"/>
      <c r="HAS13" s="85"/>
      <c r="HAT13" s="77"/>
      <c r="HAU13" s="74"/>
      <c r="HAV13" s="74"/>
      <c r="HAW13" s="85"/>
      <c r="HAX13" s="74"/>
      <c r="HAY13" s="74"/>
      <c r="HAZ13" s="85"/>
      <c r="HBA13" s="74"/>
      <c r="HBB13" s="74"/>
      <c r="HBC13" s="85"/>
      <c r="HBD13" s="74"/>
      <c r="HBE13" s="74"/>
      <c r="HBF13" s="85"/>
      <c r="HBG13" s="80"/>
      <c r="HBH13" s="80"/>
      <c r="HBI13" s="85"/>
      <c r="HBJ13" s="77"/>
      <c r="HBK13" s="74"/>
      <c r="HBL13" s="74"/>
      <c r="HBM13" s="85"/>
      <c r="HBN13" s="74"/>
      <c r="HBO13" s="74"/>
      <c r="HBP13" s="85"/>
      <c r="HBQ13" s="74"/>
      <c r="HBR13" s="74"/>
      <c r="HBS13" s="85"/>
      <c r="HBT13" s="74"/>
      <c r="HBU13" s="74"/>
      <c r="HBV13" s="85"/>
      <c r="HBW13" s="80"/>
      <c r="HBX13" s="80"/>
      <c r="HBY13" s="85"/>
      <c r="HBZ13" s="77"/>
      <c r="HCA13" s="74"/>
      <c r="HCB13" s="74"/>
      <c r="HCC13" s="85"/>
      <c r="HCD13" s="74"/>
      <c r="HCE13" s="74"/>
      <c r="HCF13" s="85"/>
      <c r="HCG13" s="74"/>
      <c r="HCH13" s="74"/>
      <c r="HCI13" s="85"/>
      <c r="HCJ13" s="74"/>
      <c r="HCK13" s="74"/>
      <c r="HCL13" s="85"/>
      <c r="HCM13" s="80"/>
      <c r="HCN13" s="80"/>
      <c r="HCO13" s="85"/>
      <c r="HCP13" s="77"/>
      <c r="HCQ13" s="74"/>
      <c r="HCR13" s="74"/>
      <c r="HCS13" s="85"/>
      <c r="HCT13" s="74"/>
      <c r="HCU13" s="74"/>
      <c r="HCV13" s="85"/>
      <c r="HCW13" s="74"/>
      <c r="HCX13" s="74"/>
      <c r="HCY13" s="85"/>
      <c r="HCZ13" s="74"/>
      <c r="HDA13" s="74"/>
      <c r="HDB13" s="85"/>
      <c r="HDC13" s="80"/>
      <c r="HDD13" s="80"/>
      <c r="HDE13" s="85"/>
      <c r="HDF13" s="77"/>
      <c r="HDG13" s="74"/>
      <c r="HDH13" s="74"/>
      <c r="HDI13" s="85"/>
      <c r="HDJ13" s="74"/>
      <c r="HDK13" s="74"/>
      <c r="HDL13" s="85"/>
      <c r="HDM13" s="74"/>
      <c r="HDN13" s="74"/>
      <c r="HDO13" s="85"/>
      <c r="HDP13" s="74"/>
      <c r="HDQ13" s="74"/>
      <c r="HDR13" s="85"/>
      <c r="HDS13" s="80"/>
      <c r="HDT13" s="80"/>
      <c r="HDU13" s="85"/>
      <c r="HDV13" s="77"/>
      <c r="HDW13" s="74"/>
      <c r="HDX13" s="74"/>
      <c r="HDY13" s="85"/>
      <c r="HDZ13" s="74"/>
      <c r="HEA13" s="74"/>
      <c r="HEB13" s="85"/>
      <c r="HEC13" s="74"/>
      <c r="HED13" s="74"/>
      <c r="HEE13" s="85"/>
      <c r="HEF13" s="74"/>
      <c r="HEG13" s="74"/>
      <c r="HEH13" s="85"/>
      <c r="HEI13" s="80"/>
      <c r="HEJ13" s="80"/>
      <c r="HEK13" s="85"/>
      <c r="HEL13" s="77"/>
      <c r="HEM13" s="74"/>
      <c r="HEN13" s="74"/>
      <c r="HEO13" s="85"/>
      <c r="HEP13" s="74"/>
      <c r="HEQ13" s="74"/>
      <c r="HER13" s="85"/>
      <c r="HES13" s="74"/>
      <c r="HET13" s="74"/>
      <c r="HEU13" s="85"/>
      <c r="HEV13" s="74"/>
      <c r="HEW13" s="74"/>
      <c r="HEX13" s="85"/>
      <c r="HEY13" s="80"/>
      <c r="HEZ13" s="80"/>
      <c r="HFA13" s="85"/>
      <c r="HFB13" s="77"/>
      <c r="HFC13" s="74"/>
      <c r="HFD13" s="74"/>
      <c r="HFE13" s="85"/>
      <c r="HFF13" s="74"/>
      <c r="HFG13" s="74"/>
      <c r="HFH13" s="85"/>
      <c r="HFI13" s="74"/>
      <c r="HFJ13" s="74"/>
      <c r="HFK13" s="85"/>
      <c r="HFL13" s="74"/>
      <c r="HFM13" s="74"/>
      <c r="HFN13" s="85"/>
      <c r="HFO13" s="80"/>
      <c r="HFP13" s="80"/>
      <c r="HFQ13" s="85"/>
      <c r="HFR13" s="77"/>
      <c r="HFS13" s="74"/>
      <c r="HFT13" s="74"/>
      <c r="HFU13" s="85"/>
      <c r="HFV13" s="74"/>
      <c r="HFW13" s="74"/>
      <c r="HFX13" s="85"/>
      <c r="HFY13" s="74"/>
      <c r="HFZ13" s="74"/>
      <c r="HGA13" s="85"/>
      <c r="HGB13" s="74"/>
      <c r="HGC13" s="74"/>
      <c r="HGD13" s="85"/>
      <c r="HGE13" s="80"/>
      <c r="HGF13" s="80"/>
      <c r="HGG13" s="85"/>
      <c r="HGH13" s="77"/>
      <c r="HGI13" s="74"/>
      <c r="HGJ13" s="74"/>
      <c r="HGK13" s="85"/>
      <c r="HGL13" s="74"/>
      <c r="HGM13" s="74"/>
      <c r="HGN13" s="85"/>
      <c r="HGO13" s="74"/>
      <c r="HGP13" s="74"/>
      <c r="HGQ13" s="85"/>
      <c r="HGR13" s="74"/>
      <c r="HGS13" s="74"/>
      <c r="HGT13" s="85"/>
      <c r="HGU13" s="80"/>
      <c r="HGV13" s="80"/>
      <c r="HGW13" s="85"/>
      <c r="HGX13" s="77"/>
      <c r="HGY13" s="74"/>
      <c r="HGZ13" s="74"/>
      <c r="HHA13" s="85"/>
      <c r="HHB13" s="74"/>
      <c r="HHC13" s="74"/>
      <c r="HHD13" s="85"/>
      <c r="HHE13" s="74"/>
      <c r="HHF13" s="74"/>
      <c r="HHG13" s="85"/>
      <c r="HHH13" s="74"/>
      <c r="HHI13" s="74"/>
      <c r="HHJ13" s="85"/>
      <c r="HHK13" s="80"/>
      <c r="HHL13" s="80"/>
      <c r="HHM13" s="85"/>
      <c r="HHN13" s="77"/>
      <c r="HHO13" s="74"/>
      <c r="HHP13" s="74"/>
      <c r="HHQ13" s="85"/>
      <c r="HHR13" s="74"/>
      <c r="HHS13" s="74"/>
      <c r="HHT13" s="85"/>
      <c r="HHU13" s="74"/>
      <c r="HHV13" s="74"/>
      <c r="HHW13" s="85"/>
      <c r="HHX13" s="74"/>
      <c r="HHY13" s="74"/>
      <c r="HHZ13" s="85"/>
      <c r="HIA13" s="80"/>
      <c r="HIB13" s="80"/>
      <c r="HIC13" s="85"/>
      <c r="HID13" s="77"/>
      <c r="HIE13" s="74"/>
      <c r="HIF13" s="74"/>
      <c r="HIG13" s="85"/>
      <c r="HIH13" s="74"/>
      <c r="HII13" s="74"/>
      <c r="HIJ13" s="85"/>
      <c r="HIK13" s="74"/>
      <c r="HIL13" s="74"/>
      <c r="HIM13" s="85"/>
      <c r="HIN13" s="74"/>
      <c r="HIO13" s="74"/>
      <c r="HIP13" s="85"/>
      <c r="HIQ13" s="80"/>
      <c r="HIR13" s="80"/>
      <c r="HIS13" s="85"/>
      <c r="HIT13" s="77"/>
      <c r="HIU13" s="74"/>
      <c r="HIV13" s="74"/>
      <c r="HIW13" s="85"/>
      <c r="HIX13" s="74"/>
      <c r="HIY13" s="74"/>
      <c r="HIZ13" s="85"/>
      <c r="HJA13" s="74"/>
      <c r="HJB13" s="74"/>
      <c r="HJC13" s="85"/>
      <c r="HJD13" s="74"/>
      <c r="HJE13" s="74"/>
      <c r="HJF13" s="85"/>
      <c r="HJG13" s="80"/>
      <c r="HJH13" s="80"/>
      <c r="HJI13" s="85"/>
      <c r="HJJ13" s="77"/>
      <c r="HJK13" s="74"/>
      <c r="HJL13" s="74"/>
      <c r="HJM13" s="85"/>
      <c r="HJN13" s="74"/>
      <c r="HJO13" s="74"/>
      <c r="HJP13" s="85"/>
      <c r="HJQ13" s="74"/>
      <c r="HJR13" s="74"/>
      <c r="HJS13" s="85"/>
      <c r="HJT13" s="74"/>
      <c r="HJU13" s="74"/>
      <c r="HJV13" s="85"/>
      <c r="HJW13" s="80"/>
      <c r="HJX13" s="80"/>
      <c r="HJY13" s="85"/>
      <c r="HJZ13" s="77"/>
      <c r="HKA13" s="74"/>
      <c r="HKB13" s="74"/>
      <c r="HKC13" s="85"/>
      <c r="HKD13" s="74"/>
      <c r="HKE13" s="74"/>
      <c r="HKF13" s="85"/>
      <c r="HKG13" s="74"/>
      <c r="HKH13" s="74"/>
      <c r="HKI13" s="85"/>
      <c r="HKJ13" s="74"/>
      <c r="HKK13" s="74"/>
      <c r="HKL13" s="85"/>
      <c r="HKM13" s="80"/>
      <c r="HKN13" s="80"/>
      <c r="HKO13" s="85"/>
      <c r="HKP13" s="77"/>
      <c r="HKQ13" s="74"/>
      <c r="HKR13" s="74"/>
      <c r="HKS13" s="85"/>
      <c r="HKT13" s="74"/>
      <c r="HKU13" s="74"/>
      <c r="HKV13" s="85"/>
      <c r="HKW13" s="74"/>
      <c r="HKX13" s="74"/>
      <c r="HKY13" s="85"/>
      <c r="HKZ13" s="74"/>
      <c r="HLA13" s="74"/>
      <c r="HLB13" s="85"/>
      <c r="HLC13" s="80"/>
      <c r="HLD13" s="80"/>
      <c r="HLE13" s="85"/>
      <c r="HLF13" s="77"/>
      <c r="HLG13" s="74"/>
      <c r="HLH13" s="74"/>
      <c r="HLI13" s="85"/>
      <c r="HLJ13" s="74"/>
      <c r="HLK13" s="74"/>
      <c r="HLL13" s="85"/>
      <c r="HLM13" s="74"/>
      <c r="HLN13" s="74"/>
      <c r="HLO13" s="85"/>
      <c r="HLP13" s="74"/>
      <c r="HLQ13" s="74"/>
      <c r="HLR13" s="85"/>
      <c r="HLS13" s="80"/>
      <c r="HLT13" s="80"/>
      <c r="HLU13" s="85"/>
      <c r="HLV13" s="77"/>
      <c r="HLW13" s="74"/>
      <c r="HLX13" s="74"/>
      <c r="HLY13" s="85"/>
      <c r="HLZ13" s="74"/>
      <c r="HMA13" s="74"/>
      <c r="HMB13" s="85"/>
      <c r="HMC13" s="74"/>
      <c r="HMD13" s="74"/>
      <c r="HME13" s="85"/>
      <c r="HMF13" s="74"/>
      <c r="HMG13" s="74"/>
      <c r="HMH13" s="85"/>
      <c r="HMI13" s="80"/>
      <c r="HMJ13" s="80"/>
      <c r="HMK13" s="85"/>
      <c r="HML13" s="77"/>
      <c r="HMM13" s="74"/>
      <c r="HMN13" s="74"/>
      <c r="HMO13" s="85"/>
      <c r="HMP13" s="74"/>
      <c r="HMQ13" s="74"/>
      <c r="HMR13" s="85"/>
      <c r="HMS13" s="74"/>
      <c r="HMT13" s="74"/>
      <c r="HMU13" s="85"/>
      <c r="HMV13" s="74"/>
      <c r="HMW13" s="74"/>
      <c r="HMX13" s="85"/>
      <c r="HMY13" s="80"/>
      <c r="HMZ13" s="80"/>
      <c r="HNA13" s="85"/>
      <c r="HNB13" s="77"/>
      <c r="HNC13" s="74"/>
      <c r="HND13" s="74"/>
      <c r="HNE13" s="85"/>
      <c r="HNF13" s="74"/>
      <c r="HNG13" s="74"/>
      <c r="HNH13" s="85"/>
      <c r="HNI13" s="74"/>
      <c r="HNJ13" s="74"/>
      <c r="HNK13" s="85"/>
      <c r="HNL13" s="74"/>
      <c r="HNM13" s="74"/>
      <c r="HNN13" s="85"/>
      <c r="HNO13" s="80"/>
      <c r="HNP13" s="80"/>
      <c r="HNQ13" s="85"/>
      <c r="HNR13" s="77"/>
      <c r="HNS13" s="74"/>
      <c r="HNT13" s="74"/>
      <c r="HNU13" s="85"/>
      <c r="HNV13" s="74"/>
      <c r="HNW13" s="74"/>
      <c r="HNX13" s="85"/>
      <c r="HNY13" s="74"/>
      <c r="HNZ13" s="74"/>
      <c r="HOA13" s="85"/>
      <c r="HOB13" s="74"/>
      <c r="HOC13" s="74"/>
      <c r="HOD13" s="85"/>
      <c r="HOE13" s="80"/>
      <c r="HOF13" s="80"/>
      <c r="HOG13" s="85"/>
      <c r="HOH13" s="77"/>
      <c r="HOI13" s="74"/>
      <c r="HOJ13" s="74"/>
      <c r="HOK13" s="85"/>
      <c r="HOL13" s="74"/>
      <c r="HOM13" s="74"/>
      <c r="HON13" s="85"/>
      <c r="HOO13" s="74"/>
      <c r="HOP13" s="74"/>
      <c r="HOQ13" s="85"/>
      <c r="HOR13" s="74"/>
      <c r="HOS13" s="74"/>
      <c r="HOT13" s="85"/>
      <c r="HOU13" s="80"/>
      <c r="HOV13" s="80"/>
      <c r="HOW13" s="85"/>
      <c r="HOX13" s="77"/>
      <c r="HOY13" s="74"/>
      <c r="HOZ13" s="74"/>
      <c r="HPA13" s="85"/>
      <c r="HPB13" s="74"/>
      <c r="HPC13" s="74"/>
      <c r="HPD13" s="85"/>
      <c r="HPE13" s="74"/>
      <c r="HPF13" s="74"/>
      <c r="HPG13" s="85"/>
      <c r="HPH13" s="74"/>
      <c r="HPI13" s="74"/>
      <c r="HPJ13" s="85"/>
      <c r="HPK13" s="80"/>
      <c r="HPL13" s="80"/>
      <c r="HPM13" s="85"/>
      <c r="HPN13" s="77"/>
      <c r="HPO13" s="74"/>
      <c r="HPP13" s="74"/>
      <c r="HPQ13" s="85"/>
      <c r="HPR13" s="74"/>
      <c r="HPS13" s="74"/>
      <c r="HPT13" s="85"/>
      <c r="HPU13" s="74"/>
      <c r="HPV13" s="74"/>
      <c r="HPW13" s="85"/>
      <c r="HPX13" s="74"/>
      <c r="HPY13" s="74"/>
      <c r="HPZ13" s="85"/>
      <c r="HQA13" s="80"/>
      <c r="HQB13" s="80"/>
      <c r="HQC13" s="85"/>
      <c r="HQD13" s="77"/>
      <c r="HQE13" s="74"/>
      <c r="HQF13" s="74"/>
      <c r="HQG13" s="85"/>
      <c r="HQH13" s="74"/>
      <c r="HQI13" s="74"/>
      <c r="HQJ13" s="85"/>
      <c r="HQK13" s="74"/>
      <c r="HQL13" s="74"/>
      <c r="HQM13" s="85"/>
      <c r="HQN13" s="74"/>
      <c r="HQO13" s="74"/>
      <c r="HQP13" s="85"/>
      <c r="HQQ13" s="80"/>
      <c r="HQR13" s="80"/>
      <c r="HQS13" s="85"/>
      <c r="HQT13" s="77"/>
      <c r="HQU13" s="74"/>
      <c r="HQV13" s="74"/>
      <c r="HQW13" s="85"/>
      <c r="HQX13" s="74"/>
      <c r="HQY13" s="74"/>
      <c r="HQZ13" s="85"/>
      <c r="HRA13" s="74"/>
      <c r="HRB13" s="74"/>
      <c r="HRC13" s="85"/>
      <c r="HRD13" s="74"/>
      <c r="HRE13" s="74"/>
      <c r="HRF13" s="85"/>
      <c r="HRG13" s="80"/>
      <c r="HRH13" s="80"/>
      <c r="HRI13" s="85"/>
      <c r="HRJ13" s="77"/>
      <c r="HRK13" s="74"/>
      <c r="HRL13" s="74"/>
      <c r="HRM13" s="85"/>
      <c r="HRN13" s="74"/>
      <c r="HRO13" s="74"/>
      <c r="HRP13" s="85"/>
      <c r="HRQ13" s="74"/>
      <c r="HRR13" s="74"/>
      <c r="HRS13" s="85"/>
      <c r="HRT13" s="74"/>
      <c r="HRU13" s="74"/>
      <c r="HRV13" s="85"/>
      <c r="HRW13" s="80"/>
      <c r="HRX13" s="80"/>
      <c r="HRY13" s="85"/>
      <c r="HRZ13" s="77"/>
      <c r="HSA13" s="74"/>
      <c r="HSB13" s="74"/>
      <c r="HSC13" s="85"/>
      <c r="HSD13" s="74"/>
      <c r="HSE13" s="74"/>
      <c r="HSF13" s="85"/>
      <c r="HSG13" s="74"/>
      <c r="HSH13" s="74"/>
      <c r="HSI13" s="85"/>
      <c r="HSJ13" s="74"/>
      <c r="HSK13" s="74"/>
      <c r="HSL13" s="85"/>
      <c r="HSM13" s="80"/>
      <c r="HSN13" s="80"/>
      <c r="HSO13" s="85"/>
      <c r="HSP13" s="77"/>
      <c r="HSQ13" s="74"/>
      <c r="HSR13" s="74"/>
      <c r="HSS13" s="85"/>
      <c r="HST13" s="74"/>
      <c r="HSU13" s="74"/>
      <c r="HSV13" s="85"/>
      <c r="HSW13" s="74"/>
      <c r="HSX13" s="74"/>
      <c r="HSY13" s="85"/>
      <c r="HSZ13" s="74"/>
      <c r="HTA13" s="74"/>
      <c r="HTB13" s="85"/>
      <c r="HTC13" s="80"/>
      <c r="HTD13" s="80"/>
      <c r="HTE13" s="85"/>
      <c r="HTF13" s="77"/>
      <c r="HTG13" s="74"/>
      <c r="HTH13" s="74"/>
      <c r="HTI13" s="85"/>
      <c r="HTJ13" s="74"/>
      <c r="HTK13" s="74"/>
      <c r="HTL13" s="85"/>
      <c r="HTM13" s="74"/>
      <c r="HTN13" s="74"/>
      <c r="HTO13" s="85"/>
      <c r="HTP13" s="74"/>
      <c r="HTQ13" s="74"/>
      <c r="HTR13" s="85"/>
      <c r="HTS13" s="80"/>
      <c r="HTT13" s="80"/>
      <c r="HTU13" s="85"/>
      <c r="HTV13" s="77"/>
      <c r="HTW13" s="74"/>
      <c r="HTX13" s="74"/>
      <c r="HTY13" s="85"/>
      <c r="HTZ13" s="74"/>
      <c r="HUA13" s="74"/>
      <c r="HUB13" s="85"/>
      <c r="HUC13" s="74"/>
      <c r="HUD13" s="74"/>
      <c r="HUE13" s="85"/>
      <c r="HUF13" s="74"/>
      <c r="HUG13" s="74"/>
      <c r="HUH13" s="85"/>
      <c r="HUI13" s="80"/>
      <c r="HUJ13" s="80"/>
      <c r="HUK13" s="85"/>
      <c r="HUL13" s="77"/>
      <c r="HUM13" s="74"/>
      <c r="HUN13" s="74"/>
      <c r="HUO13" s="85"/>
      <c r="HUP13" s="74"/>
      <c r="HUQ13" s="74"/>
      <c r="HUR13" s="85"/>
      <c r="HUS13" s="74"/>
      <c r="HUT13" s="74"/>
      <c r="HUU13" s="85"/>
      <c r="HUV13" s="74"/>
      <c r="HUW13" s="74"/>
      <c r="HUX13" s="85"/>
      <c r="HUY13" s="80"/>
      <c r="HUZ13" s="80"/>
      <c r="HVA13" s="85"/>
      <c r="HVB13" s="77"/>
      <c r="HVC13" s="74"/>
      <c r="HVD13" s="74"/>
      <c r="HVE13" s="85"/>
      <c r="HVF13" s="74"/>
      <c r="HVG13" s="74"/>
      <c r="HVH13" s="85"/>
      <c r="HVI13" s="74"/>
      <c r="HVJ13" s="74"/>
      <c r="HVK13" s="85"/>
      <c r="HVL13" s="74"/>
      <c r="HVM13" s="74"/>
      <c r="HVN13" s="85"/>
      <c r="HVO13" s="80"/>
      <c r="HVP13" s="80"/>
      <c r="HVQ13" s="85"/>
      <c r="HVR13" s="77"/>
      <c r="HVS13" s="74"/>
      <c r="HVT13" s="74"/>
      <c r="HVU13" s="85"/>
      <c r="HVV13" s="74"/>
      <c r="HVW13" s="74"/>
      <c r="HVX13" s="85"/>
      <c r="HVY13" s="74"/>
      <c r="HVZ13" s="74"/>
      <c r="HWA13" s="85"/>
      <c r="HWB13" s="74"/>
      <c r="HWC13" s="74"/>
      <c r="HWD13" s="85"/>
      <c r="HWE13" s="80"/>
      <c r="HWF13" s="80"/>
      <c r="HWG13" s="85"/>
      <c r="HWH13" s="77"/>
      <c r="HWI13" s="74"/>
      <c r="HWJ13" s="74"/>
      <c r="HWK13" s="85"/>
      <c r="HWL13" s="74"/>
      <c r="HWM13" s="74"/>
      <c r="HWN13" s="85"/>
      <c r="HWO13" s="74"/>
      <c r="HWP13" s="74"/>
      <c r="HWQ13" s="85"/>
      <c r="HWR13" s="74"/>
      <c r="HWS13" s="74"/>
      <c r="HWT13" s="85"/>
      <c r="HWU13" s="80"/>
      <c r="HWV13" s="80"/>
      <c r="HWW13" s="85"/>
      <c r="HWX13" s="77"/>
      <c r="HWY13" s="74"/>
      <c r="HWZ13" s="74"/>
      <c r="HXA13" s="85"/>
      <c r="HXB13" s="74"/>
      <c r="HXC13" s="74"/>
      <c r="HXD13" s="85"/>
      <c r="HXE13" s="74"/>
      <c r="HXF13" s="74"/>
      <c r="HXG13" s="85"/>
      <c r="HXH13" s="74"/>
      <c r="HXI13" s="74"/>
      <c r="HXJ13" s="85"/>
      <c r="HXK13" s="80"/>
      <c r="HXL13" s="80"/>
      <c r="HXM13" s="85"/>
      <c r="HXN13" s="77"/>
      <c r="HXO13" s="74"/>
      <c r="HXP13" s="74"/>
      <c r="HXQ13" s="85"/>
      <c r="HXR13" s="74"/>
      <c r="HXS13" s="74"/>
      <c r="HXT13" s="85"/>
      <c r="HXU13" s="74"/>
      <c r="HXV13" s="74"/>
      <c r="HXW13" s="85"/>
      <c r="HXX13" s="74"/>
      <c r="HXY13" s="74"/>
      <c r="HXZ13" s="85"/>
      <c r="HYA13" s="80"/>
      <c r="HYB13" s="80"/>
      <c r="HYC13" s="85"/>
      <c r="HYD13" s="77"/>
      <c r="HYE13" s="74"/>
      <c r="HYF13" s="74"/>
      <c r="HYG13" s="85"/>
      <c r="HYH13" s="74"/>
      <c r="HYI13" s="74"/>
      <c r="HYJ13" s="85"/>
      <c r="HYK13" s="74"/>
      <c r="HYL13" s="74"/>
      <c r="HYM13" s="85"/>
      <c r="HYN13" s="74"/>
      <c r="HYO13" s="74"/>
      <c r="HYP13" s="85"/>
      <c r="HYQ13" s="80"/>
      <c r="HYR13" s="80"/>
      <c r="HYS13" s="85"/>
      <c r="HYT13" s="77"/>
      <c r="HYU13" s="74"/>
      <c r="HYV13" s="74"/>
      <c r="HYW13" s="85"/>
      <c r="HYX13" s="74"/>
      <c r="HYY13" s="74"/>
      <c r="HYZ13" s="85"/>
      <c r="HZA13" s="74"/>
      <c r="HZB13" s="74"/>
      <c r="HZC13" s="85"/>
      <c r="HZD13" s="74"/>
      <c r="HZE13" s="74"/>
      <c r="HZF13" s="85"/>
      <c r="HZG13" s="80"/>
      <c r="HZH13" s="80"/>
      <c r="HZI13" s="85"/>
      <c r="HZJ13" s="77"/>
      <c r="HZK13" s="74"/>
      <c r="HZL13" s="74"/>
      <c r="HZM13" s="85"/>
      <c r="HZN13" s="74"/>
      <c r="HZO13" s="74"/>
      <c r="HZP13" s="85"/>
      <c r="HZQ13" s="74"/>
      <c r="HZR13" s="74"/>
      <c r="HZS13" s="85"/>
      <c r="HZT13" s="74"/>
      <c r="HZU13" s="74"/>
      <c r="HZV13" s="85"/>
      <c r="HZW13" s="80"/>
      <c r="HZX13" s="80"/>
      <c r="HZY13" s="85"/>
      <c r="HZZ13" s="77"/>
      <c r="IAA13" s="74"/>
      <c r="IAB13" s="74"/>
      <c r="IAC13" s="85"/>
      <c r="IAD13" s="74"/>
      <c r="IAE13" s="74"/>
      <c r="IAF13" s="85"/>
      <c r="IAG13" s="74"/>
      <c r="IAH13" s="74"/>
      <c r="IAI13" s="85"/>
      <c r="IAJ13" s="74"/>
      <c r="IAK13" s="74"/>
      <c r="IAL13" s="85"/>
      <c r="IAM13" s="80"/>
      <c r="IAN13" s="80"/>
      <c r="IAO13" s="85"/>
      <c r="IAP13" s="77"/>
      <c r="IAQ13" s="74"/>
      <c r="IAR13" s="74"/>
      <c r="IAS13" s="85"/>
      <c r="IAT13" s="74"/>
      <c r="IAU13" s="74"/>
      <c r="IAV13" s="85"/>
      <c r="IAW13" s="74"/>
      <c r="IAX13" s="74"/>
      <c r="IAY13" s="85"/>
      <c r="IAZ13" s="74"/>
      <c r="IBA13" s="74"/>
      <c r="IBB13" s="85"/>
      <c r="IBC13" s="80"/>
      <c r="IBD13" s="80"/>
      <c r="IBE13" s="85"/>
      <c r="IBF13" s="77"/>
      <c r="IBG13" s="74"/>
      <c r="IBH13" s="74"/>
      <c r="IBI13" s="85"/>
      <c r="IBJ13" s="74"/>
      <c r="IBK13" s="74"/>
      <c r="IBL13" s="85"/>
      <c r="IBM13" s="74"/>
      <c r="IBN13" s="74"/>
      <c r="IBO13" s="85"/>
      <c r="IBP13" s="74"/>
      <c r="IBQ13" s="74"/>
      <c r="IBR13" s="85"/>
      <c r="IBS13" s="80"/>
      <c r="IBT13" s="80"/>
      <c r="IBU13" s="85"/>
      <c r="IBV13" s="77"/>
      <c r="IBW13" s="74"/>
      <c r="IBX13" s="74"/>
      <c r="IBY13" s="85"/>
      <c r="IBZ13" s="74"/>
      <c r="ICA13" s="74"/>
      <c r="ICB13" s="85"/>
      <c r="ICC13" s="74"/>
      <c r="ICD13" s="74"/>
      <c r="ICE13" s="85"/>
      <c r="ICF13" s="74"/>
      <c r="ICG13" s="74"/>
      <c r="ICH13" s="85"/>
      <c r="ICI13" s="80"/>
      <c r="ICJ13" s="80"/>
      <c r="ICK13" s="85"/>
      <c r="ICL13" s="77"/>
      <c r="ICM13" s="74"/>
      <c r="ICN13" s="74"/>
      <c r="ICO13" s="85"/>
      <c r="ICP13" s="74"/>
      <c r="ICQ13" s="74"/>
      <c r="ICR13" s="85"/>
      <c r="ICS13" s="74"/>
      <c r="ICT13" s="74"/>
      <c r="ICU13" s="85"/>
      <c r="ICV13" s="74"/>
      <c r="ICW13" s="74"/>
      <c r="ICX13" s="85"/>
      <c r="ICY13" s="80"/>
      <c r="ICZ13" s="80"/>
      <c r="IDA13" s="85"/>
      <c r="IDB13" s="77"/>
      <c r="IDC13" s="74"/>
      <c r="IDD13" s="74"/>
      <c r="IDE13" s="85"/>
      <c r="IDF13" s="74"/>
      <c r="IDG13" s="74"/>
      <c r="IDH13" s="85"/>
      <c r="IDI13" s="74"/>
      <c r="IDJ13" s="74"/>
      <c r="IDK13" s="85"/>
      <c r="IDL13" s="74"/>
      <c r="IDM13" s="74"/>
      <c r="IDN13" s="85"/>
      <c r="IDO13" s="80"/>
      <c r="IDP13" s="80"/>
      <c r="IDQ13" s="85"/>
      <c r="IDR13" s="77"/>
      <c r="IDS13" s="74"/>
      <c r="IDT13" s="74"/>
      <c r="IDU13" s="85"/>
      <c r="IDV13" s="74"/>
      <c r="IDW13" s="74"/>
      <c r="IDX13" s="85"/>
      <c r="IDY13" s="74"/>
      <c r="IDZ13" s="74"/>
      <c r="IEA13" s="85"/>
      <c r="IEB13" s="74"/>
      <c r="IEC13" s="74"/>
      <c r="IED13" s="85"/>
      <c r="IEE13" s="80"/>
      <c r="IEF13" s="80"/>
      <c r="IEG13" s="85"/>
      <c r="IEH13" s="77"/>
      <c r="IEI13" s="74"/>
      <c r="IEJ13" s="74"/>
      <c r="IEK13" s="85"/>
      <c r="IEL13" s="74"/>
      <c r="IEM13" s="74"/>
      <c r="IEN13" s="85"/>
      <c r="IEO13" s="74"/>
      <c r="IEP13" s="74"/>
      <c r="IEQ13" s="85"/>
      <c r="IER13" s="74"/>
      <c r="IES13" s="74"/>
      <c r="IET13" s="85"/>
      <c r="IEU13" s="80"/>
      <c r="IEV13" s="80"/>
      <c r="IEW13" s="85"/>
      <c r="IEX13" s="77"/>
      <c r="IEY13" s="74"/>
      <c r="IEZ13" s="74"/>
      <c r="IFA13" s="85"/>
      <c r="IFB13" s="74"/>
      <c r="IFC13" s="74"/>
      <c r="IFD13" s="85"/>
      <c r="IFE13" s="74"/>
      <c r="IFF13" s="74"/>
      <c r="IFG13" s="85"/>
      <c r="IFH13" s="74"/>
      <c r="IFI13" s="74"/>
      <c r="IFJ13" s="85"/>
      <c r="IFK13" s="80"/>
      <c r="IFL13" s="80"/>
      <c r="IFM13" s="85"/>
      <c r="IFN13" s="77"/>
      <c r="IFO13" s="74"/>
      <c r="IFP13" s="74"/>
      <c r="IFQ13" s="85"/>
      <c r="IFR13" s="74"/>
      <c r="IFS13" s="74"/>
      <c r="IFT13" s="85"/>
      <c r="IFU13" s="74"/>
      <c r="IFV13" s="74"/>
      <c r="IFW13" s="85"/>
      <c r="IFX13" s="74"/>
      <c r="IFY13" s="74"/>
      <c r="IFZ13" s="85"/>
      <c r="IGA13" s="80"/>
      <c r="IGB13" s="80"/>
      <c r="IGC13" s="85"/>
      <c r="IGD13" s="77"/>
      <c r="IGE13" s="74"/>
      <c r="IGF13" s="74"/>
      <c r="IGG13" s="85"/>
      <c r="IGH13" s="74"/>
      <c r="IGI13" s="74"/>
      <c r="IGJ13" s="85"/>
      <c r="IGK13" s="74"/>
      <c r="IGL13" s="74"/>
      <c r="IGM13" s="85"/>
      <c r="IGN13" s="74"/>
      <c r="IGO13" s="74"/>
      <c r="IGP13" s="85"/>
      <c r="IGQ13" s="80"/>
      <c r="IGR13" s="80"/>
      <c r="IGS13" s="85"/>
      <c r="IGT13" s="77"/>
      <c r="IGU13" s="74"/>
      <c r="IGV13" s="74"/>
      <c r="IGW13" s="85"/>
      <c r="IGX13" s="74"/>
      <c r="IGY13" s="74"/>
      <c r="IGZ13" s="85"/>
      <c r="IHA13" s="74"/>
      <c r="IHB13" s="74"/>
      <c r="IHC13" s="85"/>
      <c r="IHD13" s="74"/>
      <c r="IHE13" s="74"/>
      <c r="IHF13" s="85"/>
      <c r="IHG13" s="80"/>
      <c r="IHH13" s="80"/>
      <c r="IHI13" s="85"/>
      <c r="IHJ13" s="77"/>
      <c r="IHK13" s="74"/>
      <c r="IHL13" s="74"/>
      <c r="IHM13" s="85"/>
      <c r="IHN13" s="74"/>
      <c r="IHO13" s="74"/>
      <c r="IHP13" s="85"/>
      <c r="IHQ13" s="74"/>
      <c r="IHR13" s="74"/>
      <c r="IHS13" s="85"/>
      <c r="IHT13" s="74"/>
      <c r="IHU13" s="74"/>
      <c r="IHV13" s="85"/>
      <c r="IHW13" s="80"/>
      <c r="IHX13" s="80"/>
      <c r="IHY13" s="85"/>
      <c r="IHZ13" s="77"/>
      <c r="IIA13" s="74"/>
      <c r="IIB13" s="74"/>
      <c r="IIC13" s="85"/>
      <c r="IID13" s="74"/>
      <c r="IIE13" s="74"/>
      <c r="IIF13" s="85"/>
      <c r="IIG13" s="74"/>
      <c r="IIH13" s="74"/>
      <c r="III13" s="85"/>
      <c r="IIJ13" s="74"/>
      <c r="IIK13" s="74"/>
      <c r="IIL13" s="85"/>
      <c r="IIM13" s="80"/>
      <c r="IIN13" s="80"/>
      <c r="IIO13" s="85"/>
      <c r="IIP13" s="77"/>
      <c r="IIQ13" s="74"/>
      <c r="IIR13" s="74"/>
      <c r="IIS13" s="85"/>
      <c r="IIT13" s="74"/>
      <c r="IIU13" s="74"/>
      <c r="IIV13" s="85"/>
      <c r="IIW13" s="74"/>
      <c r="IIX13" s="74"/>
      <c r="IIY13" s="85"/>
      <c r="IIZ13" s="74"/>
      <c r="IJA13" s="74"/>
      <c r="IJB13" s="85"/>
      <c r="IJC13" s="80"/>
      <c r="IJD13" s="80"/>
      <c r="IJE13" s="85"/>
      <c r="IJF13" s="77"/>
      <c r="IJG13" s="74"/>
      <c r="IJH13" s="74"/>
      <c r="IJI13" s="85"/>
      <c r="IJJ13" s="74"/>
      <c r="IJK13" s="74"/>
      <c r="IJL13" s="85"/>
      <c r="IJM13" s="74"/>
      <c r="IJN13" s="74"/>
      <c r="IJO13" s="85"/>
      <c r="IJP13" s="74"/>
      <c r="IJQ13" s="74"/>
      <c r="IJR13" s="85"/>
      <c r="IJS13" s="80"/>
      <c r="IJT13" s="80"/>
      <c r="IJU13" s="85"/>
      <c r="IJV13" s="77"/>
      <c r="IJW13" s="74"/>
      <c r="IJX13" s="74"/>
      <c r="IJY13" s="85"/>
      <c r="IJZ13" s="74"/>
      <c r="IKA13" s="74"/>
      <c r="IKB13" s="85"/>
      <c r="IKC13" s="74"/>
      <c r="IKD13" s="74"/>
      <c r="IKE13" s="85"/>
      <c r="IKF13" s="74"/>
      <c r="IKG13" s="74"/>
      <c r="IKH13" s="85"/>
      <c r="IKI13" s="80"/>
      <c r="IKJ13" s="80"/>
      <c r="IKK13" s="85"/>
      <c r="IKL13" s="77"/>
      <c r="IKM13" s="74"/>
      <c r="IKN13" s="74"/>
      <c r="IKO13" s="85"/>
      <c r="IKP13" s="74"/>
      <c r="IKQ13" s="74"/>
      <c r="IKR13" s="85"/>
      <c r="IKS13" s="74"/>
      <c r="IKT13" s="74"/>
      <c r="IKU13" s="85"/>
      <c r="IKV13" s="74"/>
      <c r="IKW13" s="74"/>
      <c r="IKX13" s="85"/>
      <c r="IKY13" s="80"/>
      <c r="IKZ13" s="80"/>
      <c r="ILA13" s="85"/>
      <c r="ILB13" s="77"/>
      <c r="ILC13" s="74"/>
      <c r="ILD13" s="74"/>
      <c r="ILE13" s="85"/>
      <c r="ILF13" s="74"/>
      <c r="ILG13" s="74"/>
      <c r="ILH13" s="85"/>
      <c r="ILI13" s="74"/>
      <c r="ILJ13" s="74"/>
      <c r="ILK13" s="85"/>
      <c r="ILL13" s="74"/>
      <c r="ILM13" s="74"/>
      <c r="ILN13" s="85"/>
      <c r="ILO13" s="80"/>
      <c r="ILP13" s="80"/>
      <c r="ILQ13" s="85"/>
      <c r="ILR13" s="77"/>
      <c r="ILS13" s="74"/>
      <c r="ILT13" s="74"/>
      <c r="ILU13" s="85"/>
      <c r="ILV13" s="74"/>
      <c r="ILW13" s="74"/>
      <c r="ILX13" s="85"/>
      <c r="ILY13" s="74"/>
      <c r="ILZ13" s="74"/>
      <c r="IMA13" s="85"/>
      <c r="IMB13" s="74"/>
      <c r="IMC13" s="74"/>
      <c r="IMD13" s="85"/>
      <c r="IME13" s="80"/>
      <c r="IMF13" s="80"/>
      <c r="IMG13" s="85"/>
      <c r="IMH13" s="77"/>
      <c r="IMI13" s="74"/>
      <c r="IMJ13" s="74"/>
      <c r="IMK13" s="85"/>
      <c r="IML13" s="74"/>
      <c r="IMM13" s="74"/>
      <c r="IMN13" s="85"/>
      <c r="IMO13" s="74"/>
      <c r="IMP13" s="74"/>
      <c r="IMQ13" s="85"/>
      <c r="IMR13" s="74"/>
      <c r="IMS13" s="74"/>
      <c r="IMT13" s="85"/>
      <c r="IMU13" s="80"/>
      <c r="IMV13" s="80"/>
      <c r="IMW13" s="85"/>
      <c r="IMX13" s="77"/>
      <c r="IMY13" s="74"/>
      <c r="IMZ13" s="74"/>
      <c r="INA13" s="85"/>
      <c r="INB13" s="74"/>
      <c r="INC13" s="74"/>
      <c r="IND13" s="85"/>
      <c r="INE13" s="74"/>
      <c r="INF13" s="74"/>
      <c r="ING13" s="85"/>
      <c r="INH13" s="74"/>
      <c r="INI13" s="74"/>
      <c r="INJ13" s="85"/>
      <c r="INK13" s="80"/>
      <c r="INL13" s="80"/>
      <c r="INM13" s="85"/>
      <c r="INN13" s="77"/>
      <c r="INO13" s="74"/>
      <c r="INP13" s="74"/>
      <c r="INQ13" s="85"/>
      <c r="INR13" s="74"/>
      <c r="INS13" s="74"/>
      <c r="INT13" s="85"/>
      <c r="INU13" s="74"/>
      <c r="INV13" s="74"/>
      <c r="INW13" s="85"/>
      <c r="INX13" s="74"/>
      <c r="INY13" s="74"/>
      <c r="INZ13" s="85"/>
      <c r="IOA13" s="80"/>
      <c r="IOB13" s="80"/>
      <c r="IOC13" s="85"/>
      <c r="IOD13" s="77"/>
      <c r="IOE13" s="74"/>
      <c r="IOF13" s="74"/>
      <c r="IOG13" s="85"/>
      <c r="IOH13" s="74"/>
      <c r="IOI13" s="74"/>
      <c r="IOJ13" s="85"/>
      <c r="IOK13" s="74"/>
      <c r="IOL13" s="74"/>
      <c r="IOM13" s="85"/>
      <c r="ION13" s="74"/>
      <c r="IOO13" s="74"/>
      <c r="IOP13" s="85"/>
      <c r="IOQ13" s="80"/>
      <c r="IOR13" s="80"/>
      <c r="IOS13" s="85"/>
      <c r="IOT13" s="77"/>
      <c r="IOU13" s="74"/>
      <c r="IOV13" s="74"/>
      <c r="IOW13" s="85"/>
      <c r="IOX13" s="74"/>
      <c r="IOY13" s="74"/>
      <c r="IOZ13" s="85"/>
      <c r="IPA13" s="74"/>
      <c r="IPB13" s="74"/>
      <c r="IPC13" s="85"/>
      <c r="IPD13" s="74"/>
      <c r="IPE13" s="74"/>
      <c r="IPF13" s="85"/>
      <c r="IPG13" s="80"/>
      <c r="IPH13" s="80"/>
      <c r="IPI13" s="85"/>
      <c r="IPJ13" s="77"/>
      <c r="IPK13" s="74"/>
      <c r="IPL13" s="74"/>
      <c r="IPM13" s="85"/>
      <c r="IPN13" s="74"/>
      <c r="IPO13" s="74"/>
      <c r="IPP13" s="85"/>
      <c r="IPQ13" s="74"/>
      <c r="IPR13" s="74"/>
      <c r="IPS13" s="85"/>
      <c r="IPT13" s="74"/>
      <c r="IPU13" s="74"/>
      <c r="IPV13" s="85"/>
      <c r="IPW13" s="80"/>
      <c r="IPX13" s="80"/>
      <c r="IPY13" s="85"/>
      <c r="IPZ13" s="77"/>
      <c r="IQA13" s="74"/>
      <c r="IQB13" s="74"/>
      <c r="IQC13" s="85"/>
      <c r="IQD13" s="74"/>
      <c r="IQE13" s="74"/>
      <c r="IQF13" s="85"/>
      <c r="IQG13" s="74"/>
      <c r="IQH13" s="74"/>
      <c r="IQI13" s="85"/>
      <c r="IQJ13" s="74"/>
      <c r="IQK13" s="74"/>
      <c r="IQL13" s="85"/>
      <c r="IQM13" s="80"/>
      <c r="IQN13" s="80"/>
      <c r="IQO13" s="85"/>
      <c r="IQP13" s="77"/>
      <c r="IQQ13" s="74"/>
      <c r="IQR13" s="74"/>
      <c r="IQS13" s="85"/>
      <c r="IQT13" s="74"/>
      <c r="IQU13" s="74"/>
      <c r="IQV13" s="85"/>
      <c r="IQW13" s="74"/>
      <c r="IQX13" s="74"/>
      <c r="IQY13" s="85"/>
      <c r="IQZ13" s="74"/>
      <c r="IRA13" s="74"/>
      <c r="IRB13" s="85"/>
      <c r="IRC13" s="80"/>
      <c r="IRD13" s="80"/>
      <c r="IRE13" s="85"/>
      <c r="IRF13" s="77"/>
      <c r="IRG13" s="74"/>
      <c r="IRH13" s="74"/>
      <c r="IRI13" s="85"/>
      <c r="IRJ13" s="74"/>
      <c r="IRK13" s="74"/>
      <c r="IRL13" s="85"/>
      <c r="IRM13" s="74"/>
      <c r="IRN13" s="74"/>
      <c r="IRO13" s="85"/>
      <c r="IRP13" s="74"/>
      <c r="IRQ13" s="74"/>
      <c r="IRR13" s="85"/>
      <c r="IRS13" s="80"/>
      <c r="IRT13" s="80"/>
      <c r="IRU13" s="85"/>
      <c r="IRV13" s="77"/>
      <c r="IRW13" s="74"/>
      <c r="IRX13" s="74"/>
      <c r="IRY13" s="85"/>
      <c r="IRZ13" s="74"/>
      <c r="ISA13" s="74"/>
      <c r="ISB13" s="85"/>
      <c r="ISC13" s="74"/>
      <c r="ISD13" s="74"/>
      <c r="ISE13" s="85"/>
      <c r="ISF13" s="74"/>
      <c r="ISG13" s="74"/>
      <c r="ISH13" s="85"/>
      <c r="ISI13" s="80"/>
      <c r="ISJ13" s="80"/>
      <c r="ISK13" s="85"/>
      <c r="ISL13" s="77"/>
      <c r="ISM13" s="74"/>
      <c r="ISN13" s="74"/>
      <c r="ISO13" s="85"/>
      <c r="ISP13" s="74"/>
      <c r="ISQ13" s="74"/>
      <c r="ISR13" s="85"/>
      <c r="ISS13" s="74"/>
      <c r="IST13" s="74"/>
      <c r="ISU13" s="85"/>
      <c r="ISV13" s="74"/>
      <c r="ISW13" s="74"/>
      <c r="ISX13" s="85"/>
      <c r="ISY13" s="80"/>
      <c r="ISZ13" s="80"/>
      <c r="ITA13" s="85"/>
      <c r="ITB13" s="77"/>
      <c r="ITC13" s="74"/>
      <c r="ITD13" s="74"/>
      <c r="ITE13" s="85"/>
      <c r="ITF13" s="74"/>
      <c r="ITG13" s="74"/>
      <c r="ITH13" s="85"/>
      <c r="ITI13" s="74"/>
      <c r="ITJ13" s="74"/>
      <c r="ITK13" s="85"/>
      <c r="ITL13" s="74"/>
      <c r="ITM13" s="74"/>
      <c r="ITN13" s="85"/>
      <c r="ITO13" s="80"/>
      <c r="ITP13" s="80"/>
      <c r="ITQ13" s="85"/>
      <c r="ITR13" s="77"/>
      <c r="ITS13" s="74"/>
      <c r="ITT13" s="74"/>
      <c r="ITU13" s="85"/>
      <c r="ITV13" s="74"/>
      <c r="ITW13" s="74"/>
      <c r="ITX13" s="85"/>
      <c r="ITY13" s="74"/>
      <c r="ITZ13" s="74"/>
      <c r="IUA13" s="85"/>
      <c r="IUB13" s="74"/>
      <c r="IUC13" s="74"/>
      <c r="IUD13" s="85"/>
      <c r="IUE13" s="80"/>
      <c r="IUF13" s="80"/>
      <c r="IUG13" s="85"/>
      <c r="IUH13" s="77"/>
      <c r="IUI13" s="74"/>
      <c r="IUJ13" s="74"/>
      <c r="IUK13" s="85"/>
      <c r="IUL13" s="74"/>
      <c r="IUM13" s="74"/>
      <c r="IUN13" s="85"/>
      <c r="IUO13" s="74"/>
      <c r="IUP13" s="74"/>
      <c r="IUQ13" s="85"/>
      <c r="IUR13" s="74"/>
      <c r="IUS13" s="74"/>
      <c r="IUT13" s="85"/>
      <c r="IUU13" s="80"/>
      <c r="IUV13" s="80"/>
      <c r="IUW13" s="85"/>
      <c r="IUX13" s="77"/>
      <c r="IUY13" s="74"/>
      <c r="IUZ13" s="74"/>
      <c r="IVA13" s="85"/>
      <c r="IVB13" s="74"/>
      <c r="IVC13" s="74"/>
      <c r="IVD13" s="85"/>
      <c r="IVE13" s="74"/>
      <c r="IVF13" s="74"/>
      <c r="IVG13" s="85"/>
      <c r="IVH13" s="74"/>
      <c r="IVI13" s="74"/>
      <c r="IVJ13" s="85"/>
      <c r="IVK13" s="80"/>
      <c r="IVL13" s="80"/>
      <c r="IVM13" s="85"/>
      <c r="IVN13" s="77"/>
      <c r="IVO13" s="74"/>
      <c r="IVP13" s="74"/>
      <c r="IVQ13" s="85"/>
      <c r="IVR13" s="74"/>
      <c r="IVS13" s="74"/>
      <c r="IVT13" s="85"/>
      <c r="IVU13" s="74"/>
      <c r="IVV13" s="74"/>
      <c r="IVW13" s="85"/>
      <c r="IVX13" s="74"/>
      <c r="IVY13" s="74"/>
      <c r="IVZ13" s="85"/>
      <c r="IWA13" s="80"/>
      <c r="IWB13" s="80"/>
      <c r="IWC13" s="85"/>
      <c r="IWD13" s="77"/>
      <c r="IWE13" s="74"/>
      <c r="IWF13" s="74"/>
      <c r="IWG13" s="85"/>
      <c r="IWH13" s="74"/>
      <c r="IWI13" s="74"/>
      <c r="IWJ13" s="85"/>
      <c r="IWK13" s="74"/>
      <c r="IWL13" s="74"/>
      <c r="IWM13" s="85"/>
      <c r="IWN13" s="74"/>
      <c r="IWO13" s="74"/>
      <c r="IWP13" s="85"/>
      <c r="IWQ13" s="80"/>
      <c r="IWR13" s="80"/>
      <c r="IWS13" s="85"/>
      <c r="IWT13" s="77"/>
      <c r="IWU13" s="74"/>
      <c r="IWV13" s="74"/>
      <c r="IWW13" s="85"/>
      <c r="IWX13" s="74"/>
      <c r="IWY13" s="74"/>
      <c r="IWZ13" s="85"/>
      <c r="IXA13" s="74"/>
      <c r="IXB13" s="74"/>
      <c r="IXC13" s="85"/>
      <c r="IXD13" s="74"/>
      <c r="IXE13" s="74"/>
      <c r="IXF13" s="85"/>
      <c r="IXG13" s="80"/>
      <c r="IXH13" s="80"/>
      <c r="IXI13" s="85"/>
      <c r="IXJ13" s="77"/>
      <c r="IXK13" s="74"/>
      <c r="IXL13" s="74"/>
      <c r="IXM13" s="85"/>
      <c r="IXN13" s="74"/>
      <c r="IXO13" s="74"/>
      <c r="IXP13" s="85"/>
      <c r="IXQ13" s="74"/>
      <c r="IXR13" s="74"/>
      <c r="IXS13" s="85"/>
      <c r="IXT13" s="74"/>
      <c r="IXU13" s="74"/>
      <c r="IXV13" s="85"/>
      <c r="IXW13" s="80"/>
      <c r="IXX13" s="80"/>
      <c r="IXY13" s="85"/>
      <c r="IXZ13" s="77"/>
      <c r="IYA13" s="74"/>
      <c r="IYB13" s="74"/>
      <c r="IYC13" s="85"/>
      <c r="IYD13" s="74"/>
      <c r="IYE13" s="74"/>
      <c r="IYF13" s="85"/>
      <c r="IYG13" s="74"/>
      <c r="IYH13" s="74"/>
      <c r="IYI13" s="85"/>
      <c r="IYJ13" s="74"/>
      <c r="IYK13" s="74"/>
      <c r="IYL13" s="85"/>
      <c r="IYM13" s="80"/>
      <c r="IYN13" s="80"/>
      <c r="IYO13" s="85"/>
      <c r="IYP13" s="77"/>
      <c r="IYQ13" s="74"/>
      <c r="IYR13" s="74"/>
      <c r="IYS13" s="85"/>
      <c r="IYT13" s="74"/>
      <c r="IYU13" s="74"/>
      <c r="IYV13" s="85"/>
      <c r="IYW13" s="74"/>
      <c r="IYX13" s="74"/>
      <c r="IYY13" s="85"/>
      <c r="IYZ13" s="74"/>
      <c r="IZA13" s="74"/>
      <c r="IZB13" s="85"/>
      <c r="IZC13" s="80"/>
      <c r="IZD13" s="80"/>
      <c r="IZE13" s="85"/>
      <c r="IZF13" s="77"/>
      <c r="IZG13" s="74"/>
      <c r="IZH13" s="74"/>
      <c r="IZI13" s="85"/>
      <c r="IZJ13" s="74"/>
      <c r="IZK13" s="74"/>
      <c r="IZL13" s="85"/>
      <c r="IZM13" s="74"/>
      <c r="IZN13" s="74"/>
      <c r="IZO13" s="85"/>
      <c r="IZP13" s="74"/>
      <c r="IZQ13" s="74"/>
      <c r="IZR13" s="85"/>
      <c r="IZS13" s="80"/>
      <c r="IZT13" s="80"/>
      <c r="IZU13" s="85"/>
      <c r="IZV13" s="77"/>
      <c r="IZW13" s="74"/>
      <c r="IZX13" s="74"/>
      <c r="IZY13" s="85"/>
      <c r="IZZ13" s="74"/>
      <c r="JAA13" s="74"/>
      <c r="JAB13" s="85"/>
      <c r="JAC13" s="74"/>
      <c r="JAD13" s="74"/>
      <c r="JAE13" s="85"/>
      <c r="JAF13" s="74"/>
      <c r="JAG13" s="74"/>
      <c r="JAH13" s="85"/>
      <c r="JAI13" s="80"/>
      <c r="JAJ13" s="80"/>
      <c r="JAK13" s="85"/>
      <c r="JAL13" s="77"/>
      <c r="JAM13" s="74"/>
      <c r="JAN13" s="74"/>
      <c r="JAO13" s="85"/>
      <c r="JAP13" s="74"/>
      <c r="JAQ13" s="74"/>
      <c r="JAR13" s="85"/>
      <c r="JAS13" s="74"/>
      <c r="JAT13" s="74"/>
      <c r="JAU13" s="85"/>
      <c r="JAV13" s="74"/>
      <c r="JAW13" s="74"/>
      <c r="JAX13" s="85"/>
      <c r="JAY13" s="80"/>
      <c r="JAZ13" s="80"/>
      <c r="JBA13" s="85"/>
      <c r="JBB13" s="77"/>
      <c r="JBC13" s="74"/>
      <c r="JBD13" s="74"/>
      <c r="JBE13" s="85"/>
      <c r="JBF13" s="74"/>
      <c r="JBG13" s="74"/>
      <c r="JBH13" s="85"/>
      <c r="JBI13" s="74"/>
      <c r="JBJ13" s="74"/>
      <c r="JBK13" s="85"/>
      <c r="JBL13" s="74"/>
      <c r="JBM13" s="74"/>
      <c r="JBN13" s="85"/>
      <c r="JBO13" s="80"/>
      <c r="JBP13" s="80"/>
      <c r="JBQ13" s="85"/>
      <c r="JBR13" s="77"/>
      <c r="JBS13" s="74"/>
      <c r="JBT13" s="74"/>
      <c r="JBU13" s="85"/>
      <c r="JBV13" s="74"/>
      <c r="JBW13" s="74"/>
      <c r="JBX13" s="85"/>
      <c r="JBY13" s="74"/>
      <c r="JBZ13" s="74"/>
      <c r="JCA13" s="85"/>
      <c r="JCB13" s="74"/>
      <c r="JCC13" s="74"/>
      <c r="JCD13" s="85"/>
      <c r="JCE13" s="80"/>
      <c r="JCF13" s="80"/>
      <c r="JCG13" s="85"/>
      <c r="JCH13" s="77"/>
      <c r="JCI13" s="74"/>
      <c r="JCJ13" s="74"/>
      <c r="JCK13" s="85"/>
      <c r="JCL13" s="74"/>
      <c r="JCM13" s="74"/>
      <c r="JCN13" s="85"/>
      <c r="JCO13" s="74"/>
      <c r="JCP13" s="74"/>
      <c r="JCQ13" s="85"/>
      <c r="JCR13" s="74"/>
      <c r="JCS13" s="74"/>
      <c r="JCT13" s="85"/>
      <c r="JCU13" s="80"/>
      <c r="JCV13" s="80"/>
      <c r="JCW13" s="85"/>
      <c r="JCX13" s="77"/>
      <c r="JCY13" s="74"/>
      <c r="JCZ13" s="74"/>
      <c r="JDA13" s="85"/>
      <c r="JDB13" s="74"/>
      <c r="JDC13" s="74"/>
      <c r="JDD13" s="85"/>
      <c r="JDE13" s="74"/>
      <c r="JDF13" s="74"/>
      <c r="JDG13" s="85"/>
      <c r="JDH13" s="74"/>
      <c r="JDI13" s="74"/>
      <c r="JDJ13" s="85"/>
      <c r="JDK13" s="80"/>
      <c r="JDL13" s="80"/>
      <c r="JDM13" s="85"/>
      <c r="JDN13" s="77"/>
      <c r="JDO13" s="74"/>
      <c r="JDP13" s="74"/>
      <c r="JDQ13" s="85"/>
      <c r="JDR13" s="74"/>
      <c r="JDS13" s="74"/>
      <c r="JDT13" s="85"/>
      <c r="JDU13" s="74"/>
      <c r="JDV13" s="74"/>
      <c r="JDW13" s="85"/>
      <c r="JDX13" s="74"/>
      <c r="JDY13" s="74"/>
      <c r="JDZ13" s="85"/>
      <c r="JEA13" s="80"/>
      <c r="JEB13" s="80"/>
      <c r="JEC13" s="85"/>
      <c r="JED13" s="77"/>
      <c r="JEE13" s="74"/>
      <c r="JEF13" s="74"/>
      <c r="JEG13" s="85"/>
      <c r="JEH13" s="74"/>
      <c r="JEI13" s="74"/>
      <c r="JEJ13" s="85"/>
      <c r="JEK13" s="74"/>
      <c r="JEL13" s="74"/>
      <c r="JEM13" s="85"/>
      <c r="JEN13" s="74"/>
      <c r="JEO13" s="74"/>
      <c r="JEP13" s="85"/>
      <c r="JEQ13" s="80"/>
      <c r="JER13" s="80"/>
      <c r="JES13" s="85"/>
      <c r="JET13" s="77"/>
      <c r="JEU13" s="74"/>
      <c r="JEV13" s="74"/>
      <c r="JEW13" s="85"/>
      <c r="JEX13" s="74"/>
      <c r="JEY13" s="74"/>
      <c r="JEZ13" s="85"/>
      <c r="JFA13" s="74"/>
      <c r="JFB13" s="74"/>
      <c r="JFC13" s="85"/>
      <c r="JFD13" s="74"/>
      <c r="JFE13" s="74"/>
      <c r="JFF13" s="85"/>
      <c r="JFG13" s="80"/>
      <c r="JFH13" s="80"/>
      <c r="JFI13" s="85"/>
      <c r="JFJ13" s="77"/>
      <c r="JFK13" s="74"/>
      <c r="JFL13" s="74"/>
      <c r="JFM13" s="85"/>
      <c r="JFN13" s="74"/>
      <c r="JFO13" s="74"/>
      <c r="JFP13" s="85"/>
      <c r="JFQ13" s="74"/>
      <c r="JFR13" s="74"/>
      <c r="JFS13" s="85"/>
      <c r="JFT13" s="74"/>
      <c r="JFU13" s="74"/>
      <c r="JFV13" s="85"/>
      <c r="JFW13" s="80"/>
      <c r="JFX13" s="80"/>
      <c r="JFY13" s="85"/>
      <c r="JFZ13" s="77"/>
      <c r="JGA13" s="74"/>
      <c r="JGB13" s="74"/>
      <c r="JGC13" s="85"/>
      <c r="JGD13" s="74"/>
      <c r="JGE13" s="74"/>
      <c r="JGF13" s="85"/>
      <c r="JGG13" s="74"/>
      <c r="JGH13" s="74"/>
      <c r="JGI13" s="85"/>
      <c r="JGJ13" s="74"/>
      <c r="JGK13" s="74"/>
      <c r="JGL13" s="85"/>
      <c r="JGM13" s="80"/>
      <c r="JGN13" s="80"/>
      <c r="JGO13" s="85"/>
      <c r="JGP13" s="77"/>
      <c r="JGQ13" s="74"/>
      <c r="JGR13" s="74"/>
      <c r="JGS13" s="85"/>
      <c r="JGT13" s="74"/>
      <c r="JGU13" s="74"/>
      <c r="JGV13" s="85"/>
      <c r="JGW13" s="74"/>
      <c r="JGX13" s="74"/>
      <c r="JGY13" s="85"/>
      <c r="JGZ13" s="74"/>
      <c r="JHA13" s="74"/>
      <c r="JHB13" s="85"/>
      <c r="JHC13" s="80"/>
      <c r="JHD13" s="80"/>
      <c r="JHE13" s="85"/>
      <c r="JHF13" s="77"/>
      <c r="JHG13" s="74"/>
      <c r="JHH13" s="74"/>
      <c r="JHI13" s="85"/>
      <c r="JHJ13" s="74"/>
      <c r="JHK13" s="74"/>
      <c r="JHL13" s="85"/>
      <c r="JHM13" s="74"/>
      <c r="JHN13" s="74"/>
      <c r="JHO13" s="85"/>
      <c r="JHP13" s="74"/>
      <c r="JHQ13" s="74"/>
      <c r="JHR13" s="85"/>
      <c r="JHS13" s="80"/>
      <c r="JHT13" s="80"/>
      <c r="JHU13" s="85"/>
      <c r="JHV13" s="77"/>
      <c r="JHW13" s="74"/>
      <c r="JHX13" s="74"/>
      <c r="JHY13" s="85"/>
      <c r="JHZ13" s="74"/>
      <c r="JIA13" s="74"/>
      <c r="JIB13" s="85"/>
      <c r="JIC13" s="74"/>
      <c r="JID13" s="74"/>
      <c r="JIE13" s="85"/>
      <c r="JIF13" s="74"/>
      <c r="JIG13" s="74"/>
      <c r="JIH13" s="85"/>
      <c r="JII13" s="80"/>
      <c r="JIJ13" s="80"/>
      <c r="JIK13" s="85"/>
      <c r="JIL13" s="77"/>
      <c r="JIM13" s="74"/>
      <c r="JIN13" s="74"/>
      <c r="JIO13" s="85"/>
      <c r="JIP13" s="74"/>
      <c r="JIQ13" s="74"/>
      <c r="JIR13" s="85"/>
      <c r="JIS13" s="74"/>
      <c r="JIT13" s="74"/>
      <c r="JIU13" s="85"/>
      <c r="JIV13" s="74"/>
      <c r="JIW13" s="74"/>
      <c r="JIX13" s="85"/>
      <c r="JIY13" s="80"/>
      <c r="JIZ13" s="80"/>
      <c r="JJA13" s="85"/>
      <c r="JJB13" s="77"/>
      <c r="JJC13" s="74"/>
      <c r="JJD13" s="74"/>
      <c r="JJE13" s="85"/>
      <c r="JJF13" s="74"/>
      <c r="JJG13" s="74"/>
      <c r="JJH13" s="85"/>
      <c r="JJI13" s="74"/>
      <c r="JJJ13" s="74"/>
      <c r="JJK13" s="85"/>
      <c r="JJL13" s="74"/>
      <c r="JJM13" s="74"/>
      <c r="JJN13" s="85"/>
      <c r="JJO13" s="80"/>
      <c r="JJP13" s="80"/>
      <c r="JJQ13" s="85"/>
      <c r="JJR13" s="77"/>
      <c r="JJS13" s="74"/>
      <c r="JJT13" s="74"/>
      <c r="JJU13" s="85"/>
      <c r="JJV13" s="74"/>
      <c r="JJW13" s="74"/>
      <c r="JJX13" s="85"/>
      <c r="JJY13" s="74"/>
      <c r="JJZ13" s="74"/>
      <c r="JKA13" s="85"/>
      <c r="JKB13" s="74"/>
      <c r="JKC13" s="74"/>
      <c r="JKD13" s="85"/>
      <c r="JKE13" s="80"/>
      <c r="JKF13" s="80"/>
      <c r="JKG13" s="85"/>
      <c r="JKH13" s="77"/>
      <c r="JKI13" s="74"/>
      <c r="JKJ13" s="74"/>
      <c r="JKK13" s="85"/>
      <c r="JKL13" s="74"/>
      <c r="JKM13" s="74"/>
      <c r="JKN13" s="85"/>
      <c r="JKO13" s="74"/>
      <c r="JKP13" s="74"/>
      <c r="JKQ13" s="85"/>
      <c r="JKR13" s="74"/>
      <c r="JKS13" s="74"/>
      <c r="JKT13" s="85"/>
      <c r="JKU13" s="80"/>
      <c r="JKV13" s="80"/>
      <c r="JKW13" s="85"/>
      <c r="JKX13" s="77"/>
      <c r="JKY13" s="74"/>
      <c r="JKZ13" s="74"/>
      <c r="JLA13" s="85"/>
      <c r="JLB13" s="74"/>
      <c r="JLC13" s="74"/>
      <c r="JLD13" s="85"/>
      <c r="JLE13" s="74"/>
      <c r="JLF13" s="74"/>
      <c r="JLG13" s="85"/>
      <c r="JLH13" s="74"/>
      <c r="JLI13" s="74"/>
      <c r="JLJ13" s="85"/>
      <c r="JLK13" s="80"/>
      <c r="JLL13" s="80"/>
      <c r="JLM13" s="85"/>
      <c r="JLN13" s="77"/>
      <c r="JLO13" s="74"/>
      <c r="JLP13" s="74"/>
      <c r="JLQ13" s="85"/>
      <c r="JLR13" s="74"/>
      <c r="JLS13" s="74"/>
      <c r="JLT13" s="85"/>
      <c r="JLU13" s="74"/>
      <c r="JLV13" s="74"/>
      <c r="JLW13" s="85"/>
      <c r="JLX13" s="74"/>
      <c r="JLY13" s="74"/>
      <c r="JLZ13" s="85"/>
      <c r="JMA13" s="80"/>
      <c r="JMB13" s="80"/>
      <c r="JMC13" s="85"/>
      <c r="JMD13" s="77"/>
      <c r="JME13" s="74"/>
      <c r="JMF13" s="74"/>
      <c r="JMG13" s="85"/>
      <c r="JMH13" s="74"/>
      <c r="JMI13" s="74"/>
      <c r="JMJ13" s="85"/>
      <c r="JMK13" s="74"/>
      <c r="JML13" s="74"/>
      <c r="JMM13" s="85"/>
      <c r="JMN13" s="74"/>
      <c r="JMO13" s="74"/>
      <c r="JMP13" s="85"/>
      <c r="JMQ13" s="80"/>
      <c r="JMR13" s="80"/>
      <c r="JMS13" s="85"/>
      <c r="JMT13" s="77"/>
      <c r="JMU13" s="74"/>
      <c r="JMV13" s="74"/>
      <c r="JMW13" s="85"/>
      <c r="JMX13" s="74"/>
      <c r="JMY13" s="74"/>
      <c r="JMZ13" s="85"/>
      <c r="JNA13" s="74"/>
      <c r="JNB13" s="74"/>
      <c r="JNC13" s="85"/>
      <c r="JND13" s="74"/>
      <c r="JNE13" s="74"/>
      <c r="JNF13" s="85"/>
      <c r="JNG13" s="80"/>
      <c r="JNH13" s="80"/>
      <c r="JNI13" s="85"/>
      <c r="JNJ13" s="77"/>
      <c r="JNK13" s="74"/>
      <c r="JNL13" s="74"/>
      <c r="JNM13" s="85"/>
      <c r="JNN13" s="74"/>
      <c r="JNO13" s="74"/>
      <c r="JNP13" s="85"/>
      <c r="JNQ13" s="74"/>
      <c r="JNR13" s="74"/>
      <c r="JNS13" s="85"/>
      <c r="JNT13" s="74"/>
      <c r="JNU13" s="74"/>
      <c r="JNV13" s="85"/>
      <c r="JNW13" s="80"/>
      <c r="JNX13" s="80"/>
      <c r="JNY13" s="85"/>
      <c r="JNZ13" s="77"/>
      <c r="JOA13" s="74"/>
      <c r="JOB13" s="74"/>
      <c r="JOC13" s="85"/>
      <c r="JOD13" s="74"/>
      <c r="JOE13" s="74"/>
      <c r="JOF13" s="85"/>
      <c r="JOG13" s="74"/>
      <c r="JOH13" s="74"/>
      <c r="JOI13" s="85"/>
      <c r="JOJ13" s="74"/>
      <c r="JOK13" s="74"/>
      <c r="JOL13" s="85"/>
      <c r="JOM13" s="80"/>
      <c r="JON13" s="80"/>
      <c r="JOO13" s="85"/>
      <c r="JOP13" s="77"/>
      <c r="JOQ13" s="74"/>
      <c r="JOR13" s="74"/>
      <c r="JOS13" s="85"/>
      <c r="JOT13" s="74"/>
      <c r="JOU13" s="74"/>
      <c r="JOV13" s="85"/>
      <c r="JOW13" s="74"/>
      <c r="JOX13" s="74"/>
      <c r="JOY13" s="85"/>
      <c r="JOZ13" s="74"/>
      <c r="JPA13" s="74"/>
      <c r="JPB13" s="85"/>
      <c r="JPC13" s="80"/>
      <c r="JPD13" s="80"/>
      <c r="JPE13" s="85"/>
      <c r="JPF13" s="77"/>
      <c r="JPG13" s="74"/>
      <c r="JPH13" s="74"/>
      <c r="JPI13" s="85"/>
      <c r="JPJ13" s="74"/>
      <c r="JPK13" s="74"/>
      <c r="JPL13" s="85"/>
      <c r="JPM13" s="74"/>
      <c r="JPN13" s="74"/>
      <c r="JPO13" s="85"/>
      <c r="JPP13" s="74"/>
      <c r="JPQ13" s="74"/>
      <c r="JPR13" s="85"/>
      <c r="JPS13" s="80"/>
      <c r="JPT13" s="80"/>
      <c r="JPU13" s="85"/>
      <c r="JPV13" s="77"/>
      <c r="JPW13" s="74"/>
      <c r="JPX13" s="74"/>
      <c r="JPY13" s="85"/>
      <c r="JPZ13" s="74"/>
      <c r="JQA13" s="74"/>
      <c r="JQB13" s="85"/>
      <c r="JQC13" s="74"/>
      <c r="JQD13" s="74"/>
      <c r="JQE13" s="85"/>
      <c r="JQF13" s="74"/>
      <c r="JQG13" s="74"/>
      <c r="JQH13" s="85"/>
      <c r="JQI13" s="80"/>
      <c r="JQJ13" s="80"/>
      <c r="JQK13" s="85"/>
      <c r="JQL13" s="77"/>
      <c r="JQM13" s="74"/>
      <c r="JQN13" s="74"/>
      <c r="JQO13" s="85"/>
      <c r="JQP13" s="74"/>
      <c r="JQQ13" s="74"/>
      <c r="JQR13" s="85"/>
      <c r="JQS13" s="74"/>
      <c r="JQT13" s="74"/>
      <c r="JQU13" s="85"/>
      <c r="JQV13" s="74"/>
      <c r="JQW13" s="74"/>
      <c r="JQX13" s="85"/>
      <c r="JQY13" s="80"/>
      <c r="JQZ13" s="80"/>
      <c r="JRA13" s="85"/>
      <c r="JRB13" s="77"/>
      <c r="JRC13" s="74"/>
      <c r="JRD13" s="74"/>
      <c r="JRE13" s="85"/>
      <c r="JRF13" s="74"/>
      <c r="JRG13" s="74"/>
      <c r="JRH13" s="85"/>
      <c r="JRI13" s="74"/>
      <c r="JRJ13" s="74"/>
      <c r="JRK13" s="85"/>
      <c r="JRL13" s="74"/>
      <c r="JRM13" s="74"/>
      <c r="JRN13" s="85"/>
      <c r="JRO13" s="80"/>
      <c r="JRP13" s="80"/>
      <c r="JRQ13" s="85"/>
      <c r="JRR13" s="77"/>
      <c r="JRS13" s="74"/>
      <c r="JRT13" s="74"/>
      <c r="JRU13" s="85"/>
      <c r="JRV13" s="74"/>
      <c r="JRW13" s="74"/>
      <c r="JRX13" s="85"/>
      <c r="JRY13" s="74"/>
      <c r="JRZ13" s="74"/>
      <c r="JSA13" s="85"/>
      <c r="JSB13" s="74"/>
      <c r="JSC13" s="74"/>
      <c r="JSD13" s="85"/>
      <c r="JSE13" s="80"/>
      <c r="JSF13" s="80"/>
      <c r="JSG13" s="85"/>
      <c r="JSH13" s="77"/>
      <c r="JSI13" s="74"/>
      <c r="JSJ13" s="74"/>
      <c r="JSK13" s="85"/>
      <c r="JSL13" s="74"/>
      <c r="JSM13" s="74"/>
      <c r="JSN13" s="85"/>
      <c r="JSO13" s="74"/>
      <c r="JSP13" s="74"/>
      <c r="JSQ13" s="85"/>
      <c r="JSR13" s="74"/>
      <c r="JSS13" s="74"/>
      <c r="JST13" s="85"/>
      <c r="JSU13" s="80"/>
      <c r="JSV13" s="80"/>
      <c r="JSW13" s="85"/>
      <c r="JSX13" s="77"/>
      <c r="JSY13" s="74"/>
      <c r="JSZ13" s="74"/>
      <c r="JTA13" s="85"/>
      <c r="JTB13" s="74"/>
      <c r="JTC13" s="74"/>
      <c r="JTD13" s="85"/>
      <c r="JTE13" s="74"/>
      <c r="JTF13" s="74"/>
      <c r="JTG13" s="85"/>
      <c r="JTH13" s="74"/>
      <c r="JTI13" s="74"/>
      <c r="JTJ13" s="85"/>
      <c r="JTK13" s="80"/>
      <c r="JTL13" s="80"/>
      <c r="JTM13" s="85"/>
      <c r="JTN13" s="77"/>
      <c r="JTO13" s="74"/>
      <c r="JTP13" s="74"/>
      <c r="JTQ13" s="85"/>
      <c r="JTR13" s="74"/>
      <c r="JTS13" s="74"/>
      <c r="JTT13" s="85"/>
      <c r="JTU13" s="74"/>
      <c r="JTV13" s="74"/>
      <c r="JTW13" s="85"/>
      <c r="JTX13" s="74"/>
      <c r="JTY13" s="74"/>
      <c r="JTZ13" s="85"/>
      <c r="JUA13" s="80"/>
      <c r="JUB13" s="80"/>
      <c r="JUC13" s="85"/>
      <c r="JUD13" s="77"/>
      <c r="JUE13" s="74"/>
      <c r="JUF13" s="74"/>
      <c r="JUG13" s="85"/>
      <c r="JUH13" s="74"/>
      <c r="JUI13" s="74"/>
      <c r="JUJ13" s="85"/>
      <c r="JUK13" s="74"/>
      <c r="JUL13" s="74"/>
      <c r="JUM13" s="85"/>
      <c r="JUN13" s="74"/>
      <c r="JUO13" s="74"/>
      <c r="JUP13" s="85"/>
      <c r="JUQ13" s="80"/>
      <c r="JUR13" s="80"/>
      <c r="JUS13" s="85"/>
      <c r="JUT13" s="77"/>
      <c r="JUU13" s="74"/>
      <c r="JUV13" s="74"/>
      <c r="JUW13" s="85"/>
      <c r="JUX13" s="74"/>
      <c r="JUY13" s="74"/>
      <c r="JUZ13" s="85"/>
      <c r="JVA13" s="74"/>
      <c r="JVB13" s="74"/>
      <c r="JVC13" s="85"/>
      <c r="JVD13" s="74"/>
      <c r="JVE13" s="74"/>
      <c r="JVF13" s="85"/>
      <c r="JVG13" s="80"/>
      <c r="JVH13" s="80"/>
      <c r="JVI13" s="85"/>
      <c r="JVJ13" s="77"/>
      <c r="JVK13" s="74"/>
      <c r="JVL13" s="74"/>
      <c r="JVM13" s="85"/>
      <c r="JVN13" s="74"/>
      <c r="JVO13" s="74"/>
      <c r="JVP13" s="85"/>
      <c r="JVQ13" s="74"/>
      <c r="JVR13" s="74"/>
      <c r="JVS13" s="85"/>
      <c r="JVT13" s="74"/>
      <c r="JVU13" s="74"/>
      <c r="JVV13" s="85"/>
      <c r="JVW13" s="80"/>
      <c r="JVX13" s="80"/>
      <c r="JVY13" s="85"/>
      <c r="JVZ13" s="77"/>
      <c r="JWA13" s="74"/>
      <c r="JWB13" s="74"/>
      <c r="JWC13" s="85"/>
      <c r="JWD13" s="74"/>
      <c r="JWE13" s="74"/>
      <c r="JWF13" s="85"/>
      <c r="JWG13" s="74"/>
      <c r="JWH13" s="74"/>
      <c r="JWI13" s="85"/>
      <c r="JWJ13" s="74"/>
      <c r="JWK13" s="74"/>
      <c r="JWL13" s="85"/>
      <c r="JWM13" s="80"/>
      <c r="JWN13" s="80"/>
      <c r="JWO13" s="85"/>
      <c r="JWP13" s="77"/>
      <c r="JWQ13" s="74"/>
      <c r="JWR13" s="74"/>
      <c r="JWS13" s="85"/>
      <c r="JWT13" s="74"/>
      <c r="JWU13" s="74"/>
      <c r="JWV13" s="85"/>
      <c r="JWW13" s="74"/>
      <c r="JWX13" s="74"/>
      <c r="JWY13" s="85"/>
      <c r="JWZ13" s="74"/>
      <c r="JXA13" s="74"/>
      <c r="JXB13" s="85"/>
      <c r="JXC13" s="80"/>
      <c r="JXD13" s="80"/>
      <c r="JXE13" s="85"/>
      <c r="JXF13" s="77"/>
      <c r="JXG13" s="74"/>
      <c r="JXH13" s="74"/>
      <c r="JXI13" s="85"/>
      <c r="JXJ13" s="74"/>
      <c r="JXK13" s="74"/>
      <c r="JXL13" s="85"/>
      <c r="JXM13" s="74"/>
      <c r="JXN13" s="74"/>
      <c r="JXO13" s="85"/>
      <c r="JXP13" s="74"/>
      <c r="JXQ13" s="74"/>
      <c r="JXR13" s="85"/>
      <c r="JXS13" s="80"/>
      <c r="JXT13" s="80"/>
      <c r="JXU13" s="85"/>
      <c r="JXV13" s="77"/>
      <c r="JXW13" s="74"/>
      <c r="JXX13" s="74"/>
      <c r="JXY13" s="85"/>
      <c r="JXZ13" s="74"/>
      <c r="JYA13" s="74"/>
      <c r="JYB13" s="85"/>
      <c r="JYC13" s="74"/>
      <c r="JYD13" s="74"/>
      <c r="JYE13" s="85"/>
      <c r="JYF13" s="74"/>
      <c r="JYG13" s="74"/>
      <c r="JYH13" s="85"/>
      <c r="JYI13" s="80"/>
      <c r="JYJ13" s="80"/>
      <c r="JYK13" s="85"/>
      <c r="JYL13" s="77"/>
      <c r="JYM13" s="74"/>
      <c r="JYN13" s="74"/>
      <c r="JYO13" s="85"/>
      <c r="JYP13" s="74"/>
      <c r="JYQ13" s="74"/>
      <c r="JYR13" s="85"/>
      <c r="JYS13" s="74"/>
      <c r="JYT13" s="74"/>
      <c r="JYU13" s="85"/>
      <c r="JYV13" s="74"/>
      <c r="JYW13" s="74"/>
      <c r="JYX13" s="85"/>
      <c r="JYY13" s="80"/>
      <c r="JYZ13" s="80"/>
      <c r="JZA13" s="85"/>
      <c r="JZB13" s="77"/>
      <c r="JZC13" s="74"/>
      <c r="JZD13" s="74"/>
      <c r="JZE13" s="85"/>
      <c r="JZF13" s="74"/>
      <c r="JZG13" s="74"/>
      <c r="JZH13" s="85"/>
      <c r="JZI13" s="74"/>
      <c r="JZJ13" s="74"/>
      <c r="JZK13" s="85"/>
      <c r="JZL13" s="74"/>
      <c r="JZM13" s="74"/>
      <c r="JZN13" s="85"/>
      <c r="JZO13" s="80"/>
      <c r="JZP13" s="80"/>
      <c r="JZQ13" s="85"/>
      <c r="JZR13" s="77"/>
      <c r="JZS13" s="74"/>
      <c r="JZT13" s="74"/>
      <c r="JZU13" s="85"/>
      <c r="JZV13" s="74"/>
      <c r="JZW13" s="74"/>
      <c r="JZX13" s="85"/>
      <c r="JZY13" s="74"/>
      <c r="JZZ13" s="74"/>
      <c r="KAA13" s="85"/>
      <c r="KAB13" s="74"/>
      <c r="KAC13" s="74"/>
      <c r="KAD13" s="85"/>
      <c r="KAE13" s="80"/>
      <c r="KAF13" s="80"/>
      <c r="KAG13" s="85"/>
      <c r="KAH13" s="77"/>
      <c r="KAI13" s="74"/>
      <c r="KAJ13" s="74"/>
      <c r="KAK13" s="85"/>
      <c r="KAL13" s="74"/>
      <c r="KAM13" s="74"/>
      <c r="KAN13" s="85"/>
      <c r="KAO13" s="74"/>
      <c r="KAP13" s="74"/>
      <c r="KAQ13" s="85"/>
      <c r="KAR13" s="74"/>
      <c r="KAS13" s="74"/>
      <c r="KAT13" s="85"/>
      <c r="KAU13" s="80"/>
      <c r="KAV13" s="80"/>
      <c r="KAW13" s="85"/>
      <c r="KAX13" s="77"/>
      <c r="KAY13" s="74"/>
      <c r="KAZ13" s="74"/>
      <c r="KBA13" s="85"/>
      <c r="KBB13" s="74"/>
      <c r="KBC13" s="74"/>
      <c r="KBD13" s="85"/>
      <c r="KBE13" s="74"/>
      <c r="KBF13" s="74"/>
      <c r="KBG13" s="85"/>
      <c r="KBH13" s="74"/>
      <c r="KBI13" s="74"/>
      <c r="KBJ13" s="85"/>
      <c r="KBK13" s="80"/>
      <c r="KBL13" s="80"/>
      <c r="KBM13" s="85"/>
      <c r="KBN13" s="77"/>
      <c r="KBO13" s="74"/>
      <c r="KBP13" s="74"/>
      <c r="KBQ13" s="85"/>
      <c r="KBR13" s="74"/>
      <c r="KBS13" s="74"/>
      <c r="KBT13" s="85"/>
      <c r="KBU13" s="74"/>
      <c r="KBV13" s="74"/>
      <c r="KBW13" s="85"/>
      <c r="KBX13" s="74"/>
      <c r="KBY13" s="74"/>
      <c r="KBZ13" s="85"/>
      <c r="KCA13" s="80"/>
      <c r="KCB13" s="80"/>
      <c r="KCC13" s="85"/>
      <c r="KCD13" s="77"/>
      <c r="KCE13" s="74"/>
      <c r="KCF13" s="74"/>
      <c r="KCG13" s="85"/>
      <c r="KCH13" s="74"/>
      <c r="KCI13" s="74"/>
      <c r="KCJ13" s="85"/>
      <c r="KCK13" s="74"/>
      <c r="KCL13" s="74"/>
      <c r="KCM13" s="85"/>
      <c r="KCN13" s="74"/>
      <c r="KCO13" s="74"/>
      <c r="KCP13" s="85"/>
      <c r="KCQ13" s="80"/>
      <c r="KCR13" s="80"/>
      <c r="KCS13" s="85"/>
      <c r="KCT13" s="77"/>
      <c r="KCU13" s="74"/>
      <c r="KCV13" s="74"/>
      <c r="KCW13" s="85"/>
      <c r="KCX13" s="74"/>
      <c r="KCY13" s="74"/>
      <c r="KCZ13" s="85"/>
      <c r="KDA13" s="74"/>
      <c r="KDB13" s="74"/>
      <c r="KDC13" s="85"/>
      <c r="KDD13" s="74"/>
      <c r="KDE13" s="74"/>
      <c r="KDF13" s="85"/>
      <c r="KDG13" s="80"/>
      <c r="KDH13" s="80"/>
      <c r="KDI13" s="85"/>
      <c r="KDJ13" s="77"/>
      <c r="KDK13" s="74"/>
      <c r="KDL13" s="74"/>
      <c r="KDM13" s="85"/>
      <c r="KDN13" s="74"/>
      <c r="KDO13" s="74"/>
      <c r="KDP13" s="85"/>
      <c r="KDQ13" s="74"/>
      <c r="KDR13" s="74"/>
      <c r="KDS13" s="85"/>
      <c r="KDT13" s="74"/>
      <c r="KDU13" s="74"/>
      <c r="KDV13" s="85"/>
      <c r="KDW13" s="80"/>
      <c r="KDX13" s="80"/>
      <c r="KDY13" s="85"/>
      <c r="KDZ13" s="77"/>
      <c r="KEA13" s="74"/>
      <c r="KEB13" s="74"/>
      <c r="KEC13" s="85"/>
      <c r="KED13" s="74"/>
      <c r="KEE13" s="74"/>
      <c r="KEF13" s="85"/>
      <c r="KEG13" s="74"/>
      <c r="KEH13" s="74"/>
      <c r="KEI13" s="85"/>
      <c r="KEJ13" s="74"/>
      <c r="KEK13" s="74"/>
      <c r="KEL13" s="85"/>
      <c r="KEM13" s="80"/>
      <c r="KEN13" s="80"/>
      <c r="KEO13" s="85"/>
      <c r="KEP13" s="77"/>
      <c r="KEQ13" s="74"/>
      <c r="KER13" s="74"/>
      <c r="KES13" s="85"/>
      <c r="KET13" s="74"/>
      <c r="KEU13" s="74"/>
      <c r="KEV13" s="85"/>
      <c r="KEW13" s="74"/>
      <c r="KEX13" s="74"/>
      <c r="KEY13" s="85"/>
      <c r="KEZ13" s="74"/>
      <c r="KFA13" s="74"/>
      <c r="KFB13" s="85"/>
      <c r="KFC13" s="80"/>
      <c r="KFD13" s="80"/>
      <c r="KFE13" s="85"/>
      <c r="KFF13" s="77"/>
      <c r="KFG13" s="74"/>
      <c r="KFH13" s="74"/>
      <c r="KFI13" s="85"/>
      <c r="KFJ13" s="74"/>
      <c r="KFK13" s="74"/>
      <c r="KFL13" s="85"/>
      <c r="KFM13" s="74"/>
      <c r="KFN13" s="74"/>
      <c r="KFO13" s="85"/>
      <c r="KFP13" s="74"/>
      <c r="KFQ13" s="74"/>
      <c r="KFR13" s="85"/>
      <c r="KFS13" s="80"/>
      <c r="KFT13" s="80"/>
      <c r="KFU13" s="85"/>
      <c r="KFV13" s="77"/>
      <c r="KFW13" s="74"/>
      <c r="KFX13" s="74"/>
      <c r="KFY13" s="85"/>
      <c r="KFZ13" s="74"/>
      <c r="KGA13" s="74"/>
      <c r="KGB13" s="85"/>
      <c r="KGC13" s="74"/>
      <c r="KGD13" s="74"/>
      <c r="KGE13" s="85"/>
      <c r="KGF13" s="74"/>
      <c r="KGG13" s="74"/>
      <c r="KGH13" s="85"/>
      <c r="KGI13" s="80"/>
      <c r="KGJ13" s="80"/>
      <c r="KGK13" s="85"/>
      <c r="KGL13" s="77"/>
      <c r="KGM13" s="74"/>
      <c r="KGN13" s="74"/>
      <c r="KGO13" s="85"/>
      <c r="KGP13" s="74"/>
      <c r="KGQ13" s="74"/>
      <c r="KGR13" s="85"/>
      <c r="KGS13" s="74"/>
      <c r="KGT13" s="74"/>
      <c r="KGU13" s="85"/>
      <c r="KGV13" s="74"/>
      <c r="KGW13" s="74"/>
      <c r="KGX13" s="85"/>
      <c r="KGY13" s="80"/>
      <c r="KGZ13" s="80"/>
      <c r="KHA13" s="85"/>
      <c r="KHB13" s="77"/>
      <c r="KHC13" s="74"/>
      <c r="KHD13" s="74"/>
      <c r="KHE13" s="85"/>
      <c r="KHF13" s="74"/>
      <c r="KHG13" s="74"/>
      <c r="KHH13" s="85"/>
      <c r="KHI13" s="74"/>
      <c r="KHJ13" s="74"/>
      <c r="KHK13" s="85"/>
      <c r="KHL13" s="74"/>
      <c r="KHM13" s="74"/>
      <c r="KHN13" s="85"/>
      <c r="KHO13" s="80"/>
      <c r="KHP13" s="80"/>
      <c r="KHQ13" s="85"/>
      <c r="KHR13" s="77"/>
      <c r="KHS13" s="74"/>
      <c r="KHT13" s="74"/>
      <c r="KHU13" s="85"/>
      <c r="KHV13" s="74"/>
      <c r="KHW13" s="74"/>
      <c r="KHX13" s="85"/>
      <c r="KHY13" s="74"/>
      <c r="KHZ13" s="74"/>
      <c r="KIA13" s="85"/>
      <c r="KIB13" s="74"/>
      <c r="KIC13" s="74"/>
      <c r="KID13" s="85"/>
      <c r="KIE13" s="80"/>
      <c r="KIF13" s="80"/>
      <c r="KIG13" s="85"/>
      <c r="KIH13" s="77"/>
      <c r="KII13" s="74"/>
      <c r="KIJ13" s="74"/>
      <c r="KIK13" s="85"/>
      <c r="KIL13" s="74"/>
      <c r="KIM13" s="74"/>
      <c r="KIN13" s="85"/>
      <c r="KIO13" s="74"/>
      <c r="KIP13" s="74"/>
      <c r="KIQ13" s="85"/>
      <c r="KIR13" s="74"/>
      <c r="KIS13" s="74"/>
      <c r="KIT13" s="85"/>
      <c r="KIU13" s="80"/>
      <c r="KIV13" s="80"/>
      <c r="KIW13" s="85"/>
      <c r="KIX13" s="77"/>
      <c r="KIY13" s="74"/>
      <c r="KIZ13" s="74"/>
      <c r="KJA13" s="85"/>
      <c r="KJB13" s="74"/>
      <c r="KJC13" s="74"/>
      <c r="KJD13" s="85"/>
      <c r="KJE13" s="74"/>
      <c r="KJF13" s="74"/>
      <c r="KJG13" s="85"/>
      <c r="KJH13" s="74"/>
      <c r="KJI13" s="74"/>
      <c r="KJJ13" s="85"/>
      <c r="KJK13" s="80"/>
      <c r="KJL13" s="80"/>
      <c r="KJM13" s="85"/>
      <c r="KJN13" s="77"/>
      <c r="KJO13" s="74"/>
      <c r="KJP13" s="74"/>
      <c r="KJQ13" s="85"/>
      <c r="KJR13" s="74"/>
      <c r="KJS13" s="74"/>
      <c r="KJT13" s="85"/>
      <c r="KJU13" s="74"/>
      <c r="KJV13" s="74"/>
      <c r="KJW13" s="85"/>
      <c r="KJX13" s="74"/>
      <c r="KJY13" s="74"/>
      <c r="KJZ13" s="85"/>
      <c r="KKA13" s="80"/>
      <c r="KKB13" s="80"/>
      <c r="KKC13" s="85"/>
      <c r="KKD13" s="77"/>
      <c r="KKE13" s="74"/>
      <c r="KKF13" s="74"/>
      <c r="KKG13" s="85"/>
      <c r="KKH13" s="74"/>
      <c r="KKI13" s="74"/>
      <c r="KKJ13" s="85"/>
      <c r="KKK13" s="74"/>
      <c r="KKL13" s="74"/>
      <c r="KKM13" s="85"/>
      <c r="KKN13" s="74"/>
      <c r="KKO13" s="74"/>
      <c r="KKP13" s="85"/>
      <c r="KKQ13" s="80"/>
      <c r="KKR13" s="80"/>
      <c r="KKS13" s="85"/>
      <c r="KKT13" s="77"/>
      <c r="KKU13" s="74"/>
      <c r="KKV13" s="74"/>
      <c r="KKW13" s="85"/>
      <c r="KKX13" s="74"/>
      <c r="KKY13" s="74"/>
      <c r="KKZ13" s="85"/>
      <c r="KLA13" s="74"/>
      <c r="KLB13" s="74"/>
      <c r="KLC13" s="85"/>
      <c r="KLD13" s="74"/>
      <c r="KLE13" s="74"/>
      <c r="KLF13" s="85"/>
      <c r="KLG13" s="80"/>
      <c r="KLH13" s="80"/>
      <c r="KLI13" s="85"/>
      <c r="KLJ13" s="77"/>
      <c r="KLK13" s="74"/>
      <c r="KLL13" s="74"/>
      <c r="KLM13" s="85"/>
      <c r="KLN13" s="74"/>
      <c r="KLO13" s="74"/>
      <c r="KLP13" s="85"/>
      <c r="KLQ13" s="74"/>
      <c r="KLR13" s="74"/>
      <c r="KLS13" s="85"/>
      <c r="KLT13" s="74"/>
      <c r="KLU13" s="74"/>
      <c r="KLV13" s="85"/>
      <c r="KLW13" s="80"/>
      <c r="KLX13" s="80"/>
      <c r="KLY13" s="85"/>
      <c r="KLZ13" s="77"/>
      <c r="KMA13" s="74"/>
      <c r="KMB13" s="74"/>
      <c r="KMC13" s="85"/>
      <c r="KMD13" s="74"/>
      <c r="KME13" s="74"/>
      <c r="KMF13" s="85"/>
      <c r="KMG13" s="74"/>
      <c r="KMH13" s="74"/>
      <c r="KMI13" s="85"/>
      <c r="KMJ13" s="74"/>
      <c r="KMK13" s="74"/>
      <c r="KML13" s="85"/>
      <c r="KMM13" s="80"/>
      <c r="KMN13" s="80"/>
      <c r="KMO13" s="85"/>
      <c r="KMP13" s="77"/>
      <c r="KMQ13" s="74"/>
      <c r="KMR13" s="74"/>
      <c r="KMS13" s="85"/>
      <c r="KMT13" s="74"/>
      <c r="KMU13" s="74"/>
      <c r="KMV13" s="85"/>
      <c r="KMW13" s="74"/>
      <c r="KMX13" s="74"/>
      <c r="KMY13" s="85"/>
      <c r="KMZ13" s="74"/>
      <c r="KNA13" s="74"/>
      <c r="KNB13" s="85"/>
      <c r="KNC13" s="80"/>
      <c r="KND13" s="80"/>
      <c r="KNE13" s="85"/>
      <c r="KNF13" s="77"/>
      <c r="KNG13" s="74"/>
      <c r="KNH13" s="74"/>
      <c r="KNI13" s="85"/>
      <c r="KNJ13" s="74"/>
      <c r="KNK13" s="74"/>
      <c r="KNL13" s="85"/>
      <c r="KNM13" s="74"/>
      <c r="KNN13" s="74"/>
      <c r="KNO13" s="85"/>
      <c r="KNP13" s="74"/>
      <c r="KNQ13" s="74"/>
      <c r="KNR13" s="85"/>
      <c r="KNS13" s="80"/>
      <c r="KNT13" s="80"/>
      <c r="KNU13" s="85"/>
      <c r="KNV13" s="77"/>
      <c r="KNW13" s="74"/>
      <c r="KNX13" s="74"/>
      <c r="KNY13" s="85"/>
      <c r="KNZ13" s="74"/>
      <c r="KOA13" s="74"/>
      <c r="KOB13" s="85"/>
      <c r="KOC13" s="74"/>
      <c r="KOD13" s="74"/>
      <c r="KOE13" s="85"/>
      <c r="KOF13" s="74"/>
      <c r="KOG13" s="74"/>
      <c r="KOH13" s="85"/>
      <c r="KOI13" s="80"/>
      <c r="KOJ13" s="80"/>
      <c r="KOK13" s="85"/>
      <c r="KOL13" s="77"/>
      <c r="KOM13" s="74"/>
      <c r="KON13" s="74"/>
      <c r="KOO13" s="85"/>
      <c r="KOP13" s="74"/>
      <c r="KOQ13" s="74"/>
      <c r="KOR13" s="85"/>
      <c r="KOS13" s="74"/>
      <c r="KOT13" s="74"/>
      <c r="KOU13" s="85"/>
      <c r="KOV13" s="74"/>
      <c r="KOW13" s="74"/>
      <c r="KOX13" s="85"/>
      <c r="KOY13" s="80"/>
      <c r="KOZ13" s="80"/>
      <c r="KPA13" s="85"/>
      <c r="KPB13" s="77"/>
      <c r="KPC13" s="74"/>
      <c r="KPD13" s="74"/>
      <c r="KPE13" s="85"/>
      <c r="KPF13" s="74"/>
      <c r="KPG13" s="74"/>
      <c r="KPH13" s="85"/>
      <c r="KPI13" s="74"/>
      <c r="KPJ13" s="74"/>
      <c r="KPK13" s="85"/>
      <c r="KPL13" s="74"/>
      <c r="KPM13" s="74"/>
      <c r="KPN13" s="85"/>
      <c r="KPO13" s="80"/>
      <c r="KPP13" s="80"/>
      <c r="KPQ13" s="85"/>
      <c r="KPR13" s="77"/>
      <c r="KPS13" s="74"/>
      <c r="KPT13" s="74"/>
      <c r="KPU13" s="85"/>
      <c r="KPV13" s="74"/>
      <c r="KPW13" s="74"/>
      <c r="KPX13" s="85"/>
      <c r="KPY13" s="74"/>
      <c r="KPZ13" s="74"/>
      <c r="KQA13" s="85"/>
      <c r="KQB13" s="74"/>
      <c r="KQC13" s="74"/>
      <c r="KQD13" s="85"/>
      <c r="KQE13" s="80"/>
      <c r="KQF13" s="80"/>
      <c r="KQG13" s="85"/>
      <c r="KQH13" s="77"/>
      <c r="KQI13" s="74"/>
      <c r="KQJ13" s="74"/>
      <c r="KQK13" s="85"/>
      <c r="KQL13" s="74"/>
      <c r="KQM13" s="74"/>
      <c r="KQN13" s="85"/>
      <c r="KQO13" s="74"/>
      <c r="KQP13" s="74"/>
      <c r="KQQ13" s="85"/>
      <c r="KQR13" s="74"/>
      <c r="KQS13" s="74"/>
      <c r="KQT13" s="85"/>
      <c r="KQU13" s="80"/>
      <c r="KQV13" s="80"/>
      <c r="KQW13" s="85"/>
      <c r="KQX13" s="77"/>
      <c r="KQY13" s="74"/>
      <c r="KQZ13" s="74"/>
      <c r="KRA13" s="85"/>
      <c r="KRB13" s="74"/>
      <c r="KRC13" s="74"/>
      <c r="KRD13" s="85"/>
      <c r="KRE13" s="74"/>
      <c r="KRF13" s="74"/>
      <c r="KRG13" s="85"/>
      <c r="KRH13" s="74"/>
      <c r="KRI13" s="74"/>
      <c r="KRJ13" s="85"/>
      <c r="KRK13" s="80"/>
      <c r="KRL13" s="80"/>
      <c r="KRM13" s="85"/>
      <c r="KRN13" s="77"/>
      <c r="KRO13" s="74"/>
      <c r="KRP13" s="74"/>
      <c r="KRQ13" s="85"/>
      <c r="KRR13" s="74"/>
      <c r="KRS13" s="74"/>
      <c r="KRT13" s="85"/>
      <c r="KRU13" s="74"/>
      <c r="KRV13" s="74"/>
      <c r="KRW13" s="85"/>
      <c r="KRX13" s="74"/>
      <c r="KRY13" s="74"/>
      <c r="KRZ13" s="85"/>
      <c r="KSA13" s="80"/>
      <c r="KSB13" s="80"/>
      <c r="KSC13" s="85"/>
      <c r="KSD13" s="77"/>
      <c r="KSE13" s="74"/>
      <c r="KSF13" s="74"/>
      <c r="KSG13" s="85"/>
      <c r="KSH13" s="74"/>
      <c r="KSI13" s="74"/>
      <c r="KSJ13" s="85"/>
      <c r="KSK13" s="74"/>
      <c r="KSL13" s="74"/>
      <c r="KSM13" s="85"/>
      <c r="KSN13" s="74"/>
      <c r="KSO13" s="74"/>
      <c r="KSP13" s="85"/>
      <c r="KSQ13" s="80"/>
      <c r="KSR13" s="80"/>
      <c r="KSS13" s="85"/>
      <c r="KST13" s="77"/>
      <c r="KSU13" s="74"/>
      <c r="KSV13" s="74"/>
      <c r="KSW13" s="85"/>
      <c r="KSX13" s="74"/>
      <c r="KSY13" s="74"/>
      <c r="KSZ13" s="85"/>
      <c r="KTA13" s="74"/>
      <c r="KTB13" s="74"/>
      <c r="KTC13" s="85"/>
      <c r="KTD13" s="74"/>
      <c r="KTE13" s="74"/>
      <c r="KTF13" s="85"/>
      <c r="KTG13" s="80"/>
      <c r="KTH13" s="80"/>
      <c r="KTI13" s="85"/>
      <c r="KTJ13" s="77"/>
      <c r="KTK13" s="74"/>
      <c r="KTL13" s="74"/>
      <c r="KTM13" s="85"/>
      <c r="KTN13" s="74"/>
      <c r="KTO13" s="74"/>
      <c r="KTP13" s="85"/>
      <c r="KTQ13" s="74"/>
      <c r="KTR13" s="74"/>
      <c r="KTS13" s="85"/>
      <c r="KTT13" s="74"/>
      <c r="KTU13" s="74"/>
      <c r="KTV13" s="85"/>
      <c r="KTW13" s="80"/>
      <c r="KTX13" s="80"/>
      <c r="KTY13" s="85"/>
      <c r="KTZ13" s="77"/>
      <c r="KUA13" s="74"/>
      <c r="KUB13" s="74"/>
      <c r="KUC13" s="85"/>
      <c r="KUD13" s="74"/>
      <c r="KUE13" s="74"/>
      <c r="KUF13" s="85"/>
      <c r="KUG13" s="74"/>
      <c r="KUH13" s="74"/>
      <c r="KUI13" s="85"/>
      <c r="KUJ13" s="74"/>
      <c r="KUK13" s="74"/>
      <c r="KUL13" s="85"/>
      <c r="KUM13" s="80"/>
      <c r="KUN13" s="80"/>
      <c r="KUO13" s="85"/>
      <c r="KUP13" s="77"/>
      <c r="KUQ13" s="74"/>
      <c r="KUR13" s="74"/>
      <c r="KUS13" s="85"/>
      <c r="KUT13" s="74"/>
      <c r="KUU13" s="74"/>
      <c r="KUV13" s="85"/>
      <c r="KUW13" s="74"/>
      <c r="KUX13" s="74"/>
      <c r="KUY13" s="85"/>
      <c r="KUZ13" s="74"/>
      <c r="KVA13" s="74"/>
      <c r="KVB13" s="85"/>
      <c r="KVC13" s="80"/>
      <c r="KVD13" s="80"/>
      <c r="KVE13" s="85"/>
      <c r="KVF13" s="77"/>
      <c r="KVG13" s="74"/>
      <c r="KVH13" s="74"/>
      <c r="KVI13" s="85"/>
      <c r="KVJ13" s="74"/>
      <c r="KVK13" s="74"/>
      <c r="KVL13" s="85"/>
      <c r="KVM13" s="74"/>
      <c r="KVN13" s="74"/>
      <c r="KVO13" s="85"/>
      <c r="KVP13" s="74"/>
      <c r="KVQ13" s="74"/>
      <c r="KVR13" s="85"/>
      <c r="KVS13" s="80"/>
      <c r="KVT13" s="80"/>
      <c r="KVU13" s="85"/>
      <c r="KVV13" s="77"/>
      <c r="KVW13" s="74"/>
      <c r="KVX13" s="74"/>
      <c r="KVY13" s="85"/>
      <c r="KVZ13" s="74"/>
      <c r="KWA13" s="74"/>
      <c r="KWB13" s="85"/>
      <c r="KWC13" s="74"/>
      <c r="KWD13" s="74"/>
      <c r="KWE13" s="85"/>
      <c r="KWF13" s="74"/>
      <c r="KWG13" s="74"/>
      <c r="KWH13" s="85"/>
      <c r="KWI13" s="80"/>
      <c r="KWJ13" s="80"/>
      <c r="KWK13" s="85"/>
      <c r="KWL13" s="77"/>
      <c r="KWM13" s="74"/>
      <c r="KWN13" s="74"/>
      <c r="KWO13" s="85"/>
      <c r="KWP13" s="74"/>
      <c r="KWQ13" s="74"/>
      <c r="KWR13" s="85"/>
      <c r="KWS13" s="74"/>
      <c r="KWT13" s="74"/>
      <c r="KWU13" s="85"/>
      <c r="KWV13" s="74"/>
      <c r="KWW13" s="74"/>
      <c r="KWX13" s="85"/>
      <c r="KWY13" s="80"/>
      <c r="KWZ13" s="80"/>
      <c r="KXA13" s="85"/>
      <c r="KXB13" s="77"/>
      <c r="KXC13" s="74"/>
      <c r="KXD13" s="74"/>
      <c r="KXE13" s="85"/>
      <c r="KXF13" s="74"/>
      <c r="KXG13" s="74"/>
      <c r="KXH13" s="85"/>
      <c r="KXI13" s="74"/>
      <c r="KXJ13" s="74"/>
      <c r="KXK13" s="85"/>
      <c r="KXL13" s="74"/>
      <c r="KXM13" s="74"/>
      <c r="KXN13" s="85"/>
      <c r="KXO13" s="80"/>
      <c r="KXP13" s="80"/>
      <c r="KXQ13" s="85"/>
      <c r="KXR13" s="77"/>
      <c r="KXS13" s="74"/>
      <c r="KXT13" s="74"/>
      <c r="KXU13" s="85"/>
      <c r="KXV13" s="74"/>
      <c r="KXW13" s="74"/>
      <c r="KXX13" s="85"/>
      <c r="KXY13" s="74"/>
      <c r="KXZ13" s="74"/>
      <c r="KYA13" s="85"/>
      <c r="KYB13" s="74"/>
      <c r="KYC13" s="74"/>
      <c r="KYD13" s="85"/>
      <c r="KYE13" s="80"/>
      <c r="KYF13" s="80"/>
      <c r="KYG13" s="85"/>
      <c r="KYH13" s="77"/>
      <c r="KYI13" s="74"/>
      <c r="KYJ13" s="74"/>
      <c r="KYK13" s="85"/>
      <c r="KYL13" s="74"/>
      <c r="KYM13" s="74"/>
      <c r="KYN13" s="85"/>
      <c r="KYO13" s="74"/>
      <c r="KYP13" s="74"/>
      <c r="KYQ13" s="85"/>
      <c r="KYR13" s="74"/>
      <c r="KYS13" s="74"/>
      <c r="KYT13" s="85"/>
      <c r="KYU13" s="80"/>
      <c r="KYV13" s="80"/>
      <c r="KYW13" s="85"/>
      <c r="KYX13" s="77"/>
      <c r="KYY13" s="74"/>
      <c r="KYZ13" s="74"/>
      <c r="KZA13" s="85"/>
      <c r="KZB13" s="74"/>
      <c r="KZC13" s="74"/>
      <c r="KZD13" s="85"/>
      <c r="KZE13" s="74"/>
      <c r="KZF13" s="74"/>
      <c r="KZG13" s="85"/>
      <c r="KZH13" s="74"/>
      <c r="KZI13" s="74"/>
      <c r="KZJ13" s="85"/>
      <c r="KZK13" s="80"/>
      <c r="KZL13" s="80"/>
      <c r="KZM13" s="85"/>
      <c r="KZN13" s="77"/>
      <c r="KZO13" s="74"/>
      <c r="KZP13" s="74"/>
      <c r="KZQ13" s="85"/>
      <c r="KZR13" s="74"/>
      <c r="KZS13" s="74"/>
      <c r="KZT13" s="85"/>
      <c r="KZU13" s="74"/>
      <c r="KZV13" s="74"/>
      <c r="KZW13" s="85"/>
      <c r="KZX13" s="74"/>
      <c r="KZY13" s="74"/>
      <c r="KZZ13" s="85"/>
      <c r="LAA13" s="80"/>
      <c r="LAB13" s="80"/>
      <c r="LAC13" s="85"/>
      <c r="LAD13" s="77"/>
      <c r="LAE13" s="74"/>
      <c r="LAF13" s="74"/>
      <c r="LAG13" s="85"/>
      <c r="LAH13" s="74"/>
      <c r="LAI13" s="74"/>
      <c r="LAJ13" s="85"/>
      <c r="LAK13" s="74"/>
      <c r="LAL13" s="74"/>
      <c r="LAM13" s="85"/>
      <c r="LAN13" s="74"/>
      <c r="LAO13" s="74"/>
      <c r="LAP13" s="85"/>
      <c r="LAQ13" s="80"/>
      <c r="LAR13" s="80"/>
      <c r="LAS13" s="85"/>
      <c r="LAT13" s="77"/>
      <c r="LAU13" s="74"/>
      <c r="LAV13" s="74"/>
      <c r="LAW13" s="85"/>
      <c r="LAX13" s="74"/>
      <c r="LAY13" s="74"/>
      <c r="LAZ13" s="85"/>
      <c r="LBA13" s="74"/>
      <c r="LBB13" s="74"/>
      <c r="LBC13" s="85"/>
      <c r="LBD13" s="74"/>
      <c r="LBE13" s="74"/>
      <c r="LBF13" s="85"/>
      <c r="LBG13" s="80"/>
      <c r="LBH13" s="80"/>
      <c r="LBI13" s="85"/>
      <c r="LBJ13" s="77"/>
      <c r="LBK13" s="74"/>
      <c r="LBL13" s="74"/>
      <c r="LBM13" s="85"/>
      <c r="LBN13" s="74"/>
      <c r="LBO13" s="74"/>
      <c r="LBP13" s="85"/>
      <c r="LBQ13" s="74"/>
      <c r="LBR13" s="74"/>
      <c r="LBS13" s="85"/>
      <c r="LBT13" s="74"/>
      <c r="LBU13" s="74"/>
      <c r="LBV13" s="85"/>
      <c r="LBW13" s="80"/>
      <c r="LBX13" s="80"/>
      <c r="LBY13" s="85"/>
      <c r="LBZ13" s="77"/>
      <c r="LCA13" s="74"/>
      <c r="LCB13" s="74"/>
      <c r="LCC13" s="85"/>
      <c r="LCD13" s="74"/>
      <c r="LCE13" s="74"/>
      <c r="LCF13" s="85"/>
      <c r="LCG13" s="74"/>
      <c r="LCH13" s="74"/>
      <c r="LCI13" s="85"/>
      <c r="LCJ13" s="74"/>
      <c r="LCK13" s="74"/>
      <c r="LCL13" s="85"/>
      <c r="LCM13" s="80"/>
      <c r="LCN13" s="80"/>
      <c r="LCO13" s="85"/>
      <c r="LCP13" s="77"/>
      <c r="LCQ13" s="74"/>
      <c r="LCR13" s="74"/>
      <c r="LCS13" s="85"/>
      <c r="LCT13" s="74"/>
      <c r="LCU13" s="74"/>
      <c r="LCV13" s="85"/>
      <c r="LCW13" s="74"/>
      <c r="LCX13" s="74"/>
      <c r="LCY13" s="85"/>
      <c r="LCZ13" s="74"/>
      <c r="LDA13" s="74"/>
      <c r="LDB13" s="85"/>
      <c r="LDC13" s="80"/>
      <c r="LDD13" s="80"/>
      <c r="LDE13" s="85"/>
      <c r="LDF13" s="77"/>
      <c r="LDG13" s="74"/>
      <c r="LDH13" s="74"/>
      <c r="LDI13" s="85"/>
      <c r="LDJ13" s="74"/>
      <c r="LDK13" s="74"/>
      <c r="LDL13" s="85"/>
      <c r="LDM13" s="74"/>
      <c r="LDN13" s="74"/>
      <c r="LDO13" s="85"/>
      <c r="LDP13" s="74"/>
      <c r="LDQ13" s="74"/>
      <c r="LDR13" s="85"/>
      <c r="LDS13" s="80"/>
      <c r="LDT13" s="80"/>
      <c r="LDU13" s="85"/>
      <c r="LDV13" s="77"/>
      <c r="LDW13" s="74"/>
      <c r="LDX13" s="74"/>
      <c r="LDY13" s="85"/>
      <c r="LDZ13" s="74"/>
      <c r="LEA13" s="74"/>
      <c r="LEB13" s="85"/>
      <c r="LEC13" s="74"/>
      <c r="LED13" s="74"/>
      <c r="LEE13" s="85"/>
      <c r="LEF13" s="74"/>
      <c r="LEG13" s="74"/>
      <c r="LEH13" s="85"/>
      <c r="LEI13" s="80"/>
      <c r="LEJ13" s="80"/>
      <c r="LEK13" s="85"/>
      <c r="LEL13" s="77"/>
      <c r="LEM13" s="74"/>
      <c r="LEN13" s="74"/>
      <c r="LEO13" s="85"/>
      <c r="LEP13" s="74"/>
      <c r="LEQ13" s="74"/>
      <c r="LER13" s="85"/>
      <c r="LES13" s="74"/>
      <c r="LET13" s="74"/>
      <c r="LEU13" s="85"/>
      <c r="LEV13" s="74"/>
      <c r="LEW13" s="74"/>
      <c r="LEX13" s="85"/>
      <c r="LEY13" s="80"/>
      <c r="LEZ13" s="80"/>
      <c r="LFA13" s="85"/>
      <c r="LFB13" s="77"/>
      <c r="LFC13" s="74"/>
      <c r="LFD13" s="74"/>
      <c r="LFE13" s="85"/>
      <c r="LFF13" s="74"/>
      <c r="LFG13" s="74"/>
      <c r="LFH13" s="85"/>
      <c r="LFI13" s="74"/>
      <c r="LFJ13" s="74"/>
      <c r="LFK13" s="85"/>
      <c r="LFL13" s="74"/>
      <c r="LFM13" s="74"/>
      <c r="LFN13" s="85"/>
      <c r="LFO13" s="80"/>
      <c r="LFP13" s="80"/>
      <c r="LFQ13" s="85"/>
      <c r="LFR13" s="77"/>
      <c r="LFS13" s="74"/>
      <c r="LFT13" s="74"/>
      <c r="LFU13" s="85"/>
      <c r="LFV13" s="74"/>
      <c r="LFW13" s="74"/>
      <c r="LFX13" s="85"/>
      <c r="LFY13" s="74"/>
      <c r="LFZ13" s="74"/>
      <c r="LGA13" s="85"/>
      <c r="LGB13" s="74"/>
      <c r="LGC13" s="74"/>
      <c r="LGD13" s="85"/>
      <c r="LGE13" s="80"/>
      <c r="LGF13" s="80"/>
      <c r="LGG13" s="85"/>
      <c r="LGH13" s="77"/>
      <c r="LGI13" s="74"/>
      <c r="LGJ13" s="74"/>
      <c r="LGK13" s="85"/>
      <c r="LGL13" s="74"/>
      <c r="LGM13" s="74"/>
      <c r="LGN13" s="85"/>
      <c r="LGO13" s="74"/>
      <c r="LGP13" s="74"/>
      <c r="LGQ13" s="85"/>
      <c r="LGR13" s="74"/>
      <c r="LGS13" s="74"/>
      <c r="LGT13" s="85"/>
      <c r="LGU13" s="80"/>
      <c r="LGV13" s="80"/>
      <c r="LGW13" s="85"/>
      <c r="LGX13" s="77"/>
      <c r="LGY13" s="74"/>
      <c r="LGZ13" s="74"/>
      <c r="LHA13" s="85"/>
      <c r="LHB13" s="74"/>
      <c r="LHC13" s="74"/>
      <c r="LHD13" s="85"/>
      <c r="LHE13" s="74"/>
      <c r="LHF13" s="74"/>
      <c r="LHG13" s="85"/>
      <c r="LHH13" s="74"/>
      <c r="LHI13" s="74"/>
      <c r="LHJ13" s="85"/>
      <c r="LHK13" s="80"/>
      <c r="LHL13" s="80"/>
      <c r="LHM13" s="85"/>
      <c r="LHN13" s="77"/>
      <c r="LHO13" s="74"/>
      <c r="LHP13" s="74"/>
      <c r="LHQ13" s="85"/>
      <c r="LHR13" s="74"/>
      <c r="LHS13" s="74"/>
      <c r="LHT13" s="85"/>
      <c r="LHU13" s="74"/>
      <c r="LHV13" s="74"/>
      <c r="LHW13" s="85"/>
      <c r="LHX13" s="74"/>
      <c r="LHY13" s="74"/>
      <c r="LHZ13" s="85"/>
      <c r="LIA13" s="80"/>
      <c r="LIB13" s="80"/>
      <c r="LIC13" s="85"/>
      <c r="LID13" s="77"/>
      <c r="LIE13" s="74"/>
      <c r="LIF13" s="74"/>
      <c r="LIG13" s="85"/>
      <c r="LIH13" s="74"/>
      <c r="LII13" s="74"/>
      <c r="LIJ13" s="85"/>
      <c r="LIK13" s="74"/>
      <c r="LIL13" s="74"/>
      <c r="LIM13" s="85"/>
      <c r="LIN13" s="74"/>
      <c r="LIO13" s="74"/>
      <c r="LIP13" s="85"/>
      <c r="LIQ13" s="80"/>
      <c r="LIR13" s="80"/>
      <c r="LIS13" s="85"/>
      <c r="LIT13" s="77"/>
      <c r="LIU13" s="74"/>
      <c r="LIV13" s="74"/>
      <c r="LIW13" s="85"/>
      <c r="LIX13" s="74"/>
      <c r="LIY13" s="74"/>
      <c r="LIZ13" s="85"/>
      <c r="LJA13" s="74"/>
      <c r="LJB13" s="74"/>
      <c r="LJC13" s="85"/>
      <c r="LJD13" s="74"/>
      <c r="LJE13" s="74"/>
      <c r="LJF13" s="85"/>
      <c r="LJG13" s="80"/>
      <c r="LJH13" s="80"/>
      <c r="LJI13" s="85"/>
      <c r="LJJ13" s="77"/>
      <c r="LJK13" s="74"/>
      <c r="LJL13" s="74"/>
      <c r="LJM13" s="85"/>
      <c r="LJN13" s="74"/>
      <c r="LJO13" s="74"/>
      <c r="LJP13" s="85"/>
      <c r="LJQ13" s="74"/>
      <c r="LJR13" s="74"/>
      <c r="LJS13" s="85"/>
      <c r="LJT13" s="74"/>
      <c r="LJU13" s="74"/>
      <c r="LJV13" s="85"/>
      <c r="LJW13" s="80"/>
      <c r="LJX13" s="80"/>
      <c r="LJY13" s="85"/>
      <c r="LJZ13" s="77"/>
      <c r="LKA13" s="74"/>
      <c r="LKB13" s="74"/>
      <c r="LKC13" s="85"/>
      <c r="LKD13" s="74"/>
      <c r="LKE13" s="74"/>
      <c r="LKF13" s="85"/>
      <c r="LKG13" s="74"/>
      <c r="LKH13" s="74"/>
      <c r="LKI13" s="85"/>
      <c r="LKJ13" s="74"/>
      <c r="LKK13" s="74"/>
      <c r="LKL13" s="85"/>
      <c r="LKM13" s="80"/>
      <c r="LKN13" s="80"/>
      <c r="LKO13" s="85"/>
      <c r="LKP13" s="77"/>
      <c r="LKQ13" s="74"/>
      <c r="LKR13" s="74"/>
      <c r="LKS13" s="85"/>
      <c r="LKT13" s="74"/>
      <c r="LKU13" s="74"/>
      <c r="LKV13" s="85"/>
      <c r="LKW13" s="74"/>
      <c r="LKX13" s="74"/>
      <c r="LKY13" s="85"/>
      <c r="LKZ13" s="74"/>
      <c r="LLA13" s="74"/>
      <c r="LLB13" s="85"/>
      <c r="LLC13" s="80"/>
      <c r="LLD13" s="80"/>
      <c r="LLE13" s="85"/>
      <c r="LLF13" s="77"/>
      <c r="LLG13" s="74"/>
      <c r="LLH13" s="74"/>
      <c r="LLI13" s="85"/>
      <c r="LLJ13" s="74"/>
      <c r="LLK13" s="74"/>
      <c r="LLL13" s="85"/>
      <c r="LLM13" s="74"/>
      <c r="LLN13" s="74"/>
      <c r="LLO13" s="85"/>
      <c r="LLP13" s="74"/>
      <c r="LLQ13" s="74"/>
      <c r="LLR13" s="85"/>
      <c r="LLS13" s="80"/>
      <c r="LLT13" s="80"/>
      <c r="LLU13" s="85"/>
      <c r="LLV13" s="77"/>
      <c r="LLW13" s="74"/>
      <c r="LLX13" s="74"/>
      <c r="LLY13" s="85"/>
      <c r="LLZ13" s="74"/>
      <c r="LMA13" s="74"/>
      <c r="LMB13" s="85"/>
      <c r="LMC13" s="74"/>
      <c r="LMD13" s="74"/>
      <c r="LME13" s="85"/>
      <c r="LMF13" s="74"/>
      <c r="LMG13" s="74"/>
      <c r="LMH13" s="85"/>
      <c r="LMI13" s="80"/>
      <c r="LMJ13" s="80"/>
      <c r="LMK13" s="85"/>
      <c r="LML13" s="77"/>
      <c r="LMM13" s="74"/>
      <c r="LMN13" s="74"/>
      <c r="LMO13" s="85"/>
      <c r="LMP13" s="74"/>
      <c r="LMQ13" s="74"/>
      <c r="LMR13" s="85"/>
      <c r="LMS13" s="74"/>
      <c r="LMT13" s="74"/>
      <c r="LMU13" s="85"/>
      <c r="LMV13" s="74"/>
      <c r="LMW13" s="74"/>
      <c r="LMX13" s="85"/>
      <c r="LMY13" s="80"/>
      <c r="LMZ13" s="80"/>
      <c r="LNA13" s="85"/>
      <c r="LNB13" s="77"/>
      <c r="LNC13" s="74"/>
      <c r="LND13" s="74"/>
      <c r="LNE13" s="85"/>
      <c r="LNF13" s="74"/>
      <c r="LNG13" s="74"/>
      <c r="LNH13" s="85"/>
      <c r="LNI13" s="74"/>
      <c r="LNJ13" s="74"/>
      <c r="LNK13" s="85"/>
      <c r="LNL13" s="74"/>
      <c r="LNM13" s="74"/>
      <c r="LNN13" s="85"/>
      <c r="LNO13" s="80"/>
      <c r="LNP13" s="80"/>
      <c r="LNQ13" s="85"/>
      <c r="LNR13" s="77"/>
      <c r="LNS13" s="74"/>
      <c r="LNT13" s="74"/>
      <c r="LNU13" s="85"/>
      <c r="LNV13" s="74"/>
      <c r="LNW13" s="74"/>
      <c r="LNX13" s="85"/>
      <c r="LNY13" s="74"/>
      <c r="LNZ13" s="74"/>
      <c r="LOA13" s="85"/>
      <c r="LOB13" s="74"/>
      <c r="LOC13" s="74"/>
      <c r="LOD13" s="85"/>
      <c r="LOE13" s="80"/>
      <c r="LOF13" s="80"/>
      <c r="LOG13" s="85"/>
      <c r="LOH13" s="77"/>
      <c r="LOI13" s="74"/>
      <c r="LOJ13" s="74"/>
      <c r="LOK13" s="85"/>
      <c r="LOL13" s="74"/>
      <c r="LOM13" s="74"/>
      <c r="LON13" s="85"/>
      <c r="LOO13" s="74"/>
      <c r="LOP13" s="74"/>
      <c r="LOQ13" s="85"/>
      <c r="LOR13" s="74"/>
      <c r="LOS13" s="74"/>
      <c r="LOT13" s="85"/>
      <c r="LOU13" s="80"/>
      <c r="LOV13" s="80"/>
      <c r="LOW13" s="85"/>
      <c r="LOX13" s="77"/>
      <c r="LOY13" s="74"/>
      <c r="LOZ13" s="74"/>
      <c r="LPA13" s="85"/>
      <c r="LPB13" s="74"/>
      <c r="LPC13" s="74"/>
      <c r="LPD13" s="85"/>
      <c r="LPE13" s="74"/>
      <c r="LPF13" s="74"/>
      <c r="LPG13" s="85"/>
      <c r="LPH13" s="74"/>
      <c r="LPI13" s="74"/>
      <c r="LPJ13" s="85"/>
      <c r="LPK13" s="80"/>
      <c r="LPL13" s="80"/>
      <c r="LPM13" s="85"/>
      <c r="LPN13" s="77"/>
      <c r="LPO13" s="74"/>
      <c r="LPP13" s="74"/>
      <c r="LPQ13" s="85"/>
      <c r="LPR13" s="74"/>
      <c r="LPS13" s="74"/>
      <c r="LPT13" s="85"/>
      <c r="LPU13" s="74"/>
      <c r="LPV13" s="74"/>
      <c r="LPW13" s="85"/>
      <c r="LPX13" s="74"/>
      <c r="LPY13" s="74"/>
      <c r="LPZ13" s="85"/>
      <c r="LQA13" s="80"/>
      <c r="LQB13" s="80"/>
      <c r="LQC13" s="85"/>
      <c r="LQD13" s="77"/>
      <c r="LQE13" s="74"/>
      <c r="LQF13" s="74"/>
      <c r="LQG13" s="85"/>
      <c r="LQH13" s="74"/>
      <c r="LQI13" s="74"/>
      <c r="LQJ13" s="85"/>
      <c r="LQK13" s="74"/>
      <c r="LQL13" s="74"/>
      <c r="LQM13" s="85"/>
      <c r="LQN13" s="74"/>
      <c r="LQO13" s="74"/>
      <c r="LQP13" s="85"/>
      <c r="LQQ13" s="80"/>
      <c r="LQR13" s="80"/>
      <c r="LQS13" s="85"/>
      <c r="LQT13" s="77"/>
      <c r="LQU13" s="74"/>
      <c r="LQV13" s="74"/>
      <c r="LQW13" s="85"/>
      <c r="LQX13" s="74"/>
      <c r="LQY13" s="74"/>
      <c r="LQZ13" s="85"/>
      <c r="LRA13" s="74"/>
      <c r="LRB13" s="74"/>
      <c r="LRC13" s="85"/>
      <c r="LRD13" s="74"/>
      <c r="LRE13" s="74"/>
      <c r="LRF13" s="85"/>
      <c r="LRG13" s="80"/>
      <c r="LRH13" s="80"/>
      <c r="LRI13" s="85"/>
      <c r="LRJ13" s="77"/>
      <c r="LRK13" s="74"/>
      <c r="LRL13" s="74"/>
      <c r="LRM13" s="85"/>
      <c r="LRN13" s="74"/>
      <c r="LRO13" s="74"/>
      <c r="LRP13" s="85"/>
      <c r="LRQ13" s="74"/>
      <c r="LRR13" s="74"/>
      <c r="LRS13" s="85"/>
      <c r="LRT13" s="74"/>
      <c r="LRU13" s="74"/>
      <c r="LRV13" s="85"/>
      <c r="LRW13" s="80"/>
      <c r="LRX13" s="80"/>
      <c r="LRY13" s="85"/>
      <c r="LRZ13" s="77"/>
      <c r="LSA13" s="74"/>
      <c r="LSB13" s="74"/>
      <c r="LSC13" s="85"/>
      <c r="LSD13" s="74"/>
      <c r="LSE13" s="74"/>
      <c r="LSF13" s="85"/>
      <c r="LSG13" s="74"/>
      <c r="LSH13" s="74"/>
      <c r="LSI13" s="85"/>
      <c r="LSJ13" s="74"/>
      <c r="LSK13" s="74"/>
      <c r="LSL13" s="85"/>
      <c r="LSM13" s="80"/>
      <c r="LSN13" s="80"/>
      <c r="LSO13" s="85"/>
      <c r="LSP13" s="77"/>
      <c r="LSQ13" s="74"/>
      <c r="LSR13" s="74"/>
      <c r="LSS13" s="85"/>
      <c r="LST13" s="74"/>
      <c r="LSU13" s="74"/>
      <c r="LSV13" s="85"/>
      <c r="LSW13" s="74"/>
      <c r="LSX13" s="74"/>
      <c r="LSY13" s="85"/>
      <c r="LSZ13" s="74"/>
      <c r="LTA13" s="74"/>
      <c r="LTB13" s="85"/>
      <c r="LTC13" s="80"/>
      <c r="LTD13" s="80"/>
      <c r="LTE13" s="85"/>
      <c r="LTF13" s="77"/>
      <c r="LTG13" s="74"/>
      <c r="LTH13" s="74"/>
      <c r="LTI13" s="85"/>
      <c r="LTJ13" s="74"/>
      <c r="LTK13" s="74"/>
      <c r="LTL13" s="85"/>
      <c r="LTM13" s="74"/>
      <c r="LTN13" s="74"/>
      <c r="LTO13" s="85"/>
      <c r="LTP13" s="74"/>
      <c r="LTQ13" s="74"/>
      <c r="LTR13" s="85"/>
      <c r="LTS13" s="80"/>
      <c r="LTT13" s="80"/>
      <c r="LTU13" s="85"/>
      <c r="LTV13" s="77"/>
      <c r="LTW13" s="74"/>
      <c r="LTX13" s="74"/>
      <c r="LTY13" s="85"/>
      <c r="LTZ13" s="74"/>
      <c r="LUA13" s="74"/>
      <c r="LUB13" s="85"/>
      <c r="LUC13" s="74"/>
      <c r="LUD13" s="74"/>
      <c r="LUE13" s="85"/>
      <c r="LUF13" s="74"/>
      <c r="LUG13" s="74"/>
      <c r="LUH13" s="85"/>
      <c r="LUI13" s="80"/>
      <c r="LUJ13" s="80"/>
      <c r="LUK13" s="85"/>
      <c r="LUL13" s="77"/>
      <c r="LUM13" s="74"/>
      <c r="LUN13" s="74"/>
      <c r="LUO13" s="85"/>
      <c r="LUP13" s="74"/>
      <c r="LUQ13" s="74"/>
      <c r="LUR13" s="85"/>
      <c r="LUS13" s="74"/>
      <c r="LUT13" s="74"/>
      <c r="LUU13" s="85"/>
      <c r="LUV13" s="74"/>
      <c r="LUW13" s="74"/>
      <c r="LUX13" s="85"/>
      <c r="LUY13" s="80"/>
      <c r="LUZ13" s="80"/>
      <c r="LVA13" s="85"/>
      <c r="LVB13" s="77"/>
      <c r="LVC13" s="74"/>
      <c r="LVD13" s="74"/>
      <c r="LVE13" s="85"/>
      <c r="LVF13" s="74"/>
      <c r="LVG13" s="74"/>
      <c r="LVH13" s="85"/>
      <c r="LVI13" s="74"/>
      <c r="LVJ13" s="74"/>
      <c r="LVK13" s="85"/>
      <c r="LVL13" s="74"/>
      <c r="LVM13" s="74"/>
      <c r="LVN13" s="85"/>
      <c r="LVO13" s="80"/>
      <c r="LVP13" s="80"/>
      <c r="LVQ13" s="85"/>
      <c r="LVR13" s="77"/>
      <c r="LVS13" s="74"/>
      <c r="LVT13" s="74"/>
      <c r="LVU13" s="85"/>
      <c r="LVV13" s="74"/>
      <c r="LVW13" s="74"/>
      <c r="LVX13" s="85"/>
      <c r="LVY13" s="74"/>
      <c r="LVZ13" s="74"/>
      <c r="LWA13" s="85"/>
      <c r="LWB13" s="74"/>
      <c r="LWC13" s="74"/>
      <c r="LWD13" s="85"/>
      <c r="LWE13" s="80"/>
      <c r="LWF13" s="80"/>
      <c r="LWG13" s="85"/>
      <c r="LWH13" s="77"/>
      <c r="LWI13" s="74"/>
      <c r="LWJ13" s="74"/>
      <c r="LWK13" s="85"/>
      <c r="LWL13" s="74"/>
      <c r="LWM13" s="74"/>
      <c r="LWN13" s="85"/>
      <c r="LWO13" s="74"/>
      <c r="LWP13" s="74"/>
      <c r="LWQ13" s="85"/>
      <c r="LWR13" s="74"/>
      <c r="LWS13" s="74"/>
      <c r="LWT13" s="85"/>
      <c r="LWU13" s="80"/>
      <c r="LWV13" s="80"/>
      <c r="LWW13" s="85"/>
      <c r="LWX13" s="77"/>
      <c r="LWY13" s="74"/>
      <c r="LWZ13" s="74"/>
      <c r="LXA13" s="85"/>
      <c r="LXB13" s="74"/>
      <c r="LXC13" s="74"/>
      <c r="LXD13" s="85"/>
      <c r="LXE13" s="74"/>
      <c r="LXF13" s="74"/>
      <c r="LXG13" s="85"/>
      <c r="LXH13" s="74"/>
      <c r="LXI13" s="74"/>
      <c r="LXJ13" s="85"/>
      <c r="LXK13" s="80"/>
      <c r="LXL13" s="80"/>
      <c r="LXM13" s="85"/>
      <c r="LXN13" s="77"/>
      <c r="LXO13" s="74"/>
      <c r="LXP13" s="74"/>
      <c r="LXQ13" s="85"/>
      <c r="LXR13" s="74"/>
      <c r="LXS13" s="74"/>
      <c r="LXT13" s="85"/>
      <c r="LXU13" s="74"/>
      <c r="LXV13" s="74"/>
      <c r="LXW13" s="85"/>
      <c r="LXX13" s="74"/>
      <c r="LXY13" s="74"/>
      <c r="LXZ13" s="85"/>
      <c r="LYA13" s="80"/>
      <c r="LYB13" s="80"/>
      <c r="LYC13" s="85"/>
      <c r="LYD13" s="77"/>
      <c r="LYE13" s="74"/>
      <c r="LYF13" s="74"/>
      <c r="LYG13" s="85"/>
      <c r="LYH13" s="74"/>
      <c r="LYI13" s="74"/>
      <c r="LYJ13" s="85"/>
      <c r="LYK13" s="74"/>
      <c r="LYL13" s="74"/>
      <c r="LYM13" s="85"/>
      <c r="LYN13" s="74"/>
      <c r="LYO13" s="74"/>
      <c r="LYP13" s="85"/>
      <c r="LYQ13" s="80"/>
      <c r="LYR13" s="80"/>
      <c r="LYS13" s="85"/>
      <c r="LYT13" s="77"/>
      <c r="LYU13" s="74"/>
      <c r="LYV13" s="74"/>
      <c r="LYW13" s="85"/>
      <c r="LYX13" s="74"/>
      <c r="LYY13" s="74"/>
      <c r="LYZ13" s="85"/>
      <c r="LZA13" s="74"/>
      <c r="LZB13" s="74"/>
      <c r="LZC13" s="85"/>
      <c r="LZD13" s="74"/>
      <c r="LZE13" s="74"/>
      <c r="LZF13" s="85"/>
      <c r="LZG13" s="80"/>
      <c r="LZH13" s="80"/>
      <c r="LZI13" s="85"/>
      <c r="LZJ13" s="77"/>
      <c r="LZK13" s="74"/>
      <c r="LZL13" s="74"/>
      <c r="LZM13" s="85"/>
      <c r="LZN13" s="74"/>
      <c r="LZO13" s="74"/>
      <c r="LZP13" s="85"/>
      <c r="LZQ13" s="74"/>
      <c r="LZR13" s="74"/>
      <c r="LZS13" s="85"/>
      <c r="LZT13" s="74"/>
      <c r="LZU13" s="74"/>
      <c r="LZV13" s="85"/>
      <c r="LZW13" s="80"/>
      <c r="LZX13" s="80"/>
      <c r="LZY13" s="85"/>
      <c r="LZZ13" s="77"/>
      <c r="MAA13" s="74"/>
      <c r="MAB13" s="74"/>
      <c r="MAC13" s="85"/>
      <c r="MAD13" s="74"/>
      <c r="MAE13" s="74"/>
      <c r="MAF13" s="85"/>
      <c r="MAG13" s="74"/>
      <c r="MAH13" s="74"/>
      <c r="MAI13" s="85"/>
      <c r="MAJ13" s="74"/>
      <c r="MAK13" s="74"/>
      <c r="MAL13" s="85"/>
      <c r="MAM13" s="80"/>
      <c r="MAN13" s="80"/>
      <c r="MAO13" s="85"/>
      <c r="MAP13" s="77"/>
      <c r="MAQ13" s="74"/>
      <c r="MAR13" s="74"/>
      <c r="MAS13" s="85"/>
      <c r="MAT13" s="74"/>
      <c r="MAU13" s="74"/>
      <c r="MAV13" s="85"/>
      <c r="MAW13" s="74"/>
      <c r="MAX13" s="74"/>
      <c r="MAY13" s="85"/>
      <c r="MAZ13" s="74"/>
      <c r="MBA13" s="74"/>
      <c r="MBB13" s="85"/>
      <c r="MBC13" s="80"/>
      <c r="MBD13" s="80"/>
      <c r="MBE13" s="85"/>
      <c r="MBF13" s="77"/>
      <c r="MBG13" s="74"/>
      <c r="MBH13" s="74"/>
      <c r="MBI13" s="85"/>
      <c r="MBJ13" s="74"/>
      <c r="MBK13" s="74"/>
      <c r="MBL13" s="85"/>
      <c r="MBM13" s="74"/>
      <c r="MBN13" s="74"/>
      <c r="MBO13" s="85"/>
      <c r="MBP13" s="74"/>
      <c r="MBQ13" s="74"/>
      <c r="MBR13" s="85"/>
      <c r="MBS13" s="80"/>
      <c r="MBT13" s="80"/>
      <c r="MBU13" s="85"/>
      <c r="MBV13" s="77"/>
      <c r="MBW13" s="74"/>
      <c r="MBX13" s="74"/>
      <c r="MBY13" s="85"/>
      <c r="MBZ13" s="74"/>
      <c r="MCA13" s="74"/>
      <c r="MCB13" s="85"/>
      <c r="MCC13" s="74"/>
      <c r="MCD13" s="74"/>
      <c r="MCE13" s="85"/>
      <c r="MCF13" s="74"/>
      <c r="MCG13" s="74"/>
      <c r="MCH13" s="85"/>
      <c r="MCI13" s="80"/>
      <c r="MCJ13" s="80"/>
      <c r="MCK13" s="85"/>
      <c r="MCL13" s="77"/>
      <c r="MCM13" s="74"/>
      <c r="MCN13" s="74"/>
      <c r="MCO13" s="85"/>
      <c r="MCP13" s="74"/>
      <c r="MCQ13" s="74"/>
      <c r="MCR13" s="85"/>
      <c r="MCS13" s="74"/>
      <c r="MCT13" s="74"/>
      <c r="MCU13" s="85"/>
      <c r="MCV13" s="74"/>
      <c r="MCW13" s="74"/>
      <c r="MCX13" s="85"/>
      <c r="MCY13" s="80"/>
      <c r="MCZ13" s="80"/>
      <c r="MDA13" s="85"/>
      <c r="MDB13" s="77"/>
      <c r="MDC13" s="74"/>
      <c r="MDD13" s="74"/>
      <c r="MDE13" s="85"/>
      <c r="MDF13" s="74"/>
      <c r="MDG13" s="74"/>
      <c r="MDH13" s="85"/>
      <c r="MDI13" s="74"/>
      <c r="MDJ13" s="74"/>
      <c r="MDK13" s="85"/>
      <c r="MDL13" s="74"/>
      <c r="MDM13" s="74"/>
      <c r="MDN13" s="85"/>
      <c r="MDO13" s="80"/>
      <c r="MDP13" s="80"/>
      <c r="MDQ13" s="85"/>
      <c r="MDR13" s="77"/>
      <c r="MDS13" s="74"/>
      <c r="MDT13" s="74"/>
      <c r="MDU13" s="85"/>
      <c r="MDV13" s="74"/>
      <c r="MDW13" s="74"/>
      <c r="MDX13" s="85"/>
      <c r="MDY13" s="74"/>
      <c r="MDZ13" s="74"/>
      <c r="MEA13" s="85"/>
      <c r="MEB13" s="74"/>
      <c r="MEC13" s="74"/>
      <c r="MED13" s="85"/>
      <c r="MEE13" s="80"/>
      <c r="MEF13" s="80"/>
      <c r="MEG13" s="85"/>
      <c r="MEH13" s="77"/>
      <c r="MEI13" s="74"/>
      <c r="MEJ13" s="74"/>
      <c r="MEK13" s="85"/>
      <c r="MEL13" s="74"/>
      <c r="MEM13" s="74"/>
      <c r="MEN13" s="85"/>
      <c r="MEO13" s="74"/>
      <c r="MEP13" s="74"/>
      <c r="MEQ13" s="85"/>
      <c r="MER13" s="74"/>
      <c r="MES13" s="74"/>
      <c r="MET13" s="85"/>
      <c r="MEU13" s="80"/>
      <c r="MEV13" s="80"/>
      <c r="MEW13" s="85"/>
      <c r="MEX13" s="77"/>
      <c r="MEY13" s="74"/>
      <c r="MEZ13" s="74"/>
      <c r="MFA13" s="85"/>
      <c r="MFB13" s="74"/>
      <c r="MFC13" s="74"/>
      <c r="MFD13" s="85"/>
      <c r="MFE13" s="74"/>
      <c r="MFF13" s="74"/>
      <c r="MFG13" s="85"/>
      <c r="MFH13" s="74"/>
      <c r="MFI13" s="74"/>
      <c r="MFJ13" s="85"/>
      <c r="MFK13" s="80"/>
      <c r="MFL13" s="80"/>
      <c r="MFM13" s="85"/>
      <c r="MFN13" s="77"/>
      <c r="MFO13" s="74"/>
      <c r="MFP13" s="74"/>
      <c r="MFQ13" s="85"/>
      <c r="MFR13" s="74"/>
      <c r="MFS13" s="74"/>
      <c r="MFT13" s="85"/>
      <c r="MFU13" s="74"/>
      <c r="MFV13" s="74"/>
      <c r="MFW13" s="85"/>
      <c r="MFX13" s="74"/>
      <c r="MFY13" s="74"/>
      <c r="MFZ13" s="85"/>
      <c r="MGA13" s="80"/>
      <c r="MGB13" s="80"/>
      <c r="MGC13" s="85"/>
      <c r="MGD13" s="77"/>
      <c r="MGE13" s="74"/>
      <c r="MGF13" s="74"/>
      <c r="MGG13" s="85"/>
      <c r="MGH13" s="74"/>
      <c r="MGI13" s="74"/>
      <c r="MGJ13" s="85"/>
      <c r="MGK13" s="74"/>
      <c r="MGL13" s="74"/>
      <c r="MGM13" s="85"/>
      <c r="MGN13" s="74"/>
      <c r="MGO13" s="74"/>
      <c r="MGP13" s="85"/>
      <c r="MGQ13" s="80"/>
      <c r="MGR13" s="80"/>
      <c r="MGS13" s="85"/>
      <c r="MGT13" s="77"/>
      <c r="MGU13" s="74"/>
      <c r="MGV13" s="74"/>
      <c r="MGW13" s="85"/>
      <c r="MGX13" s="74"/>
      <c r="MGY13" s="74"/>
      <c r="MGZ13" s="85"/>
      <c r="MHA13" s="74"/>
      <c r="MHB13" s="74"/>
      <c r="MHC13" s="85"/>
      <c r="MHD13" s="74"/>
      <c r="MHE13" s="74"/>
      <c r="MHF13" s="85"/>
      <c r="MHG13" s="80"/>
      <c r="MHH13" s="80"/>
      <c r="MHI13" s="85"/>
      <c r="MHJ13" s="77"/>
      <c r="MHK13" s="74"/>
      <c r="MHL13" s="74"/>
      <c r="MHM13" s="85"/>
      <c r="MHN13" s="74"/>
      <c r="MHO13" s="74"/>
      <c r="MHP13" s="85"/>
      <c r="MHQ13" s="74"/>
      <c r="MHR13" s="74"/>
      <c r="MHS13" s="85"/>
      <c r="MHT13" s="74"/>
      <c r="MHU13" s="74"/>
      <c r="MHV13" s="85"/>
      <c r="MHW13" s="80"/>
      <c r="MHX13" s="80"/>
      <c r="MHY13" s="85"/>
      <c r="MHZ13" s="77"/>
      <c r="MIA13" s="74"/>
      <c r="MIB13" s="74"/>
      <c r="MIC13" s="85"/>
      <c r="MID13" s="74"/>
      <c r="MIE13" s="74"/>
      <c r="MIF13" s="85"/>
      <c r="MIG13" s="74"/>
      <c r="MIH13" s="74"/>
      <c r="MII13" s="85"/>
      <c r="MIJ13" s="74"/>
      <c r="MIK13" s="74"/>
      <c r="MIL13" s="85"/>
      <c r="MIM13" s="80"/>
      <c r="MIN13" s="80"/>
      <c r="MIO13" s="85"/>
      <c r="MIP13" s="77"/>
      <c r="MIQ13" s="74"/>
      <c r="MIR13" s="74"/>
      <c r="MIS13" s="85"/>
      <c r="MIT13" s="74"/>
      <c r="MIU13" s="74"/>
      <c r="MIV13" s="85"/>
      <c r="MIW13" s="74"/>
      <c r="MIX13" s="74"/>
      <c r="MIY13" s="85"/>
      <c r="MIZ13" s="74"/>
      <c r="MJA13" s="74"/>
      <c r="MJB13" s="85"/>
      <c r="MJC13" s="80"/>
      <c r="MJD13" s="80"/>
      <c r="MJE13" s="85"/>
      <c r="MJF13" s="77"/>
      <c r="MJG13" s="74"/>
      <c r="MJH13" s="74"/>
      <c r="MJI13" s="85"/>
      <c r="MJJ13" s="74"/>
      <c r="MJK13" s="74"/>
      <c r="MJL13" s="85"/>
      <c r="MJM13" s="74"/>
      <c r="MJN13" s="74"/>
      <c r="MJO13" s="85"/>
      <c r="MJP13" s="74"/>
      <c r="MJQ13" s="74"/>
      <c r="MJR13" s="85"/>
      <c r="MJS13" s="80"/>
      <c r="MJT13" s="80"/>
      <c r="MJU13" s="85"/>
      <c r="MJV13" s="77"/>
      <c r="MJW13" s="74"/>
      <c r="MJX13" s="74"/>
      <c r="MJY13" s="85"/>
      <c r="MJZ13" s="74"/>
      <c r="MKA13" s="74"/>
      <c r="MKB13" s="85"/>
      <c r="MKC13" s="74"/>
      <c r="MKD13" s="74"/>
      <c r="MKE13" s="85"/>
      <c r="MKF13" s="74"/>
      <c r="MKG13" s="74"/>
      <c r="MKH13" s="85"/>
      <c r="MKI13" s="80"/>
      <c r="MKJ13" s="80"/>
      <c r="MKK13" s="85"/>
      <c r="MKL13" s="77"/>
      <c r="MKM13" s="74"/>
      <c r="MKN13" s="74"/>
      <c r="MKO13" s="85"/>
      <c r="MKP13" s="74"/>
      <c r="MKQ13" s="74"/>
      <c r="MKR13" s="85"/>
      <c r="MKS13" s="74"/>
      <c r="MKT13" s="74"/>
      <c r="MKU13" s="85"/>
      <c r="MKV13" s="74"/>
      <c r="MKW13" s="74"/>
      <c r="MKX13" s="85"/>
      <c r="MKY13" s="80"/>
      <c r="MKZ13" s="80"/>
      <c r="MLA13" s="85"/>
      <c r="MLB13" s="77"/>
      <c r="MLC13" s="74"/>
      <c r="MLD13" s="74"/>
      <c r="MLE13" s="85"/>
      <c r="MLF13" s="74"/>
      <c r="MLG13" s="74"/>
      <c r="MLH13" s="85"/>
      <c r="MLI13" s="74"/>
      <c r="MLJ13" s="74"/>
      <c r="MLK13" s="85"/>
      <c r="MLL13" s="74"/>
      <c r="MLM13" s="74"/>
      <c r="MLN13" s="85"/>
      <c r="MLO13" s="80"/>
      <c r="MLP13" s="80"/>
      <c r="MLQ13" s="85"/>
      <c r="MLR13" s="77"/>
      <c r="MLS13" s="74"/>
      <c r="MLT13" s="74"/>
      <c r="MLU13" s="85"/>
      <c r="MLV13" s="74"/>
      <c r="MLW13" s="74"/>
      <c r="MLX13" s="85"/>
      <c r="MLY13" s="74"/>
      <c r="MLZ13" s="74"/>
      <c r="MMA13" s="85"/>
      <c r="MMB13" s="74"/>
      <c r="MMC13" s="74"/>
      <c r="MMD13" s="85"/>
      <c r="MME13" s="80"/>
      <c r="MMF13" s="80"/>
      <c r="MMG13" s="85"/>
      <c r="MMH13" s="77"/>
      <c r="MMI13" s="74"/>
      <c r="MMJ13" s="74"/>
      <c r="MMK13" s="85"/>
      <c r="MML13" s="74"/>
      <c r="MMM13" s="74"/>
      <c r="MMN13" s="85"/>
      <c r="MMO13" s="74"/>
      <c r="MMP13" s="74"/>
      <c r="MMQ13" s="85"/>
      <c r="MMR13" s="74"/>
      <c r="MMS13" s="74"/>
      <c r="MMT13" s="85"/>
      <c r="MMU13" s="80"/>
      <c r="MMV13" s="80"/>
      <c r="MMW13" s="85"/>
      <c r="MMX13" s="77"/>
      <c r="MMY13" s="74"/>
      <c r="MMZ13" s="74"/>
      <c r="MNA13" s="85"/>
      <c r="MNB13" s="74"/>
      <c r="MNC13" s="74"/>
      <c r="MND13" s="85"/>
      <c r="MNE13" s="74"/>
      <c r="MNF13" s="74"/>
      <c r="MNG13" s="85"/>
      <c r="MNH13" s="74"/>
      <c r="MNI13" s="74"/>
      <c r="MNJ13" s="85"/>
      <c r="MNK13" s="80"/>
      <c r="MNL13" s="80"/>
      <c r="MNM13" s="85"/>
      <c r="MNN13" s="77"/>
      <c r="MNO13" s="74"/>
      <c r="MNP13" s="74"/>
      <c r="MNQ13" s="85"/>
      <c r="MNR13" s="74"/>
      <c r="MNS13" s="74"/>
      <c r="MNT13" s="85"/>
      <c r="MNU13" s="74"/>
      <c r="MNV13" s="74"/>
      <c r="MNW13" s="85"/>
      <c r="MNX13" s="74"/>
      <c r="MNY13" s="74"/>
      <c r="MNZ13" s="85"/>
      <c r="MOA13" s="80"/>
      <c r="MOB13" s="80"/>
      <c r="MOC13" s="85"/>
      <c r="MOD13" s="77"/>
      <c r="MOE13" s="74"/>
      <c r="MOF13" s="74"/>
      <c r="MOG13" s="85"/>
      <c r="MOH13" s="74"/>
      <c r="MOI13" s="74"/>
      <c r="MOJ13" s="85"/>
      <c r="MOK13" s="74"/>
      <c r="MOL13" s="74"/>
      <c r="MOM13" s="85"/>
      <c r="MON13" s="74"/>
      <c r="MOO13" s="74"/>
      <c r="MOP13" s="85"/>
      <c r="MOQ13" s="80"/>
      <c r="MOR13" s="80"/>
      <c r="MOS13" s="85"/>
      <c r="MOT13" s="77"/>
      <c r="MOU13" s="74"/>
      <c r="MOV13" s="74"/>
      <c r="MOW13" s="85"/>
      <c r="MOX13" s="74"/>
      <c r="MOY13" s="74"/>
      <c r="MOZ13" s="85"/>
      <c r="MPA13" s="74"/>
      <c r="MPB13" s="74"/>
      <c r="MPC13" s="85"/>
      <c r="MPD13" s="74"/>
      <c r="MPE13" s="74"/>
      <c r="MPF13" s="85"/>
      <c r="MPG13" s="80"/>
      <c r="MPH13" s="80"/>
      <c r="MPI13" s="85"/>
      <c r="MPJ13" s="77"/>
      <c r="MPK13" s="74"/>
      <c r="MPL13" s="74"/>
      <c r="MPM13" s="85"/>
      <c r="MPN13" s="74"/>
      <c r="MPO13" s="74"/>
      <c r="MPP13" s="85"/>
      <c r="MPQ13" s="74"/>
      <c r="MPR13" s="74"/>
      <c r="MPS13" s="85"/>
      <c r="MPT13" s="74"/>
      <c r="MPU13" s="74"/>
      <c r="MPV13" s="85"/>
      <c r="MPW13" s="80"/>
      <c r="MPX13" s="80"/>
      <c r="MPY13" s="85"/>
      <c r="MPZ13" s="77"/>
      <c r="MQA13" s="74"/>
      <c r="MQB13" s="74"/>
      <c r="MQC13" s="85"/>
      <c r="MQD13" s="74"/>
      <c r="MQE13" s="74"/>
      <c r="MQF13" s="85"/>
      <c r="MQG13" s="74"/>
      <c r="MQH13" s="74"/>
      <c r="MQI13" s="85"/>
      <c r="MQJ13" s="74"/>
      <c r="MQK13" s="74"/>
      <c r="MQL13" s="85"/>
      <c r="MQM13" s="80"/>
      <c r="MQN13" s="80"/>
      <c r="MQO13" s="85"/>
      <c r="MQP13" s="77"/>
      <c r="MQQ13" s="74"/>
      <c r="MQR13" s="74"/>
      <c r="MQS13" s="85"/>
      <c r="MQT13" s="74"/>
      <c r="MQU13" s="74"/>
      <c r="MQV13" s="85"/>
      <c r="MQW13" s="74"/>
      <c r="MQX13" s="74"/>
      <c r="MQY13" s="85"/>
      <c r="MQZ13" s="74"/>
      <c r="MRA13" s="74"/>
      <c r="MRB13" s="85"/>
      <c r="MRC13" s="80"/>
      <c r="MRD13" s="80"/>
      <c r="MRE13" s="85"/>
      <c r="MRF13" s="77"/>
      <c r="MRG13" s="74"/>
      <c r="MRH13" s="74"/>
      <c r="MRI13" s="85"/>
      <c r="MRJ13" s="74"/>
      <c r="MRK13" s="74"/>
      <c r="MRL13" s="85"/>
      <c r="MRM13" s="74"/>
      <c r="MRN13" s="74"/>
      <c r="MRO13" s="85"/>
      <c r="MRP13" s="74"/>
      <c r="MRQ13" s="74"/>
      <c r="MRR13" s="85"/>
      <c r="MRS13" s="80"/>
      <c r="MRT13" s="80"/>
      <c r="MRU13" s="85"/>
      <c r="MRV13" s="77"/>
      <c r="MRW13" s="74"/>
      <c r="MRX13" s="74"/>
      <c r="MRY13" s="85"/>
      <c r="MRZ13" s="74"/>
      <c r="MSA13" s="74"/>
      <c r="MSB13" s="85"/>
      <c r="MSC13" s="74"/>
      <c r="MSD13" s="74"/>
      <c r="MSE13" s="85"/>
      <c r="MSF13" s="74"/>
      <c r="MSG13" s="74"/>
      <c r="MSH13" s="85"/>
      <c r="MSI13" s="80"/>
      <c r="MSJ13" s="80"/>
      <c r="MSK13" s="85"/>
      <c r="MSL13" s="77"/>
      <c r="MSM13" s="74"/>
      <c r="MSN13" s="74"/>
      <c r="MSO13" s="85"/>
      <c r="MSP13" s="74"/>
      <c r="MSQ13" s="74"/>
      <c r="MSR13" s="85"/>
      <c r="MSS13" s="74"/>
      <c r="MST13" s="74"/>
      <c r="MSU13" s="85"/>
      <c r="MSV13" s="74"/>
      <c r="MSW13" s="74"/>
      <c r="MSX13" s="85"/>
      <c r="MSY13" s="80"/>
      <c r="MSZ13" s="80"/>
      <c r="MTA13" s="85"/>
      <c r="MTB13" s="77"/>
      <c r="MTC13" s="74"/>
      <c r="MTD13" s="74"/>
      <c r="MTE13" s="85"/>
      <c r="MTF13" s="74"/>
      <c r="MTG13" s="74"/>
      <c r="MTH13" s="85"/>
      <c r="MTI13" s="74"/>
      <c r="MTJ13" s="74"/>
      <c r="MTK13" s="85"/>
      <c r="MTL13" s="74"/>
      <c r="MTM13" s="74"/>
      <c r="MTN13" s="85"/>
      <c r="MTO13" s="80"/>
      <c r="MTP13" s="80"/>
      <c r="MTQ13" s="85"/>
      <c r="MTR13" s="77"/>
      <c r="MTS13" s="74"/>
      <c r="MTT13" s="74"/>
      <c r="MTU13" s="85"/>
      <c r="MTV13" s="74"/>
      <c r="MTW13" s="74"/>
      <c r="MTX13" s="85"/>
      <c r="MTY13" s="74"/>
      <c r="MTZ13" s="74"/>
      <c r="MUA13" s="85"/>
      <c r="MUB13" s="74"/>
      <c r="MUC13" s="74"/>
      <c r="MUD13" s="85"/>
      <c r="MUE13" s="80"/>
      <c r="MUF13" s="80"/>
      <c r="MUG13" s="85"/>
      <c r="MUH13" s="77"/>
      <c r="MUI13" s="74"/>
      <c r="MUJ13" s="74"/>
      <c r="MUK13" s="85"/>
      <c r="MUL13" s="74"/>
      <c r="MUM13" s="74"/>
      <c r="MUN13" s="85"/>
      <c r="MUO13" s="74"/>
      <c r="MUP13" s="74"/>
      <c r="MUQ13" s="85"/>
      <c r="MUR13" s="74"/>
      <c r="MUS13" s="74"/>
      <c r="MUT13" s="85"/>
      <c r="MUU13" s="80"/>
      <c r="MUV13" s="80"/>
      <c r="MUW13" s="85"/>
      <c r="MUX13" s="77"/>
      <c r="MUY13" s="74"/>
      <c r="MUZ13" s="74"/>
      <c r="MVA13" s="85"/>
      <c r="MVB13" s="74"/>
      <c r="MVC13" s="74"/>
      <c r="MVD13" s="85"/>
      <c r="MVE13" s="74"/>
      <c r="MVF13" s="74"/>
      <c r="MVG13" s="85"/>
      <c r="MVH13" s="74"/>
      <c r="MVI13" s="74"/>
      <c r="MVJ13" s="85"/>
      <c r="MVK13" s="80"/>
      <c r="MVL13" s="80"/>
      <c r="MVM13" s="85"/>
      <c r="MVN13" s="77"/>
      <c r="MVO13" s="74"/>
      <c r="MVP13" s="74"/>
      <c r="MVQ13" s="85"/>
      <c r="MVR13" s="74"/>
      <c r="MVS13" s="74"/>
      <c r="MVT13" s="85"/>
      <c r="MVU13" s="74"/>
      <c r="MVV13" s="74"/>
      <c r="MVW13" s="85"/>
      <c r="MVX13" s="74"/>
      <c r="MVY13" s="74"/>
      <c r="MVZ13" s="85"/>
      <c r="MWA13" s="80"/>
      <c r="MWB13" s="80"/>
      <c r="MWC13" s="85"/>
      <c r="MWD13" s="77"/>
      <c r="MWE13" s="74"/>
      <c r="MWF13" s="74"/>
      <c r="MWG13" s="85"/>
      <c r="MWH13" s="74"/>
      <c r="MWI13" s="74"/>
      <c r="MWJ13" s="85"/>
      <c r="MWK13" s="74"/>
      <c r="MWL13" s="74"/>
      <c r="MWM13" s="85"/>
      <c r="MWN13" s="74"/>
      <c r="MWO13" s="74"/>
      <c r="MWP13" s="85"/>
      <c r="MWQ13" s="80"/>
      <c r="MWR13" s="80"/>
      <c r="MWS13" s="85"/>
      <c r="MWT13" s="77"/>
      <c r="MWU13" s="74"/>
      <c r="MWV13" s="74"/>
      <c r="MWW13" s="85"/>
      <c r="MWX13" s="74"/>
      <c r="MWY13" s="74"/>
      <c r="MWZ13" s="85"/>
      <c r="MXA13" s="74"/>
      <c r="MXB13" s="74"/>
      <c r="MXC13" s="85"/>
      <c r="MXD13" s="74"/>
      <c r="MXE13" s="74"/>
      <c r="MXF13" s="85"/>
      <c r="MXG13" s="80"/>
      <c r="MXH13" s="80"/>
      <c r="MXI13" s="85"/>
      <c r="MXJ13" s="77"/>
      <c r="MXK13" s="74"/>
      <c r="MXL13" s="74"/>
      <c r="MXM13" s="85"/>
      <c r="MXN13" s="74"/>
      <c r="MXO13" s="74"/>
      <c r="MXP13" s="85"/>
      <c r="MXQ13" s="74"/>
      <c r="MXR13" s="74"/>
      <c r="MXS13" s="85"/>
      <c r="MXT13" s="74"/>
      <c r="MXU13" s="74"/>
      <c r="MXV13" s="85"/>
      <c r="MXW13" s="80"/>
      <c r="MXX13" s="80"/>
      <c r="MXY13" s="85"/>
      <c r="MXZ13" s="77"/>
      <c r="MYA13" s="74"/>
      <c r="MYB13" s="74"/>
      <c r="MYC13" s="85"/>
      <c r="MYD13" s="74"/>
      <c r="MYE13" s="74"/>
      <c r="MYF13" s="85"/>
      <c r="MYG13" s="74"/>
      <c r="MYH13" s="74"/>
      <c r="MYI13" s="85"/>
      <c r="MYJ13" s="74"/>
      <c r="MYK13" s="74"/>
      <c r="MYL13" s="85"/>
      <c r="MYM13" s="80"/>
      <c r="MYN13" s="80"/>
      <c r="MYO13" s="85"/>
      <c r="MYP13" s="77"/>
      <c r="MYQ13" s="74"/>
      <c r="MYR13" s="74"/>
      <c r="MYS13" s="85"/>
      <c r="MYT13" s="74"/>
      <c r="MYU13" s="74"/>
      <c r="MYV13" s="85"/>
      <c r="MYW13" s="74"/>
      <c r="MYX13" s="74"/>
      <c r="MYY13" s="85"/>
      <c r="MYZ13" s="74"/>
      <c r="MZA13" s="74"/>
      <c r="MZB13" s="85"/>
      <c r="MZC13" s="80"/>
      <c r="MZD13" s="80"/>
      <c r="MZE13" s="85"/>
      <c r="MZF13" s="77"/>
      <c r="MZG13" s="74"/>
      <c r="MZH13" s="74"/>
      <c r="MZI13" s="85"/>
      <c r="MZJ13" s="74"/>
      <c r="MZK13" s="74"/>
      <c r="MZL13" s="85"/>
      <c r="MZM13" s="74"/>
      <c r="MZN13" s="74"/>
      <c r="MZO13" s="85"/>
      <c r="MZP13" s="74"/>
      <c r="MZQ13" s="74"/>
      <c r="MZR13" s="85"/>
      <c r="MZS13" s="80"/>
      <c r="MZT13" s="80"/>
      <c r="MZU13" s="85"/>
      <c r="MZV13" s="77"/>
      <c r="MZW13" s="74"/>
      <c r="MZX13" s="74"/>
      <c r="MZY13" s="85"/>
      <c r="MZZ13" s="74"/>
      <c r="NAA13" s="74"/>
      <c r="NAB13" s="85"/>
      <c r="NAC13" s="74"/>
      <c r="NAD13" s="74"/>
      <c r="NAE13" s="85"/>
      <c r="NAF13" s="74"/>
      <c r="NAG13" s="74"/>
      <c r="NAH13" s="85"/>
      <c r="NAI13" s="80"/>
      <c r="NAJ13" s="80"/>
      <c r="NAK13" s="85"/>
      <c r="NAL13" s="77"/>
      <c r="NAM13" s="74"/>
      <c r="NAN13" s="74"/>
      <c r="NAO13" s="85"/>
      <c r="NAP13" s="74"/>
      <c r="NAQ13" s="74"/>
      <c r="NAR13" s="85"/>
      <c r="NAS13" s="74"/>
      <c r="NAT13" s="74"/>
      <c r="NAU13" s="85"/>
      <c r="NAV13" s="74"/>
      <c r="NAW13" s="74"/>
      <c r="NAX13" s="85"/>
      <c r="NAY13" s="80"/>
      <c r="NAZ13" s="80"/>
      <c r="NBA13" s="85"/>
      <c r="NBB13" s="77"/>
      <c r="NBC13" s="74"/>
      <c r="NBD13" s="74"/>
      <c r="NBE13" s="85"/>
      <c r="NBF13" s="74"/>
      <c r="NBG13" s="74"/>
      <c r="NBH13" s="85"/>
      <c r="NBI13" s="74"/>
      <c r="NBJ13" s="74"/>
      <c r="NBK13" s="85"/>
      <c r="NBL13" s="74"/>
      <c r="NBM13" s="74"/>
      <c r="NBN13" s="85"/>
      <c r="NBO13" s="80"/>
      <c r="NBP13" s="80"/>
      <c r="NBQ13" s="85"/>
      <c r="NBR13" s="77"/>
      <c r="NBS13" s="74"/>
      <c r="NBT13" s="74"/>
      <c r="NBU13" s="85"/>
      <c r="NBV13" s="74"/>
      <c r="NBW13" s="74"/>
      <c r="NBX13" s="85"/>
      <c r="NBY13" s="74"/>
      <c r="NBZ13" s="74"/>
      <c r="NCA13" s="85"/>
      <c r="NCB13" s="74"/>
      <c r="NCC13" s="74"/>
      <c r="NCD13" s="85"/>
      <c r="NCE13" s="80"/>
      <c r="NCF13" s="80"/>
      <c r="NCG13" s="85"/>
      <c r="NCH13" s="77"/>
      <c r="NCI13" s="74"/>
      <c r="NCJ13" s="74"/>
      <c r="NCK13" s="85"/>
      <c r="NCL13" s="74"/>
      <c r="NCM13" s="74"/>
      <c r="NCN13" s="85"/>
      <c r="NCO13" s="74"/>
      <c r="NCP13" s="74"/>
      <c r="NCQ13" s="85"/>
      <c r="NCR13" s="74"/>
      <c r="NCS13" s="74"/>
      <c r="NCT13" s="85"/>
      <c r="NCU13" s="80"/>
      <c r="NCV13" s="80"/>
      <c r="NCW13" s="85"/>
      <c r="NCX13" s="77"/>
      <c r="NCY13" s="74"/>
      <c r="NCZ13" s="74"/>
      <c r="NDA13" s="85"/>
      <c r="NDB13" s="74"/>
      <c r="NDC13" s="74"/>
      <c r="NDD13" s="85"/>
      <c r="NDE13" s="74"/>
      <c r="NDF13" s="74"/>
      <c r="NDG13" s="85"/>
      <c r="NDH13" s="74"/>
      <c r="NDI13" s="74"/>
      <c r="NDJ13" s="85"/>
      <c r="NDK13" s="80"/>
      <c r="NDL13" s="80"/>
      <c r="NDM13" s="85"/>
      <c r="NDN13" s="77"/>
      <c r="NDO13" s="74"/>
      <c r="NDP13" s="74"/>
      <c r="NDQ13" s="85"/>
      <c r="NDR13" s="74"/>
      <c r="NDS13" s="74"/>
      <c r="NDT13" s="85"/>
      <c r="NDU13" s="74"/>
      <c r="NDV13" s="74"/>
      <c r="NDW13" s="85"/>
      <c r="NDX13" s="74"/>
      <c r="NDY13" s="74"/>
      <c r="NDZ13" s="85"/>
      <c r="NEA13" s="80"/>
      <c r="NEB13" s="80"/>
      <c r="NEC13" s="85"/>
      <c r="NED13" s="77"/>
      <c r="NEE13" s="74"/>
      <c r="NEF13" s="74"/>
      <c r="NEG13" s="85"/>
      <c r="NEH13" s="74"/>
      <c r="NEI13" s="74"/>
      <c r="NEJ13" s="85"/>
      <c r="NEK13" s="74"/>
      <c r="NEL13" s="74"/>
      <c r="NEM13" s="85"/>
      <c r="NEN13" s="74"/>
      <c r="NEO13" s="74"/>
      <c r="NEP13" s="85"/>
      <c r="NEQ13" s="80"/>
      <c r="NER13" s="80"/>
      <c r="NES13" s="85"/>
      <c r="NET13" s="77"/>
      <c r="NEU13" s="74"/>
      <c r="NEV13" s="74"/>
      <c r="NEW13" s="85"/>
      <c r="NEX13" s="74"/>
      <c r="NEY13" s="74"/>
      <c r="NEZ13" s="85"/>
      <c r="NFA13" s="74"/>
      <c r="NFB13" s="74"/>
      <c r="NFC13" s="85"/>
      <c r="NFD13" s="74"/>
      <c r="NFE13" s="74"/>
      <c r="NFF13" s="85"/>
      <c r="NFG13" s="80"/>
      <c r="NFH13" s="80"/>
      <c r="NFI13" s="85"/>
      <c r="NFJ13" s="77"/>
      <c r="NFK13" s="74"/>
      <c r="NFL13" s="74"/>
      <c r="NFM13" s="85"/>
      <c r="NFN13" s="74"/>
      <c r="NFO13" s="74"/>
      <c r="NFP13" s="85"/>
      <c r="NFQ13" s="74"/>
      <c r="NFR13" s="74"/>
      <c r="NFS13" s="85"/>
      <c r="NFT13" s="74"/>
      <c r="NFU13" s="74"/>
      <c r="NFV13" s="85"/>
      <c r="NFW13" s="80"/>
      <c r="NFX13" s="80"/>
      <c r="NFY13" s="85"/>
      <c r="NFZ13" s="77"/>
      <c r="NGA13" s="74"/>
      <c r="NGB13" s="74"/>
      <c r="NGC13" s="85"/>
      <c r="NGD13" s="74"/>
      <c r="NGE13" s="74"/>
      <c r="NGF13" s="85"/>
      <c r="NGG13" s="74"/>
      <c r="NGH13" s="74"/>
      <c r="NGI13" s="85"/>
      <c r="NGJ13" s="74"/>
      <c r="NGK13" s="74"/>
      <c r="NGL13" s="85"/>
      <c r="NGM13" s="80"/>
      <c r="NGN13" s="80"/>
      <c r="NGO13" s="85"/>
      <c r="NGP13" s="77"/>
      <c r="NGQ13" s="74"/>
      <c r="NGR13" s="74"/>
      <c r="NGS13" s="85"/>
      <c r="NGT13" s="74"/>
      <c r="NGU13" s="74"/>
      <c r="NGV13" s="85"/>
      <c r="NGW13" s="74"/>
      <c r="NGX13" s="74"/>
      <c r="NGY13" s="85"/>
      <c r="NGZ13" s="74"/>
      <c r="NHA13" s="74"/>
      <c r="NHB13" s="85"/>
      <c r="NHC13" s="80"/>
      <c r="NHD13" s="80"/>
      <c r="NHE13" s="85"/>
      <c r="NHF13" s="77"/>
      <c r="NHG13" s="74"/>
      <c r="NHH13" s="74"/>
      <c r="NHI13" s="85"/>
      <c r="NHJ13" s="74"/>
      <c r="NHK13" s="74"/>
      <c r="NHL13" s="85"/>
      <c r="NHM13" s="74"/>
      <c r="NHN13" s="74"/>
      <c r="NHO13" s="85"/>
      <c r="NHP13" s="74"/>
      <c r="NHQ13" s="74"/>
      <c r="NHR13" s="85"/>
      <c r="NHS13" s="80"/>
      <c r="NHT13" s="80"/>
      <c r="NHU13" s="85"/>
      <c r="NHV13" s="77"/>
      <c r="NHW13" s="74"/>
      <c r="NHX13" s="74"/>
      <c r="NHY13" s="85"/>
      <c r="NHZ13" s="74"/>
      <c r="NIA13" s="74"/>
      <c r="NIB13" s="85"/>
      <c r="NIC13" s="74"/>
      <c r="NID13" s="74"/>
      <c r="NIE13" s="85"/>
      <c r="NIF13" s="74"/>
      <c r="NIG13" s="74"/>
      <c r="NIH13" s="85"/>
      <c r="NII13" s="80"/>
      <c r="NIJ13" s="80"/>
      <c r="NIK13" s="85"/>
      <c r="NIL13" s="77"/>
      <c r="NIM13" s="74"/>
      <c r="NIN13" s="74"/>
      <c r="NIO13" s="85"/>
      <c r="NIP13" s="74"/>
      <c r="NIQ13" s="74"/>
      <c r="NIR13" s="85"/>
      <c r="NIS13" s="74"/>
      <c r="NIT13" s="74"/>
      <c r="NIU13" s="85"/>
      <c r="NIV13" s="74"/>
      <c r="NIW13" s="74"/>
      <c r="NIX13" s="85"/>
      <c r="NIY13" s="80"/>
      <c r="NIZ13" s="80"/>
      <c r="NJA13" s="85"/>
      <c r="NJB13" s="77"/>
      <c r="NJC13" s="74"/>
      <c r="NJD13" s="74"/>
      <c r="NJE13" s="85"/>
      <c r="NJF13" s="74"/>
      <c r="NJG13" s="74"/>
      <c r="NJH13" s="85"/>
      <c r="NJI13" s="74"/>
      <c r="NJJ13" s="74"/>
      <c r="NJK13" s="85"/>
      <c r="NJL13" s="74"/>
      <c r="NJM13" s="74"/>
      <c r="NJN13" s="85"/>
      <c r="NJO13" s="80"/>
      <c r="NJP13" s="80"/>
      <c r="NJQ13" s="85"/>
      <c r="NJR13" s="77"/>
      <c r="NJS13" s="74"/>
      <c r="NJT13" s="74"/>
      <c r="NJU13" s="85"/>
      <c r="NJV13" s="74"/>
      <c r="NJW13" s="74"/>
      <c r="NJX13" s="85"/>
      <c r="NJY13" s="74"/>
      <c r="NJZ13" s="74"/>
      <c r="NKA13" s="85"/>
      <c r="NKB13" s="74"/>
      <c r="NKC13" s="74"/>
      <c r="NKD13" s="85"/>
      <c r="NKE13" s="80"/>
      <c r="NKF13" s="80"/>
      <c r="NKG13" s="85"/>
      <c r="NKH13" s="77"/>
      <c r="NKI13" s="74"/>
      <c r="NKJ13" s="74"/>
      <c r="NKK13" s="85"/>
      <c r="NKL13" s="74"/>
      <c r="NKM13" s="74"/>
      <c r="NKN13" s="85"/>
      <c r="NKO13" s="74"/>
      <c r="NKP13" s="74"/>
      <c r="NKQ13" s="85"/>
      <c r="NKR13" s="74"/>
      <c r="NKS13" s="74"/>
      <c r="NKT13" s="85"/>
      <c r="NKU13" s="80"/>
      <c r="NKV13" s="80"/>
      <c r="NKW13" s="85"/>
      <c r="NKX13" s="77"/>
      <c r="NKY13" s="74"/>
      <c r="NKZ13" s="74"/>
      <c r="NLA13" s="85"/>
      <c r="NLB13" s="74"/>
      <c r="NLC13" s="74"/>
      <c r="NLD13" s="85"/>
      <c r="NLE13" s="74"/>
      <c r="NLF13" s="74"/>
      <c r="NLG13" s="85"/>
      <c r="NLH13" s="74"/>
      <c r="NLI13" s="74"/>
      <c r="NLJ13" s="85"/>
      <c r="NLK13" s="80"/>
      <c r="NLL13" s="80"/>
      <c r="NLM13" s="85"/>
      <c r="NLN13" s="77"/>
      <c r="NLO13" s="74"/>
      <c r="NLP13" s="74"/>
      <c r="NLQ13" s="85"/>
      <c r="NLR13" s="74"/>
      <c r="NLS13" s="74"/>
      <c r="NLT13" s="85"/>
      <c r="NLU13" s="74"/>
      <c r="NLV13" s="74"/>
      <c r="NLW13" s="85"/>
      <c r="NLX13" s="74"/>
      <c r="NLY13" s="74"/>
      <c r="NLZ13" s="85"/>
      <c r="NMA13" s="80"/>
      <c r="NMB13" s="80"/>
      <c r="NMC13" s="85"/>
      <c r="NMD13" s="77"/>
      <c r="NME13" s="74"/>
      <c r="NMF13" s="74"/>
      <c r="NMG13" s="85"/>
      <c r="NMH13" s="74"/>
      <c r="NMI13" s="74"/>
      <c r="NMJ13" s="85"/>
      <c r="NMK13" s="74"/>
      <c r="NML13" s="74"/>
      <c r="NMM13" s="85"/>
      <c r="NMN13" s="74"/>
      <c r="NMO13" s="74"/>
      <c r="NMP13" s="85"/>
      <c r="NMQ13" s="80"/>
      <c r="NMR13" s="80"/>
      <c r="NMS13" s="85"/>
      <c r="NMT13" s="77"/>
      <c r="NMU13" s="74"/>
      <c r="NMV13" s="74"/>
      <c r="NMW13" s="85"/>
      <c r="NMX13" s="74"/>
      <c r="NMY13" s="74"/>
      <c r="NMZ13" s="85"/>
      <c r="NNA13" s="74"/>
      <c r="NNB13" s="74"/>
      <c r="NNC13" s="85"/>
      <c r="NND13" s="74"/>
      <c r="NNE13" s="74"/>
      <c r="NNF13" s="85"/>
      <c r="NNG13" s="80"/>
      <c r="NNH13" s="80"/>
      <c r="NNI13" s="85"/>
      <c r="NNJ13" s="77"/>
      <c r="NNK13" s="74"/>
      <c r="NNL13" s="74"/>
      <c r="NNM13" s="85"/>
      <c r="NNN13" s="74"/>
      <c r="NNO13" s="74"/>
      <c r="NNP13" s="85"/>
      <c r="NNQ13" s="74"/>
      <c r="NNR13" s="74"/>
      <c r="NNS13" s="85"/>
      <c r="NNT13" s="74"/>
      <c r="NNU13" s="74"/>
      <c r="NNV13" s="85"/>
      <c r="NNW13" s="80"/>
      <c r="NNX13" s="80"/>
      <c r="NNY13" s="85"/>
      <c r="NNZ13" s="77"/>
      <c r="NOA13" s="74"/>
      <c r="NOB13" s="74"/>
      <c r="NOC13" s="85"/>
      <c r="NOD13" s="74"/>
      <c r="NOE13" s="74"/>
      <c r="NOF13" s="85"/>
      <c r="NOG13" s="74"/>
      <c r="NOH13" s="74"/>
      <c r="NOI13" s="85"/>
      <c r="NOJ13" s="74"/>
      <c r="NOK13" s="74"/>
      <c r="NOL13" s="85"/>
      <c r="NOM13" s="80"/>
      <c r="NON13" s="80"/>
      <c r="NOO13" s="85"/>
      <c r="NOP13" s="77"/>
      <c r="NOQ13" s="74"/>
      <c r="NOR13" s="74"/>
      <c r="NOS13" s="85"/>
      <c r="NOT13" s="74"/>
      <c r="NOU13" s="74"/>
      <c r="NOV13" s="85"/>
      <c r="NOW13" s="74"/>
      <c r="NOX13" s="74"/>
      <c r="NOY13" s="85"/>
      <c r="NOZ13" s="74"/>
      <c r="NPA13" s="74"/>
      <c r="NPB13" s="85"/>
      <c r="NPC13" s="80"/>
      <c r="NPD13" s="80"/>
      <c r="NPE13" s="85"/>
      <c r="NPF13" s="77"/>
      <c r="NPG13" s="74"/>
      <c r="NPH13" s="74"/>
      <c r="NPI13" s="85"/>
      <c r="NPJ13" s="74"/>
      <c r="NPK13" s="74"/>
      <c r="NPL13" s="85"/>
      <c r="NPM13" s="74"/>
      <c r="NPN13" s="74"/>
      <c r="NPO13" s="85"/>
      <c r="NPP13" s="74"/>
      <c r="NPQ13" s="74"/>
      <c r="NPR13" s="85"/>
      <c r="NPS13" s="80"/>
      <c r="NPT13" s="80"/>
      <c r="NPU13" s="85"/>
      <c r="NPV13" s="77"/>
      <c r="NPW13" s="74"/>
      <c r="NPX13" s="74"/>
      <c r="NPY13" s="85"/>
      <c r="NPZ13" s="74"/>
      <c r="NQA13" s="74"/>
      <c r="NQB13" s="85"/>
      <c r="NQC13" s="74"/>
      <c r="NQD13" s="74"/>
      <c r="NQE13" s="85"/>
      <c r="NQF13" s="74"/>
      <c r="NQG13" s="74"/>
      <c r="NQH13" s="85"/>
      <c r="NQI13" s="80"/>
      <c r="NQJ13" s="80"/>
      <c r="NQK13" s="85"/>
      <c r="NQL13" s="77"/>
      <c r="NQM13" s="74"/>
      <c r="NQN13" s="74"/>
      <c r="NQO13" s="85"/>
      <c r="NQP13" s="74"/>
      <c r="NQQ13" s="74"/>
      <c r="NQR13" s="85"/>
      <c r="NQS13" s="74"/>
      <c r="NQT13" s="74"/>
      <c r="NQU13" s="85"/>
      <c r="NQV13" s="74"/>
      <c r="NQW13" s="74"/>
      <c r="NQX13" s="85"/>
      <c r="NQY13" s="80"/>
      <c r="NQZ13" s="80"/>
      <c r="NRA13" s="85"/>
      <c r="NRB13" s="77"/>
      <c r="NRC13" s="74"/>
      <c r="NRD13" s="74"/>
      <c r="NRE13" s="85"/>
      <c r="NRF13" s="74"/>
      <c r="NRG13" s="74"/>
      <c r="NRH13" s="85"/>
      <c r="NRI13" s="74"/>
      <c r="NRJ13" s="74"/>
      <c r="NRK13" s="85"/>
      <c r="NRL13" s="74"/>
      <c r="NRM13" s="74"/>
      <c r="NRN13" s="85"/>
      <c r="NRO13" s="80"/>
      <c r="NRP13" s="80"/>
      <c r="NRQ13" s="85"/>
      <c r="NRR13" s="77"/>
      <c r="NRS13" s="74"/>
      <c r="NRT13" s="74"/>
      <c r="NRU13" s="85"/>
      <c r="NRV13" s="74"/>
      <c r="NRW13" s="74"/>
      <c r="NRX13" s="85"/>
      <c r="NRY13" s="74"/>
      <c r="NRZ13" s="74"/>
      <c r="NSA13" s="85"/>
      <c r="NSB13" s="74"/>
      <c r="NSC13" s="74"/>
      <c r="NSD13" s="85"/>
      <c r="NSE13" s="80"/>
      <c r="NSF13" s="80"/>
      <c r="NSG13" s="85"/>
      <c r="NSH13" s="77"/>
      <c r="NSI13" s="74"/>
      <c r="NSJ13" s="74"/>
      <c r="NSK13" s="85"/>
      <c r="NSL13" s="74"/>
      <c r="NSM13" s="74"/>
      <c r="NSN13" s="85"/>
      <c r="NSO13" s="74"/>
      <c r="NSP13" s="74"/>
      <c r="NSQ13" s="85"/>
      <c r="NSR13" s="74"/>
      <c r="NSS13" s="74"/>
      <c r="NST13" s="85"/>
      <c r="NSU13" s="80"/>
      <c r="NSV13" s="80"/>
      <c r="NSW13" s="85"/>
      <c r="NSX13" s="77"/>
      <c r="NSY13" s="74"/>
      <c r="NSZ13" s="74"/>
      <c r="NTA13" s="85"/>
      <c r="NTB13" s="74"/>
      <c r="NTC13" s="74"/>
      <c r="NTD13" s="85"/>
      <c r="NTE13" s="74"/>
      <c r="NTF13" s="74"/>
      <c r="NTG13" s="85"/>
      <c r="NTH13" s="74"/>
      <c r="NTI13" s="74"/>
      <c r="NTJ13" s="85"/>
      <c r="NTK13" s="80"/>
      <c r="NTL13" s="80"/>
      <c r="NTM13" s="85"/>
      <c r="NTN13" s="77"/>
      <c r="NTO13" s="74"/>
      <c r="NTP13" s="74"/>
      <c r="NTQ13" s="85"/>
      <c r="NTR13" s="74"/>
      <c r="NTS13" s="74"/>
      <c r="NTT13" s="85"/>
      <c r="NTU13" s="74"/>
      <c r="NTV13" s="74"/>
      <c r="NTW13" s="85"/>
      <c r="NTX13" s="74"/>
      <c r="NTY13" s="74"/>
      <c r="NTZ13" s="85"/>
      <c r="NUA13" s="80"/>
      <c r="NUB13" s="80"/>
      <c r="NUC13" s="85"/>
      <c r="NUD13" s="77"/>
      <c r="NUE13" s="74"/>
      <c r="NUF13" s="74"/>
      <c r="NUG13" s="85"/>
      <c r="NUH13" s="74"/>
      <c r="NUI13" s="74"/>
      <c r="NUJ13" s="85"/>
      <c r="NUK13" s="74"/>
      <c r="NUL13" s="74"/>
      <c r="NUM13" s="85"/>
      <c r="NUN13" s="74"/>
      <c r="NUO13" s="74"/>
      <c r="NUP13" s="85"/>
      <c r="NUQ13" s="80"/>
      <c r="NUR13" s="80"/>
      <c r="NUS13" s="85"/>
      <c r="NUT13" s="77"/>
      <c r="NUU13" s="74"/>
      <c r="NUV13" s="74"/>
      <c r="NUW13" s="85"/>
      <c r="NUX13" s="74"/>
      <c r="NUY13" s="74"/>
      <c r="NUZ13" s="85"/>
      <c r="NVA13" s="74"/>
      <c r="NVB13" s="74"/>
      <c r="NVC13" s="85"/>
      <c r="NVD13" s="74"/>
      <c r="NVE13" s="74"/>
      <c r="NVF13" s="85"/>
      <c r="NVG13" s="80"/>
      <c r="NVH13" s="80"/>
      <c r="NVI13" s="85"/>
      <c r="NVJ13" s="77"/>
      <c r="NVK13" s="74"/>
      <c r="NVL13" s="74"/>
      <c r="NVM13" s="85"/>
      <c r="NVN13" s="74"/>
      <c r="NVO13" s="74"/>
      <c r="NVP13" s="85"/>
      <c r="NVQ13" s="74"/>
      <c r="NVR13" s="74"/>
      <c r="NVS13" s="85"/>
      <c r="NVT13" s="74"/>
      <c r="NVU13" s="74"/>
      <c r="NVV13" s="85"/>
      <c r="NVW13" s="80"/>
      <c r="NVX13" s="80"/>
      <c r="NVY13" s="85"/>
      <c r="NVZ13" s="77"/>
      <c r="NWA13" s="74"/>
      <c r="NWB13" s="74"/>
      <c r="NWC13" s="85"/>
      <c r="NWD13" s="74"/>
      <c r="NWE13" s="74"/>
      <c r="NWF13" s="85"/>
      <c r="NWG13" s="74"/>
      <c r="NWH13" s="74"/>
      <c r="NWI13" s="85"/>
      <c r="NWJ13" s="74"/>
      <c r="NWK13" s="74"/>
      <c r="NWL13" s="85"/>
      <c r="NWM13" s="80"/>
      <c r="NWN13" s="80"/>
      <c r="NWO13" s="85"/>
      <c r="NWP13" s="77"/>
      <c r="NWQ13" s="74"/>
      <c r="NWR13" s="74"/>
      <c r="NWS13" s="85"/>
      <c r="NWT13" s="74"/>
      <c r="NWU13" s="74"/>
      <c r="NWV13" s="85"/>
      <c r="NWW13" s="74"/>
      <c r="NWX13" s="74"/>
      <c r="NWY13" s="85"/>
      <c r="NWZ13" s="74"/>
      <c r="NXA13" s="74"/>
      <c r="NXB13" s="85"/>
      <c r="NXC13" s="80"/>
      <c r="NXD13" s="80"/>
      <c r="NXE13" s="85"/>
      <c r="NXF13" s="77"/>
      <c r="NXG13" s="74"/>
      <c r="NXH13" s="74"/>
      <c r="NXI13" s="85"/>
      <c r="NXJ13" s="74"/>
      <c r="NXK13" s="74"/>
      <c r="NXL13" s="85"/>
      <c r="NXM13" s="74"/>
      <c r="NXN13" s="74"/>
      <c r="NXO13" s="85"/>
      <c r="NXP13" s="74"/>
      <c r="NXQ13" s="74"/>
      <c r="NXR13" s="85"/>
      <c r="NXS13" s="80"/>
      <c r="NXT13" s="80"/>
      <c r="NXU13" s="85"/>
      <c r="NXV13" s="77"/>
      <c r="NXW13" s="74"/>
      <c r="NXX13" s="74"/>
      <c r="NXY13" s="85"/>
      <c r="NXZ13" s="74"/>
      <c r="NYA13" s="74"/>
      <c r="NYB13" s="85"/>
      <c r="NYC13" s="74"/>
      <c r="NYD13" s="74"/>
      <c r="NYE13" s="85"/>
      <c r="NYF13" s="74"/>
      <c r="NYG13" s="74"/>
      <c r="NYH13" s="85"/>
      <c r="NYI13" s="80"/>
      <c r="NYJ13" s="80"/>
      <c r="NYK13" s="85"/>
      <c r="NYL13" s="77"/>
      <c r="NYM13" s="74"/>
      <c r="NYN13" s="74"/>
      <c r="NYO13" s="85"/>
      <c r="NYP13" s="74"/>
      <c r="NYQ13" s="74"/>
      <c r="NYR13" s="85"/>
      <c r="NYS13" s="74"/>
      <c r="NYT13" s="74"/>
      <c r="NYU13" s="85"/>
      <c r="NYV13" s="74"/>
      <c r="NYW13" s="74"/>
      <c r="NYX13" s="85"/>
      <c r="NYY13" s="80"/>
      <c r="NYZ13" s="80"/>
      <c r="NZA13" s="85"/>
      <c r="NZB13" s="77"/>
      <c r="NZC13" s="74"/>
      <c r="NZD13" s="74"/>
      <c r="NZE13" s="85"/>
      <c r="NZF13" s="74"/>
      <c r="NZG13" s="74"/>
      <c r="NZH13" s="85"/>
      <c r="NZI13" s="74"/>
      <c r="NZJ13" s="74"/>
      <c r="NZK13" s="85"/>
      <c r="NZL13" s="74"/>
      <c r="NZM13" s="74"/>
      <c r="NZN13" s="85"/>
      <c r="NZO13" s="80"/>
      <c r="NZP13" s="80"/>
      <c r="NZQ13" s="85"/>
      <c r="NZR13" s="77"/>
      <c r="NZS13" s="74"/>
      <c r="NZT13" s="74"/>
      <c r="NZU13" s="85"/>
      <c r="NZV13" s="74"/>
      <c r="NZW13" s="74"/>
      <c r="NZX13" s="85"/>
      <c r="NZY13" s="74"/>
      <c r="NZZ13" s="74"/>
      <c r="OAA13" s="85"/>
      <c r="OAB13" s="74"/>
      <c r="OAC13" s="74"/>
      <c r="OAD13" s="85"/>
      <c r="OAE13" s="80"/>
      <c r="OAF13" s="80"/>
      <c r="OAG13" s="85"/>
      <c r="OAH13" s="77"/>
      <c r="OAI13" s="74"/>
      <c r="OAJ13" s="74"/>
      <c r="OAK13" s="85"/>
      <c r="OAL13" s="74"/>
      <c r="OAM13" s="74"/>
      <c r="OAN13" s="85"/>
      <c r="OAO13" s="74"/>
      <c r="OAP13" s="74"/>
      <c r="OAQ13" s="85"/>
      <c r="OAR13" s="74"/>
      <c r="OAS13" s="74"/>
      <c r="OAT13" s="85"/>
      <c r="OAU13" s="80"/>
      <c r="OAV13" s="80"/>
      <c r="OAW13" s="85"/>
      <c r="OAX13" s="77"/>
      <c r="OAY13" s="74"/>
      <c r="OAZ13" s="74"/>
      <c r="OBA13" s="85"/>
      <c r="OBB13" s="74"/>
      <c r="OBC13" s="74"/>
      <c r="OBD13" s="85"/>
      <c r="OBE13" s="74"/>
      <c r="OBF13" s="74"/>
      <c r="OBG13" s="85"/>
      <c r="OBH13" s="74"/>
      <c r="OBI13" s="74"/>
      <c r="OBJ13" s="85"/>
      <c r="OBK13" s="80"/>
      <c r="OBL13" s="80"/>
      <c r="OBM13" s="85"/>
      <c r="OBN13" s="77"/>
      <c r="OBO13" s="74"/>
      <c r="OBP13" s="74"/>
      <c r="OBQ13" s="85"/>
      <c r="OBR13" s="74"/>
      <c r="OBS13" s="74"/>
      <c r="OBT13" s="85"/>
      <c r="OBU13" s="74"/>
      <c r="OBV13" s="74"/>
      <c r="OBW13" s="85"/>
      <c r="OBX13" s="74"/>
      <c r="OBY13" s="74"/>
      <c r="OBZ13" s="85"/>
      <c r="OCA13" s="80"/>
      <c r="OCB13" s="80"/>
      <c r="OCC13" s="85"/>
      <c r="OCD13" s="77"/>
      <c r="OCE13" s="74"/>
      <c r="OCF13" s="74"/>
      <c r="OCG13" s="85"/>
      <c r="OCH13" s="74"/>
      <c r="OCI13" s="74"/>
      <c r="OCJ13" s="85"/>
      <c r="OCK13" s="74"/>
      <c r="OCL13" s="74"/>
      <c r="OCM13" s="85"/>
      <c r="OCN13" s="74"/>
      <c r="OCO13" s="74"/>
      <c r="OCP13" s="85"/>
      <c r="OCQ13" s="80"/>
      <c r="OCR13" s="80"/>
      <c r="OCS13" s="85"/>
      <c r="OCT13" s="77"/>
      <c r="OCU13" s="74"/>
      <c r="OCV13" s="74"/>
      <c r="OCW13" s="85"/>
      <c r="OCX13" s="74"/>
      <c r="OCY13" s="74"/>
      <c r="OCZ13" s="85"/>
      <c r="ODA13" s="74"/>
      <c r="ODB13" s="74"/>
      <c r="ODC13" s="85"/>
      <c r="ODD13" s="74"/>
      <c r="ODE13" s="74"/>
      <c r="ODF13" s="85"/>
      <c r="ODG13" s="80"/>
      <c r="ODH13" s="80"/>
      <c r="ODI13" s="85"/>
      <c r="ODJ13" s="77"/>
      <c r="ODK13" s="74"/>
      <c r="ODL13" s="74"/>
      <c r="ODM13" s="85"/>
      <c r="ODN13" s="74"/>
      <c r="ODO13" s="74"/>
      <c r="ODP13" s="85"/>
      <c r="ODQ13" s="74"/>
      <c r="ODR13" s="74"/>
      <c r="ODS13" s="85"/>
      <c r="ODT13" s="74"/>
      <c r="ODU13" s="74"/>
      <c r="ODV13" s="85"/>
      <c r="ODW13" s="80"/>
      <c r="ODX13" s="80"/>
      <c r="ODY13" s="85"/>
      <c r="ODZ13" s="77"/>
      <c r="OEA13" s="74"/>
      <c r="OEB13" s="74"/>
      <c r="OEC13" s="85"/>
      <c r="OED13" s="74"/>
      <c r="OEE13" s="74"/>
      <c r="OEF13" s="85"/>
      <c r="OEG13" s="74"/>
      <c r="OEH13" s="74"/>
      <c r="OEI13" s="85"/>
      <c r="OEJ13" s="74"/>
      <c r="OEK13" s="74"/>
      <c r="OEL13" s="85"/>
      <c r="OEM13" s="80"/>
      <c r="OEN13" s="80"/>
      <c r="OEO13" s="85"/>
      <c r="OEP13" s="77"/>
      <c r="OEQ13" s="74"/>
      <c r="OER13" s="74"/>
      <c r="OES13" s="85"/>
      <c r="OET13" s="74"/>
      <c r="OEU13" s="74"/>
      <c r="OEV13" s="85"/>
      <c r="OEW13" s="74"/>
      <c r="OEX13" s="74"/>
      <c r="OEY13" s="85"/>
      <c r="OEZ13" s="74"/>
      <c r="OFA13" s="74"/>
      <c r="OFB13" s="85"/>
      <c r="OFC13" s="80"/>
      <c r="OFD13" s="80"/>
      <c r="OFE13" s="85"/>
      <c r="OFF13" s="77"/>
      <c r="OFG13" s="74"/>
      <c r="OFH13" s="74"/>
      <c r="OFI13" s="85"/>
      <c r="OFJ13" s="74"/>
      <c r="OFK13" s="74"/>
      <c r="OFL13" s="85"/>
      <c r="OFM13" s="74"/>
      <c r="OFN13" s="74"/>
      <c r="OFO13" s="85"/>
      <c r="OFP13" s="74"/>
      <c r="OFQ13" s="74"/>
      <c r="OFR13" s="85"/>
      <c r="OFS13" s="80"/>
      <c r="OFT13" s="80"/>
      <c r="OFU13" s="85"/>
      <c r="OFV13" s="77"/>
      <c r="OFW13" s="74"/>
      <c r="OFX13" s="74"/>
      <c r="OFY13" s="85"/>
      <c r="OFZ13" s="74"/>
      <c r="OGA13" s="74"/>
      <c r="OGB13" s="85"/>
      <c r="OGC13" s="74"/>
      <c r="OGD13" s="74"/>
      <c r="OGE13" s="85"/>
      <c r="OGF13" s="74"/>
      <c r="OGG13" s="74"/>
      <c r="OGH13" s="85"/>
      <c r="OGI13" s="80"/>
      <c r="OGJ13" s="80"/>
      <c r="OGK13" s="85"/>
      <c r="OGL13" s="77"/>
      <c r="OGM13" s="74"/>
      <c r="OGN13" s="74"/>
      <c r="OGO13" s="85"/>
      <c r="OGP13" s="74"/>
      <c r="OGQ13" s="74"/>
      <c r="OGR13" s="85"/>
      <c r="OGS13" s="74"/>
      <c r="OGT13" s="74"/>
      <c r="OGU13" s="85"/>
      <c r="OGV13" s="74"/>
      <c r="OGW13" s="74"/>
      <c r="OGX13" s="85"/>
      <c r="OGY13" s="80"/>
      <c r="OGZ13" s="80"/>
      <c r="OHA13" s="85"/>
      <c r="OHB13" s="77"/>
      <c r="OHC13" s="74"/>
      <c r="OHD13" s="74"/>
      <c r="OHE13" s="85"/>
      <c r="OHF13" s="74"/>
      <c r="OHG13" s="74"/>
      <c r="OHH13" s="85"/>
      <c r="OHI13" s="74"/>
      <c r="OHJ13" s="74"/>
      <c r="OHK13" s="85"/>
      <c r="OHL13" s="74"/>
      <c r="OHM13" s="74"/>
      <c r="OHN13" s="85"/>
      <c r="OHO13" s="80"/>
      <c r="OHP13" s="80"/>
      <c r="OHQ13" s="85"/>
      <c r="OHR13" s="77"/>
      <c r="OHS13" s="74"/>
      <c r="OHT13" s="74"/>
      <c r="OHU13" s="85"/>
      <c r="OHV13" s="74"/>
      <c r="OHW13" s="74"/>
      <c r="OHX13" s="85"/>
      <c r="OHY13" s="74"/>
      <c r="OHZ13" s="74"/>
      <c r="OIA13" s="85"/>
      <c r="OIB13" s="74"/>
      <c r="OIC13" s="74"/>
      <c r="OID13" s="85"/>
      <c r="OIE13" s="80"/>
      <c r="OIF13" s="80"/>
      <c r="OIG13" s="85"/>
      <c r="OIH13" s="77"/>
      <c r="OII13" s="74"/>
      <c r="OIJ13" s="74"/>
      <c r="OIK13" s="85"/>
      <c r="OIL13" s="74"/>
      <c r="OIM13" s="74"/>
      <c r="OIN13" s="85"/>
      <c r="OIO13" s="74"/>
      <c r="OIP13" s="74"/>
      <c r="OIQ13" s="85"/>
      <c r="OIR13" s="74"/>
      <c r="OIS13" s="74"/>
      <c r="OIT13" s="85"/>
      <c r="OIU13" s="80"/>
      <c r="OIV13" s="80"/>
      <c r="OIW13" s="85"/>
      <c r="OIX13" s="77"/>
      <c r="OIY13" s="74"/>
      <c r="OIZ13" s="74"/>
      <c r="OJA13" s="85"/>
      <c r="OJB13" s="74"/>
      <c r="OJC13" s="74"/>
      <c r="OJD13" s="85"/>
      <c r="OJE13" s="74"/>
      <c r="OJF13" s="74"/>
      <c r="OJG13" s="85"/>
      <c r="OJH13" s="74"/>
      <c r="OJI13" s="74"/>
      <c r="OJJ13" s="85"/>
      <c r="OJK13" s="80"/>
      <c r="OJL13" s="80"/>
      <c r="OJM13" s="85"/>
      <c r="OJN13" s="77"/>
      <c r="OJO13" s="74"/>
      <c r="OJP13" s="74"/>
      <c r="OJQ13" s="85"/>
      <c r="OJR13" s="74"/>
      <c r="OJS13" s="74"/>
      <c r="OJT13" s="85"/>
      <c r="OJU13" s="74"/>
      <c r="OJV13" s="74"/>
      <c r="OJW13" s="85"/>
      <c r="OJX13" s="74"/>
      <c r="OJY13" s="74"/>
      <c r="OJZ13" s="85"/>
      <c r="OKA13" s="80"/>
      <c r="OKB13" s="80"/>
      <c r="OKC13" s="85"/>
      <c r="OKD13" s="77"/>
      <c r="OKE13" s="74"/>
      <c r="OKF13" s="74"/>
      <c r="OKG13" s="85"/>
      <c r="OKH13" s="74"/>
      <c r="OKI13" s="74"/>
      <c r="OKJ13" s="85"/>
      <c r="OKK13" s="74"/>
      <c r="OKL13" s="74"/>
      <c r="OKM13" s="85"/>
      <c r="OKN13" s="74"/>
      <c r="OKO13" s="74"/>
      <c r="OKP13" s="85"/>
      <c r="OKQ13" s="80"/>
      <c r="OKR13" s="80"/>
      <c r="OKS13" s="85"/>
      <c r="OKT13" s="77"/>
      <c r="OKU13" s="74"/>
      <c r="OKV13" s="74"/>
      <c r="OKW13" s="85"/>
      <c r="OKX13" s="74"/>
      <c r="OKY13" s="74"/>
      <c r="OKZ13" s="85"/>
      <c r="OLA13" s="74"/>
      <c r="OLB13" s="74"/>
      <c r="OLC13" s="85"/>
      <c r="OLD13" s="74"/>
      <c r="OLE13" s="74"/>
      <c r="OLF13" s="85"/>
      <c r="OLG13" s="80"/>
      <c r="OLH13" s="80"/>
      <c r="OLI13" s="85"/>
      <c r="OLJ13" s="77"/>
      <c r="OLK13" s="74"/>
      <c r="OLL13" s="74"/>
      <c r="OLM13" s="85"/>
      <c r="OLN13" s="74"/>
      <c r="OLO13" s="74"/>
      <c r="OLP13" s="85"/>
      <c r="OLQ13" s="74"/>
      <c r="OLR13" s="74"/>
      <c r="OLS13" s="85"/>
      <c r="OLT13" s="74"/>
      <c r="OLU13" s="74"/>
      <c r="OLV13" s="85"/>
      <c r="OLW13" s="80"/>
      <c r="OLX13" s="80"/>
      <c r="OLY13" s="85"/>
      <c r="OLZ13" s="77"/>
      <c r="OMA13" s="74"/>
      <c r="OMB13" s="74"/>
      <c r="OMC13" s="85"/>
      <c r="OMD13" s="74"/>
      <c r="OME13" s="74"/>
      <c r="OMF13" s="85"/>
      <c r="OMG13" s="74"/>
      <c r="OMH13" s="74"/>
      <c r="OMI13" s="85"/>
      <c r="OMJ13" s="74"/>
      <c r="OMK13" s="74"/>
      <c r="OML13" s="85"/>
      <c r="OMM13" s="80"/>
      <c r="OMN13" s="80"/>
      <c r="OMO13" s="85"/>
      <c r="OMP13" s="77"/>
      <c r="OMQ13" s="74"/>
      <c r="OMR13" s="74"/>
      <c r="OMS13" s="85"/>
      <c r="OMT13" s="74"/>
      <c r="OMU13" s="74"/>
      <c r="OMV13" s="85"/>
      <c r="OMW13" s="74"/>
      <c r="OMX13" s="74"/>
      <c r="OMY13" s="85"/>
      <c r="OMZ13" s="74"/>
      <c r="ONA13" s="74"/>
      <c r="ONB13" s="85"/>
      <c r="ONC13" s="80"/>
      <c r="OND13" s="80"/>
      <c r="ONE13" s="85"/>
      <c r="ONF13" s="77"/>
      <c r="ONG13" s="74"/>
      <c r="ONH13" s="74"/>
      <c r="ONI13" s="85"/>
      <c r="ONJ13" s="74"/>
      <c r="ONK13" s="74"/>
      <c r="ONL13" s="85"/>
      <c r="ONM13" s="74"/>
      <c r="ONN13" s="74"/>
      <c r="ONO13" s="85"/>
      <c r="ONP13" s="74"/>
      <c r="ONQ13" s="74"/>
      <c r="ONR13" s="85"/>
      <c r="ONS13" s="80"/>
      <c r="ONT13" s="80"/>
      <c r="ONU13" s="85"/>
      <c r="ONV13" s="77"/>
      <c r="ONW13" s="74"/>
      <c r="ONX13" s="74"/>
      <c r="ONY13" s="85"/>
      <c r="ONZ13" s="74"/>
      <c r="OOA13" s="74"/>
      <c r="OOB13" s="85"/>
      <c r="OOC13" s="74"/>
      <c r="OOD13" s="74"/>
      <c r="OOE13" s="85"/>
      <c r="OOF13" s="74"/>
      <c r="OOG13" s="74"/>
      <c r="OOH13" s="85"/>
      <c r="OOI13" s="80"/>
      <c r="OOJ13" s="80"/>
      <c r="OOK13" s="85"/>
      <c r="OOL13" s="77"/>
      <c r="OOM13" s="74"/>
      <c r="OON13" s="74"/>
      <c r="OOO13" s="85"/>
      <c r="OOP13" s="74"/>
      <c r="OOQ13" s="74"/>
      <c r="OOR13" s="85"/>
      <c r="OOS13" s="74"/>
      <c r="OOT13" s="74"/>
      <c r="OOU13" s="85"/>
      <c r="OOV13" s="74"/>
      <c r="OOW13" s="74"/>
      <c r="OOX13" s="85"/>
      <c r="OOY13" s="80"/>
      <c r="OOZ13" s="80"/>
      <c r="OPA13" s="85"/>
      <c r="OPB13" s="77"/>
      <c r="OPC13" s="74"/>
      <c r="OPD13" s="74"/>
      <c r="OPE13" s="85"/>
      <c r="OPF13" s="74"/>
      <c r="OPG13" s="74"/>
      <c r="OPH13" s="85"/>
      <c r="OPI13" s="74"/>
      <c r="OPJ13" s="74"/>
      <c r="OPK13" s="85"/>
      <c r="OPL13" s="74"/>
      <c r="OPM13" s="74"/>
      <c r="OPN13" s="85"/>
      <c r="OPO13" s="80"/>
      <c r="OPP13" s="80"/>
      <c r="OPQ13" s="85"/>
      <c r="OPR13" s="77"/>
      <c r="OPS13" s="74"/>
      <c r="OPT13" s="74"/>
      <c r="OPU13" s="85"/>
      <c r="OPV13" s="74"/>
      <c r="OPW13" s="74"/>
      <c r="OPX13" s="85"/>
      <c r="OPY13" s="74"/>
      <c r="OPZ13" s="74"/>
      <c r="OQA13" s="85"/>
      <c r="OQB13" s="74"/>
      <c r="OQC13" s="74"/>
      <c r="OQD13" s="85"/>
      <c r="OQE13" s="80"/>
      <c r="OQF13" s="80"/>
      <c r="OQG13" s="85"/>
      <c r="OQH13" s="77"/>
      <c r="OQI13" s="74"/>
      <c r="OQJ13" s="74"/>
      <c r="OQK13" s="85"/>
      <c r="OQL13" s="74"/>
      <c r="OQM13" s="74"/>
      <c r="OQN13" s="85"/>
      <c r="OQO13" s="74"/>
      <c r="OQP13" s="74"/>
      <c r="OQQ13" s="85"/>
      <c r="OQR13" s="74"/>
      <c r="OQS13" s="74"/>
      <c r="OQT13" s="85"/>
      <c r="OQU13" s="80"/>
      <c r="OQV13" s="80"/>
      <c r="OQW13" s="85"/>
      <c r="OQX13" s="77"/>
      <c r="OQY13" s="74"/>
      <c r="OQZ13" s="74"/>
      <c r="ORA13" s="85"/>
      <c r="ORB13" s="74"/>
      <c r="ORC13" s="74"/>
      <c r="ORD13" s="85"/>
      <c r="ORE13" s="74"/>
      <c r="ORF13" s="74"/>
      <c r="ORG13" s="85"/>
      <c r="ORH13" s="74"/>
      <c r="ORI13" s="74"/>
      <c r="ORJ13" s="85"/>
      <c r="ORK13" s="80"/>
      <c r="ORL13" s="80"/>
      <c r="ORM13" s="85"/>
      <c r="ORN13" s="77"/>
      <c r="ORO13" s="74"/>
      <c r="ORP13" s="74"/>
      <c r="ORQ13" s="85"/>
      <c r="ORR13" s="74"/>
      <c r="ORS13" s="74"/>
      <c r="ORT13" s="85"/>
      <c r="ORU13" s="74"/>
      <c r="ORV13" s="74"/>
      <c r="ORW13" s="85"/>
      <c r="ORX13" s="74"/>
      <c r="ORY13" s="74"/>
      <c r="ORZ13" s="85"/>
      <c r="OSA13" s="80"/>
      <c r="OSB13" s="80"/>
      <c r="OSC13" s="85"/>
      <c r="OSD13" s="77"/>
      <c r="OSE13" s="74"/>
      <c r="OSF13" s="74"/>
      <c r="OSG13" s="85"/>
      <c r="OSH13" s="74"/>
      <c r="OSI13" s="74"/>
      <c r="OSJ13" s="85"/>
      <c r="OSK13" s="74"/>
      <c r="OSL13" s="74"/>
      <c r="OSM13" s="85"/>
      <c r="OSN13" s="74"/>
      <c r="OSO13" s="74"/>
      <c r="OSP13" s="85"/>
      <c r="OSQ13" s="80"/>
      <c r="OSR13" s="80"/>
      <c r="OSS13" s="85"/>
      <c r="OST13" s="77"/>
      <c r="OSU13" s="74"/>
      <c r="OSV13" s="74"/>
      <c r="OSW13" s="85"/>
      <c r="OSX13" s="74"/>
      <c r="OSY13" s="74"/>
      <c r="OSZ13" s="85"/>
      <c r="OTA13" s="74"/>
      <c r="OTB13" s="74"/>
      <c r="OTC13" s="85"/>
      <c r="OTD13" s="74"/>
      <c r="OTE13" s="74"/>
      <c r="OTF13" s="85"/>
      <c r="OTG13" s="80"/>
      <c r="OTH13" s="80"/>
      <c r="OTI13" s="85"/>
      <c r="OTJ13" s="77"/>
      <c r="OTK13" s="74"/>
      <c r="OTL13" s="74"/>
      <c r="OTM13" s="85"/>
      <c r="OTN13" s="74"/>
      <c r="OTO13" s="74"/>
      <c r="OTP13" s="85"/>
      <c r="OTQ13" s="74"/>
      <c r="OTR13" s="74"/>
      <c r="OTS13" s="85"/>
      <c r="OTT13" s="74"/>
      <c r="OTU13" s="74"/>
      <c r="OTV13" s="85"/>
      <c r="OTW13" s="80"/>
      <c r="OTX13" s="80"/>
      <c r="OTY13" s="85"/>
      <c r="OTZ13" s="77"/>
      <c r="OUA13" s="74"/>
      <c r="OUB13" s="74"/>
      <c r="OUC13" s="85"/>
      <c r="OUD13" s="74"/>
      <c r="OUE13" s="74"/>
      <c r="OUF13" s="85"/>
      <c r="OUG13" s="74"/>
      <c r="OUH13" s="74"/>
      <c r="OUI13" s="85"/>
      <c r="OUJ13" s="74"/>
      <c r="OUK13" s="74"/>
      <c r="OUL13" s="85"/>
      <c r="OUM13" s="80"/>
      <c r="OUN13" s="80"/>
      <c r="OUO13" s="85"/>
      <c r="OUP13" s="77"/>
      <c r="OUQ13" s="74"/>
      <c r="OUR13" s="74"/>
      <c r="OUS13" s="85"/>
      <c r="OUT13" s="74"/>
      <c r="OUU13" s="74"/>
      <c r="OUV13" s="85"/>
      <c r="OUW13" s="74"/>
      <c r="OUX13" s="74"/>
      <c r="OUY13" s="85"/>
      <c r="OUZ13" s="74"/>
      <c r="OVA13" s="74"/>
      <c r="OVB13" s="85"/>
      <c r="OVC13" s="80"/>
      <c r="OVD13" s="80"/>
      <c r="OVE13" s="85"/>
      <c r="OVF13" s="77"/>
      <c r="OVG13" s="74"/>
      <c r="OVH13" s="74"/>
      <c r="OVI13" s="85"/>
      <c r="OVJ13" s="74"/>
      <c r="OVK13" s="74"/>
      <c r="OVL13" s="85"/>
      <c r="OVM13" s="74"/>
      <c r="OVN13" s="74"/>
      <c r="OVO13" s="85"/>
      <c r="OVP13" s="74"/>
      <c r="OVQ13" s="74"/>
      <c r="OVR13" s="85"/>
      <c r="OVS13" s="80"/>
      <c r="OVT13" s="80"/>
      <c r="OVU13" s="85"/>
      <c r="OVV13" s="77"/>
      <c r="OVW13" s="74"/>
      <c r="OVX13" s="74"/>
      <c r="OVY13" s="85"/>
      <c r="OVZ13" s="74"/>
      <c r="OWA13" s="74"/>
      <c r="OWB13" s="85"/>
      <c r="OWC13" s="74"/>
      <c r="OWD13" s="74"/>
      <c r="OWE13" s="85"/>
      <c r="OWF13" s="74"/>
      <c r="OWG13" s="74"/>
      <c r="OWH13" s="85"/>
      <c r="OWI13" s="80"/>
      <c r="OWJ13" s="80"/>
      <c r="OWK13" s="85"/>
      <c r="OWL13" s="77"/>
      <c r="OWM13" s="74"/>
      <c r="OWN13" s="74"/>
      <c r="OWO13" s="85"/>
      <c r="OWP13" s="74"/>
      <c r="OWQ13" s="74"/>
      <c r="OWR13" s="85"/>
      <c r="OWS13" s="74"/>
      <c r="OWT13" s="74"/>
      <c r="OWU13" s="85"/>
      <c r="OWV13" s="74"/>
      <c r="OWW13" s="74"/>
      <c r="OWX13" s="85"/>
      <c r="OWY13" s="80"/>
      <c r="OWZ13" s="80"/>
      <c r="OXA13" s="85"/>
      <c r="OXB13" s="77"/>
      <c r="OXC13" s="74"/>
      <c r="OXD13" s="74"/>
      <c r="OXE13" s="85"/>
      <c r="OXF13" s="74"/>
      <c r="OXG13" s="74"/>
      <c r="OXH13" s="85"/>
      <c r="OXI13" s="74"/>
      <c r="OXJ13" s="74"/>
      <c r="OXK13" s="85"/>
      <c r="OXL13" s="74"/>
      <c r="OXM13" s="74"/>
      <c r="OXN13" s="85"/>
      <c r="OXO13" s="80"/>
      <c r="OXP13" s="80"/>
      <c r="OXQ13" s="85"/>
      <c r="OXR13" s="77"/>
      <c r="OXS13" s="74"/>
      <c r="OXT13" s="74"/>
      <c r="OXU13" s="85"/>
      <c r="OXV13" s="74"/>
      <c r="OXW13" s="74"/>
      <c r="OXX13" s="85"/>
      <c r="OXY13" s="74"/>
      <c r="OXZ13" s="74"/>
      <c r="OYA13" s="85"/>
      <c r="OYB13" s="74"/>
      <c r="OYC13" s="74"/>
      <c r="OYD13" s="85"/>
      <c r="OYE13" s="80"/>
      <c r="OYF13" s="80"/>
      <c r="OYG13" s="85"/>
      <c r="OYH13" s="77"/>
      <c r="OYI13" s="74"/>
      <c r="OYJ13" s="74"/>
      <c r="OYK13" s="85"/>
      <c r="OYL13" s="74"/>
      <c r="OYM13" s="74"/>
      <c r="OYN13" s="85"/>
      <c r="OYO13" s="74"/>
      <c r="OYP13" s="74"/>
      <c r="OYQ13" s="85"/>
      <c r="OYR13" s="74"/>
      <c r="OYS13" s="74"/>
      <c r="OYT13" s="85"/>
      <c r="OYU13" s="80"/>
      <c r="OYV13" s="80"/>
      <c r="OYW13" s="85"/>
      <c r="OYX13" s="77"/>
      <c r="OYY13" s="74"/>
      <c r="OYZ13" s="74"/>
      <c r="OZA13" s="85"/>
      <c r="OZB13" s="74"/>
      <c r="OZC13" s="74"/>
      <c r="OZD13" s="85"/>
      <c r="OZE13" s="74"/>
      <c r="OZF13" s="74"/>
      <c r="OZG13" s="85"/>
      <c r="OZH13" s="74"/>
      <c r="OZI13" s="74"/>
      <c r="OZJ13" s="85"/>
      <c r="OZK13" s="80"/>
      <c r="OZL13" s="80"/>
      <c r="OZM13" s="85"/>
      <c r="OZN13" s="77"/>
      <c r="OZO13" s="74"/>
      <c r="OZP13" s="74"/>
      <c r="OZQ13" s="85"/>
      <c r="OZR13" s="74"/>
      <c r="OZS13" s="74"/>
      <c r="OZT13" s="85"/>
      <c r="OZU13" s="74"/>
      <c r="OZV13" s="74"/>
      <c r="OZW13" s="85"/>
      <c r="OZX13" s="74"/>
      <c r="OZY13" s="74"/>
      <c r="OZZ13" s="85"/>
      <c r="PAA13" s="80"/>
      <c r="PAB13" s="80"/>
      <c r="PAC13" s="85"/>
      <c r="PAD13" s="77"/>
      <c r="PAE13" s="74"/>
      <c r="PAF13" s="74"/>
      <c r="PAG13" s="85"/>
      <c r="PAH13" s="74"/>
      <c r="PAI13" s="74"/>
      <c r="PAJ13" s="85"/>
      <c r="PAK13" s="74"/>
      <c r="PAL13" s="74"/>
      <c r="PAM13" s="85"/>
      <c r="PAN13" s="74"/>
      <c r="PAO13" s="74"/>
      <c r="PAP13" s="85"/>
      <c r="PAQ13" s="80"/>
      <c r="PAR13" s="80"/>
      <c r="PAS13" s="85"/>
      <c r="PAT13" s="77"/>
      <c r="PAU13" s="74"/>
      <c r="PAV13" s="74"/>
      <c r="PAW13" s="85"/>
      <c r="PAX13" s="74"/>
      <c r="PAY13" s="74"/>
      <c r="PAZ13" s="85"/>
      <c r="PBA13" s="74"/>
      <c r="PBB13" s="74"/>
      <c r="PBC13" s="85"/>
      <c r="PBD13" s="74"/>
      <c r="PBE13" s="74"/>
      <c r="PBF13" s="85"/>
      <c r="PBG13" s="80"/>
      <c r="PBH13" s="80"/>
      <c r="PBI13" s="85"/>
      <c r="PBJ13" s="77"/>
      <c r="PBK13" s="74"/>
      <c r="PBL13" s="74"/>
      <c r="PBM13" s="85"/>
      <c r="PBN13" s="74"/>
      <c r="PBO13" s="74"/>
      <c r="PBP13" s="85"/>
      <c r="PBQ13" s="74"/>
      <c r="PBR13" s="74"/>
      <c r="PBS13" s="85"/>
      <c r="PBT13" s="74"/>
      <c r="PBU13" s="74"/>
      <c r="PBV13" s="85"/>
      <c r="PBW13" s="80"/>
      <c r="PBX13" s="80"/>
      <c r="PBY13" s="85"/>
      <c r="PBZ13" s="77"/>
      <c r="PCA13" s="74"/>
      <c r="PCB13" s="74"/>
      <c r="PCC13" s="85"/>
      <c r="PCD13" s="74"/>
      <c r="PCE13" s="74"/>
      <c r="PCF13" s="85"/>
      <c r="PCG13" s="74"/>
      <c r="PCH13" s="74"/>
      <c r="PCI13" s="85"/>
      <c r="PCJ13" s="74"/>
      <c r="PCK13" s="74"/>
      <c r="PCL13" s="85"/>
      <c r="PCM13" s="80"/>
      <c r="PCN13" s="80"/>
      <c r="PCO13" s="85"/>
      <c r="PCP13" s="77"/>
      <c r="PCQ13" s="74"/>
      <c r="PCR13" s="74"/>
      <c r="PCS13" s="85"/>
      <c r="PCT13" s="74"/>
      <c r="PCU13" s="74"/>
      <c r="PCV13" s="85"/>
      <c r="PCW13" s="74"/>
      <c r="PCX13" s="74"/>
      <c r="PCY13" s="85"/>
      <c r="PCZ13" s="74"/>
      <c r="PDA13" s="74"/>
      <c r="PDB13" s="85"/>
      <c r="PDC13" s="80"/>
      <c r="PDD13" s="80"/>
      <c r="PDE13" s="85"/>
      <c r="PDF13" s="77"/>
      <c r="PDG13" s="74"/>
      <c r="PDH13" s="74"/>
      <c r="PDI13" s="85"/>
      <c r="PDJ13" s="74"/>
      <c r="PDK13" s="74"/>
      <c r="PDL13" s="85"/>
      <c r="PDM13" s="74"/>
      <c r="PDN13" s="74"/>
      <c r="PDO13" s="85"/>
      <c r="PDP13" s="74"/>
      <c r="PDQ13" s="74"/>
      <c r="PDR13" s="85"/>
      <c r="PDS13" s="80"/>
      <c r="PDT13" s="80"/>
      <c r="PDU13" s="85"/>
      <c r="PDV13" s="77"/>
      <c r="PDW13" s="74"/>
      <c r="PDX13" s="74"/>
      <c r="PDY13" s="85"/>
      <c r="PDZ13" s="74"/>
      <c r="PEA13" s="74"/>
      <c r="PEB13" s="85"/>
      <c r="PEC13" s="74"/>
      <c r="PED13" s="74"/>
      <c r="PEE13" s="85"/>
      <c r="PEF13" s="74"/>
      <c r="PEG13" s="74"/>
      <c r="PEH13" s="85"/>
      <c r="PEI13" s="80"/>
      <c r="PEJ13" s="80"/>
      <c r="PEK13" s="85"/>
      <c r="PEL13" s="77"/>
      <c r="PEM13" s="74"/>
      <c r="PEN13" s="74"/>
      <c r="PEO13" s="85"/>
      <c r="PEP13" s="74"/>
      <c r="PEQ13" s="74"/>
      <c r="PER13" s="85"/>
      <c r="PES13" s="74"/>
      <c r="PET13" s="74"/>
      <c r="PEU13" s="85"/>
      <c r="PEV13" s="74"/>
      <c r="PEW13" s="74"/>
      <c r="PEX13" s="85"/>
      <c r="PEY13" s="80"/>
      <c r="PEZ13" s="80"/>
      <c r="PFA13" s="85"/>
      <c r="PFB13" s="77"/>
      <c r="PFC13" s="74"/>
      <c r="PFD13" s="74"/>
      <c r="PFE13" s="85"/>
      <c r="PFF13" s="74"/>
      <c r="PFG13" s="74"/>
      <c r="PFH13" s="85"/>
      <c r="PFI13" s="74"/>
      <c r="PFJ13" s="74"/>
      <c r="PFK13" s="85"/>
      <c r="PFL13" s="74"/>
      <c r="PFM13" s="74"/>
      <c r="PFN13" s="85"/>
      <c r="PFO13" s="80"/>
      <c r="PFP13" s="80"/>
      <c r="PFQ13" s="85"/>
      <c r="PFR13" s="77"/>
      <c r="PFS13" s="74"/>
      <c r="PFT13" s="74"/>
      <c r="PFU13" s="85"/>
      <c r="PFV13" s="74"/>
      <c r="PFW13" s="74"/>
      <c r="PFX13" s="85"/>
      <c r="PFY13" s="74"/>
      <c r="PFZ13" s="74"/>
      <c r="PGA13" s="85"/>
      <c r="PGB13" s="74"/>
      <c r="PGC13" s="74"/>
      <c r="PGD13" s="85"/>
      <c r="PGE13" s="80"/>
      <c r="PGF13" s="80"/>
      <c r="PGG13" s="85"/>
      <c r="PGH13" s="77"/>
      <c r="PGI13" s="74"/>
      <c r="PGJ13" s="74"/>
      <c r="PGK13" s="85"/>
      <c r="PGL13" s="74"/>
      <c r="PGM13" s="74"/>
      <c r="PGN13" s="85"/>
      <c r="PGO13" s="74"/>
      <c r="PGP13" s="74"/>
      <c r="PGQ13" s="85"/>
      <c r="PGR13" s="74"/>
      <c r="PGS13" s="74"/>
      <c r="PGT13" s="85"/>
      <c r="PGU13" s="80"/>
      <c r="PGV13" s="80"/>
      <c r="PGW13" s="85"/>
      <c r="PGX13" s="77"/>
      <c r="PGY13" s="74"/>
      <c r="PGZ13" s="74"/>
      <c r="PHA13" s="85"/>
      <c r="PHB13" s="74"/>
      <c r="PHC13" s="74"/>
      <c r="PHD13" s="85"/>
      <c r="PHE13" s="74"/>
      <c r="PHF13" s="74"/>
      <c r="PHG13" s="85"/>
      <c r="PHH13" s="74"/>
      <c r="PHI13" s="74"/>
      <c r="PHJ13" s="85"/>
      <c r="PHK13" s="80"/>
      <c r="PHL13" s="80"/>
      <c r="PHM13" s="85"/>
      <c r="PHN13" s="77"/>
      <c r="PHO13" s="74"/>
      <c r="PHP13" s="74"/>
      <c r="PHQ13" s="85"/>
      <c r="PHR13" s="74"/>
      <c r="PHS13" s="74"/>
      <c r="PHT13" s="85"/>
      <c r="PHU13" s="74"/>
      <c r="PHV13" s="74"/>
      <c r="PHW13" s="85"/>
      <c r="PHX13" s="74"/>
      <c r="PHY13" s="74"/>
      <c r="PHZ13" s="85"/>
      <c r="PIA13" s="80"/>
      <c r="PIB13" s="80"/>
      <c r="PIC13" s="85"/>
      <c r="PID13" s="77"/>
      <c r="PIE13" s="74"/>
      <c r="PIF13" s="74"/>
      <c r="PIG13" s="85"/>
      <c r="PIH13" s="74"/>
      <c r="PII13" s="74"/>
      <c r="PIJ13" s="85"/>
      <c r="PIK13" s="74"/>
      <c r="PIL13" s="74"/>
      <c r="PIM13" s="85"/>
      <c r="PIN13" s="74"/>
      <c r="PIO13" s="74"/>
      <c r="PIP13" s="85"/>
      <c r="PIQ13" s="80"/>
      <c r="PIR13" s="80"/>
      <c r="PIS13" s="85"/>
      <c r="PIT13" s="77"/>
      <c r="PIU13" s="74"/>
      <c r="PIV13" s="74"/>
      <c r="PIW13" s="85"/>
      <c r="PIX13" s="74"/>
      <c r="PIY13" s="74"/>
      <c r="PIZ13" s="85"/>
      <c r="PJA13" s="74"/>
      <c r="PJB13" s="74"/>
      <c r="PJC13" s="85"/>
      <c r="PJD13" s="74"/>
      <c r="PJE13" s="74"/>
      <c r="PJF13" s="85"/>
      <c r="PJG13" s="80"/>
      <c r="PJH13" s="80"/>
      <c r="PJI13" s="85"/>
      <c r="PJJ13" s="77"/>
      <c r="PJK13" s="74"/>
      <c r="PJL13" s="74"/>
      <c r="PJM13" s="85"/>
      <c r="PJN13" s="74"/>
      <c r="PJO13" s="74"/>
      <c r="PJP13" s="85"/>
      <c r="PJQ13" s="74"/>
      <c r="PJR13" s="74"/>
      <c r="PJS13" s="85"/>
      <c r="PJT13" s="74"/>
      <c r="PJU13" s="74"/>
      <c r="PJV13" s="85"/>
      <c r="PJW13" s="80"/>
      <c r="PJX13" s="80"/>
      <c r="PJY13" s="85"/>
      <c r="PJZ13" s="77"/>
      <c r="PKA13" s="74"/>
      <c r="PKB13" s="74"/>
      <c r="PKC13" s="85"/>
      <c r="PKD13" s="74"/>
      <c r="PKE13" s="74"/>
      <c r="PKF13" s="85"/>
      <c r="PKG13" s="74"/>
      <c r="PKH13" s="74"/>
      <c r="PKI13" s="85"/>
      <c r="PKJ13" s="74"/>
      <c r="PKK13" s="74"/>
      <c r="PKL13" s="85"/>
      <c r="PKM13" s="80"/>
      <c r="PKN13" s="80"/>
      <c r="PKO13" s="85"/>
      <c r="PKP13" s="77"/>
      <c r="PKQ13" s="74"/>
      <c r="PKR13" s="74"/>
      <c r="PKS13" s="85"/>
      <c r="PKT13" s="74"/>
      <c r="PKU13" s="74"/>
      <c r="PKV13" s="85"/>
      <c r="PKW13" s="74"/>
      <c r="PKX13" s="74"/>
      <c r="PKY13" s="85"/>
      <c r="PKZ13" s="74"/>
      <c r="PLA13" s="74"/>
      <c r="PLB13" s="85"/>
      <c r="PLC13" s="80"/>
      <c r="PLD13" s="80"/>
      <c r="PLE13" s="85"/>
      <c r="PLF13" s="77"/>
      <c r="PLG13" s="74"/>
      <c r="PLH13" s="74"/>
      <c r="PLI13" s="85"/>
      <c r="PLJ13" s="74"/>
      <c r="PLK13" s="74"/>
      <c r="PLL13" s="85"/>
      <c r="PLM13" s="74"/>
      <c r="PLN13" s="74"/>
      <c r="PLO13" s="85"/>
      <c r="PLP13" s="74"/>
      <c r="PLQ13" s="74"/>
      <c r="PLR13" s="85"/>
      <c r="PLS13" s="80"/>
      <c r="PLT13" s="80"/>
      <c r="PLU13" s="85"/>
      <c r="PLV13" s="77"/>
      <c r="PLW13" s="74"/>
      <c r="PLX13" s="74"/>
      <c r="PLY13" s="85"/>
      <c r="PLZ13" s="74"/>
      <c r="PMA13" s="74"/>
      <c r="PMB13" s="85"/>
      <c r="PMC13" s="74"/>
      <c r="PMD13" s="74"/>
      <c r="PME13" s="85"/>
      <c r="PMF13" s="74"/>
      <c r="PMG13" s="74"/>
      <c r="PMH13" s="85"/>
      <c r="PMI13" s="80"/>
      <c r="PMJ13" s="80"/>
      <c r="PMK13" s="85"/>
      <c r="PML13" s="77"/>
      <c r="PMM13" s="74"/>
      <c r="PMN13" s="74"/>
      <c r="PMO13" s="85"/>
      <c r="PMP13" s="74"/>
      <c r="PMQ13" s="74"/>
      <c r="PMR13" s="85"/>
      <c r="PMS13" s="74"/>
      <c r="PMT13" s="74"/>
      <c r="PMU13" s="85"/>
      <c r="PMV13" s="74"/>
      <c r="PMW13" s="74"/>
      <c r="PMX13" s="85"/>
      <c r="PMY13" s="80"/>
      <c r="PMZ13" s="80"/>
      <c r="PNA13" s="85"/>
      <c r="PNB13" s="77"/>
      <c r="PNC13" s="74"/>
      <c r="PND13" s="74"/>
      <c r="PNE13" s="85"/>
      <c r="PNF13" s="74"/>
      <c r="PNG13" s="74"/>
      <c r="PNH13" s="85"/>
      <c r="PNI13" s="74"/>
      <c r="PNJ13" s="74"/>
      <c r="PNK13" s="85"/>
      <c r="PNL13" s="74"/>
      <c r="PNM13" s="74"/>
      <c r="PNN13" s="85"/>
      <c r="PNO13" s="80"/>
      <c r="PNP13" s="80"/>
      <c r="PNQ13" s="85"/>
      <c r="PNR13" s="77"/>
      <c r="PNS13" s="74"/>
      <c r="PNT13" s="74"/>
      <c r="PNU13" s="85"/>
      <c r="PNV13" s="74"/>
      <c r="PNW13" s="74"/>
      <c r="PNX13" s="85"/>
      <c r="PNY13" s="74"/>
      <c r="PNZ13" s="74"/>
      <c r="POA13" s="85"/>
      <c r="POB13" s="74"/>
      <c r="POC13" s="74"/>
      <c r="POD13" s="85"/>
      <c r="POE13" s="80"/>
      <c r="POF13" s="80"/>
      <c r="POG13" s="85"/>
      <c r="POH13" s="77"/>
      <c r="POI13" s="74"/>
      <c r="POJ13" s="74"/>
      <c r="POK13" s="85"/>
      <c r="POL13" s="74"/>
      <c r="POM13" s="74"/>
      <c r="PON13" s="85"/>
      <c r="POO13" s="74"/>
      <c r="POP13" s="74"/>
      <c r="POQ13" s="85"/>
      <c r="POR13" s="74"/>
      <c r="POS13" s="74"/>
      <c r="POT13" s="85"/>
      <c r="POU13" s="80"/>
      <c r="POV13" s="80"/>
      <c r="POW13" s="85"/>
      <c r="POX13" s="77"/>
      <c r="POY13" s="74"/>
      <c r="POZ13" s="74"/>
      <c r="PPA13" s="85"/>
      <c r="PPB13" s="74"/>
      <c r="PPC13" s="74"/>
      <c r="PPD13" s="85"/>
      <c r="PPE13" s="74"/>
      <c r="PPF13" s="74"/>
      <c r="PPG13" s="85"/>
      <c r="PPH13" s="74"/>
      <c r="PPI13" s="74"/>
      <c r="PPJ13" s="85"/>
      <c r="PPK13" s="80"/>
      <c r="PPL13" s="80"/>
      <c r="PPM13" s="85"/>
      <c r="PPN13" s="77"/>
      <c r="PPO13" s="74"/>
      <c r="PPP13" s="74"/>
      <c r="PPQ13" s="85"/>
      <c r="PPR13" s="74"/>
      <c r="PPS13" s="74"/>
      <c r="PPT13" s="85"/>
      <c r="PPU13" s="74"/>
      <c r="PPV13" s="74"/>
      <c r="PPW13" s="85"/>
      <c r="PPX13" s="74"/>
      <c r="PPY13" s="74"/>
      <c r="PPZ13" s="85"/>
      <c r="PQA13" s="80"/>
      <c r="PQB13" s="80"/>
      <c r="PQC13" s="85"/>
      <c r="PQD13" s="77"/>
      <c r="PQE13" s="74"/>
      <c r="PQF13" s="74"/>
      <c r="PQG13" s="85"/>
      <c r="PQH13" s="74"/>
      <c r="PQI13" s="74"/>
      <c r="PQJ13" s="85"/>
      <c r="PQK13" s="74"/>
      <c r="PQL13" s="74"/>
      <c r="PQM13" s="85"/>
      <c r="PQN13" s="74"/>
      <c r="PQO13" s="74"/>
      <c r="PQP13" s="85"/>
      <c r="PQQ13" s="80"/>
      <c r="PQR13" s="80"/>
      <c r="PQS13" s="85"/>
      <c r="PQT13" s="77"/>
      <c r="PQU13" s="74"/>
      <c r="PQV13" s="74"/>
      <c r="PQW13" s="85"/>
      <c r="PQX13" s="74"/>
      <c r="PQY13" s="74"/>
      <c r="PQZ13" s="85"/>
      <c r="PRA13" s="74"/>
      <c r="PRB13" s="74"/>
      <c r="PRC13" s="85"/>
      <c r="PRD13" s="74"/>
      <c r="PRE13" s="74"/>
      <c r="PRF13" s="85"/>
      <c r="PRG13" s="80"/>
      <c r="PRH13" s="80"/>
      <c r="PRI13" s="85"/>
      <c r="PRJ13" s="77"/>
      <c r="PRK13" s="74"/>
      <c r="PRL13" s="74"/>
      <c r="PRM13" s="85"/>
      <c r="PRN13" s="74"/>
      <c r="PRO13" s="74"/>
      <c r="PRP13" s="85"/>
      <c r="PRQ13" s="74"/>
      <c r="PRR13" s="74"/>
      <c r="PRS13" s="85"/>
      <c r="PRT13" s="74"/>
      <c r="PRU13" s="74"/>
      <c r="PRV13" s="85"/>
      <c r="PRW13" s="80"/>
      <c r="PRX13" s="80"/>
      <c r="PRY13" s="85"/>
      <c r="PRZ13" s="77"/>
      <c r="PSA13" s="74"/>
      <c r="PSB13" s="74"/>
      <c r="PSC13" s="85"/>
      <c r="PSD13" s="74"/>
      <c r="PSE13" s="74"/>
      <c r="PSF13" s="85"/>
      <c r="PSG13" s="74"/>
      <c r="PSH13" s="74"/>
      <c r="PSI13" s="85"/>
      <c r="PSJ13" s="74"/>
      <c r="PSK13" s="74"/>
      <c r="PSL13" s="85"/>
      <c r="PSM13" s="80"/>
      <c r="PSN13" s="80"/>
      <c r="PSO13" s="85"/>
      <c r="PSP13" s="77"/>
      <c r="PSQ13" s="74"/>
      <c r="PSR13" s="74"/>
      <c r="PSS13" s="85"/>
      <c r="PST13" s="74"/>
      <c r="PSU13" s="74"/>
      <c r="PSV13" s="85"/>
      <c r="PSW13" s="74"/>
      <c r="PSX13" s="74"/>
      <c r="PSY13" s="85"/>
      <c r="PSZ13" s="74"/>
      <c r="PTA13" s="74"/>
      <c r="PTB13" s="85"/>
      <c r="PTC13" s="80"/>
      <c r="PTD13" s="80"/>
      <c r="PTE13" s="85"/>
      <c r="PTF13" s="77"/>
      <c r="PTG13" s="74"/>
      <c r="PTH13" s="74"/>
      <c r="PTI13" s="85"/>
      <c r="PTJ13" s="74"/>
      <c r="PTK13" s="74"/>
      <c r="PTL13" s="85"/>
      <c r="PTM13" s="74"/>
      <c r="PTN13" s="74"/>
      <c r="PTO13" s="85"/>
      <c r="PTP13" s="74"/>
      <c r="PTQ13" s="74"/>
      <c r="PTR13" s="85"/>
      <c r="PTS13" s="80"/>
      <c r="PTT13" s="80"/>
      <c r="PTU13" s="85"/>
      <c r="PTV13" s="77"/>
      <c r="PTW13" s="74"/>
      <c r="PTX13" s="74"/>
      <c r="PTY13" s="85"/>
      <c r="PTZ13" s="74"/>
      <c r="PUA13" s="74"/>
      <c r="PUB13" s="85"/>
      <c r="PUC13" s="74"/>
      <c r="PUD13" s="74"/>
      <c r="PUE13" s="85"/>
      <c r="PUF13" s="74"/>
      <c r="PUG13" s="74"/>
      <c r="PUH13" s="85"/>
      <c r="PUI13" s="80"/>
      <c r="PUJ13" s="80"/>
      <c r="PUK13" s="85"/>
      <c r="PUL13" s="77"/>
      <c r="PUM13" s="74"/>
      <c r="PUN13" s="74"/>
      <c r="PUO13" s="85"/>
      <c r="PUP13" s="74"/>
      <c r="PUQ13" s="74"/>
      <c r="PUR13" s="85"/>
      <c r="PUS13" s="74"/>
      <c r="PUT13" s="74"/>
      <c r="PUU13" s="85"/>
      <c r="PUV13" s="74"/>
      <c r="PUW13" s="74"/>
      <c r="PUX13" s="85"/>
      <c r="PUY13" s="80"/>
      <c r="PUZ13" s="80"/>
      <c r="PVA13" s="85"/>
      <c r="PVB13" s="77"/>
      <c r="PVC13" s="74"/>
      <c r="PVD13" s="74"/>
      <c r="PVE13" s="85"/>
      <c r="PVF13" s="74"/>
      <c r="PVG13" s="74"/>
      <c r="PVH13" s="85"/>
      <c r="PVI13" s="74"/>
      <c r="PVJ13" s="74"/>
      <c r="PVK13" s="85"/>
      <c r="PVL13" s="74"/>
      <c r="PVM13" s="74"/>
      <c r="PVN13" s="85"/>
      <c r="PVO13" s="80"/>
      <c r="PVP13" s="80"/>
      <c r="PVQ13" s="85"/>
      <c r="PVR13" s="77"/>
      <c r="PVS13" s="74"/>
      <c r="PVT13" s="74"/>
      <c r="PVU13" s="85"/>
      <c r="PVV13" s="74"/>
      <c r="PVW13" s="74"/>
      <c r="PVX13" s="85"/>
      <c r="PVY13" s="74"/>
      <c r="PVZ13" s="74"/>
      <c r="PWA13" s="85"/>
      <c r="PWB13" s="74"/>
      <c r="PWC13" s="74"/>
      <c r="PWD13" s="85"/>
      <c r="PWE13" s="80"/>
      <c r="PWF13" s="80"/>
      <c r="PWG13" s="85"/>
      <c r="PWH13" s="77"/>
      <c r="PWI13" s="74"/>
      <c r="PWJ13" s="74"/>
      <c r="PWK13" s="85"/>
      <c r="PWL13" s="74"/>
      <c r="PWM13" s="74"/>
      <c r="PWN13" s="85"/>
      <c r="PWO13" s="74"/>
      <c r="PWP13" s="74"/>
      <c r="PWQ13" s="85"/>
      <c r="PWR13" s="74"/>
      <c r="PWS13" s="74"/>
      <c r="PWT13" s="85"/>
      <c r="PWU13" s="80"/>
      <c r="PWV13" s="80"/>
      <c r="PWW13" s="85"/>
      <c r="PWX13" s="77"/>
      <c r="PWY13" s="74"/>
      <c r="PWZ13" s="74"/>
      <c r="PXA13" s="85"/>
      <c r="PXB13" s="74"/>
      <c r="PXC13" s="74"/>
      <c r="PXD13" s="85"/>
      <c r="PXE13" s="74"/>
      <c r="PXF13" s="74"/>
      <c r="PXG13" s="85"/>
      <c r="PXH13" s="74"/>
      <c r="PXI13" s="74"/>
      <c r="PXJ13" s="85"/>
      <c r="PXK13" s="80"/>
      <c r="PXL13" s="80"/>
      <c r="PXM13" s="85"/>
      <c r="PXN13" s="77"/>
      <c r="PXO13" s="74"/>
      <c r="PXP13" s="74"/>
      <c r="PXQ13" s="85"/>
      <c r="PXR13" s="74"/>
      <c r="PXS13" s="74"/>
      <c r="PXT13" s="85"/>
      <c r="PXU13" s="74"/>
      <c r="PXV13" s="74"/>
      <c r="PXW13" s="85"/>
      <c r="PXX13" s="74"/>
      <c r="PXY13" s="74"/>
      <c r="PXZ13" s="85"/>
      <c r="PYA13" s="80"/>
      <c r="PYB13" s="80"/>
      <c r="PYC13" s="85"/>
      <c r="PYD13" s="77"/>
      <c r="PYE13" s="74"/>
      <c r="PYF13" s="74"/>
      <c r="PYG13" s="85"/>
      <c r="PYH13" s="74"/>
      <c r="PYI13" s="74"/>
      <c r="PYJ13" s="85"/>
      <c r="PYK13" s="74"/>
      <c r="PYL13" s="74"/>
      <c r="PYM13" s="85"/>
      <c r="PYN13" s="74"/>
      <c r="PYO13" s="74"/>
      <c r="PYP13" s="85"/>
      <c r="PYQ13" s="80"/>
      <c r="PYR13" s="80"/>
      <c r="PYS13" s="85"/>
      <c r="PYT13" s="77"/>
      <c r="PYU13" s="74"/>
      <c r="PYV13" s="74"/>
      <c r="PYW13" s="85"/>
      <c r="PYX13" s="74"/>
      <c r="PYY13" s="74"/>
      <c r="PYZ13" s="85"/>
      <c r="PZA13" s="74"/>
      <c r="PZB13" s="74"/>
      <c r="PZC13" s="85"/>
      <c r="PZD13" s="74"/>
      <c r="PZE13" s="74"/>
      <c r="PZF13" s="85"/>
      <c r="PZG13" s="80"/>
      <c r="PZH13" s="80"/>
      <c r="PZI13" s="85"/>
      <c r="PZJ13" s="77"/>
      <c r="PZK13" s="74"/>
      <c r="PZL13" s="74"/>
      <c r="PZM13" s="85"/>
      <c r="PZN13" s="74"/>
      <c r="PZO13" s="74"/>
      <c r="PZP13" s="85"/>
      <c r="PZQ13" s="74"/>
      <c r="PZR13" s="74"/>
      <c r="PZS13" s="85"/>
      <c r="PZT13" s="74"/>
      <c r="PZU13" s="74"/>
      <c r="PZV13" s="85"/>
      <c r="PZW13" s="80"/>
      <c r="PZX13" s="80"/>
      <c r="PZY13" s="85"/>
      <c r="PZZ13" s="77"/>
      <c r="QAA13" s="74"/>
      <c r="QAB13" s="74"/>
      <c r="QAC13" s="85"/>
      <c r="QAD13" s="74"/>
      <c r="QAE13" s="74"/>
      <c r="QAF13" s="85"/>
      <c r="QAG13" s="74"/>
      <c r="QAH13" s="74"/>
      <c r="QAI13" s="85"/>
      <c r="QAJ13" s="74"/>
      <c r="QAK13" s="74"/>
      <c r="QAL13" s="85"/>
      <c r="QAM13" s="80"/>
      <c r="QAN13" s="80"/>
      <c r="QAO13" s="85"/>
      <c r="QAP13" s="77"/>
      <c r="QAQ13" s="74"/>
      <c r="QAR13" s="74"/>
      <c r="QAS13" s="85"/>
      <c r="QAT13" s="74"/>
      <c r="QAU13" s="74"/>
      <c r="QAV13" s="85"/>
      <c r="QAW13" s="74"/>
      <c r="QAX13" s="74"/>
      <c r="QAY13" s="85"/>
      <c r="QAZ13" s="74"/>
      <c r="QBA13" s="74"/>
      <c r="QBB13" s="85"/>
      <c r="QBC13" s="80"/>
      <c r="QBD13" s="80"/>
      <c r="QBE13" s="85"/>
      <c r="QBF13" s="77"/>
      <c r="QBG13" s="74"/>
      <c r="QBH13" s="74"/>
      <c r="QBI13" s="85"/>
      <c r="QBJ13" s="74"/>
      <c r="QBK13" s="74"/>
      <c r="QBL13" s="85"/>
      <c r="QBM13" s="74"/>
      <c r="QBN13" s="74"/>
      <c r="QBO13" s="85"/>
      <c r="QBP13" s="74"/>
      <c r="QBQ13" s="74"/>
      <c r="QBR13" s="85"/>
      <c r="QBS13" s="80"/>
      <c r="QBT13" s="80"/>
      <c r="QBU13" s="85"/>
      <c r="QBV13" s="77"/>
      <c r="QBW13" s="74"/>
      <c r="QBX13" s="74"/>
      <c r="QBY13" s="85"/>
      <c r="QBZ13" s="74"/>
      <c r="QCA13" s="74"/>
      <c r="QCB13" s="85"/>
      <c r="QCC13" s="74"/>
      <c r="QCD13" s="74"/>
      <c r="QCE13" s="85"/>
      <c r="QCF13" s="74"/>
      <c r="QCG13" s="74"/>
      <c r="QCH13" s="85"/>
      <c r="QCI13" s="80"/>
      <c r="QCJ13" s="80"/>
      <c r="QCK13" s="85"/>
      <c r="QCL13" s="77"/>
      <c r="QCM13" s="74"/>
      <c r="QCN13" s="74"/>
      <c r="QCO13" s="85"/>
      <c r="QCP13" s="74"/>
      <c r="QCQ13" s="74"/>
      <c r="QCR13" s="85"/>
      <c r="QCS13" s="74"/>
      <c r="QCT13" s="74"/>
      <c r="QCU13" s="85"/>
      <c r="QCV13" s="74"/>
      <c r="QCW13" s="74"/>
      <c r="QCX13" s="85"/>
      <c r="QCY13" s="80"/>
      <c r="QCZ13" s="80"/>
      <c r="QDA13" s="85"/>
      <c r="QDB13" s="77"/>
      <c r="QDC13" s="74"/>
      <c r="QDD13" s="74"/>
      <c r="QDE13" s="85"/>
      <c r="QDF13" s="74"/>
      <c r="QDG13" s="74"/>
      <c r="QDH13" s="85"/>
      <c r="QDI13" s="74"/>
      <c r="QDJ13" s="74"/>
      <c r="QDK13" s="85"/>
      <c r="QDL13" s="74"/>
      <c r="QDM13" s="74"/>
      <c r="QDN13" s="85"/>
      <c r="QDO13" s="80"/>
      <c r="QDP13" s="80"/>
      <c r="QDQ13" s="85"/>
      <c r="QDR13" s="77"/>
      <c r="QDS13" s="74"/>
      <c r="QDT13" s="74"/>
      <c r="QDU13" s="85"/>
      <c r="QDV13" s="74"/>
      <c r="QDW13" s="74"/>
      <c r="QDX13" s="85"/>
      <c r="QDY13" s="74"/>
      <c r="QDZ13" s="74"/>
      <c r="QEA13" s="85"/>
      <c r="QEB13" s="74"/>
      <c r="QEC13" s="74"/>
      <c r="QED13" s="85"/>
      <c r="QEE13" s="80"/>
      <c r="QEF13" s="80"/>
      <c r="QEG13" s="85"/>
      <c r="QEH13" s="77"/>
      <c r="QEI13" s="74"/>
      <c r="QEJ13" s="74"/>
      <c r="QEK13" s="85"/>
      <c r="QEL13" s="74"/>
      <c r="QEM13" s="74"/>
      <c r="QEN13" s="85"/>
      <c r="QEO13" s="74"/>
      <c r="QEP13" s="74"/>
      <c r="QEQ13" s="85"/>
      <c r="QER13" s="74"/>
      <c r="QES13" s="74"/>
      <c r="QET13" s="85"/>
      <c r="QEU13" s="80"/>
      <c r="QEV13" s="80"/>
      <c r="QEW13" s="85"/>
      <c r="QEX13" s="77"/>
      <c r="QEY13" s="74"/>
      <c r="QEZ13" s="74"/>
      <c r="QFA13" s="85"/>
      <c r="QFB13" s="74"/>
      <c r="QFC13" s="74"/>
      <c r="QFD13" s="85"/>
      <c r="QFE13" s="74"/>
      <c r="QFF13" s="74"/>
      <c r="QFG13" s="85"/>
      <c r="QFH13" s="74"/>
      <c r="QFI13" s="74"/>
      <c r="QFJ13" s="85"/>
      <c r="QFK13" s="80"/>
      <c r="QFL13" s="80"/>
      <c r="QFM13" s="85"/>
      <c r="QFN13" s="77"/>
      <c r="QFO13" s="74"/>
      <c r="QFP13" s="74"/>
      <c r="QFQ13" s="85"/>
      <c r="QFR13" s="74"/>
      <c r="QFS13" s="74"/>
      <c r="QFT13" s="85"/>
      <c r="QFU13" s="74"/>
      <c r="QFV13" s="74"/>
      <c r="QFW13" s="85"/>
      <c r="QFX13" s="74"/>
      <c r="QFY13" s="74"/>
      <c r="QFZ13" s="85"/>
      <c r="QGA13" s="80"/>
      <c r="QGB13" s="80"/>
      <c r="QGC13" s="85"/>
      <c r="QGD13" s="77"/>
      <c r="QGE13" s="74"/>
      <c r="QGF13" s="74"/>
      <c r="QGG13" s="85"/>
      <c r="QGH13" s="74"/>
      <c r="QGI13" s="74"/>
      <c r="QGJ13" s="85"/>
      <c r="QGK13" s="74"/>
      <c r="QGL13" s="74"/>
      <c r="QGM13" s="85"/>
      <c r="QGN13" s="74"/>
      <c r="QGO13" s="74"/>
      <c r="QGP13" s="85"/>
      <c r="QGQ13" s="80"/>
      <c r="QGR13" s="80"/>
      <c r="QGS13" s="85"/>
      <c r="QGT13" s="77"/>
      <c r="QGU13" s="74"/>
      <c r="QGV13" s="74"/>
      <c r="QGW13" s="85"/>
      <c r="QGX13" s="74"/>
      <c r="QGY13" s="74"/>
      <c r="QGZ13" s="85"/>
      <c r="QHA13" s="74"/>
      <c r="QHB13" s="74"/>
      <c r="QHC13" s="85"/>
      <c r="QHD13" s="74"/>
      <c r="QHE13" s="74"/>
      <c r="QHF13" s="85"/>
      <c r="QHG13" s="80"/>
      <c r="QHH13" s="80"/>
      <c r="QHI13" s="85"/>
      <c r="QHJ13" s="77"/>
      <c r="QHK13" s="74"/>
      <c r="QHL13" s="74"/>
      <c r="QHM13" s="85"/>
      <c r="QHN13" s="74"/>
      <c r="QHO13" s="74"/>
      <c r="QHP13" s="85"/>
      <c r="QHQ13" s="74"/>
      <c r="QHR13" s="74"/>
      <c r="QHS13" s="85"/>
      <c r="QHT13" s="74"/>
      <c r="QHU13" s="74"/>
      <c r="QHV13" s="85"/>
      <c r="QHW13" s="80"/>
      <c r="QHX13" s="80"/>
      <c r="QHY13" s="85"/>
      <c r="QHZ13" s="77"/>
      <c r="QIA13" s="74"/>
      <c r="QIB13" s="74"/>
      <c r="QIC13" s="85"/>
      <c r="QID13" s="74"/>
      <c r="QIE13" s="74"/>
      <c r="QIF13" s="85"/>
      <c r="QIG13" s="74"/>
      <c r="QIH13" s="74"/>
      <c r="QII13" s="85"/>
      <c r="QIJ13" s="74"/>
      <c r="QIK13" s="74"/>
      <c r="QIL13" s="85"/>
      <c r="QIM13" s="80"/>
      <c r="QIN13" s="80"/>
      <c r="QIO13" s="85"/>
      <c r="QIP13" s="77"/>
      <c r="QIQ13" s="74"/>
      <c r="QIR13" s="74"/>
      <c r="QIS13" s="85"/>
      <c r="QIT13" s="74"/>
      <c r="QIU13" s="74"/>
      <c r="QIV13" s="85"/>
      <c r="QIW13" s="74"/>
      <c r="QIX13" s="74"/>
      <c r="QIY13" s="85"/>
      <c r="QIZ13" s="74"/>
      <c r="QJA13" s="74"/>
      <c r="QJB13" s="85"/>
      <c r="QJC13" s="80"/>
      <c r="QJD13" s="80"/>
      <c r="QJE13" s="85"/>
      <c r="QJF13" s="77"/>
      <c r="QJG13" s="74"/>
      <c r="QJH13" s="74"/>
      <c r="QJI13" s="85"/>
      <c r="QJJ13" s="74"/>
      <c r="QJK13" s="74"/>
      <c r="QJL13" s="85"/>
      <c r="QJM13" s="74"/>
      <c r="QJN13" s="74"/>
      <c r="QJO13" s="85"/>
      <c r="QJP13" s="74"/>
      <c r="QJQ13" s="74"/>
      <c r="QJR13" s="85"/>
      <c r="QJS13" s="80"/>
      <c r="QJT13" s="80"/>
      <c r="QJU13" s="85"/>
      <c r="QJV13" s="77"/>
      <c r="QJW13" s="74"/>
      <c r="QJX13" s="74"/>
      <c r="QJY13" s="85"/>
      <c r="QJZ13" s="74"/>
      <c r="QKA13" s="74"/>
      <c r="QKB13" s="85"/>
      <c r="QKC13" s="74"/>
      <c r="QKD13" s="74"/>
      <c r="QKE13" s="85"/>
      <c r="QKF13" s="74"/>
      <c r="QKG13" s="74"/>
      <c r="QKH13" s="85"/>
      <c r="QKI13" s="80"/>
      <c r="QKJ13" s="80"/>
      <c r="QKK13" s="85"/>
      <c r="QKL13" s="77"/>
      <c r="QKM13" s="74"/>
      <c r="QKN13" s="74"/>
      <c r="QKO13" s="85"/>
      <c r="QKP13" s="74"/>
      <c r="QKQ13" s="74"/>
      <c r="QKR13" s="85"/>
      <c r="QKS13" s="74"/>
      <c r="QKT13" s="74"/>
      <c r="QKU13" s="85"/>
      <c r="QKV13" s="74"/>
      <c r="QKW13" s="74"/>
      <c r="QKX13" s="85"/>
      <c r="QKY13" s="80"/>
      <c r="QKZ13" s="80"/>
      <c r="QLA13" s="85"/>
      <c r="QLB13" s="77"/>
      <c r="QLC13" s="74"/>
      <c r="QLD13" s="74"/>
      <c r="QLE13" s="85"/>
      <c r="QLF13" s="74"/>
      <c r="QLG13" s="74"/>
      <c r="QLH13" s="85"/>
      <c r="QLI13" s="74"/>
      <c r="QLJ13" s="74"/>
      <c r="QLK13" s="85"/>
      <c r="QLL13" s="74"/>
      <c r="QLM13" s="74"/>
      <c r="QLN13" s="85"/>
      <c r="QLO13" s="80"/>
      <c r="QLP13" s="80"/>
      <c r="QLQ13" s="85"/>
      <c r="QLR13" s="77"/>
      <c r="QLS13" s="74"/>
      <c r="QLT13" s="74"/>
      <c r="QLU13" s="85"/>
      <c r="QLV13" s="74"/>
      <c r="QLW13" s="74"/>
      <c r="QLX13" s="85"/>
      <c r="QLY13" s="74"/>
      <c r="QLZ13" s="74"/>
      <c r="QMA13" s="85"/>
      <c r="QMB13" s="74"/>
      <c r="QMC13" s="74"/>
      <c r="QMD13" s="85"/>
      <c r="QME13" s="80"/>
      <c r="QMF13" s="80"/>
      <c r="QMG13" s="85"/>
      <c r="QMH13" s="77"/>
      <c r="QMI13" s="74"/>
      <c r="QMJ13" s="74"/>
      <c r="QMK13" s="85"/>
      <c r="QML13" s="74"/>
      <c r="QMM13" s="74"/>
      <c r="QMN13" s="85"/>
      <c r="QMO13" s="74"/>
      <c r="QMP13" s="74"/>
      <c r="QMQ13" s="85"/>
      <c r="QMR13" s="74"/>
      <c r="QMS13" s="74"/>
      <c r="QMT13" s="85"/>
      <c r="QMU13" s="80"/>
      <c r="QMV13" s="80"/>
      <c r="QMW13" s="85"/>
      <c r="QMX13" s="77"/>
      <c r="QMY13" s="74"/>
      <c r="QMZ13" s="74"/>
      <c r="QNA13" s="85"/>
      <c r="QNB13" s="74"/>
      <c r="QNC13" s="74"/>
      <c r="QND13" s="85"/>
      <c r="QNE13" s="74"/>
      <c r="QNF13" s="74"/>
      <c r="QNG13" s="85"/>
      <c r="QNH13" s="74"/>
      <c r="QNI13" s="74"/>
      <c r="QNJ13" s="85"/>
      <c r="QNK13" s="80"/>
      <c r="QNL13" s="80"/>
      <c r="QNM13" s="85"/>
      <c r="QNN13" s="77"/>
      <c r="QNO13" s="74"/>
      <c r="QNP13" s="74"/>
      <c r="QNQ13" s="85"/>
      <c r="QNR13" s="74"/>
      <c r="QNS13" s="74"/>
      <c r="QNT13" s="85"/>
      <c r="QNU13" s="74"/>
      <c r="QNV13" s="74"/>
      <c r="QNW13" s="85"/>
      <c r="QNX13" s="74"/>
      <c r="QNY13" s="74"/>
      <c r="QNZ13" s="85"/>
      <c r="QOA13" s="80"/>
      <c r="QOB13" s="80"/>
      <c r="QOC13" s="85"/>
      <c r="QOD13" s="77"/>
      <c r="QOE13" s="74"/>
      <c r="QOF13" s="74"/>
      <c r="QOG13" s="85"/>
      <c r="QOH13" s="74"/>
      <c r="QOI13" s="74"/>
      <c r="QOJ13" s="85"/>
      <c r="QOK13" s="74"/>
      <c r="QOL13" s="74"/>
      <c r="QOM13" s="85"/>
      <c r="QON13" s="74"/>
      <c r="QOO13" s="74"/>
      <c r="QOP13" s="85"/>
      <c r="QOQ13" s="80"/>
      <c r="QOR13" s="80"/>
      <c r="QOS13" s="85"/>
      <c r="QOT13" s="77"/>
      <c r="QOU13" s="74"/>
      <c r="QOV13" s="74"/>
      <c r="QOW13" s="85"/>
      <c r="QOX13" s="74"/>
      <c r="QOY13" s="74"/>
      <c r="QOZ13" s="85"/>
      <c r="QPA13" s="74"/>
      <c r="QPB13" s="74"/>
      <c r="QPC13" s="85"/>
      <c r="QPD13" s="74"/>
      <c r="QPE13" s="74"/>
      <c r="QPF13" s="85"/>
      <c r="QPG13" s="80"/>
      <c r="QPH13" s="80"/>
      <c r="QPI13" s="85"/>
      <c r="QPJ13" s="77"/>
      <c r="QPK13" s="74"/>
      <c r="QPL13" s="74"/>
      <c r="QPM13" s="85"/>
      <c r="QPN13" s="74"/>
      <c r="QPO13" s="74"/>
      <c r="QPP13" s="85"/>
      <c r="QPQ13" s="74"/>
      <c r="QPR13" s="74"/>
      <c r="QPS13" s="85"/>
      <c r="QPT13" s="74"/>
      <c r="QPU13" s="74"/>
      <c r="QPV13" s="85"/>
      <c r="QPW13" s="80"/>
      <c r="QPX13" s="80"/>
      <c r="QPY13" s="85"/>
      <c r="QPZ13" s="77"/>
      <c r="QQA13" s="74"/>
      <c r="QQB13" s="74"/>
      <c r="QQC13" s="85"/>
      <c r="QQD13" s="74"/>
      <c r="QQE13" s="74"/>
      <c r="QQF13" s="85"/>
      <c r="QQG13" s="74"/>
      <c r="QQH13" s="74"/>
      <c r="QQI13" s="85"/>
      <c r="QQJ13" s="74"/>
      <c r="QQK13" s="74"/>
      <c r="QQL13" s="85"/>
      <c r="QQM13" s="80"/>
      <c r="QQN13" s="80"/>
      <c r="QQO13" s="85"/>
      <c r="QQP13" s="77"/>
      <c r="QQQ13" s="74"/>
      <c r="QQR13" s="74"/>
      <c r="QQS13" s="85"/>
      <c r="QQT13" s="74"/>
      <c r="QQU13" s="74"/>
      <c r="QQV13" s="85"/>
      <c r="QQW13" s="74"/>
      <c r="QQX13" s="74"/>
      <c r="QQY13" s="85"/>
      <c r="QQZ13" s="74"/>
      <c r="QRA13" s="74"/>
      <c r="QRB13" s="85"/>
      <c r="QRC13" s="80"/>
      <c r="QRD13" s="80"/>
      <c r="QRE13" s="85"/>
      <c r="QRF13" s="77"/>
      <c r="QRG13" s="74"/>
      <c r="QRH13" s="74"/>
      <c r="QRI13" s="85"/>
      <c r="QRJ13" s="74"/>
      <c r="QRK13" s="74"/>
      <c r="QRL13" s="85"/>
      <c r="QRM13" s="74"/>
      <c r="QRN13" s="74"/>
      <c r="QRO13" s="85"/>
      <c r="QRP13" s="74"/>
      <c r="QRQ13" s="74"/>
      <c r="QRR13" s="85"/>
      <c r="QRS13" s="80"/>
      <c r="QRT13" s="80"/>
      <c r="QRU13" s="85"/>
      <c r="QRV13" s="77"/>
      <c r="QRW13" s="74"/>
      <c r="QRX13" s="74"/>
      <c r="QRY13" s="85"/>
      <c r="QRZ13" s="74"/>
      <c r="QSA13" s="74"/>
      <c r="QSB13" s="85"/>
      <c r="QSC13" s="74"/>
      <c r="QSD13" s="74"/>
      <c r="QSE13" s="85"/>
      <c r="QSF13" s="74"/>
      <c r="QSG13" s="74"/>
      <c r="QSH13" s="85"/>
      <c r="QSI13" s="80"/>
      <c r="QSJ13" s="80"/>
      <c r="QSK13" s="85"/>
      <c r="QSL13" s="77"/>
      <c r="QSM13" s="74"/>
      <c r="QSN13" s="74"/>
      <c r="QSO13" s="85"/>
      <c r="QSP13" s="74"/>
      <c r="QSQ13" s="74"/>
      <c r="QSR13" s="85"/>
      <c r="QSS13" s="74"/>
      <c r="QST13" s="74"/>
      <c r="QSU13" s="85"/>
      <c r="QSV13" s="74"/>
      <c r="QSW13" s="74"/>
      <c r="QSX13" s="85"/>
      <c r="QSY13" s="80"/>
      <c r="QSZ13" s="80"/>
      <c r="QTA13" s="85"/>
      <c r="QTB13" s="77"/>
      <c r="QTC13" s="74"/>
      <c r="QTD13" s="74"/>
      <c r="QTE13" s="85"/>
      <c r="QTF13" s="74"/>
      <c r="QTG13" s="74"/>
      <c r="QTH13" s="85"/>
      <c r="QTI13" s="74"/>
      <c r="QTJ13" s="74"/>
      <c r="QTK13" s="85"/>
      <c r="QTL13" s="74"/>
      <c r="QTM13" s="74"/>
      <c r="QTN13" s="85"/>
      <c r="QTO13" s="80"/>
      <c r="QTP13" s="80"/>
      <c r="QTQ13" s="85"/>
      <c r="QTR13" s="77"/>
      <c r="QTS13" s="74"/>
      <c r="QTT13" s="74"/>
      <c r="QTU13" s="85"/>
      <c r="QTV13" s="74"/>
      <c r="QTW13" s="74"/>
      <c r="QTX13" s="85"/>
      <c r="QTY13" s="74"/>
      <c r="QTZ13" s="74"/>
      <c r="QUA13" s="85"/>
      <c r="QUB13" s="74"/>
      <c r="QUC13" s="74"/>
      <c r="QUD13" s="85"/>
      <c r="QUE13" s="80"/>
      <c r="QUF13" s="80"/>
      <c r="QUG13" s="85"/>
      <c r="QUH13" s="77"/>
      <c r="QUI13" s="74"/>
      <c r="QUJ13" s="74"/>
      <c r="QUK13" s="85"/>
      <c r="QUL13" s="74"/>
      <c r="QUM13" s="74"/>
      <c r="QUN13" s="85"/>
      <c r="QUO13" s="74"/>
      <c r="QUP13" s="74"/>
      <c r="QUQ13" s="85"/>
      <c r="QUR13" s="74"/>
      <c r="QUS13" s="74"/>
      <c r="QUT13" s="85"/>
      <c r="QUU13" s="80"/>
      <c r="QUV13" s="80"/>
      <c r="QUW13" s="85"/>
      <c r="QUX13" s="77"/>
      <c r="QUY13" s="74"/>
      <c r="QUZ13" s="74"/>
      <c r="QVA13" s="85"/>
      <c r="QVB13" s="74"/>
      <c r="QVC13" s="74"/>
      <c r="QVD13" s="85"/>
      <c r="QVE13" s="74"/>
      <c r="QVF13" s="74"/>
      <c r="QVG13" s="85"/>
      <c r="QVH13" s="74"/>
      <c r="QVI13" s="74"/>
      <c r="QVJ13" s="85"/>
      <c r="QVK13" s="80"/>
      <c r="QVL13" s="80"/>
      <c r="QVM13" s="85"/>
      <c r="QVN13" s="77"/>
      <c r="QVO13" s="74"/>
      <c r="QVP13" s="74"/>
      <c r="QVQ13" s="85"/>
      <c r="QVR13" s="74"/>
      <c r="QVS13" s="74"/>
      <c r="QVT13" s="85"/>
      <c r="QVU13" s="74"/>
      <c r="QVV13" s="74"/>
      <c r="QVW13" s="85"/>
      <c r="QVX13" s="74"/>
      <c r="QVY13" s="74"/>
      <c r="QVZ13" s="85"/>
      <c r="QWA13" s="80"/>
      <c r="QWB13" s="80"/>
      <c r="QWC13" s="85"/>
      <c r="QWD13" s="77"/>
      <c r="QWE13" s="74"/>
      <c r="QWF13" s="74"/>
      <c r="QWG13" s="85"/>
      <c r="QWH13" s="74"/>
      <c r="QWI13" s="74"/>
      <c r="QWJ13" s="85"/>
      <c r="QWK13" s="74"/>
      <c r="QWL13" s="74"/>
      <c r="QWM13" s="85"/>
      <c r="QWN13" s="74"/>
      <c r="QWO13" s="74"/>
      <c r="QWP13" s="85"/>
      <c r="QWQ13" s="80"/>
      <c r="QWR13" s="80"/>
      <c r="QWS13" s="85"/>
      <c r="QWT13" s="77"/>
      <c r="QWU13" s="74"/>
      <c r="QWV13" s="74"/>
      <c r="QWW13" s="85"/>
      <c r="QWX13" s="74"/>
      <c r="QWY13" s="74"/>
      <c r="QWZ13" s="85"/>
      <c r="QXA13" s="74"/>
      <c r="QXB13" s="74"/>
      <c r="QXC13" s="85"/>
      <c r="QXD13" s="74"/>
      <c r="QXE13" s="74"/>
      <c r="QXF13" s="85"/>
      <c r="QXG13" s="80"/>
      <c r="QXH13" s="80"/>
      <c r="QXI13" s="85"/>
      <c r="QXJ13" s="77"/>
      <c r="QXK13" s="74"/>
      <c r="QXL13" s="74"/>
      <c r="QXM13" s="85"/>
      <c r="QXN13" s="74"/>
      <c r="QXO13" s="74"/>
      <c r="QXP13" s="85"/>
      <c r="QXQ13" s="74"/>
      <c r="QXR13" s="74"/>
      <c r="QXS13" s="85"/>
      <c r="QXT13" s="74"/>
      <c r="QXU13" s="74"/>
      <c r="QXV13" s="85"/>
      <c r="QXW13" s="80"/>
      <c r="QXX13" s="80"/>
      <c r="QXY13" s="85"/>
      <c r="QXZ13" s="77"/>
      <c r="QYA13" s="74"/>
      <c r="QYB13" s="74"/>
      <c r="QYC13" s="85"/>
      <c r="QYD13" s="74"/>
      <c r="QYE13" s="74"/>
      <c r="QYF13" s="85"/>
      <c r="QYG13" s="74"/>
      <c r="QYH13" s="74"/>
      <c r="QYI13" s="85"/>
      <c r="QYJ13" s="74"/>
      <c r="QYK13" s="74"/>
      <c r="QYL13" s="85"/>
      <c r="QYM13" s="80"/>
      <c r="QYN13" s="80"/>
      <c r="QYO13" s="85"/>
      <c r="QYP13" s="77"/>
      <c r="QYQ13" s="74"/>
      <c r="QYR13" s="74"/>
      <c r="QYS13" s="85"/>
      <c r="QYT13" s="74"/>
      <c r="QYU13" s="74"/>
      <c r="QYV13" s="85"/>
      <c r="QYW13" s="74"/>
      <c r="QYX13" s="74"/>
      <c r="QYY13" s="85"/>
      <c r="QYZ13" s="74"/>
      <c r="QZA13" s="74"/>
      <c r="QZB13" s="85"/>
      <c r="QZC13" s="80"/>
      <c r="QZD13" s="80"/>
      <c r="QZE13" s="85"/>
      <c r="QZF13" s="77"/>
      <c r="QZG13" s="74"/>
      <c r="QZH13" s="74"/>
      <c r="QZI13" s="85"/>
      <c r="QZJ13" s="74"/>
      <c r="QZK13" s="74"/>
      <c r="QZL13" s="85"/>
      <c r="QZM13" s="74"/>
      <c r="QZN13" s="74"/>
      <c r="QZO13" s="85"/>
      <c r="QZP13" s="74"/>
      <c r="QZQ13" s="74"/>
      <c r="QZR13" s="85"/>
      <c r="QZS13" s="80"/>
      <c r="QZT13" s="80"/>
      <c r="QZU13" s="85"/>
      <c r="QZV13" s="77"/>
      <c r="QZW13" s="74"/>
      <c r="QZX13" s="74"/>
      <c r="QZY13" s="85"/>
      <c r="QZZ13" s="74"/>
      <c r="RAA13" s="74"/>
      <c r="RAB13" s="85"/>
      <c r="RAC13" s="74"/>
      <c r="RAD13" s="74"/>
      <c r="RAE13" s="85"/>
      <c r="RAF13" s="74"/>
      <c r="RAG13" s="74"/>
      <c r="RAH13" s="85"/>
      <c r="RAI13" s="80"/>
      <c r="RAJ13" s="80"/>
      <c r="RAK13" s="85"/>
      <c r="RAL13" s="77"/>
      <c r="RAM13" s="74"/>
      <c r="RAN13" s="74"/>
      <c r="RAO13" s="85"/>
      <c r="RAP13" s="74"/>
      <c r="RAQ13" s="74"/>
      <c r="RAR13" s="85"/>
      <c r="RAS13" s="74"/>
      <c r="RAT13" s="74"/>
      <c r="RAU13" s="85"/>
      <c r="RAV13" s="74"/>
      <c r="RAW13" s="74"/>
      <c r="RAX13" s="85"/>
      <c r="RAY13" s="80"/>
      <c r="RAZ13" s="80"/>
      <c r="RBA13" s="85"/>
      <c r="RBB13" s="77"/>
      <c r="RBC13" s="74"/>
      <c r="RBD13" s="74"/>
      <c r="RBE13" s="85"/>
      <c r="RBF13" s="74"/>
      <c r="RBG13" s="74"/>
      <c r="RBH13" s="85"/>
      <c r="RBI13" s="74"/>
      <c r="RBJ13" s="74"/>
      <c r="RBK13" s="85"/>
      <c r="RBL13" s="74"/>
      <c r="RBM13" s="74"/>
      <c r="RBN13" s="85"/>
      <c r="RBO13" s="80"/>
      <c r="RBP13" s="80"/>
      <c r="RBQ13" s="85"/>
      <c r="RBR13" s="77"/>
      <c r="RBS13" s="74"/>
      <c r="RBT13" s="74"/>
      <c r="RBU13" s="85"/>
      <c r="RBV13" s="74"/>
      <c r="RBW13" s="74"/>
      <c r="RBX13" s="85"/>
      <c r="RBY13" s="74"/>
      <c r="RBZ13" s="74"/>
      <c r="RCA13" s="85"/>
      <c r="RCB13" s="74"/>
      <c r="RCC13" s="74"/>
      <c r="RCD13" s="85"/>
      <c r="RCE13" s="80"/>
      <c r="RCF13" s="80"/>
      <c r="RCG13" s="85"/>
      <c r="RCH13" s="77"/>
      <c r="RCI13" s="74"/>
      <c r="RCJ13" s="74"/>
      <c r="RCK13" s="85"/>
      <c r="RCL13" s="74"/>
      <c r="RCM13" s="74"/>
      <c r="RCN13" s="85"/>
      <c r="RCO13" s="74"/>
      <c r="RCP13" s="74"/>
      <c r="RCQ13" s="85"/>
      <c r="RCR13" s="74"/>
      <c r="RCS13" s="74"/>
      <c r="RCT13" s="85"/>
      <c r="RCU13" s="80"/>
      <c r="RCV13" s="80"/>
      <c r="RCW13" s="85"/>
      <c r="RCX13" s="77"/>
      <c r="RCY13" s="74"/>
      <c r="RCZ13" s="74"/>
      <c r="RDA13" s="85"/>
      <c r="RDB13" s="74"/>
      <c r="RDC13" s="74"/>
      <c r="RDD13" s="85"/>
      <c r="RDE13" s="74"/>
      <c r="RDF13" s="74"/>
      <c r="RDG13" s="85"/>
      <c r="RDH13" s="74"/>
      <c r="RDI13" s="74"/>
      <c r="RDJ13" s="85"/>
      <c r="RDK13" s="80"/>
      <c r="RDL13" s="80"/>
      <c r="RDM13" s="85"/>
      <c r="RDN13" s="77"/>
      <c r="RDO13" s="74"/>
      <c r="RDP13" s="74"/>
      <c r="RDQ13" s="85"/>
      <c r="RDR13" s="74"/>
      <c r="RDS13" s="74"/>
      <c r="RDT13" s="85"/>
      <c r="RDU13" s="74"/>
      <c r="RDV13" s="74"/>
      <c r="RDW13" s="85"/>
      <c r="RDX13" s="74"/>
      <c r="RDY13" s="74"/>
      <c r="RDZ13" s="85"/>
      <c r="REA13" s="80"/>
      <c r="REB13" s="80"/>
      <c r="REC13" s="85"/>
      <c r="RED13" s="77"/>
      <c r="REE13" s="74"/>
      <c r="REF13" s="74"/>
      <c r="REG13" s="85"/>
      <c r="REH13" s="74"/>
      <c r="REI13" s="74"/>
      <c r="REJ13" s="85"/>
      <c r="REK13" s="74"/>
      <c r="REL13" s="74"/>
      <c r="REM13" s="85"/>
      <c r="REN13" s="74"/>
      <c r="REO13" s="74"/>
      <c r="REP13" s="85"/>
      <c r="REQ13" s="80"/>
      <c r="RER13" s="80"/>
      <c r="RES13" s="85"/>
      <c r="RET13" s="77"/>
      <c r="REU13" s="74"/>
      <c r="REV13" s="74"/>
      <c r="REW13" s="85"/>
      <c r="REX13" s="74"/>
      <c r="REY13" s="74"/>
      <c r="REZ13" s="85"/>
      <c r="RFA13" s="74"/>
      <c r="RFB13" s="74"/>
      <c r="RFC13" s="85"/>
      <c r="RFD13" s="74"/>
      <c r="RFE13" s="74"/>
      <c r="RFF13" s="85"/>
      <c r="RFG13" s="80"/>
      <c r="RFH13" s="80"/>
      <c r="RFI13" s="85"/>
      <c r="RFJ13" s="77"/>
      <c r="RFK13" s="74"/>
      <c r="RFL13" s="74"/>
      <c r="RFM13" s="85"/>
      <c r="RFN13" s="74"/>
      <c r="RFO13" s="74"/>
      <c r="RFP13" s="85"/>
      <c r="RFQ13" s="74"/>
      <c r="RFR13" s="74"/>
      <c r="RFS13" s="85"/>
      <c r="RFT13" s="74"/>
      <c r="RFU13" s="74"/>
      <c r="RFV13" s="85"/>
      <c r="RFW13" s="80"/>
      <c r="RFX13" s="80"/>
      <c r="RFY13" s="85"/>
      <c r="RFZ13" s="77"/>
      <c r="RGA13" s="74"/>
      <c r="RGB13" s="74"/>
      <c r="RGC13" s="85"/>
      <c r="RGD13" s="74"/>
      <c r="RGE13" s="74"/>
      <c r="RGF13" s="85"/>
      <c r="RGG13" s="74"/>
      <c r="RGH13" s="74"/>
      <c r="RGI13" s="85"/>
      <c r="RGJ13" s="74"/>
      <c r="RGK13" s="74"/>
      <c r="RGL13" s="85"/>
      <c r="RGM13" s="80"/>
      <c r="RGN13" s="80"/>
      <c r="RGO13" s="85"/>
      <c r="RGP13" s="77"/>
      <c r="RGQ13" s="74"/>
      <c r="RGR13" s="74"/>
      <c r="RGS13" s="85"/>
      <c r="RGT13" s="74"/>
      <c r="RGU13" s="74"/>
      <c r="RGV13" s="85"/>
      <c r="RGW13" s="74"/>
      <c r="RGX13" s="74"/>
      <c r="RGY13" s="85"/>
      <c r="RGZ13" s="74"/>
      <c r="RHA13" s="74"/>
      <c r="RHB13" s="85"/>
      <c r="RHC13" s="80"/>
      <c r="RHD13" s="80"/>
      <c r="RHE13" s="85"/>
      <c r="RHF13" s="77"/>
      <c r="RHG13" s="74"/>
      <c r="RHH13" s="74"/>
      <c r="RHI13" s="85"/>
      <c r="RHJ13" s="74"/>
      <c r="RHK13" s="74"/>
      <c r="RHL13" s="85"/>
      <c r="RHM13" s="74"/>
      <c r="RHN13" s="74"/>
      <c r="RHO13" s="85"/>
      <c r="RHP13" s="74"/>
      <c r="RHQ13" s="74"/>
      <c r="RHR13" s="85"/>
      <c r="RHS13" s="80"/>
      <c r="RHT13" s="80"/>
      <c r="RHU13" s="85"/>
      <c r="RHV13" s="77"/>
      <c r="RHW13" s="74"/>
      <c r="RHX13" s="74"/>
      <c r="RHY13" s="85"/>
      <c r="RHZ13" s="74"/>
      <c r="RIA13" s="74"/>
      <c r="RIB13" s="85"/>
      <c r="RIC13" s="74"/>
      <c r="RID13" s="74"/>
      <c r="RIE13" s="85"/>
      <c r="RIF13" s="74"/>
      <c r="RIG13" s="74"/>
      <c r="RIH13" s="85"/>
      <c r="RII13" s="80"/>
      <c r="RIJ13" s="80"/>
      <c r="RIK13" s="85"/>
      <c r="RIL13" s="77"/>
      <c r="RIM13" s="74"/>
      <c r="RIN13" s="74"/>
      <c r="RIO13" s="85"/>
      <c r="RIP13" s="74"/>
      <c r="RIQ13" s="74"/>
      <c r="RIR13" s="85"/>
      <c r="RIS13" s="74"/>
      <c r="RIT13" s="74"/>
      <c r="RIU13" s="85"/>
      <c r="RIV13" s="74"/>
      <c r="RIW13" s="74"/>
      <c r="RIX13" s="85"/>
      <c r="RIY13" s="80"/>
      <c r="RIZ13" s="80"/>
      <c r="RJA13" s="85"/>
      <c r="RJB13" s="77"/>
      <c r="RJC13" s="74"/>
      <c r="RJD13" s="74"/>
      <c r="RJE13" s="85"/>
      <c r="RJF13" s="74"/>
      <c r="RJG13" s="74"/>
      <c r="RJH13" s="85"/>
      <c r="RJI13" s="74"/>
      <c r="RJJ13" s="74"/>
      <c r="RJK13" s="85"/>
      <c r="RJL13" s="74"/>
      <c r="RJM13" s="74"/>
      <c r="RJN13" s="85"/>
      <c r="RJO13" s="80"/>
      <c r="RJP13" s="80"/>
      <c r="RJQ13" s="85"/>
      <c r="RJR13" s="77"/>
      <c r="RJS13" s="74"/>
      <c r="RJT13" s="74"/>
      <c r="RJU13" s="85"/>
      <c r="RJV13" s="74"/>
      <c r="RJW13" s="74"/>
      <c r="RJX13" s="85"/>
      <c r="RJY13" s="74"/>
      <c r="RJZ13" s="74"/>
      <c r="RKA13" s="85"/>
      <c r="RKB13" s="74"/>
      <c r="RKC13" s="74"/>
      <c r="RKD13" s="85"/>
      <c r="RKE13" s="80"/>
      <c r="RKF13" s="80"/>
      <c r="RKG13" s="85"/>
      <c r="RKH13" s="77"/>
      <c r="RKI13" s="74"/>
      <c r="RKJ13" s="74"/>
      <c r="RKK13" s="85"/>
      <c r="RKL13" s="74"/>
      <c r="RKM13" s="74"/>
      <c r="RKN13" s="85"/>
      <c r="RKO13" s="74"/>
      <c r="RKP13" s="74"/>
      <c r="RKQ13" s="85"/>
      <c r="RKR13" s="74"/>
      <c r="RKS13" s="74"/>
      <c r="RKT13" s="85"/>
      <c r="RKU13" s="80"/>
      <c r="RKV13" s="80"/>
      <c r="RKW13" s="85"/>
      <c r="RKX13" s="77"/>
      <c r="RKY13" s="74"/>
      <c r="RKZ13" s="74"/>
      <c r="RLA13" s="85"/>
      <c r="RLB13" s="74"/>
      <c r="RLC13" s="74"/>
      <c r="RLD13" s="85"/>
      <c r="RLE13" s="74"/>
      <c r="RLF13" s="74"/>
      <c r="RLG13" s="85"/>
      <c r="RLH13" s="74"/>
      <c r="RLI13" s="74"/>
      <c r="RLJ13" s="85"/>
      <c r="RLK13" s="80"/>
      <c r="RLL13" s="80"/>
      <c r="RLM13" s="85"/>
      <c r="RLN13" s="77"/>
      <c r="RLO13" s="74"/>
      <c r="RLP13" s="74"/>
      <c r="RLQ13" s="85"/>
      <c r="RLR13" s="74"/>
      <c r="RLS13" s="74"/>
      <c r="RLT13" s="85"/>
      <c r="RLU13" s="74"/>
      <c r="RLV13" s="74"/>
      <c r="RLW13" s="85"/>
      <c r="RLX13" s="74"/>
      <c r="RLY13" s="74"/>
      <c r="RLZ13" s="85"/>
      <c r="RMA13" s="80"/>
      <c r="RMB13" s="80"/>
      <c r="RMC13" s="85"/>
      <c r="RMD13" s="77"/>
      <c r="RME13" s="74"/>
      <c r="RMF13" s="74"/>
      <c r="RMG13" s="85"/>
      <c r="RMH13" s="74"/>
      <c r="RMI13" s="74"/>
      <c r="RMJ13" s="85"/>
      <c r="RMK13" s="74"/>
      <c r="RML13" s="74"/>
      <c r="RMM13" s="85"/>
      <c r="RMN13" s="74"/>
      <c r="RMO13" s="74"/>
      <c r="RMP13" s="85"/>
      <c r="RMQ13" s="80"/>
      <c r="RMR13" s="80"/>
      <c r="RMS13" s="85"/>
      <c r="RMT13" s="77"/>
      <c r="RMU13" s="74"/>
      <c r="RMV13" s="74"/>
      <c r="RMW13" s="85"/>
      <c r="RMX13" s="74"/>
      <c r="RMY13" s="74"/>
      <c r="RMZ13" s="85"/>
      <c r="RNA13" s="74"/>
      <c r="RNB13" s="74"/>
      <c r="RNC13" s="85"/>
      <c r="RND13" s="74"/>
      <c r="RNE13" s="74"/>
      <c r="RNF13" s="85"/>
      <c r="RNG13" s="80"/>
      <c r="RNH13" s="80"/>
      <c r="RNI13" s="85"/>
      <c r="RNJ13" s="77"/>
      <c r="RNK13" s="74"/>
      <c r="RNL13" s="74"/>
      <c r="RNM13" s="85"/>
      <c r="RNN13" s="74"/>
      <c r="RNO13" s="74"/>
      <c r="RNP13" s="85"/>
      <c r="RNQ13" s="74"/>
      <c r="RNR13" s="74"/>
      <c r="RNS13" s="85"/>
      <c r="RNT13" s="74"/>
      <c r="RNU13" s="74"/>
      <c r="RNV13" s="85"/>
      <c r="RNW13" s="80"/>
      <c r="RNX13" s="80"/>
      <c r="RNY13" s="85"/>
      <c r="RNZ13" s="77"/>
      <c r="ROA13" s="74"/>
      <c r="ROB13" s="74"/>
      <c r="ROC13" s="85"/>
      <c r="ROD13" s="74"/>
      <c r="ROE13" s="74"/>
      <c r="ROF13" s="85"/>
      <c r="ROG13" s="74"/>
      <c r="ROH13" s="74"/>
      <c r="ROI13" s="85"/>
      <c r="ROJ13" s="74"/>
      <c r="ROK13" s="74"/>
      <c r="ROL13" s="85"/>
      <c r="ROM13" s="80"/>
      <c r="RON13" s="80"/>
      <c r="ROO13" s="85"/>
      <c r="ROP13" s="77"/>
      <c r="ROQ13" s="74"/>
      <c r="ROR13" s="74"/>
      <c r="ROS13" s="85"/>
      <c r="ROT13" s="74"/>
      <c r="ROU13" s="74"/>
      <c r="ROV13" s="85"/>
      <c r="ROW13" s="74"/>
      <c r="ROX13" s="74"/>
      <c r="ROY13" s="85"/>
      <c r="ROZ13" s="74"/>
      <c r="RPA13" s="74"/>
      <c r="RPB13" s="85"/>
      <c r="RPC13" s="80"/>
      <c r="RPD13" s="80"/>
      <c r="RPE13" s="85"/>
      <c r="RPF13" s="77"/>
      <c r="RPG13" s="74"/>
      <c r="RPH13" s="74"/>
      <c r="RPI13" s="85"/>
      <c r="RPJ13" s="74"/>
      <c r="RPK13" s="74"/>
      <c r="RPL13" s="85"/>
      <c r="RPM13" s="74"/>
      <c r="RPN13" s="74"/>
      <c r="RPO13" s="85"/>
      <c r="RPP13" s="74"/>
      <c r="RPQ13" s="74"/>
      <c r="RPR13" s="85"/>
      <c r="RPS13" s="80"/>
      <c r="RPT13" s="80"/>
      <c r="RPU13" s="85"/>
      <c r="RPV13" s="77"/>
      <c r="RPW13" s="74"/>
      <c r="RPX13" s="74"/>
      <c r="RPY13" s="85"/>
      <c r="RPZ13" s="74"/>
      <c r="RQA13" s="74"/>
      <c r="RQB13" s="85"/>
      <c r="RQC13" s="74"/>
      <c r="RQD13" s="74"/>
      <c r="RQE13" s="85"/>
      <c r="RQF13" s="74"/>
      <c r="RQG13" s="74"/>
      <c r="RQH13" s="85"/>
      <c r="RQI13" s="80"/>
      <c r="RQJ13" s="80"/>
      <c r="RQK13" s="85"/>
      <c r="RQL13" s="77"/>
      <c r="RQM13" s="74"/>
      <c r="RQN13" s="74"/>
      <c r="RQO13" s="85"/>
      <c r="RQP13" s="74"/>
      <c r="RQQ13" s="74"/>
      <c r="RQR13" s="85"/>
      <c r="RQS13" s="74"/>
      <c r="RQT13" s="74"/>
      <c r="RQU13" s="85"/>
      <c r="RQV13" s="74"/>
      <c r="RQW13" s="74"/>
      <c r="RQX13" s="85"/>
      <c r="RQY13" s="80"/>
      <c r="RQZ13" s="80"/>
      <c r="RRA13" s="85"/>
      <c r="RRB13" s="77"/>
      <c r="RRC13" s="74"/>
      <c r="RRD13" s="74"/>
      <c r="RRE13" s="85"/>
      <c r="RRF13" s="74"/>
      <c r="RRG13" s="74"/>
      <c r="RRH13" s="85"/>
      <c r="RRI13" s="74"/>
      <c r="RRJ13" s="74"/>
      <c r="RRK13" s="85"/>
      <c r="RRL13" s="74"/>
      <c r="RRM13" s="74"/>
      <c r="RRN13" s="85"/>
      <c r="RRO13" s="80"/>
      <c r="RRP13" s="80"/>
      <c r="RRQ13" s="85"/>
      <c r="RRR13" s="77"/>
      <c r="RRS13" s="74"/>
      <c r="RRT13" s="74"/>
      <c r="RRU13" s="85"/>
      <c r="RRV13" s="74"/>
      <c r="RRW13" s="74"/>
      <c r="RRX13" s="85"/>
      <c r="RRY13" s="74"/>
      <c r="RRZ13" s="74"/>
      <c r="RSA13" s="85"/>
      <c r="RSB13" s="74"/>
      <c r="RSC13" s="74"/>
      <c r="RSD13" s="85"/>
      <c r="RSE13" s="80"/>
      <c r="RSF13" s="80"/>
      <c r="RSG13" s="85"/>
      <c r="RSH13" s="77"/>
      <c r="RSI13" s="74"/>
      <c r="RSJ13" s="74"/>
      <c r="RSK13" s="85"/>
      <c r="RSL13" s="74"/>
      <c r="RSM13" s="74"/>
      <c r="RSN13" s="85"/>
      <c r="RSO13" s="74"/>
      <c r="RSP13" s="74"/>
      <c r="RSQ13" s="85"/>
      <c r="RSR13" s="74"/>
      <c r="RSS13" s="74"/>
      <c r="RST13" s="85"/>
      <c r="RSU13" s="80"/>
      <c r="RSV13" s="80"/>
      <c r="RSW13" s="85"/>
      <c r="RSX13" s="77"/>
      <c r="RSY13" s="74"/>
      <c r="RSZ13" s="74"/>
      <c r="RTA13" s="85"/>
      <c r="RTB13" s="74"/>
      <c r="RTC13" s="74"/>
      <c r="RTD13" s="85"/>
      <c r="RTE13" s="74"/>
      <c r="RTF13" s="74"/>
      <c r="RTG13" s="85"/>
      <c r="RTH13" s="74"/>
      <c r="RTI13" s="74"/>
      <c r="RTJ13" s="85"/>
      <c r="RTK13" s="80"/>
      <c r="RTL13" s="80"/>
      <c r="RTM13" s="85"/>
      <c r="RTN13" s="77"/>
      <c r="RTO13" s="74"/>
      <c r="RTP13" s="74"/>
      <c r="RTQ13" s="85"/>
      <c r="RTR13" s="74"/>
      <c r="RTS13" s="74"/>
      <c r="RTT13" s="85"/>
      <c r="RTU13" s="74"/>
      <c r="RTV13" s="74"/>
      <c r="RTW13" s="85"/>
      <c r="RTX13" s="74"/>
      <c r="RTY13" s="74"/>
      <c r="RTZ13" s="85"/>
      <c r="RUA13" s="80"/>
      <c r="RUB13" s="80"/>
      <c r="RUC13" s="85"/>
      <c r="RUD13" s="77"/>
      <c r="RUE13" s="74"/>
      <c r="RUF13" s="74"/>
      <c r="RUG13" s="85"/>
      <c r="RUH13" s="74"/>
      <c r="RUI13" s="74"/>
      <c r="RUJ13" s="85"/>
      <c r="RUK13" s="74"/>
      <c r="RUL13" s="74"/>
      <c r="RUM13" s="85"/>
      <c r="RUN13" s="74"/>
      <c r="RUO13" s="74"/>
      <c r="RUP13" s="85"/>
      <c r="RUQ13" s="80"/>
      <c r="RUR13" s="80"/>
      <c r="RUS13" s="85"/>
      <c r="RUT13" s="77"/>
      <c r="RUU13" s="74"/>
      <c r="RUV13" s="74"/>
      <c r="RUW13" s="85"/>
      <c r="RUX13" s="74"/>
      <c r="RUY13" s="74"/>
      <c r="RUZ13" s="85"/>
      <c r="RVA13" s="74"/>
      <c r="RVB13" s="74"/>
      <c r="RVC13" s="85"/>
      <c r="RVD13" s="74"/>
      <c r="RVE13" s="74"/>
      <c r="RVF13" s="85"/>
      <c r="RVG13" s="80"/>
      <c r="RVH13" s="80"/>
      <c r="RVI13" s="85"/>
      <c r="RVJ13" s="77"/>
      <c r="RVK13" s="74"/>
      <c r="RVL13" s="74"/>
      <c r="RVM13" s="85"/>
      <c r="RVN13" s="74"/>
      <c r="RVO13" s="74"/>
      <c r="RVP13" s="85"/>
      <c r="RVQ13" s="74"/>
      <c r="RVR13" s="74"/>
      <c r="RVS13" s="85"/>
      <c r="RVT13" s="74"/>
      <c r="RVU13" s="74"/>
      <c r="RVV13" s="85"/>
      <c r="RVW13" s="80"/>
      <c r="RVX13" s="80"/>
      <c r="RVY13" s="85"/>
      <c r="RVZ13" s="77"/>
      <c r="RWA13" s="74"/>
      <c r="RWB13" s="74"/>
      <c r="RWC13" s="85"/>
      <c r="RWD13" s="74"/>
      <c r="RWE13" s="74"/>
      <c r="RWF13" s="85"/>
      <c r="RWG13" s="74"/>
      <c r="RWH13" s="74"/>
      <c r="RWI13" s="85"/>
      <c r="RWJ13" s="74"/>
      <c r="RWK13" s="74"/>
      <c r="RWL13" s="85"/>
      <c r="RWM13" s="80"/>
      <c r="RWN13" s="80"/>
      <c r="RWO13" s="85"/>
      <c r="RWP13" s="77"/>
      <c r="RWQ13" s="74"/>
      <c r="RWR13" s="74"/>
      <c r="RWS13" s="85"/>
      <c r="RWT13" s="74"/>
      <c r="RWU13" s="74"/>
      <c r="RWV13" s="85"/>
      <c r="RWW13" s="74"/>
      <c r="RWX13" s="74"/>
      <c r="RWY13" s="85"/>
      <c r="RWZ13" s="74"/>
      <c r="RXA13" s="74"/>
      <c r="RXB13" s="85"/>
      <c r="RXC13" s="80"/>
      <c r="RXD13" s="80"/>
      <c r="RXE13" s="85"/>
      <c r="RXF13" s="77"/>
      <c r="RXG13" s="74"/>
      <c r="RXH13" s="74"/>
      <c r="RXI13" s="85"/>
      <c r="RXJ13" s="74"/>
      <c r="RXK13" s="74"/>
      <c r="RXL13" s="85"/>
      <c r="RXM13" s="74"/>
      <c r="RXN13" s="74"/>
      <c r="RXO13" s="85"/>
      <c r="RXP13" s="74"/>
      <c r="RXQ13" s="74"/>
      <c r="RXR13" s="85"/>
      <c r="RXS13" s="80"/>
      <c r="RXT13" s="80"/>
      <c r="RXU13" s="85"/>
      <c r="RXV13" s="77"/>
      <c r="RXW13" s="74"/>
      <c r="RXX13" s="74"/>
      <c r="RXY13" s="85"/>
      <c r="RXZ13" s="74"/>
      <c r="RYA13" s="74"/>
      <c r="RYB13" s="85"/>
      <c r="RYC13" s="74"/>
      <c r="RYD13" s="74"/>
      <c r="RYE13" s="85"/>
      <c r="RYF13" s="74"/>
      <c r="RYG13" s="74"/>
      <c r="RYH13" s="85"/>
      <c r="RYI13" s="80"/>
      <c r="RYJ13" s="80"/>
      <c r="RYK13" s="85"/>
      <c r="RYL13" s="77"/>
      <c r="RYM13" s="74"/>
      <c r="RYN13" s="74"/>
      <c r="RYO13" s="85"/>
      <c r="RYP13" s="74"/>
      <c r="RYQ13" s="74"/>
      <c r="RYR13" s="85"/>
      <c r="RYS13" s="74"/>
      <c r="RYT13" s="74"/>
      <c r="RYU13" s="85"/>
      <c r="RYV13" s="74"/>
      <c r="RYW13" s="74"/>
      <c r="RYX13" s="85"/>
      <c r="RYY13" s="80"/>
      <c r="RYZ13" s="80"/>
      <c r="RZA13" s="85"/>
      <c r="RZB13" s="77"/>
      <c r="RZC13" s="74"/>
      <c r="RZD13" s="74"/>
      <c r="RZE13" s="85"/>
      <c r="RZF13" s="74"/>
      <c r="RZG13" s="74"/>
      <c r="RZH13" s="85"/>
      <c r="RZI13" s="74"/>
      <c r="RZJ13" s="74"/>
      <c r="RZK13" s="85"/>
      <c r="RZL13" s="74"/>
      <c r="RZM13" s="74"/>
      <c r="RZN13" s="85"/>
      <c r="RZO13" s="80"/>
      <c r="RZP13" s="80"/>
      <c r="RZQ13" s="85"/>
      <c r="RZR13" s="77"/>
      <c r="RZS13" s="74"/>
      <c r="RZT13" s="74"/>
      <c r="RZU13" s="85"/>
      <c r="RZV13" s="74"/>
      <c r="RZW13" s="74"/>
      <c r="RZX13" s="85"/>
      <c r="RZY13" s="74"/>
      <c r="RZZ13" s="74"/>
      <c r="SAA13" s="85"/>
      <c r="SAB13" s="74"/>
      <c r="SAC13" s="74"/>
      <c r="SAD13" s="85"/>
      <c r="SAE13" s="80"/>
      <c r="SAF13" s="80"/>
      <c r="SAG13" s="85"/>
      <c r="SAH13" s="77"/>
      <c r="SAI13" s="74"/>
      <c r="SAJ13" s="74"/>
      <c r="SAK13" s="85"/>
      <c r="SAL13" s="74"/>
      <c r="SAM13" s="74"/>
      <c r="SAN13" s="85"/>
      <c r="SAO13" s="74"/>
      <c r="SAP13" s="74"/>
      <c r="SAQ13" s="85"/>
      <c r="SAR13" s="74"/>
      <c r="SAS13" s="74"/>
      <c r="SAT13" s="85"/>
      <c r="SAU13" s="80"/>
      <c r="SAV13" s="80"/>
      <c r="SAW13" s="85"/>
      <c r="SAX13" s="77"/>
      <c r="SAY13" s="74"/>
      <c r="SAZ13" s="74"/>
      <c r="SBA13" s="85"/>
      <c r="SBB13" s="74"/>
      <c r="SBC13" s="74"/>
      <c r="SBD13" s="85"/>
      <c r="SBE13" s="74"/>
      <c r="SBF13" s="74"/>
      <c r="SBG13" s="85"/>
      <c r="SBH13" s="74"/>
      <c r="SBI13" s="74"/>
      <c r="SBJ13" s="85"/>
      <c r="SBK13" s="80"/>
      <c r="SBL13" s="80"/>
      <c r="SBM13" s="85"/>
      <c r="SBN13" s="77"/>
      <c r="SBO13" s="74"/>
      <c r="SBP13" s="74"/>
      <c r="SBQ13" s="85"/>
      <c r="SBR13" s="74"/>
      <c r="SBS13" s="74"/>
      <c r="SBT13" s="85"/>
      <c r="SBU13" s="74"/>
      <c r="SBV13" s="74"/>
      <c r="SBW13" s="85"/>
      <c r="SBX13" s="74"/>
      <c r="SBY13" s="74"/>
      <c r="SBZ13" s="85"/>
      <c r="SCA13" s="80"/>
      <c r="SCB13" s="80"/>
      <c r="SCC13" s="85"/>
      <c r="SCD13" s="77"/>
      <c r="SCE13" s="74"/>
      <c r="SCF13" s="74"/>
      <c r="SCG13" s="85"/>
      <c r="SCH13" s="74"/>
      <c r="SCI13" s="74"/>
      <c r="SCJ13" s="85"/>
      <c r="SCK13" s="74"/>
      <c r="SCL13" s="74"/>
      <c r="SCM13" s="85"/>
      <c r="SCN13" s="74"/>
      <c r="SCO13" s="74"/>
      <c r="SCP13" s="85"/>
      <c r="SCQ13" s="80"/>
      <c r="SCR13" s="80"/>
      <c r="SCS13" s="85"/>
      <c r="SCT13" s="77"/>
      <c r="SCU13" s="74"/>
      <c r="SCV13" s="74"/>
      <c r="SCW13" s="85"/>
      <c r="SCX13" s="74"/>
      <c r="SCY13" s="74"/>
      <c r="SCZ13" s="85"/>
      <c r="SDA13" s="74"/>
      <c r="SDB13" s="74"/>
      <c r="SDC13" s="85"/>
      <c r="SDD13" s="74"/>
      <c r="SDE13" s="74"/>
      <c r="SDF13" s="85"/>
      <c r="SDG13" s="80"/>
      <c r="SDH13" s="80"/>
      <c r="SDI13" s="85"/>
      <c r="SDJ13" s="77"/>
      <c r="SDK13" s="74"/>
      <c r="SDL13" s="74"/>
      <c r="SDM13" s="85"/>
      <c r="SDN13" s="74"/>
      <c r="SDO13" s="74"/>
      <c r="SDP13" s="85"/>
      <c r="SDQ13" s="74"/>
      <c r="SDR13" s="74"/>
      <c r="SDS13" s="85"/>
      <c r="SDT13" s="74"/>
      <c r="SDU13" s="74"/>
      <c r="SDV13" s="85"/>
      <c r="SDW13" s="80"/>
      <c r="SDX13" s="80"/>
      <c r="SDY13" s="85"/>
      <c r="SDZ13" s="77"/>
      <c r="SEA13" s="74"/>
      <c r="SEB13" s="74"/>
      <c r="SEC13" s="85"/>
      <c r="SED13" s="74"/>
      <c r="SEE13" s="74"/>
      <c r="SEF13" s="85"/>
      <c r="SEG13" s="74"/>
      <c r="SEH13" s="74"/>
      <c r="SEI13" s="85"/>
      <c r="SEJ13" s="74"/>
      <c r="SEK13" s="74"/>
      <c r="SEL13" s="85"/>
      <c r="SEM13" s="80"/>
      <c r="SEN13" s="80"/>
      <c r="SEO13" s="85"/>
      <c r="SEP13" s="77"/>
      <c r="SEQ13" s="74"/>
      <c r="SER13" s="74"/>
      <c r="SES13" s="85"/>
      <c r="SET13" s="74"/>
      <c r="SEU13" s="74"/>
      <c r="SEV13" s="85"/>
      <c r="SEW13" s="74"/>
      <c r="SEX13" s="74"/>
      <c r="SEY13" s="85"/>
      <c r="SEZ13" s="74"/>
      <c r="SFA13" s="74"/>
      <c r="SFB13" s="85"/>
      <c r="SFC13" s="80"/>
      <c r="SFD13" s="80"/>
      <c r="SFE13" s="85"/>
      <c r="SFF13" s="77"/>
      <c r="SFG13" s="74"/>
      <c r="SFH13" s="74"/>
      <c r="SFI13" s="85"/>
      <c r="SFJ13" s="74"/>
      <c r="SFK13" s="74"/>
      <c r="SFL13" s="85"/>
      <c r="SFM13" s="74"/>
      <c r="SFN13" s="74"/>
      <c r="SFO13" s="85"/>
      <c r="SFP13" s="74"/>
      <c r="SFQ13" s="74"/>
      <c r="SFR13" s="85"/>
      <c r="SFS13" s="80"/>
      <c r="SFT13" s="80"/>
      <c r="SFU13" s="85"/>
      <c r="SFV13" s="77"/>
      <c r="SFW13" s="74"/>
      <c r="SFX13" s="74"/>
      <c r="SFY13" s="85"/>
      <c r="SFZ13" s="74"/>
      <c r="SGA13" s="74"/>
      <c r="SGB13" s="85"/>
      <c r="SGC13" s="74"/>
      <c r="SGD13" s="74"/>
      <c r="SGE13" s="85"/>
      <c r="SGF13" s="74"/>
      <c r="SGG13" s="74"/>
      <c r="SGH13" s="85"/>
      <c r="SGI13" s="80"/>
      <c r="SGJ13" s="80"/>
      <c r="SGK13" s="85"/>
      <c r="SGL13" s="77"/>
      <c r="SGM13" s="74"/>
      <c r="SGN13" s="74"/>
      <c r="SGO13" s="85"/>
      <c r="SGP13" s="74"/>
      <c r="SGQ13" s="74"/>
      <c r="SGR13" s="85"/>
      <c r="SGS13" s="74"/>
      <c r="SGT13" s="74"/>
      <c r="SGU13" s="85"/>
      <c r="SGV13" s="74"/>
      <c r="SGW13" s="74"/>
      <c r="SGX13" s="85"/>
      <c r="SGY13" s="80"/>
      <c r="SGZ13" s="80"/>
      <c r="SHA13" s="85"/>
      <c r="SHB13" s="77"/>
      <c r="SHC13" s="74"/>
      <c r="SHD13" s="74"/>
      <c r="SHE13" s="85"/>
      <c r="SHF13" s="74"/>
      <c r="SHG13" s="74"/>
      <c r="SHH13" s="85"/>
      <c r="SHI13" s="74"/>
      <c r="SHJ13" s="74"/>
      <c r="SHK13" s="85"/>
      <c r="SHL13" s="74"/>
      <c r="SHM13" s="74"/>
      <c r="SHN13" s="85"/>
      <c r="SHO13" s="80"/>
      <c r="SHP13" s="80"/>
      <c r="SHQ13" s="85"/>
      <c r="SHR13" s="77"/>
      <c r="SHS13" s="74"/>
      <c r="SHT13" s="74"/>
      <c r="SHU13" s="85"/>
      <c r="SHV13" s="74"/>
      <c r="SHW13" s="74"/>
      <c r="SHX13" s="85"/>
      <c r="SHY13" s="74"/>
      <c r="SHZ13" s="74"/>
      <c r="SIA13" s="85"/>
      <c r="SIB13" s="74"/>
      <c r="SIC13" s="74"/>
      <c r="SID13" s="85"/>
      <c r="SIE13" s="80"/>
      <c r="SIF13" s="80"/>
      <c r="SIG13" s="85"/>
      <c r="SIH13" s="77"/>
      <c r="SII13" s="74"/>
      <c r="SIJ13" s="74"/>
      <c r="SIK13" s="85"/>
      <c r="SIL13" s="74"/>
      <c r="SIM13" s="74"/>
      <c r="SIN13" s="85"/>
      <c r="SIO13" s="74"/>
      <c r="SIP13" s="74"/>
      <c r="SIQ13" s="85"/>
      <c r="SIR13" s="74"/>
      <c r="SIS13" s="74"/>
      <c r="SIT13" s="85"/>
      <c r="SIU13" s="80"/>
      <c r="SIV13" s="80"/>
      <c r="SIW13" s="85"/>
      <c r="SIX13" s="77"/>
      <c r="SIY13" s="74"/>
      <c r="SIZ13" s="74"/>
      <c r="SJA13" s="85"/>
      <c r="SJB13" s="74"/>
      <c r="SJC13" s="74"/>
      <c r="SJD13" s="85"/>
      <c r="SJE13" s="74"/>
      <c r="SJF13" s="74"/>
      <c r="SJG13" s="85"/>
      <c r="SJH13" s="74"/>
      <c r="SJI13" s="74"/>
      <c r="SJJ13" s="85"/>
      <c r="SJK13" s="80"/>
      <c r="SJL13" s="80"/>
      <c r="SJM13" s="85"/>
      <c r="SJN13" s="77"/>
      <c r="SJO13" s="74"/>
      <c r="SJP13" s="74"/>
      <c r="SJQ13" s="85"/>
      <c r="SJR13" s="74"/>
      <c r="SJS13" s="74"/>
      <c r="SJT13" s="85"/>
      <c r="SJU13" s="74"/>
      <c r="SJV13" s="74"/>
      <c r="SJW13" s="85"/>
      <c r="SJX13" s="74"/>
      <c r="SJY13" s="74"/>
      <c r="SJZ13" s="85"/>
      <c r="SKA13" s="80"/>
      <c r="SKB13" s="80"/>
      <c r="SKC13" s="85"/>
      <c r="SKD13" s="77"/>
      <c r="SKE13" s="74"/>
      <c r="SKF13" s="74"/>
      <c r="SKG13" s="85"/>
      <c r="SKH13" s="74"/>
      <c r="SKI13" s="74"/>
      <c r="SKJ13" s="85"/>
      <c r="SKK13" s="74"/>
      <c r="SKL13" s="74"/>
      <c r="SKM13" s="85"/>
      <c r="SKN13" s="74"/>
      <c r="SKO13" s="74"/>
      <c r="SKP13" s="85"/>
      <c r="SKQ13" s="80"/>
      <c r="SKR13" s="80"/>
      <c r="SKS13" s="85"/>
      <c r="SKT13" s="77"/>
      <c r="SKU13" s="74"/>
      <c r="SKV13" s="74"/>
      <c r="SKW13" s="85"/>
      <c r="SKX13" s="74"/>
      <c r="SKY13" s="74"/>
      <c r="SKZ13" s="85"/>
      <c r="SLA13" s="74"/>
      <c r="SLB13" s="74"/>
      <c r="SLC13" s="85"/>
      <c r="SLD13" s="74"/>
      <c r="SLE13" s="74"/>
      <c r="SLF13" s="85"/>
      <c r="SLG13" s="80"/>
      <c r="SLH13" s="80"/>
      <c r="SLI13" s="85"/>
      <c r="SLJ13" s="77"/>
      <c r="SLK13" s="74"/>
      <c r="SLL13" s="74"/>
      <c r="SLM13" s="85"/>
      <c r="SLN13" s="74"/>
      <c r="SLO13" s="74"/>
      <c r="SLP13" s="85"/>
      <c r="SLQ13" s="74"/>
      <c r="SLR13" s="74"/>
      <c r="SLS13" s="85"/>
      <c r="SLT13" s="74"/>
      <c r="SLU13" s="74"/>
      <c r="SLV13" s="85"/>
      <c r="SLW13" s="80"/>
      <c r="SLX13" s="80"/>
      <c r="SLY13" s="85"/>
      <c r="SLZ13" s="77"/>
      <c r="SMA13" s="74"/>
      <c r="SMB13" s="74"/>
      <c r="SMC13" s="85"/>
      <c r="SMD13" s="74"/>
      <c r="SME13" s="74"/>
      <c r="SMF13" s="85"/>
      <c r="SMG13" s="74"/>
      <c r="SMH13" s="74"/>
      <c r="SMI13" s="85"/>
      <c r="SMJ13" s="74"/>
      <c r="SMK13" s="74"/>
      <c r="SML13" s="85"/>
      <c r="SMM13" s="80"/>
      <c r="SMN13" s="80"/>
      <c r="SMO13" s="85"/>
      <c r="SMP13" s="77"/>
      <c r="SMQ13" s="74"/>
      <c r="SMR13" s="74"/>
      <c r="SMS13" s="85"/>
      <c r="SMT13" s="74"/>
      <c r="SMU13" s="74"/>
      <c r="SMV13" s="85"/>
      <c r="SMW13" s="74"/>
      <c r="SMX13" s="74"/>
      <c r="SMY13" s="85"/>
      <c r="SMZ13" s="74"/>
      <c r="SNA13" s="74"/>
      <c r="SNB13" s="85"/>
      <c r="SNC13" s="80"/>
      <c r="SND13" s="80"/>
      <c r="SNE13" s="85"/>
      <c r="SNF13" s="77"/>
      <c r="SNG13" s="74"/>
      <c r="SNH13" s="74"/>
      <c r="SNI13" s="85"/>
      <c r="SNJ13" s="74"/>
      <c r="SNK13" s="74"/>
      <c r="SNL13" s="85"/>
      <c r="SNM13" s="74"/>
      <c r="SNN13" s="74"/>
      <c r="SNO13" s="85"/>
      <c r="SNP13" s="74"/>
      <c r="SNQ13" s="74"/>
      <c r="SNR13" s="85"/>
      <c r="SNS13" s="80"/>
      <c r="SNT13" s="80"/>
      <c r="SNU13" s="85"/>
      <c r="SNV13" s="77"/>
      <c r="SNW13" s="74"/>
      <c r="SNX13" s="74"/>
      <c r="SNY13" s="85"/>
      <c r="SNZ13" s="74"/>
      <c r="SOA13" s="74"/>
      <c r="SOB13" s="85"/>
      <c r="SOC13" s="74"/>
      <c r="SOD13" s="74"/>
      <c r="SOE13" s="85"/>
      <c r="SOF13" s="74"/>
      <c r="SOG13" s="74"/>
      <c r="SOH13" s="85"/>
      <c r="SOI13" s="80"/>
      <c r="SOJ13" s="80"/>
      <c r="SOK13" s="85"/>
      <c r="SOL13" s="77"/>
      <c r="SOM13" s="74"/>
      <c r="SON13" s="74"/>
      <c r="SOO13" s="85"/>
      <c r="SOP13" s="74"/>
      <c r="SOQ13" s="74"/>
      <c r="SOR13" s="85"/>
      <c r="SOS13" s="74"/>
      <c r="SOT13" s="74"/>
      <c r="SOU13" s="85"/>
      <c r="SOV13" s="74"/>
      <c r="SOW13" s="74"/>
      <c r="SOX13" s="85"/>
      <c r="SOY13" s="80"/>
      <c r="SOZ13" s="80"/>
      <c r="SPA13" s="85"/>
      <c r="SPB13" s="77"/>
      <c r="SPC13" s="74"/>
      <c r="SPD13" s="74"/>
      <c r="SPE13" s="85"/>
      <c r="SPF13" s="74"/>
      <c r="SPG13" s="74"/>
      <c r="SPH13" s="85"/>
      <c r="SPI13" s="74"/>
      <c r="SPJ13" s="74"/>
      <c r="SPK13" s="85"/>
      <c r="SPL13" s="74"/>
      <c r="SPM13" s="74"/>
      <c r="SPN13" s="85"/>
      <c r="SPO13" s="80"/>
      <c r="SPP13" s="80"/>
      <c r="SPQ13" s="85"/>
      <c r="SPR13" s="77"/>
      <c r="SPS13" s="74"/>
      <c r="SPT13" s="74"/>
      <c r="SPU13" s="85"/>
      <c r="SPV13" s="74"/>
      <c r="SPW13" s="74"/>
      <c r="SPX13" s="85"/>
      <c r="SPY13" s="74"/>
      <c r="SPZ13" s="74"/>
      <c r="SQA13" s="85"/>
      <c r="SQB13" s="74"/>
      <c r="SQC13" s="74"/>
      <c r="SQD13" s="85"/>
      <c r="SQE13" s="80"/>
      <c r="SQF13" s="80"/>
      <c r="SQG13" s="85"/>
      <c r="SQH13" s="77"/>
      <c r="SQI13" s="74"/>
      <c r="SQJ13" s="74"/>
      <c r="SQK13" s="85"/>
      <c r="SQL13" s="74"/>
      <c r="SQM13" s="74"/>
      <c r="SQN13" s="85"/>
      <c r="SQO13" s="74"/>
      <c r="SQP13" s="74"/>
      <c r="SQQ13" s="85"/>
      <c r="SQR13" s="74"/>
      <c r="SQS13" s="74"/>
      <c r="SQT13" s="85"/>
      <c r="SQU13" s="80"/>
      <c r="SQV13" s="80"/>
      <c r="SQW13" s="85"/>
      <c r="SQX13" s="77"/>
      <c r="SQY13" s="74"/>
      <c r="SQZ13" s="74"/>
      <c r="SRA13" s="85"/>
      <c r="SRB13" s="74"/>
      <c r="SRC13" s="74"/>
      <c r="SRD13" s="85"/>
      <c r="SRE13" s="74"/>
      <c r="SRF13" s="74"/>
      <c r="SRG13" s="85"/>
      <c r="SRH13" s="74"/>
      <c r="SRI13" s="74"/>
      <c r="SRJ13" s="85"/>
      <c r="SRK13" s="80"/>
      <c r="SRL13" s="80"/>
      <c r="SRM13" s="85"/>
      <c r="SRN13" s="77"/>
      <c r="SRO13" s="74"/>
      <c r="SRP13" s="74"/>
      <c r="SRQ13" s="85"/>
      <c r="SRR13" s="74"/>
      <c r="SRS13" s="74"/>
      <c r="SRT13" s="85"/>
      <c r="SRU13" s="74"/>
      <c r="SRV13" s="74"/>
      <c r="SRW13" s="85"/>
      <c r="SRX13" s="74"/>
      <c r="SRY13" s="74"/>
      <c r="SRZ13" s="85"/>
      <c r="SSA13" s="80"/>
      <c r="SSB13" s="80"/>
      <c r="SSC13" s="85"/>
      <c r="SSD13" s="77"/>
      <c r="SSE13" s="74"/>
      <c r="SSF13" s="74"/>
      <c r="SSG13" s="85"/>
      <c r="SSH13" s="74"/>
      <c r="SSI13" s="74"/>
      <c r="SSJ13" s="85"/>
      <c r="SSK13" s="74"/>
      <c r="SSL13" s="74"/>
      <c r="SSM13" s="85"/>
      <c r="SSN13" s="74"/>
      <c r="SSO13" s="74"/>
      <c r="SSP13" s="85"/>
      <c r="SSQ13" s="80"/>
      <c r="SSR13" s="80"/>
      <c r="SSS13" s="85"/>
      <c r="SST13" s="77"/>
      <c r="SSU13" s="74"/>
      <c r="SSV13" s="74"/>
      <c r="SSW13" s="85"/>
      <c r="SSX13" s="74"/>
      <c r="SSY13" s="74"/>
      <c r="SSZ13" s="85"/>
      <c r="STA13" s="74"/>
      <c r="STB13" s="74"/>
      <c r="STC13" s="85"/>
      <c r="STD13" s="74"/>
      <c r="STE13" s="74"/>
      <c r="STF13" s="85"/>
      <c r="STG13" s="80"/>
      <c r="STH13" s="80"/>
      <c r="STI13" s="85"/>
      <c r="STJ13" s="77"/>
      <c r="STK13" s="74"/>
      <c r="STL13" s="74"/>
      <c r="STM13" s="85"/>
      <c r="STN13" s="74"/>
      <c r="STO13" s="74"/>
      <c r="STP13" s="85"/>
      <c r="STQ13" s="74"/>
      <c r="STR13" s="74"/>
      <c r="STS13" s="85"/>
      <c r="STT13" s="74"/>
      <c r="STU13" s="74"/>
      <c r="STV13" s="85"/>
      <c r="STW13" s="80"/>
      <c r="STX13" s="80"/>
      <c r="STY13" s="85"/>
      <c r="STZ13" s="77"/>
      <c r="SUA13" s="74"/>
      <c r="SUB13" s="74"/>
      <c r="SUC13" s="85"/>
      <c r="SUD13" s="74"/>
      <c r="SUE13" s="74"/>
      <c r="SUF13" s="85"/>
      <c r="SUG13" s="74"/>
      <c r="SUH13" s="74"/>
      <c r="SUI13" s="85"/>
      <c r="SUJ13" s="74"/>
      <c r="SUK13" s="74"/>
      <c r="SUL13" s="85"/>
      <c r="SUM13" s="80"/>
      <c r="SUN13" s="80"/>
      <c r="SUO13" s="85"/>
      <c r="SUP13" s="77"/>
      <c r="SUQ13" s="74"/>
      <c r="SUR13" s="74"/>
      <c r="SUS13" s="85"/>
      <c r="SUT13" s="74"/>
      <c r="SUU13" s="74"/>
      <c r="SUV13" s="85"/>
      <c r="SUW13" s="74"/>
      <c r="SUX13" s="74"/>
      <c r="SUY13" s="85"/>
      <c r="SUZ13" s="74"/>
      <c r="SVA13" s="74"/>
      <c r="SVB13" s="85"/>
      <c r="SVC13" s="80"/>
      <c r="SVD13" s="80"/>
      <c r="SVE13" s="85"/>
      <c r="SVF13" s="77"/>
      <c r="SVG13" s="74"/>
      <c r="SVH13" s="74"/>
      <c r="SVI13" s="85"/>
      <c r="SVJ13" s="74"/>
      <c r="SVK13" s="74"/>
      <c r="SVL13" s="85"/>
      <c r="SVM13" s="74"/>
      <c r="SVN13" s="74"/>
      <c r="SVO13" s="85"/>
      <c r="SVP13" s="74"/>
      <c r="SVQ13" s="74"/>
      <c r="SVR13" s="85"/>
      <c r="SVS13" s="80"/>
      <c r="SVT13" s="80"/>
      <c r="SVU13" s="85"/>
      <c r="SVV13" s="77"/>
      <c r="SVW13" s="74"/>
      <c r="SVX13" s="74"/>
      <c r="SVY13" s="85"/>
      <c r="SVZ13" s="74"/>
      <c r="SWA13" s="74"/>
      <c r="SWB13" s="85"/>
      <c r="SWC13" s="74"/>
      <c r="SWD13" s="74"/>
      <c r="SWE13" s="85"/>
      <c r="SWF13" s="74"/>
      <c r="SWG13" s="74"/>
      <c r="SWH13" s="85"/>
      <c r="SWI13" s="80"/>
      <c r="SWJ13" s="80"/>
      <c r="SWK13" s="85"/>
      <c r="SWL13" s="77"/>
      <c r="SWM13" s="74"/>
      <c r="SWN13" s="74"/>
      <c r="SWO13" s="85"/>
      <c r="SWP13" s="74"/>
      <c r="SWQ13" s="74"/>
      <c r="SWR13" s="85"/>
      <c r="SWS13" s="74"/>
      <c r="SWT13" s="74"/>
      <c r="SWU13" s="85"/>
      <c r="SWV13" s="74"/>
      <c r="SWW13" s="74"/>
      <c r="SWX13" s="85"/>
      <c r="SWY13" s="80"/>
      <c r="SWZ13" s="80"/>
      <c r="SXA13" s="85"/>
      <c r="SXB13" s="77"/>
      <c r="SXC13" s="74"/>
      <c r="SXD13" s="74"/>
      <c r="SXE13" s="85"/>
      <c r="SXF13" s="74"/>
      <c r="SXG13" s="74"/>
      <c r="SXH13" s="85"/>
      <c r="SXI13" s="74"/>
      <c r="SXJ13" s="74"/>
      <c r="SXK13" s="85"/>
      <c r="SXL13" s="74"/>
      <c r="SXM13" s="74"/>
      <c r="SXN13" s="85"/>
      <c r="SXO13" s="80"/>
      <c r="SXP13" s="80"/>
      <c r="SXQ13" s="85"/>
      <c r="SXR13" s="77"/>
      <c r="SXS13" s="74"/>
      <c r="SXT13" s="74"/>
      <c r="SXU13" s="85"/>
      <c r="SXV13" s="74"/>
      <c r="SXW13" s="74"/>
      <c r="SXX13" s="85"/>
      <c r="SXY13" s="74"/>
      <c r="SXZ13" s="74"/>
      <c r="SYA13" s="85"/>
      <c r="SYB13" s="74"/>
      <c r="SYC13" s="74"/>
      <c r="SYD13" s="85"/>
      <c r="SYE13" s="80"/>
      <c r="SYF13" s="80"/>
      <c r="SYG13" s="85"/>
      <c r="SYH13" s="77"/>
      <c r="SYI13" s="74"/>
      <c r="SYJ13" s="74"/>
      <c r="SYK13" s="85"/>
      <c r="SYL13" s="74"/>
      <c r="SYM13" s="74"/>
      <c r="SYN13" s="85"/>
      <c r="SYO13" s="74"/>
      <c r="SYP13" s="74"/>
      <c r="SYQ13" s="85"/>
      <c r="SYR13" s="74"/>
      <c r="SYS13" s="74"/>
      <c r="SYT13" s="85"/>
      <c r="SYU13" s="80"/>
      <c r="SYV13" s="80"/>
      <c r="SYW13" s="85"/>
      <c r="SYX13" s="77"/>
      <c r="SYY13" s="74"/>
      <c r="SYZ13" s="74"/>
      <c r="SZA13" s="85"/>
      <c r="SZB13" s="74"/>
      <c r="SZC13" s="74"/>
      <c r="SZD13" s="85"/>
      <c r="SZE13" s="74"/>
      <c r="SZF13" s="74"/>
      <c r="SZG13" s="85"/>
      <c r="SZH13" s="74"/>
      <c r="SZI13" s="74"/>
      <c r="SZJ13" s="85"/>
      <c r="SZK13" s="80"/>
      <c r="SZL13" s="80"/>
      <c r="SZM13" s="85"/>
      <c r="SZN13" s="77"/>
      <c r="SZO13" s="74"/>
      <c r="SZP13" s="74"/>
      <c r="SZQ13" s="85"/>
      <c r="SZR13" s="74"/>
      <c r="SZS13" s="74"/>
      <c r="SZT13" s="85"/>
      <c r="SZU13" s="74"/>
      <c r="SZV13" s="74"/>
      <c r="SZW13" s="85"/>
      <c r="SZX13" s="74"/>
      <c r="SZY13" s="74"/>
      <c r="SZZ13" s="85"/>
      <c r="TAA13" s="80"/>
      <c r="TAB13" s="80"/>
      <c r="TAC13" s="85"/>
      <c r="TAD13" s="77"/>
      <c r="TAE13" s="74"/>
      <c r="TAF13" s="74"/>
      <c r="TAG13" s="85"/>
      <c r="TAH13" s="74"/>
      <c r="TAI13" s="74"/>
      <c r="TAJ13" s="85"/>
      <c r="TAK13" s="74"/>
      <c r="TAL13" s="74"/>
      <c r="TAM13" s="85"/>
      <c r="TAN13" s="74"/>
      <c r="TAO13" s="74"/>
      <c r="TAP13" s="85"/>
      <c r="TAQ13" s="80"/>
      <c r="TAR13" s="80"/>
      <c r="TAS13" s="85"/>
      <c r="TAT13" s="77"/>
      <c r="TAU13" s="74"/>
      <c r="TAV13" s="74"/>
      <c r="TAW13" s="85"/>
      <c r="TAX13" s="74"/>
      <c r="TAY13" s="74"/>
      <c r="TAZ13" s="85"/>
      <c r="TBA13" s="74"/>
      <c r="TBB13" s="74"/>
      <c r="TBC13" s="85"/>
      <c r="TBD13" s="74"/>
      <c r="TBE13" s="74"/>
      <c r="TBF13" s="85"/>
      <c r="TBG13" s="80"/>
      <c r="TBH13" s="80"/>
      <c r="TBI13" s="85"/>
      <c r="TBJ13" s="77"/>
      <c r="TBK13" s="74"/>
      <c r="TBL13" s="74"/>
      <c r="TBM13" s="85"/>
      <c r="TBN13" s="74"/>
      <c r="TBO13" s="74"/>
      <c r="TBP13" s="85"/>
      <c r="TBQ13" s="74"/>
      <c r="TBR13" s="74"/>
      <c r="TBS13" s="85"/>
      <c r="TBT13" s="74"/>
      <c r="TBU13" s="74"/>
      <c r="TBV13" s="85"/>
      <c r="TBW13" s="80"/>
      <c r="TBX13" s="80"/>
      <c r="TBY13" s="85"/>
      <c r="TBZ13" s="77"/>
      <c r="TCA13" s="74"/>
      <c r="TCB13" s="74"/>
      <c r="TCC13" s="85"/>
      <c r="TCD13" s="74"/>
      <c r="TCE13" s="74"/>
      <c r="TCF13" s="85"/>
      <c r="TCG13" s="74"/>
      <c r="TCH13" s="74"/>
      <c r="TCI13" s="85"/>
      <c r="TCJ13" s="74"/>
      <c r="TCK13" s="74"/>
      <c r="TCL13" s="85"/>
      <c r="TCM13" s="80"/>
      <c r="TCN13" s="80"/>
      <c r="TCO13" s="85"/>
      <c r="TCP13" s="77"/>
      <c r="TCQ13" s="74"/>
      <c r="TCR13" s="74"/>
      <c r="TCS13" s="85"/>
      <c r="TCT13" s="74"/>
      <c r="TCU13" s="74"/>
      <c r="TCV13" s="85"/>
      <c r="TCW13" s="74"/>
      <c r="TCX13" s="74"/>
      <c r="TCY13" s="85"/>
      <c r="TCZ13" s="74"/>
      <c r="TDA13" s="74"/>
      <c r="TDB13" s="85"/>
      <c r="TDC13" s="80"/>
      <c r="TDD13" s="80"/>
      <c r="TDE13" s="85"/>
      <c r="TDF13" s="77"/>
      <c r="TDG13" s="74"/>
      <c r="TDH13" s="74"/>
      <c r="TDI13" s="85"/>
      <c r="TDJ13" s="74"/>
      <c r="TDK13" s="74"/>
      <c r="TDL13" s="85"/>
      <c r="TDM13" s="74"/>
      <c r="TDN13" s="74"/>
      <c r="TDO13" s="85"/>
      <c r="TDP13" s="74"/>
      <c r="TDQ13" s="74"/>
      <c r="TDR13" s="85"/>
      <c r="TDS13" s="80"/>
      <c r="TDT13" s="80"/>
      <c r="TDU13" s="85"/>
      <c r="TDV13" s="77"/>
      <c r="TDW13" s="74"/>
      <c r="TDX13" s="74"/>
      <c r="TDY13" s="85"/>
      <c r="TDZ13" s="74"/>
      <c r="TEA13" s="74"/>
      <c r="TEB13" s="85"/>
      <c r="TEC13" s="74"/>
      <c r="TED13" s="74"/>
      <c r="TEE13" s="85"/>
      <c r="TEF13" s="74"/>
      <c r="TEG13" s="74"/>
      <c r="TEH13" s="85"/>
      <c r="TEI13" s="80"/>
      <c r="TEJ13" s="80"/>
      <c r="TEK13" s="85"/>
      <c r="TEL13" s="77"/>
      <c r="TEM13" s="74"/>
      <c r="TEN13" s="74"/>
      <c r="TEO13" s="85"/>
      <c r="TEP13" s="74"/>
      <c r="TEQ13" s="74"/>
      <c r="TER13" s="85"/>
      <c r="TES13" s="74"/>
      <c r="TET13" s="74"/>
      <c r="TEU13" s="85"/>
      <c r="TEV13" s="74"/>
      <c r="TEW13" s="74"/>
      <c r="TEX13" s="85"/>
      <c r="TEY13" s="80"/>
      <c r="TEZ13" s="80"/>
      <c r="TFA13" s="85"/>
      <c r="TFB13" s="77"/>
      <c r="TFC13" s="74"/>
      <c r="TFD13" s="74"/>
      <c r="TFE13" s="85"/>
      <c r="TFF13" s="74"/>
      <c r="TFG13" s="74"/>
      <c r="TFH13" s="85"/>
      <c r="TFI13" s="74"/>
      <c r="TFJ13" s="74"/>
      <c r="TFK13" s="85"/>
      <c r="TFL13" s="74"/>
      <c r="TFM13" s="74"/>
      <c r="TFN13" s="85"/>
      <c r="TFO13" s="80"/>
      <c r="TFP13" s="80"/>
      <c r="TFQ13" s="85"/>
      <c r="TFR13" s="77"/>
      <c r="TFS13" s="74"/>
      <c r="TFT13" s="74"/>
      <c r="TFU13" s="85"/>
      <c r="TFV13" s="74"/>
      <c r="TFW13" s="74"/>
      <c r="TFX13" s="85"/>
      <c r="TFY13" s="74"/>
      <c r="TFZ13" s="74"/>
      <c r="TGA13" s="85"/>
      <c r="TGB13" s="74"/>
      <c r="TGC13" s="74"/>
      <c r="TGD13" s="85"/>
      <c r="TGE13" s="80"/>
      <c r="TGF13" s="80"/>
      <c r="TGG13" s="85"/>
      <c r="TGH13" s="77"/>
      <c r="TGI13" s="74"/>
      <c r="TGJ13" s="74"/>
      <c r="TGK13" s="85"/>
      <c r="TGL13" s="74"/>
      <c r="TGM13" s="74"/>
      <c r="TGN13" s="85"/>
      <c r="TGO13" s="74"/>
      <c r="TGP13" s="74"/>
      <c r="TGQ13" s="85"/>
      <c r="TGR13" s="74"/>
      <c r="TGS13" s="74"/>
      <c r="TGT13" s="85"/>
      <c r="TGU13" s="80"/>
      <c r="TGV13" s="80"/>
      <c r="TGW13" s="85"/>
      <c r="TGX13" s="77"/>
      <c r="TGY13" s="74"/>
      <c r="TGZ13" s="74"/>
      <c r="THA13" s="85"/>
      <c r="THB13" s="74"/>
      <c r="THC13" s="74"/>
      <c r="THD13" s="85"/>
      <c r="THE13" s="74"/>
      <c r="THF13" s="74"/>
      <c r="THG13" s="85"/>
      <c r="THH13" s="74"/>
      <c r="THI13" s="74"/>
      <c r="THJ13" s="85"/>
      <c r="THK13" s="80"/>
      <c r="THL13" s="80"/>
      <c r="THM13" s="85"/>
      <c r="THN13" s="77"/>
      <c r="THO13" s="74"/>
      <c r="THP13" s="74"/>
      <c r="THQ13" s="85"/>
      <c r="THR13" s="74"/>
      <c r="THS13" s="74"/>
      <c r="THT13" s="85"/>
      <c r="THU13" s="74"/>
      <c r="THV13" s="74"/>
      <c r="THW13" s="85"/>
      <c r="THX13" s="74"/>
      <c r="THY13" s="74"/>
      <c r="THZ13" s="85"/>
      <c r="TIA13" s="80"/>
      <c r="TIB13" s="80"/>
      <c r="TIC13" s="85"/>
      <c r="TID13" s="77"/>
      <c r="TIE13" s="74"/>
      <c r="TIF13" s="74"/>
      <c r="TIG13" s="85"/>
      <c r="TIH13" s="74"/>
      <c r="TII13" s="74"/>
      <c r="TIJ13" s="85"/>
      <c r="TIK13" s="74"/>
      <c r="TIL13" s="74"/>
      <c r="TIM13" s="85"/>
      <c r="TIN13" s="74"/>
      <c r="TIO13" s="74"/>
      <c r="TIP13" s="85"/>
      <c r="TIQ13" s="80"/>
      <c r="TIR13" s="80"/>
      <c r="TIS13" s="85"/>
      <c r="TIT13" s="77"/>
      <c r="TIU13" s="74"/>
      <c r="TIV13" s="74"/>
      <c r="TIW13" s="85"/>
      <c r="TIX13" s="74"/>
      <c r="TIY13" s="74"/>
      <c r="TIZ13" s="85"/>
      <c r="TJA13" s="74"/>
      <c r="TJB13" s="74"/>
      <c r="TJC13" s="85"/>
      <c r="TJD13" s="74"/>
      <c r="TJE13" s="74"/>
      <c r="TJF13" s="85"/>
      <c r="TJG13" s="80"/>
      <c r="TJH13" s="80"/>
      <c r="TJI13" s="85"/>
      <c r="TJJ13" s="77"/>
      <c r="TJK13" s="74"/>
      <c r="TJL13" s="74"/>
      <c r="TJM13" s="85"/>
      <c r="TJN13" s="74"/>
      <c r="TJO13" s="74"/>
      <c r="TJP13" s="85"/>
      <c r="TJQ13" s="74"/>
      <c r="TJR13" s="74"/>
      <c r="TJS13" s="85"/>
      <c r="TJT13" s="74"/>
      <c r="TJU13" s="74"/>
      <c r="TJV13" s="85"/>
      <c r="TJW13" s="80"/>
      <c r="TJX13" s="80"/>
      <c r="TJY13" s="85"/>
      <c r="TJZ13" s="77"/>
      <c r="TKA13" s="74"/>
      <c r="TKB13" s="74"/>
      <c r="TKC13" s="85"/>
      <c r="TKD13" s="74"/>
      <c r="TKE13" s="74"/>
      <c r="TKF13" s="85"/>
      <c r="TKG13" s="74"/>
      <c r="TKH13" s="74"/>
      <c r="TKI13" s="85"/>
      <c r="TKJ13" s="74"/>
      <c r="TKK13" s="74"/>
      <c r="TKL13" s="85"/>
      <c r="TKM13" s="80"/>
      <c r="TKN13" s="80"/>
      <c r="TKO13" s="85"/>
      <c r="TKP13" s="77"/>
      <c r="TKQ13" s="74"/>
      <c r="TKR13" s="74"/>
      <c r="TKS13" s="85"/>
      <c r="TKT13" s="74"/>
      <c r="TKU13" s="74"/>
      <c r="TKV13" s="85"/>
      <c r="TKW13" s="74"/>
      <c r="TKX13" s="74"/>
      <c r="TKY13" s="85"/>
      <c r="TKZ13" s="74"/>
      <c r="TLA13" s="74"/>
      <c r="TLB13" s="85"/>
      <c r="TLC13" s="80"/>
      <c r="TLD13" s="80"/>
      <c r="TLE13" s="85"/>
      <c r="TLF13" s="77"/>
      <c r="TLG13" s="74"/>
      <c r="TLH13" s="74"/>
      <c r="TLI13" s="85"/>
      <c r="TLJ13" s="74"/>
      <c r="TLK13" s="74"/>
      <c r="TLL13" s="85"/>
      <c r="TLM13" s="74"/>
      <c r="TLN13" s="74"/>
      <c r="TLO13" s="85"/>
      <c r="TLP13" s="74"/>
      <c r="TLQ13" s="74"/>
      <c r="TLR13" s="85"/>
      <c r="TLS13" s="80"/>
      <c r="TLT13" s="80"/>
      <c r="TLU13" s="85"/>
      <c r="TLV13" s="77"/>
      <c r="TLW13" s="74"/>
      <c r="TLX13" s="74"/>
      <c r="TLY13" s="85"/>
      <c r="TLZ13" s="74"/>
      <c r="TMA13" s="74"/>
      <c r="TMB13" s="85"/>
      <c r="TMC13" s="74"/>
      <c r="TMD13" s="74"/>
      <c r="TME13" s="85"/>
      <c r="TMF13" s="74"/>
      <c r="TMG13" s="74"/>
      <c r="TMH13" s="85"/>
      <c r="TMI13" s="80"/>
      <c r="TMJ13" s="80"/>
      <c r="TMK13" s="85"/>
      <c r="TML13" s="77"/>
      <c r="TMM13" s="74"/>
      <c r="TMN13" s="74"/>
      <c r="TMO13" s="85"/>
      <c r="TMP13" s="74"/>
      <c r="TMQ13" s="74"/>
      <c r="TMR13" s="85"/>
      <c r="TMS13" s="74"/>
      <c r="TMT13" s="74"/>
      <c r="TMU13" s="85"/>
      <c r="TMV13" s="74"/>
      <c r="TMW13" s="74"/>
      <c r="TMX13" s="85"/>
      <c r="TMY13" s="80"/>
      <c r="TMZ13" s="80"/>
      <c r="TNA13" s="85"/>
      <c r="TNB13" s="77"/>
      <c r="TNC13" s="74"/>
      <c r="TND13" s="74"/>
      <c r="TNE13" s="85"/>
      <c r="TNF13" s="74"/>
      <c r="TNG13" s="74"/>
      <c r="TNH13" s="85"/>
      <c r="TNI13" s="74"/>
      <c r="TNJ13" s="74"/>
      <c r="TNK13" s="85"/>
      <c r="TNL13" s="74"/>
      <c r="TNM13" s="74"/>
      <c r="TNN13" s="85"/>
      <c r="TNO13" s="80"/>
      <c r="TNP13" s="80"/>
      <c r="TNQ13" s="85"/>
      <c r="TNR13" s="77"/>
      <c r="TNS13" s="74"/>
      <c r="TNT13" s="74"/>
      <c r="TNU13" s="85"/>
      <c r="TNV13" s="74"/>
      <c r="TNW13" s="74"/>
      <c r="TNX13" s="85"/>
      <c r="TNY13" s="74"/>
      <c r="TNZ13" s="74"/>
      <c r="TOA13" s="85"/>
      <c r="TOB13" s="74"/>
      <c r="TOC13" s="74"/>
      <c r="TOD13" s="85"/>
      <c r="TOE13" s="80"/>
      <c r="TOF13" s="80"/>
      <c r="TOG13" s="85"/>
      <c r="TOH13" s="77"/>
      <c r="TOI13" s="74"/>
      <c r="TOJ13" s="74"/>
      <c r="TOK13" s="85"/>
      <c r="TOL13" s="74"/>
      <c r="TOM13" s="74"/>
      <c r="TON13" s="85"/>
      <c r="TOO13" s="74"/>
      <c r="TOP13" s="74"/>
      <c r="TOQ13" s="85"/>
      <c r="TOR13" s="74"/>
      <c r="TOS13" s="74"/>
      <c r="TOT13" s="85"/>
      <c r="TOU13" s="80"/>
      <c r="TOV13" s="80"/>
      <c r="TOW13" s="85"/>
      <c r="TOX13" s="77"/>
      <c r="TOY13" s="74"/>
      <c r="TOZ13" s="74"/>
      <c r="TPA13" s="85"/>
      <c r="TPB13" s="74"/>
      <c r="TPC13" s="74"/>
      <c r="TPD13" s="85"/>
      <c r="TPE13" s="74"/>
      <c r="TPF13" s="74"/>
      <c r="TPG13" s="85"/>
      <c r="TPH13" s="74"/>
      <c r="TPI13" s="74"/>
      <c r="TPJ13" s="85"/>
      <c r="TPK13" s="80"/>
      <c r="TPL13" s="80"/>
      <c r="TPM13" s="85"/>
      <c r="TPN13" s="77"/>
      <c r="TPO13" s="74"/>
      <c r="TPP13" s="74"/>
      <c r="TPQ13" s="85"/>
      <c r="TPR13" s="74"/>
      <c r="TPS13" s="74"/>
      <c r="TPT13" s="85"/>
      <c r="TPU13" s="74"/>
      <c r="TPV13" s="74"/>
      <c r="TPW13" s="85"/>
      <c r="TPX13" s="74"/>
      <c r="TPY13" s="74"/>
      <c r="TPZ13" s="85"/>
      <c r="TQA13" s="80"/>
      <c r="TQB13" s="80"/>
      <c r="TQC13" s="85"/>
      <c r="TQD13" s="77"/>
      <c r="TQE13" s="74"/>
      <c r="TQF13" s="74"/>
      <c r="TQG13" s="85"/>
      <c r="TQH13" s="74"/>
      <c r="TQI13" s="74"/>
      <c r="TQJ13" s="85"/>
      <c r="TQK13" s="74"/>
      <c r="TQL13" s="74"/>
      <c r="TQM13" s="85"/>
      <c r="TQN13" s="74"/>
      <c r="TQO13" s="74"/>
      <c r="TQP13" s="85"/>
      <c r="TQQ13" s="80"/>
      <c r="TQR13" s="80"/>
      <c r="TQS13" s="85"/>
      <c r="TQT13" s="77"/>
      <c r="TQU13" s="74"/>
      <c r="TQV13" s="74"/>
      <c r="TQW13" s="85"/>
      <c r="TQX13" s="74"/>
      <c r="TQY13" s="74"/>
      <c r="TQZ13" s="85"/>
      <c r="TRA13" s="74"/>
      <c r="TRB13" s="74"/>
      <c r="TRC13" s="85"/>
      <c r="TRD13" s="74"/>
      <c r="TRE13" s="74"/>
      <c r="TRF13" s="85"/>
      <c r="TRG13" s="80"/>
      <c r="TRH13" s="80"/>
      <c r="TRI13" s="85"/>
      <c r="TRJ13" s="77"/>
      <c r="TRK13" s="74"/>
      <c r="TRL13" s="74"/>
      <c r="TRM13" s="85"/>
      <c r="TRN13" s="74"/>
      <c r="TRO13" s="74"/>
      <c r="TRP13" s="85"/>
      <c r="TRQ13" s="74"/>
      <c r="TRR13" s="74"/>
      <c r="TRS13" s="85"/>
      <c r="TRT13" s="74"/>
      <c r="TRU13" s="74"/>
      <c r="TRV13" s="85"/>
      <c r="TRW13" s="80"/>
      <c r="TRX13" s="80"/>
      <c r="TRY13" s="85"/>
      <c r="TRZ13" s="77"/>
      <c r="TSA13" s="74"/>
      <c r="TSB13" s="74"/>
      <c r="TSC13" s="85"/>
      <c r="TSD13" s="74"/>
      <c r="TSE13" s="74"/>
      <c r="TSF13" s="85"/>
      <c r="TSG13" s="74"/>
      <c r="TSH13" s="74"/>
      <c r="TSI13" s="85"/>
      <c r="TSJ13" s="74"/>
      <c r="TSK13" s="74"/>
      <c r="TSL13" s="85"/>
      <c r="TSM13" s="80"/>
      <c r="TSN13" s="80"/>
      <c r="TSO13" s="85"/>
      <c r="TSP13" s="77"/>
      <c r="TSQ13" s="74"/>
      <c r="TSR13" s="74"/>
      <c r="TSS13" s="85"/>
      <c r="TST13" s="74"/>
      <c r="TSU13" s="74"/>
      <c r="TSV13" s="85"/>
      <c r="TSW13" s="74"/>
      <c r="TSX13" s="74"/>
      <c r="TSY13" s="85"/>
      <c r="TSZ13" s="74"/>
      <c r="TTA13" s="74"/>
      <c r="TTB13" s="85"/>
      <c r="TTC13" s="80"/>
      <c r="TTD13" s="80"/>
      <c r="TTE13" s="85"/>
      <c r="TTF13" s="77"/>
      <c r="TTG13" s="74"/>
      <c r="TTH13" s="74"/>
      <c r="TTI13" s="85"/>
      <c r="TTJ13" s="74"/>
      <c r="TTK13" s="74"/>
      <c r="TTL13" s="85"/>
      <c r="TTM13" s="74"/>
      <c r="TTN13" s="74"/>
      <c r="TTO13" s="85"/>
      <c r="TTP13" s="74"/>
      <c r="TTQ13" s="74"/>
      <c r="TTR13" s="85"/>
      <c r="TTS13" s="80"/>
      <c r="TTT13" s="80"/>
      <c r="TTU13" s="85"/>
      <c r="TTV13" s="77"/>
      <c r="TTW13" s="74"/>
      <c r="TTX13" s="74"/>
      <c r="TTY13" s="85"/>
      <c r="TTZ13" s="74"/>
      <c r="TUA13" s="74"/>
      <c r="TUB13" s="85"/>
      <c r="TUC13" s="74"/>
      <c r="TUD13" s="74"/>
      <c r="TUE13" s="85"/>
      <c r="TUF13" s="74"/>
      <c r="TUG13" s="74"/>
      <c r="TUH13" s="85"/>
      <c r="TUI13" s="80"/>
      <c r="TUJ13" s="80"/>
      <c r="TUK13" s="85"/>
      <c r="TUL13" s="77"/>
      <c r="TUM13" s="74"/>
      <c r="TUN13" s="74"/>
      <c r="TUO13" s="85"/>
      <c r="TUP13" s="74"/>
      <c r="TUQ13" s="74"/>
      <c r="TUR13" s="85"/>
      <c r="TUS13" s="74"/>
      <c r="TUT13" s="74"/>
      <c r="TUU13" s="85"/>
      <c r="TUV13" s="74"/>
      <c r="TUW13" s="74"/>
      <c r="TUX13" s="85"/>
      <c r="TUY13" s="80"/>
      <c r="TUZ13" s="80"/>
      <c r="TVA13" s="85"/>
      <c r="TVB13" s="77"/>
      <c r="TVC13" s="74"/>
      <c r="TVD13" s="74"/>
      <c r="TVE13" s="85"/>
      <c r="TVF13" s="74"/>
      <c r="TVG13" s="74"/>
      <c r="TVH13" s="85"/>
      <c r="TVI13" s="74"/>
      <c r="TVJ13" s="74"/>
      <c r="TVK13" s="85"/>
      <c r="TVL13" s="74"/>
      <c r="TVM13" s="74"/>
      <c r="TVN13" s="85"/>
      <c r="TVO13" s="80"/>
      <c r="TVP13" s="80"/>
      <c r="TVQ13" s="85"/>
      <c r="TVR13" s="77"/>
      <c r="TVS13" s="74"/>
      <c r="TVT13" s="74"/>
      <c r="TVU13" s="85"/>
      <c r="TVV13" s="74"/>
      <c r="TVW13" s="74"/>
      <c r="TVX13" s="85"/>
      <c r="TVY13" s="74"/>
      <c r="TVZ13" s="74"/>
      <c r="TWA13" s="85"/>
      <c r="TWB13" s="74"/>
      <c r="TWC13" s="74"/>
      <c r="TWD13" s="85"/>
      <c r="TWE13" s="80"/>
      <c r="TWF13" s="80"/>
      <c r="TWG13" s="85"/>
      <c r="TWH13" s="77"/>
      <c r="TWI13" s="74"/>
      <c r="TWJ13" s="74"/>
      <c r="TWK13" s="85"/>
      <c r="TWL13" s="74"/>
      <c r="TWM13" s="74"/>
      <c r="TWN13" s="85"/>
      <c r="TWO13" s="74"/>
      <c r="TWP13" s="74"/>
      <c r="TWQ13" s="85"/>
      <c r="TWR13" s="74"/>
      <c r="TWS13" s="74"/>
      <c r="TWT13" s="85"/>
      <c r="TWU13" s="80"/>
      <c r="TWV13" s="80"/>
      <c r="TWW13" s="85"/>
      <c r="TWX13" s="77"/>
      <c r="TWY13" s="74"/>
      <c r="TWZ13" s="74"/>
      <c r="TXA13" s="85"/>
      <c r="TXB13" s="74"/>
      <c r="TXC13" s="74"/>
      <c r="TXD13" s="85"/>
      <c r="TXE13" s="74"/>
      <c r="TXF13" s="74"/>
      <c r="TXG13" s="85"/>
      <c r="TXH13" s="74"/>
      <c r="TXI13" s="74"/>
      <c r="TXJ13" s="85"/>
      <c r="TXK13" s="80"/>
      <c r="TXL13" s="80"/>
      <c r="TXM13" s="85"/>
      <c r="TXN13" s="77"/>
      <c r="TXO13" s="74"/>
      <c r="TXP13" s="74"/>
      <c r="TXQ13" s="85"/>
      <c r="TXR13" s="74"/>
      <c r="TXS13" s="74"/>
      <c r="TXT13" s="85"/>
      <c r="TXU13" s="74"/>
      <c r="TXV13" s="74"/>
      <c r="TXW13" s="85"/>
      <c r="TXX13" s="74"/>
      <c r="TXY13" s="74"/>
      <c r="TXZ13" s="85"/>
      <c r="TYA13" s="80"/>
      <c r="TYB13" s="80"/>
      <c r="TYC13" s="85"/>
      <c r="TYD13" s="77"/>
      <c r="TYE13" s="74"/>
      <c r="TYF13" s="74"/>
      <c r="TYG13" s="85"/>
      <c r="TYH13" s="74"/>
      <c r="TYI13" s="74"/>
      <c r="TYJ13" s="85"/>
      <c r="TYK13" s="74"/>
      <c r="TYL13" s="74"/>
      <c r="TYM13" s="85"/>
      <c r="TYN13" s="74"/>
      <c r="TYO13" s="74"/>
      <c r="TYP13" s="85"/>
      <c r="TYQ13" s="80"/>
      <c r="TYR13" s="80"/>
      <c r="TYS13" s="85"/>
      <c r="TYT13" s="77"/>
      <c r="TYU13" s="74"/>
      <c r="TYV13" s="74"/>
      <c r="TYW13" s="85"/>
      <c r="TYX13" s="74"/>
      <c r="TYY13" s="74"/>
      <c r="TYZ13" s="85"/>
      <c r="TZA13" s="74"/>
      <c r="TZB13" s="74"/>
      <c r="TZC13" s="85"/>
      <c r="TZD13" s="74"/>
      <c r="TZE13" s="74"/>
      <c r="TZF13" s="85"/>
      <c r="TZG13" s="80"/>
      <c r="TZH13" s="80"/>
      <c r="TZI13" s="85"/>
      <c r="TZJ13" s="77"/>
      <c r="TZK13" s="74"/>
      <c r="TZL13" s="74"/>
      <c r="TZM13" s="85"/>
      <c r="TZN13" s="74"/>
      <c r="TZO13" s="74"/>
      <c r="TZP13" s="85"/>
      <c r="TZQ13" s="74"/>
      <c r="TZR13" s="74"/>
      <c r="TZS13" s="85"/>
      <c r="TZT13" s="74"/>
      <c r="TZU13" s="74"/>
      <c r="TZV13" s="85"/>
      <c r="TZW13" s="80"/>
      <c r="TZX13" s="80"/>
      <c r="TZY13" s="85"/>
      <c r="TZZ13" s="77"/>
      <c r="UAA13" s="74"/>
      <c r="UAB13" s="74"/>
      <c r="UAC13" s="85"/>
      <c r="UAD13" s="74"/>
      <c r="UAE13" s="74"/>
      <c r="UAF13" s="85"/>
      <c r="UAG13" s="74"/>
      <c r="UAH13" s="74"/>
      <c r="UAI13" s="85"/>
      <c r="UAJ13" s="74"/>
      <c r="UAK13" s="74"/>
      <c r="UAL13" s="85"/>
      <c r="UAM13" s="80"/>
      <c r="UAN13" s="80"/>
      <c r="UAO13" s="85"/>
      <c r="UAP13" s="77"/>
      <c r="UAQ13" s="74"/>
      <c r="UAR13" s="74"/>
      <c r="UAS13" s="85"/>
      <c r="UAT13" s="74"/>
      <c r="UAU13" s="74"/>
      <c r="UAV13" s="85"/>
      <c r="UAW13" s="74"/>
      <c r="UAX13" s="74"/>
      <c r="UAY13" s="85"/>
      <c r="UAZ13" s="74"/>
      <c r="UBA13" s="74"/>
      <c r="UBB13" s="85"/>
      <c r="UBC13" s="80"/>
      <c r="UBD13" s="80"/>
      <c r="UBE13" s="85"/>
      <c r="UBF13" s="77"/>
      <c r="UBG13" s="74"/>
      <c r="UBH13" s="74"/>
      <c r="UBI13" s="85"/>
      <c r="UBJ13" s="74"/>
      <c r="UBK13" s="74"/>
      <c r="UBL13" s="85"/>
      <c r="UBM13" s="74"/>
      <c r="UBN13" s="74"/>
      <c r="UBO13" s="85"/>
      <c r="UBP13" s="74"/>
      <c r="UBQ13" s="74"/>
      <c r="UBR13" s="85"/>
      <c r="UBS13" s="80"/>
      <c r="UBT13" s="80"/>
      <c r="UBU13" s="85"/>
      <c r="UBV13" s="77"/>
      <c r="UBW13" s="74"/>
      <c r="UBX13" s="74"/>
      <c r="UBY13" s="85"/>
      <c r="UBZ13" s="74"/>
      <c r="UCA13" s="74"/>
      <c r="UCB13" s="85"/>
      <c r="UCC13" s="74"/>
      <c r="UCD13" s="74"/>
      <c r="UCE13" s="85"/>
      <c r="UCF13" s="74"/>
      <c r="UCG13" s="74"/>
      <c r="UCH13" s="85"/>
      <c r="UCI13" s="80"/>
      <c r="UCJ13" s="80"/>
      <c r="UCK13" s="85"/>
      <c r="UCL13" s="77"/>
      <c r="UCM13" s="74"/>
      <c r="UCN13" s="74"/>
      <c r="UCO13" s="85"/>
      <c r="UCP13" s="74"/>
      <c r="UCQ13" s="74"/>
      <c r="UCR13" s="85"/>
      <c r="UCS13" s="74"/>
      <c r="UCT13" s="74"/>
      <c r="UCU13" s="85"/>
      <c r="UCV13" s="74"/>
      <c r="UCW13" s="74"/>
      <c r="UCX13" s="85"/>
      <c r="UCY13" s="80"/>
      <c r="UCZ13" s="80"/>
      <c r="UDA13" s="85"/>
      <c r="UDB13" s="77"/>
      <c r="UDC13" s="74"/>
      <c r="UDD13" s="74"/>
      <c r="UDE13" s="85"/>
      <c r="UDF13" s="74"/>
      <c r="UDG13" s="74"/>
      <c r="UDH13" s="85"/>
      <c r="UDI13" s="74"/>
      <c r="UDJ13" s="74"/>
      <c r="UDK13" s="85"/>
      <c r="UDL13" s="74"/>
      <c r="UDM13" s="74"/>
      <c r="UDN13" s="85"/>
      <c r="UDO13" s="80"/>
      <c r="UDP13" s="80"/>
      <c r="UDQ13" s="85"/>
      <c r="UDR13" s="77"/>
      <c r="UDS13" s="74"/>
      <c r="UDT13" s="74"/>
      <c r="UDU13" s="85"/>
      <c r="UDV13" s="74"/>
      <c r="UDW13" s="74"/>
      <c r="UDX13" s="85"/>
      <c r="UDY13" s="74"/>
      <c r="UDZ13" s="74"/>
      <c r="UEA13" s="85"/>
      <c r="UEB13" s="74"/>
      <c r="UEC13" s="74"/>
      <c r="UED13" s="85"/>
      <c r="UEE13" s="80"/>
      <c r="UEF13" s="80"/>
      <c r="UEG13" s="85"/>
      <c r="UEH13" s="77"/>
      <c r="UEI13" s="74"/>
      <c r="UEJ13" s="74"/>
      <c r="UEK13" s="85"/>
      <c r="UEL13" s="74"/>
      <c r="UEM13" s="74"/>
      <c r="UEN13" s="85"/>
      <c r="UEO13" s="74"/>
      <c r="UEP13" s="74"/>
      <c r="UEQ13" s="85"/>
      <c r="UER13" s="74"/>
      <c r="UES13" s="74"/>
      <c r="UET13" s="85"/>
      <c r="UEU13" s="80"/>
      <c r="UEV13" s="80"/>
      <c r="UEW13" s="85"/>
      <c r="UEX13" s="77"/>
      <c r="UEY13" s="74"/>
      <c r="UEZ13" s="74"/>
      <c r="UFA13" s="85"/>
      <c r="UFB13" s="74"/>
      <c r="UFC13" s="74"/>
      <c r="UFD13" s="85"/>
      <c r="UFE13" s="74"/>
      <c r="UFF13" s="74"/>
      <c r="UFG13" s="85"/>
      <c r="UFH13" s="74"/>
      <c r="UFI13" s="74"/>
      <c r="UFJ13" s="85"/>
      <c r="UFK13" s="80"/>
      <c r="UFL13" s="80"/>
      <c r="UFM13" s="85"/>
      <c r="UFN13" s="77"/>
      <c r="UFO13" s="74"/>
      <c r="UFP13" s="74"/>
      <c r="UFQ13" s="85"/>
      <c r="UFR13" s="74"/>
      <c r="UFS13" s="74"/>
      <c r="UFT13" s="85"/>
      <c r="UFU13" s="74"/>
      <c r="UFV13" s="74"/>
      <c r="UFW13" s="85"/>
      <c r="UFX13" s="74"/>
      <c r="UFY13" s="74"/>
      <c r="UFZ13" s="85"/>
      <c r="UGA13" s="80"/>
      <c r="UGB13" s="80"/>
      <c r="UGC13" s="85"/>
      <c r="UGD13" s="77"/>
      <c r="UGE13" s="74"/>
      <c r="UGF13" s="74"/>
      <c r="UGG13" s="85"/>
      <c r="UGH13" s="74"/>
      <c r="UGI13" s="74"/>
      <c r="UGJ13" s="85"/>
      <c r="UGK13" s="74"/>
      <c r="UGL13" s="74"/>
      <c r="UGM13" s="85"/>
      <c r="UGN13" s="74"/>
      <c r="UGO13" s="74"/>
      <c r="UGP13" s="85"/>
      <c r="UGQ13" s="80"/>
      <c r="UGR13" s="80"/>
      <c r="UGS13" s="85"/>
      <c r="UGT13" s="77"/>
      <c r="UGU13" s="74"/>
      <c r="UGV13" s="74"/>
      <c r="UGW13" s="85"/>
      <c r="UGX13" s="74"/>
      <c r="UGY13" s="74"/>
      <c r="UGZ13" s="85"/>
      <c r="UHA13" s="74"/>
      <c r="UHB13" s="74"/>
      <c r="UHC13" s="85"/>
      <c r="UHD13" s="74"/>
      <c r="UHE13" s="74"/>
      <c r="UHF13" s="85"/>
      <c r="UHG13" s="80"/>
      <c r="UHH13" s="80"/>
      <c r="UHI13" s="85"/>
      <c r="UHJ13" s="77"/>
      <c r="UHK13" s="74"/>
      <c r="UHL13" s="74"/>
      <c r="UHM13" s="85"/>
      <c r="UHN13" s="74"/>
      <c r="UHO13" s="74"/>
      <c r="UHP13" s="85"/>
      <c r="UHQ13" s="74"/>
      <c r="UHR13" s="74"/>
      <c r="UHS13" s="85"/>
      <c r="UHT13" s="74"/>
      <c r="UHU13" s="74"/>
      <c r="UHV13" s="85"/>
      <c r="UHW13" s="80"/>
      <c r="UHX13" s="80"/>
      <c r="UHY13" s="85"/>
      <c r="UHZ13" s="77"/>
      <c r="UIA13" s="74"/>
      <c r="UIB13" s="74"/>
      <c r="UIC13" s="85"/>
      <c r="UID13" s="74"/>
      <c r="UIE13" s="74"/>
      <c r="UIF13" s="85"/>
      <c r="UIG13" s="74"/>
      <c r="UIH13" s="74"/>
      <c r="UII13" s="85"/>
      <c r="UIJ13" s="74"/>
      <c r="UIK13" s="74"/>
      <c r="UIL13" s="85"/>
      <c r="UIM13" s="80"/>
      <c r="UIN13" s="80"/>
      <c r="UIO13" s="85"/>
      <c r="UIP13" s="77"/>
      <c r="UIQ13" s="74"/>
      <c r="UIR13" s="74"/>
      <c r="UIS13" s="85"/>
      <c r="UIT13" s="74"/>
      <c r="UIU13" s="74"/>
      <c r="UIV13" s="85"/>
      <c r="UIW13" s="74"/>
      <c r="UIX13" s="74"/>
      <c r="UIY13" s="85"/>
      <c r="UIZ13" s="74"/>
      <c r="UJA13" s="74"/>
      <c r="UJB13" s="85"/>
      <c r="UJC13" s="80"/>
      <c r="UJD13" s="80"/>
      <c r="UJE13" s="85"/>
      <c r="UJF13" s="77"/>
      <c r="UJG13" s="74"/>
      <c r="UJH13" s="74"/>
      <c r="UJI13" s="85"/>
      <c r="UJJ13" s="74"/>
      <c r="UJK13" s="74"/>
      <c r="UJL13" s="85"/>
      <c r="UJM13" s="74"/>
      <c r="UJN13" s="74"/>
      <c r="UJO13" s="85"/>
      <c r="UJP13" s="74"/>
      <c r="UJQ13" s="74"/>
      <c r="UJR13" s="85"/>
      <c r="UJS13" s="80"/>
      <c r="UJT13" s="80"/>
      <c r="UJU13" s="85"/>
      <c r="UJV13" s="77"/>
      <c r="UJW13" s="74"/>
      <c r="UJX13" s="74"/>
      <c r="UJY13" s="85"/>
      <c r="UJZ13" s="74"/>
      <c r="UKA13" s="74"/>
      <c r="UKB13" s="85"/>
      <c r="UKC13" s="74"/>
      <c r="UKD13" s="74"/>
      <c r="UKE13" s="85"/>
      <c r="UKF13" s="74"/>
      <c r="UKG13" s="74"/>
      <c r="UKH13" s="85"/>
      <c r="UKI13" s="80"/>
      <c r="UKJ13" s="80"/>
      <c r="UKK13" s="85"/>
      <c r="UKL13" s="77"/>
      <c r="UKM13" s="74"/>
      <c r="UKN13" s="74"/>
      <c r="UKO13" s="85"/>
      <c r="UKP13" s="74"/>
      <c r="UKQ13" s="74"/>
      <c r="UKR13" s="85"/>
      <c r="UKS13" s="74"/>
      <c r="UKT13" s="74"/>
      <c r="UKU13" s="85"/>
      <c r="UKV13" s="74"/>
      <c r="UKW13" s="74"/>
      <c r="UKX13" s="85"/>
      <c r="UKY13" s="80"/>
      <c r="UKZ13" s="80"/>
      <c r="ULA13" s="85"/>
      <c r="ULB13" s="77"/>
      <c r="ULC13" s="74"/>
      <c r="ULD13" s="74"/>
      <c r="ULE13" s="85"/>
      <c r="ULF13" s="74"/>
      <c r="ULG13" s="74"/>
      <c r="ULH13" s="85"/>
      <c r="ULI13" s="74"/>
      <c r="ULJ13" s="74"/>
      <c r="ULK13" s="85"/>
      <c r="ULL13" s="74"/>
      <c r="ULM13" s="74"/>
      <c r="ULN13" s="85"/>
      <c r="ULO13" s="80"/>
      <c r="ULP13" s="80"/>
      <c r="ULQ13" s="85"/>
      <c r="ULR13" s="77"/>
      <c r="ULS13" s="74"/>
      <c r="ULT13" s="74"/>
      <c r="ULU13" s="85"/>
      <c r="ULV13" s="74"/>
      <c r="ULW13" s="74"/>
      <c r="ULX13" s="85"/>
      <c r="ULY13" s="74"/>
      <c r="ULZ13" s="74"/>
      <c r="UMA13" s="85"/>
      <c r="UMB13" s="74"/>
      <c r="UMC13" s="74"/>
      <c r="UMD13" s="85"/>
      <c r="UME13" s="80"/>
      <c r="UMF13" s="80"/>
      <c r="UMG13" s="85"/>
      <c r="UMH13" s="77"/>
      <c r="UMI13" s="74"/>
      <c r="UMJ13" s="74"/>
      <c r="UMK13" s="85"/>
      <c r="UML13" s="74"/>
      <c r="UMM13" s="74"/>
      <c r="UMN13" s="85"/>
      <c r="UMO13" s="74"/>
      <c r="UMP13" s="74"/>
      <c r="UMQ13" s="85"/>
      <c r="UMR13" s="74"/>
      <c r="UMS13" s="74"/>
      <c r="UMT13" s="85"/>
      <c r="UMU13" s="80"/>
      <c r="UMV13" s="80"/>
      <c r="UMW13" s="85"/>
      <c r="UMX13" s="77"/>
      <c r="UMY13" s="74"/>
      <c r="UMZ13" s="74"/>
      <c r="UNA13" s="85"/>
      <c r="UNB13" s="74"/>
      <c r="UNC13" s="74"/>
      <c r="UND13" s="85"/>
      <c r="UNE13" s="74"/>
      <c r="UNF13" s="74"/>
      <c r="UNG13" s="85"/>
      <c r="UNH13" s="74"/>
      <c r="UNI13" s="74"/>
      <c r="UNJ13" s="85"/>
      <c r="UNK13" s="80"/>
      <c r="UNL13" s="80"/>
      <c r="UNM13" s="85"/>
      <c r="UNN13" s="77"/>
      <c r="UNO13" s="74"/>
      <c r="UNP13" s="74"/>
      <c r="UNQ13" s="85"/>
      <c r="UNR13" s="74"/>
      <c r="UNS13" s="74"/>
      <c r="UNT13" s="85"/>
      <c r="UNU13" s="74"/>
      <c r="UNV13" s="74"/>
      <c r="UNW13" s="85"/>
      <c r="UNX13" s="74"/>
      <c r="UNY13" s="74"/>
      <c r="UNZ13" s="85"/>
      <c r="UOA13" s="80"/>
      <c r="UOB13" s="80"/>
      <c r="UOC13" s="85"/>
      <c r="UOD13" s="77"/>
      <c r="UOE13" s="74"/>
      <c r="UOF13" s="74"/>
      <c r="UOG13" s="85"/>
      <c r="UOH13" s="74"/>
      <c r="UOI13" s="74"/>
      <c r="UOJ13" s="85"/>
      <c r="UOK13" s="74"/>
      <c r="UOL13" s="74"/>
      <c r="UOM13" s="85"/>
      <c r="UON13" s="74"/>
      <c r="UOO13" s="74"/>
      <c r="UOP13" s="85"/>
      <c r="UOQ13" s="80"/>
      <c r="UOR13" s="80"/>
      <c r="UOS13" s="85"/>
      <c r="UOT13" s="77"/>
      <c r="UOU13" s="74"/>
      <c r="UOV13" s="74"/>
      <c r="UOW13" s="85"/>
      <c r="UOX13" s="74"/>
      <c r="UOY13" s="74"/>
      <c r="UOZ13" s="85"/>
      <c r="UPA13" s="74"/>
      <c r="UPB13" s="74"/>
      <c r="UPC13" s="85"/>
      <c r="UPD13" s="74"/>
      <c r="UPE13" s="74"/>
      <c r="UPF13" s="85"/>
      <c r="UPG13" s="80"/>
      <c r="UPH13" s="80"/>
      <c r="UPI13" s="85"/>
      <c r="UPJ13" s="77"/>
      <c r="UPK13" s="74"/>
      <c r="UPL13" s="74"/>
      <c r="UPM13" s="85"/>
      <c r="UPN13" s="74"/>
      <c r="UPO13" s="74"/>
      <c r="UPP13" s="85"/>
      <c r="UPQ13" s="74"/>
      <c r="UPR13" s="74"/>
      <c r="UPS13" s="85"/>
      <c r="UPT13" s="74"/>
      <c r="UPU13" s="74"/>
      <c r="UPV13" s="85"/>
      <c r="UPW13" s="80"/>
      <c r="UPX13" s="80"/>
      <c r="UPY13" s="85"/>
      <c r="UPZ13" s="77"/>
      <c r="UQA13" s="74"/>
      <c r="UQB13" s="74"/>
      <c r="UQC13" s="85"/>
      <c r="UQD13" s="74"/>
      <c r="UQE13" s="74"/>
      <c r="UQF13" s="85"/>
      <c r="UQG13" s="74"/>
      <c r="UQH13" s="74"/>
      <c r="UQI13" s="85"/>
      <c r="UQJ13" s="74"/>
      <c r="UQK13" s="74"/>
      <c r="UQL13" s="85"/>
      <c r="UQM13" s="80"/>
      <c r="UQN13" s="80"/>
      <c r="UQO13" s="85"/>
      <c r="UQP13" s="77"/>
      <c r="UQQ13" s="74"/>
      <c r="UQR13" s="74"/>
      <c r="UQS13" s="85"/>
      <c r="UQT13" s="74"/>
      <c r="UQU13" s="74"/>
      <c r="UQV13" s="85"/>
      <c r="UQW13" s="74"/>
      <c r="UQX13" s="74"/>
      <c r="UQY13" s="85"/>
      <c r="UQZ13" s="74"/>
      <c r="URA13" s="74"/>
      <c r="URB13" s="85"/>
      <c r="URC13" s="80"/>
      <c r="URD13" s="80"/>
      <c r="URE13" s="85"/>
      <c r="URF13" s="77"/>
      <c r="URG13" s="74"/>
      <c r="URH13" s="74"/>
      <c r="URI13" s="85"/>
      <c r="URJ13" s="74"/>
      <c r="URK13" s="74"/>
      <c r="URL13" s="85"/>
      <c r="URM13" s="74"/>
      <c r="URN13" s="74"/>
      <c r="URO13" s="85"/>
      <c r="URP13" s="74"/>
      <c r="URQ13" s="74"/>
      <c r="URR13" s="85"/>
      <c r="URS13" s="80"/>
      <c r="URT13" s="80"/>
      <c r="URU13" s="85"/>
      <c r="URV13" s="77"/>
      <c r="URW13" s="74"/>
      <c r="URX13" s="74"/>
      <c r="URY13" s="85"/>
      <c r="URZ13" s="74"/>
      <c r="USA13" s="74"/>
      <c r="USB13" s="85"/>
      <c r="USC13" s="74"/>
      <c r="USD13" s="74"/>
      <c r="USE13" s="85"/>
      <c r="USF13" s="74"/>
      <c r="USG13" s="74"/>
      <c r="USH13" s="85"/>
      <c r="USI13" s="80"/>
      <c r="USJ13" s="80"/>
      <c r="USK13" s="85"/>
      <c r="USL13" s="77"/>
      <c r="USM13" s="74"/>
      <c r="USN13" s="74"/>
      <c r="USO13" s="85"/>
      <c r="USP13" s="74"/>
      <c r="USQ13" s="74"/>
      <c r="USR13" s="85"/>
      <c r="USS13" s="74"/>
      <c r="UST13" s="74"/>
      <c r="USU13" s="85"/>
      <c r="USV13" s="74"/>
      <c r="USW13" s="74"/>
      <c r="USX13" s="85"/>
      <c r="USY13" s="80"/>
      <c r="USZ13" s="80"/>
      <c r="UTA13" s="85"/>
      <c r="UTB13" s="77"/>
      <c r="UTC13" s="74"/>
      <c r="UTD13" s="74"/>
      <c r="UTE13" s="85"/>
      <c r="UTF13" s="74"/>
      <c r="UTG13" s="74"/>
      <c r="UTH13" s="85"/>
      <c r="UTI13" s="74"/>
      <c r="UTJ13" s="74"/>
      <c r="UTK13" s="85"/>
      <c r="UTL13" s="74"/>
      <c r="UTM13" s="74"/>
      <c r="UTN13" s="85"/>
      <c r="UTO13" s="80"/>
      <c r="UTP13" s="80"/>
      <c r="UTQ13" s="85"/>
      <c r="UTR13" s="77"/>
      <c r="UTS13" s="74"/>
      <c r="UTT13" s="74"/>
      <c r="UTU13" s="85"/>
      <c r="UTV13" s="74"/>
      <c r="UTW13" s="74"/>
      <c r="UTX13" s="85"/>
      <c r="UTY13" s="74"/>
      <c r="UTZ13" s="74"/>
      <c r="UUA13" s="85"/>
      <c r="UUB13" s="74"/>
      <c r="UUC13" s="74"/>
      <c r="UUD13" s="85"/>
      <c r="UUE13" s="80"/>
      <c r="UUF13" s="80"/>
      <c r="UUG13" s="85"/>
      <c r="UUH13" s="77"/>
      <c r="UUI13" s="74"/>
      <c r="UUJ13" s="74"/>
      <c r="UUK13" s="85"/>
      <c r="UUL13" s="74"/>
      <c r="UUM13" s="74"/>
      <c r="UUN13" s="85"/>
      <c r="UUO13" s="74"/>
      <c r="UUP13" s="74"/>
      <c r="UUQ13" s="85"/>
      <c r="UUR13" s="74"/>
      <c r="UUS13" s="74"/>
      <c r="UUT13" s="85"/>
      <c r="UUU13" s="80"/>
      <c r="UUV13" s="80"/>
      <c r="UUW13" s="85"/>
      <c r="UUX13" s="77"/>
      <c r="UUY13" s="74"/>
      <c r="UUZ13" s="74"/>
      <c r="UVA13" s="85"/>
      <c r="UVB13" s="74"/>
      <c r="UVC13" s="74"/>
      <c r="UVD13" s="85"/>
      <c r="UVE13" s="74"/>
      <c r="UVF13" s="74"/>
      <c r="UVG13" s="85"/>
      <c r="UVH13" s="74"/>
      <c r="UVI13" s="74"/>
      <c r="UVJ13" s="85"/>
      <c r="UVK13" s="80"/>
      <c r="UVL13" s="80"/>
      <c r="UVM13" s="85"/>
      <c r="UVN13" s="77"/>
      <c r="UVO13" s="74"/>
      <c r="UVP13" s="74"/>
      <c r="UVQ13" s="85"/>
      <c r="UVR13" s="74"/>
      <c r="UVS13" s="74"/>
      <c r="UVT13" s="85"/>
      <c r="UVU13" s="74"/>
      <c r="UVV13" s="74"/>
      <c r="UVW13" s="85"/>
      <c r="UVX13" s="74"/>
      <c r="UVY13" s="74"/>
      <c r="UVZ13" s="85"/>
      <c r="UWA13" s="80"/>
      <c r="UWB13" s="80"/>
      <c r="UWC13" s="85"/>
      <c r="UWD13" s="77"/>
      <c r="UWE13" s="74"/>
      <c r="UWF13" s="74"/>
      <c r="UWG13" s="85"/>
      <c r="UWH13" s="74"/>
      <c r="UWI13" s="74"/>
      <c r="UWJ13" s="85"/>
      <c r="UWK13" s="74"/>
      <c r="UWL13" s="74"/>
      <c r="UWM13" s="85"/>
      <c r="UWN13" s="74"/>
      <c r="UWO13" s="74"/>
      <c r="UWP13" s="85"/>
      <c r="UWQ13" s="80"/>
      <c r="UWR13" s="80"/>
      <c r="UWS13" s="85"/>
      <c r="UWT13" s="77"/>
      <c r="UWU13" s="74"/>
      <c r="UWV13" s="74"/>
      <c r="UWW13" s="85"/>
      <c r="UWX13" s="74"/>
      <c r="UWY13" s="74"/>
      <c r="UWZ13" s="85"/>
      <c r="UXA13" s="74"/>
      <c r="UXB13" s="74"/>
      <c r="UXC13" s="85"/>
      <c r="UXD13" s="74"/>
      <c r="UXE13" s="74"/>
      <c r="UXF13" s="85"/>
      <c r="UXG13" s="80"/>
      <c r="UXH13" s="80"/>
      <c r="UXI13" s="85"/>
      <c r="UXJ13" s="77"/>
      <c r="UXK13" s="74"/>
      <c r="UXL13" s="74"/>
      <c r="UXM13" s="85"/>
      <c r="UXN13" s="74"/>
      <c r="UXO13" s="74"/>
      <c r="UXP13" s="85"/>
      <c r="UXQ13" s="74"/>
      <c r="UXR13" s="74"/>
      <c r="UXS13" s="85"/>
      <c r="UXT13" s="74"/>
      <c r="UXU13" s="74"/>
      <c r="UXV13" s="85"/>
      <c r="UXW13" s="80"/>
      <c r="UXX13" s="80"/>
      <c r="UXY13" s="85"/>
      <c r="UXZ13" s="77"/>
      <c r="UYA13" s="74"/>
      <c r="UYB13" s="74"/>
      <c r="UYC13" s="85"/>
      <c r="UYD13" s="74"/>
      <c r="UYE13" s="74"/>
      <c r="UYF13" s="85"/>
      <c r="UYG13" s="74"/>
      <c r="UYH13" s="74"/>
      <c r="UYI13" s="85"/>
      <c r="UYJ13" s="74"/>
      <c r="UYK13" s="74"/>
      <c r="UYL13" s="85"/>
      <c r="UYM13" s="80"/>
      <c r="UYN13" s="80"/>
      <c r="UYO13" s="85"/>
      <c r="UYP13" s="77"/>
      <c r="UYQ13" s="74"/>
      <c r="UYR13" s="74"/>
      <c r="UYS13" s="85"/>
      <c r="UYT13" s="74"/>
      <c r="UYU13" s="74"/>
      <c r="UYV13" s="85"/>
      <c r="UYW13" s="74"/>
      <c r="UYX13" s="74"/>
      <c r="UYY13" s="85"/>
      <c r="UYZ13" s="74"/>
      <c r="UZA13" s="74"/>
      <c r="UZB13" s="85"/>
      <c r="UZC13" s="80"/>
      <c r="UZD13" s="80"/>
      <c r="UZE13" s="85"/>
      <c r="UZF13" s="77"/>
      <c r="UZG13" s="74"/>
      <c r="UZH13" s="74"/>
      <c r="UZI13" s="85"/>
      <c r="UZJ13" s="74"/>
      <c r="UZK13" s="74"/>
      <c r="UZL13" s="85"/>
      <c r="UZM13" s="74"/>
      <c r="UZN13" s="74"/>
      <c r="UZO13" s="85"/>
      <c r="UZP13" s="74"/>
      <c r="UZQ13" s="74"/>
      <c r="UZR13" s="85"/>
      <c r="UZS13" s="80"/>
      <c r="UZT13" s="80"/>
      <c r="UZU13" s="85"/>
      <c r="UZV13" s="77"/>
      <c r="UZW13" s="74"/>
      <c r="UZX13" s="74"/>
      <c r="UZY13" s="85"/>
      <c r="UZZ13" s="74"/>
      <c r="VAA13" s="74"/>
      <c r="VAB13" s="85"/>
      <c r="VAC13" s="74"/>
      <c r="VAD13" s="74"/>
      <c r="VAE13" s="85"/>
      <c r="VAF13" s="74"/>
      <c r="VAG13" s="74"/>
      <c r="VAH13" s="85"/>
      <c r="VAI13" s="80"/>
      <c r="VAJ13" s="80"/>
      <c r="VAK13" s="85"/>
      <c r="VAL13" s="77"/>
      <c r="VAM13" s="74"/>
      <c r="VAN13" s="74"/>
      <c r="VAO13" s="85"/>
      <c r="VAP13" s="74"/>
      <c r="VAQ13" s="74"/>
      <c r="VAR13" s="85"/>
      <c r="VAS13" s="74"/>
      <c r="VAT13" s="74"/>
      <c r="VAU13" s="85"/>
      <c r="VAV13" s="74"/>
      <c r="VAW13" s="74"/>
      <c r="VAX13" s="85"/>
      <c r="VAY13" s="80"/>
      <c r="VAZ13" s="80"/>
      <c r="VBA13" s="85"/>
      <c r="VBB13" s="77"/>
      <c r="VBC13" s="74"/>
      <c r="VBD13" s="74"/>
      <c r="VBE13" s="85"/>
      <c r="VBF13" s="74"/>
      <c r="VBG13" s="74"/>
      <c r="VBH13" s="85"/>
      <c r="VBI13" s="74"/>
      <c r="VBJ13" s="74"/>
      <c r="VBK13" s="85"/>
      <c r="VBL13" s="74"/>
      <c r="VBM13" s="74"/>
      <c r="VBN13" s="85"/>
      <c r="VBO13" s="80"/>
      <c r="VBP13" s="80"/>
      <c r="VBQ13" s="85"/>
      <c r="VBR13" s="77"/>
      <c r="VBS13" s="74"/>
      <c r="VBT13" s="74"/>
      <c r="VBU13" s="85"/>
      <c r="VBV13" s="74"/>
      <c r="VBW13" s="74"/>
      <c r="VBX13" s="85"/>
      <c r="VBY13" s="74"/>
      <c r="VBZ13" s="74"/>
      <c r="VCA13" s="85"/>
      <c r="VCB13" s="74"/>
      <c r="VCC13" s="74"/>
      <c r="VCD13" s="85"/>
      <c r="VCE13" s="80"/>
      <c r="VCF13" s="80"/>
      <c r="VCG13" s="85"/>
      <c r="VCH13" s="77"/>
      <c r="VCI13" s="74"/>
      <c r="VCJ13" s="74"/>
      <c r="VCK13" s="85"/>
      <c r="VCL13" s="74"/>
      <c r="VCM13" s="74"/>
      <c r="VCN13" s="85"/>
      <c r="VCO13" s="74"/>
      <c r="VCP13" s="74"/>
      <c r="VCQ13" s="85"/>
      <c r="VCR13" s="74"/>
      <c r="VCS13" s="74"/>
      <c r="VCT13" s="85"/>
      <c r="VCU13" s="80"/>
      <c r="VCV13" s="80"/>
      <c r="VCW13" s="85"/>
      <c r="VCX13" s="77"/>
      <c r="VCY13" s="74"/>
      <c r="VCZ13" s="74"/>
      <c r="VDA13" s="85"/>
      <c r="VDB13" s="74"/>
      <c r="VDC13" s="74"/>
      <c r="VDD13" s="85"/>
      <c r="VDE13" s="74"/>
      <c r="VDF13" s="74"/>
      <c r="VDG13" s="85"/>
      <c r="VDH13" s="74"/>
      <c r="VDI13" s="74"/>
      <c r="VDJ13" s="85"/>
      <c r="VDK13" s="80"/>
      <c r="VDL13" s="80"/>
      <c r="VDM13" s="85"/>
      <c r="VDN13" s="77"/>
      <c r="VDO13" s="74"/>
      <c r="VDP13" s="74"/>
      <c r="VDQ13" s="85"/>
      <c r="VDR13" s="74"/>
      <c r="VDS13" s="74"/>
      <c r="VDT13" s="85"/>
      <c r="VDU13" s="74"/>
      <c r="VDV13" s="74"/>
      <c r="VDW13" s="85"/>
      <c r="VDX13" s="74"/>
      <c r="VDY13" s="74"/>
      <c r="VDZ13" s="85"/>
      <c r="VEA13" s="80"/>
      <c r="VEB13" s="80"/>
      <c r="VEC13" s="85"/>
      <c r="VED13" s="77"/>
      <c r="VEE13" s="74"/>
      <c r="VEF13" s="74"/>
      <c r="VEG13" s="85"/>
      <c r="VEH13" s="74"/>
      <c r="VEI13" s="74"/>
      <c r="VEJ13" s="85"/>
      <c r="VEK13" s="74"/>
      <c r="VEL13" s="74"/>
      <c r="VEM13" s="85"/>
      <c r="VEN13" s="74"/>
      <c r="VEO13" s="74"/>
      <c r="VEP13" s="85"/>
      <c r="VEQ13" s="80"/>
      <c r="VER13" s="80"/>
      <c r="VES13" s="85"/>
      <c r="VET13" s="77"/>
      <c r="VEU13" s="74"/>
      <c r="VEV13" s="74"/>
      <c r="VEW13" s="85"/>
      <c r="VEX13" s="74"/>
      <c r="VEY13" s="74"/>
      <c r="VEZ13" s="85"/>
      <c r="VFA13" s="74"/>
      <c r="VFB13" s="74"/>
      <c r="VFC13" s="85"/>
      <c r="VFD13" s="74"/>
      <c r="VFE13" s="74"/>
      <c r="VFF13" s="85"/>
      <c r="VFG13" s="80"/>
      <c r="VFH13" s="80"/>
      <c r="VFI13" s="85"/>
      <c r="VFJ13" s="77"/>
      <c r="VFK13" s="74"/>
      <c r="VFL13" s="74"/>
      <c r="VFM13" s="85"/>
      <c r="VFN13" s="74"/>
      <c r="VFO13" s="74"/>
      <c r="VFP13" s="85"/>
      <c r="VFQ13" s="74"/>
      <c r="VFR13" s="74"/>
      <c r="VFS13" s="85"/>
      <c r="VFT13" s="74"/>
      <c r="VFU13" s="74"/>
      <c r="VFV13" s="85"/>
      <c r="VFW13" s="80"/>
      <c r="VFX13" s="80"/>
      <c r="VFY13" s="85"/>
      <c r="VFZ13" s="77"/>
      <c r="VGA13" s="74"/>
      <c r="VGB13" s="74"/>
      <c r="VGC13" s="85"/>
      <c r="VGD13" s="74"/>
      <c r="VGE13" s="74"/>
      <c r="VGF13" s="85"/>
      <c r="VGG13" s="74"/>
      <c r="VGH13" s="74"/>
      <c r="VGI13" s="85"/>
      <c r="VGJ13" s="74"/>
      <c r="VGK13" s="74"/>
      <c r="VGL13" s="85"/>
      <c r="VGM13" s="80"/>
      <c r="VGN13" s="80"/>
      <c r="VGO13" s="85"/>
      <c r="VGP13" s="77"/>
      <c r="VGQ13" s="74"/>
      <c r="VGR13" s="74"/>
      <c r="VGS13" s="85"/>
      <c r="VGT13" s="74"/>
      <c r="VGU13" s="74"/>
      <c r="VGV13" s="85"/>
      <c r="VGW13" s="74"/>
      <c r="VGX13" s="74"/>
      <c r="VGY13" s="85"/>
      <c r="VGZ13" s="74"/>
      <c r="VHA13" s="74"/>
      <c r="VHB13" s="85"/>
      <c r="VHC13" s="80"/>
      <c r="VHD13" s="80"/>
      <c r="VHE13" s="85"/>
      <c r="VHF13" s="77"/>
      <c r="VHG13" s="74"/>
      <c r="VHH13" s="74"/>
      <c r="VHI13" s="85"/>
      <c r="VHJ13" s="74"/>
      <c r="VHK13" s="74"/>
      <c r="VHL13" s="85"/>
      <c r="VHM13" s="74"/>
      <c r="VHN13" s="74"/>
      <c r="VHO13" s="85"/>
      <c r="VHP13" s="74"/>
      <c r="VHQ13" s="74"/>
      <c r="VHR13" s="85"/>
      <c r="VHS13" s="80"/>
      <c r="VHT13" s="80"/>
      <c r="VHU13" s="85"/>
      <c r="VHV13" s="77"/>
      <c r="VHW13" s="74"/>
      <c r="VHX13" s="74"/>
      <c r="VHY13" s="85"/>
      <c r="VHZ13" s="74"/>
      <c r="VIA13" s="74"/>
      <c r="VIB13" s="85"/>
      <c r="VIC13" s="74"/>
      <c r="VID13" s="74"/>
      <c r="VIE13" s="85"/>
      <c r="VIF13" s="74"/>
      <c r="VIG13" s="74"/>
      <c r="VIH13" s="85"/>
      <c r="VII13" s="80"/>
      <c r="VIJ13" s="80"/>
      <c r="VIK13" s="85"/>
      <c r="VIL13" s="77"/>
      <c r="VIM13" s="74"/>
      <c r="VIN13" s="74"/>
      <c r="VIO13" s="85"/>
      <c r="VIP13" s="74"/>
      <c r="VIQ13" s="74"/>
      <c r="VIR13" s="85"/>
      <c r="VIS13" s="74"/>
      <c r="VIT13" s="74"/>
      <c r="VIU13" s="85"/>
      <c r="VIV13" s="74"/>
      <c r="VIW13" s="74"/>
      <c r="VIX13" s="85"/>
      <c r="VIY13" s="80"/>
      <c r="VIZ13" s="80"/>
      <c r="VJA13" s="85"/>
      <c r="VJB13" s="77"/>
      <c r="VJC13" s="74"/>
      <c r="VJD13" s="74"/>
      <c r="VJE13" s="85"/>
      <c r="VJF13" s="74"/>
      <c r="VJG13" s="74"/>
      <c r="VJH13" s="85"/>
      <c r="VJI13" s="74"/>
      <c r="VJJ13" s="74"/>
      <c r="VJK13" s="85"/>
      <c r="VJL13" s="74"/>
      <c r="VJM13" s="74"/>
      <c r="VJN13" s="85"/>
      <c r="VJO13" s="80"/>
      <c r="VJP13" s="80"/>
      <c r="VJQ13" s="85"/>
      <c r="VJR13" s="77"/>
      <c r="VJS13" s="74"/>
      <c r="VJT13" s="74"/>
      <c r="VJU13" s="85"/>
      <c r="VJV13" s="74"/>
      <c r="VJW13" s="74"/>
      <c r="VJX13" s="85"/>
      <c r="VJY13" s="74"/>
      <c r="VJZ13" s="74"/>
      <c r="VKA13" s="85"/>
      <c r="VKB13" s="74"/>
      <c r="VKC13" s="74"/>
      <c r="VKD13" s="85"/>
      <c r="VKE13" s="80"/>
      <c r="VKF13" s="80"/>
      <c r="VKG13" s="85"/>
      <c r="VKH13" s="77"/>
      <c r="VKI13" s="74"/>
      <c r="VKJ13" s="74"/>
      <c r="VKK13" s="85"/>
      <c r="VKL13" s="74"/>
      <c r="VKM13" s="74"/>
      <c r="VKN13" s="85"/>
      <c r="VKO13" s="74"/>
      <c r="VKP13" s="74"/>
      <c r="VKQ13" s="85"/>
      <c r="VKR13" s="74"/>
      <c r="VKS13" s="74"/>
      <c r="VKT13" s="85"/>
      <c r="VKU13" s="80"/>
      <c r="VKV13" s="80"/>
      <c r="VKW13" s="85"/>
      <c r="VKX13" s="77"/>
      <c r="VKY13" s="74"/>
      <c r="VKZ13" s="74"/>
      <c r="VLA13" s="85"/>
      <c r="VLB13" s="74"/>
      <c r="VLC13" s="74"/>
      <c r="VLD13" s="85"/>
      <c r="VLE13" s="74"/>
      <c r="VLF13" s="74"/>
      <c r="VLG13" s="85"/>
      <c r="VLH13" s="74"/>
      <c r="VLI13" s="74"/>
      <c r="VLJ13" s="85"/>
      <c r="VLK13" s="80"/>
      <c r="VLL13" s="80"/>
      <c r="VLM13" s="85"/>
      <c r="VLN13" s="77"/>
      <c r="VLO13" s="74"/>
      <c r="VLP13" s="74"/>
      <c r="VLQ13" s="85"/>
      <c r="VLR13" s="74"/>
      <c r="VLS13" s="74"/>
      <c r="VLT13" s="85"/>
      <c r="VLU13" s="74"/>
      <c r="VLV13" s="74"/>
      <c r="VLW13" s="85"/>
      <c r="VLX13" s="74"/>
      <c r="VLY13" s="74"/>
      <c r="VLZ13" s="85"/>
      <c r="VMA13" s="80"/>
      <c r="VMB13" s="80"/>
      <c r="VMC13" s="85"/>
      <c r="VMD13" s="77"/>
      <c r="VME13" s="74"/>
      <c r="VMF13" s="74"/>
      <c r="VMG13" s="85"/>
      <c r="VMH13" s="74"/>
      <c r="VMI13" s="74"/>
      <c r="VMJ13" s="85"/>
      <c r="VMK13" s="74"/>
      <c r="VML13" s="74"/>
      <c r="VMM13" s="85"/>
      <c r="VMN13" s="74"/>
      <c r="VMO13" s="74"/>
      <c r="VMP13" s="85"/>
      <c r="VMQ13" s="80"/>
      <c r="VMR13" s="80"/>
      <c r="VMS13" s="85"/>
      <c r="VMT13" s="77"/>
      <c r="VMU13" s="74"/>
      <c r="VMV13" s="74"/>
      <c r="VMW13" s="85"/>
      <c r="VMX13" s="74"/>
      <c r="VMY13" s="74"/>
      <c r="VMZ13" s="85"/>
      <c r="VNA13" s="74"/>
      <c r="VNB13" s="74"/>
      <c r="VNC13" s="85"/>
      <c r="VND13" s="74"/>
      <c r="VNE13" s="74"/>
      <c r="VNF13" s="85"/>
      <c r="VNG13" s="80"/>
      <c r="VNH13" s="80"/>
      <c r="VNI13" s="85"/>
      <c r="VNJ13" s="77"/>
      <c r="VNK13" s="74"/>
      <c r="VNL13" s="74"/>
      <c r="VNM13" s="85"/>
      <c r="VNN13" s="74"/>
      <c r="VNO13" s="74"/>
      <c r="VNP13" s="85"/>
      <c r="VNQ13" s="74"/>
      <c r="VNR13" s="74"/>
      <c r="VNS13" s="85"/>
      <c r="VNT13" s="74"/>
      <c r="VNU13" s="74"/>
      <c r="VNV13" s="85"/>
      <c r="VNW13" s="80"/>
      <c r="VNX13" s="80"/>
      <c r="VNY13" s="85"/>
      <c r="VNZ13" s="77"/>
      <c r="VOA13" s="74"/>
      <c r="VOB13" s="74"/>
      <c r="VOC13" s="85"/>
      <c r="VOD13" s="74"/>
      <c r="VOE13" s="74"/>
      <c r="VOF13" s="85"/>
      <c r="VOG13" s="74"/>
      <c r="VOH13" s="74"/>
      <c r="VOI13" s="85"/>
      <c r="VOJ13" s="74"/>
      <c r="VOK13" s="74"/>
      <c r="VOL13" s="85"/>
      <c r="VOM13" s="80"/>
      <c r="VON13" s="80"/>
      <c r="VOO13" s="85"/>
      <c r="VOP13" s="77"/>
      <c r="VOQ13" s="74"/>
      <c r="VOR13" s="74"/>
      <c r="VOS13" s="85"/>
      <c r="VOT13" s="74"/>
      <c r="VOU13" s="74"/>
      <c r="VOV13" s="85"/>
      <c r="VOW13" s="74"/>
      <c r="VOX13" s="74"/>
      <c r="VOY13" s="85"/>
      <c r="VOZ13" s="74"/>
      <c r="VPA13" s="74"/>
      <c r="VPB13" s="85"/>
      <c r="VPC13" s="80"/>
      <c r="VPD13" s="80"/>
      <c r="VPE13" s="85"/>
      <c r="VPF13" s="77"/>
      <c r="VPG13" s="74"/>
      <c r="VPH13" s="74"/>
      <c r="VPI13" s="85"/>
      <c r="VPJ13" s="74"/>
      <c r="VPK13" s="74"/>
      <c r="VPL13" s="85"/>
      <c r="VPM13" s="74"/>
      <c r="VPN13" s="74"/>
      <c r="VPO13" s="85"/>
      <c r="VPP13" s="74"/>
      <c r="VPQ13" s="74"/>
      <c r="VPR13" s="85"/>
      <c r="VPS13" s="80"/>
      <c r="VPT13" s="80"/>
      <c r="VPU13" s="85"/>
      <c r="VPV13" s="77"/>
      <c r="VPW13" s="74"/>
      <c r="VPX13" s="74"/>
      <c r="VPY13" s="85"/>
      <c r="VPZ13" s="74"/>
      <c r="VQA13" s="74"/>
      <c r="VQB13" s="85"/>
      <c r="VQC13" s="74"/>
      <c r="VQD13" s="74"/>
      <c r="VQE13" s="85"/>
      <c r="VQF13" s="74"/>
      <c r="VQG13" s="74"/>
      <c r="VQH13" s="85"/>
      <c r="VQI13" s="80"/>
      <c r="VQJ13" s="80"/>
      <c r="VQK13" s="85"/>
      <c r="VQL13" s="77"/>
      <c r="VQM13" s="74"/>
      <c r="VQN13" s="74"/>
      <c r="VQO13" s="85"/>
      <c r="VQP13" s="74"/>
      <c r="VQQ13" s="74"/>
      <c r="VQR13" s="85"/>
      <c r="VQS13" s="74"/>
      <c r="VQT13" s="74"/>
      <c r="VQU13" s="85"/>
      <c r="VQV13" s="74"/>
      <c r="VQW13" s="74"/>
      <c r="VQX13" s="85"/>
      <c r="VQY13" s="80"/>
      <c r="VQZ13" s="80"/>
      <c r="VRA13" s="85"/>
      <c r="VRB13" s="77"/>
      <c r="VRC13" s="74"/>
      <c r="VRD13" s="74"/>
      <c r="VRE13" s="85"/>
      <c r="VRF13" s="74"/>
      <c r="VRG13" s="74"/>
      <c r="VRH13" s="85"/>
      <c r="VRI13" s="74"/>
      <c r="VRJ13" s="74"/>
      <c r="VRK13" s="85"/>
      <c r="VRL13" s="74"/>
      <c r="VRM13" s="74"/>
      <c r="VRN13" s="85"/>
      <c r="VRO13" s="80"/>
      <c r="VRP13" s="80"/>
      <c r="VRQ13" s="85"/>
      <c r="VRR13" s="77"/>
      <c r="VRS13" s="74"/>
      <c r="VRT13" s="74"/>
      <c r="VRU13" s="85"/>
      <c r="VRV13" s="74"/>
      <c r="VRW13" s="74"/>
      <c r="VRX13" s="85"/>
      <c r="VRY13" s="74"/>
      <c r="VRZ13" s="74"/>
      <c r="VSA13" s="85"/>
      <c r="VSB13" s="74"/>
      <c r="VSC13" s="74"/>
      <c r="VSD13" s="85"/>
      <c r="VSE13" s="80"/>
      <c r="VSF13" s="80"/>
      <c r="VSG13" s="85"/>
      <c r="VSH13" s="77"/>
      <c r="VSI13" s="74"/>
      <c r="VSJ13" s="74"/>
      <c r="VSK13" s="85"/>
      <c r="VSL13" s="74"/>
      <c r="VSM13" s="74"/>
      <c r="VSN13" s="85"/>
      <c r="VSO13" s="74"/>
      <c r="VSP13" s="74"/>
      <c r="VSQ13" s="85"/>
      <c r="VSR13" s="74"/>
      <c r="VSS13" s="74"/>
      <c r="VST13" s="85"/>
      <c r="VSU13" s="80"/>
      <c r="VSV13" s="80"/>
      <c r="VSW13" s="85"/>
      <c r="VSX13" s="77"/>
      <c r="VSY13" s="74"/>
      <c r="VSZ13" s="74"/>
      <c r="VTA13" s="85"/>
      <c r="VTB13" s="74"/>
      <c r="VTC13" s="74"/>
      <c r="VTD13" s="85"/>
      <c r="VTE13" s="74"/>
      <c r="VTF13" s="74"/>
      <c r="VTG13" s="85"/>
      <c r="VTH13" s="74"/>
      <c r="VTI13" s="74"/>
      <c r="VTJ13" s="85"/>
      <c r="VTK13" s="80"/>
      <c r="VTL13" s="80"/>
      <c r="VTM13" s="85"/>
      <c r="VTN13" s="77"/>
      <c r="VTO13" s="74"/>
      <c r="VTP13" s="74"/>
      <c r="VTQ13" s="85"/>
      <c r="VTR13" s="74"/>
      <c r="VTS13" s="74"/>
      <c r="VTT13" s="85"/>
      <c r="VTU13" s="74"/>
      <c r="VTV13" s="74"/>
      <c r="VTW13" s="85"/>
      <c r="VTX13" s="74"/>
      <c r="VTY13" s="74"/>
      <c r="VTZ13" s="85"/>
      <c r="VUA13" s="80"/>
      <c r="VUB13" s="80"/>
      <c r="VUC13" s="85"/>
      <c r="VUD13" s="77"/>
      <c r="VUE13" s="74"/>
      <c r="VUF13" s="74"/>
      <c r="VUG13" s="85"/>
      <c r="VUH13" s="74"/>
      <c r="VUI13" s="74"/>
      <c r="VUJ13" s="85"/>
      <c r="VUK13" s="74"/>
      <c r="VUL13" s="74"/>
      <c r="VUM13" s="85"/>
      <c r="VUN13" s="74"/>
      <c r="VUO13" s="74"/>
      <c r="VUP13" s="85"/>
      <c r="VUQ13" s="80"/>
      <c r="VUR13" s="80"/>
      <c r="VUS13" s="85"/>
      <c r="VUT13" s="77"/>
      <c r="VUU13" s="74"/>
      <c r="VUV13" s="74"/>
      <c r="VUW13" s="85"/>
      <c r="VUX13" s="74"/>
      <c r="VUY13" s="74"/>
      <c r="VUZ13" s="85"/>
      <c r="VVA13" s="74"/>
      <c r="VVB13" s="74"/>
      <c r="VVC13" s="85"/>
      <c r="VVD13" s="74"/>
      <c r="VVE13" s="74"/>
      <c r="VVF13" s="85"/>
      <c r="VVG13" s="80"/>
      <c r="VVH13" s="80"/>
      <c r="VVI13" s="85"/>
      <c r="VVJ13" s="77"/>
      <c r="VVK13" s="74"/>
      <c r="VVL13" s="74"/>
      <c r="VVM13" s="85"/>
      <c r="VVN13" s="74"/>
      <c r="VVO13" s="74"/>
      <c r="VVP13" s="85"/>
      <c r="VVQ13" s="74"/>
      <c r="VVR13" s="74"/>
      <c r="VVS13" s="85"/>
      <c r="VVT13" s="74"/>
      <c r="VVU13" s="74"/>
      <c r="VVV13" s="85"/>
      <c r="VVW13" s="80"/>
      <c r="VVX13" s="80"/>
      <c r="VVY13" s="85"/>
      <c r="VVZ13" s="77"/>
      <c r="VWA13" s="74"/>
      <c r="VWB13" s="74"/>
      <c r="VWC13" s="85"/>
      <c r="VWD13" s="74"/>
      <c r="VWE13" s="74"/>
      <c r="VWF13" s="85"/>
      <c r="VWG13" s="74"/>
      <c r="VWH13" s="74"/>
      <c r="VWI13" s="85"/>
      <c r="VWJ13" s="74"/>
      <c r="VWK13" s="74"/>
      <c r="VWL13" s="85"/>
      <c r="VWM13" s="80"/>
      <c r="VWN13" s="80"/>
      <c r="VWO13" s="85"/>
      <c r="VWP13" s="77"/>
      <c r="VWQ13" s="74"/>
      <c r="VWR13" s="74"/>
      <c r="VWS13" s="85"/>
      <c r="VWT13" s="74"/>
      <c r="VWU13" s="74"/>
      <c r="VWV13" s="85"/>
      <c r="VWW13" s="74"/>
      <c r="VWX13" s="74"/>
      <c r="VWY13" s="85"/>
      <c r="VWZ13" s="74"/>
      <c r="VXA13" s="74"/>
      <c r="VXB13" s="85"/>
      <c r="VXC13" s="80"/>
      <c r="VXD13" s="80"/>
      <c r="VXE13" s="85"/>
      <c r="VXF13" s="77"/>
      <c r="VXG13" s="74"/>
      <c r="VXH13" s="74"/>
      <c r="VXI13" s="85"/>
      <c r="VXJ13" s="74"/>
      <c r="VXK13" s="74"/>
      <c r="VXL13" s="85"/>
      <c r="VXM13" s="74"/>
      <c r="VXN13" s="74"/>
      <c r="VXO13" s="85"/>
      <c r="VXP13" s="74"/>
      <c r="VXQ13" s="74"/>
      <c r="VXR13" s="85"/>
      <c r="VXS13" s="80"/>
      <c r="VXT13" s="80"/>
      <c r="VXU13" s="85"/>
      <c r="VXV13" s="77"/>
      <c r="VXW13" s="74"/>
      <c r="VXX13" s="74"/>
      <c r="VXY13" s="85"/>
      <c r="VXZ13" s="74"/>
      <c r="VYA13" s="74"/>
      <c r="VYB13" s="85"/>
      <c r="VYC13" s="74"/>
      <c r="VYD13" s="74"/>
      <c r="VYE13" s="85"/>
      <c r="VYF13" s="74"/>
      <c r="VYG13" s="74"/>
      <c r="VYH13" s="85"/>
      <c r="VYI13" s="80"/>
      <c r="VYJ13" s="80"/>
      <c r="VYK13" s="85"/>
      <c r="VYL13" s="77"/>
      <c r="VYM13" s="74"/>
      <c r="VYN13" s="74"/>
      <c r="VYO13" s="85"/>
      <c r="VYP13" s="74"/>
      <c r="VYQ13" s="74"/>
      <c r="VYR13" s="85"/>
      <c r="VYS13" s="74"/>
      <c r="VYT13" s="74"/>
      <c r="VYU13" s="85"/>
      <c r="VYV13" s="74"/>
      <c r="VYW13" s="74"/>
      <c r="VYX13" s="85"/>
      <c r="VYY13" s="80"/>
      <c r="VYZ13" s="80"/>
      <c r="VZA13" s="85"/>
      <c r="VZB13" s="77"/>
      <c r="VZC13" s="74"/>
      <c r="VZD13" s="74"/>
      <c r="VZE13" s="85"/>
      <c r="VZF13" s="74"/>
      <c r="VZG13" s="74"/>
      <c r="VZH13" s="85"/>
      <c r="VZI13" s="74"/>
      <c r="VZJ13" s="74"/>
      <c r="VZK13" s="85"/>
      <c r="VZL13" s="74"/>
      <c r="VZM13" s="74"/>
      <c r="VZN13" s="85"/>
      <c r="VZO13" s="80"/>
      <c r="VZP13" s="80"/>
      <c r="VZQ13" s="85"/>
      <c r="VZR13" s="77"/>
      <c r="VZS13" s="74"/>
      <c r="VZT13" s="74"/>
      <c r="VZU13" s="85"/>
      <c r="VZV13" s="74"/>
      <c r="VZW13" s="74"/>
      <c r="VZX13" s="85"/>
      <c r="VZY13" s="74"/>
      <c r="VZZ13" s="74"/>
      <c r="WAA13" s="85"/>
      <c r="WAB13" s="74"/>
      <c r="WAC13" s="74"/>
      <c r="WAD13" s="85"/>
      <c r="WAE13" s="80"/>
      <c r="WAF13" s="80"/>
      <c r="WAG13" s="85"/>
      <c r="WAH13" s="77"/>
      <c r="WAI13" s="74"/>
      <c r="WAJ13" s="74"/>
      <c r="WAK13" s="85"/>
      <c r="WAL13" s="74"/>
      <c r="WAM13" s="74"/>
      <c r="WAN13" s="85"/>
      <c r="WAO13" s="74"/>
      <c r="WAP13" s="74"/>
      <c r="WAQ13" s="85"/>
      <c r="WAR13" s="74"/>
      <c r="WAS13" s="74"/>
      <c r="WAT13" s="85"/>
      <c r="WAU13" s="80"/>
      <c r="WAV13" s="80"/>
      <c r="WAW13" s="85"/>
      <c r="WAX13" s="77"/>
      <c r="WAY13" s="74"/>
      <c r="WAZ13" s="74"/>
      <c r="WBA13" s="85"/>
      <c r="WBB13" s="74"/>
      <c r="WBC13" s="74"/>
      <c r="WBD13" s="85"/>
      <c r="WBE13" s="74"/>
      <c r="WBF13" s="74"/>
      <c r="WBG13" s="85"/>
      <c r="WBH13" s="74"/>
      <c r="WBI13" s="74"/>
      <c r="WBJ13" s="85"/>
      <c r="WBK13" s="80"/>
      <c r="WBL13" s="80"/>
      <c r="WBM13" s="85"/>
      <c r="WBN13" s="77"/>
      <c r="WBO13" s="74"/>
      <c r="WBP13" s="74"/>
      <c r="WBQ13" s="85"/>
      <c r="WBR13" s="74"/>
      <c r="WBS13" s="74"/>
      <c r="WBT13" s="85"/>
      <c r="WBU13" s="74"/>
      <c r="WBV13" s="74"/>
      <c r="WBW13" s="85"/>
      <c r="WBX13" s="74"/>
      <c r="WBY13" s="74"/>
      <c r="WBZ13" s="85"/>
      <c r="WCA13" s="80"/>
      <c r="WCB13" s="80"/>
      <c r="WCC13" s="85"/>
      <c r="WCD13" s="77"/>
      <c r="WCE13" s="74"/>
      <c r="WCF13" s="74"/>
      <c r="WCG13" s="85"/>
      <c r="WCH13" s="74"/>
      <c r="WCI13" s="74"/>
      <c r="WCJ13" s="85"/>
      <c r="WCK13" s="74"/>
      <c r="WCL13" s="74"/>
      <c r="WCM13" s="85"/>
      <c r="WCN13" s="74"/>
      <c r="WCO13" s="74"/>
      <c r="WCP13" s="85"/>
      <c r="WCQ13" s="80"/>
      <c r="WCR13" s="80"/>
      <c r="WCS13" s="85"/>
      <c r="WCT13" s="77"/>
      <c r="WCU13" s="74"/>
      <c r="WCV13" s="74"/>
      <c r="WCW13" s="85"/>
      <c r="WCX13" s="74"/>
      <c r="WCY13" s="74"/>
      <c r="WCZ13" s="85"/>
      <c r="WDA13" s="74"/>
      <c r="WDB13" s="74"/>
      <c r="WDC13" s="85"/>
      <c r="WDD13" s="74"/>
      <c r="WDE13" s="74"/>
      <c r="WDF13" s="85"/>
      <c r="WDG13" s="80"/>
      <c r="WDH13" s="80"/>
      <c r="WDI13" s="85"/>
      <c r="WDJ13" s="77"/>
      <c r="WDK13" s="74"/>
      <c r="WDL13" s="74"/>
      <c r="WDM13" s="85"/>
      <c r="WDN13" s="74"/>
      <c r="WDO13" s="74"/>
      <c r="WDP13" s="85"/>
      <c r="WDQ13" s="74"/>
      <c r="WDR13" s="74"/>
      <c r="WDS13" s="85"/>
      <c r="WDT13" s="74"/>
      <c r="WDU13" s="74"/>
      <c r="WDV13" s="85"/>
      <c r="WDW13" s="80"/>
      <c r="WDX13" s="80"/>
      <c r="WDY13" s="85"/>
      <c r="WDZ13" s="77"/>
      <c r="WEA13" s="74"/>
      <c r="WEB13" s="74"/>
      <c r="WEC13" s="85"/>
      <c r="WED13" s="74"/>
      <c r="WEE13" s="74"/>
      <c r="WEF13" s="85"/>
      <c r="WEG13" s="74"/>
      <c r="WEH13" s="74"/>
      <c r="WEI13" s="85"/>
      <c r="WEJ13" s="74"/>
      <c r="WEK13" s="74"/>
      <c r="WEL13" s="85"/>
      <c r="WEM13" s="80"/>
      <c r="WEN13" s="80"/>
      <c r="WEO13" s="85"/>
      <c r="WEP13" s="77"/>
      <c r="WEQ13" s="74"/>
      <c r="WER13" s="74"/>
      <c r="WES13" s="85"/>
      <c r="WET13" s="74"/>
      <c r="WEU13" s="74"/>
      <c r="WEV13" s="85"/>
      <c r="WEW13" s="74"/>
      <c r="WEX13" s="74"/>
      <c r="WEY13" s="85"/>
      <c r="WEZ13" s="74"/>
      <c r="WFA13" s="74"/>
      <c r="WFB13" s="85"/>
      <c r="WFC13" s="80"/>
      <c r="WFD13" s="80"/>
      <c r="WFE13" s="85"/>
      <c r="WFF13" s="77"/>
      <c r="WFG13" s="74"/>
      <c r="WFH13" s="74"/>
      <c r="WFI13" s="85"/>
      <c r="WFJ13" s="74"/>
      <c r="WFK13" s="74"/>
      <c r="WFL13" s="85"/>
      <c r="WFM13" s="74"/>
      <c r="WFN13" s="74"/>
      <c r="WFO13" s="85"/>
      <c r="WFP13" s="74"/>
      <c r="WFQ13" s="74"/>
      <c r="WFR13" s="85"/>
      <c r="WFS13" s="80"/>
      <c r="WFT13" s="80"/>
      <c r="WFU13" s="85"/>
      <c r="WFV13" s="77"/>
      <c r="WFW13" s="74"/>
      <c r="WFX13" s="74"/>
      <c r="WFY13" s="85"/>
      <c r="WFZ13" s="74"/>
      <c r="WGA13" s="74"/>
      <c r="WGB13" s="85"/>
      <c r="WGC13" s="74"/>
      <c r="WGD13" s="74"/>
      <c r="WGE13" s="85"/>
      <c r="WGF13" s="74"/>
      <c r="WGG13" s="74"/>
      <c r="WGH13" s="85"/>
      <c r="WGI13" s="80"/>
      <c r="WGJ13" s="80"/>
      <c r="WGK13" s="85"/>
      <c r="WGL13" s="77"/>
      <c r="WGM13" s="74"/>
      <c r="WGN13" s="74"/>
      <c r="WGO13" s="85"/>
      <c r="WGP13" s="74"/>
      <c r="WGQ13" s="74"/>
      <c r="WGR13" s="85"/>
      <c r="WGS13" s="74"/>
      <c r="WGT13" s="74"/>
      <c r="WGU13" s="85"/>
      <c r="WGV13" s="74"/>
      <c r="WGW13" s="74"/>
      <c r="WGX13" s="85"/>
      <c r="WGY13" s="80"/>
      <c r="WGZ13" s="80"/>
      <c r="WHA13" s="85"/>
      <c r="WHB13" s="77"/>
      <c r="WHC13" s="74"/>
      <c r="WHD13" s="74"/>
      <c r="WHE13" s="85"/>
      <c r="WHF13" s="74"/>
      <c r="WHG13" s="74"/>
      <c r="WHH13" s="85"/>
      <c r="WHI13" s="74"/>
      <c r="WHJ13" s="74"/>
      <c r="WHK13" s="85"/>
      <c r="WHL13" s="74"/>
      <c r="WHM13" s="74"/>
      <c r="WHN13" s="85"/>
      <c r="WHO13" s="80"/>
      <c r="WHP13" s="80"/>
      <c r="WHQ13" s="85"/>
      <c r="WHR13" s="77"/>
      <c r="WHS13" s="74"/>
      <c r="WHT13" s="74"/>
      <c r="WHU13" s="85"/>
      <c r="WHV13" s="74"/>
      <c r="WHW13" s="74"/>
      <c r="WHX13" s="85"/>
      <c r="WHY13" s="74"/>
      <c r="WHZ13" s="74"/>
      <c r="WIA13" s="85"/>
      <c r="WIB13" s="74"/>
      <c r="WIC13" s="74"/>
      <c r="WID13" s="85"/>
      <c r="WIE13" s="80"/>
      <c r="WIF13" s="80"/>
      <c r="WIG13" s="85"/>
      <c r="WIH13" s="77"/>
      <c r="WII13" s="74"/>
      <c r="WIJ13" s="74"/>
      <c r="WIK13" s="85"/>
      <c r="WIL13" s="74"/>
      <c r="WIM13" s="74"/>
      <c r="WIN13" s="85"/>
      <c r="WIO13" s="74"/>
      <c r="WIP13" s="74"/>
      <c r="WIQ13" s="85"/>
      <c r="WIR13" s="74"/>
      <c r="WIS13" s="74"/>
      <c r="WIT13" s="85"/>
      <c r="WIU13" s="80"/>
      <c r="WIV13" s="80"/>
      <c r="WIW13" s="85"/>
      <c r="WIX13" s="77"/>
      <c r="WIY13" s="74"/>
      <c r="WIZ13" s="74"/>
      <c r="WJA13" s="85"/>
      <c r="WJB13" s="74"/>
      <c r="WJC13" s="74"/>
      <c r="WJD13" s="85"/>
      <c r="WJE13" s="74"/>
      <c r="WJF13" s="74"/>
      <c r="WJG13" s="85"/>
      <c r="WJH13" s="74"/>
      <c r="WJI13" s="74"/>
      <c r="WJJ13" s="85"/>
      <c r="WJK13" s="80"/>
      <c r="WJL13" s="80"/>
      <c r="WJM13" s="85"/>
      <c r="WJN13" s="77"/>
      <c r="WJO13" s="74"/>
      <c r="WJP13" s="74"/>
      <c r="WJQ13" s="85"/>
      <c r="WJR13" s="74"/>
      <c r="WJS13" s="74"/>
      <c r="WJT13" s="85"/>
      <c r="WJU13" s="74"/>
      <c r="WJV13" s="74"/>
      <c r="WJW13" s="85"/>
      <c r="WJX13" s="74"/>
      <c r="WJY13" s="74"/>
      <c r="WJZ13" s="85"/>
      <c r="WKA13" s="80"/>
      <c r="WKB13" s="80"/>
      <c r="WKC13" s="85"/>
      <c r="WKD13" s="77"/>
      <c r="WKE13" s="74"/>
      <c r="WKF13" s="74"/>
      <c r="WKG13" s="85"/>
      <c r="WKH13" s="74"/>
      <c r="WKI13" s="74"/>
      <c r="WKJ13" s="85"/>
      <c r="WKK13" s="74"/>
      <c r="WKL13" s="74"/>
      <c r="WKM13" s="85"/>
      <c r="WKN13" s="74"/>
      <c r="WKO13" s="74"/>
      <c r="WKP13" s="85"/>
      <c r="WKQ13" s="80"/>
      <c r="WKR13" s="80"/>
      <c r="WKS13" s="85"/>
      <c r="WKT13" s="77"/>
      <c r="WKU13" s="74"/>
      <c r="WKV13" s="74"/>
      <c r="WKW13" s="85"/>
      <c r="WKX13" s="74"/>
      <c r="WKY13" s="74"/>
      <c r="WKZ13" s="85"/>
      <c r="WLA13" s="74"/>
      <c r="WLB13" s="74"/>
      <c r="WLC13" s="85"/>
      <c r="WLD13" s="74"/>
      <c r="WLE13" s="74"/>
      <c r="WLF13" s="85"/>
      <c r="WLG13" s="80"/>
      <c r="WLH13" s="80"/>
      <c r="WLI13" s="85"/>
      <c r="WLJ13" s="77"/>
      <c r="WLK13" s="74"/>
      <c r="WLL13" s="74"/>
      <c r="WLM13" s="85"/>
      <c r="WLN13" s="74"/>
      <c r="WLO13" s="74"/>
      <c r="WLP13" s="85"/>
      <c r="WLQ13" s="74"/>
      <c r="WLR13" s="74"/>
      <c r="WLS13" s="85"/>
      <c r="WLT13" s="74"/>
      <c r="WLU13" s="74"/>
      <c r="WLV13" s="85"/>
      <c r="WLW13" s="80"/>
      <c r="WLX13" s="80"/>
      <c r="WLY13" s="85"/>
      <c r="WLZ13" s="77"/>
      <c r="WMA13" s="74"/>
      <c r="WMB13" s="74"/>
      <c r="WMC13" s="85"/>
      <c r="WMD13" s="74"/>
      <c r="WME13" s="74"/>
      <c r="WMF13" s="85"/>
      <c r="WMG13" s="74"/>
      <c r="WMH13" s="74"/>
      <c r="WMI13" s="85"/>
      <c r="WMJ13" s="74"/>
      <c r="WMK13" s="74"/>
      <c r="WML13" s="85"/>
      <c r="WMM13" s="80"/>
      <c r="WMN13" s="80"/>
      <c r="WMO13" s="85"/>
      <c r="WMP13" s="77"/>
      <c r="WMQ13" s="74"/>
      <c r="WMR13" s="74"/>
      <c r="WMS13" s="85"/>
      <c r="WMT13" s="74"/>
      <c r="WMU13" s="74"/>
      <c r="WMV13" s="85"/>
      <c r="WMW13" s="74"/>
      <c r="WMX13" s="74"/>
      <c r="WMY13" s="85"/>
      <c r="WMZ13" s="74"/>
      <c r="WNA13" s="74"/>
      <c r="WNB13" s="85"/>
      <c r="WNC13" s="80"/>
      <c r="WND13" s="80"/>
      <c r="WNE13" s="85"/>
      <c r="WNF13" s="77"/>
      <c r="WNG13" s="74"/>
      <c r="WNH13" s="74"/>
      <c r="WNI13" s="85"/>
      <c r="WNJ13" s="74"/>
      <c r="WNK13" s="74"/>
      <c r="WNL13" s="85"/>
      <c r="WNM13" s="74"/>
      <c r="WNN13" s="74"/>
      <c r="WNO13" s="85"/>
      <c r="WNP13" s="74"/>
      <c r="WNQ13" s="74"/>
      <c r="WNR13" s="85"/>
      <c r="WNS13" s="80"/>
      <c r="WNT13" s="80"/>
      <c r="WNU13" s="85"/>
      <c r="WNV13" s="77"/>
      <c r="WNW13" s="74"/>
      <c r="WNX13" s="74"/>
      <c r="WNY13" s="85"/>
      <c r="WNZ13" s="74"/>
      <c r="WOA13" s="74"/>
      <c r="WOB13" s="85"/>
      <c r="WOC13" s="74"/>
      <c r="WOD13" s="74"/>
      <c r="WOE13" s="85"/>
      <c r="WOF13" s="74"/>
      <c r="WOG13" s="74"/>
      <c r="WOH13" s="85"/>
      <c r="WOI13" s="80"/>
      <c r="WOJ13" s="80"/>
      <c r="WOK13" s="85"/>
      <c r="WOL13" s="77"/>
      <c r="WOM13" s="74"/>
      <c r="WON13" s="74"/>
      <c r="WOO13" s="85"/>
      <c r="WOP13" s="74"/>
      <c r="WOQ13" s="74"/>
      <c r="WOR13" s="85"/>
      <c r="WOS13" s="74"/>
      <c r="WOT13" s="74"/>
      <c r="WOU13" s="85"/>
      <c r="WOV13" s="74"/>
      <c r="WOW13" s="74"/>
      <c r="WOX13" s="85"/>
      <c r="WOY13" s="80"/>
      <c r="WOZ13" s="80"/>
      <c r="WPA13" s="85"/>
      <c r="WPB13" s="77"/>
      <c r="WPC13" s="74"/>
      <c r="WPD13" s="74"/>
      <c r="WPE13" s="85"/>
      <c r="WPF13" s="74"/>
      <c r="WPG13" s="74"/>
      <c r="WPH13" s="85"/>
      <c r="WPI13" s="74"/>
      <c r="WPJ13" s="74"/>
      <c r="WPK13" s="85"/>
      <c r="WPL13" s="74"/>
      <c r="WPM13" s="74"/>
      <c r="WPN13" s="85"/>
      <c r="WPO13" s="80"/>
      <c r="WPP13" s="80"/>
      <c r="WPQ13" s="85"/>
      <c r="WPR13" s="77"/>
      <c r="WPS13" s="74"/>
      <c r="WPT13" s="74"/>
      <c r="WPU13" s="85"/>
      <c r="WPV13" s="74"/>
      <c r="WPW13" s="74"/>
      <c r="WPX13" s="85"/>
      <c r="WPY13" s="74"/>
      <c r="WPZ13" s="74"/>
      <c r="WQA13" s="85"/>
      <c r="WQB13" s="74"/>
      <c r="WQC13" s="74"/>
      <c r="WQD13" s="85"/>
      <c r="WQE13" s="80"/>
      <c r="WQF13" s="80"/>
      <c r="WQG13" s="85"/>
      <c r="WQH13" s="77"/>
      <c r="WQI13" s="74"/>
      <c r="WQJ13" s="74"/>
      <c r="WQK13" s="85"/>
      <c r="WQL13" s="74"/>
      <c r="WQM13" s="74"/>
      <c r="WQN13" s="85"/>
      <c r="WQO13" s="74"/>
      <c r="WQP13" s="74"/>
      <c r="WQQ13" s="85"/>
      <c r="WQR13" s="74"/>
      <c r="WQS13" s="74"/>
      <c r="WQT13" s="85"/>
      <c r="WQU13" s="80"/>
      <c r="WQV13" s="80"/>
      <c r="WQW13" s="85"/>
      <c r="WQX13" s="77"/>
      <c r="WQY13" s="74"/>
      <c r="WQZ13" s="74"/>
      <c r="WRA13" s="85"/>
      <c r="WRB13" s="74"/>
      <c r="WRC13" s="74"/>
      <c r="WRD13" s="85"/>
      <c r="WRE13" s="74"/>
      <c r="WRF13" s="74"/>
      <c r="WRG13" s="85"/>
      <c r="WRH13" s="74"/>
      <c r="WRI13" s="74"/>
      <c r="WRJ13" s="85"/>
      <c r="WRK13" s="80"/>
      <c r="WRL13" s="80"/>
      <c r="WRM13" s="85"/>
      <c r="WRN13" s="77"/>
      <c r="WRO13" s="74"/>
      <c r="WRP13" s="74"/>
      <c r="WRQ13" s="85"/>
      <c r="WRR13" s="74"/>
      <c r="WRS13" s="74"/>
      <c r="WRT13" s="85"/>
      <c r="WRU13" s="74"/>
      <c r="WRV13" s="74"/>
      <c r="WRW13" s="85"/>
      <c r="WRX13" s="74"/>
      <c r="WRY13" s="74"/>
      <c r="WRZ13" s="85"/>
      <c r="WSA13" s="80"/>
      <c r="WSB13" s="80"/>
      <c r="WSC13" s="85"/>
      <c r="WSD13" s="77"/>
      <c r="WSE13" s="74"/>
      <c r="WSF13" s="74"/>
      <c r="WSG13" s="85"/>
      <c r="WSH13" s="74"/>
      <c r="WSI13" s="74"/>
      <c r="WSJ13" s="85"/>
      <c r="WSK13" s="74"/>
      <c r="WSL13" s="74"/>
      <c r="WSM13" s="85"/>
      <c r="WSN13" s="74"/>
      <c r="WSO13" s="74"/>
      <c r="WSP13" s="85"/>
      <c r="WSQ13" s="80"/>
      <c r="WSR13" s="80"/>
      <c r="WSS13" s="85"/>
      <c r="WST13" s="77"/>
      <c r="WSU13" s="74"/>
      <c r="WSV13" s="74"/>
      <c r="WSW13" s="85"/>
      <c r="WSX13" s="74"/>
      <c r="WSY13" s="74"/>
      <c r="WSZ13" s="85"/>
      <c r="WTA13" s="74"/>
      <c r="WTB13" s="74"/>
      <c r="WTC13" s="85"/>
      <c r="WTD13" s="74"/>
      <c r="WTE13" s="74"/>
      <c r="WTF13" s="85"/>
      <c r="WTG13" s="80"/>
      <c r="WTH13" s="80"/>
      <c r="WTI13" s="85"/>
      <c r="WTJ13" s="77"/>
      <c r="WTK13" s="74"/>
      <c r="WTL13" s="74"/>
      <c r="WTM13" s="85"/>
      <c r="WTN13" s="74"/>
      <c r="WTO13" s="74"/>
      <c r="WTP13" s="85"/>
      <c r="WTQ13" s="74"/>
      <c r="WTR13" s="74"/>
      <c r="WTS13" s="85"/>
      <c r="WTT13" s="74"/>
      <c r="WTU13" s="74"/>
      <c r="WTV13" s="85"/>
      <c r="WTW13" s="80"/>
      <c r="WTX13" s="80"/>
      <c r="WTY13" s="85"/>
      <c r="WTZ13" s="77"/>
      <c r="WUA13" s="74"/>
      <c r="WUB13" s="74"/>
      <c r="WUC13" s="85"/>
      <c r="WUD13" s="74"/>
      <c r="WUE13" s="74"/>
      <c r="WUF13" s="85"/>
      <c r="WUG13" s="74"/>
      <c r="WUH13" s="74"/>
      <c r="WUI13" s="85"/>
      <c r="WUJ13" s="74"/>
      <c r="WUK13" s="74"/>
      <c r="WUL13" s="85"/>
      <c r="WUM13" s="80"/>
      <c r="WUN13" s="80"/>
      <c r="WUO13" s="85"/>
      <c r="WUP13" s="77"/>
      <c r="WUQ13" s="74"/>
      <c r="WUR13" s="74"/>
      <c r="WUS13" s="85"/>
      <c r="WUT13" s="74"/>
      <c r="WUU13" s="74"/>
      <c r="WUV13" s="85"/>
      <c r="WUW13" s="74"/>
      <c r="WUX13" s="74"/>
      <c r="WUY13" s="85"/>
      <c r="WUZ13" s="74"/>
      <c r="WVA13" s="74"/>
      <c r="WVB13" s="85"/>
      <c r="WVC13" s="80"/>
      <c r="WVD13" s="80"/>
      <c r="WVE13" s="85"/>
      <c r="WVF13" s="77"/>
      <c r="WVG13" s="74"/>
      <c r="WVH13" s="74"/>
      <c r="WVI13" s="85"/>
      <c r="WVJ13" s="74"/>
      <c r="WVK13" s="74"/>
      <c r="WVL13" s="85"/>
      <c r="WVM13" s="74"/>
      <c r="WVN13" s="74"/>
      <c r="WVO13" s="85"/>
      <c r="WVP13" s="74"/>
      <c r="WVQ13" s="74"/>
      <c r="WVR13" s="85"/>
      <c r="WVS13" s="80"/>
      <c r="WVT13" s="80"/>
      <c r="WVU13" s="85"/>
      <c r="WVV13" s="77"/>
      <c r="WVW13" s="74"/>
      <c r="WVX13" s="74"/>
      <c r="WVY13" s="85"/>
      <c r="WVZ13" s="74"/>
      <c r="WWA13" s="74"/>
      <c r="WWB13" s="85"/>
      <c r="WWC13" s="74"/>
      <c r="WWD13" s="74"/>
      <c r="WWE13" s="85"/>
      <c r="WWF13" s="74"/>
      <c r="WWG13" s="74"/>
      <c r="WWH13" s="85"/>
      <c r="WWI13" s="80"/>
      <c r="WWJ13" s="80"/>
      <c r="WWK13" s="85"/>
      <c r="WWL13" s="77"/>
      <c r="WWM13" s="74"/>
      <c r="WWN13" s="74"/>
      <c r="WWO13" s="85"/>
      <c r="WWP13" s="74"/>
      <c r="WWQ13" s="74"/>
      <c r="WWR13" s="85"/>
      <c r="WWS13" s="74"/>
      <c r="WWT13" s="74"/>
      <c r="WWU13" s="85"/>
      <c r="WWV13" s="74"/>
      <c r="WWW13" s="74"/>
      <c r="WWX13" s="85"/>
      <c r="WWY13" s="80"/>
      <c r="WWZ13" s="80"/>
      <c r="WXA13" s="85"/>
      <c r="WXB13" s="77"/>
      <c r="WXC13" s="74"/>
      <c r="WXD13" s="74"/>
      <c r="WXE13" s="85"/>
      <c r="WXF13" s="74"/>
      <c r="WXG13" s="74"/>
      <c r="WXH13" s="85"/>
      <c r="WXI13" s="74"/>
      <c r="WXJ13" s="74"/>
      <c r="WXK13" s="85"/>
      <c r="WXL13" s="74"/>
      <c r="WXM13" s="74"/>
      <c r="WXN13" s="85"/>
      <c r="WXO13" s="80"/>
      <c r="WXP13" s="80"/>
      <c r="WXQ13" s="85"/>
      <c r="WXR13" s="77"/>
      <c r="WXS13" s="74"/>
      <c r="WXT13" s="74"/>
      <c r="WXU13" s="85"/>
      <c r="WXV13" s="74"/>
      <c r="WXW13" s="74"/>
      <c r="WXX13" s="85"/>
      <c r="WXY13" s="74"/>
      <c r="WXZ13" s="74"/>
      <c r="WYA13" s="85"/>
      <c r="WYB13" s="74"/>
      <c r="WYC13" s="74"/>
      <c r="WYD13" s="85"/>
      <c r="WYE13" s="80"/>
      <c r="WYF13" s="80"/>
      <c r="WYG13" s="85"/>
      <c r="WYH13" s="77"/>
      <c r="WYI13" s="74"/>
      <c r="WYJ13" s="74"/>
      <c r="WYK13" s="85"/>
      <c r="WYL13" s="74"/>
      <c r="WYM13" s="74"/>
      <c r="WYN13" s="85"/>
      <c r="WYO13" s="74"/>
      <c r="WYP13" s="74"/>
      <c r="WYQ13" s="85"/>
      <c r="WYR13" s="74"/>
      <c r="WYS13" s="74"/>
      <c r="WYT13" s="85"/>
      <c r="WYU13" s="80"/>
      <c r="WYV13" s="80"/>
      <c r="WYW13" s="85"/>
      <c r="WYX13" s="77"/>
      <c r="WYY13" s="74"/>
      <c r="WYZ13" s="74"/>
      <c r="WZA13" s="85"/>
      <c r="WZB13" s="74"/>
      <c r="WZC13" s="74"/>
      <c r="WZD13" s="85"/>
      <c r="WZE13" s="74"/>
      <c r="WZF13" s="74"/>
      <c r="WZG13" s="85"/>
      <c r="WZH13" s="74"/>
      <c r="WZI13" s="74"/>
      <c r="WZJ13" s="85"/>
      <c r="WZK13" s="80"/>
      <c r="WZL13" s="80"/>
      <c r="WZM13" s="85"/>
      <c r="WZN13" s="77"/>
      <c r="WZO13" s="74"/>
      <c r="WZP13" s="74"/>
      <c r="WZQ13" s="85"/>
      <c r="WZR13" s="74"/>
      <c r="WZS13" s="74"/>
      <c r="WZT13" s="85"/>
      <c r="WZU13" s="74"/>
      <c r="WZV13" s="74"/>
      <c r="WZW13" s="85"/>
      <c r="WZX13" s="74"/>
      <c r="WZY13" s="74"/>
      <c r="WZZ13" s="85"/>
      <c r="XAA13" s="80"/>
      <c r="XAB13" s="80"/>
      <c r="XAC13" s="85"/>
      <c r="XAD13" s="77"/>
      <c r="XAE13" s="74"/>
      <c r="XAF13" s="74"/>
      <c r="XAG13" s="85"/>
      <c r="XAH13" s="74"/>
      <c r="XAI13" s="74"/>
      <c r="XAJ13" s="85"/>
      <c r="XAK13" s="74"/>
      <c r="XAL13" s="74"/>
      <c r="XAM13" s="85"/>
      <c r="XAN13" s="74"/>
      <c r="XAO13" s="74"/>
      <c r="XAP13" s="85"/>
      <c r="XAQ13" s="80"/>
      <c r="XAR13" s="80"/>
      <c r="XAS13" s="85"/>
      <c r="XAT13" s="77"/>
      <c r="XAU13" s="74"/>
      <c r="XAV13" s="74"/>
      <c r="XAW13" s="85"/>
      <c r="XAX13" s="74"/>
      <c r="XAY13" s="74"/>
      <c r="XAZ13" s="85"/>
      <c r="XBA13" s="74"/>
      <c r="XBB13" s="74"/>
      <c r="XBC13" s="85"/>
      <c r="XBD13" s="74"/>
      <c r="XBE13" s="74"/>
      <c r="XBF13" s="85"/>
      <c r="XBG13" s="80"/>
      <c r="XBH13" s="80"/>
      <c r="XBI13" s="85"/>
      <c r="XBJ13" s="77"/>
      <c r="XBK13" s="74"/>
      <c r="XBL13" s="74"/>
      <c r="XBM13" s="85"/>
      <c r="XBN13" s="74"/>
      <c r="XBO13" s="74"/>
      <c r="XBP13" s="85"/>
      <c r="XBQ13" s="74"/>
      <c r="XBR13" s="74"/>
      <c r="XBS13" s="85"/>
      <c r="XBT13" s="74"/>
      <c r="XBU13" s="74"/>
      <c r="XBV13" s="85"/>
      <c r="XBW13" s="80"/>
      <c r="XBX13" s="80"/>
      <c r="XBY13" s="85"/>
      <c r="XBZ13" s="77"/>
      <c r="XCA13" s="74"/>
      <c r="XCB13" s="74"/>
      <c r="XCC13" s="85"/>
      <c r="XCD13" s="74"/>
      <c r="XCE13" s="74"/>
      <c r="XCF13" s="85"/>
      <c r="XCG13" s="74"/>
      <c r="XCH13" s="74"/>
      <c r="XCI13" s="85"/>
      <c r="XCJ13" s="74"/>
      <c r="XCK13" s="74"/>
      <c r="XCL13" s="85"/>
      <c r="XCM13" s="80"/>
      <c r="XCN13" s="80"/>
      <c r="XCO13" s="85"/>
      <c r="XCP13" s="77"/>
      <c r="XCQ13" s="74"/>
      <c r="XCR13" s="74"/>
      <c r="XCS13" s="85"/>
      <c r="XCT13" s="74"/>
      <c r="XCU13" s="74"/>
      <c r="XCV13" s="85"/>
      <c r="XCW13" s="74"/>
      <c r="XCX13" s="74"/>
      <c r="XCY13" s="85"/>
      <c r="XCZ13" s="74"/>
      <c r="XDA13" s="74"/>
      <c r="XDB13" s="85"/>
      <c r="XDC13" s="80"/>
      <c r="XDD13" s="80"/>
      <c r="XDE13" s="85"/>
      <c r="XDF13" s="77"/>
      <c r="XDG13" s="74"/>
      <c r="XDH13" s="74"/>
      <c r="XDI13" s="85"/>
      <c r="XDJ13" s="74"/>
      <c r="XDK13" s="74"/>
      <c r="XDL13" s="85"/>
      <c r="XDM13" s="74"/>
      <c r="XDN13" s="74"/>
      <c r="XDO13" s="85"/>
      <c r="XDP13" s="74"/>
      <c r="XDQ13" s="74"/>
      <c r="XDR13" s="85"/>
      <c r="XDS13" s="80"/>
      <c r="XDT13" s="80"/>
      <c r="XDU13" s="85"/>
      <c r="XDV13" s="77"/>
      <c r="XDW13" s="74"/>
      <c r="XDX13" s="74"/>
      <c r="XDY13" s="85"/>
      <c r="XDZ13" s="74"/>
      <c r="XEA13" s="74"/>
      <c r="XEB13" s="85"/>
      <c r="XEC13" s="74"/>
      <c r="XED13" s="74"/>
      <c r="XEE13" s="85"/>
      <c r="XEF13" s="74"/>
      <c r="XEG13" s="74"/>
      <c r="XEH13" s="85"/>
      <c r="XEI13" s="80"/>
      <c r="XEJ13" s="80"/>
      <c r="XEK13" s="85"/>
    </row>
    <row r="14" spans="1:16365" s="79" customFormat="1">
      <c r="A14" s="76" t="s">
        <v>39</v>
      </c>
      <c r="B14" s="79">
        <f>SUM(B15:B23)</f>
        <v>968113</v>
      </c>
      <c r="C14" s="79">
        <f>SUM(C15:C23)</f>
        <v>1017332</v>
      </c>
      <c r="D14" s="79">
        <f>SUM(D15:D23)</f>
        <v>1079837</v>
      </c>
      <c r="E14" s="79">
        <f>SUM(E15:E23)</f>
        <v>1152533</v>
      </c>
      <c r="F14" s="79" t="e">
        <f>SUM(F15:F23)</f>
        <v>#REF!</v>
      </c>
      <c r="G14" s="1"/>
      <c r="H14" s="140"/>
      <c r="I14" s="140"/>
      <c r="J14" s="1"/>
      <c r="K14" s="140"/>
      <c r="L14" s="140"/>
      <c r="M14" s="1"/>
      <c r="N14" s="140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87"/>
      <c r="DA14" s="87"/>
      <c r="DB14" s="87"/>
      <c r="DC14" s="87"/>
      <c r="DD14" s="87"/>
      <c r="DE14" s="87"/>
      <c r="DF14" s="123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123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123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123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R14" s="76"/>
      <c r="GH14" s="76"/>
      <c r="GX14" s="76"/>
      <c r="HN14" s="76"/>
      <c r="ID14" s="76"/>
      <c r="IT14" s="76"/>
      <c r="JJ14" s="76"/>
      <c r="JZ14" s="76"/>
      <c r="KP14" s="76"/>
      <c r="LF14" s="76"/>
      <c r="LV14" s="76"/>
      <c r="ML14" s="76"/>
      <c r="NB14" s="76"/>
      <c r="NR14" s="76"/>
      <c r="OH14" s="76"/>
      <c r="OX14" s="76"/>
      <c r="PN14" s="76"/>
      <c r="QD14" s="76"/>
      <c r="QT14" s="76"/>
      <c r="RJ14" s="76"/>
      <c r="RZ14" s="76"/>
      <c r="SP14" s="76"/>
      <c r="TF14" s="76"/>
      <c r="TV14" s="76"/>
      <c r="UL14" s="76"/>
      <c r="VB14" s="76"/>
      <c r="VR14" s="76"/>
      <c r="WH14" s="76"/>
      <c r="WX14" s="76"/>
      <c r="XN14" s="76"/>
      <c r="YD14" s="76"/>
      <c r="YT14" s="76"/>
      <c r="ZJ14" s="76"/>
      <c r="ZZ14" s="76"/>
      <c r="AAP14" s="76"/>
      <c r="ABF14" s="76"/>
      <c r="ABV14" s="76"/>
      <c r="ACL14" s="76"/>
      <c r="ADB14" s="76"/>
      <c r="ADR14" s="76"/>
      <c r="AEH14" s="76"/>
      <c r="AEX14" s="76"/>
      <c r="AFN14" s="76"/>
      <c r="AGD14" s="76"/>
      <c r="AGT14" s="76"/>
      <c r="AHJ14" s="76"/>
      <c r="AHZ14" s="76"/>
      <c r="AIP14" s="76"/>
      <c r="AJF14" s="76"/>
      <c r="AJV14" s="76"/>
      <c r="AKL14" s="76"/>
      <c r="ALB14" s="76"/>
      <c r="ALR14" s="76"/>
      <c r="AMH14" s="76"/>
      <c r="AMX14" s="76"/>
      <c r="ANN14" s="76"/>
      <c r="AOD14" s="76"/>
      <c r="AOT14" s="76"/>
      <c r="APJ14" s="76"/>
      <c r="APZ14" s="76"/>
      <c r="AQP14" s="76"/>
      <c r="ARF14" s="76"/>
      <c r="ARV14" s="76"/>
      <c r="ASL14" s="76"/>
      <c r="ATB14" s="76"/>
      <c r="ATR14" s="76"/>
      <c r="AUH14" s="76"/>
      <c r="AUX14" s="76"/>
      <c r="AVN14" s="76"/>
      <c r="AWD14" s="76"/>
      <c r="AWT14" s="76"/>
      <c r="AXJ14" s="76"/>
      <c r="AXZ14" s="76"/>
      <c r="AYP14" s="76"/>
      <c r="AZF14" s="76"/>
      <c r="AZV14" s="76"/>
      <c r="BAL14" s="76"/>
      <c r="BBB14" s="76"/>
      <c r="BBR14" s="76"/>
      <c r="BCH14" s="76"/>
      <c r="BCX14" s="76"/>
      <c r="BDN14" s="76"/>
      <c r="BED14" s="76"/>
      <c r="BET14" s="76"/>
      <c r="BFJ14" s="76"/>
      <c r="BFZ14" s="76"/>
      <c r="BGP14" s="76"/>
      <c r="BHF14" s="76"/>
      <c r="BHV14" s="76"/>
      <c r="BIL14" s="76"/>
      <c r="BJB14" s="76"/>
      <c r="BJR14" s="76"/>
      <c r="BKH14" s="76"/>
      <c r="BKX14" s="76"/>
      <c r="BLN14" s="76"/>
      <c r="BMD14" s="76"/>
      <c r="BMT14" s="76"/>
      <c r="BNJ14" s="76"/>
      <c r="BNZ14" s="76"/>
      <c r="BOP14" s="76"/>
      <c r="BPF14" s="76"/>
      <c r="BPV14" s="76"/>
      <c r="BQL14" s="76"/>
      <c r="BRB14" s="76"/>
      <c r="BRR14" s="76"/>
      <c r="BSH14" s="76"/>
      <c r="BSX14" s="76"/>
      <c r="BTN14" s="76"/>
      <c r="BUD14" s="76"/>
      <c r="BUT14" s="76"/>
      <c r="BVJ14" s="76"/>
      <c r="BVZ14" s="76"/>
      <c r="BWP14" s="76"/>
      <c r="BXF14" s="76"/>
      <c r="BXV14" s="76"/>
      <c r="BYL14" s="76"/>
      <c r="BZB14" s="76"/>
      <c r="BZR14" s="76"/>
      <c r="CAH14" s="76"/>
      <c r="CAX14" s="76"/>
      <c r="CBN14" s="76"/>
      <c r="CCD14" s="76"/>
      <c r="CCT14" s="76"/>
      <c r="CDJ14" s="76"/>
      <c r="CDZ14" s="76"/>
      <c r="CEP14" s="76"/>
      <c r="CFF14" s="76"/>
      <c r="CFV14" s="76"/>
      <c r="CGL14" s="76"/>
      <c r="CHB14" s="76"/>
      <c r="CHR14" s="76"/>
      <c r="CIH14" s="76"/>
      <c r="CIX14" s="76"/>
      <c r="CJN14" s="76"/>
      <c r="CKD14" s="76"/>
      <c r="CKT14" s="76"/>
      <c r="CLJ14" s="76"/>
      <c r="CLZ14" s="76"/>
      <c r="CMP14" s="76"/>
      <c r="CNF14" s="76"/>
      <c r="CNV14" s="76"/>
      <c r="COL14" s="76"/>
      <c r="CPB14" s="76"/>
      <c r="CPR14" s="76"/>
      <c r="CQH14" s="76"/>
      <c r="CQX14" s="76"/>
      <c r="CRN14" s="76"/>
      <c r="CSD14" s="76"/>
      <c r="CST14" s="76"/>
      <c r="CTJ14" s="76"/>
      <c r="CTZ14" s="76"/>
      <c r="CUP14" s="76"/>
      <c r="CVF14" s="76"/>
      <c r="CVV14" s="76"/>
      <c r="CWL14" s="76"/>
      <c r="CXB14" s="76"/>
      <c r="CXR14" s="76"/>
      <c r="CYH14" s="76"/>
      <c r="CYX14" s="76"/>
      <c r="CZN14" s="76"/>
      <c r="DAD14" s="76"/>
      <c r="DAT14" s="76"/>
      <c r="DBJ14" s="76"/>
      <c r="DBZ14" s="76"/>
      <c r="DCP14" s="76"/>
      <c r="DDF14" s="76"/>
      <c r="DDV14" s="76"/>
      <c r="DEL14" s="76"/>
      <c r="DFB14" s="76"/>
      <c r="DFR14" s="76"/>
      <c r="DGH14" s="76"/>
      <c r="DGX14" s="76"/>
      <c r="DHN14" s="76"/>
      <c r="DID14" s="76"/>
      <c r="DIT14" s="76"/>
      <c r="DJJ14" s="76"/>
      <c r="DJZ14" s="76"/>
      <c r="DKP14" s="76"/>
      <c r="DLF14" s="76"/>
      <c r="DLV14" s="76"/>
      <c r="DML14" s="76"/>
      <c r="DNB14" s="76"/>
      <c r="DNR14" s="76"/>
      <c r="DOH14" s="76"/>
      <c r="DOX14" s="76"/>
      <c r="DPN14" s="76"/>
      <c r="DQD14" s="76"/>
      <c r="DQT14" s="76"/>
      <c r="DRJ14" s="76"/>
      <c r="DRZ14" s="76"/>
      <c r="DSP14" s="76"/>
      <c r="DTF14" s="76"/>
      <c r="DTV14" s="76"/>
      <c r="DUL14" s="76"/>
      <c r="DVB14" s="76"/>
      <c r="DVR14" s="76"/>
      <c r="DWH14" s="76"/>
      <c r="DWX14" s="76"/>
      <c r="DXN14" s="76"/>
      <c r="DYD14" s="76"/>
      <c r="DYT14" s="76"/>
      <c r="DZJ14" s="76"/>
      <c r="DZZ14" s="76"/>
      <c r="EAP14" s="76"/>
      <c r="EBF14" s="76"/>
      <c r="EBV14" s="76"/>
      <c r="ECL14" s="76"/>
      <c r="EDB14" s="76"/>
      <c r="EDR14" s="76"/>
      <c r="EEH14" s="76"/>
      <c r="EEX14" s="76"/>
      <c r="EFN14" s="76"/>
      <c r="EGD14" s="76"/>
      <c r="EGT14" s="76"/>
      <c r="EHJ14" s="76"/>
      <c r="EHZ14" s="76"/>
      <c r="EIP14" s="76"/>
      <c r="EJF14" s="76"/>
      <c r="EJV14" s="76"/>
      <c r="EKL14" s="76"/>
      <c r="ELB14" s="76"/>
      <c r="ELR14" s="76"/>
      <c r="EMH14" s="76"/>
      <c r="EMX14" s="76"/>
      <c r="ENN14" s="76"/>
      <c r="EOD14" s="76"/>
      <c r="EOT14" s="76"/>
      <c r="EPJ14" s="76"/>
      <c r="EPZ14" s="76"/>
      <c r="EQP14" s="76"/>
      <c r="ERF14" s="76"/>
      <c r="ERV14" s="76"/>
      <c r="ESL14" s="76"/>
      <c r="ETB14" s="76"/>
      <c r="ETR14" s="76"/>
      <c r="EUH14" s="76"/>
      <c r="EUX14" s="76"/>
      <c r="EVN14" s="76"/>
      <c r="EWD14" s="76"/>
      <c r="EWT14" s="76"/>
      <c r="EXJ14" s="76"/>
      <c r="EXZ14" s="76"/>
      <c r="EYP14" s="76"/>
      <c r="EZF14" s="76"/>
      <c r="EZV14" s="76"/>
      <c r="FAL14" s="76"/>
      <c r="FBB14" s="76"/>
      <c r="FBR14" s="76"/>
      <c r="FCH14" s="76"/>
      <c r="FCX14" s="76"/>
      <c r="FDN14" s="76"/>
      <c r="FED14" s="76"/>
      <c r="FET14" s="76"/>
      <c r="FFJ14" s="76"/>
      <c r="FFZ14" s="76"/>
      <c r="FGP14" s="76"/>
      <c r="FHF14" s="76"/>
      <c r="FHV14" s="76"/>
      <c r="FIL14" s="76"/>
      <c r="FJB14" s="76"/>
      <c r="FJR14" s="76"/>
      <c r="FKH14" s="76"/>
      <c r="FKX14" s="76"/>
      <c r="FLN14" s="76"/>
      <c r="FMD14" s="76"/>
      <c r="FMT14" s="76"/>
      <c r="FNJ14" s="76"/>
      <c r="FNZ14" s="76"/>
      <c r="FOP14" s="76"/>
      <c r="FPF14" s="76"/>
      <c r="FPV14" s="76"/>
      <c r="FQL14" s="76"/>
      <c r="FRB14" s="76"/>
      <c r="FRR14" s="76"/>
      <c r="FSH14" s="76"/>
      <c r="FSX14" s="76"/>
      <c r="FTN14" s="76"/>
      <c r="FUD14" s="76"/>
      <c r="FUT14" s="76"/>
      <c r="FVJ14" s="76"/>
      <c r="FVZ14" s="76"/>
      <c r="FWP14" s="76"/>
      <c r="FXF14" s="76"/>
      <c r="FXV14" s="76"/>
      <c r="FYL14" s="76"/>
      <c r="FZB14" s="76"/>
      <c r="FZR14" s="76"/>
      <c r="GAH14" s="76"/>
      <c r="GAX14" s="76"/>
      <c r="GBN14" s="76"/>
      <c r="GCD14" s="76"/>
      <c r="GCT14" s="76"/>
      <c r="GDJ14" s="76"/>
      <c r="GDZ14" s="76"/>
      <c r="GEP14" s="76"/>
      <c r="GFF14" s="76"/>
      <c r="GFV14" s="76"/>
      <c r="GGL14" s="76"/>
      <c r="GHB14" s="76"/>
      <c r="GHR14" s="76"/>
      <c r="GIH14" s="76"/>
      <c r="GIX14" s="76"/>
      <c r="GJN14" s="76"/>
      <c r="GKD14" s="76"/>
      <c r="GKT14" s="76"/>
      <c r="GLJ14" s="76"/>
      <c r="GLZ14" s="76"/>
      <c r="GMP14" s="76"/>
      <c r="GNF14" s="76"/>
      <c r="GNV14" s="76"/>
      <c r="GOL14" s="76"/>
      <c r="GPB14" s="76"/>
      <c r="GPR14" s="76"/>
      <c r="GQH14" s="76"/>
      <c r="GQX14" s="76"/>
      <c r="GRN14" s="76"/>
      <c r="GSD14" s="76"/>
      <c r="GST14" s="76"/>
      <c r="GTJ14" s="76"/>
      <c r="GTZ14" s="76"/>
      <c r="GUP14" s="76"/>
      <c r="GVF14" s="76"/>
      <c r="GVV14" s="76"/>
      <c r="GWL14" s="76"/>
      <c r="GXB14" s="76"/>
      <c r="GXR14" s="76"/>
      <c r="GYH14" s="76"/>
      <c r="GYX14" s="76"/>
      <c r="GZN14" s="76"/>
      <c r="HAD14" s="76"/>
      <c r="HAT14" s="76"/>
      <c r="HBJ14" s="76"/>
      <c r="HBZ14" s="76"/>
      <c r="HCP14" s="76"/>
      <c r="HDF14" s="76"/>
      <c r="HDV14" s="76"/>
      <c r="HEL14" s="76"/>
      <c r="HFB14" s="76"/>
      <c r="HFR14" s="76"/>
      <c r="HGH14" s="76"/>
      <c r="HGX14" s="76"/>
      <c r="HHN14" s="76"/>
      <c r="HID14" s="76"/>
      <c r="HIT14" s="76"/>
      <c r="HJJ14" s="76"/>
      <c r="HJZ14" s="76"/>
      <c r="HKP14" s="76"/>
      <c r="HLF14" s="76"/>
      <c r="HLV14" s="76"/>
      <c r="HML14" s="76"/>
      <c r="HNB14" s="76"/>
      <c r="HNR14" s="76"/>
      <c r="HOH14" s="76"/>
      <c r="HOX14" s="76"/>
      <c r="HPN14" s="76"/>
      <c r="HQD14" s="76"/>
      <c r="HQT14" s="76"/>
      <c r="HRJ14" s="76"/>
      <c r="HRZ14" s="76"/>
      <c r="HSP14" s="76"/>
      <c r="HTF14" s="76"/>
      <c r="HTV14" s="76"/>
      <c r="HUL14" s="76"/>
      <c r="HVB14" s="76"/>
      <c r="HVR14" s="76"/>
      <c r="HWH14" s="76"/>
      <c r="HWX14" s="76"/>
      <c r="HXN14" s="76"/>
      <c r="HYD14" s="76"/>
      <c r="HYT14" s="76"/>
      <c r="HZJ14" s="76"/>
      <c r="HZZ14" s="76"/>
      <c r="IAP14" s="76"/>
      <c r="IBF14" s="76"/>
      <c r="IBV14" s="76"/>
      <c r="ICL14" s="76"/>
      <c r="IDB14" s="76"/>
      <c r="IDR14" s="76"/>
      <c r="IEH14" s="76"/>
      <c r="IEX14" s="76"/>
      <c r="IFN14" s="76"/>
      <c r="IGD14" s="76"/>
      <c r="IGT14" s="76"/>
      <c r="IHJ14" s="76"/>
      <c r="IHZ14" s="76"/>
      <c r="IIP14" s="76"/>
      <c r="IJF14" s="76"/>
      <c r="IJV14" s="76"/>
      <c r="IKL14" s="76"/>
      <c r="ILB14" s="76"/>
      <c r="ILR14" s="76"/>
      <c r="IMH14" s="76"/>
      <c r="IMX14" s="76"/>
      <c r="INN14" s="76"/>
      <c r="IOD14" s="76"/>
      <c r="IOT14" s="76"/>
      <c r="IPJ14" s="76"/>
      <c r="IPZ14" s="76"/>
      <c r="IQP14" s="76"/>
      <c r="IRF14" s="76"/>
      <c r="IRV14" s="76"/>
      <c r="ISL14" s="76"/>
      <c r="ITB14" s="76"/>
      <c r="ITR14" s="76"/>
      <c r="IUH14" s="76"/>
      <c r="IUX14" s="76"/>
      <c r="IVN14" s="76"/>
      <c r="IWD14" s="76"/>
      <c r="IWT14" s="76"/>
      <c r="IXJ14" s="76"/>
      <c r="IXZ14" s="76"/>
      <c r="IYP14" s="76"/>
      <c r="IZF14" s="76"/>
      <c r="IZV14" s="76"/>
      <c r="JAL14" s="76"/>
      <c r="JBB14" s="76"/>
      <c r="JBR14" s="76"/>
      <c r="JCH14" s="76"/>
      <c r="JCX14" s="76"/>
      <c r="JDN14" s="76"/>
      <c r="JED14" s="76"/>
      <c r="JET14" s="76"/>
      <c r="JFJ14" s="76"/>
      <c r="JFZ14" s="76"/>
      <c r="JGP14" s="76"/>
      <c r="JHF14" s="76"/>
      <c r="JHV14" s="76"/>
      <c r="JIL14" s="76"/>
      <c r="JJB14" s="76"/>
      <c r="JJR14" s="76"/>
      <c r="JKH14" s="76"/>
      <c r="JKX14" s="76"/>
      <c r="JLN14" s="76"/>
      <c r="JMD14" s="76"/>
      <c r="JMT14" s="76"/>
      <c r="JNJ14" s="76"/>
      <c r="JNZ14" s="76"/>
      <c r="JOP14" s="76"/>
      <c r="JPF14" s="76"/>
      <c r="JPV14" s="76"/>
      <c r="JQL14" s="76"/>
      <c r="JRB14" s="76"/>
      <c r="JRR14" s="76"/>
      <c r="JSH14" s="76"/>
      <c r="JSX14" s="76"/>
      <c r="JTN14" s="76"/>
      <c r="JUD14" s="76"/>
      <c r="JUT14" s="76"/>
      <c r="JVJ14" s="76"/>
      <c r="JVZ14" s="76"/>
      <c r="JWP14" s="76"/>
      <c r="JXF14" s="76"/>
      <c r="JXV14" s="76"/>
      <c r="JYL14" s="76"/>
      <c r="JZB14" s="76"/>
      <c r="JZR14" s="76"/>
      <c r="KAH14" s="76"/>
      <c r="KAX14" s="76"/>
      <c r="KBN14" s="76"/>
      <c r="KCD14" s="76"/>
      <c r="KCT14" s="76"/>
      <c r="KDJ14" s="76"/>
      <c r="KDZ14" s="76"/>
      <c r="KEP14" s="76"/>
      <c r="KFF14" s="76"/>
      <c r="KFV14" s="76"/>
      <c r="KGL14" s="76"/>
      <c r="KHB14" s="76"/>
      <c r="KHR14" s="76"/>
      <c r="KIH14" s="76"/>
      <c r="KIX14" s="76"/>
      <c r="KJN14" s="76"/>
      <c r="KKD14" s="76"/>
      <c r="KKT14" s="76"/>
      <c r="KLJ14" s="76"/>
      <c r="KLZ14" s="76"/>
      <c r="KMP14" s="76"/>
      <c r="KNF14" s="76"/>
      <c r="KNV14" s="76"/>
      <c r="KOL14" s="76"/>
      <c r="KPB14" s="76"/>
      <c r="KPR14" s="76"/>
      <c r="KQH14" s="76"/>
      <c r="KQX14" s="76"/>
      <c r="KRN14" s="76"/>
      <c r="KSD14" s="76"/>
      <c r="KST14" s="76"/>
      <c r="KTJ14" s="76"/>
      <c r="KTZ14" s="76"/>
      <c r="KUP14" s="76"/>
      <c r="KVF14" s="76"/>
      <c r="KVV14" s="76"/>
      <c r="KWL14" s="76"/>
      <c r="KXB14" s="76"/>
      <c r="KXR14" s="76"/>
      <c r="KYH14" s="76"/>
      <c r="KYX14" s="76"/>
      <c r="KZN14" s="76"/>
      <c r="LAD14" s="76"/>
      <c r="LAT14" s="76"/>
      <c r="LBJ14" s="76"/>
      <c r="LBZ14" s="76"/>
      <c r="LCP14" s="76"/>
      <c r="LDF14" s="76"/>
      <c r="LDV14" s="76"/>
      <c r="LEL14" s="76"/>
      <c r="LFB14" s="76"/>
      <c r="LFR14" s="76"/>
      <c r="LGH14" s="76"/>
      <c r="LGX14" s="76"/>
      <c r="LHN14" s="76"/>
      <c r="LID14" s="76"/>
      <c r="LIT14" s="76"/>
      <c r="LJJ14" s="76"/>
      <c r="LJZ14" s="76"/>
      <c r="LKP14" s="76"/>
      <c r="LLF14" s="76"/>
      <c r="LLV14" s="76"/>
      <c r="LML14" s="76"/>
      <c r="LNB14" s="76"/>
      <c r="LNR14" s="76"/>
      <c r="LOH14" s="76"/>
      <c r="LOX14" s="76"/>
      <c r="LPN14" s="76"/>
      <c r="LQD14" s="76"/>
      <c r="LQT14" s="76"/>
      <c r="LRJ14" s="76"/>
      <c r="LRZ14" s="76"/>
      <c r="LSP14" s="76"/>
      <c r="LTF14" s="76"/>
      <c r="LTV14" s="76"/>
      <c r="LUL14" s="76"/>
      <c r="LVB14" s="76"/>
      <c r="LVR14" s="76"/>
      <c r="LWH14" s="76"/>
      <c r="LWX14" s="76"/>
      <c r="LXN14" s="76"/>
      <c r="LYD14" s="76"/>
      <c r="LYT14" s="76"/>
      <c r="LZJ14" s="76"/>
      <c r="LZZ14" s="76"/>
      <c r="MAP14" s="76"/>
      <c r="MBF14" s="76"/>
      <c r="MBV14" s="76"/>
      <c r="MCL14" s="76"/>
      <c r="MDB14" s="76"/>
      <c r="MDR14" s="76"/>
      <c r="MEH14" s="76"/>
      <c r="MEX14" s="76"/>
      <c r="MFN14" s="76"/>
      <c r="MGD14" s="76"/>
      <c r="MGT14" s="76"/>
      <c r="MHJ14" s="76"/>
      <c r="MHZ14" s="76"/>
      <c r="MIP14" s="76"/>
      <c r="MJF14" s="76"/>
      <c r="MJV14" s="76"/>
      <c r="MKL14" s="76"/>
      <c r="MLB14" s="76"/>
      <c r="MLR14" s="76"/>
      <c r="MMH14" s="76"/>
      <c r="MMX14" s="76"/>
      <c r="MNN14" s="76"/>
      <c r="MOD14" s="76"/>
      <c r="MOT14" s="76"/>
      <c r="MPJ14" s="76"/>
      <c r="MPZ14" s="76"/>
      <c r="MQP14" s="76"/>
      <c r="MRF14" s="76"/>
      <c r="MRV14" s="76"/>
      <c r="MSL14" s="76"/>
      <c r="MTB14" s="76"/>
      <c r="MTR14" s="76"/>
      <c r="MUH14" s="76"/>
      <c r="MUX14" s="76"/>
      <c r="MVN14" s="76"/>
      <c r="MWD14" s="76"/>
      <c r="MWT14" s="76"/>
      <c r="MXJ14" s="76"/>
      <c r="MXZ14" s="76"/>
      <c r="MYP14" s="76"/>
      <c r="MZF14" s="76"/>
      <c r="MZV14" s="76"/>
      <c r="NAL14" s="76"/>
      <c r="NBB14" s="76"/>
      <c r="NBR14" s="76"/>
      <c r="NCH14" s="76"/>
      <c r="NCX14" s="76"/>
      <c r="NDN14" s="76"/>
      <c r="NED14" s="76"/>
      <c r="NET14" s="76"/>
      <c r="NFJ14" s="76"/>
      <c r="NFZ14" s="76"/>
      <c r="NGP14" s="76"/>
      <c r="NHF14" s="76"/>
      <c r="NHV14" s="76"/>
      <c r="NIL14" s="76"/>
      <c r="NJB14" s="76"/>
      <c r="NJR14" s="76"/>
      <c r="NKH14" s="76"/>
      <c r="NKX14" s="76"/>
      <c r="NLN14" s="76"/>
      <c r="NMD14" s="76"/>
      <c r="NMT14" s="76"/>
      <c r="NNJ14" s="76"/>
      <c r="NNZ14" s="76"/>
      <c r="NOP14" s="76"/>
      <c r="NPF14" s="76"/>
      <c r="NPV14" s="76"/>
      <c r="NQL14" s="76"/>
      <c r="NRB14" s="76"/>
      <c r="NRR14" s="76"/>
      <c r="NSH14" s="76"/>
      <c r="NSX14" s="76"/>
      <c r="NTN14" s="76"/>
      <c r="NUD14" s="76"/>
      <c r="NUT14" s="76"/>
      <c r="NVJ14" s="76"/>
      <c r="NVZ14" s="76"/>
      <c r="NWP14" s="76"/>
      <c r="NXF14" s="76"/>
      <c r="NXV14" s="76"/>
      <c r="NYL14" s="76"/>
      <c r="NZB14" s="76"/>
      <c r="NZR14" s="76"/>
      <c r="OAH14" s="76"/>
      <c r="OAX14" s="76"/>
      <c r="OBN14" s="76"/>
      <c r="OCD14" s="76"/>
      <c r="OCT14" s="76"/>
      <c r="ODJ14" s="76"/>
      <c r="ODZ14" s="76"/>
      <c r="OEP14" s="76"/>
      <c r="OFF14" s="76"/>
      <c r="OFV14" s="76"/>
      <c r="OGL14" s="76"/>
      <c r="OHB14" s="76"/>
      <c r="OHR14" s="76"/>
      <c r="OIH14" s="76"/>
      <c r="OIX14" s="76"/>
      <c r="OJN14" s="76"/>
      <c r="OKD14" s="76"/>
      <c r="OKT14" s="76"/>
      <c r="OLJ14" s="76"/>
      <c r="OLZ14" s="76"/>
      <c r="OMP14" s="76"/>
      <c r="ONF14" s="76"/>
      <c r="ONV14" s="76"/>
      <c r="OOL14" s="76"/>
      <c r="OPB14" s="76"/>
      <c r="OPR14" s="76"/>
      <c r="OQH14" s="76"/>
      <c r="OQX14" s="76"/>
      <c r="ORN14" s="76"/>
      <c r="OSD14" s="76"/>
      <c r="OST14" s="76"/>
      <c r="OTJ14" s="76"/>
      <c r="OTZ14" s="76"/>
      <c r="OUP14" s="76"/>
      <c r="OVF14" s="76"/>
      <c r="OVV14" s="76"/>
      <c r="OWL14" s="76"/>
      <c r="OXB14" s="76"/>
      <c r="OXR14" s="76"/>
      <c r="OYH14" s="76"/>
      <c r="OYX14" s="76"/>
      <c r="OZN14" s="76"/>
      <c r="PAD14" s="76"/>
      <c r="PAT14" s="76"/>
      <c r="PBJ14" s="76"/>
      <c r="PBZ14" s="76"/>
      <c r="PCP14" s="76"/>
      <c r="PDF14" s="76"/>
      <c r="PDV14" s="76"/>
      <c r="PEL14" s="76"/>
      <c r="PFB14" s="76"/>
      <c r="PFR14" s="76"/>
      <c r="PGH14" s="76"/>
      <c r="PGX14" s="76"/>
      <c r="PHN14" s="76"/>
      <c r="PID14" s="76"/>
      <c r="PIT14" s="76"/>
      <c r="PJJ14" s="76"/>
      <c r="PJZ14" s="76"/>
      <c r="PKP14" s="76"/>
      <c r="PLF14" s="76"/>
      <c r="PLV14" s="76"/>
      <c r="PML14" s="76"/>
      <c r="PNB14" s="76"/>
      <c r="PNR14" s="76"/>
      <c r="POH14" s="76"/>
      <c r="POX14" s="76"/>
      <c r="PPN14" s="76"/>
      <c r="PQD14" s="76"/>
      <c r="PQT14" s="76"/>
      <c r="PRJ14" s="76"/>
      <c r="PRZ14" s="76"/>
      <c r="PSP14" s="76"/>
      <c r="PTF14" s="76"/>
      <c r="PTV14" s="76"/>
      <c r="PUL14" s="76"/>
      <c r="PVB14" s="76"/>
      <c r="PVR14" s="76"/>
      <c r="PWH14" s="76"/>
      <c r="PWX14" s="76"/>
      <c r="PXN14" s="76"/>
      <c r="PYD14" s="76"/>
      <c r="PYT14" s="76"/>
      <c r="PZJ14" s="76"/>
      <c r="PZZ14" s="76"/>
      <c r="QAP14" s="76"/>
      <c r="QBF14" s="76"/>
      <c r="QBV14" s="76"/>
      <c r="QCL14" s="76"/>
      <c r="QDB14" s="76"/>
      <c r="QDR14" s="76"/>
      <c r="QEH14" s="76"/>
      <c r="QEX14" s="76"/>
      <c r="QFN14" s="76"/>
      <c r="QGD14" s="76"/>
      <c r="QGT14" s="76"/>
      <c r="QHJ14" s="76"/>
      <c r="QHZ14" s="76"/>
      <c r="QIP14" s="76"/>
      <c r="QJF14" s="76"/>
      <c r="QJV14" s="76"/>
      <c r="QKL14" s="76"/>
      <c r="QLB14" s="76"/>
      <c r="QLR14" s="76"/>
      <c r="QMH14" s="76"/>
      <c r="QMX14" s="76"/>
      <c r="QNN14" s="76"/>
      <c r="QOD14" s="76"/>
      <c r="QOT14" s="76"/>
      <c r="QPJ14" s="76"/>
      <c r="QPZ14" s="76"/>
      <c r="QQP14" s="76"/>
      <c r="QRF14" s="76"/>
      <c r="QRV14" s="76"/>
      <c r="QSL14" s="76"/>
      <c r="QTB14" s="76"/>
      <c r="QTR14" s="76"/>
      <c r="QUH14" s="76"/>
      <c r="QUX14" s="76"/>
      <c r="QVN14" s="76"/>
      <c r="QWD14" s="76"/>
      <c r="QWT14" s="76"/>
      <c r="QXJ14" s="76"/>
      <c r="QXZ14" s="76"/>
      <c r="QYP14" s="76"/>
      <c r="QZF14" s="76"/>
      <c r="QZV14" s="76"/>
      <c r="RAL14" s="76"/>
      <c r="RBB14" s="76"/>
      <c r="RBR14" s="76"/>
      <c r="RCH14" s="76"/>
      <c r="RCX14" s="76"/>
      <c r="RDN14" s="76"/>
      <c r="RED14" s="76"/>
      <c r="RET14" s="76"/>
      <c r="RFJ14" s="76"/>
      <c r="RFZ14" s="76"/>
      <c r="RGP14" s="76"/>
      <c r="RHF14" s="76"/>
      <c r="RHV14" s="76"/>
      <c r="RIL14" s="76"/>
      <c r="RJB14" s="76"/>
      <c r="RJR14" s="76"/>
      <c r="RKH14" s="76"/>
      <c r="RKX14" s="76"/>
      <c r="RLN14" s="76"/>
      <c r="RMD14" s="76"/>
      <c r="RMT14" s="76"/>
      <c r="RNJ14" s="76"/>
      <c r="RNZ14" s="76"/>
      <c r="ROP14" s="76"/>
      <c r="RPF14" s="76"/>
      <c r="RPV14" s="76"/>
      <c r="RQL14" s="76"/>
      <c r="RRB14" s="76"/>
      <c r="RRR14" s="76"/>
      <c r="RSH14" s="76"/>
      <c r="RSX14" s="76"/>
      <c r="RTN14" s="76"/>
      <c r="RUD14" s="76"/>
      <c r="RUT14" s="76"/>
      <c r="RVJ14" s="76"/>
      <c r="RVZ14" s="76"/>
      <c r="RWP14" s="76"/>
      <c r="RXF14" s="76"/>
      <c r="RXV14" s="76"/>
      <c r="RYL14" s="76"/>
      <c r="RZB14" s="76"/>
      <c r="RZR14" s="76"/>
      <c r="SAH14" s="76"/>
      <c r="SAX14" s="76"/>
      <c r="SBN14" s="76"/>
      <c r="SCD14" s="76"/>
      <c r="SCT14" s="76"/>
      <c r="SDJ14" s="76"/>
      <c r="SDZ14" s="76"/>
      <c r="SEP14" s="76"/>
      <c r="SFF14" s="76"/>
      <c r="SFV14" s="76"/>
      <c r="SGL14" s="76"/>
      <c r="SHB14" s="76"/>
      <c r="SHR14" s="76"/>
      <c r="SIH14" s="76"/>
      <c r="SIX14" s="76"/>
      <c r="SJN14" s="76"/>
      <c r="SKD14" s="76"/>
      <c r="SKT14" s="76"/>
      <c r="SLJ14" s="76"/>
      <c r="SLZ14" s="76"/>
      <c r="SMP14" s="76"/>
      <c r="SNF14" s="76"/>
      <c r="SNV14" s="76"/>
      <c r="SOL14" s="76"/>
      <c r="SPB14" s="76"/>
      <c r="SPR14" s="76"/>
      <c r="SQH14" s="76"/>
      <c r="SQX14" s="76"/>
      <c r="SRN14" s="76"/>
      <c r="SSD14" s="76"/>
      <c r="SST14" s="76"/>
      <c r="STJ14" s="76"/>
      <c r="STZ14" s="76"/>
      <c r="SUP14" s="76"/>
      <c r="SVF14" s="76"/>
      <c r="SVV14" s="76"/>
      <c r="SWL14" s="76"/>
      <c r="SXB14" s="76"/>
      <c r="SXR14" s="76"/>
      <c r="SYH14" s="76"/>
      <c r="SYX14" s="76"/>
      <c r="SZN14" s="76"/>
      <c r="TAD14" s="76"/>
      <c r="TAT14" s="76"/>
      <c r="TBJ14" s="76"/>
      <c r="TBZ14" s="76"/>
      <c r="TCP14" s="76"/>
      <c r="TDF14" s="76"/>
      <c r="TDV14" s="76"/>
      <c r="TEL14" s="76"/>
      <c r="TFB14" s="76"/>
      <c r="TFR14" s="76"/>
      <c r="TGH14" s="76"/>
      <c r="TGX14" s="76"/>
      <c r="THN14" s="76"/>
      <c r="TID14" s="76"/>
      <c r="TIT14" s="76"/>
      <c r="TJJ14" s="76"/>
      <c r="TJZ14" s="76"/>
      <c r="TKP14" s="76"/>
      <c r="TLF14" s="76"/>
      <c r="TLV14" s="76"/>
      <c r="TML14" s="76"/>
      <c r="TNB14" s="76"/>
      <c r="TNR14" s="76"/>
      <c r="TOH14" s="76"/>
      <c r="TOX14" s="76"/>
      <c r="TPN14" s="76"/>
      <c r="TQD14" s="76"/>
      <c r="TQT14" s="76"/>
      <c r="TRJ14" s="76"/>
      <c r="TRZ14" s="76"/>
      <c r="TSP14" s="76"/>
      <c r="TTF14" s="76"/>
      <c r="TTV14" s="76"/>
      <c r="TUL14" s="76"/>
      <c r="TVB14" s="76"/>
      <c r="TVR14" s="76"/>
      <c r="TWH14" s="76"/>
      <c r="TWX14" s="76"/>
      <c r="TXN14" s="76"/>
      <c r="TYD14" s="76"/>
      <c r="TYT14" s="76"/>
      <c r="TZJ14" s="76"/>
      <c r="TZZ14" s="76"/>
      <c r="UAP14" s="76"/>
      <c r="UBF14" s="76"/>
      <c r="UBV14" s="76"/>
      <c r="UCL14" s="76"/>
      <c r="UDB14" s="76"/>
      <c r="UDR14" s="76"/>
      <c r="UEH14" s="76"/>
      <c r="UEX14" s="76"/>
      <c r="UFN14" s="76"/>
      <c r="UGD14" s="76"/>
      <c r="UGT14" s="76"/>
      <c r="UHJ14" s="76"/>
      <c r="UHZ14" s="76"/>
      <c r="UIP14" s="76"/>
      <c r="UJF14" s="76"/>
      <c r="UJV14" s="76"/>
      <c r="UKL14" s="76"/>
      <c r="ULB14" s="76"/>
      <c r="ULR14" s="76"/>
      <c r="UMH14" s="76"/>
      <c r="UMX14" s="76"/>
      <c r="UNN14" s="76"/>
      <c r="UOD14" s="76"/>
      <c r="UOT14" s="76"/>
      <c r="UPJ14" s="76"/>
      <c r="UPZ14" s="76"/>
      <c r="UQP14" s="76"/>
      <c r="URF14" s="76"/>
      <c r="URV14" s="76"/>
      <c r="USL14" s="76"/>
      <c r="UTB14" s="76"/>
      <c r="UTR14" s="76"/>
      <c r="UUH14" s="76"/>
      <c r="UUX14" s="76"/>
      <c r="UVN14" s="76"/>
      <c r="UWD14" s="76"/>
      <c r="UWT14" s="76"/>
      <c r="UXJ14" s="76"/>
      <c r="UXZ14" s="76"/>
      <c r="UYP14" s="76"/>
      <c r="UZF14" s="76"/>
      <c r="UZV14" s="76"/>
      <c r="VAL14" s="76"/>
      <c r="VBB14" s="76"/>
      <c r="VBR14" s="76"/>
      <c r="VCH14" s="76"/>
      <c r="VCX14" s="76"/>
      <c r="VDN14" s="76"/>
      <c r="VED14" s="76"/>
      <c r="VET14" s="76"/>
      <c r="VFJ14" s="76"/>
      <c r="VFZ14" s="76"/>
      <c r="VGP14" s="76"/>
      <c r="VHF14" s="76"/>
      <c r="VHV14" s="76"/>
      <c r="VIL14" s="76"/>
      <c r="VJB14" s="76"/>
      <c r="VJR14" s="76"/>
      <c r="VKH14" s="76"/>
      <c r="VKX14" s="76"/>
      <c r="VLN14" s="76"/>
      <c r="VMD14" s="76"/>
      <c r="VMT14" s="76"/>
      <c r="VNJ14" s="76"/>
      <c r="VNZ14" s="76"/>
      <c r="VOP14" s="76"/>
      <c r="VPF14" s="76"/>
      <c r="VPV14" s="76"/>
      <c r="VQL14" s="76"/>
      <c r="VRB14" s="76"/>
      <c r="VRR14" s="76"/>
      <c r="VSH14" s="76"/>
      <c r="VSX14" s="76"/>
      <c r="VTN14" s="76"/>
      <c r="VUD14" s="76"/>
      <c r="VUT14" s="76"/>
      <c r="VVJ14" s="76"/>
      <c r="VVZ14" s="76"/>
      <c r="VWP14" s="76"/>
      <c r="VXF14" s="76"/>
      <c r="VXV14" s="76"/>
      <c r="VYL14" s="76"/>
      <c r="VZB14" s="76"/>
      <c r="VZR14" s="76"/>
      <c r="WAH14" s="76"/>
      <c r="WAX14" s="76"/>
      <c r="WBN14" s="76"/>
      <c r="WCD14" s="76"/>
      <c r="WCT14" s="76"/>
      <c r="WDJ14" s="76"/>
      <c r="WDZ14" s="76"/>
      <c r="WEP14" s="76"/>
      <c r="WFF14" s="76"/>
      <c r="WFV14" s="76"/>
      <c r="WGL14" s="76"/>
      <c r="WHB14" s="76"/>
      <c r="WHR14" s="76"/>
      <c r="WIH14" s="76"/>
      <c r="WIX14" s="76"/>
      <c r="WJN14" s="76"/>
      <c r="WKD14" s="76"/>
      <c r="WKT14" s="76"/>
      <c r="WLJ14" s="76"/>
      <c r="WLZ14" s="76"/>
      <c r="WMP14" s="76"/>
      <c r="WNF14" s="76"/>
      <c r="WNV14" s="76"/>
      <c r="WOL14" s="76"/>
      <c r="WPB14" s="76"/>
      <c r="WPR14" s="76"/>
      <c r="WQH14" s="76"/>
      <c r="WQX14" s="76"/>
      <c r="WRN14" s="76"/>
      <c r="WSD14" s="76"/>
      <c r="WST14" s="76"/>
      <c r="WTJ14" s="76"/>
      <c r="WTZ14" s="76"/>
      <c r="WUP14" s="76"/>
      <c r="WVF14" s="76"/>
      <c r="WVV14" s="76"/>
      <c r="WWL14" s="76"/>
      <c r="WXB14" s="76"/>
      <c r="WXR14" s="76"/>
      <c r="WYH14" s="76"/>
      <c r="WYX14" s="76"/>
      <c r="WZN14" s="76"/>
      <c r="XAD14" s="76"/>
      <c r="XAT14" s="76"/>
      <c r="XBJ14" s="76"/>
      <c r="XBZ14" s="76"/>
      <c r="XCP14" s="76"/>
      <c r="XDF14" s="76"/>
      <c r="XDV14" s="76"/>
    </row>
    <row r="15" spans="1:16365" s="1" customFormat="1">
      <c r="A15" s="77" t="s">
        <v>35</v>
      </c>
      <c r="B15" s="74">
        <f>ONSV_2019!AI14*DEN!J13</f>
        <v>41684</v>
      </c>
      <c r="C15" s="74">
        <f>ONSV_2020!AI14*DEN!J48</f>
        <v>43757</v>
      </c>
      <c r="D15" s="74">
        <f>ONSV_2021!AI14*DEN!J83</f>
        <v>46788</v>
      </c>
      <c r="E15" s="74">
        <f>ONSV_2022!AI14*DEN!J118</f>
        <v>50436</v>
      </c>
      <c r="F15" s="80" t="e">
        <f>DEN!$I153*#REF!</f>
        <v>#REF!</v>
      </c>
      <c r="H15" s="140"/>
      <c r="I15" s="140"/>
      <c r="K15" s="140"/>
      <c r="L15" s="140"/>
      <c r="N15" s="140"/>
    </row>
    <row r="16" spans="1:16365" s="1" customFormat="1">
      <c r="A16" s="77" t="s">
        <v>31</v>
      </c>
      <c r="B16" s="74">
        <f>ONSV_2019!AI15*DEN!J14</f>
        <v>199330</v>
      </c>
      <c r="C16" s="74">
        <f>ONSV_2020!AI15*DEN!J49</f>
        <v>212073</v>
      </c>
      <c r="D16" s="74">
        <f>ONSV_2021!AI15*DEN!J84</f>
        <v>226568</v>
      </c>
      <c r="E16" s="74">
        <f>ONSV_2022!AI15*DEN!J119</f>
        <v>243889</v>
      </c>
      <c r="F16" s="80" t="e">
        <f>DEN!$I154*#REF!</f>
        <v>#REF!</v>
      </c>
      <c r="H16" s="140"/>
      <c r="I16" s="140"/>
      <c r="K16" s="140"/>
      <c r="L16" s="140"/>
      <c r="N16" s="140"/>
    </row>
    <row r="17" spans="1:16365" s="1" customFormat="1">
      <c r="A17" s="77" t="s">
        <v>27</v>
      </c>
      <c r="B17" s="74">
        <f>ONSV_2019!AI16*DEN!J15</f>
        <v>171150</v>
      </c>
      <c r="C17" s="74">
        <f>ONSV_2020!AI16*DEN!J50</f>
        <v>179627</v>
      </c>
      <c r="D17" s="74">
        <f>ONSV_2021!AI16*DEN!J85</f>
        <v>190275</v>
      </c>
      <c r="E17" s="74">
        <f>ONSV_2022!AI16*DEN!J120</f>
        <v>201676</v>
      </c>
      <c r="F17" s="80" t="e">
        <f>DEN!$I155*#REF!</f>
        <v>#REF!</v>
      </c>
      <c r="H17" s="140"/>
      <c r="I17" s="140"/>
      <c r="K17" s="140"/>
      <c r="L17" s="140"/>
      <c r="N17" s="140"/>
    </row>
    <row r="18" spans="1:16365" s="1" customFormat="1">
      <c r="A18" s="77" t="s">
        <v>33</v>
      </c>
      <c r="B18" s="74">
        <f>ONSV_2019!AI17*DEN!J16</f>
        <v>163753</v>
      </c>
      <c r="C18" s="74">
        <f>ONSV_2020!AI17*DEN!J51</f>
        <v>171817</v>
      </c>
      <c r="D18" s="74">
        <f>ONSV_2021!AI17*DEN!J86</f>
        <v>182252</v>
      </c>
      <c r="E18" s="74">
        <f>ONSV_2022!AI17*DEN!J121</f>
        <v>194270</v>
      </c>
      <c r="F18" s="80" t="e">
        <f>DEN!$I156*#REF!</f>
        <v>#REF!</v>
      </c>
      <c r="H18" s="140"/>
      <c r="I18" s="140"/>
      <c r="K18" s="140"/>
      <c r="L18" s="140"/>
      <c r="N18" s="140"/>
    </row>
    <row r="19" spans="1:16365" s="1" customFormat="1">
      <c r="A19" s="77" t="s">
        <v>34</v>
      </c>
      <c r="B19" s="74">
        <f>ONSV_2019!AI18*DEN!J17</f>
        <v>69503</v>
      </c>
      <c r="C19" s="74">
        <f>ONSV_2020!AI18*DEN!J52</f>
        <v>72554</v>
      </c>
      <c r="D19" s="74">
        <f>ONSV_2021!AI18*DEN!J87</f>
        <v>76523</v>
      </c>
      <c r="E19" s="74">
        <f>ONSV_2022!AI18*DEN!J122</f>
        <v>81286</v>
      </c>
      <c r="F19" s="80" t="e">
        <f>DEN!$I157*#REF!</f>
        <v>#REF!</v>
      </c>
      <c r="H19" s="140"/>
      <c r="I19" s="140"/>
      <c r="K19" s="140"/>
      <c r="L19" s="140"/>
      <c r="N19" s="140"/>
    </row>
    <row r="20" spans="1:16365" s="1" customFormat="1">
      <c r="A20" s="77" t="s">
        <v>30</v>
      </c>
      <c r="B20" s="74">
        <f>ONSV_2019!AI19*DEN!J18</f>
        <v>112552</v>
      </c>
      <c r="C20" s="74">
        <f>ONSV_2020!AI19*DEN!J53</f>
        <v>118446</v>
      </c>
      <c r="D20" s="74">
        <f>ONSV_2021!AI19*DEN!J88</f>
        <v>126962</v>
      </c>
      <c r="E20" s="74">
        <f>ONSV_2022!AI19*DEN!J123</f>
        <v>137164</v>
      </c>
      <c r="F20" s="80" t="e">
        <f>DEN!$I158*#REF!</f>
        <v>#REF!</v>
      </c>
      <c r="H20" s="140"/>
      <c r="I20" s="140"/>
      <c r="K20" s="140"/>
      <c r="L20" s="140"/>
      <c r="N20" s="140"/>
    </row>
    <row r="21" spans="1:16365" s="1" customFormat="1">
      <c r="A21" s="77" t="s">
        <v>36</v>
      </c>
      <c r="B21" s="74">
        <f>ONSV_2019!AI20*DEN!J19</f>
        <v>101179</v>
      </c>
      <c r="C21" s="74">
        <f>ONSV_2020!AI20*DEN!J54</f>
        <v>104445</v>
      </c>
      <c r="D21" s="74">
        <f>ONSV_2021!AI20*DEN!J89</f>
        <v>108930</v>
      </c>
      <c r="E21" s="74">
        <f>ONSV_2022!AI20*DEN!J124</f>
        <v>113503</v>
      </c>
      <c r="F21" s="80" t="e">
        <f>DEN!$I159*#REF!</f>
        <v>#REF!</v>
      </c>
      <c r="H21" s="140"/>
      <c r="I21" s="140"/>
      <c r="K21" s="140"/>
      <c r="L21" s="140"/>
      <c r="N21" s="140"/>
    </row>
    <row r="22" spans="1:16365" s="1" customFormat="1">
      <c r="A22" s="77" t="s">
        <v>21</v>
      </c>
      <c r="B22" s="74">
        <f>ONSV_2019!AI21*DEN!J20</f>
        <v>63482</v>
      </c>
      <c r="C22" s="74">
        <f>ONSV_2020!AI21*DEN!J55</f>
        <v>66249</v>
      </c>
      <c r="D22" s="74">
        <f>ONSV_2021!AI21*DEN!J90</f>
        <v>69602</v>
      </c>
      <c r="E22" s="74">
        <f>ONSV_2022!AI21*DEN!J125</f>
        <v>73909</v>
      </c>
      <c r="F22" s="80" t="e">
        <f>DEN!$I160*#REF!</f>
        <v>#REF!</v>
      </c>
      <c r="H22" s="140"/>
      <c r="I22" s="140"/>
      <c r="K22" s="140"/>
      <c r="L22" s="140"/>
      <c r="N22" s="140"/>
    </row>
    <row r="23" spans="1:16365" s="25" customFormat="1">
      <c r="A23" s="77" t="s">
        <v>32</v>
      </c>
      <c r="B23" s="74">
        <f>ONSV_2019!AI22*DEN!J21</f>
        <v>45480</v>
      </c>
      <c r="C23" s="74">
        <f>ONSV_2020!AI22*DEN!J56</f>
        <v>48364</v>
      </c>
      <c r="D23" s="74">
        <f>ONSV_2021!AI22*DEN!J91</f>
        <v>51937</v>
      </c>
      <c r="E23" s="74">
        <f>ONSV_2022!AI22*DEN!J126</f>
        <v>56400</v>
      </c>
      <c r="F23" s="80" t="e">
        <f>DEN!$I161*#REF!</f>
        <v>#REF!</v>
      </c>
      <c r="G23" s="1"/>
      <c r="H23" s="140"/>
      <c r="I23" s="140"/>
      <c r="J23" s="1"/>
      <c r="K23" s="140"/>
      <c r="L23" s="140"/>
      <c r="M23" s="1"/>
      <c r="N23" s="140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24"/>
      <c r="DA23" s="124"/>
      <c r="DB23" s="82"/>
      <c r="DC23" s="80"/>
      <c r="DD23" s="80"/>
      <c r="DE23" s="82"/>
      <c r="DF23" s="77"/>
      <c r="DG23" s="124"/>
      <c r="DH23" s="124"/>
      <c r="DI23" s="82"/>
      <c r="DJ23" s="124"/>
      <c r="DK23" s="124"/>
      <c r="DL23" s="82"/>
      <c r="DM23" s="124"/>
      <c r="DN23" s="124"/>
      <c r="DO23" s="82"/>
      <c r="DP23" s="124"/>
      <c r="DQ23" s="124"/>
      <c r="DR23" s="82"/>
      <c r="DS23" s="80"/>
      <c r="DT23" s="80"/>
      <c r="DU23" s="82"/>
      <c r="DV23" s="77"/>
      <c r="DW23" s="124"/>
      <c r="DX23" s="124"/>
      <c r="DY23" s="82"/>
      <c r="DZ23" s="124"/>
      <c r="EA23" s="124"/>
      <c r="EB23" s="82"/>
      <c r="EC23" s="124"/>
      <c r="ED23" s="124"/>
      <c r="EE23" s="82"/>
      <c r="EF23" s="124"/>
      <c r="EG23" s="124"/>
      <c r="EH23" s="82"/>
      <c r="EI23" s="80"/>
      <c r="EJ23" s="80"/>
      <c r="EK23" s="82"/>
      <c r="EL23" s="77"/>
      <c r="EM23" s="124"/>
      <c r="EN23" s="124"/>
      <c r="EO23" s="82"/>
      <c r="EP23" s="124"/>
      <c r="EQ23" s="124"/>
      <c r="ER23" s="82"/>
      <c r="ES23" s="124"/>
      <c r="ET23" s="124"/>
      <c r="EU23" s="82"/>
      <c r="EV23" s="124"/>
      <c r="EW23" s="124"/>
      <c r="EX23" s="82"/>
      <c r="EY23" s="80"/>
      <c r="EZ23" s="80"/>
      <c r="FA23" s="82"/>
      <c r="FB23" s="77"/>
      <c r="FC23" s="124"/>
      <c r="FD23" s="124"/>
      <c r="FE23" s="82"/>
      <c r="FF23" s="124"/>
      <c r="FG23" s="124"/>
      <c r="FH23" s="82"/>
      <c r="FI23" s="124"/>
      <c r="FJ23" s="124"/>
      <c r="FK23" s="82"/>
      <c r="FL23" s="124"/>
      <c r="FM23" s="124"/>
      <c r="FN23" s="82"/>
      <c r="FO23" s="80"/>
      <c r="FP23" s="80"/>
      <c r="FQ23" s="85"/>
      <c r="FR23" s="77"/>
      <c r="FS23" s="74"/>
      <c r="FT23" s="74"/>
      <c r="FU23" s="85"/>
      <c r="FV23" s="74"/>
      <c r="FW23" s="74"/>
      <c r="FX23" s="85"/>
      <c r="FY23" s="74"/>
      <c r="FZ23" s="74"/>
      <c r="GA23" s="85"/>
      <c r="GB23" s="74"/>
      <c r="GC23" s="74"/>
      <c r="GD23" s="85"/>
      <c r="GE23" s="80"/>
      <c r="GF23" s="80"/>
      <c r="GG23" s="85"/>
      <c r="GH23" s="77"/>
      <c r="GI23" s="74"/>
      <c r="GJ23" s="74"/>
      <c r="GK23" s="85"/>
      <c r="GL23" s="74"/>
      <c r="GM23" s="74"/>
      <c r="GN23" s="85"/>
      <c r="GO23" s="74"/>
      <c r="GP23" s="74"/>
      <c r="GQ23" s="85"/>
      <c r="GR23" s="74"/>
      <c r="GS23" s="74"/>
      <c r="GT23" s="85"/>
      <c r="GU23" s="80"/>
      <c r="GV23" s="80"/>
      <c r="GW23" s="85"/>
      <c r="GX23" s="77"/>
      <c r="GY23" s="74"/>
      <c r="GZ23" s="74"/>
      <c r="HA23" s="85"/>
      <c r="HB23" s="74"/>
      <c r="HC23" s="74"/>
      <c r="HD23" s="85"/>
      <c r="HE23" s="74"/>
      <c r="HF23" s="74"/>
      <c r="HG23" s="85"/>
      <c r="HH23" s="74"/>
      <c r="HI23" s="74"/>
      <c r="HJ23" s="85"/>
      <c r="HK23" s="80"/>
      <c r="HL23" s="80"/>
      <c r="HM23" s="85"/>
      <c r="HN23" s="77"/>
      <c r="HO23" s="74"/>
      <c r="HP23" s="74"/>
      <c r="HQ23" s="85"/>
      <c r="HR23" s="74"/>
      <c r="HS23" s="74"/>
      <c r="HT23" s="85"/>
      <c r="HU23" s="74"/>
      <c r="HV23" s="74"/>
      <c r="HW23" s="85"/>
      <c r="HX23" s="74"/>
      <c r="HY23" s="74"/>
      <c r="HZ23" s="85"/>
      <c r="IA23" s="80"/>
      <c r="IB23" s="80"/>
      <c r="IC23" s="85"/>
      <c r="ID23" s="77"/>
      <c r="IE23" s="74"/>
      <c r="IF23" s="74"/>
      <c r="IG23" s="85"/>
      <c r="IH23" s="74"/>
      <c r="II23" s="74"/>
      <c r="IJ23" s="85"/>
      <c r="IK23" s="74"/>
      <c r="IL23" s="74"/>
      <c r="IM23" s="85"/>
      <c r="IN23" s="74"/>
      <c r="IO23" s="74"/>
      <c r="IP23" s="85"/>
      <c r="IQ23" s="80"/>
      <c r="IR23" s="80"/>
      <c r="IS23" s="85"/>
      <c r="IT23" s="77"/>
      <c r="IU23" s="74"/>
      <c r="IV23" s="74"/>
      <c r="IW23" s="85"/>
      <c r="IX23" s="74"/>
      <c r="IY23" s="74"/>
      <c r="IZ23" s="85"/>
      <c r="JA23" s="74"/>
      <c r="JB23" s="74"/>
      <c r="JC23" s="85"/>
      <c r="JD23" s="74"/>
      <c r="JE23" s="74"/>
      <c r="JF23" s="85"/>
      <c r="JG23" s="80"/>
      <c r="JH23" s="80"/>
      <c r="JI23" s="85"/>
      <c r="JJ23" s="77"/>
      <c r="JK23" s="74"/>
      <c r="JL23" s="74"/>
      <c r="JM23" s="85"/>
      <c r="JN23" s="74"/>
      <c r="JO23" s="74"/>
      <c r="JP23" s="85"/>
      <c r="JQ23" s="74"/>
      <c r="JR23" s="74"/>
      <c r="JS23" s="85"/>
      <c r="JT23" s="74"/>
      <c r="JU23" s="74"/>
      <c r="JV23" s="85"/>
      <c r="JW23" s="80"/>
      <c r="JX23" s="80"/>
      <c r="JY23" s="85"/>
      <c r="JZ23" s="77"/>
      <c r="KA23" s="74"/>
      <c r="KB23" s="74"/>
      <c r="KC23" s="85"/>
      <c r="KD23" s="74"/>
      <c r="KE23" s="74"/>
      <c r="KF23" s="85"/>
      <c r="KG23" s="74"/>
      <c r="KH23" s="74"/>
      <c r="KI23" s="85"/>
      <c r="KJ23" s="74"/>
      <c r="KK23" s="74"/>
      <c r="KL23" s="85"/>
      <c r="KM23" s="80"/>
      <c r="KN23" s="80"/>
      <c r="KO23" s="85"/>
      <c r="KP23" s="77"/>
      <c r="KQ23" s="74"/>
      <c r="KR23" s="74"/>
      <c r="KS23" s="85"/>
      <c r="KT23" s="74"/>
      <c r="KU23" s="74"/>
      <c r="KV23" s="85"/>
      <c r="KW23" s="74"/>
      <c r="KX23" s="74"/>
      <c r="KY23" s="85"/>
      <c r="KZ23" s="74"/>
      <c r="LA23" s="74"/>
      <c r="LB23" s="85"/>
      <c r="LC23" s="80"/>
      <c r="LD23" s="80"/>
      <c r="LE23" s="85"/>
      <c r="LF23" s="77"/>
      <c r="LG23" s="74"/>
      <c r="LH23" s="74"/>
      <c r="LI23" s="85"/>
      <c r="LJ23" s="74"/>
      <c r="LK23" s="74"/>
      <c r="LL23" s="85"/>
      <c r="LM23" s="74"/>
      <c r="LN23" s="74"/>
      <c r="LO23" s="85"/>
      <c r="LP23" s="74"/>
      <c r="LQ23" s="74"/>
      <c r="LR23" s="85"/>
      <c r="LS23" s="80"/>
      <c r="LT23" s="80"/>
      <c r="LU23" s="85"/>
      <c r="LV23" s="77"/>
      <c r="LW23" s="74"/>
      <c r="LX23" s="74"/>
      <c r="LY23" s="85"/>
      <c r="LZ23" s="74"/>
      <c r="MA23" s="74"/>
      <c r="MB23" s="85"/>
      <c r="MC23" s="74"/>
      <c r="MD23" s="74"/>
      <c r="ME23" s="85"/>
      <c r="MF23" s="74"/>
      <c r="MG23" s="74"/>
      <c r="MH23" s="85"/>
      <c r="MI23" s="80"/>
      <c r="MJ23" s="80"/>
      <c r="MK23" s="85"/>
      <c r="ML23" s="77"/>
      <c r="MM23" s="74"/>
      <c r="MN23" s="74"/>
      <c r="MO23" s="85"/>
      <c r="MP23" s="74"/>
      <c r="MQ23" s="74"/>
      <c r="MR23" s="85"/>
      <c r="MS23" s="74"/>
      <c r="MT23" s="74"/>
      <c r="MU23" s="85"/>
      <c r="MV23" s="74"/>
      <c r="MW23" s="74"/>
      <c r="MX23" s="85"/>
      <c r="MY23" s="80"/>
      <c r="MZ23" s="80"/>
      <c r="NA23" s="85"/>
      <c r="NB23" s="77"/>
      <c r="NC23" s="74"/>
      <c r="ND23" s="74"/>
      <c r="NE23" s="85"/>
      <c r="NF23" s="74"/>
      <c r="NG23" s="74"/>
      <c r="NH23" s="85"/>
      <c r="NI23" s="74"/>
      <c r="NJ23" s="74"/>
      <c r="NK23" s="85"/>
      <c r="NL23" s="74"/>
      <c r="NM23" s="74"/>
      <c r="NN23" s="85"/>
      <c r="NO23" s="80"/>
      <c r="NP23" s="80"/>
      <c r="NQ23" s="85"/>
      <c r="NR23" s="77"/>
      <c r="NS23" s="74"/>
      <c r="NT23" s="74"/>
      <c r="NU23" s="85"/>
      <c r="NV23" s="74"/>
      <c r="NW23" s="74"/>
      <c r="NX23" s="85"/>
      <c r="NY23" s="74"/>
      <c r="NZ23" s="74"/>
      <c r="OA23" s="85"/>
      <c r="OB23" s="74"/>
      <c r="OC23" s="74"/>
      <c r="OD23" s="85"/>
      <c r="OE23" s="80"/>
      <c r="OF23" s="80"/>
      <c r="OG23" s="85"/>
      <c r="OH23" s="77"/>
      <c r="OI23" s="74"/>
      <c r="OJ23" s="74"/>
      <c r="OK23" s="85"/>
      <c r="OL23" s="74"/>
      <c r="OM23" s="74"/>
      <c r="ON23" s="85"/>
      <c r="OO23" s="74"/>
      <c r="OP23" s="74"/>
      <c r="OQ23" s="85"/>
      <c r="OR23" s="74"/>
      <c r="OS23" s="74"/>
      <c r="OT23" s="85"/>
      <c r="OU23" s="80"/>
      <c r="OV23" s="80"/>
      <c r="OW23" s="85"/>
      <c r="OX23" s="77"/>
      <c r="OY23" s="74"/>
      <c r="OZ23" s="74"/>
      <c r="PA23" s="85"/>
      <c r="PB23" s="74"/>
      <c r="PC23" s="74"/>
      <c r="PD23" s="85"/>
      <c r="PE23" s="74"/>
      <c r="PF23" s="74"/>
      <c r="PG23" s="85"/>
      <c r="PH23" s="74"/>
      <c r="PI23" s="74"/>
      <c r="PJ23" s="85"/>
      <c r="PK23" s="80"/>
      <c r="PL23" s="80"/>
      <c r="PM23" s="85"/>
      <c r="PN23" s="77"/>
      <c r="PO23" s="74"/>
      <c r="PP23" s="74"/>
      <c r="PQ23" s="85"/>
      <c r="PR23" s="74"/>
      <c r="PS23" s="74"/>
      <c r="PT23" s="85"/>
      <c r="PU23" s="74"/>
      <c r="PV23" s="74"/>
      <c r="PW23" s="85"/>
      <c r="PX23" s="74"/>
      <c r="PY23" s="74"/>
      <c r="PZ23" s="85"/>
      <c r="QA23" s="80"/>
      <c r="QB23" s="80"/>
      <c r="QC23" s="85"/>
      <c r="QD23" s="77"/>
      <c r="QE23" s="74"/>
      <c r="QF23" s="74"/>
      <c r="QG23" s="85"/>
      <c r="QH23" s="74"/>
      <c r="QI23" s="74"/>
      <c r="QJ23" s="85"/>
      <c r="QK23" s="74"/>
      <c r="QL23" s="74"/>
      <c r="QM23" s="85"/>
      <c r="QN23" s="74"/>
      <c r="QO23" s="74"/>
      <c r="QP23" s="85"/>
      <c r="QQ23" s="80"/>
      <c r="QR23" s="80"/>
      <c r="QS23" s="85"/>
      <c r="QT23" s="77"/>
      <c r="QU23" s="74"/>
      <c r="QV23" s="74"/>
      <c r="QW23" s="85"/>
      <c r="QX23" s="74"/>
      <c r="QY23" s="74"/>
      <c r="QZ23" s="85"/>
      <c r="RA23" s="74"/>
      <c r="RB23" s="74"/>
      <c r="RC23" s="85"/>
      <c r="RD23" s="74"/>
      <c r="RE23" s="74"/>
      <c r="RF23" s="85"/>
      <c r="RG23" s="80"/>
      <c r="RH23" s="80"/>
      <c r="RI23" s="85"/>
      <c r="RJ23" s="77"/>
      <c r="RK23" s="74"/>
      <c r="RL23" s="74"/>
      <c r="RM23" s="85"/>
      <c r="RN23" s="74"/>
      <c r="RO23" s="74"/>
      <c r="RP23" s="85"/>
      <c r="RQ23" s="74"/>
      <c r="RR23" s="74"/>
      <c r="RS23" s="85"/>
      <c r="RT23" s="74"/>
      <c r="RU23" s="74"/>
      <c r="RV23" s="85"/>
      <c r="RW23" s="80"/>
      <c r="RX23" s="80"/>
      <c r="RY23" s="85"/>
      <c r="RZ23" s="77"/>
      <c r="SA23" s="74"/>
      <c r="SB23" s="74"/>
      <c r="SC23" s="85"/>
      <c r="SD23" s="74"/>
      <c r="SE23" s="74"/>
      <c r="SF23" s="85"/>
      <c r="SG23" s="74"/>
      <c r="SH23" s="74"/>
      <c r="SI23" s="85"/>
      <c r="SJ23" s="74"/>
      <c r="SK23" s="74"/>
      <c r="SL23" s="85"/>
      <c r="SM23" s="80"/>
      <c r="SN23" s="80"/>
      <c r="SO23" s="85"/>
      <c r="SP23" s="77"/>
      <c r="SQ23" s="74"/>
      <c r="SR23" s="74"/>
      <c r="SS23" s="85"/>
      <c r="ST23" s="74"/>
      <c r="SU23" s="74"/>
      <c r="SV23" s="85"/>
      <c r="SW23" s="74"/>
      <c r="SX23" s="74"/>
      <c r="SY23" s="85"/>
      <c r="SZ23" s="74"/>
      <c r="TA23" s="74"/>
      <c r="TB23" s="85"/>
      <c r="TC23" s="80"/>
      <c r="TD23" s="80"/>
      <c r="TE23" s="85"/>
      <c r="TF23" s="77"/>
      <c r="TG23" s="74"/>
      <c r="TH23" s="74"/>
      <c r="TI23" s="85"/>
      <c r="TJ23" s="74"/>
      <c r="TK23" s="74"/>
      <c r="TL23" s="85"/>
      <c r="TM23" s="74"/>
      <c r="TN23" s="74"/>
      <c r="TO23" s="85"/>
      <c r="TP23" s="74"/>
      <c r="TQ23" s="74"/>
      <c r="TR23" s="85"/>
      <c r="TS23" s="80"/>
      <c r="TT23" s="80"/>
      <c r="TU23" s="85"/>
      <c r="TV23" s="77"/>
      <c r="TW23" s="74"/>
      <c r="TX23" s="74"/>
      <c r="TY23" s="85"/>
      <c r="TZ23" s="74"/>
      <c r="UA23" s="74"/>
      <c r="UB23" s="85"/>
      <c r="UC23" s="74"/>
      <c r="UD23" s="74"/>
      <c r="UE23" s="85"/>
      <c r="UF23" s="74"/>
      <c r="UG23" s="74"/>
      <c r="UH23" s="85"/>
      <c r="UI23" s="80"/>
      <c r="UJ23" s="80"/>
      <c r="UK23" s="85"/>
      <c r="UL23" s="77"/>
      <c r="UM23" s="74"/>
      <c r="UN23" s="74"/>
      <c r="UO23" s="85"/>
      <c r="UP23" s="74"/>
      <c r="UQ23" s="74"/>
      <c r="UR23" s="85"/>
      <c r="US23" s="74"/>
      <c r="UT23" s="74"/>
      <c r="UU23" s="85"/>
      <c r="UV23" s="74"/>
      <c r="UW23" s="74"/>
      <c r="UX23" s="85"/>
      <c r="UY23" s="80"/>
      <c r="UZ23" s="80"/>
      <c r="VA23" s="85"/>
      <c r="VB23" s="77"/>
      <c r="VC23" s="74"/>
      <c r="VD23" s="74"/>
      <c r="VE23" s="85"/>
      <c r="VF23" s="74"/>
      <c r="VG23" s="74"/>
      <c r="VH23" s="85"/>
      <c r="VI23" s="74"/>
      <c r="VJ23" s="74"/>
      <c r="VK23" s="85"/>
      <c r="VL23" s="74"/>
      <c r="VM23" s="74"/>
      <c r="VN23" s="85"/>
      <c r="VO23" s="80"/>
      <c r="VP23" s="80"/>
      <c r="VQ23" s="85"/>
      <c r="VR23" s="77"/>
      <c r="VS23" s="74"/>
      <c r="VT23" s="74"/>
      <c r="VU23" s="85"/>
      <c r="VV23" s="74"/>
      <c r="VW23" s="74"/>
      <c r="VX23" s="85"/>
      <c r="VY23" s="74"/>
      <c r="VZ23" s="74"/>
      <c r="WA23" s="85"/>
      <c r="WB23" s="74"/>
      <c r="WC23" s="74"/>
      <c r="WD23" s="85"/>
      <c r="WE23" s="80"/>
      <c r="WF23" s="80"/>
      <c r="WG23" s="85"/>
      <c r="WH23" s="77"/>
      <c r="WI23" s="74"/>
      <c r="WJ23" s="74"/>
      <c r="WK23" s="85"/>
      <c r="WL23" s="74"/>
      <c r="WM23" s="74"/>
      <c r="WN23" s="85"/>
      <c r="WO23" s="74"/>
      <c r="WP23" s="74"/>
      <c r="WQ23" s="85"/>
      <c r="WR23" s="74"/>
      <c r="WS23" s="74"/>
      <c r="WT23" s="85"/>
      <c r="WU23" s="80"/>
      <c r="WV23" s="80"/>
      <c r="WW23" s="85"/>
      <c r="WX23" s="77"/>
      <c r="WY23" s="74"/>
      <c r="WZ23" s="74"/>
      <c r="XA23" s="85"/>
      <c r="XB23" s="74"/>
      <c r="XC23" s="74"/>
      <c r="XD23" s="85"/>
      <c r="XE23" s="74"/>
      <c r="XF23" s="74"/>
      <c r="XG23" s="85"/>
      <c r="XH23" s="74"/>
      <c r="XI23" s="74"/>
      <c r="XJ23" s="85"/>
      <c r="XK23" s="80"/>
      <c r="XL23" s="80"/>
      <c r="XM23" s="85"/>
      <c r="XN23" s="77"/>
      <c r="XO23" s="74"/>
      <c r="XP23" s="74"/>
      <c r="XQ23" s="85"/>
      <c r="XR23" s="74"/>
      <c r="XS23" s="74"/>
      <c r="XT23" s="85"/>
      <c r="XU23" s="74"/>
      <c r="XV23" s="74"/>
      <c r="XW23" s="85"/>
      <c r="XX23" s="74"/>
      <c r="XY23" s="74"/>
      <c r="XZ23" s="85"/>
      <c r="YA23" s="80"/>
      <c r="YB23" s="80"/>
      <c r="YC23" s="85"/>
      <c r="YD23" s="77"/>
      <c r="YE23" s="74"/>
      <c r="YF23" s="74"/>
      <c r="YG23" s="85"/>
      <c r="YH23" s="74"/>
      <c r="YI23" s="74"/>
      <c r="YJ23" s="85"/>
      <c r="YK23" s="74"/>
      <c r="YL23" s="74"/>
      <c r="YM23" s="85"/>
      <c r="YN23" s="74"/>
      <c r="YO23" s="74"/>
      <c r="YP23" s="85"/>
      <c r="YQ23" s="80"/>
      <c r="YR23" s="80"/>
      <c r="YS23" s="85"/>
      <c r="YT23" s="77"/>
      <c r="YU23" s="74"/>
      <c r="YV23" s="74"/>
      <c r="YW23" s="85"/>
      <c r="YX23" s="74"/>
      <c r="YY23" s="74"/>
      <c r="YZ23" s="85"/>
      <c r="ZA23" s="74"/>
      <c r="ZB23" s="74"/>
      <c r="ZC23" s="85"/>
      <c r="ZD23" s="74"/>
      <c r="ZE23" s="74"/>
      <c r="ZF23" s="85"/>
      <c r="ZG23" s="80"/>
      <c r="ZH23" s="80"/>
      <c r="ZI23" s="85"/>
      <c r="ZJ23" s="77"/>
      <c r="ZK23" s="74"/>
      <c r="ZL23" s="74"/>
      <c r="ZM23" s="85"/>
      <c r="ZN23" s="74"/>
      <c r="ZO23" s="74"/>
      <c r="ZP23" s="85"/>
      <c r="ZQ23" s="74"/>
      <c r="ZR23" s="74"/>
      <c r="ZS23" s="85"/>
      <c r="ZT23" s="74"/>
      <c r="ZU23" s="74"/>
      <c r="ZV23" s="85"/>
      <c r="ZW23" s="80"/>
      <c r="ZX23" s="80"/>
      <c r="ZY23" s="85"/>
      <c r="ZZ23" s="77"/>
      <c r="AAA23" s="74"/>
      <c r="AAB23" s="74"/>
      <c r="AAC23" s="85"/>
      <c r="AAD23" s="74"/>
      <c r="AAE23" s="74"/>
      <c r="AAF23" s="85"/>
      <c r="AAG23" s="74"/>
      <c r="AAH23" s="74"/>
      <c r="AAI23" s="85"/>
      <c r="AAJ23" s="74"/>
      <c r="AAK23" s="74"/>
      <c r="AAL23" s="85"/>
      <c r="AAM23" s="80"/>
      <c r="AAN23" s="80"/>
      <c r="AAO23" s="85"/>
      <c r="AAP23" s="77"/>
      <c r="AAQ23" s="74"/>
      <c r="AAR23" s="74"/>
      <c r="AAS23" s="85"/>
      <c r="AAT23" s="74"/>
      <c r="AAU23" s="74"/>
      <c r="AAV23" s="85"/>
      <c r="AAW23" s="74"/>
      <c r="AAX23" s="74"/>
      <c r="AAY23" s="85"/>
      <c r="AAZ23" s="74"/>
      <c r="ABA23" s="74"/>
      <c r="ABB23" s="85"/>
      <c r="ABC23" s="80"/>
      <c r="ABD23" s="80"/>
      <c r="ABE23" s="85"/>
      <c r="ABF23" s="77"/>
      <c r="ABG23" s="74"/>
      <c r="ABH23" s="74"/>
      <c r="ABI23" s="85"/>
      <c r="ABJ23" s="74"/>
      <c r="ABK23" s="74"/>
      <c r="ABL23" s="85"/>
      <c r="ABM23" s="74"/>
      <c r="ABN23" s="74"/>
      <c r="ABO23" s="85"/>
      <c r="ABP23" s="74"/>
      <c r="ABQ23" s="74"/>
      <c r="ABR23" s="85"/>
      <c r="ABS23" s="80"/>
      <c r="ABT23" s="80"/>
      <c r="ABU23" s="85"/>
      <c r="ABV23" s="77"/>
      <c r="ABW23" s="74"/>
      <c r="ABX23" s="74"/>
      <c r="ABY23" s="85"/>
      <c r="ABZ23" s="74"/>
      <c r="ACA23" s="74"/>
      <c r="ACB23" s="85"/>
      <c r="ACC23" s="74"/>
      <c r="ACD23" s="74"/>
      <c r="ACE23" s="85"/>
      <c r="ACF23" s="74"/>
      <c r="ACG23" s="74"/>
      <c r="ACH23" s="85"/>
      <c r="ACI23" s="80"/>
      <c r="ACJ23" s="80"/>
      <c r="ACK23" s="85"/>
      <c r="ACL23" s="77"/>
      <c r="ACM23" s="74"/>
      <c r="ACN23" s="74"/>
      <c r="ACO23" s="85"/>
      <c r="ACP23" s="74"/>
      <c r="ACQ23" s="74"/>
      <c r="ACR23" s="85"/>
      <c r="ACS23" s="74"/>
      <c r="ACT23" s="74"/>
      <c r="ACU23" s="85"/>
      <c r="ACV23" s="74"/>
      <c r="ACW23" s="74"/>
      <c r="ACX23" s="85"/>
      <c r="ACY23" s="80"/>
      <c r="ACZ23" s="80"/>
      <c r="ADA23" s="85"/>
      <c r="ADB23" s="77"/>
      <c r="ADC23" s="74"/>
      <c r="ADD23" s="74"/>
      <c r="ADE23" s="85"/>
      <c r="ADF23" s="74"/>
      <c r="ADG23" s="74"/>
      <c r="ADH23" s="85"/>
      <c r="ADI23" s="74"/>
      <c r="ADJ23" s="74"/>
      <c r="ADK23" s="85"/>
      <c r="ADL23" s="74"/>
      <c r="ADM23" s="74"/>
      <c r="ADN23" s="85"/>
      <c r="ADO23" s="80"/>
      <c r="ADP23" s="80"/>
      <c r="ADQ23" s="85"/>
      <c r="ADR23" s="77"/>
      <c r="ADS23" s="74"/>
      <c r="ADT23" s="74"/>
      <c r="ADU23" s="85"/>
      <c r="ADV23" s="74"/>
      <c r="ADW23" s="74"/>
      <c r="ADX23" s="85"/>
      <c r="ADY23" s="74"/>
      <c r="ADZ23" s="74"/>
      <c r="AEA23" s="85"/>
      <c r="AEB23" s="74"/>
      <c r="AEC23" s="74"/>
      <c r="AED23" s="85"/>
      <c r="AEE23" s="80"/>
      <c r="AEF23" s="80"/>
      <c r="AEG23" s="85"/>
      <c r="AEH23" s="77"/>
      <c r="AEI23" s="74"/>
      <c r="AEJ23" s="74"/>
      <c r="AEK23" s="85"/>
      <c r="AEL23" s="74"/>
      <c r="AEM23" s="74"/>
      <c r="AEN23" s="85"/>
      <c r="AEO23" s="74"/>
      <c r="AEP23" s="74"/>
      <c r="AEQ23" s="85"/>
      <c r="AER23" s="74"/>
      <c r="AES23" s="74"/>
      <c r="AET23" s="85"/>
      <c r="AEU23" s="80"/>
      <c r="AEV23" s="80"/>
      <c r="AEW23" s="85"/>
      <c r="AEX23" s="77"/>
      <c r="AEY23" s="74"/>
      <c r="AEZ23" s="74"/>
      <c r="AFA23" s="85"/>
      <c r="AFB23" s="74"/>
      <c r="AFC23" s="74"/>
      <c r="AFD23" s="85"/>
      <c r="AFE23" s="74"/>
      <c r="AFF23" s="74"/>
      <c r="AFG23" s="85"/>
      <c r="AFH23" s="74"/>
      <c r="AFI23" s="74"/>
      <c r="AFJ23" s="85"/>
      <c r="AFK23" s="80"/>
      <c r="AFL23" s="80"/>
      <c r="AFM23" s="85"/>
      <c r="AFN23" s="77"/>
      <c r="AFO23" s="74"/>
      <c r="AFP23" s="74"/>
      <c r="AFQ23" s="85"/>
      <c r="AFR23" s="74"/>
      <c r="AFS23" s="74"/>
      <c r="AFT23" s="85"/>
      <c r="AFU23" s="74"/>
      <c r="AFV23" s="74"/>
      <c r="AFW23" s="85"/>
      <c r="AFX23" s="74"/>
      <c r="AFY23" s="74"/>
      <c r="AFZ23" s="85"/>
      <c r="AGA23" s="80"/>
      <c r="AGB23" s="80"/>
      <c r="AGC23" s="85"/>
      <c r="AGD23" s="77"/>
      <c r="AGE23" s="74"/>
      <c r="AGF23" s="74"/>
      <c r="AGG23" s="85"/>
      <c r="AGH23" s="74"/>
      <c r="AGI23" s="74"/>
      <c r="AGJ23" s="85"/>
      <c r="AGK23" s="74"/>
      <c r="AGL23" s="74"/>
      <c r="AGM23" s="85"/>
      <c r="AGN23" s="74"/>
      <c r="AGO23" s="74"/>
      <c r="AGP23" s="85"/>
      <c r="AGQ23" s="80"/>
      <c r="AGR23" s="80"/>
      <c r="AGS23" s="85"/>
      <c r="AGT23" s="77"/>
      <c r="AGU23" s="74"/>
      <c r="AGV23" s="74"/>
      <c r="AGW23" s="85"/>
      <c r="AGX23" s="74"/>
      <c r="AGY23" s="74"/>
      <c r="AGZ23" s="85"/>
      <c r="AHA23" s="74"/>
      <c r="AHB23" s="74"/>
      <c r="AHC23" s="85"/>
      <c r="AHD23" s="74"/>
      <c r="AHE23" s="74"/>
      <c r="AHF23" s="85"/>
      <c r="AHG23" s="80"/>
      <c r="AHH23" s="80"/>
      <c r="AHI23" s="85"/>
      <c r="AHJ23" s="77"/>
      <c r="AHK23" s="74"/>
      <c r="AHL23" s="74"/>
      <c r="AHM23" s="85"/>
      <c r="AHN23" s="74"/>
      <c r="AHO23" s="74"/>
      <c r="AHP23" s="85"/>
      <c r="AHQ23" s="74"/>
      <c r="AHR23" s="74"/>
      <c r="AHS23" s="85"/>
      <c r="AHT23" s="74"/>
      <c r="AHU23" s="74"/>
      <c r="AHV23" s="85"/>
      <c r="AHW23" s="80"/>
      <c r="AHX23" s="80"/>
      <c r="AHY23" s="85"/>
      <c r="AHZ23" s="77"/>
      <c r="AIA23" s="74"/>
      <c r="AIB23" s="74"/>
      <c r="AIC23" s="85"/>
      <c r="AID23" s="74"/>
      <c r="AIE23" s="74"/>
      <c r="AIF23" s="85"/>
      <c r="AIG23" s="74"/>
      <c r="AIH23" s="74"/>
      <c r="AII23" s="85"/>
      <c r="AIJ23" s="74"/>
      <c r="AIK23" s="74"/>
      <c r="AIL23" s="85"/>
      <c r="AIM23" s="80"/>
      <c r="AIN23" s="80"/>
      <c r="AIO23" s="85"/>
      <c r="AIP23" s="77"/>
      <c r="AIQ23" s="74"/>
      <c r="AIR23" s="74"/>
      <c r="AIS23" s="85"/>
      <c r="AIT23" s="74"/>
      <c r="AIU23" s="74"/>
      <c r="AIV23" s="85"/>
      <c r="AIW23" s="74"/>
      <c r="AIX23" s="74"/>
      <c r="AIY23" s="85"/>
      <c r="AIZ23" s="74"/>
      <c r="AJA23" s="74"/>
      <c r="AJB23" s="85"/>
      <c r="AJC23" s="80"/>
      <c r="AJD23" s="80"/>
      <c r="AJE23" s="85"/>
      <c r="AJF23" s="77"/>
      <c r="AJG23" s="74"/>
      <c r="AJH23" s="74"/>
      <c r="AJI23" s="85"/>
      <c r="AJJ23" s="74"/>
      <c r="AJK23" s="74"/>
      <c r="AJL23" s="85"/>
      <c r="AJM23" s="74"/>
      <c r="AJN23" s="74"/>
      <c r="AJO23" s="85"/>
      <c r="AJP23" s="74"/>
      <c r="AJQ23" s="74"/>
      <c r="AJR23" s="85"/>
      <c r="AJS23" s="80"/>
      <c r="AJT23" s="80"/>
      <c r="AJU23" s="85"/>
      <c r="AJV23" s="77"/>
      <c r="AJW23" s="74"/>
      <c r="AJX23" s="74"/>
      <c r="AJY23" s="85"/>
      <c r="AJZ23" s="74"/>
      <c r="AKA23" s="74"/>
      <c r="AKB23" s="85"/>
      <c r="AKC23" s="74"/>
      <c r="AKD23" s="74"/>
      <c r="AKE23" s="85"/>
      <c r="AKF23" s="74"/>
      <c r="AKG23" s="74"/>
      <c r="AKH23" s="85"/>
      <c r="AKI23" s="80"/>
      <c r="AKJ23" s="80"/>
      <c r="AKK23" s="85"/>
      <c r="AKL23" s="77"/>
      <c r="AKM23" s="74"/>
      <c r="AKN23" s="74"/>
      <c r="AKO23" s="85"/>
      <c r="AKP23" s="74"/>
      <c r="AKQ23" s="74"/>
      <c r="AKR23" s="85"/>
      <c r="AKS23" s="74"/>
      <c r="AKT23" s="74"/>
      <c r="AKU23" s="85"/>
      <c r="AKV23" s="74"/>
      <c r="AKW23" s="74"/>
      <c r="AKX23" s="85"/>
      <c r="AKY23" s="80"/>
      <c r="AKZ23" s="80"/>
      <c r="ALA23" s="85"/>
      <c r="ALB23" s="77"/>
      <c r="ALC23" s="74"/>
      <c r="ALD23" s="74"/>
      <c r="ALE23" s="85"/>
      <c r="ALF23" s="74"/>
      <c r="ALG23" s="74"/>
      <c r="ALH23" s="85"/>
      <c r="ALI23" s="74"/>
      <c r="ALJ23" s="74"/>
      <c r="ALK23" s="85"/>
      <c r="ALL23" s="74"/>
      <c r="ALM23" s="74"/>
      <c r="ALN23" s="85"/>
      <c r="ALO23" s="80"/>
      <c r="ALP23" s="80"/>
      <c r="ALQ23" s="85"/>
      <c r="ALR23" s="77"/>
      <c r="ALS23" s="74"/>
      <c r="ALT23" s="74"/>
      <c r="ALU23" s="85"/>
      <c r="ALV23" s="74"/>
      <c r="ALW23" s="74"/>
      <c r="ALX23" s="85"/>
      <c r="ALY23" s="74"/>
      <c r="ALZ23" s="74"/>
      <c r="AMA23" s="85"/>
      <c r="AMB23" s="74"/>
      <c r="AMC23" s="74"/>
      <c r="AMD23" s="85"/>
      <c r="AME23" s="80"/>
      <c r="AMF23" s="80"/>
      <c r="AMG23" s="85"/>
      <c r="AMH23" s="77"/>
      <c r="AMI23" s="74"/>
      <c r="AMJ23" s="74"/>
      <c r="AMK23" s="85"/>
      <c r="AML23" s="74"/>
      <c r="AMM23" s="74"/>
      <c r="AMN23" s="85"/>
      <c r="AMO23" s="74"/>
      <c r="AMP23" s="74"/>
      <c r="AMQ23" s="85"/>
      <c r="AMR23" s="74"/>
      <c r="AMS23" s="74"/>
      <c r="AMT23" s="85"/>
      <c r="AMU23" s="80"/>
      <c r="AMV23" s="80"/>
      <c r="AMW23" s="85"/>
      <c r="AMX23" s="77"/>
      <c r="AMY23" s="74"/>
      <c r="AMZ23" s="74"/>
      <c r="ANA23" s="85"/>
      <c r="ANB23" s="74"/>
      <c r="ANC23" s="74"/>
      <c r="AND23" s="85"/>
      <c r="ANE23" s="74"/>
      <c r="ANF23" s="74"/>
      <c r="ANG23" s="85"/>
      <c r="ANH23" s="74"/>
      <c r="ANI23" s="74"/>
      <c r="ANJ23" s="85"/>
      <c r="ANK23" s="80"/>
      <c r="ANL23" s="80"/>
      <c r="ANM23" s="85"/>
      <c r="ANN23" s="77"/>
      <c r="ANO23" s="74"/>
      <c r="ANP23" s="74"/>
      <c r="ANQ23" s="85"/>
      <c r="ANR23" s="74"/>
      <c r="ANS23" s="74"/>
      <c r="ANT23" s="85"/>
      <c r="ANU23" s="74"/>
      <c r="ANV23" s="74"/>
      <c r="ANW23" s="85"/>
      <c r="ANX23" s="74"/>
      <c r="ANY23" s="74"/>
      <c r="ANZ23" s="85"/>
      <c r="AOA23" s="80"/>
      <c r="AOB23" s="80"/>
      <c r="AOC23" s="85"/>
      <c r="AOD23" s="77"/>
      <c r="AOE23" s="74"/>
      <c r="AOF23" s="74"/>
      <c r="AOG23" s="85"/>
      <c r="AOH23" s="74"/>
      <c r="AOI23" s="74"/>
      <c r="AOJ23" s="85"/>
      <c r="AOK23" s="74"/>
      <c r="AOL23" s="74"/>
      <c r="AOM23" s="85"/>
      <c r="AON23" s="74"/>
      <c r="AOO23" s="74"/>
      <c r="AOP23" s="85"/>
      <c r="AOQ23" s="80"/>
      <c r="AOR23" s="80"/>
      <c r="AOS23" s="85"/>
      <c r="AOT23" s="77"/>
      <c r="AOU23" s="74"/>
      <c r="AOV23" s="74"/>
      <c r="AOW23" s="85"/>
      <c r="AOX23" s="74"/>
      <c r="AOY23" s="74"/>
      <c r="AOZ23" s="85"/>
      <c r="APA23" s="74"/>
      <c r="APB23" s="74"/>
      <c r="APC23" s="85"/>
      <c r="APD23" s="74"/>
      <c r="APE23" s="74"/>
      <c r="APF23" s="85"/>
      <c r="APG23" s="80"/>
      <c r="APH23" s="80"/>
      <c r="API23" s="85"/>
      <c r="APJ23" s="77"/>
      <c r="APK23" s="74"/>
      <c r="APL23" s="74"/>
      <c r="APM23" s="85"/>
      <c r="APN23" s="74"/>
      <c r="APO23" s="74"/>
      <c r="APP23" s="85"/>
      <c r="APQ23" s="74"/>
      <c r="APR23" s="74"/>
      <c r="APS23" s="85"/>
      <c r="APT23" s="74"/>
      <c r="APU23" s="74"/>
      <c r="APV23" s="85"/>
      <c r="APW23" s="80"/>
      <c r="APX23" s="80"/>
      <c r="APY23" s="85"/>
      <c r="APZ23" s="77"/>
      <c r="AQA23" s="74"/>
      <c r="AQB23" s="74"/>
      <c r="AQC23" s="85"/>
      <c r="AQD23" s="74"/>
      <c r="AQE23" s="74"/>
      <c r="AQF23" s="85"/>
      <c r="AQG23" s="74"/>
      <c r="AQH23" s="74"/>
      <c r="AQI23" s="85"/>
      <c r="AQJ23" s="74"/>
      <c r="AQK23" s="74"/>
      <c r="AQL23" s="85"/>
      <c r="AQM23" s="80"/>
      <c r="AQN23" s="80"/>
      <c r="AQO23" s="85"/>
      <c r="AQP23" s="77"/>
      <c r="AQQ23" s="74"/>
      <c r="AQR23" s="74"/>
      <c r="AQS23" s="85"/>
      <c r="AQT23" s="74"/>
      <c r="AQU23" s="74"/>
      <c r="AQV23" s="85"/>
      <c r="AQW23" s="74"/>
      <c r="AQX23" s="74"/>
      <c r="AQY23" s="85"/>
      <c r="AQZ23" s="74"/>
      <c r="ARA23" s="74"/>
      <c r="ARB23" s="85"/>
      <c r="ARC23" s="80"/>
      <c r="ARD23" s="80"/>
      <c r="ARE23" s="85"/>
      <c r="ARF23" s="77"/>
      <c r="ARG23" s="74"/>
      <c r="ARH23" s="74"/>
      <c r="ARI23" s="85"/>
      <c r="ARJ23" s="74"/>
      <c r="ARK23" s="74"/>
      <c r="ARL23" s="85"/>
      <c r="ARM23" s="74"/>
      <c r="ARN23" s="74"/>
      <c r="ARO23" s="85"/>
      <c r="ARP23" s="74"/>
      <c r="ARQ23" s="74"/>
      <c r="ARR23" s="85"/>
      <c r="ARS23" s="80"/>
      <c r="ART23" s="80"/>
      <c r="ARU23" s="85"/>
      <c r="ARV23" s="77"/>
      <c r="ARW23" s="74"/>
      <c r="ARX23" s="74"/>
      <c r="ARY23" s="85"/>
      <c r="ARZ23" s="74"/>
      <c r="ASA23" s="74"/>
      <c r="ASB23" s="85"/>
      <c r="ASC23" s="74"/>
      <c r="ASD23" s="74"/>
      <c r="ASE23" s="85"/>
      <c r="ASF23" s="74"/>
      <c r="ASG23" s="74"/>
      <c r="ASH23" s="85"/>
      <c r="ASI23" s="80"/>
      <c r="ASJ23" s="80"/>
      <c r="ASK23" s="85"/>
      <c r="ASL23" s="77"/>
      <c r="ASM23" s="74"/>
      <c r="ASN23" s="74"/>
      <c r="ASO23" s="85"/>
      <c r="ASP23" s="74"/>
      <c r="ASQ23" s="74"/>
      <c r="ASR23" s="85"/>
      <c r="ASS23" s="74"/>
      <c r="AST23" s="74"/>
      <c r="ASU23" s="85"/>
      <c r="ASV23" s="74"/>
      <c r="ASW23" s="74"/>
      <c r="ASX23" s="85"/>
      <c r="ASY23" s="80"/>
      <c r="ASZ23" s="80"/>
      <c r="ATA23" s="85"/>
      <c r="ATB23" s="77"/>
      <c r="ATC23" s="74"/>
      <c r="ATD23" s="74"/>
      <c r="ATE23" s="85"/>
      <c r="ATF23" s="74"/>
      <c r="ATG23" s="74"/>
      <c r="ATH23" s="85"/>
      <c r="ATI23" s="74"/>
      <c r="ATJ23" s="74"/>
      <c r="ATK23" s="85"/>
      <c r="ATL23" s="74"/>
      <c r="ATM23" s="74"/>
      <c r="ATN23" s="85"/>
      <c r="ATO23" s="80"/>
      <c r="ATP23" s="80"/>
      <c r="ATQ23" s="85"/>
      <c r="ATR23" s="77"/>
      <c r="ATS23" s="74"/>
      <c r="ATT23" s="74"/>
      <c r="ATU23" s="85"/>
      <c r="ATV23" s="74"/>
      <c r="ATW23" s="74"/>
      <c r="ATX23" s="85"/>
      <c r="ATY23" s="74"/>
      <c r="ATZ23" s="74"/>
      <c r="AUA23" s="85"/>
      <c r="AUB23" s="74"/>
      <c r="AUC23" s="74"/>
      <c r="AUD23" s="85"/>
      <c r="AUE23" s="80"/>
      <c r="AUF23" s="80"/>
      <c r="AUG23" s="85"/>
      <c r="AUH23" s="77"/>
      <c r="AUI23" s="74"/>
      <c r="AUJ23" s="74"/>
      <c r="AUK23" s="85"/>
      <c r="AUL23" s="74"/>
      <c r="AUM23" s="74"/>
      <c r="AUN23" s="85"/>
      <c r="AUO23" s="74"/>
      <c r="AUP23" s="74"/>
      <c r="AUQ23" s="85"/>
      <c r="AUR23" s="74"/>
      <c r="AUS23" s="74"/>
      <c r="AUT23" s="85"/>
      <c r="AUU23" s="80"/>
      <c r="AUV23" s="80"/>
      <c r="AUW23" s="85"/>
      <c r="AUX23" s="77"/>
      <c r="AUY23" s="74"/>
      <c r="AUZ23" s="74"/>
      <c r="AVA23" s="85"/>
      <c r="AVB23" s="74"/>
      <c r="AVC23" s="74"/>
      <c r="AVD23" s="85"/>
      <c r="AVE23" s="74"/>
      <c r="AVF23" s="74"/>
      <c r="AVG23" s="85"/>
      <c r="AVH23" s="74"/>
      <c r="AVI23" s="74"/>
      <c r="AVJ23" s="85"/>
      <c r="AVK23" s="80"/>
      <c r="AVL23" s="80"/>
      <c r="AVM23" s="85"/>
      <c r="AVN23" s="77"/>
      <c r="AVO23" s="74"/>
      <c r="AVP23" s="74"/>
      <c r="AVQ23" s="85"/>
      <c r="AVR23" s="74"/>
      <c r="AVS23" s="74"/>
      <c r="AVT23" s="85"/>
      <c r="AVU23" s="74"/>
      <c r="AVV23" s="74"/>
      <c r="AVW23" s="85"/>
      <c r="AVX23" s="74"/>
      <c r="AVY23" s="74"/>
      <c r="AVZ23" s="85"/>
      <c r="AWA23" s="80"/>
      <c r="AWB23" s="80"/>
      <c r="AWC23" s="85"/>
      <c r="AWD23" s="77"/>
      <c r="AWE23" s="74"/>
      <c r="AWF23" s="74"/>
      <c r="AWG23" s="85"/>
      <c r="AWH23" s="74"/>
      <c r="AWI23" s="74"/>
      <c r="AWJ23" s="85"/>
      <c r="AWK23" s="74"/>
      <c r="AWL23" s="74"/>
      <c r="AWM23" s="85"/>
      <c r="AWN23" s="74"/>
      <c r="AWO23" s="74"/>
      <c r="AWP23" s="85"/>
      <c r="AWQ23" s="80"/>
      <c r="AWR23" s="80"/>
      <c r="AWS23" s="85"/>
      <c r="AWT23" s="77"/>
      <c r="AWU23" s="74"/>
      <c r="AWV23" s="74"/>
      <c r="AWW23" s="85"/>
      <c r="AWX23" s="74"/>
      <c r="AWY23" s="74"/>
      <c r="AWZ23" s="85"/>
      <c r="AXA23" s="74"/>
      <c r="AXB23" s="74"/>
      <c r="AXC23" s="85"/>
      <c r="AXD23" s="74"/>
      <c r="AXE23" s="74"/>
      <c r="AXF23" s="85"/>
      <c r="AXG23" s="80"/>
      <c r="AXH23" s="80"/>
      <c r="AXI23" s="85"/>
      <c r="AXJ23" s="77"/>
      <c r="AXK23" s="74"/>
      <c r="AXL23" s="74"/>
      <c r="AXM23" s="85"/>
      <c r="AXN23" s="74"/>
      <c r="AXO23" s="74"/>
      <c r="AXP23" s="85"/>
      <c r="AXQ23" s="74"/>
      <c r="AXR23" s="74"/>
      <c r="AXS23" s="85"/>
      <c r="AXT23" s="74"/>
      <c r="AXU23" s="74"/>
      <c r="AXV23" s="85"/>
      <c r="AXW23" s="80"/>
      <c r="AXX23" s="80"/>
      <c r="AXY23" s="85"/>
      <c r="AXZ23" s="77"/>
      <c r="AYA23" s="74"/>
      <c r="AYB23" s="74"/>
      <c r="AYC23" s="85"/>
      <c r="AYD23" s="74"/>
      <c r="AYE23" s="74"/>
      <c r="AYF23" s="85"/>
      <c r="AYG23" s="74"/>
      <c r="AYH23" s="74"/>
      <c r="AYI23" s="85"/>
      <c r="AYJ23" s="74"/>
      <c r="AYK23" s="74"/>
      <c r="AYL23" s="85"/>
      <c r="AYM23" s="80"/>
      <c r="AYN23" s="80"/>
      <c r="AYO23" s="85"/>
      <c r="AYP23" s="77"/>
      <c r="AYQ23" s="74"/>
      <c r="AYR23" s="74"/>
      <c r="AYS23" s="85"/>
      <c r="AYT23" s="74"/>
      <c r="AYU23" s="74"/>
      <c r="AYV23" s="85"/>
      <c r="AYW23" s="74"/>
      <c r="AYX23" s="74"/>
      <c r="AYY23" s="85"/>
      <c r="AYZ23" s="74"/>
      <c r="AZA23" s="74"/>
      <c r="AZB23" s="85"/>
      <c r="AZC23" s="80"/>
      <c r="AZD23" s="80"/>
      <c r="AZE23" s="85"/>
      <c r="AZF23" s="77"/>
      <c r="AZG23" s="74"/>
      <c r="AZH23" s="74"/>
      <c r="AZI23" s="85"/>
      <c r="AZJ23" s="74"/>
      <c r="AZK23" s="74"/>
      <c r="AZL23" s="85"/>
      <c r="AZM23" s="74"/>
      <c r="AZN23" s="74"/>
      <c r="AZO23" s="85"/>
      <c r="AZP23" s="74"/>
      <c r="AZQ23" s="74"/>
      <c r="AZR23" s="85"/>
      <c r="AZS23" s="80"/>
      <c r="AZT23" s="80"/>
      <c r="AZU23" s="85"/>
      <c r="AZV23" s="77"/>
      <c r="AZW23" s="74"/>
      <c r="AZX23" s="74"/>
      <c r="AZY23" s="85"/>
      <c r="AZZ23" s="74"/>
      <c r="BAA23" s="74"/>
      <c r="BAB23" s="85"/>
      <c r="BAC23" s="74"/>
      <c r="BAD23" s="74"/>
      <c r="BAE23" s="85"/>
      <c r="BAF23" s="74"/>
      <c r="BAG23" s="74"/>
      <c r="BAH23" s="85"/>
      <c r="BAI23" s="80"/>
      <c r="BAJ23" s="80"/>
      <c r="BAK23" s="85"/>
      <c r="BAL23" s="77"/>
      <c r="BAM23" s="74"/>
      <c r="BAN23" s="74"/>
      <c r="BAO23" s="85"/>
      <c r="BAP23" s="74"/>
      <c r="BAQ23" s="74"/>
      <c r="BAR23" s="85"/>
      <c r="BAS23" s="74"/>
      <c r="BAT23" s="74"/>
      <c r="BAU23" s="85"/>
      <c r="BAV23" s="74"/>
      <c r="BAW23" s="74"/>
      <c r="BAX23" s="85"/>
      <c r="BAY23" s="80"/>
      <c r="BAZ23" s="80"/>
      <c r="BBA23" s="85"/>
      <c r="BBB23" s="77"/>
      <c r="BBC23" s="74"/>
      <c r="BBD23" s="74"/>
      <c r="BBE23" s="85"/>
      <c r="BBF23" s="74"/>
      <c r="BBG23" s="74"/>
      <c r="BBH23" s="85"/>
      <c r="BBI23" s="74"/>
      <c r="BBJ23" s="74"/>
      <c r="BBK23" s="85"/>
      <c r="BBL23" s="74"/>
      <c r="BBM23" s="74"/>
      <c r="BBN23" s="85"/>
      <c r="BBO23" s="80"/>
      <c r="BBP23" s="80"/>
      <c r="BBQ23" s="85"/>
      <c r="BBR23" s="77"/>
      <c r="BBS23" s="74"/>
      <c r="BBT23" s="74"/>
      <c r="BBU23" s="85"/>
      <c r="BBV23" s="74"/>
      <c r="BBW23" s="74"/>
      <c r="BBX23" s="85"/>
      <c r="BBY23" s="74"/>
      <c r="BBZ23" s="74"/>
      <c r="BCA23" s="85"/>
      <c r="BCB23" s="74"/>
      <c r="BCC23" s="74"/>
      <c r="BCD23" s="85"/>
      <c r="BCE23" s="80"/>
      <c r="BCF23" s="80"/>
      <c r="BCG23" s="85"/>
      <c r="BCH23" s="77"/>
      <c r="BCI23" s="74"/>
      <c r="BCJ23" s="74"/>
      <c r="BCK23" s="85"/>
      <c r="BCL23" s="74"/>
      <c r="BCM23" s="74"/>
      <c r="BCN23" s="85"/>
      <c r="BCO23" s="74"/>
      <c r="BCP23" s="74"/>
      <c r="BCQ23" s="85"/>
      <c r="BCR23" s="74"/>
      <c r="BCS23" s="74"/>
      <c r="BCT23" s="85"/>
      <c r="BCU23" s="80"/>
      <c r="BCV23" s="80"/>
      <c r="BCW23" s="85"/>
      <c r="BCX23" s="77"/>
      <c r="BCY23" s="74"/>
      <c r="BCZ23" s="74"/>
      <c r="BDA23" s="85"/>
      <c r="BDB23" s="74"/>
      <c r="BDC23" s="74"/>
      <c r="BDD23" s="85"/>
      <c r="BDE23" s="74"/>
      <c r="BDF23" s="74"/>
      <c r="BDG23" s="85"/>
      <c r="BDH23" s="74"/>
      <c r="BDI23" s="74"/>
      <c r="BDJ23" s="85"/>
      <c r="BDK23" s="80"/>
      <c r="BDL23" s="80"/>
      <c r="BDM23" s="85"/>
      <c r="BDN23" s="77"/>
      <c r="BDO23" s="74"/>
      <c r="BDP23" s="74"/>
      <c r="BDQ23" s="85"/>
      <c r="BDR23" s="74"/>
      <c r="BDS23" s="74"/>
      <c r="BDT23" s="85"/>
      <c r="BDU23" s="74"/>
      <c r="BDV23" s="74"/>
      <c r="BDW23" s="85"/>
      <c r="BDX23" s="74"/>
      <c r="BDY23" s="74"/>
      <c r="BDZ23" s="85"/>
      <c r="BEA23" s="80"/>
      <c r="BEB23" s="80"/>
      <c r="BEC23" s="85"/>
      <c r="BED23" s="77"/>
      <c r="BEE23" s="74"/>
      <c r="BEF23" s="74"/>
      <c r="BEG23" s="85"/>
      <c r="BEH23" s="74"/>
      <c r="BEI23" s="74"/>
      <c r="BEJ23" s="85"/>
      <c r="BEK23" s="74"/>
      <c r="BEL23" s="74"/>
      <c r="BEM23" s="85"/>
      <c r="BEN23" s="74"/>
      <c r="BEO23" s="74"/>
      <c r="BEP23" s="85"/>
      <c r="BEQ23" s="80"/>
      <c r="BER23" s="80"/>
      <c r="BES23" s="85"/>
      <c r="BET23" s="77"/>
      <c r="BEU23" s="74"/>
      <c r="BEV23" s="74"/>
      <c r="BEW23" s="85"/>
      <c r="BEX23" s="74"/>
      <c r="BEY23" s="74"/>
      <c r="BEZ23" s="85"/>
      <c r="BFA23" s="74"/>
      <c r="BFB23" s="74"/>
      <c r="BFC23" s="85"/>
      <c r="BFD23" s="74"/>
      <c r="BFE23" s="74"/>
      <c r="BFF23" s="85"/>
      <c r="BFG23" s="80"/>
      <c r="BFH23" s="80"/>
      <c r="BFI23" s="85"/>
      <c r="BFJ23" s="77"/>
      <c r="BFK23" s="74"/>
      <c r="BFL23" s="74"/>
      <c r="BFM23" s="85"/>
      <c r="BFN23" s="74"/>
      <c r="BFO23" s="74"/>
      <c r="BFP23" s="85"/>
      <c r="BFQ23" s="74"/>
      <c r="BFR23" s="74"/>
      <c r="BFS23" s="85"/>
      <c r="BFT23" s="74"/>
      <c r="BFU23" s="74"/>
      <c r="BFV23" s="85"/>
      <c r="BFW23" s="80"/>
      <c r="BFX23" s="80"/>
      <c r="BFY23" s="85"/>
      <c r="BFZ23" s="77"/>
      <c r="BGA23" s="74"/>
      <c r="BGB23" s="74"/>
      <c r="BGC23" s="85"/>
      <c r="BGD23" s="74"/>
      <c r="BGE23" s="74"/>
      <c r="BGF23" s="85"/>
      <c r="BGG23" s="74"/>
      <c r="BGH23" s="74"/>
      <c r="BGI23" s="85"/>
      <c r="BGJ23" s="74"/>
      <c r="BGK23" s="74"/>
      <c r="BGL23" s="85"/>
      <c r="BGM23" s="80"/>
      <c r="BGN23" s="80"/>
      <c r="BGO23" s="85"/>
      <c r="BGP23" s="77"/>
      <c r="BGQ23" s="74"/>
      <c r="BGR23" s="74"/>
      <c r="BGS23" s="85"/>
      <c r="BGT23" s="74"/>
      <c r="BGU23" s="74"/>
      <c r="BGV23" s="85"/>
      <c r="BGW23" s="74"/>
      <c r="BGX23" s="74"/>
      <c r="BGY23" s="85"/>
      <c r="BGZ23" s="74"/>
      <c r="BHA23" s="74"/>
      <c r="BHB23" s="85"/>
      <c r="BHC23" s="80"/>
      <c r="BHD23" s="80"/>
      <c r="BHE23" s="85"/>
      <c r="BHF23" s="77"/>
      <c r="BHG23" s="74"/>
      <c r="BHH23" s="74"/>
      <c r="BHI23" s="85"/>
      <c r="BHJ23" s="74"/>
      <c r="BHK23" s="74"/>
      <c r="BHL23" s="85"/>
      <c r="BHM23" s="74"/>
      <c r="BHN23" s="74"/>
      <c r="BHO23" s="85"/>
      <c r="BHP23" s="74"/>
      <c r="BHQ23" s="74"/>
      <c r="BHR23" s="85"/>
      <c r="BHS23" s="80"/>
      <c r="BHT23" s="80"/>
      <c r="BHU23" s="85"/>
      <c r="BHV23" s="77"/>
      <c r="BHW23" s="74"/>
      <c r="BHX23" s="74"/>
      <c r="BHY23" s="85"/>
      <c r="BHZ23" s="74"/>
      <c r="BIA23" s="74"/>
      <c r="BIB23" s="85"/>
      <c r="BIC23" s="74"/>
      <c r="BID23" s="74"/>
      <c r="BIE23" s="85"/>
      <c r="BIF23" s="74"/>
      <c r="BIG23" s="74"/>
      <c r="BIH23" s="85"/>
      <c r="BII23" s="80"/>
      <c r="BIJ23" s="80"/>
      <c r="BIK23" s="85"/>
      <c r="BIL23" s="77"/>
      <c r="BIM23" s="74"/>
      <c r="BIN23" s="74"/>
      <c r="BIO23" s="85"/>
      <c r="BIP23" s="74"/>
      <c r="BIQ23" s="74"/>
      <c r="BIR23" s="85"/>
      <c r="BIS23" s="74"/>
      <c r="BIT23" s="74"/>
      <c r="BIU23" s="85"/>
      <c r="BIV23" s="74"/>
      <c r="BIW23" s="74"/>
      <c r="BIX23" s="85"/>
      <c r="BIY23" s="80"/>
      <c r="BIZ23" s="80"/>
      <c r="BJA23" s="85"/>
      <c r="BJB23" s="77"/>
      <c r="BJC23" s="74"/>
      <c r="BJD23" s="74"/>
      <c r="BJE23" s="85"/>
      <c r="BJF23" s="74"/>
      <c r="BJG23" s="74"/>
      <c r="BJH23" s="85"/>
      <c r="BJI23" s="74"/>
      <c r="BJJ23" s="74"/>
      <c r="BJK23" s="85"/>
      <c r="BJL23" s="74"/>
      <c r="BJM23" s="74"/>
      <c r="BJN23" s="85"/>
      <c r="BJO23" s="80"/>
      <c r="BJP23" s="80"/>
      <c r="BJQ23" s="85"/>
      <c r="BJR23" s="77"/>
      <c r="BJS23" s="74"/>
      <c r="BJT23" s="74"/>
      <c r="BJU23" s="85"/>
      <c r="BJV23" s="74"/>
      <c r="BJW23" s="74"/>
      <c r="BJX23" s="85"/>
      <c r="BJY23" s="74"/>
      <c r="BJZ23" s="74"/>
      <c r="BKA23" s="85"/>
      <c r="BKB23" s="74"/>
      <c r="BKC23" s="74"/>
      <c r="BKD23" s="85"/>
      <c r="BKE23" s="80"/>
      <c r="BKF23" s="80"/>
      <c r="BKG23" s="85"/>
      <c r="BKH23" s="77"/>
      <c r="BKI23" s="74"/>
      <c r="BKJ23" s="74"/>
      <c r="BKK23" s="85"/>
      <c r="BKL23" s="74"/>
      <c r="BKM23" s="74"/>
      <c r="BKN23" s="85"/>
      <c r="BKO23" s="74"/>
      <c r="BKP23" s="74"/>
      <c r="BKQ23" s="85"/>
      <c r="BKR23" s="74"/>
      <c r="BKS23" s="74"/>
      <c r="BKT23" s="85"/>
      <c r="BKU23" s="80"/>
      <c r="BKV23" s="80"/>
      <c r="BKW23" s="85"/>
      <c r="BKX23" s="77"/>
      <c r="BKY23" s="74"/>
      <c r="BKZ23" s="74"/>
      <c r="BLA23" s="85"/>
      <c r="BLB23" s="74"/>
      <c r="BLC23" s="74"/>
      <c r="BLD23" s="85"/>
      <c r="BLE23" s="74"/>
      <c r="BLF23" s="74"/>
      <c r="BLG23" s="85"/>
      <c r="BLH23" s="74"/>
      <c r="BLI23" s="74"/>
      <c r="BLJ23" s="85"/>
      <c r="BLK23" s="80"/>
      <c r="BLL23" s="80"/>
      <c r="BLM23" s="85"/>
      <c r="BLN23" s="77"/>
      <c r="BLO23" s="74"/>
      <c r="BLP23" s="74"/>
      <c r="BLQ23" s="85"/>
      <c r="BLR23" s="74"/>
      <c r="BLS23" s="74"/>
      <c r="BLT23" s="85"/>
      <c r="BLU23" s="74"/>
      <c r="BLV23" s="74"/>
      <c r="BLW23" s="85"/>
      <c r="BLX23" s="74"/>
      <c r="BLY23" s="74"/>
      <c r="BLZ23" s="85"/>
      <c r="BMA23" s="80"/>
      <c r="BMB23" s="80"/>
      <c r="BMC23" s="85"/>
      <c r="BMD23" s="77"/>
      <c r="BME23" s="74"/>
      <c r="BMF23" s="74"/>
      <c r="BMG23" s="85"/>
      <c r="BMH23" s="74"/>
      <c r="BMI23" s="74"/>
      <c r="BMJ23" s="85"/>
      <c r="BMK23" s="74"/>
      <c r="BML23" s="74"/>
      <c r="BMM23" s="85"/>
      <c r="BMN23" s="74"/>
      <c r="BMO23" s="74"/>
      <c r="BMP23" s="85"/>
      <c r="BMQ23" s="80"/>
      <c r="BMR23" s="80"/>
      <c r="BMS23" s="85"/>
      <c r="BMT23" s="77"/>
      <c r="BMU23" s="74"/>
      <c r="BMV23" s="74"/>
      <c r="BMW23" s="85"/>
      <c r="BMX23" s="74"/>
      <c r="BMY23" s="74"/>
      <c r="BMZ23" s="85"/>
      <c r="BNA23" s="74"/>
      <c r="BNB23" s="74"/>
      <c r="BNC23" s="85"/>
      <c r="BND23" s="74"/>
      <c r="BNE23" s="74"/>
      <c r="BNF23" s="85"/>
      <c r="BNG23" s="80"/>
      <c r="BNH23" s="80"/>
      <c r="BNI23" s="85"/>
      <c r="BNJ23" s="77"/>
      <c r="BNK23" s="74"/>
      <c r="BNL23" s="74"/>
      <c r="BNM23" s="85"/>
      <c r="BNN23" s="74"/>
      <c r="BNO23" s="74"/>
      <c r="BNP23" s="85"/>
      <c r="BNQ23" s="74"/>
      <c r="BNR23" s="74"/>
      <c r="BNS23" s="85"/>
      <c r="BNT23" s="74"/>
      <c r="BNU23" s="74"/>
      <c r="BNV23" s="85"/>
      <c r="BNW23" s="80"/>
      <c r="BNX23" s="80"/>
      <c r="BNY23" s="85"/>
      <c r="BNZ23" s="77"/>
      <c r="BOA23" s="74"/>
      <c r="BOB23" s="74"/>
      <c r="BOC23" s="85"/>
      <c r="BOD23" s="74"/>
      <c r="BOE23" s="74"/>
      <c r="BOF23" s="85"/>
      <c r="BOG23" s="74"/>
      <c r="BOH23" s="74"/>
      <c r="BOI23" s="85"/>
      <c r="BOJ23" s="74"/>
      <c r="BOK23" s="74"/>
      <c r="BOL23" s="85"/>
      <c r="BOM23" s="80"/>
      <c r="BON23" s="80"/>
      <c r="BOO23" s="85"/>
      <c r="BOP23" s="77"/>
      <c r="BOQ23" s="74"/>
      <c r="BOR23" s="74"/>
      <c r="BOS23" s="85"/>
      <c r="BOT23" s="74"/>
      <c r="BOU23" s="74"/>
      <c r="BOV23" s="85"/>
      <c r="BOW23" s="74"/>
      <c r="BOX23" s="74"/>
      <c r="BOY23" s="85"/>
      <c r="BOZ23" s="74"/>
      <c r="BPA23" s="74"/>
      <c r="BPB23" s="85"/>
      <c r="BPC23" s="80"/>
      <c r="BPD23" s="80"/>
      <c r="BPE23" s="85"/>
      <c r="BPF23" s="77"/>
      <c r="BPG23" s="74"/>
      <c r="BPH23" s="74"/>
      <c r="BPI23" s="85"/>
      <c r="BPJ23" s="74"/>
      <c r="BPK23" s="74"/>
      <c r="BPL23" s="85"/>
      <c r="BPM23" s="74"/>
      <c r="BPN23" s="74"/>
      <c r="BPO23" s="85"/>
      <c r="BPP23" s="74"/>
      <c r="BPQ23" s="74"/>
      <c r="BPR23" s="85"/>
      <c r="BPS23" s="80"/>
      <c r="BPT23" s="80"/>
      <c r="BPU23" s="85"/>
      <c r="BPV23" s="77"/>
      <c r="BPW23" s="74"/>
      <c r="BPX23" s="74"/>
      <c r="BPY23" s="85"/>
      <c r="BPZ23" s="74"/>
      <c r="BQA23" s="74"/>
      <c r="BQB23" s="85"/>
      <c r="BQC23" s="74"/>
      <c r="BQD23" s="74"/>
      <c r="BQE23" s="85"/>
      <c r="BQF23" s="74"/>
      <c r="BQG23" s="74"/>
      <c r="BQH23" s="85"/>
      <c r="BQI23" s="80"/>
      <c r="BQJ23" s="80"/>
      <c r="BQK23" s="85"/>
      <c r="BQL23" s="77"/>
      <c r="BQM23" s="74"/>
      <c r="BQN23" s="74"/>
      <c r="BQO23" s="85"/>
      <c r="BQP23" s="74"/>
      <c r="BQQ23" s="74"/>
      <c r="BQR23" s="85"/>
      <c r="BQS23" s="74"/>
      <c r="BQT23" s="74"/>
      <c r="BQU23" s="85"/>
      <c r="BQV23" s="74"/>
      <c r="BQW23" s="74"/>
      <c r="BQX23" s="85"/>
      <c r="BQY23" s="80"/>
      <c r="BQZ23" s="80"/>
      <c r="BRA23" s="85"/>
      <c r="BRB23" s="77"/>
      <c r="BRC23" s="74"/>
      <c r="BRD23" s="74"/>
      <c r="BRE23" s="85"/>
      <c r="BRF23" s="74"/>
      <c r="BRG23" s="74"/>
      <c r="BRH23" s="85"/>
      <c r="BRI23" s="74"/>
      <c r="BRJ23" s="74"/>
      <c r="BRK23" s="85"/>
      <c r="BRL23" s="74"/>
      <c r="BRM23" s="74"/>
      <c r="BRN23" s="85"/>
      <c r="BRO23" s="80"/>
      <c r="BRP23" s="80"/>
      <c r="BRQ23" s="85"/>
      <c r="BRR23" s="77"/>
      <c r="BRS23" s="74"/>
      <c r="BRT23" s="74"/>
      <c r="BRU23" s="85"/>
      <c r="BRV23" s="74"/>
      <c r="BRW23" s="74"/>
      <c r="BRX23" s="85"/>
      <c r="BRY23" s="74"/>
      <c r="BRZ23" s="74"/>
      <c r="BSA23" s="85"/>
      <c r="BSB23" s="74"/>
      <c r="BSC23" s="74"/>
      <c r="BSD23" s="85"/>
      <c r="BSE23" s="80"/>
      <c r="BSF23" s="80"/>
      <c r="BSG23" s="85"/>
      <c r="BSH23" s="77"/>
      <c r="BSI23" s="74"/>
      <c r="BSJ23" s="74"/>
      <c r="BSK23" s="85"/>
      <c r="BSL23" s="74"/>
      <c r="BSM23" s="74"/>
      <c r="BSN23" s="85"/>
      <c r="BSO23" s="74"/>
      <c r="BSP23" s="74"/>
      <c r="BSQ23" s="85"/>
      <c r="BSR23" s="74"/>
      <c r="BSS23" s="74"/>
      <c r="BST23" s="85"/>
      <c r="BSU23" s="80"/>
      <c r="BSV23" s="80"/>
      <c r="BSW23" s="85"/>
      <c r="BSX23" s="77"/>
      <c r="BSY23" s="74"/>
      <c r="BSZ23" s="74"/>
      <c r="BTA23" s="85"/>
      <c r="BTB23" s="74"/>
      <c r="BTC23" s="74"/>
      <c r="BTD23" s="85"/>
      <c r="BTE23" s="74"/>
      <c r="BTF23" s="74"/>
      <c r="BTG23" s="85"/>
      <c r="BTH23" s="74"/>
      <c r="BTI23" s="74"/>
      <c r="BTJ23" s="85"/>
      <c r="BTK23" s="80"/>
      <c r="BTL23" s="80"/>
      <c r="BTM23" s="85"/>
      <c r="BTN23" s="77"/>
      <c r="BTO23" s="74"/>
      <c r="BTP23" s="74"/>
      <c r="BTQ23" s="85"/>
      <c r="BTR23" s="74"/>
      <c r="BTS23" s="74"/>
      <c r="BTT23" s="85"/>
      <c r="BTU23" s="74"/>
      <c r="BTV23" s="74"/>
      <c r="BTW23" s="85"/>
      <c r="BTX23" s="74"/>
      <c r="BTY23" s="74"/>
      <c r="BTZ23" s="85"/>
      <c r="BUA23" s="80"/>
      <c r="BUB23" s="80"/>
      <c r="BUC23" s="85"/>
      <c r="BUD23" s="77"/>
      <c r="BUE23" s="74"/>
      <c r="BUF23" s="74"/>
      <c r="BUG23" s="85"/>
      <c r="BUH23" s="74"/>
      <c r="BUI23" s="74"/>
      <c r="BUJ23" s="85"/>
      <c r="BUK23" s="74"/>
      <c r="BUL23" s="74"/>
      <c r="BUM23" s="85"/>
      <c r="BUN23" s="74"/>
      <c r="BUO23" s="74"/>
      <c r="BUP23" s="85"/>
      <c r="BUQ23" s="80"/>
      <c r="BUR23" s="80"/>
      <c r="BUS23" s="85"/>
      <c r="BUT23" s="77"/>
      <c r="BUU23" s="74"/>
      <c r="BUV23" s="74"/>
      <c r="BUW23" s="85"/>
      <c r="BUX23" s="74"/>
      <c r="BUY23" s="74"/>
      <c r="BUZ23" s="85"/>
      <c r="BVA23" s="74"/>
      <c r="BVB23" s="74"/>
      <c r="BVC23" s="85"/>
      <c r="BVD23" s="74"/>
      <c r="BVE23" s="74"/>
      <c r="BVF23" s="85"/>
      <c r="BVG23" s="80"/>
      <c r="BVH23" s="80"/>
      <c r="BVI23" s="85"/>
      <c r="BVJ23" s="77"/>
      <c r="BVK23" s="74"/>
      <c r="BVL23" s="74"/>
      <c r="BVM23" s="85"/>
      <c r="BVN23" s="74"/>
      <c r="BVO23" s="74"/>
      <c r="BVP23" s="85"/>
      <c r="BVQ23" s="74"/>
      <c r="BVR23" s="74"/>
      <c r="BVS23" s="85"/>
      <c r="BVT23" s="74"/>
      <c r="BVU23" s="74"/>
      <c r="BVV23" s="85"/>
      <c r="BVW23" s="80"/>
      <c r="BVX23" s="80"/>
      <c r="BVY23" s="85"/>
      <c r="BVZ23" s="77"/>
      <c r="BWA23" s="74"/>
      <c r="BWB23" s="74"/>
      <c r="BWC23" s="85"/>
      <c r="BWD23" s="74"/>
      <c r="BWE23" s="74"/>
      <c r="BWF23" s="85"/>
      <c r="BWG23" s="74"/>
      <c r="BWH23" s="74"/>
      <c r="BWI23" s="85"/>
      <c r="BWJ23" s="74"/>
      <c r="BWK23" s="74"/>
      <c r="BWL23" s="85"/>
      <c r="BWM23" s="80"/>
      <c r="BWN23" s="80"/>
      <c r="BWO23" s="85"/>
      <c r="BWP23" s="77"/>
      <c r="BWQ23" s="74"/>
      <c r="BWR23" s="74"/>
      <c r="BWS23" s="85"/>
      <c r="BWT23" s="74"/>
      <c r="BWU23" s="74"/>
      <c r="BWV23" s="85"/>
      <c r="BWW23" s="74"/>
      <c r="BWX23" s="74"/>
      <c r="BWY23" s="85"/>
      <c r="BWZ23" s="74"/>
      <c r="BXA23" s="74"/>
      <c r="BXB23" s="85"/>
      <c r="BXC23" s="80"/>
      <c r="BXD23" s="80"/>
      <c r="BXE23" s="85"/>
      <c r="BXF23" s="77"/>
      <c r="BXG23" s="74"/>
      <c r="BXH23" s="74"/>
      <c r="BXI23" s="85"/>
      <c r="BXJ23" s="74"/>
      <c r="BXK23" s="74"/>
      <c r="BXL23" s="85"/>
      <c r="BXM23" s="74"/>
      <c r="BXN23" s="74"/>
      <c r="BXO23" s="85"/>
      <c r="BXP23" s="74"/>
      <c r="BXQ23" s="74"/>
      <c r="BXR23" s="85"/>
      <c r="BXS23" s="80"/>
      <c r="BXT23" s="80"/>
      <c r="BXU23" s="85"/>
      <c r="BXV23" s="77"/>
      <c r="BXW23" s="74"/>
      <c r="BXX23" s="74"/>
      <c r="BXY23" s="85"/>
      <c r="BXZ23" s="74"/>
      <c r="BYA23" s="74"/>
      <c r="BYB23" s="85"/>
      <c r="BYC23" s="74"/>
      <c r="BYD23" s="74"/>
      <c r="BYE23" s="85"/>
      <c r="BYF23" s="74"/>
      <c r="BYG23" s="74"/>
      <c r="BYH23" s="85"/>
      <c r="BYI23" s="80"/>
      <c r="BYJ23" s="80"/>
      <c r="BYK23" s="85"/>
      <c r="BYL23" s="77"/>
      <c r="BYM23" s="74"/>
      <c r="BYN23" s="74"/>
      <c r="BYO23" s="85"/>
      <c r="BYP23" s="74"/>
      <c r="BYQ23" s="74"/>
      <c r="BYR23" s="85"/>
      <c r="BYS23" s="74"/>
      <c r="BYT23" s="74"/>
      <c r="BYU23" s="85"/>
      <c r="BYV23" s="74"/>
      <c r="BYW23" s="74"/>
      <c r="BYX23" s="85"/>
      <c r="BYY23" s="80"/>
      <c r="BYZ23" s="80"/>
      <c r="BZA23" s="85"/>
      <c r="BZB23" s="77"/>
      <c r="BZC23" s="74"/>
      <c r="BZD23" s="74"/>
      <c r="BZE23" s="85"/>
      <c r="BZF23" s="74"/>
      <c r="BZG23" s="74"/>
      <c r="BZH23" s="85"/>
      <c r="BZI23" s="74"/>
      <c r="BZJ23" s="74"/>
      <c r="BZK23" s="85"/>
      <c r="BZL23" s="74"/>
      <c r="BZM23" s="74"/>
      <c r="BZN23" s="85"/>
      <c r="BZO23" s="80"/>
      <c r="BZP23" s="80"/>
      <c r="BZQ23" s="85"/>
      <c r="BZR23" s="77"/>
      <c r="BZS23" s="74"/>
      <c r="BZT23" s="74"/>
      <c r="BZU23" s="85"/>
      <c r="BZV23" s="74"/>
      <c r="BZW23" s="74"/>
      <c r="BZX23" s="85"/>
      <c r="BZY23" s="74"/>
      <c r="BZZ23" s="74"/>
      <c r="CAA23" s="85"/>
      <c r="CAB23" s="74"/>
      <c r="CAC23" s="74"/>
      <c r="CAD23" s="85"/>
      <c r="CAE23" s="80"/>
      <c r="CAF23" s="80"/>
      <c r="CAG23" s="85"/>
      <c r="CAH23" s="77"/>
      <c r="CAI23" s="74"/>
      <c r="CAJ23" s="74"/>
      <c r="CAK23" s="85"/>
      <c r="CAL23" s="74"/>
      <c r="CAM23" s="74"/>
      <c r="CAN23" s="85"/>
      <c r="CAO23" s="74"/>
      <c r="CAP23" s="74"/>
      <c r="CAQ23" s="85"/>
      <c r="CAR23" s="74"/>
      <c r="CAS23" s="74"/>
      <c r="CAT23" s="85"/>
      <c r="CAU23" s="80"/>
      <c r="CAV23" s="80"/>
      <c r="CAW23" s="85"/>
      <c r="CAX23" s="77"/>
      <c r="CAY23" s="74"/>
      <c r="CAZ23" s="74"/>
      <c r="CBA23" s="85"/>
      <c r="CBB23" s="74"/>
      <c r="CBC23" s="74"/>
      <c r="CBD23" s="85"/>
      <c r="CBE23" s="74"/>
      <c r="CBF23" s="74"/>
      <c r="CBG23" s="85"/>
      <c r="CBH23" s="74"/>
      <c r="CBI23" s="74"/>
      <c r="CBJ23" s="85"/>
      <c r="CBK23" s="80"/>
      <c r="CBL23" s="80"/>
      <c r="CBM23" s="85"/>
      <c r="CBN23" s="77"/>
      <c r="CBO23" s="74"/>
      <c r="CBP23" s="74"/>
      <c r="CBQ23" s="85"/>
      <c r="CBR23" s="74"/>
      <c r="CBS23" s="74"/>
      <c r="CBT23" s="85"/>
      <c r="CBU23" s="74"/>
      <c r="CBV23" s="74"/>
      <c r="CBW23" s="85"/>
      <c r="CBX23" s="74"/>
      <c r="CBY23" s="74"/>
      <c r="CBZ23" s="85"/>
      <c r="CCA23" s="80"/>
      <c r="CCB23" s="80"/>
      <c r="CCC23" s="85"/>
      <c r="CCD23" s="77"/>
      <c r="CCE23" s="74"/>
      <c r="CCF23" s="74"/>
      <c r="CCG23" s="85"/>
      <c r="CCH23" s="74"/>
      <c r="CCI23" s="74"/>
      <c r="CCJ23" s="85"/>
      <c r="CCK23" s="74"/>
      <c r="CCL23" s="74"/>
      <c r="CCM23" s="85"/>
      <c r="CCN23" s="74"/>
      <c r="CCO23" s="74"/>
      <c r="CCP23" s="85"/>
      <c r="CCQ23" s="80"/>
      <c r="CCR23" s="80"/>
      <c r="CCS23" s="85"/>
      <c r="CCT23" s="77"/>
      <c r="CCU23" s="74"/>
      <c r="CCV23" s="74"/>
      <c r="CCW23" s="85"/>
      <c r="CCX23" s="74"/>
      <c r="CCY23" s="74"/>
      <c r="CCZ23" s="85"/>
      <c r="CDA23" s="74"/>
      <c r="CDB23" s="74"/>
      <c r="CDC23" s="85"/>
      <c r="CDD23" s="74"/>
      <c r="CDE23" s="74"/>
      <c r="CDF23" s="85"/>
      <c r="CDG23" s="80"/>
      <c r="CDH23" s="80"/>
      <c r="CDI23" s="85"/>
      <c r="CDJ23" s="77"/>
      <c r="CDK23" s="74"/>
      <c r="CDL23" s="74"/>
      <c r="CDM23" s="85"/>
      <c r="CDN23" s="74"/>
      <c r="CDO23" s="74"/>
      <c r="CDP23" s="85"/>
      <c r="CDQ23" s="74"/>
      <c r="CDR23" s="74"/>
      <c r="CDS23" s="85"/>
      <c r="CDT23" s="74"/>
      <c r="CDU23" s="74"/>
      <c r="CDV23" s="85"/>
      <c r="CDW23" s="80"/>
      <c r="CDX23" s="80"/>
      <c r="CDY23" s="85"/>
      <c r="CDZ23" s="77"/>
      <c r="CEA23" s="74"/>
      <c r="CEB23" s="74"/>
      <c r="CEC23" s="85"/>
      <c r="CED23" s="74"/>
      <c r="CEE23" s="74"/>
      <c r="CEF23" s="85"/>
      <c r="CEG23" s="74"/>
      <c r="CEH23" s="74"/>
      <c r="CEI23" s="85"/>
      <c r="CEJ23" s="74"/>
      <c r="CEK23" s="74"/>
      <c r="CEL23" s="85"/>
      <c r="CEM23" s="80"/>
      <c r="CEN23" s="80"/>
      <c r="CEO23" s="85"/>
      <c r="CEP23" s="77"/>
      <c r="CEQ23" s="74"/>
      <c r="CER23" s="74"/>
      <c r="CES23" s="85"/>
      <c r="CET23" s="74"/>
      <c r="CEU23" s="74"/>
      <c r="CEV23" s="85"/>
      <c r="CEW23" s="74"/>
      <c r="CEX23" s="74"/>
      <c r="CEY23" s="85"/>
      <c r="CEZ23" s="74"/>
      <c r="CFA23" s="74"/>
      <c r="CFB23" s="85"/>
      <c r="CFC23" s="80"/>
      <c r="CFD23" s="80"/>
      <c r="CFE23" s="85"/>
      <c r="CFF23" s="77"/>
      <c r="CFG23" s="74"/>
      <c r="CFH23" s="74"/>
      <c r="CFI23" s="85"/>
      <c r="CFJ23" s="74"/>
      <c r="CFK23" s="74"/>
      <c r="CFL23" s="85"/>
      <c r="CFM23" s="74"/>
      <c r="CFN23" s="74"/>
      <c r="CFO23" s="85"/>
      <c r="CFP23" s="74"/>
      <c r="CFQ23" s="74"/>
      <c r="CFR23" s="85"/>
      <c r="CFS23" s="80"/>
      <c r="CFT23" s="80"/>
      <c r="CFU23" s="85"/>
      <c r="CFV23" s="77"/>
      <c r="CFW23" s="74"/>
      <c r="CFX23" s="74"/>
      <c r="CFY23" s="85"/>
      <c r="CFZ23" s="74"/>
      <c r="CGA23" s="74"/>
      <c r="CGB23" s="85"/>
      <c r="CGC23" s="74"/>
      <c r="CGD23" s="74"/>
      <c r="CGE23" s="85"/>
      <c r="CGF23" s="74"/>
      <c r="CGG23" s="74"/>
      <c r="CGH23" s="85"/>
      <c r="CGI23" s="80"/>
      <c r="CGJ23" s="80"/>
      <c r="CGK23" s="85"/>
      <c r="CGL23" s="77"/>
      <c r="CGM23" s="74"/>
      <c r="CGN23" s="74"/>
      <c r="CGO23" s="85"/>
      <c r="CGP23" s="74"/>
      <c r="CGQ23" s="74"/>
      <c r="CGR23" s="85"/>
      <c r="CGS23" s="74"/>
      <c r="CGT23" s="74"/>
      <c r="CGU23" s="85"/>
      <c r="CGV23" s="74"/>
      <c r="CGW23" s="74"/>
      <c r="CGX23" s="85"/>
      <c r="CGY23" s="80"/>
      <c r="CGZ23" s="80"/>
      <c r="CHA23" s="85"/>
      <c r="CHB23" s="77"/>
      <c r="CHC23" s="74"/>
      <c r="CHD23" s="74"/>
      <c r="CHE23" s="85"/>
      <c r="CHF23" s="74"/>
      <c r="CHG23" s="74"/>
      <c r="CHH23" s="85"/>
      <c r="CHI23" s="74"/>
      <c r="CHJ23" s="74"/>
      <c r="CHK23" s="85"/>
      <c r="CHL23" s="74"/>
      <c r="CHM23" s="74"/>
      <c r="CHN23" s="85"/>
      <c r="CHO23" s="80"/>
      <c r="CHP23" s="80"/>
      <c r="CHQ23" s="85"/>
      <c r="CHR23" s="77"/>
      <c r="CHS23" s="74"/>
      <c r="CHT23" s="74"/>
      <c r="CHU23" s="85"/>
      <c r="CHV23" s="74"/>
      <c r="CHW23" s="74"/>
      <c r="CHX23" s="85"/>
      <c r="CHY23" s="74"/>
      <c r="CHZ23" s="74"/>
      <c r="CIA23" s="85"/>
      <c r="CIB23" s="74"/>
      <c r="CIC23" s="74"/>
      <c r="CID23" s="85"/>
      <c r="CIE23" s="80"/>
      <c r="CIF23" s="80"/>
      <c r="CIG23" s="85"/>
      <c r="CIH23" s="77"/>
      <c r="CII23" s="74"/>
      <c r="CIJ23" s="74"/>
      <c r="CIK23" s="85"/>
      <c r="CIL23" s="74"/>
      <c r="CIM23" s="74"/>
      <c r="CIN23" s="85"/>
      <c r="CIO23" s="74"/>
      <c r="CIP23" s="74"/>
      <c r="CIQ23" s="85"/>
      <c r="CIR23" s="74"/>
      <c r="CIS23" s="74"/>
      <c r="CIT23" s="85"/>
      <c r="CIU23" s="80"/>
      <c r="CIV23" s="80"/>
      <c r="CIW23" s="85"/>
      <c r="CIX23" s="77"/>
      <c r="CIY23" s="74"/>
      <c r="CIZ23" s="74"/>
      <c r="CJA23" s="85"/>
      <c r="CJB23" s="74"/>
      <c r="CJC23" s="74"/>
      <c r="CJD23" s="85"/>
      <c r="CJE23" s="74"/>
      <c r="CJF23" s="74"/>
      <c r="CJG23" s="85"/>
      <c r="CJH23" s="74"/>
      <c r="CJI23" s="74"/>
      <c r="CJJ23" s="85"/>
      <c r="CJK23" s="80"/>
      <c r="CJL23" s="80"/>
      <c r="CJM23" s="85"/>
      <c r="CJN23" s="77"/>
      <c r="CJO23" s="74"/>
      <c r="CJP23" s="74"/>
      <c r="CJQ23" s="85"/>
      <c r="CJR23" s="74"/>
      <c r="CJS23" s="74"/>
      <c r="CJT23" s="85"/>
      <c r="CJU23" s="74"/>
      <c r="CJV23" s="74"/>
      <c r="CJW23" s="85"/>
      <c r="CJX23" s="74"/>
      <c r="CJY23" s="74"/>
      <c r="CJZ23" s="85"/>
      <c r="CKA23" s="80"/>
      <c r="CKB23" s="80"/>
      <c r="CKC23" s="85"/>
      <c r="CKD23" s="77"/>
      <c r="CKE23" s="74"/>
      <c r="CKF23" s="74"/>
      <c r="CKG23" s="85"/>
      <c r="CKH23" s="74"/>
      <c r="CKI23" s="74"/>
      <c r="CKJ23" s="85"/>
      <c r="CKK23" s="74"/>
      <c r="CKL23" s="74"/>
      <c r="CKM23" s="85"/>
      <c r="CKN23" s="74"/>
      <c r="CKO23" s="74"/>
      <c r="CKP23" s="85"/>
      <c r="CKQ23" s="80"/>
      <c r="CKR23" s="80"/>
      <c r="CKS23" s="85"/>
      <c r="CKT23" s="77"/>
      <c r="CKU23" s="74"/>
      <c r="CKV23" s="74"/>
      <c r="CKW23" s="85"/>
      <c r="CKX23" s="74"/>
      <c r="CKY23" s="74"/>
      <c r="CKZ23" s="85"/>
      <c r="CLA23" s="74"/>
      <c r="CLB23" s="74"/>
      <c r="CLC23" s="85"/>
      <c r="CLD23" s="74"/>
      <c r="CLE23" s="74"/>
      <c r="CLF23" s="85"/>
      <c r="CLG23" s="80"/>
      <c r="CLH23" s="80"/>
      <c r="CLI23" s="85"/>
      <c r="CLJ23" s="77"/>
      <c r="CLK23" s="74"/>
      <c r="CLL23" s="74"/>
      <c r="CLM23" s="85"/>
      <c r="CLN23" s="74"/>
      <c r="CLO23" s="74"/>
      <c r="CLP23" s="85"/>
      <c r="CLQ23" s="74"/>
      <c r="CLR23" s="74"/>
      <c r="CLS23" s="85"/>
      <c r="CLT23" s="74"/>
      <c r="CLU23" s="74"/>
      <c r="CLV23" s="85"/>
      <c r="CLW23" s="80"/>
      <c r="CLX23" s="80"/>
      <c r="CLY23" s="85"/>
      <c r="CLZ23" s="77"/>
      <c r="CMA23" s="74"/>
      <c r="CMB23" s="74"/>
      <c r="CMC23" s="85"/>
      <c r="CMD23" s="74"/>
      <c r="CME23" s="74"/>
      <c r="CMF23" s="85"/>
      <c r="CMG23" s="74"/>
      <c r="CMH23" s="74"/>
      <c r="CMI23" s="85"/>
      <c r="CMJ23" s="74"/>
      <c r="CMK23" s="74"/>
      <c r="CML23" s="85"/>
      <c r="CMM23" s="80"/>
      <c r="CMN23" s="80"/>
      <c r="CMO23" s="85"/>
      <c r="CMP23" s="77"/>
      <c r="CMQ23" s="74"/>
      <c r="CMR23" s="74"/>
      <c r="CMS23" s="85"/>
      <c r="CMT23" s="74"/>
      <c r="CMU23" s="74"/>
      <c r="CMV23" s="85"/>
      <c r="CMW23" s="74"/>
      <c r="CMX23" s="74"/>
      <c r="CMY23" s="85"/>
      <c r="CMZ23" s="74"/>
      <c r="CNA23" s="74"/>
      <c r="CNB23" s="85"/>
      <c r="CNC23" s="80"/>
      <c r="CND23" s="80"/>
      <c r="CNE23" s="85"/>
      <c r="CNF23" s="77"/>
      <c r="CNG23" s="74"/>
      <c r="CNH23" s="74"/>
      <c r="CNI23" s="85"/>
      <c r="CNJ23" s="74"/>
      <c r="CNK23" s="74"/>
      <c r="CNL23" s="85"/>
      <c r="CNM23" s="74"/>
      <c r="CNN23" s="74"/>
      <c r="CNO23" s="85"/>
      <c r="CNP23" s="74"/>
      <c r="CNQ23" s="74"/>
      <c r="CNR23" s="85"/>
      <c r="CNS23" s="80"/>
      <c r="CNT23" s="80"/>
      <c r="CNU23" s="85"/>
      <c r="CNV23" s="77"/>
      <c r="CNW23" s="74"/>
      <c r="CNX23" s="74"/>
      <c r="CNY23" s="85"/>
      <c r="CNZ23" s="74"/>
      <c r="COA23" s="74"/>
      <c r="COB23" s="85"/>
      <c r="COC23" s="74"/>
      <c r="COD23" s="74"/>
      <c r="COE23" s="85"/>
      <c r="COF23" s="74"/>
      <c r="COG23" s="74"/>
      <c r="COH23" s="85"/>
      <c r="COI23" s="80"/>
      <c r="COJ23" s="80"/>
      <c r="COK23" s="85"/>
      <c r="COL23" s="77"/>
      <c r="COM23" s="74"/>
      <c r="CON23" s="74"/>
      <c r="COO23" s="85"/>
      <c r="COP23" s="74"/>
      <c r="COQ23" s="74"/>
      <c r="COR23" s="85"/>
      <c r="COS23" s="74"/>
      <c r="COT23" s="74"/>
      <c r="COU23" s="85"/>
      <c r="COV23" s="74"/>
      <c r="COW23" s="74"/>
      <c r="COX23" s="85"/>
      <c r="COY23" s="80"/>
      <c r="COZ23" s="80"/>
      <c r="CPA23" s="85"/>
      <c r="CPB23" s="77"/>
      <c r="CPC23" s="74"/>
      <c r="CPD23" s="74"/>
      <c r="CPE23" s="85"/>
      <c r="CPF23" s="74"/>
      <c r="CPG23" s="74"/>
      <c r="CPH23" s="85"/>
      <c r="CPI23" s="74"/>
      <c r="CPJ23" s="74"/>
      <c r="CPK23" s="85"/>
      <c r="CPL23" s="74"/>
      <c r="CPM23" s="74"/>
      <c r="CPN23" s="85"/>
      <c r="CPO23" s="80"/>
      <c r="CPP23" s="80"/>
      <c r="CPQ23" s="85"/>
      <c r="CPR23" s="77"/>
      <c r="CPS23" s="74"/>
      <c r="CPT23" s="74"/>
      <c r="CPU23" s="85"/>
      <c r="CPV23" s="74"/>
      <c r="CPW23" s="74"/>
      <c r="CPX23" s="85"/>
      <c r="CPY23" s="74"/>
      <c r="CPZ23" s="74"/>
      <c r="CQA23" s="85"/>
      <c r="CQB23" s="74"/>
      <c r="CQC23" s="74"/>
      <c r="CQD23" s="85"/>
      <c r="CQE23" s="80"/>
      <c r="CQF23" s="80"/>
      <c r="CQG23" s="85"/>
      <c r="CQH23" s="77"/>
      <c r="CQI23" s="74"/>
      <c r="CQJ23" s="74"/>
      <c r="CQK23" s="85"/>
      <c r="CQL23" s="74"/>
      <c r="CQM23" s="74"/>
      <c r="CQN23" s="85"/>
      <c r="CQO23" s="74"/>
      <c r="CQP23" s="74"/>
      <c r="CQQ23" s="85"/>
      <c r="CQR23" s="74"/>
      <c r="CQS23" s="74"/>
      <c r="CQT23" s="85"/>
      <c r="CQU23" s="80"/>
      <c r="CQV23" s="80"/>
      <c r="CQW23" s="85"/>
      <c r="CQX23" s="77"/>
      <c r="CQY23" s="74"/>
      <c r="CQZ23" s="74"/>
      <c r="CRA23" s="85"/>
      <c r="CRB23" s="74"/>
      <c r="CRC23" s="74"/>
      <c r="CRD23" s="85"/>
      <c r="CRE23" s="74"/>
      <c r="CRF23" s="74"/>
      <c r="CRG23" s="85"/>
      <c r="CRH23" s="74"/>
      <c r="CRI23" s="74"/>
      <c r="CRJ23" s="85"/>
      <c r="CRK23" s="80"/>
      <c r="CRL23" s="80"/>
      <c r="CRM23" s="85"/>
      <c r="CRN23" s="77"/>
      <c r="CRO23" s="74"/>
      <c r="CRP23" s="74"/>
      <c r="CRQ23" s="85"/>
      <c r="CRR23" s="74"/>
      <c r="CRS23" s="74"/>
      <c r="CRT23" s="85"/>
      <c r="CRU23" s="74"/>
      <c r="CRV23" s="74"/>
      <c r="CRW23" s="85"/>
      <c r="CRX23" s="74"/>
      <c r="CRY23" s="74"/>
      <c r="CRZ23" s="85"/>
      <c r="CSA23" s="80"/>
      <c r="CSB23" s="80"/>
      <c r="CSC23" s="85"/>
      <c r="CSD23" s="77"/>
      <c r="CSE23" s="74"/>
      <c r="CSF23" s="74"/>
      <c r="CSG23" s="85"/>
      <c r="CSH23" s="74"/>
      <c r="CSI23" s="74"/>
      <c r="CSJ23" s="85"/>
      <c r="CSK23" s="74"/>
      <c r="CSL23" s="74"/>
      <c r="CSM23" s="85"/>
      <c r="CSN23" s="74"/>
      <c r="CSO23" s="74"/>
      <c r="CSP23" s="85"/>
      <c r="CSQ23" s="80"/>
      <c r="CSR23" s="80"/>
      <c r="CSS23" s="85"/>
      <c r="CST23" s="77"/>
      <c r="CSU23" s="74"/>
      <c r="CSV23" s="74"/>
      <c r="CSW23" s="85"/>
      <c r="CSX23" s="74"/>
      <c r="CSY23" s="74"/>
      <c r="CSZ23" s="85"/>
      <c r="CTA23" s="74"/>
      <c r="CTB23" s="74"/>
      <c r="CTC23" s="85"/>
      <c r="CTD23" s="74"/>
      <c r="CTE23" s="74"/>
      <c r="CTF23" s="85"/>
      <c r="CTG23" s="80"/>
      <c r="CTH23" s="80"/>
      <c r="CTI23" s="85"/>
      <c r="CTJ23" s="77"/>
      <c r="CTK23" s="74"/>
      <c r="CTL23" s="74"/>
      <c r="CTM23" s="85"/>
      <c r="CTN23" s="74"/>
      <c r="CTO23" s="74"/>
      <c r="CTP23" s="85"/>
      <c r="CTQ23" s="74"/>
      <c r="CTR23" s="74"/>
      <c r="CTS23" s="85"/>
      <c r="CTT23" s="74"/>
      <c r="CTU23" s="74"/>
      <c r="CTV23" s="85"/>
      <c r="CTW23" s="80"/>
      <c r="CTX23" s="80"/>
      <c r="CTY23" s="85"/>
      <c r="CTZ23" s="77"/>
      <c r="CUA23" s="74"/>
      <c r="CUB23" s="74"/>
      <c r="CUC23" s="85"/>
      <c r="CUD23" s="74"/>
      <c r="CUE23" s="74"/>
      <c r="CUF23" s="85"/>
      <c r="CUG23" s="74"/>
      <c r="CUH23" s="74"/>
      <c r="CUI23" s="85"/>
      <c r="CUJ23" s="74"/>
      <c r="CUK23" s="74"/>
      <c r="CUL23" s="85"/>
      <c r="CUM23" s="80"/>
      <c r="CUN23" s="80"/>
      <c r="CUO23" s="85"/>
      <c r="CUP23" s="77"/>
      <c r="CUQ23" s="74"/>
      <c r="CUR23" s="74"/>
      <c r="CUS23" s="85"/>
      <c r="CUT23" s="74"/>
      <c r="CUU23" s="74"/>
      <c r="CUV23" s="85"/>
      <c r="CUW23" s="74"/>
      <c r="CUX23" s="74"/>
      <c r="CUY23" s="85"/>
      <c r="CUZ23" s="74"/>
      <c r="CVA23" s="74"/>
      <c r="CVB23" s="85"/>
      <c r="CVC23" s="80"/>
      <c r="CVD23" s="80"/>
      <c r="CVE23" s="85"/>
      <c r="CVF23" s="77"/>
      <c r="CVG23" s="74"/>
      <c r="CVH23" s="74"/>
      <c r="CVI23" s="85"/>
      <c r="CVJ23" s="74"/>
      <c r="CVK23" s="74"/>
      <c r="CVL23" s="85"/>
      <c r="CVM23" s="74"/>
      <c r="CVN23" s="74"/>
      <c r="CVO23" s="85"/>
      <c r="CVP23" s="74"/>
      <c r="CVQ23" s="74"/>
      <c r="CVR23" s="85"/>
      <c r="CVS23" s="80"/>
      <c r="CVT23" s="80"/>
      <c r="CVU23" s="85"/>
      <c r="CVV23" s="77"/>
      <c r="CVW23" s="74"/>
      <c r="CVX23" s="74"/>
      <c r="CVY23" s="85"/>
      <c r="CVZ23" s="74"/>
      <c r="CWA23" s="74"/>
      <c r="CWB23" s="85"/>
      <c r="CWC23" s="74"/>
      <c r="CWD23" s="74"/>
      <c r="CWE23" s="85"/>
      <c r="CWF23" s="74"/>
      <c r="CWG23" s="74"/>
      <c r="CWH23" s="85"/>
      <c r="CWI23" s="80"/>
      <c r="CWJ23" s="80"/>
      <c r="CWK23" s="85"/>
      <c r="CWL23" s="77"/>
      <c r="CWM23" s="74"/>
      <c r="CWN23" s="74"/>
      <c r="CWO23" s="85"/>
      <c r="CWP23" s="74"/>
      <c r="CWQ23" s="74"/>
      <c r="CWR23" s="85"/>
      <c r="CWS23" s="74"/>
      <c r="CWT23" s="74"/>
      <c r="CWU23" s="85"/>
      <c r="CWV23" s="74"/>
      <c r="CWW23" s="74"/>
      <c r="CWX23" s="85"/>
      <c r="CWY23" s="80"/>
      <c r="CWZ23" s="80"/>
      <c r="CXA23" s="85"/>
      <c r="CXB23" s="77"/>
      <c r="CXC23" s="74"/>
      <c r="CXD23" s="74"/>
      <c r="CXE23" s="85"/>
      <c r="CXF23" s="74"/>
      <c r="CXG23" s="74"/>
      <c r="CXH23" s="85"/>
      <c r="CXI23" s="74"/>
      <c r="CXJ23" s="74"/>
      <c r="CXK23" s="85"/>
      <c r="CXL23" s="74"/>
      <c r="CXM23" s="74"/>
      <c r="CXN23" s="85"/>
      <c r="CXO23" s="80"/>
      <c r="CXP23" s="80"/>
      <c r="CXQ23" s="85"/>
      <c r="CXR23" s="77"/>
      <c r="CXS23" s="74"/>
      <c r="CXT23" s="74"/>
      <c r="CXU23" s="85"/>
      <c r="CXV23" s="74"/>
      <c r="CXW23" s="74"/>
      <c r="CXX23" s="85"/>
      <c r="CXY23" s="74"/>
      <c r="CXZ23" s="74"/>
      <c r="CYA23" s="85"/>
      <c r="CYB23" s="74"/>
      <c r="CYC23" s="74"/>
      <c r="CYD23" s="85"/>
      <c r="CYE23" s="80"/>
      <c r="CYF23" s="80"/>
      <c r="CYG23" s="85"/>
      <c r="CYH23" s="77"/>
      <c r="CYI23" s="74"/>
      <c r="CYJ23" s="74"/>
      <c r="CYK23" s="85"/>
      <c r="CYL23" s="74"/>
      <c r="CYM23" s="74"/>
      <c r="CYN23" s="85"/>
      <c r="CYO23" s="74"/>
      <c r="CYP23" s="74"/>
      <c r="CYQ23" s="85"/>
      <c r="CYR23" s="74"/>
      <c r="CYS23" s="74"/>
      <c r="CYT23" s="85"/>
      <c r="CYU23" s="80"/>
      <c r="CYV23" s="80"/>
      <c r="CYW23" s="85"/>
      <c r="CYX23" s="77"/>
      <c r="CYY23" s="74"/>
      <c r="CYZ23" s="74"/>
      <c r="CZA23" s="85"/>
      <c r="CZB23" s="74"/>
      <c r="CZC23" s="74"/>
      <c r="CZD23" s="85"/>
      <c r="CZE23" s="74"/>
      <c r="CZF23" s="74"/>
      <c r="CZG23" s="85"/>
      <c r="CZH23" s="74"/>
      <c r="CZI23" s="74"/>
      <c r="CZJ23" s="85"/>
      <c r="CZK23" s="80"/>
      <c r="CZL23" s="80"/>
      <c r="CZM23" s="85"/>
      <c r="CZN23" s="77"/>
      <c r="CZO23" s="74"/>
      <c r="CZP23" s="74"/>
      <c r="CZQ23" s="85"/>
      <c r="CZR23" s="74"/>
      <c r="CZS23" s="74"/>
      <c r="CZT23" s="85"/>
      <c r="CZU23" s="74"/>
      <c r="CZV23" s="74"/>
      <c r="CZW23" s="85"/>
      <c r="CZX23" s="74"/>
      <c r="CZY23" s="74"/>
      <c r="CZZ23" s="85"/>
      <c r="DAA23" s="80"/>
      <c r="DAB23" s="80"/>
      <c r="DAC23" s="85"/>
      <c r="DAD23" s="77"/>
      <c r="DAE23" s="74"/>
      <c r="DAF23" s="74"/>
      <c r="DAG23" s="85"/>
      <c r="DAH23" s="74"/>
      <c r="DAI23" s="74"/>
      <c r="DAJ23" s="85"/>
      <c r="DAK23" s="74"/>
      <c r="DAL23" s="74"/>
      <c r="DAM23" s="85"/>
      <c r="DAN23" s="74"/>
      <c r="DAO23" s="74"/>
      <c r="DAP23" s="85"/>
      <c r="DAQ23" s="80"/>
      <c r="DAR23" s="80"/>
      <c r="DAS23" s="85"/>
      <c r="DAT23" s="77"/>
      <c r="DAU23" s="74"/>
      <c r="DAV23" s="74"/>
      <c r="DAW23" s="85"/>
      <c r="DAX23" s="74"/>
      <c r="DAY23" s="74"/>
      <c r="DAZ23" s="85"/>
      <c r="DBA23" s="74"/>
      <c r="DBB23" s="74"/>
      <c r="DBC23" s="85"/>
      <c r="DBD23" s="74"/>
      <c r="DBE23" s="74"/>
      <c r="DBF23" s="85"/>
      <c r="DBG23" s="80"/>
      <c r="DBH23" s="80"/>
      <c r="DBI23" s="85"/>
      <c r="DBJ23" s="77"/>
      <c r="DBK23" s="74"/>
      <c r="DBL23" s="74"/>
      <c r="DBM23" s="85"/>
      <c r="DBN23" s="74"/>
      <c r="DBO23" s="74"/>
      <c r="DBP23" s="85"/>
      <c r="DBQ23" s="74"/>
      <c r="DBR23" s="74"/>
      <c r="DBS23" s="85"/>
      <c r="DBT23" s="74"/>
      <c r="DBU23" s="74"/>
      <c r="DBV23" s="85"/>
      <c r="DBW23" s="80"/>
      <c r="DBX23" s="80"/>
      <c r="DBY23" s="85"/>
      <c r="DBZ23" s="77"/>
      <c r="DCA23" s="74"/>
      <c r="DCB23" s="74"/>
      <c r="DCC23" s="85"/>
      <c r="DCD23" s="74"/>
      <c r="DCE23" s="74"/>
      <c r="DCF23" s="85"/>
      <c r="DCG23" s="74"/>
      <c r="DCH23" s="74"/>
      <c r="DCI23" s="85"/>
      <c r="DCJ23" s="74"/>
      <c r="DCK23" s="74"/>
      <c r="DCL23" s="85"/>
      <c r="DCM23" s="80"/>
      <c r="DCN23" s="80"/>
      <c r="DCO23" s="85"/>
      <c r="DCP23" s="77"/>
      <c r="DCQ23" s="74"/>
      <c r="DCR23" s="74"/>
      <c r="DCS23" s="85"/>
      <c r="DCT23" s="74"/>
      <c r="DCU23" s="74"/>
      <c r="DCV23" s="85"/>
      <c r="DCW23" s="74"/>
      <c r="DCX23" s="74"/>
      <c r="DCY23" s="85"/>
      <c r="DCZ23" s="74"/>
      <c r="DDA23" s="74"/>
      <c r="DDB23" s="85"/>
      <c r="DDC23" s="80"/>
      <c r="DDD23" s="80"/>
      <c r="DDE23" s="85"/>
      <c r="DDF23" s="77"/>
      <c r="DDG23" s="74"/>
      <c r="DDH23" s="74"/>
      <c r="DDI23" s="85"/>
      <c r="DDJ23" s="74"/>
      <c r="DDK23" s="74"/>
      <c r="DDL23" s="85"/>
      <c r="DDM23" s="74"/>
      <c r="DDN23" s="74"/>
      <c r="DDO23" s="85"/>
      <c r="DDP23" s="74"/>
      <c r="DDQ23" s="74"/>
      <c r="DDR23" s="85"/>
      <c r="DDS23" s="80"/>
      <c r="DDT23" s="80"/>
      <c r="DDU23" s="85"/>
      <c r="DDV23" s="77"/>
      <c r="DDW23" s="74"/>
      <c r="DDX23" s="74"/>
      <c r="DDY23" s="85"/>
      <c r="DDZ23" s="74"/>
      <c r="DEA23" s="74"/>
      <c r="DEB23" s="85"/>
      <c r="DEC23" s="74"/>
      <c r="DED23" s="74"/>
      <c r="DEE23" s="85"/>
      <c r="DEF23" s="74"/>
      <c r="DEG23" s="74"/>
      <c r="DEH23" s="85"/>
      <c r="DEI23" s="80"/>
      <c r="DEJ23" s="80"/>
      <c r="DEK23" s="85"/>
      <c r="DEL23" s="77"/>
      <c r="DEM23" s="74"/>
      <c r="DEN23" s="74"/>
      <c r="DEO23" s="85"/>
      <c r="DEP23" s="74"/>
      <c r="DEQ23" s="74"/>
      <c r="DER23" s="85"/>
      <c r="DES23" s="74"/>
      <c r="DET23" s="74"/>
      <c r="DEU23" s="85"/>
      <c r="DEV23" s="74"/>
      <c r="DEW23" s="74"/>
      <c r="DEX23" s="85"/>
      <c r="DEY23" s="80"/>
      <c r="DEZ23" s="80"/>
      <c r="DFA23" s="85"/>
      <c r="DFB23" s="77"/>
      <c r="DFC23" s="74"/>
      <c r="DFD23" s="74"/>
      <c r="DFE23" s="85"/>
      <c r="DFF23" s="74"/>
      <c r="DFG23" s="74"/>
      <c r="DFH23" s="85"/>
      <c r="DFI23" s="74"/>
      <c r="DFJ23" s="74"/>
      <c r="DFK23" s="85"/>
      <c r="DFL23" s="74"/>
      <c r="DFM23" s="74"/>
      <c r="DFN23" s="85"/>
      <c r="DFO23" s="80"/>
      <c r="DFP23" s="80"/>
      <c r="DFQ23" s="85"/>
      <c r="DFR23" s="77"/>
      <c r="DFS23" s="74"/>
      <c r="DFT23" s="74"/>
      <c r="DFU23" s="85"/>
      <c r="DFV23" s="74"/>
      <c r="DFW23" s="74"/>
      <c r="DFX23" s="85"/>
      <c r="DFY23" s="74"/>
      <c r="DFZ23" s="74"/>
      <c r="DGA23" s="85"/>
      <c r="DGB23" s="74"/>
      <c r="DGC23" s="74"/>
      <c r="DGD23" s="85"/>
      <c r="DGE23" s="80"/>
      <c r="DGF23" s="80"/>
      <c r="DGG23" s="85"/>
      <c r="DGH23" s="77"/>
      <c r="DGI23" s="74"/>
      <c r="DGJ23" s="74"/>
      <c r="DGK23" s="85"/>
      <c r="DGL23" s="74"/>
      <c r="DGM23" s="74"/>
      <c r="DGN23" s="85"/>
      <c r="DGO23" s="74"/>
      <c r="DGP23" s="74"/>
      <c r="DGQ23" s="85"/>
      <c r="DGR23" s="74"/>
      <c r="DGS23" s="74"/>
      <c r="DGT23" s="85"/>
      <c r="DGU23" s="80"/>
      <c r="DGV23" s="80"/>
      <c r="DGW23" s="85"/>
      <c r="DGX23" s="77"/>
      <c r="DGY23" s="74"/>
      <c r="DGZ23" s="74"/>
      <c r="DHA23" s="85"/>
      <c r="DHB23" s="74"/>
      <c r="DHC23" s="74"/>
      <c r="DHD23" s="85"/>
      <c r="DHE23" s="74"/>
      <c r="DHF23" s="74"/>
      <c r="DHG23" s="85"/>
      <c r="DHH23" s="74"/>
      <c r="DHI23" s="74"/>
      <c r="DHJ23" s="85"/>
      <c r="DHK23" s="80"/>
      <c r="DHL23" s="80"/>
      <c r="DHM23" s="85"/>
      <c r="DHN23" s="77"/>
      <c r="DHO23" s="74"/>
      <c r="DHP23" s="74"/>
      <c r="DHQ23" s="85"/>
      <c r="DHR23" s="74"/>
      <c r="DHS23" s="74"/>
      <c r="DHT23" s="85"/>
      <c r="DHU23" s="74"/>
      <c r="DHV23" s="74"/>
      <c r="DHW23" s="85"/>
      <c r="DHX23" s="74"/>
      <c r="DHY23" s="74"/>
      <c r="DHZ23" s="85"/>
      <c r="DIA23" s="80"/>
      <c r="DIB23" s="80"/>
      <c r="DIC23" s="85"/>
      <c r="DID23" s="77"/>
      <c r="DIE23" s="74"/>
      <c r="DIF23" s="74"/>
      <c r="DIG23" s="85"/>
      <c r="DIH23" s="74"/>
      <c r="DII23" s="74"/>
      <c r="DIJ23" s="85"/>
      <c r="DIK23" s="74"/>
      <c r="DIL23" s="74"/>
      <c r="DIM23" s="85"/>
      <c r="DIN23" s="74"/>
      <c r="DIO23" s="74"/>
      <c r="DIP23" s="85"/>
      <c r="DIQ23" s="80"/>
      <c r="DIR23" s="80"/>
      <c r="DIS23" s="85"/>
      <c r="DIT23" s="77"/>
      <c r="DIU23" s="74"/>
      <c r="DIV23" s="74"/>
      <c r="DIW23" s="85"/>
      <c r="DIX23" s="74"/>
      <c r="DIY23" s="74"/>
      <c r="DIZ23" s="85"/>
      <c r="DJA23" s="74"/>
      <c r="DJB23" s="74"/>
      <c r="DJC23" s="85"/>
      <c r="DJD23" s="74"/>
      <c r="DJE23" s="74"/>
      <c r="DJF23" s="85"/>
      <c r="DJG23" s="80"/>
      <c r="DJH23" s="80"/>
      <c r="DJI23" s="85"/>
      <c r="DJJ23" s="77"/>
      <c r="DJK23" s="74"/>
      <c r="DJL23" s="74"/>
      <c r="DJM23" s="85"/>
      <c r="DJN23" s="74"/>
      <c r="DJO23" s="74"/>
      <c r="DJP23" s="85"/>
      <c r="DJQ23" s="74"/>
      <c r="DJR23" s="74"/>
      <c r="DJS23" s="85"/>
      <c r="DJT23" s="74"/>
      <c r="DJU23" s="74"/>
      <c r="DJV23" s="85"/>
      <c r="DJW23" s="80"/>
      <c r="DJX23" s="80"/>
      <c r="DJY23" s="85"/>
      <c r="DJZ23" s="77"/>
      <c r="DKA23" s="74"/>
      <c r="DKB23" s="74"/>
      <c r="DKC23" s="85"/>
      <c r="DKD23" s="74"/>
      <c r="DKE23" s="74"/>
      <c r="DKF23" s="85"/>
      <c r="DKG23" s="74"/>
      <c r="DKH23" s="74"/>
      <c r="DKI23" s="85"/>
      <c r="DKJ23" s="74"/>
      <c r="DKK23" s="74"/>
      <c r="DKL23" s="85"/>
      <c r="DKM23" s="80"/>
      <c r="DKN23" s="80"/>
      <c r="DKO23" s="85"/>
      <c r="DKP23" s="77"/>
      <c r="DKQ23" s="74"/>
      <c r="DKR23" s="74"/>
      <c r="DKS23" s="85"/>
      <c r="DKT23" s="74"/>
      <c r="DKU23" s="74"/>
      <c r="DKV23" s="85"/>
      <c r="DKW23" s="74"/>
      <c r="DKX23" s="74"/>
      <c r="DKY23" s="85"/>
      <c r="DKZ23" s="74"/>
      <c r="DLA23" s="74"/>
      <c r="DLB23" s="85"/>
      <c r="DLC23" s="80"/>
      <c r="DLD23" s="80"/>
      <c r="DLE23" s="85"/>
      <c r="DLF23" s="77"/>
      <c r="DLG23" s="74"/>
      <c r="DLH23" s="74"/>
      <c r="DLI23" s="85"/>
      <c r="DLJ23" s="74"/>
      <c r="DLK23" s="74"/>
      <c r="DLL23" s="85"/>
      <c r="DLM23" s="74"/>
      <c r="DLN23" s="74"/>
      <c r="DLO23" s="85"/>
      <c r="DLP23" s="74"/>
      <c r="DLQ23" s="74"/>
      <c r="DLR23" s="85"/>
      <c r="DLS23" s="80"/>
      <c r="DLT23" s="80"/>
      <c r="DLU23" s="85"/>
      <c r="DLV23" s="77"/>
      <c r="DLW23" s="74"/>
      <c r="DLX23" s="74"/>
      <c r="DLY23" s="85"/>
      <c r="DLZ23" s="74"/>
      <c r="DMA23" s="74"/>
      <c r="DMB23" s="85"/>
      <c r="DMC23" s="74"/>
      <c r="DMD23" s="74"/>
      <c r="DME23" s="85"/>
      <c r="DMF23" s="74"/>
      <c r="DMG23" s="74"/>
      <c r="DMH23" s="85"/>
      <c r="DMI23" s="80"/>
      <c r="DMJ23" s="80"/>
      <c r="DMK23" s="85"/>
      <c r="DML23" s="77"/>
      <c r="DMM23" s="74"/>
      <c r="DMN23" s="74"/>
      <c r="DMO23" s="85"/>
      <c r="DMP23" s="74"/>
      <c r="DMQ23" s="74"/>
      <c r="DMR23" s="85"/>
      <c r="DMS23" s="74"/>
      <c r="DMT23" s="74"/>
      <c r="DMU23" s="85"/>
      <c r="DMV23" s="74"/>
      <c r="DMW23" s="74"/>
      <c r="DMX23" s="85"/>
      <c r="DMY23" s="80"/>
      <c r="DMZ23" s="80"/>
      <c r="DNA23" s="85"/>
      <c r="DNB23" s="77"/>
      <c r="DNC23" s="74"/>
      <c r="DND23" s="74"/>
      <c r="DNE23" s="85"/>
      <c r="DNF23" s="74"/>
      <c r="DNG23" s="74"/>
      <c r="DNH23" s="85"/>
      <c r="DNI23" s="74"/>
      <c r="DNJ23" s="74"/>
      <c r="DNK23" s="85"/>
      <c r="DNL23" s="74"/>
      <c r="DNM23" s="74"/>
      <c r="DNN23" s="85"/>
      <c r="DNO23" s="80"/>
      <c r="DNP23" s="80"/>
      <c r="DNQ23" s="85"/>
      <c r="DNR23" s="77"/>
      <c r="DNS23" s="74"/>
      <c r="DNT23" s="74"/>
      <c r="DNU23" s="85"/>
      <c r="DNV23" s="74"/>
      <c r="DNW23" s="74"/>
      <c r="DNX23" s="85"/>
      <c r="DNY23" s="74"/>
      <c r="DNZ23" s="74"/>
      <c r="DOA23" s="85"/>
      <c r="DOB23" s="74"/>
      <c r="DOC23" s="74"/>
      <c r="DOD23" s="85"/>
      <c r="DOE23" s="80"/>
      <c r="DOF23" s="80"/>
      <c r="DOG23" s="85"/>
      <c r="DOH23" s="77"/>
      <c r="DOI23" s="74"/>
      <c r="DOJ23" s="74"/>
      <c r="DOK23" s="85"/>
      <c r="DOL23" s="74"/>
      <c r="DOM23" s="74"/>
      <c r="DON23" s="85"/>
      <c r="DOO23" s="74"/>
      <c r="DOP23" s="74"/>
      <c r="DOQ23" s="85"/>
      <c r="DOR23" s="74"/>
      <c r="DOS23" s="74"/>
      <c r="DOT23" s="85"/>
      <c r="DOU23" s="80"/>
      <c r="DOV23" s="80"/>
      <c r="DOW23" s="85"/>
      <c r="DOX23" s="77"/>
      <c r="DOY23" s="74"/>
      <c r="DOZ23" s="74"/>
      <c r="DPA23" s="85"/>
      <c r="DPB23" s="74"/>
      <c r="DPC23" s="74"/>
      <c r="DPD23" s="85"/>
      <c r="DPE23" s="74"/>
      <c r="DPF23" s="74"/>
      <c r="DPG23" s="85"/>
      <c r="DPH23" s="74"/>
      <c r="DPI23" s="74"/>
      <c r="DPJ23" s="85"/>
      <c r="DPK23" s="80"/>
      <c r="DPL23" s="80"/>
      <c r="DPM23" s="85"/>
      <c r="DPN23" s="77"/>
      <c r="DPO23" s="74"/>
      <c r="DPP23" s="74"/>
      <c r="DPQ23" s="85"/>
      <c r="DPR23" s="74"/>
      <c r="DPS23" s="74"/>
      <c r="DPT23" s="85"/>
      <c r="DPU23" s="74"/>
      <c r="DPV23" s="74"/>
      <c r="DPW23" s="85"/>
      <c r="DPX23" s="74"/>
      <c r="DPY23" s="74"/>
      <c r="DPZ23" s="85"/>
      <c r="DQA23" s="80"/>
      <c r="DQB23" s="80"/>
      <c r="DQC23" s="85"/>
      <c r="DQD23" s="77"/>
      <c r="DQE23" s="74"/>
      <c r="DQF23" s="74"/>
      <c r="DQG23" s="85"/>
      <c r="DQH23" s="74"/>
      <c r="DQI23" s="74"/>
      <c r="DQJ23" s="85"/>
      <c r="DQK23" s="74"/>
      <c r="DQL23" s="74"/>
      <c r="DQM23" s="85"/>
      <c r="DQN23" s="74"/>
      <c r="DQO23" s="74"/>
      <c r="DQP23" s="85"/>
      <c r="DQQ23" s="80"/>
      <c r="DQR23" s="80"/>
      <c r="DQS23" s="85"/>
      <c r="DQT23" s="77"/>
      <c r="DQU23" s="74"/>
      <c r="DQV23" s="74"/>
      <c r="DQW23" s="85"/>
      <c r="DQX23" s="74"/>
      <c r="DQY23" s="74"/>
      <c r="DQZ23" s="85"/>
      <c r="DRA23" s="74"/>
      <c r="DRB23" s="74"/>
      <c r="DRC23" s="85"/>
      <c r="DRD23" s="74"/>
      <c r="DRE23" s="74"/>
      <c r="DRF23" s="85"/>
      <c r="DRG23" s="80"/>
      <c r="DRH23" s="80"/>
      <c r="DRI23" s="85"/>
      <c r="DRJ23" s="77"/>
      <c r="DRK23" s="74"/>
      <c r="DRL23" s="74"/>
      <c r="DRM23" s="85"/>
      <c r="DRN23" s="74"/>
      <c r="DRO23" s="74"/>
      <c r="DRP23" s="85"/>
      <c r="DRQ23" s="74"/>
      <c r="DRR23" s="74"/>
      <c r="DRS23" s="85"/>
      <c r="DRT23" s="74"/>
      <c r="DRU23" s="74"/>
      <c r="DRV23" s="85"/>
      <c r="DRW23" s="80"/>
      <c r="DRX23" s="80"/>
      <c r="DRY23" s="85"/>
      <c r="DRZ23" s="77"/>
      <c r="DSA23" s="74"/>
      <c r="DSB23" s="74"/>
      <c r="DSC23" s="85"/>
      <c r="DSD23" s="74"/>
      <c r="DSE23" s="74"/>
      <c r="DSF23" s="85"/>
      <c r="DSG23" s="74"/>
      <c r="DSH23" s="74"/>
      <c r="DSI23" s="85"/>
      <c r="DSJ23" s="74"/>
      <c r="DSK23" s="74"/>
      <c r="DSL23" s="85"/>
      <c r="DSM23" s="80"/>
      <c r="DSN23" s="80"/>
      <c r="DSO23" s="85"/>
      <c r="DSP23" s="77"/>
      <c r="DSQ23" s="74"/>
      <c r="DSR23" s="74"/>
      <c r="DSS23" s="85"/>
      <c r="DST23" s="74"/>
      <c r="DSU23" s="74"/>
      <c r="DSV23" s="85"/>
      <c r="DSW23" s="74"/>
      <c r="DSX23" s="74"/>
      <c r="DSY23" s="85"/>
      <c r="DSZ23" s="74"/>
      <c r="DTA23" s="74"/>
      <c r="DTB23" s="85"/>
      <c r="DTC23" s="80"/>
      <c r="DTD23" s="80"/>
      <c r="DTE23" s="85"/>
      <c r="DTF23" s="77"/>
      <c r="DTG23" s="74"/>
      <c r="DTH23" s="74"/>
      <c r="DTI23" s="85"/>
      <c r="DTJ23" s="74"/>
      <c r="DTK23" s="74"/>
      <c r="DTL23" s="85"/>
      <c r="DTM23" s="74"/>
      <c r="DTN23" s="74"/>
      <c r="DTO23" s="85"/>
      <c r="DTP23" s="74"/>
      <c r="DTQ23" s="74"/>
      <c r="DTR23" s="85"/>
      <c r="DTS23" s="80"/>
      <c r="DTT23" s="80"/>
      <c r="DTU23" s="85"/>
      <c r="DTV23" s="77"/>
      <c r="DTW23" s="74"/>
      <c r="DTX23" s="74"/>
      <c r="DTY23" s="85"/>
      <c r="DTZ23" s="74"/>
      <c r="DUA23" s="74"/>
      <c r="DUB23" s="85"/>
      <c r="DUC23" s="74"/>
      <c r="DUD23" s="74"/>
      <c r="DUE23" s="85"/>
      <c r="DUF23" s="74"/>
      <c r="DUG23" s="74"/>
      <c r="DUH23" s="85"/>
      <c r="DUI23" s="80"/>
      <c r="DUJ23" s="80"/>
      <c r="DUK23" s="85"/>
      <c r="DUL23" s="77"/>
      <c r="DUM23" s="74"/>
      <c r="DUN23" s="74"/>
      <c r="DUO23" s="85"/>
      <c r="DUP23" s="74"/>
      <c r="DUQ23" s="74"/>
      <c r="DUR23" s="85"/>
      <c r="DUS23" s="74"/>
      <c r="DUT23" s="74"/>
      <c r="DUU23" s="85"/>
      <c r="DUV23" s="74"/>
      <c r="DUW23" s="74"/>
      <c r="DUX23" s="85"/>
      <c r="DUY23" s="80"/>
      <c r="DUZ23" s="80"/>
      <c r="DVA23" s="85"/>
      <c r="DVB23" s="77"/>
      <c r="DVC23" s="74"/>
      <c r="DVD23" s="74"/>
      <c r="DVE23" s="85"/>
      <c r="DVF23" s="74"/>
      <c r="DVG23" s="74"/>
      <c r="DVH23" s="85"/>
      <c r="DVI23" s="74"/>
      <c r="DVJ23" s="74"/>
      <c r="DVK23" s="85"/>
      <c r="DVL23" s="74"/>
      <c r="DVM23" s="74"/>
      <c r="DVN23" s="85"/>
      <c r="DVO23" s="80"/>
      <c r="DVP23" s="80"/>
      <c r="DVQ23" s="85"/>
      <c r="DVR23" s="77"/>
      <c r="DVS23" s="74"/>
      <c r="DVT23" s="74"/>
      <c r="DVU23" s="85"/>
      <c r="DVV23" s="74"/>
      <c r="DVW23" s="74"/>
      <c r="DVX23" s="85"/>
      <c r="DVY23" s="74"/>
      <c r="DVZ23" s="74"/>
      <c r="DWA23" s="85"/>
      <c r="DWB23" s="74"/>
      <c r="DWC23" s="74"/>
      <c r="DWD23" s="85"/>
      <c r="DWE23" s="80"/>
      <c r="DWF23" s="80"/>
      <c r="DWG23" s="85"/>
      <c r="DWH23" s="77"/>
      <c r="DWI23" s="74"/>
      <c r="DWJ23" s="74"/>
      <c r="DWK23" s="85"/>
      <c r="DWL23" s="74"/>
      <c r="DWM23" s="74"/>
      <c r="DWN23" s="85"/>
      <c r="DWO23" s="74"/>
      <c r="DWP23" s="74"/>
      <c r="DWQ23" s="85"/>
      <c r="DWR23" s="74"/>
      <c r="DWS23" s="74"/>
      <c r="DWT23" s="85"/>
      <c r="DWU23" s="80"/>
      <c r="DWV23" s="80"/>
      <c r="DWW23" s="85"/>
      <c r="DWX23" s="77"/>
      <c r="DWY23" s="74"/>
      <c r="DWZ23" s="74"/>
      <c r="DXA23" s="85"/>
      <c r="DXB23" s="74"/>
      <c r="DXC23" s="74"/>
      <c r="DXD23" s="85"/>
      <c r="DXE23" s="74"/>
      <c r="DXF23" s="74"/>
      <c r="DXG23" s="85"/>
      <c r="DXH23" s="74"/>
      <c r="DXI23" s="74"/>
      <c r="DXJ23" s="85"/>
      <c r="DXK23" s="80"/>
      <c r="DXL23" s="80"/>
      <c r="DXM23" s="85"/>
      <c r="DXN23" s="77"/>
      <c r="DXO23" s="74"/>
      <c r="DXP23" s="74"/>
      <c r="DXQ23" s="85"/>
      <c r="DXR23" s="74"/>
      <c r="DXS23" s="74"/>
      <c r="DXT23" s="85"/>
      <c r="DXU23" s="74"/>
      <c r="DXV23" s="74"/>
      <c r="DXW23" s="85"/>
      <c r="DXX23" s="74"/>
      <c r="DXY23" s="74"/>
      <c r="DXZ23" s="85"/>
      <c r="DYA23" s="80"/>
      <c r="DYB23" s="80"/>
      <c r="DYC23" s="85"/>
      <c r="DYD23" s="77"/>
      <c r="DYE23" s="74"/>
      <c r="DYF23" s="74"/>
      <c r="DYG23" s="85"/>
      <c r="DYH23" s="74"/>
      <c r="DYI23" s="74"/>
      <c r="DYJ23" s="85"/>
      <c r="DYK23" s="74"/>
      <c r="DYL23" s="74"/>
      <c r="DYM23" s="85"/>
      <c r="DYN23" s="74"/>
      <c r="DYO23" s="74"/>
      <c r="DYP23" s="85"/>
      <c r="DYQ23" s="80"/>
      <c r="DYR23" s="80"/>
      <c r="DYS23" s="85"/>
      <c r="DYT23" s="77"/>
      <c r="DYU23" s="74"/>
      <c r="DYV23" s="74"/>
      <c r="DYW23" s="85"/>
      <c r="DYX23" s="74"/>
      <c r="DYY23" s="74"/>
      <c r="DYZ23" s="85"/>
      <c r="DZA23" s="74"/>
      <c r="DZB23" s="74"/>
      <c r="DZC23" s="85"/>
      <c r="DZD23" s="74"/>
      <c r="DZE23" s="74"/>
      <c r="DZF23" s="85"/>
      <c r="DZG23" s="80"/>
      <c r="DZH23" s="80"/>
      <c r="DZI23" s="85"/>
      <c r="DZJ23" s="77"/>
      <c r="DZK23" s="74"/>
      <c r="DZL23" s="74"/>
      <c r="DZM23" s="85"/>
      <c r="DZN23" s="74"/>
      <c r="DZO23" s="74"/>
      <c r="DZP23" s="85"/>
      <c r="DZQ23" s="74"/>
      <c r="DZR23" s="74"/>
      <c r="DZS23" s="85"/>
      <c r="DZT23" s="74"/>
      <c r="DZU23" s="74"/>
      <c r="DZV23" s="85"/>
      <c r="DZW23" s="80"/>
      <c r="DZX23" s="80"/>
      <c r="DZY23" s="85"/>
      <c r="DZZ23" s="77"/>
      <c r="EAA23" s="74"/>
      <c r="EAB23" s="74"/>
      <c r="EAC23" s="85"/>
      <c r="EAD23" s="74"/>
      <c r="EAE23" s="74"/>
      <c r="EAF23" s="85"/>
      <c r="EAG23" s="74"/>
      <c r="EAH23" s="74"/>
      <c r="EAI23" s="85"/>
      <c r="EAJ23" s="74"/>
      <c r="EAK23" s="74"/>
      <c r="EAL23" s="85"/>
      <c r="EAM23" s="80"/>
      <c r="EAN23" s="80"/>
      <c r="EAO23" s="85"/>
      <c r="EAP23" s="77"/>
      <c r="EAQ23" s="74"/>
      <c r="EAR23" s="74"/>
      <c r="EAS23" s="85"/>
      <c r="EAT23" s="74"/>
      <c r="EAU23" s="74"/>
      <c r="EAV23" s="85"/>
      <c r="EAW23" s="74"/>
      <c r="EAX23" s="74"/>
      <c r="EAY23" s="85"/>
      <c r="EAZ23" s="74"/>
      <c r="EBA23" s="74"/>
      <c r="EBB23" s="85"/>
      <c r="EBC23" s="80"/>
      <c r="EBD23" s="80"/>
      <c r="EBE23" s="85"/>
      <c r="EBF23" s="77"/>
      <c r="EBG23" s="74"/>
      <c r="EBH23" s="74"/>
      <c r="EBI23" s="85"/>
      <c r="EBJ23" s="74"/>
      <c r="EBK23" s="74"/>
      <c r="EBL23" s="85"/>
      <c r="EBM23" s="74"/>
      <c r="EBN23" s="74"/>
      <c r="EBO23" s="85"/>
      <c r="EBP23" s="74"/>
      <c r="EBQ23" s="74"/>
      <c r="EBR23" s="85"/>
      <c r="EBS23" s="80"/>
      <c r="EBT23" s="80"/>
      <c r="EBU23" s="85"/>
      <c r="EBV23" s="77"/>
      <c r="EBW23" s="74"/>
      <c r="EBX23" s="74"/>
      <c r="EBY23" s="85"/>
      <c r="EBZ23" s="74"/>
      <c r="ECA23" s="74"/>
      <c r="ECB23" s="85"/>
      <c r="ECC23" s="74"/>
      <c r="ECD23" s="74"/>
      <c r="ECE23" s="85"/>
      <c r="ECF23" s="74"/>
      <c r="ECG23" s="74"/>
      <c r="ECH23" s="85"/>
      <c r="ECI23" s="80"/>
      <c r="ECJ23" s="80"/>
      <c r="ECK23" s="85"/>
      <c r="ECL23" s="77"/>
      <c r="ECM23" s="74"/>
      <c r="ECN23" s="74"/>
      <c r="ECO23" s="85"/>
      <c r="ECP23" s="74"/>
      <c r="ECQ23" s="74"/>
      <c r="ECR23" s="85"/>
      <c r="ECS23" s="74"/>
      <c r="ECT23" s="74"/>
      <c r="ECU23" s="85"/>
      <c r="ECV23" s="74"/>
      <c r="ECW23" s="74"/>
      <c r="ECX23" s="85"/>
      <c r="ECY23" s="80"/>
      <c r="ECZ23" s="80"/>
      <c r="EDA23" s="85"/>
      <c r="EDB23" s="77"/>
      <c r="EDC23" s="74"/>
      <c r="EDD23" s="74"/>
      <c r="EDE23" s="85"/>
      <c r="EDF23" s="74"/>
      <c r="EDG23" s="74"/>
      <c r="EDH23" s="85"/>
      <c r="EDI23" s="74"/>
      <c r="EDJ23" s="74"/>
      <c r="EDK23" s="85"/>
      <c r="EDL23" s="74"/>
      <c r="EDM23" s="74"/>
      <c r="EDN23" s="85"/>
      <c r="EDO23" s="80"/>
      <c r="EDP23" s="80"/>
      <c r="EDQ23" s="85"/>
      <c r="EDR23" s="77"/>
      <c r="EDS23" s="74"/>
      <c r="EDT23" s="74"/>
      <c r="EDU23" s="85"/>
      <c r="EDV23" s="74"/>
      <c r="EDW23" s="74"/>
      <c r="EDX23" s="85"/>
      <c r="EDY23" s="74"/>
      <c r="EDZ23" s="74"/>
      <c r="EEA23" s="85"/>
      <c r="EEB23" s="74"/>
      <c r="EEC23" s="74"/>
      <c r="EED23" s="85"/>
      <c r="EEE23" s="80"/>
      <c r="EEF23" s="80"/>
      <c r="EEG23" s="85"/>
      <c r="EEH23" s="77"/>
      <c r="EEI23" s="74"/>
      <c r="EEJ23" s="74"/>
      <c r="EEK23" s="85"/>
      <c r="EEL23" s="74"/>
      <c r="EEM23" s="74"/>
      <c r="EEN23" s="85"/>
      <c r="EEO23" s="74"/>
      <c r="EEP23" s="74"/>
      <c r="EEQ23" s="85"/>
      <c r="EER23" s="74"/>
      <c r="EES23" s="74"/>
      <c r="EET23" s="85"/>
      <c r="EEU23" s="80"/>
      <c r="EEV23" s="80"/>
      <c r="EEW23" s="85"/>
      <c r="EEX23" s="77"/>
      <c r="EEY23" s="74"/>
      <c r="EEZ23" s="74"/>
      <c r="EFA23" s="85"/>
      <c r="EFB23" s="74"/>
      <c r="EFC23" s="74"/>
      <c r="EFD23" s="85"/>
      <c r="EFE23" s="74"/>
      <c r="EFF23" s="74"/>
      <c r="EFG23" s="85"/>
      <c r="EFH23" s="74"/>
      <c r="EFI23" s="74"/>
      <c r="EFJ23" s="85"/>
      <c r="EFK23" s="80"/>
      <c r="EFL23" s="80"/>
      <c r="EFM23" s="85"/>
      <c r="EFN23" s="77"/>
      <c r="EFO23" s="74"/>
      <c r="EFP23" s="74"/>
      <c r="EFQ23" s="85"/>
      <c r="EFR23" s="74"/>
      <c r="EFS23" s="74"/>
      <c r="EFT23" s="85"/>
      <c r="EFU23" s="74"/>
      <c r="EFV23" s="74"/>
      <c r="EFW23" s="85"/>
      <c r="EFX23" s="74"/>
      <c r="EFY23" s="74"/>
      <c r="EFZ23" s="85"/>
      <c r="EGA23" s="80"/>
      <c r="EGB23" s="80"/>
      <c r="EGC23" s="85"/>
      <c r="EGD23" s="77"/>
      <c r="EGE23" s="74"/>
      <c r="EGF23" s="74"/>
      <c r="EGG23" s="85"/>
      <c r="EGH23" s="74"/>
      <c r="EGI23" s="74"/>
      <c r="EGJ23" s="85"/>
      <c r="EGK23" s="74"/>
      <c r="EGL23" s="74"/>
      <c r="EGM23" s="85"/>
      <c r="EGN23" s="74"/>
      <c r="EGO23" s="74"/>
      <c r="EGP23" s="85"/>
      <c r="EGQ23" s="80"/>
      <c r="EGR23" s="80"/>
      <c r="EGS23" s="85"/>
      <c r="EGT23" s="77"/>
      <c r="EGU23" s="74"/>
      <c r="EGV23" s="74"/>
      <c r="EGW23" s="85"/>
      <c r="EGX23" s="74"/>
      <c r="EGY23" s="74"/>
      <c r="EGZ23" s="85"/>
      <c r="EHA23" s="74"/>
      <c r="EHB23" s="74"/>
      <c r="EHC23" s="85"/>
      <c r="EHD23" s="74"/>
      <c r="EHE23" s="74"/>
      <c r="EHF23" s="85"/>
      <c r="EHG23" s="80"/>
      <c r="EHH23" s="80"/>
      <c r="EHI23" s="85"/>
      <c r="EHJ23" s="77"/>
      <c r="EHK23" s="74"/>
      <c r="EHL23" s="74"/>
      <c r="EHM23" s="85"/>
      <c r="EHN23" s="74"/>
      <c r="EHO23" s="74"/>
      <c r="EHP23" s="85"/>
      <c r="EHQ23" s="74"/>
      <c r="EHR23" s="74"/>
      <c r="EHS23" s="85"/>
      <c r="EHT23" s="74"/>
      <c r="EHU23" s="74"/>
      <c r="EHV23" s="85"/>
      <c r="EHW23" s="80"/>
      <c r="EHX23" s="80"/>
      <c r="EHY23" s="85"/>
      <c r="EHZ23" s="77"/>
      <c r="EIA23" s="74"/>
      <c r="EIB23" s="74"/>
      <c r="EIC23" s="85"/>
      <c r="EID23" s="74"/>
      <c r="EIE23" s="74"/>
      <c r="EIF23" s="85"/>
      <c r="EIG23" s="74"/>
      <c r="EIH23" s="74"/>
      <c r="EII23" s="85"/>
      <c r="EIJ23" s="74"/>
      <c r="EIK23" s="74"/>
      <c r="EIL23" s="85"/>
      <c r="EIM23" s="80"/>
      <c r="EIN23" s="80"/>
      <c r="EIO23" s="85"/>
      <c r="EIP23" s="77"/>
      <c r="EIQ23" s="74"/>
      <c r="EIR23" s="74"/>
      <c r="EIS23" s="85"/>
      <c r="EIT23" s="74"/>
      <c r="EIU23" s="74"/>
      <c r="EIV23" s="85"/>
      <c r="EIW23" s="74"/>
      <c r="EIX23" s="74"/>
      <c r="EIY23" s="85"/>
      <c r="EIZ23" s="74"/>
      <c r="EJA23" s="74"/>
      <c r="EJB23" s="85"/>
      <c r="EJC23" s="80"/>
      <c r="EJD23" s="80"/>
      <c r="EJE23" s="85"/>
      <c r="EJF23" s="77"/>
      <c r="EJG23" s="74"/>
      <c r="EJH23" s="74"/>
      <c r="EJI23" s="85"/>
      <c r="EJJ23" s="74"/>
      <c r="EJK23" s="74"/>
      <c r="EJL23" s="85"/>
      <c r="EJM23" s="74"/>
      <c r="EJN23" s="74"/>
      <c r="EJO23" s="85"/>
      <c r="EJP23" s="74"/>
      <c r="EJQ23" s="74"/>
      <c r="EJR23" s="85"/>
      <c r="EJS23" s="80"/>
      <c r="EJT23" s="80"/>
      <c r="EJU23" s="85"/>
      <c r="EJV23" s="77"/>
      <c r="EJW23" s="74"/>
      <c r="EJX23" s="74"/>
      <c r="EJY23" s="85"/>
      <c r="EJZ23" s="74"/>
      <c r="EKA23" s="74"/>
      <c r="EKB23" s="85"/>
      <c r="EKC23" s="74"/>
      <c r="EKD23" s="74"/>
      <c r="EKE23" s="85"/>
      <c r="EKF23" s="74"/>
      <c r="EKG23" s="74"/>
      <c r="EKH23" s="85"/>
      <c r="EKI23" s="80"/>
      <c r="EKJ23" s="80"/>
      <c r="EKK23" s="85"/>
      <c r="EKL23" s="77"/>
      <c r="EKM23" s="74"/>
      <c r="EKN23" s="74"/>
      <c r="EKO23" s="85"/>
      <c r="EKP23" s="74"/>
      <c r="EKQ23" s="74"/>
      <c r="EKR23" s="85"/>
      <c r="EKS23" s="74"/>
      <c r="EKT23" s="74"/>
      <c r="EKU23" s="85"/>
      <c r="EKV23" s="74"/>
      <c r="EKW23" s="74"/>
      <c r="EKX23" s="85"/>
      <c r="EKY23" s="80"/>
      <c r="EKZ23" s="80"/>
      <c r="ELA23" s="85"/>
      <c r="ELB23" s="77"/>
      <c r="ELC23" s="74"/>
      <c r="ELD23" s="74"/>
      <c r="ELE23" s="85"/>
      <c r="ELF23" s="74"/>
      <c r="ELG23" s="74"/>
      <c r="ELH23" s="85"/>
      <c r="ELI23" s="74"/>
      <c r="ELJ23" s="74"/>
      <c r="ELK23" s="85"/>
      <c r="ELL23" s="74"/>
      <c r="ELM23" s="74"/>
      <c r="ELN23" s="85"/>
      <c r="ELO23" s="80"/>
      <c r="ELP23" s="80"/>
      <c r="ELQ23" s="85"/>
      <c r="ELR23" s="77"/>
      <c r="ELS23" s="74"/>
      <c r="ELT23" s="74"/>
      <c r="ELU23" s="85"/>
      <c r="ELV23" s="74"/>
      <c r="ELW23" s="74"/>
      <c r="ELX23" s="85"/>
      <c r="ELY23" s="74"/>
      <c r="ELZ23" s="74"/>
      <c r="EMA23" s="85"/>
      <c r="EMB23" s="74"/>
      <c r="EMC23" s="74"/>
      <c r="EMD23" s="85"/>
      <c r="EME23" s="80"/>
      <c r="EMF23" s="80"/>
      <c r="EMG23" s="85"/>
      <c r="EMH23" s="77"/>
      <c r="EMI23" s="74"/>
      <c r="EMJ23" s="74"/>
      <c r="EMK23" s="85"/>
      <c r="EML23" s="74"/>
      <c r="EMM23" s="74"/>
      <c r="EMN23" s="85"/>
      <c r="EMO23" s="74"/>
      <c r="EMP23" s="74"/>
      <c r="EMQ23" s="85"/>
      <c r="EMR23" s="74"/>
      <c r="EMS23" s="74"/>
      <c r="EMT23" s="85"/>
      <c r="EMU23" s="80"/>
      <c r="EMV23" s="80"/>
      <c r="EMW23" s="85"/>
      <c r="EMX23" s="77"/>
      <c r="EMY23" s="74"/>
      <c r="EMZ23" s="74"/>
      <c r="ENA23" s="85"/>
      <c r="ENB23" s="74"/>
      <c r="ENC23" s="74"/>
      <c r="END23" s="85"/>
      <c r="ENE23" s="74"/>
      <c r="ENF23" s="74"/>
      <c r="ENG23" s="85"/>
      <c r="ENH23" s="74"/>
      <c r="ENI23" s="74"/>
      <c r="ENJ23" s="85"/>
      <c r="ENK23" s="80"/>
      <c r="ENL23" s="80"/>
      <c r="ENM23" s="85"/>
      <c r="ENN23" s="77"/>
      <c r="ENO23" s="74"/>
      <c r="ENP23" s="74"/>
      <c r="ENQ23" s="85"/>
      <c r="ENR23" s="74"/>
      <c r="ENS23" s="74"/>
      <c r="ENT23" s="85"/>
      <c r="ENU23" s="74"/>
      <c r="ENV23" s="74"/>
      <c r="ENW23" s="85"/>
      <c r="ENX23" s="74"/>
      <c r="ENY23" s="74"/>
      <c r="ENZ23" s="85"/>
      <c r="EOA23" s="80"/>
      <c r="EOB23" s="80"/>
      <c r="EOC23" s="85"/>
      <c r="EOD23" s="77"/>
      <c r="EOE23" s="74"/>
      <c r="EOF23" s="74"/>
      <c r="EOG23" s="85"/>
      <c r="EOH23" s="74"/>
      <c r="EOI23" s="74"/>
      <c r="EOJ23" s="85"/>
      <c r="EOK23" s="74"/>
      <c r="EOL23" s="74"/>
      <c r="EOM23" s="85"/>
      <c r="EON23" s="74"/>
      <c r="EOO23" s="74"/>
      <c r="EOP23" s="85"/>
      <c r="EOQ23" s="80"/>
      <c r="EOR23" s="80"/>
      <c r="EOS23" s="85"/>
      <c r="EOT23" s="77"/>
      <c r="EOU23" s="74"/>
      <c r="EOV23" s="74"/>
      <c r="EOW23" s="85"/>
      <c r="EOX23" s="74"/>
      <c r="EOY23" s="74"/>
      <c r="EOZ23" s="85"/>
      <c r="EPA23" s="74"/>
      <c r="EPB23" s="74"/>
      <c r="EPC23" s="85"/>
      <c r="EPD23" s="74"/>
      <c r="EPE23" s="74"/>
      <c r="EPF23" s="85"/>
      <c r="EPG23" s="80"/>
      <c r="EPH23" s="80"/>
      <c r="EPI23" s="85"/>
      <c r="EPJ23" s="77"/>
      <c r="EPK23" s="74"/>
      <c r="EPL23" s="74"/>
      <c r="EPM23" s="85"/>
      <c r="EPN23" s="74"/>
      <c r="EPO23" s="74"/>
      <c r="EPP23" s="85"/>
      <c r="EPQ23" s="74"/>
      <c r="EPR23" s="74"/>
      <c r="EPS23" s="85"/>
      <c r="EPT23" s="74"/>
      <c r="EPU23" s="74"/>
      <c r="EPV23" s="85"/>
      <c r="EPW23" s="80"/>
      <c r="EPX23" s="80"/>
      <c r="EPY23" s="85"/>
      <c r="EPZ23" s="77"/>
      <c r="EQA23" s="74"/>
      <c r="EQB23" s="74"/>
      <c r="EQC23" s="85"/>
      <c r="EQD23" s="74"/>
      <c r="EQE23" s="74"/>
      <c r="EQF23" s="85"/>
      <c r="EQG23" s="74"/>
      <c r="EQH23" s="74"/>
      <c r="EQI23" s="85"/>
      <c r="EQJ23" s="74"/>
      <c r="EQK23" s="74"/>
      <c r="EQL23" s="85"/>
      <c r="EQM23" s="80"/>
      <c r="EQN23" s="80"/>
      <c r="EQO23" s="85"/>
      <c r="EQP23" s="77"/>
      <c r="EQQ23" s="74"/>
      <c r="EQR23" s="74"/>
      <c r="EQS23" s="85"/>
      <c r="EQT23" s="74"/>
      <c r="EQU23" s="74"/>
      <c r="EQV23" s="85"/>
      <c r="EQW23" s="74"/>
      <c r="EQX23" s="74"/>
      <c r="EQY23" s="85"/>
      <c r="EQZ23" s="74"/>
      <c r="ERA23" s="74"/>
      <c r="ERB23" s="85"/>
      <c r="ERC23" s="80"/>
      <c r="ERD23" s="80"/>
      <c r="ERE23" s="85"/>
      <c r="ERF23" s="77"/>
      <c r="ERG23" s="74"/>
      <c r="ERH23" s="74"/>
      <c r="ERI23" s="85"/>
      <c r="ERJ23" s="74"/>
      <c r="ERK23" s="74"/>
      <c r="ERL23" s="85"/>
      <c r="ERM23" s="74"/>
      <c r="ERN23" s="74"/>
      <c r="ERO23" s="85"/>
      <c r="ERP23" s="74"/>
      <c r="ERQ23" s="74"/>
      <c r="ERR23" s="85"/>
      <c r="ERS23" s="80"/>
      <c r="ERT23" s="80"/>
      <c r="ERU23" s="85"/>
      <c r="ERV23" s="77"/>
      <c r="ERW23" s="74"/>
      <c r="ERX23" s="74"/>
      <c r="ERY23" s="85"/>
      <c r="ERZ23" s="74"/>
      <c r="ESA23" s="74"/>
      <c r="ESB23" s="85"/>
      <c r="ESC23" s="74"/>
      <c r="ESD23" s="74"/>
      <c r="ESE23" s="85"/>
      <c r="ESF23" s="74"/>
      <c r="ESG23" s="74"/>
      <c r="ESH23" s="85"/>
      <c r="ESI23" s="80"/>
      <c r="ESJ23" s="80"/>
      <c r="ESK23" s="85"/>
      <c r="ESL23" s="77"/>
      <c r="ESM23" s="74"/>
      <c r="ESN23" s="74"/>
      <c r="ESO23" s="85"/>
      <c r="ESP23" s="74"/>
      <c r="ESQ23" s="74"/>
      <c r="ESR23" s="85"/>
      <c r="ESS23" s="74"/>
      <c r="EST23" s="74"/>
      <c r="ESU23" s="85"/>
      <c r="ESV23" s="74"/>
      <c r="ESW23" s="74"/>
      <c r="ESX23" s="85"/>
      <c r="ESY23" s="80"/>
      <c r="ESZ23" s="80"/>
      <c r="ETA23" s="85"/>
      <c r="ETB23" s="77"/>
      <c r="ETC23" s="74"/>
      <c r="ETD23" s="74"/>
      <c r="ETE23" s="85"/>
      <c r="ETF23" s="74"/>
      <c r="ETG23" s="74"/>
      <c r="ETH23" s="85"/>
      <c r="ETI23" s="74"/>
      <c r="ETJ23" s="74"/>
      <c r="ETK23" s="85"/>
      <c r="ETL23" s="74"/>
      <c r="ETM23" s="74"/>
      <c r="ETN23" s="85"/>
      <c r="ETO23" s="80"/>
      <c r="ETP23" s="80"/>
      <c r="ETQ23" s="85"/>
      <c r="ETR23" s="77"/>
      <c r="ETS23" s="74"/>
      <c r="ETT23" s="74"/>
      <c r="ETU23" s="85"/>
      <c r="ETV23" s="74"/>
      <c r="ETW23" s="74"/>
      <c r="ETX23" s="85"/>
      <c r="ETY23" s="74"/>
      <c r="ETZ23" s="74"/>
      <c r="EUA23" s="85"/>
      <c r="EUB23" s="74"/>
      <c r="EUC23" s="74"/>
      <c r="EUD23" s="85"/>
      <c r="EUE23" s="80"/>
      <c r="EUF23" s="80"/>
      <c r="EUG23" s="85"/>
      <c r="EUH23" s="77"/>
      <c r="EUI23" s="74"/>
      <c r="EUJ23" s="74"/>
      <c r="EUK23" s="85"/>
      <c r="EUL23" s="74"/>
      <c r="EUM23" s="74"/>
      <c r="EUN23" s="85"/>
      <c r="EUO23" s="74"/>
      <c r="EUP23" s="74"/>
      <c r="EUQ23" s="85"/>
      <c r="EUR23" s="74"/>
      <c r="EUS23" s="74"/>
      <c r="EUT23" s="85"/>
      <c r="EUU23" s="80"/>
      <c r="EUV23" s="80"/>
      <c r="EUW23" s="85"/>
      <c r="EUX23" s="77"/>
      <c r="EUY23" s="74"/>
      <c r="EUZ23" s="74"/>
      <c r="EVA23" s="85"/>
      <c r="EVB23" s="74"/>
      <c r="EVC23" s="74"/>
      <c r="EVD23" s="85"/>
      <c r="EVE23" s="74"/>
      <c r="EVF23" s="74"/>
      <c r="EVG23" s="85"/>
      <c r="EVH23" s="74"/>
      <c r="EVI23" s="74"/>
      <c r="EVJ23" s="85"/>
      <c r="EVK23" s="80"/>
      <c r="EVL23" s="80"/>
      <c r="EVM23" s="85"/>
      <c r="EVN23" s="77"/>
      <c r="EVO23" s="74"/>
      <c r="EVP23" s="74"/>
      <c r="EVQ23" s="85"/>
      <c r="EVR23" s="74"/>
      <c r="EVS23" s="74"/>
      <c r="EVT23" s="85"/>
      <c r="EVU23" s="74"/>
      <c r="EVV23" s="74"/>
      <c r="EVW23" s="85"/>
      <c r="EVX23" s="74"/>
      <c r="EVY23" s="74"/>
      <c r="EVZ23" s="85"/>
      <c r="EWA23" s="80"/>
      <c r="EWB23" s="80"/>
      <c r="EWC23" s="85"/>
      <c r="EWD23" s="77"/>
      <c r="EWE23" s="74"/>
      <c r="EWF23" s="74"/>
      <c r="EWG23" s="85"/>
      <c r="EWH23" s="74"/>
      <c r="EWI23" s="74"/>
      <c r="EWJ23" s="85"/>
      <c r="EWK23" s="74"/>
      <c r="EWL23" s="74"/>
      <c r="EWM23" s="85"/>
      <c r="EWN23" s="74"/>
      <c r="EWO23" s="74"/>
      <c r="EWP23" s="85"/>
      <c r="EWQ23" s="80"/>
      <c r="EWR23" s="80"/>
      <c r="EWS23" s="85"/>
      <c r="EWT23" s="77"/>
      <c r="EWU23" s="74"/>
      <c r="EWV23" s="74"/>
      <c r="EWW23" s="85"/>
      <c r="EWX23" s="74"/>
      <c r="EWY23" s="74"/>
      <c r="EWZ23" s="85"/>
      <c r="EXA23" s="74"/>
      <c r="EXB23" s="74"/>
      <c r="EXC23" s="85"/>
      <c r="EXD23" s="74"/>
      <c r="EXE23" s="74"/>
      <c r="EXF23" s="85"/>
      <c r="EXG23" s="80"/>
      <c r="EXH23" s="80"/>
      <c r="EXI23" s="85"/>
      <c r="EXJ23" s="77"/>
      <c r="EXK23" s="74"/>
      <c r="EXL23" s="74"/>
      <c r="EXM23" s="85"/>
      <c r="EXN23" s="74"/>
      <c r="EXO23" s="74"/>
      <c r="EXP23" s="85"/>
      <c r="EXQ23" s="74"/>
      <c r="EXR23" s="74"/>
      <c r="EXS23" s="85"/>
      <c r="EXT23" s="74"/>
      <c r="EXU23" s="74"/>
      <c r="EXV23" s="85"/>
      <c r="EXW23" s="80"/>
      <c r="EXX23" s="80"/>
      <c r="EXY23" s="85"/>
      <c r="EXZ23" s="77"/>
      <c r="EYA23" s="74"/>
      <c r="EYB23" s="74"/>
      <c r="EYC23" s="85"/>
      <c r="EYD23" s="74"/>
      <c r="EYE23" s="74"/>
      <c r="EYF23" s="85"/>
      <c r="EYG23" s="74"/>
      <c r="EYH23" s="74"/>
      <c r="EYI23" s="85"/>
      <c r="EYJ23" s="74"/>
      <c r="EYK23" s="74"/>
      <c r="EYL23" s="85"/>
      <c r="EYM23" s="80"/>
      <c r="EYN23" s="80"/>
      <c r="EYO23" s="85"/>
      <c r="EYP23" s="77"/>
      <c r="EYQ23" s="74"/>
      <c r="EYR23" s="74"/>
      <c r="EYS23" s="85"/>
      <c r="EYT23" s="74"/>
      <c r="EYU23" s="74"/>
      <c r="EYV23" s="85"/>
      <c r="EYW23" s="74"/>
      <c r="EYX23" s="74"/>
      <c r="EYY23" s="85"/>
      <c r="EYZ23" s="74"/>
      <c r="EZA23" s="74"/>
      <c r="EZB23" s="85"/>
      <c r="EZC23" s="80"/>
      <c r="EZD23" s="80"/>
      <c r="EZE23" s="85"/>
      <c r="EZF23" s="77"/>
      <c r="EZG23" s="74"/>
      <c r="EZH23" s="74"/>
      <c r="EZI23" s="85"/>
      <c r="EZJ23" s="74"/>
      <c r="EZK23" s="74"/>
      <c r="EZL23" s="85"/>
      <c r="EZM23" s="74"/>
      <c r="EZN23" s="74"/>
      <c r="EZO23" s="85"/>
      <c r="EZP23" s="74"/>
      <c r="EZQ23" s="74"/>
      <c r="EZR23" s="85"/>
      <c r="EZS23" s="80"/>
      <c r="EZT23" s="80"/>
      <c r="EZU23" s="85"/>
      <c r="EZV23" s="77"/>
      <c r="EZW23" s="74"/>
      <c r="EZX23" s="74"/>
      <c r="EZY23" s="85"/>
      <c r="EZZ23" s="74"/>
      <c r="FAA23" s="74"/>
      <c r="FAB23" s="85"/>
      <c r="FAC23" s="74"/>
      <c r="FAD23" s="74"/>
      <c r="FAE23" s="85"/>
      <c r="FAF23" s="74"/>
      <c r="FAG23" s="74"/>
      <c r="FAH23" s="85"/>
      <c r="FAI23" s="80"/>
      <c r="FAJ23" s="80"/>
      <c r="FAK23" s="85"/>
      <c r="FAL23" s="77"/>
      <c r="FAM23" s="74"/>
      <c r="FAN23" s="74"/>
      <c r="FAO23" s="85"/>
      <c r="FAP23" s="74"/>
      <c r="FAQ23" s="74"/>
      <c r="FAR23" s="85"/>
      <c r="FAS23" s="74"/>
      <c r="FAT23" s="74"/>
      <c r="FAU23" s="85"/>
      <c r="FAV23" s="74"/>
      <c r="FAW23" s="74"/>
      <c r="FAX23" s="85"/>
      <c r="FAY23" s="80"/>
      <c r="FAZ23" s="80"/>
      <c r="FBA23" s="85"/>
      <c r="FBB23" s="77"/>
      <c r="FBC23" s="74"/>
      <c r="FBD23" s="74"/>
      <c r="FBE23" s="85"/>
      <c r="FBF23" s="74"/>
      <c r="FBG23" s="74"/>
      <c r="FBH23" s="85"/>
      <c r="FBI23" s="74"/>
      <c r="FBJ23" s="74"/>
      <c r="FBK23" s="85"/>
      <c r="FBL23" s="74"/>
      <c r="FBM23" s="74"/>
      <c r="FBN23" s="85"/>
      <c r="FBO23" s="80"/>
      <c r="FBP23" s="80"/>
      <c r="FBQ23" s="85"/>
      <c r="FBR23" s="77"/>
      <c r="FBS23" s="74"/>
      <c r="FBT23" s="74"/>
      <c r="FBU23" s="85"/>
      <c r="FBV23" s="74"/>
      <c r="FBW23" s="74"/>
      <c r="FBX23" s="85"/>
      <c r="FBY23" s="74"/>
      <c r="FBZ23" s="74"/>
      <c r="FCA23" s="85"/>
      <c r="FCB23" s="74"/>
      <c r="FCC23" s="74"/>
      <c r="FCD23" s="85"/>
      <c r="FCE23" s="80"/>
      <c r="FCF23" s="80"/>
      <c r="FCG23" s="85"/>
      <c r="FCH23" s="77"/>
      <c r="FCI23" s="74"/>
      <c r="FCJ23" s="74"/>
      <c r="FCK23" s="85"/>
      <c r="FCL23" s="74"/>
      <c r="FCM23" s="74"/>
      <c r="FCN23" s="85"/>
      <c r="FCO23" s="74"/>
      <c r="FCP23" s="74"/>
      <c r="FCQ23" s="85"/>
      <c r="FCR23" s="74"/>
      <c r="FCS23" s="74"/>
      <c r="FCT23" s="85"/>
      <c r="FCU23" s="80"/>
      <c r="FCV23" s="80"/>
      <c r="FCW23" s="85"/>
      <c r="FCX23" s="77"/>
      <c r="FCY23" s="74"/>
      <c r="FCZ23" s="74"/>
      <c r="FDA23" s="85"/>
      <c r="FDB23" s="74"/>
      <c r="FDC23" s="74"/>
      <c r="FDD23" s="85"/>
      <c r="FDE23" s="74"/>
      <c r="FDF23" s="74"/>
      <c r="FDG23" s="85"/>
      <c r="FDH23" s="74"/>
      <c r="FDI23" s="74"/>
      <c r="FDJ23" s="85"/>
      <c r="FDK23" s="80"/>
      <c r="FDL23" s="80"/>
      <c r="FDM23" s="85"/>
      <c r="FDN23" s="77"/>
      <c r="FDO23" s="74"/>
      <c r="FDP23" s="74"/>
      <c r="FDQ23" s="85"/>
      <c r="FDR23" s="74"/>
      <c r="FDS23" s="74"/>
      <c r="FDT23" s="85"/>
      <c r="FDU23" s="74"/>
      <c r="FDV23" s="74"/>
      <c r="FDW23" s="85"/>
      <c r="FDX23" s="74"/>
      <c r="FDY23" s="74"/>
      <c r="FDZ23" s="85"/>
      <c r="FEA23" s="80"/>
      <c r="FEB23" s="80"/>
      <c r="FEC23" s="85"/>
      <c r="FED23" s="77"/>
      <c r="FEE23" s="74"/>
      <c r="FEF23" s="74"/>
      <c r="FEG23" s="85"/>
      <c r="FEH23" s="74"/>
      <c r="FEI23" s="74"/>
      <c r="FEJ23" s="85"/>
      <c r="FEK23" s="74"/>
      <c r="FEL23" s="74"/>
      <c r="FEM23" s="85"/>
      <c r="FEN23" s="74"/>
      <c r="FEO23" s="74"/>
      <c r="FEP23" s="85"/>
      <c r="FEQ23" s="80"/>
      <c r="FER23" s="80"/>
      <c r="FES23" s="85"/>
      <c r="FET23" s="77"/>
      <c r="FEU23" s="74"/>
      <c r="FEV23" s="74"/>
      <c r="FEW23" s="85"/>
      <c r="FEX23" s="74"/>
      <c r="FEY23" s="74"/>
      <c r="FEZ23" s="85"/>
      <c r="FFA23" s="74"/>
      <c r="FFB23" s="74"/>
      <c r="FFC23" s="85"/>
      <c r="FFD23" s="74"/>
      <c r="FFE23" s="74"/>
      <c r="FFF23" s="85"/>
      <c r="FFG23" s="80"/>
      <c r="FFH23" s="80"/>
      <c r="FFI23" s="85"/>
      <c r="FFJ23" s="77"/>
      <c r="FFK23" s="74"/>
      <c r="FFL23" s="74"/>
      <c r="FFM23" s="85"/>
      <c r="FFN23" s="74"/>
      <c r="FFO23" s="74"/>
      <c r="FFP23" s="85"/>
      <c r="FFQ23" s="74"/>
      <c r="FFR23" s="74"/>
      <c r="FFS23" s="85"/>
      <c r="FFT23" s="74"/>
      <c r="FFU23" s="74"/>
      <c r="FFV23" s="85"/>
      <c r="FFW23" s="80"/>
      <c r="FFX23" s="80"/>
      <c r="FFY23" s="85"/>
      <c r="FFZ23" s="77"/>
      <c r="FGA23" s="74"/>
      <c r="FGB23" s="74"/>
      <c r="FGC23" s="85"/>
      <c r="FGD23" s="74"/>
      <c r="FGE23" s="74"/>
      <c r="FGF23" s="85"/>
      <c r="FGG23" s="74"/>
      <c r="FGH23" s="74"/>
      <c r="FGI23" s="85"/>
      <c r="FGJ23" s="74"/>
      <c r="FGK23" s="74"/>
      <c r="FGL23" s="85"/>
      <c r="FGM23" s="80"/>
      <c r="FGN23" s="80"/>
      <c r="FGO23" s="85"/>
      <c r="FGP23" s="77"/>
      <c r="FGQ23" s="74"/>
      <c r="FGR23" s="74"/>
      <c r="FGS23" s="85"/>
      <c r="FGT23" s="74"/>
      <c r="FGU23" s="74"/>
      <c r="FGV23" s="85"/>
      <c r="FGW23" s="74"/>
      <c r="FGX23" s="74"/>
      <c r="FGY23" s="85"/>
      <c r="FGZ23" s="74"/>
      <c r="FHA23" s="74"/>
      <c r="FHB23" s="85"/>
      <c r="FHC23" s="80"/>
      <c r="FHD23" s="80"/>
      <c r="FHE23" s="85"/>
      <c r="FHF23" s="77"/>
      <c r="FHG23" s="74"/>
      <c r="FHH23" s="74"/>
      <c r="FHI23" s="85"/>
      <c r="FHJ23" s="74"/>
      <c r="FHK23" s="74"/>
      <c r="FHL23" s="85"/>
      <c r="FHM23" s="74"/>
      <c r="FHN23" s="74"/>
      <c r="FHO23" s="85"/>
      <c r="FHP23" s="74"/>
      <c r="FHQ23" s="74"/>
      <c r="FHR23" s="85"/>
      <c r="FHS23" s="80"/>
      <c r="FHT23" s="80"/>
      <c r="FHU23" s="85"/>
      <c r="FHV23" s="77"/>
      <c r="FHW23" s="74"/>
      <c r="FHX23" s="74"/>
      <c r="FHY23" s="85"/>
      <c r="FHZ23" s="74"/>
      <c r="FIA23" s="74"/>
      <c r="FIB23" s="85"/>
      <c r="FIC23" s="74"/>
      <c r="FID23" s="74"/>
      <c r="FIE23" s="85"/>
      <c r="FIF23" s="74"/>
      <c r="FIG23" s="74"/>
      <c r="FIH23" s="85"/>
      <c r="FII23" s="80"/>
      <c r="FIJ23" s="80"/>
      <c r="FIK23" s="85"/>
      <c r="FIL23" s="77"/>
      <c r="FIM23" s="74"/>
      <c r="FIN23" s="74"/>
      <c r="FIO23" s="85"/>
      <c r="FIP23" s="74"/>
      <c r="FIQ23" s="74"/>
      <c r="FIR23" s="85"/>
      <c r="FIS23" s="74"/>
      <c r="FIT23" s="74"/>
      <c r="FIU23" s="85"/>
      <c r="FIV23" s="74"/>
      <c r="FIW23" s="74"/>
      <c r="FIX23" s="85"/>
      <c r="FIY23" s="80"/>
      <c r="FIZ23" s="80"/>
      <c r="FJA23" s="85"/>
      <c r="FJB23" s="77"/>
      <c r="FJC23" s="74"/>
      <c r="FJD23" s="74"/>
      <c r="FJE23" s="85"/>
      <c r="FJF23" s="74"/>
      <c r="FJG23" s="74"/>
      <c r="FJH23" s="85"/>
      <c r="FJI23" s="74"/>
      <c r="FJJ23" s="74"/>
      <c r="FJK23" s="85"/>
      <c r="FJL23" s="74"/>
      <c r="FJM23" s="74"/>
      <c r="FJN23" s="85"/>
      <c r="FJO23" s="80"/>
      <c r="FJP23" s="80"/>
      <c r="FJQ23" s="85"/>
      <c r="FJR23" s="77"/>
      <c r="FJS23" s="74"/>
      <c r="FJT23" s="74"/>
      <c r="FJU23" s="85"/>
      <c r="FJV23" s="74"/>
      <c r="FJW23" s="74"/>
      <c r="FJX23" s="85"/>
      <c r="FJY23" s="74"/>
      <c r="FJZ23" s="74"/>
      <c r="FKA23" s="85"/>
      <c r="FKB23" s="74"/>
      <c r="FKC23" s="74"/>
      <c r="FKD23" s="85"/>
      <c r="FKE23" s="80"/>
      <c r="FKF23" s="80"/>
      <c r="FKG23" s="85"/>
      <c r="FKH23" s="77"/>
      <c r="FKI23" s="74"/>
      <c r="FKJ23" s="74"/>
      <c r="FKK23" s="85"/>
      <c r="FKL23" s="74"/>
      <c r="FKM23" s="74"/>
      <c r="FKN23" s="85"/>
      <c r="FKO23" s="74"/>
      <c r="FKP23" s="74"/>
      <c r="FKQ23" s="85"/>
      <c r="FKR23" s="74"/>
      <c r="FKS23" s="74"/>
      <c r="FKT23" s="85"/>
      <c r="FKU23" s="80"/>
      <c r="FKV23" s="80"/>
      <c r="FKW23" s="85"/>
      <c r="FKX23" s="77"/>
      <c r="FKY23" s="74"/>
      <c r="FKZ23" s="74"/>
      <c r="FLA23" s="85"/>
      <c r="FLB23" s="74"/>
      <c r="FLC23" s="74"/>
      <c r="FLD23" s="85"/>
      <c r="FLE23" s="74"/>
      <c r="FLF23" s="74"/>
      <c r="FLG23" s="85"/>
      <c r="FLH23" s="74"/>
      <c r="FLI23" s="74"/>
      <c r="FLJ23" s="85"/>
      <c r="FLK23" s="80"/>
      <c r="FLL23" s="80"/>
      <c r="FLM23" s="85"/>
      <c r="FLN23" s="77"/>
      <c r="FLO23" s="74"/>
      <c r="FLP23" s="74"/>
      <c r="FLQ23" s="85"/>
      <c r="FLR23" s="74"/>
      <c r="FLS23" s="74"/>
      <c r="FLT23" s="85"/>
      <c r="FLU23" s="74"/>
      <c r="FLV23" s="74"/>
      <c r="FLW23" s="85"/>
      <c r="FLX23" s="74"/>
      <c r="FLY23" s="74"/>
      <c r="FLZ23" s="85"/>
      <c r="FMA23" s="80"/>
      <c r="FMB23" s="80"/>
      <c r="FMC23" s="85"/>
      <c r="FMD23" s="77"/>
      <c r="FME23" s="74"/>
      <c r="FMF23" s="74"/>
      <c r="FMG23" s="85"/>
      <c r="FMH23" s="74"/>
      <c r="FMI23" s="74"/>
      <c r="FMJ23" s="85"/>
      <c r="FMK23" s="74"/>
      <c r="FML23" s="74"/>
      <c r="FMM23" s="85"/>
      <c r="FMN23" s="74"/>
      <c r="FMO23" s="74"/>
      <c r="FMP23" s="85"/>
      <c r="FMQ23" s="80"/>
      <c r="FMR23" s="80"/>
      <c r="FMS23" s="85"/>
      <c r="FMT23" s="77"/>
      <c r="FMU23" s="74"/>
      <c r="FMV23" s="74"/>
      <c r="FMW23" s="85"/>
      <c r="FMX23" s="74"/>
      <c r="FMY23" s="74"/>
      <c r="FMZ23" s="85"/>
      <c r="FNA23" s="74"/>
      <c r="FNB23" s="74"/>
      <c r="FNC23" s="85"/>
      <c r="FND23" s="74"/>
      <c r="FNE23" s="74"/>
      <c r="FNF23" s="85"/>
      <c r="FNG23" s="80"/>
      <c r="FNH23" s="80"/>
      <c r="FNI23" s="85"/>
      <c r="FNJ23" s="77"/>
      <c r="FNK23" s="74"/>
      <c r="FNL23" s="74"/>
      <c r="FNM23" s="85"/>
      <c r="FNN23" s="74"/>
      <c r="FNO23" s="74"/>
      <c r="FNP23" s="85"/>
      <c r="FNQ23" s="74"/>
      <c r="FNR23" s="74"/>
      <c r="FNS23" s="85"/>
      <c r="FNT23" s="74"/>
      <c r="FNU23" s="74"/>
      <c r="FNV23" s="85"/>
      <c r="FNW23" s="80"/>
      <c r="FNX23" s="80"/>
      <c r="FNY23" s="85"/>
      <c r="FNZ23" s="77"/>
      <c r="FOA23" s="74"/>
      <c r="FOB23" s="74"/>
      <c r="FOC23" s="85"/>
      <c r="FOD23" s="74"/>
      <c r="FOE23" s="74"/>
      <c r="FOF23" s="85"/>
      <c r="FOG23" s="74"/>
      <c r="FOH23" s="74"/>
      <c r="FOI23" s="85"/>
      <c r="FOJ23" s="74"/>
      <c r="FOK23" s="74"/>
      <c r="FOL23" s="85"/>
      <c r="FOM23" s="80"/>
      <c r="FON23" s="80"/>
      <c r="FOO23" s="85"/>
      <c r="FOP23" s="77"/>
      <c r="FOQ23" s="74"/>
      <c r="FOR23" s="74"/>
      <c r="FOS23" s="85"/>
      <c r="FOT23" s="74"/>
      <c r="FOU23" s="74"/>
      <c r="FOV23" s="85"/>
      <c r="FOW23" s="74"/>
      <c r="FOX23" s="74"/>
      <c r="FOY23" s="85"/>
      <c r="FOZ23" s="74"/>
      <c r="FPA23" s="74"/>
      <c r="FPB23" s="85"/>
      <c r="FPC23" s="80"/>
      <c r="FPD23" s="80"/>
      <c r="FPE23" s="85"/>
      <c r="FPF23" s="77"/>
      <c r="FPG23" s="74"/>
      <c r="FPH23" s="74"/>
      <c r="FPI23" s="85"/>
      <c r="FPJ23" s="74"/>
      <c r="FPK23" s="74"/>
      <c r="FPL23" s="85"/>
      <c r="FPM23" s="74"/>
      <c r="FPN23" s="74"/>
      <c r="FPO23" s="85"/>
      <c r="FPP23" s="74"/>
      <c r="FPQ23" s="74"/>
      <c r="FPR23" s="85"/>
      <c r="FPS23" s="80"/>
      <c r="FPT23" s="80"/>
      <c r="FPU23" s="85"/>
      <c r="FPV23" s="77"/>
      <c r="FPW23" s="74"/>
      <c r="FPX23" s="74"/>
      <c r="FPY23" s="85"/>
      <c r="FPZ23" s="74"/>
      <c r="FQA23" s="74"/>
      <c r="FQB23" s="85"/>
      <c r="FQC23" s="74"/>
      <c r="FQD23" s="74"/>
      <c r="FQE23" s="85"/>
      <c r="FQF23" s="74"/>
      <c r="FQG23" s="74"/>
      <c r="FQH23" s="85"/>
      <c r="FQI23" s="80"/>
      <c r="FQJ23" s="80"/>
      <c r="FQK23" s="85"/>
      <c r="FQL23" s="77"/>
      <c r="FQM23" s="74"/>
      <c r="FQN23" s="74"/>
      <c r="FQO23" s="85"/>
      <c r="FQP23" s="74"/>
      <c r="FQQ23" s="74"/>
      <c r="FQR23" s="85"/>
      <c r="FQS23" s="74"/>
      <c r="FQT23" s="74"/>
      <c r="FQU23" s="85"/>
      <c r="FQV23" s="74"/>
      <c r="FQW23" s="74"/>
      <c r="FQX23" s="85"/>
      <c r="FQY23" s="80"/>
      <c r="FQZ23" s="80"/>
      <c r="FRA23" s="85"/>
      <c r="FRB23" s="77"/>
      <c r="FRC23" s="74"/>
      <c r="FRD23" s="74"/>
      <c r="FRE23" s="85"/>
      <c r="FRF23" s="74"/>
      <c r="FRG23" s="74"/>
      <c r="FRH23" s="85"/>
      <c r="FRI23" s="74"/>
      <c r="FRJ23" s="74"/>
      <c r="FRK23" s="85"/>
      <c r="FRL23" s="74"/>
      <c r="FRM23" s="74"/>
      <c r="FRN23" s="85"/>
      <c r="FRO23" s="80"/>
      <c r="FRP23" s="80"/>
      <c r="FRQ23" s="85"/>
      <c r="FRR23" s="77"/>
      <c r="FRS23" s="74"/>
      <c r="FRT23" s="74"/>
      <c r="FRU23" s="85"/>
      <c r="FRV23" s="74"/>
      <c r="FRW23" s="74"/>
      <c r="FRX23" s="85"/>
      <c r="FRY23" s="74"/>
      <c r="FRZ23" s="74"/>
      <c r="FSA23" s="85"/>
      <c r="FSB23" s="74"/>
      <c r="FSC23" s="74"/>
      <c r="FSD23" s="85"/>
      <c r="FSE23" s="80"/>
      <c r="FSF23" s="80"/>
      <c r="FSG23" s="85"/>
      <c r="FSH23" s="77"/>
      <c r="FSI23" s="74"/>
      <c r="FSJ23" s="74"/>
      <c r="FSK23" s="85"/>
      <c r="FSL23" s="74"/>
      <c r="FSM23" s="74"/>
      <c r="FSN23" s="85"/>
      <c r="FSO23" s="74"/>
      <c r="FSP23" s="74"/>
      <c r="FSQ23" s="85"/>
      <c r="FSR23" s="74"/>
      <c r="FSS23" s="74"/>
      <c r="FST23" s="85"/>
      <c r="FSU23" s="80"/>
      <c r="FSV23" s="80"/>
      <c r="FSW23" s="85"/>
      <c r="FSX23" s="77"/>
      <c r="FSY23" s="74"/>
      <c r="FSZ23" s="74"/>
      <c r="FTA23" s="85"/>
      <c r="FTB23" s="74"/>
      <c r="FTC23" s="74"/>
      <c r="FTD23" s="85"/>
      <c r="FTE23" s="74"/>
      <c r="FTF23" s="74"/>
      <c r="FTG23" s="85"/>
      <c r="FTH23" s="74"/>
      <c r="FTI23" s="74"/>
      <c r="FTJ23" s="85"/>
      <c r="FTK23" s="80"/>
      <c r="FTL23" s="80"/>
      <c r="FTM23" s="85"/>
      <c r="FTN23" s="77"/>
      <c r="FTO23" s="74"/>
      <c r="FTP23" s="74"/>
      <c r="FTQ23" s="85"/>
      <c r="FTR23" s="74"/>
      <c r="FTS23" s="74"/>
      <c r="FTT23" s="85"/>
      <c r="FTU23" s="74"/>
      <c r="FTV23" s="74"/>
      <c r="FTW23" s="85"/>
      <c r="FTX23" s="74"/>
      <c r="FTY23" s="74"/>
      <c r="FTZ23" s="85"/>
      <c r="FUA23" s="80"/>
      <c r="FUB23" s="80"/>
      <c r="FUC23" s="85"/>
      <c r="FUD23" s="77"/>
      <c r="FUE23" s="74"/>
      <c r="FUF23" s="74"/>
      <c r="FUG23" s="85"/>
      <c r="FUH23" s="74"/>
      <c r="FUI23" s="74"/>
      <c r="FUJ23" s="85"/>
      <c r="FUK23" s="74"/>
      <c r="FUL23" s="74"/>
      <c r="FUM23" s="85"/>
      <c r="FUN23" s="74"/>
      <c r="FUO23" s="74"/>
      <c r="FUP23" s="85"/>
      <c r="FUQ23" s="80"/>
      <c r="FUR23" s="80"/>
      <c r="FUS23" s="85"/>
      <c r="FUT23" s="77"/>
      <c r="FUU23" s="74"/>
      <c r="FUV23" s="74"/>
      <c r="FUW23" s="85"/>
      <c r="FUX23" s="74"/>
      <c r="FUY23" s="74"/>
      <c r="FUZ23" s="85"/>
      <c r="FVA23" s="74"/>
      <c r="FVB23" s="74"/>
      <c r="FVC23" s="85"/>
      <c r="FVD23" s="74"/>
      <c r="FVE23" s="74"/>
      <c r="FVF23" s="85"/>
      <c r="FVG23" s="80"/>
      <c r="FVH23" s="80"/>
      <c r="FVI23" s="85"/>
      <c r="FVJ23" s="77"/>
      <c r="FVK23" s="74"/>
      <c r="FVL23" s="74"/>
      <c r="FVM23" s="85"/>
      <c r="FVN23" s="74"/>
      <c r="FVO23" s="74"/>
      <c r="FVP23" s="85"/>
      <c r="FVQ23" s="74"/>
      <c r="FVR23" s="74"/>
      <c r="FVS23" s="85"/>
      <c r="FVT23" s="74"/>
      <c r="FVU23" s="74"/>
      <c r="FVV23" s="85"/>
      <c r="FVW23" s="80"/>
      <c r="FVX23" s="80"/>
      <c r="FVY23" s="85"/>
      <c r="FVZ23" s="77"/>
      <c r="FWA23" s="74"/>
      <c r="FWB23" s="74"/>
      <c r="FWC23" s="85"/>
      <c r="FWD23" s="74"/>
      <c r="FWE23" s="74"/>
      <c r="FWF23" s="85"/>
      <c r="FWG23" s="74"/>
      <c r="FWH23" s="74"/>
      <c r="FWI23" s="85"/>
      <c r="FWJ23" s="74"/>
      <c r="FWK23" s="74"/>
      <c r="FWL23" s="85"/>
      <c r="FWM23" s="80"/>
      <c r="FWN23" s="80"/>
      <c r="FWO23" s="85"/>
      <c r="FWP23" s="77"/>
      <c r="FWQ23" s="74"/>
      <c r="FWR23" s="74"/>
      <c r="FWS23" s="85"/>
      <c r="FWT23" s="74"/>
      <c r="FWU23" s="74"/>
      <c r="FWV23" s="85"/>
      <c r="FWW23" s="74"/>
      <c r="FWX23" s="74"/>
      <c r="FWY23" s="85"/>
      <c r="FWZ23" s="74"/>
      <c r="FXA23" s="74"/>
      <c r="FXB23" s="85"/>
      <c r="FXC23" s="80"/>
      <c r="FXD23" s="80"/>
      <c r="FXE23" s="85"/>
      <c r="FXF23" s="77"/>
      <c r="FXG23" s="74"/>
      <c r="FXH23" s="74"/>
      <c r="FXI23" s="85"/>
      <c r="FXJ23" s="74"/>
      <c r="FXK23" s="74"/>
      <c r="FXL23" s="85"/>
      <c r="FXM23" s="74"/>
      <c r="FXN23" s="74"/>
      <c r="FXO23" s="85"/>
      <c r="FXP23" s="74"/>
      <c r="FXQ23" s="74"/>
      <c r="FXR23" s="85"/>
      <c r="FXS23" s="80"/>
      <c r="FXT23" s="80"/>
      <c r="FXU23" s="85"/>
      <c r="FXV23" s="77"/>
      <c r="FXW23" s="74"/>
      <c r="FXX23" s="74"/>
      <c r="FXY23" s="85"/>
      <c r="FXZ23" s="74"/>
      <c r="FYA23" s="74"/>
      <c r="FYB23" s="85"/>
      <c r="FYC23" s="74"/>
      <c r="FYD23" s="74"/>
      <c r="FYE23" s="85"/>
      <c r="FYF23" s="74"/>
      <c r="FYG23" s="74"/>
      <c r="FYH23" s="85"/>
      <c r="FYI23" s="80"/>
      <c r="FYJ23" s="80"/>
      <c r="FYK23" s="85"/>
      <c r="FYL23" s="77"/>
      <c r="FYM23" s="74"/>
      <c r="FYN23" s="74"/>
      <c r="FYO23" s="85"/>
      <c r="FYP23" s="74"/>
      <c r="FYQ23" s="74"/>
      <c r="FYR23" s="85"/>
      <c r="FYS23" s="74"/>
      <c r="FYT23" s="74"/>
      <c r="FYU23" s="85"/>
      <c r="FYV23" s="74"/>
      <c r="FYW23" s="74"/>
      <c r="FYX23" s="85"/>
      <c r="FYY23" s="80"/>
      <c r="FYZ23" s="80"/>
      <c r="FZA23" s="85"/>
      <c r="FZB23" s="77"/>
      <c r="FZC23" s="74"/>
      <c r="FZD23" s="74"/>
      <c r="FZE23" s="85"/>
      <c r="FZF23" s="74"/>
      <c r="FZG23" s="74"/>
      <c r="FZH23" s="85"/>
      <c r="FZI23" s="74"/>
      <c r="FZJ23" s="74"/>
      <c r="FZK23" s="85"/>
      <c r="FZL23" s="74"/>
      <c r="FZM23" s="74"/>
      <c r="FZN23" s="85"/>
      <c r="FZO23" s="80"/>
      <c r="FZP23" s="80"/>
      <c r="FZQ23" s="85"/>
      <c r="FZR23" s="77"/>
      <c r="FZS23" s="74"/>
      <c r="FZT23" s="74"/>
      <c r="FZU23" s="85"/>
      <c r="FZV23" s="74"/>
      <c r="FZW23" s="74"/>
      <c r="FZX23" s="85"/>
      <c r="FZY23" s="74"/>
      <c r="FZZ23" s="74"/>
      <c r="GAA23" s="85"/>
      <c r="GAB23" s="74"/>
      <c r="GAC23" s="74"/>
      <c r="GAD23" s="85"/>
      <c r="GAE23" s="80"/>
      <c r="GAF23" s="80"/>
      <c r="GAG23" s="85"/>
      <c r="GAH23" s="77"/>
      <c r="GAI23" s="74"/>
      <c r="GAJ23" s="74"/>
      <c r="GAK23" s="85"/>
      <c r="GAL23" s="74"/>
      <c r="GAM23" s="74"/>
      <c r="GAN23" s="85"/>
      <c r="GAO23" s="74"/>
      <c r="GAP23" s="74"/>
      <c r="GAQ23" s="85"/>
      <c r="GAR23" s="74"/>
      <c r="GAS23" s="74"/>
      <c r="GAT23" s="85"/>
      <c r="GAU23" s="80"/>
      <c r="GAV23" s="80"/>
      <c r="GAW23" s="85"/>
      <c r="GAX23" s="77"/>
      <c r="GAY23" s="74"/>
      <c r="GAZ23" s="74"/>
      <c r="GBA23" s="85"/>
      <c r="GBB23" s="74"/>
      <c r="GBC23" s="74"/>
      <c r="GBD23" s="85"/>
      <c r="GBE23" s="74"/>
      <c r="GBF23" s="74"/>
      <c r="GBG23" s="85"/>
      <c r="GBH23" s="74"/>
      <c r="GBI23" s="74"/>
      <c r="GBJ23" s="85"/>
      <c r="GBK23" s="80"/>
      <c r="GBL23" s="80"/>
      <c r="GBM23" s="85"/>
      <c r="GBN23" s="77"/>
      <c r="GBO23" s="74"/>
      <c r="GBP23" s="74"/>
      <c r="GBQ23" s="85"/>
      <c r="GBR23" s="74"/>
      <c r="GBS23" s="74"/>
      <c r="GBT23" s="85"/>
      <c r="GBU23" s="74"/>
      <c r="GBV23" s="74"/>
      <c r="GBW23" s="85"/>
      <c r="GBX23" s="74"/>
      <c r="GBY23" s="74"/>
      <c r="GBZ23" s="85"/>
      <c r="GCA23" s="80"/>
      <c r="GCB23" s="80"/>
      <c r="GCC23" s="85"/>
      <c r="GCD23" s="77"/>
      <c r="GCE23" s="74"/>
      <c r="GCF23" s="74"/>
      <c r="GCG23" s="85"/>
      <c r="GCH23" s="74"/>
      <c r="GCI23" s="74"/>
      <c r="GCJ23" s="85"/>
      <c r="GCK23" s="74"/>
      <c r="GCL23" s="74"/>
      <c r="GCM23" s="85"/>
      <c r="GCN23" s="74"/>
      <c r="GCO23" s="74"/>
      <c r="GCP23" s="85"/>
      <c r="GCQ23" s="80"/>
      <c r="GCR23" s="80"/>
      <c r="GCS23" s="85"/>
      <c r="GCT23" s="77"/>
      <c r="GCU23" s="74"/>
      <c r="GCV23" s="74"/>
      <c r="GCW23" s="85"/>
      <c r="GCX23" s="74"/>
      <c r="GCY23" s="74"/>
      <c r="GCZ23" s="85"/>
      <c r="GDA23" s="74"/>
      <c r="GDB23" s="74"/>
      <c r="GDC23" s="85"/>
      <c r="GDD23" s="74"/>
      <c r="GDE23" s="74"/>
      <c r="GDF23" s="85"/>
      <c r="GDG23" s="80"/>
      <c r="GDH23" s="80"/>
      <c r="GDI23" s="85"/>
      <c r="GDJ23" s="77"/>
      <c r="GDK23" s="74"/>
      <c r="GDL23" s="74"/>
      <c r="GDM23" s="85"/>
      <c r="GDN23" s="74"/>
      <c r="GDO23" s="74"/>
      <c r="GDP23" s="85"/>
      <c r="GDQ23" s="74"/>
      <c r="GDR23" s="74"/>
      <c r="GDS23" s="85"/>
      <c r="GDT23" s="74"/>
      <c r="GDU23" s="74"/>
      <c r="GDV23" s="85"/>
      <c r="GDW23" s="80"/>
      <c r="GDX23" s="80"/>
      <c r="GDY23" s="85"/>
      <c r="GDZ23" s="77"/>
      <c r="GEA23" s="74"/>
      <c r="GEB23" s="74"/>
      <c r="GEC23" s="85"/>
      <c r="GED23" s="74"/>
      <c r="GEE23" s="74"/>
      <c r="GEF23" s="85"/>
      <c r="GEG23" s="74"/>
      <c r="GEH23" s="74"/>
      <c r="GEI23" s="85"/>
      <c r="GEJ23" s="74"/>
      <c r="GEK23" s="74"/>
      <c r="GEL23" s="85"/>
      <c r="GEM23" s="80"/>
      <c r="GEN23" s="80"/>
      <c r="GEO23" s="85"/>
      <c r="GEP23" s="77"/>
      <c r="GEQ23" s="74"/>
      <c r="GER23" s="74"/>
      <c r="GES23" s="85"/>
      <c r="GET23" s="74"/>
      <c r="GEU23" s="74"/>
      <c r="GEV23" s="85"/>
      <c r="GEW23" s="74"/>
      <c r="GEX23" s="74"/>
      <c r="GEY23" s="85"/>
      <c r="GEZ23" s="74"/>
      <c r="GFA23" s="74"/>
      <c r="GFB23" s="85"/>
      <c r="GFC23" s="80"/>
      <c r="GFD23" s="80"/>
      <c r="GFE23" s="85"/>
      <c r="GFF23" s="77"/>
      <c r="GFG23" s="74"/>
      <c r="GFH23" s="74"/>
      <c r="GFI23" s="85"/>
      <c r="GFJ23" s="74"/>
      <c r="GFK23" s="74"/>
      <c r="GFL23" s="85"/>
      <c r="GFM23" s="74"/>
      <c r="GFN23" s="74"/>
      <c r="GFO23" s="85"/>
      <c r="GFP23" s="74"/>
      <c r="GFQ23" s="74"/>
      <c r="GFR23" s="85"/>
      <c r="GFS23" s="80"/>
      <c r="GFT23" s="80"/>
      <c r="GFU23" s="85"/>
      <c r="GFV23" s="77"/>
      <c r="GFW23" s="74"/>
      <c r="GFX23" s="74"/>
      <c r="GFY23" s="85"/>
      <c r="GFZ23" s="74"/>
      <c r="GGA23" s="74"/>
      <c r="GGB23" s="85"/>
      <c r="GGC23" s="74"/>
      <c r="GGD23" s="74"/>
      <c r="GGE23" s="85"/>
      <c r="GGF23" s="74"/>
      <c r="GGG23" s="74"/>
      <c r="GGH23" s="85"/>
      <c r="GGI23" s="80"/>
      <c r="GGJ23" s="80"/>
      <c r="GGK23" s="85"/>
      <c r="GGL23" s="77"/>
      <c r="GGM23" s="74"/>
      <c r="GGN23" s="74"/>
      <c r="GGO23" s="85"/>
      <c r="GGP23" s="74"/>
      <c r="GGQ23" s="74"/>
      <c r="GGR23" s="85"/>
      <c r="GGS23" s="74"/>
      <c r="GGT23" s="74"/>
      <c r="GGU23" s="85"/>
      <c r="GGV23" s="74"/>
      <c r="GGW23" s="74"/>
      <c r="GGX23" s="85"/>
      <c r="GGY23" s="80"/>
      <c r="GGZ23" s="80"/>
      <c r="GHA23" s="85"/>
      <c r="GHB23" s="77"/>
      <c r="GHC23" s="74"/>
      <c r="GHD23" s="74"/>
      <c r="GHE23" s="85"/>
      <c r="GHF23" s="74"/>
      <c r="GHG23" s="74"/>
      <c r="GHH23" s="85"/>
      <c r="GHI23" s="74"/>
      <c r="GHJ23" s="74"/>
      <c r="GHK23" s="85"/>
      <c r="GHL23" s="74"/>
      <c r="GHM23" s="74"/>
      <c r="GHN23" s="85"/>
      <c r="GHO23" s="80"/>
      <c r="GHP23" s="80"/>
      <c r="GHQ23" s="85"/>
      <c r="GHR23" s="77"/>
      <c r="GHS23" s="74"/>
      <c r="GHT23" s="74"/>
      <c r="GHU23" s="85"/>
      <c r="GHV23" s="74"/>
      <c r="GHW23" s="74"/>
      <c r="GHX23" s="85"/>
      <c r="GHY23" s="74"/>
      <c r="GHZ23" s="74"/>
      <c r="GIA23" s="85"/>
      <c r="GIB23" s="74"/>
      <c r="GIC23" s="74"/>
      <c r="GID23" s="85"/>
      <c r="GIE23" s="80"/>
      <c r="GIF23" s="80"/>
      <c r="GIG23" s="85"/>
      <c r="GIH23" s="77"/>
      <c r="GII23" s="74"/>
      <c r="GIJ23" s="74"/>
      <c r="GIK23" s="85"/>
      <c r="GIL23" s="74"/>
      <c r="GIM23" s="74"/>
      <c r="GIN23" s="85"/>
      <c r="GIO23" s="74"/>
      <c r="GIP23" s="74"/>
      <c r="GIQ23" s="85"/>
      <c r="GIR23" s="74"/>
      <c r="GIS23" s="74"/>
      <c r="GIT23" s="85"/>
      <c r="GIU23" s="80"/>
      <c r="GIV23" s="80"/>
      <c r="GIW23" s="85"/>
      <c r="GIX23" s="77"/>
      <c r="GIY23" s="74"/>
      <c r="GIZ23" s="74"/>
      <c r="GJA23" s="85"/>
      <c r="GJB23" s="74"/>
      <c r="GJC23" s="74"/>
      <c r="GJD23" s="85"/>
      <c r="GJE23" s="74"/>
      <c r="GJF23" s="74"/>
      <c r="GJG23" s="85"/>
      <c r="GJH23" s="74"/>
      <c r="GJI23" s="74"/>
      <c r="GJJ23" s="85"/>
      <c r="GJK23" s="80"/>
      <c r="GJL23" s="80"/>
      <c r="GJM23" s="85"/>
      <c r="GJN23" s="77"/>
      <c r="GJO23" s="74"/>
      <c r="GJP23" s="74"/>
      <c r="GJQ23" s="85"/>
      <c r="GJR23" s="74"/>
      <c r="GJS23" s="74"/>
      <c r="GJT23" s="85"/>
      <c r="GJU23" s="74"/>
      <c r="GJV23" s="74"/>
      <c r="GJW23" s="85"/>
      <c r="GJX23" s="74"/>
      <c r="GJY23" s="74"/>
      <c r="GJZ23" s="85"/>
      <c r="GKA23" s="80"/>
      <c r="GKB23" s="80"/>
      <c r="GKC23" s="85"/>
      <c r="GKD23" s="77"/>
      <c r="GKE23" s="74"/>
      <c r="GKF23" s="74"/>
      <c r="GKG23" s="85"/>
      <c r="GKH23" s="74"/>
      <c r="GKI23" s="74"/>
      <c r="GKJ23" s="85"/>
      <c r="GKK23" s="74"/>
      <c r="GKL23" s="74"/>
      <c r="GKM23" s="85"/>
      <c r="GKN23" s="74"/>
      <c r="GKO23" s="74"/>
      <c r="GKP23" s="85"/>
      <c r="GKQ23" s="80"/>
      <c r="GKR23" s="80"/>
      <c r="GKS23" s="85"/>
      <c r="GKT23" s="77"/>
      <c r="GKU23" s="74"/>
      <c r="GKV23" s="74"/>
      <c r="GKW23" s="85"/>
      <c r="GKX23" s="74"/>
      <c r="GKY23" s="74"/>
      <c r="GKZ23" s="85"/>
      <c r="GLA23" s="74"/>
      <c r="GLB23" s="74"/>
      <c r="GLC23" s="85"/>
      <c r="GLD23" s="74"/>
      <c r="GLE23" s="74"/>
      <c r="GLF23" s="85"/>
      <c r="GLG23" s="80"/>
      <c r="GLH23" s="80"/>
      <c r="GLI23" s="85"/>
      <c r="GLJ23" s="77"/>
      <c r="GLK23" s="74"/>
      <c r="GLL23" s="74"/>
      <c r="GLM23" s="85"/>
      <c r="GLN23" s="74"/>
      <c r="GLO23" s="74"/>
      <c r="GLP23" s="85"/>
      <c r="GLQ23" s="74"/>
      <c r="GLR23" s="74"/>
      <c r="GLS23" s="85"/>
      <c r="GLT23" s="74"/>
      <c r="GLU23" s="74"/>
      <c r="GLV23" s="85"/>
      <c r="GLW23" s="80"/>
      <c r="GLX23" s="80"/>
      <c r="GLY23" s="85"/>
      <c r="GLZ23" s="77"/>
      <c r="GMA23" s="74"/>
      <c r="GMB23" s="74"/>
      <c r="GMC23" s="85"/>
      <c r="GMD23" s="74"/>
      <c r="GME23" s="74"/>
      <c r="GMF23" s="85"/>
      <c r="GMG23" s="74"/>
      <c r="GMH23" s="74"/>
      <c r="GMI23" s="85"/>
      <c r="GMJ23" s="74"/>
      <c r="GMK23" s="74"/>
      <c r="GML23" s="85"/>
      <c r="GMM23" s="80"/>
      <c r="GMN23" s="80"/>
      <c r="GMO23" s="85"/>
      <c r="GMP23" s="77"/>
      <c r="GMQ23" s="74"/>
      <c r="GMR23" s="74"/>
      <c r="GMS23" s="85"/>
      <c r="GMT23" s="74"/>
      <c r="GMU23" s="74"/>
      <c r="GMV23" s="85"/>
      <c r="GMW23" s="74"/>
      <c r="GMX23" s="74"/>
      <c r="GMY23" s="85"/>
      <c r="GMZ23" s="74"/>
      <c r="GNA23" s="74"/>
      <c r="GNB23" s="85"/>
      <c r="GNC23" s="80"/>
      <c r="GND23" s="80"/>
      <c r="GNE23" s="85"/>
      <c r="GNF23" s="77"/>
      <c r="GNG23" s="74"/>
      <c r="GNH23" s="74"/>
      <c r="GNI23" s="85"/>
      <c r="GNJ23" s="74"/>
      <c r="GNK23" s="74"/>
      <c r="GNL23" s="85"/>
      <c r="GNM23" s="74"/>
      <c r="GNN23" s="74"/>
      <c r="GNO23" s="85"/>
      <c r="GNP23" s="74"/>
      <c r="GNQ23" s="74"/>
      <c r="GNR23" s="85"/>
      <c r="GNS23" s="80"/>
      <c r="GNT23" s="80"/>
      <c r="GNU23" s="85"/>
      <c r="GNV23" s="77"/>
      <c r="GNW23" s="74"/>
      <c r="GNX23" s="74"/>
      <c r="GNY23" s="85"/>
      <c r="GNZ23" s="74"/>
      <c r="GOA23" s="74"/>
      <c r="GOB23" s="85"/>
      <c r="GOC23" s="74"/>
      <c r="GOD23" s="74"/>
      <c r="GOE23" s="85"/>
      <c r="GOF23" s="74"/>
      <c r="GOG23" s="74"/>
      <c r="GOH23" s="85"/>
      <c r="GOI23" s="80"/>
      <c r="GOJ23" s="80"/>
      <c r="GOK23" s="85"/>
      <c r="GOL23" s="77"/>
      <c r="GOM23" s="74"/>
      <c r="GON23" s="74"/>
      <c r="GOO23" s="85"/>
      <c r="GOP23" s="74"/>
      <c r="GOQ23" s="74"/>
      <c r="GOR23" s="85"/>
      <c r="GOS23" s="74"/>
      <c r="GOT23" s="74"/>
      <c r="GOU23" s="85"/>
      <c r="GOV23" s="74"/>
      <c r="GOW23" s="74"/>
      <c r="GOX23" s="85"/>
      <c r="GOY23" s="80"/>
      <c r="GOZ23" s="80"/>
      <c r="GPA23" s="85"/>
      <c r="GPB23" s="77"/>
      <c r="GPC23" s="74"/>
      <c r="GPD23" s="74"/>
      <c r="GPE23" s="85"/>
      <c r="GPF23" s="74"/>
      <c r="GPG23" s="74"/>
      <c r="GPH23" s="85"/>
      <c r="GPI23" s="74"/>
      <c r="GPJ23" s="74"/>
      <c r="GPK23" s="85"/>
      <c r="GPL23" s="74"/>
      <c r="GPM23" s="74"/>
      <c r="GPN23" s="85"/>
      <c r="GPO23" s="80"/>
      <c r="GPP23" s="80"/>
      <c r="GPQ23" s="85"/>
      <c r="GPR23" s="77"/>
      <c r="GPS23" s="74"/>
      <c r="GPT23" s="74"/>
      <c r="GPU23" s="85"/>
      <c r="GPV23" s="74"/>
      <c r="GPW23" s="74"/>
      <c r="GPX23" s="85"/>
      <c r="GPY23" s="74"/>
      <c r="GPZ23" s="74"/>
      <c r="GQA23" s="85"/>
      <c r="GQB23" s="74"/>
      <c r="GQC23" s="74"/>
      <c r="GQD23" s="85"/>
      <c r="GQE23" s="80"/>
      <c r="GQF23" s="80"/>
      <c r="GQG23" s="85"/>
      <c r="GQH23" s="77"/>
      <c r="GQI23" s="74"/>
      <c r="GQJ23" s="74"/>
      <c r="GQK23" s="85"/>
      <c r="GQL23" s="74"/>
      <c r="GQM23" s="74"/>
      <c r="GQN23" s="85"/>
      <c r="GQO23" s="74"/>
      <c r="GQP23" s="74"/>
      <c r="GQQ23" s="85"/>
      <c r="GQR23" s="74"/>
      <c r="GQS23" s="74"/>
      <c r="GQT23" s="85"/>
      <c r="GQU23" s="80"/>
      <c r="GQV23" s="80"/>
      <c r="GQW23" s="85"/>
      <c r="GQX23" s="77"/>
      <c r="GQY23" s="74"/>
      <c r="GQZ23" s="74"/>
      <c r="GRA23" s="85"/>
      <c r="GRB23" s="74"/>
      <c r="GRC23" s="74"/>
      <c r="GRD23" s="85"/>
      <c r="GRE23" s="74"/>
      <c r="GRF23" s="74"/>
      <c r="GRG23" s="85"/>
      <c r="GRH23" s="74"/>
      <c r="GRI23" s="74"/>
      <c r="GRJ23" s="85"/>
      <c r="GRK23" s="80"/>
      <c r="GRL23" s="80"/>
      <c r="GRM23" s="85"/>
      <c r="GRN23" s="77"/>
      <c r="GRO23" s="74"/>
      <c r="GRP23" s="74"/>
      <c r="GRQ23" s="85"/>
      <c r="GRR23" s="74"/>
      <c r="GRS23" s="74"/>
      <c r="GRT23" s="85"/>
      <c r="GRU23" s="74"/>
      <c r="GRV23" s="74"/>
      <c r="GRW23" s="85"/>
      <c r="GRX23" s="74"/>
      <c r="GRY23" s="74"/>
      <c r="GRZ23" s="85"/>
      <c r="GSA23" s="80"/>
      <c r="GSB23" s="80"/>
      <c r="GSC23" s="85"/>
      <c r="GSD23" s="77"/>
      <c r="GSE23" s="74"/>
      <c r="GSF23" s="74"/>
      <c r="GSG23" s="85"/>
      <c r="GSH23" s="74"/>
      <c r="GSI23" s="74"/>
      <c r="GSJ23" s="85"/>
      <c r="GSK23" s="74"/>
      <c r="GSL23" s="74"/>
      <c r="GSM23" s="85"/>
      <c r="GSN23" s="74"/>
      <c r="GSO23" s="74"/>
      <c r="GSP23" s="85"/>
      <c r="GSQ23" s="80"/>
      <c r="GSR23" s="80"/>
      <c r="GSS23" s="85"/>
      <c r="GST23" s="77"/>
      <c r="GSU23" s="74"/>
      <c r="GSV23" s="74"/>
      <c r="GSW23" s="85"/>
      <c r="GSX23" s="74"/>
      <c r="GSY23" s="74"/>
      <c r="GSZ23" s="85"/>
      <c r="GTA23" s="74"/>
      <c r="GTB23" s="74"/>
      <c r="GTC23" s="85"/>
      <c r="GTD23" s="74"/>
      <c r="GTE23" s="74"/>
      <c r="GTF23" s="85"/>
      <c r="GTG23" s="80"/>
      <c r="GTH23" s="80"/>
      <c r="GTI23" s="85"/>
      <c r="GTJ23" s="77"/>
      <c r="GTK23" s="74"/>
      <c r="GTL23" s="74"/>
      <c r="GTM23" s="85"/>
      <c r="GTN23" s="74"/>
      <c r="GTO23" s="74"/>
      <c r="GTP23" s="85"/>
      <c r="GTQ23" s="74"/>
      <c r="GTR23" s="74"/>
      <c r="GTS23" s="85"/>
      <c r="GTT23" s="74"/>
      <c r="GTU23" s="74"/>
      <c r="GTV23" s="85"/>
      <c r="GTW23" s="80"/>
      <c r="GTX23" s="80"/>
      <c r="GTY23" s="85"/>
      <c r="GTZ23" s="77"/>
      <c r="GUA23" s="74"/>
      <c r="GUB23" s="74"/>
      <c r="GUC23" s="85"/>
      <c r="GUD23" s="74"/>
      <c r="GUE23" s="74"/>
      <c r="GUF23" s="85"/>
      <c r="GUG23" s="74"/>
      <c r="GUH23" s="74"/>
      <c r="GUI23" s="85"/>
      <c r="GUJ23" s="74"/>
      <c r="GUK23" s="74"/>
      <c r="GUL23" s="85"/>
      <c r="GUM23" s="80"/>
      <c r="GUN23" s="80"/>
      <c r="GUO23" s="85"/>
      <c r="GUP23" s="77"/>
      <c r="GUQ23" s="74"/>
      <c r="GUR23" s="74"/>
      <c r="GUS23" s="85"/>
      <c r="GUT23" s="74"/>
      <c r="GUU23" s="74"/>
      <c r="GUV23" s="85"/>
      <c r="GUW23" s="74"/>
      <c r="GUX23" s="74"/>
      <c r="GUY23" s="85"/>
      <c r="GUZ23" s="74"/>
      <c r="GVA23" s="74"/>
      <c r="GVB23" s="85"/>
      <c r="GVC23" s="80"/>
      <c r="GVD23" s="80"/>
      <c r="GVE23" s="85"/>
      <c r="GVF23" s="77"/>
      <c r="GVG23" s="74"/>
      <c r="GVH23" s="74"/>
      <c r="GVI23" s="85"/>
      <c r="GVJ23" s="74"/>
      <c r="GVK23" s="74"/>
      <c r="GVL23" s="85"/>
      <c r="GVM23" s="74"/>
      <c r="GVN23" s="74"/>
      <c r="GVO23" s="85"/>
      <c r="GVP23" s="74"/>
      <c r="GVQ23" s="74"/>
      <c r="GVR23" s="85"/>
      <c r="GVS23" s="80"/>
      <c r="GVT23" s="80"/>
      <c r="GVU23" s="85"/>
      <c r="GVV23" s="77"/>
      <c r="GVW23" s="74"/>
      <c r="GVX23" s="74"/>
      <c r="GVY23" s="85"/>
      <c r="GVZ23" s="74"/>
      <c r="GWA23" s="74"/>
      <c r="GWB23" s="85"/>
      <c r="GWC23" s="74"/>
      <c r="GWD23" s="74"/>
      <c r="GWE23" s="85"/>
      <c r="GWF23" s="74"/>
      <c r="GWG23" s="74"/>
      <c r="GWH23" s="85"/>
      <c r="GWI23" s="80"/>
      <c r="GWJ23" s="80"/>
      <c r="GWK23" s="85"/>
      <c r="GWL23" s="77"/>
      <c r="GWM23" s="74"/>
      <c r="GWN23" s="74"/>
      <c r="GWO23" s="85"/>
      <c r="GWP23" s="74"/>
      <c r="GWQ23" s="74"/>
      <c r="GWR23" s="85"/>
      <c r="GWS23" s="74"/>
      <c r="GWT23" s="74"/>
      <c r="GWU23" s="85"/>
      <c r="GWV23" s="74"/>
      <c r="GWW23" s="74"/>
      <c r="GWX23" s="85"/>
      <c r="GWY23" s="80"/>
      <c r="GWZ23" s="80"/>
      <c r="GXA23" s="85"/>
      <c r="GXB23" s="77"/>
      <c r="GXC23" s="74"/>
      <c r="GXD23" s="74"/>
      <c r="GXE23" s="85"/>
      <c r="GXF23" s="74"/>
      <c r="GXG23" s="74"/>
      <c r="GXH23" s="85"/>
      <c r="GXI23" s="74"/>
      <c r="GXJ23" s="74"/>
      <c r="GXK23" s="85"/>
      <c r="GXL23" s="74"/>
      <c r="GXM23" s="74"/>
      <c r="GXN23" s="85"/>
      <c r="GXO23" s="80"/>
      <c r="GXP23" s="80"/>
      <c r="GXQ23" s="85"/>
      <c r="GXR23" s="77"/>
      <c r="GXS23" s="74"/>
      <c r="GXT23" s="74"/>
      <c r="GXU23" s="85"/>
      <c r="GXV23" s="74"/>
      <c r="GXW23" s="74"/>
      <c r="GXX23" s="85"/>
      <c r="GXY23" s="74"/>
      <c r="GXZ23" s="74"/>
      <c r="GYA23" s="85"/>
      <c r="GYB23" s="74"/>
      <c r="GYC23" s="74"/>
      <c r="GYD23" s="85"/>
      <c r="GYE23" s="80"/>
      <c r="GYF23" s="80"/>
      <c r="GYG23" s="85"/>
      <c r="GYH23" s="77"/>
      <c r="GYI23" s="74"/>
      <c r="GYJ23" s="74"/>
      <c r="GYK23" s="85"/>
      <c r="GYL23" s="74"/>
      <c r="GYM23" s="74"/>
      <c r="GYN23" s="85"/>
      <c r="GYO23" s="74"/>
      <c r="GYP23" s="74"/>
      <c r="GYQ23" s="85"/>
      <c r="GYR23" s="74"/>
      <c r="GYS23" s="74"/>
      <c r="GYT23" s="85"/>
      <c r="GYU23" s="80"/>
      <c r="GYV23" s="80"/>
      <c r="GYW23" s="85"/>
      <c r="GYX23" s="77"/>
      <c r="GYY23" s="74"/>
      <c r="GYZ23" s="74"/>
      <c r="GZA23" s="85"/>
      <c r="GZB23" s="74"/>
      <c r="GZC23" s="74"/>
      <c r="GZD23" s="85"/>
      <c r="GZE23" s="74"/>
      <c r="GZF23" s="74"/>
      <c r="GZG23" s="85"/>
      <c r="GZH23" s="74"/>
      <c r="GZI23" s="74"/>
      <c r="GZJ23" s="85"/>
      <c r="GZK23" s="80"/>
      <c r="GZL23" s="80"/>
      <c r="GZM23" s="85"/>
      <c r="GZN23" s="77"/>
      <c r="GZO23" s="74"/>
      <c r="GZP23" s="74"/>
      <c r="GZQ23" s="85"/>
      <c r="GZR23" s="74"/>
      <c r="GZS23" s="74"/>
      <c r="GZT23" s="85"/>
      <c r="GZU23" s="74"/>
      <c r="GZV23" s="74"/>
      <c r="GZW23" s="85"/>
      <c r="GZX23" s="74"/>
      <c r="GZY23" s="74"/>
      <c r="GZZ23" s="85"/>
      <c r="HAA23" s="80"/>
      <c r="HAB23" s="80"/>
      <c r="HAC23" s="85"/>
      <c r="HAD23" s="77"/>
      <c r="HAE23" s="74"/>
      <c r="HAF23" s="74"/>
      <c r="HAG23" s="85"/>
      <c r="HAH23" s="74"/>
      <c r="HAI23" s="74"/>
      <c r="HAJ23" s="85"/>
      <c r="HAK23" s="74"/>
      <c r="HAL23" s="74"/>
      <c r="HAM23" s="85"/>
      <c r="HAN23" s="74"/>
      <c r="HAO23" s="74"/>
      <c r="HAP23" s="85"/>
      <c r="HAQ23" s="80"/>
      <c r="HAR23" s="80"/>
      <c r="HAS23" s="85"/>
      <c r="HAT23" s="77"/>
      <c r="HAU23" s="74"/>
      <c r="HAV23" s="74"/>
      <c r="HAW23" s="85"/>
      <c r="HAX23" s="74"/>
      <c r="HAY23" s="74"/>
      <c r="HAZ23" s="85"/>
      <c r="HBA23" s="74"/>
      <c r="HBB23" s="74"/>
      <c r="HBC23" s="85"/>
      <c r="HBD23" s="74"/>
      <c r="HBE23" s="74"/>
      <c r="HBF23" s="85"/>
      <c r="HBG23" s="80"/>
      <c r="HBH23" s="80"/>
      <c r="HBI23" s="85"/>
      <c r="HBJ23" s="77"/>
      <c r="HBK23" s="74"/>
      <c r="HBL23" s="74"/>
      <c r="HBM23" s="85"/>
      <c r="HBN23" s="74"/>
      <c r="HBO23" s="74"/>
      <c r="HBP23" s="85"/>
      <c r="HBQ23" s="74"/>
      <c r="HBR23" s="74"/>
      <c r="HBS23" s="85"/>
      <c r="HBT23" s="74"/>
      <c r="HBU23" s="74"/>
      <c r="HBV23" s="85"/>
      <c r="HBW23" s="80"/>
      <c r="HBX23" s="80"/>
      <c r="HBY23" s="85"/>
      <c r="HBZ23" s="77"/>
      <c r="HCA23" s="74"/>
      <c r="HCB23" s="74"/>
      <c r="HCC23" s="85"/>
      <c r="HCD23" s="74"/>
      <c r="HCE23" s="74"/>
      <c r="HCF23" s="85"/>
      <c r="HCG23" s="74"/>
      <c r="HCH23" s="74"/>
      <c r="HCI23" s="85"/>
      <c r="HCJ23" s="74"/>
      <c r="HCK23" s="74"/>
      <c r="HCL23" s="85"/>
      <c r="HCM23" s="80"/>
      <c r="HCN23" s="80"/>
      <c r="HCO23" s="85"/>
      <c r="HCP23" s="77"/>
      <c r="HCQ23" s="74"/>
      <c r="HCR23" s="74"/>
      <c r="HCS23" s="85"/>
      <c r="HCT23" s="74"/>
      <c r="HCU23" s="74"/>
      <c r="HCV23" s="85"/>
      <c r="HCW23" s="74"/>
      <c r="HCX23" s="74"/>
      <c r="HCY23" s="85"/>
      <c r="HCZ23" s="74"/>
      <c r="HDA23" s="74"/>
      <c r="HDB23" s="85"/>
      <c r="HDC23" s="80"/>
      <c r="HDD23" s="80"/>
      <c r="HDE23" s="85"/>
      <c r="HDF23" s="77"/>
      <c r="HDG23" s="74"/>
      <c r="HDH23" s="74"/>
      <c r="HDI23" s="85"/>
      <c r="HDJ23" s="74"/>
      <c r="HDK23" s="74"/>
      <c r="HDL23" s="85"/>
      <c r="HDM23" s="74"/>
      <c r="HDN23" s="74"/>
      <c r="HDO23" s="85"/>
      <c r="HDP23" s="74"/>
      <c r="HDQ23" s="74"/>
      <c r="HDR23" s="85"/>
      <c r="HDS23" s="80"/>
      <c r="HDT23" s="80"/>
      <c r="HDU23" s="85"/>
      <c r="HDV23" s="77"/>
      <c r="HDW23" s="74"/>
      <c r="HDX23" s="74"/>
      <c r="HDY23" s="85"/>
      <c r="HDZ23" s="74"/>
      <c r="HEA23" s="74"/>
      <c r="HEB23" s="85"/>
      <c r="HEC23" s="74"/>
      <c r="HED23" s="74"/>
      <c r="HEE23" s="85"/>
      <c r="HEF23" s="74"/>
      <c r="HEG23" s="74"/>
      <c r="HEH23" s="85"/>
      <c r="HEI23" s="80"/>
      <c r="HEJ23" s="80"/>
      <c r="HEK23" s="85"/>
      <c r="HEL23" s="77"/>
      <c r="HEM23" s="74"/>
      <c r="HEN23" s="74"/>
      <c r="HEO23" s="85"/>
      <c r="HEP23" s="74"/>
      <c r="HEQ23" s="74"/>
      <c r="HER23" s="85"/>
      <c r="HES23" s="74"/>
      <c r="HET23" s="74"/>
      <c r="HEU23" s="85"/>
      <c r="HEV23" s="74"/>
      <c r="HEW23" s="74"/>
      <c r="HEX23" s="85"/>
      <c r="HEY23" s="80"/>
      <c r="HEZ23" s="80"/>
      <c r="HFA23" s="85"/>
      <c r="HFB23" s="77"/>
      <c r="HFC23" s="74"/>
      <c r="HFD23" s="74"/>
      <c r="HFE23" s="85"/>
      <c r="HFF23" s="74"/>
      <c r="HFG23" s="74"/>
      <c r="HFH23" s="85"/>
      <c r="HFI23" s="74"/>
      <c r="HFJ23" s="74"/>
      <c r="HFK23" s="85"/>
      <c r="HFL23" s="74"/>
      <c r="HFM23" s="74"/>
      <c r="HFN23" s="85"/>
      <c r="HFO23" s="80"/>
      <c r="HFP23" s="80"/>
      <c r="HFQ23" s="85"/>
      <c r="HFR23" s="77"/>
      <c r="HFS23" s="74"/>
      <c r="HFT23" s="74"/>
      <c r="HFU23" s="85"/>
      <c r="HFV23" s="74"/>
      <c r="HFW23" s="74"/>
      <c r="HFX23" s="85"/>
      <c r="HFY23" s="74"/>
      <c r="HFZ23" s="74"/>
      <c r="HGA23" s="85"/>
      <c r="HGB23" s="74"/>
      <c r="HGC23" s="74"/>
      <c r="HGD23" s="85"/>
      <c r="HGE23" s="80"/>
      <c r="HGF23" s="80"/>
      <c r="HGG23" s="85"/>
      <c r="HGH23" s="77"/>
      <c r="HGI23" s="74"/>
      <c r="HGJ23" s="74"/>
      <c r="HGK23" s="85"/>
      <c r="HGL23" s="74"/>
      <c r="HGM23" s="74"/>
      <c r="HGN23" s="85"/>
      <c r="HGO23" s="74"/>
      <c r="HGP23" s="74"/>
      <c r="HGQ23" s="85"/>
      <c r="HGR23" s="74"/>
      <c r="HGS23" s="74"/>
      <c r="HGT23" s="85"/>
      <c r="HGU23" s="80"/>
      <c r="HGV23" s="80"/>
      <c r="HGW23" s="85"/>
      <c r="HGX23" s="77"/>
      <c r="HGY23" s="74"/>
      <c r="HGZ23" s="74"/>
      <c r="HHA23" s="85"/>
      <c r="HHB23" s="74"/>
      <c r="HHC23" s="74"/>
      <c r="HHD23" s="85"/>
      <c r="HHE23" s="74"/>
      <c r="HHF23" s="74"/>
      <c r="HHG23" s="85"/>
      <c r="HHH23" s="74"/>
      <c r="HHI23" s="74"/>
      <c r="HHJ23" s="85"/>
      <c r="HHK23" s="80"/>
      <c r="HHL23" s="80"/>
      <c r="HHM23" s="85"/>
      <c r="HHN23" s="77"/>
      <c r="HHO23" s="74"/>
      <c r="HHP23" s="74"/>
      <c r="HHQ23" s="85"/>
      <c r="HHR23" s="74"/>
      <c r="HHS23" s="74"/>
      <c r="HHT23" s="85"/>
      <c r="HHU23" s="74"/>
      <c r="HHV23" s="74"/>
      <c r="HHW23" s="85"/>
      <c r="HHX23" s="74"/>
      <c r="HHY23" s="74"/>
      <c r="HHZ23" s="85"/>
      <c r="HIA23" s="80"/>
      <c r="HIB23" s="80"/>
      <c r="HIC23" s="85"/>
      <c r="HID23" s="77"/>
      <c r="HIE23" s="74"/>
      <c r="HIF23" s="74"/>
      <c r="HIG23" s="85"/>
      <c r="HIH23" s="74"/>
      <c r="HII23" s="74"/>
      <c r="HIJ23" s="85"/>
      <c r="HIK23" s="74"/>
      <c r="HIL23" s="74"/>
      <c r="HIM23" s="85"/>
      <c r="HIN23" s="74"/>
      <c r="HIO23" s="74"/>
      <c r="HIP23" s="85"/>
      <c r="HIQ23" s="80"/>
      <c r="HIR23" s="80"/>
      <c r="HIS23" s="85"/>
      <c r="HIT23" s="77"/>
      <c r="HIU23" s="74"/>
      <c r="HIV23" s="74"/>
      <c r="HIW23" s="85"/>
      <c r="HIX23" s="74"/>
      <c r="HIY23" s="74"/>
      <c r="HIZ23" s="85"/>
      <c r="HJA23" s="74"/>
      <c r="HJB23" s="74"/>
      <c r="HJC23" s="85"/>
      <c r="HJD23" s="74"/>
      <c r="HJE23" s="74"/>
      <c r="HJF23" s="85"/>
      <c r="HJG23" s="80"/>
      <c r="HJH23" s="80"/>
      <c r="HJI23" s="85"/>
      <c r="HJJ23" s="77"/>
      <c r="HJK23" s="74"/>
      <c r="HJL23" s="74"/>
      <c r="HJM23" s="85"/>
      <c r="HJN23" s="74"/>
      <c r="HJO23" s="74"/>
      <c r="HJP23" s="85"/>
      <c r="HJQ23" s="74"/>
      <c r="HJR23" s="74"/>
      <c r="HJS23" s="85"/>
      <c r="HJT23" s="74"/>
      <c r="HJU23" s="74"/>
      <c r="HJV23" s="85"/>
      <c r="HJW23" s="80"/>
      <c r="HJX23" s="80"/>
      <c r="HJY23" s="85"/>
      <c r="HJZ23" s="77"/>
      <c r="HKA23" s="74"/>
      <c r="HKB23" s="74"/>
      <c r="HKC23" s="85"/>
      <c r="HKD23" s="74"/>
      <c r="HKE23" s="74"/>
      <c r="HKF23" s="85"/>
      <c r="HKG23" s="74"/>
      <c r="HKH23" s="74"/>
      <c r="HKI23" s="85"/>
      <c r="HKJ23" s="74"/>
      <c r="HKK23" s="74"/>
      <c r="HKL23" s="85"/>
      <c r="HKM23" s="80"/>
      <c r="HKN23" s="80"/>
      <c r="HKO23" s="85"/>
      <c r="HKP23" s="77"/>
      <c r="HKQ23" s="74"/>
      <c r="HKR23" s="74"/>
      <c r="HKS23" s="85"/>
      <c r="HKT23" s="74"/>
      <c r="HKU23" s="74"/>
      <c r="HKV23" s="85"/>
      <c r="HKW23" s="74"/>
      <c r="HKX23" s="74"/>
      <c r="HKY23" s="85"/>
      <c r="HKZ23" s="74"/>
      <c r="HLA23" s="74"/>
      <c r="HLB23" s="85"/>
      <c r="HLC23" s="80"/>
      <c r="HLD23" s="80"/>
      <c r="HLE23" s="85"/>
      <c r="HLF23" s="77"/>
      <c r="HLG23" s="74"/>
      <c r="HLH23" s="74"/>
      <c r="HLI23" s="85"/>
      <c r="HLJ23" s="74"/>
      <c r="HLK23" s="74"/>
      <c r="HLL23" s="85"/>
      <c r="HLM23" s="74"/>
      <c r="HLN23" s="74"/>
      <c r="HLO23" s="85"/>
      <c r="HLP23" s="74"/>
      <c r="HLQ23" s="74"/>
      <c r="HLR23" s="85"/>
      <c r="HLS23" s="80"/>
      <c r="HLT23" s="80"/>
      <c r="HLU23" s="85"/>
      <c r="HLV23" s="77"/>
      <c r="HLW23" s="74"/>
      <c r="HLX23" s="74"/>
      <c r="HLY23" s="85"/>
      <c r="HLZ23" s="74"/>
      <c r="HMA23" s="74"/>
      <c r="HMB23" s="85"/>
      <c r="HMC23" s="74"/>
      <c r="HMD23" s="74"/>
      <c r="HME23" s="85"/>
      <c r="HMF23" s="74"/>
      <c r="HMG23" s="74"/>
      <c r="HMH23" s="85"/>
      <c r="HMI23" s="80"/>
      <c r="HMJ23" s="80"/>
      <c r="HMK23" s="85"/>
      <c r="HML23" s="77"/>
      <c r="HMM23" s="74"/>
      <c r="HMN23" s="74"/>
      <c r="HMO23" s="85"/>
      <c r="HMP23" s="74"/>
      <c r="HMQ23" s="74"/>
      <c r="HMR23" s="85"/>
      <c r="HMS23" s="74"/>
      <c r="HMT23" s="74"/>
      <c r="HMU23" s="85"/>
      <c r="HMV23" s="74"/>
      <c r="HMW23" s="74"/>
      <c r="HMX23" s="85"/>
      <c r="HMY23" s="80"/>
      <c r="HMZ23" s="80"/>
      <c r="HNA23" s="85"/>
      <c r="HNB23" s="77"/>
      <c r="HNC23" s="74"/>
      <c r="HND23" s="74"/>
      <c r="HNE23" s="85"/>
      <c r="HNF23" s="74"/>
      <c r="HNG23" s="74"/>
      <c r="HNH23" s="85"/>
      <c r="HNI23" s="74"/>
      <c r="HNJ23" s="74"/>
      <c r="HNK23" s="85"/>
      <c r="HNL23" s="74"/>
      <c r="HNM23" s="74"/>
      <c r="HNN23" s="85"/>
      <c r="HNO23" s="80"/>
      <c r="HNP23" s="80"/>
      <c r="HNQ23" s="85"/>
      <c r="HNR23" s="77"/>
      <c r="HNS23" s="74"/>
      <c r="HNT23" s="74"/>
      <c r="HNU23" s="85"/>
      <c r="HNV23" s="74"/>
      <c r="HNW23" s="74"/>
      <c r="HNX23" s="85"/>
      <c r="HNY23" s="74"/>
      <c r="HNZ23" s="74"/>
      <c r="HOA23" s="85"/>
      <c r="HOB23" s="74"/>
      <c r="HOC23" s="74"/>
      <c r="HOD23" s="85"/>
      <c r="HOE23" s="80"/>
      <c r="HOF23" s="80"/>
      <c r="HOG23" s="85"/>
      <c r="HOH23" s="77"/>
      <c r="HOI23" s="74"/>
      <c r="HOJ23" s="74"/>
      <c r="HOK23" s="85"/>
      <c r="HOL23" s="74"/>
      <c r="HOM23" s="74"/>
      <c r="HON23" s="85"/>
      <c r="HOO23" s="74"/>
      <c r="HOP23" s="74"/>
      <c r="HOQ23" s="85"/>
      <c r="HOR23" s="74"/>
      <c r="HOS23" s="74"/>
      <c r="HOT23" s="85"/>
      <c r="HOU23" s="80"/>
      <c r="HOV23" s="80"/>
      <c r="HOW23" s="85"/>
      <c r="HOX23" s="77"/>
      <c r="HOY23" s="74"/>
      <c r="HOZ23" s="74"/>
      <c r="HPA23" s="85"/>
      <c r="HPB23" s="74"/>
      <c r="HPC23" s="74"/>
      <c r="HPD23" s="85"/>
      <c r="HPE23" s="74"/>
      <c r="HPF23" s="74"/>
      <c r="HPG23" s="85"/>
      <c r="HPH23" s="74"/>
      <c r="HPI23" s="74"/>
      <c r="HPJ23" s="85"/>
      <c r="HPK23" s="80"/>
      <c r="HPL23" s="80"/>
      <c r="HPM23" s="85"/>
      <c r="HPN23" s="77"/>
      <c r="HPO23" s="74"/>
      <c r="HPP23" s="74"/>
      <c r="HPQ23" s="85"/>
      <c r="HPR23" s="74"/>
      <c r="HPS23" s="74"/>
      <c r="HPT23" s="85"/>
      <c r="HPU23" s="74"/>
      <c r="HPV23" s="74"/>
      <c r="HPW23" s="85"/>
      <c r="HPX23" s="74"/>
      <c r="HPY23" s="74"/>
      <c r="HPZ23" s="85"/>
      <c r="HQA23" s="80"/>
      <c r="HQB23" s="80"/>
      <c r="HQC23" s="85"/>
      <c r="HQD23" s="77"/>
      <c r="HQE23" s="74"/>
      <c r="HQF23" s="74"/>
      <c r="HQG23" s="85"/>
      <c r="HQH23" s="74"/>
      <c r="HQI23" s="74"/>
      <c r="HQJ23" s="85"/>
      <c r="HQK23" s="74"/>
      <c r="HQL23" s="74"/>
      <c r="HQM23" s="85"/>
      <c r="HQN23" s="74"/>
      <c r="HQO23" s="74"/>
      <c r="HQP23" s="85"/>
      <c r="HQQ23" s="80"/>
      <c r="HQR23" s="80"/>
      <c r="HQS23" s="85"/>
      <c r="HQT23" s="77"/>
      <c r="HQU23" s="74"/>
      <c r="HQV23" s="74"/>
      <c r="HQW23" s="85"/>
      <c r="HQX23" s="74"/>
      <c r="HQY23" s="74"/>
      <c r="HQZ23" s="85"/>
      <c r="HRA23" s="74"/>
      <c r="HRB23" s="74"/>
      <c r="HRC23" s="85"/>
      <c r="HRD23" s="74"/>
      <c r="HRE23" s="74"/>
      <c r="HRF23" s="85"/>
      <c r="HRG23" s="80"/>
      <c r="HRH23" s="80"/>
      <c r="HRI23" s="85"/>
      <c r="HRJ23" s="77"/>
      <c r="HRK23" s="74"/>
      <c r="HRL23" s="74"/>
      <c r="HRM23" s="85"/>
      <c r="HRN23" s="74"/>
      <c r="HRO23" s="74"/>
      <c r="HRP23" s="85"/>
      <c r="HRQ23" s="74"/>
      <c r="HRR23" s="74"/>
      <c r="HRS23" s="85"/>
      <c r="HRT23" s="74"/>
      <c r="HRU23" s="74"/>
      <c r="HRV23" s="85"/>
      <c r="HRW23" s="80"/>
      <c r="HRX23" s="80"/>
      <c r="HRY23" s="85"/>
      <c r="HRZ23" s="77"/>
      <c r="HSA23" s="74"/>
      <c r="HSB23" s="74"/>
      <c r="HSC23" s="85"/>
      <c r="HSD23" s="74"/>
      <c r="HSE23" s="74"/>
      <c r="HSF23" s="85"/>
      <c r="HSG23" s="74"/>
      <c r="HSH23" s="74"/>
      <c r="HSI23" s="85"/>
      <c r="HSJ23" s="74"/>
      <c r="HSK23" s="74"/>
      <c r="HSL23" s="85"/>
      <c r="HSM23" s="80"/>
      <c r="HSN23" s="80"/>
      <c r="HSO23" s="85"/>
      <c r="HSP23" s="77"/>
      <c r="HSQ23" s="74"/>
      <c r="HSR23" s="74"/>
      <c r="HSS23" s="85"/>
      <c r="HST23" s="74"/>
      <c r="HSU23" s="74"/>
      <c r="HSV23" s="85"/>
      <c r="HSW23" s="74"/>
      <c r="HSX23" s="74"/>
      <c r="HSY23" s="85"/>
      <c r="HSZ23" s="74"/>
      <c r="HTA23" s="74"/>
      <c r="HTB23" s="85"/>
      <c r="HTC23" s="80"/>
      <c r="HTD23" s="80"/>
      <c r="HTE23" s="85"/>
      <c r="HTF23" s="77"/>
      <c r="HTG23" s="74"/>
      <c r="HTH23" s="74"/>
      <c r="HTI23" s="85"/>
      <c r="HTJ23" s="74"/>
      <c r="HTK23" s="74"/>
      <c r="HTL23" s="85"/>
      <c r="HTM23" s="74"/>
      <c r="HTN23" s="74"/>
      <c r="HTO23" s="85"/>
      <c r="HTP23" s="74"/>
      <c r="HTQ23" s="74"/>
      <c r="HTR23" s="85"/>
      <c r="HTS23" s="80"/>
      <c r="HTT23" s="80"/>
      <c r="HTU23" s="85"/>
      <c r="HTV23" s="77"/>
      <c r="HTW23" s="74"/>
      <c r="HTX23" s="74"/>
      <c r="HTY23" s="85"/>
      <c r="HTZ23" s="74"/>
      <c r="HUA23" s="74"/>
      <c r="HUB23" s="85"/>
      <c r="HUC23" s="74"/>
      <c r="HUD23" s="74"/>
      <c r="HUE23" s="85"/>
      <c r="HUF23" s="74"/>
      <c r="HUG23" s="74"/>
      <c r="HUH23" s="85"/>
      <c r="HUI23" s="80"/>
      <c r="HUJ23" s="80"/>
      <c r="HUK23" s="85"/>
      <c r="HUL23" s="77"/>
      <c r="HUM23" s="74"/>
      <c r="HUN23" s="74"/>
      <c r="HUO23" s="85"/>
      <c r="HUP23" s="74"/>
      <c r="HUQ23" s="74"/>
      <c r="HUR23" s="85"/>
      <c r="HUS23" s="74"/>
      <c r="HUT23" s="74"/>
      <c r="HUU23" s="85"/>
      <c r="HUV23" s="74"/>
      <c r="HUW23" s="74"/>
      <c r="HUX23" s="85"/>
      <c r="HUY23" s="80"/>
      <c r="HUZ23" s="80"/>
      <c r="HVA23" s="85"/>
      <c r="HVB23" s="77"/>
      <c r="HVC23" s="74"/>
      <c r="HVD23" s="74"/>
      <c r="HVE23" s="85"/>
      <c r="HVF23" s="74"/>
      <c r="HVG23" s="74"/>
      <c r="HVH23" s="85"/>
      <c r="HVI23" s="74"/>
      <c r="HVJ23" s="74"/>
      <c r="HVK23" s="85"/>
      <c r="HVL23" s="74"/>
      <c r="HVM23" s="74"/>
      <c r="HVN23" s="85"/>
      <c r="HVO23" s="80"/>
      <c r="HVP23" s="80"/>
      <c r="HVQ23" s="85"/>
      <c r="HVR23" s="77"/>
      <c r="HVS23" s="74"/>
      <c r="HVT23" s="74"/>
      <c r="HVU23" s="85"/>
      <c r="HVV23" s="74"/>
      <c r="HVW23" s="74"/>
      <c r="HVX23" s="85"/>
      <c r="HVY23" s="74"/>
      <c r="HVZ23" s="74"/>
      <c r="HWA23" s="85"/>
      <c r="HWB23" s="74"/>
      <c r="HWC23" s="74"/>
      <c r="HWD23" s="85"/>
      <c r="HWE23" s="80"/>
      <c r="HWF23" s="80"/>
      <c r="HWG23" s="85"/>
      <c r="HWH23" s="77"/>
      <c r="HWI23" s="74"/>
      <c r="HWJ23" s="74"/>
      <c r="HWK23" s="85"/>
      <c r="HWL23" s="74"/>
      <c r="HWM23" s="74"/>
      <c r="HWN23" s="85"/>
      <c r="HWO23" s="74"/>
      <c r="HWP23" s="74"/>
      <c r="HWQ23" s="85"/>
      <c r="HWR23" s="74"/>
      <c r="HWS23" s="74"/>
      <c r="HWT23" s="85"/>
      <c r="HWU23" s="80"/>
      <c r="HWV23" s="80"/>
      <c r="HWW23" s="85"/>
      <c r="HWX23" s="77"/>
      <c r="HWY23" s="74"/>
      <c r="HWZ23" s="74"/>
      <c r="HXA23" s="85"/>
      <c r="HXB23" s="74"/>
      <c r="HXC23" s="74"/>
      <c r="HXD23" s="85"/>
      <c r="HXE23" s="74"/>
      <c r="HXF23" s="74"/>
      <c r="HXG23" s="85"/>
      <c r="HXH23" s="74"/>
      <c r="HXI23" s="74"/>
      <c r="HXJ23" s="85"/>
      <c r="HXK23" s="80"/>
      <c r="HXL23" s="80"/>
      <c r="HXM23" s="85"/>
      <c r="HXN23" s="77"/>
      <c r="HXO23" s="74"/>
      <c r="HXP23" s="74"/>
      <c r="HXQ23" s="85"/>
      <c r="HXR23" s="74"/>
      <c r="HXS23" s="74"/>
      <c r="HXT23" s="85"/>
      <c r="HXU23" s="74"/>
      <c r="HXV23" s="74"/>
      <c r="HXW23" s="85"/>
      <c r="HXX23" s="74"/>
      <c r="HXY23" s="74"/>
      <c r="HXZ23" s="85"/>
      <c r="HYA23" s="80"/>
      <c r="HYB23" s="80"/>
      <c r="HYC23" s="85"/>
      <c r="HYD23" s="77"/>
      <c r="HYE23" s="74"/>
      <c r="HYF23" s="74"/>
      <c r="HYG23" s="85"/>
      <c r="HYH23" s="74"/>
      <c r="HYI23" s="74"/>
      <c r="HYJ23" s="85"/>
      <c r="HYK23" s="74"/>
      <c r="HYL23" s="74"/>
      <c r="HYM23" s="85"/>
      <c r="HYN23" s="74"/>
      <c r="HYO23" s="74"/>
      <c r="HYP23" s="85"/>
      <c r="HYQ23" s="80"/>
      <c r="HYR23" s="80"/>
      <c r="HYS23" s="85"/>
      <c r="HYT23" s="77"/>
      <c r="HYU23" s="74"/>
      <c r="HYV23" s="74"/>
      <c r="HYW23" s="85"/>
      <c r="HYX23" s="74"/>
      <c r="HYY23" s="74"/>
      <c r="HYZ23" s="85"/>
      <c r="HZA23" s="74"/>
      <c r="HZB23" s="74"/>
      <c r="HZC23" s="85"/>
      <c r="HZD23" s="74"/>
      <c r="HZE23" s="74"/>
      <c r="HZF23" s="85"/>
      <c r="HZG23" s="80"/>
      <c r="HZH23" s="80"/>
      <c r="HZI23" s="85"/>
      <c r="HZJ23" s="77"/>
      <c r="HZK23" s="74"/>
      <c r="HZL23" s="74"/>
      <c r="HZM23" s="85"/>
      <c r="HZN23" s="74"/>
      <c r="HZO23" s="74"/>
      <c r="HZP23" s="85"/>
      <c r="HZQ23" s="74"/>
      <c r="HZR23" s="74"/>
      <c r="HZS23" s="85"/>
      <c r="HZT23" s="74"/>
      <c r="HZU23" s="74"/>
      <c r="HZV23" s="85"/>
      <c r="HZW23" s="80"/>
      <c r="HZX23" s="80"/>
      <c r="HZY23" s="85"/>
      <c r="HZZ23" s="77"/>
      <c r="IAA23" s="74"/>
      <c r="IAB23" s="74"/>
      <c r="IAC23" s="85"/>
      <c r="IAD23" s="74"/>
      <c r="IAE23" s="74"/>
      <c r="IAF23" s="85"/>
      <c r="IAG23" s="74"/>
      <c r="IAH23" s="74"/>
      <c r="IAI23" s="85"/>
      <c r="IAJ23" s="74"/>
      <c r="IAK23" s="74"/>
      <c r="IAL23" s="85"/>
      <c r="IAM23" s="80"/>
      <c r="IAN23" s="80"/>
      <c r="IAO23" s="85"/>
      <c r="IAP23" s="77"/>
      <c r="IAQ23" s="74"/>
      <c r="IAR23" s="74"/>
      <c r="IAS23" s="85"/>
      <c r="IAT23" s="74"/>
      <c r="IAU23" s="74"/>
      <c r="IAV23" s="85"/>
      <c r="IAW23" s="74"/>
      <c r="IAX23" s="74"/>
      <c r="IAY23" s="85"/>
      <c r="IAZ23" s="74"/>
      <c r="IBA23" s="74"/>
      <c r="IBB23" s="85"/>
      <c r="IBC23" s="80"/>
      <c r="IBD23" s="80"/>
      <c r="IBE23" s="85"/>
      <c r="IBF23" s="77"/>
      <c r="IBG23" s="74"/>
      <c r="IBH23" s="74"/>
      <c r="IBI23" s="85"/>
      <c r="IBJ23" s="74"/>
      <c r="IBK23" s="74"/>
      <c r="IBL23" s="85"/>
      <c r="IBM23" s="74"/>
      <c r="IBN23" s="74"/>
      <c r="IBO23" s="85"/>
      <c r="IBP23" s="74"/>
      <c r="IBQ23" s="74"/>
      <c r="IBR23" s="85"/>
      <c r="IBS23" s="80"/>
      <c r="IBT23" s="80"/>
      <c r="IBU23" s="85"/>
      <c r="IBV23" s="77"/>
      <c r="IBW23" s="74"/>
      <c r="IBX23" s="74"/>
      <c r="IBY23" s="85"/>
      <c r="IBZ23" s="74"/>
      <c r="ICA23" s="74"/>
      <c r="ICB23" s="85"/>
      <c r="ICC23" s="74"/>
      <c r="ICD23" s="74"/>
      <c r="ICE23" s="85"/>
      <c r="ICF23" s="74"/>
      <c r="ICG23" s="74"/>
      <c r="ICH23" s="85"/>
      <c r="ICI23" s="80"/>
      <c r="ICJ23" s="80"/>
      <c r="ICK23" s="85"/>
      <c r="ICL23" s="77"/>
      <c r="ICM23" s="74"/>
      <c r="ICN23" s="74"/>
      <c r="ICO23" s="85"/>
      <c r="ICP23" s="74"/>
      <c r="ICQ23" s="74"/>
      <c r="ICR23" s="85"/>
      <c r="ICS23" s="74"/>
      <c r="ICT23" s="74"/>
      <c r="ICU23" s="85"/>
      <c r="ICV23" s="74"/>
      <c r="ICW23" s="74"/>
      <c r="ICX23" s="85"/>
      <c r="ICY23" s="80"/>
      <c r="ICZ23" s="80"/>
      <c r="IDA23" s="85"/>
      <c r="IDB23" s="77"/>
      <c r="IDC23" s="74"/>
      <c r="IDD23" s="74"/>
      <c r="IDE23" s="85"/>
      <c r="IDF23" s="74"/>
      <c r="IDG23" s="74"/>
      <c r="IDH23" s="85"/>
      <c r="IDI23" s="74"/>
      <c r="IDJ23" s="74"/>
      <c r="IDK23" s="85"/>
      <c r="IDL23" s="74"/>
      <c r="IDM23" s="74"/>
      <c r="IDN23" s="85"/>
      <c r="IDO23" s="80"/>
      <c r="IDP23" s="80"/>
      <c r="IDQ23" s="85"/>
      <c r="IDR23" s="77"/>
      <c r="IDS23" s="74"/>
      <c r="IDT23" s="74"/>
      <c r="IDU23" s="85"/>
      <c r="IDV23" s="74"/>
      <c r="IDW23" s="74"/>
      <c r="IDX23" s="85"/>
      <c r="IDY23" s="74"/>
      <c r="IDZ23" s="74"/>
      <c r="IEA23" s="85"/>
      <c r="IEB23" s="74"/>
      <c r="IEC23" s="74"/>
      <c r="IED23" s="85"/>
      <c r="IEE23" s="80"/>
      <c r="IEF23" s="80"/>
      <c r="IEG23" s="85"/>
      <c r="IEH23" s="77"/>
      <c r="IEI23" s="74"/>
      <c r="IEJ23" s="74"/>
      <c r="IEK23" s="85"/>
      <c r="IEL23" s="74"/>
      <c r="IEM23" s="74"/>
      <c r="IEN23" s="85"/>
      <c r="IEO23" s="74"/>
      <c r="IEP23" s="74"/>
      <c r="IEQ23" s="85"/>
      <c r="IER23" s="74"/>
      <c r="IES23" s="74"/>
      <c r="IET23" s="85"/>
      <c r="IEU23" s="80"/>
      <c r="IEV23" s="80"/>
      <c r="IEW23" s="85"/>
      <c r="IEX23" s="77"/>
      <c r="IEY23" s="74"/>
      <c r="IEZ23" s="74"/>
      <c r="IFA23" s="85"/>
      <c r="IFB23" s="74"/>
      <c r="IFC23" s="74"/>
      <c r="IFD23" s="85"/>
      <c r="IFE23" s="74"/>
      <c r="IFF23" s="74"/>
      <c r="IFG23" s="85"/>
      <c r="IFH23" s="74"/>
      <c r="IFI23" s="74"/>
      <c r="IFJ23" s="85"/>
      <c r="IFK23" s="80"/>
      <c r="IFL23" s="80"/>
      <c r="IFM23" s="85"/>
      <c r="IFN23" s="77"/>
      <c r="IFO23" s="74"/>
      <c r="IFP23" s="74"/>
      <c r="IFQ23" s="85"/>
      <c r="IFR23" s="74"/>
      <c r="IFS23" s="74"/>
      <c r="IFT23" s="85"/>
      <c r="IFU23" s="74"/>
      <c r="IFV23" s="74"/>
      <c r="IFW23" s="85"/>
      <c r="IFX23" s="74"/>
      <c r="IFY23" s="74"/>
      <c r="IFZ23" s="85"/>
      <c r="IGA23" s="80"/>
      <c r="IGB23" s="80"/>
      <c r="IGC23" s="85"/>
      <c r="IGD23" s="77"/>
      <c r="IGE23" s="74"/>
      <c r="IGF23" s="74"/>
      <c r="IGG23" s="85"/>
      <c r="IGH23" s="74"/>
      <c r="IGI23" s="74"/>
      <c r="IGJ23" s="85"/>
      <c r="IGK23" s="74"/>
      <c r="IGL23" s="74"/>
      <c r="IGM23" s="85"/>
      <c r="IGN23" s="74"/>
      <c r="IGO23" s="74"/>
      <c r="IGP23" s="85"/>
      <c r="IGQ23" s="80"/>
      <c r="IGR23" s="80"/>
      <c r="IGS23" s="85"/>
      <c r="IGT23" s="77"/>
      <c r="IGU23" s="74"/>
      <c r="IGV23" s="74"/>
      <c r="IGW23" s="85"/>
      <c r="IGX23" s="74"/>
      <c r="IGY23" s="74"/>
      <c r="IGZ23" s="85"/>
      <c r="IHA23" s="74"/>
      <c r="IHB23" s="74"/>
      <c r="IHC23" s="85"/>
      <c r="IHD23" s="74"/>
      <c r="IHE23" s="74"/>
      <c r="IHF23" s="85"/>
      <c r="IHG23" s="80"/>
      <c r="IHH23" s="80"/>
      <c r="IHI23" s="85"/>
      <c r="IHJ23" s="77"/>
      <c r="IHK23" s="74"/>
      <c r="IHL23" s="74"/>
      <c r="IHM23" s="85"/>
      <c r="IHN23" s="74"/>
      <c r="IHO23" s="74"/>
      <c r="IHP23" s="85"/>
      <c r="IHQ23" s="74"/>
      <c r="IHR23" s="74"/>
      <c r="IHS23" s="85"/>
      <c r="IHT23" s="74"/>
      <c r="IHU23" s="74"/>
      <c r="IHV23" s="85"/>
      <c r="IHW23" s="80"/>
      <c r="IHX23" s="80"/>
      <c r="IHY23" s="85"/>
      <c r="IHZ23" s="77"/>
      <c r="IIA23" s="74"/>
      <c r="IIB23" s="74"/>
      <c r="IIC23" s="85"/>
      <c r="IID23" s="74"/>
      <c r="IIE23" s="74"/>
      <c r="IIF23" s="85"/>
      <c r="IIG23" s="74"/>
      <c r="IIH23" s="74"/>
      <c r="III23" s="85"/>
      <c r="IIJ23" s="74"/>
      <c r="IIK23" s="74"/>
      <c r="IIL23" s="85"/>
      <c r="IIM23" s="80"/>
      <c r="IIN23" s="80"/>
      <c r="IIO23" s="85"/>
      <c r="IIP23" s="77"/>
      <c r="IIQ23" s="74"/>
      <c r="IIR23" s="74"/>
      <c r="IIS23" s="85"/>
      <c r="IIT23" s="74"/>
      <c r="IIU23" s="74"/>
      <c r="IIV23" s="85"/>
      <c r="IIW23" s="74"/>
      <c r="IIX23" s="74"/>
      <c r="IIY23" s="85"/>
      <c r="IIZ23" s="74"/>
      <c r="IJA23" s="74"/>
      <c r="IJB23" s="85"/>
      <c r="IJC23" s="80"/>
      <c r="IJD23" s="80"/>
      <c r="IJE23" s="85"/>
      <c r="IJF23" s="77"/>
      <c r="IJG23" s="74"/>
      <c r="IJH23" s="74"/>
      <c r="IJI23" s="85"/>
      <c r="IJJ23" s="74"/>
      <c r="IJK23" s="74"/>
      <c r="IJL23" s="85"/>
      <c r="IJM23" s="74"/>
      <c r="IJN23" s="74"/>
      <c r="IJO23" s="85"/>
      <c r="IJP23" s="74"/>
      <c r="IJQ23" s="74"/>
      <c r="IJR23" s="85"/>
      <c r="IJS23" s="80"/>
      <c r="IJT23" s="80"/>
      <c r="IJU23" s="85"/>
      <c r="IJV23" s="77"/>
      <c r="IJW23" s="74"/>
      <c r="IJX23" s="74"/>
      <c r="IJY23" s="85"/>
      <c r="IJZ23" s="74"/>
      <c r="IKA23" s="74"/>
      <c r="IKB23" s="85"/>
      <c r="IKC23" s="74"/>
      <c r="IKD23" s="74"/>
      <c r="IKE23" s="85"/>
      <c r="IKF23" s="74"/>
      <c r="IKG23" s="74"/>
      <c r="IKH23" s="85"/>
      <c r="IKI23" s="80"/>
      <c r="IKJ23" s="80"/>
      <c r="IKK23" s="85"/>
      <c r="IKL23" s="77"/>
      <c r="IKM23" s="74"/>
      <c r="IKN23" s="74"/>
      <c r="IKO23" s="85"/>
      <c r="IKP23" s="74"/>
      <c r="IKQ23" s="74"/>
      <c r="IKR23" s="85"/>
      <c r="IKS23" s="74"/>
      <c r="IKT23" s="74"/>
      <c r="IKU23" s="85"/>
      <c r="IKV23" s="74"/>
      <c r="IKW23" s="74"/>
      <c r="IKX23" s="85"/>
      <c r="IKY23" s="80"/>
      <c r="IKZ23" s="80"/>
      <c r="ILA23" s="85"/>
      <c r="ILB23" s="77"/>
      <c r="ILC23" s="74"/>
      <c r="ILD23" s="74"/>
      <c r="ILE23" s="85"/>
      <c r="ILF23" s="74"/>
      <c r="ILG23" s="74"/>
      <c r="ILH23" s="85"/>
      <c r="ILI23" s="74"/>
      <c r="ILJ23" s="74"/>
      <c r="ILK23" s="85"/>
      <c r="ILL23" s="74"/>
      <c r="ILM23" s="74"/>
      <c r="ILN23" s="85"/>
      <c r="ILO23" s="80"/>
      <c r="ILP23" s="80"/>
      <c r="ILQ23" s="85"/>
      <c r="ILR23" s="77"/>
      <c r="ILS23" s="74"/>
      <c r="ILT23" s="74"/>
      <c r="ILU23" s="85"/>
      <c r="ILV23" s="74"/>
      <c r="ILW23" s="74"/>
      <c r="ILX23" s="85"/>
      <c r="ILY23" s="74"/>
      <c r="ILZ23" s="74"/>
      <c r="IMA23" s="85"/>
      <c r="IMB23" s="74"/>
      <c r="IMC23" s="74"/>
      <c r="IMD23" s="85"/>
      <c r="IME23" s="80"/>
      <c r="IMF23" s="80"/>
      <c r="IMG23" s="85"/>
      <c r="IMH23" s="77"/>
      <c r="IMI23" s="74"/>
      <c r="IMJ23" s="74"/>
      <c r="IMK23" s="85"/>
      <c r="IML23" s="74"/>
      <c r="IMM23" s="74"/>
      <c r="IMN23" s="85"/>
      <c r="IMO23" s="74"/>
      <c r="IMP23" s="74"/>
      <c r="IMQ23" s="85"/>
      <c r="IMR23" s="74"/>
      <c r="IMS23" s="74"/>
      <c r="IMT23" s="85"/>
      <c r="IMU23" s="80"/>
      <c r="IMV23" s="80"/>
      <c r="IMW23" s="85"/>
      <c r="IMX23" s="77"/>
      <c r="IMY23" s="74"/>
      <c r="IMZ23" s="74"/>
      <c r="INA23" s="85"/>
      <c r="INB23" s="74"/>
      <c r="INC23" s="74"/>
      <c r="IND23" s="85"/>
      <c r="INE23" s="74"/>
      <c r="INF23" s="74"/>
      <c r="ING23" s="85"/>
      <c r="INH23" s="74"/>
      <c r="INI23" s="74"/>
      <c r="INJ23" s="85"/>
      <c r="INK23" s="80"/>
      <c r="INL23" s="80"/>
      <c r="INM23" s="85"/>
      <c r="INN23" s="77"/>
      <c r="INO23" s="74"/>
      <c r="INP23" s="74"/>
      <c r="INQ23" s="85"/>
      <c r="INR23" s="74"/>
      <c r="INS23" s="74"/>
      <c r="INT23" s="85"/>
      <c r="INU23" s="74"/>
      <c r="INV23" s="74"/>
      <c r="INW23" s="85"/>
      <c r="INX23" s="74"/>
      <c r="INY23" s="74"/>
      <c r="INZ23" s="85"/>
      <c r="IOA23" s="80"/>
      <c r="IOB23" s="80"/>
      <c r="IOC23" s="85"/>
      <c r="IOD23" s="77"/>
      <c r="IOE23" s="74"/>
      <c r="IOF23" s="74"/>
      <c r="IOG23" s="85"/>
      <c r="IOH23" s="74"/>
      <c r="IOI23" s="74"/>
      <c r="IOJ23" s="85"/>
      <c r="IOK23" s="74"/>
      <c r="IOL23" s="74"/>
      <c r="IOM23" s="85"/>
      <c r="ION23" s="74"/>
      <c r="IOO23" s="74"/>
      <c r="IOP23" s="85"/>
      <c r="IOQ23" s="80"/>
      <c r="IOR23" s="80"/>
      <c r="IOS23" s="85"/>
      <c r="IOT23" s="77"/>
      <c r="IOU23" s="74"/>
      <c r="IOV23" s="74"/>
      <c r="IOW23" s="85"/>
      <c r="IOX23" s="74"/>
      <c r="IOY23" s="74"/>
      <c r="IOZ23" s="85"/>
      <c r="IPA23" s="74"/>
      <c r="IPB23" s="74"/>
      <c r="IPC23" s="85"/>
      <c r="IPD23" s="74"/>
      <c r="IPE23" s="74"/>
      <c r="IPF23" s="85"/>
      <c r="IPG23" s="80"/>
      <c r="IPH23" s="80"/>
      <c r="IPI23" s="85"/>
      <c r="IPJ23" s="77"/>
      <c r="IPK23" s="74"/>
      <c r="IPL23" s="74"/>
      <c r="IPM23" s="85"/>
      <c r="IPN23" s="74"/>
      <c r="IPO23" s="74"/>
      <c r="IPP23" s="85"/>
      <c r="IPQ23" s="74"/>
      <c r="IPR23" s="74"/>
      <c r="IPS23" s="85"/>
      <c r="IPT23" s="74"/>
      <c r="IPU23" s="74"/>
      <c r="IPV23" s="85"/>
      <c r="IPW23" s="80"/>
      <c r="IPX23" s="80"/>
      <c r="IPY23" s="85"/>
      <c r="IPZ23" s="77"/>
      <c r="IQA23" s="74"/>
      <c r="IQB23" s="74"/>
      <c r="IQC23" s="85"/>
      <c r="IQD23" s="74"/>
      <c r="IQE23" s="74"/>
      <c r="IQF23" s="85"/>
      <c r="IQG23" s="74"/>
      <c r="IQH23" s="74"/>
      <c r="IQI23" s="85"/>
      <c r="IQJ23" s="74"/>
      <c r="IQK23" s="74"/>
      <c r="IQL23" s="85"/>
      <c r="IQM23" s="80"/>
      <c r="IQN23" s="80"/>
      <c r="IQO23" s="85"/>
      <c r="IQP23" s="77"/>
      <c r="IQQ23" s="74"/>
      <c r="IQR23" s="74"/>
      <c r="IQS23" s="85"/>
      <c r="IQT23" s="74"/>
      <c r="IQU23" s="74"/>
      <c r="IQV23" s="85"/>
      <c r="IQW23" s="74"/>
      <c r="IQX23" s="74"/>
      <c r="IQY23" s="85"/>
      <c r="IQZ23" s="74"/>
      <c r="IRA23" s="74"/>
      <c r="IRB23" s="85"/>
      <c r="IRC23" s="80"/>
      <c r="IRD23" s="80"/>
      <c r="IRE23" s="85"/>
      <c r="IRF23" s="77"/>
      <c r="IRG23" s="74"/>
      <c r="IRH23" s="74"/>
      <c r="IRI23" s="85"/>
      <c r="IRJ23" s="74"/>
      <c r="IRK23" s="74"/>
      <c r="IRL23" s="85"/>
      <c r="IRM23" s="74"/>
      <c r="IRN23" s="74"/>
      <c r="IRO23" s="85"/>
      <c r="IRP23" s="74"/>
      <c r="IRQ23" s="74"/>
      <c r="IRR23" s="85"/>
      <c r="IRS23" s="80"/>
      <c r="IRT23" s="80"/>
      <c r="IRU23" s="85"/>
      <c r="IRV23" s="77"/>
      <c r="IRW23" s="74"/>
      <c r="IRX23" s="74"/>
      <c r="IRY23" s="85"/>
      <c r="IRZ23" s="74"/>
      <c r="ISA23" s="74"/>
      <c r="ISB23" s="85"/>
      <c r="ISC23" s="74"/>
      <c r="ISD23" s="74"/>
      <c r="ISE23" s="85"/>
      <c r="ISF23" s="74"/>
      <c r="ISG23" s="74"/>
      <c r="ISH23" s="85"/>
      <c r="ISI23" s="80"/>
      <c r="ISJ23" s="80"/>
      <c r="ISK23" s="85"/>
      <c r="ISL23" s="77"/>
      <c r="ISM23" s="74"/>
      <c r="ISN23" s="74"/>
      <c r="ISO23" s="85"/>
      <c r="ISP23" s="74"/>
      <c r="ISQ23" s="74"/>
      <c r="ISR23" s="85"/>
      <c r="ISS23" s="74"/>
      <c r="IST23" s="74"/>
      <c r="ISU23" s="85"/>
      <c r="ISV23" s="74"/>
      <c r="ISW23" s="74"/>
      <c r="ISX23" s="85"/>
      <c r="ISY23" s="80"/>
      <c r="ISZ23" s="80"/>
      <c r="ITA23" s="85"/>
      <c r="ITB23" s="77"/>
      <c r="ITC23" s="74"/>
      <c r="ITD23" s="74"/>
      <c r="ITE23" s="85"/>
      <c r="ITF23" s="74"/>
      <c r="ITG23" s="74"/>
      <c r="ITH23" s="85"/>
      <c r="ITI23" s="74"/>
      <c r="ITJ23" s="74"/>
      <c r="ITK23" s="85"/>
      <c r="ITL23" s="74"/>
      <c r="ITM23" s="74"/>
      <c r="ITN23" s="85"/>
      <c r="ITO23" s="80"/>
      <c r="ITP23" s="80"/>
      <c r="ITQ23" s="85"/>
      <c r="ITR23" s="77"/>
      <c r="ITS23" s="74"/>
      <c r="ITT23" s="74"/>
      <c r="ITU23" s="85"/>
      <c r="ITV23" s="74"/>
      <c r="ITW23" s="74"/>
      <c r="ITX23" s="85"/>
      <c r="ITY23" s="74"/>
      <c r="ITZ23" s="74"/>
      <c r="IUA23" s="85"/>
      <c r="IUB23" s="74"/>
      <c r="IUC23" s="74"/>
      <c r="IUD23" s="85"/>
      <c r="IUE23" s="80"/>
      <c r="IUF23" s="80"/>
      <c r="IUG23" s="85"/>
      <c r="IUH23" s="77"/>
      <c r="IUI23" s="74"/>
      <c r="IUJ23" s="74"/>
      <c r="IUK23" s="85"/>
      <c r="IUL23" s="74"/>
      <c r="IUM23" s="74"/>
      <c r="IUN23" s="85"/>
      <c r="IUO23" s="74"/>
      <c r="IUP23" s="74"/>
      <c r="IUQ23" s="85"/>
      <c r="IUR23" s="74"/>
      <c r="IUS23" s="74"/>
      <c r="IUT23" s="85"/>
      <c r="IUU23" s="80"/>
      <c r="IUV23" s="80"/>
      <c r="IUW23" s="85"/>
      <c r="IUX23" s="77"/>
      <c r="IUY23" s="74"/>
      <c r="IUZ23" s="74"/>
      <c r="IVA23" s="85"/>
      <c r="IVB23" s="74"/>
      <c r="IVC23" s="74"/>
      <c r="IVD23" s="85"/>
      <c r="IVE23" s="74"/>
      <c r="IVF23" s="74"/>
      <c r="IVG23" s="85"/>
      <c r="IVH23" s="74"/>
      <c r="IVI23" s="74"/>
      <c r="IVJ23" s="85"/>
      <c r="IVK23" s="80"/>
      <c r="IVL23" s="80"/>
      <c r="IVM23" s="85"/>
      <c r="IVN23" s="77"/>
      <c r="IVO23" s="74"/>
      <c r="IVP23" s="74"/>
      <c r="IVQ23" s="85"/>
      <c r="IVR23" s="74"/>
      <c r="IVS23" s="74"/>
      <c r="IVT23" s="85"/>
      <c r="IVU23" s="74"/>
      <c r="IVV23" s="74"/>
      <c r="IVW23" s="85"/>
      <c r="IVX23" s="74"/>
      <c r="IVY23" s="74"/>
      <c r="IVZ23" s="85"/>
      <c r="IWA23" s="80"/>
      <c r="IWB23" s="80"/>
      <c r="IWC23" s="85"/>
      <c r="IWD23" s="77"/>
      <c r="IWE23" s="74"/>
      <c r="IWF23" s="74"/>
      <c r="IWG23" s="85"/>
      <c r="IWH23" s="74"/>
      <c r="IWI23" s="74"/>
      <c r="IWJ23" s="85"/>
      <c r="IWK23" s="74"/>
      <c r="IWL23" s="74"/>
      <c r="IWM23" s="85"/>
      <c r="IWN23" s="74"/>
      <c r="IWO23" s="74"/>
      <c r="IWP23" s="85"/>
      <c r="IWQ23" s="80"/>
      <c r="IWR23" s="80"/>
      <c r="IWS23" s="85"/>
      <c r="IWT23" s="77"/>
      <c r="IWU23" s="74"/>
      <c r="IWV23" s="74"/>
      <c r="IWW23" s="85"/>
      <c r="IWX23" s="74"/>
      <c r="IWY23" s="74"/>
      <c r="IWZ23" s="85"/>
      <c r="IXA23" s="74"/>
      <c r="IXB23" s="74"/>
      <c r="IXC23" s="85"/>
      <c r="IXD23" s="74"/>
      <c r="IXE23" s="74"/>
      <c r="IXF23" s="85"/>
      <c r="IXG23" s="80"/>
      <c r="IXH23" s="80"/>
      <c r="IXI23" s="85"/>
      <c r="IXJ23" s="77"/>
      <c r="IXK23" s="74"/>
      <c r="IXL23" s="74"/>
      <c r="IXM23" s="85"/>
      <c r="IXN23" s="74"/>
      <c r="IXO23" s="74"/>
      <c r="IXP23" s="85"/>
      <c r="IXQ23" s="74"/>
      <c r="IXR23" s="74"/>
      <c r="IXS23" s="85"/>
      <c r="IXT23" s="74"/>
      <c r="IXU23" s="74"/>
      <c r="IXV23" s="85"/>
      <c r="IXW23" s="80"/>
      <c r="IXX23" s="80"/>
      <c r="IXY23" s="85"/>
      <c r="IXZ23" s="77"/>
      <c r="IYA23" s="74"/>
      <c r="IYB23" s="74"/>
      <c r="IYC23" s="85"/>
      <c r="IYD23" s="74"/>
      <c r="IYE23" s="74"/>
      <c r="IYF23" s="85"/>
      <c r="IYG23" s="74"/>
      <c r="IYH23" s="74"/>
      <c r="IYI23" s="85"/>
      <c r="IYJ23" s="74"/>
      <c r="IYK23" s="74"/>
      <c r="IYL23" s="85"/>
      <c r="IYM23" s="80"/>
      <c r="IYN23" s="80"/>
      <c r="IYO23" s="85"/>
      <c r="IYP23" s="77"/>
      <c r="IYQ23" s="74"/>
      <c r="IYR23" s="74"/>
      <c r="IYS23" s="85"/>
      <c r="IYT23" s="74"/>
      <c r="IYU23" s="74"/>
      <c r="IYV23" s="85"/>
      <c r="IYW23" s="74"/>
      <c r="IYX23" s="74"/>
      <c r="IYY23" s="85"/>
      <c r="IYZ23" s="74"/>
      <c r="IZA23" s="74"/>
      <c r="IZB23" s="85"/>
      <c r="IZC23" s="80"/>
      <c r="IZD23" s="80"/>
      <c r="IZE23" s="85"/>
      <c r="IZF23" s="77"/>
      <c r="IZG23" s="74"/>
      <c r="IZH23" s="74"/>
      <c r="IZI23" s="85"/>
      <c r="IZJ23" s="74"/>
      <c r="IZK23" s="74"/>
      <c r="IZL23" s="85"/>
      <c r="IZM23" s="74"/>
      <c r="IZN23" s="74"/>
      <c r="IZO23" s="85"/>
      <c r="IZP23" s="74"/>
      <c r="IZQ23" s="74"/>
      <c r="IZR23" s="85"/>
      <c r="IZS23" s="80"/>
      <c r="IZT23" s="80"/>
      <c r="IZU23" s="85"/>
      <c r="IZV23" s="77"/>
      <c r="IZW23" s="74"/>
      <c r="IZX23" s="74"/>
      <c r="IZY23" s="85"/>
      <c r="IZZ23" s="74"/>
      <c r="JAA23" s="74"/>
      <c r="JAB23" s="85"/>
      <c r="JAC23" s="74"/>
      <c r="JAD23" s="74"/>
      <c r="JAE23" s="85"/>
      <c r="JAF23" s="74"/>
      <c r="JAG23" s="74"/>
      <c r="JAH23" s="85"/>
      <c r="JAI23" s="80"/>
      <c r="JAJ23" s="80"/>
      <c r="JAK23" s="85"/>
      <c r="JAL23" s="77"/>
      <c r="JAM23" s="74"/>
      <c r="JAN23" s="74"/>
      <c r="JAO23" s="85"/>
      <c r="JAP23" s="74"/>
      <c r="JAQ23" s="74"/>
      <c r="JAR23" s="85"/>
      <c r="JAS23" s="74"/>
      <c r="JAT23" s="74"/>
      <c r="JAU23" s="85"/>
      <c r="JAV23" s="74"/>
      <c r="JAW23" s="74"/>
      <c r="JAX23" s="85"/>
      <c r="JAY23" s="80"/>
      <c r="JAZ23" s="80"/>
      <c r="JBA23" s="85"/>
      <c r="JBB23" s="77"/>
      <c r="JBC23" s="74"/>
      <c r="JBD23" s="74"/>
      <c r="JBE23" s="85"/>
      <c r="JBF23" s="74"/>
      <c r="JBG23" s="74"/>
      <c r="JBH23" s="85"/>
      <c r="JBI23" s="74"/>
      <c r="JBJ23" s="74"/>
      <c r="JBK23" s="85"/>
      <c r="JBL23" s="74"/>
      <c r="JBM23" s="74"/>
      <c r="JBN23" s="85"/>
      <c r="JBO23" s="80"/>
      <c r="JBP23" s="80"/>
      <c r="JBQ23" s="85"/>
      <c r="JBR23" s="77"/>
      <c r="JBS23" s="74"/>
      <c r="JBT23" s="74"/>
      <c r="JBU23" s="85"/>
      <c r="JBV23" s="74"/>
      <c r="JBW23" s="74"/>
      <c r="JBX23" s="85"/>
      <c r="JBY23" s="74"/>
      <c r="JBZ23" s="74"/>
      <c r="JCA23" s="85"/>
      <c r="JCB23" s="74"/>
      <c r="JCC23" s="74"/>
      <c r="JCD23" s="85"/>
      <c r="JCE23" s="80"/>
      <c r="JCF23" s="80"/>
      <c r="JCG23" s="85"/>
      <c r="JCH23" s="77"/>
      <c r="JCI23" s="74"/>
      <c r="JCJ23" s="74"/>
      <c r="JCK23" s="85"/>
      <c r="JCL23" s="74"/>
      <c r="JCM23" s="74"/>
      <c r="JCN23" s="85"/>
      <c r="JCO23" s="74"/>
      <c r="JCP23" s="74"/>
      <c r="JCQ23" s="85"/>
      <c r="JCR23" s="74"/>
      <c r="JCS23" s="74"/>
      <c r="JCT23" s="85"/>
      <c r="JCU23" s="80"/>
      <c r="JCV23" s="80"/>
      <c r="JCW23" s="85"/>
      <c r="JCX23" s="77"/>
      <c r="JCY23" s="74"/>
      <c r="JCZ23" s="74"/>
      <c r="JDA23" s="85"/>
      <c r="JDB23" s="74"/>
      <c r="JDC23" s="74"/>
      <c r="JDD23" s="85"/>
      <c r="JDE23" s="74"/>
      <c r="JDF23" s="74"/>
      <c r="JDG23" s="85"/>
      <c r="JDH23" s="74"/>
      <c r="JDI23" s="74"/>
      <c r="JDJ23" s="85"/>
      <c r="JDK23" s="80"/>
      <c r="JDL23" s="80"/>
      <c r="JDM23" s="85"/>
      <c r="JDN23" s="77"/>
      <c r="JDO23" s="74"/>
      <c r="JDP23" s="74"/>
      <c r="JDQ23" s="85"/>
      <c r="JDR23" s="74"/>
      <c r="JDS23" s="74"/>
      <c r="JDT23" s="85"/>
      <c r="JDU23" s="74"/>
      <c r="JDV23" s="74"/>
      <c r="JDW23" s="85"/>
      <c r="JDX23" s="74"/>
      <c r="JDY23" s="74"/>
      <c r="JDZ23" s="85"/>
      <c r="JEA23" s="80"/>
      <c r="JEB23" s="80"/>
      <c r="JEC23" s="85"/>
      <c r="JED23" s="77"/>
      <c r="JEE23" s="74"/>
      <c r="JEF23" s="74"/>
      <c r="JEG23" s="85"/>
      <c r="JEH23" s="74"/>
      <c r="JEI23" s="74"/>
      <c r="JEJ23" s="85"/>
      <c r="JEK23" s="74"/>
      <c r="JEL23" s="74"/>
      <c r="JEM23" s="85"/>
      <c r="JEN23" s="74"/>
      <c r="JEO23" s="74"/>
      <c r="JEP23" s="85"/>
      <c r="JEQ23" s="80"/>
      <c r="JER23" s="80"/>
      <c r="JES23" s="85"/>
      <c r="JET23" s="77"/>
      <c r="JEU23" s="74"/>
      <c r="JEV23" s="74"/>
      <c r="JEW23" s="85"/>
      <c r="JEX23" s="74"/>
      <c r="JEY23" s="74"/>
      <c r="JEZ23" s="85"/>
      <c r="JFA23" s="74"/>
      <c r="JFB23" s="74"/>
      <c r="JFC23" s="85"/>
      <c r="JFD23" s="74"/>
      <c r="JFE23" s="74"/>
      <c r="JFF23" s="85"/>
      <c r="JFG23" s="80"/>
      <c r="JFH23" s="80"/>
      <c r="JFI23" s="85"/>
      <c r="JFJ23" s="77"/>
      <c r="JFK23" s="74"/>
      <c r="JFL23" s="74"/>
      <c r="JFM23" s="85"/>
      <c r="JFN23" s="74"/>
      <c r="JFO23" s="74"/>
      <c r="JFP23" s="85"/>
      <c r="JFQ23" s="74"/>
      <c r="JFR23" s="74"/>
      <c r="JFS23" s="85"/>
      <c r="JFT23" s="74"/>
      <c r="JFU23" s="74"/>
      <c r="JFV23" s="85"/>
      <c r="JFW23" s="80"/>
      <c r="JFX23" s="80"/>
      <c r="JFY23" s="85"/>
      <c r="JFZ23" s="77"/>
      <c r="JGA23" s="74"/>
      <c r="JGB23" s="74"/>
      <c r="JGC23" s="85"/>
      <c r="JGD23" s="74"/>
      <c r="JGE23" s="74"/>
      <c r="JGF23" s="85"/>
      <c r="JGG23" s="74"/>
      <c r="JGH23" s="74"/>
      <c r="JGI23" s="85"/>
      <c r="JGJ23" s="74"/>
      <c r="JGK23" s="74"/>
      <c r="JGL23" s="85"/>
      <c r="JGM23" s="80"/>
      <c r="JGN23" s="80"/>
      <c r="JGO23" s="85"/>
      <c r="JGP23" s="77"/>
      <c r="JGQ23" s="74"/>
      <c r="JGR23" s="74"/>
      <c r="JGS23" s="85"/>
      <c r="JGT23" s="74"/>
      <c r="JGU23" s="74"/>
      <c r="JGV23" s="85"/>
      <c r="JGW23" s="74"/>
      <c r="JGX23" s="74"/>
      <c r="JGY23" s="85"/>
      <c r="JGZ23" s="74"/>
      <c r="JHA23" s="74"/>
      <c r="JHB23" s="85"/>
      <c r="JHC23" s="80"/>
      <c r="JHD23" s="80"/>
      <c r="JHE23" s="85"/>
      <c r="JHF23" s="77"/>
      <c r="JHG23" s="74"/>
      <c r="JHH23" s="74"/>
      <c r="JHI23" s="85"/>
      <c r="JHJ23" s="74"/>
      <c r="JHK23" s="74"/>
      <c r="JHL23" s="85"/>
      <c r="JHM23" s="74"/>
      <c r="JHN23" s="74"/>
      <c r="JHO23" s="85"/>
      <c r="JHP23" s="74"/>
      <c r="JHQ23" s="74"/>
      <c r="JHR23" s="85"/>
      <c r="JHS23" s="80"/>
      <c r="JHT23" s="80"/>
      <c r="JHU23" s="85"/>
      <c r="JHV23" s="77"/>
      <c r="JHW23" s="74"/>
      <c r="JHX23" s="74"/>
      <c r="JHY23" s="85"/>
      <c r="JHZ23" s="74"/>
      <c r="JIA23" s="74"/>
      <c r="JIB23" s="85"/>
      <c r="JIC23" s="74"/>
      <c r="JID23" s="74"/>
      <c r="JIE23" s="85"/>
      <c r="JIF23" s="74"/>
      <c r="JIG23" s="74"/>
      <c r="JIH23" s="85"/>
      <c r="JII23" s="80"/>
      <c r="JIJ23" s="80"/>
      <c r="JIK23" s="85"/>
      <c r="JIL23" s="77"/>
      <c r="JIM23" s="74"/>
      <c r="JIN23" s="74"/>
      <c r="JIO23" s="85"/>
      <c r="JIP23" s="74"/>
      <c r="JIQ23" s="74"/>
      <c r="JIR23" s="85"/>
      <c r="JIS23" s="74"/>
      <c r="JIT23" s="74"/>
      <c r="JIU23" s="85"/>
      <c r="JIV23" s="74"/>
      <c r="JIW23" s="74"/>
      <c r="JIX23" s="85"/>
      <c r="JIY23" s="80"/>
      <c r="JIZ23" s="80"/>
      <c r="JJA23" s="85"/>
      <c r="JJB23" s="77"/>
      <c r="JJC23" s="74"/>
      <c r="JJD23" s="74"/>
      <c r="JJE23" s="85"/>
      <c r="JJF23" s="74"/>
      <c r="JJG23" s="74"/>
      <c r="JJH23" s="85"/>
      <c r="JJI23" s="74"/>
      <c r="JJJ23" s="74"/>
      <c r="JJK23" s="85"/>
      <c r="JJL23" s="74"/>
      <c r="JJM23" s="74"/>
      <c r="JJN23" s="85"/>
      <c r="JJO23" s="80"/>
      <c r="JJP23" s="80"/>
      <c r="JJQ23" s="85"/>
      <c r="JJR23" s="77"/>
      <c r="JJS23" s="74"/>
      <c r="JJT23" s="74"/>
      <c r="JJU23" s="85"/>
      <c r="JJV23" s="74"/>
      <c r="JJW23" s="74"/>
      <c r="JJX23" s="85"/>
      <c r="JJY23" s="74"/>
      <c r="JJZ23" s="74"/>
      <c r="JKA23" s="85"/>
      <c r="JKB23" s="74"/>
      <c r="JKC23" s="74"/>
      <c r="JKD23" s="85"/>
      <c r="JKE23" s="80"/>
      <c r="JKF23" s="80"/>
      <c r="JKG23" s="85"/>
      <c r="JKH23" s="77"/>
      <c r="JKI23" s="74"/>
      <c r="JKJ23" s="74"/>
      <c r="JKK23" s="85"/>
      <c r="JKL23" s="74"/>
      <c r="JKM23" s="74"/>
      <c r="JKN23" s="85"/>
      <c r="JKO23" s="74"/>
      <c r="JKP23" s="74"/>
      <c r="JKQ23" s="85"/>
      <c r="JKR23" s="74"/>
      <c r="JKS23" s="74"/>
      <c r="JKT23" s="85"/>
      <c r="JKU23" s="80"/>
      <c r="JKV23" s="80"/>
      <c r="JKW23" s="85"/>
      <c r="JKX23" s="77"/>
      <c r="JKY23" s="74"/>
      <c r="JKZ23" s="74"/>
      <c r="JLA23" s="85"/>
      <c r="JLB23" s="74"/>
      <c r="JLC23" s="74"/>
      <c r="JLD23" s="85"/>
      <c r="JLE23" s="74"/>
      <c r="JLF23" s="74"/>
      <c r="JLG23" s="85"/>
      <c r="JLH23" s="74"/>
      <c r="JLI23" s="74"/>
      <c r="JLJ23" s="85"/>
      <c r="JLK23" s="80"/>
      <c r="JLL23" s="80"/>
      <c r="JLM23" s="85"/>
      <c r="JLN23" s="77"/>
      <c r="JLO23" s="74"/>
      <c r="JLP23" s="74"/>
      <c r="JLQ23" s="85"/>
      <c r="JLR23" s="74"/>
      <c r="JLS23" s="74"/>
      <c r="JLT23" s="85"/>
      <c r="JLU23" s="74"/>
      <c r="JLV23" s="74"/>
      <c r="JLW23" s="85"/>
      <c r="JLX23" s="74"/>
      <c r="JLY23" s="74"/>
      <c r="JLZ23" s="85"/>
      <c r="JMA23" s="80"/>
      <c r="JMB23" s="80"/>
      <c r="JMC23" s="85"/>
      <c r="JMD23" s="77"/>
      <c r="JME23" s="74"/>
      <c r="JMF23" s="74"/>
      <c r="JMG23" s="85"/>
      <c r="JMH23" s="74"/>
      <c r="JMI23" s="74"/>
      <c r="JMJ23" s="85"/>
      <c r="JMK23" s="74"/>
      <c r="JML23" s="74"/>
      <c r="JMM23" s="85"/>
      <c r="JMN23" s="74"/>
      <c r="JMO23" s="74"/>
      <c r="JMP23" s="85"/>
      <c r="JMQ23" s="80"/>
      <c r="JMR23" s="80"/>
      <c r="JMS23" s="85"/>
      <c r="JMT23" s="77"/>
      <c r="JMU23" s="74"/>
      <c r="JMV23" s="74"/>
      <c r="JMW23" s="85"/>
      <c r="JMX23" s="74"/>
      <c r="JMY23" s="74"/>
      <c r="JMZ23" s="85"/>
      <c r="JNA23" s="74"/>
      <c r="JNB23" s="74"/>
      <c r="JNC23" s="85"/>
      <c r="JND23" s="74"/>
      <c r="JNE23" s="74"/>
      <c r="JNF23" s="85"/>
      <c r="JNG23" s="80"/>
      <c r="JNH23" s="80"/>
      <c r="JNI23" s="85"/>
      <c r="JNJ23" s="77"/>
      <c r="JNK23" s="74"/>
      <c r="JNL23" s="74"/>
      <c r="JNM23" s="85"/>
      <c r="JNN23" s="74"/>
      <c r="JNO23" s="74"/>
      <c r="JNP23" s="85"/>
      <c r="JNQ23" s="74"/>
      <c r="JNR23" s="74"/>
      <c r="JNS23" s="85"/>
      <c r="JNT23" s="74"/>
      <c r="JNU23" s="74"/>
      <c r="JNV23" s="85"/>
      <c r="JNW23" s="80"/>
      <c r="JNX23" s="80"/>
      <c r="JNY23" s="85"/>
      <c r="JNZ23" s="77"/>
      <c r="JOA23" s="74"/>
      <c r="JOB23" s="74"/>
      <c r="JOC23" s="85"/>
      <c r="JOD23" s="74"/>
      <c r="JOE23" s="74"/>
      <c r="JOF23" s="85"/>
      <c r="JOG23" s="74"/>
      <c r="JOH23" s="74"/>
      <c r="JOI23" s="85"/>
      <c r="JOJ23" s="74"/>
      <c r="JOK23" s="74"/>
      <c r="JOL23" s="85"/>
      <c r="JOM23" s="80"/>
      <c r="JON23" s="80"/>
      <c r="JOO23" s="85"/>
      <c r="JOP23" s="77"/>
      <c r="JOQ23" s="74"/>
      <c r="JOR23" s="74"/>
      <c r="JOS23" s="85"/>
      <c r="JOT23" s="74"/>
      <c r="JOU23" s="74"/>
      <c r="JOV23" s="85"/>
      <c r="JOW23" s="74"/>
      <c r="JOX23" s="74"/>
      <c r="JOY23" s="85"/>
      <c r="JOZ23" s="74"/>
      <c r="JPA23" s="74"/>
      <c r="JPB23" s="85"/>
      <c r="JPC23" s="80"/>
      <c r="JPD23" s="80"/>
      <c r="JPE23" s="85"/>
      <c r="JPF23" s="77"/>
      <c r="JPG23" s="74"/>
      <c r="JPH23" s="74"/>
      <c r="JPI23" s="85"/>
      <c r="JPJ23" s="74"/>
      <c r="JPK23" s="74"/>
      <c r="JPL23" s="85"/>
      <c r="JPM23" s="74"/>
      <c r="JPN23" s="74"/>
      <c r="JPO23" s="85"/>
      <c r="JPP23" s="74"/>
      <c r="JPQ23" s="74"/>
      <c r="JPR23" s="85"/>
      <c r="JPS23" s="80"/>
      <c r="JPT23" s="80"/>
      <c r="JPU23" s="85"/>
      <c r="JPV23" s="77"/>
      <c r="JPW23" s="74"/>
      <c r="JPX23" s="74"/>
      <c r="JPY23" s="85"/>
      <c r="JPZ23" s="74"/>
      <c r="JQA23" s="74"/>
      <c r="JQB23" s="85"/>
      <c r="JQC23" s="74"/>
      <c r="JQD23" s="74"/>
      <c r="JQE23" s="85"/>
      <c r="JQF23" s="74"/>
      <c r="JQG23" s="74"/>
      <c r="JQH23" s="85"/>
      <c r="JQI23" s="80"/>
      <c r="JQJ23" s="80"/>
      <c r="JQK23" s="85"/>
      <c r="JQL23" s="77"/>
      <c r="JQM23" s="74"/>
      <c r="JQN23" s="74"/>
      <c r="JQO23" s="85"/>
      <c r="JQP23" s="74"/>
      <c r="JQQ23" s="74"/>
      <c r="JQR23" s="85"/>
      <c r="JQS23" s="74"/>
      <c r="JQT23" s="74"/>
      <c r="JQU23" s="85"/>
      <c r="JQV23" s="74"/>
      <c r="JQW23" s="74"/>
      <c r="JQX23" s="85"/>
      <c r="JQY23" s="80"/>
      <c r="JQZ23" s="80"/>
      <c r="JRA23" s="85"/>
      <c r="JRB23" s="77"/>
      <c r="JRC23" s="74"/>
      <c r="JRD23" s="74"/>
      <c r="JRE23" s="85"/>
      <c r="JRF23" s="74"/>
      <c r="JRG23" s="74"/>
      <c r="JRH23" s="85"/>
      <c r="JRI23" s="74"/>
      <c r="JRJ23" s="74"/>
      <c r="JRK23" s="85"/>
      <c r="JRL23" s="74"/>
      <c r="JRM23" s="74"/>
      <c r="JRN23" s="85"/>
      <c r="JRO23" s="80"/>
      <c r="JRP23" s="80"/>
      <c r="JRQ23" s="85"/>
      <c r="JRR23" s="77"/>
      <c r="JRS23" s="74"/>
      <c r="JRT23" s="74"/>
      <c r="JRU23" s="85"/>
      <c r="JRV23" s="74"/>
      <c r="JRW23" s="74"/>
      <c r="JRX23" s="85"/>
      <c r="JRY23" s="74"/>
      <c r="JRZ23" s="74"/>
      <c r="JSA23" s="85"/>
      <c r="JSB23" s="74"/>
      <c r="JSC23" s="74"/>
      <c r="JSD23" s="85"/>
      <c r="JSE23" s="80"/>
      <c r="JSF23" s="80"/>
      <c r="JSG23" s="85"/>
      <c r="JSH23" s="77"/>
      <c r="JSI23" s="74"/>
      <c r="JSJ23" s="74"/>
      <c r="JSK23" s="85"/>
      <c r="JSL23" s="74"/>
      <c r="JSM23" s="74"/>
      <c r="JSN23" s="85"/>
      <c r="JSO23" s="74"/>
      <c r="JSP23" s="74"/>
      <c r="JSQ23" s="85"/>
      <c r="JSR23" s="74"/>
      <c r="JSS23" s="74"/>
      <c r="JST23" s="85"/>
      <c r="JSU23" s="80"/>
      <c r="JSV23" s="80"/>
      <c r="JSW23" s="85"/>
      <c r="JSX23" s="77"/>
      <c r="JSY23" s="74"/>
      <c r="JSZ23" s="74"/>
      <c r="JTA23" s="85"/>
      <c r="JTB23" s="74"/>
      <c r="JTC23" s="74"/>
      <c r="JTD23" s="85"/>
      <c r="JTE23" s="74"/>
      <c r="JTF23" s="74"/>
      <c r="JTG23" s="85"/>
      <c r="JTH23" s="74"/>
      <c r="JTI23" s="74"/>
      <c r="JTJ23" s="85"/>
      <c r="JTK23" s="80"/>
      <c r="JTL23" s="80"/>
      <c r="JTM23" s="85"/>
      <c r="JTN23" s="77"/>
      <c r="JTO23" s="74"/>
      <c r="JTP23" s="74"/>
      <c r="JTQ23" s="85"/>
      <c r="JTR23" s="74"/>
      <c r="JTS23" s="74"/>
      <c r="JTT23" s="85"/>
      <c r="JTU23" s="74"/>
      <c r="JTV23" s="74"/>
      <c r="JTW23" s="85"/>
      <c r="JTX23" s="74"/>
      <c r="JTY23" s="74"/>
      <c r="JTZ23" s="85"/>
      <c r="JUA23" s="80"/>
      <c r="JUB23" s="80"/>
      <c r="JUC23" s="85"/>
      <c r="JUD23" s="77"/>
      <c r="JUE23" s="74"/>
      <c r="JUF23" s="74"/>
      <c r="JUG23" s="85"/>
      <c r="JUH23" s="74"/>
      <c r="JUI23" s="74"/>
      <c r="JUJ23" s="85"/>
      <c r="JUK23" s="74"/>
      <c r="JUL23" s="74"/>
      <c r="JUM23" s="85"/>
      <c r="JUN23" s="74"/>
      <c r="JUO23" s="74"/>
      <c r="JUP23" s="85"/>
      <c r="JUQ23" s="80"/>
      <c r="JUR23" s="80"/>
      <c r="JUS23" s="85"/>
      <c r="JUT23" s="77"/>
      <c r="JUU23" s="74"/>
      <c r="JUV23" s="74"/>
      <c r="JUW23" s="85"/>
      <c r="JUX23" s="74"/>
      <c r="JUY23" s="74"/>
      <c r="JUZ23" s="85"/>
      <c r="JVA23" s="74"/>
      <c r="JVB23" s="74"/>
      <c r="JVC23" s="85"/>
      <c r="JVD23" s="74"/>
      <c r="JVE23" s="74"/>
      <c r="JVF23" s="85"/>
      <c r="JVG23" s="80"/>
      <c r="JVH23" s="80"/>
      <c r="JVI23" s="85"/>
      <c r="JVJ23" s="77"/>
      <c r="JVK23" s="74"/>
      <c r="JVL23" s="74"/>
      <c r="JVM23" s="85"/>
      <c r="JVN23" s="74"/>
      <c r="JVO23" s="74"/>
      <c r="JVP23" s="85"/>
      <c r="JVQ23" s="74"/>
      <c r="JVR23" s="74"/>
      <c r="JVS23" s="85"/>
      <c r="JVT23" s="74"/>
      <c r="JVU23" s="74"/>
      <c r="JVV23" s="85"/>
      <c r="JVW23" s="80"/>
      <c r="JVX23" s="80"/>
      <c r="JVY23" s="85"/>
      <c r="JVZ23" s="77"/>
      <c r="JWA23" s="74"/>
      <c r="JWB23" s="74"/>
      <c r="JWC23" s="85"/>
      <c r="JWD23" s="74"/>
      <c r="JWE23" s="74"/>
      <c r="JWF23" s="85"/>
      <c r="JWG23" s="74"/>
      <c r="JWH23" s="74"/>
      <c r="JWI23" s="85"/>
      <c r="JWJ23" s="74"/>
      <c r="JWK23" s="74"/>
      <c r="JWL23" s="85"/>
      <c r="JWM23" s="80"/>
      <c r="JWN23" s="80"/>
      <c r="JWO23" s="85"/>
      <c r="JWP23" s="77"/>
      <c r="JWQ23" s="74"/>
      <c r="JWR23" s="74"/>
      <c r="JWS23" s="85"/>
      <c r="JWT23" s="74"/>
      <c r="JWU23" s="74"/>
      <c r="JWV23" s="85"/>
      <c r="JWW23" s="74"/>
      <c r="JWX23" s="74"/>
      <c r="JWY23" s="85"/>
      <c r="JWZ23" s="74"/>
      <c r="JXA23" s="74"/>
      <c r="JXB23" s="85"/>
      <c r="JXC23" s="80"/>
      <c r="JXD23" s="80"/>
      <c r="JXE23" s="85"/>
      <c r="JXF23" s="77"/>
      <c r="JXG23" s="74"/>
      <c r="JXH23" s="74"/>
      <c r="JXI23" s="85"/>
      <c r="JXJ23" s="74"/>
      <c r="JXK23" s="74"/>
      <c r="JXL23" s="85"/>
      <c r="JXM23" s="74"/>
      <c r="JXN23" s="74"/>
      <c r="JXO23" s="85"/>
      <c r="JXP23" s="74"/>
      <c r="JXQ23" s="74"/>
      <c r="JXR23" s="85"/>
      <c r="JXS23" s="80"/>
      <c r="JXT23" s="80"/>
      <c r="JXU23" s="85"/>
      <c r="JXV23" s="77"/>
      <c r="JXW23" s="74"/>
      <c r="JXX23" s="74"/>
      <c r="JXY23" s="85"/>
      <c r="JXZ23" s="74"/>
      <c r="JYA23" s="74"/>
      <c r="JYB23" s="85"/>
      <c r="JYC23" s="74"/>
      <c r="JYD23" s="74"/>
      <c r="JYE23" s="85"/>
      <c r="JYF23" s="74"/>
      <c r="JYG23" s="74"/>
      <c r="JYH23" s="85"/>
      <c r="JYI23" s="80"/>
      <c r="JYJ23" s="80"/>
      <c r="JYK23" s="85"/>
      <c r="JYL23" s="77"/>
      <c r="JYM23" s="74"/>
      <c r="JYN23" s="74"/>
      <c r="JYO23" s="85"/>
      <c r="JYP23" s="74"/>
      <c r="JYQ23" s="74"/>
      <c r="JYR23" s="85"/>
      <c r="JYS23" s="74"/>
      <c r="JYT23" s="74"/>
      <c r="JYU23" s="85"/>
      <c r="JYV23" s="74"/>
      <c r="JYW23" s="74"/>
      <c r="JYX23" s="85"/>
      <c r="JYY23" s="80"/>
      <c r="JYZ23" s="80"/>
      <c r="JZA23" s="85"/>
      <c r="JZB23" s="77"/>
      <c r="JZC23" s="74"/>
      <c r="JZD23" s="74"/>
      <c r="JZE23" s="85"/>
      <c r="JZF23" s="74"/>
      <c r="JZG23" s="74"/>
      <c r="JZH23" s="85"/>
      <c r="JZI23" s="74"/>
      <c r="JZJ23" s="74"/>
      <c r="JZK23" s="85"/>
      <c r="JZL23" s="74"/>
      <c r="JZM23" s="74"/>
      <c r="JZN23" s="85"/>
      <c r="JZO23" s="80"/>
      <c r="JZP23" s="80"/>
      <c r="JZQ23" s="85"/>
      <c r="JZR23" s="77"/>
      <c r="JZS23" s="74"/>
      <c r="JZT23" s="74"/>
      <c r="JZU23" s="85"/>
      <c r="JZV23" s="74"/>
      <c r="JZW23" s="74"/>
      <c r="JZX23" s="85"/>
      <c r="JZY23" s="74"/>
      <c r="JZZ23" s="74"/>
      <c r="KAA23" s="85"/>
      <c r="KAB23" s="74"/>
      <c r="KAC23" s="74"/>
      <c r="KAD23" s="85"/>
      <c r="KAE23" s="80"/>
      <c r="KAF23" s="80"/>
      <c r="KAG23" s="85"/>
      <c r="KAH23" s="77"/>
      <c r="KAI23" s="74"/>
      <c r="KAJ23" s="74"/>
      <c r="KAK23" s="85"/>
      <c r="KAL23" s="74"/>
      <c r="KAM23" s="74"/>
      <c r="KAN23" s="85"/>
      <c r="KAO23" s="74"/>
      <c r="KAP23" s="74"/>
      <c r="KAQ23" s="85"/>
      <c r="KAR23" s="74"/>
      <c r="KAS23" s="74"/>
      <c r="KAT23" s="85"/>
      <c r="KAU23" s="80"/>
      <c r="KAV23" s="80"/>
      <c r="KAW23" s="85"/>
      <c r="KAX23" s="77"/>
      <c r="KAY23" s="74"/>
      <c r="KAZ23" s="74"/>
      <c r="KBA23" s="85"/>
      <c r="KBB23" s="74"/>
      <c r="KBC23" s="74"/>
      <c r="KBD23" s="85"/>
      <c r="KBE23" s="74"/>
      <c r="KBF23" s="74"/>
      <c r="KBG23" s="85"/>
      <c r="KBH23" s="74"/>
      <c r="KBI23" s="74"/>
      <c r="KBJ23" s="85"/>
      <c r="KBK23" s="80"/>
      <c r="KBL23" s="80"/>
      <c r="KBM23" s="85"/>
      <c r="KBN23" s="77"/>
      <c r="KBO23" s="74"/>
      <c r="KBP23" s="74"/>
      <c r="KBQ23" s="85"/>
      <c r="KBR23" s="74"/>
      <c r="KBS23" s="74"/>
      <c r="KBT23" s="85"/>
      <c r="KBU23" s="74"/>
      <c r="KBV23" s="74"/>
      <c r="KBW23" s="85"/>
      <c r="KBX23" s="74"/>
      <c r="KBY23" s="74"/>
      <c r="KBZ23" s="85"/>
      <c r="KCA23" s="80"/>
      <c r="KCB23" s="80"/>
      <c r="KCC23" s="85"/>
      <c r="KCD23" s="77"/>
      <c r="KCE23" s="74"/>
      <c r="KCF23" s="74"/>
      <c r="KCG23" s="85"/>
      <c r="KCH23" s="74"/>
      <c r="KCI23" s="74"/>
      <c r="KCJ23" s="85"/>
      <c r="KCK23" s="74"/>
      <c r="KCL23" s="74"/>
      <c r="KCM23" s="85"/>
      <c r="KCN23" s="74"/>
      <c r="KCO23" s="74"/>
      <c r="KCP23" s="85"/>
      <c r="KCQ23" s="80"/>
      <c r="KCR23" s="80"/>
      <c r="KCS23" s="85"/>
      <c r="KCT23" s="77"/>
      <c r="KCU23" s="74"/>
      <c r="KCV23" s="74"/>
      <c r="KCW23" s="85"/>
      <c r="KCX23" s="74"/>
      <c r="KCY23" s="74"/>
      <c r="KCZ23" s="85"/>
      <c r="KDA23" s="74"/>
      <c r="KDB23" s="74"/>
      <c r="KDC23" s="85"/>
      <c r="KDD23" s="74"/>
      <c r="KDE23" s="74"/>
      <c r="KDF23" s="85"/>
      <c r="KDG23" s="80"/>
      <c r="KDH23" s="80"/>
      <c r="KDI23" s="85"/>
      <c r="KDJ23" s="77"/>
      <c r="KDK23" s="74"/>
      <c r="KDL23" s="74"/>
      <c r="KDM23" s="85"/>
      <c r="KDN23" s="74"/>
      <c r="KDO23" s="74"/>
      <c r="KDP23" s="85"/>
      <c r="KDQ23" s="74"/>
      <c r="KDR23" s="74"/>
      <c r="KDS23" s="85"/>
      <c r="KDT23" s="74"/>
      <c r="KDU23" s="74"/>
      <c r="KDV23" s="85"/>
      <c r="KDW23" s="80"/>
      <c r="KDX23" s="80"/>
      <c r="KDY23" s="85"/>
      <c r="KDZ23" s="77"/>
      <c r="KEA23" s="74"/>
      <c r="KEB23" s="74"/>
      <c r="KEC23" s="85"/>
      <c r="KED23" s="74"/>
      <c r="KEE23" s="74"/>
      <c r="KEF23" s="85"/>
      <c r="KEG23" s="74"/>
      <c r="KEH23" s="74"/>
      <c r="KEI23" s="85"/>
      <c r="KEJ23" s="74"/>
      <c r="KEK23" s="74"/>
      <c r="KEL23" s="85"/>
      <c r="KEM23" s="80"/>
      <c r="KEN23" s="80"/>
      <c r="KEO23" s="85"/>
      <c r="KEP23" s="77"/>
      <c r="KEQ23" s="74"/>
      <c r="KER23" s="74"/>
      <c r="KES23" s="85"/>
      <c r="KET23" s="74"/>
      <c r="KEU23" s="74"/>
      <c r="KEV23" s="85"/>
      <c r="KEW23" s="74"/>
      <c r="KEX23" s="74"/>
      <c r="KEY23" s="85"/>
      <c r="KEZ23" s="74"/>
      <c r="KFA23" s="74"/>
      <c r="KFB23" s="85"/>
      <c r="KFC23" s="80"/>
      <c r="KFD23" s="80"/>
      <c r="KFE23" s="85"/>
      <c r="KFF23" s="77"/>
      <c r="KFG23" s="74"/>
      <c r="KFH23" s="74"/>
      <c r="KFI23" s="85"/>
      <c r="KFJ23" s="74"/>
      <c r="KFK23" s="74"/>
      <c r="KFL23" s="85"/>
      <c r="KFM23" s="74"/>
      <c r="KFN23" s="74"/>
      <c r="KFO23" s="85"/>
      <c r="KFP23" s="74"/>
      <c r="KFQ23" s="74"/>
      <c r="KFR23" s="85"/>
      <c r="KFS23" s="80"/>
      <c r="KFT23" s="80"/>
      <c r="KFU23" s="85"/>
      <c r="KFV23" s="77"/>
      <c r="KFW23" s="74"/>
      <c r="KFX23" s="74"/>
      <c r="KFY23" s="85"/>
      <c r="KFZ23" s="74"/>
      <c r="KGA23" s="74"/>
      <c r="KGB23" s="85"/>
      <c r="KGC23" s="74"/>
      <c r="KGD23" s="74"/>
      <c r="KGE23" s="85"/>
      <c r="KGF23" s="74"/>
      <c r="KGG23" s="74"/>
      <c r="KGH23" s="85"/>
      <c r="KGI23" s="80"/>
      <c r="KGJ23" s="80"/>
      <c r="KGK23" s="85"/>
      <c r="KGL23" s="77"/>
      <c r="KGM23" s="74"/>
      <c r="KGN23" s="74"/>
      <c r="KGO23" s="85"/>
      <c r="KGP23" s="74"/>
      <c r="KGQ23" s="74"/>
      <c r="KGR23" s="85"/>
      <c r="KGS23" s="74"/>
      <c r="KGT23" s="74"/>
      <c r="KGU23" s="85"/>
      <c r="KGV23" s="74"/>
      <c r="KGW23" s="74"/>
      <c r="KGX23" s="85"/>
      <c r="KGY23" s="80"/>
      <c r="KGZ23" s="80"/>
      <c r="KHA23" s="85"/>
      <c r="KHB23" s="77"/>
      <c r="KHC23" s="74"/>
      <c r="KHD23" s="74"/>
      <c r="KHE23" s="85"/>
      <c r="KHF23" s="74"/>
      <c r="KHG23" s="74"/>
      <c r="KHH23" s="85"/>
      <c r="KHI23" s="74"/>
      <c r="KHJ23" s="74"/>
      <c r="KHK23" s="85"/>
      <c r="KHL23" s="74"/>
      <c r="KHM23" s="74"/>
      <c r="KHN23" s="85"/>
      <c r="KHO23" s="80"/>
      <c r="KHP23" s="80"/>
      <c r="KHQ23" s="85"/>
      <c r="KHR23" s="77"/>
      <c r="KHS23" s="74"/>
      <c r="KHT23" s="74"/>
      <c r="KHU23" s="85"/>
      <c r="KHV23" s="74"/>
      <c r="KHW23" s="74"/>
      <c r="KHX23" s="85"/>
      <c r="KHY23" s="74"/>
      <c r="KHZ23" s="74"/>
      <c r="KIA23" s="85"/>
      <c r="KIB23" s="74"/>
      <c r="KIC23" s="74"/>
      <c r="KID23" s="85"/>
      <c r="KIE23" s="80"/>
      <c r="KIF23" s="80"/>
      <c r="KIG23" s="85"/>
      <c r="KIH23" s="77"/>
      <c r="KII23" s="74"/>
      <c r="KIJ23" s="74"/>
      <c r="KIK23" s="85"/>
      <c r="KIL23" s="74"/>
      <c r="KIM23" s="74"/>
      <c r="KIN23" s="85"/>
      <c r="KIO23" s="74"/>
      <c r="KIP23" s="74"/>
      <c r="KIQ23" s="85"/>
      <c r="KIR23" s="74"/>
      <c r="KIS23" s="74"/>
      <c r="KIT23" s="85"/>
      <c r="KIU23" s="80"/>
      <c r="KIV23" s="80"/>
      <c r="KIW23" s="85"/>
      <c r="KIX23" s="77"/>
      <c r="KIY23" s="74"/>
      <c r="KIZ23" s="74"/>
      <c r="KJA23" s="85"/>
      <c r="KJB23" s="74"/>
      <c r="KJC23" s="74"/>
      <c r="KJD23" s="85"/>
      <c r="KJE23" s="74"/>
      <c r="KJF23" s="74"/>
      <c r="KJG23" s="85"/>
      <c r="KJH23" s="74"/>
      <c r="KJI23" s="74"/>
      <c r="KJJ23" s="85"/>
      <c r="KJK23" s="80"/>
      <c r="KJL23" s="80"/>
      <c r="KJM23" s="85"/>
      <c r="KJN23" s="77"/>
      <c r="KJO23" s="74"/>
      <c r="KJP23" s="74"/>
      <c r="KJQ23" s="85"/>
      <c r="KJR23" s="74"/>
      <c r="KJS23" s="74"/>
      <c r="KJT23" s="85"/>
      <c r="KJU23" s="74"/>
      <c r="KJV23" s="74"/>
      <c r="KJW23" s="85"/>
      <c r="KJX23" s="74"/>
      <c r="KJY23" s="74"/>
      <c r="KJZ23" s="85"/>
      <c r="KKA23" s="80"/>
      <c r="KKB23" s="80"/>
      <c r="KKC23" s="85"/>
      <c r="KKD23" s="77"/>
      <c r="KKE23" s="74"/>
      <c r="KKF23" s="74"/>
      <c r="KKG23" s="85"/>
      <c r="KKH23" s="74"/>
      <c r="KKI23" s="74"/>
      <c r="KKJ23" s="85"/>
      <c r="KKK23" s="74"/>
      <c r="KKL23" s="74"/>
      <c r="KKM23" s="85"/>
      <c r="KKN23" s="74"/>
      <c r="KKO23" s="74"/>
      <c r="KKP23" s="85"/>
      <c r="KKQ23" s="80"/>
      <c r="KKR23" s="80"/>
      <c r="KKS23" s="85"/>
      <c r="KKT23" s="77"/>
      <c r="KKU23" s="74"/>
      <c r="KKV23" s="74"/>
      <c r="KKW23" s="85"/>
      <c r="KKX23" s="74"/>
      <c r="KKY23" s="74"/>
      <c r="KKZ23" s="85"/>
      <c r="KLA23" s="74"/>
      <c r="KLB23" s="74"/>
      <c r="KLC23" s="85"/>
      <c r="KLD23" s="74"/>
      <c r="KLE23" s="74"/>
      <c r="KLF23" s="85"/>
      <c r="KLG23" s="80"/>
      <c r="KLH23" s="80"/>
      <c r="KLI23" s="85"/>
      <c r="KLJ23" s="77"/>
      <c r="KLK23" s="74"/>
      <c r="KLL23" s="74"/>
      <c r="KLM23" s="85"/>
      <c r="KLN23" s="74"/>
      <c r="KLO23" s="74"/>
      <c r="KLP23" s="85"/>
      <c r="KLQ23" s="74"/>
      <c r="KLR23" s="74"/>
      <c r="KLS23" s="85"/>
      <c r="KLT23" s="74"/>
      <c r="KLU23" s="74"/>
      <c r="KLV23" s="85"/>
      <c r="KLW23" s="80"/>
      <c r="KLX23" s="80"/>
      <c r="KLY23" s="85"/>
      <c r="KLZ23" s="77"/>
      <c r="KMA23" s="74"/>
      <c r="KMB23" s="74"/>
      <c r="KMC23" s="85"/>
      <c r="KMD23" s="74"/>
      <c r="KME23" s="74"/>
      <c r="KMF23" s="85"/>
      <c r="KMG23" s="74"/>
      <c r="KMH23" s="74"/>
      <c r="KMI23" s="85"/>
      <c r="KMJ23" s="74"/>
      <c r="KMK23" s="74"/>
      <c r="KML23" s="85"/>
      <c r="KMM23" s="80"/>
      <c r="KMN23" s="80"/>
      <c r="KMO23" s="85"/>
      <c r="KMP23" s="77"/>
      <c r="KMQ23" s="74"/>
      <c r="KMR23" s="74"/>
      <c r="KMS23" s="85"/>
      <c r="KMT23" s="74"/>
      <c r="KMU23" s="74"/>
      <c r="KMV23" s="85"/>
      <c r="KMW23" s="74"/>
      <c r="KMX23" s="74"/>
      <c r="KMY23" s="85"/>
      <c r="KMZ23" s="74"/>
      <c r="KNA23" s="74"/>
      <c r="KNB23" s="85"/>
      <c r="KNC23" s="80"/>
      <c r="KND23" s="80"/>
      <c r="KNE23" s="85"/>
      <c r="KNF23" s="77"/>
      <c r="KNG23" s="74"/>
      <c r="KNH23" s="74"/>
      <c r="KNI23" s="85"/>
      <c r="KNJ23" s="74"/>
      <c r="KNK23" s="74"/>
      <c r="KNL23" s="85"/>
      <c r="KNM23" s="74"/>
      <c r="KNN23" s="74"/>
      <c r="KNO23" s="85"/>
      <c r="KNP23" s="74"/>
      <c r="KNQ23" s="74"/>
      <c r="KNR23" s="85"/>
      <c r="KNS23" s="80"/>
      <c r="KNT23" s="80"/>
      <c r="KNU23" s="85"/>
      <c r="KNV23" s="77"/>
      <c r="KNW23" s="74"/>
      <c r="KNX23" s="74"/>
      <c r="KNY23" s="85"/>
      <c r="KNZ23" s="74"/>
      <c r="KOA23" s="74"/>
      <c r="KOB23" s="85"/>
      <c r="KOC23" s="74"/>
      <c r="KOD23" s="74"/>
      <c r="KOE23" s="85"/>
      <c r="KOF23" s="74"/>
      <c r="KOG23" s="74"/>
      <c r="KOH23" s="85"/>
      <c r="KOI23" s="80"/>
      <c r="KOJ23" s="80"/>
      <c r="KOK23" s="85"/>
      <c r="KOL23" s="77"/>
      <c r="KOM23" s="74"/>
      <c r="KON23" s="74"/>
      <c r="KOO23" s="85"/>
      <c r="KOP23" s="74"/>
      <c r="KOQ23" s="74"/>
      <c r="KOR23" s="85"/>
      <c r="KOS23" s="74"/>
      <c r="KOT23" s="74"/>
      <c r="KOU23" s="85"/>
      <c r="KOV23" s="74"/>
      <c r="KOW23" s="74"/>
      <c r="KOX23" s="85"/>
      <c r="KOY23" s="80"/>
      <c r="KOZ23" s="80"/>
      <c r="KPA23" s="85"/>
      <c r="KPB23" s="77"/>
      <c r="KPC23" s="74"/>
      <c r="KPD23" s="74"/>
      <c r="KPE23" s="85"/>
      <c r="KPF23" s="74"/>
      <c r="KPG23" s="74"/>
      <c r="KPH23" s="85"/>
      <c r="KPI23" s="74"/>
      <c r="KPJ23" s="74"/>
      <c r="KPK23" s="85"/>
      <c r="KPL23" s="74"/>
      <c r="KPM23" s="74"/>
      <c r="KPN23" s="85"/>
      <c r="KPO23" s="80"/>
      <c r="KPP23" s="80"/>
      <c r="KPQ23" s="85"/>
      <c r="KPR23" s="77"/>
      <c r="KPS23" s="74"/>
      <c r="KPT23" s="74"/>
      <c r="KPU23" s="85"/>
      <c r="KPV23" s="74"/>
      <c r="KPW23" s="74"/>
      <c r="KPX23" s="85"/>
      <c r="KPY23" s="74"/>
      <c r="KPZ23" s="74"/>
      <c r="KQA23" s="85"/>
      <c r="KQB23" s="74"/>
      <c r="KQC23" s="74"/>
      <c r="KQD23" s="85"/>
      <c r="KQE23" s="80"/>
      <c r="KQF23" s="80"/>
      <c r="KQG23" s="85"/>
      <c r="KQH23" s="77"/>
      <c r="KQI23" s="74"/>
      <c r="KQJ23" s="74"/>
      <c r="KQK23" s="85"/>
      <c r="KQL23" s="74"/>
      <c r="KQM23" s="74"/>
      <c r="KQN23" s="85"/>
      <c r="KQO23" s="74"/>
      <c r="KQP23" s="74"/>
      <c r="KQQ23" s="85"/>
      <c r="KQR23" s="74"/>
      <c r="KQS23" s="74"/>
      <c r="KQT23" s="85"/>
      <c r="KQU23" s="80"/>
      <c r="KQV23" s="80"/>
      <c r="KQW23" s="85"/>
      <c r="KQX23" s="77"/>
      <c r="KQY23" s="74"/>
      <c r="KQZ23" s="74"/>
      <c r="KRA23" s="85"/>
      <c r="KRB23" s="74"/>
      <c r="KRC23" s="74"/>
      <c r="KRD23" s="85"/>
      <c r="KRE23" s="74"/>
      <c r="KRF23" s="74"/>
      <c r="KRG23" s="85"/>
      <c r="KRH23" s="74"/>
      <c r="KRI23" s="74"/>
      <c r="KRJ23" s="85"/>
      <c r="KRK23" s="80"/>
      <c r="KRL23" s="80"/>
      <c r="KRM23" s="85"/>
      <c r="KRN23" s="77"/>
      <c r="KRO23" s="74"/>
      <c r="KRP23" s="74"/>
      <c r="KRQ23" s="85"/>
      <c r="KRR23" s="74"/>
      <c r="KRS23" s="74"/>
      <c r="KRT23" s="85"/>
      <c r="KRU23" s="74"/>
      <c r="KRV23" s="74"/>
      <c r="KRW23" s="85"/>
      <c r="KRX23" s="74"/>
      <c r="KRY23" s="74"/>
      <c r="KRZ23" s="85"/>
      <c r="KSA23" s="80"/>
      <c r="KSB23" s="80"/>
      <c r="KSC23" s="85"/>
      <c r="KSD23" s="77"/>
      <c r="KSE23" s="74"/>
      <c r="KSF23" s="74"/>
      <c r="KSG23" s="85"/>
      <c r="KSH23" s="74"/>
      <c r="KSI23" s="74"/>
      <c r="KSJ23" s="85"/>
      <c r="KSK23" s="74"/>
      <c r="KSL23" s="74"/>
      <c r="KSM23" s="85"/>
      <c r="KSN23" s="74"/>
      <c r="KSO23" s="74"/>
      <c r="KSP23" s="85"/>
      <c r="KSQ23" s="80"/>
      <c r="KSR23" s="80"/>
      <c r="KSS23" s="85"/>
      <c r="KST23" s="77"/>
      <c r="KSU23" s="74"/>
      <c r="KSV23" s="74"/>
      <c r="KSW23" s="85"/>
      <c r="KSX23" s="74"/>
      <c r="KSY23" s="74"/>
      <c r="KSZ23" s="85"/>
      <c r="KTA23" s="74"/>
      <c r="KTB23" s="74"/>
      <c r="KTC23" s="85"/>
      <c r="KTD23" s="74"/>
      <c r="KTE23" s="74"/>
      <c r="KTF23" s="85"/>
      <c r="KTG23" s="80"/>
      <c r="KTH23" s="80"/>
      <c r="KTI23" s="85"/>
      <c r="KTJ23" s="77"/>
      <c r="KTK23" s="74"/>
      <c r="KTL23" s="74"/>
      <c r="KTM23" s="85"/>
      <c r="KTN23" s="74"/>
      <c r="KTO23" s="74"/>
      <c r="KTP23" s="85"/>
      <c r="KTQ23" s="74"/>
      <c r="KTR23" s="74"/>
      <c r="KTS23" s="85"/>
      <c r="KTT23" s="74"/>
      <c r="KTU23" s="74"/>
      <c r="KTV23" s="85"/>
      <c r="KTW23" s="80"/>
      <c r="KTX23" s="80"/>
      <c r="KTY23" s="85"/>
      <c r="KTZ23" s="77"/>
      <c r="KUA23" s="74"/>
      <c r="KUB23" s="74"/>
      <c r="KUC23" s="85"/>
      <c r="KUD23" s="74"/>
      <c r="KUE23" s="74"/>
      <c r="KUF23" s="85"/>
      <c r="KUG23" s="74"/>
      <c r="KUH23" s="74"/>
      <c r="KUI23" s="85"/>
      <c r="KUJ23" s="74"/>
      <c r="KUK23" s="74"/>
      <c r="KUL23" s="85"/>
      <c r="KUM23" s="80"/>
      <c r="KUN23" s="80"/>
      <c r="KUO23" s="85"/>
      <c r="KUP23" s="77"/>
      <c r="KUQ23" s="74"/>
      <c r="KUR23" s="74"/>
      <c r="KUS23" s="85"/>
      <c r="KUT23" s="74"/>
      <c r="KUU23" s="74"/>
      <c r="KUV23" s="85"/>
      <c r="KUW23" s="74"/>
      <c r="KUX23" s="74"/>
      <c r="KUY23" s="85"/>
      <c r="KUZ23" s="74"/>
      <c r="KVA23" s="74"/>
      <c r="KVB23" s="85"/>
      <c r="KVC23" s="80"/>
      <c r="KVD23" s="80"/>
      <c r="KVE23" s="85"/>
      <c r="KVF23" s="77"/>
      <c r="KVG23" s="74"/>
      <c r="KVH23" s="74"/>
      <c r="KVI23" s="85"/>
      <c r="KVJ23" s="74"/>
      <c r="KVK23" s="74"/>
      <c r="KVL23" s="85"/>
      <c r="KVM23" s="74"/>
      <c r="KVN23" s="74"/>
      <c r="KVO23" s="85"/>
      <c r="KVP23" s="74"/>
      <c r="KVQ23" s="74"/>
      <c r="KVR23" s="85"/>
      <c r="KVS23" s="80"/>
      <c r="KVT23" s="80"/>
      <c r="KVU23" s="85"/>
      <c r="KVV23" s="77"/>
      <c r="KVW23" s="74"/>
      <c r="KVX23" s="74"/>
      <c r="KVY23" s="85"/>
      <c r="KVZ23" s="74"/>
      <c r="KWA23" s="74"/>
      <c r="KWB23" s="85"/>
      <c r="KWC23" s="74"/>
      <c r="KWD23" s="74"/>
      <c r="KWE23" s="85"/>
      <c r="KWF23" s="74"/>
      <c r="KWG23" s="74"/>
      <c r="KWH23" s="85"/>
      <c r="KWI23" s="80"/>
      <c r="KWJ23" s="80"/>
      <c r="KWK23" s="85"/>
      <c r="KWL23" s="77"/>
      <c r="KWM23" s="74"/>
      <c r="KWN23" s="74"/>
      <c r="KWO23" s="85"/>
      <c r="KWP23" s="74"/>
      <c r="KWQ23" s="74"/>
      <c r="KWR23" s="85"/>
      <c r="KWS23" s="74"/>
      <c r="KWT23" s="74"/>
      <c r="KWU23" s="85"/>
      <c r="KWV23" s="74"/>
      <c r="KWW23" s="74"/>
      <c r="KWX23" s="85"/>
      <c r="KWY23" s="80"/>
      <c r="KWZ23" s="80"/>
      <c r="KXA23" s="85"/>
      <c r="KXB23" s="77"/>
      <c r="KXC23" s="74"/>
      <c r="KXD23" s="74"/>
      <c r="KXE23" s="85"/>
      <c r="KXF23" s="74"/>
      <c r="KXG23" s="74"/>
      <c r="KXH23" s="85"/>
      <c r="KXI23" s="74"/>
      <c r="KXJ23" s="74"/>
      <c r="KXK23" s="85"/>
      <c r="KXL23" s="74"/>
      <c r="KXM23" s="74"/>
      <c r="KXN23" s="85"/>
      <c r="KXO23" s="80"/>
      <c r="KXP23" s="80"/>
      <c r="KXQ23" s="85"/>
      <c r="KXR23" s="77"/>
      <c r="KXS23" s="74"/>
      <c r="KXT23" s="74"/>
      <c r="KXU23" s="85"/>
      <c r="KXV23" s="74"/>
      <c r="KXW23" s="74"/>
      <c r="KXX23" s="85"/>
      <c r="KXY23" s="74"/>
      <c r="KXZ23" s="74"/>
      <c r="KYA23" s="85"/>
      <c r="KYB23" s="74"/>
      <c r="KYC23" s="74"/>
      <c r="KYD23" s="85"/>
      <c r="KYE23" s="80"/>
      <c r="KYF23" s="80"/>
      <c r="KYG23" s="85"/>
      <c r="KYH23" s="77"/>
      <c r="KYI23" s="74"/>
      <c r="KYJ23" s="74"/>
      <c r="KYK23" s="85"/>
      <c r="KYL23" s="74"/>
      <c r="KYM23" s="74"/>
      <c r="KYN23" s="85"/>
      <c r="KYO23" s="74"/>
      <c r="KYP23" s="74"/>
      <c r="KYQ23" s="85"/>
      <c r="KYR23" s="74"/>
      <c r="KYS23" s="74"/>
      <c r="KYT23" s="85"/>
      <c r="KYU23" s="80"/>
      <c r="KYV23" s="80"/>
      <c r="KYW23" s="85"/>
      <c r="KYX23" s="77"/>
      <c r="KYY23" s="74"/>
      <c r="KYZ23" s="74"/>
      <c r="KZA23" s="85"/>
      <c r="KZB23" s="74"/>
      <c r="KZC23" s="74"/>
      <c r="KZD23" s="85"/>
      <c r="KZE23" s="74"/>
      <c r="KZF23" s="74"/>
      <c r="KZG23" s="85"/>
      <c r="KZH23" s="74"/>
      <c r="KZI23" s="74"/>
      <c r="KZJ23" s="85"/>
      <c r="KZK23" s="80"/>
      <c r="KZL23" s="80"/>
      <c r="KZM23" s="85"/>
      <c r="KZN23" s="77"/>
      <c r="KZO23" s="74"/>
      <c r="KZP23" s="74"/>
      <c r="KZQ23" s="85"/>
      <c r="KZR23" s="74"/>
      <c r="KZS23" s="74"/>
      <c r="KZT23" s="85"/>
      <c r="KZU23" s="74"/>
      <c r="KZV23" s="74"/>
      <c r="KZW23" s="85"/>
      <c r="KZX23" s="74"/>
      <c r="KZY23" s="74"/>
      <c r="KZZ23" s="85"/>
      <c r="LAA23" s="80"/>
      <c r="LAB23" s="80"/>
      <c r="LAC23" s="85"/>
      <c r="LAD23" s="77"/>
      <c r="LAE23" s="74"/>
      <c r="LAF23" s="74"/>
      <c r="LAG23" s="85"/>
      <c r="LAH23" s="74"/>
      <c r="LAI23" s="74"/>
      <c r="LAJ23" s="85"/>
      <c r="LAK23" s="74"/>
      <c r="LAL23" s="74"/>
      <c r="LAM23" s="85"/>
      <c r="LAN23" s="74"/>
      <c r="LAO23" s="74"/>
      <c r="LAP23" s="85"/>
      <c r="LAQ23" s="80"/>
      <c r="LAR23" s="80"/>
      <c r="LAS23" s="85"/>
      <c r="LAT23" s="77"/>
      <c r="LAU23" s="74"/>
      <c r="LAV23" s="74"/>
      <c r="LAW23" s="85"/>
      <c r="LAX23" s="74"/>
      <c r="LAY23" s="74"/>
      <c r="LAZ23" s="85"/>
      <c r="LBA23" s="74"/>
      <c r="LBB23" s="74"/>
      <c r="LBC23" s="85"/>
      <c r="LBD23" s="74"/>
      <c r="LBE23" s="74"/>
      <c r="LBF23" s="85"/>
      <c r="LBG23" s="80"/>
      <c r="LBH23" s="80"/>
      <c r="LBI23" s="85"/>
      <c r="LBJ23" s="77"/>
      <c r="LBK23" s="74"/>
      <c r="LBL23" s="74"/>
      <c r="LBM23" s="85"/>
      <c r="LBN23" s="74"/>
      <c r="LBO23" s="74"/>
      <c r="LBP23" s="85"/>
      <c r="LBQ23" s="74"/>
      <c r="LBR23" s="74"/>
      <c r="LBS23" s="85"/>
      <c r="LBT23" s="74"/>
      <c r="LBU23" s="74"/>
      <c r="LBV23" s="85"/>
      <c r="LBW23" s="80"/>
      <c r="LBX23" s="80"/>
      <c r="LBY23" s="85"/>
      <c r="LBZ23" s="77"/>
      <c r="LCA23" s="74"/>
      <c r="LCB23" s="74"/>
      <c r="LCC23" s="85"/>
      <c r="LCD23" s="74"/>
      <c r="LCE23" s="74"/>
      <c r="LCF23" s="85"/>
      <c r="LCG23" s="74"/>
      <c r="LCH23" s="74"/>
      <c r="LCI23" s="85"/>
      <c r="LCJ23" s="74"/>
      <c r="LCK23" s="74"/>
      <c r="LCL23" s="85"/>
      <c r="LCM23" s="80"/>
      <c r="LCN23" s="80"/>
      <c r="LCO23" s="85"/>
      <c r="LCP23" s="77"/>
      <c r="LCQ23" s="74"/>
      <c r="LCR23" s="74"/>
      <c r="LCS23" s="85"/>
      <c r="LCT23" s="74"/>
      <c r="LCU23" s="74"/>
      <c r="LCV23" s="85"/>
      <c r="LCW23" s="74"/>
      <c r="LCX23" s="74"/>
      <c r="LCY23" s="85"/>
      <c r="LCZ23" s="74"/>
      <c r="LDA23" s="74"/>
      <c r="LDB23" s="85"/>
      <c r="LDC23" s="80"/>
      <c r="LDD23" s="80"/>
      <c r="LDE23" s="85"/>
      <c r="LDF23" s="77"/>
      <c r="LDG23" s="74"/>
      <c r="LDH23" s="74"/>
      <c r="LDI23" s="85"/>
      <c r="LDJ23" s="74"/>
      <c r="LDK23" s="74"/>
      <c r="LDL23" s="85"/>
      <c r="LDM23" s="74"/>
      <c r="LDN23" s="74"/>
      <c r="LDO23" s="85"/>
      <c r="LDP23" s="74"/>
      <c r="LDQ23" s="74"/>
      <c r="LDR23" s="85"/>
      <c r="LDS23" s="80"/>
      <c r="LDT23" s="80"/>
      <c r="LDU23" s="85"/>
      <c r="LDV23" s="77"/>
      <c r="LDW23" s="74"/>
      <c r="LDX23" s="74"/>
      <c r="LDY23" s="85"/>
      <c r="LDZ23" s="74"/>
      <c r="LEA23" s="74"/>
      <c r="LEB23" s="85"/>
      <c r="LEC23" s="74"/>
      <c r="LED23" s="74"/>
      <c r="LEE23" s="85"/>
      <c r="LEF23" s="74"/>
      <c r="LEG23" s="74"/>
      <c r="LEH23" s="85"/>
      <c r="LEI23" s="80"/>
      <c r="LEJ23" s="80"/>
      <c r="LEK23" s="85"/>
      <c r="LEL23" s="77"/>
      <c r="LEM23" s="74"/>
      <c r="LEN23" s="74"/>
      <c r="LEO23" s="85"/>
      <c r="LEP23" s="74"/>
      <c r="LEQ23" s="74"/>
      <c r="LER23" s="85"/>
      <c r="LES23" s="74"/>
      <c r="LET23" s="74"/>
      <c r="LEU23" s="85"/>
      <c r="LEV23" s="74"/>
      <c r="LEW23" s="74"/>
      <c r="LEX23" s="85"/>
      <c r="LEY23" s="80"/>
      <c r="LEZ23" s="80"/>
      <c r="LFA23" s="85"/>
      <c r="LFB23" s="77"/>
      <c r="LFC23" s="74"/>
      <c r="LFD23" s="74"/>
      <c r="LFE23" s="85"/>
      <c r="LFF23" s="74"/>
      <c r="LFG23" s="74"/>
      <c r="LFH23" s="85"/>
      <c r="LFI23" s="74"/>
      <c r="LFJ23" s="74"/>
      <c r="LFK23" s="85"/>
      <c r="LFL23" s="74"/>
      <c r="LFM23" s="74"/>
      <c r="LFN23" s="85"/>
      <c r="LFO23" s="80"/>
      <c r="LFP23" s="80"/>
      <c r="LFQ23" s="85"/>
      <c r="LFR23" s="77"/>
      <c r="LFS23" s="74"/>
      <c r="LFT23" s="74"/>
      <c r="LFU23" s="85"/>
      <c r="LFV23" s="74"/>
      <c r="LFW23" s="74"/>
      <c r="LFX23" s="85"/>
      <c r="LFY23" s="74"/>
      <c r="LFZ23" s="74"/>
      <c r="LGA23" s="85"/>
      <c r="LGB23" s="74"/>
      <c r="LGC23" s="74"/>
      <c r="LGD23" s="85"/>
      <c r="LGE23" s="80"/>
      <c r="LGF23" s="80"/>
      <c r="LGG23" s="85"/>
      <c r="LGH23" s="77"/>
      <c r="LGI23" s="74"/>
      <c r="LGJ23" s="74"/>
      <c r="LGK23" s="85"/>
      <c r="LGL23" s="74"/>
      <c r="LGM23" s="74"/>
      <c r="LGN23" s="85"/>
      <c r="LGO23" s="74"/>
      <c r="LGP23" s="74"/>
      <c r="LGQ23" s="85"/>
      <c r="LGR23" s="74"/>
      <c r="LGS23" s="74"/>
      <c r="LGT23" s="85"/>
      <c r="LGU23" s="80"/>
      <c r="LGV23" s="80"/>
      <c r="LGW23" s="85"/>
      <c r="LGX23" s="77"/>
      <c r="LGY23" s="74"/>
      <c r="LGZ23" s="74"/>
      <c r="LHA23" s="85"/>
      <c r="LHB23" s="74"/>
      <c r="LHC23" s="74"/>
      <c r="LHD23" s="85"/>
      <c r="LHE23" s="74"/>
      <c r="LHF23" s="74"/>
      <c r="LHG23" s="85"/>
      <c r="LHH23" s="74"/>
      <c r="LHI23" s="74"/>
      <c r="LHJ23" s="85"/>
      <c r="LHK23" s="80"/>
      <c r="LHL23" s="80"/>
      <c r="LHM23" s="85"/>
      <c r="LHN23" s="77"/>
      <c r="LHO23" s="74"/>
      <c r="LHP23" s="74"/>
      <c r="LHQ23" s="85"/>
      <c r="LHR23" s="74"/>
      <c r="LHS23" s="74"/>
      <c r="LHT23" s="85"/>
      <c r="LHU23" s="74"/>
      <c r="LHV23" s="74"/>
      <c r="LHW23" s="85"/>
      <c r="LHX23" s="74"/>
      <c r="LHY23" s="74"/>
      <c r="LHZ23" s="85"/>
      <c r="LIA23" s="80"/>
      <c r="LIB23" s="80"/>
      <c r="LIC23" s="85"/>
      <c r="LID23" s="77"/>
      <c r="LIE23" s="74"/>
      <c r="LIF23" s="74"/>
      <c r="LIG23" s="85"/>
      <c r="LIH23" s="74"/>
      <c r="LII23" s="74"/>
      <c r="LIJ23" s="85"/>
      <c r="LIK23" s="74"/>
      <c r="LIL23" s="74"/>
      <c r="LIM23" s="85"/>
      <c r="LIN23" s="74"/>
      <c r="LIO23" s="74"/>
      <c r="LIP23" s="85"/>
      <c r="LIQ23" s="80"/>
      <c r="LIR23" s="80"/>
      <c r="LIS23" s="85"/>
      <c r="LIT23" s="77"/>
      <c r="LIU23" s="74"/>
      <c r="LIV23" s="74"/>
      <c r="LIW23" s="85"/>
      <c r="LIX23" s="74"/>
      <c r="LIY23" s="74"/>
      <c r="LIZ23" s="85"/>
      <c r="LJA23" s="74"/>
      <c r="LJB23" s="74"/>
      <c r="LJC23" s="85"/>
      <c r="LJD23" s="74"/>
      <c r="LJE23" s="74"/>
      <c r="LJF23" s="85"/>
      <c r="LJG23" s="80"/>
      <c r="LJH23" s="80"/>
      <c r="LJI23" s="85"/>
      <c r="LJJ23" s="77"/>
      <c r="LJK23" s="74"/>
      <c r="LJL23" s="74"/>
      <c r="LJM23" s="85"/>
      <c r="LJN23" s="74"/>
      <c r="LJO23" s="74"/>
      <c r="LJP23" s="85"/>
      <c r="LJQ23" s="74"/>
      <c r="LJR23" s="74"/>
      <c r="LJS23" s="85"/>
      <c r="LJT23" s="74"/>
      <c r="LJU23" s="74"/>
      <c r="LJV23" s="85"/>
      <c r="LJW23" s="80"/>
      <c r="LJX23" s="80"/>
      <c r="LJY23" s="85"/>
      <c r="LJZ23" s="77"/>
      <c r="LKA23" s="74"/>
      <c r="LKB23" s="74"/>
      <c r="LKC23" s="85"/>
      <c r="LKD23" s="74"/>
      <c r="LKE23" s="74"/>
      <c r="LKF23" s="85"/>
      <c r="LKG23" s="74"/>
      <c r="LKH23" s="74"/>
      <c r="LKI23" s="85"/>
      <c r="LKJ23" s="74"/>
      <c r="LKK23" s="74"/>
      <c r="LKL23" s="85"/>
      <c r="LKM23" s="80"/>
      <c r="LKN23" s="80"/>
      <c r="LKO23" s="85"/>
      <c r="LKP23" s="77"/>
      <c r="LKQ23" s="74"/>
      <c r="LKR23" s="74"/>
      <c r="LKS23" s="85"/>
      <c r="LKT23" s="74"/>
      <c r="LKU23" s="74"/>
      <c r="LKV23" s="85"/>
      <c r="LKW23" s="74"/>
      <c r="LKX23" s="74"/>
      <c r="LKY23" s="85"/>
      <c r="LKZ23" s="74"/>
      <c r="LLA23" s="74"/>
      <c r="LLB23" s="85"/>
      <c r="LLC23" s="80"/>
      <c r="LLD23" s="80"/>
      <c r="LLE23" s="85"/>
      <c r="LLF23" s="77"/>
      <c r="LLG23" s="74"/>
      <c r="LLH23" s="74"/>
      <c r="LLI23" s="85"/>
      <c r="LLJ23" s="74"/>
      <c r="LLK23" s="74"/>
      <c r="LLL23" s="85"/>
      <c r="LLM23" s="74"/>
      <c r="LLN23" s="74"/>
      <c r="LLO23" s="85"/>
      <c r="LLP23" s="74"/>
      <c r="LLQ23" s="74"/>
      <c r="LLR23" s="85"/>
      <c r="LLS23" s="80"/>
      <c r="LLT23" s="80"/>
      <c r="LLU23" s="85"/>
      <c r="LLV23" s="77"/>
      <c r="LLW23" s="74"/>
      <c r="LLX23" s="74"/>
      <c r="LLY23" s="85"/>
      <c r="LLZ23" s="74"/>
      <c r="LMA23" s="74"/>
      <c r="LMB23" s="85"/>
      <c r="LMC23" s="74"/>
      <c r="LMD23" s="74"/>
      <c r="LME23" s="85"/>
      <c r="LMF23" s="74"/>
      <c r="LMG23" s="74"/>
      <c r="LMH23" s="85"/>
      <c r="LMI23" s="80"/>
      <c r="LMJ23" s="80"/>
      <c r="LMK23" s="85"/>
      <c r="LML23" s="77"/>
      <c r="LMM23" s="74"/>
      <c r="LMN23" s="74"/>
      <c r="LMO23" s="85"/>
      <c r="LMP23" s="74"/>
      <c r="LMQ23" s="74"/>
      <c r="LMR23" s="85"/>
      <c r="LMS23" s="74"/>
      <c r="LMT23" s="74"/>
      <c r="LMU23" s="85"/>
      <c r="LMV23" s="74"/>
      <c r="LMW23" s="74"/>
      <c r="LMX23" s="85"/>
      <c r="LMY23" s="80"/>
      <c r="LMZ23" s="80"/>
      <c r="LNA23" s="85"/>
      <c r="LNB23" s="77"/>
      <c r="LNC23" s="74"/>
      <c r="LND23" s="74"/>
      <c r="LNE23" s="85"/>
      <c r="LNF23" s="74"/>
      <c r="LNG23" s="74"/>
      <c r="LNH23" s="85"/>
      <c r="LNI23" s="74"/>
      <c r="LNJ23" s="74"/>
      <c r="LNK23" s="85"/>
      <c r="LNL23" s="74"/>
      <c r="LNM23" s="74"/>
      <c r="LNN23" s="85"/>
      <c r="LNO23" s="80"/>
      <c r="LNP23" s="80"/>
      <c r="LNQ23" s="85"/>
      <c r="LNR23" s="77"/>
      <c r="LNS23" s="74"/>
      <c r="LNT23" s="74"/>
      <c r="LNU23" s="85"/>
      <c r="LNV23" s="74"/>
      <c r="LNW23" s="74"/>
      <c r="LNX23" s="85"/>
      <c r="LNY23" s="74"/>
      <c r="LNZ23" s="74"/>
      <c r="LOA23" s="85"/>
      <c r="LOB23" s="74"/>
      <c r="LOC23" s="74"/>
      <c r="LOD23" s="85"/>
      <c r="LOE23" s="80"/>
      <c r="LOF23" s="80"/>
      <c r="LOG23" s="85"/>
      <c r="LOH23" s="77"/>
      <c r="LOI23" s="74"/>
      <c r="LOJ23" s="74"/>
      <c r="LOK23" s="85"/>
      <c r="LOL23" s="74"/>
      <c r="LOM23" s="74"/>
      <c r="LON23" s="85"/>
      <c r="LOO23" s="74"/>
      <c r="LOP23" s="74"/>
      <c r="LOQ23" s="85"/>
      <c r="LOR23" s="74"/>
      <c r="LOS23" s="74"/>
      <c r="LOT23" s="85"/>
      <c r="LOU23" s="80"/>
      <c r="LOV23" s="80"/>
      <c r="LOW23" s="85"/>
      <c r="LOX23" s="77"/>
      <c r="LOY23" s="74"/>
      <c r="LOZ23" s="74"/>
      <c r="LPA23" s="85"/>
      <c r="LPB23" s="74"/>
      <c r="LPC23" s="74"/>
      <c r="LPD23" s="85"/>
      <c r="LPE23" s="74"/>
      <c r="LPF23" s="74"/>
      <c r="LPG23" s="85"/>
      <c r="LPH23" s="74"/>
      <c r="LPI23" s="74"/>
      <c r="LPJ23" s="85"/>
      <c r="LPK23" s="80"/>
      <c r="LPL23" s="80"/>
      <c r="LPM23" s="85"/>
      <c r="LPN23" s="77"/>
      <c r="LPO23" s="74"/>
      <c r="LPP23" s="74"/>
      <c r="LPQ23" s="85"/>
      <c r="LPR23" s="74"/>
      <c r="LPS23" s="74"/>
      <c r="LPT23" s="85"/>
      <c r="LPU23" s="74"/>
      <c r="LPV23" s="74"/>
      <c r="LPW23" s="85"/>
      <c r="LPX23" s="74"/>
      <c r="LPY23" s="74"/>
      <c r="LPZ23" s="85"/>
      <c r="LQA23" s="80"/>
      <c r="LQB23" s="80"/>
      <c r="LQC23" s="85"/>
      <c r="LQD23" s="77"/>
      <c r="LQE23" s="74"/>
      <c r="LQF23" s="74"/>
      <c r="LQG23" s="85"/>
      <c r="LQH23" s="74"/>
      <c r="LQI23" s="74"/>
      <c r="LQJ23" s="85"/>
      <c r="LQK23" s="74"/>
      <c r="LQL23" s="74"/>
      <c r="LQM23" s="85"/>
      <c r="LQN23" s="74"/>
      <c r="LQO23" s="74"/>
      <c r="LQP23" s="85"/>
      <c r="LQQ23" s="80"/>
      <c r="LQR23" s="80"/>
      <c r="LQS23" s="85"/>
      <c r="LQT23" s="77"/>
      <c r="LQU23" s="74"/>
      <c r="LQV23" s="74"/>
      <c r="LQW23" s="85"/>
      <c r="LQX23" s="74"/>
      <c r="LQY23" s="74"/>
      <c r="LQZ23" s="85"/>
      <c r="LRA23" s="74"/>
      <c r="LRB23" s="74"/>
      <c r="LRC23" s="85"/>
      <c r="LRD23" s="74"/>
      <c r="LRE23" s="74"/>
      <c r="LRF23" s="85"/>
      <c r="LRG23" s="80"/>
      <c r="LRH23" s="80"/>
      <c r="LRI23" s="85"/>
      <c r="LRJ23" s="77"/>
      <c r="LRK23" s="74"/>
      <c r="LRL23" s="74"/>
      <c r="LRM23" s="85"/>
      <c r="LRN23" s="74"/>
      <c r="LRO23" s="74"/>
      <c r="LRP23" s="85"/>
      <c r="LRQ23" s="74"/>
      <c r="LRR23" s="74"/>
      <c r="LRS23" s="85"/>
      <c r="LRT23" s="74"/>
      <c r="LRU23" s="74"/>
      <c r="LRV23" s="85"/>
      <c r="LRW23" s="80"/>
      <c r="LRX23" s="80"/>
      <c r="LRY23" s="85"/>
      <c r="LRZ23" s="77"/>
      <c r="LSA23" s="74"/>
      <c r="LSB23" s="74"/>
      <c r="LSC23" s="85"/>
      <c r="LSD23" s="74"/>
      <c r="LSE23" s="74"/>
      <c r="LSF23" s="85"/>
      <c r="LSG23" s="74"/>
      <c r="LSH23" s="74"/>
      <c r="LSI23" s="85"/>
      <c r="LSJ23" s="74"/>
      <c r="LSK23" s="74"/>
      <c r="LSL23" s="85"/>
      <c r="LSM23" s="80"/>
      <c r="LSN23" s="80"/>
      <c r="LSO23" s="85"/>
      <c r="LSP23" s="77"/>
      <c r="LSQ23" s="74"/>
      <c r="LSR23" s="74"/>
      <c r="LSS23" s="85"/>
      <c r="LST23" s="74"/>
      <c r="LSU23" s="74"/>
      <c r="LSV23" s="85"/>
      <c r="LSW23" s="74"/>
      <c r="LSX23" s="74"/>
      <c r="LSY23" s="85"/>
      <c r="LSZ23" s="74"/>
      <c r="LTA23" s="74"/>
      <c r="LTB23" s="85"/>
      <c r="LTC23" s="80"/>
      <c r="LTD23" s="80"/>
      <c r="LTE23" s="85"/>
      <c r="LTF23" s="77"/>
      <c r="LTG23" s="74"/>
      <c r="LTH23" s="74"/>
      <c r="LTI23" s="85"/>
      <c r="LTJ23" s="74"/>
      <c r="LTK23" s="74"/>
      <c r="LTL23" s="85"/>
      <c r="LTM23" s="74"/>
      <c r="LTN23" s="74"/>
      <c r="LTO23" s="85"/>
      <c r="LTP23" s="74"/>
      <c r="LTQ23" s="74"/>
      <c r="LTR23" s="85"/>
      <c r="LTS23" s="80"/>
      <c r="LTT23" s="80"/>
      <c r="LTU23" s="85"/>
      <c r="LTV23" s="77"/>
      <c r="LTW23" s="74"/>
      <c r="LTX23" s="74"/>
      <c r="LTY23" s="85"/>
      <c r="LTZ23" s="74"/>
      <c r="LUA23" s="74"/>
      <c r="LUB23" s="85"/>
      <c r="LUC23" s="74"/>
      <c r="LUD23" s="74"/>
      <c r="LUE23" s="85"/>
      <c r="LUF23" s="74"/>
      <c r="LUG23" s="74"/>
      <c r="LUH23" s="85"/>
      <c r="LUI23" s="80"/>
      <c r="LUJ23" s="80"/>
      <c r="LUK23" s="85"/>
      <c r="LUL23" s="77"/>
      <c r="LUM23" s="74"/>
      <c r="LUN23" s="74"/>
      <c r="LUO23" s="85"/>
      <c r="LUP23" s="74"/>
      <c r="LUQ23" s="74"/>
      <c r="LUR23" s="85"/>
      <c r="LUS23" s="74"/>
      <c r="LUT23" s="74"/>
      <c r="LUU23" s="85"/>
      <c r="LUV23" s="74"/>
      <c r="LUW23" s="74"/>
      <c r="LUX23" s="85"/>
      <c r="LUY23" s="80"/>
      <c r="LUZ23" s="80"/>
      <c r="LVA23" s="85"/>
      <c r="LVB23" s="77"/>
      <c r="LVC23" s="74"/>
      <c r="LVD23" s="74"/>
      <c r="LVE23" s="85"/>
      <c r="LVF23" s="74"/>
      <c r="LVG23" s="74"/>
      <c r="LVH23" s="85"/>
      <c r="LVI23" s="74"/>
      <c r="LVJ23" s="74"/>
      <c r="LVK23" s="85"/>
      <c r="LVL23" s="74"/>
      <c r="LVM23" s="74"/>
      <c r="LVN23" s="85"/>
      <c r="LVO23" s="80"/>
      <c r="LVP23" s="80"/>
      <c r="LVQ23" s="85"/>
      <c r="LVR23" s="77"/>
      <c r="LVS23" s="74"/>
      <c r="LVT23" s="74"/>
      <c r="LVU23" s="85"/>
      <c r="LVV23" s="74"/>
      <c r="LVW23" s="74"/>
      <c r="LVX23" s="85"/>
      <c r="LVY23" s="74"/>
      <c r="LVZ23" s="74"/>
      <c r="LWA23" s="85"/>
      <c r="LWB23" s="74"/>
      <c r="LWC23" s="74"/>
      <c r="LWD23" s="85"/>
      <c r="LWE23" s="80"/>
      <c r="LWF23" s="80"/>
      <c r="LWG23" s="85"/>
      <c r="LWH23" s="77"/>
      <c r="LWI23" s="74"/>
      <c r="LWJ23" s="74"/>
      <c r="LWK23" s="85"/>
      <c r="LWL23" s="74"/>
      <c r="LWM23" s="74"/>
      <c r="LWN23" s="85"/>
      <c r="LWO23" s="74"/>
      <c r="LWP23" s="74"/>
      <c r="LWQ23" s="85"/>
      <c r="LWR23" s="74"/>
      <c r="LWS23" s="74"/>
      <c r="LWT23" s="85"/>
      <c r="LWU23" s="80"/>
      <c r="LWV23" s="80"/>
      <c r="LWW23" s="85"/>
      <c r="LWX23" s="77"/>
      <c r="LWY23" s="74"/>
      <c r="LWZ23" s="74"/>
      <c r="LXA23" s="85"/>
      <c r="LXB23" s="74"/>
      <c r="LXC23" s="74"/>
      <c r="LXD23" s="85"/>
      <c r="LXE23" s="74"/>
      <c r="LXF23" s="74"/>
      <c r="LXG23" s="85"/>
      <c r="LXH23" s="74"/>
      <c r="LXI23" s="74"/>
      <c r="LXJ23" s="85"/>
      <c r="LXK23" s="80"/>
      <c r="LXL23" s="80"/>
      <c r="LXM23" s="85"/>
      <c r="LXN23" s="77"/>
      <c r="LXO23" s="74"/>
      <c r="LXP23" s="74"/>
      <c r="LXQ23" s="85"/>
      <c r="LXR23" s="74"/>
      <c r="LXS23" s="74"/>
      <c r="LXT23" s="85"/>
      <c r="LXU23" s="74"/>
      <c r="LXV23" s="74"/>
      <c r="LXW23" s="85"/>
      <c r="LXX23" s="74"/>
      <c r="LXY23" s="74"/>
      <c r="LXZ23" s="85"/>
      <c r="LYA23" s="80"/>
      <c r="LYB23" s="80"/>
      <c r="LYC23" s="85"/>
      <c r="LYD23" s="77"/>
      <c r="LYE23" s="74"/>
      <c r="LYF23" s="74"/>
      <c r="LYG23" s="85"/>
      <c r="LYH23" s="74"/>
      <c r="LYI23" s="74"/>
      <c r="LYJ23" s="85"/>
      <c r="LYK23" s="74"/>
      <c r="LYL23" s="74"/>
      <c r="LYM23" s="85"/>
      <c r="LYN23" s="74"/>
      <c r="LYO23" s="74"/>
      <c r="LYP23" s="85"/>
      <c r="LYQ23" s="80"/>
      <c r="LYR23" s="80"/>
      <c r="LYS23" s="85"/>
      <c r="LYT23" s="77"/>
      <c r="LYU23" s="74"/>
      <c r="LYV23" s="74"/>
      <c r="LYW23" s="85"/>
      <c r="LYX23" s="74"/>
      <c r="LYY23" s="74"/>
      <c r="LYZ23" s="85"/>
      <c r="LZA23" s="74"/>
      <c r="LZB23" s="74"/>
      <c r="LZC23" s="85"/>
      <c r="LZD23" s="74"/>
      <c r="LZE23" s="74"/>
      <c r="LZF23" s="85"/>
      <c r="LZG23" s="80"/>
      <c r="LZH23" s="80"/>
      <c r="LZI23" s="85"/>
      <c r="LZJ23" s="77"/>
      <c r="LZK23" s="74"/>
      <c r="LZL23" s="74"/>
      <c r="LZM23" s="85"/>
      <c r="LZN23" s="74"/>
      <c r="LZO23" s="74"/>
      <c r="LZP23" s="85"/>
      <c r="LZQ23" s="74"/>
      <c r="LZR23" s="74"/>
      <c r="LZS23" s="85"/>
      <c r="LZT23" s="74"/>
      <c r="LZU23" s="74"/>
      <c r="LZV23" s="85"/>
      <c r="LZW23" s="80"/>
      <c r="LZX23" s="80"/>
      <c r="LZY23" s="85"/>
      <c r="LZZ23" s="77"/>
      <c r="MAA23" s="74"/>
      <c r="MAB23" s="74"/>
      <c r="MAC23" s="85"/>
      <c r="MAD23" s="74"/>
      <c r="MAE23" s="74"/>
      <c r="MAF23" s="85"/>
      <c r="MAG23" s="74"/>
      <c r="MAH23" s="74"/>
      <c r="MAI23" s="85"/>
      <c r="MAJ23" s="74"/>
      <c r="MAK23" s="74"/>
      <c r="MAL23" s="85"/>
      <c r="MAM23" s="80"/>
      <c r="MAN23" s="80"/>
      <c r="MAO23" s="85"/>
      <c r="MAP23" s="77"/>
      <c r="MAQ23" s="74"/>
      <c r="MAR23" s="74"/>
      <c r="MAS23" s="85"/>
      <c r="MAT23" s="74"/>
      <c r="MAU23" s="74"/>
      <c r="MAV23" s="85"/>
      <c r="MAW23" s="74"/>
      <c r="MAX23" s="74"/>
      <c r="MAY23" s="85"/>
      <c r="MAZ23" s="74"/>
      <c r="MBA23" s="74"/>
      <c r="MBB23" s="85"/>
      <c r="MBC23" s="80"/>
      <c r="MBD23" s="80"/>
      <c r="MBE23" s="85"/>
      <c r="MBF23" s="77"/>
      <c r="MBG23" s="74"/>
      <c r="MBH23" s="74"/>
      <c r="MBI23" s="85"/>
      <c r="MBJ23" s="74"/>
      <c r="MBK23" s="74"/>
      <c r="MBL23" s="85"/>
      <c r="MBM23" s="74"/>
      <c r="MBN23" s="74"/>
      <c r="MBO23" s="85"/>
      <c r="MBP23" s="74"/>
      <c r="MBQ23" s="74"/>
      <c r="MBR23" s="85"/>
      <c r="MBS23" s="80"/>
      <c r="MBT23" s="80"/>
      <c r="MBU23" s="85"/>
      <c r="MBV23" s="77"/>
      <c r="MBW23" s="74"/>
      <c r="MBX23" s="74"/>
      <c r="MBY23" s="85"/>
      <c r="MBZ23" s="74"/>
      <c r="MCA23" s="74"/>
      <c r="MCB23" s="85"/>
      <c r="MCC23" s="74"/>
      <c r="MCD23" s="74"/>
      <c r="MCE23" s="85"/>
      <c r="MCF23" s="74"/>
      <c r="MCG23" s="74"/>
      <c r="MCH23" s="85"/>
      <c r="MCI23" s="80"/>
      <c r="MCJ23" s="80"/>
      <c r="MCK23" s="85"/>
      <c r="MCL23" s="77"/>
      <c r="MCM23" s="74"/>
      <c r="MCN23" s="74"/>
      <c r="MCO23" s="85"/>
      <c r="MCP23" s="74"/>
      <c r="MCQ23" s="74"/>
      <c r="MCR23" s="85"/>
      <c r="MCS23" s="74"/>
      <c r="MCT23" s="74"/>
      <c r="MCU23" s="85"/>
      <c r="MCV23" s="74"/>
      <c r="MCW23" s="74"/>
      <c r="MCX23" s="85"/>
      <c r="MCY23" s="80"/>
      <c r="MCZ23" s="80"/>
      <c r="MDA23" s="85"/>
      <c r="MDB23" s="77"/>
      <c r="MDC23" s="74"/>
      <c r="MDD23" s="74"/>
      <c r="MDE23" s="85"/>
      <c r="MDF23" s="74"/>
      <c r="MDG23" s="74"/>
      <c r="MDH23" s="85"/>
      <c r="MDI23" s="74"/>
      <c r="MDJ23" s="74"/>
      <c r="MDK23" s="85"/>
      <c r="MDL23" s="74"/>
      <c r="MDM23" s="74"/>
      <c r="MDN23" s="85"/>
      <c r="MDO23" s="80"/>
      <c r="MDP23" s="80"/>
      <c r="MDQ23" s="85"/>
      <c r="MDR23" s="77"/>
      <c r="MDS23" s="74"/>
      <c r="MDT23" s="74"/>
      <c r="MDU23" s="85"/>
      <c r="MDV23" s="74"/>
      <c r="MDW23" s="74"/>
      <c r="MDX23" s="85"/>
      <c r="MDY23" s="74"/>
      <c r="MDZ23" s="74"/>
      <c r="MEA23" s="85"/>
      <c r="MEB23" s="74"/>
      <c r="MEC23" s="74"/>
      <c r="MED23" s="85"/>
      <c r="MEE23" s="80"/>
      <c r="MEF23" s="80"/>
      <c r="MEG23" s="85"/>
      <c r="MEH23" s="77"/>
      <c r="MEI23" s="74"/>
      <c r="MEJ23" s="74"/>
      <c r="MEK23" s="85"/>
      <c r="MEL23" s="74"/>
      <c r="MEM23" s="74"/>
      <c r="MEN23" s="85"/>
      <c r="MEO23" s="74"/>
      <c r="MEP23" s="74"/>
      <c r="MEQ23" s="85"/>
      <c r="MER23" s="74"/>
      <c r="MES23" s="74"/>
      <c r="MET23" s="85"/>
      <c r="MEU23" s="80"/>
      <c r="MEV23" s="80"/>
      <c r="MEW23" s="85"/>
      <c r="MEX23" s="77"/>
      <c r="MEY23" s="74"/>
      <c r="MEZ23" s="74"/>
      <c r="MFA23" s="85"/>
      <c r="MFB23" s="74"/>
      <c r="MFC23" s="74"/>
      <c r="MFD23" s="85"/>
      <c r="MFE23" s="74"/>
      <c r="MFF23" s="74"/>
      <c r="MFG23" s="85"/>
      <c r="MFH23" s="74"/>
      <c r="MFI23" s="74"/>
      <c r="MFJ23" s="85"/>
      <c r="MFK23" s="80"/>
      <c r="MFL23" s="80"/>
      <c r="MFM23" s="85"/>
      <c r="MFN23" s="77"/>
      <c r="MFO23" s="74"/>
      <c r="MFP23" s="74"/>
      <c r="MFQ23" s="85"/>
      <c r="MFR23" s="74"/>
      <c r="MFS23" s="74"/>
      <c r="MFT23" s="85"/>
      <c r="MFU23" s="74"/>
      <c r="MFV23" s="74"/>
      <c r="MFW23" s="85"/>
      <c r="MFX23" s="74"/>
      <c r="MFY23" s="74"/>
      <c r="MFZ23" s="85"/>
      <c r="MGA23" s="80"/>
      <c r="MGB23" s="80"/>
      <c r="MGC23" s="85"/>
      <c r="MGD23" s="77"/>
      <c r="MGE23" s="74"/>
      <c r="MGF23" s="74"/>
      <c r="MGG23" s="85"/>
      <c r="MGH23" s="74"/>
      <c r="MGI23" s="74"/>
      <c r="MGJ23" s="85"/>
      <c r="MGK23" s="74"/>
      <c r="MGL23" s="74"/>
      <c r="MGM23" s="85"/>
      <c r="MGN23" s="74"/>
      <c r="MGO23" s="74"/>
      <c r="MGP23" s="85"/>
      <c r="MGQ23" s="80"/>
      <c r="MGR23" s="80"/>
      <c r="MGS23" s="85"/>
      <c r="MGT23" s="77"/>
      <c r="MGU23" s="74"/>
      <c r="MGV23" s="74"/>
      <c r="MGW23" s="85"/>
      <c r="MGX23" s="74"/>
      <c r="MGY23" s="74"/>
      <c r="MGZ23" s="85"/>
      <c r="MHA23" s="74"/>
      <c r="MHB23" s="74"/>
      <c r="MHC23" s="85"/>
      <c r="MHD23" s="74"/>
      <c r="MHE23" s="74"/>
      <c r="MHF23" s="85"/>
      <c r="MHG23" s="80"/>
      <c r="MHH23" s="80"/>
      <c r="MHI23" s="85"/>
      <c r="MHJ23" s="77"/>
      <c r="MHK23" s="74"/>
      <c r="MHL23" s="74"/>
      <c r="MHM23" s="85"/>
      <c r="MHN23" s="74"/>
      <c r="MHO23" s="74"/>
      <c r="MHP23" s="85"/>
      <c r="MHQ23" s="74"/>
      <c r="MHR23" s="74"/>
      <c r="MHS23" s="85"/>
      <c r="MHT23" s="74"/>
      <c r="MHU23" s="74"/>
      <c r="MHV23" s="85"/>
      <c r="MHW23" s="80"/>
      <c r="MHX23" s="80"/>
      <c r="MHY23" s="85"/>
      <c r="MHZ23" s="77"/>
      <c r="MIA23" s="74"/>
      <c r="MIB23" s="74"/>
      <c r="MIC23" s="85"/>
      <c r="MID23" s="74"/>
      <c r="MIE23" s="74"/>
      <c r="MIF23" s="85"/>
      <c r="MIG23" s="74"/>
      <c r="MIH23" s="74"/>
      <c r="MII23" s="85"/>
      <c r="MIJ23" s="74"/>
      <c r="MIK23" s="74"/>
      <c r="MIL23" s="85"/>
      <c r="MIM23" s="80"/>
      <c r="MIN23" s="80"/>
      <c r="MIO23" s="85"/>
      <c r="MIP23" s="77"/>
      <c r="MIQ23" s="74"/>
      <c r="MIR23" s="74"/>
      <c r="MIS23" s="85"/>
      <c r="MIT23" s="74"/>
      <c r="MIU23" s="74"/>
      <c r="MIV23" s="85"/>
      <c r="MIW23" s="74"/>
      <c r="MIX23" s="74"/>
      <c r="MIY23" s="85"/>
      <c r="MIZ23" s="74"/>
      <c r="MJA23" s="74"/>
      <c r="MJB23" s="85"/>
      <c r="MJC23" s="80"/>
      <c r="MJD23" s="80"/>
      <c r="MJE23" s="85"/>
      <c r="MJF23" s="77"/>
      <c r="MJG23" s="74"/>
      <c r="MJH23" s="74"/>
      <c r="MJI23" s="85"/>
      <c r="MJJ23" s="74"/>
      <c r="MJK23" s="74"/>
      <c r="MJL23" s="85"/>
      <c r="MJM23" s="74"/>
      <c r="MJN23" s="74"/>
      <c r="MJO23" s="85"/>
      <c r="MJP23" s="74"/>
      <c r="MJQ23" s="74"/>
      <c r="MJR23" s="85"/>
      <c r="MJS23" s="80"/>
      <c r="MJT23" s="80"/>
      <c r="MJU23" s="85"/>
      <c r="MJV23" s="77"/>
      <c r="MJW23" s="74"/>
      <c r="MJX23" s="74"/>
      <c r="MJY23" s="85"/>
      <c r="MJZ23" s="74"/>
      <c r="MKA23" s="74"/>
      <c r="MKB23" s="85"/>
      <c r="MKC23" s="74"/>
      <c r="MKD23" s="74"/>
      <c r="MKE23" s="85"/>
      <c r="MKF23" s="74"/>
      <c r="MKG23" s="74"/>
      <c r="MKH23" s="85"/>
      <c r="MKI23" s="80"/>
      <c r="MKJ23" s="80"/>
      <c r="MKK23" s="85"/>
      <c r="MKL23" s="77"/>
      <c r="MKM23" s="74"/>
      <c r="MKN23" s="74"/>
      <c r="MKO23" s="85"/>
      <c r="MKP23" s="74"/>
      <c r="MKQ23" s="74"/>
      <c r="MKR23" s="85"/>
      <c r="MKS23" s="74"/>
      <c r="MKT23" s="74"/>
      <c r="MKU23" s="85"/>
      <c r="MKV23" s="74"/>
      <c r="MKW23" s="74"/>
      <c r="MKX23" s="85"/>
      <c r="MKY23" s="80"/>
      <c r="MKZ23" s="80"/>
      <c r="MLA23" s="85"/>
      <c r="MLB23" s="77"/>
      <c r="MLC23" s="74"/>
      <c r="MLD23" s="74"/>
      <c r="MLE23" s="85"/>
      <c r="MLF23" s="74"/>
      <c r="MLG23" s="74"/>
      <c r="MLH23" s="85"/>
      <c r="MLI23" s="74"/>
      <c r="MLJ23" s="74"/>
      <c r="MLK23" s="85"/>
      <c r="MLL23" s="74"/>
      <c r="MLM23" s="74"/>
      <c r="MLN23" s="85"/>
      <c r="MLO23" s="80"/>
      <c r="MLP23" s="80"/>
      <c r="MLQ23" s="85"/>
      <c r="MLR23" s="77"/>
      <c r="MLS23" s="74"/>
      <c r="MLT23" s="74"/>
      <c r="MLU23" s="85"/>
      <c r="MLV23" s="74"/>
      <c r="MLW23" s="74"/>
      <c r="MLX23" s="85"/>
      <c r="MLY23" s="74"/>
      <c r="MLZ23" s="74"/>
      <c r="MMA23" s="85"/>
      <c r="MMB23" s="74"/>
      <c r="MMC23" s="74"/>
      <c r="MMD23" s="85"/>
      <c r="MME23" s="80"/>
      <c r="MMF23" s="80"/>
      <c r="MMG23" s="85"/>
      <c r="MMH23" s="77"/>
      <c r="MMI23" s="74"/>
      <c r="MMJ23" s="74"/>
      <c r="MMK23" s="85"/>
      <c r="MML23" s="74"/>
      <c r="MMM23" s="74"/>
      <c r="MMN23" s="85"/>
      <c r="MMO23" s="74"/>
      <c r="MMP23" s="74"/>
      <c r="MMQ23" s="85"/>
      <c r="MMR23" s="74"/>
      <c r="MMS23" s="74"/>
      <c r="MMT23" s="85"/>
      <c r="MMU23" s="80"/>
      <c r="MMV23" s="80"/>
      <c r="MMW23" s="85"/>
      <c r="MMX23" s="77"/>
      <c r="MMY23" s="74"/>
      <c r="MMZ23" s="74"/>
      <c r="MNA23" s="85"/>
      <c r="MNB23" s="74"/>
      <c r="MNC23" s="74"/>
      <c r="MND23" s="85"/>
      <c r="MNE23" s="74"/>
      <c r="MNF23" s="74"/>
      <c r="MNG23" s="85"/>
      <c r="MNH23" s="74"/>
      <c r="MNI23" s="74"/>
      <c r="MNJ23" s="85"/>
      <c r="MNK23" s="80"/>
      <c r="MNL23" s="80"/>
      <c r="MNM23" s="85"/>
      <c r="MNN23" s="77"/>
      <c r="MNO23" s="74"/>
      <c r="MNP23" s="74"/>
      <c r="MNQ23" s="85"/>
      <c r="MNR23" s="74"/>
      <c r="MNS23" s="74"/>
      <c r="MNT23" s="85"/>
      <c r="MNU23" s="74"/>
      <c r="MNV23" s="74"/>
      <c r="MNW23" s="85"/>
      <c r="MNX23" s="74"/>
      <c r="MNY23" s="74"/>
      <c r="MNZ23" s="85"/>
      <c r="MOA23" s="80"/>
      <c r="MOB23" s="80"/>
      <c r="MOC23" s="85"/>
      <c r="MOD23" s="77"/>
      <c r="MOE23" s="74"/>
      <c r="MOF23" s="74"/>
      <c r="MOG23" s="85"/>
      <c r="MOH23" s="74"/>
      <c r="MOI23" s="74"/>
      <c r="MOJ23" s="85"/>
      <c r="MOK23" s="74"/>
      <c r="MOL23" s="74"/>
      <c r="MOM23" s="85"/>
      <c r="MON23" s="74"/>
      <c r="MOO23" s="74"/>
      <c r="MOP23" s="85"/>
      <c r="MOQ23" s="80"/>
      <c r="MOR23" s="80"/>
      <c r="MOS23" s="85"/>
      <c r="MOT23" s="77"/>
      <c r="MOU23" s="74"/>
      <c r="MOV23" s="74"/>
      <c r="MOW23" s="85"/>
      <c r="MOX23" s="74"/>
      <c r="MOY23" s="74"/>
      <c r="MOZ23" s="85"/>
      <c r="MPA23" s="74"/>
      <c r="MPB23" s="74"/>
      <c r="MPC23" s="85"/>
      <c r="MPD23" s="74"/>
      <c r="MPE23" s="74"/>
      <c r="MPF23" s="85"/>
      <c r="MPG23" s="80"/>
      <c r="MPH23" s="80"/>
      <c r="MPI23" s="85"/>
      <c r="MPJ23" s="77"/>
      <c r="MPK23" s="74"/>
      <c r="MPL23" s="74"/>
      <c r="MPM23" s="85"/>
      <c r="MPN23" s="74"/>
      <c r="MPO23" s="74"/>
      <c r="MPP23" s="85"/>
      <c r="MPQ23" s="74"/>
      <c r="MPR23" s="74"/>
      <c r="MPS23" s="85"/>
      <c r="MPT23" s="74"/>
      <c r="MPU23" s="74"/>
      <c r="MPV23" s="85"/>
      <c r="MPW23" s="80"/>
      <c r="MPX23" s="80"/>
      <c r="MPY23" s="85"/>
      <c r="MPZ23" s="77"/>
      <c r="MQA23" s="74"/>
      <c r="MQB23" s="74"/>
      <c r="MQC23" s="85"/>
      <c r="MQD23" s="74"/>
      <c r="MQE23" s="74"/>
      <c r="MQF23" s="85"/>
      <c r="MQG23" s="74"/>
      <c r="MQH23" s="74"/>
      <c r="MQI23" s="85"/>
      <c r="MQJ23" s="74"/>
      <c r="MQK23" s="74"/>
      <c r="MQL23" s="85"/>
      <c r="MQM23" s="80"/>
      <c r="MQN23" s="80"/>
      <c r="MQO23" s="85"/>
      <c r="MQP23" s="77"/>
      <c r="MQQ23" s="74"/>
      <c r="MQR23" s="74"/>
      <c r="MQS23" s="85"/>
      <c r="MQT23" s="74"/>
      <c r="MQU23" s="74"/>
      <c r="MQV23" s="85"/>
      <c r="MQW23" s="74"/>
      <c r="MQX23" s="74"/>
      <c r="MQY23" s="85"/>
      <c r="MQZ23" s="74"/>
      <c r="MRA23" s="74"/>
      <c r="MRB23" s="85"/>
      <c r="MRC23" s="80"/>
      <c r="MRD23" s="80"/>
      <c r="MRE23" s="85"/>
      <c r="MRF23" s="77"/>
      <c r="MRG23" s="74"/>
      <c r="MRH23" s="74"/>
      <c r="MRI23" s="85"/>
      <c r="MRJ23" s="74"/>
      <c r="MRK23" s="74"/>
      <c r="MRL23" s="85"/>
      <c r="MRM23" s="74"/>
      <c r="MRN23" s="74"/>
      <c r="MRO23" s="85"/>
      <c r="MRP23" s="74"/>
      <c r="MRQ23" s="74"/>
      <c r="MRR23" s="85"/>
      <c r="MRS23" s="80"/>
      <c r="MRT23" s="80"/>
      <c r="MRU23" s="85"/>
      <c r="MRV23" s="77"/>
      <c r="MRW23" s="74"/>
      <c r="MRX23" s="74"/>
      <c r="MRY23" s="85"/>
      <c r="MRZ23" s="74"/>
      <c r="MSA23" s="74"/>
      <c r="MSB23" s="85"/>
      <c r="MSC23" s="74"/>
      <c r="MSD23" s="74"/>
      <c r="MSE23" s="85"/>
      <c r="MSF23" s="74"/>
      <c r="MSG23" s="74"/>
      <c r="MSH23" s="85"/>
      <c r="MSI23" s="80"/>
      <c r="MSJ23" s="80"/>
      <c r="MSK23" s="85"/>
      <c r="MSL23" s="77"/>
      <c r="MSM23" s="74"/>
      <c r="MSN23" s="74"/>
      <c r="MSO23" s="85"/>
      <c r="MSP23" s="74"/>
      <c r="MSQ23" s="74"/>
      <c r="MSR23" s="85"/>
      <c r="MSS23" s="74"/>
      <c r="MST23" s="74"/>
      <c r="MSU23" s="85"/>
      <c r="MSV23" s="74"/>
      <c r="MSW23" s="74"/>
      <c r="MSX23" s="85"/>
      <c r="MSY23" s="80"/>
      <c r="MSZ23" s="80"/>
      <c r="MTA23" s="85"/>
      <c r="MTB23" s="77"/>
      <c r="MTC23" s="74"/>
      <c r="MTD23" s="74"/>
      <c r="MTE23" s="85"/>
      <c r="MTF23" s="74"/>
      <c r="MTG23" s="74"/>
      <c r="MTH23" s="85"/>
      <c r="MTI23" s="74"/>
      <c r="MTJ23" s="74"/>
      <c r="MTK23" s="85"/>
      <c r="MTL23" s="74"/>
      <c r="MTM23" s="74"/>
      <c r="MTN23" s="85"/>
      <c r="MTO23" s="80"/>
      <c r="MTP23" s="80"/>
      <c r="MTQ23" s="85"/>
      <c r="MTR23" s="77"/>
      <c r="MTS23" s="74"/>
      <c r="MTT23" s="74"/>
      <c r="MTU23" s="85"/>
      <c r="MTV23" s="74"/>
      <c r="MTW23" s="74"/>
      <c r="MTX23" s="85"/>
      <c r="MTY23" s="74"/>
      <c r="MTZ23" s="74"/>
      <c r="MUA23" s="85"/>
      <c r="MUB23" s="74"/>
      <c r="MUC23" s="74"/>
      <c r="MUD23" s="85"/>
      <c r="MUE23" s="80"/>
      <c r="MUF23" s="80"/>
      <c r="MUG23" s="85"/>
      <c r="MUH23" s="77"/>
      <c r="MUI23" s="74"/>
      <c r="MUJ23" s="74"/>
      <c r="MUK23" s="85"/>
      <c r="MUL23" s="74"/>
      <c r="MUM23" s="74"/>
      <c r="MUN23" s="85"/>
      <c r="MUO23" s="74"/>
      <c r="MUP23" s="74"/>
      <c r="MUQ23" s="85"/>
      <c r="MUR23" s="74"/>
      <c r="MUS23" s="74"/>
      <c r="MUT23" s="85"/>
      <c r="MUU23" s="80"/>
      <c r="MUV23" s="80"/>
      <c r="MUW23" s="85"/>
      <c r="MUX23" s="77"/>
      <c r="MUY23" s="74"/>
      <c r="MUZ23" s="74"/>
      <c r="MVA23" s="85"/>
      <c r="MVB23" s="74"/>
      <c r="MVC23" s="74"/>
      <c r="MVD23" s="85"/>
      <c r="MVE23" s="74"/>
      <c r="MVF23" s="74"/>
      <c r="MVG23" s="85"/>
      <c r="MVH23" s="74"/>
      <c r="MVI23" s="74"/>
      <c r="MVJ23" s="85"/>
      <c r="MVK23" s="80"/>
      <c r="MVL23" s="80"/>
      <c r="MVM23" s="85"/>
      <c r="MVN23" s="77"/>
      <c r="MVO23" s="74"/>
      <c r="MVP23" s="74"/>
      <c r="MVQ23" s="85"/>
      <c r="MVR23" s="74"/>
      <c r="MVS23" s="74"/>
      <c r="MVT23" s="85"/>
      <c r="MVU23" s="74"/>
      <c r="MVV23" s="74"/>
      <c r="MVW23" s="85"/>
      <c r="MVX23" s="74"/>
      <c r="MVY23" s="74"/>
      <c r="MVZ23" s="85"/>
      <c r="MWA23" s="80"/>
      <c r="MWB23" s="80"/>
      <c r="MWC23" s="85"/>
      <c r="MWD23" s="77"/>
      <c r="MWE23" s="74"/>
      <c r="MWF23" s="74"/>
      <c r="MWG23" s="85"/>
      <c r="MWH23" s="74"/>
      <c r="MWI23" s="74"/>
      <c r="MWJ23" s="85"/>
      <c r="MWK23" s="74"/>
      <c r="MWL23" s="74"/>
      <c r="MWM23" s="85"/>
      <c r="MWN23" s="74"/>
      <c r="MWO23" s="74"/>
      <c r="MWP23" s="85"/>
      <c r="MWQ23" s="80"/>
      <c r="MWR23" s="80"/>
      <c r="MWS23" s="85"/>
      <c r="MWT23" s="77"/>
      <c r="MWU23" s="74"/>
      <c r="MWV23" s="74"/>
      <c r="MWW23" s="85"/>
      <c r="MWX23" s="74"/>
      <c r="MWY23" s="74"/>
      <c r="MWZ23" s="85"/>
      <c r="MXA23" s="74"/>
      <c r="MXB23" s="74"/>
      <c r="MXC23" s="85"/>
      <c r="MXD23" s="74"/>
      <c r="MXE23" s="74"/>
      <c r="MXF23" s="85"/>
      <c r="MXG23" s="80"/>
      <c r="MXH23" s="80"/>
      <c r="MXI23" s="85"/>
      <c r="MXJ23" s="77"/>
      <c r="MXK23" s="74"/>
      <c r="MXL23" s="74"/>
      <c r="MXM23" s="85"/>
      <c r="MXN23" s="74"/>
      <c r="MXO23" s="74"/>
      <c r="MXP23" s="85"/>
      <c r="MXQ23" s="74"/>
      <c r="MXR23" s="74"/>
      <c r="MXS23" s="85"/>
      <c r="MXT23" s="74"/>
      <c r="MXU23" s="74"/>
      <c r="MXV23" s="85"/>
      <c r="MXW23" s="80"/>
      <c r="MXX23" s="80"/>
      <c r="MXY23" s="85"/>
      <c r="MXZ23" s="77"/>
      <c r="MYA23" s="74"/>
      <c r="MYB23" s="74"/>
      <c r="MYC23" s="85"/>
      <c r="MYD23" s="74"/>
      <c r="MYE23" s="74"/>
      <c r="MYF23" s="85"/>
      <c r="MYG23" s="74"/>
      <c r="MYH23" s="74"/>
      <c r="MYI23" s="85"/>
      <c r="MYJ23" s="74"/>
      <c r="MYK23" s="74"/>
      <c r="MYL23" s="85"/>
      <c r="MYM23" s="80"/>
      <c r="MYN23" s="80"/>
      <c r="MYO23" s="85"/>
      <c r="MYP23" s="77"/>
      <c r="MYQ23" s="74"/>
      <c r="MYR23" s="74"/>
      <c r="MYS23" s="85"/>
      <c r="MYT23" s="74"/>
      <c r="MYU23" s="74"/>
      <c r="MYV23" s="85"/>
      <c r="MYW23" s="74"/>
      <c r="MYX23" s="74"/>
      <c r="MYY23" s="85"/>
      <c r="MYZ23" s="74"/>
      <c r="MZA23" s="74"/>
      <c r="MZB23" s="85"/>
      <c r="MZC23" s="80"/>
      <c r="MZD23" s="80"/>
      <c r="MZE23" s="85"/>
      <c r="MZF23" s="77"/>
      <c r="MZG23" s="74"/>
      <c r="MZH23" s="74"/>
      <c r="MZI23" s="85"/>
      <c r="MZJ23" s="74"/>
      <c r="MZK23" s="74"/>
      <c r="MZL23" s="85"/>
      <c r="MZM23" s="74"/>
      <c r="MZN23" s="74"/>
      <c r="MZO23" s="85"/>
      <c r="MZP23" s="74"/>
      <c r="MZQ23" s="74"/>
      <c r="MZR23" s="85"/>
      <c r="MZS23" s="80"/>
      <c r="MZT23" s="80"/>
      <c r="MZU23" s="85"/>
      <c r="MZV23" s="77"/>
      <c r="MZW23" s="74"/>
      <c r="MZX23" s="74"/>
      <c r="MZY23" s="85"/>
      <c r="MZZ23" s="74"/>
      <c r="NAA23" s="74"/>
      <c r="NAB23" s="85"/>
      <c r="NAC23" s="74"/>
      <c r="NAD23" s="74"/>
      <c r="NAE23" s="85"/>
      <c r="NAF23" s="74"/>
      <c r="NAG23" s="74"/>
      <c r="NAH23" s="85"/>
      <c r="NAI23" s="80"/>
      <c r="NAJ23" s="80"/>
      <c r="NAK23" s="85"/>
      <c r="NAL23" s="77"/>
      <c r="NAM23" s="74"/>
      <c r="NAN23" s="74"/>
      <c r="NAO23" s="85"/>
      <c r="NAP23" s="74"/>
      <c r="NAQ23" s="74"/>
      <c r="NAR23" s="85"/>
      <c r="NAS23" s="74"/>
      <c r="NAT23" s="74"/>
      <c r="NAU23" s="85"/>
      <c r="NAV23" s="74"/>
      <c r="NAW23" s="74"/>
      <c r="NAX23" s="85"/>
      <c r="NAY23" s="80"/>
      <c r="NAZ23" s="80"/>
      <c r="NBA23" s="85"/>
      <c r="NBB23" s="77"/>
      <c r="NBC23" s="74"/>
      <c r="NBD23" s="74"/>
      <c r="NBE23" s="85"/>
      <c r="NBF23" s="74"/>
      <c r="NBG23" s="74"/>
      <c r="NBH23" s="85"/>
      <c r="NBI23" s="74"/>
      <c r="NBJ23" s="74"/>
      <c r="NBK23" s="85"/>
      <c r="NBL23" s="74"/>
      <c r="NBM23" s="74"/>
      <c r="NBN23" s="85"/>
      <c r="NBO23" s="80"/>
      <c r="NBP23" s="80"/>
      <c r="NBQ23" s="85"/>
      <c r="NBR23" s="77"/>
      <c r="NBS23" s="74"/>
      <c r="NBT23" s="74"/>
      <c r="NBU23" s="85"/>
      <c r="NBV23" s="74"/>
      <c r="NBW23" s="74"/>
      <c r="NBX23" s="85"/>
      <c r="NBY23" s="74"/>
      <c r="NBZ23" s="74"/>
      <c r="NCA23" s="85"/>
      <c r="NCB23" s="74"/>
      <c r="NCC23" s="74"/>
      <c r="NCD23" s="85"/>
      <c r="NCE23" s="80"/>
      <c r="NCF23" s="80"/>
      <c r="NCG23" s="85"/>
      <c r="NCH23" s="77"/>
      <c r="NCI23" s="74"/>
      <c r="NCJ23" s="74"/>
      <c r="NCK23" s="85"/>
      <c r="NCL23" s="74"/>
      <c r="NCM23" s="74"/>
      <c r="NCN23" s="85"/>
      <c r="NCO23" s="74"/>
      <c r="NCP23" s="74"/>
      <c r="NCQ23" s="85"/>
      <c r="NCR23" s="74"/>
      <c r="NCS23" s="74"/>
      <c r="NCT23" s="85"/>
      <c r="NCU23" s="80"/>
      <c r="NCV23" s="80"/>
      <c r="NCW23" s="85"/>
      <c r="NCX23" s="77"/>
      <c r="NCY23" s="74"/>
      <c r="NCZ23" s="74"/>
      <c r="NDA23" s="85"/>
      <c r="NDB23" s="74"/>
      <c r="NDC23" s="74"/>
      <c r="NDD23" s="85"/>
      <c r="NDE23" s="74"/>
      <c r="NDF23" s="74"/>
      <c r="NDG23" s="85"/>
      <c r="NDH23" s="74"/>
      <c r="NDI23" s="74"/>
      <c r="NDJ23" s="85"/>
      <c r="NDK23" s="80"/>
      <c r="NDL23" s="80"/>
      <c r="NDM23" s="85"/>
      <c r="NDN23" s="77"/>
      <c r="NDO23" s="74"/>
      <c r="NDP23" s="74"/>
      <c r="NDQ23" s="85"/>
      <c r="NDR23" s="74"/>
      <c r="NDS23" s="74"/>
      <c r="NDT23" s="85"/>
      <c r="NDU23" s="74"/>
      <c r="NDV23" s="74"/>
      <c r="NDW23" s="85"/>
      <c r="NDX23" s="74"/>
      <c r="NDY23" s="74"/>
      <c r="NDZ23" s="85"/>
      <c r="NEA23" s="80"/>
      <c r="NEB23" s="80"/>
      <c r="NEC23" s="85"/>
      <c r="NED23" s="77"/>
      <c r="NEE23" s="74"/>
      <c r="NEF23" s="74"/>
      <c r="NEG23" s="85"/>
      <c r="NEH23" s="74"/>
      <c r="NEI23" s="74"/>
      <c r="NEJ23" s="85"/>
      <c r="NEK23" s="74"/>
      <c r="NEL23" s="74"/>
      <c r="NEM23" s="85"/>
      <c r="NEN23" s="74"/>
      <c r="NEO23" s="74"/>
      <c r="NEP23" s="85"/>
      <c r="NEQ23" s="80"/>
      <c r="NER23" s="80"/>
      <c r="NES23" s="85"/>
      <c r="NET23" s="77"/>
      <c r="NEU23" s="74"/>
      <c r="NEV23" s="74"/>
      <c r="NEW23" s="85"/>
      <c r="NEX23" s="74"/>
      <c r="NEY23" s="74"/>
      <c r="NEZ23" s="85"/>
      <c r="NFA23" s="74"/>
      <c r="NFB23" s="74"/>
      <c r="NFC23" s="85"/>
      <c r="NFD23" s="74"/>
      <c r="NFE23" s="74"/>
      <c r="NFF23" s="85"/>
      <c r="NFG23" s="80"/>
      <c r="NFH23" s="80"/>
      <c r="NFI23" s="85"/>
      <c r="NFJ23" s="77"/>
      <c r="NFK23" s="74"/>
      <c r="NFL23" s="74"/>
      <c r="NFM23" s="85"/>
      <c r="NFN23" s="74"/>
      <c r="NFO23" s="74"/>
      <c r="NFP23" s="85"/>
      <c r="NFQ23" s="74"/>
      <c r="NFR23" s="74"/>
      <c r="NFS23" s="85"/>
      <c r="NFT23" s="74"/>
      <c r="NFU23" s="74"/>
      <c r="NFV23" s="85"/>
      <c r="NFW23" s="80"/>
      <c r="NFX23" s="80"/>
      <c r="NFY23" s="85"/>
      <c r="NFZ23" s="77"/>
      <c r="NGA23" s="74"/>
      <c r="NGB23" s="74"/>
      <c r="NGC23" s="85"/>
      <c r="NGD23" s="74"/>
      <c r="NGE23" s="74"/>
      <c r="NGF23" s="85"/>
      <c r="NGG23" s="74"/>
      <c r="NGH23" s="74"/>
      <c r="NGI23" s="85"/>
      <c r="NGJ23" s="74"/>
      <c r="NGK23" s="74"/>
      <c r="NGL23" s="85"/>
      <c r="NGM23" s="80"/>
      <c r="NGN23" s="80"/>
      <c r="NGO23" s="85"/>
      <c r="NGP23" s="77"/>
      <c r="NGQ23" s="74"/>
      <c r="NGR23" s="74"/>
      <c r="NGS23" s="85"/>
      <c r="NGT23" s="74"/>
      <c r="NGU23" s="74"/>
      <c r="NGV23" s="85"/>
      <c r="NGW23" s="74"/>
      <c r="NGX23" s="74"/>
      <c r="NGY23" s="85"/>
      <c r="NGZ23" s="74"/>
      <c r="NHA23" s="74"/>
      <c r="NHB23" s="85"/>
      <c r="NHC23" s="80"/>
      <c r="NHD23" s="80"/>
      <c r="NHE23" s="85"/>
      <c r="NHF23" s="77"/>
      <c r="NHG23" s="74"/>
      <c r="NHH23" s="74"/>
      <c r="NHI23" s="85"/>
      <c r="NHJ23" s="74"/>
      <c r="NHK23" s="74"/>
      <c r="NHL23" s="85"/>
      <c r="NHM23" s="74"/>
      <c r="NHN23" s="74"/>
      <c r="NHO23" s="85"/>
      <c r="NHP23" s="74"/>
      <c r="NHQ23" s="74"/>
      <c r="NHR23" s="85"/>
      <c r="NHS23" s="80"/>
      <c r="NHT23" s="80"/>
      <c r="NHU23" s="85"/>
      <c r="NHV23" s="77"/>
      <c r="NHW23" s="74"/>
      <c r="NHX23" s="74"/>
      <c r="NHY23" s="85"/>
      <c r="NHZ23" s="74"/>
      <c r="NIA23" s="74"/>
      <c r="NIB23" s="85"/>
      <c r="NIC23" s="74"/>
      <c r="NID23" s="74"/>
      <c r="NIE23" s="85"/>
      <c r="NIF23" s="74"/>
      <c r="NIG23" s="74"/>
      <c r="NIH23" s="85"/>
      <c r="NII23" s="80"/>
      <c r="NIJ23" s="80"/>
      <c r="NIK23" s="85"/>
      <c r="NIL23" s="77"/>
      <c r="NIM23" s="74"/>
      <c r="NIN23" s="74"/>
      <c r="NIO23" s="85"/>
      <c r="NIP23" s="74"/>
      <c r="NIQ23" s="74"/>
      <c r="NIR23" s="85"/>
      <c r="NIS23" s="74"/>
      <c r="NIT23" s="74"/>
      <c r="NIU23" s="85"/>
      <c r="NIV23" s="74"/>
      <c r="NIW23" s="74"/>
      <c r="NIX23" s="85"/>
      <c r="NIY23" s="80"/>
      <c r="NIZ23" s="80"/>
      <c r="NJA23" s="85"/>
      <c r="NJB23" s="77"/>
      <c r="NJC23" s="74"/>
      <c r="NJD23" s="74"/>
      <c r="NJE23" s="85"/>
      <c r="NJF23" s="74"/>
      <c r="NJG23" s="74"/>
      <c r="NJH23" s="85"/>
      <c r="NJI23" s="74"/>
      <c r="NJJ23" s="74"/>
      <c r="NJK23" s="85"/>
      <c r="NJL23" s="74"/>
      <c r="NJM23" s="74"/>
      <c r="NJN23" s="85"/>
      <c r="NJO23" s="80"/>
      <c r="NJP23" s="80"/>
      <c r="NJQ23" s="85"/>
      <c r="NJR23" s="77"/>
      <c r="NJS23" s="74"/>
      <c r="NJT23" s="74"/>
      <c r="NJU23" s="85"/>
      <c r="NJV23" s="74"/>
      <c r="NJW23" s="74"/>
      <c r="NJX23" s="85"/>
      <c r="NJY23" s="74"/>
      <c r="NJZ23" s="74"/>
      <c r="NKA23" s="85"/>
      <c r="NKB23" s="74"/>
      <c r="NKC23" s="74"/>
      <c r="NKD23" s="85"/>
      <c r="NKE23" s="80"/>
      <c r="NKF23" s="80"/>
      <c r="NKG23" s="85"/>
      <c r="NKH23" s="77"/>
      <c r="NKI23" s="74"/>
      <c r="NKJ23" s="74"/>
      <c r="NKK23" s="85"/>
      <c r="NKL23" s="74"/>
      <c r="NKM23" s="74"/>
      <c r="NKN23" s="85"/>
      <c r="NKO23" s="74"/>
      <c r="NKP23" s="74"/>
      <c r="NKQ23" s="85"/>
      <c r="NKR23" s="74"/>
      <c r="NKS23" s="74"/>
      <c r="NKT23" s="85"/>
      <c r="NKU23" s="80"/>
      <c r="NKV23" s="80"/>
      <c r="NKW23" s="85"/>
      <c r="NKX23" s="77"/>
      <c r="NKY23" s="74"/>
      <c r="NKZ23" s="74"/>
      <c r="NLA23" s="85"/>
      <c r="NLB23" s="74"/>
      <c r="NLC23" s="74"/>
      <c r="NLD23" s="85"/>
      <c r="NLE23" s="74"/>
      <c r="NLF23" s="74"/>
      <c r="NLG23" s="85"/>
      <c r="NLH23" s="74"/>
      <c r="NLI23" s="74"/>
      <c r="NLJ23" s="85"/>
      <c r="NLK23" s="80"/>
      <c r="NLL23" s="80"/>
      <c r="NLM23" s="85"/>
      <c r="NLN23" s="77"/>
      <c r="NLO23" s="74"/>
      <c r="NLP23" s="74"/>
      <c r="NLQ23" s="85"/>
      <c r="NLR23" s="74"/>
      <c r="NLS23" s="74"/>
      <c r="NLT23" s="85"/>
      <c r="NLU23" s="74"/>
      <c r="NLV23" s="74"/>
      <c r="NLW23" s="85"/>
      <c r="NLX23" s="74"/>
      <c r="NLY23" s="74"/>
      <c r="NLZ23" s="85"/>
      <c r="NMA23" s="80"/>
      <c r="NMB23" s="80"/>
      <c r="NMC23" s="85"/>
      <c r="NMD23" s="77"/>
      <c r="NME23" s="74"/>
      <c r="NMF23" s="74"/>
      <c r="NMG23" s="85"/>
      <c r="NMH23" s="74"/>
      <c r="NMI23" s="74"/>
      <c r="NMJ23" s="85"/>
      <c r="NMK23" s="74"/>
      <c r="NML23" s="74"/>
      <c r="NMM23" s="85"/>
      <c r="NMN23" s="74"/>
      <c r="NMO23" s="74"/>
      <c r="NMP23" s="85"/>
      <c r="NMQ23" s="80"/>
      <c r="NMR23" s="80"/>
      <c r="NMS23" s="85"/>
      <c r="NMT23" s="77"/>
      <c r="NMU23" s="74"/>
      <c r="NMV23" s="74"/>
      <c r="NMW23" s="85"/>
      <c r="NMX23" s="74"/>
      <c r="NMY23" s="74"/>
      <c r="NMZ23" s="85"/>
      <c r="NNA23" s="74"/>
      <c r="NNB23" s="74"/>
      <c r="NNC23" s="85"/>
      <c r="NND23" s="74"/>
      <c r="NNE23" s="74"/>
      <c r="NNF23" s="85"/>
      <c r="NNG23" s="80"/>
      <c r="NNH23" s="80"/>
      <c r="NNI23" s="85"/>
      <c r="NNJ23" s="77"/>
      <c r="NNK23" s="74"/>
      <c r="NNL23" s="74"/>
      <c r="NNM23" s="85"/>
      <c r="NNN23" s="74"/>
      <c r="NNO23" s="74"/>
      <c r="NNP23" s="85"/>
      <c r="NNQ23" s="74"/>
      <c r="NNR23" s="74"/>
      <c r="NNS23" s="85"/>
      <c r="NNT23" s="74"/>
      <c r="NNU23" s="74"/>
      <c r="NNV23" s="85"/>
      <c r="NNW23" s="80"/>
      <c r="NNX23" s="80"/>
      <c r="NNY23" s="85"/>
      <c r="NNZ23" s="77"/>
      <c r="NOA23" s="74"/>
      <c r="NOB23" s="74"/>
      <c r="NOC23" s="85"/>
      <c r="NOD23" s="74"/>
      <c r="NOE23" s="74"/>
      <c r="NOF23" s="85"/>
      <c r="NOG23" s="74"/>
      <c r="NOH23" s="74"/>
      <c r="NOI23" s="85"/>
      <c r="NOJ23" s="74"/>
      <c r="NOK23" s="74"/>
      <c r="NOL23" s="85"/>
      <c r="NOM23" s="80"/>
      <c r="NON23" s="80"/>
      <c r="NOO23" s="85"/>
      <c r="NOP23" s="77"/>
      <c r="NOQ23" s="74"/>
      <c r="NOR23" s="74"/>
      <c r="NOS23" s="85"/>
      <c r="NOT23" s="74"/>
      <c r="NOU23" s="74"/>
      <c r="NOV23" s="85"/>
      <c r="NOW23" s="74"/>
      <c r="NOX23" s="74"/>
      <c r="NOY23" s="85"/>
      <c r="NOZ23" s="74"/>
      <c r="NPA23" s="74"/>
      <c r="NPB23" s="85"/>
      <c r="NPC23" s="80"/>
      <c r="NPD23" s="80"/>
      <c r="NPE23" s="85"/>
      <c r="NPF23" s="77"/>
      <c r="NPG23" s="74"/>
      <c r="NPH23" s="74"/>
      <c r="NPI23" s="85"/>
      <c r="NPJ23" s="74"/>
      <c r="NPK23" s="74"/>
      <c r="NPL23" s="85"/>
      <c r="NPM23" s="74"/>
      <c r="NPN23" s="74"/>
      <c r="NPO23" s="85"/>
      <c r="NPP23" s="74"/>
      <c r="NPQ23" s="74"/>
      <c r="NPR23" s="85"/>
      <c r="NPS23" s="80"/>
      <c r="NPT23" s="80"/>
      <c r="NPU23" s="85"/>
      <c r="NPV23" s="77"/>
      <c r="NPW23" s="74"/>
      <c r="NPX23" s="74"/>
      <c r="NPY23" s="85"/>
      <c r="NPZ23" s="74"/>
      <c r="NQA23" s="74"/>
      <c r="NQB23" s="85"/>
      <c r="NQC23" s="74"/>
      <c r="NQD23" s="74"/>
      <c r="NQE23" s="85"/>
      <c r="NQF23" s="74"/>
      <c r="NQG23" s="74"/>
      <c r="NQH23" s="85"/>
      <c r="NQI23" s="80"/>
      <c r="NQJ23" s="80"/>
      <c r="NQK23" s="85"/>
      <c r="NQL23" s="77"/>
      <c r="NQM23" s="74"/>
      <c r="NQN23" s="74"/>
      <c r="NQO23" s="85"/>
      <c r="NQP23" s="74"/>
      <c r="NQQ23" s="74"/>
      <c r="NQR23" s="85"/>
      <c r="NQS23" s="74"/>
      <c r="NQT23" s="74"/>
      <c r="NQU23" s="85"/>
      <c r="NQV23" s="74"/>
      <c r="NQW23" s="74"/>
      <c r="NQX23" s="85"/>
      <c r="NQY23" s="80"/>
      <c r="NQZ23" s="80"/>
      <c r="NRA23" s="85"/>
      <c r="NRB23" s="77"/>
      <c r="NRC23" s="74"/>
      <c r="NRD23" s="74"/>
      <c r="NRE23" s="85"/>
      <c r="NRF23" s="74"/>
      <c r="NRG23" s="74"/>
      <c r="NRH23" s="85"/>
      <c r="NRI23" s="74"/>
      <c r="NRJ23" s="74"/>
      <c r="NRK23" s="85"/>
      <c r="NRL23" s="74"/>
      <c r="NRM23" s="74"/>
      <c r="NRN23" s="85"/>
      <c r="NRO23" s="80"/>
      <c r="NRP23" s="80"/>
      <c r="NRQ23" s="85"/>
      <c r="NRR23" s="77"/>
      <c r="NRS23" s="74"/>
      <c r="NRT23" s="74"/>
      <c r="NRU23" s="85"/>
      <c r="NRV23" s="74"/>
      <c r="NRW23" s="74"/>
      <c r="NRX23" s="85"/>
      <c r="NRY23" s="74"/>
      <c r="NRZ23" s="74"/>
      <c r="NSA23" s="85"/>
      <c r="NSB23" s="74"/>
      <c r="NSC23" s="74"/>
      <c r="NSD23" s="85"/>
      <c r="NSE23" s="80"/>
      <c r="NSF23" s="80"/>
      <c r="NSG23" s="85"/>
      <c r="NSH23" s="77"/>
      <c r="NSI23" s="74"/>
      <c r="NSJ23" s="74"/>
      <c r="NSK23" s="85"/>
      <c r="NSL23" s="74"/>
      <c r="NSM23" s="74"/>
      <c r="NSN23" s="85"/>
      <c r="NSO23" s="74"/>
      <c r="NSP23" s="74"/>
      <c r="NSQ23" s="85"/>
      <c r="NSR23" s="74"/>
      <c r="NSS23" s="74"/>
      <c r="NST23" s="85"/>
      <c r="NSU23" s="80"/>
      <c r="NSV23" s="80"/>
      <c r="NSW23" s="85"/>
      <c r="NSX23" s="77"/>
      <c r="NSY23" s="74"/>
      <c r="NSZ23" s="74"/>
      <c r="NTA23" s="85"/>
      <c r="NTB23" s="74"/>
      <c r="NTC23" s="74"/>
      <c r="NTD23" s="85"/>
      <c r="NTE23" s="74"/>
      <c r="NTF23" s="74"/>
      <c r="NTG23" s="85"/>
      <c r="NTH23" s="74"/>
      <c r="NTI23" s="74"/>
      <c r="NTJ23" s="85"/>
      <c r="NTK23" s="80"/>
      <c r="NTL23" s="80"/>
      <c r="NTM23" s="85"/>
      <c r="NTN23" s="77"/>
      <c r="NTO23" s="74"/>
      <c r="NTP23" s="74"/>
      <c r="NTQ23" s="85"/>
      <c r="NTR23" s="74"/>
      <c r="NTS23" s="74"/>
      <c r="NTT23" s="85"/>
      <c r="NTU23" s="74"/>
      <c r="NTV23" s="74"/>
      <c r="NTW23" s="85"/>
      <c r="NTX23" s="74"/>
      <c r="NTY23" s="74"/>
      <c r="NTZ23" s="85"/>
      <c r="NUA23" s="80"/>
      <c r="NUB23" s="80"/>
      <c r="NUC23" s="85"/>
      <c r="NUD23" s="77"/>
      <c r="NUE23" s="74"/>
      <c r="NUF23" s="74"/>
      <c r="NUG23" s="85"/>
      <c r="NUH23" s="74"/>
      <c r="NUI23" s="74"/>
      <c r="NUJ23" s="85"/>
      <c r="NUK23" s="74"/>
      <c r="NUL23" s="74"/>
      <c r="NUM23" s="85"/>
      <c r="NUN23" s="74"/>
      <c r="NUO23" s="74"/>
      <c r="NUP23" s="85"/>
      <c r="NUQ23" s="80"/>
      <c r="NUR23" s="80"/>
      <c r="NUS23" s="85"/>
      <c r="NUT23" s="77"/>
      <c r="NUU23" s="74"/>
      <c r="NUV23" s="74"/>
      <c r="NUW23" s="85"/>
      <c r="NUX23" s="74"/>
      <c r="NUY23" s="74"/>
      <c r="NUZ23" s="85"/>
      <c r="NVA23" s="74"/>
      <c r="NVB23" s="74"/>
      <c r="NVC23" s="85"/>
      <c r="NVD23" s="74"/>
      <c r="NVE23" s="74"/>
      <c r="NVF23" s="85"/>
      <c r="NVG23" s="80"/>
      <c r="NVH23" s="80"/>
      <c r="NVI23" s="85"/>
      <c r="NVJ23" s="77"/>
      <c r="NVK23" s="74"/>
      <c r="NVL23" s="74"/>
      <c r="NVM23" s="85"/>
      <c r="NVN23" s="74"/>
      <c r="NVO23" s="74"/>
      <c r="NVP23" s="85"/>
      <c r="NVQ23" s="74"/>
      <c r="NVR23" s="74"/>
      <c r="NVS23" s="85"/>
      <c r="NVT23" s="74"/>
      <c r="NVU23" s="74"/>
      <c r="NVV23" s="85"/>
      <c r="NVW23" s="80"/>
      <c r="NVX23" s="80"/>
      <c r="NVY23" s="85"/>
      <c r="NVZ23" s="77"/>
      <c r="NWA23" s="74"/>
      <c r="NWB23" s="74"/>
      <c r="NWC23" s="85"/>
      <c r="NWD23" s="74"/>
      <c r="NWE23" s="74"/>
      <c r="NWF23" s="85"/>
      <c r="NWG23" s="74"/>
      <c r="NWH23" s="74"/>
      <c r="NWI23" s="85"/>
      <c r="NWJ23" s="74"/>
      <c r="NWK23" s="74"/>
      <c r="NWL23" s="85"/>
      <c r="NWM23" s="80"/>
      <c r="NWN23" s="80"/>
      <c r="NWO23" s="85"/>
      <c r="NWP23" s="77"/>
      <c r="NWQ23" s="74"/>
      <c r="NWR23" s="74"/>
      <c r="NWS23" s="85"/>
      <c r="NWT23" s="74"/>
      <c r="NWU23" s="74"/>
      <c r="NWV23" s="85"/>
      <c r="NWW23" s="74"/>
      <c r="NWX23" s="74"/>
      <c r="NWY23" s="85"/>
      <c r="NWZ23" s="74"/>
      <c r="NXA23" s="74"/>
      <c r="NXB23" s="85"/>
      <c r="NXC23" s="80"/>
      <c r="NXD23" s="80"/>
      <c r="NXE23" s="85"/>
      <c r="NXF23" s="77"/>
      <c r="NXG23" s="74"/>
      <c r="NXH23" s="74"/>
      <c r="NXI23" s="85"/>
      <c r="NXJ23" s="74"/>
      <c r="NXK23" s="74"/>
      <c r="NXL23" s="85"/>
      <c r="NXM23" s="74"/>
      <c r="NXN23" s="74"/>
      <c r="NXO23" s="85"/>
      <c r="NXP23" s="74"/>
      <c r="NXQ23" s="74"/>
      <c r="NXR23" s="85"/>
      <c r="NXS23" s="80"/>
      <c r="NXT23" s="80"/>
      <c r="NXU23" s="85"/>
      <c r="NXV23" s="77"/>
      <c r="NXW23" s="74"/>
      <c r="NXX23" s="74"/>
      <c r="NXY23" s="85"/>
      <c r="NXZ23" s="74"/>
      <c r="NYA23" s="74"/>
      <c r="NYB23" s="85"/>
      <c r="NYC23" s="74"/>
      <c r="NYD23" s="74"/>
      <c r="NYE23" s="85"/>
      <c r="NYF23" s="74"/>
      <c r="NYG23" s="74"/>
      <c r="NYH23" s="85"/>
      <c r="NYI23" s="80"/>
      <c r="NYJ23" s="80"/>
      <c r="NYK23" s="85"/>
      <c r="NYL23" s="77"/>
      <c r="NYM23" s="74"/>
      <c r="NYN23" s="74"/>
      <c r="NYO23" s="85"/>
      <c r="NYP23" s="74"/>
      <c r="NYQ23" s="74"/>
      <c r="NYR23" s="85"/>
      <c r="NYS23" s="74"/>
      <c r="NYT23" s="74"/>
      <c r="NYU23" s="85"/>
      <c r="NYV23" s="74"/>
      <c r="NYW23" s="74"/>
      <c r="NYX23" s="85"/>
      <c r="NYY23" s="80"/>
      <c r="NYZ23" s="80"/>
      <c r="NZA23" s="85"/>
      <c r="NZB23" s="77"/>
      <c r="NZC23" s="74"/>
      <c r="NZD23" s="74"/>
      <c r="NZE23" s="85"/>
      <c r="NZF23" s="74"/>
      <c r="NZG23" s="74"/>
      <c r="NZH23" s="85"/>
      <c r="NZI23" s="74"/>
      <c r="NZJ23" s="74"/>
      <c r="NZK23" s="85"/>
      <c r="NZL23" s="74"/>
      <c r="NZM23" s="74"/>
      <c r="NZN23" s="85"/>
      <c r="NZO23" s="80"/>
      <c r="NZP23" s="80"/>
      <c r="NZQ23" s="85"/>
      <c r="NZR23" s="77"/>
      <c r="NZS23" s="74"/>
      <c r="NZT23" s="74"/>
      <c r="NZU23" s="85"/>
      <c r="NZV23" s="74"/>
      <c r="NZW23" s="74"/>
      <c r="NZX23" s="85"/>
      <c r="NZY23" s="74"/>
      <c r="NZZ23" s="74"/>
      <c r="OAA23" s="85"/>
      <c r="OAB23" s="74"/>
      <c r="OAC23" s="74"/>
      <c r="OAD23" s="85"/>
      <c r="OAE23" s="80"/>
      <c r="OAF23" s="80"/>
      <c r="OAG23" s="85"/>
      <c r="OAH23" s="77"/>
      <c r="OAI23" s="74"/>
      <c r="OAJ23" s="74"/>
      <c r="OAK23" s="85"/>
      <c r="OAL23" s="74"/>
      <c r="OAM23" s="74"/>
      <c r="OAN23" s="85"/>
      <c r="OAO23" s="74"/>
      <c r="OAP23" s="74"/>
      <c r="OAQ23" s="85"/>
      <c r="OAR23" s="74"/>
      <c r="OAS23" s="74"/>
      <c r="OAT23" s="85"/>
      <c r="OAU23" s="80"/>
      <c r="OAV23" s="80"/>
      <c r="OAW23" s="85"/>
      <c r="OAX23" s="77"/>
      <c r="OAY23" s="74"/>
      <c r="OAZ23" s="74"/>
      <c r="OBA23" s="85"/>
      <c r="OBB23" s="74"/>
      <c r="OBC23" s="74"/>
      <c r="OBD23" s="85"/>
      <c r="OBE23" s="74"/>
      <c r="OBF23" s="74"/>
      <c r="OBG23" s="85"/>
      <c r="OBH23" s="74"/>
      <c r="OBI23" s="74"/>
      <c r="OBJ23" s="85"/>
      <c r="OBK23" s="80"/>
      <c r="OBL23" s="80"/>
      <c r="OBM23" s="85"/>
      <c r="OBN23" s="77"/>
      <c r="OBO23" s="74"/>
      <c r="OBP23" s="74"/>
      <c r="OBQ23" s="85"/>
      <c r="OBR23" s="74"/>
      <c r="OBS23" s="74"/>
      <c r="OBT23" s="85"/>
      <c r="OBU23" s="74"/>
      <c r="OBV23" s="74"/>
      <c r="OBW23" s="85"/>
      <c r="OBX23" s="74"/>
      <c r="OBY23" s="74"/>
      <c r="OBZ23" s="85"/>
      <c r="OCA23" s="80"/>
      <c r="OCB23" s="80"/>
      <c r="OCC23" s="85"/>
      <c r="OCD23" s="77"/>
      <c r="OCE23" s="74"/>
      <c r="OCF23" s="74"/>
      <c r="OCG23" s="85"/>
      <c r="OCH23" s="74"/>
      <c r="OCI23" s="74"/>
      <c r="OCJ23" s="85"/>
      <c r="OCK23" s="74"/>
      <c r="OCL23" s="74"/>
      <c r="OCM23" s="85"/>
      <c r="OCN23" s="74"/>
      <c r="OCO23" s="74"/>
      <c r="OCP23" s="85"/>
      <c r="OCQ23" s="80"/>
      <c r="OCR23" s="80"/>
      <c r="OCS23" s="85"/>
      <c r="OCT23" s="77"/>
      <c r="OCU23" s="74"/>
      <c r="OCV23" s="74"/>
      <c r="OCW23" s="85"/>
      <c r="OCX23" s="74"/>
      <c r="OCY23" s="74"/>
      <c r="OCZ23" s="85"/>
      <c r="ODA23" s="74"/>
      <c r="ODB23" s="74"/>
      <c r="ODC23" s="85"/>
      <c r="ODD23" s="74"/>
      <c r="ODE23" s="74"/>
      <c r="ODF23" s="85"/>
      <c r="ODG23" s="80"/>
      <c r="ODH23" s="80"/>
      <c r="ODI23" s="85"/>
      <c r="ODJ23" s="77"/>
      <c r="ODK23" s="74"/>
      <c r="ODL23" s="74"/>
      <c r="ODM23" s="85"/>
      <c r="ODN23" s="74"/>
      <c r="ODO23" s="74"/>
      <c r="ODP23" s="85"/>
      <c r="ODQ23" s="74"/>
      <c r="ODR23" s="74"/>
      <c r="ODS23" s="85"/>
      <c r="ODT23" s="74"/>
      <c r="ODU23" s="74"/>
      <c r="ODV23" s="85"/>
      <c r="ODW23" s="80"/>
      <c r="ODX23" s="80"/>
      <c r="ODY23" s="85"/>
      <c r="ODZ23" s="77"/>
      <c r="OEA23" s="74"/>
      <c r="OEB23" s="74"/>
      <c r="OEC23" s="85"/>
      <c r="OED23" s="74"/>
      <c r="OEE23" s="74"/>
      <c r="OEF23" s="85"/>
      <c r="OEG23" s="74"/>
      <c r="OEH23" s="74"/>
      <c r="OEI23" s="85"/>
      <c r="OEJ23" s="74"/>
      <c r="OEK23" s="74"/>
      <c r="OEL23" s="85"/>
      <c r="OEM23" s="80"/>
      <c r="OEN23" s="80"/>
      <c r="OEO23" s="85"/>
      <c r="OEP23" s="77"/>
      <c r="OEQ23" s="74"/>
      <c r="OER23" s="74"/>
      <c r="OES23" s="85"/>
      <c r="OET23" s="74"/>
      <c r="OEU23" s="74"/>
      <c r="OEV23" s="85"/>
      <c r="OEW23" s="74"/>
      <c r="OEX23" s="74"/>
      <c r="OEY23" s="85"/>
      <c r="OEZ23" s="74"/>
      <c r="OFA23" s="74"/>
      <c r="OFB23" s="85"/>
      <c r="OFC23" s="80"/>
      <c r="OFD23" s="80"/>
      <c r="OFE23" s="85"/>
      <c r="OFF23" s="77"/>
      <c r="OFG23" s="74"/>
      <c r="OFH23" s="74"/>
      <c r="OFI23" s="85"/>
      <c r="OFJ23" s="74"/>
      <c r="OFK23" s="74"/>
      <c r="OFL23" s="85"/>
      <c r="OFM23" s="74"/>
      <c r="OFN23" s="74"/>
      <c r="OFO23" s="85"/>
      <c r="OFP23" s="74"/>
      <c r="OFQ23" s="74"/>
      <c r="OFR23" s="85"/>
      <c r="OFS23" s="80"/>
      <c r="OFT23" s="80"/>
      <c r="OFU23" s="85"/>
      <c r="OFV23" s="77"/>
      <c r="OFW23" s="74"/>
      <c r="OFX23" s="74"/>
      <c r="OFY23" s="85"/>
      <c r="OFZ23" s="74"/>
      <c r="OGA23" s="74"/>
      <c r="OGB23" s="85"/>
      <c r="OGC23" s="74"/>
      <c r="OGD23" s="74"/>
      <c r="OGE23" s="85"/>
      <c r="OGF23" s="74"/>
      <c r="OGG23" s="74"/>
      <c r="OGH23" s="85"/>
      <c r="OGI23" s="80"/>
      <c r="OGJ23" s="80"/>
      <c r="OGK23" s="85"/>
      <c r="OGL23" s="77"/>
      <c r="OGM23" s="74"/>
      <c r="OGN23" s="74"/>
      <c r="OGO23" s="85"/>
      <c r="OGP23" s="74"/>
      <c r="OGQ23" s="74"/>
      <c r="OGR23" s="85"/>
      <c r="OGS23" s="74"/>
      <c r="OGT23" s="74"/>
      <c r="OGU23" s="85"/>
      <c r="OGV23" s="74"/>
      <c r="OGW23" s="74"/>
      <c r="OGX23" s="85"/>
      <c r="OGY23" s="80"/>
      <c r="OGZ23" s="80"/>
      <c r="OHA23" s="85"/>
      <c r="OHB23" s="77"/>
      <c r="OHC23" s="74"/>
      <c r="OHD23" s="74"/>
      <c r="OHE23" s="85"/>
      <c r="OHF23" s="74"/>
      <c r="OHG23" s="74"/>
      <c r="OHH23" s="85"/>
      <c r="OHI23" s="74"/>
      <c r="OHJ23" s="74"/>
      <c r="OHK23" s="85"/>
      <c r="OHL23" s="74"/>
      <c r="OHM23" s="74"/>
      <c r="OHN23" s="85"/>
      <c r="OHO23" s="80"/>
      <c r="OHP23" s="80"/>
      <c r="OHQ23" s="85"/>
      <c r="OHR23" s="77"/>
      <c r="OHS23" s="74"/>
      <c r="OHT23" s="74"/>
      <c r="OHU23" s="85"/>
      <c r="OHV23" s="74"/>
      <c r="OHW23" s="74"/>
      <c r="OHX23" s="85"/>
      <c r="OHY23" s="74"/>
      <c r="OHZ23" s="74"/>
      <c r="OIA23" s="85"/>
      <c r="OIB23" s="74"/>
      <c r="OIC23" s="74"/>
      <c r="OID23" s="85"/>
      <c r="OIE23" s="80"/>
      <c r="OIF23" s="80"/>
      <c r="OIG23" s="85"/>
      <c r="OIH23" s="77"/>
      <c r="OII23" s="74"/>
      <c r="OIJ23" s="74"/>
      <c r="OIK23" s="85"/>
      <c r="OIL23" s="74"/>
      <c r="OIM23" s="74"/>
      <c r="OIN23" s="85"/>
      <c r="OIO23" s="74"/>
      <c r="OIP23" s="74"/>
      <c r="OIQ23" s="85"/>
      <c r="OIR23" s="74"/>
      <c r="OIS23" s="74"/>
      <c r="OIT23" s="85"/>
      <c r="OIU23" s="80"/>
      <c r="OIV23" s="80"/>
      <c r="OIW23" s="85"/>
      <c r="OIX23" s="77"/>
      <c r="OIY23" s="74"/>
      <c r="OIZ23" s="74"/>
      <c r="OJA23" s="85"/>
      <c r="OJB23" s="74"/>
      <c r="OJC23" s="74"/>
      <c r="OJD23" s="85"/>
      <c r="OJE23" s="74"/>
      <c r="OJF23" s="74"/>
      <c r="OJG23" s="85"/>
      <c r="OJH23" s="74"/>
      <c r="OJI23" s="74"/>
      <c r="OJJ23" s="85"/>
      <c r="OJK23" s="80"/>
      <c r="OJL23" s="80"/>
      <c r="OJM23" s="85"/>
      <c r="OJN23" s="77"/>
      <c r="OJO23" s="74"/>
      <c r="OJP23" s="74"/>
      <c r="OJQ23" s="85"/>
      <c r="OJR23" s="74"/>
      <c r="OJS23" s="74"/>
      <c r="OJT23" s="85"/>
      <c r="OJU23" s="74"/>
      <c r="OJV23" s="74"/>
      <c r="OJW23" s="85"/>
      <c r="OJX23" s="74"/>
      <c r="OJY23" s="74"/>
      <c r="OJZ23" s="85"/>
      <c r="OKA23" s="80"/>
      <c r="OKB23" s="80"/>
      <c r="OKC23" s="85"/>
      <c r="OKD23" s="77"/>
      <c r="OKE23" s="74"/>
      <c r="OKF23" s="74"/>
      <c r="OKG23" s="85"/>
      <c r="OKH23" s="74"/>
      <c r="OKI23" s="74"/>
      <c r="OKJ23" s="85"/>
      <c r="OKK23" s="74"/>
      <c r="OKL23" s="74"/>
      <c r="OKM23" s="85"/>
      <c r="OKN23" s="74"/>
      <c r="OKO23" s="74"/>
      <c r="OKP23" s="85"/>
      <c r="OKQ23" s="80"/>
      <c r="OKR23" s="80"/>
      <c r="OKS23" s="85"/>
      <c r="OKT23" s="77"/>
      <c r="OKU23" s="74"/>
      <c r="OKV23" s="74"/>
      <c r="OKW23" s="85"/>
      <c r="OKX23" s="74"/>
      <c r="OKY23" s="74"/>
      <c r="OKZ23" s="85"/>
      <c r="OLA23" s="74"/>
      <c r="OLB23" s="74"/>
      <c r="OLC23" s="85"/>
      <c r="OLD23" s="74"/>
      <c r="OLE23" s="74"/>
      <c r="OLF23" s="85"/>
      <c r="OLG23" s="80"/>
      <c r="OLH23" s="80"/>
      <c r="OLI23" s="85"/>
      <c r="OLJ23" s="77"/>
      <c r="OLK23" s="74"/>
      <c r="OLL23" s="74"/>
      <c r="OLM23" s="85"/>
      <c r="OLN23" s="74"/>
      <c r="OLO23" s="74"/>
      <c r="OLP23" s="85"/>
      <c r="OLQ23" s="74"/>
      <c r="OLR23" s="74"/>
      <c r="OLS23" s="85"/>
      <c r="OLT23" s="74"/>
      <c r="OLU23" s="74"/>
      <c r="OLV23" s="85"/>
      <c r="OLW23" s="80"/>
      <c r="OLX23" s="80"/>
      <c r="OLY23" s="85"/>
      <c r="OLZ23" s="77"/>
      <c r="OMA23" s="74"/>
      <c r="OMB23" s="74"/>
      <c r="OMC23" s="85"/>
      <c r="OMD23" s="74"/>
      <c r="OME23" s="74"/>
      <c r="OMF23" s="85"/>
      <c r="OMG23" s="74"/>
      <c r="OMH23" s="74"/>
      <c r="OMI23" s="85"/>
      <c r="OMJ23" s="74"/>
      <c r="OMK23" s="74"/>
      <c r="OML23" s="85"/>
      <c r="OMM23" s="80"/>
      <c r="OMN23" s="80"/>
      <c r="OMO23" s="85"/>
      <c r="OMP23" s="77"/>
      <c r="OMQ23" s="74"/>
      <c r="OMR23" s="74"/>
      <c r="OMS23" s="85"/>
      <c r="OMT23" s="74"/>
      <c r="OMU23" s="74"/>
      <c r="OMV23" s="85"/>
      <c r="OMW23" s="74"/>
      <c r="OMX23" s="74"/>
      <c r="OMY23" s="85"/>
      <c r="OMZ23" s="74"/>
      <c r="ONA23" s="74"/>
      <c r="ONB23" s="85"/>
      <c r="ONC23" s="80"/>
      <c r="OND23" s="80"/>
      <c r="ONE23" s="85"/>
      <c r="ONF23" s="77"/>
      <c r="ONG23" s="74"/>
      <c r="ONH23" s="74"/>
      <c r="ONI23" s="85"/>
      <c r="ONJ23" s="74"/>
      <c r="ONK23" s="74"/>
      <c r="ONL23" s="85"/>
      <c r="ONM23" s="74"/>
      <c r="ONN23" s="74"/>
      <c r="ONO23" s="85"/>
      <c r="ONP23" s="74"/>
      <c r="ONQ23" s="74"/>
      <c r="ONR23" s="85"/>
      <c r="ONS23" s="80"/>
      <c r="ONT23" s="80"/>
      <c r="ONU23" s="85"/>
      <c r="ONV23" s="77"/>
      <c r="ONW23" s="74"/>
      <c r="ONX23" s="74"/>
      <c r="ONY23" s="85"/>
      <c r="ONZ23" s="74"/>
      <c r="OOA23" s="74"/>
      <c r="OOB23" s="85"/>
      <c r="OOC23" s="74"/>
      <c r="OOD23" s="74"/>
      <c r="OOE23" s="85"/>
      <c r="OOF23" s="74"/>
      <c r="OOG23" s="74"/>
      <c r="OOH23" s="85"/>
      <c r="OOI23" s="80"/>
      <c r="OOJ23" s="80"/>
      <c r="OOK23" s="85"/>
      <c r="OOL23" s="77"/>
      <c r="OOM23" s="74"/>
      <c r="OON23" s="74"/>
      <c r="OOO23" s="85"/>
      <c r="OOP23" s="74"/>
      <c r="OOQ23" s="74"/>
      <c r="OOR23" s="85"/>
      <c r="OOS23" s="74"/>
      <c r="OOT23" s="74"/>
      <c r="OOU23" s="85"/>
      <c r="OOV23" s="74"/>
      <c r="OOW23" s="74"/>
      <c r="OOX23" s="85"/>
      <c r="OOY23" s="80"/>
      <c r="OOZ23" s="80"/>
      <c r="OPA23" s="85"/>
      <c r="OPB23" s="77"/>
      <c r="OPC23" s="74"/>
      <c r="OPD23" s="74"/>
      <c r="OPE23" s="85"/>
      <c r="OPF23" s="74"/>
      <c r="OPG23" s="74"/>
      <c r="OPH23" s="85"/>
      <c r="OPI23" s="74"/>
      <c r="OPJ23" s="74"/>
      <c r="OPK23" s="85"/>
      <c r="OPL23" s="74"/>
      <c r="OPM23" s="74"/>
      <c r="OPN23" s="85"/>
      <c r="OPO23" s="80"/>
      <c r="OPP23" s="80"/>
      <c r="OPQ23" s="85"/>
      <c r="OPR23" s="77"/>
      <c r="OPS23" s="74"/>
      <c r="OPT23" s="74"/>
      <c r="OPU23" s="85"/>
      <c r="OPV23" s="74"/>
      <c r="OPW23" s="74"/>
      <c r="OPX23" s="85"/>
      <c r="OPY23" s="74"/>
      <c r="OPZ23" s="74"/>
      <c r="OQA23" s="85"/>
      <c r="OQB23" s="74"/>
      <c r="OQC23" s="74"/>
      <c r="OQD23" s="85"/>
      <c r="OQE23" s="80"/>
      <c r="OQF23" s="80"/>
      <c r="OQG23" s="85"/>
      <c r="OQH23" s="77"/>
      <c r="OQI23" s="74"/>
      <c r="OQJ23" s="74"/>
      <c r="OQK23" s="85"/>
      <c r="OQL23" s="74"/>
      <c r="OQM23" s="74"/>
      <c r="OQN23" s="85"/>
      <c r="OQO23" s="74"/>
      <c r="OQP23" s="74"/>
      <c r="OQQ23" s="85"/>
      <c r="OQR23" s="74"/>
      <c r="OQS23" s="74"/>
      <c r="OQT23" s="85"/>
      <c r="OQU23" s="80"/>
      <c r="OQV23" s="80"/>
      <c r="OQW23" s="85"/>
      <c r="OQX23" s="77"/>
      <c r="OQY23" s="74"/>
      <c r="OQZ23" s="74"/>
      <c r="ORA23" s="85"/>
      <c r="ORB23" s="74"/>
      <c r="ORC23" s="74"/>
      <c r="ORD23" s="85"/>
      <c r="ORE23" s="74"/>
      <c r="ORF23" s="74"/>
      <c r="ORG23" s="85"/>
      <c r="ORH23" s="74"/>
      <c r="ORI23" s="74"/>
      <c r="ORJ23" s="85"/>
      <c r="ORK23" s="80"/>
      <c r="ORL23" s="80"/>
      <c r="ORM23" s="85"/>
      <c r="ORN23" s="77"/>
      <c r="ORO23" s="74"/>
      <c r="ORP23" s="74"/>
      <c r="ORQ23" s="85"/>
      <c r="ORR23" s="74"/>
      <c r="ORS23" s="74"/>
      <c r="ORT23" s="85"/>
      <c r="ORU23" s="74"/>
      <c r="ORV23" s="74"/>
      <c r="ORW23" s="85"/>
      <c r="ORX23" s="74"/>
      <c r="ORY23" s="74"/>
      <c r="ORZ23" s="85"/>
      <c r="OSA23" s="80"/>
      <c r="OSB23" s="80"/>
      <c r="OSC23" s="85"/>
      <c r="OSD23" s="77"/>
      <c r="OSE23" s="74"/>
      <c r="OSF23" s="74"/>
      <c r="OSG23" s="85"/>
      <c r="OSH23" s="74"/>
      <c r="OSI23" s="74"/>
      <c r="OSJ23" s="85"/>
      <c r="OSK23" s="74"/>
      <c r="OSL23" s="74"/>
      <c r="OSM23" s="85"/>
      <c r="OSN23" s="74"/>
      <c r="OSO23" s="74"/>
      <c r="OSP23" s="85"/>
      <c r="OSQ23" s="80"/>
      <c r="OSR23" s="80"/>
      <c r="OSS23" s="85"/>
      <c r="OST23" s="77"/>
      <c r="OSU23" s="74"/>
      <c r="OSV23" s="74"/>
      <c r="OSW23" s="85"/>
      <c r="OSX23" s="74"/>
      <c r="OSY23" s="74"/>
      <c r="OSZ23" s="85"/>
      <c r="OTA23" s="74"/>
      <c r="OTB23" s="74"/>
      <c r="OTC23" s="85"/>
      <c r="OTD23" s="74"/>
      <c r="OTE23" s="74"/>
      <c r="OTF23" s="85"/>
      <c r="OTG23" s="80"/>
      <c r="OTH23" s="80"/>
      <c r="OTI23" s="85"/>
      <c r="OTJ23" s="77"/>
      <c r="OTK23" s="74"/>
      <c r="OTL23" s="74"/>
      <c r="OTM23" s="85"/>
      <c r="OTN23" s="74"/>
      <c r="OTO23" s="74"/>
      <c r="OTP23" s="85"/>
      <c r="OTQ23" s="74"/>
      <c r="OTR23" s="74"/>
      <c r="OTS23" s="85"/>
      <c r="OTT23" s="74"/>
      <c r="OTU23" s="74"/>
      <c r="OTV23" s="85"/>
      <c r="OTW23" s="80"/>
      <c r="OTX23" s="80"/>
      <c r="OTY23" s="85"/>
      <c r="OTZ23" s="77"/>
      <c r="OUA23" s="74"/>
      <c r="OUB23" s="74"/>
      <c r="OUC23" s="85"/>
      <c r="OUD23" s="74"/>
      <c r="OUE23" s="74"/>
      <c r="OUF23" s="85"/>
      <c r="OUG23" s="74"/>
      <c r="OUH23" s="74"/>
      <c r="OUI23" s="85"/>
      <c r="OUJ23" s="74"/>
      <c r="OUK23" s="74"/>
      <c r="OUL23" s="85"/>
      <c r="OUM23" s="80"/>
      <c r="OUN23" s="80"/>
      <c r="OUO23" s="85"/>
      <c r="OUP23" s="77"/>
      <c r="OUQ23" s="74"/>
      <c r="OUR23" s="74"/>
      <c r="OUS23" s="85"/>
      <c r="OUT23" s="74"/>
      <c r="OUU23" s="74"/>
      <c r="OUV23" s="85"/>
      <c r="OUW23" s="74"/>
      <c r="OUX23" s="74"/>
      <c r="OUY23" s="85"/>
      <c r="OUZ23" s="74"/>
      <c r="OVA23" s="74"/>
      <c r="OVB23" s="85"/>
      <c r="OVC23" s="80"/>
      <c r="OVD23" s="80"/>
      <c r="OVE23" s="85"/>
      <c r="OVF23" s="77"/>
      <c r="OVG23" s="74"/>
      <c r="OVH23" s="74"/>
      <c r="OVI23" s="85"/>
      <c r="OVJ23" s="74"/>
      <c r="OVK23" s="74"/>
      <c r="OVL23" s="85"/>
      <c r="OVM23" s="74"/>
      <c r="OVN23" s="74"/>
      <c r="OVO23" s="85"/>
      <c r="OVP23" s="74"/>
      <c r="OVQ23" s="74"/>
      <c r="OVR23" s="85"/>
      <c r="OVS23" s="80"/>
      <c r="OVT23" s="80"/>
      <c r="OVU23" s="85"/>
      <c r="OVV23" s="77"/>
      <c r="OVW23" s="74"/>
      <c r="OVX23" s="74"/>
      <c r="OVY23" s="85"/>
      <c r="OVZ23" s="74"/>
      <c r="OWA23" s="74"/>
      <c r="OWB23" s="85"/>
      <c r="OWC23" s="74"/>
      <c r="OWD23" s="74"/>
      <c r="OWE23" s="85"/>
      <c r="OWF23" s="74"/>
      <c r="OWG23" s="74"/>
      <c r="OWH23" s="85"/>
      <c r="OWI23" s="80"/>
      <c r="OWJ23" s="80"/>
      <c r="OWK23" s="85"/>
      <c r="OWL23" s="77"/>
      <c r="OWM23" s="74"/>
      <c r="OWN23" s="74"/>
      <c r="OWO23" s="85"/>
      <c r="OWP23" s="74"/>
      <c r="OWQ23" s="74"/>
      <c r="OWR23" s="85"/>
      <c r="OWS23" s="74"/>
      <c r="OWT23" s="74"/>
      <c r="OWU23" s="85"/>
      <c r="OWV23" s="74"/>
      <c r="OWW23" s="74"/>
      <c r="OWX23" s="85"/>
      <c r="OWY23" s="80"/>
      <c r="OWZ23" s="80"/>
      <c r="OXA23" s="85"/>
      <c r="OXB23" s="77"/>
      <c r="OXC23" s="74"/>
      <c r="OXD23" s="74"/>
      <c r="OXE23" s="85"/>
      <c r="OXF23" s="74"/>
      <c r="OXG23" s="74"/>
      <c r="OXH23" s="85"/>
      <c r="OXI23" s="74"/>
      <c r="OXJ23" s="74"/>
      <c r="OXK23" s="85"/>
      <c r="OXL23" s="74"/>
      <c r="OXM23" s="74"/>
      <c r="OXN23" s="85"/>
      <c r="OXO23" s="80"/>
      <c r="OXP23" s="80"/>
      <c r="OXQ23" s="85"/>
      <c r="OXR23" s="77"/>
      <c r="OXS23" s="74"/>
      <c r="OXT23" s="74"/>
      <c r="OXU23" s="85"/>
      <c r="OXV23" s="74"/>
      <c r="OXW23" s="74"/>
      <c r="OXX23" s="85"/>
      <c r="OXY23" s="74"/>
      <c r="OXZ23" s="74"/>
      <c r="OYA23" s="85"/>
      <c r="OYB23" s="74"/>
      <c r="OYC23" s="74"/>
      <c r="OYD23" s="85"/>
      <c r="OYE23" s="80"/>
      <c r="OYF23" s="80"/>
      <c r="OYG23" s="85"/>
      <c r="OYH23" s="77"/>
      <c r="OYI23" s="74"/>
      <c r="OYJ23" s="74"/>
      <c r="OYK23" s="85"/>
      <c r="OYL23" s="74"/>
      <c r="OYM23" s="74"/>
      <c r="OYN23" s="85"/>
      <c r="OYO23" s="74"/>
      <c r="OYP23" s="74"/>
      <c r="OYQ23" s="85"/>
      <c r="OYR23" s="74"/>
      <c r="OYS23" s="74"/>
      <c r="OYT23" s="85"/>
      <c r="OYU23" s="80"/>
      <c r="OYV23" s="80"/>
      <c r="OYW23" s="85"/>
      <c r="OYX23" s="77"/>
      <c r="OYY23" s="74"/>
      <c r="OYZ23" s="74"/>
      <c r="OZA23" s="85"/>
      <c r="OZB23" s="74"/>
      <c r="OZC23" s="74"/>
      <c r="OZD23" s="85"/>
      <c r="OZE23" s="74"/>
      <c r="OZF23" s="74"/>
      <c r="OZG23" s="85"/>
      <c r="OZH23" s="74"/>
      <c r="OZI23" s="74"/>
      <c r="OZJ23" s="85"/>
      <c r="OZK23" s="80"/>
      <c r="OZL23" s="80"/>
      <c r="OZM23" s="85"/>
      <c r="OZN23" s="77"/>
      <c r="OZO23" s="74"/>
      <c r="OZP23" s="74"/>
      <c r="OZQ23" s="85"/>
      <c r="OZR23" s="74"/>
      <c r="OZS23" s="74"/>
      <c r="OZT23" s="85"/>
      <c r="OZU23" s="74"/>
      <c r="OZV23" s="74"/>
      <c r="OZW23" s="85"/>
      <c r="OZX23" s="74"/>
      <c r="OZY23" s="74"/>
      <c r="OZZ23" s="85"/>
      <c r="PAA23" s="80"/>
      <c r="PAB23" s="80"/>
      <c r="PAC23" s="85"/>
      <c r="PAD23" s="77"/>
      <c r="PAE23" s="74"/>
      <c r="PAF23" s="74"/>
      <c r="PAG23" s="85"/>
      <c r="PAH23" s="74"/>
      <c r="PAI23" s="74"/>
      <c r="PAJ23" s="85"/>
      <c r="PAK23" s="74"/>
      <c r="PAL23" s="74"/>
      <c r="PAM23" s="85"/>
      <c r="PAN23" s="74"/>
      <c r="PAO23" s="74"/>
      <c r="PAP23" s="85"/>
      <c r="PAQ23" s="80"/>
      <c r="PAR23" s="80"/>
      <c r="PAS23" s="85"/>
      <c r="PAT23" s="77"/>
      <c r="PAU23" s="74"/>
      <c r="PAV23" s="74"/>
      <c r="PAW23" s="85"/>
      <c r="PAX23" s="74"/>
      <c r="PAY23" s="74"/>
      <c r="PAZ23" s="85"/>
      <c r="PBA23" s="74"/>
      <c r="PBB23" s="74"/>
      <c r="PBC23" s="85"/>
      <c r="PBD23" s="74"/>
      <c r="PBE23" s="74"/>
      <c r="PBF23" s="85"/>
      <c r="PBG23" s="80"/>
      <c r="PBH23" s="80"/>
      <c r="PBI23" s="85"/>
      <c r="PBJ23" s="77"/>
      <c r="PBK23" s="74"/>
      <c r="PBL23" s="74"/>
      <c r="PBM23" s="85"/>
      <c r="PBN23" s="74"/>
      <c r="PBO23" s="74"/>
      <c r="PBP23" s="85"/>
      <c r="PBQ23" s="74"/>
      <c r="PBR23" s="74"/>
      <c r="PBS23" s="85"/>
      <c r="PBT23" s="74"/>
      <c r="PBU23" s="74"/>
      <c r="PBV23" s="85"/>
      <c r="PBW23" s="80"/>
      <c r="PBX23" s="80"/>
      <c r="PBY23" s="85"/>
      <c r="PBZ23" s="77"/>
      <c r="PCA23" s="74"/>
      <c r="PCB23" s="74"/>
      <c r="PCC23" s="85"/>
      <c r="PCD23" s="74"/>
      <c r="PCE23" s="74"/>
      <c r="PCF23" s="85"/>
      <c r="PCG23" s="74"/>
      <c r="PCH23" s="74"/>
      <c r="PCI23" s="85"/>
      <c r="PCJ23" s="74"/>
      <c r="PCK23" s="74"/>
      <c r="PCL23" s="85"/>
      <c r="PCM23" s="80"/>
      <c r="PCN23" s="80"/>
      <c r="PCO23" s="85"/>
      <c r="PCP23" s="77"/>
      <c r="PCQ23" s="74"/>
      <c r="PCR23" s="74"/>
      <c r="PCS23" s="85"/>
      <c r="PCT23" s="74"/>
      <c r="PCU23" s="74"/>
      <c r="PCV23" s="85"/>
      <c r="PCW23" s="74"/>
      <c r="PCX23" s="74"/>
      <c r="PCY23" s="85"/>
      <c r="PCZ23" s="74"/>
      <c r="PDA23" s="74"/>
      <c r="PDB23" s="85"/>
      <c r="PDC23" s="80"/>
      <c r="PDD23" s="80"/>
      <c r="PDE23" s="85"/>
      <c r="PDF23" s="77"/>
      <c r="PDG23" s="74"/>
      <c r="PDH23" s="74"/>
      <c r="PDI23" s="85"/>
      <c r="PDJ23" s="74"/>
      <c r="PDK23" s="74"/>
      <c r="PDL23" s="85"/>
      <c r="PDM23" s="74"/>
      <c r="PDN23" s="74"/>
      <c r="PDO23" s="85"/>
      <c r="PDP23" s="74"/>
      <c r="PDQ23" s="74"/>
      <c r="PDR23" s="85"/>
      <c r="PDS23" s="80"/>
      <c r="PDT23" s="80"/>
      <c r="PDU23" s="85"/>
      <c r="PDV23" s="77"/>
      <c r="PDW23" s="74"/>
      <c r="PDX23" s="74"/>
      <c r="PDY23" s="85"/>
      <c r="PDZ23" s="74"/>
      <c r="PEA23" s="74"/>
      <c r="PEB23" s="85"/>
      <c r="PEC23" s="74"/>
      <c r="PED23" s="74"/>
      <c r="PEE23" s="85"/>
      <c r="PEF23" s="74"/>
      <c r="PEG23" s="74"/>
      <c r="PEH23" s="85"/>
      <c r="PEI23" s="80"/>
      <c r="PEJ23" s="80"/>
      <c r="PEK23" s="85"/>
      <c r="PEL23" s="77"/>
      <c r="PEM23" s="74"/>
      <c r="PEN23" s="74"/>
      <c r="PEO23" s="85"/>
      <c r="PEP23" s="74"/>
      <c r="PEQ23" s="74"/>
      <c r="PER23" s="85"/>
      <c r="PES23" s="74"/>
      <c r="PET23" s="74"/>
      <c r="PEU23" s="85"/>
      <c r="PEV23" s="74"/>
      <c r="PEW23" s="74"/>
      <c r="PEX23" s="85"/>
      <c r="PEY23" s="80"/>
      <c r="PEZ23" s="80"/>
      <c r="PFA23" s="85"/>
      <c r="PFB23" s="77"/>
      <c r="PFC23" s="74"/>
      <c r="PFD23" s="74"/>
      <c r="PFE23" s="85"/>
      <c r="PFF23" s="74"/>
      <c r="PFG23" s="74"/>
      <c r="PFH23" s="85"/>
      <c r="PFI23" s="74"/>
      <c r="PFJ23" s="74"/>
      <c r="PFK23" s="85"/>
      <c r="PFL23" s="74"/>
      <c r="PFM23" s="74"/>
      <c r="PFN23" s="85"/>
      <c r="PFO23" s="80"/>
      <c r="PFP23" s="80"/>
      <c r="PFQ23" s="85"/>
      <c r="PFR23" s="77"/>
      <c r="PFS23" s="74"/>
      <c r="PFT23" s="74"/>
      <c r="PFU23" s="85"/>
      <c r="PFV23" s="74"/>
      <c r="PFW23" s="74"/>
      <c r="PFX23" s="85"/>
      <c r="PFY23" s="74"/>
      <c r="PFZ23" s="74"/>
      <c r="PGA23" s="85"/>
      <c r="PGB23" s="74"/>
      <c r="PGC23" s="74"/>
      <c r="PGD23" s="85"/>
      <c r="PGE23" s="80"/>
      <c r="PGF23" s="80"/>
      <c r="PGG23" s="85"/>
      <c r="PGH23" s="77"/>
      <c r="PGI23" s="74"/>
      <c r="PGJ23" s="74"/>
      <c r="PGK23" s="85"/>
      <c r="PGL23" s="74"/>
      <c r="PGM23" s="74"/>
      <c r="PGN23" s="85"/>
      <c r="PGO23" s="74"/>
      <c r="PGP23" s="74"/>
      <c r="PGQ23" s="85"/>
      <c r="PGR23" s="74"/>
      <c r="PGS23" s="74"/>
      <c r="PGT23" s="85"/>
      <c r="PGU23" s="80"/>
      <c r="PGV23" s="80"/>
      <c r="PGW23" s="85"/>
      <c r="PGX23" s="77"/>
      <c r="PGY23" s="74"/>
      <c r="PGZ23" s="74"/>
      <c r="PHA23" s="85"/>
      <c r="PHB23" s="74"/>
      <c r="PHC23" s="74"/>
      <c r="PHD23" s="85"/>
      <c r="PHE23" s="74"/>
      <c r="PHF23" s="74"/>
      <c r="PHG23" s="85"/>
      <c r="PHH23" s="74"/>
      <c r="PHI23" s="74"/>
      <c r="PHJ23" s="85"/>
      <c r="PHK23" s="80"/>
      <c r="PHL23" s="80"/>
      <c r="PHM23" s="85"/>
      <c r="PHN23" s="77"/>
      <c r="PHO23" s="74"/>
      <c r="PHP23" s="74"/>
      <c r="PHQ23" s="85"/>
      <c r="PHR23" s="74"/>
      <c r="PHS23" s="74"/>
      <c r="PHT23" s="85"/>
      <c r="PHU23" s="74"/>
      <c r="PHV23" s="74"/>
      <c r="PHW23" s="85"/>
      <c r="PHX23" s="74"/>
      <c r="PHY23" s="74"/>
      <c r="PHZ23" s="85"/>
      <c r="PIA23" s="80"/>
      <c r="PIB23" s="80"/>
      <c r="PIC23" s="85"/>
      <c r="PID23" s="77"/>
      <c r="PIE23" s="74"/>
      <c r="PIF23" s="74"/>
      <c r="PIG23" s="85"/>
      <c r="PIH23" s="74"/>
      <c r="PII23" s="74"/>
      <c r="PIJ23" s="85"/>
      <c r="PIK23" s="74"/>
      <c r="PIL23" s="74"/>
      <c r="PIM23" s="85"/>
      <c r="PIN23" s="74"/>
      <c r="PIO23" s="74"/>
      <c r="PIP23" s="85"/>
      <c r="PIQ23" s="80"/>
      <c r="PIR23" s="80"/>
      <c r="PIS23" s="85"/>
      <c r="PIT23" s="77"/>
      <c r="PIU23" s="74"/>
      <c r="PIV23" s="74"/>
      <c r="PIW23" s="85"/>
      <c r="PIX23" s="74"/>
      <c r="PIY23" s="74"/>
      <c r="PIZ23" s="85"/>
      <c r="PJA23" s="74"/>
      <c r="PJB23" s="74"/>
      <c r="PJC23" s="85"/>
      <c r="PJD23" s="74"/>
      <c r="PJE23" s="74"/>
      <c r="PJF23" s="85"/>
      <c r="PJG23" s="80"/>
      <c r="PJH23" s="80"/>
      <c r="PJI23" s="85"/>
      <c r="PJJ23" s="77"/>
      <c r="PJK23" s="74"/>
      <c r="PJL23" s="74"/>
      <c r="PJM23" s="85"/>
      <c r="PJN23" s="74"/>
      <c r="PJO23" s="74"/>
      <c r="PJP23" s="85"/>
      <c r="PJQ23" s="74"/>
      <c r="PJR23" s="74"/>
      <c r="PJS23" s="85"/>
      <c r="PJT23" s="74"/>
      <c r="PJU23" s="74"/>
      <c r="PJV23" s="85"/>
      <c r="PJW23" s="80"/>
      <c r="PJX23" s="80"/>
      <c r="PJY23" s="85"/>
      <c r="PJZ23" s="77"/>
      <c r="PKA23" s="74"/>
      <c r="PKB23" s="74"/>
      <c r="PKC23" s="85"/>
      <c r="PKD23" s="74"/>
      <c r="PKE23" s="74"/>
      <c r="PKF23" s="85"/>
      <c r="PKG23" s="74"/>
      <c r="PKH23" s="74"/>
      <c r="PKI23" s="85"/>
      <c r="PKJ23" s="74"/>
      <c r="PKK23" s="74"/>
      <c r="PKL23" s="85"/>
      <c r="PKM23" s="80"/>
      <c r="PKN23" s="80"/>
      <c r="PKO23" s="85"/>
      <c r="PKP23" s="77"/>
      <c r="PKQ23" s="74"/>
      <c r="PKR23" s="74"/>
      <c r="PKS23" s="85"/>
      <c r="PKT23" s="74"/>
      <c r="PKU23" s="74"/>
      <c r="PKV23" s="85"/>
      <c r="PKW23" s="74"/>
      <c r="PKX23" s="74"/>
      <c r="PKY23" s="85"/>
      <c r="PKZ23" s="74"/>
      <c r="PLA23" s="74"/>
      <c r="PLB23" s="85"/>
      <c r="PLC23" s="80"/>
      <c r="PLD23" s="80"/>
      <c r="PLE23" s="85"/>
      <c r="PLF23" s="77"/>
      <c r="PLG23" s="74"/>
      <c r="PLH23" s="74"/>
      <c r="PLI23" s="85"/>
      <c r="PLJ23" s="74"/>
      <c r="PLK23" s="74"/>
      <c r="PLL23" s="85"/>
      <c r="PLM23" s="74"/>
      <c r="PLN23" s="74"/>
      <c r="PLO23" s="85"/>
      <c r="PLP23" s="74"/>
      <c r="PLQ23" s="74"/>
      <c r="PLR23" s="85"/>
      <c r="PLS23" s="80"/>
      <c r="PLT23" s="80"/>
      <c r="PLU23" s="85"/>
      <c r="PLV23" s="77"/>
      <c r="PLW23" s="74"/>
      <c r="PLX23" s="74"/>
      <c r="PLY23" s="85"/>
      <c r="PLZ23" s="74"/>
      <c r="PMA23" s="74"/>
      <c r="PMB23" s="85"/>
      <c r="PMC23" s="74"/>
      <c r="PMD23" s="74"/>
      <c r="PME23" s="85"/>
      <c r="PMF23" s="74"/>
      <c r="PMG23" s="74"/>
      <c r="PMH23" s="85"/>
      <c r="PMI23" s="80"/>
      <c r="PMJ23" s="80"/>
      <c r="PMK23" s="85"/>
      <c r="PML23" s="77"/>
      <c r="PMM23" s="74"/>
      <c r="PMN23" s="74"/>
      <c r="PMO23" s="85"/>
      <c r="PMP23" s="74"/>
      <c r="PMQ23" s="74"/>
      <c r="PMR23" s="85"/>
      <c r="PMS23" s="74"/>
      <c r="PMT23" s="74"/>
      <c r="PMU23" s="85"/>
      <c r="PMV23" s="74"/>
      <c r="PMW23" s="74"/>
      <c r="PMX23" s="85"/>
      <c r="PMY23" s="80"/>
      <c r="PMZ23" s="80"/>
      <c r="PNA23" s="85"/>
      <c r="PNB23" s="77"/>
      <c r="PNC23" s="74"/>
      <c r="PND23" s="74"/>
      <c r="PNE23" s="85"/>
      <c r="PNF23" s="74"/>
      <c r="PNG23" s="74"/>
      <c r="PNH23" s="85"/>
      <c r="PNI23" s="74"/>
      <c r="PNJ23" s="74"/>
      <c r="PNK23" s="85"/>
      <c r="PNL23" s="74"/>
      <c r="PNM23" s="74"/>
      <c r="PNN23" s="85"/>
      <c r="PNO23" s="80"/>
      <c r="PNP23" s="80"/>
      <c r="PNQ23" s="85"/>
      <c r="PNR23" s="77"/>
      <c r="PNS23" s="74"/>
      <c r="PNT23" s="74"/>
      <c r="PNU23" s="85"/>
      <c r="PNV23" s="74"/>
      <c r="PNW23" s="74"/>
      <c r="PNX23" s="85"/>
      <c r="PNY23" s="74"/>
      <c r="PNZ23" s="74"/>
      <c r="POA23" s="85"/>
      <c r="POB23" s="74"/>
      <c r="POC23" s="74"/>
      <c r="POD23" s="85"/>
      <c r="POE23" s="80"/>
      <c r="POF23" s="80"/>
      <c r="POG23" s="85"/>
      <c r="POH23" s="77"/>
      <c r="POI23" s="74"/>
      <c r="POJ23" s="74"/>
      <c r="POK23" s="85"/>
      <c r="POL23" s="74"/>
      <c r="POM23" s="74"/>
      <c r="PON23" s="85"/>
      <c r="POO23" s="74"/>
      <c r="POP23" s="74"/>
      <c r="POQ23" s="85"/>
      <c r="POR23" s="74"/>
      <c r="POS23" s="74"/>
      <c r="POT23" s="85"/>
      <c r="POU23" s="80"/>
      <c r="POV23" s="80"/>
      <c r="POW23" s="85"/>
      <c r="POX23" s="77"/>
      <c r="POY23" s="74"/>
      <c r="POZ23" s="74"/>
      <c r="PPA23" s="85"/>
      <c r="PPB23" s="74"/>
      <c r="PPC23" s="74"/>
      <c r="PPD23" s="85"/>
      <c r="PPE23" s="74"/>
      <c r="PPF23" s="74"/>
      <c r="PPG23" s="85"/>
      <c r="PPH23" s="74"/>
      <c r="PPI23" s="74"/>
      <c r="PPJ23" s="85"/>
      <c r="PPK23" s="80"/>
      <c r="PPL23" s="80"/>
      <c r="PPM23" s="85"/>
      <c r="PPN23" s="77"/>
      <c r="PPO23" s="74"/>
      <c r="PPP23" s="74"/>
      <c r="PPQ23" s="85"/>
      <c r="PPR23" s="74"/>
      <c r="PPS23" s="74"/>
      <c r="PPT23" s="85"/>
      <c r="PPU23" s="74"/>
      <c r="PPV23" s="74"/>
      <c r="PPW23" s="85"/>
      <c r="PPX23" s="74"/>
      <c r="PPY23" s="74"/>
      <c r="PPZ23" s="85"/>
      <c r="PQA23" s="80"/>
      <c r="PQB23" s="80"/>
      <c r="PQC23" s="85"/>
      <c r="PQD23" s="77"/>
      <c r="PQE23" s="74"/>
      <c r="PQF23" s="74"/>
      <c r="PQG23" s="85"/>
      <c r="PQH23" s="74"/>
      <c r="PQI23" s="74"/>
      <c r="PQJ23" s="85"/>
      <c r="PQK23" s="74"/>
      <c r="PQL23" s="74"/>
      <c r="PQM23" s="85"/>
      <c r="PQN23" s="74"/>
      <c r="PQO23" s="74"/>
      <c r="PQP23" s="85"/>
      <c r="PQQ23" s="80"/>
      <c r="PQR23" s="80"/>
      <c r="PQS23" s="85"/>
      <c r="PQT23" s="77"/>
      <c r="PQU23" s="74"/>
      <c r="PQV23" s="74"/>
      <c r="PQW23" s="85"/>
      <c r="PQX23" s="74"/>
      <c r="PQY23" s="74"/>
      <c r="PQZ23" s="85"/>
      <c r="PRA23" s="74"/>
      <c r="PRB23" s="74"/>
      <c r="PRC23" s="85"/>
      <c r="PRD23" s="74"/>
      <c r="PRE23" s="74"/>
      <c r="PRF23" s="85"/>
      <c r="PRG23" s="80"/>
      <c r="PRH23" s="80"/>
      <c r="PRI23" s="85"/>
      <c r="PRJ23" s="77"/>
      <c r="PRK23" s="74"/>
      <c r="PRL23" s="74"/>
      <c r="PRM23" s="85"/>
      <c r="PRN23" s="74"/>
      <c r="PRO23" s="74"/>
      <c r="PRP23" s="85"/>
      <c r="PRQ23" s="74"/>
      <c r="PRR23" s="74"/>
      <c r="PRS23" s="85"/>
      <c r="PRT23" s="74"/>
      <c r="PRU23" s="74"/>
      <c r="PRV23" s="85"/>
      <c r="PRW23" s="80"/>
      <c r="PRX23" s="80"/>
      <c r="PRY23" s="85"/>
      <c r="PRZ23" s="77"/>
      <c r="PSA23" s="74"/>
      <c r="PSB23" s="74"/>
      <c r="PSC23" s="85"/>
      <c r="PSD23" s="74"/>
      <c r="PSE23" s="74"/>
      <c r="PSF23" s="85"/>
      <c r="PSG23" s="74"/>
      <c r="PSH23" s="74"/>
      <c r="PSI23" s="85"/>
      <c r="PSJ23" s="74"/>
      <c r="PSK23" s="74"/>
      <c r="PSL23" s="85"/>
      <c r="PSM23" s="80"/>
      <c r="PSN23" s="80"/>
      <c r="PSO23" s="85"/>
      <c r="PSP23" s="77"/>
      <c r="PSQ23" s="74"/>
      <c r="PSR23" s="74"/>
      <c r="PSS23" s="85"/>
      <c r="PST23" s="74"/>
      <c r="PSU23" s="74"/>
      <c r="PSV23" s="85"/>
      <c r="PSW23" s="74"/>
      <c r="PSX23" s="74"/>
      <c r="PSY23" s="85"/>
      <c r="PSZ23" s="74"/>
      <c r="PTA23" s="74"/>
      <c r="PTB23" s="85"/>
      <c r="PTC23" s="80"/>
      <c r="PTD23" s="80"/>
      <c r="PTE23" s="85"/>
      <c r="PTF23" s="77"/>
      <c r="PTG23" s="74"/>
      <c r="PTH23" s="74"/>
      <c r="PTI23" s="85"/>
      <c r="PTJ23" s="74"/>
      <c r="PTK23" s="74"/>
      <c r="PTL23" s="85"/>
      <c r="PTM23" s="74"/>
      <c r="PTN23" s="74"/>
      <c r="PTO23" s="85"/>
      <c r="PTP23" s="74"/>
      <c r="PTQ23" s="74"/>
      <c r="PTR23" s="85"/>
      <c r="PTS23" s="80"/>
      <c r="PTT23" s="80"/>
      <c r="PTU23" s="85"/>
      <c r="PTV23" s="77"/>
      <c r="PTW23" s="74"/>
      <c r="PTX23" s="74"/>
      <c r="PTY23" s="85"/>
      <c r="PTZ23" s="74"/>
      <c r="PUA23" s="74"/>
      <c r="PUB23" s="85"/>
      <c r="PUC23" s="74"/>
      <c r="PUD23" s="74"/>
      <c r="PUE23" s="85"/>
      <c r="PUF23" s="74"/>
      <c r="PUG23" s="74"/>
      <c r="PUH23" s="85"/>
      <c r="PUI23" s="80"/>
      <c r="PUJ23" s="80"/>
      <c r="PUK23" s="85"/>
      <c r="PUL23" s="77"/>
      <c r="PUM23" s="74"/>
      <c r="PUN23" s="74"/>
      <c r="PUO23" s="85"/>
      <c r="PUP23" s="74"/>
      <c r="PUQ23" s="74"/>
      <c r="PUR23" s="85"/>
      <c r="PUS23" s="74"/>
      <c r="PUT23" s="74"/>
      <c r="PUU23" s="85"/>
      <c r="PUV23" s="74"/>
      <c r="PUW23" s="74"/>
      <c r="PUX23" s="85"/>
      <c r="PUY23" s="80"/>
      <c r="PUZ23" s="80"/>
      <c r="PVA23" s="85"/>
      <c r="PVB23" s="77"/>
      <c r="PVC23" s="74"/>
      <c r="PVD23" s="74"/>
      <c r="PVE23" s="85"/>
      <c r="PVF23" s="74"/>
      <c r="PVG23" s="74"/>
      <c r="PVH23" s="85"/>
      <c r="PVI23" s="74"/>
      <c r="PVJ23" s="74"/>
      <c r="PVK23" s="85"/>
      <c r="PVL23" s="74"/>
      <c r="PVM23" s="74"/>
      <c r="PVN23" s="85"/>
      <c r="PVO23" s="80"/>
      <c r="PVP23" s="80"/>
      <c r="PVQ23" s="85"/>
      <c r="PVR23" s="77"/>
      <c r="PVS23" s="74"/>
      <c r="PVT23" s="74"/>
      <c r="PVU23" s="85"/>
      <c r="PVV23" s="74"/>
      <c r="PVW23" s="74"/>
      <c r="PVX23" s="85"/>
      <c r="PVY23" s="74"/>
      <c r="PVZ23" s="74"/>
      <c r="PWA23" s="85"/>
      <c r="PWB23" s="74"/>
      <c r="PWC23" s="74"/>
      <c r="PWD23" s="85"/>
      <c r="PWE23" s="80"/>
      <c r="PWF23" s="80"/>
      <c r="PWG23" s="85"/>
      <c r="PWH23" s="77"/>
      <c r="PWI23" s="74"/>
      <c r="PWJ23" s="74"/>
      <c r="PWK23" s="85"/>
      <c r="PWL23" s="74"/>
      <c r="PWM23" s="74"/>
      <c r="PWN23" s="85"/>
      <c r="PWO23" s="74"/>
      <c r="PWP23" s="74"/>
      <c r="PWQ23" s="85"/>
      <c r="PWR23" s="74"/>
      <c r="PWS23" s="74"/>
      <c r="PWT23" s="85"/>
      <c r="PWU23" s="80"/>
      <c r="PWV23" s="80"/>
      <c r="PWW23" s="85"/>
      <c r="PWX23" s="77"/>
      <c r="PWY23" s="74"/>
      <c r="PWZ23" s="74"/>
      <c r="PXA23" s="85"/>
      <c r="PXB23" s="74"/>
      <c r="PXC23" s="74"/>
      <c r="PXD23" s="85"/>
      <c r="PXE23" s="74"/>
      <c r="PXF23" s="74"/>
      <c r="PXG23" s="85"/>
      <c r="PXH23" s="74"/>
      <c r="PXI23" s="74"/>
      <c r="PXJ23" s="85"/>
      <c r="PXK23" s="80"/>
      <c r="PXL23" s="80"/>
      <c r="PXM23" s="85"/>
      <c r="PXN23" s="77"/>
      <c r="PXO23" s="74"/>
      <c r="PXP23" s="74"/>
      <c r="PXQ23" s="85"/>
      <c r="PXR23" s="74"/>
      <c r="PXS23" s="74"/>
      <c r="PXT23" s="85"/>
      <c r="PXU23" s="74"/>
      <c r="PXV23" s="74"/>
      <c r="PXW23" s="85"/>
      <c r="PXX23" s="74"/>
      <c r="PXY23" s="74"/>
      <c r="PXZ23" s="85"/>
      <c r="PYA23" s="80"/>
      <c r="PYB23" s="80"/>
      <c r="PYC23" s="85"/>
      <c r="PYD23" s="77"/>
      <c r="PYE23" s="74"/>
      <c r="PYF23" s="74"/>
      <c r="PYG23" s="85"/>
      <c r="PYH23" s="74"/>
      <c r="PYI23" s="74"/>
      <c r="PYJ23" s="85"/>
      <c r="PYK23" s="74"/>
      <c r="PYL23" s="74"/>
      <c r="PYM23" s="85"/>
      <c r="PYN23" s="74"/>
      <c r="PYO23" s="74"/>
      <c r="PYP23" s="85"/>
      <c r="PYQ23" s="80"/>
      <c r="PYR23" s="80"/>
      <c r="PYS23" s="85"/>
      <c r="PYT23" s="77"/>
      <c r="PYU23" s="74"/>
      <c r="PYV23" s="74"/>
      <c r="PYW23" s="85"/>
      <c r="PYX23" s="74"/>
      <c r="PYY23" s="74"/>
      <c r="PYZ23" s="85"/>
      <c r="PZA23" s="74"/>
      <c r="PZB23" s="74"/>
      <c r="PZC23" s="85"/>
      <c r="PZD23" s="74"/>
      <c r="PZE23" s="74"/>
      <c r="PZF23" s="85"/>
      <c r="PZG23" s="80"/>
      <c r="PZH23" s="80"/>
      <c r="PZI23" s="85"/>
      <c r="PZJ23" s="77"/>
      <c r="PZK23" s="74"/>
      <c r="PZL23" s="74"/>
      <c r="PZM23" s="85"/>
      <c r="PZN23" s="74"/>
      <c r="PZO23" s="74"/>
      <c r="PZP23" s="85"/>
      <c r="PZQ23" s="74"/>
      <c r="PZR23" s="74"/>
      <c r="PZS23" s="85"/>
      <c r="PZT23" s="74"/>
      <c r="PZU23" s="74"/>
      <c r="PZV23" s="85"/>
      <c r="PZW23" s="80"/>
      <c r="PZX23" s="80"/>
      <c r="PZY23" s="85"/>
      <c r="PZZ23" s="77"/>
      <c r="QAA23" s="74"/>
      <c r="QAB23" s="74"/>
      <c r="QAC23" s="85"/>
      <c r="QAD23" s="74"/>
      <c r="QAE23" s="74"/>
      <c r="QAF23" s="85"/>
      <c r="QAG23" s="74"/>
      <c r="QAH23" s="74"/>
      <c r="QAI23" s="85"/>
      <c r="QAJ23" s="74"/>
      <c r="QAK23" s="74"/>
      <c r="QAL23" s="85"/>
      <c r="QAM23" s="80"/>
      <c r="QAN23" s="80"/>
      <c r="QAO23" s="85"/>
      <c r="QAP23" s="77"/>
      <c r="QAQ23" s="74"/>
      <c r="QAR23" s="74"/>
      <c r="QAS23" s="85"/>
      <c r="QAT23" s="74"/>
      <c r="QAU23" s="74"/>
      <c r="QAV23" s="85"/>
      <c r="QAW23" s="74"/>
      <c r="QAX23" s="74"/>
      <c r="QAY23" s="85"/>
      <c r="QAZ23" s="74"/>
      <c r="QBA23" s="74"/>
      <c r="QBB23" s="85"/>
      <c r="QBC23" s="80"/>
      <c r="QBD23" s="80"/>
      <c r="QBE23" s="85"/>
      <c r="QBF23" s="77"/>
      <c r="QBG23" s="74"/>
      <c r="QBH23" s="74"/>
      <c r="QBI23" s="85"/>
      <c r="QBJ23" s="74"/>
      <c r="QBK23" s="74"/>
      <c r="QBL23" s="85"/>
      <c r="QBM23" s="74"/>
      <c r="QBN23" s="74"/>
      <c r="QBO23" s="85"/>
      <c r="QBP23" s="74"/>
      <c r="QBQ23" s="74"/>
      <c r="QBR23" s="85"/>
      <c r="QBS23" s="80"/>
      <c r="QBT23" s="80"/>
      <c r="QBU23" s="85"/>
      <c r="QBV23" s="77"/>
      <c r="QBW23" s="74"/>
      <c r="QBX23" s="74"/>
      <c r="QBY23" s="85"/>
      <c r="QBZ23" s="74"/>
      <c r="QCA23" s="74"/>
      <c r="QCB23" s="85"/>
      <c r="QCC23" s="74"/>
      <c r="QCD23" s="74"/>
      <c r="QCE23" s="85"/>
      <c r="QCF23" s="74"/>
      <c r="QCG23" s="74"/>
      <c r="QCH23" s="85"/>
      <c r="QCI23" s="80"/>
      <c r="QCJ23" s="80"/>
      <c r="QCK23" s="85"/>
      <c r="QCL23" s="77"/>
      <c r="QCM23" s="74"/>
      <c r="QCN23" s="74"/>
      <c r="QCO23" s="85"/>
      <c r="QCP23" s="74"/>
      <c r="QCQ23" s="74"/>
      <c r="QCR23" s="85"/>
      <c r="QCS23" s="74"/>
      <c r="QCT23" s="74"/>
      <c r="QCU23" s="85"/>
      <c r="QCV23" s="74"/>
      <c r="QCW23" s="74"/>
      <c r="QCX23" s="85"/>
      <c r="QCY23" s="80"/>
      <c r="QCZ23" s="80"/>
      <c r="QDA23" s="85"/>
      <c r="QDB23" s="77"/>
      <c r="QDC23" s="74"/>
      <c r="QDD23" s="74"/>
      <c r="QDE23" s="85"/>
      <c r="QDF23" s="74"/>
      <c r="QDG23" s="74"/>
      <c r="QDH23" s="85"/>
      <c r="QDI23" s="74"/>
      <c r="QDJ23" s="74"/>
      <c r="QDK23" s="85"/>
      <c r="QDL23" s="74"/>
      <c r="QDM23" s="74"/>
      <c r="QDN23" s="85"/>
      <c r="QDO23" s="80"/>
      <c r="QDP23" s="80"/>
      <c r="QDQ23" s="85"/>
      <c r="QDR23" s="77"/>
      <c r="QDS23" s="74"/>
      <c r="QDT23" s="74"/>
      <c r="QDU23" s="85"/>
      <c r="QDV23" s="74"/>
      <c r="QDW23" s="74"/>
      <c r="QDX23" s="85"/>
      <c r="QDY23" s="74"/>
      <c r="QDZ23" s="74"/>
      <c r="QEA23" s="85"/>
      <c r="QEB23" s="74"/>
      <c r="QEC23" s="74"/>
      <c r="QED23" s="85"/>
      <c r="QEE23" s="80"/>
      <c r="QEF23" s="80"/>
      <c r="QEG23" s="85"/>
      <c r="QEH23" s="77"/>
      <c r="QEI23" s="74"/>
      <c r="QEJ23" s="74"/>
      <c r="QEK23" s="85"/>
      <c r="QEL23" s="74"/>
      <c r="QEM23" s="74"/>
      <c r="QEN23" s="85"/>
      <c r="QEO23" s="74"/>
      <c r="QEP23" s="74"/>
      <c r="QEQ23" s="85"/>
      <c r="QER23" s="74"/>
      <c r="QES23" s="74"/>
      <c r="QET23" s="85"/>
      <c r="QEU23" s="80"/>
      <c r="QEV23" s="80"/>
      <c r="QEW23" s="85"/>
      <c r="QEX23" s="77"/>
      <c r="QEY23" s="74"/>
      <c r="QEZ23" s="74"/>
      <c r="QFA23" s="85"/>
      <c r="QFB23" s="74"/>
      <c r="QFC23" s="74"/>
      <c r="QFD23" s="85"/>
      <c r="QFE23" s="74"/>
      <c r="QFF23" s="74"/>
      <c r="QFG23" s="85"/>
      <c r="QFH23" s="74"/>
      <c r="QFI23" s="74"/>
      <c r="QFJ23" s="85"/>
      <c r="QFK23" s="80"/>
      <c r="QFL23" s="80"/>
      <c r="QFM23" s="85"/>
      <c r="QFN23" s="77"/>
      <c r="QFO23" s="74"/>
      <c r="QFP23" s="74"/>
      <c r="QFQ23" s="85"/>
      <c r="QFR23" s="74"/>
      <c r="QFS23" s="74"/>
      <c r="QFT23" s="85"/>
      <c r="QFU23" s="74"/>
      <c r="QFV23" s="74"/>
      <c r="QFW23" s="85"/>
      <c r="QFX23" s="74"/>
      <c r="QFY23" s="74"/>
      <c r="QFZ23" s="85"/>
      <c r="QGA23" s="80"/>
      <c r="QGB23" s="80"/>
      <c r="QGC23" s="85"/>
      <c r="QGD23" s="77"/>
      <c r="QGE23" s="74"/>
      <c r="QGF23" s="74"/>
      <c r="QGG23" s="85"/>
      <c r="QGH23" s="74"/>
      <c r="QGI23" s="74"/>
      <c r="QGJ23" s="85"/>
      <c r="QGK23" s="74"/>
      <c r="QGL23" s="74"/>
      <c r="QGM23" s="85"/>
      <c r="QGN23" s="74"/>
      <c r="QGO23" s="74"/>
      <c r="QGP23" s="85"/>
      <c r="QGQ23" s="80"/>
      <c r="QGR23" s="80"/>
      <c r="QGS23" s="85"/>
      <c r="QGT23" s="77"/>
      <c r="QGU23" s="74"/>
      <c r="QGV23" s="74"/>
      <c r="QGW23" s="85"/>
      <c r="QGX23" s="74"/>
      <c r="QGY23" s="74"/>
      <c r="QGZ23" s="85"/>
      <c r="QHA23" s="74"/>
      <c r="QHB23" s="74"/>
      <c r="QHC23" s="85"/>
      <c r="QHD23" s="74"/>
      <c r="QHE23" s="74"/>
      <c r="QHF23" s="85"/>
      <c r="QHG23" s="80"/>
      <c r="QHH23" s="80"/>
      <c r="QHI23" s="85"/>
      <c r="QHJ23" s="77"/>
      <c r="QHK23" s="74"/>
      <c r="QHL23" s="74"/>
      <c r="QHM23" s="85"/>
      <c r="QHN23" s="74"/>
      <c r="QHO23" s="74"/>
      <c r="QHP23" s="85"/>
      <c r="QHQ23" s="74"/>
      <c r="QHR23" s="74"/>
      <c r="QHS23" s="85"/>
      <c r="QHT23" s="74"/>
      <c r="QHU23" s="74"/>
      <c r="QHV23" s="85"/>
      <c r="QHW23" s="80"/>
      <c r="QHX23" s="80"/>
      <c r="QHY23" s="85"/>
      <c r="QHZ23" s="77"/>
      <c r="QIA23" s="74"/>
      <c r="QIB23" s="74"/>
      <c r="QIC23" s="85"/>
      <c r="QID23" s="74"/>
      <c r="QIE23" s="74"/>
      <c r="QIF23" s="85"/>
      <c r="QIG23" s="74"/>
      <c r="QIH23" s="74"/>
      <c r="QII23" s="85"/>
      <c r="QIJ23" s="74"/>
      <c r="QIK23" s="74"/>
      <c r="QIL23" s="85"/>
      <c r="QIM23" s="80"/>
      <c r="QIN23" s="80"/>
      <c r="QIO23" s="85"/>
      <c r="QIP23" s="77"/>
      <c r="QIQ23" s="74"/>
      <c r="QIR23" s="74"/>
      <c r="QIS23" s="85"/>
      <c r="QIT23" s="74"/>
      <c r="QIU23" s="74"/>
      <c r="QIV23" s="85"/>
      <c r="QIW23" s="74"/>
      <c r="QIX23" s="74"/>
      <c r="QIY23" s="85"/>
      <c r="QIZ23" s="74"/>
      <c r="QJA23" s="74"/>
      <c r="QJB23" s="85"/>
      <c r="QJC23" s="80"/>
      <c r="QJD23" s="80"/>
      <c r="QJE23" s="85"/>
      <c r="QJF23" s="77"/>
      <c r="QJG23" s="74"/>
      <c r="QJH23" s="74"/>
      <c r="QJI23" s="85"/>
      <c r="QJJ23" s="74"/>
      <c r="QJK23" s="74"/>
      <c r="QJL23" s="85"/>
      <c r="QJM23" s="74"/>
      <c r="QJN23" s="74"/>
      <c r="QJO23" s="85"/>
      <c r="QJP23" s="74"/>
      <c r="QJQ23" s="74"/>
      <c r="QJR23" s="85"/>
      <c r="QJS23" s="80"/>
      <c r="QJT23" s="80"/>
      <c r="QJU23" s="85"/>
      <c r="QJV23" s="77"/>
      <c r="QJW23" s="74"/>
      <c r="QJX23" s="74"/>
      <c r="QJY23" s="85"/>
      <c r="QJZ23" s="74"/>
      <c r="QKA23" s="74"/>
      <c r="QKB23" s="85"/>
      <c r="QKC23" s="74"/>
      <c r="QKD23" s="74"/>
      <c r="QKE23" s="85"/>
      <c r="QKF23" s="74"/>
      <c r="QKG23" s="74"/>
      <c r="QKH23" s="85"/>
      <c r="QKI23" s="80"/>
      <c r="QKJ23" s="80"/>
      <c r="QKK23" s="85"/>
      <c r="QKL23" s="77"/>
      <c r="QKM23" s="74"/>
      <c r="QKN23" s="74"/>
      <c r="QKO23" s="85"/>
      <c r="QKP23" s="74"/>
      <c r="QKQ23" s="74"/>
      <c r="QKR23" s="85"/>
      <c r="QKS23" s="74"/>
      <c r="QKT23" s="74"/>
      <c r="QKU23" s="85"/>
      <c r="QKV23" s="74"/>
      <c r="QKW23" s="74"/>
      <c r="QKX23" s="85"/>
      <c r="QKY23" s="80"/>
      <c r="QKZ23" s="80"/>
      <c r="QLA23" s="85"/>
      <c r="QLB23" s="77"/>
      <c r="QLC23" s="74"/>
      <c r="QLD23" s="74"/>
      <c r="QLE23" s="85"/>
      <c r="QLF23" s="74"/>
      <c r="QLG23" s="74"/>
      <c r="QLH23" s="85"/>
      <c r="QLI23" s="74"/>
      <c r="QLJ23" s="74"/>
      <c r="QLK23" s="85"/>
      <c r="QLL23" s="74"/>
      <c r="QLM23" s="74"/>
      <c r="QLN23" s="85"/>
      <c r="QLO23" s="80"/>
      <c r="QLP23" s="80"/>
      <c r="QLQ23" s="85"/>
      <c r="QLR23" s="77"/>
      <c r="QLS23" s="74"/>
      <c r="QLT23" s="74"/>
      <c r="QLU23" s="85"/>
      <c r="QLV23" s="74"/>
      <c r="QLW23" s="74"/>
      <c r="QLX23" s="85"/>
      <c r="QLY23" s="74"/>
      <c r="QLZ23" s="74"/>
      <c r="QMA23" s="85"/>
      <c r="QMB23" s="74"/>
      <c r="QMC23" s="74"/>
      <c r="QMD23" s="85"/>
      <c r="QME23" s="80"/>
      <c r="QMF23" s="80"/>
      <c r="QMG23" s="85"/>
      <c r="QMH23" s="77"/>
      <c r="QMI23" s="74"/>
      <c r="QMJ23" s="74"/>
      <c r="QMK23" s="85"/>
      <c r="QML23" s="74"/>
      <c r="QMM23" s="74"/>
      <c r="QMN23" s="85"/>
      <c r="QMO23" s="74"/>
      <c r="QMP23" s="74"/>
      <c r="QMQ23" s="85"/>
      <c r="QMR23" s="74"/>
      <c r="QMS23" s="74"/>
      <c r="QMT23" s="85"/>
      <c r="QMU23" s="80"/>
      <c r="QMV23" s="80"/>
      <c r="QMW23" s="85"/>
      <c r="QMX23" s="77"/>
      <c r="QMY23" s="74"/>
      <c r="QMZ23" s="74"/>
      <c r="QNA23" s="85"/>
      <c r="QNB23" s="74"/>
      <c r="QNC23" s="74"/>
      <c r="QND23" s="85"/>
      <c r="QNE23" s="74"/>
      <c r="QNF23" s="74"/>
      <c r="QNG23" s="85"/>
      <c r="QNH23" s="74"/>
      <c r="QNI23" s="74"/>
      <c r="QNJ23" s="85"/>
      <c r="QNK23" s="80"/>
      <c r="QNL23" s="80"/>
      <c r="QNM23" s="85"/>
      <c r="QNN23" s="77"/>
      <c r="QNO23" s="74"/>
      <c r="QNP23" s="74"/>
      <c r="QNQ23" s="85"/>
      <c r="QNR23" s="74"/>
      <c r="QNS23" s="74"/>
      <c r="QNT23" s="85"/>
      <c r="QNU23" s="74"/>
      <c r="QNV23" s="74"/>
      <c r="QNW23" s="85"/>
      <c r="QNX23" s="74"/>
      <c r="QNY23" s="74"/>
      <c r="QNZ23" s="85"/>
      <c r="QOA23" s="80"/>
      <c r="QOB23" s="80"/>
      <c r="QOC23" s="85"/>
      <c r="QOD23" s="77"/>
      <c r="QOE23" s="74"/>
      <c r="QOF23" s="74"/>
      <c r="QOG23" s="85"/>
      <c r="QOH23" s="74"/>
      <c r="QOI23" s="74"/>
      <c r="QOJ23" s="85"/>
      <c r="QOK23" s="74"/>
      <c r="QOL23" s="74"/>
      <c r="QOM23" s="85"/>
      <c r="QON23" s="74"/>
      <c r="QOO23" s="74"/>
      <c r="QOP23" s="85"/>
      <c r="QOQ23" s="80"/>
      <c r="QOR23" s="80"/>
      <c r="QOS23" s="85"/>
      <c r="QOT23" s="77"/>
      <c r="QOU23" s="74"/>
      <c r="QOV23" s="74"/>
      <c r="QOW23" s="85"/>
      <c r="QOX23" s="74"/>
      <c r="QOY23" s="74"/>
      <c r="QOZ23" s="85"/>
      <c r="QPA23" s="74"/>
      <c r="QPB23" s="74"/>
      <c r="QPC23" s="85"/>
      <c r="QPD23" s="74"/>
      <c r="QPE23" s="74"/>
      <c r="QPF23" s="85"/>
      <c r="QPG23" s="80"/>
      <c r="QPH23" s="80"/>
      <c r="QPI23" s="85"/>
      <c r="QPJ23" s="77"/>
      <c r="QPK23" s="74"/>
      <c r="QPL23" s="74"/>
      <c r="QPM23" s="85"/>
      <c r="QPN23" s="74"/>
      <c r="QPO23" s="74"/>
      <c r="QPP23" s="85"/>
      <c r="QPQ23" s="74"/>
      <c r="QPR23" s="74"/>
      <c r="QPS23" s="85"/>
      <c r="QPT23" s="74"/>
      <c r="QPU23" s="74"/>
      <c r="QPV23" s="85"/>
      <c r="QPW23" s="80"/>
      <c r="QPX23" s="80"/>
      <c r="QPY23" s="85"/>
      <c r="QPZ23" s="77"/>
      <c r="QQA23" s="74"/>
      <c r="QQB23" s="74"/>
      <c r="QQC23" s="85"/>
      <c r="QQD23" s="74"/>
      <c r="QQE23" s="74"/>
      <c r="QQF23" s="85"/>
      <c r="QQG23" s="74"/>
      <c r="QQH23" s="74"/>
      <c r="QQI23" s="85"/>
      <c r="QQJ23" s="74"/>
      <c r="QQK23" s="74"/>
      <c r="QQL23" s="85"/>
      <c r="QQM23" s="80"/>
      <c r="QQN23" s="80"/>
      <c r="QQO23" s="85"/>
      <c r="QQP23" s="77"/>
      <c r="QQQ23" s="74"/>
      <c r="QQR23" s="74"/>
      <c r="QQS23" s="85"/>
      <c r="QQT23" s="74"/>
      <c r="QQU23" s="74"/>
      <c r="QQV23" s="85"/>
      <c r="QQW23" s="74"/>
      <c r="QQX23" s="74"/>
      <c r="QQY23" s="85"/>
      <c r="QQZ23" s="74"/>
      <c r="QRA23" s="74"/>
      <c r="QRB23" s="85"/>
      <c r="QRC23" s="80"/>
      <c r="QRD23" s="80"/>
      <c r="QRE23" s="85"/>
      <c r="QRF23" s="77"/>
      <c r="QRG23" s="74"/>
      <c r="QRH23" s="74"/>
      <c r="QRI23" s="85"/>
      <c r="QRJ23" s="74"/>
      <c r="QRK23" s="74"/>
      <c r="QRL23" s="85"/>
      <c r="QRM23" s="74"/>
      <c r="QRN23" s="74"/>
      <c r="QRO23" s="85"/>
      <c r="QRP23" s="74"/>
      <c r="QRQ23" s="74"/>
      <c r="QRR23" s="85"/>
      <c r="QRS23" s="80"/>
      <c r="QRT23" s="80"/>
      <c r="QRU23" s="85"/>
      <c r="QRV23" s="77"/>
      <c r="QRW23" s="74"/>
      <c r="QRX23" s="74"/>
      <c r="QRY23" s="85"/>
      <c r="QRZ23" s="74"/>
      <c r="QSA23" s="74"/>
      <c r="QSB23" s="85"/>
      <c r="QSC23" s="74"/>
      <c r="QSD23" s="74"/>
      <c r="QSE23" s="85"/>
      <c r="QSF23" s="74"/>
      <c r="QSG23" s="74"/>
      <c r="QSH23" s="85"/>
      <c r="QSI23" s="80"/>
      <c r="QSJ23" s="80"/>
      <c r="QSK23" s="85"/>
      <c r="QSL23" s="77"/>
      <c r="QSM23" s="74"/>
      <c r="QSN23" s="74"/>
      <c r="QSO23" s="85"/>
      <c r="QSP23" s="74"/>
      <c r="QSQ23" s="74"/>
      <c r="QSR23" s="85"/>
      <c r="QSS23" s="74"/>
      <c r="QST23" s="74"/>
      <c r="QSU23" s="85"/>
      <c r="QSV23" s="74"/>
      <c r="QSW23" s="74"/>
      <c r="QSX23" s="85"/>
      <c r="QSY23" s="80"/>
      <c r="QSZ23" s="80"/>
      <c r="QTA23" s="85"/>
      <c r="QTB23" s="77"/>
      <c r="QTC23" s="74"/>
      <c r="QTD23" s="74"/>
      <c r="QTE23" s="85"/>
      <c r="QTF23" s="74"/>
      <c r="QTG23" s="74"/>
      <c r="QTH23" s="85"/>
      <c r="QTI23" s="74"/>
      <c r="QTJ23" s="74"/>
      <c r="QTK23" s="85"/>
      <c r="QTL23" s="74"/>
      <c r="QTM23" s="74"/>
      <c r="QTN23" s="85"/>
      <c r="QTO23" s="80"/>
      <c r="QTP23" s="80"/>
      <c r="QTQ23" s="85"/>
      <c r="QTR23" s="77"/>
      <c r="QTS23" s="74"/>
      <c r="QTT23" s="74"/>
      <c r="QTU23" s="85"/>
      <c r="QTV23" s="74"/>
      <c r="QTW23" s="74"/>
      <c r="QTX23" s="85"/>
      <c r="QTY23" s="74"/>
      <c r="QTZ23" s="74"/>
      <c r="QUA23" s="85"/>
      <c r="QUB23" s="74"/>
      <c r="QUC23" s="74"/>
      <c r="QUD23" s="85"/>
      <c r="QUE23" s="80"/>
      <c r="QUF23" s="80"/>
      <c r="QUG23" s="85"/>
      <c r="QUH23" s="77"/>
      <c r="QUI23" s="74"/>
      <c r="QUJ23" s="74"/>
      <c r="QUK23" s="85"/>
      <c r="QUL23" s="74"/>
      <c r="QUM23" s="74"/>
      <c r="QUN23" s="85"/>
      <c r="QUO23" s="74"/>
      <c r="QUP23" s="74"/>
      <c r="QUQ23" s="85"/>
      <c r="QUR23" s="74"/>
      <c r="QUS23" s="74"/>
      <c r="QUT23" s="85"/>
      <c r="QUU23" s="80"/>
      <c r="QUV23" s="80"/>
      <c r="QUW23" s="85"/>
      <c r="QUX23" s="77"/>
      <c r="QUY23" s="74"/>
      <c r="QUZ23" s="74"/>
      <c r="QVA23" s="85"/>
      <c r="QVB23" s="74"/>
      <c r="QVC23" s="74"/>
      <c r="QVD23" s="85"/>
      <c r="QVE23" s="74"/>
      <c r="QVF23" s="74"/>
      <c r="QVG23" s="85"/>
      <c r="QVH23" s="74"/>
      <c r="QVI23" s="74"/>
      <c r="QVJ23" s="85"/>
      <c r="QVK23" s="80"/>
      <c r="QVL23" s="80"/>
      <c r="QVM23" s="85"/>
      <c r="QVN23" s="77"/>
      <c r="QVO23" s="74"/>
      <c r="QVP23" s="74"/>
      <c r="QVQ23" s="85"/>
      <c r="QVR23" s="74"/>
      <c r="QVS23" s="74"/>
      <c r="QVT23" s="85"/>
      <c r="QVU23" s="74"/>
      <c r="QVV23" s="74"/>
      <c r="QVW23" s="85"/>
      <c r="QVX23" s="74"/>
      <c r="QVY23" s="74"/>
      <c r="QVZ23" s="85"/>
      <c r="QWA23" s="80"/>
      <c r="QWB23" s="80"/>
      <c r="QWC23" s="85"/>
      <c r="QWD23" s="77"/>
      <c r="QWE23" s="74"/>
      <c r="QWF23" s="74"/>
      <c r="QWG23" s="85"/>
      <c r="QWH23" s="74"/>
      <c r="QWI23" s="74"/>
      <c r="QWJ23" s="85"/>
      <c r="QWK23" s="74"/>
      <c r="QWL23" s="74"/>
      <c r="QWM23" s="85"/>
      <c r="QWN23" s="74"/>
      <c r="QWO23" s="74"/>
      <c r="QWP23" s="85"/>
      <c r="QWQ23" s="80"/>
      <c r="QWR23" s="80"/>
      <c r="QWS23" s="85"/>
      <c r="QWT23" s="77"/>
      <c r="QWU23" s="74"/>
      <c r="QWV23" s="74"/>
      <c r="QWW23" s="85"/>
      <c r="QWX23" s="74"/>
      <c r="QWY23" s="74"/>
      <c r="QWZ23" s="85"/>
      <c r="QXA23" s="74"/>
      <c r="QXB23" s="74"/>
      <c r="QXC23" s="85"/>
      <c r="QXD23" s="74"/>
      <c r="QXE23" s="74"/>
      <c r="QXF23" s="85"/>
      <c r="QXG23" s="80"/>
      <c r="QXH23" s="80"/>
      <c r="QXI23" s="85"/>
      <c r="QXJ23" s="77"/>
      <c r="QXK23" s="74"/>
      <c r="QXL23" s="74"/>
      <c r="QXM23" s="85"/>
      <c r="QXN23" s="74"/>
      <c r="QXO23" s="74"/>
      <c r="QXP23" s="85"/>
      <c r="QXQ23" s="74"/>
      <c r="QXR23" s="74"/>
      <c r="QXS23" s="85"/>
      <c r="QXT23" s="74"/>
      <c r="QXU23" s="74"/>
      <c r="QXV23" s="85"/>
      <c r="QXW23" s="80"/>
      <c r="QXX23" s="80"/>
      <c r="QXY23" s="85"/>
      <c r="QXZ23" s="77"/>
      <c r="QYA23" s="74"/>
      <c r="QYB23" s="74"/>
      <c r="QYC23" s="85"/>
      <c r="QYD23" s="74"/>
      <c r="QYE23" s="74"/>
      <c r="QYF23" s="85"/>
      <c r="QYG23" s="74"/>
      <c r="QYH23" s="74"/>
      <c r="QYI23" s="85"/>
      <c r="QYJ23" s="74"/>
      <c r="QYK23" s="74"/>
      <c r="QYL23" s="85"/>
      <c r="QYM23" s="80"/>
      <c r="QYN23" s="80"/>
      <c r="QYO23" s="85"/>
      <c r="QYP23" s="77"/>
      <c r="QYQ23" s="74"/>
      <c r="QYR23" s="74"/>
      <c r="QYS23" s="85"/>
      <c r="QYT23" s="74"/>
      <c r="QYU23" s="74"/>
      <c r="QYV23" s="85"/>
      <c r="QYW23" s="74"/>
      <c r="QYX23" s="74"/>
      <c r="QYY23" s="85"/>
      <c r="QYZ23" s="74"/>
      <c r="QZA23" s="74"/>
      <c r="QZB23" s="85"/>
      <c r="QZC23" s="80"/>
      <c r="QZD23" s="80"/>
      <c r="QZE23" s="85"/>
      <c r="QZF23" s="77"/>
      <c r="QZG23" s="74"/>
      <c r="QZH23" s="74"/>
      <c r="QZI23" s="85"/>
      <c r="QZJ23" s="74"/>
      <c r="QZK23" s="74"/>
      <c r="QZL23" s="85"/>
      <c r="QZM23" s="74"/>
      <c r="QZN23" s="74"/>
      <c r="QZO23" s="85"/>
      <c r="QZP23" s="74"/>
      <c r="QZQ23" s="74"/>
      <c r="QZR23" s="85"/>
      <c r="QZS23" s="80"/>
      <c r="QZT23" s="80"/>
      <c r="QZU23" s="85"/>
      <c r="QZV23" s="77"/>
      <c r="QZW23" s="74"/>
      <c r="QZX23" s="74"/>
      <c r="QZY23" s="85"/>
      <c r="QZZ23" s="74"/>
      <c r="RAA23" s="74"/>
      <c r="RAB23" s="85"/>
      <c r="RAC23" s="74"/>
      <c r="RAD23" s="74"/>
      <c r="RAE23" s="85"/>
      <c r="RAF23" s="74"/>
      <c r="RAG23" s="74"/>
      <c r="RAH23" s="85"/>
      <c r="RAI23" s="80"/>
      <c r="RAJ23" s="80"/>
      <c r="RAK23" s="85"/>
      <c r="RAL23" s="77"/>
      <c r="RAM23" s="74"/>
      <c r="RAN23" s="74"/>
      <c r="RAO23" s="85"/>
      <c r="RAP23" s="74"/>
      <c r="RAQ23" s="74"/>
      <c r="RAR23" s="85"/>
      <c r="RAS23" s="74"/>
      <c r="RAT23" s="74"/>
      <c r="RAU23" s="85"/>
      <c r="RAV23" s="74"/>
      <c r="RAW23" s="74"/>
      <c r="RAX23" s="85"/>
      <c r="RAY23" s="80"/>
      <c r="RAZ23" s="80"/>
      <c r="RBA23" s="85"/>
      <c r="RBB23" s="77"/>
      <c r="RBC23" s="74"/>
      <c r="RBD23" s="74"/>
      <c r="RBE23" s="85"/>
      <c r="RBF23" s="74"/>
      <c r="RBG23" s="74"/>
      <c r="RBH23" s="85"/>
      <c r="RBI23" s="74"/>
      <c r="RBJ23" s="74"/>
      <c r="RBK23" s="85"/>
      <c r="RBL23" s="74"/>
      <c r="RBM23" s="74"/>
      <c r="RBN23" s="85"/>
      <c r="RBO23" s="80"/>
      <c r="RBP23" s="80"/>
      <c r="RBQ23" s="85"/>
      <c r="RBR23" s="77"/>
      <c r="RBS23" s="74"/>
      <c r="RBT23" s="74"/>
      <c r="RBU23" s="85"/>
      <c r="RBV23" s="74"/>
      <c r="RBW23" s="74"/>
      <c r="RBX23" s="85"/>
      <c r="RBY23" s="74"/>
      <c r="RBZ23" s="74"/>
      <c r="RCA23" s="85"/>
      <c r="RCB23" s="74"/>
      <c r="RCC23" s="74"/>
      <c r="RCD23" s="85"/>
      <c r="RCE23" s="80"/>
      <c r="RCF23" s="80"/>
      <c r="RCG23" s="85"/>
      <c r="RCH23" s="77"/>
      <c r="RCI23" s="74"/>
      <c r="RCJ23" s="74"/>
      <c r="RCK23" s="85"/>
      <c r="RCL23" s="74"/>
      <c r="RCM23" s="74"/>
      <c r="RCN23" s="85"/>
      <c r="RCO23" s="74"/>
      <c r="RCP23" s="74"/>
      <c r="RCQ23" s="85"/>
      <c r="RCR23" s="74"/>
      <c r="RCS23" s="74"/>
      <c r="RCT23" s="85"/>
      <c r="RCU23" s="80"/>
      <c r="RCV23" s="80"/>
      <c r="RCW23" s="85"/>
      <c r="RCX23" s="77"/>
      <c r="RCY23" s="74"/>
      <c r="RCZ23" s="74"/>
      <c r="RDA23" s="85"/>
      <c r="RDB23" s="74"/>
      <c r="RDC23" s="74"/>
      <c r="RDD23" s="85"/>
      <c r="RDE23" s="74"/>
      <c r="RDF23" s="74"/>
      <c r="RDG23" s="85"/>
      <c r="RDH23" s="74"/>
      <c r="RDI23" s="74"/>
      <c r="RDJ23" s="85"/>
      <c r="RDK23" s="80"/>
      <c r="RDL23" s="80"/>
      <c r="RDM23" s="85"/>
      <c r="RDN23" s="77"/>
      <c r="RDO23" s="74"/>
      <c r="RDP23" s="74"/>
      <c r="RDQ23" s="85"/>
      <c r="RDR23" s="74"/>
      <c r="RDS23" s="74"/>
      <c r="RDT23" s="85"/>
      <c r="RDU23" s="74"/>
      <c r="RDV23" s="74"/>
      <c r="RDW23" s="85"/>
      <c r="RDX23" s="74"/>
      <c r="RDY23" s="74"/>
      <c r="RDZ23" s="85"/>
      <c r="REA23" s="80"/>
      <c r="REB23" s="80"/>
      <c r="REC23" s="85"/>
      <c r="RED23" s="77"/>
      <c r="REE23" s="74"/>
      <c r="REF23" s="74"/>
      <c r="REG23" s="85"/>
      <c r="REH23" s="74"/>
      <c r="REI23" s="74"/>
      <c r="REJ23" s="85"/>
      <c r="REK23" s="74"/>
      <c r="REL23" s="74"/>
      <c r="REM23" s="85"/>
      <c r="REN23" s="74"/>
      <c r="REO23" s="74"/>
      <c r="REP23" s="85"/>
      <c r="REQ23" s="80"/>
      <c r="RER23" s="80"/>
      <c r="RES23" s="85"/>
      <c r="RET23" s="77"/>
      <c r="REU23" s="74"/>
      <c r="REV23" s="74"/>
      <c r="REW23" s="85"/>
      <c r="REX23" s="74"/>
      <c r="REY23" s="74"/>
      <c r="REZ23" s="85"/>
      <c r="RFA23" s="74"/>
      <c r="RFB23" s="74"/>
      <c r="RFC23" s="85"/>
      <c r="RFD23" s="74"/>
      <c r="RFE23" s="74"/>
      <c r="RFF23" s="85"/>
      <c r="RFG23" s="80"/>
      <c r="RFH23" s="80"/>
      <c r="RFI23" s="85"/>
      <c r="RFJ23" s="77"/>
      <c r="RFK23" s="74"/>
      <c r="RFL23" s="74"/>
      <c r="RFM23" s="85"/>
      <c r="RFN23" s="74"/>
      <c r="RFO23" s="74"/>
      <c r="RFP23" s="85"/>
      <c r="RFQ23" s="74"/>
      <c r="RFR23" s="74"/>
      <c r="RFS23" s="85"/>
      <c r="RFT23" s="74"/>
      <c r="RFU23" s="74"/>
      <c r="RFV23" s="85"/>
      <c r="RFW23" s="80"/>
      <c r="RFX23" s="80"/>
      <c r="RFY23" s="85"/>
      <c r="RFZ23" s="77"/>
      <c r="RGA23" s="74"/>
      <c r="RGB23" s="74"/>
      <c r="RGC23" s="85"/>
      <c r="RGD23" s="74"/>
      <c r="RGE23" s="74"/>
      <c r="RGF23" s="85"/>
      <c r="RGG23" s="74"/>
      <c r="RGH23" s="74"/>
      <c r="RGI23" s="85"/>
      <c r="RGJ23" s="74"/>
      <c r="RGK23" s="74"/>
      <c r="RGL23" s="85"/>
      <c r="RGM23" s="80"/>
      <c r="RGN23" s="80"/>
      <c r="RGO23" s="85"/>
      <c r="RGP23" s="77"/>
      <c r="RGQ23" s="74"/>
      <c r="RGR23" s="74"/>
      <c r="RGS23" s="85"/>
      <c r="RGT23" s="74"/>
      <c r="RGU23" s="74"/>
      <c r="RGV23" s="85"/>
      <c r="RGW23" s="74"/>
      <c r="RGX23" s="74"/>
      <c r="RGY23" s="85"/>
      <c r="RGZ23" s="74"/>
      <c r="RHA23" s="74"/>
      <c r="RHB23" s="85"/>
      <c r="RHC23" s="80"/>
      <c r="RHD23" s="80"/>
      <c r="RHE23" s="85"/>
      <c r="RHF23" s="77"/>
      <c r="RHG23" s="74"/>
      <c r="RHH23" s="74"/>
      <c r="RHI23" s="85"/>
      <c r="RHJ23" s="74"/>
      <c r="RHK23" s="74"/>
      <c r="RHL23" s="85"/>
      <c r="RHM23" s="74"/>
      <c r="RHN23" s="74"/>
      <c r="RHO23" s="85"/>
      <c r="RHP23" s="74"/>
      <c r="RHQ23" s="74"/>
      <c r="RHR23" s="85"/>
      <c r="RHS23" s="80"/>
      <c r="RHT23" s="80"/>
      <c r="RHU23" s="85"/>
      <c r="RHV23" s="77"/>
      <c r="RHW23" s="74"/>
      <c r="RHX23" s="74"/>
      <c r="RHY23" s="85"/>
      <c r="RHZ23" s="74"/>
      <c r="RIA23" s="74"/>
      <c r="RIB23" s="85"/>
      <c r="RIC23" s="74"/>
      <c r="RID23" s="74"/>
      <c r="RIE23" s="85"/>
      <c r="RIF23" s="74"/>
      <c r="RIG23" s="74"/>
      <c r="RIH23" s="85"/>
      <c r="RII23" s="80"/>
      <c r="RIJ23" s="80"/>
      <c r="RIK23" s="85"/>
      <c r="RIL23" s="77"/>
      <c r="RIM23" s="74"/>
      <c r="RIN23" s="74"/>
      <c r="RIO23" s="85"/>
      <c r="RIP23" s="74"/>
      <c r="RIQ23" s="74"/>
      <c r="RIR23" s="85"/>
      <c r="RIS23" s="74"/>
      <c r="RIT23" s="74"/>
      <c r="RIU23" s="85"/>
      <c r="RIV23" s="74"/>
      <c r="RIW23" s="74"/>
      <c r="RIX23" s="85"/>
      <c r="RIY23" s="80"/>
      <c r="RIZ23" s="80"/>
      <c r="RJA23" s="85"/>
      <c r="RJB23" s="77"/>
      <c r="RJC23" s="74"/>
      <c r="RJD23" s="74"/>
      <c r="RJE23" s="85"/>
      <c r="RJF23" s="74"/>
      <c r="RJG23" s="74"/>
      <c r="RJH23" s="85"/>
      <c r="RJI23" s="74"/>
      <c r="RJJ23" s="74"/>
      <c r="RJK23" s="85"/>
      <c r="RJL23" s="74"/>
      <c r="RJM23" s="74"/>
      <c r="RJN23" s="85"/>
      <c r="RJO23" s="80"/>
      <c r="RJP23" s="80"/>
      <c r="RJQ23" s="85"/>
      <c r="RJR23" s="77"/>
      <c r="RJS23" s="74"/>
      <c r="RJT23" s="74"/>
      <c r="RJU23" s="85"/>
      <c r="RJV23" s="74"/>
      <c r="RJW23" s="74"/>
      <c r="RJX23" s="85"/>
      <c r="RJY23" s="74"/>
      <c r="RJZ23" s="74"/>
      <c r="RKA23" s="85"/>
      <c r="RKB23" s="74"/>
      <c r="RKC23" s="74"/>
      <c r="RKD23" s="85"/>
      <c r="RKE23" s="80"/>
      <c r="RKF23" s="80"/>
      <c r="RKG23" s="85"/>
      <c r="RKH23" s="77"/>
      <c r="RKI23" s="74"/>
      <c r="RKJ23" s="74"/>
      <c r="RKK23" s="85"/>
      <c r="RKL23" s="74"/>
      <c r="RKM23" s="74"/>
      <c r="RKN23" s="85"/>
      <c r="RKO23" s="74"/>
      <c r="RKP23" s="74"/>
      <c r="RKQ23" s="85"/>
      <c r="RKR23" s="74"/>
      <c r="RKS23" s="74"/>
      <c r="RKT23" s="85"/>
      <c r="RKU23" s="80"/>
      <c r="RKV23" s="80"/>
      <c r="RKW23" s="85"/>
      <c r="RKX23" s="77"/>
      <c r="RKY23" s="74"/>
      <c r="RKZ23" s="74"/>
      <c r="RLA23" s="85"/>
      <c r="RLB23" s="74"/>
      <c r="RLC23" s="74"/>
      <c r="RLD23" s="85"/>
      <c r="RLE23" s="74"/>
      <c r="RLF23" s="74"/>
      <c r="RLG23" s="85"/>
      <c r="RLH23" s="74"/>
      <c r="RLI23" s="74"/>
      <c r="RLJ23" s="85"/>
      <c r="RLK23" s="80"/>
      <c r="RLL23" s="80"/>
      <c r="RLM23" s="85"/>
      <c r="RLN23" s="77"/>
      <c r="RLO23" s="74"/>
      <c r="RLP23" s="74"/>
      <c r="RLQ23" s="85"/>
      <c r="RLR23" s="74"/>
      <c r="RLS23" s="74"/>
      <c r="RLT23" s="85"/>
      <c r="RLU23" s="74"/>
      <c r="RLV23" s="74"/>
      <c r="RLW23" s="85"/>
      <c r="RLX23" s="74"/>
      <c r="RLY23" s="74"/>
      <c r="RLZ23" s="85"/>
      <c r="RMA23" s="80"/>
      <c r="RMB23" s="80"/>
      <c r="RMC23" s="85"/>
      <c r="RMD23" s="77"/>
      <c r="RME23" s="74"/>
      <c r="RMF23" s="74"/>
      <c r="RMG23" s="85"/>
      <c r="RMH23" s="74"/>
      <c r="RMI23" s="74"/>
      <c r="RMJ23" s="85"/>
      <c r="RMK23" s="74"/>
      <c r="RML23" s="74"/>
      <c r="RMM23" s="85"/>
      <c r="RMN23" s="74"/>
      <c r="RMO23" s="74"/>
      <c r="RMP23" s="85"/>
      <c r="RMQ23" s="80"/>
      <c r="RMR23" s="80"/>
      <c r="RMS23" s="85"/>
      <c r="RMT23" s="77"/>
      <c r="RMU23" s="74"/>
      <c r="RMV23" s="74"/>
      <c r="RMW23" s="85"/>
      <c r="RMX23" s="74"/>
      <c r="RMY23" s="74"/>
      <c r="RMZ23" s="85"/>
      <c r="RNA23" s="74"/>
      <c r="RNB23" s="74"/>
      <c r="RNC23" s="85"/>
      <c r="RND23" s="74"/>
      <c r="RNE23" s="74"/>
      <c r="RNF23" s="85"/>
      <c r="RNG23" s="80"/>
      <c r="RNH23" s="80"/>
      <c r="RNI23" s="85"/>
      <c r="RNJ23" s="77"/>
      <c r="RNK23" s="74"/>
      <c r="RNL23" s="74"/>
      <c r="RNM23" s="85"/>
      <c r="RNN23" s="74"/>
      <c r="RNO23" s="74"/>
      <c r="RNP23" s="85"/>
      <c r="RNQ23" s="74"/>
      <c r="RNR23" s="74"/>
      <c r="RNS23" s="85"/>
      <c r="RNT23" s="74"/>
      <c r="RNU23" s="74"/>
      <c r="RNV23" s="85"/>
      <c r="RNW23" s="80"/>
      <c r="RNX23" s="80"/>
      <c r="RNY23" s="85"/>
      <c r="RNZ23" s="77"/>
      <c r="ROA23" s="74"/>
      <c r="ROB23" s="74"/>
      <c r="ROC23" s="85"/>
      <c r="ROD23" s="74"/>
      <c r="ROE23" s="74"/>
      <c r="ROF23" s="85"/>
      <c r="ROG23" s="74"/>
      <c r="ROH23" s="74"/>
      <c r="ROI23" s="85"/>
      <c r="ROJ23" s="74"/>
      <c r="ROK23" s="74"/>
      <c r="ROL23" s="85"/>
      <c r="ROM23" s="80"/>
      <c r="RON23" s="80"/>
      <c r="ROO23" s="85"/>
      <c r="ROP23" s="77"/>
      <c r="ROQ23" s="74"/>
      <c r="ROR23" s="74"/>
      <c r="ROS23" s="85"/>
      <c r="ROT23" s="74"/>
      <c r="ROU23" s="74"/>
      <c r="ROV23" s="85"/>
      <c r="ROW23" s="74"/>
      <c r="ROX23" s="74"/>
      <c r="ROY23" s="85"/>
      <c r="ROZ23" s="74"/>
      <c r="RPA23" s="74"/>
      <c r="RPB23" s="85"/>
      <c r="RPC23" s="80"/>
      <c r="RPD23" s="80"/>
      <c r="RPE23" s="85"/>
      <c r="RPF23" s="77"/>
      <c r="RPG23" s="74"/>
      <c r="RPH23" s="74"/>
      <c r="RPI23" s="85"/>
      <c r="RPJ23" s="74"/>
      <c r="RPK23" s="74"/>
      <c r="RPL23" s="85"/>
      <c r="RPM23" s="74"/>
      <c r="RPN23" s="74"/>
      <c r="RPO23" s="85"/>
      <c r="RPP23" s="74"/>
      <c r="RPQ23" s="74"/>
      <c r="RPR23" s="85"/>
      <c r="RPS23" s="80"/>
      <c r="RPT23" s="80"/>
      <c r="RPU23" s="85"/>
      <c r="RPV23" s="77"/>
      <c r="RPW23" s="74"/>
      <c r="RPX23" s="74"/>
      <c r="RPY23" s="85"/>
      <c r="RPZ23" s="74"/>
      <c r="RQA23" s="74"/>
      <c r="RQB23" s="85"/>
      <c r="RQC23" s="74"/>
      <c r="RQD23" s="74"/>
      <c r="RQE23" s="85"/>
      <c r="RQF23" s="74"/>
      <c r="RQG23" s="74"/>
      <c r="RQH23" s="85"/>
      <c r="RQI23" s="80"/>
      <c r="RQJ23" s="80"/>
      <c r="RQK23" s="85"/>
      <c r="RQL23" s="77"/>
      <c r="RQM23" s="74"/>
      <c r="RQN23" s="74"/>
      <c r="RQO23" s="85"/>
      <c r="RQP23" s="74"/>
      <c r="RQQ23" s="74"/>
      <c r="RQR23" s="85"/>
      <c r="RQS23" s="74"/>
      <c r="RQT23" s="74"/>
      <c r="RQU23" s="85"/>
      <c r="RQV23" s="74"/>
      <c r="RQW23" s="74"/>
      <c r="RQX23" s="85"/>
      <c r="RQY23" s="80"/>
      <c r="RQZ23" s="80"/>
      <c r="RRA23" s="85"/>
      <c r="RRB23" s="77"/>
      <c r="RRC23" s="74"/>
      <c r="RRD23" s="74"/>
      <c r="RRE23" s="85"/>
      <c r="RRF23" s="74"/>
      <c r="RRG23" s="74"/>
      <c r="RRH23" s="85"/>
      <c r="RRI23" s="74"/>
      <c r="RRJ23" s="74"/>
      <c r="RRK23" s="85"/>
      <c r="RRL23" s="74"/>
      <c r="RRM23" s="74"/>
      <c r="RRN23" s="85"/>
      <c r="RRO23" s="80"/>
      <c r="RRP23" s="80"/>
      <c r="RRQ23" s="85"/>
      <c r="RRR23" s="77"/>
      <c r="RRS23" s="74"/>
      <c r="RRT23" s="74"/>
      <c r="RRU23" s="85"/>
      <c r="RRV23" s="74"/>
      <c r="RRW23" s="74"/>
      <c r="RRX23" s="85"/>
      <c r="RRY23" s="74"/>
      <c r="RRZ23" s="74"/>
      <c r="RSA23" s="85"/>
      <c r="RSB23" s="74"/>
      <c r="RSC23" s="74"/>
      <c r="RSD23" s="85"/>
      <c r="RSE23" s="80"/>
      <c r="RSF23" s="80"/>
      <c r="RSG23" s="85"/>
      <c r="RSH23" s="77"/>
      <c r="RSI23" s="74"/>
      <c r="RSJ23" s="74"/>
      <c r="RSK23" s="85"/>
      <c r="RSL23" s="74"/>
      <c r="RSM23" s="74"/>
      <c r="RSN23" s="85"/>
      <c r="RSO23" s="74"/>
      <c r="RSP23" s="74"/>
      <c r="RSQ23" s="85"/>
      <c r="RSR23" s="74"/>
      <c r="RSS23" s="74"/>
      <c r="RST23" s="85"/>
      <c r="RSU23" s="80"/>
      <c r="RSV23" s="80"/>
      <c r="RSW23" s="85"/>
      <c r="RSX23" s="77"/>
      <c r="RSY23" s="74"/>
      <c r="RSZ23" s="74"/>
      <c r="RTA23" s="85"/>
      <c r="RTB23" s="74"/>
      <c r="RTC23" s="74"/>
      <c r="RTD23" s="85"/>
      <c r="RTE23" s="74"/>
      <c r="RTF23" s="74"/>
      <c r="RTG23" s="85"/>
      <c r="RTH23" s="74"/>
      <c r="RTI23" s="74"/>
      <c r="RTJ23" s="85"/>
      <c r="RTK23" s="80"/>
      <c r="RTL23" s="80"/>
      <c r="RTM23" s="85"/>
      <c r="RTN23" s="77"/>
      <c r="RTO23" s="74"/>
      <c r="RTP23" s="74"/>
      <c r="RTQ23" s="85"/>
      <c r="RTR23" s="74"/>
      <c r="RTS23" s="74"/>
      <c r="RTT23" s="85"/>
      <c r="RTU23" s="74"/>
      <c r="RTV23" s="74"/>
      <c r="RTW23" s="85"/>
      <c r="RTX23" s="74"/>
      <c r="RTY23" s="74"/>
      <c r="RTZ23" s="85"/>
      <c r="RUA23" s="80"/>
      <c r="RUB23" s="80"/>
      <c r="RUC23" s="85"/>
      <c r="RUD23" s="77"/>
      <c r="RUE23" s="74"/>
      <c r="RUF23" s="74"/>
      <c r="RUG23" s="85"/>
      <c r="RUH23" s="74"/>
      <c r="RUI23" s="74"/>
      <c r="RUJ23" s="85"/>
      <c r="RUK23" s="74"/>
      <c r="RUL23" s="74"/>
      <c r="RUM23" s="85"/>
      <c r="RUN23" s="74"/>
      <c r="RUO23" s="74"/>
      <c r="RUP23" s="85"/>
      <c r="RUQ23" s="80"/>
      <c r="RUR23" s="80"/>
      <c r="RUS23" s="85"/>
      <c r="RUT23" s="77"/>
      <c r="RUU23" s="74"/>
      <c r="RUV23" s="74"/>
      <c r="RUW23" s="85"/>
      <c r="RUX23" s="74"/>
      <c r="RUY23" s="74"/>
      <c r="RUZ23" s="85"/>
      <c r="RVA23" s="74"/>
      <c r="RVB23" s="74"/>
      <c r="RVC23" s="85"/>
      <c r="RVD23" s="74"/>
      <c r="RVE23" s="74"/>
      <c r="RVF23" s="85"/>
      <c r="RVG23" s="80"/>
      <c r="RVH23" s="80"/>
      <c r="RVI23" s="85"/>
      <c r="RVJ23" s="77"/>
      <c r="RVK23" s="74"/>
      <c r="RVL23" s="74"/>
      <c r="RVM23" s="85"/>
      <c r="RVN23" s="74"/>
      <c r="RVO23" s="74"/>
      <c r="RVP23" s="85"/>
      <c r="RVQ23" s="74"/>
      <c r="RVR23" s="74"/>
      <c r="RVS23" s="85"/>
      <c r="RVT23" s="74"/>
      <c r="RVU23" s="74"/>
      <c r="RVV23" s="85"/>
      <c r="RVW23" s="80"/>
      <c r="RVX23" s="80"/>
      <c r="RVY23" s="85"/>
      <c r="RVZ23" s="77"/>
      <c r="RWA23" s="74"/>
      <c r="RWB23" s="74"/>
      <c r="RWC23" s="85"/>
      <c r="RWD23" s="74"/>
      <c r="RWE23" s="74"/>
      <c r="RWF23" s="85"/>
      <c r="RWG23" s="74"/>
      <c r="RWH23" s="74"/>
      <c r="RWI23" s="85"/>
      <c r="RWJ23" s="74"/>
      <c r="RWK23" s="74"/>
      <c r="RWL23" s="85"/>
      <c r="RWM23" s="80"/>
      <c r="RWN23" s="80"/>
      <c r="RWO23" s="85"/>
      <c r="RWP23" s="77"/>
      <c r="RWQ23" s="74"/>
      <c r="RWR23" s="74"/>
      <c r="RWS23" s="85"/>
      <c r="RWT23" s="74"/>
      <c r="RWU23" s="74"/>
      <c r="RWV23" s="85"/>
      <c r="RWW23" s="74"/>
      <c r="RWX23" s="74"/>
      <c r="RWY23" s="85"/>
      <c r="RWZ23" s="74"/>
      <c r="RXA23" s="74"/>
      <c r="RXB23" s="85"/>
      <c r="RXC23" s="80"/>
      <c r="RXD23" s="80"/>
      <c r="RXE23" s="85"/>
      <c r="RXF23" s="77"/>
      <c r="RXG23" s="74"/>
      <c r="RXH23" s="74"/>
      <c r="RXI23" s="85"/>
      <c r="RXJ23" s="74"/>
      <c r="RXK23" s="74"/>
      <c r="RXL23" s="85"/>
      <c r="RXM23" s="74"/>
      <c r="RXN23" s="74"/>
      <c r="RXO23" s="85"/>
      <c r="RXP23" s="74"/>
      <c r="RXQ23" s="74"/>
      <c r="RXR23" s="85"/>
      <c r="RXS23" s="80"/>
      <c r="RXT23" s="80"/>
      <c r="RXU23" s="85"/>
      <c r="RXV23" s="77"/>
      <c r="RXW23" s="74"/>
      <c r="RXX23" s="74"/>
      <c r="RXY23" s="85"/>
      <c r="RXZ23" s="74"/>
      <c r="RYA23" s="74"/>
      <c r="RYB23" s="85"/>
      <c r="RYC23" s="74"/>
      <c r="RYD23" s="74"/>
      <c r="RYE23" s="85"/>
      <c r="RYF23" s="74"/>
      <c r="RYG23" s="74"/>
      <c r="RYH23" s="85"/>
      <c r="RYI23" s="80"/>
      <c r="RYJ23" s="80"/>
      <c r="RYK23" s="85"/>
      <c r="RYL23" s="77"/>
      <c r="RYM23" s="74"/>
      <c r="RYN23" s="74"/>
      <c r="RYO23" s="85"/>
      <c r="RYP23" s="74"/>
      <c r="RYQ23" s="74"/>
      <c r="RYR23" s="85"/>
      <c r="RYS23" s="74"/>
      <c r="RYT23" s="74"/>
      <c r="RYU23" s="85"/>
      <c r="RYV23" s="74"/>
      <c r="RYW23" s="74"/>
      <c r="RYX23" s="85"/>
      <c r="RYY23" s="80"/>
      <c r="RYZ23" s="80"/>
      <c r="RZA23" s="85"/>
      <c r="RZB23" s="77"/>
      <c r="RZC23" s="74"/>
      <c r="RZD23" s="74"/>
      <c r="RZE23" s="85"/>
      <c r="RZF23" s="74"/>
      <c r="RZG23" s="74"/>
      <c r="RZH23" s="85"/>
      <c r="RZI23" s="74"/>
      <c r="RZJ23" s="74"/>
      <c r="RZK23" s="85"/>
      <c r="RZL23" s="74"/>
      <c r="RZM23" s="74"/>
      <c r="RZN23" s="85"/>
      <c r="RZO23" s="80"/>
      <c r="RZP23" s="80"/>
      <c r="RZQ23" s="85"/>
      <c r="RZR23" s="77"/>
      <c r="RZS23" s="74"/>
      <c r="RZT23" s="74"/>
      <c r="RZU23" s="85"/>
      <c r="RZV23" s="74"/>
      <c r="RZW23" s="74"/>
      <c r="RZX23" s="85"/>
      <c r="RZY23" s="74"/>
      <c r="RZZ23" s="74"/>
      <c r="SAA23" s="85"/>
      <c r="SAB23" s="74"/>
      <c r="SAC23" s="74"/>
      <c r="SAD23" s="85"/>
      <c r="SAE23" s="80"/>
      <c r="SAF23" s="80"/>
      <c r="SAG23" s="85"/>
      <c r="SAH23" s="77"/>
      <c r="SAI23" s="74"/>
      <c r="SAJ23" s="74"/>
      <c r="SAK23" s="85"/>
      <c r="SAL23" s="74"/>
      <c r="SAM23" s="74"/>
      <c r="SAN23" s="85"/>
      <c r="SAO23" s="74"/>
      <c r="SAP23" s="74"/>
      <c r="SAQ23" s="85"/>
      <c r="SAR23" s="74"/>
      <c r="SAS23" s="74"/>
      <c r="SAT23" s="85"/>
      <c r="SAU23" s="80"/>
      <c r="SAV23" s="80"/>
      <c r="SAW23" s="85"/>
      <c r="SAX23" s="77"/>
      <c r="SAY23" s="74"/>
      <c r="SAZ23" s="74"/>
      <c r="SBA23" s="85"/>
      <c r="SBB23" s="74"/>
      <c r="SBC23" s="74"/>
      <c r="SBD23" s="85"/>
      <c r="SBE23" s="74"/>
      <c r="SBF23" s="74"/>
      <c r="SBG23" s="85"/>
      <c r="SBH23" s="74"/>
      <c r="SBI23" s="74"/>
      <c r="SBJ23" s="85"/>
      <c r="SBK23" s="80"/>
      <c r="SBL23" s="80"/>
      <c r="SBM23" s="85"/>
      <c r="SBN23" s="77"/>
      <c r="SBO23" s="74"/>
      <c r="SBP23" s="74"/>
      <c r="SBQ23" s="85"/>
      <c r="SBR23" s="74"/>
      <c r="SBS23" s="74"/>
      <c r="SBT23" s="85"/>
      <c r="SBU23" s="74"/>
      <c r="SBV23" s="74"/>
      <c r="SBW23" s="85"/>
      <c r="SBX23" s="74"/>
      <c r="SBY23" s="74"/>
      <c r="SBZ23" s="85"/>
      <c r="SCA23" s="80"/>
      <c r="SCB23" s="80"/>
      <c r="SCC23" s="85"/>
      <c r="SCD23" s="77"/>
      <c r="SCE23" s="74"/>
      <c r="SCF23" s="74"/>
      <c r="SCG23" s="85"/>
      <c r="SCH23" s="74"/>
      <c r="SCI23" s="74"/>
      <c r="SCJ23" s="85"/>
      <c r="SCK23" s="74"/>
      <c r="SCL23" s="74"/>
      <c r="SCM23" s="85"/>
      <c r="SCN23" s="74"/>
      <c r="SCO23" s="74"/>
      <c r="SCP23" s="85"/>
      <c r="SCQ23" s="80"/>
      <c r="SCR23" s="80"/>
      <c r="SCS23" s="85"/>
      <c r="SCT23" s="77"/>
      <c r="SCU23" s="74"/>
      <c r="SCV23" s="74"/>
      <c r="SCW23" s="85"/>
      <c r="SCX23" s="74"/>
      <c r="SCY23" s="74"/>
      <c r="SCZ23" s="85"/>
      <c r="SDA23" s="74"/>
      <c r="SDB23" s="74"/>
      <c r="SDC23" s="85"/>
      <c r="SDD23" s="74"/>
      <c r="SDE23" s="74"/>
      <c r="SDF23" s="85"/>
      <c r="SDG23" s="80"/>
      <c r="SDH23" s="80"/>
      <c r="SDI23" s="85"/>
      <c r="SDJ23" s="77"/>
      <c r="SDK23" s="74"/>
      <c r="SDL23" s="74"/>
      <c r="SDM23" s="85"/>
      <c r="SDN23" s="74"/>
      <c r="SDO23" s="74"/>
      <c r="SDP23" s="85"/>
      <c r="SDQ23" s="74"/>
      <c r="SDR23" s="74"/>
      <c r="SDS23" s="85"/>
      <c r="SDT23" s="74"/>
      <c r="SDU23" s="74"/>
      <c r="SDV23" s="85"/>
      <c r="SDW23" s="80"/>
      <c r="SDX23" s="80"/>
      <c r="SDY23" s="85"/>
      <c r="SDZ23" s="77"/>
      <c r="SEA23" s="74"/>
      <c r="SEB23" s="74"/>
      <c r="SEC23" s="85"/>
      <c r="SED23" s="74"/>
      <c r="SEE23" s="74"/>
      <c r="SEF23" s="85"/>
      <c r="SEG23" s="74"/>
      <c r="SEH23" s="74"/>
      <c r="SEI23" s="85"/>
      <c r="SEJ23" s="74"/>
      <c r="SEK23" s="74"/>
      <c r="SEL23" s="85"/>
      <c r="SEM23" s="80"/>
      <c r="SEN23" s="80"/>
      <c r="SEO23" s="85"/>
      <c r="SEP23" s="77"/>
      <c r="SEQ23" s="74"/>
      <c r="SER23" s="74"/>
      <c r="SES23" s="85"/>
      <c r="SET23" s="74"/>
      <c r="SEU23" s="74"/>
      <c r="SEV23" s="85"/>
      <c r="SEW23" s="74"/>
      <c r="SEX23" s="74"/>
      <c r="SEY23" s="85"/>
      <c r="SEZ23" s="74"/>
      <c r="SFA23" s="74"/>
      <c r="SFB23" s="85"/>
      <c r="SFC23" s="80"/>
      <c r="SFD23" s="80"/>
      <c r="SFE23" s="85"/>
      <c r="SFF23" s="77"/>
      <c r="SFG23" s="74"/>
      <c r="SFH23" s="74"/>
      <c r="SFI23" s="85"/>
      <c r="SFJ23" s="74"/>
      <c r="SFK23" s="74"/>
      <c r="SFL23" s="85"/>
      <c r="SFM23" s="74"/>
      <c r="SFN23" s="74"/>
      <c r="SFO23" s="85"/>
      <c r="SFP23" s="74"/>
      <c r="SFQ23" s="74"/>
      <c r="SFR23" s="85"/>
      <c r="SFS23" s="80"/>
      <c r="SFT23" s="80"/>
      <c r="SFU23" s="85"/>
      <c r="SFV23" s="77"/>
      <c r="SFW23" s="74"/>
      <c r="SFX23" s="74"/>
      <c r="SFY23" s="85"/>
      <c r="SFZ23" s="74"/>
      <c r="SGA23" s="74"/>
      <c r="SGB23" s="85"/>
      <c r="SGC23" s="74"/>
      <c r="SGD23" s="74"/>
      <c r="SGE23" s="85"/>
      <c r="SGF23" s="74"/>
      <c r="SGG23" s="74"/>
      <c r="SGH23" s="85"/>
      <c r="SGI23" s="80"/>
      <c r="SGJ23" s="80"/>
      <c r="SGK23" s="85"/>
      <c r="SGL23" s="77"/>
      <c r="SGM23" s="74"/>
      <c r="SGN23" s="74"/>
      <c r="SGO23" s="85"/>
      <c r="SGP23" s="74"/>
      <c r="SGQ23" s="74"/>
      <c r="SGR23" s="85"/>
      <c r="SGS23" s="74"/>
      <c r="SGT23" s="74"/>
      <c r="SGU23" s="85"/>
      <c r="SGV23" s="74"/>
      <c r="SGW23" s="74"/>
      <c r="SGX23" s="85"/>
      <c r="SGY23" s="80"/>
      <c r="SGZ23" s="80"/>
      <c r="SHA23" s="85"/>
      <c r="SHB23" s="77"/>
      <c r="SHC23" s="74"/>
      <c r="SHD23" s="74"/>
      <c r="SHE23" s="85"/>
      <c r="SHF23" s="74"/>
      <c r="SHG23" s="74"/>
      <c r="SHH23" s="85"/>
      <c r="SHI23" s="74"/>
      <c r="SHJ23" s="74"/>
      <c r="SHK23" s="85"/>
      <c r="SHL23" s="74"/>
      <c r="SHM23" s="74"/>
      <c r="SHN23" s="85"/>
      <c r="SHO23" s="80"/>
      <c r="SHP23" s="80"/>
      <c r="SHQ23" s="85"/>
      <c r="SHR23" s="77"/>
      <c r="SHS23" s="74"/>
      <c r="SHT23" s="74"/>
      <c r="SHU23" s="85"/>
      <c r="SHV23" s="74"/>
      <c r="SHW23" s="74"/>
      <c r="SHX23" s="85"/>
      <c r="SHY23" s="74"/>
      <c r="SHZ23" s="74"/>
      <c r="SIA23" s="85"/>
      <c r="SIB23" s="74"/>
      <c r="SIC23" s="74"/>
      <c r="SID23" s="85"/>
      <c r="SIE23" s="80"/>
      <c r="SIF23" s="80"/>
      <c r="SIG23" s="85"/>
      <c r="SIH23" s="77"/>
      <c r="SII23" s="74"/>
      <c r="SIJ23" s="74"/>
      <c r="SIK23" s="85"/>
      <c r="SIL23" s="74"/>
      <c r="SIM23" s="74"/>
      <c r="SIN23" s="85"/>
      <c r="SIO23" s="74"/>
      <c r="SIP23" s="74"/>
      <c r="SIQ23" s="85"/>
      <c r="SIR23" s="74"/>
      <c r="SIS23" s="74"/>
      <c r="SIT23" s="85"/>
      <c r="SIU23" s="80"/>
      <c r="SIV23" s="80"/>
      <c r="SIW23" s="85"/>
      <c r="SIX23" s="77"/>
      <c r="SIY23" s="74"/>
      <c r="SIZ23" s="74"/>
      <c r="SJA23" s="85"/>
      <c r="SJB23" s="74"/>
      <c r="SJC23" s="74"/>
      <c r="SJD23" s="85"/>
      <c r="SJE23" s="74"/>
      <c r="SJF23" s="74"/>
      <c r="SJG23" s="85"/>
      <c r="SJH23" s="74"/>
      <c r="SJI23" s="74"/>
      <c r="SJJ23" s="85"/>
      <c r="SJK23" s="80"/>
      <c r="SJL23" s="80"/>
      <c r="SJM23" s="85"/>
      <c r="SJN23" s="77"/>
      <c r="SJO23" s="74"/>
      <c r="SJP23" s="74"/>
      <c r="SJQ23" s="85"/>
      <c r="SJR23" s="74"/>
      <c r="SJS23" s="74"/>
      <c r="SJT23" s="85"/>
      <c r="SJU23" s="74"/>
      <c r="SJV23" s="74"/>
      <c r="SJW23" s="85"/>
      <c r="SJX23" s="74"/>
      <c r="SJY23" s="74"/>
      <c r="SJZ23" s="85"/>
      <c r="SKA23" s="80"/>
      <c r="SKB23" s="80"/>
      <c r="SKC23" s="85"/>
      <c r="SKD23" s="77"/>
      <c r="SKE23" s="74"/>
      <c r="SKF23" s="74"/>
      <c r="SKG23" s="85"/>
      <c r="SKH23" s="74"/>
      <c r="SKI23" s="74"/>
      <c r="SKJ23" s="85"/>
      <c r="SKK23" s="74"/>
      <c r="SKL23" s="74"/>
      <c r="SKM23" s="85"/>
      <c r="SKN23" s="74"/>
      <c r="SKO23" s="74"/>
      <c r="SKP23" s="85"/>
      <c r="SKQ23" s="80"/>
      <c r="SKR23" s="80"/>
      <c r="SKS23" s="85"/>
      <c r="SKT23" s="77"/>
      <c r="SKU23" s="74"/>
      <c r="SKV23" s="74"/>
      <c r="SKW23" s="85"/>
      <c r="SKX23" s="74"/>
      <c r="SKY23" s="74"/>
      <c r="SKZ23" s="85"/>
      <c r="SLA23" s="74"/>
      <c r="SLB23" s="74"/>
      <c r="SLC23" s="85"/>
      <c r="SLD23" s="74"/>
      <c r="SLE23" s="74"/>
      <c r="SLF23" s="85"/>
      <c r="SLG23" s="80"/>
      <c r="SLH23" s="80"/>
      <c r="SLI23" s="85"/>
      <c r="SLJ23" s="77"/>
      <c r="SLK23" s="74"/>
      <c r="SLL23" s="74"/>
      <c r="SLM23" s="85"/>
      <c r="SLN23" s="74"/>
      <c r="SLO23" s="74"/>
      <c r="SLP23" s="85"/>
      <c r="SLQ23" s="74"/>
      <c r="SLR23" s="74"/>
      <c r="SLS23" s="85"/>
      <c r="SLT23" s="74"/>
      <c r="SLU23" s="74"/>
      <c r="SLV23" s="85"/>
      <c r="SLW23" s="80"/>
      <c r="SLX23" s="80"/>
      <c r="SLY23" s="85"/>
      <c r="SLZ23" s="77"/>
      <c r="SMA23" s="74"/>
      <c r="SMB23" s="74"/>
      <c r="SMC23" s="85"/>
      <c r="SMD23" s="74"/>
      <c r="SME23" s="74"/>
      <c r="SMF23" s="85"/>
      <c r="SMG23" s="74"/>
      <c r="SMH23" s="74"/>
      <c r="SMI23" s="85"/>
      <c r="SMJ23" s="74"/>
      <c r="SMK23" s="74"/>
      <c r="SML23" s="85"/>
      <c r="SMM23" s="80"/>
      <c r="SMN23" s="80"/>
      <c r="SMO23" s="85"/>
      <c r="SMP23" s="77"/>
      <c r="SMQ23" s="74"/>
      <c r="SMR23" s="74"/>
      <c r="SMS23" s="85"/>
      <c r="SMT23" s="74"/>
      <c r="SMU23" s="74"/>
      <c r="SMV23" s="85"/>
      <c r="SMW23" s="74"/>
      <c r="SMX23" s="74"/>
      <c r="SMY23" s="85"/>
      <c r="SMZ23" s="74"/>
      <c r="SNA23" s="74"/>
      <c r="SNB23" s="85"/>
      <c r="SNC23" s="80"/>
      <c r="SND23" s="80"/>
      <c r="SNE23" s="85"/>
      <c r="SNF23" s="77"/>
      <c r="SNG23" s="74"/>
      <c r="SNH23" s="74"/>
      <c r="SNI23" s="85"/>
      <c r="SNJ23" s="74"/>
      <c r="SNK23" s="74"/>
      <c r="SNL23" s="85"/>
      <c r="SNM23" s="74"/>
      <c r="SNN23" s="74"/>
      <c r="SNO23" s="85"/>
      <c r="SNP23" s="74"/>
      <c r="SNQ23" s="74"/>
      <c r="SNR23" s="85"/>
      <c r="SNS23" s="80"/>
      <c r="SNT23" s="80"/>
      <c r="SNU23" s="85"/>
      <c r="SNV23" s="77"/>
      <c r="SNW23" s="74"/>
      <c r="SNX23" s="74"/>
      <c r="SNY23" s="85"/>
      <c r="SNZ23" s="74"/>
      <c r="SOA23" s="74"/>
      <c r="SOB23" s="85"/>
      <c r="SOC23" s="74"/>
      <c r="SOD23" s="74"/>
      <c r="SOE23" s="85"/>
      <c r="SOF23" s="74"/>
      <c r="SOG23" s="74"/>
      <c r="SOH23" s="85"/>
      <c r="SOI23" s="80"/>
      <c r="SOJ23" s="80"/>
      <c r="SOK23" s="85"/>
      <c r="SOL23" s="77"/>
      <c r="SOM23" s="74"/>
      <c r="SON23" s="74"/>
      <c r="SOO23" s="85"/>
      <c r="SOP23" s="74"/>
      <c r="SOQ23" s="74"/>
      <c r="SOR23" s="85"/>
      <c r="SOS23" s="74"/>
      <c r="SOT23" s="74"/>
      <c r="SOU23" s="85"/>
      <c r="SOV23" s="74"/>
      <c r="SOW23" s="74"/>
      <c r="SOX23" s="85"/>
      <c r="SOY23" s="80"/>
      <c r="SOZ23" s="80"/>
      <c r="SPA23" s="85"/>
      <c r="SPB23" s="77"/>
      <c r="SPC23" s="74"/>
      <c r="SPD23" s="74"/>
      <c r="SPE23" s="85"/>
      <c r="SPF23" s="74"/>
      <c r="SPG23" s="74"/>
      <c r="SPH23" s="85"/>
      <c r="SPI23" s="74"/>
      <c r="SPJ23" s="74"/>
      <c r="SPK23" s="85"/>
      <c r="SPL23" s="74"/>
      <c r="SPM23" s="74"/>
      <c r="SPN23" s="85"/>
      <c r="SPO23" s="80"/>
      <c r="SPP23" s="80"/>
      <c r="SPQ23" s="85"/>
      <c r="SPR23" s="77"/>
      <c r="SPS23" s="74"/>
      <c r="SPT23" s="74"/>
      <c r="SPU23" s="85"/>
      <c r="SPV23" s="74"/>
      <c r="SPW23" s="74"/>
      <c r="SPX23" s="85"/>
      <c r="SPY23" s="74"/>
      <c r="SPZ23" s="74"/>
      <c r="SQA23" s="85"/>
      <c r="SQB23" s="74"/>
      <c r="SQC23" s="74"/>
      <c r="SQD23" s="85"/>
      <c r="SQE23" s="80"/>
      <c r="SQF23" s="80"/>
      <c r="SQG23" s="85"/>
      <c r="SQH23" s="77"/>
      <c r="SQI23" s="74"/>
      <c r="SQJ23" s="74"/>
      <c r="SQK23" s="85"/>
      <c r="SQL23" s="74"/>
      <c r="SQM23" s="74"/>
      <c r="SQN23" s="85"/>
      <c r="SQO23" s="74"/>
      <c r="SQP23" s="74"/>
      <c r="SQQ23" s="85"/>
      <c r="SQR23" s="74"/>
      <c r="SQS23" s="74"/>
      <c r="SQT23" s="85"/>
      <c r="SQU23" s="80"/>
      <c r="SQV23" s="80"/>
      <c r="SQW23" s="85"/>
      <c r="SQX23" s="77"/>
      <c r="SQY23" s="74"/>
      <c r="SQZ23" s="74"/>
      <c r="SRA23" s="85"/>
      <c r="SRB23" s="74"/>
      <c r="SRC23" s="74"/>
      <c r="SRD23" s="85"/>
      <c r="SRE23" s="74"/>
      <c r="SRF23" s="74"/>
      <c r="SRG23" s="85"/>
      <c r="SRH23" s="74"/>
      <c r="SRI23" s="74"/>
      <c r="SRJ23" s="85"/>
      <c r="SRK23" s="80"/>
      <c r="SRL23" s="80"/>
      <c r="SRM23" s="85"/>
      <c r="SRN23" s="77"/>
      <c r="SRO23" s="74"/>
      <c r="SRP23" s="74"/>
      <c r="SRQ23" s="85"/>
      <c r="SRR23" s="74"/>
      <c r="SRS23" s="74"/>
      <c r="SRT23" s="85"/>
      <c r="SRU23" s="74"/>
      <c r="SRV23" s="74"/>
      <c r="SRW23" s="85"/>
      <c r="SRX23" s="74"/>
      <c r="SRY23" s="74"/>
      <c r="SRZ23" s="85"/>
      <c r="SSA23" s="80"/>
      <c r="SSB23" s="80"/>
      <c r="SSC23" s="85"/>
      <c r="SSD23" s="77"/>
      <c r="SSE23" s="74"/>
      <c r="SSF23" s="74"/>
      <c r="SSG23" s="85"/>
      <c r="SSH23" s="74"/>
      <c r="SSI23" s="74"/>
      <c r="SSJ23" s="85"/>
      <c r="SSK23" s="74"/>
      <c r="SSL23" s="74"/>
      <c r="SSM23" s="85"/>
      <c r="SSN23" s="74"/>
      <c r="SSO23" s="74"/>
      <c r="SSP23" s="85"/>
      <c r="SSQ23" s="80"/>
      <c r="SSR23" s="80"/>
      <c r="SSS23" s="85"/>
      <c r="SST23" s="77"/>
      <c r="SSU23" s="74"/>
      <c r="SSV23" s="74"/>
      <c r="SSW23" s="85"/>
      <c r="SSX23" s="74"/>
      <c r="SSY23" s="74"/>
      <c r="SSZ23" s="85"/>
      <c r="STA23" s="74"/>
      <c r="STB23" s="74"/>
      <c r="STC23" s="85"/>
      <c r="STD23" s="74"/>
      <c r="STE23" s="74"/>
      <c r="STF23" s="85"/>
      <c r="STG23" s="80"/>
      <c r="STH23" s="80"/>
      <c r="STI23" s="85"/>
      <c r="STJ23" s="77"/>
      <c r="STK23" s="74"/>
      <c r="STL23" s="74"/>
      <c r="STM23" s="85"/>
      <c r="STN23" s="74"/>
      <c r="STO23" s="74"/>
      <c r="STP23" s="85"/>
      <c r="STQ23" s="74"/>
      <c r="STR23" s="74"/>
      <c r="STS23" s="85"/>
      <c r="STT23" s="74"/>
      <c r="STU23" s="74"/>
      <c r="STV23" s="85"/>
      <c r="STW23" s="80"/>
      <c r="STX23" s="80"/>
      <c r="STY23" s="85"/>
      <c r="STZ23" s="77"/>
      <c r="SUA23" s="74"/>
      <c r="SUB23" s="74"/>
      <c r="SUC23" s="85"/>
      <c r="SUD23" s="74"/>
      <c r="SUE23" s="74"/>
      <c r="SUF23" s="85"/>
      <c r="SUG23" s="74"/>
      <c r="SUH23" s="74"/>
      <c r="SUI23" s="85"/>
      <c r="SUJ23" s="74"/>
      <c r="SUK23" s="74"/>
      <c r="SUL23" s="85"/>
      <c r="SUM23" s="80"/>
      <c r="SUN23" s="80"/>
      <c r="SUO23" s="85"/>
      <c r="SUP23" s="77"/>
      <c r="SUQ23" s="74"/>
      <c r="SUR23" s="74"/>
      <c r="SUS23" s="85"/>
      <c r="SUT23" s="74"/>
      <c r="SUU23" s="74"/>
      <c r="SUV23" s="85"/>
      <c r="SUW23" s="74"/>
      <c r="SUX23" s="74"/>
      <c r="SUY23" s="85"/>
      <c r="SUZ23" s="74"/>
      <c r="SVA23" s="74"/>
      <c r="SVB23" s="85"/>
      <c r="SVC23" s="80"/>
      <c r="SVD23" s="80"/>
      <c r="SVE23" s="85"/>
      <c r="SVF23" s="77"/>
      <c r="SVG23" s="74"/>
      <c r="SVH23" s="74"/>
      <c r="SVI23" s="85"/>
      <c r="SVJ23" s="74"/>
      <c r="SVK23" s="74"/>
      <c r="SVL23" s="85"/>
      <c r="SVM23" s="74"/>
      <c r="SVN23" s="74"/>
      <c r="SVO23" s="85"/>
      <c r="SVP23" s="74"/>
      <c r="SVQ23" s="74"/>
      <c r="SVR23" s="85"/>
      <c r="SVS23" s="80"/>
      <c r="SVT23" s="80"/>
      <c r="SVU23" s="85"/>
      <c r="SVV23" s="77"/>
      <c r="SVW23" s="74"/>
      <c r="SVX23" s="74"/>
      <c r="SVY23" s="85"/>
      <c r="SVZ23" s="74"/>
      <c r="SWA23" s="74"/>
      <c r="SWB23" s="85"/>
      <c r="SWC23" s="74"/>
      <c r="SWD23" s="74"/>
      <c r="SWE23" s="85"/>
      <c r="SWF23" s="74"/>
      <c r="SWG23" s="74"/>
      <c r="SWH23" s="85"/>
      <c r="SWI23" s="80"/>
      <c r="SWJ23" s="80"/>
      <c r="SWK23" s="85"/>
      <c r="SWL23" s="77"/>
      <c r="SWM23" s="74"/>
      <c r="SWN23" s="74"/>
      <c r="SWO23" s="85"/>
      <c r="SWP23" s="74"/>
      <c r="SWQ23" s="74"/>
      <c r="SWR23" s="85"/>
      <c r="SWS23" s="74"/>
      <c r="SWT23" s="74"/>
      <c r="SWU23" s="85"/>
      <c r="SWV23" s="74"/>
      <c r="SWW23" s="74"/>
      <c r="SWX23" s="85"/>
      <c r="SWY23" s="80"/>
      <c r="SWZ23" s="80"/>
      <c r="SXA23" s="85"/>
      <c r="SXB23" s="77"/>
      <c r="SXC23" s="74"/>
      <c r="SXD23" s="74"/>
      <c r="SXE23" s="85"/>
      <c r="SXF23" s="74"/>
      <c r="SXG23" s="74"/>
      <c r="SXH23" s="85"/>
      <c r="SXI23" s="74"/>
      <c r="SXJ23" s="74"/>
      <c r="SXK23" s="85"/>
      <c r="SXL23" s="74"/>
      <c r="SXM23" s="74"/>
      <c r="SXN23" s="85"/>
      <c r="SXO23" s="80"/>
      <c r="SXP23" s="80"/>
      <c r="SXQ23" s="85"/>
      <c r="SXR23" s="77"/>
      <c r="SXS23" s="74"/>
      <c r="SXT23" s="74"/>
      <c r="SXU23" s="85"/>
      <c r="SXV23" s="74"/>
      <c r="SXW23" s="74"/>
      <c r="SXX23" s="85"/>
      <c r="SXY23" s="74"/>
      <c r="SXZ23" s="74"/>
      <c r="SYA23" s="85"/>
      <c r="SYB23" s="74"/>
      <c r="SYC23" s="74"/>
      <c r="SYD23" s="85"/>
      <c r="SYE23" s="80"/>
      <c r="SYF23" s="80"/>
      <c r="SYG23" s="85"/>
      <c r="SYH23" s="77"/>
      <c r="SYI23" s="74"/>
      <c r="SYJ23" s="74"/>
      <c r="SYK23" s="85"/>
      <c r="SYL23" s="74"/>
      <c r="SYM23" s="74"/>
      <c r="SYN23" s="85"/>
      <c r="SYO23" s="74"/>
      <c r="SYP23" s="74"/>
      <c r="SYQ23" s="85"/>
      <c r="SYR23" s="74"/>
      <c r="SYS23" s="74"/>
      <c r="SYT23" s="85"/>
      <c r="SYU23" s="80"/>
      <c r="SYV23" s="80"/>
      <c r="SYW23" s="85"/>
      <c r="SYX23" s="77"/>
      <c r="SYY23" s="74"/>
      <c r="SYZ23" s="74"/>
      <c r="SZA23" s="85"/>
      <c r="SZB23" s="74"/>
      <c r="SZC23" s="74"/>
      <c r="SZD23" s="85"/>
      <c r="SZE23" s="74"/>
      <c r="SZF23" s="74"/>
      <c r="SZG23" s="85"/>
      <c r="SZH23" s="74"/>
      <c r="SZI23" s="74"/>
      <c r="SZJ23" s="85"/>
      <c r="SZK23" s="80"/>
      <c r="SZL23" s="80"/>
      <c r="SZM23" s="85"/>
      <c r="SZN23" s="77"/>
      <c r="SZO23" s="74"/>
      <c r="SZP23" s="74"/>
      <c r="SZQ23" s="85"/>
      <c r="SZR23" s="74"/>
      <c r="SZS23" s="74"/>
      <c r="SZT23" s="85"/>
      <c r="SZU23" s="74"/>
      <c r="SZV23" s="74"/>
      <c r="SZW23" s="85"/>
      <c r="SZX23" s="74"/>
      <c r="SZY23" s="74"/>
      <c r="SZZ23" s="85"/>
      <c r="TAA23" s="80"/>
      <c r="TAB23" s="80"/>
      <c r="TAC23" s="85"/>
      <c r="TAD23" s="77"/>
      <c r="TAE23" s="74"/>
      <c r="TAF23" s="74"/>
      <c r="TAG23" s="85"/>
      <c r="TAH23" s="74"/>
      <c r="TAI23" s="74"/>
      <c r="TAJ23" s="85"/>
      <c r="TAK23" s="74"/>
      <c r="TAL23" s="74"/>
      <c r="TAM23" s="85"/>
      <c r="TAN23" s="74"/>
      <c r="TAO23" s="74"/>
      <c r="TAP23" s="85"/>
      <c r="TAQ23" s="80"/>
      <c r="TAR23" s="80"/>
      <c r="TAS23" s="85"/>
      <c r="TAT23" s="77"/>
      <c r="TAU23" s="74"/>
      <c r="TAV23" s="74"/>
      <c r="TAW23" s="85"/>
      <c r="TAX23" s="74"/>
      <c r="TAY23" s="74"/>
      <c r="TAZ23" s="85"/>
      <c r="TBA23" s="74"/>
      <c r="TBB23" s="74"/>
      <c r="TBC23" s="85"/>
      <c r="TBD23" s="74"/>
      <c r="TBE23" s="74"/>
      <c r="TBF23" s="85"/>
      <c r="TBG23" s="80"/>
      <c r="TBH23" s="80"/>
      <c r="TBI23" s="85"/>
      <c r="TBJ23" s="77"/>
      <c r="TBK23" s="74"/>
      <c r="TBL23" s="74"/>
      <c r="TBM23" s="85"/>
      <c r="TBN23" s="74"/>
      <c r="TBO23" s="74"/>
      <c r="TBP23" s="85"/>
      <c r="TBQ23" s="74"/>
      <c r="TBR23" s="74"/>
      <c r="TBS23" s="85"/>
      <c r="TBT23" s="74"/>
      <c r="TBU23" s="74"/>
      <c r="TBV23" s="85"/>
      <c r="TBW23" s="80"/>
      <c r="TBX23" s="80"/>
      <c r="TBY23" s="85"/>
      <c r="TBZ23" s="77"/>
      <c r="TCA23" s="74"/>
      <c r="TCB23" s="74"/>
      <c r="TCC23" s="85"/>
      <c r="TCD23" s="74"/>
      <c r="TCE23" s="74"/>
      <c r="TCF23" s="85"/>
      <c r="TCG23" s="74"/>
      <c r="TCH23" s="74"/>
      <c r="TCI23" s="85"/>
      <c r="TCJ23" s="74"/>
      <c r="TCK23" s="74"/>
      <c r="TCL23" s="85"/>
      <c r="TCM23" s="80"/>
      <c r="TCN23" s="80"/>
      <c r="TCO23" s="85"/>
      <c r="TCP23" s="77"/>
      <c r="TCQ23" s="74"/>
      <c r="TCR23" s="74"/>
      <c r="TCS23" s="85"/>
      <c r="TCT23" s="74"/>
      <c r="TCU23" s="74"/>
      <c r="TCV23" s="85"/>
      <c r="TCW23" s="74"/>
      <c r="TCX23" s="74"/>
      <c r="TCY23" s="85"/>
      <c r="TCZ23" s="74"/>
      <c r="TDA23" s="74"/>
      <c r="TDB23" s="85"/>
      <c r="TDC23" s="80"/>
      <c r="TDD23" s="80"/>
      <c r="TDE23" s="85"/>
      <c r="TDF23" s="77"/>
      <c r="TDG23" s="74"/>
      <c r="TDH23" s="74"/>
      <c r="TDI23" s="85"/>
      <c r="TDJ23" s="74"/>
      <c r="TDK23" s="74"/>
      <c r="TDL23" s="85"/>
      <c r="TDM23" s="74"/>
      <c r="TDN23" s="74"/>
      <c r="TDO23" s="85"/>
      <c r="TDP23" s="74"/>
      <c r="TDQ23" s="74"/>
      <c r="TDR23" s="85"/>
      <c r="TDS23" s="80"/>
      <c r="TDT23" s="80"/>
      <c r="TDU23" s="85"/>
      <c r="TDV23" s="77"/>
      <c r="TDW23" s="74"/>
      <c r="TDX23" s="74"/>
      <c r="TDY23" s="85"/>
      <c r="TDZ23" s="74"/>
      <c r="TEA23" s="74"/>
      <c r="TEB23" s="85"/>
      <c r="TEC23" s="74"/>
      <c r="TED23" s="74"/>
      <c r="TEE23" s="85"/>
      <c r="TEF23" s="74"/>
      <c r="TEG23" s="74"/>
      <c r="TEH23" s="85"/>
      <c r="TEI23" s="80"/>
      <c r="TEJ23" s="80"/>
      <c r="TEK23" s="85"/>
      <c r="TEL23" s="77"/>
      <c r="TEM23" s="74"/>
      <c r="TEN23" s="74"/>
      <c r="TEO23" s="85"/>
      <c r="TEP23" s="74"/>
      <c r="TEQ23" s="74"/>
      <c r="TER23" s="85"/>
      <c r="TES23" s="74"/>
      <c r="TET23" s="74"/>
      <c r="TEU23" s="85"/>
      <c r="TEV23" s="74"/>
      <c r="TEW23" s="74"/>
      <c r="TEX23" s="85"/>
      <c r="TEY23" s="80"/>
      <c r="TEZ23" s="80"/>
      <c r="TFA23" s="85"/>
      <c r="TFB23" s="77"/>
      <c r="TFC23" s="74"/>
      <c r="TFD23" s="74"/>
      <c r="TFE23" s="85"/>
      <c r="TFF23" s="74"/>
      <c r="TFG23" s="74"/>
      <c r="TFH23" s="85"/>
      <c r="TFI23" s="74"/>
      <c r="TFJ23" s="74"/>
      <c r="TFK23" s="85"/>
      <c r="TFL23" s="74"/>
      <c r="TFM23" s="74"/>
      <c r="TFN23" s="85"/>
      <c r="TFO23" s="80"/>
      <c r="TFP23" s="80"/>
      <c r="TFQ23" s="85"/>
      <c r="TFR23" s="77"/>
      <c r="TFS23" s="74"/>
      <c r="TFT23" s="74"/>
      <c r="TFU23" s="85"/>
      <c r="TFV23" s="74"/>
      <c r="TFW23" s="74"/>
      <c r="TFX23" s="85"/>
      <c r="TFY23" s="74"/>
      <c r="TFZ23" s="74"/>
      <c r="TGA23" s="85"/>
      <c r="TGB23" s="74"/>
      <c r="TGC23" s="74"/>
      <c r="TGD23" s="85"/>
      <c r="TGE23" s="80"/>
      <c r="TGF23" s="80"/>
      <c r="TGG23" s="85"/>
      <c r="TGH23" s="77"/>
      <c r="TGI23" s="74"/>
      <c r="TGJ23" s="74"/>
      <c r="TGK23" s="85"/>
      <c r="TGL23" s="74"/>
      <c r="TGM23" s="74"/>
      <c r="TGN23" s="85"/>
      <c r="TGO23" s="74"/>
      <c r="TGP23" s="74"/>
      <c r="TGQ23" s="85"/>
      <c r="TGR23" s="74"/>
      <c r="TGS23" s="74"/>
      <c r="TGT23" s="85"/>
      <c r="TGU23" s="80"/>
      <c r="TGV23" s="80"/>
      <c r="TGW23" s="85"/>
      <c r="TGX23" s="77"/>
      <c r="TGY23" s="74"/>
      <c r="TGZ23" s="74"/>
      <c r="THA23" s="85"/>
      <c r="THB23" s="74"/>
      <c r="THC23" s="74"/>
      <c r="THD23" s="85"/>
      <c r="THE23" s="74"/>
      <c r="THF23" s="74"/>
      <c r="THG23" s="85"/>
      <c r="THH23" s="74"/>
      <c r="THI23" s="74"/>
      <c r="THJ23" s="85"/>
      <c r="THK23" s="80"/>
      <c r="THL23" s="80"/>
      <c r="THM23" s="85"/>
      <c r="THN23" s="77"/>
      <c r="THO23" s="74"/>
      <c r="THP23" s="74"/>
      <c r="THQ23" s="85"/>
      <c r="THR23" s="74"/>
      <c r="THS23" s="74"/>
      <c r="THT23" s="85"/>
      <c r="THU23" s="74"/>
      <c r="THV23" s="74"/>
      <c r="THW23" s="85"/>
      <c r="THX23" s="74"/>
      <c r="THY23" s="74"/>
      <c r="THZ23" s="85"/>
      <c r="TIA23" s="80"/>
      <c r="TIB23" s="80"/>
      <c r="TIC23" s="85"/>
      <c r="TID23" s="77"/>
      <c r="TIE23" s="74"/>
      <c r="TIF23" s="74"/>
      <c r="TIG23" s="85"/>
      <c r="TIH23" s="74"/>
      <c r="TII23" s="74"/>
      <c r="TIJ23" s="85"/>
      <c r="TIK23" s="74"/>
      <c r="TIL23" s="74"/>
      <c r="TIM23" s="85"/>
      <c r="TIN23" s="74"/>
      <c r="TIO23" s="74"/>
      <c r="TIP23" s="85"/>
      <c r="TIQ23" s="80"/>
      <c r="TIR23" s="80"/>
      <c r="TIS23" s="85"/>
      <c r="TIT23" s="77"/>
      <c r="TIU23" s="74"/>
      <c r="TIV23" s="74"/>
      <c r="TIW23" s="85"/>
      <c r="TIX23" s="74"/>
      <c r="TIY23" s="74"/>
      <c r="TIZ23" s="85"/>
      <c r="TJA23" s="74"/>
      <c r="TJB23" s="74"/>
      <c r="TJC23" s="85"/>
      <c r="TJD23" s="74"/>
      <c r="TJE23" s="74"/>
      <c r="TJF23" s="85"/>
      <c r="TJG23" s="80"/>
      <c r="TJH23" s="80"/>
      <c r="TJI23" s="85"/>
      <c r="TJJ23" s="77"/>
      <c r="TJK23" s="74"/>
      <c r="TJL23" s="74"/>
      <c r="TJM23" s="85"/>
      <c r="TJN23" s="74"/>
      <c r="TJO23" s="74"/>
      <c r="TJP23" s="85"/>
      <c r="TJQ23" s="74"/>
      <c r="TJR23" s="74"/>
      <c r="TJS23" s="85"/>
      <c r="TJT23" s="74"/>
      <c r="TJU23" s="74"/>
      <c r="TJV23" s="85"/>
      <c r="TJW23" s="80"/>
      <c r="TJX23" s="80"/>
      <c r="TJY23" s="85"/>
      <c r="TJZ23" s="77"/>
      <c r="TKA23" s="74"/>
      <c r="TKB23" s="74"/>
      <c r="TKC23" s="85"/>
      <c r="TKD23" s="74"/>
      <c r="TKE23" s="74"/>
      <c r="TKF23" s="85"/>
      <c r="TKG23" s="74"/>
      <c r="TKH23" s="74"/>
      <c r="TKI23" s="85"/>
      <c r="TKJ23" s="74"/>
      <c r="TKK23" s="74"/>
      <c r="TKL23" s="85"/>
      <c r="TKM23" s="80"/>
      <c r="TKN23" s="80"/>
      <c r="TKO23" s="85"/>
      <c r="TKP23" s="77"/>
      <c r="TKQ23" s="74"/>
      <c r="TKR23" s="74"/>
      <c r="TKS23" s="85"/>
      <c r="TKT23" s="74"/>
      <c r="TKU23" s="74"/>
      <c r="TKV23" s="85"/>
      <c r="TKW23" s="74"/>
      <c r="TKX23" s="74"/>
      <c r="TKY23" s="85"/>
      <c r="TKZ23" s="74"/>
      <c r="TLA23" s="74"/>
      <c r="TLB23" s="85"/>
      <c r="TLC23" s="80"/>
      <c r="TLD23" s="80"/>
      <c r="TLE23" s="85"/>
      <c r="TLF23" s="77"/>
      <c r="TLG23" s="74"/>
      <c r="TLH23" s="74"/>
      <c r="TLI23" s="85"/>
      <c r="TLJ23" s="74"/>
      <c r="TLK23" s="74"/>
      <c r="TLL23" s="85"/>
      <c r="TLM23" s="74"/>
      <c r="TLN23" s="74"/>
      <c r="TLO23" s="85"/>
      <c r="TLP23" s="74"/>
      <c r="TLQ23" s="74"/>
      <c r="TLR23" s="85"/>
      <c r="TLS23" s="80"/>
      <c r="TLT23" s="80"/>
      <c r="TLU23" s="85"/>
      <c r="TLV23" s="77"/>
      <c r="TLW23" s="74"/>
      <c r="TLX23" s="74"/>
      <c r="TLY23" s="85"/>
      <c r="TLZ23" s="74"/>
      <c r="TMA23" s="74"/>
      <c r="TMB23" s="85"/>
      <c r="TMC23" s="74"/>
      <c r="TMD23" s="74"/>
      <c r="TME23" s="85"/>
      <c r="TMF23" s="74"/>
      <c r="TMG23" s="74"/>
      <c r="TMH23" s="85"/>
      <c r="TMI23" s="80"/>
      <c r="TMJ23" s="80"/>
      <c r="TMK23" s="85"/>
      <c r="TML23" s="77"/>
      <c r="TMM23" s="74"/>
      <c r="TMN23" s="74"/>
      <c r="TMO23" s="85"/>
      <c r="TMP23" s="74"/>
      <c r="TMQ23" s="74"/>
      <c r="TMR23" s="85"/>
      <c r="TMS23" s="74"/>
      <c r="TMT23" s="74"/>
      <c r="TMU23" s="85"/>
      <c r="TMV23" s="74"/>
      <c r="TMW23" s="74"/>
      <c r="TMX23" s="85"/>
      <c r="TMY23" s="80"/>
      <c r="TMZ23" s="80"/>
      <c r="TNA23" s="85"/>
      <c r="TNB23" s="77"/>
      <c r="TNC23" s="74"/>
      <c r="TND23" s="74"/>
      <c r="TNE23" s="85"/>
      <c r="TNF23" s="74"/>
      <c r="TNG23" s="74"/>
      <c r="TNH23" s="85"/>
      <c r="TNI23" s="74"/>
      <c r="TNJ23" s="74"/>
      <c r="TNK23" s="85"/>
      <c r="TNL23" s="74"/>
      <c r="TNM23" s="74"/>
      <c r="TNN23" s="85"/>
      <c r="TNO23" s="80"/>
      <c r="TNP23" s="80"/>
      <c r="TNQ23" s="85"/>
      <c r="TNR23" s="77"/>
      <c r="TNS23" s="74"/>
      <c r="TNT23" s="74"/>
      <c r="TNU23" s="85"/>
      <c r="TNV23" s="74"/>
      <c r="TNW23" s="74"/>
      <c r="TNX23" s="85"/>
      <c r="TNY23" s="74"/>
      <c r="TNZ23" s="74"/>
      <c r="TOA23" s="85"/>
      <c r="TOB23" s="74"/>
      <c r="TOC23" s="74"/>
      <c r="TOD23" s="85"/>
      <c r="TOE23" s="80"/>
      <c r="TOF23" s="80"/>
      <c r="TOG23" s="85"/>
      <c r="TOH23" s="77"/>
      <c r="TOI23" s="74"/>
      <c r="TOJ23" s="74"/>
      <c r="TOK23" s="85"/>
      <c r="TOL23" s="74"/>
      <c r="TOM23" s="74"/>
      <c r="TON23" s="85"/>
      <c r="TOO23" s="74"/>
      <c r="TOP23" s="74"/>
      <c r="TOQ23" s="85"/>
      <c r="TOR23" s="74"/>
      <c r="TOS23" s="74"/>
      <c r="TOT23" s="85"/>
      <c r="TOU23" s="80"/>
      <c r="TOV23" s="80"/>
      <c r="TOW23" s="85"/>
      <c r="TOX23" s="77"/>
      <c r="TOY23" s="74"/>
      <c r="TOZ23" s="74"/>
      <c r="TPA23" s="85"/>
      <c r="TPB23" s="74"/>
      <c r="TPC23" s="74"/>
      <c r="TPD23" s="85"/>
      <c r="TPE23" s="74"/>
      <c r="TPF23" s="74"/>
      <c r="TPG23" s="85"/>
      <c r="TPH23" s="74"/>
      <c r="TPI23" s="74"/>
      <c r="TPJ23" s="85"/>
      <c r="TPK23" s="80"/>
      <c r="TPL23" s="80"/>
      <c r="TPM23" s="85"/>
      <c r="TPN23" s="77"/>
      <c r="TPO23" s="74"/>
      <c r="TPP23" s="74"/>
      <c r="TPQ23" s="85"/>
      <c r="TPR23" s="74"/>
      <c r="TPS23" s="74"/>
      <c r="TPT23" s="85"/>
      <c r="TPU23" s="74"/>
      <c r="TPV23" s="74"/>
      <c r="TPW23" s="85"/>
      <c r="TPX23" s="74"/>
      <c r="TPY23" s="74"/>
      <c r="TPZ23" s="85"/>
      <c r="TQA23" s="80"/>
      <c r="TQB23" s="80"/>
      <c r="TQC23" s="85"/>
      <c r="TQD23" s="77"/>
      <c r="TQE23" s="74"/>
      <c r="TQF23" s="74"/>
      <c r="TQG23" s="85"/>
      <c r="TQH23" s="74"/>
      <c r="TQI23" s="74"/>
      <c r="TQJ23" s="85"/>
      <c r="TQK23" s="74"/>
      <c r="TQL23" s="74"/>
      <c r="TQM23" s="85"/>
      <c r="TQN23" s="74"/>
      <c r="TQO23" s="74"/>
      <c r="TQP23" s="85"/>
      <c r="TQQ23" s="80"/>
      <c r="TQR23" s="80"/>
      <c r="TQS23" s="85"/>
      <c r="TQT23" s="77"/>
      <c r="TQU23" s="74"/>
      <c r="TQV23" s="74"/>
      <c r="TQW23" s="85"/>
      <c r="TQX23" s="74"/>
      <c r="TQY23" s="74"/>
      <c r="TQZ23" s="85"/>
      <c r="TRA23" s="74"/>
      <c r="TRB23" s="74"/>
      <c r="TRC23" s="85"/>
      <c r="TRD23" s="74"/>
      <c r="TRE23" s="74"/>
      <c r="TRF23" s="85"/>
      <c r="TRG23" s="80"/>
      <c r="TRH23" s="80"/>
      <c r="TRI23" s="85"/>
      <c r="TRJ23" s="77"/>
      <c r="TRK23" s="74"/>
      <c r="TRL23" s="74"/>
      <c r="TRM23" s="85"/>
      <c r="TRN23" s="74"/>
      <c r="TRO23" s="74"/>
      <c r="TRP23" s="85"/>
      <c r="TRQ23" s="74"/>
      <c r="TRR23" s="74"/>
      <c r="TRS23" s="85"/>
      <c r="TRT23" s="74"/>
      <c r="TRU23" s="74"/>
      <c r="TRV23" s="85"/>
      <c r="TRW23" s="80"/>
      <c r="TRX23" s="80"/>
      <c r="TRY23" s="85"/>
      <c r="TRZ23" s="77"/>
      <c r="TSA23" s="74"/>
      <c r="TSB23" s="74"/>
      <c r="TSC23" s="85"/>
      <c r="TSD23" s="74"/>
      <c r="TSE23" s="74"/>
      <c r="TSF23" s="85"/>
      <c r="TSG23" s="74"/>
      <c r="TSH23" s="74"/>
      <c r="TSI23" s="85"/>
      <c r="TSJ23" s="74"/>
      <c r="TSK23" s="74"/>
      <c r="TSL23" s="85"/>
      <c r="TSM23" s="80"/>
      <c r="TSN23" s="80"/>
      <c r="TSO23" s="85"/>
      <c r="TSP23" s="77"/>
      <c r="TSQ23" s="74"/>
      <c r="TSR23" s="74"/>
      <c r="TSS23" s="85"/>
      <c r="TST23" s="74"/>
      <c r="TSU23" s="74"/>
      <c r="TSV23" s="85"/>
      <c r="TSW23" s="74"/>
      <c r="TSX23" s="74"/>
      <c r="TSY23" s="85"/>
      <c r="TSZ23" s="74"/>
      <c r="TTA23" s="74"/>
      <c r="TTB23" s="85"/>
      <c r="TTC23" s="80"/>
      <c r="TTD23" s="80"/>
      <c r="TTE23" s="85"/>
      <c r="TTF23" s="77"/>
      <c r="TTG23" s="74"/>
      <c r="TTH23" s="74"/>
      <c r="TTI23" s="85"/>
      <c r="TTJ23" s="74"/>
      <c r="TTK23" s="74"/>
      <c r="TTL23" s="85"/>
      <c r="TTM23" s="74"/>
      <c r="TTN23" s="74"/>
      <c r="TTO23" s="85"/>
      <c r="TTP23" s="74"/>
      <c r="TTQ23" s="74"/>
      <c r="TTR23" s="85"/>
      <c r="TTS23" s="80"/>
      <c r="TTT23" s="80"/>
      <c r="TTU23" s="85"/>
      <c r="TTV23" s="77"/>
      <c r="TTW23" s="74"/>
      <c r="TTX23" s="74"/>
      <c r="TTY23" s="85"/>
      <c r="TTZ23" s="74"/>
      <c r="TUA23" s="74"/>
      <c r="TUB23" s="85"/>
      <c r="TUC23" s="74"/>
      <c r="TUD23" s="74"/>
      <c r="TUE23" s="85"/>
      <c r="TUF23" s="74"/>
      <c r="TUG23" s="74"/>
      <c r="TUH23" s="85"/>
      <c r="TUI23" s="80"/>
      <c r="TUJ23" s="80"/>
      <c r="TUK23" s="85"/>
      <c r="TUL23" s="77"/>
      <c r="TUM23" s="74"/>
      <c r="TUN23" s="74"/>
      <c r="TUO23" s="85"/>
      <c r="TUP23" s="74"/>
      <c r="TUQ23" s="74"/>
      <c r="TUR23" s="85"/>
      <c r="TUS23" s="74"/>
      <c r="TUT23" s="74"/>
      <c r="TUU23" s="85"/>
      <c r="TUV23" s="74"/>
      <c r="TUW23" s="74"/>
      <c r="TUX23" s="85"/>
      <c r="TUY23" s="80"/>
      <c r="TUZ23" s="80"/>
      <c r="TVA23" s="85"/>
      <c r="TVB23" s="77"/>
      <c r="TVC23" s="74"/>
      <c r="TVD23" s="74"/>
      <c r="TVE23" s="85"/>
      <c r="TVF23" s="74"/>
      <c r="TVG23" s="74"/>
      <c r="TVH23" s="85"/>
      <c r="TVI23" s="74"/>
      <c r="TVJ23" s="74"/>
      <c r="TVK23" s="85"/>
      <c r="TVL23" s="74"/>
      <c r="TVM23" s="74"/>
      <c r="TVN23" s="85"/>
      <c r="TVO23" s="80"/>
      <c r="TVP23" s="80"/>
      <c r="TVQ23" s="85"/>
      <c r="TVR23" s="77"/>
      <c r="TVS23" s="74"/>
      <c r="TVT23" s="74"/>
      <c r="TVU23" s="85"/>
      <c r="TVV23" s="74"/>
      <c r="TVW23" s="74"/>
      <c r="TVX23" s="85"/>
      <c r="TVY23" s="74"/>
      <c r="TVZ23" s="74"/>
      <c r="TWA23" s="85"/>
      <c r="TWB23" s="74"/>
      <c r="TWC23" s="74"/>
      <c r="TWD23" s="85"/>
      <c r="TWE23" s="80"/>
      <c r="TWF23" s="80"/>
      <c r="TWG23" s="85"/>
      <c r="TWH23" s="77"/>
      <c r="TWI23" s="74"/>
      <c r="TWJ23" s="74"/>
      <c r="TWK23" s="85"/>
      <c r="TWL23" s="74"/>
      <c r="TWM23" s="74"/>
      <c r="TWN23" s="85"/>
      <c r="TWO23" s="74"/>
      <c r="TWP23" s="74"/>
      <c r="TWQ23" s="85"/>
      <c r="TWR23" s="74"/>
      <c r="TWS23" s="74"/>
      <c r="TWT23" s="85"/>
      <c r="TWU23" s="80"/>
      <c r="TWV23" s="80"/>
      <c r="TWW23" s="85"/>
      <c r="TWX23" s="77"/>
      <c r="TWY23" s="74"/>
      <c r="TWZ23" s="74"/>
      <c r="TXA23" s="85"/>
      <c r="TXB23" s="74"/>
      <c r="TXC23" s="74"/>
      <c r="TXD23" s="85"/>
      <c r="TXE23" s="74"/>
      <c r="TXF23" s="74"/>
      <c r="TXG23" s="85"/>
      <c r="TXH23" s="74"/>
      <c r="TXI23" s="74"/>
      <c r="TXJ23" s="85"/>
      <c r="TXK23" s="80"/>
      <c r="TXL23" s="80"/>
      <c r="TXM23" s="85"/>
      <c r="TXN23" s="77"/>
      <c r="TXO23" s="74"/>
      <c r="TXP23" s="74"/>
      <c r="TXQ23" s="85"/>
      <c r="TXR23" s="74"/>
      <c r="TXS23" s="74"/>
      <c r="TXT23" s="85"/>
      <c r="TXU23" s="74"/>
      <c r="TXV23" s="74"/>
      <c r="TXW23" s="85"/>
      <c r="TXX23" s="74"/>
      <c r="TXY23" s="74"/>
      <c r="TXZ23" s="85"/>
      <c r="TYA23" s="80"/>
      <c r="TYB23" s="80"/>
      <c r="TYC23" s="85"/>
      <c r="TYD23" s="77"/>
      <c r="TYE23" s="74"/>
      <c r="TYF23" s="74"/>
      <c r="TYG23" s="85"/>
      <c r="TYH23" s="74"/>
      <c r="TYI23" s="74"/>
      <c r="TYJ23" s="85"/>
      <c r="TYK23" s="74"/>
      <c r="TYL23" s="74"/>
      <c r="TYM23" s="85"/>
      <c r="TYN23" s="74"/>
      <c r="TYO23" s="74"/>
      <c r="TYP23" s="85"/>
      <c r="TYQ23" s="80"/>
      <c r="TYR23" s="80"/>
      <c r="TYS23" s="85"/>
      <c r="TYT23" s="77"/>
      <c r="TYU23" s="74"/>
      <c r="TYV23" s="74"/>
      <c r="TYW23" s="85"/>
      <c r="TYX23" s="74"/>
      <c r="TYY23" s="74"/>
      <c r="TYZ23" s="85"/>
      <c r="TZA23" s="74"/>
      <c r="TZB23" s="74"/>
      <c r="TZC23" s="85"/>
      <c r="TZD23" s="74"/>
      <c r="TZE23" s="74"/>
      <c r="TZF23" s="85"/>
      <c r="TZG23" s="80"/>
      <c r="TZH23" s="80"/>
      <c r="TZI23" s="85"/>
      <c r="TZJ23" s="77"/>
      <c r="TZK23" s="74"/>
      <c r="TZL23" s="74"/>
      <c r="TZM23" s="85"/>
      <c r="TZN23" s="74"/>
      <c r="TZO23" s="74"/>
      <c r="TZP23" s="85"/>
      <c r="TZQ23" s="74"/>
      <c r="TZR23" s="74"/>
      <c r="TZS23" s="85"/>
      <c r="TZT23" s="74"/>
      <c r="TZU23" s="74"/>
      <c r="TZV23" s="85"/>
      <c r="TZW23" s="80"/>
      <c r="TZX23" s="80"/>
      <c r="TZY23" s="85"/>
      <c r="TZZ23" s="77"/>
      <c r="UAA23" s="74"/>
      <c r="UAB23" s="74"/>
      <c r="UAC23" s="85"/>
      <c r="UAD23" s="74"/>
      <c r="UAE23" s="74"/>
      <c r="UAF23" s="85"/>
      <c r="UAG23" s="74"/>
      <c r="UAH23" s="74"/>
      <c r="UAI23" s="85"/>
      <c r="UAJ23" s="74"/>
      <c r="UAK23" s="74"/>
      <c r="UAL23" s="85"/>
      <c r="UAM23" s="80"/>
      <c r="UAN23" s="80"/>
      <c r="UAO23" s="85"/>
      <c r="UAP23" s="77"/>
      <c r="UAQ23" s="74"/>
      <c r="UAR23" s="74"/>
      <c r="UAS23" s="85"/>
      <c r="UAT23" s="74"/>
      <c r="UAU23" s="74"/>
      <c r="UAV23" s="85"/>
      <c r="UAW23" s="74"/>
      <c r="UAX23" s="74"/>
      <c r="UAY23" s="85"/>
      <c r="UAZ23" s="74"/>
      <c r="UBA23" s="74"/>
      <c r="UBB23" s="85"/>
      <c r="UBC23" s="80"/>
      <c r="UBD23" s="80"/>
      <c r="UBE23" s="85"/>
      <c r="UBF23" s="77"/>
      <c r="UBG23" s="74"/>
      <c r="UBH23" s="74"/>
      <c r="UBI23" s="85"/>
      <c r="UBJ23" s="74"/>
      <c r="UBK23" s="74"/>
      <c r="UBL23" s="85"/>
      <c r="UBM23" s="74"/>
      <c r="UBN23" s="74"/>
      <c r="UBO23" s="85"/>
      <c r="UBP23" s="74"/>
      <c r="UBQ23" s="74"/>
      <c r="UBR23" s="85"/>
      <c r="UBS23" s="80"/>
      <c r="UBT23" s="80"/>
      <c r="UBU23" s="85"/>
      <c r="UBV23" s="77"/>
      <c r="UBW23" s="74"/>
      <c r="UBX23" s="74"/>
      <c r="UBY23" s="85"/>
      <c r="UBZ23" s="74"/>
      <c r="UCA23" s="74"/>
      <c r="UCB23" s="85"/>
      <c r="UCC23" s="74"/>
      <c r="UCD23" s="74"/>
      <c r="UCE23" s="85"/>
      <c r="UCF23" s="74"/>
      <c r="UCG23" s="74"/>
      <c r="UCH23" s="85"/>
      <c r="UCI23" s="80"/>
      <c r="UCJ23" s="80"/>
      <c r="UCK23" s="85"/>
      <c r="UCL23" s="77"/>
      <c r="UCM23" s="74"/>
      <c r="UCN23" s="74"/>
      <c r="UCO23" s="85"/>
      <c r="UCP23" s="74"/>
      <c r="UCQ23" s="74"/>
      <c r="UCR23" s="85"/>
      <c r="UCS23" s="74"/>
      <c r="UCT23" s="74"/>
      <c r="UCU23" s="85"/>
      <c r="UCV23" s="74"/>
      <c r="UCW23" s="74"/>
      <c r="UCX23" s="85"/>
      <c r="UCY23" s="80"/>
      <c r="UCZ23" s="80"/>
      <c r="UDA23" s="85"/>
      <c r="UDB23" s="77"/>
      <c r="UDC23" s="74"/>
      <c r="UDD23" s="74"/>
      <c r="UDE23" s="85"/>
      <c r="UDF23" s="74"/>
      <c r="UDG23" s="74"/>
      <c r="UDH23" s="85"/>
      <c r="UDI23" s="74"/>
      <c r="UDJ23" s="74"/>
      <c r="UDK23" s="85"/>
      <c r="UDL23" s="74"/>
      <c r="UDM23" s="74"/>
      <c r="UDN23" s="85"/>
      <c r="UDO23" s="80"/>
      <c r="UDP23" s="80"/>
      <c r="UDQ23" s="85"/>
      <c r="UDR23" s="77"/>
      <c r="UDS23" s="74"/>
      <c r="UDT23" s="74"/>
      <c r="UDU23" s="85"/>
      <c r="UDV23" s="74"/>
      <c r="UDW23" s="74"/>
      <c r="UDX23" s="85"/>
      <c r="UDY23" s="74"/>
      <c r="UDZ23" s="74"/>
      <c r="UEA23" s="85"/>
      <c r="UEB23" s="74"/>
      <c r="UEC23" s="74"/>
      <c r="UED23" s="85"/>
      <c r="UEE23" s="80"/>
      <c r="UEF23" s="80"/>
      <c r="UEG23" s="85"/>
      <c r="UEH23" s="77"/>
      <c r="UEI23" s="74"/>
      <c r="UEJ23" s="74"/>
      <c r="UEK23" s="85"/>
      <c r="UEL23" s="74"/>
      <c r="UEM23" s="74"/>
      <c r="UEN23" s="85"/>
      <c r="UEO23" s="74"/>
      <c r="UEP23" s="74"/>
      <c r="UEQ23" s="85"/>
      <c r="UER23" s="74"/>
      <c r="UES23" s="74"/>
      <c r="UET23" s="85"/>
      <c r="UEU23" s="80"/>
      <c r="UEV23" s="80"/>
      <c r="UEW23" s="85"/>
      <c r="UEX23" s="77"/>
      <c r="UEY23" s="74"/>
      <c r="UEZ23" s="74"/>
      <c r="UFA23" s="85"/>
      <c r="UFB23" s="74"/>
      <c r="UFC23" s="74"/>
      <c r="UFD23" s="85"/>
      <c r="UFE23" s="74"/>
      <c r="UFF23" s="74"/>
      <c r="UFG23" s="85"/>
      <c r="UFH23" s="74"/>
      <c r="UFI23" s="74"/>
      <c r="UFJ23" s="85"/>
      <c r="UFK23" s="80"/>
      <c r="UFL23" s="80"/>
      <c r="UFM23" s="85"/>
      <c r="UFN23" s="77"/>
      <c r="UFO23" s="74"/>
      <c r="UFP23" s="74"/>
      <c r="UFQ23" s="85"/>
      <c r="UFR23" s="74"/>
      <c r="UFS23" s="74"/>
      <c r="UFT23" s="85"/>
      <c r="UFU23" s="74"/>
      <c r="UFV23" s="74"/>
      <c r="UFW23" s="85"/>
      <c r="UFX23" s="74"/>
      <c r="UFY23" s="74"/>
      <c r="UFZ23" s="85"/>
      <c r="UGA23" s="80"/>
      <c r="UGB23" s="80"/>
      <c r="UGC23" s="85"/>
      <c r="UGD23" s="77"/>
      <c r="UGE23" s="74"/>
      <c r="UGF23" s="74"/>
      <c r="UGG23" s="85"/>
      <c r="UGH23" s="74"/>
      <c r="UGI23" s="74"/>
      <c r="UGJ23" s="85"/>
      <c r="UGK23" s="74"/>
      <c r="UGL23" s="74"/>
      <c r="UGM23" s="85"/>
      <c r="UGN23" s="74"/>
      <c r="UGO23" s="74"/>
      <c r="UGP23" s="85"/>
      <c r="UGQ23" s="80"/>
      <c r="UGR23" s="80"/>
      <c r="UGS23" s="85"/>
      <c r="UGT23" s="77"/>
      <c r="UGU23" s="74"/>
      <c r="UGV23" s="74"/>
      <c r="UGW23" s="85"/>
      <c r="UGX23" s="74"/>
      <c r="UGY23" s="74"/>
      <c r="UGZ23" s="85"/>
      <c r="UHA23" s="74"/>
      <c r="UHB23" s="74"/>
      <c r="UHC23" s="85"/>
      <c r="UHD23" s="74"/>
      <c r="UHE23" s="74"/>
      <c r="UHF23" s="85"/>
      <c r="UHG23" s="80"/>
      <c r="UHH23" s="80"/>
      <c r="UHI23" s="85"/>
      <c r="UHJ23" s="77"/>
      <c r="UHK23" s="74"/>
      <c r="UHL23" s="74"/>
      <c r="UHM23" s="85"/>
      <c r="UHN23" s="74"/>
      <c r="UHO23" s="74"/>
      <c r="UHP23" s="85"/>
      <c r="UHQ23" s="74"/>
      <c r="UHR23" s="74"/>
      <c r="UHS23" s="85"/>
      <c r="UHT23" s="74"/>
      <c r="UHU23" s="74"/>
      <c r="UHV23" s="85"/>
      <c r="UHW23" s="80"/>
      <c r="UHX23" s="80"/>
      <c r="UHY23" s="85"/>
      <c r="UHZ23" s="77"/>
      <c r="UIA23" s="74"/>
      <c r="UIB23" s="74"/>
      <c r="UIC23" s="85"/>
      <c r="UID23" s="74"/>
      <c r="UIE23" s="74"/>
      <c r="UIF23" s="85"/>
      <c r="UIG23" s="74"/>
      <c r="UIH23" s="74"/>
      <c r="UII23" s="85"/>
      <c r="UIJ23" s="74"/>
      <c r="UIK23" s="74"/>
      <c r="UIL23" s="85"/>
      <c r="UIM23" s="80"/>
      <c r="UIN23" s="80"/>
      <c r="UIO23" s="85"/>
      <c r="UIP23" s="77"/>
      <c r="UIQ23" s="74"/>
      <c r="UIR23" s="74"/>
      <c r="UIS23" s="85"/>
      <c r="UIT23" s="74"/>
      <c r="UIU23" s="74"/>
      <c r="UIV23" s="85"/>
      <c r="UIW23" s="74"/>
      <c r="UIX23" s="74"/>
      <c r="UIY23" s="85"/>
      <c r="UIZ23" s="74"/>
      <c r="UJA23" s="74"/>
      <c r="UJB23" s="85"/>
      <c r="UJC23" s="80"/>
      <c r="UJD23" s="80"/>
      <c r="UJE23" s="85"/>
      <c r="UJF23" s="77"/>
      <c r="UJG23" s="74"/>
      <c r="UJH23" s="74"/>
      <c r="UJI23" s="85"/>
      <c r="UJJ23" s="74"/>
      <c r="UJK23" s="74"/>
      <c r="UJL23" s="85"/>
      <c r="UJM23" s="74"/>
      <c r="UJN23" s="74"/>
      <c r="UJO23" s="85"/>
      <c r="UJP23" s="74"/>
      <c r="UJQ23" s="74"/>
      <c r="UJR23" s="85"/>
      <c r="UJS23" s="80"/>
      <c r="UJT23" s="80"/>
      <c r="UJU23" s="85"/>
      <c r="UJV23" s="77"/>
      <c r="UJW23" s="74"/>
      <c r="UJX23" s="74"/>
      <c r="UJY23" s="85"/>
      <c r="UJZ23" s="74"/>
      <c r="UKA23" s="74"/>
      <c r="UKB23" s="85"/>
      <c r="UKC23" s="74"/>
      <c r="UKD23" s="74"/>
      <c r="UKE23" s="85"/>
      <c r="UKF23" s="74"/>
      <c r="UKG23" s="74"/>
      <c r="UKH23" s="85"/>
      <c r="UKI23" s="80"/>
      <c r="UKJ23" s="80"/>
      <c r="UKK23" s="85"/>
      <c r="UKL23" s="77"/>
      <c r="UKM23" s="74"/>
      <c r="UKN23" s="74"/>
      <c r="UKO23" s="85"/>
      <c r="UKP23" s="74"/>
      <c r="UKQ23" s="74"/>
      <c r="UKR23" s="85"/>
      <c r="UKS23" s="74"/>
      <c r="UKT23" s="74"/>
      <c r="UKU23" s="85"/>
      <c r="UKV23" s="74"/>
      <c r="UKW23" s="74"/>
      <c r="UKX23" s="85"/>
      <c r="UKY23" s="80"/>
      <c r="UKZ23" s="80"/>
      <c r="ULA23" s="85"/>
      <c r="ULB23" s="77"/>
      <c r="ULC23" s="74"/>
      <c r="ULD23" s="74"/>
      <c r="ULE23" s="85"/>
      <c r="ULF23" s="74"/>
      <c r="ULG23" s="74"/>
      <c r="ULH23" s="85"/>
      <c r="ULI23" s="74"/>
      <c r="ULJ23" s="74"/>
      <c r="ULK23" s="85"/>
      <c r="ULL23" s="74"/>
      <c r="ULM23" s="74"/>
      <c r="ULN23" s="85"/>
      <c r="ULO23" s="80"/>
      <c r="ULP23" s="80"/>
      <c r="ULQ23" s="85"/>
      <c r="ULR23" s="77"/>
      <c r="ULS23" s="74"/>
      <c r="ULT23" s="74"/>
      <c r="ULU23" s="85"/>
      <c r="ULV23" s="74"/>
      <c r="ULW23" s="74"/>
      <c r="ULX23" s="85"/>
      <c r="ULY23" s="74"/>
      <c r="ULZ23" s="74"/>
      <c r="UMA23" s="85"/>
      <c r="UMB23" s="74"/>
      <c r="UMC23" s="74"/>
      <c r="UMD23" s="85"/>
      <c r="UME23" s="80"/>
      <c r="UMF23" s="80"/>
      <c r="UMG23" s="85"/>
      <c r="UMH23" s="77"/>
      <c r="UMI23" s="74"/>
      <c r="UMJ23" s="74"/>
      <c r="UMK23" s="85"/>
      <c r="UML23" s="74"/>
      <c r="UMM23" s="74"/>
      <c r="UMN23" s="85"/>
      <c r="UMO23" s="74"/>
      <c r="UMP23" s="74"/>
      <c r="UMQ23" s="85"/>
      <c r="UMR23" s="74"/>
      <c r="UMS23" s="74"/>
      <c r="UMT23" s="85"/>
      <c r="UMU23" s="80"/>
      <c r="UMV23" s="80"/>
      <c r="UMW23" s="85"/>
      <c r="UMX23" s="77"/>
      <c r="UMY23" s="74"/>
      <c r="UMZ23" s="74"/>
      <c r="UNA23" s="85"/>
      <c r="UNB23" s="74"/>
      <c r="UNC23" s="74"/>
      <c r="UND23" s="85"/>
      <c r="UNE23" s="74"/>
      <c r="UNF23" s="74"/>
      <c r="UNG23" s="85"/>
      <c r="UNH23" s="74"/>
      <c r="UNI23" s="74"/>
      <c r="UNJ23" s="85"/>
      <c r="UNK23" s="80"/>
      <c r="UNL23" s="80"/>
      <c r="UNM23" s="85"/>
      <c r="UNN23" s="77"/>
      <c r="UNO23" s="74"/>
      <c r="UNP23" s="74"/>
      <c r="UNQ23" s="85"/>
      <c r="UNR23" s="74"/>
      <c r="UNS23" s="74"/>
      <c r="UNT23" s="85"/>
      <c r="UNU23" s="74"/>
      <c r="UNV23" s="74"/>
      <c r="UNW23" s="85"/>
      <c r="UNX23" s="74"/>
      <c r="UNY23" s="74"/>
      <c r="UNZ23" s="85"/>
      <c r="UOA23" s="80"/>
      <c r="UOB23" s="80"/>
      <c r="UOC23" s="85"/>
      <c r="UOD23" s="77"/>
      <c r="UOE23" s="74"/>
      <c r="UOF23" s="74"/>
      <c r="UOG23" s="85"/>
      <c r="UOH23" s="74"/>
      <c r="UOI23" s="74"/>
      <c r="UOJ23" s="85"/>
      <c r="UOK23" s="74"/>
      <c r="UOL23" s="74"/>
      <c r="UOM23" s="85"/>
      <c r="UON23" s="74"/>
      <c r="UOO23" s="74"/>
      <c r="UOP23" s="85"/>
      <c r="UOQ23" s="80"/>
      <c r="UOR23" s="80"/>
      <c r="UOS23" s="85"/>
      <c r="UOT23" s="77"/>
      <c r="UOU23" s="74"/>
      <c r="UOV23" s="74"/>
      <c r="UOW23" s="85"/>
      <c r="UOX23" s="74"/>
      <c r="UOY23" s="74"/>
      <c r="UOZ23" s="85"/>
      <c r="UPA23" s="74"/>
      <c r="UPB23" s="74"/>
      <c r="UPC23" s="85"/>
      <c r="UPD23" s="74"/>
      <c r="UPE23" s="74"/>
      <c r="UPF23" s="85"/>
      <c r="UPG23" s="80"/>
      <c r="UPH23" s="80"/>
      <c r="UPI23" s="85"/>
      <c r="UPJ23" s="77"/>
      <c r="UPK23" s="74"/>
      <c r="UPL23" s="74"/>
      <c r="UPM23" s="85"/>
      <c r="UPN23" s="74"/>
      <c r="UPO23" s="74"/>
      <c r="UPP23" s="85"/>
      <c r="UPQ23" s="74"/>
      <c r="UPR23" s="74"/>
      <c r="UPS23" s="85"/>
      <c r="UPT23" s="74"/>
      <c r="UPU23" s="74"/>
      <c r="UPV23" s="85"/>
      <c r="UPW23" s="80"/>
      <c r="UPX23" s="80"/>
      <c r="UPY23" s="85"/>
      <c r="UPZ23" s="77"/>
      <c r="UQA23" s="74"/>
      <c r="UQB23" s="74"/>
      <c r="UQC23" s="85"/>
      <c r="UQD23" s="74"/>
      <c r="UQE23" s="74"/>
      <c r="UQF23" s="85"/>
      <c r="UQG23" s="74"/>
      <c r="UQH23" s="74"/>
      <c r="UQI23" s="85"/>
      <c r="UQJ23" s="74"/>
      <c r="UQK23" s="74"/>
      <c r="UQL23" s="85"/>
      <c r="UQM23" s="80"/>
      <c r="UQN23" s="80"/>
      <c r="UQO23" s="85"/>
      <c r="UQP23" s="77"/>
      <c r="UQQ23" s="74"/>
      <c r="UQR23" s="74"/>
      <c r="UQS23" s="85"/>
      <c r="UQT23" s="74"/>
      <c r="UQU23" s="74"/>
      <c r="UQV23" s="85"/>
      <c r="UQW23" s="74"/>
      <c r="UQX23" s="74"/>
      <c r="UQY23" s="85"/>
      <c r="UQZ23" s="74"/>
      <c r="URA23" s="74"/>
      <c r="URB23" s="85"/>
      <c r="URC23" s="80"/>
      <c r="URD23" s="80"/>
      <c r="URE23" s="85"/>
      <c r="URF23" s="77"/>
      <c r="URG23" s="74"/>
      <c r="URH23" s="74"/>
      <c r="URI23" s="85"/>
      <c r="URJ23" s="74"/>
      <c r="URK23" s="74"/>
      <c r="URL23" s="85"/>
      <c r="URM23" s="74"/>
      <c r="URN23" s="74"/>
      <c r="URO23" s="85"/>
      <c r="URP23" s="74"/>
      <c r="URQ23" s="74"/>
      <c r="URR23" s="85"/>
      <c r="URS23" s="80"/>
      <c r="URT23" s="80"/>
      <c r="URU23" s="85"/>
      <c r="URV23" s="77"/>
      <c r="URW23" s="74"/>
      <c r="URX23" s="74"/>
      <c r="URY23" s="85"/>
      <c r="URZ23" s="74"/>
      <c r="USA23" s="74"/>
      <c r="USB23" s="85"/>
      <c r="USC23" s="74"/>
      <c r="USD23" s="74"/>
      <c r="USE23" s="85"/>
      <c r="USF23" s="74"/>
      <c r="USG23" s="74"/>
      <c r="USH23" s="85"/>
      <c r="USI23" s="80"/>
      <c r="USJ23" s="80"/>
      <c r="USK23" s="85"/>
      <c r="USL23" s="77"/>
      <c r="USM23" s="74"/>
      <c r="USN23" s="74"/>
      <c r="USO23" s="85"/>
      <c r="USP23" s="74"/>
      <c r="USQ23" s="74"/>
      <c r="USR23" s="85"/>
      <c r="USS23" s="74"/>
      <c r="UST23" s="74"/>
      <c r="USU23" s="85"/>
      <c r="USV23" s="74"/>
      <c r="USW23" s="74"/>
      <c r="USX23" s="85"/>
      <c r="USY23" s="80"/>
      <c r="USZ23" s="80"/>
      <c r="UTA23" s="85"/>
      <c r="UTB23" s="77"/>
      <c r="UTC23" s="74"/>
      <c r="UTD23" s="74"/>
      <c r="UTE23" s="85"/>
      <c r="UTF23" s="74"/>
      <c r="UTG23" s="74"/>
      <c r="UTH23" s="85"/>
      <c r="UTI23" s="74"/>
      <c r="UTJ23" s="74"/>
      <c r="UTK23" s="85"/>
      <c r="UTL23" s="74"/>
      <c r="UTM23" s="74"/>
      <c r="UTN23" s="85"/>
      <c r="UTO23" s="80"/>
      <c r="UTP23" s="80"/>
      <c r="UTQ23" s="85"/>
      <c r="UTR23" s="77"/>
      <c r="UTS23" s="74"/>
      <c r="UTT23" s="74"/>
      <c r="UTU23" s="85"/>
      <c r="UTV23" s="74"/>
      <c r="UTW23" s="74"/>
      <c r="UTX23" s="85"/>
      <c r="UTY23" s="74"/>
      <c r="UTZ23" s="74"/>
      <c r="UUA23" s="85"/>
      <c r="UUB23" s="74"/>
      <c r="UUC23" s="74"/>
      <c r="UUD23" s="85"/>
      <c r="UUE23" s="80"/>
      <c r="UUF23" s="80"/>
      <c r="UUG23" s="85"/>
      <c r="UUH23" s="77"/>
      <c r="UUI23" s="74"/>
      <c r="UUJ23" s="74"/>
      <c r="UUK23" s="85"/>
      <c r="UUL23" s="74"/>
      <c r="UUM23" s="74"/>
      <c r="UUN23" s="85"/>
      <c r="UUO23" s="74"/>
      <c r="UUP23" s="74"/>
      <c r="UUQ23" s="85"/>
      <c r="UUR23" s="74"/>
      <c r="UUS23" s="74"/>
      <c r="UUT23" s="85"/>
      <c r="UUU23" s="80"/>
      <c r="UUV23" s="80"/>
      <c r="UUW23" s="85"/>
      <c r="UUX23" s="77"/>
      <c r="UUY23" s="74"/>
      <c r="UUZ23" s="74"/>
      <c r="UVA23" s="85"/>
      <c r="UVB23" s="74"/>
      <c r="UVC23" s="74"/>
      <c r="UVD23" s="85"/>
      <c r="UVE23" s="74"/>
      <c r="UVF23" s="74"/>
      <c r="UVG23" s="85"/>
      <c r="UVH23" s="74"/>
      <c r="UVI23" s="74"/>
      <c r="UVJ23" s="85"/>
      <c r="UVK23" s="80"/>
      <c r="UVL23" s="80"/>
      <c r="UVM23" s="85"/>
      <c r="UVN23" s="77"/>
      <c r="UVO23" s="74"/>
      <c r="UVP23" s="74"/>
      <c r="UVQ23" s="85"/>
      <c r="UVR23" s="74"/>
      <c r="UVS23" s="74"/>
      <c r="UVT23" s="85"/>
      <c r="UVU23" s="74"/>
      <c r="UVV23" s="74"/>
      <c r="UVW23" s="85"/>
      <c r="UVX23" s="74"/>
      <c r="UVY23" s="74"/>
      <c r="UVZ23" s="85"/>
      <c r="UWA23" s="80"/>
      <c r="UWB23" s="80"/>
      <c r="UWC23" s="85"/>
      <c r="UWD23" s="77"/>
      <c r="UWE23" s="74"/>
      <c r="UWF23" s="74"/>
      <c r="UWG23" s="85"/>
      <c r="UWH23" s="74"/>
      <c r="UWI23" s="74"/>
      <c r="UWJ23" s="85"/>
      <c r="UWK23" s="74"/>
      <c r="UWL23" s="74"/>
      <c r="UWM23" s="85"/>
      <c r="UWN23" s="74"/>
      <c r="UWO23" s="74"/>
      <c r="UWP23" s="85"/>
      <c r="UWQ23" s="80"/>
      <c r="UWR23" s="80"/>
      <c r="UWS23" s="85"/>
      <c r="UWT23" s="77"/>
      <c r="UWU23" s="74"/>
      <c r="UWV23" s="74"/>
      <c r="UWW23" s="85"/>
      <c r="UWX23" s="74"/>
      <c r="UWY23" s="74"/>
      <c r="UWZ23" s="85"/>
      <c r="UXA23" s="74"/>
      <c r="UXB23" s="74"/>
      <c r="UXC23" s="85"/>
      <c r="UXD23" s="74"/>
      <c r="UXE23" s="74"/>
      <c r="UXF23" s="85"/>
      <c r="UXG23" s="80"/>
      <c r="UXH23" s="80"/>
      <c r="UXI23" s="85"/>
      <c r="UXJ23" s="77"/>
      <c r="UXK23" s="74"/>
      <c r="UXL23" s="74"/>
      <c r="UXM23" s="85"/>
      <c r="UXN23" s="74"/>
      <c r="UXO23" s="74"/>
      <c r="UXP23" s="85"/>
      <c r="UXQ23" s="74"/>
      <c r="UXR23" s="74"/>
      <c r="UXS23" s="85"/>
      <c r="UXT23" s="74"/>
      <c r="UXU23" s="74"/>
      <c r="UXV23" s="85"/>
      <c r="UXW23" s="80"/>
      <c r="UXX23" s="80"/>
      <c r="UXY23" s="85"/>
      <c r="UXZ23" s="77"/>
      <c r="UYA23" s="74"/>
      <c r="UYB23" s="74"/>
      <c r="UYC23" s="85"/>
      <c r="UYD23" s="74"/>
      <c r="UYE23" s="74"/>
      <c r="UYF23" s="85"/>
      <c r="UYG23" s="74"/>
      <c r="UYH23" s="74"/>
      <c r="UYI23" s="85"/>
      <c r="UYJ23" s="74"/>
      <c r="UYK23" s="74"/>
      <c r="UYL23" s="85"/>
      <c r="UYM23" s="80"/>
      <c r="UYN23" s="80"/>
      <c r="UYO23" s="85"/>
      <c r="UYP23" s="77"/>
      <c r="UYQ23" s="74"/>
      <c r="UYR23" s="74"/>
      <c r="UYS23" s="85"/>
      <c r="UYT23" s="74"/>
      <c r="UYU23" s="74"/>
      <c r="UYV23" s="85"/>
      <c r="UYW23" s="74"/>
      <c r="UYX23" s="74"/>
      <c r="UYY23" s="85"/>
      <c r="UYZ23" s="74"/>
      <c r="UZA23" s="74"/>
      <c r="UZB23" s="85"/>
      <c r="UZC23" s="80"/>
      <c r="UZD23" s="80"/>
      <c r="UZE23" s="85"/>
      <c r="UZF23" s="77"/>
      <c r="UZG23" s="74"/>
      <c r="UZH23" s="74"/>
      <c r="UZI23" s="85"/>
      <c r="UZJ23" s="74"/>
      <c r="UZK23" s="74"/>
      <c r="UZL23" s="85"/>
      <c r="UZM23" s="74"/>
      <c r="UZN23" s="74"/>
      <c r="UZO23" s="85"/>
      <c r="UZP23" s="74"/>
      <c r="UZQ23" s="74"/>
      <c r="UZR23" s="85"/>
      <c r="UZS23" s="80"/>
      <c r="UZT23" s="80"/>
      <c r="UZU23" s="85"/>
      <c r="UZV23" s="77"/>
      <c r="UZW23" s="74"/>
      <c r="UZX23" s="74"/>
      <c r="UZY23" s="85"/>
      <c r="UZZ23" s="74"/>
      <c r="VAA23" s="74"/>
      <c r="VAB23" s="85"/>
      <c r="VAC23" s="74"/>
      <c r="VAD23" s="74"/>
      <c r="VAE23" s="85"/>
      <c r="VAF23" s="74"/>
      <c r="VAG23" s="74"/>
      <c r="VAH23" s="85"/>
      <c r="VAI23" s="80"/>
      <c r="VAJ23" s="80"/>
      <c r="VAK23" s="85"/>
      <c r="VAL23" s="77"/>
      <c r="VAM23" s="74"/>
      <c r="VAN23" s="74"/>
      <c r="VAO23" s="85"/>
      <c r="VAP23" s="74"/>
      <c r="VAQ23" s="74"/>
      <c r="VAR23" s="85"/>
      <c r="VAS23" s="74"/>
      <c r="VAT23" s="74"/>
      <c r="VAU23" s="85"/>
      <c r="VAV23" s="74"/>
      <c r="VAW23" s="74"/>
      <c r="VAX23" s="85"/>
      <c r="VAY23" s="80"/>
      <c r="VAZ23" s="80"/>
      <c r="VBA23" s="85"/>
      <c r="VBB23" s="77"/>
      <c r="VBC23" s="74"/>
      <c r="VBD23" s="74"/>
      <c r="VBE23" s="85"/>
      <c r="VBF23" s="74"/>
      <c r="VBG23" s="74"/>
      <c r="VBH23" s="85"/>
      <c r="VBI23" s="74"/>
      <c r="VBJ23" s="74"/>
      <c r="VBK23" s="85"/>
      <c r="VBL23" s="74"/>
      <c r="VBM23" s="74"/>
      <c r="VBN23" s="85"/>
      <c r="VBO23" s="80"/>
      <c r="VBP23" s="80"/>
      <c r="VBQ23" s="85"/>
      <c r="VBR23" s="77"/>
      <c r="VBS23" s="74"/>
      <c r="VBT23" s="74"/>
      <c r="VBU23" s="85"/>
      <c r="VBV23" s="74"/>
      <c r="VBW23" s="74"/>
      <c r="VBX23" s="85"/>
      <c r="VBY23" s="74"/>
      <c r="VBZ23" s="74"/>
      <c r="VCA23" s="85"/>
      <c r="VCB23" s="74"/>
      <c r="VCC23" s="74"/>
      <c r="VCD23" s="85"/>
      <c r="VCE23" s="80"/>
      <c r="VCF23" s="80"/>
      <c r="VCG23" s="85"/>
      <c r="VCH23" s="77"/>
      <c r="VCI23" s="74"/>
      <c r="VCJ23" s="74"/>
      <c r="VCK23" s="85"/>
      <c r="VCL23" s="74"/>
      <c r="VCM23" s="74"/>
      <c r="VCN23" s="85"/>
      <c r="VCO23" s="74"/>
      <c r="VCP23" s="74"/>
      <c r="VCQ23" s="85"/>
      <c r="VCR23" s="74"/>
      <c r="VCS23" s="74"/>
      <c r="VCT23" s="85"/>
      <c r="VCU23" s="80"/>
      <c r="VCV23" s="80"/>
      <c r="VCW23" s="85"/>
      <c r="VCX23" s="77"/>
      <c r="VCY23" s="74"/>
      <c r="VCZ23" s="74"/>
      <c r="VDA23" s="85"/>
      <c r="VDB23" s="74"/>
      <c r="VDC23" s="74"/>
      <c r="VDD23" s="85"/>
      <c r="VDE23" s="74"/>
      <c r="VDF23" s="74"/>
      <c r="VDG23" s="85"/>
      <c r="VDH23" s="74"/>
      <c r="VDI23" s="74"/>
      <c r="VDJ23" s="85"/>
      <c r="VDK23" s="80"/>
      <c r="VDL23" s="80"/>
      <c r="VDM23" s="85"/>
      <c r="VDN23" s="77"/>
      <c r="VDO23" s="74"/>
      <c r="VDP23" s="74"/>
      <c r="VDQ23" s="85"/>
      <c r="VDR23" s="74"/>
      <c r="VDS23" s="74"/>
      <c r="VDT23" s="85"/>
      <c r="VDU23" s="74"/>
      <c r="VDV23" s="74"/>
      <c r="VDW23" s="85"/>
      <c r="VDX23" s="74"/>
      <c r="VDY23" s="74"/>
      <c r="VDZ23" s="85"/>
      <c r="VEA23" s="80"/>
      <c r="VEB23" s="80"/>
      <c r="VEC23" s="85"/>
      <c r="VED23" s="77"/>
      <c r="VEE23" s="74"/>
      <c r="VEF23" s="74"/>
      <c r="VEG23" s="85"/>
      <c r="VEH23" s="74"/>
      <c r="VEI23" s="74"/>
      <c r="VEJ23" s="85"/>
      <c r="VEK23" s="74"/>
      <c r="VEL23" s="74"/>
      <c r="VEM23" s="85"/>
      <c r="VEN23" s="74"/>
      <c r="VEO23" s="74"/>
      <c r="VEP23" s="85"/>
      <c r="VEQ23" s="80"/>
      <c r="VER23" s="80"/>
      <c r="VES23" s="85"/>
      <c r="VET23" s="77"/>
      <c r="VEU23" s="74"/>
      <c r="VEV23" s="74"/>
      <c r="VEW23" s="85"/>
      <c r="VEX23" s="74"/>
      <c r="VEY23" s="74"/>
      <c r="VEZ23" s="85"/>
      <c r="VFA23" s="74"/>
      <c r="VFB23" s="74"/>
      <c r="VFC23" s="85"/>
      <c r="VFD23" s="74"/>
      <c r="VFE23" s="74"/>
      <c r="VFF23" s="85"/>
      <c r="VFG23" s="80"/>
      <c r="VFH23" s="80"/>
      <c r="VFI23" s="85"/>
      <c r="VFJ23" s="77"/>
      <c r="VFK23" s="74"/>
      <c r="VFL23" s="74"/>
      <c r="VFM23" s="85"/>
      <c r="VFN23" s="74"/>
      <c r="VFO23" s="74"/>
      <c r="VFP23" s="85"/>
      <c r="VFQ23" s="74"/>
      <c r="VFR23" s="74"/>
      <c r="VFS23" s="85"/>
      <c r="VFT23" s="74"/>
      <c r="VFU23" s="74"/>
      <c r="VFV23" s="85"/>
      <c r="VFW23" s="80"/>
      <c r="VFX23" s="80"/>
      <c r="VFY23" s="85"/>
      <c r="VFZ23" s="77"/>
      <c r="VGA23" s="74"/>
      <c r="VGB23" s="74"/>
      <c r="VGC23" s="85"/>
      <c r="VGD23" s="74"/>
      <c r="VGE23" s="74"/>
      <c r="VGF23" s="85"/>
      <c r="VGG23" s="74"/>
      <c r="VGH23" s="74"/>
      <c r="VGI23" s="85"/>
      <c r="VGJ23" s="74"/>
      <c r="VGK23" s="74"/>
      <c r="VGL23" s="85"/>
      <c r="VGM23" s="80"/>
      <c r="VGN23" s="80"/>
      <c r="VGO23" s="85"/>
      <c r="VGP23" s="77"/>
      <c r="VGQ23" s="74"/>
      <c r="VGR23" s="74"/>
      <c r="VGS23" s="85"/>
      <c r="VGT23" s="74"/>
      <c r="VGU23" s="74"/>
      <c r="VGV23" s="85"/>
      <c r="VGW23" s="74"/>
      <c r="VGX23" s="74"/>
      <c r="VGY23" s="85"/>
      <c r="VGZ23" s="74"/>
      <c r="VHA23" s="74"/>
      <c r="VHB23" s="85"/>
      <c r="VHC23" s="80"/>
      <c r="VHD23" s="80"/>
      <c r="VHE23" s="85"/>
      <c r="VHF23" s="77"/>
      <c r="VHG23" s="74"/>
      <c r="VHH23" s="74"/>
      <c r="VHI23" s="85"/>
      <c r="VHJ23" s="74"/>
      <c r="VHK23" s="74"/>
      <c r="VHL23" s="85"/>
      <c r="VHM23" s="74"/>
      <c r="VHN23" s="74"/>
      <c r="VHO23" s="85"/>
      <c r="VHP23" s="74"/>
      <c r="VHQ23" s="74"/>
      <c r="VHR23" s="85"/>
      <c r="VHS23" s="80"/>
      <c r="VHT23" s="80"/>
      <c r="VHU23" s="85"/>
      <c r="VHV23" s="77"/>
      <c r="VHW23" s="74"/>
      <c r="VHX23" s="74"/>
      <c r="VHY23" s="85"/>
      <c r="VHZ23" s="74"/>
      <c r="VIA23" s="74"/>
      <c r="VIB23" s="85"/>
      <c r="VIC23" s="74"/>
      <c r="VID23" s="74"/>
      <c r="VIE23" s="85"/>
      <c r="VIF23" s="74"/>
      <c r="VIG23" s="74"/>
      <c r="VIH23" s="85"/>
      <c r="VII23" s="80"/>
      <c r="VIJ23" s="80"/>
      <c r="VIK23" s="85"/>
      <c r="VIL23" s="77"/>
      <c r="VIM23" s="74"/>
      <c r="VIN23" s="74"/>
      <c r="VIO23" s="85"/>
      <c r="VIP23" s="74"/>
      <c r="VIQ23" s="74"/>
      <c r="VIR23" s="85"/>
      <c r="VIS23" s="74"/>
      <c r="VIT23" s="74"/>
      <c r="VIU23" s="85"/>
      <c r="VIV23" s="74"/>
      <c r="VIW23" s="74"/>
      <c r="VIX23" s="85"/>
      <c r="VIY23" s="80"/>
      <c r="VIZ23" s="80"/>
      <c r="VJA23" s="85"/>
      <c r="VJB23" s="77"/>
      <c r="VJC23" s="74"/>
      <c r="VJD23" s="74"/>
      <c r="VJE23" s="85"/>
      <c r="VJF23" s="74"/>
      <c r="VJG23" s="74"/>
      <c r="VJH23" s="85"/>
      <c r="VJI23" s="74"/>
      <c r="VJJ23" s="74"/>
      <c r="VJK23" s="85"/>
      <c r="VJL23" s="74"/>
      <c r="VJM23" s="74"/>
      <c r="VJN23" s="85"/>
      <c r="VJO23" s="80"/>
      <c r="VJP23" s="80"/>
      <c r="VJQ23" s="85"/>
      <c r="VJR23" s="77"/>
      <c r="VJS23" s="74"/>
      <c r="VJT23" s="74"/>
      <c r="VJU23" s="85"/>
      <c r="VJV23" s="74"/>
      <c r="VJW23" s="74"/>
      <c r="VJX23" s="85"/>
      <c r="VJY23" s="74"/>
      <c r="VJZ23" s="74"/>
      <c r="VKA23" s="85"/>
      <c r="VKB23" s="74"/>
      <c r="VKC23" s="74"/>
      <c r="VKD23" s="85"/>
      <c r="VKE23" s="80"/>
      <c r="VKF23" s="80"/>
      <c r="VKG23" s="85"/>
      <c r="VKH23" s="77"/>
      <c r="VKI23" s="74"/>
      <c r="VKJ23" s="74"/>
      <c r="VKK23" s="85"/>
      <c r="VKL23" s="74"/>
      <c r="VKM23" s="74"/>
      <c r="VKN23" s="85"/>
      <c r="VKO23" s="74"/>
      <c r="VKP23" s="74"/>
      <c r="VKQ23" s="85"/>
      <c r="VKR23" s="74"/>
      <c r="VKS23" s="74"/>
      <c r="VKT23" s="85"/>
      <c r="VKU23" s="80"/>
      <c r="VKV23" s="80"/>
      <c r="VKW23" s="85"/>
      <c r="VKX23" s="77"/>
      <c r="VKY23" s="74"/>
      <c r="VKZ23" s="74"/>
      <c r="VLA23" s="85"/>
      <c r="VLB23" s="74"/>
      <c r="VLC23" s="74"/>
      <c r="VLD23" s="85"/>
      <c r="VLE23" s="74"/>
      <c r="VLF23" s="74"/>
      <c r="VLG23" s="85"/>
      <c r="VLH23" s="74"/>
      <c r="VLI23" s="74"/>
      <c r="VLJ23" s="85"/>
      <c r="VLK23" s="80"/>
      <c r="VLL23" s="80"/>
      <c r="VLM23" s="85"/>
      <c r="VLN23" s="77"/>
      <c r="VLO23" s="74"/>
      <c r="VLP23" s="74"/>
      <c r="VLQ23" s="85"/>
      <c r="VLR23" s="74"/>
      <c r="VLS23" s="74"/>
      <c r="VLT23" s="85"/>
      <c r="VLU23" s="74"/>
      <c r="VLV23" s="74"/>
      <c r="VLW23" s="85"/>
      <c r="VLX23" s="74"/>
      <c r="VLY23" s="74"/>
      <c r="VLZ23" s="85"/>
      <c r="VMA23" s="80"/>
      <c r="VMB23" s="80"/>
      <c r="VMC23" s="85"/>
      <c r="VMD23" s="77"/>
      <c r="VME23" s="74"/>
      <c r="VMF23" s="74"/>
      <c r="VMG23" s="85"/>
      <c r="VMH23" s="74"/>
      <c r="VMI23" s="74"/>
      <c r="VMJ23" s="85"/>
      <c r="VMK23" s="74"/>
      <c r="VML23" s="74"/>
      <c r="VMM23" s="85"/>
      <c r="VMN23" s="74"/>
      <c r="VMO23" s="74"/>
      <c r="VMP23" s="85"/>
      <c r="VMQ23" s="80"/>
      <c r="VMR23" s="80"/>
      <c r="VMS23" s="85"/>
      <c r="VMT23" s="77"/>
      <c r="VMU23" s="74"/>
      <c r="VMV23" s="74"/>
      <c r="VMW23" s="85"/>
      <c r="VMX23" s="74"/>
      <c r="VMY23" s="74"/>
      <c r="VMZ23" s="85"/>
      <c r="VNA23" s="74"/>
      <c r="VNB23" s="74"/>
      <c r="VNC23" s="85"/>
      <c r="VND23" s="74"/>
      <c r="VNE23" s="74"/>
      <c r="VNF23" s="85"/>
      <c r="VNG23" s="80"/>
      <c r="VNH23" s="80"/>
      <c r="VNI23" s="85"/>
      <c r="VNJ23" s="77"/>
      <c r="VNK23" s="74"/>
      <c r="VNL23" s="74"/>
      <c r="VNM23" s="85"/>
      <c r="VNN23" s="74"/>
      <c r="VNO23" s="74"/>
      <c r="VNP23" s="85"/>
      <c r="VNQ23" s="74"/>
      <c r="VNR23" s="74"/>
      <c r="VNS23" s="85"/>
      <c r="VNT23" s="74"/>
      <c r="VNU23" s="74"/>
      <c r="VNV23" s="85"/>
      <c r="VNW23" s="80"/>
      <c r="VNX23" s="80"/>
      <c r="VNY23" s="85"/>
      <c r="VNZ23" s="77"/>
      <c r="VOA23" s="74"/>
      <c r="VOB23" s="74"/>
      <c r="VOC23" s="85"/>
      <c r="VOD23" s="74"/>
      <c r="VOE23" s="74"/>
      <c r="VOF23" s="85"/>
      <c r="VOG23" s="74"/>
      <c r="VOH23" s="74"/>
      <c r="VOI23" s="85"/>
      <c r="VOJ23" s="74"/>
      <c r="VOK23" s="74"/>
      <c r="VOL23" s="85"/>
      <c r="VOM23" s="80"/>
      <c r="VON23" s="80"/>
      <c r="VOO23" s="85"/>
      <c r="VOP23" s="77"/>
      <c r="VOQ23" s="74"/>
      <c r="VOR23" s="74"/>
      <c r="VOS23" s="85"/>
      <c r="VOT23" s="74"/>
      <c r="VOU23" s="74"/>
      <c r="VOV23" s="85"/>
      <c r="VOW23" s="74"/>
      <c r="VOX23" s="74"/>
      <c r="VOY23" s="85"/>
      <c r="VOZ23" s="74"/>
      <c r="VPA23" s="74"/>
      <c r="VPB23" s="85"/>
      <c r="VPC23" s="80"/>
      <c r="VPD23" s="80"/>
      <c r="VPE23" s="85"/>
      <c r="VPF23" s="77"/>
      <c r="VPG23" s="74"/>
      <c r="VPH23" s="74"/>
      <c r="VPI23" s="85"/>
      <c r="VPJ23" s="74"/>
      <c r="VPK23" s="74"/>
      <c r="VPL23" s="85"/>
      <c r="VPM23" s="74"/>
      <c r="VPN23" s="74"/>
      <c r="VPO23" s="85"/>
      <c r="VPP23" s="74"/>
      <c r="VPQ23" s="74"/>
      <c r="VPR23" s="85"/>
      <c r="VPS23" s="80"/>
      <c r="VPT23" s="80"/>
      <c r="VPU23" s="85"/>
      <c r="VPV23" s="77"/>
      <c r="VPW23" s="74"/>
      <c r="VPX23" s="74"/>
      <c r="VPY23" s="85"/>
      <c r="VPZ23" s="74"/>
      <c r="VQA23" s="74"/>
      <c r="VQB23" s="85"/>
      <c r="VQC23" s="74"/>
      <c r="VQD23" s="74"/>
      <c r="VQE23" s="85"/>
      <c r="VQF23" s="74"/>
      <c r="VQG23" s="74"/>
      <c r="VQH23" s="85"/>
      <c r="VQI23" s="80"/>
      <c r="VQJ23" s="80"/>
      <c r="VQK23" s="85"/>
      <c r="VQL23" s="77"/>
      <c r="VQM23" s="74"/>
      <c r="VQN23" s="74"/>
      <c r="VQO23" s="85"/>
      <c r="VQP23" s="74"/>
      <c r="VQQ23" s="74"/>
      <c r="VQR23" s="85"/>
      <c r="VQS23" s="74"/>
      <c r="VQT23" s="74"/>
      <c r="VQU23" s="85"/>
      <c r="VQV23" s="74"/>
      <c r="VQW23" s="74"/>
      <c r="VQX23" s="85"/>
      <c r="VQY23" s="80"/>
      <c r="VQZ23" s="80"/>
      <c r="VRA23" s="85"/>
      <c r="VRB23" s="77"/>
      <c r="VRC23" s="74"/>
      <c r="VRD23" s="74"/>
      <c r="VRE23" s="85"/>
      <c r="VRF23" s="74"/>
      <c r="VRG23" s="74"/>
      <c r="VRH23" s="85"/>
      <c r="VRI23" s="74"/>
      <c r="VRJ23" s="74"/>
      <c r="VRK23" s="85"/>
      <c r="VRL23" s="74"/>
      <c r="VRM23" s="74"/>
      <c r="VRN23" s="85"/>
      <c r="VRO23" s="80"/>
      <c r="VRP23" s="80"/>
      <c r="VRQ23" s="85"/>
      <c r="VRR23" s="77"/>
      <c r="VRS23" s="74"/>
      <c r="VRT23" s="74"/>
      <c r="VRU23" s="85"/>
      <c r="VRV23" s="74"/>
      <c r="VRW23" s="74"/>
      <c r="VRX23" s="85"/>
      <c r="VRY23" s="74"/>
      <c r="VRZ23" s="74"/>
      <c r="VSA23" s="85"/>
      <c r="VSB23" s="74"/>
      <c r="VSC23" s="74"/>
      <c r="VSD23" s="85"/>
      <c r="VSE23" s="80"/>
      <c r="VSF23" s="80"/>
      <c r="VSG23" s="85"/>
      <c r="VSH23" s="77"/>
      <c r="VSI23" s="74"/>
      <c r="VSJ23" s="74"/>
      <c r="VSK23" s="85"/>
      <c r="VSL23" s="74"/>
      <c r="VSM23" s="74"/>
      <c r="VSN23" s="85"/>
      <c r="VSO23" s="74"/>
      <c r="VSP23" s="74"/>
      <c r="VSQ23" s="85"/>
      <c r="VSR23" s="74"/>
      <c r="VSS23" s="74"/>
      <c r="VST23" s="85"/>
      <c r="VSU23" s="80"/>
      <c r="VSV23" s="80"/>
      <c r="VSW23" s="85"/>
      <c r="VSX23" s="77"/>
      <c r="VSY23" s="74"/>
      <c r="VSZ23" s="74"/>
      <c r="VTA23" s="85"/>
      <c r="VTB23" s="74"/>
      <c r="VTC23" s="74"/>
      <c r="VTD23" s="85"/>
      <c r="VTE23" s="74"/>
      <c r="VTF23" s="74"/>
      <c r="VTG23" s="85"/>
      <c r="VTH23" s="74"/>
      <c r="VTI23" s="74"/>
      <c r="VTJ23" s="85"/>
      <c r="VTK23" s="80"/>
      <c r="VTL23" s="80"/>
      <c r="VTM23" s="85"/>
      <c r="VTN23" s="77"/>
      <c r="VTO23" s="74"/>
      <c r="VTP23" s="74"/>
      <c r="VTQ23" s="85"/>
      <c r="VTR23" s="74"/>
      <c r="VTS23" s="74"/>
      <c r="VTT23" s="85"/>
      <c r="VTU23" s="74"/>
      <c r="VTV23" s="74"/>
      <c r="VTW23" s="85"/>
      <c r="VTX23" s="74"/>
      <c r="VTY23" s="74"/>
      <c r="VTZ23" s="85"/>
      <c r="VUA23" s="80"/>
      <c r="VUB23" s="80"/>
      <c r="VUC23" s="85"/>
      <c r="VUD23" s="77"/>
      <c r="VUE23" s="74"/>
      <c r="VUF23" s="74"/>
      <c r="VUG23" s="85"/>
      <c r="VUH23" s="74"/>
      <c r="VUI23" s="74"/>
      <c r="VUJ23" s="85"/>
      <c r="VUK23" s="74"/>
      <c r="VUL23" s="74"/>
      <c r="VUM23" s="85"/>
      <c r="VUN23" s="74"/>
      <c r="VUO23" s="74"/>
      <c r="VUP23" s="85"/>
      <c r="VUQ23" s="80"/>
      <c r="VUR23" s="80"/>
      <c r="VUS23" s="85"/>
      <c r="VUT23" s="77"/>
      <c r="VUU23" s="74"/>
      <c r="VUV23" s="74"/>
      <c r="VUW23" s="85"/>
      <c r="VUX23" s="74"/>
      <c r="VUY23" s="74"/>
      <c r="VUZ23" s="85"/>
      <c r="VVA23" s="74"/>
      <c r="VVB23" s="74"/>
      <c r="VVC23" s="85"/>
      <c r="VVD23" s="74"/>
      <c r="VVE23" s="74"/>
      <c r="VVF23" s="85"/>
      <c r="VVG23" s="80"/>
      <c r="VVH23" s="80"/>
      <c r="VVI23" s="85"/>
      <c r="VVJ23" s="77"/>
      <c r="VVK23" s="74"/>
      <c r="VVL23" s="74"/>
      <c r="VVM23" s="85"/>
      <c r="VVN23" s="74"/>
      <c r="VVO23" s="74"/>
      <c r="VVP23" s="85"/>
      <c r="VVQ23" s="74"/>
      <c r="VVR23" s="74"/>
      <c r="VVS23" s="85"/>
      <c r="VVT23" s="74"/>
      <c r="VVU23" s="74"/>
      <c r="VVV23" s="85"/>
      <c r="VVW23" s="80"/>
      <c r="VVX23" s="80"/>
      <c r="VVY23" s="85"/>
      <c r="VVZ23" s="77"/>
      <c r="VWA23" s="74"/>
      <c r="VWB23" s="74"/>
      <c r="VWC23" s="85"/>
      <c r="VWD23" s="74"/>
      <c r="VWE23" s="74"/>
      <c r="VWF23" s="85"/>
      <c r="VWG23" s="74"/>
      <c r="VWH23" s="74"/>
      <c r="VWI23" s="85"/>
      <c r="VWJ23" s="74"/>
      <c r="VWK23" s="74"/>
      <c r="VWL23" s="85"/>
      <c r="VWM23" s="80"/>
      <c r="VWN23" s="80"/>
      <c r="VWO23" s="85"/>
      <c r="VWP23" s="77"/>
      <c r="VWQ23" s="74"/>
      <c r="VWR23" s="74"/>
      <c r="VWS23" s="85"/>
      <c r="VWT23" s="74"/>
      <c r="VWU23" s="74"/>
      <c r="VWV23" s="85"/>
      <c r="VWW23" s="74"/>
      <c r="VWX23" s="74"/>
      <c r="VWY23" s="85"/>
      <c r="VWZ23" s="74"/>
      <c r="VXA23" s="74"/>
      <c r="VXB23" s="85"/>
      <c r="VXC23" s="80"/>
      <c r="VXD23" s="80"/>
      <c r="VXE23" s="85"/>
      <c r="VXF23" s="77"/>
      <c r="VXG23" s="74"/>
      <c r="VXH23" s="74"/>
      <c r="VXI23" s="85"/>
      <c r="VXJ23" s="74"/>
      <c r="VXK23" s="74"/>
      <c r="VXL23" s="85"/>
      <c r="VXM23" s="74"/>
      <c r="VXN23" s="74"/>
      <c r="VXO23" s="85"/>
      <c r="VXP23" s="74"/>
      <c r="VXQ23" s="74"/>
      <c r="VXR23" s="85"/>
      <c r="VXS23" s="80"/>
      <c r="VXT23" s="80"/>
      <c r="VXU23" s="85"/>
      <c r="VXV23" s="77"/>
      <c r="VXW23" s="74"/>
      <c r="VXX23" s="74"/>
      <c r="VXY23" s="85"/>
      <c r="VXZ23" s="74"/>
      <c r="VYA23" s="74"/>
      <c r="VYB23" s="85"/>
      <c r="VYC23" s="74"/>
      <c r="VYD23" s="74"/>
      <c r="VYE23" s="85"/>
      <c r="VYF23" s="74"/>
      <c r="VYG23" s="74"/>
      <c r="VYH23" s="85"/>
      <c r="VYI23" s="80"/>
      <c r="VYJ23" s="80"/>
      <c r="VYK23" s="85"/>
      <c r="VYL23" s="77"/>
      <c r="VYM23" s="74"/>
      <c r="VYN23" s="74"/>
      <c r="VYO23" s="85"/>
      <c r="VYP23" s="74"/>
      <c r="VYQ23" s="74"/>
      <c r="VYR23" s="85"/>
      <c r="VYS23" s="74"/>
      <c r="VYT23" s="74"/>
      <c r="VYU23" s="85"/>
      <c r="VYV23" s="74"/>
      <c r="VYW23" s="74"/>
      <c r="VYX23" s="85"/>
      <c r="VYY23" s="80"/>
      <c r="VYZ23" s="80"/>
      <c r="VZA23" s="85"/>
      <c r="VZB23" s="77"/>
      <c r="VZC23" s="74"/>
      <c r="VZD23" s="74"/>
      <c r="VZE23" s="85"/>
      <c r="VZF23" s="74"/>
      <c r="VZG23" s="74"/>
      <c r="VZH23" s="85"/>
      <c r="VZI23" s="74"/>
      <c r="VZJ23" s="74"/>
      <c r="VZK23" s="85"/>
      <c r="VZL23" s="74"/>
      <c r="VZM23" s="74"/>
      <c r="VZN23" s="85"/>
      <c r="VZO23" s="80"/>
      <c r="VZP23" s="80"/>
      <c r="VZQ23" s="85"/>
      <c r="VZR23" s="77"/>
      <c r="VZS23" s="74"/>
      <c r="VZT23" s="74"/>
      <c r="VZU23" s="85"/>
      <c r="VZV23" s="74"/>
      <c r="VZW23" s="74"/>
      <c r="VZX23" s="85"/>
      <c r="VZY23" s="74"/>
      <c r="VZZ23" s="74"/>
      <c r="WAA23" s="85"/>
      <c r="WAB23" s="74"/>
      <c r="WAC23" s="74"/>
      <c r="WAD23" s="85"/>
      <c r="WAE23" s="80"/>
      <c r="WAF23" s="80"/>
      <c r="WAG23" s="85"/>
      <c r="WAH23" s="77"/>
      <c r="WAI23" s="74"/>
      <c r="WAJ23" s="74"/>
      <c r="WAK23" s="85"/>
      <c r="WAL23" s="74"/>
      <c r="WAM23" s="74"/>
      <c r="WAN23" s="85"/>
      <c r="WAO23" s="74"/>
      <c r="WAP23" s="74"/>
      <c r="WAQ23" s="85"/>
      <c r="WAR23" s="74"/>
      <c r="WAS23" s="74"/>
      <c r="WAT23" s="85"/>
      <c r="WAU23" s="80"/>
      <c r="WAV23" s="80"/>
      <c r="WAW23" s="85"/>
      <c r="WAX23" s="77"/>
      <c r="WAY23" s="74"/>
      <c r="WAZ23" s="74"/>
      <c r="WBA23" s="85"/>
      <c r="WBB23" s="74"/>
      <c r="WBC23" s="74"/>
      <c r="WBD23" s="85"/>
      <c r="WBE23" s="74"/>
      <c r="WBF23" s="74"/>
      <c r="WBG23" s="85"/>
      <c r="WBH23" s="74"/>
      <c r="WBI23" s="74"/>
      <c r="WBJ23" s="85"/>
      <c r="WBK23" s="80"/>
      <c r="WBL23" s="80"/>
      <c r="WBM23" s="85"/>
      <c r="WBN23" s="77"/>
      <c r="WBO23" s="74"/>
      <c r="WBP23" s="74"/>
      <c r="WBQ23" s="85"/>
      <c r="WBR23" s="74"/>
      <c r="WBS23" s="74"/>
      <c r="WBT23" s="85"/>
      <c r="WBU23" s="74"/>
      <c r="WBV23" s="74"/>
      <c r="WBW23" s="85"/>
      <c r="WBX23" s="74"/>
      <c r="WBY23" s="74"/>
      <c r="WBZ23" s="85"/>
      <c r="WCA23" s="80"/>
      <c r="WCB23" s="80"/>
      <c r="WCC23" s="85"/>
      <c r="WCD23" s="77"/>
      <c r="WCE23" s="74"/>
      <c r="WCF23" s="74"/>
      <c r="WCG23" s="85"/>
      <c r="WCH23" s="74"/>
      <c r="WCI23" s="74"/>
      <c r="WCJ23" s="85"/>
      <c r="WCK23" s="74"/>
      <c r="WCL23" s="74"/>
      <c r="WCM23" s="85"/>
      <c r="WCN23" s="74"/>
      <c r="WCO23" s="74"/>
      <c r="WCP23" s="85"/>
      <c r="WCQ23" s="80"/>
      <c r="WCR23" s="80"/>
      <c r="WCS23" s="85"/>
      <c r="WCT23" s="77"/>
      <c r="WCU23" s="74"/>
      <c r="WCV23" s="74"/>
      <c r="WCW23" s="85"/>
      <c r="WCX23" s="74"/>
      <c r="WCY23" s="74"/>
      <c r="WCZ23" s="85"/>
      <c r="WDA23" s="74"/>
      <c r="WDB23" s="74"/>
      <c r="WDC23" s="85"/>
      <c r="WDD23" s="74"/>
      <c r="WDE23" s="74"/>
      <c r="WDF23" s="85"/>
      <c r="WDG23" s="80"/>
      <c r="WDH23" s="80"/>
      <c r="WDI23" s="85"/>
      <c r="WDJ23" s="77"/>
      <c r="WDK23" s="74"/>
      <c r="WDL23" s="74"/>
      <c r="WDM23" s="85"/>
      <c r="WDN23" s="74"/>
      <c r="WDO23" s="74"/>
      <c r="WDP23" s="85"/>
      <c r="WDQ23" s="74"/>
      <c r="WDR23" s="74"/>
      <c r="WDS23" s="85"/>
      <c r="WDT23" s="74"/>
      <c r="WDU23" s="74"/>
      <c r="WDV23" s="85"/>
      <c r="WDW23" s="80"/>
      <c r="WDX23" s="80"/>
      <c r="WDY23" s="85"/>
      <c r="WDZ23" s="77"/>
      <c r="WEA23" s="74"/>
      <c r="WEB23" s="74"/>
      <c r="WEC23" s="85"/>
      <c r="WED23" s="74"/>
      <c r="WEE23" s="74"/>
      <c r="WEF23" s="85"/>
      <c r="WEG23" s="74"/>
      <c r="WEH23" s="74"/>
      <c r="WEI23" s="85"/>
      <c r="WEJ23" s="74"/>
      <c r="WEK23" s="74"/>
      <c r="WEL23" s="85"/>
      <c r="WEM23" s="80"/>
      <c r="WEN23" s="80"/>
      <c r="WEO23" s="85"/>
      <c r="WEP23" s="77"/>
      <c r="WEQ23" s="74"/>
      <c r="WER23" s="74"/>
      <c r="WES23" s="85"/>
      <c r="WET23" s="74"/>
      <c r="WEU23" s="74"/>
      <c r="WEV23" s="85"/>
      <c r="WEW23" s="74"/>
      <c r="WEX23" s="74"/>
      <c r="WEY23" s="85"/>
      <c r="WEZ23" s="74"/>
      <c r="WFA23" s="74"/>
      <c r="WFB23" s="85"/>
      <c r="WFC23" s="80"/>
      <c r="WFD23" s="80"/>
      <c r="WFE23" s="85"/>
      <c r="WFF23" s="77"/>
      <c r="WFG23" s="74"/>
      <c r="WFH23" s="74"/>
      <c r="WFI23" s="85"/>
      <c r="WFJ23" s="74"/>
      <c r="WFK23" s="74"/>
      <c r="WFL23" s="85"/>
      <c r="WFM23" s="74"/>
      <c r="WFN23" s="74"/>
      <c r="WFO23" s="85"/>
      <c r="WFP23" s="74"/>
      <c r="WFQ23" s="74"/>
      <c r="WFR23" s="85"/>
      <c r="WFS23" s="80"/>
      <c r="WFT23" s="80"/>
      <c r="WFU23" s="85"/>
      <c r="WFV23" s="77"/>
      <c r="WFW23" s="74"/>
      <c r="WFX23" s="74"/>
      <c r="WFY23" s="85"/>
      <c r="WFZ23" s="74"/>
      <c r="WGA23" s="74"/>
      <c r="WGB23" s="85"/>
      <c r="WGC23" s="74"/>
      <c r="WGD23" s="74"/>
      <c r="WGE23" s="85"/>
      <c r="WGF23" s="74"/>
      <c r="WGG23" s="74"/>
      <c r="WGH23" s="85"/>
      <c r="WGI23" s="80"/>
      <c r="WGJ23" s="80"/>
      <c r="WGK23" s="85"/>
      <c r="WGL23" s="77"/>
      <c r="WGM23" s="74"/>
      <c r="WGN23" s="74"/>
      <c r="WGO23" s="85"/>
      <c r="WGP23" s="74"/>
      <c r="WGQ23" s="74"/>
      <c r="WGR23" s="85"/>
      <c r="WGS23" s="74"/>
      <c r="WGT23" s="74"/>
      <c r="WGU23" s="85"/>
      <c r="WGV23" s="74"/>
      <c r="WGW23" s="74"/>
      <c r="WGX23" s="85"/>
      <c r="WGY23" s="80"/>
      <c r="WGZ23" s="80"/>
      <c r="WHA23" s="85"/>
      <c r="WHB23" s="77"/>
      <c r="WHC23" s="74"/>
      <c r="WHD23" s="74"/>
      <c r="WHE23" s="85"/>
      <c r="WHF23" s="74"/>
      <c r="WHG23" s="74"/>
      <c r="WHH23" s="85"/>
      <c r="WHI23" s="74"/>
      <c r="WHJ23" s="74"/>
      <c r="WHK23" s="85"/>
      <c r="WHL23" s="74"/>
      <c r="WHM23" s="74"/>
      <c r="WHN23" s="85"/>
      <c r="WHO23" s="80"/>
      <c r="WHP23" s="80"/>
      <c r="WHQ23" s="85"/>
      <c r="WHR23" s="77"/>
      <c r="WHS23" s="74"/>
      <c r="WHT23" s="74"/>
      <c r="WHU23" s="85"/>
      <c r="WHV23" s="74"/>
      <c r="WHW23" s="74"/>
      <c r="WHX23" s="85"/>
      <c r="WHY23" s="74"/>
      <c r="WHZ23" s="74"/>
      <c r="WIA23" s="85"/>
      <c r="WIB23" s="74"/>
      <c r="WIC23" s="74"/>
      <c r="WID23" s="85"/>
      <c r="WIE23" s="80"/>
      <c r="WIF23" s="80"/>
      <c r="WIG23" s="85"/>
      <c r="WIH23" s="77"/>
      <c r="WII23" s="74"/>
      <c r="WIJ23" s="74"/>
      <c r="WIK23" s="85"/>
      <c r="WIL23" s="74"/>
      <c r="WIM23" s="74"/>
      <c r="WIN23" s="85"/>
      <c r="WIO23" s="74"/>
      <c r="WIP23" s="74"/>
      <c r="WIQ23" s="85"/>
      <c r="WIR23" s="74"/>
      <c r="WIS23" s="74"/>
      <c r="WIT23" s="85"/>
      <c r="WIU23" s="80"/>
      <c r="WIV23" s="80"/>
      <c r="WIW23" s="85"/>
      <c r="WIX23" s="77"/>
      <c r="WIY23" s="74"/>
      <c r="WIZ23" s="74"/>
      <c r="WJA23" s="85"/>
      <c r="WJB23" s="74"/>
      <c r="WJC23" s="74"/>
      <c r="WJD23" s="85"/>
      <c r="WJE23" s="74"/>
      <c r="WJF23" s="74"/>
      <c r="WJG23" s="85"/>
      <c r="WJH23" s="74"/>
      <c r="WJI23" s="74"/>
      <c r="WJJ23" s="85"/>
      <c r="WJK23" s="80"/>
      <c r="WJL23" s="80"/>
      <c r="WJM23" s="85"/>
      <c r="WJN23" s="77"/>
      <c r="WJO23" s="74"/>
      <c r="WJP23" s="74"/>
      <c r="WJQ23" s="85"/>
      <c r="WJR23" s="74"/>
      <c r="WJS23" s="74"/>
      <c r="WJT23" s="85"/>
      <c r="WJU23" s="74"/>
      <c r="WJV23" s="74"/>
      <c r="WJW23" s="85"/>
      <c r="WJX23" s="74"/>
      <c r="WJY23" s="74"/>
      <c r="WJZ23" s="85"/>
      <c r="WKA23" s="80"/>
      <c r="WKB23" s="80"/>
      <c r="WKC23" s="85"/>
      <c r="WKD23" s="77"/>
      <c r="WKE23" s="74"/>
      <c r="WKF23" s="74"/>
      <c r="WKG23" s="85"/>
      <c r="WKH23" s="74"/>
      <c r="WKI23" s="74"/>
      <c r="WKJ23" s="85"/>
      <c r="WKK23" s="74"/>
      <c r="WKL23" s="74"/>
      <c r="WKM23" s="85"/>
      <c r="WKN23" s="74"/>
      <c r="WKO23" s="74"/>
      <c r="WKP23" s="85"/>
      <c r="WKQ23" s="80"/>
      <c r="WKR23" s="80"/>
      <c r="WKS23" s="85"/>
      <c r="WKT23" s="77"/>
      <c r="WKU23" s="74"/>
      <c r="WKV23" s="74"/>
      <c r="WKW23" s="85"/>
      <c r="WKX23" s="74"/>
      <c r="WKY23" s="74"/>
      <c r="WKZ23" s="85"/>
      <c r="WLA23" s="74"/>
      <c r="WLB23" s="74"/>
      <c r="WLC23" s="85"/>
      <c r="WLD23" s="74"/>
      <c r="WLE23" s="74"/>
      <c r="WLF23" s="85"/>
      <c r="WLG23" s="80"/>
      <c r="WLH23" s="80"/>
      <c r="WLI23" s="85"/>
      <c r="WLJ23" s="77"/>
      <c r="WLK23" s="74"/>
      <c r="WLL23" s="74"/>
      <c r="WLM23" s="85"/>
      <c r="WLN23" s="74"/>
      <c r="WLO23" s="74"/>
      <c r="WLP23" s="85"/>
      <c r="WLQ23" s="74"/>
      <c r="WLR23" s="74"/>
      <c r="WLS23" s="85"/>
      <c r="WLT23" s="74"/>
      <c r="WLU23" s="74"/>
      <c r="WLV23" s="85"/>
      <c r="WLW23" s="80"/>
      <c r="WLX23" s="80"/>
      <c r="WLY23" s="85"/>
      <c r="WLZ23" s="77"/>
      <c r="WMA23" s="74"/>
      <c r="WMB23" s="74"/>
      <c r="WMC23" s="85"/>
      <c r="WMD23" s="74"/>
      <c r="WME23" s="74"/>
      <c r="WMF23" s="85"/>
      <c r="WMG23" s="74"/>
      <c r="WMH23" s="74"/>
      <c r="WMI23" s="85"/>
      <c r="WMJ23" s="74"/>
      <c r="WMK23" s="74"/>
      <c r="WML23" s="85"/>
      <c r="WMM23" s="80"/>
      <c r="WMN23" s="80"/>
      <c r="WMO23" s="85"/>
      <c r="WMP23" s="77"/>
      <c r="WMQ23" s="74"/>
      <c r="WMR23" s="74"/>
      <c r="WMS23" s="85"/>
      <c r="WMT23" s="74"/>
      <c r="WMU23" s="74"/>
      <c r="WMV23" s="85"/>
      <c r="WMW23" s="74"/>
      <c r="WMX23" s="74"/>
      <c r="WMY23" s="85"/>
      <c r="WMZ23" s="74"/>
      <c r="WNA23" s="74"/>
      <c r="WNB23" s="85"/>
      <c r="WNC23" s="80"/>
      <c r="WND23" s="80"/>
      <c r="WNE23" s="85"/>
      <c r="WNF23" s="77"/>
      <c r="WNG23" s="74"/>
      <c r="WNH23" s="74"/>
      <c r="WNI23" s="85"/>
      <c r="WNJ23" s="74"/>
      <c r="WNK23" s="74"/>
      <c r="WNL23" s="85"/>
      <c r="WNM23" s="74"/>
      <c r="WNN23" s="74"/>
      <c r="WNO23" s="85"/>
      <c r="WNP23" s="74"/>
      <c r="WNQ23" s="74"/>
      <c r="WNR23" s="85"/>
      <c r="WNS23" s="80"/>
      <c r="WNT23" s="80"/>
      <c r="WNU23" s="85"/>
      <c r="WNV23" s="77"/>
      <c r="WNW23" s="74"/>
      <c r="WNX23" s="74"/>
      <c r="WNY23" s="85"/>
      <c r="WNZ23" s="74"/>
      <c r="WOA23" s="74"/>
      <c r="WOB23" s="85"/>
      <c r="WOC23" s="74"/>
      <c r="WOD23" s="74"/>
      <c r="WOE23" s="85"/>
      <c r="WOF23" s="74"/>
      <c r="WOG23" s="74"/>
      <c r="WOH23" s="85"/>
      <c r="WOI23" s="80"/>
      <c r="WOJ23" s="80"/>
      <c r="WOK23" s="85"/>
      <c r="WOL23" s="77"/>
      <c r="WOM23" s="74"/>
      <c r="WON23" s="74"/>
      <c r="WOO23" s="85"/>
      <c r="WOP23" s="74"/>
      <c r="WOQ23" s="74"/>
      <c r="WOR23" s="85"/>
      <c r="WOS23" s="74"/>
      <c r="WOT23" s="74"/>
      <c r="WOU23" s="85"/>
      <c r="WOV23" s="74"/>
      <c r="WOW23" s="74"/>
      <c r="WOX23" s="85"/>
      <c r="WOY23" s="80"/>
      <c r="WOZ23" s="80"/>
      <c r="WPA23" s="85"/>
      <c r="WPB23" s="77"/>
      <c r="WPC23" s="74"/>
      <c r="WPD23" s="74"/>
      <c r="WPE23" s="85"/>
      <c r="WPF23" s="74"/>
      <c r="WPG23" s="74"/>
      <c r="WPH23" s="85"/>
      <c r="WPI23" s="74"/>
      <c r="WPJ23" s="74"/>
      <c r="WPK23" s="85"/>
      <c r="WPL23" s="74"/>
      <c r="WPM23" s="74"/>
      <c r="WPN23" s="85"/>
      <c r="WPO23" s="80"/>
      <c r="WPP23" s="80"/>
      <c r="WPQ23" s="85"/>
      <c r="WPR23" s="77"/>
      <c r="WPS23" s="74"/>
      <c r="WPT23" s="74"/>
      <c r="WPU23" s="85"/>
      <c r="WPV23" s="74"/>
      <c r="WPW23" s="74"/>
      <c r="WPX23" s="85"/>
      <c r="WPY23" s="74"/>
      <c r="WPZ23" s="74"/>
      <c r="WQA23" s="85"/>
      <c r="WQB23" s="74"/>
      <c r="WQC23" s="74"/>
      <c r="WQD23" s="85"/>
      <c r="WQE23" s="80"/>
      <c r="WQF23" s="80"/>
      <c r="WQG23" s="85"/>
      <c r="WQH23" s="77"/>
      <c r="WQI23" s="74"/>
      <c r="WQJ23" s="74"/>
      <c r="WQK23" s="85"/>
      <c r="WQL23" s="74"/>
      <c r="WQM23" s="74"/>
      <c r="WQN23" s="85"/>
      <c r="WQO23" s="74"/>
      <c r="WQP23" s="74"/>
      <c r="WQQ23" s="85"/>
      <c r="WQR23" s="74"/>
      <c r="WQS23" s="74"/>
      <c r="WQT23" s="85"/>
      <c r="WQU23" s="80"/>
      <c r="WQV23" s="80"/>
      <c r="WQW23" s="85"/>
      <c r="WQX23" s="77"/>
      <c r="WQY23" s="74"/>
      <c r="WQZ23" s="74"/>
      <c r="WRA23" s="85"/>
      <c r="WRB23" s="74"/>
      <c r="WRC23" s="74"/>
      <c r="WRD23" s="85"/>
      <c r="WRE23" s="74"/>
      <c r="WRF23" s="74"/>
      <c r="WRG23" s="85"/>
      <c r="WRH23" s="74"/>
      <c r="WRI23" s="74"/>
      <c r="WRJ23" s="85"/>
      <c r="WRK23" s="80"/>
      <c r="WRL23" s="80"/>
      <c r="WRM23" s="85"/>
      <c r="WRN23" s="77"/>
      <c r="WRO23" s="74"/>
      <c r="WRP23" s="74"/>
      <c r="WRQ23" s="85"/>
      <c r="WRR23" s="74"/>
      <c r="WRS23" s="74"/>
      <c r="WRT23" s="85"/>
      <c r="WRU23" s="74"/>
      <c r="WRV23" s="74"/>
      <c r="WRW23" s="85"/>
      <c r="WRX23" s="74"/>
      <c r="WRY23" s="74"/>
      <c r="WRZ23" s="85"/>
      <c r="WSA23" s="80"/>
      <c r="WSB23" s="80"/>
      <c r="WSC23" s="85"/>
      <c r="WSD23" s="77"/>
      <c r="WSE23" s="74"/>
      <c r="WSF23" s="74"/>
      <c r="WSG23" s="85"/>
      <c r="WSH23" s="74"/>
      <c r="WSI23" s="74"/>
      <c r="WSJ23" s="85"/>
      <c r="WSK23" s="74"/>
      <c r="WSL23" s="74"/>
      <c r="WSM23" s="85"/>
      <c r="WSN23" s="74"/>
      <c r="WSO23" s="74"/>
      <c r="WSP23" s="85"/>
      <c r="WSQ23" s="80"/>
      <c r="WSR23" s="80"/>
      <c r="WSS23" s="85"/>
      <c r="WST23" s="77"/>
      <c r="WSU23" s="74"/>
      <c r="WSV23" s="74"/>
      <c r="WSW23" s="85"/>
      <c r="WSX23" s="74"/>
      <c r="WSY23" s="74"/>
      <c r="WSZ23" s="85"/>
      <c r="WTA23" s="74"/>
      <c r="WTB23" s="74"/>
      <c r="WTC23" s="85"/>
      <c r="WTD23" s="74"/>
      <c r="WTE23" s="74"/>
      <c r="WTF23" s="85"/>
      <c r="WTG23" s="80"/>
      <c r="WTH23" s="80"/>
      <c r="WTI23" s="85"/>
      <c r="WTJ23" s="77"/>
      <c r="WTK23" s="74"/>
      <c r="WTL23" s="74"/>
      <c r="WTM23" s="85"/>
      <c r="WTN23" s="74"/>
      <c r="WTO23" s="74"/>
      <c r="WTP23" s="85"/>
      <c r="WTQ23" s="74"/>
      <c r="WTR23" s="74"/>
      <c r="WTS23" s="85"/>
      <c r="WTT23" s="74"/>
      <c r="WTU23" s="74"/>
      <c r="WTV23" s="85"/>
      <c r="WTW23" s="80"/>
      <c r="WTX23" s="80"/>
      <c r="WTY23" s="85"/>
      <c r="WTZ23" s="77"/>
      <c r="WUA23" s="74"/>
      <c r="WUB23" s="74"/>
      <c r="WUC23" s="85"/>
      <c r="WUD23" s="74"/>
      <c r="WUE23" s="74"/>
      <c r="WUF23" s="85"/>
      <c r="WUG23" s="74"/>
      <c r="WUH23" s="74"/>
      <c r="WUI23" s="85"/>
      <c r="WUJ23" s="74"/>
      <c r="WUK23" s="74"/>
      <c r="WUL23" s="85"/>
      <c r="WUM23" s="80"/>
      <c r="WUN23" s="80"/>
      <c r="WUO23" s="85"/>
      <c r="WUP23" s="77"/>
      <c r="WUQ23" s="74"/>
      <c r="WUR23" s="74"/>
      <c r="WUS23" s="85"/>
      <c r="WUT23" s="74"/>
      <c r="WUU23" s="74"/>
      <c r="WUV23" s="85"/>
      <c r="WUW23" s="74"/>
      <c r="WUX23" s="74"/>
      <c r="WUY23" s="85"/>
      <c r="WUZ23" s="74"/>
      <c r="WVA23" s="74"/>
      <c r="WVB23" s="85"/>
      <c r="WVC23" s="80"/>
      <c r="WVD23" s="80"/>
      <c r="WVE23" s="85"/>
      <c r="WVF23" s="77"/>
      <c r="WVG23" s="74"/>
      <c r="WVH23" s="74"/>
      <c r="WVI23" s="85"/>
      <c r="WVJ23" s="74"/>
      <c r="WVK23" s="74"/>
      <c r="WVL23" s="85"/>
      <c r="WVM23" s="74"/>
      <c r="WVN23" s="74"/>
      <c r="WVO23" s="85"/>
      <c r="WVP23" s="74"/>
      <c r="WVQ23" s="74"/>
      <c r="WVR23" s="85"/>
      <c r="WVS23" s="80"/>
      <c r="WVT23" s="80"/>
      <c r="WVU23" s="85"/>
      <c r="WVV23" s="77"/>
      <c r="WVW23" s="74"/>
      <c r="WVX23" s="74"/>
      <c r="WVY23" s="85"/>
      <c r="WVZ23" s="74"/>
      <c r="WWA23" s="74"/>
      <c r="WWB23" s="85"/>
      <c r="WWC23" s="74"/>
      <c r="WWD23" s="74"/>
      <c r="WWE23" s="85"/>
      <c r="WWF23" s="74"/>
      <c r="WWG23" s="74"/>
      <c r="WWH23" s="85"/>
      <c r="WWI23" s="80"/>
      <c r="WWJ23" s="80"/>
      <c r="WWK23" s="85"/>
      <c r="WWL23" s="77"/>
      <c r="WWM23" s="74"/>
      <c r="WWN23" s="74"/>
      <c r="WWO23" s="85"/>
      <c r="WWP23" s="74"/>
      <c r="WWQ23" s="74"/>
      <c r="WWR23" s="85"/>
      <c r="WWS23" s="74"/>
      <c r="WWT23" s="74"/>
      <c r="WWU23" s="85"/>
      <c r="WWV23" s="74"/>
      <c r="WWW23" s="74"/>
      <c r="WWX23" s="85"/>
      <c r="WWY23" s="80"/>
      <c r="WWZ23" s="80"/>
      <c r="WXA23" s="85"/>
      <c r="WXB23" s="77"/>
      <c r="WXC23" s="74"/>
      <c r="WXD23" s="74"/>
      <c r="WXE23" s="85"/>
      <c r="WXF23" s="74"/>
      <c r="WXG23" s="74"/>
      <c r="WXH23" s="85"/>
      <c r="WXI23" s="74"/>
      <c r="WXJ23" s="74"/>
      <c r="WXK23" s="85"/>
      <c r="WXL23" s="74"/>
      <c r="WXM23" s="74"/>
      <c r="WXN23" s="85"/>
      <c r="WXO23" s="80"/>
      <c r="WXP23" s="80"/>
      <c r="WXQ23" s="85"/>
      <c r="WXR23" s="77"/>
      <c r="WXS23" s="74"/>
      <c r="WXT23" s="74"/>
      <c r="WXU23" s="85"/>
      <c r="WXV23" s="74"/>
      <c r="WXW23" s="74"/>
      <c r="WXX23" s="85"/>
      <c r="WXY23" s="74"/>
      <c r="WXZ23" s="74"/>
      <c r="WYA23" s="85"/>
      <c r="WYB23" s="74"/>
      <c r="WYC23" s="74"/>
      <c r="WYD23" s="85"/>
      <c r="WYE23" s="80"/>
      <c r="WYF23" s="80"/>
      <c r="WYG23" s="85"/>
      <c r="WYH23" s="77"/>
      <c r="WYI23" s="74"/>
      <c r="WYJ23" s="74"/>
      <c r="WYK23" s="85"/>
      <c r="WYL23" s="74"/>
      <c r="WYM23" s="74"/>
      <c r="WYN23" s="85"/>
      <c r="WYO23" s="74"/>
      <c r="WYP23" s="74"/>
      <c r="WYQ23" s="85"/>
      <c r="WYR23" s="74"/>
      <c r="WYS23" s="74"/>
      <c r="WYT23" s="85"/>
      <c r="WYU23" s="80"/>
      <c r="WYV23" s="80"/>
      <c r="WYW23" s="85"/>
      <c r="WYX23" s="77"/>
      <c r="WYY23" s="74"/>
      <c r="WYZ23" s="74"/>
      <c r="WZA23" s="85"/>
      <c r="WZB23" s="74"/>
      <c r="WZC23" s="74"/>
      <c r="WZD23" s="85"/>
      <c r="WZE23" s="74"/>
      <c r="WZF23" s="74"/>
      <c r="WZG23" s="85"/>
      <c r="WZH23" s="74"/>
      <c r="WZI23" s="74"/>
      <c r="WZJ23" s="85"/>
      <c r="WZK23" s="80"/>
      <c r="WZL23" s="80"/>
      <c r="WZM23" s="85"/>
      <c r="WZN23" s="77"/>
      <c r="WZO23" s="74"/>
      <c r="WZP23" s="74"/>
      <c r="WZQ23" s="85"/>
      <c r="WZR23" s="74"/>
      <c r="WZS23" s="74"/>
      <c r="WZT23" s="85"/>
      <c r="WZU23" s="74"/>
      <c r="WZV23" s="74"/>
      <c r="WZW23" s="85"/>
      <c r="WZX23" s="74"/>
      <c r="WZY23" s="74"/>
      <c r="WZZ23" s="85"/>
      <c r="XAA23" s="80"/>
      <c r="XAB23" s="80"/>
      <c r="XAC23" s="85"/>
      <c r="XAD23" s="77"/>
      <c r="XAE23" s="74"/>
      <c r="XAF23" s="74"/>
      <c r="XAG23" s="85"/>
      <c r="XAH23" s="74"/>
      <c r="XAI23" s="74"/>
      <c r="XAJ23" s="85"/>
      <c r="XAK23" s="74"/>
      <c r="XAL23" s="74"/>
      <c r="XAM23" s="85"/>
      <c r="XAN23" s="74"/>
      <c r="XAO23" s="74"/>
      <c r="XAP23" s="85"/>
      <c r="XAQ23" s="80"/>
      <c r="XAR23" s="80"/>
      <c r="XAS23" s="85"/>
      <c r="XAT23" s="77"/>
      <c r="XAU23" s="74"/>
      <c r="XAV23" s="74"/>
      <c r="XAW23" s="85"/>
      <c r="XAX23" s="74"/>
      <c r="XAY23" s="74"/>
      <c r="XAZ23" s="85"/>
      <c r="XBA23" s="74"/>
      <c r="XBB23" s="74"/>
      <c r="XBC23" s="85"/>
      <c r="XBD23" s="74"/>
      <c r="XBE23" s="74"/>
      <c r="XBF23" s="85"/>
      <c r="XBG23" s="80"/>
      <c r="XBH23" s="80"/>
      <c r="XBI23" s="85"/>
      <c r="XBJ23" s="77"/>
      <c r="XBK23" s="74"/>
      <c r="XBL23" s="74"/>
      <c r="XBM23" s="85"/>
      <c r="XBN23" s="74"/>
      <c r="XBO23" s="74"/>
      <c r="XBP23" s="85"/>
      <c r="XBQ23" s="74"/>
      <c r="XBR23" s="74"/>
      <c r="XBS23" s="85"/>
      <c r="XBT23" s="74"/>
      <c r="XBU23" s="74"/>
      <c r="XBV23" s="85"/>
      <c r="XBW23" s="80"/>
      <c r="XBX23" s="80"/>
      <c r="XBY23" s="85"/>
      <c r="XBZ23" s="77"/>
      <c r="XCA23" s="74"/>
      <c r="XCB23" s="74"/>
      <c r="XCC23" s="85"/>
      <c r="XCD23" s="74"/>
      <c r="XCE23" s="74"/>
      <c r="XCF23" s="85"/>
      <c r="XCG23" s="74"/>
      <c r="XCH23" s="74"/>
      <c r="XCI23" s="85"/>
      <c r="XCJ23" s="74"/>
      <c r="XCK23" s="74"/>
      <c r="XCL23" s="85"/>
      <c r="XCM23" s="80"/>
      <c r="XCN23" s="80"/>
      <c r="XCO23" s="85"/>
      <c r="XCP23" s="77"/>
      <c r="XCQ23" s="74"/>
      <c r="XCR23" s="74"/>
      <c r="XCS23" s="85"/>
      <c r="XCT23" s="74"/>
      <c r="XCU23" s="74"/>
      <c r="XCV23" s="85"/>
      <c r="XCW23" s="74"/>
      <c r="XCX23" s="74"/>
      <c r="XCY23" s="85"/>
      <c r="XCZ23" s="74"/>
      <c r="XDA23" s="74"/>
      <c r="XDB23" s="85"/>
      <c r="XDC23" s="80"/>
      <c r="XDD23" s="80"/>
      <c r="XDE23" s="85"/>
      <c r="XDF23" s="77"/>
      <c r="XDG23" s="74"/>
      <c r="XDH23" s="74"/>
      <c r="XDI23" s="85"/>
      <c r="XDJ23" s="74"/>
      <c r="XDK23" s="74"/>
      <c r="XDL23" s="85"/>
      <c r="XDM23" s="74"/>
      <c r="XDN23" s="74"/>
      <c r="XDO23" s="85"/>
      <c r="XDP23" s="74"/>
      <c r="XDQ23" s="74"/>
      <c r="XDR23" s="85"/>
      <c r="XDS23" s="80"/>
      <c r="XDT23" s="80"/>
      <c r="XDU23" s="85"/>
      <c r="XDV23" s="77"/>
      <c r="XDW23" s="74"/>
      <c r="XDX23" s="74"/>
      <c r="XDY23" s="85"/>
      <c r="XDZ23" s="74"/>
      <c r="XEA23" s="74"/>
      <c r="XEB23" s="85"/>
      <c r="XEC23" s="74"/>
      <c r="XED23" s="74"/>
      <c r="XEE23" s="85"/>
      <c r="XEF23" s="74"/>
      <c r="XEG23" s="74"/>
      <c r="XEH23" s="85"/>
      <c r="XEI23" s="80"/>
      <c r="XEJ23" s="80"/>
      <c r="XEK23" s="85"/>
    </row>
    <row r="24" spans="1:16365" s="79" customFormat="1">
      <c r="A24" s="76" t="s">
        <v>40</v>
      </c>
      <c r="B24" s="79">
        <f>SUM(B25:B28)</f>
        <v>1518706</v>
      </c>
      <c r="C24" s="79">
        <f>SUM(C25:C28)</f>
        <v>1587251</v>
      </c>
      <c r="D24" s="79">
        <f>SUM(D25:D28)</f>
        <v>1682513</v>
      </c>
      <c r="E24" s="79">
        <f>SUM(E25:E28)</f>
        <v>1807889</v>
      </c>
      <c r="F24" s="79" t="e">
        <f>SUM(F25:F28)</f>
        <v>#REF!</v>
      </c>
      <c r="G24" s="1"/>
      <c r="H24" s="140"/>
      <c r="I24" s="140"/>
      <c r="J24" s="1"/>
      <c r="K24" s="140"/>
      <c r="L24" s="140"/>
      <c r="M24" s="1"/>
      <c r="N24" s="140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87"/>
      <c r="DA24" s="87"/>
      <c r="DB24" s="87"/>
      <c r="DC24" s="87"/>
      <c r="DD24" s="87"/>
      <c r="DE24" s="87"/>
      <c r="DF24" s="123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123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123"/>
      <c r="EM24" s="87"/>
      <c r="EN24" s="87"/>
      <c r="EO24" s="87"/>
      <c r="EP24" s="87"/>
      <c r="EQ24" s="87"/>
      <c r="ER24" s="87"/>
      <c r="ES24" s="87"/>
      <c r="ET24" s="87"/>
      <c r="EU24" s="87"/>
      <c r="EV24" s="87"/>
      <c r="EW24" s="87"/>
      <c r="EX24" s="87"/>
      <c r="EY24" s="87"/>
      <c r="EZ24" s="87"/>
      <c r="FA24" s="87"/>
      <c r="FB24" s="123"/>
      <c r="FC24" s="87"/>
      <c r="FD24" s="87"/>
      <c r="FE24" s="87"/>
      <c r="FF24" s="87"/>
      <c r="FG24" s="87"/>
      <c r="FH24" s="87"/>
      <c r="FI24" s="87"/>
      <c r="FJ24" s="87"/>
      <c r="FK24" s="87"/>
      <c r="FL24" s="87"/>
      <c r="FM24" s="87"/>
      <c r="FN24" s="87"/>
      <c r="FO24" s="87"/>
      <c r="FR24" s="76"/>
      <c r="GH24" s="76"/>
      <c r="GX24" s="76"/>
      <c r="HN24" s="76"/>
      <c r="ID24" s="76"/>
      <c r="IT24" s="76"/>
      <c r="JJ24" s="76"/>
      <c r="JZ24" s="76"/>
      <c r="KP24" s="76"/>
      <c r="LF24" s="76"/>
      <c r="LV24" s="76"/>
      <c r="ML24" s="76"/>
      <c r="NB24" s="76"/>
      <c r="NR24" s="76"/>
      <c r="OH24" s="76"/>
      <c r="OX24" s="76"/>
      <c r="PN24" s="76"/>
      <c r="QD24" s="76"/>
      <c r="QT24" s="76"/>
      <c r="RJ24" s="76"/>
      <c r="RZ24" s="76"/>
      <c r="SP24" s="76"/>
      <c r="TF24" s="76"/>
      <c r="TV24" s="76"/>
      <c r="UL24" s="76"/>
      <c r="VB24" s="76"/>
      <c r="VR24" s="76"/>
      <c r="WH24" s="76"/>
      <c r="WX24" s="76"/>
      <c r="XN24" s="76"/>
      <c r="YD24" s="76"/>
      <c r="YT24" s="76"/>
      <c r="ZJ24" s="76"/>
      <c r="ZZ24" s="76"/>
      <c r="AAP24" s="76"/>
      <c r="ABF24" s="76"/>
      <c r="ABV24" s="76"/>
      <c r="ACL24" s="76"/>
      <c r="ADB24" s="76"/>
      <c r="ADR24" s="76"/>
      <c r="AEH24" s="76"/>
      <c r="AEX24" s="76"/>
      <c r="AFN24" s="76"/>
      <c r="AGD24" s="76"/>
      <c r="AGT24" s="76"/>
      <c r="AHJ24" s="76"/>
      <c r="AHZ24" s="76"/>
      <c r="AIP24" s="76"/>
      <c r="AJF24" s="76"/>
      <c r="AJV24" s="76"/>
      <c r="AKL24" s="76"/>
      <c r="ALB24" s="76"/>
      <c r="ALR24" s="76"/>
      <c r="AMH24" s="76"/>
      <c r="AMX24" s="76"/>
      <c r="ANN24" s="76"/>
      <c r="AOD24" s="76"/>
      <c r="AOT24" s="76"/>
      <c r="APJ24" s="76"/>
      <c r="APZ24" s="76"/>
      <c r="AQP24" s="76"/>
      <c r="ARF24" s="76"/>
      <c r="ARV24" s="76"/>
      <c r="ASL24" s="76"/>
      <c r="ATB24" s="76"/>
      <c r="ATR24" s="76"/>
      <c r="AUH24" s="76"/>
      <c r="AUX24" s="76"/>
      <c r="AVN24" s="76"/>
      <c r="AWD24" s="76"/>
      <c r="AWT24" s="76"/>
      <c r="AXJ24" s="76"/>
      <c r="AXZ24" s="76"/>
      <c r="AYP24" s="76"/>
      <c r="AZF24" s="76"/>
      <c r="AZV24" s="76"/>
      <c r="BAL24" s="76"/>
      <c r="BBB24" s="76"/>
      <c r="BBR24" s="76"/>
      <c r="BCH24" s="76"/>
      <c r="BCX24" s="76"/>
      <c r="BDN24" s="76"/>
      <c r="BED24" s="76"/>
      <c r="BET24" s="76"/>
      <c r="BFJ24" s="76"/>
      <c r="BFZ24" s="76"/>
      <c r="BGP24" s="76"/>
      <c r="BHF24" s="76"/>
      <c r="BHV24" s="76"/>
      <c r="BIL24" s="76"/>
      <c r="BJB24" s="76"/>
      <c r="BJR24" s="76"/>
      <c r="BKH24" s="76"/>
      <c r="BKX24" s="76"/>
      <c r="BLN24" s="76"/>
      <c r="BMD24" s="76"/>
      <c r="BMT24" s="76"/>
      <c r="BNJ24" s="76"/>
      <c r="BNZ24" s="76"/>
      <c r="BOP24" s="76"/>
      <c r="BPF24" s="76"/>
      <c r="BPV24" s="76"/>
      <c r="BQL24" s="76"/>
      <c r="BRB24" s="76"/>
      <c r="BRR24" s="76"/>
      <c r="BSH24" s="76"/>
      <c r="BSX24" s="76"/>
      <c r="BTN24" s="76"/>
      <c r="BUD24" s="76"/>
      <c r="BUT24" s="76"/>
      <c r="BVJ24" s="76"/>
      <c r="BVZ24" s="76"/>
      <c r="BWP24" s="76"/>
      <c r="BXF24" s="76"/>
      <c r="BXV24" s="76"/>
      <c r="BYL24" s="76"/>
      <c r="BZB24" s="76"/>
      <c r="BZR24" s="76"/>
      <c r="CAH24" s="76"/>
      <c r="CAX24" s="76"/>
      <c r="CBN24" s="76"/>
      <c r="CCD24" s="76"/>
      <c r="CCT24" s="76"/>
      <c r="CDJ24" s="76"/>
      <c r="CDZ24" s="76"/>
      <c r="CEP24" s="76"/>
      <c r="CFF24" s="76"/>
      <c r="CFV24" s="76"/>
      <c r="CGL24" s="76"/>
      <c r="CHB24" s="76"/>
      <c r="CHR24" s="76"/>
      <c r="CIH24" s="76"/>
      <c r="CIX24" s="76"/>
      <c r="CJN24" s="76"/>
      <c r="CKD24" s="76"/>
      <c r="CKT24" s="76"/>
      <c r="CLJ24" s="76"/>
      <c r="CLZ24" s="76"/>
      <c r="CMP24" s="76"/>
      <c r="CNF24" s="76"/>
      <c r="CNV24" s="76"/>
      <c r="COL24" s="76"/>
      <c r="CPB24" s="76"/>
      <c r="CPR24" s="76"/>
      <c r="CQH24" s="76"/>
      <c r="CQX24" s="76"/>
      <c r="CRN24" s="76"/>
      <c r="CSD24" s="76"/>
      <c r="CST24" s="76"/>
      <c r="CTJ24" s="76"/>
      <c r="CTZ24" s="76"/>
      <c r="CUP24" s="76"/>
      <c r="CVF24" s="76"/>
      <c r="CVV24" s="76"/>
      <c r="CWL24" s="76"/>
      <c r="CXB24" s="76"/>
      <c r="CXR24" s="76"/>
      <c r="CYH24" s="76"/>
      <c r="CYX24" s="76"/>
      <c r="CZN24" s="76"/>
      <c r="DAD24" s="76"/>
      <c r="DAT24" s="76"/>
      <c r="DBJ24" s="76"/>
      <c r="DBZ24" s="76"/>
      <c r="DCP24" s="76"/>
      <c r="DDF24" s="76"/>
      <c r="DDV24" s="76"/>
      <c r="DEL24" s="76"/>
      <c r="DFB24" s="76"/>
      <c r="DFR24" s="76"/>
      <c r="DGH24" s="76"/>
      <c r="DGX24" s="76"/>
      <c r="DHN24" s="76"/>
      <c r="DID24" s="76"/>
      <c r="DIT24" s="76"/>
      <c r="DJJ24" s="76"/>
      <c r="DJZ24" s="76"/>
      <c r="DKP24" s="76"/>
      <c r="DLF24" s="76"/>
      <c r="DLV24" s="76"/>
      <c r="DML24" s="76"/>
      <c r="DNB24" s="76"/>
      <c r="DNR24" s="76"/>
      <c r="DOH24" s="76"/>
      <c r="DOX24" s="76"/>
      <c r="DPN24" s="76"/>
      <c r="DQD24" s="76"/>
      <c r="DQT24" s="76"/>
      <c r="DRJ24" s="76"/>
      <c r="DRZ24" s="76"/>
      <c r="DSP24" s="76"/>
      <c r="DTF24" s="76"/>
      <c r="DTV24" s="76"/>
      <c r="DUL24" s="76"/>
      <c r="DVB24" s="76"/>
      <c r="DVR24" s="76"/>
      <c r="DWH24" s="76"/>
      <c r="DWX24" s="76"/>
      <c r="DXN24" s="76"/>
      <c r="DYD24" s="76"/>
      <c r="DYT24" s="76"/>
      <c r="DZJ24" s="76"/>
      <c r="DZZ24" s="76"/>
      <c r="EAP24" s="76"/>
      <c r="EBF24" s="76"/>
      <c r="EBV24" s="76"/>
      <c r="ECL24" s="76"/>
      <c r="EDB24" s="76"/>
      <c r="EDR24" s="76"/>
      <c r="EEH24" s="76"/>
      <c r="EEX24" s="76"/>
      <c r="EFN24" s="76"/>
      <c r="EGD24" s="76"/>
      <c r="EGT24" s="76"/>
      <c r="EHJ24" s="76"/>
      <c r="EHZ24" s="76"/>
      <c r="EIP24" s="76"/>
      <c r="EJF24" s="76"/>
      <c r="EJV24" s="76"/>
      <c r="EKL24" s="76"/>
      <c r="ELB24" s="76"/>
      <c r="ELR24" s="76"/>
      <c r="EMH24" s="76"/>
      <c r="EMX24" s="76"/>
      <c r="ENN24" s="76"/>
      <c r="EOD24" s="76"/>
      <c r="EOT24" s="76"/>
      <c r="EPJ24" s="76"/>
      <c r="EPZ24" s="76"/>
      <c r="EQP24" s="76"/>
      <c r="ERF24" s="76"/>
      <c r="ERV24" s="76"/>
      <c r="ESL24" s="76"/>
      <c r="ETB24" s="76"/>
      <c r="ETR24" s="76"/>
      <c r="EUH24" s="76"/>
      <c r="EUX24" s="76"/>
      <c r="EVN24" s="76"/>
      <c r="EWD24" s="76"/>
      <c r="EWT24" s="76"/>
      <c r="EXJ24" s="76"/>
      <c r="EXZ24" s="76"/>
      <c r="EYP24" s="76"/>
      <c r="EZF24" s="76"/>
      <c r="EZV24" s="76"/>
      <c r="FAL24" s="76"/>
      <c r="FBB24" s="76"/>
      <c r="FBR24" s="76"/>
      <c r="FCH24" s="76"/>
      <c r="FCX24" s="76"/>
      <c r="FDN24" s="76"/>
      <c r="FED24" s="76"/>
      <c r="FET24" s="76"/>
      <c r="FFJ24" s="76"/>
      <c r="FFZ24" s="76"/>
      <c r="FGP24" s="76"/>
      <c r="FHF24" s="76"/>
      <c r="FHV24" s="76"/>
      <c r="FIL24" s="76"/>
      <c r="FJB24" s="76"/>
      <c r="FJR24" s="76"/>
      <c r="FKH24" s="76"/>
      <c r="FKX24" s="76"/>
      <c r="FLN24" s="76"/>
      <c r="FMD24" s="76"/>
      <c r="FMT24" s="76"/>
      <c r="FNJ24" s="76"/>
      <c r="FNZ24" s="76"/>
      <c r="FOP24" s="76"/>
      <c r="FPF24" s="76"/>
      <c r="FPV24" s="76"/>
      <c r="FQL24" s="76"/>
      <c r="FRB24" s="76"/>
      <c r="FRR24" s="76"/>
      <c r="FSH24" s="76"/>
      <c r="FSX24" s="76"/>
      <c r="FTN24" s="76"/>
      <c r="FUD24" s="76"/>
      <c r="FUT24" s="76"/>
      <c r="FVJ24" s="76"/>
      <c r="FVZ24" s="76"/>
      <c r="FWP24" s="76"/>
      <c r="FXF24" s="76"/>
      <c r="FXV24" s="76"/>
      <c r="FYL24" s="76"/>
      <c r="FZB24" s="76"/>
      <c r="FZR24" s="76"/>
      <c r="GAH24" s="76"/>
      <c r="GAX24" s="76"/>
      <c r="GBN24" s="76"/>
      <c r="GCD24" s="76"/>
      <c r="GCT24" s="76"/>
      <c r="GDJ24" s="76"/>
      <c r="GDZ24" s="76"/>
      <c r="GEP24" s="76"/>
      <c r="GFF24" s="76"/>
      <c r="GFV24" s="76"/>
      <c r="GGL24" s="76"/>
      <c r="GHB24" s="76"/>
      <c r="GHR24" s="76"/>
      <c r="GIH24" s="76"/>
      <c r="GIX24" s="76"/>
      <c r="GJN24" s="76"/>
      <c r="GKD24" s="76"/>
      <c r="GKT24" s="76"/>
      <c r="GLJ24" s="76"/>
      <c r="GLZ24" s="76"/>
      <c r="GMP24" s="76"/>
      <c r="GNF24" s="76"/>
      <c r="GNV24" s="76"/>
      <c r="GOL24" s="76"/>
      <c r="GPB24" s="76"/>
      <c r="GPR24" s="76"/>
      <c r="GQH24" s="76"/>
      <c r="GQX24" s="76"/>
      <c r="GRN24" s="76"/>
      <c r="GSD24" s="76"/>
      <c r="GST24" s="76"/>
      <c r="GTJ24" s="76"/>
      <c r="GTZ24" s="76"/>
      <c r="GUP24" s="76"/>
      <c r="GVF24" s="76"/>
      <c r="GVV24" s="76"/>
      <c r="GWL24" s="76"/>
      <c r="GXB24" s="76"/>
      <c r="GXR24" s="76"/>
      <c r="GYH24" s="76"/>
      <c r="GYX24" s="76"/>
      <c r="GZN24" s="76"/>
      <c r="HAD24" s="76"/>
      <c r="HAT24" s="76"/>
      <c r="HBJ24" s="76"/>
      <c r="HBZ24" s="76"/>
      <c r="HCP24" s="76"/>
      <c r="HDF24" s="76"/>
      <c r="HDV24" s="76"/>
      <c r="HEL24" s="76"/>
      <c r="HFB24" s="76"/>
      <c r="HFR24" s="76"/>
      <c r="HGH24" s="76"/>
      <c r="HGX24" s="76"/>
      <c r="HHN24" s="76"/>
      <c r="HID24" s="76"/>
      <c r="HIT24" s="76"/>
      <c r="HJJ24" s="76"/>
      <c r="HJZ24" s="76"/>
      <c r="HKP24" s="76"/>
      <c r="HLF24" s="76"/>
      <c r="HLV24" s="76"/>
      <c r="HML24" s="76"/>
      <c r="HNB24" s="76"/>
      <c r="HNR24" s="76"/>
      <c r="HOH24" s="76"/>
      <c r="HOX24" s="76"/>
      <c r="HPN24" s="76"/>
      <c r="HQD24" s="76"/>
      <c r="HQT24" s="76"/>
      <c r="HRJ24" s="76"/>
      <c r="HRZ24" s="76"/>
      <c r="HSP24" s="76"/>
      <c r="HTF24" s="76"/>
      <c r="HTV24" s="76"/>
      <c r="HUL24" s="76"/>
      <c r="HVB24" s="76"/>
      <c r="HVR24" s="76"/>
      <c r="HWH24" s="76"/>
      <c r="HWX24" s="76"/>
      <c r="HXN24" s="76"/>
      <c r="HYD24" s="76"/>
      <c r="HYT24" s="76"/>
      <c r="HZJ24" s="76"/>
      <c r="HZZ24" s="76"/>
      <c r="IAP24" s="76"/>
      <c r="IBF24" s="76"/>
      <c r="IBV24" s="76"/>
      <c r="ICL24" s="76"/>
      <c r="IDB24" s="76"/>
      <c r="IDR24" s="76"/>
      <c r="IEH24" s="76"/>
      <c r="IEX24" s="76"/>
      <c r="IFN24" s="76"/>
      <c r="IGD24" s="76"/>
      <c r="IGT24" s="76"/>
      <c r="IHJ24" s="76"/>
      <c r="IHZ24" s="76"/>
      <c r="IIP24" s="76"/>
      <c r="IJF24" s="76"/>
      <c r="IJV24" s="76"/>
      <c r="IKL24" s="76"/>
      <c r="ILB24" s="76"/>
      <c r="ILR24" s="76"/>
      <c r="IMH24" s="76"/>
      <c r="IMX24" s="76"/>
      <c r="INN24" s="76"/>
      <c r="IOD24" s="76"/>
      <c r="IOT24" s="76"/>
      <c r="IPJ24" s="76"/>
      <c r="IPZ24" s="76"/>
      <c r="IQP24" s="76"/>
      <c r="IRF24" s="76"/>
      <c r="IRV24" s="76"/>
      <c r="ISL24" s="76"/>
      <c r="ITB24" s="76"/>
      <c r="ITR24" s="76"/>
      <c r="IUH24" s="76"/>
      <c r="IUX24" s="76"/>
      <c r="IVN24" s="76"/>
      <c r="IWD24" s="76"/>
      <c r="IWT24" s="76"/>
      <c r="IXJ24" s="76"/>
      <c r="IXZ24" s="76"/>
      <c r="IYP24" s="76"/>
      <c r="IZF24" s="76"/>
      <c r="IZV24" s="76"/>
      <c r="JAL24" s="76"/>
      <c r="JBB24" s="76"/>
      <c r="JBR24" s="76"/>
      <c r="JCH24" s="76"/>
      <c r="JCX24" s="76"/>
      <c r="JDN24" s="76"/>
      <c r="JED24" s="76"/>
      <c r="JET24" s="76"/>
      <c r="JFJ24" s="76"/>
      <c r="JFZ24" s="76"/>
      <c r="JGP24" s="76"/>
      <c r="JHF24" s="76"/>
      <c r="JHV24" s="76"/>
      <c r="JIL24" s="76"/>
      <c r="JJB24" s="76"/>
      <c r="JJR24" s="76"/>
      <c r="JKH24" s="76"/>
      <c r="JKX24" s="76"/>
      <c r="JLN24" s="76"/>
      <c r="JMD24" s="76"/>
      <c r="JMT24" s="76"/>
      <c r="JNJ24" s="76"/>
      <c r="JNZ24" s="76"/>
      <c r="JOP24" s="76"/>
      <c r="JPF24" s="76"/>
      <c r="JPV24" s="76"/>
      <c r="JQL24" s="76"/>
      <c r="JRB24" s="76"/>
      <c r="JRR24" s="76"/>
      <c r="JSH24" s="76"/>
      <c r="JSX24" s="76"/>
      <c r="JTN24" s="76"/>
      <c r="JUD24" s="76"/>
      <c r="JUT24" s="76"/>
      <c r="JVJ24" s="76"/>
      <c r="JVZ24" s="76"/>
      <c r="JWP24" s="76"/>
      <c r="JXF24" s="76"/>
      <c r="JXV24" s="76"/>
      <c r="JYL24" s="76"/>
      <c r="JZB24" s="76"/>
      <c r="JZR24" s="76"/>
      <c r="KAH24" s="76"/>
      <c r="KAX24" s="76"/>
      <c r="KBN24" s="76"/>
      <c r="KCD24" s="76"/>
      <c r="KCT24" s="76"/>
      <c r="KDJ24" s="76"/>
      <c r="KDZ24" s="76"/>
      <c r="KEP24" s="76"/>
      <c r="KFF24" s="76"/>
      <c r="KFV24" s="76"/>
      <c r="KGL24" s="76"/>
      <c r="KHB24" s="76"/>
      <c r="KHR24" s="76"/>
      <c r="KIH24" s="76"/>
      <c r="KIX24" s="76"/>
      <c r="KJN24" s="76"/>
      <c r="KKD24" s="76"/>
      <c r="KKT24" s="76"/>
      <c r="KLJ24" s="76"/>
      <c r="KLZ24" s="76"/>
      <c r="KMP24" s="76"/>
      <c r="KNF24" s="76"/>
      <c r="KNV24" s="76"/>
      <c r="KOL24" s="76"/>
      <c r="KPB24" s="76"/>
      <c r="KPR24" s="76"/>
      <c r="KQH24" s="76"/>
      <c r="KQX24" s="76"/>
      <c r="KRN24" s="76"/>
      <c r="KSD24" s="76"/>
      <c r="KST24" s="76"/>
      <c r="KTJ24" s="76"/>
      <c r="KTZ24" s="76"/>
      <c r="KUP24" s="76"/>
      <c r="KVF24" s="76"/>
      <c r="KVV24" s="76"/>
      <c r="KWL24" s="76"/>
      <c r="KXB24" s="76"/>
      <c r="KXR24" s="76"/>
      <c r="KYH24" s="76"/>
      <c r="KYX24" s="76"/>
      <c r="KZN24" s="76"/>
      <c r="LAD24" s="76"/>
      <c r="LAT24" s="76"/>
      <c r="LBJ24" s="76"/>
      <c r="LBZ24" s="76"/>
      <c r="LCP24" s="76"/>
      <c r="LDF24" s="76"/>
      <c r="LDV24" s="76"/>
      <c r="LEL24" s="76"/>
      <c r="LFB24" s="76"/>
      <c r="LFR24" s="76"/>
      <c r="LGH24" s="76"/>
      <c r="LGX24" s="76"/>
      <c r="LHN24" s="76"/>
      <c r="LID24" s="76"/>
      <c r="LIT24" s="76"/>
      <c r="LJJ24" s="76"/>
      <c r="LJZ24" s="76"/>
      <c r="LKP24" s="76"/>
      <c r="LLF24" s="76"/>
      <c r="LLV24" s="76"/>
      <c r="LML24" s="76"/>
      <c r="LNB24" s="76"/>
      <c r="LNR24" s="76"/>
      <c r="LOH24" s="76"/>
      <c r="LOX24" s="76"/>
      <c r="LPN24" s="76"/>
      <c r="LQD24" s="76"/>
      <c r="LQT24" s="76"/>
      <c r="LRJ24" s="76"/>
      <c r="LRZ24" s="76"/>
      <c r="LSP24" s="76"/>
      <c r="LTF24" s="76"/>
      <c r="LTV24" s="76"/>
      <c r="LUL24" s="76"/>
      <c r="LVB24" s="76"/>
      <c r="LVR24" s="76"/>
      <c r="LWH24" s="76"/>
      <c r="LWX24" s="76"/>
      <c r="LXN24" s="76"/>
      <c r="LYD24" s="76"/>
      <c r="LYT24" s="76"/>
      <c r="LZJ24" s="76"/>
      <c r="LZZ24" s="76"/>
      <c r="MAP24" s="76"/>
      <c r="MBF24" s="76"/>
      <c r="MBV24" s="76"/>
      <c r="MCL24" s="76"/>
      <c r="MDB24" s="76"/>
      <c r="MDR24" s="76"/>
      <c r="MEH24" s="76"/>
      <c r="MEX24" s="76"/>
      <c r="MFN24" s="76"/>
      <c r="MGD24" s="76"/>
      <c r="MGT24" s="76"/>
      <c r="MHJ24" s="76"/>
      <c r="MHZ24" s="76"/>
      <c r="MIP24" s="76"/>
      <c r="MJF24" s="76"/>
      <c r="MJV24" s="76"/>
      <c r="MKL24" s="76"/>
      <c r="MLB24" s="76"/>
      <c r="MLR24" s="76"/>
      <c r="MMH24" s="76"/>
      <c r="MMX24" s="76"/>
      <c r="MNN24" s="76"/>
      <c r="MOD24" s="76"/>
      <c r="MOT24" s="76"/>
      <c r="MPJ24" s="76"/>
      <c r="MPZ24" s="76"/>
      <c r="MQP24" s="76"/>
      <c r="MRF24" s="76"/>
      <c r="MRV24" s="76"/>
      <c r="MSL24" s="76"/>
      <c r="MTB24" s="76"/>
      <c r="MTR24" s="76"/>
      <c r="MUH24" s="76"/>
      <c r="MUX24" s="76"/>
      <c r="MVN24" s="76"/>
      <c r="MWD24" s="76"/>
      <c r="MWT24" s="76"/>
      <c r="MXJ24" s="76"/>
      <c r="MXZ24" s="76"/>
      <c r="MYP24" s="76"/>
      <c r="MZF24" s="76"/>
      <c r="MZV24" s="76"/>
      <c r="NAL24" s="76"/>
      <c r="NBB24" s="76"/>
      <c r="NBR24" s="76"/>
      <c r="NCH24" s="76"/>
      <c r="NCX24" s="76"/>
      <c r="NDN24" s="76"/>
      <c r="NED24" s="76"/>
      <c r="NET24" s="76"/>
      <c r="NFJ24" s="76"/>
      <c r="NFZ24" s="76"/>
      <c r="NGP24" s="76"/>
      <c r="NHF24" s="76"/>
      <c r="NHV24" s="76"/>
      <c r="NIL24" s="76"/>
      <c r="NJB24" s="76"/>
      <c r="NJR24" s="76"/>
      <c r="NKH24" s="76"/>
      <c r="NKX24" s="76"/>
      <c r="NLN24" s="76"/>
      <c r="NMD24" s="76"/>
      <c r="NMT24" s="76"/>
      <c r="NNJ24" s="76"/>
      <c r="NNZ24" s="76"/>
      <c r="NOP24" s="76"/>
      <c r="NPF24" s="76"/>
      <c r="NPV24" s="76"/>
      <c r="NQL24" s="76"/>
      <c r="NRB24" s="76"/>
      <c r="NRR24" s="76"/>
      <c r="NSH24" s="76"/>
      <c r="NSX24" s="76"/>
      <c r="NTN24" s="76"/>
      <c r="NUD24" s="76"/>
      <c r="NUT24" s="76"/>
      <c r="NVJ24" s="76"/>
      <c r="NVZ24" s="76"/>
      <c r="NWP24" s="76"/>
      <c r="NXF24" s="76"/>
      <c r="NXV24" s="76"/>
      <c r="NYL24" s="76"/>
      <c r="NZB24" s="76"/>
      <c r="NZR24" s="76"/>
      <c r="OAH24" s="76"/>
      <c r="OAX24" s="76"/>
      <c r="OBN24" s="76"/>
      <c r="OCD24" s="76"/>
      <c r="OCT24" s="76"/>
      <c r="ODJ24" s="76"/>
      <c r="ODZ24" s="76"/>
      <c r="OEP24" s="76"/>
      <c r="OFF24" s="76"/>
      <c r="OFV24" s="76"/>
      <c r="OGL24" s="76"/>
      <c r="OHB24" s="76"/>
      <c r="OHR24" s="76"/>
      <c r="OIH24" s="76"/>
      <c r="OIX24" s="76"/>
      <c r="OJN24" s="76"/>
      <c r="OKD24" s="76"/>
      <c r="OKT24" s="76"/>
      <c r="OLJ24" s="76"/>
      <c r="OLZ24" s="76"/>
      <c r="OMP24" s="76"/>
      <c r="ONF24" s="76"/>
      <c r="ONV24" s="76"/>
      <c r="OOL24" s="76"/>
      <c r="OPB24" s="76"/>
      <c r="OPR24" s="76"/>
      <c r="OQH24" s="76"/>
      <c r="OQX24" s="76"/>
      <c r="ORN24" s="76"/>
      <c r="OSD24" s="76"/>
      <c r="OST24" s="76"/>
      <c r="OTJ24" s="76"/>
      <c r="OTZ24" s="76"/>
      <c r="OUP24" s="76"/>
      <c r="OVF24" s="76"/>
      <c r="OVV24" s="76"/>
      <c r="OWL24" s="76"/>
      <c r="OXB24" s="76"/>
      <c r="OXR24" s="76"/>
      <c r="OYH24" s="76"/>
      <c r="OYX24" s="76"/>
      <c r="OZN24" s="76"/>
      <c r="PAD24" s="76"/>
      <c r="PAT24" s="76"/>
      <c r="PBJ24" s="76"/>
      <c r="PBZ24" s="76"/>
      <c r="PCP24" s="76"/>
      <c r="PDF24" s="76"/>
      <c r="PDV24" s="76"/>
      <c r="PEL24" s="76"/>
      <c r="PFB24" s="76"/>
      <c r="PFR24" s="76"/>
      <c r="PGH24" s="76"/>
      <c r="PGX24" s="76"/>
      <c r="PHN24" s="76"/>
      <c r="PID24" s="76"/>
      <c r="PIT24" s="76"/>
      <c r="PJJ24" s="76"/>
      <c r="PJZ24" s="76"/>
      <c r="PKP24" s="76"/>
      <c r="PLF24" s="76"/>
      <c r="PLV24" s="76"/>
      <c r="PML24" s="76"/>
      <c r="PNB24" s="76"/>
      <c r="PNR24" s="76"/>
      <c r="POH24" s="76"/>
      <c r="POX24" s="76"/>
      <c r="PPN24" s="76"/>
      <c r="PQD24" s="76"/>
      <c r="PQT24" s="76"/>
      <c r="PRJ24" s="76"/>
      <c r="PRZ24" s="76"/>
      <c r="PSP24" s="76"/>
      <c r="PTF24" s="76"/>
      <c r="PTV24" s="76"/>
      <c r="PUL24" s="76"/>
      <c r="PVB24" s="76"/>
      <c r="PVR24" s="76"/>
      <c r="PWH24" s="76"/>
      <c r="PWX24" s="76"/>
      <c r="PXN24" s="76"/>
      <c r="PYD24" s="76"/>
      <c r="PYT24" s="76"/>
      <c r="PZJ24" s="76"/>
      <c r="PZZ24" s="76"/>
      <c r="QAP24" s="76"/>
      <c r="QBF24" s="76"/>
      <c r="QBV24" s="76"/>
      <c r="QCL24" s="76"/>
      <c r="QDB24" s="76"/>
      <c r="QDR24" s="76"/>
      <c r="QEH24" s="76"/>
      <c r="QEX24" s="76"/>
      <c r="QFN24" s="76"/>
      <c r="QGD24" s="76"/>
      <c r="QGT24" s="76"/>
      <c r="QHJ24" s="76"/>
      <c r="QHZ24" s="76"/>
      <c r="QIP24" s="76"/>
      <c r="QJF24" s="76"/>
      <c r="QJV24" s="76"/>
      <c r="QKL24" s="76"/>
      <c r="QLB24" s="76"/>
      <c r="QLR24" s="76"/>
      <c r="QMH24" s="76"/>
      <c r="QMX24" s="76"/>
      <c r="QNN24" s="76"/>
      <c r="QOD24" s="76"/>
      <c r="QOT24" s="76"/>
      <c r="QPJ24" s="76"/>
      <c r="QPZ24" s="76"/>
      <c r="QQP24" s="76"/>
      <c r="QRF24" s="76"/>
      <c r="QRV24" s="76"/>
      <c r="QSL24" s="76"/>
      <c r="QTB24" s="76"/>
      <c r="QTR24" s="76"/>
      <c r="QUH24" s="76"/>
      <c r="QUX24" s="76"/>
      <c r="QVN24" s="76"/>
      <c r="QWD24" s="76"/>
      <c r="QWT24" s="76"/>
      <c r="QXJ24" s="76"/>
      <c r="QXZ24" s="76"/>
      <c r="QYP24" s="76"/>
      <c r="QZF24" s="76"/>
      <c r="QZV24" s="76"/>
      <c r="RAL24" s="76"/>
      <c r="RBB24" s="76"/>
      <c r="RBR24" s="76"/>
      <c r="RCH24" s="76"/>
      <c r="RCX24" s="76"/>
      <c r="RDN24" s="76"/>
      <c r="RED24" s="76"/>
      <c r="RET24" s="76"/>
      <c r="RFJ24" s="76"/>
      <c r="RFZ24" s="76"/>
      <c r="RGP24" s="76"/>
      <c r="RHF24" s="76"/>
      <c r="RHV24" s="76"/>
      <c r="RIL24" s="76"/>
      <c r="RJB24" s="76"/>
      <c r="RJR24" s="76"/>
      <c r="RKH24" s="76"/>
      <c r="RKX24" s="76"/>
      <c r="RLN24" s="76"/>
      <c r="RMD24" s="76"/>
      <c r="RMT24" s="76"/>
      <c r="RNJ24" s="76"/>
      <c r="RNZ24" s="76"/>
      <c r="ROP24" s="76"/>
      <c r="RPF24" s="76"/>
      <c r="RPV24" s="76"/>
      <c r="RQL24" s="76"/>
      <c r="RRB24" s="76"/>
      <c r="RRR24" s="76"/>
      <c r="RSH24" s="76"/>
      <c r="RSX24" s="76"/>
      <c r="RTN24" s="76"/>
      <c r="RUD24" s="76"/>
      <c r="RUT24" s="76"/>
      <c r="RVJ24" s="76"/>
      <c r="RVZ24" s="76"/>
      <c r="RWP24" s="76"/>
      <c r="RXF24" s="76"/>
      <c r="RXV24" s="76"/>
      <c r="RYL24" s="76"/>
      <c r="RZB24" s="76"/>
      <c r="RZR24" s="76"/>
      <c r="SAH24" s="76"/>
      <c r="SAX24" s="76"/>
      <c r="SBN24" s="76"/>
      <c r="SCD24" s="76"/>
      <c r="SCT24" s="76"/>
      <c r="SDJ24" s="76"/>
      <c r="SDZ24" s="76"/>
      <c r="SEP24" s="76"/>
      <c r="SFF24" s="76"/>
      <c r="SFV24" s="76"/>
      <c r="SGL24" s="76"/>
      <c r="SHB24" s="76"/>
      <c r="SHR24" s="76"/>
      <c r="SIH24" s="76"/>
      <c r="SIX24" s="76"/>
      <c r="SJN24" s="76"/>
      <c r="SKD24" s="76"/>
      <c r="SKT24" s="76"/>
      <c r="SLJ24" s="76"/>
      <c r="SLZ24" s="76"/>
      <c r="SMP24" s="76"/>
      <c r="SNF24" s="76"/>
      <c r="SNV24" s="76"/>
      <c r="SOL24" s="76"/>
      <c r="SPB24" s="76"/>
      <c r="SPR24" s="76"/>
      <c r="SQH24" s="76"/>
      <c r="SQX24" s="76"/>
      <c r="SRN24" s="76"/>
      <c r="SSD24" s="76"/>
      <c r="SST24" s="76"/>
      <c r="STJ24" s="76"/>
      <c r="STZ24" s="76"/>
      <c r="SUP24" s="76"/>
      <c r="SVF24" s="76"/>
      <c r="SVV24" s="76"/>
      <c r="SWL24" s="76"/>
      <c r="SXB24" s="76"/>
      <c r="SXR24" s="76"/>
      <c r="SYH24" s="76"/>
      <c r="SYX24" s="76"/>
      <c r="SZN24" s="76"/>
      <c r="TAD24" s="76"/>
      <c r="TAT24" s="76"/>
      <c r="TBJ24" s="76"/>
      <c r="TBZ24" s="76"/>
      <c r="TCP24" s="76"/>
      <c r="TDF24" s="76"/>
      <c r="TDV24" s="76"/>
      <c r="TEL24" s="76"/>
      <c r="TFB24" s="76"/>
      <c r="TFR24" s="76"/>
      <c r="TGH24" s="76"/>
      <c r="TGX24" s="76"/>
      <c r="THN24" s="76"/>
      <c r="TID24" s="76"/>
      <c r="TIT24" s="76"/>
      <c r="TJJ24" s="76"/>
      <c r="TJZ24" s="76"/>
      <c r="TKP24" s="76"/>
      <c r="TLF24" s="76"/>
      <c r="TLV24" s="76"/>
      <c r="TML24" s="76"/>
      <c r="TNB24" s="76"/>
      <c r="TNR24" s="76"/>
      <c r="TOH24" s="76"/>
      <c r="TOX24" s="76"/>
      <c r="TPN24" s="76"/>
      <c r="TQD24" s="76"/>
      <c r="TQT24" s="76"/>
      <c r="TRJ24" s="76"/>
      <c r="TRZ24" s="76"/>
      <c r="TSP24" s="76"/>
      <c r="TTF24" s="76"/>
      <c r="TTV24" s="76"/>
      <c r="TUL24" s="76"/>
      <c r="TVB24" s="76"/>
      <c r="TVR24" s="76"/>
      <c r="TWH24" s="76"/>
      <c r="TWX24" s="76"/>
      <c r="TXN24" s="76"/>
      <c r="TYD24" s="76"/>
      <c r="TYT24" s="76"/>
      <c r="TZJ24" s="76"/>
      <c r="TZZ24" s="76"/>
      <c r="UAP24" s="76"/>
      <c r="UBF24" s="76"/>
      <c r="UBV24" s="76"/>
      <c r="UCL24" s="76"/>
      <c r="UDB24" s="76"/>
      <c r="UDR24" s="76"/>
      <c r="UEH24" s="76"/>
      <c r="UEX24" s="76"/>
      <c r="UFN24" s="76"/>
      <c r="UGD24" s="76"/>
      <c r="UGT24" s="76"/>
      <c r="UHJ24" s="76"/>
      <c r="UHZ24" s="76"/>
      <c r="UIP24" s="76"/>
      <c r="UJF24" s="76"/>
      <c r="UJV24" s="76"/>
      <c r="UKL24" s="76"/>
      <c r="ULB24" s="76"/>
      <c r="ULR24" s="76"/>
      <c r="UMH24" s="76"/>
      <c r="UMX24" s="76"/>
      <c r="UNN24" s="76"/>
      <c r="UOD24" s="76"/>
      <c r="UOT24" s="76"/>
      <c r="UPJ24" s="76"/>
      <c r="UPZ24" s="76"/>
      <c r="UQP24" s="76"/>
      <c r="URF24" s="76"/>
      <c r="URV24" s="76"/>
      <c r="USL24" s="76"/>
      <c r="UTB24" s="76"/>
      <c r="UTR24" s="76"/>
      <c r="UUH24" s="76"/>
      <c r="UUX24" s="76"/>
      <c r="UVN24" s="76"/>
      <c r="UWD24" s="76"/>
      <c r="UWT24" s="76"/>
      <c r="UXJ24" s="76"/>
      <c r="UXZ24" s="76"/>
      <c r="UYP24" s="76"/>
      <c r="UZF24" s="76"/>
      <c r="UZV24" s="76"/>
      <c r="VAL24" s="76"/>
      <c r="VBB24" s="76"/>
      <c r="VBR24" s="76"/>
      <c r="VCH24" s="76"/>
      <c r="VCX24" s="76"/>
      <c r="VDN24" s="76"/>
      <c r="VED24" s="76"/>
      <c r="VET24" s="76"/>
      <c r="VFJ24" s="76"/>
      <c r="VFZ24" s="76"/>
      <c r="VGP24" s="76"/>
      <c r="VHF24" s="76"/>
      <c r="VHV24" s="76"/>
      <c r="VIL24" s="76"/>
      <c r="VJB24" s="76"/>
      <c r="VJR24" s="76"/>
      <c r="VKH24" s="76"/>
      <c r="VKX24" s="76"/>
      <c r="VLN24" s="76"/>
      <c r="VMD24" s="76"/>
      <c r="VMT24" s="76"/>
      <c r="VNJ24" s="76"/>
      <c r="VNZ24" s="76"/>
      <c r="VOP24" s="76"/>
      <c r="VPF24" s="76"/>
      <c r="VPV24" s="76"/>
      <c r="VQL24" s="76"/>
      <c r="VRB24" s="76"/>
      <c r="VRR24" s="76"/>
      <c r="VSH24" s="76"/>
      <c r="VSX24" s="76"/>
      <c r="VTN24" s="76"/>
      <c r="VUD24" s="76"/>
      <c r="VUT24" s="76"/>
      <c r="VVJ24" s="76"/>
      <c r="VVZ24" s="76"/>
      <c r="VWP24" s="76"/>
      <c r="VXF24" s="76"/>
      <c r="VXV24" s="76"/>
      <c r="VYL24" s="76"/>
      <c r="VZB24" s="76"/>
      <c r="VZR24" s="76"/>
      <c r="WAH24" s="76"/>
      <c r="WAX24" s="76"/>
      <c r="WBN24" s="76"/>
      <c r="WCD24" s="76"/>
      <c r="WCT24" s="76"/>
      <c r="WDJ24" s="76"/>
      <c r="WDZ24" s="76"/>
      <c r="WEP24" s="76"/>
      <c r="WFF24" s="76"/>
      <c r="WFV24" s="76"/>
      <c r="WGL24" s="76"/>
      <c r="WHB24" s="76"/>
      <c r="WHR24" s="76"/>
      <c r="WIH24" s="76"/>
      <c r="WIX24" s="76"/>
      <c r="WJN24" s="76"/>
      <c r="WKD24" s="76"/>
      <c r="WKT24" s="76"/>
      <c r="WLJ24" s="76"/>
      <c r="WLZ24" s="76"/>
      <c r="WMP24" s="76"/>
      <c r="WNF24" s="76"/>
      <c r="WNV24" s="76"/>
      <c r="WOL24" s="76"/>
      <c r="WPB24" s="76"/>
      <c r="WPR24" s="76"/>
      <c r="WQH24" s="76"/>
      <c r="WQX24" s="76"/>
      <c r="WRN24" s="76"/>
      <c r="WSD24" s="76"/>
      <c r="WST24" s="76"/>
      <c r="WTJ24" s="76"/>
      <c r="WTZ24" s="76"/>
      <c r="WUP24" s="76"/>
      <c r="WVF24" s="76"/>
      <c r="WVV24" s="76"/>
      <c r="WWL24" s="76"/>
      <c r="WXB24" s="76"/>
      <c r="WXR24" s="76"/>
      <c r="WYH24" s="76"/>
      <c r="WYX24" s="76"/>
      <c r="WZN24" s="76"/>
      <c r="XAD24" s="76"/>
      <c r="XAT24" s="76"/>
      <c r="XBJ24" s="76"/>
      <c r="XBZ24" s="76"/>
      <c r="XCP24" s="76"/>
      <c r="XDF24" s="76"/>
      <c r="XDV24" s="76"/>
    </row>
    <row r="25" spans="1:16365" s="1" customFormat="1">
      <c r="A25" s="77" t="s">
        <v>26</v>
      </c>
      <c r="B25" s="74">
        <f>ONSV_2019!AI24*DEN!J23</f>
        <v>110516</v>
      </c>
      <c r="C25" s="74">
        <f>ONSV_2020!AI24*DEN!J58</f>
        <v>116173</v>
      </c>
      <c r="D25" s="74">
        <f>ONSV_2021!AI24*DEN!J93</f>
        <v>122991</v>
      </c>
      <c r="E25" s="74">
        <f>ONSV_2022!AI24*DEN!J128</f>
        <v>131667</v>
      </c>
      <c r="F25" s="80" t="e">
        <f>DEN!$I163*#REF!</f>
        <v>#REF!</v>
      </c>
      <c r="H25" s="140"/>
      <c r="I25" s="140"/>
      <c r="K25" s="140"/>
      <c r="L25" s="140"/>
      <c r="N25" s="140"/>
    </row>
    <row r="26" spans="1:16365" s="1" customFormat="1">
      <c r="A26" s="77" t="s">
        <v>18</v>
      </c>
      <c r="B26" s="74">
        <f>ONSV_2019!AI25*DEN!J24</f>
        <v>298687</v>
      </c>
      <c r="C26" s="74">
        <f>ONSV_2020!AI25*DEN!J59</f>
        <v>311510</v>
      </c>
      <c r="D26" s="74">
        <f>ONSV_2021!AI25*DEN!J94</f>
        <v>327002</v>
      </c>
      <c r="E26" s="74">
        <f>ONSV_2022!AI25*DEN!J129</f>
        <v>346726</v>
      </c>
      <c r="F26" s="80" t="e">
        <f>DEN!$I164*#REF!</f>
        <v>#REF!</v>
      </c>
      <c r="H26" s="140"/>
      <c r="I26" s="140"/>
      <c r="K26" s="140"/>
      <c r="L26" s="140"/>
      <c r="N26" s="140"/>
    </row>
    <row r="27" spans="1:16365" s="1" customFormat="1">
      <c r="A27" s="77" t="s">
        <v>12</v>
      </c>
      <c r="B27" s="74">
        <f>ONSV_2019!AI26*DEN!J25</f>
        <v>174196</v>
      </c>
      <c r="C27" s="74">
        <f>ONSV_2020!AI26*DEN!J60</f>
        <v>181823</v>
      </c>
      <c r="D27" s="74">
        <f>ONSV_2021!AI26*DEN!J95</f>
        <v>194343</v>
      </c>
      <c r="E27" s="74">
        <f>ONSV_2022!AI26*DEN!J130</f>
        <v>212129</v>
      </c>
      <c r="F27" s="80" t="e">
        <f>DEN!$I165*#REF!</f>
        <v>#REF!</v>
      </c>
      <c r="H27" s="140"/>
      <c r="I27" s="140"/>
      <c r="K27" s="140"/>
      <c r="L27" s="140"/>
      <c r="N27" s="140"/>
    </row>
    <row r="28" spans="1:16365" s="25" customFormat="1">
      <c r="A28" s="77" t="s">
        <v>10</v>
      </c>
      <c r="B28" s="74">
        <f>ONSV_2019!AI27*DEN!J26</f>
        <v>935307</v>
      </c>
      <c r="C28" s="74">
        <f>ONSV_2020!AI27*DEN!J61</f>
        <v>977745</v>
      </c>
      <c r="D28" s="74">
        <f>ONSV_2021!AI27*DEN!J96</f>
        <v>1038177</v>
      </c>
      <c r="E28" s="74">
        <f>ONSV_2022!AI27*DEN!J131</f>
        <v>1117367</v>
      </c>
      <c r="F28" s="80" t="e">
        <f>DEN!$I166*#REF!</f>
        <v>#REF!</v>
      </c>
      <c r="G28" s="1"/>
      <c r="H28" s="140"/>
      <c r="I28" s="140"/>
      <c r="J28" s="1"/>
      <c r="K28" s="140"/>
      <c r="L28" s="140"/>
      <c r="M28" s="1"/>
      <c r="N28" s="14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24"/>
      <c r="DA28" s="124"/>
      <c r="DB28" s="82"/>
      <c r="DC28" s="80"/>
      <c r="DD28" s="80"/>
      <c r="DE28" s="82"/>
      <c r="DF28" s="77"/>
      <c r="DG28" s="124"/>
      <c r="DH28" s="124"/>
      <c r="DI28" s="82"/>
      <c r="DJ28" s="124"/>
      <c r="DK28" s="124"/>
      <c r="DL28" s="82"/>
      <c r="DM28" s="124"/>
      <c r="DN28" s="124"/>
      <c r="DO28" s="82"/>
      <c r="DP28" s="124"/>
      <c r="DQ28" s="124"/>
      <c r="DR28" s="82"/>
      <c r="DS28" s="80"/>
      <c r="DT28" s="80"/>
      <c r="DU28" s="82"/>
      <c r="DV28" s="77"/>
      <c r="DW28" s="124"/>
      <c r="DX28" s="124"/>
      <c r="DY28" s="82"/>
      <c r="DZ28" s="124"/>
      <c r="EA28" s="124"/>
      <c r="EB28" s="82"/>
      <c r="EC28" s="124"/>
      <c r="ED28" s="124"/>
      <c r="EE28" s="82"/>
      <c r="EF28" s="124"/>
      <c r="EG28" s="124"/>
      <c r="EH28" s="82"/>
      <c r="EI28" s="80"/>
      <c r="EJ28" s="80"/>
      <c r="EK28" s="82"/>
      <c r="EL28" s="77"/>
      <c r="EM28" s="124"/>
      <c r="EN28" s="124"/>
      <c r="EO28" s="82"/>
      <c r="EP28" s="124"/>
      <c r="EQ28" s="124"/>
      <c r="ER28" s="82"/>
      <c r="ES28" s="124"/>
      <c r="ET28" s="124"/>
      <c r="EU28" s="82"/>
      <c r="EV28" s="124"/>
      <c r="EW28" s="124"/>
      <c r="EX28" s="82"/>
      <c r="EY28" s="80"/>
      <c r="EZ28" s="80"/>
      <c r="FA28" s="82"/>
      <c r="FB28" s="77"/>
      <c r="FC28" s="124"/>
      <c r="FD28" s="124"/>
      <c r="FE28" s="82"/>
      <c r="FF28" s="124"/>
      <c r="FG28" s="124"/>
      <c r="FH28" s="82"/>
      <c r="FI28" s="124"/>
      <c r="FJ28" s="124"/>
      <c r="FK28" s="82"/>
      <c r="FL28" s="124"/>
      <c r="FM28" s="124"/>
      <c r="FN28" s="82"/>
      <c r="FO28" s="80"/>
      <c r="FP28" s="80"/>
      <c r="FQ28" s="85"/>
      <c r="FR28" s="77"/>
      <c r="FS28" s="74"/>
      <c r="FT28" s="74"/>
      <c r="FU28" s="85"/>
      <c r="FV28" s="74"/>
      <c r="FW28" s="74"/>
      <c r="FX28" s="85"/>
      <c r="FY28" s="74"/>
      <c r="FZ28" s="74"/>
      <c r="GA28" s="85"/>
      <c r="GB28" s="74"/>
      <c r="GC28" s="74"/>
      <c r="GD28" s="85"/>
      <c r="GE28" s="80"/>
      <c r="GF28" s="80"/>
      <c r="GG28" s="85"/>
      <c r="GH28" s="77"/>
      <c r="GI28" s="74"/>
      <c r="GJ28" s="74"/>
      <c r="GK28" s="85"/>
      <c r="GL28" s="74"/>
      <c r="GM28" s="74"/>
      <c r="GN28" s="85"/>
      <c r="GO28" s="74"/>
      <c r="GP28" s="74"/>
      <c r="GQ28" s="85"/>
      <c r="GR28" s="74"/>
      <c r="GS28" s="74"/>
      <c r="GT28" s="85"/>
      <c r="GU28" s="80"/>
      <c r="GV28" s="80"/>
      <c r="GW28" s="85"/>
      <c r="GX28" s="77"/>
      <c r="GY28" s="74"/>
      <c r="GZ28" s="74"/>
      <c r="HA28" s="85"/>
      <c r="HB28" s="74"/>
      <c r="HC28" s="74"/>
      <c r="HD28" s="85"/>
      <c r="HE28" s="74"/>
      <c r="HF28" s="74"/>
      <c r="HG28" s="85"/>
      <c r="HH28" s="74"/>
      <c r="HI28" s="74"/>
      <c r="HJ28" s="85"/>
      <c r="HK28" s="80"/>
      <c r="HL28" s="80"/>
      <c r="HM28" s="85"/>
      <c r="HN28" s="77"/>
      <c r="HO28" s="74"/>
      <c r="HP28" s="74"/>
      <c r="HQ28" s="85"/>
      <c r="HR28" s="74"/>
      <c r="HS28" s="74"/>
      <c r="HT28" s="85"/>
      <c r="HU28" s="74"/>
      <c r="HV28" s="74"/>
      <c r="HW28" s="85"/>
      <c r="HX28" s="74"/>
      <c r="HY28" s="74"/>
      <c r="HZ28" s="85"/>
      <c r="IA28" s="80"/>
      <c r="IB28" s="80"/>
      <c r="IC28" s="85"/>
      <c r="ID28" s="77"/>
      <c r="IE28" s="74"/>
      <c r="IF28" s="74"/>
      <c r="IG28" s="85"/>
      <c r="IH28" s="74"/>
      <c r="II28" s="74"/>
      <c r="IJ28" s="85"/>
      <c r="IK28" s="74"/>
      <c r="IL28" s="74"/>
      <c r="IM28" s="85"/>
      <c r="IN28" s="74"/>
      <c r="IO28" s="74"/>
      <c r="IP28" s="85"/>
      <c r="IQ28" s="80"/>
      <c r="IR28" s="80"/>
      <c r="IS28" s="85"/>
      <c r="IT28" s="77"/>
      <c r="IU28" s="74"/>
      <c r="IV28" s="74"/>
      <c r="IW28" s="85"/>
      <c r="IX28" s="74"/>
      <c r="IY28" s="74"/>
      <c r="IZ28" s="85"/>
      <c r="JA28" s="74"/>
      <c r="JB28" s="74"/>
      <c r="JC28" s="85"/>
      <c r="JD28" s="74"/>
      <c r="JE28" s="74"/>
      <c r="JF28" s="85"/>
      <c r="JG28" s="80"/>
      <c r="JH28" s="80"/>
      <c r="JI28" s="85"/>
      <c r="JJ28" s="77"/>
      <c r="JK28" s="74"/>
      <c r="JL28" s="74"/>
      <c r="JM28" s="85"/>
      <c r="JN28" s="74"/>
      <c r="JO28" s="74"/>
      <c r="JP28" s="85"/>
      <c r="JQ28" s="74"/>
      <c r="JR28" s="74"/>
      <c r="JS28" s="85"/>
      <c r="JT28" s="74"/>
      <c r="JU28" s="74"/>
      <c r="JV28" s="85"/>
      <c r="JW28" s="80"/>
      <c r="JX28" s="80"/>
      <c r="JY28" s="85"/>
      <c r="JZ28" s="77"/>
      <c r="KA28" s="74"/>
      <c r="KB28" s="74"/>
      <c r="KC28" s="85"/>
      <c r="KD28" s="74"/>
      <c r="KE28" s="74"/>
      <c r="KF28" s="85"/>
      <c r="KG28" s="74"/>
      <c r="KH28" s="74"/>
      <c r="KI28" s="85"/>
      <c r="KJ28" s="74"/>
      <c r="KK28" s="74"/>
      <c r="KL28" s="85"/>
      <c r="KM28" s="80"/>
      <c r="KN28" s="80"/>
      <c r="KO28" s="85"/>
      <c r="KP28" s="77"/>
      <c r="KQ28" s="74"/>
      <c r="KR28" s="74"/>
      <c r="KS28" s="85"/>
      <c r="KT28" s="74"/>
      <c r="KU28" s="74"/>
      <c r="KV28" s="85"/>
      <c r="KW28" s="74"/>
      <c r="KX28" s="74"/>
      <c r="KY28" s="85"/>
      <c r="KZ28" s="74"/>
      <c r="LA28" s="74"/>
      <c r="LB28" s="85"/>
      <c r="LC28" s="80"/>
      <c r="LD28" s="80"/>
      <c r="LE28" s="85"/>
      <c r="LF28" s="77"/>
      <c r="LG28" s="74"/>
      <c r="LH28" s="74"/>
      <c r="LI28" s="85"/>
      <c r="LJ28" s="74"/>
      <c r="LK28" s="74"/>
      <c r="LL28" s="85"/>
      <c r="LM28" s="74"/>
      <c r="LN28" s="74"/>
      <c r="LO28" s="85"/>
      <c r="LP28" s="74"/>
      <c r="LQ28" s="74"/>
      <c r="LR28" s="85"/>
      <c r="LS28" s="80"/>
      <c r="LT28" s="80"/>
      <c r="LU28" s="85"/>
      <c r="LV28" s="77"/>
      <c r="LW28" s="74"/>
      <c r="LX28" s="74"/>
      <c r="LY28" s="85"/>
      <c r="LZ28" s="74"/>
      <c r="MA28" s="74"/>
      <c r="MB28" s="85"/>
      <c r="MC28" s="74"/>
      <c r="MD28" s="74"/>
      <c r="ME28" s="85"/>
      <c r="MF28" s="74"/>
      <c r="MG28" s="74"/>
      <c r="MH28" s="85"/>
      <c r="MI28" s="80"/>
      <c r="MJ28" s="80"/>
      <c r="MK28" s="85"/>
      <c r="ML28" s="77"/>
      <c r="MM28" s="74"/>
      <c r="MN28" s="74"/>
      <c r="MO28" s="85"/>
      <c r="MP28" s="74"/>
      <c r="MQ28" s="74"/>
      <c r="MR28" s="85"/>
      <c r="MS28" s="74"/>
      <c r="MT28" s="74"/>
      <c r="MU28" s="85"/>
      <c r="MV28" s="74"/>
      <c r="MW28" s="74"/>
      <c r="MX28" s="85"/>
      <c r="MY28" s="80"/>
      <c r="MZ28" s="80"/>
      <c r="NA28" s="85"/>
      <c r="NB28" s="77"/>
      <c r="NC28" s="74"/>
      <c r="ND28" s="74"/>
      <c r="NE28" s="85"/>
      <c r="NF28" s="74"/>
      <c r="NG28" s="74"/>
      <c r="NH28" s="85"/>
      <c r="NI28" s="74"/>
      <c r="NJ28" s="74"/>
      <c r="NK28" s="85"/>
      <c r="NL28" s="74"/>
      <c r="NM28" s="74"/>
      <c r="NN28" s="85"/>
      <c r="NO28" s="80"/>
      <c r="NP28" s="80"/>
      <c r="NQ28" s="85"/>
      <c r="NR28" s="77"/>
      <c r="NS28" s="74"/>
      <c r="NT28" s="74"/>
      <c r="NU28" s="85"/>
      <c r="NV28" s="74"/>
      <c r="NW28" s="74"/>
      <c r="NX28" s="85"/>
      <c r="NY28" s="74"/>
      <c r="NZ28" s="74"/>
      <c r="OA28" s="85"/>
      <c r="OB28" s="74"/>
      <c r="OC28" s="74"/>
      <c r="OD28" s="85"/>
      <c r="OE28" s="80"/>
      <c r="OF28" s="80"/>
      <c r="OG28" s="85"/>
      <c r="OH28" s="77"/>
      <c r="OI28" s="74"/>
      <c r="OJ28" s="74"/>
      <c r="OK28" s="85"/>
      <c r="OL28" s="74"/>
      <c r="OM28" s="74"/>
      <c r="ON28" s="85"/>
      <c r="OO28" s="74"/>
      <c r="OP28" s="74"/>
      <c r="OQ28" s="85"/>
      <c r="OR28" s="74"/>
      <c r="OS28" s="74"/>
      <c r="OT28" s="85"/>
      <c r="OU28" s="80"/>
      <c r="OV28" s="80"/>
      <c r="OW28" s="85"/>
      <c r="OX28" s="77"/>
      <c r="OY28" s="74"/>
      <c r="OZ28" s="74"/>
      <c r="PA28" s="85"/>
      <c r="PB28" s="74"/>
      <c r="PC28" s="74"/>
      <c r="PD28" s="85"/>
      <c r="PE28" s="74"/>
      <c r="PF28" s="74"/>
      <c r="PG28" s="85"/>
      <c r="PH28" s="74"/>
      <c r="PI28" s="74"/>
      <c r="PJ28" s="85"/>
      <c r="PK28" s="80"/>
      <c r="PL28" s="80"/>
      <c r="PM28" s="85"/>
      <c r="PN28" s="77"/>
      <c r="PO28" s="74"/>
      <c r="PP28" s="74"/>
      <c r="PQ28" s="85"/>
      <c r="PR28" s="74"/>
      <c r="PS28" s="74"/>
      <c r="PT28" s="85"/>
      <c r="PU28" s="74"/>
      <c r="PV28" s="74"/>
      <c r="PW28" s="85"/>
      <c r="PX28" s="74"/>
      <c r="PY28" s="74"/>
      <c r="PZ28" s="85"/>
      <c r="QA28" s="80"/>
      <c r="QB28" s="80"/>
      <c r="QC28" s="85"/>
      <c r="QD28" s="77"/>
      <c r="QE28" s="74"/>
      <c r="QF28" s="74"/>
      <c r="QG28" s="85"/>
      <c r="QH28" s="74"/>
      <c r="QI28" s="74"/>
      <c r="QJ28" s="85"/>
      <c r="QK28" s="74"/>
      <c r="QL28" s="74"/>
      <c r="QM28" s="85"/>
      <c r="QN28" s="74"/>
      <c r="QO28" s="74"/>
      <c r="QP28" s="85"/>
      <c r="QQ28" s="80"/>
      <c r="QR28" s="80"/>
      <c r="QS28" s="85"/>
      <c r="QT28" s="77"/>
      <c r="QU28" s="74"/>
      <c r="QV28" s="74"/>
      <c r="QW28" s="85"/>
      <c r="QX28" s="74"/>
      <c r="QY28" s="74"/>
      <c r="QZ28" s="85"/>
      <c r="RA28" s="74"/>
      <c r="RB28" s="74"/>
      <c r="RC28" s="85"/>
      <c r="RD28" s="74"/>
      <c r="RE28" s="74"/>
      <c r="RF28" s="85"/>
      <c r="RG28" s="80"/>
      <c r="RH28" s="80"/>
      <c r="RI28" s="85"/>
      <c r="RJ28" s="77"/>
      <c r="RK28" s="74"/>
      <c r="RL28" s="74"/>
      <c r="RM28" s="85"/>
      <c r="RN28" s="74"/>
      <c r="RO28" s="74"/>
      <c r="RP28" s="85"/>
      <c r="RQ28" s="74"/>
      <c r="RR28" s="74"/>
      <c r="RS28" s="85"/>
      <c r="RT28" s="74"/>
      <c r="RU28" s="74"/>
      <c r="RV28" s="85"/>
      <c r="RW28" s="80"/>
      <c r="RX28" s="80"/>
      <c r="RY28" s="85"/>
      <c r="RZ28" s="77"/>
      <c r="SA28" s="74"/>
      <c r="SB28" s="74"/>
      <c r="SC28" s="85"/>
      <c r="SD28" s="74"/>
      <c r="SE28" s="74"/>
      <c r="SF28" s="85"/>
      <c r="SG28" s="74"/>
      <c r="SH28" s="74"/>
      <c r="SI28" s="85"/>
      <c r="SJ28" s="74"/>
      <c r="SK28" s="74"/>
      <c r="SL28" s="85"/>
      <c r="SM28" s="80"/>
      <c r="SN28" s="80"/>
      <c r="SO28" s="85"/>
      <c r="SP28" s="77"/>
      <c r="SQ28" s="74"/>
      <c r="SR28" s="74"/>
      <c r="SS28" s="85"/>
      <c r="ST28" s="74"/>
      <c r="SU28" s="74"/>
      <c r="SV28" s="85"/>
      <c r="SW28" s="74"/>
      <c r="SX28" s="74"/>
      <c r="SY28" s="85"/>
      <c r="SZ28" s="74"/>
      <c r="TA28" s="74"/>
      <c r="TB28" s="85"/>
      <c r="TC28" s="80"/>
      <c r="TD28" s="80"/>
      <c r="TE28" s="85"/>
      <c r="TF28" s="77"/>
      <c r="TG28" s="74"/>
      <c r="TH28" s="74"/>
      <c r="TI28" s="85"/>
      <c r="TJ28" s="74"/>
      <c r="TK28" s="74"/>
      <c r="TL28" s="85"/>
      <c r="TM28" s="74"/>
      <c r="TN28" s="74"/>
      <c r="TO28" s="85"/>
      <c r="TP28" s="74"/>
      <c r="TQ28" s="74"/>
      <c r="TR28" s="85"/>
      <c r="TS28" s="80"/>
      <c r="TT28" s="80"/>
      <c r="TU28" s="85"/>
      <c r="TV28" s="77"/>
      <c r="TW28" s="74"/>
      <c r="TX28" s="74"/>
      <c r="TY28" s="85"/>
      <c r="TZ28" s="74"/>
      <c r="UA28" s="74"/>
      <c r="UB28" s="85"/>
      <c r="UC28" s="74"/>
      <c r="UD28" s="74"/>
      <c r="UE28" s="85"/>
      <c r="UF28" s="74"/>
      <c r="UG28" s="74"/>
      <c r="UH28" s="85"/>
      <c r="UI28" s="80"/>
      <c r="UJ28" s="80"/>
      <c r="UK28" s="85"/>
      <c r="UL28" s="77"/>
      <c r="UM28" s="74"/>
      <c r="UN28" s="74"/>
      <c r="UO28" s="85"/>
      <c r="UP28" s="74"/>
      <c r="UQ28" s="74"/>
      <c r="UR28" s="85"/>
      <c r="US28" s="74"/>
      <c r="UT28" s="74"/>
      <c r="UU28" s="85"/>
      <c r="UV28" s="74"/>
      <c r="UW28" s="74"/>
      <c r="UX28" s="85"/>
      <c r="UY28" s="80"/>
      <c r="UZ28" s="80"/>
      <c r="VA28" s="85"/>
      <c r="VB28" s="77"/>
      <c r="VC28" s="74"/>
      <c r="VD28" s="74"/>
      <c r="VE28" s="85"/>
      <c r="VF28" s="74"/>
      <c r="VG28" s="74"/>
      <c r="VH28" s="85"/>
      <c r="VI28" s="74"/>
      <c r="VJ28" s="74"/>
      <c r="VK28" s="85"/>
      <c r="VL28" s="74"/>
      <c r="VM28" s="74"/>
      <c r="VN28" s="85"/>
      <c r="VO28" s="80"/>
      <c r="VP28" s="80"/>
      <c r="VQ28" s="85"/>
      <c r="VR28" s="77"/>
      <c r="VS28" s="74"/>
      <c r="VT28" s="74"/>
      <c r="VU28" s="85"/>
      <c r="VV28" s="74"/>
      <c r="VW28" s="74"/>
      <c r="VX28" s="85"/>
      <c r="VY28" s="74"/>
      <c r="VZ28" s="74"/>
      <c r="WA28" s="85"/>
      <c r="WB28" s="74"/>
      <c r="WC28" s="74"/>
      <c r="WD28" s="85"/>
      <c r="WE28" s="80"/>
      <c r="WF28" s="80"/>
      <c r="WG28" s="85"/>
      <c r="WH28" s="77"/>
      <c r="WI28" s="74"/>
      <c r="WJ28" s="74"/>
      <c r="WK28" s="85"/>
      <c r="WL28" s="74"/>
      <c r="WM28" s="74"/>
      <c r="WN28" s="85"/>
      <c r="WO28" s="74"/>
      <c r="WP28" s="74"/>
      <c r="WQ28" s="85"/>
      <c r="WR28" s="74"/>
      <c r="WS28" s="74"/>
      <c r="WT28" s="85"/>
      <c r="WU28" s="80"/>
      <c r="WV28" s="80"/>
      <c r="WW28" s="85"/>
      <c r="WX28" s="77"/>
      <c r="WY28" s="74"/>
      <c r="WZ28" s="74"/>
      <c r="XA28" s="85"/>
      <c r="XB28" s="74"/>
      <c r="XC28" s="74"/>
      <c r="XD28" s="85"/>
      <c r="XE28" s="74"/>
      <c r="XF28" s="74"/>
      <c r="XG28" s="85"/>
      <c r="XH28" s="74"/>
      <c r="XI28" s="74"/>
      <c r="XJ28" s="85"/>
      <c r="XK28" s="80"/>
      <c r="XL28" s="80"/>
      <c r="XM28" s="85"/>
      <c r="XN28" s="77"/>
      <c r="XO28" s="74"/>
      <c r="XP28" s="74"/>
      <c r="XQ28" s="85"/>
      <c r="XR28" s="74"/>
      <c r="XS28" s="74"/>
      <c r="XT28" s="85"/>
      <c r="XU28" s="74"/>
      <c r="XV28" s="74"/>
      <c r="XW28" s="85"/>
      <c r="XX28" s="74"/>
      <c r="XY28" s="74"/>
      <c r="XZ28" s="85"/>
      <c r="YA28" s="80"/>
      <c r="YB28" s="80"/>
      <c r="YC28" s="85"/>
      <c r="YD28" s="77"/>
      <c r="YE28" s="74"/>
      <c r="YF28" s="74"/>
      <c r="YG28" s="85"/>
      <c r="YH28" s="74"/>
      <c r="YI28" s="74"/>
      <c r="YJ28" s="85"/>
      <c r="YK28" s="74"/>
      <c r="YL28" s="74"/>
      <c r="YM28" s="85"/>
      <c r="YN28" s="74"/>
      <c r="YO28" s="74"/>
      <c r="YP28" s="85"/>
      <c r="YQ28" s="80"/>
      <c r="YR28" s="80"/>
      <c r="YS28" s="85"/>
      <c r="YT28" s="77"/>
      <c r="YU28" s="74"/>
      <c r="YV28" s="74"/>
      <c r="YW28" s="85"/>
      <c r="YX28" s="74"/>
      <c r="YY28" s="74"/>
      <c r="YZ28" s="85"/>
      <c r="ZA28" s="74"/>
      <c r="ZB28" s="74"/>
      <c r="ZC28" s="85"/>
      <c r="ZD28" s="74"/>
      <c r="ZE28" s="74"/>
      <c r="ZF28" s="85"/>
      <c r="ZG28" s="80"/>
      <c r="ZH28" s="80"/>
      <c r="ZI28" s="85"/>
      <c r="ZJ28" s="77"/>
      <c r="ZK28" s="74"/>
      <c r="ZL28" s="74"/>
      <c r="ZM28" s="85"/>
      <c r="ZN28" s="74"/>
      <c r="ZO28" s="74"/>
      <c r="ZP28" s="85"/>
      <c r="ZQ28" s="74"/>
      <c r="ZR28" s="74"/>
      <c r="ZS28" s="85"/>
      <c r="ZT28" s="74"/>
      <c r="ZU28" s="74"/>
      <c r="ZV28" s="85"/>
      <c r="ZW28" s="80"/>
      <c r="ZX28" s="80"/>
      <c r="ZY28" s="85"/>
      <c r="ZZ28" s="77"/>
      <c r="AAA28" s="74"/>
      <c r="AAB28" s="74"/>
      <c r="AAC28" s="85"/>
      <c r="AAD28" s="74"/>
      <c r="AAE28" s="74"/>
      <c r="AAF28" s="85"/>
      <c r="AAG28" s="74"/>
      <c r="AAH28" s="74"/>
      <c r="AAI28" s="85"/>
      <c r="AAJ28" s="74"/>
      <c r="AAK28" s="74"/>
      <c r="AAL28" s="85"/>
      <c r="AAM28" s="80"/>
      <c r="AAN28" s="80"/>
      <c r="AAO28" s="85"/>
      <c r="AAP28" s="77"/>
      <c r="AAQ28" s="74"/>
      <c r="AAR28" s="74"/>
      <c r="AAS28" s="85"/>
      <c r="AAT28" s="74"/>
      <c r="AAU28" s="74"/>
      <c r="AAV28" s="85"/>
      <c r="AAW28" s="74"/>
      <c r="AAX28" s="74"/>
      <c r="AAY28" s="85"/>
      <c r="AAZ28" s="74"/>
      <c r="ABA28" s="74"/>
      <c r="ABB28" s="85"/>
      <c r="ABC28" s="80"/>
      <c r="ABD28" s="80"/>
      <c r="ABE28" s="85"/>
      <c r="ABF28" s="77"/>
      <c r="ABG28" s="74"/>
      <c r="ABH28" s="74"/>
      <c r="ABI28" s="85"/>
      <c r="ABJ28" s="74"/>
      <c r="ABK28" s="74"/>
      <c r="ABL28" s="85"/>
      <c r="ABM28" s="74"/>
      <c r="ABN28" s="74"/>
      <c r="ABO28" s="85"/>
      <c r="ABP28" s="74"/>
      <c r="ABQ28" s="74"/>
      <c r="ABR28" s="85"/>
      <c r="ABS28" s="80"/>
      <c r="ABT28" s="80"/>
      <c r="ABU28" s="85"/>
      <c r="ABV28" s="77"/>
      <c r="ABW28" s="74"/>
      <c r="ABX28" s="74"/>
      <c r="ABY28" s="85"/>
      <c r="ABZ28" s="74"/>
      <c r="ACA28" s="74"/>
      <c r="ACB28" s="85"/>
      <c r="ACC28" s="74"/>
      <c r="ACD28" s="74"/>
      <c r="ACE28" s="85"/>
      <c r="ACF28" s="74"/>
      <c r="ACG28" s="74"/>
      <c r="ACH28" s="85"/>
      <c r="ACI28" s="80"/>
      <c r="ACJ28" s="80"/>
      <c r="ACK28" s="85"/>
      <c r="ACL28" s="77"/>
      <c r="ACM28" s="74"/>
      <c r="ACN28" s="74"/>
      <c r="ACO28" s="85"/>
      <c r="ACP28" s="74"/>
      <c r="ACQ28" s="74"/>
      <c r="ACR28" s="85"/>
      <c r="ACS28" s="74"/>
      <c r="ACT28" s="74"/>
      <c r="ACU28" s="85"/>
      <c r="ACV28" s="74"/>
      <c r="ACW28" s="74"/>
      <c r="ACX28" s="85"/>
      <c r="ACY28" s="80"/>
      <c r="ACZ28" s="80"/>
      <c r="ADA28" s="85"/>
      <c r="ADB28" s="77"/>
      <c r="ADC28" s="74"/>
      <c r="ADD28" s="74"/>
      <c r="ADE28" s="85"/>
      <c r="ADF28" s="74"/>
      <c r="ADG28" s="74"/>
      <c r="ADH28" s="85"/>
      <c r="ADI28" s="74"/>
      <c r="ADJ28" s="74"/>
      <c r="ADK28" s="85"/>
      <c r="ADL28" s="74"/>
      <c r="ADM28" s="74"/>
      <c r="ADN28" s="85"/>
      <c r="ADO28" s="80"/>
      <c r="ADP28" s="80"/>
      <c r="ADQ28" s="85"/>
      <c r="ADR28" s="77"/>
      <c r="ADS28" s="74"/>
      <c r="ADT28" s="74"/>
      <c r="ADU28" s="85"/>
      <c r="ADV28" s="74"/>
      <c r="ADW28" s="74"/>
      <c r="ADX28" s="85"/>
      <c r="ADY28" s="74"/>
      <c r="ADZ28" s="74"/>
      <c r="AEA28" s="85"/>
      <c r="AEB28" s="74"/>
      <c r="AEC28" s="74"/>
      <c r="AED28" s="85"/>
      <c r="AEE28" s="80"/>
      <c r="AEF28" s="80"/>
      <c r="AEG28" s="85"/>
      <c r="AEH28" s="77"/>
      <c r="AEI28" s="74"/>
      <c r="AEJ28" s="74"/>
      <c r="AEK28" s="85"/>
      <c r="AEL28" s="74"/>
      <c r="AEM28" s="74"/>
      <c r="AEN28" s="85"/>
      <c r="AEO28" s="74"/>
      <c r="AEP28" s="74"/>
      <c r="AEQ28" s="85"/>
      <c r="AER28" s="74"/>
      <c r="AES28" s="74"/>
      <c r="AET28" s="85"/>
      <c r="AEU28" s="80"/>
      <c r="AEV28" s="80"/>
      <c r="AEW28" s="85"/>
      <c r="AEX28" s="77"/>
      <c r="AEY28" s="74"/>
      <c r="AEZ28" s="74"/>
      <c r="AFA28" s="85"/>
      <c r="AFB28" s="74"/>
      <c r="AFC28" s="74"/>
      <c r="AFD28" s="85"/>
      <c r="AFE28" s="74"/>
      <c r="AFF28" s="74"/>
      <c r="AFG28" s="85"/>
      <c r="AFH28" s="74"/>
      <c r="AFI28" s="74"/>
      <c r="AFJ28" s="85"/>
      <c r="AFK28" s="80"/>
      <c r="AFL28" s="80"/>
      <c r="AFM28" s="85"/>
      <c r="AFN28" s="77"/>
      <c r="AFO28" s="74"/>
      <c r="AFP28" s="74"/>
      <c r="AFQ28" s="85"/>
      <c r="AFR28" s="74"/>
      <c r="AFS28" s="74"/>
      <c r="AFT28" s="85"/>
      <c r="AFU28" s="74"/>
      <c r="AFV28" s="74"/>
      <c r="AFW28" s="85"/>
      <c r="AFX28" s="74"/>
      <c r="AFY28" s="74"/>
      <c r="AFZ28" s="85"/>
      <c r="AGA28" s="80"/>
      <c r="AGB28" s="80"/>
      <c r="AGC28" s="85"/>
      <c r="AGD28" s="77"/>
      <c r="AGE28" s="74"/>
      <c r="AGF28" s="74"/>
      <c r="AGG28" s="85"/>
      <c r="AGH28" s="74"/>
      <c r="AGI28" s="74"/>
      <c r="AGJ28" s="85"/>
      <c r="AGK28" s="74"/>
      <c r="AGL28" s="74"/>
      <c r="AGM28" s="85"/>
      <c r="AGN28" s="74"/>
      <c r="AGO28" s="74"/>
      <c r="AGP28" s="85"/>
      <c r="AGQ28" s="80"/>
      <c r="AGR28" s="80"/>
      <c r="AGS28" s="85"/>
      <c r="AGT28" s="77"/>
      <c r="AGU28" s="74"/>
      <c r="AGV28" s="74"/>
      <c r="AGW28" s="85"/>
      <c r="AGX28" s="74"/>
      <c r="AGY28" s="74"/>
      <c r="AGZ28" s="85"/>
      <c r="AHA28" s="74"/>
      <c r="AHB28" s="74"/>
      <c r="AHC28" s="85"/>
      <c r="AHD28" s="74"/>
      <c r="AHE28" s="74"/>
      <c r="AHF28" s="85"/>
      <c r="AHG28" s="80"/>
      <c r="AHH28" s="80"/>
      <c r="AHI28" s="85"/>
      <c r="AHJ28" s="77"/>
      <c r="AHK28" s="74"/>
      <c r="AHL28" s="74"/>
      <c r="AHM28" s="85"/>
      <c r="AHN28" s="74"/>
      <c r="AHO28" s="74"/>
      <c r="AHP28" s="85"/>
      <c r="AHQ28" s="74"/>
      <c r="AHR28" s="74"/>
      <c r="AHS28" s="85"/>
      <c r="AHT28" s="74"/>
      <c r="AHU28" s="74"/>
      <c r="AHV28" s="85"/>
      <c r="AHW28" s="80"/>
      <c r="AHX28" s="80"/>
      <c r="AHY28" s="85"/>
      <c r="AHZ28" s="77"/>
      <c r="AIA28" s="74"/>
      <c r="AIB28" s="74"/>
      <c r="AIC28" s="85"/>
      <c r="AID28" s="74"/>
      <c r="AIE28" s="74"/>
      <c r="AIF28" s="85"/>
      <c r="AIG28" s="74"/>
      <c r="AIH28" s="74"/>
      <c r="AII28" s="85"/>
      <c r="AIJ28" s="74"/>
      <c r="AIK28" s="74"/>
      <c r="AIL28" s="85"/>
      <c r="AIM28" s="80"/>
      <c r="AIN28" s="80"/>
      <c r="AIO28" s="85"/>
      <c r="AIP28" s="77"/>
      <c r="AIQ28" s="74"/>
      <c r="AIR28" s="74"/>
      <c r="AIS28" s="85"/>
      <c r="AIT28" s="74"/>
      <c r="AIU28" s="74"/>
      <c r="AIV28" s="85"/>
      <c r="AIW28" s="74"/>
      <c r="AIX28" s="74"/>
      <c r="AIY28" s="85"/>
      <c r="AIZ28" s="74"/>
      <c r="AJA28" s="74"/>
      <c r="AJB28" s="85"/>
      <c r="AJC28" s="80"/>
      <c r="AJD28" s="80"/>
      <c r="AJE28" s="85"/>
      <c r="AJF28" s="77"/>
      <c r="AJG28" s="74"/>
      <c r="AJH28" s="74"/>
      <c r="AJI28" s="85"/>
      <c r="AJJ28" s="74"/>
      <c r="AJK28" s="74"/>
      <c r="AJL28" s="85"/>
      <c r="AJM28" s="74"/>
      <c r="AJN28" s="74"/>
      <c r="AJO28" s="85"/>
      <c r="AJP28" s="74"/>
      <c r="AJQ28" s="74"/>
      <c r="AJR28" s="85"/>
      <c r="AJS28" s="80"/>
      <c r="AJT28" s="80"/>
      <c r="AJU28" s="85"/>
      <c r="AJV28" s="77"/>
      <c r="AJW28" s="74"/>
      <c r="AJX28" s="74"/>
      <c r="AJY28" s="85"/>
      <c r="AJZ28" s="74"/>
      <c r="AKA28" s="74"/>
      <c r="AKB28" s="85"/>
      <c r="AKC28" s="74"/>
      <c r="AKD28" s="74"/>
      <c r="AKE28" s="85"/>
      <c r="AKF28" s="74"/>
      <c r="AKG28" s="74"/>
      <c r="AKH28" s="85"/>
      <c r="AKI28" s="80"/>
      <c r="AKJ28" s="80"/>
      <c r="AKK28" s="85"/>
      <c r="AKL28" s="77"/>
      <c r="AKM28" s="74"/>
      <c r="AKN28" s="74"/>
      <c r="AKO28" s="85"/>
      <c r="AKP28" s="74"/>
      <c r="AKQ28" s="74"/>
      <c r="AKR28" s="85"/>
      <c r="AKS28" s="74"/>
      <c r="AKT28" s="74"/>
      <c r="AKU28" s="85"/>
      <c r="AKV28" s="74"/>
      <c r="AKW28" s="74"/>
      <c r="AKX28" s="85"/>
      <c r="AKY28" s="80"/>
      <c r="AKZ28" s="80"/>
      <c r="ALA28" s="85"/>
      <c r="ALB28" s="77"/>
      <c r="ALC28" s="74"/>
      <c r="ALD28" s="74"/>
      <c r="ALE28" s="85"/>
      <c r="ALF28" s="74"/>
      <c r="ALG28" s="74"/>
      <c r="ALH28" s="85"/>
      <c r="ALI28" s="74"/>
      <c r="ALJ28" s="74"/>
      <c r="ALK28" s="85"/>
      <c r="ALL28" s="74"/>
      <c r="ALM28" s="74"/>
      <c r="ALN28" s="85"/>
      <c r="ALO28" s="80"/>
      <c r="ALP28" s="80"/>
      <c r="ALQ28" s="85"/>
      <c r="ALR28" s="77"/>
      <c r="ALS28" s="74"/>
      <c r="ALT28" s="74"/>
      <c r="ALU28" s="85"/>
      <c r="ALV28" s="74"/>
      <c r="ALW28" s="74"/>
      <c r="ALX28" s="85"/>
      <c r="ALY28" s="74"/>
      <c r="ALZ28" s="74"/>
      <c r="AMA28" s="85"/>
      <c r="AMB28" s="74"/>
      <c r="AMC28" s="74"/>
      <c r="AMD28" s="85"/>
      <c r="AME28" s="80"/>
      <c r="AMF28" s="80"/>
      <c r="AMG28" s="85"/>
      <c r="AMH28" s="77"/>
      <c r="AMI28" s="74"/>
      <c r="AMJ28" s="74"/>
      <c r="AMK28" s="85"/>
      <c r="AML28" s="74"/>
      <c r="AMM28" s="74"/>
      <c r="AMN28" s="85"/>
      <c r="AMO28" s="74"/>
      <c r="AMP28" s="74"/>
      <c r="AMQ28" s="85"/>
      <c r="AMR28" s="74"/>
      <c r="AMS28" s="74"/>
      <c r="AMT28" s="85"/>
      <c r="AMU28" s="80"/>
      <c r="AMV28" s="80"/>
      <c r="AMW28" s="85"/>
      <c r="AMX28" s="77"/>
      <c r="AMY28" s="74"/>
      <c r="AMZ28" s="74"/>
      <c r="ANA28" s="85"/>
      <c r="ANB28" s="74"/>
      <c r="ANC28" s="74"/>
      <c r="AND28" s="85"/>
      <c r="ANE28" s="74"/>
      <c r="ANF28" s="74"/>
      <c r="ANG28" s="85"/>
      <c r="ANH28" s="74"/>
      <c r="ANI28" s="74"/>
      <c r="ANJ28" s="85"/>
      <c r="ANK28" s="80"/>
      <c r="ANL28" s="80"/>
      <c r="ANM28" s="85"/>
      <c r="ANN28" s="77"/>
      <c r="ANO28" s="74"/>
      <c r="ANP28" s="74"/>
      <c r="ANQ28" s="85"/>
      <c r="ANR28" s="74"/>
      <c r="ANS28" s="74"/>
      <c r="ANT28" s="85"/>
      <c r="ANU28" s="74"/>
      <c r="ANV28" s="74"/>
      <c r="ANW28" s="85"/>
      <c r="ANX28" s="74"/>
      <c r="ANY28" s="74"/>
      <c r="ANZ28" s="85"/>
      <c r="AOA28" s="80"/>
      <c r="AOB28" s="80"/>
      <c r="AOC28" s="85"/>
      <c r="AOD28" s="77"/>
      <c r="AOE28" s="74"/>
      <c r="AOF28" s="74"/>
      <c r="AOG28" s="85"/>
      <c r="AOH28" s="74"/>
      <c r="AOI28" s="74"/>
      <c r="AOJ28" s="85"/>
      <c r="AOK28" s="74"/>
      <c r="AOL28" s="74"/>
      <c r="AOM28" s="85"/>
      <c r="AON28" s="74"/>
      <c r="AOO28" s="74"/>
      <c r="AOP28" s="85"/>
      <c r="AOQ28" s="80"/>
      <c r="AOR28" s="80"/>
      <c r="AOS28" s="85"/>
      <c r="AOT28" s="77"/>
      <c r="AOU28" s="74"/>
      <c r="AOV28" s="74"/>
      <c r="AOW28" s="85"/>
      <c r="AOX28" s="74"/>
      <c r="AOY28" s="74"/>
      <c r="AOZ28" s="85"/>
      <c r="APA28" s="74"/>
      <c r="APB28" s="74"/>
      <c r="APC28" s="85"/>
      <c r="APD28" s="74"/>
      <c r="APE28" s="74"/>
      <c r="APF28" s="85"/>
      <c r="APG28" s="80"/>
      <c r="APH28" s="80"/>
      <c r="API28" s="85"/>
      <c r="APJ28" s="77"/>
      <c r="APK28" s="74"/>
      <c r="APL28" s="74"/>
      <c r="APM28" s="85"/>
      <c r="APN28" s="74"/>
      <c r="APO28" s="74"/>
      <c r="APP28" s="85"/>
      <c r="APQ28" s="74"/>
      <c r="APR28" s="74"/>
      <c r="APS28" s="85"/>
      <c r="APT28" s="74"/>
      <c r="APU28" s="74"/>
      <c r="APV28" s="85"/>
      <c r="APW28" s="80"/>
      <c r="APX28" s="80"/>
      <c r="APY28" s="85"/>
      <c r="APZ28" s="77"/>
      <c r="AQA28" s="74"/>
      <c r="AQB28" s="74"/>
      <c r="AQC28" s="85"/>
      <c r="AQD28" s="74"/>
      <c r="AQE28" s="74"/>
      <c r="AQF28" s="85"/>
      <c r="AQG28" s="74"/>
      <c r="AQH28" s="74"/>
      <c r="AQI28" s="85"/>
      <c r="AQJ28" s="74"/>
      <c r="AQK28" s="74"/>
      <c r="AQL28" s="85"/>
      <c r="AQM28" s="80"/>
      <c r="AQN28" s="80"/>
      <c r="AQO28" s="85"/>
      <c r="AQP28" s="77"/>
      <c r="AQQ28" s="74"/>
      <c r="AQR28" s="74"/>
      <c r="AQS28" s="85"/>
      <c r="AQT28" s="74"/>
      <c r="AQU28" s="74"/>
      <c r="AQV28" s="85"/>
      <c r="AQW28" s="74"/>
      <c r="AQX28" s="74"/>
      <c r="AQY28" s="85"/>
      <c r="AQZ28" s="74"/>
      <c r="ARA28" s="74"/>
      <c r="ARB28" s="85"/>
      <c r="ARC28" s="80"/>
      <c r="ARD28" s="80"/>
      <c r="ARE28" s="85"/>
      <c r="ARF28" s="77"/>
      <c r="ARG28" s="74"/>
      <c r="ARH28" s="74"/>
      <c r="ARI28" s="85"/>
      <c r="ARJ28" s="74"/>
      <c r="ARK28" s="74"/>
      <c r="ARL28" s="85"/>
      <c r="ARM28" s="74"/>
      <c r="ARN28" s="74"/>
      <c r="ARO28" s="85"/>
      <c r="ARP28" s="74"/>
      <c r="ARQ28" s="74"/>
      <c r="ARR28" s="85"/>
      <c r="ARS28" s="80"/>
      <c r="ART28" s="80"/>
      <c r="ARU28" s="85"/>
      <c r="ARV28" s="77"/>
      <c r="ARW28" s="74"/>
      <c r="ARX28" s="74"/>
      <c r="ARY28" s="85"/>
      <c r="ARZ28" s="74"/>
      <c r="ASA28" s="74"/>
      <c r="ASB28" s="85"/>
      <c r="ASC28" s="74"/>
      <c r="ASD28" s="74"/>
      <c r="ASE28" s="85"/>
      <c r="ASF28" s="74"/>
      <c r="ASG28" s="74"/>
      <c r="ASH28" s="85"/>
      <c r="ASI28" s="80"/>
      <c r="ASJ28" s="80"/>
      <c r="ASK28" s="85"/>
      <c r="ASL28" s="77"/>
      <c r="ASM28" s="74"/>
      <c r="ASN28" s="74"/>
      <c r="ASO28" s="85"/>
      <c r="ASP28" s="74"/>
      <c r="ASQ28" s="74"/>
      <c r="ASR28" s="85"/>
      <c r="ASS28" s="74"/>
      <c r="AST28" s="74"/>
      <c r="ASU28" s="85"/>
      <c r="ASV28" s="74"/>
      <c r="ASW28" s="74"/>
      <c r="ASX28" s="85"/>
      <c r="ASY28" s="80"/>
      <c r="ASZ28" s="80"/>
      <c r="ATA28" s="85"/>
      <c r="ATB28" s="77"/>
      <c r="ATC28" s="74"/>
      <c r="ATD28" s="74"/>
      <c r="ATE28" s="85"/>
      <c r="ATF28" s="74"/>
      <c r="ATG28" s="74"/>
      <c r="ATH28" s="85"/>
      <c r="ATI28" s="74"/>
      <c r="ATJ28" s="74"/>
      <c r="ATK28" s="85"/>
      <c r="ATL28" s="74"/>
      <c r="ATM28" s="74"/>
      <c r="ATN28" s="85"/>
      <c r="ATO28" s="80"/>
      <c r="ATP28" s="80"/>
      <c r="ATQ28" s="85"/>
      <c r="ATR28" s="77"/>
      <c r="ATS28" s="74"/>
      <c r="ATT28" s="74"/>
      <c r="ATU28" s="85"/>
      <c r="ATV28" s="74"/>
      <c r="ATW28" s="74"/>
      <c r="ATX28" s="85"/>
      <c r="ATY28" s="74"/>
      <c r="ATZ28" s="74"/>
      <c r="AUA28" s="85"/>
      <c r="AUB28" s="74"/>
      <c r="AUC28" s="74"/>
      <c r="AUD28" s="85"/>
      <c r="AUE28" s="80"/>
      <c r="AUF28" s="80"/>
      <c r="AUG28" s="85"/>
      <c r="AUH28" s="77"/>
      <c r="AUI28" s="74"/>
      <c r="AUJ28" s="74"/>
      <c r="AUK28" s="85"/>
      <c r="AUL28" s="74"/>
      <c r="AUM28" s="74"/>
      <c r="AUN28" s="85"/>
      <c r="AUO28" s="74"/>
      <c r="AUP28" s="74"/>
      <c r="AUQ28" s="85"/>
      <c r="AUR28" s="74"/>
      <c r="AUS28" s="74"/>
      <c r="AUT28" s="85"/>
      <c r="AUU28" s="80"/>
      <c r="AUV28" s="80"/>
      <c r="AUW28" s="85"/>
      <c r="AUX28" s="77"/>
      <c r="AUY28" s="74"/>
      <c r="AUZ28" s="74"/>
      <c r="AVA28" s="85"/>
      <c r="AVB28" s="74"/>
      <c r="AVC28" s="74"/>
      <c r="AVD28" s="85"/>
      <c r="AVE28" s="74"/>
      <c r="AVF28" s="74"/>
      <c r="AVG28" s="85"/>
      <c r="AVH28" s="74"/>
      <c r="AVI28" s="74"/>
      <c r="AVJ28" s="85"/>
      <c r="AVK28" s="80"/>
      <c r="AVL28" s="80"/>
      <c r="AVM28" s="85"/>
      <c r="AVN28" s="77"/>
      <c r="AVO28" s="74"/>
      <c r="AVP28" s="74"/>
      <c r="AVQ28" s="85"/>
      <c r="AVR28" s="74"/>
      <c r="AVS28" s="74"/>
      <c r="AVT28" s="85"/>
      <c r="AVU28" s="74"/>
      <c r="AVV28" s="74"/>
      <c r="AVW28" s="85"/>
      <c r="AVX28" s="74"/>
      <c r="AVY28" s="74"/>
      <c r="AVZ28" s="85"/>
      <c r="AWA28" s="80"/>
      <c r="AWB28" s="80"/>
      <c r="AWC28" s="85"/>
      <c r="AWD28" s="77"/>
      <c r="AWE28" s="74"/>
      <c r="AWF28" s="74"/>
      <c r="AWG28" s="85"/>
      <c r="AWH28" s="74"/>
      <c r="AWI28" s="74"/>
      <c r="AWJ28" s="85"/>
      <c r="AWK28" s="74"/>
      <c r="AWL28" s="74"/>
      <c r="AWM28" s="85"/>
      <c r="AWN28" s="74"/>
      <c r="AWO28" s="74"/>
      <c r="AWP28" s="85"/>
      <c r="AWQ28" s="80"/>
      <c r="AWR28" s="80"/>
      <c r="AWS28" s="85"/>
      <c r="AWT28" s="77"/>
      <c r="AWU28" s="74"/>
      <c r="AWV28" s="74"/>
      <c r="AWW28" s="85"/>
      <c r="AWX28" s="74"/>
      <c r="AWY28" s="74"/>
      <c r="AWZ28" s="85"/>
      <c r="AXA28" s="74"/>
      <c r="AXB28" s="74"/>
      <c r="AXC28" s="85"/>
      <c r="AXD28" s="74"/>
      <c r="AXE28" s="74"/>
      <c r="AXF28" s="85"/>
      <c r="AXG28" s="80"/>
      <c r="AXH28" s="80"/>
      <c r="AXI28" s="85"/>
      <c r="AXJ28" s="77"/>
      <c r="AXK28" s="74"/>
      <c r="AXL28" s="74"/>
      <c r="AXM28" s="85"/>
      <c r="AXN28" s="74"/>
      <c r="AXO28" s="74"/>
      <c r="AXP28" s="85"/>
      <c r="AXQ28" s="74"/>
      <c r="AXR28" s="74"/>
      <c r="AXS28" s="85"/>
      <c r="AXT28" s="74"/>
      <c r="AXU28" s="74"/>
      <c r="AXV28" s="85"/>
      <c r="AXW28" s="80"/>
      <c r="AXX28" s="80"/>
      <c r="AXY28" s="85"/>
      <c r="AXZ28" s="77"/>
      <c r="AYA28" s="74"/>
      <c r="AYB28" s="74"/>
      <c r="AYC28" s="85"/>
      <c r="AYD28" s="74"/>
      <c r="AYE28" s="74"/>
      <c r="AYF28" s="85"/>
      <c r="AYG28" s="74"/>
      <c r="AYH28" s="74"/>
      <c r="AYI28" s="85"/>
      <c r="AYJ28" s="74"/>
      <c r="AYK28" s="74"/>
      <c r="AYL28" s="85"/>
      <c r="AYM28" s="80"/>
      <c r="AYN28" s="80"/>
      <c r="AYO28" s="85"/>
      <c r="AYP28" s="77"/>
      <c r="AYQ28" s="74"/>
      <c r="AYR28" s="74"/>
      <c r="AYS28" s="85"/>
      <c r="AYT28" s="74"/>
      <c r="AYU28" s="74"/>
      <c r="AYV28" s="85"/>
      <c r="AYW28" s="74"/>
      <c r="AYX28" s="74"/>
      <c r="AYY28" s="85"/>
      <c r="AYZ28" s="74"/>
      <c r="AZA28" s="74"/>
      <c r="AZB28" s="85"/>
      <c r="AZC28" s="80"/>
      <c r="AZD28" s="80"/>
      <c r="AZE28" s="85"/>
      <c r="AZF28" s="77"/>
      <c r="AZG28" s="74"/>
      <c r="AZH28" s="74"/>
      <c r="AZI28" s="85"/>
      <c r="AZJ28" s="74"/>
      <c r="AZK28" s="74"/>
      <c r="AZL28" s="85"/>
      <c r="AZM28" s="74"/>
      <c r="AZN28" s="74"/>
      <c r="AZO28" s="85"/>
      <c r="AZP28" s="74"/>
      <c r="AZQ28" s="74"/>
      <c r="AZR28" s="85"/>
      <c r="AZS28" s="80"/>
      <c r="AZT28" s="80"/>
      <c r="AZU28" s="85"/>
      <c r="AZV28" s="77"/>
      <c r="AZW28" s="74"/>
      <c r="AZX28" s="74"/>
      <c r="AZY28" s="85"/>
      <c r="AZZ28" s="74"/>
      <c r="BAA28" s="74"/>
      <c r="BAB28" s="85"/>
      <c r="BAC28" s="74"/>
      <c r="BAD28" s="74"/>
      <c r="BAE28" s="85"/>
      <c r="BAF28" s="74"/>
      <c r="BAG28" s="74"/>
      <c r="BAH28" s="85"/>
      <c r="BAI28" s="80"/>
      <c r="BAJ28" s="80"/>
      <c r="BAK28" s="85"/>
      <c r="BAL28" s="77"/>
      <c r="BAM28" s="74"/>
      <c r="BAN28" s="74"/>
      <c r="BAO28" s="85"/>
      <c r="BAP28" s="74"/>
      <c r="BAQ28" s="74"/>
      <c r="BAR28" s="85"/>
      <c r="BAS28" s="74"/>
      <c r="BAT28" s="74"/>
      <c r="BAU28" s="85"/>
      <c r="BAV28" s="74"/>
      <c r="BAW28" s="74"/>
      <c r="BAX28" s="85"/>
      <c r="BAY28" s="80"/>
      <c r="BAZ28" s="80"/>
      <c r="BBA28" s="85"/>
      <c r="BBB28" s="77"/>
      <c r="BBC28" s="74"/>
      <c r="BBD28" s="74"/>
      <c r="BBE28" s="85"/>
      <c r="BBF28" s="74"/>
      <c r="BBG28" s="74"/>
      <c r="BBH28" s="85"/>
      <c r="BBI28" s="74"/>
      <c r="BBJ28" s="74"/>
      <c r="BBK28" s="85"/>
      <c r="BBL28" s="74"/>
      <c r="BBM28" s="74"/>
      <c r="BBN28" s="85"/>
      <c r="BBO28" s="80"/>
      <c r="BBP28" s="80"/>
      <c r="BBQ28" s="85"/>
      <c r="BBR28" s="77"/>
      <c r="BBS28" s="74"/>
      <c r="BBT28" s="74"/>
      <c r="BBU28" s="85"/>
      <c r="BBV28" s="74"/>
      <c r="BBW28" s="74"/>
      <c r="BBX28" s="85"/>
      <c r="BBY28" s="74"/>
      <c r="BBZ28" s="74"/>
      <c r="BCA28" s="85"/>
      <c r="BCB28" s="74"/>
      <c r="BCC28" s="74"/>
      <c r="BCD28" s="85"/>
      <c r="BCE28" s="80"/>
      <c r="BCF28" s="80"/>
      <c r="BCG28" s="85"/>
      <c r="BCH28" s="77"/>
      <c r="BCI28" s="74"/>
      <c r="BCJ28" s="74"/>
      <c r="BCK28" s="85"/>
      <c r="BCL28" s="74"/>
      <c r="BCM28" s="74"/>
      <c r="BCN28" s="85"/>
      <c r="BCO28" s="74"/>
      <c r="BCP28" s="74"/>
      <c r="BCQ28" s="85"/>
      <c r="BCR28" s="74"/>
      <c r="BCS28" s="74"/>
      <c r="BCT28" s="85"/>
      <c r="BCU28" s="80"/>
      <c r="BCV28" s="80"/>
      <c r="BCW28" s="85"/>
      <c r="BCX28" s="77"/>
      <c r="BCY28" s="74"/>
      <c r="BCZ28" s="74"/>
      <c r="BDA28" s="85"/>
      <c r="BDB28" s="74"/>
      <c r="BDC28" s="74"/>
      <c r="BDD28" s="85"/>
      <c r="BDE28" s="74"/>
      <c r="BDF28" s="74"/>
      <c r="BDG28" s="85"/>
      <c r="BDH28" s="74"/>
      <c r="BDI28" s="74"/>
      <c r="BDJ28" s="85"/>
      <c r="BDK28" s="80"/>
      <c r="BDL28" s="80"/>
      <c r="BDM28" s="85"/>
      <c r="BDN28" s="77"/>
      <c r="BDO28" s="74"/>
      <c r="BDP28" s="74"/>
      <c r="BDQ28" s="85"/>
      <c r="BDR28" s="74"/>
      <c r="BDS28" s="74"/>
      <c r="BDT28" s="85"/>
      <c r="BDU28" s="74"/>
      <c r="BDV28" s="74"/>
      <c r="BDW28" s="85"/>
      <c r="BDX28" s="74"/>
      <c r="BDY28" s="74"/>
      <c r="BDZ28" s="85"/>
      <c r="BEA28" s="80"/>
      <c r="BEB28" s="80"/>
      <c r="BEC28" s="85"/>
      <c r="BED28" s="77"/>
      <c r="BEE28" s="74"/>
      <c r="BEF28" s="74"/>
      <c r="BEG28" s="85"/>
      <c r="BEH28" s="74"/>
      <c r="BEI28" s="74"/>
      <c r="BEJ28" s="85"/>
      <c r="BEK28" s="74"/>
      <c r="BEL28" s="74"/>
      <c r="BEM28" s="85"/>
      <c r="BEN28" s="74"/>
      <c r="BEO28" s="74"/>
      <c r="BEP28" s="85"/>
      <c r="BEQ28" s="80"/>
      <c r="BER28" s="80"/>
      <c r="BES28" s="85"/>
      <c r="BET28" s="77"/>
      <c r="BEU28" s="74"/>
      <c r="BEV28" s="74"/>
      <c r="BEW28" s="85"/>
      <c r="BEX28" s="74"/>
      <c r="BEY28" s="74"/>
      <c r="BEZ28" s="85"/>
      <c r="BFA28" s="74"/>
      <c r="BFB28" s="74"/>
      <c r="BFC28" s="85"/>
      <c r="BFD28" s="74"/>
      <c r="BFE28" s="74"/>
      <c r="BFF28" s="85"/>
      <c r="BFG28" s="80"/>
      <c r="BFH28" s="80"/>
      <c r="BFI28" s="85"/>
      <c r="BFJ28" s="77"/>
      <c r="BFK28" s="74"/>
      <c r="BFL28" s="74"/>
      <c r="BFM28" s="85"/>
      <c r="BFN28" s="74"/>
      <c r="BFO28" s="74"/>
      <c r="BFP28" s="85"/>
      <c r="BFQ28" s="74"/>
      <c r="BFR28" s="74"/>
      <c r="BFS28" s="85"/>
      <c r="BFT28" s="74"/>
      <c r="BFU28" s="74"/>
      <c r="BFV28" s="85"/>
      <c r="BFW28" s="80"/>
      <c r="BFX28" s="80"/>
      <c r="BFY28" s="85"/>
      <c r="BFZ28" s="77"/>
      <c r="BGA28" s="74"/>
      <c r="BGB28" s="74"/>
      <c r="BGC28" s="85"/>
      <c r="BGD28" s="74"/>
      <c r="BGE28" s="74"/>
      <c r="BGF28" s="85"/>
      <c r="BGG28" s="74"/>
      <c r="BGH28" s="74"/>
      <c r="BGI28" s="85"/>
      <c r="BGJ28" s="74"/>
      <c r="BGK28" s="74"/>
      <c r="BGL28" s="85"/>
      <c r="BGM28" s="80"/>
      <c r="BGN28" s="80"/>
      <c r="BGO28" s="85"/>
      <c r="BGP28" s="77"/>
      <c r="BGQ28" s="74"/>
      <c r="BGR28" s="74"/>
      <c r="BGS28" s="85"/>
      <c r="BGT28" s="74"/>
      <c r="BGU28" s="74"/>
      <c r="BGV28" s="85"/>
      <c r="BGW28" s="74"/>
      <c r="BGX28" s="74"/>
      <c r="BGY28" s="85"/>
      <c r="BGZ28" s="74"/>
      <c r="BHA28" s="74"/>
      <c r="BHB28" s="85"/>
      <c r="BHC28" s="80"/>
      <c r="BHD28" s="80"/>
      <c r="BHE28" s="85"/>
      <c r="BHF28" s="77"/>
      <c r="BHG28" s="74"/>
      <c r="BHH28" s="74"/>
      <c r="BHI28" s="85"/>
      <c r="BHJ28" s="74"/>
      <c r="BHK28" s="74"/>
      <c r="BHL28" s="85"/>
      <c r="BHM28" s="74"/>
      <c r="BHN28" s="74"/>
      <c r="BHO28" s="85"/>
      <c r="BHP28" s="74"/>
      <c r="BHQ28" s="74"/>
      <c r="BHR28" s="85"/>
      <c r="BHS28" s="80"/>
      <c r="BHT28" s="80"/>
      <c r="BHU28" s="85"/>
      <c r="BHV28" s="77"/>
      <c r="BHW28" s="74"/>
      <c r="BHX28" s="74"/>
      <c r="BHY28" s="85"/>
      <c r="BHZ28" s="74"/>
      <c r="BIA28" s="74"/>
      <c r="BIB28" s="85"/>
      <c r="BIC28" s="74"/>
      <c r="BID28" s="74"/>
      <c r="BIE28" s="85"/>
      <c r="BIF28" s="74"/>
      <c r="BIG28" s="74"/>
      <c r="BIH28" s="85"/>
      <c r="BII28" s="80"/>
      <c r="BIJ28" s="80"/>
      <c r="BIK28" s="85"/>
      <c r="BIL28" s="77"/>
      <c r="BIM28" s="74"/>
      <c r="BIN28" s="74"/>
      <c r="BIO28" s="85"/>
      <c r="BIP28" s="74"/>
      <c r="BIQ28" s="74"/>
      <c r="BIR28" s="85"/>
      <c r="BIS28" s="74"/>
      <c r="BIT28" s="74"/>
      <c r="BIU28" s="85"/>
      <c r="BIV28" s="74"/>
      <c r="BIW28" s="74"/>
      <c r="BIX28" s="85"/>
      <c r="BIY28" s="80"/>
      <c r="BIZ28" s="80"/>
      <c r="BJA28" s="85"/>
      <c r="BJB28" s="77"/>
      <c r="BJC28" s="74"/>
      <c r="BJD28" s="74"/>
      <c r="BJE28" s="85"/>
      <c r="BJF28" s="74"/>
      <c r="BJG28" s="74"/>
      <c r="BJH28" s="85"/>
      <c r="BJI28" s="74"/>
      <c r="BJJ28" s="74"/>
      <c r="BJK28" s="85"/>
      <c r="BJL28" s="74"/>
      <c r="BJM28" s="74"/>
      <c r="BJN28" s="85"/>
      <c r="BJO28" s="80"/>
      <c r="BJP28" s="80"/>
      <c r="BJQ28" s="85"/>
      <c r="BJR28" s="77"/>
      <c r="BJS28" s="74"/>
      <c r="BJT28" s="74"/>
      <c r="BJU28" s="85"/>
      <c r="BJV28" s="74"/>
      <c r="BJW28" s="74"/>
      <c r="BJX28" s="85"/>
      <c r="BJY28" s="74"/>
      <c r="BJZ28" s="74"/>
      <c r="BKA28" s="85"/>
      <c r="BKB28" s="74"/>
      <c r="BKC28" s="74"/>
      <c r="BKD28" s="85"/>
      <c r="BKE28" s="80"/>
      <c r="BKF28" s="80"/>
      <c r="BKG28" s="85"/>
      <c r="BKH28" s="77"/>
      <c r="BKI28" s="74"/>
      <c r="BKJ28" s="74"/>
      <c r="BKK28" s="85"/>
      <c r="BKL28" s="74"/>
      <c r="BKM28" s="74"/>
      <c r="BKN28" s="85"/>
      <c r="BKO28" s="74"/>
      <c r="BKP28" s="74"/>
      <c r="BKQ28" s="85"/>
      <c r="BKR28" s="74"/>
      <c r="BKS28" s="74"/>
      <c r="BKT28" s="85"/>
      <c r="BKU28" s="80"/>
      <c r="BKV28" s="80"/>
      <c r="BKW28" s="85"/>
      <c r="BKX28" s="77"/>
      <c r="BKY28" s="74"/>
      <c r="BKZ28" s="74"/>
      <c r="BLA28" s="85"/>
      <c r="BLB28" s="74"/>
      <c r="BLC28" s="74"/>
      <c r="BLD28" s="85"/>
      <c r="BLE28" s="74"/>
      <c r="BLF28" s="74"/>
      <c r="BLG28" s="85"/>
      <c r="BLH28" s="74"/>
      <c r="BLI28" s="74"/>
      <c r="BLJ28" s="85"/>
      <c r="BLK28" s="80"/>
      <c r="BLL28" s="80"/>
      <c r="BLM28" s="85"/>
      <c r="BLN28" s="77"/>
      <c r="BLO28" s="74"/>
      <c r="BLP28" s="74"/>
      <c r="BLQ28" s="85"/>
      <c r="BLR28" s="74"/>
      <c r="BLS28" s="74"/>
      <c r="BLT28" s="85"/>
      <c r="BLU28" s="74"/>
      <c r="BLV28" s="74"/>
      <c r="BLW28" s="85"/>
      <c r="BLX28" s="74"/>
      <c r="BLY28" s="74"/>
      <c r="BLZ28" s="85"/>
      <c r="BMA28" s="80"/>
      <c r="BMB28" s="80"/>
      <c r="BMC28" s="85"/>
      <c r="BMD28" s="77"/>
      <c r="BME28" s="74"/>
      <c r="BMF28" s="74"/>
      <c r="BMG28" s="85"/>
      <c r="BMH28" s="74"/>
      <c r="BMI28" s="74"/>
      <c r="BMJ28" s="85"/>
      <c r="BMK28" s="74"/>
      <c r="BML28" s="74"/>
      <c r="BMM28" s="85"/>
      <c r="BMN28" s="74"/>
      <c r="BMO28" s="74"/>
      <c r="BMP28" s="85"/>
      <c r="BMQ28" s="80"/>
      <c r="BMR28" s="80"/>
      <c r="BMS28" s="85"/>
      <c r="BMT28" s="77"/>
      <c r="BMU28" s="74"/>
      <c r="BMV28" s="74"/>
      <c r="BMW28" s="85"/>
      <c r="BMX28" s="74"/>
      <c r="BMY28" s="74"/>
      <c r="BMZ28" s="85"/>
      <c r="BNA28" s="74"/>
      <c r="BNB28" s="74"/>
      <c r="BNC28" s="85"/>
      <c r="BND28" s="74"/>
      <c r="BNE28" s="74"/>
      <c r="BNF28" s="85"/>
      <c r="BNG28" s="80"/>
      <c r="BNH28" s="80"/>
      <c r="BNI28" s="85"/>
      <c r="BNJ28" s="77"/>
      <c r="BNK28" s="74"/>
      <c r="BNL28" s="74"/>
      <c r="BNM28" s="85"/>
      <c r="BNN28" s="74"/>
      <c r="BNO28" s="74"/>
      <c r="BNP28" s="85"/>
      <c r="BNQ28" s="74"/>
      <c r="BNR28" s="74"/>
      <c r="BNS28" s="85"/>
      <c r="BNT28" s="74"/>
      <c r="BNU28" s="74"/>
      <c r="BNV28" s="85"/>
      <c r="BNW28" s="80"/>
      <c r="BNX28" s="80"/>
      <c r="BNY28" s="85"/>
      <c r="BNZ28" s="77"/>
      <c r="BOA28" s="74"/>
      <c r="BOB28" s="74"/>
      <c r="BOC28" s="85"/>
      <c r="BOD28" s="74"/>
      <c r="BOE28" s="74"/>
      <c r="BOF28" s="85"/>
      <c r="BOG28" s="74"/>
      <c r="BOH28" s="74"/>
      <c r="BOI28" s="85"/>
      <c r="BOJ28" s="74"/>
      <c r="BOK28" s="74"/>
      <c r="BOL28" s="85"/>
      <c r="BOM28" s="80"/>
      <c r="BON28" s="80"/>
      <c r="BOO28" s="85"/>
      <c r="BOP28" s="77"/>
      <c r="BOQ28" s="74"/>
      <c r="BOR28" s="74"/>
      <c r="BOS28" s="85"/>
      <c r="BOT28" s="74"/>
      <c r="BOU28" s="74"/>
      <c r="BOV28" s="85"/>
      <c r="BOW28" s="74"/>
      <c r="BOX28" s="74"/>
      <c r="BOY28" s="85"/>
      <c r="BOZ28" s="74"/>
      <c r="BPA28" s="74"/>
      <c r="BPB28" s="85"/>
      <c r="BPC28" s="80"/>
      <c r="BPD28" s="80"/>
      <c r="BPE28" s="85"/>
      <c r="BPF28" s="77"/>
      <c r="BPG28" s="74"/>
      <c r="BPH28" s="74"/>
      <c r="BPI28" s="85"/>
      <c r="BPJ28" s="74"/>
      <c r="BPK28" s="74"/>
      <c r="BPL28" s="85"/>
      <c r="BPM28" s="74"/>
      <c r="BPN28" s="74"/>
      <c r="BPO28" s="85"/>
      <c r="BPP28" s="74"/>
      <c r="BPQ28" s="74"/>
      <c r="BPR28" s="85"/>
      <c r="BPS28" s="80"/>
      <c r="BPT28" s="80"/>
      <c r="BPU28" s="85"/>
      <c r="BPV28" s="77"/>
      <c r="BPW28" s="74"/>
      <c r="BPX28" s="74"/>
      <c r="BPY28" s="85"/>
      <c r="BPZ28" s="74"/>
      <c r="BQA28" s="74"/>
      <c r="BQB28" s="85"/>
      <c r="BQC28" s="74"/>
      <c r="BQD28" s="74"/>
      <c r="BQE28" s="85"/>
      <c r="BQF28" s="74"/>
      <c r="BQG28" s="74"/>
      <c r="BQH28" s="85"/>
      <c r="BQI28" s="80"/>
      <c r="BQJ28" s="80"/>
      <c r="BQK28" s="85"/>
      <c r="BQL28" s="77"/>
      <c r="BQM28" s="74"/>
      <c r="BQN28" s="74"/>
      <c r="BQO28" s="85"/>
      <c r="BQP28" s="74"/>
      <c r="BQQ28" s="74"/>
      <c r="BQR28" s="85"/>
      <c r="BQS28" s="74"/>
      <c r="BQT28" s="74"/>
      <c r="BQU28" s="85"/>
      <c r="BQV28" s="74"/>
      <c r="BQW28" s="74"/>
      <c r="BQX28" s="85"/>
      <c r="BQY28" s="80"/>
      <c r="BQZ28" s="80"/>
      <c r="BRA28" s="85"/>
      <c r="BRB28" s="77"/>
      <c r="BRC28" s="74"/>
      <c r="BRD28" s="74"/>
      <c r="BRE28" s="85"/>
      <c r="BRF28" s="74"/>
      <c r="BRG28" s="74"/>
      <c r="BRH28" s="85"/>
      <c r="BRI28" s="74"/>
      <c r="BRJ28" s="74"/>
      <c r="BRK28" s="85"/>
      <c r="BRL28" s="74"/>
      <c r="BRM28" s="74"/>
      <c r="BRN28" s="85"/>
      <c r="BRO28" s="80"/>
      <c r="BRP28" s="80"/>
      <c r="BRQ28" s="85"/>
      <c r="BRR28" s="77"/>
      <c r="BRS28" s="74"/>
      <c r="BRT28" s="74"/>
      <c r="BRU28" s="85"/>
      <c r="BRV28" s="74"/>
      <c r="BRW28" s="74"/>
      <c r="BRX28" s="85"/>
      <c r="BRY28" s="74"/>
      <c r="BRZ28" s="74"/>
      <c r="BSA28" s="85"/>
      <c r="BSB28" s="74"/>
      <c r="BSC28" s="74"/>
      <c r="BSD28" s="85"/>
      <c r="BSE28" s="80"/>
      <c r="BSF28" s="80"/>
      <c r="BSG28" s="85"/>
      <c r="BSH28" s="77"/>
      <c r="BSI28" s="74"/>
      <c r="BSJ28" s="74"/>
      <c r="BSK28" s="85"/>
      <c r="BSL28" s="74"/>
      <c r="BSM28" s="74"/>
      <c r="BSN28" s="85"/>
      <c r="BSO28" s="74"/>
      <c r="BSP28" s="74"/>
      <c r="BSQ28" s="85"/>
      <c r="BSR28" s="74"/>
      <c r="BSS28" s="74"/>
      <c r="BST28" s="85"/>
      <c r="BSU28" s="80"/>
      <c r="BSV28" s="80"/>
      <c r="BSW28" s="85"/>
      <c r="BSX28" s="77"/>
      <c r="BSY28" s="74"/>
      <c r="BSZ28" s="74"/>
      <c r="BTA28" s="85"/>
      <c r="BTB28" s="74"/>
      <c r="BTC28" s="74"/>
      <c r="BTD28" s="85"/>
      <c r="BTE28" s="74"/>
      <c r="BTF28" s="74"/>
      <c r="BTG28" s="85"/>
      <c r="BTH28" s="74"/>
      <c r="BTI28" s="74"/>
      <c r="BTJ28" s="85"/>
      <c r="BTK28" s="80"/>
      <c r="BTL28" s="80"/>
      <c r="BTM28" s="85"/>
      <c r="BTN28" s="77"/>
      <c r="BTO28" s="74"/>
      <c r="BTP28" s="74"/>
      <c r="BTQ28" s="85"/>
      <c r="BTR28" s="74"/>
      <c r="BTS28" s="74"/>
      <c r="BTT28" s="85"/>
      <c r="BTU28" s="74"/>
      <c r="BTV28" s="74"/>
      <c r="BTW28" s="85"/>
      <c r="BTX28" s="74"/>
      <c r="BTY28" s="74"/>
      <c r="BTZ28" s="85"/>
      <c r="BUA28" s="80"/>
      <c r="BUB28" s="80"/>
      <c r="BUC28" s="85"/>
      <c r="BUD28" s="77"/>
      <c r="BUE28" s="74"/>
      <c r="BUF28" s="74"/>
      <c r="BUG28" s="85"/>
      <c r="BUH28" s="74"/>
      <c r="BUI28" s="74"/>
      <c r="BUJ28" s="85"/>
      <c r="BUK28" s="74"/>
      <c r="BUL28" s="74"/>
      <c r="BUM28" s="85"/>
      <c r="BUN28" s="74"/>
      <c r="BUO28" s="74"/>
      <c r="BUP28" s="85"/>
      <c r="BUQ28" s="80"/>
      <c r="BUR28" s="80"/>
      <c r="BUS28" s="85"/>
      <c r="BUT28" s="77"/>
      <c r="BUU28" s="74"/>
      <c r="BUV28" s="74"/>
      <c r="BUW28" s="85"/>
      <c r="BUX28" s="74"/>
      <c r="BUY28" s="74"/>
      <c r="BUZ28" s="85"/>
      <c r="BVA28" s="74"/>
      <c r="BVB28" s="74"/>
      <c r="BVC28" s="85"/>
      <c r="BVD28" s="74"/>
      <c r="BVE28" s="74"/>
      <c r="BVF28" s="85"/>
      <c r="BVG28" s="80"/>
      <c r="BVH28" s="80"/>
      <c r="BVI28" s="85"/>
      <c r="BVJ28" s="77"/>
      <c r="BVK28" s="74"/>
      <c r="BVL28" s="74"/>
      <c r="BVM28" s="85"/>
      <c r="BVN28" s="74"/>
      <c r="BVO28" s="74"/>
      <c r="BVP28" s="85"/>
      <c r="BVQ28" s="74"/>
      <c r="BVR28" s="74"/>
      <c r="BVS28" s="85"/>
      <c r="BVT28" s="74"/>
      <c r="BVU28" s="74"/>
      <c r="BVV28" s="85"/>
      <c r="BVW28" s="80"/>
      <c r="BVX28" s="80"/>
      <c r="BVY28" s="85"/>
      <c r="BVZ28" s="77"/>
      <c r="BWA28" s="74"/>
      <c r="BWB28" s="74"/>
      <c r="BWC28" s="85"/>
      <c r="BWD28" s="74"/>
      <c r="BWE28" s="74"/>
      <c r="BWF28" s="85"/>
      <c r="BWG28" s="74"/>
      <c r="BWH28" s="74"/>
      <c r="BWI28" s="85"/>
      <c r="BWJ28" s="74"/>
      <c r="BWK28" s="74"/>
      <c r="BWL28" s="85"/>
      <c r="BWM28" s="80"/>
      <c r="BWN28" s="80"/>
      <c r="BWO28" s="85"/>
      <c r="BWP28" s="77"/>
      <c r="BWQ28" s="74"/>
      <c r="BWR28" s="74"/>
      <c r="BWS28" s="85"/>
      <c r="BWT28" s="74"/>
      <c r="BWU28" s="74"/>
      <c r="BWV28" s="85"/>
      <c r="BWW28" s="74"/>
      <c r="BWX28" s="74"/>
      <c r="BWY28" s="85"/>
      <c r="BWZ28" s="74"/>
      <c r="BXA28" s="74"/>
      <c r="BXB28" s="85"/>
      <c r="BXC28" s="80"/>
      <c r="BXD28" s="80"/>
      <c r="BXE28" s="85"/>
      <c r="BXF28" s="77"/>
      <c r="BXG28" s="74"/>
      <c r="BXH28" s="74"/>
      <c r="BXI28" s="85"/>
      <c r="BXJ28" s="74"/>
      <c r="BXK28" s="74"/>
      <c r="BXL28" s="85"/>
      <c r="BXM28" s="74"/>
      <c r="BXN28" s="74"/>
      <c r="BXO28" s="85"/>
      <c r="BXP28" s="74"/>
      <c r="BXQ28" s="74"/>
      <c r="BXR28" s="85"/>
      <c r="BXS28" s="80"/>
      <c r="BXT28" s="80"/>
      <c r="BXU28" s="85"/>
      <c r="BXV28" s="77"/>
      <c r="BXW28" s="74"/>
      <c r="BXX28" s="74"/>
      <c r="BXY28" s="85"/>
      <c r="BXZ28" s="74"/>
      <c r="BYA28" s="74"/>
      <c r="BYB28" s="85"/>
      <c r="BYC28" s="74"/>
      <c r="BYD28" s="74"/>
      <c r="BYE28" s="85"/>
      <c r="BYF28" s="74"/>
      <c r="BYG28" s="74"/>
      <c r="BYH28" s="85"/>
      <c r="BYI28" s="80"/>
      <c r="BYJ28" s="80"/>
      <c r="BYK28" s="85"/>
      <c r="BYL28" s="77"/>
      <c r="BYM28" s="74"/>
      <c r="BYN28" s="74"/>
      <c r="BYO28" s="85"/>
      <c r="BYP28" s="74"/>
      <c r="BYQ28" s="74"/>
      <c r="BYR28" s="85"/>
      <c r="BYS28" s="74"/>
      <c r="BYT28" s="74"/>
      <c r="BYU28" s="85"/>
      <c r="BYV28" s="74"/>
      <c r="BYW28" s="74"/>
      <c r="BYX28" s="85"/>
      <c r="BYY28" s="80"/>
      <c r="BYZ28" s="80"/>
      <c r="BZA28" s="85"/>
      <c r="BZB28" s="77"/>
      <c r="BZC28" s="74"/>
      <c r="BZD28" s="74"/>
      <c r="BZE28" s="85"/>
      <c r="BZF28" s="74"/>
      <c r="BZG28" s="74"/>
      <c r="BZH28" s="85"/>
      <c r="BZI28" s="74"/>
      <c r="BZJ28" s="74"/>
      <c r="BZK28" s="85"/>
      <c r="BZL28" s="74"/>
      <c r="BZM28" s="74"/>
      <c r="BZN28" s="85"/>
      <c r="BZO28" s="80"/>
      <c r="BZP28" s="80"/>
      <c r="BZQ28" s="85"/>
      <c r="BZR28" s="77"/>
      <c r="BZS28" s="74"/>
      <c r="BZT28" s="74"/>
      <c r="BZU28" s="85"/>
      <c r="BZV28" s="74"/>
      <c r="BZW28" s="74"/>
      <c r="BZX28" s="85"/>
      <c r="BZY28" s="74"/>
      <c r="BZZ28" s="74"/>
      <c r="CAA28" s="85"/>
      <c r="CAB28" s="74"/>
      <c r="CAC28" s="74"/>
      <c r="CAD28" s="85"/>
      <c r="CAE28" s="80"/>
      <c r="CAF28" s="80"/>
      <c r="CAG28" s="85"/>
      <c r="CAH28" s="77"/>
      <c r="CAI28" s="74"/>
      <c r="CAJ28" s="74"/>
      <c r="CAK28" s="85"/>
      <c r="CAL28" s="74"/>
      <c r="CAM28" s="74"/>
      <c r="CAN28" s="85"/>
      <c r="CAO28" s="74"/>
      <c r="CAP28" s="74"/>
      <c r="CAQ28" s="85"/>
      <c r="CAR28" s="74"/>
      <c r="CAS28" s="74"/>
      <c r="CAT28" s="85"/>
      <c r="CAU28" s="80"/>
      <c r="CAV28" s="80"/>
      <c r="CAW28" s="85"/>
      <c r="CAX28" s="77"/>
      <c r="CAY28" s="74"/>
      <c r="CAZ28" s="74"/>
      <c r="CBA28" s="85"/>
      <c r="CBB28" s="74"/>
      <c r="CBC28" s="74"/>
      <c r="CBD28" s="85"/>
      <c r="CBE28" s="74"/>
      <c r="CBF28" s="74"/>
      <c r="CBG28" s="85"/>
      <c r="CBH28" s="74"/>
      <c r="CBI28" s="74"/>
      <c r="CBJ28" s="85"/>
      <c r="CBK28" s="80"/>
      <c r="CBL28" s="80"/>
      <c r="CBM28" s="85"/>
      <c r="CBN28" s="77"/>
      <c r="CBO28" s="74"/>
      <c r="CBP28" s="74"/>
      <c r="CBQ28" s="85"/>
      <c r="CBR28" s="74"/>
      <c r="CBS28" s="74"/>
      <c r="CBT28" s="85"/>
      <c r="CBU28" s="74"/>
      <c r="CBV28" s="74"/>
      <c r="CBW28" s="85"/>
      <c r="CBX28" s="74"/>
      <c r="CBY28" s="74"/>
      <c r="CBZ28" s="85"/>
      <c r="CCA28" s="80"/>
      <c r="CCB28" s="80"/>
      <c r="CCC28" s="85"/>
      <c r="CCD28" s="77"/>
      <c r="CCE28" s="74"/>
      <c r="CCF28" s="74"/>
      <c r="CCG28" s="85"/>
      <c r="CCH28" s="74"/>
      <c r="CCI28" s="74"/>
      <c r="CCJ28" s="85"/>
      <c r="CCK28" s="74"/>
      <c r="CCL28" s="74"/>
      <c r="CCM28" s="85"/>
      <c r="CCN28" s="74"/>
      <c r="CCO28" s="74"/>
      <c r="CCP28" s="85"/>
      <c r="CCQ28" s="80"/>
      <c r="CCR28" s="80"/>
      <c r="CCS28" s="85"/>
      <c r="CCT28" s="77"/>
      <c r="CCU28" s="74"/>
      <c r="CCV28" s="74"/>
      <c r="CCW28" s="85"/>
      <c r="CCX28" s="74"/>
      <c r="CCY28" s="74"/>
      <c r="CCZ28" s="85"/>
      <c r="CDA28" s="74"/>
      <c r="CDB28" s="74"/>
      <c r="CDC28" s="85"/>
      <c r="CDD28" s="74"/>
      <c r="CDE28" s="74"/>
      <c r="CDF28" s="85"/>
      <c r="CDG28" s="80"/>
      <c r="CDH28" s="80"/>
      <c r="CDI28" s="85"/>
      <c r="CDJ28" s="77"/>
      <c r="CDK28" s="74"/>
      <c r="CDL28" s="74"/>
      <c r="CDM28" s="85"/>
      <c r="CDN28" s="74"/>
      <c r="CDO28" s="74"/>
      <c r="CDP28" s="85"/>
      <c r="CDQ28" s="74"/>
      <c r="CDR28" s="74"/>
      <c r="CDS28" s="85"/>
      <c r="CDT28" s="74"/>
      <c r="CDU28" s="74"/>
      <c r="CDV28" s="85"/>
      <c r="CDW28" s="80"/>
      <c r="CDX28" s="80"/>
      <c r="CDY28" s="85"/>
      <c r="CDZ28" s="77"/>
      <c r="CEA28" s="74"/>
      <c r="CEB28" s="74"/>
      <c r="CEC28" s="85"/>
      <c r="CED28" s="74"/>
      <c r="CEE28" s="74"/>
      <c r="CEF28" s="85"/>
      <c r="CEG28" s="74"/>
      <c r="CEH28" s="74"/>
      <c r="CEI28" s="85"/>
      <c r="CEJ28" s="74"/>
      <c r="CEK28" s="74"/>
      <c r="CEL28" s="85"/>
      <c r="CEM28" s="80"/>
      <c r="CEN28" s="80"/>
      <c r="CEO28" s="85"/>
      <c r="CEP28" s="77"/>
      <c r="CEQ28" s="74"/>
      <c r="CER28" s="74"/>
      <c r="CES28" s="85"/>
      <c r="CET28" s="74"/>
      <c r="CEU28" s="74"/>
      <c r="CEV28" s="85"/>
      <c r="CEW28" s="74"/>
      <c r="CEX28" s="74"/>
      <c r="CEY28" s="85"/>
      <c r="CEZ28" s="74"/>
      <c r="CFA28" s="74"/>
      <c r="CFB28" s="85"/>
      <c r="CFC28" s="80"/>
      <c r="CFD28" s="80"/>
      <c r="CFE28" s="85"/>
      <c r="CFF28" s="77"/>
      <c r="CFG28" s="74"/>
      <c r="CFH28" s="74"/>
      <c r="CFI28" s="85"/>
      <c r="CFJ28" s="74"/>
      <c r="CFK28" s="74"/>
      <c r="CFL28" s="85"/>
      <c r="CFM28" s="74"/>
      <c r="CFN28" s="74"/>
      <c r="CFO28" s="85"/>
      <c r="CFP28" s="74"/>
      <c r="CFQ28" s="74"/>
      <c r="CFR28" s="85"/>
      <c r="CFS28" s="80"/>
      <c r="CFT28" s="80"/>
      <c r="CFU28" s="85"/>
      <c r="CFV28" s="77"/>
      <c r="CFW28" s="74"/>
      <c r="CFX28" s="74"/>
      <c r="CFY28" s="85"/>
      <c r="CFZ28" s="74"/>
      <c r="CGA28" s="74"/>
      <c r="CGB28" s="85"/>
      <c r="CGC28" s="74"/>
      <c r="CGD28" s="74"/>
      <c r="CGE28" s="85"/>
      <c r="CGF28" s="74"/>
      <c r="CGG28" s="74"/>
      <c r="CGH28" s="85"/>
      <c r="CGI28" s="80"/>
      <c r="CGJ28" s="80"/>
      <c r="CGK28" s="85"/>
      <c r="CGL28" s="77"/>
      <c r="CGM28" s="74"/>
      <c r="CGN28" s="74"/>
      <c r="CGO28" s="85"/>
      <c r="CGP28" s="74"/>
      <c r="CGQ28" s="74"/>
      <c r="CGR28" s="85"/>
      <c r="CGS28" s="74"/>
      <c r="CGT28" s="74"/>
      <c r="CGU28" s="85"/>
      <c r="CGV28" s="74"/>
      <c r="CGW28" s="74"/>
      <c r="CGX28" s="85"/>
      <c r="CGY28" s="80"/>
      <c r="CGZ28" s="80"/>
      <c r="CHA28" s="85"/>
      <c r="CHB28" s="77"/>
      <c r="CHC28" s="74"/>
      <c r="CHD28" s="74"/>
      <c r="CHE28" s="85"/>
      <c r="CHF28" s="74"/>
      <c r="CHG28" s="74"/>
      <c r="CHH28" s="85"/>
      <c r="CHI28" s="74"/>
      <c r="CHJ28" s="74"/>
      <c r="CHK28" s="85"/>
      <c r="CHL28" s="74"/>
      <c r="CHM28" s="74"/>
      <c r="CHN28" s="85"/>
      <c r="CHO28" s="80"/>
      <c r="CHP28" s="80"/>
      <c r="CHQ28" s="85"/>
      <c r="CHR28" s="77"/>
      <c r="CHS28" s="74"/>
      <c r="CHT28" s="74"/>
      <c r="CHU28" s="85"/>
      <c r="CHV28" s="74"/>
      <c r="CHW28" s="74"/>
      <c r="CHX28" s="85"/>
      <c r="CHY28" s="74"/>
      <c r="CHZ28" s="74"/>
      <c r="CIA28" s="85"/>
      <c r="CIB28" s="74"/>
      <c r="CIC28" s="74"/>
      <c r="CID28" s="85"/>
      <c r="CIE28" s="80"/>
      <c r="CIF28" s="80"/>
      <c r="CIG28" s="85"/>
      <c r="CIH28" s="77"/>
      <c r="CII28" s="74"/>
      <c r="CIJ28" s="74"/>
      <c r="CIK28" s="85"/>
      <c r="CIL28" s="74"/>
      <c r="CIM28" s="74"/>
      <c r="CIN28" s="85"/>
      <c r="CIO28" s="74"/>
      <c r="CIP28" s="74"/>
      <c r="CIQ28" s="85"/>
      <c r="CIR28" s="74"/>
      <c r="CIS28" s="74"/>
      <c r="CIT28" s="85"/>
      <c r="CIU28" s="80"/>
      <c r="CIV28" s="80"/>
      <c r="CIW28" s="85"/>
      <c r="CIX28" s="77"/>
      <c r="CIY28" s="74"/>
      <c r="CIZ28" s="74"/>
      <c r="CJA28" s="85"/>
      <c r="CJB28" s="74"/>
      <c r="CJC28" s="74"/>
      <c r="CJD28" s="85"/>
      <c r="CJE28" s="74"/>
      <c r="CJF28" s="74"/>
      <c r="CJG28" s="85"/>
      <c r="CJH28" s="74"/>
      <c r="CJI28" s="74"/>
      <c r="CJJ28" s="85"/>
      <c r="CJK28" s="80"/>
      <c r="CJL28" s="80"/>
      <c r="CJM28" s="85"/>
      <c r="CJN28" s="77"/>
      <c r="CJO28" s="74"/>
      <c r="CJP28" s="74"/>
      <c r="CJQ28" s="85"/>
      <c r="CJR28" s="74"/>
      <c r="CJS28" s="74"/>
      <c r="CJT28" s="85"/>
      <c r="CJU28" s="74"/>
      <c r="CJV28" s="74"/>
      <c r="CJW28" s="85"/>
      <c r="CJX28" s="74"/>
      <c r="CJY28" s="74"/>
      <c r="CJZ28" s="85"/>
      <c r="CKA28" s="80"/>
      <c r="CKB28" s="80"/>
      <c r="CKC28" s="85"/>
      <c r="CKD28" s="77"/>
      <c r="CKE28" s="74"/>
      <c r="CKF28" s="74"/>
      <c r="CKG28" s="85"/>
      <c r="CKH28" s="74"/>
      <c r="CKI28" s="74"/>
      <c r="CKJ28" s="85"/>
      <c r="CKK28" s="74"/>
      <c r="CKL28" s="74"/>
      <c r="CKM28" s="85"/>
      <c r="CKN28" s="74"/>
      <c r="CKO28" s="74"/>
      <c r="CKP28" s="85"/>
      <c r="CKQ28" s="80"/>
      <c r="CKR28" s="80"/>
      <c r="CKS28" s="85"/>
      <c r="CKT28" s="77"/>
      <c r="CKU28" s="74"/>
      <c r="CKV28" s="74"/>
      <c r="CKW28" s="85"/>
      <c r="CKX28" s="74"/>
      <c r="CKY28" s="74"/>
      <c r="CKZ28" s="85"/>
      <c r="CLA28" s="74"/>
      <c r="CLB28" s="74"/>
      <c r="CLC28" s="85"/>
      <c r="CLD28" s="74"/>
      <c r="CLE28" s="74"/>
      <c r="CLF28" s="85"/>
      <c r="CLG28" s="80"/>
      <c r="CLH28" s="80"/>
      <c r="CLI28" s="85"/>
      <c r="CLJ28" s="77"/>
      <c r="CLK28" s="74"/>
      <c r="CLL28" s="74"/>
      <c r="CLM28" s="85"/>
      <c r="CLN28" s="74"/>
      <c r="CLO28" s="74"/>
      <c r="CLP28" s="85"/>
      <c r="CLQ28" s="74"/>
      <c r="CLR28" s="74"/>
      <c r="CLS28" s="85"/>
      <c r="CLT28" s="74"/>
      <c r="CLU28" s="74"/>
      <c r="CLV28" s="85"/>
      <c r="CLW28" s="80"/>
      <c r="CLX28" s="80"/>
      <c r="CLY28" s="85"/>
      <c r="CLZ28" s="77"/>
      <c r="CMA28" s="74"/>
      <c r="CMB28" s="74"/>
      <c r="CMC28" s="85"/>
      <c r="CMD28" s="74"/>
      <c r="CME28" s="74"/>
      <c r="CMF28" s="85"/>
      <c r="CMG28" s="74"/>
      <c r="CMH28" s="74"/>
      <c r="CMI28" s="85"/>
      <c r="CMJ28" s="74"/>
      <c r="CMK28" s="74"/>
      <c r="CML28" s="85"/>
      <c r="CMM28" s="80"/>
      <c r="CMN28" s="80"/>
      <c r="CMO28" s="85"/>
      <c r="CMP28" s="77"/>
      <c r="CMQ28" s="74"/>
      <c r="CMR28" s="74"/>
      <c r="CMS28" s="85"/>
      <c r="CMT28" s="74"/>
      <c r="CMU28" s="74"/>
      <c r="CMV28" s="85"/>
      <c r="CMW28" s="74"/>
      <c r="CMX28" s="74"/>
      <c r="CMY28" s="85"/>
      <c r="CMZ28" s="74"/>
      <c r="CNA28" s="74"/>
      <c r="CNB28" s="85"/>
      <c r="CNC28" s="80"/>
      <c r="CND28" s="80"/>
      <c r="CNE28" s="85"/>
      <c r="CNF28" s="77"/>
      <c r="CNG28" s="74"/>
      <c r="CNH28" s="74"/>
      <c r="CNI28" s="85"/>
      <c r="CNJ28" s="74"/>
      <c r="CNK28" s="74"/>
      <c r="CNL28" s="85"/>
      <c r="CNM28" s="74"/>
      <c r="CNN28" s="74"/>
      <c r="CNO28" s="85"/>
      <c r="CNP28" s="74"/>
      <c r="CNQ28" s="74"/>
      <c r="CNR28" s="85"/>
      <c r="CNS28" s="80"/>
      <c r="CNT28" s="80"/>
      <c r="CNU28" s="85"/>
      <c r="CNV28" s="77"/>
      <c r="CNW28" s="74"/>
      <c r="CNX28" s="74"/>
      <c r="CNY28" s="85"/>
      <c r="CNZ28" s="74"/>
      <c r="COA28" s="74"/>
      <c r="COB28" s="85"/>
      <c r="COC28" s="74"/>
      <c r="COD28" s="74"/>
      <c r="COE28" s="85"/>
      <c r="COF28" s="74"/>
      <c r="COG28" s="74"/>
      <c r="COH28" s="85"/>
      <c r="COI28" s="80"/>
      <c r="COJ28" s="80"/>
      <c r="COK28" s="85"/>
      <c r="COL28" s="77"/>
      <c r="COM28" s="74"/>
      <c r="CON28" s="74"/>
      <c r="COO28" s="85"/>
      <c r="COP28" s="74"/>
      <c r="COQ28" s="74"/>
      <c r="COR28" s="85"/>
      <c r="COS28" s="74"/>
      <c r="COT28" s="74"/>
      <c r="COU28" s="85"/>
      <c r="COV28" s="74"/>
      <c r="COW28" s="74"/>
      <c r="COX28" s="85"/>
      <c r="COY28" s="80"/>
      <c r="COZ28" s="80"/>
      <c r="CPA28" s="85"/>
      <c r="CPB28" s="77"/>
      <c r="CPC28" s="74"/>
      <c r="CPD28" s="74"/>
      <c r="CPE28" s="85"/>
      <c r="CPF28" s="74"/>
      <c r="CPG28" s="74"/>
      <c r="CPH28" s="85"/>
      <c r="CPI28" s="74"/>
      <c r="CPJ28" s="74"/>
      <c r="CPK28" s="85"/>
      <c r="CPL28" s="74"/>
      <c r="CPM28" s="74"/>
      <c r="CPN28" s="85"/>
      <c r="CPO28" s="80"/>
      <c r="CPP28" s="80"/>
      <c r="CPQ28" s="85"/>
      <c r="CPR28" s="77"/>
      <c r="CPS28" s="74"/>
      <c r="CPT28" s="74"/>
      <c r="CPU28" s="85"/>
      <c r="CPV28" s="74"/>
      <c r="CPW28" s="74"/>
      <c r="CPX28" s="85"/>
      <c r="CPY28" s="74"/>
      <c r="CPZ28" s="74"/>
      <c r="CQA28" s="85"/>
      <c r="CQB28" s="74"/>
      <c r="CQC28" s="74"/>
      <c r="CQD28" s="85"/>
      <c r="CQE28" s="80"/>
      <c r="CQF28" s="80"/>
      <c r="CQG28" s="85"/>
      <c r="CQH28" s="77"/>
      <c r="CQI28" s="74"/>
      <c r="CQJ28" s="74"/>
      <c r="CQK28" s="85"/>
      <c r="CQL28" s="74"/>
      <c r="CQM28" s="74"/>
      <c r="CQN28" s="85"/>
      <c r="CQO28" s="74"/>
      <c r="CQP28" s="74"/>
      <c r="CQQ28" s="85"/>
      <c r="CQR28" s="74"/>
      <c r="CQS28" s="74"/>
      <c r="CQT28" s="85"/>
      <c r="CQU28" s="80"/>
      <c r="CQV28" s="80"/>
      <c r="CQW28" s="85"/>
      <c r="CQX28" s="77"/>
      <c r="CQY28" s="74"/>
      <c r="CQZ28" s="74"/>
      <c r="CRA28" s="85"/>
      <c r="CRB28" s="74"/>
      <c r="CRC28" s="74"/>
      <c r="CRD28" s="85"/>
      <c r="CRE28" s="74"/>
      <c r="CRF28" s="74"/>
      <c r="CRG28" s="85"/>
      <c r="CRH28" s="74"/>
      <c r="CRI28" s="74"/>
      <c r="CRJ28" s="85"/>
      <c r="CRK28" s="80"/>
      <c r="CRL28" s="80"/>
      <c r="CRM28" s="85"/>
      <c r="CRN28" s="77"/>
      <c r="CRO28" s="74"/>
      <c r="CRP28" s="74"/>
      <c r="CRQ28" s="85"/>
      <c r="CRR28" s="74"/>
      <c r="CRS28" s="74"/>
      <c r="CRT28" s="85"/>
      <c r="CRU28" s="74"/>
      <c r="CRV28" s="74"/>
      <c r="CRW28" s="85"/>
      <c r="CRX28" s="74"/>
      <c r="CRY28" s="74"/>
      <c r="CRZ28" s="85"/>
      <c r="CSA28" s="80"/>
      <c r="CSB28" s="80"/>
      <c r="CSC28" s="85"/>
      <c r="CSD28" s="77"/>
      <c r="CSE28" s="74"/>
      <c r="CSF28" s="74"/>
      <c r="CSG28" s="85"/>
      <c r="CSH28" s="74"/>
      <c r="CSI28" s="74"/>
      <c r="CSJ28" s="85"/>
      <c r="CSK28" s="74"/>
      <c r="CSL28" s="74"/>
      <c r="CSM28" s="85"/>
      <c r="CSN28" s="74"/>
      <c r="CSO28" s="74"/>
      <c r="CSP28" s="85"/>
      <c r="CSQ28" s="80"/>
      <c r="CSR28" s="80"/>
      <c r="CSS28" s="85"/>
      <c r="CST28" s="77"/>
      <c r="CSU28" s="74"/>
      <c r="CSV28" s="74"/>
      <c r="CSW28" s="85"/>
      <c r="CSX28" s="74"/>
      <c r="CSY28" s="74"/>
      <c r="CSZ28" s="85"/>
      <c r="CTA28" s="74"/>
      <c r="CTB28" s="74"/>
      <c r="CTC28" s="85"/>
      <c r="CTD28" s="74"/>
      <c r="CTE28" s="74"/>
      <c r="CTF28" s="85"/>
      <c r="CTG28" s="80"/>
      <c r="CTH28" s="80"/>
      <c r="CTI28" s="85"/>
      <c r="CTJ28" s="77"/>
      <c r="CTK28" s="74"/>
      <c r="CTL28" s="74"/>
      <c r="CTM28" s="85"/>
      <c r="CTN28" s="74"/>
      <c r="CTO28" s="74"/>
      <c r="CTP28" s="85"/>
      <c r="CTQ28" s="74"/>
      <c r="CTR28" s="74"/>
      <c r="CTS28" s="85"/>
      <c r="CTT28" s="74"/>
      <c r="CTU28" s="74"/>
      <c r="CTV28" s="85"/>
      <c r="CTW28" s="80"/>
      <c r="CTX28" s="80"/>
      <c r="CTY28" s="85"/>
      <c r="CTZ28" s="77"/>
      <c r="CUA28" s="74"/>
      <c r="CUB28" s="74"/>
      <c r="CUC28" s="85"/>
      <c r="CUD28" s="74"/>
      <c r="CUE28" s="74"/>
      <c r="CUF28" s="85"/>
      <c r="CUG28" s="74"/>
      <c r="CUH28" s="74"/>
      <c r="CUI28" s="85"/>
      <c r="CUJ28" s="74"/>
      <c r="CUK28" s="74"/>
      <c r="CUL28" s="85"/>
      <c r="CUM28" s="80"/>
      <c r="CUN28" s="80"/>
      <c r="CUO28" s="85"/>
      <c r="CUP28" s="77"/>
      <c r="CUQ28" s="74"/>
      <c r="CUR28" s="74"/>
      <c r="CUS28" s="85"/>
      <c r="CUT28" s="74"/>
      <c r="CUU28" s="74"/>
      <c r="CUV28" s="85"/>
      <c r="CUW28" s="74"/>
      <c r="CUX28" s="74"/>
      <c r="CUY28" s="85"/>
      <c r="CUZ28" s="74"/>
      <c r="CVA28" s="74"/>
      <c r="CVB28" s="85"/>
      <c r="CVC28" s="80"/>
      <c r="CVD28" s="80"/>
      <c r="CVE28" s="85"/>
      <c r="CVF28" s="77"/>
      <c r="CVG28" s="74"/>
      <c r="CVH28" s="74"/>
      <c r="CVI28" s="85"/>
      <c r="CVJ28" s="74"/>
      <c r="CVK28" s="74"/>
      <c r="CVL28" s="85"/>
      <c r="CVM28" s="74"/>
      <c r="CVN28" s="74"/>
      <c r="CVO28" s="85"/>
      <c r="CVP28" s="74"/>
      <c r="CVQ28" s="74"/>
      <c r="CVR28" s="85"/>
      <c r="CVS28" s="80"/>
      <c r="CVT28" s="80"/>
      <c r="CVU28" s="85"/>
      <c r="CVV28" s="77"/>
      <c r="CVW28" s="74"/>
      <c r="CVX28" s="74"/>
      <c r="CVY28" s="85"/>
      <c r="CVZ28" s="74"/>
      <c r="CWA28" s="74"/>
      <c r="CWB28" s="85"/>
      <c r="CWC28" s="74"/>
      <c r="CWD28" s="74"/>
      <c r="CWE28" s="85"/>
      <c r="CWF28" s="74"/>
      <c r="CWG28" s="74"/>
      <c r="CWH28" s="85"/>
      <c r="CWI28" s="80"/>
      <c r="CWJ28" s="80"/>
      <c r="CWK28" s="85"/>
      <c r="CWL28" s="77"/>
      <c r="CWM28" s="74"/>
      <c r="CWN28" s="74"/>
      <c r="CWO28" s="85"/>
      <c r="CWP28" s="74"/>
      <c r="CWQ28" s="74"/>
      <c r="CWR28" s="85"/>
      <c r="CWS28" s="74"/>
      <c r="CWT28" s="74"/>
      <c r="CWU28" s="85"/>
      <c r="CWV28" s="74"/>
      <c r="CWW28" s="74"/>
      <c r="CWX28" s="85"/>
      <c r="CWY28" s="80"/>
      <c r="CWZ28" s="80"/>
      <c r="CXA28" s="85"/>
      <c r="CXB28" s="77"/>
      <c r="CXC28" s="74"/>
      <c r="CXD28" s="74"/>
      <c r="CXE28" s="85"/>
      <c r="CXF28" s="74"/>
      <c r="CXG28" s="74"/>
      <c r="CXH28" s="85"/>
      <c r="CXI28" s="74"/>
      <c r="CXJ28" s="74"/>
      <c r="CXK28" s="85"/>
      <c r="CXL28" s="74"/>
      <c r="CXM28" s="74"/>
      <c r="CXN28" s="85"/>
      <c r="CXO28" s="80"/>
      <c r="CXP28" s="80"/>
      <c r="CXQ28" s="85"/>
      <c r="CXR28" s="77"/>
      <c r="CXS28" s="74"/>
      <c r="CXT28" s="74"/>
      <c r="CXU28" s="85"/>
      <c r="CXV28" s="74"/>
      <c r="CXW28" s="74"/>
      <c r="CXX28" s="85"/>
      <c r="CXY28" s="74"/>
      <c r="CXZ28" s="74"/>
      <c r="CYA28" s="85"/>
      <c r="CYB28" s="74"/>
      <c r="CYC28" s="74"/>
      <c r="CYD28" s="85"/>
      <c r="CYE28" s="80"/>
      <c r="CYF28" s="80"/>
      <c r="CYG28" s="85"/>
      <c r="CYH28" s="77"/>
      <c r="CYI28" s="74"/>
      <c r="CYJ28" s="74"/>
      <c r="CYK28" s="85"/>
      <c r="CYL28" s="74"/>
      <c r="CYM28" s="74"/>
      <c r="CYN28" s="85"/>
      <c r="CYO28" s="74"/>
      <c r="CYP28" s="74"/>
      <c r="CYQ28" s="85"/>
      <c r="CYR28" s="74"/>
      <c r="CYS28" s="74"/>
      <c r="CYT28" s="85"/>
      <c r="CYU28" s="80"/>
      <c r="CYV28" s="80"/>
      <c r="CYW28" s="85"/>
      <c r="CYX28" s="77"/>
      <c r="CYY28" s="74"/>
      <c r="CYZ28" s="74"/>
      <c r="CZA28" s="85"/>
      <c r="CZB28" s="74"/>
      <c r="CZC28" s="74"/>
      <c r="CZD28" s="85"/>
      <c r="CZE28" s="74"/>
      <c r="CZF28" s="74"/>
      <c r="CZG28" s="85"/>
      <c r="CZH28" s="74"/>
      <c r="CZI28" s="74"/>
      <c r="CZJ28" s="85"/>
      <c r="CZK28" s="80"/>
      <c r="CZL28" s="80"/>
      <c r="CZM28" s="85"/>
      <c r="CZN28" s="77"/>
      <c r="CZO28" s="74"/>
      <c r="CZP28" s="74"/>
      <c r="CZQ28" s="85"/>
      <c r="CZR28" s="74"/>
      <c r="CZS28" s="74"/>
      <c r="CZT28" s="85"/>
      <c r="CZU28" s="74"/>
      <c r="CZV28" s="74"/>
      <c r="CZW28" s="85"/>
      <c r="CZX28" s="74"/>
      <c r="CZY28" s="74"/>
      <c r="CZZ28" s="85"/>
      <c r="DAA28" s="80"/>
      <c r="DAB28" s="80"/>
      <c r="DAC28" s="85"/>
      <c r="DAD28" s="77"/>
      <c r="DAE28" s="74"/>
      <c r="DAF28" s="74"/>
      <c r="DAG28" s="85"/>
      <c r="DAH28" s="74"/>
      <c r="DAI28" s="74"/>
      <c r="DAJ28" s="85"/>
      <c r="DAK28" s="74"/>
      <c r="DAL28" s="74"/>
      <c r="DAM28" s="85"/>
      <c r="DAN28" s="74"/>
      <c r="DAO28" s="74"/>
      <c r="DAP28" s="85"/>
      <c r="DAQ28" s="80"/>
      <c r="DAR28" s="80"/>
      <c r="DAS28" s="85"/>
      <c r="DAT28" s="77"/>
      <c r="DAU28" s="74"/>
      <c r="DAV28" s="74"/>
      <c r="DAW28" s="85"/>
      <c r="DAX28" s="74"/>
      <c r="DAY28" s="74"/>
      <c r="DAZ28" s="85"/>
      <c r="DBA28" s="74"/>
      <c r="DBB28" s="74"/>
      <c r="DBC28" s="85"/>
      <c r="DBD28" s="74"/>
      <c r="DBE28" s="74"/>
      <c r="DBF28" s="85"/>
      <c r="DBG28" s="80"/>
      <c r="DBH28" s="80"/>
      <c r="DBI28" s="85"/>
      <c r="DBJ28" s="77"/>
      <c r="DBK28" s="74"/>
      <c r="DBL28" s="74"/>
      <c r="DBM28" s="85"/>
      <c r="DBN28" s="74"/>
      <c r="DBO28" s="74"/>
      <c r="DBP28" s="85"/>
      <c r="DBQ28" s="74"/>
      <c r="DBR28" s="74"/>
      <c r="DBS28" s="85"/>
      <c r="DBT28" s="74"/>
      <c r="DBU28" s="74"/>
      <c r="DBV28" s="85"/>
      <c r="DBW28" s="80"/>
      <c r="DBX28" s="80"/>
      <c r="DBY28" s="85"/>
      <c r="DBZ28" s="77"/>
      <c r="DCA28" s="74"/>
      <c r="DCB28" s="74"/>
      <c r="DCC28" s="85"/>
      <c r="DCD28" s="74"/>
      <c r="DCE28" s="74"/>
      <c r="DCF28" s="85"/>
      <c r="DCG28" s="74"/>
      <c r="DCH28" s="74"/>
      <c r="DCI28" s="85"/>
      <c r="DCJ28" s="74"/>
      <c r="DCK28" s="74"/>
      <c r="DCL28" s="85"/>
      <c r="DCM28" s="80"/>
      <c r="DCN28" s="80"/>
      <c r="DCO28" s="85"/>
      <c r="DCP28" s="77"/>
      <c r="DCQ28" s="74"/>
      <c r="DCR28" s="74"/>
      <c r="DCS28" s="85"/>
      <c r="DCT28" s="74"/>
      <c r="DCU28" s="74"/>
      <c r="DCV28" s="85"/>
      <c r="DCW28" s="74"/>
      <c r="DCX28" s="74"/>
      <c r="DCY28" s="85"/>
      <c r="DCZ28" s="74"/>
      <c r="DDA28" s="74"/>
      <c r="DDB28" s="85"/>
      <c r="DDC28" s="80"/>
      <c r="DDD28" s="80"/>
      <c r="DDE28" s="85"/>
      <c r="DDF28" s="77"/>
      <c r="DDG28" s="74"/>
      <c r="DDH28" s="74"/>
      <c r="DDI28" s="85"/>
      <c r="DDJ28" s="74"/>
      <c r="DDK28" s="74"/>
      <c r="DDL28" s="85"/>
      <c r="DDM28" s="74"/>
      <c r="DDN28" s="74"/>
      <c r="DDO28" s="85"/>
      <c r="DDP28" s="74"/>
      <c r="DDQ28" s="74"/>
      <c r="DDR28" s="85"/>
      <c r="DDS28" s="80"/>
      <c r="DDT28" s="80"/>
      <c r="DDU28" s="85"/>
      <c r="DDV28" s="77"/>
      <c r="DDW28" s="74"/>
      <c r="DDX28" s="74"/>
      <c r="DDY28" s="85"/>
      <c r="DDZ28" s="74"/>
      <c r="DEA28" s="74"/>
      <c r="DEB28" s="85"/>
      <c r="DEC28" s="74"/>
      <c r="DED28" s="74"/>
      <c r="DEE28" s="85"/>
      <c r="DEF28" s="74"/>
      <c r="DEG28" s="74"/>
      <c r="DEH28" s="85"/>
      <c r="DEI28" s="80"/>
      <c r="DEJ28" s="80"/>
      <c r="DEK28" s="85"/>
      <c r="DEL28" s="77"/>
      <c r="DEM28" s="74"/>
      <c r="DEN28" s="74"/>
      <c r="DEO28" s="85"/>
      <c r="DEP28" s="74"/>
      <c r="DEQ28" s="74"/>
      <c r="DER28" s="85"/>
      <c r="DES28" s="74"/>
      <c r="DET28" s="74"/>
      <c r="DEU28" s="85"/>
      <c r="DEV28" s="74"/>
      <c r="DEW28" s="74"/>
      <c r="DEX28" s="85"/>
      <c r="DEY28" s="80"/>
      <c r="DEZ28" s="80"/>
      <c r="DFA28" s="85"/>
      <c r="DFB28" s="77"/>
      <c r="DFC28" s="74"/>
      <c r="DFD28" s="74"/>
      <c r="DFE28" s="85"/>
      <c r="DFF28" s="74"/>
      <c r="DFG28" s="74"/>
      <c r="DFH28" s="85"/>
      <c r="DFI28" s="74"/>
      <c r="DFJ28" s="74"/>
      <c r="DFK28" s="85"/>
      <c r="DFL28" s="74"/>
      <c r="DFM28" s="74"/>
      <c r="DFN28" s="85"/>
      <c r="DFO28" s="80"/>
      <c r="DFP28" s="80"/>
      <c r="DFQ28" s="85"/>
      <c r="DFR28" s="77"/>
      <c r="DFS28" s="74"/>
      <c r="DFT28" s="74"/>
      <c r="DFU28" s="85"/>
      <c r="DFV28" s="74"/>
      <c r="DFW28" s="74"/>
      <c r="DFX28" s="85"/>
      <c r="DFY28" s="74"/>
      <c r="DFZ28" s="74"/>
      <c r="DGA28" s="85"/>
      <c r="DGB28" s="74"/>
      <c r="DGC28" s="74"/>
      <c r="DGD28" s="85"/>
      <c r="DGE28" s="80"/>
      <c r="DGF28" s="80"/>
      <c r="DGG28" s="85"/>
      <c r="DGH28" s="77"/>
      <c r="DGI28" s="74"/>
      <c r="DGJ28" s="74"/>
      <c r="DGK28" s="85"/>
      <c r="DGL28" s="74"/>
      <c r="DGM28" s="74"/>
      <c r="DGN28" s="85"/>
      <c r="DGO28" s="74"/>
      <c r="DGP28" s="74"/>
      <c r="DGQ28" s="85"/>
      <c r="DGR28" s="74"/>
      <c r="DGS28" s="74"/>
      <c r="DGT28" s="85"/>
      <c r="DGU28" s="80"/>
      <c r="DGV28" s="80"/>
      <c r="DGW28" s="85"/>
      <c r="DGX28" s="77"/>
      <c r="DGY28" s="74"/>
      <c r="DGZ28" s="74"/>
      <c r="DHA28" s="85"/>
      <c r="DHB28" s="74"/>
      <c r="DHC28" s="74"/>
      <c r="DHD28" s="85"/>
      <c r="DHE28" s="74"/>
      <c r="DHF28" s="74"/>
      <c r="DHG28" s="85"/>
      <c r="DHH28" s="74"/>
      <c r="DHI28" s="74"/>
      <c r="DHJ28" s="85"/>
      <c r="DHK28" s="80"/>
      <c r="DHL28" s="80"/>
      <c r="DHM28" s="85"/>
      <c r="DHN28" s="77"/>
      <c r="DHO28" s="74"/>
      <c r="DHP28" s="74"/>
      <c r="DHQ28" s="85"/>
      <c r="DHR28" s="74"/>
      <c r="DHS28" s="74"/>
      <c r="DHT28" s="85"/>
      <c r="DHU28" s="74"/>
      <c r="DHV28" s="74"/>
      <c r="DHW28" s="85"/>
      <c r="DHX28" s="74"/>
      <c r="DHY28" s="74"/>
      <c r="DHZ28" s="85"/>
      <c r="DIA28" s="80"/>
      <c r="DIB28" s="80"/>
      <c r="DIC28" s="85"/>
      <c r="DID28" s="77"/>
      <c r="DIE28" s="74"/>
      <c r="DIF28" s="74"/>
      <c r="DIG28" s="85"/>
      <c r="DIH28" s="74"/>
      <c r="DII28" s="74"/>
      <c r="DIJ28" s="85"/>
      <c r="DIK28" s="74"/>
      <c r="DIL28" s="74"/>
      <c r="DIM28" s="85"/>
      <c r="DIN28" s="74"/>
      <c r="DIO28" s="74"/>
      <c r="DIP28" s="85"/>
      <c r="DIQ28" s="80"/>
      <c r="DIR28" s="80"/>
      <c r="DIS28" s="85"/>
      <c r="DIT28" s="77"/>
      <c r="DIU28" s="74"/>
      <c r="DIV28" s="74"/>
      <c r="DIW28" s="85"/>
      <c r="DIX28" s="74"/>
      <c r="DIY28" s="74"/>
      <c r="DIZ28" s="85"/>
      <c r="DJA28" s="74"/>
      <c r="DJB28" s="74"/>
      <c r="DJC28" s="85"/>
      <c r="DJD28" s="74"/>
      <c r="DJE28" s="74"/>
      <c r="DJF28" s="85"/>
      <c r="DJG28" s="80"/>
      <c r="DJH28" s="80"/>
      <c r="DJI28" s="85"/>
      <c r="DJJ28" s="77"/>
      <c r="DJK28" s="74"/>
      <c r="DJL28" s="74"/>
      <c r="DJM28" s="85"/>
      <c r="DJN28" s="74"/>
      <c r="DJO28" s="74"/>
      <c r="DJP28" s="85"/>
      <c r="DJQ28" s="74"/>
      <c r="DJR28" s="74"/>
      <c r="DJS28" s="85"/>
      <c r="DJT28" s="74"/>
      <c r="DJU28" s="74"/>
      <c r="DJV28" s="85"/>
      <c r="DJW28" s="80"/>
      <c r="DJX28" s="80"/>
      <c r="DJY28" s="85"/>
      <c r="DJZ28" s="77"/>
      <c r="DKA28" s="74"/>
      <c r="DKB28" s="74"/>
      <c r="DKC28" s="85"/>
      <c r="DKD28" s="74"/>
      <c r="DKE28" s="74"/>
      <c r="DKF28" s="85"/>
      <c r="DKG28" s="74"/>
      <c r="DKH28" s="74"/>
      <c r="DKI28" s="85"/>
      <c r="DKJ28" s="74"/>
      <c r="DKK28" s="74"/>
      <c r="DKL28" s="85"/>
      <c r="DKM28" s="80"/>
      <c r="DKN28" s="80"/>
      <c r="DKO28" s="85"/>
      <c r="DKP28" s="77"/>
      <c r="DKQ28" s="74"/>
      <c r="DKR28" s="74"/>
      <c r="DKS28" s="85"/>
      <c r="DKT28" s="74"/>
      <c r="DKU28" s="74"/>
      <c r="DKV28" s="85"/>
      <c r="DKW28" s="74"/>
      <c r="DKX28" s="74"/>
      <c r="DKY28" s="85"/>
      <c r="DKZ28" s="74"/>
      <c r="DLA28" s="74"/>
      <c r="DLB28" s="85"/>
      <c r="DLC28" s="80"/>
      <c r="DLD28" s="80"/>
      <c r="DLE28" s="85"/>
      <c r="DLF28" s="77"/>
      <c r="DLG28" s="74"/>
      <c r="DLH28" s="74"/>
      <c r="DLI28" s="85"/>
      <c r="DLJ28" s="74"/>
      <c r="DLK28" s="74"/>
      <c r="DLL28" s="85"/>
      <c r="DLM28" s="74"/>
      <c r="DLN28" s="74"/>
      <c r="DLO28" s="85"/>
      <c r="DLP28" s="74"/>
      <c r="DLQ28" s="74"/>
      <c r="DLR28" s="85"/>
      <c r="DLS28" s="80"/>
      <c r="DLT28" s="80"/>
      <c r="DLU28" s="85"/>
      <c r="DLV28" s="77"/>
      <c r="DLW28" s="74"/>
      <c r="DLX28" s="74"/>
      <c r="DLY28" s="85"/>
      <c r="DLZ28" s="74"/>
      <c r="DMA28" s="74"/>
      <c r="DMB28" s="85"/>
      <c r="DMC28" s="74"/>
      <c r="DMD28" s="74"/>
      <c r="DME28" s="85"/>
      <c r="DMF28" s="74"/>
      <c r="DMG28" s="74"/>
      <c r="DMH28" s="85"/>
      <c r="DMI28" s="80"/>
      <c r="DMJ28" s="80"/>
      <c r="DMK28" s="85"/>
      <c r="DML28" s="77"/>
      <c r="DMM28" s="74"/>
      <c r="DMN28" s="74"/>
      <c r="DMO28" s="85"/>
      <c r="DMP28" s="74"/>
      <c r="DMQ28" s="74"/>
      <c r="DMR28" s="85"/>
      <c r="DMS28" s="74"/>
      <c r="DMT28" s="74"/>
      <c r="DMU28" s="85"/>
      <c r="DMV28" s="74"/>
      <c r="DMW28" s="74"/>
      <c r="DMX28" s="85"/>
      <c r="DMY28" s="80"/>
      <c r="DMZ28" s="80"/>
      <c r="DNA28" s="85"/>
      <c r="DNB28" s="77"/>
      <c r="DNC28" s="74"/>
      <c r="DND28" s="74"/>
      <c r="DNE28" s="85"/>
      <c r="DNF28" s="74"/>
      <c r="DNG28" s="74"/>
      <c r="DNH28" s="85"/>
      <c r="DNI28" s="74"/>
      <c r="DNJ28" s="74"/>
      <c r="DNK28" s="85"/>
      <c r="DNL28" s="74"/>
      <c r="DNM28" s="74"/>
      <c r="DNN28" s="85"/>
      <c r="DNO28" s="80"/>
      <c r="DNP28" s="80"/>
      <c r="DNQ28" s="85"/>
      <c r="DNR28" s="77"/>
      <c r="DNS28" s="74"/>
      <c r="DNT28" s="74"/>
      <c r="DNU28" s="85"/>
      <c r="DNV28" s="74"/>
      <c r="DNW28" s="74"/>
      <c r="DNX28" s="85"/>
      <c r="DNY28" s="74"/>
      <c r="DNZ28" s="74"/>
      <c r="DOA28" s="85"/>
      <c r="DOB28" s="74"/>
      <c r="DOC28" s="74"/>
      <c r="DOD28" s="85"/>
      <c r="DOE28" s="80"/>
      <c r="DOF28" s="80"/>
      <c r="DOG28" s="85"/>
      <c r="DOH28" s="77"/>
      <c r="DOI28" s="74"/>
      <c r="DOJ28" s="74"/>
      <c r="DOK28" s="85"/>
      <c r="DOL28" s="74"/>
      <c r="DOM28" s="74"/>
      <c r="DON28" s="85"/>
      <c r="DOO28" s="74"/>
      <c r="DOP28" s="74"/>
      <c r="DOQ28" s="85"/>
      <c r="DOR28" s="74"/>
      <c r="DOS28" s="74"/>
      <c r="DOT28" s="85"/>
      <c r="DOU28" s="80"/>
      <c r="DOV28" s="80"/>
      <c r="DOW28" s="85"/>
      <c r="DOX28" s="77"/>
      <c r="DOY28" s="74"/>
      <c r="DOZ28" s="74"/>
      <c r="DPA28" s="85"/>
      <c r="DPB28" s="74"/>
      <c r="DPC28" s="74"/>
      <c r="DPD28" s="85"/>
      <c r="DPE28" s="74"/>
      <c r="DPF28" s="74"/>
      <c r="DPG28" s="85"/>
      <c r="DPH28" s="74"/>
      <c r="DPI28" s="74"/>
      <c r="DPJ28" s="85"/>
      <c r="DPK28" s="80"/>
      <c r="DPL28" s="80"/>
      <c r="DPM28" s="85"/>
      <c r="DPN28" s="77"/>
      <c r="DPO28" s="74"/>
      <c r="DPP28" s="74"/>
      <c r="DPQ28" s="85"/>
      <c r="DPR28" s="74"/>
      <c r="DPS28" s="74"/>
      <c r="DPT28" s="85"/>
      <c r="DPU28" s="74"/>
      <c r="DPV28" s="74"/>
      <c r="DPW28" s="85"/>
      <c r="DPX28" s="74"/>
      <c r="DPY28" s="74"/>
      <c r="DPZ28" s="85"/>
      <c r="DQA28" s="80"/>
      <c r="DQB28" s="80"/>
      <c r="DQC28" s="85"/>
      <c r="DQD28" s="77"/>
      <c r="DQE28" s="74"/>
      <c r="DQF28" s="74"/>
      <c r="DQG28" s="85"/>
      <c r="DQH28" s="74"/>
      <c r="DQI28" s="74"/>
      <c r="DQJ28" s="85"/>
      <c r="DQK28" s="74"/>
      <c r="DQL28" s="74"/>
      <c r="DQM28" s="85"/>
      <c r="DQN28" s="74"/>
      <c r="DQO28" s="74"/>
      <c r="DQP28" s="85"/>
      <c r="DQQ28" s="80"/>
      <c r="DQR28" s="80"/>
      <c r="DQS28" s="85"/>
      <c r="DQT28" s="77"/>
      <c r="DQU28" s="74"/>
      <c r="DQV28" s="74"/>
      <c r="DQW28" s="85"/>
      <c r="DQX28" s="74"/>
      <c r="DQY28" s="74"/>
      <c r="DQZ28" s="85"/>
      <c r="DRA28" s="74"/>
      <c r="DRB28" s="74"/>
      <c r="DRC28" s="85"/>
      <c r="DRD28" s="74"/>
      <c r="DRE28" s="74"/>
      <c r="DRF28" s="85"/>
      <c r="DRG28" s="80"/>
      <c r="DRH28" s="80"/>
      <c r="DRI28" s="85"/>
      <c r="DRJ28" s="77"/>
      <c r="DRK28" s="74"/>
      <c r="DRL28" s="74"/>
      <c r="DRM28" s="85"/>
      <c r="DRN28" s="74"/>
      <c r="DRO28" s="74"/>
      <c r="DRP28" s="85"/>
      <c r="DRQ28" s="74"/>
      <c r="DRR28" s="74"/>
      <c r="DRS28" s="85"/>
      <c r="DRT28" s="74"/>
      <c r="DRU28" s="74"/>
      <c r="DRV28" s="85"/>
      <c r="DRW28" s="80"/>
      <c r="DRX28" s="80"/>
      <c r="DRY28" s="85"/>
      <c r="DRZ28" s="77"/>
      <c r="DSA28" s="74"/>
      <c r="DSB28" s="74"/>
      <c r="DSC28" s="85"/>
      <c r="DSD28" s="74"/>
      <c r="DSE28" s="74"/>
      <c r="DSF28" s="85"/>
      <c r="DSG28" s="74"/>
      <c r="DSH28" s="74"/>
      <c r="DSI28" s="85"/>
      <c r="DSJ28" s="74"/>
      <c r="DSK28" s="74"/>
      <c r="DSL28" s="85"/>
      <c r="DSM28" s="80"/>
      <c r="DSN28" s="80"/>
      <c r="DSO28" s="85"/>
      <c r="DSP28" s="77"/>
      <c r="DSQ28" s="74"/>
      <c r="DSR28" s="74"/>
      <c r="DSS28" s="85"/>
      <c r="DST28" s="74"/>
      <c r="DSU28" s="74"/>
      <c r="DSV28" s="85"/>
      <c r="DSW28" s="74"/>
      <c r="DSX28" s="74"/>
      <c r="DSY28" s="85"/>
      <c r="DSZ28" s="74"/>
      <c r="DTA28" s="74"/>
      <c r="DTB28" s="85"/>
      <c r="DTC28" s="80"/>
      <c r="DTD28" s="80"/>
      <c r="DTE28" s="85"/>
      <c r="DTF28" s="77"/>
      <c r="DTG28" s="74"/>
      <c r="DTH28" s="74"/>
      <c r="DTI28" s="85"/>
      <c r="DTJ28" s="74"/>
      <c r="DTK28" s="74"/>
      <c r="DTL28" s="85"/>
      <c r="DTM28" s="74"/>
      <c r="DTN28" s="74"/>
      <c r="DTO28" s="85"/>
      <c r="DTP28" s="74"/>
      <c r="DTQ28" s="74"/>
      <c r="DTR28" s="85"/>
      <c r="DTS28" s="80"/>
      <c r="DTT28" s="80"/>
      <c r="DTU28" s="85"/>
      <c r="DTV28" s="77"/>
      <c r="DTW28" s="74"/>
      <c r="DTX28" s="74"/>
      <c r="DTY28" s="85"/>
      <c r="DTZ28" s="74"/>
      <c r="DUA28" s="74"/>
      <c r="DUB28" s="85"/>
      <c r="DUC28" s="74"/>
      <c r="DUD28" s="74"/>
      <c r="DUE28" s="85"/>
      <c r="DUF28" s="74"/>
      <c r="DUG28" s="74"/>
      <c r="DUH28" s="85"/>
      <c r="DUI28" s="80"/>
      <c r="DUJ28" s="80"/>
      <c r="DUK28" s="85"/>
      <c r="DUL28" s="77"/>
      <c r="DUM28" s="74"/>
      <c r="DUN28" s="74"/>
      <c r="DUO28" s="85"/>
      <c r="DUP28" s="74"/>
      <c r="DUQ28" s="74"/>
      <c r="DUR28" s="85"/>
      <c r="DUS28" s="74"/>
      <c r="DUT28" s="74"/>
      <c r="DUU28" s="85"/>
      <c r="DUV28" s="74"/>
      <c r="DUW28" s="74"/>
      <c r="DUX28" s="85"/>
      <c r="DUY28" s="80"/>
      <c r="DUZ28" s="80"/>
      <c r="DVA28" s="85"/>
      <c r="DVB28" s="77"/>
      <c r="DVC28" s="74"/>
      <c r="DVD28" s="74"/>
      <c r="DVE28" s="85"/>
      <c r="DVF28" s="74"/>
      <c r="DVG28" s="74"/>
      <c r="DVH28" s="85"/>
      <c r="DVI28" s="74"/>
      <c r="DVJ28" s="74"/>
      <c r="DVK28" s="85"/>
      <c r="DVL28" s="74"/>
      <c r="DVM28" s="74"/>
      <c r="DVN28" s="85"/>
      <c r="DVO28" s="80"/>
      <c r="DVP28" s="80"/>
      <c r="DVQ28" s="85"/>
      <c r="DVR28" s="77"/>
      <c r="DVS28" s="74"/>
      <c r="DVT28" s="74"/>
      <c r="DVU28" s="85"/>
      <c r="DVV28" s="74"/>
      <c r="DVW28" s="74"/>
      <c r="DVX28" s="85"/>
      <c r="DVY28" s="74"/>
      <c r="DVZ28" s="74"/>
      <c r="DWA28" s="85"/>
      <c r="DWB28" s="74"/>
      <c r="DWC28" s="74"/>
      <c r="DWD28" s="85"/>
      <c r="DWE28" s="80"/>
      <c r="DWF28" s="80"/>
      <c r="DWG28" s="85"/>
      <c r="DWH28" s="77"/>
      <c r="DWI28" s="74"/>
      <c r="DWJ28" s="74"/>
      <c r="DWK28" s="85"/>
      <c r="DWL28" s="74"/>
      <c r="DWM28" s="74"/>
      <c r="DWN28" s="85"/>
      <c r="DWO28" s="74"/>
      <c r="DWP28" s="74"/>
      <c r="DWQ28" s="85"/>
      <c r="DWR28" s="74"/>
      <c r="DWS28" s="74"/>
      <c r="DWT28" s="85"/>
      <c r="DWU28" s="80"/>
      <c r="DWV28" s="80"/>
      <c r="DWW28" s="85"/>
      <c r="DWX28" s="77"/>
      <c r="DWY28" s="74"/>
      <c r="DWZ28" s="74"/>
      <c r="DXA28" s="85"/>
      <c r="DXB28" s="74"/>
      <c r="DXC28" s="74"/>
      <c r="DXD28" s="85"/>
      <c r="DXE28" s="74"/>
      <c r="DXF28" s="74"/>
      <c r="DXG28" s="85"/>
      <c r="DXH28" s="74"/>
      <c r="DXI28" s="74"/>
      <c r="DXJ28" s="85"/>
      <c r="DXK28" s="80"/>
      <c r="DXL28" s="80"/>
      <c r="DXM28" s="85"/>
      <c r="DXN28" s="77"/>
      <c r="DXO28" s="74"/>
      <c r="DXP28" s="74"/>
      <c r="DXQ28" s="85"/>
      <c r="DXR28" s="74"/>
      <c r="DXS28" s="74"/>
      <c r="DXT28" s="85"/>
      <c r="DXU28" s="74"/>
      <c r="DXV28" s="74"/>
      <c r="DXW28" s="85"/>
      <c r="DXX28" s="74"/>
      <c r="DXY28" s="74"/>
      <c r="DXZ28" s="85"/>
      <c r="DYA28" s="80"/>
      <c r="DYB28" s="80"/>
      <c r="DYC28" s="85"/>
      <c r="DYD28" s="77"/>
      <c r="DYE28" s="74"/>
      <c r="DYF28" s="74"/>
      <c r="DYG28" s="85"/>
      <c r="DYH28" s="74"/>
      <c r="DYI28" s="74"/>
      <c r="DYJ28" s="85"/>
      <c r="DYK28" s="74"/>
      <c r="DYL28" s="74"/>
      <c r="DYM28" s="85"/>
      <c r="DYN28" s="74"/>
      <c r="DYO28" s="74"/>
      <c r="DYP28" s="85"/>
      <c r="DYQ28" s="80"/>
      <c r="DYR28" s="80"/>
      <c r="DYS28" s="85"/>
      <c r="DYT28" s="77"/>
      <c r="DYU28" s="74"/>
      <c r="DYV28" s="74"/>
      <c r="DYW28" s="85"/>
      <c r="DYX28" s="74"/>
      <c r="DYY28" s="74"/>
      <c r="DYZ28" s="85"/>
      <c r="DZA28" s="74"/>
      <c r="DZB28" s="74"/>
      <c r="DZC28" s="85"/>
      <c r="DZD28" s="74"/>
      <c r="DZE28" s="74"/>
      <c r="DZF28" s="85"/>
      <c r="DZG28" s="80"/>
      <c r="DZH28" s="80"/>
      <c r="DZI28" s="85"/>
      <c r="DZJ28" s="77"/>
      <c r="DZK28" s="74"/>
      <c r="DZL28" s="74"/>
      <c r="DZM28" s="85"/>
      <c r="DZN28" s="74"/>
      <c r="DZO28" s="74"/>
      <c r="DZP28" s="85"/>
      <c r="DZQ28" s="74"/>
      <c r="DZR28" s="74"/>
      <c r="DZS28" s="85"/>
      <c r="DZT28" s="74"/>
      <c r="DZU28" s="74"/>
      <c r="DZV28" s="85"/>
      <c r="DZW28" s="80"/>
      <c r="DZX28" s="80"/>
      <c r="DZY28" s="85"/>
      <c r="DZZ28" s="77"/>
      <c r="EAA28" s="74"/>
      <c r="EAB28" s="74"/>
      <c r="EAC28" s="85"/>
      <c r="EAD28" s="74"/>
      <c r="EAE28" s="74"/>
      <c r="EAF28" s="85"/>
      <c r="EAG28" s="74"/>
      <c r="EAH28" s="74"/>
      <c r="EAI28" s="85"/>
      <c r="EAJ28" s="74"/>
      <c r="EAK28" s="74"/>
      <c r="EAL28" s="85"/>
      <c r="EAM28" s="80"/>
      <c r="EAN28" s="80"/>
      <c r="EAO28" s="85"/>
      <c r="EAP28" s="77"/>
      <c r="EAQ28" s="74"/>
      <c r="EAR28" s="74"/>
      <c r="EAS28" s="85"/>
      <c r="EAT28" s="74"/>
      <c r="EAU28" s="74"/>
      <c r="EAV28" s="85"/>
      <c r="EAW28" s="74"/>
      <c r="EAX28" s="74"/>
      <c r="EAY28" s="85"/>
      <c r="EAZ28" s="74"/>
      <c r="EBA28" s="74"/>
      <c r="EBB28" s="85"/>
      <c r="EBC28" s="80"/>
      <c r="EBD28" s="80"/>
      <c r="EBE28" s="85"/>
      <c r="EBF28" s="77"/>
      <c r="EBG28" s="74"/>
      <c r="EBH28" s="74"/>
      <c r="EBI28" s="85"/>
      <c r="EBJ28" s="74"/>
      <c r="EBK28" s="74"/>
      <c r="EBL28" s="85"/>
      <c r="EBM28" s="74"/>
      <c r="EBN28" s="74"/>
      <c r="EBO28" s="85"/>
      <c r="EBP28" s="74"/>
      <c r="EBQ28" s="74"/>
      <c r="EBR28" s="85"/>
      <c r="EBS28" s="80"/>
      <c r="EBT28" s="80"/>
      <c r="EBU28" s="85"/>
      <c r="EBV28" s="77"/>
      <c r="EBW28" s="74"/>
      <c r="EBX28" s="74"/>
      <c r="EBY28" s="85"/>
      <c r="EBZ28" s="74"/>
      <c r="ECA28" s="74"/>
      <c r="ECB28" s="85"/>
      <c r="ECC28" s="74"/>
      <c r="ECD28" s="74"/>
      <c r="ECE28" s="85"/>
      <c r="ECF28" s="74"/>
      <c r="ECG28" s="74"/>
      <c r="ECH28" s="85"/>
      <c r="ECI28" s="80"/>
      <c r="ECJ28" s="80"/>
      <c r="ECK28" s="85"/>
      <c r="ECL28" s="77"/>
      <c r="ECM28" s="74"/>
      <c r="ECN28" s="74"/>
      <c r="ECO28" s="85"/>
      <c r="ECP28" s="74"/>
      <c r="ECQ28" s="74"/>
      <c r="ECR28" s="85"/>
      <c r="ECS28" s="74"/>
      <c r="ECT28" s="74"/>
      <c r="ECU28" s="85"/>
      <c r="ECV28" s="74"/>
      <c r="ECW28" s="74"/>
      <c r="ECX28" s="85"/>
      <c r="ECY28" s="80"/>
      <c r="ECZ28" s="80"/>
      <c r="EDA28" s="85"/>
      <c r="EDB28" s="77"/>
      <c r="EDC28" s="74"/>
      <c r="EDD28" s="74"/>
      <c r="EDE28" s="85"/>
      <c r="EDF28" s="74"/>
      <c r="EDG28" s="74"/>
      <c r="EDH28" s="85"/>
      <c r="EDI28" s="74"/>
      <c r="EDJ28" s="74"/>
      <c r="EDK28" s="85"/>
      <c r="EDL28" s="74"/>
      <c r="EDM28" s="74"/>
      <c r="EDN28" s="85"/>
      <c r="EDO28" s="80"/>
      <c r="EDP28" s="80"/>
      <c r="EDQ28" s="85"/>
      <c r="EDR28" s="77"/>
      <c r="EDS28" s="74"/>
      <c r="EDT28" s="74"/>
      <c r="EDU28" s="85"/>
      <c r="EDV28" s="74"/>
      <c r="EDW28" s="74"/>
      <c r="EDX28" s="85"/>
      <c r="EDY28" s="74"/>
      <c r="EDZ28" s="74"/>
      <c r="EEA28" s="85"/>
      <c r="EEB28" s="74"/>
      <c r="EEC28" s="74"/>
      <c r="EED28" s="85"/>
      <c r="EEE28" s="80"/>
      <c r="EEF28" s="80"/>
      <c r="EEG28" s="85"/>
      <c r="EEH28" s="77"/>
      <c r="EEI28" s="74"/>
      <c r="EEJ28" s="74"/>
      <c r="EEK28" s="85"/>
      <c r="EEL28" s="74"/>
      <c r="EEM28" s="74"/>
      <c r="EEN28" s="85"/>
      <c r="EEO28" s="74"/>
      <c r="EEP28" s="74"/>
      <c r="EEQ28" s="85"/>
      <c r="EER28" s="74"/>
      <c r="EES28" s="74"/>
      <c r="EET28" s="85"/>
      <c r="EEU28" s="80"/>
      <c r="EEV28" s="80"/>
      <c r="EEW28" s="85"/>
      <c r="EEX28" s="77"/>
      <c r="EEY28" s="74"/>
      <c r="EEZ28" s="74"/>
      <c r="EFA28" s="85"/>
      <c r="EFB28" s="74"/>
      <c r="EFC28" s="74"/>
      <c r="EFD28" s="85"/>
      <c r="EFE28" s="74"/>
      <c r="EFF28" s="74"/>
      <c r="EFG28" s="85"/>
      <c r="EFH28" s="74"/>
      <c r="EFI28" s="74"/>
      <c r="EFJ28" s="85"/>
      <c r="EFK28" s="80"/>
      <c r="EFL28" s="80"/>
      <c r="EFM28" s="85"/>
      <c r="EFN28" s="77"/>
      <c r="EFO28" s="74"/>
      <c r="EFP28" s="74"/>
      <c r="EFQ28" s="85"/>
      <c r="EFR28" s="74"/>
      <c r="EFS28" s="74"/>
      <c r="EFT28" s="85"/>
      <c r="EFU28" s="74"/>
      <c r="EFV28" s="74"/>
      <c r="EFW28" s="85"/>
      <c r="EFX28" s="74"/>
      <c r="EFY28" s="74"/>
      <c r="EFZ28" s="85"/>
      <c r="EGA28" s="80"/>
      <c r="EGB28" s="80"/>
      <c r="EGC28" s="85"/>
      <c r="EGD28" s="77"/>
      <c r="EGE28" s="74"/>
      <c r="EGF28" s="74"/>
      <c r="EGG28" s="85"/>
      <c r="EGH28" s="74"/>
      <c r="EGI28" s="74"/>
      <c r="EGJ28" s="85"/>
      <c r="EGK28" s="74"/>
      <c r="EGL28" s="74"/>
      <c r="EGM28" s="85"/>
      <c r="EGN28" s="74"/>
      <c r="EGO28" s="74"/>
      <c r="EGP28" s="85"/>
      <c r="EGQ28" s="80"/>
      <c r="EGR28" s="80"/>
      <c r="EGS28" s="85"/>
      <c r="EGT28" s="77"/>
      <c r="EGU28" s="74"/>
      <c r="EGV28" s="74"/>
      <c r="EGW28" s="85"/>
      <c r="EGX28" s="74"/>
      <c r="EGY28" s="74"/>
      <c r="EGZ28" s="85"/>
      <c r="EHA28" s="74"/>
      <c r="EHB28" s="74"/>
      <c r="EHC28" s="85"/>
      <c r="EHD28" s="74"/>
      <c r="EHE28" s="74"/>
      <c r="EHF28" s="85"/>
      <c r="EHG28" s="80"/>
      <c r="EHH28" s="80"/>
      <c r="EHI28" s="85"/>
      <c r="EHJ28" s="77"/>
      <c r="EHK28" s="74"/>
      <c r="EHL28" s="74"/>
      <c r="EHM28" s="85"/>
      <c r="EHN28" s="74"/>
      <c r="EHO28" s="74"/>
      <c r="EHP28" s="85"/>
      <c r="EHQ28" s="74"/>
      <c r="EHR28" s="74"/>
      <c r="EHS28" s="85"/>
      <c r="EHT28" s="74"/>
      <c r="EHU28" s="74"/>
      <c r="EHV28" s="85"/>
      <c r="EHW28" s="80"/>
      <c r="EHX28" s="80"/>
      <c r="EHY28" s="85"/>
      <c r="EHZ28" s="77"/>
      <c r="EIA28" s="74"/>
      <c r="EIB28" s="74"/>
      <c r="EIC28" s="85"/>
      <c r="EID28" s="74"/>
      <c r="EIE28" s="74"/>
      <c r="EIF28" s="85"/>
      <c r="EIG28" s="74"/>
      <c r="EIH28" s="74"/>
      <c r="EII28" s="85"/>
      <c r="EIJ28" s="74"/>
      <c r="EIK28" s="74"/>
      <c r="EIL28" s="85"/>
      <c r="EIM28" s="80"/>
      <c r="EIN28" s="80"/>
      <c r="EIO28" s="85"/>
      <c r="EIP28" s="77"/>
      <c r="EIQ28" s="74"/>
      <c r="EIR28" s="74"/>
      <c r="EIS28" s="85"/>
      <c r="EIT28" s="74"/>
      <c r="EIU28" s="74"/>
      <c r="EIV28" s="85"/>
      <c r="EIW28" s="74"/>
      <c r="EIX28" s="74"/>
      <c r="EIY28" s="85"/>
      <c r="EIZ28" s="74"/>
      <c r="EJA28" s="74"/>
      <c r="EJB28" s="85"/>
      <c r="EJC28" s="80"/>
      <c r="EJD28" s="80"/>
      <c r="EJE28" s="85"/>
      <c r="EJF28" s="77"/>
      <c r="EJG28" s="74"/>
      <c r="EJH28" s="74"/>
      <c r="EJI28" s="85"/>
      <c r="EJJ28" s="74"/>
      <c r="EJK28" s="74"/>
      <c r="EJL28" s="85"/>
      <c r="EJM28" s="74"/>
      <c r="EJN28" s="74"/>
      <c r="EJO28" s="85"/>
      <c r="EJP28" s="74"/>
      <c r="EJQ28" s="74"/>
      <c r="EJR28" s="85"/>
      <c r="EJS28" s="80"/>
      <c r="EJT28" s="80"/>
      <c r="EJU28" s="85"/>
      <c r="EJV28" s="77"/>
      <c r="EJW28" s="74"/>
      <c r="EJX28" s="74"/>
      <c r="EJY28" s="85"/>
      <c r="EJZ28" s="74"/>
      <c r="EKA28" s="74"/>
      <c r="EKB28" s="85"/>
      <c r="EKC28" s="74"/>
      <c r="EKD28" s="74"/>
      <c r="EKE28" s="85"/>
      <c r="EKF28" s="74"/>
      <c r="EKG28" s="74"/>
      <c r="EKH28" s="85"/>
      <c r="EKI28" s="80"/>
      <c r="EKJ28" s="80"/>
      <c r="EKK28" s="85"/>
      <c r="EKL28" s="77"/>
      <c r="EKM28" s="74"/>
      <c r="EKN28" s="74"/>
      <c r="EKO28" s="85"/>
      <c r="EKP28" s="74"/>
      <c r="EKQ28" s="74"/>
      <c r="EKR28" s="85"/>
      <c r="EKS28" s="74"/>
      <c r="EKT28" s="74"/>
      <c r="EKU28" s="85"/>
      <c r="EKV28" s="74"/>
      <c r="EKW28" s="74"/>
      <c r="EKX28" s="85"/>
      <c r="EKY28" s="80"/>
      <c r="EKZ28" s="80"/>
      <c r="ELA28" s="85"/>
      <c r="ELB28" s="77"/>
      <c r="ELC28" s="74"/>
      <c r="ELD28" s="74"/>
      <c r="ELE28" s="85"/>
      <c r="ELF28" s="74"/>
      <c r="ELG28" s="74"/>
      <c r="ELH28" s="85"/>
      <c r="ELI28" s="74"/>
      <c r="ELJ28" s="74"/>
      <c r="ELK28" s="85"/>
      <c r="ELL28" s="74"/>
      <c r="ELM28" s="74"/>
      <c r="ELN28" s="85"/>
      <c r="ELO28" s="80"/>
      <c r="ELP28" s="80"/>
      <c r="ELQ28" s="85"/>
      <c r="ELR28" s="77"/>
      <c r="ELS28" s="74"/>
      <c r="ELT28" s="74"/>
      <c r="ELU28" s="85"/>
      <c r="ELV28" s="74"/>
      <c r="ELW28" s="74"/>
      <c r="ELX28" s="85"/>
      <c r="ELY28" s="74"/>
      <c r="ELZ28" s="74"/>
      <c r="EMA28" s="85"/>
      <c r="EMB28" s="74"/>
      <c r="EMC28" s="74"/>
      <c r="EMD28" s="85"/>
      <c r="EME28" s="80"/>
      <c r="EMF28" s="80"/>
      <c r="EMG28" s="85"/>
      <c r="EMH28" s="77"/>
      <c r="EMI28" s="74"/>
      <c r="EMJ28" s="74"/>
      <c r="EMK28" s="85"/>
      <c r="EML28" s="74"/>
      <c r="EMM28" s="74"/>
      <c r="EMN28" s="85"/>
      <c r="EMO28" s="74"/>
      <c r="EMP28" s="74"/>
      <c r="EMQ28" s="85"/>
      <c r="EMR28" s="74"/>
      <c r="EMS28" s="74"/>
      <c r="EMT28" s="85"/>
      <c r="EMU28" s="80"/>
      <c r="EMV28" s="80"/>
      <c r="EMW28" s="85"/>
      <c r="EMX28" s="77"/>
      <c r="EMY28" s="74"/>
      <c r="EMZ28" s="74"/>
      <c r="ENA28" s="85"/>
      <c r="ENB28" s="74"/>
      <c r="ENC28" s="74"/>
      <c r="END28" s="85"/>
      <c r="ENE28" s="74"/>
      <c r="ENF28" s="74"/>
      <c r="ENG28" s="85"/>
      <c r="ENH28" s="74"/>
      <c r="ENI28" s="74"/>
      <c r="ENJ28" s="85"/>
      <c r="ENK28" s="80"/>
      <c r="ENL28" s="80"/>
      <c r="ENM28" s="85"/>
      <c r="ENN28" s="77"/>
      <c r="ENO28" s="74"/>
      <c r="ENP28" s="74"/>
      <c r="ENQ28" s="85"/>
      <c r="ENR28" s="74"/>
      <c r="ENS28" s="74"/>
      <c r="ENT28" s="85"/>
      <c r="ENU28" s="74"/>
      <c r="ENV28" s="74"/>
      <c r="ENW28" s="85"/>
      <c r="ENX28" s="74"/>
      <c r="ENY28" s="74"/>
      <c r="ENZ28" s="85"/>
      <c r="EOA28" s="80"/>
      <c r="EOB28" s="80"/>
      <c r="EOC28" s="85"/>
      <c r="EOD28" s="77"/>
      <c r="EOE28" s="74"/>
      <c r="EOF28" s="74"/>
      <c r="EOG28" s="85"/>
      <c r="EOH28" s="74"/>
      <c r="EOI28" s="74"/>
      <c r="EOJ28" s="85"/>
      <c r="EOK28" s="74"/>
      <c r="EOL28" s="74"/>
      <c r="EOM28" s="85"/>
      <c r="EON28" s="74"/>
      <c r="EOO28" s="74"/>
      <c r="EOP28" s="85"/>
      <c r="EOQ28" s="80"/>
      <c r="EOR28" s="80"/>
      <c r="EOS28" s="85"/>
      <c r="EOT28" s="77"/>
      <c r="EOU28" s="74"/>
      <c r="EOV28" s="74"/>
      <c r="EOW28" s="85"/>
      <c r="EOX28" s="74"/>
      <c r="EOY28" s="74"/>
      <c r="EOZ28" s="85"/>
      <c r="EPA28" s="74"/>
      <c r="EPB28" s="74"/>
      <c r="EPC28" s="85"/>
      <c r="EPD28" s="74"/>
      <c r="EPE28" s="74"/>
      <c r="EPF28" s="85"/>
      <c r="EPG28" s="80"/>
      <c r="EPH28" s="80"/>
      <c r="EPI28" s="85"/>
      <c r="EPJ28" s="77"/>
      <c r="EPK28" s="74"/>
      <c r="EPL28" s="74"/>
      <c r="EPM28" s="85"/>
      <c r="EPN28" s="74"/>
      <c r="EPO28" s="74"/>
      <c r="EPP28" s="85"/>
      <c r="EPQ28" s="74"/>
      <c r="EPR28" s="74"/>
      <c r="EPS28" s="85"/>
      <c r="EPT28" s="74"/>
      <c r="EPU28" s="74"/>
      <c r="EPV28" s="85"/>
      <c r="EPW28" s="80"/>
      <c r="EPX28" s="80"/>
      <c r="EPY28" s="85"/>
      <c r="EPZ28" s="77"/>
      <c r="EQA28" s="74"/>
      <c r="EQB28" s="74"/>
      <c r="EQC28" s="85"/>
      <c r="EQD28" s="74"/>
      <c r="EQE28" s="74"/>
      <c r="EQF28" s="85"/>
      <c r="EQG28" s="74"/>
      <c r="EQH28" s="74"/>
      <c r="EQI28" s="85"/>
      <c r="EQJ28" s="74"/>
      <c r="EQK28" s="74"/>
      <c r="EQL28" s="85"/>
      <c r="EQM28" s="80"/>
      <c r="EQN28" s="80"/>
      <c r="EQO28" s="85"/>
      <c r="EQP28" s="77"/>
      <c r="EQQ28" s="74"/>
      <c r="EQR28" s="74"/>
      <c r="EQS28" s="85"/>
      <c r="EQT28" s="74"/>
      <c r="EQU28" s="74"/>
      <c r="EQV28" s="85"/>
      <c r="EQW28" s="74"/>
      <c r="EQX28" s="74"/>
      <c r="EQY28" s="85"/>
      <c r="EQZ28" s="74"/>
      <c r="ERA28" s="74"/>
      <c r="ERB28" s="85"/>
      <c r="ERC28" s="80"/>
      <c r="ERD28" s="80"/>
      <c r="ERE28" s="85"/>
      <c r="ERF28" s="77"/>
      <c r="ERG28" s="74"/>
      <c r="ERH28" s="74"/>
      <c r="ERI28" s="85"/>
      <c r="ERJ28" s="74"/>
      <c r="ERK28" s="74"/>
      <c r="ERL28" s="85"/>
      <c r="ERM28" s="74"/>
      <c r="ERN28" s="74"/>
      <c r="ERO28" s="85"/>
      <c r="ERP28" s="74"/>
      <c r="ERQ28" s="74"/>
      <c r="ERR28" s="85"/>
      <c r="ERS28" s="80"/>
      <c r="ERT28" s="80"/>
      <c r="ERU28" s="85"/>
      <c r="ERV28" s="77"/>
      <c r="ERW28" s="74"/>
      <c r="ERX28" s="74"/>
      <c r="ERY28" s="85"/>
      <c r="ERZ28" s="74"/>
      <c r="ESA28" s="74"/>
      <c r="ESB28" s="85"/>
      <c r="ESC28" s="74"/>
      <c r="ESD28" s="74"/>
      <c r="ESE28" s="85"/>
      <c r="ESF28" s="74"/>
      <c r="ESG28" s="74"/>
      <c r="ESH28" s="85"/>
      <c r="ESI28" s="80"/>
      <c r="ESJ28" s="80"/>
      <c r="ESK28" s="85"/>
      <c r="ESL28" s="77"/>
      <c r="ESM28" s="74"/>
      <c r="ESN28" s="74"/>
      <c r="ESO28" s="85"/>
      <c r="ESP28" s="74"/>
      <c r="ESQ28" s="74"/>
      <c r="ESR28" s="85"/>
      <c r="ESS28" s="74"/>
      <c r="EST28" s="74"/>
      <c r="ESU28" s="85"/>
      <c r="ESV28" s="74"/>
      <c r="ESW28" s="74"/>
      <c r="ESX28" s="85"/>
      <c r="ESY28" s="80"/>
      <c r="ESZ28" s="80"/>
      <c r="ETA28" s="85"/>
      <c r="ETB28" s="77"/>
      <c r="ETC28" s="74"/>
      <c r="ETD28" s="74"/>
      <c r="ETE28" s="85"/>
      <c r="ETF28" s="74"/>
      <c r="ETG28" s="74"/>
      <c r="ETH28" s="85"/>
      <c r="ETI28" s="74"/>
      <c r="ETJ28" s="74"/>
      <c r="ETK28" s="85"/>
      <c r="ETL28" s="74"/>
      <c r="ETM28" s="74"/>
      <c r="ETN28" s="85"/>
      <c r="ETO28" s="80"/>
      <c r="ETP28" s="80"/>
      <c r="ETQ28" s="85"/>
      <c r="ETR28" s="77"/>
      <c r="ETS28" s="74"/>
      <c r="ETT28" s="74"/>
      <c r="ETU28" s="85"/>
      <c r="ETV28" s="74"/>
      <c r="ETW28" s="74"/>
      <c r="ETX28" s="85"/>
      <c r="ETY28" s="74"/>
      <c r="ETZ28" s="74"/>
      <c r="EUA28" s="85"/>
      <c r="EUB28" s="74"/>
      <c r="EUC28" s="74"/>
      <c r="EUD28" s="85"/>
      <c r="EUE28" s="80"/>
      <c r="EUF28" s="80"/>
      <c r="EUG28" s="85"/>
      <c r="EUH28" s="77"/>
      <c r="EUI28" s="74"/>
      <c r="EUJ28" s="74"/>
      <c r="EUK28" s="85"/>
      <c r="EUL28" s="74"/>
      <c r="EUM28" s="74"/>
      <c r="EUN28" s="85"/>
      <c r="EUO28" s="74"/>
      <c r="EUP28" s="74"/>
      <c r="EUQ28" s="85"/>
      <c r="EUR28" s="74"/>
      <c r="EUS28" s="74"/>
      <c r="EUT28" s="85"/>
      <c r="EUU28" s="80"/>
      <c r="EUV28" s="80"/>
      <c r="EUW28" s="85"/>
      <c r="EUX28" s="77"/>
      <c r="EUY28" s="74"/>
      <c r="EUZ28" s="74"/>
      <c r="EVA28" s="85"/>
      <c r="EVB28" s="74"/>
      <c r="EVC28" s="74"/>
      <c r="EVD28" s="85"/>
      <c r="EVE28" s="74"/>
      <c r="EVF28" s="74"/>
      <c r="EVG28" s="85"/>
      <c r="EVH28" s="74"/>
      <c r="EVI28" s="74"/>
      <c r="EVJ28" s="85"/>
      <c r="EVK28" s="80"/>
      <c r="EVL28" s="80"/>
      <c r="EVM28" s="85"/>
      <c r="EVN28" s="77"/>
      <c r="EVO28" s="74"/>
      <c r="EVP28" s="74"/>
      <c r="EVQ28" s="85"/>
      <c r="EVR28" s="74"/>
      <c r="EVS28" s="74"/>
      <c r="EVT28" s="85"/>
      <c r="EVU28" s="74"/>
      <c r="EVV28" s="74"/>
      <c r="EVW28" s="85"/>
      <c r="EVX28" s="74"/>
      <c r="EVY28" s="74"/>
      <c r="EVZ28" s="85"/>
      <c r="EWA28" s="80"/>
      <c r="EWB28" s="80"/>
      <c r="EWC28" s="85"/>
      <c r="EWD28" s="77"/>
      <c r="EWE28" s="74"/>
      <c r="EWF28" s="74"/>
      <c r="EWG28" s="85"/>
      <c r="EWH28" s="74"/>
      <c r="EWI28" s="74"/>
      <c r="EWJ28" s="85"/>
      <c r="EWK28" s="74"/>
      <c r="EWL28" s="74"/>
      <c r="EWM28" s="85"/>
      <c r="EWN28" s="74"/>
      <c r="EWO28" s="74"/>
      <c r="EWP28" s="85"/>
      <c r="EWQ28" s="80"/>
      <c r="EWR28" s="80"/>
      <c r="EWS28" s="85"/>
      <c r="EWT28" s="77"/>
      <c r="EWU28" s="74"/>
      <c r="EWV28" s="74"/>
      <c r="EWW28" s="85"/>
      <c r="EWX28" s="74"/>
      <c r="EWY28" s="74"/>
      <c r="EWZ28" s="85"/>
      <c r="EXA28" s="74"/>
      <c r="EXB28" s="74"/>
      <c r="EXC28" s="85"/>
      <c r="EXD28" s="74"/>
      <c r="EXE28" s="74"/>
      <c r="EXF28" s="85"/>
      <c r="EXG28" s="80"/>
      <c r="EXH28" s="80"/>
      <c r="EXI28" s="85"/>
      <c r="EXJ28" s="77"/>
      <c r="EXK28" s="74"/>
      <c r="EXL28" s="74"/>
      <c r="EXM28" s="85"/>
      <c r="EXN28" s="74"/>
      <c r="EXO28" s="74"/>
      <c r="EXP28" s="85"/>
      <c r="EXQ28" s="74"/>
      <c r="EXR28" s="74"/>
      <c r="EXS28" s="85"/>
      <c r="EXT28" s="74"/>
      <c r="EXU28" s="74"/>
      <c r="EXV28" s="85"/>
      <c r="EXW28" s="80"/>
      <c r="EXX28" s="80"/>
      <c r="EXY28" s="85"/>
      <c r="EXZ28" s="77"/>
      <c r="EYA28" s="74"/>
      <c r="EYB28" s="74"/>
      <c r="EYC28" s="85"/>
      <c r="EYD28" s="74"/>
      <c r="EYE28" s="74"/>
      <c r="EYF28" s="85"/>
      <c r="EYG28" s="74"/>
      <c r="EYH28" s="74"/>
      <c r="EYI28" s="85"/>
      <c r="EYJ28" s="74"/>
      <c r="EYK28" s="74"/>
      <c r="EYL28" s="85"/>
      <c r="EYM28" s="80"/>
      <c r="EYN28" s="80"/>
      <c r="EYO28" s="85"/>
      <c r="EYP28" s="77"/>
      <c r="EYQ28" s="74"/>
      <c r="EYR28" s="74"/>
      <c r="EYS28" s="85"/>
      <c r="EYT28" s="74"/>
      <c r="EYU28" s="74"/>
      <c r="EYV28" s="85"/>
      <c r="EYW28" s="74"/>
      <c r="EYX28" s="74"/>
      <c r="EYY28" s="85"/>
      <c r="EYZ28" s="74"/>
      <c r="EZA28" s="74"/>
      <c r="EZB28" s="85"/>
      <c r="EZC28" s="80"/>
      <c r="EZD28" s="80"/>
      <c r="EZE28" s="85"/>
      <c r="EZF28" s="77"/>
      <c r="EZG28" s="74"/>
      <c r="EZH28" s="74"/>
      <c r="EZI28" s="85"/>
      <c r="EZJ28" s="74"/>
      <c r="EZK28" s="74"/>
      <c r="EZL28" s="85"/>
      <c r="EZM28" s="74"/>
      <c r="EZN28" s="74"/>
      <c r="EZO28" s="85"/>
      <c r="EZP28" s="74"/>
      <c r="EZQ28" s="74"/>
      <c r="EZR28" s="85"/>
      <c r="EZS28" s="80"/>
      <c r="EZT28" s="80"/>
      <c r="EZU28" s="85"/>
      <c r="EZV28" s="77"/>
      <c r="EZW28" s="74"/>
      <c r="EZX28" s="74"/>
      <c r="EZY28" s="85"/>
      <c r="EZZ28" s="74"/>
      <c r="FAA28" s="74"/>
      <c r="FAB28" s="85"/>
      <c r="FAC28" s="74"/>
      <c r="FAD28" s="74"/>
      <c r="FAE28" s="85"/>
      <c r="FAF28" s="74"/>
      <c r="FAG28" s="74"/>
      <c r="FAH28" s="85"/>
      <c r="FAI28" s="80"/>
      <c r="FAJ28" s="80"/>
      <c r="FAK28" s="85"/>
      <c r="FAL28" s="77"/>
      <c r="FAM28" s="74"/>
      <c r="FAN28" s="74"/>
      <c r="FAO28" s="85"/>
      <c r="FAP28" s="74"/>
      <c r="FAQ28" s="74"/>
      <c r="FAR28" s="85"/>
      <c r="FAS28" s="74"/>
      <c r="FAT28" s="74"/>
      <c r="FAU28" s="85"/>
      <c r="FAV28" s="74"/>
      <c r="FAW28" s="74"/>
      <c r="FAX28" s="85"/>
      <c r="FAY28" s="80"/>
      <c r="FAZ28" s="80"/>
      <c r="FBA28" s="85"/>
      <c r="FBB28" s="77"/>
      <c r="FBC28" s="74"/>
      <c r="FBD28" s="74"/>
      <c r="FBE28" s="85"/>
      <c r="FBF28" s="74"/>
      <c r="FBG28" s="74"/>
      <c r="FBH28" s="85"/>
      <c r="FBI28" s="74"/>
      <c r="FBJ28" s="74"/>
      <c r="FBK28" s="85"/>
      <c r="FBL28" s="74"/>
      <c r="FBM28" s="74"/>
      <c r="FBN28" s="85"/>
      <c r="FBO28" s="80"/>
      <c r="FBP28" s="80"/>
      <c r="FBQ28" s="85"/>
      <c r="FBR28" s="77"/>
      <c r="FBS28" s="74"/>
      <c r="FBT28" s="74"/>
      <c r="FBU28" s="85"/>
      <c r="FBV28" s="74"/>
      <c r="FBW28" s="74"/>
      <c r="FBX28" s="85"/>
      <c r="FBY28" s="74"/>
      <c r="FBZ28" s="74"/>
      <c r="FCA28" s="85"/>
      <c r="FCB28" s="74"/>
      <c r="FCC28" s="74"/>
      <c r="FCD28" s="85"/>
      <c r="FCE28" s="80"/>
      <c r="FCF28" s="80"/>
      <c r="FCG28" s="85"/>
      <c r="FCH28" s="77"/>
      <c r="FCI28" s="74"/>
      <c r="FCJ28" s="74"/>
      <c r="FCK28" s="85"/>
      <c r="FCL28" s="74"/>
      <c r="FCM28" s="74"/>
      <c r="FCN28" s="85"/>
      <c r="FCO28" s="74"/>
      <c r="FCP28" s="74"/>
      <c r="FCQ28" s="85"/>
      <c r="FCR28" s="74"/>
      <c r="FCS28" s="74"/>
      <c r="FCT28" s="85"/>
      <c r="FCU28" s="80"/>
      <c r="FCV28" s="80"/>
      <c r="FCW28" s="85"/>
      <c r="FCX28" s="77"/>
      <c r="FCY28" s="74"/>
      <c r="FCZ28" s="74"/>
      <c r="FDA28" s="85"/>
      <c r="FDB28" s="74"/>
      <c r="FDC28" s="74"/>
      <c r="FDD28" s="85"/>
      <c r="FDE28" s="74"/>
      <c r="FDF28" s="74"/>
      <c r="FDG28" s="85"/>
      <c r="FDH28" s="74"/>
      <c r="FDI28" s="74"/>
      <c r="FDJ28" s="85"/>
      <c r="FDK28" s="80"/>
      <c r="FDL28" s="80"/>
      <c r="FDM28" s="85"/>
      <c r="FDN28" s="77"/>
      <c r="FDO28" s="74"/>
      <c r="FDP28" s="74"/>
      <c r="FDQ28" s="85"/>
      <c r="FDR28" s="74"/>
      <c r="FDS28" s="74"/>
      <c r="FDT28" s="85"/>
      <c r="FDU28" s="74"/>
      <c r="FDV28" s="74"/>
      <c r="FDW28" s="85"/>
      <c r="FDX28" s="74"/>
      <c r="FDY28" s="74"/>
      <c r="FDZ28" s="85"/>
      <c r="FEA28" s="80"/>
      <c r="FEB28" s="80"/>
      <c r="FEC28" s="85"/>
      <c r="FED28" s="77"/>
      <c r="FEE28" s="74"/>
      <c r="FEF28" s="74"/>
      <c r="FEG28" s="85"/>
      <c r="FEH28" s="74"/>
      <c r="FEI28" s="74"/>
      <c r="FEJ28" s="85"/>
      <c r="FEK28" s="74"/>
      <c r="FEL28" s="74"/>
      <c r="FEM28" s="85"/>
      <c r="FEN28" s="74"/>
      <c r="FEO28" s="74"/>
      <c r="FEP28" s="85"/>
      <c r="FEQ28" s="80"/>
      <c r="FER28" s="80"/>
      <c r="FES28" s="85"/>
      <c r="FET28" s="77"/>
      <c r="FEU28" s="74"/>
      <c r="FEV28" s="74"/>
      <c r="FEW28" s="85"/>
      <c r="FEX28" s="74"/>
      <c r="FEY28" s="74"/>
      <c r="FEZ28" s="85"/>
      <c r="FFA28" s="74"/>
      <c r="FFB28" s="74"/>
      <c r="FFC28" s="85"/>
      <c r="FFD28" s="74"/>
      <c r="FFE28" s="74"/>
      <c r="FFF28" s="85"/>
      <c r="FFG28" s="80"/>
      <c r="FFH28" s="80"/>
      <c r="FFI28" s="85"/>
      <c r="FFJ28" s="77"/>
      <c r="FFK28" s="74"/>
      <c r="FFL28" s="74"/>
      <c r="FFM28" s="85"/>
      <c r="FFN28" s="74"/>
      <c r="FFO28" s="74"/>
      <c r="FFP28" s="85"/>
      <c r="FFQ28" s="74"/>
      <c r="FFR28" s="74"/>
      <c r="FFS28" s="85"/>
      <c r="FFT28" s="74"/>
      <c r="FFU28" s="74"/>
      <c r="FFV28" s="85"/>
      <c r="FFW28" s="80"/>
      <c r="FFX28" s="80"/>
      <c r="FFY28" s="85"/>
      <c r="FFZ28" s="77"/>
      <c r="FGA28" s="74"/>
      <c r="FGB28" s="74"/>
      <c r="FGC28" s="85"/>
      <c r="FGD28" s="74"/>
      <c r="FGE28" s="74"/>
      <c r="FGF28" s="85"/>
      <c r="FGG28" s="74"/>
      <c r="FGH28" s="74"/>
      <c r="FGI28" s="85"/>
      <c r="FGJ28" s="74"/>
      <c r="FGK28" s="74"/>
      <c r="FGL28" s="85"/>
      <c r="FGM28" s="80"/>
      <c r="FGN28" s="80"/>
      <c r="FGO28" s="85"/>
      <c r="FGP28" s="77"/>
      <c r="FGQ28" s="74"/>
      <c r="FGR28" s="74"/>
      <c r="FGS28" s="85"/>
      <c r="FGT28" s="74"/>
      <c r="FGU28" s="74"/>
      <c r="FGV28" s="85"/>
      <c r="FGW28" s="74"/>
      <c r="FGX28" s="74"/>
      <c r="FGY28" s="85"/>
      <c r="FGZ28" s="74"/>
      <c r="FHA28" s="74"/>
      <c r="FHB28" s="85"/>
      <c r="FHC28" s="80"/>
      <c r="FHD28" s="80"/>
      <c r="FHE28" s="85"/>
      <c r="FHF28" s="77"/>
      <c r="FHG28" s="74"/>
      <c r="FHH28" s="74"/>
      <c r="FHI28" s="85"/>
      <c r="FHJ28" s="74"/>
      <c r="FHK28" s="74"/>
      <c r="FHL28" s="85"/>
      <c r="FHM28" s="74"/>
      <c r="FHN28" s="74"/>
      <c r="FHO28" s="85"/>
      <c r="FHP28" s="74"/>
      <c r="FHQ28" s="74"/>
      <c r="FHR28" s="85"/>
      <c r="FHS28" s="80"/>
      <c r="FHT28" s="80"/>
      <c r="FHU28" s="85"/>
      <c r="FHV28" s="77"/>
      <c r="FHW28" s="74"/>
      <c r="FHX28" s="74"/>
      <c r="FHY28" s="85"/>
      <c r="FHZ28" s="74"/>
      <c r="FIA28" s="74"/>
      <c r="FIB28" s="85"/>
      <c r="FIC28" s="74"/>
      <c r="FID28" s="74"/>
      <c r="FIE28" s="85"/>
      <c r="FIF28" s="74"/>
      <c r="FIG28" s="74"/>
      <c r="FIH28" s="85"/>
      <c r="FII28" s="80"/>
      <c r="FIJ28" s="80"/>
      <c r="FIK28" s="85"/>
      <c r="FIL28" s="77"/>
      <c r="FIM28" s="74"/>
      <c r="FIN28" s="74"/>
      <c r="FIO28" s="85"/>
      <c r="FIP28" s="74"/>
      <c r="FIQ28" s="74"/>
      <c r="FIR28" s="85"/>
      <c r="FIS28" s="74"/>
      <c r="FIT28" s="74"/>
      <c r="FIU28" s="85"/>
      <c r="FIV28" s="74"/>
      <c r="FIW28" s="74"/>
      <c r="FIX28" s="85"/>
      <c r="FIY28" s="80"/>
      <c r="FIZ28" s="80"/>
      <c r="FJA28" s="85"/>
      <c r="FJB28" s="77"/>
      <c r="FJC28" s="74"/>
      <c r="FJD28" s="74"/>
      <c r="FJE28" s="85"/>
      <c r="FJF28" s="74"/>
      <c r="FJG28" s="74"/>
      <c r="FJH28" s="85"/>
      <c r="FJI28" s="74"/>
      <c r="FJJ28" s="74"/>
      <c r="FJK28" s="85"/>
      <c r="FJL28" s="74"/>
      <c r="FJM28" s="74"/>
      <c r="FJN28" s="85"/>
      <c r="FJO28" s="80"/>
      <c r="FJP28" s="80"/>
      <c r="FJQ28" s="85"/>
      <c r="FJR28" s="77"/>
      <c r="FJS28" s="74"/>
      <c r="FJT28" s="74"/>
      <c r="FJU28" s="85"/>
      <c r="FJV28" s="74"/>
      <c r="FJW28" s="74"/>
      <c r="FJX28" s="85"/>
      <c r="FJY28" s="74"/>
      <c r="FJZ28" s="74"/>
      <c r="FKA28" s="85"/>
      <c r="FKB28" s="74"/>
      <c r="FKC28" s="74"/>
      <c r="FKD28" s="85"/>
      <c r="FKE28" s="80"/>
      <c r="FKF28" s="80"/>
      <c r="FKG28" s="85"/>
      <c r="FKH28" s="77"/>
      <c r="FKI28" s="74"/>
      <c r="FKJ28" s="74"/>
      <c r="FKK28" s="85"/>
      <c r="FKL28" s="74"/>
      <c r="FKM28" s="74"/>
      <c r="FKN28" s="85"/>
      <c r="FKO28" s="74"/>
      <c r="FKP28" s="74"/>
      <c r="FKQ28" s="85"/>
      <c r="FKR28" s="74"/>
      <c r="FKS28" s="74"/>
      <c r="FKT28" s="85"/>
      <c r="FKU28" s="80"/>
      <c r="FKV28" s="80"/>
      <c r="FKW28" s="85"/>
      <c r="FKX28" s="77"/>
      <c r="FKY28" s="74"/>
      <c r="FKZ28" s="74"/>
      <c r="FLA28" s="85"/>
      <c r="FLB28" s="74"/>
      <c r="FLC28" s="74"/>
      <c r="FLD28" s="85"/>
      <c r="FLE28" s="74"/>
      <c r="FLF28" s="74"/>
      <c r="FLG28" s="85"/>
      <c r="FLH28" s="74"/>
      <c r="FLI28" s="74"/>
      <c r="FLJ28" s="85"/>
      <c r="FLK28" s="80"/>
      <c r="FLL28" s="80"/>
      <c r="FLM28" s="85"/>
      <c r="FLN28" s="77"/>
      <c r="FLO28" s="74"/>
      <c r="FLP28" s="74"/>
      <c r="FLQ28" s="85"/>
      <c r="FLR28" s="74"/>
      <c r="FLS28" s="74"/>
      <c r="FLT28" s="85"/>
      <c r="FLU28" s="74"/>
      <c r="FLV28" s="74"/>
      <c r="FLW28" s="85"/>
      <c r="FLX28" s="74"/>
      <c r="FLY28" s="74"/>
      <c r="FLZ28" s="85"/>
      <c r="FMA28" s="80"/>
      <c r="FMB28" s="80"/>
      <c r="FMC28" s="85"/>
      <c r="FMD28" s="77"/>
      <c r="FME28" s="74"/>
      <c r="FMF28" s="74"/>
      <c r="FMG28" s="85"/>
      <c r="FMH28" s="74"/>
      <c r="FMI28" s="74"/>
      <c r="FMJ28" s="85"/>
      <c r="FMK28" s="74"/>
      <c r="FML28" s="74"/>
      <c r="FMM28" s="85"/>
      <c r="FMN28" s="74"/>
      <c r="FMO28" s="74"/>
      <c r="FMP28" s="85"/>
      <c r="FMQ28" s="80"/>
      <c r="FMR28" s="80"/>
      <c r="FMS28" s="85"/>
      <c r="FMT28" s="77"/>
      <c r="FMU28" s="74"/>
      <c r="FMV28" s="74"/>
      <c r="FMW28" s="85"/>
      <c r="FMX28" s="74"/>
      <c r="FMY28" s="74"/>
      <c r="FMZ28" s="85"/>
      <c r="FNA28" s="74"/>
      <c r="FNB28" s="74"/>
      <c r="FNC28" s="85"/>
      <c r="FND28" s="74"/>
      <c r="FNE28" s="74"/>
      <c r="FNF28" s="85"/>
      <c r="FNG28" s="80"/>
      <c r="FNH28" s="80"/>
      <c r="FNI28" s="85"/>
      <c r="FNJ28" s="77"/>
      <c r="FNK28" s="74"/>
      <c r="FNL28" s="74"/>
      <c r="FNM28" s="85"/>
      <c r="FNN28" s="74"/>
      <c r="FNO28" s="74"/>
      <c r="FNP28" s="85"/>
      <c r="FNQ28" s="74"/>
      <c r="FNR28" s="74"/>
      <c r="FNS28" s="85"/>
      <c r="FNT28" s="74"/>
      <c r="FNU28" s="74"/>
      <c r="FNV28" s="85"/>
      <c r="FNW28" s="80"/>
      <c r="FNX28" s="80"/>
      <c r="FNY28" s="85"/>
      <c r="FNZ28" s="77"/>
      <c r="FOA28" s="74"/>
      <c r="FOB28" s="74"/>
      <c r="FOC28" s="85"/>
      <c r="FOD28" s="74"/>
      <c r="FOE28" s="74"/>
      <c r="FOF28" s="85"/>
      <c r="FOG28" s="74"/>
      <c r="FOH28" s="74"/>
      <c r="FOI28" s="85"/>
      <c r="FOJ28" s="74"/>
      <c r="FOK28" s="74"/>
      <c r="FOL28" s="85"/>
      <c r="FOM28" s="80"/>
      <c r="FON28" s="80"/>
      <c r="FOO28" s="85"/>
      <c r="FOP28" s="77"/>
      <c r="FOQ28" s="74"/>
      <c r="FOR28" s="74"/>
      <c r="FOS28" s="85"/>
      <c r="FOT28" s="74"/>
      <c r="FOU28" s="74"/>
      <c r="FOV28" s="85"/>
      <c r="FOW28" s="74"/>
      <c r="FOX28" s="74"/>
      <c r="FOY28" s="85"/>
      <c r="FOZ28" s="74"/>
      <c r="FPA28" s="74"/>
      <c r="FPB28" s="85"/>
      <c r="FPC28" s="80"/>
      <c r="FPD28" s="80"/>
      <c r="FPE28" s="85"/>
      <c r="FPF28" s="77"/>
      <c r="FPG28" s="74"/>
      <c r="FPH28" s="74"/>
      <c r="FPI28" s="85"/>
      <c r="FPJ28" s="74"/>
      <c r="FPK28" s="74"/>
      <c r="FPL28" s="85"/>
      <c r="FPM28" s="74"/>
      <c r="FPN28" s="74"/>
      <c r="FPO28" s="85"/>
      <c r="FPP28" s="74"/>
      <c r="FPQ28" s="74"/>
      <c r="FPR28" s="85"/>
      <c r="FPS28" s="80"/>
      <c r="FPT28" s="80"/>
      <c r="FPU28" s="85"/>
      <c r="FPV28" s="77"/>
      <c r="FPW28" s="74"/>
      <c r="FPX28" s="74"/>
      <c r="FPY28" s="85"/>
      <c r="FPZ28" s="74"/>
      <c r="FQA28" s="74"/>
      <c r="FQB28" s="85"/>
      <c r="FQC28" s="74"/>
      <c r="FQD28" s="74"/>
      <c r="FQE28" s="85"/>
      <c r="FQF28" s="74"/>
      <c r="FQG28" s="74"/>
      <c r="FQH28" s="85"/>
      <c r="FQI28" s="80"/>
      <c r="FQJ28" s="80"/>
      <c r="FQK28" s="85"/>
      <c r="FQL28" s="77"/>
      <c r="FQM28" s="74"/>
      <c r="FQN28" s="74"/>
      <c r="FQO28" s="85"/>
      <c r="FQP28" s="74"/>
      <c r="FQQ28" s="74"/>
      <c r="FQR28" s="85"/>
      <c r="FQS28" s="74"/>
      <c r="FQT28" s="74"/>
      <c r="FQU28" s="85"/>
      <c r="FQV28" s="74"/>
      <c r="FQW28" s="74"/>
      <c r="FQX28" s="85"/>
      <c r="FQY28" s="80"/>
      <c r="FQZ28" s="80"/>
      <c r="FRA28" s="85"/>
      <c r="FRB28" s="77"/>
      <c r="FRC28" s="74"/>
      <c r="FRD28" s="74"/>
      <c r="FRE28" s="85"/>
      <c r="FRF28" s="74"/>
      <c r="FRG28" s="74"/>
      <c r="FRH28" s="85"/>
      <c r="FRI28" s="74"/>
      <c r="FRJ28" s="74"/>
      <c r="FRK28" s="85"/>
      <c r="FRL28" s="74"/>
      <c r="FRM28" s="74"/>
      <c r="FRN28" s="85"/>
      <c r="FRO28" s="80"/>
      <c r="FRP28" s="80"/>
      <c r="FRQ28" s="85"/>
      <c r="FRR28" s="77"/>
      <c r="FRS28" s="74"/>
      <c r="FRT28" s="74"/>
      <c r="FRU28" s="85"/>
      <c r="FRV28" s="74"/>
      <c r="FRW28" s="74"/>
      <c r="FRX28" s="85"/>
      <c r="FRY28" s="74"/>
      <c r="FRZ28" s="74"/>
      <c r="FSA28" s="85"/>
      <c r="FSB28" s="74"/>
      <c r="FSC28" s="74"/>
      <c r="FSD28" s="85"/>
      <c r="FSE28" s="80"/>
      <c r="FSF28" s="80"/>
      <c r="FSG28" s="85"/>
      <c r="FSH28" s="77"/>
      <c r="FSI28" s="74"/>
      <c r="FSJ28" s="74"/>
      <c r="FSK28" s="85"/>
      <c r="FSL28" s="74"/>
      <c r="FSM28" s="74"/>
      <c r="FSN28" s="85"/>
      <c r="FSO28" s="74"/>
      <c r="FSP28" s="74"/>
      <c r="FSQ28" s="85"/>
      <c r="FSR28" s="74"/>
      <c r="FSS28" s="74"/>
      <c r="FST28" s="85"/>
      <c r="FSU28" s="80"/>
      <c r="FSV28" s="80"/>
      <c r="FSW28" s="85"/>
      <c r="FSX28" s="77"/>
      <c r="FSY28" s="74"/>
      <c r="FSZ28" s="74"/>
      <c r="FTA28" s="85"/>
      <c r="FTB28" s="74"/>
      <c r="FTC28" s="74"/>
      <c r="FTD28" s="85"/>
      <c r="FTE28" s="74"/>
      <c r="FTF28" s="74"/>
      <c r="FTG28" s="85"/>
      <c r="FTH28" s="74"/>
      <c r="FTI28" s="74"/>
      <c r="FTJ28" s="85"/>
      <c r="FTK28" s="80"/>
      <c r="FTL28" s="80"/>
      <c r="FTM28" s="85"/>
      <c r="FTN28" s="77"/>
      <c r="FTO28" s="74"/>
      <c r="FTP28" s="74"/>
      <c r="FTQ28" s="85"/>
      <c r="FTR28" s="74"/>
      <c r="FTS28" s="74"/>
      <c r="FTT28" s="85"/>
      <c r="FTU28" s="74"/>
      <c r="FTV28" s="74"/>
      <c r="FTW28" s="85"/>
      <c r="FTX28" s="74"/>
      <c r="FTY28" s="74"/>
      <c r="FTZ28" s="85"/>
      <c r="FUA28" s="80"/>
      <c r="FUB28" s="80"/>
      <c r="FUC28" s="85"/>
      <c r="FUD28" s="77"/>
      <c r="FUE28" s="74"/>
      <c r="FUF28" s="74"/>
      <c r="FUG28" s="85"/>
      <c r="FUH28" s="74"/>
      <c r="FUI28" s="74"/>
      <c r="FUJ28" s="85"/>
      <c r="FUK28" s="74"/>
      <c r="FUL28" s="74"/>
      <c r="FUM28" s="85"/>
      <c r="FUN28" s="74"/>
      <c r="FUO28" s="74"/>
      <c r="FUP28" s="85"/>
      <c r="FUQ28" s="80"/>
      <c r="FUR28" s="80"/>
      <c r="FUS28" s="85"/>
      <c r="FUT28" s="77"/>
      <c r="FUU28" s="74"/>
      <c r="FUV28" s="74"/>
      <c r="FUW28" s="85"/>
      <c r="FUX28" s="74"/>
      <c r="FUY28" s="74"/>
      <c r="FUZ28" s="85"/>
      <c r="FVA28" s="74"/>
      <c r="FVB28" s="74"/>
      <c r="FVC28" s="85"/>
      <c r="FVD28" s="74"/>
      <c r="FVE28" s="74"/>
      <c r="FVF28" s="85"/>
      <c r="FVG28" s="80"/>
      <c r="FVH28" s="80"/>
      <c r="FVI28" s="85"/>
      <c r="FVJ28" s="77"/>
      <c r="FVK28" s="74"/>
      <c r="FVL28" s="74"/>
      <c r="FVM28" s="85"/>
      <c r="FVN28" s="74"/>
      <c r="FVO28" s="74"/>
      <c r="FVP28" s="85"/>
      <c r="FVQ28" s="74"/>
      <c r="FVR28" s="74"/>
      <c r="FVS28" s="85"/>
      <c r="FVT28" s="74"/>
      <c r="FVU28" s="74"/>
      <c r="FVV28" s="85"/>
      <c r="FVW28" s="80"/>
      <c r="FVX28" s="80"/>
      <c r="FVY28" s="85"/>
      <c r="FVZ28" s="77"/>
      <c r="FWA28" s="74"/>
      <c r="FWB28" s="74"/>
      <c r="FWC28" s="85"/>
      <c r="FWD28" s="74"/>
      <c r="FWE28" s="74"/>
      <c r="FWF28" s="85"/>
      <c r="FWG28" s="74"/>
      <c r="FWH28" s="74"/>
      <c r="FWI28" s="85"/>
      <c r="FWJ28" s="74"/>
      <c r="FWK28" s="74"/>
      <c r="FWL28" s="85"/>
      <c r="FWM28" s="80"/>
      <c r="FWN28" s="80"/>
      <c r="FWO28" s="85"/>
      <c r="FWP28" s="77"/>
      <c r="FWQ28" s="74"/>
      <c r="FWR28" s="74"/>
      <c r="FWS28" s="85"/>
      <c r="FWT28" s="74"/>
      <c r="FWU28" s="74"/>
      <c r="FWV28" s="85"/>
      <c r="FWW28" s="74"/>
      <c r="FWX28" s="74"/>
      <c r="FWY28" s="85"/>
      <c r="FWZ28" s="74"/>
      <c r="FXA28" s="74"/>
      <c r="FXB28" s="85"/>
      <c r="FXC28" s="80"/>
      <c r="FXD28" s="80"/>
      <c r="FXE28" s="85"/>
      <c r="FXF28" s="77"/>
      <c r="FXG28" s="74"/>
      <c r="FXH28" s="74"/>
      <c r="FXI28" s="85"/>
      <c r="FXJ28" s="74"/>
      <c r="FXK28" s="74"/>
      <c r="FXL28" s="85"/>
      <c r="FXM28" s="74"/>
      <c r="FXN28" s="74"/>
      <c r="FXO28" s="85"/>
      <c r="FXP28" s="74"/>
      <c r="FXQ28" s="74"/>
      <c r="FXR28" s="85"/>
      <c r="FXS28" s="80"/>
      <c r="FXT28" s="80"/>
      <c r="FXU28" s="85"/>
      <c r="FXV28" s="77"/>
      <c r="FXW28" s="74"/>
      <c r="FXX28" s="74"/>
      <c r="FXY28" s="85"/>
      <c r="FXZ28" s="74"/>
      <c r="FYA28" s="74"/>
      <c r="FYB28" s="85"/>
      <c r="FYC28" s="74"/>
      <c r="FYD28" s="74"/>
      <c r="FYE28" s="85"/>
      <c r="FYF28" s="74"/>
      <c r="FYG28" s="74"/>
      <c r="FYH28" s="85"/>
      <c r="FYI28" s="80"/>
      <c r="FYJ28" s="80"/>
      <c r="FYK28" s="85"/>
      <c r="FYL28" s="77"/>
      <c r="FYM28" s="74"/>
      <c r="FYN28" s="74"/>
      <c r="FYO28" s="85"/>
      <c r="FYP28" s="74"/>
      <c r="FYQ28" s="74"/>
      <c r="FYR28" s="85"/>
      <c r="FYS28" s="74"/>
      <c r="FYT28" s="74"/>
      <c r="FYU28" s="85"/>
      <c r="FYV28" s="74"/>
      <c r="FYW28" s="74"/>
      <c r="FYX28" s="85"/>
      <c r="FYY28" s="80"/>
      <c r="FYZ28" s="80"/>
      <c r="FZA28" s="85"/>
      <c r="FZB28" s="77"/>
      <c r="FZC28" s="74"/>
      <c r="FZD28" s="74"/>
      <c r="FZE28" s="85"/>
      <c r="FZF28" s="74"/>
      <c r="FZG28" s="74"/>
      <c r="FZH28" s="85"/>
      <c r="FZI28" s="74"/>
      <c r="FZJ28" s="74"/>
      <c r="FZK28" s="85"/>
      <c r="FZL28" s="74"/>
      <c r="FZM28" s="74"/>
      <c r="FZN28" s="85"/>
      <c r="FZO28" s="80"/>
      <c r="FZP28" s="80"/>
      <c r="FZQ28" s="85"/>
      <c r="FZR28" s="77"/>
      <c r="FZS28" s="74"/>
      <c r="FZT28" s="74"/>
      <c r="FZU28" s="85"/>
      <c r="FZV28" s="74"/>
      <c r="FZW28" s="74"/>
      <c r="FZX28" s="85"/>
      <c r="FZY28" s="74"/>
      <c r="FZZ28" s="74"/>
      <c r="GAA28" s="85"/>
      <c r="GAB28" s="74"/>
      <c r="GAC28" s="74"/>
      <c r="GAD28" s="85"/>
      <c r="GAE28" s="80"/>
      <c r="GAF28" s="80"/>
      <c r="GAG28" s="85"/>
      <c r="GAH28" s="77"/>
      <c r="GAI28" s="74"/>
      <c r="GAJ28" s="74"/>
      <c r="GAK28" s="85"/>
      <c r="GAL28" s="74"/>
      <c r="GAM28" s="74"/>
      <c r="GAN28" s="85"/>
      <c r="GAO28" s="74"/>
      <c r="GAP28" s="74"/>
      <c r="GAQ28" s="85"/>
      <c r="GAR28" s="74"/>
      <c r="GAS28" s="74"/>
      <c r="GAT28" s="85"/>
      <c r="GAU28" s="80"/>
      <c r="GAV28" s="80"/>
      <c r="GAW28" s="85"/>
      <c r="GAX28" s="77"/>
      <c r="GAY28" s="74"/>
      <c r="GAZ28" s="74"/>
      <c r="GBA28" s="85"/>
      <c r="GBB28" s="74"/>
      <c r="GBC28" s="74"/>
      <c r="GBD28" s="85"/>
      <c r="GBE28" s="74"/>
      <c r="GBF28" s="74"/>
      <c r="GBG28" s="85"/>
      <c r="GBH28" s="74"/>
      <c r="GBI28" s="74"/>
      <c r="GBJ28" s="85"/>
      <c r="GBK28" s="80"/>
      <c r="GBL28" s="80"/>
      <c r="GBM28" s="85"/>
      <c r="GBN28" s="77"/>
      <c r="GBO28" s="74"/>
      <c r="GBP28" s="74"/>
      <c r="GBQ28" s="85"/>
      <c r="GBR28" s="74"/>
      <c r="GBS28" s="74"/>
      <c r="GBT28" s="85"/>
      <c r="GBU28" s="74"/>
      <c r="GBV28" s="74"/>
      <c r="GBW28" s="85"/>
      <c r="GBX28" s="74"/>
      <c r="GBY28" s="74"/>
      <c r="GBZ28" s="85"/>
      <c r="GCA28" s="80"/>
      <c r="GCB28" s="80"/>
      <c r="GCC28" s="85"/>
      <c r="GCD28" s="77"/>
      <c r="GCE28" s="74"/>
      <c r="GCF28" s="74"/>
      <c r="GCG28" s="85"/>
      <c r="GCH28" s="74"/>
      <c r="GCI28" s="74"/>
      <c r="GCJ28" s="85"/>
      <c r="GCK28" s="74"/>
      <c r="GCL28" s="74"/>
      <c r="GCM28" s="85"/>
      <c r="GCN28" s="74"/>
      <c r="GCO28" s="74"/>
      <c r="GCP28" s="85"/>
      <c r="GCQ28" s="80"/>
      <c r="GCR28" s="80"/>
      <c r="GCS28" s="85"/>
      <c r="GCT28" s="77"/>
      <c r="GCU28" s="74"/>
      <c r="GCV28" s="74"/>
      <c r="GCW28" s="85"/>
      <c r="GCX28" s="74"/>
      <c r="GCY28" s="74"/>
      <c r="GCZ28" s="85"/>
      <c r="GDA28" s="74"/>
      <c r="GDB28" s="74"/>
      <c r="GDC28" s="85"/>
      <c r="GDD28" s="74"/>
      <c r="GDE28" s="74"/>
      <c r="GDF28" s="85"/>
      <c r="GDG28" s="80"/>
      <c r="GDH28" s="80"/>
      <c r="GDI28" s="85"/>
      <c r="GDJ28" s="77"/>
      <c r="GDK28" s="74"/>
      <c r="GDL28" s="74"/>
      <c r="GDM28" s="85"/>
      <c r="GDN28" s="74"/>
      <c r="GDO28" s="74"/>
      <c r="GDP28" s="85"/>
      <c r="GDQ28" s="74"/>
      <c r="GDR28" s="74"/>
      <c r="GDS28" s="85"/>
      <c r="GDT28" s="74"/>
      <c r="GDU28" s="74"/>
      <c r="GDV28" s="85"/>
      <c r="GDW28" s="80"/>
      <c r="GDX28" s="80"/>
      <c r="GDY28" s="85"/>
      <c r="GDZ28" s="77"/>
      <c r="GEA28" s="74"/>
      <c r="GEB28" s="74"/>
      <c r="GEC28" s="85"/>
      <c r="GED28" s="74"/>
      <c r="GEE28" s="74"/>
      <c r="GEF28" s="85"/>
      <c r="GEG28" s="74"/>
      <c r="GEH28" s="74"/>
      <c r="GEI28" s="85"/>
      <c r="GEJ28" s="74"/>
      <c r="GEK28" s="74"/>
      <c r="GEL28" s="85"/>
      <c r="GEM28" s="80"/>
      <c r="GEN28" s="80"/>
      <c r="GEO28" s="85"/>
      <c r="GEP28" s="77"/>
      <c r="GEQ28" s="74"/>
      <c r="GER28" s="74"/>
      <c r="GES28" s="85"/>
      <c r="GET28" s="74"/>
      <c r="GEU28" s="74"/>
      <c r="GEV28" s="85"/>
      <c r="GEW28" s="74"/>
      <c r="GEX28" s="74"/>
      <c r="GEY28" s="85"/>
      <c r="GEZ28" s="74"/>
      <c r="GFA28" s="74"/>
      <c r="GFB28" s="85"/>
      <c r="GFC28" s="80"/>
      <c r="GFD28" s="80"/>
      <c r="GFE28" s="85"/>
      <c r="GFF28" s="77"/>
      <c r="GFG28" s="74"/>
      <c r="GFH28" s="74"/>
      <c r="GFI28" s="85"/>
      <c r="GFJ28" s="74"/>
      <c r="GFK28" s="74"/>
      <c r="GFL28" s="85"/>
      <c r="GFM28" s="74"/>
      <c r="GFN28" s="74"/>
      <c r="GFO28" s="85"/>
      <c r="GFP28" s="74"/>
      <c r="GFQ28" s="74"/>
      <c r="GFR28" s="85"/>
      <c r="GFS28" s="80"/>
      <c r="GFT28" s="80"/>
      <c r="GFU28" s="85"/>
      <c r="GFV28" s="77"/>
      <c r="GFW28" s="74"/>
      <c r="GFX28" s="74"/>
      <c r="GFY28" s="85"/>
      <c r="GFZ28" s="74"/>
      <c r="GGA28" s="74"/>
      <c r="GGB28" s="85"/>
      <c r="GGC28" s="74"/>
      <c r="GGD28" s="74"/>
      <c r="GGE28" s="85"/>
      <c r="GGF28" s="74"/>
      <c r="GGG28" s="74"/>
      <c r="GGH28" s="85"/>
      <c r="GGI28" s="80"/>
      <c r="GGJ28" s="80"/>
      <c r="GGK28" s="85"/>
      <c r="GGL28" s="77"/>
      <c r="GGM28" s="74"/>
      <c r="GGN28" s="74"/>
      <c r="GGO28" s="85"/>
      <c r="GGP28" s="74"/>
      <c r="GGQ28" s="74"/>
      <c r="GGR28" s="85"/>
      <c r="GGS28" s="74"/>
      <c r="GGT28" s="74"/>
      <c r="GGU28" s="85"/>
      <c r="GGV28" s="74"/>
      <c r="GGW28" s="74"/>
      <c r="GGX28" s="85"/>
      <c r="GGY28" s="80"/>
      <c r="GGZ28" s="80"/>
      <c r="GHA28" s="85"/>
      <c r="GHB28" s="77"/>
      <c r="GHC28" s="74"/>
      <c r="GHD28" s="74"/>
      <c r="GHE28" s="85"/>
      <c r="GHF28" s="74"/>
      <c r="GHG28" s="74"/>
      <c r="GHH28" s="85"/>
      <c r="GHI28" s="74"/>
      <c r="GHJ28" s="74"/>
      <c r="GHK28" s="85"/>
      <c r="GHL28" s="74"/>
      <c r="GHM28" s="74"/>
      <c r="GHN28" s="85"/>
      <c r="GHO28" s="80"/>
      <c r="GHP28" s="80"/>
      <c r="GHQ28" s="85"/>
      <c r="GHR28" s="77"/>
      <c r="GHS28" s="74"/>
      <c r="GHT28" s="74"/>
      <c r="GHU28" s="85"/>
      <c r="GHV28" s="74"/>
      <c r="GHW28" s="74"/>
      <c r="GHX28" s="85"/>
      <c r="GHY28" s="74"/>
      <c r="GHZ28" s="74"/>
      <c r="GIA28" s="85"/>
      <c r="GIB28" s="74"/>
      <c r="GIC28" s="74"/>
      <c r="GID28" s="85"/>
      <c r="GIE28" s="80"/>
      <c r="GIF28" s="80"/>
      <c r="GIG28" s="85"/>
      <c r="GIH28" s="77"/>
      <c r="GII28" s="74"/>
      <c r="GIJ28" s="74"/>
      <c r="GIK28" s="85"/>
      <c r="GIL28" s="74"/>
      <c r="GIM28" s="74"/>
      <c r="GIN28" s="85"/>
      <c r="GIO28" s="74"/>
      <c r="GIP28" s="74"/>
      <c r="GIQ28" s="85"/>
      <c r="GIR28" s="74"/>
      <c r="GIS28" s="74"/>
      <c r="GIT28" s="85"/>
      <c r="GIU28" s="80"/>
      <c r="GIV28" s="80"/>
      <c r="GIW28" s="85"/>
      <c r="GIX28" s="77"/>
      <c r="GIY28" s="74"/>
      <c r="GIZ28" s="74"/>
      <c r="GJA28" s="85"/>
      <c r="GJB28" s="74"/>
      <c r="GJC28" s="74"/>
      <c r="GJD28" s="85"/>
      <c r="GJE28" s="74"/>
      <c r="GJF28" s="74"/>
      <c r="GJG28" s="85"/>
      <c r="GJH28" s="74"/>
      <c r="GJI28" s="74"/>
      <c r="GJJ28" s="85"/>
      <c r="GJK28" s="80"/>
      <c r="GJL28" s="80"/>
      <c r="GJM28" s="85"/>
      <c r="GJN28" s="77"/>
      <c r="GJO28" s="74"/>
      <c r="GJP28" s="74"/>
      <c r="GJQ28" s="85"/>
      <c r="GJR28" s="74"/>
      <c r="GJS28" s="74"/>
      <c r="GJT28" s="85"/>
      <c r="GJU28" s="74"/>
      <c r="GJV28" s="74"/>
      <c r="GJW28" s="85"/>
      <c r="GJX28" s="74"/>
      <c r="GJY28" s="74"/>
      <c r="GJZ28" s="85"/>
      <c r="GKA28" s="80"/>
      <c r="GKB28" s="80"/>
      <c r="GKC28" s="85"/>
      <c r="GKD28" s="77"/>
      <c r="GKE28" s="74"/>
      <c r="GKF28" s="74"/>
      <c r="GKG28" s="85"/>
      <c r="GKH28" s="74"/>
      <c r="GKI28" s="74"/>
      <c r="GKJ28" s="85"/>
      <c r="GKK28" s="74"/>
      <c r="GKL28" s="74"/>
      <c r="GKM28" s="85"/>
      <c r="GKN28" s="74"/>
      <c r="GKO28" s="74"/>
      <c r="GKP28" s="85"/>
      <c r="GKQ28" s="80"/>
      <c r="GKR28" s="80"/>
      <c r="GKS28" s="85"/>
      <c r="GKT28" s="77"/>
      <c r="GKU28" s="74"/>
      <c r="GKV28" s="74"/>
      <c r="GKW28" s="85"/>
      <c r="GKX28" s="74"/>
      <c r="GKY28" s="74"/>
      <c r="GKZ28" s="85"/>
      <c r="GLA28" s="74"/>
      <c r="GLB28" s="74"/>
      <c r="GLC28" s="85"/>
      <c r="GLD28" s="74"/>
      <c r="GLE28" s="74"/>
      <c r="GLF28" s="85"/>
      <c r="GLG28" s="80"/>
      <c r="GLH28" s="80"/>
      <c r="GLI28" s="85"/>
      <c r="GLJ28" s="77"/>
      <c r="GLK28" s="74"/>
      <c r="GLL28" s="74"/>
      <c r="GLM28" s="85"/>
      <c r="GLN28" s="74"/>
      <c r="GLO28" s="74"/>
      <c r="GLP28" s="85"/>
      <c r="GLQ28" s="74"/>
      <c r="GLR28" s="74"/>
      <c r="GLS28" s="85"/>
      <c r="GLT28" s="74"/>
      <c r="GLU28" s="74"/>
      <c r="GLV28" s="85"/>
      <c r="GLW28" s="80"/>
      <c r="GLX28" s="80"/>
      <c r="GLY28" s="85"/>
      <c r="GLZ28" s="77"/>
      <c r="GMA28" s="74"/>
      <c r="GMB28" s="74"/>
      <c r="GMC28" s="85"/>
      <c r="GMD28" s="74"/>
      <c r="GME28" s="74"/>
      <c r="GMF28" s="85"/>
      <c r="GMG28" s="74"/>
      <c r="GMH28" s="74"/>
      <c r="GMI28" s="85"/>
      <c r="GMJ28" s="74"/>
      <c r="GMK28" s="74"/>
      <c r="GML28" s="85"/>
      <c r="GMM28" s="80"/>
      <c r="GMN28" s="80"/>
      <c r="GMO28" s="85"/>
      <c r="GMP28" s="77"/>
      <c r="GMQ28" s="74"/>
      <c r="GMR28" s="74"/>
      <c r="GMS28" s="85"/>
      <c r="GMT28" s="74"/>
      <c r="GMU28" s="74"/>
      <c r="GMV28" s="85"/>
      <c r="GMW28" s="74"/>
      <c r="GMX28" s="74"/>
      <c r="GMY28" s="85"/>
      <c r="GMZ28" s="74"/>
      <c r="GNA28" s="74"/>
      <c r="GNB28" s="85"/>
      <c r="GNC28" s="80"/>
      <c r="GND28" s="80"/>
      <c r="GNE28" s="85"/>
      <c r="GNF28" s="77"/>
      <c r="GNG28" s="74"/>
      <c r="GNH28" s="74"/>
      <c r="GNI28" s="85"/>
      <c r="GNJ28" s="74"/>
      <c r="GNK28" s="74"/>
      <c r="GNL28" s="85"/>
      <c r="GNM28" s="74"/>
      <c r="GNN28" s="74"/>
      <c r="GNO28" s="85"/>
      <c r="GNP28" s="74"/>
      <c r="GNQ28" s="74"/>
      <c r="GNR28" s="85"/>
      <c r="GNS28" s="80"/>
      <c r="GNT28" s="80"/>
      <c r="GNU28" s="85"/>
      <c r="GNV28" s="77"/>
      <c r="GNW28" s="74"/>
      <c r="GNX28" s="74"/>
      <c r="GNY28" s="85"/>
      <c r="GNZ28" s="74"/>
      <c r="GOA28" s="74"/>
      <c r="GOB28" s="85"/>
      <c r="GOC28" s="74"/>
      <c r="GOD28" s="74"/>
      <c r="GOE28" s="85"/>
      <c r="GOF28" s="74"/>
      <c r="GOG28" s="74"/>
      <c r="GOH28" s="85"/>
      <c r="GOI28" s="80"/>
      <c r="GOJ28" s="80"/>
      <c r="GOK28" s="85"/>
      <c r="GOL28" s="77"/>
      <c r="GOM28" s="74"/>
      <c r="GON28" s="74"/>
      <c r="GOO28" s="85"/>
      <c r="GOP28" s="74"/>
      <c r="GOQ28" s="74"/>
      <c r="GOR28" s="85"/>
      <c r="GOS28" s="74"/>
      <c r="GOT28" s="74"/>
      <c r="GOU28" s="85"/>
      <c r="GOV28" s="74"/>
      <c r="GOW28" s="74"/>
      <c r="GOX28" s="85"/>
      <c r="GOY28" s="80"/>
      <c r="GOZ28" s="80"/>
      <c r="GPA28" s="85"/>
      <c r="GPB28" s="77"/>
      <c r="GPC28" s="74"/>
      <c r="GPD28" s="74"/>
      <c r="GPE28" s="85"/>
      <c r="GPF28" s="74"/>
      <c r="GPG28" s="74"/>
      <c r="GPH28" s="85"/>
      <c r="GPI28" s="74"/>
      <c r="GPJ28" s="74"/>
      <c r="GPK28" s="85"/>
      <c r="GPL28" s="74"/>
      <c r="GPM28" s="74"/>
      <c r="GPN28" s="85"/>
      <c r="GPO28" s="80"/>
      <c r="GPP28" s="80"/>
      <c r="GPQ28" s="85"/>
      <c r="GPR28" s="77"/>
      <c r="GPS28" s="74"/>
      <c r="GPT28" s="74"/>
      <c r="GPU28" s="85"/>
      <c r="GPV28" s="74"/>
      <c r="GPW28" s="74"/>
      <c r="GPX28" s="85"/>
      <c r="GPY28" s="74"/>
      <c r="GPZ28" s="74"/>
      <c r="GQA28" s="85"/>
      <c r="GQB28" s="74"/>
      <c r="GQC28" s="74"/>
      <c r="GQD28" s="85"/>
      <c r="GQE28" s="80"/>
      <c r="GQF28" s="80"/>
      <c r="GQG28" s="85"/>
      <c r="GQH28" s="77"/>
      <c r="GQI28" s="74"/>
      <c r="GQJ28" s="74"/>
      <c r="GQK28" s="85"/>
      <c r="GQL28" s="74"/>
      <c r="GQM28" s="74"/>
      <c r="GQN28" s="85"/>
      <c r="GQO28" s="74"/>
      <c r="GQP28" s="74"/>
      <c r="GQQ28" s="85"/>
      <c r="GQR28" s="74"/>
      <c r="GQS28" s="74"/>
      <c r="GQT28" s="85"/>
      <c r="GQU28" s="80"/>
      <c r="GQV28" s="80"/>
      <c r="GQW28" s="85"/>
      <c r="GQX28" s="77"/>
      <c r="GQY28" s="74"/>
      <c r="GQZ28" s="74"/>
      <c r="GRA28" s="85"/>
      <c r="GRB28" s="74"/>
      <c r="GRC28" s="74"/>
      <c r="GRD28" s="85"/>
      <c r="GRE28" s="74"/>
      <c r="GRF28" s="74"/>
      <c r="GRG28" s="85"/>
      <c r="GRH28" s="74"/>
      <c r="GRI28" s="74"/>
      <c r="GRJ28" s="85"/>
      <c r="GRK28" s="80"/>
      <c r="GRL28" s="80"/>
      <c r="GRM28" s="85"/>
      <c r="GRN28" s="77"/>
      <c r="GRO28" s="74"/>
      <c r="GRP28" s="74"/>
      <c r="GRQ28" s="85"/>
      <c r="GRR28" s="74"/>
      <c r="GRS28" s="74"/>
      <c r="GRT28" s="85"/>
      <c r="GRU28" s="74"/>
      <c r="GRV28" s="74"/>
      <c r="GRW28" s="85"/>
      <c r="GRX28" s="74"/>
      <c r="GRY28" s="74"/>
      <c r="GRZ28" s="85"/>
      <c r="GSA28" s="80"/>
      <c r="GSB28" s="80"/>
      <c r="GSC28" s="85"/>
      <c r="GSD28" s="77"/>
      <c r="GSE28" s="74"/>
      <c r="GSF28" s="74"/>
      <c r="GSG28" s="85"/>
      <c r="GSH28" s="74"/>
      <c r="GSI28" s="74"/>
      <c r="GSJ28" s="85"/>
      <c r="GSK28" s="74"/>
      <c r="GSL28" s="74"/>
      <c r="GSM28" s="85"/>
      <c r="GSN28" s="74"/>
      <c r="GSO28" s="74"/>
      <c r="GSP28" s="85"/>
      <c r="GSQ28" s="80"/>
      <c r="GSR28" s="80"/>
      <c r="GSS28" s="85"/>
      <c r="GST28" s="77"/>
      <c r="GSU28" s="74"/>
      <c r="GSV28" s="74"/>
      <c r="GSW28" s="85"/>
      <c r="GSX28" s="74"/>
      <c r="GSY28" s="74"/>
      <c r="GSZ28" s="85"/>
      <c r="GTA28" s="74"/>
      <c r="GTB28" s="74"/>
      <c r="GTC28" s="85"/>
      <c r="GTD28" s="74"/>
      <c r="GTE28" s="74"/>
      <c r="GTF28" s="85"/>
      <c r="GTG28" s="80"/>
      <c r="GTH28" s="80"/>
      <c r="GTI28" s="85"/>
      <c r="GTJ28" s="77"/>
      <c r="GTK28" s="74"/>
      <c r="GTL28" s="74"/>
      <c r="GTM28" s="85"/>
      <c r="GTN28" s="74"/>
      <c r="GTO28" s="74"/>
      <c r="GTP28" s="85"/>
      <c r="GTQ28" s="74"/>
      <c r="GTR28" s="74"/>
      <c r="GTS28" s="85"/>
      <c r="GTT28" s="74"/>
      <c r="GTU28" s="74"/>
      <c r="GTV28" s="85"/>
      <c r="GTW28" s="80"/>
      <c r="GTX28" s="80"/>
      <c r="GTY28" s="85"/>
      <c r="GTZ28" s="77"/>
      <c r="GUA28" s="74"/>
      <c r="GUB28" s="74"/>
      <c r="GUC28" s="85"/>
      <c r="GUD28" s="74"/>
      <c r="GUE28" s="74"/>
      <c r="GUF28" s="85"/>
      <c r="GUG28" s="74"/>
      <c r="GUH28" s="74"/>
      <c r="GUI28" s="85"/>
      <c r="GUJ28" s="74"/>
      <c r="GUK28" s="74"/>
      <c r="GUL28" s="85"/>
      <c r="GUM28" s="80"/>
      <c r="GUN28" s="80"/>
      <c r="GUO28" s="85"/>
      <c r="GUP28" s="77"/>
      <c r="GUQ28" s="74"/>
      <c r="GUR28" s="74"/>
      <c r="GUS28" s="85"/>
      <c r="GUT28" s="74"/>
      <c r="GUU28" s="74"/>
      <c r="GUV28" s="85"/>
      <c r="GUW28" s="74"/>
      <c r="GUX28" s="74"/>
      <c r="GUY28" s="85"/>
      <c r="GUZ28" s="74"/>
      <c r="GVA28" s="74"/>
      <c r="GVB28" s="85"/>
      <c r="GVC28" s="80"/>
      <c r="GVD28" s="80"/>
      <c r="GVE28" s="85"/>
      <c r="GVF28" s="77"/>
      <c r="GVG28" s="74"/>
      <c r="GVH28" s="74"/>
      <c r="GVI28" s="85"/>
      <c r="GVJ28" s="74"/>
      <c r="GVK28" s="74"/>
      <c r="GVL28" s="85"/>
      <c r="GVM28" s="74"/>
      <c r="GVN28" s="74"/>
      <c r="GVO28" s="85"/>
      <c r="GVP28" s="74"/>
      <c r="GVQ28" s="74"/>
      <c r="GVR28" s="85"/>
      <c r="GVS28" s="80"/>
      <c r="GVT28" s="80"/>
      <c r="GVU28" s="85"/>
      <c r="GVV28" s="77"/>
      <c r="GVW28" s="74"/>
      <c r="GVX28" s="74"/>
      <c r="GVY28" s="85"/>
      <c r="GVZ28" s="74"/>
      <c r="GWA28" s="74"/>
      <c r="GWB28" s="85"/>
      <c r="GWC28" s="74"/>
      <c r="GWD28" s="74"/>
      <c r="GWE28" s="85"/>
      <c r="GWF28" s="74"/>
      <c r="GWG28" s="74"/>
      <c r="GWH28" s="85"/>
      <c r="GWI28" s="80"/>
      <c r="GWJ28" s="80"/>
      <c r="GWK28" s="85"/>
      <c r="GWL28" s="77"/>
      <c r="GWM28" s="74"/>
      <c r="GWN28" s="74"/>
      <c r="GWO28" s="85"/>
      <c r="GWP28" s="74"/>
      <c r="GWQ28" s="74"/>
      <c r="GWR28" s="85"/>
      <c r="GWS28" s="74"/>
      <c r="GWT28" s="74"/>
      <c r="GWU28" s="85"/>
      <c r="GWV28" s="74"/>
      <c r="GWW28" s="74"/>
      <c r="GWX28" s="85"/>
      <c r="GWY28" s="80"/>
      <c r="GWZ28" s="80"/>
      <c r="GXA28" s="85"/>
      <c r="GXB28" s="77"/>
      <c r="GXC28" s="74"/>
      <c r="GXD28" s="74"/>
      <c r="GXE28" s="85"/>
      <c r="GXF28" s="74"/>
      <c r="GXG28" s="74"/>
      <c r="GXH28" s="85"/>
      <c r="GXI28" s="74"/>
      <c r="GXJ28" s="74"/>
      <c r="GXK28" s="85"/>
      <c r="GXL28" s="74"/>
      <c r="GXM28" s="74"/>
      <c r="GXN28" s="85"/>
      <c r="GXO28" s="80"/>
      <c r="GXP28" s="80"/>
      <c r="GXQ28" s="85"/>
      <c r="GXR28" s="77"/>
      <c r="GXS28" s="74"/>
      <c r="GXT28" s="74"/>
      <c r="GXU28" s="85"/>
      <c r="GXV28" s="74"/>
      <c r="GXW28" s="74"/>
      <c r="GXX28" s="85"/>
      <c r="GXY28" s="74"/>
      <c r="GXZ28" s="74"/>
      <c r="GYA28" s="85"/>
      <c r="GYB28" s="74"/>
      <c r="GYC28" s="74"/>
      <c r="GYD28" s="85"/>
      <c r="GYE28" s="80"/>
      <c r="GYF28" s="80"/>
      <c r="GYG28" s="85"/>
      <c r="GYH28" s="77"/>
      <c r="GYI28" s="74"/>
      <c r="GYJ28" s="74"/>
      <c r="GYK28" s="85"/>
      <c r="GYL28" s="74"/>
      <c r="GYM28" s="74"/>
      <c r="GYN28" s="85"/>
      <c r="GYO28" s="74"/>
      <c r="GYP28" s="74"/>
      <c r="GYQ28" s="85"/>
      <c r="GYR28" s="74"/>
      <c r="GYS28" s="74"/>
      <c r="GYT28" s="85"/>
      <c r="GYU28" s="80"/>
      <c r="GYV28" s="80"/>
      <c r="GYW28" s="85"/>
      <c r="GYX28" s="77"/>
      <c r="GYY28" s="74"/>
      <c r="GYZ28" s="74"/>
      <c r="GZA28" s="85"/>
      <c r="GZB28" s="74"/>
      <c r="GZC28" s="74"/>
      <c r="GZD28" s="85"/>
      <c r="GZE28" s="74"/>
      <c r="GZF28" s="74"/>
      <c r="GZG28" s="85"/>
      <c r="GZH28" s="74"/>
      <c r="GZI28" s="74"/>
      <c r="GZJ28" s="85"/>
      <c r="GZK28" s="80"/>
      <c r="GZL28" s="80"/>
      <c r="GZM28" s="85"/>
      <c r="GZN28" s="77"/>
      <c r="GZO28" s="74"/>
      <c r="GZP28" s="74"/>
      <c r="GZQ28" s="85"/>
      <c r="GZR28" s="74"/>
      <c r="GZS28" s="74"/>
      <c r="GZT28" s="85"/>
      <c r="GZU28" s="74"/>
      <c r="GZV28" s="74"/>
      <c r="GZW28" s="85"/>
      <c r="GZX28" s="74"/>
      <c r="GZY28" s="74"/>
      <c r="GZZ28" s="85"/>
      <c r="HAA28" s="80"/>
      <c r="HAB28" s="80"/>
      <c r="HAC28" s="85"/>
      <c r="HAD28" s="77"/>
      <c r="HAE28" s="74"/>
      <c r="HAF28" s="74"/>
      <c r="HAG28" s="85"/>
      <c r="HAH28" s="74"/>
      <c r="HAI28" s="74"/>
      <c r="HAJ28" s="85"/>
      <c r="HAK28" s="74"/>
      <c r="HAL28" s="74"/>
      <c r="HAM28" s="85"/>
      <c r="HAN28" s="74"/>
      <c r="HAO28" s="74"/>
      <c r="HAP28" s="85"/>
      <c r="HAQ28" s="80"/>
      <c r="HAR28" s="80"/>
      <c r="HAS28" s="85"/>
      <c r="HAT28" s="77"/>
      <c r="HAU28" s="74"/>
      <c r="HAV28" s="74"/>
      <c r="HAW28" s="85"/>
      <c r="HAX28" s="74"/>
      <c r="HAY28" s="74"/>
      <c r="HAZ28" s="85"/>
      <c r="HBA28" s="74"/>
      <c r="HBB28" s="74"/>
      <c r="HBC28" s="85"/>
      <c r="HBD28" s="74"/>
      <c r="HBE28" s="74"/>
      <c r="HBF28" s="85"/>
      <c r="HBG28" s="80"/>
      <c r="HBH28" s="80"/>
      <c r="HBI28" s="85"/>
      <c r="HBJ28" s="77"/>
      <c r="HBK28" s="74"/>
      <c r="HBL28" s="74"/>
      <c r="HBM28" s="85"/>
      <c r="HBN28" s="74"/>
      <c r="HBO28" s="74"/>
      <c r="HBP28" s="85"/>
      <c r="HBQ28" s="74"/>
      <c r="HBR28" s="74"/>
      <c r="HBS28" s="85"/>
      <c r="HBT28" s="74"/>
      <c r="HBU28" s="74"/>
      <c r="HBV28" s="85"/>
      <c r="HBW28" s="80"/>
      <c r="HBX28" s="80"/>
      <c r="HBY28" s="85"/>
      <c r="HBZ28" s="77"/>
      <c r="HCA28" s="74"/>
      <c r="HCB28" s="74"/>
      <c r="HCC28" s="85"/>
      <c r="HCD28" s="74"/>
      <c r="HCE28" s="74"/>
      <c r="HCF28" s="85"/>
      <c r="HCG28" s="74"/>
      <c r="HCH28" s="74"/>
      <c r="HCI28" s="85"/>
      <c r="HCJ28" s="74"/>
      <c r="HCK28" s="74"/>
      <c r="HCL28" s="85"/>
      <c r="HCM28" s="80"/>
      <c r="HCN28" s="80"/>
      <c r="HCO28" s="85"/>
      <c r="HCP28" s="77"/>
      <c r="HCQ28" s="74"/>
      <c r="HCR28" s="74"/>
      <c r="HCS28" s="85"/>
      <c r="HCT28" s="74"/>
      <c r="HCU28" s="74"/>
      <c r="HCV28" s="85"/>
      <c r="HCW28" s="74"/>
      <c r="HCX28" s="74"/>
      <c r="HCY28" s="85"/>
      <c r="HCZ28" s="74"/>
      <c r="HDA28" s="74"/>
      <c r="HDB28" s="85"/>
      <c r="HDC28" s="80"/>
      <c r="HDD28" s="80"/>
      <c r="HDE28" s="85"/>
      <c r="HDF28" s="77"/>
      <c r="HDG28" s="74"/>
      <c r="HDH28" s="74"/>
      <c r="HDI28" s="85"/>
      <c r="HDJ28" s="74"/>
      <c r="HDK28" s="74"/>
      <c r="HDL28" s="85"/>
      <c r="HDM28" s="74"/>
      <c r="HDN28" s="74"/>
      <c r="HDO28" s="85"/>
      <c r="HDP28" s="74"/>
      <c r="HDQ28" s="74"/>
      <c r="HDR28" s="85"/>
      <c r="HDS28" s="80"/>
      <c r="HDT28" s="80"/>
      <c r="HDU28" s="85"/>
      <c r="HDV28" s="77"/>
      <c r="HDW28" s="74"/>
      <c r="HDX28" s="74"/>
      <c r="HDY28" s="85"/>
      <c r="HDZ28" s="74"/>
      <c r="HEA28" s="74"/>
      <c r="HEB28" s="85"/>
      <c r="HEC28" s="74"/>
      <c r="HED28" s="74"/>
      <c r="HEE28" s="85"/>
      <c r="HEF28" s="74"/>
      <c r="HEG28" s="74"/>
      <c r="HEH28" s="85"/>
      <c r="HEI28" s="80"/>
      <c r="HEJ28" s="80"/>
      <c r="HEK28" s="85"/>
      <c r="HEL28" s="77"/>
      <c r="HEM28" s="74"/>
      <c r="HEN28" s="74"/>
      <c r="HEO28" s="85"/>
      <c r="HEP28" s="74"/>
      <c r="HEQ28" s="74"/>
      <c r="HER28" s="85"/>
      <c r="HES28" s="74"/>
      <c r="HET28" s="74"/>
      <c r="HEU28" s="85"/>
      <c r="HEV28" s="74"/>
      <c r="HEW28" s="74"/>
      <c r="HEX28" s="85"/>
      <c r="HEY28" s="80"/>
      <c r="HEZ28" s="80"/>
      <c r="HFA28" s="85"/>
      <c r="HFB28" s="77"/>
      <c r="HFC28" s="74"/>
      <c r="HFD28" s="74"/>
      <c r="HFE28" s="85"/>
      <c r="HFF28" s="74"/>
      <c r="HFG28" s="74"/>
      <c r="HFH28" s="85"/>
      <c r="HFI28" s="74"/>
      <c r="HFJ28" s="74"/>
      <c r="HFK28" s="85"/>
      <c r="HFL28" s="74"/>
      <c r="HFM28" s="74"/>
      <c r="HFN28" s="85"/>
      <c r="HFO28" s="80"/>
      <c r="HFP28" s="80"/>
      <c r="HFQ28" s="85"/>
      <c r="HFR28" s="77"/>
      <c r="HFS28" s="74"/>
      <c r="HFT28" s="74"/>
      <c r="HFU28" s="85"/>
      <c r="HFV28" s="74"/>
      <c r="HFW28" s="74"/>
      <c r="HFX28" s="85"/>
      <c r="HFY28" s="74"/>
      <c r="HFZ28" s="74"/>
      <c r="HGA28" s="85"/>
      <c r="HGB28" s="74"/>
      <c r="HGC28" s="74"/>
      <c r="HGD28" s="85"/>
      <c r="HGE28" s="80"/>
      <c r="HGF28" s="80"/>
      <c r="HGG28" s="85"/>
      <c r="HGH28" s="77"/>
      <c r="HGI28" s="74"/>
      <c r="HGJ28" s="74"/>
      <c r="HGK28" s="85"/>
      <c r="HGL28" s="74"/>
      <c r="HGM28" s="74"/>
      <c r="HGN28" s="85"/>
      <c r="HGO28" s="74"/>
      <c r="HGP28" s="74"/>
      <c r="HGQ28" s="85"/>
      <c r="HGR28" s="74"/>
      <c r="HGS28" s="74"/>
      <c r="HGT28" s="85"/>
      <c r="HGU28" s="80"/>
      <c r="HGV28" s="80"/>
      <c r="HGW28" s="85"/>
      <c r="HGX28" s="77"/>
      <c r="HGY28" s="74"/>
      <c r="HGZ28" s="74"/>
      <c r="HHA28" s="85"/>
      <c r="HHB28" s="74"/>
      <c r="HHC28" s="74"/>
      <c r="HHD28" s="85"/>
      <c r="HHE28" s="74"/>
      <c r="HHF28" s="74"/>
      <c r="HHG28" s="85"/>
      <c r="HHH28" s="74"/>
      <c r="HHI28" s="74"/>
      <c r="HHJ28" s="85"/>
      <c r="HHK28" s="80"/>
      <c r="HHL28" s="80"/>
      <c r="HHM28" s="85"/>
      <c r="HHN28" s="77"/>
      <c r="HHO28" s="74"/>
      <c r="HHP28" s="74"/>
      <c r="HHQ28" s="85"/>
      <c r="HHR28" s="74"/>
      <c r="HHS28" s="74"/>
      <c r="HHT28" s="85"/>
      <c r="HHU28" s="74"/>
      <c r="HHV28" s="74"/>
      <c r="HHW28" s="85"/>
      <c r="HHX28" s="74"/>
      <c r="HHY28" s="74"/>
      <c r="HHZ28" s="85"/>
      <c r="HIA28" s="80"/>
      <c r="HIB28" s="80"/>
      <c r="HIC28" s="85"/>
      <c r="HID28" s="77"/>
      <c r="HIE28" s="74"/>
      <c r="HIF28" s="74"/>
      <c r="HIG28" s="85"/>
      <c r="HIH28" s="74"/>
      <c r="HII28" s="74"/>
      <c r="HIJ28" s="85"/>
      <c r="HIK28" s="74"/>
      <c r="HIL28" s="74"/>
      <c r="HIM28" s="85"/>
      <c r="HIN28" s="74"/>
      <c r="HIO28" s="74"/>
      <c r="HIP28" s="85"/>
      <c r="HIQ28" s="80"/>
      <c r="HIR28" s="80"/>
      <c r="HIS28" s="85"/>
      <c r="HIT28" s="77"/>
      <c r="HIU28" s="74"/>
      <c r="HIV28" s="74"/>
      <c r="HIW28" s="85"/>
      <c r="HIX28" s="74"/>
      <c r="HIY28" s="74"/>
      <c r="HIZ28" s="85"/>
      <c r="HJA28" s="74"/>
      <c r="HJB28" s="74"/>
      <c r="HJC28" s="85"/>
      <c r="HJD28" s="74"/>
      <c r="HJE28" s="74"/>
      <c r="HJF28" s="85"/>
      <c r="HJG28" s="80"/>
      <c r="HJH28" s="80"/>
      <c r="HJI28" s="85"/>
      <c r="HJJ28" s="77"/>
      <c r="HJK28" s="74"/>
      <c r="HJL28" s="74"/>
      <c r="HJM28" s="85"/>
      <c r="HJN28" s="74"/>
      <c r="HJO28" s="74"/>
      <c r="HJP28" s="85"/>
      <c r="HJQ28" s="74"/>
      <c r="HJR28" s="74"/>
      <c r="HJS28" s="85"/>
      <c r="HJT28" s="74"/>
      <c r="HJU28" s="74"/>
      <c r="HJV28" s="85"/>
      <c r="HJW28" s="80"/>
      <c r="HJX28" s="80"/>
      <c r="HJY28" s="85"/>
      <c r="HJZ28" s="77"/>
      <c r="HKA28" s="74"/>
      <c r="HKB28" s="74"/>
      <c r="HKC28" s="85"/>
      <c r="HKD28" s="74"/>
      <c r="HKE28" s="74"/>
      <c r="HKF28" s="85"/>
      <c r="HKG28" s="74"/>
      <c r="HKH28" s="74"/>
      <c r="HKI28" s="85"/>
      <c r="HKJ28" s="74"/>
      <c r="HKK28" s="74"/>
      <c r="HKL28" s="85"/>
      <c r="HKM28" s="80"/>
      <c r="HKN28" s="80"/>
      <c r="HKO28" s="85"/>
      <c r="HKP28" s="77"/>
      <c r="HKQ28" s="74"/>
      <c r="HKR28" s="74"/>
      <c r="HKS28" s="85"/>
      <c r="HKT28" s="74"/>
      <c r="HKU28" s="74"/>
      <c r="HKV28" s="85"/>
      <c r="HKW28" s="74"/>
      <c r="HKX28" s="74"/>
      <c r="HKY28" s="85"/>
      <c r="HKZ28" s="74"/>
      <c r="HLA28" s="74"/>
      <c r="HLB28" s="85"/>
      <c r="HLC28" s="80"/>
      <c r="HLD28" s="80"/>
      <c r="HLE28" s="85"/>
      <c r="HLF28" s="77"/>
      <c r="HLG28" s="74"/>
      <c r="HLH28" s="74"/>
      <c r="HLI28" s="85"/>
      <c r="HLJ28" s="74"/>
      <c r="HLK28" s="74"/>
      <c r="HLL28" s="85"/>
      <c r="HLM28" s="74"/>
      <c r="HLN28" s="74"/>
      <c r="HLO28" s="85"/>
      <c r="HLP28" s="74"/>
      <c r="HLQ28" s="74"/>
      <c r="HLR28" s="85"/>
      <c r="HLS28" s="80"/>
      <c r="HLT28" s="80"/>
      <c r="HLU28" s="85"/>
      <c r="HLV28" s="77"/>
      <c r="HLW28" s="74"/>
      <c r="HLX28" s="74"/>
      <c r="HLY28" s="85"/>
      <c r="HLZ28" s="74"/>
      <c r="HMA28" s="74"/>
      <c r="HMB28" s="85"/>
      <c r="HMC28" s="74"/>
      <c r="HMD28" s="74"/>
      <c r="HME28" s="85"/>
      <c r="HMF28" s="74"/>
      <c r="HMG28" s="74"/>
      <c r="HMH28" s="85"/>
      <c r="HMI28" s="80"/>
      <c r="HMJ28" s="80"/>
      <c r="HMK28" s="85"/>
      <c r="HML28" s="77"/>
      <c r="HMM28" s="74"/>
      <c r="HMN28" s="74"/>
      <c r="HMO28" s="85"/>
      <c r="HMP28" s="74"/>
      <c r="HMQ28" s="74"/>
      <c r="HMR28" s="85"/>
      <c r="HMS28" s="74"/>
      <c r="HMT28" s="74"/>
      <c r="HMU28" s="85"/>
      <c r="HMV28" s="74"/>
      <c r="HMW28" s="74"/>
      <c r="HMX28" s="85"/>
      <c r="HMY28" s="80"/>
      <c r="HMZ28" s="80"/>
      <c r="HNA28" s="85"/>
      <c r="HNB28" s="77"/>
      <c r="HNC28" s="74"/>
      <c r="HND28" s="74"/>
      <c r="HNE28" s="85"/>
      <c r="HNF28" s="74"/>
      <c r="HNG28" s="74"/>
      <c r="HNH28" s="85"/>
      <c r="HNI28" s="74"/>
      <c r="HNJ28" s="74"/>
      <c r="HNK28" s="85"/>
      <c r="HNL28" s="74"/>
      <c r="HNM28" s="74"/>
      <c r="HNN28" s="85"/>
      <c r="HNO28" s="80"/>
      <c r="HNP28" s="80"/>
      <c r="HNQ28" s="85"/>
      <c r="HNR28" s="77"/>
      <c r="HNS28" s="74"/>
      <c r="HNT28" s="74"/>
      <c r="HNU28" s="85"/>
      <c r="HNV28" s="74"/>
      <c r="HNW28" s="74"/>
      <c r="HNX28" s="85"/>
      <c r="HNY28" s="74"/>
      <c r="HNZ28" s="74"/>
      <c r="HOA28" s="85"/>
      <c r="HOB28" s="74"/>
      <c r="HOC28" s="74"/>
      <c r="HOD28" s="85"/>
      <c r="HOE28" s="80"/>
      <c r="HOF28" s="80"/>
      <c r="HOG28" s="85"/>
      <c r="HOH28" s="77"/>
      <c r="HOI28" s="74"/>
      <c r="HOJ28" s="74"/>
      <c r="HOK28" s="85"/>
      <c r="HOL28" s="74"/>
      <c r="HOM28" s="74"/>
      <c r="HON28" s="85"/>
      <c r="HOO28" s="74"/>
      <c r="HOP28" s="74"/>
      <c r="HOQ28" s="85"/>
      <c r="HOR28" s="74"/>
      <c r="HOS28" s="74"/>
      <c r="HOT28" s="85"/>
      <c r="HOU28" s="80"/>
      <c r="HOV28" s="80"/>
      <c r="HOW28" s="85"/>
      <c r="HOX28" s="77"/>
      <c r="HOY28" s="74"/>
      <c r="HOZ28" s="74"/>
      <c r="HPA28" s="85"/>
      <c r="HPB28" s="74"/>
      <c r="HPC28" s="74"/>
      <c r="HPD28" s="85"/>
      <c r="HPE28" s="74"/>
      <c r="HPF28" s="74"/>
      <c r="HPG28" s="85"/>
      <c r="HPH28" s="74"/>
      <c r="HPI28" s="74"/>
      <c r="HPJ28" s="85"/>
      <c r="HPK28" s="80"/>
      <c r="HPL28" s="80"/>
      <c r="HPM28" s="85"/>
      <c r="HPN28" s="77"/>
      <c r="HPO28" s="74"/>
      <c r="HPP28" s="74"/>
      <c r="HPQ28" s="85"/>
      <c r="HPR28" s="74"/>
      <c r="HPS28" s="74"/>
      <c r="HPT28" s="85"/>
      <c r="HPU28" s="74"/>
      <c r="HPV28" s="74"/>
      <c r="HPW28" s="85"/>
      <c r="HPX28" s="74"/>
      <c r="HPY28" s="74"/>
      <c r="HPZ28" s="85"/>
      <c r="HQA28" s="80"/>
      <c r="HQB28" s="80"/>
      <c r="HQC28" s="85"/>
      <c r="HQD28" s="77"/>
      <c r="HQE28" s="74"/>
      <c r="HQF28" s="74"/>
      <c r="HQG28" s="85"/>
      <c r="HQH28" s="74"/>
      <c r="HQI28" s="74"/>
      <c r="HQJ28" s="85"/>
      <c r="HQK28" s="74"/>
      <c r="HQL28" s="74"/>
      <c r="HQM28" s="85"/>
      <c r="HQN28" s="74"/>
      <c r="HQO28" s="74"/>
      <c r="HQP28" s="85"/>
      <c r="HQQ28" s="80"/>
      <c r="HQR28" s="80"/>
      <c r="HQS28" s="85"/>
      <c r="HQT28" s="77"/>
      <c r="HQU28" s="74"/>
      <c r="HQV28" s="74"/>
      <c r="HQW28" s="85"/>
      <c r="HQX28" s="74"/>
      <c r="HQY28" s="74"/>
      <c r="HQZ28" s="85"/>
      <c r="HRA28" s="74"/>
      <c r="HRB28" s="74"/>
      <c r="HRC28" s="85"/>
      <c r="HRD28" s="74"/>
      <c r="HRE28" s="74"/>
      <c r="HRF28" s="85"/>
      <c r="HRG28" s="80"/>
      <c r="HRH28" s="80"/>
      <c r="HRI28" s="85"/>
      <c r="HRJ28" s="77"/>
      <c r="HRK28" s="74"/>
      <c r="HRL28" s="74"/>
      <c r="HRM28" s="85"/>
      <c r="HRN28" s="74"/>
      <c r="HRO28" s="74"/>
      <c r="HRP28" s="85"/>
      <c r="HRQ28" s="74"/>
      <c r="HRR28" s="74"/>
      <c r="HRS28" s="85"/>
      <c r="HRT28" s="74"/>
      <c r="HRU28" s="74"/>
      <c r="HRV28" s="85"/>
      <c r="HRW28" s="80"/>
      <c r="HRX28" s="80"/>
      <c r="HRY28" s="85"/>
      <c r="HRZ28" s="77"/>
      <c r="HSA28" s="74"/>
      <c r="HSB28" s="74"/>
      <c r="HSC28" s="85"/>
      <c r="HSD28" s="74"/>
      <c r="HSE28" s="74"/>
      <c r="HSF28" s="85"/>
      <c r="HSG28" s="74"/>
      <c r="HSH28" s="74"/>
      <c r="HSI28" s="85"/>
      <c r="HSJ28" s="74"/>
      <c r="HSK28" s="74"/>
      <c r="HSL28" s="85"/>
      <c r="HSM28" s="80"/>
      <c r="HSN28" s="80"/>
      <c r="HSO28" s="85"/>
      <c r="HSP28" s="77"/>
      <c r="HSQ28" s="74"/>
      <c r="HSR28" s="74"/>
      <c r="HSS28" s="85"/>
      <c r="HST28" s="74"/>
      <c r="HSU28" s="74"/>
      <c r="HSV28" s="85"/>
      <c r="HSW28" s="74"/>
      <c r="HSX28" s="74"/>
      <c r="HSY28" s="85"/>
      <c r="HSZ28" s="74"/>
      <c r="HTA28" s="74"/>
      <c r="HTB28" s="85"/>
      <c r="HTC28" s="80"/>
      <c r="HTD28" s="80"/>
      <c r="HTE28" s="85"/>
      <c r="HTF28" s="77"/>
      <c r="HTG28" s="74"/>
      <c r="HTH28" s="74"/>
      <c r="HTI28" s="85"/>
      <c r="HTJ28" s="74"/>
      <c r="HTK28" s="74"/>
      <c r="HTL28" s="85"/>
      <c r="HTM28" s="74"/>
      <c r="HTN28" s="74"/>
      <c r="HTO28" s="85"/>
      <c r="HTP28" s="74"/>
      <c r="HTQ28" s="74"/>
      <c r="HTR28" s="85"/>
      <c r="HTS28" s="80"/>
      <c r="HTT28" s="80"/>
      <c r="HTU28" s="85"/>
      <c r="HTV28" s="77"/>
      <c r="HTW28" s="74"/>
      <c r="HTX28" s="74"/>
      <c r="HTY28" s="85"/>
      <c r="HTZ28" s="74"/>
      <c r="HUA28" s="74"/>
      <c r="HUB28" s="85"/>
      <c r="HUC28" s="74"/>
      <c r="HUD28" s="74"/>
      <c r="HUE28" s="85"/>
      <c r="HUF28" s="74"/>
      <c r="HUG28" s="74"/>
      <c r="HUH28" s="85"/>
      <c r="HUI28" s="80"/>
      <c r="HUJ28" s="80"/>
      <c r="HUK28" s="85"/>
      <c r="HUL28" s="77"/>
      <c r="HUM28" s="74"/>
      <c r="HUN28" s="74"/>
      <c r="HUO28" s="85"/>
      <c r="HUP28" s="74"/>
      <c r="HUQ28" s="74"/>
      <c r="HUR28" s="85"/>
      <c r="HUS28" s="74"/>
      <c r="HUT28" s="74"/>
      <c r="HUU28" s="85"/>
      <c r="HUV28" s="74"/>
      <c r="HUW28" s="74"/>
      <c r="HUX28" s="85"/>
      <c r="HUY28" s="80"/>
      <c r="HUZ28" s="80"/>
      <c r="HVA28" s="85"/>
      <c r="HVB28" s="77"/>
      <c r="HVC28" s="74"/>
      <c r="HVD28" s="74"/>
      <c r="HVE28" s="85"/>
      <c r="HVF28" s="74"/>
      <c r="HVG28" s="74"/>
      <c r="HVH28" s="85"/>
      <c r="HVI28" s="74"/>
      <c r="HVJ28" s="74"/>
      <c r="HVK28" s="85"/>
      <c r="HVL28" s="74"/>
      <c r="HVM28" s="74"/>
      <c r="HVN28" s="85"/>
      <c r="HVO28" s="80"/>
      <c r="HVP28" s="80"/>
      <c r="HVQ28" s="85"/>
      <c r="HVR28" s="77"/>
      <c r="HVS28" s="74"/>
      <c r="HVT28" s="74"/>
      <c r="HVU28" s="85"/>
      <c r="HVV28" s="74"/>
      <c r="HVW28" s="74"/>
      <c r="HVX28" s="85"/>
      <c r="HVY28" s="74"/>
      <c r="HVZ28" s="74"/>
      <c r="HWA28" s="85"/>
      <c r="HWB28" s="74"/>
      <c r="HWC28" s="74"/>
      <c r="HWD28" s="85"/>
      <c r="HWE28" s="80"/>
      <c r="HWF28" s="80"/>
      <c r="HWG28" s="85"/>
      <c r="HWH28" s="77"/>
      <c r="HWI28" s="74"/>
      <c r="HWJ28" s="74"/>
      <c r="HWK28" s="85"/>
      <c r="HWL28" s="74"/>
      <c r="HWM28" s="74"/>
      <c r="HWN28" s="85"/>
      <c r="HWO28" s="74"/>
      <c r="HWP28" s="74"/>
      <c r="HWQ28" s="85"/>
      <c r="HWR28" s="74"/>
      <c r="HWS28" s="74"/>
      <c r="HWT28" s="85"/>
      <c r="HWU28" s="80"/>
      <c r="HWV28" s="80"/>
      <c r="HWW28" s="85"/>
      <c r="HWX28" s="77"/>
      <c r="HWY28" s="74"/>
      <c r="HWZ28" s="74"/>
      <c r="HXA28" s="85"/>
      <c r="HXB28" s="74"/>
      <c r="HXC28" s="74"/>
      <c r="HXD28" s="85"/>
      <c r="HXE28" s="74"/>
      <c r="HXF28" s="74"/>
      <c r="HXG28" s="85"/>
      <c r="HXH28" s="74"/>
      <c r="HXI28" s="74"/>
      <c r="HXJ28" s="85"/>
      <c r="HXK28" s="80"/>
      <c r="HXL28" s="80"/>
      <c r="HXM28" s="85"/>
      <c r="HXN28" s="77"/>
      <c r="HXO28" s="74"/>
      <c r="HXP28" s="74"/>
      <c r="HXQ28" s="85"/>
      <c r="HXR28" s="74"/>
      <c r="HXS28" s="74"/>
      <c r="HXT28" s="85"/>
      <c r="HXU28" s="74"/>
      <c r="HXV28" s="74"/>
      <c r="HXW28" s="85"/>
      <c r="HXX28" s="74"/>
      <c r="HXY28" s="74"/>
      <c r="HXZ28" s="85"/>
      <c r="HYA28" s="80"/>
      <c r="HYB28" s="80"/>
      <c r="HYC28" s="85"/>
      <c r="HYD28" s="77"/>
      <c r="HYE28" s="74"/>
      <c r="HYF28" s="74"/>
      <c r="HYG28" s="85"/>
      <c r="HYH28" s="74"/>
      <c r="HYI28" s="74"/>
      <c r="HYJ28" s="85"/>
      <c r="HYK28" s="74"/>
      <c r="HYL28" s="74"/>
      <c r="HYM28" s="85"/>
      <c r="HYN28" s="74"/>
      <c r="HYO28" s="74"/>
      <c r="HYP28" s="85"/>
      <c r="HYQ28" s="80"/>
      <c r="HYR28" s="80"/>
      <c r="HYS28" s="85"/>
      <c r="HYT28" s="77"/>
      <c r="HYU28" s="74"/>
      <c r="HYV28" s="74"/>
      <c r="HYW28" s="85"/>
      <c r="HYX28" s="74"/>
      <c r="HYY28" s="74"/>
      <c r="HYZ28" s="85"/>
      <c r="HZA28" s="74"/>
      <c r="HZB28" s="74"/>
      <c r="HZC28" s="85"/>
      <c r="HZD28" s="74"/>
      <c r="HZE28" s="74"/>
      <c r="HZF28" s="85"/>
      <c r="HZG28" s="80"/>
      <c r="HZH28" s="80"/>
      <c r="HZI28" s="85"/>
      <c r="HZJ28" s="77"/>
      <c r="HZK28" s="74"/>
      <c r="HZL28" s="74"/>
      <c r="HZM28" s="85"/>
      <c r="HZN28" s="74"/>
      <c r="HZO28" s="74"/>
      <c r="HZP28" s="85"/>
      <c r="HZQ28" s="74"/>
      <c r="HZR28" s="74"/>
      <c r="HZS28" s="85"/>
      <c r="HZT28" s="74"/>
      <c r="HZU28" s="74"/>
      <c r="HZV28" s="85"/>
      <c r="HZW28" s="80"/>
      <c r="HZX28" s="80"/>
      <c r="HZY28" s="85"/>
      <c r="HZZ28" s="77"/>
      <c r="IAA28" s="74"/>
      <c r="IAB28" s="74"/>
      <c r="IAC28" s="85"/>
      <c r="IAD28" s="74"/>
      <c r="IAE28" s="74"/>
      <c r="IAF28" s="85"/>
      <c r="IAG28" s="74"/>
      <c r="IAH28" s="74"/>
      <c r="IAI28" s="85"/>
      <c r="IAJ28" s="74"/>
      <c r="IAK28" s="74"/>
      <c r="IAL28" s="85"/>
      <c r="IAM28" s="80"/>
      <c r="IAN28" s="80"/>
      <c r="IAO28" s="85"/>
      <c r="IAP28" s="77"/>
      <c r="IAQ28" s="74"/>
      <c r="IAR28" s="74"/>
      <c r="IAS28" s="85"/>
      <c r="IAT28" s="74"/>
      <c r="IAU28" s="74"/>
      <c r="IAV28" s="85"/>
      <c r="IAW28" s="74"/>
      <c r="IAX28" s="74"/>
      <c r="IAY28" s="85"/>
      <c r="IAZ28" s="74"/>
      <c r="IBA28" s="74"/>
      <c r="IBB28" s="85"/>
      <c r="IBC28" s="80"/>
      <c r="IBD28" s="80"/>
      <c r="IBE28" s="85"/>
      <c r="IBF28" s="77"/>
      <c r="IBG28" s="74"/>
      <c r="IBH28" s="74"/>
      <c r="IBI28" s="85"/>
      <c r="IBJ28" s="74"/>
      <c r="IBK28" s="74"/>
      <c r="IBL28" s="85"/>
      <c r="IBM28" s="74"/>
      <c r="IBN28" s="74"/>
      <c r="IBO28" s="85"/>
      <c r="IBP28" s="74"/>
      <c r="IBQ28" s="74"/>
      <c r="IBR28" s="85"/>
      <c r="IBS28" s="80"/>
      <c r="IBT28" s="80"/>
      <c r="IBU28" s="85"/>
      <c r="IBV28" s="77"/>
      <c r="IBW28" s="74"/>
      <c r="IBX28" s="74"/>
      <c r="IBY28" s="85"/>
      <c r="IBZ28" s="74"/>
      <c r="ICA28" s="74"/>
      <c r="ICB28" s="85"/>
      <c r="ICC28" s="74"/>
      <c r="ICD28" s="74"/>
      <c r="ICE28" s="85"/>
      <c r="ICF28" s="74"/>
      <c r="ICG28" s="74"/>
      <c r="ICH28" s="85"/>
      <c r="ICI28" s="80"/>
      <c r="ICJ28" s="80"/>
      <c r="ICK28" s="85"/>
      <c r="ICL28" s="77"/>
      <c r="ICM28" s="74"/>
      <c r="ICN28" s="74"/>
      <c r="ICO28" s="85"/>
      <c r="ICP28" s="74"/>
      <c r="ICQ28" s="74"/>
      <c r="ICR28" s="85"/>
      <c r="ICS28" s="74"/>
      <c r="ICT28" s="74"/>
      <c r="ICU28" s="85"/>
      <c r="ICV28" s="74"/>
      <c r="ICW28" s="74"/>
      <c r="ICX28" s="85"/>
      <c r="ICY28" s="80"/>
      <c r="ICZ28" s="80"/>
      <c r="IDA28" s="85"/>
      <c r="IDB28" s="77"/>
      <c r="IDC28" s="74"/>
      <c r="IDD28" s="74"/>
      <c r="IDE28" s="85"/>
      <c r="IDF28" s="74"/>
      <c r="IDG28" s="74"/>
      <c r="IDH28" s="85"/>
      <c r="IDI28" s="74"/>
      <c r="IDJ28" s="74"/>
      <c r="IDK28" s="85"/>
      <c r="IDL28" s="74"/>
      <c r="IDM28" s="74"/>
      <c r="IDN28" s="85"/>
      <c r="IDO28" s="80"/>
      <c r="IDP28" s="80"/>
      <c r="IDQ28" s="85"/>
      <c r="IDR28" s="77"/>
      <c r="IDS28" s="74"/>
      <c r="IDT28" s="74"/>
      <c r="IDU28" s="85"/>
      <c r="IDV28" s="74"/>
      <c r="IDW28" s="74"/>
      <c r="IDX28" s="85"/>
      <c r="IDY28" s="74"/>
      <c r="IDZ28" s="74"/>
      <c r="IEA28" s="85"/>
      <c r="IEB28" s="74"/>
      <c r="IEC28" s="74"/>
      <c r="IED28" s="85"/>
      <c r="IEE28" s="80"/>
      <c r="IEF28" s="80"/>
      <c r="IEG28" s="85"/>
      <c r="IEH28" s="77"/>
      <c r="IEI28" s="74"/>
      <c r="IEJ28" s="74"/>
      <c r="IEK28" s="85"/>
      <c r="IEL28" s="74"/>
      <c r="IEM28" s="74"/>
      <c r="IEN28" s="85"/>
      <c r="IEO28" s="74"/>
      <c r="IEP28" s="74"/>
      <c r="IEQ28" s="85"/>
      <c r="IER28" s="74"/>
      <c r="IES28" s="74"/>
      <c r="IET28" s="85"/>
      <c r="IEU28" s="80"/>
      <c r="IEV28" s="80"/>
      <c r="IEW28" s="85"/>
      <c r="IEX28" s="77"/>
      <c r="IEY28" s="74"/>
      <c r="IEZ28" s="74"/>
      <c r="IFA28" s="85"/>
      <c r="IFB28" s="74"/>
      <c r="IFC28" s="74"/>
      <c r="IFD28" s="85"/>
      <c r="IFE28" s="74"/>
      <c r="IFF28" s="74"/>
      <c r="IFG28" s="85"/>
      <c r="IFH28" s="74"/>
      <c r="IFI28" s="74"/>
      <c r="IFJ28" s="85"/>
      <c r="IFK28" s="80"/>
      <c r="IFL28" s="80"/>
      <c r="IFM28" s="85"/>
      <c r="IFN28" s="77"/>
      <c r="IFO28" s="74"/>
      <c r="IFP28" s="74"/>
      <c r="IFQ28" s="85"/>
      <c r="IFR28" s="74"/>
      <c r="IFS28" s="74"/>
      <c r="IFT28" s="85"/>
      <c r="IFU28" s="74"/>
      <c r="IFV28" s="74"/>
      <c r="IFW28" s="85"/>
      <c r="IFX28" s="74"/>
      <c r="IFY28" s="74"/>
      <c r="IFZ28" s="85"/>
      <c r="IGA28" s="80"/>
      <c r="IGB28" s="80"/>
      <c r="IGC28" s="85"/>
      <c r="IGD28" s="77"/>
      <c r="IGE28" s="74"/>
      <c r="IGF28" s="74"/>
      <c r="IGG28" s="85"/>
      <c r="IGH28" s="74"/>
      <c r="IGI28" s="74"/>
      <c r="IGJ28" s="85"/>
      <c r="IGK28" s="74"/>
      <c r="IGL28" s="74"/>
      <c r="IGM28" s="85"/>
      <c r="IGN28" s="74"/>
      <c r="IGO28" s="74"/>
      <c r="IGP28" s="85"/>
      <c r="IGQ28" s="80"/>
      <c r="IGR28" s="80"/>
      <c r="IGS28" s="85"/>
      <c r="IGT28" s="77"/>
      <c r="IGU28" s="74"/>
      <c r="IGV28" s="74"/>
      <c r="IGW28" s="85"/>
      <c r="IGX28" s="74"/>
      <c r="IGY28" s="74"/>
      <c r="IGZ28" s="85"/>
      <c r="IHA28" s="74"/>
      <c r="IHB28" s="74"/>
      <c r="IHC28" s="85"/>
      <c r="IHD28" s="74"/>
      <c r="IHE28" s="74"/>
      <c r="IHF28" s="85"/>
      <c r="IHG28" s="80"/>
      <c r="IHH28" s="80"/>
      <c r="IHI28" s="85"/>
      <c r="IHJ28" s="77"/>
      <c r="IHK28" s="74"/>
      <c r="IHL28" s="74"/>
      <c r="IHM28" s="85"/>
      <c r="IHN28" s="74"/>
      <c r="IHO28" s="74"/>
      <c r="IHP28" s="85"/>
      <c r="IHQ28" s="74"/>
      <c r="IHR28" s="74"/>
      <c r="IHS28" s="85"/>
      <c r="IHT28" s="74"/>
      <c r="IHU28" s="74"/>
      <c r="IHV28" s="85"/>
      <c r="IHW28" s="80"/>
      <c r="IHX28" s="80"/>
      <c r="IHY28" s="85"/>
      <c r="IHZ28" s="77"/>
      <c r="IIA28" s="74"/>
      <c r="IIB28" s="74"/>
      <c r="IIC28" s="85"/>
      <c r="IID28" s="74"/>
      <c r="IIE28" s="74"/>
      <c r="IIF28" s="85"/>
      <c r="IIG28" s="74"/>
      <c r="IIH28" s="74"/>
      <c r="III28" s="85"/>
      <c r="IIJ28" s="74"/>
      <c r="IIK28" s="74"/>
      <c r="IIL28" s="85"/>
      <c r="IIM28" s="80"/>
      <c r="IIN28" s="80"/>
      <c r="IIO28" s="85"/>
      <c r="IIP28" s="77"/>
      <c r="IIQ28" s="74"/>
      <c r="IIR28" s="74"/>
      <c r="IIS28" s="85"/>
      <c r="IIT28" s="74"/>
      <c r="IIU28" s="74"/>
      <c r="IIV28" s="85"/>
      <c r="IIW28" s="74"/>
      <c r="IIX28" s="74"/>
      <c r="IIY28" s="85"/>
      <c r="IIZ28" s="74"/>
      <c r="IJA28" s="74"/>
      <c r="IJB28" s="85"/>
      <c r="IJC28" s="80"/>
      <c r="IJD28" s="80"/>
      <c r="IJE28" s="85"/>
      <c r="IJF28" s="77"/>
      <c r="IJG28" s="74"/>
      <c r="IJH28" s="74"/>
      <c r="IJI28" s="85"/>
      <c r="IJJ28" s="74"/>
      <c r="IJK28" s="74"/>
      <c r="IJL28" s="85"/>
      <c r="IJM28" s="74"/>
      <c r="IJN28" s="74"/>
      <c r="IJO28" s="85"/>
      <c r="IJP28" s="74"/>
      <c r="IJQ28" s="74"/>
      <c r="IJR28" s="85"/>
      <c r="IJS28" s="80"/>
      <c r="IJT28" s="80"/>
      <c r="IJU28" s="85"/>
      <c r="IJV28" s="77"/>
      <c r="IJW28" s="74"/>
      <c r="IJX28" s="74"/>
      <c r="IJY28" s="85"/>
      <c r="IJZ28" s="74"/>
      <c r="IKA28" s="74"/>
      <c r="IKB28" s="85"/>
      <c r="IKC28" s="74"/>
      <c r="IKD28" s="74"/>
      <c r="IKE28" s="85"/>
      <c r="IKF28" s="74"/>
      <c r="IKG28" s="74"/>
      <c r="IKH28" s="85"/>
      <c r="IKI28" s="80"/>
      <c r="IKJ28" s="80"/>
      <c r="IKK28" s="85"/>
      <c r="IKL28" s="77"/>
      <c r="IKM28" s="74"/>
      <c r="IKN28" s="74"/>
      <c r="IKO28" s="85"/>
      <c r="IKP28" s="74"/>
      <c r="IKQ28" s="74"/>
      <c r="IKR28" s="85"/>
      <c r="IKS28" s="74"/>
      <c r="IKT28" s="74"/>
      <c r="IKU28" s="85"/>
      <c r="IKV28" s="74"/>
      <c r="IKW28" s="74"/>
      <c r="IKX28" s="85"/>
      <c r="IKY28" s="80"/>
      <c r="IKZ28" s="80"/>
      <c r="ILA28" s="85"/>
      <c r="ILB28" s="77"/>
      <c r="ILC28" s="74"/>
      <c r="ILD28" s="74"/>
      <c r="ILE28" s="85"/>
      <c r="ILF28" s="74"/>
      <c r="ILG28" s="74"/>
      <c r="ILH28" s="85"/>
      <c r="ILI28" s="74"/>
      <c r="ILJ28" s="74"/>
      <c r="ILK28" s="85"/>
      <c r="ILL28" s="74"/>
      <c r="ILM28" s="74"/>
      <c r="ILN28" s="85"/>
      <c r="ILO28" s="80"/>
      <c r="ILP28" s="80"/>
      <c r="ILQ28" s="85"/>
      <c r="ILR28" s="77"/>
      <c r="ILS28" s="74"/>
      <c r="ILT28" s="74"/>
      <c r="ILU28" s="85"/>
      <c r="ILV28" s="74"/>
      <c r="ILW28" s="74"/>
      <c r="ILX28" s="85"/>
      <c r="ILY28" s="74"/>
      <c r="ILZ28" s="74"/>
      <c r="IMA28" s="85"/>
      <c r="IMB28" s="74"/>
      <c r="IMC28" s="74"/>
      <c r="IMD28" s="85"/>
      <c r="IME28" s="80"/>
      <c r="IMF28" s="80"/>
      <c r="IMG28" s="85"/>
      <c r="IMH28" s="77"/>
      <c r="IMI28" s="74"/>
      <c r="IMJ28" s="74"/>
      <c r="IMK28" s="85"/>
      <c r="IML28" s="74"/>
      <c r="IMM28" s="74"/>
      <c r="IMN28" s="85"/>
      <c r="IMO28" s="74"/>
      <c r="IMP28" s="74"/>
      <c r="IMQ28" s="85"/>
      <c r="IMR28" s="74"/>
      <c r="IMS28" s="74"/>
      <c r="IMT28" s="85"/>
      <c r="IMU28" s="80"/>
      <c r="IMV28" s="80"/>
      <c r="IMW28" s="85"/>
      <c r="IMX28" s="77"/>
      <c r="IMY28" s="74"/>
      <c r="IMZ28" s="74"/>
      <c r="INA28" s="85"/>
      <c r="INB28" s="74"/>
      <c r="INC28" s="74"/>
      <c r="IND28" s="85"/>
      <c r="INE28" s="74"/>
      <c r="INF28" s="74"/>
      <c r="ING28" s="85"/>
      <c r="INH28" s="74"/>
      <c r="INI28" s="74"/>
      <c r="INJ28" s="85"/>
      <c r="INK28" s="80"/>
      <c r="INL28" s="80"/>
      <c r="INM28" s="85"/>
      <c r="INN28" s="77"/>
      <c r="INO28" s="74"/>
      <c r="INP28" s="74"/>
      <c r="INQ28" s="85"/>
      <c r="INR28" s="74"/>
      <c r="INS28" s="74"/>
      <c r="INT28" s="85"/>
      <c r="INU28" s="74"/>
      <c r="INV28" s="74"/>
      <c r="INW28" s="85"/>
      <c r="INX28" s="74"/>
      <c r="INY28" s="74"/>
      <c r="INZ28" s="85"/>
      <c r="IOA28" s="80"/>
      <c r="IOB28" s="80"/>
      <c r="IOC28" s="85"/>
      <c r="IOD28" s="77"/>
      <c r="IOE28" s="74"/>
      <c r="IOF28" s="74"/>
      <c r="IOG28" s="85"/>
      <c r="IOH28" s="74"/>
      <c r="IOI28" s="74"/>
      <c r="IOJ28" s="85"/>
      <c r="IOK28" s="74"/>
      <c r="IOL28" s="74"/>
      <c r="IOM28" s="85"/>
      <c r="ION28" s="74"/>
      <c r="IOO28" s="74"/>
      <c r="IOP28" s="85"/>
      <c r="IOQ28" s="80"/>
      <c r="IOR28" s="80"/>
      <c r="IOS28" s="85"/>
      <c r="IOT28" s="77"/>
      <c r="IOU28" s="74"/>
      <c r="IOV28" s="74"/>
      <c r="IOW28" s="85"/>
      <c r="IOX28" s="74"/>
      <c r="IOY28" s="74"/>
      <c r="IOZ28" s="85"/>
      <c r="IPA28" s="74"/>
      <c r="IPB28" s="74"/>
      <c r="IPC28" s="85"/>
      <c r="IPD28" s="74"/>
      <c r="IPE28" s="74"/>
      <c r="IPF28" s="85"/>
      <c r="IPG28" s="80"/>
      <c r="IPH28" s="80"/>
      <c r="IPI28" s="85"/>
      <c r="IPJ28" s="77"/>
      <c r="IPK28" s="74"/>
      <c r="IPL28" s="74"/>
      <c r="IPM28" s="85"/>
      <c r="IPN28" s="74"/>
      <c r="IPO28" s="74"/>
      <c r="IPP28" s="85"/>
      <c r="IPQ28" s="74"/>
      <c r="IPR28" s="74"/>
      <c r="IPS28" s="85"/>
      <c r="IPT28" s="74"/>
      <c r="IPU28" s="74"/>
      <c r="IPV28" s="85"/>
      <c r="IPW28" s="80"/>
      <c r="IPX28" s="80"/>
      <c r="IPY28" s="85"/>
      <c r="IPZ28" s="77"/>
      <c r="IQA28" s="74"/>
      <c r="IQB28" s="74"/>
      <c r="IQC28" s="85"/>
      <c r="IQD28" s="74"/>
      <c r="IQE28" s="74"/>
      <c r="IQF28" s="85"/>
      <c r="IQG28" s="74"/>
      <c r="IQH28" s="74"/>
      <c r="IQI28" s="85"/>
      <c r="IQJ28" s="74"/>
      <c r="IQK28" s="74"/>
      <c r="IQL28" s="85"/>
      <c r="IQM28" s="80"/>
      <c r="IQN28" s="80"/>
      <c r="IQO28" s="85"/>
      <c r="IQP28" s="77"/>
      <c r="IQQ28" s="74"/>
      <c r="IQR28" s="74"/>
      <c r="IQS28" s="85"/>
      <c r="IQT28" s="74"/>
      <c r="IQU28" s="74"/>
      <c r="IQV28" s="85"/>
      <c r="IQW28" s="74"/>
      <c r="IQX28" s="74"/>
      <c r="IQY28" s="85"/>
      <c r="IQZ28" s="74"/>
      <c r="IRA28" s="74"/>
      <c r="IRB28" s="85"/>
      <c r="IRC28" s="80"/>
      <c r="IRD28" s="80"/>
      <c r="IRE28" s="85"/>
      <c r="IRF28" s="77"/>
      <c r="IRG28" s="74"/>
      <c r="IRH28" s="74"/>
      <c r="IRI28" s="85"/>
      <c r="IRJ28" s="74"/>
      <c r="IRK28" s="74"/>
      <c r="IRL28" s="85"/>
      <c r="IRM28" s="74"/>
      <c r="IRN28" s="74"/>
      <c r="IRO28" s="85"/>
      <c r="IRP28" s="74"/>
      <c r="IRQ28" s="74"/>
      <c r="IRR28" s="85"/>
      <c r="IRS28" s="80"/>
      <c r="IRT28" s="80"/>
      <c r="IRU28" s="85"/>
      <c r="IRV28" s="77"/>
      <c r="IRW28" s="74"/>
      <c r="IRX28" s="74"/>
      <c r="IRY28" s="85"/>
      <c r="IRZ28" s="74"/>
      <c r="ISA28" s="74"/>
      <c r="ISB28" s="85"/>
      <c r="ISC28" s="74"/>
      <c r="ISD28" s="74"/>
      <c r="ISE28" s="85"/>
      <c r="ISF28" s="74"/>
      <c r="ISG28" s="74"/>
      <c r="ISH28" s="85"/>
      <c r="ISI28" s="80"/>
      <c r="ISJ28" s="80"/>
      <c r="ISK28" s="85"/>
      <c r="ISL28" s="77"/>
      <c r="ISM28" s="74"/>
      <c r="ISN28" s="74"/>
      <c r="ISO28" s="85"/>
      <c r="ISP28" s="74"/>
      <c r="ISQ28" s="74"/>
      <c r="ISR28" s="85"/>
      <c r="ISS28" s="74"/>
      <c r="IST28" s="74"/>
      <c r="ISU28" s="85"/>
      <c r="ISV28" s="74"/>
      <c r="ISW28" s="74"/>
      <c r="ISX28" s="85"/>
      <c r="ISY28" s="80"/>
      <c r="ISZ28" s="80"/>
      <c r="ITA28" s="85"/>
      <c r="ITB28" s="77"/>
      <c r="ITC28" s="74"/>
      <c r="ITD28" s="74"/>
      <c r="ITE28" s="85"/>
      <c r="ITF28" s="74"/>
      <c r="ITG28" s="74"/>
      <c r="ITH28" s="85"/>
      <c r="ITI28" s="74"/>
      <c r="ITJ28" s="74"/>
      <c r="ITK28" s="85"/>
      <c r="ITL28" s="74"/>
      <c r="ITM28" s="74"/>
      <c r="ITN28" s="85"/>
      <c r="ITO28" s="80"/>
      <c r="ITP28" s="80"/>
      <c r="ITQ28" s="85"/>
      <c r="ITR28" s="77"/>
      <c r="ITS28" s="74"/>
      <c r="ITT28" s="74"/>
      <c r="ITU28" s="85"/>
      <c r="ITV28" s="74"/>
      <c r="ITW28" s="74"/>
      <c r="ITX28" s="85"/>
      <c r="ITY28" s="74"/>
      <c r="ITZ28" s="74"/>
      <c r="IUA28" s="85"/>
      <c r="IUB28" s="74"/>
      <c r="IUC28" s="74"/>
      <c r="IUD28" s="85"/>
      <c r="IUE28" s="80"/>
      <c r="IUF28" s="80"/>
      <c r="IUG28" s="85"/>
      <c r="IUH28" s="77"/>
      <c r="IUI28" s="74"/>
      <c r="IUJ28" s="74"/>
      <c r="IUK28" s="85"/>
      <c r="IUL28" s="74"/>
      <c r="IUM28" s="74"/>
      <c r="IUN28" s="85"/>
      <c r="IUO28" s="74"/>
      <c r="IUP28" s="74"/>
      <c r="IUQ28" s="85"/>
      <c r="IUR28" s="74"/>
      <c r="IUS28" s="74"/>
      <c r="IUT28" s="85"/>
      <c r="IUU28" s="80"/>
      <c r="IUV28" s="80"/>
      <c r="IUW28" s="85"/>
      <c r="IUX28" s="77"/>
      <c r="IUY28" s="74"/>
      <c r="IUZ28" s="74"/>
      <c r="IVA28" s="85"/>
      <c r="IVB28" s="74"/>
      <c r="IVC28" s="74"/>
      <c r="IVD28" s="85"/>
      <c r="IVE28" s="74"/>
      <c r="IVF28" s="74"/>
      <c r="IVG28" s="85"/>
      <c r="IVH28" s="74"/>
      <c r="IVI28" s="74"/>
      <c r="IVJ28" s="85"/>
      <c r="IVK28" s="80"/>
      <c r="IVL28" s="80"/>
      <c r="IVM28" s="85"/>
      <c r="IVN28" s="77"/>
      <c r="IVO28" s="74"/>
      <c r="IVP28" s="74"/>
      <c r="IVQ28" s="85"/>
      <c r="IVR28" s="74"/>
      <c r="IVS28" s="74"/>
      <c r="IVT28" s="85"/>
      <c r="IVU28" s="74"/>
      <c r="IVV28" s="74"/>
      <c r="IVW28" s="85"/>
      <c r="IVX28" s="74"/>
      <c r="IVY28" s="74"/>
      <c r="IVZ28" s="85"/>
      <c r="IWA28" s="80"/>
      <c r="IWB28" s="80"/>
      <c r="IWC28" s="85"/>
      <c r="IWD28" s="77"/>
      <c r="IWE28" s="74"/>
      <c r="IWF28" s="74"/>
      <c r="IWG28" s="85"/>
      <c r="IWH28" s="74"/>
      <c r="IWI28" s="74"/>
      <c r="IWJ28" s="85"/>
      <c r="IWK28" s="74"/>
      <c r="IWL28" s="74"/>
      <c r="IWM28" s="85"/>
      <c r="IWN28" s="74"/>
      <c r="IWO28" s="74"/>
      <c r="IWP28" s="85"/>
      <c r="IWQ28" s="80"/>
      <c r="IWR28" s="80"/>
      <c r="IWS28" s="85"/>
      <c r="IWT28" s="77"/>
      <c r="IWU28" s="74"/>
      <c r="IWV28" s="74"/>
      <c r="IWW28" s="85"/>
      <c r="IWX28" s="74"/>
      <c r="IWY28" s="74"/>
      <c r="IWZ28" s="85"/>
      <c r="IXA28" s="74"/>
      <c r="IXB28" s="74"/>
      <c r="IXC28" s="85"/>
      <c r="IXD28" s="74"/>
      <c r="IXE28" s="74"/>
      <c r="IXF28" s="85"/>
      <c r="IXG28" s="80"/>
      <c r="IXH28" s="80"/>
      <c r="IXI28" s="85"/>
      <c r="IXJ28" s="77"/>
      <c r="IXK28" s="74"/>
      <c r="IXL28" s="74"/>
      <c r="IXM28" s="85"/>
      <c r="IXN28" s="74"/>
      <c r="IXO28" s="74"/>
      <c r="IXP28" s="85"/>
      <c r="IXQ28" s="74"/>
      <c r="IXR28" s="74"/>
      <c r="IXS28" s="85"/>
      <c r="IXT28" s="74"/>
      <c r="IXU28" s="74"/>
      <c r="IXV28" s="85"/>
      <c r="IXW28" s="80"/>
      <c r="IXX28" s="80"/>
      <c r="IXY28" s="85"/>
      <c r="IXZ28" s="77"/>
      <c r="IYA28" s="74"/>
      <c r="IYB28" s="74"/>
      <c r="IYC28" s="85"/>
      <c r="IYD28" s="74"/>
      <c r="IYE28" s="74"/>
      <c r="IYF28" s="85"/>
      <c r="IYG28" s="74"/>
      <c r="IYH28" s="74"/>
      <c r="IYI28" s="85"/>
      <c r="IYJ28" s="74"/>
      <c r="IYK28" s="74"/>
      <c r="IYL28" s="85"/>
      <c r="IYM28" s="80"/>
      <c r="IYN28" s="80"/>
      <c r="IYO28" s="85"/>
      <c r="IYP28" s="77"/>
      <c r="IYQ28" s="74"/>
      <c r="IYR28" s="74"/>
      <c r="IYS28" s="85"/>
      <c r="IYT28" s="74"/>
      <c r="IYU28" s="74"/>
      <c r="IYV28" s="85"/>
      <c r="IYW28" s="74"/>
      <c r="IYX28" s="74"/>
      <c r="IYY28" s="85"/>
      <c r="IYZ28" s="74"/>
      <c r="IZA28" s="74"/>
      <c r="IZB28" s="85"/>
      <c r="IZC28" s="80"/>
      <c r="IZD28" s="80"/>
      <c r="IZE28" s="85"/>
      <c r="IZF28" s="77"/>
      <c r="IZG28" s="74"/>
      <c r="IZH28" s="74"/>
      <c r="IZI28" s="85"/>
      <c r="IZJ28" s="74"/>
      <c r="IZK28" s="74"/>
      <c r="IZL28" s="85"/>
      <c r="IZM28" s="74"/>
      <c r="IZN28" s="74"/>
      <c r="IZO28" s="85"/>
      <c r="IZP28" s="74"/>
      <c r="IZQ28" s="74"/>
      <c r="IZR28" s="85"/>
      <c r="IZS28" s="80"/>
      <c r="IZT28" s="80"/>
      <c r="IZU28" s="85"/>
      <c r="IZV28" s="77"/>
      <c r="IZW28" s="74"/>
      <c r="IZX28" s="74"/>
      <c r="IZY28" s="85"/>
      <c r="IZZ28" s="74"/>
      <c r="JAA28" s="74"/>
      <c r="JAB28" s="85"/>
      <c r="JAC28" s="74"/>
      <c r="JAD28" s="74"/>
      <c r="JAE28" s="85"/>
      <c r="JAF28" s="74"/>
      <c r="JAG28" s="74"/>
      <c r="JAH28" s="85"/>
      <c r="JAI28" s="80"/>
      <c r="JAJ28" s="80"/>
      <c r="JAK28" s="85"/>
      <c r="JAL28" s="77"/>
      <c r="JAM28" s="74"/>
      <c r="JAN28" s="74"/>
      <c r="JAO28" s="85"/>
      <c r="JAP28" s="74"/>
      <c r="JAQ28" s="74"/>
      <c r="JAR28" s="85"/>
      <c r="JAS28" s="74"/>
      <c r="JAT28" s="74"/>
      <c r="JAU28" s="85"/>
      <c r="JAV28" s="74"/>
      <c r="JAW28" s="74"/>
      <c r="JAX28" s="85"/>
      <c r="JAY28" s="80"/>
      <c r="JAZ28" s="80"/>
      <c r="JBA28" s="85"/>
      <c r="JBB28" s="77"/>
      <c r="JBC28" s="74"/>
      <c r="JBD28" s="74"/>
      <c r="JBE28" s="85"/>
      <c r="JBF28" s="74"/>
      <c r="JBG28" s="74"/>
      <c r="JBH28" s="85"/>
      <c r="JBI28" s="74"/>
      <c r="JBJ28" s="74"/>
      <c r="JBK28" s="85"/>
      <c r="JBL28" s="74"/>
      <c r="JBM28" s="74"/>
      <c r="JBN28" s="85"/>
      <c r="JBO28" s="80"/>
      <c r="JBP28" s="80"/>
      <c r="JBQ28" s="85"/>
      <c r="JBR28" s="77"/>
      <c r="JBS28" s="74"/>
      <c r="JBT28" s="74"/>
      <c r="JBU28" s="85"/>
      <c r="JBV28" s="74"/>
      <c r="JBW28" s="74"/>
      <c r="JBX28" s="85"/>
      <c r="JBY28" s="74"/>
      <c r="JBZ28" s="74"/>
      <c r="JCA28" s="85"/>
      <c r="JCB28" s="74"/>
      <c r="JCC28" s="74"/>
      <c r="JCD28" s="85"/>
      <c r="JCE28" s="80"/>
      <c r="JCF28" s="80"/>
      <c r="JCG28" s="85"/>
      <c r="JCH28" s="77"/>
      <c r="JCI28" s="74"/>
      <c r="JCJ28" s="74"/>
      <c r="JCK28" s="85"/>
      <c r="JCL28" s="74"/>
      <c r="JCM28" s="74"/>
      <c r="JCN28" s="85"/>
      <c r="JCO28" s="74"/>
      <c r="JCP28" s="74"/>
      <c r="JCQ28" s="85"/>
      <c r="JCR28" s="74"/>
      <c r="JCS28" s="74"/>
      <c r="JCT28" s="85"/>
      <c r="JCU28" s="80"/>
      <c r="JCV28" s="80"/>
      <c r="JCW28" s="85"/>
      <c r="JCX28" s="77"/>
      <c r="JCY28" s="74"/>
      <c r="JCZ28" s="74"/>
      <c r="JDA28" s="85"/>
      <c r="JDB28" s="74"/>
      <c r="JDC28" s="74"/>
      <c r="JDD28" s="85"/>
      <c r="JDE28" s="74"/>
      <c r="JDF28" s="74"/>
      <c r="JDG28" s="85"/>
      <c r="JDH28" s="74"/>
      <c r="JDI28" s="74"/>
      <c r="JDJ28" s="85"/>
      <c r="JDK28" s="80"/>
      <c r="JDL28" s="80"/>
      <c r="JDM28" s="85"/>
      <c r="JDN28" s="77"/>
      <c r="JDO28" s="74"/>
      <c r="JDP28" s="74"/>
      <c r="JDQ28" s="85"/>
      <c r="JDR28" s="74"/>
      <c r="JDS28" s="74"/>
      <c r="JDT28" s="85"/>
      <c r="JDU28" s="74"/>
      <c r="JDV28" s="74"/>
      <c r="JDW28" s="85"/>
      <c r="JDX28" s="74"/>
      <c r="JDY28" s="74"/>
      <c r="JDZ28" s="85"/>
      <c r="JEA28" s="80"/>
      <c r="JEB28" s="80"/>
      <c r="JEC28" s="85"/>
      <c r="JED28" s="77"/>
      <c r="JEE28" s="74"/>
      <c r="JEF28" s="74"/>
      <c r="JEG28" s="85"/>
      <c r="JEH28" s="74"/>
      <c r="JEI28" s="74"/>
      <c r="JEJ28" s="85"/>
      <c r="JEK28" s="74"/>
      <c r="JEL28" s="74"/>
      <c r="JEM28" s="85"/>
      <c r="JEN28" s="74"/>
      <c r="JEO28" s="74"/>
      <c r="JEP28" s="85"/>
      <c r="JEQ28" s="80"/>
      <c r="JER28" s="80"/>
      <c r="JES28" s="85"/>
      <c r="JET28" s="77"/>
      <c r="JEU28" s="74"/>
      <c r="JEV28" s="74"/>
      <c r="JEW28" s="85"/>
      <c r="JEX28" s="74"/>
      <c r="JEY28" s="74"/>
      <c r="JEZ28" s="85"/>
      <c r="JFA28" s="74"/>
      <c r="JFB28" s="74"/>
      <c r="JFC28" s="85"/>
      <c r="JFD28" s="74"/>
      <c r="JFE28" s="74"/>
      <c r="JFF28" s="85"/>
      <c r="JFG28" s="80"/>
      <c r="JFH28" s="80"/>
      <c r="JFI28" s="85"/>
      <c r="JFJ28" s="77"/>
      <c r="JFK28" s="74"/>
      <c r="JFL28" s="74"/>
      <c r="JFM28" s="85"/>
      <c r="JFN28" s="74"/>
      <c r="JFO28" s="74"/>
      <c r="JFP28" s="85"/>
      <c r="JFQ28" s="74"/>
      <c r="JFR28" s="74"/>
      <c r="JFS28" s="85"/>
      <c r="JFT28" s="74"/>
      <c r="JFU28" s="74"/>
      <c r="JFV28" s="85"/>
      <c r="JFW28" s="80"/>
      <c r="JFX28" s="80"/>
      <c r="JFY28" s="85"/>
      <c r="JFZ28" s="77"/>
      <c r="JGA28" s="74"/>
      <c r="JGB28" s="74"/>
      <c r="JGC28" s="85"/>
      <c r="JGD28" s="74"/>
      <c r="JGE28" s="74"/>
      <c r="JGF28" s="85"/>
      <c r="JGG28" s="74"/>
      <c r="JGH28" s="74"/>
      <c r="JGI28" s="85"/>
      <c r="JGJ28" s="74"/>
      <c r="JGK28" s="74"/>
      <c r="JGL28" s="85"/>
      <c r="JGM28" s="80"/>
      <c r="JGN28" s="80"/>
      <c r="JGO28" s="85"/>
      <c r="JGP28" s="77"/>
      <c r="JGQ28" s="74"/>
      <c r="JGR28" s="74"/>
      <c r="JGS28" s="85"/>
      <c r="JGT28" s="74"/>
      <c r="JGU28" s="74"/>
      <c r="JGV28" s="85"/>
      <c r="JGW28" s="74"/>
      <c r="JGX28" s="74"/>
      <c r="JGY28" s="85"/>
      <c r="JGZ28" s="74"/>
      <c r="JHA28" s="74"/>
      <c r="JHB28" s="85"/>
      <c r="JHC28" s="80"/>
      <c r="JHD28" s="80"/>
      <c r="JHE28" s="85"/>
      <c r="JHF28" s="77"/>
      <c r="JHG28" s="74"/>
      <c r="JHH28" s="74"/>
      <c r="JHI28" s="85"/>
      <c r="JHJ28" s="74"/>
      <c r="JHK28" s="74"/>
      <c r="JHL28" s="85"/>
      <c r="JHM28" s="74"/>
      <c r="JHN28" s="74"/>
      <c r="JHO28" s="85"/>
      <c r="JHP28" s="74"/>
      <c r="JHQ28" s="74"/>
      <c r="JHR28" s="85"/>
      <c r="JHS28" s="80"/>
      <c r="JHT28" s="80"/>
      <c r="JHU28" s="85"/>
      <c r="JHV28" s="77"/>
      <c r="JHW28" s="74"/>
      <c r="JHX28" s="74"/>
      <c r="JHY28" s="85"/>
      <c r="JHZ28" s="74"/>
      <c r="JIA28" s="74"/>
      <c r="JIB28" s="85"/>
      <c r="JIC28" s="74"/>
      <c r="JID28" s="74"/>
      <c r="JIE28" s="85"/>
      <c r="JIF28" s="74"/>
      <c r="JIG28" s="74"/>
      <c r="JIH28" s="85"/>
      <c r="JII28" s="80"/>
      <c r="JIJ28" s="80"/>
      <c r="JIK28" s="85"/>
      <c r="JIL28" s="77"/>
      <c r="JIM28" s="74"/>
      <c r="JIN28" s="74"/>
      <c r="JIO28" s="85"/>
      <c r="JIP28" s="74"/>
      <c r="JIQ28" s="74"/>
      <c r="JIR28" s="85"/>
      <c r="JIS28" s="74"/>
      <c r="JIT28" s="74"/>
      <c r="JIU28" s="85"/>
      <c r="JIV28" s="74"/>
      <c r="JIW28" s="74"/>
      <c r="JIX28" s="85"/>
      <c r="JIY28" s="80"/>
      <c r="JIZ28" s="80"/>
      <c r="JJA28" s="85"/>
      <c r="JJB28" s="77"/>
      <c r="JJC28" s="74"/>
      <c r="JJD28" s="74"/>
      <c r="JJE28" s="85"/>
      <c r="JJF28" s="74"/>
      <c r="JJG28" s="74"/>
      <c r="JJH28" s="85"/>
      <c r="JJI28" s="74"/>
      <c r="JJJ28" s="74"/>
      <c r="JJK28" s="85"/>
      <c r="JJL28" s="74"/>
      <c r="JJM28" s="74"/>
      <c r="JJN28" s="85"/>
      <c r="JJO28" s="80"/>
      <c r="JJP28" s="80"/>
      <c r="JJQ28" s="85"/>
      <c r="JJR28" s="77"/>
      <c r="JJS28" s="74"/>
      <c r="JJT28" s="74"/>
      <c r="JJU28" s="85"/>
      <c r="JJV28" s="74"/>
      <c r="JJW28" s="74"/>
      <c r="JJX28" s="85"/>
      <c r="JJY28" s="74"/>
      <c r="JJZ28" s="74"/>
      <c r="JKA28" s="85"/>
      <c r="JKB28" s="74"/>
      <c r="JKC28" s="74"/>
      <c r="JKD28" s="85"/>
      <c r="JKE28" s="80"/>
      <c r="JKF28" s="80"/>
      <c r="JKG28" s="85"/>
      <c r="JKH28" s="77"/>
      <c r="JKI28" s="74"/>
      <c r="JKJ28" s="74"/>
      <c r="JKK28" s="85"/>
      <c r="JKL28" s="74"/>
      <c r="JKM28" s="74"/>
      <c r="JKN28" s="85"/>
      <c r="JKO28" s="74"/>
      <c r="JKP28" s="74"/>
      <c r="JKQ28" s="85"/>
      <c r="JKR28" s="74"/>
      <c r="JKS28" s="74"/>
      <c r="JKT28" s="85"/>
      <c r="JKU28" s="80"/>
      <c r="JKV28" s="80"/>
      <c r="JKW28" s="85"/>
      <c r="JKX28" s="77"/>
      <c r="JKY28" s="74"/>
      <c r="JKZ28" s="74"/>
      <c r="JLA28" s="85"/>
      <c r="JLB28" s="74"/>
      <c r="JLC28" s="74"/>
      <c r="JLD28" s="85"/>
      <c r="JLE28" s="74"/>
      <c r="JLF28" s="74"/>
      <c r="JLG28" s="85"/>
      <c r="JLH28" s="74"/>
      <c r="JLI28" s="74"/>
      <c r="JLJ28" s="85"/>
      <c r="JLK28" s="80"/>
      <c r="JLL28" s="80"/>
      <c r="JLM28" s="85"/>
      <c r="JLN28" s="77"/>
      <c r="JLO28" s="74"/>
      <c r="JLP28" s="74"/>
      <c r="JLQ28" s="85"/>
      <c r="JLR28" s="74"/>
      <c r="JLS28" s="74"/>
      <c r="JLT28" s="85"/>
      <c r="JLU28" s="74"/>
      <c r="JLV28" s="74"/>
      <c r="JLW28" s="85"/>
      <c r="JLX28" s="74"/>
      <c r="JLY28" s="74"/>
      <c r="JLZ28" s="85"/>
      <c r="JMA28" s="80"/>
      <c r="JMB28" s="80"/>
      <c r="JMC28" s="85"/>
      <c r="JMD28" s="77"/>
      <c r="JME28" s="74"/>
      <c r="JMF28" s="74"/>
      <c r="JMG28" s="85"/>
      <c r="JMH28" s="74"/>
      <c r="JMI28" s="74"/>
      <c r="JMJ28" s="85"/>
      <c r="JMK28" s="74"/>
      <c r="JML28" s="74"/>
      <c r="JMM28" s="85"/>
      <c r="JMN28" s="74"/>
      <c r="JMO28" s="74"/>
      <c r="JMP28" s="85"/>
      <c r="JMQ28" s="80"/>
      <c r="JMR28" s="80"/>
      <c r="JMS28" s="85"/>
      <c r="JMT28" s="77"/>
      <c r="JMU28" s="74"/>
      <c r="JMV28" s="74"/>
      <c r="JMW28" s="85"/>
      <c r="JMX28" s="74"/>
      <c r="JMY28" s="74"/>
      <c r="JMZ28" s="85"/>
      <c r="JNA28" s="74"/>
      <c r="JNB28" s="74"/>
      <c r="JNC28" s="85"/>
      <c r="JND28" s="74"/>
      <c r="JNE28" s="74"/>
      <c r="JNF28" s="85"/>
      <c r="JNG28" s="80"/>
      <c r="JNH28" s="80"/>
      <c r="JNI28" s="85"/>
      <c r="JNJ28" s="77"/>
      <c r="JNK28" s="74"/>
      <c r="JNL28" s="74"/>
      <c r="JNM28" s="85"/>
      <c r="JNN28" s="74"/>
      <c r="JNO28" s="74"/>
      <c r="JNP28" s="85"/>
      <c r="JNQ28" s="74"/>
      <c r="JNR28" s="74"/>
      <c r="JNS28" s="85"/>
      <c r="JNT28" s="74"/>
      <c r="JNU28" s="74"/>
      <c r="JNV28" s="85"/>
      <c r="JNW28" s="80"/>
      <c r="JNX28" s="80"/>
      <c r="JNY28" s="85"/>
      <c r="JNZ28" s="77"/>
      <c r="JOA28" s="74"/>
      <c r="JOB28" s="74"/>
      <c r="JOC28" s="85"/>
      <c r="JOD28" s="74"/>
      <c r="JOE28" s="74"/>
      <c r="JOF28" s="85"/>
      <c r="JOG28" s="74"/>
      <c r="JOH28" s="74"/>
      <c r="JOI28" s="85"/>
      <c r="JOJ28" s="74"/>
      <c r="JOK28" s="74"/>
      <c r="JOL28" s="85"/>
      <c r="JOM28" s="80"/>
      <c r="JON28" s="80"/>
      <c r="JOO28" s="85"/>
      <c r="JOP28" s="77"/>
      <c r="JOQ28" s="74"/>
      <c r="JOR28" s="74"/>
      <c r="JOS28" s="85"/>
      <c r="JOT28" s="74"/>
      <c r="JOU28" s="74"/>
      <c r="JOV28" s="85"/>
      <c r="JOW28" s="74"/>
      <c r="JOX28" s="74"/>
      <c r="JOY28" s="85"/>
      <c r="JOZ28" s="74"/>
      <c r="JPA28" s="74"/>
      <c r="JPB28" s="85"/>
      <c r="JPC28" s="80"/>
      <c r="JPD28" s="80"/>
      <c r="JPE28" s="85"/>
      <c r="JPF28" s="77"/>
      <c r="JPG28" s="74"/>
      <c r="JPH28" s="74"/>
      <c r="JPI28" s="85"/>
      <c r="JPJ28" s="74"/>
      <c r="JPK28" s="74"/>
      <c r="JPL28" s="85"/>
      <c r="JPM28" s="74"/>
      <c r="JPN28" s="74"/>
      <c r="JPO28" s="85"/>
      <c r="JPP28" s="74"/>
      <c r="JPQ28" s="74"/>
      <c r="JPR28" s="85"/>
      <c r="JPS28" s="80"/>
      <c r="JPT28" s="80"/>
      <c r="JPU28" s="85"/>
      <c r="JPV28" s="77"/>
      <c r="JPW28" s="74"/>
      <c r="JPX28" s="74"/>
      <c r="JPY28" s="85"/>
      <c r="JPZ28" s="74"/>
      <c r="JQA28" s="74"/>
      <c r="JQB28" s="85"/>
      <c r="JQC28" s="74"/>
      <c r="JQD28" s="74"/>
      <c r="JQE28" s="85"/>
      <c r="JQF28" s="74"/>
      <c r="JQG28" s="74"/>
      <c r="JQH28" s="85"/>
      <c r="JQI28" s="80"/>
      <c r="JQJ28" s="80"/>
      <c r="JQK28" s="85"/>
      <c r="JQL28" s="77"/>
      <c r="JQM28" s="74"/>
      <c r="JQN28" s="74"/>
      <c r="JQO28" s="85"/>
      <c r="JQP28" s="74"/>
      <c r="JQQ28" s="74"/>
      <c r="JQR28" s="85"/>
      <c r="JQS28" s="74"/>
      <c r="JQT28" s="74"/>
      <c r="JQU28" s="85"/>
      <c r="JQV28" s="74"/>
      <c r="JQW28" s="74"/>
      <c r="JQX28" s="85"/>
      <c r="JQY28" s="80"/>
      <c r="JQZ28" s="80"/>
      <c r="JRA28" s="85"/>
      <c r="JRB28" s="77"/>
      <c r="JRC28" s="74"/>
      <c r="JRD28" s="74"/>
      <c r="JRE28" s="85"/>
      <c r="JRF28" s="74"/>
      <c r="JRG28" s="74"/>
      <c r="JRH28" s="85"/>
      <c r="JRI28" s="74"/>
      <c r="JRJ28" s="74"/>
      <c r="JRK28" s="85"/>
      <c r="JRL28" s="74"/>
      <c r="JRM28" s="74"/>
      <c r="JRN28" s="85"/>
      <c r="JRO28" s="80"/>
      <c r="JRP28" s="80"/>
      <c r="JRQ28" s="85"/>
      <c r="JRR28" s="77"/>
      <c r="JRS28" s="74"/>
      <c r="JRT28" s="74"/>
      <c r="JRU28" s="85"/>
      <c r="JRV28" s="74"/>
      <c r="JRW28" s="74"/>
      <c r="JRX28" s="85"/>
      <c r="JRY28" s="74"/>
      <c r="JRZ28" s="74"/>
      <c r="JSA28" s="85"/>
      <c r="JSB28" s="74"/>
      <c r="JSC28" s="74"/>
      <c r="JSD28" s="85"/>
      <c r="JSE28" s="80"/>
      <c r="JSF28" s="80"/>
      <c r="JSG28" s="85"/>
      <c r="JSH28" s="77"/>
      <c r="JSI28" s="74"/>
      <c r="JSJ28" s="74"/>
      <c r="JSK28" s="85"/>
      <c r="JSL28" s="74"/>
      <c r="JSM28" s="74"/>
      <c r="JSN28" s="85"/>
      <c r="JSO28" s="74"/>
      <c r="JSP28" s="74"/>
      <c r="JSQ28" s="85"/>
      <c r="JSR28" s="74"/>
      <c r="JSS28" s="74"/>
      <c r="JST28" s="85"/>
      <c r="JSU28" s="80"/>
      <c r="JSV28" s="80"/>
      <c r="JSW28" s="85"/>
      <c r="JSX28" s="77"/>
      <c r="JSY28" s="74"/>
      <c r="JSZ28" s="74"/>
      <c r="JTA28" s="85"/>
      <c r="JTB28" s="74"/>
      <c r="JTC28" s="74"/>
      <c r="JTD28" s="85"/>
      <c r="JTE28" s="74"/>
      <c r="JTF28" s="74"/>
      <c r="JTG28" s="85"/>
      <c r="JTH28" s="74"/>
      <c r="JTI28" s="74"/>
      <c r="JTJ28" s="85"/>
      <c r="JTK28" s="80"/>
      <c r="JTL28" s="80"/>
      <c r="JTM28" s="85"/>
      <c r="JTN28" s="77"/>
      <c r="JTO28" s="74"/>
      <c r="JTP28" s="74"/>
      <c r="JTQ28" s="85"/>
      <c r="JTR28" s="74"/>
      <c r="JTS28" s="74"/>
      <c r="JTT28" s="85"/>
      <c r="JTU28" s="74"/>
      <c r="JTV28" s="74"/>
      <c r="JTW28" s="85"/>
      <c r="JTX28" s="74"/>
      <c r="JTY28" s="74"/>
      <c r="JTZ28" s="85"/>
      <c r="JUA28" s="80"/>
      <c r="JUB28" s="80"/>
      <c r="JUC28" s="85"/>
      <c r="JUD28" s="77"/>
      <c r="JUE28" s="74"/>
      <c r="JUF28" s="74"/>
      <c r="JUG28" s="85"/>
      <c r="JUH28" s="74"/>
      <c r="JUI28" s="74"/>
      <c r="JUJ28" s="85"/>
      <c r="JUK28" s="74"/>
      <c r="JUL28" s="74"/>
      <c r="JUM28" s="85"/>
      <c r="JUN28" s="74"/>
      <c r="JUO28" s="74"/>
      <c r="JUP28" s="85"/>
      <c r="JUQ28" s="80"/>
      <c r="JUR28" s="80"/>
      <c r="JUS28" s="85"/>
      <c r="JUT28" s="77"/>
      <c r="JUU28" s="74"/>
      <c r="JUV28" s="74"/>
      <c r="JUW28" s="85"/>
      <c r="JUX28" s="74"/>
      <c r="JUY28" s="74"/>
      <c r="JUZ28" s="85"/>
      <c r="JVA28" s="74"/>
      <c r="JVB28" s="74"/>
      <c r="JVC28" s="85"/>
      <c r="JVD28" s="74"/>
      <c r="JVE28" s="74"/>
      <c r="JVF28" s="85"/>
      <c r="JVG28" s="80"/>
      <c r="JVH28" s="80"/>
      <c r="JVI28" s="85"/>
      <c r="JVJ28" s="77"/>
      <c r="JVK28" s="74"/>
      <c r="JVL28" s="74"/>
      <c r="JVM28" s="85"/>
      <c r="JVN28" s="74"/>
      <c r="JVO28" s="74"/>
      <c r="JVP28" s="85"/>
      <c r="JVQ28" s="74"/>
      <c r="JVR28" s="74"/>
      <c r="JVS28" s="85"/>
      <c r="JVT28" s="74"/>
      <c r="JVU28" s="74"/>
      <c r="JVV28" s="85"/>
      <c r="JVW28" s="80"/>
      <c r="JVX28" s="80"/>
      <c r="JVY28" s="85"/>
      <c r="JVZ28" s="77"/>
      <c r="JWA28" s="74"/>
      <c r="JWB28" s="74"/>
      <c r="JWC28" s="85"/>
      <c r="JWD28" s="74"/>
      <c r="JWE28" s="74"/>
      <c r="JWF28" s="85"/>
      <c r="JWG28" s="74"/>
      <c r="JWH28" s="74"/>
      <c r="JWI28" s="85"/>
      <c r="JWJ28" s="74"/>
      <c r="JWK28" s="74"/>
      <c r="JWL28" s="85"/>
      <c r="JWM28" s="80"/>
      <c r="JWN28" s="80"/>
      <c r="JWO28" s="85"/>
      <c r="JWP28" s="77"/>
      <c r="JWQ28" s="74"/>
      <c r="JWR28" s="74"/>
      <c r="JWS28" s="85"/>
      <c r="JWT28" s="74"/>
      <c r="JWU28" s="74"/>
      <c r="JWV28" s="85"/>
      <c r="JWW28" s="74"/>
      <c r="JWX28" s="74"/>
      <c r="JWY28" s="85"/>
      <c r="JWZ28" s="74"/>
      <c r="JXA28" s="74"/>
      <c r="JXB28" s="85"/>
      <c r="JXC28" s="80"/>
      <c r="JXD28" s="80"/>
      <c r="JXE28" s="85"/>
      <c r="JXF28" s="77"/>
      <c r="JXG28" s="74"/>
      <c r="JXH28" s="74"/>
      <c r="JXI28" s="85"/>
      <c r="JXJ28" s="74"/>
      <c r="JXK28" s="74"/>
      <c r="JXL28" s="85"/>
      <c r="JXM28" s="74"/>
      <c r="JXN28" s="74"/>
      <c r="JXO28" s="85"/>
      <c r="JXP28" s="74"/>
      <c r="JXQ28" s="74"/>
      <c r="JXR28" s="85"/>
      <c r="JXS28" s="80"/>
      <c r="JXT28" s="80"/>
      <c r="JXU28" s="85"/>
      <c r="JXV28" s="77"/>
      <c r="JXW28" s="74"/>
      <c r="JXX28" s="74"/>
      <c r="JXY28" s="85"/>
      <c r="JXZ28" s="74"/>
      <c r="JYA28" s="74"/>
      <c r="JYB28" s="85"/>
      <c r="JYC28" s="74"/>
      <c r="JYD28" s="74"/>
      <c r="JYE28" s="85"/>
      <c r="JYF28" s="74"/>
      <c r="JYG28" s="74"/>
      <c r="JYH28" s="85"/>
      <c r="JYI28" s="80"/>
      <c r="JYJ28" s="80"/>
      <c r="JYK28" s="85"/>
      <c r="JYL28" s="77"/>
      <c r="JYM28" s="74"/>
      <c r="JYN28" s="74"/>
      <c r="JYO28" s="85"/>
      <c r="JYP28" s="74"/>
      <c r="JYQ28" s="74"/>
      <c r="JYR28" s="85"/>
      <c r="JYS28" s="74"/>
      <c r="JYT28" s="74"/>
      <c r="JYU28" s="85"/>
      <c r="JYV28" s="74"/>
      <c r="JYW28" s="74"/>
      <c r="JYX28" s="85"/>
      <c r="JYY28" s="80"/>
      <c r="JYZ28" s="80"/>
      <c r="JZA28" s="85"/>
      <c r="JZB28" s="77"/>
      <c r="JZC28" s="74"/>
      <c r="JZD28" s="74"/>
      <c r="JZE28" s="85"/>
      <c r="JZF28" s="74"/>
      <c r="JZG28" s="74"/>
      <c r="JZH28" s="85"/>
      <c r="JZI28" s="74"/>
      <c r="JZJ28" s="74"/>
      <c r="JZK28" s="85"/>
      <c r="JZL28" s="74"/>
      <c r="JZM28" s="74"/>
      <c r="JZN28" s="85"/>
      <c r="JZO28" s="80"/>
      <c r="JZP28" s="80"/>
      <c r="JZQ28" s="85"/>
      <c r="JZR28" s="77"/>
      <c r="JZS28" s="74"/>
      <c r="JZT28" s="74"/>
      <c r="JZU28" s="85"/>
      <c r="JZV28" s="74"/>
      <c r="JZW28" s="74"/>
      <c r="JZX28" s="85"/>
      <c r="JZY28" s="74"/>
      <c r="JZZ28" s="74"/>
      <c r="KAA28" s="85"/>
      <c r="KAB28" s="74"/>
      <c r="KAC28" s="74"/>
      <c r="KAD28" s="85"/>
      <c r="KAE28" s="80"/>
      <c r="KAF28" s="80"/>
      <c r="KAG28" s="85"/>
      <c r="KAH28" s="77"/>
      <c r="KAI28" s="74"/>
      <c r="KAJ28" s="74"/>
      <c r="KAK28" s="85"/>
      <c r="KAL28" s="74"/>
      <c r="KAM28" s="74"/>
      <c r="KAN28" s="85"/>
      <c r="KAO28" s="74"/>
      <c r="KAP28" s="74"/>
      <c r="KAQ28" s="85"/>
      <c r="KAR28" s="74"/>
      <c r="KAS28" s="74"/>
      <c r="KAT28" s="85"/>
      <c r="KAU28" s="80"/>
      <c r="KAV28" s="80"/>
      <c r="KAW28" s="85"/>
      <c r="KAX28" s="77"/>
      <c r="KAY28" s="74"/>
      <c r="KAZ28" s="74"/>
      <c r="KBA28" s="85"/>
      <c r="KBB28" s="74"/>
      <c r="KBC28" s="74"/>
      <c r="KBD28" s="85"/>
      <c r="KBE28" s="74"/>
      <c r="KBF28" s="74"/>
      <c r="KBG28" s="85"/>
      <c r="KBH28" s="74"/>
      <c r="KBI28" s="74"/>
      <c r="KBJ28" s="85"/>
      <c r="KBK28" s="80"/>
      <c r="KBL28" s="80"/>
      <c r="KBM28" s="85"/>
      <c r="KBN28" s="77"/>
      <c r="KBO28" s="74"/>
      <c r="KBP28" s="74"/>
      <c r="KBQ28" s="85"/>
      <c r="KBR28" s="74"/>
      <c r="KBS28" s="74"/>
      <c r="KBT28" s="85"/>
      <c r="KBU28" s="74"/>
      <c r="KBV28" s="74"/>
      <c r="KBW28" s="85"/>
      <c r="KBX28" s="74"/>
      <c r="KBY28" s="74"/>
      <c r="KBZ28" s="85"/>
      <c r="KCA28" s="80"/>
      <c r="KCB28" s="80"/>
      <c r="KCC28" s="85"/>
      <c r="KCD28" s="77"/>
      <c r="KCE28" s="74"/>
      <c r="KCF28" s="74"/>
      <c r="KCG28" s="85"/>
      <c r="KCH28" s="74"/>
      <c r="KCI28" s="74"/>
      <c r="KCJ28" s="85"/>
      <c r="KCK28" s="74"/>
      <c r="KCL28" s="74"/>
      <c r="KCM28" s="85"/>
      <c r="KCN28" s="74"/>
      <c r="KCO28" s="74"/>
      <c r="KCP28" s="85"/>
      <c r="KCQ28" s="80"/>
      <c r="KCR28" s="80"/>
      <c r="KCS28" s="85"/>
      <c r="KCT28" s="77"/>
      <c r="KCU28" s="74"/>
      <c r="KCV28" s="74"/>
      <c r="KCW28" s="85"/>
      <c r="KCX28" s="74"/>
      <c r="KCY28" s="74"/>
      <c r="KCZ28" s="85"/>
      <c r="KDA28" s="74"/>
      <c r="KDB28" s="74"/>
      <c r="KDC28" s="85"/>
      <c r="KDD28" s="74"/>
      <c r="KDE28" s="74"/>
      <c r="KDF28" s="85"/>
      <c r="KDG28" s="80"/>
      <c r="KDH28" s="80"/>
      <c r="KDI28" s="85"/>
      <c r="KDJ28" s="77"/>
      <c r="KDK28" s="74"/>
      <c r="KDL28" s="74"/>
      <c r="KDM28" s="85"/>
      <c r="KDN28" s="74"/>
      <c r="KDO28" s="74"/>
      <c r="KDP28" s="85"/>
      <c r="KDQ28" s="74"/>
      <c r="KDR28" s="74"/>
      <c r="KDS28" s="85"/>
      <c r="KDT28" s="74"/>
      <c r="KDU28" s="74"/>
      <c r="KDV28" s="85"/>
      <c r="KDW28" s="80"/>
      <c r="KDX28" s="80"/>
      <c r="KDY28" s="85"/>
      <c r="KDZ28" s="77"/>
      <c r="KEA28" s="74"/>
      <c r="KEB28" s="74"/>
      <c r="KEC28" s="85"/>
      <c r="KED28" s="74"/>
      <c r="KEE28" s="74"/>
      <c r="KEF28" s="85"/>
      <c r="KEG28" s="74"/>
      <c r="KEH28" s="74"/>
      <c r="KEI28" s="85"/>
      <c r="KEJ28" s="74"/>
      <c r="KEK28" s="74"/>
      <c r="KEL28" s="85"/>
      <c r="KEM28" s="80"/>
      <c r="KEN28" s="80"/>
      <c r="KEO28" s="85"/>
      <c r="KEP28" s="77"/>
      <c r="KEQ28" s="74"/>
      <c r="KER28" s="74"/>
      <c r="KES28" s="85"/>
      <c r="KET28" s="74"/>
      <c r="KEU28" s="74"/>
      <c r="KEV28" s="85"/>
      <c r="KEW28" s="74"/>
      <c r="KEX28" s="74"/>
      <c r="KEY28" s="85"/>
      <c r="KEZ28" s="74"/>
      <c r="KFA28" s="74"/>
      <c r="KFB28" s="85"/>
      <c r="KFC28" s="80"/>
      <c r="KFD28" s="80"/>
      <c r="KFE28" s="85"/>
      <c r="KFF28" s="77"/>
      <c r="KFG28" s="74"/>
      <c r="KFH28" s="74"/>
      <c r="KFI28" s="85"/>
      <c r="KFJ28" s="74"/>
      <c r="KFK28" s="74"/>
      <c r="KFL28" s="85"/>
      <c r="KFM28" s="74"/>
      <c r="KFN28" s="74"/>
      <c r="KFO28" s="85"/>
      <c r="KFP28" s="74"/>
      <c r="KFQ28" s="74"/>
      <c r="KFR28" s="85"/>
      <c r="KFS28" s="80"/>
      <c r="KFT28" s="80"/>
      <c r="KFU28" s="85"/>
      <c r="KFV28" s="77"/>
      <c r="KFW28" s="74"/>
      <c r="KFX28" s="74"/>
      <c r="KFY28" s="85"/>
      <c r="KFZ28" s="74"/>
      <c r="KGA28" s="74"/>
      <c r="KGB28" s="85"/>
      <c r="KGC28" s="74"/>
      <c r="KGD28" s="74"/>
      <c r="KGE28" s="85"/>
      <c r="KGF28" s="74"/>
      <c r="KGG28" s="74"/>
      <c r="KGH28" s="85"/>
      <c r="KGI28" s="80"/>
      <c r="KGJ28" s="80"/>
      <c r="KGK28" s="85"/>
      <c r="KGL28" s="77"/>
      <c r="KGM28" s="74"/>
      <c r="KGN28" s="74"/>
      <c r="KGO28" s="85"/>
      <c r="KGP28" s="74"/>
      <c r="KGQ28" s="74"/>
      <c r="KGR28" s="85"/>
      <c r="KGS28" s="74"/>
      <c r="KGT28" s="74"/>
      <c r="KGU28" s="85"/>
      <c r="KGV28" s="74"/>
      <c r="KGW28" s="74"/>
      <c r="KGX28" s="85"/>
      <c r="KGY28" s="80"/>
      <c r="KGZ28" s="80"/>
      <c r="KHA28" s="85"/>
      <c r="KHB28" s="77"/>
      <c r="KHC28" s="74"/>
      <c r="KHD28" s="74"/>
      <c r="KHE28" s="85"/>
      <c r="KHF28" s="74"/>
      <c r="KHG28" s="74"/>
      <c r="KHH28" s="85"/>
      <c r="KHI28" s="74"/>
      <c r="KHJ28" s="74"/>
      <c r="KHK28" s="85"/>
      <c r="KHL28" s="74"/>
      <c r="KHM28" s="74"/>
      <c r="KHN28" s="85"/>
      <c r="KHO28" s="80"/>
      <c r="KHP28" s="80"/>
      <c r="KHQ28" s="85"/>
      <c r="KHR28" s="77"/>
      <c r="KHS28" s="74"/>
      <c r="KHT28" s="74"/>
      <c r="KHU28" s="85"/>
      <c r="KHV28" s="74"/>
      <c r="KHW28" s="74"/>
      <c r="KHX28" s="85"/>
      <c r="KHY28" s="74"/>
      <c r="KHZ28" s="74"/>
      <c r="KIA28" s="85"/>
      <c r="KIB28" s="74"/>
      <c r="KIC28" s="74"/>
      <c r="KID28" s="85"/>
      <c r="KIE28" s="80"/>
      <c r="KIF28" s="80"/>
      <c r="KIG28" s="85"/>
      <c r="KIH28" s="77"/>
      <c r="KII28" s="74"/>
      <c r="KIJ28" s="74"/>
      <c r="KIK28" s="85"/>
      <c r="KIL28" s="74"/>
      <c r="KIM28" s="74"/>
      <c r="KIN28" s="85"/>
      <c r="KIO28" s="74"/>
      <c r="KIP28" s="74"/>
      <c r="KIQ28" s="85"/>
      <c r="KIR28" s="74"/>
      <c r="KIS28" s="74"/>
      <c r="KIT28" s="85"/>
      <c r="KIU28" s="80"/>
      <c r="KIV28" s="80"/>
      <c r="KIW28" s="85"/>
      <c r="KIX28" s="77"/>
      <c r="KIY28" s="74"/>
      <c r="KIZ28" s="74"/>
      <c r="KJA28" s="85"/>
      <c r="KJB28" s="74"/>
      <c r="KJC28" s="74"/>
      <c r="KJD28" s="85"/>
      <c r="KJE28" s="74"/>
      <c r="KJF28" s="74"/>
      <c r="KJG28" s="85"/>
      <c r="KJH28" s="74"/>
      <c r="KJI28" s="74"/>
      <c r="KJJ28" s="85"/>
      <c r="KJK28" s="80"/>
      <c r="KJL28" s="80"/>
      <c r="KJM28" s="85"/>
      <c r="KJN28" s="77"/>
      <c r="KJO28" s="74"/>
      <c r="KJP28" s="74"/>
      <c r="KJQ28" s="85"/>
      <c r="KJR28" s="74"/>
      <c r="KJS28" s="74"/>
      <c r="KJT28" s="85"/>
      <c r="KJU28" s="74"/>
      <c r="KJV28" s="74"/>
      <c r="KJW28" s="85"/>
      <c r="KJX28" s="74"/>
      <c r="KJY28" s="74"/>
      <c r="KJZ28" s="85"/>
      <c r="KKA28" s="80"/>
      <c r="KKB28" s="80"/>
      <c r="KKC28" s="85"/>
      <c r="KKD28" s="77"/>
      <c r="KKE28" s="74"/>
      <c r="KKF28" s="74"/>
      <c r="KKG28" s="85"/>
      <c r="KKH28" s="74"/>
      <c r="KKI28" s="74"/>
      <c r="KKJ28" s="85"/>
      <c r="KKK28" s="74"/>
      <c r="KKL28" s="74"/>
      <c r="KKM28" s="85"/>
      <c r="KKN28" s="74"/>
      <c r="KKO28" s="74"/>
      <c r="KKP28" s="85"/>
      <c r="KKQ28" s="80"/>
      <c r="KKR28" s="80"/>
      <c r="KKS28" s="85"/>
      <c r="KKT28" s="77"/>
      <c r="KKU28" s="74"/>
      <c r="KKV28" s="74"/>
      <c r="KKW28" s="85"/>
      <c r="KKX28" s="74"/>
      <c r="KKY28" s="74"/>
      <c r="KKZ28" s="85"/>
      <c r="KLA28" s="74"/>
      <c r="KLB28" s="74"/>
      <c r="KLC28" s="85"/>
      <c r="KLD28" s="74"/>
      <c r="KLE28" s="74"/>
      <c r="KLF28" s="85"/>
      <c r="KLG28" s="80"/>
      <c r="KLH28" s="80"/>
      <c r="KLI28" s="85"/>
      <c r="KLJ28" s="77"/>
      <c r="KLK28" s="74"/>
      <c r="KLL28" s="74"/>
      <c r="KLM28" s="85"/>
      <c r="KLN28" s="74"/>
      <c r="KLO28" s="74"/>
      <c r="KLP28" s="85"/>
      <c r="KLQ28" s="74"/>
      <c r="KLR28" s="74"/>
      <c r="KLS28" s="85"/>
      <c r="KLT28" s="74"/>
      <c r="KLU28" s="74"/>
      <c r="KLV28" s="85"/>
      <c r="KLW28" s="80"/>
      <c r="KLX28" s="80"/>
      <c r="KLY28" s="85"/>
      <c r="KLZ28" s="77"/>
      <c r="KMA28" s="74"/>
      <c r="KMB28" s="74"/>
      <c r="KMC28" s="85"/>
      <c r="KMD28" s="74"/>
      <c r="KME28" s="74"/>
      <c r="KMF28" s="85"/>
      <c r="KMG28" s="74"/>
      <c r="KMH28" s="74"/>
      <c r="KMI28" s="85"/>
      <c r="KMJ28" s="74"/>
      <c r="KMK28" s="74"/>
      <c r="KML28" s="85"/>
      <c r="KMM28" s="80"/>
      <c r="KMN28" s="80"/>
      <c r="KMO28" s="85"/>
      <c r="KMP28" s="77"/>
      <c r="KMQ28" s="74"/>
      <c r="KMR28" s="74"/>
      <c r="KMS28" s="85"/>
      <c r="KMT28" s="74"/>
      <c r="KMU28" s="74"/>
      <c r="KMV28" s="85"/>
      <c r="KMW28" s="74"/>
      <c r="KMX28" s="74"/>
      <c r="KMY28" s="85"/>
      <c r="KMZ28" s="74"/>
      <c r="KNA28" s="74"/>
      <c r="KNB28" s="85"/>
      <c r="KNC28" s="80"/>
      <c r="KND28" s="80"/>
      <c r="KNE28" s="85"/>
      <c r="KNF28" s="77"/>
      <c r="KNG28" s="74"/>
      <c r="KNH28" s="74"/>
      <c r="KNI28" s="85"/>
      <c r="KNJ28" s="74"/>
      <c r="KNK28" s="74"/>
      <c r="KNL28" s="85"/>
      <c r="KNM28" s="74"/>
      <c r="KNN28" s="74"/>
      <c r="KNO28" s="85"/>
      <c r="KNP28" s="74"/>
      <c r="KNQ28" s="74"/>
      <c r="KNR28" s="85"/>
      <c r="KNS28" s="80"/>
      <c r="KNT28" s="80"/>
      <c r="KNU28" s="85"/>
      <c r="KNV28" s="77"/>
      <c r="KNW28" s="74"/>
      <c r="KNX28" s="74"/>
      <c r="KNY28" s="85"/>
      <c r="KNZ28" s="74"/>
      <c r="KOA28" s="74"/>
      <c r="KOB28" s="85"/>
      <c r="KOC28" s="74"/>
      <c r="KOD28" s="74"/>
      <c r="KOE28" s="85"/>
      <c r="KOF28" s="74"/>
      <c r="KOG28" s="74"/>
      <c r="KOH28" s="85"/>
      <c r="KOI28" s="80"/>
      <c r="KOJ28" s="80"/>
      <c r="KOK28" s="85"/>
      <c r="KOL28" s="77"/>
      <c r="KOM28" s="74"/>
      <c r="KON28" s="74"/>
      <c r="KOO28" s="85"/>
      <c r="KOP28" s="74"/>
      <c r="KOQ28" s="74"/>
      <c r="KOR28" s="85"/>
      <c r="KOS28" s="74"/>
      <c r="KOT28" s="74"/>
      <c r="KOU28" s="85"/>
      <c r="KOV28" s="74"/>
      <c r="KOW28" s="74"/>
      <c r="KOX28" s="85"/>
      <c r="KOY28" s="80"/>
      <c r="KOZ28" s="80"/>
      <c r="KPA28" s="85"/>
      <c r="KPB28" s="77"/>
      <c r="KPC28" s="74"/>
      <c r="KPD28" s="74"/>
      <c r="KPE28" s="85"/>
      <c r="KPF28" s="74"/>
      <c r="KPG28" s="74"/>
      <c r="KPH28" s="85"/>
      <c r="KPI28" s="74"/>
      <c r="KPJ28" s="74"/>
      <c r="KPK28" s="85"/>
      <c r="KPL28" s="74"/>
      <c r="KPM28" s="74"/>
      <c r="KPN28" s="85"/>
      <c r="KPO28" s="80"/>
      <c r="KPP28" s="80"/>
      <c r="KPQ28" s="85"/>
      <c r="KPR28" s="77"/>
      <c r="KPS28" s="74"/>
      <c r="KPT28" s="74"/>
      <c r="KPU28" s="85"/>
      <c r="KPV28" s="74"/>
      <c r="KPW28" s="74"/>
      <c r="KPX28" s="85"/>
      <c r="KPY28" s="74"/>
      <c r="KPZ28" s="74"/>
      <c r="KQA28" s="85"/>
      <c r="KQB28" s="74"/>
      <c r="KQC28" s="74"/>
      <c r="KQD28" s="85"/>
      <c r="KQE28" s="80"/>
      <c r="KQF28" s="80"/>
      <c r="KQG28" s="85"/>
      <c r="KQH28" s="77"/>
      <c r="KQI28" s="74"/>
      <c r="KQJ28" s="74"/>
      <c r="KQK28" s="85"/>
      <c r="KQL28" s="74"/>
      <c r="KQM28" s="74"/>
      <c r="KQN28" s="85"/>
      <c r="KQO28" s="74"/>
      <c r="KQP28" s="74"/>
      <c r="KQQ28" s="85"/>
      <c r="KQR28" s="74"/>
      <c r="KQS28" s="74"/>
      <c r="KQT28" s="85"/>
      <c r="KQU28" s="80"/>
      <c r="KQV28" s="80"/>
      <c r="KQW28" s="85"/>
      <c r="KQX28" s="77"/>
      <c r="KQY28" s="74"/>
      <c r="KQZ28" s="74"/>
      <c r="KRA28" s="85"/>
      <c r="KRB28" s="74"/>
      <c r="KRC28" s="74"/>
      <c r="KRD28" s="85"/>
      <c r="KRE28" s="74"/>
      <c r="KRF28" s="74"/>
      <c r="KRG28" s="85"/>
      <c r="KRH28" s="74"/>
      <c r="KRI28" s="74"/>
      <c r="KRJ28" s="85"/>
      <c r="KRK28" s="80"/>
      <c r="KRL28" s="80"/>
      <c r="KRM28" s="85"/>
      <c r="KRN28" s="77"/>
      <c r="KRO28" s="74"/>
      <c r="KRP28" s="74"/>
      <c r="KRQ28" s="85"/>
      <c r="KRR28" s="74"/>
      <c r="KRS28" s="74"/>
      <c r="KRT28" s="85"/>
      <c r="KRU28" s="74"/>
      <c r="KRV28" s="74"/>
      <c r="KRW28" s="85"/>
      <c r="KRX28" s="74"/>
      <c r="KRY28" s="74"/>
      <c r="KRZ28" s="85"/>
      <c r="KSA28" s="80"/>
      <c r="KSB28" s="80"/>
      <c r="KSC28" s="85"/>
      <c r="KSD28" s="77"/>
      <c r="KSE28" s="74"/>
      <c r="KSF28" s="74"/>
      <c r="KSG28" s="85"/>
      <c r="KSH28" s="74"/>
      <c r="KSI28" s="74"/>
      <c r="KSJ28" s="85"/>
      <c r="KSK28" s="74"/>
      <c r="KSL28" s="74"/>
      <c r="KSM28" s="85"/>
      <c r="KSN28" s="74"/>
      <c r="KSO28" s="74"/>
      <c r="KSP28" s="85"/>
      <c r="KSQ28" s="80"/>
      <c r="KSR28" s="80"/>
      <c r="KSS28" s="85"/>
      <c r="KST28" s="77"/>
      <c r="KSU28" s="74"/>
      <c r="KSV28" s="74"/>
      <c r="KSW28" s="85"/>
      <c r="KSX28" s="74"/>
      <c r="KSY28" s="74"/>
      <c r="KSZ28" s="85"/>
      <c r="KTA28" s="74"/>
      <c r="KTB28" s="74"/>
      <c r="KTC28" s="85"/>
      <c r="KTD28" s="74"/>
      <c r="KTE28" s="74"/>
      <c r="KTF28" s="85"/>
      <c r="KTG28" s="80"/>
      <c r="KTH28" s="80"/>
      <c r="KTI28" s="85"/>
      <c r="KTJ28" s="77"/>
      <c r="KTK28" s="74"/>
      <c r="KTL28" s="74"/>
      <c r="KTM28" s="85"/>
      <c r="KTN28" s="74"/>
      <c r="KTO28" s="74"/>
      <c r="KTP28" s="85"/>
      <c r="KTQ28" s="74"/>
      <c r="KTR28" s="74"/>
      <c r="KTS28" s="85"/>
      <c r="KTT28" s="74"/>
      <c r="KTU28" s="74"/>
      <c r="KTV28" s="85"/>
      <c r="KTW28" s="80"/>
      <c r="KTX28" s="80"/>
      <c r="KTY28" s="85"/>
      <c r="KTZ28" s="77"/>
      <c r="KUA28" s="74"/>
      <c r="KUB28" s="74"/>
      <c r="KUC28" s="85"/>
      <c r="KUD28" s="74"/>
      <c r="KUE28" s="74"/>
      <c r="KUF28" s="85"/>
      <c r="KUG28" s="74"/>
      <c r="KUH28" s="74"/>
      <c r="KUI28" s="85"/>
      <c r="KUJ28" s="74"/>
      <c r="KUK28" s="74"/>
      <c r="KUL28" s="85"/>
      <c r="KUM28" s="80"/>
      <c r="KUN28" s="80"/>
      <c r="KUO28" s="85"/>
      <c r="KUP28" s="77"/>
      <c r="KUQ28" s="74"/>
      <c r="KUR28" s="74"/>
      <c r="KUS28" s="85"/>
      <c r="KUT28" s="74"/>
      <c r="KUU28" s="74"/>
      <c r="KUV28" s="85"/>
      <c r="KUW28" s="74"/>
      <c r="KUX28" s="74"/>
      <c r="KUY28" s="85"/>
      <c r="KUZ28" s="74"/>
      <c r="KVA28" s="74"/>
      <c r="KVB28" s="85"/>
      <c r="KVC28" s="80"/>
      <c r="KVD28" s="80"/>
      <c r="KVE28" s="85"/>
      <c r="KVF28" s="77"/>
      <c r="KVG28" s="74"/>
      <c r="KVH28" s="74"/>
      <c r="KVI28" s="85"/>
      <c r="KVJ28" s="74"/>
      <c r="KVK28" s="74"/>
      <c r="KVL28" s="85"/>
      <c r="KVM28" s="74"/>
      <c r="KVN28" s="74"/>
      <c r="KVO28" s="85"/>
      <c r="KVP28" s="74"/>
      <c r="KVQ28" s="74"/>
      <c r="KVR28" s="85"/>
      <c r="KVS28" s="80"/>
      <c r="KVT28" s="80"/>
      <c r="KVU28" s="85"/>
      <c r="KVV28" s="77"/>
      <c r="KVW28" s="74"/>
      <c r="KVX28" s="74"/>
      <c r="KVY28" s="85"/>
      <c r="KVZ28" s="74"/>
      <c r="KWA28" s="74"/>
      <c r="KWB28" s="85"/>
      <c r="KWC28" s="74"/>
      <c r="KWD28" s="74"/>
      <c r="KWE28" s="85"/>
      <c r="KWF28" s="74"/>
      <c r="KWG28" s="74"/>
      <c r="KWH28" s="85"/>
      <c r="KWI28" s="80"/>
      <c r="KWJ28" s="80"/>
      <c r="KWK28" s="85"/>
      <c r="KWL28" s="77"/>
      <c r="KWM28" s="74"/>
      <c r="KWN28" s="74"/>
      <c r="KWO28" s="85"/>
      <c r="KWP28" s="74"/>
      <c r="KWQ28" s="74"/>
      <c r="KWR28" s="85"/>
      <c r="KWS28" s="74"/>
      <c r="KWT28" s="74"/>
      <c r="KWU28" s="85"/>
      <c r="KWV28" s="74"/>
      <c r="KWW28" s="74"/>
      <c r="KWX28" s="85"/>
      <c r="KWY28" s="80"/>
      <c r="KWZ28" s="80"/>
      <c r="KXA28" s="85"/>
      <c r="KXB28" s="77"/>
      <c r="KXC28" s="74"/>
      <c r="KXD28" s="74"/>
      <c r="KXE28" s="85"/>
      <c r="KXF28" s="74"/>
      <c r="KXG28" s="74"/>
      <c r="KXH28" s="85"/>
      <c r="KXI28" s="74"/>
      <c r="KXJ28" s="74"/>
      <c r="KXK28" s="85"/>
      <c r="KXL28" s="74"/>
      <c r="KXM28" s="74"/>
      <c r="KXN28" s="85"/>
      <c r="KXO28" s="80"/>
      <c r="KXP28" s="80"/>
      <c r="KXQ28" s="85"/>
      <c r="KXR28" s="77"/>
      <c r="KXS28" s="74"/>
      <c r="KXT28" s="74"/>
      <c r="KXU28" s="85"/>
      <c r="KXV28" s="74"/>
      <c r="KXW28" s="74"/>
      <c r="KXX28" s="85"/>
      <c r="KXY28" s="74"/>
      <c r="KXZ28" s="74"/>
      <c r="KYA28" s="85"/>
      <c r="KYB28" s="74"/>
      <c r="KYC28" s="74"/>
      <c r="KYD28" s="85"/>
      <c r="KYE28" s="80"/>
      <c r="KYF28" s="80"/>
      <c r="KYG28" s="85"/>
      <c r="KYH28" s="77"/>
      <c r="KYI28" s="74"/>
      <c r="KYJ28" s="74"/>
      <c r="KYK28" s="85"/>
      <c r="KYL28" s="74"/>
      <c r="KYM28" s="74"/>
      <c r="KYN28" s="85"/>
      <c r="KYO28" s="74"/>
      <c r="KYP28" s="74"/>
      <c r="KYQ28" s="85"/>
      <c r="KYR28" s="74"/>
      <c r="KYS28" s="74"/>
      <c r="KYT28" s="85"/>
      <c r="KYU28" s="80"/>
      <c r="KYV28" s="80"/>
      <c r="KYW28" s="85"/>
      <c r="KYX28" s="77"/>
      <c r="KYY28" s="74"/>
      <c r="KYZ28" s="74"/>
      <c r="KZA28" s="85"/>
      <c r="KZB28" s="74"/>
      <c r="KZC28" s="74"/>
      <c r="KZD28" s="85"/>
      <c r="KZE28" s="74"/>
      <c r="KZF28" s="74"/>
      <c r="KZG28" s="85"/>
      <c r="KZH28" s="74"/>
      <c r="KZI28" s="74"/>
      <c r="KZJ28" s="85"/>
      <c r="KZK28" s="80"/>
      <c r="KZL28" s="80"/>
      <c r="KZM28" s="85"/>
      <c r="KZN28" s="77"/>
      <c r="KZO28" s="74"/>
      <c r="KZP28" s="74"/>
      <c r="KZQ28" s="85"/>
      <c r="KZR28" s="74"/>
      <c r="KZS28" s="74"/>
      <c r="KZT28" s="85"/>
      <c r="KZU28" s="74"/>
      <c r="KZV28" s="74"/>
      <c r="KZW28" s="85"/>
      <c r="KZX28" s="74"/>
      <c r="KZY28" s="74"/>
      <c r="KZZ28" s="85"/>
      <c r="LAA28" s="80"/>
      <c r="LAB28" s="80"/>
      <c r="LAC28" s="85"/>
      <c r="LAD28" s="77"/>
      <c r="LAE28" s="74"/>
      <c r="LAF28" s="74"/>
      <c r="LAG28" s="85"/>
      <c r="LAH28" s="74"/>
      <c r="LAI28" s="74"/>
      <c r="LAJ28" s="85"/>
      <c r="LAK28" s="74"/>
      <c r="LAL28" s="74"/>
      <c r="LAM28" s="85"/>
      <c r="LAN28" s="74"/>
      <c r="LAO28" s="74"/>
      <c r="LAP28" s="85"/>
      <c r="LAQ28" s="80"/>
      <c r="LAR28" s="80"/>
      <c r="LAS28" s="85"/>
      <c r="LAT28" s="77"/>
      <c r="LAU28" s="74"/>
      <c r="LAV28" s="74"/>
      <c r="LAW28" s="85"/>
      <c r="LAX28" s="74"/>
      <c r="LAY28" s="74"/>
      <c r="LAZ28" s="85"/>
      <c r="LBA28" s="74"/>
      <c r="LBB28" s="74"/>
      <c r="LBC28" s="85"/>
      <c r="LBD28" s="74"/>
      <c r="LBE28" s="74"/>
      <c r="LBF28" s="85"/>
      <c r="LBG28" s="80"/>
      <c r="LBH28" s="80"/>
      <c r="LBI28" s="85"/>
      <c r="LBJ28" s="77"/>
      <c r="LBK28" s="74"/>
      <c r="LBL28" s="74"/>
      <c r="LBM28" s="85"/>
      <c r="LBN28" s="74"/>
      <c r="LBO28" s="74"/>
      <c r="LBP28" s="85"/>
      <c r="LBQ28" s="74"/>
      <c r="LBR28" s="74"/>
      <c r="LBS28" s="85"/>
      <c r="LBT28" s="74"/>
      <c r="LBU28" s="74"/>
      <c r="LBV28" s="85"/>
      <c r="LBW28" s="80"/>
      <c r="LBX28" s="80"/>
      <c r="LBY28" s="85"/>
      <c r="LBZ28" s="77"/>
      <c r="LCA28" s="74"/>
      <c r="LCB28" s="74"/>
      <c r="LCC28" s="85"/>
      <c r="LCD28" s="74"/>
      <c r="LCE28" s="74"/>
      <c r="LCF28" s="85"/>
      <c r="LCG28" s="74"/>
      <c r="LCH28" s="74"/>
      <c r="LCI28" s="85"/>
      <c r="LCJ28" s="74"/>
      <c r="LCK28" s="74"/>
      <c r="LCL28" s="85"/>
      <c r="LCM28" s="80"/>
      <c r="LCN28" s="80"/>
      <c r="LCO28" s="85"/>
      <c r="LCP28" s="77"/>
      <c r="LCQ28" s="74"/>
      <c r="LCR28" s="74"/>
      <c r="LCS28" s="85"/>
      <c r="LCT28" s="74"/>
      <c r="LCU28" s="74"/>
      <c r="LCV28" s="85"/>
      <c r="LCW28" s="74"/>
      <c r="LCX28" s="74"/>
      <c r="LCY28" s="85"/>
      <c r="LCZ28" s="74"/>
      <c r="LDA28" s="74"/>
      <c r="LDB28" s="85"/>
      <c r="LDC28" s="80"/>
      <c r="LDD28" s="80"/>
      <c r="LDE28" s="85"/>
      <c r="LDF28" s="77"/>
      <c r="LDG28" s="74"/>
      <c r="LDH28" s="74"/>
      <c r="LDI28" s="85"/>
      <c r="LDJ28" s="74"/>
      <c r="LDK28" s="74"/>
      <c r="LDL28" s="85"/>
      <c r="LDM28" s="74"/>
      <c r="LDN28" s="74"/>
      <c r="LDO28" s="85"/>
      <c r="LDP28" s="74"/>
      <c r="LDQ28" s="74"/>
      <c r="LDR28" s="85"/>
      <c r="LDS28" s="80"/>
      <c r="LDT28" s="80"/>
      <c r="LDU28" s="85"/>
      <c r="LDV28" s="77"/>
      <c r="LDW28" s="74"/>
      <c r="LDX28" s="74"/>
      <c r="LDY28" s="85"/>
      <c r="LDZ28" s="74"/>
      <c r="LEA28" s="74"/>
      <c r="LEB28" s="85"/>
      <c r="LEC28" s="74"/>
      <c r="LED28" s="74"/>
      <c r="LEE28" s="85"/>
      <c r="LEF28" s="74"/>
      <c r="LEG28" s="74"/>
      <c r="LEH28" s="85"/>
      <c r="LEI28" s="80"/>
      <c r="LEJ28" s="80"/>
      <c r="LEK28" s="85"/>
      <c r="LEL28" s="77"/>
      <c r="LEM28" s="74"/>
      <c r="LEN28" s="74"/>
      <c r="LEO28" s="85"/>
      <c r="LEP28" s="74"/>
      <c r="LEQ28" s="74"/>
      <c r="LER28" s="85"/>
      <c r="LES28" s="74"/>
      <c r="LET28" s="74"/>
      <c r="LEU28" s="85"/>
      <c r="LEV28" s="74"/>
      <c r="LEW28" s="74"/>
      <c r="LEX28" s="85"/>
      <c r="LEY28" s="80"/>
      <c r="LEZ28" s="80"/>
      <c r="LFA28" s="85"/>
      <c r="LFB28" s="77"/>
      <c r="LFC28" s="74"/>
      <c r="LFD28" s="74"/>
      <c r="LFE28" s="85"/>
      <c r="LFF28" s="74"/>
      <c r="LFG28" s="74"/>
      <c r="LFH28" s="85"/>
      <c r="LFI28" s="74"/>
      <c r="LFJ28" s="74"/>
      <c r="LFK28" s="85"/>
      <c r="LFL28" s="74"/>
      <c r="LFM28" s="74"/>
      <c r="LFN28" s="85"/>
      <c r="LFO28" s="80"/>
      <c r="LFP28" s="80"/>
      <c r="LFQ28" s="85"/>
      <c r="LFR28" s="77"/>
      <c r="LFS28" s="74"/>
      <c r="LFT28" s="74"/>
      <c r="LFU28" s="85"/>
      <c r="LFV28" s="74"/>
      <c r="LFW28" s="74"/>
      <c r="LFX28" s="85"/>
      <c r="LFY28" s="74"/>
      <c r="LFZ28" s="74"/>
      <c r="LGA28" s="85"/>
      <c r="LGB28" s="74"/>
      <c r="LGC28" s="74"/>
      <c r="LGD28" s="85"/>
      <c r="LGE28" s="80"/>
      <c r="LGF28" s="80"/>
      <c r="LGG28" s="85"/>
      <c r="LGH28" s="77"/>
      <c r="LGI28" s="74"/>
      <c r="LGJ28" s="74"/>
      <c r="LGK28" s="85"/>
      <c r="LGL28" s="74"/>
      <c r="LGM28" s="74"/>
      <c r="LGN28" s="85"/>
      <c r="LGO28" s="74"/>
      <c r="LGP28" s="74"/>
      <c r="LGQ28" s="85"/>
      <c r="LGR28" s="74"/>
      <c r="LGS28" s="74"/>
      <c r="LGT28" s="85"/>
      <c r="LGU28" s="80"/>
      <c r="LGV28" s="80"/>
      <c r="LGW28" s="85"/>
      <c r="LGX28" s="77"/>
      <c r="LGY28" s="74"/>
      <c r="LGZ28" s="74"/>
      <c r="LHA28" s="85"/>
      <c r="LHB28" s="74"/>
      <c r="LHC28" s="74"/>
      <c r="LHD28" s="85"/>
      <c r="LHE28" s="74"/>
      <c r="LHF28" s="74"/>
      <c r="LHG28" s="85"/>
      <c r="LHH28" s="74"/>
      <c r="LHI28" s="74"/>
      <c r="LHJ28" s="85"/>
      <c r="LHK28" s="80"/>
      <c r="LHL28" s="80"/>
      <c r="LHM28" s="85"/>
      <c r="LHN28" s="77"/>
      <c r="LHO28" s="74"/>
      <c r="LHP28" s="74"/>
      <c r="LHQ28" s="85"/>
      <c r="LHR28" s="74"/>
      <c r="LHS28" s="74"/>
      <c r="LHT28" s="85"/>
      <c r="LHU28" s="74"/>
      <c r="LHV28" s="74"/>
      <c r="LHW28" s="85"/>
      <c r="LHX28" s="74"/>
      <c r="LHY28" s="74"/>
      <c r="LHZ28" s="85"/>
      <c r="LIA28" s="80"/>
      <c r="LIB28" s="80"/>
      <c r="LIC28" s="85"/>
      <c r="LID28" s="77"/>
      <c r="LIE28" s="74"/>
      <c r="LIF28" s="74"/>
      <c r="LIG28" s="85"/>
      <c r="LIH28" s="74"/>
      <c r="LII28" s="74"/>
      <c r="LIJ28" s="85"/>
      <c r="LIK28" s="74"/>
      <c r="LIL28" s="74"/>
      <c r="LIM28" s="85"/>
      <c r="LIN28" s="74"/>
      <c r="LIO28" s="74"/>
      <c r="LIP28" s="85"/>
      <c r="LIQ28" s="80"/>
      <c r="LIR28" s="80"/>
      <c r="LIS28" s="85"/>
      <c r="LIT28" s="77"/>
      <c r="LIU28" s="74"/>
      <c r="LIV28" s="74"/>
      <c r="LIW28" s="85"/>
      <c r="LIX28" s="74"/>
      <c r="LIY28" s="74"/>
      <c r="LIZ28" s="85"/>
      <c r="LJA28" s="74"/>
      <c r="LJB28" s="74"/>
      <c r="LJC28" s="85"/>
      <c r="LJD28" s="74"/>
      <c r="LJE28" s="74"/>
      <c r="LJF28" s="85"/>
      <c r="LJG28" s="80"/>
      <c r="LJH28" s="80"/>
      <c r="LJI28" s="85"/>
      <c r="LJJ28" s="77"/>
      <c r="LJK28" s="74"/>
      <c r="LJL28" s="74"/>
      <c r="LJM28" s="85"/>
      <c r="LJN28" s="74"/>
      <c r="LJO28" s="74"/>
      <c r="LJP28" s="85"/>
      <c r="LJQ28" s="74"/>
      <c r="LJR28" s="74"/>
      <c r="LJS28" s="85"/>
      <c r="LJT28" s="74"/>
      <c r="LJU28" s="74"/>
      <c r="LJV28" s="85"/>
      <c r="LJW28" s="80"/>
      <c r="LJX28" s="80"/>
      <c r="LJY28" s="85"/>
      <c r="LJZ28" s="77"/>
      <c r="LKA28" s="74"/>
      <c r="LKB28" s="74"/>
      <c r="LKC28" s="85"/>
      <c r="LKD28" s="74"/>
      <c r="LKE28" s="74"/>
      <c r="LKF28" s="85"/>
      <c r="LKG28" s="74"/>
      <c r="LKH28" s="74"/>
      <c r="LKI28" s="85"/>
      <c r="LKJ28" s="74"/>
      <c r="LKK28" s="74"/>
      <c r="LKL28" s="85"/>
      <c r="LKM28" s="80"/>
      <c r="LKN28" s="80"/>
      <c r="LKO28" s="85"/>
      <c r="LKP28" s="77"/>
      <c r="LKQ28" s="74"/>
      <c r="LKR28" s="74"/>
      <c r="LKS28" s="85"/>
      <c r="LKT28" s="74"/>
      <c r="LKU28" s="74"/>
      <c r="LKV28" s="85"/>
      <c r="LKW28" s="74"/>
      <c r="LKX28" s="74"/>
      <c r="LKY28" s="85"/>
      <c r="LKZ28" s="74"/>
      <c r="LLA28" s="74"/>
      <c r="LLB28" s="85"/>
      <c r="LLC28" s="80"/>
      <c r="LLD28" s="80"/>
      <c r="LLE28" s="85"/>
      <c r="LLF28" s="77"/>
      <c r="LLG28" s="74"/>
      <c r="LLH28" s="74"/>
      <c r="LLI28" s="85"/>
      <c r="LLJ28" s="74"/>
      <c r="LLK28" s="74"/>
      <c r="LLL28" s="85"/>
      <c r="LLM28" s="74"/>
      <c r="LLN28" s="74"/>
      <c r="LLO28" s="85"/>
      <c r="LLP28" s="74"/>
      <c r="LLQ28" s="74"/>
      <c r="LLR28" s="85"/>
      <c r="LLS28" s="80"/>
      <c r="LLT28" s="80"/>
      <c r="LLU28" s="85"/>
      <c r="LLV28" s="77"/>
      <c r="LLW28" s="74"/>
      <c r="LLX28" s="74"/>
      <c r="LLY28" s="85"/>
      <c r="LLZ28" s="74"/>
      <c r="LMA28" s="74"/>
      <c r="LMB28" s="85"/>
      <c r="LMC28" s="74"/>
      <c r="LMD28" s="74"/>
      <c r="LME28" s="85"/>
      <c r="LMF28" s="74"/>
      <c r="LMG28" s="74"/>
      <c r="LMH28" s="85"/>
      <c r="LMI28" s="80"/>
      <c r="LMJ28" s="80"/>
      <c r="LMK28" s="85"/>
      <c r="LML28" s="77"/>
      <c r="LMM28" s="74"/>
      <c r="LMN28" s="74"/>
      <c r="LMO28" s="85"/>
      <c r="LMP28" s="74"/>
      <c r="LMQ28" s="74"/>
      <c r="LMR28" s="85"/>
      <c r="LMS28" s="74"/>
      <c r="LMT28" s="74"/>
      <c r="LMU28" s="85"/>
      <c r="LMV28" s="74"/>
      <c r="LMW28" s="74"/>
      <c r="LMX28" s="85"/>
      <c r="LMY28" s="80"/>
      <c r="LMZ28" s="80"/>
      <c r="LNA28" s="85"/>
      <c r="LNB28" s="77"/>
      <c r="LNC28" s="74"/>
      <c r="LND28" s="74"/>
      <c r="LNE28" s="85"/>
      <c r="LNF28" s="74"/>
      <c r="LNG28" s="74"/>
      <c r="LNH28" s="85"/>
      <c r="LNI28" s="74"/>
      <c r="LNJ28" s="74"/>
      <c r="LNK28" s="85"/>
      <c r="LNL28" s="74"/>
      <c r="LNM28" s="74"/>
      <c r="LNN28" s="85"/>
      <c r="LNO28" s="80"/>
      <c r="LNP28" s="80"/>
      <c r="LNQ28" s="85"/>
      <c r="LNR28" s="77"/>
      <c r="LNS28" s="74"/>
      <c r="LNT28" s="74"/>
      <c r="LNU28" s="85"/>
      <c r="LNV28" s="74"/>
      <c r="LNW28" s="74"/>
      <c r="LNX28" s="85"/>
      <c r="LNY28" s="74"/>
      <c r="LNZ28" s="74"/>
      <c r="LOA28" s="85"/>
      <c r="LOB28" s="74"/>
      <c r="LOC28" s="74"/>
      <c r="LOD28" s="85"/>
      <c r="LOE28" s="80"/>
      <c r="LOF28" s="80"/>
      <c r="LOG28" s="85"/>
      <c r="LOH28" s="77"/>
      <c r="LOI28" s="74"/>
      <c r="LOJ28" s="74"/>
      <c r="LOK28" s="85"/>
      <c r="LOL28" s="74"/>
      <c r="LOM28" s="74"/>
      <c r="LON28" s="85"/>
      <c r="LOO28" s="74"/>
      <c r="LOP28" s="74"/>
      <c r="LOQ28" s="85"/>
      <c r="LOR28" s="74"/>
      <c r="LOS28" s="74"/>
      <c r="LOT28" s="85"/>
      <c r="LOU28" s="80"/>
      <c r="LOV28" s="80"/>
      <c r="LOW28" s="85"/>
      <c r="LOX28" s="77"/>
      <c r="LOY28" s="74"/>
      <c r="LOZ28" s="74"/>
      <c r="LPA28" s="85"/>
      <c r="LPB28" s="74"/>
      <c r="LPC28" s="74"/>
      <c r="LPD28" s="85"/>
      <c r="LPE28" s="74"/>
      <c r="LPF28" s="74"/>
      <c r="LPG28" s="85"/>
      <c r="LPH28" s="74"/>
      <c r="LPI28" s="74"/>
      <c r="LPJ28" s="85"/>
      <c r="LPK28" s="80"/>
      <c r="LPL28" s="80"/>
      <c r="LPM28" s="85"/>
      <c r="LPN28" s="77"/>
      <c r="LPO28" s="74"/>
      <c r="LPP28" s="74"/>
      <c r="LPQ28" s="85"/>
      <c r="LPR28" s="74"/>
      <c r="LPS28" s="74"/>
      <c r="LPT28" s="85"/>
      <c r="LPU28" s="74"/>
      <c r="LPV28" s="74"/>
      <c r="LPW28" s="85"/>
      <c r="LPX28" s="74"/>
      <c r="LPY28" s="74"/>
      <c r="LPZ28" s="85"/>
      <c r="LQA28" s="80"/>
      <c r="LQB28" s="80"/>
      <c r="LQC28" s="85"/>
      <c r="LQD28" s="77"/>
      <c r="LQE28" s="74"/>
      <c r="LQF28" s="74"/>
      <c r="LQG28" s="85"/>
      <c r="LQH28" s="74"/>
      <c r="LQI28" s="74"/>
      <c r="LQJ28" s="85"/>
      <c r="LQK28" s="74"/>
      <c r="LQL28" s="74"/>
      <c r="LQM28" s="85"/>
      <c r="LQN28" s="74"/>
      <c r="LQO28" s="74"/>
      <c r="LQP28" s="85"/>
      <c r="LQQ28" s="80"/>
      <c r="LQR28" s="80"/>
      <c r="LQS28" s="85"/>
      <c r="LQT28" s="77"/>
      <c r="LQU28" s="74"/>
      <c r="LQV28" s="74"/>
      <c r="LQW28" s="85"/>
      <c r="LQX28" s="74"/>
      <c r="LQY28" s="74"/>
      <c r="LQZ28" s="85"/>
      <c r="LRA28" s="74"/>
      <c r="LRB28" s="74"/>
      <c r="LRC28" s="85"/>
      <c r="LRD28" s="74"/>
      <c r="LRE28" s="74"/>
      <c r="LRF28" s="85"/>
      <c r="LRG28" s="80"/>
      <c r="LRH28" s="80"/>
      <c r="LRI28" s="85"/>
      <c r="LRJ28" s="77"/>
      <c r="LRK28" s="74"/>
      <c r="LRL28" s="74"/>
      <c r="LRM28" s="85"/>
      <c r="LRN28" s="74"/>
      <c r="LRO28" s="74"/>
      <c r="LRP28" s="85"/>
      <c r="LRQ28" s="74"/>
      <c r="LRR28" s="74"/>
      <c r="LRS28" s="85"/>
      <c r="LRT28" s="74"/>
      <c r="LRU28" s="74"/>
      <c r="LRV28" s="85"/>
      <c r="LRW28" s="80"/>
      <c r="LRX28" s="80"/>
      <c r="LRY28" s="85"/>
      <c r="LRZ28" s="77"/>
      <c r="LSA28" s="74"/>
      <c r="LSB28" s="74"/>
      <c r="LSC28" s="85"/>
      <c r="LSD28" s="74"/>
      <c r="LSE28" s="74"/>
      <c r="LSF28" s="85"/>
      <c r="LSG28" s="74"/>
      <c r="LSH28" s="74"/>
      <c r="LSI28" s="85"/>
      <c r="LSJ28" s="74"/>
      <c r="LSK28" s="74"/>
      <c r="LSL28" s="85"/>
      <c r="LSM28" s="80"/>
      <c r="LSN28" s="80"/>
      <c r="LSO28" s="85"/>
      <c r="LSP28" s="77"/>
      <c r="LSQ28" s="74"/>
      <c r="LSR28" s="74"/>
      <c r="LSS28" s="85"/>
      <c r="LST28" s="74"/>
      <c r="LSU28" s="74"/>
      <c r="LSV28" s="85"/>
      <c r="LSW28" s="74"/>
      <c r="LSX28" s="74"/>
      <c r="LSY28" s="85"/>
      <c r="LSZ28" s="74"/>
      <c r="LTA28" s="74"/>
      <c r="LTB28" s="85"/>
      <c r="LTC28" s="80"/>
      <c r="LTD28" s="80"/>
      <c r="LTE28" s="85"/>
      <c r="LTF28" s="77"/>
      <c r="LTG28" s="74"/>
      <c r="LTH28" s="74"/>
      <c r="LTI28" s="85"/>
      <c r="LTJ28" s="74"/>
      <c r="LTK28" s="74"/>
      <c r="LTL28" s="85"/>
      <c r="LTM28" s="74"/>
      <c r="LTN28" s="74"/>
      <c r="LTO28" s="85"/>
      <c r="LTP28" s="74"/>
      <c r="LTQ28" s="74"/>
      <c r="LTR28" s="85"/>
      <c r="LTS28" s="80"/>
      <c r="LTT28" s="80"/>
      <c r="LTU28" s="85"/>
      <c r="LTV28" s="77"/>
      <c r="LTW28" s="74"/>
      <c r="LTX28" s="74"/>
      <c r="LTY28" s="85"/>
      <c r="LTZ28" s="74"/>
      <c r="LUA28" s="74"/>
      <c r="LUB28" s="85"/>
      <c r="LUC28" s="74"/>
      <c r="LUD28" s="74"/>
      <c r="LUE28" s="85"/>
      <c r="LUF28" s="74"/>
      <c r="LUG28" s="74"/>
      <c r="LUH28" s="85"/>
      <c r="LUI28" s="80"/>
      <c r="LUJ28" s="80"/>
      <c r="LUK28" s="85"/>
      <c r="LUL28" s="77"/>
      <c r="LUM28" s="74"/>
      <c r="LUN28" s="74"/>
      <c r="LUO28" s="85"/>
      <c r="LUP28" s="74"/>
      <c r="LUQ28" s="74"/>
      <c r="LUR28" s="85"/>
      <c r="LUS28" s="74"/>
      <c r="LUT28" s="74"/>
      <c r="LUU28" s="85"/>
      <c r="LUV28" s="74"/>
      <c r="LUW28" s="74"/>
      <c r="LUX28" s="85"/>
      <c r="LUY28" s="80"/>
      <c r="LUZ28" s="80"/>
      <c r="LVA28" s="85"/>
      <c r="LVB28" s="77"/>
      <c r="LVC28" s="74"/>
      <c r="LVD28" s="74"/>
      <c r="LVE28" s="85"/>
      <c r="LVF28" s="74"/>
      <c r="LVG28" s="74"/>
      <c r="LVH28" s="85"/>
      <c r="LVI28" s="74"/>
      <c r="LVJ28" s="74"/>
      <c r="LVK28" s="85"/>
      <c r="LVL28" s="74"/>
      <c r="LVM28" s="74"/>
      <c r="LVN28" s="85"/>
      <c r="LVO28" s="80"/>
      <c r="LVP28" s="80"/>
      <c r="LVQ28" s="85"/>
      <c r="LVR28" s="77"/>
      <c r="LVS28" s="74"/>
      <c r="LVT28" s="74"/>
      <c r="LVU28" s="85"/>
      <c r="LVV28" s="74"/>
      <c r="LVW28" s="74"/>
      <c r="LVX28" s="85"/>
      <c r="LVY28" s="74"/>
      <c r="LVZ28" s="74"/>
      <c r="LWA28" s="85"/>
      <c r="LWB28" s="74"/>
      <c r="LWC28" s="74"/>
      <c r="LWD28" s="85"/>
      <c r="LWE28" s="80"/>
      <c r="LWF28" s="80"/>
      <c r="LWG28" s="85"/>
      <c r="LWH28" s="77"/>
      <c r="LWI28" s="74"/>
      <c r="LWJ28" s="74"/>
      <c r="LWK28" s="85"/>
      <c r="LWL28" s="74"/>
      <c r="LWM28" s="74"/>
      <c r="LWN28" s="85"/>
      <c r="LWO28" s="74"/>
      <c r="LWP28" s="74"/>
      <c r="LWQ28" s="85"/>
      <c r="LWR28" s="74"/>
      <c r="LWS28" s="74"/>
      <c r="LWT28" s="85"/>
      <c r="LWU28" s="80"/>
      <c r="LWV28" s="80"/>
      <c r="LWW28" s="85"/>
      <c r="LWX28" s="77"/>
      <c r="LWY28" s="74"/>
      <c r="LWZ28" s="74"/>
      <c r="LXA28" s="85"/>
      <c r="LXB28" s="74"/>
      <c r="LXC28" s="74"/>
      <c r="LXD28" s="85"/>
      <c r="LXE28" s="74"/>
      <c r="LXF28" s="74"/>
      <c r="LXG28" s="85"/>
      <c r="LXH28" s="74"/>
      <c r="LXI28" s="74"/>
      <c r="LXJ28" s="85"/>
      <c r="LXK28" s="80"/>
      <c r="LXL28" s="80"/>
      <c r="LXM28" s="85"/>
      <c r="LXN28" s="77"/>
      <c r="LXO28" s="74"/>
      <c r="LXP28" s="74"/>
      <c r="LXQ28" s="85"/>
      <c r="LXR28" s="74"/>
      <c r="LXS28" s="74"/>
      <c r="LXT28" s="85"/>
      <c r="LXU28" s="74"/>
      <c r="LXV28" s="74"/>
      <c r="LXW28" s="85"/>
      <c r="LXX28" s="74"/>
      <c r="LXY28" s="74"/>
      <c r="LXZ28" s="85"/>
      <c r="LYA28" s="80"/>
      <c r="LYB28" s="80"/>
      <c r="LYC28" s="85"/>
      <c r="LYD28" s="77"/>
      <c r="LYE28" s="74"/>
      <c r="LYF28" s="74"/>
      <c r="LYG28" s="85"/>
      <c r="LYH28" s="74"/>
      <c r="LYI28" s="74"/>
      <c r="LYJ28" s="85"/>
      <c r="LYK28" s="74"/>
      <c r="LYL28" s="74"/>
      <c r="LYM28" s="85"/>
      <c r="LYN28" s="74"/>
      <c r="LYO28" s="74"/>
      <c r="LYP28" s="85"/>
      <c r="LYQ28" s="80"/>
      <c r="LYR28" s="80"/>
      <c r="LYS28" s="85"/>
      <c r="LYT28" s="77"/>
      <c r="LYU28" s="74"/>
      <c r="LYV28" s="74"/>
      <c r="LYW28" s="85"/>
      <c r="LYX28" s="74"/>
      <c r="LYY28" s="74"/>
      <c r="LYZ28" s="85"/>
      <c r="LZA28" s="74"/>
      <c r="LZB28" s="74"/>
      <c r="LZC28" s="85"/>
      <c r="LZD28" s="74"/>
      <c r="LZE28" s="74"/>
      <c r="LZF28" s="85"/>
      <c r="LZG28" s="80"/>
      <c r="LZH28" s="80"/>
      <c r="LZI28" s="85"/>
      <c r="LZJ28" s="77"/>
      <c r="LZK28" s="74"/>
      <c r="LZL28" s="74"/>
      <c r="LZM28" s="85"/>
      <c r="LZN28" s="74"/>
      <c r="LZO28" s="74"/>
      <c r="LZP28" s="85"/>
      <c r="LZQ28" s="74"/>
      <c r="LZR28" s="74"/>
      <c r="LZS28" s="85"/>
      <c r="LZT28" s="74"/>
      <c r="LZU28" s="74"/>
      <c r="LZV28" s="85"/>
      <c r="LZW28" s="80"/>
      <c r="LZX28" s="80"/>
      <c r="LZY28" s="85"/>
      <c r="LZZ28" s="77"/>
      <c r="MAA28" s="74"/>
      <c r="MAB28" s="74"/>
      <c r="MAC28" s="85"/>
      <c r="MAD28" s="74"/>
      <c r="MAE28" s="74"/>
      <c r="MAF28" s="85"/>
      <c r="MAG28" s="74"/>
      <c r="MAH28" s="74"/>
      <c r="MAI28" s="85"/>
      <c r="MAJ28" s="74"/>
      <c r="MAK28" s="74"/>
      <c r="MAL28" s="85"/>
      <c r="MAM28" s="80"/>
      <c r="MAN28" s="80"/>
      <c r="MAO28" s="85"/>
      <c r="MAP28" s="77"/>
      <c r="MAQ28" s="74"/>
      <c r="MAR28" s="74"/>
      <c r="MAS28" s="85"/>
      <c r="MAT28" s="74"/>
      <c r="MAU28" s="74"/>
      <c r="MAV28" s="85"/>
      <c r="MAW28" s="74"/>
      <c r="MAX28" s="74"/>
      <c r="MAY28" s="85"/>
      <c r="MAZ28" s="74"/>
      <c r="MBA28" s="74"/>
      <c r="MBB28" s="85"/>
      <c r="MBC28" s="80"/>
      <c r="MBD28" s="80"/>
      <c r="MBE28" s="85"/>
      <c r="MBF28" s="77"/>
      <c r="MBG28" s="74"/>
      <c r="MBH28" s="74"/>
      <c r="MBI28" s="85"/>
      <c r="MBJ28" s="74"/>
      <c r="MBK28" s="74"/>
      <c r="MBL28" s="85"/>
      <c r="MBM28" s="74"/>
      <c r="MBN28" s="74"/>
      <c r="MBO28" s="85"/>
      <c r="MBP28" s="74"/>
      <c r="MBQ28" s="74"/>
      <c r="MBR28" s="85"/>
      <c r="MBS28" s="80"/>
      <c r="MBT28" s="80"/>
      <c r="MBU28" s="85"/>
      <c r="MBV28" s="77"/>
      <c r="MBW28" s="74"/>
      <c r="MBX28" s="74"/>
      <c r="MBY28" s="85"/>
      <c r="MBZ28" s="74"/>
      <c r="MCA28" s="74"/>
      <c r="MCB28" s="85"/>
      <c r="MCC28" s="74"/>
      <c r="MCD28" s="74"/>
      <c r="MCE28" s="85"/>
      <c r="MCF28" s="74"/>
      <c r="MCG28" s="74"/>
      <c r="MCH28" s="85"/>
      <c r="MCI28" s="80"/>
      <c r="MCJ28" s="80"/>
      <c r="MCK28" s="85"/>
      <c r="MCL28" s="77"/>
      <c r="MCM28" s="74"/>
      <c r="MCN28" s="74"/>
      <c r="MCO28" s="85"/>
      <c r="MCP28" s="74"/>
      <c r="MCQ28" s="74"/>
      <c r="MCR28" s="85"/>
      <c r="MCS28" s="74"/>
      <c r="MCT28" s="74"/>
      <c r="MCU28" s="85"/>
      <c r="MCV28" s="74"/>
      <c r="MCW28" s="74"/>
      <c r="MCX28" s="85"/>
      <c r="MCY28" s="80"/>
      <c r="MCZ28" s="80"/>
      <c r="MDA28" s="85"/>
      <c r="MDB28" s="77"/>
      <c r="MDC28" s="74"/>
      <c r="MDD28" s="74"/>
      <c r="MDE28" s="85"/>
      <c r="MDF28" s="74"/>
      <c r="MDG28" s="74"/>
      <c r="MDH28" s="85"/>
      <c r="MDI28" s="74"/>
      <c r="MDJ28" s="74"/>
      <c r="MDK28" s="85"/>
      <c r="MDL28" s="74"/>
      <c r="MDM28" s="74"/>
      <c r="MDN28" s="85"/>
      <c r="MDO28" s="80"/>
      <c r="MDP28" s="80"/>
      <c r="MDQ28" s="85"/>
      <c r="MDR28" s="77"/>
      <c r="MDS28" s="74"/>
      <c r="MDT28" s="74"/>
      <c r="MDU28" s="85"/>
      <c r="MDV28" s="74"/>
      <c r="MDW28" s="74"/>
      <c r="MDX28" s="85"/>
      <c r="MDY28" s="74"/>
      <c r="MDZ28" s="74"/>
      <c r="MEA28" s="85"/>
      <c r="MEB28" s="74"/>
      <c r="MEC28" s="74"/>
      <c r="MED28" s="85"/>
      <c r="MEE28" s="80"/>
      <c r="MEF28" s="80"/>
      <c r="MEG28" s="85"/>
      <c r="MEH28" s="77"/>
      <c r="MEI28" s="74"/>
      <c r="MEJ28" s="74"/>
      <c r="MEK28" s="85"/>
      <c r="MEL28" s="74"/>
      <c r="MEM28" s="74"/>
      <c r="MEN28" s="85"/>
      <c r="MEO28" s="74"/>
      <c r="MEP28" s="74"/>
      <c r="MEQ28" s="85"/>
      <c r="MER28" s="74"/>
      <c r="MES28" s="74"/>
      <c r="MET28" s="85"/>
      <c r="MEU28" s="80"/>
      <c r="MEV28" s="80"/>
      <c r="MEW28" s="85"/>
      <c r="MEX28" s="77"/>
      <c r="MEY28" s="74"/>
      <c r="MEZ28" s="74"/>
      <c r="MFA28" s="85"/>
      <c r="MFB28" s="74"/>
      <c r="MFC28" s="74"/>
      <c r="MFD28" s="85"/>
      <c r="MFE28" s="74"/>
      <c r="MFF28" s="74"/>
      <c r="MFG28" s="85"/>
      <c r="MFH28" s="74"/>
      <c r="MFI28" s="74"/>
      <c r="MFJ28" s="85"/>
      <c r="MFK28" s="80"/>
      <c r="MFL28" s="80"/>
      <c r="MFM28" s="85"/>
      <c r="MFN28" s="77"/>
      <c r="MFO28" s="74"/>
      <c r="MFP28" s="74"/>
      <c r="MFQ28" s="85"/>
      <c r="MFR28" s="74"/>
      <c r="MFS28" s="74"/>
      <c r="MFT28" s="85"/>
      <c r="MFU28" s="74"/>
      <c r="MFV28" s="74"/>
      <c r="MFW28" s="85"/>
      <c r="MFX28" s="74"/>
      <c r="MFY28" s="74"/>
      <c r="MFZ28" s="85"/>
      <c r="MGA28" s="80"/>
      <c r="MGB28" s="80"/>
      <c r="MGC28" s="85"/>
      <c r="MGD28" s="77"/>
      <c r="MGE28" s="74"/>
      <c r="MGF28" s="74"/>
      <c r="MGG28" s="85"/>
      <c r="MGH28" s="74"/>
      <c r="MGI28" s="74"/>
      <c r="MGJ28" s="85"/>
      <c r="MGK28" s="74"/>
      <c r="MGL28" s="74"/>
      <c r="MGM28" s="85"/>
      <c r="MGN28" s="74"/>
      <c r="MGO28" s="74"/>
      <c r="MGP28" s="85"/>
      <c r="MGQ28" s="80"/>
      <c r="MGR28" s="80"/>
      <c r="MGS28" s="85"/>
      <c r="MGT28" s="77"/>
      <c r="MGU28" s="74"/>
      <c r="MGV28" s="74"/>
      <c r="MGW28" s="85"/>
      <c r="MGX28" s="74"/>
      <c r="MGY28" s="74"/>
      <c r="MGZ28" s="85"/>
      <c r="MHA28" s="74"/>
      <c r="MHB28" s="74"/>
      <c r="MHC28" s="85"/>
      <c r="MHD28" s="74"/>
      <c r="MHE28" s="74"/>
      <c r="MHF28" s="85"/>
      <c r="MHG28" s="80"/>
      <c r="MHH28" s="80"/>
      <c r="MHI28" s="85"/>
      <c r="MHJ28" s="77"/>
      <c r="MHK28" s="74"/>
      <c r="MHL28" s="74"/>
      <c r="MHM28" s="85"/>
      <c r="MHN28" s="74"/>
      <c r="MHO28" s="74"/>
      <c r="MHP28" s="85"/>
      <c r="MHQ28" s="74"/>
      <c r="MHR28" s="74"/>
      <c r="MHS28" s="85"/>
      <c r="MHT28" s="74"/>
      <c r="MHU28" s="74"/>
      <c r="MHV28" s="85"/>
      <c r="MHW28" s="80"/>
      <c r="MHX28" s="80"/>
      <c r="MHY28" s="85"/>
      <c r="MHZ28" s="77"/>
      <c r="MIA28" s="74"/>
      <c r="MIB28" s="74"/>
      <c r="MIC28" s="85"/>
      <c r="MID28" s="74"/>
      <c r="MIE28" s="74"/>
      <c r="MIF28" s="85"/>
      <c r="MIG28" s="74"/>
      <c r="MIH28" s="74"/>
      <c r="MII28" s="85"/>
      <c r="MIJ28" s="74"/>
      <c r="MIK28" s="74"/>
      <c r="MIL28" s="85"/>
      <c r="MIM28" s="80"/>
      <c r="MIN28" s="80"/>
      <c r="MIO28" s="85"/>
      <c r="MIP28" s="77"/>
      <c r="MIQ28" s="74"/>
      <c r="MIR28" s="74"/>
      <c r="MIS28" s="85"/>
      <c r="MIT28" s="74"/>
      <c r="MIU28" s="74"/>
      <c r="MIV28" s="85"/>
      <c r="MIW28" s="74"/>
      <c r="MIX28" s="74"/>
      <c r="MIY28" s="85"/>
      <c r="MIZ28" s="74"/>
      <c r="MJA28" s="74"/>
      <c r="MJB28" s="85"/>
      <c r="MJC28" s="80"/>
      <c r="MJD28" s="80"/>
      <c r="MJE28" s="85"/>
      <c r="MJF28" s="77"/>
      <c r="MJG28" s="74"/>
      <c r="MJH28" s="74"/>
      <c r="MJI28" s="85"/>
      <c r="MJJ28" s="74"/>
      <c r="MJK28" s="74"/>
      <c r="MJL28" s="85"/>
      <c r="MJM28" s="74"/>
      <c r="MJN28" s="74"/>
      <c r="MJO28" s="85"/>
      <c r="MJP28" s="74"/>
      <c r="MJQ28" s="74"/>
      <c r="MJR28" s="85"/>
      <c r="MJS28" s="80"/>
      <c r="MJT28" s="80"/>
      <c r="MJU28" s="85"/>
      <c r="MJV28" s="77"/>
      <c r="MJW28" s="74"/>
      <c r="MJX28" s="74"/>
      <c r="MJY28" s="85"/>
      <c r="MJZ28" s="74"/>
      <c r="MKA28" s="74"/>
      <c r="MKB28" s="85"/>
      <c r="MKC28" s="74"/>
      <c r="MKD28" s="74"/>
      <c r="MKE28" s="85"/>
      <c r="MKF28" s="74"/>
      <c r="MKG28" s="74"/>
      <c r="MKH28" s="85"/>
      <c r="MKI28" s="80"/>
      <c r="MKJ28" s="80"/>
      <c r="MKK28" s="85"/>
      <c r="MKL28" s="77"/>
      <c r="MKM28" s="74"/>
      <c r="MKN28" s="74"/>
      <c r="MKO28" s="85"/>
      <c r="MKP28" s="74"/>
      <c r="MKQ28" s="74"/>
      <c r="MKR28" s="85"/>
      <c r="MKS28" s="74"/>
      <c r="MKT28" s="74"/>
      <c r="MKU28" s="85"/>
      <c r="MKV28" s="74"/>
      <c r="MKW28" s="74"/>
      <c r="MKX28" s="85"/>
      <c r="MKY28" s="80"/>
      <c r="MKZ28" s="80"/>
      <c r="MLA28" s="85"/>
      <c r="MLB28" s="77"/>
      <c r="MLC28" s="74"/>
      <c r="MLD28" s="74"/>
      <c r="MLE28" s="85"/>
      <c r="MLF28" s="74"/>
      <c r="MLG28" s="74"/>
      <c r="MLH28" s="85"/>
      <c r="MLI28" s="74"/>
      <c r="MLJ28" s="74"/>
      <c r="MLK28" s="85"/>
      <c r="MLL28" s="74"/>
      <c r="MLM28" s="74"/>
      <c r="MLN28" s="85"/>
      <c r="MLO28" s="80"/>
      <c r="MLP28" s="80"/>
      <c r="MLQ28" s="85"/>
      <c r="MLR28" s="77"/>
      <c r="MLS28" s="74"/>
      <c r="MLT28" s="74"/>
      <c r="MLU28" s="85"/>
      <c r="MLV28" s="74"/>
      <c r="MLW28" s="74"/>
      <c r="MLX28" s="85"/>
      <c r="MLY28" s="74"/>
      <c r="MLZ28" s="74"/>
      <c r="MMA28" s="85"/>
      <c r="MMB28" s="74"/>
      <c r="MMC28" s="74"/>
      <c r="MMD28" s="85"/>
      <c r="MME28" s="80"/>
      <c r="MMF28" s="80"/>
      <c r="MMG28" s="85"/>
      <c r="MMH28" s="77"/>
      <c r="MMI28" s="74"/>
      <c r="MMJ28" s="74"/>
      <c r="MMK28" s="85"/>
      <c r="MML28" s="74"/>
      <c r="MMM28" s="74"/>
      <c r="MMN28" s="85"/>
      <c r="MMO28" s="74"/>
      <c r="MMP28" s="74"/>
      <c r="MMQ28" s="85"/>
      <c r="MMR28" s="74"/>
      <c r="MMS28" s="74"/>
      <c r="MMT28" s="85"/>
      <c r="MMU28" s="80"/>
      <c r="MMV28" s="80"/>
      <c r="MMW28" s="85"/>
      <c r="MMX28" s="77"/>
      <c r="MMY28" s="74"/>
      <c r="MMZ28" s="74"/>
      <c r="MNA28" s="85"/>
      <c r="MNB28" s="74"/>
      <c r="MNC28" s="74"/>
      <c r="MND28" s="85"/>
      <c r="MNE28" s="74"/>
      <c r="MNF28" s="74"/>
      <c r="MNG28" s="85"/>
      <c r="MNH28" s="74"/>
      <c r="MNI28" s="74"/>
      <c r="MNJ28" s="85"/>
      <c r="MNK28" s="80"/>
      <c r="MNL28" s="80"/>
      <c r="MNM28" s="85"/>
      <c r="MNN28" s="77"/>
      <c r="MNO28" s="74"/>
      <c r="MNP28" s="74"/>
      <c r="MNQ28" s="85"/>
      <c r="MNR28" s="74"/>
      <c r="MNS28" s="74"/>
      <c r="MNT28" s="85"/>
      <c r="MNU28" s="74"/>
      <c r="MNV28" s="74"/>
      <c r="MNW28" s="85"/>
      <c r="MNX28" s="74"/>
      <c r="MNY28" s="74"/>
      <c r="MNZ28" s="85"/>
      <c r="MOA28" s="80"/>
      <c r="MOB28" s="80"/>
      <c r="MOC28" s="85"/>
      <c r="MOD28" s="77"/>
      <c r="MOE28" s="74"/>
      <c r="MOF28" s="74"/>
      <c r="MOG28" s="85"/>
      <c r="MOH28" s="74"/>
      <c r="MOI28" s="74"/>
      <c r="MOJ28" s="85"/>
      <c r="MOK28" s="74"/>
      <c r="MOL28" s="74"/>
      <c r="MOM28" s="85"/>
      <c r="MON28" s="74"/>
      <c r="MOO28" s="74"/>
      <c r="MOP28" s="85"/>
      <c r="MOQ28" s="80"/>
      <c r="MOR28" s="80"/>
      <c r="MOS28" s="85"/>
      <c r="MOT28" s="77"/>
      <c r="MOU28" s="74"/>
      <c r="MOV28" s="74"/>
      <c r="MOW28" s="85"/>
      <c r="MOX28" s="74"/>
      <c r="MOY28" s="74"/>
      <c r="MOZ28" s="85"/>
      <c r="MPA28" s="74"/>
      <c r="MPB28" s="74"/>
      <c r="MPC28" s="85"/>
      <c r="MPD28" s="74"/>
      <c r="MPE28" s="74"/>
      <c r="MPF28" s="85"/>
      <c r="MPG28" s="80"/>
      <c r="MPH28" s="80"/>
      <c r="MPI28" s="85"/>
      <c r="MPJ28" s="77"/>
      <c r="MPK28" s="74"/>
      <c r="MPL28" s="74"/>
      <c r="MPM28" s="85"/>
      <c r="MPN28" s="74"/>
      <c r="MPO28" s="74"/>
      <c r="MPP28" s="85"/>
      <c r="MPQ28" s="74"/>
      <c r="MPR28" s="74"/>
      <c r="MPS28" s="85"/>
      <c r="MPT28" s="74"/>
      <c r="MPU28" s="74"/>
      <c r="MPV28" s="85"/>
      <c r="MPW28" s="80"/>
      <c r="MPX28" s="80"/>
      <c r="MPY28" s="85"/>
      <c r="MPZ28" s="77"/>
      <c r="MQA28" s="74"/>
      <c r="MQB28" s="74"/>
      <c r="MQC28" s="85"/>
      <c r="MQD28" s="74"/>
      <c r="MQE28" s="74"/>
      <c r="MQF28" s="85"/>
      <c r="MQG28" s="74"/>
      <c r="MQH28" s="74"/>
      <c r="MQI28" s="85"/>
      <c r="MQJ28" s="74"/>
      <c r="MQK28" s="74"/>
      <c r="MQL28" s="85"/>
      <c r="MQM28" s="80"/>
      <c r="MQN28" s="80"/>
      <c r="MQO28" s="85"/>
      <c r="MQP28" s="77"/>
      <c r="MQQ28" s="74"/>
      <c r="MQR28" s="74"/>
      <c r="MQS28" s="85"/>
      <c r="MQT28" s="74"/>
      <c r="MQU28" s="74"/>
      <c r="MQV28" s="85"/>
      <c r="MQW28" s="74"/>
      <c r="MQX28" s="74"/>
      <c r="MQY28" s="85"/>
      <c r="MQZ28" s="74"/>
      <c r="MRA28" s="74"/>
      <c r="MRB28" s="85"/>
      <c r="MRC28" s="80"/>
      <c r="MRD28" s="80"/>
      <c r="MRE28" s="85"/>
      <c r="MRF28" s="77"/>
      <c r="MRG28" s="74"/>
      <c r="MRH28" s="74"/>
      <c r="MRI28" s="85"/>
      <c r="MRJ28" s="74"/>
      <c r="MRK28" s="74"/>
      <c r="MRL28" s="85"/>
      <c r="MRM28" s="74"/>
      <c r="MRN28" s="74"/>
      <c r="MRO28" s="85"/>
      <c r="MRP28" s="74"/>
      <c r="MRQ28" s="74"/>
      <c r="MRR28" s="85"/>
      <c r="MRS28" s="80"/>
      <c r="MRT28" s="80"/>
      <c r="MRU28" s="85"/>
      <c r="MRV28" s="77"/>
      <c r="MRW28" s="74"/>
      <c r="MRX28" s="74"/>
      <c r="MRY28" s="85"/>
      <c r="MRZ28" s="74"/>
      <c r="MSA28" s="74"/>
      <c r="MSB28" s="85"/>
      <c r="MSC28" s="74"/>
      <c r="MSD28" s="74"/>
      <c r="MSE28" s="85"/>
      <c r="MSF28" s="74"/>
      <c r="MSG28" s="74"/>
      <c r="MSH28" s="85"/>
      <c r="MSI28" s="80"/>
      <c r="MSJ28" s="80"/>
      <c r="MSK28" s="85"/>
      <c r="MSL28" s="77"/>
      <c r="MSM28" s="74"/>
      <c r="MSN28" s="74"/>
      <c r="MSO28" s="85"/>
      <c r="MSP28" s="74"/>
      <c r="MSQ28" s="74"/>
      <c r="MSR28" s="85"/>
      <c r="MSS28" s="74"/>
      <c r="MST28" s="74"/>
      <c r="MSU28" s="85"/>
      <c r="MSV28" s="74"/>
      <c r="MSW28" s="74"/>
      <c r="MSX28" s="85"/>
      <c r="MSY28" s="80"/>
      <c r="MSZ28" s="80"/>
      <c r="MTA28" s="85"/>
      <c r="MTB28" s="77"/>
      <c r="MTC28" s="74"/>
      <c r="MTD28" s="74"/>
      <c r="MTE28" s="85"/>
      <c r="MTF28" s="74"/>
      <c r="MTG28" s="74"/>
      <c r="MTH28" s="85"/>
      <c r="MTI28" s="74"/>
      <c r="MTJ28" s="74"/>
      <c r="MTK28" s="85"/>
      <c r="MTL28" s="74"/>
      <c r="MTM28" s="74"/>
      <c r="MTN28" s="85"/>
      <c r="MTO28" s="80"/>
      <c r="MTP28" s="80"/>
      <c r="MTQ28" s="85"/>
      <c r="MTR28" s="77"/>
      <c r="MTS28" s="74"/>
      <c r="MTT28" s="74"/>
      <c r="MTU28" s="85"/>
      <c r="MTV28" s="74"/>
      <c r="MTW28" s="74"/>
      <c r="MTX28" s="85"/>
      <c r="MTY28" s="74"/>
      <c r="MTZ28" s="74"/>
      <c r="MUA28" s="85"/>
      <c r="MUB28" s="74"/>
      <c r="MUC28" s="74"/>
      <c r="MUD28" s="85"/>
      <c r="MUE28" s="80"/>
      <c r="MUF28" s="80"/>
      <c r="MUG28" s="85"/>
      <c r="MUH28" s="77"/>
      <c r="MUI28" s="74"/>
      <c r="MUJ28" s="74"/>
      <c r="MUK28" s="85"/>
      <c r="MUL28" s="74"/>
      <c r="MUM28" s="74"/>
      <c r="MUN28" s="85"/>
      <c r="MUO28" s="74"/>
      <c r="MUP28" s="74"/>
      <c r="MUQ28" s="85"/>
      <c r="MUR28" s="74"/>
      <c r="MUS28" s="74"/>
      <c r="MUT28" s="85"/>
      <c r="MUU28" s="80"/>
      <c r="MUV28" s="80"/>
      <c r="MUW28" s="85"/>
      <c r="MUX28" s="77"/>
      <c r="MUY28" s="74"/>
      <c r="MUZ28" s="74"/>
      <c r="MVA28" s="85"/>
      <c r="MVB28" s="74"/>
      <c r="MVC28" s="74"/>
      <c r="MVD28" s="85"/>
      <c r="MVE28" s="74"/>
      <c r="MVF28" s="74"/>
      <c r="MVG28" s="85"/>
      <c r="MVH28" s="74"/>
      <c r="MVI28" s="74"/>
      <c r="MVJ28" s="85"/>
      <c r="MVK28" s="80"/>
      <c r="MVL28" s="80"/>
      <c r="MVM28" s="85"/>
      <c r="MVN28" s="77"/>
      <c r="MVO28" s="74"/>
      <c r="MVP28" s="74"/>
      <c r="MVQ28" s="85"/>
      <c r="MVR28" s="74"/>
      <c r="MVS28" s="74"/>
      <c r="MVT28" s="85"/>
      <c r="MVU28" s="74"/>
      <c r="MVV28" s="74"/>
      <c r="MVW28" s="85"/>
      <c r="MVX28" s="74"/>
      <c r="MVY28" s="74"/>
      <c r="MVZ28" s="85"/>
      <c r="MWA28" s="80"/>
      <c r="MWB28" s="80"/>
      <c r="MWC28" s="85"/>
      <c r="MWD28" s="77"/>
      <c r="MWE28" s="74"/>
      <c r="MWF28" s="74"/>
      <c r="MWG28" s="85"/>
      <c r="MWH28" s="74"/>
      <c r="MWI28" s="74"/>
      <c r="MWJ28" s="85"/>
      <c r="MWK28" s="74"/>
      <c r="MWL28" s="74"/>
      <c r="MWM28" s="85"/>
      <c r="MWN28" s="74"/>
      <c r="MWO28" s="74"/>
      <c r="MWP28" s="85"/>
      <c r="MWQ28" s="80"/>
      <c r="MWR28" s="80"/>
      <c r="MWS28" s="85"/>
      <c r="MWT28" s="77"/>
      <c r="MWU28" s="74"/>
      <c r="MWV28" s="74"/>
      <c r="MWW28" s="85"/>
      <c r="MWX28" s="74"/>
      <c r="MWY28" s="74"/>
      <c r="MWZ28" s="85"/>
      <c r="MXA28" s="74"/>
      <c r="MXB28" s="74"/>
      <c r="MXC28" s="85"/>
      <c r="MXD28" s="74"/>
      <c r="MXE28" s="74"/>
      <c r="MXF28" s="85"/>
      <c r="MXG28" s="80"/>
      <c r="MXH28" s="80"/>
      <c r="MXI28" s="85"/>
      <c r="MXJ28" s="77"/>
      <c r="MXK28" s="74"/>
      <c r="MXL28" s="74"/>
      <c r="MXM28" s="85"/>
      <c r="MXN28" s="74"/>
      <c r="MXO28" s="74"/>
      <c r="MXP28" s="85"/>
      <c r="MXQ28" s="74"/>
      <c r="MXR28" s="74"/>
      <c r="MXS28" s="85"/>
      <c r="MXT28" s="74"/>
      <c r="MXU28" s="74"/>
      <c r="MXV28" s="85"/>
      <c r="MXW28" s="80"/>
      <c r="MXX28" s="80"/>
      <c r="MXY28" s="85"/>
      <c r="MXZ28" s="77"/>
      <c r="MYA28" s="74"/>
      <c r="MYB28" s="74"/>
      <c r="MYC28" s="85"/>
      <c r="MYD28" s="74"/>
      <c r="MYE28" s="74"/>
      <c r="MYF28" s="85"/>
      <c r="MYG28" s="74"/>
      <c r="MYH28" s="74"/>
      <c r="MYI28" s="85"/>
      <c r="MYJ28" s="74"/>
      <c r="MYK28" s="74"/>
      <c r="MYL28" s="85"/>
      <c r="MYM28" s="80"/>
      <c r="MYN28" s="80"/>
      <c r="MYO28" s="85"/>
      <c r="MYP28" s="77"/>
      <c r="MYQ28" s="74"/>
      <c r="MYR28" s="74"/>
      <c r="MYS28" s="85"/>
      <c r="MYT28" s="74"/>
      <c r="MYU28" s="74"/>
      <c r="MYV28" s="85"/>
      <c r="MYW28" s="74"/>
      <c r="MYX28" s="74"/>
      <c r="MYY28" s="85"/>
      <c r="MYZ28" s="74"/>
      <c r="MZA28" s="74"/>
      <c r="MZB28" s="85"/>
      <c r="MZC28" s="80"/>
      <c r="MZD28" s="80"/>
      <c r="MZE28" s="85"/>
      <c r="MZF28" s="77"/>
      <c r="MZG28" s="74"/>
      <c r="MZH28" s="74"/>
      <c r="MZI28" s="85"/>
      <c r="MZJ28" s="74"/>
      <c r="MZK28" s="74"/>
      <c r="MZL28" s="85"/>
      <c r="MZM28" s="74"/>
      <c r="MZN28" s="74"/>
      <c r="MZO28" s="85"/>
      <c r="MZP28" s="74"/>
      <c r="MZQ28" s="74"/>
      <c r="MZR28" s="85"/>
      <c r="MZS28" s="80"/>
      <c r="MZT28" s="80"/>
      <c r="MZU28" s="85"/>
      <c r="MZV28" s="77"/>
      <c r="MZW28" s="74"/>
      <c r="MZX28" s="74"/>
      <c r="MZY28" s="85"/>
      <c r="MZZ28" s="74"/>
      <c r="NAA28" s="74"/>
      <c r="NAB28" s="85"/>
      <c r="NAC28" s="74"/>
      <c r="NAD28" s="74"/>
      <c r="NAE28" s="85"/>
      <c r="NAF28" s="74"/>
      <c r="NAG28" s="74"/>
      <c r="NAH28" s="85"/>
      <c r="NAI28" s="80"/>
      <c r="NAJ28" s="80"/>
      <c r="NAK28" s="85"/>
      <c r="NAL28" s="77"/>
      <c r="NAM28" s="74"/>
      <c r="NAN28" s="74"/>
      <c r="NAO28" s="85"/>
      <c r="NAP28" s="74"/>
      <c r="NAQ28" s="74"/>
      <c r="NAR28" s="85"/>
      <c r="NAS28" s="74"/>
      <c r="NAT28" s="74"/>
      <c r="NAU28" s="85"/>
      <c r="NAV28" s="74"/>
      <c r="NAW28" s="74"/>
      <c r="NAX28" s="85"/>
      <c r="NAY28" s="80"/>
      <c r="NAZ28" s="80"/>
      <c r="NBA28" s="85"/>
      <c r="NBB28" s="77"/>
      <c r="NBC28" s="74"/>
      <c r="NBD28" s="74"/>
      <c r="NBE28" s="85"/>
      <c r="NBF28" s="74"/>
      <c r="NBG28" s="74"/>
      <c r="NBH28" s="85"/>
      <c r="NBI28" s="74"/>
      <c r="NBJ28" s="74"/>
      <c r="NBK28" s="85"/>
      <c r="NBL28" s="74"/>
      <c r="NBM28" s="74"/>
      <c r="NBN28" s="85"/>
      <c r="NBO28" s="80"/>
      <c r="NBP28" s="80"/>
      <c r="NBQ28" s="85"/>
      <c r="NBR28" s="77"/>
      <c r="NBS28" s="74"/>
      <c r="NBT28" s="74"/>
      <c r="NBU28" s="85"/>
      <c r="NBV28" s="74"/>
      <c r="NBW28" s="74"/>
      <c r="NBX28" s="85"/>
      <c r="NBY28" s="74"/>
      <c r="NBZ28" s="74"/>
      <c r="NCA28" s="85"/>
      <c r="NCB28" s="74"/>
      <c r="NCC28" s="74"/>
      <c r="NCD28" s="85"/>
      <c r="NCE28" s="80"/>
      <c r="NCF28" s="80"/>
      <c r="NCG28" s="85"/>
      <c r="NCH28" s="77"/>
      <c r="NCI28" s="74"/>
      <c r="NCJ28" s="74"/>
      <c r="NCK28" s="85"/>
      <c r="NCL28" s="74"/>
      <c r="NCM28" s="74"/>
      <c r="NCN28" s="85"/>
      <c r="NCO28" s="74"/>
      <c r="NCP28" s="74"/>
      <c r="NCQ28" s="85"/>
      <c r="NCR28" s="74"/>
      <c r="NCS28" s="74"/>
      <c r="NCT28" s="85"/>
      <c r="NCU28" s="80"/>
      <c r="NCV28" s="80"/>
      <c r="NCW28" s="85"/>
      <c r="NCX28" s="77"/>
      <c r="NCY28" s="74"/>
      <c r="NCZ28" s="74"/>
      <c r="NDA28" s="85"/>
      <c r="NDB28" s="74"/>
      <c r="NDC28" s="74"/>
      <c r="NDD28" s="85"/>
      <c r="NDE28" s="74"/>
      <c r="NDF28" s="74"/>
      <c r="NDG28" s="85"/>
      <c r="NDH28" s="74"/>
      <c r="NDI28" s="74"/>
      <c r="NDJ28" s="85"/>
      <c r="NDK28" s="80"/>
      <c r="NDL28" s="80"/>
      <c r="NDM28" s="85"/>
      <c r="NDN28" s="77"/>
      <c r="NDO28" s="74"/>
      <c r="NDP28" s="74"/>
      <c r="NDQ28" s="85"/>
      <c r="NDR28" s="74"/>
      <c r="NDS28" s="74"/>
      <c r="NDT28" s="85"/>
      <c r="NDU28" s="74"/>
      <c r="NDV28" s="74"/>
      <c r="NDW28" s="85"/>
      <c r="NDX28" s="74"/>
      <c r="NDY28" s="74"/>
      <c r="NDZ28" s="85"/>
      <c r="NEA28" s="80"/>
      <c r="NEB28" s="80"/>
      <c r="NEC28" s="85"/>
      <c r="NED28" s="77"/>
      <c r="NEE28" s="74"/>
      <c r="NEF28" s="74"/>
      <c r="NEG28" s="85"/>
      <c r="NEH28" s="74"/>
      <c r="NEI28" s="74"/>
      <c r="NEJ28" s="85"/>
      <c r="NEK28" s="74"/>
      <c r="NEL28" s="74"/>
      <c r="NEM28" s="85"/>
      <c r="NEN28" s="74"/>
      <c r="NEO28" s="74"/>
      <c r="NEP28" s="85"/>
      <c r="NEQ28" s="80"/>
      <c r="NER28" s="80"/>
      <c r="NES28" s="85"/>
      <c r="NET28" s="77"/>
      <c r="NEU28" s="74"/>
      <c r="NEV28" s="74"/>
      <c r="NEW28" s="85"/>
      <c r="NEX28" s="74"/>
      <c r="NEY28" s="74"/>
      <c r="NEZ28" s="85"/>
      <c r="NFA28" s="74"/>
      <c r="NFB28" s="74"/>
      <c r="NFC28" s="85"/>
      <c r="NFD28" s="74"/>
      <c r="NFE28" s="74"/>
      <c r="NFF28" s="85"/>
      <c r="NFG28" s="80"/>
      <c r="NFH28" s="80"/>
      <c r="NFI28" s="85"/>
      <c r="NFJ28" s="77"/>
      <c r="NFK28" s="74"/>
      <c r="NFL28" s="74"/>
      <c r="NFM28" s="85"/>
      <c r="NFN28" s="74"/>
      <c r="NFO28" s="74"/>
      <c r="NFP28" s="85"/>
      <c r="NFQ28" s="74"/>
      <c r="NFR28" s="74"/>
      <c r="NFS28" s="85"/>
      <c r="NFT28" s="74"/>
      <c r="NFU28" s="74"/>
      <c r="NFV28" s="85"/>
      <c r="NFW28" s="80"/>
      <c r="NFX28" s="80"/>
      <c r="NFY28" s="85"/>
      <c r="NFZ28" s="77"/>
      <c r="NGA28" s="74"/>
      <c r="NGB28" s="74"/>
      <c r="NGC28" s="85"/>
      <c r="NGD28" s="74"/>
      <c r="NGE28" s="74"/>
      <c r="NGF28" s="85"/>
      <c r="NGG28" s="74"/>
      <c r="NGH28" s="74"/>
      <c r="NGI28" s="85"/>
      <c r="NGJ28" s="74"/>
      <c r="NGK28" s="74"/>
      <c r="NGL28" s="85"/>
      <c r="NGM28" s="80"/>
      <c r="NGN28" s="80"/>
      <c r="NGO28" s="85"/>
      <c r="NGP28" s="77"/>
      <c r="NGQ28" s="74"/>
      <c r="NGR28" s="74"/>
      <c r="NGS28" s="85"/>
      <c r="NGT28" s="74"/>
      <c r="NGU28" s="74"/>
      <c r="NGV28" s="85"/>
      <c r="NGW28" s="74"/>
      <c r="NGX28" s="74"/>
      <c r="NGY28" s="85"/>
      <c r="NGZ28" s="74"/>
      <c r="NHA28" s="74"/>
      <c r="NHB28" s="85"/>
      <c r="NHC28" s="80"/>
      <c r="NHD28" s="80"/>
      <c r="NHE28" s="85"/>
      <c r="NHF28" s="77"/>
      <c r="NHG28" s="74"/>
      <c r="NHH28" s="74"/>
      <c r="NHI28" s="85"/>
      <c r="NHJ28" s="74"/>
      <c r="NHK28" s="74"/>
      <c r="NHL28" s="85"/>
      <c r="NHM28" s="74"/>
      <c r="NHN28" s="74"/>
      <c r="NHO28" s="85"/>
      <c r="NHP28" s="74"/>
      <c r="NHQ28" s="74"/>
      <c r="NHR28" s="85"/>
      <c r="NHS28" s="80"/>
      <c r="NHT28" s="80"/>
      <c r="NHU28" s="85"/>
      <c r="NHV28" s="77"/>
      <c r="NHW28" s="74"/>
      <c r="NHX28" s="74"/>
      <c r="NHY28" s="85"/>
      <c r="NHZ28" s="74"/>
      <c r="NIA28" s="74"/>
      <c r="NIB28" s="85"/>
      <c r="NIC28" s="74"/>
      <c r="NID28" s="74"/>
      <c r="NIE28" s="85"/>
      <c r="NIF28" s="74"/>
      <c r="NIG28" s="74"/>
      <c r="NIH28" s="85"/>
      <c r="NII28" s="80"/>
      <c r="NIJ28" s="80"/>
      <c r="NIK28" s="85"/>
      <c r="NIL28" s="77"/>
      <c r="NIM28" s="74"/>
      <c r="NIN28" s="74"/>
      <c r="NIO28" s="85"/>
      <c r="NIP28" s="74"/>
      <c r="NIQ28" s="74"/>
      <c r="NIR28" s="85"/>
      <c r="NIS28" s="74"/>
      <c r="NIT28" s="74"/>
      <c r="NIU28" s="85"/>
      <c r="NIV28" s="74"/>
      <c r="NIW28" s="74"/>
      <c r="NIX28" s="85"/>
      <c r="NIY28" s="80"/>
      <c r="NIZ28" s="80"/>
      <c r="NJA28" s="85"/>
      <c r="NJB28" s="77"/>
      <c r="NJC28" s="74"/>
      <c r="NJD28" s="74"/>
      <c r="NJE28" s="85"/>
      <c r="NJF28" s="74"/>
      <c r="NJG28" s="74"/>
      <c r="NJH28" s="85"/>
      <c r="NJI28" s="74"/>
      <c r="NJJ28" s="74"/>
      <c r="NJK28" s="85"/>
      <c r="NJL28" s="74"/>
      <c r="NJM28" s="74"/>
      <c r="NJN28" s="85"/>
      <c r="NJO28" s="80"/>
      <c r="NJP28" s="80"/>
      <c r="NJQ28" s="85"/>
      <c r="NJR28" s="77"/>
      <c r="NJS28" s="74"/>
      <c r="NJT28" s="74"/>
      <c r="NJU28" s="85"/>
      <c r="NJV28" s="74"/>
      <c r="NJW28" s="74"/>
      <c r="NJX28" s="85"/>
      <c r="NJY28" s="74"/>
      <c r="NJZ28" s="74"/>
      <c r="NKA28" s="85"/>
      <c r="NKB28" s="74"/>
      <c r="NKC28" s="74"/>
      <c r="NKD28" s="85"/>
      <c r="NKE28" s="80"/>
      <c r="NKF28" s="80"/>
      <c r="NKG28" s="85"/>
      <c r="NKH28" s="77"/>
      <c r="NKI28" s="74"/>
      <c r="NKJ28" s="74"/>
      <c r="NKK28" s="85"/>
      <c r="NKL28" s="74"/>
      <c r="NKM28" s="74"/>
      <c r="NKN28" s="85"/>
      <c r="NKO28" s="74"/>
      <c r="NKP28" s="74"/>
      <c r="NKQ28" s="85"/>
      <c r="NKR28" s="74"/>
      <c r="NKS28" s="74"/>
      <c r="NKT28" s="85"/>
      <c r="NKU28" s="80"/>
      <c r="NKV28" s="80"/>
      <c r="NKW28" s="85"/>
      <c r="NKX28" s="77"/>
      <c r="NKY28" s="74"/>
      <c r="NKZ28" s="74"/>
      <c r="NLA28" s="85"/>
      <c r="NLB28" s="74"/>
      <c r="NLC28" s="74"/>
      <c r="NLD28" s="85"/>
      <c r="NLE28" s="74"/>
      <c r="NLF28" s="74"/>
      <c r="NLG28" s="85"/>
      <c r="NLH28" s="74"/>
      <c r="NLI28" s="74"/>
      <c r="NLJ28" s="85"/>
      <c r="NLK28" s="80"/>
      <c r="NLL28" s="80"/>
      <c r="NLM28" s="85"/>
      <c r="NLN28" s="77"/>
      <c r="NLO28" s="74"/>
      <c r="NLP28" s="74"/>
      <c r="NLQ28" s="85"/>
      <c r="NLR28" s="74"/>
      <c r="NLS28" s="74"/>
      <c r="NLT28" s="85"/>
      <c r="NLU28" s="74"/>
      <c r="NLV28" s="74"/>
      <c r="NLW28" s="85"/>
      <c r="NLX28" s="74"/>
      <c r="NLY28" s="74"/>
      <c r="NLZ28" s="85"/>
      <c r="NMA28" s="80"/>
      <c r="NMB28" s="80"/>
      <c r="NMC28" s="85"/>
      <c r="NMD28" s="77"/>
      <c r="NME28" s="74"/>
      <c r="NMF28" s="74"/>
      <c r="NMG28" s="85"/>
      <c r="NMH28" s="74"/>
      <c r="NMI28" s="74"/>
      <c r="NMJ28" s="85"/>
      <c r="NMK28" s="74"/>
      <c r="NML28" s="74"/>
      <c r="NMM28" s="85"/>
      <c r="NMN28" s="74"/>
      <c r="NMO28" s="74"/>
      <c r="NMP28" s="85"/>
      <c r="NMQ28" s="80"/>
      <c r="NMR28" s="80"/>
      <c r="NMS28" s="85"/>
      <c r="NMT28" s="77"/>
      <c r="NMU28" s="74"/>
      <c r="NMV28" s="74"/>
      <c r="NMW28" s="85"/>
      <c r="NMX28" s="74"/>
      <c r="NMY28" s="74"/>
      <c r="NMZ28" s="85"/>
      <c r="NNA28" s="74"/>
      <c r="NNB28" s="74"/>
      <c r="NNC28" s="85"/>
      <c r="NND28" s="74"/>
      <c r="NNE28" s="74"/>
      <c r="NNF28" s="85"/>
      <c r="NNG28" s="80"/>
      <c r="NNH28" s="80"/>
      <c r="NNI28" s="85"/>
      <c r="NNJ28" s="77"/>
      <c r="NNK28" s="74"/>
      <c r="NNL28" s="74"/>
      <c r="NNM28" s="85"/>
      <c r="NNN28" s="74"/>
      <c r="NNO28" s="74"/>
      <c r="NNP28" s="85"/>
      <c r="NNQ28" s="74"/>
      <c r="NNR28" s="74"/>
      <c r="NNS28" s="85"/>
      <c r="NNT28" s="74"/>
      <c r="NNU28" s="74"/>
      <c r="NNV28" s="85"/>
      <c r="NNW28" s="80"/>
      <c r="NNX28" s="80"/>
      <c r="NNY28" s="85"/>
      <c r="NNZ28" s="77"/>
      <c r="NOA28" s="74"/>
      <c r="NOB28" s="74"/>
      <c r="NOC28" s="85"/>
      <c r="NOD28" s="74"/>
      <c r="NOE28" s="74"/>
      <c r="NOF28" s="85"/>
      <c r="NOG28" s="74"/>
      <c r="NOH28" s="74"/>
      <c r="NOI28" s="85"/>
      <c r="NOJ28" s="74"/>
      <c r="NOK28" s="74"/>
      <c r="NOL28" s="85"/>
      <c r="NOM28" s="80"/>
      <c r="NON28" s="80"/>
      <c r="NOO28" s="85"/>
      <c r="NOP28" s="77"/>
      <c r="NOQ28" s="74"/>
      <c r="NOR28" s="74"/>
      <c r="NOS28" s="85"/>
      <c r="NOT28" s="74"/>
      <c r="NOU28" s="74"/>
      <c r="NOV28" s="85"/>
      <c r="NOW28" s="74"/>
      <c r="NOX28" s="74"/>
      <c r="NOY28" s="85"/>
      <c r="NOZ28" s="74"/>
      <c r="NPA28" s="74"/>
      <c r="NPB28" s="85"/>
      <c r="NPC28" s="80"/>
      <c r="NPD28" s="80"/>
      <c r="NPE28" s="85"/>
      <c r="NPF28" s="77"/>
      <c r="NPG28" s="74"/>
      <c r="NPH28" s="74"/>
      <c r="NPI28" s="85"/>
      <c r="NPJ28" s="74"/>
      <c r="NPK28" s="74"/>
      <c r="NPL28" s="85"/>
      <c r="NPM28" s="74"/>
      <c r="NPN28" s="74"/>
      <c r="NPO28" s="85"/>
      <c r="NPP28" s="74"/>
      <c r="NPQ28" s="74"/>
      <c r="NPR28" s="85"/>
      <c r="NPS28" s="80"/>
      <c r="NPT28" s="80"/>
      <c r="NPU28" s="85"/>
      <c r="NPV28" s="77"/>
      <c r="NPW28" s="74"/>
      <c r="NPX28" s="74"/>
      <c r="NPY28" s="85"/>
      <c r="NPZ28" s="74"/>
      <c r="NQA28" s="74"/>
      <c r="NQB28" s="85"/>
      <c r="NQC28" s="74"/>
      <c r="NQD28" s="74"/>
      <c r="NQE28" s="85"/>
      <c r="NQF28" s="74"/>
      <c r="NQG28" s="74"/>
      <c r="NQH28" s="85"/>
      <c r="NQI28" s="80"/>
      <c r="NQJ28" s="80"/>
      <c r="NQK28" s="85"/>
      <c r="NQL28" s="77"/>
      <c r="NQM28" s="74"/>
      <c r="NQN28" s="74"/>
      <c r="NQO28" s="85"/>
      <c r="NQP28" s="74"/>
      <c r="NQQ28" s="74"/>
      <c r="NQR28" s="85"/>
      <c r="NQS28" s="74"/>
      <c r="NQT28" s="74"/>
      <c r="NQU28" s="85"/>
      <c r="NQV28" s="74"/>
      <c r="NQW28" s="74"/>
      <c r="NQX28" s="85"/>
      <c r="NQY28" s="80"/>
      <c r="NQZ28" s="80"/>
      <c r="NRA28" s="85"/>
      <c r="NRB28" s="77"/>
      <c r="NRC28" s="74"/>
      <c r="NRD28" s="74"/>
      <c r="NRE28" s="85"/>
      <c r="NRF28" s="74"/>
      <c r="NRG28" s="74"/>
      <c r="NRH28" s="85"/>
      <c r="NRI28" s="74"/>
      <c r="NRJ28" s="74"/>
      <c r="NRK28" s="85"/>
      <c r="NRL28" s="74"/>
      <c r="NRM28" s="74"/>
      <c r="NRN28" s="85"/>
      <c r="NRO28" s="80"/>
      <c r="NRP28" s="80"/>
      <c r="NRQ28" s="85"/>
      <c r="NRR28" s="77"/>
      <c r="NRS28" s="74"/>
      <c r="NRT28" s="74"/>
      <c r="NRU28" s="85"/>
      <c r="NRV28" s="74"/>
      <c r="NRW28" s="74"/>
      <c r="NRX28" s="85"/>
      <c r="NRY28" s="74"/>
      <c r="NRZ28" s="74"/>
      <c r="NSA28" s="85"/>
      <c r="NSB28" s="74"/>
      <c r="NSC28" s="74"/>
      <c r="NSD28" s="85"/>
      <c r="NSE28" s="80"/>
      <c r="NSF28" s="80"/>
      <c r="NSG28" s="85"/>
      <c r="NSH28" s="77"/>
      <c r="NSI28" s="74"/>
      <c r="NSJ28" s="74"/>
      <c r="NSK28" s="85"/>
      <c r="NSL28" s="74"/>
      <c r="NSM28" s="74"/>
      <c r="NSN28" s="85"/>
      <c r="NSO28" s="74"/>
      <c r="NSP28" s="74"/>
      <c r="NSQ28" s="85"/>
      <c r="NSR28" s="74"/>
      <c r="NSS28" s="74"/>
      <c r="NST28" s="85"/>
      <c r="NSU28" s="80"/>
      <c r="NSV28" s="80"/>
      <c r="NSW28" s="85"/>
      <c r="NSX28" s="77"/>
      <c r="NSY28" s="74"/>
      <c r="NSZ28" s="74"/>
      <c r="NTA28" s="85"/>
      <c r="NTB28" s="74"/>
      <c r="NTC28" s="74"/>
      <c r="NTD28" s="85"/>
      <c r="NTE28" s="74"/>
      <c r="NTF28" s="74"/>
      <c r="NTG28" s="85"/>
      <c r="NTH28" s="74"/>
      <c r="NTI28" s="74"/>
      <c r="NTJ28" s="85"/>
      <c r="NTK28" s="80"/>
      <c r="NTL28" s="80"/>
      <c r="NTM28" s="85"/>
      <c r="NTN28" s="77"/>
      <c r="NTO28" s="74"/>
      <c r="NTP28" s="74"/>
      <c r="NTQ28" s="85"/>
      <c r="NTR28" s="74"/>
      <c r="NTS28" s="74"/>
      <c r="NTT28" s="85"/>
      <c r="NTU28" s="74"/>
      <c r="NTV28" s="74"/>
      <c r="NTW28" s="85"/>
      <c r="NTX28" s="74"/>
      <c r="NTY28" s="74"/>
      <c r="NTZ28" s="85"/>
      <c r="NUA28" s="80"/>
      <c r="NUB28" s="80"/>
      <c r="NUC28" s="85"/>
      <c r="NUD28" s="77"/>
      <c r="NUE28" s="74"/>
      <c r="NUF28" s="74"/>
      <c r="NUG28" s="85"/>
      <c r="NUH28" s="74"/>
      <c r="NUI28" s="74"/>
      <c r="NUJ28" s="85"/>
      <c r="NUK28" s="74"/>
      <c r="NUL28" s="74"/>
      <c r="NUM28" s="85"/>
      <c r="NUN28" s="74"/>
      <c r="NUO28" s="74"/>
      <c r="NUP28" s="85"/>
      <c r="NUQ28" s="80"/>
      <c r="NUR28" s="80"/>
      <c r="NUS28" s="85"/>
      <c r="NUT28" s="77"/>
      <c r="NUU28" s="74"/>
      <c r="NUV28" s="74"/>
      <c r="NUW28" s="85"/>
      <c r="NUX28" s="74"/>
      <c r="NUY28" s="74"/>
      <c r="NUZ28" s="85"/>
      <c r="NVA28" s="74"/>
      <c r="NVB28" s="74"/>
      <c r="NVC28" s="85"/>
      <c r="NVD28" s="74"/>
      <c r="NVE28" s="74"/>
      <c r="NVF28" s="85"/>
      <c r="NVG28" s="80"/>
      <c r="NVH28" s="80"/>
      <c r="NVI28" s="85"/>
      <c r="NVJ28" s="77"/>
      <c r="NVK28" s="74"/>
      <c r="NVL28" s="74"/>
      <c r="NVM28" s="85"/>
      <c r="NVN28" s="74"/>
      <c r="NVO28" s="74"/>
      <c r="NVP28" s="85"/>
      <c r="NVQ28" s="74"/>
      <c r="NVR28" s="74"/>
      <c r="NVS28" s="85"/>
      <c r="NVT28" s="74"/>
      <c r="NVU28" s="74"/>
      <c r="NVV28" s="85"/>
      <c r="NVW28" s="80"/>
      <c r="NVX28" s="80"/>
      <c r="NVY28" s="85"/>
      <c r="NVZ28" s="77"/>
      <c r="NWA28" s="74"/>
      <c r="NWB28" s="74"/>
      <c r="NWC28" s="85"/>
      <c r="NWD28" s="74"/>
      <c r="NWE28" s="74"/>
      <c r="NWF28" s="85"/>
      <c r="NWG28" s="74"/>
      <c r="NWH28" s="74"/>
      <c r="NWI28" s="85"/>
      <c r="NWJ28" s="74"/>
      <c r="NWK28" s="74"/>
      <c r="NWL28" s="85"/>
      <c r="NWM28" s="80"/>
      <c r="NWN28" s="80"/>
      <c r="NWO28" s="85"/>
      <c r="NWP28" s="77"/>
      <c r="NWQ28" s="74"/>
      <c r="NWR28" s="74"/>
      <c r="NWS28" s="85"/>
      <c r="NWT28" s="74"/>
      <c r="NWU28" s="74"/>
      <c r="NWV28" s="85"/>
      <c r="NWW28" s="74"/>
      <c r="NWX28" s="74"/>
      <c r="NWY28" s="85"/>
      <c r="NWZ28" s="74"/>
      <c r="NXA28" s="74"/>
      <c r="NXB28" s="85"/>
      <c r="NXC28" s="80"/>
      <c r="NXD28" s="80"/>
      <c r="NXE28" s="85"/>
      <c r="NXF28" s="77"/>
      <c r="NXG28" s="74"/>
      <c r="NXH28" s="74"/>
      <c r="NXI28" s="85"/>
      <c r="NXJ28" s="74"/>
      <c r="NXK28" s="74"/>
      <c r="NXL28" s="85"/>
      <c r="NXM28" s="74"/>
      <c r="NXN28" s="74"/>
      <c r="NXO28" s="85"/>
      <c r="NXP28" s="74"/>
      <c r="NXQ28" s="74"/>
      <c r="NXR28" s="85"/>
      <c r="NXS28" s="80"/>
      <c r="NXT28" s="80"/>
      <c r="NXU28" s="85"/>
      <c r="NXV28" s="77"/>
      <c r="NXW28" s="74"/>
      <c r="NXX28" s="74"/>
      <c r="NXY28" s="85"/>
      <c r="NXZ28" s="74"/>
      <c r="NYA28" s="74"/>
      <c r="NYB28" s="85"/>
      <c r="NYC28" s="74"/>
      <c r="NYD28" s="74"/>
      <c r="NYE28" s="85"/>
      <c r="NYF28" s="74"/>
      <c r="NYG28" s="74"/>
      <c r="NYH28" s="85"/>
      <c r="NYI28" s="80"/>
      <c r="NYJ28" s="80"/>
      <c r="NYK28" s="85"/>
      <c r="NYL28" s="77"/>
      <c r="NYM28" s="74"/>
      <c r="NYN28" s="74"/>
      <c r="NYO28" s="85"/>
      <c r="NYP28" s="74"/>
      <c r="NYQ28" s="74"/>
      <c r="NYR28" s="85"/>
      <c r="NYS28" s="74"/>
      <c r="NYT28" s="74"/>
      <c r="NYU28" s="85"/>
      <c r="NYV28" s="74"/>
      <c r="NYW28" s="74"/>
      <c r="NYX28" s="85"/>
      <c r="NYY28" s="80"/>
      <c r="NYZ28" s="80"/>
      <c r="NZA28" s="85"/>
      <c r="NZB28" s="77"/>
      <c r="NZC28" s="74"/>
      <c r="NZD28" s="74"/>
      <c r="NZE28" s="85"/>
      <c r="NZF28" s="74"/>
      <c r="NZG28" s="74"/>
      <c r="NZH28" s="85"/>
      <c r="NZI28" s="74"/>
      <c r="NZJ28" s="74"/>
      <c r="NZK28" s="85"/>
      <c r="NZL28" s="74"/>
      <c r="NZM28" s="74"/>
      <c r="NZN28" s="85"/>
      <c r="NZO28" s="80"/>
      <c r="NZP28" s="80"/>
      <c r="NZQ28" s="85"/>
      <c r="NZR28" s="77"/>
      <c r="NZS28" s="74"/>
      <c r="NZT28" s="74"/>
      <c r="NZU28" s="85"/>
      <c r="NZV28" s="74"/>
      <c r="NZW28" s="74"/>
      <c r="NZX28" s="85"/>
      <c r="NZY28" s="74"/>
      <c r="NZZ28" s="74"/>
      <c r="OAA28" s="85"/>
      <c r="OAB28" s="74"/>
      <c r="OAC28" s="74"/>
      <c r="OAD28" s="85"/>
      <c r="OAE28" s="80"/>
      <c r="OAF28" s="80"/>
      <c r="OAG28" s="85"/>
      <c r="OAH28" s="77"/>
      <c r="OAI28" s="74"/>
      <c r="OAJ28" s="74"/>
      <c r="OAK28" s="85"/>
      <c r="OAL28" s="74"/>
      <c r="OAM28" s="74"/>
      <c r="OAN28" s="85"/>
      <c r="OAO28" s="74"/>
      <c r="OAP28" s="74"/>
      <c r="OAQ28" s="85"/>
      <c r="OAR28" s="74"/>
      <c r="OAS28" s="74"/>
      <c r="OAT28" s="85"/>
      <c r="OAU28" s="80"/>
      <c r="OAV28" s="80"/>
      <c r="OAW28" s="85"/>
      <c r="OAX28" s="77"/>
      <c r="OAY28" s="74"/>
      <c r="OAZ28" s="74"/>
      <c r="OBA28" s="85"/>
      <c r="OBB28" s="74"/>
      <c r="OBC28" s="74"/>
      <c r="OBD28" s="85"/>
      <c r="OBE28" s="74"/>
      <c r="OBF28" s="74"/>
      <c r="OBG28" s="85"/>
      <c r="OBH28" s="74"/>
      <c r="OBI28" s="74"/>
      <c r="OBJ28" s="85"/>
      <c r="OBK28" s="80"/>
      <c r="OBL28" s="80"/>
      <c r="OBM28" s="85"/>
      <c r="OBN28" s="77"/>
      <c r="OBO28" s="74"/>
      <c r="OBP28" s="74"/>
      <c r="OBQ28" s="85"/>
      <c r="OBR28" s="74"/>
      <c r="OBS28" s="74"/>
      <c r="OBT28" s="85"/>
      <c r="OBU28" s="74"/>
      <c r="OBV28" s="74"/>
      <c r="OBW28" s="85"/>
      <c r="OBX28" s="74"/>
      <c r="OBY28" s="74"/>
      <c r="OBZ28" s="85"/>
      <c r="OCA28" s="80"/>
      <c r="OCB28" s="80"/>
      <c r="OCC28" s="85"/>
      <c r="OCD28" s="77"/>
      <c r="OCE28" s="74"/>
      <c r="OCF28" s="74"/>
      <c r="OCG28" s="85"/>
      <c r="OCH28" s="74"/>
      <c r="OCI28" s="74"/>
      <c r="OCJ28" s="85"/>
      <c r="OCK28" s="74"/>
      <c r="OCL28" s="74"/>
      <c r="OCM28" s="85"/>
      <c r="OCN28" s="74"/>
      <c r="OCO28" s="74"/>
      <c r="OCP28" s="85"/>
      <c r="OCQ28" s="80"/>
      <c r="OCR28" s="80"/>
      <c r="OCS28" s="85"/>
      <c r="OCT28" s="77"/>
      <c r="OCU28" s="74"/>
      <c r="OCV28" s="74"/>
      <c r="OCW28" s="85"/>
      <c r="OCX28" s="74"/>
      <c r="OCY28" s="74"/>
      <c r="OCZ28" s="85"/>
      <c r="ODA28" s="74"/>
      <c r="ODB28" s="74"/>
      <c r="ODC28" s="85"/>
      <c r="ODD28" s="74"/>
      <c r="ODE28" s="74"/>
      <c r="ODF28" s="85"/>
      <c r="ODG28" s="80"/>
      <c r="ODH28" s="80"/>
      <c r="ODI28" s="85"/>
      <c r="ODJ28" s="77"/>
      <c r="ODK28" s="74"/>
      <c r="ODL28" s="74"/>
      <c r="ODM28" s="85"/>
      <c r="ODN28" s="74"/>
      <c r="ODO28" s="74"/>
      <c r="ODP28" s="85"/>
      <c r="ODQ28" s="74"/>
      <c r="ODR28" s="74"/>
      <c r="ODS28" s="85"/>
      <c r="ODT28" s="74"/>
      <c r="ODU28" s="74"/>
      <c r="ODV28" s="85"/>
      <c r="ODW28" s="80"/>
      <c r="ODX28" s="80"/>
      <c r="ODY28" s="85"/>
      <c r="ODZ28" s="77"/>
      <c r="OEA28" s="74"/>
      <c r="OEB28" s="74"/>
      <c r="OEC28" s="85"/>
      <c r="OED28" s="74"/>
      <c r="OEE28" s="74"/>
      <c r="OEF28" s="85"/>
      <c r="OEG28" s="74"/>
      <c r="OEH28" s="74"/>
      <c r="OEI28" s="85"/>
      <c r="OEJ28" s="74"/>
      <c r="OEK28" s="74"/>
      <c r="OEL28" s="85"/>
      <c r="OEM28" s="80"/>
      <c r="OEN28" s="80"/>
      <c r="OEO28" s="85"/>
      <c r="OEP28" s="77"/>
      <c r="OEQ28" s="74"/>
      <c r="OER28" s="74"/>
      <c r="OES28" s="85"/>
      <c r="OET28" s="74"/>
      <c r="OEU28" s="74"/>
      <c r="OEV28" s="85"/>
      <c r="OEW28" s="74"/>
      <c r="OEX28" s="74"/>
      <c r="OEY28" s="85"/>
      <c r="OEZ28" s="74"/>
      <c r="OFA28" s="74"/>
      <c r="OFB28" s="85"/>
      <c r="OFC28" s="80"/>
      <c r="OFD28" s="80"/>
      <c r="OFE28" s="85"/>
      <c r="OFF28" s="77"/>
      <c r="OFG28" s="74"/>
      <c r="OFH28" s="74"/>
      <c r="OFI28" s="85"/>
      <c r="OFJ28" s="74"/>
      <c r="OFK28" s="74"/>
      <c r="OFL28" s="85"/>
      <c r="OFM28" s="74"/>
      <c r="OFN28" s="74"/>
      <c r="OFO28" s="85"/>
      <c r="OFP28" s="74"/>
      <c r="OFQ28" s="74"/>
      <c r="OFR28" s="85"/>
      <c r="OFS28" s="80"/>
      <c r="OFT28" s="80"/>
      <c r="OFU28" s="85"/>
      <c r="OFV28" s="77"/>
      <c r="OFW28" s="74"/>
      <c r="OFX28" s="74"/>
      <c r="OFY28" s="85"/>
      <c r="OFZ28" s="74"/>
      <c r="OGA28" s="74"/>
      <c r="OGB28" s="85"/>
      <c r="OGC28" s="74"/>
      <c r="OGD28" s="74"/>
      <c r="OGE28" s="85"/>
      <c r="OGF28" s="74"/>
      <c r="OGG28" s="74"/>
      <c r="OGH28" s="85"/>
      <c r="OGI28" s="80"/>
      <c r="OGJ28" s="80"/>
      <c r="OGK28" s="85"/>
      <c r="OGL28" s="77"/>
      <c r="OGM28" s="74"/>
      <c r="OGN28" s="74"/>
      <c r="OGO28" s="85"/>
      <c r="OGP28" s="74"/>
      <c r="OGQ28" s="74"/>
      <c r="OGR28" s="85"/>
      <c r="OGS28" s="74"/>
      <c r="OGT28" s="74"/>
      <c r="OGU28" s="85"/>
      <c r="OGV28" s="74"/>
      <c r="OGW28" s="74"/>
      <c r="OGX28" s="85"/>
      <c r="OGY28" s="80"/>
      <c r="OGZ28" s="80"/>
      <c r="OHA28" s="85"/>
      <c r="OHB28" s="77"/>
      <c r="OHC28" s="74"/>
      <c r="OHD28" s="74"/>
      <c r="OHE28" s="85"/>
      <c r="OHF28" s="74"/>
      <c r="OHG28" s="74"/>
      <c r="OHH28" s="85"/>
      <c r="OHI28" s="74"/>
      <c r="OHJ28" s="74"/>
      <c r="OHK28" s="85"/>
      <c r="OHL28" s="74"/>
      <c r="OHM28" s="74"/>
      <c r="OHN28" s="85"/>
      <c r="OHO28" s="80"/>
      <c r="OHP28" s="80"/>
      <c r="OHQ28" s="85"/>
      <c r="OHR28" s="77"/>
      <c r="OHS28" s="74"/>
      <c r="OHT28" s="74"/>
      <c r="OHU28" s="85"/>
      <c r="OHV28" s="74"/>
      <c r="OHW28" s="74"/>
      <c r="OHX28" s="85"/>
      <c r="OHY28" s="74"/>
      <c r="OHZ28" s="74"/>
      <c r="OIA28" s="85"/>
      <c r="OIB28" s="74"/>
      <c r="OIC28" s="74"/>
      <c r="OID28" s="85"/>
      <c r="OIE28" s="80"/>
      <c r="OIF28" s="80"/>
      <c r="OIG28" s="85"/>
      <c r="OIH28" s="77"/>
      <c r="OII28" s="74"/>
      <c r="OIJ28" s="74"/>
      <c r="OIK28" s="85"/>
      <c r="OIL28" s="74"/>
      <c r="OIM28" s="74"/>
      <c r="OIN28" s="85"/>
      <c r="OIO28" s="74"/>
      <c r="OIP28" s="74"/>
      <c r="OIQ28" s="85"/>
      <c r="OIR28" s="74"/>
      <c r="OIS28" s="74"/>
      <c r="OIT28" s="85"/>
      <c r="OIU28" s="80"/>
      <c r="OIV28" s="80"/>
      <c r="OIW28" s="85"/>
      <c r="OIX28" s="77"/>
      <c r="OIY28" s="74"/>
      <c r="OIZ28" s="74"/>
      <c r="OJA28" s="85"/>
      <c r="OJB28" s="74"/>
      <c r="OJC28" s="74"/>
      <c r="OJD28" s="85"/>
      <c r="OJE28" s="74"/>
      <c r="OJF28" s="74"/>
      <c r="OJG28" s="85"/>
      <c r="OJH28" s="74"/>
      <c r="OJI28" s="74"/>
      <c r="OJJ28" s="85"/>
      <c r="OJK28" s="80"/>
      <c r="OJL28" s="80"/>
      <c r="OJM28" s="85"/>
      <c r="OJN28" s="77"/>
      <c r="OJO28" s="74"/>
      <c r="OJP28" s="74"/>
      <c r="OJQ28" s="85"/>
      <c r="OJR28" s="74"/>
      <c r="OJS28" s="74"/>
      <c r="OJT28" s="85"/>
      <c r="OJU28" s="74"/>
      <c r="OJV28" s="74"/>
      <c r="OJW28" s="85"/>
      <c r="OJX28" s="74"/>
      <c r="OJY28" s="74"/>
      <c r="OJZ28" s="85"/>
      <c r="OKA28" s="80"/>
      <c r="OKB28" s="80"/>
      <c r="OKC28" s="85"/>
      <c r="OKD28" s="77"/>
      <c r="OKE28" s="74"/>
      <c r="OKF28" s="74"/>
      <c r="OKG28" s="85"/>
      <c r="OKH28" s="74"/>
      <c r="OKI28" s="74"/>
      <c r="OKJ28" s="85"/>
      <c r="OKK28" s="74"/>
      <c r="OKL28" s="74"/>
      <c r="OKM28" s="85"/>
      <c r="OKN28" s="74"/>
      <c r="OKO28" s="74"/>
      <c r="OKP28" s="85"/>
      <c r="OKQ28" s="80"/>
      <c r="OKR28" s="80"/>
      <c r="OKS28" s="85"/>
      <c r="OKT28" s="77"/>
      <c r="OKU28" s="74"/>
      <c r="OKV28" s="74"/>
      <c r="OKW28" s="85"/>
      <c r="OKX28" s="74"/>
      <c r="OKY28" s="74"/>
      <c r="OKZ28" s="85"/>
      <c r="OLA28" s="74"/>
      <c r="OLB28" s="74"/>
      <c r="OLC28" s="85"/>
      <c r="OLD28" s="74"/>
      <c r="OLE28" s="74"/>
      <c r="OLF28" s="85"/>
      <c r="OLG28" s="80"/>
      <c r="OLH28" s="80"/>
      <c r="OLI28" s="85"/>
      <c r="OLJ28" s="77"/>
      <c r="OLK28" s="74"/>
      <c r="OLL28" s="74"/>
      <c r="OLM28" s="85"/>
      <c r="OLN28" s="74"/>
      <c r="OLO28" s="74"/>
      <c r="OLP28" s="85"/>
      <c r="OLQ28" s="74"/>
      <c r="OLR28" s="74"/>
      <c r="OLS28" s="85"/>
      <c r="OLT28" s="74"/>
      <c r="OLU28" s="74"/>
      <c r="OLV28" s="85"/>
      <c r="OLW28" s="80"/>
      <c r="OLX28" s="80"/>
      <c r="OLY28" s="85"/>
      <c r="OLZ28" s="77"/>
      <c r="OMA28" s="74"/>
      <c r="OMB28" s="74"/>
      <c r="OMC28" s="85"/>
      <c r="OMD28" s="74"/>
      <c r="OME28" s="74"/>
      <c r="OMF28" s="85"/>
      <c r="OMG28" s="74"/>
      <c r="OMH28" s="74"/>
      <c r="OMI28" s="85"/>
      <c r="OMJ28" s="74"/>
      <c r="OMK28" s="74"/>
      <c r="OML28" s="85"/>
      <c r="OMM28" s="80"/>
      <c r="OMN28" s="80"/>
      <c r="OMO28" s="85"/>
      <c r="OMP28" s="77"/>
      <c r="OMQ28" s="74"/>
      <c r="OMR28" s="74"/>
      <c r="OMS28" s="85"/>
      <c r="OMT28" s="74"/>
      <c r="OMU28" s="74"/>
      <c r="OMV28" s="85"/>
      <c r="OMW28" s="74"/>
      <c r="OMX28" s="74"/>
      <c r="OMY28" s="85"/>
      <c r="OMZ28" s="74"/>
      <c r="ONA28" s="74"/>
      <c r="ONB28" s="85"/>
      <c r="ONC28" s="80"/>
      <c r="OND28" s="80"/>
      <c r="ONE28" s="85"/>
      <c r="ONF28" s="77"/>
      <c r="ONG28" s="74"/>
      <c r="ONH28" s="74"/>
      <c r="ONI28" s="85"/>
      <c r="ONJ28" s="74"/>
      <c r="ONK28" s="74"/>
      <c r="ONL28" s="85"/>
      <c r="ONM28" s="74"/>
      <c r="ONN28" s="74"/>
      <c r="ONO28" s="85"/>
      <c r="ONP28" s="74"/>
      <c r="ONQ28" s="74"/>
      <c r="ONR28" s="85"/>
      <c r="ONS28" s="80"/>
      <c r="ONT28" s="80"/>
      <c r="ONU28" s="85"/>
      <c r="ONV28" s="77"/>
      <c r="ONW28" s="74"/>
      <c r="ONX28" s="74"/>
      <c r="ONY28" s="85"/>
      <c r="ONZ28" s="74"/>
      <c r="OOA28" s="74"/>
      <c r="OOB28" s="85"/>
      <c r="OOC28" s="74"/>
      <c r="OOD28" s="74"/>
      <c r="OOE28" s="85"/>
      <c r="OOF28" s="74"/>
      <c r="OOG28" s="74"/>
      <c r="OOH28" s="85"/>
      <c r="OOI28" s="80"/>
      <c r="OOJ28" s="80"/>
      <c r="OOK28" s="85"/>
      <c r="OOL28" s="77"/>
      <c r="OOM28" s="74"/>
      <c r="OON28" s="74"/>
      <c r="OOO28" s="85"/>
      <c r="OOP28" s="74"/>
      <c r="OOQ28" s="74"/>
      <c r="OOR28" s="85"/>
      <c r="OOS28" s="74"/>
      <c r="OOT28" s="74"/>
      <c r="OOU28" s="85"/>
      <c r="OOV28" s="74"/>
      <c r="OOW28" s="74"/>
      <c r="OOX28" s="85"/>
      <c r="OOY28" s="80"/>
      <c r="OOZ28" s="80"/>
      <c r="OPA28" s="85"/>
      <c r="OPB28" s="77"/>
      <c r="OPC28" s="74"/>
      <c r="OPD28" s="74"/>
      <c r="OPE28" s="85"/>
      <c r="OPF28" s="74"/>
      <c r="OPG28" s="74"/>
      <c r="OPH28" s="85"/>
      <c r="OPI28" s="74"/>
      <c r="OPJ28" s="74"/>
      <c r="OPK28" s="85"/>
      <c r="OPL28" s="74"/>
      <c r="OPM28" s="74"/>
      <c r="OPN28" s="85"/>
      <c r="OPO28" s="80"/>
      <c r="OPP28" s="80"/>
      <c r="OPQ28" s="85"/>
      <c r="OPR28" s="77"/>
      <c r="OPS28" s="74"/>
      <c r="OPT28" s="74"/>
      <c r="OPU28" s="85"/>
      <c r="OPV28" s="74"/>
      <c r="OPW28" s="74"/>
      <c r="OPX28" s="85"/>
      <c r="OPY28" s="74"/>
      <c r="OPZ28" s="74"/>
      <c r="OQA28" s="85"/>
      <c r="OQB28" s="74"/>
      <c r="OQC28" s="74"/>
      <c r="OQD28" s="85"/>
      <c r="OQE28" s="80"/>
      <c r="OQF28" s="80"/>
      <c r="OQG28" s="85"/>
      <c r="OQH28" s="77"/>
      <c r="OQI28" s="74"/>
      <c r="OQJ28" s="74"/>
      <c r="OQK28" s="85"/>
      <c r="OQL28" s="74"/>
      <c r="OQM28" s="74"/>
      <c r="OQN28" s="85"/>
      <c r="OQO28" s="74"/>
      <c r="OQP28" s="74"/>
      <c r="OQQ28" s="85"/>
      <c r="OQR28" s="74"/>
      <c r="OQS28" s="74"/>
      <c r="OQT28" s="85"/>
      <c r="OQU28" s="80"/>
      <c r="OQV28" s="80"/>
      <c r="OQW28" s="85"/>
      <c r="OQX28" s="77"/>
      <c r="OQY28" s="74"/>
      <c r="OQZ28" s="74"/>
      <c r="ORA28" s="85"/>
      <c r="ORB28" s="74"/>
      <c r="ORC28" s="74"/>
      <c r="ORD28" s="85"/>
      <c r="ORE28" s="74"/>
      <c r="ORF28" s="74"/>
      <c r="ORG28" s="85"/>
      <c r="ORH28" s="74"/>
      <c r="ORI28" s="74"/>
      <c r="ORJ28" s="85"/>
      <c r="ORK28" s="80"/>
      <c r="ORL28" s="80"/>
      <c r="ORM28" s="85"/>
      <c r="ORN28" s="77"/>
      <c r="ORO28" s="74"/>
      <c r="ORP28" s="74"/>
      <c r="ORQ28" s="85"/>
      <c r="ORR28" s="74"/>
      <c r="ORS28" s="74"/>
      <c r="ORT28" s="85"/>
      <c r="ORU28" s="74"/>
      <c r="ORV28" s="74"/>
      <c r="ORW28" s="85"/>
      <c r="ORX28" s="74"/>
      <c r="ORY28" s="74"/>
      <c r="ORZ28" s="85"/>
      <c r="OSA28" s="80"/>
      <c r="OSB28" s="80"/>
      <c r="OSC28" s="85"/>
      <c r="OSD28" s="77"/>
      <c r="OSE28" s="74"/>
      <c r="OSF28" s="74"/>
      <c r="OSG28" s="85"/>
      <c r="OSH28" s="74"/>
      <c r="OSI28" s="74"/>
      <c r="OSJ28" s="85"/>
      <c r="OSK28" s="74"/>
      <c r="OSL28" s="74"/>
      <c r="OSM28" s="85"/>
      <c r="OSN28" s="74"/>
      <c r="OSO28" s="74"/>
      <c r="OSP28" s="85"/>
      <c r="OSQ28" s="80"/>
      <c r="OSR28" s="80"/>
      <c r="OSS28" s="85"/>
      <c r="OST28" s="77"/>
      <c r="OSU28" s="74"/>
      <c r="OSV28" s="74"/>
      <c r="OSW28" s="85"/>
      <c r="OSX28" s="74"/>
      <c r="OSY28" s="74"/>
      <c r="OSZ28" s="85"/>
      <c r="OTA28" s="74"/>
      <c r="OTB28" s="74"/>
      <c r="OTC28" s="85"/>
      <c r="OTD28" s="74"/>
      <c r="OTE28" s="74"/>
      <c r="OTF28" s="85"/>
      <c r="OTG28" s="80"/>
      <c r="OTH28" s="80"/>
      <c r="OTI28" s="85"/>
      <c r="OTJ28" s="77"/>
      <c r="OTK28" s="74"/>
      <c r="OTL28" s="74"/>
      <c r="OTM28" s="85"/>
      <c r="OTN28" s="74"/>
      <c r="OTO28" s="74"/>
      <c r="OTP28" s="85"/>
      <c r="OTQ28" s="74"/>
      <c r="OTR28" s="74"/>
      <c r="OTS28" s="85"/>
      <c r="OTT28" s="74"/>
      <c r="OTU28" s="74"/>
      <c r="OTV28" s="85"/>
      <c r="OTW28" s="80"/>
      <c r="OTX28" s="80"/>
      <c r="OTY28" s="85"/>
      <c r="OTZ28" s="77"/>
      <c r="OUA28" s="74"/>
      <c r="OUB28" s="74"/>
      <c r="OUC28" s="85"/>
      <c r="OUD28" s="74"/>
      <c r="OUE28" s="74"/>
      <c r="OUF28" s="85"/>
      <c r="OUG28" s="74"/>
      <c r="OUH28" s="74"/>
      <c r="OUI28" s="85"/>
      <c r="OUJ28" s="74"/>
      <c r="OUK28" s="74"/>
      <c r="OUL28" s="85"/>
      <c r="OUM28" s="80"/>
      <c r="OUN28" s="80"/>
      <c r="OUO28" s="85"/>
      <c r="OUP28" s="77"/>
      <c r="OUQ28" s="74"/>
      <c r="OUR28" s="74"/>
      <c r="OUS28" s="85"/>
      <c r="OUT28" s="74"/>
      <c r="OUU28" s="74"/>
      <c r="OUV28" s="85"/>
      <c r="OUW28" s="74"/>
      <c r="OUX28" s="74"/>
      <c r="OUY28" s="85"/>
      <c r="OUZ28" s="74"/>
      <c r="OVA28" s="74"/>
      <c r="OVB28" s="85"/>
      <c r="OVC28" s="80"/>
      <c r="OVD28" s="80"/>
      <c r="OVE28" s="85"/>
      <c r="OVF28" s="77"/>
      <c r="OVG28" s="74"/>
      <c r="OVH28" s="74"/>
      <c r="OVI28" s="85"/>
      <c r="OVJ28" s="74"/>
      <c r="OVK28" s="74"/>
      <c r="OVL28" s="85"/>
      <c r="OVM28" s="74"/>
      <c r="OVN28" s="74"/>
      <c r="OVO28" s="85"/>
      <c r="OVP28" s="74"/>
      <c r="OVQ28" s="74"/>
      <c r="OVR28" s="85"/>
      <c r="OVS28" s="80"/>
      <c r="OVT28" s="80"/>
      <c r="OVU28" s="85"/>
      <c r="OVV28" s="77"/>
      <c r="OVW28" s="74"/>
      <c r="OVX28" s="74"/>
      <c r="OVY28" s="85"/>
      <c r="OVZ28" s="74"/>
      <c r="OWA28" s="74"/>
      <c r="OWB28" s="85"/>
      <c r="OWC28" s="74"/>
      <c r="OWD28" s="74"/>
      <c r="OWE28" s="85"/>
      <c r="OWF28" s="74"/>
      <c r="OWG28" s="74"/>
      <c r="OWH28" s="85"/>
      <c r="OWI28" s="80"/>
      <c r="OWJ28" s="80"/>
      <c r="OWK28" s="85"/>
      <c r="OWL28" s="77"/>
      <c r="OWM28" s="74"/>
      <c r="OWN28" s="74"/>
      <c r="OWO28" s="85"/>
      <c r="OWP28" s="74"/>
      <c r="OWQ28" s="74"/>
      <c r="OWR28" s="85"/>
      <c r="OWS28" s="74"/>
      <c r="OWT28" s="74"/>
      <c r="OWU28" s="85"/>
      <c r="OWV28" s="74"/>
      <c r="OWW28" s="74"/>
      <c r="OWX28" s="85"/>
      <c r="OWY28" s="80"/>
      <c r="OWZ28" s="80"/>
      <c r="OXA28" s="85"/>
      <c r="OXB28" s="77"/>
      <c r="OXC28" s="74"/>
      <c r="OXD28" s="74"/>
      <c r="OXE28" s="85"/>
      <c r="OXF28" s="74"/>
      <c r="OXG28" s="74"/>
      <c r="OXH28" s="85"/>
      <c r="OXI28" s="74"/>
      <c r="OXJ28" s="74"/>
      <c r="OXK28" s="85"/>
      <c r="OXL28" s="74"/>
      <c r="OXM28" s="74"/>
      <c r="OXN28" s="85"/>
      <c r="OXO28" s="80"/>
      <c r="OXP28" s="80"/>
      <c r="OXQ28" s="85"/>
      <c r="OXR28" s="77"/>
      <c r="OXS28" s="74"/>
      <c r="OXT28" s="74"/>
      <c r="OXU28" s="85"/>
      <c r="OXV28" s="74"/>
      <c r="OXW28" s="74"/>
      <c r="OXX28" s="85"/>
      <c r="OXY28" s="74"/>
      <c r="OXZ28" s="74"/>
      <c r="OYA28" s="85"/>
      <c r="OYB28" s="74"/>
      <c r="OYC28" s="74"/>
      <c r="OYD28" s="85"/>
      <c r="OYE28" s="80"/>
      <c r="OYF28" s="80"/>
      <c r="OYG28" s="85"/>
      <c r="OYH28" s="77"/>
      <c r="OYI28" s="74"/>
      <c r="OYJ28" s="74"/>
      <c r="OYK28" s="85"/>
      <c r="OYL28" s="74"/>
      <c r="OYM28" s="74"/>
      <c r="OYN28" s="85"/>
      <c r="OYO28" s="74"/>
      <c r="OYP28" s="74"/>
      <c r="OYQ28" s="85"/>
      <c r="OYR28" s="74"/>
      <c r="OYS28" s="74"/>
      <c r="OYT28" s="85"/>
      <c r="OYU28" s="80"/>
      <c r="OYV28" s="80"/>
      <c r="OYW28" s="85"/>
      <c r="OYX28" s="77"/>
      <c r="OYY28" s="74"/>
      <c r="OYZ28" s="74"/>
      <c r="OZA28" s="85"/>
      <c r="OZB28" s="74"/>
      <c r="OZC28" s="74"/>
      <c r="OZD28" s="85"/>
      <c r="OZE28" s="74"/>
      <c r="OZF28" s="74"/>
      <c r="OZG28" s="85"/>
      <c r="OZH28" s="74"/>
      <c r="OZI28" s="74"/>
      <c r="OZJ28" s="85"/>
      <c r="OZK28" s="80"/>
      <c r="OZL28" s="80"/>
      <c r="OZM28" s="85"/>
      <c r="OZN28" s="77"/>
      <c r="OZO28" s="74"/>
      <c r="OZP28" s="74"/>
      <c r="OZQ28" s="85"/>
      <c r="OZR28" s="74"/>
      <c r="OZS28" s="74"/>
      <c r="OZT28" s="85"/>
      <c r="OZU28" s="74"/>
      <c r="OZV28" s="74"/>
      <c r="OZW28" s="85"/>
      <c r="OZX28" s="74"/>
      <c r="OZY28" s="74"/>
      <c r="OZZ28" s="85"/>
      <c r="PAA28" s="80"/>
      <c r="PAB28" s="80"/>
      <c r="PAC28" s="85"/>
      <c r="PAD28" s="77"/>
      <c r="PAE28" s="74"/>
      <c r="PAF28" s="74"/>
      <c r="PAG28" s="85"/>
      <c r="PAH28" s="74"/>
      <c r="PAI28" s="74"/>
      <c r="PAJ28" s="85"/>
      <c r="PAK28" s="74"/>
      <c r="PAL28" s="74"/>
      <c r="PAM28" s="85"/>
      <c r="PAN28" s="74"/>
      <c r="PAO28" s="74"/>
      <c r="PAP28" s="85"/>
      <c r="PAQ28" s="80"/>
      <c r="PAR28" s="80"/>
      <c r="PAS28" s="85"/>
      <c r="PAT28" s="77"/>
      <c r="PAU28" s="74"/>
      <c r="PAV28" s="74"/>
      <c r="PAW28" s="85"/>
      <c r="PAX28" s="74"/>
      <c r="PAY28" s="74"/>
      <c r="PAZ28" s="85"/>
      <c r="PBA28" s="74"/>
      <c r="PBB28" s="74"/>
      <c r="PBC28" s="85"/>
      <c r="PBD28" s="74"/>
      <c r="PBE28" s="74"/>
      <c r="PBF28" s="85"/>
      <c r="PBG28" s="80"/>
      <c r="PBH28" s="80"/>
      <c r="PBI28" s="85"/>
      <c r="PBJ28" s="77"/>
      <c r="PBK28" s="74"/>
      <c r="PBL28" s="74"/>
      <c r="PBM28" s="85"/>
      <c r="PBN28" s="74"/>
      <c r="PBO28" s="74"/>
      <c r="PBP28" s="85"/>
      <c r="PBQ28" s="74"/>
      <c r="PBR28" s="74"/>
      <c r="PBS28" s="85"/>
      <c r="PBT28" s="74"/>
      <c r="PBU28" s="74"/>
      <c r="PBV28" s="85"/>
      <c r="PBW28" s="80"/>
      <c r="PBX28" s="80"/>
      <c r="PBY28" s="85"/>
      <c r="PBZ28" s="77"/>
      <c r="PCA28" s="74"/>
      <c r="PCB28" s="74"/>
      <c r="PCC28" s="85"/>
      <c r="PCD28" s="74"/>
      <c r="PCE28" s="74"/>
      <c r="PCF28" s="85"/>
      <c r="PCG28" s="74"/>
      <c r="PCH28" s="74"/>
      <c r="PCI28" s="85"/>
      <c r="PCJ28" s="74"/>
      <c r="PCK28" s="74"/>
      <c r="PCL28" s="85"/>
      <c r="PCM28" s="80"/>
      <c r="PCN28" s="80"/>
      <c r="PCO28" s="85"/>
      <c r="PCP28" s="77"/>
      <c r="PCQ28" s="74"/>
      <c r="PCR28" s="74"/>
      <c r="PCS28" s="85"/>
      <c r="PCT28" s="74"/>
      <c r="PCU28" s="74"/>
      <c r="PCV28" s="85"/>
      <c r="PCW28" s="74"/>
      <c r="PCX28" s="74"/>
      <c r="PCY28" s="85"/>
      <c r="PCZ28" s="74"/>
      <c r="PDA28" s="74"/>
      <c r="PDB28" s="85"/>
      <c r="PDC28" s="80"/>
      <c r="PDD28" s="80"/>
      <c r="PDE28" s="85"/>
      <c r="PDF28" s="77"/>
      <c r="PDG28" s="74"/>
      <c r="PDH28" s="74"/>
      <c r="PDI28" s="85"/>
      <c r="PDJ28" s="74"/>
      <c r="PDK28" s="74"/>
      <c r="PDL28" s="85"/>
      <c r="PDM28" s="74"/>
      <c r="PDN28" s="74"/>
      <c r="PDO28" s="85"/>
      <c r="PDP28" s="74"/>
      <c r="PDQ28" s="74"/>
      <c r="PDR28" s="85"/>
      <c r="PDS28" s="80"/>
      <c r="PDT28" s="80"/>
      <c r="PDU28" s="85"/>
      <c r="PDV28" s="77"/>
      <c r="PDW28" s="74"/>
      <c r="PDX28" s="74"/>
      <c r="PDY28" s="85"/>
      <c r="PDZ28" s="74"/>
      <c r="PEA28" s="74"/>
      <c r="PEB28" s="85"/>
      <c r="PEC28" s="74"/>
      <c r="PED28" s="74"/>
      <c r="PEE28" s="85"/>
      <c r="PEF28" s="74"/>
      <c r="PEG28" s="74"/>
      <c r="PEH28" s="85"/>
      <c r="PEI28" s="80"/>
      <c r="PEJ28" s="80"/>
      <c r="PEK28" s="85"/>
      <c r="PEL28" s="77"/>
      <c r="PEM28" s="74"/>
      <c r="PEN28" s="74"/>
      <c r="PEO28" s="85"/>
      <c r="PEP28" s="74"/>
      <c r="PEQ28" s="74"/>
      <c r="PER28" s="85"/>
      <c r="PES28" s="74"/>
      <c r="PET28" s="74"/>
      <c r="PEU28" s="85"/>
      <c r="PEV28" s="74"/>
      <c r="PEW28" s="74"/>
      <c r="PEX28" s="85"/>
      <c r="PEY28" s="80"/>
      <c r="PEZ28" s="80"/>
      <c r="PFA28" s="85"/>
      <c r="PFB28" s="77"/>
      <c r="PFC28" s="74"/>
      <c r="PFD28" s="74"/>
      <c r="PFE28" s="85"/>
      <c r="PFF28" s="74"/>
      <c r="PFG28" s="74"/>
      <c r="PFH28" s="85"/>
      <c r="PFI28" s="74"/>
      <c r="PFJ28" s="74"/>
      <c r="PFK28" s="85"/>
      <c r="PFL28" s="74"/>
      <c r="PFM28" s="74"/>
      <c r="PFN28" s="85"/>
      <c r="PFO28" s="80"/>
      <c r="PFP28" s="80"/>
      <c r="PFQ28" s="85"/>
      <c r="PFR28" s="77"/>
      <c r="PFS28" s="74"/>
      <c r="PFT28" s="74"/>
      <c r="PFU28" s="85"/>
      <c r="PFV28" s="74"/>
      <c r="PFW28" s="74"/>
      <c r="PFX28" s="85"/>
      <c r="PFY28" s="74"/>
      <c r="PFZ28" s="74"/>
      <c r="PGA28" s="85"/>
      <c r="PGB28" s="74"/>
      <c r="PGC28" s="74"/>
      <c r="PGD28" s="85"/>
      <c r="PGE28" s="80"/>
      <c r="PGF28" s="80"/>
      <c r="PGG28" s="85"/>
      <c r="PGH28" s="77"/>
      <c r="PGI28" s="74"/>
      <c r="PGJ28" s="74"/>
      <c r="PGK28" s="85"/>
      <c r="PGL28" s="74"/>
      <c r="PGM28" s="74"/>
      <c r="PGN28" s="85"/>
      <c r="PGO28" s="74"/>
      <c r="PGP28" s="74"/>
      <c r="PGQ28" s="85"/>
      <c r="PGR28" s="74"/>
      <c r="PGS28" s="74"/>
      <c r="PGT28" s="85"/>
      <c r="PGU28" s="80"/>
      <c r="PGV28" s="80"/>
      <c r="PGW28" s="85"/>
      <c r="PGX28" s="77"/>
      <c r="PGY28" s="74"/>
      <c r="PGZ28" s="74"/>
      <c r="PHA28" s="85"/>
      <c r="PHB28" s="74"/>
      <c r="PHC28" s="74"/>
      <c r="PHD28" s="85"/>
      <c r="PHE28" s="74"/>
      <c r="PHF28" s="74"/>
      <c r="PHG28" s="85"/>
      <c r="PHH28" s="74"/>
      <c r="PHI28" s="74"/>
      <c r="PHJ28" s="85"/>
      <c r="PHK28" s="80"/>
      <c r="PHL28" s="80"/>
      <c r="PHM28" s="85"/>
      <c r="PHN28" s="77"/>
      <c r="PHO28" s="74"/>
      <c r="PHP28" s="74"/>
      <c r="PHQ28" s="85"/>
      <c r="PHR28" s="74"/>
      <c r="PHS28" s="74"/>
      <c r="PHT28" s="85"/>
      <c r="PHU28" s="74"/>
      <c r="PHV28" s="74"/>
      <c r="PHW28" s="85"/>
      <c r="PHX28" s="74"/>
      <c r="PHY28" s="74"/>
      <c r="PHZ28" s="85"/>
      <c r="PIA28" s="80"/>
      <c r="PIB28" s="80"/>
      <c r="PIC28" s="85"/>
      <c r="PID28" s="77"/>
      <c r="PIE28" s="74"/>
      <c r="PIF28" s="74"/>
      <c r="PIG28" s="85"/>
      <c r="PIH28" s="74"/>
      <c r="PII28" s="74"/>
      <c r="PIJ28" s="85"/>
      <c r="PIK28" s="74"/>
      <c r="PIL28" s="74"/>
      <c r="PIM28" s="85"/>
      <c r="PIN28" s="74"/>
      <c r="PIO28" s="74"/>
      <c r="PIP28" s="85"/>
      <c r="PIQ28" s="80"/>
      <c r="PIR28" s="80"/>
      <c r="PIS28" s="85"/>
      <c r="PIT28" s="77"/>
      <c r="PIU28" s="74"/>
      <c r="PIV28" s="74"/>
      <c r="PIW28" s="85"/>
      <c r="PIX28" s="74"/>
      <c r="PIY28" s="74"/>
      <c r="PIZ28" s="85"/>
      <c r="PJA28" s="74"/>
      <c r="PJB28" s="74"/>
      <c r="PJC28" s="85"/>
      <c r="PJD28" s="74"/>
      <c r="PJE28" s="74"/>
      <c r="PJF28" s="85"/>
      <c r="PJG28" s="80"/>
      <c r="PJH28" s="80"/>
      <c r="PJI28" s="85"/>
      <c r="PJJ28" s="77"/>
      <c r="PJK28" s="74"/>
      <c r="PJL28" s="74"/>
      <c r="PJM28" s="85"/>
      <c r="PJN28" s="74"/>
      <c r="PJO28" s="74"/>
      <c r="PJP28" s="85"/>
      <c r="PJQ28" s="74"/>
      <c r="PJR28" s="74"/>
      <c r="PJS28" s="85"/>
      <c r="PJT28" s="74"/>
      <c r="PJU28" s="74"/>
      <c r="PJV28" s="85"/>
      <c r="PJW28" s="80"/>
      <c r="PJX28" s="80"/>
      <c r="PJY28" s="85"/>
      <c r="PJZ28" s="77"/>
      <c r="PKA28" s="74"/>
      <c r="PKB28" s="74"/>
      <c r="PKC28" s="85"/>
      <c r="PKD28" s="74"/>
      <c r="PKE28" s="74"/>
      <c r="PKF28" s="85"/>
      <c r="PKG28" s="74"/>
      <c r="PKH28" s="74"/>
      <c r="PKI28" s="85"/>
      <c r="PKJ28" s="74"/>
      <c r="PKK28" s="74"/>
      <c r="PKL28" s="85"/>
      <c r="PKM28" s="80"/>
      <c r="PKN28" s="80"/>
      <c r="PKO28" s="85"/>
      <c r="PKP28" s="77"/>
      <c r="PKQ28" s="74"/>
      <c r="PKR28" s="74"/>
      <c r="PKS28" s="85"/>
      <c r="PKT28" s="74"/>
      <c r="PKU28" s="74"/>
      <c r="PKV28" s="85"/>
      <c r="PKW28" s="74"/>
      <c r="PKX28" s="74"/>
      <c r="PKY28" s="85"/>
      <c r="PKZ28" s="74"/>
      <c r="PLA28" s="74"/>
      <c r="PLB28" s="85"/>
      <c r="PLC28" s="80"/>
      <c r="PLD28" s="80"/>
      <c r="PLE28" s="85"/>
      <c r="PLF28" s="77"/>
      <c r="PLG28" s="74"/>
      <c r="PLH28" s="74"/>
      <c r="PLI28" s="85"/>
      <c r="PLJ28" s="74"/>
      <c r="PLK28" s="74"/>
      <c r="PLL28" s="85"/>
      <c r="PLM28" s="74"/>
      <c r="PLN28" s="74"/>
      <c r="PLO28" s="85"/>
      <c r="PLP28" s="74"/>
      <c r="PLQ28" s="74"/>
      <c r="PLR28" s="85"/>
      <c r="PLS28" s="80"/>
      <c r="PLT28" s="80"/>
      <c r="PLU28" s="85"/>
      <c r="PLV28" s="77"/>
      <c r="PLW28" s="74"/>
      <c r="PLX28" s="74"/>
      <c r="PLY28" s="85"/>
      <c r="PLZ28" s="74"/>
      <c r="PMA28" s="74"/>
      <c r="PMB28" s="85"/>
      <c r="PMC28" s="74"/>
      <c r="PMD28" s="74"/>
      <c r="PME28" s="85"/>
      <c r="PMF28" s="74"/>
      <c r="PMG28" s="74"/>
      <c r="PMH28" s="85"/>
      <c r="PMI28" s="80"/>
      <c r="PMJ28" s="80"/>
      <c r="PMK28" s="85"/>
      <c r="PML28" s="77"/>
      <c r="PMM28" s="74"/>
      <c r="PMN28" s="74"/>
      <c r="PMO28" s="85"/>
      <c r="PMP28" s="74"/>
      <c r="PMQ28" s="74"/>
      <c r="PMR28" s="85"/>
      <c r="PMS28" s="74"/>
      <c r="PMT28" s="74"/>
      <c r="PMU28" s="85"/>
      <c r="PMV28" s="74"/>
      <c r="PMW28" s="74"/>
      <c r="PMX28" s="85"/>
      <c r="PMY28" s="80"/>
      <c r="PMZ28" s="80"/>
      <c r="PNA28" s="85"/>
      <c r="PNB28" s="77"/>
      <c r="PNC28" s="74"/>
      <c r="PND28" s="74"/>
      <c r="PNE28" s="85"/>
      <c r="PNF28" s="74"/>
      <c r="PNG28" s="74"/>
      <c r="PNH28" s="85"/>
      <c r="PNI28" s="74"/>
      <c r="PNJ28" s="74"/>
      <c r="PNK28" s="85"/>
      <c r="PNL28" s="74"/>
      <c r="PNM28" s="74"/>
      <c r="PNN28" s="85"/>
      <c r="PNO28" s="80"/>
      <c r="PNP28" s="80"/>
      <c r="PNQ28" s="85"/>
      <c r="PNR28" s="77"/>
      <c r="PNS28" s="74"/>
      <c r="PNT28" s="74"/>
      <c r="PNU28" s="85"/>
      <c r="PNV28" s="74"/>
      <c r="PNW28" s="74"/>
      <c r="PNX28" s="85"/>
      <c r="PNY28" s="74"/>
      <c r="PNZ28" s="74"/>
      <c r="POA28" s="85"/>
      <c r="POB28" s="74"/>
      <c r="POC28" s="74"/>
      <c r="POD28" s="85"/>
      <c r="POE28" s="80"/>
      <c r="POF28" s="80"/>
      <c r="POG28" s="85"/>
      <c r="POH28" s="77"/>
      <c r="POI28" s="74"/>
      <c r="POJ28" s="74"/>
      <c r="POK28" s="85"/>
      <c r="POL28" s="74"/>
      <c r="POM28" s="74"/>
      <c r="PON28" s="85"/>
      <c r="POO28" s="74"/>
      <c r="POP28" s="74"/>
      <c r="POQ28" s="85"/>
      <c r="POR28" s="74"/>
      <c r="POS28" s="74"/>
      <c r="POT28" s="85"/>
      <c r="POU28" s="80"/>
      <c r="POV28" s="80"/>
      <c r="POW28" s="85"/>
      <c r="POX28" s="77"/>
      <c r="POY28" s="74"/>
      <c r="POZ28" s="74"/>
      <c r="PPA28" s="85"/>
      <c r="PPB28" s="74"/>
      <c r="PPC28" s="74"/>
      <c r="PPD28" s="85"/>
      <c r="PPE28" s="74"/>
      <c r="PPF28" s="74"/>
      <c r="PPG28" s="85"/>
      <c r="PPH28" s="74"/>
      <c r="PPI28" s="74"/>
      <c r="PPJ28" s="85"/>
      <c r="PPK28" s="80"/>
      <c r="PPL28" s="80"/>
      <c r="PPM28" s="85"/>
      <c r="PPN28" s="77"/>
      <c r="PPO28" s="74"/>
      <c r="PPP28" s="74"/>
      <c r="PPQ28" s="85"/>
      <c r="PPR28" s="74"/>
      <c r="PPS28" s="74"/>
      <c r="PPT28" s="85"/>
      <c r="PPU28" s="74"/>
      <c r="PPV28" s="74"/>
      <c r="PPW28" s="85"/>
      <c r="PPX28" s="74"/>
      <c r="PPY28" s="74"/>
      <c r="PPZ28" s="85"/>
      <c r="PQA28" s="80"/>
      <c r="PQB28" s="80"/>
      <c r="PQC28" s="85"/>
      <c r="PQD28" s="77"/>
      <c r="PQE28" s="74"/>
      <c r="PQF28" s="74"/>
      <c r="PQG28" s="85"/>
      <c r="PQH28" s="74"/>
      <c r="PQI28" s="74"/>
      <c r="PQJ28" s="85"/>
      <c r="PQK28" s="74"/>
      <c r="PQL28" s="74"/>
      <c r="PQM28" s="85"/>
      <c r="PQN28" s="74"/>
      <c r="PQO28" s="74"/>
      <c r="PQP28" s="85"/>
      <c r="PQQ28" s="80"/>
      <c r="PQR28" s="80"/>
      <c r="PQS28" s="85"/>
      <c r="PQT28" s="77"/>
      <c r="PQU28" s="74"/>
      <c r="PQV28" s="74"/>
      <c r="PQW28" s="85"/>
      <c r="PQX28" s="74"/>
      <c r="PQY28" s="74"/>
      <c r="PQZ28" s="85"/>
      <c r="PRA28" s="74"/>
      <c r="PRB28" s="74"/>
      <c r="PRC28" s="85"/>
      <c r="PRD28" s="74"/>
      <c r="PRE28" s="74"/>
      <c r="PRF28" s="85"/>
      <c r="PRG28" s="80"/>
      <c r="PRH28" s="80"/>
      <c r="PRI28" s="85"/>
      <c r="PRJ28" s="77"/>
      <c r="PRK28" s="74"/>
      <c r="PRL28" s="74"/>
      <c r="PRM28" s="85"/>
      <c r="PRN28" s="74"/>
      <c r="PRO28" s="74"/>
      <c r="PRP28" s="85"/>
      <c r="PRQ28" s="74"/>
      <c r="PRR28" s="74"/>
      <c r="PRS28" s="85"/>
      <c r="PRT28" s="74"/>
      <c r="PRU28" s="74"/>
      <c r="PRV28" s="85"/>
      <c r="PRW28" s="80"/>
      <c r="PRX28" s="80"/>
      <c r="PRY28" s="85"/>
      <c r="PRZ28" s="77"/>
      <c r="PSA28" s="74"/>
      <c r="PSB28" s="74"/>
      <c r="PSC28" s="85"/>
      <c r="PSD28" s="74"/>
      <c r="PSE28" s="74"/>
      <c r="PSF28" s="85"/>
      <c r="PSG28" s="74"/>
      <c r="PSH28" s="74"/>
      <c r="PSI28" s="85"/>
      <c r="PSJ28" s="74"/>
      <c r="PSK28" s="74"/>
      <c r="PSL28" s="85"/>
      <c r="PSM28" s="80"/>
      <c r="PSN28" s="80"/>
      <c r="PSO28" s="85"/>
      <c r="PSP28" s="77"/>
      <c r="PSQ28" s="74"/>
      <c r="PSR28" s="74"/>
      <c r="PSS28" s="85"/>
      <c r="PST28" s="74"/>
      <c r="PSU28" s="74"/>
      <c r="PSV28" s="85"/>
      <c r="PSW28" s="74"/>
      <c r="PSX28" s="74"/>
      <c r="PSY28" s="85"/>
      <c r="PSZ28" s="74"/>
      <c r="PTA28" s="74"/>
      <c r="PTB28" s="85"/>
      <c r="PTC28" s="80"/>
      <c r="PTD28" s="80"/>
      <c r="PTE28" s="85"/>
      <c r="PTF28" s="77"/>
      <c r="PTG28" s="74"/>
      <c r="PTH28" s="74"/>
      <c r="PTI28" s="85"/>
      <c r="PTJ28" s="74"/>
      <c r="PTK28" s="74"/>
      <c r="PTL28" s="85"/>
      <c r="PTM28" s="74"/>
      <c r="PTN28" s="74"/>
      <c r="PTO28" s="85"/>
      <c r="PTP28" s="74"/>
      <c r="PTQ28" s="74"/>
      <c r="PTR28" s="85"/>
      <c r="PTS28" s="80"/>
      <c r="PTT28" s="80"/>
      <c r="PTU28" s="85"/>
      <c r="PTV28" s="77"/>
      <c r="PTW28" s="74"/>
      <c r="PTX28" s="74"/>
      <c r="PTY28" s="85"/>
      <c r="PTZ28" s="74"/>
      <c r="PUA28" s="74"/>
      <c r="PUB28" s="85"/>
      <c r="PUC28" s="74"/>
      <c r="PUD28" s="74"/>
      <c r="PUE28" s="85"/>
      <c r="PUF28" s="74"/>
      <c r="PUG28" s="74"/>
      <c r="PUH28" s="85"/>
      <c r="PUI28" s="80"/>
      <c r="PUJ28" s="80"/>
      <c r="PUK28" s="85"/>
      <c r="PUL28" s="77"/>
      <c r="PUM28" s="74"/>
      <c r="PUN28" s="74"/>
      <c r="PUO28" s="85"/>
      <c r="PUP28" s="74"/>
      <c r="PUQ28" s="74"/>
      <c r="PUR28" s="85"/>
      <c r="PUS28" s="74"/>
      <c r="PUT28" s="74"/>
      <c r="PUU28" s="85"/>
      <c r="PUV28" s="74"/>
      <c r="PUW28" s="74"/>
      <c r="PUX28" s="85"/>
      <c r="PUY28" s="80"/>
      <c r="PUZ28" s="80"/>
      <c r="PVA28" s="85"/>
      <c r="PVB28" s="77"/>
      <c r="PVC28" s="74"/>
      <c r="PVD28" s="74"/>
      <c r="PVE28" s="85"/>
      <c r="PVF28" s="74"/>
      <c r="PVG28" s="74"/>
      <c r="PVH28" s="85"/>
      <c r="PVI28" s="74"/>
      <c r="PVJ28" s="74"/>
      <c r="PVK28" s="85"/>
      <c r="PVL28" s="74"/>
      <c r="PVM28" s="74"/>
      <c r="PVN28" s="85"/>
      <c r="PVO28" s="80"/>
      <c r="PVP28" s="80"/>
      <c r="PVQ28" s="85"/>
      <c r="PVR28" s="77"/>
      <c r="PVS28" s="74"/>
      <c r="PVT28" s="74"/>
      <c r="PVU28" s="85"/>
      <c r="PVV28" s="74"/>
      <c r="PVW28" s="74"/>
      <c r="PVX28" s="85"/>
      <c r="PVY28" s="74"/>
      <c r="PVZ28" s="74"/>
      <c r="PWA28" s="85"/>
      <c r="PWB28" s="74"/>
      <c r="PWC28" s="74"/>
      <c r="PWD28" s="85"/>
      <c r="PWE28" s="80"/>
      <c r="PWF28" s="80"/>
      <c r="PWG28" s="85"/>
      <c r="PWH28" s="77"/>
      <c r="PWI28" s="74"/>
      <c r="PWJ28" s="74"/>
      <c r="PWK28" s="85"/>
      <c r="PWL28" s="74"/>
      <c r="PWM28" s="74"/>
      <c r="PWN28" s="85"/>
      <c r="PWO28" s="74"/>
      <c r="PWP28" s="74"/>
      <c r="PWQ28" s="85"/>
      <c r="PWR28" s="74"/>
      <c r="PWS28" s="74"/>
      <c r="PWT28" s="85"/>
      <c r="PWU28" s="80"/>
      <c r="PWV28" s="80"/>
      <c r="PWW28" s="85"/>
      <c r="PWX28" s="77"/>
      <c r="PWY28" s="74"/>
      <c r="PWZ28" s="74"/>
      <c r="PXA28" s="85"/>
      <c r="PXB28" s="74"/>
      <c r="PXC28" s="74"/>
      <c r="PXD28" s="85"/>
      <c r="PXE28" s="74"/>
      <c r="PXF28" s="74"/>
      <c r="PXG28" s="85"/>
      <c r="PXH28" s="74"/>
      <c r="PXI28" s="74"/>
      <c r="PXJ28" s="85"/>
      <c r="PXK28" s="80"/>
      <c r="PXL28" s="80"/>
      <c r="PXM28" s="85"/>
      <c r="PXN28" s="77"/>
      <c r="PXO28" s="74"/>
      <c r="PXP28" s="74"/>
      <c r="PXQ28" s="85"/>
      <c r="PXR28" s="74"/>
      <c r="PXS28" s="74"/>
      <c r="PXT28" s="85"/>
      <c r="PXU28" s="74"/>
      <c r="PXV28" s="74"/>
      <c r="PXW28" s="85"/>
      <c r="PXX28" s="74"/>
      <c r="PXY28" s="74"/>
      <c r="PXZ28" s="85"/>
      <c r="PYA28" s="80"/>
      <c r="PYB28" s="80"/>
      <c r="PYC28" s="85"/>
      <c r="PYD28" s="77"/>
      <c r="PYE28" s="74"/>
      <c r="PYF28" s="74"/>
      <c r="PYG28" s="85"/>
      <c r="PYH28" s="74"/>
      <c r="PYI28" s="74"/>
      <c r="PYJ28" s="85"/>
      <c r="PYK28" s="74"/>
      <c r="PYL28" s="74"/>
      <c r="PYM28" s="85"/>
      <c r="PYN28" s="74"/>
      <c r="PYO28" s="74"/>
      <c r="PYP28" s="85"/>
      <c r="PYQ28" s="80"/>
      <c r="PYR28" s="80"/>
      <c r="PYS28" s="85"/>
      <c r="PYT28" s="77"/>
      <c r="PYU28" s="74"/>
      <c r="PYV28" s="74"/>
      <c r="PYW28" s="85"/>
      <c r="PYX28" s="74"/>
      <c r="PYY28" s="74"/>
      <c r="PYZ28" s="85"/>
      <c r="PZA28" s="74"/>
      <c r="PZB28" s="74"/>
      <c r="PZC28" s="85"/>
      <c r="PZD28" s="74"/>
      <c r="PZE28" s="74"/>
      <c r="PZF28" s="85"/>
      <c r="PZG28" s="80"/>
      <c r="PZH28" s="80"/>
      <c r="PZI28" s="85"/>
      <c r="PZJ28" s="77"/>
      <c r="PZK28" s="74"/>
      <c r="PZL28" s="74"/>
      <c r="PZM28" s="85"/>
      <c r="PZN28" s="74"/>
      <c r="PZO28" s="74"/>
      <c r="PZP28" s="85"/>
      <c r="PZQ28" s="74"/>
      <c r="PZR28" s="74"/>
      <c r="PZS28" s="85"/>
      <c r="PZT28" s="74"/>
      <c r="PZU28" s="74"/>
      <c r="PZV28" s="85"/>
      <c r="PZW28" s="80"/>
      <c r="PZX28" s="80"/>
      <c r="PZY28" s="85"/>
      <c r="PZZ28" s="77"/>
      <c r="QAA28" s="74"/>
      <c r="QAB28" s="74"/>
      <c r="QAC28" s="85"/>
      <c r="QAD28" s="74"/>
      <c r="QAE28" s="74"/>
      <c r="QAF28" s="85"/>
      <c r="QAG28" s="74"/>
      <c r="QAH28" s="74"/>
      <c r="QAI28" s="85"/>
      <c r="QAJ28" s="74"/>
      <c r="QAK28" s="74"/>
      <c r="QAL28" s="85"/>
      <c r="QAM28" s="80"/>
      <c r="QAN28" s="80"/>
      <c r="QAO28" s="85"/>
      <c r="QAP28" s="77"/>
      <c r="QAQ28" s="74"/>
      <c r="QAR28" s="74"/>
      <c r="QAS28" s="85"/>
      <c r="QAT28" s="74"/>
      <c r="QAU28" s="74"/>
      <c r="QAV28" s="85"/>
      <c r="QAW28" s="74"/>
      <c r="QAX28" s="74"/>
      <c r="QAY28" s="85"/>
      <c r="QAZ28" s="74"/>
      <c r="QBA28" s="74"/>
      <c r="QBB28" s="85"/>
      <c r="QBC28" s="80"/>
      <c r="QBD28" s="80"/>
      <c r="QBE28" s="85"/>
      <c r="QBF28" s="77"/>
      <c r="QBG28" s="74"/>
      <c r="QBH28" s="74"/>
      <c r="QBI28" s="85"/>
      <c r="QBJ28" s="74"/>
      <c r="QBK28" s="74"/>
      <c r="QBL28" s="85"/>
      <c r="QBM28" s="74"/>
      <c r="QBN28" s="74"/>
      <c r="QBO28" s="85"/>
      <c r="QBP28" s="74"/>
      <c r="QBQ28" s="74"/>
      <c r="QBR28" s="85"/>
      <c r="QBS28" s="80"/>
      <c r="QBT28" s="80"/>
      <c r="QBU28" s="85"/>
      <c r="QBV28" s="77"/>
      <c r="QBW28" s="74"/>
      <c r="QBX28" s="74"/>
      <c r="QBY28" s="85"/>
      <c r="QBZ28" s="74"/>
      <c r="QCA28" s="74"/>
      <c r="QCB28" s="85"/>
      <c r="QCC28" s="74"/>
      <c r="QCD28" s="74"/>
      <c r="QCE28" s="85"/>
      <c r="QCF28" s="74"/>
      <c r="QCG28" s="74"/>
      <c r="QCH28" s="85"/>
      <c r="QCI28" s="80"/>
      <c r="QCJ28" s="80"/>
      <c r="QCK28" s="85"/>
      <c r="QCL28" s="77"/>
      <c r="QCM28" s="74"/>
      <c r="QCN28" s="74"/>
      <c r="QCO28" s="85"/>
      <c r="QCP28" s="74"/>
      <c r="QCQ28" s="74"/>
      <c r="QCR28" s="85"/>
      <c r="QCS28" s="74"/>
      <c r="QCT28" s="74"/>
      <c r="QCU28" s="85"/>
      <c r="QCV28" s="74"/>
      <c r="QCW28" s="74"/>
      <c r="QCX28" s="85"/>
      <c r="QCY28" s="80"/>
      <c r="QCZ28" s="80"/>
      <c r="QDA28" s="85"/>
      <c r="QDB28" s="77"/>
      <c r="QDC28" s="74"/>
      <c r="QDD28" s="74"/>
      <c r="QDE28" s="85"/>
      <c r="QDF28" s="74"/>
      <c r="QDG28" s="74"/>
      <c r="QDH28" s="85"/>
      <c r="QDI28" s="74"/>
      <c r="QDJ28" s="74"/>
      <c r="QDK28" s="85"/>
      <c r="QDL28" s="74"/>
      <c r="QDM28" s="74"/>
      <c r="QDN28" s="85"/>
      <c r="QDO28" s="80"/>
      <c r="QDP28" s="80"/>
      <c r="QDQ28" s="85"/>
      <c r="QDR28" s="77"/>
      <c r="QDS28" s="74"/>
      <c r="QDT28" s="74"/>
      <c r="QDU28" s="85"/>
      <c r="QDV28" s="74"/>
      <c r="QDW28" s="74"/>
      <c r="QDX28" s="85"/>
      <c r="QDY28" s="74"/>
      <c r="QDZ28" s="74"/>
      <c r="QEA28" s="85"/>
      <c r="QEB28" s="74"/>
      <c r="QEC28" s="74"/>
      <c r="QED28" s="85"/>
      <c r="QEE28" s="80"/>
      <c r="QEF28" s="80"/>
      <c r="QEG28" s="85"/>
      <c r="QEH28" s="77"/>
      <c r="QEI28" s="74"/>
      <c r="QEJ28" s="74"/>
      <c r="QEK28" s="85"/>
      <c r="QEL28" s="74"/>
      <c r="QEM28" s="74"/>
      <c r="QEN28" s="85"/>
      <c r="QEO28" s="74"/>
      <c r="QEP28" s="74"/>
      <c r="QEQ28" s="85"/>
      <c r="QER28" s="74"/>
      <c r="QES28" s="74"/>
      <c r="QET28" s="85"/>
      <c r="QEU28" s="80"/>
      <c r="QEV28" s="80"/>
      <c r="QEW28" s="85"/>
      <c r="QEX28" s="77"/>
      <c r="QEY28" s="74"/>
      <c r="QEZ28" s="74"/>
      <c r="QFA28" s="85"/>
      <c r="QFB28" s="74"/>
      <c r="QFC28" s="74"/>
      <c r="QFD28" s="85"/>
      <c r="QFE28" s="74"/>
      <c r="QFF28" s="74"/>
      <c r="QFG28" s="85"/>
      <c r="QFH28" s="74"/>
      <c r="QFI28" s="74"/>
      <c r="QFJ28" s="85"/>
      <c r="QFK28" s="80"/>
      <c r="QFL28" s="80"/>
      <c r="QFM28" s="85"/>
      <c r="QFN28" s="77"/>
      <c r="QFO28" s="74"/>
      <c r="QFP28" s="74"/>
      <c r="QFQ28" s="85"/>
      <c r="QFR28" s="74"/>
      <c r="QFS28" s="74"/>
      <c r="QFT28" s="85"/>
      <c r="QFU28" s="74"/>
      <c r="QFV28" s="74"/>
      <c r="QFW28" s="85"/>
      <c r="QFX28" s="74"/>
      <c r="QFY28" s="74"/>
      <c r="QFZ28" s="85"/>
      <c r="QGA28" s="80"/>
      <c r="QGB28" s="80"/>
      <c r="QGC28" s="85"/>
      <c r="QGD28" s="77"/>
      <c r="QGE28" s="74"/>
      <c r="QGF28" s="74"/>
      <c r="QGG28" s="85"/>
      <c r="QGH28" s="74"/>
      <c r="QGI28" s="74"/>
      <c r="QGJ28" s="85"/>
      <c r="QGK28" s="74"/>
      <c r="QGL28" s="74"/>
      <c r="QGM28" s="85"/>
      <c r="QGN28" s="74"/>
      <c r="QGO28" s="74"/>
      <c r="QGP28" s="85"/>
      <c r="QGQ28" s="80"/>
      <c r="QGR28" s="80"/>
      <c r="QGS28" s="85"/>
      <c r="QGT28" s="77"/>
      <c r="QGU28" s="74"/>
      <c r="QGV28" s="74"/>
      <c r="QGW28" s="85"/>
      <c r="QGX28" s="74"/>
      <c r="QGY28" s="74"/>
      <c r="QGZ28" s="85"/>
      <c r="QHA28" s="74"/>
      <c r="QHB28" s="74"/>
      <c r="QHC28" s="85"/>
      <c r="QHD28" s="74"/>
      <c r="QHE28" s="74"/>
      <c r="QHF28" s="85"/>
      <c r="QHG28" s="80"/>
      <c r="QHH28" s="80"/>
      <c r="QHI28" s="85"/>
      <c r="QHJ28" s="77"/>
      <c r="QHK28" s="74"/>
      <c r="QHL28" s="74"/>
      <c r="QHM28" s="85"/>
      <c r="QHN28" s="74"/>
      <c r="QHO28" s="74"/>
      <c r="QHP28" s="85"/>
      <c r="QHQ28" s="74"/>
      <c r="QHR28" s="74"/>
      <c r="QHS28" s="85"/>
      <c r="QHT28" s="74"/>
      <c r="QHU28" s="74"/>
      <c r="QHV28" s="85"/>
      <c r="QHW28" s="80"/>
      <c r="QHX28" s="80"/>
      <c r="QHY28" s="85"/>
      <c r="QHZ28" s="77"/>
      <c r="QIA28" s="74"/>
      <c r="QIB28" s="74"/>
      <c r="QIC28" s="85"/>
      <c r="QID28" s="74"/>
      <c r="QIE28" s="74"/>
      <c r="QIF28" s="85"/>
      <c r="QIG28" s="74"/>
      <c r="QIH28" s="74"/>
      <c r="QII28" s="85"/>
      <c r="QIJ28" s="74"/>
      <c r="QIK28" s="74"/>
      <c r="QIL28" s="85"/>
      <c r="QIM28" s="80"/>
      <c r="QIN28" s="80"/>
      <c r="QIO28" s="85"/>
      <c r="QIP28" s="77"/>
      <c r="QIQ28" s="74"/>
      <c r="QIR28" s="74"/>
      <c r="QIS28" s="85"/>
      <c r="QIT28" s="74"/>
      <c r="QIU28" s="74"/>
      <c r="QIV28" s="85"/>
      <c r="QIW28" s="74"/>
      <c r="QIX28" s="74"/>
      <c r="QIY28" s="85"/>
      <c r="QIZ28" s="74"/>
      <c r="QJA28" s="74"/>
      <c r="QJB28" s="85"/>
      <c r="QJC28" s="80"/>
      <c r="QJD28" s="80"/>
      <c r="QJE28" s="85"/>
      <c r="QJF28" s="77"/>
      <c r="QJG28" s="74"/>
      <c r="QJH28" s="74"/>
      <c r="QJI28" s="85"/>
      <c r="QJJ28" s="74"/>
      <c r="QJK28" s="74"/>
      <c r="QJL28" s="85"/>
      <c r="QJM28" s="74"/>
      <c r="QJN28" s="74"/>
      <c r="QJO28" s="85"/>
      <c r="QJP28" s="74"/>
      <c r="QJQ28" s="74"/>
      <c r="QJR28" s="85"/>
      <c r="QJS28" s="80"/>
      <c r="QJT28" s="80"/>
      <c r="QJU28" s="85"/>
      <c r="QJV28" s="77"/>
      <c r="QJW28" s="74"/>
      <c r="QJX28" s="74"/>
      <c r="QJY28" s="85"/>
      <c r="QJZ28" s="74"/>
      <c r="QKA28" s="74"/>
      <c r="QKB28" s="85"/>
      <c r="QKC28" s="74"/>
      <c r="QKD28" s="74"/>
      <c r="QKE28" s="85"/>
      <c r="QKF28" s="74"/>
      <c r="QKG28" s="74"/>
      <c r="QKH28" s="85"/>
      <c r="QKI28" s="80"/>
      <c r="QKJ28" s="80"/>
      <c r="QKK28" s="85"/>
      <c r="QKL28" s="77"/>
      <c r="QKM28" s="74"/>
      <c r="QKN28" s="74"/>
      <c r="QKO28" s="85"/>
      <c r="QKP28" s="74"/>
      <c r="QKQ28" s="74"/>
      <c r="QKR28" s="85"/>
      <c r="QKS28" s="74"/>
      <c r="QKT28" s="74"/>
      <c r="QKU28" s="85"/>
      <c r="QKV28" s="74"/>
      <c r="QKW28" s="74"/>
      <c r="QKX28" s="85"/>
      <c r="QKY28" s="80"/>
      <c r="QKZ28" s="80"/>
      <c r="QLA28" s="85"/>
      <c r="QLB28" s="77"/>
      <c r="QLC28" s="74"/>
      <c r="QLD28" s="74"/>
      <c r="QLE28" s="85"/>
      <c r="QLF28" s="74"/>
      <c r="QLG28" s="74"/>
      <c r="QLH28" s="85"/>
      <c r="QLI28" s="74"/>
      <c r="QLJ28" s="74"/>
      <c r="QLK28" s="85"/>
      <c r="QLL28" s="74"/>
      <c r="QLM28" s="74"/>
      <c r="QLN28" s="85"/>
      <c r="QLO28" s="80"/>
      <c r="QLP28" s="80"/>
      <c r="QLQ28" s="85"/>
      <c r="QLR28" s="77"/>
      <c r="QLS28" s="74"/>
      <c r="QLT28" s="74"/>
      <c r="QLU28" s="85"/>
      <c r="QLV28" s="74"/>
      <c r="QLW28" s="74"/>
      <c r="QLX28" s="85"/>
      <c r="QLY28" s="74"/>
      <c r="QLZ28" s="74"/>
      <c r="QMA28" s="85"/>
      <c r="QMB28" s="74"/>
      <c r="QMC28" s="74"/>
      <c r="QMD28" s="85"/>
      <c r="QME28" s="80"/>
      <c r="QMF28" s="80"/>
      <c r="QMG28" s="85"/>
      <c r="QMH28" s="77"/>
      <c r="QMI28" s="74"/>
      <c r="QMJ28" s="74"/>
      <c r="QMK28" s="85"/>
      <c r="QML28" s="74"/>
      <c r="QMM28" s="74"/>
      <c r="QMN28" s="85"/>
      <c r="QMO28" s="74"/>
      <c r="QMP28" s="74"/>
      <c r="QMQ28" s="85"/>
      <c r="QMR28" s="74"/>
      <c r="QMS28" s="74"/>
      <c r="QMT28" s="85"/>
      <c r="QMU28" s="80"/>
      <c r="QMV28" s="80"/>
      <c r="QMW28" s="85"/>
      <c r="QMX28" s="77"/>
      <c r="QMY28" s="74"/>
      <c r="QMZ28" s="74"/>
      <c r="QNA28" s="85"/>
      <c r="QNB28" s="74"/>
      <c r="QNC28" s="74"/>
      <c r="QND28" s="85"/>
      <c r="QNE28" s="74"/>
      <c r="QNF28" s="74"/>
      <c r="QNG28" s="85"/>
      <c r="QNH28" s="74"/>
      <c r="QNI28" s="74"/>
      <c r="QNJ28" s="85"/>
      <c r="QNK28" s="80"/>
      <c r="QNL28" s="80"/>
      <c r="QNM28" s="85"/>
      <c r="QNN28" s="77"/>
      <c r="QNO28" s="74"/>
      <c r="QNP28" s="74"/>
      <c r="QNQ28" s="85"/>
      <c r="QNR28" s="74"/>
      <c r="QNS28" s="74"/>
      <c r="QNT28" s="85"/>
      <c r="QNU28" s="74"/>
      <c r="QNV28" s="74"/>
      <c r="QNW28" s="85"/>
      <c r="QNX28" s="74"/>
      <c r="QNY28" s="74"/>
      <c r="QNZ28" s="85"/>
      <c r="QOA28" s="80"/>
      <c r="QOB28" s="80"/>
      <c r="QOC28" s="85"/>
      <c r="QOD28" s="77"/>
      <c r="QOE28" s="74"/>
      <c r="QOF28" s="74"/>
      <c r="QOG28" s="85"/>
      <c r="QOH28" s="74"/>
      <c r="QOI28" s="74"/>
      <c r="QOJ28" s="85"/>
      <c r="QOK28" s="74"/>
      <c r="QOL28" s="74"/>
      <c r="QOM28" s="85"/>
      <c r="QON28" s="74"/>
      <c r="QOO28" s="74"/>
      <c r="QOP28" s="85"/>
      <c r="QOQ28" s="80"/>
      <c r="QOR28" s="80"/>
      <c r="QOS28" s="85"/>
      <c r="QOT28" s="77"/>
      <c r="QOU28" s="74"/>
      <c r="QOV28" s="74"/>
      <c r="QOW28" s="85"/>
      <c r="QOX28" s="74"/>
      <c r="QOY28" s="74"/>
      <c r="QOZ28" s="85"/>
      <c r="QPA28" s="74"/>
      <c r="QPB28" s="74"/>
      <c r="QPC28" s="85"/>
      <c r="QPD28" s="74"/>
      <c r="QPE28" s="74"/>
      <c r="QPF28" s="85"/>
      <c r="QPG28" s="80"/>
      <c r="QPH28" s="80"/>
      <c r="QPI28" s="85"/>
      <c r="QPJ28" s="77"/>
      <c r="QPK28" s="74"/>
      <c r="QPL28" s="74"/>
      <c r="QPM28" s="85"/>
      <c r="QPN28" s="74"/>
      <c r="QPO28" s="74"/>
      <c r="QPP28" s="85"/>
      <c r="QPQ28" s="74"/>
      <c r="QPR28" s="74"/>
      <c r="QPS28" s="85"/>
      <c r="QPT28" s="74"/>
      <c r="QPU28" s="74"/>
      <c r="QPV28" s="85"/>
      <c r="QPW28" s="80"/>
      <c r="QPX28" s="80"/>
      <c r="QPY28" s="85"/>
      <c r="QPZ28" s="77"/>
      <c r="QQA28" s="74"/>
      <c r="QQB28" s="74"/>
      <c r="QQC28" s="85"/>
      <c r="QQD28" s="74"/>
      <c r="QQE28" s="74"/>
      <c r="QQF28" s="85"/>
      <c r="QQG28" s="74"/>
      <c r="QQH28" s="74"/>
      <c r="QQI28" s="85"/>
      <c r="QQJ28" s="74"/>
      <c r="QQK28" s="74"/>
      <c r="QQL28" s="85"/>
      <c r="QQM28" s="80"/>
      <c r="QQN28" s="80"/>
      <c r="QQO28" s="85"/>
      <c r="QQP28" s="77"/>
      <c r="QQQ28" s="74"/>
      <c r="QQR28" s="74"/>
      <c r="QQS28" s="85"/>
      <c r="QQT28" s="74"/>
      <c r="QQU28" s="74"/>
      <c r="QQV28" s="85"/>
      <c r="QQW28" s="74"/>
      <c r="QQX28" s="74"/>
      <c r="QQY28" s="85"/>
      <c r="QQZ28" s="74"/>
      <c r="QRA28" s="74"/>
      <c r="QRB28" s="85"/>
      <c r="QRC28" s="80"/>
      <c r="QRD28" s="80"/>
      <c r="QRE28" s="85"/>
      <c r="QRF28" s="77"/>
      <c r="QRG28" s="74"/>
      <c r="QRH28" s="74"/>
      <c r="QRI28" s="85"/>
      <c r="QRJ28" s="74"/>
      <c r="QRK28" s="74"/>
      <c r="QRL28" s="85"/>
      <c r="QRM28" s="74"/>
      <c r="QRN28" s="74"/>
      <c r="QRO28" s="85"/>
      <c r="QRP28" s="74"/>
      <c r="QRQ28" s="74"/>
      <c r="QRR28" s="85"/>
      <c r="QRS28" s="80"/>
      <c r="QRT28" s="80"/>
      <c r="QRU28" s="85"/>
      <c r="QRV28" s="77"/>
      <c r="QRW28" s="74"/>
      <c r="QRX28" s="74"/>
      <c r="QRY28" s="85"/>
      <c r="QRZ28" s="74"/>
      <c r="QSA28" s="74"/>
      <c r="QSB28" s="85"/>
      <c r="QSC28" s="74"/>
      <c r="QSD28" s="74"/>
      <c r="QSE28" s="85"/>
      <c r="QSF28" s="74"/>
      <c r="QSG28" s="74"/>
      <c r="QSH28" s="85"/>
      <c r="QSI28" s="80"/>
      <c r="QSJ28" s="80"/>
      <c r="QSK28" s="85"/>
      <c r="QSL28" s="77"/>
      <c r="QSM28" s="74"/>
      <c r="QSN28" s="74"/>
      <c r="QSO28" s="85"/>
      <c r="QSP28" s="74"/>
      <c r="QSQ28" s="74"/>
      <c r="QSR28" s="85"/>
      <c r="QSS28" s="74"/>
      <c r="QST28" s="74"/>
      <c r="QSU28" s="85"/>
      <c r="QSV28" s="74"/>
      <c r="QSW28" s="74"/>
      <c r="QSX28" s="85"/>
      <c r="QSY28" s="80"/>
      <c r="QSZ28" s="80"/>
      <c r="QTA28" s="85"/>
      <c r="QTB28" s="77"/>
      <c r="QTC28" s="74"/>
      <c r="QTD28" s="74"/>
      <c r="QTE28" s="85"/>
      <c r="QTF28" s="74"/>
      <c r="QTG28" s="74"/>
      <c r="QTH28" s="85"/>
      <c r="QTI28" s="74"/>
      <c r="QTJ28" s="74"/>
      <c r="QTK28" s="85"/>
      <c r="QTL28" s="74"/>
      <c r="QTM28" s="74"/>
      <c r="QTN28" s="85"/>
      <c r="QTO28" s="80"/>
      <c r="QTP28" s="80"/>
      <c r="QTQ28" s="85"/>
      <c r="QTR28" s="77"/>
      <c r="QTS28" s="74"/>
      <c r="QTT28" s="74"/>
      <c r="QTU28" s="85"/>
      <c r="QTV28" s="74"/>
      <c r="QTW28" s="74"/>
      <c r="QTX28" s="85"/>
      <c r="QTY28" s="74"/>
      <c r="QTZ28" s="74"/>
      <c r="QUA28" s="85"/>
      <c r="QUB28" s="74"/>
      <c r="QUC28" s="74"/>
      <c r="QUD28" s="85"/>
      <c r="QUE28" s="80"/>
      <c r="QUF28" s="80"/>
      <c r="QUG28" s="85"/>
      <c r="QUH28" s="77"/>
      <c r="QUI28" s="74"/>
      <c r="QUJ28" s="74"/>
      <c r="QUK28" s="85"/>
      <c r="QUL28" s="74"/>
      <c r="QUM28" s="74"/>
      <c r="QUN28" s="85"/>
      <c r="QUO28" s="74"/>
      <c r="QUP28" s="74"/>
      <c r="QUQ28" s="85"/>
      <c r="QUR28" s="74"/>
      <c r="QUS28" s="74"/>
      <c r="QUT28" s="85"/>
      <c r="QUU28" s="80"/>
      <c r="QUV28" s="80"/>
      <c r="QUW28" s="85"/>
      <c r="QUX28" s="77"/>
      <c r="QUY28" s="74"/>
      <c r="QUZ28" s="74"/>
      <c r="QVA28" s="85"/>
      <c r="QVB28" s="74"/>
      <c r="QVC28" s="74"/>
      <c r="QVD28" s="85"/>
      <c r="QVE28" s="74"/>
      <c r="QVF28" s="74"/>
      <c r="QVG28" s="85"/>
      <c r="QVH28" s="74"/>
      <c r="QVI28" s="74"/>
      <c r="QVJ28" s="85"/>
      <c r="QVK28" s="80"/>
      <c r="QVL28" s="80"/>
      <c r="QVM28" s="85"/>
      <c r="QVN28" s="77"/>
      <c r="QVO28" s="74"/>
      <c r="QVP28" s="74"/>
      <c r="QVQ28" s="85"/>
      <c r="QVR28" s="74"/>
      <c r="QVS28" s="74"/>
      <c r="QVT28" s="85"/>
      <c r="QVU28" s="74"/>
      <c r="QVV28" s="74"/>
      <c r="QVW28" s="85"/>
      <c r="QVX28" s="74"/>
      <c r="QVY28" s="74"/>
      <c r="QVZ28" s="85"/>
      <c r="QWA28" s="80"/>
      <c r="QWB28" s="80"/>
      <c r="QWC28" s="85"/>
      <c r="QWD28" s="77"/>
      <c r="QWE28" s="74"/>
      <c r="QWF28" s="74"/>
      <c r="QWG28" s="85"/>
      <c r="QWH28" s="74"/>
      <c r="QWI28" s="74"/>
      <c r="QWJ28" s="85"/>
      <c r="QWK28" s="74"/>
      <c r="QWL28" s="74"/>
      <c r="QWM28" s="85"/>
      <c r="QWN28" s="74"/>
      <c r="QWO28" s="74"/>
      <c r="QWP28" s="85"/>
      <c r="QWQ28" s="80"/>
      <c r="QWR28" s="80"/>
      <c r="QWS28" s="85"/>
      <c r="QWT28" s="77"/>
      <c r="QWU28" s="74"/>
      <c r="QWV28" s="74"/>
      <c r="QWW28" s="85"/>
      <c r="QWX28" s="74"/>
      <c r="QWY28" s="74"/>
      <c r="QWZ28" s="85"/>
      <c r="QXA28" s="74"/>
      <c r="QXB28" s="74"/>
      <c r="QXC28" s="85"/>
      <c r="QXD28" s="74"/>
      <c r="QXE28" s="74"/>
      <c r="QXF28" s="85"/>
      <c r="QXG28" s="80"/>
      <c r="QXH28" s="80"/>
      <c r="QXI28" s="85"/>
      <c r="QXJ28" s="77"/>
      <c r="QXK28" s="74"/>
      <c r="QXL28" s="74"/>
      <c r="QXM28" s="85"/>
      <c r="QXN28" s="74"/>
      <c r="QXO28" s="74"/>
      <c r="QXP28" s="85"/>
      <c r="QXQ28" s="74"/>
      <c r="QXR28" s="74"/>
      <c r="QXS28" s="85"/>
      <c r="QXT28" s="74"/>
      <c r="QXU28" s="74"/>
      <c r="QXV28" s="85"/>
      <c r="QXW28" s="80"/>
      <c r="QXX28" s="80"/>
      <c r="QXY28" s="85"/>
      <c r="QXZ28" s="77"/>
      <c r="QYA28" s="74"/>
      <c r="QYB28" s="74"/>
      <c r="QYC28" s="85"/>
      <c r="QYD28" s="74"/>
      <c r="QYE28" s="74"/>
      <c r="QYF28" s="85"/>
      <c r="QYG28" s="74"/>
      <c r="QYH28" s="74"/>
      <c r="QYI28" s="85"/>
      <c r="QYJ28" s="74"/>
      <c r="QYK28" s="74"/>
      <c r="QYL28" s="85"/>
      <c r="QYM28" s="80"/>
      <c r="QYN28" s="80"/>
      <c r="QYO28" s="85"/>
      <c r="QYP28" s="77"/>
      <c r="QYQ28" s="74"/>
      <c r="QYR28" s="74"/>
      <c r="QYS28" s="85"/>
      <c r="QYT28" s="74"/>
      <c r="QYU28" s="74"/>
      <c r="QYV28" s="85"/>
      <c r="QYW28" s="74"/>
      <c r="QYX28" s="74"/>
      <c r="QYY28" s="85"/>
      <c r="QYZ28" s="74"/>
      <c r="QZA28" s="74"/>
      <c r="QZB28" s="85"/>
      <c r="QZC28" s="80"/>
      <c r="QZD28" s="80"/>
      <c r="QZE28" s="85"/>
      <c r="QZF28" s="77"/>
      <c r="QZG28" s="74"/>
      <c r="QZH28" s="74"/>
      <c r="QZI28" s="85"/>
      <c r="QZJ28" s="74"/>
      <c r="QZK28" s="74"/>
      <c r="QZL28" s="85"/>
      <c r="QZM28" s="74"/>
      <c r="QZN28" s="74"/>
      <c r="QZO28" s="85"/>
      <c r="QZP28" s="74"/>
      <c r="QZQ28" s="74"/>
      <c r="QZR28" s="85"/>
      <c r="QZS28" s="80"/>
      <c r="QZT28" s="80"/>
      <c r="QZU28" s="85"/>
      <c r="QZV28" s="77"/>
      <c r="QZW28" s="74"/>
      <c r="QZX28" s="74"/>
      <c r="QZY28" s="85"/>
      <c r="QZZ28" s="74"/>
      <c r="RAA28" s="74"/>
      <c r="RAB28" s="85"/>
      <c r="RAC28" s="74"/>
      <c r="RAD28" s="74"/>
      <c r="RAE28" s="85"/>
      <c r="RAF28" s="74"/>
      <c r="RAG28" s="74"/>
      <c r="RAH28" s="85"/>
      <c r="RAI28" s="80"/>
      <c r="RAJ28" s="80"/>
      <c r="RAK28" s="85"/>
      <c r="RAL28" s="77"/>
      <c r="RAM28" s="74"/>
      <c r="RAN28" s="74"/>
      <c r="RAO28" s="85"/>
      <c r="RAP28" s="74"/>
      <c r="RAQ28" s="74"/>
      <c r="RAR28" s="85"/>
      <c r="RAS28" s="74"/>
      <c r="RAT28" s="74"/>
      <c r="RAU28" s="85"/>
      <c r="RAV28" s="74"/>
      <c r="RAW28" s="74"/>
      <c r="RAX28" s="85"/>
      <c r="RAY28" s="80"/>
      <c r="RAZ28" s="80"/>
      <c r="RBA28" s="85"/>
      <c r="RBB28" s="77"/>
      <c r="RBC28" s="74"/>
      <c r="RBD28" s="74"/>
      <c r="RBE28" s="85"/>
      <c r="RBF28" s="74"/>
      <c r="RBG28" s="74"/>
      <c r="RBH28" s="85"/>
      <c r="RBI28" s="74"/>
      <c r="RBJ28" s="74"/>
      <c r="RBK28" s="85"/>
      <c r="RBL28" s="74"/>
      <c r="RBM28" s="74"/>
      <c r="RBN28" s="85"/>
      <c r="RBO28" s="80"/>
      <c r="RBP28" s="80"/>
      <c r="RBQ28" s="85"/>
      <c r="RBR28" s="77"/>
      <c r="RBS28" s="74"/>
      <c r="RBT28" s="74"/>
      <c r="RBU28" s="85"/>
      <c r="RBV28" s="74"/>
      <c r="RBW28" s="74"/>
      <c r="RBX28" s="85"/>
      <c r="RBY28" s="74"/>
      <c r="RBZ28" s="74"/>
      <c r="RCA28" s="85"/>
      <c r="RCB28" s="74"/>
      <c r="RCC28" s="74"/>
      <c r="RCD28" s="85"/>
      <c r="RCE28" s="80"/>
      <c r="RCF28" s="80"/>
      <c r="RCG28" s="85"/>
      <c r="RCH28" s="77"/>
      <c r="RCI28" s="74"/>
      <c r="RCJ28" s="74"/>
      <c r="RCK28" s="85"/>
      <c r="RCL28" s="74"/>
      <c r="RCM28" s="74"/>
      <c r="RCN28" s="85"/>
      <c r="RCO28" s="74"/>
      <c r="RCP28" s="74"/>
      <c r="RCQ28" s="85"/>
      <c r="RCR28" s="74"/>
      <c r="RCS28" s="74"/>
      <c r="RCT28" s="85"/>
      <c r="RCU28" s="80"/>
      <c r="RCV28" s="80"/>
      <c r="RCW28" s="85"/>
      <c r="RCX28" s="77"/>
      <c r="RCY28" s="74"/>
      <c r="RCZ28" s="74"/>
      <c r="RDA28" s="85"/>
      <c r="RDB28" s="74"/>
      <c r="RDC28" s="74"/>
      <c r="RDD28" s="85"/>
      <c r="RDE28" s="74"/>
      <c r="RDF28" s="74"/>
      <c r="RDG28" s="85"/>
      <c r="RDH28" s="74"/>
      <c r="RDI28" s="74"/>
      <c r="RDJ28" s="85"/>
      <c r="RDK28" s="80"/>
      <c r="RDL28" s="80"/>
      <c r="RDM28" s="85"/>
      <c r="RDN28" s="77"/>
      <c r="RDO28" s="74"/>
      <c r="RDP28" s="74"/>
      <c r="RDQ28" s="85"/>
      <c r="RDR28" s="74"/>
      <c r="RDS28" s="74"/>
      <c r="RDT28" s="85"/>
      <c r="RDU28" s="74"/>
      <c r="RDV28" s="74"/>
      <c r="RDW28" s="85"/>
      <c r="RDX28" s="74"/>
      <c r="RDY28" s="74"/>
      <c r="RDZ28" s="85"/>
      <c r="REA28" s="80"/>
      <c r="REB28" s="80"/>
      <c r="REC28" s="85"/>
      <c r="RED28" s="77"/>
      <c r="REE28" s="74"/>
      <c r="REF28" s="74"/>
      <c r="REG28" s="85"/>
      <c r="REH28" s="74"/>
      <c r="REI28" s="74"/>
      <c r="REJ28" s="85"/>
      <c r="REK28" s="74"/>
      <c r="REL28" s="74"/>
      <c r="REM28" s="85"/>
      <c r="REN28" s="74"/>
      <c r="REO28" s="74"/>
      <c r="REP28" s="85"/>
      <c r="REQ28" s="80"/>
      <c r="RER28" s="80"/>
      <c r="RES28" s="85"/>
      <c r="RET28" s="77"/>
      <c r="REU28" s="74"/>
      <c r="REV28" s="74"/>
      <c r="REW28" s="85"/>
      <c r="REX28" s="74"/>
      <c r="REY28" s="74"/>
      <c r="REZ28" s="85"/>
      <c r="RFA28" s="74"/>
      <c r="RFB28" s="74"/>
      <c r="RFC28" s="85"/>
      <c r="RFD28" s="74"/>
      <c r="RFE28" s="74"/>
      <c r="RFF28" s="85"/>
      <c r="RFG28" s="80"/>
      <c r="RFH28" s="80"/>
      <c r="RFI28" s="85"/>
      <c r="RFJ28" s="77"/>
      <c r="RFK28" s="74"/>
      <c r="RFL28" s="74"/>
      <c r="RFM28" s="85"/>
      <c r="RFN28" s="74"/>
      <c r="RFO28" s="74"/>
      <c r="RFP28" s="85"/>
      <c r="RFQ28" s="74"/>
      <c r="RFR28" s="74"/>
      <c r="RFS28" s="85"/>
      <c r="RFT28" s="74"/>
      <c r="RFU28" s="74"/>
      <c r="RFV28" s="85"/>
      <c r="RFW28" s="80"/>
      <c r="RFX28" s="80"/>
      <c r="RFY28" s="85"/>
      <c r="RFZ28" s="77"/>
      <c r="RGA28" s="74"/>
      <c r="RGB28" s="74"/>
      <c r="RGC28" s="85"/>
      <c r="RGD28" s="74"/>
      <c r="RGE28" s="74"/>
      <c r="RGF28" s="85"/>
      <c r="RGG28" s="74"/>
      <c r="RGH28" s="74"/>
      <c r="RGI28" s="85"/>
      <c r="RGJ28" s="74"/>
      <c r="RGK28" s="74"/>
      <c r="RGL28" s="85"/>
      <c r="RGM28" s="80"/>
      <c r="RGN28" s="80"/>
      <c r="RGO28" s="85"/>
      <c r="RGP28" s="77"/>
      <c r="RGQ28" s="74"/>
      <c r="RGR28" s="74"/>
      <c r="RGS28" s="85"/>
      <c r="RGT28" s="74"/>
      <c r="RGU28" s="74"/>
      <c r="RGV28" s="85"/>
      <c r="RGW28" s="74"/>
      <c r="RGX28" s="74"/>
      <c r="RGY28" s="85"/>
      <c r="RGZ28" s="74"/>
      <c r="RHA28" s="74"/>
      <c r="RHB28" s="85"/>
      <c r="RHC28" s="80"/>
      <c r="RHD28" s="80"/>
      <c r="RHE28" s="85"/>
      <c r="RHF28" s="77"/>
      <c r="RHG28" s="74"/>
      <c r="RHH28" s="74"/>
      <c r="RHI28" s="85"/>
      <c r="RHJ28" s="74"/>
      <c r="RHK28" s="74"/>
      <c r="RHL28" s="85"/>
      <c r="RHM28" s="74"/>
      <c r="RHN28" s="74"/>
      <c r="RHO28" s="85"/>
      <c r="RHP28" s="74"/>
      <c r="RHQ28" s="74"/>
      <c r="RHR28" s="85"/>
      <c r="RHS28" s="80"/>
      <c r="RHT28" s="80"/>
      <c r="RHU28" s="85"/>
      <c r="RHV28" s="77"/>
      <c r="RHW28" s="74"/>
      <c r="RHX28" s="74"/>
      <c r="RHY28" s="85"/>
      <c r="RHZ28" s="74"/>
      <c r="RIA28" s="74"/>
      <c r="RIB28" s="85"/>
      <c r="RIC28" s="74"/>
      <c r="RID28" s="74"/>
      <c r="RIE28" s="85"/>
      <c r="RIF28" s="74"/>
      <c r="RIG28" s="74"/>
      <c r="RIH28" s="85"/>
      <c r="RII28" s="80"/>
      <c r="RIJ28" s="80"/>
      <c r="RIK28" s="85"/>
      <c r="RIL28" s="77"/>
      <c r="RIM28" s="74"/>
      <c r="RIN28" s="74"/>
      <c r="RIO28" s="85"/>
      <c r="RIP28" s="74"/>
      <c r="RIQ28" s="74"/>
      <c r="RIR28" s="85"/>
      <c r="RIS28" s="74"/>
      <c r="RIT28" s="74"/>
      <c r="RIU28" s="85"/>
      <c r="RIV28" s="74"/>
      <c r="RIW28" s="74"/>
      <c r="RIX28" s="85"/>
      <c r="RIY28" s="80"/>
      <c r="RIZ28" s="80"/>
      <c r="RJA28" s="85"/>
      <c r="RJB28" s="77"/>
      <c r="RJC28" s="74"/>
      <c r="RJD28" s="74"/>
      <c r="RJE28" s="85"/>
      <c r="RJF28" s="74"/>
      <c r="RJG28" s="74"/>
      <c r="RJH28" s="85"/>
      <c r="RJI28" s="74"/>
      <c r="RJJ28" s="74"/>
      <c r="RJK28" s="85"/>
      <c r="RJL28" s="74"/>
      <c r="RJM28" s="74"/>
      <c r="RJN28" s="85"/>
      <c r="RJO28" s="80"/>
      <c r="RJP28" s="80"/>
      <c r="RJQ28" s="85"/>
      <c r="RJR28" s="77"/>
      <c r="RJS28" s="74"/>
      <c r="RJT28" s="74"/>
      <c r="RJU28" s="85"/>
      <c r="RJV28" s="74"/>
      <c r="RJW28" s="74"/>
      <c r="RJX28" s="85"/>
      <c r="RJY28" s="74"/>
      <c r="RJZ28" s="74"/>
      <c r="RKA28" s="85"/>
      <c r="RKB28" s="74"/>
      <c r="RKC28" s="74"/>
      <c r="RKD28" s="85"/>
      <c r="RKE28" s="80"/>
      <c r="RKF28" s="80"/>
      <c r="RKG28" s="85"/>
      <c r="RKH28" s="77"/>
      <c r="RKI28" s="74"/>
      <c r="RKJ28" s="74"/>
      <c r="RKK28" s="85"/>
      <c r="RKL28" s="74"/>
      <c r="RKM28" s="74"/>
      <c r="RKN28" s="85"/>
      <c r="RKO28" s="74"/>
      <c r="RKP28" s="74"/>
      <c r="RKQ28" s="85"/>
      <c r="RKR28" s="74"/>
      <c r="RKS28" s="74"/>
      <c r="RKT28" s="85"/>
      <c r="RKU28" s="80"/>
      <c r="RKV28" s="80"/>
      <c r="RKW28" s="85"/>
      <c r="RKX28" s="77"/>
      <c r="RKY28" s="74"/>
      <c r="RKZ28" s="74"/>
      <c r="RLA28" s="85"/>
      <c r="RLB28" s="74"/>
      <c r="RLC28" s="74"/>
      <c r="RLD28" s="85"/>
      <c r="RLE28" s="74"/>
      <c r="RLF28" s="74"/>
      <c r="RLG28" s="85"/>
      <c r="RLH28" s="74"/>
      <c r="RLI28" s="74"/>
      <c r="RLJ28" s="85"/>
      <c r="RLK28" s="80"/>
      <c r="RLL28" s="80"/>
      <c r="RLM28" s="85"/>
      <c r="RLN28" s="77"/>
      <c r="RLO28" s="74"/>
      <c r="RLP28" s="74"/>
      <c r="RLQ28" s="85"/>
      <c r="RLR28" s="74"/>
      <c r="RLS28" s="74"/>
      <c r="RLT28" s="85"/>
      <c r="RLU28" s="74"/>
      <c r="RLV28" s="74"/>
      <c r="RLW28" s="85"/>
      <c r="RLX28" s="74"/>
      <c r="RLY28" s="74"/>
      <c r="RLZ28" s="85"/>
      <c r="RMA28" s="80"/>
      <c r="RMB28" s="80"/>
      <c r="RMC28" s="85"/>
      <c r="RMD28" s="77"/>
      <c r="RME28" s="74"/>
      <c r="RMF28" s="74"/>
      <c r="RMG28" s="85"/>
      <c r="RMH28" s="74"/>
      <c r="RMI28" s="74"/>
      <c r="RMJ28" s="85"/>
      <c r="RMK28" s="74"/>
      <c r="RML28" s="74"/>
      <c r="RMM28" s="85"/>
      <c r="RMN28" s="74"/>
      <c r="RMO28" s="74"/>
      <c r="RMP28" s="85"/>
      <c r="RMQ28" s="80"/>
      <c r="RMR28" s="80"/>
      <c r="RMS28" s="85"/>
      <c r="RMT28" s="77"/>
      <c r="RMU28" s="74"/>
      <c r="RMV28" s="74"/>
      <c r="RMW28" s="85"/>
      <c r="RMX28" s="74"/>
      <c r="RMY28" s="74"/>
      <c r="RMZ28" s="85"/>
      <c r="RNA28" s="74"/>
      <c r="RNB28" s="74"/>
      <c r="RNC28" s="85"/>
      <c r="RND28" s="74"/>
      <c r="RNE28" s="74"/>
      <c r="RNF28" s="85"/>
      <c r="RNG28" s="80"/>
      <c r="RNH28" s="80"/>
      <c r="RNI28" s="85"/>
      <c r="RNJ28" s="77"/>
      <c r="RNK28" s="74"/>
      <c r="RNL28" s="74"/>
      <c r="RNM28" s="85"/>
      <c r="RNN28" s="74"/>
      <c r="RNO28" s="74"/>
      <c r="RNP28" s="85"/>
      <c r="RNQ28" s="74"/>
      <c r="RNR28" s="74"/>
      <c r="RNS28" s="85"/>
      <c r="RNT28" s="74"/>
      <c r="RNU28" s="74"/>
      <c r="RNV28" s="85"/>
      <c r="RNW28" s="80"/>
      <c r="RNX28" s="80"/>
      <c r="RNY28" s="85"/>
      <c r="RNZ28" s="77"/>
      <c r="ROA28" s="74"/>
      <c r="ROB28" s="74"/>
      <c r="ROC28" s="85"/>
      <c r="ROD28" s="74"/>
      <c r="ROE28" s="74"/>
      <c r="ROF28" s="85"/>
      <c r="ROG28" s="74"/>
      <c r="ROH28" s="74"/>
      <c r="ROI28" s="85"/>
      <c r="ROJ28" s="74"/>
      <c r="ROK28" s="74"/>
      <c r="ROL28" s="85"/>
      <c r="ROM28" s="80"/>
      <c r="RON28" s="80"/>
      <c r="ROO28" s="85"/>
      <c r="ROP28" s="77"/>
      <c r="ROQ28" s="74"/>
      <c r="ROR28" s="74"/>
      <c r="ROS28" s="85"/>
      <c r="ROT28" s="74"/>
      <c r="ROU28" s="74"/>
      <c r="ROV28" s="85"/>
      <c r="ROW28" s="74"/>
      <c r="ROX28" s="74"/>
      <c r="ROY28" s="85"/>
      <c r="ROZ28" s="74"/>
      <c r="RPA28" s="74"/>
      <c r="RPB28" s="85"/>
      <c r="RPC28" s="80"/>
      <c r="RPD28" s="80"/>
      <c r="RPE28" s="85"/>
      <c r="RPF28" s="77"/>
      <c r="RPG28" s="74"/>
      <c r="RPH28" s="74"/>
      <c r="RPI28" s="85"/>
      <c r="RPJ28" s="74"/>
      <c r="RPK28" s="74"/>
      <c r="RPL28" s="85"/>
      <c r="RPM28" s="74"/>
      <c r="RPN28" s="74"/>
      <c r="RPO28" s="85"/>
      <c r="RPP28" s="74"/>
      <c r="RPQ28" s="74"/>
      <c r="RPR28" s="85"/>
      <c r="RPS28" s="80"/>
      <c r="RPT28" s="80"/>
      <c r="RPU28" s="85"/>
      <c r="RPV28" s="77"/>
      <c r="RPW28" s="74"/>
      <c r="RPX28" s="74"/>
      <c r="RPY28" s="85"/>
      <c r="RPZ28" s="74"/>
      <c r="RQA28" s="74"/>
      <c r="RQB28" s="85"/>
      <c r="RQC28" s="74"/>
      <c r="RQD28" s="74"/>
      <c r="RQE28" s="85"/>
      <c r="RQF28" s="74"/>
      <c r="RQG28" s="74"/>
      <c r="RQH28" s="85"/>
      <c r="RQI28" s="80"/>
      <c r="RQJ28" s="80"/>
      <c r="RQK28" s="85"/>
      <c r="RQL28" s="77"/>
      <c r="RQM28" s="74"/>
      <c r="RQN28" s="74"/>
      <c r="RQO28" s="85"/>
      <c r="RQP28" s="74"/>
      <c r="RQQ28" s="74"/>
      <c r="RQR28" s="85"/>
      <c r="RQS28" s="74"/>
      <c r="RQT28" s="74"/>
      <c r="RQU28" s="85"/>
      <c r="RQV28" s="74"/>
      <c r="RQW28" s="74"/>
      <c r="RQX28" s="85"/>
      <c r="RQY28" s="80"/>
      <c r="RQZ28" s="80"/>
      <c r="RRA28" s="85"/>
      <c r="RRB28" s="77"/>
      <c r="RRC28" s="74"/>
      <c r="RRD28" s="74"/>
      <c r="RRE28" s="85"/>
      <c r="RRF28" s="74"/>
      <c r="RRG28" s="74"/>
      <c r="RRH28" s="85"/>
      <c r="RRI28" s="74"/>
      <c r="RRJ28" s="74"/>
      <c r="RRK28" s="85"/>
      <c r="RRL28" s="74"/>
      <c r="RRM28" s="74"/>
      <c r="RRN28" s="85"/>
      <c r="RRO28" s="80"/>
      <c r="RRP28" s="80"/>
      <c r="RRQ28" s="85"/>
      <c r="RRR28" s="77"/>
      <c r="RRS28" s="74"/>
      <c r="RRT28" s="74"/>
      <c r="RRU28" s="85"/>
      <c r="RRV28" s="74"/>
      <c r="RRW28" s="74"/>
      <c r="RRX28" s="85"/>
      <c r="RRY28" s="74"/>
      <c r="RRZ28" s="74"/>
      <c r="RSA28" s="85"/>
      <c r="RSB28" s="74"/>
      <c r="RSC28" s="74"/>
      <c r="RSD28" s="85"/>
      <c r="RSE28" s="80"/>
      <c r="RSF28" s="80"/>
      <c r="RSG28" s="85"/>
      <c r="RSH28" s="77"/>
      <c r="RSI28" s="74"/>
      <c r="RSJ28" s="74"/>
      <c r="RSK28" s="85"/>
      <c r="RSL28" s="74"/>
      <c r="RSM28" s="74"/>
      <c r="RSN28" s="85"/>
      <c r="RSO28" s="74"/>
      <c r="RSP28" s="74"/>
      <c r="RSQ28" s="85"/>
      <c r="RSR28" s="74"/>
      <c r="RSS28" s="74"/>
      <c r="RST28" s="85"/>
      <c r="RSU28" s="80"/>
      <c r="RSV28" s="80"/>
      <c r="RSW28" s="85"/>
      <c r="RSX28" s="77"/>
      <c r="RSY28" s="74"/>
      <c r="RSZ28" s="74"/>
      <c r="RTA28" s="85"/>
      <c r="RTB28" s="74"/>
      <c r="RTC28" s="74"/>
      <c r="RTD28" s="85"/>
      <c r="RTE28" s="74"/>
      <c r="RTF28" s="74"/>
      <c r="RTG28" s="85"/>
      <c r="RTH28" s="74"/>
      <c r="RTI28" s="74"/>
      <c r="RTJ28" s="85"/>
      <c r="RTK28" s="80"/>
      <c r="RTL28" s="80"/>
      <c r="RTM28" s="85"/>
      <c r="RTN28" s="77"/>
      <c r="RTO28" s="74"/>
      <c r="RTP28" s="74"/>
      <c r="RTQ28" s="85"/>
      <c r="RTR28" s="74"/>
      <c r="RTS28" s="74"/>
      <c r="RTT28" s="85"/>
      <c r="RTU28" s="74"/>
      <c r="RTV28" s="74"/>
      <c r="RTW28" s="85"/>
      <c r="RTX28" s="74"/>
      <c r="RTY28" s="74"/>
      <c r="RTZ28" s="85"/>
      <c r="RUA28" s="80"/>
      <c r="RUB28" s="80"/>
      <c r="RUC28" s="85"/>
      <c r="RUD28" s="77"/>
      <c r="RUE28" s="74"/>
      <c r="RUF28" s="74"/>
      <c r="RUG28" s="85"/>
      <c r="RUH28" s="74"/>
      <c r="RUI28" s="74"/>
      <c r="RUJ28" s="85"/>
      <c r="RUK28" s="74"/>
      <c r="RUL28" s="74"/>
      <c r="RUM28" s="85"/>
      <c r="RUN28" s="74"/>
      <c r="RUO28" s="74"/>
      <c r="RUP28" s="85"/>
      <c r="RUQ28" s="80"/>
      <c r="RUR28" s="80"/>
      <c r="RUS28" s="85"/>
      <c r="RUT28" s="77"/>
      <c r="RUU28" s="74"/>
      <c r="RUV28" s="74"/>
      <c r="RUW28" s="85"/>
      <c r="RUX28" s="74"/>
      <c r="RUY28" s="74"/>
      <c r="RUZ28" s="85"/>
      <c r="RVA28" s="74"/>
      <c r="RVB28" s="74"/>
      <c r="RVC28" s="85"/>
      <c r="RVD28" s="74"/>
      <c r="RVE28" s="74"/>
      <c r="RVF28" s="85"/>
      <c r="RVG28" s="80"/>
      <c r="RVH28" s="80"/>
      <c r="RVI28" s="85"/>
      <c r="RVJ28" s="77"/>
      <c r="RVK28" s="74"/>
      <c r="RVL28" s="74"/>
      <c r="RVM28" s="85"/>
      <c r="RVN28" s="74"/>
      <c r="RVO28" s="74"/>
      <c r="RVP28" s="85"/>
      <c r="RVQ28" s="74"/>
      <c r="RVR28" s="74"/>
      <c r="RVS28" s="85"/>
      <c r="RVT28" s="74"/>
      <c r="RVU28" s="74"/>
      <c r="RVV28" s="85"/>
      <c r="RVW28" s="80"/>
      <c r="RVX28" s="80"/>
      <c r="RVY28" s="85"/>
      <c r="RVZ28" s="77"/>
      <c r="RWA28" s="74"/>
      <c r="RWB28" s="74"/>
      <c r="RWC28" s="85"/>
      <c r="RWD28" s="74"/>
      <c r="RWE28" s="74"/>
      <c r="RWF28" s="85"/>
      <c r="RWG28" s="74"/>
      <c r="RWH28" s="74"/>
      <c r="RWI28" s="85"/>
      <c r="RWJ28" s="74"/>
      <c r="RWK28" s="74"/>
      <c r="RWL28" s="85"/>
      <c r="RWM28" s="80"/>
      <c r="RWN28" s="80"/>
      <c r="RWO28" s="85"/>
      <c r="RWP28" s="77"/>
      <c r="RWQ28" s="74"/>
      <c r="RWR28" s="74"/>
      <c r="RWS28" s="85"/>
      <c r="RWT28" s="74"/>
      <c r="RWU28" s="74"/>
      <c r="RWV28" s="85"/>
      <c r="RWW28" s="74"/>
      <c r="RWX28" s="74"/>
      <c r="RWY28" s="85"/>
      <c r="RWZ28" s="74"/>
      <c r="RXA28" s="74"/>
      <c r="RXB28" s="85"/>
      <c r="RXC28" s="80"/>
      <c r="RXD28" s="80"/>
      <c r="RXE28" s="85"/>
      <c r="RXF28" s="77"/>
      <c r="RXG28" s="74"/>
      <c r="RXH28" s="74"/>
      <c r="RXI28" s="85"/>
      <c r="RXJ28" s="74"/>
      <c r="RXK28" s="74"/>
      <c r="RXL28" s="85"/>
      <c r="RXM28" s="74"/>
      <c r="RXN28" s="74"/>
      <c r="RXO28" s="85"/>
      <c r="RXP28" s="74"/>
      <c r="RXQ28" s="74"/>
      <c r="RXR28" s="85"/>
      <c r="RXS28" s="80"/>
      <c r="RXT28" s="80"/>
      <c r="RXU28" s="85"/>
      <c r="RXV28" s="77"/>
      <c r="RXW28" s="74"/>
      <c r="RXX28" s="74"/>
      <c r="RXY28" s="85"/>
      <c r="RXZ28" s="74"/>
      <c r="RYA28" s="74"/>
      <c r="RYB28" s="85"/>
      <c r="RYC28" s="74"/>
      <c r="RYD28" s="74"/>
      <c r="RYE28" s="85"/>
      <c r="RYF28" s="74"/>
      <c r="RYG28" s="74"/>
      <c r="RYH28" s="85"/>
      <c r="RYI28" s="80"/>
      <c r="RYJ28" s="80"/>
      <c r="RYK28" s="85"/>
      <c r="RYL28" s="77"/>
      <c r="RYM28" s="74"/>
      <c r="RYN28" s="74"/>
      <c r="RYO28" s="85"/>
      <c r="RYP28" s="74"/>
      <c r="RYQ28" s="74"/>
      <c r="RYR28" s="85"/>
      <c r="RYS28" s="74"/>
      <c r="RYT28" s="74"/>
      <c r="RYU28" s="85"/>
      <c r="RYV28" s="74"/>
      <c r="RYW28" s="74"/>
      <c r="RYX28" s="85"/>
      <c r="RYY28" s="80"/>
      <c r="RYZ28" s="80"/>
      <c r="RZA28" s="85"/>
      <c r="RZB28" s="77"/>
      <c r="RZC28" s="74"/>
      <c r="RZD28" s="74"/>
      <c r="RZE28" s="85"/>
      <c r="RZF28" s="74"/>
      <c r="RZG28" s="74"/>
      <c r="RZH28" s="85"/>
      <c r="RZI28" s="74"/>
      <c r="RZJ28" s="74"/>
      <c r="RZK28" s="85"/>
      <c r="RZL28" s="74"/>
      <c r="RZM28" s="74"/>
      <c r="RZN28" s="85"/>
      <c r="RZO28" s="80"/>
      <c r="RZP28" s="80"/>
      <c r="RZQ28" s="85"/>
      <c r="RZR28" s="77"/>
      <c r="RZS28" s="74"/>
      <c r="RZT28" s="74"/>
      <c r="RZU28" s="85"/>
      <c r="RZV28" s="74"/>
      <c r="RZW28" s="74"/>
      <c r="RZX28" s="85"/>
      <c r="RZY28" s="74"/>
      <c r="RZZ28" s="74"/>
      <c r="SAA28" s="85"/>
      <c r="SAB28" s="74"/>
      <c r="SAC28" s="74"/>
      <c r="SAD28" s="85"/>
      <c r="SAE28" s="80"/>
      <c r="SAF28" s="80"/>
      <c r="SAG28" s="85"/>
      <c r="SAH28" s="77"/>
      <c r="SAI28" s="74"/>
      <c r="SAJ28" s="74"/>
      <c r="SAK28" s="85"/>
      <c r="SAL28" s="74"/>
      <c r="SAM28" s="74"/>
      <c r="SAN28" s="85"/>
      <c r="SAO28" s="74"/>
      <c r="SAP28" s="74"/>
      <c r="SAQ28" s="85"/>
      <c r="SAR28" s="74"/>
      <c r="SAS28" s="74"/>
      <c r="SAT28" s="85"/>
      <c r="SAU28" s="80"/>
      <c r="SAV28" s="80"/>
      <c r="SAW28" s="85"/>
      <c r="SAX28" s="77"/>
      <c r="SAY28" s="74"/>
      <c r="SAZ28" s="74"/>
      <c r="SBA28" s="85"/>
      <c r="SBB28" s="74"/>
      <c r="SBC28" s="74"/>
      <c r="SBD28" s="85"/>
      <c r="SBE28" s="74"/>
      <c r="SBF28" s="74"/>
      <c r="SBG28" s="85"/>
      <c r="SBH28" s="74"/>
      <c r="SBI28" s="74"/>
      <c r="SBJ28" s="85"/>
      <c r="SBK28" s="80"/>
      <c r="SBL28" s="80"/>
      <c r="SBM28" s="85"/>
      <c r="SBN28" s="77"/>
      <c r="SBO28" s="74"/>
      <c r="SBP28" s="74"/>
      <c r="SBQ28" s="85"/>
      <c r="SBR28" s="74"/>
      <c r="SBS28" s="74"/>
      <c r="SBT28" s="85"/>
      <c r="SBU28" s="74"/>
      <c r="SBV28" s="74"/>
      <c r="SBW28" s="85"/>
      <c r="SBX28" s="74"/>
      <c r="SBY28" s="74"/>
      <c r="SBZ28" s="85"/>
      <c r="SCA28" s="80"/>
      <c r="SCB28" s="80"/>
      <c r="SCC28" s="85"/>
      <c r="SCD28" s="77"/>
      <c r="SCE28" s="74"/>
      <c r="SCF28" s="74"/>
      <c r="SCG28" s="85"/>
      <c r="SCH28" s="74"/>
      <c r="SCI28" s="74"/>
      <c r="SCJ28" s="85"/>
      <c r="SCK28" s="74"/>
      <c r="SCL28" s="74"/>
      <c r="SCM28" s="85"/>
      <c r="SCN28" s="74"/>
      <c r="SCO28" s="74"/>
      <c r="SCP28" s="85"/>
      <c r="SCQ28" s="80"/>
      <c r="SCR28" s="80"/>
      <c r="SCS28" s="85"/>
      <c r="SCT28" s="77"/>
      <c r="SCU28" s="74"/>
      <c r="SCV28" s="74"/>
      <c r="SCW28" s="85"/>
      <c r="SCX28" s="74"/>
      <c r="SCY28" s="74"/>
      <c r="SCZ28" s="85"/>
      <c r="SDA28" s="74"/>
      <c r="SDB28" s="74"/>
      <c r="SDC28" s="85"/>
      <c r="SDD28" s="74"/>
      <c r="SDE28" s="74"/>
      <c r="SDF28" s="85"/>
      <c r="SDG28" s="80"/>
      <c r="SDH28" s="80"/>
      <c r="SDI28" s="85"/>
      <c r="SDJ28" s="77"/>
      <c r="SDK28" s="74"/>
      <c r="SDL28" s="74"/>
      <c r="SDM28" s="85"/>
      <c r="SDN28" s="74"/>
      <c r="SDO28" s="74"/>
      <c r="SDP28" s="85"/>
      <c r="SDQ28" s="74"/>
      <c r="SDR28" s="74"/>
      <c r="SDS28" s="85"/>
      <c r="SDT28" s="74"/>
      <c r="SDU28" s="74"/>
      <c r="SDV28" s="85"/>
      <c r="SDW28" s="80"/>
      <c r="SDX28" s="80"/>
      <c r="SDY28" s="85"/>
      <c r="SDZ28" s="77"/>
      <c r="SEA28" s="74"/>
      <c r="SEB28" s="74"/>
      <c r="SEC28" s="85"/>
      <c r="SED28" s="74"/>
      <c r="SEE28" s="74"/>
      <c r="SEF28" s="85"/>
      <c r="SEG28" s="74"/>
      <c r="SEH28" s="74"/>
      <c r="SEI28" s="85"/>
      <c r="SEJ28" s="74"/>
      <c r="SEK28" s="74"/>
      <c r="SEL28" s="85"/>
      <c r="SEM28" s="80"/>
      <c r="SEN28" s="80"/>
      <c r="SEO28" s="85"/>
      <c r="SEP28" s="77"/>
      <c r="SEQ28" s="74"/>
      <c r="SER28" s="74"/>
      <c r="SES28" s="85"/>
      <c r="SET28" s="74"/>
      <c r="SEU28" s="74"/>
      <c r="SEV28" s="85"/>
      <c r="SEW28" s="74"/>
      <c r="SEX28" s="74"/>
      <c r="SEY28" s="85"/>
      <c r="SEZ28" s="74"/>
      <c r="SFA28" s="74"/>
      <c r="SFB28" s="85"/>
      <c r="SFC28" s="80"/>
      <c r="SFD28" s="80"/>
      <c r="SFE28" s="85"/>
      <c r="SFF28" s="77"/>
      <c r="SFG28" s="74"/>
      <c r="SFH28" s="74"/>
      <c r="SFI28" s="85"/>
      <c r="SFJ28" s="74"/>
      <c r="SFK28" s="74"/>
      <c r="SFL28" s="85"/>
      <c r="SFM28" s="74"/>
      <c r="SFN28" s="74"/>
      <c r="SFO28" s="85"/>
      <c r="SFP28" s="74"/>
      <c r="SFQ28" s="74"/>
      <c r="SFR28" s="85"/>
      <c r="SFS28" s="80"/>
      <c r="SFT28" s="80"/>
      <c r="SFU28" s="85"/>
      <c r="SFV28" s="77"/>
      <c r="SFW28" s="74"/>
      <c r="SFX28" s="74"/>
      <c r="SFY28" s="85"/>
      <c r="SFZ28" s="74"/>
      <c r="SGA28" s="74"/>
      <c r="SGB28" s="85"/>
      <c r="SGC28" s="74"/>
      <c r="SGD28" s="74"/>
      <c r="SGE28" s="85"/>
      <c r="SGF28" s="74"/>
      <c r="SGG28" s="74"/>
      <c r="SGH28" s="85"/>
      <c r="SGI28" s="80"/>
      <c r="SGJ28" s="80"/>
      <c r="SGK28" s="85"/>
      <c r="SGL28" s="77"/>
      <c r="SGM28" s="74"/>
      <c r="SGN28" s="74"/>
      <c r="SGO28" s="85"/>
      <c r="SGP28" s="74"/>
      <c r="SGQ28" s="74"/>
      <c r="SGR28" s="85"/>
      <c r="SGS28" s="74"/>
      <c r="SGT28" s="74"/>
      <c r="SGU28" s="85"/>
      <c r="SGV28" s="74"/>
      <c r="SGW28" s="74"/>
      <c r="SGX28" s="85"/>
      <c r="SGY28" s="80"/>
      <c r="SGZ28" s="80"/>
      <c r="SHA28" s="85"/>
      <c r="SHB28" s="77"/>
      <c r="SHC28" s="74"/>
      <c r="SHD28" s="74"/>
      <c r="SHE28" s="85"/>
      <c r="SHF28" s="74"/>
      <c r="SHG28" s="74"/>
      <c r="SHH28" s="85"/>
      <c r="SHI28" s="74"/>
      <c r="SHJ28" s="74"/>
      <c r="SHK28" s="85"/>
      <c r="SHL28" s="74"/>
      <c r="SHM28" s="74"/>
      <c r="SHN28" s="85"/>
      <c r="SHO28" s="80"/>
      <c r="SHP28" s="80"/>
      <c r="SHQ28" s="85"/>
      <c r="SHR28" s="77"/>
      <c r="SHS28" s="74"/>
      <c r="SHT28" s="74"/>
      <c r="SHU28" s="85"/>
      <c r="SHV28" s="74"/>
      <c r="SHW28" s="74"/>
      <c r="SHX28" s="85"/>
      <c r="SHY28" s="74"/>
      <c r="SHZ28" s="74"/>
      <c r="SIA28" s="85"/>
      <c r="SIB28" s="74"/>
      <c r="SIC28" s="74"/>
      <c r="SID28" s="85"/>
      <c r="SIE28" s="80"/>
      <c r="SIF28" s="80"/>
      <c r="SIG28" s="85"/>
      <c r="SIH28" s="77"/>
      <c r="SII28" s="74"/>
      <c r="SIJ28" s="74"/>
      <c r="SIK28" s="85"/>
      <c r="SIL28" s="74"/>
      <c r="SIM28" s="74"/>
      <c r="SIN28" s="85"/>
      <c r="SIO28" s="74"/>
      <c r="SIP28" s="74"/>
      <c r="SIQ28" s="85"/>
      <c r="SIR28" s="74"/>
      <c r="SIS28" s="74"/>
      <c r="SIT28" s="85"/>
      <c r="SIU28" s="80"/>
      <c r="SIV28" s="80"/>
      <c r="SIW28" s="85"/>
      <c r="SIX28" s="77"/>
      <c r="SIY28" s="74"/>
      <c r="SIZ28" s="74"/>
      <c r="SJA28" s="85"/>
      <c r="SJB28" s="74"/>
      <c r="SJC28" s="74"/>
      <c r="SJD28" s="85"/>
      <c r="SJE28" s="74"/>
      <c r="SJF28" s="74"/>
      <c r="SJG28" s="85"/>
      <c r="SJH28" s="74"/>
      <c r="SJI28" s="74"/>
      <c r="SJJ28" s="85"/>
      <c r="SJK28" s="80"/>
      <c r="SJL28" s="80"/>
      <c r="SJM28" s="85"/>
      <c r="SJN28" s="77"/>
      <c r="SJO28" s="74"/>
      <c r="SJP28" s="74"/>
      <c r="SJQ28" s="85"/>
      <c r="SJR28" s="74"/>
      <c r="SJS28" s="74"/>
      <c r="SJT28" s="85"/>
      <c r="SJU28" s="74"/>
      <c r="SJV28" s="74"/>
      <c r="SJW28" s="85"/>
      <c r="SJX28" s="74"/>
      <c r="SJY28" s="74"/>
      <c r="SJZ28" s="85"/>
      <c r="SKA28" s="80"/>
      <c r="SKB28" s="80"/>
      <c r="SKC28" s="85"/>
      <c r="SKD28" s="77"/>
      <c r="SKE28" s="74"/>
      <c r="SKF28" s="74"/>
      <c r="SKG28" s="85"/>
      <c r="SKH28" s="74"/>
      <c r="SKI28" s="74"/>
      <c r="SKJ28" s="85"/>
      <c r="SKK28" s="74"/>
      <c r="SKL28" s="74"/>
      <c r="SKM28" s="85"/>
      <c r="SKN28" s="74"/>
      <c r="SKO28" s="74"/>
      <c r="SKP28" s="85"/>
      <c r="SKQ28" s="80"/>
      <c r="SKR28" s="80"/>
      <c r="SKS28" s="85"/>
      <c r="SKT28" s="77"/>
      <c r="SKU28" s="74"/>
      <c r="SKV28" s="74"/>
      <c r="SKW28" s="85"/>
      <c r="SKX28" s="74"/>
      <c r="SKY28" s="74"/>
      <c r="SKZ28" s="85"/>
      <c r="SLA28" s="74"/>
      <c r="SLB28" s="74"/>
      <c r="SLC28" s="85"/>
      <c r="SLD28" s="74"/>
      <c r="SLE28" s="74"/>
      <c r="SLF28" s="85"/>
      <c r="SLG28" s="80"/>
      <c r="SLH28" s="80"/>
      <c r="SLI28" s="85"/>
      <c r="SLJ28" s="77"/>
      <c r="SLK28" s="74"/>
      <c r="SLL28" s="74"/>
      <c r="SLM28" s="85"/>
      <c r="SLN28" s="74"/>
      <c r="SLO28" s="74"/>
      <c r="SLP28" s="85"/>
      <c r="SLQ28" s="74"/>
      <c r="SLR28" s="74"/>
      <c r="SLS28" s="85"/>
      <c r="SLT28" s="74"/>
      <c r="SLU28" s="74"/>
      <c r="SLV28" s="85"/>
      <c r="SLW28" s="80"/>
      <c r="SLX28" s="80"/>
      <c r="SLY28" s="85"/>
      <c r="SLZ28" s="77"/>
      <c r="SMA28" s="74"/>
      <c r="SMB28" s="74"/>
      <c r="SMC28" s="85"/>
      <c r="SMD28" s="74"/>
      <c r="SME28" s="74"/>
      <c r="SMF28" s="85"/>
      <c r="SMG28" s="74"/>
      <c r="SMH28" s="74"/>
      <c r="SMI28" s="85"/>
      <c r="SMJ28" s="74"/>
      <c r="SMK28" s="74"/>
      <c r="SML28" s="85"/>
      <c r="SMM28" s="80"/>
      <c r="SMN28" s="80"/>
      <c r="SMO28" s="85"/>
      <c r="SMP28" s="77"/>
      <c r="SMQ28" s="74"/>
      <c r="SMR28" s="74"/>
      <c r="SMS28" s="85"/>
      <c r="SMT28" s="74"/>
      <c r="SMU28" s="74"/>
      <c r="SMV28" s="85"/>
      <c r="SMW28" s="74"/>
      <c r="SMX28" s="74"/>
      <c r="SMY28" s="85"/>
      <c r="SMZ28" s="74"/>
      <c r="SNA28" s="74"/>
      <c r="SNB28" s="85"/>
      <c r="SNC28" s="80"/>
      <c r="SND28" s="80"/>
      <c r="SNE28" s="85"/>
      <c r="SNF28" s="77"/>
      <c r="SNG28" s="74"/>
      <c r="SNH28" s="74"/>
      <c r="SNI28" s="85"/>
      <c r="SNJ28" s="74"/>
      <c r="SNK28" s="74"/>
      <c r="SNL28" s="85"/>
      <c r="SNM28" s="74"/>
      <c r="SNN28" s="74"/>
      <c r="SNO28" s="85"/>
      <c r="SNP28" s="74"/>
      <c r="SNQ28" s="74"/>
      <c r="SNR28" s="85"/>
      <c r="SNS28" s="80"/>
      <c r="SNT28" s="80"/>
      <c r="SNU28" s="85"/>
      <c r="SNV28" s="77"/>
      <c r="SNW28" s="74"/>
      <c r="SNX28" s="74"/>
      <c r="SNY28" s="85"/>
      <c r="SNZ28" s="74"/>
      <c r="SOA28" s="74"/>
      <c r="SOB28" s="85"/>
      <c r="SOC28" s="74"/>
      <c r="SOD28" s="74"/>
      <c r="SOE28" s="85"/>
      <c r="SOF28" s="74"/>
      <c r="SOG28" s="74"/>
      <c r="SOH28" s="85"/>
      <c r="SOI28" s="80"/>
      <c r="SOJ28" s="80"/>
      <c r="SOK28" s="85"/>
      <c r="SOL28" s="77"/>
      <c r="SOM28" s="74"/>
      <c r="SON28" s="74"/>
      <c r="SOO28" s="85"/>
      <c r="SOP28" s="74"/>
      <c r="SOQ28" s="74"/>
      <c r="SOR28" s="85"/>
      <c r="SOS28" s="74"/>
      <c r="SOT28" s="74"/>
      <c r="SOU28" s="85"/>
      <c r="SOV28" s="74"/>
      <c r="SOW28" s="74"/>
      <c r="SOX28" s="85"/>
      <c r="SOY28" s="80"/>
      <c r="SOZ28" s="80"/>
      <c r="SPA28" s="85"/>
      <c r="SPB28" s="77"/>
      <c r="SPC28" s="74"/>
      <c r="SPD28" s="74"/>
      <c r="SPE28" s="85"/>
      <c r="SPF28" s="74"/>
      <c r="SPG28" s="74"/>
      <c r="SPH28" s="85"/>
      <c r="SPI28" s="74"/>
      <c r="SPJ28" s="74"/>
      <c r="SPK28" s="85"/>
      <c r="SPL28" s="74"/>
      <c r="SPM28" s="74"/>
      <c r="SPN28" s="85"/>
      <c r="SPO28" s="80"/>
      <c r="SPP28" s="80"/>
      <c r="SPQ28" s="85"/>
      <c r="SPR28" s="77"/>
      <c r="SPS28" s="74"/>
      <c r="SPT28" s="74"/>
      <c r="SPU28" s="85"/>
      <c r="SPV28" s="74"/>
      <c r="SPW28" s="74"/>
      <c r="SPX28" s="85"/>
      <c r="SPY28" s="74"/>
      <c r="SPZ28" s="74"/>
      <c r="SQA28" s="85"/>
      <c r="SQB28" s="74"/>
      <c r="SQC28" s="74"/>
      <c r="SQD28" s="85"/>
      <c r="SQE28" s="80"/>
      <c r="SQF28" s="80"/>
      <c r="SQG28" s="85"/>
      <c r="SQH28" s="77"/>
      <c r="SQI28" s="74"/>
      <c r="SQJ28" s="74"/>
      <c r="SQK28" s="85"/>
      <c r="SQL28" s="74"/>
      <c r="SQM28" s="74"/>
      <c r="SQN28" s="85"/>
      <c r="SQO28" s="74"/>
      <c r="SQP28" s="74"/>
      <c r="SQQ28" s="85"/>
      <c r="SQR28" s="74"/>
      <c r="SQS28" s="74"/>
      <c r="SQT28" s="85"/>
      <c r="SQU28" s="80"/>
      <c r="SQV28" s="80"/>
      <c r="SQW28" s="85"/>
      <c r="SQX28" s="77"/>
      <c r="SQY28" s="74"/>
      <c r="SQZ28" s="74"/>
      <c r="SRA28" s="85"/>
      <c r="SRB28" s="74"/>
      <c r="SRC28" s="74"/>
      <c r="SRD28" s="85"/>
      <c r="SRE28" s="74"/>
      <c r="SRF28" s="74"/>
      <c r="SRG28" s="85"/>
      <c r="SRH28" s="74"/>
      <c r="SRI28" s="74"/>
      <c r="SRJ28" s="85"/>
      <c r="SRK28" s="80"/>
      <c r="SRL28" s="80"/>
      <c r="SRM28" s="85"/>
      <c r="SRN28" s="77"/>
      <c r="SRO28" s="74"/>
      <c r="SRP28" s="74"/>
      <c r="SRQ28" s="85"/>
      <c r="SRR28" s="74"/>
      <c r="SRS28" s="74"/>
      <c r="SRT28" s="85"/>
      <c r="SRU28" s="74"/>
      <c r="SRV28" s="74"/>
      <c r="SRW28" s="85"/>
      <c r="SRX28" s="74"/>
      <c r="SRY28" s="74"/>
      <c r="SRZ28" s="85"/>
      <c r="SSA28" s="80"/>
      <c r="SSB28" s="80"/>
      <c r="SSC28" s="85"/>
      <c r="SSD28" s="77"/>
      <c r="SSE28" s="74"/>
      <c r="SSF28" s="74"/>
      <c r="SSG28" s="85"/>
      <c r="SSH28" s="74"/>
      <c r="SSI28" s="74"/>
      <c r="SSJ28" s="85"/>
      <c r="SSK28" s="74"/>
      <c r="SSL28" s="74"/>
      <c r="SSM28" s="85"/>
      <c r="SSN28" s="74"/>
      <c r="SSO28" s="74"/>
      <c r="SSP28" s="85"/>
      <c r="SSQ28" s="80"/>
      <c r="SSR28" s="80"/>
      <c r="SSS28" s="85"/>
      <c r="SST28" s="77"/>
      <c r="SSU28" s="74"/>
      <c r="SSV28" s="74"/>
      <c r="SSW28" s="85"/>
      <c r="SSX28" s="74"/>
      <c r="SSY28" s="74"/>
      <c r="SSZ28" s="85"/>
      <c r="STA28" s="74"/>
      <c r="STB28" s="74"/>
      <c r="STC28" s="85"/>
      <c r="STD28" s="74"/>
      <c r="STE28" s="74"/>
      <c r="STF28" s="85"/>
      <c r="STG28" s="80"/>
      <c r="STH28" s="80"/>
      <c r="STI28" s="85"/>
      <c r="STJ28" s="77"/>
      <c r="STK28" s="74"/>
      <c r="STL28" s="74"/>
      <c r="STM28" s="85"/>
      <c r="STN28" s="74"/>
      <c r="STO28" s="74"/>
      <c r="STP28" s="85"/>
      <c r="STQ28" s="74"/>
      <c r="STR28" s="74"/>
      <c r="STS28" s="85"/>
      <c r="STT28" s="74"/>
      <c r="STU28" s="74"/>
      <c r="STV28" s="85"/>
      <c r="STW28" s="80"/>
      <c r="STX28" s="80"/>
      <c r="STY28" s="85"/>
      <c r="STZ28" s="77"/>
      <c r="SUA28" s="74"/>
      <c r="SUB28" s="74"/>
      <c r="SUC28" s="85"/>
      <c r="SUD28" s="74"/>
      <c r="SUE28" s="74"/>
      <c r="SUF28" s="85"/>
      <c r="SUG28" s="74"/>
      <c r="SUH28" s="74"/>
      <c r="SUI28" s="85"/>
      <c r="SUJ28" s="74"/>
      <c r="SUK28" s="74"/>
      <c r="SUL28" s="85"/>
      <c r="SUM28" s="80"/>
      <c r="SUN28" s="80"/>
      <c r="SUO28" s="85"/>
      <c r="SUP28" s="77"/>
      <c r="SUQ28" s="74"/>
      <c r="SUR28" s="74"/>
      <c r="SUS28" s="85"/>
      <c r="SUT28" s="74"/>
      <c r="SUU28" s="74"/>
      <c r="SUV28" s="85"/>
      <c r="SUW28" s="74"/>
      <c r="SUX28" s="74"/>
      <c r="SUY28" s="85"/>
      <c r="SUZ28" s="74"/>
      <c r="SVA28" s="74"/>
      <c r="SVB28" s="85"/>
      <c r="SVC28" s="80"/>
      <c r="SVD28" s="80"/>
      <c r="SVE28" s="85"/>
      <c r="SVF28" s="77"/>
      <c r="SVG28" s="74"/>
      <c r="SVH28" s="74"/>
      <c r="SVI28" s="85"/>
      <c r="SVJ28" s="74"/>
      <c r="SVK28" s="74"/>
      <c r="SVL28" s="85"/>
      <c r="SVM28" s="74"/>
      <c r="SVN28" s="74"/>
      <c r="SVO28" s="85"/>
      <c r="SVP28" s="74"/>
      <c r="SVQ28" s="74"/>
      <c r="SVR28" s="85"/>
      <c r="SVS28" s="80"/>
      <c r="SVT28" s="80"/>
      <c r="SVU28" s="85"/>
      <c r="SVV28" s="77"/>
      <c r="SVW28" s="74"/>
      <c r="SVX28" s="74"/>
      <c r="SVY28" s="85"/>
      <c r="SVZ28" s="74"/>
      <c r="SWA28" s="74"/>
      <c r="SWB28" s="85"/>
      <c r="SWC28" s="74"/>
      <c r="SWD28" s="74"/>
      <c r="SWE28" s="85"/>
      <c r="SWF28" s="74"/>
      <c r="SWG28" s="74"/>
      <c r="SWH28" s="85"/>
      <c r="SWI28" s="80"/>
      <c r="SWJ28" s="80"/>
      <c r="SWK28" s="85"/>
      <c r="SWL28" s="77"/>
      <c r="SWM28" s="74"/>
      <c r="SWN28" s="74"/>
      <c r="SWO28" s="85"/>
      <c r="SWP28" s="74"/>
      <c r="SWQ28" s="74"/>
      <c r="SWR28" s="85"/>
      <c r="SWS28" s="74"/>
      <c r="SWT28" s="74"/>
      <c r="SWU28" s="85"/>
      <c r="SWV28" s="74"/>
      <c r="SWW28" s="74"/>
      <c r="SWX28" s="85"/>
      <c r="SWY28" s="80"/>
      <c r="SWZ28" s="80"/>
      <c r="SXA28" s="85"/>
      <c r="SXB28" s="77"/>
      <c r="SXC28" s="74"/>
      <c r="SXD28" s="74"/>
      <c r="SXE28" s="85"/>
      <c r="SXF28" s="74"/>
      <c r="SXG28" s="74"/>
      <c r="SXH28" s="85"/>
      <c r="SXI28" s="74"/>
      <c r="SXJ28" s="74"/>
      <c r="SXK28" s="85"/>
      <c r="SXL28" s="74"/>
      <c r="SXM28" s="74"/>
      <c r="SXN28" s="85"/>
      <c r="SXO28" s="80"/>
      <c r="SXP28" s="80"/>
      <c r="SXQ28" s="85"/>
      <c r="SXR28" s="77"/>
      <c r="SXS28" s="74"/>
      <c r="SXT28" s="74"/>
      <c r="SXU28" s="85"/>
      <c r="SXV28" s="74"/>
      <c r="SXW28" s="74"/>
      <c r="SXX28" s="85"/>
      <c r="SXY28" s="74"/>
      <c r="SXZ28" s="74"/>
      <c r="SYA28" s="85"/>
      <c r="SYB28" s="74"/>
      <c r="SYC28" s="74"/>
      <c r="SYD28" s="85"/>
      <c r="SYE28" s="80"/>
      <c r="SYF28" s="80"/>
      <c r="SYG28" s="85"/>
      <c r="SYH28" s="77"/>
      <c r="SYI28" s="74"/>
      <c r="SYJ28" s="74"/>
      <c r="SYK28" s="85"/>
      <c r="SYL28" s="74"/>
      <c r="SYM28" s="74"/>
      <c r="SYN28" s="85"/>
      <c r="SYO28" s="74"/>
      <c r="SYP28" s="74"/>
      <c r="SYQ28" s="85"/>
      <c r="SYR28" s="74"/>
      <c r="SYS28" s="74"/>
      <c r="SYT28" s="85"/>
      <c r="SYU28" s="80"/>
      <c r="SYV28" s="80"/>
      <c r="SYW28" s="85"/>
      <c r="SYX28" s="77"/>
      <c r="SYY28" s="74"/>
      <c r="SYZ28" s="74"/>
      <c r="SZA28" s="85"/>
      <c r="SZB28" s="74"/>
      <c r="SZC28" s="74"/>
      <c r="SZD28" s="85"/>
      <c r="SZE28" s="74"/>
      <c r="SZF28" s="74"/>
      <c r="SZG28" s="85"/>
      <c r="SZH28" s="74"/>
      <c r="SZI28" s="74"/>
      <c r="SZJ28" s="85"/>
      <c r="SZK28" s="80"/>
      <c r="SZL28" s="80"/>
      <c r="SZM28" s="85"/>
      <c r="SZN28" s="77"/>
      <c r="SZO28" s="74"/>
      <c r="SZP28" s="74"/>
      <c r="SZQ28" s="85"/>
      <c r="SZR28" s="74"/>
      <c r="SZS28" s="74"/>
      <c r="SZT28" s="85"/>
      <c r="SZU28" s="74"/>
      <c r="SZV28" s="74"/>
      <c r="SZW28" s="85"/>
      <c r="SZX28" s="74"/>
      <c r="SZY28" s="74"/>
      <c r="SZZ28" s="85"/>
      <c r="TAA28" s="80"/>
      <c r="TAB28" s="80"/>
      <c r="TAC28" s="85"/>
      <c r="TAD28" s="77"/>
      <c r="TAE28" s="74"/>
      <c r="TAF28" s="74"/>
      <c r="TAG28" s="85"/>
      <c r="TAH28" s="74"/>
      <c r="TAI28" s="74"/>
      <c r="TAJ28" s="85"/>
      <c r="TAK28" s="74"/>
      <c r="TAL28" s="74"/>
      <c r="TAM28" s="85"/>
      <c r="TAN28" s="74"/>
      <c r="TAO28" s="74"/>
      <c r="TAP28" s="85"/>
      <c r="TAQ28" s="80"/>
      <c r="TAR28" s="80"/>
      <c r="TAS28" s="85"/>
      <c r="TAT28" s="77"/>
      <c r="TAU28" s="74"/>
      <c r="TAV28" s="74"/>
      <c r="TAW28" s="85"/>
      <c r="TAX28" s="74"/>
      <c r="TAY28" s="74"/>
      <c r="TAZ28" s="85"/>
      <c r="TBA28" s="74"/>
      <c r="TBB28" s="74"/>
      <c r="TBC28" s="85"/>
      <c r="TBD28" s="74"/>
      <c r="TBE28" s="74"/>
      <c r="TBF28" s="85"/>
      <c r="TBG28" s="80"/>
      <c r="TBH28" s="80"/>
      <c r="TBI28" s="85"/>
      <c r="TBJ28" s="77"/>
      <c r="TBK28" s="74"/>
      <c r="TBL28" s="74"/>
      <c r="TBM28" s="85"/>
      <c r="TBN28" s="74"/>
      <c r="TBO28" s="74"/>
      <c r="TBP28" s="85"/>
      <c r="TBQ28" s="74"/>
      <c r="TBR28" s="74"/>
      <c r="TBS28" s="85"/>
      <c r="TBT28" s="74"/>
      <c r="TBU28" s="74"/>
      <c r="TBV28" s="85"/>
      <c r="TBW28" s="80"/>
      <c r="TBX28" s="80"/>
      <c r="TBY28" s="85"/>
      <c r="TBZ28" s="77"/>
      <c r="TCA28" s="74"/>
      <c r="TCB28" s="74"/>
      <c r="TCC28" s="85"/>
      <c r="TCD28" s="74"/>
      <c r="TCE28" s="74"/>
      <c r="TCF28" s="85"/>
      <c r="TCG28" s="74"/>
      <c r="TCH28" s="74"/>
      <c r="TCI28" s="85"/>
      <c r="TCJ28" s="74"/>
      <c r="TCK28" s="74"/>
      <c r="TCL28" s="85"/>
      <c r="TCM28" s="80"/>
      <c r="TCN28" s="80"/>
      <c r="TCO28" s="85"/>
      <c r="TCP28" s="77"/>
      <c r="TCQ28" s="74"/>
      <c r="TCR28" s="74"/>
      <c r="TCS28" s="85"/>
      <c r="TCT28" s="74"/>
      <c r="TCU28" s="74"/>
      <c r="TCV28" s="85"/>
      <c r="TCW28" s="74"/>
      <c r="TCX28" s="74"/>
      <c r="TCY28" s="85"/>
      <c r="TCZ28" s="74"/>
      <c r="TDA28" s="74"/>
      <c r="TDB28" s="85"/>
      <c r="TDC28" s="80"/>
      <c r="TDD28" s="80"/>
      <c r="TDE28" s="85"/>
      <c r="TDF28" s="77"/>
      <c r="TDG28" s="74"/>
      <c r="TDH28" s="74"/>
      <c r="TDI28" s="85"/>
      <c r="TDJ28" s="74"/>
      <c r="TDK28" s="74"/>
      <c r="TDL28" s="85"/>
      <c r="TDM28" s="74"/>
      <c r="TDN28" s="74"/>
      <c r="TDO28" s="85"/>
      <c r="TDP28" s="74"/>
      <c r="TDQ28" s="74"/>
      <c r="TDR28" s="85"/>
      <c r="TDS28" s="80"/>
      <c r="TDT28" s="80"/>
      <c r="TDU28" s="85"/>
      <c r="TDV28" s="77"/>
      <c r="TDW28" s="74"/>
      <c r="TDX28" s="74"/>
      <c r="TDY28" s="85"/>
      <c r="TDZ28" s="74"/>
      <c r="TEA28" s="74"/>
      <c r="TEB28" s="85"/>
      <c r="TEC28" s="74"/>
      <c r="TED28" s="74"/>
      <c r="TEE28" s="85"/>
      <c r="TEF28" s="74"/>
      <c r="TEG28" s="74"/>
      <c r="TEH28" s="85"/>
      <c r="TEI28" s="80"/>
      <c r="TEJ28" s="80"/>
      <c r="TEK28" s="85"/>
      <c r="TEL28" s="77"/>
      <c r="TEM28" s="74"/>
      <c r="TEN28" s="74"/>
      <c r="TEO28" s="85"/>
      <c r="TEP28" s="74"/>
      <c r="TEQ28" s="74"/>
      <c r="TER28" s="85"/>
      <c r="TES28" s="74"/>
      <c r="TET28" s="74"/>
      <c r="TEU28" s="85"/>
      <c r="TEV28" s="74"/>
      <c r="TEW28" s="74"/>
      <c r="TEX28" s="85"/>
      <c r="TEY28" s="80"/>
      <c r="TEZ28" s="80"/>
      <c r="TFA28" s="85"/>
      <c r="TFB28" s="77"/>
      <c r="TFC28" s="74"/>
      <c r="TFD28" s="74"/>
      <c r="TFE28" s="85"/>
      <c r="TFF28" s="74"/>
      <c r="TFG28" s="74"/>
      <c r="TFH28" s="85"/>
      <c r="TFI28" s="74"/>
      <c r="TFJ28" s="74"/>
      <c r="TFK28" s="85"/>
      <c r="TFL28" s="74"/>
      <c r="TFM28" s="74"/>
      <c r="TFN28" s="85"/>
      <c r="TFO28" s="80"/>
      <c r="TFP28" s="80"/>
      <c r="TFQ28" s="85"/>
      <c r="TFR28" s="77"/>
      <c r="TFS28" s="74"/>
      <c r="TFT28" s="74"/>
      <c r="TFU28" s="85"/>
      <c r="TFV28" s="74"/>
      <c r="TFW28" s="74"/>
      <c r="TFX28" s="85"/>
      <c r="TFY28" s="74"/>
      <c r="TFZ28" s="74"/>
      <c r="TGA28" s="85"/>
      <c r="TGB28" s="74"/>
      <c r="TGC28" s="74"/>
      <c r="TGD28" s="85"/>
      <c r="TGE28" s="80"/>
      <c r="TGF28" s="80"/>
      <c r="TGG28" s="85"/>
      <c r="TGH28" s="77"/>
      <c r="TGI28" s="74"/>
      <c r="TGJ28" s="74"/>
      <c r="TGK28" s="85"/>
      <c r="TGL28" s="74"/>
      <c r="TGM28" s="74"/>
      <c r="TGN28" s="85"/>
      <c r="TGO28" s="74"/>
      <c r="TGP28" s="74"/>
      <c r="TGQ28" s="85"/>
      <c r="TGR28" s="74"/>
      <c r="TGS28" s="74"/>
      <c r="TGT28" s="85"/>
      <c r="TGU28" s="80"/>
      <c r="TGV28" s="80"/>
      <c r="TGW28" s="85"/>
      <c r="TGX28" s="77"/>
      <c r="TGY28" s="74"/>
      <c r="TGZ28" s="74"/>
      <c r="THA28" s="85"/>
      <c r="THB28" s="74"/>
      <c r="THC28" s="74"/>
      <c r="THD28" s="85"/>
      <c r="THE28" s="74"/>
      <c r="THF28" s="74"/>
      <c r="THG28" s="85"/>
      <c r="THH28" s="74"/>
      <c r="THI28" s="74"/>
      <c r="THJ28" s="85"/>
      <c r="THK28" s="80"/>
      <c r="THL28" s="80"/>
      <c r="THM28" s="85"/>
      <c r="THN28" s="77"/>
      <c r="THO28" s="74"/>
      <c r="THP28" s="74"/>
      <c r="THQ28" s="85"/>
      <c r="THR28" s="74"/>
      <c r="THS28" s="74"/>
      <c r="THT28" s="85"/>
      <c r="THU28" s="74"/>
      <c r="THV28" s="74"/>
      <c r="THW28" s="85"/>
      <c r="THX28" s="74"/>
      <c r="THY28" s="74"/>
      <c r="THZ28" s="85"/>
      <c r="TIA28" s="80"/>
      <c r="TIB28" s="80"/>
      <c r="TIC28" s="85"/>
      <c r="TID28" s="77"/>
      <c r="TIE28" s="74"/>
      <c r="TIF28" s="74"/>
      <c r="TIG28" s="85"/>
      <c r="TIH28" s="74"/>
      <c r="TII28" s="74"/>
      <c r="TIJ28" s="85"/>
      <c r="TIK28" s="74"/>
      <c r="TIL28" s="74"/>
      <c r="TIM28" s="85"/>
      <c r="TIN28" s="74"/>
      <c r="TIO28" s="74"/>
      <c r="TIP28" s="85"/>
      <c r="TIQ28" s="80"/>
      <c r="TIR28" s="80"/>
      <c r="TIS28" s="85"/>
      <c r="TIT28" s="77"/>
      <c r="TIU28" s="74"/>
      <c r="TIV28" s="74"/>
      <c r="TIW28" s="85"/>
      <c r="TIX28" s="74"/>
      <c r="TIY28" s="74"/>
      <c r="TIZ28" s="85"/>
      <c r="TJA28" s="74"/>
      <c r="TJB28" s="74"/>
      <c r="TJC28" s="85"/>
      <c r="TJD28" s="74"/>
      <c r="TJE28" s="74"/>
      <c r="TJF28" s="85"/>
      <c r="TJG28" s="80"/>
      <c r="TJH28" s="80"/>
      <c r="TJI28" s="85"/>
      <c r="TJJ28" s="77"/>
      <c r="TJK28" s="74"/>
      <c r="TJL28" s="74"/>
      <c r="TJM28" s="85"/>
      <c r="TJN28" s="74"/>
      <c r="TJO28" s="74"/>
      <c r="TJP28" s="85"/>
      <c r="TJQ28" s="74"/>
      <c r="TJR28" s="74"/>
      <c r="TJS28" s="85"/>
      <c r="TJT28" s="74"/>
      <c r="TJU28" s="74"/>
      <c r="TJV28" s="85"/>
      <c r="TJW28" s="80"/>
      <c r="TJX28" s="80"/>
      <c r="TJY28" s="85"/>
      <c r="TJZ28" s="77"/>
      <c r="TKA28" s="74"/>
      <c r="TKB28" s="74"/>
      <c r="TKC28" s="85"/>
      <c r="TKD28" s="74"/>
      <c r="TKE28" s="74"/>
      <c r="TKF28" s="85"/>
      <c r="TKG28" s="74"/>
      <c r="TKH28" s="74"/>
      <c r="TKI28" s="85"/>
      <c r="TKJ28" s="74"/>
      <c r="TKK28" s="74"/>
      <c r="TKL28" s="85"/>
      <c r="TKM28" s="80"/>
      <c r="TKN28" s="80"/>
      <c r="TKO28" s="85"/>
      <c r="TKP28" s="77"/>
      <c r="TKQ28" s="74"/>
      <c r="TKR28" s="74"/>
      <c r="TKS28" s="85"/>
      <c r="TKT28" s="74"/>
      <c r="TKU28" s="74"/>
      <c r="TKV28" s="85"/>
      <c r="TKW28" s="74"/>
      <c r="TKX28" s="74"/>
      <c r="TKY28" s="85"/>
      <c r="TKZ28" s="74"/>
      <c r="TLA28" s="74"/>
      <c r="TLB28" s="85"/>
      <c r="TLC28" s="80"/>
      <c r="TLD28" s="80"/>
      <c r="TLE28" s="85"/>
      <c r="TLF28" s="77"/>
      <c r="TLG28" s="74"/>
      <c r="TLH28" s="74"/>
      <c r="TLI28" s="85"/>
      <c r="TLJ28" s="74"/>
      <c r="TLK28" s="74"/>
      <c r="TLL28" s="85"/>
      <c r="TLM28" s="74"/>
      <c r="TLN28" s="74"/>
      <c r="TLO28" s="85"/>
      <c r="TLP28" s="74"/>
      <c r="TLQ28" s="74"/>
      <c r="TLR28" s="85"/>
      <c r="TLS28" s="80"/>
      <c r="TLT28" s="80"/>
      <c r="TLU28" s="85"/>
      <c r="TLV28" s="77"/>
      <c r="TLW28" s="74"/>
      <c r="TLX28" s="74"/>
      <c r="TLY28" s="85"/>
      <c r="TLZ28" s="74"/>
      <c r="TMA28" s="74"/>
      <c r="TMB28" s="85"/>
      <c r="TMC28" s="74"/>
      <c r="TMD28" s="74"/>
      <c r="TME28" s="85"/>
      <c r="TMF28" s="74"/>
      <c r="TMG28" s="74"/>
      <c r="TMH28" s="85"/>
      <c r="TMI28" s="80"/>
      <c r="TMJ28" s="80"/>
      <c r="TMK28" s="85"/>
      <c r="TML28" s="77"/>
      <c r="TMM28" s="74"/>
      <c r="TMN28" s="74"/>
      <c r="TMO28" s="85"/>
      <c r="TMP28" s="74"/>
      <c r="TMQ28" s="74"/>
      <c r="TMR28" s="85"/>
      <c r="TMS28" s="74"/>
      <c r="TMT28" s="74"/>
      <c r="TMU28" s="85"/>
      <c r="TMV28" s="74"/>
      <c r="TMW28" s="74"/>
      <c r="TMX28" s="85"/>
      <c r="TMY28" s="80"/>
      <c r="TMZ28" s="80"/>
      <c r="TNA28" s="85"/>
      <c r="TNB28" s="77"/>
      <c r="TNC28" s="74"/>
      <c r="TND28" s="74"/>
      <c r="TNE28" s="85"/>
      <c r="TNF28" s="74"/>
      <c r="TNG28" s="74"/>
      <c r="TNH28" s="85"/>
      <c r="TNI28" s="74"/>
      <c r="TNJ28" s="74"/>
      <c r="TNK28" s="85"/>
      <c r="TNL28" s="74"/>
      <c r="TNM28" s="74"/>
      <c r="TNN28" s="85"/>
      <c r="TNO28" s="80"/>
      <c r="TNP28" s="80"/>
      <c r="TNQ28" s="85"/>
      <c r="TNR28" s="77"/>
      <c r="TNS28" s="74"/>
      <c r="TNT28" s="74"/>
      <c r="TNU28" s="85"/>
      <c r="TNV28" s="74"/>
      <c r="TNW28" s="74"/>
      <c r="TNX28" s="85"/>
      <c r="TNY28" s="74"/>
      <c r="TNZ28" s="74"/>
      <c r="TOA28" s="85"/>
      <c r="TOB28" s="74"/>
      <c r="TOC28" s="74"/>
      <c r="TOD28" s="85"/>
      <c r="TOE28" s="80"/>
      <c r="TOF28" s="80"/>
      <c r="TOG28" s="85"/>
      <c r="TOH28" s="77"/>
      <c r="TOI28" s="74"/>
      <c r="TOJ28" s="74"/>
      <c r="TOK28" s="85"/>
      <c r="TOL28" s="74"/>
      <c r="TOM28" s="74"/>
      <c r="TON28" s="85"/>
      <c r="TOO28" s="74"/>
      <c r="TOP28" s="74"/>
      <c r="TOQ28" s="85"/>
      <c r="TOR28" s="74"/>
      <c r="TOS28" s="74"/>
      <c r="TOT28" s="85"/>
      <c r="TOU28" s="80"/>
      <c r="TOV28" s="80"/>
      <c r="TOW28" s="85"/>
      <c r="TOX28" s="77"/>
      <c r="TOY28" s="74"/>
      <c r="TOZ28" s="74"/>
      <c r="TPA28" s="85"/>
      <c r="TPB28" s="74"/>
      <c r="TPC28" s="74"/>
      <c r="TPD28" s="85"/>
      <c r="TPE28" s="74"/>
      <c r="TPF28" s="74"/>
      <c r="TPG28" s="85"/>
      <c r="TPH28" s="74"/>
      <c r="TPI28" s="74"/>
      <c r="TPJ28" s="85"/>
      <c r="TPK28" s="80"/>
      <c r="TPL28" s="80"/>
      <c r="TPM28" s="85"/>
      <c r="TPN28" s="77"/>
      <c r="TPO28" s="74"/>
      <c r="TPP28" s="74"/>
      <c r="TPQ28" s="85"/>
      <c r="TPR28" s="74"/>
      <c r="TPS28" s="74"/>
      <c r="TPT28" s="85"/>
      <c r="TPU28" s="74"/>
      <c r="TPV28" s="74"/>
      <c r="TPW28" s="85"/>
      <c r="TPX28" s="74"/>
      <c r="TPY28" s="74"/>
      <c r="TPZ28" s="85"/>
      <c r="TQA28" s="80"/>
      <c r="TQB28" s="80"/>
      <c r="TQC28" s="85"/>
      <c r="TQD28" s="77"/>
      <c r="TQE28" s="74"/>
      <c r="TQF28" s="74"/>
      <c r="TQG28" s="85"/>
      <c r="TQH28" s="74"/>
      <c r="TQI28" s="74"/>
      <c r="TQJ28" s="85"/>
      <c r="TQK28" s="74"/>
      <c r="TQL28" s="74"/>
      <c r="TQM28" s="85"/>
      <c r="TQN28" s="74"/>
      <c r="TQO28" s="74"/>
      <c r="TQP28" s="85"/>
      <c r="TQQ28" s="80"/>
      <c r="TQR28" s="80"/>
      <c r="TQS28" s="85"/>
      <c r="TQT28" s="77"/>
      <c r="TQU28" s="74"/>
      <c r="TQV28" s="74"/>
      <c r="TQW28" s="85"/>
      <c r="TQX28" s="74"/>
      <c r="TQY28" s="74"/>
      <c r="TQZ28" s="85"/>
      <c r="TRA28" s="74"/>
      <c r="TRB28" s="74"/>
      <c r="TRC28" s="85"/>
      <c r="TRD28" s="74"/>
      <c r="TRE28" s="74"/>
      <c r="TRF28" s="85"/>
      <c r="TRG28" s="80"/>
      <c r="TRH28" s="80"/>
      <c r="TRI28" s="85"/>
      <c r="TRJ28" s="77"/>
      <c r="TRK28" s="74"/>
      <c r="TRL28" s="74"/>
      <c r="TRM28" s="85"/>
      <c r="TRN28" s="74"/>
      <c r="TRO28" s="74"/>
      <c r="TRP28" s="85"/>
      <c r="TRQ28" s="74"/>
      <c r="TRR28" s="74"/>
      <c r="TRS28" s="85"/>
      <c r="TRT28" s="74"/>
      <c r="TRU28" s="74"/>
      <c r="TRV28" s="85"/>
      <c r="TRW28" s="80"/>
      <c r="TRX28" s="80"/>
      <c r="TRY28" s="85"/>
      <c r="TRZ28" s="77"/>
      <c r="TSA28" s="74"/>
      <c r="TSB28" s="74"/>
      <c r="TSC28" s="85"/>
      <c r="TSD28" s="74"/>
      <c r="TSE28" s="74"/>
      <c r="TSF28" s="85"/>
      <c r="TSG28" s="74"/>
      <c r="TSH28" s="74"/>
      <c r="TSI28" s="85"/>
      <c r="TSJ28" s="74"/>
      <c r="TSK28" s="74"/>
      <c r="TSL28" s="85"/>
      <c r="TSM28" s="80"/>
      <c r="TSN28" s="80"/>
      <c r="TSO28" s="85"/>
      <c r="TSP28" s="77"/>
      <c r="TSQ28" s="74"/>
      <c r="TSR28" s="74"/>
      <c r="TSS28" s="85"/>
      <c r="TST28" s="74"/>
      <c r="TSU28" s="74"/>
      <c r="TSV28" s="85"/>
      <c r="TSW28" s="74"/>
      <c r="TSX28" s="74"/>
      <c r="TSY28" s="85"/>
      <c r="TSZ28" s="74"/>
      <c r="TTA28" s="74"/>
      <c r="TTB28" s="85"/>
      <c r="TTC28" s="80"/>
      <c r="TTD28" s="80"/>
      <c r="TTE28" s="85"/>
      <c r="TTF28" s="77"/>
      <c r="TTG28" s="74"/>
      <c r="TTH28" s="74"/>
      <c r="TTI28" s="85"/>
      <c r="TTJ28" s="74"/>
      <c r="TTK28" s="74"/>
      <c r="TTL28" s="85"/>
      <c r="TTM28" s="74"/>
      <c r="TTN28" s="74"/>
      <c r="TTO28" s="85"/>
      <c r="TTP28" s="74"/>
      <c r="TTQ28" s="74"/>
      <c r="TTR28" s="85"/>
      <c r="TTS28" s="80"/>
      <c r="TTT28" s="80"/>
      <c r="TTU28" s="85"/>
      <c r="TTV28" s="77"/>
      <c r="TTW28" s="74"/>
      <c r="TTX28" s="74"/>
      <c r="TTY28" s="85"/>
      <c r="TTZ28" s="74"/>
      <c r="TUA28" s="74"/>
      <c r="TUB28" s="85"/>
      <c r="TUC28" s="74"/>
      <c r="TUD28" s="74"/>
      <c r="TUE28" s="85"/>
      <c r="TUF28" s="74"/>
      <c r="TUG28" s="74"/>
      <c r="TUH28" s="85"/>
      <c r="TUI28" s="80"/>
      <c r="TUJ28" s="80"/>
      <c r="TUK28" s="85"/>
      <c r="TUL28" s="77"/>
      <c r="TUM28" s="74"/>
      <c r="TUN28" s="74"/>
      <c r="TUO28" s="85"/>
      <c r="TUP28" s="74"/>
      <c r="TUQ28" s="74"/>
      <c r="TUR28" s="85"/>
      <c r="TUS28" s="74"/>
      <c r="TUT28" s="74"/>
      <c r="TUU28" s="85"/>
      <c r="TUV28" s="74"/>
      <c r="TUW28" s="74"/>
      <c r="TUX28" s="85"/>
      <c r="TUY28" s="80"/>
      <c r="TUZ28" s="80"/>
      <c r="TVA28" s="85"/>
      <c r="TVB28" s="77"/>
      <c r="TVC28" s="74"/>
      <c r="TVD28" s="74"/>
      <c r="TVE28" s="85"/>
      <c r="TVF28" s="74"/>
      <c r="TVG28" s="74"/>
      <c r="TVH28" s="85"/>
      <c r="TVI28" s="74"/>
      <c r="TVJ28" s="74"/>
      <c r="TVK28" s="85"/>
      <c r="TVL28" s="74"/>
      <c r="TVM28" s="74"/>
      <c r="TVN28" s="85"/>
      <c r="TVO28" s="80"/>
      <c r="TVP28" s="80"/>
      <c r="TVQ28" s="85"/>
      <c r="TVR28" s="77"/>
      <c r="TVS28" s="74"/>
      <c r="TVT28" s="74"/>
      <c r="TVU28" s="85"/>
      <c r="TVV28" s="74"/>
      <c r="TVW28" s="74"/>
      <c r="TVX28" s="85"/>
      <c r="TVY28" s="74"/>
      <c r="TVZ28" s="74"/>
      <c r="TWA28" s="85"/>
      <c r="TWB28" s="74"/>
      <c r="TWC28" s="74"/>
      <c r="TWD28" s="85"/>
      <c r="TWE28" s="80"/>
      <c r="TWF28" s="80"/>
      <c r="TWG28" s="85"/>
      <c r="TWH28" s="77"/>
      <c r="TWI28" s="74"/>
      <c r="TWJ28" s="74"/>
      <c r="TWK28" s="85"/>
      <c r="TWL28" s="74"/>
      <c r="TWM28" s="74"/>
      <c r="TWN28" s="85"/>
      <c r="TWO28" s="74"/>
      <c r="TWP28" s="74"/>
      <c r="TWQ28" s="85"/>
      <c r="TWR28" s="74"/>
      <c r="TWS28" s="74"/>
      <c r="TWT28" s="85"/>
      <c r="TWU28" s="80"/>
      <c r="TWV28" s="80"/>
      <c r="TWW28" s="85"/>
      <c r="TWX28" s="77"/>
      <c r="TWY28" s="74"/>
      <c r="TWZ28" s="74"/>
      <c r="TXA28" s="85"/>
      <c r="TXB28" s="74"/>
      <c r="TXC28" s="74"/>
      <c r="TXD28" s="85"/>
      <c r="TXE28" s="74"/>
      <c r="TXF28" s="74"/>
      <c r="TXG28" s="85"/>
      <c r="TXH28" s="74"/>
      <c r="TXI28" s="74"/>
      <c r="TXJ28" s="85"/>
      <c r="TXK28" s="80"/>
      <c r="TXL28" s="80"/>
      <c r="TXM28" s="85"/>
      <c r="TXN28" s="77"/>
      <c r="TXO28" s="74"/>
      <c r="TXP28" s="74"/>
      <c r="TXQ28" s="85"/>
      <c r="TXR28" s="74"/>
      <c r="TXS28" s="74"/>
      <c r="TXT28" s="85"/>
      <c r="TXU28" s="74"/>
      <c r="TXV28" s="74"/>
      <c r="TXW28" s="85"/>
      <c r="TXX28" s="74"/>
      <c r="TXY28" s="74"/>
      <c r="TXZ28" s="85"/>
      <c r="TYA28" s="80"/>
      <c r="TYB28" s="80"/>
      <c r="TYC28" s="85"/>
      <c r="TYD28" s="77"/>
      <c r="TYE28" s="74"/>
      <c r="TYF28" s="74"/>
      <c r="TYG28" s="85"/>
      <c r="TYH28" s="74"/>
      <c r="TYI28" s="74"/>
      <c r="TYJ28" s="85"/>
      <c r="TYK28" s="74"/>
      <c r="TYL28" s="74"/>
      <c r="TYM28" s="85"/>
      <c r="TYN28" s="74"/>
      <c r="TYO28" s="74"/>
      <c r="TYP28" s="85"/>
      <c r="TYQ28" s="80"/>
      <c r="TYR28" s="80"/>
      <c r="TYS28" s="85"/>
      <c r="TYT28" s="77"/>
      <c r="TYU28" s="74"/>
      <c r="TYV28" s="74"/>
      <c r="TYW28" s="85"/>
      <c r="TYX28" s="74"/>
      <c r="TYY28" s="74"/>
      <c r="TYZ28" s="85"/>
      <c r="TZA28" s="74"/>
      <c r="TZB28" s="74"/>
      <c r="TZC28" s="85"/>
      <c r="TZD28" s="74"/>
      <c r="TZE28" s="74"/>
      <c r="TZF28" s="85"/>
      <c r="TZG28" s="80"/>
      <c r="TZH28" s="80"/>
      <c r="TZI28" s="85"/>
      <c r="TZJ28" s="77"/>
      <c r="TZK28" s="74"/>
      <c r="TZL28" s="74"/>
      <c r="TZM28" s="85"/>
      <c r="TZN28" s="74"/>
      <c r="TZO28" s="74"/>
      <c r="TZP28" s="85"/>
      <c r="TZQ28" s="74"/>
      <c r="TZR28" s="74"/>
      <c r="TZS28" s="85"/>
      <c r="TZT28" s="74"/>
      <c r="TZU28" s="74"/>
      <c r="TZV28" s="85"/>
      <c r="TZW28" s="80"/>
      <c r="TZX28" s="80"/>
      <c r="TZY28" s="85"/>
      <c r="TZZ28" s="77"/>
      <c r="UAA28" s="74"/>
      <c r="UAB28" s="74"/>
      <c r="UAC28" s="85"/>
      <c r="UAD28" s="74"/>
      <c r="UAE28" s="74"/>
      <c r="UAF28" s="85"/>
      <c r="UAG28" s="74"/>
      <c r="UAH28" s="74"/>
      <c r="UAI28" s="85"/>
      <c r="UAJ28" s="74"/>
      <c r="UAK28" s="74"/>
      <c r="UAL28" s="85"/>
      <c r="UAM28" s="80"/>
      <c r="UAN28" s="80"/>
      <c r="UAO28" s="85"/>
      <c r="UAP28" s="77"/>
      <c r="UAQ28" s="74"/>
      <c r="UAR28" s="74"/>
      <c r="UAS28" s="85"/>
      <c r="UAT28" s="74"/>
      <c r="UAU28" s="74"/>
      <c r="UAV28" s="85"/>
      <c r="UAW28" s="74"/>
      <c r="UAX28" s="74"/>
      <c r="UAY28" s="85"/>
      <c r="UAZ28" s="74"/>
      <c r="UBA28" s="74"/>
      <c r="UBB28" s="85"/>
      <c r="UBC28" s="80"/>
      <c r="UBD28" s="80"/>
      <c r="UBE28" s="85"/>
      <c r="UBF28" s="77"/>
      <c r="UBG28" s="74"/>
      <c r="UBH28" s="74"/>
      <c r="UBI28" s="85"/>
      <c r="UBJ28" s="74"/>
      <c r="UBK28" s="74"/>
      <c r="UBL28" s="85"/>
      <c r="UBM28" s="74"/>
      <c r="UBN28" s="74"/>
      <c r="UBO28" s="85"/>
      <c r="UBP28" s="74"/>
      <c r="UBQ28" s="74"/>
      <c r="UBR28" s="85"/>
      <c r="UBS28" s="80"/>
      <c r="UBT28" s="80"/>
      <c r="UBU28" s="85"/>
      <c r="UBV28" s="77"/>
      <c r="UBW28" s="74"/>
      <c r="UBX28" s="74"/>
      <c r="UBY28" s="85"/>
      <c r="UBZ28" s="74"/>
      <c r="UCA28" s="74"/>
      <c r="UCB28" s="85"/>
      <c r="UCC28" s="74"/>
      <c r="UCD28" s="74"/>
      <c r="UCE28" s="85"/>
      <c r="UCF28" s="74"/>
      <c r="UCG28" s="74"/>
      <c r="UCH28" s="85"/>
      <c r="UCI28" s="80"/>
      <c r="UCJ28" s="80"/>
      <c r="UCK28" s="85"/>
      <c r="UCL28" s="77"/>
      <c r="UCM28" s="74"/>
      <c r="UCN28" s="74"/>
      <c r="UCO28" s="85"/>
      <c r="UCP28" s="74"/>
      <c r="UCQ28" s="74"/>
      <c r="UCR28" s="85"/>
      <c r="UCS28" s="74"/>
      <c r="UCT28" s="74"/>
      <c r="UCU28" s="85"/>
      <c r="UCV28" s="74"/>
      <c r="UCW28" s="74"/>
      <c r="UCX28" s="85"/>
      <c r="UCY28" s="80"/>
      <c r="UCZ28" s="80"/>
      <c r="UDA28" s="85"/>
      <c r="UDB28" s="77"/>
      <c r="UDC28" s="74"/>
      <c r="UDD28" s="74"/>
      <c r="UDE28" s="85"/>
      <c r="UDF28" s="74"/>
      <c r="UDG28" s="74"/>
      <c r="UDH28" s="85"/>
      <c r="UDI28" s="74"/>
      <c r="UDJ28" s="74"/>
      <c r="UDK28" s="85"/>
      <c r="UDL28" s="74"/>
      <c r="UDM28" s="74"/>
      <c r="UDN28" s="85"/>
      <c r="UDO28" s="80"/>
      <c r="UDP28" s="80"/>
      <c r="UDQ28" s="85"/>
      <c r="UDR28" s="77"/>
      <c r="UDS28" s="74"/>
      <c r="UDT28" s="74"/>
      <c r="UDU28" s="85"/>
      <c r="UDV28" s="74"/>
      <c r="UDW28" s="74"/>
      <c r="UDX28" s="85"/>
      <c r="UDY28" s="74"/>
      <c r="UDZ28" s="74"/>
      <c r="UEA28" s="85"/>
      <c r="UEB28" s="74"/>
      <c r="UEC28" s="74"/>
      <c r="UED28" s="85"/>
      <c r="UEE28" s="80"/>
      <c r="UEF28" s="80"/>
      <c r="UEG28" s="85"/>
      <c r="UEH28" s="77"/>
      <c r="UEI28" s="74"/>
      <c r="UEJ28" s="74"/>
      <c r="UEK28" s="85"/>
      <c r="UEL28" s="74"/>
      <c r="UEM28" s="74"/>
      <c r="UEN28" s="85"/>
      <c r="UEO28" s="74"/>
      <c r="UEP28" s="74"/>
      <c r="UEQ28" s="85"/>
      <c r="UER28" s="74"/>
      <c r="UES28" s="74"/>
      <c r="UET28" s="85"/>
      <c r="UEU28" s="80"/>
      <c r="UEV28" s="80"/>
      <c r="UEW28" s="85"/>
      <c r="UEX28" s="77"/>
      <c r="UEY28" s="74"/>
      <c r="UEZ28" s="74"/>
      <c r="UFA28" s="85"/>
      <c r="UFB28" s="74"/>
      <c r="UFC28" s="74"/>
      <c r="UFD28" s="85"/>
      <c r="UFE28" s="74"/>
      <c r="UFF28" s="74"/>
      <c r="UFG28" s="85"/>
      <c r="UFH28" s="74"/>
      <c r="UFI28" s="74"/>
      <c r="UFJ28" s="85"/>
      <c r="UFK28" s="80"/>
      <c r="UFL28" s="80"/>
      <c r="UFM28" s="85"/>
      <c r="UFN28" s="77"/>
      <c r="UFO28" s="74"/>
      <c r="UFP28" s="74"/>
      <c r="UFQ28" s="85"/>
      <c r="UFR28" s="74"/>
      <c r="UFS28" s="74"/>
      <c r="UFT28" s="85"/>
      <c r="UFU28" s="74"/>
      <c r="UFV28" s="74"/>
      <c r="UFW28" s="85"/>
      <c r="UFX28" s="74"/>
      <c r="UFY28" s="74"/>
      <c r="UFZ28" s="85"/>
      <c r="UGA28" s="80"/>
      <c r="UGB28" s="80"/>
      <c r="UGC28" s="85"/>
      <c r="UGD28" s="77"/>
      <c r="UGE28" s="74"/>
      <c r="UGF28" s="74"/>
      <c r="UGG28" s="85"/>
      <c r="UGH28" s="74"/>
      <c r="UGI28" s="74"/>
      <c r="UGJ28" s="85"/>
      <c r="UGK28" s="74"/>
      <c r="UGL28" s="74"/>
      <c r="UGM28" s="85"/>
      <c r="UGN28" s="74"/>
      <c r="UGO28" s="74"/>
      <c r="UGP28" s="85"/>
      <c r="UGQ28" s="80"/>
      <c r="UGR28" s="80"/>
      <c r="UGS28" s="85"/>
      <c r="UGT28" s="77"/>
      <c r="UGU28" s="74"/>
      <c r="UGV28" s="74"/>
      <c r="UGW28" s="85"/>
      <c r="UGX28" s="74"/>
      <c r="UGY28" s="74"/>
      <c r="UGZ28" s="85"/>
      <c r="UHA28" s="74"/>
      <c r="UHB28" s="74"/>
      <c r="UHC28" s="85"/>
      <c r="UHD28" s="74"/>
      <c r="UHE28" s="74"/>
      <c r="UHF28" s="85"/>
      <c r="UHG28" s="80"/>
      <c r="UHH28" s="80"/>
      <c r="UHI28" s="85"/>
      <c r="UHJ28" s="77"/>
      <c r="UHK28" s="74"/>
      <c r="UHL28" s="74"/>
      <c r="UHM28" s="85"/>
      <c r="UHN28" s="74"/>
      <c r="UHO28" s="74"/>
      <c r="UHP28" s="85"/>
      <c r="UHQ28" s="74"/>
      <c r="UHR28" s="74"/>
      <c r="UHS28" s="85"/>
      <c r="UHT28" s="74"/>
      <c r="UHU28" s="74"/>
      <c r="UHV28" s="85"/>
      <c r="UHW28" s="80"/>
      <c r="UHX28" s="80"/>
      <c r="UHY28" s="85"/>
      <c r="UHZ28" s="77"/>
      <c r="UIA28" s="74"/>
      <c r="UIB28" s="74"/>
      <c r="UIC28" s="85"/>
      <c r="UID28" s="74"/>
      <c r="UIE28" s="74"/>
      <c r="UIF28" s="85"/>
      <c r="UIG28" s="74"/>
      <c r="UIH28" s="74"/>
      <c r="UII28" s="85"/>
      <c r="UIJ28" s="74"/>
      <c r="UIK28" s="74"/>
      <c r="UIL28" s="85"/>
      <c r="UIM28" s="80"/>
      <c r="UIN28" s="80"/>
      <c r="UIO28" s="85"/>
      <c r="UIP28" s="77"/>
      <c r="UIQ28" s="74"/>
      <c r="UIR28" s="74"/>
      <c r="UIS28" s="85"/>
      <c r="UIT28" s="74"/>
      <c r="UIU28" s="74"/>
      <c r="UIV28" s="85"/>
      <c r="UIW28" s="74"/>
      <c r="UIX28" s="74"/>
      <c r="UIY28" s="85"/>
      <c r="UIZ28" s="74"/>
      <c r="UJA28" s="74"/>
      <c r="UJB28" s="85"/>
      <c r="UJC28" s="80"/>
      <c r="UJD28" s="80"/>
      <c r="UJE28" s="85"/>
      <c r="UJF28" s="77"/>
      <c r="UJG28" s="74"/>
      <c r="UJH28" s="74"/>
      <c r="UJI28" s="85"/>
      <c r="UJJ28" s="74"/>
      <c r="UJK28" s="74"/>
      <c r="UJL28" s="85"/>
      <c r="UJM28" s="74"/>
      <c r="UJN28" s="74"/>
      <c r="UJO28" s="85"/>
      <c r="UJP28" s="74"/>
      <c r="UJQ28" s="74"/>
      <c r="UJR28" s="85"/>
      <c r="UJS28" s="80"/>
      <c r="UJT28" s="80"/>
      <c r="UJU28" s="85"/>
      <c r="UJV28" s="77"/>
      <c r="UJW28" s="74"/>
      <c r="UJX28" s="74"/>
      <c r="UJY28" s="85"/>
      <c r="UJZ28" s="74"/>
      <c r="UKA28" s="74"/>
      <c r="UKB28" s="85"/>
      <c r="UKC28" s="74"/>
      <c r="UKD28" s="74"/>
      <c r="UKE28" s="85"/>
      <c r="UKF28" s="74"/>
      <c r="UKG28" s="74"/>
      <c r="UKH28" s="85"/>
      <c r="UKI28" s="80"/>
      <c r="UKJ28" s="80"/>
      <c r="UKK28" s="85"/>
      <c r="UKL28" s="77"/>
      <c r="UKM28" s="74"/>
      <c r="UKN28" s="74"/>
      <c r="UKO28" s="85"/>
      <c r="UKP28" s="74"/>
      <c r="UKQ28" s="74"/>
      <c r="UKR28" s="85"/>
      <c r="UKS28" s="74"/>
      <c r="UKT28" s="74"/>
      <c r="UKU28" s="85"/>
      <c r="UKV28" s="74"/>
      <c r="UKW28" s="74"/>
      <c r="UKX28" s="85"/>
      <c r="UKY28" s="80"/>
      <c r="UKZ28" s="80"/>
      <c r="ULA28" s="85"/>
      <c r="ULB28" s="77"/>
      <c r="ULC28" s="74"/>
      <c r="ULD28" s="74"/>
      <c r="ULE28" s="85"/>
      <c r="ULF28" s="74"/>
      <c r="ULG28" s="74"/>
      <c r="ULH28" s="85"/>
      <c r="ULI28" s="74"/>
      <c r="ULJ28" s="74"/>
      <c r="ULK28" s="85"/>
      <c r="ULL28" s="74"/>
      <c r="ULM28" s="74"/>
      <c r="ULN28" s="85"/>
      <c r="ULO28" s="80"/>
      <c r="ULP28" s="80"/>
      <c r="ULQ28" s="85"/>
      <c r="ULR28" s="77"/>
      <c r="ULS28" s="74"/>
      <c r="ULT28" s="74"/>
      <c r="ULU28" s="85"/>
      <c r="ULV28" s="74"/>
      <c r="ULW28" s="74"/>
      <c r="ULX28" s="85"/>
      <c r="ULY28" s="74"/>
      <c r="ULZ28" s="74"/>
      <c r="UMA28" s="85"/>
      <c r="UMB28" s="74"/>
      <c r="UMC28" s="74"/>
      <c r="UMD28" s="85"/>
      <c r="UME28" s="80"/>
      <c r="UMF28" s="80"/>
      <c r="UMG28" s="85"/>
      <c r="UMH28" s="77"/>
      <c r="UMI28" s="74"/>
      <c r="UMJ28" s="74"/>
      <c r="UMK28" s="85"/>
      <c r="UML28" s="74"/>
      <c r="UMM28" s="74"/>
      <c r="UMN28" s="85"/>
      <c r="UMO28" s="74"/>
      <c r="UMP28" s="74"/>
      <c r="UMQ28" s="85"/>
      <c r="UMR28" s="74"/>
      <c r="UMS28" s="74"/>
      <c r="UMT28" s="85"/>
      <c r="UMU28" s="80"/>
      <c r="UMV28" s="80"/>
      <c r="UMW28" s="85"/>
      <c r="UMX28" s="77"/>
      <c r="UMY28" s="74"/>
      <c r="UMZ28" s="74"/>
      <c r="UNA28" s="85"/>
      <c r="UNB28" s="74"/>
      <c r="UNC28" s="74"/>
      <c r="UND28" s="85"/>
      <c r="UNE28" s="74"/>
      <c r="UNF28" s="74"/>
      <c r="UNG28" s="85"/>
      <c r="UNH28" s="74"/>
      <c r="UNI28" s="74"/>
      <c r="UNJ28" s="85"/>
      <c r="UNK28" s="80"/>
      <c r="UNL28" s="80"/>
      <c r="UNM28" s="85"/>
      <c r="UNN28" s="77"/>
      <c r="UNO28" s="74"/>
      <c r="UNP28" s="74"/>
      <c r="UNQ28" s="85"/>
      <c r="UNR28" s="74"/>
      <c r="UNS28" s="74"/>
      <c r="UNT28" s="85"/>
      <c r="UNU28" s="74"/>
      <c r="UNV28" s="74"/>
      <c r="UNW28" s="85"/>
      <c r="UNX28" s="74"/>
      <c r="UNY28" s="74"/>
      <c r="UNZ28" s="85"/>
      <c r="UOA28" s="80"/>
      <c r="UOB28" s="80"/>
      <c r="UOC28" s="85"/>
      <c r="UOD28" s="77"/>
      <c r="UOE28" s="74"/>
      <c r="UOF28" s="74"/>
      <c r="UOG28" s="85"/>
      <c r="UOH28" s="74"/>
      <c r="UOI28" s="74"/>
      <c r="UOJ28" s="85"/>
      <c r="UOK28" s="74"/>
      <c r="UOL28" s="74"/>
      <c r="UOM28" s="85"/>
      <c r="UON28" s="74"/>
      <c r="UOO28" s="74"/>
      <c r="UOP28" s="85"/>
      <c r="UOQ28" s="80"/>
      <c r="UOR28" s="80"/>
      <c r="UOS28" s="85"/>
      <c r="UOT28" s="77"/>
      <c r="UOU28" s="74"/>
      <c r="UOV28" s="74"/>
      <c r="UOW28" s="85"/>
      <c r="UOX28" s="74"/>
      <c r="UOY28" s="74"/>
      <c r="UOZ28" s="85"/>
      <c r="UPA28" s="74"/>
      <c r="UPB28" s="74"/>
      <c r="UPC28" s="85"/>
      <c r="UPD28" s="74"/>
      <c r="UPE28" s="74"/>
      <c r="UPF28" s="85"/>
      <c r="UPG28" s="80"/>
      <c r="UPH28" s="80"/>
      <c r="UPI28" s="85"/>
      <c r="UPJ28" s="77"/>
      <c r="UPK28" s="74"/>
      <c r="UPL28" s="74"/>
      <c r="UPM28" s="85"/>
      <c r="UPN28" s="74"/>
      <c r="UPO28" s="74"/>
      <c r="UPP28" s="85"/>
      <c r="UPQ28" s="74"/>
      <c r="UPR28" s="74"/>
      <c r="UPS28" s="85"/>
      <c r="UPT28" s="74"/>
      <c r="UPU28" s="74"/>
      <c r="UPV28" s="85"/>
      <c r="UPW28" s="80"/>
      <c r="UPX28" s="80"/>
      <c r="UPY28" s="85"/>
      <c r="UPZ28" s="77"/>
      <c r="UQA28" s="74"/>
      <c r="UQB28" s="74"/>
      <c r="UQC28" s="85"/>
      <c r="UQD28" s="74"/>
      <c r="UQE28" s="74"/>
      <c r="UQF28" s="85"/>
      <c r="UQG28" s="74"/>
      <c r="UQH28" s="74"/>
      <c r="UQI28" s="85"/>
      <c r="UQJ28" s="74"/>
      <c r="UQK28" s="74"/>
      <c r="UQL28" s="85"/>
      <c r="UQM28" s="80"/>
      <c r="UQN28" s="80"/>
      <c r="UQO28" s="85"/>
      <c r="UQP28" s="77"/>
      <c r="UQQ28" s="74"/>
      <c r="UQR28" s="74"/>
      <c r="UQS28" s="85"/>
      <c r="UQT28" s="74"/>
      <c r="UQU28" s="74"/>
      <c r="UQV28" s="85"/>
      <c r="UQW28" s="74"/>
      <c r="UQX28" s="74"/>
      <c r="UQY28" s="85"/>
      <c r="UQZ28" s="74"/>
      <c r="URA28" s="74"/>
      <c r="URB28" s="85"/>
      <c r="URC28" s="80"/>
      <c r="URD28" s="80"/>
      <c r="URE28" s="85"/>
      <c r="URF28" s="77"/>
      <c r="URG28" s="74"/>
      <c r="URH28" s="74"/>
      <c r="URI28" s="85"/>
      <c r="URJ28" s="74"/>
      <c r="URK28" s="74"/>
      <c r="URL28" s="85"/>
      <c r="URM28" s="74"/>
      <c r="URN28" s="74"/>
      <c r="URO28" s="85"/>
      <c r="URP28" s="74"/>
      <c r="URQ28" s="74"/>
      <c r="URR28" s="85"/>
      <c r="URS28" s="80"/>
      <c r="URT28" s="80"/>
      <c r="URU28" s="85"/>
      <c r="URV28" s="77"/>
      <c r="URW28" s="74"/>
      <c r="URX28" s="74"/>
      <c r="URY28" s="85"/>
      <c r="URZ28" s="74"/>
      <c r="USA28" s="74"/>
      <c r="USB28" s="85"/>
      <c r="USC28" s="74"/>
      <c r="USD28" s="74"/>
      <c r="USE28" s="85"/>
      <c r="USF28" s="74"/>
      <c r="USG28" s="74"/>
      <c r="USH28" s="85"/>
      <c r="USI28" s="80"/>
      <c r="USJ28" s="80"/>
      <c r="USK28" s="85"/>
      <c r="USL28" s="77"/>
      <c r="USM28" s="74"/>
      <c r="USN28" s="74"/>
      <c r="USO28" s="85"/>
      <c r="USP28" s="74"/>
      <c r="USQ28" s="74"/>
      <c r="USR28" s="85"/>
      <c r="USS28" s="74"/>
      <c r="UST28" s="74"/>
      <c r="USU28" s="85"/>
      <c r="USV28" s="74"/>
      <c r="USW28" s="74"/>
      <c r="USX28" s="85"/>
      <c r="USY28" s="80"/>
      <c r="USZ28" s="80"/>
      <c r="UTA28" s="85"/>
      <c r="UTB28" s="77"/>
      <c r="UTC28" s="74"/>
      <c r="UTD28" s="74"/>
      <c r="UTE28" s="85"/>
      <c r="UTF28" s="74"/>
      <c r="UTG28" s="74"/>
      <c r="UTH28" s="85"/>
      <c r="UTI28" s="74"/>
      <c r="UTJ28" s="74"/>
      <c r="UTK28" s="85"/>
      <c r="UTL28" s="74"/>
      <c r="UTM28" s="74"/>
      <c r="UTN28" s="85"/>
      <c r="UTO28" s="80"/>
      <c r="UTP28" s="80"/>
      <c r="UTQ28" s="85"/>
      <c r="UTR28" s="77"/>
      <c r="UTS28" s="74"/>
      <c r="UTT28" s="74"/>
      <c r="UTU28" s="85"/>
      <c r="UTV28" s="74"/>
      <c r="UTW28" s="74"/>
      <c r="UTX28" s="85"/>
      <c r="UTY28" s="74"/>
      <c r="UTZ28" s="74"/>
      <c r="UUA28" s="85"/>
      <c r="UUB28" s="74"/>
      <c r="UUC28" s="74"/>
      <c r="UUD28" s="85"/>
      <c r="UUE28" s="80"/>
      <c r="UUF28" s="80"/>
      <c r="UUG28" s="85"/>
      <c r="UUH28" s="77"/>
      <c r="UUI28" s="74"/>
      <c r="UUJ28" s="74"/>
      <c r="UUK28" s="85"/>
      <c r="UUL28" s="74"/>
      <c r="UUM28" s="74"/>
      <c r="UUN28" s="85"/>
      <c r="UUO28" s="74"/>
      <c r="UUP28" s="74"/>
      <c r="UUQ28" s="85"/>
      <c r="UUR28" s="74"/>
      <c r="UUS28" s="74"/>
      <c r="UUT28" s="85"/>
      <c r="UUU28" s="80"/>
      <c r="UUV28" s="80"/>
      <c r="UUW28" s="85"/>
      <c r="UUX28" s="77"/>
      <c r="UUY28" s="74"/>
      <c r="UUZ28" s="74"/>
      <c r="UVA28" s="85"/>
      <c r="UVB28" s="74"/>
      <c r="UVC28" s="74"/>
      <c r="UVD28" s="85"/>
      <c r="UVE28" s="74"/>
      <c r="UVF28" s="74"/>
      <c r="UVG28" s="85"/>
      <c r="UVH28" s="74"/>
      <c r="UVI28" s="74"/>
      <c r="UVJ28" s="85"/>
      <c r="UVK28" s="80"/>
      <c r="UVL28" s="80"/>
      <c r="UVM28" s="85"/>
      <c r="UVN28" s="77"/>
      <c r="UVO28" s="74"/>
      <c r="UVP28" s="74"/>
      <c r="UVQ28" s="85"/>
      <c r="UVR28" s="74"/>
      <c r="UVS28" s="74"/>
      <c r="UVT28" s="85"/>
      <c r="UVU28" s="74"/>
      <c r="UVV28" s="74"/>
      <c r="UVW28" s="85"/>
      <c r="UVX28" s="74"/>
      <c r="UVY28" s="74"/>
      <c r="UVZ28" s="85"/>
      <c r="UWA28" s="80"/>
      <c r="UWB28" s="80"/>
      <c r="UWC28" s="85"/>
      <c r="UWD28" s="77"/>
      <c r="UWE28" s="74"/>
      <c r="UWF28" s="74"/>
      <c r="UWG28" s="85"/>
      <c r="UWH28" s="74"/>
      <c r="UWI28" s="74"/>
      <c r="UWJ28" s="85"/>
      <c r="UWK28" s="74"/>
      <c r="UWL28" s="74"/>
      <c r="UWM28" s="85"/>
      <c r="UWN28" s="74"/>
      <c r="UWO28" s="74"/>
      <c r="UWP28" s="85"/>
      <c r="UWQ28" s="80"/>
      <c r="UWR28" s="80"/>
      <c r="UWS28" s="85"/>
      <c r="UWT28" s="77"/>
      <c r="UWU28" s="74"/>
      <c r="UWV28" s="74"/>
      <c r="UWW28" s="85"/>
      <c r="UWX28" s="74"/>
      <c r="UWY28" s="74"/>
      <c r="UWZ28" s="85"/>
      <c r="UXA28" s="74"/>
      <c r="UXB28" s="74"/>
      <c r="UXC28" s="85"/>
      <c r="UXD28" s="74"/>
      <c r="UXE28" s="74"/>
      <c r="UXF28" s="85"/>
      <c r="UXG28" s="80"/>
      <c r="UXH28" s="80"/>
      <c r="UXI28" s="85"/>
      <c r="UXJ28" s="77"/>
      <c r="UXK28" s="74"/>
      <c r="UXL28" s="74"/>
      <c r="UXM28" s="85"/>
      <c r="UXN28" s="74"/>
      <c r="UXO28" s="74"/>
      <c r="UXP28" s="85"/>
      <c r="UXQ28" s="74"/>
      <c r="UXR28" s="74"/>
      <c r="UXS28" s="85"/>
      <c r="UXT28" s="74"/>
      <c r="UXU28" s="74"/>
      <c r="UXV28" s="85"/>
      <c r="UXW28" s="80"/>
      <c r="UXX28" s="80"/>
      <c r="UXY28" s="85"/>
      <c r="UXZ28" s="77"/>
      <c r="UYA28" s="74"/>
      <c r="UYB28" s="74"/>
      <c r="UYC28" s="85"/>
      <c r="UYD28" s="74"/>
      <c r="UYE28" s="74"/>
      <c r="UYF28" s="85"/>
      <c r="UYG28" s="74"/>
      <c r="UYH28" s="74"/>
      <c r="UYI28" s="85"/>
      <c r="UYJ28" s="74"/>
      <c r="UYK28" s="74"/>
      <c r="UYL28" s="85"/>
      <c r="UYM28" s="80"/>
      <c r="UYN28" s="80"/>
      <c r="UYO28" s="85"/>
      <c r="UYP28" s="77"/>
      <c r="UYQ28" s="74"/>
      <c r="UYR28" s="74"/>
      <c r="UYS28" s="85"/>
      <c r="UYT28" s="74"/>
      <c r="UYU28" s="74"/>
      <c r="UYV28" s="85"/>
      <c r="UYW28" s="74"/>
      <c r="UYX28" s="74"/>
      <c r="UYY28" s="85"/>
      <c r="UYZ28" s="74"/>
      <c r="UZA28" s="74"/>
      <c r="UZB28" s="85"/>
      <c r="UZC28" s="80"/>
      <c r="UZD28" s="80"/>
      <c r="UZE28" s="85"/>
      <c r="UZF28" s="77"/>
      <c r="UZG28" s="74"/>
      <c r="UZH28" s="74"/>
      <c r="UZI28" s="85"/>
      <c r="UZJ28" s="74"/>
      <c r="UZK28" s="74"/>
      <c r="UZL28" s="85"/>
      <c r="UZM28" s="74"/>
      <c r="UZN28" s="74"/>
      <c r="UZO28" s="85"/>
      <c r="UZP28" s="74"/>
      <c r="UZQ28" s="74"/>
      <c r="UZR28" s="85"/>
      <c r="UZS28" s="80"/>
      <c r="UZT28" s="80"/>
      <c r="UZU28" s="85"/>
      <c r="UZV28" s="77"/>
      <c r="UZW28" s="74"/>
      <c r="UZX28" s="74"/>
      <c r="UZY28" s="85"/>
      <c r="UZZ28" s="74"/>
      <c r="VAA28" s="74"/>
      <c r="VAB28" s="85"/>
      <c r="VAC28" s="74"/>
      <c r="VAD28" s="74"/>
      <c r="VAE28" s="85"/>
      <c r="VAF28" s="74"/>
      <c r="VAG28" s="74"/>
      <c r="VAH28" s="85"/>
      <c r="VAI28" s="80"/>
      <c r="VAJ28" s="80"/>
      <c r="VAK28" s="85"/>
      <c r="VAL28" s="77"/>
      <c r="VAM28" s="74"/>
      <c r="VAN28" s="74"/>
      <c r="VAO28" s="85"/>
      <c r="VAP28" s="74"/>
      <c r="VAQ28" s="74"/>
      <c r="VAR28" s="85"/>
      <c r="VAS28" s="74"/>
      <c r="VAT28" s="74"/>
      <c r="VAU28" s="85"/>
      <c r="VAV28" s="74"/>
      <c r="VAW28" s="74"/>
      <c r="VAX28" s="85"/>
      <c r="VAY28" s="80"/>
      <c r="VAZ28" s="80"/>
      <c r="VBA28" s="85"/>
      <c r="VBB28" s="77"/>
      <c r="VBC28" s="74"/>
      <c r="VBD28" s="74"/>
      <c r="VBE28" s="85"/>
      <c r="VBF28" s="74"/>
      <c r="VBG28" s="74"/>
      <c r="VBH28" s="85"/>
      <c r="VBI28" s="74"/>
      <c r="VBJ28" s="74"/>
      <c r="VBK28" s="85"/>
      <c r="VBL28" s="74"/>
      <c r="VBM28" s="74"/>
      <c r="VBN28" s="85"/>
      <c r="VBO28" s="80"/>
      <c r="VBP28" s="80"/>
      <c r="VBQ28" s="85"/>
      <c r="VBR28" s="77"/>
      <c r="VBS28" s="74"/>
      <c r="VBT28" s="74"/>
      <c r="VBU28" s="85"/>
      <c r="VBV28" s="74"/>
      <c r="VBW28" s="74"/>
      <c r="VBX28" s="85"/>
      <c r="VBY28" s="74"/>
      <c r="VBZ28" s="74"/>
      <c r="VCA28" s="85"/>
      <c r="VCB28" s="74"/>
      <c r="VCC28" s="74"/>
      <c r="VCD28" s="85"/>
      <c r="VCE28" s="80"/>
      <c r="VCF28" s="80"/>
      <c r="VCG28" s="85"/>
      <c r="VCH28" s="77"/>
      <c r="VCI28" s="74"/>
      <c r="VCJ28" s="74"/>
      <c r="VCK28" s="85"/>
      <c r="VCL28" s="74"/>
      <c r="VCM28" s="74"/>
      <c r="VCN28" s="85"/>
      <c r="VCO28" s="74"/>
      <c r="VCP28" s="74"/>
      <c r="VCQ28" s="85"/>
      <c r="VCR28" s="74"/>
      <c r="VCS28" s="74"/>
      <c r="VCT28" s="85"/>
      <c r="VCU28" s="80"/>
      <c r="VCV28" s="80"/>
      <c r="VCW28" s="85"/>
      <c r="VCX28" s="77"/>
      <c r="VCY28" s="74"/>
      <c r="VCZ28" s="74"/>
      <c r="VDA28" s="85"/>
      <c r="VDB28" s="74"/>
      <c r="VDC28" s="74"/>
      <c r="VDD28" s="85"/>
      <c r="VDE28" s="74"/>
      <c r="VDF28" s="74"/>
      <c r="VDG28" s="85"/>
      <c r="VDH28" s="74"/>
      <c r="VDI28" s="74"/>
      <c r="VDJ28" s="85"/>
      <c r="VDK28" s="80"/>
      <c r="VDL28" s="80"/>
      <c r="VDM28" s="85"/>
      <c r="VDN28" s="77"/>
      <c r="VDO28" s="74"/>
      <c r="VDP28" s="74"/>
      <c r="VDQ28" s="85"/>
      <c r="VDR28" s="74"/>
      <c r="VDS28" s="74"/>
      <c r="VDT28" s="85"/>
      <c r="VDU28" s="74"/>
      <c r="VDV28" s="74"/>
      <c r="VDW28" s="85"/>
      <c r="VDX28" s="74"/>
      <c r="VDY28" s="74"/>
      <c r="VDZ28" s="85"/>
      <c r="VEA28" s="80"/>
      <c r="VEB28" s="80"/>
      <c r="VEC28" s="85"/>
      <c r="VED28" s="77"/>
      <c r="VEE28" s="74"/>
      <c r="VEF28" s="74"/>
      <c r="VEG28" s="85"/>
      <c r="VEH28" s="74"/>
      <c r="VEI28" s="74"/>
      <c r="VEJ28" s="85"/>
      <c r="VEK28" s="74"/>
      <c r="VEL28" s="74"/>
      <c r="VEM28" s="85"/>
      <c r="VEN28" s="74"/>
      <c r="VEO28" s="74"/>
      <c r="VEP28" s="85"/>
      <c r="VEQ28" s="80"/>
      <c r="VER28" s="80"/>
      <c r="VES28" s="85"/>
      <c r="VET28" s="77"/>
      <c r="VEU28" s="74"/>
      <c r="VEV28" s="74"/>
      <c r="VEW28" s="85"/>
      <c r="VEX28" s="74"/>
      <c r="VEY28" s="74"/>
      <c r="VEZ28" s="85"/>
      <c r="VFA28" s="74"/>
      <c r="VFB28" s="74"/>
      <c r="VFC28" s="85"/>
      <c r="VFD28" s="74"/>
      <c r="VFE28" s="74"/>
      <c r="VFF28" s="85"/>
      <c r="VFG28" s="80"/>
      <c r="VFH28" s="80"/>
      <c r="VFI28" s="85"/>
      <c r="VFJ28" s="77"/>
      <c r="VFK28" s="74"/>
      <c r="VFL28" s="74"/>
      <c r="VFM28" s="85"/>
      <c r="VFN28" s="74"/>
      <c r="VFO28" s="74"/>
      <c r="VFP28" s="85"/>
      <c r="VFQ28" s="74"/>
      <c r="VFR28" s="74"/>
      <c r="VFS28" s="85"/>
      <c r="VFT28" s="74"/>
      <c r="VFU28" s="74"/>
      <c r="VFV28" s="85"/>
      <c r="VFW28" s="80"/>
      <c r="VFX28" s="80"/>
      <c r="VFY28" s="85"/>
      <c r="VFZ28" s="77"/>
      <c r="VGA28" s="74"/>
      <c r="VGB28" s="74"/>
      <c r="VGC28" s="85"/>
      <c r="VGD28" s="74"/>
      <c r="VGE28" s="74"/>
      <c r="VGF28" s="85"/>
      <c r="VGG28" s="74"/>
      <c r="VGH28" s="74"/>
      <c r="VGI28" s="85"/>
      <c r="VGJ28" s="74"/>
      <c r="VGK28" s="74"/>
      <c r="VGL28" s="85"/>
      <c r="VGM28" s="80"/>
      <c r="VGN28" s="80"/>
      <c r="VGO28" s="85"/>
      <c r="VGP28" s="77"/>
      <c r="VGQ28" s="74"/>
      <c r="VGR28" s="74"/>
      <c r="VGS28" s="85"/>
      <c r="VGT28" s="74"/>
      <c r="VGU28" s="74"/>
      <c r="VGV28" s="85"/>
      <c r="VGW28" s="74"/>
      <c r="VGX28" s="74"/>
      <c r="VGY28" s="85"/>
      <c r="VGZ28" s="74"/>
      <c r="VHA28" s="74"/>
      <c r="VHB28" s="85"/>
      <c r="VHC28" s="80"/>
      <c r="VHD28" s="80"/>
      <c r="VHE28" s="85"/>
      <c r="VHF28" s="77"/>
      <c r="VHG28" s="74"/>
      <c r="VHH28" s="74"/>
      <c r="VHI28" s="85"/>
      <c r="VHJ28" s="74"/>
      <c r="VHK28" s="74"/>
      <c r="VHL28" s="85"/>
      <c r="VHM28" s="74"/>
      <c r="VHN28" s="74"/>
      <c r="VHO28" s="85"/>
      <c r="VHP28" s="74"/>
      <c r="VHQ28" s="74"/>
      <c r="VHR28" s="85"/>
      <c r="VHS28" s="80"/>
      <c r="VHT28" s="80"/>
      <c r="VHU28" s="85"/>
      <c r="VHV28" s="77"/>
      <c r="VHW28" s="74"/>
      <c r="VHX28" s="74"/>
      <c r="VHY28" s="85"/>
      <c r="VHZ28" s="74"/>
      <c r="VIA28" s="74"/>
      <c r="VIB28" s="85"/>
      <c r="VIC28" s="74"/>
      <c r="VID28" s="74"/>
      <c r="VIE28" s="85"/>
      <c r="VIF28" s="74"/>
      <c r="VIG28" s="74"/>
      <c r="VIH28" s="85"/>
      <c r="VII28" s="80"/>
      <c r="VIJ28" s="80"/>
      <c r="VIK28" s="85"/>
      <c r="VIL28" s="77"/>
      <c r="VIM28" s="74"/>
      <c r="VIN28" s="74"/>
      <c r="VIO28" s="85"/>
      <c r="VIP28" s="74"/>
      <c r="VIQ28" s="74"/>
      <c r="VIR28" s="85"/>
      <c r="VIS28" s="74"/>
      <c r="VIT28" s="74"/>
      <c r="VIU28" s="85"/>
      <c r="VIV28" s="74"/>
      <c r="VIW28" s="74"/>
      <c r="VIX28" s="85"/>
      <c r="VIY28" s="80"/>
      <c r="VIZ28" s="80"/>
      <c r="VJA28" s="85"/>
      <c r="VJB28" s="77"/>
      <c r="VJC28" s="74"/>
      <c r="VJD28" s="74"/>
      <c r="VJE28" s="85"/>
      <c r="VJF28" s="74"/>
      <c r="VJG28" s="74"/>
      <c r="VJH28" s="85"/>
      <c r="VJI28" s="74"/>
      <c r="VJJ28" s="74"/>
      <c r="VJK28" s="85"/>
      <c r="VJL28" s="74"/>
      <c r="VJM28" s="74"/>
      <c r="VJN28" s="85"/>
      <c r="VJO28" s="80"/>
      <c r="VJP28" s="80"/>
      <c r="VJQ28" s="85"/>
      <c r="VJR28" s="77"/>
      <c r="VJS28" s="74"/>
      <c r="VJT28" s="74"/>
      <c r="VJU28" s="85"/>
      <c r="VJV28" s="74"/>
      <c r="VJW28" s="74"/>
      <c r="VJX28" s="85"/>
      <c r="VJY28" s="74"/>
      <c r="VJZ28" s="74"/>
      <c r="VKA28" s="85"/>
      <c r="VKB28" s="74"/>
      <c r="VKC28" s="74"/>
      <c r="VKD28" s="85"/>
      <c r="VKE28" s="80"/>
      <c r="VKF28" s="80"/>
      <c r="VKG28" s="85"/>
      <c r="VKH28" s="77"/>
      <c r="VKI28" s="74"/>
      <c r="VKJ28" s="74"/>
      <c r="VKK28" s="85"/>
      <c r="VKL28" s="74"/>
      <c r="VKM28" s="74"/>
      <c r="VKN28" s="85"/>
      <c r="VKO28" s="74"/>
      <c r="VKP28" s="74"/>
      <c r="VKQ28" s="85"/>
      <c r="VKR28" s="74"/>
      <c r="VKS28" s="74"/>
      <c r="VKT28" s="85"/>
      <c r="VKU28" s="80"/>
      <c r="VKV28" s="80"/>
      <c r="VKW28" s="85"/>
      <c r="VKX28" s="77"/>
      <c r="VKY28" s="74"/>
      <c r="VKZ28" s="74"/>
      <c r="VLA28" s="85"/>
      <c r="VLB28" s="74"/>
      <c r="VLC28" s="74"/>
      <c r="VLD28" s="85"/>
      <c r="VLE28" s="74"/>
      <c r="VLF28" s="74"/>
      <c r="VLG28" s="85"/>
      <c r="VLH28" s="74"/>
      <c r="VLI28" s="74"/>
      <c r="VLJ28" s="85"/>
      <c r="VLK28" s="80"/>
      <c r="VLL28" s="80"/>
      <c r="VLM28" s="85"/>
      <c r="VLN28" s="77"/>
      <c r="VLO28" s="74"/>
      <c r="VLP28" s="74"/>
      <c r="VLQ28" s="85"/>
      <c r="VLR28" s="74"/>
      <c r="VLS28" s="74"/>
      <c r="VLT28" s="85"/>
      <c r="VLU28" s="74"/>
      <c r="VLV28" s="74"/>
      <c r="VLW28" s="85"/>
      <c r="VLX28" s="74"/>
      <c r="VLY28" s="74"/>
      <c r="VLZ28" s="85"/>
      <c r="VMA28" s="80"/>
      <c r="VMB28" s="80"/>
      <c r="VMC28" s="85"/>
      <c r="VMD28" s="77"/>
      <c r="VME28" s="74"/>
      <c r="VMF28" s="74"/>
      <c r="VMG28" s="85"/>
      <c r="VMH28" s="74"/>
      <c r="VMI28" s="74"/>
      <c r="VMJ28" s="85"/>
      <c r="VMK28" s="74"/>
      <c r="VML28" s="74"/>
      <c r="VMM28" s="85"/>
      <c r="VMN28" s="74"/>
      <c r="VMO28" s="74"/>
      <c r="VMP28" s="85"/>
      <c r="VMQ28" s="80"/>
      <c r="VMR28" s="80"/>
      <c r="VMS28" s="85"/>
      <c r="VMT28" s="77"/>
      <c r="VMU28" s="74"/>
      <c r="VMV28" s="74"/>
      <c r="VMW28" s="85"/>
      <c r="VMX28" s="74"/>
      <c r="VMY28" s="74"/>
      <c r="VMZ28" s="85"/>
      <c r="VNA28" s="74"/>
      <c r="VNB28" s="74"/>
      <c r="VNC28" s="85"/>
      <c r="VND28" s="74"/>
      <c r="VNE28" s="74"/>
      <c r="VNF28" s="85"/>
      <c r="VNG28" s="80"/>
      <c r="VNH28" s="80"/>
      <c r="VNI28" s="85"/>
      <c r="VNJ28" s="77"/>
      <c r="VNK28" s="74"/>
      <c r="VNL28" s="74"/>
      <c r="VNM28" s="85"/>
      <c r="VNN28" s="74"/>
      <c r="VNO28" s="74"/>
      <c r="VNP28" s="85"/>
      <c r="VNQ28" s="74"/>
      <c r="VNR28" s="74"/>
      <c r="VNS28" s="85"/>
      <c r="VNT28" s="74"/>
      <c r="VNU28" s="74"/>
      <c r="VNV28" s="85"/>
      <c r="VNW28" s="80"/>
      <c r="VNX28" s="80"/>
      <c r="VNY28" s="85"/>
      <c r="VNZ28" s="77"/>
      <c r="VOA28" s="74"/>
      <c r="VOB28" s="74"/>
      <c r="VOC28" s="85"/>
      <c r="VOD28" s="74"/>
      <c r="VOE28" s="74"/>
      <c r="VOF28" s="85"/>
      <c r="VOG28" s="74"/>
      <c r="VOH28" s="74"/>
      <c r="VOI28" s="85"/>
      <c r="VOJ28" s="74"/>
      <c r="VOK28" s="74"/>
      <c r="VOL28" s="85"/>
      <c r="VOM28" s="80"/>
      <c r="VON28" s="80"/>
      <c r="VOO28" s="85"/>
      <c r="VOP28" s="77"/>
      <c r="VOQ28" s="74"/>
      <c r="VOR28" s="74"/>
      <c r="VOS28" s="85"/>
      <c r="VOT28" s="74"/>
      <c r="VOU28" s="74"/>
      <c r="VOV28" s="85"/>
      <c r="VOW28" s="74"/>
      <c r="VOX28" s="74"/>
      <c r="VOY28" s="85"/>
      <c r="VOZ28" s="74"/>
      <c r="VPA28" s="74"/>
      <c r="VPB28" s="85"/>
      <c r="VPC28" s="80"/>
      <c r="VPD28" s="80"/>
      <c r="VPE28" s="85"/>
      <c r="VPF28" s="77"/>
      <c r="VPG28" s="74"/>
      <c r="VPH28" s="74"/>
      <c r="VPI28" s="85"/>
      <c r="VPJ28" s="74"/>
      <c r="VPK28" s="74"/>
      <c r="VPL28" s="85"/>
      <c r="VPM28" s="74"/>
      <c r="VPN28" s="74"/>
      <c r="VPO28" s="85"/>
      <c r="VPP28" s="74"/>
      <c r="VPQ28" s="74"/>
      <c r="VPR28" s="85"/>
      <c r="VPS28" s="80"/>
      <c r="VPT28" s="80"/>
      <c r="VPU28" s="85"/>
      <c r="VPV28" s="77"/>
      <c r="VPW28" s="74"/>
      <c r="VPX28" s="74"/>
      <c r="VPY28" s="85"/>
      <c r="VPZ28" s="74"/>
      <c r="VQA28" s="74"/>
      <c r="VQB28" s="85"/>
      <c r="VQC28" s="74"/>
      <c r="VQD28" s="74"/>
      <c r="VQE28" s="85"/>
      <c r="VQF28" s="74"/>
      <c r="VQG28" s="74"/>
      <c r="VQH28" s="85"/>
      <c r="VQI28" s="80"/>
      <c r="VQJ28" s="80"/>
      <c r="VQK28" s="85"/>
      <c r="VQL28" s="77"/>
      <c r="VQM28" s="74"/>
      <c r="VQN28" s="74"/>
      <c r="VQO28" s="85"/>
      <c r="VQP28" s="74"/>
      <c r="VQQ28" s="74"/>
      <c r="VQR28" s="85"/>
      <c r="VQS28" s="74"/>
      <c r="VQT28" s="74"/>
      <c r="VQU28" s="85"/>
      <c r="VQV28" s="74"/>
      <c r="VQW28" s="74"/>
      <c r="VQX28" s="85"/>
      <c r="VQY28" s="80"/>
      <c r="VQZ28" s="80"/>
      <c r="VRA28" s="85"/>
      <c r="VRB28" s="77"/>
      <c r="VRC28" s="74"/>
      <c r="VRD28" s="74"/>
      <c r="VRE28" s="85"/>
      <c r="VRF28" s="74"/>
      <c r="VRG28" s="74"/>
      <c r="VRH28" s="85"/>
      <c r="VRI28" s="74"/>
      <c r="VRJ28" s="74"/>
      <c r="VRK28" s="85"/>
      <c r="VRL28" s="74"/>
      <c r="VRM28" s="74"/>
      <c r="VRN28" s="85"/>
      <c r="VRO28" s="80"/>
      <c r="VRP28" s="80"/>
      <c r="VRQ28" s="85"/>
      <c r="VRR28" s="77"/>
      <c r="VRS28" s="74"/>
      <c r="VRT28" s="74"/>
      <c r="VRU28" s="85"/>
      <c r="VRV28" s="74"/>
      <c r="VRW28" s="74"/>
      <c r="VRX28" s="85"/>
      <c r="VRY28" s="74"/>
      <c r="VRZ28" s="74"/>
      <c r="VSA28" s="85"/>
      <c r="VSB28" s="74"/>
      <c r="VSC28" s="74"/>
      <c r="VSD28" s="85"/>
      <c r="VSE28" s="80"/>
      <c r="VSF28" s="80"/>
      <c r="VSG28" s="85"/>
      <c r="VSH28" s="77"/>
      <c r="VSI28" s="74"/>
      <c r="VSJ28" s="74"/>
      <c r="VSK28" s="85"/>
      <c r="VSL28" s="74"/>
      <c r="VSM28" s="74"/>
      <c r="VSN28" s="85"/>
      <c r="VSO28" s="74"/>
      <c r="VSP28" s="74"/>
      <c r="VSQ28" s="85"/>
      <c r="VSR28" s="74"/>
      <c r="VSS28" s="74"/>
      <c r="VST28" s="85"/>
      <c r="VSU28" s="80"/>
      <c r="VSV28" s="80"/>
      <c r="VSW28" s="85"/>
      <c r="VSX28" s="77"/>
      <c r="VSY28" s="74"/>
      <c r="VSZ28" s="74"/>
      <c r="VTA28" s="85"/>
      <c r="VTB28" s="74"/>
      <c r="VTC28" s="74"/>
      <c r="VTD28" s="85"/>
      <c r="VTE28" s="74"/>
      <c r="VTF28" s="74"/>
      <c r="VTG28" s="85"/>
      <c r="VTH28" s="74"/>
      <c r="VTI28" s="74"/>
      <c r="VTJ28" s="85"/>
      <c r="VTK28" s="80"/>
      <c r="VTL28" s="80"/>
      <c r="VTM28" s="85"/>
      <c r="VTN28" s="77"/>
      <c r="VTO28" s="74"/>
      <c r="VTP28" s="74"/>
      <c r="VTQ28" s="85"/>
      <c r="VTR28" s="74"/>
      <c r="VTS28" s="74"/>
      <c r="VTT28" s="85"/>
      <c r="VTU28" s="74"/>
      <c r="VTV28" s="74"/>
      <c r="VTW28" s="85"/>
      <c r="VTX28" s="74"/>
      <c r="VTY28" s="74"/>
      <c r="VTZ28" s="85"/>
      <c r="VUA28" s="80"/>
      <c r="VUB28" s="80"/>
      <c r="VUC28" s="85"/>
      <c r="VUD28" s="77"/>
      <c r="VUE28" s="74"/>
      <c r="VUF28" s="74"/>
      <c r="VUG28" s="85"/>
      <c r="VUH28" s="74"/>
      <c r="VUI28" s="74"/>
      <c r="VUJ28" s="85"/>
      <c r="VUK28" s="74"/>
      <c r="VUL28" s="74"/>
      <c r="VUM28" s="85"/>
      <c r="VUN28" s="74"/>
      <c r="VUO28" s="74"/>
      <c r="VUP28" s="85"/>
      <c r="VUQ28" s="80"/>
      <c r="VUR28" s="80"/>
      <c r="VUS28" s="85"/>
      <c r="VUT28" s="77"/>
      <c r="VUU28" s="74"/>
      <c r="VUV28" s="74"/>
      <c r="VUW28" s="85"/>
      <c r="VUX28" s="74"/>
      <c r="VUY28" s="74"/>
      <c r="VUZ28" s="85"/>
      <c r="VVA28" s="74"/>
      <c r="VVB28" s="74"/>
      <c r="VVC28" s="85"/>
      <c r="VVD28" s="74"/>
      <c r="VVE28" s="74"/>
      <c r="VVF28" s="85"/>
      <c r="VVG28" s="80"/>
      <c r="VVH28" s="80"/>
      <c r="VVI28" s="85"/>
      <c r="VVJ28" s="77"/>
      <c r="VVK28" s="74"/>
      <c r="VVL28" s="74"/>
      <c r="VVM28" s="85"/>
      <c r="VVN28" s="74"/>
      <c r="VVO28" s="74"/>
      <c r="VVP28" s="85"/>
      <c r="VVQ28" s="74"/>
      <c r="VVR28" s="74"/>
      <c r="VVS28" s="85"/>
      <c r="VVT28" s="74"/>
      <c r="VVU28" s="74"/>
      <c r="VVV28" s="85"/>
      <c r="VVW28" s="80"/>
      <c r="VVX28" s="80"/>
      <c r="VVY28" s="85"/>
      <c r="VVZ28" s="77"/>
      <c r="VWA28" s="74"/>
      <c r="VWB28" s="74"/>
      <c r="VWC28" s="85"/>
      <c r="VWD28" s="74"/>
      <c r="VWE28" s="74"/>
      <c r="VWF28" s="85"/>
      <c r="VWG28" s="74"/>
      <c r="VWH28" s="74"/>
      <c r="VWI28" s="85"/>
      <c r="VWJ28" s="74"/>
      <c r="VWK28" s="74"/>
      <c r="VWL28" s="85"/>
      <c r="VWM28" s="80"/>
      <c r="VWN28" s="80"/>
      <c r="VWO28" s="85"/>
      <c r="VWP28" s="77"/>
      <c r="VWQ28" s="74"/>
      <c r="VWR28" s="74"/>
      <c r="VWS28" s="85"/>
      <c r="VWT28" s="74"/>
      <c r="VWU28" s="74"/>
      <c r="VWV28" s="85"/>
      <c r="VWW28" s="74"/>
      <c r="VWX28" s="74"/>
      <c r="VWY28" s="85"/>
      <c r="VWZ28" s="74"/>
      <c r="VXA28" s="74"/>
      <c r="VXB28" s="85"/>
      <c r="VXC28" s="80"/>
      <c r="VXD28" s="80"/>
      <c r="VXE28" s="85"/>
      <c r="VXF28" s="77"/>
      <c r="VXG28" s="74"/>
      <c r="VXH28" s="74"/>
      <c r="VXI28" s="85"/>
      <c r="VXJ28" s="74"/>
      <c r="VXK28" s="74"/>
      <c r="VXL28" s="85"/>
      <c r="VXM28" s="74"/>
      <c r="VXN28" s="74"/>
      <c r="VXO28" s="85"/>
      <c r="VXP28" s="74"/>
      <c r="VXQ28" s="74"/>
      <c r="VXR28" s="85"/>
      <c r="VXS28" s="80"/>
      <c r="VXT28" s="80"/>
      <c r="VXU28" s="85"/>
      <c r="VXV28" s="77"/>
      <c r="VXW28" s="74"/>
      <c r="VXX28" s="74"/>
      <c r="VXY28" s="85"/>
      <c r="VXZ28" s="74"/>
      <c r="VYA28" s="74"/>
      <c r="VYB28" s="85"/>
      <c r="VYC28" s="74"/>
      <c r="VYD28" s="74"/>
      <c r="VYE28" s="85"/>
      <c r="VYF28" s="74"/>
      <c r="VYG28" s="74"/>
      <c r="VYH28" s="85"/>
      <c r="VYI28" s="80"/>
      <c r="VYJ28" s="80"/>
      <c r="VYK28" s="85"/>
      <c r="VYL28" s="77"/>
      <c r="VYM28" s="74"/>
      <c r="VYN28" s="74"/>
      <c r="VYO28" s="85"/>
      <c r="VYP28" s="74"/>
      <c r="VYQ28" s="74"/>
      <c r="VYR28" s="85"/>
      <c r="VYS28" s="74"/>
      <c r="VYT28" s="74"/>
      <c r="VYU28" s="85"/>
      <c r="VYV28" s="74"/>
      <c r="VYW28" s="74"/>
      <c r="VYX28" s="85"/>
      <c r="VYY28" s="80"/>
      <c r="VYZ28" s="80"/>
      <c r="VZA28" s="85"/>
      <c r="VZB28" s="77"/>
      <c r="VZC28" s="74"/>
      <c r="VZD28" s="74"/>
      <c r="VZE28" s="85"/>
      <c r="VZF28" s="74"/>
      <c r="VZG28" s="74"/>
      <c r="VZH28" s="85"/>
      <c r="VZI28" s="74"/>
      <c r="VZJ28" s="74"/>
      <c r="VZK28" s="85"/>
      <c r="VZL28" s="74"/>
      <c r="VZM28" s="74"/>
      <c r="VZN28" s="85"/>
      <c r="VZO28" s="80"/>
      <c r="VZP28" s="80"/>
      <c r="VZQ28" s="85"/>
      <c r="VZR28" s="77"/>
      <c r="VZS28" s="74"/>
      <c r="VZT28" s="74"/>
      <c r="VZU28" s="85"/>
      <c r="VZV28" s="74"/>
      <c r="VZW28" s="74"/>
      <c r="VZX28" s="85"/>
      <c r="VZY28" s="74"/>
      <c r="VZZ28" s="74"/>
      <c r="WAA28" s="85"/>
      <c r="WAB28" s="74"/>
      <c r="WAC28" s="74"/>
      <c r="WAD28" s="85"/>
      <c r="WAE28" s="80"/>
      <c r="WAF28" s="80"/>
      <c r="WAG28" s="85"/>
      <c r="WAH28" s="77"/>
      <c r="WAI28" s="74"/>
      <c r="WAJ28" s="74"/>
      <c r="WAK28" s="85"/>
      <c r="WAL28" s="74"/>
      <c r="WAM28" s="74"/>
      <c r="WAN28" s="85"/>
      <c r="WAO28" s="74"/>
      <c r="WAP28" s="74"/>
      <c r="WAQ28" s="85"/>
      <c r="WAR28" s="74"/>
      <c r="WAS28" s="74"/>
      <c r="WAT28" s="85"/>
      <c r="WAU28" s="80"/>
      <c r="WAV28" s="80"/>
      <c r="WAW28" s="85"/>
      <c r="WAX28" s="77"/>
      <c r="WAY28" s="74"/>
      <c r="WAZ28" s="74"/>
      <c r="WBA28" s="85"/>
      <c r="WBB28" s="74"/>
      <c r="WBC28" s="74"/>
      <c r="WBD28" s="85"/>
      <c r="WBE28" s="74"/>
      <c r="WBF28" s="74"/>
      <c r="WBG28" s="85"/>
      <c r="WBH28" s="74"/>
      <c r="WBI28" s="74"/>
      <c r="WBJ28" s="85"/>
      <c r="WBK28" s="80"/>
      <c r="WBL28" s="80"/>
      <c r="WBM28" s="85"/>
      <c r="WBN28" s="77"/>
      <c r="WBO28" s="74"/>
      <c r="WBP28" s="74"/>
      <c r="WBQ28" s="85"/>
      <c r="WBR28" s="74"/>
      <c r="WBS28" s="74"/>
      <c r="WBT28" s="85"/>
      <c r="WBU28" s="74"/>
      <c r="WBV28" s="74"/>
      <c r="WBW28" s="85"/>
      <c r="WBX28" s="74"/>
      <c r="WBY28" s="74"/>
      <c r="WBZ28" s="85"/>
      <c r="WCA28" s="80"/>
      <c r="WCB28" s="80"/>
      <c r="WCC28" s="85"/>
      <c r="WCD28" s="77"/>
      <c r="WCE28" s="74"/>
      <c r="WCF28" s="74"/>
      <c r="WCG28" s="85"/>
      <c r="WCH28" s="74"/>
      <c r="WCI28" s="74"/>
      <c r="WCJ28" s="85"/>
      <c r="WCK28" s="74"/>
      <c r="WCL28" s="74"/>
      <c r="WCM28" s="85"/>
      <c r="WCN28" s="74"/>
      <c r="WCO28" s="74"/>
      <c r="WCP28" s="85"/>
      <c r="WCQ28" s="80"/>
      <c r="WCR28" s="80"/>
      <c r="WCS28" s="85"/>
      <c r="WCT28" s="77"/>
      <c r="WCU28" s="74"/>
      <c r="WCV28" s="74"/>
      <c r="WCW28" s="85"/>
      <c r="WCX28" s="74"/>
      <c r="WCY28" s="74"/>
      <c r="WCZ28" s="85"/>
      <c r="WDA28" s="74"/>
      <c r="WDB28" s="74"/>
      <c r="WDC28" s="85"/>
      <c r="WDD28" s="74"/>
      <c r="WDE28" s="74"/>
      <c r="WDF28" s="85"/>
      <c r="WDG28" s="80"/>
      <c r="WDH28" s="80"/>
      <c r="WDI28" s="85"/>
      <c r="WDJ28" s="77"/>
      <c r="WDK28" s="74"/>
      <c r="WDL28" s="74"/>
      <c r="WDM28" s="85"/>
      <c r="WDN28" s="74"/>
      <c r="WDO28" s="74"/>
      <c r="WDP28" s="85"/>
      <c r="WDQ28" s="74"/>
      <c r="WDR28" s="74"/>
      <c r="WDS28" s="85"/>
      <c r="WDT28" s="74"/>
      <c r="WDU28" s="74"/>
      <c r="WDV28" s="85"/>
      <c r="WDW28" s="80"/>
      <c r="WDX28" s="80"/>
      <c r="WDY28" s="85"/>
      <c r="WDZ28" s="77"/>
      <c r="WEA28" s="74"/>
      <c r="WEB28" s="74"/>
      <c r="WEC28" s="85"/>
      <c r="WED28" s="74"/>
      <c r="WEE28" s="74"/>
      <c r="WEF28" s="85"/>
      <c r="WEG28" s="74"/>
      <c r="WEH28" s="74"/>
      <c r="WEI28" s="85"/>
      <c r="WEJ28" s="74"/>
      <c r="WEK28" s="74"/>
      <c r="WEL28" s="85"/>
      <c r="WEM28" s="80"/>
      <c r="WEN28" s="80"/>
      <c r="WEO28" s="85"/>
      <c r="WEP28" s="77"/>
      <c r="WEQ28" s="74"/>
      <c r="WER28" s="74"/>
      <c r="WES28" s="85"/>
      <c r="WET28" s="74"/>
      <c r="WEU28" s="74"/>
      <c r="WEV28" s="85"/>
      <c r="WEW28" s="74"/>
      <c r="WEX28" s="74"/>
      <c r="WEY28" s="85"/>
      <c r="WEZ28" s="74"/>
      <c r="WFA28" s="74"/>
      <c r="WFB28" s="85"/>
      <c r="WFC28" s="80"/>
      <c r="WFD28" s="80"/>
      <c r="WFE28" s="85"/>
      <c r="WFF28" s="77"/>
      <c r="WFG28" s="74"/>
      <c r="WFH28" s="74"/>
      <c r="WFI28" s="85"/>
      <c r="WFJ28" s="74"/>
      <c r="WFK28" s="74"/>
      <c r="WFL28" s="85"/>
      <c r="WFM28" s="74"/>
      <c r="WFN28" s="74"/>
      <c r="WFO28" s="85"/>
      <c r="WFP28" s="74"/>
      <c r="WFQ28" s="74"/>
      <c r="WFR28" s="85"/>
      <c r="WFS28" s="80"/>
      <c r="WFT28" s="80"/>
      <c r="WFU28" s="85"/>
      <c r="WFV28" s="77"/>
      <c r="WFW28" s="74"/>
      <c r="WFX28" s="74"/>
      <c r="WFY28" s="85"/>
      <c r="WFZ28" s="74"/>
      <c r="WGA28" s="74"/>
      <c r="WGB28" s="85"/>
      <c r="WGC28" s="74"/>
      <c r="WGD28" s="74"/>
      <c r="WGE28" s="85"/>
      <c r="WGF28" s="74"/>
      <c r="WGG28" s="74"/>
      <c r="WGH28" s="85"/>
      <c r="WGI28" s="80"/>
      <c r="WGJ28" s="80"/>
      <c r="WGK28" s="85"/>
      <c r="WGL28" s="77"/>
      <c r="WGM28" s="74"/>
      <c r="WGN28" s="74"/>
      <c r="WGO28" s="85"/>
      <c r="WGP28" s="74"/>
      <c r="WGQ28" s="74"/>
      <c r="WGR28" s="85"/>
      <c r="WGS28" s="74"/>
      <c r="WGT28" s="74"/>
      <c r="WGU28" s="85"/>
      <c r="WGV28" s="74"/>
      <c r="WGW28" s="74"/>
      <c r="WGX28" s="85"/>
      <c r="WGY28" s="80"/>
      <c r="WGZ28" s="80"/>
      <c r="WHA28" s="85"/>
      <c r="WHB28" s="77"/>
      <c r="WHC28" s="74"/>
      <c r="WHD28" s="74"/>
      <c r="WHE28" s="85"/>
      <c r="WHF28" s="74"/>
      <c r="WHG28" s="74"/>
      <c r="WHH28" s="85"/>
      <c r="WHI28" s="74"/>
      <c r="WHJ28" s="74"/>
      <c r="WHK28" s="85"/>
      <c r="WHL28" s="74"/>
      <c r="WHM28" s="74"/>
      <c r="WHN28" s="85"/>
      <c r="WHO28" s="80"/>
      <c r="WHP28" s="80"/>
      <c r="WHQ28" s="85"/>
      <c r="WHR28" s="77"/>
      <c r="WHS28" s="74"/>
      <c r="WHT28" s="74"/>
      <c r="WHU28" s="85"/>
      <c r="WHV28" s="74"/>
      <c r="WHW28" s="74"/>
      <c r="WHX28" s="85"/>
      <c r="WHY28" s="74"/>
      <c r="WHZ28" s="74"/>
      <c r="WIA28" s="85"/>
      <c r="WIB28" s="74"/>
      <c r="WIC28" s="74"/>
      <c r="WID28" s="85"/>
      <c r="WIE28" s="80"/>
      <c r="WIF28" s="80"/>
      <c r="WIG28" s="85"/>
      <c r="WIH28" s="77"/>
      <c r="WII28" s="74"/>
      <c r="WIJ28" s="74"/>
      <c r="WIK28" s="85"/>
      <c r="WIL28" s="74"/>
      <c r="WIM28" s="74"/>
      <c r="WIN28" s="85"/>
      <c r="WIO28" s="74"/>
      <c r="WIP28" s="74"/>
      <c r="WIQ28" s="85"/>
      <c r="WIR28" s="74"/>
      <c r="WIS28" s="74"/>
      <c r="WIT28" s="85"/>
      <c r="WIU28" s="80"/>
      <c r="WIV28" s="80"/>
      <c r="WIW28" s="85"/>
      <c r="WIX28" s="77"/>
      <c r="WIY28" s="74"/>
      <c r="WIZ28" s="74"/>
      <c r="WJA28" s="85"/>
      <c r="WJB28" s="74"/>
      <c r="WJC28" s="74"/>
      <c r="WJD28" s="85"/>
      <c r="WJE28" s="74"/>
      <c r="WJF28" s="74"/>
      <c r="WJG28" s="85"/>
      <c r="WJH28" s="74"/>
      <c r="WJI28" s="74"/>
      <c r="WJJ28" s="85"/>
      <c r="WJK28" s="80"/>
      <c r="WJL28" s="80"/>
      <c r="WJM28" s="85"/>
      <c r="WJN28" s="77"/>
      <c r="WJO28" s="74"/>
      <c r="WJP28" s="74"/>
      <c r="WJQ28" s="85"/>
      <c r="WJR28" s="74"/>
      <c r="WJS28" s="74"/>
      <c r="WJT28" s="85"/>
      <c r="WJU28" s="74"/>
      <c r="WJV28" s="74"/>
      <c r="WJW28" s="85"/>
      <c r="WJX28" s="74"/>
      <c r="WJY28" s="74"/>
      <c r="WJZ28" s="85"/>
      <c r="WKA28" s="80"/>
      <c r="WKB28" s="80"/>
      <c r="WKC28" s="85"/>
      <c r="WKD28" s="77"/>
      <c r="WKE28" s="74"/>
      <c r="WKF28" s="74"/>
      <c r="WKG28" s="85"/>
      <c r="WKH28" s="74"/>
      <c r="WKI28" s="74"/>
      <c r="WKJ28" s="85"/>
      <c r="WKK28" s="74"/>
      <c r="WKL28" s="74"/>
      <c r="WKM28" s="85"/>
      <c r="WKN28" s="74"/>
      <c r="WKO28" s="74"/>
      <c r="WKP28" s="85"/>
      <c r="WKQ28" s="80"/>
      <c r="WKR28" s="80"/>
      <c r="WKS28" s="85"/>
      <c r="WKT28" s="77"/>
      <c r="WKU28" s="74"/>
      <c r="WKV28" s="74"/>
      <c r="WKW28" s="85"/>
      <c r="WKX28" s="74"/>
      <c r="WKY28" s="74"/>
      <c r="WKZ28" s="85"/>
      <c r="WLA28" s="74"/>
      <c r="WLB28" s="74"/>
      <c r="WLC28" s="85"/>
      <c r="WLD28" s="74"/>
      <c r="WLE28" s="74"/>
      <c r="WLF28" s="85"/>
      <c r="WLG28" s="80"/>
      <c r="WLH28" s="80"/>
      <c r="WLI28" s="85"/>
      <c r="WLJ28" s="77"/>
      <c r="WLK28" s="74"/>
      <c r="WLL28" s="74"/>
      <c r="WLM28" s="85"/>
      <c r="WLN28" s="74"/>
      <c r="WLO28" s="74"/>
      <c r="WLP28" s="85"/>
      <c r="WLQ28" s="74"/>
      <c r="WLR28" s="74"/>
      <c r="WLS28" s="85"/>
      <c r="WLT28" s="74"/>
      <c r="WLU28" s="74"/>
      <c r="WLV28" s="85"/>
      <c r="WLW28" s="80"/>
      <c r="WLX28" s="80"/>
      <c r="WLY28" s="85"/>
      <c r="WLZ28" s="77"/>
      <c r="WMA28" s="74"/>
      <c r="WMB28" s="74"/>
      <c r="WMC28" s="85"/>
      <c r="WMD28" s="74"/>
      <c r="WME28" s="74"/>
      <c r="WMF28" s="85"/>
      <c r="WMG28" s="74"/>
      <c r="WMH28" s="74"/>
      <c r="WMI28" s="85"/>
      <c r="WMJ28" s="74"/>
      <c r="WMK28" s="74"/>
      <c r="WML28" s="85"/>
      <c r="WMM28" s="80"/>
      <c r="WMN28" s="80"/>
      <c r="WMO28" s="85"/>
      <c r="WMP28" s="77"/>
      <c r="WMQ28" s="74"/>
      <c r="WMR28" s="74"/>
      <c r="WMS28" s="85"/>
      <c r="WMT28" s="74"/>
      <c r="WMU28" s="74"/>
      <c r="WMV28" s="85"/>
      <c r="WMW28" s="74"/>
      <c r="WMX28" s="74"/>
      <c r="WMY28" s="85"/>
      <c r="WMZ28" s="74"/>
      <c r="WNA28" s="74"/>
      <c r="WNB28" s="85"/>
      <c r="WNC28" s="80"/>
      <c r="WND28" s="80"/>
      <c r="WNE28" s="85"/>
      <c r="WNF28" s="77"/>
      <c r="WNG28" s="74"/>
      <c r="WNH28" s="74"/>
      <c r="WNI28" s="85"/>
      <c r="WNJ28" s="74"/>
      <c r="WNK28" s="74"/>
      <c r="WNL28" s="85"/>
      <c r="WNM28" s="74"/>
      <c r="WNN28" s="74"/>
      <c r="WNO28" s="85"/>
      <c r="WNP28" s="74"/>
      <c r="WNQ28" s="74"/>
      <c r="WNR28" s="85"/>
      <c r="WNS28" s="80"/>
      <c r="WNT28" s="80"/>
      <c r="WNU28" s="85"/>
      <c r="WNV28" s="77"/>
      <c r="WNW28" s="74"/>
      <c r="WNX28" s="74"/>
      <c r="WNY28" s="85"/>
      <c r="WNZ28" s="74"/>
      <c r="WOA28" s="74"/>
      <c r="WOB28" s="85"/>
      <c r="WOC28" s="74"/>
      <c r="WOD28" s="74"/>
      <c r="WOE28" s="85"/>
      <c r="WOF28" s="74"/>
      <c r="WOG28" s="74"/>
      <c r="WOH28" s="85"/>
      <c r="WOI28" s="80"/>
      <c r="WOJ28" s="80"/>
      <c r="WOK28" s="85"/>
      <c r="WOL28" s="77"/>
      <c r="WOM28" s="74"/>
      <c r="WON28" s="74"/>
      <c r="WOO28" s="85"/>
      <c r="WOP28" s="74"/>
      <c r="WOQ28" s="74"/>
      <c r="WOR28" s="85"/>
      <c r="WOS28" s="74"/>
      <c r="WOT28" s="74"/>
      <c r="WOU28" s="85"/>
      <c r="WOV28" s="74"/>
      <c r="WOW28" s="74"/>
      <c r="WOX28" s="85"/>
      <c r="WOY28" s="80"/>
      <c r="WOZ28" s="80"/>
      <c r="WPA28" s="85"/>
      <c r="WPB28" s="77"/>
      <c r="WPC28" s="74"/>
      <c r="WPD28" s="74"/>
      <c r="WPE28" s="85"/>
      <c r="WPF28" s="74"/>
      <c r="WPG28" s="74"/>
      <c r="WPH28" s="85"/>
      <c r="WPI28" s="74"/>
      <c r="WPJ28" s="74"/>
      <c r="WPK28" s="85"/>
      <c r="WPL28" s="74"/>
      <c r="WPM28" s="74"/>
      <c r="WPN28" s="85"/>
      <c r="WPO28" s="80"/>
      <c r="WPP28" s="80"/>
      <c r="WPQ28" s="85"/>
      <c r="WPR28" s="77"/>
      <c r="WPS28" s="74"/>
      <c r="WPT28" s="74"/>
      <c r="WPU28" s="85"/>
      <c r="WPV28" s="74"/>
      <c r="WPW28" s="74"/>
      <c r="WPX28" s="85"/>
      <c r="WPY28" s="74"/>
      <c r="WPZ28" s="74"/>
      <c r="WQA28" s="85"/>
      <c r="WQB28" s="74"/>
      <c r="WQC28" s="74"/>
      <c r="WQD28" s="85"/>
      <c r="WQE28" s="80"/>
      <c r="WQF28" s="80"/>
      <c r="WQG28" s="85"/>
      <c r="WQH28" s="77"/>
      <c r="WQI28" s="74"/>
      <c r="WQJ28" s="74"/>
      <c r="WQK28" s="85"/>
      <c r="WQL28" s="74"/>
      <c r="WQM28" s="74"/>
      <c r="WQN28" s="85"/>
      <c r="WQO28" s="74"/>
      <c r="WQP28" s="74"/>
      <c r="WQQ28" s="85"/>
      <c r="WQR28" s="74"/>
      <c r="WQS28" s="74"/>
      <c r="WQT28" s="85"/>
      <c r="WQU28" s="80"/>
      <c r="WQV28" s="80"/>
      <c r="WQW28" s="85"/>
      <c r="WQX28" s="77"/>
      <c r="WQY28" s="74"/>
      <c r="WQZ28" s="74"/>
      <c r="WRA28" s="85"/>
      <c r="WRB28" s="74"/>
      <c r="WRC28" s="74"/>
      <c r="WRD28" s="85"/>
      <c r="WRE28" s="74"/>
      <c r="WRF28" s="74"/>
      <c r="WRG28" s="85"/>
      <c r="WRH28" s="74"/>
      <c r="WRI28" s="74"/>
      <c r="WRJ28" s="85"/>
      <c r="WRK28" s="80"/>
      <c r="WRL28" s="80"/>
      <c r="WRM28" s="85"/>
      <c r="WRN28" s="77"/>
      <c r="WRO28" s="74"/>
      <c r="WRP28" s="74"/>
      <c r="WRQ28" s="85"/>
      <c r="WRR28" s="74"/>
      <c r="WRS28" s="74"/>
      <c r="WRT28" s="85"/>
      <c r="WRU28" s="74"/>
      <c r="WRV28" s="74"/>
      <c r="WRW28" s="85"/>
      <c r="WRX28" s="74"/>
      <c r="WRY28" s="74"/>
      <c r="WRZ28" s="85"/>
      <c r="WSA28" s="80"/>
      <c r="WSB28" s="80"/>
      <c r="WSC28" s="85"/>
      <c r="WSD28" s="77"/>
      <c r="WSE28" s="74"/>
      <c r="WSF28" s="74"/>
      <c r="WSG28" s="85"/>
      <c r="WSH28" s="74"/>
      <c r="WSI28" s="74"/>
      <c r="WSJ28" s="85"/>
      <c r="WSK28" s="74"/>
      <c r="WSL28" s="74"/>
      <c r="WSM28" s="85"/>
      <c r="WSN28" s="74"/>
      <c r="WSO28" s="74"/>
      <c r="WSP28" s="85"/>
      <c r="WSQ28" s="80"/>
      <c r="WSR28" s="80"/>
      <c r="WSS28" s="85"/>
      <c r="WST28" s="77"/>
      <c r="WSU28" s="74"/>
      <c r="WSV28" s="74"/>
      <c r="WSW28" s="85"/>
      <c r="WSX28" s="74"/>
      <c r="WSY28" s="74"/>
      <c r="WSZ28" s="85"/>
      <c r="WTA28" s="74"/>
      <c r="WTB28" s="74"/>
      <c r="WTC28" s="85"/>
      <c r="WTD28" s="74"/>
      <c r="WTE28" s="74"/>
      <c r="WTF28" s="85"/>
      <c r="WTG28" s="80"/>
      <c r="WTH28" s="80"/>
      <c r="WTI28" s="85"/>
      <c r="WTJ28" s="77"/>
      <c r="WTK28" s="74"/>
      <c r="WTL28" s="74"/>
      <c r="WTM28" s="85"/>
      <c r="WTN28" s="74"/>
      <c r="WTO28" s="74"/>
      <c r="WTP28" s="85"/>
      <c r="WTQ28" s="74"/>
      <c r="WTR28" s="74"/>
      <c r="WTS28" s="85"/>
      <c r="WTT28" s="74"/>
      <c r="WTU28" s="74"/>
      <c r="WTV28" s="85"/>
      <c r="WTW28" s="80"/>
      <c r="WTX28" s="80"/>
      <c r="WTY28" s="85"/>
      <c r="WTZ28" s="77"/>
      <c r="WUA28" s="74"/>
      <c r="WUB28" s="74"/>
      <c r="WUC28" s="85"/>
      <c r="WUD28" s="74"/>
      <c r="WUE28" s="74"/>
      <c r="WUF28" s="85"/>
      <c r="WUG28" s="74"/>
      <c r="WUH28" s="74"/>
      <c r="WUI28" s="85"/>
      <c r="WUJ28" s="74"/>
      <c r="WUK28" s="74"/>
      <c r="WUL28" s="85"/>
      <c r="WUM28" s="80"/>
      <c r="WUN28" s="80"/>
      <c r="WUO28" s="85"/>
      <c r="WUP28" s="77"/>
      <c r="WUQ28" s="74"/>
      <c r="WUR28" s="74"/>
      <c r="WUS28" s="85"/>
      <c r="WUT28" s="74"/>
      <c r="WUU28" s="74"/>
      <c r="WUV28" s="85"/>
      <c r="WUW28" s="74"/>
      <c r="WUX28" s="74"/>
      <c r="WUY28" s="85"/>
      <c r="WUZ28" s="74"/>
      <c r="WVA28" s="74"/>
      <c r="WVB28" s="85"/>
      <c r="WVC28" s="80"/>
      <c r="WVD28" s="80"/>
      <c r="WVE28" s="85"/>
      <c r="WVF28" s="77"/>
      <c r="WVG28" s="74"/>
      <c r="WVH28" s="74"/>
      <c r="WVI28" s="85"/>
      <c r="WVJ28" s="74"/>
      <c r="WVK28" s="74"/>
      <c r="WVL28" s="85"/>
      <c r="WVM28" s="74"/>
      <c r="WVN28" s="74"/>
      <c r="WVO28" s="85"/>
      <c r="WVP28" s="74"/>
      <c r="WVQ28" s="74"/>
      <c r="WVR28" s="85"/>
      <c r="WVS28" s="80"/>
      <c r="WVT28" s="80"/>
      <c r="WVU28" s="85"/>
      <c r="WVV28" s="77"/>
      <c r="WVW28" s="74"/>
      <c r="WVX28" s="74"/>
      <c r="WVY28" s="85"/>
      <c r="WVZ28" s="74"/>
      <c r="WWA28" s="74"/>
      <c r="WWB28" s="85"/>
      <c r="WWC28" s="74"/>
      <c r="WWD28" s="74"/>
      <c r="WWE28" s="85"/>
      <c r="WWF28" s="74"/>
      <c r="WWG28" s="74"/>
      <c r="WWH28" s="85"/>
      <c r="WWI28" s="80"/>
      <c r="WWJ28" s="80"/>
      <c r="WWK28" s="85"/>
      <c r="WWL28" s="77"/>
      <c r="WWM28" s="74"/>
      <c r="WWN28" s="74"/>
      <c r="WWO28" s="85"/>
      <c r="WWP28" s="74"/>
      <c r="WWQ28" s="74"/>
      <c r="WWR28" s="85"/>
      <c r="WWS28" s="74"/>
      <c r="WWT28" s="74"/>
      <c r="WWU28" s="85"/>
      <c r="WWV28" s="74"/>
      <c r="WWW28" s="74"/>
      <c r="WWX28" s="85"/>
      <c r="WWY28" s="80"/>
      <c r="WWZ28" s="80"/>
      <c r="WXA28" s="85"/>
      <c r="WXB28" s="77"/>
      <c r="WXC28" s="74"/>
      <c r="WXD28" s="74"/>
      <c r="WXE28" s="85"/>
      <c r="WXF28" s="74"/>
      <c r="WXG28" s="74"/>
      <c r="WXH28" s="85"/>
      <c r="WXI28" s="74"/>
      <c r="WXJ28" s="74"/>
      <c r="WXK28" s="85"/>
      <c r="WXL28" s="74"/>
      <c r="WXM28" s="74"/>
      <c r="WXN28" s="85"/>
      <c r="WXO28" s="80"/>
      <c r="WXP28" s="80"/>
      <c r="WXQ28" s="85"/>
      <c r="WXR28" s="77"/>
      <c r="WXS28" s="74"/>
      <c r="WXT28" s="74"/>
      <c r="WXU28" s="85"/>
      <c r="WXV28" s="74"/>
      <c r="WXW28" s="74"/>
      <c r="WXX28" s="85"/>
      <c r="WXY28" s="74"/>
      <c r="WXZ28" s="74"/>
      <c r="WYA28" s="85"/>
      <c r="WYB28" s="74"/>
      <c r="WYC28" s="74"/>
      <c r="WYD28" s="85"/>
      <c r="WYE28" s="80"/>
      <c r="WYF28" s="80"/>
      <c r="WYG28" s="85"/>
      <c r="WYH28" s="77"/>
      <c r="WYI28" s="74"/>
      <c r="WYJ28" s="74"/>
      <c r="WYK28" s="85"/>
      <c r="WYL28" s="74"/>
      <c r="WYM28" s="74"/>
      <c r="WYN28" s="85"/>
      <c r="WYO28" s="74"/>
      <c r="WYP28" s="74"/>
      <c r="WYQ28" s="85"/>
      <c r="WYR28" s="74"/>
      <c r="WYS28" s="74"/>
      <c r="WYT28" s="85"/>
      <c r="WYU28" s="80"/>
      <c r="WYV28" s="80"/>
      <c r="WYW28" s="85"/>
      <c r="WYX28" s="77"/>
      <c r="WYY28" s="74"/>
      <c r="WYZ28" s="74"/>
      <c r="WZA28" s="85"/>
      <c r="WZB28" s="74"/>
      <c r="WZC28" s="74"/>
      <c r="WZD28" s="85"/>
      <c r="WZE28" s="74"/>
      <c r="WZF28" s="74"/>
      <c r="WZG28" s="85"/>
      <c r="WZH28" s="74"/>
      <c r="WZI28" s="74"/>
      <c r="WZJ28" s="85"/>
      <c r="WZK28" s="80"/>
      <c r="WZL28" s="80"/>
      <c r="WZM28" s="85"/>
      <c r="WZN28" s="77"/>
      <c r="WZO28" s="74"/>
      <c r="WZP28" s="74"/>
      <c r="WZQ28" s="85"/>
      <c r="WZR28" s="74"/>
      <c r="WZS28" s="74"/>
      <c r="WZT28" s="85"/>
      <c r="WZU28" s="74"/>
      <c r="WZV28" s="74"/>
      <c r="WZW28" s="85"/>
      <c r="WZX28" s="74"/>
      <c r="WZY28" s="74"/>
      <c r="WZZ28" s="85"/>
      <c r="XAA28" s="80"/>
      <c r="XAB28" s="80"/>
      <c r="XAC28" s="85"/>
      <c r="XAD28" s="77"/>
      <c r="XAE28" s="74"/>
      <c r="XAF28" s="74"/>
      <c r="XAG28" s="85"/>
      <c r="XAH28" s="74"/>
      <c r="XAI28" s="74"/>
      <c r="XAJ28" s="85"/>
      <c r="XAK28" s="74"/>
      <c r="XAL28" s="74"/>
      <c r="XAM28" s="85"/>
      <c r="XAN28" s="74"/>
      <c r="XAO28" s="74"/>
      <c r="XAP28" s="85"/>
      <c r="XAQ28" s="80"/>
      <c r="XAR28" s="80"/>
      <c r="XAS28" s="85"/>
      <c r="XAT28" s="77"/>
      <c r="XAU28" s="74"/>
      <c r="XAV28" s="74"/>
      <c r="XAW28" s="85"/>
      <c r="XAX28" s="74"/>
      <c r="XAY28" s="74"/>
      <c r="XAZ28" s="85"/>
      <c r="XBA28" s="74"/>
      <c r="XBB28" s="74"/>
      <c r="XBC28" s="85"/>
      <c r="XBD28" s="74"/>
      <c r="XBE28" s="74"/>
      <c r="XBF28" s="85"/>
      <c r="XBG28" s="80"/>
      <c r="XBH28" s="80"/>
      <c r="XBI28" s="85"/>
      <c r="XBJ28" s="77"/>
      <c r="XBK28" s="74"/>
      <c r="XBL28" s="74"/>
      <c r="XBM28" s="85"/>
      <c r="XBN28" s="74"/>
      <c r="XBO28" s="74"/>
      <c r="XBP28" s="85"/>
      <c r="XBQ28" s="74"/>
      <c r="XBR28" s="74"/>
      <c r="XBS28" s="85"/>
      <c r="XBT28" s="74"/>
      <c r="XBU28" s="74"/>
      <c r="XBV28" s="85"/>
      <c r="XBW28" s="80"/>
      <c r="XBX28" s="80"/>
      <c r="XBY28" s="85"/>
      <c r="XBZ28" s="77"/>
      <c r="XCA28" s="74"/>
      <c r="XCB28" s="74"/>
      <c r="XCC28" s="85"/>
      <c r="XCD28" s="74"/>
      <c r="XCE28" s="74"/>
      <c r="XCF28" s="85"/>
      <c r="XCG28" s="74"/>
      <c r="XCH28" s="74"/>
      <c r="XCI28" s="85"/>
      <c r="XCJ28" s="74"/>
      <c r="XCK28" s="74"/>
      <c r="XCL28" s="85"/>
      <c r="XCM28" s="80"/>
      <c r="XCN28" s="80"/>
      <c r="XCO28" s="85"/>
      <c r="XCP28" s="77"/>
      <c r="XCQ28" s="74"/>
      <c r="XCR28" s="74"/>
      <c r="XCS28" s="85"/>
      <c r="XCT28" s="74"/>
      <c r="XCU28" s="74"/>
      <c r="XCV28" s="85"/>
      <c r="XCW28" s="74"/>
      <c r="XCX28" s="74"/>
      <c r="XCY28" s="85"/>
      <c r="XCZ28" s="74"/>
      <c r="XDA28" s="74"/>
      <c r="XDB28" s="85"/>
      <c r="XDC28" s="80"/>
      <c r="XDD28" s="80"/>
      <c r="XDE28" s="85"/>
      <c r="XDF28" s="77"/>
      <c r="XDG28" s="74"/>
      <c r="XDH28" s="74"/>
      <c r="XDI28" s="85"/>
      <c r="XDJ28" s="74"/>
      <c r="XDK28" s="74"/>
      <c r="XDL28" s="85"/>
      <c r="XDM28" s="74"/>
      <c r="XDN28" s="74"/>
      <c r="XDO28" s="85"/>
      <c r="XDP28" s="74"/>
      <c r="XDQ28" s="74"/>
      <c r="XDR28" s="85"/>
      <c r="XDS28" s="80"/>
      <c r="XDT28" s="80"/>
      <c r="XDU28" s="85"/>
      <c r="XDV28" s="77"/>
      <c r="XDW28" s="74"/>
      <c r="XDX28" s="74"/>
      <c r="XDY28" s="85"/>
      <c r="XDZ28" s="74"/>
      <c r="XEA28" s="74"/>
      <c r="XEB28" s="85"/>
      <c r="XEC28" s="74"/>
      <c r="XED28" s="74"/>
      <c r="XEE28" s="85"/>
      <c r="XEF28" s="74"/>
      <c r="XEG28" s="74"/>
      <c r="XEH28" s="85"/>
      <c r="XEI28" s="80"/>
      <c r="XEJ28" s="80"/>
      <c r="XEK28" s="85"/>
    </row>
    <row r="29" spans="1:16365" s="79" customFormat="1">
      <c r="A29" s="76" t="s">
        <v>41</v>
      </c>
      <c r="B29" s="79">
        <f>SUM(B30:B32)</f>
        <v>775436</v>
      </c>
      <c r="C29" s="79">
        <f>SUM(C30:C32)</f>
        <v>799310</v>
      </c>
      <c r="D29" s="79">
        <f>SUM(D30:D32)</f>
        <v>826482</v>
      </c>
      <c r="E29" s="79">
        <f>SUM(E30:E32)</f>
        <v>859734</v>
      </c>
      <c r="F29" s="79" t="e">
        <f>SUM(F30:F32)</f>
        <v>#REF!</v>
      </c>
      <c r="G29" s="1"/>
      <c r="H29" s="140"/>
      <c r="I29" s="140"/>
      <c r="J29" s="1"/>
      <c r="K29" s="140"/>
      <c r="L29" s="140"/>
      <c r="M29" s="1"/>
      <c r="N29" s="14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87"/>
      <c r="DA29" s="87"/>
      <c r="DB29" s="87"/>
      <c r="DC29" s="87"/>
      <c r="DD29" s="87"/>
      <c r="DE29" s="87"/>
      <c r="DF29" s="123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123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123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7"/>
      <c r="EX29" s="87"/>
      <c r="EY29" s="87"/>
      <c r="EZ29" s="87"/>
      <c r="FA29" s="87"/>
      <c r="FB29" s="123"/>
      <c r="FC29" s="87"/>
      <c r="FD29" s="87"/>
      <c r="FE29" s="87"/>
      <c r="FF29" s="87"/>
      <c r="FG29" s="87"/>
      <c r="FH29" s="87"/>
      <c r="FI29" s="87"/>
      <c r="FJ29" s="87"/>
      <c r="FK29" s="87"/>
      <c r="FL29" s="87"/>
      <c r="FM29" s="87"/>
      <c r="FN29" s="87"/>
      <c r="FO29" s="87"/>
      <c r="FR29" s="76"/>
      <c r="GH29" s="76"/>
      <c r="GX29" s="76"/>
      <c r="HN29" s="76"/>
      <c r="ID29" s="76"/>
      <c r="IT29" s="76"/>
      <c r="JJ29" s="76"/>
      <c r="JZ29" s="76"/>
      <c r="KP29" s="76"/>
      <c r="LF29" s="76"/>
      <c r="LV29" s="76"/>
      <c r="ML29" s="76"/>
      <c r="NB29" s="76"/>
      <c r="NR29" s="76"/>
      <c r="OH29" s="76"/>
      <c r="OX29" s="76"/>
      <c r="PN29" s="76"/>
      <c r="QD29" s="76"/>
      <c r="QT29" s="76"/>
      <c r="RJ29" s="76"/>
      <c r="RZ29" s="76"/>
      <c r="SP29" s="76"/>
      <c r="TF29" s="76"/>
      <c r="TV29" s="76"/>
      <c r="UL29" s="76"/>
      <c r="VB29" s="76"/>
      <c r="VR29" s="76"/>
      <c r="WH29" s="76"/>
      <c r="WX29" s="76"/>
      <c r="XN29" s="76"/>
      <c r="YD29" s="76"/>
      <c r="YT29" s="76"/>
      <c r="ZJ29" s="76"/>
      <c r="ZZ29" s="76"/>
      <c r="AAP29" s="76"/>
      <c r="ABF29" s="76"/>
      <c r="ABV29" s="76"/>
      <c r="ACL29" s="76"/>
      <c r="ADB29" s="76"/>
      <c r="ADR29" s="76"/>
      <c r="AEH29" s="76"/>
      <c r="AEX29" s="76"/>
      <c r="AFN29" s="76"/>
      <c r="AGD29" s="76"/>
      <c r="AGT29" s="76"/>
      <c r="AHJ29" s="76"/>
      <c r="AHZ29" s="76"/>
      <c r="AIP29" s="76"/>
      <c r="AJF29" s="76"/>
      <c r="AJV29" s="76"/>
      <c r="AKL29" s="76"/>
      <c r="ALB29" s="76"/>
      <c r="ALR29" s="76"/>
      <c r="AMH29" s="76"/>
      <c r="AMX29" s="76"/>
      <c r="ANN29" s="76"/>
      <c r="AOD29" s="76"/>
      <c r="AOT29" s="76"/>
      <c r="APJ29" s="76"/>
      <c r="APZ29" s="76"/>
      <c r="AQP29" s="76"/>
      <c r="ARF29" s="76"/>
      <c r="ARV29" s="76"/>
      <c r="ASL29" s="76"/>
      <c r="ATB29" s="76"/>
      <c r="ATR29" s="76"/>
      <c r="AUH29" s="76"/>
      <c r="AUX29" s="76"/>
      <c r="AVN29" s="76"/>
      <c r="AWD29" s="76"/>
      <c r="AWT29" s="76"/>
      <c r="AXJ29" s="76"/>
      <c r="AXZ29" s="76"/>
      <c r="AYP29" s="76"/>
      <c r="AZF29" s="76"/>
      <c r="AZV29" s="76"/>
      <c r="BAL29" s="76"/>
      <c r="BBB29" s="76"/>
      <c r="BBR29" s="76"/>
      <c r="BCH29" s="76"/>
      <c r="BCX29" s="76"/>
      <c r="BDN29" s="76"/>
      <c r="BED29" s="76"/>
      <c r="BET29" s="76"/>
      <c r="BFJ29" s="76"/>
      <c r="BFZ29" s="76"/>
      <c r="BGP29" s="76"/>
      <c r="BHF29" s="76"/>
      <c r="BHV29" s="76"/>
      <c r="BIL29" s="76"/>
      <c r="BJB29" s="76"/>
      <c r="BJR29" s="76"/>
      <c r="BKH29" s="76"/>
      <c r="BKX29" s="76"/>
      <c r="BLN29" s="76"/>
      <c r="BMD29" s="76"/>
      <c r="BMT29" s="76"/>
      <c r="BNJ29" s="76"/>
      <c r="BNZ29" s="76"/>
      <c r="BOP29" s="76"/>
      <c r="BPF29" s="76"/>
      <c r="BPV29" s="76"/>
      <c r="BQL29" s="76"/>
      <c r="BRB29" s="76"/>
      <c r="BRR29" s="76"/>
      <c r="BSH29" s="76"/>
      <c r="BSX29" s="76"/>
      <c r="BTN29" s="76"/>
      <c r="BUD29" s="76"/>
      <c r="BUT29" s="76"/>
      <c r="BVJ29" s="76"/>
      <c r="BVZ29" s="76"/>
      <c r="BWP29" s="76"/>
      <c r="BXF29" s="76"/>
      <c r="BXV29" s="76"/>
      <c r="BYL29" s="76"/>
      <c r="BZB29" s="76"/>
      <c r="BZR29" s="76"/>
      <c r="CAH29" s="76"/>
      <c r="CAX29" s="76"/>
      <c r="CBN29" s="76"/>
      <c r="CCD29" s="76"/>
      <c r="CCT29" s="76"/>
      <c r="CDJ29" s="76"/>
      <c r="CDZ29" s="76"/>
      <c r="CEP29" s="76"/>
      <c r="CFF29" s="76"/>
      <c r="CFV29" s="76"/>
      <c r="CGL29" s="76"/>
      <c r="CHB29" s="76"/>
      <c r="CHR29" s="76"/>
      <c r="CIH29" s="76"/>
      <c r="CIX29" s="76"/>
      <c r="CJN29" s="76"/>
      <c r="CKD29" s="76"/>
      <c r="CKT29" s="76"/>
      <c r="CLJ29" s="76"/>
      <c r="CLZ29" s="76"/>
      <c r="CMP29" s="76"/>
      <c r="CNF29" s="76"/>
      <c r="CNV29" s="76"/>
      <c r="COL29" s="76"/>
      <c r="CPB29" s="76"/>
      <c r="CPR29" s="76"/>
      <c r="CQH29" s="76"/>
      <c r="CQX29" s="76"/>
      <c r="CRN29" s="76"/>
      <c r="CSD29" s="76"/>
      <c r="CST29" s="76"/>
      <c r="CTJ29" s="76"/>
      <c r="CTZ29" s="76"/>
      <c r="CUP29" s="76"/>
      <c r="CVF29" s="76"/>
      <c r="CVV29" s="76"/>
      <c r="CWL29" s="76"/>
      <c r="CXB29" s="76"/>
      <c r="CXR29" s="76"/>
      <c r="CYH29" s="76"/>
      <c r="CYX29" s="76"/>
      <c r="CZN29" s="76"/>
      <c r="DAD29" s="76"/>
      <c r="DAT29" s="76"/>
      <c r="DBJ29" s="76"/>
      <c r="DBZ29" s="76"/>
      <c r="DCP29" s="76"/>
      <c r="DDF29" s="76"/>
      <c r="DDV29" s="76"/>
      <c r="DEL29" s="76"/>
      <c r="DFB29" s="76"/>
      <c r="DFR29" s="76"/>
      <c r="DGH29" s="76"/>
      <c r="DGX29" s="76"/>
      <c r="DHN29" s="76"/>
      <c r="DID29" s="76"/>
      <c r="DIT29" s="76"/>
      <c r="DJJ29" s="76"/>
      <c r="DJZ29" s="76"/>
      <c r="DKP29" s="76"/>
      <c r="DLF29" s="76"/>
      <c r="DLV29" s="76"/>
      <c r="DML29" s="76"/>
      <c r="DNB29" s="76"/>
      <c r="DNR29" s="76"/>
      <c r="DOH29" s="76"/>
      <c r="DOX29" s="76"/>
      <c r="DPN29" s="76"/>
      <c r="DQD29" s="76"/>
      <c r="DQT29" s="76"/>
      <c r="DRJ29" s="76"/>
      <c r="DRZ29" s="76"/>
      <c r="DSP29" s="76"/>
      <c r="DTF29" s="76"/>
      <c r="DTV29" s="76"/>
      <c r="DUL29" s="76"/>
      <c r="DVB29" s="76"/>
      <c r="DVR29" s="76"/>
      <c r="DWH29" s="76"/>
      <c r="DWX29" s="76"/>
      <c r="DXN29" s="76"/>
      <c r="DYD29" s="76"/>
      <c r="DYT29" s="76"/>
      <c r="DZJ29" s="76"/>
      <c r="DZZ29" s="76"/>
      <c r="EAP29" s="76"/>
      <c r="EBF29" s="76"/>
      <c r="EBV29" s="76"/>
      <c r="ECL29" s="76"/>
      <c r="EDB29" s="76"/>
      <c r="EDR29" s="76"/>
      <c r="EEH29" s="76"/>
      <c r="EEX29" s="76"/>
      <c r="EFN29" s="76"/>
      <c r="EGD29" s="76"/>
      <c r="EGT29" s="76"/>
      <c r="EHJ29" s="76"/>
      <c r="EHZ29" s="76"/>
      <c r="EIP29" s="76"/>
      <c r="EJF29" s="76"/>
      <c r="EJV29" s="76"/>
      <c r="EKL29" s="76"/>
      <c r="ELB29" s="76"/>
      <c r="ELR29" s="76"/>
      <c r="EMH29" s="76"/>
      <c r="EMX29" s="76"/>
      <c r="ENN29" s="76"/>
      <c r="EOD29" s="76"/>
      <c r="EOT29" s="76"/>
      <c r="EPJ29" s="76"/>
      <c r="EPZ29" s="76"/>
      <c r="EQP29" s="76"/>
      <c r="ERF29" s="76"/>
      <c r="ERV29" s="76"/>
      <c r="ESL29" s="76"/>
      <c r="ETB29" s="76"/>
      <c r="ETR29" s="76"/>
      <c r="EUH29" s="76"/>
      <c r="EUX29" s="76"/>
      <c r="EVN29" s="76"/>
      <c r="EWD29" s="76"/>
      <c r="EWT29" s="76"/>
      <c r="EXJ29" s="76"/>
      <c r="EXZ29" s="76"/>
      <c r="EYP29" s="76"/>
      <c r="EZF29" s="76"/>
      <c r="EZV29" s="76"/>
      <c r="FAL29" s="76"/>
      <c r="FBB29" s="76"/>
      <c r="FBR29" s="76"/>
      <c r="FCH29" s="76"/>
      <c r="FCX29" s="76"/>
      <c r="FDN29" s="76"/>
      <c r="FED29" s="76"/>
      <c r="FET29" s="76"/>
      <c r="FFJ29" s="76"/>
      <c r="FFZ29" s="76"/>
      <c r="FGP29" s="76"/>
      <c r="FHF29" s="76"/>
      <c r="FHV29" s="76"/>
      <c r="FIL29" s="76"/>
      <c r="FJB29" s="76"/>
      <c r="FJR29" s="76"/>
      <c r="FKH29" s="76"/>
      <c r="FKX29" s="76"/>
      <c r="FLN29" s="76"/>
      <c r="FMD29" s="76"/>
      <c r="FMT29" s="76"/>
      <c r="FNJ29" s="76"/>
      <c r="FNZ29" s="76"/>
      <c r="FOP29" s="76"/>
      <c r="FPF29" s="76"/>
      <c r="FPV29" s="76"/>
      <c r="FQL29" s="76"/>
      <c r="FRB29" s="76"/>
      <c r="FRR29" s="76"/>
      <c r="FSH29" s="76"/>
      <c r="FSX29" s="76"/>
      <c r="FTN29" s="76"/>
      <c r="FUD29" s="76"/>
      <c r="FUT29" s="76"/>
      <c r="FVJ29" s="76"/>
      <c r="FVZ29" s="76"/>
      <c r="FWP29" s="76"/>
      <c r="FXF29" s="76"/>
      <c r="FXV29" s="76"/>
      <c r="FYL29" s="76"/>
      <c r="FZB29" s="76"/>
      <c r="FZR29" s="76"/>
      <c r="GAH29" s="76"/>
      <c r="GAX29" s="76"/>
      <c r="GBN29" s="76"/>
      <c r="GCD29" s="76"/>
      <c r="GCT29" s="76"/>
      <c r="GDJ29" s="76"/>
      <c r="GDZ29" s="76"/>
      <c r="GEP29" s="76"/>
      <c r="GFF29" s="76"/>
      <c r="GFV29" s="76"/>
      <c r="GGL29" s="76"/>
      <c r="GHB29" s="76"/>
      <c r="GHR29" s="76"/>
      <c r="GIH29" s="76"/>
      <c r="GIX29" s="76"/>
      <c r="GJN29" s="76"/>
      <c r="GKD29" s="76"/>
      <c r="GKT29" s="76"/>
      <c r="GLJ29" s="76"/>
      <c r="GLZ29" s="76"/>
      <c r="GMP29" s="76"/>
      <c r="GNF29" s="76"/>
      <c r="GNV29" s="76"/>
      <c r="GOL29" s="76"/>
      <c r="GPB29" s="76"/>
      <c r="GPR29" s="76"/>
      <c r="GQH29" s="76"/>
      <c r="GQX29" s="76"/>
      <c r="GRN29" s="76"/>
      <c r="GSD29" s="76"/>
      <c r="GST29" s="76"/>
      <c r="GTJ29" s="76"/>
      <c r="GTZ29" s="76"/>
      <c r="GUP29" s="76"/>
      <c r="GVF29" s="76"/>
      <c r="GVV29" s="76"/>
      <c r="GWL29" s="76"/>
      <c r="GXB29" s="76"/>
      <c r="GXR29" s="76"/>
      <c r="GYH29" s="76"/>
      <c r="GYX29" s="76"/>
      <c r="GZN29" s="76"/>
      <c r="HAD29" s="76"/>
      <c r="HAT29" s="76"/>
      <c r="HBJ29" s="76"/>
      <c r="HBZ29" s="76"/>
      <c r="HCP29" s="76"/>
      <c r="HDF29" s="76"/>
      <c r="HDV29" s="76"/>
      <c r="HEL29" s="76"/>
      <c r="HFB29" s="76"/>
      <c r="HFR29" s="76"/>
      <c r="HGH29" s="76"/>
      <c r="HGX29" s="76"/>
      <c r="HHN29" s="76"/>
      <c r="HID29" s="76"/>
      <c r="HIT29" s="76"/>
      <c r="HJJ29" s="76"/>
      <c r="HJZ29" s="76"/>
      <c r="HKP29" s="76"/>
      <c r="HLF29" s="76"/>
      <c r="HLV29" s="76"/>
      <c r="HML29" s="76"/>
      <c r="HNB29" s="76"/>
      <c r="HNR29" s="76"/>
      <c r="HOH29" s="76"/>
      <c r="HOX29" s="76"/>
      <c r="HPN29" s="76"/>
      <c r="HQD29" s="76"/>
      <c r="HQT29" s="76"/>
      <c r="HRJ29" s="76"/>
      <c r="HRZ29" s="76"/>
      <c r="HSP29" s="76"/>
      <c r="HTF29" s="76"/>
      <c r="HTV29" s="76"/>
      <c r="HUL29" s="76"/>
      <c r="HVB29" s="76"/>
      <c r="HVR29" s="76"/>
      <c r="HWH29" s="76"/>
      <c r="HWX29" s="76"/>
      <c r="HXN29" s="76"/>
      <c r="HYD29" s="76"/>
      <c r="HYT29" s="76"/>
      <c r="HZJ29" s="76"/>
      <c r="HZZ29" s="76"/>
      <c r="IAP29" s="76"/>
      <c r="IBF29" s="76"/>
      <c r="IBV29" s="76"/>
      <c r="ICL29" s="76"/>
      <c r="IDB29" s="76"/>
      <c r="IDR29" s="76"/>
      <c r="IEH29" s="76"/>
      <c r="IEX29" s="76"/>
      <c r="IFN29" s="76"/>
      <c r="IGD29" s="76"/>
      <c r="IGT29" s="76"/>
      <c r="IHJ29" s="76"/>
      <c r="IHZ29" s="76"/>
      <c r="IIP29" s="76"/>
      <c r="IJF29" s="76"/>
      <c r="IJV29" s="76"/>
      <c r="IKL29" s="76"/>
      <c r="ILB29" s="76"/>
      <c r="ILR29" s="76"/>
      <c r="IMH29" s="76"/>
      <c r="IMX29" s="76"/>
      <c r="INN29" s="76"/>
      <c r="IOD29" s="76"/>
      <c r="IOT29" s="76"/>
      <c r="IPJ29" s="76"/>
      <c r="IPZ29" s="76"/>
      <c r="IQP29" s="76"/>
      <c r="IRF29" s="76"/>
      <c r="IRV29" s="76"/>
      <c r="ISL29" s="76"/>
      <c r="ITB29" s="76"/>
      <c r="ITR29" s="76"/>
      <c r="IUH29" s="76"/>
      <c r="IUX29" s="76"/>
      <c r="IVN29" s="76"/>
      <c r="IWD29" s="76"/>
      <c r="IWT29" s="76"/>
      <c r="IXJ29" s="76"/>
      <c r="IXZ29" s="76"/>
      <c r="IYP29" s="76"/>
      <c r="IZF29" s="76"/>
      <c r="IZV29" s="76"/>
      <c r="JAL29" s="76"/>
      <c r="JBB29" s="76"/>
      <c r="JBR29" s="76"/>
      <c r="JCH29" s="76"/>
      <c r="JCX29" s="76"/>
      <c r="JDN29" s="76"/>
      <c r="JED29" s="76"/>
      <c r="JET29" s="76"/>
      <c r="JFJ29" s="76"/>
      <c r="JFZ29" s="76"/>
      <c r="JGP29" s="76"/>
      <c r="JHF29" s="76"/>
      <c r="JHV29" s="76"/>
      <c r="JIL29" s="76"/>
      <c r="JJB29" s="76"/>
      <c r="JJR29" s="76"/>
      <c r="JKH29" s="76"/>
      <c r="JKX29" s="76"/>
      <c r="JLN29" s="76"/>
      <c r="JMD29" s="76"/>
      <c r="JMT29" s="76"/>
      <c r="JNJ29" s="76"/>
      <c r="JNZ29" s="76"/>
      <c r="JOP29" s="76"/>
      <c r="JPF29" s="76"/>
      <c r="JPV29" s="76"/>
      <c r="JQL29" s="76"/>
      <c r="JRB29" s="76"/>
      <c r="JRR29" s="76"/>
      <c r="JSH29" s="76"/>
      <c r="JSX29" s="76"/>
      <c r="JTN29" s="76"/>
      <c r="JUD29" s="76"/>
      <c r="JUT29" s="76"/>
      <c r="JVJ29" s="76"/>
      <c r="JVZ29" s="76"/>
      <c r="JWP29" s="76"/>
      <c r="JXF29" s="76"/>
      <c r="JXV29" s="76"/>
      <c r="JYL29" s="76"/>
      <c r="JZB29" s="76"/>
      <c r="JZR29" s="76"/>
      <c r="KAH29" s="76"/>
      <c r="KAX29" s="76"/>
      <c r="KBN29" s="76"/>
      <c r="KCD29" s="76"/>
      <c r="KCT29" s="76"/>
      <c r="KDJ29" s="76"/>
      <c r="KDZ29" s="76"/>
      <c r="KEP29" s="76"/>
      <c r="KFF29" s="76"/>
      <c r="KFV29" s="76"/>
      <c r="KGL29" s="76"/>
      <c r="KHB29" s="76"/>
      <c r="KHR29" s="76"/>
      <c r="KIH29" s="76"/>
      <c r="KIX29" s="76"/>
      <c r="KJN29" s="76"/>
      <c r="KKD29" s="76"/>
      <c r="KKT29" s="76"/>
      <c r="KLJ29" s="76"/>
      <c r="KLZ29" s="76"/>
      <c r="KMP29" s="76"/>
      <c r="KNF29" s="76"/>
      <c r="KNV29" s="76"/>
      <c r="KOL29" s="76"/>
      <c r="KPB29" s="76"/>
      <c r="KPR29" s="76"/>
      <c r="KQH29" s="76"/>
      <c r="KQX29" s="76"/>
      <c r="KRN29" s="76"/>
      <c r="KSD29" s="76"/>
      <c r="KST29" s="76"/>
      <c r="KTJ29" s="76"/>
      <c r="KTZ29" s="76"/>
      <c r="KUP29" s="76"/>
      <c r="KVF29" s="76"/>
      <c r="KVV29" s="76"/>
      <c r="KWL29" s="76"/>
      <c r="KXB29" s="76"/>
      <c r="KXR29" s="76"/>
      <c r="KYH29" s="76"/>
      <c r="KYX29" s="76"/>
      <c r="KZN29" s="76"/>
      <c r="LAD29" s="76"/>
      <c r="LAT29" s="76"/>
      <c r="LBJ29" s="76"/>
      <c r="LBZ29" s="76"/>
      <c r="LCP29" s="76"/>
      <c r="LDF29" s="76"/>
      <c r="LDV29" s="76"/>
      <c r="LEL29" s="76"/>
      <c r="LFB29" s="76"/>
      <c r="LFR29" s="76"/>
      <c r="LGH29" s="76"/>
      <c r="LGX29" s="76"/>
      <c r="LHN29" s="76"/>
      <c r="LID29" s="76"/>
      <c r="LIT29" s="76"/>
      <c r="LJJ29" s="76"/>
      <c r="LJZ29" s="76"/>
      <c r="LKP29" s="76"/>
      <c r="LLF29" s="76"/>
      <c r="LLV29" s="76"/>
      <c r="LML29" s="76"/>
      <c r="LNB29" s="76"/>
      <c r="LNR29" s="76"/>
      <c r="LOH29" s="76"/>
      <c r="LOX29" s="76"/>
      <c r="LPN29" s="76"/>
      <c r="LQD29" s="76"/>
      <c r="LQT29" s="76"/>
      <c r="LRJ29" s="76"/>
      <c r="LRZ29" s="76"/>
      <c r="LSP29" s="76"/>
      <c r="LTF29" s="76"/>
      <c r="LTV29" s="76"/>
      <c r="LUL29" s="76"/>
      <c r="LVB29" s="76"/>
      <c r="LVR29" s="76"/>
      <c r="LWH29" s="76"/>
      <c r="LWX29" s="76"/>
      <c r="LXN29" s="76"/>
      <c r="LYD29" s="76"/>
      <c r="LYT29" s="76"/>
      <c r="LZJ29" s="76"/>
      <c r="LZZ29" s="76"/>
      <c r="MAP29" s="76"/>
      <c r="MBF29" s="76"/>
      <c r="MBV29" s="76"/>
      <c r="MCL29" s="76"/>
      <c r="MDB29" s="76"/>
      <c r="MDR29" s="76"/>
      <c r="MEH29" s="76"/>
      <c r="MEX29" s="76"/>
      <c r="MFN29" s="76"/>
      <c r="MGD29" s="76"/>
      <c r="MGT29" s="76"/>
      <c r="MHJ29" s="76"/>
      <c r="MHZ29" s="76"/>
      <c r="MIP29" s="76"/>
      <c r="MJF29" s="76"/>
      <c r="MJV29" s="76"/>
      <c r="MKL29" s="76"/>
      <c r="MLB29" s="76"/>
      <c r="MLR29" s="76"/>
      <c r="MMH29" s="76"/>
      <c r="MMX29" s="76"/>
      <c r="MNN29" s="76"/>
      <c r="MOD29" s="76"/>
      <c r="MOT29" s="76"/>
      <c r="MPJ29" s="76"/>
      <c r="MPZ29" s="76"/>
      <c r="MQP29" s="76"/>
      <c r="MRF29" s="76"/>
      <c r="MRV29" s="76"/>
      <c r="MSL29" s="76"/>
      <c r="MTB29" s="76"/>
      <c r="MTR29" s="76"/>
      <c r="MUH29" s="76"/>
      <c r="MUX29" s="76"/>
      <c r="MVN29" s="76"/>
      <c r="MWD29" s="76"/>
      <c r="MWT29" s="76"/>
      <c r="MXJ29" s="76"/>
      <c r="MXZ29" s="76"/>
      <c r="MYP29" s="76"/>
      <c r="MZF29" s="76"/>
      <c r="MZV29" s="76"/>
      <c r="NAL29" s="76"/>
      <c r="NBB29" s="76"/>
      <c r="NBR29" s="76"/>
      <c r="NCH29" s="76"/>
      <c r="NCX29" s="76"/>
      <c r="NDN29" s="76"/>
      <c r="NED29" s="76"/>
      <c r="NET29" s="76"/>
      <c r="NFJ29" s="76"/>
      <c r="NFZ29" s="76"/>
      <c r="NGP29" s="76"/>
      <c r="NHF29" s="76"/>
      <c r="NHV29" s="76"/>
      <c r="NIL29" s="76"/>
      <c r="NJB29" s="76"/>
      <c r="NJR29" s="76"/>
      <c r="NKH29" s="76"/>
      <c r="NKX29" s="76"/>
      <c r="NLN29" s="76"/>
      <c r="NMD29" s="76"/>
      <c r="NMT29" s="76"/>
      <c r="NNJ29" s="76"/>
      <c r="NNZ29" s="76"/>
      <c r="NOP29" s="76"/>
      <c r="NPF29" s="76"/>
      <c r="NPV29" s="76"/>
      <c r="NQL29" s="76"/>
      <c r="NRB29" s="76"/>
      <c r="NRR29" s="76"/>
      <c r="NSH29" s="76"/>
      <c r="NSX29" s="76"/>
      <c r="NTN29" s="76"/>
      <c r="NUD29" s="76"/>
      <c r="NUT29" s="76"/>
      <c r="NVJ29" s="76"/>
      <c r="NVZ29" s="76"/>
      <c r="NWP29" s="76"/>
      <c r="NXF29" s="76"/>
      <c r="NXV29" s="76"/>
      <c r="NYL29" s="76"/>
      <c r="NZB29" s="76"/>
      <c r="NZR29" s="76"/>
      <c r="OAH29" s="76"/>
      <c r="OAX29" s="76"/>
      <c r="OBN29" s="76"/>
      <c r="OCD29" s="76"/>
      <c r="OCT29" s="76"/>
      <c r="ODJ29" s="76"/>
      <c r="ODZ29" s="76"/>
      <c r="OEP29" s="76"/>
      <c r="OFF29" s="76"/>
      <c r="OFV29" s="76"/>
      <c r="OGL29" s="76"/>
      <c r="OHB29" s="76"/>
      <c r="OHR29" s="76"/>
      <c r="OIH29" s="76"/>
      <c r="OIX29" s="76"/>
      <c r="OJN29" s="76"/>
      <c r="OKD29" s="76"/>
      <c r="OKT29" s="76"/>
      <c r="OLJ29" s="76"/>
      <c r="OLZ29" s="76"/>
      <c r="OMP29" s="76"/>
      <c r="ONF29" s="76"/>
      <c r="ONV29" s="76"/>
      <c r="OOL29" s="76"/>
      <c r="OPB29" s="76"/>
      <c r="OPR29" s="76"/>
      <c r="OQH29" s="76"/>
      <c r="OQX29" s="76"/>
      <c r="ORN29" s="76"/>
      <c r="OSD29" s="76"/>
      <c r="OST29" s="76"/>
      <c r="OTJ29" s="76"/>
      <c r="OTZ29" s="76"/>
      <c r="OUP29" s="76"/>
      <c r="OVF29" s="76"/>
      <c r="OVV29" s="76"/>
      <c r="OWL29" s="76"/>
      <c r="OXB29" s="76"/>
      <c r="OXR29" s="76"/>
      <c r="OYH29" s="76"/>
      <c r="OYX29" s="76"/>
      <c r="OZN29" s="76"/>
      <c r="PAD29" s="76"/>
      <c r="PAT29" s="76"/>
      <c r="PBJ29" s="76"/>
      <c r="PBZ29" s="76"/>
      <c r="PCP29" s="76"/>
      <c r="PDF29" s="76"/>
      <c r="PDV29" s="76"/>
      <c r="PEL29" s="76"/>
      <c r="PFB29" s="76"/>
      <c r="PFR29" s="76"/>
      <c r="PGH29" s="76"/>
      <c r="PGX29" s="76"/>
      <c r="PHN29" s="76"/>
      <c r="PID29" s="76"/>
      <c r="PIT29" s="76"/>
      <c r="PJJ29" s="76"/>
      <c r="PJZ29" s="76"/>
      <c r="PKP29" s="76"/>
      <c r="PLF29" s="76"/>
      <c r="PLV29" s="76"/>
      <c r="PML29" s="76"/>
      <c r="PNB29" s="76"/>
      <c r="PNR29" s="76"/>
      <c r="POH29" s="76"/>
      <c r="POX29" s="76"/>
      <c r="PPN29" s="76"/>
      <c r="PQD29" s="76"/>
      <c r="PQT29" s="76"/>
      <c r="PRJ29" s="76"/>
      <c r="PRZ29" s="76"/>
      <c r="PSP29" s="76"/>
      <c r="PTF29" s="76"/>
      <c r="PTV29" s="76"/>
      <c r="PUL29" s="76"/>
      <c r="PVB29" s="76"/>
      <c r="PVR29" s="76"/>
      <c r="PWH29" s="76"/>
      <c r="PWX29" s="76"/>
      <c r="PXN29" s="76"/>
      <c r="PYD29" s="76"/>
      <c r="PYT29" s="76"/>
      <c r="PZJ29" s="76"/>
      <c r="PZZ29" s="76"/>
      <c r="QAP29" s="76"/>
      <c r="QBF29" s="76"/>
      <c r="QBV29" s="76"/>
      <c r="QCL29" s="76"/>
      <c r="QDB29" s="76"/>
      <c r="QDR29" s="76"/>
      <c r="QEH29" s="76"/>
      <c r="QEX29" s="76"/>
      <c r="QFN29" s="76"/>
      <c r="QGD29" s="76"/>
      <c r="QGT29" s="76"/>
      <c r="QHJ29" s="76"/>
      <c r="QHZ29" s="76"/>
      <c r="QIP29" s="76"/>
      <c r="QJF29" s="76"/>
      <c r="QJV29" s="76"/>
      <c r="QKL29" s="76"/>
      <c r="QLB29" s="76"/>
      <c r="QLR29" s="76"/>
      <c r="QMH29" s="76"/>
      <c r="QMX29" s="76"/>
      <c r="QNN29" s="76"/>
      <c r="QOD29" s="76"/>
      <c r="QOT29" s="76"/>
      <c r="QPJ29" s="76"/>
      <c r="QPZ29" s="76"/>
      <c r="QQP29" s="76"/>
      <c r="QRF29" s="76"/>
      <c r="QRV29" s="76"/>
      <c r="QSL29" s="76"/>
      <c r="QTB29" s="76"/>
      <c r="QTR29" s="76"/>
      <c r="QUH29" s="76"/>
      <c r="QUX29" s="76"/>
      <c r="QVN29" s="76"/>
      <c r="QWD29" s="76"/>
      <c r="QWT29" s="76"/>
      <c r="QXJ29" s="76"/>
      <c r="QXZ29" s="76"/>
      <c r="QYP29" s="76"/>
      <c r="QZF29" s="76"/>
      <c r="QZV29" s="76"/>
      <c r="RAL29" s="76"/>
      <c r="RBB29" s="76"/>
      <c r="RBR29" s="76"/>
      <c r="RCH29" s="76"/>
      <c r="RCX29" s="76"/>
      <c r="RDN29" s="76"/>
      <c r="RED29" s="76"/>
      <c r="RET29" s="76"/>
      <c r="RFJ29" s="76"/>
      <c r="RFZ29" s="76"/>
      <c r="RGP29" s="76"/>
      <c r="RHF29" s="76"/>
      <c r="RHV29" s="76"/>
      <c r="RIL29" s="76"/>
      <c r="RJB29" s="76"/>
      <c r="RJR29" s="76"/>
      <c r="RKH29" s="76"/>
      <c r="RKX29" s="76"/>
      <c r="RLN29" s="76"/>
      <c r="RMD29" s="76"/>
      <c r="RMT29" s="76"/>
      <c r="RNJ29" s="76"/>
      <c r="RNZ29" s="76"/>
      <c r="ROP29" s="76"/>
      <c r="RPF29" s="76"/>
      <c r="RPV29" s="76"/>
      <c r="RQL29" s="76"/>
      <c r="RRB29" s="76"/>
      <c r="RRR29" s="76"/>
      <c r="RSH29" s="76"/>
      <c r="RSX29" s="76"/>
      <c r="RTN29" s="76"/>
      <c r="RUD29" s="76"/>
      <c r="RUT29" s="76"/>
      <c r="RVJ29" s="76"/>
      <c r="RVZ29" s="76"/>
      <c r="RWP29" s="76"/>
      <c r="RXF29" s="76"/>
      <c r="RXV29" s="76"/>
      <c r="RYL29" s="76"/>
      <c r="RZB29" s="76"/>
      <c r="RZR29" s="76"/>
      <c r="SAH29" s="76"/>
      <c r="SAX29" s="76"/>
      <c r="SBN29" s="76"/>
      <c r="SCD29" s="76"/>
      <c r="SCT29" s="76"/>
      <c r="SDJ29" s="76"/>
      <c r="SDZ29" s="76"/>
      <c r="SEP29" s="76"/>
      <c r="SFF29" s="76"/>
      <c r="SFV29" s="76"/>
      <c r="SGL29" s="76"/>
      <c r="SHB29" s="76"/>
      <c r="SHR29" s="76"/>
      <c r="SIH29" s="76"/>
      <c r="SIX29" s="76"/>
      <c r="SJN29" s="76"/>
      <c r="SKD29" s="76"/>
      <c r="SKT29" s="76"/>
      <c r="SLJ29" s="76"/>
      <c r="SLZ29" s="76"/>
      <c r="SMP29" s="76"/>
      <c r="SNF29" s="76"/>
      <c r="SNV29" s="76"/>
      <c r="SOL29" s="76"/>
      <c r="SPB29" s="76"/>
      <c r="SPR29" s="76"/>
      <c r="SQH29" s="76"/>
      <c r="SQX29" s="76"/>
      <c r="SRN29" s="76"/>
      <c r="SSD29" s="76"/>
      <c r="SST29" s="76"/>
      <c r="STJ29" s="76"/>
      <c r="STZ29" s="76"/>
      <c r="SUP29" s="76"/>
      <c r="SVF29" s="76"/>
      <c r="SVV29" s="76"/>
      <c r="SWL29" s="76"/>
      <c r="SXB29" s="76"/>
      <c r="SXR29" s="76"/>
      <c r="SYH29" s="76"/>
      <c r="SYX29" s="76"/>
      <c r="SZN29" s="76"/>
      <c r="TAD29" s="76"/>
      <c r="TAT29" s="76"/>
      <c r="TBJ29" s="76"/>
      <c r="TBZ29" s="76"/>
      <c r="TCP29" s="76"/>
      <c r="TDF29" s="76"/>
      <c r="TDV29" s="76"/>
      <c r="TEL29" s="76"/>
      <c r="TFB29" s="76"/>
      <c r="TFR29" s="76"/>
      <c r="TGH29" s="76"/>
      <c r="TGX29" s="76"/>
      <c r="THN29" s="76"/>
      <c r="TID29" s="76"/>
      <c r="TIT29" s="76"/>
      <c r="TJJ29" s="76"/>
      <c r="TJZ29" s="76"/>
      <c r="TKP29" s="76"/>
      <c r="TLF29" s="76"/>
      <c r="TLV29" s="76"/>
      <c r="TML29" s="76"/>
      <c r="TNB29" s="76"/>
      <c r="TNR29" s="76"/>
      <c r="TOH29" s="76"/>
      <c r="TOX29" s="76"/>
      <c r="TPN29" s="76"/>
      <c r="TQD29" s="76"/>
      <c r="TQT29" s="76"/>
      <c r="TRJ29" s="76"/>
      <c r="TRZ29" s="76"/>
      <c r="TSP29" s="76"/>
      <c r="TTF29" s="76"/>
      <c r="TTV29" s="76"/>
      <c r="TUL29" s="76"/>
      <c r="TVB29" s="76"/>
      <c r="TVR29" s="76"/>
      <c r="TWH29" s="76"/>
      <c r="TWX29" s="76"/>
      <c r="TXN29" s="76"/>
      <c r="TYD29" s="76"/>
      <c r="TYT29" s="76"/>
      <c r="TZJ29" s="76"/>
      <c r="TZZ29" s="76"/>
      <c r="UAP29" s="76"/>
      <c r="UBF29" s="76"/>
      <c r="UBV29" s="76"/>
      <c r="UCL29" s="76"/>
      <c r="UDB29" s="76"/>
      <c r="UDR29" s="76"/>
      <c r="UEH29" s="76"/>
      <c r="UEX29" s="76"/>
      <c r="UFN29" s="76"/>
      <c r="UGD29" s="76"/>
      <c r="UGT29" s="76"/>
      <c r="UHJ29" s="76"/>
      <c r="UHZ29" s="76"/>
      <c r="UIP29" s="76"/>
      <c r="UJF29" s="76"/>
      <c r="UJV29" s="76"/>
      <c r="UKL29" s="76"/>
      <c r="ULB29" s="76"/>
      <c r="ULR29" s="76"/>
      <c r="UMH29" s="76"/>
      <c r="UMX29" s="76"/>
      <c r="UNN29" s="76"/>
      <c r="UOD29" s="76"/>
      <c r="UOT29" s="76"/>
      <c r="UPJ29" s="76"/>
      <c r="UPZ29" s="76"/>
      <c r="UQP29" s="76"/>
      <c r="URF29" s="76"/>
      <c r="URV29" s="76"/>
      <c r="USL29" s="76"/>
      <c r="UTB29" s="76"/>
      <c r="UTR29" s="76"/>
      <c r="UUH29" s="76"/>
      <c r="UUX29" s="76"/>
      <c r="UVN29" s="76"/>
      <c r="UWD29" s="76"/>
      <c r="UWT29" s="76"/>
      <c r="UXJ29" s="76"/>
      <c r="UXZ29" s="76"/>
      <c r="UYP29" s="76"/>
      <c r="UZF29" s="76"/>
      <c r="UZV29" s="76"/>
      <c r="VAL29" s="76"/>
      <c r="VBB29" s="76"/>
      <c r="VBR29" s="76"/>
      <c r="VCH29" s="76"/>
      <c r="VCX29" s="76"/>
      <c r="VDN29" s="76"/>
      <c r="VED29" s="76"/>
      <c r="VET29" s="76"/>
      <c r="VFJ29" s="76"/>
      <c r="VFZ29" s="76"/>
      <c r="VGP29" s="76"/>
      <c r="VHF29" s="76"/>
      <c r="VHV29" s="76"/>
      <c r="VIL29" s="76"/>
      <c r="VJB29" s="76"/>
      <c r="VJR29" s="76"/>
      <c r="VKH29" s="76"/>
      <c r="VKX29" s="76"/>
      <c r="VLN29" s="76"/>
      <c r="VMD29" s="76"/>
      <c r="VMT29" s="76"/>
      <c r="VNJ29" s="76"/>
      <c r="VNZ29" s="76"/>
      <c r="VOP29" s="76"/>
      <c r="VPF29" s="76"/>
      <c r="VPV29" s="76"/>
      <c r="VQL29" s="76"/>
      <c r="VRB29" s="76"/>
      <c r="VRR29" s="76"/>
      <c r="VSH29" s="76"/>
      <c r="VSX29" s="76"/>
      <c r="VTN29" s="76"/>
      <c r="VUD29" s="76"/>
      <c r="VUT29" s="76"/>
      <c r="VVJ29" s="76"/>
      <c r="VVZ29" s="76"/>
      <c r="VWP29" s="76"/>
      <c r="VXF29" s="76"/>
      <c r="VXV29" s="76"/>
      <c r="VYL29" s="76"/>
      <c r="VZB29" s="76"/>
      <c r="VZR29" s="76"/>
      <c r="WAH29" s="76"/>
      <c r="WAX29" s="76"/>
      <c r="WBN29" s="76"/>
      <c r="WCD29" s="76"/>
      <c r="WCT29" s="76"/>
      <c r="WDJ29" s="76"/>
      <c r="WDZ29" s="76"/>
      <c r="WEP29" s="76"/>
      <c r="WFF29" s="76"/>
      <c r="WFV29" s="76"/>
      <c r="WGL29" s="76"/>
      <c r="WHB29" s="76"/>
      <c r="WHR29" s="76"/>
      <c r="WIH29" s="76"/>
      <c r="WIX29" s="76"/>
      <c r="WJN29" s="76"/>
      <c r="WKD29" s="76"/>
      <c r="WKT29" s="76"/>
      <c r="WLJ29" s="76"/>
      <c r="WLZ29" s="76"/>
      <c r="WMP29" s="76"/>
      <c r="WNF29" s="76"/>
      <c r="WNV29" s="76"/>
      <c r="WOL29" s="76"/>
      <c r="WPB29" s="76"/>
      <c r="WPR29" s="76"/>
      <c r="WQH29" s="76"/>
      <c r="WQX29" s="76"/>
      <c r="WRN29" s="76"/>
      <c r="WSD29" s="76"/>
      <c r="WST29" s="76"/>
      <c r="WTJ29" s="76"/>
      <c r="WTZ29" s="76"/>
      <c r="WUP29" s="76"/>
      <c r="WVF29" s="76"/>
      <c r="WVV29" s="76"/>
      <c r="WWL29" s="76"/>
      <c r="WXB29" s="76"/>
      <c r="WXR29" s="76"/>
      <c r="WYH29" s="76"/>
      <c r="WYX29" s="76"/>
      <c r="WZN29" s="76"/>
      <c r="XAD29" s="76"/>
      <c r="XAT29" s="76"/>
      <c r="XBJ29" s="76"/>
      <c r="XBZ29" s="76"/>
      <c r="XCP29" s="76"/>
      <c r="XDF29" s="76"/>
      <c r="XDV29" s="76"/>
    </row>
    <row r="30" spans="1:16365" s="1" customFormat="1">
      <c r="A30" s="77" t="s">
        <v>22</v>
      </c>
      <c r="B30" s="74">
        <f>ONSV_2019!AI29*DEN!J28</f>
        <v>303246</v>
      </c>
      <c r="C30" s="74">
        <f>ONSV_2020!AI29*DEN!J63</f>
        <v>313737</v>
      </c>
      <c r="D30" s="74">
        <f>ONSV_2021!AI29*DEN!J98</f>
        <v>326688</v>
      </c>
      <c r="E30" s="74">
        <f>ONSV_2022!AI29*DEN!J133</f>
        <v>342628</v>
      </c>
      <c r="F30" s="80" t="e">
        <f>DEN!$I168*#REF!</f>
        <v>#REF!</v>
      </c>
      <c r="H30" s="140"/>
      <c r="I30" s="140"/>
      <c r="K30" s="140"/>
      <c r="L30" s="140"/>
      <c r="N30" s="140"/>
    </row>
    <row r="31" spans="1:16365" s="1" customFormat="1">
      <c r="A31" s="77" t="s">
        <v>13</v>
      </c>
      <c r="B31" s="74">
        <f>ONSV_2019!AI30*DEN!J29</f>
        <v>193097</v>
      </c>
      <c r="C31" s="74">
        <f>ONSV_2020!AI30*DEN!J64</f>
        <v>198301</v>
      </c>
      <c r="D31" s="74">
        <f>ONSV_2021!AI30*DEN!J99</f>
        <v>203983</v>
      </c>
      <c r="E31" s="74">
        <f>ONSV_2022!AI30*DEN!J134</f>
        <v>211057</v>
      </c>
      <c r="F31" s="80" t="e">
        <f>DEN!$I169*#REF!</f>
        <v>#REF!</v>
      </c>
      <c r="H31" s="140"/>
      <c r="I31" s="140"/>
      <c r="K31" s="140"/>
      <c r="L31" s="140"/>
      <c r="N31" s="140"/>
    </row>
    <row r="32" spans="1:16365" s="25" customFormat="1">
      <c r="A32" s="77" t="s">
        <v>14</v>
      </c>
      <c r="B32" s="74">
        <f>ONSV_2019!AI31*DEN!J30</f>
        <v>279093</v>
      </c>
      <c r="C32" s="74">
        <f>ONSV_2020!AI31*DEN!J65</f>
        <v>287272</v>
      </c>
      <c r="D32" s="74">
        <f>ONSV_2021!AI31*DEN!J100</f>
        <v>295811</v>
      </c>
      <c r="E32" s="74">
        <f>ONSV_2022!AI31*DEN!J135</f>
        <v>306049</v>
      </c>
      <c r="F32" s="80" t="e">
        <f>DEN!$I170*#REF!</f>
        <v>#REF!</v>
      </c>
      <c r="G32" s="1"/>
      <c r="H32" s="140"/>
      <c r="I32" s="140"/>
      <c r="J32" s="1"/>
      <c r="K32" s="140"/>
      <c r="L32" s="140"/>
      <c r="M32" s="1"/>
      <c r="N32" s="14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24"/>
      <c r="DA32" s="124"/>
      <c r="DB32" s="82"/>
      <c r="DC32" s="80"/>
      <c r="DD32" s="80"/>
      <c r="DE32" s="82"/>
      <c r="DF32" s="77"/>
      <c r="DG32" s="124"/>
      <c r="DH32" s="124"/>
      <c r="DI32" s="82"/>
      <c r="DJ32" s="124"/>
      <c r="DK32" s="124"/>
      <c r="DL32" s="82"/>
      <c r="DM32" s="124"/>
      <c r="DN32" s="124"/>
      <c r="DO32" s="82"/>
      <c r="DP32" s="124"/>
      <c r="DQ32" s="124"/>
      <c r="DR32" s="82"/>
      <c r="DS32" s="80"/>
      <c r="DT32" s="80"/>
      <c r="DU32" s="82"/>
      <c r="DV32" s="77"/>
      <c r="DW32" s="124"/>
      <c r="DX32" s="124"/>
      <c r="DY32" s="82"/>
      <c r="DZ32" s="124"/>
      <c r="EA32" s="124"/>
      <c r="EB32" s="82"/>
      <c r="EC32" s="124"/>
      <c r="ED32" s="124"/>
      <c r="EE32" s="82"/>
      <c r="EF32" s="124"/>
      <c r="EG32" s="124"/>
      <c r="EH32" s="82"/>
      <c r="EI32" s="80"/>
      <c r="EJ32" s="80"/>
      <c r="EK32" s="82"/>
      <c r="EL32" s="77"/>
      <c r="EM32" s="124"/>
      <c r="EN32" s="124"/>
      <c r="EO32" s="82"/>
      <c r="EP32" s="124"/>
      <c r="EQ32" s="124"/>
      <c r="ER32" s="82"/>
      <c r="ES32" s="124"/>
      <c r="ET32" s="124"/>
      <c r="EU32" s="82"/>
      <c r="EV32" s="124"/>
      <c r="EW32" s="124"/>
      <c r="EX32" s="82"/>
      <c r="EY32" s="80"/>
      <c r="EZ32" s="80"/>
      <c r="FA32" s="82"/>
      <c r="FB32" s="77"/>
      <c r="FC32" s="124"/>
      <c r="FD32" s="124"/>
      <c r="FE32" s="82"/>
      <c r="FF32" s="124"/>
      <c r="FG32" s="124"/>
      <c r="FH32" s="82"/>
      <c r="FI32" s="124"/>
      <c r="FJ32" s="124"/>
      <c r="FK32" s="82"/>
      <c r="FL32" s="124"/>
      <c r="FM32" s="124"/>
      <c r="FN32" s="82"/>
      <c r="FO32" s="80"/>
      <c r="FP32" s="80"/>
      <c r="FQ32" s="85"/>
      <c r="FR32" s="77"/>
      <c r="FS32" s="74"/>
      <c r="FT32" s="74"/>
      <c r="FU32" s="85"/>
      <c r="FV32" s="74"/>
      <c r="FW32" s="74"/>
      <c r="FX32" s="85"/>
      <c r="FY32" s="74"/>
      <c r="FZ32" s="74"/>
      <c r="GA32" s="85"/>
      <c r="GB32" s="74"/>
      <c r="GC32" s="74"/>
      <c r="GD32" s="85"/>
      <c r="GE32" s="80"/>
      <c r="GF32" s="80"/>
      <c r="GG32" s="85"/>
      <c r="GH32" s="77"/>
      <c r="GI32" s="74"/>
      <c r="GJ32" s="74"/>
      <c r="GK32" s="85"/>
      <c r="GL32" s="74"/>
      <c r="GM32" s="74"/>
      <c r="GN32" s="85"/>
      <c r="GO32" s="74"/>
      <c r="GP32" s="74"/>
      <c r="GQ32" s="85"/>
      <c r="GR32" s="74"/>
      <c r="GS32" s="74"/>
      <c r="GT32" s="85"/>
      <c r="GU32" s="80"/>
      <c r="GV32" s="80"/>
      <c r="GW32" s="85"/>
      <c r="GX32" s="77"/>
      <c r="GY32" s="74"/>
      <c r="GZ32" s="74"/>
      <c r="HA32" s="85"/>
      <c r="HB32" s="74"/>
      <c r="HC32" s="74"/>
      <c r="HD32" s="85"/>
      <c r="HE32" s="74"/>
      <c r="HF32" s="74"/>
      <c r="HG32" s="85"/>
      <c r="HH32" s="74"/>
      <c r="HI32" s="74"/>
      <c r="HJ32" s="85"/>
      <c r="HK32" s="80"/>
      <c r="HL32" s="80"/>
      <c r="HM32" s="85"/>
      <c r="HN32" s="77"/>
      <c r="HO32" s="74"/>
      <c r="HP32" s="74"/>
      <c r="HQ32" s="85"/>
      <c r="HR32" s="74"/>
      <c r="HS32" s="74"/>
      <c r="HT32" s="85"/>
      <c r="HU32" s="74"/>
      <c r="HV32" s="74"/>
      <c r="HW32" s="85"/>
      <c r="HX32" s="74"/>
      <c r="HY32" s="74"/>
      <c r="HZ32" s="85"/>
      <c r="IA32" s="80"/>
      <c r="IB32" s="80"/>
      <c r="IC32" s="85"/>
      <c r="ID32" s="77"/>
      <c r="IE32" s="74"/>
      <c r="IF32" s="74"/>
      <c r="IG32" s="85"/>
      <c r="IH32" s="74"/>
      <c r="II32" s="74"/>
      <c r="IJ32" s="85"/>
      <c r="IK32" s="74"/>
      <c r="IL32" s="74"/>
      <c r="IM32" s="85"/>
      <c r="IN32" s="74"/>
      <c r="IO32" s="74"/>
      <c r="IP32" s="85"/>
      <c r="IQ32" s="80"/>
      <c r="IR32" s="80"/>
      <c r="IS32" s="85"/>
      <c r="IT32" s="77"/>
      <c r="IU32" s="74"/>
      <c r="IV32" s="74"/>
      <c r="IW32" s="85"/>
      <c r="IX32" s="74"/>
      <c r="IY32" s="74"/>
      <c r="IZ32" s="85"/>
      <c r="JA32" s="74"/>
      <c r="JB32" s="74"/>
      <c r="JC32" s="85"/>
      <c r="JD32" s="74"/>
      <c r="JE32" s="74"/>
      <c r="JF32" s="85"/>
      <c r="JG32" s="80"/>
      <c r="JH32" s="80"/>
      <c r="JI32" s="85"/>
      <c r="JJ32" s="77"/>
      <c r="JK32" s="74"/>
      <c r="JL32" s="74"/>
      <c r="JM32" s="85"/>
      <c r="JN32" s="74"/>
      <c r="JO32" s="74"/>
      <c r="JP32" s="85"/>
      <c r="JQ32" s="74"/>
      <c r="JR32" s="74"/>
      <c r="JS32" s="85"/>
      <c r="JT32" s="74"/>
      <c r="JU32" s="74"/>
      <c r="JV32" s="85"/>
      <c r="JW32" s="80"/>
      <c r="JX32" s="80"/>
      <c r="JY32" s="85"/>
      <c r="JZ32" s="77"/>
      <c r="KA32" s="74"/>
      <c r="KB32" s="74"/>
      <c r="KC32" s="85"/>
      <c r="KD32" s="74"/>
      <c r="KE32" s="74"/>
      <c r="KF32" s="85"/>
      <c r="KG32" s="74"/>
      <c r="KH32" s="74"/>
      <c r="KI32" s="85"/>
      <c r="KJ32" s="74"/>
      <c r="KK32" s="74"/>
      <c r="KL32" s="85"/>
      <c r="KM32" s="80"/>
      <c r="KN32" s="80"/>
      <c r="KO32" s="85"/>
      <c r="KP32" s="77"/>
      <c r="KQ32" s="74"/>
      <c r="KR32" s="74"/>
      <c r="KS32" s="85"/>
      <c r="KT32" s="74"/>
      <c r="KU32" s="74"/>
      <c r="KV32" s="85"/>
      <c r="KW32" s="74"/>
      <c r="KX32" s="74"/>
      <c r="KY32" s="85"/>
      <c r="KZ32" s="74"/>
      <c r="LA32" s="74"/>
      <c r="LB32" s="85"/>
      <c r="LC32" s="80"/>
      <c r="LD32" s="80"/>
      <c r="LE32" s="85"/>
      <c r="LF32" s="77"/>
      <c r="LG32" s="74"/>
      <c r="LH32" s="74"/>
      <c r="LI32" s="85"/>
      <c r="LJ32" s="74"/>
      <c r="LK32" s="74"/>
      <c r="LL32" s="85"/>
      <c r="LM32" s="74"/>
      <c r="LN32" s="74"/>
      <c r="LO32" s="85"/>
      <c r="LP32" s="74"/>
      <c r="LQ32" s="74"/>
      <c r="LR32" s="85"/>
      <c r="LS32" s="80"/>
      <c r="LT32" s="80"/>
      <c r="LU32" s="85"/>
      <c r="LV32" s="77"/>
      <c r="LW32" s="74"/>
      <c r="LX32" s="74"/>
      <c r="LY32" s="85"/>
      <c r="LZ32" s="74"/>
      <c r="MA32" s="74"/>
      <c r="MB32" s="85"/>
      <c r="MC32" s="74"/>
      <c r="MD32" s="74"/>
      <c r="ME32" s="85"/>
      <c r="MF32" s="74"/>
      <c r="MG32" s="74"/>
      <c r="MH32" s="85"/>
      <c r="MI32" s="80"/>
      <c r="MJ32" s="80"/>
      <c r="MK32" s="85"/>
      <c r="ML32" s="77"/>
      <c r="MM32" s="74"/>
      <c r="MN32" s="74"/>
      <c r="MO32" s="85"/>
      <c r="MP32" s="74"/>
      <c r="MQ32" s="74"/>
      <c r="MR32" s="85"/>
      <c r="MS32" s="74"/>
      <c r="MT32" s="74"/>
      <c r="MU32" s="85"/>
      <c r="MV32" s="74"/>
      <c r="MW32" s="74"/>
      <c r="MX32" s="85"/>
      <c r="MY32" s="80"/>
      <c r="MZ32" s="80"/>
      <c r="NA32" s="85"/>
      <c r="NB32" s="77"/>
      <c r="NC32" s="74"/>
      <c r="ND32" s="74"/>
      <c r="NE32" s="85"/>
      <c r="NF32" s="74"/>
      <c r="NG32" s="74"/>
      <c r="NH32" s="85"/>
      <c r="NI32" s="74"/>
      <c r="NJ32" s="74"/>
      <c r="NK32" s="85"/>
      <c r="NL32" s="74"/>
      <c r="NM32" s="74"/>
      <c r="NN32" s="85"/>
      <c r="NO32" s="80"/>
      <c r="NP32" s="80"/>
      <c r="NQ32" s="85"/>
      <c r="NR32" s="77"/>
      <c r="NS32" s="74"/>
      <c r="NT32" s="74"/>
      <c r="NU32" s="85"/>
      <c r="NV32" s="74"/>
      <c r="NW32" s="74"/>
      <c r="NX32" s="85"/>
      <c r="NY32" s="74"/>
      <c r="NZ32" s="74"/>
      <c r="OA32" s="85"/>
      <c r="OB32" s="74"/>
      <c r="OC32" s="74"/>
      <c r="OD32" s="85"/>
      <c r="OE32" s="80"/>
      <c r="OF32" s="80"/>
      <c r="OG32" s="85"/>
      <c r="OH32" s="77"/>
      <c r="OI32" s="74"/>
      <c r="OJ32" s="74"/>
      <c r="OK32" s="85"/>
      <c r="OL32" s="74"/>
      <c r="OM32" s="74"/>
      <c r="ON32" s="85"/>
      <c r="OO32" s="74"/>
      <c r="OP32" s="74"/>
      <c r="OQ32" s="85"/>
      <c r="OR32" s="74"/>
      <c r="OS32" s="74"/>
      <c r="OT32" s="85"/>
      <c r="OU32" s="80"/>
      <c r="OV32" s="80"/>
      <c r="OW32" s="85"/>
      <c r="OX32" s="77"/>
      <c r="OY32" s="74"/>
      <c r="OZ32" s="74"/>
      <c r="PA32" s="85"/>
      <c r="PB32" s="74"/>
      <c r="PC32" s="74"/>
      <c r="PD32" s="85"/>
      <c r="PE32" s="74"/>
      <c r="PF32" s="74"/>
      <c r="PG32" s="85"/>
      <c r="PH32" s="74"/>
      <c r="PI32" s="74"/>
      <c r="PJ32" s="85"/>
      <c r="PK32" s="80"/>
      <c r="PL32" s="80"/>
      <c r="PM32" s="85"/>
      <c r="PN32" s="77"/>
      <c r="PO32" s="74"/>
      <c r="PP32" s="74"/>
      <c r="PQ32" s="85"/>
      <c r="PR32" s="74"/>
      <c r="PS32" s="74"/>
      <c r="PT32" s="85"/>
      <c r="PU32" s="74"/>
      <c r="PV32" s="74"/>
      <c r="PW32" s="85"/>
      <c r="PX32" s="74"/>
      <c r="PY32" s="74"/>
      <c r="PZ32" s="85"/>
      <c r="QA32" s="80"/>
      <c r="QB32" s="80"/>
      <c r="QC32" s="85"/>
      <c r="QD32" s="77"/>
      <c r="QE32" s="74"/>
      <c r="QF32" s="74"/>
      <c r="QG32" s="85"/>
      <c r="QH32" s="74"/>
      <c r="QI32" s="74"/>
      <c r="QJ32" s="85"/>
      <c r="QK32" s="74"/>
      <c r="QL32" s="74"/>
      <c r="QM32" s="85"/>
      <c r="QN32" s="74"/>
      <c r="QO32" s="74"/>
      <c r="QP32" s="85"/>
      <c r="QQ32" s="80"/>
      <c r="QR32" s="80"/>
      <c r="QS32" s="85"/>
      <c r="QT32" s="77"/>
      <c r="QU32" s="74"/>
      <c r="QV32" s="74"/>
      <c r="QW32" s="85"/>
      <c r="QX32" s="74"/>
      <c r="QY32" s="74"/>
      <c r="QZ32" s="85"/>
      <c r="RA32" s="74"/>
      <c r="RB32" s="74"/>
      <c r="RC32" s="85"/>
      <c r="RD32" s="74"/>
      <c r="RE32" s="74"/>
      <c r="RF32" s="85"/>
      <c r="RG32" s="80"/>
      <c r="RH32" s="80"/>
      <c r="RI32" s="85"/>
      <c r="RJ32" s="77"/>
      <c r="RK32" s="74"/>
      <c r="RL32" s="74"/>
      <c r="RM32" s="85"/>
      <c r="RN32" s="74"/>
      <c r="RO32" s="74"/>
      <c r="RP32" s="85"/>
      <c r="RQ32" s="74"/>
      <c r="RR32" s="74"/>
      <c r="RS32" s="85"/>
      <c r="RT32" s="74"/>
      <c r="RU32" s="74"/>
      <c r="RV32" s="85"/>
      <c r="RW32" s="80"/>
      <c r="RX32" s="80"/>
      <c r="RY32" s="85"/>
      <c r="RZ32" s="77"/>
      <c r="SA32" s="74"/>
      <c r="SB32" s="74"/>
      <c r="SC32" s="85"/>
      <c r="SD32" s="74"/>
      <c r="SE32" s="74"/>
      <c r="SF32" s="85"/>
      <c r="SG32" s="74"/>
      <c r="SH32" s="74"/>
      <c r="SI32" s="85"/>
      <c r="SJ32" s="74"/>
      <c r="SK32" s="74"/>
      <c r="SL32" s="85"/>
      <c r="SM32" s="80"/>
      <c r="SN32" s="80"/>
      <c r="SO32" s="85"/>
      <c r="SP32" s="77"/>
      <c r="SQ32" s="74"/>
      <c r="SR32" s="74"/>
      <c r="SS32" s="85"/>
      <c r="ST32" s="74"/>
      <c r="SU32" s="74"/>
      <c r="SV32" s="85"/>
      <c r="SW32" s="74"/>
      <c r="SX32" s="74"/>
      <c r="SY32" s="85"/>
      <c r="SZ32" s="74"/>
      <c r="TA32" s="74"/>
      <c r="TB32" s="85"/>
      <c r="TC32" s="80"/>
      <c r="TD32" s="80"/>
      <c r="TE32" s="85"/>
      <c r="TF32" s="77"/>
      <c r="TG32" s="74"/>
      <c r="TH32" s="74"/>
      <c r="TI32" s="85"/>
      <c r="TJ32" s="74"/>
      <c r="TK32" s="74"/>
      <c r="TL32" s="85"/>
      <c r="TM32" s="74"/>
      <c r="TN32" s="74"/>
      <c r="TO32" s="85"/>
      <c r="TP32" s="74"/>
      <c r="TQ32" s="74"/>
      <c r="TR32" s="85"/>
      <c r="TS32" s="80"/>
      <c r="TT32" s="80"/>
      <c r="TU32" s="85"/>
      <c r="TV32" s="77"/>
      <c r="TW32" s="74"/>
      <c r="TX32" s="74"/>
      <c r="TY32" s="85"/>
      <c r="TZ32" s="74"/>
      <c r="UA32" s="74"/>
      <c r="UB32" s="85"/>
      <c r="UC32" s="74"/>
      <c r="UD32" s="74"/>
      <c r="UE32" s="85"/>
      <c r="UF32" s="74"/>
      <c r="UG32" s="74"/>
      <c r="UH32" s="85"/>
      <c r="UI32" s="80"/>
      <c r="UJ32" s="80"/>
      <c r="UK32" s="85"/>
      <c r="UL32" s="77"/>
      <c r="UM32" s="74"/>
      <c r="UN32" s="74"/>
      <c r="UO32" s="85"/>
      <c r="UP32" s="74"/>
      <c r="UQ32" s="74"/>
      <c r="UR32" s="85"/>
      <c r="US32" s="74"/>
      <c r="UT32" s="74"/>
      <c r="UU32" s="85"/>
      <c r="UV32" s="74"/>
      <c r="UW32" s="74"/>
      <c r="UX32" s="85"/>
      <c r="UY32" s="80"/>
      <c r="UZ32" s="80"/>
      <c r="VA32" s="85"/>
      <c r="VB32" s="77"/>
      <c r="VC32" s="74"/>
      <c r="VD32" s="74"/>
      <c r="VE32" s="85"/>
      <c r="VF32" s="74"/>
      <c r="VG32" s="74"/>
      <c r="VH32" s="85"/>
      <c r="VI32" s="74"/>
      <c r="VJ32" s="74"/>
      <c r="VK32" s="85"/>
      <c r="VL32" s="74"/>
      <c r="VM32" s="74"/>
      <c r="VN32" s="85"/>
      <c r="VO32" s="80"/>
      <c r="VP32" s="80"/>
      <c r="VQ32" s="85"/>
      <c r="VR32" s="77"/>
      <c r="VS32" s="74"/>
      <c r="VT32" s="74"/>
      <c r="VU32" s="85"/>
      <c r="VV32" s="74"/>
      <c r="VW32" s="74"/>
      <c r="VX32" s="85"/>
      <c r="VY32" s="74"/>
      <c r="VZ32" s="74"/>
      <c r="WA32" s="85"/>
      <c r="WB32" s="74"/>
      <c r="WC32" s="74"/>
      <c r="WD32" s="85"/>
      <c r="WE32" s="80"/>
      <c r="WF32" s="80"/>
      <c r="WG32" s="85"/>
      <c r="WH32" s="77"/>
      <c r="WI32" s="74"/>
      <c r="WJ32" s="74"/>
      <c r="WK32" s="85"/>
      <c r="WL32" s="74"/>
      <c r="WM32" s="74"/>
      <c r="WN32" s="85"/>
      <c r="WO32" s="74"/>
      <c r="WP32" s="74"/>
      <c r="WQ32" s="85"/>
      <c r="WR32" s="74"/>
      <c r="WS32" s="74"/>
      <c r="WT32" s="85"/>
      <c r="WU32" s="80"/>
      <c r="WV32" s="80"/>
      <c r="WW32" s="85"/>
      <c r="WX32" s="77"/>
      <c r="WY32" s="74"/>
      <c r="WZ32" s="74"/>
      <c r="XA32" s="85"/>
      <c r="XB32" s="74"/>
      <c r="XC32" s="74"/>
      <c r="XD32" s="85"/>
      <c r="XE32" s="74"/>
      <c r="XF32" s="74"/>
      <c r="XG32" s="85"/>
      <c r="XH32" s="74"/>
      <c r="XI32" s="74"/>
      <c r="XJ32" s="85"/>
      <c r="XK32" s="80"/>
      <c r="XL32" s="80"/>
      <c r="XM32" s="85"/>
      <c r="XN32" s="77"/>
      <c r="XO32" s="74"/>
      <c r="XP32" s="74"/>
      <c r="XQ32" s="85"/>
      <c r="XR32" s="74"/>
      <c r="XS32" s="74"/>
      <c r="XT32" s="85"/>
      <c r="XU32" s="74"/>
      <c r="XV32" s="74"/>
      <c r="XW32" s="85"/>
      <c r="XX32" s="74"/>
      <c r="XY32" s="74"/>
      <c r="XZ32" s="85"/>
      <c r="YA32" s="80"/>
      <c r="YB32" s="80"/>
      <c r="YC32" s="85"/>
      <c r="YD32" s="77"/>
      <c r="YE32" s="74"/>
      <c r="YF32" s="74"/>
      <c r="YG32" s="85"/>
      <c r="YH32" s="74"/>
      <c r="YI32" s="74"/>
      <c r="YJ32" s="85"/>
      <c r="YK32" s="74"/>
      <c r="YL32" s="74"/>
      <c r="YM32" s="85"/>
      <c r="YN32" s="74"/>
      <c r="YO32" s="74"/>
      <c r="YP32" s="85"/>
      <c r="YQ32" s="80"/>
      <c r="YR32" s="80"/>
      <c r="YS32" s="85"/>
      <c r="YT32" s="77"/>
      <c r="YU32" s="74"/>
      <c r="YV32" s="74"/>
      <c r="YW32" s="85"/>
      <c r="YX32" s="74"/>
      <c r="YY32" s="74"/>
      <c r="YZ32" s="85"/>
      <c r="ZA32" s="74"/>
      <c r="ZB32" s="74"/>
      <c r="ZC32" s="85"/>
      <c r="ZD32" s="74"/>
      <c r="ZE32" s="74"/>
      <c r="ZF32" s="85"/>
      <c r="ZG32" s="80"/>
      <c r="ZH32" s="80"/>
      <c r="ZI32" s="85"/>
      <c r="ZJ32" s="77"/>
      <c r="ZK32" s="74"/>
      <c r="ZL32" s="74"/>
      <c r="ZM32" s="85"/>
      <c r="ZN32" s="74"/>
      <c r="ZO32" s="74"/>
      <c r="ZP32" s="85"/>
      <c r="ZQ32" s="74"/>
      <c r="ZR32" s="74"/>
      <c r="ZS32" s="85"/>
      <c r="ZT32" s="74"/>
      <c r="ZU32" s="74"/>
      <c r="ZV32" s="85"/>
      <c r="ZW32" s="80"/>
      <c r="ZX32" s="80"/>
      <c r="ZY32" s="85"/>
      <c r="ZZ32" s="77"/>
      <c r="AAA32" s="74"/>
      <c r="AAB32" s="74"/>
      <c r="AAC32" s="85"/>
      <c r="AAD32" s="74"/>
      <c r="AAE32" s="74"/>
      <c r="AAF32" s="85"/>
      <c r="AAG32" s="74"/>
      <c r="AAH32" s="74"/>
      <c r="AAI32" s="85"/>
      <c r="AAJ32" s="74"/>
      <c r="AAK32" s="74"/>
      <c r="AAL32" s="85"/>
      <c r="AAM32" s="80"/>
      <c r="AAN32" s="80"/>
      <c r="AAO32" s="85"/>
      <c r="AAP32" s="77"/>
      <c r="AAQ32" s="74"/>
      <c r="AAR32" s="74"/>
      <c r="AAS32" s="85"/>
      <c r="AAT32" s="74"/>
      <c r="AAU32" s="74"/>
      <c r="AAV32" s="85"/>
      <c r="AAW32" s="74"/>
      <c r="AAX32" s="74"/>
      <c r="AAY32" s="85"/>
      <c r="AAZ32" s="74"/>
      <c r="ABA32" s="74"/>
      <c r="ABB32" s="85"/>
      <c r="ABC32" s="80"/>
      <c r="ABD32" s="80"/>
      <c r="ABE32" s="85"/>
      <c r="ABF32" s="77"/>
      <c r="ABG32" s="74"/>
      <c r="ABH32" s="74"/>
      <c r="ABI32" s="85"/>
      <c r="ABJ32" s="74"/>
      <c r="ABK32" s="74"/>
      <c r="ABL32" s="85"/>
      <c r="ABM32" s="74"/>
      <c r="ABN32" s="74"/>
      <c r="ABO32" s="85"/>
      <c r="ABP32" s="74"/>
      <c r="ABQ32" s="74"/>
      <c r="ABR32" s="85"/>
      <c r="ABS32" s="80"/>
      <c r="ABT32" s="80"/>
      <c r="ABU32" s="85"/>
      <c r="ABV32" s="77"/>
      <c r="ABW32" s="74"/>
      <c r="ABX32" s="74"/>
      <c r="ABY32" s="85"/>
      <c r="ABZ32" s="74"/>
      <c r="ACA32" s="74"/>
      <c r="ACB32" s="85"/>
      <c r="ACC32" s="74"/>
      <c r="ACD32" s="74"/>
      <c r="ACE32" s="85"/>
      <c r="ACF32" s="74"/>
      <c r="ACG32" s="74"/>
      <c r="ACH32" s="85"/>
      <c r="ACI32" s="80"/>
      <c r="ACJ32" s="80"/>
      <c r="ACK32" s="85"/>
      <c r="ACL32" s="77"/>
      <c r="ACM32" s="74"/>
      <c r="ACN32" s="74"/>
      <c r="ACO32" s="85"/>
      <c r="ACP32" s="74"/>
      <c r="ACQ32" s="74"/>
      <c r="ACR32" s="85"/>
      <c r="ACS32" s="74"/>
      <c r="ACT32" s="74"/>
      <c r="ACU32" s="85"/>
      <c r="ACV32" s="74"/>
      <c r="ACW32" s="74"/>
      <c r="ACX32" s="85"/>
      <c r="ACY32" s="80"/>
      <c r="ACZ32" s="80"/>
      <c r="ADA32" s="85"/>
      <c r="ADB32" s="77"/>
      <c r="ADC32" s="74"/>
      <c r="ADD32" s="74"/>
      <c r="ADE32" s="85"/>
      <c r="ADF32" s="74"/>
      <c r="ADG32" s="74"/>
      <c r="ADH32" s="85"/>
      <c r="ADI32" s="74"/>
      <c r="ADJ32" s="74"/>
      <c r="ADK32" s="85"/>
      <c r="ADL32" s="74"/>
      <c r="ADM32" s="74"/>
      <c r="ADN32" s="85"/>
      <c r="ADO32" s="80"/>
      <c r="ADP32" s="80"/>
      <c r="ADQ32" s="85"/>
      <c r="ADR32" s="77"/>
      <c r="ADS32" s="74"/>
      <c r="ADT32" s="74"/>
      <c r="ADU32" s="85"/>
      <c r="ADV32" s="74"/>
      <c r="ADW32" s="74"/>
      <c r="ADX32" s="85"/>
      <c r="ADY32" s="74"/>
      <c r="ADZ32" s="74"/>
      <c r="AEA32" s="85"/>
      <c r="AEB32" s="74"/>
      <c r="AEC32" s="74"/>
      <c r="AED32" s="85"/>
      <c r="AEE32" s="80"/>
      <c r="AEF32" s="80"/>
      <c r="AEG32" s="85"/>
      <c r="AEH32" s="77"/>
      <c r="AEI32" s="74"/>
      <c r="AEJ32" s="74"/>
      <c r="AEK32" s="85"/>
      <c r="AEL32" s="74"/>
      <c r="AEM32" s="74"/>
      <c r="AEN32" s="85"/>
      <c r="AEO32" s="74"/>
      <c r="AEP32" s="74"/>
      <c r="AEQ32" s="85"/>
      <c r="AER32" s="74"/>
      <c r="AES32" s="74"/>
      <c r="AET32" s="85"/>
      <c r="AEU32" s="80"/>
      <c r="AEV32" s="80"/>
      <c r="AEW32" s="85"/>
      <c r="AEX32" s="77"/>
      <c r="AEY32" s="74"/>
      <c r="AEZ32" s="74"/>
      <c r="AFA32" s="85"/>
      <c r="AFB32" s="74"/>
      <c r="AFC32" s="74"/>
      <c r="AFD32" s="85"/>
      <c r="AFE32" s="74"/>
      <c r="AFF32" s="74"/>
      <c r="AFG32" s="85"/>
      <c r="AFH32" s="74"/>
      <c r="AFI32" s="74"/>
      <c r="AFJ32" s="85"/>
      <c r="AFK32" s="80"/>
      <c r="AFL32" s="80"/>
      <c r="AFM32" s="85"/>
      <c r="AFN32" s="77"/>
      <c r="AFO32" s="74"/>
      <c r="AFP32" s="74"/>
      <c r="AFQ32" s="85"/>
      <c r="AFR32" s="74"/>
      <c r="AFS32" s="74"/>
      <c r="AFT32" s="85"/>
      <c r="AFU32" s="74"/>
      <c r="AFV32" s="74"/>
      <c r="AFW32" s="85"/>
      <c r="AFX32" s="74"/>
      <c r="AFY32" s="74"/>
      <c r="AFZ32" s="85"/>
      <c r="AGA32" s="80"/>
      <c r="AGB32" s="80"/>
      <c r="AGC32" s="85"/>
      <c r="AGD32" s="77"/>
      <c r="AGE32" s="74"/>
      <c r="AGF32" s="74"/>
      <c r="AGG32" s="85"/>
      <c r="AGH32" s="74"/>
      <c r="AGI32" s="74"/>
      <c r="AGJ32" s="85"/>
      <c r="AGK32" s="74"/>
      <c r="AGL32" s="74"/>
      <c r="AGM32" s="85"/>
      <c r="AGN32" s="74"/>
      <c r="AGO32" s="74"/>
      <c r="AGP32" s="85"/>
      <c r="AGQ32" s="80"/>
      <c r="AGR32" s="80"/>
      <c r="AGS32" s="85"/>
      <c r="AGT32" s="77"/>
      <c r="AGU32" s="74"/>
      <c r="AGV32" s="74"/>
      <c r="AGW32" s="85"/>
      <c r="AGX32" s="74"/>
      <c r="AGY32" s="74"/>
      <c r="AGZ32" s="85"/>
      <c r="AHA32" s="74"/>
      <c r="AHB32" s="74"/>
      <c r="AHC32" s="85"/>
      <c r="AHD32" s="74"/>
      <c r="AHE32" s="74"/>
      <c r="AHF32" s="85"/>
      <c r="AHG32" s="80"/>
      <c r="AHH32" s="80"/>
      <c r="AHI32" s="85"/>
      <c r="AHJ32" s="77"/>
      <c r="AHK32" s="74"/>
      <c r="AHL32" s="74"/>
      <c r="AHM32" s="85"/>
      <c r="AHN32" s="74"/>
      <c r="AHO32" s="74"/>
      <c r="AHP32" s="85"/>
      <c r="AHQ32" s="74"/>
      <c r="AHR32" s="74"/>
      <c r="AHS32" s="85"/>
      <c r="AHT32" s="74"/>
      <c r="AHU32" s="74"/>
      <c r="AHV32" s="85"/>
      <c r="AHW32" s="80"/>
      <c r="AHX32" s="80"/>
      <c r="AHY32" s="85"/>
      <c r="AHZ32" s="77"/>
      <c r="AIA32" s="74"/>
      <c r="AIB32" s="74"/>
      <c r="AIC32" s="85"/>
      <c r="AID32" s="74"/>
      <c r="AIE32" s="74"/>
      <c r="AIF32" s="85"/>
      <c r="AIG32" s="74"/>
      <c r="AIH32" s="74"/>
      <c r="AII32" s="85"/>
      <c r="AIJ32" s="74"/>
      <c r="AIK32" s="74"/>
      <c r="AIL32" s="85"/>
      <c r="AIM32" s="80"/>
      <c r="AIN32" s="80"/>
      <c r="AIO32" s="85"/>
      <c r="AIP32" s="77"/>
      <c r="AIQ32" s="74"/>
      <c r="AIR32" s="74"/>
      <c r="AIS32" s="85"/>
      <c r="AIT32" s="74"/>
      <c r="AIU32" s="74"/>
      <c r="AIV32" s="85"/>
      <c r="AIW32" s="74"/>
      <c r="AIX32" s="74"/>
      <c r="AIY32" s="85"/>
      <c r="AIZ32" s="74"/>
      <c r="AJA32" s="74"/>
      <c r="AJB32" s="85"/>
      <c r="AJC32" s="80"/>
      <c r="AJD32" s="80"/>
      <c r="AJE32" s="85"/>
      <c r="AJF32" s="77"/>
      <c r="AJG32" s="74"/>
      <c r="AJH32" s="74"/>
      <c r="AJI32" s="85"/>
      <c r="AJJ32" s="74"/>
      <c r="AJK32" s="74"/>
      <c r="AJL32" s="85"/>
      <c r="AJM32" s="74"/>
      <c r="AJN32" s="74"/>
      <c r="AJO32" s="85"/>
      <c r="AJP32" s="74"/>
      <c r="AJQ32" s="74"/>
      <c r="AJR32" s="85"/>
      <c r="AJS32" s="80"/>
      <c r="AJT32" s="80"/>
      <c r="AJU32" s="85"/>
      <c r="AJV32" s="77"/>
      <c r="AJW32" s="74"/>
      <c r="AJX32" s="74"/>
      <c r="AJY32" s="85"/>
      <c r="AJZ32" s="74"/>
      <c r="AKA32" s="74"/>
      <c r="AKB32" s="85"/>
      <c r="AKC32" s="74"/>
      <c r="AKD32" s="74"/>
      <c r="AKE32" s="85"/>
      <c r="AKF32" s="74"/>
      <c r="AKG32" s="74"/>
      <c r="AKH32" s="85"/>
      <c r="AKI32" s="80"/>
      <c r="AKJ32" s="80"/>
      <c r="AKK32" s="85"/>
      <c r="AKL32" s="77"/>
      <c r="AKM32" s="74"/>
      <c r="AKN32" s="74"/>
      <c r="AKO32" s="85"/>
      <c r="AKP32" s="74"/>
      <c r="AKQ32" s="74"/>
      <c r="AKR32" s="85"/>
      <c r="AKS32" s="74"/>
      <c r="AKT32" s="74"/>
      <c r="AKU32" s="85"/>
      <c r="AKV32" s="74"/>
      <c r="AKW32" s="74"/>
      <c r="AKX32" s="85"/>
      <c r="AKY32" s="80"/>
      <c r="AKZ32" s="80"/>
      <c r="ALA32" s="85"/>
      <c r="ALB32" s="77"/>
      <c r="ALC32" s="74"/>
      <c r="ALD32" s="74"/>
      <c r="ALE32" s="85"/>
      <c r="ALF32" s="74"/>
      <c r="ALG32" s="74"/>
      <c r="ALH32" s="85"/>
      <c r="ALI32" s="74"/>
      <c r="ALJ32" s="74"/>
      <c r="ALK32" s="85"/>
      <c r="ALL32" s="74"/>
      <c r="ALM32" s="74"/>
      <c r="ALN32" s="85"/>
      <c r="ALO32" s="80"/>
      <c r="ALP32" s="80"/>
      <c r="ALQ32" s="85"/>
      <c r="ALR32" s="77"/>
      <c r="ALS32" s="74"/>
      <c r="ALT32" s="74"/>
      <c r="ALU32" s="85"/>
      <c r="ALV32" s="74"/>
      <c r="ALW32" s="74"/>
      <c r="ALX32" s="85"/>
      <c r="ALY32" s="74"/>
      <c r="ALZ32" s="74"/>
      <c r="AMA32" s="85"/>
      <c r="AMB32" s="74"/>
      <c r="AMC32" s="74"/>
      <c r="AMD32" s="85"/>
      <c r="AME32" s="80"/>
      <c r="AMF32" s="80"/>
      <c r="AMG32" s="85"/>
      <c r="AMH32" s="77"/>
      <c r="AMI32" s="74"/>
      <c r="AMJ32" s="74"/>
      <c r="AMK32" s="85"/>
      <c r="AML32" s="74"/>
      <c r="AMM32" s="74"/>
      <c r="AMN32" s="85"/>
      <c r="AMO32" s="74"/>
      <c r="AMP32" s="74"/>
      <c r="AMQ32" s="85"/>
      <c r="AMR32" s="74"/>
      <c r="AMS32" s="74"/>
      <c r="AMT32" s="85"/>
      <c r="AMU32" s="80"/>
      <c r="AMV32" s="80"/>
      <c r="AMW32" s="85"/>
      <c r="AMX32" s="77"/>
      <c r="AMY32" s="74"/>
      <c r="AMZ32" s="74"/>
      <c r="ANA32" s="85"/>
      <c r="ANB32" s="74"/>
      <c r="ANC32" s="74"/>
      <c r="AND32" s="85"/>
      <c r="ANE32" s="74"/>
      <c r="ANF32" s="74"/>
      <c r="ANG32" s="85"/>
      <c r="ANH32" s="74"/>
      <c r="ANI32" s="74"/>
      <c r="ANJ32" s="85"/>
      <c r="ANK32" s="80"/>
      <c r="ANL32" s="80"/>
      <c r="ANM32" s="85"/>
      <c r="ANN32" s="77"/>
      <c r="ANO32" s="74"/>
      <c r="ANP32" s="74"/>
      <c r="ANQ32" s="85"/>
      <c r="ANR32" s="74"/>
      <c r="ANS32" s="74"/>
      <c r="ANT32" s="85"/>
      <c r="ANU32" s="74"/>
      <c r="ANV32" s="74"/>
      <c r="ANW32" s="85"/>
      <c r="ANX32" s="74"/>
      <c r="ANY32" s="74"/>
      <c r="ANZ32" s="85"/>
      <c r="AOA32" s="80"/>
      <c r="AOB32" s="80"/>
      <c r="AOC32" s="85"/>
      <c r="AOD32" s="77"/>
      <c r="AOE32" s="74"/>
      <c r="AOF32" s="74"/>
      <c r="AOG32" s="85"/>
      <c r="AOH32" s="74"/>
      <c r="AOI32" s="74"/>
      <c r="AOJ32" s="85"/>
      <c r="AOK32" s="74"/>
      <c r="AOL32" s="74"/>
      <c r="AOM32" s="85"/>
      <c r="AON32" s="74"/>
      <c r="AOO32" s="74"/>
      <c r="AOP32" s="85"/>
      <c r="AOQ32" s="80"/>
      <c r="AOR32" s="80"/>
      <c r="AOS32" s="85"/>
      <c r="AOT32" s="77"/>
      <c r="AOU32" s="74"/>
      <c r="AOV32" s="74"/>
      <c r="AOW32" s="85"/>
      <c r="AOX32" s="74"/>
      <c r="AOY32" s="74"/>
      <c r="AOZ32" s="85"/>
      <c r="APA32" s="74"/>
      <c r="APB32" s="74"/>
      <c r="APC32" s="85"/>
      <c r="APD32" s="74"/>
      <c r="APE32" s="74"/>
      <c r="APF32" s="85"/>
      <c r="APG32" s="80"/>
      <c r="APH32" s="80"/>
      <c r="API32" s="85"/>
      <c r="APJ32" s="77"/>
      <c r="APK32" s="74"/>
      <c r="APL32" s="74"/>
      <c r="APM32" s="85"/>
      <c r="APN32" s="74"/>
      <c r="APO32" s="74"/>
      <c r="APP32" s="85"/>
      <c r="APQ32" s="74"/>
      <c r="APR32" s="74"/>
      <c r="APS32" s="85"/>
      <c r="APT32" s="74"/>
      <c r="APU32" s="74"/>
      <c r="APV32" s="85"/>
      <c r="APW32" s="80"/>
      <c r="APX32" s="80"/>
      <c r="APY32" s="85"/>
      <c r="APZ32" s="77"/>
      <c r="AQA32" s="74"/>
      <c r="AQB32" s="74"/>
      <c r="AQC32" s="85"/>
      <c r="AQD32" s="74"/>
      <c r="AQE32" s="74"/>
      <c r="AQF32" s="85"/>
      <c r="AQG32" s="74"/>
      <c r="AQH32" s="74"/>
      <c r="AQI32" s="85"/>
      <c r="AQJ32" s="74"/>
      <c r="AQK32" s="74"/>
      <c r="AQL32" s="85"/>
      <c r="AQM32" s="80"/>
      <c r="AQN32" s="80"/>
      <c r="AQO32" s="85"/>
      <c r="AQP32" s="77"/>
      <c r="AQQ32" s="74"/>
      <c r="AQR32" s="74"/>
      <c r="AQS32" s="85"/>
      <c r="AQT32" s="74"/>
      <c r="AQU32" s="74"/>
      <c r="AQV32" s="85"/>
      <c r="AQW32" s="74"/>
      <c r="AQX32" s="74"/>
      <c r="AQY32" s="85"/>
      <c r="AQZ32" s="74"/>
      <c r="ARA32" s="74"/>
      <c r="ARB32" s="85"/>
      <c r="ARC32" s="80"/>
      <c r="ARD32" s="80"/>
      <c r="ARE32" s="85"/>
      <c r="ARF32" s="77"/>
      <c r="ARG32" s="74"/>
      <c r="ARH32" s="74"/>
      <c r="ARI32" s="85"/>
      <c r="ARJ32" s="74"/>
      <c r="ARK32" s="74"/>
      <c r="ARL32" s="85"/>
      <c r="ARM32" s="74"/>
      <c r="ARN32" s="74"/>
      <c r="ARO32" s="85"/>
      <c r="ARP32" s="74"/>
      <c r="ARQ32" s="74"/>
      <c r="ARR32" s="85"/>
      <c r="ARS32" s="80"/>
      <c r="ART32" s="80"/>
      <c r="ARU32" s="85"/>
      <c r="ARV32" s="77"/>
      <c r="ARW32" s="74"/>
      <c r="ARX32" s="74"/>
      <c r="ARY32" s="85"/>
      <c r="ARZ32" s="74"/>
      <c r="ASA32" s="74"/>
      <c r="ASB32" s="85"/>
      <c r="ASC32" s="74"/>
      <c r="ASD32" s="74"/>
      <c r="ASE32" s="85"/>
      <c r="ASF32" s="74"/>
      <c r="ASG32" s="74"/>
      <c r="ASH32" s="85"/>
      <c r="ASI32" s="80"/>
      <c r="ASJ32" s="80"/>
      <c r="ASK32" s="85"/>
      <c r="ASL32" s="77"/>
      <c r="ASM32" s="74"/>
      <c r="ASN32" s="74"/>
      <c r="ASO32" s="85"/>
      <c r="ASP32" s="74"/>
      <c r="ASQ32" s="74"/>
      <c r="ASR32" s="85"/>
      <c r="ASS32" s="74"/>
      <c r="AST32" s="74"/>
      <c r="ASU32" s="85"/>
      <c r="ASV32" s="74"/>
      <c r="ASW32" s="74"/>
      <c r="ASX32" s="85"/>
      <c r="ASY32" s="80"/>
      <c r="ASZ32" s="80"/>
      <c r="ATA32" s="85"/>
      <c r="ATB32" s="77"/>
      <c r="ATC32" s="74"/>
      <c r="ATD32" s="74"/>
      <c r="ATE32" s="85"/>
      <c r="ATF32" s="74"/>
      <c r="ATG32" s="74"/>
      <c r="ATH32" s="85"/>
      <c r="ATI32" s="74"/>
      <c r="ATJ32" s="74"/>
      <c r="ATK32" s="85"/>
      <c r="ATL32" s="74"/>
      <c r="ATM32" s="74"/>
      <c r="ATN32" s="85"/>
      <c r="ATO32" s="80"/>
      <c r="ATP32" s="80"/>
      <c r="ATQ32" s="85"/>
      <c r="ATR32" s="77"/>
      <c r="ATS32" s="74"/>
      <c r="ATT32" s="74"/>
      <c r="ATU32" s="85"/>
      <c r="ATV32" s="74"/>
      <c r="ATW32" s="74"/>
      <c r="ATX32" s="85"/>
      <c r="ATY32" s="74"/>
      <c r="ATZ32" s="74"/>
      <c r="AUA32" s="85"/>
      <c r="AUB32" s="74"/>
      <c r="AUC32" s="74"/>
      <c r="AUD32" s="85"/>
      <c r="AUE32" s="80"/>
      <c r="AUF32" s="80"/>
      <c r="AUG32" s="85"/>
      <c r="AUH32" s="77"/>
      <c r="AUI32" s="74"/>
      <c r="AUJ32" s="74"/>
      <c r="AUK32" s="85"/>
      <c r="AUL32" s="74"/>
      <c r="AUM32" s="74"/>
      <c r="AUN32" s="85"/>
      <c r="AUO32" s="74"/>
      <c r="AUP32" s="74"/>
      <c r="AUQ32" s="85"/>
      <c r="AUR32" s="74"/>
      <c r="AUS32" s="74"/>
      <c r="AUT32" s="85"/>
      <c r="AUU32" s="80"/>
      <c r="AUV32" s="80"/>
      <c r="AUW32" s="85"/>
      <c r="AUX32" s="77"/>
      <c r="AUY32" s="74"/>
      <c r="AUZ32" s="74"/>
      <c r="AVA32" s="85"/>
      <c r="AVB32" s="74"/>
      <c r="AVC32" s="74"/>
      <c r="AVD32" s="85"/>
      <c r="AVE32" s="74"/>
      <c r="AVF32" s="74"/>
      <c r="AVG32" s="85"/>
      <c r="AVH32" s="74"/>
      <c r="AVI32" s="74"/>
      <c r="AVJ32" s="85"/>
      <c r="AVK32" s="80"/>
      <c r="AVL32" s="80"/>
      <c r="AVM32" s="85"/>
      <c r="AVN32" s="77"/>
      <c r="AVO32" s="74"/>
      <c r="AVP32" s="74"/>
      <c r="AVQ32" s="85"/>
      <c r="AVR32" s="74"/>
      <c r="AVS32" s="74"/>
      <c r="AVT32" s="85"/>
      <c r="AVU32" s="74"/>
      <c r="AVV32" s="74"/>
      <c r="AVW32" s="85"/>
      <c r="AVX32" s="74"/>
      <c r="AVY32" s="74"/>
      <c r="AVZ32" s="85"/>
      <c r="AWA32" s="80"/>
      <c r="AWB32" s="80"/>
      <c r="AWC32" s="85"/>
      <c r="AWD32" s="77"/>
      <c r="AWE32" s="74"/>
      <c r="AWF32" s="74"/>
      <c r="AWG32" s="85"/>
      <c r="AWH32" s="74"/>
      <c r="AWI32" s="74"/>
      <c r="AWJ32" s="85"/>
      <c r="AWK32" s="74"/>
      <c r="AWL32" s="74"/>
      <c r="AWM32" s="85"/>
      <c r="AWN32" s="74"/>
      <c r="AWO32" s="74"/>
      <c r="AWP32" s="85"/>
      <c r="AWQ32" s="80"/>
      <c r="AWR32" s="80"/>
      <c r="AWS32" s="85"/>
      <c r="AWT32" s="77"/>
      <c r="AWU32" s="74"/>
      <c r="AWV32" s="74"/>
      <c r="AWW32" s="85"/>
      <c r="AWX32" s="74"/>
      <c r="AWY32" s="74"/>
      <c r="AWZ32" s="85"/>
      <c r="AXA32" s="74"/>
      <c r="AXB32" s="74"/>
      <c r="AXC32" s="85"/>
      <c r="AXD32" s="74"/>
      <c r="AXE32" s="74"/>
      <c r="AXF32" s="85"/>
      <c r="AXG32" s="80"/>
      <c r="AXH32" s="80"/>
      <c r="AXI32" s="85"/>
      <c r="AXJ32" s="77"/>
      <c r="AXK32" s="74"/>
      <c r="AXL32" s="74"/>
      <c r="AXM32" s="85"/>
      <c r="AXN32" s="74"/>
      <c r="AXO32" s="74"/>
      <c r="AXP32" s="85"/>
      <c r="AXQ32" s="74"/>
      <c r="AXR32" s="74"/>
      <c r="AXS32" s="85"/>
      <c r="AXT32" s="74"/>
      <c r="AXU32" s="74"/>
      <c r="AXV32" s="85"/>
      <c r="AXW32" s="80"/>
      <c r="AXX32" s="80"/>
      <c r="AXY32" s="85"/>
      <c r="AXZ32" s="77"/>
      <c r="AYA32" s="74"/>
      <c r="AYB32" s="74"/>
      <c r="AYC32" s="85"/>
      <c r="AYD32" s="74"/>
      <c r="AYE32" s="74"/>
      <c r="AYF32" s="85"/>
      <c r="AYG32" s="74"/>
      <c r="AYH32" s="74"/>
      <c r="AYI32" s="85"/>
      <c r="AYJ32" s="74"/>
      <c r="AYK32" s="74"/>
      <c r="AYL32" s="85"/>
      <c r="AYM32" s="80"/>
      <c r="AYN32" s="80"/>
      <c r="AYO32" s="85"/>
      <c r="AYP32" s="77"/>
      <c r="AYQ32" s="74"/>
      <c r="AYR32" s="74"/>
      <c r="AYS32" s="85"/>
      <c r="AYT32" s="74"/>
      <c r="AYU32" s="74"/>
      <c r="AYV32" s="85"/>
      <c r="AYW32" s="74"/>
      <c r="AYX32" s="74"/>
      <c r="AYY32" s="85"/>
      <c r="AYZ32" s="74"/>
      <c r="AZA32" s="74"/>
      <c r="AZB32" s="85"/>
      <c r="AZC32" s="80"/>
      <c r="AZD32" s="80"/>
      <c r="AZE32" s="85"/>
      <c r="AZF32" s="77"/>
      <c r="AZG32" s="74"/>
      <c r="AZH32" s="74"/>
      <c r="AZI32" s="85"/>
      <c r="AZJ32" s="74"/>
      <c r="AZK32" s="74"/>
      <c r="AZL32" s="85"/>
      <c r="AZM32" s="74"/>
      <c r="AZN32" s="74"/>
      <c r="AZO32" s="85"/>
      <c r="AZP32" s="74"/>
      <c r="AZQ32" s="74"/>
      <c r="AZR32" s="85"/>
      <c r="AZS32" s="80"/>
      <c r="AZT32" s="80"/>
      <c r="AZU32" s="85"/>
      <c r="AZV32" s="77"/>
      <c r="AZW32" s="74"/>
      <c r="AZX32" s="74"/>
      <c r="AZY32" s="85"/>
      <c r="AZZ32" s="74"/>
      <c r="BAA32" s="74"/>
      <c r="BAB32" s="85"/>
      <c r="BAC32" s="74"/>
      <c r="BAD32" s="74"/>
      <c r="BAE32" s="85"/>
      <c r="BAF32" s="74"/>
      <c r="BAG32" s="74"/>
      <c r="BAH32" s="85"/>
      <c r="BAI32" s="80"/>
      <c r="BAJ32" s="80"/>
      <c r="BAK32" s="85"/>
      <c r="BAL32" s="77"/>
      <c r="BAM32" s="74"/>
      <c r="BAN32" s="74"/>
      <c r="BAO32" s="85"/>
      <c r="BAP32" s="74"/>
      <c r="BAQ32" s="74"/>
      <c r="BAR32" s="85"/>
      <c r="BAS32" s="74"/>
      <c r="BAT32" s="74"/>
      <c r="BAU32" s="85"/>
      <c r="BAV32" s="74"/>
      <c r="BAW32" s="74"/>
      <c r="BAX32" s="85"/>
      <c r="BAY32" s="80"/>
      <c r="BAZ32" s="80"/>
      <c r="BBA32" s="85"/>
      <c r="BBB32" s="77"/>
      <c r="BBC32" s="74"/>
      <c r="BBD32" s="74"/>
      <c r="BBE32" s="85"/>
      <c r="BBF32" s="74"/>
      <c r="BBG32" s="74"/>
      <c r="BBH32" s="85"/>
      <c r="BBI32" s="74"/>
      <c r="BBJ32" s="74"/>
      <c r="BBK32" s="85"/>
      <c r="BBL32" s="74"/>
      <c r="BBM32" s="74"/>
      <c r="BBN32" s="85"/>
      <c r="BBO32" s="80"/>
      <c r="BBP32" s="80"/>
      <c r="BBQ32" s="85"/>
      <c r="BBR32" s="77"/>
      <c r="BBS32" s="74"/>
      <c r="BBT32" s="74"/>
      <c r="BBU32" s="85"/>
      <c r="BBV32" s="74"/>
      <c r="BBW32" s="74"/>
      <c r="BBX32" s="85"/>
      <c r="BBY32" s="74"/>
      <c r="BBZ32" s="74"/>
      <c r="BCA32" s="85"/>
      <c r="BCB32" s="74"/>
      <c r="BCC32" s="74"/>
      <c r="BCD32" s="85"/>
      <c r="BCE32" s="80"/>
      <c r="BCF32" s="80"/>
      <c r="BCG32" s="85"/>
      <c r="BCH32" s="77"/>
      <c r="BCI32" s="74"/>
      <c r="BCJ32" s="74"/>
      <c r="BCK32" s="85"/>
      <c r="BCL32" s="74"/>
      <c r="BCM32" s="74"/>
      <c r="BCN32" s="85"/>
      <c r="BCO32" s="74"/>
      <c r="BCP32" s="74"/>
      <c r="BCQ32" s="85"/>
      <c r="BCR32" s="74"/>
      <c r="BCS32" s="74"/>
      <c r="BCT32" s="85"/>
      <c r="BCU32" s="80"/>
      <c r="BCV32" s="80"/>
      <c r="BCW32" s="85"/>
      <c r="BCX32" s="77"/>
      <c r="BCY32" s="74"/>
      <c r="BCZ32" s="74"/>
      <c r="BDA32" s="85"/>
      <c r="BDB32" s="74"/>
      <c r="BDC32" s="74"/>
      <c r="BDD32" s="85"/>
      <c r="BDE32" s="74"/>
      <c r="BDF32" s="74"/>
      <c r="BDG32" s="85"/>
      <c r="BDH32" s="74"/>
      <c r="BDI32" s="74"/>
      <c r="BDJ32" s="85"/>
      <c r="BDK32" s="80"/>
      <c r="BDL32" s="80"/>
      <c r="BDM32" s="85"/>
      <c r="BDN32" s="77"/>
      <c r="BDO32" s="74"/>
      <c r="BDP32" s="74"/>
      <c r="BDQ32" s="85"/>
      <c r="BDR32" s="74"/>
      <c r="BDS32" s="74"/>
      <c r="BDT32" s="85"/>
      <c r="BDU32" s="74"/>
      <c r="BDV32" s="74"/>
      <c r="BDW32" s="85"/>
      <c r="BDX32" s="74"/>
      <c r="BDY32" s="74"/>
      <c r="BDZ32" s="85"/>
      <c r="BEA32" s="80"/>
      <c r="BEB32" s="80"/>
      <c r="BEC32" s="85"/>
      <c r="BED32" s="77"/>
      <c r="BEE32" s="74"/>
      <c r="BEF32" s="74"/>
      <c r="BEG32" s="85"/>
      <c r="BEH32" s="74"/>
      <c r="BEI32" s="74"/>
      <c r="BEJ32" s="85"/>
      <c r="BEK32" s="74"/>
      <c r="BEL32" s="74"/>
      <c r="BEM32" s="85"/>
      <c r="BEN32" s="74"/>
      <c r="BEO32" s="74"/>
      <c r="BEP32" s="85"/>
      <c r="BEQ32" s="80"/>
      <c r="BER32" s="80"/>
      <c r="BES32" s="85"/>
      <c r="BET32" s="77"/>
      <c r="BEU32" s="74"/>
      <c r="BEV32" s="74"/>
      <c r="BEW32" s="85"/>
      <c r="BEX32" s="74"/>
      <c r="BEY32" s="74"/>
      <c r="BEZ32" s="85"/>
      <c r="BFA32" s="74"/>
      <c r="BFB32" s="74"/>
      <c r="BFC32" s="85"/>
      <c r="BFD32" s="74"/>
      <c r="BFE32" s="74"/>
      <c r="BFF32" s="85"/>
      <c r="BFG32" s="80"/>
      <c r="BFH32" s="80"/>
      <c r="BFI32" s="85"/>
      <c r="BFJ32" s="77"/>
      <c r="BFK32" s="74"/>
      <c r="BFL32" s="74"/>
      <c r="BFM32" s="85"/>
      <c r="BFN32" s="74"/>
      <c r="BFO32" s="74"/>
      <c r="BFP32" s="85"/>
      <c r="BFQ32" s="74"/>
      <c r="BFR32" s="74"/>
      <c r="BFS32" s="85"/>
      <c r="BFT32" s="74"/>
      <c r="BFU32" s="74"/>
      <c r="BFV32" s="85"/>
      <c r="BFW32" s="80"/>
      <c r="BFX32" s="80"/>
      <c r="BFY32" s="85"/>
      <c r="BFZ32" s="77"/>
      <c r="BGA32" s="74"/>
      <c r="BGB32" s="74"/>
      <c r="BGC32" s="85"/>
      <c r="BGD32" s="74"/>
      <c r="BGE32" s="74"/>
      <c r="BGF32" s="85"/>
      <c r="BGG32" s="74"/>
      <c r="BGH32" s="74"/>
      <c r="BGI32" s="85"/>
      <c r="BGJ32" s="74"/>
      <c r="BGK32" s="74"/>
      <c r="BGL32" s="85"/>
      <c r="BGM32" s="80"/>
      <c r="BGN32" s="80"/>
      <c r="BGO32" s="85"/>
      <c r="BGP32" s="77"/>
      <c r="BGQ32" s="74"/>
      <c r="BGR32" s="74"/>
      <c r="BGS32" s="85"/>
      <c r="BGT32" s="74"/>
      <c r="BGU32" s="74"/>
      <c r="BGV32" s="85"/>
      <c r="BGW32" s="74"/>
      <c r="BGX32" s="74"/>
      <c r="BGY32" s="85"/>
      <c r="BGZ32" s="74"/>
      <c r="BHA32" s="74"/>
      <c r="BHB32" s="85"/>
      <c r="BHC32" s="80"/>
      <c r="BHD32" s="80"/>
      <c r="BHE32" s="85"/>
      <c r="BHF32" s="77"/>
      <c r="BHG32" s="74"/>
      <c r="BHH32" s="74"/>
      <c r="BHI32" s="85"/>
      <c r="BHJ32" s="74"/>
      <c r="BHK32" s="74"/>
      <c r="BHL32" s="85"/>
      <c r="BHM32" s="74"/>
      <c r="BHN32" s="74"/>
      <c r="BHO32" s="85"/>
      <c r="BHP32" s="74"/>
      <c r="BHQ32" s="74"/>
      <c r="BHR32" s="85"/>
      <c r="BHS32" s="80"/>
      <c r="BHT32" s="80"/>
      <c r="BHU32" s="85"/>
      <c r="BHV32" s="77"/>
      <c r="BHW32" s="74"/>
      <c r="BHX32" s="74"/>
      <c r="BHY32" s="85"/>
      <c r="BHZ32" s="74"/>
      <c r="BIA32" s="74"/>
      <c r="BIB32" s="85"/>
      <c r="BIC32" s="74"/>
      <c r="BID32" s="74"/>
      <c r="BIE32" s="85"/>
      <c r="BIF32" s="74"/>
      <c r="BIG32" s="74"/>
      <c r="BIH32" s="85"/>
      <c r="BII32" s="80"/>
      <c r="BIJ32" s="80"/>
      <c r="BIK32" s="85"/>
      <c r="BIL32" s="77"/>
      <c r="BIM32" s="74"/>
      <c r="BIN32" s="74"/>
      <c r="BIO32" s="85"/>
      <c r="BIP32" s="74"/>
      <c r="BIQ32" s="74"/>
      <c r="BIR32" s="85"/>
      <c r="BIS32" s="74"/>
      <c r="BIT32" s="74"/>
      <c r="BIU32" s="85"/>
      <c r="BIV32" s="74"/>
      <c r="BIW32" s="74"/>
      <c r="BIX32" s="85"/>
      <c r="BIY32" s="80"/>
      <c r="BIZ32" s="80"/>
      <c r="BJA32" s="85"/>
      <c r="BJB32" s="77"/>
      <c r="BJC32" s="74"/>
      <c r="BJD32" s="74"/>
      <c r="BJE32" s="85"/>
      <c r="BJF32" s="74"/>
      <c r="BJG32" s="74"/>
      <c r="BJH32" s="85"/>
      <c r="BJI32" s="74"/>
      <c r="BJJ32" s="74"/>
      <c r="BJK32" s="85"/>
      <c r="BJL32" s="74"/>
      <c r="BJM32" s="74"/>
      <c r="BJN32" s="85"/>
      <c r="BJO32" s="80"/>
      <c r="BJP32" s="80"/>
      <c r="BJQ32" s="85"/>
      <c r="BJR32" s="77"/>
      <c r="BJS32" s="74"/>
      <c r="BJT32" s="74"/>
      <c r="BJU32" s="85"/>
      <c r="BJV32" s="74"/>
      <c r="BJW32" s="74"/>
      <c r="BJX32" s="85"/>
      <c r="BJY32" s="74"/>
      <c r="BJZ32" s="74"/>
      <c r="BKA32" s="85"/>
      <c r="BKB32" s="74"/>
      <c r="BKC32" s="74"/>
      <c r="BKD32" s="85"/>
      <c r="BKE32" s="80"/>
      <c r="BKF32" s="80"/>
      <c r="BKG32" s="85"/>
      <c r="BKH32" s="77"/>
      <c r="BKI32" s="74"/>
      <c r="BKJ32" s="74"/>
      <c r="BKK32" s="85"/>
      <c r="BKL32" s="74"/>
      <c r="BKM32" s="74"/>
      <c r="BKN32" s="85"/>
      <c r="BKO32" s="74"/>
      <c r="BKP32" s="74"/>
      <c r="BKQ32" s="85"/>
      <c r="BKR32" s="74"/>
      <c r="BKS32" s="74"/>
      <c r="BKT32" s="85"/>
      <c r="BKU32" s="80"/>
      <c r="BKV32" s="80"/>
      <c r="BKW32" s="85"/>
      <c r="BKX32" s="77"/>
      <c r="BKY32" s="74"/>
      <c r="BKZ32" s="74"/>
      <c r="BLA32" s="85"/>
      <c r="BLB32" s="74"/>
      <c r="BLC32" s="74"/>
      <c r="BLD32" s="85"/>
      <c r="BLE32" s="74"/>
      <c r="BLF32" s="74"/>
      <c r="BLG32" s="85"/>
      <c r="BLH32" s="74"/>
      <c r="BLI32" s="74"/>
      <c r="BLJ32" s="85"/>
      <c r="BLK32" s="80"/>
      <c r="BLL32" s="80"/>
      <c r="BLM32" s="85"/>
      <c r="BLN32" s="77"/>
      <c r="BLO32" s="74"/>
      <c r="BLP32" s="74"/>
      <c r="BLQ32" s="85"/>
      <c r="BLR32" s="74"/>
      <c r="BLS32" s="74"/>
      <c r="BLT32" s="85"/>
      <c r="BLU32" s="74"/>
      <c r="BLV32" s="74"/>
      <c r="BLW32" s="85"/>
      <c r="BLX32" s="74"/>
      <c r="BLY32" s="74"/>
      <c r="BLZ32" s="85"/>
      <c r="BMA32" s="80"/>
      <c r="BMB32" s="80"/>
      <c r="BMC32" s="85"/>
      <c r="BMD32" s="77"/>
      <c r="BME32" s="74"/>
      <c r="BMF32" s="74"/>
      <c r="BMG32" s="85"/>
      <c r="BMH32" s="74"/>
      <c r="BMI32" s="74"/>
      <c r="BMJ32" s="85"/>
      <c r="BMK32" s="74"/>
      <c r="BML32" s="74"/>
      <c r="BMM32" s="85"/>
      <c r="BMN32" s="74"/>
      <c r="BMO32" s="74"/>
      <c r="BMP32" s="85"/>
      <c r="BMQ32" s="80"/>
      <c r="BMR32" s="80"/>
      <c r="BMS32" s="85"/>
      <c r="BMT32" s="77"/>
      <c r="BMU32" s="74"/>
      <c r="BMV32" s="74"/>
      <c r="BMW32" s="85"/>
      <c r="BMX32" s="74"/>
      <c r="BMY32" s="74"/>
      <c r="BMZ32" s="85"/>
      <c r="BNA32" s="74"/>
      <c r="BNB32" s="74"/>
      <c r="BNC32" s="85"/>
      <c r="BND32" s="74"/>
      <c r="BNE32" s="74"/>
      <c r="BNF32" s="85"/>
      <c r="BNG32" s="80"/>
      <c r="BNH32" s="80"/>
      <c r="BNI32" s="85"/>
      <c r="BNJ32" s="77"/>
      <c r="BNK32" s="74"/>
      <c r="BNL32" s="74"/>
      <c r="BNM32" s="85"/>
      <c r="BNN32" s="74"/>
      <c r="BNO32" s="74"/>
      <c r="BNP32" s="85"/>
      <c r="BNQ32" s="74"/>
      <c r="BNR32" s="74"/>
      <c r="BNS32" s="85"/>
      <c r="BNT32" s="74"/>
      <c r="BNU32" s="74"/>
      <c r="BNV32" s="85"/>
      <c r="BNW32" s="80"/>
      <c r="BNX32" s="80"/>
      <c r="BNY32" s="85"/>
      <c r="BNZ32" s="77"/>
      <c r="BOA32" s="74"/>
      <c r="BOB32" s="74"/>
      <c r="BOC32" s="85"/>
      <c r="BOD32" s="74"/>
      <c r="BOE32" s="74"/>
      <c r="BOF32" s="85"/>
      <c r="BOG32" s="74"/>
      <c r="BOH32" s="74"/>
      <c r="BOI32" s="85"/>
      <c r="BOJ32" s="74"/>
      <c r="BOK32" s="74"/>
      <c r="BOL32" s="85"/>
      <c r="BOM32" s="80"/>
      <c r="BON32" s="80"/>
      <c r="BOO32" s="85"/>
      <c r="BOP32" s="77"/>
      <c r="BOQ32" s="74"/>
      <c r="BOR32" s="74"/>
      <c r="BOS32" s="85"/>
      <c r="BOT32" s="74"/>
      <c r="BOU32" s="74"/>
      <c r="BOV32" s="85"/>
      <c r="BOW32" s="74"/>
      <c r="BOX32" s="74"/>
      <c r="BOY32" s="85"/>
      <c r="BOZ32" s="74"/>
      <c r="BPA32" s="74"/>
      <c r="BPB32" s="85"/>
      <c r="BPC32" s="80"/>
      <c r="BPD32" s="80"/>
      <c r="BPE32" s="85"/>
      <c r="BPF32" s="77"/>
      <c r="BPG32" s="74"/>
      <c r="BPH32" s="74"/>
      <c r="BPI32" s="85"/>
      <c r="BPJ32" s="74"/>
      <c r="BPK32" s="74"/>
      <c r="BPL32" s="85"/>
      <c r="BPM32" s="74"/>
      <c r="BPN32" s="74"/>
      <c r="BPO32" s="85"/>
      <c r="BPP32" s="74"/>
      <c r="BPQ32" s="74"/>
      <c r="BPR32" s="85"/>
      <c r="BPS32" s="80"/>
      <c r="BPT32" s="80"/>
      <c r="BPU32" s="85"/>
      <c r="BPV32" s="77"/>
      <c r="BPW32" s="74"/>
      <c r="BPX32" s="74"/>
      <c r="BPY32" s="85"/>
      <c r="BPZ32" s="74"/>
      <c r="BQA32" s="74"/>
      <c r="BQB32" s="85"/>
      <c r="BQC32" s="74"/>
      <c r="BQD32" s="74"/>
      <c r="BQE32" s="85"/>
      <c r="BQF32" s="74"/>
      <c r="BQG32" s="74"/>
      <c r="BQH32" s="85"/>
      <c r="BQI32" s="80"/>
      <c r="BQJ32" s="80"/>
      <c r="BQK32" s="85"/>
      <c r="BQL32" s="77"/>
      <c r="BQM32" s="74"/>
      <c r="BQN32" s="74"/>
      <c r="BQO32" s="85"/>
      <c r="BQP32" s="74"/>
      <c r="BQQ32" s="74"/>
      <c r="BQR32" s="85"/>
      <c r="BQS32" s="74"/>
      <c r="BQT32" s="74"/>
      <c r="BQU32" s="85"/>
      <c r="BQV32" s="74"/>
      <c r="BQW32" s="74"/>
      <c r="BQX32" s="85"/>
      <c r="BQY32" s="80"/>
      <c r="BQZ32" s="80"/>
      <c r="BRA32" s="85"/>
      <c r="BRB32" s="77"/>
      <c r="BRC32" s="74"/>
      <c r="BRD32" s="74"/>
      <c r="BRE32" s="85"/>
      <c r="BRF32" s="74"/>
      <c r="BRG32" s="74"/>
      <c r="BRH32" s="85"/>
      <c r="BRI32" s="74"/>
      <c r="BRJ32" s="74"/>
      <c r="BRK32" s="85"/>
      <c r="BRL32" s="74"/>
      <c r="BRM32" s="74"/>
      <c r="BRN32" s="85"/>
      <c r="BRO32" s="80"/>
      <c r="BRP32" s="80"/>
      <c r="BRQ32" s="85"/>
      <c r="BRR32" s="77"/>
      <c r="BRS32" s="74"/>
      <c r="BRT32" s="74"/>
      <c r="BRU32" s="85"/>
      <c r="BRV32" s="74"/>
      <c r="BRW32" s="74"/>
      <c r="BRX32" s="85"/>
      <c r="BRY32" s="74"/>
      <c r="BRZ32" s="74"/>
      <c r="BSA32" s="85"/>
      <c r="BSB32" s="74"/>
      <c r="BSC32" s="74"/>
      <c r="BSD32" s="85"/>
      <c r="BSE32" s="80"/>
      <c r="BSF32" s="80"/>
      <c r="BSG32" s="85"/>
      <c r="BSH32" s="77"/>
      <c r="BSI32" s="74"/>
      <c r="BSJ32" s="74"/>
      <c r="BSK32" s="85"/>
      <c r="BSL32" s="74"/>
      <c r="BSM32" s="74"/>
      <c r="BSN32" s="85"/>
      <c r="BSO32" s="74"/>
      <c r="BSP32" s="74"/>
      <c r="BSQ32" s="85"/>
      <c r="BSR32" s="74"/>
      <c r="BSS32" s="74"/>
      <c r="BST32" s="85"/>
      <c r="BSU32" s="80"/>
      <c r="BSV32" s="80"/>
      <c r="BSW32" s="85"/>
      <c r="BSX32" s="77"/>
      <c r="BSY32" s="74"/>
      <c r="BSZ32" s="74"/>
      <c r="BTA32" s="85"/>
      <c r="BTB32" s="74"/>
      <c r="BTC32" s="74"/>
      <c r="BTD32" s="85"/>
      <c r="BTE32" s="74"/>
      <c r="BTF32" s="74"/>
      <c r="BTG32" s="85"/>
      <c r="BTH32" s="74"/>
      <c r="BTI32" s="74"/>
      <c r="BTJ32" s="85"/>
      <c r="BTK32" s="80"/>
      <c r="BTL32" s="80"/>
      <c r="BTM32" s="85"/>
      <c r="BTN32" s="77"/>
      <c r="BTO32" s="74"/>
      <c r="BTP32" s="74"/>
      <c r="BTQ32" s="85"/>
      <c r="BTR32" s="74"/>
      <c r="BTS32" s="74"/>
      <c r="BTT32" s="85"/>
      <c r="BTU32" s="74"/>
      <c r="BTV32" s="74"/>
      <c r="BTW32" s="85"/>
      <c r="BTX32" s="74"/>
      <c r="BTY32" s="74"/>
      <c r="BTZ32" s="85"/>
      <c r="BUA32" s="80"/>
      <c r="BUB32" s="80"/>
      <c r="BUC32" s="85"/>
      <c r="BUD32" s="77"/>
      <c r="BUE32" s="74"/>
      <c r="BUF32" s="74"/>
      <c r="BUG32" s="85"/>
      <c r="BUH32" s="74"/>
      <c r="BUI32" s="74"/>
      <c r="BUJ32" s="85"/>
      <c r="BUK32" s="74"/>
      <c r="BUL32" s="74"/>
      <c r="BUM32" s="85"/>
      <c r="BUN32" s="74"/>
      <c r="BUO32" s="74"/>
      <c r="BUP32" s="85"/>
      <c r="BUQ32" s="80"/>
      <c r="BUR32" s="80"/>
      <c r="BUS32" s="85"/>
      <c r="BUT32" s="77"/>
      <c r="BUU32" s="74"/>
      <c r="BUV32" s="74"/>
      <c r="BUW32" s="85"/>
      <c r="BUX32" s="74"/>
      <c r="BUY32" s="74"/>
      <c r="BUZ32" s="85"/>
      <c r="BVA32" s="74"/>
      <c r="BVB32" s="74"/>
      <c r="BVC32" s="85"/>
      <c r="BVD32" s="74"/>
      <c r="BVE32" s="74"/>
      <c r="BVF32" s="85"/>
      <c r="BVG32" s="80"/>
      <c r="BVH32" s="80"/>
      <c r="BVI32" s="85"/>
      <c r="BVJ32" s="77"/>
      <c r="BVK32" s="74"/>
      <c r="BVL32" s="74"/>
      <c r="BVM32" s="85"/>
      <c r="BVN32" s="74"/>
      <c r="BVO32" s="74"/>
      <c r="BVP32" s="85"/>
      <c r="BVQ32" s="74"/>
      <c r="BVR32" s="74"/>
      <c r="BVS32" s="85"/>
      <c r="BVT32" s="74"/>
      <c r="BVU32" s="74"/>
      <c r="BVV32" s="85"/>
      <c r="BVW32" s="80"/>
      <c r="BVX32" s="80"/>
      <c r="BVY32" s="85"/>
      <c r="BVZ32" s="77"/>
      <c r="BWA32" s="74"/>
      <c r="BWB32" s="74"/>
      <c r="BWC32" s="85"/>
      <c r="BWD32" s="74"/>
      <c r="BWE32" s="74"/>
      <c r="BWF32" s="85"/>
      <c r="BWG32" s="74"/>
      <c r="BWH32" s="74"/>
      <c r="BWI32" s="85"/>
      <c r="BWJ32" s="74"/>
      <c r="BWK32" s="74"/>
      <c r="BWL32" s="85"/>
      <c r="BWM32" s="80"/>
      <c r="BWN32" s="80"/>
      <c r="BWO32" s="85"/>
      <c r="BWP32" s="77"/>
      <c r="BWQ32" s="74"/>
      <c r="BWR32" s="74"/>
      <c r="BWS32" s="85"/>
      <c r="BWT32" s="74"/>
      <c r="BWU32" s="74"/>
      <c r="BWV32" s="85"/>
      <c r="BWW32" s="74"/>
      <c r="BWX32" s="74"/>
      <c r="BWY32" s="85"/>
      <c r="BWZ32" s="74"/>
      <c r="BXA32" s="74"/>
      <c r="BXB32" s="85"/>
      <c r="BXC32" s="80"/>
      <c r="BXD32" s="80"/>
      <c r="BXE32" s="85"/>
      <c r="BXF32" s="77"/>
      <c r="BXG32" s="74"/>
      <c r="BXH32" s="74"/>
      <c r="BXI32" s="85"/>
      <c r="BXJ32" s="74"/>
      <c r="BXK32" s="74"/>
      <c r="BXL32" s="85"/>
      <c r="BXM32" s="74"/>
      <c r="BXN32" s="74"/>
      <c r="BXO32" s="85"/>
      <c r="BXP32" s="74"/>
      <c r="BXQ32" s="74"/>
      <c r="BXR32" s="85"/>
      <c r="BXS32" s="80"/>
      <c r="BXT32" s="80"/>
      <c r="BXU32" s="85"/>
      <c r="BXV32" s="77"/>
      <c r="BXW32" s="74"/>
      <c r="BXX32" s="74"/>
      <c r="BXY32" s="85"/>
      <c r="BXZ32" s="74"/>
      <c r="BYA32" s="74"/>
      <c r="BYB32" s="85"/>
      <c r="BYC32" s="74"/>
      <c r="BYD32" s="74"/>
      <c r="BYE32" s="85"/>
      <c r="BYF32" s="74"/>
      <c r="BYG32" s="74"/>
      <c r="BYH32" s="85"/>
      <c r="BYI32" s="80"/>
      <c r="BYJ32" s="80"/>
      <c r="BYK32" s="85"/>
      <c r="BYL32" s="77"/>
      <c r="BYM32" s="74"/>
      <c r="BYN32" s="74"/>
      <c r="BYO32" s="85"/>
      <c r="BYP32" s="74"/>
      <c r="BYQ32" s="74"/>
      <c r="BYR32" s="85"/>
      <c r="BYS32" s="74"/>
      <c r="BYT32" s="74"/>
      <c r="BYU32" s="85"/>
      <c r="BYV32" s="74"/>
      <c r="BYW32" s="74"/>
      <c r="BYX32" s="85"/>
      <c r="BYY32" s="80"/>
      <c r="BYZ32" s="80"/>
      <c r="BZA32" s="85"/>
      <c r="BZB32" s="77"/>
      <c r="BZC32" s="74"/>
      <c r="BZD32" s="74"/>
      <c r="BZE32" s="85"/>
      <c r="BZF32" s="74"/>
      <c r="BZG32" s="74"/>
      <c r="BZH32" s="85"/>
      <c r="BZI32" s="74"/>
      <c r="BZJ32" s="74"/>
      <c r="BZK32" s="85"/>
      <c r="BZL32" s="74"/>
      <c r="BZM32" s="74"/>
      <c r="BZN32" s="85"/>
      <c r="BZO32" s="80"/>
      <c r="BZP32" s="80"/>
      <c r="BZQ32" s="85"/>
      <c r="BZR32" s="77"/>
      <c r="BZS32" s="74"/>
      <c r="BZT32" s="74"/>
      <c r="BZU32" s="85"/>
      <c r="BZV32" s="74"/>
      <c r="BZW32" s="74"/>
      <c r="BZX32" s="85"/>
      <c r="BZY32" s="74"/>
      <c r="BZZ32" s="74"/>
      <c r="CAA32" s="85"/>
      <c r="CAB32" s="74"/>
      <c r="CAC32" s="74"/>
      <c r="CAD32" s="85"/>
      <c r="CAE32" s="80"/>
      <c r="CAF32" s="80"/>
      <c r="CAG32" s="85"/>
      <c r="CAH32" s="77"/>
      <c r="CAI32" s="74"/>
      <c r="CAJ32" s="74"/>
      <c r="CAK32" s="85"/>
      <c r="CAL32" s="74"/>
      <c r="CAM32" s="74"/>
      <c r="CAN32" s="85"/>
      <c r="CAO32" s="74"/>
      <c r="CAP32" s="74"/>
      <c r="CAQ32" s="85"/>
      <c r="CAR32" s="74"/>
      <c r="CAS32" s="74"/>
      <c r="CAT32" s="85"/>
      <c r="CAU32" s="80"/>
      <c r="CAV32" s="80"/>
      <c r="CAW32" s="85"/>
      <c r="CAX32" s="77"/>
      <c r="CAY32" s="74"/>
      <c r="CAZ32" s="74"/>
      <c r="CBA32" s="85"/>
      <c r="CBB32" s="74"/>
      <c r="CBC32" s="74"/>
      <c r="CBD32" s="85"/>
      <c r="CBE32" s="74"/>
      <c r="CBF32" s="74"/>
      <c r="CBG32" s="85"/>
      <c r="CBH32" s="74"/>
      <c r="CBI32" s="74"/>
      <c r="CBJ32" s="85"/>
      <c r="CBK32" s="80"/>
      <c r="CBL32" s="80"/>
      <c r="CBM32" s="85"/>
      <c r="CBN32" s="77"/>
      <c r="CBO32" s="74"/>
      <c r="CBP32" s="74"/>
      <c r="CBQ32" s="85"/>
      <c r="CBR32" s="74"/>
      <c r="CBS32" s="74"/>
      <c r="CBT32" s="85"/>
      <c r="CBU32" s="74"/>
      <c r="CBV32" s="74"/>
      <c r="CBW32" s="85"/>
      <c r="CBX32" s="74"/>
      <c r="CBY32" s="74"/>
      <c r="CBZ32" s="85"/>
      <c r="CCA32" s="80"/>
      <c r="CCB32" s="80"/>
      <c r="CCC32" s="85"/>
      <c r="CCD32" s="77"/>
      <c r="CCE32" s="74"/>
      <c r="CCF32" s="74"/>
      <c r="CCG32" s="85"/>
      <c r="CCH32" s="74"/>
      <c r="CCI32" s="74"/>
      <c r="CCJ32" s="85"/>
      <c r="CCK32" s="74"/>
      <c r="CCL32" s="74"/>
      <c r="CCM32" s="85"/>
      <c r="CCN32" s="74"/>
      <c r="CCO32" s="74"/>
      <c r="CCP32" s="85"/>
      <c r="CCQ32" s="80"/>
      <c r="CCR32" s="80"/>
      <c r="CCS32" s="85"/>
      <c r="CCT32" s="77"/>
      <c r="CCU32" s="74"/>
      <c r="CCV32" s="74"/>
      <c r="CCW32" s="85"/>
      <c r="CCX32" s="74"/>
      <c r="CCY32" s="74"/>
      <c r="CCZ32" s="85"/>
      <c r="CDA32" s="74"/>
      <c r="CDB32" s="74"/>
      <c r="CDC32" s="85"/>
      <c r="CDD32" s="74"/>
      <c r="CDE32" s="74"/>
      <c r="CDF32" s="85"/>
      <c r="CDG32" s="80"/>
      <c r="CDH32" s="80"/>
      <c r="CDI32" s="85"/>
      <c r="CDJ32" s="77"/>
      <c r="CDK32" s="74"/>
      <c r="CDL32" s="74"/>
      <c r="CDM32" s="85"/>
      <c r="CDN32" s="74"/>
      <c r="CDO32" s="74"/>
      <c r="CDP32" s="85"/>
      <c r="CDQ32" s="74"/>
      <c r="CDR32" s="74"/>
      <c r="CDS32" s="85"/>
      <c r="CDT32" s="74"/>
      <c r="CDU32" s="74"/>
      <c r="CDV32" s="85"/>
      <c r="CDW32" s="80"/>
      <c r="CDX32" s="80"/>
      <c r="CDY32" s="85"/>
      <c r="CDZ32" s="77"/>
      <c r="CEA32" s="74"/>
      <c r="CEB32" s="74"/>
      <c r="CEC32" s="85"/>
      <c r="CED32" s="74"/>
      <c r="CEE32" s="74"/>
      <c r="CEF32" s="85"/>
      <c r="CEG32" s="74"/>
      <c r="CEH32" s="74"/>
      <c r="CEI32" s="85"/>
      <c r="CEJ32" s="74"/>
      <c r="CEK32" s="74"/>
      <c r="CEL32" s="85"/>
      <c r="CEM32" s="80"/>
      <c r="CEN32" s="80"/>
      <c r="CEO32" s="85"/>
      <c r="CEP32" s="77"/>
      <c r="CEQ32" s="74"/>
      <c r="CER32" s="74"/>
      <c r="CES32" s="85"/>
      <c r="CET32" s="74"/>
      <c r="CEU32" s="74"/>
      <c r="CEV32" s="85"/>
      <c r="CEW32" s="74"/>
      <c r="CEX32" s="74"/>
      <c r="CEY32" s="85"/>
      <c r="CEZ32" s="74"/>
      <c r="CFA32" s="74"/>
      <c r="CFB32" s="85"/>
      <c r="CFC32" s="80"/>
      <c r="CFD32" s="80"/>
      <c r="CFE32" s="85"/>
      <c r="CFF32" s="77"/>
      <c r="CFG32" s="74"/>
      <c r="CFH32" s="74"/>
      <c r="CFI32" s="85"/>
      <c r="CFJ32" s="74"/>
      <c r="CFK32" s="74"/>
      <c r="CFL32" s="85"/>
      <c r="CFM32" s="74"/>
      <c r="CFN32" s="74"/>
      <c r="CFO32" s="85"/>
      <c r="CFP32" s="74"/>
      <c r="CFQ32" s="74"/>
      <c r="CFR32" s="85"/>
      <c r="CFS32" s="80"/>
      <c r="CFT32" s="80"/>
      <c r="CFU32" s="85"/>
      <c r="CFV32" s="77"/>
      <c r="CFW32" s="74"/>
      <c r="CFX32" s="74"/>
      <c r="CFY32" s="85"/>
      <c r="CFZ32" s="74"/>
      <c r="CGA32" s="74"/>
      <c r="CGB32" s="85"/>
      <c r="CGC32" s="74"/>
      <c r="CGD32" s="74"/>
      <c r="CGE32" s="85"/>
      <c r="CGF32" s="74"/>
      <c r="CGG32" s="74"/>
      <c r="CGH32" s="85"/>
      <c r="CGI32" s="80"/>
      <c r="CGJ32" s="80"/>
      <c r="CGK32" s="85"/>
      <c r="CGL32" s="77"/>
      <c r="CGM32" s="74"/>
      <c r="CGN32" s="74"/>
      <c r="CGO32" s="85"/>
      <c r="CGP32" s="74"/>
      <c r="CGQ32" s="74"/>
      <c r="CGR32" s="85"/>
      <c r="CGS32" s="74"/>
      <c r="CGT32" s="74"/>
      <c r="CGU32" s="85"/>
      <c r="CGV32" s="74"/>
      <c r="CGW32" s="74"/>
      <c r="CGX32" s="85"/>
      <c r="CGY32" s="80"/>
      <c r="CGZ32" s="80"/>
      <c r="CHA32" s="85"/>
      <c r="CHB32" s="77"/>
      <c r="CHC32" s="74"/>
      <c r="CHD32" s="74"/>
      <c r="CHE32" s="85"/>
      <c r="CHF32" s="74"/>
      <c r="CHG32" s="74"/>
      <c r="CHH32" s="85"/>
      <c r="CHI32" s="74"/>
      <c r="CHJ32" s="74"/>
      <c r="CHK32" s="85"/>
      <c r="CHL32" s="74"/>
      <c r="CHM32" s="74"/>
      <c r="CHN32" s="85"/>
      <c r="CHO32" s="80"/>
      <c r="CHP32" s="80"/>
      <c r="CHQ32" s="85"/>
      <c r="CHR32" s="77"/>
      <c r="CHS32" s="74"/>
      <c r="CHT32" s="74"/>
      <c r="CHU32" s="85"/>
      <c r="CHV32" s="74"/>
      <c r="CHW32" s="74"/>
      <c r="CHX32" s="85"/>
      <c r="CHY32" s="74"/>
      <c r="CHZ32" s="74"/>
      <c r="CIA32" s="85"/>
      <c r="CIB32" s="74"/>
      <c r="CIC32" s="74"/>
      <c r="CID32" s="85"/>
      <c r="CIE32" s="80"/>
      <c r="CIF32" s="80"/>
      <c r="CIG32" s="85"/>
      <c r="CIH32" s="77"/>
      <c r="CII32" s="74"/>
      <c r="CIJ32" s="74"/>
      <c r="CIK32" s="85"/>
      <c r="CIL32" s="74"/>
      <c r="CIM32" s="74"/>
      <c r="CIN32" s="85"/>
      <c r="CIO32" s="74"/>
      <c r="CIP32" s="74"/>
      <c r="CIQ32" s="85"/>
      <c r="CIR32" s="74"/>
      <c r="CIS32" s="74"/>
      <c r="CIT32" s="85"/>
      <c r="CIU32" s="80"/>
      <c r="CIV32" s="80"/>
      <c r="CIW32" s="85"/>
      <c r="CIX32" s="77"/>
      <c r="CIY32" s="74"/>
      <c r="CIZ32" s="74"/>
      <c r="CJA32" s="85"/>
      <c r="CJB32" s="74"/>
      <c r="CJC32" s="74"/>
      <c r="CJD32" s="85"/>
      <c r="CJE32" s="74"/>
      <c r="CJF32" s="74"/>
      <c r="CJG32" s="85"/>
      <c r="CJH32" s="74"/>
      <c r="CJI32" s="74"/>
      <c r="CJJ32" s="85"/>
      <c r="CJK32" s="80"/>
      <c r="CJL32" s="80"/>
      <c r="CJM32" s="85"/>
      <c r="CJN32" s="77"/>
      <c r="CJO32" s="74"/>
      <c r="CJP32" s="74"/>
      <c r="CJQ32" s="85"/>
      <c r="CJR32" s="74"/>
      <c r="CJS32" s="74"/>
      <c r="CJT32" s="85"/>
      <c r="CJU32" s="74"/>
      <c r="CJV32" s="74"/>
      <c r="CJW32" s="85"/>
      <c r="CJX32" s="74"/>
      <c r="CJY32" s="74"/>
      <c r="CJZ32" s="85"/>
      <c r="CKA32" s="80"/>
      <c r="CKB32" s="80"/>
      <c r="CKC32" s="85"/>
      <c r="CKD32" s="77"/>
      <c r="CKE32" s="74"/>
      <c r="CKF32" s="74"/>
      <c r="CKG32" s="85"/>
      <c r="CKH32" s="74"/>
      <c r="CKI32" s="74"/>
      <c r="CKJ32" s="85"/>
      <c r="CKK32" s="74"/>
      <c r="CKL32" s="74"/>
      <c r="CKM32" s="85"/>
      <c r="CKN32" s="74"/>
      <c r="CKO32" s="74"/>
      <c r="CKP32" s="85"/>
      <c r="CKQ32" s="80"/>
      <c r="CKR32" s="80"/>
      <c r="CKS32" s="85"/>
      <c r="CKT32" s="77"/>
      <c r="CKU32" s="74"/>
      <c r="CKV32" s="74"/>
      <c r="CKW32" s="85"/>
      <c r="CKX32" s="74"/>
      <c r="CKY32" s="74"/>
      <c r="CKZ32" s="85"/>
      <c r="CLA32" s="74"/>
      <c r="CLB32" s="74"/>
      <c r="CLC32" s="85"/>
      <c r="CLD32" s="74"/>
      <c r="CLE32" s="74"/>
      <c r="CLF32" s="85"/>
      <c r="CLG32" s="80"/>
      <c r="CLH32" s="80"/>
      <c r="CLI32" s="85"/>
      <c r="CLJ32" s="77"/>
      <c r="CLK32" s="74"/>
      <c r="CLL32" s="74"/>
      <c r="CLM32" s="85"/>
      <c r="CLN32" s="74"/>
      <c r="CLO32" s="74"/>
      <c r="CLP32" s="85"/>
      <c r="CLQ32" s="74"/>
      <c r="CLR32" s="74"/>
      <c r="CLS32" s="85"/>
      <c r="CLT32" s="74"/>
      <c r="CLU32" s="74"/>
      <c r="CLV32" s="85"/>
      <c r="CLW32" s="80"/>
      <c r="CLX32" s="80"/>
      <c r="CLY32" s="85"/>
      <c r="CLZ32" s="77"/>
      <c r="CMA32" s="74"/>
      <c r="CMB32" s="74"/>
      <c r="CMC32" s="85"/>
      <c r="CMD32" s="74"/>
      <c r="CME32" s="74"/>
      <c r="CMF32" s="85"/>
      <c r="CMG32" s="74"/>
      <c r="CMH32" s="74"/>
      <c r="CMI32" s="85"/>
      <c r="CMJ32" s="74"/>
      <c r="CMK32" s="74"/>
      <c r="CML32" s="85"/>
      <c r="CMM32" s="80"/>
      <c r="CMN32" s="80"/>
      <c r="CMO32" s="85"/>
      <c r="CMP32" s="77"/>
      <c r="CMQ32" s="74"/>
      <c r="CMR32" s="74"/>
      <c r="CMS32" s="85"/>
      <c r="CMT32" s="74"/>
      <c r="CMU32" s="74"/>
      <c r="CMV32" s="85"/>
      <c r="CMW32" s="74"/>
      <c r="CMX32" s="74"/>
      <c r="CMY32" s="85"/>
      <c r="CMZ32" s="74"/>
      <c r="CNA32" s="74"/>
      <c r="CNB32" s="85"/>
      <c r="CNC32" s="80"/>
      <c r="CND32" s="80"/>
      <c r="CNE32" s="85"/>
      <c r="CNF32" s="77"/>
      <c r="CNG32" s="74"/>
      <c r="CNH32" s="74"/>
      <c r="CNI32" s="85"/>
      <c r="CNJ32" s="74"/>
      <c r="CNK32" s="74"/>
      <c r="CNL32" s="85"/>
      <c r="CNM32" s="74"/>
      <c r="CNN32" s="74"/>
      <c r="CNO32" s="85"/>
      <c r="CNP32" s="74"/>
      <c r="CNQ32" s="74"/>
      <c r="CNR32" s="85"/>
      <c r="CNS32" s="80"/>
      <c r="CNT32" s="80"/>
      <c r="CNU32" s="85"/>
      <c r="CNV32" s="77"/>
      <c r="CNW32" s="74"/>
      <c r="CNX32" s="74"/>
      <c r="CNY32" s="85"/>
      <c r="CNZ32" s="74"/>
      <c r="COA32" s="74"/>
      <c r="COB32" s="85"/>
      <c r="COC32" s="74"/>
      <c r="COD32" s="74"/>
      <c r="COE32" s="85"/>
      <c r="COF32" s="74"/>
      <c r="COG32" s="74"/>
      <c r="COH32" s="85"/>
      <c r="COI32" s="80"/>
      <c r="COJ32" s="80"/>
      <c r="COK32" s="85"/>
      <c r="COL32" s="77"/>
      <c r="COM32" s="74"/>
      <c r="CON32" s="74"/>
      <c r="COO32" s="85"/>
      <c r="COP32" s="74"/>
      <c r="COQ32" s="74"/>
      <c r="COR32" s="85"/>
      <c r="COS32" s="74"/>
      <c r="COT32" s="74"/>
      <c r="COU32" s="85"/>
      <c r="COV32" s="74"/>
      <c r="COW32" s="74"/>
      <c r="COX32" s="85"/>
      <c r="COY32" s="80"/>
      <c r="COZ32" s="80"/>
      <c r="CPA32" s="85"/>
      <c r="CPB32" s="77"/>
      <c r="CPC32" s="74"/>
      <c r="CPD32" s="74"/>
      <c r="CPE32" s="85"/>
      <c r="CPF32" s="74"/>
      <c r="CPG32" s="74"/>
      <c r="CPH32" s="85"/>
      <c r="CPI32" s="74"/>
      <c r="CPJ32" s="74"/>
      <c r="CPK32" s="85"/>
      <c r="CPL32" s="74"/>
      <c r="CPM32" s="74"/>
      <c r="CPN32" s="85"/>
      <c r="CPO32" s="80"/>
      <c r="CPP32" s="80"/>
      <c r="CPQ32" s="85"/>
      <c r="CPR32" s="77"/>
      <c r="CPS32" s="74"/>
      <c r="CPT32" s="74"/>
      <c r="CPU32" s="85"/>
      <c r="CPV32" s="74"/>
      <c r="CPW32" s="74"/>
      <c r="CPX32" s="85"/>
      <c r="CPY32" s="74"/>
      <c r="CPZ32" s="74"/>
      <c r="CQA32" s="85"/>
      <c r="CQB32" s="74"/>
      <c r="CQC32" s="74"/>
      <c r="CQD32" s="85"/>
      <c r="CQE32" s="80"/>
      <c r="CQF32" s="80"/>
      <c r="CQG32" s="85"/>
      <c r="CQH32" s="77"/>
      <c r="CQI32" s="74"/>
      <c r="CQJ32" s="74"/>
      <c r="CQK32" s="85"/>
      <c r="CQL32" s="74"/>
      <c r="CQM32" s="74"/>
      <c r="CQN32" s="85"/>
      <c r="CQO32" s="74"/>
      <c r="CQP32" s="74"/>
      <c r="CQQ32" s="85"/>
      <c r="CQR32" s="74"/>
      <c r="CQS32" s="74"/>
      <c r="CQT32" s="85"/>
      <c r="CQU32" s="80"/>
      <c r="CQV32" s="80"/>
      <c r="CQW32" s="85"/>
      <c r="CQX32" s="77"/>
      <c r="CQY32" s="74"/>
      <c r="CQZ32" s="74"/>
      <c r="CRA32" s="85"/>
      <c r="CRB32" s="74"/>
      <c r="CRC32" s="74"/>
      <c r="CRD32" s="85"/>
      <c r="CRE32" s="74"/>
      <c r="CRF32" s="74"/>
      <c r="CRG32" s="85"/>
      <c r="CRH32" s="74"/>
      <c r="CRI32" s="74"/>
      <c r="CRJ32" s="85"/>
      <c r="CRK32" s="80"/>
      <c r="CRL32" s="80"/>
      <c r="CRM32" s="85"/>
      <c r="CRN32" s="77"/>
      <c r="CRO32" s="74"/>
      <c r="CRP32" s="74"/>
      <c r="CRQ32" s="85"/>
      <c r="CRR32" s="74"/>
      <c r="CRS32" s="74"/>
      <c r="CRT32" s="85"/>
      <c r="CRU32" s="74"/>
      <c r="CRV32" s="74"/>
      <c r="CRW32" s="85"/>
      <c r="CRX32" s="74"/>
      <c r="CRY32" s="74"/>
      <c r="CRZ32" s="85"/>
      <c r="CSA32" s="80"/>
      <c r="CSB32" s="80"/>
      <c r="CSC32" s="85"/>
      <c r="CSD32" s="77"/>
      <c r="CSE32" s="74"/>
      <c r="CSF32" s="74"/>
      <c r="CSG32" s="85"/>
      <c r="CSH32" s="74"/>
      <c r="CSI32" s="74"/>
      <c r="CSJ32" s="85"/>
      <c r="CSK32" s="74"/>
      <c r="CSL32" s="74"/>
      <c r="CSM32" s="85"/>
      <c r="CSN32" s="74"/>
      <c r="CSO32" s="74"/>
      <c r="CSP32" s="85"/>
      <c r="CSQ32" s="80"/>
      <c r="CSR32" s="80"/>
      <c r="CSS32" s="85"/>
      <c r="CST32" s="77"/>
      <c r="CSU32" s="74"/>
      <c r="CSV32" s="74"/>
      <c r="CSW32" s="85"/>
      <c r="CSX32" s="74"/>
      <c r="CSY32" s="74"/>
      <c r="CSZ32" s="85"/>
      <c r="CTA32" s="74"/>
      <c r="CTB32" s="74"/>
      <c r="CTC32" s="85"/>
      <c r="CTD32" s="74"/>
      <c r="CTE32" s="74"/>
      <c r="CTF32" s="85"/>
      <c r="CTG32" s="80"/>
      <c r="CTH32" s="80"/>
      <c r="CTI32" s="85"/>
      <c r="CTJ32" s="77"/>
      <c r="CTK32" s="74"/>
      <c r="CTL32" s="74"/>
      <c r="CTM32" s="85"/>
      <c r="CTN32" s="74"/>
      <c r="CTO32" s="74"/>
      <c r="CTP32" s="85"/>
      <c r="CTQ32" s="74"/>
      <c r="CTR32" s="74"/>
      <c r="CTS32" s="85"/>
      <c r="CTT32" s="74"/>
      <c r="CTU32" s="74"/>
      <c r="CTV32" s="85"/>
      <c r="CTW32" s="80"/>
      <c r="CTX32" s="80"/>
      <c r="CTY32" s="85"/>
      <c r="CTZ32" s="77"/>
      <c r="CUA32" s="74"/>
      <c r="CUB32" s="74"/>
      <c r="CUC32" s="85"/>
      <c r="CUD32" s="74"/>
      <c r="CUE32" s="74"/>
      <c r="CUF32" s="85"/>
      <c r="CUG32" s="74"/>
      <c r="CUH32" s="74"/>
      <c r="CUI32" s="85"/>
      <c r="CUJ32" s="74"/>
      <c r="CUK32" s="74"/>
      <c r="CUL32" s="85"/>
      <c r="CUM32" s="80"/>
      <c r="CUN32" s="80"/>
      <c r="CUO32" s="85"/>
      <c r="CUP32" s="77"/>
      <c r="CUQ32" s="74"/>
      <c r="CUR32" s="74"/>
      <c r="CUS32" s="85"/>
      <c r="CUT32" s="74"/>
      <c r="CUU32" s="74"/>
      <c r="CUV32" s="85"/>
      <c r="CUW32" s="74"/>
      <c r="CUX32" s="74"/>
      <c r="CUY32" s="85"/>
      <c r="CUZ32" s="74"/>
      <c r="CVA32" s="74"/>
      <c r="CVB32" s="85"/>
      <c r="CVC32" s="80"/>
      <c r="CVD32" s="80"/>
      <c r="CVE32" s="85"/>
      <c r="CVF32" s="77"/>
      <c r="CVG32" s="74"/>
      <c r="CVH32" s="74"/>
      <c r="CVI32" s="85"/>
      <c r="CVJ32" s="74"/>
      <c r="CVK32" s="74"/>
      <c r="CVL32" s="85"/>
      <c r="CVM32" s="74"/>
      <c r="CVN32" s="74"/>
      <c r="CVO32" s="85"/>
      <c r="CVP32" s="74"/>
      <c r="CVQ32" s="74"/>
      <c r="CVR32" s="85"/>
      <c r="CVS32" s="80"/>
      <c r="CVT32" s="80"/>
      <c r="CVU32" s="85"/>
      <c r="CVV32" s="77"/>
      <c r="CVW32" s="74"/>
      <c r="CVX32" s="74"/>
      <c r="CVY32" s="85"/>
      <c r="CVZ32" s="74"/>
      <c r="CWA32" s="74"/>
      <c r="CWB32" s="85"/>
      <c r="CWC32" s="74"/>
      <c r="CWD32" s="74"/>
      <c r="CWE32" s="85"/>
      <c r="CWF32" s="74"/>
      <c r="CWG32" s="74"/>
      <c r="CWH32" s="85"/>
      <c r="CWI32" s="80"/>
      <c r="CWJ32" s="80"/>
      <c r="CWK32" s="85"/>
      <c r="CWL32" s="77"/>
      <c r="CWM32" s="74"/>
      <c r="CWN32" s="74"/>
      <c r="CWO32" s="85"/>
      <c r="CWP32" s="74"/>
      <c r="CWQ32" s="74"/>
      <c r="CWR32" s="85"/>
      <c r="CWS32" s="74"/>
      <c r="CWT32" s="74"/>
      <c r="CWU32" s="85"/>
      <c r="CWV32" s="74"/>
      <c r="CWW32" s="74"/>
      <c r="CWX32" s="85"/>
      <c r="CWY32" s="80"/>
      <c r="CWZ32" s="80"/>
      <c r="CXA32" s="85"/>
      <c r="CXB32" s="77"/>
      <c r="CXC32" s="74"/>
      <c r="CXD32" s="74"/>
      <c r="CXE32" s="85"/>
      <c r="CXF32" s="74"/>
      <c r="CXG32" s="74"/>
      <c r="CXH32" s="85"/>
      <c r="CXI32" s="74"/>
      <c r="CXJ32" s="74"/>
      <c r="CXK32" s="85"/>
      <c r="CXL32" s="74"/>
      <c r="CXM32" s="74"/>
      <c r="CXN32" s="85"/>
      <c r="CXO32" s="80"/>
      <c r="CXP32" s="80"/>
      <c r="CXQ32" s="85"/>
      <c r="CXR32" s="77"/>
      <c r="CXS32" s="74"/>
      <c r="CXT32" s="74"/>
      <c r="CXU32" s="85"/>
      <c r="CXV32" s="74"/>
      <c r="CXW32" s="74"/>
      <c r="CXX32" s="85"/>
      <c r="CXY32" s="74"/>
      <c r="CXZ32" s="74"/>
      <c r="CYA32" s="85"/>
      <c r="CYB32" s="74"/>
      <c r="CYC32" s="74"/>
      <c r="CYD32" s="85"/>
      <c r="CYE32" s="80"/>
      <c r="CYF32" s="80"/>
      <c r="CYG32" s="85"/>
      <c r="CYH32" s="77"/>
      <c r="CYI32" s="74"/>
      <c r="CYJ32" s="74"/>
      <c r="CYK32" s="85"/>
      <c r="CYL32" s="74"/>
      <c r="CYM32" s="74"/>
      <c r="CYN32" s="85"/>
      <c r="CYO32" s="74"/>
      <c r="CYP32" s="74"/>
      <c r="CYQ32" s="85"/>
      <c r="CYR32" s="74"/>
      <c r="CYS32" s="74"/>
      <c r="CYT32" s="85"/>
      <c r="CYU32" s="80"/>
      <c r="CYV32" s="80"/>
      <c r="CYW32" s="85"/>
      <c r="CYX32" s="77"/>
      <c r="CYY32" s="74"/>
      <c r="CYZ32" s="74"/>
      <c r="CZA32" s="85"/>
      <c r="CZB32" s="74"/>
      <c r="CZC32" s="74"/>
      <c r="CZD32" s="85"/>
      <c r="CZE32" s="74"/>
      <c r="CZF32" s="74"/>
      <c r="CZG32" s="85"/>
      <c r="CZH32" s="74"/>
      <c r="CZI32" s="74"/>
      <c r="CZJ32" s="85"/>
      <c r="CZK32" s="80"/>
      <c r="CZL32" s="80"/>
      <c r="CZM32" s="85"/>
      <c r="CZN32" s="77"/>
      <c r="CZO32" s="74"/>
      <c r="CZP32" s="74"/>
      <c r="CZQ32" s="85"/>
      <c r="CZR32" s="74"/>
      <c r="CZS32" s="74"/>
      <c r="CZT32" s="85"/>
      <c r="CZU32" s="74"/>
      <c r="CZV32" s="74"/>
      <c r="CZW32" s="85"/>
      <c r="CZX32" s="74"/>
      <c r="CZY32" s="74"/>
      <c r="CZZ32" s="85"/>
      <c r="DAA32" s="80"/>
      <c r="DAB32" s="80"/>
      <c r="DAC32" s="85"/>
      <c r="DAD32" s="77"/>
      <c r="DAE32" s="74"/>
      <c r="DAF32" s="74"/>
      <c r="DAG32" s="85"/>
      <c r="DAH32" s="74"/>
      <c r="DAI32" s="74"/>
      <c r="DAJ32" s="85"/>
      <c r="DAK32" s="74"/>
      <c r="DAL32" s="74"/>
      <c r="DAM32" s="85"/>
      <c r="DAN32" s="74"/>
      <c r="DAO32" s="74"/>
      <c r="DAP32" s="85"/>
      <c r="DAQ32" s="80"/>
      <c r="DAR32" s="80"/>
      <c r="DAS32" s="85"/>
      <c r="DAT32" s="77"/>
      <c r="DAU32" s="74"/>
      <c r="DAV32" s="74"/>
      <c r="DAW32" s="85"/>
      <c r="DAX32" s="74"/>
      <c r="DAY32" s="74"/>
      <c r="DAZ32" s="85"/>
      <c r="DBA32" s="74"/>
      <c r="DBB32" s="74"/>
      <c r="DBC32" s="85"/>
      <c r="DBD32" s="74"/>
      <c r="DBE32" s="74"/>
      <c r="DBF32" s="85"/>
      <c r="DBG32" s="80"/>
      <c r="DBH32" s="80"/>
      <c r="DBI32" s="85"/>
      <c r="DBJ32" s="77"/>
      <c r="DBK32" s="74"/>
      <c r="DBL32" s="74"/>
      <c r="DBM32" s="85"/>
      <c r="DBN32" s="74"/>
      <c r="DBO32" s="74"/>
      <c r="DBP32" s="85"/>
      <c r="DBQ32" s="74"/>
      <c r="DBR32" s="74"/>
      <c r="DBS32" s="85"/>
      <c r="DBT32" s="74"/>
      <c r="DBU32" s="74"/>
      <c r="DBV32" s="85"/>
      <c r="DBW32" s="80"/>
      <c r="DBX32" s="80"/>
      <c r="DBY32" s="85"/>
      <c r="DBZ32" s="77"/>
      <c r="DCA32" s="74"/>
      <c r="DCB32" s="74"/>
      <c r="DCC32" s="85"/>
      <c r="DCD32" s="74"/>
      <c r="DCE32" s="74"/>
      <c r="DCF32" s="85"/>
      <c r="DCG32" s="74"/>
      <c r="DCH32" s="74"/>
      <c r="DCI32" s="85"/>
      <c r="DCJ32" s="74"/>
      <c r="DCK32" s="74"/>
      <c r="DCL32" s="85"/>
      <c r="DCM32" s="80"/>
      <c r="DCN32" s="80"/>
      <c r="DCO32" s="85"/>
      <c r="DCP32" s="77"/>
      <c r="DCQ32" s="74"/>
      <c r="DCR32" s="74"/>
      <c r="DCS32" s="85"/>
      <c r="DCT32" s="74"/>
      <c r="DCU32" s="74"/>
      <c r="DCV32" s="85"/>
      <c r="DCW32" s="74"/>
      <c r="DCX32" s="74"/>
      <c r="DCY32" s="85"/>
      <c r="DCZ32" s="74"/>
      <c r="DDA32" s="74"/>
      <c r="DDB32" s="85"/>
      <c r="DDC32" s="80"/>
      <c r="DDD32" s="80"/>
      <c r="DDE32" s="85"/>
      <c r="DDF32" s="77"/>
      <c r="DDG32" s="74"/>
      <c r="DDH32" s="74"/>
      <c r="DDI32" s="85"/>
      <c r="DDJ32" s="74"/>
      <c r="DDK32" s="74"/>
      <c r="DDL32" s="85"/>
      <c r="DDM32" s="74"/>
      <c r="DDN32" s="74"/>
      <c r="DDO32" s="85"/>
      <c r="DDP32" s="74"/>
      <c r="DDQ32" s="74"/>
      <c r="DDR32" s="85"/>
      <c r="DDS32" s="80"/>
      <c r="DDT32" s="80"/>
      <c r="DDU32" s="85"/>
      <c r="DDV32" s="77"/>
      <c r="DDW32" s="74"/>
      <c r="DDX32" s="74"/>
      <c r="DDY32" s="85"/>
      <c r="DDZ32" s="74"/>
      <c r="DEA32" s="74"/>
      <c r="DEB32" s="85"/>
      <c r="DEC32" s="74"/>
      <c r="DED32" s="74"/>
      <c r="DEE32" s="85"/>
      <c r="DEF32" s="74"/>
      <c r="DEG32" s="74"/>
      <c r="DEH32" s="85"/>
      <c r="DEI32" s="80"/>
      <c r="DEJ32" s="80"/>
      <c r="DEK32" s="85"/>
      <c r="DEL32" s="77"/>
      <c r="DEM32" s="74"/>
      <c r="DEN32" s="74"/>
      <c r="DEO32" s="85"/>
      <c r="DEP32" s="74"/>
      <c r="DEQ32" s="74"/>
      <c r="DER32" s="85"/>
      <c r="DES32" s="74"/>
      <c r="DET32" s="74"/>
      <c r="DEU32" s="85"/>
      <c r="DEV32" s="74"/>
      <c r="DEW32" s="74"/>
      <c r="DEX32" s="85"/>
      <c r="DEY32" s="80"/>
      <c r="DEZ32" s="80"/>
      <c r="DFA32" s="85"/>
      <c r="DFB32" s="77"/>
      <c r="DFC32" s="74"/>
      <c r="DFD32" s="74"/>
      <c r="DFE32" s="85"/>
      <c r="DFF32" s="74"/>
      <c r="DFG32" s="74"/>
      <c r="DFH32" s="85"/>
      <c r="DFI32" s="74"/>
      <c r="DFJ32" s="74"/>
      <c r="DFK32" s="85"/>
      <c r="DFL32" s="74"/>
      <c r="DFM32" s="74"/>
      <c r="DFN32" s="85"/>
      <c r="DFO32" s="80"/>
      <c r="DFP32" s="80"/>
      <c r="DFQ32" s="85"/>
      <c r="DFR32" s="77"/>
      <c r="DFS32" s="74"/>
      <c r="DFT32" s="74"/>
      <c r="DFU32" s="85"/>
      <c r="DFV32" s="74"/>
      <c r="DFW32" s="74"/>
      <c r="DFX32" s="85"/>
      <c r="DFY32" s="74"/>
      <c r="DFZ32" s="74"/>
      <c r="DGA32" s="85"/>
      <c r="DGB32" s="74"/>
      <c r="DGC32" s="74"/>
      <c r="DGD32" s="85"/>
      <c r="DGE32" s="80"/>
      <c r="DGF32" s="80"/>
      <c r="DGG32" s="85"/>
      <c r="DGH32" s="77"/>
      <c r="DGI32" s="74"/>
      <c r="DGJ32" s="74"/>
      <c r="DGK32" s="85"/>
      <c r="DGL32" s="74"/>
      <c r="DGM32" s="74"/>
      <c r="DGN32" s="85"/>
      <c r="DGO32" s="74"/>
      <c r="DGP32" s="74"/>
      <c r="DGQ32" s="85"/>
      <c r="DGR32" s="74"/>
      <c r="DGS32" s="74"/>
      <c r="DGT32" s="85"/>
      <c r="DGU32" s="80"/>
      <c r="DGV32" s="80"/>
      <c r="DGW32" s="85"/>
      <c r="DGX32" s="77"/>
      <c r="DGY32" s="74"/>
      <c r="DGZ32" s="74"/>
      <c r="DHA32" s="85"/>
      <c r="DHB32" s="74"/>
      <c r="DHC32" s="74"/>
      <c r="DHD32" s="85"/>
      <c r="DHE32" s="74"/>
      <c r="DHF32" s="74"/>
      <c r="DHG32" s="85"/>
      <c r="DHH32" s="74"/>
      <c r="DHI32" s="74"/>
      <c r="DHJ32" s="85"/>
      <c r="DHK32" s="80"/>
      <c r="DHL32" s="80"/>
      <c r="DHM32" s="85"/>
      <c r="DHN32" s="77"/>
      <c r="DHO32" s="74"/>
      <c r="DHP32" s="74"/>
      <c r="DHQ32" s="85"/>
      <c r="DHR32" s="74"/>
      <c r="DHS32" s="74"/>
      <c r="DHT32" s="85"/>
      <c r="DHU32" s="74"/>
      <c r="DHV32" s="74"/>
      <c r="DHW32" s="85"/>
      <c r="DHX32" s="74"/>
      <c r="DHY32" s="74"/>
      <c r="DHZ32" s="85"/>
      <c r="DIA32" s="80"/>
      <c r="DIB32" s="80"/>
      <c r="DIC32" s="85"/>
      <c r="DID32" s="77"/>
      <c r="DIE32" s="74"/>
      <c r="DIF32" s="74"/>
      <c r="DIG32" s="85"/>
      <c r="DIH32" s="74"/>
      <c r="DII32" s="74"/>
      <c r="DIJ32" s="85"/>
      <c r="DIK32" s="74"/>
      <c r="DIL32" s="74"/>
      <c r="DIM32" s="85"/>
      <c r="DIN32" s="74"/>
      <c r="DIO32" s="74"/>
      <c r="DIP32" s="85"/>
      <c r="DIQ32" s="80"/>
      <c r="DIR32" s="80"/>
      <c r="DIS32" s="85"/>
      <c r="DIT32" s="77"/>
      <c r="DIU32" s="74"/>
      <c r="DIV32" s="74"/>
      <c r="DIW32" s="85"/>
      <c r="DIX32" s="74"/>
      <c r="DIY32" s="74"/>
      <c r="DIZ32" s="85"/>
      <c r="DJA32" s="74"/>
      <c r="DJB32" s="74"/>
      <c r="DJC32" s="85"/>
      <c r="DJD32" s="74"/>
      <c r="DJE32" s="74"/>
      <c r="DJF32" s="85"/>
      <c r="DJG32" s="80"/>
      <c r="DJH32" s="80"/>
      <c r="DJI32" s="85"/>
      <c r="DJJ32" s="77"/>
      <c r="DJK32" s="74"/>
      <c r="DJL32" s="74"/>
      <c r="DJM32" s="85"/>
      <c r="DJN32" s="74"/>
      <c r="DJO32" s="74"/>
      <c r="DJP32" s="85"/>
      <c r="DJQ32" s="74"/>
      <c r="DJR32" s="74"/>
      <c r="DJS32" s="85"/>
      <c r="DJT32" s="74"/>
      <c r="DJU32" s="74"/>
      <c r="DJV32" s="85"/>
      <c r="DJW32" s="80"/>
      <c r="DJX32" s="80"/>
      <c r="DJY32" s="85"/>
      <c r="DJZ32" s="77"/>
      <c r="DKA32" s="74"/>
      <c r="DKB32" s="74"/>
      <c r="DKC32" s="85"/>
      <c r="DKD32" s="74"/>
      <c r="DKE32" s="74"/>
      <c r="DKF32" s="85"/>
      <c r="DKG32" s="74"/>
      <c r="DKH32" s="74"/>
      <c r="DKI32" s="85"/>
      <c r="DKJ32" s="74"/>
      <c r="DKK32" s="74"/>
      <c r="DKL32" s="85"/>
      <c r="DKM32" s="80"/>
      <c r="DKN32" s="80"/>
      <c r="DKO32" s="85"/>
      <c r="DKP32" s="77"/>
      <c r="DKQ32" s="74"/>
      <c r="DKR32" s="74"/>
      <c r="DKS32" s="85"/>
      <c r="DKT32" s="74"/>
      <c r="DKU32" s="74"/>
      <c r="DKV32" s="85"/>
      <c r="DKW32" s="74"/>
      <c r="DKX32" s="74"/>
      <c r="DKY32" s="85"/>
      <c r="DKZ32" s="74"/>
      <c r="DLA32" s="74"/>
      <c r="DLB32" s="85"/>
      <c r="DLC32" s="80"/>
      <c r="DLD32" s="80"/>
      <c r="DLE32" s="85"/>
      <c r="DLF32" s="77"/>
      <c r="DLG32" s="74"/>
      <c r="DLH32" s="74"/>
      <c r="DLI32" s="85"/>
      <c r="DLJ32" s="74"/>
      <c r="DLK32" s="74"/>
      <c r="DLL32" s="85"/>
      <c r="DLM32" s="74"/>
      <c r="DLN32" s="74"/>
      <c r="DLO32" s="85"/>
      <c r="DLP32" s="74"/>
      <c r="DLQ32" s="74"/>
      <c r="DLR32" s="85"/>
      <c r="DLS32" s="80"/>
      <c r="DLT32" s="80"/>
      <c r="DLU32" s="85"/>
      <c r="DLV32" s="77"/>
      <c r="DLW32" s="74"/>
      <c r="DLX32" s="74"/>
      <c r="DLY32" s="85"/>
      <c r="DLZ32" s="74"/>
      <c r="DMA32" s="74"/>
      <c r="DMB32" s="85"/>
      <c r="DMC32" s="74"/>
      <c r="DMD32" s="74"/>
      <c r="DME32" s="85"/>
      <c r="DMF32" s="74"/>
      <c r="DMG32" s="74"/>
      <c r="DMH32" s="85"/>
      <c r="DMI32" s="80"/>
      <c r="DMJ32" s="80"/>
      <c r="DMK32" s="85"/>
      <c r="DML32" s="77"/>
      <c r="DMM32" s="74"/>
      <c r="DMN32" s="74"/>
      <c r="DMO32" s="85"/>
      <c r="DMP32" s="74"/>
      <c r="DMQ32" s="74"/>
      <c r="DMR32" s="85"/>
      <c r="DMS32" s="74"/>
      <c r="DMT32" s="74"/>
      <c r="DMU32" s="85"/>
      <c r="DMV32" s="74"/>
      <c r="DMW32" s="74"/>
      <c r="DMX32" s="85"/>
      <c r="DMY32" s="80"/>
      <c r="DMZ32" s="80"/>
      <c r="DNA32" s="85"/>
      <c r="DNB32" s="77"/>
      <c r="DNC32" s="74"/>
      <c r="DND32" s="74"/>
      <c r="DNE32" s="85"/>
      <c r="DNF32" s="74"/>
      <c r="DNG32" s="74"/>
      <c r="DNH32" s="85"/>
      <c r="DNI32" s="74"/>
      <c r="DNJ32" s="74"/>
      <c r="DNK32" s="85"/>
      <c r="DNL32" s="74"/>
      <c r="DNM32" s="74"/>
      <c r="DNN32" s="85"/>
      <c r="DNO32" s="80"/>
      <c r="DNP32" s="80"/>
      <c r="DNQ32" s="85"/>
      <c r="DNR32" s="77"/>
      <c r="DNS32" s="74"/>
      <c r="DNT32" s="74"/>
      <c r="DNU32" s="85"/>
      <c r="DNV32" s="74"/>
      <c r="DNW32" s="74"/>
      <c r="DNX32" s="85"/>
      <c r="DNY32" s="74"/>
      <c r="DNZ32" s="74"/>
      <c r="DOA32" s="85"/>
      <c r="DOB32" s="74"/>
      <c r="DOC32" s="74"/>
      <c r="DOD32" s="85"/>
      <c r="DOE32" s="80"/>
      <c r="DOF32" s="80"/>
      <c r="DOG32" s="85"/>
      <c r="DOH32" s="77"/>
      <c r="DOI32" s="74"/>
      <c r="DOJ32" s="74"/>
      <c r="DOK32" s="85"/>
      <c r="DOL32" s="74"/>
      <c r="DOM32" s="74"/>
      <c r="DON32" s="85"/>
      <c r="DOO32" s="74"/>
      <c r="DOP32" s="74"/>
      <c r="DOQ32" s="85"/>
      <c r="DOR32" s="74"/>
      <c r="DOS32" s="74"/>
      <c r="DOT32" s="85"/>
      <c r="DOU32" s="80"/>
      <c r="DOV32" s="80"/>
      <c r="DOW32" s="85"/>
      <c r="DOX32" s="77"/>
      <c r="DOY32" s="74"/>
      <c r="DOZ32" s="74"/>
      <c r="DPA32" s="85"/>
      <c r="DPB32" s="74"/>
      <c r="DPC32" s="74"/>
      <c r="DPD32" s="85"/>
      <c r="DPE32" s="74"/>
      <c r="DPF32" s="74"/>
      <c r="DPG32" s="85"/>
      <c r="DPH32" s="74"/>
      <c r="DPI32" s="74"/>
      <c r="DPJ32" s="85"/>
      <c r="DPK32" s="80"/>
      <c r="DPL32" s="80"/>
      <c r="DPM32" s="85"/>
      <c r="DPN32" s="77"/>
      <c r="DPO32" s="74"/>
      <c r="DPP32" s="74"/>
      <c r="DPQ32" s="85"/>
      <c r="DPR32" s="74"/>
      <c r="DPS32" s="74"/>
      <c r="DPT32" s="85"/>
      <c r="DPU32" s="74"/>
      <c r="DPV32" s="74"/>
      <c r="DPW32" s="85"/>
      <c r="DPX32" s="74"/>
      <c r="DPY32" s="74"/>
      <c r="DPZ32" s="85"/>
      <c r="DQA32" s="80"/>
      <c r="DQB32" s="80"/>
      <c r="DQC32" s="85"/>
      <c r="DQD32" s="77"/>
      <c r="DQE32" s="74"/>
      <c r="DQF32" s="74"/>
      <c r="DQG32" s="85"/>
      <c r="DQH32" s="74"/>
      <c r="DQI32" s="74"/>
      <c r="DQJ32" s="85"/>
      <c r="DQK32" s="74"/>
      <c r="DQL32" s="74"/>
      <c r="DQM32" s="85"/>
      <c r="DQN32" s="74"/>
      <c r="DQO32" s="74"/>
      <c r="DQP32" s="85"/>
      <c r="DQQ32" s="80"/>
      <c r="DQR32" s="80"/>
      <c r="DQS32" s="85"/>
      <c r="DQT32" s="77"/>
      <c r="DQU32" s="74"/>
      <c r="DQV32" s="74"/>
      <c r="DQW32" s="85"/>
      <c r="DQX32" s="74"/>
      <c r="DQY32" s="74"/>
      <c r="DQZ32" s="85"/>
      <c r="DRA32" s="74"/>
      <c r="DRB32" s="74"/>
      <c r="DRC32" s="85"/>
      <c r="DRD32" s="74"/>
      <c r="DRE32" s="74"/>
      <c r="DRF32" s="85"/>
      <c r="DRG32" s="80"/>
      <c r="DRH32" s="80"/>
      <c r="DRI32" s="85"/>
      <c r="DRJ32" s="77"/>
      <c r="DRK32" s="74"/>
      <c r="DRL32" s="74"/>
      <c r="DRM32" s="85"/>
      <c r="DRN32" s="74"/>
      <c r="DRO32" s="74"/>
      <c r="DRP32" s="85"/>
      <c r="DRQ32" s="74"/>
      <c r="DRR32" s="74"/>
      <c r="DRS32" s="85"/>
      <c r="DRT32" s="74"/>
      <c r="DRU32" s="74"/>
      <c r="DRV32" s="85"/>
      <c r="DRW32" s="80"/>
      <c r="DRX32" s="80"/>
      <c r="DRY32" s="85"/>
      <c r="DRZ32" s="77"/>
      <c r="DSA32" s="74"/>
      <c r="DSB32" s="74"/>
      <c r="DSC32" s="85"/>
      <c r="DSD32" s="74"/>
      <c r="DSE32" s="74"/>
      <c r="DSF32" s="85"/>
      <c r="DSG32" s="74"/>
      <c r="DSH32" s="74"/>
      <c r="DSI32" s="85"/>
      <c r="DSJ32" s="74"/>
      <c r="DSK32" s="74"/>
      <c r="DSL32" s="85"/>
      <c r="DSM32" s="80"/>
      <c r="DSN32" s="80"/>
      <c r="DSO32" s="85"/>
      <c r="DSP32" s="77"/>
      <c r="DSQ32" s="74"/>
      <c r="DSR32" s="74"/>
      <c r="DSS32" s="85"/>
      <c r="DST32" s="74"/>
      <c r="DSU32" s="74"/>
      <c r="DSV32" s="85"/>
      <c r="DSW32" s="74"/>
      <c r="DSX32" s="74"/>
      <c r="DSY32" s="85"/>
      <c r="DSZ32" s="74"/>
      <c r="DTA32" s="74"/>
      <c r="DTB32" s="85"/>
      <c r="DTC32" s="80"/>
      <c r="DTD32" s="80"/>
      <c r="DTE32" s="85"/>
      <c r="DTF32" s="77"/>
      <c r="DTG32" s="74"/>
      <c r="DTH32" s="74"/>
      <c r="DTI32" s="85"/>
      <c r="DTJ32" s="74"/>
      <c r="DTK32" s="74"/>
      <c r="DTL32" s="85"/>
      <c r="DTM32" s="74"/>
      <c r="DTN32" s="74"/>
      <c r="DTO32" s="85"/>
      <c r="DTP32" s="74"/>
      <c r="DTQ32" s="74"/>
      <c r="DTR32" s="85"/>
      <c r="DTS32" s="80"/>
      <c r="DTT32" s="80"/>
      <c r="DTU32" s="85"/>
      <c r="DTV32" s="77"/>
      <c r="DTW32" s="74"/>
      <c r="DTX32" s="74"/>
      <c r="DTY32" s="85"/>
      <c r="DTZ32" s="74"/>
      <c r="DUA32" s="74"/>
      <c r="DUB32" s="85"/>
      <c r="DUC32" s="74"/>
      <c r="DUD32" s="74"/>
      <c r="DUE32" s="85"/>
      <c r="DUF32" s="74"/>
      <c r="DUG32" s="74"/>
      <c r="DUH32" s="85"/>
      <c r="DUI32" s="80"/>
      <c r="DUJ32" s="80"/>
      <c r="DUK32" s="85"/>
      <c r="DUL32" s="77"/>
      <c r="DUM32" s="74"/>
      <c r="DUN32" s="74"/>
      <c r="DUO32" s="85"/>
      <c r="DUP32" s="74"/>
      <c r="DUQ32" s="74"/>
      <c r="DUR32" s="85"/>
      <c r="DUS32" s="74"/>
      <c r="DUT32" s="74"/>
      <c r="DUU32" s="85"/>
      <c r="DUV32" s="74"/>
      <c r="DUW32" s="74"/>
      <c r="DUX32" s="85"/>
      <c r="DUY32" s="80"/>
      <c r="DUZ32" s="80"/>
      <c r="DVA32" s="85"/>
      <c r="DVB32" s="77"/>
      <c r="DVC32" s="74"/>
      <c r="DVD32" s="74"/>
      <c r="DVE32" s="85"/>
      <c r="DVF32" s="74"/>
      <c r="DVG32" s="74"/>
      <c r="DVH32" s="85"/>
      <c r="DVI32" s="74"/>
      <c r="DVJ32" s="74"/>
      <c r="DVK32" s="85"/>
      <c r="DVL32" s="74"/>
      <c r="DVM32" s="74"/>
      <c r="DVN32" s="85"/>
      <c r="DVO32" s="80"/>
      <c r="DVP32" s="80"/>
      <c r="DVQ32" s="85"/>
      <c r="DVR32" s="77"/>
      <c r="DVS32" s="74"/>
      <c r="DVT32" s="74"/>
      <c r="DVU32" s="85"/>
      <c r="DVV32" s="74"/>
      <c r="DVW32" s="74"/>
      <c r="DVX32" s="85"/>
      <c r="DVY32" s="74"/>
      <c r="DVZ32" s="74"/>
      <c r="DWA32" s="85"/>
      <c r="DWB32" s="74"/>
      <c r="DWC32" s="74"/>
      <c r="DWD32" s="85"/>
      <c r="DWE32" s="80"/>
      <c r="DWF32" s="80"/>
      <c r="DWG32" s="85"/>
      <c r="DWH32" s="77"/>
      <c r="DWI32" s="74"/>
      <c r="DWJ32" s="74"/>
      <c r="DWK32" s="85"/>
      <c r="DWL32" s="74"/>
      <c r="DWM32" s="74"/>
      <c r="DWN32" s="85"/>
      <c r="DWO32" s="74"/>
      <c r="DWP32" s="74"/>
      <c r="DWQ32" s="85"/>
      <c r="DWR32" s="74"/>
      <c r="DWS32" s="74"/>
      <c r="DWT32" s="85"/>
      <c r="DWU32" s="80"/>
      <c r="DWV32" s="80"/>
      <c r="DWW32" s="85"/>
      <c r="DWX32" s="77"/>
      <c r="DWY32" s="74"/>
      <c r="DWZ32" s="74"/>
      <c r="DXA32" s="85"/>
      <c r="DXB32" s="74"/>
      <c r="DXC32" s="74"/>
      <c r="DXD32" s="85"/>
      <c r="DXE32" s="74"/>
      <c r="DXF32" s="74"/>
      <c r="DXG32" s="85"/>
      <c r="DXH32" s="74"/>
      <c r="DXI32" s="74"/>
      <c r="DXJ32" s="85"/>
      <c r="DXK32" s="80"/>
      <c r="DXL32" s="80"/>
      <c r="DXM32" s="85"/>
      <c r="DXN32" s="77"/>
      <c r="DXO32" s="74"/>
      <c r="DXP32" s="74"/>
      <c r="DXQ32" s="85"/>
      <c r="DXR32" s="74"/>
      <c r="DXS32" s="74"/>
      <c r="DXT32" s="85"/>
      <c r="DXU32" s="74"/>
      <c r="DXV32" s="74"/>
      <c r="DXW32" s="85"/>
      <c r="DXX32" s="74"/>
      <c r="DXY32" s="74"/>
      <c r="DXZ32" s="85"/>
      <c r="DYA32" s="80"/>
      <c r="DYB32" s="80"/>
      <c r="DYC32" s="85"/>
      <c r="DYD32" s="77"/>
      <c r="DYE32" s="74"/>
      <c r="DYF32" s="74"/>
      <c r="DYG32" s="85"/>
      <c r="DYH32" s="74"/>
      <c r="DYI32" s="74"/>
      <c r="DYJ32" s="85"/>
      <c r="DYK32" s="74"/>
      <c r="DYL32" s="74"/>
      <c r="DYM32" s="85"/>
      <c r="DYN32" s="74"/>
      <c r="DYO32" s="74"/>
      <c r="DYP32" s="85"/>
      <c r="DYQ32" s="80"/>
      <c r="DYR32" s="80"/>
      <c r="DYS32" s="85"/>
      <c r="DYT32" s="77"/>
      <c r="DYU32" s="74"/>
      <c r="DYV32" s="74"/>
      <c r="DYW32" s="85"/>
      <c r="DYX32" s="74"/>
      <c r="DYY32" s="74"/>
      <c r="DYZ32" s="85"/>
      <c r="DZA32" s="74"/>
      <c r="DZB32" s="74"/>
      <c r="DZC32" s="85"/>
      <c r="DZD32" s="74"/>
      <c r="DZE32" s="74"/>
      <c r="DZF32" s="85"/>
      <c r="DZG32" s="80"/>
      <c r="DZH32" s="80"/>
      <c r="DZI32" s="85"/>
      <c r="DZJ32" s="77"/>
      <c r="DZK32" s="74"/>
      <c r="DZL32" s="74"/>
      <c r="DZM32" s="85"/>
      <c r="DZN32" s="74"/>
      <c r="DZO32" s="74"/>
      <c r="DZP32" s="85"/>
      <c r="DZQ32" s="74"/>
      <c r="DZR32" s="74"/>
      <c r="DZS32" s="85"/>
      <c r="DZT32" s="74"/>
      <c r="DZU32" s="74"/>
      <c r="DZV32" s="85"/>
      <c r="DZW32" s="80"/>
      <c r="DZX32" s="80"/>
      <c r="DZY32" s="85"/>
      <c r="DZZ32" s="77"/>
      <c r="EAA32" s="74"/>
      <c r="EAB32" s="74"/>
      <c r="EAC32" s="85"/>
      <c r="EAD32" s="74"/>
      <c r="EAE32" s="74"/>
      <c r="EAF32" s="85"/>
      <c r="EAG32" s="74"/>
      <c r="EAH32" s="74"/>
      <c r="EAI32" s="85"/>
      <c r="EAJ32" s="74"/>
      <c r="EAK32" s="74"/>
      <c r="EAL32" s="85"/>
      <c r="EAM32" s="80"/>
      <c r="EAN32" s="80"/>
      <c r="EAO32" s="85"/>
      <c r="EAP32" s="77"/>
      <c r="EAQ32" s="74"/>
      <c r="EAR32" s="74"/>
      <c r="EAS32" s="85"/>
      <c r="EAT32" s="74"/>
      <c r="EAU32" s="74"/>
      <c r="EAV32" s="85"/>
      <c r="EAW32" s="74"/>
      <c r="EAX32" s="74"/>
      <c r="EAY32" s="85"/>
      <c r="EAZ32" s="74"/>
      <c r="EBA32" s="74"/>
      <c r="EBB32" s="85"/>
      <c r="EBC32" s="80"/>
      <c r="EBD32" s="80"/>
      <c r="EBE32" s="85"/>
      <c r="EBF32" s="77"/>
      <c r="EBG32" s="74"/>
      <c r="EBH32" s="74"/>
      <c r="EBI32" s="85"/>
      <c r="EBJ32" s="74"/>
      <c r="EBK32" s="74"/>
      <c r="EBL32" s="85"/>
      <c r="EBM32" s="74"/>
      <c r="EBN32" s="74"/>
      <c r="EBO32" s="85"/>
      <c r="EBP32" s="74"/>
      <c r="EBQ32" s="74"/>
      <c r="EBR32" s="85"/>
      <c r="EBS32" s="80"/>
      <c r="EBT32" s="80"/>
      <c r="EBU32" s="85"/>
      <c r="EBV32" s="77"/>
      <c r="EBW32" s="74"/>
      <c r="EBX32" s="74"/>
      <c r="EBY32" s="85"/>
      <c r="EBZ32" s="74"/>
      <c r="ECA32" s="74"/>
      <c r="ECB32" s="85"/>
      <c r="ECC32" s="74"/>
      <c r="ECD32" s="74"/>
      <c r="ECE32" s="85"/>
      <c r="ECF32" s="74"/>
      <c r="ECG32" s="74"/>
      <c r="ECH32" s="85"/>
      <c r="ECI32" s="80"/>
      <c r="ECJ32" s="80"/>
      <c r="ECK32" s="85"/>
      <c r="ECL32" s="77"/>
      <c r="ECM32" s="74"/>
      <c r="ECN32" s="74"/>
      <c r="ECO32" s="85"/>
      <c r="ECP32" s="74"/>
      <c r="ECQ32" s="74"/>
      <c r="ECR32" s="85"/>
      <c r="ECS32" s="74"/>
      <c r="ECT32" s="74"/>
      <c r="ECU32" s="85"/>
      <c r="ECV32" s="74"/>
      <c r="ECW32" s="74"/>
      <c r="ECX32" s="85"/>
      <c r="ECY32" s="80"/>
      <c r="ECZ32" s="80"/>
      <c r="EDA32" s="85"/>
      <c r="EDB32" s="77"/>
      <c r="EDC32" s="74"/>
      <c r="EDD32" s="74"/>
      <c r="EDE32" s="85"/>
      <c r="EDF32" s="74"/>
      <c r="EDG32" s="74"/>
      <c r="EDH32" s="85"/>
      <c r="EDI32" s="74"/>
      <c r="EDJ32" s="74"/>
      <c r="EDK32" s="85"/>
      <c r="EDL32" s="74"/>
      <c r="EDM32" s="74"/>
      <c r="EDN32" s="85"/>
      <c r="EDO32" s="80"/>
      <c r="EDP32" s="80"/>
      <c r="EDQ32" s="85"/>
      <c r="EDR32" s="77"/>
      <c r="EDS32" s="74"/>
      <c r="EDT32" s="74"/>
      <c r="EDU32" s="85"/>
      <c r="EDV32" s="74"/>
      <c r="EDW32" s="74"/>
      <c r="EDX32" s="85"/>
      <c r="EDY32" s="74"/>
      <c r="EDZ32" s="74"/>
      <c r="EEA32" s="85"/>
      <c r="EEB32" s="74"/>
      <c r="EEC32" s="74"/>
      <c r="EED32" s="85"/>
      <c r="EEE32" s="80"/>
      <c r="EEF32" s="80"/>
      <c r="EEG32" s="85"/>
      <c r="EEH32" s="77"/>
      <c r="EEI32" s="74"/>
      <c r="EEJ32" s="74"/>
      <c r="EEK32" s="85"/>
      <c r="EEL32" s="74"/>
      <c r="EEM32" s="74"/>
      <c r="EEN32" s="85"/>
      <c r="EEO32" s="74"/>
      <c r="EEP32" s="74"/>
      <c r="EEQ32" s="85"/>
      <c r="EER32" s="74"/>
      <c r="EES32" s="74"/>
      <c r="EET32" s="85"/>
      <c r="EEU32" s="80"/>
      <c r="EEV32" s="80"/>
      <c r="EEW32" s="85"/>
      <c r="EEX32" s="77"/>
      <c r="EEY32" s="74"/>
      <c r="EEZ32" s="74"/>
      <c r="EFA32" s="85"/>
      <c r="EFB32" s="74"/>
      <c r="EFC32" s="74"/>
      <c r="EFD32" s="85"/>
      <c r="EFE32" s="74"/>
      <c r="EFF32" s="74"/>
      <c r="EFG32" s="85"/>
      <c r="EFH32" s="74"/>
      <c r="EFI32" s="74"/>
      <c r="EFJ32" s="85"/>
      <c r="EFK32" s="80"/>
      <c r="EFL32" s="80"/>
      <c r="EFM32" s="85"/>
      <c r="EFN32" s="77"/>
      <c r="EFO32" s="74"/>
      <c r="EFP32" s="74"/>
      <c r="EFQ32" s="85"/>
      <c r="EFR32" s="74"/>
      <c r="EFS32" s="74"/>
      <c r="EFT32" s="85"/>
      <c r="EFU32" s="74"/>
      <c r="EFV32" s="74"/>
      <c r="EFW32" s="85"/>
      <c r="EFX32" s="74"/>
      <c r="EFY32" s="74"/>
      <c r="EFZ32" s="85"/>
      <c r="EGA32" s="80"/>
      <c r="EGB32" s="80"/>
      <c r="EGC32" s="85"/>
      <c r="EGD32" s="77"/>
      <c r="EGE32" s="74"/>
      <c r="EGF32" s="74"/>
      <c r="EGG32" s="85"/>
      <c r="EGH32" s="74"/>
      <c r="EGI32" s="74"/>
      <c r="EGJ32" s="85"/>
      <c r="EGK32" s="74"/>
      <c r="EGL32" s="74"/>
      <c r="EGM32" s="85"/>
      <c r="EGN32" s="74"/>
      <c r="EGO32" s="74"/>
      <c r="EGP32" s="85"/>
      <c r="EGQ32" s="80"/>
      <c r="EGR32" s="80"/>
      <c r="EGS32" s="85"/>
      <c r="EGT32" s="77"/>
      <c r="EGU32" s="74"/>
      <c r="EGV32" s="74"/>
      <c r="EGW32" s="85"/>
      <c r="EGX32" s="74"/>
      <c r="EGY32" s="74"/>
      <c r="EGZ32" s="85"/>
      <c r="EHA32" s="74"/>
      <c r="EHB32" s="74"/>
      <c r="EHC32" s="85"/>
      <c r="EHD32" s="74"/>
      <c r="EHE32" s="74"/>
      <c r="EHF32" s="85"/>
      <c r="EHG32" s="80"/>
      <c r="EHH32" s="80"/>
      <c r="EHI32" s="85"/>
      <c r="EHJ32" s="77"/>
      <c r="EHK32" s="74"/>
      <c r="EHL32" s="74"/>
      <c r="EHM32" s="85"/>
      <c r="EHN32" s="74"/>
      <c r="EHO32" s="74"/>
      <c r="EHP32" s="85"/>
      <c r="EHQ32" s="74"/>
      <c r="EHR32" s="74"/>
      <c r="EHS32" s="85"/>
      <c r="EHT32" s="74"/>
      <c r="EHU32" s="74"/>
      <c r="EHV32" s="85"/>
      <c r="EHW32" s="80"/>
      <c r="EHX32" s="80"/>
      <c r="EHY32" s="85"/>
      <c r="EHZ32" s="77"/>
      <c r="EIA32" s="74"/>
      <c r="EIB32" s="74"/>
      <c r="EIC32" s="85"/>
      <c r="EID32" s="74"/>
      <c r="EIE32" s="74"/>
      <c r="EIF32" s="85"/>
      <c r="EIG32" s="74"/>
      <c r="EIH32" s="74"/>
      <c r="EII32" s="85"/>
      <c r="EIJ32" s="74"/>
      <c r="EIK32" s="74"/>
      <c r="EIL32" s="85"/>
      <c r="EIM32" s="80"/>
      <c r="EIN32" s="80"/>
      <c r="EIO32" s="85"/>
      <c r="EIP32" s="77"/>
      <c r="EIQ32" s="74"/>
      <c r="EIR32" s="74"/>
      <c r="EIS32" s="85"/>
      <c r="EIT32" s="74"/>
      <c r="EIU32" s="74"/>
      <c r="EIV32" s="85"/>
      <c r="EIW32" s="74"/>
      <c r="EIX32" s="74"/>
      <c r="EIY32" s="85"/>
      <c r="EIZ32" s="74"/>
      <c r="EJA32" s="74"/>
      <c r="EJB32" s="85"/>
      <c r="EJC32" s="80"/>
      <c r="EJD32" s="80"/>
      <c r="EJE32" s="85"/>
      <c r="EJF32" s="77"/>
      <c r="EJG32" s="74"/>
      <c r="EJH32" s="74"/>
      <c r="EJI32" s="85"/>
      <c r="EJJ32" s="74"/>
      <c r="EJK32" s="74"/>
      <c r="EJL32" s="85"/>
      <c r="EJM32" s="74"/>
      <c r="EJN32" s="74"/>
      <c r="EJO32" s="85"/>
      <c r="EJP32" s="74"/>
      <c r="EJQ32" s="74"/>
      <c r="EJR32" s="85"/>
      <c r="EJS32" s="80"/>
      <c r="EJT32" s="80"/>
      <c r="EJU32" s="85"/>
      <c r="EJV32" s="77"/>
      <c r="EJW32" s="74"/>
      <c r="EJX32" s="74"/>
      <c r="EJY32" s="85"/>
      <c r="EJZ32" s="74"/>
      <c r="EKA32" s="74"/>
      <c r="EKB32" s="85"/>
      <c r="EKC32" s="74"/>
      <c r="EKD32" s="74"/>
      <c r="EKE32" s="85"/>
      <c r="EKF32" s="74"/>
      <c r="EKG32" s="74"/>
      <c r="EKH32" s="85"/>
      <c r="EKI32" s="80"/>
      <c r="EKJ32" s="80"/>
      <c r="EKK32" s="85"/>
      <c r="EKL32" s="77"/>
      <c r="EKM32" s="74"/>
      <c r="EKN32" s="74"/>
      <c r="EKO32" s="85"/>
      <c r="EKP32" s="74"/>
      <c r="EKQ32" s="74"/>
      <c r="EKR32" s="85"/>
      <c r="EKS32" s="74"/>
      <c r="EKT32" s="74"/>
      <c r="EKU32" s="85"/>
      <c r="EKV32" s="74"/>
      <c r="EKW32" s="74"/>
      <c r="EKX32" s="85"/>
      <c r="EKY32" s="80"/>
      <c r="EKZ32" s="80"/>
      <c r="ELA32" s="85"/>
      <c r="ELB32" s="77"/>
      <c r="ELC32" s="74"/>
      <c r="ELD32" s="74"/>
      <c r="ELE32" s="85"/>
      <c r="ELF32" s="74"/>
      <c r="ELG32" s="74"/>
      <c r="ELH32" s="85"/>
      <c r="ELI32" s="74"/>
      <c r="ELJ32" s="74"/>
      <c r="ELK32" s="85"/>
      <c r="ELL32" s="74"/>
      <c r="ELM32" s="74"/>
      <c r="ELN32" s="85"/>
      <c r="ELO32" s="80"/>
      <c r="ELP32" s="80"/>
      <c r="ELQ32" s="85"/>
      <c r="ELR32" s="77"/>
      <c r="ELS32" s="74"/>
      <c r="ELT32" s="74"/>
      <c r="ELU32" s="85"/>
      <c r="ELV32" s="74"/>
      <c r="ELW32" s="74"/>
      <c r="ELX32" s="85"/>
      <c r="ELY32" s="74"/>
      <c r="ELZ32" s="74"/>
      <c r="EMA32" s="85"/>
      <c r="EMB32" s="74"/>
      <c r="EMC32" s="74"/>
      <c r="EMD32" s="85"/>
      <c r="EME32" s="80"/>
      <c r="EMF32" s="80"/>
      <c r="EMG32" s="85"/>
      <c r="EMH32" s="77"/>
      <c r="EMI32" s="74"/>
      <c r="EMJ32" s="74"/>
      <c r="EMK32" s="85"/>
      <c r="EML32" s="74"/>
      <c r="EMM32" s="74"/>
      <c r="EMN32" s="85"/>
      <c r="EMO32" s="74"/>
      <c r="EMP32" s="74"/>
      <c r="EMQ32" s="85"/>
      <c r="EMR32" s="74"/>
      <c r="EMS32" s="74"/>
      <c r="EMT32" s="85"/>
      <c r="EMU32" s="80"/>
      <c r="EMV32" s="80"/>
      <c r="EMW32" s="85"/>
      <c r="EMX32" s="77"/>
      <c r="EMY32" s="74"/>
      <c r="EMZ32" s="74"/>
      <c r="ENA32" s="85"/>
      <c r="ENB32" s="74"/>
      <c r="ENC32" s="74"/>
      <c r="END32" s="85"/>
      <c r="ENE32" s="74"/>
      <c r="ENF32" s="74"/>
      <c r="ENG32" s="85"/>
      <c r="ENH32" s="74"/>
      <c r="ENI32" s="74"/>
      <c r="ENJ32" s="85"/>
      <c r="ENK32" s="80"/>
      <c r="ENL32" s="80"/>
      <c r="ENM32" s="85"/>
      <c r="ENN32" s="77"/>
      <c r="ENO32" s="74"/>
      <c r="ENP32" s="74"/>
      <c r="ENQ32" s="85"/>
      <c r="ENR32" s="74"/>
      <c r="ENS32" s="74"/>
      <c r="ENT32" s="85"/>
      <c r="ENU32" s="74"/>
      <c r="ENV32" s="74"/>
      <c r="ENW32" s="85"/>
      <c r="ENX32" s="74"/>
      <c r="ENY32" s="74"/>
      <c r="ENZ32" s="85"/>
      <c r="EOA32" s="80"/>
      <c r="EOB32" s="80"/>
      <c r="EOC32" s="85"/>
      <c r="EOD32" s="77"/>
      <c r="EOE32" s="74"/>
      <c r="EOF32" s="74"/>
      <c r="EOG32" s="85"/>
      <c r="EOH32" s="74"/>
      <c r="EOI32" s="74"/>
      <c r="EOJ32" s="85"/>
      <c r="EOK32" s="74"/>
      <c r="EOL32" s="74"/>
      <c r="EOM32" s="85"/>
      <c r="EON32" s="74"/>
      <c r="EOO32" s="74"/>
      <c r="EOP32" s="85"/>
      <c r="EOQ32" s="80"/>
      <c r="EOR32" s="80"/>
      <c r="EOS32" s="85"/>
      <c r="EOT32" s="77"/>
      <c r="EOU32" s="74"/>
      <c r="EOV32" s="74"/>
      <c r="EOW32" s="85"/>
      <c r="EOX32" s="74"/>
      <c r="EOY32" s="74"/>
      <c r="EOZ32" s="85"/>
      <c r="EPA32" s="74"/>
      <c r="EPB32" s="74"/>
      <c r="EPC32" s="85"/>
      <c r="EPD32" s="74"/>
      <c r="EPE32" s="74"/>
      <c r="EPF32" s="85"/>
      <c r="EPG32" s="80"/>
      <c r="EPH32" s="80"/>
      <c r="EPI32" s="85"/>
      <c r="EPJ32" s="77"/>
      <c r="EPK32" s="74"/>
      <c r="EPL32" s="74"/>
      <c r="EPM32" s="85"/>
      <c r="EPN32" s="74"/>
      <c r="EPO32" s="74"/>
      <c r="EPP32" s="85"/>
      <c r="EPQ32" s="74"/>
      <c r="EPR32" s="74"/>
      <c r="EPS32" s="85"/>
      <c r="EPT32" s="74"/>
      <c r="EPU32" s="74"/>
      <c r="EPV32" s="85"/>
      <c r="EPW32" s="80"/>
      <c r="EPX32" s="80"/>
      <c r="EPY32" s="85"/>
      <c r="EPZ32" s="77"/>
      <c r="EQA32" s="74"/>
      <c r="EQB32" s="74"/>
      <c r="EQC32" s="85"/>
      <c r="EQD32" s="74"/>
      <c r="EQE32" s="74"/>
      <c r="EQF32" s="85"/>
      <c r="EQG32" s="74"/>
      <c r="EQH32" s="74"/>
      <c r="EQI32" s="85"/>
      <c r="EQJ32" s="74"/>
      <c r="EQK32" s="74"/>
      <c r="EQL32" s="85"/>
      <c r="EQM32" s="80"/>
      <c r="EQN32" s="80"/>
      <c r="EQO32" s="85"/>
      <c r="EQP32" s="77"/>
      <c r="EQQ32" s="74"/>
      <c r="EQR32" s="74"/>
      <c r="EQS32" s="85"/>
      <c r="EQT32" s="74"/>
      <c r="EQU32" s="74"/>
      <c r="EQV32" s="85"/>
      <c r="EQW32" s="74"/>
      <c r="EQX32" s="74"/>
      <c r="EQY32" s="85"/>
      <c r="EQZ32" s="74"/>
      <c r="ERA32" s="74"/>
      <c r="ERB32" s="85"/>
      <c r="ERC32" s="80"/>
      <c r="ERD32" s="80"/>
      <c r="ERE32" s="85"/>
      <c r="ERF32" s="77"/>
      <c r="ERG32" s="74"/>
      <c r="ERH32" s="74"/>
      <c r="ERI32" s="85"/>
      <c r="ERJ32" s="74"/>
      <c r="ERK32" s="74"/>
      <c r="ERL32" s="85"/>
      <c r="ERM32" s="74"/>
      <c r="ERN32" s="74"/>
      <c r="ERO32" s="85"/>
      <c r="ERP32" s="74"/>
      <c r="ERQ32" s="74"/>
      <c r="ERR32" s="85"/>
      <c r="ERS32" s="80"/>
      <c r="ERT32" s="80"/>
      <c r="ERU32" s="85"/>
      <c r="ERV32" s="77"/>
      <c r="ERW32" s="74"/>
      <c r="ERX32" s="74"/>
      <c r="ERY32" s="85"/>
      <c r="ERZ32" s="74"/>
      <c r="ESA32" s="74"/>
      <c r="ESB32" s="85"/>
      <c r="ESC32" s="74"/>
      <c r="ESD32" s="74"/>
      <c r="ESE32" s="85"/>
      <c r="ESF32" s="74"/>
      <c r="ESG32" s="74"/>
      <c r="ESH32" s="85"/>
      <c r="ESI32" s="80"/>
      <c r="ESJ32" s="80"/>
      <c r="ESK32" s="85"/>
      <c r="ESL32" s="77"/>
      <c r="ESM32" s="74"/>
      <c r="ESN32" s="74"/>
      <c r="ESO32" s="85"/>
      <c r="ESP32" s="74"/>
      <c r="ESQ32" s="74"/>
      <c r="ESR32" s="85"/>
      <c r="ESS32" s="74"/>
      <c r="EST32" s="74"/>
      <c r="ESU32" s="85"/>
      <c r="ESV32" s="74"/>
      <c r="ESW32" s="74"/>
      <c r="ESX32" s="85"/>
      <c r="ESY32" s="80"/>
      <c r="ESZ32" s="80"/>
      <c r="ETA32" s="85"/>
      <c r="ETB32" s="77"/>
      <c r="ETC32" s="74"/>
      <c r="ETD32" s="74"/>
      <c r="ETE32" s="85"/>
      <c r="ETF32" s="74"/>
      <c r="ETG32" s="74"/>
      <c r="ETH32" s="85"/>
      <c r="ETI32" s="74"/>
      <c r="ETJ32" s="74"/>
      <c r="ETK32" s="85"/>
      <c r="ETL32" s="74"/>
      <c r="ETM32" s="74"/>
      <c r="ETN32" s="85"/>
      <c r="ETO32" s="80"/>
      <c r="ETP32" s="80"/>
      <c r="ETQ32" s="85"/>
      <c r="ETR32" s="77"/>
      <c r="ETS32" s="74"/>
      <c r="ETT32" s="74"/>
      <c r="ETU32" s="85"/>
      <c r="ETV32" s="74"/>
      <c r="ETW32" s="74"/>
      <c r="ETX32" s="85"/>
      <c r="ETY32" s="74"/>
      <c r="ETZ32" s="74"/>
      <c r="EUA32" s="85"/>
      <c r="EUB32" s="74"/>
      <c r="EUC32" s="74"/>
      <c r="EUD32" s="85"/>
      <c r="EUE32" s="80"/>
      <c r="EUF32" s="80"/>
      <c r="EUG32" s="85"/>
      <c r="EUH32" s="77"/>
      <c r="EUI32" s="74"/>
      <c r="EUJ32" s="74"/>
      <c r="EUK32" s="85"/>
      <c r="EUL32" s="74"/>
      <c r="EUM32" s="74"/>
      <c r="EUN32" s="85"/>
      <c r="EUO32" s="74"/>
      <c r="EUP32" s="74"/>
      <c r="EUQ32" s="85"/>
      <c r="EUR32" s="74"/>
      <c r="EUS32" s="74"/>
      <c r="EUT32" s="85"/>
      <c r="EUU32" s="80"/>
      <c r="EUV32" s="80"/>
      <c r="EUW32" s="85"/>
      <c r="EUX32" s="77"/>
      <c r="EUY32" s="74"/>
      <c r="EUZ32" s="74"/>
      <c r="EVA32" s="85"/>
      <c r="EVB32" s="74"/>
      <c r="EVC32" s="74"/>
      <c r="EVD32" s="85"/>
      <c r="EVE32" s="74"/>
      <c r="EVF32" s="74"/>
      <c r="EVG32" s="85"/>
      <c r="EVH32" s="74"/>
      <c r="EVI32" s="74"/>
      <c r="EVJ32" s="85"/>
      <c r="EVK32" s="80"/>
      <c r="EVL32" s="80"/>
      <c r="EVM32" s="85"/>
      <c r="EVN32" s="77"/>
      <c r="EVO32" s="74"/>
      <c r="EVP32" s="74"/>
      <c r="EVQ32" s="85"/>
      <c r="EVR32" s="74"/>
      <c r="EVS32" s="74"/>
      <c r="EVT32" s="85"/>
      <c r="EVU32" s="74"/>
      <c r="EVV32" s="74"/>
      <c r="EVW32" s="85"/>
      <c r="EVX32" s="74"/>
      <c r="EVY32" s="74"/>
      <c r="EVZ32" s="85"/>
      <c r="EWA32" s="80"/>
      <c r="EWB32" s="80"/>
      <c r="EWC32" s="85"/>
      <c r="EWD32" s="77"/>
      <c r="EWE32" s="74"/>
      <c r="EWF32" s="74"/>
      <c r="EWG32" s="85"/>
      <c r="EWH32" s="74"/>
      <c r="EWI32" s="74"/>
      <c r="EWJ32" s="85"/>
      <c r="EWK32" s="74"/>
      <c r="EWL32" s="74"/>
      <c r="EWM32" s="85"/>
      <c r="EWN32" s="74"/>
      <c r="EWO32" s="74"/>
      <c r="EWP32" s="85"/>
      <c r="EWQ32" s="80"/>
      <c r="EWR32" s="80"/>
      <c r="EWS32" s="85"/>
      <c r="EWT32" s="77"/>
      <c r="EWU32" s="74"/>
      <c r="EWV32" s="74"/>
      <c r="EWW32" s="85"/>
      <c r="EWX32" s="74"/>
      <c r="EWY32" s="74"/>
      <c r="EWZ32" s="85"/>
      <c r="EXA32" s="74"/>
      <c r="EXB32" s="74"/>
      <c r="EXC32" s="85"/>
      <c r="EXD32" s="74"/>
      <c r="EXE32" s="74"/>
      <c r="EXF32" s="85"/>
      <c r="EXG32" s="80"/>
      <c r="EXH32" s="80"/>
      <c r="EXI32" s="85"/>
      <c r="EXJ32" s="77"/>
      <c r="EXK32" s="74"/>
      <c r="EXL32" s="74"/>
      <c r="EXM32" s="85"/>
      <c r="EXN32" s="74"/>
      <c r="EXO32" s="74"/>
      <c r="EXP32" s="85"/>
      <c r="EXQ32" s="74"/>
      <c r="EXR32" s="74"/>
      <c r="EXS32" s="85"/>
      <c r="EXT32" s="74"/>
      <c r="EXU32" s="74"/>
      <c r="EXV32" s="85"/>
      <c r="EXW32" s="80"/>
      <c r="EXX32" s="80"/>
      <c r="EXY32" s="85"/>
      <c r="EXZ32" s="77"/>
      <c r="EYA32" s="74"/>
      <c r="EYB32" s="74"/>
      <c r="EYC32" s="85"/>
      <c r="EYD32" s="74"/>
      <c r="EYE32" s="74"/>
      <c r="EYF32" s="85"/>
      <c r="EYG32" s="74"/>
      <c r="EYH32" s="74"/>
      <c r="EYI32" s="85"/>
      <c r="EYJ32" s="74"/>
      <c r="EYK32" s="74"/>
      <c r="EYL32" s="85"/>
      <c r="EYM32" s="80"/>
      <c r="EYN32" s="80"/>
      <c r="EYO32" s="85"/>
      <c r="EYP32" s="77"/>
      <c r="EYQ32" s="74"/>
      <c r="EYR32" s="74"/>
      <c r="EYS32" s="85"/>
      <c r="EYT32" s="74"/>
      <c r="EYU32" s="74"/>
      <c r="EYV32" s="85"/>
      <c r="EYW32" s="74"/>
      <c r="EYX32" s="74"/>
      <c r="EYY32" s="85"/>
      <c r="EYZ32" s="74"/>
      <c r="EZA32" s="74"/>
      <c r="EZB32" s="85"/>
      <c r="EZC32" s="80"/>
      <c r="EZD32" s="80"/>
      <c r="EZE32" s="85"/>
      <c r="EZF32" s="77"/>
      <c r="EZG32" s="74"/>
      <c r="EZH32" s="74"/>
      <c r="EZI32" s="85"/>
      <c r="EZJ32" s="74"/>
      <c r="EZK32" s="74"/>
      <c r="EZL32" s="85"/>
      <c r="EZM32" s="74"/>
      <c r="EZN32" s="74"/>
      <c r="EZO32" s="85"/>
      <c r="EZP32" s="74"/>
      <c r="EZQ32" s="74"/>
      <c r="EZR32" s="85"/>
      <c r="EZS32" s="80"/>
      <c r="EZT32" s="80"/>
      <c r="EZU32" s="85"/>
      <c r="EZV32" s="77"/>
      <c r="EZW32" s="74"/>
      <c r="EZX32" s="74"/>
      <c r="EZY32" s="85"/>
      <c r="EZZ32" s="74"/>
      <c r="FAA32" s="74"/>
      <c r="FAB32" s="85"/>
      <c r="FAC32" s="74"/>
      <c r="FAD32" s="74"/>
      <c r="FAE32" s="85"/>
      <c r="FAF32" s="74"/>
      <c r="FAG32" s="74"/>
      <c r="FAH32" s="85"/>
      <c r="FAI32" s="80"/>
      <c r="FAJ32" s="80"/>
      <c r="FAK32" s="85"/>
      <c r="FAL32" s="77"/>
      <c r="FAM32" s="74"/>
      <c r="FAN32" s="74"/>
      <c r="FAO32" s="85"/>
      <c r="FAP32" s="74"/>
      <c r="FAQ32" s="74"/>
      <c r="FAR32" s="85"/>
      <c r="FAS32" s="74"/>
      <c r="FAT32" s="74"/>
      <c r="FAU32" s="85"/>
      <c r="FAV32" s="74"/>
      <c r="FAW32" s="74"/>
      <c r="FAX32" s="85"/>
      <c r="FAY32" s="80"/>
      <c r="FAZ32" s="80"/>
      <c r="FBA32" s="85"/>
      <c r="FBB32" s="77"/>
      <c r="FBC32" s="74"/>
      <c r="FBD32" s="74"/>
      <c r="FBE32" s="85"/>
      <c r="FBF32" s="74"/>
      <c r="FBG32" s="74"/>
      <c r="FBH32" s="85"/>
      <c r="FBI32" s="74"/>
      <c r="FBJ32" s="74"/>
      <c r="FBK32" s="85"/>
      <c r="FBL32" s="74"/>
      <c r="FBM32" s="74"/>
      <c r="FBN32" s="85"/>
      <c r="FBO32" s="80"/>
      <c r="FBP32" s="80"/>
      <c r="FBQ32" s="85"/>
      <c r="FBR32" s="77"/>
      <c r="FBS32" s="74"/>
      <c r="FBT32" s="74"/>
      <c r="FBU32" s="85"/>
      <c r="FBV32" s="74"/>
      <c r="FBW32" s="74"/>
      <c r="FBX32" s="85"/>
      <c r="FBY32" s="74"/>
      <c r="FBZ32" s="74"/>
      <c r="FCA32" s="85"/>
      <c r="FCB32" s="74"/>
      <c r="FCC32" s="74"/>
      <c r="FCD32" s="85"/>
      <c r="FCE32" s="80"/>
      <c r="FCF32" s="80"/>
      <c r="FCG32" s="85"/>
      <c r="FCH32" s="77"/>
      <c r="FCI32" s="74"/>
      <c r="FCJ32" s="74"/>
      <c r="FCK32" s="85"/>
      <c r="FCL32" s="74"/>
      <c r="FCM32" s="74"/>
      <c r="FCN32" s="85"/>
      <c r="FCO32" s="74"/>
      <c r="FCP32" s="74"/>
      <c r="FCQ32" s="85"/>
      <c r="FCR32" s="74"/>
      <c r="FCS32" s="74"/>
      <c r="FCT32" s="85"/>
      <c r="FCU32" s="80"/>
      <c r="FCV32" s="80"/>
      <c r="FCW32" s="85"/>
      <c r="FCX32" s="77"/>
      <c r="FCY32" s="74"/>
      <c r="FCZ32" s="74"/>
      <c r="FDA32" s="85"/>
      <c r="FDB32" s="74"/>
      <c r="FDC32" s="74"/>
      <c r="FDD32" s="85"/>
      <c r="FDE32" s="74"/>
      <c r="FDF32" s="74"/>
      <c r="FDG32" s="85"/>
      <c r="FDH32" s="74"/>
      <c r="FDI32" s="74"/>
      <c r="FDJ32" s="85"/>
      <c r="FDK32" s="80"/>
      <c r="FDL32" s="80"/>
      <c r="FDM32" s="85"/>
      <c r="FDN32" s="77"/>
      <c r="FDO32" s="74"/>
      <c r="FDP32" s="74"/>
      <c r="FDQ32" s="85"/>
      <c r="FDR32" s="74"/>
      <c r="FDS32" s="74"/>
      <c r="FDT32" s="85"/>
      <c r="FDU32" s="74"/>
      <c r="FDV32" s="74"/>
      <c r="FDW32" s="85"/>
      <c r="FDX32" s="74"/>
      <c r="FDY32" s="74"/>
      <c r="FDZ32" s="85"/>
      <c r="FEA32" s="80"/>
      <c r="FEB32" s="80"/>
      <c r="FEC32" s="85"/>
      <c r="FED32" s="77"/>
      <c r="FEE32" s="74"/>
      <c r="FEF32" s="74"/>
      <c r="FEG32" s="85"/>
      <c r="FEH32" s="74"/>
      <c r="FEI32" s="74"/>
      <c r="FEJ32" s="85"/>
      <c r="FEK32" s="74"/>
      <c r="FEL32" s="74"/>
      <c r="FEM32" s="85"/>
      <c r="FEN32" s="74"/>
      <c r="FEO32" s="74"/>
      <c r="FEP32" s="85"/>
      <c r="FEQ32" s="80"/>
      <c r="FER32" s="80"/>
      <c r="FES32" s="85"/>
      <c r="FET32" s="77"/>
      <c r="FEU32" s="74"/>
      <c r="FEV32" s="74"/>
      <c r="FEW32" s="85"/>
      <c r="FEX32" s="74"/>
      <c r="FEY32" s="74"/>
      <c r="FEZ32" s="85"/>
      <c r="FFA32" s="74"/>
      <c r="FFB32" s="74"/>
      <c r="FFC32" s="85"/>
      <c r="FFD32" s="74"/>
      <c r="FFE32" s="74"/>
      <c r="FFF32" s="85"/>
      <c r="FFG32" s="80"/>
      <c r="FFH32" s="80"/>
      <c r="FFI32" s="85"/>
      <c r="FFJ32" s="77"/>
      <c r="FFK32" s="74"/>
      <c r="FFL32" s="74"/>
      <c r="FFM32" s="85"/>
      <c r="FFN32" s="74"/>
      <c r="FFO32" s="74"/>
      <c r="FFP32" s="85"/>
      <c r="FFQ32" s="74"/>
      <c r="FFR32" s="74"/>
      <c r="FFS32" s="85"/>
      <c r="FFT32" s="74"/>
      <c r="FFU32" s="74"/>
      <c r="FFV32" s="85"/>
      <c r="FFW32" s="80"/>
      <c r="FFX32" s="80"/>
      <c r="FFY32" s="85"/>
      <c r="FFZ32" s="77"/>
      <c r="FGA32" s="74"/>
      <c r="FGB32" s="74"/>
      <c r="FGC32" s="85"/>
      <c r="FGD32" s="74"/>
      <c r="FGE32" s="74"/>
      <c r="FGF32" s="85"/>
      <c r="FGG32" s="74"/>
      <c r="FGH32" s="74"/>
      <c r="FGI32" s="85"/>
      <c r="FGJ32" s="74"/>
      <c r="FGK32" s="74"/>
      <c r="FGL32" s="85"/>
      <c r="FGM32" s="80"/>
      <c r="FGN32" s="80"/>
      <c r="FGO32" s="85"/>
      <c r="FGP32" s="77"/>
      <c r="FGQ32" s="74"/>
      <c r="FGR32" s="74"/>
      <c r="FGS32" s="85"/>
      <c r="FGT32" s="74"/>
      <c r="FGU32" s="74"/>
      <c r="FGV32" s="85"/>
      <c r="FGW32" s="74"/>
      <c r="FGX32" s="74"/>
      <c r="FGY32" s="85"/>
      <c r="FGZ32" s="74"/>
      <c r="FHA32" s="74"/>
      <c r="FHB32" s="85"/>
      <c r="FHC32" s="80"/>
      <c r="FHD32" s="80"/>
      <c r="FHE32" s="85"/>
      <c r="FHF32" s="77"/>
      <c r="FHG32" s="74"/>
      <c r="FHH32" s="74"/>
      <c r="FHI32" s="85"/>
      <c r="FHJ32" s="74"/>
      <c r="FHK32" s="74"/>
      <c r="FHL32" s="85"/>
      <c r="FHM32" s="74"/>
      <c r="FHN32" s="74"/>
      <c r="FHO32" s="85"/>
      <c r="FHP32" s="74"/>
      <c r="FHQ32" s="74"/>
      <c r="FHR32" s="85"/>
      <c r="FHS32" s="80"/>
      <c r="FHT32" s="80"/>
      <c r="FHU32" s="85"/>
      <c r="FHV32" s="77"/>
      <c r="FHW32" s="74"/>
      <c r="FHX32" s="74"/>
      <c r="FHY32" s="85"/>
      <c r="FHZ32" s="74"/>
      <c r="FIA32" s="74"/>
      <c r="FIB32" s="85"/>
      <c r="FIC32" s="74"/>
      <c r="FID32" s="74"/>
      <c r="FIE32" s="85"/>
      <c r="FIF32" s="74"/>
      <c r="FIG32" s="74"/>
      <c r="FIH32" s="85"/>
      <c r="FII32" s="80"/>
      <c r="FIJ32" s="80"/>
      <c r="FIK32" s="85"/>
      <c r="FIL32" s="77"/>
      <c r="FIM32" s="74"/>
      <c r="FIN32" s="74"/>
      <c r="FIO32" s="85"/>
      <c r="FIP32" s="74"/>
      <c r="FIQ32" s="74"/>
      <c r="FIR32" s="85"/>
      <c r="FIS32" s="74"/>
      <c r="FIT32" s="74"/>
      <c r="FIU32" s="85"/>
      <c r="FIV32" s="74"/>
      <c r="FIW32" s="74"/>
      <c r="FIX32" s="85"/>
      <c r="FIY32" s="80"/>
      <c r="FIZ32" s="80"/>
      <c r="FJA32" s="85"/>
      <c r="FJB32" s="77"/>
      <c r="FJC32" s="74"/>
      <c r="FJD32" s="74"/>
      <c r="FJE32" s="85"/>
      <c r="FJF32" s="74"/>
      <c r="FJG32" s="74"/>
      <c r="FJH32" s="85"/>
      <c r="FJI32" s="74"/>
      <c r="FJJ32" s="74"/>
      <c r="FJK32" s="85"/>
      <c r="FJL32" s="74"/>
      <c r="FJM32" s="74"/>
      <c r="FJN32" s="85"/>
      <c r="FJO32" s="80"/>
      <c r="FJP32" s="80"/>
      <c r="FJQ32" s="85"/>
      <c r="FJR32" s="77"/>
      <c r="FJS32" s="74"/>
      <c r="FJT32" s="74"/>
      <c r="FJU32" s="85"/>
      <c r="FJV32" s="74"/>
      <c r="FJW32" s="74"/>
      <c r="FJX32" s="85"/>
      <c r="FJY32" s="74"/>
      <c r="FJZ32" s="74"/>
      <c r="FKA32" s="85"/>
      <c r="FKB32" s="74"/>
      <c r="FKC32" s="74"/>
      <c r="FKD32" s="85"/>
      <c r="FKE32" s="80"/>
      <c r="FKF32" s="80"/>
      <c r="FKG32" s="85"/>
      <c r="FKH32" s="77"/>
      <c r="FKI32" s="74"/>
      <c r="FKJ32" s="74"/>
      <c r="FKK32" s="85"/>
      <c r="FKL32" s="74"/>
      <c r="FKM32" s="74"/>
      <c r="FKN32" s="85"/>
      <c r="FKO32" s="74"/>
      <c r="FKP32" s="74"/>
      <c r="FKQ32" s="85"/>
      <c r="FKR32" s="74"/>
      <c r="FKS32" s="74"/>
      <c r="FKT32" s="85"/>
      <c r="FKU32" s="80"/>
      <c r="FKV32" s="80"/>
      <c r="FKW32" s="85"/>
      <c r="FKX32" s="77"/>
      <c r="FKY32" s="74"/>
      <c r="FKZ32" s="74"/>
      <c r="FLA32" s="85"/>
      <c r="FLB32" s="74"/>
      <c r="FLC32" s="74"/>
      <c r="FLD32" s="85"/>
      <c r="FLE32" s="74"/>
      <c r="FLF32" s="74"/>
      <c r="FLG32" s="85"/>
      <c r="FLH32" s="74"/>
      <c r="FLI32" s="74"/>
      <c r="FLJ32" s="85"/>
      <c r="FLK32" s="80"/>
      <c r="FLL32" s="80"/>
      <c r="FLM32" s="85"/>
      <c r="FLN32" s="77"/>
      <c r="FLO32" s="74"/>
      <c r="FLP32" s="74"/>
      <c r="FLQ32" s="85"/>
      <c r="FLR32" s="74"/>
      <c r="FLS32" s="74"/>
      <c r="FLT32" s="85"/>
      <c r="FLU32" s="74"/>
      <c r="FLV32" s="74"/>
      <c r="FLW32" s="85"/>
      <c r="FLX32" s="74"/>
      <c r="FLY32" s="74"/>
      <c r="FLZ32" s="85"/>
      <c r="FMA32" s="80"/>
      <c r="FMB32" s="80"/>
      <c r="FMC32" s="85"/>
      <c r="FMD32" s="77"/>
      <c r="FME32" s="74"/>
      <c r="FMF32" s="74"/>
      <c r="FMG32" s="85"/>
      <c r="FMH32" s="74"/>
      <c r="FMI32" s="74"/>
      <c r="FMJ32" s="85"/>
      <c r="FMK32" s="74"/>
      <c r="FML32" s="74"/>
      <c r="FMM32" s="85"/>
      <c r="FMN32" s="74"/>
      <c r="FMO32" s="74"/>
      <c r="FMP32" s="85"/>
      <c r="FMQ32" s="80"/>
      <c r="FMR32" s="80"/>
      <c r="FMS32" s="85"/>
      <c r="FMT32" s="77"/>
      <c r="FMU32" s="74"/>
      <c r="FMV32" s="74"/>
      <c r="FMW32" s="85"/>
      <c r="FMX32" s="74"/>
      <c r="FMY32" s="74"/>
      <c r="FMZ32" s="85"/>
      <c r="FNA32" s="74"/>
      <c r="FNB32" s="74"/>
      <c r="FNC32" s="85"/>
      <c r="FND32" s="74"/>
      <c r="FNE32" s="74"/>
      <c r="FNF32" s="85"/>
      <c r="FNG32" s="80"/>
      <c r="FNH32" s="80"/>
      <c r="FNI32" s="85"/>
      <c r="FNJ32" s="77"/>
      <c r="FNK32" s="74"/>
      <c r="FNL32" s="74"/>
      <c r="FNM32" s="85"/>
      <c r="FNN32" s="74"/>
      <c r="FNO32" s="74"/>
      <c r="FNP32" s="85"/>
      <c r="FNQ32" s="74"/>
      <c r="FNR32" s="74"/>
      <c r="FNS32" s="85"/>
      <c r="FNT32" s="74"/>
      <c r="FNU32" s="74"/>
      <c r="FNV32" s="85"/>
      <c r="FNW32" s="80"/>
      <c r="FNX32" s="80"/>
      <c r="FNY32" s="85"/>
      <c r="FNZ32" s="77"/>
      <c r="FOA32" s="74"/>
      <c r="FOB32" s="74"/>
      <c r="FOC32" s="85"/>
      <c r="FOD32" s="74"/>
      <c r="FOE32" s="74"/>
      <c r="FOF32" s="85"/>
      <c r="FOG32" s="74"/>
      <c r="FOH32" s="74"/>
      <c r="FOI32" s="85"/>
      <c r="FOJ32" s="74"/>
      <c r="FOK32" s="74"/>
      <c r="FOL32" s="85"/>
      <c r="FOM32" s="80"/>
      <c r="FON32" s="80"/>
      <c r="FOO32" s="85"/>
      <c r="FOP32" s="77"/>
      <c r="FOQ32" s="74"/>
      <c r="FOR32" s="74"/>
      <c r="FOS32" s="85"/>
      <c r="FOT32" s="74"/>
      <c r="FOU32" s="74"/>
      <c r="FOV32" s="85"/>
      <c r="FOW32" s="74"/>
      <c r="FOX32" s="74"/>
      <c r="FOY32" s="85"/>
      <c r="FOZ32" s="74"/>
      <c r="FPA32" s="74"/>
      <c r="FPB32" s="85"/>
      <c r="FPC32" s="80"/>
      <c r="FPD32" s="80"/>
      <c r="FPE32" s="85"/>
      <c r="FPF32" s="77"/>
      <c r="FPG32" s="74"/>
      <c r="FPH32" s="74"/>
      <c r="FPI32" s="85"/>
      <c r="FPJ32" s="74"/>
      <c r="FPK32" s="74"/>
      <c r="FPL32" s="85"/>
      <c r="FPM32" s="74"/>
      <c r="FPN32" s="74"/>
      <c r="FPO32" s="85"/>
      <c r="FPP32" s="74"/>
      <c r="FPQ32" s="74"/>
      <c r="FPR32" s="85"/>
      <c r="FPS32" s="80"/>
      <c r="FPT32" s="80"/>
      <c r="FPU32" s="85"/>
      <c r="FPV32" s="77"/>
      <c r="FPW32" s="74"/>
      <c r="FPX32" s="74"/>
      <c r="FPY32" s="85"/>
      <c r="FPZ32" s="74"/>
      <c r="FQA32" s="74"/>
      <c r="FQB32" s="85"/>
      <c r="FQC32" s="74"/>
      <c r="FQD32" s="74"/>
      <c r="FQE32" s="85"/>
      <c r="FQF32" s="74"/>
      <c r="FQG32" s="74"/>
      <c r="FQH32" s="85"/>
      <c r="FQI32" s="80"/>
      <c r="FQJ32" s="80"/>
      <c r="FQK32" s="85"/>
      <c r="FQL32" s="77"/>
      <c r="FQM32" s="74"/>
      <c r="FQN32" s="74"/>
      <c r="FQO32" s="85"/>
      <c r="FQP32" s="74"/>
      <c r="FQQ32" s="74"/>
      <c r="FQR32" s="85"/>
      <c r="FQS32" s="74"/>
      <c r="FQT32" s="74"/>
      <c r="FQU32" s="85"/>
      <c r="FQV32" s="74"/>
      <c r="FQW32" s="74"/>
      <c r="FQX32" s="85"/>
      <c r="FQY32" s="80"/>
      <c r="FQZ32" s="80"/>
      <c r="FRA32" s="85"/>
      <c r="FRB32" s="77"/>
      <c r="FRC32" s="74"/>
      <c r="FRD32" s="74"/>
      <c r="FRE32" s="85"/>
      <c r="FRF32" s="74"/>
      <c r="FRG32" s="74"/>
      <c r="FRH32" s="85"/>
      <c r="FRI32" s="74"/>
      <c r="FRJ32" s="74"/>
      <c r="FRK32" s="85"/>
      <c r="FRL32" s="74"/>
      <c r="FRM32" s="74"/>
      <c r="FRN32" s="85"/>
      <c r="FRO32" s="80"/>
      <c r="FRP32" s="80"/>
      <c r="FRQ32" s="85"/>
      <c r="FRR32" s="77"/>
      <c r="FRS32" s="74"/>
      <c r="FRT32" s="74"/>
      <c r="FRU32" s="85"/>
      <c r="FRV32" s="74"/>
      <c r="FRW32" s="74"/>
      <c r="FRX32" s="85"/>
      <c r="FRY32" s="74"/>
      <c r="FRZ32" s="74"/>
      <c r="FSA32" s="85"/>
      <c r="FSB32" s="74"/>
      <c r="FSC32" s="74"/>
      <c r="FSD32" s="85"/>
      <c r="FSE32" s="80"/>
      <c r="FSF32" s="80"/>
      <c r="FSG32" s="85"/>
      <c r="FSH32" s="77"/>
      <c r="FSI32" s="74"/>
      <c r="FSJ32" s="74"/>
      <c r="FSK32" s="85"/>
      <c r="FSL32" s="74"/>
      <c r="FSM32" s="74"/>
      <c r="FSN32" s="85"/>
      <c r="FSO32" s="74"/>
      <c r="FSP32" s="74"/>
      <c r="FSQ32" s="85"/>
      <c r="FSR32" s="74"/>
      <c r="FSS32" s="74"/>
      <c r="FST32" s="85"/>
      <c r="FSU32" s="80"/>
      <c r="FSV32" s="80"/>
      <c r="FSW32" s="85"/>
      <c r="FSX32" s="77"/>
      <c r="FSY32" s="74"/>
      <c r="FSZ32" s="74"/>
      <c r="FTA32" s="85"/>
      <c r="FTB32" s="74"/>
      <c r="FTC32" s="74"/>
      <c r="FTD32" s="85"/>
      <c r="FTE32" s="74"/>
      <c r="FTF32" s="74"/>
      <c r="FTG32" s="85"/>
      <c r="FTH32" s="74"/>
      <c r="FTI32" s="74"/>
      <c r="FTJ32" s="85"/>
      <c r="FTK32" s="80"/>
      <c r="FTL32" s="80"/>
      <c r="FTM32" s="85"/>
      <c r="FTN32" s="77"/>
      <c r="FTO32" s="74"/>
      <c r="FTP32" s="74"/>
      <c r="FTQ32" s="85"/>
      <c r="FTR32" s="74"/>
      <c r="FTS32" s="74"/>
      <c r="FTT32" s="85"/>
      <c r="FTU32" s="74"/>
      <c r="FTV32" s="74"/>
      <c r="FTW32" s="85"/>
      <c r="FTX32" s="74"/>
      <c r="FTY32" s="74"/>
      <c r="FTZ32" s="85"/>
      <c r="FUA32" s="80"/>
      <c r="FUB32" s="80"/>
      <c r="FUC32" s="85"/>
      <c r="FUD32" s="77"/>
      <c r="FUE32" s="74"/>
      <c r="FUF32" s="74"/>
      <c r="FUG32" s="85"/>
      <c r="FUH32" s="74"/>
      <c r="FUI32" s="74"/>
      <c r="FUJ32" s="85"/>
      <c r="FUK32" s="74"/>
      <c r="FUL32" s="74"/>
      <c r="FUM32" s="85"/>
      <c r="FUN32" s="74"/>
      <c r="FUO32" s="74"/>
      <c r="FUP32" s="85"/>
      <c r="FUQ32" s="80"/>
      <c r="FUR32" s="80"/>
      <c r="FUS32" s="85"/>
      <c r="FUT32" s="77"/>
      <c r="FUU32" s="74"/>
      <c r="FUV32" s="74"/>
      <c r="FUW32" s="85"/>
      <c r="FUX32" s="74"/>
      <c r="FUY32" s="74"/>
      <c r="FUZ32" s="85"/>
      <c r="FVA32" s="74"/>
      <c r="FVB32" s="74"/>
      <c r="FVC32" s="85"/>
      <c r="FVD32" s="74"/>
      <c r="FVE32" s="74"/>
      <c r="FVF32" s="85"/>
      <c r="FVG32" s="80"/>
      <c r="FVH32" s="80"/>
      <c r="FVI32" s="85"/>
      <c r="FVJ32" s="77"/>
      <c r="FVK32" s="74"/>
      <c r="FVL32" s="74"/>
      <c r="FVM32" s="85"/>
      <c r="FVN32" s="74"/>
      <c r="FVO32" s="74"/>
      <c r="FVP32" s="85"/>
      <c r="FVQ32" s="74"/>
      <c r="FVR32" s="74"/>
      <c r="FVS32" s="85"/>
      <c r="FVT32" s="74"/>
      <c r="FVU32" s="74"/>
      <c r="FVV32" s="85"/>
      <c r="FVW32" s="80"/>
      <c r="FVX32" s="80"/>
      <c r="FVY32" s="85"/>
      <c r="FVZ32" s="77"/>
      <c r="FWA32" s="74"/>
      <c r="FWB32" s="74"/>
      <c r="FWC32" s="85"/>
      <c r="FWD32" s="74"/>
      <c r="FWE32" s="74"/>
      <c r="FWF32" s="85"/>
      <c r="FWG32" s="74"/>
      <c r="FWH32" s="74"/>
      <c r="FWI32" s="85"/>
      <c r="FWJ32" s="74"/>
      <c r="FWK32" s="74"/>
      <c r="FWL32" s="85"/>
      <c r="FWM32" s="80"/>
      <c r="FWN32" s="80"/>
      <c r="FWO32" s="85"/>
      <c r="FWP32" s="77"/>
      <c r="FWQ32" s="74"/>
      <c r="FWR32" s="74"/>
      <c r="FWS32" s="85"/>
      <c r="FWT32" s="74"/>
      <c r="FWU32" s="74"/>
      <c r="FWV32" s="85"/>
      <c r="FWW32" s="74"/>
      <c r="FWX32" s="74"/>
      <c r="FWY32" s="85"/>
      <c r="FWZ32" s="74"/>
      <c r="FXA32" s="74"/>
      <c r="FXB32" s="85"/>
      <c r="FXC32" s="80"/>
      <c r="FXD32" s="80"/>
      <c r="FXE32" s="85"/>
      <c r="FXF32" s="77"/>
      <c r="FXG32" s="74"/>
      <c r="FXH32" s="74"/>
      <c r="FXI32" s="85"/>
      <c r="FXJ32" s="74"/>
      <c r="FXK32" s="74"/>
      <c r="FXL32" s="85"/>
      <c r="FXM32" s="74"/>
      <c r="FXN32" s="74"/>
      <c r="FXO32" s="85"/>
      <c r="FXP32" s="74"/>
      <c r="FXQ32" s="74"/>
      <c r="FXR32" s="85"/>
      <c r="FXS32" s="80"/>
      <c r="FXT32" s="80"/>
      <c r="FXU32" s="85"/>
      <c r="FXV32" s="77"/>
      <c r="FXW32" s="74"/>
      <c r="FXX32" s="74"/>
      <c r="FXY32" s="85"/>
      <c r="FXZ32" s="74"/>
      <c r="FYA32" s="74"/>
      <c r="FYB32" s="85"/>
      <c r="FYC32" s="74"/>
      <c r="FYD32" s="74"/>
      <c r="FYE32" s="85"/>
      <c r="FYF32" s="74"/>
      <c r="FYG32" s="74"/>
      <c r="FYH32" s="85"/>
      <c r="FYI32" s="80"/>
      <c r="FYJ32" s="80"/>
      <c r="FYK32" s="85"/>
      <c r="FYL32" s="77"/>
      <c r="FYM32" s="74"/>
      <c r="FYN32" s="74"/>
      <c r="FYO32" s="85"/>
      <c r="FYP32" s="74"/>
      <c r="FYQ32" s="74"/>
      <c r="FYR32" s="85"/>
      <c r="FYS32" s="74"/>
      <c r="FYT32" s="74"/>
      <c r="FYU32" s="85"/>
      <c r="FYV32" s="74"/>
      <c r="FYW32" s="74"/>
      <c r="FYX32" s="85"/>
      <c r="FYY32" s="80"/>
      <c r="FYZ32" s="80"/>
      <c r="FZA32" s="85"/>
      <c r="FZB32" s="77"/>
      <c r="FZC32" s="74"/>
      <c r="FZD32" s="74"/>
      <c r="FZE32" s="85"/>
      <c r="FZF32" s="74"/>
      <c r="FZG32" s="74"/>
      <c r="FZH32" s="85"/>
      <c r="FZI32" s="74"/>
      <c r="FZJ32" s="74"/>
      <c r="FZK32" s="85"/>
      <c r="FZL32" s="74"/>
      <c r="FZM32" s="74"/>
      <c r="FZN32" s="85"/>
      <c r="FZO32" s="80"/>
      <c r="FZP32" s="80"/>
      <c r="FZQ32" s="85"/>
      <c r="FZR32" s="77"/>
      <c r="FZS32" s="74"/>
      <c r="FZT32" s="74"/>
      <c r="FZU32" s="85"/>
      <c r="FZV32" s="74"/>
      <c r="FZW32" s="74"/>
      <c r="FZX32" s="85"/>
      <c r="FZY32" s="74"/>
      <c r="FZZ32" s="74"/>
      <c r="GAA32" s="85"/>
      <c r="GAB32" s="74"/>
      <c r="GAC32" s="74"/>
      <c r="GAD32" s="85"/>
      <c r="GAE32" s="80"/>
      <c r="GAF32" s="80"/>
      <c r="GAG32" s="85"/>
      <c r="GAH32" s="77"/>
      <c r="GAI32" s="74"/>
      <c r="GAJ32" s="74"/>
      <c r="GAK32" s="85"/>
      <c r="GAL32" s="74"/>
      <c r="GAM32" s="74"/>
      <c r="GAN32" s="85"/>
      <c r="GAO32" s="74"/>
      <c r="GAP32" s="74"/>
      <c r="GAQ32" s="85"/>
      <c r="GAR32" s="74"/>
      <c r="GAS32" s="74"/>
      <c r="GAT32" s="85"/>
      <c r="GAU32" s="80"/>
      <c r="GAV32" s="80"/>
      <c r="GAW32" s="85"/>
      <c r="GAX32" s="77"/>
      <c r="GAY32" s="74"/>
      <c r="GAZ32" s="74"/>
      <c r="GBA32" s="85"/>
      <c r="GBB32" s="74"/>
      <c r="GBC32" s="74"/>
      <c r="GBD32" s="85"/>
      <c r="GBE32" s="74"/>
      <c r="GBF32" s="74"/>
      <c r="GBG32" s="85"/>
      <c r="GBH32" s="74"/>
      <c r="GBI32" s="74"/>
      <c r="GBJ32" s="85"/>
      <c r="GBK32" s="80"/>
      <c r="GBL32" s="80"/>
      <c r="GBM32" s="85"/>
      <c r="GBN32" s="77"/>
      <c r="GBO32" s="74"/>
      <c r="GBP32" s="74"/>
      <c r="GBQ32" s="85"/>
      <c r="GBR32" s="74"/>
      <c r="GBS32" s="74"/>
      <c r="GBT32" s="85"/>
      <c r="GBU32" s="74"/>
      <c r="GBV32" s="74"/>
      <c r="GBW32" s="85"/>
      <c r="GBX32" s="74"/>
      <c r="GBY32" s="74"/>
      <c r="GBZ32" s="85"/>
      <c r="GCA32" s="80"/>
      <c r="GCB32" s="80"/>
      <c r="GCC32" s="85"/>
      <c r="GCD32" s="77"/>
      <c r="GCE32" s="74"/>
      <c r="GCF32" s="74"/>
      <c r="GCG32" s="85"/>
      <c r="GCH32" s="74"/>
      <c r="GCI32" s="74"/>
      <c r="GCJ32" s="85"/>
      <c r="GCK32" s="74"/>
      <c r="GCL32" s="74"/>
      <c r="GCM32" s="85"/>
      <c r="GCN32" s="74"/>
      <c r="GCO32" s="74"/>
      <c r="GCP32" s="85"/>
      <c r="GCQ32" s="80"/>
      <c r="GCR32" s="80"/>
      <c r="GCS32" s="85"/>
      <c r="GCT32" s="77"/>
      <c r="GCU32" s="74"/>
      <c r="GCV32" s="74"/>
      <c r="GCW32" s="85"/>
      <c r="GCX32" s="74"/>
      <c r="GCY32" s="74"/>
      <c r="GCZ32" s="85"/>
      <c r="GDA32" s="74"/>
      <c r="GDB32" s="74"/>
      <c r="GDC32" s="85"/>
      <c r="GDD32" s="74"/>
      <c r="GDE32" s="74"/>
      <c r="GDF32" s="85"/>
      <c r="GDG32" s="80"/>
      <c r="GDH32" s="80"/>
      <c r="GDI32" s="85"/>
      <c r="GDJ32" s="77"/>
      <c r="GDK32" s="74"/>
      <c r="GDL32" s="74"/>
      <c r="GDM32" s="85"/>
      <c r="GDN32" s="74"/>
      <c r="GDO32" s="74"/>
      <c r="GDP32" s="85"/>
      <c r="GDQ32" s="74"/>
      <c r="GDR32" s="74"/>
      <c r="GDS32" s="85"/>
      <c r="GDT32" s="74"/>
      <c r="GDU32" s="74"/>
      <c r="GDV32" s="85"/>
      <c r="GDW32" s="80"/>
      <c r="GDX32" s="80"/>
      <c r="GDY32" s="85"/>
      <c r="GDZ32" s="77"/>
      <c r="GEA32" s="74"/>
      <c r="GEB32" s="74"/>
      <c r="GEC32" s="85"/>
      <c r="GED32" s="74"/>
      <c r="GEE32" s="74"/>
      <c r="GEF32" s="85"/>
      <c r="GEG32" s="74"/>
      <c r="GEH32" s="74"/>
      <c r="GEI32" s="85"/>
      <c r="GEJ32" s="74"/>
      <c r="GEK32" s="74"/>
      <c r="GEL32" s="85"/>
      <c r="GEM32" s="80"/>
      <c r="GEN32" s="80"/>
      <c r="GEO32" s="85"/>
      <c r="GEP32" s="77"/>
      <c r="GEQ32" s="74"/>
      <c r="GER32" s="74"/>
      <c r="GES32" s="85"/>
      <c r="GET32" s="74"/>
      <c r="GEU32" s="74"/>
      <c r="GEV32" s="85"/>
      <c r="GEW32" s="74"/>
      <c r="GEX32" s="74"/>
      <c r="GEY32" s="85"/>
      <c r="GEZ32" s="74"/>
      <c r="GFA32" s="74"/>
      <c r="GFB32" s="85"/>
      <c r="GFC32" s="80"/>
      <c r="GFD32" s="80"/>
      <c r="GFE32" s="85"/>
      <c r="GFF32" s="77"/>
      <c r="GFG32" s="74"/>
      <c r="GFH32" s="74"/>
      <c r="GFI32" s="85"/>
      <c r="GFJ32" s="74"/>
      <c r="GFK32" s="74"/>
      <c r="GFL32" s="85"/>
      <c r="GFM32" s="74"/>
      <c r="GFN32" s="74"/>
      <c r="GFO32" s="85"/>
      <c r="GFP32" s="74"/>
      <c r="GFQ32" s="74"/>
      <c r="GFR32" s="85"/>
      <c r="GFS32" s="80"/>
      <c r="GFT32" s="80"/>
      <c r="GFU32" s="85"/>
      <c r="GFV32" s="77"/>
      <c r="GFW32" s="74"/>
      <c r="GFX32" s="74"/>
      <c r="GFY32" s="85"/>
      <c r="GFZ32" s="74"/>
      <c r="GGA32" s="74"/>
      <c r="GGB32" s="85"/>
      <c r="GGC32" s="74"/>
      <c r="GGD32" s="74"/>
      <c r="GGE32" s="85"/>
      <c r="GGF32" s="74"/>
      <c r="GGG32" s="74"/>
      <c r="GGH32" s="85"/>
      <c r="GGI32" s="80"/>
      <c r="GGJ32" s="80"/>
      <c r="GGK32" s="85"/>
      <c r="GGL32" s="77"/>
      <c r="GGM32" s="74"/>
      <c r="GGN32" s="74"/>
      <c r="GGO32" s="85"/>
      <c r="GGP32" s="74"/>
      <c r="GGQ32" s="74"/>
      <c r="GGR32" s="85"/>
      <c r="GGS32" s="74"/>
      <c r="GGT32" s="74"/>
      <c r="GGU32" s="85"/>
      <c r="GGV32" s="74"/>
      <c r="GGW32" s="74"/>
      <c r="GGX32" s="85"/>
      <c r="GGY32" s="80"/>
      <c r="GGZ32" s="80"/>
      <c r="GHA32" s="85"/>
      <c r="GHB32" s="77"/>
      <c r="GHC32" s="74"/>
      <c r="GHD32" s="74"/>
      <c r="GHE32" s="85"/>
      <c r="GHF32" s="74"/>
      <c r="GHG32" s="74"/>
      <c r="GHH32" s="85"/>
      <c r="GHI32" s="74"/>
      <c r="GHJ32" s="74"/>
      <c r="GHK32" s="85"/>
      <c r="GHL32" s="74"/>
      <c r="GHM32" s="74"/>
      <c r="GHN32" s="85"/>
      <c r="GHO32" s="80"/>
      <c r="GHP32" s="80"/>
      <c r="GHQ32" s="85"/>
      <c r="GHR32" s="77"/>
      <c r="GHS32" s="74"/>
      <c r="GHT32" s="74"/>
      <c r="GHU32" s="85"/>
      <c r="GHV32" s="74"/>
      <c r="GHW32" s="74"/>
      <c r="GHX32" s="85"/>
      <c r="GHY32" s="74"/>
      <c r="GHZ32" s="74"/>
      <c r="GIA32" s="85"/>
      <c r="GIB32" s="74"/>
      <c r="GIC32" s="74"/>
      <c r="GID32" s="85"/>
      <c r="GIE32" s="80"/>
      <c r="GIF32" s="80"/>
      <c r="GIG32" s="85"/>
      <c r="GIH32" s="77"/>
      <c r="GII32" s="74"/>
      <c r="GIJ32" s="74"/>
      <c r="GIK32" s="85"/>
      <c r="GIL32" s="74"/>
      <c r="GIM32" s="74"/>
      <c r="GIN32" s="85"/>
      <c r="GIO32" s="74"/>
      <c r="GIP32" s="74"/>
      <c r="GIQ32" s="85"/>
      <c r="GIR32" s="74"/>
      <c r="GIS32" s="74"/>
      <c r="GIT32" s="85"/>
      <c r="GIU32" s="80"/>
      <c r="GIV32" s="80"/>
      <c r="GIW32" s="85"/>
      <c r="GIX32" s="77"/>
      <c r="GIY32" s="74"/>
      <c r="GIZ32" s="74"/>
      <c r="GJA32" s="85"/>
      <c r="GJB32" s="74"/>
      <c r="GJC32" s="74"/>
      <c r="GJD32" s="85"/>
      <c r="GJE32" s="74"/>
      <c r="GJF32" s="74"/>
      <c r="GJG32" s="85"/>
      <c r="GJH32" s="74"/>
      <c r="GJI32" s="74"/>
      <c r="GJJ32" s="85"/>
      <c r="GJK32" s="80"/>
      <c r="GJL32" s="80"/>
      <c r="GJM32" s="85"/>
      <c r="GJN32" s="77"/>
      <c r="GJO32" s="74"/>
      <c r="GJP32" s="74"/>
      <c r="GJQ32" s="85"/>
      <c r="GJR32" s="74"/>
      <c r="GJS32" s="74"/>
      <c r="GJT32" s="85"/>
      <c r="GJU32" s="74"/>
      <c r="GJV32" s="74"/>
      <c r="GJW32" s="85"/>
      <c r="GJX32" s="74"/>
      <c r="GJY32" s="74"/>
      <c r="GJZ32" s="85"/>
      <c r="GKA32" s="80"/>
      <c r="GKB32" s="80"/>
      <c r="GKC32" s="85"/>
      <c r="GKD32" s="77"/>
      <c r="GKE32" s="74"/>
      <c r="GKF32" s="74"/>
      <c r="GKG32" s="85"/>
      <c r="GKH32" s="74"/>
      <c r="GKI32" s="74"/>
      <c r="GKJ32" s="85"/>
      <c r="GKK32" s="74"/>
      <c r="GKL32" s="74"/>
      <c r="GKM32" s="85"/>
      <c r="GKN32" s="74"/>
      <c r="GKO32" s="74"/>
      <c r="GKP32" s="85"/>
      <c r="GKQ32" s="80"/>
      <c r="GKR32" s="80"/>
      <c r="GKS32" s="85"/>
      <c r="GKT32" s="77"/>
      <c r="GKU32" s="74"/>
      <c r="GKV32" s="74"/>
      <c r="GKW32" s="85"/>
      <c r="GKX32" s="74"/>
      <c r="GKY32" s="74"/>
      <c r="GKZ32" s="85"/>
      <c r="GLA32" s="74"/>
      <c r="GLB32" s="74"/>
      <c r="GLC32" s="85"/>
      <c r="GLD32" s="74"/>
      <c r="GLE32" s="74"/>
      <c r="GLF32" s="85"/>
      <c r="GLG32" s="80"/>
      <c r="GLH32" s="80"/>
      <c r="GLI32" s="85"/>
      <c r="GLJ32" s="77"/>
      <c r="GLK32" s="74"/>
      <c r="GLL32" s="74"/>
      <c r="GLM32" s="85"/>
      <c r="GLN32" s="74"/>
      <c r="GLO32" s="74"/>
      <c r="GLP32" s="85"/>
      <c r="GLQ32" s="74"/>
      <c r="GLR32" s="74"/>
      <c r="GLS32" s="85"/>
      <c r="GLT32" s="74"/>
      <c r="GLU32" s="74"/>
      <c r="GLV32" s="85"/>
      <c r="GLW32" s="80"/>
      <c r="GLX32" s="80"/>
      <c r="GLY32" s="85"/>
      <c r="GLZ32" s="77"/>
      <c r="GMA32" s="74"/>
      <c r="GMB32" s="74"/>
      <c r="GMC32" s="85"/>
      <c r="GMD32" s="74"/>
      <c r="GME32" s="74"/>
      <c r="GMF32" s="85"/>
      <c r="GMG32" s="74"/>
      <c r="GMH32" s="74"/>
      <c r="GMI32" s="85"/>
      <c r="GMJ32" s="74"/>
      <c r="GMK32" s="74"/>
      <c r="GML32" s="85"/>
      <c r="GMM32" s="80"/>
      <c r="GMN32" s="80"/>
      <c r="GMO32" s="85"/>
      <c r="GMP32" s="77"/>
      <c r="GMQ32" s="74"/>
      <c r="GMR32" s="74"/>
      <c r="GMS32" s="85"/>
      <c r="GMT32" s="74"/>
      <c r="GMU32" s="74"/>
      <c r="GMV32" s="85"/>
      <c r="GMW32" s="74"/>
      <c r="GMX32" s="74"/>
      <c r="GMY32" s="85"/>
      <c r="GMZ32" s="74"/>
      <c r="GNA32" s="74"/>
      <c r="GNB32" s="85"/>
      <c r="GNC32" s="80"/>
      <c r="GND32" s="80"/>
      <c r="GNE32" s="85"/>
      <c r="GNF32" s="77"/>
      <c r="GNG32" s="74"/>
      <c r="GNH32" s="74"/>
      <c r="GNI32" s="85"/>
      <c r="GNJ32" s="74"/>
      <c r="GNK32" s="74"/>
      <c r="GNL32" s="85"/>
      <c r="GNM32" s="74"/>
      <c r="GNN32" s="74"/>
      <c r="GNO32" s="85"/>
      <c r="GNP32" s="74"/>
      <c r="GNQ32" s="74"/>
      <c r="GNR32" s="85"/>
      <c r="GNS32" s="80"/>
      <c r="GNT32" s="80"/>
      <c r="GNU32" s="85"/>
      <c r="GNV32" s="77"/>
      <c r="GNW32" s="74"/>
      <c r="GNX32" s="74"/>
      <c r="GNY32" s="85"/>
      <c r="GNZ32" s="74"/>
      <c r="GOA32" s="74"/>
      <c r="GOB32" s="85"/>
      <c r="GOC32" s="74"/>
      <c r="GOD32" s="74"/>
      <c r="GOE32" s="85"/>
      <c r="GOF32" s="74"/>
      <c r="GOG32" s="74"/>
      <c r="GOH32" s="85"/>
      <c r="GOI32" s="80"/>
      <c r="GOJ32" s="80"/>
      <c r="GOK32" s="85"/>
      <c r="GOL32" s="77"/>
      <c r="GOM32" s="74"/>
      <c r="GON32" s="74"/>
      <c r="GOO32" s="85"/>
      <c r="GOP32" s="74"/>
      <c r="GOQ32" s="74"/>
      <c r="GOR32" s="85"/>
      <c r="GOS32" s="74"/>
      <c r="GOT32" s="74"/>
      <c r="GOU32" s="85"/>
      <c r="GOV32" s="74"/>
      <c r="GOW32" s="74"/>
      <c r="GOX32" s="85"/>
      <c r="GOY32" s="80"/>
      <c r="GOZ32" s="80"/>
      <c r="GPA32" s="85"/>
      <c r="GPB32" s="77"/>
      <c r="GPC32" s="74"/>
      <c r="GPD32" s="74"/>
      <c r="GPE32" s="85"/>
      <c r="GPF32" s="74"/>
      <c r="GPG32" s="74"/>
      <c r="GPH32" s="85"/>
      <c r="GPI32" s="74"/>
      <c r="GPJ32" s="74"/>
      <c r="GPK32" s="85"/>
      <c r="GPL32" s="74"/>
      <c r="GPM32" s="74"/>
      <c r="GPN32" s="85"/>
      <c r="GPO32" s="80"/>
      <c r="GPP32" s="80"/>
      <c r="GPQ32" s="85"/>
      <c r="GPR32" s="77"/>
      <c r="GPS32" s="74"/>
      <c r="GPT32" s="74"/>
      <c r="GPU32" s="85"/>
      <c r="GPV32" s="74"/>
      <c r="GPW32" s="74"/>
      <c r="GPX32" s="85"/>
      <c r="GPY32" s="74"/>
      <c r="GPZ32" s="74"/>
      <c r="GQA32" s="85"/>
      <c r="GQB32" s="74"/>
      <c r="GQC32" s="74"/>
      <c r="GQD32" s="85"/>
      <c r="GQE32" s="80"/>
      <c r="GQF32" s="80"/>
      <c r="GQG32" s="85"/>
      <c r="GQH32" s="77"/>
      <c r="GQI32" s="74"/>
      <c r="GQJ32" s="74"/>
      <c r="GQK32" s="85"/>
      <c r="GQL32" s="74"/>
      <c r="GQM32" s="74"/>
      <c r="GQN32" s="85"/>
      <c r="GQO32" s="74"/>
      <c r="GQP32" s="74"/>
      <c r="GQQ32" s="85"/>
      <c r="GQR32" s="74"/>
      <c r="GQS32" s="74"/>
      <c r="GQT32" s="85"/>
      <c r="GQU32" s="80"/>
      <c r="GQV32" s="80"/>
      <c r="GQW32" s="85"/>
      <c r="GQX32" s="77"/>
      <c r="GQY32" s="74"/>
      <c r="GQZ32" s="74"/>
      <c r="GRA32" s="85"/>
      <c r="GRB32" s="74"/>
      <c r="GRC32" s="74"/>
      <c r="GRD32" s="85"/>
      <c r="GRE32" s="74"/>
      <c r="GRF32" s="74"/>
      <c r="GRG32" s="85"/>
      <c r="GRH32" s="74"/>
      <c r="GRI32" s="74"/>
      <c r="GRJ32" s="85"/>
      <c r="GRK32" s="80"/>
      <c r="GRL32" s="80"/>
      <c r="GRM32" s="85"/>
      <c r="GRN32" s="77"/>
      <c r="GRO32" s="74"/>
      <c r="GRP32" s="74"/>
      <c r="GRQ32" s="85"/>
      <c r="GRR32" s="74"/>
      <c r="GRS32" s="74"/>
      <c r="GRT32" s="85"/>
      <c r="GRU32" s="74"/>
      <c r="GRV32" s="74"/>
      <c r="GRW32" s="85"/>
      <c r="GRX32" s="74"/>
      <c r="GRY32" s="74"/>
      <c r="GRZ32" s="85"/>
      <c r="GSA32" s="80"/>
      <c r="GSB32" s="80"/>
      <c r="GSC32" s="85"/>
      <c r="GSD32" s="77"/>
      <c r="GSE32" s="74"/>
      <c r="GSF32" s="74"/>
      <c r="GSG32" s="85"/>
      <c r="GSH32" s="74"/>
      <c r="GSI32" s="74"/>
      <c r="GSJ32" s="85"/>
      <c r="GSK32" s="74"/>
      <c r="GSL32" s="74"/>
      <c r="GSM32" s="85"/>
      <c r="GSN32" s="74"/>
      <c r="GSO32" s="74"/>
      <c r="GSP32" s="85"/>
      <c r="GSQ32" s="80"/>
      <c r="GSR32" s="80"/>
      <c r="GSS32" s="85"/>
      <c r="GST32" s="77"/>
      <c r="GSU32" s="74"/>
      <c r="GSV32" s="74"/>
      <c r="GSW32" s="85"/>
      <c r="GSX32" s="74"/>
      <c r="GSY32" s="74"/>
      <c r="GSZ32" s="85"/>
      <c r="GTA32" s="74"/>
      <c r="GTB32" s="74"/>
      <c r="GTC32" s="85"/>
      <c r="GTD32" s="74"/>
      <c r="GTE32" s="74"/>
      <c r="GTF32" s="85"/>
      <c r="GTG32" s="80"/>
      <c r="GTH32" s="80"/>
      <c r="GTI32" s="85"/>
      <c r="GTJ32" s="77"/>
      <c r="GTK32" s="74"/>
      <c r="GTL32" s="74"/>
      <c r="GTM32" s="85"/>
      <c r="GTN32" s="74"/>
      <c r="GTO32" s="74"/>
      <c r="GTP32" s="85"/>
      <c r="GTQ32" s="74"/>
      <c r="GTR32" s="74"/>
      <c r="GTS32" s="85"/>
      <c r="GTT32" s="74"/>
      <c r="GTU32" s="74"/>
      <c r="GTV32" s="85"/>
      <c r="GTW32" s="80"/>
      <c r="GTX32" s="80"/>
      <c r="GTY32" s="85"/>
      <c r="GTZ32" s="77"/>
      <c r="GUA32" s="74"/>
      <c r="GUB32" s="74"/>
      <c r="GUC32" s="85"/>
      <c r="GUD32" s="74"/>
      <c r="GUE32" s="74"/>
      <c r="GUF32" s="85"/>
      <c r="GUG32" s="74"/>
      <c r="GUH32" s="74"/>
      <c r="GUI32" s="85"/>
      <c r="GUJ32" s="74"/>
      <c r="GUK32" s="74"/>
      <c r="GUL32" s="85"/>
      <c r="GUM32" s="80"/>
      <c r="GUN32" s="80"/>
      <c r="GUO32" s="85"/>
      <c r="GUP32" s="77"/>
      <c r="GUQ32" s="74"/>
      <c r="GUR32" s="74"/>
      <c r="GUS32" s="85"/>
      <c r="GUT32" s="74"/>
      <c r="GUU32" s="74"/>
      <c r="GUV32" s="85"/>
      <c r="GUW32" s="74"/>
      <c r="GUX32" s="74"/>
      <c r="GUY32" s="85"/>
      <c r="GUZ32" s="74"/>
      <c r="GVA32" s="74"/>
      <c r="GVB32" s="85"/>
      <c r="GVC32" s="80"/>
      <c r="GVD32" s="80"/>
      <c r="GVE32" s="85"/>
      <c r="GVF32" s="77"/>
      <c r="GVG32" s="74"/>
      <c r="GVH32" s="74"/>
      <c r="GVI32" s="85"/>
      <c r="GVJ32" s="74"/>
      <c r="GVK32" s="74"/>
      <c r="GVL32" s="85"/>
      <c r="GVM32" s="74"/>
      <c r="GVN32" s="74"/>
      <c r="GVO32" s="85"/>
      <c r="GVP32" s="74"/>
      <c r="GVQ32" s="74"/>
      <c r="GVR32" s="85"/>
      <c r="GVS32" s="80"/>
      <c r="GVT32" s="80"/>
      <c r="GVU32" s="85"/>
      <c r="GVV32" s="77"/>
      <c r="GVW32" s="74"/>
      <c r="GVX32" s="74"/>
      <c r="GVY32" s="85"/>
      <c r="GVZ32" s="74"/>
      <c r="GWA32" s="74"/>
      <c r="GWB32" s="85"/>
      <c r="GWC32" s="74"/>
      <c r="GWD32" s="74"/>
      <c r="GWE32" s="85"/>
      <c r="GWF32" s="74"/>
      <c r="GWG32" s="74"/>
      <c r="GWH32" s="85"/>
      <c r="GWI32" s="80"/>
      <c r="GWJ32" s="80"/>
      <c r="GWK32" s="85"/>
      <c r="GWL32" s="77"/>
      <c r="GWM32" s="74"/>
      <c r="GWN32" s="74"/>
      <c r="GWO32" s="85"/>
      <c r="GWP32" s="74"/>
      <c r="GWQ32" s="74"/>
      <c r="GWR32" s="85"/>
      <c r="GWS32" s="74"/>
      <c r="GWT32" s="74"/>
      <c r="GWU32" s="85"/>
      <c r="GWV32" s="74"/>
      <c r="GWW32" s="74"/>
      <c r="GWX32" s="85"/>
      <c r="GWY32" s="80"/>
      <c r="GWZ32" s="80"/>
      <c r="GXA32" s="85"/>
      <c r="GXB32" s="77"/>
      <c r="GXC32" s="74"/>
      <c r="GXD32" s="74"/>
      <c r="GXE32" s="85"/>
      <c r="GXF32" s="74"/>
      <c r="GXG32" s="74"/>
      <c r="GXH32" s="85"/>
      <c r="GXI32" s="74"/>
      <c r="GXJ32" s="74"/>
      <c r="GXK32" s="85"/>
      <c r="GXL32" s="74"/>
      <c r="GXM32" s="74"/>
      <c r="GXN32" s="85"/>
      <c r="GXO32" s="80"/>
      <c r="GXP32" s="80"/>
      <c r="GXQ32" s="85"/>
      <c r="GXR32" s="77"/>
      <c r="GXS32" s="74"/>
      <c r="GXT32" s="74"/>
      <c r="GXU32" s="85"/>
      <c r="GXV32" s="74"/>
      <c r="GXW32" s="74"/>
      <c r="GXX32" s="85"/>
      <c r="GXY32" s="74"/>
      <c r="GXZ32" s="74"/>
      <c r="GYA32" s="85"/>
      <c r="GYB32" s="74"/>
      <c r="GYC32" s="74"/>
      <c r="GYD32" s="85"/>
      <c r="GYE32" s="80"/>
      <c r="GYF32" s="80"/>
      <c r="GYG32" s="85"/>
      <c r="GYH32" s="77"/>
      <c r="GYI32" s="74"/>
      <c r="GYJ32" s="74"/>
      <c r="GYK32" s="85"/>
      <c r="GYL32" s="74"/>
      <c r="GYM32" s="74"/>
      <c r="GYN32" s="85"/>
      <c r="GYO32" s="74"/>
      <c r="GYP32" s="74"/>
      <c r="GYQ32" s="85"/>
      <c r="GYR32" s="74"/>
      <c r="GYS32" s="74"/>
      <c r="GYT32" s="85"/>
      <c r="GYU32" s="80"/>
      <c r="GYV32" s="80"/>
      <c r="GYW32" s="85"/>
      <c r="GYX32" s="77"/>
      <c r="GYY32" s="74"/>
      <c r="GYZ32" s="74"/>
      <c r="GZA32" s="85"/>
      <c r="GZB32" s="74"/>
      <c r="GZC32" s="74"/>
      <c r="GZD32" s="85"/>
      <c r="GZE32" s="74"/>
      <c r="GZF32" s="74"/>
      <c r="GZG32" s="85"/>
      <c r="GZH32" s="74"/>
      <c r="GZI32" s="74"/>
      <c r="GZJ32" s="85"/>
      <c r="GZK32" s="80"/>
      <c r="GZL32" s="80"/>
      <c r="GZM32" s="85"/>
      <c r="GZN32" s="77"/>
      <c r="GZO32" s="74"/>
      <c r="GZP32" s="74"/>
      <c r="GZQ32" s="85"/>
      <c r="GZR32" s="74"/>
      <c r="GZS32" s="74"/>
      <c r="GZT32" s="85"/>
      <c r="GZU32" s="74"/>
      <c r="GZV32" s="74"/>
      <c r="GZW32" s="85"/>
      <c r="GZX32" s="74"/>
      <c r="GZY32" s="74"/>
      <c r="GZZ32" s="85"/>
      <c r="HAA32" s="80"/>
      <c r="HAB32" s="80"/>
      <c r="HAC32" s="85"/>
      <c r="HAD32" s="77"/>
      <c r="HAE32" s="74"/>
      <c r="HAF32" s="74"/>
      <c r="HAG32" s="85"/>
      <c r="HAH32" s="74"/>
      <c r="HAI32" s="74"/>
      <c r="HAJ32" s="85"/>
      <c r="HAK32" s="74"/>
      <c r="HAL32" s="74"/>
      <c r="HAM32" s="85"/>
      <c r="HAN32" s="74"/>
      <c r="HAO32" s="74"/>
      <c r="HAP32" s="85"/>
      <c r="HAQ32" s="80"/>
      <c r="HAR32" s="80"/>
      <c r="HAS32" s="85"/>
      <c r="HAT32" s="77"/>
      <c r="HAU32" s="74"/>
      <c r="HAV32" s="74"/>
      <c r="HAW32" s="85"/>
      <c r="HAX32" s="74"/>
      <c r="HAY32" s="74"/>
      <c r="HAZ32" s="85"/>
      <c r="HBA32" s="74"/>
      <c r="HBB32" s="74"/>
      <c r="HBC32" s="85"/>
      <c r="HBD32" s="74"/>
      <c r="HBE32" s="74"/>
      <c r="HBF32" s="85"/>
      <c r="HBG32" s="80"/>
      <c r="HBH32" s="80"/>
      <c r="HBI32" s="85"/>
      <c r="HBJ32" s="77"/>
      <c r="HBK32" s="74"/>
      <c r="HBL32" s="74"/>
      <c r="HBM32" s="85"/>
      <c r="HBN32" s="74"/>
      <c r="HBO32" s="74"/>
      <c r="HBP32" s="85"/>
      <c r="HBQ32" s="74"/>
      <c r="HBR32" s="74"/>
      <c r="HBS32" s="85"/>
      <c r="HBT32" s="74"/>
      <c r="HBU32" s="74"/>
      <c r="HBV32" s="85"/>
      <c r="HBW32" s="80"/>
      <c r="HBX32" s="80"/>
      <c r="HBY32" s="85"/>
      <c r="HBZ32" s="77"/>
      <c r="HCA32" s="74"/>
      <c r="HCB32" s="74"/>
      <c r="HCC32" s="85"/>
      <c r="HCD32" s="74"/>
      <c r="HCE32" s="74"/>
      <c r="HCF32" s="85"/>
      <c r="HCG32" s="74"/>
      <c r="HCH32" s="74"/>
      <c r="HCI32" s="85"/>
      <c r="HCJ32" s="74"/>
      <c r="HCK32" s="74"/>
      <c r="HCL32" s="85"/>
      <c r="HCM32" s="80"/>
      <c r="HCN32" s="80"/>
      <c r="HCO32" s="85"/>
      <c r="HCP32" s="77"/>
      <c r="HCQ32" s="74"/>
      <c r="HCR32" s="74"/>
      <c r="HCS32" s="85"/>
      <c r="HCT32" s="74"/>
      <c r="HCU32" s="74"/>
      <c r="HCV32" s="85"/>
      <c r="HCW32" s="74"/>
      <c r="HCX32" s="74"/>
      <c r="HCY32" s="85"/>
      <c r="HCZ32" s="74"/>
      <c r="HDA32" s="74"/>
      <c r="HDB32" s="85"/>
      <c r="HDC32" s="80"/>
      <c r="HDD32" s="80"/>
      <c r="HDE32" s="85"/>
      <c r="HDF32" s="77"/>
      <c r="HDG32" s="74"/>
      <c r="HDH32" s="74"/>
      <c r="HDI32" s="85"/>
      <c r="HDJ32" s="74"/>
      <c r="HDK32" s="74"/>
      <c r="HDL32" s="85"/>
      <c r="HDM32" s="74"/>
      <c r="HDN32" s="74"/>
      <c r="HDO32" s="85"/>
      <c r="HDP32" s="74"/>
      <c r="HDQ32" s="74"/>
      <c r="HDR32" s="85"/>
      <c r="HDS32" s="80"/>
      <c r="HDT32" s="80"/>
      <c r="HDU32" s="85"/>
      <c r="HDV32" s="77"/>
      <c r="HDW32" s="74"/>
      <c r="HDX32" s="74"/>
      <c r="HDY32" s="85"/>
      <c r="HDZ32" s="74"/>
      <c r="HEA32" s="74"/>
      <c r="HEB32" s="85"/>
      <c r="HEC32" s="74"/>
      <c r="HED32" s="74"/>
      <c r="HEE32" s="85"/>
      <c r="HEF32" s="74"/>
      <c r="HEG32" s="74"/>
      <c r="HEH32" s="85"/>
      <c r="HEI32" s="80"/>
      <c r="HEJ32" s="80"/>
      <c r="HEK32" s="85"/>
      <c r="HEL32" s="77"/>
      <c r="HEM32" s="74"/>
      <c r="HEN32" s="74"/>
      <c r="HEO32" s="85"/>
      <c r="HEP32" s="74"/>
      <c r="HEQ32" s="74"/>
      <c r="HER32" s="85"/>
      <c r="HES32" s="74"/>
      <c r="HET32" s="74"/>
      <c r="HEU32" s="85"/>
      <c r="HEV32" s="74"/>
      <c r="HEW32" s="74"/>
      <c r="HEX32" s="85"/>
      <c r="HEY32" s="80"/>
      <c r="HEZ32" s="80"/>
      <c r="HFA32" s="85"/>
      <c r="HFB32" s="77"/>
      <c r="HFC32" s="74"/>
      <c r="HFD32" s="74"/>
      <c r="HFE32" s="85"/>
      <c r="HFF32" s="74"/>
      <c r="HFG32" s="74"/>
      <c r="HFH32" s="85"/>
      <c r="HFI32" s="74"/>
      <c r="HFJ32" s="74"/>
      <c r="HFK32" s="85"/>
      <c r="HFL32" s="74"/>
      <c r="HFM32" s="74"/>
      <c r="HFN32" s="85"/>
      <c r="HFO32" s="80"/>
      <c r="HFP32" s="80"/>
      <c r="HFQ32" s="85"/>
      <c r="HFR32" s="77"/>
      <c r="HFS32" s="74"/>
      <c r="HFT32" s="74"/>
      <c r="HFU32" s="85"/>
      <c r="HFV32" s="74"/>
      <c r="HFW32" s="74"/>
      <c r="HFX32" s="85"/>
      <c r="HFY32" s="74"/>
      <c r="HFZ32" s="74"/>
      <c r="HGA32" s="85"/>
      <c r="HGB32" s="74"/>
      <c r="HGC32" s="74"/>
      <c r="HGD32" s="85"/>
      <c r="HGE32" s="80"/>
      <c r="HGF32" s="80"/>
      <c r="HGG32" s="85"/>
      <c r="HGH32" s="77"/>
      <c r="HGI32" s="74"/>
      <c r="HGJ32" s="74"/>
      <c r="HGK32" s="85"/>
      <c r="HGL32" s="74"/>
      <c r="HGM32" s="74"/>
      <c r="HGN32" s="85"/>
      <c r="HGO32" s="74"/>
      <c r="HGP32" s="74"/>
      <c r="HGQ32" s="85"/>
      <c r="HGR32" s="74"/>
      <c r="HGS32" s="74"/>
      <c r="HGT32" s="85"/>
      <c r="HGU32" s="80"/>
      <c r="HGV32" s="80"/>
      <c r="HGW32" s="85"/>
      <c r="HGX32" s="77"/>
      <c r="HGY32" s="74"/>
      <c r="HGZ32" s="74"/>
      <c r="HHA32" s="85"/>
      <c r="HHB32" s="74"/>
      <c r="HHC32" s="74"/>
      <c r="HHD32" s="85"/>
      <c r="HHE32" s="74"/>
      <c r="HHF32" s="74"/>
      <c r="HHG32" s="85"/>
      <c r="HHH32" s="74"/>
      <c r="HHI32" s="74"/>
      <c r="HHJ32" s="85"/>
      <c r="HHK32" s="80"/>
      <c r="HHL32" s="80"/>
      <c r="HHM32" s="85"/>
      <c r="HHN32" s="77"/>
      <c r="HHO32" s="74"/>
      <c r="HHP32" s="74"/>
      <c r="HHQ32" s="85"/>
      <c r="HHR32" s="74"/>
      <c r="HHS32" s="74"/>
      <c r="HHT32" s="85"/>
      <c r="HHU32" s="74"/>
      <c r="HHV32" s="74"/>
      <c r="HHW32" s="85"/>
      <c r="HHX32" s="74"/>
      <c r="HHY32" s="74"/>
      <c r="HHZ32" s="85"/>
      <c r="HIA32" s="80"/>
      <c r="HIB32" s="80"/>
      <c r="HIC32" s="85"/>
      <c r="HID32" s="77"/>
      <c r="HIE32" s="74"/>
      <c r="HIF32" s="74"/>
      <c r="HIG32" s="85"/>
      <c r="HIH32" s="74"/>
      <c r="HII32" s="74"/>
      <c r="HIJ32" s="85"/>
      <c r="HIK32" s="74"/>
      <c r="HIL32" s="74"/>
      <c r="HIM32" s="85"/>
      <c r="HIN32" s="74"/>
      <c r="HIO32" s="74"/>
      <c r="HIP32" s="85"/>
      <c r="HIQ32" s="80"/>
      <c r="HIR32" s="80"/>
      <c r="HIS32" s="85"/>
      <c r="HIT32" s="77"/>
      <c r="HIU32" s="74"/>
      <c r="HIV32" s="74"/>
      <c r="HIW32" s="85"/>
      <c r="HIX32" s="74"/>
      <c r="HIY32" s="74"/>
      <c r="HIZ32" s="85"/>
      <c r="HJA32" s="74"/>
      <c r="HJB32" s="74"/>
      <c r="HJC32" s="85"/>
      <c r="HJD32" s="74"/>
      <c r="HJE32" s="74"/>
      <c r="HJF32" s="85"/>
      <c r="HJG32" s="80"/>
      <c r="HJH32" s="80"/>
      <c r="HJI32" s="85"/>
      <c r="HJJ32" s="77"/>
      <c r="HJK32" s="74"/>
      <c r="HJL32" s="74"/>
      <c r="HJM32" s="85"/>
      <c r="HJN32" s="74"/>
      <c r="HJO32" s="74"/>
      <c r="HJP32" s="85"/>
      <c r="HJQ32" s="74"/>
      <c r="HJR32" s="74"/>
      <c r="HJS32" s="85"/>
      <c r="HJT32" s="74"/>
      <c r="HJU32" s="74"/>
      <c r="HJV32" s="85"/>
      <c r="HJW32" s="80"/>
      <c r="HJX32" s="80"/>
      <c r="HJY32" s="85"/>
      <c r="HJZ32" s="77"/>
      <c r="HKA32" s="74"/>
      <c r="HKB32" s="74"/>
      <c r="HKC32" s="85"/>
      <c r="HKD32" s="74"/>
      <c r="HKE32" s="74"/>
      <c r="HKF32" s="85"/>
      <c r="HKG32" s="74"/>
      <c r="HKH32" s="74"/>
      <c r="HKI32" s="85"/>
      <c r="HKJ32" s="74"/>
      <c r="HKK32" s="74"/>
      <c r="HKL32" s="85"/>
      <c r="HKM32" s="80"/>
      <c r="HKN32" s="80"/>
      <c r="HKO32" s="85"/>
      <c r="HKP32" s="77"/>
      <c r="HKQ32" s="74"/>
      <c r="HKR32" s="74"/>
      <c r="HKS32" s="85"/>
      <c r="HKT32" s="74"/>
      <c r="HKU32" s="74"/>
      <c r="HKV32" s="85"/>
      <c r="HKW32" s="74"/>
      <c r="HKX32" s="74"/>
      <c r="HKY32" s="85"/>
      <c r="HKZ32" s="74"/>
      <c r="HLA32" s="74"/>
      <c r="HLB32" s="85"/>
      <c r="HLC32" s="80"/>
      <c r="HLD32" s="80"/>
      <c r="HLE32" s="85"/>
      <c r="HLF32" s="77"/>
      <c r="HLG32" s="74"/>
      <c r="HLH32" s="74"/>
      <c r="HLI32" s="85"/>
      <c r="HLJ32" s="74"/>
      <c r="HLK32" s="74"/>
      <c r="HLL32" s="85"/>
      <c r="HLM32" s="74"/>
      <c r="HLN32" s="74"/>
      <c r="HLO32" s="85"/>
      <c r="HLP32" s="74"/>
      <c r="HLQ32" s="74"/>
      <c r="HLR32" s="85"/>
      <c r="HLS32" s="80"/>
      <c r="HLT32" s="80"/>
      <c r="HLU32" s="85"/>
      <c r="HLV32" s="77"/>
      <c r="HLW32" s="74"/>
      <c r="HLX32" s="74"/>
      <c r="HLY32" s="85"/>
      <c r="HLZ32" s="74"/>
      <c r="HMA32" s="74"/>
      <c r="HMB32" s="85"/>
      <c r="HMC32" s="74"/>
      <c r="HMD32" s="74"/>
      <c r="HME32" s="85"/>
      <c r="HMF32" s="74"/>
      <c r="HMG32" s="74"/>
      <c r="HMH32" s="85"/>
      <c r="HMI32" s="80"/>
      <c r="HMJ32" s="80"/>
      <c r="HMK32" s="85"/>
      <c r="HML32" s="77"/>
      <c r="HMM32" s="74"/>
      <c r="HMN32" s="74"/>
      <c r="HMO32" s="85"/>
      <c r="HMP32" s="74"/>
      <c r="HMQ32" s="74"/>
      <c r="HMR32" s="85"/>
      <c r="HMS32" s="74"/>
      <c r="HMT32" s="74"/>
      <c r="HMU32" s="85"/>
      <c r="HMV32" s="74"/>
      <c r="HMW32" s="74"/>
      <c r="HMX32" s="85"/>
      <c r="HMY32" s="80"/>
      <c r="HMZ32" s="80"/>
      <c r="HNA32" s="85"/>
      <c r="HNB32" s="77"/>
      <c r="HNC32" s="74"/>
      <c r="HND32" s="74"/>
      <c r="HNE32" s="85"/>
      <c r="HNF32" s="74"/>
      <c r="HNG32" s="74"/>
      <c r="HNH32" s="85"/>
      <c r="HNI32" s="74"/>
      <c r="HNJ32" s="74"/>
      <c r="HNK32" s="85"/>
      <c r="HNL32" s="74"/>
      <c r="HNM32" s="74"/>
      <c r="HNN32" s="85"/>
      <c r="HNO32" s="80"/>
      <c r="HNP32" s="80"/>
      <c r="HNQ32" s="85"/>
      <c r="HNR32" s="77"/>
      <c r="HNS32" s="74"/>
      <c r="HNT32" s="74"/>
      <c r="HNU32" s="85"/>
      <c r="HNV32" s="74"/>
      <c r="HNW32" s="74"/>
      <c r="HNX32" s="85"/>
      <c r="HNY32" s="74"/>
      <c r="HNZ32" s="74"/>
      <c r="HOA32" s="85"/>
      <c r="HOB32" s="74"/>
      <c r="HOC32" s="74"/>
      <c r="HOD32" s="85"/>
      <c r="HOE32" s="80"/>
      <c r="HOF32" s="80"/>
      <c r="HOG32" s="85"/>
      <c r="HOH32" s="77"/>
      <c r="HOI32" s="74"/>
      <c r="HOJ32" s="74"/>
      <c r="HOK32" s="85"/>
      <c r="HOL32" s="74"/>
      <c r="HOM32" s="74"/>
      <c r="HON32" s="85"/>
      <c r="HOO32" s="74"/>
      <c r="HOP32" s="74"/>
      <c r="HOQ32" s="85"/>
      <c r="HOR32" s="74"/>
      <c r="HOS32" s="74"/>
      <c r="HOT32" s="85"/>
      <c r="HOU32" s="80"/>
      <c r="HOV32" s="80"/>
      <c r="HOW32" s="85"/>
      <c r="HOX32" s="77"/>
      <c r="HOY32" s="74"/>
      <c r="HOZ32" s="74"/>
      <c r="HPA32" s="85"/>
      <c r="HPB32" s="74"/>
      <c r="HPC32" s="74"/>
      <c r="HPD32" s="85"/>
      <c r="HPE32" s="74"/>
      <c r="HPF32" s="74"/>
      <c r="HPG32" s="85"/>
      <c r="HPH32" s="74"/>
      <c r="HPI32" s="74"/>
      <c r="HPJ32" s="85"/>
      <c r="HPK32" s="80"/>
      <c r="HPL32" s="80"/>
      <c r="HPM32" s="85"/>
      <c r="HPN32" s="77"/>
      <c r="HPO32" s="74"/>
      <c r="HPP32" s="74"/>
      <c r="HPQ32" s="85"/>
      <c r="HPR32" s="74"/>
      <c r="HPS32" s="74"/>
      <c r="HPT32" s="85"/>
      <c r="HPU32" s="74"/>
      <c r="HPV32" s="74"/>
      <c r="HPW32" s="85"/>
      <c r="HPX32" s="74"/>
      <c r="HPY32" s="74"/>
      <c r="HPZ32" s="85"/>
      <c r="HQA32" s="80"/>
      <c r="HQB32" s="80"/>
      <c r="HQC32" s="85"/>
      <c r="HQD32" s="77"/>
      <c r="HQE32" s="74"/>
      <c r="HQF32" s="74"/>
      <c r="HQG32" s="85"/>
      <c r="HQH32" s="74"/>
      <c r="HQI32" s="74"/>
      <c r="HQJ32" s="85"/>
      <c r="HQK32" s="74"/>
      <c r="HQL32" s="74"/>
      <c r="HQM32" s="85"/>
      <c r="HQN32" s="74"/>
      <c r="HQO32" s="74"/>
      <c r="HQP32" s="85"/>
      <c r="HQQ32" s="80"/>
      <c r="HQR32" s="80"/>
      <c r="HQS32" s="85"/>
      <c r="HQT32" s="77"/>
      <c r="HQU32" s="74"/>
      <c r="HQV32" s="74"/>
      <c r="HQW32" s="85"/>
      <c r="HQX32" s="74"/>
      <c r="HQY32" s="74"/>
      <c r="HQZ32" s="85"/>
      <c r="HRA32" s="74"/>
      <c r="HRB32" s="74"/>
      <c r="HRC32" s="85"/>
      <c r="HRD32" s="74"/>
      <c r="HRE32" s="74"/>
      <c r="HRF32" s="85"/>
      <c r="HRG32" s="80"/>
      <c r="HRH32" s="80"/>
      <c r="HRI32" s="85"/>
      <c r="HRJ32" s="77"/>
      <c r="HRK32" s="74"/>
      <c r="HRL32" s="74"/>
      <c r="HRM32" s="85"/>
      <c r="HRN32" s="74"/>
      <c r="HRO32" s="74"/>
      <c r="HRP32" s="85"/>
      <c r="HRQ32" s="74"/>
      <c r="HRR32" s="74"/>
      <c r="HRS32" s="85"/>
      <c r="HRT32" s="74"/>
      <c r="HRU32" s="74"/>
      <c r="HRV32" s="85"/>
      <c r="HRW32" s="80"/>
      <c r="HRX32" s="80"/>
      <c r="HRY32" s="85"/>
      <c r="HRZ32" s="77"/>
      <c r="HSA32" s="74"/>
      <c r="HSB32" s="74"/>
      <c r="HSC32" s="85"/>
      <c r="HSD32" s="74"/>
      <c r="HSE32" s="74"/>
      <c r="HSF32" s="85"/>
      <c r="HSG32" s="74"/>
      <c r="HSH32" s="74"/>
      <c r="HSI32" s="85"/>
      <c r="HSJ32" s="74"/>
      <c r="HSK32" s="74"/>
      <c r="HSL32" s="85"/>
      <c r="HSM32" s="80"/>
      <c r="HSN32" s="80"/>
      <c r="HSO32" s="85"/>
      <c r="HSP32" s="77"/>
      <c r="HSQ32" s="74"/>
      <c r="HSR32" s="74"/>
      <c r="HSS32" s="85"/>
      <c r="HST32" s="74"/>
      <c r="HSU32" s="74"/>
      <c r="HSV32" s="85"/>
      <c r="HSW32" s="74"/>
      <c r="HSX32" s="74"/>
      <c r="HSY32" s="85"/>
      <c r="HSZ32" s="74"/>
      <c r="HTA32" s="74"/>
      <c r="HTB32" s="85"/>
      <c r="HTC32" s="80"/>
      <c r="HTD32" s="80"/>
      <c r="HTE32" s="85"/>
      <c r="HTF32" s="77"/>
      <c r="HTG32" s="74"/>
      <c r="HTH32" s="74"/>
      <c r="HTI32" s="85"/>
      <c r="HTJ32" s="74"/>
      <c r="HTK32" s="74"/>
      <c r="HTL32" s="85"/>
      <c r="HTM32" s="74"/>
      <c r="HTN32" s="74"/>
      <c r="HTO32" s="85"/>
      <c r="HTP32" s="74"/>
      <c r="HTQ32" s="74"/>
      <c r="HTR32" s="85"/>
      <c r="HTS32" s="80"/>
      <c r="HTT32" s="80"/>
      <c r="HTU32" s="85"/>
      <c r="HTV32" s="77"/>
      <c r="HTW32" s="74"/>
      <c r="HTX32" s="74"/>
      <c r="HTY32" s="85"/>
      <c r="HTZ32" s="74"/>
      <c r="HUA32" s="74"/>
      <c r="HUB32" s="85"/>
      <c r="HUC32" s="74"/>
      <c r="HUD32" s="74"/>
      <c r="HUE32" s="85"/>
      <c r="HUF32" s="74"/>
      <c r="HUG32" s="74"/>
      <c r="HUH32" s="85"/>
      <c r="HUI32" s="80"/>
      <c r="HUJ32" s="80"/>
      <c r="HUK32" s="85"/>
      <c r="HUL32" s="77"/>
      <c r="HUM32" s="74"/>
      <c r="HUN32" s="74"/>
      <c r="HUO32" s="85"/>
      <c r="HUP32" s="74"/>
      <c r="HUQ32" s="74"/>
      <c r="HUR32" s="85"/>
      <c r="HUS32" s="74"/>
      <c r="HUT32" s="74"/>
      <c r="HUU32" s="85"/>
      <c r="HUV32" s="74"/>
      <c r="HUW32" s="74"/>
      <c r="HUX32" s="85"/>
      <c r="HUY32" s="80"/>
      <c r="HUZ32" s="80"/>
      <c r="HVA32" s="85"/>
      <c r="HVB32" s="77"/>
      <c r="HVC32" s="74"/>
      <c r="HVD32" s="74"/>
      <c r="HVE32" s="85"/>
      <c r="HVF32" s="74"/>
      <c r="HVG32" s="74"/>
      <c r="HVH32" s="85"/>
      <c r="HVI32" s="74"/>
      <c r="HVJ32" s="74"/>
      <c r="HVK32" s="85"/>
      <c r="HVL32" s="74"/>
      <c r="HVM32" s="74"/>
      <c r="HVN32" s="85"/>
      <c r="HVO32" s="80"/>
      <c r="HVP32" s="80"/>
      <c r="HVQ32" s="85"/>
      <c r="HVR32" s="77"/>
      <c r="HVS32" s="74"/>
      <c r="HVT32" s="74"/>
      <c r="HVU32" s="85"/>
      <c r="HVV32" s="74"/>
      <c r="HVW32" s="74"/>
      <c r="HVX32" s="85"/>
      <c r="HVY32" s="74"/>
      <c r="HVZ32" s="74"/>
      <c r="HWA32" s="85"/>
      <c r="HWB32" s="74"/>
      <c r="HWC32" s="74"/>
      <c r="HWD32" s="85"/>
      <c r="HWE32" s="80"/>
      <c r="HWF32" s="80"/>
      <c r="HWG32" s="85"/>
      <c r="HWH32" s="77"/>
      <c r="HWI32" s="74"/>
      <c r="HWJ32" s="74"/>
      <c r="HWK32" s="85"/>
      <c r="HWL32" s="74"/>
      <c r="HWM32" s="74"/>
      <c r="HWN32" s="85"/>
      <c r="HWO32" s="74"/>
      <c r="HWP32" s="74"/>
      <c r="HWQ32" s="85"/>
      <c r="HWR32" s="74"/>
      <c r="HWS32" s="74"/>
      <c r="HWT32" s="85"/>
      <c r="HWU32" s="80"/>
      <c r="HWV32" s="80"/>
      <c r="HWW32" s="85"/>
      <c r="HWX32" s="77"/>
      <c r="HWY32" s="74"/>
      <c r="HWZ32" s="74"/>
      <c r="HXA32" s="85"/>
      <c r="HXB32" s="74"/>
      <c r="HXC32" s="74"/>
      <c r="HXD32" s="85"/>
      <c r="HXE32" s="74"/>
      <c r="HXF32" s="74"/>
      <c r="HXG32" s="85"/>
      <c r="HXH32" s="74"/>
      <c r="HXI32" s="74"/>
      <c r="HXJ32" s="85"/>
      <c r="HXK32" s="80"/>
      <c r="HXL32" s="80"/>
      <c r="HXM32" s="85"/>
      <c r="HXN32" s="77"/>
      <c r="HXO32" s="74"/>
      <c r="HXP32" s="74"/>
      <c r="HXQ32" s="85"/>
      <c r="HXR32" s="74"/>
      <c r="HXS32" s="74"/>
      <c r="HXT32" s="85"/>
      <c r="HXU32" s="74"/>
      <c r="HXV32" s="74"/>
      <c r="HXW32" s="85"/>
      <c r="HXX32" s="74"/>
      <c r="HXY32" s="74"/>
      <c r="HXZ32" s="85"/>
      <c r="HYA32" s="80"/>
      <c r="HYB32" s="80"/>
      <c r="HYC32" s="85"/>
      <c r="HYD32" s="77"/>
      <c r="HYE32" s="74"/>
      <c r="HYF32" s="74"/>
      <c r="HYG32" s="85"/>
      <c r="HYH32" s="74"/>
      <c r="HYI32" s="74"/>
      <c r="HYJ32" s="85"/>
      <c r="HYK32" s="74"/>
      <c r="HYL32" s="74"/>
      <c r="HYM32" s="85"/>
      <c r="HYN32" s="74"/>
      <c r="HYO32" s="74"/>
      <c r="HYP32" s="85"/>
      <c r="HYQ32" s="80"/>
      <c r="HYR32" s="80"/>
      <c r="HYS32" s="85"/>
      <c r="HYT32" s="77"/>
      <c r="HYU32" s="74"/>
      <c r="HYV32" s="74"/>
      <c r="HYW32" s="85"/>
      <c r="HYX32" s="74"/>
      <c r="HYY32" s="74"/>
      <c r="HYZ32" s="85"/>
      <c r="HZA32" s="74"/>
      <c r="HZB32" s="74"/>
      <c r="HZC32" s="85"/>
      <c r="HZD32" s="74"/>
      <c r="HZE32" s="74"/>
      <c r="HZF32" s="85"/>
      <c r="HZG32" s="80"/>
      <c r="HZH32" s="80"/>
      <c r="HZI32" s="85"/>
      <c r="HZJ32" s="77"/>
      <c r="HZK32" s="74"/>
      <c r="HZL32" s="74"/>
      <c r="HZM32" s="85"/>
      <c r="HZN32" s="74"/>
      <c r="HZO32" s="74"/>
      <c r="HZP32" s="85"/>
      <c r="HZQ32" s="74"/>
      <c r="HZR32" s="74"/>
      <c r="HZS32" s="85"/>
      <c r="HZT32" s="74"/>
      <c r="HZU32" s="74"/>
      <c r="HZV32" s="85"/>
      <c r="HZW32" s="80"/>
      <c r="HZX32" s="80"/>
      <c r="HZY32" s="85"/>
      <c r="HZZ32" s="77"/>
      <c r="IAA32" s="74"/>
      <c r="IAB32" s="74"/>
      <c r="IAC32" s="85"/>
      <c r="IAD32" s="74"/>
      <c r="IAE32" s="74"/>
      <c r="IAF32" s="85"/>
      <c r="IAG32" s="74"/>
      <c r="IAH32" s="74"/>
      <c r="IAI32" s="85"/>
      <c r="IAJ32" s="74"/>
      <c r="IAK32" s="74"/>
      <c r="IAL32" s="85"/>
      <c r="IAM32" s="80"/>
      <c r="IAN32" s="80"/>
      <c r="IAO32" s="85"/>
      <c r="IAP32" s="77"/>
      <c r="IAQ32" s="74"/>
      <c r="IAR32" s="74"/>
      <c r="IAS32" s="85"/>
      <c r="IAT32" s="74"/>
      <c r="IAU32" s="74"/>
      <c r="IAV32" s="85"/>
      <c r="IAW32" s="74"/>
      <c r="IAX32" s="74"/>
      <c r="IAY32" s="85"/>
      <c r="IAZ32" s="74"/>
      <c r="IBA32" s="74"/>
      <c r="IBB32" s="85"/>
      <c r="IBC32" s="80"/>
      <c r="IBD32" s="80"/>
      <c r="IBE32" s="85"/>
      <c r="IBF32" s="77"/>
      <c r="IBG32" s="74"/>
      <c r="IBH32" s="74"/>
      <c r="IBI32" s="85"/>
      <c r="IBJ32" s="74"/>
      <c r="IBK32" s="74"/>
      <c r="IBL32" s="85"/>
      <c r="IBM32" s="74"/>
      <c r="IBN32" s="74"/>
      <c r="IBO32" s="85"/>
      <c r="IBP32" s="74"/>
      <c r="IBQ32" s="74"/>
      <c r="IBR32" s="85"/>
      <c r="IBS32" s="80"/>
      <c r="IBT32" s="80"/>
      <c r="IBU32" s="85"/>
      <c r="IBV32" s="77"/>
      <c r="IBW32" s="74"/>
      <c r="IBX32" s="74"/>
      <c r="IBY32" s="85"/>
      <c r="IBZ32" s="74"/>
      <c r="ICA32" s="74"/>
      <c r="ICB32" s="85"/>
      <c r="ICC32" s="74"/>
      <c r="ICD32" s="74"/>
      <c r="ICE32" s="85"/>
      <c r="ICF32" s="74"/>
      <c r="ICG32" s="74"/>
      <c r="ICH32" s="85"/>
      <c r="ICI32" s="80"/>
      <c r="ICJ32" s="80"/>
      <c r="ICK32" s="85"/>
      <c r="ICL32" s="77"/>
      <c r="ICM32" s="74"/>
      <c r="ICN32" s="74"/>
      <c r="ICO32" s="85"/>
      <c r="ICP32" s="74"/>
      <c r="ICQ32" s="74"/>
      <c r="ICR32" s="85"/>
      <c r="ICS32" s="74"/>
      <c r="ICT32" s="74"/>
      <c r="ICU32" s="85"/>
      <c r="ICV32" s="74"/>
      <c r="ICW32" s="74"/>
      <c r="ICX32" s="85"/>
      <c r="ICY32" s="80"/>
      <c r="ICZ32" s="80"/>
      <c r="IDA32" s="85"/>
      <c r="IDB32" s="77"/>
      <c r="IDC32" s="74"/>
      <c r="IDD32" s="74"/>
      <c r="IDE32" s="85"/>
      <c r="IDF32" s="74"/>
      <c r="IDG32" s="74"/>
      <c r="IDH32" s="85"/>
      <c r="IDI32" s="74"/>
      <c r="IDJ32" s="74"/>
      <c r="IDK32" s="85"/>
      <c r="IDL32" s="74"/>
      <c r="IDM32" s="74"/>
      <c r="IDN32" s="85"/>
      <c r="IDO32" s="80"/>
      <c r="IDP32" s="80"/>
      <c r="IDQ32" s="85"/>
      <c r="IDR32" s="77"/>
      <c r="IDS32" s="74"/>
      <c r="IDT32" s="74"/>
      <c r="IDU32" s="85"/>
      <c r="IDV32" s="74"/>
      <c r="IDW32" s="74"/>
      <c r="IDX32" s="85"/>
      <c r="IDY32" s="74"/>
      <c r="IDZ32" s="74"/>
      <c r="IEA32" s="85"/>
      <c r="IEB32" s="74"/>
      <c r="IEC32" s="74"/>
      <c r="IED32" s="85"/>
      <c r="IEE32" s="80"/>
      <c r="IEF32" s="80"/>
      <c r="IEG32" s="85"/>
      <c r="IEH32" s="77"/>
      <c r="IEI32" s="74"/>
      <c r="IEJ32" s="74"/>
      <c r="IEK32" s="85"/>
      <c r="IEL32" s="74"/>
      <c r="IEM32" s="74"/>
      <c r="IEN32" s="85"/>
      <c r="IEO32" s="74"/>
      <c r="IEP32" s="74"/>
      <c r="IEQ32" s="85"/>
      <c r="IER32" s="74"/>
      <c r="IES32" s="74"/>
      <c r="IET32" s="85"/>
      <c r="IEU32" s="80"/>
      <c r="IEV32" s="80"/>
      <c r="IEW32" s="85"/>
      <c r="IEX32" s="77"/>
      <c r="IEY32" s="74"/>
      <c r="IEZ32" s="74"/>
      <c r="IFA32" s="85"/>
      <c r="IFB32" s="74"/>
      <c r="IFC32" s="74"/>
      <c r="IFD32" s="85"/>
      <c r="IFE32" s="74"/>
      <c r="IFF32" s="74"/>
      <c r="IFG32" s="85"/>
      <c r="IFH32" s="74"/>
      <c r="IFI32" s="74"/>
      <c r="IFJ32" s="85"/>
      <c r="IFK32" s="80"/>
      <c r="IFL32" s="80"/>
      <c r="IFM32" s="85"/>
      <c r="IFN32" s="77"/>
      <c r="IFO32" s="74"/>
      <c r="IFP32" s="74"/>
      <c r="IFQ32" s="85"/>
      <c r="IFR32" s="74"/>
      <c r="IFS32" s="74"/>
      <c r="IFT32" s="85"/>
      <c r="IFU32" s="74"/>
      <c r="IFV32" s="74"/>
      <c r="IFW32" s="85"/>
      <c r="IFX32" s="74"/>
      <c r="IFY32" s="74"/>
      <c r="IFZ32" s="85"/>
      <c r="IGA32" s="80"/>
      <c r="IGB32" s="80"/>
      <c r="IGC32" s="85"/>
      <c r="IGD32" s="77"/>
      <c r="IGE32" s="74"/>
      <c r="IGF32" s="74"/>
      <c r="IGG32" s="85"/>
      <c r="IGH32" s="74"/>
      <c r="IGI32" s="74"/>
      <c r="IGJ32" s="85"/>
      <c r="IGK32" s="74"/>
      <c r="IGL32" s="74"/>
      <c r="IGM32" s="85"/>
      <c r="IGN32" s="74"/>
      <c r="IGO32" s="74"/>
      <c r="IGP32" s="85"/>
      <c r="IGQ32" s="80"/>
      <c r="IGR32" s="80"/>
      <c r="IGS32" s="85"/>
      <c r="IGT32" s="77"/>
      <c r="IGU32" s="74"/>
      <c r="IGV32" s="74"/>
      <c r="IGW32" s="85"/>
      <c r="IGX32" s="74"/>
      <c r="IGY32" s="74"/>
      <c r="IGZ32" s="85"/>
      <c r="IHA32" s="74"/>
      <c r="IHB32" s="74"/>
      <c r="IHC32" s="85"/>
      <c r="IHD32" s="74"/>
      <c r="IHE32" s="74"/>
      <c r="IHF32" s="85"/>
      <c r="IHG32" s="80"/>
      <c r="IHH32" s="80"/>
      <c r="IHI32" s="85"/>
      <c r="IHJ32" s="77"/>
      <c r="IHK32" s="74"/>
      <c r="IHL32" s="74"/>
      <c r="IHM32" s="85"/>
      <c r="IHN32" s="74"/>
      <c r="IHO32" s="74"/>
      <c r="IHP32" s="85"/>
      <c r="IHQ32" s="74"/>
      <c r="IHR32" s="74"/>
      <c r="IHS32" s="85"/>
      <c r="IHT32" s="74"/>
      <c r="IHU32" s="74"/>
      <c r="IHV32" s="85"/>
      <c r="IHW32" s="80"/>
      <c r="IHX32" s="80"/>
      <c r="IHY32" s="85"/>
      <c r="IHZ32" s="77"/>
      <c r="IIA32" s="74"/>
      <c r="IIB32" s="74"/>
      <c r="IIC32" s="85"/>
      <c r="IID32" s="74"/>
      <c r="IIE32" s="74"/>
      <c r="IIF32" s="85"/>
      <c r="IIG32" s="74"/>
      <c r="IIH32" s="74"/>
      <c r="III32" s="85"/>
      <c r="IIJ32" s="74"/>
      <c r="IIK32" s="74"/>
      <c r="IIL32" s="85"/>
      <c r="IIM32" s="80"/>
      <c r="IIN32" s="80"/>
      <c r="IIO32" s="85"/>
      <c r="IIP32" s="77"/>
      <c r="IIQ32" s="74"/>
      <c r="IIR32" s="74"/>
      <c r="IIS32" s="85"/>
      <c r="IIT32" s="74"/>
      <c r="IIU32" s="74"/>
      <c r="IIV32" s="85"/>
      <c r="IIW32" s="74"/>
      <c r="IIX32" s="74"/>
      <c r="IIY32" s="85"/>
      <c r="IIZ32" s="74"/>
      <c r="IJA32" s="74"/>
      <c r="IJB32" s="85"/>
      <c r="IJC32" s="80"/>
      <c r="IJD32" s="80"/>
      <c r="IJE32" s="85"/>
      <c r="IJF32" s="77"/>
      <c r="IJG32" s="74"/>
      <c r="IJH32" s="74"/>
      <c r="IJI32" s="85"/>
      <c r="IJJ32" s="74"/>
      <c r="IJK32" s="74"/>
      <c r="IJL32" s="85"/>
      <c r="IJM32" s="74"/>
      <c r="IJN32" s="74"/>
      <c r="IJO32" s="85"/>
      <c r="IJP32" s="74"/>
      <c r="IJQ32" s="74"/>
      <c r="IJR32" s="85"/>
      <c r="IJS32" s="80"/>
      <c r="IJT32" s="80"/>
      <c r="IJU32" s="85"/>
      <c r="IJV32" s="77"/>
      <c r="IJW32" s="74"/>
      <c r="IJX32" s="74"/>
      <c r="IJY32" s="85"/>
      <c r="IJZ32" s="74"/>
      <c r="IKA32" s="74"/>
      <c r="IKB32" s="85"/>
      <c r="IKC32" s="74"/>
      <c r="IKD32" s="74"/>
      <c r="IKE32" s="85"/>
      <c r="IKF32" s="74"/>
      <c r="IKG32" s="74"/>
      <c r="IKH32" s="85"/>
      <c r="IKI32" s="80"/>
      <c r="IKJ32" s="80"/>
      <c r="IKK32" s="85"/>
      <c r="IKL32" s="77"/>
      <c r="IKM32" s="74"/>
      <c r="IKN32" s="74"/>
      <c r="IKO32" s="85"/>
      <c r="IKP32" s="74"/>
      <c r="IKQ32" s="74"/>
      <c r="IKR32" s="85"/>
      <c r="IKS32" s="74"/>
      <c r="IKT32" s="74"/>
      <c r="IKU32" s="85"/>
      <c r="IKV32" s="74"/>
      <c r="IKW32" s="74"/>
      <c r="IKX32" s="85"/>
      <c r="IKY32" s="80"/>
      <c r="IKZ32" s="80"/>
      <c r="ILA32" s="85"/>
      <c r="ILB32" s="77"/>
      <c r="ILC32" s="74"/>
      <c r="ILD32" s="74"/>
      <c r="ILE32" s="85"/>
      <c r="ILF32" s="74"/>
      <c r="ILG32" s="74"/>
      <c r="ILH32" s="85"/>
      <c r="ILI32" s="74"/>
      <c r="ILJ32" s="74"/>
      <c r="ILK32" s="85"/>
      <c r="ILL32" s="74"/>
      <c r="ILM32" s="74"/>
      <c r="ILN32" s="85"/>
      <c r="ILO32" s="80"/>
      <c r="ILP32" s="80"/>
      <c r="ILQ32" s="85"/>
      <c r="ILR32" s="77"/>
      <c r="ILS32" s="74"/>
      <c r="ILT32" s="74"/>
      <c r="ILU32" s="85"/>
      <c r="ILV32" s="74"/>
      <c r="ILW32" s="74"/>
      <c r="ILX32" s="85"/>
      <c r="ILY32" s="74"/>
      <c r="ILZ32" s="74"/>
      <c r="IMA32" s="85"/>
      <c r="IMB32" s="74"/>
      <c r="IMC32" s="74"/>
      <c r="IMD32" s="85"/>
      <c r="IME32" s="80"/>
      <c r="IMF32" s="80"/>
      <c r="IMG32" s="85"/>
      <c r="IMH32" s="77"/>
      <c r="IMI32" s="74"/>
      <c r="IMJ32" s="74"/>
      <c r="IMK32" s="85"/>
      <c r="IML32" s="74"/>
      <c r="IMM32" s="74"/>
      <c r="IMN32" s="85"/>
      <c r="IMO32" s="74"/>
      <c r="IMP32" s="74"/>
      <c r="IMQ32" s="85"/>
      <c r="IMR32" s="74"/>
      <c r="IMS32" s="74"/>
      <c r="IMT32" s="85"/>
      <c r="IMU32" s="80"/>
      <c r="IMV32" s="80"/>
      <c r="IMW32" s="85"/>
      <c r="IMX32" s="77"/>
      <c r="IMY32" s="74"/>
      <c r="IMZ32" s="74"/>
      <c r="INA32" s="85"/>
      <c r="INB32" s="74"/>
      <c r="INC32" s="74"/>
      <c r="IND32" s="85"/>
      <c r="INE32" s="74"/>
      <c r="INF32" s="74"/>
      <c r="ING32" s="85"/>
      <c r="INH32" s="74"/>
      <c r="INI32" s="74"/>
      <c r="INJ32" s="85"/>
      <c r="INK32" s="80"/>
      <c r="INL32" s="80"/>
      <c r="INM32" s="85"/>
      <c r="INN32" s="77"/>
      <c r="INO32" s="74"/>
      <c r="INP32" s="74"/>
      <c r="INQ32" s="85"/>
      <c r="INR32" s="74"/>
      <c r="INS32" s="74"/>
      <c r="INT32" s="85"/>
      <c r="INU32" s="74"/>
      <c r="INV32" s="74"/>
      <c r="INW32" s="85"/>
      <c r="INX32" s="74"/>
      <c r="INY32" s="74"/>
      <c r="INZ32" s="85"/>
      <c r="IOA32" s="80"/>
      <c r="IOB32" s="80"/>
      <c r="IOC32" s="85"/>
      <c r="IOD32" s="77"/>
      <c r="IOE32" s="74"/>
      <c r="IOF32" s="74"/>
      <c r="IOG32" s="85"/>
      <c r="IOH32" s="74"/>
      <c r="IOI32" s="74"/>
      <c r="IOJ32" s="85"/>
      <c r="IOK32" s="74"/>
      <c r="IOL32" s="74"/>
      <c r="IOM32" s="85"/>
      <c r="ION32" s="74"/>
      <c r="IOO32" s="74"/>
      <c r="IOP32" s="85"/>
      <c r="IOQ32" s="80"/>
      <c r="IOR32" s="80"/>
      <c r="IOS32" s="85"/>
      <c r="IOT32" s="77"/>
      <c r="IOU32" s="74"/>
      <c r="IOV32" s="74"/>
      <c r="IOW32" s="85"/>
      <c r="IOX32" s="74"/>
      <c r="IOY32" s="74"/>
      <c r="IOZ32" s="85"/>
      <c r="IPA32" s="74"/>
      <c r="IPB32" s="74"/>
      <c r="IPC32" s="85"/>
      <c r="IPD32" s="74"/>
      <c r="IPE32" s="74"/>
      <c r="IPF32" s="85"/>
      <c r="IPG32" s="80"/>
      <c r="IPH32" s="80"/>
      <c r="IPI32" s="85"/>
      <c r="IPJ32" s="77"/>
      <c r="IPK32" s="74"/>
      <c r="IPL32" s="74"/>
      <c r="IPM32" s="85"/>
      <c r="IPN32" s="74"/>
      <c r="IPO32" s="74"/>
      <c r="IPP32" s="85"/>
      <c r="IPQ32" s="74"/>
      <c r="IPR32" s="74"/>
      <c r="IPS32" s="85"/>
      <c r="IPT32" s="74"/>
      <c r="IPU32" s="74"/>
      <c r="IPV32" s="85"/>
      <c r="IPW32" s="80"/>
      <c r="IPX32" s="80"/>
      <c r="IPY32" s="85"/>
      <c r="IPZ32" s="77"/>
      <c r="IQA32" s="74"/>
      <c r="IQB32" s="74"/>
      <c r="IQC32" s="85"/>
      <c r="IQD32" s="74"/>
      <c r="IQE32" s="74"/>
      <c r="IQF32" s="85"/>
      <c r="IQG32" s="74"/>
      <c r="IQH32" s="74"/>
      <c r="IQI32" s="85"/>
      <c r="IQJ32" s="74"/>
      <c r="IQK32" s="74"/>
      <c r="IQL32" s="85"/>
      <c r="IQM32" s="80"/>
      <c r="IQN32" s="80"/>
      <c r="IQO32" s="85"/>
      <c r="IQP32" s="77"/>
      <c r="IQQ32" s="74"/>
      <c r="IQR32" s="74"/>
      <c r="IQS32" s="85"/>
      <c r="IQT32" s="74"/>
      <c r="IQU32" s="74"/>
      <c r="IQV32" s="85"/>
      <c r="IQW32" s="74"/>
      <c r="IQX32" s="74"/>
      <c r="IQY32" s="85"/>
      <c r="IQZ32" s="74"/>
      <c r="IRA32" s="74"/>
      <c r="IRB32" s="85"/>
      <c r="IRC32" s="80"/>
      <c r="IRD32" s="80"/>
      <c r="IRE32" s="85"/>
      <c r="IRF32" s="77"/>
      <c r="IRG32" s="74"/>
      <c r="IRH32" s="74"/>
      <c r="IRI32" s="85"/>
      <c r="IRJ32" s="74"/>
      <c r="IRK32" s="74"/>
      <c r="IRL32" s="85"/>
      <c r="IRM32" s="74"/>
      <c r="IRN32" s="74"/>
      <c r="IRO32" s="85"/>
      <c r="IRP32" s="74"/>
      <c r="IRQ32" s="74"/>
      <c r="IRR32" s="85"/>
      <c r="IRS32" s="80"/>
      <c r="IRT32" s="80"/>
      <c r="IRU32" s="85"/>
      <c r="IRV32" s="77"/>
      <c r="IRW32" s="74"/>
      <c r="IRX32" s="74"/>
      <c r="IRY32" s="85"/>
      <c r="IRZ32" s="74"/>
      <c r="ISA32" s="74"/>
      <c r="ISB32" s="85"/>
      <c r="ISC32" s="74"/>
      <c r="ISD32" s="74"/>
      <c r="ISE32" s="85"/>
      <c r="ISF32" s="74"/>
      <c r="ISG32" s="74"/>
      <c r="ISH32" s="85"/>
      <c r="ISI32" s="80"/>
      <c r="ISJ32" s="80"/>
      <c r="ISK32" s="85"/>
      <c r="ISL32" s="77"/>
      <c r="ISM32" s="74"/>
      <c r="ISN32" s="74"/>
      <c r="ISO32" s="85"/>
      <c r="ISP32" s="74"/>
      <c r="ISQ32" s="74"/>
      <c r="ISR32" s="85"/>
      <c r="ISS32" s="74"/>
      <c r="IST32" s="74"/>
      <c r="ISU32" s="85"/>
      <c r="ISV32" s="74"/>
      <c r="ISW32" s="74"/>
      <c r="ISX32" s="85"/>
      <c r="ISY32" s="80"/>
      <c r="ISZ32" s="80"/>
      <c r="ITA32" s="85"/>
      <c r="ITB32" s="77"/>
      <c r="ITC32" s="74"/>
      <c r="ITD32" s="74"/>
      <c r="ITE32" s="85"/>
      <c r="ITF32" s="74"/>
      <c r="ITG32" s="74"/>
      <c r="ITH32" s="85"/>
      <c r="ITI32" s="74"/>
      <c r="ITJ32" s="74"/>
      <c r="ITK32" s="85"/>
      <c r="ITL32" s="74"/>
      <c r="ITM32" s="74"/>
      <c r="ITN32" s="85"/>
      <c r="ITO32" s="80"/>
      <c r="ITP32" s="80"/>
      <c r="ITQ32" s="85"/>
      <c r="ITR32" s="77"/>
      <c r="ITS32" s="74"/>
      <c r="ITT32" s="74"/>
      <c r="ITU32" s="85"/>
      <c r="ITV32" s="74"/>
      <c r="ITW32" s="74"/>
      <c r="ITX32" s="85"/>
      <c r="ITY32" s="74"/>
      <c r="ITZ32" s="74"/>
      <c r="IUA32" s="85"/>
      <c r="IUB32" s="74"/>
      <c r="IUC32" s="74"/>
      <c r="IUD32" s="85"/>
      <c r="IUE32" s="80"/>
      <c r="IUF32" s="80"/>
      <c r="IUG32" s="85"/>
      <c r="IUH32" s="77"/>
      <c r="IUI32" s="74"/>
      <c r="IUJ32" s="74"/>
      <c r="IUK32" s="85"/>
      <c r="IUL32" s="74"/>
      <c r="IUM32" s="74"/>
      <c r="IUN32" s="85"/>
      <c r="IUO32" s="74"/>
      <c r="IUP32" s="74"/>
      <c r="IUQ32" s="85"/>
      <c r="IUR32" s="74"/>
      <c r="IUS32" s="74"/>
      <c r="IUT32" s="85"/>
      <c r="IUU32" s="80"/>
      <c r="IUV32" s="80"/>
      <c r="IUW32" s="85"/>
      <c r="IUX32" s="77"/>
      <c r="IUY32" s="74"/>
      <c r="IUZ32" s="74"/>
      <c r="IVA32" s="85"/>
      <c r="IVB32" s="74"/>
      <c r="IVC32" s="74"/>
      <c r="IVD32" s="85"/>
      <c r="IVE32" s="74"/>
      <c r="IVF32" s="74"/>
      <c r="IVG32" s="85"/>
      <c r="IVH32" s="74"/>
      <c r="IVI32" s="74"/>
      <c r="IVJ32" s="85"/>
      <c r="IVK32" s="80"/>
      <c r="IVL32" s="80"/>
      <c r="IVM32" s="85"/>
      <c r="IVN32" s="77"/>
      <c r="IVO32" s="74"/>
      <c r="IVP32" s="74"/>
      <c r="IVQ32" s="85"/>
      <c r="IVR32" s="74"/>
      <c r="IVS32" s="74"/>
      <c r="IVT32" s="85"/>
      <c r="IVU32" s="74"/>
      <c r="IVV32" s="74"/>
      <c r="IVW32" s="85"/>
      <c r="IVX32" s="74"/>
      <c r="IVY32" s="74"/>
      <c r="IVZ32" s="85"/>
      <c r="IWA32" s="80"/>
      <c r="IWB32" s="80"/>
      <c r="IWC32" s="85"/>
      <c r="IWD32" s="77"/>
      <c r="IWE32" s="74"/>
      <c r="IWF32" s="74"/>
      <c r="IWG32" s="85"/>
      <c r="IWH32" s="74"/>
      <c r="IWI32" s="74"/>
      <c r="IWJ32" s="85"/>
      <c r="IWK32" s="74"/>
      <c r="IWL32" s="74"/>
      <c r="IWM32" s="85"/>
      <c r="IWN32" s="74"/>
      <c r="IWO32" s="74"/>
      <c r="IWP32" s="85"/>
      <c r="IWQ32" s="80"/>
      <c r="IWR32" s="80"/>
      <c r="IWS32" s="85"/>
      <c r="IWT32" s="77"/>
      <c r="IWU32" s="74"/>
      <c r="IWV32" s="74"/>
      <c r="IWW32" s="85"/>
      <c r="IWX32" s="74"/>
      <c r="IWY32" s="74"/>
      <c r="IWZ32" s="85"/>
      <c r="IXA32" s="74"/>
      <c r="IXB32" s="74"/>
      <c r="IXC32" s="85"/>
      <c r="IXD32" s="74"/>
      <c r="IXE32" s="74"/>
      <c r="IXF32" s="85"/>
      <c r="IXG32" s="80"/>
      <c r="IXH32" s="80"/>
      <c r="IXI32" s="85"/>
      <c r="IXJ32" s="77"/>
      <c r="IXK32" s="74"/>
      <c r="IXL32" s="74"/>
      <c r="IXM32" s="85"/>
      <c r="IXN32" s="74"/>
      <c r="IXO32" s="74"/>
      <c r="IXP32" s="85"/>
      <c r="IXQ32" s="74"/>
      <c r="IXR32" s="74"/>
      <c r="IXS32" s="85"/>
      <c r="IXT32" s="74"/>
      <c r="IXU32" s="74"/>
      <c r="IXV32" s="85"/>
      <c r="IXW32" s="80"/>
      <c r="IXX32" s="80"/>
      <c r="IXY32" s="85"/>
      <c r="IXZ32" s="77"/>
      <c r="IYA32" s="74"/>
      <c r="IYB32" s="74"/>
      <c r="IYC32" s="85"/>
      <c r="IYD32" s="74"/>
      <c r="IYE32" s="74"/>
      <c r="IYF32" s="85"/>
      <c r="IYG32" s="74"/>
      <c r="IYH32" s="74"/>
      <c r="IYI32" s="85"/>
      <c r="IYJ32" s="74"/>
      <c r="IYK32" s="74"/>
      <c r="IYL32" s="85"/>
      <c r="IYM32" s="80"/>
      <c r="IYN32" s="80"/>
      <c r="IYO32" s="85"/>
      <c r="IYP32" s="77"/>
      <c r="IYQ32" s="74"/>
      <c r="IYR32" s="74"/>
      <c r="IYS32" s="85"/>
      <c r="IYT32" s="74"/>
      <c r="IYU32" s="74"/>
      <c r="IYV32" s="85"/>
      <c r="IYW32" s="74"/>
      <c r="IYX32" s="74"/>
      <c r="IYY32" s="85"/>
      <c r="IYZ32" s="74"/>
      <c r="IZA32" s="74"/>
      <c r="IZB32" s="85"/>
      <c r="IZC32" s="80"/>
      <c r="IZD32" s="80"/>
      <c r="IZE32" s="85"/>
      <c r="IZF32" s="77"/>
      <c r="IZG32" s="74"/>
      <c r="IZH32" s="74"/>
      <c r="IZI32" s="85"/>
      <c r="IZJ32" s="74"/>
      <c r="IZK32" s="74"/>
      <c r="IZL32" s="85"/>
      <c r="IZM32" s="74"/>
      <c r="IZN32" s="74"/>
      <c r="IZO32" s="85"/>
      <c r="IZP32" s="74"/>
      <c r="IZQ32" s="74"/>
      <c r="IZR32" s="85"/>
      <c r="IZS32" s="80"/>
      <c r="IZT32" s="80"/>
      <c r="IZU32" s="85"/>
      <c r="IZV32" s="77"/>
      <c r="IZW32" s="74"/>
      <c r="IZX32" s="74"/>
      <c r="IZY32" s="85"/>
      <c r="IZZ32" s="74"/>
      <c r="JAA32" s="74"/>
      <c r="JAB32" s="85"/>
      <c r="JAC32" s="74"/>
      <c r="JAD32" s="74"/>
      <c r="JAE32" s="85"/>
      <c r="JAF32" s="74"/>
      <c r="JAG32" s="74"/>
      <c r="JAH32" s="85"/>
      <c r="JAI32" s="80"/>
      <c r="JAJ32" s="80"/>
      <c r="JAK32" s="85"/>
      <c r="JAL32" s="77"/>
      <c r="JAM32" s="74"/>
      <c r="JAN32" s="74"/>
      <c r="JAO32" s="85"/>
      <c r="JAP32" s="74"/>
      <c r="JAQ32" s="74"/>
      <c r="JAR32" s="85"/>
      <c r="JAS32" s="74"/>
      <c r="JAT32" s="74"/>
      <c r="JAU32" s="85"/>
      <c r="JAV32" s="74"/>
      <c r="JAW32" s="74"/>
      <c r="JAX32" s="85"/>
      <c r="JAY32" s="80"/>
      <c r="JAZ32" s="80"/>
      <c r="JBA32" s="85"/>
      <c r="JBB32" s="77"/>
      <c r="JBC32" s="74"/>
      <c r="JBD32" s="74"/>
      <c r="JBE32" s="85"/>
      <c r="JBF32" s="74"/>
      <c r="JBG32" s="74"/>
      <c r="JBH32" s="85"/>
      <c r="JBI32" s="74"/>
      <c r="JBJ32" s="74"/>
      <c r="JBK32" s="85"/>
      <c r="JBL32" s="74"/>
      <c r="JBM32" s="74"/>
      <c r="JBN32" s="85"/>
      <c r="JBO32" s="80"/>
      <c r="JBP32" s="80"/>
      <c r="JBQ32" s="85"/>
      <c r="JBR32" s="77"/>
      <c r="JBS32" s="74"/>
      <c r="JBT32" s="74"/>
      <c r="JBU32" s="85"/>
      <c r="JBV32" s="74"/>
      <c r="JBW32" s="74"/>
      <c r="JBX32" s="85"/>
      <c r="JBY32" s="74"/>
      <c r="JBZ32" s="74"/>
      <c r="JCA32" s="85"/>
      <c r="JCB32" s="74"/>
      <c r="JCC32" s="74"/>
      <c r="JCD32" s="85"/>
      <c r="JCE32" s="80"/>
      <c r="JCF32" s="80"/>
      <c r="JCG32" s="85"/>
      <c r="JCH32" s="77"/>
      <c r="JCI32" s="74"/>
      <c r="JCJ32" s="74"/>
      <c r="JCK32" s="85"/>
      <c r="JCL32" s="74"/>
      <c r="JCM32" s="74"/>
      <c r="JCN32" s="85"/>
      <c r="JCO32" s="74"/>
      <c r="JCP32" s="74"/>
      <c r="JCQ32" s="85"/>
      <c r="JCR32" s="74"/>
      <c r="JCS32" s="74"/>
      <c r="JCT32" s="85"/>
      <c r="JCU32" s="80"/>
      <c r="JCV32" s="80"/>
      <c r="JCW32" s="85"/>
      <c r="JCX32" s="77"/>
      <c r="JCY32" s="74"/>
      <c r="JCZ32" s="74"/>
      <c r="JDA32" s="85"/>
      <c r="JDB32" s="74"/>
      <c r="JDC32" s="74"/>
      <c r="JDD32" s="85"/>
      <c r="JDE32" s="74"/>
      <c r="JDF32" s="74"/>
      <c r="JDG32" s="85"/>
      <c r="JDH32" s="74"/>
      <c r="JDI32" s="74"/>
      <c r="JDJ32" s="85"/>
      <c r="JDK32" s="80"/>
      <c r="JDL32" s="80"/>
      <c r="JDM32" s="85"/>
      <c r="JDN32" s="77"/>
      <c r="JDO32" s="74"/>
      <c r="JDP32" s="74"/>
      <c r="JDQ32" s="85"/>
      <c r="JDR32" s="74"/>
      <c r="JDS32" s="74"/>
      <c r="JDT32" s="85"/>
      <c r="JDU32" s="74"/>
      <c r="JDV32" s="74"/>
      <c r="JDW32" s="85"/>
      <c r="JDX32" s="74"/>
      <c r="JDY32" s="74"/>
      <c r="JDZ32" s="85"/>
      <c r="JEA32" s="80"/>
      <c r="JEB32" s="80"/>
      <c r="JEC32" s="85"/>
      <c r="JED32" s="77"/>
      <c r="JEE32" s="74"/>
      <c r="JEF32" s="74"/>
      <c r="JEG32" s="85"/>
      <c r="JEH32" s="74"/>
      <c r="JEI32" s="74"/>
      <c r="JEJ32" s="85"/>
      <c r="JEK32" s="74"/>
      <c r="JEL32" s="74"/>
      <c r="JEM32" s="85"/>
      <c r="JEN32" s="74"/>
      <c r="JEO32" s="74"/>
      <c r="JEP32" s="85"/>
      <c r="JEQ32" s="80"/>
      <c r="JER32" s="80"/>
      <c r="JES32" s="85"/>
      <c r="JET32" s="77"/>
      <c r="JEU32" s="74"/>
      <c r="JEV32" s="74"/>
      <c r="JEW32" s="85"/>
      <c r="JEX32" s="74"/>
      <c r="JEY32" s="74"/>
      <c r="JEZ32" s="85"/>
      <c r="JFA32" s="74"/>
      <c r="JFB32" s="74"/>
      <c r="JFC32" s="85"/>
      <c r="JFD32" s="74"/>
      <c r="JFE32" s="74"/>
      <c r="JFF32" s="85"/>
      <c r="JFG32" s="80"/>
      <c r="JFH32" s="80"/>
      <c r="JFI32" s="85"/>
      <c r="JFJ32" s="77"/>
      <c r="JFK32" s="74"/>
      <c r="JFL32" s="74"/>
      <c r="JFM32" s="85"/>
      <c r="JFN32" s="74"/>
      <c r="JFO32" s="74"/>
      <c r="JFP32" s="85"/>
      <c r="JFQ32" s="74"/>
      <c r="JFR32" s="74"/>
      <c r="JFS32" s="85"/>
      <c r="JFT32" s="74"/>
      <c r="JFU32" s="74"/>
      <c r="JFV32" s="85"/>
      <c r="JFW32" s="80"/>
      <c r="JFX32" s="80"/>
      <c r="JFY32" s="85"/>
      <c r="JFZ32" s="77"/>
      <c r="JGA32" s="74"/>
      <c r="JGB32" s="74"/>
      <c r="JGC32" s="85"/>
      <c r="JGD32" s="74"/>
      <c r="JGE32" s="74"/>
      <c r="JGF32" s="85"/>
      <c r="JGG32" s="74"/>
      <c r="JGH32" s="74"/>
      <c r="JGI32" s="85"/>
      <c r="JGJ32" s="74"/>
      <c r="JGK32" s="74"/>
      <c r="JGL32" s="85"/>
      <c r="JGM32" s="80"/>
      <c r="JGN32" s="80"/>
      <c r="JGO32" s="85"/>
      <c r="JGP32" s="77"/>
      <c r="JGQ32" s="74"/>
      <c r="JGR32" s="74"/>
      <c r="JGS32" s="85"/>
      <c r="JGT32" s="74"/>
      <c r="JGU32" s="74"/>
      <c r="JGV32" s="85"/>
      <c r="JGW32" s="74"/>
      <c r="JGX32" s="74"/>
      <c r="JGY32" s="85"/>
      <c r="JGZ32" s="74"/>
      <c r="JHA32" s="74"/>
      <c r="JHB32" s="85"/>
      <c r="JHC32" s="80"/>
      <c r="JHD32" s="80"/>
      <c r="JHE32" s="85"/>
      <c r="JHF32" s="77"/>
      <c r="JHG32" s="74"/>
      <c r="JHH32" s="74"/>
      <c r="JHI32" s="85"/>
      <c r="JHJ32" s="74"/>
      <c r="JHK32" s="74"/>
      <c r="JHL32" s="85"/>
      <c r="JHM32" s="74"/>
      <c r="JHN32" s="74"/>
      <c r="JHO32" s="85"/>
      <c r="JHP32" s="74"/>
      <c r="JHQ32" s="74"/>
      <c r="JHR32" s="85"/>
      <c r="JHS32" s="80"/>
      <c r="JHT32" s="80"/>
      <c r="JHU32" s="85"/>
      <c r="JHV32" s="77"/>
      <c r="JHW32" s="74"/>
      <c r="JHX32" s="74"/>
      <c r="JHY32" s="85"/>
      <c r="JHZ32" s="74"/>
      <c r="JIA32" s="74"/>
      <c r="JIB32" s="85"/>
      <c r="JIC32" s="74"/>
      <c r="JID32" s="74"/>
      <c r="JIE32" s="85"/>
      <c r="JIF32" s="74"/>
      <c r="JIG32" s="74"/>
      <c r="JIH32" s="85"/>
      <c r="JII32" s="80"/>
      <c r="JIJ32" s="80"/>
      <c r="JIK32" s="85"/>
      <c r="JIL32" s="77"/>
      <c r="JIM32" s="74"/>
      <c r="JIN32" s="74"/>
      <c r="JIO32" s="85"/>
      <c r="JIP32" s="74"/>
      <c r="JIQ32" s="74"/>
      <c r="JIR32" s="85"/>
      <c r="JIS32" s="74"/>
      <c r="JIT32" s="74"/>
      <c r="JIU32" s="85"/>
      <c r="JIV32" s="74"/>
      <c r="JIW32" s="74"/>
      <c r="JIX32" s="85"/>
      <c r="JIY32" s="80"/>
      <c r="JIZ32" s="80"/>
      <c r="JJA32" s="85"/>
      <c r="JJB32" s="77"/>
      <c r="JJC32" s="74"/>
      <c r="JJD32" s="74"/>
      <c r="JJE32" s="85"/>
      <c r="JJF32" s="74"/>
      <c r="JJG32" s="74"/>
      <c r="JJH32" s="85"/>
      <c r="JJI32" s="74"/>
      <c r="JJJ32" s="74"/>
      <c r="JJK32" s="85"/>
      <c r="JJL32" s="74"/>
      <c r="JJM32" s="74"/>
      <c r="JJN32" s="85"/>
      <c r="JJO32" s="80"/>
      <c r="JJP32" s="80"/>
      <c r="JJQ32" s="85"/>
      <c r="JJR32" s="77"/>
      <c r="JJS32" s="74"/>
      <c r="JJT32" s="74"/>
      <c r="JJU32" s="85"/>
      <c r="JJV32" s="74"/>
      <c r="JJW32" s="74"/>
      <c r="JJX32" s="85"/>
      <c r="JJY32" s="74"/>
      <c r="JJZ32" s="74"/>
      <c r="JKA32" s="85"/>
      <c r="JKB32" s="74"/>
      <c r="JKC32" s="74"/>
      <c r="JKD32" s="85"/>
      <c r="JKE32" s="80"/>
      <c r="JKF32" s="80"/>
      <c r="JKG32" s="85"/>
      <c r="JKH32" s="77"/>
      <c r="JKI32" s="74"/>
      <c r="JKJ32" s="74"/>
      <c r="JKK32" s="85"/>
      <c r="JKL32" s="74"/>
      <c r="JKM32" s="74"/>
      <c r="JKN32" s="85"/>
      <c r="JKO32" s="74"/>
      <c r="JKP32" s="74"/>
      <c r="JKQ32" s="85"/>
      <c r="JKR32" s="74"/>
      <c r="JKS32" s="74"/>
      <c r="JKT32" s="85"/>
      <c r="JKU32" s="80"/>
      <c r="JKV32" s="80"/>
      <c r="JKW32" s="85"/>
      <c r="JKX32" s="77"/>
      <c r="JKY32" s="74"/>
      <c r="JKZ32" s="74"/>
      <c r="JLA32" s="85"/>
      <c r="JLB32" s="74"/>
      <c r="JLC32" s="74"/>
      <c r="JLD32" s="85"/>
      <c r="JLE32" s="74"/>
      <c r="JLF32" s="74"/>
      <c r="JLG32" s="85"/>
      <c r="JLH32" s="74"/>
      <c r="JLI32" s="74"/>
      <c r="JLJ32" s="85"/>
      <c r="JLK32" s="80"/>
      <c r="JLL32" s="80"/>
      <c r="JLM32" s="85"/>
      <c r="JLN32" s="77"/>
      <c r="JLO32" s="74"/>
      <c r="JLP32" s="74"/>
      <c r="JLQ32" s="85"/>
      <c r="JLR32" s="74"/>
      <c r="JLS32" s="74"/>
      <c r="JLT32" s="85"/>
      <c r="JLU32" s="74"/>
      <c r="JLV32" s="74"/>
      <c r="JLW32" s="85"/>
      <c r="JLX32" s="74"/>
      <c r="JLY32" s="74"/>
      <c r="JLZ32" s="85"/>
      <c r="JMA32" s="80"/>
      <c r="JMB32" s="80"/>
      <c r="JMC32" s="85"/>
      <c r="JMD32" s="77"/>
      <c r="JME32" s="74"/>
      <c r="JMF32" s="74"/>
      <c r="JMG32" s="85"/>
      <c r="JMH32" s="74"/>
      <c r="JMI32" s="74"/>
      <c r="JMJ32" s="85"/>
      <c r="JMK32" s="74"/>
      <c r="JML32" s="74"/>
      <c r="JMM32" s="85"/>
      <c r="JMN32" s="74"/>
      <c r="JMO32" s="74"/>
      <c r="JMP32" s="85"/>
      <c r="JMQ32" s="80"/>
      <c r="JMR32" s="80"/>
      <c r="JMS32" s="85"/>
      <c r="JMT32" s="77"/>
      <c r="JMU32" s="74"/>
      <c r="JMV32" s="74"/>
      <c r="JMW32" s="85"/>
      <c r="JMX32" s="74"/>
      <c r="JMY32" s="74"/>
      <c r="JMZ32" s="85"/>
      <c r="JNA32" s="74"/>
      <c r="JNB32" s="74"/>
      <c r="JNC32" s="85"/>
      <c r="JND32" s="74"/>
      <c r="JNE32" s="74"/>
      <c r="JNF32" s="85"/>
      <c r="JNG32" s="80"/>
      <c r="JNH32" s="80"/>
      <c r="JNI32" s="85"/>
      <c r="JNJ32" s="77"/>
      <c r="JNK32" s="74"/>
      <c r="JNL32" s="74"/>
      <c r="JNM32" s="85"/>
      <c r="JNN32" s="74"/>
      <c r="JNO32" s="74"/>
      <c r="JNP32" s="85"/>
      <c r="JNQ32" s="74"/>
      <c r="JNR32" s="74"/>
      <c r="JNS32" s="85"/>
      <c r="JNT32" s="74"/>
      <c r="JNU32" s="74"/>
      <c r="JNV32" s="85"/>
      <c r="JNW32" s="80"/>
      <c r="JNX32" s="80"/>
      <c r="JNY32" s="85"/>
      <c r="JNZ32" s="77"/>
      <c r="JOA32" s="74"/>
      <c r="JOB32" s="74"/>
      <c r="JOC32" s="85"/>
      <c r="JOD32" s="74"/>
      <c r="JOE32" s="74"/>
      <c r="JOF32" s="85"/>
      <c r="JOG32" s="74"/>
      <c r="JOH32" s="74"/>
      <c r="JOI32" s="85"/>
      <c r="JOJ32" s="74"/>
      <c r="JOK32" s="74"/>
      <c r="JOL32" s="85"/>
      <c r="JOM32" s="80"/>
      <c r="JON32" s="80"/>
      <c r="JOO32" s="85"/>
      <c r="JOP32" s="77"/>
      <c r="JOQ32" s="74"/>
      <c r="JOR32" s="74"/>
      <c r="JOS32" s="85"/>
      <c r="JOT32" s="74"/>
      <c r="JOU32" s="74"/>
      <c r="JOV32" s="85"/>
      <c r="JOW32" s="74"/>
      <c r="JOX32" s="74"/>
      <c r="JOY32" s="85"/>
      <c r="JOZ32" s="74"/>
      <c r="JPA32" s="74"/>
      <c r="JPB32" s="85"/>
      <c r="JPC32" s="80"/>
      <c r="JPD32" s="80"/>
      <c r="JPE32" s="85"/>
      <c r="JPF32" s="77"/>
      <c r="JPG32" s="74"/>
      <c r="JPH32" s="74"/>
      <c r="JPI32" s="85"/>
      <c r="JPJ32" s="74"/>
      <c r="JPK32" s="74"/>
      <c r="JPL32" s="85"/>
      <c r="JPM32" s="74"/>
      <c r="JPN32" s="74"/>
      <c r="JPO32" s="85"/>
      <c r="JPP32" s="74"/>
      <c r="JPQ32" s="74"/>
      <c r="JPR32" s="85"/>
      <c r="JPS32" s="80"/>
      <c r="JPT32" s="80"/>
      <c r="JPU32" s="85"/>
      <c r="JPV32" s="77"/>
      <c r="JPW32" s="74"/>
      <c r="JPX32" s="74"/>
      <c r="JPY32" s="85"/>
      <c r="JPZ32" s="74"/>
      <c r="JQA32" s="74"/>
      <c r="JQB32" s="85"/>
      <c r="JQC32" s="74"/>
      <c r="JQD32" s="74"/>
      <c r="JQE32" s="85"/>
      <c r="JQF32" s="74"/>
      <c r="JQG32" s="74"/>
      <c r="JQH32" s="85"/>
      <c r="JQI32" s="80"/>
      <c r="JQJ32" s="80"/>
      <c r="JQK32" s="85"/>
      <c r="JQL32" s="77"/>
      <c r="JQM32" s="74"/>
      <c r="JQN32" s="74"/>
      <c r="JQO32" s="85"/>
      <c r="JQP32" s="74"/>
      <c r="JQQ32" s="74"/>
      <c r="JQR32" s="85"/>
      <c r="JQS32" s="74"/>
      <c r="JQT32" s="74"/>
      <c r="JQU32" s="85"/>
      <c r="JQV32" s="74"/>
      <c r="JQW32" s="74"/>
      <c r="JQX32" s="85"/>
      <c r="JQY32" s="80"/>
      <c r="JQZ32" s="80"/>
      <c r="JRA32" s="85"/>
      <c r="JRB32" s="77"/>
      <c r="JRC32" s="74"/>
      <c r="JRD32" s="74"/>
      <c r="JRE32" s="85"/>
      <c r="JRF32" s="74"/>
      <c r="JRG32" s="74"/>
      <c r="JRH32" s="85"/>
      <c r="JRI32" s="74"/>
      <c r="JRJ32" s="74"/>
      <c r="JRK32" s="85"/>
      <c r="JRL32" s="74"/>
      <c r="JRM32" s="74"/>
      <c r="JRN32" s="85"/>
      <c r="JRO32" s="80"/>
      <c r="JRP32" s="80"/>
      <c r="JRQ32" s="85"/>
      <c r="JRR32" s="77"/>
      <c r="JRS32" s="74"/>
      <c r="JRT32" s="74"/>
      <c r="JRU32" s="85"/>
      <c r="JRV32" s="74"/>
      <c r="JRW32" s="74"/>
      <c r="JRX32" s="85"/>
      <c r="JRY32" s="74"/>
      <c r="JRZ32" s="74"/>
      <c r="JSA32" s="85"/>
      <c r="JSB32" s="74"/>
      <c r="JSC32" s="74"/>
      <c r="JSD32" s="85"/>
      <c r="JSE32" s="80"/>
      <c r="JSF32" s="80"/>
      <c r="JSG32" s="85"/>
      <c r="JSH32" s="77"/>
      <c r="JSI32" s="74"/>
      <c r="JSJ32" s="74"/>
      <c r="JSK32" s="85"/>
      <c r="JSL32" s="74"/>
      <c r="JSM32" s="74"/>
      <c r="JSN32" s="85"/>
      <c r="JSO32" s="74"/>
      <c r="JSP32" s="74"/>
      <c r="JSQ32" s="85"/>
      <c r="JSR32" s="74"/>
      <c r="JSS32" s="74"/>
      <c r="JST32" s="85"/>
      <c r="JSU32" s="80"/>
      <c r="JSV32" s="80"/>
      <c r="JSW32" s="85"/>
      <c r="JSX32" s="77"/>
      <c r="JSY32" s="74"/>
      <c r="JSZ32" s="74"/>
      <c r="JTA32" s="85"/>
      <c r="JTB32" s="74"/>
      <c r="JTC32" s="74"/>
      <c r="JTD32" s="85"/>
      <c r="JTE32" s="74"/>
      <c r="JTF32" s="74"/>
      <c r="JTG32" s="85"/>
      <c r="JTH32" s="74"/>
      <c r="JTI32" s="74"/>
      <c r="JTJ32" s="85"/>
      <c r="JTK32" s="80"/>
      <c r="JTL32" s="80"/>
      <c r="JTM32" s="85"/>
      <c r="JTN32" s="77"/>
      <c r="JTO32" s="74"/>
      <c r="JTP32" s="74"/>
      <c r="JTQ32" s="85"/>
      <c r="JTR32" s="74"/>
      <c r="JTS32" s="74"/>
      <c r="JTT32" s="85"/>
      <c r="JTU32" s="74"/>
      <c r="JTV32" s="74"/>
      <c r="JTW32" s="85"/>
      <c r="JTX32" s="74"/>
      <c r="JTY32" s="74"/>
      <c r="JTZ32" s="85"/>
      <c r="JUA32" s="80"/>
      <c r="JUB32" s="80"/>
      <c r="JUC32" s="85"/>
      <c r="JUD32" s="77"/>
      <c r="JUE32" s="74"/>
      <c r="JUF32" s="74"/>
      <c r="JUG32" s="85"/>
      <c r="JUH32" s="74"/>
      <c r="JUI32" s="74"/>
      <c r="JUJ32" s="85"/>
      <c r="JUK32" s="74"/>
      <c r="JUL32" s="74"/>
      <c r="JUM32" s="85"/>
      <c r="JUN32" s="74"/>
      <c r="JUO32" s="74"/>
      <c r="JUP32" s="85"/>
      <c r="JUQ32" s="80"/>
      <c r="JUR32" s="80"/>
      <c r="JUS32" s="85"/>
      <c r="JUT32" s="77"/>
      <c r="JUU32" s="74"/>
      <c r="JUV32" s="74"/>
      <c r="JUW32" s="85"/>
      <c r="JUX32" s="74"/>
      <c r="JUY32" s="74"/>
      <c r="JUZ32" s="85"/>
      <c r="JVA32" s="74"/>
      <c r="JVB32" s="74"/>
      <c r="JVC32" s="85"/>
      <c r="JVD32" s="74"/>
      <c r="JVE32" s="74"/>
      <c r="JVF32" s="85"/>
      <c r="JVG32" s="80"/>
      <c r="JVH32" s="80"/>
      <c r="JVI32" s="85"/>
      <c r="JVJ32" s="77"/>
      <c r="JVK32" s="74"/>
      <c r="JVL32" s="74"/>
      <c r="JVM32" s="85"/>
      <c r="JVN32" s="74"/>
      <c r="JVO32" s="74"/>
      <c r="JVP32" s="85"/>
      <c r="JVQ32" s="74"/>
      <c r="JVR32" s="74"/>
      <c r="JVS32" s="85"/>
      <c r="JVT32" s="74"/>
      <c r="JVU32" s="74"/>
      <c r="JVV32" s="85"/>
      <c r="JVW32" s="80"/>
      <c r="JVX32" s="80"/>
      <c r="JVY32" s="85"/>
      <c r="JVZ32" s="77"/>
      <c r="JWA32" s="74"/>
      <c r="JWB32" s="74"/>
      <c r="JWC32" s="85"/>
      <c r="JWD32" s="74"/>
      <c r="JWE32" s="74"/>
      <c r="JWF32" s="85"/>
      <c r="JWG32" s="74"/>
      <c r="JWH32" s="74"/>
      <c r="JWI32" s="85"/>
      <c r="JWJ32" s="74"/>
      <c r="JWK32" s="74"/>
      <c r="JWL32" s="85"/>
      <c r="JWM32" s="80"/>
      <c r="JWN32" s="80"/>
      <c r="JWO32" s="85"/>
      <c r="JWP32" s="77"/>
      <c r="JWQ32" s="74"/>
      <c r="JWR32" s="74"/>
      <c r="JWS32" s="85"/>
      <c r="JWT32" s="74"/>
      <c r="JWU32" s="74"/>
      <c r="JWV32" s="85"/>
      <c r="JWW32" s="74"/>
      <c r="JWX32" s="74"/>
      <c r="JWY32" s="85"/>
      <c r="JWZ32" s="74"/>
      <c r="JXA32" s="74"/>
      <c r="JXB32" s="85"/>
      <c r="JXC32" s="80"/>
      <c r="JXD32" s="80"/>
      <c r="JXE32" s="85"/>
      <c r="JXF32" s="77"/>
      <c r="JXG32" s="74"/>
      <c r="JXH32" s="74"/>
      <c r="JXI32" s="85"/>
      <c r="JXJ32" s="74"/>
      <c r="JXK32" s="74"/>
      <c r="JXL32" s="85"/>
      <c r="JXM32" s="74"/>
      <c r="JXN32" s="74"/>
      <c r="JXO32" s="85"/>
      <c r="JXP32" s="74"/>
      <c r="JXQ32" s="74"/>
      <c r="JXR32" s="85"/>
      <c r="JXS32" s="80"/>
      <c r="JXT32" s="80"/>
      <c r="JXU32" s="85"/>
      <c r="JXV32" s="77"/>
      <c r="JXW32" s="74"/>
      <c r="JXX32" s="74"/>
      <c r="JXY32" s="85"/>
      <c r="JXZ32" s="74"/>
      <c r="JYA32" s="74"/>
      <c r="JYB32" s="85"/>
      <c r="JYC32" s="74"/>
      <c r="JYD32" s="74"/>
      <c r="JYE32" s="85"/>
      <c r="JYF32" s="74"/>
      <c r="JYG32" s="74"/>
      <c r="JYH32" s="85"/>
      <c r="JYI32" s="80"/>
      <c r="JYJ32" s="80"/>
      <c r="JYK32" s="85"/>
      <c r="JYL32" s="77"/>
      <c r="JYM32" s="74"/>
      <c r="JYN32" s="74"/>
      <c r="JYO32" s="85"/>
      <c r="JYP32" s="74"/>
      <c r="JYQ32" s="74"/>
      <c r="JYR32" s="85"/>
      <c r="JYS32" s="74"/>
      <c r="JYT32" s="74"/>
      <c r="JYU32" s="85"/>
      <c r="JYV32" s="74"/>
      <c r="JYW32" s="74"/>
      <c r="JYX32" s="85"/>
      <c r="JYY32" s="80"/>
      <c r="JYZ32" s="80"/>
      <c r="JZA32" s="85"/>
      <c r="JZB32" s="77"/>
      <c r="JZC32" s="74"/>
      <c r="JZD32" s="74"/>
      <c r="JZE32" s="85"/>
      <c r="JZF32" s="74"/>
      <c r="JZG32" s="74"/>
      <c r="JZH32" s="85"/>
      <c r="JZI32" s="74"/>
      <c r="JZJ32" s="74"/>
      <c r="JZK32" s="85"/>
      <c r="JZL32" s="74"/>
      <c r="JZM32" s="74"/>
      <c r="JZN32" s="85"/>
      <c r="JZO32" s="80"/>
      <c r="JZP32" s="80"/>
      <c r="JZQ32" s="85"/>
      <c r="JZR32" s="77"/>
      <c r="JZS32" s="74"/>
      <c r="JZT32" s="74"/>
      <c r="JZU32" s="85"/>
      <c r="JZV32" s="74"/>
      <c r="JZW32" s="74"/>
      <c r="JZX32" s="85"/>
      <c r="JZY32" s="74"/>
      <c r="JZZ32" s="74"/>
      <c r="KAA32" s="85"/>
      <c r="KAB32" s="74"/>
      <c r="KAC32" s="74"/>
      <c r="KAD32" s="85"/>
      <c r="KAE32" s="80"/>
      <c r="KAF32" s="80"/>
      <c r="KAG32" s="85"/>
      <c r="KAH32" s="77"/>
      <c r="KAI32" s="74"/>
      <c r="KAJ32" s="74"/>
      <c r="KAK32" s="85"/>
      <c r="KAL32" s="74"/>
      <c r="KAM32" s="74"/>
      <c r="KAN32" s="85"/>
      <c r="KAO32" s="74"/>
      <c r="KAP32" s="74"/>
      <c r="KAQ32" s="85"/>
      <c r="KAR32" s="74"/>
      <c r="KAS32" s="74"/>
      <c r="KAT32" s="85"/>
      <c r="KAU32" s="80"/>
      <c r="KAV32" s="80"/>
      <c r="KAW32" s="85"/>
      <c r="KAX32" s="77"/>
      <c r="KAY32" s="74"/>
      <c r="KAZ32" s="74"/>
      <c r="KBA32" s="85"/>
      <c r="KBB32" s="74"/>
      <c r="KBC32" s="74"/>
      <c r="KBD32" s="85"/>
      <c r="KBE32" s="74"/>
      <c r="KBF32" s="74"/>
      <c r="KBG32" s="85"/>
      <c r="KBH32" s="74"/>
      <c r="KBI32" s="74"/>
      <c r="KBJ32" s="85"/>
      <c r="KBK32" s="80"/>
      <c r="KBL32" s="80"/>
      <c r="KBM32" s="85"/>
      <c r="KBN32" s="77"/>
      <c r="KBO32" s="74"/>
      <c r="KBP32" s="74"/>
      <c r="KBQ32" s="85"/>
      <c r="KBR32" s="74"/>
      <c r="KBS32" s="74"/>
      <c r="KBT32" s="85"/>
      <c r="KBU32" s="74"/>
      <c r="KBV32" s="74"/>
      <c r="KBW32" s="85"/>
      <c r="KBX32" s="74"/>
      <c r="KBY32" s="74"/>
      <c r="KBZ32" s="85"/>
      <c r="KCA32" s="80"/>
      <c r="KCB32" s="80"/>
      <c r="KCC32" s="85"/>
      <c r="KCD32" s="77"/>
      <c r="KCE32" s="74"/>
      <c r="KCF32" s="74"/>
      <c r="KCG32" s="85"/>
      <c r="KCH32" s="74"/>
      <c r="KCI32" s="74"/>
      <c r="KCJ32" s="85"/>
      <c r="KCK32" s="74"/>
      <c r="KCL32" s="74"/>
      <c r="KCM32" s="85"/>
      <c r="KCN32" s="74"/>
      <c r="KCO32" s="74"/>
      <c r="KCP32" s="85"/>
      <c r="KCQ32" s="80"/>
      <c r="KCR32" s="80"/>
      <c r="KCS32" s="85"/>
      <c r="KCT32" s="77"/>
      <c r="KCU32" s="74"/>
      <c r="KCV32" s="74"/>
      <c r="KCW32" s="85"/>
      <c r="KCX32" s="74"/>
      <c r="KCY32" s="74"/>
      <c r="KCZ32" s="85"/>
      <c r="KDA32" s="74"/>
      <c r="KDB32" s="74"/>
      <c r="KDC32" s="85"/>
      <c r="KDD32" s="74"/>
      <c r="KDE32" s="74"/>
      <c r="KDF32" s="85"/>
      <c r="KDG32" s="80"/>
      <c r="KDH32" s="80"/>
      <c r="KDI32" s="85"/>
      <c r="KDJ32" s="77"/>
      <c r="KDK32" s="74"/>
      <c r="KDL32" s="74"/>
      <c r="KDM32" s="85"/>
      <c r="KDN32" s="74"/>
      <c r="KDO32" s="74"/>
      <c r="KDP32" s="85"/>
      <c r="KDQ32" s="74"/>
      <c r="KDR32" s="74"/>
      <c r="KDS32" s="85"/>
      <c r="KDT32" s="74"/>
      <c r="KDU32" s="74"/>
      <c r="KDV32" s="85"/>
      <c r="KDW32" s="80"/>
      <c r="KDX32" s="80"/>
      <c r="KDY32" s="85"/>
      <c r="KDZ32" s="77"/>
      <c r="KEA32" s="74"/>
      <c r="KEB32" s="74"/>
      <c r="KEC32" s="85"/>
      <c r="KED32" s="74"/>
      <c r="KEE32" s="74"/>
      <c r="KEF32" s="85"/>
      <c r="KEG32" s="74"/>
      <c r="KEH32" s="74"/>
      <c r="KEI32" s="85"/>
      <c r="KEJ32" s="74"/>
      <c r="KEK32" s="74"/>
      <c r="KEL32" s="85"/>
      <c r="KEM32" s="80"/>
      <c r="KEN32" s="80"/>
      <c r="KEO32" s="85"/>
      <c r="KEP32" s="77"/>
      <c r="KEQ32" s="74"/>
      <c r="KER32" s="74"/>
      <c r="KES32" s="85"/>
      <c r="KET32" s="74"/>
      <c r="KEU32" s="74"/>
      <c r="KEV32" s="85"/>
      <c r="KEW32" s="74"/>
      <c r="KEX32" s="74"/>
      <c r="KEY32" s="85"/>
      <c r="KEZ32" s="74"/>
      <c r="KFA32" s="74"/>
      <c r="KFB32" s="85"/>
      <c r="KFC32" s="80"/>
      <c r="KFD32" s="80"/>
      <c r="KFE32" s="85"/>
      <c r="KFF32" s="77"/>
      <c r="KFG32" s="74"/>
      <c r="KFH32" s="74"/>
      <c r="KFI32" s="85"/>
      <c r="KFJ32" s="74"/>
      <c r="KFK32" s="74"/>
      <c r="KFL32" s="85"/>
      <c r="KFM32" s="74"/>
      <c r="KFN32" s="74"/>
      <c r="KFO32" s="85"/>
      <c r="KFP32" s="74"/>
      <c r="KFQ32" s="74"/>
      <c r="KFR32" s="85"/>
      <c r="KFS32" s="80"/>
      <c r="KFT32" s="80"/>
      <c r="KFU32" s="85"/>
      <c r="KFV32" s="77"/>
      <c r="KFW32" s="74"/>
      <c r="KFX32" s="74"/>
      <c r="KFY32" s="85"/>
      <c r="KFZ32" s="74"/>
      <c r="KGA32" s="74"/>
      <c r="KGB32" s="85"/>
      <c r="KGC32" s="74"/>
      <c r="KGD32" s="74"/>
      <c r="KGE32" s="85"/>
      <c r="KGF32" s="74"/>
      <c r="KGG32" s="74"/>
      <c r="KGH32" s="85"/>
      <c r="KGI32" s="80"/>
      <c r="KGJ32" s="80"/>
      <c r="KGK32" s="85"/>
      <c r="KGL32" s="77"/>
      <c r="KGM32" s="74"/>
      <c r="KGN32" s="74"/>
      <c r="KGO32" s="85"/>
      <c r="KGP32" s="74"/>
      <c r="KGQ32" s="74"/>
      <c r="KGR32" s="85"/>
      <c r="KGS32" s="74"/>
      <c r="KGT32" s="74"/>
      <c r="KGU32" s="85"/>
      <c r="KGV32" s="74"/>
      <c r="KGW32" s="74"/>
      <c r="KGX32" s="85"/>
      <c r="KGY32" s="80"/>
      <c r="KGZ32" s="80"/>
      <c r="KHA32" s="85"/>
      <c r="KHB32" s="77"/>
      <c r="KHC32" s="74"/>
      <c r="KHD32" s="74"/>
      <c r="KHE32" s="85"/>
      <c r="KHF32" s="74"/>
      <c r="KHG32" s="74"/>
      <c r="KHH32" s="85"/>
      <c r="KHI32" s="74"/>
      <c r="KHJ32" s="74"/>
      <c r="KHK32" s="85"/>
      <c r="KHL32" s="74"/>
      <c r="KHM32" s="74"/>
      <c r="KHN32" s="85"/>
      <c r="KHO32" s="80"/>
      <c r="KHP32" s="80"/>
      <c r="KHQ32" s="85"/>
      <c r="KHR32" s="77"/>
      <c r="KHS32" s="74"/>
      <c r="KHT32" s="74"/>
      <c r="KHU32" s="85"/>
      <c r="KHV32" s="74"/>
      <c r="KHW32" s="74"/>
      <c r="KHX32" s="85"/>
      <c r="KHY32" s="74"/>
      <c r="KHZ32" s="74"/>
      <c r="KIA32" s="85"/>
      <c r="KIB32" s="74"/>
      <c r="KIC32" s="74"/>
      <c r="KID32" s="85"/>
      <c r="KIE32" s="80"/>
      <c r="KIF32" s="80"/>
      <c r="KIG32" s="85"/>
      <c r="KIH32" s="77"/>
      <c r="KII32" s="74"/>
      <c r="KIJ32" s="74"/>
      <c r="KIK32" s="85"/>
      <c r="KIL32" s="74"/>
      <c r="KIM32" s="74"/>
      <c r="KIN32" s="85"/>
      <c r="KIO32" s="74"/>
      <c r="KIP32" s="74"/>
      <c r="KIQ32" s="85"/>
      <c r="KIR32" s="74"/>
      <c r="KIS32" s="74"/>
      <c r="KIT32" s="85"/>
      <c r="KIU32" s="80"/>
      <c r="KIV32" s="80"/>
      <c r="KIW32" s="85"/>
      <c r="KIX32" s="77"/>
      <c r="KIY32" s="74"/>
      <c r="KIZ32" s="74"/>
      <c r="KJA32" s="85"/>
      <c r="KJB32" s="74"/>
      <c r="KJC32" s="74"/>
      <c r="KJD32" s="85"/>
      <c r="KJE32" s="74"/>
      <c r="KJF32" s="74"/>
      <c r="KJG32" s="85"/>
      <c r="KJH32" s="74"/>
      <c r="KJI32" s="74"/>
      <c r="KJJ32" s="85"/>
      <c r="KJK32" s="80"/>
      <c r="KJL32" s="80"/>
      <c r="KJM32" s="85"/>
      <c r="KJN32" s="77"/>
      <c r="KJO32" s="74"/>
      <c r="KJP32" s="74"/>
      <c r="KJQ32" s="85"/>
      <c r="KJR32" s="74"/>
      <c r="KJS32" s="74"/>
      <c r="KJT32" s="85"/>
      <c r="KJU32" s="74"/>
      <c r="KJV32" s="74"/>
      <c r="KJW32" s="85"/>
      <c r="KJX32" s="74"/>
      <c r="KJY32" s="74"/>
      <c r="KJZ32" s="85"/>
      <c r="KKA32" s="80"/>
      <c r="KKB32" s="80"/>
      <c r="KKC32" s="85"/>
      <c r="KKD32" s="77"/>
      <c r="KKE32" s="74"/>
      <c r="KKF32" s="74"/>
      <c r="KKG32" s="85"/>
      <c r="KKH32" s="74"/>
      <c r="KKI32" s="74"/>
      <c r="KKJ32" s="85"/>
      <c r="KKK32" s="74"/>
      <c r="KKL32" s="74"/>
      <c r="KKM32" s="85"/>
      <c r="KKN32" s="74"/>
      <c r="KKO32" s="74"/>
      <c r="KKP32" s="85"/>
      <c r="KKQ32" s="80"/>
      <c r="KKR32" s="80"/>
      <c r="KKS32" s="85"/>
      <c r="KKT32" s="77"/>
      <c r="KKU32" s="74"/>
      <c r="KKV32" s="74"/>
      <c r="KKW32" s="85"/>
      <c r="KKX32" s="74"/>
      <c r="KKY32" s="74"/>
      <c r="KKZ32" s="85"/>
      <c r="KLA32" s="74"/>
      <c r="KLB32" s="74"/>
      <c r="KLC32" s="85"/>
      <c r="KLD32" s="74"/>
      <c r="KLE32" s="74"/>
      <c r="KLF32" s="85"/>
      <c r="KLG32" s="80"/>
      <c r="KLH32" s="80"/>
      <c r="KLI32" s="85"/>
      <c r="KLJ32" s="77"/>
      <c r="KLK32" s="74"/>
      <c r="KLL32" s="74"/>
      <c r="KLM32" s="85"/>
      <c r="KLN32" s="74"/>
      <c r="KLO32" s="74"/>
      <c r="KLP32" s="85"/>
      <c r="KLQ32" s="74"/>
      <c r="KLR32" s="74"/>
      <c r="KLS32" s="85"/>
      <c r="KLT32" s="74"/>
      <c r="KLU32" s="74"/>
      <c r="KLV32" s="85"/>
      <c r="KLW32" s="80"/>
      <c r="KLX32" s="80"/>
      <c r="KLY32" s="85"/>
      <c r="KLZ32" s="77"/>
      <c r="KMA32" s="74"/>
      <c r="KMB32" s="74"/>
      <c r="KMC32" s="85"/>
      <c r="KMD32" s="74"/>
      <c r="KME32" s="74"/>
      <c r="KMF32" s="85"/>
      <c r="KMG32" s="74"/>
      <c r="KMH32" s="74"/>
      <c r="KMI32" s="85"/>
      <c r="KMJ32" s="74"/>
      <c r="KMK32" s="74"/>
      <c r="KML32" s="85"/>
      <c r="KMM32" s="80"/>
      <c r="KMN32" s="80"/>
      <c r="KMO32" s="85"/>
      <c r="KMP32" s="77"/>
      <c r="KMQ32" s="74"/>
      <c r="KMR32" s="74"/>
      <c r="KMS32" s="85"/>
      <c r="KMT32" s="74"/>
      <c r="KMU32" s="74"/>
      <c r="KMV32" s="85"/>
      <c r="KMW32" s="74"/>
      <c r="KMX32" s="74"/>
      <c r="KMY32" s="85"/>
      <c r="KMZ32" s="74"/>
      <c r="KNA32" s="74"/>
      <c r="KNB32" s="85"/>
      <c r="KNC32" s="80"/>
      <c r="KND32" s="80"/>
      <c r="KNE32" s="85"/>
      <c r="KNF32" s="77"/>
      <c r="KNG32" s="74"/>
      <c r="KNH32" s="74"/>
      <c r="KNI32" s="85"/>
      <c r="KNJ32" s="74"/>
      <c r="KNK32" s="74"/>
      <c r="KNL32" s="85"/>
      <c r="KNM32" s="74"/>
      <c r="KNN32" s="74"/>
      <c r="KNO32" s="85"/>
      <c r="KNP32" s="74"/>
      <c r="KNQ32" s="74"/>
      <c r="KNR32" s="85"/>
      <c r="KNS32" s="80"/>
      <c r="KNT32" s="80"/>
      <c r="KNU32" s="85"/>
      <c r="KNV32" s="77"/>
      <c r="KNW32" s="74"/>
      <c r="KNX32" s="74"/>
      <c r="KNY32" s="85"/>
      <c r="KNZ32" s="74"/>
      <c r="KOA32" s="74"/>
      <c r="KOB32" s="85"/>
      <c r="KOC32" s="74"/>
      <c r="KOD32" s="74"/>
      <c r="KOE32" s="85"/>
      <c r="KOF32" s="74"/>
      <c r="KOG32" s="74"/>
      <c r="KOH32" s="85"/>
      <c r="KOI32" s="80"/>
      <c r="KOJ32" s="80"/>
      <c r="KOK32" s="85"/>
      <c r="KOL32" s="77"/>
      <c r="KOM32" s="74"/>
      <c r="KON32" s="74"/>
      <c r="KOO32" s="85"/>
      <c r="KOP32" s="74"/>
      <c r="KOQ32" s="74"/>
      <c r="KOR32" s="85"/>
      <c r="KOS32" s="74"/>
      <c r="KOT32" s="74"/>
      <c r="KOU32" s="85"/>
      <c r="KOV32" s="74"/>
      <c r="KOW32" s="74"/>
      <c r="KOX32" s="85"/>
      <c r="KOY32" s="80"/>
      <c r="KOZ32" s="80"/>
      <c r="KPA32" s="85"/>
      <c r="KPB32" s="77"/>
      <c r="KPC32" s="74"/>
      <c r="KPD32" s="74"/>
      <c r="KPE32" s="85"/>
      <c r="KPF32" s="74"/>
      <c r="KPG32" s="74"/>
      <c r="KPH32" s="85"/>
      <c r="KPI32" s="74"/>
      <c r="KPJ32" s="74"/>
      <c r="KPK32" s="85"/>
      <c r="KPL32" s="74"/>
      <c r="KPM32" s="74"/>
      <c r="KPN32" s="85"/>
      <c r="KPO32" s="80"/>
      <c r="KPP32" s="80"/>
      <c r="KPQ32" s="85"/>
      <c r="KPR32" s="77"/>
      <c r="KPS32" s="74"/>
      <c r="KPT32" s="74"/>
      <c r="KPU32" s="85"/>
      <c r="KPV32" s="74"/>
      <c r="KPW32" s="74"/>
      <c r="KPX32" s="85"/>
      <c r="KPY32" s="74"/>
      <c r="KPZ32" s="74"/>
      <c r="KQA32" s="85"/>
      <c r="KQB32" s="74"/>
      <c r="KQC32" s="74"/>
      <c r="KQD32" s="85"/>
      <c r="KQE32" s="80"/>
      <c r="KQF32" s="80"/>
      <c r="KQG32" s="85"/>
      <c r="KQH32" s="77"/>
      <c r="KQI32" s="74"/>
      <c r="KQJ32" s="74"/>
      <c r="KQK32" s="85"/>
      <c r="KQL32" s="74"/>
      <c r="KQM32" s="74"/>
      <c r="KQN32" s="85"/>
      <c r="KQO32" s="74"/>
      <c r="KQP32" s="74"/>
      <c r="KQQ32" s="85"/>
      <c r="KQR32" s="74"/>
      <c r="KQS32" s="74"/>
      <c r="KQT32" s="85"/>
      <c r="KQU32" s="80"/>
      <c r="KQV32" s="80"/>
      <c r="KQW32" s="85"/>
      <c r="KQX32" s="77"/>
      <c r="KQY32" s="74"/>
      <c r="KQZ32" s="74"/>
      <c r="KRA32" s="85"/>
      <c r="KRB32" s="74"/>
      <c r="KRC32" s="74"/>
      <c r="KRD32" s="85"/>
      <c r="KRE32" s="74"/>
      <c r="KRF32" s="74"/>
      <c r="KRG32" s="85"/>
      <c r="KRH32" s="74"/>
      <c r="KRI32" s="74"/>
      <c r="KRJ32" s="85"/>
      <c r="KRK32" s="80"/>
      <c r="KRL32" s="80"/>
      <c r="KRM32" s="85"/>
      <c r="KRN32" s="77"/>
      <c r="KRO32" s="74"/>
      <c r="KRP32" s="74"/>
      <c r="KRQ32" s="85"/>
      <c r="KRR32" s="74"/>
      <c r="KRS32" s="74"/>
      <c r="KRT32" s="85"/>
      <c r="KRU32" s="74"/>
      <c r="KRV32" s="74"/>
      <c r="KRW32" s="85"/>
      <c r="KRX32" s="74"/>
      <c r="KRY32" s="74"/>
      <c r="KRZ32" s="85"/>
      <c r="KSA32" s="80"/>
      <c r="KSB32" s="80"/>
      <c r="KSC32" s="85"/>
      <c r="KSD32" s="77"/>
      <c r="KSE32" s="74"/>
      <c r="KSF32" s="74"/>
      <c r="KSG32" s="85"/>
      <c r="KSH32" s="74"/>
      <c r="KSI32" s="74"/>
      <c r="KSJ32" s="85"/>
      <c r="KSK32" s="74"/>
      <c r="KSL32" s="74"/>
      <c r="KSM32" s="85"/>
      <c r="KSN32" s="74"/>
      <c r="KSO32" s="74"/>
      <c r="KSP32" s="85"/>
      <c r="KSQ32" s="80"/>
      <c r="KSR32" s="80"/>
      <c r="KSS32" s="85"/>
      <c r="KST32" s="77"/>
      <c r="KSU32" s="74"/>
      <c r="KSV32" s="74"/>
      <c r="KSW32" s="85"/>
      <c r="KSX32" s="74"/>
      <c r="KSY32" s="74"/>
      <c r="KSZ32" s="85"/>
      <c r="KTA32" s="74"/>
      <c r="KTB32" s="74"/>
      <c r="KTC32" s="85"/>
      <c r="KTD32" s="74"/>
      <c r="KTE32" s="74"/>
      <c r="KTF32" s="85"/>
      <c r="KTG32" s="80"/>
      <c r="KTH32" s="80"/>
      <c r="KTI32" s="85"/>
      <c r="KTJ32" s="77"/>
      <c r="KTK32" s="74"/>
      <c r="KTL32" s="74"/>
      <c r="KTM32" s="85"/>
      <c r="KTN32" s="74"/>
      <c r="KTO32" s="74"/>
      <c r="KTP32" s="85"/>
      <c r="KTQ32" s="74"/>
      <c r="KTR32" s="74"/>
      <c r="KTS32" s="85"/>
      <c r="KTT32" s="74"/>
      <c r="KTU32" s="74"/>
      <c r="KTV32" s="85"/>
      <c r="KTW32" s="80"/>
      <c r="KTX32" s="80"/>
      <c r="KTY32" s="85"/>
      <c r="KTZ32" s="77"/>
      <c r="KUA32" s="74"/>
      <c r="KUB32" s="74"/>
      <c r="KUC32" s="85"/>
      <c r="KUD32" s="74"/>
      <c r="KUE32" s="74"/>
      <c r="KUF32" s="85"/>
      <c r="KUG32" s="74"/>
      <c r="KUH32" s="74"/>
      <c r="KUI32" s="85"/>
      <c r="KUJ32" s="74"/>
      <c r="KUK32" s="74"/>
      <c r="KUL32" s="85"/>
      <c r="KUM32" s="80"/>
      <c r="KUN32" s="80"/>
      <c r="KUO32" s="85"/>
      <c r="KUP32" s="77"/>
      <c r="KUQ32" s="74"/>
      <c r="KUR32" s="74"/>
      <c r="KUS32" s="85"/>
      <c r="KUT32" s="74"/>
      <c r="KUU32" s="74"/>
      <c r="KUV32" s="85"/>
      <c r="KUW32" s="74"/>
      <c r="KUX32" s="74"/>
      <c r="KUY32" s="85"/>
      <c r="KUZ32" s="74"/>
      <c r="KVA32" s="74"/>
      <c r="KVB32" s="85"/>
      <c r="KVC32" s="80"/>
      <c r="KVD32" s="80"/>
      <c r="KVE32" s="85"/>
      <c r="KVF32" s="77"/>
      <c r="KVG32" s="74"/>
      <c r="KVH32" s="74"/>
      <c r="KVI32" s="85"/>
      <c r="KVJ32" s="74"/>
      <c r="KVK32" s="74"/>
      <c r="KVL32" s="85"/>
      <c r="KVM32" s="74"/>
      <c r="KVN32" s="74"/>
      <c r="KVO32" s="85"/>
      <c r="KVP32" s="74"/>
      <c r="KVQ32" s="74"/>
      <c r="KVR32" s="85"/>
      <c r="KVS32" s="80"/>
      <c r="KVT32" s="80"/>
      <c r="KVU32" s="85"/>
      <c r="KVV32" s="77"/>
      <c r="KVW32" s="74"/>
      <c r="KVX32" s="74"/>
      <c r="KVY32" s="85"/>
      <c r="KVZ32" s="74"/>
      <c r="KWA32" s="74"/>
      <c r="KWB32" s="85"/>
      <c r="KWC32" s="74"/>
      <c r="KWD32" s="74"/>
      <c r="KWE32" s="85"/>
      <c r="KWF32" s="74"/>
      <c r="KWG32" s="74"/>
      <c r="KWH32" s="85"/>
      <c r="KWI32" s="80"/>
      <c r="KWJ32" s="80"/>
      <c r="KWK32" s="85"/>
      <c r="KWL32" s="77"/>
      <c r="KWM32" s="74"/>
      <c r="KWN32" s="74"/>
      <c r="KWO32" s="85"/>
      <c r="KWP32" s="74"/>
      <c r="KWQ32" s="74"/>
      <c r="KWR32" s="85"/>
      <c r="KWS32" s="74"/>
      <c r="KWT32" s="74"/>
      <c r="KWU32" s="85"/>
      <c r="KWV32" s="74"/>
      <c r="KWW32" s="74"/>
      <c r="KWX32" s="85"/>
      <c r="KWY32" s="80"/>
      <c r="KWZ32" s="80"/>
      <c r="KXA32" s="85"/>
      <c r="KXB32" s="77"/>
      <c r="KXC32" s="74"/>
      <c r="KXD32" s="74"/>
      <c r="KXE32" s="85"/>
      <c r="KXF32" s="74"/>
      <c r="KXG32" s="74"/>
      <c r="KXH32" s="85"/>
      <c r="KXI32" s="74"/>
      <c r="KXJ32" s="74"/>
      <c r="KXK32" s="85"/>
      <c r="KXL32" s="74"/>
      <c r="KXM32" s="74"/>
      <c r="KXN32" s="85"/>
      <c r="KXO32" s="80"/>
      <c r="KXP32" s="80"/>
      <c r="KXQ32" s="85"/>
      <c r="KXR32" s="77"/>
      <c r="KXS32" s="74"/>
      <c r="KXT32" s="74"/>
      <c r="KXU32" s="85"/>
      <c r="KXV32" s="74"/>
      <c r="KXW32" s="74"/>
      <c r="KXX32" s="85"/>
      <c r="KXY32" s="74"/>
      <c r="KXZ32" s="74"/>
      <c r="KYA32" s="85"/>
      <c r="KYB32" s="74"/>
      <c r="KYC32" s="74"/>
      <c r="KYD32" s="85"/>
      <c r="KYE32" s="80"/>
      <c r="KYF32" s="80"/>
      <c r="KYG32" s="85"/>
      <c r="KYH32" s="77"/>
      <c r="KYI32" s="74"/>
      <c r="KYJ32" s="74"/>
      <c r="KYK32" s="85"/>
      <c r="KYL32" s="74"/>
      <c r="KYM32" s="74"/>
      <c r="KYN32" s="85"/>
      <c r="KYO32" s="74"/>
      <c r="KYP32" s="74"/>
      <c r="KYQ32" s="85"/>
      <c r="KYR32" s="74"/>
      <c r="KYS32" s="74"/>
      <c r="KYT32" s="85"/>
      <c r="KYU32" s="80"/>
      <c r="KYV32" s="80"/>
      <c r="KYW32" s="85"/>
      <c r="KYX32" s="77"/>
      <c r="KYY32" s="74"/>
      <c r="KYZ32" s="74"/>
      <c r="KZA32" s="85"/>
      <c r="KZB32" s="74"/>
      <c r="KZC32" s="74"/>
      <c r="KZD32" s="85"/>
      <c r="KZE32" s="74"/>
      <c r="KZF32" s="74"/>
      <c r="KZG32" s="85"/>
      <c r="KZH32" s="74"/>
      <c r="KZI32" s="74"/>
      <c r="KZJ32" s="85"/>
      <c r="KZK32" s="80"/>
      <c r="KZL32" s="80"/>
      <c r="KZM32" s="85"/>
      <c r="KZN32" s="77"/>
      <c r="KZO32" s="74"/>
      <c r="KZP32" s="74"/>
      <c r="KZQ32" s="85"/>
      <c r="KZR32" s="74"/>
      <c r="KZS32" s="74"/>
      <c r="KZT32" s="85"/>
      <c r="KZU32" s="74"/>
      <c r="KZV32" s="74"/>
      <c r="KZW32" s="85"/>
      <c r="KZX32" s="74"/>
      <c r="KZY32" s="74"/>
      <c r="KZZ32" s="85"/>
      <c r="LAA32" s="80"/>
      <c r="LAB32" s="80"/>
      <c r="LAC32" s="85"/>
      <c r="LAD32" s="77"/>
      <c r="LAE32" s="74"/>
      <c r="LAF32" s="74"/>
      <c r="LAG32" s="85"/>
      <c r="LAH32" s="74"/>
      <c r="LAI32" s="74"/>
      <c r="LAJ32" s="85"/>
      <c r="LAK32" s="74"/>
      <c r="LAL32" s="74"/>
      <c r="LAM32" s="85"/>
      <c r="LAN32" s="74"/>
      <c r="LAO32" s="74"/>
      <c r="LAP32" s="85"/>
      <c r="LAQ32" s="80"/>
      <c r="LAR32" s="80"/>
      <c r="LAS32" s="85"/>
      <c r="LAT32" s="77"/>
      <c r="LAU32" s="74"/>
      <c r="LAV32" s="74"/>
      <c r="LAW32" s="85"/>
      <c r="LAX32" s="74"/>
      <c r="LAY32" s="74"/>
      <c r="LAZ32" s="85"/>
      <c r="LBA32" s="74"/>
      <c r="LBB32" s="74"/>
      <c r="LBC32" s="85"/>
      <c r="LBD32" s="74"/>
      <c r="LBE32" s="74"/>
      <c r="LBF32" s="85"/>
      <c r="LBG32" s="80"/>
      <c r="LBH32" s="80"/>
      <c r="LBI32" s="85"/>
      <c r="LBJ32" s="77"/>
      <c r="LBK32" s="74"/>
      <c r="LBL32" s="74"/>
      <c r="LBM32" s="85"/>
      <c r="LBN32" s="74"/>
      <c r="LBO32" s="74"/>
      <c r="LBP32" s="85"/>
      <c r="LBQ32" s="74"/>
      <c r="LBR32" s="74"/>
      <c r="LBS32" s="85"/>
      <c r="LBT32" s="74"/>
      <c r="LBU32" s="74"/>
      <c r="LBV32" s="85"/>
      <c r="LBW32" s="80"/>
      <c r="LBX32" s="80"/>
      <c r="LBY32" s="85"/>
      <c r="LBZ32" s="77"/>
      <c r="LCA32" s="74"/>
      <c r="LCB32" s="74"/>
      <c r="LCC32" s="85"/>
      <c r="LCD32" s="74"/>
      <c r="LCE32" s="74"/>
      <c r="LCF32" s="85"/>
      <c r="LCG32" s="74"/>
      <c r="LCH32" s="74"/>
      <c r="LCI32" s="85"/>
      <c r="LCJ32" s="74"/>
      <c r="LCK32" s="74"/>
      <c r="LCL32" s="85"/>
      <c r="LCM32" s="80"/>
      <c r="LCN32" s="80"/>
      <c r="LCO32" s="85"/>
      <c r="LCP32" s="77"/>
      <c r="LCQ32" s="74"/>
      <c r="LCR32" s="74"/>
      <c r="LCS32" s="85"/>
      <c r="LCT32" s="74"/>
      <c r="LCU32" s="74"/>
      <c r="LCV32" s="85"/>
      <c r="LCW32" s="74"/>
      <c r="LCX32" s="74"/>
      <c r="LCY32" s="85"/>
      <c r="LCZ32" s="74"/>
      <c r="LDA32" s="74"/>
      <c r="LDB32" s="85"/>
      <c r="LDC32" s="80"/>
      <c r="LDD32" s="80"/>
      <c r="LDE32" s="85"/>
      <c r="LDF32" s="77"/>
      <c r="LDG32" s="74"/>
      <c r="LDH32" s="74"/>
      <c r="LDI32" s="85"/>
      <c r="LDJ32" s="74"/>
      <c r="LDK32" s="74"/>
      <c r="LDL32" s="85"/>
      <c r="LDM32" s="74"/>
      <c r="LDN32" s="74"/>
      <c r="LDO32" s="85"/>
      <c r="LDP32" s="74"/>
      <c r="LDQ32" s="74"/>
      <c r="LDR32" s="85"/>
      <c r="LDS32" s="80"/>
      <c r="LDT32" s="80"/>
      <c r="LDU32" s="85"/>
      <c r="LDV32" s="77"/>
      <c r="LDW32" s="74"/>
      <c r="LDX32" s="74"/>
      <c r="LDY32" s="85"/>
      <c r="LDZ32" s="74"/>
      <c r="LEA32" s="74"/>
      <c r="LEB32" s="85"/>
      <c r="LEC32" s="74"/>
      <c r="LED32" s="74"/>
      <c r="LEE32" s="85"/>
      <c r="LEF32" s="74"/>
      <c r="LEG32" s="74"/>
      <c r="LEH32" s="85"/>
      <c r="LEI32" s="80"/>
      <c r="LEJ32" s="80"/>
      <c r="LEK32" s="85"/>
      <c r="LEL32" s="77"/>
      <c r="LEM32" s="74"/>
      <c r="LEN32" s="74"/>
      <c r="LEO32" s="85"/>
      <c r="LEP32" s="74"/>
      <c r="LEQ32" s="74"/>
      <c r="LER32" s="85"/>
      <c r="LES32" s="74"/>
      <c r="LET32" s="74"/>
      <c r="LEU32" s="85"/>
      <c r="LEV32" s="74"/>
      <c r="LEW32" s="74"/>
      <c r="LEX32" s="85"/>
      <c r="LEY32" s="80"/>
      <c r="LEZ32" s="80"/>
      <c r="LFA32" s="85"/>
      <c r="LFB32" s="77"/>
      <c r="LFC32" s="74"/>
      <c r="LFD32" s="74"/>
      <c r="LFE32" s="85"/>
      <c r="LFF32" s="74"/>
      <c r="LFG32" s="74"/>
      <c r="LFH32" s="85"/>
      <c r="LFI32" s="74"/>
      <c r="LFJ32" s="74"/>
      <c r="LFK32" s="85"/>
      <c r="LFL32" s="74"/>
      <c r="LFM32" s="74"/>
      <c r="LFN32" s="85"/>
      <c r="LFO32" s="80"/>
      <c r="LFP32" s="80"/>
      <c r="LFQ32" s="85"/>
      <c r="LFR32" s="77"/>
      <c r="LFS32" s="74"/>
      <c r="LFT32" s="74"/>
      <c r="LFU32" s="85"/>
      <c r="LFV32" s="74"/>
      <c r="LFW32" s="74"/>
      <c r="LFX32" s="85"/>
      <c r="LFY32" s="74"/>
      <c r="LFZ32" s="74"/>
      <c r="LGA32" s="85"/>
      <c r="LGB32" s="74"/>
      <c r="LGC32" s="74"/>
      <c r="LGD32" s="85"/>
      <c r="LGE32" s="80"/>
      <c r="LGF32" s="80"/>
      <c r="LGG32" s="85"/>
      <c r="LGH32" s="77"/>
      <c r="LGI32" s="74"/>
      <c r="LGJ32" s="74"/>
      <c r="LGK32" s="85"/>
      <c r="LGL32" s="74"/>
      <c r="LGM32" s="74"/>
      <c r="LGN32" s="85"/>
      <c r="LGO32" s="74"/>
      <c r="LGP32" s="74"/>
      <c r="LGQ32" s="85"/>
      <c r="LGR32" s="74"/>
      <c r="LGS32" s="74"/>
      <c r="LGT32" s="85"/>
      <c r="LGU32" s="80"/>
      <c r="LGV32" s="80"/>
      <c r="LGW32" s="85"/>
      <c r="LGX32" s="77"/>
      <c r="LGY32" s="74"/>
      <c r="LGZ32" s="74"/>
      <c r="LHA32" s="85"/>
      <c r="LHB32" s="74"/>
      <c r="LHC32" s="74"/>
      <c r="LHD32" s="85"/>
      <c r="LHE32" s="74"/>
      <c r="LHF32" s="74"/>
      <c r="LHG32" s="85"/>
      <c r="LHH32" s="74"/>
      <c r="LHI32" s="74"/>
      <c r="LHJ32" s="85"/>
      <c r="LHK32" s="80"/>
      <c r="LHL32" s="80"/>
      <c r="LHM32" s="85"/>
      <c r="LHN32" s="77"/>
      <c r="LHO32" s="74"/>
      <c r="LHP32" s="74"/>
      <c r="LHQ32" s="85"/>
      <c r="LHR32" s="74"/>
      <c r="LHS32" s="74"/>
      <c r="LHT32" s="85"/>
      <c r="LHU32" s="74"/>
      <c r="LHV32" s="74"/>
      <c r="LHW32" s="85"/>
      <c r="LHX32" s="74"/>
      <c r="LHY32" s="74"/>
      <c r="LHZ32" s="85"/>
      <c r="LIA32" s="80"/>
      <c r="LIB32" s="80"/>
      <c r="LIC32" s="85"/>
      <c r="LID32" s="77"/>
      <c r="LIE32" s="74"/>
      <c r="LIF32" s="74"/>
      <c r="LIG32" s="85"/>
      <c r="LIH32" s="74"/>
      <c r="LII32" s="74"/>
      <c r="LIJ32" s="85"/>
      <c r="LIK32" s="74"/>
      <c r="LIL32" s="74"/>
      <c r="LIM32" s="85"/>
      <c r="LIN32" s="74"/>
      <c r="LIO32" s="74"/>
      <c r="LIP32" s="85"/>
      <c r="LIQ32" s="80"/>
      <c r="LIR32" s="80"/>
      <c r="LIS32" s="85"/>
      <c r="LIT32" s="77"/>
      <c r="LIU32" s="74"/>
      <c r="LIV32" s="74"/>
      <c r="LIW32" s="85"/>
      <c r="LIX32" s="74"/>
      <c r="LIY32" s="74"/>
      <c r="LIZ32" s="85"/>
      <c r="LJA32" s="74"/>
      <c r="LJB32" s="74"/>
      <c r="LJC32" s="85"/>
      <c r="LJD32" s="74"/>
      <c r="LJE32" s="74"/>
      <c r="LJF32" s="85"/>
      <c r="LJG32" s="80"/>
      <c r="LJH32" s="80"/>
      <c r="LJI32" s="85"/>
      <c r="LJJ32" s="77"/>
      <c r="LJK32" s="74"/>
      <c r="LJL32" s="74"/>
      <c r="LJM32" s="85"/>
      <c r="LJN32" s="74"/>
      <c r="LJO32" s="74"/>
      <c r="LJP32" s="85"/>
      <c r="LJQ32" s="74"/>
      <c r="LJR32" s="74"/>
      <c r="LJS32" s="85"/>
      <c r="LJT32" s="74"/>
      <c r="LJU32" s="74"/>
      <c r="LJV32" s="85"/>
      <c r="LJW32" s="80"/>
      <c r="LJX32" s="80"/>
      <c r="LJY32" s="85"/>
      <c r="LJZ32" s="77"/>
      <c r="LKA32" s="74"/>
      <c r="LKB32" s="74"/>
      <c r="LKC32" s="85"/>
      <c r="LKD32" s="74"/>
      <c r="LKE32" s="74"/>
      <c r="LKF32" s="85"/>
      <c r="LKG32" s="74"/>
      <c r="LKH32" s="74"/>
      <c r="LKI32" s="85"/>
      <c r="LKJ32" s="74"/>
      <c r="LKK32" s="74"/>
      <c r="LKL32" s="85"/>
      <c r="LKM32" s="80"/>
      <c r="LKN32" s="80"/>
      <c r="LKO32" s="85"/>
      <c r="LKP32" s="77"/>
      <c r="LKQ32" s="74"/>
      <c r="LKR32" s="74"/>
      <c r="LKS32" s="85"/>
      <c r="LKT32" s="74"/>
      <c r="LKU32" s="74"/>
      <c r="LKV32" s="85"/>
      <c r="LKW32" s="74"/>
      <c r="LKX32" s="74"/>
      <c r="LKY32" s="85"/>
      <c r="LKZ32" s="74"/>
      <c r="LLA32" s="74"/>
      <c r="LLB32" s="85"/>
      <c r="LLC32" s="80"/>
      <c r="LLD32" s="80"/>
      <c r="LLE32" s="85"/>
      <c r="LLF32" s="77"/>
      <c r="LLG32" s="74"/>
      <c r="LLH32" s="74"/>
      <c r="LLI32" s="85"/>
      <c r="LLJ32" s="74"/>
      <c r="LLK32" s="74"/>
      <c r="LLL32" s="85"/>
      <c r="LLM32" s="74"/>
      <c r="LLN32" s="74"/>
      <c r="LLO32" s="85"/>
      <c r="LLP32" s="74"/>
      <c r="LLQ32" s="74"/>
      <c r="LLR32" s="85"/>
      <c r="LLS32" s="80"/>
      <c r="LLT32" s="80"/>
      <c r="LLU32" s="85"/>
      <c r="LLV32" s="77"/>
      <c r="LLW32" s="74"/>
      <c r="LLX32" s="74"/>
      <c r="LLY32" s="85"/>
      <c r="LLZ32" s="74"/>
      <c r="LMA32" s="74"/>
      <c r="LMB32" s="85"/>
      <c r="LMC32" s="74"/>
      <c r="LMD32" s="74"/>
      <c r="LME32" s="85"/>
      <c r="LMF32" s="74"/>
      <c r="LMG32" s="74"/>
      <c r="LMH32" s="85"/>
      <c r="LMI32" s="80"/>
      <c r="LMJ32" s="80"/>
      <c r="LMK32" s="85"/>
      <c r="LML32" s="77"/>
      <c r="LMM32" s="74"/>
      <c r="LMN32" s="74"/>
      <c r="LMO32" s="85"/>
      <c r="LMP32" s="74"/>
      <c r="LMQ32" s="74"/>
      <c r="LMR32" s="85"/>
      <c r="LMS32" s="74"/>
      <c r="LMT32" s="74"/>
      <c r="LMU32" s="85"/>
      <c r="LMV32" s="74"/>
      <c r="LMW32" s="74"/>
      <c r="LMX32" s="85"/>
      <c r="LMY32" s="80"/>
      <c r="LMZ32" s="80"/>
      <c r="LNA32" s="85"/>
      <c r="LNB32" s="77"/>
      <c r="LNC32" s="74"/>
      <c r="LND32" s="74"/>
      <c r="LNE32" s="85"/>
      <c r="LNF32" s="74"/>
      <c r="LNG32" s="74"/>
      <c r="LNH32" s="85"/>
      <c r="LNI32" s="74"/>
      <c r="LNJ32" s="74"/>
      <c r="LNK32" s="85"/>
      <c r="LNL32" s="74"/>
      <c r="LNM32" s="74"/>
      <c r="LNN32" s="85"/>
      <c r="LNO32" s="80"/>
      <c r="LNP32" s="80"/>
      <c r="LNQ32" s="85"/>
      <c r="LNR32" s="77"/>
      <c r="LNS32" s="74"/>
      <c r="LNT32" s="74"/>
      <c r="LNU32" s="85"/>
      <c r="LNV32" s="74"/>
      <c r="LNW32" s="74"/>
      <c r="LNX32" s="85"/>
      <c r="LNY32" s="74"/>
      <c r="LNZ32" s="74"/>
      <c r="LOA32" s="85"/>
      <c r="LOB32" s="74"/>
      <c r="LOC32" s="74"/>
      <c r="LOD32" s="85"/>
      <c r="LOE32" s="80"/>
      <c r="LOF32" s="80"/>
      <c r="LOG32" s="85"/>
      <c r="LOH32" s="77"/>
      <c r="LOI32" s="74"/>
      <c r="LOJ32" s="74"/>
      <c r="LOK32" s="85"/>
      <c r="LOL32" s="74"/>
      <c r="LOM32" s="74"/>
      <c r="LON32" s="85"/>
      <c r="LOO32" s="74"/>
      <c r="LOP32" s="74"/>
      <c r="LOQ32" s="85"/>
      <c r="LOR32" s="74"/>
      <c r="LOS32" s="74"/>
      <c r="LOT32" s="85"/>
      <c r="LOU32" s="80"/>
      <c r="LOV32" s="80"/>
      <c r="LOW32" s="85"/>
      <c r="LOX32" s="77"/>
      <c r="LOY32" s="74"/>
      <c r="LOZ32" s="74"/>
      <c r="LPA32" s="85"/>
      <c r="LPB32" s="74"/>
      <c r="LPC32" s="74"/>
      <c r="LPD32" s="85"/>
      <c r="LPE32" s="74"/>
      <c r="LPF32" s="74"/>
      <c r="LPG32" s="85"/>
      <c r="LPH32" s="74"/>
      <c r="LPI32" s="74"/>
      <c r="LPJ32" s="85"/>
      <c r="LPK32" s="80"/>
      <c r="LPL32" s="80"/>
      <c r="LPM32" s="85"/>
      <c r="LPN32" s="77"/>
      <c r="LPO32" s="74"/>
      <c r="LPP32" s="74"/>
      <c r="LPQ32" s="85"/>
      <c r="LPR32" s="74"/>
      <c r="LPS32" s="74"/>
      <c r="LPT32" s="85"/>
      <c r="LPU32" s="74"/>
      <c r="LPV32" s="74"/>
      <c r="LPW32" s="85"/>
      <c r="LPX32" s="74"/>
      <c r="LPY32" s="74"/>
      <c r="LPZ32" s="85"/>
      <c r="LQA32" s="80"/>
      <c r="LQB32" s="80"/>
      <c r="LQC32" s="85"/>
      <c r="LQD32" s="77"/>
      <c r="LQE32" s="74"/>
      <c r="LQF32" s="74"/>
      <c r="LQG32" s="85"/>
      <c r="LQH32" s="74"/>
      <c r="LQI32" s="74"/>
      <c r="LQJ32" s="85"/>
      <c r="LQK32" s="74"/>
      <c r="LQL32" s="74"/>
      <c r="LQM32" s="85"/>
      <c r="LQN32" s="74"/>
      <c r="LQO32" s="74"/>
      <c r="LQP32" s="85"/>
      <c r="LQQ32" s="80"/>
      <c r="LQR32" s="80"/>
      <c r="LQS32" s="85"/>
      <c r="LQT32" s="77"/>
      <c r="LQU32" s="74"/>
      <c r="LQV32" s="74"/>
      <c r="LQW32" s="85"/>
      <c r="LQX32" s="74"/>
      <c r="LQY32" s="74"/>
      <c r="LQZ32" s="85"/>
      <c r="LRA32" s="74"/>
      <c r="LRB32" s="74"/>
      <c r="LRC32" s="85"/>
      <c r="LRD32" s="74"/>
      <c r="LRE32" s="74"/>
      <c r="LRF32" s="85"/>
      <c r="LRG32" s="80"/>
      <c r="LRH32" s="80"/>
      <c r="LRI32" s="85"/>
      <c r="LRJ32" s="77"/>
      <c r="LRK32" s="74"/>
      <c r="LRL32" s="74"/>
      <c r="LRM32" s="85"/>
      <c r="LRN32" s="74"/>
      <c r="LRO32" s="74"/>
      <c r="LRP32" s="85"/>
      <c r="LRQ32" s="74"/>
      <c r="LRR32" s="74"/>
      <c r="LRS32" s="85"/>
      <c r="LRT32" s="74"/>
      <c r="LRU32" s="74"/>
      <c r="LRV32" s="85"/>
      <c r="LRW32" s="80"/>
      <c r="LRX32" s="80"/>
      <c r="LRY32" s="85"/>
      <c r="LRZ32" s="77"/>
      <c r="LSA32" s="74"/>
      <c r="LSB32" s="74"/>
      <c r="LSC32" s="85"/>
      <c r="LSD32" s="74"/>
      <c r="LSE32" s="74"/>
      <c r="LSF32" s="85"/>
      <c r="LSG32" s="74"/>
      <c r="LSH32" s="74"/>
      <c r="LSI32" s="85"/>
      <c r="LSJ32" s="74"/>
      <c r="LSK32" s="74"/>
      <c r="LSL32" s="85"/>
      <c r="LSM32" s="80"/>
      <c r="LSN32" s="80"/>
      <c r="LSO32" s="85"/>
      <c r="LSP32" s="77"/>
      <c r="LSQ32" s="74"/>
      <c r="LSR32" s="74"/>
      <c r="LSS32" s="85"/>
      <c r="LST32" s="74"/>
      <c r="LSU32" s="74"/>
      <c r="LSV32" s="85"/>
      <c r="LSW32" s="74"/>
      <c r="LSX32" s="74"/>
      <c r="LSY32" s="85"/>
      <c r="LSZ32" s="74"/>
      <c r="LTA32" s="74"/>
      <c r="LTB32" s="85"/>
      <c r="LTC32" s="80"/>
      <c r="LTD32" s="80"/>
      <c r="LTE32" s="85"/>
      <c r="LTF32" s="77"/>
      <c r="LTG32" s="74"/>
      <c r="LTH32" s="74"/>
      <c r="LTI32" s="85"/>
      <c r="LTJ32" s="74"/>
      <c r="LTK32" s="74"/>
      <c r="LTL32" s="85"/>
      <c r="LTM32" s="74"/>
      <c r="LTN32" s="74"/>
      <c r="LTO32" s="85"/>
      <c r="LTP32" s="74"/>
      <c r="LTQ32" s="74"/>
      <c r="LTR32" s="85"/>
      <c r="LTS32" s="80"/>
      <c r="LTT32" s="80"/>
      <c r="LTU32" s="85"/>
      <c r="LTV32" s="77"/>
      <c r="LTW32" s="74"/>
      <c r="LTX32" s="74"/>
      <c r="LTY32" s="85"/>
      <c r="LTZ32" s="74"/>
      <c r="LUA32" s="74"/>
      <c r="LUB32" s="85"/>
      <c r="LUC32" s="74"/>
      <c r="LUD32" s="74"/>
      <c r="LUE32" s="85"/>
      <c r="LUF32" s="74"/>
      <c r="LUG32" s="74"/>
      <c r="LUH32" s="85"/>
      <c r="LUI32" s="80"/>
      <c r="LUJ32" s="80"/>
      <c r="LUK32" s="85"/>
      <c r="LUL32" s="77"/>
      <c r="LUM32" s="74"/>
      <c r="LUN32" s="74"/>
      <c r="LUO32" s="85"/>
      <c r="LUP32" s="74"/>
      <c r="LUQ32" s="74"/>
      <c r="LUR32" s="85"/>
      <c r="LUS32" s="74"/>
      <c r="LUT32" s="74"/>
      <c r="LUU32" s="85"/>
      <c r="LUV32" s="74"/>
      <c r="LUW32" s="74"/>
      <c r="LUX32" s="85"/>
      <c r="LUY32" s="80"/>
      <c r="LUZ32" s="80"/>
      <c r="LVA32" s="85"/>
      <c r="LVB32" s="77"/>
      <c r="LVC32" s="74"/>
      <c r="LVD32" s="74"/>
      <c r="LVE32" s="85"/>
      <c r="LVF32" s="74"/>
      <c r="LVG32" s="74"/>
      <c r="LVH32" s="85"/>
      <c r="LVI32" s="74"/>
      <c r="LVJ32" s="74"/>
      <c r="LVK32" s="85"/>
      <c r="LVL32" s="74"/>
      <c r="LVM32" s="74"/>
      <c r="LVN32" s="85"/>
      <c r="LVO32" s="80"/>
      <c r="LVP32" s="80"/>
      <c r="LVQ32" s="85"/>
      <c r="LVR32" s="77"/>
      <c r="LVS32" s="74"/>
      <c r="LVT32" s="74"/>
      <c r="LVU32" s="85"/>
      <c r="LVV32" s="74"/>
      <c r="LVW32" s="74"/>
      <c r="LVX32" s="85"/>
      <c r="LVY32" s="74"/>
      <c r="LVZ32" s="74"/>
      <c r="LWA32" s="85"/>
      <c r="LWB32" s="74"/>
      <c r="LWC32" s="74"/>
      <c r="LWD32" s="85"/>
      <c r="LWE32" s="80"/>
      <c r="LWF32" s="80"/>
      <c r="LWG32" s="85"/>
      <c r="LWH32" s="77"/>
      <c r="LWI32" s="74"/>
      <c r="LWJ32" s="74"/>
      <c r="LWK32" s="85"/>
      <c r="LWL32" s="74"/>
      <c r="LWM32" s="74"/>
      <c r="LWN32" s="85"/>
      <c r="LWO32" s="74"/>
      <c r="LWP32" s="74"/>
      <c r="LWQ32" s="85"/>
      <c r="LWR32" s="74"/>
      <c r="LWS32" s="74"/>
      <c r="LWT32" s="85"/>
      <c r="LWU32" s="80"/>
      <c r="LWV32" s="80"/>
      <c r="LWW32" s="85"/>
      <c r="LWX32" s="77"/>
      <c r="LWY32" s="74"/>
      <c r="LWZ32" s="74"/>
      <c r="LXA32" s="85"/>
      <c r="LXB32" s="74"/>
      <c r="LXC32" s="74"/>
      <c r="LXD32" s="85"/>
      <c r="LXE32" s="74"/>
      <c r="LXF32" s="74"/>
      <c r="LXG32" s="85"/>
      <c r="LXH32" s="74"/>
      <c r="LXI32" s="74"/>
      <c r="LXJ32" s="85"/>
      <c r="LXK32" s="80"/>
      <c r="LXL32" s="80"/>
      <c r="LXM32" s="85"/>
      <c r="LXN32" s="77"/>
      <c r="LXO32" s="74"/>
      <c r="LXP32" s="74"/>
      <c r="LXQ32" s="85"/>
      <c r="LXR32" s="74"/>
      <c r="LXS32" s="74"/>
      <c r="LXT32" s="85"/>
      <c r="LXU32" s="74"/>
      <c r="LXV32" s="74"/>
      <c r="LXW32" s="85"/>
      <c r="LXX32" s="74"/>
      <c r="LXY32" s="74"/>
      <c r="LXZ32" s="85"/>
      <c r="LYA32" s="80"/>
      <c r="LYB32" s="80"/>
      <c r="LYC32" s="85"/>
      <c r="LYD32" s="77"/>
      <c r="LYE32" s="74"/>
      <c r="LYF32" s="74"/>
      <c r="LYG32" s="85"/>
      <c r="LYH32" s="74"/>
      <c r="LYI32" s="74"/>
      <c r="LYJ32" s="85"/>
      <c r="LYK32" s="74"/>
      <c r="LYL32" s="74"/>
      <c r="LYM32" s="85"/>
      <c r="LYN32" s="74"/>
      <c r="LYO32" s="74"/>
      <c r="LYP32" s="85"/>
      <c r="LYQ32" s="80"/>
      <c r="LYR32" s="80"/>
      <c r="LYS32" s="85"/>
      <c r="LYT32" s="77"/>
      <c r="LYU32" s="74"/>
      <c r="LYV32" s="74"/>
      <c r="LYW32" s="85"/>
      <c r="LYX32" s="74"/>
      <c r="LYY32" s="74"/>
      <c r="LYZ32" s="85"/>
      <c r="LZA32" s="74"/>
      <c r="LZB32" s="74"/>
      <c r="LZC32" s="85"/>
      <c r="LZD32" s="74"/>
      <c r="LZE32" s="74"/>
      <c r="LZF32" s="85"/>
      <c r="LZG32" s="80"/>
      <c r="LZH32" s="80"/>
      <c r="LZI32" s="85"/>
      <c r="LZJ32" s="77"/>
      <c r="LZK32" s="74"/>
      <c r="LZL32" s="74"/>
      <c r="LZM32" s="85"/>
      <c r="LZN32" s="74"/>
      <c r="LZO32" s="74"/>
      <c r="LZP32" s="85"/>
      <c r="LZQ32" s="74"/>
      <c r="LZR32" s="74"/>
      <c r="LZS32" s="85"/>
      <c r="LZT32" s="74"/>
      <c r="LZU32" s="74"/>
      <c r="LZV32" s="85"/>
      <c r="LZW32" s="80"/>
      <c r="LZX32" s="80"/>
      <c r="LZY32" s="85"/>
      <c r="LZZ32" s="77"/>
      <c r="MAA32" s="74"/>
      <c r="MAB32" s="74"/>
      <c r="MAC32" s="85"/>
      <c r="MAD32" s="74"/>
      <c r="MAE32" s="74"/>
      <c r="MAF32" s="85"/>
      <c r="MAG32" s="74"/>
      <c r="MAH32" s="74"/>
      <c r="MAI32" s="85"/>
      <c r="MAJ32" s="74"/>
      <c r="MAK32" s="74"/>
      <c r="MAL32" s="85"/>
      <c r="MAM32" s="80"/>
      <c r="MAN32" s="80"/>
      <c r="MAO32" s="85"/>
      <c r="MAP32" s="77"/>
      <c r="MAQ32" s="74"/>
      <c r="MAR32" s="74"/>
      <c r="MAS32" s="85"/>
      <c r="MAT32" s="74"/>
      <c r="MAU32" s="74"/>
      <c r="MAV32" s="85"/>
      <c r="MAW32" s="74"/>
      <c r="MAX32" s="74"/>
      <c r="MAY32" s="85"/>
      <c r="MAZ32" s="74"/>
      <c r="MBA32" s="74"/>
      <c r="MBB32" s="85"/>
      <c r="MBC32" s="80"/>
      <c r="MBD32" s="80"/>
      <c r="MBE32" s="85"/>
      <c r="MBF32" s="77"/>
      <c r="MBG32" s="74"/>
      <c r="MBH32" s="74"/>
      <c r="MBI32" s="85"/>
      <c r="MBJ32" s="74"/>
      <c r="MBK32" s="74"/>
      <c r="MBL32" s="85"/>
      <c r="MBM32" s="74"/>
      <c r="MBN32" s="74"/>
      <c r="MBO32" s="85"/>
      <c r="MBP32" s="74"/>
      <c r="MBQ32" s="74"/>
      <c r="MBR32" s="85"/>
      <c r="MBS32" s="80"/>
      <c r="MBT32" s="80"/>
      <c r="MBU32" s="85"/>
      <c r="MBV32" s="77"/>
      <c r="MBW32" s="74"/>
      <c r="MBX32" s="74"/>
      <c r="MBY32" s="85"/>
      <c r="MBZ32" s="74"/>
      <c r="MCA32" s="74"/>
      <c r="MCB32" s="85"/>
      <c r="MCC32" s="74"/>
      <c r="MCD32" s="74"/>
      <c r="MCE32" s="85"/>
      <c r="MCF32" s="74"/>
      <c r="MCG32" s="74"/>
      <c r="MCH32" s="85"/>
      <c r="MCI32" s="80"/>
      <c r="MCJ32" s="80"/>
      <c r="MCK32" s="85"/>
      <c r="MCL32" s="77"/>
      <c r="MCM32" s="74"/>
      <c r="MCN32" s="74"/>
      <c r="MCO32" s="85"/>
      <c r="MCP32" s="74"/>
      <c r="MCQ32" s="74"/>
      <c r="MCR32" s="85"/>
      <c r="MCS32" s="74"/>
      <c r="MCT32" s="74"/>
      <c r="MCU32" s="85"/>
      <c r="MCV32" s="74"/>
      <c r="MCW32" s="74"/>
      <c r="MCX32" s="85"/>
      <c r="MCY32" s="80"/>
      <c r="MCZ32" s="80"/>
      <c r="MDA32" s="85"/>
      <c r="MDB32" s="77"/>
      <c r="MDC32" s="74"/>
      <c r="MDD32" s="74"/>
      <c r="MDE32" s="85"/>
      <c r="MDF32" s="74"/>
      <c r="MDG32" s="74"/>
      <c r="MDH32" s="85"/>
      <c r="MDI32" s="74"/>
      <c r="MDJ32" s="74"/>
      <c r="MDK32" s="85"/>
      <c r="MDL32" s="74"/>
      <c r="MDM32" s="74"/>
      <c r="MDN32" s="85"/>
      <c r="MDO32" s="80"/>
      <c r="MDP32" s="80"/>
      <c r="MDQ32" s="85"/>
      <c r="MDR32" s="77"/>
      <c r="MDS32" s="74"/>
      <c r="MDT32" s="74"/>
      <c r="MDU32" s="85"/>
      <c r="MDV32" s="74"/>
      <c r="MDW32" s="74"/>
      <c r="MDX32" s="85"/>
      <c r="MDY32" s="74"/>
      <c r="MDZ32" s="74"/>
      <c r="MEA32" s="85"/>
      <c r="MEB32" s="74"/>
      <c r="MEC32" s="74"/>
      <c r="MED32" s="85"/>
      <c r="MEE32" s="80"/>
      <c r="MEF32" s="80"/>
      <c r="MEG32" s="85"/>
      <c r="MEH32" s="77"/>
      <c r="MEI32" s="74"/>
      <c r="MEJ32" s="74"/>
      <c r="MEK32" s="85"/>
      <c r="MEL32" s="74"/>
      <c r="MEM32" s="74"/>
      <c r="MEN32" s="85"/>
      <c r="MEO32" s="74"/>
      <c r="MEP32" s="74"/>
      <c r="MEQ32" s="85"/>
      <c r="MER32" s="74"/>
      <c r="MES32" s="74"/>
      <c r="MET32" s="85"/>
      <c r="MEU32" s="80"/>
      <c r="MEV32" s="80"/>
      <c r="MEW32" s="85"/>
      <c r="MEX32" s="77"/>
      <c r="MEY32" s="74"/>
      <c r="MEZ32" s="74"/>
      <c r="MFA32" s="85"/>
      <c r="MFB32" s="74"/>
      <c r="MFC32" s="74"/>
      <c r="MFD32" s="85"/>
      <c r="MFE32" s="74"/>
      <c r="MFF32" s="74"/>
      <c r="MFG32" s="85"/>
      <c r="MFH32" s="74"/>
      <c r="MFI32" s="74"/>
      <c r="MFJ32" s="85"/>
      <c r="MFK32" s="80"/>
      <c r="MFL32" s="80"/>
      <c r="MFM32" s="85"/>
      <c r="MFN32" s="77"/>
      <c r="MFO32" s="74"/>
      <c r="MFP32" s="74"/>
      <c r="MFQ32" s="85"/>
      <c r="MFR32" s="74"/>
      <c r="MFS32" s="74"/>
      <c r="MFT32" s="85"/>
      <c r="MFU32" s="74"/>
      <c r="MFV32" s="74"/>
      <c r="MFW32" s="85"/>
      <c r="MFX32" s="74"/>
      <c r="MFY32" s="74"/>
      <c r="MFZ32" s="85"/>
      <c r="MGA32" s="80"/>
      <c r="MGB32" s="80"/>
      <c r="MGC32" s="85"/>
      <c r="MGD32" s="77"/>
      <c r="MGE32" s="74"/>
      <c r="MGF32" s="74"/>
      <c r="MGG32" s="85"/>
      <c r="MGH32" s="74"/>
      <c r="MGI32" s="74"/>
      <c r="MGJ32" s="85"/>
      <c r="MGK32" s="74"/>
      <c r="MGL32" s="74"/>
      <c r="MGM32" s="85"/>
      <c r="MGN32" s="74"/>
      <c r="MGO32" s="74"/>
      <c r="MGP32" s="85"/>
      <c r="MGQ32" s="80"/>
      <c r="MGR32" s="80"/>
      <c r="MGS32" s="85"/>
      <c r="MGT32" s="77"/>
      <c r="MGU32" s="74"/>
      <c r="MGV32" s="74"/>
      <c r="MGW32" s="85"/>
      <c r="MGX32" s="74"/>
      <c r="MGY32" s="74"/>
      <c r="MGZ32" s="85"/>
      <c r="MHA32" s="74"/>
      <c r="MHB32" s="74"/>
      <c r="MHC32" s="85"/>
      <c r="MHD32" s="74"/>
      <c r="MHE32" s="74"/>
      <c r="MHF32" s="85"/>
      <c r="MHG32" s="80"/>
      <c r="MHH32" s="80"/>
      <c r="MHI32" s="85"/>
      <c r="MHJ32" s="77"/>
      <c r="MHK32" s="74"/>
      <c r="MHL32" s="74"/>
      <c r="MHM32" s="85"/>
      <c r="MHN32" s="74"/>
      <c r="MHO32" s="74"/>
      <c r="MHP32" s="85"/>
      <c r="MHQ32" s="74"/>
      <c r="MHR32" s="74"/>
      <c r="MHS32" s="85"/>
      <c r="MHT32" s="74"/>
      <c r="MHU32" s="74"/>
      <c r="MHV32" s="85"/>
      <c r="MHW32" s="80"/>
      <c r="MHX32" s="80"/>
      <c r="MHY32" s="85"/>
      <c r="MHZ32" s="77"/>
      <c r="MIA32" s="74"/>
      <c r="MIB32" s="74"/>
      <c r="MIC32" s="85"/>
      <c r="MID32" s="74"/>
      <c r="MIE32" s="74"/>
      <c r="MIF32" s="85"/>
      <c r="MIG32" s="74"/>
      <c r="MIH32" s="74"/>
      <c r="MII32" s="85"/>
      <c r="MIJ32" s="74"/>
      <c r="MIK32" s="74"/>
      <c r="MIL32" s="85"/>
      <c r="MIM32" s="80"/>
      <c r="MIN32" s="80"/>
      <c r="MIO32" s="85"/>
      <c r="MIP32" s="77"/>
      <c r="MIQ32" s="74"/>
      <c r="MIR32" s="74"/>
      <c r="MIS32" s="85"/>
      <c r="MIT32" s="74"/>
      <c r="MIU32" s="74"/>
      <c r="MIV32" s="85"/>
      <c r="MIW32" s="74"/>
      <c r="MIX32" s="74"/>
      <c r="MIY32" s="85"/>
      <c r="MIZ32" s="74"/>
      <c r="MJA32" s="74"/>
      <c r="MJB32" s="85"/>
      <c r="MJC32" s="80"/>
      <c r="MJD32" s="80"/>
      <c r="MJE32" s="85"/>
      <c r="MJF32" s="77"/>
      <c r="MJG32" s="74"/>
      <c r="MJH32" s="74"/>
      <c r="MJI32" s="85"/>
      <c r="MJJ32" s="74"/>
      <c r="MJK32" s="74"/>
      <c r="MJL32" s="85"/>
      <c r="MJM32" s="74"/>
      <c r="MJN32" s="74"/>
      <c r="MJO32" s="85"/>
      <c r="MJP32" s="74"/>
      <c r="MJQ32" s="74"/>
      <c r="MJR32" s="85"/>
      <c r="MJS32" s="80"/>
      <c r="MJT32" s="80"/>
      <c r="MJU32" s="85"/>
      <c r="MJV32" s="77"/>
      <c r="MJW32" s="74"/>
      <c r="MJX32" s="74"/>
      <c r="MJY32" s="85"/>
      <c r="MJZ32" s="74"/>
      <c r="MKA32" s="74"/>
      <c r="MKB32" s="85"/>
      <c r="MKC32" s="74"/>
      <c r="MKD32" s="74"/>
      <c r="MKE32" s="85"/>
      <c r="MKF32" s="74"/>
      <c r="MKG32" s="74"/>
      <c r="MKH32" s="85"/>
      <c r="MKI32" s="80"/>
      <c r="MKJ32" s="80"/>
      <c r="MKK32" s="85"/>
      <c r="MKL32" s="77"/>
      <c r="MKM32" s="74"/>
      <c r="MKN32" s="74"/>
      <c r="MKO32" s="85"/>
      <c r="MKP32" s="74"/>
      <c r="MKQ32" s="74"/>
      <c r="MKR32" s="85"/>
      <c r="MKS32" s="74"/>
      <c r="MKT32" s="74"/>
      <c r="MKU32" s="85"/>
      <c r="MKV32" s="74"/>
      <c r="MKW32" s="74"/>
      <c r="MKX32" s="85"/>
      <c r="MKY32" s="80"/>
      <c r="MKZ32" s="80"/>
      <c r="MLA32" s="85"/>
      <c r="MLB32" s="77"/>
      <c r="MLC32" s="74"/>
      <c r="MLD32" s="74"/>
      <c r="MLE32" s="85"/>
      <c r="MLF32" s="74"/>
      <c r="MLG32" s="74"/>
      <c r="MLH32" s="85"/>
      <c r="MLI32" s="74"/>
      <c r="MLJ32" s="74"/>
      <c r="MLK32" s="85"/>
      <c r="MLL32" s="74"/>
      <c r="MLM32" s="74"/>
      <c r="MLN32" s="85"/>
      <c r="MLO32" s="80"/>
      <c r="MLP32" s="80"/>
      <c r="MLQ32" s="85"/>
      <c r="MLR32" s="77"/>
      <c r="MLS32" s="74"/>
      <c r="MLT32" s="74"/>
      <c r="MLU32" s="85"/>
      <c r="MLV32" s="74"/>
      <c r="MLW32" s="74"/>
      <c r="MLX32" s="85"/>
      <c r="MLY32" s="74"/>
      <c r="MLZ32" s="74"/>
      <c r="MMA32" s="85"/>
      <c r="MMB32" s="74"/>
      <c r="MMC32" s="74"/>
      <c r="MMD32" s="85"/>
      <c r="MME32" s="80"/>
      <c r="MMF32" s="80"/>
      <c r="MMG32" s="85"/>
      <c r="MMH32" s="77"/>
      <c r="MMI32" s="74"/>
      <c r="MMJ32" s="74"/>
      <c r="MMK32" s="85"/>
      <c r="MML32" s="74"/>
      <c r="MMM32" s="74"/>
      <c r="MMN32" s="85"/>
      <c r="MMO32" s="74"/>
      <c r="MMP32" s="74"/>
      <c r="MMQ32" s="85"/>
      <c r="MMR32" s="74"/>
      <c r="MMS32" s="74"/>
      <c r="MMT32" s="85"/>
      <c r="MMU32" s="80"/>
      <c r="MMV32" s="80"/>
      <c r="MMW32" s="85"/>
      <c r="MMX32" s="77"/>
      <c r="MMY32" s="74"/>
      <c r="MMZ32" s="74"/>
      <c r="MNA32" s="85"/>
      <c r="MNB32" s="74"/>
      <c r="MNC32" s="74"/>
      <c r="MND32" s="85"/>
      <c r="MNE32" s="74"/>
      <c r="MNF32" s="74"/>
      <c r="MNG32" s="85"/>
      <c r="MNH32" s="74"/>
      <c r="MNI32" s="74"/>
      <c r="MNJ32" s="85"/>
      <c r="MNK32" s="80"/>
      <c r="MNL32" s="80"/>
      <c r="MNM32" s="85"/>
      <c r="MNN32" s="77"/>
      <c r="MNO32" s="74"/>
      <c r="MNP32" s="74"/>
      <c r="MNQ32" s="85"/>
      <c r="MNR32" s="74"/>
      <c r="MNS32" s="74"/>
      <c r="MNT32" s="85"/>
      <c r="MNU32" s="74"/>
      <c r="MNV32" s="74"/>
      <c r="MNW32" s="85"/>
      <c r="MNX32" s="74"/>
      <c r="MNY32" s="74"/>
      <c r="MNZ32" s="85"/>
      <c r="MOA32" s="80"/>
      <c r="MOB32" s="80"/>
      <c r="MOC32" s="85"/>
      <c r="MOD32" s="77"/>
      <c r="MOE32" s="74"/>
      <c r="MOF32" s="74"/>
      <c r="MOG32" s="85"/>
      <c r="MOH32" s="74"/>
      <c r="MOI32" s="74"/>
      <c r="MOJ32" s="85"/>
      <c r="MOK32" s="74"/>
      <c r="MOL32" s="74"/>
      <c r="MOM32" s="85"/>
      <c r="MON32" s="74"/>
      <c r="MOO32" s="74"/>
      <c r="MOP32" s="85"/>
      <c r="MOQ32" s="80"/>
      <c r="MOR32" s="80"/>
      <c r="MOS32" s="85"/>
      <c r="MOT32" s="77"/>
      <c r="MOU32" s="74"/>
      <c r="MOV32" s="74"/>
      <c r="MOW32" s="85"/>
      <c r="MOX32" s="74"/>
      <c r="MOY32" s="74"/>
      <c r="MOZ32" s="85"/>
      <c r="MPA32" s="74"/>
      <c r="MPB32" s="74"/>
      <c r="MPC32" s="85"/>
      <c r="MPD32" s="74"/>
      <c r="MPE32" s="74"/>
      <c r="MPF32" s="85"/>
      <c r="MPG32" s="80"/>
      <c r="MPH32" s="80"/>
      <c r="MPI32" s="85"/>
      <c r="MPJ32" s="77"/>
      <c r="MPK32" s="74"/>
      <c r="MPL32" s="74"/>
      <c r="MPM32" s="85"/>
      <c r="MPN32" s="74"/>
      <c r="MPO32" s="74"/>
      <c r="MPP32" s="85"/>
      <c r="MPQ32" s="74"/>
      <c r="MPR32" s="74"/>
      <c r="MPS32" s="85"/>
      <c r="MPT32" s="74"/>
      <c r="MPU32" s="74"/>
      <c r="MPV32" s="85"/>
      <c r="MPW32" s="80"/>
      <c r="MPX32" s="80"/>
      <c r="MPY32" s="85"/>
      <c r="MPZ32" s="77"/>
      <c r="MQA32" s="74"/>
      <c r="MQB32" s="74"/>
      <c r="MQC32" s="85"/>
      <c r="MQD32" s="74"/>
      <c r="MQE32" s="74"/>
      <c r="MQF32" s="85"/>
      <c r="MQG32" s="74"/>
      <c r="MQH32" s="74"/>
      <c r="MQI32" s="85"/>
      <c r="MQJ32" s="74"/>
      <c r="MQK32" s="74"/>
      <c r="MQL32" s="85"/>
      <c r="MQM32" s="80"/>
      <c r="MQN32" s="80"/>
      <c r="MQO32" s="85"/>
      <c r="MQP32" s="77"/>
      <c r="MQQ32" s="74"/>
      <c r="MQR32" s="74"/>
      <c r="MQS32" s="85"/>
      <c r="MQT32" s="74"/>
      <c r="MQU32" s="74"/>
      <c r="MQV32" s="85"/>
      <c r="MQW32" s="74"/>
      <c r="MQX32" s="74"/>
      <c r="MQY32" s="85"/>
      <c r="MQZ32" s="74"/>
      <c r="MRA32" s="74"/>
      <c r="MRB32" s="85"/>
      <c r="MRC32" s="80"/>
      <c r="MRD32" s="80"/>
      <c r="MRE32" s="85"/>
      <c r="MRF32" s="77"/>
      <c r="MRG32" s="74"/>
      <c r="MRH32" s="74"/>
      <c r="MRI32" s="85"/>
      <c r="MRJ32" s="74"/>
      <c r="MRK32" s="74"/>
      <c r="MRL32" s="85"/>
      <c r="MRM32" s="74"/>
      <c r="MRN32" s="74"/>
      <c r="MRO32" s="85"/>
      <c r="MRP32" s="74"/>
      <c r="MRQ32" s="74"/>
      <c r="MRR32" s="85"/>
      <c r="MRS32" s="80"/>
      <c r="MRT32" s="80"/>
      <c r="MRU32" s="85"/>
      <c r="MRV32" s="77"/>
      <c r="MRW32" s="74"/>
      <c r="MRX32" s="74"/>
      <c r="MRY32" s="85"/>
      <c r="MRZ32" s="74"/>
      <c r="MSA32" s="74"/>
      <c r="MSB32" s="85"/>
      <c r="MSC32" s="74"/>
      <c r="MSD32" s="74"/>
      <c r="MSE32" s="85"/>
      <c r="MSF32" s="74"/>
      <c r="MSG32" s="74"/>
      <c r="MSH32" s="85"/>
      <c r="MSI32" s="80"/>
      <c r="MSJ32" s="80"/>
      <c r="MSK32" s="85"/>
      <c r="MSL32" s="77"/>
      <c r="MSM32" s="74"/>
      <c r="MSN32" s="74"/>
      <c r="MSO32" s="85"/>
      <c r="MSP32" s="74"/>
      <c r="MSQ32" s="74"/>
      <c r="MSR32" s="85"/>
      <c r="MSS32" s="74"/>
      <c r="MST32" s="74"/>
      <c r="MSU32" s="85"/>
      <c r="MSV32" s="74"/>
      <c r="MSW32" s="74"/>
      <c r="MSX32" s="85"/>
      <c r="MSY32" s="80"/>
      <c r="MSZ32" s="80"/>
      <c r="MTA32" s="85"/>
      <c r="MTB32" s="77"/>
      <c r="MTC32" s="74"/>
      <c r="MTD32" s="74"/>
      <c r="MTE32" s="85"/>
      <c r="MTF32" s="74"/>
      <c r="MTG32" s="74"/>
      <c r="MTH32" s="85"/>
      <c r="MTI32" s="74"/>
      <c r="MTJ32" s="74"/>
      <c r="MTK32" s="85"/>
      <c r="MTL32" s="74"/>
      <c r="MTM32" s="74"/>
      <c r="MTN32" s="85"/>
      <c r="MTO32" s="80"/>
      <c r="MTP32" s="80"/>
      <c r="MTQ32" s="85"/>
      <c r="MTR32" s="77"/>
      <c r="MTS32" s="74"/>
      <c r="MTT32" s="74"/>
      <c r="MTU32" s="85"/>
      <c r="MTV32" s="74"/>
      <c r="MTW32" s="74"/>
      <c r="MTX32" s="85"/>
      <c r="MTY32" s="74"/>
      <c r="MTZ32" s="74"/>
      <c r="MUA32" s="85"/>
      <c r="MUB32" s="74"/>
      <c r="MUC32" s="74"/>
      <c r="MUD32" s="85"/>
      <c r="MUE32" s="80"/>
      <c r="MUF32" s="80"/>
      <c r="MUG32" s="85"/>
      <c r="MUH32" s="77"/>
      <c r="MUI32" s="74"/>
      <c r="MUJ32" s="74"/>
      <c r="MUK32" s="85"/>
      <c r="MUL32" s="74"/>
      <c r="MUM32" s="74"/>
      <c r="MUN32" s="85"/>
      <c r="MUO32" s="74"/>
      <c r="MUP32" s="74"/>
      <c r="MUQ32" s="85"/>
      <c r="MUR32" s="74"/>
      <c r="MUS32" s="74"/>
      <c r="MUT32" s="85"/>
      <c r="MUU32" s="80"/>
      <c r="MUV32" s="80"/>
      <c r="MUW32" s="85"/>
      <c r="MUX32" s="77"/>
      <c r="MUY32" s="74"/>
      <c r="MUZ32" s="74"/>
      <c r="MVA32" s="85"/>
      <c r="MVB32" s="74"/>
      <c r="MVC32" s="74"/>
      <c r="MVD32" s="85"/>
      <c r="MVE32" s="74"/>
      <c r="MVF32" s="74"/>
      <c r="MVG32" s="85"/>
      <c r="MVH32" s="74"/>
      <c r="MVI32" s="74"/>
      <c r="MVJ32" s="85"/>
      <c r="MVK32" s="80"/>
      <c r="MVL32" s="80"/>
      <c r="MVM32" s="85"/>
      <c r="MVN32" s="77"/>
      <c r="MVO32" s="74"/>
      <c r="MVP32" s="74"/>
      <c r="MVQ32" s="85"/>
      <c r="MVR32" s="74"/>
      <c r="MVS32" s="74"/>
      <c r="MVT32" s="85"/>
      <c r="MVU32" s="74"/>
      <c r="MVV32" s="74"/>
      <c r="MVW32" s="85"/>
      <c r="MVX32" s="74"/>
      <c r="MVY32" s="74"/>
      <c r="MVZ32" s="85"/>
      <c r="MWA32" s="80"/>
      <c r="MWB32" s="80"/>
      <c r="MWC32" s="85"/>
      <c r="MWD32" s="77"/>
      <c r="MWE32" s="74"/>
      <c r="MWF32" s="74"/>
      <c r="MWG32" s="85"/>
      <c r="MWH32" s="74"/>
      <c r="MWI32" s="74"/>
      <c r="MWJ32" s="85"/>
      <c r="MWK32" s="74"/>
      <c r="MWL32" s="74"/>
      <c r="MWM32" s="85"/>
      <c r="MWN32" s="74"/>
      <c r="MWO32" s="74"/>
      <c r="MWP32" s="85"/>
      <c r="MWQ32" s="80"/>
      <c r="MWR32" s="80"/>
      <c r="MWS32" s="85"/>
      <c r="MWT32" s="77"/>
      <c r="MWU32" s="74"/>
      <c r="MWV32" s="74"/>
      <c r="MWW32" s="85"/>
      <c r="MWX32" s="74"/>
      <c r="MWY32" s="74"/>
      <c r="MWZ32" s="85"/>
      <c r="MXA32" s="74"/>
      <c r="MXB32" s="74"/>
      <c r="MXC32" s="85"/>
      <c r="MXD32" s="74"/>
      <c r="MXE32" s="74"/>
      <c r="MXF32" s="85"/>
      <c r="MXG32" s="80"/>
      <c r="MXH32" s="80"/>
      <c r="MXI32" s="85"/>
      <c r="MXJ32" s="77"/>
      <c r="MXK32" s="74"/>
      <c r="MXL32" s="74"/>
      <c r="MXM32" s="85"/>
      <c r="MXN32" s="74"/>
      <c r="MXO32" s="74"/>
      <c r="MXP32" s="85"/>
      <c r="MXQ32" s="74"/>
      <c r="MXR32" s="74"/>
      <c r="MXS32" s="85"/>
      <c r="MXT32" s="74"/>
      <c r="MXU32" s="74"/>
      <c r="MXV32" s="85"/>
      <c r="MXW32" s="80"/>
      <c r="MXX32" s="80"/>
      <c r="MXY32" s="85"/>
      <c r="MXZ32" s="77"/>
      <c r="MYA32" s="74"/>
      <c r="MYB32" s="74"/>
      <c r="MYC32" s="85"/>
      <c r="MYD32" s="74"/>
      <c r="MYE32" s="74"/>
      <c r="MYF32" s="85"/>
      <c r="MYG32" s="74"/>
      <c r="MYH32" s="74"/>
      <c r="MYI32" s="85"/>
      <c r="MYJ32" s="74"/>
      <c r="MYK32" s="74"/>
      <c r="MYL32" s="85"/>
      <c r="MYM32" s="80"/>
      <c r="MYN32" s="80"/>
      <c r="MYO32" s="85"/>
      <c r="MYP32" s="77"/>
      <c r="MYQ32" s="74"/>
      <c r="MYR32" s="74"/>
      <c r="MYS32" s="85"/>
      <c r="MYT32" s="74"/>
      <c r="MYU32" s="74"/>
      <c r="MYV32" s="85"/>
      <c r="MYW32" s="74"/>
      <c r="MYX32" s="74"/>
      <c r="MYY32" s="85"/>
      <c r="MYZ32" s="74"/>
      <c r="MZA32" s="74"/>
      <c r="MZB32" s="85"/>
      <c r="MZC32" s="80"/>
      <c r="MZD32" s="80"/>
      <c r="MZE32" s="85"/>
      <c r="MZF32" s="77"/>
      <c r="MZG32" s="74"/>
      <c r="MZH32" s="74"/>
      <c r="MZI32" s="85"/>
      <c r="MZJ32" s="74"/>
      <c r="MZK32" s="74"/>
      <c r="MZL32" s="85"/>
      <c r="MZM32" s="74"/>
      <c r="MZN32" s="74"/>
      <c r="MZO32" s="85"/>
      <c r="MZP32" s="74"/>
      <c r="MZQ32" s="74"/>
      <c r="MZR32" s="85"/>
      <c r="MZS32" s="80"/>
      <c r="MZT32" s="80"/>
      <c r="MZU32" s="85"/>
      <c r="MZV32" s="77"/>
      <c r="MZW32" s="74"/>
      <c r="MZX32" s="74"/>
      <c r="MZY32" s="85"/>
      <c r="MZZ32" s="74"/>
      <c r="NAA32" s="74"/>
      <c r="NAB32" s="85"/>
      <c r="NAC32" s="74"/>
      <c r="NAD32" s="74"/>
      <c r="NAE32" s="85"/>
      <c r="NAF32" s="74"/>
      <c r="NAG32" s="74"/>
      <c r="NAH32" s="85"/>
      <c r="NAI32" s="80"/>
      <c r="NAJ32" s="80"/>
      <c r="NAK32" s="85"/>
      <c r="NAL32" s="77"/>
      <c r="NAM32" s="74"/>
      <c r="NAN32" s="74"/>
      <c r="NAO32" s="85"/>
      <c r="NAP32" s="74"/>
      <c r="NAQ32" s="74"/>
      <c r="NAR32" s="85"/>
      <c r="NAS32" s="74"/>
      <c r="NAT32" s="74"/>
      <c r="NAU32" s="85"/>
      <c r="NAV32" s="74"/>
      <c r="NAW32" s="74"/>
      <c r="NAX32" s="85"/>
      <c r="NAY32" s="80"/>
      <c r="NAZ32" s="80"/>
      <c r="NBA32" s="85"/>
      <c r="NBB32" s="77"/>
      <c r="NBC32" s="74"/>
      <c r="NBD32" s="74"/>
      <c r="NBE32" s="85"/>
      <c r="NBF32" s="74"/>
      <c r="NBG32" s="74"/>
      <c r="NBH32" s="85"/>
      <c r="NBI32" s="74"/>
      <c r="NBJ32" s="74"/>
      <c r="NBK32" s="85"/>
      <c r="NBL32" s="74"/>
      <c r="NBM32" s="74"/>
      <c r="NBN32" s="85"/>
      <c r="NBO32" s="80"/>
      <c r="NBP32" s="80"/>
      <c r="NBQ32" s="85"/>
      <c r="NBR32" s="77"/>
      <c r="NBS32" s="74"/>
      <c r="NBT32" s="74"/>
      <c r="NBU32" s="85"/>
      <c r="NBV32" s="74"/>
      <c r="NBW32" s="74"/>
      <c r="NBX32" s="85"/>
      <c r="NBY32" s="74"/>
      <c r="NBZ32" s="74"/>
      <c r="NCA32" s="85"/>
      <c r="NCB32" s="74"/>
      <c r="NCC32" s="74"/>
      <c r="NCD32" s="85"/>
      <c r="NCE32" s="80"/>
      <c r="NCF32" s="80"/>
      <c r="NCG32" s="85"/>
      <c r="NCH32" s="77"/>
      <c r="NCI32" s="74"/>
      <c r="NCJ32" s="74"/>
      <c r="NCK32" s="85"/>
      <c r="NCL32" s="74"/>
      <c r="NCM32" s="74"/>
      <c r="NCN32" s="85"/>
      <c r="NCO32" s="74"/>
      <c r="NCP32" s="74"/>
      <c r="NCQ32" s="85"/>
      <c r="NCR32" s="74"/>
      <c r="NCS32" s="74"/>
      <c r="NCT32" s="85"/>
      <c r="NCU32" s="80"/>
      <c r="NCV32" s="80"/>
      <c r="NCW32" s="85"/>
      <c r="NCX32" s="77"/>
      <c r="NCY32" s="74"/>
      <c r="NCZ32" s="74"/>
      <c r="NDA32" s="85"/>
      <c r="NDB32" s="74"/>
      <c r="NDC32" s="74"/>
      <c r="NDD32" s="85"/>
      <c r="NDE32" s="74"/>
      <c r="NDF32" s="74"/>
      <c r="NDG32" s="85"/>
      <c r="NDH32" s="74"/>
      <c r="NDI32" s="74"/>
      <c r="NDJ32" s="85"/>
      <c r="NDK32" s="80"/>
      <c r="NDL32" s="80"/>
      <c r="NDM32" s="85"/>
      <c r="NDN32" s="77"/>
      <c r="NDO32" s="74"/>
      <c r="NDP32" s="74"/>
      <c r="NDQ32" s="85"/>
      <c r="NDR32" s="74"/>
      <c r="NDS32" s="74"/>
      <c r="NDT32" s="85"/>
      <c r="NDU32" s="74"/>
      <c r="NDV32" s="74"/>
      <c r="NDW32" s="85"/>
      <c r="NDX32" s="74"/>
      <c r="NDY32" s="74"/>
      <c r="NDZ32" s="85"/>
      <c r="NEA32" s="80"/>
      <c r="NEB32" s="80"/>
      <c r="NEC32" s="85"/>
      <c r="NED32" s="77"/>
      <c r="NEE32" s="74"/>
      <c r="NEF32" s="74"/>
      <c r="NEG32" s="85"/>
      <c r="NEH32" s="74"/>
      <c r="NEI32" s="74"/>
      <c r="NEJ32" s="85"/>
      <c r="NEK32" s="74"/>
      <c r="NEL32" s="74"/>
      <c r="NEM32" s="85"/>
      <c r="NEN32" s="74"/>
      <c r="NEO32" s="74"/>
      <c r="NEP32" s="85"/>
      <c r="NEQ32" s="80"/>
      <c r="NER32" s="80"/>
      <c r="NES32" s="85"/>
      <c r="NET32" s="77"/>
      <c r="NEU32" s="74"/>
      <c r="NEV32" s="74"/>
      <c r="NEW32" s="85"/>
      <c r="NEX32" s="74"/>
      <c r="NEY32" s="74"/>
      <c r="NEZ32" s="85"/>
      <c r="NFA32" s="74"/>
      <c r="NFB32" s="74"/>
      <c r="NFC32" s="85"/>
      <c r="NFD32" s="74"/>
      <c r="NFE32" s="74"/>
      <c r="NFF32" s="85"/>
      <c r="NFG32" s="80"/>
      <c r="NFH32" s="80"/>
      <c r="NFI32" s="85"/>
      <c r="NFJ32" s="77"/>
      <c r="NFK32" s="74"/>
      <c r="NFL32" s="74"/>
      <c r="NFM32" s="85"/>
      <c r="NFN32" s="74"/>
      <c r="NFO32" s="74"/>
      <c r="NFP32" s="85"/>
      <c r="NFQ32" s="74"/>
      <c r="NFR32" s="74"/>
      <c r="NFS32" s="85"/>
      <c r="NFT32" s="74"/>
      <c r="NFU32" s="74"/>
      <c r="NFV32" s="85"/>
      <c r="NFW32" s="80"/>
      <c r="NFX32" s="80"/>
      <c r="NFY32" s="85"/>
      <c r="NFZ32" s="77"/>
      <c r="NGA32" s="74"/>
      <c r="NGB32" s="74"/>
      <c r="NGC32" s="85"/>
      <c r="NGD32" s="74"/>
      <c r="NGE32" s="74"/>
      <c r="NGF32" s="85"/>
      <c r="NGG32" s="74"/>
      <c r="NGH32" s="74"/>
      <c r="NGI32" s="85"/>
      <c r="NGJ32" s="74"/>
      <c r="NGK32" s="74"/>
      <c r="NGL32" s="85"/>
      <c r="NGM32" s="80"/>
      <c r="NGN32" s="80"/>
      <c r="NGO32" s="85"/>
      <c r="NGP32" s="77"/>
      <c r="NGQ32" s="74"/>
      <c r="NGR32" s="74"/>
      <c r="NGS32" s="85"/>
      <c r="NGT32" s="74"/>
      <c r="NGU32" s="74"/>
      <c r="NGV32" s="85"/>
      <c r="NGW32" s="74"/>
      <c r="NGX32" s="74"/>
      <c r="NGY32" s="85"/>
      <c r="NGZ32" s="74"/>
      <c r="NHA32" s="74"/>
      <c r="NHB32" s="85"/>
      <c r="NHC32" s="80"/>
      <c r="NHD32" s="80"/>
      <c r="NHE32" s="85"/>
      <c r="NHF32" s="77"/>
      <c r="NHG32" s="74"/>
      <c r="NHH32" s="74"/>
      <c r="NHI32" s="85"/>
      <c r="NHJ32" s="74"/>
      <c r="NHK32" s="74"/>
      <c r="NHL32" s="85"/>
      <c r="NHM32" s="74"/>
      <c r="NHN32" s="74"/>
      <c r="NHO32" s="85"/>
      <c r="NHP32" s="74"/>
      <c r="NHQ32" s="74"/>
      <c r="NHR32" s="85"/>
      <c r="NHS32" s="80"/>
      <c r="NHT32" s="80"/>
      <c r="NHU32" s="85"/>
      <c r="NHV32" s="77"/>
      <c r="NHW32" s="74"/>
      <c r="NHX32" s="74"/>
      <c r="NHY32" s="85"/>
      <c r="NHZ32" s="74"/>
      <c r="NIA32" s="74"/>
      <c r="NIB32" s="85"/>
      <c r="NIC32" s="74"/>
      <c r="NID32" s="74"/>
      <c r="NIE32" s="85"/>
      <c r="NIF32" s="74"/>
      <c r="NIG32" s="74"/>
      <c r="NIH32" s="85"/>
      <c r="NII32" s="80"/>
      <c r="NIJ32" s="80"/>
      <c r="NIK32" s="85"/>
      <c r="NIL32" s="77"/>
      <c r="NIM32" s="74"/>
      <c r="NIN32" s="74"/>
      <c r="NIO32" s="85"/>
      <c r="NIP32" s="74"/>
      <c r="NIQ32" s="74"/>
      <c r="NIR32" s="85"/>
      <c r="NIS32" s="74"/>
      <c r="NIT32" s="74"/>
      <c r="NIU32" s="85"/>
      <c r="NIV32" s="74"/>
      <c r="NIW32" s="74"/>
      <c r="NIX32" s="85"/>
      <c r="NIY32" s="80"/>
      <c r="NIZ32" s="80"/>
      <c r="NJA32" s="85"/>
      <c r="NJB32" s="77"/>
      <c r="NJC32" s="74"/>
      <c r="NJD32" s="74"/>
      <c r="NJE32" s="85"/>
      <c r="NJF32" s="74"/>
      <c r="NJG32" s="74"/>
      <c r="NJH32" s="85"/>
      <c r="NJI32" s="74"/>
      <c r="NJJ32" s="74"/>
      <c r="NJK32" s="85"/>
      <c r="NJL32" s="74"/>
      <c r="NJM32" s="74"/>
      <c r="NJN32" s="85"/>
      <c r="NJO32" s="80"/>
      <c r="NJP32" s="80"/>
      <c r="NJQ32" s="85"/>
      <c r="NJR32" s="77"/>
      <c r="NJS32" s="74"/>
      <c r="NJT32" s="74"/>
      <c r="NJU32" s="85"/>
      <c r="NJV32" s="74"/>
      <c r="NJW32" s="74"/>
      <c r="NJX32" s="85"/>
      <c r="NJY32" s="74"/>
      <c r="NJZ32" s="74"/>
      <c r="NKA32" s="85"/>
      <c r="NKB32" s="74"/>
      <c r="NKC32" s="74"/>
      <c r="NKD32" s="85"/>
      <c r="NKE32" s="80"/>
      <c r="NKF32" s="80"/>
      <c r="NKG32" s="85"/>
      <c r="NKH32" s="77"/>
      <c r="NKI32" s="74"/>
      <c r="NKJ32" s="74"/>
      <c r="NKK32" s="85"/>
      <c r="NKL32" s="74"/>
      <c r="NKM32" s="74"/>
      <c r="NKN32" s="85"/>
      <c r="NKO32" s="74"/>
      <c r="NKP32" s="74"/>
      <c r="NKQ32" s="85"/>
      <c r="NKR32" s="74"/>
      <c r="NKS32" s="74"/>
      <c r="NKT32" s="85"/>
      <c r="NKU32" s="80"/>
      <c r="NKV32" s="80"/>
      <c r="NKW32" s="85"/>
      <c r="NKX32" s="77"/>
      <c r="NKY32" s="74"/>
      <c r="NKZ32" s="74"/>
      <c r="NLA32" s="85"/>
      <c r="NLB32" s="74"/>
      <c r="NLC32" s="74"/>
      <c r="NLD32" s="85"/>
      <c r="NLE32" s="74"/>
      <c r="NLF32" s="74"/>
      <c r="NLG32" s="85"/>
      <c r="NLH32" s="74"/>
      <c r="NLI32" s="74"/>
      <c r="NLJ32" s="85"/>
      <c r="NLK32" s="80"/>
      <c r="NLL32" s="80"/>
      <c r="NLM32" s="85"/>
      <c r="NLN32" s="77"/>
      <c r="NLO32" s="74"/>
      <c r="NLP32" s="74"/>
      <c r="NLQ32" s="85"/>
      <c r="NLR32" s="74"/>
      <c r="NLS32" s="74"/>
      <c r="NLT32" s="85"/>
      <c r="NLU32" s="74"/>
      <c r="NLV32" s="74"/>
      <c r="NLW32" s="85"/>
      <c r="NLX32" s="74"/>
      <c r="NLY32" s="74"/>
      <c r="NLZ32" s="85"/>
      <c r="NMA32" s="80"/>
      <c r="NMB32" s="80"/>
      <c r="NMC32" s="85"/>
      <c r="NMD32" s="77"/>
      <c r="NME32" s="74"/>
      <c r="NMF32" s="74"/>
      <c r="NMG32" s="85"/>
      <c r="NMH32" s="74"/>
      <c r="NMI32" s="74"/>
      <c r="NMJ32" s="85"/>
      <c r="NMK32" s="74"/>
      <c r="NML32" s="74"/>
      <c r="NMM32" s="85"/>
      <c r="NMN32" s="74"/>
      <c r="NMO32" s="74"/>
      <c r="NMP32" s="85"/>
      <c r="NMQ32" s="80"/>
      <c r="NMR32" s="80"/>
      <c r="NMS32" s="85"/>
      <c r="NMT32" s="77"/>
      <c r="NMU32" s="74"/>
      <c r="NMV32" s="74"/>
      <c r="NMW32" s="85"/>
      <c r="NMX32" s="74"/>
      <c r="NMY32" s="74"/>
      <c r="NMZ32" s="85"/>
      <c r="NNA32" s="74"/>
      <c r="NNB32" s="74"/>
      <c r="NNC32" s="85"/>
      <c r="NND32" s="74"/>
      <c r="NNE32" s="74"/>
      <c r="NNF32" s="85"/>
      <c r="NNG32" s="80"/>
      <c r="NNH32" s="80"/>
      <c r="NNI32" s="85"/>
      <c r="NNJ32" s="77"/>
      <c r="NNK32" s="74"/>
      <c r="NNL32" s="74"/>
      <c r="NNM32" s="85"/>
      <c r="NNN32" s="74"/>
      <c r="NNO32" s="74"/>
      <c r="NNP32" s="85"/>
      <c r="NNQ32" s="74"/>
      <c r="NNR32" s="74"/>
      <c r="NNS32" s="85"/>
      <c r="NNT32" s="74"/>
      <c r="NNU32" s="74"/>
      <c r="NNV32" s="85"/>
      <c r="NNW32" s="80"/>
      <c r="NNX32" s="80"/>
      <c r="NNY32" s="85"/>
      <c r="NNZ32" s="77"/>
      <c r="NOA32" s="74"/>
      <c r="NOB32" s="74"/>
      <c r="NOC32" s="85"/>
      <c r="NOD32" s="74"/>
      <c r="NOE32" s="74"/>
      <c r="NOF32" s="85"/>
      <c r="NOG32" s="74"/>
      <c r="NOH32" s="74"/>
      <c r="NOI32" s="85"/>
      <c r="NOJ32" s="74"/>
      <c r="NOK32" s="74"/>
      <c r="NOL32" s="85"/>
      <c r="NOM32" s="80"/>
      <c r="NON32" s="80"/>
      <c r="NOO32" s="85"/>
      <c r="NOP32" s="77"/>
      <c r="NOQ32" s="74"/>
      <c r="NOR32" s="74"/>
      <c r="NOS32" s="85"/>
      <c r="NOT32" s="74"/>
      <c r="NOU32" s="74"/>
      <c r="NOV32" s="85"/>
      <c r="NOW32" s="74"/>
      <c r="NOX32" s="74"/>
      <c r="NOY32" s="85"/>
      <c r="NOZ32" s="74"/>
      <c r="NPA32" s="74"/>
      <c r="NPB32" s="85"/>
      <c r="NPC32" s="80"/>
      <c r="NPD32" s="80"/>
      <c r="NPE32" s="85"/>
      <c r="NPF32" s="77"/>
      <c r="NPG32" s="74"/>
      <c r="NPH32" s="74"/>
      <c r="NPI32" s="85"/>
      <c r="NPJ32" s="74"/>
      <c r="NPK32" s="74"/>
      <c r="NPL32" s="85"/>
      <c r="NPM32" s="74"/>
      <c r="NPN32" s="74"/>
      <c r="NPO32" s="85"/>
      <c r="NPP32" s="74"/>
      <c r="NPQ32" s="74"/>
      <c r="NPR32" s="85"/>
      <c r="NPS32" s="80"/>
      <c r="NPT32" s="80"/>
      <c r="NPU32" s="85"/>
      <c r="NPV32" s="77"/>
      <c r="NPW32" s="74"/>
      <c r="NPX32" s="74"/>
      <c r="NPY32" s="85"/>
      <c r="NPZ32" s="74"/>
      <c r="NQA32" s="74"/>
      <c r="NQB32" s="85"/>
      <c r="NQC32" s="74"/>
      <c r="NQD32" s="74"/>
      <c r="NQE32" s="85"/>
      <c r="NQF32" s="74"/>
      <c r="NQG32" s="74"/>
      <c r="NQH32" s="85"/>
      <c r="NQI32" s="80"/>
      <c r="NQJ32" s="80"/>
      <c r="NQK32" s="85"/>
      <c r="NQL32" s="77"/>
      <c r="NQM32" s="74"/>
      <c r="NQN32" s="74"/>
      <c r="NQO32" s="85"/>
      <c r="NQP32" s="74"/>
      <c r="NQQ32" s="74"/>
      <c r="NQR32" s="85"/>
      <c r="NQS32" s="74"/>
      <c r="NQT32" s="74"/>
      <c r="NQU32" s="85"/>
      <c r="NQV32" s="74"/>
      <c r="NQW32" s="74"/>
      <c r="NQX32" s="85"/>
      <c r="NQY32" s="80"/>
      <c r="NQZ32" s="80"/>
      <c r="NRA32" s="85"/>
      <c r="NRB32" s="77"/>
      <c r="NRC32" s="74"/>
      <c r="NRD32" s="74"/>
      <c r="NRE32" s="85"/>
      <c r="NRF32" s="74"/>
      <c r="NRG32" s="74"/>
      <c r="NRH32" s="85"/>
      <c r="NRI32" s="74"/>
      <c r="NRJ32" s="74"/>
      <c r="NRK32" s="85"/>
      <c r="NRL32" s="74"/>
      <c r="NRM32" s="74"/>
      <c r="NRN32" s="85"/>
      <c r="NRO32" s="80"/>
      <c r="NRP32" s="80"/>
      <c r="NRQ32" s="85"/>
      <c r="NRR32" s="77"/>
      <c r="NRS32" s="74"/>
      <c r="NRT32" s="74"/>
      <c r="NRU32" s="85"/>
      <c r="NRV32" s="74"/>
      <c r="NRW32" s="74"/>
      <c r="NRX32" s="85"/>
      <c r="NRY32" s="74"/>
      <c r="NRZ32" s="74"/>
      <c r="NSA32" s="85"/>
      <c r="NSB32" s="74"/>
      <c r="NSC32" s="74"/>
      <c r="NSD32" s="85"/>
      <c r="NSE32" s="80"/>
      <c r="NSF32" s="80"/>
      <c r="NSG32" s="85"/>
      <c r="NSH32" s="77"/>
      <c r="NSI32" s="74"/>
      <c r="NSJ32" s="74"/>
      <c r="NSK32" s="85"/>
      <c r="NSL32" s="74"/>
      <c r="NSM32" s="74"/>
      <c r="NSN32" s="85"/>
      <c r="NSO32" s="74"/>
      <c r="NSP32" s="74"/>
      <c r="NSQ32" s="85"/>
      <c r="NSR32" s="74"/>
      <c r="NSS32" s="74"/>
      <c r="NST32" s="85"/>
      <c r="NSU32" s="80"/>
      <c r="NSV32" s="80"/>
      <c r="NSW32" s="85"/>
      <c r="NSX32" s="77"/>
      <c r="NSY32" s="74"/>
      <c r="NSZ32" s="74"/>
      <c r="NTA32" s="85"/>
      <c r="NTB32" s="74"/>
      <c r="NTC32" s="74"/>
      <c r="NTD32" s="85"/>
      <c r="NTE32" s="74"/>
      <c r="NTF32" s="74"/>
      <c r="NTG32" s="85"/>
      <c r="NTH32" s="74"/>
      <c r="NTI32" s="74"/>
      <c r="NTJ32" s="85"/>
      <c r="NTK32" s="80"/>
      <c r="NTL32" s="80"/>
      <c r="NTM32" s="85"/>
      <c r="NTN32" s="77"/>
      <c r="NTO32" s="74"/>
      <c r="NTP32" s="74"/>
      <c r="NTQ32" s="85"/>
      <c r="NTR32" s="74"/>
      <c r="NTS32" s="74"/>
      <c r="NTT32" s="85"/>
      <c r="NTU32" s="74"/>
      <c r="NTV32" s="74"/>
      <c r="NTW32" s="85"/>
      <c r="NTX32" s="74"/>
      <c r="NTY32" s="74"/>
      <c r="NTZ32" s="85"/>
      <c r="NUA32" s="80"/>
      <c r="NUB32" s="80"/>
      <c r="NUC32" s="85"/>
      <c r="NUD32" s="77"/>
      <c r="NUE32" s="74"/>
      <c r="NUF32" s="74"/>
      <c r="NUG32" s="85"/>
      <c r="NUH32" s="74"/>
      <c r="NUI32" s="74"/>
      <c r="NUJ32" s="85"/>
      <c r="NUK32" s="74"/>
      <c r="NUL32" s="74"/>
      <c r="NUM32" s="85"/>
      <c r="NUN32" s="74"/>
      <c r="NUO32" s="74"/>
      <c r="NUP32" s="85"/>
      <c r="NUQ32" s="80"/>
      <c r="NUR32" s="80"/>
      <c r="NUS32" s="85"/>
      <c r="NUT32" s="77"/>
      <c r="NUU32" s="74"/>
      <c r="NUV32" s="74"/>
      <c r="NUW32" s="85"/>
      <c r="NUX32" s="74"/>
      <c r="NUY32" s="74"/>
      <c r="NUZ32" s="85"/>
      <c r="NVA32" s="74"/>
      <c r="NVB32" s="74"/>
      <c r="NVC32" s="85"/>
      <c r="NVD32" s="74"/>
      <c r="NVE32" s="74"/>
      <c r="NVF32" s="85"/>
      <c r="NVG32" s="80"/>
      <c r="NVH32" s="80"/>
      <c r="NVI32" s="85"/>
      <c r="NVJ32" s="77"/>
      <c r="NVK32" s="74"/>
      <c r="NVL32" s="74"/>
      <c r="NVM32" s="85"/>
      <c r="NVN32" s="74"/>
      <c r="NVO32" s="74"/>
      <c r="NVP32" s="85"/>
      <c r="NVQ32" s="74"/>
      <c r="NVR32" s="74"/>
      <c r="NVS32" s="85"/>
      <c r="NVT32" s="74"/>
      <c r="NVU32" s="74"/>
      <c r="NVV32" s="85"/>
      <c r="NVW32" s="80"/>
      <c r="NVX32" s="80"/>
      <c r="NVY32" s="85"/>
      <c r="NVZ32" s="77"/>
      <c r="NWA32" s="74"/>
      <c r="NWB32" s="74"/>
      <c r="NWC32" s="85"/>
      <c r="NWD32" s="74"/>
      <c r="NWE32" s="74"/>
      <c r="NWF32" s="85"/>
      <c r="NWG32" s="74"/>
      <c r="NWH32" s="74"/>
      <c r="NWI32" s="85"/>
      <c r="NWJ32" s="74"/>
      <c r="NWK32" s="74"/>
      <c r="NWL32" s="85"/>
      <c r="NWM32" s="80"/>
      <c r="NWN32" s="80"/>
      <c r="NWO32" s="85"/>
      <c r="NWP32" s="77"/>
      <c r="NWQ32" s="74"/>
      <c r="NWR32" s="74"/>
      <c r="NWS32" s="85"/>
      <c r="NWT32" s="74"/>
      <c r="NWU32" s="74"/>
      <c r="NWV32" s="85"/>
      <c r="NWW32" s="74"/>
      <c r="NWX32" s="74"/>
      <c r="NWY32" s="85"/>
      <c r="NWZ32" s="74"/>
      <c r="NXA32" s="74"/>
      <c r="NXB32" s="85"/>
      <c r="NXC32" s="80"/>
      <c r="NXD32" s="80"/>
      <c r="NXE32" s="85"/>
      <c r="NXF32" s="77"/>
      <c r="NXG32" s="74"/>
      <c r="NXH32" s="74"/>
      <c r="NXI32" s="85"/>
      <c r="NXJ32" s="74"/>
      <c r="NXK32" s="74"/>
      <c r="NXL32" s="85"/>
      <c r="NXM32" s="74"/>
      <c r="NXN32" s="74"/>
      <c r="NXO32" s="85"/>
      <c r="NXP32" s="74"/>
      <c r="NXQ32" s="74"/>
      <c r="NXR32" s="85"/>
      <c r="NXS32" s="80"/>
      <c r="NXT32" s="80"/>
      <c r="NXU32" s="85"/>
      <c r="NXV32" s="77"/>
      <c r="NXW32" s="74"/>
      <c r="NXX32" s="74"/>
      <c r="NXY32" s="85"/>
      <c r="NXZ32" s="74"/>
      <c r="NYA32" s="74"/>
      <c r="NYB32" s="85"/>
      <c r="NYC32" s="74"/>
      <c r="NYD32" s="74"/>
      <c r="NYE32" s="85"/>
      <c r="NYF32" s="74"/>
      <c r="NYG32" s="74"/>
      <c r="NYH32" s="85"/>
      <c r="NYI32" s="80"/>
      <c r="NYJ32" s="80"/>
      <c r="NYK32" s="85"/>
      <c r="NYL32" s="77"/>
      <c r="NYM32" s="74"/>
      <c r="NYN32" s="74"/>
      <c r="NYO32" s="85"/>
      <c r="NYP32" s="74"/>
      <c r="NYQ32" s="74"/>
      <c r="NYR32" s="85"/>
      <c r="NYS32" s="74"/>
      <c r="NYT32" s="74"/>
      <c r="NYU32" s="85"/>
      <c r="NYV32" s="74"/>
      <c r="NYW32" s="74"/>
      <c r="NYX32" s="85"/>
      <c r="NYY32" s="80"/>
      <c r="NYZ32" s="80"/>
      <c r="NZA32" s="85"/>
      <c r="NZB32" s="77"/>
      <c r="NZC32" s="74"/>
      <c r="NZD32" s="74"/>
      <c r="NZE32" s="85"/>
      <c r="NZF32" s="74"/>
      <c r="NZG32" s="74"/>
      <c r="NZH32" s="85"/>
      <c r="NZI32" s="74"/>
      <c r="NZJ32" s="74"/>
      <c r="NZK32" s="85"/>
      <c r="NZL32" s="74"/>
      <c r="NZM32" s="74"/>
      <c r="NZN32" s="85"/>
      <c r="NZO32" s="80"/>
      <c r="NZP32" s="80"/>
      <c r="NZQ32" s="85"/>
      <c r="NZR32" s="77"/>
      <c r="NZS32" s="74"/>
      <c r="NZT32" s="74"/>
      <c r="NZU32" s="85"/>
      <c r="NZV32" s="74"/>
      <c r="NZW32" s="74"/>
      <c r="NZX32" s="85"/>
      <c r="NZY32" s="74"/>
      <c r="NZZ32" s="74"/>
      <c r="OAA32" s="85"/>
      <c r="OAB32" s="74"/>
      <c r="OAC32" s="74"/>
      <c r="OAD32" s="85"/>
      <c r="OAE32" s="80"/>
      <c r="OAF32" s="80"/>
      <c r="OAG32" s="85"/>
      <c r="OAH32" s="77"/>
      <c r="OAI32" s="74"/>
      <c r="OAJ32" s="74"/>
      <c r="OAK32" s="85"/>
      <c r="OAL32" s="74"/>
      <c r="OAM32" s="74"/>
      <c r="OAN32" s="85"/>
      <c r="OAO32" s="74"/>
      <c r="OAP32" s="74"/>
      <c r="OAQ32" s="85"/>
      <c r="OAR32" s="74"/>
      <c r="OAS32" s="74"/>
      <c r="OAT32" s="85"/>
      <c r="OAU32" s="80"/>
      <c r="OAV32" s="80"/>
      <c r="OAW32" s="85"/>
      <c r="OAX32" s="77"/>
      <c r="OAY32" s="74"/>
      <c r="OAZ32" s="74"/>
      <c r="OBA32" s="85"/>
      <c r="OBB32" s="74"/>
      <c r="OBC32" s="74"/>
      <c r="OBD32" s="85"/>
      <c r="OBE32" s="74"/>
      <c r="OBF32" s="74"/>
      <c r="OBG32" s="85"/>
      <c r="OBH32" s="74"/>
      <c r="OBI32" s="74"/>
      <c r="OBJ32" s="85"/>
      <c r="OBK32" s="80"/>
      <c r="OBL32" s="80"/>
      <c r="OBM32" s="85"/>
      <c r="OBN32" s="77"/>
      <c r="OBO32" s="74"/>
      <c r="OBP32" s="74"/>
      <c r="OBQ32" s="85"/>
      <c r="OBR32" s="74"/>
      <c r="OBS32" s="74"/>
      <c r="OBT32" s="85"/>
      <c r="OBU32" s="74"/>
      <c r="OBV32" s="74"/>
      <c r="OBW32" s="85"/>
      <c r="OBX32" s="74"/>
      <c r="OBY32" s="74"/>
      <c r="OBZ32" s="85"/>
      <c r="OCA32" s="80"/>
      <c r="OCB32" s="80"/>
      <c r="OCC32" s="85"/>
      <c r="OCD32" s="77"/>
      <c r="OCE32" s="74"/>
      <c r="OCF32" s="74"/>
      <c r="OCG32" s="85"/>
      <c r="OCH32" s="74"/>
      <c r="OCI32" s="74"/>
      <c r="OCJ32" s="85"/>
      <c r="OCK32" s="74"/>
      <c r="OCL32" s="74"/>
      <c r="OCM32" s="85"/>
      <c r="OCN32" s="74"/>
      <c r="OCO32" s="74"/>
      <c r="OCP32" s="85"/>
      <c r="OCQ32" s="80"/>
      <c r="OCR32" s="80"/>
      <c r="OCS32" s="85"/>
      <c r="OCT32" s="77"/>
      <c r="OCU32" s="74"/>
      <c r="OCV32" s="74"/>
      <c r="OCW32" s="85"/>
      <c r="OCX32" s="74"/>
      <c r="OCY32" s="74"/>
      <c r="OCZ32" s="85"/>
      <c r="ODA32" s="74"/>
      <c r="ODB32" s="74"/>
      <c r="ODC32" s="85"/>
      <c r="ODD32" s="74"/>
      <c r="ODE32" s="74"/>
      <c r="ODF32" s="85"/>
      <c r="ODG32" s="80"/>
      <c r="ODH32" s="80"/>
      <c r="ODI32" s="85"/>
      <c r="ODJ32" s="77"/>
      <c r="ODK32" s="74"/>
      <c r="ODL32" s="74"/>
      <c r="ODM32" s="85"/>
      <c r="ODN32" s="74"/>
      <c r="ODO32" s="74"/>
      <c r="ODP32" s="85"/>
      <c r="ODQ32" s="74"/>
      <c r="ODR32" s="74"/>
      <c r="ODS32" s="85"/>
      <c r="ODT32" s="74"/>
      <c r="ODU32" s="74"/>
      <c r="ODV32" s="85"/>
      <c r="ODW32" s="80"/>
      <c r="ODX32" s="80"/>
      <c r="ODY32" s="85"/>
      <c r="ODZ32" s="77"/>
      <c r="OEA32" s="74"/>
      <c r="OEB32" s="74"/>
      <c r="OEC32" s="85"/>
      <c r="OED32" s="74"/>
      <c r="OEE32" s="74"/>
      <c r="OEF32" s="85"/>
      <c r="OEG32" s="74"/>
      <c r="OEH32" s="74"/>
      <c r="OEI32" s="85"/>
      <c r="OEJ32" s="74"/>
      <c r="OEK32" s="74"/>
      <c r="OEL32" s="85"/>
      <c r="OEM32" s="80"/>
      <c r="OEN32" s="80"/>
      <c r="OEO32" s="85"/>
      <c r="OEP32" s="77"/>
      <c r="OEQ32" s="74"/>
      <c r="OER32" s="74"/>
      <c r="OES32" s="85"/>
      <c r="OET32" s="74"/>
      <c r="OEU32" s="74"/>
      <c r="OEV32" s="85"/>
      <c r="OEW32" s="74"/>
      <c r="OEX32" s="74"/>
      <c r="OEY32" s="85"/>
      <c r="OEZ32" s="74"/>
      <c r="OFA32" s="74"/>
      <c r="OFB32" s="85"/>
      <c r="OFC32" s="80"/>
      <c r="OFD32" s="80"/>
      <c r="OFE32" s="85"/>
      <c r="OFF32" s="77"/>
      <c r="OFG32" s="74"/>
      <c r="OFH32" s="74"/>
      <c r="OFI32" s="85"/>
      <c r="OFJ32" s="74"/>
      <c r="OFK32" s="74"/>
      <c r="OFL32" s="85"/>
      <c r="OFM32" s="74"/>
      <c r="OFN32" s="74"/>
      <c r="OFO32" s="85"/>
      <c r="OFP32" s="74"/>
      <c r="OFQ32" s="74"/>
      <c r="OFR32" s="85"/>
      <c r="OFS32" s="80"/>
      <c r="OFT32" s="80"/>
      <c r="OFU32" s="85"/>
      <c r="OFV32" s="77"/>
      <c r="OFW32" s="74"/>
      <c r="OFX32" s="74"/>
      <c r="OFY32" s="85"/>
      <c r="OFZ32" s="74"/>
      <c r="OGA32" s="74"/>
      <c r="OGB32" s="85"/>
      <c r="OGC32" s="74"/>
      <c r="OGD32" s="74"/>
      <c r="OGE32" s="85"/>
      <c r="OGF32" s="74"/>
      <c r="OGG32" s="74"/>
      <c r="OGH32" s="85"/>
      <c r="OGI32" s="80"/>
      <c r="OGJ32" s="80"/>
      <c r="OGK32" s="85"/>
      <c r="OGL32" s="77"/>
      <c r="OGM32" s="74"/>
      <c r="OGN32" s="74"/>
      <c r="OGO32" s="85"/>
      <c r="OGP32" s="74"/>
      <c r="OGQ32" s="74"/>
      <c r="OGR32" s="85"/>
      <c r="OGS32" s="74"/>
      <c r="OGT32" s="74"/>
      <c r="OGU32" s="85"/>
      <c r="OGV32" s="74"/>
      <c r="OGW32" s="74"/>
      <c r="OGX32" s="85"/>
      <c r="OGY32" s="80"/>
      <c r="OGZ32" s="80"/>
      <c r="OHA32" s="85"/>
      <c r="OHB32" s="77"/>
      <c r="OHC32" s="74"/>
      <c r="OHD32" s="74"/>
      <c r="OHE32" s="85"/>
      <c r="OHF32" s="74"/>
      <c r="OHG32" s="74"/>
      <c r="OHH32" s="85"/>
      <c r="OHI32" s="74"/>
      <c r="OHJ32" s="74"/>
      <c r="OHK32" s="85"/>
      <c r="OHL32" s="74"/>
      <c r="OHM32" s="74"/>
      <c r="OHN32" s="85"/>
      <c r="OHO32" s="80"/>
      <c r="OHP32" s="80"/>
      <c r="OHQ32" s="85"/>
      <c r="OHR32" s="77"/>
      <c r="OHS32" s="74"/>
      <c r="OHT32" s="74"/>
      <c r="OHU32" s="85"/>
      <c r="OHV32" s="74"/>
      <c r="OHW32" s="74"/>
      <c r="OHX32" s="85"/>
      <c r="OHY32" s="74"/>
      <c r="OHZ32" s="74"/>
      <c r="OIA32" s="85"/>
      <c r="OIB32" s="74"/>
      <c r="OIC32" s="74"/>
      <c r="OID32" s="85"/>
      <c r="OIE32" s="80"/>
      <c r="OIF32" s="80"/>
      <c r="OIG32" s="85"/>
      <c r="OIH32" s="77"/>
      <c r="OII32" s="74"/>
      <c r="OIJ32" s="74"/>
      <c r="OIK32" s="85"/>
      <c r="OIL32" s="74"/>
      <c r="OIM32" s="74"/>
      <c r="OIN32" s="85"/>
      <c r="OIO32" s="74"/>
      <c r="OIP32" s="74"/>
      <c r="OIQ32" s="85"/>
      <c r="OIR32" s="74"/>
      <c r="OIS32" s="74"/>
      <c r="OIT32" s="85"/>
      <c r="OIU32" s="80"/>
      <c r="OIV32" s="80"/>
      <c r="OIW32" s="85"/>
      <c r="OIX32" s="77"/>
      <c r="OIY32" s="74"/>
      <c r="OIZ32" s="74"/>
      <c r="OJA32" s="85"/>
      <c r="OJB32" s="74"/>
      <c r="OJC32" s="74"/>
      <c r="OJD32" s="85"/>
      <c r="OJE32" s="74"/>
      <c r="OJF32" s="74"/>
      <c r="OJG32" s="85"/>
      <c r="OJH32" s="74"/>
      <c r="OJI32" s="74"/>
      <c r="OJJ32" s="85"/>
      <c r="OJK32" s="80"/>
      <c r="OJL32" s="80"/>
      <c r="OJM32" s="85"/>
      <c r="OJN32" s="77"/>
      <c r="OJO32" s="74"/>
      <c r="OJP32" s="74"/>
      <c r="OJQ32" s="85"/>
      <c r="OJR32" s="74"/>
      <c r="OJS32" s="74"/>
      <c r="OJT32" s="85"/>
      <c r="OJU32" s="74"/>
      <c r="OJV32" s="74"/>
      <c r="OJW32" s="85"/>
      <c r="OJX32" s="74"/>
      <c r="OJY32" s="74"/>
      <c r="OJZ32" s="85"/>
      <c r="OKA32" s="80"/>
      <c r="OKB32" s="80"/>
      <c r="OKC32" s="85"/>
      <c r="OKD32" s="77"/>
      <c r="OKE32" s="74"/>
      <c r="OKF32" s="74"/>
      <c r="OKG32" s="85"/>
      <c r="OKH32" s="74"/>
      <c r="OKI32" s="74"/>
      <c r="OKJ32" s="85"/>
      <c r="OKK32" s="74"/>
      <c r="OKL32" s="74"/>
      <c r="OKM32" s="85"/>
      <c r="OKN32" s="74"/>
      <c r="OKO32" s="74"/>
      <c r="OKP32" s="85"/>
      <c r="OKQ32" s="80"/>
      <c r="OKR32" s="80"/>
      <c r="OKS32" s="85"/>
      <c r="OKT32" s="77"/>
      <c r="OKU32" s="74"/>
      <c r="OKV32" s="74"/>
      <c r="OKW32" s="85"/>
      <c r="OKX32" s="74"/>
      <c r="OKY32" s="74"/>
      <c r="OKZ32" s="85"/>
      <c r="OLA32" s="74"/>
      <c r="OLB32" s="74"/>
      <c r="OLC32" s="85"/>
      <c r="OLD32" s="74"/>
      <c r="OLE32" s="74"/>
      <c r="OLF32" s="85"/>
      <c r="OLG32" s="80"/>
      <c r="OLH32" s="80"/>
      <c r="OLI32" s="85"/>
      <c r="OLJ32" s="77"/>
      <c r="OLK32" s="74"/>
      <c r="OLL32" s="74"/>
      <c r="OLM32" s="85"/>
      <c r="OLN32" s="74"/>
      <c r="OLO32" s="74"/>
      <c r="OLP32" s="85"/>
      <c r="OLQ32" s="74"/>
      <c r="OLR32" s="74"/>
      <c r="OLS32" s="85"/>
      <c r="OLT32" s="74"/>
      <c r="OLU32" s="74"/>
      <c r="OLV32" s="85"/>
      <c r="OLW32" s="80"/>
      <c r="OLX32" s="80"/>
      <c r="OLY32" s="85"/>
      <c r="OLZ32" s="77"/>
      <c r="OMA32" s="74"/>
      <c r="OMB32" s="74"/>
      <c r="OMC32" s="85"/>
      <c r="OMD32" s="74"/>
      <c r="OME32" s="74"/>
      <c r="OMF32" s="85"/>
      <c r="OMG32" s="74"/>
      <c r="OMH32" s="74"/>
      <c r="OMI32" s="85"/>
      <c r="OMJ32" s="74"/>
      <c r="OMK32" s="74"/>
      <c r="OML32" s="85"/>
      <c r="OMM32" s="80"/>
      <c r="OMN32" s="80"/>
      <c r="OMO32" s="85"/>
      <c r="OMP32" s="77"/>
      <c r="OMQ32" s="74"/>
      <c r="OMR32" s="74"/>
      <c r="OMS32" s="85"/>
      <c r="OMT32" s="74"/>
      <c r="OMU32" s="74"/>
      <c r="OMV32" s="85"/>
      <c r="OMW32" s="74"/>
      <c r="OMX32" s="74"/>
      <c r="OMY32" s="85"/>
      <c r="OMZ32" s="74"/>
      <c r="ONA32" s="74"/>
      <c r="ONB32" s="85"/>
      <c r="ONC32" s="80"/>
      <c r="OND32" s="80"/>
      <c r="ONE32" s="85"/>
      <c r="ONF32" s="77"/>
      <c r="ONG32" s="74"/>
      <c r="ONH32" s="74"/>
      <c r="ONI32" s="85"/>
      <c r="ONJ32" s="74"/>
      <c r="ONK32" s="74"/>
      <c r="ONL32" s="85"/>
      <c r="ONM32" s="74"/>
      <c r="ONN32" s="74"/>
      <c r="ONO32" s="85"/>
      <c r="ONP32" s="74"/>
      <c r="ONQ32" s="74"/>
      <c r="ONR32" s="85"/>
      <c r="ONS32" s="80"/>
      <c r="ONT32" s="80"/>
      <c r="ONU32" s="85"/>
      <c r="ONV32" s="77"/>
      <c r="ONW32" s="74"/>
      <c r="ONX32" s="74"/>
      <c r="ONY32" s="85"/>
      <c r="ONZ32" s="74"/>
      <c r="OOA32" s="74"/>
      <c r="OOB32" s="85"/>
      <c r="OOC32" s="74"/>
      <c r="OOD32" s="74"/>
      <c r="OOE32" s="85"/>
      <c r="OOF32" s="74"/>
      <c r="OOG32" s="74"/>
      <c r="OOH32" s="85"/>
      <c r="OOI32" s="80"/>
      <c r="OOJ32" s="80"/>
      <c r="OOK32" s="85"/>
      <c r="OOL32" s="77"/>
      <c r="OOM32" s="74"/>
      <c r="OON32" s="74"/>
      <c r="OOO32" s="85"/>
      <c r="OOP32" s="74"/>
      <c r="OOQ32" s="74"/>
      <c r="OOR32" s="85"/>
      <c r="OOS32" s="74"/>
      <c r="OOT32" s="74"/>
      <c r="OOU32" s="85"/>
      <c r="OOV32" s="74"/>
      <c r="OOW32" s="74"/>
      <c r="OOX32" s="85"/>
      <c r="OOY32" s="80"/>
      <c r="OOZ32" s="80"/>
      <c r="OPA32" s="85"/>
      <c r="OPB32" s="77"/>
      <c r="OPC32" s="74"/>
      <c r="OPD32" s="74"/>
      <c r="OPE32" s="85"/>
      <c r="OPF32" s="74"/>
      <c r="OPG32" s="74"/>
      <c r="OPH32" s="85"/>
      <c r="OPI32" s="74"/>
      <c r="OPJ32" s="74"/>
      <c r="OPK32" s="85"/>
      <c r="OPL32" s="74"/>
      <c r="OPM32" s="74"/>
      <c r="OPN32" s="85"/>
      <c r="OPO32" s="80"/>
      <c r="OPP32" s="80"/>
      <c r="OPQ32" s="85"/>
      <c r="OPR32" s="77"/>
      <c r="OPS32" s="74"/>
      <c r="OPT32" s="74"/>
      <c r="OPU32" s="85"/>
      <c r="OPV32" s="74"/>
      <c r="OPW32" s="74"/>
      <c r="OPX32" s="85"/>
      <c r="OPY32" s="74"/>
      <c r="OPZ32" s="74"/>
      <c r="OQA32" s="85"/>
      <c r="OQB32" s="74"/>
      <c r="OQC32" s="74"/>
      <c r="OQD32" s="85"/>
      <c r="OQE32" s="80"/>
      <c r="OQF32" s="80"/>
      <c r="OQG32" s="85"/>
      <c r="OQH32" s="77"/>
      <c r="OQI32" s="74"/>
      <c r="OQJ32" s="74"/>
      <c r="OQK32" s="85"/>
      <c r="OQL32" s="74"/>
      <c r="OQM32" s="74"/>
      <c r="OQN32" s="85"/>
      <c r="OQO32" s="74"/>
      <c r="OQP32" s="74"/>
      <c r="OQQ32" s="85"/>
      <c r="OQR32" s="74"/>
      <c r="OQS32" s="74"/>
      <c r="OQT32" s="85"/>
      <c r="OQU32" s="80"/>
      <c r="OQV32" s="80"/>
      <c r="OQW32" s="85"/>
      <c r="OQX32" s="77"/>
      <c r="OQY32" s="74"/>
      <c r="OQZ32" s="74"/>
      <c r="ORA32" s="85"/>
      <c r="ORB32" s="74"/>
      <c r="ORC32" s="74"/>
      <c r="ORD32" s="85"/>
      <c r="ORE32" s="74"/>
      <c r="ORF32" s="74"/>
      <c r="ORG32" s="85"/>
      <c r="ORH32" s="74"/>
      <c r="ORI32" s="74"/>
      <c r="ORJ32" s="85"/>
      <c r="ORK32" s="80"/>
      <c r="ORL32" s="80"/>
      <c r="ORM32" s="85"/>
      <c r="ORN32" s="77"/>
      <c r="ORO32" s="74"/>
      <c r="ORP32" s="74"/>
      <c r="ORQ32" s="85"/>
      <c r="ORR32" s="74"/>
      <c r="ORS32" s="74"/>
      <c r="ORT32" s="85"/>
      <c r="ORU32" s="74"/>
      <c r="ORV32" s="74"/>
      <c r="ORW32" s="85"/>
      <c r="ORX32" s="74"/>
      <c r="ORY32" s="74"/>
      <c r="ORZ32" s="85"/>
      <c r="OSA32" s="80"/>
      <c r="OSB32" s="80"/>
      <c r="OSC32" s="85"/>
      <c r="OSD32" s="77"/>
      <c r="OSE32" s="74"/>
      <c r="OSF32" s="74"/>
      <c r="OSG32" s="85"/>
      <c r="OSH32" s="74"/>
      <c r="OSI32" s="74"/>
      <c r="OSJ32" s="85"/>
      <c r="OSK32" s="74"/>
      <c r="OSL32" s="74"/>
      <c r="OSM32" s="85"/>
      <c r="OSN32" s="74"/>
      <c r="OSO32" s="74"/>
      <c r="OSP32" s="85"/>
      <c r="OSQ32" s="80"/>
      <c r="OSR32" s="80"/>
      <c r="OSS32" s="85"/>
      <c r="OST32" s="77"/>
      <c r="OSU32" s="74"/>
      <c r="OSV32" s="74"/>
      <c r="OSW32" s="85"/>
      <c r="OSX32" s="74"/>
      <c r="OSY32" s="74"/>
      <c r="OSZ32" s="85"/>
      <c r="OTA32" s="74"/>
      <c r="OTB32" s="74"/>
      <c r="OTC32" s="85"/>
      <c r="OTD32" s="74"/>
      <c r="OTE32" s="74"/>
      <c r="OTF32" s="85"/>
      <c r="OTG32" s="80"/>
      <c r="OTH32" s="80"/>
      <c r="OTI32" s="85"/>
      <c r="OTJ32" s="77"/>
      <c r="OTK32" s="74"/>
      <c r="OTL32" s="74"/>
      <c r="OTM32" s="85"/>
      <c r="OTN32" s="74"/>
      <c r="OTO32" s="74"/>
      <c r="OTP32" s="85"/>
      <c r="OTQ32" s="74"/>
      <c r="OTR32" s="74"/>
      <c r="OTS32" s="85"/>
      <c r="OTT32" s="74"/>
      <c r="OTU32" s="74"/>
      <c r="OTV32" s="85"/>
      <c r="OTW32" s="80"/>
      <c r="OTX32" s="80"/>
      <c r="OTY32" s="85"/>
      <c r="OTZ32" s="77"/>
      <c r="OUA32" s="74"/>
      <c r="OUB32" s="74"/>
      <c r="OUC32" s="85"/>
      <c r="OUD32" s="74"/>
      <c r="OUE32" s="74"/>
      <c r="OUF32" s="85"/>
      <c r="OUG32" s="74"/>
      <c r="OUH32" s="74"/>
      <c r="OUI32" s="85"/>
      <c r="OUJ32" s="74"/>
      <c r="OUK32" s="74"/>
      <c r="OUL32" s="85"/>
      <c r="OUM32" s="80"/>
      <c r="OUN32" s="80"/>
      <c r="OUO32" s="85"/>
      <c r="OUP32" s="77"/>
      <c r="OUQ32" s="74"/>
      <c r="OUR32" s="74"/>
      <c r="OUS32" s="85"/>
      <c r="OUT32" s="74"/>
      <c r="OUU32" s="74"/>
      <c r="OUV32" s="85"/>
      <c r="OUW32" s="74"/>
      <c r="OUX32" s="74"/>
      <c r="OUY32" s="85"/>
      <c r="OUZ32" s="74"/>
      <c r="OVA32" s="74"/>
      <c r="OVB32" s="85"/>
      <c r="OVC32" s="80"/>
      <c r="OVD32" s="80"/>
      <c r="OVE32" s="85"/>
      <c r="OVF32" s="77"/>
      <c r="OVG32" s="74"/>
      <c r="OVH32" s="74"/>
      <c r="OVI32" s="85"/>
      <c r="OVJ32" s="74"/>
      <c r="OVK32" s="74"/>
      <c r="OVL32" s="85"/>
      <c r="OVM32" s="74"/>
      <c r="OVN32" s="74"/>
      <c r="OVO32" s="85"/>
      <c r="OVP32" s="74"/>
      <c r="OVQ32" s="74"/>
      <c r="OVR32" s="85"/>
      <c r="OVS32" s="80"/>
      <c r="OVT32" s="80"/>
      <c r="OVU32" s="85"/>
      <c r="OVV32" s="77"/>
      <c r="OVW32" s="74"/>
      <c r="OVX32" s="74"/>
      <c r="OVY32" s="85"/>
      <c r="OVZ32" s="74"/>
      <c r="OWA32" s="74"/>
      <c r="OWB32" s="85"/>
      <c r="OWC32" s="74"/>
      <c r="OWD32" s="74"/>
      <c r="OWE32" s="85"/>
      <c r="OWF32" s="74"/>
      <c r="OWG32" s="74"/>
      <c r="OWH32" s="85"/>
      <c r="OWI32" s="80"/>
      <c r="OWJ32" s="80"/>
      <c r="OWK32" s="85"/>
      <c r="OWL32" s="77"/>
      <c r="OWM32" s="74"/>
      <c r="OWN32" s="74"/>
      <c r="OWO32" s="85"/>
      <c r="OWP32" s="74"/>
      <c r="OWQ32" s="74"/>
      <c r="OWR32" s="85"/>
      <c r="OWS32" s="74"/>
      <c r="OWT32" s="74"/>
      <c r="OWU32" s="85"/>
      <c r="OWV32" s="74"/>
      <c r="OWW32" s="74"/>
      <c r="OWX32" s="85"/>
      <c r="OWY32" s="80"/>
      <c r="OWZ32" s="80"/>
      <c r="OXA32" s="85"/>
      <c r="OXB32" s="77"/>
      <c r="OXC32" s="74"/>
      <c r="OXD32" s="74"/>
      <c r="OXE32" s="85"/>
      <c r="OXF32" s="74"/>
      <c r="OXG32" s="74"/>
      <c r="OXH32" s="85"/>
      <c r="OXI32" s="74"/>
      <c r="OXJ32" s="74"/>
      <c r="OXK32" s="85"/>
      <c r="OXL32" s="74"/>
      <c r="OXM32" s="74"/>
      <c r="OXN32" s="85"/>
      <c r="OXO32" s="80"/>
      <c r="OXP32" s="80"/>
      <c r="OXQ32" s="85"/>
      <c r="OXR32" s="77"/>
      <c r="OXS32" s="74"/>
      <c r="OXT32" s="74"/>
      <c r="OXU32" s="85"/>
      <c r="OXV32" s="74"/>
      <c r="OXW32" s="74"/>
      <c r="OXX32" s="85"/>
      <c r="OXY32" s="74"/>
      <c r="OXZ32" s="74"/>
      <c r="OYA32" s="85"/>
      <c r="OYB32" s="74"/>
      <c r="OYC32" s="74"/>
      <c r="OYD32" s="85"/>
      <c r="OYE32" s="80"/>
      <c r="OYF32" s="80"/>
      <c r="OYG32" s="85"/>
      <c r="OYH32" s="77"/>
      <c r="OYI32" s="74"/>
      <c r="OYJ32" s="74"/>
      <c r="OYK32" s="85"/>
      <c r="OYL32" s="74"/>
      <c r="OYM32" s="74"/>
      <c r="OYN32" s="85"/>
      <c r="OYO32" s="74"/>
      <c r="OYP32" s="74"/>
      <c r="OYQ32" s="85"/>
      <c r="OYR32" s="74"/>
      <c r="OYS32" s="74"/>
      <c r="OYT32" s="85"/>
      <c r="OYU32" s="80"/>
      <c r="OYV32" s="80"/>
      <c r="OYW32" s="85"/>
      <c r="OYX32" s="77"/>
      <c r="OYY32" s="74"/>
      <c r="OYZ32" s="74"/>
      <c r="OZA32" s="85"/>
      <c r="OZB32" s="74"/>
      <c r="OZC32" s="74"/>
      <c r="OZD32" s="85"/>
      <c r="OZE32" s="74"/>
      <c r="OZF32" s="74"/>
      <c r="OZG32" s="85"/>
      <c r="OZH32" s="74"/>
      <c r="OZI32" s="74"/>
      <c r="OZJ32" s="85"/>
      <c r="OZK32" s="80"/>
      <c r="OZL32" s="80"/>
      <c r="OZM32" s="85"/>
      <c r="OZN32" s="77"/>
      <c r="OZO32" s="74"/>
      <c r="OZP32" s="74"/>
      <c r="OZQ32" s="85"/>
      <c r="OZR32" s="74"/>
      <c r="OZS32" s="74"/>
      <c r="OZT32" s="85"/>
      <c r="OZU32" s="74"/>
      <c r="OZV32" s="74"/>
      <c r="OZW32" s="85"/>
      <c r="OZX32" s="74"/>
      <c r="OZY32" s="74"/>
      <c r="OZZ32" s="85"/>
      <c r="PAA32" s="80"/>
      <c r="PAB32" s="80"/>
      <c r="PAC32" s="85"/>
      <c r="PAD32" s="77"/>
      <c r="PAE32" s="74"/>
      <c r="PAF32" s="74"/>
      <c r="PAG32" s="85"/>
      <c r="PAH32" s="74"/>
      <c r="PAI32" s="74"/>
      <c r="PAJ32" s="85"/>
      <c r="PAK32" s="74"/>
      <c r="PAL32" s="74"/>
      <c r="PAM32" s="85"/>
      <c r="PAN32" s="74"/>
      <c r="PAO32" s="74"/>
      <c r="PAP32" s="85"/>
      <c r="PAQ32" s="80"/>
      <c r="PAR32" s="80"/>
      <c r="PAS32" s="85"/>
      <c r="PAT32" s="77"/>
      <c r="PAU32" s="74"/>
      <c r="PAV32" s="74"/>
      <c r="PAW32" s="85"/>
      <c r="PAX32" s="74"/>
      <c r="PAY32" s="74"/>
      <c r="PAZ32" s="85"/>
      <c r="PBA32" s="74"/>
      <c r="PBB32" s="74"/>
      <c r="PBC32" s="85"/>
      <c r="PBD32" s="74"/>
      <c r="PBE32" s="74"/>
      <c r="PBF32" s="85"/>
      <c r="PBG32" s="80"/>
      <c r="PBH32" s="80"/>
      <c r="PBI32" s="85"/>
      <c r="PBJ32" s="77"/>
      <c r="PBK32" s="74"/>
      <c r="PBL32" s="74"/>
      <c r="PBM32" s="85"/>
      <c r="PBN32" s="74"/>
      <c r="PBO32" s="74"/>
      <c r="PBP32" s="85"/>
      <c r="PBQ32" s="74"/>
      <c r="PBR32" s="74"/>
      <c r="PBS32" s="85"/>
      <c r="PBT32" s="74"/>
      <c r="PBU32" s="74"/>
      <c r="PBV32" s="85"/>
      <c r="PBW32" s="80"/>
      <c r="PBX32" s="80"/>
      <c r="PBY32" s="85"/>
      <c r="PBZ32" s="77"/>
      <c r="PCA32" s="74"/>
      <c r="PCB32" s="74"/>
      <c r="PCC32" s="85"/>
      <c r="PCD32" s="74"/>
      <c r="PCE32" s="74"/>
      <c r="PCF32" s="85"/>
      <c r="PCG32" s="74"/>
      <c r="PCH32" s="74"/>
      <c r="PCI32" s="85"/>
      <c r="PCJ32" s="74"/>
      <c r="PCK32" s="74"/>
      <c r="PCL32" s="85"/>
      <c r="PCM32" s="80"/>
      <c r="PCN32" s="80"/>
      <c r="PCO32" s="85"/>
      <c r="PCP32" s="77"/>
      <c r="PCQ32" s="74"/>
      <c r="PCR32" s="74"/>
      <c r="PCS32" s="85"/>
      <c r="PCT32" s="74"/>
      <c r="PCU32" s="74"/>
      <c r="PCV32" s="85"/>
      <c r="PCW32" s="74"/>
      <c r="PCX32" s="74"/>
      <c r="PCY32" s="85"/>
      <c r="PCZ32" s="74"/>
      <c r="PDA32" s="74"/>
      <c r="PDB32" s="85"/>
      <c r="PDC32" s="80"/>
      <c r="PDD32" s="80"/>
      <c r="PDE32" s="85"/>
      <c r="PDF32" s="77"/>
      <c r="PDG32" s="74"/>
      <c r="PDH32" s="74"/>
      <c r="PDI32" s="85"/>
      <c r="PDJ32" s="74"/>
      <c r="PDK32" s="74"/>
      <c r="PDL32" s="85"/>
      <c r="PDM32" s="74"/>
      <c r="PDN32" s="74"/>
      <c r="PDO32" s="85"/>
      <c r="PDP32" s="74"/>
      <c r="PDQ32" s="74"/>
      <c r="PDR32" s="85"/>
      <c r="PDS32" s="80"/>
      <c r="PDT32" s="80"/>
      <c r="PDU32" s="85"/>
      <c r="PDV32" s="77"/>
      <c r="PDW32" s="74"/>
      <c r="PDX32" s="74"/>
      <c r="PDY32" s="85"/>
      <c r="PDZ32" s="74"/>
      <c r="PEA32" s="74"/>
      <c r="PEB32" s="85"/>
      <c r="PEC32" s="74"/>
      <c r="PED32" s="74"/>
      <c r="PEE32" s="85"/>
      <c r="PEF32" s="74"/>
      <c r="PEG32" s="74"/>
      <c r="PEH32" s="85"/>
      <c r="PEI32" s="80"/>
      <c r="PEJ32" s="80"/>
      <c r="PEK32" s="85"/>
      <c r="PEL32" s="77"/>
      <c r="PEM32" s="74"/>
      <c r="PEN32" s="74"/>
      <c r="PEO32" s="85"/>
      <c r="PEP32" s="74"/>
      <c r="PEQ32" s="74"/>
      <c r="PER32" s="85"/>
      <c r="PES32" s="74"/>
      <c r="PET32" s="74"/>
      <c r="PEU32" s="85"/>
      <c r="PEV32" s="74"/>
      <c r="PEW32" s="74"/>
      <c r="PEX32" s="85"/>
      <c r="PEY32" s="80"/>
      <c r="PEZ32" s="80"/>
      <c r="PFA32" s="85"/>
      <c r="PFB32" s="77"/>
      <c r="PFC32" s="74"/>
      <c r="PFD32" s="74"/>
      <c r="PFE32" s="85"/>
      <c r="PFF32" s="74"/>
      <c r="PFG32" s="74"/>
      <c r="PFH32" s="85"/>
      <c r="PFI32" s="74"/>
      <c r="PFJ32" s="74"/>
      <c r="PFK32" s="85"/>
      <c r="PFL32" s="74"/>
      <c r="PFM32" s="74"/>
      <c r="PFN32" s="85"/>
      <c r="PFO32" s="80"/>
      <c r="PFP32" s="80"/>
      <c r="PFQ32" s="85"/>
      <c r="PFR32" s="77"/>
      <c r="PFS32" s="74"/>
      <c r="PFT32" s="74"/>
      <c r="PFU32" s="85"/>
      <c r="PFV32" s="74"/>
      <c r="PFW32" s="74"/>
      <c r="PFX32" s="85"/>
      <c r="PFY32" s="74"/>
      <c r="PFZ32" s="74"/>
      <c r="PGA32" s="85"/>
      <c r="PGB32" s="74"/>
      <c r="PGC32" s="74"/>
      <c r="PGD32" s="85"/>
      <c r="PGE32" s="80"/>
      <c r="PGF32" s="80"/>
      <c r="PGG32" s="85"/>
      <c r="PGH32" s="77"/>
      <c r="PGI32" s="74"/>
      <c r="PGJ32" s="74"/>
      <c r="PGK32" s="85"/>
      <c r="PGL32" s="74"/>
      <c r="PGM32" s="74"/>
      <c r="PGN32" s="85"/>
      <c r="PGO32" s="74"/>
      <c r="PGP32" s="74"/>
      <c r="PGQ32" s="85"/>
      <c r="PGR32" s="74"/>
      <c r="PGS32" s="74"/>
      <c r="PGT32" s="85"/>
      <c r="PGU32" s="80"/>
      <c r="PGV32" s="80"/>
      <c r="PGW32" s="85"/>
      <c r="PGX32" s="77"/>
      <c r="PGY32" s="74"/>
      <c r="PGZ32" s="74"/>
      <c r="PHA32" s="85"/>
      <c r="PHB32" s="74"/>
      <c r="PHC32" s="74"/>
      <c r="PHD32" s="85"/>
      <c r="PHE32" s="74"/>
      <c r="PHF32" s="74"/>
      <c r="PHG32" s="85"/>
      <c r="PHH32" s="74"/>
      <c r="PHI32" s="74"/>
      <c r="PHJ32" s="85"/>
      <c r="PHK32" s="80"/>
      <c r="PHL32" s="80"/>
      <c r="PHM32" s="85"/>
      <c r="PHN32" s="77"/>
      <c r="PHO32" s="74"/>
      <c r="PHP32" s="74"/>
      <c r="PHQ32" s="85"/>
      <c r="PHR32" s="74"/>
      <c r="PHS32" s="74"/>
      <c r="PHT32" s="85"/>
      <c r="PHU32" s="74"/>
      <c r="PHV32" s="74"/>
      <c r="PHW32" s="85"/>
      <c r="PHX32" s="74"/>
      <c r="PHY32" s="74"/>
      <c r="PHZ32" s="85"/>
      <c r="PIA32" s="80"/>
      <c r="PIB32" s="80"/>
      <c r="PIC32" s="85"/>
      <c r="PID32" s="77"/>
      <c r="PIE32" s="74"/>
      <c r="PIF32" s="74"/>
      <c r="PIG32" s="85"/>
      <c r="PIH32" s="74"/>
      <c r="PII32" s="74"/>
      <c r="PIJ32" s="85"/>
      <c r="PIK32" s="74"/>
      <c r="PIL32" s="74"/>
      <c r="PIM32" s="85"/>
      <c r="PIN32" s="74"/>
      <c r="PIO32" s="74"/>
      <c r="PIP32" s="85"/>
      <c r="PIQ32" s="80"/>
      <c r="PIR32" s="80"/>
      <c r="PIS32" s="85"/>
      <c r="PIT32" s="77"/>
      <c r="PIU32" s="74"/>
      <c r="PIV32" s="74"/>
      <c r="PIW32" s="85"/>
      <c r="PIX32" s="74"/>
      <c r="PIY32" s="74"/>
      <c r="PIZ32" s="85"/>
      <c r="PJA32" s="74"/>
      <c r="PJB32" s="74"/>
      <c r="PJC32" s="85"/>
      <c r="PJD32" s="74"/>
      <c r="PJE32" s="74"/>
      <c r="PJF32" s="85"/>
      <c r="PJG32" s="80"/>
      <c r="PJH32" s="80"/>
      <c r="PJI32" s="85"/>
      <c r="PJJ32" s="77"/>
      <c r="PJK32" s="74"/>
      <c r="PJL32" s="74"/>
      <c r="PJM32" s="85"/>
      <c r="PJN32" s="74"/>
      <c r="PJO32" s="74"/>
      <c r="PJP32" s="85"/>
      <c r="PJQ32" s="74"/>
      <c r="PJR32" s="74"/>
      <c r="PJS32" s="85"/>
      <c r="PJT32" s="74"/>
      <c r="PJU32" s="74"/>
      <c r="PJV32" s="85"/>
      <c r="PJW32" s="80"/>
      <c r="PJX32" s="80"/>
      <c r="PJY32" s="85"/>
      <c r="PJZ32" s="77"/>
      <c r="PKA32" s="74"/>
      <c r="PKB32" s="74"/>
      <c r="PKC32" s="85"/>
      <c r="PKD32" s="74"/>
      <c r="PKE32" s="74"/>
      <c r="PKF32" s="85"/>
      <c r="PKG32" s="74"/>
      <c r="PKH32" s="74"/>
      <c r="PKI32" s="85"/>
      <c r="PKJ32" s="74"/>
      <c r="PKK32" s="74"/>
      <c r="PKL32" s="85"/>
      <c r="PKM32" s="80"/>
      <c r="PKN32" s="80"/>
      <c r="PKO32" s="85"/>
      <c r="PKP32" s="77"/>
      <c r="PKQ32" s="74"/>
      <c r="PKR32" s="74"/>
      <c r="PKS32" s="85"/>
      <c r="PKT32" s="74"/>
      <c r="PKU32" s="74"/>
      <c r="PKV32" s="85"/>
      <c r="PKW32" s="74"/>
      <c r="PKX32" s="74"/>
      <c r="PKY32" s="85"/>
      <c r="PKZ32" s="74"/>
      <c r="PLA32" s="74"/>
      <c r="PLB32" s="85"/>
      <c r="PLC32" s="80"/>
      <c r="PLD32" s="80"/>
      <c r="PLE32" s="85"/>
      <c r="PLF32" s="77"/>
      <c r="PLG32" s="74"/>
      <c r="PLH32" s="74"/>
      <c r="PLI32" s="85"/>
      <c r="PLJ32" s="74"/>
      <c r="PLK32" s="74"/>
      <c r="PLL32" s="85"/>
      <c r="PLM32" s="74"/>
      <c r="PLN32" s="74"/>
      <c r="PLO32" s="85"/>
      <c r="PLP32" s="74"/>
      <c r="PLQ32" s="74"/>
      <c r="PLR32" s="85"/>
      <c r="PLS32" s="80"/>
      <c r="PLT32" s="80"/>
      <c r="PLU32" s="85"/>
      <c r="PLV32" s="77"/>
      <c r="PLW32" s="74"/>
      <c r="PLX32" s="74"/>
      <c r="PLY32" s="85"/>
      <c r="PLZ32" s="74"/>
      <c r="PMA32" s="74"/>
      <c r="PMB32" s="85"/>
      <c r="PMC32" s="74"/>
      <c r="PMD32" s="74"/>
      <c r="PME32" s="85"/>
      <c r="PMF32" s="74"/>
      <c r="PMG32" s="74"/>
      <c r="PMH32" s="85"/>
      <c r="PMI32" s="80"/>
      <c r="PMJ32" s="80"/>
      <c r="PMK32" s="85"/>
      <c r="PML32" s="77"/>
      <c r="PMM32" s="74"/>
      <c r="PMN32" s="74"/>
      <c r="PMO32" s="85"/>
      <c r="PMP32" s="74"/>
      <c r="PMQ32" s="74"/>
      <c r="PMR32" s="85"/>
      <c r="PMS32" s="74"/>
      <c r="PMT32" s="74"/>
      <c r="PMU32" s="85"/>
      <c r="PMV32" s="74"/>
      <c r="PMW32" s="74"/>
      <c r="PMX32" s="85"/>
      <c r="PMY32" s="80"/>
      <c r="PMZ32" s="80"/>
      <c r="PNA32" s="85"/>
      <c r="PNB32" s="77"/>
      <c r="PNC32" s="74"/>
      <c r="PND32" s="74"/>
      <c r="PNE32" s="85"/>
      <c r="PNF32" s="74"/>
      <c r="PNG32" s="74"/>
      <c r="PNH32" s="85"/>
      <c r="PNI32" s="74"/>
      <c r="PNJ32" s="74"/>
      <c r="PNK32" s="85"/>
      <c r="PNL32" s="74"/>
      <c r="PNM32" s="74"/>
      <c r="PNN32" s="85"/>
      <c r="PNO32" s="80"/>
      <c r="PNP32" s="80"/>
      <c r="PNQ32" s="85"/>
      <c r="PNR32" s="77"/>
      <c r="PNS32" s="74"/>
      <c r="PNT32" s="74"/>
      <c r="PNU32" s="85"/>
      <c r="PNV32" s="74"/>
      <c r="PNW32" s="74"/>
      <c r="PNX32" s="85"/>
      <c r="PNY32" s="74"/>
      <c r="PNZ32" s="74"/>
      <c r="POA32" s="85"/>
      <c r="POB32" s="74"/>
      <c r="POC32" s="74"/>
      <c r="POD32" s="85"/>
      <c r="POE32" s="80"/>
      <c r="POF32" s="80"/>
      <c r="POG32" s="85"/>
      <c r="POH32" s="77"/>
      <c r="POI32" s="74"/>
      <c r="POJ32" s="74"/>
      <c r="POK32" s="85"/>
      <c r="POL32" s="74"/>
      <c r="POM32" s="74"/>
      <c r="PON32" s="85"/>
      <c r="POO32" s="74"/>
      <c r="POP32" s="74"/>
      <c r="POQ32" s="85"/>
      <c r="POR32" s="74"/>
      <c r="POS32" s="74"/>
      <c r="POT32" s="85"/>
      <c r="POU32" s="80"/>
      <c r="POV32" s="80"/>
      <c r="POW32" s="85"/>
      <c r="POX32" s="77"/>
      <c r="POY32" s="74"/>
      <c r="POZ32" s="74"/>
      <c r="PPA32" s="85"/>
      <c r="PPB32" s="74"/>
      <c r="PPC32" s="74"/>
      <c r="PPD32" s="85"/>
      <c r="PPE32" s="74"/>
      <c r="PPF32" s="74"/>
      <c r="PPG32" s="85"/>
      <c r="PPH32" s="74"/>
      <c r="PPI32" s="74"/>
      <c r="PPJ32" s="85"/>
      <c r="PPK32" s="80"/>
      <c r="PPL32" s="80"/>
      <c r="PPM32" s="85"/>
      <c r="PPN32" s="77"/>
      <c r="PPO32" s="74"/>
      <c r="PPP32" s="74"/>
      <c r="PPQ32" s="85"/>
      <c r="PPR32" s="74"/>
      <c r="PPS32" s="74"/>
      <c r="PPT32" s="85"/>
      <c r="PPU32" s="74"/>
      <c r="PPV32" s="74"/>
      <c r="PPW32" s="85"/>
      <c r="PPX32" s="74"/>
      <c r="PPY32" s="74"/>
      <c r="PPZ32" s="85"/>
      <c r="PQA32" s="80"/>
      <c r="PQB32" s="80"/>
      <c r="PQC32" s="85"/>
      <c r="PQD32" s="77"/>
      <c r="PQE32" s="74"/>
      <c r="PQF32" s="74"/>
      <c r="PQG32" s="85"/>
      <c r="PQH32" s="74"/>
      <c r="PQI32" s="74"/>
      <c r="PQJ32" s="85"/>
      <c r="PQK32" s="74"/>
      <c r="PQL32" s="74"/>
      <c r="PQM32" s="85"/>
      <c r="PQN32" s="74"/>
      <c r="PQO32" s="74"/>
      <c r="PQP32" s="85"/>
      <c r="PQQ32" s="80"/>
      <c r="PQR32" s="80"/>
      <c r="PQS32" s="85"/>
      <c r="PQT32" s="77"/>
      <c r="PQU32" s="74"/>
      <c r="PQV32" s="74"/>
      <c r="PQW32" s="85"/>
      <c r="PQX32" s="74"/>
      <c r="PQY32" s="74"/>
      <c r="PQZ32" s="85"/>
      <c r="PRA32" s="74"/>
      <c r="PRB32" s="74"/>
      <c r="PRC32" s="85"/>
      <c r="PRD32" s="74"/>
      <c r="PRE32" s="74"/>
      <c r="PRF32" s="85"/>
      <c r="PRG32" s="80"/>
      <c r="PRH32" s="80"/>
      <c r="PRI32" s="85"/>
      <c r="PRJ32" s="77"/>
      <c r="PRK32" s="74"/>
      <c r="PRL32" s="74"/>
      <c r="PRM32" s="85"/>
      <c r="PRN32" s="74"/>
      <c r="PRO32" s="74"/>
      <c r="PRP32" s="85"/>
      <c r="PRQ32" s="74"/>
      <c r="PRR32" s="74"/>
      <c r="PRS32" s="85"/>
      <c r="PRT32" s="74"/>
      <c r="PRU32" s="74"/>
      <c r="PRV32" s="85"/>
      <c r="PRW32" s="80"/>
      <c r="PRX32" s="80"/>
      <c r="PRY32" s="85"/>
      <c r="PRZ32" s="77"/>
      <c r="PSA32" s="74"/>
      <c r="PSB32" s="74"/>
      <c r="PSC32" s="85"/>
      <c r="PSD32" s="74"/>
      <c r="PSE32" s="74"/>
      <c r="PSF32" s="85"/>
      <c r="PSG32" s="74"/>
      <c r="PSH32" s="74"/>
      <c r="PSI32" s="85"/>
      <c r="PSJ32" s="74"/>
      <c r="PSK32" s="74"/>
      <c r="PSL32" s="85"/>
      <c r="PSM32" s="80"/>
      <c r="PSN32" s="80"/>
      <c r="PSO32" s="85"/>
      <c r="PSP32" s="77"/>
      <c r="PSQ32" s="74"/>
      <c r="PSR32" s="74"/>
      <c r="PSS32" s="85"/>
      <c r="PST32" s="74"/>
      <c r="PSU32" s="74"/>
      <c r="PSV32" s="85"/>
      <c r="PSW32" s="74"/>
      <c r="PSX32" s="74"/>
      <c r="PSY32" s="85"/>
      <c r="PSZ32" s="74"/>
      <c r="PTA32" s="74"/>
      <c r="PTB32" s="85"/>
      <c r="PTC32" s="80"/>
      <c r="PTD32" s="80"/>
      <c r="PTE32" s="85"/>
      <c r="PTF32" s="77"/>
      <c r="PTG32" s="74"/>
      <c r="PTH32" s="74"/>
      <c r="PTI32" s="85"/>
      <c r="PTJ32" s="74"/>
      <c r="PTK32" s="74"/>
      <c r="PTL32" s="85"/>
      <c r="PTM32" s="74"/>
      <c r="PTN32" s="74"/>
      <c r="PTO32" s="85"/>
      <c r="PTP32" s="74"/>
      <c r="PTQ32" s="74"/>
      <c r="PTR32" s="85"/>
      <c r="PTS32" s="80"/>
      <c r="PTT32" s="80"/>
      <c r="PTU32" s="85"/>
      <c r="PTV32" s="77"/>
      <c r="PTW32" s="74"/>
      <c r="PTX32" s="74"/>
      <c r="PTY32" s="85"/>
      <c r="PTZ32" s="74"/>
      <c r="PUA32" s="74"/>
      <c r="PUB32" s="85"/>
      <c r="PUC32" s="74"/>
      <c r="PUD32" s="74"/>
      <c r="PUE32" s="85"/>
      <c r="PUF32" s="74"/>
      <c r="PUG32" s="74"/>
      <c r="PUH32" s="85"/>
      <c r="PUI32" s="80"/>
      <c r="PUJ32" s="80"/>
      <c r="PUK32" s="85"/>
      <c r="PUL32" s="77"/>
      <c r="PUM32" s="74"/>
      <c r="PUN32" s="74"/>
      <c r="PUO32" s="85"/>
      <c r="PUP32" s="74"/>
      <c r="PUQ32" s="74"/>
      <c r="PUR32" s="85"/>
      <c r="PUS32" s="74"/>
      <c r="PUT32" s="74"/>
      <c r="PUU32" s="85"/>
      <c r="PUV32" s="74"/>
      <c r="PUW32" s="74"/>
      <c r="PUX32" s="85"/>
      <c r="PUY32" s="80"/>
      <c r="PUZ32" s="80"/>
      <c r="PVA32" s="85"/>
      <c r="PVB32" s="77"/>
      <c r="PVC32" s="74"/>
      <c r="PVD32" s="74"/>
      <c r="PVE32" s="85"/>
      <c r="PVF32" s="74"/>
      <c r="PVG32" s="74"/>
      <c r="PVH32" s="85"/>
      <c r="PVI32" s="74"/>
      <c r="PVJ32" s="74"/>
      <c r="PVK32" s="85"/>
      <c r="PVL32" s="74"/>
      <c r="PVM32" s="74"/>
      <c r="PVN32" s="85"/>
      <c r="PVO32" s="80"/>
      <c r="PVP32" s="80"/>
      <c r="PVQ32" s="85"/>
      <c r="PVR32" s="77"/>
      <c r="PVS32" s="74"/>
      <c r="PVT32" s="74"/>
      <c r="PVU32" s="85"/>
      <c r="PVV32" s="74"/>
      <c r="PVW32" s="74"/>
      <c r="PVX32" s="85"/>
      <c r="PVY32" s="74"/>
      <c r="PVZ32" s="74"/>
      <c r="PWA32" s="85"/>
      <c r="PWB32" s="74"/>
      <c r="PWC32" s="74"/>
      <c r="PWD32" s="85"/>
      <c r="PWE32" s="80"/>
      <c r="PWF32" s="80"/>
      <c r="PWG32" s="85"/>
      <c r="PWH32" s="77"/>
      <c r="PWI32" s="74"/>
      <c r="PWJ32" s="74"/>
      <c r="PWK32" s="85"/>
      <c r="PWL32" s="74"/>
      <c r="PWM32" s="74"/>
      <c r="PWN32" s="85"/>
      <c r="PWO32" s="74"/>
      <c r="PWP32" s="74"/>
      <c r="PWQ32" s="85"/>
      <c r="PWR32" s="74"/>
      <c r="PWS32" s="74"/>
      <c r="PWT32" s="85"/>
      <c r="PWU32" s="80"/>
      <c r="PWV32" s="80"/>
      <c r="PWW32" s="85"/>
      <c r="PWX32" s="77"/>
      <c r="PWY32" s="74"/>
      <c r="PWZ32" s="74"/>
      <c r="PXA32" s="85"/>
      <c r="PXB32" s="74"/>
      <c r="PXC32" s="74"/>
      <c r="PXD32" s="85"/>
      <c r="PXE32" s="74"/>
      <c r="PXF32" s="74"/>
      <c r="PXG32" s="85"/>
      <c r="PXH32" s="74"/>
      <c r="PXI32" s="74"/>
      <c r="PXJ32" s="85"/>
      <c r="PXK32" s="80"/>
      <c r="PXL32" s="80"/>
      <c r="PXM32" s="85"/>
      <c r="PXN32" s="77"/>
      <c r="PXO32" s="74"/>
      <c r="PXP32" s="74"/>
      <c r="PXQ32" s="85"/>
      <c r="PXR32" s="74"/>
      <c r="PXS32" s="74"/>
      <c r="PXT32" s="85"/>
      <c r="PXU32" s="74"/>
      <c r="PXV32" s="74"/>
      <c r="PXW32" s="85"/>
      <c r="PXX32" s="74"/>
      <c r="PXY32" s="74"/>
      <c r="PXZ32" s="85"/>
      <c r="PYA32" s="80"/>
      <c r="PYB32" s="80"/>
      <c r="PYC32" s="85"/>
      <c r="PYD32" s="77"/>
      <c r="PYE32" s="74"/>
      <c r="PYF32" s="74"/>
      <c r="PYG32" s="85"/>
      <c r="PYH32" s="74"/>
      <c r="PYI32" s="74"/>
      <c r="PYJ32" s="85"/>
      <c r="PYK32" s="74"/>
      <c r="PYL32" s="74"/>
      <c r="PYM32" s="85"/>
      <c r="PYN32" s="74"/>
      <c r="PYO32" s="74"/>
      <c r="PYP32" s="85"/>
      <c r="PYQ32" s="80"/>
      <c r="PYR32" s="80"/>
      <c r="PYS32" s="85"/>
      <c r="PYT32" s="77"/>
      <c r="PYU32" s="74"/>
      <c r="PYV32" s="74"/>
      <c r="PYW32" s="85"/>
      <c r="PYX32" s="74"/>
      <c r="PYY32" s="74"/>
      <c r="PYZ32" s="85"/>
      <c r="PZA32" s="74"/>
      <c r="PZB32" s="74"/>
      <c r="PZC32" s="85"/>
      <c r="PZD32" s="74"/>
      <c r="PZE32" s="74"/>
      <c r="PZF32" s="85"/>
      <c r="PZG32" s="80"/>
      <c r="PZH32" s="80"/>
      <c r="PZI32" s="85"/>
      <c r="PZJ32" s="77"/>
      <c r="PZK32" s="74"/>
      <c r="PZL32" s="74"/>
      <c r="PZM32" s="85"/>
      <c r="PZN32" s="74"/>
      <c r="PZO32" s="74"/>
      <c r="PZP32" s="85"/>
      <c r="PZQ32" s="74"/>
      <c r="PZR32" s="74"/>
      <c r="PZS32" s="85"/>
      <c r="PZT32" s="74"/>
      <c r="PZU32" s="74"/>
      <c r="PZV32" s="85"/>
      <c r="PZW32" s="80"/>
      <c r="PZX32" s="80"/>
      <c r="PZY32" s="85"/>
      <c r="PZZ32" s="77"/>
      <c r="QAA32" s="74"/>
      <c r="QAB32" s="74"/>
      <c r="QAC32" s="85"/>
      <c r="QAD32" s="74"/>
      <c r="QAE32" s="74"/>
      <c r="QAF32" s="85"/>
      <c r="QAG32" s="74"/>
      <c r="QAH32" s="74"/>
      <c r="QAI32" s="85"/>
      <c r="QAJ32" s="74"/>
      <c r="QAK32" s="74"/>
      <c r="QAL32" s="85"/>
      <c r="QAM32" s="80"/>
      <c r="QAN32" s="80"/>
      <c r="QAO32" s="85"/>
      <c r="QAP32" s="77"/>
      <c r="QAQ32" s="74"/>
      <c r="QAR32" s="74"/>
      <c r="QAS32" s="85"/>
      <c r="QAT32" s="74"/>
      <c r="QAU32" s="74"/>
      <c r="QAV32" s="85"/>
      <c r="QAW32" s="74"/>
      <c r="QAX32" s="74"/>
      <c r="QAY32" s="85"/>
      <c r="QAZ32" s="74"/>
      <c r="QBA32" s="74"/>
      <c r="QBB32" s="85"/>
      <c r="QBC32" s="80"/>
      <c r="QBD32" s="80"/>
      <c r="QBE32" s="85"/>
      <c r="QBF32" s="77"/>
      <c r="QBG32" s="74"/>
      <c r="QBH32" s="74"/>
      <c r="QBI32" s="85"/>
      <c r="QBJ32" s="74"/>
      <c r="QBK32" s="74"/>
      <c r="QBL32" s="85"/>
      <c r="QBM32" s="74"/>
      <c r="QBN32" s="74"/>
      <c r="QBO32" s="85"/>
      <c r="QBP32" s="74"/>
      <c r="QBQ32" s="74"/>
      <c r="QBR32" s="85"/>
      <c r="QBS32" s="80"/>
      <c r="QBT32" s="80"/>
      <c r="QBU32" s="85"/>
      <c r="QBV32" s="77"/>
      <c r="QBW32" s="74"/>
      <c r="QBX32" s="74"/>
      <c r="QBY32" s="85"/>
      <c r="QBZ32" s="74"/>
      <c r="QCA32" s="74"/>
      <c r="QCB32" s="85"/>
      <c r="QCC32" s="74"/>
      <c r="QCD32" s="74"/>
      <c r="QCE32" s="85"/>
      <c r="QCF32" s="74"/>
      <c r="QCG32" s="74"/>
      <c r="QCH32" s="85"/>
      <c r="QCI32" s="80"/>
      <c r="QCJ32" s="80"/>
      <c r="QCK32" s="85"/>
      <c r="QCL32" s="77"/>
      <c r="QCM32" s="74"/>
      <c r="QCN32" s="74"/>
      <c r="QCO32" s="85"/>
      <c r="QCP32" s="74"/>
      <c r="QCQ32" s="74"/>
      <c r="QCR32" s="85"/>
      <c r="QCS32" s="74"/>
      <c r="QCT32" s="74"/>
      <c r="QCU32" s="85"/>
      <c r="QCV32" s="74"/>
      <c r="QCW32" s="74"/>
      <c r="QCX32" s="85"/>
      <c r="QCY32" s="80"/>
      <c r="QCZ32" s="80"/>
      <c r="QDA32" s="85"/>
      <c r="QDB32" s="77"/>
      <c r="QDC32" s="74"/>
      <c r="QDD32" s="74"/>
      <c r="QDE32" s="85"/>
      <c r="QDF32" s="74"/>
      <c r="QDG32" s="74"/>
      <c r="QDH32" s="85"/>
      <c r="QDI32" s="74"/>
      <c r="QDJ32" s="74"/>
      <c r="QDK32" s="85"/>
      <c r="QDL32" s="74"/>
      <c r="QDM32" s="74"/>
      <c r="QDN32" s="85"/>
      <c r="QDO32" s="80"/>
      <c r="QDP32" s="80"/>
      <c r="QDQ32" s="85"/>
      <c r="QDR32" s="77"/>
      <c r="QDS32" s="74"/>
      <c r="QDT32" s="74"/>
      <c r="QDU32" s="85"/>
      <c r="QDV32" s="74"/>
      <c r="QDW32" s="74"/>
      <c r="QDX32" s="85"/>
      <c r="QDY32" s="74"/>
      <c r="QDZ32" s="74"/>
      <c r="QEA32" s="85"/>
      <c r="QEB32" s="74"/>
      <c r="QEC32" s="74"/>
      <c r="QED32" s="85"/>
      <c r="QEE32" s="80"/>
      <c r="QEF32" s="80"/>
      <c r="QEG32" s="85"/>
      <c r="QEH32" s="77"/>
      <c r="QEI32" s="74"/>
      <c r="QEJ32" s="74"/>
      <c r="QEK32" s="85"/>
      <c r="QEL32" s="74"/>
      <c r="QEM32" s="74"/>
      <c r="QEN32" s="85"/>
      <c r="QEO32" s="74"/>
      <c r="QEP32" s="74"/>
      <c r="QEQ32" s="85"/>
      <c r="QER32" s="74"/>
      <c r="QES32" s="74"/>
      <c r="QET32" s="85"/>
      <c r="QEU32" s="80"/>
      <c r="QEV32" s="80"/>
      <c r="QEW32" s="85"/>
      <c r="QEX32" s="77"/>
      <c r="QEY32" s="74"/>
      <c r="QEZ32" s="74"/>
      <c r="QFA32" s="85"/>
      <c r="QFB32" s="74"/>
      <c r="QFC32" s="74"/>
      <c r="QFD32" s="85"/>
      <c r="QFE32" s="74"/>
      <c r="QFF32" s="74"/>
      <c r="QFG32" s="85"/>
      <c r="QFH32" s="74"/>
      <c r="QFI32" s="74"/>
      <c r="QFJ32" s="85"/>
      <c r="QFK32" s="80"/>
      <c r="QFL32" s="80"/>
      <c r="QFM32" s="85"/>
      <c r="QFN32" s="77"/>
      <c r="QFO32" s="74"/>
      <c r="QFP32" s="74"/>
      <c r="QFQ32" s="85"/>
      <c r="QFR32" s="74"/>
      <c r="QFS32" s="74"/>
      <c r="QFT32" s="85"/>
      <c r="QFU32" s="74"/>
      <c r="QFV32" s="74"/>
      <c r="QFW32" s="85"/>
      <c r="QFX32" s="74"/>
      <c r="QFY32" s="74"/>
      <c r="QFZ32" s="85"/>
      <c r="QGA32" s="80"/>
      <c r="QGB32" s="80"/>
      <c r="QGC32" s="85"/>
      <c r="QGD32" s="77"/>
      <c r="QGE32" s="74"/>
      <c r="QGF32" s="74"/>
      <c r="QGG32" s="85"/>
      <c r="QGH32" s="74"/>
      <c r="QGI32" s="74"/>
      <c r="QGJ32" s="85"/>
      <c r="QGK32" s="74"/>
      <c r="QGL32" s="74"/>
      <c r="QGM32" s="85"/>
      <c r="QGN32" s="74"/>
      <c r="QGO32" s="74"/>
      <c r="QGP32" s="85"/>
      <c r="QGQ32" s="80"/>
      <c r="QGR32" s="80"/>
      <c r="QGS32" s="85"/>
      <c r="QGT32" s="77"/>
      <c r="QGU32" s="74"/>
      <c r="QGV32" s="74"/>
      <c r="QGW32" s="85"/>
      <c r="QGX32" s="74"/>
      <c r="QGY32" s="74"/>
      <c r="QGZ32" s="85"/>
      <c r="QHA32" s="74"/>
      <c r="QHB32" s="74"/>
      <c r="QHC32" s="85"/>
      <c r="QHD32" s="74"/>
      <c r="QHE32" s="74"/>
      <c r="QHF32" s="85"/>
      <c r="QHG32" s="80"/>
      <c r="QHH32" s="80"/>
      <c r="QHI32" s="85"/>
      <c r="QHJ32" s="77"/>
      <c r="QHK32" s="74"/>
      <c r="QHL32" s="74"/>
      <c r="QHM32" s="85"/>
      <c r="QHN32" s="74"/>
      <c r="QHO32" s="74"/>
      <c r="QHP32" s="85"/>
      <c r="QHQ32" s="74"/>
      <c r="QHR32" s="74"/>
      <c r="QHS32" s="85"/>
      <c r="QHT32" s="74"/>
      <c r="QHU32" s="74"/>
      <c r="QHV32" s="85"/>
      <c r="QHW32" s="80"/>
      <c r="QHX32" s="80"/>
      <c r="QHY32" s="85"/>
      <c r="QHZ32" s="77"/>
      <c r="QIA32" s="74"/>
      <c r="QIB32" s="74"/>
      <c r="QIC32" s="85"/>
      <c r="QID32" s="74"/>
      <c r="QIE32" s="74"/>
      <c r="QIF32" s="85"/>
      <c r="QIG32" s="74"/>
      <c r="QIH32" s="74"/>
      <c r="QII32" s="85"/>
      <c r="QIJ32" s="74"/>
      <c r="QIK32" s="74"/>
      <c r="QIL32" s="85"/>
      <c r="QIM32" s="80"/>
      <c r="QIN32" s="80"/>
      <c r="QIO32" s="85"/>
      <c r="QIP32" s="77"/>
      <c r="QIQ32" s="74"/>
      <c r="QIR32" s="74"/>
      <c r="QIS32" s="85"/>
      <c r="QIT32" s="74"/>
      <c r="QIU32" s="74"/>
      <c r="QIV32" s="85"/>
      <c r="QIW32" s="74"/>
      <c r="QIX32" s="74"/>
      <c r="QIY32" s="85"/>
      <c r="QIZ32" s="74"/>
      <c r="QJA32" s="74"/>
      <c r="QJB32" s="85"/>
      <c r="QJC32" s="80"/>
      <c r="QJD32" s="80"/>
      <c r="QJE32" s="85"/>
      <c r="QJF32" s="77"/>
      <c r="QJG32" s="74"/>
      <c r="QJH32" s="74"/>
      <c r="QJI32" s="85"/>
      <c r="QJJ32" s="74"/>
      <c r="QJK32" s="74"/>
      <c r="QJL32" s="85"/>
      <c r="QJM32" s="74"/>
      <c r="QJN32" s="74"/>
      <c r="QJO32" s="85"/>
      <c r="QJP32" s="74"/>
      <c r="QJQ32" s="74"/>
      <c r="QJR32" s="85"/>
      <c r="QJS32" s="80"/>
      <c r="QJT32" s="80"/>
      <c r="QJU32" s="85"/>
      <c r="QJV32" s="77"/>
      <c r="QJW32" s="74"/>
      <c r="QJX32" s="74"/>
      <c r="QJY32" s="85"/>
      <c r="QJZ32" s="74"/>
      <c r="QKA32" s="74"/>
      <c r="QKB32" s="85"/>
      <c r="QKC32" s="74"/>
      <c r="QKD32" s="74"/>
      <c r="QKE32" s="85"/>
      <c r="QKF32" s="74"/>
      <c r="QKG32" s="74"/>
      <c r="QKH32" s="85"/>
      <c r="QKI32" s="80"/>
      <c r="QKJ32" s="80"/>
      <c r="QKK32" s="85"/>
      <c r="QKL32" s="77"/>
      <c r="QKM32" s="74"/>
      <c r="QKN32" s="74"/>
      <c r="QKO32" s="85"/>
      <c r="QKP32" s="74"/>
      <c r="QKQ32" s="74"/>
      <c r="QKR32" s="85"/>
      <c r="QKS32" s="74"/>
      <c r="QKT32" s="74"/>
      <c r="QKU32" s="85"/>
      <c r="QKV32" s="74"/>
      <c r="QKW32" s="74"/>
      <c r="QKX32" s="85"/>
      <c r="QKY32" s="80"/>
      <c r="QKZ32" s="80"/>
      <c r="QLA32" s="85"/>
      <c r="QLB32" s="77"/>
      <c r="QLC32" s="74"/>
      <c r="QLD32" s="74"/>
      <c r="QLE32" s="85"/>
      <c r="QLF32" s="74"/>
      <c r="QLG32" s="74"/>
      <c r="QLH32" s="85"/>
      <c r="QLI32" s="74"/>
      <c r="QLJ32" s="74"/>
      <c r="QLK32" s="85"/>
      <c r="QLL32" s="74"/>
      <c r="QLM32" s="74"/>
      <c r="QLN32" s="85"/>
      <c r="QLO32" s="80"/>
      <c r="QLP32" s="80"/>
      <c r="QLQ32" s="85"/>
      <c r="QLR32" s="77"/>
      <c r="QLS32" s="74"/>
      <c r="QLT32" s="74"/>
      <c r="QLU32" s="85"/>
      <c r="QLV32" s="74"/>
      <c r="QLW32" s="74"/>
      <c r="QLX32" s="85"/>
      <c r="QLY32" s="74"/>
      <c r="QLZ32" s="74"/>
      <c r="QMA32" s="85"/>
      <c r="QMB32" s="74"/>
      <c r="QMC32" s="74"/>
      <c r="QMD32" s="85"/>
      <c r="QME32" s="80"/>
      <c r="QMF32" s="80"/>
      <c r="QMG32" s="85"/>
      <c r="QMH32" s="77"/>
      <c r="QMI32" s="74"/>
      <c r="QMJ32" s="74"/>
      <c r="QMK32" s="85"/>
      <c r="QML32" s="74"/>
      <c r="QMM32" s="74"/>
      <c r="QMN32" s="85"/>
      <c r="QMO32" s="74"/>
      <c r="QMP32" s="74"/>
      <c r="QMQ32" s="85"/>
      <c r="QMR32" s="74"/>
      <c r="QMS32" s="74"/>
      <c r="QMT32" s="85"/>
      <c r="QMU32" s="80"/>
      <c r="QMV32" s="80"/>
      <c r="QMW32" s="85"/>
      <c r="QMX32" s="77"/>
      <c r="QMY32" s="74"/>
      <c r="QMZ32" s="74"/>
      <c r="QNA32" s="85"/>
      <c r="QNB32" s="74"/>
      <c r="QNC32" s="74"/>
      <c r="QND32" s="85"/>
      <c r="QNE32" s="74"/>
      <c r="QNF32" s="74"/>
      <c r="QNG32" s="85"/>
      <c r="QNH32" s="74"/>
      <c r="QNI32" s="74"/>
      <c r="QNJ32" s="85"/>
      <c r="QNK32" s="80"/>
      <c r="QNL32" s="80"/>
      <c r="QNM32" s="85"/>
      <c r="QNN32" s="77"/>
      <c r="QNO32" s="74"/>
      <c r="QNP32" s="74"/>
      <c r="QNQ32" s="85"/>
      <c r="QNR32" s="74"/>
      <c r="QNS32" s="74"/>
      <c r="QNT32" s="85"/>
      <c r="QNU32" s="74"/>
      <c r="QNV32" s="74"/>
      <c r="QNW32" s="85"/>
      <c r="QNX32" s="74"/>
      <c r="QNY32" s="74"/>
      <c r="QNZ32" s="85"/>
      <c r="QOA32" s="80"/>
      <c r="QOB32" s="80"/>
      <c r="QOC32" s="85"/>
      <c r="QOD32" s="77"/>
      <c r="QOE32" s="74"/>
      <c r="QOF32" s="74"/>
      <c r="QOG32" s="85"/>
      <c r="QOH32" s="74"/>
      <c r="QOI32" s="74"/>
      <c r="QOJ32" s="85"/>
      <c r="QOK32" s="74"/>
      <c r="QOL32" s="74"/>
      <c r="QOM32" s="85"/>
      <c r="QON32" s="74"/>
      <c r="QOO32" s="74"/>
      <c r="QOP32" s="85"/>
      <c r="QOQ32" s="80"/>
      <c r="QOR32" s="80"/>
      <c r="QOS32" s="85"/>
      <c r="QOT32" s="77"/>
      <c r="QOU32" s="74"/>
      <c r="QOV32" s="74"/>
      <c r="QOW32" s="85"/>
      <c r="QOX32" s="74"/>
      <c r="QOY32" s="74"/>
      <c r="QOZ32" s="85"/>
      <c r="QPA32" s="74"/>
      <c r="QPB32" s="74"/>
      <c r="QPC32" s="85"/>
      <c r="QPD32" s="74"/>
      <c r="QPE32" s="74"/>
      <c r="QPF32" s="85"/>
      <c r="QPG32" s="80"/>
      <c r="QPH32" s="80"/>
      <c r="QPI32" s="85"/>
      <c r="QPJ32" s="77"/>
      <c r="QPK32" s="74"/>
      <c r="QPL32" s="74"/>
      <c r="QPM32" s="85"/>
      <c r="QPN32" s="74"/>
      <c r="QPO32" s="74"/>
      <c r="QPP32" s="85"/>
      <c r="QPQ32" s="74"/>
      <c r="QPR32" s="74"/>
      <c r="QPS32" s="85"/>
      <c r="QPT32" s="74"/>
      <c r="QPU32" s="74"/>
      <c r="QPV32" s="85"/>
      <c r="QPW32" s="80"/>
      <c r="QPX32" s="80"/>
      <c r="QPY32" s="85"/>
      <c r="QPZ32" s="77"/>
      <c r="QQA32" s="74"/>
      <c r="QQB32" s="74"/>
      <c r="QQC32" s="85"/>
      <c r="QQD32" s="74"/>
      <c r="QQE32" s="74"/>
      <c r="QQF32" s="85"/>
      <c r="QQG32" s="74"/>
      <c r="QQH32" s="74"/>
      <c r="QQI32" s="85"/>
      <c r="QQJ32" s="74"/>
      <c r="QQK32" s="74"/>
      <c r="QQL32" s="85"/>
      <c r="QQM32" s="80"/>
      <c r="QQN32" s="80"/>
      <c r="QQO32" s="85"/>
      <c r="QQP32" s="77"/>
      <c r="QQQ32" s="74"/>
      <c r="QQR32" s="74"/>
      <c r="QQS32" s="85"/>
      <c r="QQT32" s="74"/>
      <c r="QQU32" s="74"/>
      <c r="QQV32" s="85"/>
      <c r="QQW32" s="74"/>
      <c r="QQX32" s="74"/>
      <c r="QQY32" s="85"/>
      <c r="QQZ32" s="74"/>
      <c r="QRA32" s="74"/>
      <c r="QRB32" s="85"/>
      <c r="QRC32" s="80"/>
      <c r="QRD32" s="80"/>
      <c r="QRE32" s="85"/>
      <c r="QRF32" s="77"/>
      <c r="QRG32" s="74"/>
      <c r="QRH32" s="74"/>
      <c r="QRI32" s="85"/>
      <c r="QRJ32" s="74"/>
      <c r="QRK32" s="74"/>
      <c r="QRL32" s="85"/>
      <c r="QRM32" s="74"/>
      <c r="QRN32" s="74"/>
      <c r="QRO32" s="85"/>
      <c r="QRP32" s="74"/>
      <c r="QRQ32" s="74"/>
      <c r="QRR32" s="85"/>
      <c r="QRS32" s="80"/>
      <c r="QRT32" s="80"/>
      <c r="QRU32" s="85"/>
      <c r="QRV32" s="77"/>
      <c r="QRW32" s="74"/>
      <c r="QRX32" s="74"/>
      <c r="QRY32" s="85"/>
      <c r="QRZ32" s="74"/>
      <c r="QSA32" s="74"/>
      <c r="QSB32" s="85"/>
      <c r="QSC32" s="74"/>
      <c r="QSD32" s="74"/>
      <c r="QSE32" s="85"/>
      <c r="QSF32" s="74"/>
      <c r="QSG32" s="74"/>
      <c r="QSH32" s="85"/>
      <c r="QSI32" s="80"/>
      <c r="QSJ32" s="80"/>
      <c r="QSK32" s="85"/>
      <c r="QSL32" s="77"/>
      <c r="QSM32" s="74"/>
      <c r="QSN32" s="74"/>
      <c r="QSO32" s="85"/>
      <c r="QSP32" s="74"/>
      <c r="QSQ32" s="74"/>
      <c r="QSR32" s="85"/>
      <c r="QSS32" s="74"/>
      <c r="QST32" s="74"/>
      <c r="QSU32" s="85"/>
      <c r="QSV32" s="74"/>
      <c r="QSW32" s="74"/>
      <c r="QSX32" s="85"/>
      <c r="QSY32" s="80"/>
      <c r="QSZ32" s="80"/>
      <c r="QTA32" s="85"/>
      <c r="QTB32" s="77"/>
      <c r="QTC32" s="74"/>
      <c r="QTD32" s="74"/>
      <c r="QTE32" s="85"/>
      <c r="QTF32" s="74"/>
      <c r="QTG32" s="74"/>
      <c r="QTH32" s="85"/>
      <c r="QTI32" s="74"/>
      <c r="QTJ32" s="74"/>
      <c r="QTK32" s="85"/>
      <c r="QTL32" s="74"/>
      <c r="QTM32" s="74"/>
      <c r="QTN32" s="85"/>
      <c r="QTO32" s="80"/>
      <c r="QTP32" s="80"/>
      <c r="QTQ32" s="85"/>
      <c r="QTR32" s="77"/>
      <c r="QTS32" s="74"/>
      <c r="QTT32" s="74"/>
      <c r="QTU32" s="85"/>
      <c r="QTV32" s="74"/>
      <c r="QTW32" s="74"/>
      <c r="QTX32" s="85"/>
      <c r="QTY32" s="74"/>
      <c r="QTZ32" s="74"/>
      <c r="QUA32" s="85"/>
      <c r="QUB32" s="74"/>
      <c r="QUC32" s="74"/>
      <c r="QUD32" s="85"/>
      <c r="QUE32" s="80"/>
      <c r="QUF32" s="80"/>
      <c r="QUG32" s="85"/>
      <c r="QUH32" s="77"/>
      <c r="QUI32" s="74"/>
      <c r="QUJ32" s="74"/>
      <c r="QUK32" s="85"/>
      <c r="QUL32" s="74"/>
      <c r="QUM32" s="74"/>
      <c r="QUN32" s="85"/>
      <c r="QUO32" s="74"/>
      <c r="QUP32" s="74"/>
      <c r="QUQ32" s="85"/>
      <c r="QUR32" s="74"/>
      <c r="QUS32" s="74"/>
      <c r="QUT32" s="85"/>
      <c r="QUU32" s="80"/>
      <c r="QUV32" s="80"/>
      <c r="QUW32" s="85"/>
      <c r="QUX32" s="77"/>
      <c r="QUY32" s="74"/>
      <c r="QUZ32" s="74"/>
      <c r="QVA32" s="85"/>
      <c r="QVB32" s="74"/>
      <c r="QVC32" s="74"/>
      <c r="QVD32" s="85"/>
      <c r="QVE32" s="74"/>
      <c r="QVF32" s="74"/>
      <c r="QVG32" s="85"/>
      <c r="QVH32" s="74"/>
      <c r="QVI32" s="74"/>
      <c r="QVJ32" s="85"/>
      <c r="QVK32" s="80"/>
      <c r="QVL32" s="80"/>
      <c r="QVM32" s="85"/>
      <c r="QVN32" s="77"/>
      <c r="QVO32" s="74"/>
      <c r="QVP32" s="74"/>
      <c r="QVQ32" s="85"/>
      <c r="QVR32" s="74"/>
      <c r="QVS32" s="74"/>
      <c r="QVT32" s="85"/>
      <c r="QVU32" s="74"/>
      <c r="QVV32" s="74"/>
      <c r="QVW32" s="85"/>
      <c r="QVX32" s="74"/>
      <c r="QVY32" s="74"/>
      <c r="QVZ32" s="85"/>
      <c r="QWA32" s="80"/>
      <c r="QWB32" s="80"/>
      <c r="QWC32" s="85"/>
      <c r="QWD32" s="77"/>
      <c r="QWE32" s="74"/>
      <c r="QWF32" s="74"/>
      <c r="QWG32" s="85"/>
      <c r="QWH32" s="74"/>
      <c r="QWI32" s="74"/>
      <c r="QWJ32" s="85"/>
      <c r="QWK32" s="74"/>
      <c r="QWL32" s="74"/>
      <c r="QWM32" s="85"/>
      <c r="QWN32" s="74"/>
      <c r="QWO32" s="74"/>
      <c r="QWP32" s="85"/>
      <c r="QWQ32" s="80"/>
      <c r="QWR32" s="80"/>
      <c r="QWS32" s="85"/>
      <c r="QWT32" s="77"/>
      <c r="QWU32" s="74"/>
      <c r="QWV32" s="74"/>
      <c r="QWW32" s="85"/>
      <c r="QWX32" s="74"/>
      <c r="QWY32" s="74"/>
      <c r="QWZ32" s="85"/>
      <c r="QXA32" s="74"/>
      <c r="QXB32" s="74"/>
      <c r="QXC32" s="85"/>
      <c r="QXD32" s="74"/>
      <c r="QXE32" s="74"/>
      <c r="QXF32" s="85"/>
      <c r="QXG32" s="80"/>
      <c r="QXH32" s="80"/>
      <c r="QXI32" s="85"/>
      <c r="QXJ32" s="77"/>
      <c r="QXK32" s="74"/>
      <c r="QXL32" s="74"/>
      <c r="QXM32" s="85"/>
      <c r="QXN32" s="74"/>
      <c r="QXO32" s="74"/>
      <c r="QXP32" s="85"/>
      <c r="QXQ32" s="74"/>
      <c r="QXR32" s="74"/>
      <c r="QXS32" s="85"/>
      <c r="QXT32" s="74"/>
      <c r="QXU32" s="74"/>
      <c r="QXV32" s="85"/>
      <c r="QXW32" s="80"/>
      <c r="QXX32" s="80"/>
      <c r="QXY32" s="85"/>
      <c r="QXZ32" s="77"/>
      <c r="QYA32" s="74"/>
      <c r="QYB32" s="74"/>
      <c r="QYC32" s="85"/>
      <c r="QYD32" s="74"/>
      <c r="QYE32" s="74"/>
      <c r="QYF32" s="85"/>
      <c r="QYG32" s="74"/>
      <c r="QYH32" s="74"/>
      <c r="QYI32" s="85"/>
      <c r="QYJ32" s="74"/>
      <c r="QYK32" s="74"/>
      <c r="QYL32" s="85"/>
      <c r="QYM32" s="80"/>
      <c r="QYN32" s="80"/>
      <c r="QYO32" s="85"/>
      <c r="QYP32" s="77"/>
      <c r="QYQ32" s="74"/>
      <c r="QYR32" s="74"/>
      <c r="QYS32" s="85"/>
      <c r="QYT32" s="74"/>
      <c r="QYU32" s="74"/>
      <c r="QYV32" s="85"/>
      <c r="QYW32" s="74"/>
      <c r="QYX32" s="74"/>
      <c r="QYY32" s="85"/>
      <c r="QYZ32" s="74"/>
      <c r="QZA32" s="74"/>
      <c r="QZB32" s="85"/>
      <c r="QZC32" s="80"/>
      <c r="QZD32" s="80"/>
      <c r="QZE32" s="85"/>
      <c r="QZF32" s="77"/>
      <c r="QZG32" s="74"/>
      <c r="QZH32" s="74"/>
      <c r="QZI32" s="85"/>
      <c r="QZJ32" s="74"/>
      <c r="QZK32" s="74"/>
      <c r="QZL32" s="85"/>
      <c r="QZM32" s="74"/>
      <c r="QZN32" s="74"/>
      <c r="QZO32" s="85"/>
      <c r="QZP32" s="74"/>
      <c r="QZQ32" s="74"/>
      <c r="QZR32" s="85"/>
      <c r="QZS32" s="80"/>
      <c r="QZT32" s="80"/>
      <c r="QZU32" s="85"/>
      <c r="QZV32" s="77"/>
      <c r="QZW32" s="74"/>
      <c r="QZX32" s="74"/>
      <c r="QZY32" s="85"/>
      <c r="QZZ32" s="74"/>
      <c r="RAA32" s="74"/>
      <c r="RAB32" s="85"/>
      <c r="RAC32" s="74"/>
      <c r="RAD32" s="74"/>
      <c r="RAE32" s="85"/>
      <c r="RAF32" s="74"/>
      <c r="RAG32" s="74"/>
      <c r="RAH32" s="85"/>
      <c r="RAI32" s="80"/>
      <c r="RAJ32" s="80"/>
      <c r="RAK32" s="85"/>
      <c r="RAL32" s="77"/>
      <c r="RAM32" s="74"/>
      <c r="RAN32" s="74"/>
      <c r="RAO32" s="85"/>
      <c r="RAP32" s="74"/>
      <c r="RAQ32" s="74"/>
      <c r="RAR32" s="85"/>
      <c r="RAS32" s="74"/>
      <c r="RAT32" s="74"/>
      <c r="RAU32" s="85"/>
      <c r="RAV32" s="74"/>
      <c r="RAW32" s="74"/>
      <c r="RAX32" s="85"/>
      <c r="RAY32" s="80"/>
      <c r="RAZ32" s="80"/>
      <c r="RBA32" s="85"/>
      <c r="RBB32" s="77"/>
      <c r="RBC32" s="74"/>
      <c r="RBD32" s="74"/>
      <c r="RBE32" s="85"/>
      <c r="RBF32" s="74"/>
      <c r="RBG32" s="74"/>
      <c r="RBH32" s="85"/>
      <c r="RBI32" s="74"/>
      <c r="RBJ32" s="74"/>
      <c r="RBK32" s="85"/>
      <c r="RBL32" s="74"/>
      <c r="RBM32" s="74"/>
      <c r="RBN32" s="85"/>
      <c r="RBO32" s="80"/>
      <c r="RBP32" s="80"/>
      <c r="RBQ32" s="85"/>
      <c r="RBR32" s="77"/>
      <c r="RBS32" s="74"/>
      <c r="RBT32" s="74"/>
      <c r="RBU32" s="85"/>
      <c r="RBV32" s="74"/>
      <c r="RBW32" s="74"/>
      <c r="RBX32" s="85"/>
      <c r="RBY32" s="74"/>
      <c r="RBZ32" s="74"/>
      <c r="RCA32" s="85"/>
      <c r="RCB32" s="74"/>
      <c r="RCC32" s="74"/>
      <c r="RCD32" s="85"/>
      <c r="RCE32" s="80"/>
      <c r="RCF32" s="80"/>
      <c r="RCG32" s="85"/>
      <c r="RCH32" s="77"/>
      <c r="RCI32" s="74"/>
      <c r="RCJ32" s="74"/>
      <c r="RCK32" s="85"/>
      <c r="RCL32" s="74"/>
      <c r="RCM32" s="74"/>
      <c r="RCN32" s="85"/>
      <c r="RCO32" s="74"/>
      <c r="RCP32" s="74"/>
      <c r="RCQ32" s="85"/>
      <c r="RCR32" s="74"/>
      <c r="RCS32" s="74"/>
      <c r="RCT32" s="85"/>
      <c r="RCU32" s="80"/>
      <c r="RCV32" s="80"/>
      <c r="RCW32" s="85"/>
      <c r="RCX32" s="77"/>
      <c r="RCY32" s="74"/>
      <c r="RCZ32" s="74"/>
      <c r="RDA32" s="85"/>
      <c r="RDB32" s="74"/>
      <c r="RDC32" s="74"/>
      <c r="RDD32" s="85"/>
      <c r="RDE32" s="74"/>
      <c r="RDF32" s="74"/>
      <c r="RDG32" s="85"/>
      <c r="RDH32" s="74"/>
      <c r="RDI32" s="74"/>
      <c r="RDJ32" s="85"/>
      <c r="RDK32" s="80"/>
      <c r="RDL32" s="80"/>
      <c r="RDM32" s="85"/>
      <c r="RDN32" s="77"/>
      <c r="RDO32" s="74"/>
      <c r="RDP32" s="74"/>
      <c r="RDQ32" s="85"/>
      <c r="RDR32" s="74"/>
      <c r="RDS32" s="74"/>
      <c r="RDT32" s="85"/>
      <c r="RDU32" s="74"/>
      <c r="RDV32" s="74"/>
      <c r="RDW32" s="85"/>
      <c r="RDX32" s="74"/>
      <c r="RDY32" s="74"/>
      <c r="RDZ32" s="85"/>
      <c r="REA32" s="80"/>
      <c r="REB32" s="80"/>
      <c r="REC32" s="85"/>
      <c r="RED32" s="77"/>
      <c r="REE32" s="74"/>
      <c r="REF32" s="74"/>
      <c r="REG32" s="85"/>
      <c r="REH32" s="74"/>
      <c r="REI32" s="74"/>
      <c r="REJ32" s="85"/>
      <c r="REK32" s="74"/>
      <c r="REL32" s="74"/>
      <c r="REM32" s="85"/>
      <c r="REN32" s="74"/>
      <c r="REO32" s="74"/>
      <c r="REP32" s="85"/>
      <c r="REQ32" s="80"/>
      <c r="RER32" s="80"/>
      <c r="RES32" s="85"/>
      <c r="RET32" s="77"/>
      <c r="REU32" s="74"/>
      <c r="REV32" s="74"/>
      <c r="REW32" s="85"/>
      <c r="REX32" s="74"/>
      <c r="REY32" s="74"/>
      <c r="REZ32" s="85"/>
      <c r="RFA32" s="74"/>
      <c r="RFB32" s="74"/>
      <c r="RFC32" s="85"/>
      <c r="RFD32" s="74"/>
      <c r="RFE32" s="74"/>
      <c r="RFF32" s="85"/>
      <c r="RFG32" s="80"/>
      <c r="RFH32" s="80"/>
      <c r="RFI32" s="85"/>
      <c r="RFJ32" s="77"/>
      <c r="RFK32" s="74"/>
      <c r="RFL32" s="74"/>
      <c r="RFM32" s="85"/>
      <c r="RFN32" s="74"/>
      <c r="RFO32" s="74"/>
      <c r="RFP32" s="85"/>
      <c r="RFQ32" s="74"/>
      <c r="RFR32" s="74"/>
      <c r="RFS32" s="85"/>
      <c r="RFT32" s="74"/>
      <c r="RFU32" s="74"/>
      <c r="RFV32" s="85"/>
      <c r="RFW32" s="80"/>
      <c r="RFX32" s="80"/>
      <c r="RFY32" s="85"/>
      <c r="RFZ32" s="77"/>
      <c r="RGA32" s="74"/>
      <c r="RGB32" s="74"/>
      <c r="RGC32" s="85"/>
      <c r="RGD32" s="74"/>
      <c r="RGE32" s="74"/>
      <c r="RGF32" s="85"/>
      <c r="RGG32" s="74"/>
      <c r="RGH32" s="74"/>
      <c r="RGI32" s="85"/>
      <c r="RGJ32" s="74"/>
      <c r="RGK32" s="74"/>
      <c r="RGL32" s="85"/>
      <c r="RGM32" s="80"/>
      <c r="RGN32" s="80"/>
      <c r="RGO32" s="85"/>
      <c r="RGP32" s="77"/>
      <c r="RGQ32" s="74"/>
      <c r="RGR32" s="74"/>
      <c r="RGS32" s="85"/>
      <c r="RGT32" s="74"/>
      <c r="RGU32" s="74"/>
      <c r="RGV32" s="85"/>
      <c r="RGW32" s="74"/>
      <c r="RGX32" s="74"/>
      <c r="RGY32" s="85"/>
      <c r="RGZ32" s="74"/>
      <c r="RHA32" s="74"/>
      <c r="RHB32" s="85"/>
      <c r="RHC32" s="80"/>
      <c r="RHD32" s="80"/>
      <c r="RHE32" s="85"/>
      <c r="RHF32" s="77"/>
      <c r="RHG32" s="74"/>
      <c r="RHH32" s="74"/>
      <c r="RHI32" s="85"/>
      <c r="RHJ32" s="74"/>
      <c r="RHK32" s="74"/>
      <c r="RHL32" s="85"/>
      <c r="RHM32" s="74"/>
      <c r="RHN32" s="74"/>
      <c r="RHO32" s="85"/>
      <c r="RHP32" s="74"/>
      <c r="RHQ32" s="74"/>
      <c r="RHR32" s="85"/>
      <c r="RHS32" s="80"/>
      <c r="RHT32" s="80"/>
      <c r="RHU32" s="85"/>
      <c r="RHV32" s="77"/>
      <c r="RHW32" s="74"/>
      <c r="RHX32" s="74"/>
      <c r="RHY32" s="85"/>
      <c r="RHZ32" s="74"/>
      <c r="RIA32" s="74"/>
      <c r="RIB32" s="85"/>
      <c r="RIC32" s="74"/>
      <c r="RID32" s="74"/>
      <c r="RIE32" s="85"/>
      <c r="RIF32" s="74"/>
      <c r="RIG32" s="74"/>
      <c r="RIH32" s="85"/>
      <c r="RII32" s="80"/>
      <c r="RIJ32" s="80"/>
      <c r="RIK32" s="85"/>
      <c r="RIL32" s="77"/>
      <c r="RIM32" s="74"/>
      <c r="RIN32" s="74"/>
      <c r="RIO32" s="85"/>
      <c r="RIP32" s="74"/>
      <c r="RIQ32" s="74"/>
      <c r="RIR32" s="85"/>
      <c r="RIS32" s="74"/>
      <c r="RIT32" s="74"/>
      <c r="RIU32" s="85"/>
      <c r="RIV32" s="74"/>
      <c r="RIW32" s="74"/>
      <c r="RIX32" s="85"/>
      <c r="RIY32" s="80"/>
      <c r="RIZ32" s="80"/>
      <c r="RJA32" s="85"/>
      <c r="RJB32" s="77"/>
      <c r="RJC32" s="74"/>
      <c r="RJD32" s="74"/>
      <c r="RJE32" s="85"/>
      <c r="RJF32" s="74"/>
      <c r="RJG32" s="74"/>
      <c r="RJH32" s="85"/>
      <c r="RJI32" s="74"/>
      <c r="RJJ32" s="74"/>
      <c r="RJK32" s="85"/>
      <c r="RJL32" s="74"/>
      <c r="RJM32" s="74"/>
      <c r="RJN32" s="85"/>
      <c r="RJO32" s="80"/>
      <c r="RJP32" s="80"/>
      <c r="RJQ32" s="85"/>
      <c r="RJR32" s="77"/>
      <c r="RJS32" s="74"/>
      <c r="RJT32" s="74"/>
      <c r="RJU32" s="85"/>
      <c r="RJV32" s="74"/>
      <c r="RJW32" s="74"/>
      <c r="RJX32" s="85"/>
      <c r="RJY32" s="74"/>
      <c r="RJZ32" s="74"/>
      <c r="RKA32" s="85"/>
      <c r="RKB32" s="74"/>
      <c r="RKC32" s="74"/>
      <c r="RKD32" s="85"/>
      <c r="RKE32" s="80"/>
      <c r="RKF32" s="80"/>
      <c r="RKG32" s="85"/>
      <c r="RKH32" s="77"/>
      <c r="RKI32" s="74"/>
      <c r="RKJ32" s="74"/>
      <c r="RKK32" s="85"/>
      <c r="RKL32" s="74"/>
      <c r="RKM32" s="74"/>
      <c r="RKN32" s="85"/>
      <c r="RKO32" s="74"/>
      <c r="RKP32" s="74"/>
      <c r="RKQ32" s="85"/>
      <c r="RKR32" s="74"/>
      <c r="RKS32" s="74"/>
      <c r="RKT32" s="85"/>
      <c r="RKU32" s="80"/>
      <c r="RKV32" s="80"/>
      <c r="RKW32" s="85"/>
      <c r="RKX32" s="77"/>
      <c r="RKY32" s="74"/>
      <c r="RKZ32" s="74"/>
      <c r="RLA32" s="85"/>
      <c r="RLB32" s="74"/>
      <c r="RLC32" s="74"/>
      <c r="RLD32" s="85"/>
      <c r="RLE32" s="74"/>
      <c r="RLF32" s="74"/>
      <c r="RLG32" s="85"/>
      <c r="RLH32" s="74"/>
      <c r="RLI32" s="74"/>
      <c r="RLJ32" s="85"/>
      <c r="RLK32" s="80"/>
      <c r="RLL32" s="80"/>
      <c r="RLM32" s="85"/>
      <c r="RLN32" s="77"/>
      <c r="RLO32" s="74"/>
      <c r="RLP32" s="74"/>
      <c r="RLQ32" s="85"/>
      <c r="RLR32" s="74"/>
      <c r="RLS32" s="74"/>
      <c r="RLT32" s="85"/>
      <c r="RLU32" s="74"/>
      <c r="RLV32" s="74"/>
      <c r="RLW32" s="85"/>
      <c r="RLX32" s="74"/>
      <c r="RLY32" s="74"/>
      <c r="RLZ32" s="85"/>
      <c r="RMA32" s="80"/>
      <c r="RMB32" s="80"/>
      <c r="RMC32" s="85"/>
      <c r="RMD32" s="77"/>
      <c r="RME32" s="74"/>
      <c r="RMF32" s="74"/>
      <c r="RMG32" s="85"/>
      <c r="RMH32" s="74"/>
      <c r="RMI32" s="74"/>
      <c r="RMJ32" s="85"/>
      <c r="RMK32" s="74"/>
      <c r="RML32" s="74"/>
      <c r="RMM32" s="85"/>
      <c r="RMN32" s="74"/>
      <c r="RMO32" s="74"/>
      <c r="RMP32" s="85"/>
      <c r="RMQ32" s="80"/>
      <c r="RMR32" s="80"/>
      <c r="RMS32" s="85"/>
      <c r="RMT32" s="77"/>
      <c r="RMU32" s="74"/>
      <c r="RMV32" s="74"/>
      <c r="RMW32" s="85"/>
      <c r="RMX32" s="74"/>
      <c r="RMY32" s="74"/>
      <c r="RMZ32" s="85"/>
      <c r="RNA32" s="74"/>
      <c r="RNB32" s="74"/>
      <c r="RNC32" s="85"/>
      <c r="RND32" s="74"/>
      <c r="RNE32" s="74"/>
      <c r="RNF32" s="85"/>
      <c r="RNG32" s="80"/>
      <c r="RNH32" s="80"/>
      <c r="RNI32" s="85"/>
      <c r="RNJ32" s="77"/>
      <c r="RNK32" s="74"/>
      <c r="RNL32" s="74"/>
      <c r="RNM32" s="85"/>
      <c r="RNN32" s="74"/>
      <c r="RNO32" s="74"/>
      <c r="RNP32" s="85"/>
      <c r="RNQ32" s="74"/>
      <c r="RNR32" s="74"/>
      <c r="RNS32" s="85"/>
      <c r="RNT32" s="74"/>
      <c r="RNU32" s="74"/>
      <c r="RNV32" s="85"/>
      <c r="RNW32" s="80"/>
      <c r="RNX32" s="80"/>
      <c r="RNY32" s="85"/>
      <c r="RNZ32" s="77"/>
      <c r="ROA32" s="74"/>
      <c r="ROB32" s="74"/>
      <c r="ROC32" s="85"/>
      <c r="ROD32" s="74"/>
      <c r="ROE32" s="74"/>
      <c r="ROF32" s="85"/>
      <c r="ROG32" s="74"/>
      <c r="ROH32" s="74"/>
      <c r="ROI32" s="85"/>
      <c r="ROJ32" s="74"/>
      <c r="ROK32" s="74"/>
      <c r="ROL32" s="85"/>
      <c r="ROM32" s="80"/>
      <c r="RON32" s="80"/>
      <c r="ROO32" s="85"/>
      <c r="ROP32" s="77"/>
      <c r="ROQ32" s="74"/>
      <c r="ROR32" s="74"/>
      <c r="ROS32" s="85"/>
      <c r="ROT32" s="74"/>
      <c r="ROU32" s="74"/>
      <c r="ROV32" s="85"/>
      <c r="ROW32" s="74"/>
      <c r="ROX32" s="74"/>
      <c r="ROY32" s="85"/>
      <c r="ROZ32" s="74"/>
      <c r="RPA32" s="74"/>
      <c r="RPB32" s="85"/>
      <c r="RPC32" s="80"/>
      <c r="RPD32" s="80"/>
      <c r="RPE32" s="85"/>
      <c r="RPF32" s="77"/>
      <c r="RPG32" s="74"/>
      <c r="RPH32" s="74"/>
      <c r="RPI32" s="85"/>
      <c r="RPJ32" s="74"/>
      <c r="RPK32" s="74"/>
      <c r="RPL32" s="85"/>
      <c r="RPM32" s="74"/>
      <c r="RPN32" s="74"/>
      <c r="RPO32" s="85"/>
      <c r="RPP32" s="74"/>
      <c r="RPQ32" s="74"/>
      <c r="RPR32" s="85"/>
      <c r="RPS32" s="80"/>
      <c r="RPT32" s="80"/>
      <c r="RPU32" s="85"/>
      <c r="RPV32" s="77"/>
      <c r="RPW32" s="74"/>
      <c r="RPX32" s="74"/>
      <c r="RPY32" s="85"/>
      <c r="RPZ32" s="74"/>
      <c r="RQA32" s="74"/>
      <c r="RQB32" s="85"/>
      <c r="RQC32" s="74"/>
      <c r="RQD32" s="74"/>
      <c r="RQE32" s="85"/>
      <c r="RQF32" s="74"/>
      <c r="RQG32" s="74"/>
      <c r="RQH32" s="85"/>
      <c r="RQI32" s="80"/>
      <c r="RQJ32" s="80"/>
      <c r="RQK32" s="85"/>
      <c r="RQL32" s="77"/>
      <c r="RQM32" s="74"/>
      <c r="RQN32" s="74"/>
      <c r="RQO32" s="85"/>
      <c r="RQP32" s="74"/>
      <c r="RQQ32" s="74"/>
      <c r="RQR32" s="85"/>
      <c r="RQS32" s="74"/>
      <c r="RQT32" s="74"/>
      <c r="RQU32" s="85"/>
      <c r="RQV32" s="74"/>
      <c r="RQW32" s="74"/>
      <c r="RQX32" s="85"/>
      <c r="RQY32" s="80"/>
      <c r="RQZ32" s="80"/>
      <c r="RRA32" s="85"/>
      <c r="RRB32" s="77"/>
      <c r="RRC32" s="74"/>
      <c r="RRD32" s="74"/>
      <c r="RRE32" s="85"/>
      <c r="RRF32" s="74"/>
      <c r="RRG32" s="74"/>
      <c r="RRH32" s="85"/>
      <c r="RRI32" s="74"/>
      <c r="RRJ32" s="74"/>
      <c r="RRK32" s="85"/>
      <c r="RRL32" s="74"/>
      <c r="RRM32" s="74"/>
      <c r="RRN32" s="85"/>
      <c r="RRO32" s="80"/>
      <c r="RRP32" s="80"/>
      <c r="RRQ32" s="85"/>
      <c r="RRR32" s="77"/>
      <c r="RRS32" s="74"/>
      <c r="RRT32" s="74"/>
      <c r="RRU32" s="85"/>
      <c r="RRV32" s="74"/>
      <c r="RRW32" s="74"/>
      <c r="RRX32" s="85"/>
      <c r="RRY32" s="74"/>
      <c r="RRZ32" s="74"/>
      <c r="RSA32" s="85"/>
      <c r="RSB32" s="74"/>
      <c r="RSC32" s="74"/>
      <c r="RSD32" s="85"/>
      <c r="RSE32" s="80"/>
      <c r="RSF32" s="80"/>
      <c r="RSG32" s="85"/>
      <c r="RSH32" s="77"/>
      <c r="RSI32" s="74"/>
      <c r="RSJ32" s="74"/>
      <c r="RSK32" s="85"/>
      <c r="RSL32" s="74"/>
      <c r="RSM32" s="74"/>
      <c r="RSN32" s="85"/>
      <c r="RSO32" s="74"/>
      <c r="RSP32" s="74"/>
      <c r="RSQ32" s="85"/>
      <c r="RSR32" s="74"/>
      <c r="RSS32" s="74"/>
      <c r="RST32" s="85"/>
      <c r="RSU32" s="80"/>
      <c r="RSV32" s="80"/>
      <c r="RSW32" s="85"/>
      <c r="RSX32" s="77"/>
      <c r="RSY32" s="74"/>
      <c r="RSZ32" s="74"/>
      <c r="RTA32" s="85"/>
      <c r="RTB32" s="74"/>
      <c r="RTC32" s="74"/>
      <c r="RTD32" s="85"/>
      <c r="RTE32" s="74"/>
      <c r="RTF32" s="74"/>
      <c r="RTG32" s="85"/>
      <c r="RTH32" s="74"/>
      <c r="RTI32" s="74"/>
      <c r="RTJ32" s="85"/>
      <c r="RTK32" s="80"/>
      <c r="RTL32" s="80"/>
      <c r="RTM32" s="85"/>
      <c r="RTN32" s="77"/>
      <c r="RTO32" s="74"/>
      <c r="RTP32" s="74"/>
      <c r="RTQ32" s="85"/>
      <c r="RTR32" s="74"/>
      <c r="RTS32" s="74"/>
      <c r="RTT32" s="85"/>
      <c r="RTU32" s="74"/>
      <c r="RTV32" s="74"/>
      <c r="RTW32" s="85"/>
      <c r="RTX32" s="74"/>
      <c r="RTY32" s="74"/>
      <c r="RTZ32" s="85"/>
      <c r="RUA32" s="80"/>
      <c r="RUB32" s="80"/>
      <c r="RUC32" s="85"/>
      <c r="RUD32" s="77"/>
      <c r="RUE32" s="74"/>
      <c r="RUF32" s="74"/>
      <c r="RUG32" s="85"/>
      <c r="RUH32" s="74"/>
      <c r="RUI32" s="74"/>
      <c r="RUJ32" s="85"/>
      <c r="RUK32" s="74"/>
      <c r="RUL32" s="74"/>
      <c r="RUM32" s="85"/>
      <c r="RUN32" s="74"/>
      <c r="RUO32" s="74"/>
      <c r="RUP32" s="85"/>
      <c r="RUQ32" s="80"/>
      <c r="RUR32" s="80"/>
      <c r="RUS32" s="85"/>
      <c r="RUT32" s="77"/>
      <c r="RUU32" s="74"/>
      <c r="RUV32" s="74"/>
      <c r="RUW32" s="85"/>
      <c r="RUX32" s="74"/>
      <c r="RUY32" s="74"/>
      <c r="RUZ32" s="85"/>
      <c r="RVA32" s="74"/>
      <c r="RVB32" s="74"/>
      <c r="RVC32" s="85"/>
      <c r="RVD32" s="74"/>
      <c r="RVE32" s="74"/>
      <c r="RVF32" s="85"/>
      <c r="RVG32" s="80"/>
      <c r="RVH32" s="80"/>
      <c r="RVI32" s="85"/>
      <c r="RVJ32" s="77"/>
      <c r="RVK32" s="74"/>
      <c r="RVL32" s="74"/>
      <c r="RVM32" s="85"/>
      <c r="RVN32" s="74"/>
      <c r="RVO32" s="74"/>
      <c r="RVP32" s="85"/>
      <c r="RVQ32" s="74"/>
      <c r="RVR32" s="74"/>
      <c r="RVS32" s="85"/>
      <c r="RVT32" s="74"/>
      <c r="RVU32" s="74"/>
      <c r="RVV32" s="85"/>
      <c r="RVW32" s="80"/>
      <c r="RVX32" s="80"/>
      <c r="RVY32" s="85"/>
      <c r="RVZ32" s="77"/>
      <c r="RWA32" s="74"/>
      <c r="RWB32" s="74"/>
      <c r="RWC32" s="85"/>
      <c r="RWD32" s="74"/>
      <c r="RWE32" s="74"/>
      <c r="RWF32" s="85"/>
      <c r="RWG32" s="74"/>
      <c r="RWH32" s="74"/>
      <c r="RWI32" s="85"/>
      <c r="RWJ32" s="74"/>
      <c r="RWK32" s="74"/>
      <c r="RWL32" s="85"/>
      <c r="RWM32" s="80"/>
      <c r="RWN32" s="80"/>
      <c r="RWO32" s="85"/>
      <c r="RWP32" s="77"/>
      <c r="RWQ32" s="74"/>
      <c r="RWR32" s="74"/>
      <c r="RWS32" s="85"/>
      <c r="RWT32" s="74"/>
      <c r="RWU32" s="74"/>
      <c r="RWV32" s="85"/>
      <c r="RWW32" s="74"/>
      <c r="RWX32" s="74"/>
      <c r="RWY32" s="85"/>
      <c r="RWZ32" s="74"/>
      <c r="RXA32" s="74"/>
      <c r="RXB32" s="85"/>
      <c r="RXC32" s="80"/>
      <c r="RXD32" s="80"/>
      <c r="RXE32" s="85"/>
      <c r="RXF32" s="77"/>
      <c r="RXG32" s="74"/>
      <c r="RXH32" s="74"/>
      <c r="RXI32" s="85"/>
      <c r="RXJ32" s="74"/>
      <c r="RXK32" s="74"/>
      <c r="RXL32" s="85"/>
      <c r="RXM32" s="74"/>
      <c r="RXN32" s="74"/>
      <c r="RXO32" s="85"/>
      <c r="RXP32" s="74"/>
      <c r="RXQ32" s="74"/>
      <c r="RXR32" s="85"/>
      <c r="RXS32" s="80"/>
      <c r="RXT32" s="80"/>
      <c r="RXU32" s="85"/>
      <c r="RXV32" s="77"/>
      <c r="RXW32" s="74"/>
      <c r="RXX32" s="74"/>
      <c r="RXY32" s="85"/>
      <c r="RXZ32" s="74"/>
      <c r="RYA32" s="74"/>
      <c r="RYB32" s="85"/>
      <c r="RYC32" s="74"/>
      <c r="RYD32" s="74"/>
      <c r="RYE32" s="85"/>
      <c r="RYF32" s="74"/>
      <c r="RYG32" s="74"/>
      <c r="RYH32" s="85"/>
      <c r="RYI32" s="80"/>
      <c r="RYJ32" s="80"/>
      <c r="RYK32" s="85"/>
      <c r="RYL32" s="77"/>
      <c r="RYM32" s="74"/>
      <c r="RYN32" s="74"/>
      <c r="RYO32" s="85"/>
      <c r="RYP32" s="74"/>
      <c r="RYQ32" s="74"/>
      <c r="RYR32" s="85"/>
      <c r="RYS32" s="74"/>
      <c r="RYT32" s="74"/>
      <c r="RYU32" s="85"/>
      <c r="RYV32" s="74"/>
      <c r="RYW32" s="74"/>
      <c r="RYX32" s="85"/>
      <c r="RYY32" s="80"/>
      <c r="RYZ32" s="80"/>
      <c r="RZA32" s="85"/>
      <c r="RZB32" s="77"/>
      <c r="RZC32" s="74"/>
      <c r="RZD32" s="74"/>
      <c r="RZE32" s="85"/>
      <c r="RZF32" s="74"/>
      <c r="RZG32" s="74"/>
      <c r="RZH32" s="85"/>
      <c r="RZI32" s="74"/>
      <c r="RZJ32" s="74"/>
      <c r="RZK32" s="85"/>
      <c r="RZL32" s="74"/>
      <c r="RZM32" s="74"/>
      <c r="RZN32" s="85"/>
      <c r="RZO32" s="80"/>
      <c r="RZP32" s="80"/>
      <c r="RZQ32" s="85"/>
      <c r="RZR32" s="77"/>
      <c r="RZS32" s="74"/>
      <c r="RZT32" s="74"/>
      <c r="RZU32" s="85"/>
      <c r="RZV32" s="74"/>
      <c r="RZW32" s="74"/>
      <c r="RZX32" s="85"/>
      <c r="RZY32" s="74"/>
      <c r="RZZ32" s="74"/>
      <c r="SAA32" s="85"/>
      <c r="SAB32" s="74"/>
      <c r="SAC32" s="74"/>
      <c r="SAD32" s="85"/>
      <c r="SAE32" s="80"/>
      <c r="SAF32" s="80"/>
      <c r="SAG32" s="85"/>
      <c r="SAH32" s="77"/>
      <c r="SAI32" s="74"/>
      <c r="SAJ32" s="74"/>
      <c r="SAK32" s="85"/>
      <c r="SAL32" s="74"/>
      <c r="SAM32" s="74"/>
      <c r="SAN32" s="85"/>
      <c r="SAO32" s="74"/>
      <c r="SAP32" s="74"/>
      <c r="SAQ32" s="85"/>
      <c r="SAR32" s="74"/>
      <c r="SAS32" s="74"/>
      <c r="SAT32" s="85"/>
      <c r="SAU32" s="80"/>
      <c r="SAV32" s="80"/>
      <c r="SAW32" s="85"/>
      <c r="SAX32" s="77"/>
      <c r="SAY32" s="74"/>
      <c r="SAZ32" s="74"/>
      <c r="SBA32" s="85"/>
      <c r="SBB32" s="74"/>
      <c r="SBC32" s="74"/>
      <c r="SBD32" s="85"/>
      <c r="SBE32" s="74"/>
      <c r="SBF32" s="74"/>
      <c r="SBG32" s="85"/>
      <c r="SBH32" s="74"/>
      <c r="SBI32" s="74"/>
      <c r="SBJ32" s="85"/>
      <c r="SBK32" s="80"/>
      <c r="SBL32" s="80"/>
      <c r="SBM32" s="85"/>
      <c r="SBN32" s="77"/>
      <c r="SBO32" s="74"/>
      <c r="SBP32" s="74"/>
      <c r="SBQ32" s="85"/>
      <c r="SBR32" s="74"/>
      <c r="SBS32" s="74"/>
      <c r="SBT32" s="85"/>
      <c r="SBU32" s="74"/>
      <c r="SBV32" s="74"/>
      <c r="SBW32" s="85"/>
      <c r="SBX32" s="74"/>
      <c r="SBY32" s="74"/>
      <c r="SBZ32" s="85"/>
      <c r="SCA32" s="80"/>
      <c r="SCB32" s="80"/>
      <c r="SCC32" s="85"/>
      <c r="SCD32" s="77"/>
      <c r="SCE32" s="74"/>
      <c r="SCF32" s="74"/>
      <c r="SCG32" s="85"/>
      <c r="SCH32" s="74"/>
      <c r="SCI32" s="74"/>
      <c r="SCJ32" s="85"/>
      <c r="SCK32" s="74"/>
      <c r="SCL32" s="74"/>
      <c r="SCM32" s="85"/>
      <c r="SCN32" s="74"/>
      <c r="SCO32" s="74"/>
      <c r="SCP32" s="85"/>
      <c r="SCQ32" s="80"/>
      <c r="SCR32" s="80"/>
      <c r="SCS32" s="85"/>
      <c r="SCT32" s="77"/>
      <c r="SCU32" s="74"/>
      <c r="SCV32" s="74"/>
      <c r="SCW32" s="85"/>
      <c r="SCX32" s="74"/>
      <c r="SCY32" s="74"/>
      <c r="SCZ32" s="85"/>
      <c r="SDA32" s="74"/>
      <c r="SDB32" s="74"/>
      <c r="SDC32" s="85"/>
      <c r="SDD32" s="74"/>
      <c r="SDE32" s="74"/>
      <c r="SDF32" s="85"/>
      <c r="SDG32" s="80"/>
      <c r="SDH32" s="80"/>
      <c r="SDI32" s="85"/>
      <c r="SDJ32" s="77"/>
      <c r="SDK32" s="74"/>
      <c r="SDL32" s="74"/>
      <c r="SDM32" s="85"/>
      <c r="SDN32" s="74"/>
      <c r="SDO32" s="74"/>
      <c r="SDP32" s="85"/>
      <c r="SDQ32" s="74"/>
      <c r="SDR32" s="74"/>
      <c r="SDS32" s="85"/>
      <c r="SDT32" s="74"/>
      <c r="SDU32" s="74"/>
      <c r="SDV32" s="85"/>
      <c r="SDW32" s="80"/>
      <c r="SDX32" s="80"/>
      <c r="SDY32" s="85"/>
      <c r="SDZ32" s="77"/>
      <c r="SEA32" s="74"/>
      <c r="SEB32" s="74"/>
      <c r="SEC32" s="85"/>
      <c r="SED32" s="74"/>
      <c r="SEE32" s="74"/>
      <c r="SEF32" s="85"/>
      <c r="SEG32" s="74"/>
      <c r="SEH32" s="74"/>
      <c r="SEI32" s="85"/>
      <c r="SEJ32" s="74"/>
      <c r="SEK32" s="74"/>
      <c r="SEL32" s="85"/>
      <c r="SEM32" s="80"/>
      <c r="SEN32" s="80"/>
      <c r="SEO32" s="85"/>
      <c r="SEP32" s="77"/>
      <c r="SEQ32" s="74"/>
      <c r="SER32" s="74"/>
      <c r="SES32" s="85"/>
      <c r="SET32" s="74"/>
      <c r="SEU32" s="74"/>
      <c r="SEV32" s="85"/>
      <c r="SEW32" s="74"/>
      <c r="SEX32" s="74"/>
      <c r="SEY32" s="85"/>
      <c r="SEZ32" s="74"/>
      <c r="SFA32" s="74"/>
      <c r="SFB32" s="85"/>
      <c r="SFC32" s="80"/>
      <c r="SFD32" s="80"/>
      <c r="SFE32" s="85"/>
      <c r="SFF32" s="77"/>
      <c r="SFG32" s="74"/>
      <c r="SFH32" s="74"/>
      <c r="SFI32" s="85"/>
      <c r="SFJ32" s="74"/>
      <c r="SFK32" s="74"/>
      <c r="SFL32" s="85"/>
      <c r="SFM32" s="74"/>
      <c r="SFN32" s="74"/>
      <c r="SFO32" s="85"/>
      <c r="SFP32" s="74"/>
      <c r="SFQ32" s="74"/>
      <c r="SFR32" s="85"/>
      <c r="SFS32" s="80"/>
      <c r="SFT32" s="80"/>
      <c r="SFU32" s="85"/>
      <c r="SFV32" s="77"/>
      <c r="SFW32" s="74"/>
      <c r="SFX32" s="74"/>
      <c r="SFY32" s="85"/>
      <c r="SFZ32" s="74"/>
      <c r="SGA32" s="74"/>
      <c r="SGB32" s="85"/>
      <c r="SGC32" s="74"/>
      <c r="SGD32" s="74"/>
      <c r="SGE32" s="85"/>
      <c r="SGF32" s="74"/>
      <c r="SGG32" s="74"/>
      <c r="SGH32" s="85"/>
      <c r="SGI32" s="80"/>
      <c r="SGJ32" s="80"/>
      <c r="SGK32" s="85"/>
      <c r="SGL32" s="77"/>
      <c r="SGM32" s="74"/>
      <c r="SGN32" s="74"/>
      <c r="SGO32" s="85"/>
      <c r="SGP32" s="74"/>
      <c r="SGQ32" s="74"/>
      <c r="SGR32" s="85"/>
      <c r="SGS32" s="74"/>
      <c r="SGT32" s="74"/>
      <c r="SGU32" s="85"/>
      <c r="SGV32" s="74"/>
      <c r="SGW32" s="74"/>
      <c r="SGX32" s="85"/>
      <c r="SGY32" s="80"/>
      <c r="SGZ32" s="80"/>
      <c r="SHA32" s="85"/>
      <c r="SHB32" s="77"/>
      <c r="SHC32" s="74"/>
      <c r="SHD32" s="74"/>
      <c r="SHE32" s="85"/>
      <c r="SHF32" s="74"/>
      <c r="SHG32" s="74"/>
      <c r="SHH32" s="85"/>
      <c r="SHI32" s="74"/>
      <c r="SHJ32" s="74"/>
      <c r="SHK32" s="85"/>
      <c r="SHL32" s="74"/>
      <c r="SHM32" s="74"/>
      <c r="SHN32" s="85"/>
      <c r="SHO32" s="80"/>
      <c r="SHP32" s="80"/>
      <c r="SHQ32" s="85"/>
      <c r="SHR32" s="77"/>
      <c r="SHS32" s="74"/>
      <c r="SHT32" s="74"/>
      <c r="SHU32" s="85"/>
      <c r="SHV32" s="74"/>
      <c r="SHW32" s="74"/>
      <c r="SHX32" s="85"/>
      <c r="SHY32" s="74"/>
      <c r="SHZ32" s="74"/>
      <c r="SIA32" s="85"/>
      <c r="SIB32" s="74"/>
      <c r="SIC32" s="74"/>
      <c r="SID32" s="85"/>
      <c r="SIE32" s="80"/>
      <c r="SIF32" s="80"/>
      <c r="SIG32" s="85"/>
      <c r="SIH32" s="77"/>
      <c r="SII32" s="74"/>
      <c r="SIJ32" s="74"/>
      <c r="SIK32" s="85"/>
      <c r="SIL32" s="74"/>
      <c r="SIM32" s="74"/>
      <c r="SIN32" s="85"/>
      <c r="SIO32" s="74"/>
      <c r="SIP32" s="74"/>
      <c r="SIQ32" s="85"/>
      <c r="SIR32" s="74"/>
      <c r="SIS32" s="74"/>
      <c r="SIT32" s="85"/>
      <c r="SIU32" s="80"/>
      <c r="SIV32" s="80"/>
      <c r="SIW32" s="85"/>
      <c r="SIX32" s="77"/>
      <c r="SIY32" s="74"/>
      <c r="SIZ32" s="74"/>
      <c r="SJA32" s="85"/>
      <c r="SJB32" s="74"/>
      <c r="SJC32" s="74"/>
      <c r="SJD32" s="85"/>
      <c r="SJE32" s="74"/>
      <c r="SJF32" s="74"/>
      <c r="SJG32" s="85"/>
      <c r="SJH32" s="74"/>
      <c r="SJI32" s="74"/>
      <c r="SJJ32" s="85"/>
      <c r="SJK32" s="80"/>
      <c r="SJL32" s="80"/>
      <c r="SJM32" s="85"/>
      <c r="SJN32" s="77"/>
      <c r="SJO32" s="74"/>
      <c r="SJP32" s="74"/>
      <c r="SJQ32" s="85"/>
      <c r="SJR32" s="74"/>
      <c r="SJS32" s="74"/>
      <c r="SJT32" s="85"/>
      <c r="SJU32" s="74"/>
      <c r="SJV32" s="74"/>
      <c r="SJW32" s="85"/>
      <c r="SJX32" s="74"/>
      <c r="SJY32" s="74"/>
      <c r="SJZ32" s="85"/>
      <c r="SKA32" s="80"/>
      <c r="SKB32" s="80"/>
      <c r="SKC32" s="85"/>
      <c r="SKD32" s="77"/>
      <c r="SKE32" s="74"/>
      <c r="SKF32" s="74"/>
      <c r="SKG32" s="85"/>
      <c r="SKH32" s="74"/>
      <c r="SKI32" s="74"/>
      <c r="SKJ32" s="85"/>
      <c r="SKK32" s="74"/>
      <c r="SKL32" s="74"/>
      <c r="SKM32" s="85"/>
      <c r="SKN32" s="74"/>
      <c r="SKO32" s="74"/>
      <c r="SKP32" s="85"/>
      <c r="SKQ32" s="80"/>
      <c r="SKR32" s="80"/>
      <c r="SKS32" s="85"/>
      <c r="SKT32" s="77"/>
      <c r="SKU32" s="74"/>
      <c r="SKV32" s="74"/>
      <c r="SKW32" s="85"/>
      <c r="SKX32" s="74"/>
      <c r="SKY32" s="74"/>
      <c r="SKZ32" s="85"/>
      <c r="SLA32" s="74"/>
      <c r="SLB32" s="74"/>
      <c r="SLC32" s="85"/>
      <c r="SLD32" s="74"/>
      <c r="SLE32" s="74"/>
      <c r="SLF32" s="85"/>
      <c r="SLG32" s="80"/>
      <c r="SLH32" s="80"/>
      <c r="SLI32" s="85"/>
      <c r="SLJ32" s="77"/>
      <c r="SLK32" s="74"/>
      <c r="SLL32" s="74"/>
      <c r="SLM32" s="85"/>
      <c r="SLN32" s="74"/>
      <c r="SLO32" s="74"/>
      <c r="SLP32" s="85"/>
      <c r="SLQ32" s="74"/>
      <c r="SLR32" s="74"/>
      <c r="SLS32" s="85"/>
      <c r="SLT32" s="74"/>
      <c r="SLU32" s="74"/>
      <c r="SLV32" s="85"/>
      <c r="SLW32" s="80"/>
      <c r="SLX32" s="80"/>
      <c r="SLY32" s="85"/>
      <c r="SLZ32" s="77"/>
      <c r="SMA32" s="74"/>
      <c r="SMB32" s="74"/>
      <c r="SMC32" s="85"/>
      <c r="SMD32" s="74"/>
      <c r="SME32" s="74"/>
      <c r="SMF32" s="85"/>
      <c r="SMG32" s="74"/>
      <c r="SMH32" s="74"/>
      <c r="SMI32" s="85"/>
      <c r="SMJ32" s="74"/>
      <c r="SMK32" s="74"/>
      <c r="SML32" s="85"/>
      <c r="SMM32" s="80"/>
      <c r="SMN32" s="80"/>
      <c r="SMO32" s="85"/>
      <c r="SMP32" s="77"/>
      <c r="SMQ32" s="74"/>
      <c r="SMR32" s="74"/>
      <c r="SMS32" s="85"/>
      <c r="SMT32" s="74"/>
      <c r="SMU32" s="74"/>
      <c r="SMV32" s="85"/>
      <c r="SMW32" s="74"/>
      <c r="SMX32" s="74"/>
      <c r="SMY32" s="85"/>
      <c r="SMZ32" s="74"/>
      <c r="SNA32" s="74"/>
      <c r="SNB32" s="85"/>
      <c r="SNC32" s="80"/>
      <c r="SND32" s="80"/>
      <c r="SNE32" s="85"/>
      <c r="SNF32" s="77"/>
      <c r="SNG32" s="74"/>
      <c r="SNH32" s="74"/>
      <c r="SNI32" s="85"/>
      <c r="SNJ32" s="74"/>
      <c r="SNK32" s="74"/>
      <c r="SNL32" s="85"/>
      <c r="SNM32" s="74"/>
      <c r="SNN32" s="74"/>
      <c r="SNO32" s="85"/>
      <c r="SNP32" s="74"/>
      <c r="SNQ32" s="74"/>
      <c r="SNR32" s="85"/>
      <c r="SNS32" s="80"/>
      <c r="SNT32" s="80"/>
      <c r="SNU32" s="85"/>
      <c r="SNV32" s="77"/>
      <c r="SNW32" s="74"/>
      <c r="SNX32" s="74"/>
      <c r="SNY32" s="85"/>
      <c r="SNZ32" s="74"/>
      <c r="SOA32" s="74"/>
      <c r="SOB32" s="85"/>
      <c r="SOC32" s="74"/>
      <c r="SOD32" s="74"/>
      <c r="SOE32" s="85"/>
      <c r="SOF32" s="74"/>
      <c r="SOG32" s="74"/>
      <c r="SOH32" s="85"/>
      <c r="SOI32" s="80"/>
      <c r="SOJ32" s="80"/>
      <c r="SOK32" s="85"/>
      <c r="SOL32" s="77"/>
      <c r="SOM32" s="74"/>
      <c r="SON32" s="74"/>
      <c r="SOO32" s="85"/>
      <c r="SOP32" s="74"/>
      <c r="SOQ32" s="74"/>
      <c r="SOR32" s="85"/>
      <c r="SOS32" s="74"/>
      <c r="SOT32" s="74"/>
      <c r="SOU32" s="85"/>
      <c r="SOV32" s="74"/>
      <c r="SOW32" s="74"/>
      <c r="SOX32" s="85"/>
      <c r="SOY32" s="80"/>
      <c r="SOZ32" s="80"/>
      <c r="SPA32" s="85"/>
      <c r="SPB32" s="77"/>
      <c r="SPC32" s="74"/>
      <c r="SPD32" s="74"/>
      <c r="SPE32" s="85"/>
      <c r="SPF32" s="74"/>
      <c r="SPG32" s="74"/>
      <c r="SPH32" s="85"/>
      <c r="SPI32" s="74"/>
      <c r="SPJ32" s="74"/>
      <c r="SPK32" s="85"/>
      <c r="SPL32" s="74"/>
      <c r="SPM32" s="74"/>
      <c r="SPN32" s="85"/>
      <c r="SPO32" s="80"/>
      <c r="SPP32" s="80"/>
      <c r="SPQ32" s="85"/>
      <c r="SPR32" s="77"/>
      <c r="SPS32" s="74"/>
      <c r="SPT32" s="74"/>
      <c r="SPU32" s="85"/>
      <c r="SPV32" s="74"/>
      <c r="SPW32" s="74"/>
      <c r="SPX32" s="85"/>
      <c r="SPY32" s="74"/>
      <c r="SPZ32" s="74"/>
      <c r="SQA32" s="85"/>
      <c r="SQB32" s="74"/>
      <c r="SQC32" s="74"/>
      <c r="SQD32" s="85"/>
      <c r="SQE32" s="80"/>
      <c r="SQF32" s="80"/>
      <c r="SQG32" s="85"/>
      <c r="SQH32" s="77"/>
      <c r="SQI32" s="74"/>
      <c r="SQJ32" s="74"/>
      <c r="SQK32" s="85"/>
      <c r="SQL32" s="74"/>
      <c r="SQM32" s="74"/>
      <c r="SQN32" s="85"/>
      <c r="SQO32" s="74"/>
      <c r="SQP32" s="74"/>
      <c r="SQQ32" s="85"/>
      <c r="SQR32" s="74"/>
      <c r="SQS32" s="74"/>
      <c r="SQT32" s="85"/>
      <c r="SQU32" s="80"/>
      <c r="SQV32" s="80"/>
      <c r="SQW32" s="85"/>
      <c r="SQX32" s="77"/>
      <c r="SQY32" s="74"/>
      <c r="SQZ32" s="74"/>
      <c r="SRA32" s="85"/>
      <c r="SRB32" s="74"/>
      <c r="SRC32" s="74"/>
      <c r="SRD32" s="85"/>
      <c r="SRE32" s="74"/>
      <c r="SRF32" s="74"/>
      <c r="SRG32" s="85"/>
      <c r="SRH32" s="74"/>
      <c r="SRI32" s="74"/>
      <c r="SRJ32" s="85"/>
      <c r="SRK32" s="80"/>
      <c r="SRL32" s="80"/>
      <c r="SRM32" s="85"/>
      <c r="SRN32" s="77"/>
      <c r="SRO32" s="74"/>
      <c r="SRP32" s="74"/>
      <c r="SRQ32" s="85"/>
      <c r="SRR32" s="74"/>
      <c r="SRS32" s="74"/>
      <c r="SRT32" s="85"/>
      <c r="SRU32" s="74"/>
      <c r="SRV32" s="74"/>
      <c r="SRW32" s="85"/>
      <c r="SRX32" s="74"/>
      <c r="SRY32" s="74"/>
      <c r="SRZ32" s="85"/>
      <c r="SSA32" s="80"/>
      <c r="SSB32" s="80"/>
      <c r="SSC32" s="85"/>
      <c r="SSD32" s="77"/>
      <c r="SSE32" s="74"/>
      <c r="SSF32" s="74"/>
      <c r="SSG32" s="85"/>
      <c r="SSH32" s="74"/>
      <c r="SSI32" s="74"/>
      <c r="SSJ32" s="85"/>
      <c r="SSK32" s="74"/>
      <c r="SSL32" s="74"/>
      <c r="SSM32" s="85"/>
      <c r="SSN32" s="74"/>
      <c r="SSO32" s="74"/>
      <c r="SSP32" s="85"/>
      <c r="SSQ32" s="80"/>
      <c r="SSR32" s="80"/>
      <c r="SSS32" s="85"/>
      <c r="SST32" s="77"/>
      <c r="SSU32" s="74"/>
      <c r="SSV32" s="74"/>
      <c r="SSW32" s="85"/>
      <c r="SSX32" s="74"/>
      <c r="SSY32" s="74"/>
      <c r="SSZ32" s="85"/>
      <c r="STA32" s="74"/>
      <c r="STB32" s="74"/>
      <c r="STC32" s="85"/>
      <c r="STD32" s="74"/>
      <c r="STE32" s="74"/>
      <c r="STF32" s="85"/>
      <c r="STG32" s="80"/>
      <c r="STH32" s="80"/>
      <c r="STI32" s="85"/>
      <c r="STJ32" s="77"/>
      <c r="STK32" s="74"/>
      <c r="STL32" s="74"/>
      <c r="STM32" s="85"/>
      <c r="STN32" s="74"/>
      <c r="STO32" s="74"/>
      <c r="STP32" s="85"/>
      <c r="STQ32" s="74"/>
      <c r="STR32" s="74"/>
      <c r="STS32" s="85"/>
      <c r="STT32" s="74"/>
      <c r="STU32" s="74"/>
      <c r="STV32" s="85"/>
      <c r="STW32" s="80"/>
      <c r="STX32" s="80"/>
      <c r="STY32" s="85"/>
      <c r="STZ32" s="77"/>
      <c r="SUA32" s="74"/>
      <c r="SUB32" s="74"/>
      <c r="SUC32" s="85"/>
      <c r="SUD32" s="74"/>
      <c r="SUE32" s="74"/>
      <c r="SUF32" s="85"/>
      <c r="SUG32" s="74"/>
      <c r="SUH32" s="74"/>
      <c r="SUI32" s="85"/>
      <c r="SUJ32" s="74"/>
      <c r="SUK32" s="74"/>
      <c r="SUL32" s="85"/>
      <c r="SUM32" s="80"/>
      <c r="SUN32" s="80"/>
      <c r="SUO32" s="85"/>
      <c r="SUP32" s="77"/>
      <c r="SUQ32" s="74"/>
      <c r="SUR32" s="74"/>
      <c r="SUS32" s="85"/>
      <c r="SUT32" s="74"/>
      <c r="SUU32" s="74"/>
      <c r="SUV32" s="85"/>
      <c r="SUW32" s="74"/>
      <c r="SUX32" s="74"/>
      <c r="SUY32" s="85"/>
      <c r="SUZ32" s="74"/>
      <c r="SVA32" s="74"/>
      <c r="SVB32" s="85"/>
      <c r="SVC32" s="80"/>
      <c r="SVD32" s="80"/>
      <c r="SVE32" s="85"/>
      <c r="SVF32" s="77"/>
      <c r="SVG32" s="74"/>
      <c r="SVH32" s="74"/>
      <c r="SVI32" s="85"/>
      <c r="SVJ32" s="74"/>
      <c r="SVK32" s="74"/>
      <c r="SVL32" s="85"/>
      <c r="SVM32" s="74"/>
      <c r="SVN32" s="74"/>
      <c r="SVO32" s="85"/>
      <c r="SVP32" s="74"/>
      <c r="SVQ32" s="74"/>
      <c r="SVR32" s="85"/>
      <c r="SVS32" s="80"/>
      <c r="SVT32" s="80"/>
      <c r="SVU32" s="85"/>
      <c r="SVV32" s="77"/>
      <c r="SVW32" s="74"/>
      <c r="SVX32" s="74"/>
      <c r="SVY32" s="85"/>
      <c r="SVZ32" s="74"/>
      <c r="SWA32" s="74"/>
      <c r="SWB32" s="85"/>
      <c r="SWC32" s="74"/>
      <c r="SWD32" s="74"/>
      <c r="SWE32" s="85"/>
      <c r="SWF32" s="74"/>
      <c r="SWG32" s="74"/>
      <c r="SWH32" s="85"/>
      <c r="SWI32" s="80"/>
      <c r="SWJ32" s="80"/>
      <c r="SWK32" s="85"/>
      <c r="SWL32" s="77"/>
      <c r="SWM32" s="74"/>
      <c r="SWN32" s="74"/>
      <c r="SWO32" s="85"/>
      <c r="SWP32" s="74"/>
      <c r="SWQ32" s="74"/>
      <c r="SWR32" s="85"/>
      <c r="SWS32" s="74"/>
      <c r="SWT32" s="74"/>
      <c r="SWU32" s="85"/>
      <c r="SWV32" s="74"/>
      <c r="SWW32" s="74"/>
      <c r="SWX32" s="85"/>
      <c r="SWY32" s="80"/>
      <c r="SWZ32" s="80"/>
      <c r="SXA32" s="85"/>
      <c r="SXB32" s="77"/>
      <c r="SXC32" s="74"/>
      <c r="SXD32" s="74"/>
      <c r="SXE32" s="85"/>
      <c r="SXF32" s="74"/>
      <c r="SXG32" s="74"/>
      <c r="SXH32" s="85"/>
      <c r="SXI32" s="74"/>
      <c r="SXJ32" s="74"/>
      <c r="SXK32" s="85"/>
      <c r="SXL32" s="74"/>
      <c r="SXM32" s="74"/>
      <c r="SXN32" s="85"/>
      <c r="SXO32" s="80"/>
      <c r="SXP32" s="80"/>
      <c r="SXQ32" s="85"/>
      <c r="SXR32" s="77"/>
      <c r="SXS32" s="74"/>
      <c r="SXT32" s="74"/>
      <c r="SXU32" s="85"/>
      <c r="SXV32" s="74"/>
      <c r="SXW32" s="74"/>
      <c r="SXX32" s="85"/>
      <c r="SXY32" s="74"/>
      <c r="SXZ32" s="74"/>
      <c r="SYA32" s="85"/>
      <c r="SYB32" s="74"/>
      <c r="SYC32" s="74"/>
      <c r="SYD32" s="85"/>
      <c r="SYE32" s="80"/>
      <c r="SYF32" s="80"/>
      <c r="SYG32" s="85"/>
      <c r="SYH32" s="77"/>
      <c r="SYI32" s="74"/>
      <c r="SYJ32" s="74"/>
      <c r="SYK32" s="85"/>
      <c r="SYL32" s="74"/>
      <c r="SYM32" s="74"/>
      <c r="SYN32" s="85"/>
      <c r="SYO32" s="74"/>
      <c r="SYP32" s="74"/>
      <c r="SYQ32" s="85"/>
      <c r="SYR32" s="74"/>
      <c r="SYS32" s="74"/>
      <c r="SYT32" s="85"/>
      <c r="SYU32" s="80"/>
      <c r="SYV32" s="80"/>
      <c r="SYW32" s="85"/>
      <c r="SYX32" s="77"/>
      <c r="SYY32" s="74"/>
      <c r="SYZ32" s="74"/>
      <c r="SZA32" s="85"/>
      <c r="SZB32" s="74"/>
      <c r="SZC32" s="74"/>
      <c r="SZD32" s="85"/>
      <c r="SZE32" s="74"/>
      <c r="SZF32" s="74"/>
      <c r="SZG32" s="85"/>
      <c r="SZH32" s="74"/>
      <c r="SZI32" s="74"/>
      <c r="SZJ32" s="85"/>
      <c r="SZK32" s="80"/>
      <c r="SZL32" s="80"/>
      <c r="SZM32" s="85"/>
      <c r="SZN32" s="77"/>
      <c r="SZO32" s="74"/>
      <c r="SZP32" s="74"/>
      <c r="SZQ32" s="85"/>
      <c r="SZR32" s="74"/>
      <c r="SZS32" s="74"/>
      <c r="SZT32" s="85"/>
      <c r="SZU32" s="74"/>
      <c r="SZV32" s="74"/>
      <c r="SZW32" s="85"/>
      <c r="SZX32" s="74"/>
      <c r="SZY32" s="74"/>
      <c r="SZZ32" s="85"/>
      <c r="TAA32" s="80"/>
      <c r="TAB32" s="80"/>
      <c r="TAC32" s="85"/>
      <c r="TAD32" s="77"/>
      <c r="TAE32" s="74"/>
      <c r="TAF32" s="74"/>
      <c r="TAG32" s="85"/>
      <c r="TAH32" s="74"/>
      <c r="TAI32" s="74"/>
      <c r="TAJ32" s="85"/>
      <c r="TAK32" s="74"/>
      <c r="TAL32" s="74"/>
      <c r="TAM32" s="85"/>
      <c r="TAN32" s="74"/>
      <c r="TAO32" s="74"/>
      <c r="TAP32" s="85"/>
      <c r="TAQ32" s="80"/>
      <c r="TAR32" s="80"/>
      <c r="TAS32" s="85"/>
      <c r="TAT32" s="77"/>
      <c r="TAU32" s="74"/>
      <c r="TAV32" s="74"/>
      <c r="TAW32" s="85"/>
      <c r="TAX32" s="74"/>
      <c r="TAY32" s="74"/>
      <c r="TAZ32" s="85"/>
      <c r="TBA32" s="74"/>
      <c r="TBB32" s="74"/>
      <c r="TBC32" s="85"/>
      <c r="TBD32" s="74"/>
      <c r="TBE32" s="74"/>
      <c r="TBF32" s="85"/>
      <c r="TBG32" s="80"/>
      <c r="TBH32" s="80"/>
      <c r="TBI32" s="85"/>
      <c r="TBJ32" s="77"/>
      <c r="TBK32" s="74"/>
      <c r="TBL32" s="74"/>
      <c r="TBM32" s="85"/>
      <c r="TBN32" s="74"/>
      <c r="TBO32" s="74"/>
      <c r="TBP32" s="85"/>
      <c r="TBQ32" s="74"/>
      <c r="TBR32" s="74"/>
      <c r="TBS32" s="85"/>
      <c r="TBT32" s="74"/>
      <c r="TBU32" s="74"/>
      <c r="TBV32" s="85"/>
      <c r="TBW32" s="80"/>
      <c r="TBX32" s="80"/>
      <c r="TBY32" s="85"/>
      <c r="TBZ32" s="77"/>
      <c r="TCA32" s="74"/>
      <c r="TCB32" s="74"/>
      <c r="TCC32" s="85"/>
      <c r="TCD32" s="74"/>
      <c r="TCE32" s="74"/>
      <c r="TCF32" s="85"/>
      <c r="TCG32" s="74"/>
      <c r="TCH32" s="74"/>
      <c r="TCI32" s="85"/>
      <c r="TCJ32" s="74"/>
      <c r="TCK32" s="74"/>
      <c r="TCL32" s="85"/>
      <c r="TCM32" s="80"/>
      <c r="TCN32" s="80"/>
      <c r="TCO32" s="85"/>
      <c r="TCP32" s="77"/>
      <c r="TCQ32" s="74"/>
      <c r="TCR32" s="74"/>
      <c r="TCS32" s="85"/>
      <c r="TCT32" s="74"/>
      <c r="TCU32" s="74"/>
      <c r="TCV32" s="85"/>
      <c r="TCW32" s="74"/>
      <c r="TCX32" s="74"/>
      <c r="TCY32" s="85"/>
      <c r="TCZ32" s="74"/>
      <c r="TDA32" s="74"/>
      <c r="TDB32" s="85"/>
      <c r="TDC32" s="80"/>
      <c r="TDD32" s="80"/>
      <c r="TDE32" s="85"/>
      <c r="TDF32" s="77"/>
      <c r="TDG32" s="74"/>
      <c r="TDH32" s="74"/>
      <c r="TDI32" s="85"/>
      <c r="TDJ32" s="74"/>
      <c r="TDK32" s="74"/>
      <c r="TDL32" s="85"/>
      <c r="TDM32" s="74"/>
      <c r="TDN32" s="74"/>
      <c r="TDO32" s="85"/>
      <c r="TDP32" s="74"/>
      <c r="TDQ32" s="74"/>
      <c r="TDR32" s="85"/>
      <c r="TDS32" s="80"/>
      <c r="TDT32" s="80"/>
      <c r="TDU32" s="85"/>
      <c r="TDV32" s="77"/>
      <c r="TDW32" s="74"/>
      <c r="TDX32" s="74"/>
      <c r="TDY32" s="85"/>
      <c r="TDZ32" s="74"/>
      <c r="TEA32" s="74"/>
      <c r="TEB32" s="85"/>
      <c r="TEC32" s="74"/>
      <c r="TED32" s="74"/>
      <c r="TEE32" s="85"/>
      <c r="TEF32" s="74"/>
      <c r="TEG32" s="74"/>
      <c r="TEH32" s="85"/>
      <c r="TEI32" s="80"/>
      <c r="TEJ32" s="80"/>
      <c r="TEK32" s="85"/>
      <c r="TEL32" s="77"/>
      <c r="TEM32" s="74"/>
      <c r="TEN32" s="74"/>
      <c r="TEO32" s="85"/>
      <c r="TEP32" s="74"/>
      <c r="TEQ32" s="74"/>
      <c r="TER32" s="85"/>
      <c r="TES32" s="74"/>
      <c r="TET32" s="74"/>
      <c r="TEU32" s="85"/>
      <c r="TEV32" s="74"/>
      <c r="TEW32" s="74"/>
      <c r="TEX32" s="85"/>
      <c r="TEY32" s="80"/>
      <c r="TEZ32" s="80"/>
      <c r="TFA32" s="85"/>
      <c r="TFB32" s="77"/>
      <c r="TFC32" s="74"/>
      <c r="TFD32" s="74"/>
      <c r="TFE32" s="85"/>
      <c r="TFF32" s="74"/>
      <c r="TFG32" s="74"/>
      <c r="TFH32" s="85"/>
      <c r="TFI32" s="74"/>
      <c r="TFJ32" s="74"/>
      <c r="TFK32" s="85"/>
      <c r="TFL32" s="74"/>
      <c r="TFM32" s="74"/>
      <c r="TFN32" s="85"/>
      <c r="TFO32" s="80"/>
      <c r="TFP32" s="80"/>
      <c r="TFQ32" s="85"/>
      <c r="TFR32" s="77"/>
      <c r="TFS32" s="74"/>
      <c r="TFT32" s="74"/>
      <c r="TFU32" s="85"/>
      <c r="TFV32" s="74"/>
      <c r="TFW32" s="74"/>
      <c r="TFX32" s="85"/>
      <c r="TFY32" s="74"/>
      <c r="TFZ32" s="74"/>
      <c r="TGA32" s="85"/>
      <c r="TGB32" s="74"/>
      <c r="TGC32" s="74"/>
      <c r="TGD32" s="85"/>
      <c r="TGE32" s="80"/>
      <c r="TGF32" s="80"/>
      <c r="TGG32" s="85"/>
      <c r="TGH32" s="77"/>
      <c r="TGI32" s="74"/>
      <c r="TGJ32" s="74"/>
      <c r="TGK32" s="85"/>
      <c r="TGL32" s="74"/>
      <c r="TGM32" s="74"/>
      <c r="TGN32" s="85"/>
      <c r="TGO32" s="74"/>
      <c r="TGP32" s="74"/>
      <c r="TGQ32" s="85"/>
      <c r="TGR32" s="74"/>
      <c r="TGS32" s="74"/>
      <c r="TGT32" s="85"/>
      <c r="TGU32" s="80"/>
      <c r="TGV32" s="80"/>
      <c r="TGW32" s="85"/>
      <c r="TGX32" s="77"/>
      <c r="TGY32" s="74"/>
      <c r="TGZ32" s="74"/>
      <c r="THA32" s="85"/>
      <c r="THB32" s="74"/>
      <c r="THC32" s="74"/>
      <c r="THD32" s="85"/>
      <c r="THE32" s="74"/>
      <c r="THF32" s="74"/>
      <c r="THG32" s="85"/>
      <c r="THH32" s="74"/>
      <c r="THI32" s="74"/>
      <c r="THJ32" s="85"/>
      <c r="THK32" s="80"/>
      <c r="THL32" s="80"/>
      <c r="THM32" s="85"/>
      <c r="THN32" s="77"/>
      <c r="THO32" s="74"/>
      <c r="THP32" s="74"/>
      <c r="THQ32" s="85"/>
      <c r="THR32" s="74"/>
      <c r="THS32" s="74"/>
      <c r="THT32" s="85"/>
      <c r="THU32" s="74"/>
      <c r="THV32" s="74"/>
      <c r="THW32" s="85"/>
      <c r="THX32" s="74"/>
      <c r="THY32" s="74"/>
      <c r="THZ32" s="85"/>
      <c r="TIA32" s="80"/>
      <c r="TIB32" s="80"/>
      <c r="TIC32" s="85"/>
      <c r="TID32" s="77"/>
      <c r="TIE32" s="74"/>
      <c r="TIF32" s="74"/>
      <c r="TIG32" s="85"/>
      <c r="TIH32" s="74"/>
      <c r="TII32" s="74"/>
      <c r="TIJ32" s="85"/>
      <c r="TIK32" s="74"/>
      <c r="TIL32" s="74"/>
      <c r="TIM32" s="85"/>
      <c r="TIN32" s="74"/>
      <c r="TIO32" s="74"/>
      <c r="TIP32" s="85"/>
      <c r="TIQ32" s="80"/>
      <c r="TIR32" s="80"/>
      <c r="TIS32" s="85"/>
      <c r="TIT32" s="77"/>
      <c r="TIU32" s="74"/>
      <c r="TIV32" s="74"/>
      <c r="TIW32" s="85"/>
      <c r="TIX32" s="74"/>
      <c r="TIY32" s="74"/>
      <c r="TIZ32" s="85"/>
      <c r="TJA32" s="74"/>
      <c r="TJB32" s="74"/>
      <c r="TJC32" s="85"/>
      <c r="TJD32" s="74"/>
      <c r="TJE32" s="74"/>
      <c r="TJF32" s="85"/>
      <c r="TJG32" s="80"/>
      <c r="TJH32" s="80"/>
      <c r="TJI32" s="85"/>
      <c r="TJJ32" s="77"/>
      <c r="TJK32" s="74"/>
      <c r="TJL32" s="74"/>
      <c r="TJM32" s="85"/>
      <c r="TJN32" s="74"/>
      <c r="TJO32" s="74"/>
      <c r="TJP32" s="85"/>
      <c r="TJQ32" s="74"/>
      <c r="TJR32" s="74"/>
      <c r="TJS32" s="85"/>
      <c r="TJT32" s="74"/>
      <c r="TJU32" s="74"/>
      <c r="TJV32" s="85"/>
      <c r="TJW32" s="80"/>
      <c r="TJX32" s="80"/>
      <c r="TJY32" s="85"/>
      <c r="TJZ32" s="77"/>
      <c r="TKA32" s="74"/>
      <c r="TKB32" s="74"/>
      <c r="TKC32" s="85"/>
      <c r="TKD32" s="74"/>
      <c r="TKE32" s="74"/>
      <c r="TKF32" s="85"/>
      <c r="TKG32" s="74"/>
      <c r="TKH32" s="74"/>
      <c r="TKI32" s="85"/>
      <c r="TKJ32" s="74"/>
      <c r="TKK32" s="74"/>
      <c r="TKL32" s="85"/>
      <c r="TKM32" s="80"/>
      <c r="TKN32" s="80"/>
      <c r="TKO32" s="85"/>
      <c r="TKP32" s="77"/>
      <c r="TKQ32" s="74"/>
      <c r="TKR32" s="74"/>
      <c r="TKS32" s="85"/>
      <c r="TKT32" s="74"/>
      <c r="TKU32" s="74"/>
      <c r="TKV32" s="85"/>
      <c r="TKW32" s="74"/>
      <c r="TKX32" s="74"/>
      <c r="TKY32" s="85"/>
      <c r="TKZ32" s="74"/>
      <c r="TLA32" s="74"/>
      <c r="TLB32" s="85"/>
      <c r="TLC32" s="80"/>
      <c r="TLD32" s="80"/>
      <c r="TLE32" s="85"/>
      <c r="TLF32" s="77"/>
      <c r="TLG32" s="74"/>
      <c r="TLH32" s="74"/>
      <c r="TLI32" s="85"/>
      <c r="TLJ32" s="74"/>
      <c r="TLK32" s="74"/>
      <c r="TLL32" s="85"/>
      <c r="TLM32" s="74"/>
      <c r="TLN32" s="74"/>
      <c r="TLO32" s="85"/>
      <c r="TLP32" s="74"/>
      <c r="TLQ32" s="74"/>
      <c r="TLR32" s="85"/>
      <c r="TLS32" s="80"/>
      <c r="TLT32" s="80"/>
      <c r="TLU32" s="85"/>
      <c r="TLV32" s="77"/>
      <c r="TLW32" s="74"/>
      <c r="TLX32" s="74"/>
      <c r="TLY32" s="85"/>
      <c r="TLZ32" s="74"/>
      <c r="TMA32" s="74"/>
      <c r="TMB32" s="85"/>
      <c r="TMC32" s="74"/>
      <c r="TMD32" s="74"/>
      <c r="TME32" s="85"/>
      <c r="TMF32" s="74"/>
      <c r="TMG32" s="74"/>
      <c r="TMH32" s="85"/>
      <c r="TMI32" s="80"/>
      <c r="TMJ32" s="80"/>
      <c r="TMK32" s="85"/>
      <c r="TML32" s="77"/>
      <c r="TMM32" s="74"/>
      <c r="TMN32" s="74"/>
      <c r="TMO32" s="85"/>
      <c r="TMP32" s="74"/>
      <c r="TMQ32" s="74"/>
      <c r="TMR32" s="85"/>
      <c r="TMS32" s="74"/>
      <c r="TMT32" s="74"/>
      <c r="TMU32" s="85"/>
      <c r="TMV32" s="74"/>
      <c r="TMW32" s="74"/>
      <c r="TMX32" s="85"/>
      <c r="TMY32" s="80"/>
      <c r="TMZ32" s="80"/>
      <c r="TNA32" s="85"/>
      <c r="TNB32" s="77"/>
      <c r="TNC32" s="74"/>
      <c r="TND32" s="74"/>
      <c r="TNE32" s="85"/>
      <c r="TNF32" s="74"/>
      <c r="TNG32" s="74"/>
      <c r="TNH32" s="85"/>
      <c r="TNI32" s="74"/>
      <c r="TNJ32" s="74"/>
      <c r="TNK32" s="85"/>
      <c r="TNL32" s="74"/>
      <c r="TNM32" s="74"/>
      <c r="TNN32" s="85"/>
      <c r="TNO32" s="80"/>
      <c r="TNP32" s="80"/>
      <c r="TNQ32" s="85"/>
      <c r="TNR32" s="77"/>
      <c r="TNS32" s="74"/>
      <c r="TNT32" s="74"/>
      <c r="TNU32" s="85"/>
      <c r="TNV32" s="74"/>
      <c r="TNW32" s="74"/>
      <c r="TNX32" s="85"/>
      <c r="TNY32" s="74"/>
      <c r="TNZ32" s="74"/>
      <c r="TOA32" s="85"/>
      <c r="TOB32" s="74"/>
      <c r="TOC32" s="74"/>
      <c r="TOD32" s="85"/>
      <c r="TOE32" s="80"/>
      <c r="TOF32" s="80"/>
      <c r="TOG32" s="85"/>
      <c r="TOH32" s="77"/>
      <c r="TOI32" s="74"/>
      <c r="TOJ32" s="74"/>
      <c r="TOK32" s="85"/>
      <c r="TOL32" s="74"/>
      <c r="TOM32" s="74"/>
      <c r="TON32" s="85"/>
      <c r="TOO32" s="74"/>
      <c r="TOP32" s="74"/>
      <c r="TOQ32" s="85"/>
      <c r="TOR32" s="74"/>
      <c r="TOS32" s="74"/>
      <c r="TOT32" s="85"/>
      <c r="TOU32" s="80"/>
      <c r="TOV32" s="80"/>
      <c r="TOW32" s="85"/>
      <c r="TOX32" s="77"/>
      <c r="TOY32" s="74"/>
      <c r="TOZ32" s="74"/>
      <c r="TPA32" s="85"/>
      <c r="TPB32" s="74"/>
      <c r="TPC32" s="74"/>
      <c r="TPD32" s="85"/>
      <c r="TPE32" s="74"/>
      <c r="TPF32" s="74"/>
      <c r="TPG32" s="85"/>
      <c r="TPH32" s="74"/>
      <c r="TPI32" s="74"/>
      <c r="TPJ32" s="85"/>
      <c r="TPK32" s="80"/>
      <c r="TPL32" s="80"/>
      <c r="TPM32" s="85"/>
      <c r="TPN32" s="77"/>
      <c r="TPO32" s="74"/>
      <c r="TPP32" s="74"/>
      <c r="TPQ32" s="85"/>
      <c r="TPR32" s="74"/>
      <c r="TPS32" s="74"/>
      <c r="TPT32" s="85"/>
      <c r="TPU32" s="74"/>
      <c r="TPV32" s="74"/>
      <c r="TPW32" s="85"/>
      <c r="TPX32" s="74"/>
      <c r="TPY32" s="74"/>
      <c r="TPZ32" s="85"/>
      <c r="TQA32" s="80"/>
      <c r="TQB32" s="80"/>
      <c r="TQC32" s="85"/>
      <c r="TQD32" s="77"/>
      <c r="TQE32" s="74"/>
      <c r="TQF32" s="74"/>
      <c r="TQG32" s="85"/>
      <c r="TQH32" s="74"/>
      <c r="TQI32" s="74"/>
      <c r="TQJ32" s="85"/>
      <c r="TQK32" s="74"/>
      <c r="TQL32" s="74"/>
      <c r="TQM32" s="85"/>
      <c r="TQN32" s="74"/>
      <c r="TQO32" s="74"/>
      <c r="TQP32" s="85"/>
      <c r="TQQ32" s="80"/>
      <c r="TQR32" s="80"/>
      <c r="TQS32" s="85"/>
      <c r="TQT32" s="77"/>
      <c r="TQU32" s="74"/>
      <c r="TQV32" s="74"/>
      <c r="TQW32" s="85"/>
      <c r="TQX32" s="74"/>
      <c r="TQY32" s="74"/>
      <c r="TQZ32" s="85"/>
      <c r="TRA32" s="74"/>
      <c r="TRB32" s="74"/>
      <c r="TRC32" s="85"/>
      <c r="TRD32" s="74"/>
      <c r="TRE32" s="74"/>
      <c r="TRF32" s="85"/>
      <c r="TRG32" s="80"/>
      <c r="TRH32" s="80"/>
      <c r="TRI32" s="85"/>
      <c r="TRJ32" s="77"/>
      <c r="TRK32" s="74"/>
      <c r="TRL32" s="74"/>
      <c r="TRM32" s="85"/>
      <c r="TRN32" s="74"/>
      <c r="TRO32" s="74"/>
      <c r="TRP32" s="85"/>
      <c r="TRQ32" s="74"/>
      <c r="TRR32" s="74"/>
      <c r="TRS32" s="85"/>
      <c r="TRT32" s="74"/>
      <c r="TRU32" s="74"/>
      <c r="TRV32" s="85"/>
      <c r="TRW32" s="80"/>
      <c r="TRX32" s="80"/>
      <c r="TRY32" s="85"/>
      <c r="TRZ32" s="77"/>
      <c r="TSA32" s="74"/>
      <c r="TSB32" s="74"/>
      <c r="TSC32" s="85"/>
      <c r="TSD32" s="74"/>
      <c r="TSE32" s="74"/>
      <c r="TSF32" s="85"/>
      <c r="TSG32" s="74"/>
      <c r="TSH32" s="74"/>
      <c r="TSI32" s="85"/>
      <c r="TSJ32" s="74"/>
      <c r="TSK32" s="74"/>
      <c r="TSL32" s="85"/>
      <c r="TSM32" s="80"/>
      <c r="TSN32" s="80"/>
      <c r="TSO32" s="85"/>
      <c r="TSP32" s="77"/>
      <c r="TSQ32" s="74"/>
      <c r="TSR32" s="74"/>
      <c r="TSS32" s="85"/>
      <c r="TST32" s="74"/>
      <c r="TSU32" s="74"/>
      <c r="TSV32" s="85"/>
      <c r="TSW32" s="74"/>
      <c r="TSX32" s="74"/>
      <c r="TSY32" s="85"/>
      <c r="TSZ32" s="74"/>
      <c r="TTA32" s="74"/>
      <c r="TTB32" s="85"/>
      <c r="TTC32" s="80"/>
      <c r="TTD32" s="80"/>
      <c r="TTE32" s="85"/>
      <c r="TTF32" s="77"/>
      <c r="TTG32" s="74"/>
      <c r="TTH32" s="74"/>
      <c r="TTI32" s="85"/>
      <c r="TTJ32" s="74"/>
      <c r="TTK32" s="74"/>
      <c r="TTL32" s="85"/>
      <c r="TTM32" s="74"/>
      <c r="TTN32" s="74"/>
      <c r="TTO32" s="85"/>
      <c r="TTP32" s="74"/>
      <c r="TTQ32" s="74"/>
      <c r="TTR32" s="85"/>
      <c r="TTS32" s="80"/>
      <c r="TTT32" s="80"/>
      <c r="TTU32" s="85"/>
      <c r="TTV32" s="77"/>
      <c r="TTW32" s="74"/>
      <c r="TTX32" s="74"/>
      <c r="TTY32" s="85"/>
      <c r="TTZ32" s="74"/>
      <c r="TUA32" s="74"/>
      <c r="TUB32" s="85"/>
      <c r="TUC32" s="74"/>
      <c r="TUD32" s="74"/>
      <c r="TUE32" s="85"/>
      <c r="TUF32" s="74"/>
      <c r="TUG32" s="74"/>
      <c r="TUH32" s="85"/>
      <c r="TUI32" s="80"/>
      <c r="TUJ32" s="80"/>
      <c r="TUK32" s="85"/>
      <c r="TUL32" s="77"/>
      <c r="TUM32" s="74"/>
      <c r="TUN32" s="74"/>
      <c r="TUO32" s="85"/>
      <c r="TUP32" s="74"/>
      <c r="TUQ32" s="74"/>
      <c r="TUR32" s="85"/>
      <c r="TUS32" s="74"/>
      <c r="TUT32" s="74"/>
      <c r="TUU32" s="85"/>
      <c r="TUV32" s="74"/>
      <c r="TUW32" s="74"/>
      <c r="TUX32" s="85"/>
      <c r="TUY32" s="80"/>
      <c r="TUZ32" s="80"/>
      <c r="TVA32" s="85"/>
      <c r="TVB32" s="77"/>
      <c r="TVC32" s="74"/>
      <c r="TVD32" s="74"/>
      <c r="TVE32" s="85"/>
      <c r="TVF32" s="74"/>
      <c r="TVG32" s="74"/>
      <c r="TVH32" s="85"/>
      <c r="TVI32" s="74"/>
      <c r="TVJ32" s="74"/>
      <c r="TVK32" s="85"/>
      <c r="TVL32" s="74"/>
      <c r="TVM32" s="74"/>
      <c r="TVN32" s="85"/>
      <c r="TVO32" s="80"/>
      <c r="TVP32" s="80"/>
      <c r="TVQ32" s="85"/>
      <c r="TVR32" s="77"/>
      <c r="TVS32" s="74"/>
      <c r="TVT32" s="74"/>
      <c r="TVU32" s="85"/>
      <c r="TVV32" s="74"/>
      <c r="TVW32" s="74"/>
      <c r="TVX32" s="85"/>
      <c r="TVY32" s="74"/>
      <c r="TVZ32" s="74"/>
      <c r="TWA32" s="85"/>
      <c r="TWB32" s="74"/>
      <c r="TWC32" s="74"/>
      <c r="TWD32" s="85"/>
      <c r="TWE32" s="80"/>
      <c r="TWF32" s="80"/>
      <c r="TWG32" s="85"/>
      <c r="TWH32" s="77"/>
      <c r="TWI32" s="74"/>
      <c r="TWJ32" s="74"/>
      <c r="TWK32" s="85"/>
      <c r="TWL32" s="74"/>
      <c r="TWM32" s="74"/>
      <c r="TWN32" s="85"/>
      <c r="TWO32" s="74"/>
      <c r="TWP32" s="74"/>
      <c r="TWQ32" s="85"/>
      <c r="TWR32" s="74"/>
      <c r="TWS32" s="74"/>
      <c r="TWT32" s="85"/>
      <c r="TWU32" s="80"/>
      <c r="TWV32" s="80"/>
      <c r="TWW32" s="85"/>
      <c r="TWX32" s="77"/>
      <c r="TWY32" s="74"/>
      <c r="TWZ32" s="74"/>
      <c r="TXA32" s="85"/>
      <c r="TXB32" s="74"/>
      <c r="TXC32" s="74"/>
      <c r="TXD32" s="85"/>
      <c r="TXE32" s="74"/>
      <c r="TXF32" s="74"/>
      <c r="TXG32" s="85"/>
      <c r="TXH32" s="74"/>
      <c r="TXI32" s="74"/>
      <c r="TXJ32" s="85"/>
      <c r="TXK32" s="80"/>
      <c r="TXL32" s="80"/>
      <c r="TXM32" s="85"/>
      <c r="TXN32" s="77"/>
      <c r="TXO32" s="74"/>
      <c r="TXP32" s="74"/>
      <c r="TXQ32" s="85"/>
      <c r="TXR32" s="74"/>
      <c r="TXS32" s="74"/>
      <c r="TXT32" s="85"/>
      <c r="TXU32" s="74"/>
      <c r="TXV32" s="74"/>
      <c r="TXW32" s="85"/>
      <c r="TXX32" s="74"/>
      <c r="TXY32" s="74"/>
      <c r="TXZ32" s="85"/>
      <c r="TYA32" s="80"/>
      <c r="TYB32" s="80"/>
      <c r="TYC32" s="85"/>
      <c r="TYD32" s="77"/>
      <c r="TYE32" s="74"/>
      <c r="TYF32" s="74"/>
      <c r="TYG32" s="85"/>
      <c r="TYH32" s="74"/>
      <c r="TYI32" s="74"/>
      <c r="TYJ32" s="85"/>
      <c r="TYK32" s="74"/>
      <c r="TYL32" s="74"/>
      <c r="TYM32" s="85"/>
      <c r="TYN32" s="74"/>
      <c r="TYO32" s="74"/>
      <c r="TYP32" s="85"/>
      <c r="TYQ32" s="80"/>
      <c r="TYR32" s="80"/>
      <c r="TYS32" s="85"/>
      <c r="TYT32" s="77"/>
      <c r="TYU32" s="74"/>
      <c r="TYV32" s="74"/>
      <c r="TYW32" s="85"/>
      <c r="TYX32" s="74"/>
      <c r="TYY32" s="74"/>
      <c r="TYZ32" s="85"/>
      <c r="TZA32" s="74"/>
      <c r="TZB32" s="74"/>
      <c r="TZC32" s="85"/>
      <c r="TZD32" s="74"/>
      <c r="TZE32" s="74"/>
      <c r="TZF32" s="85"/>
      <c r="TZG32" s="80"/>
      <c r="TZH32" s="80"/>
      <c r="TZI32" s="85"/>
      <c r="TZJ32" s="77"/>
      <c r="TZK32" s="74"/>
      <c r="TZL32" s="74"/>
      <c r="TZM32" s="85"/>
      <c r="TZN32" s="74"/>
      <c r="TZO32" s="74"/>
      <c r="TZP32" s="85"/>
      <c r="TZQ32" s="74"/>
      <c r="TZR32" s="74"/>
      <c r="TZS32" s="85"/>
      <c r="TZT32" s="74"/>
      <c r="TZU32" s="74"/>
      <c r="TZV32" s="85"/>
      <c r="TZW32" s="80"/>
      <c r="TZX32" s="80"/>
      <c r="TZY32" s="85"/>
      <c r="TZZ32" s="77"/>
      <c r="UAA32" s="74"/>
      <c r="UAB32" s="74"/>
      <c r="UAC32" s="85"/>
      <c r="UAD32" s="74"/>
      <c r="UAE32" s="74"/>
      <c r="UAF32" s="85"/>
      <c r="UAG32" s="74"/>
      <c r="UAH32" s="74"/>
      <c r="UAI32" s="85"/>
      <c r="UAJ32" s="74"/>
      <c r="UAK32" s="74"/>
      <c r="UAL32" s="85"/>
      <c r="UAM32" s="80"/>
      <c r="UAN32" s="80"/>
      <c r="UAO32" s="85"/>
      <c r="UAP32" s="77"/>
      <c r="UAQ32" s="74"/>
      <c r="UAR32" s="74"/>
      <c r="UAS32" s="85"/>
      <c r="UAT32" s="74"/>
      <c r="UAU32" s="74"/>
      <c r="UAV32" s="85"/>
      <c r="UAW32" s="74"/>
      <c r="UAX32" s="74"/>
      <c r="UAY32" s="85"/>
      <c r="UAZ32" s="74"/>
      <c r="UBA32" s="74"/>
      <c r="UBB32" s="85"/>
      <c r="UBC32" s="80"/>
      <c r="UBD32" s="80"/>
      <c r="UBE32" s="85"/>
      <c r="UBF32" s="77"/>
      <c r="UBG32" s="74"/>
      <c r="UBH32" s="74"/>
      <c r="UBI32" s="85"/>
      <c r="UBJ32" s="74"/>
      <c r="UBK32" s="74"/>
      <c r="UBL32" s="85"/>
      <c r="UBM32" s="74"/>
      <c r="UBN32" s="74"/>
      <c r="UBO32" s="85"/>
      <c r="UBP32" s="74"/>
      <c r="UBQ32" s="74"/>
      <c r="UBR32" s="85"/>
      <c r="UBS32" s="80"/>
      <c r="UBT32" s="80"/>
      <c r="UBU32" s="85"/>
      <c r="UBV32" s="77"/>
      <c r="UBW32" s="74"/>
      <c r="UBX32" s="74"/>
      <c r="UBY32" s="85"/>
      <c r="UBZ32" s="74"/>
      <c r="UCA32" s="74"/>
      <c r="UCB32" s="85"/>
      <c r="UCC32" s="74"/>
      <c r="UCD32" s="74"/>
      <c r="UCE32" s="85"/>
      <c r="UCF32" s="74"/>
      <c r="UCG32" s="74"/>
      <c r="UCH32" s="85"/>
      <c r="UCI32" s="80"/>
      <c r="UCJ32" s="80"/>
      <c r="UCK32" s="85"/>
      <c r="UCL32" s="77"/>
      <c r="UCM32" s="74"/>
      <c r="UCN32" s="74"/>
      <c r="UCO32" s="85"/>
      <c r="UCP32" s="74"/>
      <c r="UCQ32" s="74"/>
      <c r="UCR32" s="85"/>
      <c r="UCS32" s="74"/>
      <c r="UCT32" s="74"/>
      <c r="UCU32" s="85"/>
      <c r="UCV32" s="74"/>
      <c r="UCW32" s="74"/>
      <c r="UCX32" s="85"/>
      <c r="UCY32" s="80"/>
      <c r="UCZ32" s="80"/>
      <c r="UDA32" s="85"/>
      <c r="UDB32" s="77"/>
      <c r="UDC32" s="74"/>
      <c r="UDD32" s="74"/>
      <c r="UDE32" s="85"/>
      <c r="UDF32" s="74"/>
      <c r="UDG32" s="74"/>
      <c r="UDH32" s="85"/>
      <c r="UDI32" s="74"/>
      <c r="UDJ32" s="74"/>
      <c r="UDK32" s="85"/>
      <c r="UDL32" s="74"/>
      <c r="UDM32" s="74"/>
      <c r="UDN32" s="85"/>
      <c r="UDO32" s="80"/>
      <c r="UDP32" s="80"/>
      <c r="UDQ32" s="85"/>
      <c r="UDR32" s="77"/>
      <c r="UDS32" s="74"/>
      <c r="UDT32" s="74"/>
      <c r="UDU32" s="85"/>
      <c r="UDV32" s="74"/>
      <c r="UDW32" s="74"/>
      <c r="UDX32" s="85"/>
      <c r="UDY32" s="74"/>
      <c r="UDZ32" s="74"/>
      <c r="UEA32" s="85"/>
      <c r="UEB32" s="74"/>
      <c r="UEC32" s="74"/>
      <c r="UED32" s="85"/>
      <c r="UEE32" s="80"/>
      <c r="UEF32" s="80"/>
      <c r="UEG32" s="85"/>
      <c r="UEH32" s="77"/>
      <c r="UEI32" s="74"/>
      <c r="UEJ32" s="74"/>
      <c r="UEK32" s="85"/>
      <c r="UEL32" s="74"/>
      <c r="UEM32" s="74"/>
      <c r="UEN32" s="85"/>
      <c r="UEO32" s="74"/>
      <c r="UEP32" s="74"/>
      <c r="UEQ32" s="85"/>
      <c r="UER32" s="74"/>
      <c r="UES32" s="74"/>
      <c r="UET32" s="85"/>
      <c r="UEU32" s="80"/>
      <c r="UEV32" s="80"/>
      <c r="UEW32" s="85"/>
      <c r="UEX32" s="77"/>
      <c r="UEY32" s="74"/>
      <c r="UEZ32" s="74"/>
      <c r="UFA32" s="85"/>
      <c r="UFB32" s="74"/>
      <c r="UFC32" s="74"/>
      <c r="UFD32" s="85"/>
      <c r="UFE32" s="74"/>
      <c r="UFF32" s="74"/>
      <c r="UFG32" s="85"/>
      <c r="UFH32" s="74"/>
      <c r="UFI32" s="74"/>
      <c r="UFJ32" s="85"/>
      <c r="UFK32" s="80"/>
      <c r="UFL32" s="80"/>
      <c r="UFM32" s="85"/>
      <c r="UFN32" s="77"/>
      <c r="UFO32" s="74"/>
      <c r="UFP32" s="74"/>
      <c r="UFQ32" s="85"/>
      <c r="UFR32" s="74"/>
      <c r="UFS32" s="74"/>
      <c r="UFT32" s="85"/>
      <c r="UFU32" s="74"/>
      <c r="UFV32" s="74"/>
      <c r="UFW32" s="85"/>
      <c r="UFX32" s="74"/>
      <c r="UFY32" s="74"/>
      <c r="UFZ32" s="85"/>
      <c r="UGA32" s="80"/>
      <c r="UGB32" s="80"/>
      <c r="UGC32" s="85"/>
      <c r="UGD32" s="77"/>
      <c r="UGE32" s="74"/>
      <c r="UGF32" s="74"/>
      <c r="UGG32" s="85"/>
      <c r="UGH32" s="74"/>
      <c r="UGI32" s="74"/>
      <c r="UGJ32" s="85"/>
      <c r="UGK32" s="74"/>
      <c r="UGL32" s="74"/>
      <c r="UGM32" s="85"/>
      <c r="UGN32" s="74"/>
      <c r="UGO32" s="74"/>
      <c r="UGP32" s="85"/>
      <c r="UGQ32" s="80"/>
      <c r="UGR32" s="80"/>
      <c r="UGS32" s="85"/>
      <c r="UGT32" s="77"/>
      <c r="UGU32" s="74"/>
      <c r="UGV32" s="74"/>
      <c r="UGW32" s="85"/>
      <c r="UGX32" s="74"/>
      <c r="UGY32" s="74"/>
      <c r="UGZ32" s="85"/>
      <c r="UHA32" s="74"/>
      <c r="UHB32" s="74"/>
      <c r="UHC32" s="85"/>
      <c r="UHD32" s="74"/>
      <c r="UHE32" s="74"/>
      <c r="UHF32" s="85"/>
      <c r="UHG32" s="80"/>
      <c r="UHH32" s="80"/>
      <c r="UHI32" s="85"/>
      <c r="UHJ32" s="77"/>
      <c r="UHK32" s="74"/>
      <c r="UHL32" s="74"/>
      <c r="UHM32" s="85"/>
      <c r="UHN32" s="74"/>
      <c r="UHO32" s="74"/>
      <c r="UHP32" s="85"/>
      <c r="UHQ32" s="74"/>
      <c r="UHR32" s="74"/>
      <c r="UHS32" s="85"/>
      <c r="UHT32" s="74"/>
      <c r="UHU32" s="74"/>
      <c r="UHV32" s="85"/>
      <c r="UHW32" s="80"/>
      <c r="UHX32" s="80"/>
      <c r="UHY32" s="85"/>
      <c r="UHZ32" s="77"/>
      <c r="UIA32" s="74"/>
      <c r="UIB32" s="74"/>
      <c r="UIC32" s="85"/>
      <c r="UID32" s="74"/>
      <c r="UIE32" s="74"/>
      <c r="UIF32" s="85"/>
      <c r="UIG32" s="74"/>
      <c r="UIH32" s="74"/>
      <c r="UII32" s="85"/>
      <c r="UIJ32" s="74"/>
      <c r="UIK32" s="74"/>
      <c r="UIL32" s="85"/>
      <c r="UIM32" s="80"/>
      <c r="UIN32" s="80"/>
      <c r="UIO32" s="85"/>
      <c r="UIP32" s="77"/>
      <c r="UIQ32" s="74"/>
      <c r="UIR32" s="74"/>
      <c r="UIS32" s="85"/>
      <c r="UIT32" s="74"/>
      <c r="UIU32" s="74"/>
      <c r="UIV32" s="85"/>
      <c r="UIW32" s="74"/>
      <c r="UIX32" s="74"/>
      <c r="UIY32" s="85"/>
      <c r="UIZ32" s="74"/>
      <c r="UJA32" s="74"/>
      <c r="UJB32" s="85"/>
      <c r="UJC32" s="80"/>
      <c r="UJD32" s="80"/>
      <c r="UJE32" s="85"/>
      <c r="UJF32" s="77"/>
      <c r="UJG32" s="74"/>
      <c r="UJH32" s="74"/>
      <c r="UJI32" s="85"/>
      <c r="UJJ32" s="74"/>
      <c r="UJK32" s="74"/>
      <c r="UJL32" s="85"/>
      <c r="UJM32" s="74"/>
      <c r="UJN32" s="74"/>
      <c r="UJO32" s="85"/>
      <c r="UJP32" s="74"/>
      <c r="UJQ32" s="74"/>
      <c r="UJR32" s="85"/>
      <c r="UJS32" s="80"/>
      <c r="UJT32" s="80"/>
      <c r="UJU32" s="85"/>
      <c r="UJV32" s="77"/>
      <c r="UJW32" s="74"/>
      <c r="UJX32" s="74"/>
      <c r="UJY32" s="85"/>
      <c r="UJZ32" s="74"/>
      <c r="UKA32" s="74"/>
      <c r="UKB32" s="85"/>
      <c r="UKC32" s="74"/>
      <c r="UKD32" s="74"/>
      <c r="UKE32" s="85"/>
      <c r="UKF32" s="74"/>
      <c r="UKG32" s="74"/>
      <c r="UKH32" s="85"/>
      <c r="UKI32" s="80"/>
      <c r="UKJ32" s="80"/>
      <c r="UKK32" s="85"/>
      <c r="UKL32" s="77"/>
      <c r="UKM32" s="74"/>
      <c r="UKN32" s="74"/>
      <c r="UKO32" s="85"/>
      <c r="UKP32" s="74"/>
      <c r="UKQ32" s="74"/>
      <c r="UKR32" s="85"/>
      <c r="UKS32" s="74"/>
      <c r="UKT32" s="74"/>
      <c r="UKU32" s="85"/>
      <c r="UKV32" s="74"/>
      <c r="UKW32" s="74"/>
      <c r="UKX32" s="85"/>
      <c r="UKY32" s="80"/>
      <c r="UKZ32" s="80"/>
      <c r="ULA32" s="85"/>
      <c r="ULB32" s="77"/>
      <c r="ULC32" s="74"/>
      <c r="ULD32" s="74"/>
      <c r="ULE32" s="85"/>
      <c r="ULF32" s="74"/>
      <c r="ULG32" s="74"/>
      <c r="ULH32" s="85"/>
      <c r="ULI32" s="74"/>
      <c r="ULJ32" s="74"/>
      <c r="ULK32" s="85"/>
      <c r="ULL32" s="74"/>
      <c r="ULM32" s="74"/>
      <c r="ULN32" s="85"/>
      <c r="ULO32" s="80"/>
      <c r="ULP32" s="80"/>
      <c r="ULQ32" s="85"/>
      <c r="ULR32" s="77"/>
      <c r="ULS32" s="74"/>
      <c r="ULT32" s="74"/>
      <c r="ULU32" s="85"/>
      <c r="ULV32" s="74"/>
      <c r="ULW32" s="74"/>
      <c r="ULX32" s="85"/>
      <c r="ULY32" s="74"/>
      <c r="ULZ32" s="74"/>
      <c r="UMA32" s="85"/>
      <c r="UMB32" s="74"/>
      <c r="UMC32" s="74"/>
      <c r="UMD32" s="85"/>
      <c r="UME32" s="80"/>
      <c r="UMF32" s="80"/>
      <c r="UMG32" s="85"/>
      <c r="UMH32" s="77"/>
      <c r="UMI32" s="74"/>
      <c r="UMJ32" s="74"/>
      <c r="UMK32" s="85"/>
      <c r="UML32" s="74"/>
      <c r="UMM32" s="74"/>
      <c r="UMN32" s="85"/>
      <c r="UMO32" s="74"/>
      <c r="UMP32" s="74"/>
      <c r="UMQ32" s="85"/>
      <c r="UMR32" s="74"/>
      <c r="UMS32" s="74"/>
      <c r="UMT32" s="85"/>
      <c r="UMU32" s="80"/>
      <c r="UMV32" s="80"/>
      <c r="UMW32" s="85"/>
      <c r="UMX32" s="77"/>
      <c r="UMY32" s="74"/>
      <c r="UMZ32" s="74"/>
      <c r="UNA32" s="85"/>
      <c r="UNB32" s="74"/>
      <c r="UNC32" s="74"/>
      <c r="UND32" s="85"/>
      <c r="UNE32" s="74"/>
      <c r="UNF32" s="74"/>
      <c r="UNG32" s="85"/>
      <c r="UNH32" s="74"/>
      <c r="UNI32" s="74"/>
      <c r="UNJ32" s="85"/>
      <c r="UNK32" s="80"/>
      <c r="UNL32" s="80"/>
      <c r="UNM32" s="85"/>
      <c r="UNN32" s="77"/>
      <c r="UNO32" s="74"/>
      <c r="UNP32" s="74"/>
      <c r="UNQ32" s="85"/>
      <c r="UNR32" s="74"/>
      <c r="UNS32" s="74"/>
      <c r="UNT32" s="85"/>
      <c r="UNU32" s="74"/>
      <c r="UNV32" s="74"/>
      <c r="UNW32" s="85"/>
      <c r="UNX32" s="74"/>
      <c r="UNY32" s="74"/>
      <c r="UNZ32" s="85"/>
      <c r="UOA32" s="80"/>
      <c r="UOB32" s="80"/>
      <c r="UOC32" s="85"/>
      <c r="UOD32" s="77"/>
      <c r="UOE32" s="74"/>
      <c r="UOF32" s="74"/>
      <c r="UOG32" s="85"/>
      <c r="UOH32" s="74"/>
      <c r="UOI32" s="74"/>
      <c r="UOJ32" s="85"/>
      <c r="UOK32" s="74"/>
      <c r="UOL32" s="74"/>
      <c r="UOM32" s="85"/>
      <c r="UON32" s="74"/>
      <c r="UOO32" s="74"/>
      <c r="UOP32" s="85"/>
      <c r="UOQ32" s="80"/>
      <c r="UOR32" s="80"/>
      <c r="UOS32" s="85"/>
      <c r="UOT32" s="77"/>
      <c r="UOU32" s="74"/>
      <c r="UOV32" s="74"/>
      <c r="UOW32" s="85"/>
      <c r="UOX32" s="74"/>
      <c r="UOY32" s="74"/>
      <c r="UOZ32" s="85"/>
      <c r="UPA32" s="74"/>
      <c r="UPB32" s="74"/>
      <c r="UPC32" s="85"/>
      <c r="UPD32" s="74"/>
      <c r="UPE32" s="74"/>
      <c r="UPF32" s="85"/>
      <c r="UPG32" s="80"/>
      <c r="UPH32" s="80"/>
      <c r="UPI32" s="85"/>
      <c r="UPJ32" s="77"/>
      <c r="UPK32" s="74"/>
      <c r="UPL32" s="74"/>
      <c r="UPM32" s="85"/>
      <c r="UPN32" s="74"/>
      <c r="UPO32" s="74"/>
      <c r="UPP32" s="85"/>
      <c r="UPQ32" s="74"/>
      <c r="UPR32" s="74"/>
      <c r="UPS32" s="85"/>
      <c r="UPT32" s="74"/>
      <c r="UPU32" s="74"/>
      <c r="UPV32" s="85"/>
      <c r="UPW32" s="80"/>
      <c r="UPX32" s="80"/>
      <c r="UPY32" s="85"/>
      <c r="UPZ32" s="77"/>
      <c r="UQA32" s="74"/>
      <c r="UQB32" s="74"/>
      <c r="UQC32" s="85"/>
      <c r="UQD32" s="74"/>
      <c r="UQE32" s="74"/>
      <c r="UQF32" s="85"/>
      <c r="UQG32" s="74"/>
      <c r="UQH32" s="74"/>
      <c r="UQI32" s="85"/>
      <c r="UQJ32" s="74"/>
      <c r="UQK32" s="74"/>
      <c r="UQL32" s="85"/>
      <c r="UQM32" s="80"/>
      <c r="UQN32" s="80"/>
      <c r="UQO32" s="85"/>
      <c r="UQP32" s="77"/>
      <c r="UQQ32" s="74"/>
      <c r="UQR32" s="74"/>
      <c r="UQS32" s="85"/>
      <c r="UQT32" s="74"/>
      <c r="UQU32" s="74"/>
      <c r="UQV32" s="85"/>
      <c r="UQW32" s="74"/>
      <c r="UQX32" s="74"/>
      <c r="UQY32" s="85"/>
      <c r="UQZ32" s="74"/>
      <c r="URA32" s="74"/>
      <c r="URB32" s="85"/>
      <c r="URC32" s="80"/>
      <c r="URD32" s="80"/>
      <c r="URE32" s="85"/>
      <c r="URF32" s="77"/>
      <c r="URG32" s="74"/>
      <c r="URH32" s="74"/>
      <c r="URI32" s="85"/>
      <c r="URJ32" s="74"/>
      <c r="URK32" s="74"/>
      <c r="URL32" s="85"/>
      <c r="URM32" s="74"/>
      <c r="URN32" s="74"/>
      <c r="URO32" s="85"/>
      <c r="URP32" s="74"/>
      <c r="URQ32" s="74"/>
      <c r="URR32" s="85"/>
      <c r="URS32" s="80"/>
      <c r="URT32" s="80"/>
      <c r="URU32" s="85"/>
      <c r="URV32" s="77"/>
      <c r="URW32" s="74"/>
      <c r="URX32" s="74"/>
      <c r="URY32" s="85"/>
      <c r="URZ32" s="74"/>
      <c r="USA32" s="74"/>
      <c r="USB32" s="85"/>
      <c r="USC32" s="74"/>
      <c r="USD32" s="74"/>
      <c r="USE32" s="85"/>
      <c r="USF32" s="74"/>
      <c r="USG32" s="74"/>
      <c r="USH32" s="85"/>
      <c r="USI32" s="80"/>
      <c r="USJ32" s="80"/>
      <c r="USK32" s="85"/>
      <c r="USL32" s="77"/>
      <c r="USM32" s="74"/>
      <c r="USN32" s="74"/>
      <c r="USO32" s="85"/>
      <c r="USP32" s="74"/>
      <c r="USQ32" s="74"/>
      <c r="USR32" s="85"/>
      <c r="USS32" s="74"/>
      <c r="UST32" s="74"/>
      <c r="USU32" s="85"/>
      <c r="USV32" s="74"/>
      <c r="USW32" s="74"/>
      <c r="USX32" s="85"/>
      <c r="USY32" s="80"/>
      <c r="USZ32" s="80"/>
      <c r="UTA32" s="85"/>
      <c r="UTB32" s="77"/>
      <c r="UTC32" s="74"/>
      <c r="UTD32" s="74"/>
      <c r="UTE32" s="85"/>
      <c r="UTF32" s="74"/>
      <c r="UTG32" s="74"/>
      <c r="UTH32" s="85"/>
      <c r="UTI32" s="74"/>
      <c r="UTJ32" s="74"/>
      <c r="UTK32" s="85"/>
      <c r="UTL32" s="74"/>
      <c r="UTM32" s="74"/>
      <c r="UTN32" s="85"/>
      <c r="UTO32" s="80"/>
      <c r="UTP32" s="80"/>
      <c r="UTQ32" s="85"/>
      <c r="UTR32" s="77"/>
      <c r="UTS32" s="74"/>
      <c r="UTT32" s="74"/>
      <c r="UTU32" s="85"/>
      <c r="UTV32" s="74"/>
      <c r="UTW32" s="74"/>
      <c r="UTX32" s="85"/>
      <c r="UTY32" s="74"/>
      <c r="UTZ32" s="74"/>
      <c r="UUA32" s="85"/>
      <c r="UUB32" s="74"/>
      <c r="UUC32" s="74"/>
      <c r="UUD32" s="85"/>
      <c r="UUE32" s="80"/>
      <c r="UUF32" s="80"/>
      <c r="UUG32" s="85"/>
      <c r="UUH32" s="77"/>
      <c r="UUI32" s="74"/>
      <c r="UUJ32" s="74"/>
      <c r="UUK32" s="85"/>
      <c r="UUL32" s="74"/>
      <c r="UUM32" s="74"/>
      <c r="UUN32" s="85"/>
      <c r="UUO32" s="74"/>
      <c r="UUP32" s="74"/>
      <c r="UUQ32" s="85"/>
      <c r="UUR32" s="74"/>
      <c r="UUS32" s="74"/>
      <c r="UUT32" s="85"/>
      <c r="UUU32" s="80"/>
      <c r="UUV32" s="80"/>
      <c r="UUW32" s="85"/>
      <c r="UUX32" s="77"/>
      <c r="UUY32" s="74"/>
      <c r="UUZ32" s="74"/>
      <c r="UVA32" s="85"/>
      <c r="UVB32" s="74"/>
      <c r="UVC32" s="74"/>
      <c r="UVD32" s="85"/>
      <c r="UVE32" s="74"/>
      <c r="UVF32" s="74"/>
      <c r="UVG32" s="85"/>
      <c r="UVH32" s="74"/>
      <c r="UVI32" s="74"/>
      <c r="UVJ32" s="85"/>
      <c r="UVK32" s="80"/>
      <c r="UVL32" s="80"/>
      <c r="UVM32" s="85"/>
      <c r="UVN32" s="77"/>
      <c r="UVO32" s="74"/>
      <c r="UVP32" s="74"/>
      <c r="UVQ32" s="85"/>
      <c r="UVR32" s="74"/>
      <c r="UVS32" s="74"/>
      <c r="UVT32" s="85"/>
      <c r="UVU32" s="74"/>
      <c r="UVV32" s="74"/>
      <c r="UVW32" s="85"/>
      <c r="UVX32" s="74"/>
      <c r="UVY32" s="74"/>
      <c r="UVZ32" s="85"/>
      <c r="UWA32" s="80"/>
      <c r="UWB32" s="80"/>
      <c r="UWC32" s="85"/>
      <c r="UWD32" s="77"/>
      <c r="UWE32" s="74"/>
      <c r="UWF32" s="74"/>
      <c r="UWG32" s="85"/>
      <c r="UWH32" s="74"/>
      <c r="UWI32" s="74"/>
      <c r="UWJ32" s="85"/>
      <c r="UWK32" s="74"/>
      <c r="UWL32" s="74"/>
      <c r="UWM32" s="85"/>
      <c r="UWN32" s="74"/>
      <c r="UWO32" s="74"/>
      <c r="UWP32" s="85"/>
      <c r="UWQ32" s="80"/>
      <c r="UWR32" s="80"/>
      <c r="UWS32" s="85"/>
      <c r="UWT32" s="77"/>
      <c r="UWU32" s="74"/>
      <c r="UWV32" s="74"/>
      <c r="UWW32" s="85"/>
      <c r="UWX32" s="74"/>
      <c r="UWY32" s="74"/>
      <c r="UWZ32" s="85"/>
      <c r="UXA32" s="74"/>
      <c r="UXB32" s="74"/>
      <c r="UXC32" s="85"/>
      <c r="UXD32" s="74"/>
      <c r="UXE32" s="74"/>
      <c r="UXF32" s="85"/>
      <c r="UXG32" s="80"/>
      <c r="UXH32" s="80"/>
      <c r="UXI32" s="85"/>
      <c r="UXJ32" s="77"/>
      <c r="UXK32" s="74"/>
      <c r="UXL32" s="74"/>
      <c r="UXM32" s="85"/>
      <c r="UXN32" s="74"/>
      <c r="UXO32" s="74"/>
      <c r="UXP32" s="85"/>
      <c r="UXQ32" s="74"/>
      <c r="UXR32" s="74"/>
      <c r="UXS32" s="85"/>
      <c r="UXT32" s="74"/>
      <c r="UXU32" s="74"/>
      <c r="UXV32" s="85"/>
      <c r="UXW32" s="80"/>
      <c r="UXX32" s="80"/>
      <c r="UXY32" s="85"/>
      <c r="UXZ32" s="77"/>
      <c r="UYA32" s="74"/>
      <c r="UYB32" s="74"/>
      <c r="UYC32" s="85"/>
      <c r="UYD32" s="74"/>
      <c r="UYE32" s="74"/>
      <c r="UYF32" s="85"/>
      <c r="UYG32" s="74"/>
      <c r="UYH32" s="74"/>
      <c r="UYI32" s="85"/>
      <c r="UYJ32" s="74"/>
      <c r="UYK32" s="74"/>
      <c r="UYL32" s="85"/>
      <c r="UYM32" s="80"/>
      <c r="UYN32" s="80"/>
      <c r="UYO32" s="85"/>
      <c r="UYP32" s="77"/>
      <c r="UYQ32" s="74"/>
      <c r="UYR32" s="74"/>
      <c r="UYS32" s="85"/>
      <c r="UYT32" s="74"/>
      <c r="UYU32" s="74"/>
      <c r="UYV32" s="85"/>
      <c r="UYW32" s="74"/>
      <c r="UYX32" s="74"/>
      <c r="UYY32" s="85"/>
      <c r="UYZ32" s="74"/>
      <c r="UZA32" s="74"/>
      <c r="UZB32" s="85"/>
      <c r="UZC32" s="80"/>
      <c r="UZD32" s="80"/>
      <c r="UZE32" s="85"/>
      <c r="UZF32" s="77"/>
      <c r="UZG32" s="74"/>
      <c r="UZH32" s="74"/>
      <c r="UZI32" s="85"/>
      <c r="UZJ32" s="74"/>
      <c r="UZK32" s="74"/>
      <c r="UZL32" s="85"/>
      <c r="UZM32" s="74"/>
      <c r="UZN32" s="74"/>
      <c r="UZO32" s="85"/>
      <c r="UZP32" s="74"/>
      <c r="UZQ32" s="74"/>
      <c r="UZR32" s="85"/>
      <c r="UZS32" s="80"/>
      <c r="UZT32" s="80"/>
      <c r="UZU32" s="85"/>
      <c r="UZV32" s="77"/>
      <c r="UZW32" s="74"/>
      <c r="UZX32" s="74"/>
      <c r="UZY32" s="85"/>
      <c r="UZZ32" s="74"/>
      <c r="VAA32" s="74"/>
      <c r="VAB32" s="85"/>
      <c r="VAC32" s="74"/>
      <c r="VAD32" s="74"/>
      <c r="VAE32" s="85"/>
      <c r="VAF32" s="74"/>
      <c r="VAG32" s="74"/>
      <c r="VAH32" s="85"/>
      <c r="VAI32" s="80"/>
      <c r="VAJ32" s="80"/>
      <c r="VAK32" s="85"/>
      <c r="VAL32" s="77"/>
      <c r="VAM32" s="74"/>
      <c r="VAN32" s="74"/>
      <c r="VAO32" s="85"/>
      <c r="VAP32" s="74"/>
      <c r="VAQ32" s="74"/>
      <c r="VAR32" s="85"/>
      <c r="VAS32" s="74"/>
      <c r="VAT32" s="74"/>
      <c r="VAU32" s="85"/>
      <c r="VAV32" s="74"/>
      <c r="VAW32" s="74"/>
      <c r="VAX32" s="85"/>
      <c r="VAY32" s="80"/>
      <c r="VAZ32" s="80"/>
      <c r="VBA32" s="85"/>
      <c r="VBB32" s="77"/>
      <c r="VBC32" s="74"/>
      <c r="VBD32" s="74"/>
      <c r="VBE32" s="85"/>
      <c r="VBF32" s="74"/>
      <c r="VBG32" s="74"/>
      <c r="VBH32" s="85"/>
      <c r="VBI32" s="74"/>
      <c r="VBJ32" s="74"/>
      <c r="VBK32" s="85"/>
      <c r="VBL32" s="74"/>
      <c r="VBM32" s="74"/>
      <c r="VBN32" s="85"/>
      <c r="VBO32" s="80"/>
      <c r="VBP32" s="80"/>
      <c r="VBQ32" s="85"/>
      <c r="VBR32" s="77"/>
      <c r="VBS32" s="74"/>
      <c r="VBT32" s="74"/>
      <c r="VBU32" s="85"/>
      <c r="VBV32" s="74"/>
      <c r="VBW32" s="74"/>
      <c r="VBX32" s="85"/>
      <c r="VBY32" s="74"/>
      <c r="VBZ32" s="74"/>
      <c r="VCA32" s="85"/>
      <c r="VCB32" s="74"/>
      <c r="VCC32" s="74"/>
      <c r="VCD32" s="85"/>
      <c r="VCE32" s="80"/>
      <c r="VCF32" s="80"/>
      <c r="VCG32" s="85"/>
      <c r="VCH32" s="77"/>
      <c r="VCI32" s="74"/>
      <c r="VCJ32" s="74"/>
      <c r="VCK32" s="85"/>
      <c r="VCL32" s="74"/>
      <c r="VCM32" s="74"/>
      <c r="VCN32" s="85"/>
      <c r="VCO32" s="74"/>
      <c r="VCP32" s="74"/>
      <c r="VCQ32" s="85"/>
      <c r="VCR32" s="74"/>
      <c r="VCS32" s="74"/>
      <c r="VCT32" s="85"/>
      <c r="VCU32" s="80"/>
      <c r="VCV32" s="80"/>
      <c r="VCW32" s="85"/>
      <c r="VCX32" s="77"/>
      <c r="VCY32" s="74"/>
      <c r="VCZ32" s="74"/>
      <c r="VDA32" s="85"/>
      <c r="VDB32" s="74"/>
      <c r="VDC32" s="74"/>
      <c r="VDD32" s="85"/>
      <c r="VDE32" s="74"/>
      <c r="VDF32" s="74"/>
      <c r="VDG32" s="85"/>
      <c r="VDH32" s="74"/>
      <c r="VDI32" s="74"/>
      <c r="VDJ32" s="85"/>
      <c r="VDK32" s="80"/>
      <c r="VDL32" s="80"/>
      <c r="VDM32" s="85"/>
      <c r="VDN32" s="77"/>
      <c r="VDO32" s="74"/>
      <c r="VDP32" s="74"/>
      <c r="VDQ32" s="85"/>
      <c r="VDR32" s="74"/>
      <c r="VDS32" s="74"/>
      <c r="VDT32" s="85"/>
      <c r="VDU32" s="74"/>
      <c r="VDV32" s="74"/>
      <c r="VDW32" s="85"/>
      <c r="VDX32" s="74"/>
      <c r="VDY32" s="74"/>
      <c r="VDZ32" s="85"/>
      <c r="VEA32" s="80"/>
      <c r="VEB32" s="80"/>
      <c r="VEC32" s="85"/>
      <c r="VED32" s="77"/>
      <c r="VEE32" s="74"/>
      <c r="VEF32" s="74"/>
      <c r="VEG32" s="85"/>
      <c r="VEH32" s="74"/>
      <c r="VEI32" s="74"/>
      <c r="VEJ32" s="85"/>
      <c r="VEK32" s="74"/>
      <c r="VEL32" s="74"/>
      <c r="VEM32" s="85"/>
      <c r="VEN32" s="74"/>
      <c r="VEO32" s="74"/>
      <c r="VEP32" s="85"/>
      <c r="VEQ32" s="80"/>
      <c r="VER32" s="80"/>
      <c r="VES32" s="85"/>
      <c r="VET32" s="77"/>
      <c r="VEU32" s="74"/>
      <c r="VEV32" s="74"/>
      <c r="VEW32" s="85"/>
      <c r="VEX32" s="74"/>
      <c r="VEY32" s="74"/>
      <c r="VEZ32" s="85"/>
      <c r="VFA32" s="74"/>
      <c r="VFB32" s="74"/>
      <c r="VFC32" s="85"/>
      <c r="VFD32" s="74"/>
      <c r="VFE32" s="74"/>
      <c r="VFF32" s="85"/>
      <c r="VFG32" s="80"/>
      <c r="VFH32" s="80"/>
      <c r="VFI32" s="85"/>
      <c r="VFJ32" s="77"/>
      <c r="VFK32" s="74"/>
      <c r="VFL32" s="74"/>
      <c r="VFM32" s="85"/>
      <c r="VFN32" s="74"/>
      <c r="VFO32" s="74"/>
      <c r="VFP32" s="85"/>
      <c r="VFQ32" s="74"/>
      <c r="VFR32" s="74"/>
      <c r="VFS32" s="85"/>
      <c r="VFT32" s="74"/>
      <c r="VFU32" s="74"/>
      <c r="VFV32" s="85"/>
      <c r="VFW32" s="80"/>
      <c r="VFX32" s="80"/>
      <c r="VFY32" s="85"/>
      <c r="VFZ32" s="77"/>
      <c r="VGA32" s="74"/>
      <c r="VGB32" s="74"/>
      <c r="VGC32" s="85"/>
      <c r="VGD32" s="74"/>
      <c r="VGE32" s="74"/>
      <c r="VGF32" s="85"/>
      <c r="VGG32" s="74"/>
      <c r="VGH32" s="74"/>
      <c r="VGI32" s="85"/>
      <c r="VGJ32" s="74"/>
      <c r="VGK32" s="74"/>
      <c r="VGL32" s="85"/>
      <c r="VGM32" s="80"/>
      <c r="VGN32" s="80"/>
      <c r="VGO32" s="85"/>
      <c r="VGP32" s="77"/>
      <c r="VGQ32" s="74"/>
      <c r="VGR32" s="74"/>
      <c r="VGS32" s="85"/>
      <c r="VGT32" s="74"/>
      <c r="VGU32" s="74"/>
      <c r="VGV32" s="85"/>
      <c r="VGW32" s="74"/>
      <c r="VGX32" s="74"/>
      <c r="VGY32" s="85"/>
      <c r="VGZ32" s="74"/>
      <c r="VHA32" s="74"/>
      <c r="VHB32" s="85"/>
      <c r="VHC32" s="80"/>
      <c r="VHD32" s="80"/>
      <c r="VHE32" s="85"/>
      <c r="VHF32" s="77"/>
      <c r="VHG32" s="74"/>
      <c r="VHH32" s="74"/>
      <c r="VHI32" s="85"/>
      <c r="VHJ32" s="74"/>
      <c r="VHK32" s="74"/>
      <c r="VHL32" s="85"/>
      <c r="VHM32" s="74"/>
      <c r="VHN32" s="74"/>
      <c r="VHO32" s="85"/>
      <c r="VHP32" s="74"/>
      <c r="VHQ32" s="74"/>
      <c r="VHR32" s="85"/>
      <c r="VHS32" s="80"/>
      <c r="VHT32" s="80"/>
      <c r="VHU32" s="85"/>
      <c r="VHV32" s="77"/>
      <c r="VHW32" s="74"/>
      <c r="VHX32" s="74"/>
      <c r="VHY32" s="85"/>
      <c r="VHZ32" s="74"/>
      <c r="VIA32" s="74"/>
      <c r="VIB32" s="85"/>
      <c r="VIC32" s="74"/>
      <c r="VID32" s="74"/>
      <c r="VIE32" s="85"/>
      <c r="VIF32" s="74"/>
      <c r="VIG32" s="74"/>
      <c r="VIH32" s="85"/>
      <c r="VII32" s="80"/>
      <c r="VIJ32" s="80"/>
      <c r="VIK32" s="85"/>
      <c r="VIL32" s="77"/>
      <c r="VIM32" s="74"/>
      <c r="VIN32" s="74"/>
      <c r="VIO32" s="85"/>
      <c r="VIP32" s="74"/>
      <c r="VIQ32" s="74"/>
      <c r="VIR32" s="85"/>
      <c r="VIS32" s="74"/>
      <c r="VIT32" s="74"/>
      <c r="VIU32" s="85"/>
      <c r="VIV32" s="74"/>
      <c r="VIW32" s="74"/>
      <c r="VIX32" s="85"/>
      <c r="VIY32" s="80"/>
      <c r="VIZ32" s="80"/>
      <c r="VJA32" s="85"/>
      <c r="VJB32" s="77"/>
      <c r="VJC32" s="74"/>
      <c r="VJD32" s="74"/>
      <c r="VJE32" s="85"/>
      <c r="VJF32" s="74"/>
      <c r="VJG32" s="74"/>
      <c r="VJH32" s="85"/>
      <c r="VJI32" s="74"/>
      <c r="VJJ32" s="74"/>
      <c r="VJK32" s="85"/>
      <c r="VJL32" s="74"/>
      <c r="VJM32" s="74"/>
      <c r="VJN32" s="85"/>
      <c r="VJO32" s="80"/>
      <c r="VJP32" s="80"/>
      <c r="VJQ32" s="85"/>
      <c r="VJR32" s="77"/>
      <c r="VJS32" s="74"/>
      <c r="VJT32" s="74"/>
      <c r="VJU32" s="85"/>
      <c r="VJV32" s="74"/>
      <c r="VJW32" s="74"/>
      <c r="VJX32" s="85"/>
      <c r="VJY32" s="74"/>
      <c r="VJZ32" s="74"/>
      <c r="VKA32" s="85"/>
      <c r="VKB32" s="74"/>
      <c r="VKC32" s="74"/>
      <c r="VKD32" s="85"/>
      <c r="VKE32" s="80"/>
      <c r="VKF32" s="80"/>
      <c r="VKG32" s="85"/>
      <c r="VKH32" s="77"/>
      <c r="VKI32" s="74"/>
      <c r="VKJ32" s="74"/>
      <c r="VKK32" s="85"/>
      <c r="VKL32" s="74"/>
      <c r="VKM32" s="74"/>
      <c r="VKN32" s="85"/>
      <c r="VKO32" s="74"/>
      <c r="VKP32" s="74"/>
      <c r="VKQ32" s="85"/>
      <c r="VKR32" s="74"/>
      <c r="VKS32" s="74"/>
      <c r="VKT32" s="85"/>
      <c r="VKU32" s="80"/>
      <c r="VKV32" s="80"/>
      <c r="VKW32" s="85"/>
      <c r="VKX32" s="77"/>
      <c r="VKY32" s="74"/>
      <c r="VKZ32" s="74"/>
      <c r="VLA32" s="85"/>
      <c r="VLB32" s="74"/>
      <c r="VLC32" s="74"/>
      <c r="VLD32" s="85"/>
      <c r="VLE32" s="74"/>
      <c r="VLF32" s="74"/>
      <c r="VLG32" s="85"/>
      <c r="VLH32" s="74"/>
      <c r="VLI32" s="74"/>
      <c r="VLJ32" s="85"/>
      <c r="VLK32" s="80"/>
      <c r="VLL32" s="80"/>
      <c r="VLM32" s="85"/>
      <c r="VLN32" s="77"/>
      <c r="VLO32" s="74"/>
      <c r="VLP32" s="74"/>
      <c r="VLQ32" s="85"/>
      <c r="VLR32" s="74"/>
      <c r="VLS32" s="74"/>
      <c r="VLT32" s="85"/>
      <c r="VLU32" s="74"/>
      <c r="VLV32" s="74"/>
      <c r="VLW32" s="85"/>
      <c r="VLX32" s="74"/>
      <c r="VLY32" s="74"/>
      <c r="VLZ32" s="85"/>
      <c r="VMA32" s="80"/>
      <c r="VMB32" s="80"/>
      <c r="VMC32" s="85"/>
      <c r="VMD32" s="77"/>
      <c r="VME32" s="74"/>
      <c r="VMF32" s="74"/>
      <c r="VMG32" s="85"/>
      <c r="VMH32" s="74"/>
      <c r="VMI32" s="74"/>
      <c r="VMJ32" s="85"/>
      <c r="VMK32" s="74"/>
      <c r="VML32" s="74"/>
      <c r="VMM32" s="85"/>
      <c r="VMN32" s="74"/>
      <c r="VMO32" s="74"/>
      <c r="VMP32" s="85"/>
      <c r="VMQ32" s="80"/>
      <c r="VMR32" s="80"/>
      <c r="VMS32" s="85"/>
      <c r="VMT32" s="77"/>
      <c r="VMU32" s="74"/>
      <c r="VMV32" s="74"/>
      <c r="VMW32" s="85"/>
      <c r="VMX32" s="74"/>
      <c r="VMY32" s="74"/>
      <c r="VMZ32" s="85"/>
      <c r="VNA32" s="74"/>
      <c r="VNB32" s="74"/>
      <c r="VNC32" s="85"/>
      <c r="VND32" s="74"/>
      <c r="VNE32" s="74"/>
      <c r="VNF32" s="85"/>
      <c r="VNG32" s="80"/>
      <c r="VNH32" s="80"/>
      <c r="VNI32" s="85"/>
      <c r="VNJ32" s="77"/>
      <c r="VNK32" s="74"/>
      <c r="VNL32" s="74"/>
      <c r="VNM32" s="85"/>
      <c r="VNN32" s="74"/>
      <c r="VNO32" s="74"/>
      <c r="VNP32" s="85"/>
      <c r="VNQ32" s="74"/>
      <c r="VNR32" s="74"/>
      <c r="VNS32" s="85"/>
      <c r="VNT32" s="74"/>
      <c r="VNU32" s="74"/>
      <c r="VNV32" s="85"/>
      <c r="VNW32" s="80"/>
      <c r="VNX32" s="80"/>
      <c r="VNY32" s="85"/>
      <c r="VNZ32" s="77"/>
      <c r="VOA32" s="74"/>
      <c r="VOB32" s="74"/>
      <c r="VOC32" s="85"/>
      <c r="VOD32" s="74"/>
      <c r="VOE32" s="74"/>
      <c r="VOF32" s="85"/>
      <c r="VOG32" s="74"/>
      <c r="VOH32" s="74"/>
      <c r="VOI32" s="85"/>
      <c r="VOJ32" s="74"/>
      <c r="VOK32" s="74"/>
      <c r="VOL32" s="85"/>
      <c r="VOM32" s="80"/>
      <c r="VON32" s="80"/>
      <c r="VOO32" s="85"/>
      <c r="VOP32" s="77"/>
      <c r="VOQ32" s="74"/>
      <c r="VOR32" s="74"/>
      <c r="VOS32" s="85"/>
      <c r="VOT32" s="74"/>
      <c r="VOU32" s="74"/>
      <c r="VOV32" s="85"/>
      <c r="VOW32" s="74"/>
      <c r="VOX32" s="74"/>
      <c r="VOY32" s="85"/>
      <c r="VOZ32" s="74"/>
      <c r="VPA32" s="74"/>
      <c r="VPB32" s="85"/>
      <c r="VPC32" s="80"/>
      <c r="VPD32" s="80"/>
      <c r="VPE32" s="85"/>
      <c r="VPF32" s="77"/>
      <c r="VPG32" s="74"/>
      <c r="VPH32" s="74"/>
      <c r="VPI32" s="85"/>
      <c r="VPJ32" s="74"/>
      <c r="VPK32" s="74"/>
      <c r="VPL32" s="85"/>
      <c r="VPM32" s="74"/>
      <c r="VPN32" s="74"/>
      <c r="VPO32" s="85"/>
      <c r="VPP32" s="74"/>
      <c r="VPQ32" s="74"/>
      <c r="VPR32" s="85"/>
      <c r="VPS32" s="80"/>
      <c r="VPT32" s="80"/>
      <c r="VPU32" s="85"/>
      <c r="VPV32" s="77"/>
      <c r="VPW32" s="74"/>
      <c r="VPX32" s="74"/>
      <c r="VPY32" s="85"/>
      <c r="VPZ32" s="74"/>
      <c r="VQA32" s="74"/>
      <c r="VQB32" s="85"/>
      <c r="VQC32" s="74"/>
      <c r="VQD32" s="74"/>
      <c r="VQE32" s="85"/>
      <c r="VQF32" s="74"/>
      <c r="VQG32" s="74"/>
      <c r="VQH32" s="85"/>
      <c r="VQI32" s="80"/>
      <c r="VQJ32" s="80"/>
      <c r="VQK32" s="85"/>
      <c r="VQL32" s="77"/>
      <c r="VQM32" s="74"/>
      <c r="VQN32" s="74"/>
      <c r="VQO32" s="85"/>
      <c r="VQP32" s="74"/>
      <c r="VQQ32" s="74"/>
      <c r="VQR32" s="85"/>
      <c r="VQS32" s="74"/>
      <c r="VQT32" s="74"/>
      <c r="VQU32" s="85"/>
      <c r="VQV32" s="74"/>
      <c r="VQW32" s="74"/>
      <c r="VQX32" s="85"/>
      <c r="VQY32" s="80"/>
      <c r="VQZ32" s="80"/>
      <c r="VRA32" s="85"/>
      <c r="VRB32" s="77"/>
      <c r="VRC32" s="74"/>
      <c r="VRD32" s="74"/>
      <c r="VRE32" s="85"/>
      <c r="VRF32" s="74"/>
      <c r="VRG32" s="74"/>
      <c r="VRH32" s="85"/>
      <c r="VRI32" s="74"/>
      <c r="VRJ32" s="74"/>
      <c r="VRK32" s="85"/>
      <c r="VRL32" s="74"/>
      <c r="VRM32" s="74"/>
      <c r="VRN32" s="85"/>
      <c r="VRO32" s="80"/>
      <c r="VRP32" s="80"/>
      <c r="VRQ32" s="85"/>
      <c r="VRR32" s="77"/>
      <c r="VRS32" s="74"/>
      <c r="VRT32" s="74"/>
      <c r="VRU32" s="85"/>
      <c r="VRV32" s="74"/>
      <c r="VRW32" s="74"/>
      <c r="VRX32" s="85"/>
      <c r="VRY32" s="74"/>
      <c r="VRZ32" s="74"/>
      <c r="VSA32" s="85"/>
      <c r="VSB32" s="74"/>
      <c r="VSC32" s="74"/>
      <c r="VSD32" s="85"/>
      <c r="VSE32" s="80"/>
      <c r="VSF32" s="80"/>
      <c r="VSG32" s="85"/>
      <c r="VSH32" s="77"/>
      <c r="VSI32" s="74"/>
      <c r="VSJ32" s="74"/>
      <c r="VSK32" s="85"/>
      <c r="VSL32" s="74"/>
      <c r="VSM32" s="74"/>
      <c r="VSN32" s="85"/>
      <c r="VSO32" s="74"/>
      <c r="VSP32" s="74"/>
      <c r="VSQ32" s="85"/>
      <c r="VSR32" s="74"/>
      <c r="VSS32" s="74"/>
      <c r="VST32" s="85"/>
      <c r="VSU32" s="80"/>
      <c r="VSV32" s="80"/>
      <c r="VSW32" s="85"/>
      <c r="VSX32" s="77"/>
      <c r="VSY32" s="74"/>
      <c r="VSZ32" s="74"/>
      <c r="VTA32" s="85"/>
      <c r="VTB32" s="74"/>
      <c r="VTC32" s="74"/>
      <c r="VTD32" s="85"/>
      <c r="VTE32" s="74"/>
      <c r="VTF32" s="74"/>
      <c r="VTG32" s="85"/>
      <c r="VTH32" s="74"/>
      <c r="VTI32" s="74"/>
      <c r="VTJ32" s="85"/>
      <c r="VTK32" s="80"/>
      <c r="VTL32" s="80"/>
      <c r="VTM32" s="85"/>
      <c r="VTN32" s="77"/>
      <c r="VTO32" s="74"/>
      <c r="VTP32" s="74"/>
      <c r="VTQ32" s="85"/>
      <c r="VTR32" s="74"/>
      <c r="VTS32" s="74"/>
      <c r="VTT32" s="85"/>
      <c r="VTU32" s="74"/>
      <c r="VTV32" s="74"/>
      <c r="VTW32" s="85"/>
      <c r="VTX32" s="74"/>
      <c r="VTY32" s="74"/>
      <c r="VTZ32" s="85"/>
      <c r="VUA32" s="80"/>
      <c r="VUB32" s="80"/>
      <c r="VUC32" s="85"/>
      <c r="VUD32" s="77"/>
      <c r="VUE32" s="74"/>
      <c r="VUF32" s="74"/>
      <c r="VUG32" s="85"/>
      <c r="VUH32" s="74"/>
      <c r="VUI32" s="74"/>
      <c r="VUJ32" s="85"/>
      <c r="VUK32" s="74"/>
      <c r="VUL32" s="74"/>
      <c r="VUM32" s="85"/>
      <c r="VUN32" s="74"/>
      <c r="VUO32" s="74"/>
      <c r="VUP32" s="85"/>
      <c r="VUQ32" s="80"/>
      <c r="VUR32" s="80"/>
      <c r="VUS32" s="85"/>
      <c r="VUT32" s="77"/>
      <c r="VUU32" s="74"/>
      <c r="VUV32" s="74"/>
      <c r="VUW32" s="85"/>
      <c r="VUX32" s="74"/>
      <c r="VUY32" s="74"/>
      <c r="VUZ32" s="85"/>
      <c r="VVA32" s="74"/>
      <c r="VVB32" s="74"/>
      <c r="VVC32" s="85"/>
      <c r="VVD32" s="74"/>
      <c r="VVE32" s="74"/>
      <c r="VVF32" s="85"/>
      <c r="VVG32" s="80"/>
      <c r="VVH32" s="80"/>
      <c r="VVI32" s="85"/>
      <c r="VVJ32" s="77"/>
      <c r="VVK32" s="74"/>
      <c r="VVL32" s="74"/>
      <c r="VVM32" s="85"/>
      <c r="VVN32" s="74"/>
      <c r="VVO32" s="74"/>
      <c r="VVP32" s="85"/>
      <c r="VVQ32" s="74"/>
      <c r="VVR32" s="74"/>
      <c r="VVS32" s="85"/>
      <c r="VVT32" s="74"/>
      <c r="VVU32" s="74"/>
      <c r="VVV32" s="85"/>
      <c r="VVW32" s="80"/>
      <c r="VVX32" s="80"/>
      <c r="VVY32" s="85"/>
      <c r="VVZ32" s="77"/>
      <c r="VWA32" s="74"/>
      <c r="VWB32" s="74"/>
      <c r="VWC32" s="85"/>
      <c r="VWD32" s="74"/>
      <c r="VWE32" s="74"/>
      <c r="VWF32" s="85"/>
      <c r="VWG32" s="74"/>
      <c r="VWH32" s="74"/>
      <c r="VWI32" s="85"/>
      <c r="VWJ32" s="74"/>
      <c r="VWK32" s="74"/>
      <c r="VWL32" s="85"/>
      <c r="VWM32" s="80"/>
      <c r="VWN32" s="80"/>
      <c r="VWO32" s="85"/>
      <c r="VWP32" s="77"/>
      <c r="VWQ32" s="74"/>
      <c r="VWR32" s="74"/>
      <c r="VWS32" s="85"/>
      <c r="VWT32" s="74"/>
      <c r="VWU32" s="74"/>
      <c r="VWV32" s="85"/>
      <c r="VWW32" s="74"/>
      <c r="VWX32" s="74"/>
      <c r="VWY32" s="85"/>
      <c r="VWZ32" s="74"/>
      <c r="VXA32" s="74"/>
      <c r="VXB32" s="85"/>
      <c r="VXC32" s="80"/>
      <c r="VXD32" s="80"/>
      <c r="VXE32" s="85"/>
      <c r="VXF32" s="77"/>
      <c r="VXG32" s="74"/>
      <c r="VXH32" s="74"/>
      <c r="VXI32" s="85"/>
      <c r="VXJ32" s="74"/>
      <c r="VXK32" s="74"/>
      <c r="VXL32" s="85"/>
      <c r="VXM32" s="74"/>
      <c r="VXN32" s="74"/>
      <c r="VXO32" s="85"/>
      <c r="VXP32" s="74"/>
      <c r="VXQ32" s="74"/>
      <c r="VXR32" s="85"/>
      <c r="VXS32" s="80"/>
      <c r="VXT32" s="80"/>
      <c r="VXU32" s="85"/>
      <c r="VXV32" s="77"/>
      <c r="VXW32" s="74"/>
      <c r="VXX32" s="74"/>
      <c r="VXY32" s="85"/>
      <c r="VXZ32" s="74"/>
      <c r="VYA32" s="74"/>
      <c r="VYB32" s="85"/>
      <c r="VYC32" s="74"/>
      <c r="VYD32" s="74"/>
      <c r="VYE32" s="85"/>
      <c r="VYF32" s="74"/>
      <c r="VYG32" s="74"/>
      <c r="VYH32" s="85"/>
      <c r="VYI32" s="80"/>
      <c r="VYJ32" s="80"/>
      <c r="VYK32" s="85"/>
      <c r="VYL32" s="77"/>
      <c r="VYM32" s="74"/>
      <c r="VYN32" s="74"/>
      <c r="VYO32" s="85"/>
      <c r="VYP32" s="74"/>
      <c r="VYQ32" s="74"/>
      <c r="VYR32" s="85"/>
      <c r="VYS32" s="74"/>
      <c r="VYT32" s="74"/>
      <c r="VYU32" s="85"/>
      <c r="VYV32" s="74"/>
      <c r="VYW32" s="74"/>
      <c r="VYX32" s="85"/>
      <c r="VYY32" s="80"/>
      <c r="VYZ32" s="80"/>
      <c r="VZA32" s="85"/>
      <c r="VZB32" s="77"/>
      <c r="VZC32" s="74"/>
      <c r="VZD32" s="74"/>
      <c r="VZE32" s="85"/>
      <c r="VZF32" s="74"/>
      <c r="VZG32" s="74"/>
      <c r="VZH32" s="85"/>
      <c r="VZI32" s="74"/>
      <c r="VZJ32" s="74"/>
      <c r="VZK32" s="85"/>
      <c r="VZL32" s="74"/>
      <c r="VZM32" s="74"/>
      <c r="VZN32" s="85"/>
      <c r="VZO32" s="80"/>
      <c r="VZP32" s="80"/>
      <c r="VZQ32" s="85"/>
      <c r="VZR32" s="77"/>
      <c r="VZS32" s="74"/>
      <c r="VZT32" s="74"/>
      <c r="VZU32" s="85"/>
      <c r="VZV32" s="74"/>
      <c r="VZW32" s="74"/>
      <c r="VZX32" s="85"/>
      <c r="VZY32" s="74"/>
      <c r="VZZ32" s="74"/>
      <c r="WAA32" s="85"/>
      <c r="WAB32" s="74"/>
      <c r="WAC32" s="74"/>
      <c r="WAD32" s="85"/>
      <c r="WAE32" s="80"/>
      <c r="WAF32" s="80"/>
      <c r="WAG32" s="85"/>
      <c r="WAH32" s="77"/>
      <c r="WAI32" s="74"/>
      <c r="WAJ32" s="74"/>
      <c r="WAK32" s="85"/>
      <c r="WAL32" s="74"/>
      <c r="WAM32" s="74"/>
      <c r="WAN32" s="85"/>
      <c r="WAO32" s="74"/>
      <c r="WAP32" s="74"/>
      <c r="WAQ32" s="85"/>
      <c r="WAR32" s="74"/>
      <c r="WAS32" s="74"/>
      <c r="WAT32" s="85"/>
      <c r="WAU32" s="80"/>
      <c r="WAV32" s="80"/>
      <c r="WAW32" s="85"/>
      <c r="WAX32" s="77"/>
      <c r="WAY32" s="74"/>
      <c r="WAZ32" s="74"/>
      <c r="WBA32" s="85"/>
      <c r="WBB32" s="74"/>
      <c r="WBC32" s="74"/>
      <c r="WBD32" s="85"/>
      <c r="WBE32" s="74"/>
      <c r="WBF32" s="74"/>
      <c r="WBG32" s="85"/>
      <c r="WBH32" s="74"/>
      <c r="WBI32" s="74"/>
      <c r="WBJ32" s="85"/>
      <c r="WBK32" s="80"/>
      <c r="WBL32" s="80"/>
      <c r="WBM32" s="85"/>
      <c r="WBN32" s="77"/>
      <c r="WBO32" s="74"/>
      <c r="WBP32" s="74"/>
      <c r="WBQ32" s="85"/>
      <c r="WBR32" s="74"/>
      <c r="WBS32" s="74"/>
      <c r="WBT32" s="85"/>
      <c r="WBU32" s="74"/>
      <c r="WBV32" s="74"/>
      <c r="WBW32" s="85"/>
      <c r="WBX32" s="74"/>
      <c r="WBY32" s="74"/>
      <c r="WBZ32" s="85"/>
      <c r="WCA32" s="80"/>
      <c r="WCB32" s="80"/>
      <c r="WCC32" s="85"/>
      <c r="WCD32" s="77"/>
      <c r="WCE32" s="74"/>
      <c r="WCF32" s="74"/>
      <c r="WCG32" s="85"/>
      <c r="WCH32" s="74"/>
      <c r="WCI32" s="74"/>
      <c r="WCJ32" s="85"/>
      <c r="WCK32" s="74"/>
      <c r="WCL32" s="74"/>
      <c r="WCM32" s="85"/>
      <c r="WCN32" s="74"/>
      <c r="WCO32" s="74"/>
      <c r="WCP32" s="85"/>
      <c r="WCQ32" s="80"/>
      <c r="WCR32" s="80"/>
      <c r="WCS32" s="85"/>
      <c r="WCT32" s="77"/>
      <c r="WCU32" s="74"/>
      <c r="WCV32" s="74"/>
      <c r="WCW32" s="85"/>
      <c r="WCX32" s="74"/>
      <c r="WCY32" s="74"/>
      <c r="WCZ32" s="85"/>
      <c r="WDA32" s="74"/>
      <c r="WDB32" s="74"/>
      <c r="WDC32" s="85"/>
      <c r="WDD32" s="74"/>
      <c r="WDE32" s="74"/>
      <c r="WDF32" s="85"/>
      <c r="WDG32" s="80"/>
      <c r="WDH32" s="80"/>
      <c r="WDI32" s="85"/>
      <c r="WDJ32" s="77"/>
      <c r="WDK32" s="74"/>
      <c r="WDL32" s="74"/>
      <c r="WDM32" s="85"/>
      <c r="WDN32" s="74"/>
      <c r="WDO32" s="74"/>
      <c r="WDP32" s="85"/>
      <c r="WDQ32" s="74"/>
      <c r="WDR32" s="74"/>
      <c r="WDS32" s="85"/>
      <c r="WDT32" s="74"/>
      <c r="WDU32" s="74"/>
      <c r="WDV32" s="85"/>
      <c r="WDW32" s="80"/>
      <c r="WDX32" s="80"/>
      <c r="WDY32" s="85"/>
      <c r="WDZ32" s="77"/>
      <c r="WEA32" s="74"/>
      <c r="WEB32" s="74"/>
      <c r="WEC32" s="85"/>
      <c r="WED32" s="74"/>
      <c r="WEE32" s="74"/>
      <c r="WEF32" s="85"/>
      <c r="WEG32" s="74"/>
      <c r="WEH32" s="74"/>
      <c r="WEI32" s="85"/>
      <c r="WEJ32" s="74"/>
      <c r="WEK32" s="74"/>
      <c r="WEL32" s="85"/>
      <c r="WEM32" s="80"/>
      <c r="WEN32" s="80"/>
      <c r="WEO32" s="85"/>
      <c r="WEP32" s="77"/>
      <c r="WEQ32" s="74"/>
      <c r="WER32" s="74"/>
      <c r="WES32" s="85"/>
      <c r="WET32" s="74"/>
      <c r="WEU32" s="74"/>
      <c r="WEV32" s="85"/>
      <c r="WEW32" s="74"/>
      <c r="WEX32" s="74"/>
      <c r="WEY32" s="85"/>
      <c r="WEZ32" s="74"/>
      <c r="WFA32" s="74"/>
      <c r="WFB32" s="85"/>
      <c r="WFC32" s="80"/>
      <c r="WFD32" s="80"/>
      <c r="WFE32" s="85"/>
      <c r="WFF32" s="77"/>
      <c r="WFG32" s="74"/>
      <c r="WFH32" s="74"/>
      <c r="WFI32" s="85"/>
      <c r="WFJ32" s="74"/>
      <c r="WFK32" s="74"/>
      <c r="WFL32" s="85"/>
      <c r="WFM32" s="74"/>
      <c r="WFN32" s="74"/>
      <c r="WFO32" s="85"/>
      <c r="WFP32" s="74"/>
      <c r="WFQ32" s="74"/>
      <c r="WFR32" s="85"/>
      <c r="WFS32" s="80"/>
      <c r="WFT32" s="80"/>
      <c r="WFU32" s="85"/>
      <c r="WFV32" s="77"/>
      <c r="WFW32" s="74"/>
      <c r="WFX32" s="74"/>
      <c r="WFY32" s="85"/>
      <c r="WFZ32" s="74"/>
      <c r="WGA32" s="74"/>
      <c r="WGB32" s="85"/>
      <c r="WGC32" s="74"/>
      <c r="WGD32" s="74"/>
      <c r="WGE32" s="85"/>
      <c r="WGF32" s="74"/>
      <c r="WGG32" s="74"/>
      <c r="WGH32" s="85"/>
      <c r="WGI32" s="80"/>
      <c r="WGJ32" s="80"/>
      <c r="WGK32" s="85"/>
      <c r="WGL32" s="77"/>
      <c r="WGM32" s="74"/>
      <c r="WGN32" s="74"/>
      <c r="WGO32" s="85"/>
      <c r="WGP32" s="74"/>
      <c r="WGQ32" s="74"/>
      <c r="WGR32" s="85"/>
      <c r="WGS32" s="74"/>
      <c r="WGT32" s="74"/>
      <c r="WGU32" s="85"/>
      <c r="WGV32" s="74"/>
      <c r="WGW32" s="74"/>
      <c r="WGX32" s="85"/>
      <c r="WGY32" s="80"/>
      <c r="WGZ32" s="80"/>
      <c r="WHA32" s="85"/>
      <c r="WHB32" s="77"/>
      <c r="WHC32" s="74"/>
      <c r="WHD32" s="74"/>
      <c r="WHE32" s="85"/>
      <c r="WHF32" s="74"/>
      <c r="WHG32" s="74"/>
      <c r="WHH32" s="85"/>
      <c r="WHI32" s="74"/>
      <c r="WHJ32" s="74"/>
      <c r="WHK32" s="85"/>
      <c r="WHL32" s="74"/>
      <c r="WHM32" s="74"/>
      <c r="WHN32" s="85"/>
      <c r="WHO32" s="80"/>
      <c r="WHP32" s="80"/>
      <c r="WHQ32" s="85"/>
      <c r="WHR32" s="77"/>
      <c r="WHS32" s="74"/>
      <c r="WHT32" s="74"/>
      <c r="WHU32" s="85"/>
      <c r="WHV32" s="74"/>
      <c r="WHW32" s="74"/>
      <c r="WHX32" s="85"/>
      <c r="WHY32" s="74"/>
      <c r="WHZ32" s="74"/>
      <c r="WIA32" s="85"/>
      <c r="WIB32" s="74"/>
      <c r="WIC32" s="74"/>
      <c r="WID32" s="85"/>
      <c r="WIE32" s="80"/>
      <c r="WIF32" s="80"/>
      <c r="WIG32" s="85"/>
      <c r="WIH32" s="77"/>
      <c r="WII32" s="74"/>
      <c r="WIJ32" s="74"/>
      <c r="WIK32" s="85"/>
      <c r="WIL32" s="74"/>
      <c r="WIM32" s="74"/>
      <c r="WIN32" s="85"/>
      <c r="WIO32" s="74"/>
      <c r="WIP32" s="74"/>
      <c r="WIQ32" s="85"/>
      <c r="WIR32" s="74"/>
      <c r="WIS32" s="74"/>
      <c r="WIT32" s="85"/>
      <c r="WIU32" s="80"/>
      <c r="WIV32" s="80"/>
      <c r="WIW32" s="85"/>
      <c r="WIX32" s="77"/>
      <c r="WIY32" s="74"/>
      <c r="WIZ32" s="74"/>
      <c r="WJA32" s="85"/>
      <c r="WJB32" s="74"/>
      <c r="WJC32" s="74"/>
      <c r="WJD32" s="85"/>
      <c r="WJE32" s="74"/>
      <c r="WJF32" s="74"/>
      <c r="WJG32" s="85"/>
      <c r="WJH32" s="74"/>
      <c r="WJI32" s="74"/>
      <c r="WJJ32" s="85"/>
      <c r="WJK32" s="80"/>
      <c r="WJL32" s="80"/>
      <c r="WJM32" s="85"/>
      <c r="WJN32" s="77"/>
      <c r="WJO32" s="74"/>
      <c r="WJP32" s="74"/>
      <c r="WJQ32" s="85"/>
      <c r="WJR32" s="74"/>
      <c r="WJS32" s="74"/>
      <c r="WJT32" s="85"/>
      <c r="WJU32" s="74"/>
      <c r="WJV32" s="74"/>
      <c r="WJW32" s="85"/>
      <c r="WJX32" s="74"/>
      <c r="WJY32" s="74"/>
      <c r="WJZ32" s="85"/>
      <c r="WKA32" s="80"/>
      <c r="WKB32" s="80"/>
      <c r="WKC32" s="85"/>
      <c r="WKD32" s="77"/>
      <c r="WKE32" s="74"/>
      <c r="WKF32" s="74"/>
      <c r="WKG32" s="85"/>
      <c r="WKH32" s="74"/>
      <c r="WKI32" s="74"/>
      <c r="WKJ32" s="85"/>
      <c r="WKK32" s="74"/>
      <c r="WKL32" s="74"/>
      <c r="WKM32" s="85"/>
      <c r="WKN32" s="74"/>
      <c r="WKO32" s="74"/>
      <c r="WKP32" s="85"/>
      <c r="WKQ32" s="80"/>
      <c r="WKR32" s="80"/>
      <c r="WKS32" s="85"/>
      <c r="WKT32" s="77"/>
      <c r="WKU32" s="74"/>
      <c r="WKV32" s="74"/>
      <c r="WKW32" s="85"/>
      <c r="WKX32" s="74"/>
      <c r="WKY32" s="74"/>
      <c r="WKZ32" s="85"/>
      <c r="WLA32" s="74"/>
      <c r="WLB32" s="74"/>
      <c r="WLC32" s="85"/>
      <c r="WLD32" s="74"/>
      <c r="WLE32" s="74"/>
      <c r="WLF32" s="85"/>
      <c r="WLG32" s="80"/>
      <c r="WLH32" s="80"/>
      <c r="WLI32" s="85"/>
      <c r="WLJ32" s="77"/>
      <c r="WLK32" s="74"/>
      <c r="WLL32" s="74"/>
      <c r="WLM32" s="85"/>
      <c r="WLN32" s="74"/>
      <c r="WLO32" s="74"/>
      <c r="WLP32" s="85"/>
      <c r="WLQ32" s="74"/>
      <c r="WLR32" s="74"/>
      <c r="WLS32" s="85"/>
      <c r="WLT32" s="74"/>
      <c r="WLU32" s="74"/>
      <c r="WLV32" s="85"/>
      <c r="WLW32" s="80"/>
      <c r="WLX32" s="80"/>
      <c r="WLY32" s="85"/>
      <c r="WLZ32" s="77"/>
      <c r="WMA32" s="74"/>
      <c r="WMB32" s="74"/>
      <c r="WMC32" s="85"/>
      <c r="WMD32" s="74"/>
      <c r="WME32" s="74"/>
      <c r="WMF32" s="85"/>
      <c r="WMG32" s="74"/>
      <c r="WMH32" s="74"/>
      <c r="WMI32" s="85"/>
      <c r="WMJ32" s="74"/>
      <c r="WMK32" s="74"/>
      <c r="WML32" s="85"/>
      <c r="WMM32" s="80"/>
      <c r="WMN32" s="80"/>
      <c r="WMO32" s="85"/>
      <c r="WMP32" s="77"/>
      <c r="WMQ32" s="74"/>
      <c r="WMR32" s="74"/>
      <c r="WMS32" s="85"/>
      <c r="WMT32" s="74"/>
      <c r="WMU32" s="74"/>
      <c r="WMV32" s="85"/>
      <c r="WMW32" s="74"/>
      <c r="WMX32" s="74"/>
      <c r="WMY32" s="85"/>
      <c r="WMZ32" s="74"/>
      <c r="WNA32" s="74"/>
      <c r="WNB32" s="85"/>
      <c r="WNC32" s="80"/>
      <c r="WND32" s="80"/>
      <c r="WNE32" s="85"/>
      <c r="WNF32" s="77"/>
      <c r="WNG32" s="74"/>
      <c r="WNH32" s="74"/>
      <c r="WNI32" s="85"/>
      <c r="WNJ32" s="74"/>
      <c r="WNK32" s="74"/>
      <c r="WNL32" s="85"/>
      <c r="WNM32" s="74"/>
      <c r="WNN32" s="74"/>
      <c r="WNO32" s="85"/>
      <c r="WNP32" s="74"/>
      <c r="WNQ32" s="74"/>
      <c r="WNR32" s="85"/>
      <c r="WNS32" s="80"/>
      <c r="WNT32" s="80"/>
      <c r="WNU32" s="85"/>
      <c r="WNV32" s="77"/>
      <c r="WNW32" s="74"/>
      <c r="WNX32" s="74"/>
      <c r="WNY32" s="85"/>
      <c r="WNZ32" s="74"/>
      <c r="WOA32" s="74"/>
      <c r="WOB32" s="85"/>
      <c r="WOC32" s="74"/>
      <c r="WOD32" s="74"/>
      <c r="WOE32" s="85"/>
      <c r="WOF32" s="74"/>
      <c r="WOG32" s="74"/>
      <c r="WOH32" s="85"/>
      <c r="WOI32" s="80"/>
      <c r="WOJ32" s="80"/>
      <c r="WOK32" s="85"/>
      <c r="WOL32" s="77"/>
      <c r="WOM32" s="74"/>
      <c r="WON32" s="74"/>
      <c r="WOO32" s="85"/>
      <c r="WOP32" s="74"/>
      <c r="WOQ32" s="74"/>
      <c r="WOR32" s="85"/>
      <c r="WOS32" s="74"/>
      <c r="WOT32" s="74"/>
      <c r="WOU32" s="85"/>
      <c r="WOV32" s="74"/>
      <c r="WOW32" s="74"/>
      <c r="WOX32" s="85"/>
      <c r="WOY32" s="80"/>
      <c r="WOZ32" s="80"/>
      <c r="WPA32" s="85"/>
      <c r="WPB32" s="77"/>
      <c r="WPC32" s="74"/>
      <c r="WPD32" s="74"/>
      <c r="WPE32" s="85"/>
      <c r="WPF32" s="74"/>
      <c r="WPG32" s="74"/>
      <c r="WPH32" s="85"/>
      <c r="WPI32" s="74"/>
      <c r="WPJ32" s="74"/>
      <c r="WPK32" s="85"/>
      <c r="WPL32" s="74"/>
      <c r="WPM32" s="74"/>
      <c r="WPN32" s="85"/>
      <c r="WPO32" s="80"/>
      <c r="WPP32" s="80"/>
      <c r="WPQ32" s="85"/>
      <c r="WPR32" s="77"/>
      <c r="WPS32" s="74"/>
      <c r="WPT32" s="74"/>
      <c r="WPU32" s="85"/>
      <c r="WPV32" s="74"/>
      <c r="WPW32" s="74"/>
      <c r="WPX32" s="85"/>
      <c r="WPY32" s="74"/>
      <c r="WPZ32" s="74"/>
      <c r="WQA32" s="85"/>
      <c r="WQB32" s="74"/>
      <c r="WQC32" s="74"/>
      <c r="WQD32" s="85"/>
      <c r="WQE32" s="80"/>
      <c r="WQF32" s="80"/>
      <c r="WQG32" s="85"/>
      <c r="WQH32" s="77"/>
      <c r="WQI32" s="74"/>
      <c r="WQJ32" s="74"/>
      <c r="WQK32" s="85"/>
      <c r="WQL32" s="74"/>
      <c r="WQM32" s="74"/>
      <c r="WQN32" s="85"/>
      <c r="WQO32" s="74"/>
      <c r="WQP32" s="74"/>
      <c r="WQQ32" s="85"/>
      <c r="WQR32" s="74"/>
      <c r="WQS32" s="74"/>
      <c r="WQT32" s="85"/>
      <c r="WQU32" s="80"/>
      <c r="WQV32" s="80"/>
      <c r="WQW32" s="85"/>
      <c r="WQX32" s="77"/>
      <c r="WQY32" s="74"/>
      <c r="WQZ32" s="74"/>
      <c r="WRA32" s="85"/>
      <c r="WRB32" s="74"/>
      <c r="WRC32" s="74"/>
      <c r="WRD32" s="85"/>
      <c r="WRE32" s="74"/>
      <c r="WRF32" s="74"/>
      <c r="WRG32" s="85"/>
      <c r="WRH32" s="74"/>
      <c r="WRI32" s="74"/>
      <c r="WRJ32" s="85"/>
      <c r="WRK32" s="80"/>
      <c r="WRL32" s="80"/>
      <c r="WRM32" s="85"/>
      <c r="WRN32" s="77"/>
      <c r="WRO32" s="74"/>
      <c r="WRP32" s="74"/>
      <c r="WRQ32" s="85"/>
      <c r="WRR32" s="74"/>
      <c r="WRS32" s="74"/>
      <c r="WRT32" s="85"/>
      <c r="WRU32" s="74"/>
      <c r="WRV32" s="74"/>
      <c r="WRW32" s="85"/>
      <c r="WRX32" s="74"/>
      <c r="WRY32" s="74"/>
      <c r="WRZ32" s="85"/>
      <c r="WSA32" s="80"/>
      <c r="WSB32" s="80"/>
      <c r="WSC32" s="85"/>
      <c r="WSD32" s="77"/>
      <c r="WSE32" s="74"/>
      <c r="WSF32" s="74"/>
      <c r="WSG32" s="85"/>
      <c r="WSH32" s="74"/>
      <c r="WSI32" s="74"/>
      <c r="WSJ32" s="85"/>
      <c r="WSK32" s="74"/>
      <c r="WSL32" s="74"/>
      <c r="WSM32" s="85"/>
      <c r="WSN32" s="74"/>
      <c r="WSO32" s="74"/>
      <c r="WSP32" s="85"/>
      <c r="WSQ32" s="80"/>
      <c r="WSR32" s="80"/>
      <c r="WSS32" s="85"/>
      <c r="WST32" s="77"/>
      <c r="WSU32" s="74"/>
      <c r="WSV32" s="74"/>
      <c r="WSW32" s="85"/>
      <c r="WSX32" s="74"/>
      <c r="WSY32" s="74"/>
      <c r="WSZ32" s="85"/>
      <c r="WTA32" s="74"/>
      <c r="WTB32" s="74"/>
      <c r="WTC32" s="85"/>
      <c r="WTD32" s="74"/>
      <c r="WTE32" s="74"/>
      <c r="WTF32" s="85"/>
      <c r="WTG32" s="80"/>
      <c r="WTH32" s="80"/>
      <c r="WTI32" s="85"/>
      <c r="WTJ32" s="77"/>
      <c r="WTK32" s="74"/>
      <c r="WTL32" s="74"/>
      <c r="WTM32" s="85"/>
      <c r="WTN32" s="74"/>
      <c r="WTO32" s="74"/>
      <c r="WTP32" s="85"/>
      <c r="WTQ32" s="74"/>
      <c r="WTR32" s="74"/>
      <c r="WTS32" s="85"/>
      <c r="WTT32" s="74"/>
      <c r="WTU32" s="74"/>
      <c r="WTV32" s="85"/>
      <c r="WTW32" s="80"/>
      <c r="WTX32" s="80"/>
      <c r="WTY32" s="85"/>
      <c r="WTZ32" s="77"/>
      <c r="WUA32" s="74"/>
      <c r="WUB32" s="74"/>
      <c r="WUC32" s="85"/>
      <c r="WUD32" s="74"/>
      <c r="WUE32" s="74"/>
      <c r="WUF32" s="85"/>
      <c r="WUG32" s="74"/>
      <c r="WUH32" s="74"/>
      <c r="WUI32" s="85"/>
      <c r="WUJ32" s="74"/>
      <c r="WUK32" s="74"/>
      <c r="WUL32" s="85"/>
      <c r="WUM32" s="80"/>
      <c r="WUN32" s="80"/>
      <c r="WUO32" s="85"/>
      <c r="WUP32" s="77"/>
      <c r="WUQ32" s="74"/>
      <c r="WUR32" s="74"/>
      <c r="WUS32" s="85"/>
      <c r="WUT32" s="74"/>
      <c r="WUU32" s="74"/>
      <c r="WUV32" s="85"/>
      <c r="WUW32" s="74"/>
      <c r="WUX32" s="74"/>
      <c r="WUY32" s="85"/>
      <c r="WUZ32" s="74"/>
      <c r="WVA32" s="74"/>
      <c r="WVB32" s="85"/>
      <c r="WVC32" s="80"/>
      <c r="WVD32" s="80"/>
      <c r="WVE32" s="85"/>
      <c r="WVF32" s="77"/>
      <c r="WVG32" s="74"/>
      <c r="WVH32" s="74"/>
      <c r="WVI32" s="85"/>
      <c r="WVJ32" s="74"/>
      <c r="WVK32" s="74"/>
      <c r="WVL32" s="85"/>
      <c r="WVM32" s="74"/>
      <c r="WVN32" s="74"/>
      <c r="WVO32" s="85"/>
      <c r="WVP32" s="74"/>
      <c r="WVQ32" s="74"/>
      <c r="WVR32" s="85"/>
      <c r="WVS32" s="80"/>
      <c r="WVT32" s="80"/>
      <c r="WVU32" s="85"/>
      <c r="WVV32" s="77"/>
      <c r="WVW32" s="74"/>
      <c r="WVX32" s="74"/>
      <c r="WVY32" s="85"/>
      <c r="WVZ32" s="74"/>
      <c r="WWA32" s="74"/>
      <c r="WWB32" s="85"/>
      <c r="WWC32" s="74"/>
      <c r="WWD32" s="74"/>
      <c r="WWE32" s="85"/>
      <c r="WWF32" s="74"/>
      <c r="WWG32" s="74"/>
      <c r="WWH32" s="85"/>
      <c r="WWI32" s="80"/>
      <c r="WWJ32" s="80"/>
      <c r="WWK32" s="85"/>
      <c r="WWL32" s="77"/>
      <c r="WWM32" s="74"/>
      <c r="WWN32" s="74"/>
      <c r="WWO32" s="85"/>
      <c r="WWP32" s="74"/>
      <c r="WWQ32" s="74"/>
      <c r="WWR32" s="85"/>
      <c r="WWS32" s="74"/>
      <c r="WWT32" s="74"/>
      <c r="WWU32" s="85"/>
      <c r="WWV32" s="74"/>
      <c r="WWW32" s="74"/>
      <c r="WWX32" s="85"/>
      <c r="WWY32" s="80"/>
      <c r="WWZ32" s="80"/>
      <c r="WXA32" s="85"/>
      <c r="WXB32" s="77"/>
      <c r="WXC32" s="74"/>
      <c r="WXD32" s="74"/>
      <c r="WXE32" s="85"/>
      <c r="WXF32" s="74"/>
      <c r="WXG32" s="74"/>
      <c r="WXH32" s="85"/>
      <c r="WXI32" s="74"/>
      <c r="WXJ32" s="74"/>
      <c r="WXK32" s="85"/>
      <c r="WXL32" s="74"/>
      <c r="WXM32" s="74"/>
      <c r="WXN32" s="85"/>
      <c r="WXO32" s="80"/>
      <c r="WXP32" s="80"/>
      <c r="WXQ32" s="85"/>
      <c r="WXR32" s="77"/>
      <c r="WXS32" s="74"/>
      <c r="WXT32" s="74"/>
      <c r="WXU32" s="85"/>
      <c r="WXV32" s="74"/>
      <c r="WXW32" s="74"/>
      <c r="WXX32" s="85"/>
      <c r="WXY32" s="74"/>
      <c r="WXZ32" s="74"/>
      <c r="WYA32" s="85"/>
      <c r="WYB32" s="74"/>
      <c r="WYC32" s="74"/>
      <c r="WYD32" s="85"/>
      <c r="WYE32" s="80"/>
      <c r="WYF32" s="80"/>
      <c r="WYG32" s="85"/>
      <c r="WYH32" s="77"/>
      <c r="WYI32" s="74"/>
      <c r="WYJ32" s="74"/>
      <c r="WYK32" s="85"/>
      <c r="WYL32" s="74"/>
      <c r="WYM32" s="74"/>
      <c r="WYN32" s="85"/>
      <c r="WYO32" s="74"/>
      <c r="WYP32" s="74"/>
      <c r="WYQ32" s="85"/>
      <c r="WYR32" s="74"/>
      <c r="WYS32" s="74"/>
      <c r="WYT32" s="85"/>
      <c r="WYU32" s="80"/>
      <c r="WYV32" s="80"/>
      <c r="WYW32" s="85"/>
      <c r="WYX32" s="77"/>
      <c r="WYY32" s="74"/>
      <c r="WYZ32" s="74"/>
      <c r="WZA32" s="85"/>
      <c r="WZB32" s="74"/>
      <c r="WZC32" s="74"/>
      <c r="WZD32" s="85"/>
      <c r="WZE32" s="74"/>
      <c r="WZF32" s="74"/>
      <c r="WZG32" s="85"/>
      <c r="WZH32" s="74"/>
      <c r="WZI32" s="74"/>
      <c r="WZJ32" s="85"/>
      <c r="WZK32" s="80"/>
      <c r="WZL32" s="80"/>
      <c r="WZM32" s="85"/>
      <c r="WZN32" s="77"/>
      <c r="WZO32" s="74"/>
      <c r="WZP32" s="74"/>
      <c r="WZQ32" s="85"/>
      <c r="WZR32" s="74"/>
      <c r="WZS32" s="74"/>
      <c r="WZT32" s="85"/>
      <c r="WZU32" s="74"/>
      <c r="WZV32" s="74"/>
      <c r="WZW32" s="85"/>
      <c r="WZX32" s="74"/>
      <c r="WZY32" s="74"/>
      <c r="WZZ32" s="85"/>
      <c r="XAA32" s="80"/>
      <c r="XAB32" s="80"/>
      <c r="XAC32" s="85"/>
      <c r="XAD32" s="77"/>
      <c r="XAE32" s="74"/>
      <c r="XAF32" s="74"/>
      <c r="XAG32" s="85"/>
      <c r="XAH32" s="74"/>
      <c r="XAI32" s="74"/>
      <c r="XAJ32" s="85"/>
      <c r="XAK32" s="74"/>
      <c r="XAL32" s="74"/>
      <c r="XAM32" s="85"/>
      <c r="XAN32" s="74"/>
      <c r="XAO32" s="74"/>
      <c r="XAP32" s="85"/>
      <c r="XAQ32" s="80"/>
      <c r="XAR32" s="80"/>
      <c r="XAS32" s="85"/>
      <c r="XAT32" s="77"/>
      <c r="XAU32" s="74"/>
      <c r="XAV32" s="74"/>
      <c r="XAW32" s="85"/>
      <c r="XAX32" s="74"/>
      <c r="XAY32" s="74"/>
      <c r="XAZ32" s="85"/>
      <c r="XBA32" s="74"/>
      <c r="XBB32" s="74"/>
      <c r="XBC32" s="85"/>
      <c r="XBD32" s="74"/>
      <c r="XBE32" s="74"/>
      <c r="XBF32" s="85"/>
      <c r="XBG32" s="80"/>
      <c r="XBH32" s="80"/>
      <c r="XBI32" s="85"/>
      <c r="XBJ32" s="77"/>
      <c r="XBK32" s="74"/>
      <c r="XBL32" s="74"/>
      <c r="XBM32" s="85"/>
      <c r="XBN32" s="74"/>
      <c r="XBO32" s="74"/>
      <c r="XBP32" s="85"/>
      <c r="XBQ32" s="74"/>
      <c r="XBR32" s="74"/>
      <c r="XBS32" s="85"/>
      <c r="XBT32" s="74"/>
      <c r="XBU32" s="74"/>
      <c r="XBV32" s="85"/>
      <c r="XBW32" s="80"/>
      <c r="XBX32" s="80"/>
      <c r="XBY32" s="85"/>
      <c r="XBZ32" s="77"/>
      <c r="XCA32" s="74"/>
      <c r="XCB32" s="74"/>
      <c r="XCC32" s="85"/>
      <c r="XCD32" s="74"/>
      <c r="XCE32" s="74"/>
      <c r="XCF32" s="85"/>
      <c r="XCG32" s="74"/>
      <c r="XCH32" s="74"/>
      <c r="XCI32" s="85"/>
      <c r="XCJ32" s="74"/>
      <c r="XCK32" s="74"/>
      <c r="XCL32" s="85"/>
      <c r="XCM32" s="80"/>
      <c r="XCN32" s="80"/>
      <c r="XCO32" s="85"/>
      <c r="XCP32" s="77"/>
      <c r="XCQ32" s="74"/>
      <c r="XCR32" s="74"/>
      <c r="XCS32" s="85"/>
      <c r="XCT32" s="74"/>
      <c r="XCU32" s="74"/>
      <c r="XCV32" s="85"/>
      <c r="XCW32" s="74"/>
      <c r="XCX32" s="74"/>
      <c r="XCY32" s="85"/>
      <c r="XCZ32" s="74"/>
      <c r="XDA32" s="74"/>
      <c r="XDB32" s="85"/>
      <c r="XDC32" s="80"/>
      <c r="XDD32" s="80"/>
      <c r="XDE32" s="85"/>
      <c r="XDF32" s="77"/>
      <c r="XDG32" s="74"/>
      <c r="XDH32" s="74"/>
      <c r="XDI32" s="85"/>
      <c r="XDJ32" s="74"/>
      <c r="XDK32" s="74"/>
      <c r="XDL32" s="85"/>
      <c r="XDM32" s="74"/>
      <c r="XDN32" s="74"/>
      <c r="XDO32" s="85"/>
      <c r="XDP32" s="74"/>
      <c r="XDQ32" s="74"/>
      <c r="XDR32" s="85"/>
      <c r="XDS32" s="80"/>
      <c r="XDT32" s="80"/>
      <c r="XDU32" s="85"/>
      <c r="XDV32" s="77"/>
      <c r="XDW32" s="74"/>
      <c r="XDX32" s="74"/>
      <c r="XDY32" s="85"/>
      <c r="XDZ32" s="74"/>
      <c r="XEA32" s="74"/>
      <c r="XEB32" s="85"/>
      <c r="XEC32" s="74"/>
      <c r="XED32" s="74"/>
      <c r="XEE32" s="85"/>
      <c r="XEF32" s="74"/>
      <c r="XEG32" s="74"/>
      <c r="XEH32" s="85"/>
      <c r="XEI32" s="80"/>
      <c r="XEJ32" s="80"/>
      <c r="XEK32" s="85"/>
    </row>
    <row r="33" spans="1:16365" s="79" customFormat="1">
      <c r="A33" s="76" t="s">
        <v>42</v>
      </c>
      <c r="B33" s="79">
        <f>SUM(B34:B37)</f>
        <v>653249</v>
      </c>
      <c r="C33" s="79">
        <f>SUM(C34:C37)</f>
        <v>682794</v>
      </c>
      <c r="D33" s="79">
        <f>SUM(D34:D37)</f>
        <v>714393</v>
      </c>
      <c r="E33" s="79">
        <f>SUM(E34:E37)</f>
        <v>750304</v>
      </c>
      <c r="F33" s="79" t="e">
        <f>SUM(F34:F37)</f>
        <v>#REF!</v>
      </c>
      <c r="G33" s="1"/>
      <c r="H33" s="140"/>
      <c r="I33" s="140"/>
      <c r="J33" s="1"/>
      <c r="K33" s="140"/>
      <c r="L33" s="140"/>
      <c r="M33" s="1"/>
      <c r="N33" s="14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87"/>
      <c r="DA33" s="87"/>
      <c r="DB33" s="87"/>
      <c r="DC33" s="87"/>
      <c r="DD33" s="87"/>
      <c r="DE33" s="87"/>
      <c r="DF33" s="123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123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123"/>
      <c r="EM33" s="87"/>
      <c r="EN33" s="87"/>
      <c r="EO33" s="87"/>
      <c r="EP33" s="87"/>
      <c r="EQ33" s="87"/>
      <c r="ER33" s="87"/>
      <c r="ES33" s="87"/>
      <c r="ET33" s="87"/>
      <c r="EU33" s="87"/>
      <c r="EV33" s="87"/>
      <c r="EW33" s="87"/>
      <c r="EX33" s="87"/>
      <c r="EY33" s="87"/>
      <c r="EZ33" s="87"/>
      <c r="FA33" s="87"/>
      <c r="FB33" s="123"/>
      <c r="FC33" s="87"/>
      <c r="FD33" s="87"/>
      <c r="FE33" s="87"/>
      <c r="FF33" s="87"/>
      <c r="FG33" s="87"/>
      <c r="FH33" s="87"/>
      <c r="FI33" s="87"/>
      <c r="FJ33" s="87"/>
      <c r="FK33" s="87"/>
      <c r="FL33" s="87"/>
      <c r="FM33" s="87"/>
      <c r="FN33" s="87"/>
      <c r="FO33" s="87"/>
      <c r="FR33" s="76"/>
      <c r="GH33" s="76"/>
      <c r="GX33" s="76"/>
      <c r="HN33" s="76"/>
      <c r="ID33" s="76"/>
      <c r="IT33" s="76"/>
      <c r="JJ33" s="76"/>
      <c r="JZ33" s="76"/>
      <c r="KP33" s="76"/>
      <c r="LF33" s="76"/>
      <c r="LV33" s="76"/>
      <c r="ML33" s="76"/>
      <c r="NB33" s="76"/>
      <c r="NR33" s="76"/>
      <c r="OH33" s="76"/>
      <c r="OX33" s="76"/>
      <c r="PN33" s="76"/>
      <c r="QD33" s="76"/>
      <c r="QT33" s="76"/>
      <c r="RJ33" s="76"/>
      <c r="RZ33" s="76"/>
      <c r="SP33" s="76"/>
      <c r="TF33" s="76"/>
      <c r="TV33" s="76"/>
      <c r="UL33" s="76"/>
      <c r="VB33" s="76"/>
      <c r="VR33" s="76"/>
      <c r="WH33" s="76"/>
      <c r="WX33" s="76"/>
      <c r="XN33" s="76"/>
      <c r="YD33" s="76"/>
      <c r="YT33" s="76"/>
      <c r="ZJ33" s="76"/>
      <c r="ZZ33" s="76"/>
      <c r="AAP33" s="76"/>
      <c r="ABF33" s="76"/>
      <c r="ABV33" s="76"/>
      <c r="ACL33" s="76"/>
      <c r="ADB33" s="76"/>
      <c r="ADR33" s="76"/>
      <c r="AEH33" s="76"/>
      <c r="AEX33" s="76"/>
      <c r="AFN33" s="76"/>
      <c r="AGD33" s="76"/>
      <c r="AGT33" s="76"/>
      <c r="AHJ33" s="76"/>
      <c r="AHZ33" s="76"/>
      <c r="AIP33" s="76"/>
      <c r="AJF33" s="76"/>
      <c r="AJV33" s="76"/>
      <c r="AKL33" s="76"/>
      <c r="ALB33" s="76"/>
      <c r="ALR33" s="76"/>
      <c r="AMH33" s="76"/>
      <c r="AMX33" s="76"/>
      <c r="ANN33" s="76"/>
      <c r="AOD33" s="76"/>
      <c r="AOT33" s="76"/>
      <c r="APJ33" s="76"/>
      <c r="APZ33" s="76"/>
      <c r="AQP33" s="76"/>
      <c r="ARF33" s="76"/>
      <c r="ARV33" s="76"/>
      <c r="ASL33" s="76"/>
      <c r="ATB33" s="76"/>
      <c r="ATR33" s="76"/>
      <c r="AUH33" s="76"/>
      <c r="AUX33" s="76"/>
      <c r="AVN33" s="76"/>
      <c r="AWD33" s="76"/>
      <c r="AWT33" s="76"/>
      <c r="AXJ33" s="76"/>
      <c r="AXZ33" s="76"/>
      <c r="AYP33" s="76"/>
      <c r="AZF33" s="76"/>
      <c r="AZV33" s="76"/>
      <c r="BAL33" s="76"/>
      <c r="BBB33" s="76"/>
      <c r="BBR33" s="76"/>
      <c r="BCH33" s="76"/>
      <c r="BCX33" s="76"/>
      <c r="BDN33" s="76"/>
      <c r="BED33" s="76"/>
      <c r="BET33" s="76"/>
      <c r="BFJ33" s="76"/>
      <c r="BFZ33" s="76"/>
      <c r="BGP33" s="76"/>
      <c r="BHF33" s="76"/>
      <c r="BHV33" s="76"/>
      <c r="BIL33" s="76"/>
      <c r="BJB33" s="76"/>
      <c r="BJR33" s="76"/>
      <c r="BKH33" s="76"/>
      <c r="BKX33" s="76"/>
      <c r="BLN33" s="76"/>
      <c r="BMD33" s="76"/>
      <c r="BMT33" s="76"/>
      <c r="BNJ33" s="76"/>
      <c r="BNZ33" s="76"/>
      <c r="BOP33" s="76"/>
      <c r="BPF33" s="76"/>
      <c r="BPV33" s="76"/>
      <c r="BQL33" s="76"/>
      <c r="BRB33" s="76"/>
      <c r="BRR33" s="76"/>
      <c r="BSH33" s="76"/>
      <c r="BSX33" s="76"/>
      <c r="BTN33" s="76"/>
      <c r="BUD33" s="76"/>
      <c r="BUT33" s="76"/>
      <c r="BVJ33" s="76"/>
      <c r="BVZ33" s="76"/>
      <c r="BWP33" s="76"/>
      <c r="BXF33" s="76"/>
      <c r="BXV33" s="76"/>
      <c r="BYL33" s="76"/>
      <c r="BZB33" s="76"/>
      <c r="BZR33" s="76"/>
      <c r="CAH33" s="76"/>
      <c r="CAX33" s="76"/>
      <c r="CBN33" s="76"/>
      <c r="CCD33" s="76"/>
      <c r="CCT33" s="76"/>
      <c r="CDJ33" s="76"/>
      <c r="CDZ33" s="76"/>
      <c r="CEP33" s="76"/>
      <c r="CFF33" s="76"/>
      <c r="CFV33" s="76"/>
      <c r="CGL33" s="76"/>
      <c r="CHB33" s="76"/>
      <c r="CHR33" s="76"/>
      <c r="CIH33" s="76"/>
      <c r="CIX33" s="76"/>
      <c r="CJN33" s="76"/>
      <c r="CKD33" s="76"/>
      <c r="CKT33" s="76"/>
      <c r="CLJ33" s="76"/>
      <c r="CLZ33" s="76"/>
      <c r="CMP33" s="76"/>
      <c r="CNF33" s="76"/>
      <c r="CNV33" s="76"/>
      <c r="COL33" s="76"/>
      <c r="CPB33" s="76"/>
      <c r="CPR33" s="76"/>
      <c r="CQH33" s="76"/>
      <c r="CQX33" s="76"/>
      <c r="CRN33" s="76"/>
      <c r="CSD33" s="76"/>
      <c r="CST33" s="76"/>
      <c r="CTJ33" s="76"/>
      <c r="CTZ33" s="76"/>
      <c r="CUP33" s="76"/>
      <c r="CVF33" s="76"/>
      <c r="CVV33" s="76"/>
      <c r="CWL33" s="76"/>
      <c r="CXB33" s="76"/>
      <c r="CXR33" s="76"/>
      <c r="CYH33" s="76"/>
      <c r="CYX33" s="76"/>
      <c r="CZN33" s="76"/>
      <c r="DAD33" s="76"/>
      <c r="DAT33" s="76"/>
      <c r="DBJ33" s="76"/>
      <c r="DBZ33" s="76"/>
      <c r="DCP33" s="76"/>
      <c r="DDF33" s="76"/>
      <c r="DDV33" s="76"/>
      <c r="DEL33" s="76"/>
      <c r="DFB33" s="76"/>
      <c r="DFR33" s="76"/>
      <c r="DGH33" s="76"/>
      <c r="DGX33" s="76"/>
      <c r="DHN33" s="76"/>
      <c r="DID33" s="76"/>
      <c r="DIT33" s="76"/>
      <c r="DJJ33" s="76"/>
      <c r="DJZ33" s="76"/>
      <c r="DKP33" s="76"/>
      <c r="DLF33" s="76"/>
      <c r="DLV33" s="76"/>
      <c r="DML33" s="76"/>
      <c r="DNB33" s="76"/>
      <c r="DNR33" s="76"/>
      <c r="DOH33" s="76"/>
      <c r="DOX33" s="76"/>
      <c r="DPN33" s="76"/>
      <c r="DQD33" s="76"/>
      <c r="DQT33" s="76"/>
      <c r="DRJ33" s="76"/>
      <c r="DRZ33" s="76"/>
      <c r="DSP33" s="76"/>
      <c r="DTF33" s="76"/>
      <c r="DTV33" s="76"/>
      <c r="DUL33" s="76"/>
      <c r="DVB33" s="76"/>
      <c r="DVR33" s="76"/>
      <c r="DWH33" s="76"/>
      <c r="DWX33" s="76"/>
      <c r="DXN33" s="76"/>
      <c r="DYD33" s="76"/>
      <c r="DYT33" s="76"/>
      <c r="DZJ33" s="76"/>
      <c r="DZZ33" s="76"/>
      <c r="EAP33" s="76"/>
      <c r="EBF33" s="76"/>
      <c r="EBV33" s="76"/>
      <c r="ECL33" s="76"/>
      <c r="EDB33" s="76"/>
      <c r="EDR33" s="76"/>
      <c r="EEH33" s="76"/>
      <c r="EEX33" s="76"/>
      <c r="EFN33" s="76"/>
      <c r="EGD33" s="76"/>
      <c r="EGT33" s="76"/>
      <c r="EHJ33" s="76"/>
      <c r="EHZ33" s="76"/>
      <c r="EIP33" s="76"/>
      <c r="EJF33" s="76"/>
      <c r="EJV33" s="76"/>
      <c r="EKL33" s="76"/>
      <c r="ELB33" s="76"/>
      <c r="ELR33" s="76"/>
      <c r="EMH33" s="76"/>
      <c r="EMX33" s="76"/>
      <c r="ENN33" s="76"/>
      <c r="EOD33" s="76"/>
      <c r="EOT33" s="76"/>
      <c r="EPJ33" s="76"/>
      <c r="EPZ33" s="76"/>
      <c r="EQP33" s="76"/>
      <c r="ERF33" s="76"/>
      <c r="ERV33" s="76"/>
      <c r="ESL33" s="76"/>
      <c r="ETB33" s="76"/>
      <c r="ETR33" s="76"/>
      <c r="EUH33" s="76"/>
      <c r="EUX33" s="76"/>
      <c r="EVN33" s="76"/>
      <c r="EWD33" s="76"/>
      <c r="EWT33" s="76"/>
      <c r="EXJ33" s="76"/>
      <c r="EXZ33" s="76"/>
      <c r="EYP33" s="76"/>
      <c r="EZF33" s="76"/>
      <c r="EZV33" s="76"/>
      <c r="FAL33" s="76"/>
      <c r="FBB33" s="76"/>
      <c r="FBR33" s="76"/>
      <c r="FCH33" s="76"/>
      <c r="FCX33" s="76"/>
      <c r="FDN33" s="76"/>
      <c r="FED33" s="76"/>
      <c r="FET33" s="76"/>
      <c r="FFJ33" s="76"/>
      <c r="FFZ33" s="76"/>
      <c r="FGP33" s="76"/>
      <c r="FHF33" s="76"/>
      <c r="FHV33" s="76"/>
      <c r="FIL33" s="76"/>
      <c r="FJB33" s="76"/>
      <c r="FJR33" s="76"/>
      <c r="FKH33" s="76"/>
      <c r="FKX33" s="76"/>
      <c r="FLN33" s="76"/>
      <c r="FMD33" s="76"/>
      <c r="FMT33" s="76"/>
      <c r="FNJ33" s="76"/>
      <c r="FNZ33" s="76"/>
      <c r="FOP33" s="76"/>
      <c r="FPF33" s="76"/>
      <c r="FPV33" s="76"/>
      <c r="FQL33" s="76"/>
      <c r="FRB33" s="76"/>
      <c r="FRR33" s="76"/>
      <c r="FSH33" s="76"/>
      <c r="FSX33" s="76"/>
      <c r="FTN33" s="76"/>
      <c r="FUD33" s="76"/>
      <c r="FUT33" s="76"/>
      <c r="FVJ33" s="76"/>
      <c r="FVZ33" s="76"/>
      <c r="FWP33" s="76"/>
      <c r="FXF33" s="76"/>
      <c r="FXV33" s="76"/>
      <c r="FYL33" s="76"/>
      <c r="FZB33" s="76"/>
      <c r="FZR33" s="76"/>
      <c r="GAH33" s="76"/>
      <c r="GAX33" s="76"/>
      <c r="GBN33" s="76"/>
      <c r="GCD33" s="76"/>
      <c r="GCT33" s="76"/>
      <c r="GDJ33" s="76"/>
      <c r="GDZ33" s="76"/>
      <c r="GEP33" s="76"/>
      <c r="GFF33" s="76"/>
      <c r="GFV33" s="76"/>
      <c r="GGL33" s="76"/>
      <c r="GHB33" s="76"/>
      <c r="GHR33" s="76"/>
      <c r="GIH33" s="76"/>
      <c r="GIX33" s="76"/>
      <c r="GJN33" s="76"/>
      <c r="GKD33" s="76"/>
      <c r="GKT33" s="76"/>
      <c r="GLJ33" s="76"/>
      <c r="GLZ33" s="76"/>
      <c r="GMP33" s="76"/>
      <c r="GNF33" s="76"/>
      <c r="GNV33" s="76"/>
      <c r="GOL33" s="76"/>
      <c r="GPB33" s="76"/>
      <c r="GPR33" s="76"/>
      <c r="GQH33" s="76"/>
      <c r="GQX33" s="76"/>
      <c r="GRN33" s="76"/>
      <c r="GSD33" s="76"/>
      <c r="GST33" s="76"/>
      <c r="GTJ33" s="76"/>
      <c r="GTZ33" s="76"/>
      <c r="GUP33" s="76"/>
      <c r="GVF33" s="76"/>
      <c r="GVV33" s="76"/>
      <c r="GWL33" s="76"/>
      <c r="GXB33" s="76"/>
      <c r="GXR33" s="76"/>
      <c r="GYH33" s="76"/>
      <c r="GYX33" s="76"/>
      <c r="GZN33" s="76"/>
      <c r="HAD33" s="76"/>
      <c r="HAT33" s="76"/>
      <c r="HBJ33" s="76"/>
      <c r="HBZ33" s="76"/>
      <c r="HCP33" s="76"/>
      <c r="HDF33" s="76"/>
      <c r="HDV33" s="76"/>
      <c r="HEL33" s="76"/>
      <c r="HFB33" s="76"/>
      <c r="HFR33" s="76"/>
      <c r="HGH33" s="76"/>
      <c r="HGX33" s="76"/>
      <c r="HHN33" s="76"/>
      <c r="HID33" s="76"/>
      <c r="HIT33" s="76"/>
      <c r="HJJ33" s="76"/>
      <c r="HJZ33" s="76"/>
      <c r="HKP33" s="76"/>
      <c r="HLF33" s="76"/>
      <c r="HLV33" s="76"/>
      <c r="HML33" s="76"/>
      <c r="HNB33" s="76"/>
      <c r="HNR33" s="76"/>
      <c r="HOH33" s="76"/>
      <c r="HOX33" s="76"/>
      <c r="HPN33" s="76"/>
      <c r="HQD33" s="76"/>
      <c r="HQT33" s="76"/>
      <c r="HRJ33" s="76"/>
      <c r="HRZ33" s="76"/>
      <c r="HSP33" s="76"/>
      <c r="HTF33" s="76"/>
      <c r="HTV33" s="76"/>
      <c r="HUL33" s="76"/>
      <c r="HVB33" s="76"/>
      <c r="HVR33" s="76"/>
      <c r="HWH33" s="76"/>
      <c r="HWX33" s="76"/>
      <c r="HXN33" s="76"/>
      <c r="HYD33" s="76"/>
      <c r="HYT33" s="76"/>
      <c r="HZJ33" s="76"/>
      <c r="HZZ33" s="76"/>
      <c r="IAP33" s="76"/>
      <c r="IBF33" s="76"/>
      <c r="IBV33" s="76"/>
      <c r="ICL33" s="76"/>
      <c r="IDB33" s="76"/>
      <c r="IDR33" s="76"/>
      <c r="IEH33" s="76"/>
      <c r="IEX33" s="76"/>
      <c r="IFN33" s="76"/>
      <c r="IGD33" s="76"/>
      <c r="IGT33" s="76"/>
      <c r="IHJ33" s="76"/>
      <c r="IHZ33" s="76"/>
      <c r="IIP33" s="76"/>
      <c r="IJF33" s="76"/>
      <c r="IJV33" s="76"/>
      <c r="IKL33" s="76"/>
      <c r="ILB33" s="76"/>
      <c r="ILR33" s="76"/>
      <c r="IMH33" s="76"/>
      <c r="IMX33" s="76"/>
      <c r="INN33" s="76"/>
      <c r="IOD33" s="76"/>
      <c r="IOT33" s="76"/>
      <c r="IPJ33" s="76"/>
      <c r="IPZ33" s="76"/>
      <c r="IQP33" s="76"/>
      <c r="IRF33" s="76"/>
      <c r="IRV33" s="76"/>
      <c r="ISL33" s="76"/>
      <c r="ITB33" s="76"/>
      <c r="ITR33" s="76"/>
      <c r="IUH33" s="76"/>
      <c r="IUX33" s="76"/>
      <c r="IVN33" s="76"/>
      <c r="IWD33" s="76"/>
      <c r="IWT33" s="76"/>
      <c r="IXJ33" s="76"/>
      <c r="IXZ33" s="76"/>
      <c r="IYP33" s="76"/>
      <c r="IZF33" s="76"/>
      <c r="IZV33" s="76"/>
      <c r="JAL33" s="76"/>
      <c r="JBB33" s="76"/>
      <c r="JBR33" s="76"/>
      <c r="JCH33" s="76"/>
      <c r="JCX33" s="76"/>
      <c r="JDN33" s="76"/>
      <c r="JED33" s="76"/>
      <c r="JET33" s="76"/>
      <c r="JFJ33" s="76"/>
      <c r="JFZ33" s="76"/>
      <c r="JGP33" s="76"/>
      <c r="JHF33" s="76"/>
      <c r="JHV33" s="76"/>
      <c r="JIL33" s="76"/>
      <c r="JJB33" s="76"/>
      <c r="JJR33" s="76"/>
      <c r="JKH33" s="76"/>
      <c r="JKX33" s="76"/>
      <c r="JLN33" s="76"/>
      <c r="JMD33" s="76"/>
      <c r="JMT33" s="76"/>
      <c r="JNJ33" s="76"/>
      <c r="JNZ33" s="76"/>
      <c r="JOP33" s="76"/>
      <c r="JPF33" s="76"/>
      <c r="JPV33" s="76"/>
      <c r="JQL33" s="76"/>
      <c r="JRB33" s="76"/>
      <c r="JRR33" s="76"/>
      <c r="JSH33" s="76"/>
      <c r="JSX33" s="76"/>
      <c r="JTN33" s="76"/>
      <c r="JUD33" s="76"/>
      <c r="JUT33" s="76"/>
      <c r="JVJ33" s="76"/>
      <c r="JVZ33" s="76"/>
      <c r="JWP33" s="76"/>
      <c r="JXF33" s="76"/>
      <c r="JXV33" s="76"/>
      <c r="JYL33" s="76"/>
      <c r="JZB33" s="76"/>
      <c r="JZR33" s="76"/>
      <c r="KAH33" s="76"/>
      <c r="KAX33" s="76"/>
      <c r="KBN33" s="76"/>
      <c r="KCD33" s="76"/>
      <c r="KCT33" s="76"/>
      <c r="KDJ33" s="76"/>
      <c r="KDZ33" s="76"/>
      <c r="KEP33" s="76"/>
      <c r="KFF33" s="76"/>
      <c r="KFV33" s="76"/>
      <c r="KGL33" s="76"/>
      <c r="KHB33" s="76"/>
      <c r="KHR33" s="76"/>
      <c r="KIH33" s="76"/>
      <c r="KIX33" s="76"/>
      <c r="KJN33" s="76"/>
      <c r="KKD33" s="76"/>
      <c r="KKT33" s="76"/>
      <c r="KLJ33" s="76"/>
      <c r="KLZ33" s="76"/>
      <c r="KMP33" s="76"/>
      <c r="KNF33" s="76"/>
      <c r="KNV33" s="76"/>
      <c r="KOL33" s="76"/>
      <c r="KPB33" s="76"/>
      <c r="KPR33" s="76"/>
      <c r="KQH33" s="76"/>
      <c r="KQX33" s="76"/>
      <c r="KRN33" s="76"/>
      <c r="KSD33" s="76"/>
      <c r="KST33" s="76"/>
      <c r="KTJ33" s="76"/>
      <c r="KTZ33" s="76"/>
      <c r="KUP33" s="76"/>
      <c r="KVF33" s="76"/>
      <c r="KVV33" s="76"/>
      <c r="KWL33" s="76"/>
      <c r="KXB33" s="76"/>
      <c r="KXR33" s="76"/>
      <c r="KYH33" s="76"/>
      <c r="KYX33" s="76"/>
      <c r="KZN33" s="76"/>
      <c r="LAD33" s="76"/>
      <c r="LAT33" s="76"/>
      <c r="LBJ33" s="76"/>
      <c r="LBZ33" s="76"/>
      <c r="LCP33" s="76"/>
      <c r="LDF33" s="76"/>
      <c r="LDV33" s="76"/>
      <c r="LEL33" s="76"/>
      <c r="LFB33" s="76"/>
      <c r="LFR33" s="76"/>
      <c r="LGH33" s="76"/>
      <c r="LGX33" s="76"/>
      <c r="LHN33" s="76"/>
      <c r="LID33" s="76"/>
      <c r="LIT33" s="76"/>
      <c r="LJJ33" s="76"/>
      <c r="LJZ33" s="76"/>
      <c r="LKP33" s="76"/>
      <c r="LLF33" s="76"/>
      <c r="LLV33" s="76"/>
      <c r="LML33" s="76"/>
      <c r="LNB33" s="76"/>
      <c r="LNR33" s="76"/>
      <c r="LOH33" s="76"/>
      <c r="LOX33" s="76"/>
      <c r="LPN33" s="76"/>
      <c r="LQD33" s="76"/>
      <c r="LQT33" s="76"/>
      <c r="LRJ33" s="76"/>
      <c r="LRZ33" s="76"/>
      <c r="LSP33" s="76"/>
      <c r="LTF33" s="76"/>
      <c r="LTV33" s="76"/>
      <c r="LUL33" s="76"/>
      <c r="LVB33" s="76"/>
      <c r="LVR33" s="76"/>
      <c r="LWH33" s="76"/>
      <c r="LWX33" s="76"/>
      <c r="LXN33" s="76"/>
      <c r="LYD33" s="76"/>
      <c r="LYT33" s="76"/>
      <c r="LZJ33" s="76"/>
      <c r="LZZ33" s="76"/>
      <c r="MAP33" s="76"/>
      <c r="MBF33" s="76"/>
      <c r="MBV33" s="76"/>
      <c r="MCL33" s="76"/>
      <c r="MDB33" s="76"/>
      <c r="MDR33" s="76"/>
      <c r="MEH33" s="76"/>
      <c r="MEX33" s="76"/>
      <c r="MFN33" s="76"/>
      <c r="MGD33" s="76"/>
      <c r="MGT33" s="76"/>
      <c r="MHJ33" s="76"/>
      <c r="MHZ33" s="76"/>
      <c r="MIP33" s="76"/>
      <c r="MJF33" s="76"/>
      <c r="MJV33" s="76"/>
      <c r="MKL33" s="76"/>
      <c r="MLB33" s="76"/>
      <c r="MLR33" s="76"/>
      <c r="MMH33" s="76"/>
      <c r="MMX33" s="76"/>
      <c r="MNN33" s="76"/>
      <c r="MOD33" s="76"/>
      <c r="MOT33" s="76"/>
      <c r="MPJ33" s="76"/>
      <c r="MPZ33" s="76"/>
      <c r="MQP33" s="76"/>
      <c r="MRF33" s="76"/>
      <c r="MRV33" s="76"/>
      <c r="MSL33" s="76"/>
      <c r="MTB33" s="76"/>
      <c r="MTR33" s="76"/>
      <c r="MUH33" s="76"/>
      <c r="MUX33" s="76"/>
      <c r="MVN33" s="76"/>
      <c r="MWD33" s="76"/>
      <c r="MWT33" s="76"/>
      <c r="MXJ33" s="76"/>
      <c r="MXZ33" s="76"/>
      <c r="MYP33" s="76"/>
      <c r="MZF33" s="76"/>
      <c r="MZV33" s="76"/>
      <c r="NAL33" s="76"/>
      <c r="NBB33" s="76"/>
      <c r="NBR33" s="76"/>
      <c r="NCH33" s="76"/>
      <c r="NCX33" s="76"/>
      <c r="NDN33" s="76"/>
      <c r="NED33" s="76"/>
      <c r="NET33" s="76"/>
      <c r="NFJ33" s="76"/>
      <c r="NFZ33" s="76"/>
      <c r="NGP33" s="76"/>
      <c r="NHF33" s="76"/>
      <c r="NHV33" s="76"/>
      <c r="NIL33" s="76"/>
      <c r="NJB33" s="76"/>
      <c r="NJR33" s="76"/>
      <c r="NKH33" s="76"/>
      <c r="NKX33" s="76"/>
      <c r="NLN33" s="76"/>
      <c r="NMD33" s="76"/>
      <c r="NMT33" s="76"/>
      <c r="NNJ33" s="76"/>
      <c r="NNZ33" s="76"/>
      <c r="NOP33" s="76"/>
      <c r="NPF33" s="76"/>
      <c r="NPV33" s="76"/>
      <c r="NQL33" s="76"/>
      <c r="NRB33" s="76"/>
      <c r="NRR33" s="76"/>
      <c r="NSH33" s="76"/>
      <c r="NSX33" s="76"/>
      <c r="NTN33" s="76"/>
      <c r="NUD33" s="76"/>
      <c r="NUT33" s="76"/>
      <c r="NVJ33" s="76"/>
      <c r="NVZ33" s="76"/>
      <c r="NWP33" s="76"/>
      <c r="NXF33" s="76"/>
      <c r="NXV33" s="76"/>
      <c r="NYL33" s="76"/>
      <c r="NZB33" s="76"/>
      <c r="NZR33" s="76"/>
      <c r="OAH33" s="76"/>
      <c r="OAX33" s="76"/>
      <c r="OBN33" s="76"/>
      <c r="OCD33" s="76"/>
      <c r="OCT33" s="76"/>
      <c r="ODJ33" s="76"/>
      <c r="ODZ33" s="76"/>
      <c r="OEP33" s="76"/>
      <c r="OFF33" s="76"/>
      <c r="OFV33" s="76"/>
      <c r="OGL33" s="76"/>
      <c r="OHB33" s="76"/>
      <c r="OHR33" s="76"/>
      <c r="OIH33" s="76"/>
      <c r="OIX33" s="76"/>
      <c r="OJN33" s="76"/>
      <c r="OKD33" s="76"/>
      <c r="OKT33" s="76"/>
      <c r="OLJ33" s="76"/>
      <c r="OLZ33" s="76"/>
      <c r="OMP33" s="76"/>
      <c r="ONF33" s="76"/>
      <c r="ONV33" s="76"/>
      <c r="OOL33" s="76"/>
      <c r="OPB33" s="76"/>
      <c r="OPR33" s="76"/>
      <c r="OQH33" s="76"/>
      <c r="OQX33" s="76"/>
      <c r="ORN33" s="76"/>
      <c r="OSD33" s="76"/>
      <c r="OST33" s="76"/>
      <c r="OTJ33" s="76"/>
      <c r="OTZ33" s="76"/>
      <c r="OUP33" s="76"/>
      <c r="OVF33" s="76"/>
      <c r="OVV33" s="76"/>
      <c r="OWL33" s="76"/>
      <c r="OXB33" s="76"/>
      <c r="OXR33" s="76"/>
      <c r="OYH33" s="76"/>
      <c r="OYX33" s="76"/>
      <c r="OZN33" s="76"/>
      <c r="PAD33" s="76"/>
      <c r="PAT33" s="76"/>
      <c r="PBJ33" s="76"/>
      <c r="PBZ33" s="76"/>
      <c r="PCP33" s="76"/>
      <c r="PDF33" s="76"/>
      <c r="PDV33" s="76"/>
      <c r="PEL33" s="76"/>
      <c r="PFB33" s="76"/>
      <c r="PFR33" s="76"/>
      <c r="PGH33" s="76"/>
      <c r="PGX33" s="76"/>
      <c r="PHN33" s="76"/>
      <c r="PID33" s="76"/>
      <c r="PIT33" s="76"/>
      <c r="PJJ33" s="76"/>
      <c r="PJZ33" s="76"/>
      <c r="PKP33" s="76"/>
      <c r="PLF33" s="76"/>
      <c r="PLV33" s="76"/>
      <c r="PML33" s="76"/>
      <c r="PNB33" s="76"/>
      <c r="PNR33" s="76"/>
      <c r="POH33" s="76"/>
      <c r="POX33" s="76"/>
      <c r="PPN33" s="76"/>
      <c r="PQD33" s="76"/>
      <c r="PQT33" s="76"/>
      <c r="PRJ33" s="76"/>
      <c r="PRZ33" s="76"/>
      <c r="PSP33" s="76"/>
      <c r="PTF33" s="76"/>
      <c r="PTV33" s="76"/>
      <c r="PUL33" s="76"/>
      <c r="PVB33" s="76"/>
      <c r="PVR33" s="76"/>
      <c r="PWH33" s="76"/>
      <c r="PWX33" s="76"/>
      <c r="PXN33" s="76"/>
      <c r="PYD33" s="76"/>
      <c r="PYT33" s="76"/>
      <c r="PZJ33" s="76"/>
      <c r="PZZ33" s="76"/>
      <c r="QAP33" s="76"/>
      <c r="QBF33" s="76"/>
      <c r="QBV33" s="76"/>
      <c r="QCL33" s="76"/>
      <c r="QDB33" s="76"/>
      <c r="QDR33" s="76"/>
      <c r="QEH33" s="76"/>
      <c r="QEX33" s="76"/>
      <c r="QFN33" s="76"/>
      <c r="QGD33" s="76"/>
      <c r="QGT33" s="76"/>
      <c r="QHJ33" s="76"/>
      <c r="QHZ33" s="76"/>
      <c r="QIP33" s="76"/>
      <c r="QJF33" s="76"/>
      <c r="QJV33" s="76"/>
      <c r="QKL33" s="76"/>
      <c r="QLB33" s="76"/>
      <c r="QLR33" s="76"/>
      <c r="QMH33" s="76"/>
      <c r="QMX33" s="76"/>
      <c r="QNN33" s="76"/>
      <c r="QOD33" s="76"/>
      <c r="QOT33" s="76"/>
      <c r="QPJ33" s="76"/>
      <c r="QPZ33" s="76"/>
      <c r="QQP33" s="76"/>
      <c r="QRF33" s="76"/>
      <c r="QRV33" s="76"/>
      <c r="QSL33" s="76"/>
      <c r="QTB33" s="76"/>
      <c r="QTR33" s="76"/>
      <c r="QUH33" s="76"/>
      <c r="QUX33" s="76"/>
      <c r="QVN33" s="76"/>
      <c r="QWD33" s="76"/>
      <c r="QWT33" s="76"/>
      <c r="QXJ33" s="76"/>
      <c r="QXZ33" s="76"/>
      <c r="QYP33" s="76"/>
      <c r="QZF33" s="76"/>
      <c r="QZV33" s="76"/>
      <c r="RAL33" s="76"/>
      <c r="RBB33" s="76"/>
      <c r="RBR33" s="76"/>
      <c r="RCH33" s="76"/>
      <c r="RCX33" s="76"/>
      <c r="RDN33" s="76"/>
      <c r="RED33" s="76"/>
      <c r="RET33" s="76"/>
      <c r="RFJ33" s="76"/>
      <c r="RFZ33" s="76"/>
      <c r="RGP33" s="76"/>
      <c r="RHF33" s="76"/>
      <c r="RHV33" s="76"/>
      <c r="RIL33" s="76"/>
      <c r="RJB33" s="76"/>
      <c r="RJR33" s="76"/>
      <c r="RKH33" s="76"/>
      <c r="RKX33" s="76"/>
      <c r="RLN33" s="76"/>
      <c r="RMD33" s="76"/>
      <c r="RMT33" s="76"/>
      <c r="RNJ33" s="76"/>
      <c r="RNZ33" s="76"/>
      <c r="ROP33" s="76"/>
      <c r="RPF33" s="76"/>
      <c r="RPV33" s="76"/>
      <c r="RQL33" s="76"/>
      <c r="RRB33" s="76"/>
      <c r="RRR33" s="76"/>
      <c r="RSH33" s="76"/>
      <c r="RSX33" s="76"/>
      <c r="RTN33" s="76"/>
      <c r="RUD33" s="76"/>
      <c r="RUT33" s="76"/>
      <c r="RVJ33" s="76"/>
      <c r="RVZ33" s="76"/>
      <c r="RWP33" s="76"/>
      <c r="RXF33" s="76"/>
      <c r="RXV33" s="76"/>
      <c r="RYL33" s="76"/>
      <c r="RZB33" s="76"/>
      <c r="RZR33" s="76"/>
      <c r="SAH33" s="76"/>
      <c r="SAX33" s="76"/>
      <c r="SBN33" s="76"/>
      <c r="SCD33" s="76"/>
      <c r="SCT33" s="76"/>
      <c r="SDJ33" s="76"/>
      <c r="SDZ33" s="76"/>
      <c r="SEP33" s="76"/>
      <c r="SFF33" s="76"/>
      <c r="SFV33" s="76"/>
      <c r="SGL33" s="76"/>
      <c r="SHB33" s="76"/>
      <c r="SHR33" s="76"/>
      <c r="SIH33" s="76"/>
      <c r="SIX33" s="76"/>
      <c r="SJN33" s="76"/>
      <c r="SKD33" s="76"/>
      <c r="SKT33" s="76"/>
      <c r="SLJ33" s="76"/>
      <c r="SLZ33" s="76"/>
      <c r="SMP33" s="76"/>
      <c r="SNF33" s="76"/>
      <c r="SNV33" s="76"/>
      <c r="SOL33" s="76"/>
      <c r="SPB33" s="76"/>
      <c r="SPR33" s="76"/>
      <c r="SQH33" s="76"/>
      <c r="SQX33" s="76"/>
      <c r="SRN33" s="76"/>
      <c r="SSD33" s="76"/>
      <c r="SST33" s="76"/>
      <c r="STJ33" s="76"/>
      <c r="STZ33" s="76"/>
      <c r="SUP33" s="76"/>
      <c r="SVF33" s="76"/>
      <c r="SVV33" s="76"/>
      <c r="SWL33" s="76"/>
      <c r="SXB33" s="76"/>
      <c r="SXR33" s="76"/>
      <c r="SYH33" s="76"/>
      <c r="SYX33" s="76"/>
      <c r="SZN33" s="76"/>
      <c r="TAD33" s="76"/>
      <c r="TAT33" s="76"/>
      <c r="TBJ33" s="76"/>
      <c r="TBZ33" s="76"/>
      <c r="TCP33" s="76"/>
      <c r="TDF33" s="76"/>
      <c r="TDV33" s="76"/>
      <c r="TEL33" s="76"/>
      <c r="TFB33" s="76"/>
      <c r="TFR33" s="76"/>
      <c r="TGH33" s="76"/>
      <c r="TGX33" s="76"/>
      <c r="THN33" s="76"/>
      <c r="TID33" s="76"/>
      <c r="TIT33" s="76"/>
      <c r="TJJ33" s="76"/>
      <c r="TJZ33" s="76"/>
      <c r="TKP33" s="76"/>
      <c r="TLF33" s="76"/>
      <c r="TLV33" s="76"/>
      <c r="TML33" s="76"/>
      <c r="TNB33" s="76"/>
      <c r="TNR33" s="76"/>
      <c r="TOH33" s="76"/>
      <c r="TOX33" s="76"/>
      <c r="TPN33" s="76"/>
      <c r="TQD33" s="76"/>
      <c r="TQT33" s="76"/>
      <c r="TRJ33" s="76"/>
      <c r="TRZ33" s="76"/>
      <c r="TSP33" s="76"/>
      <c r="TTF33" s="76"/>
      <c r="TTV33" s="76"/>
      <c r="TUL33" s="76"/>
      <c r="TVB33" s="76"/>
      <c r="TVR33" s="76"/>
      <c r="TWH33" s="76"/>
      <c r="TWX33" s="76"/>
      <c r="TXN33" s="76"/>
      <c r="TYD33" s="76"/>
      <c r="TYT33" s="76"/>
      <c r="TZJ33" s="76"/>
      <c r="TZZ33" s="76"/>
      <c r="UAP33" s="76"/>
      <c r="UBF33" s="76"/>
      <c r="UBV33" s="76"/>
      <c r="UCL33" s="76"/>
      <c r="UDB33" s="76"/>
      <c r="UDR33" s="76"/>
      <c r="UEH33" s="76"/>
      <c r="UEX33" s="76"/>
      <c r="UFN33" s="76"/>
      <c r="UGD33" s="76"/>
      <c r="UGT33" s="76"/>
      <c r="UHJ33" s="76"/>
      <c r="UHZ33" s="76"/>
      <c r="UIP33" s="76"/>
      <c r="UJF33" s="76"/>
      <c r="UJV33" s="76"/>
      <c r="UKL33" s="76"/>
      <c r="ULB33" s="76"/>
      <c r="ULR33" s="76"/>
      <c r="UMH33" s="76"/>
      <c r="UMX33" s="76"/>
      <c r="UNN33" s="76"/>
      <c r="UOD33" s="76"/>
      <c r="UOT33" s="76"/>
      <c r="UPJ33" s="76"/>
      <c r="UPZ33" s="76"/>
      <c r="UQP33" s="76"/>
      <c r="URF33" s="76"/>
      <c r="URV33" s="76"/>
      <c r="USL33" s="76"/>
      <c r="UTB33" s="76"/>
      <c r="UTR33" s="76"/>
      <c r="UUH33" s="76"/>
      <c r="UUX33" s="76"/>
      <c r="UVN33" s="76"/>
      <c r="UWD33" s="76"/>
      <c r="UWT33" s="76"/>
      <c r="UXJ33" s="76"/>
      <c r="UXZ33" s="76"/>
      <c r="UYP33" s="76"/>
      <c r="UZF33" s="76"/>
      <c r="UZV33" s="76"/>
      <c r="VAL33" s="76"/>
      <c r="VBB33" s="76"/>
      <c r="VBR33" s="76"/>
      <c r="VCH33" s="76"/>
      <c r="VCX33" s="76"/>
      <c r="VDN33" s="76"/>
      <c r="VED33" s="76"/>
      <c r="VET33" s="76"/>
      <c r="VFJ33" s="76"/>
      <c r="VFZ33" s="76"/>
      <c r="VGP33" s="76"/>
      <c r="VHF33" s="76"/>
      <c r="VHV33" s="76"/>
      <c r="VIL33" s="76"/>
      <c r="VJB33" s="76"/>
      <c r="VJR33" s="76"/>
      <c r="VKH33" s="76"/>
      <c r="VKX33" s="76"/>
      <c r="VLN33" s="76"/>
      <c r="VMD33" s="76"/>
      <c r="VMT33" s="76"/>
      <c r="VNJ33" s="76"/>
      <c r="VNZ33" s="76"/>
      <c r="VOP33" s="76"/>
      <c r="VPF33" s="76"/>
      <c r="VPV33" s="76"/>
      <c r="VQL33" s="76"/>
      <c r="VRB33" s="76"/>
      <c r="VRR33" s="76"/>
      <c r="VSH33" s="76"/>
      <c r="VSX33" s="76"/>
      <c r="VTN33" s="76"/>
      <c r="VUD33" s="76"/>
      <c r="VUT33" s="76"/>
      <c r="VVJ33" s="76"/>
      <c r="VVZ33" s="76"/>
      <c r="VWP33" s="76"/>
      <c r="VXF33" s="76"/>
      <c r="VXV33" s="76"/>
      <c r="VYL33" s="76"/>
      <c r="VZB33" s="76"/>
      <c r="VZR33" s="76"/>
      <c r="WAH33" s="76"/>
      <c r="WAX33" s="76"/>
      <c r="WBN33" s="76"/>
      <c r="WCD33" s="76"/>
      <c r="WCT33" s="76"/>
      <c r="WDJ33" s="76"/>
      <c r="WDZ33" s="76"/>
      <c r="WEP33" s="76"/>
      <c r="WFF33" s="76"/>
      <c r="WFV33" s="76"/>
      <c r="WGL33" s="76"/>
      <c r="WHB33" s="76"/>
      <c r="WHR33" s="76"/>
      <c r="WIH33" s="76"/>
      <c r="WIX33" s="76"/>
      <c r="WJN33" s="76"/>
      <c r="WKD33" s="76"/>
      <c r="WKT33" s="76"/>
      <c r="WLJ33" s="76"/>
      <c r="WLZ33" s="76"/>
      <c r="WMP33" s="76"/>
      <c r="WNF33" s="76"/>
      <c r="WNV33" s="76"/>
      <c r="WOL33" s="76"/>
      <c r="WPB33" s="76"/>
      <c r="WPR33" s="76"/>
      <c r="WQH33" s="76"/>
      <c r="WQX33" s="76"/>
      <c r="WRN33" s="76"/>
      <c r="WSD33" s="76"/>
      <c r="WST33" s="76"/>
      <c r="WTJ33" s="76"/>
      <c r="WTZ33" s="76"/>
      <c r="WUP33" s="76"/>
      <c r="WVF33" s="76"/>
      <c r="WVV33" s="76"/>
      <c r="WWL33" s="76"/>
      <c r="WXB33" s="76"/>
      <c r="WXR33" s="76"/>
      <c r="WYH33" s="76"/>
      <c r="WYX33" s="76"/>
      <c r="WZN33" s="76"/>
      <c r="XAD33" s="76"/>
      <c r="XAT33" s="76"/>
      <c r="XBJ33" s="76"/>
      <c r="XBZ33" s="76"/>
      <c r="XCP33" s="76"/>
      <c r="XDF33" s="76"/>
      <c r="XDV33" s="76"/>
    </row>
    <row r="34" spans="1:16365" s="1" customFormat="1">
      <c r="A34" s="77" t="s">
        <v>11</v>
      </c>
      <c r="B34" s="74">
        <f>ONSV_2019!AI33*DEN!J32</f>
        <v>20358</v>
      </c>
      <c r="C34" s="74">
        <f>ONSV_2020!AI33*DEN!J67</f>
        <v>21349</v>
      </c>
      <c r="D34" s="74">
        <f>ONSV_2021!AI33*DEN!J102</f>
        <v>22742</v>
      </c>
      <c r="E34" s="74">
        <f>ONSV_2022!AI33*DEN!J137</f>
        <v>25229</v>
      </c>
      <c r="F34" s="80" t="e">
        <f>DEN!$I172*#REF!</f>
        <v>#REF!</v>
      </c>
      <c r="H34" s="140"/>
      <c r="I34" s="140"/>
      <c r="K34" s="140"/>
      <c r="L34" s="140"/>
      <c r="N34" s="140"/>
    </row>
    <row r="35" spans="1:16365" s="1" customFormat="1">
      <c r="A35" s="77" t="s">
        <v>20</v>
      </c>
      <c r="B35" s="74">
        <f>ONSV_2019!AI34*DEN!J33</f>
        <v>284039</v>
      </c>
      <c r="C35" s="74">
        <f>ONSV_2020!AI34*DEN!J68</f>
        <v>293888</v>
      </c>
      <c r="D35" s="74">
        <f>ONSV_2021!AI34*DEN!J103</f>
        <v>305724</v>
      </c>
      <c r="E35" s="74">
        <f>ONSV_2022!AI34*DEN!J138</f>
        <v>319466</v>
      </c>
      <c r="F35" s="80" t="e">
        <f>DEN!$I173*#REF!</f>
        <v>#REF!</v>
      </c>
      <c r="H35" s="140"/>
      <c r="I35" s="140"/>
      <c r="K35" s="140"/>
      <c r="L35" s="140"/>
      <c r="N35" s="140"/>
    </row>
    <row r="36" spans="1:16365" s="1" customFormat="1">
      <c r="A36" s="77" t="s">
        <v>24</v>
      </c>
      <c r="B36" s="74">
        <f>ONSV_2019!AI35*DEN!J34</f>
        <v>235547</v>
      </c>
      <c r="C36" s="74">
        <f>ONSV_2020!AI35*DEN!J69</f>
        <v>249616</v>
      </c>
      <c r="D36" s="74">
        <f>ONSV_2021!AI35*DEN!J104</f>
        <v>263362</v>
      </c>
      <c r="E36" s="74">
        <f>ONSV_2022!AI35*DEN!J139</f>
        <v>277477</v>
      </c>
      <c r="F36" s="80" t="e">
        <f>DEN!$I174*#REF!</f>
        <v>#REF!</v>
      </c>
      <c r="H36" s="140"/>
      <c r="I36" s="140"/>
      <c r="K36" s="140"/>
      <c r="L36" s="140"/>
      <c r="N36" s="140"/>
    </row>
    <row r="37" spans="1:16365" s="1" customFormat="1">
      <c r="A37" s="77" t="s">
        <v>25</v>
      </c>
      <c r="B37" s="74">
        <f>ONSV_2019!AI36*DEN!J35</f>
        <v>113305</v>
      </c>
      <c r="C37" s="74">
        <f>ONSV_2020!AI36*DEN!J70</f>
        <v>117941</v>
      </c>
      <c r="D37" s="74">
        <f>ONSV_2021!AI36*DEN!J105</f>
        <v>122565</v>
      </c>
      <c r="E37" s="74">
        <f>ONSV_2022!AI36*DEN!J140</f>
        <v>128132</v>
      </c>
      <c r="F37" s="80" t="e">
        <f>DEN!$I175*#REF!</f>
        <v>#REF!</v>
      </c>
      <c r="H37" s="140"/>
      <c r="I37" s="140"/>
      <c r="K37" s="140"/>
      <c r="L37" s="140"/>
      <c r="N37" s="140"/>
      <c r="CZ37" s="124"/>
      <c r="DA37" s="124"/>
      <c r="DB37" s="82"/>
      <c r="DC37" s="80"/>
      <c r="DD37" s="80"/>
      <c r="DE37" s="82"/>
      <c r="DF37" s="77"/>
      <c r="DG37" s="124"/>
      <c r="DH37" s="124"/>
      <c r="DI37" s="82"/>
      <c r="DJ37" s="124"/>
      <c r="DK37" s="124"/>
      <c r="DL37" s="82"/>
      <c r="DM37" s="124"/>
      <c r="DN37" s="124"/>
      <c r="DO37" s="82"/>
      <c r="DP37" s="124"/>
      <c r="DQ37" s="124"/>
      <c r="DR37" s="82"/>
      <c r="DS37" s="80"/>
      <c r="DT37" s="80"/>
      <c r="DU37" s="82"/>
      <c r="DV37" s="77"/>
      <c r="DW37" s="124"/>
      <c r="DX37" s="124"/>
      <c r="DY37" s="82"/>
      <c r="DZ37" s="124"/>
      <c r="EA37" s="124"/>
      <c r="EB37" s="82"/>
      <c r="EC37" s="124"/>
      <c r="ED37" s="124"/>
      <c r="EE37" s="82"/>
      <c r="EF37" s="124"/>
      <c r="EG37" s="124"/>
      <c r="EH37" s="82"/>
      <c r="EI37" s="80"/>
      <c r="EJ37" s="80"/>
      <c r="EK37" s="82"/>
      <c r="EL37" s="77"/>
      <c r="EM37" s="124"/>
      <c r="EN37" s="124"/>
      <c r="EO37" s="82"/>
      <c r="EP37" s="124"/>
      <c r="EQ37" s="124"/>
      <c r="ER37" s="82"/>
      <c r="ES37" s="124"/>
      <c r="ET37" s="124"/>
      <c r="EU37" s="82"/>
      <c r="EV37" s="124"/>
      <c r="EW37" s="124"/>
      <c r="EX37" s="82"/>
      <c r="EY37" s="80"/>
      <c r="EZ37" s="80"/>
      <c r="FA37" s="82"/>
      <c r="FB37" s="77"/>
      <c r="FC37" s="124"/>
      <c r="FD37" s="124"/>
      <c r="FE37" s="82"/>
      <c r="FF37" s="124"/>
      <c r="FG37" s="124"/>
      <c r="FH37" s="82"/>
      <c r="FI37" s="124"/>
      <c r="FJ37" s="124"/>
      <c r="FK37" s="82"/>
      <c r="FL37" s="124"/>
      <c r="FM37" s="124"/>
      <c r="FN37" s="82"/>
      <c r="FO37" s="80"/>
      <c r="FP37" s="80"/>
      <c r="FQ37" s="85"/>
      <c r="FR37" s="77"/>
      <c r="FS37" s="74"/>
      <c r="FT37" s="74"/>
      <c r="FU37" s="85"/>
      <c r="FV37" s="74"/>
      <c r="FW37" s="74"/>
      <c r="FX37" s="85"/>
      <c r="FY37" s="74"/>
      <c r="FZ37" s="74"/>
      <c r="GA37" s="85"/>
      <c r="GB37" s="74"/>
      <c r="GC37" s="74"/>
      <c r="GD37" s="85"/>
      <c r="GE37" s="80"/>
      <c r="GF37" s="80"/>
      <c r="GG37" s="85"/>
      <c r="GH37" s="77"/>
      <c r="GI37" s="74"/>
      <c r="GJ37" s="74"/>
      <c r="GK37" s="85"/>
      <c r="GL37" s="74"/>
      <c r="GM37" s="74"/>
      <c r="GN37" s="85"/>
      <c r="GO37" s="74"/>
      <c r="GP37" s="74"/>
      <c r="GQ37" s="85"/>
      <c r="GR37" s="74"/>
      <c r="GS37" s="74"/>
      <c r="GT37" s="85"/>
      <c r="GU37" s="80"/>
      <c r="GV37" s="80"/>
      <c r="GW37" s="85"/>
      <c r="GX37" s="77"/>
      <c r="GY37" s="74"/>
      <c r="GZ37" s="74"/>
      <c r="HA37" s="85"/>
      <c r="HB37" s="74"/>
      <c r="HC37" s="74"/>
      <c r="HD37" s="85"/>
      <c r="HE37" s="74"/>
      <c r="HF37" s="74"/>
      <c r="HG37" s="85"/>
      <c r="HH37" s="74"/>
      <c r="HI37" s="74"/>
      <c r="HJ37" s="85"/>
      <c r="HK37" s="80"/>
      <c r="HL37" s="80"/>
      <c r="HM37" s="85"/>
      <c r="HN37" s="77"/>
      <c r="HO37" s="74"/>
      <c r="HP37" s="74"/>
      <c r="HQ37" s="85"/>
      <c r="HR37" s="74"/>
      <c r="HS37" s="74"/>
      <c r="HT37" s="85"/>
      <c r="HU37" s="74"/>
      <c r="HV37" s="74"/>
      <c r="HW37" s="85"/>
      <c r="HX37" s="74"/>
      <c r="HY37" s="74"/>
      <c r="HZ37" s="85"/>
      <c r="IA37" s="80"/>
      <c r="IB37" s="80"/>
      <c r="IC37" s="85"/>
      <c r="ID37" s="77"/>
      <c r="IE37" s="74"/>
      <c r="IF37" s="74"/>
      <c r="IG37" s="85"/>
      <c r="IH37" s="74"/>
      <c r="II37" s="74"/>
      <c r="IJ37" s="85"/>
      <c r="IK37" s="74"/>
      <c r="IL37" s="74"/>
      <c r="IM37" s="85"/>
      <c r="IN37" s="74"/>
      <c r="IO37" s="74"/>
      <c r="IP37" s="85"/>
      <c r="IQ37" s="80"/>
      <c r="IR37" s="80"/>
      <c r="IS37" s="85"/>
      <c r="IT37" s="77"/>
      <c r="IU37" s="74"/>
      <c r="IV37" s="74"/>
      <c r="IW37" s="85"/>
      <c r="IX37" s="74"/>
      <c r="IY37" s="74"/>
      <c r="IZ37" s="85"/>
      <c r="JA37" s="74"/>
      <c r="JB37" s="74"/>
      <c r="JC37" s="85"/>
      <c r="JD37" s="74"/>
      <c r="JE37" s="74"/>
      <c r="JF37" s="85"/>
      <c r="JG37" s="80"/>
      <c r="JH37" s="80"/>
      <c r="JI37" s="85"/>
      <c r="JJ37" s="77"/>
      <c r="JK37" s="74"/>
      <c r="JL37" s="74"/>
      <c r="JM37" s="85"/>
      <c r="JN37" s="74"/>
      <c r="JO37" s="74"/>
      <c r="JP37" s="85"/>
      <c r="JQ37" s="74"/>
      <c r="JR37" s="74"/>
      <c r="JS37" s="85"/>
      <c r="JT37" s="74"/>
      <c r="JU37" s="74"/>
      <c r="JV37" s="85"/>
      <c r="JW37" s="80"/>
      <c r="JX37" s="80"/>
      <c r="JY37" s="85"/>
      <c r="JZ37" s="77"/>
      <c r="KA37" s="74"/>
      <c r="KB37" s="74"/>
      <c r="KC37" s="85"/>
      <c r="KD37" s="74"/>
      <c r="KE37" s="74"/>
      <c r="KF37" s="85"/>
      <c r="KG37" s="74"/>
      <c r="KH37" s="74"/>
      <c r="KI37" s="85"/>
      <c r="KJ37" s="74"/>
      <c r="KK37" s="74"/>
      <c r="KL37" s="85"/>
      <c r="KM37" s="80"/>
      <c r="KN37" s="80"/>
      <c r="KO37" s="85"/>
      <c r="KP37" s="77"/>
      <c r="KQ37" s="74"/>
      <c r="KR37" s="74"/>
      <c r="KS37" s="85"/>
      <c r="KT37" s="74"/>
      <c r="KU37" s="74"/>
      <c r="KV37" s="85"/>
      <c r="KW37" s="74"/>
      <c r="KX37" s="74"/>
      <c r="KY37" s="85"/>
      <c r="KZ37" s="74"/>
      <c r="LA37" s="74"/>
      <c r="LB37" s="85"/>
      <c r="LC37" s="80"/>
      <c r="LD37" s="80"/>
      <c r="LE37" s="85"/>
      <c r="LF37" s="77"/>
      <c r="LG37" s="74"/>
      <c r="LH37" s="74"/>
      <c r="LI37" s="85"/>
      <c r="LJ37" s="74"/>
      <c r="LK37" s="74"/>
      <c r="LL37" s="85"/>
      <c r="LM37" s="74"/>
      <c r="LN37" s="74"/>
      <c r="LO37" s="85"/>
      <c r="LP37" s="74"/>
      <c r="LQ37" s="74"/>
      <c r="LR37" s="85"/>
      <c r="LS37" s="80"/>
      <c r="LT37" s="80"/>
      <c r="LU37" s="85"/>
      <c r="LV37" s="77"/>
      <c r="LW37" s="74"/>
      <c r="LX37" s="74"/>
      <c r="LY37" s="85"/>
      <c r="LZ37" s="74"/>
      <c r="MA37" s="74"/>
      <c r="MB37" s="85"/>
      <c r="MC37" s="74"/>
      <c r="MD37" s="74"/>
      <c r="ME37" s="85"/>
      <c r="MF37" s="74"/>
      <c r="MG37" s="74"/>
      <c r="MH37" s="85"/>
      <c r="MI37" s="80"/>
      <c r="MJ37" s="80"/>
      <c r="MK37" s="85"/>
      <c r="ML37" s="77"/>
      <c r="MM37" s="74"/>
      <c r="MN37" s="74"/>
      <c r="MO37" s="85"/>
      <c r="MP37" s="74"/>
      <c r="MQ37" s="74"/>
      <c r="MR37" s="85"/>
      <c r="MS37" s="74"/>
      <c r="MT37" s="74"/>
      <c r="MU37" s="85"/>
      <c r="MV37" s="74"/>
      <c r="MW37" s="74"/>
      <c r="MX37" s="85"/>
      <c r="MY37" s="80"/>
      <c r="MZ37" s="80"/>
      <c r="NA37" s="85"/>
      <c r="NB37" s="77"/>
      <c r="NC37" s="74"/>
      <c r="ND37" s="74"/>
      <c r="NE37" s="85"/>
      <c r="NF37" s="74"/>
      <c r="NG37" s="74"/>
      <c r="NH37" s="85"/>
      <c r="NI37" s="74"/>
      <c r="NJ37" s="74"/>
      <c r="NK37" s="85"/>
      <c r="NL37" s="74"/>
      <c r="NM37" s="74"/>
      <c r="NN37" s="85"/>
      <c r="NO37" s="80"/>
      <c r="NP37" s="80"/>
      <c r="NQ37" s="85"/>
      <c r="NR37" s="77"/>
      <c r="NS37" s="74"/>
      <c r="NT37" s="74"/>
      <c r="NU37" s="85"/>
      <c r="NV37" s="74"/>
      <c r="NW37" s="74"/>
      <c r="NX37" s="85"/>
      <c r="NY37" s="74"/>
      <c r="NZ37" s="74"/>
      <c r="OA37" s="85"/>
      <c r="OB37" s="74"/>
      <c r="OC37" s="74"/>
      <c r="OD37" s="85"/>
      <c r="OE37" s="80"/>
      <c r="OF37" s="80"/>
      <c r="OG37" s="85"/>
      <c r="OH37" s="77"/>
      <c r="OI37" s="74"/>
      <c r="OJ37" s="74"/>
      <c r="OK37" s="85"/>
      <c r="OL37" s="74"/>
      <c r="OM37" s="74"/>
      <c r="ON37" s="85"/>
      <c r="OO37" s="74"/>
      <c r="OP37" s="74"/>
      <c r="OQ37" s="85"/>
      <c r="OR37" s="74"/>
      <c r="OS37" s="74"/>
      <c r="OT37" s="85"/>
      <c r="OU37" s="80"/>
      <c r="OV37" s="80"/>
      <c r="OW37" s="85"/>
      <c r="OX37" s="77"/>
      <c r="OY37" s="74"/>
      <c r="OZ37" s="74"/>
      <c r="PA37" s="85"/>
      <c r="PB37" s="74"/>
      <c r="PC37" s="74"/>
      <c r="PD37" s="85"/>
      <c r="PE37" s="74"/>
      <c r="PF37" s="74"/>
      <c r="PG37" s="85"/>
      <c r="PH37" s="74"/>
      <c r="PI37" s="74"/>
      <c r="PJ37" s="85"/>
      <c r="PK37" s="80"/>
      <c r="PL37" s="80"/>
      <c r="PM37" s="85"/>
      <c r="PN37" s="77"/>
      <c r="PO37" s="74"/>
      <c r="PP37" s="74"/>
      <c r="PQ37" s="85"/>
      <c r="PR37" s="74"/>
      <c r="PS37" s="74"/>
      <c r="PT37" s="85"/>
      <c r="PU37" s="74"/>
      <c r="PV37" s="74"/>
      <c r="PW37" s="85"/>
      <c r="PX37" s="74"/>
      <c r="PY37" s="74"/>
      <c r="PZ37" s="85"/>
      <c r="QA37" s="80"/>
      <c r="QB37" s="80"/>
      <c r="QC37" s="85"/>
      <c r="QD37" s="77"/>
      <c r="QE37" s="74"/>
      <c r="QF37" s="74"/>
      <c r="QG37" s="85"/>
      <c r="QH37" s="74"/>
      <c r="QI37" s="74"/>
      <c r="QJ37" s="85"/>
      <c r="QK37" s="74"/>
      <c r="QL37" s="74"/>
      <c r="QM37" s="85"/>
      <c r="QN37" s="74"/>
      <c r="QO37" s="74"/>
      <c r="QP37" s="85"/>
      <c r="QQ37" s="80"/>
      <c r="QR37" s="80"/>
      <c r="QS37" s="85"/>
      <c r="QT37" s="77"/>
      <c r="QU37" s="74"/>
      <c r="QV37" s="74"/>
      <c r="QW37" s="85"/>
      <c r="QX37" s="74"/>
      <c r="QY37" s="74"/>
      <c r="QZ37" s="85"/>
      <c r="RA37" s="74"/>
      <c r="RB37" s="74"/>
      <c r="RC37" s="85"/>
      <c r="RD37" s="74"/>
      <c r="RE37" s="74"/>
      <c r="RF37" s="85"/>
      <c r="RG37" s="80"/>
      <c r="RH37" s="80"/>
      <c r="RI37" s="85"/>
      <c r="RJ37" s="77"/>
      <c r="RK37" s="74"/>
      <c r="RL37" s="74"/>
      <c r="RM37" s="85"/>
      <c r="RN37" s="74"/>
      <c r="RO37" s="74"/>
      <c r="RP37" s="85"/>
      <c r="RQ37" s="74"/>
      <c r="RR37" s="74"/>
      <c r="RS37" s="85"/>
      <c r="RT37" s="74"/>
      <c r="RU37" s="74"/>
      <c r="RV37" s="85"/>
      <c r="RW37" s="80"/>
      <c r="RX37" s="80"/>
      <c r="RY37" s="85"/>
      <c r="RZ37" s="77"/>
      <c r="SA37" s="74"/>
      <c r="SB37" s="74"/>
      <c r="SC37" s="85"/>
      <c r="SD37" s="74"/>
      <c r="SE37" s="74"/>
      <c r="SF37" s="85"/>
      <c r="SG37" s="74"/>
      <c r="SH37" s="74"/>
      <c r="SI37" s="85"/>
      <c r="SJ37" s="74"/>
      <c r="SK37" s="74"/>
      <c r="SL37" s="85"/>
      <c r="SM37" s="80"/>
      <c r="SN37" s="80"/>
      <c r="SO37" s="85"/>
      <c r="SP37" s="77"/>
      <c r="SQ37" s="74"/>
      <c r="SR37" s="74"/>
      <c r="SS37" s="85"/>
      <c r="ST37" s="74"/>
      <c r="SU37" s="74"/>
      <c r="SV37" s="85"/>
      <c r="SW37" s="74"/>
      <c r="SX37" s="74"/>
      <c r="SY37" s="85"/>
      <c r="SZ37" s="74"/>
      <c r="TA37" s="74"/>
      <c r="TB37" s="85"/>
      <c r="TC37" s="80"/>
      <c r="TD37" s="80"/>
      <c r="TE37" s="85"/>
      <c r="TF37" s="77"/>
      <c r="TG37" s="74"/>
      <c r="TH37" s="74"/>
      <c r="TI37" s="85"/>
      <c r="TJ37" s="74"/>
      <c r="TK37" s="74"/>
      <c r="TL37" s="85"/>
      <c r="TM37" s="74"/>
      <c r="TN37" s="74"/>
      <c r="TO37" s="85"/>
      <c r="TP37" s="74"/>
      <c r="TQ37" s="74"/>
      <c r="TR37" s="85"/>
      <c r="TS37" s="80"/>
      <c r="TT37" s="80"/>
      <c r="TU37" s="85"/>
      <c r="TV37" s="77"/>
      <c r="TW37" s="74"/>
      <c r="TX37" s="74"/>
      <c r="TY37" s="85"/>
      <c r="TZ37" s="74"/>
      <c r="UA37" s="74"/>
      <c r="UB37" s="85"/>
      <c r="UC37" s="74"/>
      <c r="UD37" s="74"/>
      <c r="UE37" s="85"/>
      <c r="UF37" s="74"/>
      <c r="UG37" s="74"/>
      <c r="UH37" s="85"/>
      <c r="UI37" s="80"/>
      <c r="UJ37" s="80"/>
      <c r="UK37" s="85"/>
      <c r="UL37" s="77"/>
      <c r="UM37" s="74"/>
      <c r="UN37" s="74"/>
      <c r="UO37" s="85"/>
      <c r="UP37" s="74"/>
      <c r="UQ37" s="74"/>
      <c r="UR37" s="85"/>
      <c r="US37" s="74"/>
      <c r="UT37" s="74"/>
      <c r="UU37" s="85"/>
      <c r="UV37" s="74"/>
      <c r="UW37" s="74"/>
      <c r="UX37" s="85"/>
      <c r="UY37" s="80"/>
      <c r="UZ37" s="80"/>
      <c r="VA37" s="85"/>
      <c r="VB37" s="77"/>
      <c r="VC37" s="74"/>
      <c r="VD37" s="74"/>
      <c r="VE37" s="85"/>
      <c r="VF37" s="74"/>
      <c r="VG37" s="74"/>
      <c r="VH37" s="85"/>
      <c r="VI37" s="74"/>
      <c r="VJ37" s="74"/>
      <c r="VK37" s="85"/>
      <c r="VL37" s="74"/>
      <c r="VM37" s="74"/>
      <c r="VN37" s="85"/>
      <c r="VO37" s="80"/>
      <c r="VP37" s="80"/>
      <c r="VQ37" s="85"/>
      <c r="VR37" s="77"/>
      <c r="VS37" s="74"/>
      <c r="VT37" s="74"/>
      <c r="VU37" s="85"/>
      <c r="VV37" s="74"/>
      <c r="VW37" s="74"/>
      <c r="VX37" s="85"/>
      <c r="VY37" s="74"/>
      <c r="VZ37" s="74"/>
      <c r="WA37" s="85"/>
      <c r="WB37" s="74"/>
      <c r="WC37" s="74"/>
      <c r="WD37" s="85"/>
      <c r="WE37" s="80"/>
      <c r="WF37" s="80"/>
      <c r="WG37" s="85"/>
      <c r="WH37" s="77"/>
      <c r="WI37" s="74"/>
      <c r="WJ37" s="74"/>
      <c r="WK37" s="85"/>
      <c r="WL37" s="74"/>
      <c r="WM37" s="74"/>
      <c r="WN37" s="85"/>
      <c r="WO37" s="74"/>
      <c r="WP37" s="74"/>
      <c r="WQ37" s="85"/>
      <c r="WR37" s="74"/>
      <c r="WS37" s="74"/>
      <c r="WT37" s="85"/>
      <c r="WU37" s="80"/>
      <c r="WV37" s="80"/>
      <c r="WW37" s="85"/>
      <c r="WX37" s="77"/>
      <c r="WY37" s="74"/>
      <c r="WZ37" s="74"/>
      <c r="XA37" s="85"/>
      <c r="XB37" s="74"/>
      <c r="XC37" s="74"/>
      <c r="XD37" s="85"/>
      <c r="XE37" s="74"/>
      <c r="XF37" s="74"/>
      <c r="XG37" s="85"/>
      <c r="XH37" s="74"/>
      <c r="XI37" s="74"/>
      <c r="XJ37" s="85"/>
      <c r="XK37" s="80"/>
      <c r="XL37" s="80"/>
      <c r="XM37" s="85"/>
      <c r="XN37" s="77"/>
      <c r="XO37" s="74"/>
      <c r="XP37" s="74"/>
      <c r="XQ37" s="85"/>
      <c r="XR37" s="74"/>
      <c r="XS37" s="74"/>
      <c r="XT37" s="85"/>
      <c r="XU37" s="74"/>
      <c r="XV37" s="74"/>
      <c r="XW37" s="85"/>
      <c r="XX37" s="74"/>
      <c r="XY37" s="74"/>
      <c r="XZ37" s="85"/>
      <c r="YA37" s="80"/>
      <c r="YB37" s="80"/>
      <c r="YC37" s="85"/>
      <c r="YD37" s="77"/>
      <c r="YE37" s="74"/>
      <c r="YF37" s="74"/>
      <c r="YG37" s="85"/>
      <c r="YH37" s="74"/>
      <c r="YI37" s="74"/>
      <c r="YJ37" s="85"/>
      <c r="YK37" s="74"/>
      <c r="YL37" s="74"/>
      <c r="YM37" s="85"/>
      <c r="YN37" s="74"/>
      <c r="YO37" s="74"/>
      <c r="YP37" s="85"/>
      <c r="YQ37" s="80"/>
      <c r="YR37" s="80"/>
      <c r="YS37" s="85"/>
      <c r="YT37" s="77"/>
      <c r="YU37" s="74"/>
      <c r="YV37" s="74"/>
      <c r="YW37" s="85"/>
      <c r="YX37" s="74"/>
      <c r="YY37" s="74"/>
      <c r="YZ37" s="85"/>
      <c r="ZA37" s="74"/>
      <c r="ZB37" s="74"/>
      <c r="ZC37" s="85"/>
      <c r="ZD37" s="74"/>
      <c r="ZE37" s="74"/>
      <c r="ZF37" s="85"/>
      <c r="ZG37" s="80"/>
      <c r="ZH37" s="80"/>
      <c r="ZI37" s="85"/>
      <c r="ZJ37" s="77"/>
      <c r="ZK37" s="74"/>
      <c r="ZL37" s="74"/>
      <c r="ZM37" s="85"/>
      <c r="ZN37" s="74"/>
      <c r="ZO37" s="74"/>
      <c r="ZP37" s="85"/>
      <c r="ZQ37" s="74"/>
      <c r="ZR37" s="74"/>
      <c r="ZS37" s="85"/>
      <c r="ZT37" s="74"/>
      <c r="ZU37" s="74"/>
      <c r="ZV37" s="85"/>
      <c r="ZW37" s="80"/>
      <c r="ZX37" s="80"/>
      <c r="ZY37" s="85"/>
      <c r="ZZ37" s="77"/>
      <c r="AAA37" s="74"/>
      <c r="AAB37" s="74"/>
      <c r="AAC37" s="85"/>
      <c r="AAD37" s="74"/>
      <c r="AAE37" s="74"/>
      <c r="AAF37" s="85"/>
      <c r="AAG37" s="74"/>
      <c r="AAH37" s="74"/>
      <c r="AAI37" s="85"/>
      <c r="AAJ37" s="74"/>
      <c r="AAK37" s="74"/>
      <c r="AAL37" s="85"/>
      <c r="AAM37" s="80"/>
      <c r="AAN37" s="80"/>
      <c r="AAO37" s="85"/>
      <c r="AAP37" s="77"/>
      <c r="AAQ37" s="74"/>
      <c r="AAR37" s="74"/>
      <c r="AAS37" s="85"/>
      <c r="AAT37" s="74"/>
      <c r="AAU37" s="74"/>
      <c r="AAV37" s="85"/>
      <c r="AAW37" s="74"/>
      <c r="AAX37" s="74"/>
      <c r="AAY37" s="85"/>
      <c r="AAZ37" s="74"/>
      <c r="ABA37" s="74"/>
      <c r="ABB37" s="85"/>
      <c r="ABC37" s="80"/>
      <c r="ABD37" s="80"/>
      <c r="ABE37" s="85"/>
      <c r="ABF37" s="77"/>
      <c r="ABG37" s="74"/>
      <c r="ABH37" s="74"/>
      <c r="ABI37" s="85"/>
      <c r="ABJ37" s="74"/>
      <c r="ABK37" s="74"/>
      <c r="ABL37" s="85"/>
      <c r="ABM37" s="74"/>
      <c r="ABN37" s="74"/>
      <c r="ABO37" s="85"/>
      <c r="ABP37" s="74"/>
      <c r="ABQ37" s="74"/>
      <c r="ABR37" s="85"/>
      <c r="ABS37" s="80"/>
      <c r="ABT37" s="80"/>
      <c r="ABU37" s="85"/>
      <c r="ABV37" s="77"/>
      <c r="ABW37" s="74"/>
      <c r="ABX37" s="74"/>
      <c r="ABY37" s="85"/>
      <c r="ABZ37" s="74"/>
      <c r="ACA37" s="74"/>
      <c r="ACB37" s="85"/>
      <c r="ACC37" s="74"/>
      <c r="ACD37" s="74"/>
      <c r="ACE37" s="85"/>
      <c r="ACF37" s="74"/>
      <c r="ACG37" s="74"/>
      <c r="ACH37" s="85"/>
      <c r="ACI37" s="80"/>
      <c r="ACJ37" s="80"/>
      <c r="ACK37" s="85"/>
      <c r="ACL37" s="77"/>
      <c r="ACM37" s="74"/>
      <c r="ACN37" s="74"/>
      <c r="ACO37" s="85"/>
      <c r="ACP37" s="74"/>
      <c r="ACQ37" s="74"/>
      <c r="ACR37" s="85"/>
      <c r="ACS37" s="74"/>
      <c r="ACT37" s="74"/>
      <c r="ACU37" s="85"/>
      <c r="ACV37" s="74"/>
      <c r="ACW37" s="74"/>
      <c r="ACX37" s="85"/>
      <c r="ACY37" s="80"/>
      <c r="ACZ37" s="80"/>
      <c r="ADA37" s="85"/>
      <c r="ADB37" s="77"/>
      <c r="ADC37" s="74"/>
      <c r="ADD37" s="74"/>
      <c r="ADE37" s="85"/>
      <c r="ADF37" s="74"/>
      <c r="ADG37" s="74"/>
      <c r="ADH37" s="85"/>
      <c r="ADI37" s="74"/>
      <c r="ADJ37" s="74"/>
      <c r="ADK37" s="85"/>
      <c r="ADL37" s="74"/>
      <c r="ADM37" s="74"/>
      <c r="ADN37" s="85"/>
      <c r="ADO37" s="80"/>
      <c r="ADP37" s="80"/>
      <c r="ADQ37" s="85"/>
      <c r="ADR37" s="77"/>
      <c r="ADS37" s="74"/>
      <c r="ADT37" s="74"/>
      <c r="ADU37" s="85"/>
      <c r="ADV37" s="74"/>
      <c r="ADW37" s="74"/>
      <c r="ADX37" s="85"/>
      <c r="ADY37" s="74"/>
      <c r="ADZ37" s="74"/>
      <c r="AEA37" s="85"/>
      <c r="AEB37" s="74"/>
      <c r="AEC37" s="74"/>
      <c r="AED37" s="85"/>
      <c r="AEE37" s="80"/>
      <c r="AEF37" s="80"/>
      <c r="AEG37" s="85"/>
      <c r="AEH37" s="77"/>
      <c r="AEI37" s="74"/>
      <c r="AEJ37" s="74"/>
      <c r="AEK37" s="85"/>
      <c r="AEL37" s="74"/>
      <c r="AEM37" s="74"/>
      <c r="AEN37" s="85"/>
      <c r="AEO37" s="74"/>
      <c r="AEP37" s="74"/>
      <c r="AEQ37" s="85"/>
      <c r="AER37" s="74"/>
      <c r="AES37" s="74"/>
      <c r="AET37" s="85"/>
      <c r="AEU37" s="80"/>
      <c r="AEV37" s="80"/>
      <c r="AEW37" s="85"/>
      <c r="AEX37" s="77"/>
      <c r="AEY37" s="74"/>
      <c r="AEZ37" s="74"/>
      <c r="AFA37" s="85"/>
      <c r="AFB37" s="74"/>
      <c r="AFC37" s="74"/>
      <c r="AFD37" s="85"/>
      <c r="AFE37" s="74"/>
      <c r="AFF37" s="74"/>
      <c r="AFG37" s="85"/>
      <c r="AFH37" s="74"/>
      <c r="AFI37" s="74"/>
      <c r="AFJ37" s="85"/>
      <c r="AFK37" s="80"/>
      <c r="AFL37" s="80"/>
      <c r="AFM37" s="85"/>
      <c r="AFN37" s="77"/>
      <c r="AFO37" s="74"/>
      <c r="AFP37" s="74"/>
      <c r="AFQ37" s="85"/>
      <c r="AFR37" s="74"/>
      <c r="AFS37" s="74"/>
      <c r="AFT37" s="85"/>
      <c r="AFU37" s="74"/>
      <c r="AFV37" s="74"/>
      <c r="AFW37" s="85"/>
      <c r="AFX37" s="74"/>
      <c r="AFY37" s="74"/>
      <c r="AFZ37" s="85"/>
      <c r="AGA37" s="80"/>
      <c r="AGB37" s="80"/>
      <c r="AGC37" s="85"/>
      <c r="AGD37" s="77"/>
      <c r="AGE37" s="74"/>
      <c r="AGF37" s="74"/>
      <c r="AGG37" s="85"/>
      <c r="AGH37" s="74"/>
      <c r="AGI37" s="74"/>
      <c r="AGJ37" s="85"/>
      <c r="AGK37" s="74"/>
      <c r="AGL37" s="74"/>
      <c r="AGM37" s="85"/>
      <c r="AGN37" s="74"/>
      <c r="AGO37" s="74"/>
      <c r="AGP37" s="85"/>
      <c r="AGQ37" s="80"/>
      <c r="AGR37" s="80"/>
      <c r="AGS37" s="85"/>
      <c r="AGT37" s="77"/>
      <c r="AGU37" s="74"/>
      <c r="AGV37" s="74"/>
      <c r="AGW37" s="85"/>
      <c r="AGX37" s="74"/>
      <c r="AGY37" s="74"/>
      <c r="AGZ37" s="85"/>
      <c r="AHA37" s="74"/>
      <c r="AHB37" s="74"/>
      <c r="AHC37" s="85"/>
      <c r="AHD37" s="74"/>
      <c r="AHE37" s="74"/>
      <c r="AHF37" s="85"/>
      <c r="AHG37" s="80"/>
      <c r="AHH37" s="80"/>
      <c r="AHI37" s="85"/>
      <c r="AHJ37" s="77"/>
      <c r="AHK37" s="74"/>
      <c r="AHL37" s="74"/>
      <c r="AHM37" s="85"/>
      <c r="AHN37" s="74"/>
      <c r="AHO37" s="74"/>
      <c r="AHP37" s="85"/>
      <c r="AHQ37" s="74"/>
      <c r="AHR37" s="74"/>
      <c r="AHS37" s="85"/>
      <c r="AHT37" s="74"/>
      <c r="AHU37" s="74"/>
      <c r="AHV37" s="85"/>
      <c r="AHW37" s="80"/>
      <c r="AHX37" s="80"/>
      <c r="AHY37" s="85"/>
      <c r="AHZ37" s="77"/>
      <c r="AIA37" s="74"/>
      <c r="AIB37" s="74"/>
      <c r="AIC37" s="85"/>
      <c r="AID37" s="74"/>
      <c r="AIE37" s="74"/>
      <c r="AIF37" s="85"/>
      <c r="AIG37" s="74"/>
      <c r="AIH37" s="74"/>
      <c r="AII37" s="85"/>
      <c r="AIJ37" s="74"/>
      <c r="AIK37" s="74"/>
      <c r="AIL37" s="85"/>
      <c r="AIM37" s="80"/>
      <c r="AIN37" s="80"/>
      <c r="AIO37" s="85"/>
      <c r="AIP37" s="77"/>
      <c r="AIQ37" s="74"/>
      <c r="AIR37" s="74"/>
      <c r="AIS37" s="85"/>
      <c r="AIT37" s="74"/>
      <c r="AIU37" s="74"/>
      <c r="AIV37" s="85"/>
      <c r="AIW37" s="74"/>
      <c r="AIX37" s="74"/>
      <c r="AIY37" s="85"/>
      <c r="AIZ37" s="74"/>
      <c r="AJA37" s="74"/>
      <c r="AJB37" s="85"/>
      <c r="AJC37" s="80"/>
      <c r="AJD37" s="80"/>
      <c r="AJE37" s="85"/>
      <c r="AJF37" s="77"/>
      <c r="AJG37" s="74"/>
      <c r="AJH37" s="74"/>
      <c r="AJI37" s="85"/>
      <c r="AJJ37" s="74"/>
      <c r="AJK37" s="74"/>
      <c r="AJL37" s="85"/>
      <c r="AJM37" s="74"/>
      <c r="AJN37" s="74"/>
      <c r="AJO37" s="85"/>
      <c r="AJP37" s="74"/>
      <c r="AJQ37" s="74"/>
      <c r="AJR37" s="85"/>
      <c r="AJS37" s="80"/>
      <c r="AJT37" s="80"/>
      <c r="AJU37" s="85"/>
      <c r="AJV37" s="77"/>
      <c r="AJW37" s="74"/>
      <c r="AJX37" s="74"/>
      <c r="AJY37" s="85"/>
      <c r="AJZ37" s="74"/>
      <c r="AKA37" s="74"/>
      <c r="AKB37" s="85"/>
      <c r="AKC37" s="74"/>
      <c r="AKD37" s="74"/>
      <c r="AKE37" s="85"/>
      <c r="AKF37" s="74"/>
      <c r="AKG37" s="74"/>
      <c r="AKH37" s="85"/>
      <c r="AKI37" s="80"/>
      <c r="AKJ37" s="80"/>
      <c r="AKK37" s="85"/>
      <c r="AKL37" s="77"/>
      <c r="AKM37" s="74"/>
      <c r="AKN37" s="74"/>
      <c r="AKO37" s="85"/>
      <c r="AKP37" s="74"/>
      <c r="AKQ37" s="74"/>
      <c r="AKR37" s="85"/>
      <c r="AKS37" s="74"/>
      <c r="AKT37" s="74"/>
      <c r="AKU37" s="85"/>
      <c r="AKV37" s="74"/>
      <c r="AKW37" s="74"/>
      <c r="AKX37" s="85"/>
      <c r="AKY37" s="80"/>
      <c r="AKZ37" s="80"/>
      <c r="ALA37" s="85"/>
      <c r="ALB37" s="77"/>
      <c r="ALC37" s="74"/>
      <c r="ALD37" s="74"/>
      <c r="ALE37" s="85"/>
      <c r="ALF37" s="74"/>
      <c r="ALG37" s="74"/>
      <c r="ALH37" s="85"/>
      <c r="ALI37" s="74"/>
      <c r="ALJ37" s="74"/>
      <c r="ALK37" s="85"/>
      <c r="ALL37" s="74"/>
      <c r="ALM37" s="74"/>
      <c r="ALN37" s="85"/>
      <c r="ALO37" s="80"/>
      <c r="ALP37" s="80"/>
      <c r="ALQ37" s="85"/>
      <c r="ALR37" s="77"/>
      <c r="ALS37" s="74"/>
      <c r="ALT37" s="74"/>
      <c r="ALU37" s="85"/>
      <c r="ALV37" s="74"/>
      <c r="ALW37" s="74"/>
      <c r="ALX37" s="85"/>
      <c r="ALY37" s="74"/>
      <c r="ALZ37" s="74"/>
      <c r="AMA37" s="85"/>
      <c r="AMB37" s="74"/>
      <c r="AMC37" s="74"/>
      <c r="AMD37" s="85"/>
      <c r="AME37" s="80"/>
      <c r="AMF37" s="80"/>
      <c r="AMG37" s="85"/>
      <c r="AMH37" s="77"/>
      <c r="AMI37" s="74"/>
      <c r="AMJ37" s="74"/>
      <c r="AMK37" s="85"/>
      <c r="AML37" s="74"/>
      <c r="AMM37" s="74"/>
      <c r="AMN37" s="85"/>
      <c r="AMO37" s="74"/>
      <c r="AMP37" s="74"/>
      <c r="AMQ37" s="85"/>
      <c r="AMR37" s="74"/>
      <c r="AMS37" s="74"/>
      <c r="AMT37" s="85"/>
      <c r="AMU37" s="80"/>
      <c r="AMV37" s="80"/>
      <c r="AMW37" s="85"/>
      <c r="AMX37" s="77"/>
      <c r="AMY37" s="74"/>
      <c r="AMZ37" s="74"/>
      <c r="ANA37" s="85"/>
      <c r="ANB37" s="74"/>
      <c r="ANC37" s="74"/>
      <c r="AND37" s="85"/>
      <c r="ANE37" s="74"/>
      <c r="ANF37" s="74"/>
      <c r="ANG37" s="85"/>
      <c r="ANH37" s="74"/>
      <c r="ANI37" s="74"/>
      <c r="ANJ37" s="85"/>
      <c r="ANK37" s="80"/>
      <c r="ANL37" s="80"/>
      <c r="ANM37" s="85"/>
      <c r="ANN37" s="77"/>
      <c r="ANO37" s="74"/>
      <c r="ANP37" s="74"/>
      <c r="ANQ37" s="85"/>
      <c r="ANR37" s="74"/>
      <c r="ANS37" s="74"/>
      <c r="ANT37" s="85"/>
      <c r="ANU37" s="74"/>
      <c r="ANV37" s="74"/>
      <c r="ANW37" s="85"/>
      <c r="ANX37" s="74"/>
      <c r="ANY37" s="74"/>
      <c r="ANZ37" s="85"/>
      <c r="AOA37" s="80"/>
      <c r="AOB37" s="80"/>
      <c r="AOC37" s="85"/>
      <c r="AOD37" s="77"/>
      <c r="AOE37" s="74"/>
      <c r="AOF37" s="74"/>
      <c r="AOG37" s="85"/>
      <c r="AOH37" s="74"/>
      <c r="AOI37" s="74"/>
      <c r="AOJ37" s="85"/>
      <c r="AOK37" s="74"/>
      <c r="AOL37" s="74"/>
      <c r="AOM37" s="85"/>
      <c r="AON37" s="74"/>
      <c r="AOO37" s="74"/>
      <c r="AOP37" s="85"/>
      <c r="AOQ37" s="80"/>
      <c r="AOR37" s="80"/>
      <c r="AOS37" s="85"/>
      <c r="AOT37" s="77"/>
      <c r="AOU37" s="74"/>
      <c r="AOV37" s="74"/>
      <c r="AOW37" s="85"/>
      <c r="AOX37" s="74"/>
      <c r="AOY37" s="74"/>
      <c r="AOZ37" s="85"/>
      <c r="APA37" s="74"/>
      <c r="APB37" s="74"/>
      <c r="APC37" s="85"/>
      <c r="APD37" s="74"/>
      <c r="APE37" s="74"/>
      <c r="APF37" s="85"/>
      <c r="APG37" s="80"/>
      <c r="APH37" s="80"/>
      <c r="API37" s="85"/>
      <c r="APJ37" s="77"/>
      <c r="APK37" s="74"/>
      <c r="APL37" s="74"/>
      <c r="APM37" s="85"/>
      <c r="APN37" s="74"/>
      <c r="APO37" s="74"/>
      <c r="APP37" s="85"/>
      <c r="APQ37" s="74"/>
      <c r="APR37" s="74"/>
      <c r="APS37" s="85"/>
      <c r="APT37" s="74"/>
      <c r="APU37" s="74"/>
      <c r="APV37" s="85"/>
      <c r="APW37" s="80"/>
      <c r="APX37" s="80"/>
      <c r="APY37" s="85"/>
      <c r="APZ37" s="77"/>
      <c r="AQA37" s="74"/>
      <c r="AQB37" s="74"/>
      <c r="AQC37" s="85"/>
      <c r="AQD37" s="74"/>
      <c r="AQE37" s="74"/>
      <c r="AQF37" s="85"/>
      <c r="AQG37" s="74"/>
      <c r="AQH37" s="74"/>
      <c r="AQI37" s="85"/>
      <c r="AQJ37" s="74"/>
      <c r="AQK37" s="74"/>
      <c r="AQL37" s="85"/>
      <c r="AQM37" s="80"/>
      <c r="AQN37" s="80"/>
      <c r="AQO37" s="85"/>
      <c r="AQP37" s="77"/>
      <c r="AQQ37" s="74"/>
      <c r="AQR37" s="74"/>
      <c r="AQS37" s="85"/>
      <c r="AQT37" s="74"/>
      <c r="AQU37" s="74"/>
      <c r="AQV37" s="85"/>
      <c r="AQW37" s="74"/>
      <c r="AQX37" s="74"/>
      <c r="AQY37" s="85"/>
      <c r="AQZ37" s="74"/>
      <c r="ARA37" s="74"/>
      <c r="ARB37" s="85"/>
      <c r="ARC37" s="80"/>
      <c r="ARD37" s="80"/>
      <c r="ARE37" s="85"/>
      <c r="ARF37" s="77"/>
      <c r="ARG37" s="74"/>
      <c r="ARH37" s="74"/>
      <c r="ARI37" s="85"/>
      <c r="ARJ37" s="74"/>
      <c r="ARK37" s="74"/>
      <c r="ARL37" s="85"/>
      <c r="ARM37" s="74"/>
      <c r="ARN37" s="74"/>
      <c r="ARO37" s="85"/>
      <c r="ARP37" s="74"/>
      <c r="ARQ37" s="74"/>
      <c r="ARR37" s="85"/>
      <c r="ARS37" s="80"/>
      <c r="ART37" s="80"/>
      <c r="ARU37" s="85"/>
      <c r="ARV37" s="77"/>
      <c r="ARW37" s="74"/>
      <c r="ARX37" s="74"/>
      <c r="ARY37" s="85"/>
      <c r="ARZ37" s="74"/>
      <c r="ASA37" s="74"/>
      <c r="ASB37" s="85"/>
      <c r="ASC37" s="74"/>
      <c r="ASD37" s="74"/>
      <c r="ASE37" s="85"/>
      <c r="ASF37" s="74"/>
      <c r="ASG37" s="74"/>
      <c r="ASH37" s="85"/>
      <c r="ASI37" s="80"/>
      <c r="ASJ37" s="80"/>
      <c r="ASK37" s="85"/>
      <c r="ASL37" s="77"/>
      <c r="ASM37" s="74"/>
      <c r="ASN37" s="74"/>
      <c r="ASO37" s="85"/>
      <c r="ASP37" s="74"/>
      <c r="ASQ37" s="74"/>
      <c r="ASR37" s="85"/>
      <c r="ASS37" s="74"/>
      <c r="AST37" s="74"/>
      <c r="ASU37" s="85"/>
      <c r="ASV37" s="74"/>
      <c r="ASW37" s="74"/>
      <c r="ASX37" s="85"/>
      <c r="ASY37" s="80"/>
      <c r="ASZ37" s="80"/>
      <c r="ATA37" s="85"/>
      <c r="ATB37" s="77"/>
      <c r="ATC37" s="74"/>
      <c r="ATD37" s="74"/>
      <c r="ATE37" s="85"/>
      <c r="ATF37" s="74"/>
      <c r="ATG37" s="74"/>
      <c r="ATH37" s="85"/>
      <c r="ATI37" s="74"/>
      <c r="ATJ37" s="74"/>
      <c r="ATK37" s="85"/>
      <c r="ATL37" s="74"/>
      <c r="ATM37" s="74"/>
      <c r="ATN37" s="85"/>
      <c r="ATO37" s="80"/>
      <c r="ATP37" s="80"/>
      <c r="ATQ37" s="85"/>
      <c r="ATR37" s="77"/>
      <c r="ATS37" s="74"/>
      <c r="ATT37" s="74"/>
      <c r="ATU37" s="85"/>
      <c r="ATV37" s="74"/>
      <c r="ATW37" s="74"/>
      <c r="ATX37" s="85"/>
      <c r="ATY37" s="74"/>
      <c r="ATZ37" s="74"/>
      <c r="AUA37" s="85"/>
      <c r="AUB37" s="74"/>
      <c r="AUC37" s="74"/>
      <c r="AUD37" s="85"/>
      <c r="AUE37" s="80"/>
      <c r="AUF37" s="80"/>
      <c r="AUG37" s="85"/>
      <c r="AUH37" s="77"/>
      <c r="AUI37" s="74"/>
      <c r="AUJ37" s="74"/>
      <c r="AUK37" s="85"/>
      <c r="AUL37" s="74"/>
      <c r="AUM37" s="74"/>
      <c r="AUN37" s="85"/>
      <c r="AUO37" s="74"/>
      <c r="AUP37" s="74"/>
      <c r="AUQ37" s="85"/>
      <c r="AUR37" s="74"/>
      <c r="AUS37" s="74"/>
      <c r="AUT37" s="85"/>
      <c r="AUU37" s="80"/>
      <c r="AUV37" s="80"/>
      <c r="AUW37" s="85"/>
      <c r="AUX37" s="77"/>
      <c r="AUY37" s="74"/>
      <c r="AUZ37" s="74"/>
      <c r="AVA37" s="85"/>
      <c r="AVB37" s="74"/>
      <c r="AVC37" s="74"/>
      <c r="AVD37" s="85"/>
      <c r="AVE37" s="74"/>
      <c r="AVF37" s="74"/>
      <c r="AVG37" s="85"/>
      <c r="AVH37" s="74"/>
      <c r="AVI37" s="74"/>
      <c r="AVJ37" s="85"/>
      <c r="AVK37" s="80"/>
      <c r="AVL37" s="80"/>
      <c r="AVM37" s="85"/>
      <c r="AVN37" s="77"/>
      <c r="AVO37" s="74"/>
      <c r="AVP37" s="74"/>
      <c r="AVQ37" s="85"/>
      <c r="AVR37" s="74"/>
      <c r="AVS37" s="74"/>
      <c r="AVT37" s="85"/>
      <c r="AVU37" s="74"/>
      <c r="AVV37" s="74"/>
      <c r="AVW37" s="85"/>
      <c r="AVX37" s="74"/>
      <c r="AVY37" s="74"/>
      <c r="AVZ37" s="85"/>
      <c r="AWA37" s="80"/>
      <c r="AWB37" s="80"/>
      <c r="AWC37" s="85"/>
      <c r="AWD37" s="77"/>
      <c r="AWE37" s="74"/>
      <c r="AWF37" s="74"/>
      <c r="AWG37" s="85"/>
      <c r="AWH37" s="74"/>
      <c r="AWI37" s="74"/>
      <c r="AWJ37" s="85"/>
      <c r="AWK37" s="74"/>
      <c r="AWL37" s="74"/>
      <c r="AWM37" s="85"/>
      <c r="AWN37" s="74"/>
      <c r="AWO37" s="74"/>
      <c r="AWP37" s="85"/>
      <c r="AWQ37" s="80"/>
      <c r="AWR37" s="80"/>
      <c r="AWS37" s="85"/>
      <c r="AWT37" s="77"/>
      <c r="AWU37" s="74"/>
      <c r="AWV37" s="74"/>
      <c r="AWW37" s="85"/>
      <c r="AWX37" s="74"/>
      <c r="AWY37" s="74"/>
      <c r="AWZ37" s="85"/>
      <c r="AXA37" s="74"/>
      <c r="AXB37" s="74"/>
      <c r="AXC37" s="85"/>
      <c r="AXD37" s="74"/>
      <c r="AXE37" s="74"/>
      <c r="AXF37" s="85"/>
      <c r="AXG37" s="80"/>
      <c r="AXH37" s="80"/>
      <c r="AXI37" s="85"/>
      <c r="AXJ37" s="77"/>
      <c r="AXK37" s="74"/>
      <c r="AXL37" s="74"/>
      <c r="AXM37" s="85"/>
      <c r="AXN37" s="74"/>
      <c r="AXO37" s="74"/>
      <c r="AXP37" s="85"/>
      <c r="AXQ37" s="74"/>
      <c r="AXR37" s="74"/>
      <c r="AXS37" s="85"/>
      <c r="AXT37" s="74"/>
      <c r="AXU37" s="74"/>
      <c r="AXV37" s="85"/>
      <c r="AXW37" s="80"/>
      <c r="AXX37" s="80"/>
      <c r="AXY37" s="85"/>
      <c r="AXZ37" s="77"/>
      <c r="AYA37" s="74"/>
      <c r="AYB37" s="74"/>
      <c r="AYC37" s="85"/>
      <c r="AYD37" s="74"/>
      <c r="AYE37" s="74"/>
      <c r="AYF37" s="85"/>
      <c r="AYG37" s="74"/>
      <c r="AYH37" s="74"/>
      <c r="AYI37" s="85"/>
      <c r="AYJ37" s="74"/>
      <c r="AYK37" s="74"/>
      <c r="AYL37" s="85"/>
      <c r="AYM37" s="80"/>
      <c r="AYN37" s="80"/>
      <c r="AYO37" s="85"/>
      <c r="AYP37" s="77"/>
      <c r="AYQ37" s="74"/>
      <c r="AYR37" s="74"/>
      <c r="AYS37" s="85"/>
      <c r="AYT37" s="74"/>
      <c r="AYU37" s="74"/>
      <c r="AYV37" s="85"/>
      <c r="AYW37" s="74"/>
      <c r="AYX37" s="74"/>
      <c r="AYY37" s="85"/>
      <c r="AYZ37" s="74"/>
      <c r="AZA37" s="74"/>
      <c r="AZB37" s="85"/>
      <c r="AZC37" s="80"/>
      <c r="AZD37" s="80"/>
      <c r="AZE37" s="85"/>
      <c r="AZF37" s="77"/>
      <c r="AZG37" s="74"/>
      <c r="AZH37" s="74"/>
      <c r="AZI37" s="85"/>
      <c r="AZJ37" s="74"/>
      <c r="AZK37" s="74"/>
      <c r="AZL37" s="85"/>
      <c r="AZM37" s="74"/>
      <c r="AZN37" s="74"/>
      <c r="AZO37" s="85"/>
      <c r="AZP37" s="74"/>
      <c r="AZQ37" s="74"/>
      <c r="AZR37" s="85"/>
      <c r="AZS37" s="80"/>
      <c r="AZT37" s="80"/>
      <c r="AZU37" s="85"/>
      <c r="AZV37" s="77"/>
      <c r="AZW37" s="74"/>
      <c r="AZX37" s="74"/>
      <c r="AZY37" s="85"/>
      <c r="AZZ37" s="74"/>
      <c r="BAA37" s="74"/>
      <c r="BAB37" s="85"/>
      <c r="BAC37" s="74"/>
      <c r="BAD37" s="74"/>
      <c r="BAE37" s="85"/>
      <c r="BAF37" s="74"/>
      <c r="BAG37" s="74"/>
      <c r="BAH37" s="85"/>
      <c r="BAI37" s="80"/>
      <c r="BAJ37" s="80"/>
      <c r="BAK37" s="85"/>
      <c r="BAL37" s="77"/>
      <c r="BAM37" s="74"/>
      <c r="BAN37" s="74"/>
      <c r="BAO37" s="85"/>
      <c r="BAP37" s="74"/>
      <c r="BAQ37" s="74"/>
      <c r="BAR37" s="85"/>
      <c r="BAS37" s="74"/>
      <c r="BAT37" s="74"/>
      <c r="BAU37" s="85"/>
      <c r="BAV37" s="74"/>
      <c r="BAW37" s="74"/>
      <c r="BAX37" s="85"/>
      <c r="BAY37" s="80"/>
      <c r="BAZ37" s="80"/>
      <c r="BBA37" s="85"/>
      <c r="BBB37" s="77"/>
      <c r="BBC37" s="74"/>
      <c r="BBD37" s="74"/>
      <c r="BBE37" s="85"/>
      <c r="BBF37" s="74"/>
      <c r="BBG37" s="74"/>
      <c r="BBH37" s="85"/>
      <c r="BBI37" s="74"/>
      <c r="BBJ37" s="74"/>
      <c r="BBK37" s="85"/>
      <c r="BBL37" s="74"/>
      <c r="BBM37" s="74"/>
      <c r="BBN37" s="85"/>
      <c r="BBO37" s="80"/>
      <c r="BBP37" s="80"/>
      <c r="BBQ37" s="85"/>
      <c r="BBR37" s="77"/>
      <c r="BBS37" s="74"/>
      <c r="BBT37" s="74"/>
      <c r="BBU37" s="85"/>
      <c r="BBV37" s="74"/>
      <c r="BBW37" s="74"/>
      <c r="BBX37" s="85"/>
      <c r="BBY37" s="74"/>
      <c r="BBZ37" s="74"/>
      <c r="BCA37" s="85"/>
      <c r="BCB37" s="74"/>
      <c r="BCC37" s="74"/>
      <c r="BCD37" s="85"/>
      <c r="BCE37" s="80"/>
      <c r="BCF37" s="80"/>
      <c r="BCG37" s="85"/>
      <c r="BCH37" s="77"/>
      <c r="BCI37" s="74"/>
      <c r="BCJ37" s="74"/>
      <c r="BCK37" s="85"/>
      <c r="BCL37" s="74"/>
      <c r="BCM37" s="74"/>
      <c r="BCN37" s="85"/>
      <c r="BCO37" s="74"/>
      <c r="BCP37" s="74"/>
      <c r="BCQ37" s="85"/>
      <c r="BCR37" s="74"/>
      <c r="BCS37" s="74"/>
      <c r="BCT37" s="85"/>
      <c r="BCU37" s="80"/>
      <c r="BCV37" s="80"/>
      <c r="BCW37" s="85"/>
      <c r="BCX37" s="77"/>
      <c r="BCY37" s="74"/>
      <c r="BCZ37" s="74"/>
      <c r="BDA37" s="85"/>
      <c r="BDB37" s="74"/>
      <c r="BDC37" s="74"/>
      <c r="BDD37" s="85"/>
      <c r="BDE37" s="74"/>
      <c r="BDF37" s="74"/>
      <c r="BDG37" s="85"/>
      <c r="BDH37" s="74"/>
      <c r="BDI37" s="74"/>
      <c r="BDJ37" s="85"/>
      <c r="BDK37" s="80"/>
      <c r="BDL37" s="80"/>
      <c r="BDM37" s="85"/>
      <c r="BDN37" s="77"/>
      <c r="BDO37" s="74"/>
      <c r="BDP37" s="74"/>
      <c r="BDQ37" s="85"/>
      <c r="BDR37" s="74"/>
      <c r="BDS37" s="74"/>
      <c r="BDT37" s="85"/>
      <c r="BDU37" s="74"/>
      <c r="BDV37" s="74"/>
      <c r="BDW37" s="85"/>
      <c r="BDX37" s="74"/>
      <c r="BDY37" s="74"/>
      <c r="BDZ37" s="85"/>
      <c r="BEA37" s="80"/>
      <c r="BEB37" s="80"/>
      <c r="BEC37" s="85"/>
      <c r="BED37" s="77"/>
      <c r="BEE37" s="74"/>
      <c r="BEF37" s="74"/>
      <c r="BEG37" s="85"/>
      <c r="BEH37" s="74"/>
      <c r="BEI37" s="74"/>
      <c r="BEJ37" s="85"/>
      <c r="BEK37" s="74"/>
      <c r="BEL37" s="74"/>
      <c r="BEM37" s="85"/>
      <c r="BEN37" s="74"/>
      <c r="BEO37" s="74"/>
      <c r="BEP37" s="85"/>
      <c r="BEQ37" s="80"/>
      <c r="BER37" s="80"/>
      <c r="BES37" s="85"/>
      <c r="BET37" s="77"/>
      <c r="BEU37" s="74"/>
      <c r="BEV37" s="74"/>
      <c r="BEW37" s="85"/>
      <c r="BEX37" s="74"/>
      <c r="BEY37" s="74"/>
      <c r="BEZ37" s="85"/>
      <c r="BFA37" s="74"/>
      <c r="BFB37" s="74"/>
      <c r="BFC37" s="85"/>
      <c r="BFD37" s="74"/>
      <c r="BFE37" s="74"/>
      <c r="BFF37" s="85"/>
      <c r="BFG37" s="80"/>
      <c r="BFH37" s="80"/>
      <c r="BFI37" s="85"/>
      <c r="BFJ37" s="77"/>
      <c r="BFK37" s="74"/>
      <c r="BFL37" s="74"/>
      <c r="BFM37" s="85"/>
      <c r="BFN37" s="74"/>
      <c r="BFO37" s="74"/>
      <c r="BFP37" s="85"/>
      <c r="BFQ37" s="74"/>
      <c r="BFR37" s="74"/>
      <c r="BFS37" s="85"/>
      <c r="BFT37" s="74"/>
      <c r="BFU37" s="74"/>
      <c r="BFV37" s="85"/>
      <c r="BFW37" s="80"/>
      <c r="BFX37" s="80"/>
      <c r="BFY37" s="85"/>
      <c r="BFZ37" s="77"/>
      <c r="BGA37" s="74"/>
      <c r="BGB37" s="74"/>
      <c r="BGC37" s="85"/>
      <c r="BGD37" s="74"/>
      <c r="BGE37" s="74"/>
      <c r="BGF37" s="85"/>
      <c r="BGG37" s="74"/>
      <c r="BGH37" s="74"/>
      <c r="BGI37" s="85"/>
      <c r="BGJ37" s="74"/>
      <c r="BGK37" s="74"/>
      <c r="BGL37" s="85"/>
      <c r="BGM37" s="80"/>
      <c r="BGN37" s="80"/>
      <c r="BGO37" s="85"/>
      <c r="BGP37" s="77"/>
      <c r="BGQ37" s="74"/>
      <c r="BGR37" s="74"/>
      <c r="BGS37" s="85"/>
      <c r="BGT37" s="74"/>
      <c r="BGU37" s="74"/>
      <c r="BGV37" s="85"/>
      <c r="BGW37" s="74"/>
      <c r="BGX37" s="74"/>
      <c r="BGY37" s="85"/>
      <c r="BGZ37" s="74"/>
      <c r="BHA37" s="74"/>
      <c r="BHB37" s="85"/>
      <c r="BHC37" s="80"/>
      <c r="BHD37" s="80"/>
      <c r="BHE37" s="85"/>
      <c r="BHF37" s="77"/>
      <c r="BHG37" s="74"/>
      <c r="BHH37" s="74"/>
      <c r="BHI37" s="85"/>
      <c r="BHJ37" s="74"/>
      <c r="BHK37" s="74"/>
      <c r="BHL37" s="85"/>
      <c r="BHM37" s="74"/>
      <c r="BHN37" s="74"/>
      <c r="BHO37" s="85"/>
      <c r="BHP37" s="74"/>
      <c r="BHQ37" s="74"/>
      <c r="BHR37" s="85"/>
      <c r="BHS37" s="80"/>
      <c r="BHT37" s="80"/>
      <c r="BHU37" s="85"/>
      <c r="BHV37" s="77"/>
      <c r="BHW37" s="74"/>
      <c r="BHX37" s="74"/>
      <c r="BHY37" s="85"/>
      <c r="BHZ37" s="74"/>
      <c r="BIA37" s="74"/>
      <c r="BIB37" s="85"/>
      <c r="BIC37" s="74"/>
      <c r="BID37" s="74"/>
      <c r="BIE37" s="85"/>
      <c r="BIF37" s="74"/>
      <c r="BIG37" s="74"/>
      <c r="BIH37" s="85"/>
      <c r="BII37" s="80"/>
      <c r="BIJ37" s="80"/>
      <c r="BIK37" s="85"/>
      <c r="BIL37" s="77"/>
      <c r="BIM37" s="74"/>
      <c r="BIN37" s="74"/>
      <c r="BIO37" s="85"/>
      <c r="BIP37" s="74"/>
      <c r="BIQ37" s="74"/>
      <c r="BIR37" s="85"/>
      <c r="BIS37" s="74"/>
      <c r="BIT37" s="74"/>
      <c r="BIU37" s="85"/>
      <c r="BIV37" s="74"/>
      <c r="BIW37" s="74"/>
      <c r="BIX37" s="85"/>
      <c r="BIY37" s="80"/>
      <c r="BIZ37" s="80"/>
      <c r="BJA37" s="85"/>
      <c r="BJB37" s="77"/>
      <c r="BJC37" s="74"/>
      <c r="BJD37" s="74"/>
      <c r="BJE37" s="85"/>
      <c r="BJF37" s="74"/>
      <c r="BJG37" s="74"/>
      <c r="BJH37" s="85"/>
      <c r="BJI37" s="74"/>
      <c r="BJJ37" s="74"/>
      <c r="BJK37" s="85"/>
      <c r="BJL37" s="74"/>
      <c r="BJM37" s="74"/>
      <c r="BJN37" s="85"/>
      <c r="BJO37" s="80"/>
      <c r="BJP37" s="80"/>
      <c r="BJQ37" s="85"/>
      <c r="BJR37" s="77"/>
      <c r="BJS37" s="74"/>
      <c r="BJT37" s="74"/>
      <c r="BJU37" s="85"/>
      <c r="BJV37" s="74"/>
      <c r="BJW37" s="74"/>
      <c r="BJX37" s="85"/>
      <c r="BJY37" s="74"/>
      <c r="BJZ37" s="74"/>
      <c r="BKA37" s="85"/>
      <c r="BKB37" s="74"/>
      <c r="BKC37" s="74"/>
      <c r="BKD37" s="85"/>
      <c r="BKE37" s="80"/>
      <c r="BKF37" s="80"/>
      <c r="BKG37" s="85"/>
      <c r="BKH37" s="77"/>
      <c r="BKI37" s="74"/>
      <c r="BKJ37" s="74"/>
      <c r="BKK37" s="85"/>
      <c r="BKL37" s="74"/>
      <c r="BKM37" s="74"/>
      <c r="BKN37" s="85"/>
      <c r="BKO37" s="74"/>
      <c r="BKP37" s="74"/>
      <c r="BKQ37" s="85"/>
      <c r="BKR37" s="74"/>
      <c r="BKS37" s="74"/>
      <c r="BKT37" s="85"/>
      <c r="BKU37" s="80"/>
      <c r="BKV37" s="80"/>
      <c r="BKW37" s="85"/>
      <c r="BKX37" s="77"/>
      <c r="BKY37" s="74"/>
      <c r="BKZ37" s="74"/>
      <c r="BLA37" s="85"/>
      <c r="BLB37" s="74"/>
      <c r="BLC37" s="74"/>
      <c r="BLD37" s="85"/>
      <c r="BLE37" s="74"/>
      <c r="BLF37" s="74"/>
      <c r="BLG37" s="85"/>
      <c r="BLH37" s="74"/>
      <c r="BLI37" s="74"/>
      <c r="BLJ37" s="85"/>
      <c r="BLK37" s="80"/>
      <c r="BLL37" s="80"/>
      <c r="BLM37" s="85"/>
      <c r="BLN37" s="77"/>
      <c r="BLO37" s="74"/>
      <c r="BLP37" s="74"/>
      <c r="BLQ37" s="85"/>
      <c r="BLR37" s="74"/>
      <c r="BLS37" s="74"/>
      <c r="BLT37" s="85"/>
      <c r="BLU37" s="74"/>
      <c r="BLV37" s="74"/>
      <c r="BLW37" s="85"/>
      <c r="BLX37" s="74"/>
      <c r="BLY37" s="74"/>
      <c r="BLZ37" s="85"/>
      <c r="BMA37" s="80"/>
      <c r="BMB37" s="80"/>
      <c r="BMC37" s="85"/>
      <c r="BMD37" s="77"/>
      <c r="BME37" s="74"/>
      <c r="BMF37" s="74"/>
      <c r="BMG37" s="85"/>
      <c r="BMH37" s="74"/>
      <c r="BMI37" s="74"/>
      <c r="BMJ37" s="85"/>
      <c r="BMK37" s="74"/>
      <c r="BML37" s="74"/>
      <c r="BMM37" s="85"/>
      <c r="BMN37" s="74"/>
      <c r="BMO37" s="74"/>
      <c r="BMP37" s="85"/>
      <c r="BMQ37" s="80"/>
      <c r="BMR37" s="80"/>
      <c r="BMS37" s="85"/>
      <c r="BMT37" s="77"/>
      <c r="BMU37" s="74"/>
      <c r="BMV37" s="74"/>
      <c r="BMW37" s="85"/>
      <c r="BMX37" s="74"/>
      <c r="BMY37" s="74"/>
      <c r="BMZ37" s="85"/>
      <c r="BNA37" s="74"/>
      <c r="BNB37" s="74"/>
      <c r="BNC37" s="85"/>
      <c r="BND37" s="74"/>
      <c r="BNE37" s="74"/>
      <c r="BNF37" s="85"/>
      <c r="BNG37" s="80"/>
      <c r="BNH37" s="80"/>
      <c r="BNI37" s="85"/>
      <c r="BNJ37" s="77"/>
      <c r="BNK37" s="74"/>
      <c r="BNL37" s="74"/>
      <c r="BNM37" s="85"/>
      <c r="BNN37" s="74"/>
      <c r="BNO37" s="74"/>
      <c r="BNP37" s="85"/>
      <c r="BNQ37" s="74"/>
      <c r="BNR37" s="74"/>
      <c r="BNS37" s="85"/>
      <c r="BNT37" s="74"/>
      <c r="BNU37" s="74"/>
      <c r="BNV37" s="85"/>
      <c r="BNW37" s="80"/>
      <c r="BNX37" s="80"/>
      <c r="BNY37" s="85"/>
      <c r="BNZ37" s="77"/>
      <c r="BOA37" s="74"/>
      <c r="BOB37" s="74"/>
      <c r="BOC37" s="85"/>
      <c r="BOD37" s="74"/>
      <c r="BOE37" s="74"/>
      <c r="BOF37" s="85"/>
      <c r="BOG37" s="74"/>
      <c r="BOH37" s="74"/>
      <c r="BOI37" s="85"/>
      <c r="BOJ37" s="74"/>
      <c r="BOK37" s="74"/>
      <c r="BOL37" s="85"/>
      <c r="BOM37" s="80"/>
      <c r="BON37" s="80"/>
      <c r="BOO37" s="85"/>
      <c r="BOP37" s="77"/>
      <c r="BOQ37" s="74"/>
      <c r="BOR37" s="74"/>
      <c r="BOS37" s="85"/>
      <c r="BOT37" s="74"/>
      <c r="BOU37" s="74"/>
      <c r="BOV37" s="85"/>
      <c r="BOW37" s="74"/>
      <c r="BOX37" s="74"/>
      <c r="BOY37" s="85"/>
      <c r="BOZ37" s="74"/>
      <c r="BPA37" s="74"/>
      <c r="BPB37" s="85"/>
      <c r="BPC37" s="80"/>
      <c r="BPD37" s="80"/>
      <c r="BPE37" s="85"/>
      <c r="BPF37" s="77"/>
      <c r="BPG37" s="74"/>
      <c r="BPH37" s="74"/>
      <c r="BPI37" s="85"/>
      <c r="BPJ37" s="74"/>
      <c r="BPK37" s="74"/>
      <c r="BPL37" s="85"/>
      <c r="BPM37" s="74"/>
      <c r="BPN37" s="74"/>
      <c r="BPO37" s="85"/>
      <c r="BPP37" s="74"/>
      <c r="BPQ37" s="74"/>
      <c r="BPR37" s="85"/>
      <c r="BPS37" s="80"/>
      <c r="BPT37" s="80"/>
      <c r="BPU37" s="85"/>
      <c r="BPV37" s="77"/>
      <c r="BPW37" s="74"/>
      <c r="BPX37" s="74"/>
      <c r="BPY37" s="85"/>
      <c r="BPZ37" s="74"/>
      <c r="BQA37" s="74"/>
      <c r="BQB37" s="85"/>
      <c r="BQC37" s="74"/>
      <c r="BQD37" s="74"/>
      <c r="BQE37" s="85"/>
      <c r="BQF37" s="74"/>
      <c r="BQG37" s="74"/>
      <c r="BQH37" s="85"/>
      <c r="BQI37" s="80"/>
      <c r="BQJ37" s="80"/>
      <c r="BQK37" s="85"/>
      <c r="BQL37" s="77"/>
      <c r="BQM37" s="74"/>
      <c r="BQN37" s="74"/>
      <c r="BQO37" s="85"/>
      <c r="BQP37" s="74"/>
      <c r="BQQ37" s="74"/>
      <c r="BQR37" s="85"/>
      <c r="BQS37" s="74"/>
      <c r="BQT37" s="74"/>
      <c r="BQU37" s="85"/>
      <c r="BQV37" s="74"/>
      <c r="BQW37" s="74"/>
      <c r="BQX37" s="85"/>
      <c r="BQY37" s="80"/>
      <c r="BQZ37" s="80"/>
      <c r="BRA37" s="85"/>
      <c r="BRB37" s="77"/>
      <c r="BRC37" s="74"/>
      <c r="BRD37" s="74"/>
      <c r="BRE37" s="85"/>
      <c r="BRF37" s="74"/>
      <c r="BRG37" s="74"/>
      <c r="BRH37" s="85"/>
      <c r="BRI37" s="74"/>
      <c r="BRJ37" s="74"/>
      <c r="BRK37" s="85"/>
      <c r="BRL37" s="74"/>
      <c r="BRM37" s="74"/>
      <c r="BRN37" s="85"/>
      <c r="BRO37" s="80"/>
      <c r="BRP37" s="80"/>
      <c r="BRQ37" s="85"/>
      <c r="BRR37" s="77"/>
      <c r="BRS37" s="74"/>
      <c r="BRT37" s="74"/>
      <c r="BRU37" s="85"/>
      <c r="BRV37" s="74"/>
      <c r="BRW37" s="74"/>
      <c r="BRX37" s="85"/>
      <c r="BRY37" s="74"/>
      <c r="BRZ37" s="74"/>
      <c r="BSA37" s="85"/>
      <c r="BSB37" s="74"/>
      <c r="BSC37" s="74"/>
      <c r="BSD37" s="85"/>
      <c r="BSE37" s="80"/>
      <c r="BSF37" s="80"/>
      <c r="BSG37" s="85"/>
      <c r="BSH37" s="77"/>
      <c r="BSI37" s="74"/>
      <c r="BSJ37" s="74"/>
      <c r="BSK37" s="85"/>
      <c r="BSL37" s="74"/>
      <c r="BSM37" s="74"/>
      <c r="BSN37" s="85"/>
      <c r="BSO37" s="74"/>
      <c r="BSP37" s="74"/>
      <c r="BSQ37" s="85"/>
      <c r="BSR37" s="74"/>
      <c r="BSS37" s="74"/>
      <c r="BST37" s="85"/>
      <c r="BSU37" s="80"/>
      <c r="BSV37" s="80"/>
      <c r="BSW37" s="85"/>
      <c r="BSX37" s="77"/>
      <c r="BSY37" s="74"/>
      <c r="BSZ37" s="74"/>
      <c r="BTA37" s="85"/>
      <c r="BTB37" s="74"/>
      <c r="BTC37" s="74"/>
      <c r="BTD37" s="85"/>
      <c r="BTE37" s="74"/>
      <c r="BTF37" s="74"/>
      <c r="BTG37" s="85"/>
      <c r="BTH37" s="74"/>
      <c r="BTI37" s="74"/>
      <c r="BTJ37" s="85"/>
      <c r="BTK37" s="80"/>
      <c r="BTL37" s="80"/>
      <c r="BTM37" s="85"/>
      <c r="BTN37" s="77"/>
      <c r="BTO37" s="74"/>
      <c r="BTP37" s="74"/>
      <c r="BTQ37" s="85"/>
      <c r="BTR37" s="74"/>
      <c r="BTS37" s="74"/>
      <c r="BTT37" s="85"/>
      <c r="BTU37" s="74"/>
      <c r="BTV37" s="74"/>
      <c r="BTW37" s="85"/>
      <c r="BTX37" s="74"/>
      <c r="BTY37" s="74"/>
      <c r="BTZ37" s="85"/>
      <c r="BUA37" s="80"/>
      <c r="BUB37" s="80"/>
      <c r="BUC37" s="85"/>
      <c r="BUD37" s="77"/>
      <c r="BUE37" s="74"/>
      <c r="BUF37" s="74"/>
      <c r="BUG37" s="85"/>
      <c r="BUH37" s="74"/>
      <c r="BUI37" s="74"/>
      <c r="BUJ37" s="85"/>
      <c r="BUK37" s="74"/>
      <c r="BUL37" s="74"/>
      <c r="BUM37" s="85"/>
      <c r="BUN37" s="74"/>
      <c r="BUO37" s="74"/>
      <c r="BUP37" s="85"/>
      <c r="BUQ37" s="80"/>
      <c r="BUR37" s="80"/>
      <c r="BUS37" s="85"/>
      <c r="BUT37" s="77"/>
      <c r="BUU37" s="74"/>
      <c r="BUV37" s="74"/>
      <c r="BUW37" s="85"/>
      <c r="BUX37" s="74"/>
      <c r="BUY37" s="74"/>
      <c r="BUZ37" s="85"/>
      <c r="BVA37" s="74"/>
      <c r="BVB37" s="74"/>
      <c r="BVC37" s="85"/>
      <c r="BVD37" s="74"/>
      <c r="BVE37" s="74"/>
      <c r="BVF37" s="85"/>
      <c r="BVG37" s="80"/>
      <c r="BVH37" s="80"/>
      <c r="BVI37" s="85"/>
      <c r="BVJ37" s="77"/>
      <c r="BVK37" s="74"/>
      <c r="BVL37" s="74"/>
      <c r="BVM37" s="85"/>
      <c r="BVN37" s="74"/>
      <c r="BVO37" s="74"/>
      <c r="BVP37" s="85"/>
      <c r="BVQ37" s="74"/>
      <c r="BVR37" s="74"/>
      <c r="BVS37" s="85"/>
      <c r="BVT37" s="74"/>
      <c r="BVU37" s="74"/>
      <c r="BVV37" s="85"/>
      <c r="BVW37" s="80"/>
      <c r="BVX37" s="80"/>
      <c r="BVY37" s="85"/>
      <c r="BVZ37" s="77"/>
      <c r="BWA37" s="74"/>
      <c r="BWB37" s="74"/>
      <c r="BWC37" s="85"/>
      <c r="BWD37" s="74"/>
      <c r="BWE37" s="74"/>
      <c r="BWF37" s="85"/>
      <c r="BWG37" s="74"/>
      <c r="BWH37" s="74"/>
      <c r="BWI37" s="85"/>
      <c r="BWJ37" s="74"/>
      <c r="BWK37" s="74"/>
      <c r="BWL37" s="85"/>
      <c r="BWM37" s="80"/>
      <c r="BWN37" s="80"/>
      <c r="BWO37" s="85"/>
      <c r="BWP37" s="77"/>
      <c r="BWQ37" s="74"/>
      <c r="BWR37" s="74"/>
      <c r="BWS37" s="85"/>
      <c r="BWT37" s="74"/>
      <c r="BWU37" s="74"/>
      <c r="BWV37" s="85"/>
      <c r="BWW37" s="74"/>
      <c r="BWX37" s="74"/>
      <c r="BWY37" s="85"/>
      <c r="BWZ37" s="74"/>
      <c r="BXA37" s="74"/>
      <c r="BXB37" s="85"/>
      <c r="BXC37" s="80"/>
      <c r="BXD37" s="80"/>
      <c r="BXE37" s="85"/>
      <c r="BXF37" s="77"/>
      <c r="BXG37" s="74"/>
      <c r="BXH37" s="74"/>
      <c r="BXI37" s="85"/>
      <c r="BXJ37" s="74"/>
      <c r="BXK37" s="74"/>
      <c r="BXL37" s="85"/>
      <c r="BXM37" s="74"/>
      <c r="BXN37" s="74"/>
      <c r="BXO37" s="85"/>
      <c r="BXP37" s="74"/>
      <c r="BXQ37" s="74"/>
      <c r="BXR37" s="85"/>
      <c r="BXS37" s="80"/>
      <c r="BXT37" s="80"/>
      <c r="BXU37" s="85"/>
      <c r="BXV37" s="77"/>
      <c r="BXW37" s="74"/>
      <c r="BXX37" s="74"/>
      <c r="BXY37" s="85"/>
      <c r="BXZ37" s="74"/>
      <c r="BYA37" s="74"/>
      <c r="BYB37" s="85"/>
      <c r="BYC37" s="74"/>
      <c r="BYD37" s="74"/>
      <c r="BYE37" s="85"/>
      <c r="BYF37" s="74"/>
      <c r="BYG37" s="74"/>
      <c r="BYH37" s="85"/>
      <c r="BYI37" s="80"/>
      <c r="BYJ37" s="80"/>
      <c r="BYK37" s="85"/>
      <c r="BYL37" s="77"/>
      <c r="BYM37" s="74"/>
      <c r="BYN37" s="74"/>
      <c r="BYO37" s="85"/>
      <c r="BYP37" s="74"/>
      <c r="BYQ37" s="74"/>
      <c r="BYR37" s="85"/>
      <c r="BYS37" s="74"/>
      <c r="BYT37" s="74"/>
      <c r="BYU37" s="85"/>
      <c r="BYV37" s="74"/>
      <c r="BYW37" s="74"/>
      <c r="BYX37" s="85"/>
      <c r="BYY37" s="80"/>
      <c r="BYZ37" s="80"/>
      <c r="BZA37" s="85"/>
      <c r="BZB37" s="77"/>
      <c r="BZC37" s="74"/>
      <c r="BZD37" s="74"/>
      <c r="BZE37" s="85"/>
      <c r="BZF37" s="74"/>
      <c r="BZG37" s="74"/>
      <c r="BZH37" s="85"/>
      <c r="BZI37" s="74"/>
      <c r="BZJ37" s="74"/>
      <c r="BZK37" s="85"/>
      <c r="BZL37" s="74"/>
      <c r="BZM37" s="74"/>
      <c r="BZN37" s="85"/>
      <c r="BZO37" s="80"/>
      <c r="BZP37" s="80"/>
      <c r="BZQ37" s="85"/>
      <c r="BZR37" s="77"/>
      <c r="BZS37" s="74"/>
      <c r="BZT37" s="74"/>
      <c r="BZU37" s="85"/>
      <c r="BZV37" s="74"/>
      <c r="BZW37" s="74"/>
      <c r="BZX37" s="85"/>
      <c r="BZY37" s="74"/>
      <c r="BZZ37" s="74"/>
      <c r="CAA37" s="85"/>
      <c r="CAB37" s="74"/>
      <c r="CAC37" s="74"/>
      <c r="CAD37" s="85"/>
      <c r="CAE37" s="80"/>
      <c r="CAF37" s="80"/>
      <c r="CAG37" s="85"/>
      <c r="CAH37" s="77"/>
      <c r="CAI37" s="74"/>
      <c r="CAJ37" s="74"/>
      <c r="CAK37" s="85"/>
      <c r="CAL37" s="74"/>
      <c r="CAM37" s="74"/>
      <c r="CAN37" s="85"/>
      <c r="CAO37" s="74"/>
      <c r="CAP37" s="74"/>
      <c r="CAQ37" s="85"/>
      <c r="CAR37" s="74"/>
      <c r="CAS37" s="74"/>
      <c r="CAT37" s="85"/>
      <c r="CAU37" s="80"/>
      <c r="CAV37" s="80"/>
      <c r="CAW37" s="85"/>
      <c r="CAX37" s="77"/>
      <c r="CAY37" s="74"/>
      <c r="CAZ37" s="74"/>
      <c r="CBA37" s="85"/>
      <c r="CBB37" s="74"/>
      <c r="CBC37" s="74"/>
      <c r="CBD37" s="85"/>
      <c r="CBE37" s="74"/>
      <c r="CBF37" s="74"/>
      <c r="CBG37" s="85"/>
      <c r="CBH37" s="74"/>
      <c r="CBI37" s="74"/>
      <c r="CBJ37" s="85"/>
      <c r="CBK37" s="80"/>
      <c r="CBL37" s="80"/>
      <c r="CBM37" s="85"/>
      <c r="CBN37" s="77"/>
      <c r="CBO37" s="74"/>
      <c r="CBP37" s="74"/>
      <c r="CBQ37" s="85"/>
      <c r="CBR37" s="74"/>
      <c r="CBS37" s="74"/>
      <c r="CBT37" s="85"/>
      <c r="CBU37" s="74"/>
      <c r="CBV37" s="74"/>
      <c r="CBW37" s="85"/>
      <c r="CBX37" s="74"/>
      <c r="CBY37" s="74"/>
      <c r="CBZ37" s="85"/>
      <c r="CCA37" s="80"/>
      <c r="CCB37" s="80"/>
      <c r="CCC37" s="85"/>
      <c r="CCD37" s="77"/>
      <c r="CCE37" s="74"/>
      <c r="CCF37" s="74"/>
      <c r="CCG37" s="85"/>
      <c r="CCH37" s="74"/>
      <c r="CCI37" s="74"/>
      <c r="CCJ37" s="85"/>
      <c r="CCK37" s="74"/>
      <c r="CCL37" s="74"/>
      <c r="CCM37" s="85"/>
      <c r="CCN37" s="74"/>
      <c r="CCO37" s="74"/>
      <c r="CCP37" s="85"/>
      <c r="CCQ37" s="80"/>
      <c r="CCR37" s="80"/>
      <c r="CCS37" s="85"/>
      <c r="CCT37" s="77"/>
      <c r="CCU37" s="74"/>
      <c r="CCV37" s="74"/>
      <c r="CCW37" s="85"/>
      <c r="CCX37" s="74"/>
      <c r="CCY37" s="74"/>
      <c r="CCZ37" s="85"/>
      <c r="CDA37" s="74"/>
      <c r="CDB37" s="74"/>
      <c r="CDC37" s="85"/>
      <c r="CDD37" s="74"/>
      <c r="CDE37" s="74"/>
      <c r="CDF37" s="85"/>
      <c r="CDG37" s="80"/>
      <c r="CDH37" s="80"/>
      <c r="CDI37" s="85"/>
      <c r="CDJ37" s="77"/>
      <c r="CDK37" s="74"/>
      <c r="CDL37" s="74"/>
      <c r="CDM37" s="85"/>
      <c r="CDN37" s="74"/>
      <c r="CDO37" s="74"/>
      <c r="CDP37" s="85"/>
      <c r="CDQ37" s="74"/>
      <c r="CDR37" s="74"/>
      <c r="CDS37" s="85"/>
      <c r="CDT37" s="74"/>
      <c r="CDU37" s="74"/>
      <c r="CDV37" s="85"/>
      <c r="CDW37" s="80"/>
      <c r="CDX37" s="80"/>
      <c r="CDY37" s="85"/>
      <c r="CDZ37" s="77"/>
      <c r="CEA37" s="74"/>
      <c r="CEB37" s="74"/>
      <c r="CEC37" s="85"/>
      <c r="CED37" s="74"/>
      <c r="CEE37" s="74"/>
      <c r="CEF37" s="85"/>
      <c r="CEG37" s="74"/>
      <c r="CEH37" s="74"/>
      <c r="CEI37" s="85"/>
      <c r="CEJ37" s="74"/>
      <c r="CEK37" s="74"/>
      <c r="CEL37" s="85"/>
      <c r="CEM37" s="80"/>
      <c r="CEN37" s="80"/>
      <c r="CEO37" s="85"/>
      <c r="CEP37" s="77"/>
      <c r="CEQ37" s="74"/>
      <c r="CER37" s="74"/>
      <c r="CES37" s="85"/>
      <c r="CET37" s="74"/>
      <c r="CEU37" s="74"/>
      <c r="CEV37" s="85"/>
      <c r="CEW37" s="74"/>
      <c r="CEX37" s="74"/>
      <c r="CEY37" s="85"/>
      <c r="CEZ37" s="74"/>
      <c r="CFA37" s="74"/>
      <c r="CFB37" s="85"/>
      <c r="CFC37" s="80"/>
      <c r="CFD37" s="80"/>
      <c r="CFE37" s="85"/>
      <c r="CFF37" s="77"/>
      <c r="CFG37" s="74"/>
      <c r="CFH37" s="74"/>
      <c r="CFI37" s="85"/>
      <c r="CFJ37" s="74"/>
      <c r="CFK37" s="74"/>
      <c r="CFL37" s="85"/>
      <c r="CFM37" s="74"/>
      <c r="CFN37" s="74"/>
      <c r="CFO37" s="85"/>
      <c r="CFP37" s="74"/>
      <c r="CFQ37" s="74"/>
      <c r="CFR37" s="85"/>
      <c r="CFS37" s="80"/>
      <c r="CFT37" s="80"/>
      <c r="CFU37" s="85"/>
      <c r="CFV37" s="77"/>
      <c r="CFW37" s="74"/>
      <c r="CFX37" s="74"/>
      <c r="CFY37" s="85"/>
      <c r="CFZ37" s="74"/>
      <c r="CGA37" s="74"/>
      <c r="CGB37" s="85"/>
      <c r="CGC37" s="74"/>
      <c r="CGD37" s="74"/>
      <c r="CGE37" s="85"/>
      <c r="CGF37" s="74"/>
      <c r="CGG37" s="74"/>
      <c r="CGH37" s="85"/>
      <c r="CGI37" s="80"/>
      <c r="CGJ37" s="80"/>
      <c r="CGK37" s="85"/>
      <c r="CGL37" s="77"/>
      <c r="CGM37" s="74"/>
      <c r="CGN37" s="74"/>
      <c r="CGO37" s="85"/>
      <c r="CGP37" s="74"/>
      <c r="CGQ37" s="74"/>
      <c r="CGR37" s="85"/>
      <c r="CGS37" s="74"/>
      <c r="CGT37" s="74"/>
      <c r="CGU37" s="85"/>
      <c r="CGV37" s="74"/>
      <c r="CGW37" s="74"/>
      <c r="CGX37" s="85"/>
      <c r="CGY37" s="80"/>
      <c r="CGZ37" s="80"/>
      <c r="CHA37" s="85"/>
      <c r="CHB37" s="77"/>
      <c r="CHC37" s="74"/>
      <c r="CHD37" s="74"/>
      <c r="CHE37" s="85"/>
      <c r="CHF37" s="74"/>
      <c r="CHG37" s="74"/>
      <c r="CHH37" s="85"/>
      <c r="CHI37" s="74"/>
      <c r="CHJ37" s="74"/>
      <c r="CHK37" s="85"/>
      <c r="CHL37" s="74"/>
      <c r="CHM37" s="74"/>
      <c r="CHN37" s="85"/>
      <c r="CHO37" s="80"/>
      <c r="CHP37" s="80"/>
      <c r="CHQ37" s="85"/>
      <c r="CHR37" s="77"/>
      <c r="CHS37" s="74"/>
      <c r="CHT37" s="74"/>
      <c r="CHU37" s="85"/>
      <c r="CHV37" s="74"/>
      <c r="CHW37" s="74"/>
      <c r="CHX37" s="85"/>
      <c r="CHY37" s="74"/>
      <c r="CHZ37" s="74"/>
      <c r="CIA37" s="85"/>
      <c r="CIB37" s="74"/>
      <c r="CIC37" s="74"/>
      <c r="CID37" s="85"/>
      <c r="CIE37" s="80"/>
      <c r="CIF37" s="80"/>
      <c r="CIG37" s="85"/>
      <c r="CIH37" s="77"/>
      <c r="CII37" s="74"/>
      <c r="CIJ37" s="74"/>
      <c r="CIK37" s="85"/>
      <c r="CIL37" s="74"/>
      <c r="CIM37" s="74"/>
      <c r="CIN37" s="85"/>
      <c r="CIO37" s="74"/>
      <c r="CIP37" s="74"/>
      <c r="CIQ37" s="85"/>
      <c r="CIR37" s="74"/>
      <c r="CIS37" s="74"/>
      <c r="CIT37" s="85"/>
      <c r="CIU37" s="80"/>
      <c r="CIV37" s="80"/>
      <c r="CIW37" s="85"/>
      <c r="CIX37" s="77"/>
      <c r="CIY37" s="74"/>
      <c r="CIZ37" s="74"/>
      <c r="CJA37" s="85"/>
      <c r="CJB37" s="74"/>
      <c r="CJC37" s="74"/>
      <c r="CJD37" s="85"/>
      <c r="CJE37" s="74"/>
      <c r="CJF37" s="74"/>
      <c r="CJG37" s="85"/>
      <c r="CJH37" s="74"/>
      <c r="CJI37" s="74"/>
      <c r="CJJ37" s="85"/>
      <c r="CJK37" s="80"/>
      <c r="CJL37" s="80"/>
      <c r="CJM37" s="85"/>
      <c r="CJN37" s="77"/>
      <c r="CJO37" s="74"/>
      <c r="CJP37" s="74"/>
      <c r="CJQ37" s="85"/>
      <c r="CJR37" s="74"/>
      <c r="CJS37" s="74"/>
      <c r="CJT37" s="85"/>
      <c r="CJU37" s="74"/>
      <c r="CJV37" s="74"/>
      <c r="CJW37" s="85"/>
      <c r="CJX37" s="74"/>
      <c r="CJY37" s="74"/>
      <c r="CJZ37" s="85"/>
      <c r="CKA37" s="80"/>
      <c r="CKB37" s="80"/>
      <c r="CKC37" s="85"/>
      <c r="CKD37" s="77"/>
      <c r="CKE37" s="74"/>
      <c r="CKF37" s="74"/>
      <c r="CKG37" s="85"/>
      <c r="CKH37" s="74"/>
      <c r="CKI37" s="74"/>
      <c r="CKJ37" s="85"/>
      <c r="CKK37" s="74"/>
      <c r="CKL37" s="74"/>
      <c r="CKM37" s="85"/>
      <c r="CKN37" s="74"/>
      <c r="CKO37" s="74"/>
      <c r="CKP37" s="85"/>
      <c r="CKQ37" s="80"/>
      <c r="CKR37" s="80"/>
      <c r="CKS37" s="85"/>
      <c r="CKT37" s="77"/>
      <c r="CKU37" s="74"/>
      <c r="CKV37" s="74"/>
      <c r="CKW37" s="85"/>
      <c r="CKX37" s="74"/>
      <c r="CKY37" s="74"/>
      <c r="CKZ37" s="85"/>
      <c r="CLA37" s="74"/>
      <c r="CLB37" s="74"/>
      <c r="CLC37" s="85"/>
      <c r="CLD37" s="74"/>
      <c r="CLE37" s="74"/>
      <c r="CLF37" s="85"/>
      <c r="CLG37" s="80"/>
      <c r="CLH37" s="80"/>
      <c r="CLI37" s="85"/>
      <c r="CLJ37" s="77"/>
      <c r="CLK37" s="74"/>
      <c r="CLL37" s="74"/>
      <c r="CLM37" s="85"/>
      <c r="CLN37" s="74"/>
      <c r="CLO37" s="74"/>
      <c r="CLP37" s="85"/>
      <c r="CLQ37" s="74"/>
      <c r="CLR37" s="74"/>
      <c r="CLS37" s="85"/>
      <c r="CLT37" s="74"/>
      <c r="CLU37" s="74"/>
      <c r="CLV37" s="85"/>
      <c r="CLW37" s="80"/>
      <c r="CLX37" s="80"/>
      <c r="CLY37" s="85"/>
      <c r="CLZ37" s="77"/>
      <c r="CMA37" s="74"/>
      <c r="CMB37" s="74"/>
      <c r="CMC37" s="85"/>
      <c r="CMD37" s="74"/>
      <c r="CME37" s="74"/>
      <c r="CMF37" s="85"/>
      <c r="CMG37" s="74"/>
      <c r="CMH37" s="74"/>
      <c r="CMI37" s="85"/>
      <c r="CMJ37" s="74"/>
      <c r="CMK37" s="74"/>
      <c r="CML37" s="85"/>
      <c r="CMM37" s="80"/>
      <c r="CMN37" s="80"/>
      <c r="CMO37" s="85"/>
      <c r="CMP37" s="77"/>
      <c r="CMQ37" s="74"/>
      <c r="CMR37" s="74"/>
      <c r="CMS37" s="85"/>
      <c r="CMT37" s="74"/>
      <c r="CMU37" s="74"/>
      <c r="CMV37" s="85"/>
      <c r="CMW37" s="74"/>
      <c r="CMX37" s="74"/>
      <c r="CMY37" s="85"/>
      <c r="CMZ37" s="74"/>
      <c r="CNA37" s="74"/>
      <c r="CNB37" s="85"/>
      <c r="CNC37" s="80"/>
      <c r="CND37" s="80"/>
      <c r="CNE37" s="85"/>
      <c r="CNF37" s="77"/>
      <c r="CNG37" s="74"/>
      <c r="CNH37" s="74"/>
      <c r="CNI37" s="85"/>
      <c r="CNJ37" s="74"/>
      <c r="CNK37" s="74"/>
      <c r="CNL37" s="85"/>
      <c r="CNM37" s="74"/>
      <c r="CNN37" s="74"/>
      <c r="CNO37" s="85"/>
      <c r="CNP37" s="74"/>
      <c r="CNQ37" s="74"/>
      <c r="CNR37" s="85"/>
      <c r="CNS37" s="80"/>
      <c r="CNT37" s="80"/>
      <c r="CNU37" s="85"/>
      <c r="CNV37" s="77"/>
      <c r="CNW37" s="74"/>
      <c r="CNX37" s="74"/>
      <c r="CNY37" s="85"/>
      <c r="CNZ37" s="74"/>
      <c r="COA37" s="74"/>
      <c r="COB37" s="85"/>
      <c r="COC37" s="74"/>
      <c r="COD37" s="74"/>
      <c r="COE37" s="85"/>
      <c r="COF37" s="74"/>
      <c r="COG37" s="74"/>
      <c r="COH37" s="85"/>
      <c r="COI37" s="80"/>
      <c r="COJ37" s="80"/>
      <c r="COK37" s="85"/>
      <c r="COL37" s="77"/>
      <c r="COM37" s="74"/>
      <c r="CON37" s="74"/>
      <c r="COO37" s="85"/>
      <c r="COP37" s="74"/>
      <c r="COQ37" s="74"/>
      <c r="COR37" s="85"/>
      <c r="COS37" s="74"/>
      <c r="COT37" s="74"/>
      <c r="COU37" s="85"/>
      <c r="COV37" s="74"/>
      <c r="COW37" s="74"/>
      <c r="COX37" s="85"/>
      <c r="COY37" s="80"/>
      <c r="COZ37" s="80"/>
      <c r="CPA37" s="85"/>
      <c r="CPB37" s="77"/>
      <c r="CPC37" s="74"/>
      <c r="CPD37" s="74"/>
      <c r="CPE37" s="85"/>
      <c r="CPF37" s="74"/>
      <c r="CPG37" s="74"/>
      <c r="CPH37" s="85"/>
      <c r="CPI37" s="74"/>
      <c r="CPJ37" s="74"/>
      <c r="CPK37" s="85"/>
      <c r="CPL37" s="74"/>
      <c r="CPM37" s="74"/>
      <c r="CPN37" s="85"/>
      <c r="CPO37" s="80"/>
      <c r="CPP37" s="80"/>
      <c r="CPQ37" s="85"/>
      <c r="CPR37" s="77"/>
      <c r="CPS37" s="74"/>
      <c r="CPT37" s="74"/>
      <c r="CPU37" s="85"/>
      <c r="CPV37" s="74"/>
      <c r="CPW37" s="74"/>
      <c r="CPX37" s="85"/>
      <c r="CPY37" s="74"/>
      <c r="CPZ37" s="74"/>
      <c r="CQA37" s="85"/>
      <c r="CQB37" s="74"/>
      <c r="CQC37" s="74"/>
      <c r="CQD37" s="85"/>
      <c r="CQE37" s="80"/>
      <c r="CQF37" s="80"/>
      <c r="CQG37" s="85"/>
      <c r="CQH37" s="77"/>
      <c r="CQI37" s="74"/>
      <c r="CQJ37" s="74"/>
      <c r="CQK37" s="85"/>
      <c r="CQL37" s="74"/>
      <c r="CQM37" s="74"/>
      <c r="CQN37" s="85"/>
      <c r="CQO37" s="74"/>
      <c r="CQP37" s="74"/>
      <c r="CQQ37" s="85"/>
      <c r="CQR37" s="74"/>
      <c r="CQS37" s="74"/>
      <c r="CQT37" s="85"/>
      <c r="CQU37" s="80"/>
      <c r="CQV37" s="80"/>
      <c r="CQW37" s="85"/>
      <c r="CQX37" s="77"/>
      <c r="CQY37" s="74"/>
      <c r="CQZ37" s="74"/>
      <c r="CRA37" s="85"/>
      <c r="CRB37" s="74"/>
      <c r="CRC37" s="74"/>
      <c r="CRD37" s="85"/>
      <c r="CRE37" s="74"/>
      <c r="CRF37" s="74"/>
      <c r="CRG37" s="85"/>
      <c r="CRH37" s="74"/>
      <c r="CRI37" s="74"/>
      <c r="CRJ37" s="85"/>
      <c r="CRK37" s="80"/>
      <c r="CRL37" s="80"/>
      <c r="CRM37" s="85"/>
      <c r="CRN37" s="77"/>
      <c r="CRO37" s="74"/>
      <c r="CRP37" s="74"/>
      <c r="CRQ37" s="85"/>
      <c r="CRR37" s="74"/>
      <c r="CRS37" s="74"/>
      <c r="CRT37" s="85"/>
      <c r="CRU37" s="74"/>
      <c r="CRV37" s="74"/>
      <c r="CRW37" s="85"/>
      <c r="CRX37" s="74"/>
      <c r="CRY37" s="74"/>
      <c r="CRZ37" s="85"/>
      <c r="CSA37" s="80"/>
      <c r="CSB37" s="80"/>
      <c r="CSC37" s="85"/>
      <c r="CSD37" s="77"/>
      <c r="CSE37" s="74"/>
      <c r="CSF37" s="74"/>
      <c r="CSG37" s="85"/>
      <c r="CSH37" s="74"/>
      <c r="CSI37" s="74"/>
      <c r="CSJ37" s="85"/>
      <c r="CSK37" s="74"/>
      <c r="CSL37" s="74"/>
      <c r="CSM37" s="85"/>
      <c r="CSN37" s="74"/>
      <c r="CSO37" s="74"/>
      <c r="CSP37" s="85"/>
      <c r="CSQ37" s="80"/>
      <c r="CSR37" s="80"/>
      <c r="CSS37" s="85"/>
      <c r="CST37" s="77"/>
      <c r="CSU37" s="74"/>
      <c r="CSV37" s="74"/>
      <c r="CSW37" s="85"/>
      <c r="CSX37" s="74"/>
      <c r="CSY37" s="74"/>
      <c r="CSZ37" s="85"/>
      <c r="CTA37" s="74"/>
      <c r="CTB37" s="74"/>
      <c r="CTC37" s="85"/>
      <c r="CTD37" s="74"/>
      <c r="CTE37" s="74"/>
      <c r="CTF37" s="85"/>
      <c r="CTG37" s="80"/>
      <c r="CTH37" s="80"/>
      <c r="CTI37" s="85"/>
      <c r="CTJ37" s="77"/>
      <c r="CTK37" s="74"/>
      <c r="CTL37" s="74"/>
      <c r="CTM37" s="85"/>
      <c r="CTN37" s="74"/>
      <c r="CTO37" s="74"/>
      <c r="CTP37" s="85"/>
      <c r="CTQ37" s="74"/>
      <c r="CTR37" s="74"/>
      <c r="CTS37" s="85"/>
      <c r="CTT37" s="74"/>
      <c r="CTU37" s="74"/>
      <c r="CTV37" s="85"/>
      <c r="CTW37" s="80"/>
      <c r="CTX37" s="80"/>
      <c r="CTY37" s="85"/>
      <c r="CTZ37" s="77"/>
      <c r="CUA37" s="74"/>
      <c r="CUB37" s="74"/>
      <c r="CUC37" s="85"/>
      <c r="CUD37" s="74"/>
      <c r="CUE37" s="74"/>
      <c r="CUF37" s="85"/>
      <c r="CUG37" s="74"/>
      <c r="CUH37" s="74"/>
      <c r="CUI37" s="85"/>
      <c r="CUJ37" s="74"/>
      <c r="CUK37" s="74"/>
      <c r="CUL37" s="85"/>
      <c r="CUM37" s="80"/>
      <c r="CUN37" s="80"/>
      <c r="CUO37" s="85"/>
      <c r="CUP37" s="77"/>
      <c r="CUQ37" s="74"/>
      <c r="CUR37" s="74"/>
      <c r="CUS37" s="85"/>
      <c r="CUT37" s="74"/>
      <c r="CUU37" s="74"/>
      <c r="CUV37" s="85"/>
      <c r="CUW37" s="74"/>
      <c r="CUX37" s="74"/>
      <c r="CUY37" s="85"/>
      <c r="CUZ37" s="74"/>
      <c r="CVA37" s="74"/>
      <c r="CVB37" s="85"/>
      <c r="CVC37" s="80"/>
      <c r="CVD37" s="80"/>
      <c r="CVE37" s="85"/>
      <c r="CVF37" s="77"/>
      <c r="CVG37" s="74"/>
      <c r="CVH37" s="74"/>
      <c r="CVI37" s="85"/>
      <c r="CVJ37" s="74"/>
      <c r="CVK37" s="74"/>
      <c r="CVL37" s="85"/>
      <c r="CVM37" s="74"/>
      <c r="CVN37" s="74"/>
      <c r="CVO37" s="85"/>
      <c r="CVP37" s="74"/>
      <c r="CVQ37" s="74"/>
      <c r="CVR37" s="85"/>
      <c r="CVS37" s="80"/>
      <c r="CVT37" s="80"/>
      <c r="CVU37" s="85"/>
      <c r="CVV37" s="77"/>
      <c r="CVW37" s="74"/>
      <c r="CVX37" s="74"/>
      <c r="CVY37" s="85"/>
      <c r="CVZ37" s="74"/>
      <c r="CWA37" s="74"/>
      <c r="CWB37" s="85"/>
      <c r="CWC37" s="74"/>
      <c r="CWD37" s="74"/>
      <c r="CWE37" s="85"/>
      <c r="CWF37" s="74"/>
      <c r="CWG37" s="74"/>
      <c r="CWH37" s="85"/>
      <c r="CWI37" s="80"/>
      <c r="CWJ37" s="80"/>
      <c r="CWK37" s="85"/>
      <c r="CWL37" s="77"/>
      <c r="CWM37" s="74"/>
      <c r="CWN37" s="74"/>
      <c r="CWO37" s="85"/>
      <c r="CWP37" s="74"/>
      <c r="CWQ37" s="74"/>
      <c r="CWR37" s="85"/>
      <c r="CWS37" s="74"/>
      <c r="CWT37" s="74"/>
      <c r="CWU37" s="85"/>
      <c r="CWV37" s="74"/>
      <c r="CWW37" s="74"/>
      <c r="CWX37" s="85"/>
      <c r="CWY37" s="80"/>
      <c r="CWZ37" s="80"/>
      <c r="CXA37" s="85"/>
      <c r="CXB37" s="77"/>
      <c r="CXC37" s="74"/>
      <c r="CXD37" s="74"/>
      <c r="CXE37" s="85"/>
      <c r="CXF37" s="74"/>
      <c r="CXG37" s="74"/>
      <c r="CXH37" s="85"/>
      <c r="CXI37" s="74"/>
      <c r="CXJ37" s="74"/>
      <c r="CXK37" s="85"/>
      <c r="CXL37" s="74"/>
      <c r="CXM37" s="74"/>
      <c r="CXN37" s="85"/>
      <c r="CXO37" s="80"/>
      <c r="CXP37" s="80"/>
      <c r="CXQ37" s="85"/>
      <c r="CXR37" s="77"/>
      <c r="CXS37" s="74"/>
      <c r="CXT37" s="74"/>
      <c r="CXU37" s="85"/>
      <c r="CXV37" s="74"/>
      <c r="CXW37" s="74"/>
      <c r="CXX37" s="85"/>
      <c r="CXY37" s="74"/>
      <c r="CXZ37" s="74"/>
      <c r="CYA37" s="85"/>
      <c r="CYB37" s="74"/>
      <c r="CYC37" s="74"/>
      <c r="CYD37" s="85"/>
      <c r="CYE37" s="80"/>
      <c r="CYF37" s="80"/>
      <c r="CYG37" s="85"/>
      <c r="CYH37" s="77"/>
      <c r="CYI37" s="74"/>
      <c r="CYJ37" s="74"/>
      <c r="CYK37" s="85"/>
      <c r="CYL37" s="74"/>
      <c r="CYM37" s="74"/>
      <c r="CYN37" s="85"/>
      <c r="CYO37" s="74"/>
      <c r="CYP37" s="74"/>
      <c r="CYQ37" s="85"/>
      <c r="CYR37" s="74"/>
      <c r="CYS37" s="74"/>
      <c r="CYT37" s="85"/>
      <c r="CYU37" s="80"/>
      <c r="CYV37" s="80"/>
      <c r="CYW37" s="85"/>
      <c r="CYX37" s="77"/>
      <c r="CYY37" s="74"/>
      <c r="CYZ37" s="74"/>
      <c r="CZA37" s="85"/>
      <c r="CZB37" s="74"/>
      <c r="CZC37" s="74"/>
      <c r="CZD37" s="85"/>
      <c r="CZE37" s="74"/>
      <c r="CZF37" s="74"/>
      <c r="CZG37" s="85"/>
      <c r="CZH37" s="74"/>
      <c r="CZI37" s="74"/>
      <c r="CZJ37" s="85"/>
      <c r="CZK37" s="80"/>
      <c r="CZL37" s="80"/>
      <c r="CZM37" s="85"/>
      <c r="CZN37" s="77"/>
      <c r="CZO37" s="74"/>
      <c r="CZP37" s="74"/>
      <c r="CZQ37" s="85"/>
      <c r="CZR37" s="74"/>
      <c r="CZS37" s="74"/>
      <c r="CZT37" s="85"/>
      <c r="CZU37" s="74"/>
      <c r="CZV37" s="74"/>
      <c r="CZW37" s="85"/>
      <c r="CZX37" s="74"/>
      <c r="CZY37" s="74"/>
      <c r="CZZ37" s="85"/>
      <c r="DAA37" s="80"/>
      <c r="DAB37" s="80"/>
      <c r="DAC37" s="85"/>
      <c r="DAD37" s="77"/>
      <c r="DAE37" s="74"/>
      <c r="DAF37" s="74"/>
      <c r="DAG37" s="85"/>
      <c r="DAH37" s="74"/>
      <c r="DAI37" s="74"/>
      <c r="DAJ37" s="85"/>
      <c r="DAK37" s="74"/>
      <c r="DAL37" s="74"/>
      <c r="DAM37" s="85"/>
      <c r="DAN37" s="74"/>
      <c r="DAO37" s="74"/>
      <c r="DAP37" s="85"/>
      <c r="DAQ37" s="80"/>
      <c r="DAR37" s="80"/>
      <c r="DAS37" s="85"/>
      <c r="DAT37" s="77"/>
      <c r="DAU37" s="74"/>
      <c r="DAV37" s="74"/>
      <c r="DAW37" s="85"/>
      <c r="DAX37" s="74"/>
      <c r="DAY37" s="74"/>
      <c r="DAZ37" s="85"/>
      <c r="DBA37" s="74"/>
      <c r="DBB37" s="74"/>
      <c r="DBC37" s="85"/>
      <c r="DBD37" s="74"/>
      <c r="DBE37" s="74"/>
      <c r="DBF37" s="85"/>
      <c r="DBG37" s="80"/>
      <c r="DBH37" s="80"/>
      <c r="DBI37" s="85"/>
      <c r="DBJ37" s="77"/>
      <c r="DBK37" s="74"/>
      <c r="DBL37" s="74"/>
      <c r="DBM37" s="85"/>
      <c r="DBN37" s="74"/>
      <c r="DBO37" s="74"/>
      <c r="DBP37" s="85"/>
      <c r="DBQ37" s="74"/>
      <c r="DBR37" s="74"/>
      <c r="DBS37" s="85"/>
      <c r="DBT37" s="74"/>
      <c r="DBU37" s="74"/>
      <c r="DBV37" s="85"/>
      <c r="DBW37" s="80"/>
      <c r="DBX37" s="80"/>
      <c r="DBY37" s="85"/>
      <c r="DBZ37" s="77"/>
      <c r="DCA37" s="74"/>
      <c r="DCB37" s="74"/>
      <c r="DCC37" s="85"/>
      <c r="DCD37" s="74"/>
      <c r="DCE37" s="74"/>
      <c r="DCF37" s="85"/>
      <c r="DCG37" s="74"/>
      <c r="DCH37" s="74"/>
      <c r="DCI37" s="85"/>
      <c r="DCJ37" s="74"/>
      <c r="DCK37" s="74"/>
      <c r="DCL37" s="85"/>
      <c r="DCM37" s="80"/>
      <c r="DCN37" s="80"/>
      <c r="DCO37" s="85"/>
      <c r="DCP37" s="77"/>
      <c r="DCQ37" s="74"/>
      <c r="DCR37" s="74"/>
      <c r="DCS37" s="85"/>
      <c r="DCT37" s="74"/>
      <c r="DCU37" s="74"/>
      <c r="DCV37" s="85"/>
      <c r="DCW37" s="74"/>
      <c r="DCX37" s="74"/>
      <c r="DCY37" s="85"/>
      <c r="DCZ37" s="74"/>
      <c r="DDA37" s="74"/>
      <c r="DDB37" s="85"/>
      <c r="DDC37" s="80"/>
      <c r="DDD37" s="80"/>
      <c r="DDE37" s="85"/>
      <c r="DDF37" s="77"/>
      <c r="DDG37" s="74"/>
      <c r="DDH37" s="74"/>
      <c r="DDI37" s="85"/>
      <c r="DDJ37" s="74"/>
      <c r="DDK37" s="74"/>
      <c r="DDL37" s="85"/>
      <c r="DDM37" s="74"/>
      <c r="DDN37" s="74"/>
      <c r="DDO37" s="85"/>
      <c r="DDP37" s="74"/>
      <c r="DDQ37" s="74"/>
      <c r="DDR37" s="85"/>
      <c r="DDS37" s="80"/>
      <c r="DDT37" s="80"/>
      <c r="DDU37" s="85"/>
      <c r="DDV37" s="77"/>
      <c r="DDW37" s="74"/>
      <c r="DDX37" s="74"/>
      <c r="DDY37" s="85"/>
      <c r="DDZ37" s="74"/>
      <c r="DEA37" s="74"/>
      <c r="DEB37" s="85"/>
      <c r="DEC37" s="74"/>
      <c r="DED37" s="74"/>
      <c r="DEE37" s="85"/>
      <c r="DEF37" s="74"/>
      <c r="DEG37" s="74"/>
      <c r="DEH37" s="85"/>
      <c r="DEI37" s="80"/>
      <c r="DEJ37" s="80"/>
      <c r="DEK37" s="85"/>
      <c r="DEL37" s="77"/>
      <c r="DEM37" s="74"/>
      <c r="DEN37" s="74"/>
      <c r="DEO37" s="85"/>
      <c r="DEP37" s="74"/>
      <c r="DEQ37" s="74"/>
      <c r="DER37" s="85"/>
      <c r="DES37" s="74"/>
      <c r="DET37" s="74"/>
      <c r="DEU37" s="85"/>
      <c r="DEV37" s="74"/>
      <c r="DEW37" s="74"/>
      <c r="DEX37" s="85"/>
      <c r="DEY37" s="80"/>
      <c r="DEZ37" s="80"/>
      <c r="DFA37" s="85"/>
      <c r="DFB37" s="77"/>
      <c r="DFC37" s="74"/>
      <c r="DFD37" s="74"/>
      <c r="DFE37" s="85"/>
      <c r="DFF37" s="74"/>
      <c r="DFG37" s="74"/>
      <c r="DFH37" s="85"/>
      <c r="DFI37" s="74"/>
      <c r="DFJ37" s="74"/>
      <c r="DFK37" s="85"/>
      <c r="DFL37" s="74"/>
      <c r="DFM37" s="74"/>
      <c r="DFN37" s="85"/>
      <c r="DFO37" s="80"/>
      <c r="DFP37" s="80"/>
      <c r="DFQ37" s="85"/>
      <c r="DFR37" s="77"/>
      <c r="DFS37" s="74"/>
      <c r="DFT37" s="74"/>
      <c r="DFU37" s="85"/>
      <c r="DFV37" s="74"/>
      <c r="DFW37" s="74"/>
      <c r="DFX37" s="85"/>
      <c r="DFY37" s="74"/>
      <c r="DFZ37" s="74"/>
      <c r="DGA37" s="85"/>
      <c r="DGB37" s="74"/>
      <c r="DGC37" s="74"/>
      <c r="DGD37" s="85"/>
      <c r="DGE37" s="80"/>
      <c r="DGF37" s="80"/>
      <c r="DGG37" s="85"/>
      <c r="DGH37" s="77"/>
      <c r="DGI37" s="74"/>
      <c r="DGJ37" s="74"/>
      <c r="DGK37" s="85"/>
      <c r="DGL37" s="74"/>
      <c r="DGM37" s="74"/>
      <c r="DGN37" s="85"/>
      <c r="DGO37" s="74"/>
      <c r="DGP37" s="74"/>
      <c r="DGQ37" s="85"/>
      <c r="DGR37" s="74"/>
      <c r="DGS37" s="74"/>
      <c r="DGT37" s="85"/>
      <c r="DGU37" s="80"/>
      <c r="DGV37" s="80"/>
      <c r="DGW37" s="85"/>
      <c r="DGX37" s="77"/>
      <c r="DGY37" s="74"/>
      <c r="DGZ37" s="74"/>
      <c r="DHA37" s="85"/>
      <c r="DHB37" s="74"/>
      <c r="DHC37" s="74"/>
      <c r="DHD37" s="85"/>
      <c r="DHE37" s="74"/>
      <c r="DHF37" s="74"/>
      <c r="DHG37" s="85"/>
      <c r="DHH37" s="74"/>
      <c r="DHI37" s="74"/>
      <c r="DHJ37" s="85"/>
      <c r="DHK37" s="80"/>
      <c r="DHL37" s="80"/>
      <c r="DHM37" s="85"/>
      <c r="DHN37" s="77"/>
      <c r="DHO37" s="74"/>
      <c r="DHP37" s="74"/>
      <c r="DHQ37" s="85"/>
      <c r="DHR37" s="74"/>
      <c r="DHS37" s="74"/>
      <c r="DHT37" s="85"/>
      <c r="DHU37" s="74"/>
      <c r="DHV37" s="74"/>
      <c r="DHW37" s="85"/>
      <c r="DHX37" s="74"/>
      <c r="DHY37" s="74"/>
      <c r="DHZ37" s="85"/>
      <c r="DIA37" s="80"/>
      <c r="DIB37" s="80"/>
      <c r="DIC37" s="85"/>
      <c r="DID37" s="77"/>
      <c r="DIE37" s="74"/>
      <c r="DIF37" s="74"/>
      <c r="DIG37" s="85"/>
      <c r="DIH37" s="74"/>
      <c r="DII37" s="74"/>
      <c r="DIJ37" s="85"/>
      <c r="DIK37" s="74"/>
      <c r="DIL37" s="74"/>
      <c r="DIM37" s="85"/>
      <c r="DIN37" s="74"/>
      <c r="DIO37" s="74"/>
      <c r="DIP37" s="85"/>
      <c r="DIQ37" s="80"/>
      <c r="DIR37" s="80"/>
      <c r="DIS37" s="85"/>
      <c r="DIT37" s="77"/>
      <c r="DIU37" s="74"/>
      <c r="DIV37" s="74"/>
      <c r="DIW37" s="85"/>
      <c r="DIX37" s="74"/>
      <c r="DIY37" s="74"/>
      <c r="DIZ37" s="85"/>
      <c r="DJA37" s="74"/>
      <c r="DJB37" s="74"/>
      <c r="DJC37" s="85"/>
      <c r="DJD37" s="74"/>
      <c r="DJE37" s="74"/>
      <c r="DJF37" s="85"/>
      <c r="DJG37" s="80"/>
      <c r="DJH37" s="80"/>
      <c r="DJI37" s="85"/>
      <c r="DJJ37" s="77"/>
      <c r="DJK37" s="74"/>
      <c r="DJL37" s="74"/>
      <c r="DJM37" s="85"/>
      <c r="DJN37" s="74"/>
      <c r="DJO37" s="74"/>
      <c r="DJP37" s="85"/>
      <c r="DJQ37" s="74"/>
      <c r="DJR37" s="74"/>
      <c r="DJS37" s="85"/>
      <c r="DJT37" s="74"/>
      <c r="DJU37" s="74"/>
      <c r="DJV37" s="85"/>
      <c r="DJW37" s="80"/>
      <c r="DJX37" s="80"/>
      <c r="DJY37" s="85"/>
      <c r="DJZ37" s="77"/>
      <c r="DKA37" s="74"/>
      <c r="DKB37" s="74"/>
      <c r="DKC37" s="85"/>
      <c r="DKD37" s="74"/>
      <c r="DKE37" s="74"/>
      <c r="DKF37" s="85"/>
      <c r="DKG37" s="74"/>
      <c r="DKH37" s="74"/>
      <c r="DKI37" s="85"/>
      <c r="DKJ37" s="74"/>
      <c r="DKK37" s="74"/>
      <c r="DKL37" s="85"/>
      <c r="DKM37" s="80"/>
      <c r="DKN37" s="80"/>
      <c r="DKO37" s="85"/>
      <c r="DKP37" s="77"/>
      <c r="DKQ37" s="74"/>
      <c r="DKR37" s="74"/>
      <c r="DKS37" s="85"/>
      <c r="DKT37" s="74"/>
      <c r="DKU37" s="74"/>
      <c r="DKV37" s="85"/>
      <c r="DKW37" s="74"/>
      <c r="DKX37" s="74"/>
      <c r="DKY37" s="85"/>
      <c r="DKZ37" s="74"/>
      <c r="DLA37" s="74"/>
      <c r="DLB37" s="85"/>
      <c r="DLC37" s="80"/>
      <c r="DLD37" s="80"/>
      <c r="DLE37" s="85"/>
      <c r="DLF37" s="77"/>
      <c r="DLG37" s="74"/>
      <c r="DLH37" s="74"/>
      <c r="DLI37" s="85"/>
      <c r="DLJ37" s="74"/>
      <c r="DLK37" s="74"/>
      <c r="DLL37" s="85"/>
      <c r="DLM37" s="74"/>
      <c r="DLN37" s="74"/>
      <c r="DLO37" s="85"/>
      <c r="DLP37" s="74"/>
      <c r="DLQ37" s="74"/>
      <c r="DLR37" s="85"/>
      <c r="DLS37" s="80"/>
      <c r="DLT37" s="80"/>
      <c r="DLU37" s="85"/>
      <c r="DLV37" s="77"/>
      <c r="DLW37" s="74"/>
      <c r="DLX37" s="74"/>
      <c r="DLY37" s="85"/>
      <c r="DLZ37" s="74"/>
      <c r="DMA37" s="74"/>
      <c r="DMB37" s="85"/>
      <c r="DMC37" s="74"/>
      <c r="DMD37" s="74"/>
      <c r="DME37" s="85"/>
      <c r="DMF37" s="74"/>
      <c r="DMG37" s="74"/>
      <c r="DMH37" s="85"/>
      <c r="DMI37" s="80"/>
      <c r="DMJ37" s="80"/>
      <c r="DMK37" s="85"/>
      <c r="DML37" s="77"/>
      <c r="DMM37" s="74"/>
      <c r="DMN37" s="74"/>
      <c r="DMO37" s="85"/>
      <c r="DMP37" s="74"/>
      <c r="DMQ37" s="74"/>
      <c r="DMR37" s="85"/>
      <c r="DMS37" s="74"/>
      <c r="DMT37" s="74"/>
      <c r="DMU37" s="85"/>
      <c r="DMV37" s="74"/>
      <c r="DMW37" s="74"/>
      <c r="DMX37" s="85"/>
      <c r="DMY37" s="80"/>
      <c r="DMZ37" s="80"/>
      <c r="DNA37" s="85"/>
      <c r="DNB37" s="77"/>
      <c r="DNC37" s="74"/>
      <c r="DND37" s="74"/>
      <c r="DNE37" s="85"/>
      <c r="DNF37" s="74"/>
      <c r="DNG37" s="74"/>
      <c r="DNH37" s="85"/>
      <c r="DNI37" s="74"/>
      <c r="DNJ37" s="74"/>
      <c r="DNK37" s="85"/>
      <c r="DNL37" s="74"/>
      <c r="DNM37" s="74"/>
      <c r="DNN37" s="85"/>
      <c r="DNO37" s="80"/>
      <c r="DNP37" s="80"/>
      <c r="DNQ37" s="85"/>
      <c r="DNR37" s="77"/>
      <c r="DNS37" s="74"/>
      <c r="DNT37" s="74"/>
      <c r="DNU37" s="85"/>
      <c r="DNV37" s="74"/>
      <c r="DNW37" s="74"/>
      <c r="DNX37" s="85"/>
      <c r="DNY37" s="74"/>
      <c r="DNZ37" s="74"/>
      <c r="DOA37" s="85"/>
      <c r="DOB37" s="74"/>
      <c r="DOC37" s="74"/>
      <c r="DOD37" s="85"/>
      <c r="DOE37" s="80"/>
      <c r="DOF37" s="80"/>
      <c r="DOG37" s="85"/>
      <c r="DOH37" s="77"/>
      <c r="DOI37" s="74"/>
      <c r="DOJ37" s="74"/>
      <c r="DOK37" s="85"/>
      <c r="DOL37" s="74"/>
      <c r="DOM37" s="74"/>
      <c r="DON37" s="85"/>
      <c r="DOO37" s="74"/>
      <c r="DOP37" s="74"/>
      <c r="DOQ37" s="85"/>
      <c r="DOR37" s="74"/>
      <c r="DOS37" s="74"/>
      <c r="DOT37" s="85"/>
      <c r="DOU37" s="80"/>
      <c r="DOV37" s="80"/>
      <c r="DOW37" s="85"/>
      <c r="DOX37" s="77"/>
      <c r="DOY37" s="74"/>
      <c r="DOZ37" s="74"/>
      <c r="DPA37" s="85"/>
      <c r="DPB37" s="74"/>
      <c r="DPC37" s="74"/>
      <c r="DPD37" s="85"/>
      <c r="DPE37" s="74"/>
      <c r="DPF37" s="74"/>
      <c r="DPG37" s="85"/>
      <c r="DPH37" s="74"/>
      <c r="DPI37" s="74"/>
      <c r="DPJ37" s="85"/>
      <c r="DPK37" s="80"/>
      <c r="DPL37" s="80"/>
      <c r="DPM37" s="85"/>
      <c r="DPN37" s="77"/>
      <c r="DPO37" s="74"/>
      <c r="DPP37" s="74"/>
      <c r="DPQ37" s="85"/>
      <c r="DPR37" s="74"/>
      <c r="DPS37" s="74"/>
      <c r="DPT37" s="85"/>
      <c r="DPU37" s="74"/>
      <c r="DPV37" s="74"/>
      <c r="DPW37" s="85"/>
      <c r="DPX37" s="74"/>
      <c r="DPY37" s="74"/>
      <c r="DPZ37" s="85"/>
      <c r="DQA37" s="80"/>
      <c r="DQB37" s="80"/>
      <c r="DQC37" s="85"/>
      <c r="DQD37" s="77"/>
      <c r="DQE37" s="74"/>
      <c r="DQF37" s="74"/>
      <c r="DQG37" s="85"/>
      <c r="DQH37" s="74"/>
      <c r="DQI37" s="74"/>
      <c r="DQJ37" s="85"/>
      <c r="DQK37" s="74"/>
      <c r="DQL37" s="74"/>
      <c r="DQM37" s="85"/>
      <c r="DQN37" s="74"/>
      <c r="DQO37" s="74"/>
      <c r="DQP37" s="85"/>
      <c r="DQQ37" s="80"/>
      <c r="DQR37" s="80"/>
      <c r="DQS37" s="85"/>
      <c r="DQT37" s="77"/>
      <c r="DQU37" s="74"/>
      <c r="DQV37" s="74"/>
      <c r="DQW37" s="85"/>
      <c r="DQX37" s="74"/>
      <c r="DQY37" s="74"/>
      <c r="DQZ37" s="85"/>
      <c r="DRA37" s="74"/>
      <c r="DRB37" s="74"/>
      <c r="DRC37" s="85"/>
      <c r="DRD37" s="74"/>
      <c r="DRE37" s="74"/>
      <c r="DRF37" s="85"/>
      <c r="DRG37" s="80"/>
      <c r="DRH37" s="80"/>
      <c r="DRI37" s="85"/>
      <c r="DRJ37" s="77"/>
      <c r="DRK37" s="74"/>
      <c r="DRL37" s="74"/>
      <c r="DRM37" s="85"/>
      <c r="DRN37" s="74"/>
      <c r="DRO37" s="74"/>
      <c r="DRP37" s="85"/>
      <c r="DRQ37" s="74"/>
      <c r="DRR37" s="74"/>
      <c r="DRS37" s="85"/>
      <c r="DRT37" s="74"/>
      <c r="DRU37" s="74"/>
      <c r="DRV37" s="85"/>
      <c r="DRW37" s="80"/>
      <c r="DRX37" s="80"/>
      <c r="DRY37" s="85"/>
      <c r="DRZ37" s="77"/>
      <c r="DSA37" s="74"/>
      <c r="DSB37" s="74"/>
      <c r="DSC37" s="85"/>
      <c r="DSD37" s="74"/>
      <c r="DSE37" s="74"/>
      <c r="DSF37" s="85"/>
      <c r="DSG37" s="74"/>
      <c r="DSH37" s="74"/>
      <c r="DSI37" s="85"/>
      <c r="DSJ37" s="74"/>
      <c r="DSK37" s="74"/>
      <c r="DSL37" s="85"/>
      <c r="DSM37" s="80"/>
      <c r="DSN37" s="80"/>
      <c r="DSO37" s="85"/>
      <c r="DSP37" s="77"/>
      <c r="DSQ37" s="74"/>
      <c r="DSR37" s="74"/>
      <c r="DSS37" s="85"/>
      <c r="DST37" s="74"/>
      <c r="DSU37" s="74"/>
      <c r="DSV37" s="85"/>
      <c r="DSW37" s="74"/>
      <c r="DSX37" s="74"/>
      <c r="DSY37" s="85"/>
      <c r="DSZ37" s="74"/>
      <c r="DTA37" s="74"/>
      <c r="DTB37" s="85"/>
      <c r="DTC37" s="80"/>
      <c r="DTD37" s="80"/>
      <c r="DTE37" s="85"/>
      <c r="DTF37" s="77"/>
      <c r="DTG37" s="74"/>
      <c r="DTH37" s="74"/>
      <c r="DTI37" s="85"/>
      <c r="DTJ37" s="74"/>
      <c r="DTK37" s="74"/>
      <c r="DTL37" s="85"/>
      <c r="DTM37" s="74"/>
      <c r="DTN37" s="74"/>
      <c r="DTO37" s="85"/>
      <c r="DTP37" s="74"/>
      <c r="DTQ37" s="74"/>
      <c r="DTR37" s="85"/>
      <c r="DTS37" s="80"/>
      <c r="DTT37" s="80"/>
      <c r="DTU37" s="85"/>
      <c r="DTV37" s="77"/>
      <c r="DTW37" s="74"/>
      <c r="DTX37" s="74"/>
      <c r="DTY37" s="85"/>
      <c r="DTZ37" s="74"/>
      <c r="DUA37" s="74"/>
      <c r="DUB37" s="85"/>
      <c r="DUC37" s="74"/>
      <c r="DUD37" s="74"/>
      <c r="DUE37" s="85"/>
      <c r="DUF37" s="74"/>
      <c r="DUG37" s="74"/>
      <c r="DUH37" s="85"/>
      <c r="DUI37" s="80"/>
      <c r="DUJ37" s="80"/>
      <c r="DUK37" s="85"/>
      <c r="DUL37" s="77"/>
      <c r="DUM37" s="74"/>
      <c r="DUN37" s="74"/>
      <c r="DUO37" s="85"/>
      <c r="DUP37" s="74"/>
      <c r="DUQ37" s="74"/>
      <c r="DUR37" s="85"/>
      <c r="DUS37" s="74"/>
      <c r="DUT37" s="74"/>
      <c r="DUU37" s="85"/>
      <c r="DUV37" s="74"/>
      <c r="DUW37" s="74"/>
      <c r="DUX37" s="85"/>
      <c r="DUY37" s="80"/>
      <c r="DUZ37" s="80"/>
      <c r="DVA37" s="85"/>
      <c r="DVB37" s="77"/>
      <c r="DVC37" s="74"/>
      <c r="DVD37" s="74"/>
      <c r="DVE37" s="85"/>
      <c r="DVF37" s="74"/>
      <c r="DVG37" s="74"/>
      <c r="DVH37" s="85"/>
      <c r="DVI37" s="74"/>
      <c r="DVJ37" s="74"/>
      <c r="DVK37" s="85"/>
      <c r="DVL37" s="74"/>
      <c r="DVM37" s="74"/>
      <c r="DVN37" s="85"/>
      <c r="DVO37" s="80"/>
      <c r="DVP37" s="80"/>
      <c r="DVQ37" s="85"/>
      <c r="DVR37" s="77"/>
      <c r="DVS37" s="74"/>
      <c r="DVT37" s="74"/>
      <c r="DVU37" s="85"/>
      <c r="DVV37" s="74"/>
      <c r="DVW37" s="74"/>
      <c r="DVX37" s="85"/>
      <c r="DVY37" s="74"/>
      <c r="DVZ37" s="74"/>
      <c r="DWA37" s="85"/>
      <c r="DWB37" s="74"/>
      <c r="DWC37" s="74"/>
      <c r="DWD37" s="85"/>
      <c r="DWE37" s="80"/>
      <c r="DWF37" s="80"/>
      <c r="DWG37" s="85"/>
      <c r="DWH37" s="77"/>
      <c r="DWI37" s="74"/>
      <c r="DWJ37" s="74"/>
      <c r="DWK37" s="85"/>
      <c r="DWL37" s="74"/>
      <c r="DWM37" s="74"/>
      <c r="DWN37" s="85"/>
      <c r="DWO37" s="74"/>
      <c r="DWP37" s="74"/>
      <c r="DWQ37" s="85"/>
      <c r="DWR37" s="74"/>
      <c r="DWS37" s="74"/>
      <c r="DWT37" s="85"/>
      <c r="DWU37" s="80"/>
      <c r="DWV37" s="80"/>
      <c r="DWW37" s="85"/>
      <c r="DWX37" s="77"/>
      <c r="DWY37" s="74"/>
      <c r="DWZ37" s="74"/>
      <c r="DXA37" s="85"/>
      <c r="DXB37" s="74"/>
      <c r="DXC37" s="74"/>
      <c r="DXD37" s="85"/>
      <c r="DXE37" s="74"/>
      <c r="DXF37" s="74"/>
      <c r="DXG37" s="85"/>
      <c r="DXH37" s="74"/>
      <c r="DXI37" s="74"/>
      <c r="DXJ37" s="85"/>
      <c r="DXK37" s="80"/>
      <c r="DXL37" s="80"/>
      <c r="DXM37" s="85"/>
      <c r="DXN37" s="77"/>
      <c r="DXO37" s="74"/>
      <c r="DXP37" s="74"/>
      <c r="DXQ37" s="85"/>
      <c r="DXR37" s="74"/>
      <c r="DXS37" s="74"/>
      <c r="DXT37" s="85"/>
      <c r="DXU37" s="74"/>
      <c r="DXV37" s="74"/>
      <c r="DXW37" s="85"/>
      <c r="DXX37" s="74"/>
      <c r="DXY37" s="74"/>
      <c r="DXZ37" s="85"/>
      <c r="DYA37" s="80"/>
      <c r="DYB37" s="80"/>
      <c r="DYC37" s="85"/>
      <c r="DYD37" s="77"/>
      <c r="DYE37" s="74"/>
      <c r="DYF37" s="74"/>
      <c r="DYG37" s="85"/>
      <c r="DYH37" s="74"/>
      <c r="DYI37" s="74"/>
      <c r="DYJ37" s="85"/>
      <c r="DYK37" s="74"/>
      <c r="DYL37" s="74"/>
      <c r="DYM37" s="85"/>
      <c r="DYN37" s="74"/>
      <c r="DYO37" s="74"/>
      <c r="DYP37" s="85"/>
      <c r="DYQ37" s="80"/>
      <c r="DYR37" s="80"/>
      <c r="DYS37" s="85"/>
      <c r="DYT37" s="77"/>
      <c r="DYU37" s="74"/>
      <c r="DYV37" s="74"/>
      <c r="DYW37" s="85"/>
      <c r="DYX37" s="74"/>
      <c r="DYY37" s="74"/>
      <c r="DYZ37" s="85"/>
      <c r="DZA37" s="74"/>
      <c r="DZB37" s="74"/>
      <c r="DZC37" s="85"/>
      <c r="DZD37" s="74"/>
      <c r="DZE37" s="74"/>
      <c r="DZF37" s="85"/>
      <c r="DZG37" s="80"/>
      <c r="DZH37" s="80"/>
      <c r="DZI37" s="85"/>
      <c r="DZJ37" s="77"/>
      <c r="DZK37" s="74"/>
      <c r="DZL37" s="74"/>
      <c r="DZM37" s="85"/>
      <c r="DZN37" s="74"/>
      <c r="DZO37" s="74"/>
      <c r="DZP37" s="85"/>
      <c r="DZQ37" s="74"/>
      <c r="DZR37" s="74"/>
      <c r="DZS37" s="85"/>
      <c r="DZT37" s="74"/>
      <c r="DZU37" s="74"/>
      <c r="DZV37" s="85"/>
      <c r="DZW37" s="80"/>
      <c r="DZX37" s="80"/>
      <c r="DZY37" s="85"/>
      <c r="DZZ37" s="77"/>
      <c r="EAA37" s="74"/>
      <c r="EAB37" s="74"/>
      <c r="EAC37" s="85"/>
      <c r="EAD37" s="74"/>
      <c r="EAE37" s="74"/>
      <c r="EAF37" s="85"/>
      <c r="EAG37" s="74"/>
      <c r="EAH37" s="74"/>
      <c r="EAI37" s="85"/>
      <c r="EAJ37" s="74"/>
      <c r="EAK37" s="74"/>
      <c r="EAL37" s="85"/>
      <c r="EAM37" s="80"/>
      <c r="EAN37" s="80"/>
      <c r="EAO37" s="85"/>
      <c r="EAP37" s="77"/>
      <c r="EAQ37" s="74"/>
      <c r="EAR37" s="74"/>
      <c r="EAS37" s="85"/>
      <c r="EAT37" s="74"/>
      <c r="EAU37" s="74"/>
      <c r="EAV37" s="85"/>
      <c r="EAW37" s="74"/>
      <c r="EAX37" s="74"/>
      <c r="EAY37" s="85"/>
      <c r="EAZ37" s="74"/>
      <c r="EBA37" s="74"/>
      <c r="EBB37" s="85"/>
      <c r="EBC37" s="80"/>
      <c r="EBD37" s="80"/>
      <c r="EBE37" s="85"/>
      <c r="EBF37" s="77"/>
      <c r="EBG37" s="74"/>
      <c r="EBH37" s="74"/>
      <c r="EBI37" s="85"/>
      <c r="EBJ37" s="74"/>
      <c r="EBK37" s="74"/>
      <c r="EBL37" s="85"/>
      <c r="EBM37" s="74"/>
      <c r="EBN37" s="74"/>
      <c r="EBO37" s="85"/>
      <c r="EBP37" s="74"/>
      <c r="EBQ37" s="74"/>
      <c r="EBR37" s="85"/>
      <c r="EBS37" s="80"/>
      <c r="EBT37" s="80"/>
      <c r="EBU37" s="85"/>
      <c r="EBV37" s="77"/>
      <c r="EBW37" s="74"/>
      <c r="EBX37" s="74"/>
      <c r="EBY37" s="85"/>
      <c r="EBZ37" s="74"/>
      <c r="ECA37" s="74"/>
      <c r="ECB37" s="85"/>
      <c r="ECC37" s="74"/>
      <c r="ECD37" s="74"/>
      <c r="ECE37" s="85"/>
      <c r="ECF37" s="74"/>
      <c r="ECG37" s="74"/>
      <c r="ECH37" s="85"/>
      <c r="ECI37" s="80"/>
      <c r="ECJ37" s="80"/>
      <c r="ECK37" s="85"/>
      <c r="ECL37" s="77"/>
      <c r="ECM37" s="74"/>
      <c r="ECN37" s="74"/>
      <c r="ECO37" s="85"/>
      <c r="ECP37" s="74"/>
      <c r="ECQ37" s="74"/>
      <c r="ECR37" s="85"/>
      <c r="ECS37" s="74"/>
      <c r="ECT37" s="74"/>
      <c r="ECU37" s="85"/>
      <c r="ECV37" s="74"/>
      <c r="ECW37" s="74"/>
      <c r="ECX37" s="85"/>
      <c r="ECY37" s="80"/>
      <c r="ECZ37" s="80"/>
      <c r="EDA37" s="85"/>
      <c r="EDB37" s="77"/>
      <c r="EDC37" s="74"/>
      <c r="EDD37" s="74"/>
      <c r="EDE37" s="85"/>
      <c r="EDF37" s="74"/>
      <c r="EDG37" s="74"/>
      <c r="EDH37" s="85"/>
      <c r="EDI37" s="74"/>
      <c r="EDJ37" s="74"/>
      <c r="EDK37" s="85"/>
      <c r="EDL37" s="74"/>
      <c r="EDM37" s="74"/>
      <c r="EDN37" s="85"/>
      <c r="EDO37" s="80"/>
      <c r="EDP37" s="80"/>
      <c r="EDQ37" s="85"/>
      <c r="EDR37" s="77"/>
      <c r="EDS37" s="74"/>
      <c r="EDT37" s="74"/>
      <c r="EDU37" s="85"/>
      <c r="EDV37" s="74"/>
      <c r="EDW37" s="74"/>
      <c r="EDX37" s="85"/>
      <c r="EDY37" s="74"/>
      <c r="EDZ37" s="74"/>
      <c r="EEA37" s="85"/>
      <c r="EEB37" s="74"/>
      <c r="EEC37" s="74"/>
      <c r="EED37" s="85"/>
      <c r="EEE37" s="80"/>
      <c r="EEF37" s="80"/>
      <c r="EEG37" s="85"/>
      <c r="EEH37" s="77"/>
      <c r="EEI37" s="74"/>
      <c r="EEJ37" s="74"/>
      <c r="EEK37" s="85"/>
      <c r="EEL37" s="74"/>
      <c r="EEM37" s="74"/>
      <c r="EEN37" s="85"/>
      <c r="EEO37" s="74"/>
      <c r="EEP37" s="74"/>
      <c r="EEQ37" s="85"/>
      <c r="EER37" s="74"/>
      <c r="EES37" s="74"/>
      <c r="EET37" s="85"/>
      <c r="EEU37" s="80"/>
      <c r="EEV37" s="80"/>
      <c r="EEW37" s="85"/>
      <c r="EEX37" s="77"/>
      <c r="EEY37" s="74"/>
      <c r="EEZ37" s="74"/>
      <c r="EFA37" s="85"/>
      <c r="EFB37" s="74"/>
      <c r="EFC37" s="74"/>
      <c r="EFD37" s="85"/>
      <c r="EFE37" s="74"/>
      <c r="EFF37" s="74"/>
      <c r="EFG37" s="85"/>
      <c r="EFH37" s="74"/>
      <c r="EFI37" s="74"/>
      <c r="EFJ37" s="85"/>
      <c r="EFK37" s="80"/>
      <c r="EFL37" s="80"/>
      <c r="EFM37" s="85"/>
      <c r="EFN37" s="77"/>
      <c r="EFO37" s="74"/>
      <c r="EFP37" s="74"/>
      <c r="EFQ37" s="85"/>
      <c r="EFR37" s="74"/>
      <c r="EFS37" s="74"/>
      <c r="EFT37" s="85"/>
      <c r="EFU37" s="74"/>
      <c r="EFV37" s="74"/>
      <c r="EFW37" s="85"/>
      <c r="EFX37" s="74"/>
      <c r="EFY37" s="74"/>
      <c r="EFZ37" s="85"/>
      <c r="EGA37" s="80"/>
      <c r="EGB37" s="80"/>
      <c r="EGC37" s="85"/>
      <c r="EGD37" s="77"/>
      <c r="EGE37" s="74"/>
      <c r="EGF37" s="74"/>
      <c r="EGG37" s="85"/>
      <c r="EGH37" s="74"/>
      <c r="EGI37" s="74"/>
      <c r="EGJ37" s="85"/>
      <c r="EGK37" s="74"/>
      <c r="EGL37" s="74"/>
      <c r="EGM37" s="85"/>
      <c r="EGN37" s="74"/>
      <c r="EGO37" s="74"/>
      <c r="EGP37" s="85"/>
      <c r="EGQ37" s="80"/>
      <c r="EGR37" s="80"/>
      <c r="EGS37" s="85"/>
      <c r="EGT37" s="77"/>
      <c r="EGU37" s="74"/>
      <c r="EGV37" s="74"/>
      <c r="EGW37" s="85"/>
      <c r="EGX37" s="74"/>
      <c r="EGY37" s="74"/>
      <c r="EGZ37" s="85"/>
      <c r="EHA37" s="74"/>
      <c r="EHB37" s="74"/>
      <c r="EHC37" s="85"/>
      <c r="EHD37" s="74"/>
      <c r="EHE37" s="74"/>
      <c r="EHF37" s="85"/>
      <c r="EHG37" s="80"/>
      <c r="EHH37" s="80"/>
      <c r="EHI37" s="85"/>
      <c r="EHJ37" s="77"/>
      <c r="EHK37" s="74"/>
      <c r="EHL37" s="74"/>
      <c r="EHM37" s="85"/>
      <c r="EHN37" s="74"/>
      <c r="EHO37" s="74"/>
      <c r="EHP37" s="85"/>
      <c r="EHQ37" s="74"/>
      <c r="EHR37" s="74"/>
      <c r="EHS37" s="85"/>
      <c r="EHT37" s="74"/>
      <c r="EHU37" s="74"/>
      <c r="EHV37" s="85"/>
      <c r="EHW37" s="80"/>
      <c r="EHX37" s="80"/>
      <c r="EHY37" s="85"/>
      <c r="EHZ37" s="77"/>
      <c r="EIA37" s="74"/>
      <c r="EIB37" s="74"/>
      <c r="EIC37" s="85"/>
      <c r="EID37" s="74"/>
      <c r="EIE37" s="74"/>
      <c r="EIF37" s="85"/>
      <c r="EIG37" s="74"/>
      <c r="EIH37" s="74"/>
      <c r="EII37" s="85"/>
      <c r="EIJ37" s="74"/>
      <c r="EIK37" s="74"/>
      <c r="EIL37" s="85"/>
      <c r="EIM37" s="80"/>
      <c r="EIN37" s="80"/>
      <c r="EIO37" s="85"/>
      <c r="EIP37" s="77"/>
      <c r="EIQ37" s="74"/>
      <c r="EIR37" s="74"/>
      <c r="EIS37" s="85"/>
      <c r="EIT37" s="74"/>
      <c r="EIU37" s="74"/>
      <c r="EIV37" s="85"/>
      <c r="EIW37" s="74"/>
      <c r="EIX37" s="74"/>
      <c r="EIY37" s="85"/>
      <c r="EIZ37" s="74"/>
      <c r="EJA37" s="74"/>
      <c r="EJB37" s="85"/>
      <c r="EJC37" s="80"/>
      <c r="EJD37" s="80"/>
      <c r="EJE37" s="85"/>
      <c r="EJF37" s="77"/>
      <c r="EJG37" s="74"/>
      <c r="EJH37" s="74"/>
      <c r="EJI37" s="85"/>
      <c r="EJJ37" s="74"/>
      <c r="EJK37" s="74"/>
      <c r="EJL37" s="85"/>
      <c r="EJM37" s="74"/>
      <c r="EJN37" s="74"/>
      <c r="EJO37" s="85"/>
      <c r="EJP37" s="74"/>
      <c r="EJQ37" s="74"/>
      <c r="EJR37" s="85"/>
      <c r="EJS37" s="80"/>
      <c r="EJT37" s="80"/>
      <c r="EJU37" s="85"/>
      <c r="EJV37" s="77"/>
      <c r="EJW37" s="74"/>
      <c r="EJX37" s="74"/>
      <c r="EJY37" s="85"/>
      <c r="EJZ37" s="74"/>
      <c r="EKA37" s="74"/>
      <c r="EKB37" s="85"/>
      <c r="EKC37" s="74"/>
      <c r="EKD37" s="74"/>
      <c r="EKE37" s="85"/>
      <c r="EKF37" s="74"/>
      <c r="EKG37" s="74"/>
      <c r="EKH37" s="85"/>
      <c r="EKI37" s="80"/>
      <c r="EKJ37" s="80"/>
      <c r="EKK37" s="85"/>
      <c r="EKL37" s="77"/>
      <c r="EKM37" s="74"/>
      <c r="EKN37" s="74"/>
      <c r="EKO37" s="85"/>
      <c r="EKP37" s="74"/>
      <c r="EKQ37" s="74"/>
      <c r="EKR37" s="85"/>
      <c r="EKS37" s="74"/>
      <c r="EKT37" s="74"/>
      <c r="EKU37" s="85"/>
      <c r="EKV37" s="74"/>
      <c r="EKW37" s="74"/>
      <c r="EKX37" s="85"/>
      <c r="EKY37" s="80"/>
      <c r="EKZ37" s="80"/>
      <c r="ELA37" s="85"/>
      <c r="ELB37" s="77"/>
      <c r="ELC37" s="74"/>
      <c r="ELD37" s="74"/>
      <c r="ELE37" s="85"/>
      <c r="ELF37" s="74"/>
      <c r="ELG37" s="74"/>
      <c r="ELH37" s="85"/>
      <c r="ELI37" s="74"/>
      <c r="ELJ37" s="74"/>
      <c r="ELK37" s="85"/>
      <c r="ELL37" s="74"/>
      <c r="ELM37" s="74"/>
      <c r="ELN37" s="85"/>
      <c r="ELO37" s="80"/>
      <c r="ELP37" s="80"/>
      <c r="ELQ37" s="85"/>
      <c r="ELR37" s="77"/>
      <c r="ELS37" s="74"/>
      <c r="ELT37" s="74"/>
      <c r="ELU37" s="85"/>
      <c r="ELV37" s="74"/>
      <c r="ELW37" s="74"/>
      <c r="ELX37" s="85"/>
      <c r="ELY37" s="74"/>
      <c r="ELZ37" s="74"/>
      <c r="EMA37" s="85"/>
      <c r="EMB37" s="74"/>
      <c r="EMC37" s="74"/>
      <c r="EMD37" s="85"/>
      <c r="EME37" s="80"/>
      <c r="EMF37" s="80"/>
      <c r="EMG37" s="85"/>
      <c r="EMH37" s="77"/>
      <c r="EMI37" s="74"/>
      <c r="EMJ37" s="74"/>
      <c r="EMK37" s="85"/>
      <c r="EML37" s="74"/>
      <c r="EMM37" s="74"/>
      <c r="EMN37" s="85"/>
      <c r="EMO37" s="74"/>
      <c r="EMP37" s="74"/>
      <c r="EMQ37" s="85"/>
      <c r="EMR37" s="74"/>
      <c r="EMS37" s="74"/>
      <c r="EMT37" s="85"/>
      <c r="EMU37" s="80"/>
      <c r="EMV37" s="80"/>
      <c r="EMW37" s="85"/>
      <c r="EMX37" s="77"/>
      <c r="EMY37" s="74"/>
      <c r="EMZ37" s="74"/>
      <c r="ENA37" s="85"/>
      <c r="ENB37" s="74"/>
      <c r="ENC37" s="74"/>
      <c r="END37" s="85"/>
      <c r="ENE37" s="74"/>
      <c r="ENF37" s="74"/>
      <c r="ENG37" s="85"/>
      <c r="ENH37" s="74"/>
      <c r="ENI37" s="74"/>
      <c r="ENJ37" s="85"/>
      <c r="ENK37" s="80"/>
      <c r="ENL37" s="80"/>
      <c r="ENM37" s="85"/>
      <c r="ENN37" s="77"/>
      <c r="ENO37" s="74"/>
      <c r="ENP37" s="74"/>
      <c r="ENQ37" s="85"/>
      <c r="ENR37" s="74"/>
      <c r="ENS37" s="74"/>
      <c r="ENT37" s="85"/>
      <c r="ENU37" s="74"/>
      <c r="ENV37" s="74"/>
      <c r="ENW37" s="85"/>
      <c r="ENX37" s="74"/>
      <c r="ENY37" s="74"/>
      <c r="ENZ37" s="85"/>
      <c r="EOA37" s="80"/>
      <c r="EOB37" s="80"/>
      <c r="EOC37" s="85"/>
      <c r="EOD37" s="77"/>
      <c r="EOE37" s="74"/>
      <c r="EOF37" s="74"/>
      <c r="EOG37" s="85"/>
      <c r="EOH37" s="74"/>
      <c r="EOI37" s="74"/>
      <c r="EOJ37" s="85"/>
      <c r="EOK37" s="74"/>
      <c r="EOL37" s="74"/>
      <c r="EOM37" s="85"/>
      <c r="EON37" s="74"/>
      <c r="EOO37" s="74"/>
      <c r="EOP37" s="85"/>
      <c r="EOQ37" s="80"/>
      <c r="EOR37" s="80"/>
      <c r="EOS37" s="85"/>
      <c r="EOT37" s="77"/>
      <c r="EOU37" s="74"/>
      <c r="EOV37" s="74"/>
      <c r="EOW37" s="85"/>
      <c r="EOX37" s="74"/>
      <c r="EOY37" s="74"/>
      <c r="EOZ37" s="85"/>
      <c r="EPA37" s="74"/>
      <c r="EPB37" s="74"/>
      <c r="EPC37" s="85"/>
      <c r="EPD37" s="74"/>
      <c r="EPE37" s="74"/>
      <c r="EPF37" s="85"/>
      <c r="EPG37" s="80"/>
      <c r="EPH37" s="80"/>
      <c r="EPI37" s="85"/>
      <c r="EPJ37" s="77"/>
      <c r="EPK37" s="74"/>
      <c r="EPL37" s="74"/>
      <c r="EPM37" s="85"/>
      <c r="EPN37" s="74"/>
      <c r="EPO37" s="74"/>
      <c r="EPP37" s="85"/>
      <c r="EPQ37" s="74"/>
      <c r="EPR37" s="74"/>
      <c r="EPS37" s="85"/>
      <c r="EPT37" s="74"/>
      <c r="EPU37" s="74"/>
      <c r="EPV37" s="85"/>
      <c r="EPW37" s="80"/>
      <c r="EPX37" s="80"/>
      <c r="EPY37" s="85"/>
      <c r="EPZ37" s="77"/>
      <c r="EQA37" s="74"/>
      <c r="EQB37" s="74"/>
      <c r="EQC37" s="85"/>
      <c r="EQD37" s="74"/>
      <c r="EQE37" s="74"/>
      <c r="EQF37" s="85"/>
      <c r="EQG37" s="74"/>
      <c r="EQH37" s="74"/>
      <c r="EQI37" s="85"/>
      <c r="EQJ37" s="74"/>
      <c r="EQK37" s="74"/>
      <c r="EQL37" s="85"/>
      <c r="EQM37" s="80"/>
      <c r="EQN37" s="80"/>
      <c r="EQO37" s="85"/>
      <c r="EQP37" s="77"/>
      <c r="EQQ37" s="74"/>
      <c r="EQR37" s="74"/>
      <c r="EQS37" s="85"/>
      <c r="EQT37" s="74"/>
      <c r="EQU37" s="74"/>
      <c r="EQV37" s="85"/>
      <c r="EQW37" s="74"/>
      <c r="EQX37" s="74"/>
      <c r="EQY37" s="85"/>
      <c r="EQZ37" s="74"/>
      <c r="ERA37" s="74"/>
      <c r="ERB37" s="85"/>
      <c r="ERC37" s="80"/>
      <c r="ERD37" s="80"/>
      <c r="ERE37" s="85"/>
      <c r="ERF37" s="77"/>
      <c r="ERG37" s="74"/>
      <c r="ERH37" s="74"/>
      <c r="ERI37" s="85"/>
      <c r="ERJ37" s="74"/>
      <c r="ERK37" s="74"/>
      <c r="ERL37" s="85"/>
      <c r="ERM37" s="74"/>
      <c r="ERN37" s="74"/>
      <c r="ERO37" s="85"/>
      <c r="ERP37" s="74"/>
      <c r="ERQ37" s="74"/>
      <c r="ERR37" s="85"/>
      <c r="ERS37" s="80"/>
      <c r="ERT37" s="80"/>
      <c r="ERU37" s="85"/>
      <c r="ERV37" s="77"/>
      <c r="ERW37" s="74"/>
      <c r="ERX37" s="74"/>
      <c r="ERY37" s="85"/>
      <c r="ERZ37" s="74"/>
      <c r="ESA37" s="74"/>
      <c r="ESB37" s="85"/>
      <c r="ESC37" s="74"/>
      <c r="ESD37" s="74"/>
      <c r="ESE37" s="85"/>
      <c r="ESF37" s="74"/>
      <c r="ESG37" s="74"/>
      <c r="ESH37" s="85"/>
      <c r="ESI37" s="80"/>
      <c r="ESJ37" s="80"/>
      <c r="ESK37" s="85"/>
      <c r="ESL37" s="77"/>
      <c r="ESM37" s="74"/>
      <c r="ESN37" s="74"/>
      <c r="ESO37" s="85"/>
      <c r="ESP37" s="74"/>
      <c r="ESQ37" s="74"/>
      <c r="ESR37" s="85"/>
      <c r="ESS37" s="74"/>
      <c r="EST37" s="74"/>
      <c r="ESU37" s="85"/>
      <c r="ESV37" s="74"/>
      <c r="ESW37" s="74"/>
      <c r="ESX37" s="85"/>
      <c r="ESY37" s="80"/>
      <c r="ESZ37" s="80"/>
      <c r="ETA37" s="85"/>
      <c r="ETB37" s="77"/>
      <c r="ETC37" s="74"/>
      <c r="ETD37" s="74"/>
      <c r="ETE37" s="85"/>
      <c r="ETF37" s="74"/>
      <c r="ETG37" s="74"/>
      <c r="ETH37" s="85"/>
      <c r="ETI37" s="74"/>
      <c r="ETJ37" s="74"/>
      <c r="ETK37" s="85"/>
      <c r="ETL37" s="74"/>
      <c r="ETM37" s="74"/>
      <c r="ETN37" s="85"/>
      <c r="ETO37" s="80"/>
      <c r="ETP37" s="80"/>
      <c r="ETQ37" s="85"/>
      <c r="ETR37" s="77"/>
      <c r="ETS37" s="74"/>
      <c r="ETT37" s="74"/>
      <c r="ETU37" s="85"/>
      <c r="ETV37" s="74"/>
      <c r="ETW37" s="74"/>
      <c r="ETX37" s="85"/>
      <c r="ETY37" s="74"/>
      <c r="ETZ37" s="74"/>
      <c r="EUA37" s="85"/>
      <c r="EUB37" s="74"/>
      <c r="EUC37" s="74"/>
      <c r="EUD37" s="85"/>
      <c r="EUE37" s="80"/>
      <c r="EUF37" s="80"/>
      <c r="EUG37" s="85"/>
      <c r="EUH37" s="77"/>
      <c r="EUI37" s="74"/>
      <c r="EUJ37" s="74"/>
      <c r="EUK37" s="85"/>
      <c r="EUL37" s="74"/>
      <c r="EUM37" s="74"/>
      <c r="EUN37" s="85"/>
      <c r="EUO37" s="74"/>
      <c r="EUP37" s="74"/>
      <c r="EUQ37" s="85"/>
      <c r="EUR37" s="74"/>
      <c r="EUS37" s="74"/>
      <c r="EUT37" s="85"/>
      <c r="EUU37" s="80"/>
      <c r="EUV37" s="80"/>
      <c r="EUW37" s="85"/>
      <c r="EUX37" s="77"/>
      <c r="EUY37" s="74"/>
      <c r="EUZ37" s="74"/>
      <c r="EVA37" s="85"/>
      <c r="EVB37" s="74"/>
      <c r="EVC37" s="74"/>
      <c r="EVD37" s="85"/>
      <c r="EVE37" s="74"/>
      <c r="EVF37" s="74"/>
      <c r="EVG37" s="85"/>
      <c r="EVH37" s="74"/>
      <c r="EVI37" s="74"/>
      <c r="EVJ37" s="85"/>
      <c r="EVK37" s="80"/>
      <c r="EVL37" s="80"/>
      <c r="EVM37" s="85"/>
      <c r="EVN37" s="77"/>
      <c r="EVO37" s="74"/>
      <c r="EVP37" s="74"/>
      <c r="EVQ37" s="85"/>
      <c r="EVR37" s="74"/>
      <c r="EVS37" s="74"/>
      <c r="EVT37" s="85"/>
      <c r="EVU37" s="74"/>
      <c r="EVV37" s="74"/>
      <c r="EVW37" s="85"/>
      <c r="EVX37" s="74"/>
      <c r="EVY37" s="74"/>
      <c r="EVZ37" s="85"/>
      <c r="EWA37" s="80"/>
      <c r="EWB37" s="80"/>
      <c r="EWC37" s="85"/>
      <c r="EWD37" s="77"/>
      <c r="EWE37" s="74"/>
      <c r="EWF37" s="74"/>
      <c r="EWG37" s="85"/>
      <c r="EWH37" s="74"/>
      <c r="EWI37" s="74"/>
      <c r="EWJ37" s="85"/>
      <c r="EWK37" s="74"/>
      <c r="EWL37" s="74"/>
      <c r="EWM37" s="85"/>
      <c r="EWN37" s="74"/>
      <c r="EWO37" s="74"/>
      <c r="EWP37" s="85"/>
      <c r="EWQ37" s="80"/>
      <c r="EWR37" s="80"/>
      <c r="EWS37" s="85"/>
      <c r="EWT37" s="77"/>
      <c r="EWU37" s="74"/>
      <c r="EWV37" s="74"/>
      <c r="EWW37" s="85"/>
      <c r="EWX37" s="74"/>
      <c r="EWY37" s="74"/>
      <c r="EWZ37" s="85"/>
      <c r="EXA37" s="74"/>
      <c r="EXB37" s="74"/>
      <c r="EXC37" s="85"/>
      <c r="EXD37" s="74"/>
      <c r="EXE37" s="74"/>
      <c r="EXF37" s="85"/>
      <c r="EXG37" s="80"/>
      <c r="EXH37" s="80"/>
      <c r="EXI37" s="85"/>
      <c r="EXJ37" s="77"/>
      <c r="EXK37" s="74"/>
      <c r="EXL37" s="74"/>
      <c r="EXM37" s="85"/>
      <c r="EXN37" s="74"/>
      <c r="EXO37" s="74"/>
      <c r="EXP37" s="85"/>
      <c r="EXQ37" s="74"/>
      <c r="EXR37" s="74"/>
      <c r="EXS37" s="85"/>
      <c r="EXT37" s="74"/>
      <c r="EXU37" s="74"/>
      <c r="EXV37" s="85"/>
      <c r="EXW37" s="80"/>
      <c r="EXX37" s="80"/>
      <c r="EXY37" s="85"/>
      <c r="EXZ37" s="77"/>
      <c r="EYA37" s="74"/>
      <c r="EYB37" s="74"/>
      <c r="EYC37" s="85"/>
      <c r="EYD37" s="74"/>
      <c r="EYE37" s="74"/>
      <c r="EYF37" s="85"/>
      <c r="EYG37" s="74"/>
      <c r="EYH37" s="74"/>
      <c r="EYI37" s="85"/>
      <c r="EYJ37" s="74"/>
      <c r="EYK37" s="74"/>
      <c r="EYL37" s="85"/>
      <c r="EYM37" s="80"/>
      <c r="EYN37" s="80"/>
      <c r="EYO37" s="85"/>
      <c r="EYP37" s="77"/>
      <c r="EYQ37" s="74"/>
      <c r="EYR37" s="74"/>
      <c r="EYS37" s="85"/>
      <c r="EYT37" s="74"/>
      <c r="EYU37" s="74"/>
      <c r="EYV37" s="85"/>
      <c r="EYW37" s="74"/>
      <c r="EYX37" s="74"/>
      <c r="EYY37" s="85"/>
      <c r="EYZ37" s="74"/>
      <c r="EZA37" s="74"/>
      <c r="EZB37" s="85"/>
      <c r="EZC37" s="80"/>
      <c r="EZD37" s="80"/>
      <c r="EZE37" s="85"/>
      <c r="EZF37" s="77"/>
      <c r="EZG37" s="74"/>
      <c r="EZH37" s="74"/>
      <c r="EZI37" s="85"/>
      <c r="EZJ37" s="74"/>
      <c r="EZK37" s="74"/>
      <c r="EZL37" s="85"/>
      <c r="EZM37" s="74"/>
      <c r="EZN37" s="74"/>
      <c r="EZO37" s="85"/>
      <c r="EZP37" s="74"/>
      <c r="EZQ37" s="74"/>
      <c r="EZR37" s="85"/>
      <c r="EZS37" s="80"/>
      <c r="EZT37" s="80"/>
      <c r="EZU37" s="85"/>
      <c r="EZV37" s="77"/>
      <c r="EZW37" s="74"/>
      <c r="EZX37" s="74"/>
      <c r="EZY37" s="85"/>
      <c r="EZZ37" s="74"/>
      <c r="FAA37" s="74"/>
      <c r="FAB37" s="85"/>
      <c r="FAC37" s="74"/>
      <c r="FAD37" s="74"/>
      <c r="FAE37" s="85"/>
      <c r="FAF37" s="74"/>
      <c r="FAG37" s="74"/>
      <c r="FAH37" s="85"/>
      <c r="FAI37" s="80"/>
      <c r="FAJ37" s="80"/>
      <c r="FAK37" s="85"/>
      <c r="FAL37" s="77"/>
      <c r="FAM37" s="74"/>
      <c r="FAN37" s="74"/>
      <c r="FAO37" s="85"/>
      <c r="FAP37" s="74"/>
      <c r="FAQ37" s="74"/>
      <c r="FAR37" s="85"/>
      <c r="FAS37" s="74"/>
      <c r="FAT37" s="74"/>
      <c r="FAU37" s="85"/>
      <c r="FAV37" s="74"/>
      <c r="FAW37" s="74"/>
      <c r="FAX37" s="85"/>
      <c r="FAY37" s="80"/>
      <c r="FAZ37" s="80"/>
      <c r="FBA37" s="85"/>
      <c r="FBB37" s="77"/>
      <c r="FBC37" s="74"/>
      <c r="FBD37" s="74"/>
      <c r="FBE37" s="85"/>
      <c r="FBF37" s="74"/>
      <c r="FBG37" s="74"/>
      <c r="FBH37" s="85"/>
      <c r="FBI37" s="74"/>
      <c r="FBJ37" s="74"/>
      <c r="FBK37" s="85"/>
      <c r="FBL37" s="74"/>
      <c r="FBM37" s="74"/>
      <c r="FBN37" s="85"/>
      <c r="FBO37" s="80"/>
      <c r="FBP37" s="80"/>
      <c r="FBQ37" s="85"/>
      <c r="FBR37" s="77"/>
      <c r="FBS37" s="74"/>
      <c r="FBT37" s="74"/>
      <c r="FBU37" s="85"/>
      <c r="FBV37" s="74"/>
      <c r="FBW37" s="74"/>
      <c r="FBX37" s="85"/>
      <c r="FBY37" s="74"/>
      <c r="FBZ37" s="74"/>
      <c r="FCA37" s="85"/>
      <c r="FCB37" s="74"/>
      <c r="FCC37" s="74"/>
      <c r="FCD37" s="85"/>
      <c r="FCE37" s="80"/>
      <c r="FCF37" s="80"/>
      <c r="FCG37" s="85"/>
      <c r="FCH37" s="77"/>
      <c r="FCI37" s="74"/>
      <c r="FCJ37" s="74"/>
      <c r="FCK37" s="85"/>
      <c r="FCL37" s="74"/>
      <c r="FCM37" s="74"/>
      <c r="FCN37" s="85"/>
      <c r="FCO37" s="74"/>
      <c r="FCP37" s="74"/>
      <c r="FCQ37" s="85"/>
      <c r="FCR37" s="74"/>
      <c r="FCS37" s="74"/>
      <c r="FCT37" s="85"/>
      <c r="FCU37" s="80"/>
      <c r="FCV37" s="80"/>
      <c r="FCW37" s="85"/>
      <c r="FCX37" s="77"/>
      <c r="FCY37" s="74"/>
      <c r="FCZ37" s="74"/>
      <c r="FDA37" s="85"/>
      <c r="FDB37" s="74"/>
      <c r="FDC37" s="74"/>
      <c r="FDD37" s="85"/>
      <c r="FDE37" s="74"/>
      <c r="FDF37" s="74"/>
      <c r="FDG37" s="85"/>
      <c r="FDH37" s="74"/>
      <c r="FDI37" s="74"/>
      <c r="FDJ37" s="85"/>
      <c r="FDK37" s="80"/>
      <c r="FDL37" s="80"/>
      <c r="FDM37" s="85"/>
      <c r="FDN37" s="77"/>
      <c r="FDO37" s="74"/>
      <c r="FDP37" s="74"/>
      <c r="FDQ37" s="85"/>
      <c r="FDR37" s="74"/>
      <c r="FDS37" s="74"/>
      <c r="FDT37" s="85"/>
      <c r="FDU37" s="74"/>
      <c r="FDV37" s="74"/>
      <c r="FDW37" s="85"/>
      <c r="FDX37" s="74"/>
      <c r="FDY37" s="74"/>
      <c r="FDZ37" s="85"/>
      <c r="FEA37" s="80"/>
      <c r="FEB37" s="80"/>
      <c r="FEC37" s="85"/>
      <c r="FED37" s="77"/>
      <c r="FEE37" s="74"/>
      <c r="FEF37" s="74"/>
      <c r="FEG37" s="85"/>
      <c r="FEH37" s="74"/>
      <c r="FEI37" s="74"/>
      <c r="FEJ37" s="85"/>
      <c r="FEK37" s="74"/>
      <c r="FEL37" s="74"/>
      <c r="FEM37" s="85"/>
      <c r="FEN37" s="74"/>
      <c r="FEO37" s="74"/>
      <c r="FEP37" s="85"/>
      <c r="FEQ37" s="80"/>
      <c r="FER37" s="80"/>
      <c r="FES37" s="85"/>
      <c r="FET37" s="77"/>
      <c r="FEU37" s="74"/>
      <c r="FEV37" s="74"/>
      <c r="FEW37" s="85"/>
      <c r="FEX37" s="74"/>
      <c r="FEY37" s="74"/>
      <c r="FEZ37" s="85"/>
      <c r="FFA37" s="74"/>
      <c r="FFB37" s="74"/>
      <c r="FFC37" s="85"/>
      <c r="FFD37" s="74"/>
      <c r="FFE37" s="74"/>
      <c r="FFF37" s="85"/>
      <c r="FFG37" s="80"/>
      <c r="FFH37" s="80"/>
      <c r="FFI37" s="85"/>
      <c r="FFJ37" s="77"/>
      <c r="FFK37" s="74"/>
      <c r="FFL37" s="74"/>
      <c r="FFM37" s="85"/>
      <c r="FFN37" s="74"/>
      <c r="FFO37" s="74"/>
      <c r="FFP37" s="85"/>
      <c r="FFQ37" s="74"/>
      <c r="FFR37" s="74"/>
      <c r="FFS37" s="85"/>
      <c r="FFT37" s="74"/>
      <c r="FFU37" s="74"/>
      <c r="FFV37" s="85"/>
      <c r="FFW37" s="80"/>
      <c r="FFX37" s="80"/>
      <c r="FFY37" s="85"/>
      <c r="FFZ37" s="77"/>
      <c r="FGA37" s="74"/>
      <c r="FGB37" s="74"/>
      <c r="FGC37" s="85"/>
      <c r="FGD37" s="74"/>
      <c r="FGE37" s="74"/>
      <c r="FGF37" s="85"/>
      <c r="FGG37" s="74"/>
      <c r="FGH37" s="74"/>
      <c r="FGI37" s="85"/>
      <c r="FGJ37" s="74"/>
      <c r="FGK37" s="74"/>
      <c r="FGL37" s="85"/>
      <c r="FGM37" s="80"/>
      <c r="FGN37" s="80"/>
      <c r="FGO37" s="85"/>
      <c r="FGP37" s="77"/>
      <c r="FGQ37" s="74"/>
      <c r="FGR37" s="74"/>
      <c r="FGS37" s="85"/>
      <c r="FGT37" s="74"/>
      <c r="FGU37" s="74"/>
      <c r="FGV37" s="85"/>
      <c r="FGW37" s="74"/>
      <c r="FGX37" s="74"/>
      <c r="FGY37" s="85"/>
      <c r="FGZ37" s="74"/>
      <c r="FHA37" s="74"/>
      <c r="FHB37" s="85"/>
      <c r="FHC37" s="80"/>
      <c r="FHD37" s="80"/>
      <c r="FHE37" s="85"/>
      <c r="FHF37" s="77"/>
      <c r="FHG37" s="74"/>
      <c r="FHH37" s="74"/>
      <c r="FHI37" s="85"/>
      <c r="FHJ37" s="74"/>
      <c r="FHK37" s="74"/>
      <c r="FHL37" s="85"/>
      <c r="FHM37" s="74"/>
      <c r="FHN37" s="74"/>
      <c r="FHO37" s="85"/>
      <c r="FHP37" s="74"/>
      <c r="FHQ37" s="74"/>
      <c r="FHR37" s="85"/>
      <c r="FHS37" s="80"/>
      <c r="FHT37" s="80"/>
      <c r="FHU37" s="85"/>
      <c r="FHV37" s="77"/>
      <c r="FHW37" s="74"/>
      <c r="FHX37" s="74"/>
      <c r="FHY37" s="85"/>
      <c r="FHZ37" s="74"/>
      <c r="FIA37" s="74"/>
      <c r="FIB37" s="85"/>
      <c r="FIC37" s="74"/>
      <c r="FID37" s="74"/>
      <c r="FIE37" s="85"/>
      <c r="FIF37" s="74"/>
      <c r="FIG37" s="74"/>
      <c r="FIH37" s="85"/>
      <c r="FII37" s="80"/>
      <c r="FIJ37" s="80"/>
      <c r="FIK37" s="85"/>
      <c r="FIL37" s="77"/>
      <c r="FIM37" s="74"/>
      <c r="FIN37" s="74"/>
      <c r="FIO37" s="85"/>
      <c r="FIP37" s="74"/>
      <c r="FIQ37" s="74"/>
      <c r="FIR37" s="85"/>
      <c r="FIS37" s="74"/>
      <c r="FIT37" s="74"/>
      <c r="FIU37" s="85"/>
      <c r="FIV37" s="74"/>
      <c r="FIW37" s="74"/>
      <c r="FIX37" s="85"/>
      <c r="FIY37" s="80"/>
      <c r="FIZ37" s="80"/>
      <c r="FJA37" s="85"/>
      <c r="FJB37" s="77"/>
      <c r="FJC37" s="74"/>
      <c r="FJD37" s="74"/>
      <c r="FJE37" s="85"/>
      <c r="FJF37" s="74"/>
      <c r="FJG37" s="74"/>
      <c r="FJH37" s="85"/>
      <c r="FJI37" s="74"/>
      <c r="FJJ37" s="74"/>
      <c r="FJK37" s="85"/>
      <c r="FJL37" s="74"/>
      <c r="FJM37" s="74"/>
      <c r="FJN37" s="85"/>
      <c r="FJO37" s="80"/>
      <c r="FJP37" s="80"/>
      <c r="FJQ37" s="85"/>
      <c r="FJR37" s="77"/>
      <c r="FJS37" s="74"/>
      <c r="FJT37" s="74"/>
      <c r="FJU37" s="85"/>
      <c r="FJV37" s="74"/>
      <c r="FJW37" s="74"/>
      <c r="FJX37" s="85"/>
      <c r="FJY37" s="74"/>
      <c r="FJZ37" s="74"/>
      <c r="FKA37" s="85"/>
      <c r="FKB37" s="74"/>
      <c r="FKC37" s="74"/>
      <c r="FKD37" s="85"/>
      <c r="FKE37" s="80"/>
      <c r="FKF37" s="80"/>
      <c r="FKG37" s="85"/>
      <c r="FKH37" s="77"/>
      <c r="FKI37" s="74"/>
      <c r="FKJ37" s="74"/>
      <c r="FKK37" s="85"/>
      <c r="FKL37" s="74"/>
      <c r="FKM37" s="74"/>
      <c r="FKN37" s="85"/>
      <c r="FKO37" s="74"/>
      <c r="FKP37" s="74"/>
      <c r="FKQ37" s="85"/>
      <c r="FKR37" s="74"/>
      <c r="FKS37" s="74"/>
      <c r="FKT37" s="85"/>
      <c r="FKU37" s="80"/>
      <c r="FKV37" s="80"/>
      <c r="FKW37" s="85"/>
      <c r="FKX37" s="77"/>
      <c r="FKY37" s="74"/>
      <c r="FKZ37" s="74"/>
      <c r="FLA37" s="85"/>
      <c r="FLB37" s="74"/>
      <c r="FLC37" s="74"/>
      <c r="FLD37" s="85"/>
      <c r="FLE37" s="74"/>
      <c r="FLF37" s="74"/>
      <c r="FLG37" s="85"/>
      <c r="FLH37" s="74"/>
      <c r="FLI37" s="74"/>
      <c r="FLJ37" s="85"/>
      <c r="FLK37" s="80"/>
      <c r="FLL37" s="80"/>
      <c r="FLM37" s="85"/>
      <c r="FLN37" s="77"/>
      <c r="FLO37" s="74"/>
      <c r="FLP37" s="74"/>
      <c r="FLQ37" s="85"/>
      <c r="FLR37" s="74"/>
      <c r="FLS37" s="74"/>
      <c r="FLT37" s="85"/>
      <c r="FLU37" s="74"/>
      <c r="FLV37" s="74"/>
      <c r="FLW37" s="85"/>
      <c r="FLX37" s="74"/>
      <c r="FLY37" s="74"/>
      <c r="FLZ37" s="85"/>
      <c r="FMA37" s="80"/>
      <c r="FMB37" s="80"/>
      <c r="FMC37" s="85"/>
      <c r="FMD37" s="77"/>
      <c r="FME37" s="74"/>
      <c r="FMF37" s="74"/>
      <c r="FMG37" s="85"/>
      <c r="FMH37" s="74"/>
      <c r="FMI37" s="74"/>
      <c r="FMJ37" s="85"/>
      <c r="FMK37" s="74"/>
      <c r="FML37" s="74"/>
      <c r="FMM37" s="85"/>
      <c r="FMN37" s="74"/>
      <c r="FMO37" s="74"/>
      <c r="FMP37" s="85"/>
      <c r="FMQ37" s="80"/>
      <c r="FMR37" s="80"/>
      <c r="FMS37" s="85"/>
      <c r="FMT37" s="77"/>
      <c r="FMU37" s="74"/>
      <c r="FMV37" s="74"/>
      <c r="FMW37" s="85"/>
      <c r="FMX37" s="74"/>
      <c r="FMY37" s="74"/>
      <c r="FMZ37" s="85"/>
      <c r="FNA37" s="74"/>
      <c r="FNB37" s="74"/>
      <c r="FNC37" s="85"/>
      <c r="FND37" s="74"/>
      <c r="FNE37" s="74"/>
      <c r="FNF37" s="85"/>
      <c r="FNG37" s="80"/>
      <c r="FNH37" s="80"/>
      <c r="FNI37" s="85"/>
      <c r="FNJ37" s="77"/>
      <c r="FNK37" s="74"/>
      <c r="FNL37" s="74"/>
      <c r="FNM37" s="85"/>
      <c r="FNN37" s="74"/>
      <c r="FNO37" s="74"/>
      <c r="FNP37" s="85"/>
      <c r="FNQ37" s="74"/>
      <c r="FNR37" s="74"/>
      <c r="FNS37" s="85"/>
      <c r="FNT37" s="74"/>
      <c r="FNU37" s="74"/>
      <c r="FNV37" s="85"/>
      <c r="FNW37" s="80"/>
      <c r="FNX37" s="80"/>
      <c r="FNY37" s="85"/>
      <c r="FNZ37" s="77"/>
      <c r="FOA37" s="74"/>
      <c r="FOB37" s="74"/>
      <c r="FOC37" s="85"/>
      <c r="FOD37" s="74"/>
      <c r="FOE37" s="74"/>
      <c r="FOF37" s="85"/>
      <c r="FOG37" s="74"/>
      <c r="FOH37" s="74"/>
      <c r="FOI37" s="85"/>
      <c r="FOJ37" s="74"/>
      <c r="FOK37" s="74"/>
      <c r="FOL37" s="85"/>
      <c r="FOM37" s="80"/>
      <c r="FON37" s="80"/>
      <c r="FOO37" s="85"/>
      <c r="FOP37" s="77"/>
      <c r="FOQ37" s="74"/>
      <c r="FOR37" s="74"/>
      <c r="FOS37" s="85"/>
      <c r="FOT37" s="74"/>
      <c r="FOU37" s="74"/>
      <c r="FOV37" s="85"/>
      <c r="FOW37" s="74"/>
      <c r="FOX37" s="74"/>
      <c r="FOY37" s="85"/>
      <c r="FOZ37" s="74"/>
      <c r="FPA37" s="74"/>
      <c r="FPB37" s="85"/>
      <c r="FPC37" s="80"/>
      <c r="FPD37" s="80"/>
      <c r="FPE37" s="85"/>
      <c r="FPF37" s="77"/>
      <c r="FPG37" s="74"/>
      <c r="FPH37" s="74"/>
      <c r="FPI37" s="85"/>
      <c r="FPJ37" s="74"/>
      <c r="FPK37" s="74"/>
      <c r="FPL37" s="85"/>
      <c r="FPM37" s="74"/>
      <c r="FPN37" s="74"/>
      <c r="FPO37" s="85"/>
      <c r="FPP37" s="74"/>
      <c r="FPQ37" s="74"/>
      <c r="FPR37" s="85"/>
      <c r="FPS37" s="80"/>
      <c r="FPT37" s="80"/>
      <c r="FPU37" s="85"/>
      <c r="FPV37" s="77"/>
      <c r="FPW37" s="74"/>
      <c r="FPX37" s="74"/>
      <c r="FPY37" s="85"/>
      <c r="FPZ37" s="74"/>
      <c r="FQA37" s="74"/>
      <c r="FQB37" s="85"/>
      <c r="FQC37" s="74"/>
      <c r="FQD37" s="74"/>
      <c r="FQE37" s="85"/>
      <c r="FQF37" s="74"/>
      <c r="FQG37" s="74"/>
      <c r="FQH37" s="85"/>
      <c r="FQI37" s="80"/>
      <c r="FQJ37" s="80"/>
      <c r="FQK37" s="85"/>
      <c r="FQL37" s="77"/>
      <c r="FQM37" s="74"/>
      <c r="FQN37" s="74"/>
      <c r="FQO37" s="85"/>
      <c r="FQP37" s="74"/>
      <c r="FQQ37" s="74"/>
      <c r="FQR37" s="85"/>
      <c r="FQS37" s="74"/>
      <c r="FQT37" s="74"/>
      <c r="FQU37" s="85"/>
      <c r="FQV37" s="74"/>
      <c r="FQW37" s="74"/>
      <c r="FQX37" s="85"/>
      <c r="FQY37" s="80"/>
      <c r="FQZ37" s="80"/>
      <c r="FRA37" s="85"/>
      <c r="FRB37" s="77"/>
      <c r="FRC37" s="74"/>
      <c r="FRD37" s="74"/>
      <c r="FRE37" s="85"/>
      <c r="FRF37" s="74"/>
      <c r="FRG37" s="74"/>
      <c r="FRH37" s="85"/>
      <c r="FRI37" s="74"/>
      <c r="FRJ37" s="74"/>
      <c r="FRK37" s="85"/>
      <c r="FRL37" s="74"/>
      <c r="FRM37" s="74"/>
      <c r="FRN37" s="85"/>
      <c r="FRO37" s="80"/>
      <c r="FRP37" s="80"/>
      <c r="FRQ37" s="85"/>
      <c r="FRR37" s="77"/>
      <c r="FRS37" s="74"/>
      <c r="FRT37" s="74"/>
      <c r="FRU37" s="85"/>
      <c r="FRV37" s="74"/>
      <c r="FRW37" s="74"/>
      <c r="FRX37" s="85"/>
      <c r="FRY37" s="74"/>
      <c r="FRZ37" s="74"/>
      <c r="FSA37" s="85"/>
      <c r="FSB37" s="74"/>
      <c r="FSC37" s="74"/>
      <c r="FSD37" s="85"/>
      <c r="FSE37" s="80"/>
      <c r="FSF37" s="80"/>
      <c r="FSG37" s="85"/>
      <c r="FSH37" s="77"/>
      <c r="FSI37" s="74"/>
      <c r="FSJ37" s="74"/>
      <c r="FSK37" s="85"/>
      <c r="FSL37" s="74"/>
      <c r="FSM37" s="74"/>
      <c r="FSN37" s="85"/>
      <c r="FSO37" s="74"/>
      <c r="FSP37" s="74"/>
      <c r="FSQ37" s="85"/>
      <c r="FSR37" s="74"/>
      <c r="FSS37" s="74"/>
      <c r="FST37" s="85"/>
      <c r="FSU37" s="80"/>
      <c r="FSV37" s="80"/>
      <c r="FSW37" s="85"/>
      <c r="FSX37" s="77"/>
      <c r="FSY37" s="74"/>
      <c r="FSZ37" s="74"/>
      <c r="FTA37" s="85"/>
      <c r="FTB37" s="74"/>
      <c r="FTC37" s="74"/>
      <c r="FTD37" s="85"/>
      <c r="FTE37" s="74"/>
      <c r="FTF37" s="74"/>
      <c r="FTG37" s="85"/>
      <c r="FTH37" s="74"/>
      <c r="FTI37" s="74"/>
      <c r="FTJ37" s="85"/>
      <c r="FTK37" s="80"/>
      <c r="FTL37" s="80"/>
      <c r="FTM37" s="85"/>
      <c r="FTN37" s="77"/>
      <c r="FTO37" s="74"/>
      <c r="FTP37" s="74"/>
      <c r="FTQ37" s="85"/>
      <c r="FTR37" s="74"/>
      <c r="FTS37" s="74"/>
      <c r="FTT37" s="85"/>
      <c r="FTU37" s="74"/>
      <c r="FTV37" s="74"/>
      <c r="FTW37" s="85"/>
      <c r="FTX37" s="74"/>
      <c r="FTY37" s="74"/>
      <c r="FTZ37" s="85"/>
      <c r="FUA37" s="80"/>
      <c r="FUB37" s="80"/>
      <c r="FUC37" s="85"/>
      <c r="FUD37" s="77"/>
      <c r="FUE37" s="74"/>
      <c r="FUF37" s="74"/>
      <c r="FUG37" s="85"/>
      <c r="FUH37" s="74"/>
      <c r="FUI37" s="74"/>
      <c r="FUJ37" s="85"/>
      <c r="FUK37" s="74"/>
      <c r="FUL37" s="74"/>
      <c r="FUM37" s="85"/>
      <c r="FUN37" s="74"/>
      <c r="FUO37" s="74"/>
      <c r="FUP37" s="85"/>
      <c r="FUQ37" s="80"/>
      <c r="FUR37" s="80"/>
      <c r="FUS37" s="85"/>
      <c r="FUT37" s="77"/>
      <c r="FUU37" s="74"/>
      <c r="FUV37" s="74"/>
      <c r="FUW37" s="85"/>
      <c r="FUX37" s="74"/>
      <c r="FUY37" s="74"/>
      <c r="FUZ37" s="85"/>
      <c r="FVA37" s="74"/>
      <c r="FVB37" s="74"/>
      <c r="FVC37" s="85"/>
      <c r="FVD37" s="74"/>
      <c r="FVE37" s="74"/>
      <c r="FVF37" s="85"/>
      <c r="FVG37" s="80"/>
      <c r="FVH37" s="80"/>
      <c r="FVI37" s="85"/>
      <c r="FVJ37" s="77"/>
      <c r="FVK37" s="74"/>
      <c r="FVL37" s="74"/>
      <c r="FVM37" s="85"/>
      <c r="FVN37" s="74"/>
      <c r="FVO37" s="74"/>
      <c r="FVP37" s="85"/>
      <c r="FVQ37" s="74"/>
      <c r="FVR37" s="74"/>
      <c r="FVS37" s="85"/>
      <c r="FVT37" s="74"/>
      <c r="FVU37" s="74"/>
      <c r="FVV37" s="85"/>
      <c r="FVW37" s="80"/>
      <c r="FVX37" s="80"/>
      <c r="FVY37" s="85"/>
      <c r="FVZ37" s="77"/>
      <c r="FWA37" s="74"/>
      <c r="FWB37" s="74"/>
      <c r="FWC37" s="85"/>
      <c r="FWD37" s="74"/>
      <c r="FWE37" s="74"/>
      <c r="FWF37" s="85"/>
      <c r="FWG37" s="74"/>
      <c r="FWH37" s="74"/>
      <c r="FWI37" s="85"/>
      <c r="FWJ37" s="74"/>
      <c r="FWK37" s="74"/>
      <c r="FWL37" s="85"/>
      <c r="FWM37" s="80"/>
      <c r="FWN37" s="80"/>
      <c r="FWO37" s="85"/>
      <c r="FWP37" s="77"/>
      <c r="FWQ37" s="74"/>
      <c r="FWR37" s="74"/>
      <c r="FWS37" s="85"/>
      <c r="FWT37" s="74"/>
      <c r="FWU37" s="74"/>
      <c r="FWV37" s="85"/>
      <c r="FWW37" s="74"/>
      <c r="FWX37" s="74"/>
      <c r="FWY37" s="85"/>
      <c r="FWZ37" s="74"/>
      <c r="FXA37" s="74"/>
      <c r="FXB37" s="85"/>
      <c r="FXC37" s="80"/>
      <c r="FXD37" s="80"/>
      <c r="FXE37" s="85"/>
      <c r="FXF37" s="77"/>
      <c r="FXG37" s="74"/>
      <c r="FXH37" s="74"/>
      <c r="FXI37" s="85"/>
      <c r="FXJ37" s="74"/>
      <c r="FXK37" s="74"/>
      <c r="FXL37" s="85"/>
      <c r="FXM37" s="74"/>
      <c r="FXN37" s="74"/>
      <c r="FXO37" s="85"/>
      <c r="FXP37" s="74"/>
      <c r="FXQ37" s="74"/>
      <c r="FXR37" s="85"/>
      <c r="FXS37" s="80"/>
      <c r="FXT37" s="80"/>
      <c r="FXU37" s="85"/>
      <c r="FXV37" s="77"/>
      <c r="FXW37" s="74"/>
      <c r="FXX37" s="74"/>
      <c r="FXY37" s="85"/>
      <c r="FXZ37" s="74"/>
      <c r="FYA37" s="74"/>
      <c r="FYB37" s="85"/>
      <c r="FYC37" s="74"/>
      <c r="FYD37" s="74"/>
      <c r="FYE37" s="85"/>
      <c r="FYF37" s="74"/>
      <c r="FYG37" s="74"/>
      <c r="FYH37" s="85"/>
      <c r="FYI37" s="80"/>
      <c r="FYJ37" s="80"/>
      <c r="FYK37" s="85"/>
      <c r="FYL37" s="77"/>
      <c r="FYM37" s="74"/>
      <c r="FYN37" s="74"/>
      <c r="FYO37" s="85"/>
      <c r="FYP37" s="74"/>
      <c r="FYQ37" s="74"/>
      <c r="FYR37" s="85"/>
      <c r="FYS37" s="74"/>
      <c r="FYT37" s="74"/>
      <c r="FYU37" s="85"/>
      <c r="FYV37" s="74"/>
      <c r="FYW37" s="74"/>
      <c r="FYX37" s="85"/>
      <c r="FYY37" s="80"/>
      <c r="FYZ37" s="80"/>
      <c r="FZA37" s="85"/>
      <c r="FZB37" s="77"/>
      <c r="FZC37" s="74"/>
      <c r="FZD37" s="74"/>
      <c r="FZE37" s="85"/>
      <c r="FZF37" s="74"/>
      <c r="FZG37" s="74"/>
      <c r="FZH37" s="85"/>
      <c r="FZI37" s="74"/>
      <c r="FZJ37" s="74"/>
      <c r="FZK37" s="85"/>
      <c r="FZL37" s="74"/>
      <c r="FZM37" s="74"/>
      <c r="FZN37" s="85"/>
      <c r="FZO37" s="80"/>
      <c r="FZP37" s="80"/>
      <c r="FZQ37" s="85"/>
      <c r="FZR37" s="77"/>
      <c r="FZS37" s="74"/>
      <c r="FZT37" s="74"/>
      <c r="FZU37" s="85"/>
      <c r="FZV37" s="74"/>
      <c r="FZW37" s="74"/>
      <c r="FZX37" s="85"/>
      <c r="FZY37" s="74"/>
      <c r="FZZ37" s="74"/>
      <c r="GAA37" s="85"/>
      <c r="GAB37" s="74"/>
      <c r="GAC37" s="74"/>
      <c r="GAD37" s="85"/>
      <c r="GAE37" s="80"/>
      <c r="GAF37" s="80"/>
      <c r="GAG37" s="85"/>
      <c r="GAH37" s="77"/>
      <c r="GAI37" s="74"/>
      <c r="GAJ37" s="74"/>
      <c r="GAK37" s="85"/>
      <c r="GAL37" s="74"/>
      <c r="GAM37" s="74"/>
      <c r="GAN37" s="85"/>
      <c r="GAO37" s="74"/>
      <c r="GAP37" s="74"/>
      <c r="GAQ37" s="85"/>
      <c r="GAR37" s="74"/>
      <c r="GAS37" s="74"/>
      <c r="GAT37" s="85"/>
      <c r="GAU37" s="80"/>
      <c r="GAV37" s="80"/>
      <c r="GAW37" s="85"/>
      <c r="GAX37" s="77"/>
      <c r="GAY37" s="74"/>
      <c r="GAZ37" s="74"/>
      <c r="GBA37" s="85"/>
      <c r="GBB37" s="74"/>
      <c r="GBC37" s="74"/>
      <c r="GBD37" s="85"/>
      <c r="GBE37" s="74"/>
      <c r="GBF37" s="74"/>
      <c r="GBG37" s="85"/>
      <c r="GBH37" s="74"/>
      <c r="GBI37" s="74"/>
      <c r="GBJ37" s="85"/>
      <c r="GBK37" s="80"/>
      <c r="GBL37" s="80"/>
      <c r="GBM37" s="85"/>
      <c r="GBN37" s="77"/>
      <c r="GBO37" s="74"/>
      <c r="GBP37" s="74"/>
      <c r="GBQ37" s="85"/>
      <c r="GBR37" s="74"/>
      <c r="GBS37" s="74"/>
      <c r="GBT37" s="85"/>
      <c r="GBU37" s="74"/>
      <c r="GBV37" s="74"/>
      <c r="GBW37" s="85"/>
      <c r="GBX37" s="74"/>
      <c r="GBY37" s="74"/>
      <c r="GBZ37" s="85"/>
      <c r="GCA37" s="80"/>
      <c r="GCB37" s="80"/>
      <c r="GCC37" s="85"/>
      <c r="GCD37" s="77"/>
      <c r="GCE37" s="74"/>
      <c r="GCF37" s="74"/>
      <c r="GCG37" s="85"/>
      <c r="GCH37" s="74"/>
      <c r="GCI37" s="74"/>
      <c r="GCJ37" s="85"/>
      <c r="GCK37" s="74"/>
      <c r="GCL37" s="74"/>
      <c r="GCM37" s="85"/>
      <c r="GCN37" s="74"/>
      <c r="GCO37" s="74"/>
      <c r="GCP37" s="85"/>
      <c r="GCQ37" s="80"/>
      <c r="GCR37" s="80"/>
      <c r="GCS37" s="85"/>
      <c r="GCT37" s="77"/>
      <c r="GCU37" s="74"/>
      <c r="GCV37" s="74"/>
      <c r="GCW37" s="85"/>
      <c r="GCX37" s="74"/>
      <c r="GCY37" s="74"/>
      <c r="GCZ37" s="85"/>
      <c r="GDA37" s="74"/>
      <c r="GDB37" s="74"/>
      <c r="GDC37" s="85"/>
      <c r="GDD37" s="74"/>
      <c r="GDE37" s="74"/>
      <c r="GDF37" s="85"/>
      <c r="GDG37" s="80"/>
      <c r="GDH37" s="80"/>
      <c r="GDI37" s="85"/>
      <c r="GDJ37" s="77"/>
      <c r="GDK37" s="74"/>
      <c r="GDL37" s="74"/>
      <c r="GDM37" s="85"/>
      <c r="GDN37" s="74"/>
      <c r="GDO37" s="74"/>
      <c r="GDP37" s="85"/>
      <c r="GDQ37" s="74"/>
      <c r="GDR37" s="74"/>
      <c r="GDS37" s="85"/>
      <c r="GDT37" s="74"/>
      <c r="GDU37" s="74"/>
      <c r="GDV37" s="85"/>
      <c r="GDW37" s="80"/>
      <c r="GDX37" s="80"/>
      <c r="GDY37" s="85"/>
      <c r="GDZ37" s="77"/>
      <c r="GEA37" s="74"/>
      <c r="GEB37" s="74"/>
      <c r="GEC37" s="85"/>
      <c r="GED37" s="74"/>
      <c r="GEE37" s="74"/>
      <c r="GEF37" s="85"/>
      <c r="GEG37" s="74"/>
      <c r="GEH37" s="74"/>
      <c r="GEI37" s="85"/>
      <c r="GEJ37" s="74"/>
      <c r="GEK37" s="74"/>
      <c r="GEL37" s="85"/>
      <c r="GEM37" s="80"/>
      <c r="GEN37" s="80"/>
      <c r="GEO37" s="85"/>
      <c r="GEP37" s="77"/>
      <c r="GEQ37" s="74"/>
      <c r="GER37" s="74"/>
      <c r="GES37" s="85"/>
      <c r="GET37" s="74"/>
      <c r="GEU37" s="74"/>
      <c r="GEV37" s="85"/>
      <c r="GEW37" s="74"/>
      <c r="GEX37" s="74"/>
      <c r="GEY37" s="85"/>
      <c r="GEZ37" s="74"/>
      <c r="GFA37" s="74"/>
      <c r="GFB37" s="85"/>
      <c r="GFC37" s="80"/>
      <c r="GFD37" s="80"/>
      <c r="GFE37" s="85"/>
      <c r="GFF37" s="77"/>
      <c r="GFG37" s="74"/>
      <c r="GFH37" s="74"/>
      <c r="GFI37" s="85"/>
      <c r="GFJ37" s="74"/>
      <c r="GFK37" s="74"/>
      <c r="GFL37" s="85"/>
      <c r="GFM37" s="74"/>
      <c r="GFN37" s="74"/>
      <c r="GFO37" s="85"/>
      <c r="GFP37" s="74"/>
      <c r="GFQ37" s="74"/>
      <c r="GFR37" s="85"/>
      <c r="GFS37" s="80"/>
      <c r="GFT37" s="80"/>
      <c r="GFU37" s="85"/>
      <c r="GFV37" s="77"/>
      <c r="GFW37" s="74"/>
      <c r="GFX37" s="74"/>
      <c r="GFY37" s="85"/>
      <c r="GFZ37" s="74"/>
      <c r="GGA37" s="74"/>
      <c r="GGB37" s="85"/>
      <c r="GGC37" s="74"/>
      <c r="GGD37" s="74"/>
      <c r="GGE37" s="85"/>
      <c r="GGF37" s="74"/>
      <c r="GGG37" s="74"/>
      <c r="GGH37" s="85"/>
      <c r="GGI37" s="80"/>
      <c r="GGJ37" s="80"/>
      <c r="GGK37" s="85"/>
      <c r="GGL37" s="77"/>
      <c r="GGM37" s="74"/>
      <c r="GGN37" s="74"/>
      <c r="GGO37" s="85"/>
      <c r="GGP37" s="74"/>
      <c r="GGQ37" s="74"/>
      <c r="GGR37" s="85"/>
      <c r="GGS37" s="74"/>
      <c r="GGT37" s="74"/>
      <c r="GGU37" s="85"/>
      <c r="GGV37" s="74"/>
      <c r="GGW37" s="74"/>
      <c r="GGX37" s="85"/>
      <c r="GGY37" s="80"/>
      <c r="GGZ37" s="80"/>
      <c r="GHA37" s="85"/>
      <c r="GHB37" s="77"/>
      <c r="GHC37" s="74"/>
      <c r="GHD37" s="74"/>
      <c r="GHE37" s="85"/>
      <c r="GHF37" s="74"/>
      <c r="GHG37" s="74"/>
      <c r="GHH37" s="85"/>
      <c r="GHI37" s="74"/>
      <c r="GHJ37" s="74"/>
      <c r="GHK37" s="85"/>
      <c r="GHL37" s="74"/>
      <c r="GHM37" s="74"/>
      <c r="GHN37" s="85"/>
      <c r="GHO37" s="80"/>
      <c r="GHP37" s="80"/>
      <c r="GHQ37" s="85"/>
      <c r="GHR37" s="77"/>
      <c r="GHS37" s="74"/>
      <c r="GHT37" s="74"/>
      <c r="GHU37" s="85"/>
      <c r="GHV37" s="74"/>
      <c r="GHW37" s="74"/>
      <c r="GHX37" s="85"/>
      <c r="GHY37" s="74"/>
      <c r="GHZ37" s="74"/>
      <c r="GIA37" s="85"/>
      <c r="GIB37" s="74"/>
      <c r="GIC37" s="74"/>
      <c r="GID37" s="85"/>
      <c r="GIE37" s="80"/>
      <c r="GIF37" s="80"/>
      <c r="GIG37" s="85"/>
      <c r="GIH37" s="77"/>
      <c r="GII37" s="74"/>
      <c r="GIJ37" s="74"/>
      <c r="GIK37" s="85"/>
      <c r="GIL37" s="74"/>
      <c r="GIM37" s="74"/>
      <c r="GIN37" s="85"/>
      <c r="GIO37" s="74"/>
      <c r="GIP37" s="74"/>
      <c r="GIQ37" s="85"/>
      <c r="GIR37" s="74"/>
      <c r="GIS37" s="74"/>
      <c r="GIT37" s="85"/>
      <c r="GIU37" s="80"/>
      <c r="GIV37" s="80"/>
      <c r="GIW37" s="85"/>
      <c r="GIX37" s="77"/>
      <c r="GIY37" s="74"/>
      <c r="GIZ37" s="74"/>
      <c r="GJA37" s="85"/>
      <c r="GJB37" s="74"/>
      <c r="GJC37" s="74"/>
      <c r="GJD37" s="85"/>
      <c r="GJE37" s="74"/>
      <c r="GJF37" s="74"/>
      <c r="GJG37" s="85"/>
      <c r="GJH37" s="74"/>
      <c r="GJI37" s="74"/>
      <c r="GJJ37" s="85"/>
      <c r="GJK37" s="80"/>
      <c r="GJL37" s="80"/>
      <c r="GJM37" s="85"/>
      <c r="GJN37" s="77"/>
      <c r="GJO37" s="74"/>
      <c r="GJP37" s="74"/>
      <c r="GJQ37" s="85"/>
      <c r="GJR37" s="74"/>
      <c r="GJS37" s="74"/>
      <c r="GJT37" s="85"/>
      <c r="GJU37" s="74"/>
      <c r="GJV37" s="74"/>
      <c r="GJW37" s="85"/>
      <c r="GJX37" s="74"/>
      <c r="GJY37" s="74"/>
      <c r="GJZ37" s="85"/>
      <c r="GKA37" s="80"/>
      <c r="GKB37" s="80"/>
      <c r="GKC37" s="85"/>
      <c r="GKD37" s="77"/>
      <c r="GKE37" s="74"/>
      <c r="GKF37" s="74"/>
      <c r="GKG37" s="85"/>
      <c r="GKH37" s="74"/>
      <c r="GKI37" s="74"/>
      <c r="GKJ37" s="85"/>
      <c r="GKK37" s="74"/>
      <c r="GKL37" s="74"/>
      <c r="GKM37" s="85"/>
      <c r="GKN37" s="74"/>
      <c r="GKO37" s="74"/>
      <c r="GKP37" s="85"/>
      <c r="GKQ37" s="80"/>
      <c r="GKR37" s="80"/>
      <c r="GKS37" s="85"/>
      <c r="GKT37" s="77"/>
      <c r="GKU37" s="74"/>
      <c r="GKV37" s="74"/>
      <c r="GKW37" s="85"/>
      <c r="GKX37" s="74"/>
      <c r="GKY37" s="74"/>
      <c r="GKZ37" s="85"/>
      <c r="GLA37" s="74"/>
      <c r="GLB37" s="74"/>
      <c r="GLC37" s="85"/>
      <c r="GLD37" s="74"/>
      <c r="GLE37" s="74"/>
      <c r="GLF37" s="85"/>
      <c r="GLG37" s="80"/>
      <c r="GLH37" s="80"/>
      <c r="GLI37" s="85"/>
      <c r="GLJ37" s="77"/>
      <c r="GLK37" s="74"/>
      <c r="GLL37" s="74"/>
      <c r="GLM37" s="85"/>
      <c r="GLN37" s="74"/>
      <c r="GLO37" s="74"/>
      <c r="GLP37" s="85"/>
      <c r="GLQ37" s="74"/>
      <c r="GLR37" s="74"/>
      <c r="GLS37" s="85"/>
      <c r="GLT37" s="74"/>
      <c r="GLU37" s="74"/>
      <c r="GLV37" s="85"/>
      <c r="GLW37" s="80"/>
      <c r="GLX37" s="80"/>
      <c r="GLY37" s="85"/>
      <c r="GLZ37" s="77"/>
      <c r="GMA37" s="74"/>
      <c r="GMB37" s="74"/>
      <c r="GMC37" s="85"/>
      <c r="GMD37" s="74"/>
      <c r="GME37" s="74"/>
      <c r="GMF37" s="85"/>
      <c r="GMG37" s="74"/>
      <c r="GMH37" s="74"/>
      <c r="GMI37" s="85"/>
      <c r="GMJ37" s="74"/>
      <c r="GMK37" s="74"/>
      <c r="GML37" s="85"/>
      <c r="GMM37" s="80"/>
      <c r="GMN37" s="80"/>
      <c r="GMO37" s="85"/>
      <c r="GMP37" s="77"/>
      <c r="GMQ37" s="74"/>
      <c r="GMR37" s="74"/>
      <c r="GMS37" s="85"/>
      <c r="GMT37" s="74"/>
      <c r="GMU37" s="74"/>
      <c r="GMV37" s="85"/>
      <c r="GMW37" s="74"/>
      <c r="GMX37" s="74"/>
      <c r="GMY37" s="85"/>
      <c r="GMZ37" s="74"/>
      <c r="GNA37" s="74"/>
      <c r="GNB37" s="85"/>
      <c r="GNC37" s="80"/>
      <c r="GND37" s="80"/>
      <c r="GNE37" s="85"/>
      <c r="GNF37" s="77"/>
      <c r="GNG37" s="74"/>
      <c r="GNH37" s="74"/>
      <c r="GNI37" s="85"/>
      <c r="GNJ37" s="74"/>
      <c r="GNK37" s="74"/>
      <c r="GNL37" s="85"/>
      <c r="GNM37" s="74"/>
      <c r="GNN37" s="74"/>
      <c r="GNO37" s="85"/>
      <c r="GNP37" s="74"/>
      <c r="GNQ37" s="74"/>
      <c r="GNR37" s="85"/>
      <c r="GNS37" s="80"/>
      <c r="GNT37" s="80"/>
      <c r="GNU37" s="85"/>
      <c r="GNV37" s="77"/>
      <c r="GNW37" s="74"/>
      <c r="GNX37" s="74"/>
      <c r="GNY37" s="85"/>
      <c r="GNZ37" s="74"/>
      <c r="GOA37" s="74"/>
      <c r="GOB37" s="85"/>
      <c r="GOC37" s="74"/>
      <c r="GOD37" s="74"/>
      <c r="GOE37" s="85"/>
      <c r="GOF37" s="74"/>
      <c r="GOG37" s="74"/>
      <c r="GOH37" s="85"/>
      <c r="GOI37" s="80"/>
      <c r="GOJ37" s="80"/>
      <c r="GOK37" s="85"/>
      <c r="GOL37" s="77"/>
      <c r="GOM37" s="74"/>
      <c r="GON37" s="74"/>
      <c r="GOO37" s="85"/>
      <c r="GOP37" s="74"/>
      <c r="GOQ37" s="74"/>
      <c r="GOR37" s="85"/>
      <c r="GOS37" s="74"/>
      <c r="GOT37" s="74"/>
      <c r="GOU37" s="85"/>
      <c r="GOV37" s="74"/>
      <c r="GOW37" s="74"/>
      <c r="GOX37" s="85"/>
      <c r="GOY37" s="80"/>
      <c r="GOZ37" s="80"/>
      <c r="GPA37" s="85"/>
      <c r="GPB37" s="77"/>
      <c r="GPC37" s="74"/>
      <c r="GPD37" s="74"/>
      <c r="GPE37" s="85"/>
      <c r="GPF37" s="74"/>
      <c r="GPG37" s="74"/>
      <c r="GPH37" s="85"/>
      <c r="GPI37" s="74"/>
      <c r="GPJ37" s="74"/>
      <c r="GPK37" s="85"/>
      <c r="GPL37" s="74"/>
      <c r="GPM37" s="74"/>
      <c r="GPN37" s="85"/>
      <c r="GPO37" s="80"/>
      <c r="GPP37" s="80"/>
      <c r="GPQ37" s="85"/>
      <c r="GPR37" s="77"/>
      <c r="GPS37" s="74"/>
      <c r="GPT37" s="74"/>
      <c r="GPU37" s="85"/>
      <c r="GPV37" s="74"/>
      <c r="GPW37" s="74"/>
      <c r="GPX37" s="85"/>
      <c r="GPY37" s="74"/>
      <c r="GPZ37" s="74"/>
      <c r="GQA37" s="85"/>
      <c r="GQB37" s="74"/>
      <c r="GQC37" s="74"/>
      <c r="GQD37" s="85"/>
      <c r="GQE37" s="80"/>
      <c r="GQF37" s="80"/>
      <c r="GQG37" s="85"/>
      <c r="GQH37" s="77"/>
      <c r="GQI37" s="74"/>
      <c r="GQJ37" s="74"/>
      <c r="GQK37" s="85"/>
      <c r="GQL37" s="74"/>
      <c r="GQM37" s="74"/>
      <c r="GQN37" s="85"/>
      <c r="GQO37" s="74"/>
      <c r="GQP37" s="74"/>
      <c r="GQQ37" s="85"/>
      <c r="GQR37" s="74"/>
      <c r="GQS37" s="74"/>
      <c r="GQT37" s="85"/>
      <c r="GQU37" s="80"/>
      <c r="GQV37" s="80"/>
      <c r="GQW37" s="85"/>
      <c r="GQX37" s="77"/>
      <c r="GQY37" s="74"/>
      <c r="GQZ37" s="74"/>
      <c r="GRA37" s="85"/>
      <c r="GRB37" s="74"/>
      <c r="GRC37" s="74"/>
      <c r="GRD37" s="85"/>
      <c r="GRE37" s="74"/>
      <c r="GRF37" s="74"/>
      <c r="GRG37" s="85"/>
      <c r="GRH37" s="74"/>
      <c r="GRI37" s="74"/>
      <c r="GRJ37" s="85"/>
      <c r="GRK37" s="80"/>
      <c r="GRL37" s="80"/>
      <c r="GRM37" s="85"/>
      <c r="GRN37" s="77"/>
      <c r="GRO37" s="74"/>
      <c r="GRP37" s="74"/>
      <c r="GRQ37" s="85"/>
      <c r="GRR37" s="74"/>
      <c r="GRS37" s="74"/>
      <c r="GRT37" s="85"/>
      <c r="GRU37" s="74"/>
      <c r="GRV37" s="74"/>
      <c r="GRW37" s="85"/>
      <c r="GRX37" s="74"/>
      <c r="GRY37" s="74"/>
      <c r="GRZ37" s="85"/>
      <c r="GSA37" s="80"/>
      <c r="GSB37" s="80"/>
      <c r="GSC37" s="85"/>
      <c r="GSD37" s="77"/>
      <c r="GSE37" s="74"/>
      <c r="GSF37" s="74"/>
      <c r="GSG37" s="85"/>
      <c r="GSH37" s="74"/>
      <c r="GSI37" s="74"/>
      <c r="GSJ37" s="85"/>
      <c r="GSK37" s="74"/>
      <c r="GSL37" s="74"/>
      <c r="GSM37" s="85"/>
      <c r="GSN37" s="74"/>
      <c r="GSO37" s="74"/>
      <c r="GSP37" s="85"/>
      <c r="GSQ37" s="80"/>
      <c r="GSR37" s="80"/>
      <c r="GSS37" s="85"/>
      <c r="GST37" s="77"/>
      <c r="GSU37" s="74"/>
      <c r="GSV37" s="74"/>
      <c r="GSW37" s="85"/>
      <c r="GSX37" s="74"/>
      <c r="GSY37" s="74"/>
      <c r="GSZ37" s="85"/>
      <c r="GTA37" s="74"/>
      <c r="GTB37" s="74"/>
      <c r="GTC37" s="85"/>
      <c r="GTD37" s="74"/>
      <c r="GTE37" s="74"/>
      <c r="GTF37" s="85"/>
      <c r="GTG37" s="80"/>
      <c r="GTH37" s="80"/>
      <c r="GTI37" s="85"/>
      <c r="GTJ37" s="77"/>
      <c r="GTK37" s="74"/>
      <c r="GTL37" s="74"/>
      <c r="GTM37" s="85"/>
      <c r="GTN37" s="74"/>
      <c r="GTO37" s="74"/>
      <c r="GTP37" s="85"/>
      <c r="GTQ37" s="74"/>
      <c r="GTR37" s="74"/>
      <c r="GTS37" s="85"/>
      <c r="GTT37" s="74"/>
      <c r="GTU37" s="74"/>
      <c r="GTV37" s="85"/>
      <c r="GTW37" s="80"/>
      <c r="GTX37" s="80"/>
      <c r="GTY37" s="85"/>
      <c r="GTZ37" s="77"/>
      <c r="GUA37" s="74"/>
      <c r="GUB37" s="74"/>
      <c r="GUC37" s="85"/>
      <c r="GUD37" s="74"/>
      <c r="GUE37" s="74"/>
      <c r="GUF37" s="85"/>
      <c r="GUG37" s="74"/>
      <c r="GUH37" s="74"/>
      <c r="GUI37" s="85"/>
      <c r="GUJ37" s="74"/>
      <c r="GUK37" s="74"/>
      <c r="GUL37" s="85"/>
      <c r="GUM37" s="80"/>
      <c r="GUN37" s="80"/>
      <c r="GUO37" s="85"/>
      <c r="GUP37" s="77"/>
      <c r="GUQ37" s="74"/>
      <c r="GUR37" s="74"/>
      <c r="GUS37" s="85"/>
      <c r="GUT37" s="74"/>
      <c r="GUU37" s="74"/>
      <c r="GUV37" s="85"/>
      <c r="GUW37" s="74"/>
      <c r="GUX37" s="74"/>
      <c r="GUY37" s="85"/>
      <c r="GUZ37" s="74"/>
      <c r="GVA37" s="74"/>
      <c r="GVB37" s="85"/>
      <c r="GVC37" s="80"/>
      <c r="GVD37" s="80"/>
      <c r="GVE37" s="85"/>
      <c r="GVF37" s="77"/>
      <c r="GVG37" s="74"/>
      <c r="GVH37" s="74"/>
      <c r="GVI37" s="85"/>
      <c r="GVJ37" s="74"/>
      <c r="GVK37" s="74"/>
      <c r="GVL37" s="85"/>
      <c r="GVM37" s="74"/>
      <c r="GVN37" s="74"/>
      <c r="GVO37" s="85"/>
      <c r="GVP37" s="74"/>
      <c r="GVQ37" s="74"/>
      <c r="GVR37" s="85"/>
      <c r="GVS37" s="80"/>
      <c r="GVT37" s="80"/>
      <c r="GVU37" s="85"/>
      <c r="GVV37" s="77"/>
      <c r="GVW37" s="74"/>
      <c r="GVX37" s="74"/>
      <c r="GVY37" s="85"/>
      <c r="GVZ37" s="74"/>
      <c r="GWA37" s="74"/>
      <c r="GWB37" s="85"/>
      <c r="GWC37" s="74"/>
      <c r="GWD37" s="74"/>
      <c r="GWE37" s="85"/>
      <c r="GWF37" s="74"/>
      <c r="GWG37" s="74"/>
      <c r="GWH37" s="85"/>
      <c r="GWI37" s="80"/>
      <c r="GWJ37" s="80"/>
      <c r="GWK37" s="85"/>
      <c r="GWL37" s="77"/>
      <c r="GWM37" s="74"/>
      <c r="GWN37" s="74"/>
      <c r="GWO37" s="85"/>
      <c r="GWP37" s="74"/>
      <c r="GWQ37" s="74"/>
      <c r="GWR37" s="85"/>
      <c r="GWS37" s="74"/>
      <c r="GWT37" s="74"/>
      <c r="GWU37" s="85"/>
      <c r="GWV37" s="74"/>
      <c r="GWW37" s="74"/>
      <c r="GWX37" s="85"/>
      <c r="GWY37" s="80"/>
      <c r="GWZ37" s="80"/>
      <c r="GXA37" s="85"/>
      <c r="GXB37" s="77"/>
      <c r="GXC37" s="74"/>
      <c r="GXD37" s="74"/>
      <c r="GXE37" s="85"/>
      <c r="GXF37" s="74"/>
      <c r="GXG37" s="74"/>
      <c r="GXH37" s="85"/>
      <c r="GXI37" s="74"/>
      <c r="GXJ37" s="74"/>
      <c r="GXK37" s="85"/>
      <c r="GXL37" s="74"/>
      <c r="GXM37" s="74"/>
      <c r="GXN37" s="85"/>
      <c r="GXO37" s="80"/>
      <c r="GXP37" s="80"/>
      <c r="GXQ37" s="85"/>
      <c r="GXR37" s="77"/>
      <c r="GXS37" s="74"/>
      <c r="GXT37" s="74"/>
      <c r="GXU37" s="85"/>
      <c r="GXV37" s="74"/>
      <c r="GXW37" s="74"/>
      <c r="GXX37" s="85"/>
      <c r="GXY37" s="74"/>
      <c r="GXZ37" s="74"/>
      <c r="GYA37" s="85"/>
      <c r="GYB37" s="74"/>
      <c r="GYC37" s="74"/>
      <c r="GYD37" s="85"/>
      <c r="GYE37" s="80"/>
      <c r="GYF37" s="80"/>
      <c r="GYG37" s="85"/>
      <c r="GYH37" s="77"/>
      <c r="GYI37" s="74"/>
      <c r="GYJ37" s="74"/>
      <c r="GYK37" s="85"/>
      <c r="GYL37" s="74"/>
      <c r="GYM37" s="74"/>
      <c r="GYN37" s="85"/>
      <c r="GYO37" s="74"/>
      <c r="GYP37" s="74"/>
      <c r="GYQ37" s="85"/>
      <c r="GYR37" s="74"/>
      <c r="GYS37" s="74"/>
      <c r="GYT37" s="85"/>
      <c r="GYU37" s="80"/>
      <c r="GYV37" s="80"/>
      <c r="GYW37" s="85"/>
      <c r="GYX37" s="77"/>
      <c r="GYY37" s="74"/>
      <c r="GYZ37" s="74"/>
      <c r="GZA37" s="85"/>
      <c r="GZB37" s="74"/>
      <c r="GZC37" s="74"/>
      <c r="GZD37" s="85"/>
      <c r="GZE37" s="74"/>
      <c r="GZF37" s="74"/>
      <c r="GZG37" s="85"/>
      <c r="GZH37" s="74"/>
      <c r="GZI37" s="74"/>
      <c r="GZJ37" s="85"/>
      <c r="GZK37" s="80"/>
      <c r="GZL37" s="80"/>
      <c r="GZM37" s="85"/>
      <c r="GZN37" s="77"/>
      <c r="GZO37" s="74"/>
      <c r="GZP37" s="74"/>
      <c r="GZQ37" s="85"/>
      <c r="GZR37" s="74"/>
      <c r="GZS37" s="74"/>
      <c r="GZT37" s="85"/>
      <c r="GZU37" s="74"/>
      <c r="GZV37" s="74"/>
      <c r="GZW37" s="85"/>
      <c r="GZX37" s="74"/>
      <c r="GZY37" s="74"/>
      <c r="GZZ37" s="85"/>
      <c r="HAA37" s="80"/>
      <c r="HAB37" s="80"/>
      <c r="HAC37" s="85"/>
      <c r="HAD37" s="77"/>
      <c r="HAE37" s="74"/>
      <c r="HAF37" s="74"/>
      <c r="HAG37" s="85"/>
      <c r="HAH37" s="74"/>
      <c r="HAI37" s="74"/>
      <c r="HAJ37" s="85"/>
      <c r="HAK37" s="74"/>
      <c r="HAL37" s="74"/>
      <c r="HAM37" s="85"/>
      <c r="HAN37" s="74"/>
      <c r="HAO37" s="74"/>
      <c r="HAP37" s="85"/>
      <c r="HAQ37" s="80"/>
      <c r="HAR37" s="80"/>
      <c r="HAS37" s="85"/>
      <c r="HAT37" s="77"/>
      <c r="HAU37" s="74"/>
      <c r="HAV37" s="74"/>
      <c r="HAW37" s="85"/>
      <c r="HAX37" s="74"/>
      <c r="HAY37" s="74"/>
      <c r="HAZ37" s="85"/>
      <c r="HBA37" s="74"/>
      <c r="HBB37" s="74"/>
      <c r="HBC37" s="85"/>
      <c r="HBD37" s="74"/>
      <c r="HBE37" s="74"/>
      <c r="HBF37" s="85"/>
      <c r="HBG37" s="80"/>
      <c r="HBH37" s="80"/>
      <c r="HBI37" s="85"/>
      <c r="HBJ37" s="77"/>
      <c r="HBK37" s="74"/>
      <c r="HBL37" s="74"/>
      <c r="HBM37" s="85"/>
      <c r="HBN37" s="74"/>
      <c r="HBO37" s="74"/>
      <c r="HBP37" s="85"/>
      <c r="HBQ37" s="74"/>
      <c r="HBR37" s="74"/>
      <c r="HBS37" s="85"/>
      <c r="HBT37" s="74"/>
      <c r="HBU37" s="74"/>
      <c r="HBV37" s="85"/>
      <c r="HBW37" s="80"/>
      <c r="HBX37" s="80"/>
      <c r="HBY37" s="85"/>
      <c r="HBZ37" s="77"/>
      <c r="HCA37" s="74"/>
      <c r="HCB37" s="74"/>
      <c r="HCC37" s="85"/>
      <c r="HCD37" s="74"/>
      <c r="HCE37" s="74"/>
      <c r="HCF37" s="85"/>
      <c r="HCG37" s="74"/>
      <c r="HCH37" s="74"/>
      <c r="HCI37" s="85"/>
      <c r="HCJ37" s="74"/>
      <c r="HCK37" s="74"/>
      <c r="HCL37" s="85"/>
      <c r="HCM37" s="80"/>
      <c r="HCN37" s="80"/>
      <c r="HCO37" s="85"/>
      <c r="HCP37" s="77"/>
      <c r="HCQ37" s="74"/>
      <c r="HCR37" s="74"/>
      <c r="HCS37" s="85"/>
      <c r="HCT37" s="74"/>
      <c r="HCU37" s="74"/>
      <c r="HCV37" s="85"/>
      <c r="HCW37" s="74"/>
      <c r="HCX37" s="74"/>
      <c r="HCY37" s="85"/>
      <c r="HCZ37" s="74"/>
      <c r="HDA37" s="74"/>
      <c r="HDB37" s="85"/>
      <c r="HDC37" s="80"/>
      <c r="HDD37" s="80"/>
      <c r="HDE37" s="85"/>
      <c r="HDF37" s="77"/>
      <c r="HDG37" s="74"/>
      <c r="HDH37" s="74"/>
      <c r="HDI37" s="85"/>
      <c r="HDJ37" s="74"/>
      <c r="HDK37" s="74"/>
      <c r="HDL37" s="85"/>
      <c r="HDM37" s="74"/>
      <c r="HDN37" s="74"/>
      <c r="HDO37" s="85"/>
      <c r="HDP37" s="74"/>
      <c r="HDQ37" s="74"/>
      <c r="HDR37" s="85"/>
      <c r="HDS37" s="80"/>
      <c r="HDT37" s="80"/>
      <c r="HDU37" s="85"/>
      <c r="HDV37" s="77"/>
      <c r="HDW37" s="74"/>
      <c r="HDX37" s="74"/>
      <c r="HDY37" s="85"/>
      <c r="HDZ37" s="74"/>
      <c r="HEA37" s="74"/>
      <c r="HEB37" s="85"/>
      <c r="HEC37" s="74"/>
      <c r="HED37" s="74"/>
      <c r="HEE37" s="85"/>
      <c r="HEF37" s="74"/>
      <c r="HEG37" s="74"/>
      <c r="HEH37" s="85"/>
      <c r="HEI37" s="80"/>
      <c r="HEJ37" s="80"/>
      <c r="HEK37" s="85"/>
      <c r="HEL37" s="77"/>
      <c r="HEM37" s="74"/>
      <c r="HEN37" s="74"/>
      <c r="HEO37" s="85"/>
      <c r="HEP37" s="74"/>
      <c r="HEQ37" s="74"/>
      <c r="HER37" s="85"/>
      <c r="HES37" s="74"/>
      <c r="HET37" s="74"/>
      <c r="HEU37" s="85"/>
      <c r="HEV37" s="74"/>
      <c r="HEW37" s="74"/>
      <c r="HEX37" s="85"/>
      <c r="HEY37" s="80"/>
      <c r="HEZ37" s="80"/>
      <c r="HFA37" s="85"/>
      <c r="HFB37" s="77"/>
      <c r="HFC37" s="74"/>
      <c r="HFD37" s="74"/>
      <c r="HFE37" s="85"/>
      <c r="HFF37" s="74"/>
      <c r="HFG37" s="74"/>
      <c r="HFH37" s="85"/>
      <c r="HFI37" s="74"/>
      <c r="HFJ37" s="74"/>
      <c r="HFK37" s="85"/>
      <c r="HFL37" s="74"/>
      <c r="HFM37" s="74"/>
      <c r="HFN37" s="85"/>
      <c r="HFO37" s="80"/>
      <c r="HFP37" s="80"/>
      <c r="HFQ37" s="85"/>
      <c r="HFR37" s="77"/>
      <c r="HFS37" s="74"/>
      <c r="HFT37" s="74"/>
      <c r="HFU37" s="85"/>
      <c r="HFV37" s="74"/>
      <c r="HFW37" s="74"/>
      <c r="HFX37" s="85"/>
      <c r="HFY37" s="74"/>
      <c r="HFZ37" s="74"/>
      <c r="HGA37" s="85"/>
      <c r="HGB37" s="74"/>
      <c r="HGC37" s="74"/>
      <c r="HGD37" s="85"/>
      <c r="HGE37" s="80"/>
      <c r="HGF37" s="80"/>
      <c r="HGG37" s="85"/>
      <c r="HGH37" s="77"/>
      <c r="HGI37" s="74"/>
      <c r="HGJ37" s="74"/>
      <c r="HGK37" s="85"/>
      <c r="HGL37" s="74"/>
      <c r="HGM37" s="74"/>
      <c r="HGN37" s="85"/>
      <c r="HGO37" s="74"/>
      <c r="HGP37" s="74"/>
      <c r="HGQ37" s="85"/>
      <c r="HGR37" s="74"/>
      <c r="HGS37" s="74"/>
      <c r="HGT37" s="85"/>
      <c r="HGU37" s="80"/>
      <c r="HGV37" s="80"/>
      <c r="HGW37" s="85"/>
      <c r="HGX37" s="77"/>
      <c r="HGY37" s="74"/>
      <c r="HGZ37" s="74"/>
      <c r="HHA37" s="85"/>
      <c r="HHB37" s="74"/>
      <c r="HHC37" s="74"/>
      <c r="HHD37" s="85"/>
      <c r="HHE37" s="74"/>
      <c r="HHF37" s="74"/>
      <c r="HHG37" s="85"/>
      <c r="HHH37" s="74"/>
      <c r="HHI37" s="74"/>
      <c r="HHJ37" s="85"/>
      <c r="HHK37" s="80"/>
      <c r="HHL37" s="80"/>
      <c r="HHM37" s="85"/>
      <c r="HHN37" s="77"/>
      <c r="HHO37" s="74"/>
      <c r="HHP37" s="74"/>
      <c r="HHQ37" s="85"/>
      <c r="HHR37" s="74"/>
      <c r="HHS37" s="74"/>
      <c r="HHT37" s="85"/>
      <c r="HHU37" s="74"/>
      <c r="HHV37" s="74"/>
      <c r="HHW37" s="85"/>
      <c r="HHX37" s="74"/>
      <c r="HHY37" s="74"/>
      <c r="HHZ37" s="85"/>
      <c r="HIA37" s="80"/>
      <c r="HIB37" s="80"/>
      <c r="HIC37" s="85"/>
      <c r="HID37" s="77"/>
      <c r="HIE37" s="74"/>
      <c r="HIF37" s="74"/>
      <c r="HIG37" s="85"/>
      <c r="HIH37" s="74"/>
      <c r="HII37" s="74"/>
      <c r="HIJ37" s="85"/>
      <c r="HIK37" s="74"/>
      <c r="HIL37" s="74"/>
      <c r="HIM37" s="85"/>
      <c r="HIN37" s="74"/>
      <c r="HIO37" s="74"/>
      <c r="HIP37" s="85"/>
      <c r="HIQ37" s="80"/>
      <c r="HIR37" s="80"/>
      <c r="HIS37" s="85"/>
      <c r="HIT37" s="77"/>
      <c r="HIU37" s="74"/>
      <c r="HIV37" s="74"/>
      <c r="HIW37" s="85"/>
      <c r="HIX37" s="74"/>
      <c r="HIY37" s="74"/>
      <c r="HIZ37" s="85"/>
      <c r="HJA37" s="74"/>
      <c r="HJB37" s="74"/>
      <c r="HJC37" s="85"/>
      <c r="HJD37" s="74"/>
      <c r="HJE37" s="74"/>
      <c r="HJF37" s="85"/>
      <c r="HJG37" s="80"/>
      <c r="HJH37" s="80"/>
      <c r="HJI37" s="85"/>
      <c r="HJJ37" s="77"/>
      <c r="HJK37" s="74"/>
      <c r="HJL37" s="74"/>
      <c r="HJM37" s="85"/>
      <c r="HJN37" s="74"/>
      <c r="HJO37" s="74"/>
      <c r="HJP37" s="85"/>
      <c r="HJQ37" s="74"/>
      <c r="HJR37" s="74"/>
      <c r="HJS37" s="85"/>
      <c r="HJT37" s="74"/>
      <c r="HJU37" s="74"/>
      <c r="HJV37" s="85"/>
      <c r="HJW37" s="80"/>
      <c r="HJX37" s="80"/>
      <c r="HJY37" s="85"/>
      <c r="HJZ37" s="77"/>
      <c r="HKA37" s="74"/>
      <c r="HKB37" s="74"/>
      <c r="HKC37" s="85"/>
      <c r="HKD37" s="74"/>
      <c r="HKE37" s="74"/>
      <c r="HKF37" s="85"/>
      <c r="HKG37" s="74"/>
      <c r="HKH37" s="74"/>
      <c r="HKI37" s="85"/>
      <c r="HKJ37" s="74"/>
      <c r="HKK37" s="74"/>
      <c r="HKL37" s="85"/>
      <c r="HKM37" s="80"/>
      <c r="HKN37" s="80"/>
      <c r="HKO37" s="85"/>
      <c r="HKP37" s="77"/>
      <c r="HKQ37" s="74"/>
      <c r="HKR37" s="74"/>
      <c r="HKS37" s="85"/>
      <c r="HKT37" s="74"/>
      <c r="HKU37" s="74"/>
      <c r="HKV37" s="85"/>
      <c r="HKW37" s="74"/>
      <c r="HKX37" s="74"/>
      <c r="HKY37" s="85"/>
      <c r="HKZ37" s="74"/>
      <c r="HLA37" s="74"/>
      <c r="HLB37" s="85"/>
      <c r="HLC37" s="80"/>
      <c r="HLD37" s="80"/>
      <c r="HLE37" s="85"/>
      <c r="HLF37" s="77"/>
      <c r="HLG37" s="74"/>
      <c r="HLH37" s="74"/>
      <c r="HLI37" s="85"/>
      <c r="HLJ37" s="74"/>
      <c r="HLK37" s="74"/>
      <c r="HLL37" s="85"/>
      <c r="HLM37" s="74"/>
      <c r="HLN37" s="74"/>
      <c r="HLO37" s="85"/>
      <c r="HLP37" s="74"/>
      <c r="HLQ37" s="74"/>
      <c r="HLR37" s="85"/>
      <c r="HLS37" s="80"/>
      <c r="HLT37" s="80"/>
      <c r="HLU37" s="85"/>
      <c r="HLV37" s="77"/>
      <c r="HLW37" s="74"/>
      <c r="HLX37" s="74"/>
      <c r="HLY37" s="85"/>
      <c r="HLZ37" s="74"/>
      <c r="HMA37" s="74"/>
      <c r="HMB37" s="85"/>
      <c r="HMC37" s="74"/>
      <c r="HMD37" s="74"/>
      <c r="HME37" s="85"/>
      <c r="HMF37" s="74"/>
      <c r="HMG37" s="74"/>
      <c r="HMH37" s="85"/>
      <c r="HMI37" s="80"/>
      <c r="HMJ37" s="80"/>
      <c r="HMK37" s="85"/>
      <c r="HML37" s="77"/>
      <c r="HMM37" s="74"/>
      <c r="HMN37" s="74"/>
      <c r="HMO37" s="85"/>
      <c r="HMP37" s="74"/>
      <c r="HMQ37" s="74"/>
      <c r="HMR37" s="85"/>
      <c r="HMS37" s="74"/>
      <c r="HMT37" s="74"/>
      <c r="HMU37" s="85"/>
      <c r="HMV37" s="74"/>
      <c r="HMW37" s="74"/>
      <c r="HMX37" s="85"/>
      <c r="HMY37" s="80"/>
      <c r="HMZ37" s="80"/>
      <c r="HNA37" s="85"/>
      <c r="HNB37" s="77"/>
      <c r="HNC37" s="74"/>
      <c r="HND37" s="74"/>
      <c r="HNE37" s="85"/>
      <c r="HNF37" s="74"/>
      <c r="HNG37" s="74"/>
      <c r="HNH37" s="85"/>
      <c r="HNI37" s="74"/>
      <c r="HNJ37" s="74"/>
      <c r="HNK37" s="85"/>
      <c r="HNL37" s="74"/>
      <c r="HNM37" s="74"/>
      <c r="HNN37" s="85"/>
      <c r="HNO37" s="80"/>
      <c r="HNP37" s="80"/>
      <c r="HNQ37" s="85"/>
      <c r="HNR37" s="77"/>
      <c r="HNS37" s="74"/>
      <c r="HNT37" s="74"/>
      <c r="HNU37" s="85"/>
      <c r="HNV37" s="74"/>
      <c r="HNW37" s="74"/>
      <c r="HNX37" s="85"/>
      <c r="HNY37" s="74"/>
      <c r="HNZ37" s="74"/>
      <c r="HOA37" s="85"/>
      <c r="HOB37" s="74"/>
      <c r="HOC37" s="74"/>
      <c r="HOD37" s="85"/>
      <c r="HOE37" s="80"/>
      <c r="HOF37" s="80"/>
      <c r="HOG37" s="85"/>
      <c r="HOH37" s="77"/>
      <c r="HOI37" s="74"/>
      <c r="HOJ37" s="74"/>
      <c r="HOK37" s="85"/>
      <c r="HOL37" s="74"/>
      <c r="HOM37" s="74"/>
      <c r="HON37" s="85"/>
      <c r="HOO37" s="74"/>
      <c r="HOP37" s="74"/>
      <c r="HOQ37" s="85"/>
      <c r="HOR37" s="74"/>
      <c r="HOS37" s="74"/>
      <c r="HOT37" s="85"/>
      <c r="HOU37" s="80"/>
      <c r="HOV37" s="80"/>
      <c r="HOW37" s="85"/>
      <c r="HOX37" s="77"/>
      <c r="HOY37" s="74"/>
      <c r="HOZ37" s="74"/>
      <c r="HPA37" s="85"/>
      <c r="HPB37" s="74"/>
      <c r="HPC37" s="74"/>
      <c r="HPD37" s="85"/>
      <c r="HPE37" s="74"/>
      <c r="HPF37" s="74"/>
      <c r="HPG37" s="85"/>
      <c r="HPH37" s="74"/>
      <c r="HPI37" s="74"/>
      <c r="HPJ37" s="85"/>
      <c r="HPK37" s="80"/>
      <c r="HPL37" s="80"/>
      <c r="HPM37" s="85"/>
      <c r="HPN37" s="77"/>
      <c r="HPO37" s="74"/>
      <c r="HPP37" s="74"/>
      <c r="HPQ37" s="85"/>
      <c r="HPR37" s="74"/>
      <c r="HPS37" s="74"/>
      <c r="HPT37" s="85"/>
      <c r="HPU37" s="74"/>
      <c r="HPV37" s="74"/>
      <c r="HPW37" s="85"/>
      <c r="HPX37" s="74"/>
      <c r="HPY37" s="74"/>
      <c r="HPZ37" s="85"/>
      <c r="HQA37" s="80"/>
      <c r="HQB37" s="80"/>
      <c r="HQC37" s="85"/>
      <c r="HQD37" s="77"/>
      <c r="HQE37" s="74"/>
      <c r="HQF37" s="74"/>
      <c r="HQG37" s="85"/>
      <c r="HQH37" s="74"/>
      <c r="HQI37" s="74"/>
      <c r="HQJ37" s="85"/>
      <c r="HQK37" s="74"/>
      <c r="HQL37" s="74"/>
      <c r="HQM37" s="85"/>
      <c r="HQN37" s="74"/>
      <c r="HQO37" s="74"/>
      <c r="HQP37" s="85"/>
      <c r="HQQ37" s="80"/>
      <c r="HQR37" s="80"/>
      <c r="HQS37" s="85"/>
      <c r="HQT37" s="77"/>
      <c r="HQU37" s="74"/>
      <c r="HQV37" s="74"/>
      <c r="HQW37" s="85"/>
      <c r="HQX37" s="74"/>
      <c r="HQY37" s="74"/>
      <c r="HQZ37" s="85"/>
      <c r="HRA37" s="74"/>
      <c r="HRB37" s="74"/>
      <c r="HRC37" s="85"/>
      <c r="HRD37" s="74"/>
      <c r="HRE37" s="74"/>
      <c r="HRF37" s="85"/>
      <c r="HRG37" s="80"/>
      <c r="HRH37" s="80"/>
      <c r="HRI37" s="85"/>
      <c r="HRJ37" s="77"/>
      <c r="HRK37" s="74"/>
      <c r="HRL37" s="74"/>
      <c r="HRM37" s="85"/>
      <c r="HRN37" s="74"/>
      <c r="HRO37" s="74"/>
      <c r="HRP37" s="85"/>
      <c r="HRQ37" s="74"/>
      <c r="HRR37" s="74"/>
      <c r="HRS37" s="85"/>
      <c r="HRT37" s="74"/>
      <c r="HRU37" s="74"/>
      <c r="HRV37" s="85"/>
      <c r="HRW37" s="80"/>
      <c r="HRX37" s="80"/>
      <c r="HRY37" s="85"/>
      <c r="HRZ37" s="77"/>
      <c r="HSA37" s="74"/>
      <c r="HSB37" s="74"/>
      <c r="HSC37" s="85"/>
      <c r="HSD37" s="74"/>
      <c r="HSE37" s="74"/>
      <c r="HSF37" s="85"/>
      <c r="HSG37" s="74"/>
      <c r="HSH37" s="74"/>
      <c r="HSI37" s="85"/>
      <c r="HSJ37" s="74"/>
      <c r="HSK37" s="74"/>
      <c r="HSL37" s="85"/>
      <c r="HSM37" s="80"/>
      <c r="HSN37" s="80"/>
      <c r="HSO37" s="85"/>
      <c r="HSP37" s="77"/>
      <c r="HSQ37" s="74"/>
      <c r="HSR37" s="74"/>
      <c r="HSS37" s="85"/>
      <c r="HST37" s="74"/>
      <c r="HSU37" s="74"/>
      <c r="HSV37" s="85"/>
      <c r="HSW37" s="74"/>
      <c r="HSX37" s="74"/>
      <c r="HSY37" s="85"/>
      <c r="HSZ37" s="74"/>
      <c r="HTA37" s="74"/>
      <c r="HTB37" s="85"/>
      <c r="HTC37" s="80"/>
      <c r="HTD37" s="80"/>
      <c r="HTE37" s="85"/>
      <c r="HTF37" s="77"/>
      <c r="HTG37" s="74"/>
      <c r="HTH37" s="74"/>
      <c r="HTI37" s="85"/>
      <c r="HTJ37" s="74"/>
      <c r="HTK37" s="74"/>
      <c r="HTL37" s="85"/>
      <c r="HTM37" s="74"/>
      <c r="HTN37" s="74"/>
      <c r="HTO37" s="85"/>
      <c r="HTP37" s="74"/>
      <c r="HTQ37" s="74"/>
      <c r="HTR37" s="85"/>
      <c r="HTS37" s="80"/>
      <c r="HTT37" s="80"/>
      <c r="HTU37" s="85"/>
      <c r="HTV37" s="77"/>
      <c r="HTW37" s="74"/>
      <c r="HTX37" s="74"/>
      <c r="HTY37" s="85"/>
      <c r="HTZ37" s="74"/>
      <c r="HUA37" s="74"/>
      <c r="HUB37" s="85"/>
      <c r="HUC37" s="74"/>
      <c r="HUD37" s="74"/>
      <c r="HUE37" s="85"/>
      <c r="HUF37" s="74"/>
      <c r="HUG37" s="74"/>
      <c r="HUH37" s="85"/>
      <c r="HUI37" s="80"/>
      <c r="HUJ37" s="80"/>
      <c r="HUK37" s="85"/>
      <c r="HUL37" s="77"/>
      <c r="HUM37" s="74"/>
      <c r="HUN37" s="74"/>
      <c r="HUO37" s="85"/>
      <c r="HUP37" s="74"/>
      <c r="HUQ37" s="74"/>
      <c r="HUR37" s="85"/>
      <c r="HUS37" s="74"/>
      <c r="HUT37" s="74"/>
      <c r="HUU37" s="85"/>
      <c r="HUV37" s="74"/>
      <c r="HUW37" s="74"/>
      <c r="HUX37" s="85"/>
      <c r="HUY37" s="80"/>
      <c r="HUZ37" s="80"/>
      <c r="HVA37" s="85"/>
      <c r="HVB37" s="77"/>
      <c r="HVC37" s="74"/>
      <c r="HVD37" s="74"/>
      <c r="HVE37" s="85"/>
      <c r="HVF37" s="74"/>
      <c r="HVG37" s="74"/>
      <c r="HVH37" s="85"/>
      <c r="HVI37" s="74"/>
      <c r="HVJ37" s="74"/>
      <c r="HVK37" s="85"/>
      <c r="HVL37" s="74"/>
      <c r="HVM37" s="74"/>
      <c r="HVN37" s="85"/>
      <c r="HVO37" s="80"/>
      <c r="HVP37" s="80"/>
      <c r="HVQ37" s="85"/>
      <c r="HVR37" s="77"/>
      <c r="HVS37" s="74"/>
      <c r="HVT37" s="74"/>
      <c r="HVU37" s="85"/>
      <c r="HVV37" s="74"/>
      <c r="HVW37" s="74"/>
      <c r="HVX37" s="85"/>
      <c r="HVY37" s="74"/>
      <c r="HVZ37" s="74"/>
      <c r="HWA37" s="85"/>
      <c r="HWB37" s="74"/>
      <c r="HWC37" s="74"/>
      <c r="HWD37" s="85"/>
      <c r="HWE37" s="80"/>
      <c r="HWF37" s="80"/>
      <c r="HWG37" s="85"/>
      <c r="HWH37" s="77"/>
      <c r="HWI37" s="74"/>
      <c r="HWJ37" s="74"/>
      <c r="HWK37" s="85"/>
      <c r="HWL37" s="74"/>
      <c r="HWM37" s="74"/>
      <c r="HWN37" s="85"/>
      <c r="HWO37" s="74"/>
      <c r="HWP37" s="74"/>
      <c r="HWQ37" s="85"/>
      <c r="HWR37" s="74"/>
      <c r="HWS37" s="74"/>
      <c r="HWT37" s="85"/>
      <c r="HWU37" s="80"/>
      <c r="HWV37" s="80"/>
      <c r="HWW37" s="85"/>
      <c r="HWX37" s="77"/>
      <c r="HWY37" s="74"/>
      <c r="HWZ37" s="74"/>
      <c r="HXA37" s="85"/>
      <c r="HXB37" s="74"/>
      <c r="HXC37" s="74"/>
      <c r="HXD37" s="85"/>
      <c r="HXE37" s="74"/>
      <c r="HXF37" s="74"/>
      <c r="HXG37" s="85"/>
      <c r="HXH37" s="74"/>
      <c r="HXI37" s="74"/>
      <c r="HXJ37" s="85"/>
      <c r="HXK37" s="80"/>
      <c r="HXL37" s="80"/>
      <c r="HXM37" s="85"/>
      <c r="HXN37" s="77"/>
      <c r="HXO37" s="74"/>
      <c r="HXP37" s="74"/>
      <c r="HXQ37" s="85"/>
      <c r="HXR37" s="74"/>
      <c r="HXS37" s="74"/>
      <c r="HXT37" s="85"/>
      <c r="HXU37" s="74"/>
      <c r="HXV37" s="74"/>
      <c r="HXW37" s="85"/>
      <c r="HXX37" s="74"/>
      <c r="HXY37" s="74"/>
      <c r="HXZ37" s="85"/>
      <c r="HYA37" s="80"/>
      <c r="HYB37" s="80"/>
      <c r="HYC37" s="85"/>
      <c r="HYD37" s="77"/>
      <c r="HYE37" s="74"/>
      <c r="HYF37" s="74"/>
      <c r="HYG37" s="85"/>
      <c r="HYH37" s="74"/>
      <c r="HYI37" s="74"/>
      <c r="HYJ37" s="85"/>
      <c r="HYK37" s="74"/>
      <c r="HYL37" s="74"/>
      <c r="HYM37" s="85"/>
      <c r="HYN37" s="74"/>
      <c r="HYO37" s="74"/>
      <c r="HYP37" s="85"/>
      <c r="HYQ37" s="80"/>
      <c r="HYR37" s="80"/>
      <c r="HYS37" s="85"/>
      <c r="HYT37" s="77"/>
      <c r="HYU37" s="74"/>
      <c r="HYV37" s="74"/>
      <c r="HYW37" s="85"/>
      <c r="HYX37" s="74"/>
      <c r="HYY37" s="74"/>
      <c r="HYZ37" s="85"/>
      <c r="HZA37" s="74"/>
      <c r="HZB37" s="74"/>
      <c r="HZC37" s="85"/>
      <c r="HZD37" s="74"/>
      <c r="HZE37" s="74"/>
      <c r="HZF37" s="85"/>
      <c r="HZG37" s="80"/>
      <c r="HZH37" s="80"/>
      <c r="HZI37" s="85"/>
      <c r="HZJ37" s="77"/>
      <c r="HZK37" s="74"/>
      <c r="HZL37" s="74"/>
      <c r="HZM37" s="85"/>
      <c r="HZN37" s="74"/>
      <c r="HZO37" s="74"/>
      <c r="HZP37" s="85"/>
      <c r="HZQ37" s="74"/>
      <c r="HZR37" s="74"/>
      <c r="HZS37" s="85"/>
      <c r="HZT37" s="74"/>
      <c r="HZU37" s="74"/>
      <c r="HZV37" s="85"/>
      <c r="HZW37" s="80"/>
      <c r="HZX37" s="80"/>
      <c r="HZY37" s="85"/>
      <c r="HZZ37" s="77"/>
      <c r="IAA37" s="74"/>
      <c r="IAB37" s="74"/>
      <c r="IAC37" s="85"/>
      <c r="IAD37" s="74"/>
      <c r="IAE37" s="74"/>
      <c r="IAF37" s="85"/>
      <c r="IAG37" s="74"/>
      <c r="IAH37" s="74"/>
      <c r="IAI37" s="85"/>
      <c r="IAJ37" s="74"/>
      <c r="IAK37" s="74"/>
      <c r="IAL37" s="85"/>
      <c r="IAM37" s="80"/>
      <c r="IAN37" s="80"/>
      <c r="IAO37" s="85"/>
      <c r="IAP37" s="77"/>
      <c r="IAQ37" s="74"/>
      <c r="IAR37" s="74"/>
      <c r="IAS37" s="85"/>
      <c r="IAT37" s="74"/>
      <c r="IAU37" s="74"/>
      <c r="IAV37" s="85"/>
      <c r="IAW37" s="74"/>
      <c r="IAX37" s="74"/>
      <c r="IAY37" s="85"/>
      <c r="IAZ37" s="74"/>
      <c r="IBA37" s="74"/>
      <c r="IBB37" s="85"/>
      <c r="IBC37" s="80"/>
      <c r="IBD37" s="80"/>
      <c r="IBE37" s="85"/>
      <c r="IBF37" s="77"/>
      <c r="IBG37" s="74"/>
      <c r="IBH37" s="74"/>
      <c r="IBI37" s="85"/>
      <c r="IBJ37" s="74"/>
      <c r="IBK37" s="74"/>
      <c r="IBL37" s="85"/>
      <c r="IBM37" s="74"/>
      <c r="IBN37" s="74"/>
      <c r="IBO37" s="85"/>
      <c r="IBP37" s="74"/>
      <c r="IBQ37" s="74"/>
      <c r="IBR37" s="85"/>
      <c r="IBS37" s="80"/>
      <c r="IBT37" s="80"/>
      <c r="IBU37" s="85"/>
      <c r="IBV37" s="77"/>
      <c r="IBW37" s="74"/>
      <c r="IBX37" s="74"/>
      <c r="IBY37" s="85"/>
      <c r="IBZ37" s="74"/>
      <c r="ICA37" s="74"/>
      <c r="ICB37" s="85"/>
      <c r="ICC37" s="74"/>
      <c r="ICD37" s="74"/>
      <c r="ICE37" s="85"/>
      <c r="ICF37" s="74"/>
      <c r="ICG37" s="74"/>
      <c r="ICH37" s="85"/>
      <c r="ICI37" s="80"/>
      <c r="ICJ37" s="80"/>
      <c r="ICK37" s="85"/>
      <c r="ICL37" s="77"/>
      <c r="ICM37" s="74"/>
      <c r="ICN37" s="74"/>
      <c r="ICO37" s="85"/>
      <c r="ICP37" s="74"/>
      <c r="ICQ37" s="74"/>
      <c r="ICR37" s="85"/>
      <c r="ICS37" s="74"/>
      <c r="ICT37" s="74"/>
      <c r="ICU37" s="85"/>
      <c r="ICV37" s="74"/>
      <c r="ICW37" s="74"/>
      <c r="ICX37" s="85"/>
      <c r="ICY37" s="80"/>
      <c r="ICZ37" s="80"/>
      <c r="IDA37" s="85"/>
      <c r="IDB37" s="77"/>
      <c r="IDC37" s="74"/>
      <c r="IDD37" s="74"/>
      <c r="IDE37" s="85"/>
      <c r="IDF37" s="74"/>
      <c r="IDG37" s="74"/>
      <c r="IDH37" s="85"/>
      <c r="IDI37" s="74"/>
      <c r="IDJ37" s="74"/>
      <c r="IDK37" s="85"/>
      <c r="IDL37" s="74"/>
      <c r="IDM37" s="74"/>
      <c r="IDN37" s="85"/>
      <c r="IDO37" s="80"/>
      <c r="IDP37" s="80"/>
      <c r="IDQ37" s="85"/>
      <c r="IDR37" s="77"/>
      <c r="IDS37" s="74"/>
      <c r="IDT37" s="74"/>
      <c r="IDU37" s="85"/>
      <c r="IDV37" s="74"/>
      <c r="IDW37" s="74"/>
      <c r="IDX37" s="85"/>
      <c r="IDY37" s="74"/>
      <c r="IDZ37" s="74"/>
      <c r="IEA37" s="85"/>
      <c r="IEB37" s="74"/>
      <c r="IEC37" s="74"/>
      <c r="IED37" s="85"/>
      <c r="IEE37" s="80"/>
      <c r="IEF37" s="80"/>
      <c r="IEG37" s="85"/>
      <c r="IEH37" s="77"/>
      <c r="IEI37" s="74"/>
      <c r="IEJ37" s="74"/>
      <c r="IEK37" s="85"/>
      <c r="IEL37" s="74"/>
      <c r="IEM37" s="74"/>
      <c r="IEN37" s="85"/>
      <c r="IEO37" s="74"/>
      <c r="IEP37" s="74"/>
      <c r="IEQ37" s="85"/>
      <c r="IER37" s="74"/>
      <c r="IES37" s="74"/>
      <c r="IET37" s="85"/>
      <c r="IEU37" s="80"/>
      <c r="IEV37" s="80"/>
      <c r="IEW37" s="85"/>
      <c r="IEX37" s="77"/>
      <c r="IEY37" s="74"/>
      <c r="IEZ37" s="74"/>
      <c r="IFA37" s="85"/>
      <c r="IFB37" s="74"/>
      <c r="IFC37" s="74"/>
      <c r="IFD37" s="85"/>
      <c r="IFE37" s="74"/>
      <c r="IFF37" s="74"/>
      <c r="IFG37" s="85"/>
      <c r="IFH37" s="74"/>
      <c r="IFI37" s="74"/>
      <c r="IFJ37" s="85"/>
      <c r="IFK37" s="80"/>
      <c r="IFL37" s="80"/>
      <c r="IFM37" s="85"/>
      <c r="IFN37" s="77"/>
      <c r="IFO37" s="74"/>
      <c r="IFP37" s="74"/>
      <c r="IFQ37" s="85"/>
      <c r="IFR37" s="74"/>
      <c r="IFS37" s="74"/>
      <c r="IFT37" s="85"/>
      <c r="IFU37" s="74"/>
      <c r="IFV37" s="74"/>
      <c r="IFW37" s="85"/>
      <c r="IFX37" s="74"/>
      <c r="IFY37" s="74"/>
      <c r="IFZ37" s="85"/>
      <c r="IGA37" s="80"/>
      <c r="IGB37" s="80"/>
      <c r="IGC37" s="85"/>
      <c r="IGD37" s="77"/>
      <c r="IGE37" s="74"/>
      <c r="IGF37" s="74"/>
      <c r="IGG37" s="85"/>
      <c r="IGH37" s="74"/>
      <c r="IGI37" s="74"/>
      <c r="IGJ37" s="85"/>
      <c r="IGK37" s="74"/>
      <c r="IGL37" s="74"/>
      <c r="IGM37" s="85"/>
      <c r="IGN37" s="74"/>
      <c r="IGO37" s="74"/>
      <c r="IGP37" s="85"/>
      <c r="IGQ37" s="80"/>
      <c r="IGR37" s="80"/>
      <c r="IGS37" s="85"/>
      <c r="IGT37" s="77"/>
      <c r="IGU37" s="74"/>
      <c r="IGV37" s="74"/>
      <c r="IGW37" s="85"/>
      <c r="IGX37" s="74"/>
      <c r="IGY37" s="74"/>
      <c r="IGZ37" s="85"/>
      <c r="IHA37" s="74"/>
      <c r="IHB37" s="74"/>
      <c r="IHC37" s="85"/>
      <c r="IHD37" s="74"/>
      <c r="IHE37" s="74"/>
      <c r="IHF37" s="85"/>
      <c r="IHG37" s="80"/>
      <c r="IHH37" s="80"/>
      <c r="IHI37" s="85"/>
      <c r="IHJ37" s="77"/>
      <c r="IHK37" s="74"/>
      <c r="IHL37" s="74"/>
      <c r="IHM37" s="85"/>
      <c r="IHN37" s="74"/>
      <c r="IHO37" s="74"/>
      <c r="IHP37" s="85"/>
      <c r="IHQ37" s="74"/>
      <c r="IHR37" s="74"/>
      <c r="IHS37" s="85"/>
      <c r="IHT37" s="74"/>
      <c r="IHU37" s="74"/>
      <c r="IHV37" s="85"/>
      <c r="IHW37" s="80"/>
      <c r="IHX37" s="80"/>
      <c r="IHY37" s="85"/>
      <c r="IHZ37" s="77"/>
      <c r="IIA37" s="74"/>
      <c r="IIB37" s="74"/>
      <c r="IIC37" s="85"/>
      <c r="IID37" s="74"/>
      <c r="IIE37" s="74"/>
      <c r="IIF37" s="85"/>
      <c r="IIG37" s="74"/>
      <c r="IIH37" s="74"/>
      <c r="III37" s="85"/>
      <c r="IIJ37" s="74"/>
      <c r="IIK37" s="74"/>
      <c r="IIL37" s="85"/>
      <c r="IIM37" s="80"/>
      <c r="IIN37" s="80"/>
      <c r="IIO37" s="85"/>
      <c r="IIP37" s="77"/>
      <c r="IIQ37" s="74"/>
      <c r="IIR37" s="74"/>
      <c r="IIS37" s="85"/>
      <c r="IIT37" s="74"/>
      <c r="IIU37" s="74"/>
      <c r="IIV37" s="85"/>
      <c r="IIW37" s="74"/>
      <c r="IIX37" s="74"/>
      <c r="IIY37" s="85"/>
      <c r="IIZ37" s="74"/>
      <c r="IJA37" s="74"/>
      <c r="IJB37" s="85"/>
      <c r="IJC37" s="80"/>
      <c r="IJD37" s="80"/>
      <c r="IJE37" s="85"/>
      <c r="IJF37" s="77"/>
      <c r="IJG37" s="74"/>
      <c r="IJH37" s="74"/>
      <c r="IJI37" s="85"/>
      <c r="IJJ37" s="74"/>
      <c r="IJK37" s="74"/>
      <c r="IJL37" s="85"/>
      <c r="IJM37" s="74"/>
      <c r="IJN37" s="74"/>
      <c r="IJO37" s="85"/>
      <c r="IJP37" s="74"/>
      <c r="IJQ37" s="74"/>
      <c r="IJR37" s="85"/>
      <c r="IJS37" s="80"/>
      <c r="IJT37" s="80"/>
      <c r="IJU37" s="85"/>
      <c r="IJV37" s="77"/>
      <c r="IJW37" s="74"/>
      <c r="IJX37" s="74"/>
      <c r="IJY37" s="85"/>
      <c r="IJZ37" s="74"/>
      <c r="IKA37" s="74"/>
      <c r="IKB37" s="85"/>
      <c r="IKC37" s="74"/>
      <c r="IKD37" s="74"/>
      <c r="IKE37" s="85"/>
      <c r="IKF37" s="74"/>
      <c r="IKG37" s="74"/>
      <c r="IKH37" s="85"/>
      <c r="IKI37" s="80"/>
      <c r="IKJ37" s="80"/>
      <c r="IKK37" s="85"/>
      <c r="IKL37" s="77"/>
      <c r="IKM37" s="74"/>
      <c r="IKN37" s="74"/>
      <c r="IKO37" s="85"/>
      <c r="IKP37" s="74"/>
      <c r="IKQ37" s="74"/>
      <c r="IKR37" s="85"/>
      <c r="IKS37" s="74"/>
      <c r="IKT37" s="74"/>
      <c r="IKU37" s="85"/>
      <c r="IKV37" s="74"/>
      <c r="IKW37" s="74"/>
      <c r="IKX37" s="85"/>
      <c r="IKY37" s="80"/>
      <c r="IKZ37" s="80"/>
      <c r="ILA37" s="85"/>
      <c r="ILB37" s="77"/>
      <c r="ILC37" s="74"/>
      <c r="ILD37" s="74"/>
      <c r="ILE37" s="85"/>
      <c r="ILF37" s="74"/>
      <c r="ILG37" s="74"/>
      <c r="ILH37" s="85"/>
      <c r="ILI37" s="74"/>
      <c r="ILJ37" s="74"/>
      <c r="ILK37" s="85"/>
      <c r="ILL37" s="74"/>
      <c r="ILM37" s="74"/>
      <c r="ILN37" s="85"/>
      <c r="ILO37" s="80"/>
      <c r="ILP37" s="80"/>
      <c r="ILQ37" s="85"/>
      <c r="ILR37" s="77"/>
      <c r="ILS37" s="74"/>
      <c r="ILT37" s="74"/>
      <c r="ILU37" s="85"/>
      <c r="ILV37" s="74"/>
      <c r="ILW37" s="74"/>
      <c r="ILX37" s="85"/>
      <c r="ILY37" s="74"/>
      <c r="ILZ37" s="74"/>
      <c r="IMA37" s="85"/>
      <c r="IMB37" s="74"/>
      <c r="IMC37" s="74"/>
      <c r="IMD37" s="85"/>
      <c r="IME37" s="80"/>
      <c r="IMF37" s="80"/>
      <c r="IMG37" s="85"/>
      <c r="IMH37" s="77"/>
      <c r="IMI37" s="74"/>
      <c r="IMJ37" s="74"/>
      <c r="IMK37" s="85"/>
      <c r="IML37" s="74"/>
      <c r="IMM37" s="74"/>
      <c r="IMN37" s="85"/>
      <c r="IMO37" s="74"/>
      <c r="IMP37" s="74"/>
      <c r="IMQ37" s="85"/>
      <c r="IMR37" s="74"/>
      <c r="IMS37" s="74"/>
      <c r="IMT37" s="85"/>
      <c r="IMU37" s="80"/>
      <c r="IMV37" s="80"/>
      <c r="IMW37" s="85"/>
      <c r="IMX37" s="77"/>
      <c r="IMY37" s="74"/>
      <c r="IMZ37" s="74"/>
      <c r="INA37" s="85"/>
      <c r="INB37" s="74"/>
      <c r="INC37" s="74"/>
      <c r="IND37" s="85"/>
      <c r="INE37" s="74"/>
      <c r="INF37" s="74"/>
      <c r="ING37" s="85"/>
      <c r="INH37" s="74"/>
      <c r="INI37" s="74"/>
      <c r="INJ37" s="85"/>
      <c r="INK37" s="80"/>
      <c r="INL37" s="80"/>
      <c r="INM37" s="85"/>
      <c r="INN37" s="77"/>
      <c r="INO37" s="74"/>
      <c r="INP37" s="74"/>
      <c r="INQ37" s="85"/>
      <c r="INR37" s="74"/>
      <c r="INS37" s="74"/>
      <c r="INT37" s="85"/>
      <c r="INU37" s="74"/>
      <c r="INV37" s="74"/>
      <c r="INW37" s="85"/>
      <c r="INX37" s="74"/>
      <c r="INY37" s="74"/>
      <c r="INZ37" s="85"/>
      <c r="IOA37" s="80"/>
      <c r="IOB37" s="80"/>
      <c r="IOC37" s="85"/>
      <c r="IOD37" s="77"/>
      <c r="IOE37" s="74"/>
      <c r="IOF37" s="74"/>
      <c r="IOG37" s="85"/>
      <c r="IOH37" s="74"/>
      <c r="IOI37" s="74"/>
      <c r="IOJ37" s="85"/>
      <c r="IOK37" s="74"/>
      <c r="IOL37" s="74"/>
      <c r="IOM37" s="85"/>
      <c r="ION37" s="74"/>
      <c r="IOO37" s="74"/>
      <c r="IOP37" s="85"/>
      <c r="IOQ37" s="80"/>
      <c r="IOR37" s="80"/>
      <c r="IOS37" s="85"/>
      <c r="IOT37" s="77"/>
      <c r="IOU37" s="74"/>
      <c r="IOV37" s="74"/>
      <c r="IOW37" s="85"/>
      <c r="IOX37" s="74"/>
      <c r="IOY37" s="74"/>
      <c r="IOZ37" s="85"/>
      <c r="IPA37" s="74"/>
      <c r="IPB37" s="74"/>
      <c r="IPC37" s="85"/>
      <c r="IPD37" s="74"/>
      <c r="IPE37" s="74"/>
      <c r="IPF37" s="85"/>
      <c r="IPG37" s="80"/>
      <c r="IPH37" s="80"/>
      <c r="IPI37" s="85"/>
      <c r="IPJ37" s="77"/>
      <c r="IPK37" s="74"/>
      <c r="IPL37" s="74"/>
      <c r="IPM37" s="85"/>
      <c r="IPN37" s="74"/>
      <c r="IPO37" s="74"/>
      <c r="IPP37" s="85"/>
      <c r="IPQ37" s="74"/>
      <c r="IPR37" s="74"/>
      <c r="IPS37" s="85"/>
      <c r="IPT37" s="74"/>
      <c r="IPU37" s="74"/>
      <c r="IPV37" s="85"/>
      <c r="IPW37" s="80"/>
      <c r="IPX37" s="80"/>
      <c r="IPY37" s="85"/>
      <c r="IPZ37" s="77"/>
      <c r="IQA37" s="74"/>
      <c r="IQB37" s="74"/>
      <c r="IQC37" s="85"/>
      <c r="IQD37" s="74"/>
      <c r="IQE37" s="74"/>
      <c r="IQF37" s="85"/>
      <c r="IQG37" s="74"/>
      <c r="IQH37" s="74"/>
      <c r="IQI37" s="85"/>
      <c r="IQJ37" s="74"/>
      <c r="IQK37" s="74"/>
      <c r="IQL37" s="85"/>
      <c r="IQM37" s="80"/>
      <c r="IQN37" s="80"/>
      <c r="IQO37" s="85"/>
      <c r="IQP37" s="77"/>
      <c r="IQQ37" s="74"/>
      <c r="IQR37" s="74"/>
      <c r="IQS37" s="85"/>
      <c r="IQT37" s="74"/>
      <c r="IQU37" s="74"/>
      <c r="IQV37" s="85"/>
      <c r="IQW37" s="74"/>
      <c r="IQX37" s="74"/>
      <c r="IQY37" s="85"/>
      <c r="IQZ37" s="74"/>
      <c r="IRA37" s="74"/>
      <c r="IRB37" s="85"/>
      <c r="IRC37" s="80"/>
      <c r="IRD37" s="80"/>
      <c r="IRE37" s="85"/>
      <c r="IRF37" s="77"/>
      <c r="IRG37" s="74"/>
      <c r="IRH37" s="74"/>
      <c r="IRI37" s="85"/>
      <c r="IRJ37" s="74"/>
      <c r="IRK37" s="74"/>
      <c r="IRL37" s="85"/>
      <c r="IRM37" s="74"/>
      <c r="IRN37" s="74"/>
      <c r="IRO37" s="85"/>
      <c r="IRP37" s="74"/>
      <c r="IRQ37" s="74"/>
      <c r="IRR37" s="85"/>
      <c r="IRS37" s="80"/>
      <c r="IRT37" s="80"/>
      <c r="IRU37" s="85"/>
      <c r="IRV37" s="77"/>
      <c r="IRW37" s="74"/>
      <c r="IRX37" s="74"/>
      <c r="IRY37" s="85"/>
      <c r="IRZ37" s="74"/>
      <c r="ISA37" s="74"/>
      <c r="ISB37" s="85"/>
      <c r="ISC37" s="74"/>
      <c r="ISD37" s="74"/>
      <c r="ISE37" s="85"/>
      <c r="ISF37" s="74"/>
      <c r="ISG37" s="74"/>
      <c r="ISH37" s="85"/>
      <c r="ISI37" s="80"/>
      <c r="ISJ37" s="80"/>
      <c r="ISK37" s="85"/>
      <c r="ISL37" s="77"/>
      <c r="ISM37" s="74"/>
      <c r="ISN37" s="74"/>
      <c r="ISO37" s="85"/>
      <c r="ISP37" s="74"/>
      <c r="ISQ37" s="74"/>
      <c r="ISR37" s="85"/>
      <c r="ISS37" s="74"/>
      <c r="IST37" s="74"/>
      <c r="ISU37" s="85"/>
      <c r="ISV37" s="74"/>
      <c r="ISW37" s="74"/>
      <c r="ISX37" s="85"/>
      <c r="ISY37" s="80"/>
      <c r="ISZ37" s="80"/>
      <c r="ITA37" s="85"/>
      <c r="ITB37" s="77"/>
      <c r="ITC37" s="74"/>
      <c r="ITD37" s="74"/>
      <c r="ITE37" s="85"/>
      <c r="ITF37" s="74"/>
      <c r="ITG37" s="74"/>
      <c r="ITH37" s="85"/>
      <c r="ITI37" s="74"/>
      <c r="ITJ37" s="74"/>
      <c r="ITK37" s="85"/>
      <c r="ITL37" s="74"/>
      <c r="ITM37" s="74"/>
      <c r="ITN37" s="85"/>
      <c r="ITO37" s="80"/>
      <c r="ITP37" s="80"/>
      <c r="ITQ37" s="85"/>
      <c r="ITR37" s="77"/>
      <c r="ITS37" s="74"/>
      <c r="ITT37" s="74"/>
      <c r="ITU37" s="85"/>
      <c r="ITV37" s="74"/>
      <c r="ITW37" s="74"/>
      <c r="ITX37" s="85"/>
      <c r="ITY37" s="74"/>
      <c r="ITZ37" s="74"/>
      <c r="IUA37" s="85"/>
      <c r="IUB37" s="74"/>
      <c r="IUC37" s="74"/>
      <c r="IUD37" s="85"/>
      <c r="IUE37" s="80"/>
      <c r="IUF37" s="80"/>
      <c r="IUG37" s="85"/>
      <c r="IUH37" s="77"/>
      <c r="IUI37" s="74"/>
      <c r="IUJ37" s="74"/>
      <c r="IUK37" s="85"/>
      <c r="IUL37" s="74"/>
      <c r="IUM37" s="74"/>
      <c r="IUN37" s="85"/>
      <c r="IUO37" s="74"/>
      <c r="IUP37" s="74"/>
      <c r="IUQ37" s="85"/>
      <c r="IUR37" s="74"/>
      <c r="IUS37" s="74"/>
      <c r="IUT37" s="85"/>
      <c r="IUU37" s="80"/>
      <c r="IUV37" s="80"/>
      <c r="IUW37" s="85"/>
      <c r="IUX37" s="77"/>
      <c r="IUY37" s="74"/>
      <c r="IUZ37" s="74"/>
      <c r="IVA37" s="85"/>
      <c r="IVB37" s="74"/>
      <c r="IVC37" s="74"/>
      <c r="IVD37" s="85"/>
      <c r="IVE37" s="74"/>
      <c r="IVF37" s="74"/>
      <c r="IVG37" s="85"/>
      <c r="IVH37" s="74"/>
      <c r="IVI37" s="74"/>
      <c r="IVJ37" s="85"/>
      <c r="IVK37" s="80"/>
      <c r="IVL37" s="80"/>
      <c r="IVM37" s="85"/>
      <c r="IVN37" s="77"/>
      <c r="IVO37" s="74"/>
      <c r="IVP37" s="74"/>
      <c r="IVQ37" s="85"/>
      <c r="IVR37" s="74"/>
      <c r="IVS37" s="74"/>
      <c r="IVT37" s="85"/>
      <c r="IVU37" s="74"/>
      <c r="IVV37" s="74"/>
      <c r="IVW37" s="85"/>
      <c r="IVX37" s="74"/>
      <c r="IVY37" s="74"/>
      <c r="IVZ37" s="85"/>
      <c r="IWA37" s="80"/>
      <c r="IWB37" s="80"/>
      <c r="IWC37" s="85"/>
      <c r="IWD37" s="77"/>
      <c r="IWE37" s="74"/>
      <c r="IWF37" s="74"/>
      <c r="IWG37" s="85"/>
      <c r="IWH37" s="74"/>
      <c r="IWI37" s="74"/>
      <c r="IWJ37" s="85"/>
      <c r="IWK37" s="74"/>
      <c r="IWL37" s="74"/>
      <c r="IWM37" s="85"/>
      <c r="IWN37" s="74"/>
      <c r="IWO37" s="74"/>
      <c r="IWP37" s="85"/>
      <c r="IWQ37" s="80"/>
      <c r="IWR37" s="80"/>
      <c r="IWS37" s="85"/>
      <c r="IWT37" s="77"/>
      <c r="IWU37" s="74"/>
      <c r="IWV37" s="74"/>
      <c r="IWW37" s="85"/>
      <c r="IWX37" s="74"/>
      <c r="IWY37" s="74"/>
      <c r="IWZ37" s="85"/>
      <c r="IXA37" s="74"/>
      <c r="IXB37" s="74"/>
      <c r="IXC37" s="85"/>
      <c r="IXD37" s="74"/>
      <c r="IXE37" s="74"/>
      <c r="IXF37" s="85"/>
      <c r="IXG37" s="80"/>
      <c r="IXH37" s="80"/>
      <c r="IXI37" s="85"/>
      <c r="IXJ37" s="77"/>
      <c r="IXK37" s="74"/>
      <c r="IXL37" s="74"/>
      <c r="IXM37" s="85"/>
      <c r="IXN37" s="74"/>
      <c r="IXO37" s="74"/>
      <c r="IXP37" s="85"/>
      <c r="IXQ37" s="74"/>
      <c r="IXR37" s="74"/>
      <c r="IXS37" s="85"/>
      <c r="IXT37" s="74"/>
      <c r="IXU37" s="74"/>
      <c r="IXV37" s="85"/>
      <c r="IXW37" s="80"/>
      <c r="IXX37" s="80"/>
      <c r="IXY37" s="85"/>
      <c r="IXZ37" s="77"/>
      <c r="IYA37" s="74"/>
      <c r="IYB37" s="74"/>
      <c r="IYC37" s="85"/>
      <c r="IYD37" s="74"/>
      <c r="IYE37" s="74"/>
      <c r="IYF37" s="85"/>
      <c r="IYG37" s="74"/>
      <c r="IYH37" s="74"/>
      <c r="IYI37" s="85"/>
      <c r="IYJ37" s="74"/>
      <c r="IYK37" s="74"/>
      <c r="IYL37" s="85"/>
      <c r="IYM37" s="80"/>
      <c r="IYN37" s="80"/>
      <c r="IYO37" s="85"/>
      <c r="IYP37" s="77"/>
      <c r="IYQ37" s="74"/>
      <c r="IYR37" s="74"/>
      <c r="IYS37" s="85"/>
      <c r="IYT37" s="74"/>
      <c r="IYU37" s="74"/>
      <c r="IYV37" s="85"/>
      <c r="IYW37" s="74"/>
      <c r="IYX37" s="74"/>
      <c r="IYY37" s="85"/>
      <c r="IYZ37" s="74"/>
      <c r="IZA37" s="74"/>
      <c r="IZB37" s="85"/>
      <c r="IZC37" s="80"/>
      <c r="IZD37" s="80"/>
      <c r="IZE37" s="85"/>
      <c r="IZF37" s="77"/>
      <c r="IZG37" s="74"/>
      <c r="IZH37" s="74"/>
      <c r="IZI37" s="85"/>
      <c r="IZJ37" s="74"/>
      <c r="IZK37" s="74"/>
      <c r="IZL37" s="85"/>
      <c r="IZM37" s="74"/>
      <c r="IZN37" s="74"/>
      <c r="IZO37" s="85"/>
      <c r="IZP37" s="74"/>
      <c r="IZQ37" s="74"/>
      <c r="IZR37" s="85"/>
      <c r="IZS37" s="80"/>
      <c r="IZT37" s="80"/>
      <c r="IZU37" s="85"/>
      <c r="IZV37" s="77"/>
      <c r="IZW37" s="74"/>
      <c r="IZX37" s="74"/>
      <c r="IZY37" s="85"/>
      <c r="IZZ37" s="74"/>
      <c r="JAA37" s="74"/>
      <c r="JAB37" s="85"/>
      <c r="JAC37" s="74"/>
      <c r="JAD37" s="74"/>
      <c r="JAE37" s="85"/>
      <c r="JAF37" s="74"/>
      <c r="JAG37" s="74"/>
      <c r="JAH37" s="85"/>
      <c r="JAI37" s="80"/>
      <c r="JAJ37" s="80"/>
      <c r="JAK37" s="85"/>
      <c r="JAL37" s="77"/>
      <c r="JAM37" s="74"/>
      <c r="JAN37" s="74"/>
      <c r="JAO37" s="85"/>
      <c r="JAP37" s="74"/>
      <c r="JAQ37" s="74"/>
      <c r="JAR37" s="85"/>
      <c r="JAS37" s="74"/>
      <c r="JAT37" s="74"/>
      <c r="JAU37" s="85"/>
      <c r="JAV37" s="74"/>
      <c r="JAW37" s="74"/>
      <c r="JAX37" s="85"/>
      <c r="JAY37" s="80"/>
      <c r="JAZ37" s="80"/>
      <c r="JBA37" s="85"/>
      <c r="JBB37" s="77"/>
      <c r="JBC37" s="74"/>
      <c r="JBD37" s="74"/>
      <c r="JBE37" s="85"/>
      <c r="JBF37" s="74"/>
      <c r="JBG37" s="74"/>
      <c r="JBH37" s="85"/>
      <c r="JBI37" s="74"/>
      <c r="JBJ37" s="74"/>
      <c r="JBK37" s="85"/>
      <c r="JBL37" s="74"/>
      <c r="JBM37" s="74"/>
      <c r="JBN37" s="85"/>
      <c r="JBO37" s="80"/>
      <c r="JBP37" s="80"/>
      <c r="JBQ37" s="85"/>
      <c r="JBR37" s="77"/>
      <c r="JBS37" s="74"/>
      <c r="JBT37" s="74"/>
      <c r="JBU37" s="85"/>
      <c r="JBV37" s="74"/>
      <c r="JBW37" s="74"/>
      <c r="JBX37" s="85"/>
      <c r="JBY37" s="74"/>
      <c r="JBZ37" s="74"/>
      <c r="JCA37" s="85"/>
      <c r="JCB37" s="74"/>
      <c r="JCC37" s="74"/>
      <c r="JCD37" s="85"/>
      <c r="JCE37" s="80"/>
      <c r="JCF37" s="80"/>
      <c r="JCG37" s="85"/>
      <c r="JCH37" s="77"/>
      <c r="JCI37" s="74"/>
      <c r="JCJ37" s="74"/>
      <c r="JCK37" s="85"/>
      <c r="JCL37" s="74"/>
      <c r="JCM37" s="74"/>
      <c r="JCN37" s="85"/>
      <c r="JCO37" s="74"/>
      <c r="JCP37" s="74"/>
      <c r="JCQ37" s="85"/>
      <c r="JCR37" s="74"/>
      <c r="JCS37" s="74"/>
      <c r="JCT37" s="85"/>
      <c r="JCU37" s="80"/>
      <c r="JCV37" s="80"/>
      <c r="JCW37" s="85"/>
      <c r="JCX37" s="77"/>
      <c r="JCY37" s="74"/>
      <c r="JCZ37" s="74"/>
      <c r="JDA37" s="85"/>
      <c r="JDB37" s="74"/>
      <c r="JDC37" s="74"/>
      <c r="JDD37" s="85"/>
      <c r="JDE37" s="74"/>
      <c r="JDF37" s="74"/>
      <c r="JDG37" s="85"/>
      <c r="JDH37" s="74"/>
      <c r="JDI37" s="74"/>
      <c r="JDJ37" s="85"/>
      <c r="JDK37" s="80"/>
      <c r="JDL37" s="80"/>
      <c r="JDM37" s="85"/>
      <c r="JDN37" s="77"/>
      <c r="JDO37" s="74"/>
      <c r="JDP37" s="74"/>
      <c r="JDQ37" s="85"/>
      <c r="JDR37" s="74"/>
      <c r="JDS37" s="74"/>
      <c r="JDT37" s="85"/>
      <c r="JDU37" s="74"/>
      <c r="JDV37" s="74"/>
      <c r="JDW37" s="85"/>
      <c r="JDX37" s="74"/>
      <c r="JDY37" s="74"/>
      <c r="JDZ37" s="85"/>
      <c r="JEA37" s="80"/>
      <c r="JEB37" s="80"/>
      <c r="JEC37" s="85"/>
      <c r="JED37" s="77"/>
      <c r="JEE37" s="74"/>
      <c r="JEF37" s="74"/>
      <c r="JEG37" s="85"/>
      <c r="JEH37" s="74"/>
      <c r="JEI37" s="74"/>
      <c r="JEJ37" s="85"/>
      <c r="JEK37" s="74"/>
      <c r="JEL37" s="74"/>
      <c r="JEM37" s="85"/>
      <c r="JEN37" s="74"/>
      <c r="JEO37" s="74"/>
      <c r="JEP37" s="85"/>
      <c r="JEQ37" s="80"/>
      <c r="JER37" s="80"/>
      <c r="JES37" s="85"/>
      <c r="JET37" s="77"/>
      <c r="JEU37" s="74"/>
      <c r="JEV37" s="74"/>
      <c r="JEW37" s="85"/>
      <c r="JEX37" s="74"/>
      <c r="JEY37" s="74"/>
      <c r="JEZ37" s="85"/>
      <c r="JFA37" s="74"/>
      <c r="JFB37" s="74"/>
      <c r="JFC37" s="85"/>
      <c r="JFD37" s="74"/>
      <c r="JFE37" s="74"/>
      <c r="JFF37" s="85"/>
      <c r="JFG37" s="80"/>
      <c r="JFH37" s="80"/>
      <c r="JFI37" s="85"/>
      <c r="JFJ37" s="77"/>
      <c r="JFK37" s="74"/>
      <c r="JFL37" s="74"/>
      <c r="JFM37" s="85"/>
      <c r="JFN37" s="74"/>
      <c r="JFO37" s="74"/>
      <c r="JFP37" s="85"/>
      <c r="JFQ37" s="74"/>
      <c r="JFR37" s="74"/>
      <c r="JFS37" s="85"/>
      <c r="JFT37" s="74"/>
      <c r="JFU37" s="74"/>
      <c r="JFV37" s="85"/>
      <c r="JFW37" s="80"/>
      <c r="JFX37" s="80"/>
      <c r="JFY37" s="85"/>
      <c r="JFZ37" s="77"/>
      <c r="JGA37" s="74"/>
      <c r="JGB37" s="74"/>
      <c r="JGC37" s="85"/>
      <c r="JGD37" s="74"/>
      <c r="JGE37" s="74"/>
      <c r="JGF37" s="85"/>
      <c r="JGG37" s="74"/>
      <c r="JGH37" s="74"/>
      <c r="JGI37" s="85"/>
      <c r="JGJ37" s="74"/>
      <c r="JGK37" s="74"/>
      <c r="JGL37" s="85"/>
      <c r="JGM37" s="80"/>
      <c r="JGN37" s="80"/>
      <c r="JGO37" s="85"/>
      <c r="JGP37" s="77"/>
      <c r="JGQ37" s="74"/>
      <c r="JGR37" s="74"/>
      <c r="JGS37" s="85"/>
      <c r="JGT37" s="74"/>
      <c r="JGU37" s="74"/>
      <c r="JGV37" s="85"/>
      <c r="JGW37" s="74"/>
      <c r="JGX37" s="74"/>
      <c r="JGY37" s="85"/>
      <c r="JGZ37" s="74"/>
      <c r="JHA37" s="74"/>
      <c r="JHB37" s="85"/>
      <c r="JHC37" s="80"/>
      <c r="JHD37" s="80"/>
      <c r="JHE37" s="85"/>
      <c r="JHF37" s="77"/>
      <c r="JHG37" s="74"/>
      <c r="JHH37" s="74"/>
      <c r="JHI37" s="85"/>
      <c r="JHJ37" s="74"/>
      <c r="JHK37" s="74"/>
      <c r="JHL37" s="85"/>
      <c r="JHM37" s="74"/>
      <c r="JHN37" s="74"/>
      <c r="JHO37" s="85"/>
      <c r="JHP37" s="74"/>
      <c r="JHQ37" s="74"/>
      <c r="JHR37" s="85"/>
      <c r="JHS37" s="80"/>
      <c r="JHT37" s="80"/>
      <c r="JHU37" s="85"/>
      <c r="JHV37" s="77"/>
      <c r="JHW37" s="74"/>
      <c r="JHX37" s="74"/>
      <c r="JHY37" s="85"/>
      <c r="JHZ37" s="74"/>
      <c r="JIA37" s="74"/>
      <c r="JIB37" s="85"/>
      <c r="JIC37" s="74"/>
      <c r="JID37" s="74"/>
      <c r="JIE37" s="85"/>
      <c r="JIF37" s="74"/>
      <c r="JIG37" s="74"/>
      <c r="JIH37" s="85"/>
      <c r="JII37" s="80"/>
      <c r="JIJ37" s="80"/>
      <c r="JIK37" s="85"/>
      <c r="JIL37" s="77"/>
      <c r="JIM37" s="74"/>
      <c r="JIN37" s="74"/>
      <c r="JIO37" s="85"/>
      <c r="JIP37" s="74"/>
      <c r="JIQ37" s="74"/>
      <c r="JIR37" s="85"/>
      <c r="JIS37" s="74"/>
      <c r="JIT37" s="74"/>
      <c r="JIU37" s="85"/>
      <c r="JIV37" s="74"/>
      <c r="JIW37" s="74"/>
      <c r="JIX37" s="85"/>
      <c r="JIY37" s="80"/>
      <c r="JIZ37" s="80"/>
      <c r="JJA37" s="85"/>
      <c r="JJB37" s="77"/>
      <c r="JJC37" s="74"/>
      <c r="JJD37" s="74"/>
      <c r="JJE37" s="85"/>
      <c r="JJF37" s="74"/>
      <c r="JJG37" s="74"/>
      <c r="JJH37" s="85"/>
      <c r="JJI37" s="74"/>
      <c r="JJJ37" s="74"/>
      <c r="JJK37" s="85"/>
      <c r="JJL37" s="74"/>
      <c r="JJM37" s="74"/>
      <c r="JJN37" s="85"/>
      <c r="JJO37" s="80"/>
      <c r="JJP37" s="80"/>
      <c r="JJQ37" s="85"/>
      <c r="JJR37" s="77"/>
      <c r="JJS37" s="74"/>
      <c r="JJT37" s="74"/>
      <c r="JJU37" s="85"/>
      <c r="JJV37" s="74"/>
      <c r="JJW37" s="74"/>
      <c r="JJX37" s="85"/>
      <c r="JJY37" s="74"/>
      <c r="JJZ37" s="74"/>
      <c r="JKA37" s="85"/>
      <c r="JKB37" s="74"/>
      <c r="JKC37" s="74"/>
      <c r="JKD37" s="85"/>
      <c r="JKE37" s="80"/>
      <c r="JKF37" s="80"/>
      <c r="JKG37" s="85"/>
      <c r="JKH37" s="77"/>
      <c r="JKI37" s="74"/>
      <c r="JKJ37" s="74"/>
      <c r="JKK37" s="85"/>
      <c r="JKL37" s="74"/>
      <c r="JKM37" s="74"/>
      <c r="JKN37" s="85"/>
      <c r="JKO37" s="74"/>
      <c r="JKP37" s="74"/>
      <c r="JKQ37" s="85"/>
      <c r="JKR37" s="74"/>
      <c r="JKS37" s="74"/>
      <c r="JKT37" s="85"/>
      <c r="JKU37" s="80"/>
      <c r="JKV37" s="80"/>
      <c r="JKW37" s="85"/>
      <c r="JKX37" s="77"/>
      <c r="JKY37" s="74"/>
      <c r="JKZ37" s="74"/>
      <c r="JLA37" s="85"/>
      <c r="JLB37" s="74"/>
      <c r="JLC37" s="74"/>
      <c r="JLD37" s="85"/>
      <c r="JLE37" s="74"/>
      <c r="JLF37" s="74"/>
      <c r="JLG37" s="85"/>
      <c r="JLH37" s="74"/>
      <c r="JLI37" s="74"/>
      <c r="JLJ37" s="85"/>
      <c r="JLK37" s="80"/>
      <c r="JLL37" s="80"/>
      <c r="JLM37" s="85"/>
      <c r="JLN37" s="77"/>
      <c r="JLO37" s="74"/>
      <c r="JLP37" s="74"/>
      <c r="JLQ37" s="85"/>
      <c r="JLR37" s="74"/>
      <c r="JLS37" s="74"/>
      <c r="JLT37" s="85"/>
      <c r="JLU37" s="74"/>
      <c r="JLV37" s="74"/>
      <c r="JLW37" s="85"/>
      <c r="JLX37" s="74"/>
      <c r="JLY37" s="74"/>
      <c r="JLZ37" s="85"/>
      <c r="JMA37" s="80"/>
      <c r="JMB37" s="80"/>
      <c r="JMC37" s="85"/>
      <c r="JMD37" s="77"/>
      <c r="JME37" s="74"/>
      <c r="JMF37" s="74"/>
      <c r="JMG37" s="85"/>
      <c r="JMH37" s="74"/>
      <c r="JMI37" s="74"/>
      <c r="JMJ37" s="85"/>
      <c r="JMK37" s="74"/>
      <c r="JML37" s="74"/>
      <c r="JMM37" s="85"/>
      <c r="JMN37" s="74"/>
      <c r="JMO37" s="74"/>
      <c r="JMP37" s="85"/>
      <c r="JMQ37" s="80"/>
      <c r="JMR37" s="80"/>
      <c r="JMS37" s="85"/>
      <c r="JMT37" s="77"/>
      <c r="JMU37" s="74"/>
      <c r="JMV37" s="74"/>
      <c r="JMW37" s="85"/>
      <c r="JMX37" s="74"/>
      <c r="JMY37" s="74"/>
      <c r="JMZ37" s="85"/>
      <c r="JNA37" s="74"/>
      <c r="JNB37" s="74"/>
      <c r="JNC37" s="85"/>
      <c r="JND37" s="74"/>
      <c r="JNE37" s="74"/>
      <c r="JNF37" s="85"/>
      <c r="JNG37" s="80"/>
      <c r="JNH37" s="80"/>
      <c r="JNI37" s="85"/>
      <c r="JNJ37" s="77"/>
      <c r="JNK37" s="74"/>
      <c r="JNL37" s="74"/>
      <c r="JNM37" s="85"/>
      <c r="JNN37" s="74"/>
      <c r="JNO37" s="74"/>
      <c r="JNP37" s="85"/>
      <c r="JNQ37" s="74"/>
      <c r="JNR37" s="74"/>
      <c r="JNS37" s="85"/>
      <c r="JNT37" s="74"/>
      <c r="JNU37" s="74"/>
      <c r="JNV37" s="85"/>
      <c r="JNW37" s="80"/>
      <c r="JNX37" s="80"/>
      <c r="JNY37" s="85"/>
      <c r="JNZ37" s="77"/>
      <c r="JOA37" s="74"/>
      <c r="JOB37" s="74"/>
      <c r="JOC37" s="85"/>
      <c r="JOD37" s="74"/>
      <c r="JOE37" s="74"/>
      <c r="JOF37" s="85"/>
      <c r="JOG37" s="74"/>
      <c r="JOH37" s="74"/>
      <c r="JOI37" s="85"/>
      <c r="JOJ37" s="74"/>
      <c r="JOK37" s="74"/>
      <c r="JOL37" s="85"/>
      <c r="JOM37" s="80"/>
      <c r="JON37" s="80"/>
      <c r="JOO37" s="85"/>
      <c r="JOP37" s="77"/>
      <c r="JOQ37" s="74"/>
      <c r="JOR37" s="74"/>
      <c r="JOS37" s="85"/>
      <c r="JOT37" s="74"/>
      <c r="JOU37" s="74"/>
      <c r="JOV37" s="85"/>
      <c r="JOW37" s="74"/>
      <c r="JOX37" s="74"/>
      <c r="JOY37" s="85"/>
      <c r="JOZ37" s="74"/>
      <c r="JPA37" s="74"/>
      <c r="JPB37" s="85"/>
      <c r="JPC37" s="80"/>
      <c r="JPD37" s="80"/>
      <c r="JPE37" s="85"/>
      <c r="JPF37" s="77"/>
      <c r="JPG37" s="74"/>
      <c r="JPH37" s="74"/>
      <c r="JPI37" s="85"/>
      <c r="JPJ37" s="74"/>
      <c r="JPK37" s="74"/>
      <c r="JPL37" s="85"/>
      <c r="JPM37" s="74"/>
      <c r="JPN37" s="74"/>
      <c r="JPO37" s="85"/>
      <c r="JPP37" s="74"/>
      <c r="JPQ37" s="74"/>
      <c r="JPR37" s="85"/>
      <c r="JPS37" s="80"/>
      <c r="JPT37" s="80"/>
      <c r="JPU37" s="85"/>
      <c r="JPV37" s="77"/>
      <c r="JPW37" s="74"/>
      <c r="JPX37" s="74"/>
      <c r="JPY37" s="85"/>
      <c r="JPZ37" s="74"/>
      <c r="JQA37" s="74"/>
      <c r="JQB37" s="85"/>
      <c r="JQC37" s="74"/>
      <c r="JQD37" s="74"/>
      <c r="JQE37" s="85"/>
      <c r="JQF37" s="74"/>
      <c r="JQG37" s="74"/>
      <c r="JQH37" s="85"/>
      <c r="JQI37" s="80"/>
      <c r="JQJ37" s="80"/>
      <c r="JQK37" s="85"/>
      <c r="JQL37" s="77"/>
      <c r="JQM37" s="74"/>
      <c r="JQN37" s="74"/>
      <c r="JQO37" s="85"/>
      <c r="JQP37" s="74"/>
      <c r="JQQ37" s="74"/>
      <c r="JQR37" s="85"/>
      <c r="JQS37" s="74"/>
      <c r="JQT37" s="74"/>
      <c r="JQU37" s="85"/>
      <c r="JQV37" s="74"/>
      <c r="JQW37" s="74"/>
      <c r="JQX37" s="85"/>
      <c r="JQY37" s="80"/>
      <c r="JQZ37" s="80"/>
      <c r="JRA37" s="85"/>
      <c r="JRB37" s="77"/>
      <c r="JRC37" s="74"/>
      <c r="JRD37" s="74"/>
      <c r="JRE37" s="85"/>
      <c r="JRF37" s="74"/>
      <c r="JRG37" s="74"/>
      <c r="JRH37" s="85"/>
      <c r="JRI37" s="74"/>
      <c r="JRJ37" s="74"/>
      <c r="JRK37" s="85"/>
      <c r="JRL37" s="74"/>
      <c r="JRM37" s="74"/>
      <c r="JRN37" s="85"/>
      <c r="JRO37" s="80"/>
      <c r="JRP37" s="80"/>
      <c r="JRQ37" s="85"/>
      <c r="JRR37" s="77"/>
      <c r="JRS37" s="74"/>
      <c r="JRT37" s="74"/>
      <c r="JRU37" s="85"/>
      <c r="JRV37" s="74"/>
      <c r="JRW37" s="74"/>
      <c r="JRX37" s="85"/>
      <c r="JRY37" s="74"/>
      <c r="JRZ37" s="74"/>
      <c r="JSA37" s="85"/>
      <c r="JSB37" s="74"/>
      <c r="JSC37" s="74"/>
      <c r="JSD37" s="85"/>
      <c r="JSE37" s="80"/>
      <c r="JSF37" s="80"/>
      <c r="JSG37" s="85"/>
      <c r="JSH37" s="77"/>
      <c r="JSI37" s="74"/>
      <c r="JSJ37" s="74"/>
      <c r="JSK37" s="85"/>
      <c r="JSL37" s="74"/>
      <c r="JSM37" s="74"/>
      <c r="JSN37" s="85"/>
      <c r="JSO37" s="74"/>
      <c r="JSP37" s="74"/>
      <c r="JSQ37" s="85"/>
      <c r="JSR37" s="74"/>
      <c r="JSS37" s="74"/>
      <c r="JST37" s="85"/>
      <c r="JSU37" s="80"/>
      <c r="JSV37" s="80"/>
      <c r="JSW37" s="85"/>
      <c r="JSX37" s="77"/>
      <c r="JSY37" s="74"/>
      <c r="JSZ37" s="74"/>
      <c r="JTA37" s="85"/>
      <c r="JTB37" s="74"/>
      <c r="JTC37" s="74"/>
      <c r="JTD37" s="85"/>
      <c r="JTE37" s="74"/>
      <c r="JTF37" s="74"/>
      <c r="JTG37" s="85"/>
      <c r="JTH37" s="74"/>
      <c r="JTI37" s="74"/>
      <c r="JTJ37" s="85"/>
      <c r="JTK37" s="80"/>
      <c r="JTL37" s="80"/>
      <c r="JTM37" s="85"/>
      <c r="JTN37" s="77"/>
      <c r="JTO37" s="74"/>
      <c r="JTP37" s="74"/>
      <c r="JTQ37" s="85"/>
      <c r="JTR37" s="74"/>
      <c r="JTS37" s="74"/>
      <c r="JTT37" s="85"/>
      <c r="JTU37" s="74"/>
      <c r="JTV37" s="74"/>
      <c r="JTW37" s="85"/>
      <c r="JTX37" s="74"/>
      <c r="JTY37" s="74"/>
      <c r="JTZ37" s="85"/>
      <c r="JUA37" s="80"/>
      <c r="JUB37" s="80"/>
      <c r="JUC37" s="85"/>
      <c r="JUD37" s="77"/>
      <c r="JUE37" s="74"/>
      <c r="JUF37" s="74"/>
      <c r="JUG37" s="85"/>
      <c r="JUH37" s="74"/>
      <c r="JUI37" s="74"/>
      <c r="JUJ37" s="85"/>
      <c r="JUK37" s="74"/>
      <c r="JUL37" s="74"/>
      <c r="JUM37" s="85"/>
      <c r="JUN37" s="74"/>
      <c r="JUO37" s="74"/>
      <c r="JUP37" s="85"/>
      <c r="JUQ37" s="80"/>
      <c r="JUR37" s="80"/>
      <c r="JUS37" s="85"/>
      <c r="JUT37" s="77"/>
      <c r="JUU37" s="74"/>
      <c r="JUV37" s="74"/>
      <c r="JUW37" s="85"/>
      <c r="JUX37" s="74"/>
      <c r="JUY37" s="74"/>
      <c r="JUZ37" s="85"/>
      <c r="JVA37" s="74"/>
      <c r="JVB37" s="74"/>
      <c r="JVC37" s="85"/>
      <c r="JVD37" s="74"/>
      <c r="JVE37" s="74"/>
      <c r="JVF37" s="85"/>
      <c r="JVG37" s="80"/>
      <c r="JVH37" s="80"/>
      <c r="JVI37" s="85"/>
      <c r="JVJ37" s="77"/>
      <c r="JVK37" s="74"/>
      <c r="JVL37" s="74"/>
      <c r="JVM37" s="85"/>
      <c r="JVN37" s="74"/>
      <c r="JVO37" s="74"/>
      <c r="JVP37" s="85"/>
      <c r="JVQ37" s="74"/>
      <c r="JVR37" s="74"/>
      <c r="JVS37" s="85"/>
      <c r="JVT37" s="74"/>
      <c r="JVU37" s="74"/>
      <c r="JVV37" s="85"/>
      <c r="JVW37" s="80"/>
      <c r="JVX37" s="80"/>
      <c r="JVY37" s="85"/>
      <c r="JVZ37" s="77"/>
      <c r="JWA37" s="74"/>
      <c r="JWB37" s="74"/>
      <c r="JWC37" s="85"/>
      <c r="JWD37" s="74"/>
      <c r="JWE37" s="74"/>
      <c r="JWF37" s="85"/>
      <c r="JWG37" s="74"/>
      <c r="JWH37" s="74"/>
      <c r="JWI37" s="85"/>
      <c r="JWJ37" s="74"/>
      <c r="JWK37" s="74"/>
      <c r="JWL37" s="85"/>
      <c r="JWM37" s="80"/>
      <c r="JWN37" s="80"/>
      <c r="JWO37" s="85"/>
      <c r="JWP37" s="77"/>
      <c r="JWQ37" s="74"/>
      <c r="JWR37" s="74"/>
      <c r="JWS37" s="85"/>
      <c r="JWT37" s="74"/>
      <c r="JWU37" s="74"/>
      <c r="JWV37" s="85"/>
      <c r="JWW37" s="74"/>
      <c r="JWX37" s="74"/>
      <c r="JWY37" s="85"/>
      <c r="JWZ37" s="74"/>
      <c r="JXA37" s="74"/>
      <c r="JXB37" s="85"/>
      <c r="JXC37" s="80"/>
      <c r="JXD37" s="80"/>
      <c r="JXE37" s="85"/>
      <c r="JXF37" s="77"/>
      <c r="JXG37" s="74"/>
      <c r="JXH37" s="74"/>
      <c r="JXI37" s="85"/>
      <c r="JXJ37" s="74"/>
      <c r="JXK37" s="74"/>
      <c r="JXL37" s="85"/>
      <c r="JXM37" s="74"/>
      <c r="JXN37" s="74"/>
      <c r="JXO37" s="85"/>
      <c r="JXP37" s="74"/>
      <c r="JXQ37" s="74"/>
      <c r="JXR37" s="85"/>
      <c r="JXS37" s="80"/>
      <c r="JXT37" s="80"/>
      <c r="JXU37" s="85"/>
      <c r="JXV37" s="77"/>
      <c r="JXW37" s="74"/>
      <c r="JXX37" s="74"/>
      <c r="JXY37" s="85"/>
      <c r="JXZ37" s="74"/>
      <c r="JYA37" s="74"/>
      <c r="JYB37" s="85"/>
      <c r="JYC37" s="74"/>
      <c r="JYD37" s="74"/>
      <c r="JYE37" s="85"/>
      <c r="JYF37" s="74"/>
      <c r="JYG37" s="74"/>
      <c r="JYH37" s="85"/>
      <c r="JYI37" s="80"/>
      <c r="JYJ37" s="80"/>
      <c r="JYK37" s="85"/>
      <c r="JYL37" s="77"/>
      <c r="JYM37" s="74"/>
      <c r="JYN37" s="74"/>
      <c r="JYO37" s="85"/>
      <c r="JYP37" s="74"/>
      <c r="JYQ37" s="74"/>
      <c r="JYR37" s="85"/>
      <c r="JYS37" s="74"/>
      <c r="JYT37" s="74"/>
      <c r="JYU37" s="85"/>
      <c r="JYV37" s="74"/>
      <c r="JYW37" s="74"/>
      <c r="JYX37" s="85"/>
      <c r="JYY37" s="80"/>
      <c r="JYZ37" s="80"/>
      <c r="JZA37" s="85"/>
      <c r="JZB37" s="77"/>
      <c r="JZC37" s="74"/>
      <c r="JZD37" s="74"/>
      <c r="JZE37" s="85"/>
      <c r="JZF37" s="74"/>
      <c r="JZG37" s="74"/>
      <c r="JZH37" s="85"/>
      <c r="JZI37" s="74"/>
      <c r="JZJ37" s="74"/>
      <c r="JZK37" s="85"/>
      <c r="JZL37" s="74"/>
      <c r="JZM37" s="74"/>
      <c r="JZN37" s="85"/>
      <c r="JZO37" s="80"/>
      <c r="JZP37" s="80"/>
      <c r="JZQ37" s="85"/>
      <c r="JZR37" s="77"/>
      <c r="JZS37" s="74"/>
      <c r="JZT37" s="74"/>
      <c r="JZU37" s="85"/>
      <c r="JZV37" s="74"/>
      <c r="JZW37" s="74"/>
      <c r="JZX37" s="85"/>
      <c r="JZY37" s="74"/>
      <c r="JZZ37" s="74"/>
      <c r="KAA37" s="85"/>
      <c r="KAB37" s="74"/>
      <c r="KAC37" s="74"/>
      <c r="KAD37" s="85"/>
      <c r="KAE37" s="80"/>
      <c r="KAF37" s="80"/>
      <c r="KAG37" s="85"/>
      <c r="KAH37" s="77"/>
      <c r="KAI37" s="74"/>
      <c r="KAJ37" s="74"/>
      <c r="KAK37" s="85"/>
      <c r="KAL37" s="74"/>
      <c r="KAM37" s="74"/>
      <c r="KAN37" s="85"/>
      <c r="KAO37" s="74"/>
      <c r="KAP37" s="74"/>
      <c r="KAQ37" s="85"/>
      <c r="KAR37" s="74"/>
      <c r="KAS37" s="74"/>
      <c r="KAT37" s="85"/>
      <c r="KAU37" s="80"/>
      <c r="KAV37" s="80"/>
      <c r="KAW37" s="85"/>
      <c r="KAX37" s="77"/>
      <c r="KAY37" s="74"/>
      <c r="KAZ37" s="74"/>
      <c r="KBA37" s="85"/>
      <c r="KBB37" s="74"/>
      <c r="KBC37" s="74"/>
      <c r="KBD37" s="85"/>
      <c r="KBE37" s="74"/>
      <c r="KBF37" s="74"/>
      <c r="KBG37" s="85"/>
      <c r="KBH37" s="74"/>
      <c r="KBI37" s="74"/>
      <c r="KBJ37" s="85"/>
      <c r="KBK37" s="80"/>
      <c r="KBL37" s="80"/>
      <c r="KBM37" s="85"/>
      <c r="KBN37" s="77"/>
      <c r="KBO37" s="74"/>
      <c r="KBP37" s="74"/>
      <c r="KBQ37" s="85"/>
      <c r="KBR37" s="74"/>
      <c r="KBS37" s="74"/>
      <c r="KBT37" s="85"/>
      <c r="KBU37" s="74"/>
      <c r="KBV37" s="74"/>
      <c r="KBW37" s="85"/>
      <c r="KBX37" s="74"/>
      <c r="KBY37" s="74"/>
      <c r="KBZ37" s="85"/>
      <c r="KCA37" s="80"/>
      <c r="KCB37" s="80"/>
      <c r="KCC37" s="85"/>
      <c r="KCD37" s="77"/>
      <c r="KCE37" s="74"/>
      <c r="KCF37" s="74"/>
      <c r="KCG37" s="85"/>
      <c r="KCH37" s="74"/>
      <c r="KCI37" s="74"/>
      <c r="KCJ37" s="85"/>
      <c r="KCK37" s="74"/>
      <c r="KCL37" s="74"/>
      <c r="KCM37" s="85"/>
      <c r="KCN37" s="74"/>
      <c r="KCO37" s="74"/>
      <c r="KCP37" s="85"/>
      <c r="KCQ37" s="80"/>
      <c r="KCR37" s="80"/>
      <c r="KCS37" s="85"/>
      <c r="KCT37" s="77"/>
      <c r="KCU37" s="74"/>
      <c r="KCV37" s="74"/>
      <c r="KCW37" s="85"/>
      <c r="KCX37" s="74"/>
      <c r="KCY37" s="74"/>
      <c r="KCZ37" s="85"/>
      <c r="KDA37" s="74"/>
      <c r="KDB37" s="74"/>
      <c r="KDC37" s="85"/>
      <c r="KDD37" s="74"/>
      <c r="KDE37" s="74"/>
      <c r="KDF37" s="85"/>
      <c r="KDG37" s="80"/>
      <c r="KDH37" s="80"/>
      <c r="KDI37" s="85"/>
      <c r="KDJ37" s="77"/>
      <c r="KDK37" s="74"/>
      <c r="KDL37" s="74"/>
      <c r="KDM37" s="85"/>
      <c r="KDN37" s="74"/>
      <c r="KDO37" s="74"/>
      <c r="KDP37" s="85"/>
      <c r="KDQ37" s="74"/>
      <c r="KDR37" s="74"/>
      <c r="KDS37" s="85"/>
      <c r="KDT37" s="74"/>
      <c r="KDU37" s="74"/>
      <c r="KDV37" s="85"/>
      <c r="KDW37" s="80"/>
      <c r="KDX37" s="80"/>
      <c r="KDY37" s="85"/>
      <c r="KDZ37" s="77"/>
      <c r="KEA37" s="74"/>
      <c r="KEB37" s="74"/>
      <c r="KEC37" s="85"/>
      <c r="KED37" s="74"/>
      <c r="KEE37" s="74"/>
      <c r="KEF37" s="85"/>
      <c r="KEG37" s="74"/>
      <c r="KEH37" s="74"/>
      <c r="KEI37" s="85"/>
      <c r="KEJ37" s="74"/>
      <c r="KEK37" s="74"/>
      <c r="KEL37" s="85"/>
      <c r="KEM37" s="80"/>
      <c r="KEN37" s="80"/>
      <c r="KEO37" s="85"/>
      <c r="KEP37" s="77"/>
      <c r="KEQ37" s="74"/>
      <c r="KER37" s="74"/>
      <c r="KES37" s="85"/>
      <c r="KET37" s="74"/>
      <c r="KEU37" s="74"/>
      <c r="KEV37" s="85"/>
      <c r="KEW37" s="74"/>
      <c r="KEX37" s="74"/>
      <c r="KEY37" s="85"/>
      <c r="KEZ37" s="74"/>
      <c r="KFA37" s="74"/>
      <c r="KFB37" s="85"/>
      <c r="KFC37" s="80"/>
      <c r="KFD37" s="80"/>
      <c r="KFE37" s="85"/>
      <c r="KFF37" s="77"/>
      <c r="KFG37" s="74"/>
      <c r="KFH37" s="74"/>
      <c r="KFI37" s="85"/>
      <c r="KFJ37" s="74"/>
      <c r="KFK37" s="74"/>
      <c r="KFL37" s="85"/>
      <c r="KFM37" s="74"/>
      <c r="KFN37" s="74"/>
      <c r="KFO37" s="85"/>
      <c r="KFP37" s="74"/>
      <c r="KFQ37" s="74"/>
      <c r="KFR37" s="85"/>
      <c r="KFS37" s="80"/>
      <c r="KFT37" s="80"/>
      <c r="KFU37" s="85"/>
      <c r="KFV37" s="77"/>
      <c r="KFW37" s="74"/>
      <c r="KFX37" s="74"/>
      <c r="KFY37" s="85"/>
      <c r="KFZ37" s="74"/>
      <c r="KGA37" s="74"/>
      <c r="KGB37" s="85"/>
      <c r="KGC37" s="74"/>
      <c r="KGD37" s="74"/>
      <c r="KGE37" s="85"/>
      <c r="KGF37" s="74"/>
      <c r="KGG37" s="74"/>
      <c r="KGH37" s="85"/>
      <c r="KGI37" s="80"/>
      <c r="KGJ37" s="80"/>
      <c r="KGK37" s="85"/>
      <c r="KGL37" s="77"/>
      <c r="KGM37" s="74"/>
      <c r="KGN37" s="74"/>
      <c r="KGO37" s="85"/>
      <c r="KGP37" s="74"/>
      <c r="KGQ37" s="74"/>
      <c r="KGR37" s="85"/>
      <c r="KGS37" s="74"/>
      <c r="KGT37" s="74"/>
      <c r="KGU37" s="85"/>
      <c r="KGV37" s="74"/>
      <c r="KGW37" s="74"/>
      <c r="KGX37" s="85"/>
      <c r="KGY37" s="80"/>
      <c r="KGZ37" s="80"/>
      <c r="KHA37" s="85"/>
      <c r="KHB37" s="77"/>
      <c r="KHC37" s="74"/>
      <c r="KHD37" s="74"/>
      <c r="KHE37" s="85"/>
      <c r="KHF37" s="74"/>
      <c r="KHG37" s="74"/>
      <c r="KHH37" s="85"/>
      <c r="KHI37" s="74"/>
      <c r="KHJ37" s="74"/>
      <c r="KHK37" s="85"/>
      <c r="KHL37" s="74"/>
      <c r="KHM37" s="74"/>
      <c r="KHN37" s="85"/>
      <c r="KHO37" s="80"/>
      <c r="KHP37" s="80"/>
      <c r="KHQ37" s="85"/>
      <c r="KHR37" s="77"/>
      <c r="KHS37" s="74"/>
      <c r="KHT37" s="74"/>
      <c r="KHU37" s="85"/>
      <c r="KHV37" s="74"/>
      <c r="KHW37" s="74"/>
      <c r="KHX37" s="85"/>
      <c r="KHY37" s="74"/>
      <c r="KHZ37" s="74"/>
      <c r="KIA37" s="85"/>
      <c r="KIB37" s="74"/>
      <c r="KIC37" s="74"/>
      <c r="KID37" s="85"/>
      <c r="KIE37" s="80"/>
      <c r="KIF37" s="80"/>
      <c r="KIG37" s="85"/>
      <c r="KIH37" s="77"/>
      <c r="KII37" s="74"/>
      <c r="KIJ37" s="74"/>
      <c r="KIK37" s="85"/>
      <c r="KIL37" s="74"/>
      <c r="KIM37" s="74"/>
      <c r="KIN37" s="85"/>
      <c r="KIO37" s="74"/>
      <c r="KIP37" s="74"/>
      <c r="KIQ37" s="85"/>
      <c r="KIR37" s="74"/>
      <c r="KIS37" s="74"/>
      <c r="KIT37" s="85"/>
      <c r="KIU37" s="80"/>
      <c r="KIV37" s="80"/>
      <c r="KIW37" s="85"/>
      <c r="KIX37" s="77"/>
      <c r="KIY37" s="74"/>
      <c r="KIZ37" s="74"/>
      <c r="KJA37" s="85"/>
      <c r="KJB37" s="74"/>
      <c r="KJC37" s="74"/>
      <c r="KJD37" s="85"/>
      <c r="KJE37" s="74"/>
      <c r="KJF37" s="74"/>
      <c r="KJG37" s="85"/>
      <c r="KJH37" s="74"/>
      <c r="KJI37" s="74"/>
      <c r="KJJ37" s="85"/>
      <c r="KJK37" s="80"/>
      <c r="KJL37" s="80"/>
      <c r="KJM37" s="85"/>
      <c r="KJN37" s="77"/>
      <c r="KJO37" s="74"/>
      <c r="KJP37" s="74"/>
      <c r="KJQ37" s="85"/>
      <c r="KJR37" s="74"/>
      <c r="KJS37" s="74"/>
      <c r="KJT37" s="85"/>
      <c r="KJU37" s="74"/>
      <c r="KJV37" s="74"/>
      <c r="KJW37" s="85"/>
      <c r="KJX37" s="74"/>
      <c r="KJY37" s="74"/>
      <c r="KJZ37" s="85"/>
      <c r="KKA37" s="80"/>
      <c r="KKB37" s="80"/>
      <c r="KKC37" s="85"/>
      <c r="KKD37" s="77"/>
      <c r="KKE37" s="74"/>
      <c r="KKF37" s="74"/>
      <c r="KKG37" s="85"/>
      <c r="KKH37" s="74"/>
      <c r="KKI37" s="74"/>
      <c r="KKJ37" s="85"/>
      <c r="KKK37" s="74"/>
      <c r="KKL37" s="74"/>
      <c r="KKM37" s="85"/>
      <c r="KKN37" s="74"/>
      <c r="KKO37" s="74"/>
      <c r="KKP37" s="85"/>
      <c r="KKQ37" s="80"/>
      <c r="KKR37" s="80"/>
      <c r="KKS37" s="85"/>
      <c r="KKT37" s="77"/>
      <c r="KKU37" s="74"/>
      <c r="KKV37" s="74"/>
      <c r="KKW37" s="85"/>
      <c r="KKX37" s="74"/>
      <c r="KKY37" s="74"/>
      <c r="KKZ37" s="85"/>
      <c r="KLA37" s="74"/>
      <c r="KLB37" s="74"/>
      <c r="KLC37" s="85"/>
      <c r="KLD37" s="74"/>
      <c r="KLE37" s="74"/>
      <c r="KLF37" s="85"/>
      <c r="KLG37" s="80"/>
      <c r="KLH37" s="80"/>
      <c r="KLI37" s="85"/>
      <c r="KLJ37" s="77"/>
      <c r="KLK37" s="74"/>
      <c r="KLL37" s="74"/>
      <c r="KLM37" s="85"/>
      <c r="KLN37" s="74"/>
      <c r="KLO37" s="74"/>
      <c r="KLP37" s="85"/>
      <c r="KLQ37" s="74"/>
      <c r="KLR37" s="74"/>
      <c r="KLS37" s="85"/>
      <c r="KLT37" s="74"/>
      <c r="KLU37" s="74"/>
      <c r="KLV37" s="85"/>
      <c r="KLW37" s="80"/>
      <c r="KLX37" s="80"/>
      <c r="KLY37" s="85"/>
      <c r="KLZ37" s="77"/>
      <c r="KMA37" s="74"/>
      <c r="KMB37" s="74"/>
      <c r="KMC37" s="85"/>
      <c r="KMD37" s="74"/>
      <c r="KME37" s="74"/>
      <c r="KMF37" s="85"/>
      <c r="KMG37" s="74"/>
      <c r="KMH37" s="74"/>
      <c r="KMI37" s="85"/>
      <c r="KMJ37" s="74"/>
      <c r="KMK37" s="74"/>
      <c r="KML37" s="85"/>
      <c r="KMM37" s="80"/>
      <c r="KMN37" s="80"/>
      <c r="KMO37" s="85"/>
      <c r="KMP37" s="77"/>
      <c r="KMQ37" s="74"/>
      <c r="KMR37" s="74"/>
      <c r="KMS37" s="85"/>
      <c r="KMT37" s="74"/>
      <c r="KMU37" s="74"/>
      <c r="KMV37" s="85"/>
      <c r="KMW37" s="74"/>
      <c r="KMX37" s="74"/>
      <c r="KMY37" s="85"/>
      <c r="KMZ37" s="74"/>
      <c r="KNA37" s="74"/>
      <c r="KNB37" s="85"/>
      <c r="KNC37" s="80"/>
      <c r="KND37" s="80"/>
      <c r="KNE37" s="85"/>
      <c r="KNF37" s="77"/>
      <c r="KNG37" s="74"/>
      <c r="KNH37" s="74"/>
      <c r="KNI37" s="85"/>
      <c r="KNJ37" s="74"/>
      <c r="KNK37" s="74"/>
      <c r="KNL37" s="85"/>
      <c r="KNM37" s="74"/>
      <c r="KNN37" s="74"/>
      <c r="KNO37" s="85"/>
      <c r="KNP37" s="74"/>
      <c r="KNQ37" s="74"/>
      <c r="KNR37" s="85"/>
      <c r="KNS37" s="80"/>
      <c r="KNT37" s="80"/>
      <c r="KNU37" s="85"/>
      <c r="KNV37" s="77"/>
      <c r="KNW37" s="74"/>
      <c r="KNX37" s="74"/>
      <c r="KNY37" s="85"/>
      <c r="KNZ37" s="74"/>
      <c r="KOA37" s="74"/>
      <c r="KOB37" s="85"/>
      <c r="KOC37" s="74"/>
      <c r="KOD37" s="74"/>
      <c r="KOE37" s="85"/>
      <c r="KOF37" s="74"/>
      <c r="KOG37" s="74"/>
      <c r="KOH37" s="85"/>
      <c r="KOI37" s="80"/>
      <c r="KOJ37" s="80"/>
      <c r="KOK37" s="85"/>
      <c r="KOL37" s="77"/>
      <c r="KOM37" s="74"/>
      <c r="KON37" s="74"/>
      <c r="KOO37" s="85"/>
      <c r="KOP37" s="74"/>
      <c r="KOQ37" s="74"/>
      <c r="KOR37" s="85"/>
      <c r="KOS37" s="74"/>
      <c r="KOT37" s="74"/>
      <c r="KOU37" s="85"/>
      <c r="KOV37" s="74"/>
      <c r="KOW37" s="74"/>
      <c r="KOX37" s="85"/>
      <c r="KOY37" s="80"/>
      <c r="KOZ37" s="80"/>
      <c r="KPA37" s="85"/>
      <c r="KPB37" s="77"/>
      <c r="KPC37" s="74"/>
      <c r="KPD37" s="74"/>
      <c r="KPE37" s="85"/>
      <c r="KPF37" s="74"/>
      <c r="KPG37" s="74"/>
      <c r="KPH37" s="85"/>
      <c r="KPI37" s="74"/>
      <c r="KPJ37" s="74"/>
      <c r="KPK37" s="85"/>
      <c r="KPL37" s="74"/>
      <c r="KPM37" s="74"/>
      <c r="KPN37" s="85"/>
      <c r="KPO37" s="80"/>
      <c r="KPP37" s="80"/>
      <c r="KPQ37" s="85"/>
      <c r="KPR37" s="77"/>
      <c r="KPS37" s="74"/>
      <c r="KPT37" s="74"/>
      <c r="KPU37" s="85"/>
      <c r="KPV37" s="74"/>
      <c r="KPW37" s="74"/>
      <c r="KPX37" s="85"/>
      <c r="KPY37" s="74"/>
      <c r="KPZ37" s="74"/>
      <c r="KQA37" s="85"/>
      <c r="KQB37" s="74"/>
      <c r="KQC37" s="74"/>
      <c r="KQD37" s="85"/>
      <c r="KQE37" s="80"/>
      <c r="KQF37" s="80"/>
      <c r="KQG37" s="85"/>
      <c r="KQH37" s="77"/>
      <c r="KQI37" s="74"/>
      <c r="KQJ37" s="74"/>
      <c r="KQK37" s="85"/>
      <c r="KQL37" s="74"/>
      <c r="KQM37" s="74"/>
      <c r="KQN37" s="85"/>
      <c r="KQO37" s="74"/>
      <c r="KQP37" s="74"/>
      <c r="KQQ37" s="85"/>
      <c r="KQR37" s="74"/>
      <c r="KQS37" s="74"/>
      <c r="KQT37" s="85"/>
      <c r="KQU37" s="80"/>
      <c r="KQV37" s="80"/>
      <c r="KQW37" s="85"/>
      <c r="KQX37" s="77"/>
      <c r="KQY37" s="74"/>
      <c r="KQZ37" s="74"/>
      <c r="KRA37" s="85"/>
      <c r="KRB37" s="74"/>
      <c r="KRC37" s="74"/>
      <c r="KRD37" s="85"/>
      <c r="KRE37" s="74"/>
      <c r="KRF37" s="74"/>
      <c r="KRG37" s="85"/>
      <c r="KRH37" s="74"/>
      <c r="KRI37" s="74"/>
      <c r="KRJ37" s="85"/>
      <c r="KRK37" s="80"/>
      <c r="KRL37" s="80"/>
      <c r="KRM37" s="85"/>
      <c r="KRN37" s="77"/>
      <c r="KRO37" s="74"/>
      <c r="KRP37" s="74"/>
      <c r="KRQ37" s="85"/>
      <c r="KRR37" s="74"/>
      <c r="KRS37" s="74"/>
      <c r="KRT37" s="85"/>
      <c r="KRU37" s="74"/>
      <c r="KRV37" s="74"/>
      <c r="KRW37" s="85"/>
      <c r="KRX37" s="74"/>
      <c r="KRY37" s="74"/>
      <c r="KRZ37" s="85"/>
      <c r="KSA37" s="80"/>
      <c r="KSB37" s="80"/>
      <c r="KSC37" s="85"/>
      <c r="KSD37" s="77"/>
      <c r="KSE37" s="74"/>
      <c r="KSF37" s="74"/>
      <c r="KSG37" s="85"/>
      <c r="KSH37" s="74"/>
      <c r="KSI37" s="74"/>
      <c r="KSJ37" s="85"/>
      <c r="KSK37" s="74"/>
      <c r="KSL37" s="74"/>
      <c r="KSM37" s="85"/>
      <c r="KSN37" s="74"/>
      <c r="KSO37" s="74"/>
      <c r="KSP37" s="85"/>
      <c r="KSQ37" s="80"/>
      <c r="KSR37" s="80"/>
      <c r="KSS37" s="85"/>
      <c r="KST37" s="77"/>
      <c r="KSU37" s="74"/>
      <c r="KSV37" s="74"/>
      <c r="KSW37" s="85"/>
      <c r="KSX37" s="74"/>
      <c r="KSY37" s="74"/>
      <c r="KSZ37" s="85"/>
      <c r="KTA37" s="74"/>
      <c r="KTB37" s="74"/>
      <c r="KTC37" s="85"/>
      <c r="KTD37" s="74"/>
      <c r="KTE37" s="74"/>
      <c r="KTF37" s="85"/>
      <c r="KTG37" s="80"/>
      <c r="KTH37" s="80"/>
      <c r="KTI37" s="85"/>
      <c r="KTJ37" s="77"/>
      <c r="KTK37" s="74"/>
      <c r="KTL37" s="74"/>
      <c r="KTM37" s="85"/>
      <c r="KTN37" s="74"/>
      <c r="KTO37" s="74"/>
      <c r="KTP37" s="85"/>
      <c r="KTQ37" s="74"/>
      <c r="KTR37" s="74"/>
      <c r="KTS37" s="85"/>
      <c r="KTT37" s="74"/>
      <c r="KTU37" s="74"/>
      <c r="KTV37" s="85"/>
      <c r="KTW37" s="80"/>
      <c r="KTX37" s="80"/>
      <c r="KTY37" s="85"/>
      <c r="KTZ37" s="77"/>
      <c r="KUA37" s="74"/>
      <c r="KUB37" s="74"/>
      <c r="KUC37" s="85"/>
      <c r="KUD37" s="74"/>
      <c r="KUE37" s="74"/>
      <c r="KUF37" s="85"/>
      <c r="KUG37" s="74"/>
      <c r="KUH37" s="74"/>
      <c r="KUI37" s="85"/>
      <c r="KUJ37" s="74"/>
      <c r="KUK37" s="74"/>
      <c r="KUL37" s="85"/>
      <c r="KUM37" s="80"/>
      <c r="KUN37" s="80"/>
      <c r="KUO37" s="85"/>
      <c r="KUP37" s="77"/>
      <c r="KUQ37" s="74"/>
      <c r="KUR37" s="74"/>
      <c r="KUS37" s="85"/>
      <c r="KUT37" s="74"/>
      <c r="KUU37" s="74"/>
      <c r="KUV37" s="85"/>
      <c r="KUW37" s="74"/>
      <c r="KUX37" s="74"/>
      <c r="KUY37" s="85"/>
      <c r="KUZ37" s="74"/>
      <c r="KVA37" s="74"/>
      <c r="KVB37" s="85"/>
      <c r="KVC37" s="80"/>
      <c r="KVD37" s="80"/>
      <c r="KVE37" s="85"/>
      <c r="KVF37" s="77"/>
      <c r="KVG37" s="74"/>
      <c r="KVH37" s="74"/>
      <c r="KVI37" s="85"/>
      <c r="KVJ37" s="74"/>
      <c r="KVK37" s="74"/>
      <c r="KVL37" s="85"/>
      <c r="KVM37" s="74"/>
      <c r="KVN37" s="74"/>
      <c r="KVO37" s="85"/>
      <c r="KVP37" s="74"/>
      <c r="KVQ37" s="74"/>
      <c r="KVR37" s="85"/>
      <c r="KVS37" s="80"/>
      <c r="KVT37" s="80"/>
      <c r="KVU37" s="85"/>
      <c r="KVV37" s="77"/>
      <c r="KVW37" s="74"/>
      <c r="KVX37" s="74"/>
      <c r="KVY37" s="85"/>
      <c r="KVZ37" s="74"/>
      <c r="KWA37" s="74"/>
      <c r="KWB37" s="85"/>
      <c r="KWC37" s="74"/>
      <c r="KWD37" s="74"/>
      <c r="KWE37" s="85"/>
      <c r="KWF37" s="74"/>
      <c r="KWG37" s="74"/>
      <c r="KWH37" s="85"/>
      <c r="KWI37" s="80"/>
      <c r="KWJ37" s="80"/>
      <c r="KWK37" s="85"/>
      <c r="KWL37" s="77"/>
      <c r="KWM37" s="74"/>
      <c r="KWN37" s="74"/>
      <c r="KWO37" s="85"/>
      <c r="KWP37" s="74"/>
      <c r="KWQ37" s="74"/>
      <c r="KWR37" s="85"/>
      <c r="KWS37" s="74"/>
      <c r="KWT37" s="74"/>
      <c r="KWU37" s="85"/>
      <c r="KWV37" s="74"/>
      <c r="KWW37" s="74"/>
      <c r="KWX37" s="85"/>
      <c r="KWY37" s="80"/>
      <c r="KWZ37" s="80"/>
      <c r="KXA37" s="85"/>
      <c r="KXB37" s="77"/>
      <c r="KXC37" s="74"/>
      <c r="KXD37" s="74"/>
      <c r="KXE37" s="85"/>
      <c r="KXF37" s="74"/>
      <c r="KXG37" s="74"/>
      <c r="KXH37" s="85"/>
      <c r="KXI37" s="74"/>
      <c r="KXJ37" s="74"/>
      <c r="KXK37" s="85"/>
      <c r="KXL37" s="74"/>
      <c r="KXM37" s="74"/>
      <c r="KXN37" s="85"/>
      <c r="KXO37" s="80"/>
      <c r="KXP37" s="80"/>
      <c r="KXQ37" s="85"/>
      <c r="KXR37" s="77"/>
      <c r="KXS37" s="74"/>
      <c r="KXT37" s="74"/>
      <c r="KXU37" s="85"/>
      <c r="KXV37" s="74"/>
      <c r="KXW37" s="74"/>
      <c r="KXX37" s="85"/>
      <c r="KXY37" s="74"/>
      <c r="KXZ37" s="74"/>
      <c r="KYA37" s="85"/>
      <c r="KYB37" s="74"/>
      <c r="KYC37" s="74"/>
      <c r="KYD37" s="85"/>
      <c r="KYE37" s="80"/>
      <c r="KYF37" s="80"/>
      <c r="KYG37" s="85"/>
      <c r="KYH37" s="77"/>
      <c r="KYI37" s="74"/>
      <c r="KYJ37" s="74"/>
      <c r="KYK37" s="85"/>
      <c r="KYL37" s="74"/>
      <c r="KYM37" s="74"/>
      <c r="KYN37" s="85"/>
      <c r="KYO37" s="74"/>
      <c r="KYP37" s="74"/>
      <c r="KYQ37" s="85"/>
      <c r="KYR37" s="74"/>
      <c r="KYS37" s="74"/>
      <c r="KYT37" s="85"/>
      <c r="KYU37" s="80"/>
      <c r="KYV37" s="80"/>
      <c r="KYW37" s="85"/>
      <c r="KYX37" s="77"/>
      <c r="KYY37" s="74"/>
      <c r="KYZ37" s="74"/>
      <c r="KZA37" s="85"/>
      <c r="KZB37" s="74"/>
      <c r="KZC37" s="74"/>
      <c r="KZD37" s="85"/>
      <c r="KZE37" s="74"/>
      <c r="KZF37" s="74"/>
      <c r="KZG37" s="85"/>
      <c r="KZH37" s="74"/>
      <c r="KZI37" s="74"/>
      <c r="KZJ37" s="85"/>
      <c r="KZK37" s="80"/>
      <c r="KZL37" s="80"/>
      <c r="KZM37" s="85"/>
      <c r="KZN37" s="77"/>
      <c r="KZO37" s="74"/>
      <c r="KZP37" s="74"/>
      <c r="KZQ37" s="85"/>
      <c r="KZR37" s="74"/>
      <c r="KZS37" s="74"/>
      <c r="KZT37" s="85"/>
      <c r="KZU37" s="74"/>
      <c r="KZV37" s="74"/>
      <c r="KZW37" s="85"/>
      <c r="KZX37" s="74"/>
      <c r="KZY37" s="74"/>
      <c r="KZZ37" s="85"/>
      <c r="LAA37" s="80"/>
      <c r="LAB37" s="80"/>
      <c r="LAC37" s="85"/>
      <c r="LAD37" s="77"/>
      <c r="LAE37" s="74"/>
      <c r="LAF37" s="74"/>
      <c r="LAG37" s="85"/>
      <c r="LAH37" s="74"/>
      <c r="LAI37" s="74"/>
      <c r="LAJ37" s="85"/>
      <c r="LAK37" s="74"/>
      <c r="LAL37" s="74"/>
      <c r="LAM37" s="85"/>
      <c r="LAN37" s="74"/>
      <c r="LAO37" s="74"/>
      <c r="LAP37" s="85"/>
      <c r="LAQ37" s="80"/>
      <c r="LAR37" s="80"/>
      <c r="LAS37" s="85"/>
      <c r="LAT37" s="77"/>
      <c r="LAU37" s="74"/>
      <c r="LAV37" s="74"/>
      <c r="LAW37" s="85"/>
      <c r="LAX37" s="74"/>
      <c r="LAY37" s="74"/>
      <c r="LAZ37" s="85"/>
      <c r="LBA37" s="74"/>
      <c r="LBB37" s="74"/>
      <c r="LBC37" s="85"/>
      <c r="LBD37" s="74"/>
      <c r="LBE37" s="74"/>
      <c r="LBF37" s="85"/>
      <c r="LBG37" s="80"/>
      <c r="LBH37" s="80"/>
      <c r="LBI37" s="85"/>
      <c r="LBJ37" s="77"/>
      <c r="LBK37" s="74"/>
      <c r="LBL37" s="74"/>
      <c r="LBM37" s="85"/>
      <c r="LBN37" s="74"/>
      <c r="LBO37" s="74"/>
      <c r="LBP37" s="85"/>
      <c r="LBQ37" s="74"/>
      <c r="LBR37" s="74"/>
      <c r="LBS37" s="85"/>
      <c r="LBT37" s="74"/>
      <c r="LBU37" s="74"/>
      <c r="LBV37" s="85"/>
      <c r="LBW37" s="80"/>
      <c r="LBX37" s="80"/>
      <c r="LBY37" s="85"/>
      <c r="LBZ37" s="77"/>
      <c r="LCA37" s="74"/>
      <c r="LCB37" s="74"/>
      <c r="LCC37" s="85"/>
      <c r="LCD37" s="74"/>
      <c r="LCE37" s="74"/>
      <c r="LCF37" s="85"/>
      <c r="LCG37" s="74"/>
      <c r="LCH37" s="74"/>
      <c r="LCI37" s="85"/>
      <c r="LCJ37" s="74"/>
      <c r="LCK37" s="74"/>
      <c r="LCL37" s="85"/>
      <c r="LCM37" s="80"/>
      <c r="LCN37" s="80"/>
      <c r="LCO37" s="85"/>
      <c r="LCP37" s="77"/>
      <c r="LCQ37" s="74"/>
      <c r="LCR37" s="74"/>
      <c r="LCS37" s="85"/>
      <c r="LCT37" s="74"/>
      <c r="LCU37" s="74"/>
      <c r="LCV37" s="85"/>
      <c r="LCW37" s="74"/>
      <c r="LCX37" s="74"/>
      <c r="LCY37" s="85"/>
      <c r="LCZ37" s="74"/>
      <c r="LDA37" s="74"/>
      <c r="LDB37" s="85"/>
      <c r="LDC37" s="80"/>
      <c r="LDD37" s="80"/>
      <c r="LDE37" s="85"/>
      <c r="LDF37" s="77"/>
      <c r="LDG37" s="74"/>
      <c r="LDH37" s="74"/>
      <c r="LDI37" s="85"/>
      <c r="LDJ37" s="74"/>
      <c r="LDK37" s="74"/>
      <c r="LDL37" s="85"/>
      <c r="LDM37" s="74"/>
      <c r="LDN37" s="74"/>
      <c r="LDO37" s="85"/>
      <c r="LDP37" s="74"/>
      <c r="LDQ37" s="74"/>
      <c r="LDR37" s="85"/>
      <c r="LDS37" s="80"/>
      <c r="LDT37" s="80"/>
      <c r="LDU37" s="85"/>
      <c r="LDV37" s="77"/>
      <c r="LDW37" s="74"/>
      <c r="LDX37" s="74"/>
      <c r="LDY37" s="85"/>
      <c r="LDZ37" s="74"/>
      <c r="LEA37" s="74"/>
      <c r="LEB37" s="85"/>
      <c r="LEC37" s="74"/>
      <c r="LED37" s="74"/>
      <c r="LEE37" s="85"/>
      <c r="LEF37" s="74"/>
      <c r="LEG37" s="74"/>
      <c r="LEH37" s="85"/>
      <c r="LEI37" s="80"/>
      <c r="LEJ37" s="80"/>
      <c r="LEK37" s="85"/>
      <c r="LEL37" s="77"/>
      <c r="LEM37" s="74"/>
      <c r="LEN37" s="74"/>
      <c r="LEO37" s="85"/>
      <c r="LEP37" s="74"/>
      <c r="LEQ37" s="74"/>
      <c r="LER37" s="85"/>
      <c r="LES37" s="74"/>
      <c r="LET37" s="74"/>
      <c r="LEU37" s="85"/>
      <c r="LEV37" s="74"/>
      <c r="LEW37" s="74"/>
      <c r="LEX37" s="85"/>
      <c r="LEY37" s="80"/>
      <c r="LEZ37" s="80"/>
      <c r="LFA37" s="85"/>
      <c r="LFB37" s="77"/>
      <c r="LFC37" s="74"/>
      <c r="LFD37" s="74"/>
      <c r="LFE37" s="85"/>
      <c r="LFF37" s="74"/>
      <c r="LFG37" s="74"/>
      <c r="LFH37" s="85"/>
      <c r="LFI37" s="74"/>
      <c r="LFJ37" s="74"/>
      <c r="LFK37" s="85"/>
      <c r="LFL37" s="74"/>
      <c r="LFM37" s="74"/>
      <c r="LFN37" s="85"/>
      <c r="LFO37" s="80"/>
      <c r="LFP37" s="80"/>
      <c r="LFQ37" s="85"/>
      <c r="LFR37" s="77"/>
      <c r="LFS37" s="74"/>
      <c r="LFT37" s="74"/>
      <c r="LFU37" s="85"/>
      <c r="LFV37" s="74"/>
      <c r="LFW37" s="74"/>
      <c r="LFX37" s="85"/>
      <c r="LFY37" s="74"/>
      <c r="LFZ37" s="74"/>
      <c r="LGA37" s="85"/>
      <c r="LGB37" s="74"/>
      <c r="LGC37" s="74"/>
      <c r="LGD37" s="85"/>
      <c r="LGE37" s="80"/>
      <c r="LGF37" s="80"/>
      <c r="LGG37" s="85"/>
      <c r="LGH37" s="77"/>
      <c r="LGI37" s="74"/>
      <c r="LGJ37" s="74"/>
      <c r="LGK37" s="85"/>
      <c r="LGL37" s="74"/>
      <c r="LGM37" s="74"/>
      <c r="LGN37" s="85"/>
      <c r="LGO37" s="74"/>
      <c r="LGP37" s="74"/>
      <c r="LGQ37" s="85"/>
      <c r="LGR37" s="74"/>
      <c r="LGS37" s="74"/>
      <c r="LGT37" s="85"/>
      <c r="LGU37" s="80"/>
      <c r="LGV37" s="80"/>
      <c r="LGW37" s="85"/>
      <c r="LGX37" s="77"/>
      <c r="LGY37" s="74"/>
      <c r="LGZ37" s="74"/>
      <c r="LHA37" s="85"/>
      <c r="LHB37" s="74"/>
      <c r="LHC37" s="74"/>
      <c r="LHD37" s="85"/>
      <c r="LHE37" s="74"/>
      <c r="LHF37" s="74"/>
      <c r="LHG37" s="85"/>
      <c r="LHH37" s="74"/>
      <c r="LHI37" s="74"/>
      <c r="LHJ37" s="85"/>
      <c r="LHK37" s="80"/>
      <c r="LHL37" s="80"/>
      <c r="LHM37" s="85"/>
      <c r="LHN37" s="77"/>
      <c r="LHO37" s="74"/>
      <c r="LHP37" s="74"/>
      <c r="LHQ37" s="85"/>
      <c r="LHR37" s="74"/>
      <c r="LHS37" s="74"/>
      <c r="LHT37" s="85"/>
      <c r="LHU37" s="74"/>
      <c r="LHV37" s="74"/>
      <c r="LHW37" s="85"/>
      <c r="LHX37" s="74"/>
      <c r="LHY37" s="74"/>
      <c r="LHZ37" s="85"/>
      <c r="LIA37" s="80"/>
      <c r="LIB37" s="80"/>
      <c r="LIC37" s="85"/>
      <c r="LID37" s="77"/>
      <c r="LIE37" s="74"/>
      <c r="LIF37" s="74"/>
      <c r="LIG37" s="85"/>
      <c r="LIH37" s="74"/>
      <c r="LII37" s="74"/>
      <c r="LIJ37" s="85"/>
      <c r="LIK37" s="74"/>
      <c r="LIL37" s="74"/>
      <c r="LIM37" s="85"/>
      <c r="LIN37" s="74"/>
      <c r="LIO37" s="74"/>
      <c r="LIP37" s="85"/>
      <c r="LIQ37" s="80"/>
      <c r="LIR37" s="80"/>
      <c r="LIS37" s="85"/>
      <c r="LIT37" s="77"/>
      <c r="LIU37" s="74"/>
      <c r="LIV37" s="74"/>
      <c r="LIW37" s="85"/>
      <c r="LIX37" s="74"/>
      <c r="LIY37" s="74"/>
      <c r="LIZ37" s="85"/>
      <c r="LJA37" s="74"/>
      <c r="LJB37" s="74"/>
      <c r="LJC37" s="85"/>
      <c r="LJD37" s="74"/>
      <c r="LJE37" s="74"/>
      <c r="LJF37" s="85"/>
      <c r="LJG37" s="80"/>
      <c r="LJH37" s="80"/>
      <c r="LJI37" s="85"/>
      <c r="LJJ37" s="77"/>
      <c r="LJK37" s="74"/>
      <c r="LJL37" s="74"/>
      <c r="LJM37" s="85"/>
      <c r="LJN37" s="74"/>
      <c r="LJO37" s="74"/>
      <c r="LJP37" s="85"/>
      <c r="LJQ37" s="74"/>
      <c r="LJR37" s="74"/>
      <c r="LJS37" s="85"/>
      <c r="LJT37" s="74"/>
      <c r="LJU37" s="74"/>
      <c r="LJV37" s="85"/>
      <c r="LJW37" s="80"/>
      <c r="LJX37" s="80"/>
      <c r="LJY37" s="85"/>
      <c r="LJZ37" s="77"/>
      <c r="LKA37" s="74"/>
      <c r="LKB37" s="74"/>
      <c r="LKC37" s="85"/>
      <c r="LKD37" s="74"/>
      <c r="LKE37" s="74"/>
      <c r="LKF37" s="85"/>
      <c r="LKG37" s="74"/>
      <c r="LKH37" s="74"/>
      <c r="LKI37" s="85"/>
      <c r="LKJ37" s="74"/>
      <c r="LKK37" s="74"/>
      <c r="LKL37" s="85"/>
      <c r="LKM37" s="80"/>
      <c r="LKN37" s="80"/>
      <c r="LKO37" s="85"/>
      <c r="LKP37" s="77"/>
      <c r="LKQ37" s="74"/>
      <c r="LKR37" s="74"/>
      <c r="LKS37" s="85"/>
      <c r="LKT37" s="74"/>
      <c r="LKU37" s="74"/>
      <c r="LKV37" s="85"/>
      <c r="LKW37" s="74"/>
      <c r="LKX37" s="74"/>
      <c r="LKY37" s="85"/>
      <c r="LKZ37" s="74"/>
      <c r="LLA37" s="74"/>
      <c r="LLB37" s="85"/>
      <c r="LLC37" s="80"/>
      <c r="LLD37" s="80"/>
      <c r="LLE37" s="85"/>
      <c r="LLF37" s="77"/>
      <c r="LLG37" s="74"/>
      <c r="LLH37" s="74"/>
      <c r="LLI37" s="85"/>
      <c r="LLJ37" s="74"/>
      <c r="LLK37" s="74"/>
      <c r="LLL37" s="85"/>
      <c r="LLM37" s="74"/>
      <c r="LLN37" s="74"/>
      <c r="LLO37" s="85"/>
      <c r="LLP37" s="74"/>
      <c r="LLQ37" s="74"/>
      <c r="LLR37" s="85"/>
      <c r="LLS37" s="80"/>
      <c r="LLT37" s="80"/>
      <c r="LLU37" s="85"/>
      <c r="LLV37" s="77"/>
      <c r="LLW37" s="74"/>
      <c r="LLX37" s="74"/>
      <c r="LLY37" s="85"/>
      <c r="LLZ37" s="74"/>
      <c r="LMA37" s="74"/>
      <c r="LMB37" s="85"/>
      <c r="LMC37" s="74"/>
      <c r="LMD37" s="74"/>
      <c r="LME37" s="85"/>
      <c r="LMF37" s="74"/>
      <c r="LMG37" s="74"/>
      <c r="LMH37" s="85"/>
      <c r="LMI37" s="80"/>
      <c r="LMJ37" s="80"/>
      <c r="LMK37" s="85"/>
      <c r="LML37" s="77"/>
      <c r="LMM37" s="74"/>
      <c r="LMN37" s="74"/>
      <c r="LMO37" s="85"/>
      <c r="LMP37" s="74"/>
      <c r="LMQ37" s="74"/>
      <c r="LMR37" s="85"/>
      <c r="LMS37" s="74"/>
      <c r="LMT37" s="74"/>
      <c r="LMU37" s="85"/>
      <c r="LMV37" s="74"/>
      <c r="LMW37" s="74"/>
      <c r="LMX37" s="85"/>
      <c r="LMY37" s="80"/>
      <c r="LMZ37" s="80"/>
      <c r="LNA37" s="85"/>
      <c r="LNB37" s="77"/>
      <c r="LNC37" s="74"/>
      <c r="LND37" s="74"/>
      <c r="LNE37" s="85"/>
      <c r="LNF37" s="74"/>
      <c r="LNG37" s="74"/>
      <c r="LNH37" s="85"/>
      <c r="LNI37" s="74"/>
      <c r="LNJ37" s="74"/>
      <c r="LNK37" s="85"/>
      <c r="LNL37" s="74"/>
      <c r="LNM37" s="74"/>
      <c r="LNN37" s="85"/>
      <c r="LNO37" s="80"/>
      <c r="LNP37" s="80"/>
      <c r="LNQ37" s="85"/>
      <c r="LNR37" s="77"/>
      <c r="LNS37" s="74"/>
      <c r="LNT37" s="74"/>
      <c r="LNU37" s="85"/>
      <c r="LNV37" s="74"/>
      <c r="LNW37" s="74"/>
      <c r="LNX37" s="85"/>
      <c r="LNY37" s="74"/>
      <c r="LNZ37" s="74"/>
      <c r="LOA37" s="85"/>
      <c r="LOB37" s="74"/>
      <c r="LOC37" s="74"/>
      <c r="LOD37" s="85"/>
      <c r="LOE37" s="80"/>
      <c r="LOF37" s="80"/>
      <c r="LOG37" s="85"/>
      <c r="LOH37" s="77"/>
      <c r="LOI37" s="74"/>
      <c r="LOJ37" s="74"/>
      <c r="LOK37" s="85"/>
      <c r="LOL37" s="74"/>
      <c r="LOM37" s="74"/>
      <c r="LON37" s="85"/>
      <c r="LOO37" s="74"/>
      <c r="LOP37" s="74"/>
      <c r="LOQ37" s="85"/>
      <c r="LOR37" s="74"/>
      <c r="LOS37" s="74"/>
      <c r="LOT37" s="85"/>
      <c r="LOU37" s="80"/>
      <c r="LOV37" s="80"/>
      <c r="LOW37" s="85"/>
      <c r="LOX37" s="77"/>
      <c r="LOY37" s="74"/>
      <c r="LOZ37" s="74"/>
      <c r="LPA37" s="85"/>
      <c r="LPB37" s="74"/>
      <c r="LPC37" s="74"/>
      <c r="LPD37" s="85"/>
      <c r="LPE37" s="74"/>
      <c r="LPF37" s="74"/>
      <c r="LPG37" s="85"/>
      <c r="LPH37" s="74"/>
      <c r="LPI37" s="74"/>
      <c r="LPJ37" s="85"/>
      <c r="LPK37" s="80"/>
      <c r="LPL37" s="80"/>
      <c r="LPM37" s="85"/>
      <c r="LPN37" s="77"/>
      <c r="LPO37" s="74"/>
      <c r="LPP37" s="74"/>
      <c r="LPQ37" s="85"/>
      <c r="LPR37" s="74"/>
      <c r="LPS37" s="74"/>
      <c r="LPT37" s="85"/>
      <c r="LPU37" s="74"/>
      <c r="LPV37" s="74"/>
      <c r="LPW37" s="85"/>
      <c r="LPX37" s="74"/>
      <c r="LPY37" s="74"/>
      <c r="LPZ37" s="85"/>
      <c r="LQA37" s="80"/>
      <c r="LQB37" s="80"/>
      <c r="LQC37" s="85"/>
      <c r="LQD37" s="77"/>
      <c r="LQE37" s="74"/>
      <c r="LQF37" s="74"/>
      <c r="LQG37" s="85"/>
      <c r="LQH37" s="74"/>
      <c r="LQI37" s="74"/>
      <c r="LQJ37" s="85"/>
      <c r="LQK37" s="74"/>
      <c r="LQL37" s="74"/>
      <c r="LQM37" s="85"/>
      <c r="LQN37" s="74"/>
      <c r="LQO37" s="74"/>
      <c r="LQP37" s="85"/>
      <c r="LQQ37" s="80"/>
      <c r="LQR37" s="80"/>
      <c r="LQS37" s="85"/>
      <c r="LQT37" s="77"/>
      <c r="LQU37" s="74"/>
      <c r="LQV37" s="74"/>
      <c r="LQW37" s="85"/>
      <c r="LQX37" s="74"/>
      <c r="LQY37" s="74"/>
      <c r="LQZ37" s="85"/>
      <c r="LRA37" s="74"/>
      <c r="LRB37" s="74"/>
      <c r="LRC37" s="85"/>
      <c r="LRD37" s="74"/>
      <c r="LRE37" s="74"/>
      <c r="LRF37" s="85"/>
      <c r="LRG37" s="80"/>
      <c r="LRH37" s="80"/>
      <c r="LRI37" s="85"/>
      <c r="LRJ37" s="77"/>
      <c r="LRK37" s="74"/>
      <c r="LRL37" s="74"/>
      <c r="LRM37" s="85"/>
      <c r="LRN37" s="74"/>
      <c r="LRO37" s="74"/>
      <c r="LRP37" s="85"/>
      <c r="LRQ37" s="74"/>
      <c r="LRR37" s="74"/>
      <c r="LRS37" s="85"/>
      <c r="LRT37" s="74"/>
      <c r="LRU37" s="74"/>
      <c r="LRV37" s="85"/>
      <c r="LRW37" s="80"/>
      <c r="LRX37" s="80"/>
      <c r="LRY37" s="85"/>
      <c r="LRZ37" s="77"/>
      <c r="LSA37" s="74"/>
      <c r="LSB37" s="74"/>
      <c r="LSC37" s="85"/>
      <c r="LSD37" s="74"/>
      <c r="LSE37" s="74"/>
      <c r="LSF37" s="85"/>
      <c r="LSG37" s="74"/>
      <c r="LSH37" s="74"/>
      <c r="LSI37" s="85"/>
      <c r="LSJ37" s="74"/>
      <c r="LSK37" s="74"/>
      <c r="LSL37" s="85"/>
      <c r="LSM37" s="80"/>
      <c r="LSN37" s="80"/>
      <c r="LSO37" s="85"/>
      <c r="LSP37" s="77"/>
      <c r="LSQ37" s="74"/>
      <c r="LSR37" s="74"/>
      <c r="LSS37" s="85"/>
      <c r="LST37" s="74"/>
      <c r="LSU37" s="74"/>
      <c r="LSV37" s="85"/>
      <c r="LSW37" s="74"/>
      <c r="LSX37" s="74"/>
      <c r="LSY37" s="85"/>
      <c r="LSZ37" s="74"/>
      <c r="LTA37" s="74"/>
      <c r="LTB37" s="85"/>
      <c r="LTC37" s="80"/>
      <c r="LTD37" s="80"/>
      <c r="LTE37" s="85"/>
      <c r="LTF37" s="77"/>
      <c r="LTG37" s="74"/>
      <c r="LTH37" s="74"/>
      <c r="LTI37" s="85"/>
      <c r="LTJ37" s="74"/>
      <c r="LTK37" s="74"/>
      <c r="LTL37" s="85"/>
      <c r="LTM37" s="74"/>
      <c r="LTN37" s="74"/>
      <c r="LTO37" s="85"/>
      <c r="LTP37" s="74"/>
      <c r="LTQ37" s="74"/>
      <c r="LTR37" s="85"/>
      <c r="LTS37" s="80"/>
      <c r="LTT37" s="80"/>
      <c r="LTU37" s="85"/>
      <c r="LTV37" s="77"/>
      <c r="LTW37" s="74"/>
      <c r="LTX37" s="74"/>
      <c r="LTY37" s="85"/>
      <c r="LTZ37" s="74"/>
      <c r="LUA37" s="74"/>
      <c r="LUB37" s="85"/>
      <c r="LUC37" s="74"/>
      <c r="LUD37" s="74"/>
      <c r="LUE37" s="85"/>
      <c r="LUF37" s="74"/>
      <c r="LUG37" s="74"/>
      <c r="LUH37" s="85"/>
      <c r="LUI37" s="80"/>
      <c r="LUJ37" s="80"/>
      <c r="LUK37" s="85"/>
      <c r="LUL37" s="77"/>
      <c r="LUM37" s="74"/>
      <c r="LUN37" s="74"/>
      <c r="LUO37" s="85"/>
      <c r="LUP37" s="74"/>
      <c r="LUQ37" s="74"/>
      <c r="LUR37" s="85"/>
      <c r="LUS37" s="74"/>
      <c r="LUT37" s="74"/>
      <c r="LUU37" s="85"/>
      <c r="LUV37" s="74"/>
      <c r="LUW37" s="74"/>
      <c r="LUX37" s="85"/>
      <c r="LUY37" s="80"/>
      <c r="LUZ37" s="80"/>
      <c r="LVA37" s="85"/>
      <c r="LVB37" s="77"/>
      <c r="LVC37" s="74"/>
      <c r="LVD37" s="74"/>
      <c r="LVE37" s="85"/>
      <c r="LVF37" s="74"/>
      <c r="LVG37" s="74"/>
      <c r="LVH37" s="85"/>
      <c r="LVI37" s="74"/>
      <c r="LVJ37" s="74"/>
      <c r="LVK37" s="85"/>
      <c r="LVL37" s="74"/>
      <c r="LVM37" s="74"/>
      <c r="LVN37" s="85"/>
      <c r="LVO37" s="80"/>
      <c r="LVP37" s="80"/>
      <c r="LVQ37" s="85"/>
      <c r="LVR37" s="77"/>
      <c r="LVS37" s="74"/>
      <c r="LVT37" s="74"/>
      <c r="LVU37" s="85"/>
      <c r="LVV37" s="74"/>
      <c r="LVW37" s="74"/>
      <c r="LVX37" s="85"/>
      <c r="LVY37" s="74"/>
      <c r="LVZ37" s="74"/>
      <c r="LWA37" s="85"/>
      <c r="LWB37" s="74"/>
      <c r="LWC37" s="74"/>
      <c r="LWD37" s="85"/>
      <c r="LWE37" s="80"/>
      <c r="LWF37" s="80"/>
      <c r="LWG37" s="85"/>
      <c r="LWH37" s="77"/>
      <c r="LWI37" s="74"/>
      <c r="LWJ37" s="74"/>
      <c r="LWK37" s="85"/>
      <c r="LWL37" s="74"/>
      <c r="LWM37" s="74"/>
      <c r="LWN37" s="85"/>
      <c r="LWO37" s="74"/>
      <c r="LWP37" s="74"/>
      <c r="LWQ37" s="85"/>
      <c r="LWR37" s="74"/>
      <c r="LWS37" s="74"/>
      <c r="LWT37" s="85"/>
      <c r="LWU37" s="80"/>
      <c r="LWV37" s="80"/>
      <c r="LWW37" s="85"/>
      <c r="LWX37" s="77"/>
      <c r="LWY37" s="74"/>
      <c r="LWZ37" s="74"/>
      <c r="LXA37" s="85"/>
      <c r="LXB37" s="74"/>
      <c r="LXC37" s="74"/>
      <c r="LXD37" s="85"/>
      <c r="LXE37" s="74"/>
      <c r="LXF37" s="74"/>
      <c r="LXG37" s="85"/>
      <c r="LXH37" s="74"/>
      <c r="LXI37" s="74"/>
      <c r="LXJ37" s="85"/>
      <c r="LXK37" s="80"/>
      <c r="LXL37" s="80"/>
      <c r="LXM37" s="85"/>
      <c r="LXN37" s="77"/>
      <c r="LXO37" s="74"/>
      <c r="LXP37" s="74"/>
      <c r="LXQ37" s="85"/>
      <c r="LXR37" s="74"/>
      <c r="LXS37" s="74"/>
      <c r="LXT37" s="85"/>
      <c r="LXU37" s="74"/>
      <c r="LXV37" s="74"/>
      <c r="LXW37" s="85"/>
      <c r="LXX37" s="74"/>
      <c r="LXY37" s="74"/>
      <c r="LXZ37" s="85"/>
      <c r="LYA37" s="80"/>
      <c r="LYB37" s="80"/>
      <c r="LYC37" s="85"/>
      <c r="LYD37" s="77"/>
      <c r="LYE37" s="74"/>
      <c r="LYF37" s="74"/>
      <c r="LYG37" s="85"/>
      <c r="LYH37" s="74"/>
      <c r="LYI37" s="74"/>
      <c r="LYJ37" s="85"/>
      <c r="LYK37" s="74"/>
      <c r="LYL37" s="74"/>
      <c r="LYM37" s="85"/>
      <c r="LYN37" s="74"/>
      <c r="LYO37" s="74"/>
      <c r="LYP37" s="85"/>
      <c r="LYQ37" s="80"/>
      <c r="LYR37" s="80"/>
      <c r="LYS37" s="85"/>
      <c r="LYT37" s="77"/>
      <c r="LYU37" s="74"/>
      <c r="LYV37" s="74"/>
      <c r="LYW37" s="85"/>
      <c r="LYX37" s="74"/>
      <c r="LYY37" s="74"/>
      <c r="LYZ37" s="85"/>
      <c r="LZA37" s="74"/>
      <c r="LZB37" s="74"/>
      <c r="LZC37" s="85"/>
      <c r="LZD37" s="74"/>
      <c r="LZE37" s="74"/>
      <c r="LZF37" s="85"/>
      <c r="LZG37" s="80"/>
      <c r="LZH37" s="80"/>
      <c r="LZI37" s="85"/>
      <c r="LZJ37" s="77"/>
      <c r="LZK37" s="74"/>
      <c r="LZL37" s="74"/>
      <c r="LZM37" s="85"/>
      <c r="LZN37" s="74"/>
      <c r="LZO37" s="74"/>
      <c r="LZP37" s="85"/>
      <c r="LZQ37" s="74"/>
      <c r="LZR37" s="74"/>
      <c r="LZS37" s="85"/>
      <c r="LZT37" s="74"/>
      <c r="LZU37" s="74"/>
      <c r="LZV37" s="85"/>
      <c r="LZW37" s="80"/>
      <c r="LZX37" s="80"/>
      <c r="LZY37" s="85"/>
      <c r="LZZ37" s="77"/>
      <c r="MAA37" s="74"/>
      <c r="MAB37" s="74"/>
      <c r="MAC37" s="85"/>
      <c r="MAD37" s="74"/>
      <c r="MAE37" s="74"/>
      <c r="MAF37" s="85"/>
      <c r="MAG37" s="74"/>
      <c r="MAH37" s="74"/>
      <c r="MAI37" s="85"/>
      <c r="MAJ37" s="74"/>
      <c r="MAK37" s="74"/>
      <c r="MAL37" s="85"/>
      <c r="MAM37" s="80"/>
      <c r="MAN37" s="80"/>
      <c r="MAO37" s="85"/>
      <c r="MAP37" s="77"/>
      <c r="MAQ37" s="74"/>
      <c r="MAR37" s="74"/>
      <c r="MAS37" s="85"/>
      <c r="MAT37" s="74"/>
      <c r="MAU37" s="74"/>
      <c r="MAV37" s="85"/>
      <c r="MAW37" s="74"/>
      <c r="MAX37" s="74"/>
      <c r="MAY37" s="85"/>
      <c r="MAZ37" s="74"/>
      <c r="MBA37" s="74"/>
      <c r="MBB37" s="85"/>
      <c r="MBC37" s="80"/>
      <c r="MBD37" s="80"/>
      <c r="MBE37" s="85"/>
      <c r="MBF37" s="77"/>
      <c r="MBG37" s="74"/>
      <c r="MBH37" s="74"/>
      <c r="MBI37" s="85"/>
      <c r="MBJ37" s="74"/>
      <c r="MBK37" s="74"/>
      <c r="MBL37" s="85"/>
      <c r="MBM37" s="74"/>
      <c r="MBN37" s="74"/>
      <c r="MBO37" s="85"/>
      <c r="MBP37" s="74"/>
      <c r="MBQ37" s="74"/>
      <c r="MBR37" s="85"/>
      <c r="MBS37" s="80"/>
      <c r="MBT37" s="80"/>
      <c r="MBU37" s="85"/>
      <c r="MBV37" s="77"/>
      <c r="MBW37" s="74"/>
      <c r="MBX37" s="74"/>
      <c r="MBY37" s="85"/>
      <c r="MBZ37" s="74"/>
      <c r="MCA37" s="74"/>
      <c r="MCB37" s="85"/>
      <c r="MCC37" s="74"/>
      <c r="MCD37" s="74"/>
      <c r="MCE37" s="85"/>
      <c r="MCF37" s="74"/>
      <c r="MCG37" s="74"/>
      <c r="MCH37" s="85"/>
      <c r="MCI37" s="80"/>
      <c r="MCJ37" s="80"/>
      <c r="MCK37" s="85"/>
      <c r="MCL37" s="77"/>
      <c r="MCM37" s="74"/>
      <c r="MCN37" s="74"/>
      <c r="MCO37" s="85"/>
      <c r="MCP37" s="74"/>
      <c r="MCQ37" s="74"/>
      <c r="MCR37" s="85"/>
      <c r="MCS37" s="74"/>
      <c r="MCT37" s="74"/>
      <c r="MCU37" s="85"/>
      <c r="MCV37" s="74"/>
      <c r="MCW37" s="74"/>
      <c r="MCX37" s="85"/>
      <c r="MCY37" s="80"/>
      <c r="MCZ37" s="80"/>
      <c r="MDA37" s="85"/>
      <c r="MDB37" s="77"/>
      <c r="MDC37" s="74"/>
      <c r="MDD37" s="74"/>
      <c r="MDE37" s="85"/>
      <c r="MDF37" s="74"/>
      <c r="MDG37" s="74"/>
      <c r="MDH37" s="85"/>
      <c r="MDI37" s="74"/>
      <c r="MDJ37" s="74"/>
      <c r="MDK37" s="85"/>
      <c r="MDL37" s="74"/>
      <c r="MDM37" s="74"/>
      <c r="MDN37" s="85"/>
      <c r="MDO37" s="80"/>
      <c r="MDP37" s="80"/>
      <c r="MDQ37" s="85"/>
      <c r="MDR37" s="77"/>
      <c r="MDS37" s="74"/>
      <c r="MDT37" s="74"/>
      <c r="MDU37" s="85"/>
      <c r="MDV37" s="74"/>
      <c r="MDW37" s="74"/>
      <c r="MDX37" s="85"/>
      <c r="MDY37" s="74"/>
      <c r="MDZ37" s="74"/>
      <c r="MEA37" s="85"/>
      <c r="MEB37" s="74"/>
      <c r="MEC37" s="74"/>
      <c r="MED37" s="85"/>
      <c r="MEE37" s="80"/>
      <c r="MEF37" s="80"/>
      <c r="MEG37" s="85"/>
      <c r="MEH37" s="77"/>
      <c r="MEI37" s="74"/>
      <c r="MEJ37" s="74"/>
      <c r="MEK37" s="85"/>
      <c r="MEL37" s="74"/>
      <c r="MEM37" s="74"/>
      <c r="MEN37" s="85"/>
      <c r="MEO37" s="74"/>
      <c r="MEP37" s="74"/>
      <c r="MEQ37" s="85"/>
      <c r="MER37" s="74"/>
      <c r="MES37" s="74"/>
      <c r="MET37" s="85"/>
      <c r="MEU37" s="80"/>
      <c r="MEV37" s="80"/>
      <c r="MEW37" s="85"/>
      <c r="MEX37" s="77"/>
      <c r="MEY37" s="74"/>
      <c r="MEZ37" s="74"/>
      <c r="MFA37" s="85"/>
      <c r="MFB37" s="74"/>
      <c r="MFC37" s="74"/>
      <c r="MFD37" s="85"/>
      <c r="MFE37" s="74"/>
      <c r="MFF37" s="74"/>
      <c r="MFG37" s="85"/>
      <c r="MFH37" s="74"/>
      <c r="MFI37" s="74"/>
      <c r="MFJ37" s="85"/>
      <c r="MFK37" s="80"/>
      <c r="MFL37" s="80"/>
      <c r="MFM37" s="85"/>
      <c r="MFN37" s="77"/>
      <c r="MFO37" s="74"/>
      <c r="MFP37" s="74"/>
      <c r="MFQ37" s="85"/>
      <c r="MFR37" s="74"/>
      <c r="MFS37" s="74"/>
      <c r="MFT37" s="85"/>
      <c r="MFU37" s="74"/>
      <c r="MFV37" s="74"/>
      <c r="MFW37" s="85"/>
      <c r="MFX37" s="74"/>
      <c r="MFY37" s="74"/>
      <c r="MFZ37" s="85"/>
      <c r="MGA37" s="80"/>
      <c r="MGB37" s="80"/>
      <c r="MGC37" s="85"/>
      <c r="MGD37" s="77"/>
      <c r="MGE37" s="74"/>
      <c r="MGF37" s="74"/>
      <c r="MGG37" s="85"/>
      <c r="MGH37" s="74"/>
      <c r="MGI37" s="74"/>
      <c r="MGJ37" s="85"/>
      <c r="MGK37" s="74"/>
      <c r="MGL37" s="74"/>
      <c r="MGM37" s="85"/>
      <c r="MGN37" s="74"/>
      <c r="MGO37" s="74"/>
      <c r="MGP37" s="85"/>
      <c r="MGQ37" s="80"/>
      <c r="MGR37" s="80"/>
      <c r="MGS37" s="85"/>
      <c r="MGT37" s="77"/>
      <c r="MGU37" s="74"/>
      <c r="MGV37" s="74"/>
      <c r="MGW37" s="85"/>
      <c r="MGX37" s="74"/>
      <c r="MGY37" s="74"/>
      <c r="MGZ37" s="85"/>
      <c r="MHA37" s="74"/>
      <c r="MHB37" s="74"/>
      <c r="MHC37" s="85"/>
      <c r="MHD37" s="74"/>
      <c r="MHE37" s="74"/>
      <c r="MHF37" s="85"/>
      <c r="MHG37" s="80"/>
      <c r="MHH37" s="80"/>
      <c r="MHI37" s="85"/>
      <c r="MHJ37" s="77"/>
      <c r="MHK37" s="74"/>
      <c r="MHL37" s="74"/>
      <c r="MHM37" s="85"/>
      <c r="MHN37" s="74"/>
      <c r="MHO37" s="74"/>
      <c r="MHP37" s="85"/>
      <c r="MHQ37" s="74"/>
      <c r="MHR37" s="74"/>
      <c r="MHS37" s="85"/>
      <c r="MHT37" s="74"/>
      <c r="MHU37" s="74"/>
      <c r="MHV37" s="85"/>
      <c r="MHW37" s="80"/>
      <c r="MHX37" s="80"/>
      <c r="MHY37" s="85"/>
      <c r="MHZ37" s="77"/>
      <c r="MIA37" s="74"/>
      <c r="MIB37" s="74"/>
      <c r="MIC37" s="85"/>
      <c r="MID37" s="74"/>
      <c r="MIE37" s="74"/>
      <c r="MIF37" s="85"/>
      <c r="MIG37" s="74"/>
      <c r="MIH37" s="74"/>
      <c r="MII37" s="85"/>
      <c r="MIJ37" s="74"/>
      <c r="MIK37" s="74"/>
      <c r="MIL37" s="85"/>
      <c r="MIM37" s="80"/>
      <c r="MIN37" s="80"/>
      <c r="MIO37" s="85"/>
      <c r="MIP37" s="77"/>
      <c r="MIQ37" s="74"/>
      <c r="MIR37" s="74"/>
      <c r="MIS37" s="85"/>
      <c r="MIT37" s="74"/>
      <c r="MIU37" s="74"/>
      <c r="MIV37" s="85"/>
      <c r="MIW37" s="74"/>
      <c r="MIX37" s="74"/>
      <c r="MIY37" s="85"/>
      <c r="MIZ37" s="74"/>
      <c r="MJA37" s="74"/>
      <c r="MJB37" s="85"/>
      <c r="MJC37" s="80"/>
      <c r="MJD37" s="80"/>
      <c r="MJE37" s="85"/>
      <c r="MJF37" s="77"/>
      <c r="MJG37" s="74"/>
      <c r="MJH37" s="74"/>
      <c r="MJI37" s="85"/>
      <c r="MJJ37" s="74"/>
      <c r="MJK37" s="74"/>
      <c r="MJL37" s="85"/>
      <c r="MJM37" s="74"/>
      <c r="MJN37" s="74"/>
      <c r="MJO37" s="85"/>
      <c r="MJP37" s="74"/>
      <c r="MJQ37" s="74"/>
      <c r="MJR37" s="85"/>
      <c r="MJS37" s="80"/>
      <c r="MJT37" s="80"/>
      <c r="MJU37" s="85"/>
      <c r="MJV37" s="77"/>
      <c r="MJW37" s="74"/>
      <c r="MJX37" s="74"/>
      <c r="MJY37" s="85"/>
      <c r="MJZ37" s="74"/>
      <c r="MKA37" s="74"/>
      <c r="MKB37" s="85"/>
      <c r="MKC37" s="74"/>
      <c r="MKD37" s="74"/>
      <c r="MKE37" s="85"/>
      <c r="MKF37" s="74"/>
      <c r="MKG37" s="74"/>
      <c r="MKH37" s="85"/>
      <c r="MKI37" s="80"/>
      <c r="MKJ37" s="80"/>
      <c r="MKK37" s="85"/>
      <c r="MKL37" s="77"/>
      <c r="MKM37" s="74"/>
      <c r="MKN37" s="74"/>
      <c r="MKO37" s="85"/>
      <c r="MKP37" s="74"/>
      <c r="MKQ37" s="74"/>
      <c r="MKR37" s="85"/>
      <c r="MKS37" s="74"/>
      <c r="MKT37" s="74"/>
      <c r="MKU37" s="85"/>
      <c r="MKV37" s="74"/>
      <c r="MKW37" s="74"/>
      <c r="MKX37" s="85"/>
      <c r="MKY37" s="80"/>
      <c r="MKZ37" s="80"/>
      <c r="MLA37" s="85"/>
      <c r="MLB37" s="77"/>
      <c r="MLC37" s="74"/>
      <c r="MLD37" s="74"/>
      <c r="MLE37" s="85"/>
      <c r="MLF37" s="74"/>
      <c r="MLG37" s="74"/>
      <c r="MLH37" s="85"/>
      <c r="MLI37" s="74"/>
      <c r="MLJ37" s="74"/>
      <c r="MLK37" s="85"/>
      <c r="MLL37" s="74"/>
      <c r="MLM37" s="74"/>
      <c r="MLN37" s="85"/>
      <c r="MLO37" s="80"/>
      <c r="MLP37" s="80"/>
      <c r="MLQ37" s="85"/>
      <c r="MLR37" s="77"/>
      <c r="MLS37" s="74"/>
      <c r="MLT37" s="74"/>
      <c r="MLU37" s="85"/>
      <c r="MLV37" s="74"/>
      <c r="MLW37" s="74"/>
      <c r="MLX37" s="85"/>
      <c r="MLY37" s="74"/>
      <c r="MLZ37" s="74"/>
      <c r="MMA37" s="85"/>
      <c r="MMB37" s="74"/>
      <c r="MMC37" s="74"/>
      <c r="MMD37" s="85"/>
      <c r="MME37" s="80"/>
      <c r="MMF37" s="80"/>
      <c r="MMG37" s="85"/>
      <c r="MMH37" s="77"/>
      <c r="MMI37" s="74"/>
      <c r="MMJ37" s="74"/>
      <c r="MMK37" s="85"/>
      <c r="MML37" s="74"/>
      <c r="MMM37" s="74"/>
      <c r="MMN37" s="85"/>
      <c r="MMO37" s="74"/>
      <c r="MMP37" s="74"/>
      <c r="MMQ37" s="85"/>
      <c r="MMR37" s="74"/>
      <c r="MMS37" s="74"/>
      <c r="MMT37" s="85"/>
      <c r="MMU37" s="80"/>
      <c r="MMV37" s="80"/>
      <c r="MMW37" s="85"/>
      <c r="MMX37" s="77"/>
      <c r="MMY37" s="74"/>
      <c r="MMZ37" s="74"/>
      <c r="MNA37" s="85"/>
      <c r="MNB37" s="74"/>
      <c r="MNC37" s="74"/>
      <c r="MND37" s="85"/>
      <c r="MNE37" s="74"/>
      <c r="MNF37" s="74"/>
      <c r="MNG37" s="85"/>
      <c r="MNH37" s="74"/>
      <c r="MNI37" s="74"/>
      <c r="MNJ37" s="85"/>
      <c r="MNK37" s="80"/>
      <c r="MNL37" s="80"/>
      <c r="MNM37" s="85"/>
      <c r="MNN37" s="77"/>
      <c r="MNO37" s="74"/>
      <c r="MNP37" s="74"/>
      <c r="MNQ37" s="85"/>
      <c r="MNR37" s="74"/>
      <c r="MNS37" s="74"/>
      <c r="MNT37" s="85"/>
      <c r="MNU37" s="74"/>
      <c r="MNV37" s="74"/>
      <c r="MNW37" s="85"/>
      <c r="MNX37" s="74"/>
      <c r="MNY37" s="74"/>
      <c r="MNZ37" s="85"/>
      <c r="MOA37" s="80"/>
      <c r="MOB37" s="80"/>
      <c r="MOC37" s="85"/>
      <c r="MOD37" s="77"/>
      <c r="MOE37" s="74"/>
      <c r="MOF37" s="74"/>
      <c r="MOG37" s="85"/>
      <c r="MOH37" s="74"/>
      <c r="MOI37" s="74"/>
      <c r="MOJ37" s="85"/>
      <c r="MOK37" s="74"/>
      <c r="MOL37" s="74"/>
      <c r="MOM37" s="85"/>
      <c r="MON37" s="74"/>
      <c r="MOO37" s="74"/>
      <c r="MOP37" s="85"/>
      <c r="MOQ37" s="80"/>
      <c r="MOR37" s="80"/>
      <c r="MOS37" s="85"/>
      <c r="MOT37" s="77"/>
      <c r="MOU37" s="74"/>
      <c r="MOV37" s="74"/>
      <c r="MOW37" s="85"/>
      <c r="MOX37" s="74"/>
      <c r="MOY37" s="74"/>
      <c r="MOZ37" s="85"/>
      <c r="MPA37" s="74"/>
      <c r="MPB37" s="74"/>
      <c r="MPC37" s="85"/>
      <c r="MPD37" s="74"/>
      <c r="MPE37" s="74"/>
      <c r="MPF37" s="85"/>
      <c r="MPG37" s="80"/>
      <c r="MPH37" s="80"/>
      <c r="MPI37" s="85"/>
      <c r="MPJ37" s="77"/>
      <c r="MPK37" s="74"/>
      <c r="MPL37" s="74"/>
      <c r="MPM37" s="85"/>
      <c r="MPN37" s="74"/>
      <c r="MPO37" s="74"/>
      <c r="MPP37" s="85"/>
      <c r="MPQ37" s="74"/>
      <c r="MPR37" s="74"/>
      <c r="MPS37" s="85"/>
      <c r="MPT37" s="74"/>
      <c r="MPU37" s="74"/>
      <c r="MPV37" s="85"/>
      <c r="MPW37" s="80"/>
      <c r="MPX37" s="80"/>
      <c r="MPY37" s="85"/>
      <c r="MPZ37" s="77"/>
      <c r="MQA37" s="74"/>
      <c r="MQB37" s="74"/>
      <c r="MQC37" s="85"/>
      <c r="MQD37" s="74"/>
      <c r="MQE37" s="74"/>
      <c r="MQF37" s="85"/>
      <c r="MQG37" s="74"/>
      <c r="MQH37" s="74"/>
      <c r="MQI37" s="85"/>
      <c r="MQJ37" s="74"/>
      <c r="MQK37" s="74"/>
      <c r="MQL37" s="85"/>
      <c r="MQM37" s="80"/>
      <c r="MQN37" s="80"/>
      <c r="MQO37" s="85"/>
      <c r="MQP37" s="77"/>
      <c r="MQQ37" s="74"/>
      <c r="MQR37" s="74"/>
      <c r="MQS37" s="85"/>
      <c r="MQT37" s="74"/>
      <c r="MQU37" s="74"/>
      <c r="MQV37" s="85"/>
      <c r="MQW37" s="74"/>
      <c r="MQX37" s="74"/>
      <c r="MQY37" s="85"/>
      <c r="MQZ37" s="74"/>
      <c r="MRA37" s="74"/>
      <c r="MRB37" s="85"/>
      <c r="MRC37" s="80"/>
      <c r="MRD37" s="80"/>
      <c r="MRE37" s="85"/>
      <c r="MRF37" s="77"/>
      <c r="MRG37" s="74"/>
      <c r="MRH37" s="74"/>
      <c r="MRI37" s="85"/>
      <c r="MRJ37" s="74"/>
      <c r="MRK37" s="74"/>
      <c r="MRL37" s="85"/>
      <c r="MRM37" s="74"/>
      <c r="MRN37" s="74"/>
      <c r="MRO37" s="85"/>
      <c r="MRP37" s="74"/>
      <c r="MRQ37" s="74"/>
      <c r="MRR37" s="85"/>
      <c r="MRS37" s="80"/>
      <c r="MRT37" s="80"/>
      <c r="MRU37" s="85"/>
      <c r="MRV37" s="77"/>
      <c r="MRW37" s="74"/>
      <c r="MRX37" s="74"/>
      <c r="MRY37" s="85"/>
      <c r="MRZ37" s="74"/>
      <c r="MSA37" s="74"/>
      <c r="MSB37" s="85"/>
      <c r="MSC37" s="74"/>
      <c r="MSD37" s="74"/>
      <c r="MSE37" s="85"/>
      <c r="MSF37" s="74"/>
      <c r="MSG37" s="74"/>
      <c r="MSH37" s="85"/>
      <c r="MSI37" s="80"/>
      <c r="MSJ37" s="80"/>
      <c r="MSK37" s="85"/>
      <c r="MSL37" s="77"/>
      <c r="MSM37" s="74"/>
      <c r="MSN37" s="74"/>
      <c r="MSO37" s="85"/>
      <c r="MSP37" s="74"/>
      <c r="MSQ37" s="74"/>
      <c r="MSR37" s="85"/>
      <c r="MSS37" s="74"/>
      <c r="MST37" s="74"/>
      <c r="MSU37" s="85"/>
      <c r="MSV37" s="74"/>
      <c r="MSW37" s="74"/>
      <c r="MSX37" s="85"/>
      <c r="MSY37" s="80"/>
      <c r="MSZ37" s="80"/>
      <c r="MTA37" s="85"/>
      <c r="MTB37" s="77"/>
      <c r="MTC37" s="74"/>
      <c r="MTD37" s="74"/>
      <c r="MTE37" s="85"/>
      <c r="MTF37" s="74"/>
      <c r="MTG37" s="74"/>
      <c r="MTH37" s="85"/>
      <c r="MTI37" s="74"/>
      <c r="MTJ37" s="74"/>
      <c r="MTK37" s="85"/>
      <c r="MTL37" s="74"/>
      <c r="MTM37" s="74"/>
      <c r="MTN37" s="85"/>
      <c r="MTO37" s="80"/>
      <c r="MTP37" s="80"/>
      <c r="MTQ37" s="85"/>
      <c r="MTR37" s="77"/>
      <c r="MTS37" s="74"/>
      <c r="MTT37" s="74"/>
      <c r="MTU37" s="85"/>
      <c r="MTV37" s="74"/>
      <c r="MTW37" s="74"/>
      <c r="MTX37" s="85"/>
      <c r="MTY37" s="74"/>
      <c r="MTZ37" s="74"/>
      <c r="MUA37" s="85"/>
      <c r="MUB37" s="74"/>
      <c r="MUC37" s="74"/>
      <c r="MUD37" s="85"/>
      <c r="MUE37" s="80"/>
      <c r="MUF37" s="80"/>
      <c r="MUG37" s="85"/>
      <c r="MUH37" s="77"/>
      <c r="MUI37" s="74"/>
      <c r="MUJ37" s="74"/>
      <c r="MUK37" s="85"/>
      <c r="MUL37" s="74"/>
      <c r="MUM37" s="74"/>
      <c r="MUN37" s="85"/>
      <c r="MUO37" s="74"/>
      <c r="MUP37" s="74"/>
      <c r="MUQ37" s="85"/>
      <c r="MUR37" s="74"/>
      <c r="MUS37" s="74"/>
      <c r="MUT37" s="85"/>
      <c r="MUU37" s="80"/>
      <c r="MUV37" s="80"/>
      <c r="MUW37" s="85"/>
      <c r="MUX37" s="77"/>
      <c r="MUY37" s="74"/>
      <c r="MUZ37" s="74"/>
      <c r="MVA37" s="85"/>
      <c r="MVB37" s="74"/>
      <c r="MVC37" s="74"/>
      <c r="MVD37" s="85"/>
      <c r="MVE37" s="74"/>
      <c r="MVF37" s="74"/>
      <c r="MVG37" s="85"/>
      <c r="MVH37" s="74"/>
      <c r="MVI37" s="74"/>
      <c r="MVJ37" s="85"/>
      <c r="MVK37" s="80"/>
      <c r="MVL37" s="80"/>
      <c r="MVM37" s="85"/>
      <c r="MVN37" s="77"/>
      <c r="MVO37" s="74"/>
      <c r="MVP37" s="74"/>
      <c r="MVQ37" s="85"/>
      <c r="MVR37" s="74"/>
      <c r="MVS37" s="74"/>
      <c r="MVT37" s="85"/>
      <c r="MVU37" s="74"/>
      <c r="MVV37" s="74"/>
      <c r="MVW37" s="85"/>
      <c r="MVX37" s="74"/>
      <c r="MVY37" s="74"/>
      <c r="MVZ37" s="85"/>
      <c r="MWA37" s="80"/>
      <c r="MWB37" s="80"/>
      <c r="MWC37" s="85"/>
      <c r="MWD37" s="77"/>
      <c r="MWE37" s="74"/>
      <c r="MWF37" s="74"/>
      <c r="MWG37" s="85"/>
      <c r="MWH37" s="74"/>
      <c r="MWI37" s="74"/>
      <c r="MWJ37" s="85"/>
      <c r="MWK37" s="74"/>
      <c r="MWL37" s="74"/>
      <c r="MWM37" s="85"/>
      <c r="MWN37" s="74"/>
      <c r="MWO37" s="74"/>
      <c r="MWP37" s="85"/>
      <c r="MWQ37" s="80"/>
      <c r="MWR37" s="80"/>
      <c r="MWS37" s="85"/>
      <c r="MWT37" s="77"/>
      <c r="MWU37" s="74"/>
      <c r="MWV37" s="74"/>
      <c r="MWW37" s="85"/>
      <c r="MWX37" s="74"/>
      <c r="MWY37" s="74"/>
      <c r="MWZ37" s="85"/>
      <c r="MXA37" s="74"/>
      <c r="MXB37" s="74"/>
      <c r="MXC37" s="85"/>
      <c r="MXD37" s="74"/>
      <c r="MXE37" s="74"/>
      <c r="MXF37" s="85"/>
      <c r="MXG37" s="80"/>
      <c r="MXH37" s="80"/>
      <c r="MXI37" s="85"/>
      <c r="MXJ37" s="77"/>
      <c r="MXK37" s="74"/>
      <c r="MXL37" s="74"/>
      <c r="MXM37" s="85"/>
      <c r="MXN37" s="74"/>
      <c r="MXO37" s="74"/>
      <c r="MXP37" s="85"/>
      <c r="MXQ37" s="74"/>
      <c r="MXR37" s="74"/>
      <c r="MXS37" s="85"/>
      <c r="MXT37" s="74"/>
      <c r="MXU37" s="74"/>
      <c r="MXV37" s="85"/>
      <c r="MXW37" s="80"/>
      <c r="MXX37" s="80"/>
      <c r="MXY37" s="85"/>
      <c r="MXZ37" s="77"/>
      <c r="MYA37" s="74"/>
      <c r="MYB37" s="74"/>
      <c r="MYC37" s="85"/>
      <c r="MYD37" s="74"/>
      <c r="MYE37" s="74"/>
      <c r="MYF37" s="85"/>
      <c r="MYG37" s="74"/>
      <c r="MYH37" s="74"/>
      <c r="MYI37" s="85"/>
      <c r="MYJ37" s="74"/>
      <c r="MYK37" s="74"/>
      <c r="MYL37" s="85"/>
      <c r="MYM37" s="80"/>
      <c r="MYN37" s="80"/>
      <c r="MYO37" s="85"/>
      <c r="MYP37" s="77"/>
      <c r="MYQ37" s="74"/>
      <c r="MYR37" s="74"/>
      <c r="MYS37" s="85"/>
      <c r="MYT37" s="74"/>
      <c r="MYU37" s="74"/>
      <c r="MYV37" s="85"/>
      <c r="MYW37" s="74"/>
      <c r="MYX37" s="74"/>
      <c r="MYY37" s="85"/>
      <c r="MYZ37" s="74"/>
      <c r="MZA37" s="74"/>
      <c r="MZB37" s="85"/>
      <c r="MZC37" s="80"/>
      <c r="MZD37" s="80"/>
      <c r="MZE37" s="85"/>
      <c r="MZF37" s="77"/>
      <c r="MZG37" s="74"/>
      <c r="MZH37" s="74"/>
      <c r="MZI37" s="85"/>
      <c r="MZJ37" s="74"/>
      <c r="MZK37" s="74"/>
      <c r="MZL37" s="85"/>
      <c r="MZM37" s="74"/>
      <c r="MZN37" s="74"/>
      <c r="MZO37" s="85"/>
      <c r="MZP37" s="74"/>
      <c r="MZQ37" s="74"/>
      <c r="MZR37" s="85"/>
      <c r="MZS37" s="80"/>
      <c r="MZT37" s="80"/>
      <c r="MZU37" s="85"/>
      <c r="MZV37" s="77"/>
      <c r="MZW37" s="74"/>
      <c r="MZX37" s="74"/>
      <c r="MZY37" s="85"/>
      <c r="MZZ37" s="74"/>
      <c r="NAA37" s="74"/>
      <c r="NAB37" s="85"/>
      <c r="NAC37" s="74"/>
      <c r="NAD37" s="74"/>
      <c r="NAE37" s="85"/>
      <c r="NAF37" s="74"/>
      <c r="NAG37" s="74"/>
      <c r="NAH37" s="85"/>
      <c r="NAI37" s="80"/>
      <c r="NAJ37" s="80"/>
      <c r="NAK37" s="85"/>
      <c r="NAL37" s="77"/>
      <c r="NAM37" s="74"/>
      <c r="NAN37" s="74"/>
      <c r="NAO37" s="85"/>
      <c r="NAP37" s="74"/>
      <c r="NAQ37" s="74"/>
      <c r="NAR37" s="85"/>
      <c r="NAS37" s="74"/>
      <c r="NAT37" s="74"/>
      <c r="NAU37" s="85"/>
      <c r="NAV37" s="74"/>
      <c r="NAW37" s="74"/>
      <c r="NAX37" s="85"/>
      <c r="NAY37" s="80"/>
      <c r="NAZ37" s="80"/>
      <c r="NBA37" s="85"/>
      <c r="NBB37" s="77"/>
      <c r="NBC37" s="74"/>
      <c r="NBD37" s="74"/>
      <c r="NBE37" s="85"/>
      <c r="NBF37" s="74"/>
      <c r="NBG37" s="74"/>
      <c r="NBH37" s="85"/>
      <c r="NBI37" s="74"/>
      <c r="NBJ37" s="74"/>
      <c r="NBK37" s="85"/>
      <c r="NBL37" s="74"/>
      <c r="NBM37" s="74"/>
      <c r="NBN37" s="85"/>
      <c r="NBO37" s="80"/>
      <c r="NBP37" s="80"/>
      <c r="NBQ37" s="85"/>
      <c r="NBR37" s="77"/>
      <c r="NBS37" s="74"/>
      <c r="NBT37" s="74"/>
      <c r="NBU37" s="85"/>
      <c r="NBV37" s="74"/>
      <c r="NBW37" s="74"/>
      <c r="NBX37" s="85"/>
      <c r="NBY37" s="74"/>
      <c r="NBZ37" s="74"/>
      <c r="NCA37" s="85"/>
      <c r="NCB37" s="74"/>
      <c r="NCC37" s="74"/>
      <c r="NCD37" s="85"/>
      <c r="NCE37" s="80"/>
      <c r="NCF37" s="80"/>
      <c r="NCG37" s="85"/>
      <c r="NCH37" s="77"/>
      <c r="NCI37" s="74"/>
      <c r="NCJ37" s="74"/>
      <c r="NCK37" s="85"/>
      <c r="NCL37" s="74"/>
      <c r="NCM37" s="74"/>
      <c r="NCN37" s="85"/>
      <c r="NCO37" s="74"/>
      <c r="NCP37" s="74"/>
      <c r="NCQ37" s="85"/>
      <c r="NCR37" s="74"/>
      <c r="NCS37" s="74"/>
      <c r="NCT37" s="85"/>
      <c r="NCU37" s="80"/>
      <c r="NCV37" s="80"/>
      <c r="NCW37" s="85"/>
      <c r="NCX37" s="77"/>
      <c r="NCY37" s="74"/>
      <c r="NCZ37" s="74"/>
      <c r="NDA37" s="85"/>
      <c r="NDB37" s="74"/>
      <c r="NDC37" s="74"/>
      <c r="NDD37" s="85"/>
      <c r="NDE37" s="74"/>
      <c r="NDF37" s="74"/>
      <c r="NDG37" s="85"/>
      <c r="NDH37" s="74"/>
      <c r="NDI37" s="74"/>
      <c r="NDJ37" s="85"/>
      <c r="NDK37" s="80"/>
      <c r="NDL37" s="80"/>
      <c r="NDM37" s="85"/>
      <c r="NDN37" s="77"/>
      <c r="NDO37" s="74"/>
      <c r="NDP37" s="74"/>
      <c r="NDQ37" s="85"/>
      <c r="NDR37" s="74"/>
      <c r="NDS37" s="74"/>
      <c r="NDT37" s="85"/>
      <c r="NDU37" s="74"/>
      <c r="NDV37" s="74"/>
      <c r="NDW37" s="85"/>
      <c r="NDX37" s="74"/>
      <c r="NDY37" s="74"/>
      <c r="NDZ37" s="85"/>
      <c r="NEA37" s="80"/>
      <c r="NEB37" s="80"/>
      <c r="NEC37" s="85"/>
      <c r="NED37" s="77"/>
      <c r="NEE37" s="74"/>
      <c r="NEF37" s="74"/>
      <c r="NEG37" s="85"/>
      <c r="NEH37" s="74"/>
      <c r="NEI37" s="74"/>
      <c r="NEJ37" s="85"/>
      <c r="NEK37" s="74"/>
      <c r="NEL37" s="74"/>
      <c r="NEM37" s="85"/>
      <c r="NEN37" s="74"/>
      <c r="NEO37" s="74"/>
      <c r="NEP37" s="85"/>
      <c r="NEQ37" s="80"/>
      <c r="NER37" s="80"/>
      <c r="NES37" s="85"/>
      <c r="NET37" s="77"/>
      <c r="NEU37" s="74"/>
      <c r="NEV37" s="74"/>
      <c r="NEW37" s="85"/>
      <c r="NEX37" s="74"/>
      <c r="NEY37" s="74"/>
      <c r="NEZ37" s="85"/>
      <c r="NFA37" s="74"/>
      <c r="NFB37" s="74"/>
      <c r="NFC37" s="85"/>
      <c r="NFD37" s="74"/>
      <c r="NFE37" s="74"/>
      <c r="NFF37" s="85"/>
      <c r="NFG37" s="80"/>
      <c r="NFH37" s="80"/>
      <c r="NFI37" s="85"/>
      <c r="NFJ37" s="77"/>
      <c r="NFK37" s="74"/>
      <c r="NFL37" s="74"/>
      <c r="NFM37" s="85"/>
      <c r="NFN37" s="74"/>
      <c r="NFO37" s="74"/>
      <c r="NFP37" s="85"/>
      <c r="NFQ37" s="74"/>
      <c r="NFR37" s="74"/>
      <c r="NFS37" s="85"/>
      <c r="NFT37" s="74"/>
      <c r="NFU37" s="74"/>
      <c r="NFV37" s="85"/>
      <c r="NFW37" s="80"/>
      <c r="NFX37" s="80"/>
      <c r="NFY37" s="85"/>
      <c r="NFZ37" s="77"/>
      <c r="NGA37" s="74"/>
      <c r="NGB37" s="74"/>
      <c r="NGC37" s="85"/>
      <c r="NGD37" s="74"/>
      <c r="NGE37" s="74"/>
      <c r="NGF37" s="85"/>
      <c r="NGG37" s="74"/>
      <c r="NGH37" s="74"/>
      <c r="NGI37" s="85"/>
      <c r="NGJ37" s="74"/>
      <c r="NGK37" s="74"/>
      <c r="NGL37" s="85"/>
      <c r="NGM37" s="80"/>
      <c r="NGN37" s="80"/>
      <c r="NGO37" s="85"/>
      <c r="NGP37" s="77"/>
      <c r="NGQ37" s="74"/>
      <c r="NGR37" s="74"/>
      <c r="NGS37" s="85"/>
      <c r="NGT37" s="74"/>
      <c r="NGU37" s="74"/>
      <c r="NGV37" s="85"/>
      <c r="NGW37" s="74"/>
      <c r="NGX37" s="74"/>
      <c r="NGY37" s="85"/>
      <c r="NGZ37" s="74"/>
      <c r="NHA37" s="74"/>
      <c r="NHB37" s="85"/>
      <c r="NHC37" s="80"/>
      <c r="NHD37" s="80"/>
      <c r="NHE37" s="85"/>
      <c r="NHF37" s="77"/>
      <c r="NHG37" s="74"/>
      <c r="NHH37" s="74"/>
      <c r="NHI37" s="85"/>
      <c r="NHJ37" s="74"/>
      <c r="NHK37" s="74"/>
      <c r="NHL37" s="85"/>
      <c r="NHM37" s="74"/>
      <c r="NHN37" s="74"/>
      <c r="NHO37" s="85"/>
      <c r="NHP37" s="74"/>
      <c r="NHQ37" s="74"/>
      <c r="NHR37" s="85"/>
      <c r="NHS37" s="80"/>
      <c r="NHT37" s="80"/>
      <c r="NHU37" s="85"/>
      <c r="NHV37" s="77"/>
      <c r="NHW37" s="74"/>
      <c r="NHX37" s="74"/>
      <c r="NHY37" s="85"/>
      <c r="NHZ37" s="74"/>
      <c r="NIA37" s="74"/>
      <c r="NIB37" s="85"/>
      <c r="NIC37" s="74"/>
      <c r="NID37" s="74"/>
      <c r="NIE37" s="85"/>
      <c r="NIF37" s="74"/>
      <c r="NIG37" s="74"/>
      <c r="NIH37" s="85"/>
      <c r="NII37" s="80"/>
      <c r="NIJ37" s="80"/>
      <c r="NIK37" s="85"/>
      <c r="NIL37" s="77"/>
      <c r="NIM37" s="74"/>
      <c r="NIN37" s="74"/>
      <c r="NIO37" s="85"/>
      <c r="NIP37" s="74"/>
      <c r="NIQ37" s="74"/>
      <c r="NIR37" s="85"/>
      <c r="NIS37" s="74"/>
      <c r="NIT37" s="74"/>
      <c r="NIU37" s="85"/>
      <c r="NIV37" s="74"/>
      <c r="NIW37" s="74"/>
      <c r="NIX37" s="85"/>
      <c r="NIY37" s="80"/>
      <c r="NIZ37" s="80"/>
      <c r="NJA37" s="85"/>
      <c r="NJB37" s="77"/>
      <c r="NJC37" s="74"/>
      <c r="NJD37" s="74"/>
      <c r="NJE37" s="85"/>
      <c r="NJF37" s="74"/>
      <c r="NJG37" s="74"/>
      <c r="NJH37" s="85"/>
      <c r="NJI37" s="74"/>
      <c r="NJJ37" s="74"/>
      <c r="NJK37" s="85"/>
      <c r="NJL37" s="74"/>
      <c r="NJM37" s="74"/>
      <c r="NJN37" s="85"/>
      <c r="NJO37" s="80"/>
      <c r="NJP37" s="80"/>
      <c r="NJQ37" s="85"/>
      <c r="NJR37" s="77"/>
      <c r="NJS37" s="74"/>
      <c r="NJT37" s="74"/>
      <c r="NJU37" s="85"/>
      <c r="NJV37" s="74"/>
      <c r="NJW37" s="74"/>
      <c r="NJX37" s="85"/>
      <c r="NJY37" s="74"/>
      <c r="NJZ37" s="74"/>
      <c r="NKA37" s="85"/>
      <c r="NKB37" s="74"/>
      <c r="NKC37" s="74"/>
      <c r="NKD37" s="85"/>
      <c r="NKE37" s="80"/>
      <c r="NKF37" s="80"/>
      <c r="NKG37" s="85"/>
      <c r="NKH37" s="77"/>
      <c r="NKI37" s="74"/>
      <c r="NKJ37" s="74"/>
      <c r="NKK37" s="85"/>
      <c r="NKL37" s="74"/>
      <c r="NKM37" s="74"/>
      <c r="NKN37" s="85"/>
      <c r="NKO37" s="74"/>
      <c r="NKP37" s="74"/>
      <c r="NKQ37" s="85"/>
      <c r="NKR37" s="74"/>
      <c r="NKS37" s="74"/>
      <c r="NKT37" s="85"/>
      <c r="NKU37" s="80"/>
      <c r="NKV37" s="80"/>
      <c r="NKW37" s="85"/>
      <c r="NKX37" s="77"/>
      <c r="NKY37" s="74"/>
      <c r="NKZ37" s="74"/>
      <c r="NLA37" s="85"/>
      <c r="NLB37" s="74"/>
      <c r="NLC37" s="74"/>
      <c r="NLD37" s="85"/>
      <c r="NLE37" s="74"/>
      <c r="NLF37" s="74"/>
      <c r="NLG37" s="85"/>
      <c r="NLH37" s="74"/>
      <c r="NLI37" s="74"/>
      <c r="NLJ37" s="85"/>
      <c r="NLK37" s="80"/>
      <c r="NLL37" s="80"/>
      <c r="NLM37" s="85"/>
      <c r="NLN37" s="77"/>
      <c r="NLO37" s="74"/>
      <c r="NLP37" s="74"/>
      <c r="NLQ37" s="85"/>
      <c r="NLR37" s="74"/>
      <c r="NLS37" s="74"/>
      <c r="NLT37" s="85"/>
      <c r="NLU37" s="74"/>
      <c r="NLV37" s="74"/>
      <c r="NLW37" s="85"/>
      <c r="NLX37" s="74"/>
      <c r="NLY37" s="74"/>
      <c r="NLZ37" s="85"/>
      <c r="NMA37" s="80"/>
      <c r="NMB37" s="80"/>
      <c r="NMC37" s="85"/>
      <c r="NMD37" s="77"/>
      <c r="NME37" s="74"/>
      <c r="NMF37" s="74"/>
      <c r="NMG37" s="85"/>
      <c r="NMH37" s="74"/>
      <c r="NMI37" s="74"/>
      <c r="NMJ37" s="85"/>
      <c r="NMK37" s="74"/>
      <c r="NML37" s="74"/>
      <c r="NMM37" s="85"/>
      <c r="NMN37" s="74"/>
      <c r="NMO37" s="74"/>
      <c r="NMP37" s="85"/>
      <c r="NMQ37" s="80"/>
      <c r="NMR37" s="80"/>
      <c r="NMS37" s="85"/>
      <c r="NMT37" s="77"/>
      <c r="NMU37" s="74"/>
      <c r="NMV37" s="74"/>
      <c r="NMW37" s="85"/>
      <c r="NMX37" s="74"/>
      <c r="NMY37" s="74"/>
      <c r="NMZ37" s="85"/>
      <c r="NNA37" s="74"/>
      <c r="NNB37" s="74"/>
      <c r="NNC37" s="85"/>
      <c r="NND37" s="74"/>
      <c r="NNE37" s="74"/>
      <c r="NNF37" s="85"/>
      <c r="NNG37" s="80"/>
      <c r="NNH37" s="80"/>
      <c r="NNI37" s="85"/>
      <c r="NNJ37" s="77"/>
      <c r="NNK37" s="74"/>
      <c r="NNL37" s="74"/>
      <c r="NNM37" s="85"/>
      <c r="NNN37" s="74"/>
      <c r="NNO37" s="74"/>
      <c r="NNP37" s="85"/>
      <c r="NNQ37" s="74"/>
      <c r="NNR37" s="74"/>
      <c r="NNS37" s="85"/>
      <c r="NNT37" s="74"/>
      <c r="NNU37" s="74"/>
      <c r="NNV37" s="85"/>
      <c r="NNW37" s="80"/>
      <c r="NNX37" s="80"/>
      <c r="NNY37" s="85"/>
      <c r="NNZ37" s="77"/>
      <c r="NOA37" s="74"/>
      <c r="NOB37" s="74"/>
      <c r="NOC37" s="85"/>
      <c r="NOD37" s="74"/>
      <c r="NOE37" s="74"/>
      <c r="NOF37" s="85"/>
      <c r="NOG37" s="74"/>
      <c r="NOH37" s="74"/>
      <c r="NOI37" s="85"/>
      <c r="NOJ37" s="74"/>
      <c r="NOK37" s="74"/>
      <c r="NOL37" s="85"/>
      <c r="NOM37" s="80"/>
      <c r="NON37" s="80"/>
      <c r="NOO37" s="85"/>
      <c r="NOP37" s="77"/>
      <c r="NOQ37" s="74"/>
      <c r="NOR37" s="74"/>
      <c r="NOS37" s="85"/>
      <c r="NOT37" s="74"/>
      <c r="NOU37" s="74"/>
      <c r="NOV37" s="85"/>
      <c r="NOW37" s="74"/>
      <c r="NOX37" s="74"/>
      <c r="NOY37" s="85"/>
      <c r="NOZ37" s="74"/>
      <c r="NPA37" s="74"/>
      <c r="NPB37" s="85"/>
      <c r="NPC37" s="80"/>
      <c r="NPD37" s="80"/>
      <c r="NPE37" s="85"/>
      <c r="NPF37" s="77"/>
      <c r="NPG37" s="74"/>
      <c r="NPH37" s="74"/>
      <c r="NPI37" s="85"/>
      <c r="NPJ37" s="74"/>
      <c r="NPK37" s="74"/>
      <c r="NPL37" s="85"/>
      <c r="NPM37" s="74"/>
      <c r="NPN37" s="74"/>
      <c r="NPO37" s="85"/>
      <c r="NPP37" s="74"/>
      <c r="NPQ37" s="74"/>
      <c r="NPR37" s="85"/>
      <c r="NPS37" s="80"/>
      <c r="NPT37" s="80"/>
      <c r="NPU37" s="85"/>
      <c r="NPV37" s="77"/>
      <c r="NPW37" s="74"/>
      <c r="NPX37" s="74"/>
      <c r="NPY37" s="85"/>
      <c r="NPZ37" s="74"/>
      <c r="NQA37" s="74"/>
      <c r="NQB37" s="85"/>
      <c r="NQC37" s="74"/>
      <c r="NQD37" s="74"/>
      <c r="NQE37" s="85"/>
      <c r="NQF37" s="74"/>
      <c r="NQG37" s="74"/>
      <c r="NQH37" s="85"/>
      <c r="NQI37" s="80"/>
      <c r="NQJ37" s="80"/>
      <c r="NQK37" s="85"/>
      <c r="NQL37" s="77"/>
      <c r="NQM37" s="74"/>
      <c r="NQN37" s="74"/>
      <c r="NQO37" s="85"/>
      <c r="NQP37" s="74"/>
      <c r="NQQ37" s="74"/>
      <c r="NQR37" s="85"/>
      <c r="NQS37" s="74"/>
      <c r="NQT37" s="74"/>
      <c r="NQU37" s="85"/>
      <c r="NQV37" s="74"/>
      <c r="NQW37" s="74"/>
      <c r="NQX37" s="85"/>
      <c r="NQY37" s="80"/>
      <c r="NQZ37" s="80"/>
      <c r="NRA37" s="85"/>
      <c r="NRB37" s="77"/>
      <c r="NRC37" s="74"/>
      <c r="NRD37" s="74"/>
      <c r="NRE37" s="85"/>
      <c r="NRF37" s="74"/>
      <c r="NRG37" s="74"/>
      <c r="NRH37" s="85"/>
      <c r="NRI37" s="74"/>
      <c r="NRJ37" s="74"/>
      <c r="NRK37" s="85"/>
      <c r="NRL37" s="74"/>
      <c r="NRM37" s="74"/>
      <c r="NRN37" s="85"/>
      <c r="NRO37" s="80"/>
      <c r="NRP37" s="80"/>
      <c r="NRQ37" s="85"/>
      <c r="NRR37" s="77"/>
      <c r="NRS37" s="74"/>
      <c r="NRT37" s="74"/>
      <c r="NRU37" s="85"/>
      <c r="NRV37" s="74"/>
      <c r="NRW37" s="74"/>
      <c r="NRX37" s="85"/>
      <c r="NRY37" s="74"/>
      <c r="NRZ37" s="74"/>
      <c r="NSA37" s="85"/>
      <c r="NSB37" s="74"/>
      <c r="NSC37" s="74"/>
      <c r="NSD37" s="85"/>
      <c r="NSE37" s="80"/>
      <c r="NSF37" s="80"/>
      <c r="NSG37" s="85"/>
      <c r="NSH37" s="77"/>
      <c r="NSI37" s="74"/>
      <c r="NSJ37" s="74"/>
      <c r="NSK37" s="85"/>
      <c r="NSL37" s="74"/>
      <c r="NSM37" s="74"/>
      <c r="NSN37" s="85"/>
      <c r="NSO37" s="74"/>
      <c r="NSP37" s="74"/>
      <c r="NSQ37" s="85"/>
      <c r="NSR37" s="74"/>
      <c r="NSS37" s="74"/>
      <c r="NST37" s="85"/>
      <c r="NSU37" s="80"/>
      <c r="NSV37" s="80"/>
      <c r="NSW37" s="85"/>
      <c r="NSX37" s="77"/>
      <c r="NSY37" s="74"/>
      <c r="NSZ37" s="74"/>
      <c r="NTA37" s="85"/>
      <c r="NTB37" s="74"/>
      <c r="NTC37" s="74"/>
      <c r="NTD37" s="85"/>
      <c r="NTE37" s="74"/>
      <c r="NTF37" s="74"/>
      <c r="NTG37" s="85"/>
      <c r="NTH37" s="74"/>
      <c r="NTI37" s="74"/>
      <c r="NTJ37" s="85"/>
      <c r="NTK37" s="80"/>
      <c r="NTL37" s="80"/>
      <c r="NTM37" s="85"/>
      <c r="NTN37" s="77"/>
      <c r="NTO37" s="74"/>
      <c r="NTP37" s="74"/>
      <c r="NTQ37" s="85"/>
      <c r="NTR37" s="74"/>
      <c r="NTS37" s="74"/>
      <c r="NTT37" s="85"/>
      <c r="NTU37" s="74"/>
      <c r="NTV37" s="74"/>
      <c r="NTW37" s="85"/>
      <c r="NTX37" s="74"/>
      <c r="NTY37" s="74"/>
      <c r="NTZ37" s="85"/>
      <c r="NUA37" s="80"/>
      <c r="NUB37" s="80"/>
      <c r="NUC37" s="85"/>
      <c r="NUD37" s="77"/>
      <c r="NUE37" s="74"/>
      <c r="NUF37" s="74"/>
      <c r="NUG37" s="85"/>
      <c r="NUH37" s="74"/>
      <c r="NUI37" s="74"/>
      <c r="NUJ37" s="85"/>
      <c r="NUK37" s="74"/>
      <c r="NUL37" s="74"/>
      <c r="NUM37" s="85"/>
      <c r="NUN37" s="74"/>
      <c r="NUO37" s="74"/>
      <c r="NUP37" s="85"/>
      <c r="NUQ37" s="80"/>
      <c r="NUR37" s="80"/>
      <c r="NUS37" s="85"/>
      <c r="NUT37" s="77"/>
      <c r="NUU37" s="74"/>
      <c r="NUV37" s="74"/>
      <c r="NUW37" s="85"/>
      <c r="NUX37" s="74"/>
      <c r="NUY37" s="74"/>
      <c r="NUZ37" s="85"/>
      <c r="NVA37" s="74"/>
      <c r="NVB37" s="74"/>
      <c r="NVC37" s="85"/>
      <c r="NVD37" s="74"/>
      <c r="NVE37" s="74"/>
      <c r="NVF37" s="85"/>
      <c r="NVG37" s="80"/>
      <c r="NVH37" s="80"/>
      <c r="NVI37" s="85"/>
      <c r="NVJ37" s="77"/>
      <c r="NVK37" s="74"/>
      <c r="NVL37" s="74"/>
      <c r="NVM37" s="85"/>
      <c r="NVN37" s="74"/>
      <c r="NVO37" s="74"/>
      <c r="NVP37" s="85"/>
      <c r="NVQ37" s="74"/>
      <c r="NVR37" s="74"/>
      <c r="NVS37" s="85"/>
      <c r="NVT37" s="74"/>
      <c r="NVU37" s="74"/>
      <c r="NVV37" s="85"/>
      <c r="NVW37" s="80"/>
      <c r="NVX37" s="80"/>
      <c r="NVY37" s="85"/>
      <c r="NVZ37" s="77"/>
      <c r="NWA37" s="74"/>
      <c r="NWB37" s="74"/>
      <c r="NWC37" s="85"/>
      <c r="NWD37" s="74"/>
      <c r="NWE37" s="74"/>
      <c r="NWF37" s="85"/>
      <c r="NWG37" s="74"/>
      <c r="NWH37" s="74"/>
      <c r="NWI37" s="85"/>
      <c r="NWJ37" s="74"/>
      <c r="NWK37" s="74"/>
      <c r="NWL37" s="85"/>
      <c r="NWM37" s="80"/>
      <c r="NWN37" s="80"/>
      <c r="NWO37" s="85"/>
      <c r="NWP37" s="77"/>
      <c r="NWQ37" s="74"/>
      <c r="NWR37" s="74"/>
      <c r="NWS37" s="85"/>
      <c r="NWT37" s="74"/>
      <c r="NWU37" s="74"/>
      <c r="NWV37" s="85"/>
      <c r="NWW37" s="74"/>
      <c r="NWX37" s="74"/>
      <c r="NWY37" s="85"/>
      <c r="NWZ37" s="74"/>
      <c r="NXA37" s="74"/>
      <c r="NXB37" s="85"/>
      <c r="NXC37" s="80"/>
      <c r="NXD37" s="80"/>
      <c r="NXE37" s="85"/>
      <c r="NXF37" s="77"/>
      <c r="NXG37" s="74"/>
      <c r="NXH37" s="74"/>
      <c r="NXI37" s="85"/>
      <c r="NXJ37" s="74"/>
      <c r="NXK37" s="74"/>
      <c r="NXL37" s="85"/>
      <c r="NXM37" s="74"/>
      <c r="NXN37" s="74"/>
      <c r="NXO37" s="85"/>
      <c r="NXP37" s="74"/>
      <c r="NXQ37" s="74"/>
      <c r="NXR37" s="85"/>
      <c r="NXS37" s="80"/>
      <c r="NXT37" s="80"/>
      <c r="NXU37" s="85"/>
      <c r="NXV37" s="77"/>
      <c r="NXW37" s="74"/>
      <c r="NXX37" s="74"/>
      <c r="NXY37" s="85"/>
      <c r="NXZ37" s="74"/>
      <c r="NYA37" s="74"/>
      <c r="NYB37" s="85"/>
      <c r="NYC37" s="74"/>
      <c r="NYD37" s="74"/>
      <c r="NYE37" s="85"/>
      <c r="NYF37" s="74"/>
      <c r="NYG37" s="74"/>
      <c r="NYH37" s="85"/>
      <c r="NYI37" s="80"/>
      <c r="NYJ37" s="80"/>
      <c r="NYK37" s="85"/>
      <c r="NYL37" s="77"/>
      <c r="NYM37" s="74"/>
      <c r="NYN37" s="74"/>
      <c r="NYO37" s="85"/>
      <c r="NYP37" s="74"/>
      <c r="NYQ37" s="74"/>
      <c r="NYR37" s="85"/>
      <c r="NYS37" s="74"/>
      <c r="NYT37" s="74"/>
      <c r="NYU37" s="85"/>
      <c r="NYV37" s="74"/>
      <c r="NYW37" s="74"/>
      <c r="NYX37" s="85"/>
      <c r="NYY37" s="80"/>
      <c r="NYZ37" s="80"/>
      <c r="NZA37" s="85"/>
      <c r="NZB37" s="77"/>
      <c r="NZC37" s="74"/>
      <c r="NZD37" s="74"/>
      <c r="NZE37" s="85"/>
      <c r="NZF37" s="74"/>
      <c r="NZG37" s="74"/>
      <c r="NZH37" s="85"/>
      <c r="NZI37" s="74"/>
      <c r="NZJ37" s="74"/>
      <c r="NZK37" s="85"/>
      <c r="NZL37" s="74"/>
      <c r="NZM37" s="74"/>
      <c r="NZN37" s="85"/>
      <c r="NZO37" s="80"/>
      <c r="NZP37" s="80"/>
      <c r="NZQ37" s="85"/>
      <c r="NZR37" s="77"/>
      <c r="NZS37" s="74"/>
      <c r="NZT37" s="74"/>
      <c r="NZU37" s="85"/>
      <c r="NZV37" s="74"/>
      <c r="NZW37" s="74"/>
      <c r="NZX37" s="85"/>
      <c r="NZY37" s="74"/>
      <c r="NZZ37" s="74"/>
      <c r="OAA37" s="85"/>
      <c r="OAB37" s="74"/>
      <c r="OAC37" s="74"/>
      <c r="OAD37" s="85"/>
      <c r="OAE37" s="80"/>
      <c r="OAF37" s="80"/>
      <c r="OAG37" s="85"/>
      <c r="OAH37" s="77"/>
      <c r="OAI37" s="74"/>
      <c r="OAJ37" s="74"/>
      <c r="OAK37" s="85"/>
      <c r="OAL37" s="74"/>
      <c r="OAM37" s="74"/>
      <c r="OAN37" s="85"/>
      <c r="OAO37" s="74"/>
      <c r="OAP37" s="74"/>
      <c r="OAQ37" s="85"/>
      <c r="OAR37" s="74"/>
      <c r="OAS37" s="74"/>
      <c r="OAT37" s="85"/>
      <c r="OAU37" s="80"/>
      <c r="OAV37" s="80"/>
      <c r="OAW37" s="85"/>
      <c r="OAX37" s="77"/>
      <c r="OAY37" s="74"/>
      <c r="OAZ37" s="74"/>
      <c r="OBA37" s="85"/>
      <c r="OBB37" s="74"/>
      <c r="OBC37" s="74"/>
      <c r="OBD37" s="85"/>
      <c r="OBE37" s="74"/>
      <c r="OBF37" s="74"/>
      <c r="OBG37" s="85"/>
      <c r="OBH37" s="74"/>
      <c r="OBI37" s="74"/>
      <c r="OBJ37" s="85"/>
      <c r="OBK37" s="80"/>
      <c r="OBL37" s="80"/>
      <c r="OBM37" s="85"/>
      <c r="OBN37" s="77"/>
      <c r="OBO37" s="74"/>
      <c r="OBP37" s="74"/>
      <c r="OBQ37" s="85"/>
      <c r="OBR37" s="74"/>
      <c r="OBS37" s="74"/>
      <c r="OBT37" s="85"/>
      <c r="OBU37" s="74"/>
      <c r="OBV37" s="74"/>
      <c r="OBW37" s="85"/>
      <c r="OBX37" s="74"/>
      <c r="OBY37" s="74"/>
      <c r="OBZ37" s="85"/>
      <c r="OCA37" s="80"/>
      <c r="OCB37" s="80"/>
      <c r="OCC37" s="85"/>
      <c r="OCD37" s="77"/>
      <c r="OCE37" s="74"/>
      <c r="OCF37" s="74"/>
      <c r="OCG37" s="85"/>
      <c r="OCH37" s="74"/>
      <c r="OCI37" s="74"/>
      <c r="OCJ37" s="85"/>
      <c r="OCK37" s="74"/>
      <c r="OCL37" s="74"/>
      <c r="OCM37" s="85"/>
      <c r="OCN37" s="74"/>
      <c r="OCO37" s="74"/>
      <c r="OCP37" s="85"/>
      <c r="OCQ37" s="80"/>
      <c r="OCR37" s="80"/>
      <c r="OCS37" s="85"/>
      <c r="OCT37" s="77"/>
      <c r="OCU37" s="74"/>
      <c r="OCV37" s="74"/>
      <c r="OCW37" s="85"/>
      <c r="OCX37" s="74"/>
      <c r="OCY37" s="74"/>
      <c r="OCZ37" s="85"/>
      <c r="ODA37" s="74"/>
      <c r="ODB37" s="74"/>
      <c r="ODC37" s="85"/>
      <c r="ODD37" s="74"/>
      <c r="ODE37" s="74"/>
      <c r="ODF37" s="85"/>
      <c r="ODG37" s="80"/>
      <c r="ODH37" s="80"/>
      <c r="ODI37" s="85"/>
      <c r="ODJ37" s="77"/>
      <c r="ODK37" s="74"/>
      <c r="ODL37" s="74"/>
      <c r="ODM37" s="85"/>
      <c r="ODN37" s="74"/>
      <c r="ODO37" s="74"/>
      <c r="ODP37" s="85"/>
      <c r="ODQ37" s="74"/>
      <c r="ODR37" s="74"/>
      <c r="ODS37" s="85"/>
      <c r="ODT37" s="74"/>
      <c r="ODU37" s="74"/>
      <c r="ODV37" s="85"/>
      <c r="ODW37" s="80"/>
      <c r="ODX37" s="80"/>
      <c r="ODY37" s="85"/>
      <c r="ODZ37" s="77"/>
      <c r="OEA37" s="74"/>
      <c r="OEB37" s="74"/>
      <c r="OEC37" s="85"/>
      <c r="OED37" s="74"/>
      <c r="OEE37" s="74"/>
      <c r="OEF37" s="85"/>
      <c r="OEG37" s="74"/>
      <c r="OEH37" s="74"/>
      <c r="OEI37" s="85"/>
      <c r="OEJ37" s="74"/>
      <c r="OEK37" s="74"/>
      <c r="OEL37" s="85"/>
      <c r="OEM37" s="80"/>
      <c r="OEN37" s="80"/>
      <c r="OEO37" s="85"/>
      <c r="OEP37" s="77"/>
      <c r="OEQ37" s="74"/>
      <c r="OER37" s="74"/>
      <c r="OES37" s="85"/>
      <c r="OET37" s="74"/>
      <c r="OEU37" s="74"/>
      <c r="OEV37" s="85"/>
      <c r="OEW37" s="74"/>
      <c r="OEX37" s="74"/>
      <c r="OEY37" s="85"/>
      <c r="OEZ37" s="74"/>
      <c r="OFA37" s="74"/>
      <c r="OFB37" s="85"/>
      <c r="OFC37" s="80"/>
      <c r="OFD37" s="80"/>
      <c r="OFE37" s="85"/>
      <c r="OFF37" s="77"/>
      <c r="OFG37" s="74"/>
      <c r="OFH37" s="74"/>
      <c r="OFI37" s="85"/>
      <c r="OFJ37" s="74"/>
      <c r="OFK37" s="74"/>
      <c r="OFL37" s="85"/>
      <c r="OFM37" s="74"/>
      <c r="OFN37" s="74"/>
      <c r="OFO37" s="85"/>
      <c r="OFP37" s="74"/>
      <c r="OFQ37" s="74"/>
      <c r="OFR37" s="85"/>
      <c r="OFS37" s="80"/>
      <c r="OFT37" s="80"/>
      <c r="OFU37" s="85"/>
      <c r="OFV37" s="77"/>
      <c r="OFW37" s="74"/>
      <c r="OFX37" s="74"/>
      <c r="OFY37" s="85"/>
      <c r="OFZ37" s="74"/>
      <c r="OGA37" s="74"/>
      <c r="OGB37" s="85"/>
      <c r="OGC37" s="74"/>
      <c r="OGD37" s="74"/>
      <c r="OGE37" s="85"/>
      <c r="OGF37" s="74"/>
      <c r="OGG37" s="74"/>
      <c r="OGH37" s="85"/>
      <c r="OGI37" s="80"/>
      <c r="OGJ37" s="80"/>
      <c r="OGK37" s="85"/>
      <c r="OGL37" s="77"/>
      <c r="OGM37" s="74"/>
      <c r="OGN37" s="74"/>
      <c r="OGO37" s="85"/>
      <c r="OGP37" s="74"/>
      <c r="OGQ37" s="74"/>
      <c r="OGR37" s="85"/>
      <c r="OGS37" s="74"/>
      <c r="OGT37" s="74"/>
      <c r="OGU37" s="85"/>
      <c r="OGV37" s="74"/>
      <c r="OGW37" s="74"/>
      <c r="OGX37" s="85"/>
      <c r="OGY37" s="80"/>
      <c r="OGZ37" s="80"/>
      <c r="OHA37" s="85"/>
      <c r="OHB37" s="77"/>
      <c r="OHC37" s="74"/>
      <c r="OHD37" s="74"/>
      <c r="OHE37" s="85"/>
      <c r="OHF37" s="74"/>
      <c r="OHG37" s="74"/>
      <c r="OHH37" s="85"/>
      <c r="OHI37" s="74"/>
      <c r="OHJ37" s="74"/>
      <c r="OHK37" s="85"/>
      <c r="OHL37" s="74"/>
      <c r="OHM37" s="74"/>
      <c r="OHN37" s="85"/>
      <c r="OHO37" s="80"/>
      <c r="OHP37" s="80"/>
      <c r="OHQ37" s="85"/>
      <c r="OHR37" s="77"/>
      <c r="OHS37" s="74"/>
      <c r="OHT37" s="74"/>
      <c r="OHU37" s="85"/>
      <c r="OHV37" s="74"/>
      <c r="OHW37" s="74"/>
      <c r="OHX37" s="85"/>
      <c r="OHY37" s="74"/>
      <c r="OHZ37" s="74"/>
      <c r="OIA37" s="85"/>
      <c r="OIB37" s="74"/>
      <c r="OIC37" s="74"/>
      <c r="OID37" s="85"/>
      <c r="OIE37" s="80"/>
      <c r="OIF37" s="80"/>
      <c r="OIG37" s="85"/>
      <c r="OIH37" s="77"/>
      <c r="OII37" s="74"/>
      <c r="OIJ37" s="74"/>
      <c r="OIK37" s="85"/>
      <c r="OIL37" s="74"/>
      <c r="OIM37" s="74"/>
      <c r="OIN37" s="85"/>
      <c r="OIO37" s="74"/>
      <c r="OIP37" s="74"/>
      <c r="OIQ37" s="85"/>
      <c r="OIR37" s="74"/>
      <c r="OIS37" s="74"/>
      <c r="OIT37" s="85"/>
      <c r="OIU37" s="80"/>
      <c r="OIV37" s="80"/>
      <c r="OIW37" s="85"/>
      <c r="OIX37" s="77"/>
      <c r="OIY37" s="74"/>
      <c r="OIZ37" s="74"/>
      <c r="OJA37" s="85"/>
      <c r="OJB37" s="74"/>
      <c r="OJC37" s="74"/>
      <c r="OJD37" s="85"/>
      <c r="OJE37" s="74"/>
      <c r="OJF37" s="74"/>
      <c r="OJG37" s="85"/>
      <c r="OJH37" s="74"/>
      <c r="OJI37" s="74"/>
      <c r="OJJ37" s="85"/>
      <c r="OJK37" s="80"/>
      <c r="OJL37" s="80"/>
      <c r="OJM37" s="85"/>
      <c r="OJN37" s="77"/>
      <c r="OJO37" s="74"/>
      <c r="OJP37" s="74"/>
      <c r="OJQ37" s="85"/>
      <c r="OJR37" s="74"/>
      <c r="OJS37" s="74"/>
      <c r="OJT37" s="85"/>
      <c r="OJU37" s="74"/>
      <c r="OJV37" s="74"/>
      <c r="OJW37" s="85"/>
      <c r="OJX37" s="74"/>
      <c r="OJY37" s="74"/>
      <c r="OJZ37" s="85"/>
      <c r="OKA37" s="80"/>
      <c r="OKB37" s="80"/>
      <c r="OKC37" s="85"/>
      <c r="OKD37" s="77"/>
      <c r="OKE37" s="74"/>
      <c r="OKF37" s="74"/>
      <c r="OKG37" s="85"/>
      <c r="OKH37" s="74"/>
      <c r="OKI37" s="74"/>
      <c r="OKJ37" s="85"/>
      <c r="OKK37" s="74"/>
      <c r="OKL37" s="74"/>
      <c r="OKM37" s="85"/>
      <c r="OKN37" s="74"/>
      <c r="OKO37" s="74"/>
      <c r="OKP37" s="85"/>
      <c r="OKQ37" s="80"/>
      <c r="OKR37" s="80"/>
      <c r="OKS37" s="85"/>
      <c r="OKT37" s="77"/>
      <c r="OKU37" s="74"/>
      <c r="OKV37" s="74"/>
      <c r="OKW37" s="85"/>
      <c r="OKX37" s="74"/>
      <c r="OKY37" s="74"/>
      <c r="OKZ37" s="85"/>
      <c r="OLA37" s="74"/>
      <c r="OLB37" s="74"/>
      <c r="OLC37" s="85"/>
      <c r="OLD37" s="74"/>
      <c r="OLE37" s="74"/>
      <c r="OLF37" s="85"/>
      <c r="OLG37" s="80"/>
      <c r="OLH37" s="80"/>
      <c r="OLI37" s="85"/>
      <c r="OLJ37" s="77"/>
      <c r="OLK37" s="74"/>
      <c r="OLL37" s="74"/>
      <c r="OLM37" s="85"/>
      <c r="OLN37" s="74"/>
      <c r="OLO37" s="74"/>
      <c r="OLP37" s="85"/>
      <c r="OLQ37" s="74"/>
      <c r="OLR37" s="74"/>
      <c r="OLS37" s="85"/>
      <c r="OLT37" s="74"/>
      <c r="OLU37" s="74"/>
      <c r="OLV37" s="85"/>
      <c r="OLW37" s="80"/>
      <c r="OLX37" s="80"/>
      <c r="OLY37" s="85"/>
      <c r="OLZ37" s="77"/>
      <c r="OMA37" s="74"/>
      <c r="OMB37" s="74"/>
      <c r="OMC37" s="85"/>
      <c r="OMD37" s="74"/>
      <c r="OME37" s="74"/>
      <c r="OMF37" s="85"/>
      <c r="OMG37" s="74"/>
      <c r="OMH37" s="74"/>
      <c r="OMI37" s="85"/>
      <c r="OMJ37" s="74"/>
      <c r="OMK37" s="74"/>
      <c r="OML37" s="85"/>
      <c r="OMM37" s="80"/>
      <c r="OMN37" s="80"/>
      <c r="OMO37" s="85"/>
      <c r="OMP37" s="77"/>
      <c r="OMQ37" s="74"/>
      <c r="OMR37" s="74"/>
      <c r="OMS37" s="85"/>
      <c r="OMT37" s="74"/>
      <c r="OMU37" s="74"/>
      <c r="OMV37" s="85"/>
      <c r="OMW37" s="74"/>
      <c r="OMX37" s="74"/>
      <c r="OMY37" s="85"/>
      <c r="OMZ37" s="74"/>
      <c r="ONA37" s="74"/>
      <c r="ONB37" s="85"/>
      <c r="ONC37" s="80"/>
      <c r="OND37" s="80"/>
      <c r="ONE37" s="85"/>
      <c r="ONF37" s="77"/>
      <c r="ONG37" s="74"/>
      <c r="ONH37" s="74"/>
      <c r="ONI37" s="85"/>
      <c r="ONJ37" s="74"/>
      <c r="ONK37" s="74"/>
      <c r="ONL37" s="85"/>
      <c r="ONM37" s="74"/>
      <c r="ONN37" s="74"/>
      <c r="ONO37" s="85"/>
      <c r="ONP37" s="74"/>
      <c r="ONQ37" s="74"/>
      <c r="ONR37" s="85"/>
      <c r="ONS37" s="80"/>
      <c r="ONT37" s="80"/>
      <c r="ONU37" s="85"/>
      <c r="ONV37" s="77"/>
      <c r="ONW37" s="74"/>
      <c r="ONX37" s="74"/>
      <c r="ONY37" s="85"/>
      <c r="ONZ37" s="74"/>
      <c r="OOA37" s="74"/>
      <c r="OOB37" s="85"/>
      <c r="OOC37" s="74"/>
      <c r="OOD37" s="74"/>
      <c r="OOE37" s="85"/>
      <c r="OOF37" s="74"/>
      <c r="OOG37" s="74"/>
      <c r="OOH37" s="85"/>
      <c r="OOI37" s="80"/>
      <c r="OOJ37" s="80"/>
      <c r="OOK37" s="85"/>
      <c r="OOL37" s="77"/>
      <c r="OOM37" s="74"/>
      <c r="OON37" s="74"/>
      <c r="OOO37" s="85"/>
      <c r="OOP37" s="74"/>
      <c r="OOQ37" s="74"/>
      <c r="OOR37" s="85"/>
      <c r="OOS37" s="74"/>
      <c r="OOT37" s="74"/>
      <c r="OOU37" s="85"/>
      <c r="OOV37" s="74"/>
      <c r="OOW37" s="74"/>
      <c r="OOX37" s="85"/>
      <c r="OOY37" s="80"/>
      <c r="OOZ37" s="80"/>
      <c r="OPA37" s="85"/>
      <c r="OPB37" s="77"/>
      <c r="OPC37" s="74"/>
      <c r="OPD37" s="74"/>
      <c r="OPE37" s="85"/>
      <c r="OPF37" s="74"/>
      <c r="OPG37" s="74"/>
      <c r="OPH37" s="85"/>
      <c r="OPI37" s="74"/>
      <c r="OPJ37" s="74"/>
      <c r="OPK37" s="85"/>
      <c r="OPL37" s="74"/>
      <c r="OPM37" s="74"/>
      <c r="OPN37" s="85"/>
      <c r="OPO37" s="80"/>
      <c r="OPP37" s="80"/>
      <c r="OPQ37" s="85"/>
      <c r="OPR37" s="77"/>
      <c r="OPS37" s="74"/>
      <c r="OPT37" s="74"/>
      <c r="OPU37" s="85"/>
      <c r="OPV37" s="74"/>
      <c r="OPW37" s="74"/>
      <c r="OPX37" s="85"/>
      <c r="OPY37" s="74"/>
      <c r="OPZ37" s="74"/>
      <c r="OQA37" s="85"/>
      <c r="OQB37" s="74"/>
      <c r="OQC37" s="74"/>
      <c r="OQD37" s="85"/>
      <c r="OQE37" s="80"/>
      <c r="OQF37" s="80"/>
      <c r="OQG37" s="85"/>
      <c r="OQH37" s="77"/>
      <c r="OQI37" s="74"/>
      <c r="OQJ37" s="74"/>
      <c r="OQK37" s="85"/>
      <c r="OQL37" s="74"/>
      <c r="OQM37" s="74"/>
      <c r="OQN37" s="85"/>
      <c r="OQO37" s="74"/>
      <c r="OQP37" s="74"/>
      <c r="OQQ37" s="85"/>
      <c r="OQR37" s="74"/>
      <c r="OQS37" s="74"/>
      <c r="OQT37" s="85"/>
      <c r="OQU37" s="80"/>
      <c r="OQV37" s="80"/>
      <c r="OQW37" s="85"/>
      <c r="OQX37" s="77"/>
      <c r="OQY37" s="74"/>
      <c r="OQZ37" s="74"/>
      <c r="ORA37" s="85"/>
      <c r="ORB37" s="74"/>
      <c r="ORC37" s="74"/>
      <c r="ORD37" s="85"/>
      <c r="ORE37" s="74"/>
      <c r="ORF37" s="74"/>
      <c r="ORG37" s="85"/>
      <c r="ORH37" s="74"/>
      <c r="ORI37" s="74"/>
      <c r="ORJ37" s="85"/>
      <c r="ORK37" s="80"/>
      <c r="ORL37" s="80"/>
      <c r="ORM37" s="85"/>
      <c r="ORN37" s="77"/>
      <c r="ORO37" s="74"/>
      <c r="ORP37" s="74"/>
      <c r="ORQ37" s="85"/>
      <c r="ORR37" s="74"/>
      <c r="ORS37" s="74"/>
      <c r="ORT37" s="85"/>
      <c r="ORU37" s="74"/>
      <c r="ORV37" s="74"/>
      <c r="ORW37" s="85"/>
      <c r="ORX37" s="74"/>
      <c r="ORY37" s="74"/>
      <c r="ORZ37" s="85"/>
      <c r="OSA37" s="80"/>
      <c r="OSB37" s="80"/>
      <c r="OSC37" s="85"/>
      <c r="OSD37" s="77"/>
      <c r="OSE37" s="74"/>
      <c r="OSF37" s="74"/>
      <c r="OSG37" s="85"/>
      <c r="OSH37" s="74"/>
      <c r="OSI37" s="74"/>
      <c r="OSJ37" s="85"/>
      <c r="OSK37" s="74"/>
      <c r="OSL37" s="74"/>
      <c r="OSM37" s="85"/>
      <c r="OSN37" s="74"/>
      <c r="OSO37" s="74"/>
      <c r="OSP37" s="85"/>
      <c r="OSQ37" s="80"/>
      <c r="OSR37" s="80"/>
      <c r="OSS37" s="85"/>
      <c r="OST37" s="77"/>
      <c r="OSU37" s="74"/>
      <c r="OSV37" s="74"/>
      <c r="OSW37" s="85"/>
      <c r="OSX37" s="74"/>
      <c r="OSY37" s="74"/>
      <c r="OSZ37" s="85"/>
      <c r="OTA37" s="74"/>
      <c r="OTB37" s="74"/>
      <c r="OTC37" s="85"/>
      <c r="OTD37" s="74"/>
      <c r="OTE37" s="74"/>
      <c r="OTF37" s="85"/>
      <c r="OTG37" s="80"/>
      <c r="OTH37" s="80"/>
      <c r="OTI37" s="85"/>
      <c r="OTJ37" s="77"/>
      <c r="OTK37" s="74"/>
      <c r="OTL37" s="74"/>
      <c r="OTM37" s="85"/>
      <c r="OTN37" s="74"/>
      <c r="OTO37" s="74"/>
      <c r="OTP37" s="85"/>
      <c r="OTQ37" s="74"/>
      <c r="OTR37" s="74"/>
      <c r="OTS37" s="85"/>
      <c r="OTT37" s="74"/>
      <c r="OTU37" s="74"/>
      <c r="OTV37" s="85"/>
      <c r="OTW37" s="80"/>
      <c r="OTX37" s="80"/>
      <c r="OTY37" s="85"/>
      <c r="OTZ37" s="77"/>
      <c r="OUA37" s="74"/>
      <c r="OUB37" s="74"/>
      <c r="OUC37" s="85"/>
      <c r="OUD37" s="74"/>
      <c r="OUE37" s="74"/>
      <c r="OUF37" s="85"/>
      <c r="OUG37" s="74"/>
      <c r="OUH37" s="74"/>
      <c r="OUI37" s="85"/>
      <c r="OUJ37" s="74"/>
      <c r="OUK37" s="74"/>
      <c r="OUL37" s="85"/>
      <c r="OUM37" s="80"/>
      <c r="OUN37" s="80"/>
      <c r="OUO37" s="85"/>
      <c r="OUP37" s="77"/>
      <c r="OUQ37" s="74"/>
      <c r="OUR37" s="74"/>
      <c r="OUS37" s="85"/>
      <c r="OUT37" s="74"/>
      <c r="OUU37" s="74"/>
      <c r="OUV37" s="85"/>
      <c r="OUW37" s="74"/>
      <c r="OUX37" s="74"/>
      <c r="OUY37" s="85"/>
      <c r="OUZ37" s="74"/>
      <c r="OVA37" s="74"/>
      <c r="OVB37" s="85"/>
      <c r="OVC37" s="80"/>
      <c r="OVD37" s="80"/>
      <c r="OVE37" s="85"/>
      <c r="OVF37" s="77"/>
      <c r="OVG37" s="74"/>
      <c r="OVH37" s="74"/>
      <c r="OVI37" s="85"/>
      <c r="OVJ37" s="74"/>
      <c r="OVK37" s="74"/>
      <c r="OVL37" s="85"/>
      <c r="OVM37" s="74"/>
      <c r="OVN37" s="74"/>
      <c r="OVO37" s="85"/>
      <c r="OVP37" s="74"/>
      <c r="OVQ37" s="74"/>
      <c r="OVR37" s="85"/>
      <c r="OVS37" s="80"/>
      <c r="OVT37" s="80"/>
      <c r="OVU37" s="85"/>
      <c r="OVV37" s="77"/>
      <c r="OVW37" s="74"/>
      <c r="OVX37" s="74"/>
      <c r="OVY37" s="85"/>
      <c r="OVZ37" s="74"/>
      <c r="OWA37" s="74"/>
      <c r="OWB37" s="85"/>
      <c r="OWC37" s="74"/>
      <c r="OWD37" s="74"/>
      <c r="OWE37" s="85"/>
      <c r="OWF37" s="74"/>
      <c r="OWG37" s="74"/>
      <c r="OWH37" s="85"/>
      <c r="OWI37" s="80"/>
      <c r="OWJ37" s="80"/>
      <c r="OWK37" s="85"/>
      <c r="OWL37" s="77"/>
      <c r="OWM37" s="74"/>
      <c r="OWN37" s="74"/>
      <c r="OWO37" s="85"/>
      <c r="OWP37" s="74"/>
      <c r="OWQ37" s="74"/>
      <c r="OWR37" s="85"/>
      <c r="OWS37" s="74"/>
      <c r="OWT37" s="74"/>
      <c r="OWU37" s="85"/>
      <c r="OWV37" s="74"/>
      <c r="OWW37" s="74"/>
      <c r="OWX37" s="85"/>
      <c r="OWY37" s="80"/>
      <c r="OWZ37" s="80"/>
      <c r="OXA37" s="85"/>
      <c r="OXB37" s="77"/>
      <c r="OXC37" s="74"/>
      <c r="OXD37" s="74"/>
      <c r="OXE37" s="85"/>
      <c r="OXF37" s="74"/>
      <c r="OXG37" s="74"/>
      <c r="OXH37" s="85"/>
      <c r="OXI37" s="74"/>
      <c r="OXJ37" s="74"/>
      <c r="OXK37" s="85"/>
      <c r="OXL37" s="74"/>
      <c r="OXM37" s="74"/>
      <c r="OXN37" s="85"/>
      <c r="OXO37" s="80"/>
      <c r="OXP37" s="80"/>
      <c r="OXQ37" s="85"/>
      <c r="OXR37" s="77"/>
      <c r="OXS37" s="74"/>
      <c r="OXT37" s="74"/>
      <c r="OXU37" s="85"/>
      <c r="OXV37" s="74"/>
      <c r="OXW37" s="74"/>
      <c r="OXX37" s="85"/>
      <c r="OXY37" s="74"/>
      <c r="OXZ37" s="74"/>
      <c r="OYA37" s="85"/>
      <c r="OYB37" s="74"/>
      <c r="OYC37" s="74"/>
      <c r="OYD37" s="85"/>
      <c r="OYE37" s="80"/>
      <c r="OYF37" s="80"/>
      <c r="OYG37" s="85"/>
      <c r="OYH37" s="77"/>
      <c r="OYI37" s="74"/>
      <c r="OYJ37" s="74"/>
      <c r="OYK37" s="85"/>
      <c r="OYL37" s="74"/>
      <c r="OYM37" s="74"/>
      <c r="OYN37" s="85"/>
      <c r="OYO37" s="74"/>
      <c r="OYP37" s="74"/>
      <c r="OYQ37" s="85"/>
      <c r="OYR37" s="74"/>
      <c r="OYS37" s="74"/>
      <c r="OYT37" s="85"/>
      <c r="OYU37" s="80"/>
      <c r="OYV37" s="80"/>
      <c r="OYW37" s="85"/>
      <c r="OYX37" s="77"/>
      <c r="OYY37" s="74"/>
      <c r="OYZ37" s="74"/>
      <c r="OZA37" s="85"/>
      <c r="OZB37" s="74"/>
      <c r="OZC37" s="74"/>
      <c r="OZD37" s="85"/>
      <c r="OZE37" s="74"/>
      <c r="OZF37" s="74"/>
      <c r="OZG37" s="85"/>
      <c r="OZH37" s="74"/>
      <c r="OZI37" s="74"/>
      <c r="OZJ37" s="85"/>
      <c r="OZK37" s="80"/>
      <c r="OZL37" s="80"/>
      <c r="OZM37" s="85"/>
      <c r="OZN37" s="77"/>
      <c r="OZO37" s="74"/>
      <c r="OZP37" s="74"/>
      <c r="OZQ37" s="85"/>
      <c r="OZR37" s="74"/>
      <c r="OZS37" s="74"/>
      <c r="OZT37" s="85"/>
      <c r="OZU37" s="74"/>
      <c r="OZV37" s="74"/>
      <c r="OZW37" s="85"/>
      <c r="OZX37" s="74"/>
      <c r="OZY37" s="74"/>
      <c r="OZZ37" s="85"/>
      <c r="PAA37" s="80"/>
      <c r="PAB37" s="80"/>
      <c r="PAC37" s="85"/>
      <c r="PAD37" s="77"/>
      <c r="PAE37" s="74"/>
      <c r="PAF37" s="74"/>
      <c r="PAG37" s="85"/>
      <c r="PAH37" s="74"/>
      <c r="PAI37" s="74"/>
      <c r="PAJ37" s="85"/>
      <c r="PAK37" s="74"/>
      <c r="PAL37" s="74"/>
      <c r="PAM37" s="85"/>
      <c r="PAN37" s="74"/>
      <c r="PAO37" s="74"/>
      <c r="PAP37" s="85"/>
      <c r="PAQ37" s="80"/>
      <c r="PAR37" s="80"/>
      <c r="PAS37" s="85"/>
      <c r="PAT37" s="77"/>
      <c r="PAU37" s="74"/>
      <c r="PAV37" s="74"/>
      <c r="PAW37" s="85"/>
      <c r="PAX37" s="74"/>
      <c r="PAY37" s="74"/>
      <c r="PAZ37" s="85"/>
      <c r="PBA37" s="74"/>
      <c r="PBB37" s="74"/>
      <c r="PBC37" s="85"/>
      <c r="PBD37" s="74"/>
      <c r="PBE37" s="74"/>
      <c r="PBF37" s="85"/>
      <c r="PBG37" s="80"/>
      <c r="PBH37" s="80"/>
      <c r="PBI37" s="85"/>
      <c r="PBJ37" s="77"/>
      <c r="PBK37" s="74"/>
      <c r="PBL37" s="74"/>
      <c r="PBM37" s="85"/>
      <c r="PBN37" s="74"/>
      <c r="PBO37" s="74"/>
      <c r="PBP37" s="85"/>
      <c r="PBQ37" s="74"/>
      <c r="PBR37" s="74"/>
      <c r="PBS37" s="85"/>
      <c r="PBT37" s="74"/>
      <c r="PBU37" s="74"/>
      <c r="PBV37" s="85"/>
      <c r="PBW37" s="80"/>
      <c r="PBX37" s="80"/>
      <c r="PBY37" s="85"/>
      <c r="PBZ37" s="77"/>
      <c r="PCA37" s="74"/>
      <c r="PCB37" s="74"/>
      <c r="PCC37" s="85"/>
      <c r="PCD37" s="74"/>
      <c r="PCE37" s="74"/>
      <c r="PCF37" s="85"/>
      <c r="PCG37" s="74"/>
      <c r="PCH37" s="74"/>
      <c r="PCI37" s="85"/>
      <c r="PCJ37" s="74"/>
      <c r="PCK37" s="74"/>
      <c r="PCL37" s="85"/>
      <c r="PCM37" s="80"/>
      <c r="PCN37" s="80"/>
      <c r="PCO37" s="85"/>
      <c r="PCP37" s="77"/>
      <c r="PCQ37" s="74"/>
      <c r="PCR37" s="74"/>
      <c r="PCS37" s="85"/>
      <c r="PCT37" s="74"/>
      <c r="PCU37" s="74"/>
      <c r="PCV37" s="85"/>
      <c r="PCW37" s="74"/>
      <c r="PCX37" s="74"/>
      <c r="PCY37" s="85"/>
      <c r="PCZ37" s="74"/>
      <c r="PDA37" s="74"/>
      <c r="PDB37" s="85"/>
      <c r="PDC37" s="80"/>
      <c r="PDD37" s="80"/>
      <c r="PDE37" s="85"/>
      <c r="PDF37" s="77"/>
      <c r="PDG37" s="74"/>
      <c r="PDH37" s="74"/>
      <c r="PDI37" s="85"/>
      <c r="PDJ37" s="74"/>
      <c r="PDK37" s="74"/>
      <c r="PDL37" s="85"/>
      <c r="PDM37" s="74"/>
      <c r="PDN37" s="74"/>
      <c r="PDO37" s="85"/>
      <c r="PDP37" s="74"/>
      <c r="PDQ37" s="74"/>
      <c r="PDR37" s="85"/>
      <c r="PDS37" s="80"/>
      <c r="PDT37" s="80"/>
      <c r="PDU37" s="85"/>
      <c r="PDV37" s="77"/>
      <c r="PDW37" s="74"/>
      <c r="PDX37" s="74"/>
      <c r="PDY37" s="85"/>
      <c r="PDZ37" s="74"/>
      <c r="PEA37" s="74"/>
      <c r="PEB37" s="85"/>
      <c r="PEC37" s="74"/>
      <c r="PED37" s="74"/>
      <c r="PEE37" s="85"/>
      <c r="PEF37" s="74"/>
      <c r="PEG37" s="74"/>
      <c r="PEH37" s="85"/>
      <c r="PEI37" s="80"/>
      <c r="PEJ37" s="80"/>
      <c r="PEK37" s="85"/>
      <c r="PEL37" s="77"/>
      <c r="PEM37" s="74"/>
      <c r="PEN37" s="74"/>
      <c r="PEO37" s="85"/>
      <c r="PEP37" s="74"/>
      <c r="PEQ37" s="74"/>
      <c r="PER37" s="85"/>
      <c r="PES37" s="74"/>
      <c r="PET37" s="74"/>
      <c r="PEU37" s="85"/>
      <c r="PEV37" s="74"/>
      <c r="PEW37" s="74"/>
      <c r="PEX37" s="85"/>
      <c r="PEY37" s="80"/>
      <c r="PEZ37" s="80"/>
      <c r="PFA37" s="85"/>
      <c r="PFB37" s="77"/>
      <c r="PFC37" s="74"/>
      <c r="PFD37" s="74"/>
      <c r="PFE37" s="85"/>
      <c r="PFF37" s="74"/>
      <c r="PFG37" s="74"/>
      <c r="PFH37" s="85"/>
      <c r="PFI37" s="74"/>
      <c r="PFJ37" s="74"/>
      <c r="PFK37" s="85"/>
      <c r="PFL37" s="74"/>
      <c r="PFM37" s="74"/>
      <c r="PFN37" s="85"/>
      <c r="PFO37" s="80"/>
      <c r="PFP37" s="80"/>
      <c r="PFQ37" s="85"/>
      <c r="PFR37" s="77"/>
      <c r="PFS37" s="74"/>
      <c r="PFT37" s="74"/>
      <c r="PFU37" s="85"/>
      <c r="PFV37" s="74"/>
      <c r="PFW37" s="74"/>
      <c r="PFX37" s="85"/>
      <c r="PFY37" s="74"/>
      <c r="PFZ37" s="74"/>
      <c r="PGA37" s="85"/>
      <c r="PGB37" s="74"/>
      <c r="PGC37" s="74"/>
      <c r="PGD37" s="85"/>
      <c r="PGE37" s="80"/>
      <c r="PGF37" s="80"/>
      <c r="PGG37" s="85"/>
      <c r="PGH37" s="77"/>
      <c r="PGI37" s="74"/>
      <c r="PGJ37" s="74"/>
      <c r="PGK37" s="85"/>
      <c r="PGL37" s="74"/>
      <c r="PGM37" s="74"/>
      <c r="PGN37" s="85"/>
      <c r="PGO37" s="74"/>
      <c r="PGP37" s="74"/>
      <c r="PGQ37" s="85"/>
      <c r="PGR37" s="74"/>
      <c r="PGS37" s="74"/>
      <c r="PGT37" s="85"/>
      <c r="PGU37" s="80"/>
      <c r="PGV37" s="80"/>
      <c r="PGW37" s="85"/>
      <c r="PGX37" s="77"/>
      <c r="PGY37" s="74"/>
      <c r="PGZ37" s="74"/>
      <c r="PHA37" s="85"/>
      <c r="PHB37" s="74"/>
      <c r="PHC37" s="74"/>
      <c r="PHD37" s="85"/>
      <c r="PHE37" s="74"/>
      <c r="PHF37" s="74"/>
      <c r="PHG37" s="85"/>
      <c r="PHH37" s="74"/>
      <c r="PHI37" s="74"/>
      <c r="PHJ37" s="85"/>
      <c r="PHK37" s="80"/>
      <c r="PHL37" s="80"/>
      <c r="PHM37" s="85"/>
      <c r="PHN37" s="77"/>
      <c r="PHO37" s="74"/>
      <c r="PHP37" s="74"/>
      <c r="PHQ37" s="85"/>
      <c r="PHR37" s="74"/>
      <c r="PHS37" s="74"/>
      <c r="PHT37" s="85"/>
      <c r="PHU37" s="74"/>
      <c r="PHV37" s="74"/>
      <c r="PHW37" s="85"/>
      <c r="PHX37" s="74"/>
      <c r="PHY37" s="74"/>
      <c r="PHZ37" s="85"/>
      <c r="PIA37" s="80"/>
      <c r="PIB37" s="80"/>
      <c r="PIC37" s="85"/>
      <c r="PID37" s="77"/>
      <c r="PIE37" s="74"/>
      <c r="PIF37" s="74"/>
      <c r="PIG37" s="85"/>
      <c r="PIH37" s="74"/>
      <c r="PII37" s="74"/>
      <c r="PIJ37" s="85"/>
      <c r="PIK37" s="74"/>
      <c r="PIL37" s="74"/>
      <c r="PIM37" s="85"/>
      <c r="PIN37" s="74"/>
      <c r="PIO37" s="74"/>
      <c r="PIP37" s="85"/>
      <c r="PIQ37" s="80"/>
      <c r="PIR37" s="80"/>
      <c r="PIS37" s="85"/>
      <c r="PIT37" s="77"/>
      <c r="PIU37" s="74"/>
      <c r="PIV37" s="74"/>
      <c r="PIW37" s="85"/>
      <c r="PIX37" s="74"/>
      <c r="PIY37" s="74"/>
      <c r="PIZ37" s="85"/>
      <c r="PJA37" s="74"/>
      <c r="PJB37" s="74"/>
      <c r="PJC37" s="85"/>
      <c r="PJD37" s="74"/>
      <c r="PJE37" s="74"/>
      <c r="PJF37" s="85"/>
      <c r="PJG37" s="80"/>
      <c r="PJH37" s="80"/>
      <c r="PJI37" s="85"/>
      <c r="PJJ37" s="77"/>
      <c r="PJK37" s="74"/>
      <c r="PJL37" s="74"/>
      <c r="PJM37" s="85"/>
      <c r="PJN37" s="74"/>
      <c r="PJO37" s="74"/>
      <c r="PJP37" s="85"/>
      <c r="PJQ37" s="74"/>
      <c r="PJR37" s="74"/>
      <c r="PJS37" s="85"/>
      <c r="PJT37" s="74"/>
      <c r="PJU37" s="74"/>
      <c r="PJV37" s="85"/>
      <c r="PJW37" s="80"/>
      <c r="PJX37" s="80"/>
      <c r="PJY37" s="85"/>
      <c r="PJZ37" s="77"/>
      <c r="PKA37" s="74"/>
      <c r="PKB37" s="74"/>
      <c r="PKC37" s="85"/>
      <c r="PKD37" s="74"/>
      <c r="PKE37" s="74"/>
      <c r="PKF37" s="85"/>
      <c r="PKG37" s="74"/>
      <c r="PKH37" s="74"/>
      <c r="PKI37" s="85"/>
      <c r="PKJ37" s="74"/>
      <c r="PKK37" s="74"/>
      <c r="PKL37" s="85"/>
      <c r="PKM37" s="80"/>
      <c r="PKN37" s="80"/>
      <c r="PKO37" s="85"/>
      <c r="PKP37" s="77"/>
      <c r="PKQ37" s="74"/>
      <c r="PKR37" s="74"/>
      <c r="PKS37" s="85"/>
      <c r="PKT37" s="74"/>
      <c r="PKU37" s="74"/>
      <c r="PKV37" s="85"/>
      <c r="PKW37" s="74"/>
      <c r="PKX37" s="74"/>
      <c r="PKY37" s="85"/>
      <c r="PKZ37" s="74"/>
      <c r="PLA37" s="74"/>
      <c r="PLB37" s="85"/>
      <c r="PLC37" s="80"/>
      <c r="PLD37" s="80"/>
      <c r="PLE37" s="85"/>
      <c r="PLF37" s="77"/>
      <c r="PLG37" s="74"/>
      <c r="PLH37" s="74"/>
      <c r="PLI37" s="85"/>
      <c r="PLJ37" s="74"/>
      <c r="PLK37" s="74"/>
      <c r="PLL37" s="85"/>
      <c r="PLM37" s="74"/>
      <c r="PLN37" s="74"/>
      <c r="PLO37" s="85"/>
      <c r="PLP37" s="74"/>
      <c r="PLQ37" s="74"/>
      <c r="PLR37" s="85"/>
      <c r="PLS37" s="80"/>
      <c r="PLT37" s="80"/>
      <c r="PLU37" s="85"/>
      <c r="PLV37" s="77"/>
      <c r="PLW37" s="74"/>
      <c r="PLX37" s="74"/>
      <c r="PLY37" s="85"/>
      <c r="PLZ37" s="74"/>
      <c r="PMA37" s="74"/>
      <c r="PMB37" s="85"/>
      <c r="PMC37" s="74"/>
      <c r="PMD37" s="74"/>
      <c r="PME37" s="85"/>
      <c r="PMF37" s="74"/>
      <c r="PMG37" s="74"/>
      <c r="PMH37" s="85"/>
      <c r="PMI37" s="80"/>
      <c r="PMJ37" s="80"/>
      <c r="PMK37" s="85"/>
      <c r="PML37" s="77"/>
      <c r="PMM37" s="74"/>
      <c r="PMN37" s="74"/>
      <c r="PMO37" s="85"/>
      <c r="PMP37" s="74"/>
      <c r="PMQ37" s="74"/>
      <c r="PMR37" s="85"/>
      <c r="PMS37" s="74"/>
      <c r="PMT37" s="74"/>
      <c r="PMU37" s="85"/>
      <c r="PMV37" s="74"/>
      <c r="PMW37" s="74"/>
      <c r="PMX37" s="85"/>
      <c r="PMY37" s="80"/>
      <c r="PMZ37" s="80"/>
      <c r="PNA37" s="85"/>
      <c r="PNB37" s="77"/>
      <c r="PNC37" s="74"/>
      <c r="PND37" s="74"/>
      <c r="PNE37" s="85"/>
      <c r="PNF37" s="74"/>
      <c r="PNG37" s="74"/>
      <c r="PNH37" s="85"/>
      <c r="PNI37" s="74"/>
      <c r="PNJ37" s="74"/>
      <c r="PNK37" s="85"/>
      <c r="PNL37" s="74"/>
      <c r="PNM37" s="74"/>
      <c r="PNN37" s="85"/>
      <c r="PNO37" s="80"/>
      <c r="PNP37" s="80"/>
      <c r="PNQ37" s="85"/>
      <c r="PNR37" s="77"/>
      <c r="PNS37" s="74"/>
      <c r="PNT37" s="74"/>
      <c r="PNU37" s="85"/>
      <c r="PNV37" s="74"/>
      <c r="PNW37" s="74"/>
      <c r="PNX37" s="85"/>
      <c r="PNY37" s="74"/>
      <c r="PNZ37" s="74"/>
      <c r="POA37" s="85"/>
      <c r="POB37" s="74"/>
      <c r="POC37" s="74"/>
      <c r="POD37" s="85"/>
      <c r="POE37" s="80"/>
      <c r="POF37" s="80"/>
      <c r="POG37" s="85"/>
      <c r="POH37" s="77"/>
      <c r="POI37" s="74"/>
      <c r="POJ37" s="74"/>
      <c r="POK37" s="85"/>
      <c r="POL37" s="74"/>
      <c r="POM37" s="74"/>
      <c r="PON37" s="85"/>
      <c r="POO37" s="74"/>
      <c r="POP37" s="74"/>
      <c r="POQ37" s="85"/>
      <c r="POR37" s="74"/>
      <c r="POS37" s="74"/>
      <c r="POT37" s="85"/>
      <c r="POU37" s="80"/>
      <c r="POV37" s="80"/>
      <c r="POW37" s="85"/>
      <c r="POX37" s="77"/>
      <c r="POY37" s="74"/>
      <c r="POZ37" s="74"/>
      <c r="PPA37" s="85"/>
      <c r="PPB37" s="74"/>
      <c r="PPC37" s="74"/>
      <c r="PPD37" s="85"/>
      <c r="PPE37" s="74"/>
      <c r="PPF37" s="74"/>
      <c r="PPG37" s="85"/>
      <c r="PPH37" s="74"/>
      <c r="PPI37" s="74"/>
      <c r="PPJ37" s="85"/>
      <c r="PPK37" s="80"/>
      <c r="PPL37" s="80"/>
      <c r="PPM37" s="85"/>
      <c r="PPN37" s="77"/>
      <c r="PPO37" s="74"/>
      <c r="PPP37" s="74"/>
      <c r="PPQ37" s="85"/>
      <c r="PPR37" s="74"/>
      <c r="PPS37" s="74"/>
      <c r="PPT37" s="85"/>
      <c r="PPU37" s="74"/>
      <c r="PPV37" s="74"/>
      <c r="PPW37" s="85"/>
      <c r="PPX37" s="74"/>
      <c r="PPY37" s="74"/>
      <c r="PPZ37" s="85"/>
      <c r="PQA37" s="80"/>
      <c r="PQB37" s="80"/>
      <c r="PQC37" s="85"/>
      <c r="PQD37" s="77"/>
      <c r="PQE37" s="74"/>
      <c r="PQF37" s="74"/>
      <c r="PQG37" s="85"/>
      <c r="PQH37" s="74"/>
      <c r="PQI37" s="74"/>
      <c r="PQJ37" s="85"/>
      <c r="PQK37" s="74"/>
      <c r="PQL37" s="74"/>
      <c r="PQM37" s="85"/>
      <c r="PQN37" s="74"/>
      <c r="PQO37" s="74"/>
      <c r="PQP37" s="85"/>
      <c r="PQQ37" s="80"/>
      <c r="PQR37" s="80"/>
      <c r="PQS37" s="85"/>
      <c r="PQT37" s="77"/>
      <c r="PQU37" s="74"/>
      <c r="PQV37" s="74"/>
      <c r="PQW37" s="85"/>
      <c r="PQX37" s="74"/>
      <c r="PQY37" s="74"/>
      <c r="PQZ37" s="85"/>
      <c r="PRA37" s="74"/>
      <c r="PRB37" s="74"/>
      <c r="PRC37" s="85"/>
      <c r="PRD37" s="74"/>
      <c r="PRE37" s="74"/>
      <c r="PRF37" s="85"/>
      <c r="PRG37" s="80"/>
      <c r="PRH37" s="80"/>
      <c r="PRI37" s="85"/>
      <c r="PRJ37" s="77"/>
      <c r="PRK37" s="74"/>
      <c r="PRL37" s="74"/>
      <c r="PRM37" s="85"/>
      <c r="PRN37" s="74"/>
      <c r="PRO37" s="74"/>
      <c r="PRP37" s="85"/>
      <c r="PRQ37" s="74"/>
      <c r="PRR37" s="74"/>
      <c r="PRS37" s="85"/>
      <c r="PRT37" s="74"/>
      <c r="PRU37" s="74"/>
      <c r="PRV37" s="85"/>
      <c r="PRW37" s="80"/>
      <c r="PRX37" s="80"/>
      <c r="PRY37" s="85"/>
      <c r="PRZ37" s="77"/>
      <c r="PSA37" s="74"/>
      <c r="PSB37" s="74"/>
      <c r="PSC37" s="85"/>
      <c r="PSD37" s="74"/>
      <c r="PSE37" s="74"/>
      <c r="PSF37" s="85"/>
      <c r="PSG37" s="74"/>
      <c r="PSH37" s="74"/>
      <c r="PSI37" s="85"/>
      <c r="PSJ37" s="74"/>
      <c r="PSK37" s="74"/>
      <c r="PSL37" s="85"/>
      <c r="PSM37" s="80"/>
      <c r="PSN37" s="80"/>
      <c r="PSO37" s="85"/>
      <c r="PSP37" s="77"/>
      <c r="PSQ37" s="74"/>
      <c r="PSR37" s="74"/>
      <c r="PSS37" s="85"/>
      <c r="PST37" s="74"/>
      <c r="PSU37" s="74"/>
      <c r="PSV37" s="85"/>
      <c r="PSW37" s="74"/>
      <c r="PSX37" s="74"/>
      <c r="PSY37" s="85"/>
      <c r="PSZ37" s="74"/>
      <c r="PTA37" s="74"/>
      <c r="PTB37" s="85"/>
      <c r="PTC37" s="80"/>
      <c r="PTD37" s="80"/>
      <c r="PTE37" s="85"/>
      <c r="PTF37" s="77"/>
      <c r="PTG37" s="74"/>
      <c r="PTH37" s="74"/>
      <c r="PTI37" s="85"/>
      <c r="PTJ37" s="74"/>
      <c r="PTK37" s="74"/>
      <c r="PTL37" s="85"/>
      <c r="PTM37" s="74"/>
      <c r="PTN37" s="74"/>
      <c r="PTO37" s="85"/>
      <c r="PTP37" s="74"/>
      <c r="PTQ37" s="74"/>
      <c r="PTR37" s="85"/>
      <c r="PTS37" s="80"/>
      <c r="PTT37" s="80"/>
      <c r="PTU37" s="85"/>
      <c r="PTV37" s="77"/>
      <c r="PTW37" s="74"/>
      <c r="PTX37" s="74"/>
      <c r="PTY37" s="85"/>
      <c r="PTZ37" s="74"/>
      <c r="PUA37" s="74"/>
      <c r="PUB37" s="85"/>
      <c r="PUC37" s="74"/>
      <c r="PUD37" s="74"/>
      <c r="PUE37" s="85"/>
      <c r="PUF37" s="74"/>
      <c r="PUG37" s="74"/>
      <c r="PUH37" s="85"/>
      <c r="PUI37" s="80"/>
      <c r="PUJ37" s="80"/>
      <c r="PUK37" s="85"/>
      <c r="PUL37" s="77"/>
      <c r="PUM37" s="74"/>
      <c r="PUN37" s="74"/>
      <c r="PUO37" s="85"/>
      <c r="PUP37" s="74"/>
      <c r="PUQ37" s="74"/>
      <c r="PUR37" s="85"/>
      <c r="PUS37" s="74"/>
      <c r="PUT37" s="74"/>
      <c r="PUU37" s="85"/>
      <c r="PUV37" s="74"/>
      <c r="PUW37" s="74"/>
      <c r="PUX37" s="85"/>
      <c r="PUY37" s="80"/>
      <c r="PUZ37" s="80"/>
      <c r="PVA37" s="85"/>
      <c r="PVB37" s="77"/>
      <c r="PVC37" s="74"/>
      <c r="PVD37" s="74"/>
      <c r="PVE37" s="85"/>
      <c r="PVF37" s="74"/>
      <c r="PVG37" s="74"/>
      <c r="PVH37" s="85"/>
      <c r="PVI37" s="74"/>
      <c r="PVJ37" s="74"/>
      <c r="PVK37" s="85"/>
      <c r="PVL37" s="74"/>
      <c r="PVM37" s="74"/>
      <c r="PVN37" s="85"/>
      <c r="PVO37" s="80"/>
      <c r="PVP37" s="80"/>
      <c r="PVQ37" s="85"/>
      <c r="PVR37" s="77"/>
      <c r="PVS37" s="74"/>
      <c r="PVT37" s="74"/>
      <c r="PVU37" s="85"/>
      <c r="PVV37" s="74"/>
      <c r="PVW37" s="74"/>
      <c r="PVX37" s="85"/>
      <c r="PVY37" s="74"/>
      <c r="PVZ37" s="74"/>
      <c r="PWA37" s="85"/>
      <c r="PWB37" s="74"/>
      <c r="PWC37" s="74"/>
      <c r="PWD37" s="85"/>
      <c r="PWE37" s="80"/>
      <c r="PWF37" s="80"/>
      <c r="PWG37" s="85"/>
      <c r="PWH37" s="77"/>
      <c r="PWI37" s="74"/>
      <c r="PWJ37" s="74"/>
      <c r="PWK37" s="85"/>
      <c r="PWL37" s="74"/>
      <c r="PWM37" s="74"/>
      <c r="PWN37" s="85"/>
      <c r="PWO37" s="74"/>
      <c r="PWP37" s="74"/>
      <c r="PWQ37" s="85"/>
      <c r="PWR37" s="74"/>
      <c r="PWS37" s="74"/>
      <c r="PWT37" s="85"/>
      <c r="PWU37" s="80"/>
      <c r="PWV37" s="80"/>
      <c r="PWW37" s="85"/>
      <c r="PWX37" s="77"/>
      <c r="PWY37" s="74"/>
      <c r="PWZ37" s="74"/>
      <c r="PXA37" s="85"/>
      <c r="PXB37" s="74"/>
      <c r="PXC37" s="74"/>
      <c r="PXD37" s="85"/>
      <c r="PXE37" s="74"/>
      <c r="PXF37" s="74"/>
      <c r="PXG37" s="85"/>
      <c r="PXH37" s="74"/>
      <c r="PXI37" s="74"/>
      <c r="PXJ37" s="85"/>
      <c r="PXK37" s="80"/>
      <c r="PXL37" s="80"/>
      <c r="PXM37" s="85"/>
      <c r="PXN37" s="77"/>
      <c r="PXO37" s="74"/>
      <c r="PXP37" s="74"/>
      <c r="PXQ37" s="85"/>
      <c r="PXR37" s="74"/>
      <c r="PXS37" s="74"/>
      <c r="PXT37" s="85"/>
      <c r="PXU37" s="74"/>
      <c r="PXV37" s="74"/>
      <c r="PXW37" s="85"/>
      <c r="PXX37" s="74"/>
      <c r="PXY37" s="74"/>
      <c r="PXZ37" s="85"/>
      <c r="PYA37" s="80"/>
      <c r="PYB37" s="80"/>
      <c r="PYC37" s="85"/>
      <c r="PYD37" s="77"/>
      <c r="PYE37" s="74"/>
      <c r="PYF37" s="74"/>
      <c r="PYG37" s="85"/>
      <c r="PYH37" s="74"/>
      <c r="PYI37" s="74"/>
      <c r="PYJ37" s="85"/>
      <c r="PYK37" s="74"/>
      <c r="PYL37" s="74"/>
      <c r="PYM37" s="85"/>
      <c r="PYN37" s="74"/>
      <c r="PYO37" s="74"/>
      <c r="PYP37" s="85"/>
      <c r="PYQ37" s="80"/>
      <c r="PYR37" s="80"/>
      <c r="PYS37" s="85"/>
      <c r="PYT37" s="77"/>
      <c r="PYU37" s="74"/>
      <c r="PYV37" s="74"/>
      <c r="PYW37" s="85"/>
      <c r="PYX37" s="74"/>
      <c r="PYY37" s="74"/>
      <c r="PYZ37" s="85"/>
      <c r="PZA37" s="74"/>
      <c r="PZB37" s="74"/>
      <c r="PZC37" s="85"/>
      <c r="PZD37" s="74"/>
      <c r="PZE37" s="74"/>
      <c r="PZF37" s="85"/>
      <c r="PZG37" s="80"/>
      <c r="PZH37" s="80"/>
      <c r="PZI37" s="85"/>
      <c r="PZJ37" s="77"/>
      <c r="PZK37" s="74"/>
      <c r="PZL37" s="74"/>
      <c r="PZM37" s="85"/>
      <c r="PZN37" s="74"/>
      <c r="PZO37" s="74"/>
      <c r="PZP37" s="85"/>
      <c r="PZQ37" s="74"/>
      <c r="PZR37" s="74"/>
      <c r="PZS37" s="85"/>
      <c r="PZT37" s="74"/>
      <c r="PZU37" s="74"/>
      <c r="PZV37" s="85"/>
      <c r="PZW37" s="80"/>
      <c r="PZX37" s="80"/>
      <c r="PZY37" s="85"/>
      <c r="PZZ37" s="77"/>
      <c r="QAA37" s="74"/>
      <c r="QAB37" s="74"/>
      <c r="QAC37" s="85"/>
      <c r="QAD37" s="74"/>
      <c r="QAE37" s="74"/>
      <c r="QAF37" s="85"/>
      <c r="QAG37" s="74"/>
      <c r="QAH37" s="74"/>
      <c r="QAI37" s="85"/>
      <c r="QAJ37" s="74"/>
      <c r="QAK37" s="74"/>
      <c r="QAL37" s="85"/>
      <c r="QAM37" s="80"/>
      <c r="QAN37" s="80"/>
      <c r="QAO37" s="85"/>
      <c r="QAP37" s="77"/>
      <c r="QAQ37" s="74"/>
      <c r="QAR37" s="74"/>
      <c r="QAS37" s="85"/>
      <c r="QAT37" s="74"/>
      <c r="QAU37" s="74"/>
      <c r="QAV37" s="85"/>
      <c r="QAW37" s="74"/>
      <c r="QAX37" s="74"/>
      <c r="QAY37" s="85"/>
      <c r="QAZ37" s="74"/>
      <c r="QBA37" s="74"/>
      <c r="QBB37" s="85"/>
      <c r="QBC37" s="80"/>
      <c r="QBD37" s="80"/>
      <c r="QBE37" s="85"/>
      <c r="QBF37" s="77"/>
      <c r="QBG37" s="74"/>
      <c r="QBH37" s="74"/>
      <c r="QBI37" s="85"/>
      <c r="QBJ37" s="74"/>
      <c r="QBK37" s="74"/>
      <c r="QBL37" s="85"/>
      <c r="QBM37" s="74"/>
      <c r="QBN37" s="74"/>
      <c r="QBO37" s="85"/>
      <c r="QBP37" s="74"/>
      <c r="QBQ37" s="74"/>
      <c r="QBR37" s="85"/>
      <c r="QBS37" s="80"/>
      <c r="QBT37" s="80"/>
      <c r="QBU37" s="85"/>
      <c r="QBV37" s="77"/>
      <c r="QBW37" s="74"/>
      <c r="QBX37" s="74"/>
      <c r="QBY37" s="85"/>
      <c r="QBZ37" s="74"/>
      <c r="QCA37" s="74"/>
      <c r="QCB37" s="85"/>
      <c r="QCC37" s="74"/>
      <c r="QCD37" s="74"/>
      <c r="QCE37" s="85"/>
      <c r="QCF37" s="74"/>
      <c r="QCG37" s="74"/>
      <c r="QCH37" s="85"/>
      <c r="QCI37" s="80"/>
      <c r="QCJ37" s="80"/>
      <c r="QCK37" s="85"/>
      <c r="QCL37" s="77"/>
      <c r="QCM37" s="74"/>
      <c r="QCN37" s="74"/>
      <c r="QCO37" s="85"/>
      <c r="QCP37" s="74"/>
      <c r="QCQ37" s="74"/>
      <c r="QCR37" s="85"/>
      <c r="QCS37" s="74"/>
      <c r="QCT37" s="74"/>
      <c r="QCU37" s="85"/>
      <c r="QCV37" s="74"/>
      <c r="QCW37" s="74"/>
      <c r="QCX37" s="85"/>
      <c r="QCY37" s="80"/>
      <c r="QCZ37" s="80"/>
      <c r="QDA37" s="85"/>
      <c r="QDB37" s="77"/>
      <c r="QDC37" s="74"/>
      <c r="QDD37" s="74"/>
      <c r="QDE37" s="85"/>
      <c r="QDF37" s="74"/>
      <c r="QDG37" s="74"/>
      <c r="QDH37" s="85"/>
      <c r="QDI37" s="74"/>
      <c r="QDJ37" s="74"/>
      <c r="QDK37" s="85"/>
      <c r="QDL37" s="74"/>
      <c r="QDM37" s="74"/>
      <c r="QDN37" s="85"/>
      <c r="QDO37" s="80"/>
      <c r="QDP37" s="80"/>
      <c r="QDQ37" s="85"/>
      <c r="QDR37" s="77"/>
      <c r="QDS37" s="74"/>
      <c r="QDT37" s="74"/>
      <c r="QDU37" s="85"/>
      <c r="QDV37" s="74"/>
      <c r="QDW37" s="74"/>
      <c r="QDX37" s="85"/>
      <c r="QDY37" s="74"/>
      <c r="QDZ37" s="74"/>
      <c r="QEA37" s="85"/>
      <c r="QEB37" s="74"/>
      <c r="QEC37" s="74"/>
      <c r="QED37" s="85"/>
      <c r="QEE37" s="80"/>
      <c r="QEF37" s="80"/>
      <c r="QEG37" s="85"/>
      <c r="QEH37" s="77"/>
      <c r="QEI37" s="74"/>
      <c r="QEJ37" s="74"/>
      <c r="QEK37" s="85"/>
      <c r="QEL37" s="74"/>
      <c r="QEM37" s="74"/>
      <c r="QEN37" s="85"/>
      <c r="QEO37" s="74"/>
      <c r="QEP37" s="74"/>
      <c r="QEQ37" s="85"/>
      <c r="QER37" s="74"/>
      <c r="QES37" s="74"/>
      <c r="QET37" s="85"/>
      <c r="QEU37" s="80"/>
      <c r="QEV37" s="80"/>
      <c r="QEW37" s="85"/>
      <c r="QEX37" s="77"/>
      <c r="QEY37" s="74"/>
      <c r="QEZ37" s="74"/>
      <c r="QFA37" s="85"/>
      <c r="QFB37" s="74"/>
      <c r="QFC37" s="74"/>
      <c r="QFD37" s="85"/>
      <c r="QFE37" s="74"/>
      <c r="QFF37" s="74"/>
      <c r="QFG37" s="85"/>
      <c r="QFH37" s="74"/>
      <c r="QFI37" s="74"/>
      <c r="QFJ37" s="85"/>
      <c r="QFK37" s="80"/>
      <c r="QFL37" s="80"/>
      <c r="QFM37" s="85"/>
      <c r="QFN37" s="77"/>
      <c r="QFO37" s="74"/>
      <c r="QFP37" s="74"/>
      <c r="QFQ37" s="85"/>
      <c r="QFR37" s="74"/>
      <c r="QFS37" s="74"/>
      <c r="QFT37" s="85"/>
      <c r="QFU37" s="74"/>
      <c r="QFV37" s="74"/>
      <c r="QFW37" s="85"/>
      <c r="QFX37" s="74"/>
      <c r="QFY37" s="74"/>
      <c r="QFZ37" s="85"/>
      <c r="QGA37" s="80"/>
      <c r="QGB37" s="80"/>
      <c r="QGC37" s="85"/>
      <c r="QGD37" s="77"/>
      <c r="QGE37" s="74"/>
      <c r="QGF37" s="74"/>
      <c r="QGG37" s="85"/>
      <c r="QGH37" s="74"/>
      <c r="QGI37" s="74"/>
      <c r="QGJ37" s="85"/>
      <c r="QGK37" s="74"/>
      <c r="QGL37" s="74"/>
      <c r="QGM37" s="85"/>
      <c r="QGN37" s="74"/>
      <c r="QGO37" s="74"/>
      <c r="QGP37" s="85"/>
      <c r="QGQ37" s="80"/>
      <c r="QGR37" s="80"/>
      <c r="QGS37" s="85"/>
      <c r="QGT37" s="77"/>
      <c r="QGU37" s="74"/>
      <c r="QGV37" s="74"/>
      <c r="QGW37" s="85"/>
      <c r="QGX37" s="74"/>
      <c r="QGY37" s="74"/>
      <c r="QGZ37" s="85"/>
      <c r="QHA37" s="74"/>
      <c r="QHB37" s="74"/>
      <c r="QHC37" s="85"/>
      <c r="QHD37" s="74"/>
      <c r="QHE37" s="74"/>
      <c r="QHF37" s="85"/>
      <c r="QHG37" s="80"/>
      <c r="QHH37" s="80"/>
      <c r="QHI37" s="85"/>
      <c r="QHJ37" s="77"/>
      <c r="QHK37" s="74"/>
      <c r="QHL37" s="74"/>
      <c r="QHM37" s="85"/>
      <c r="QHN37" s="74"/>
      <c r="QHO37" s="74"/>
      <c r="QHP37" s="85"/>
      <c r="QHQ37" s="74"/>
      <c r="QHR37" s="74"/>
      <c r="QHS37" s="85"/>
      <c r="QHT37" s="74"/>
      <c r="QHU37" s="74"/>
      <c r="QHV37" s="85"/>
      <c r="QHW37" s="80"/>
      <c r="QHX37" s="80"/>
      <c r="QHY37" s="85"/>
      <c r="QHZ37" s="77"/>
      <c r="QIA37" s="74"/>
      <c r="QIB37" s="74"/>
      <c r="QIC37" s="85"/>
      <c r="QID37" s="74"/>
      <c r="QIE37" s="74"/>
      <c r="QIF37" s="85"/>
      <c r="QIG37" s="74"/>
      <c r="QIH37" s="74"/>
      <c r="QII37" s="85"/>
      <c r="QIJ37" s="74"/>
      <c r="QIK37" s="74"/>
      <c r="QIL37" s="85"/>
      <c r="QIM37" s="80"/>
      <c r="QIN37" s="80"/>
      <c r="QIO37" s="85"/>
      <c r="QIP37" s="77"/>
      <c r="QIQ37" s="74"/>
      <c r="QIR37" s="74"/>
      <c r="QIS37" s="85"/>
      <c r="QIT37" s="74"/>
      <c r="QIU37" s="74"/>
      <c r="QIV37" s="85"/>
      <c r="QIW37" s="74"/>
      <c r="QIX37" s="74"/>
      <c r="QIY37" s="85"/>
      <c r="QIZ37" s="74"/>
      <c r="QJA37" s="74"/>
      <c r="QJB37" s="85"/>
      <c r="QJC37" s="80"/>
      <c r="QJD37" s="80"/>
      <c r="QJE37" s="85"/>
      <c r="QJF37" s="77"/>
      <c r="QJG37" s="74"/>
      <c r="QJH37" s="74"/>
      <c r="QJI37" s="85"/>
      <c r="QJJ37" s="74"/>
      <c r="QJK37" s="74"/>
      <c r="QJL37" s="85"/>
      <c r="QJM37" s="74"/>
      <c r="QJN37" s="74"/>
      <c r="QJO37" s="85"/>
      <c r="QJP37" s="74"/>
      <c r="QJQ37" s="74"/>
      <c r="QJR37" s="85"/>
      <c r="QJS37" s="80"/>
      <c r="QJT37" s="80"/>
      <c r="QJU37" s="85"/>
      <c r="QJV37" s="77"/>
      <c r="QJW37" s="74"/>
      <c r="QJX37" s="74"/>
      <c r="QJY37" s="85"/>
      <c r="QJZ37" s="74"/>
      <c r="QKA37" s="74"/>
      <c r="QKB37" s="85"/>
      <c r="QKC37" s="74"/>
      <c r="QKD37" s="74"/>
      <c r="QKE37" s="85"/>
      <c r="QKF37" s="74"/>
      <c r="QKG37" s="74"/>
      <c r="QKH37" s="85"/>
      <c r="QKI37" s="80"/>
      <c r="QKJ37" s="80"/>
      <c r="QKK37" s="85"/>
      <c r="QKL37" s="77"/>
      <c r="QKM37" s="74"/>
      <c r="QKN37" s="74"/>
      <c r="QKO37" s="85"/>
      <c r="QKP37" s="74"/>
      <c r="QKQ37" s="74"/>
      <c r="QKR37" s="85"/>
      <c r="QKS37" s="74"/>
      <c r="QKT37" s="74"/>
      <c r="QKU37" s="85"/>
      <c r="QKV37" s="74"/>
      <c r="QKW37" s="74"/>
      <c r="QKX37" s="85"/>
      <c r="QKY37" s="80"/>
      <c r="QKZ37" s="80"/>
      <c r="QLA37" s="85"/>
      <c r="QLB37" s="77"/>
      <c r="QLC37" s="74"/>
      <c r="QLD37" s="74"/>
      <c r="QLE37" s="85"/>
      <c r="QLF37" s="74"/>
      <c r="QLG37" s="74"/>
      <c r="QLH37" s="85"/>
      <c r="QLI37" s="74"/>
      <c r="QLJ37" s="74"/>
      <c r="QLK37" s="85"/>
      <c r="QLL37" s="74"/>
      <c r="QLM37" s="74"/>
      <c r="QLN37" s="85"/>
      <c r="QLO37" s="80"/>
      <c r="QLP37" s="80"/>
      <c r="QLQ37" s="85"/>
      <c r="QLR37" s="77"/>
      <c r="QLS37" s="74"/>
      <c r="QLT37" s="74"/>
      <c r="QLU37" s="85"/>
      <c r="QLV37" s="74"/>
      <c r="QLW37" s="74"/>
      <c r="QLX37" s="85"/>
      <c r="QLY37" s="74"/>
      <c r="QLZ37" s="74"/>
      <c r="QMA37" s="85"/>
      <c r="QMB37" s="74"/>
      <c r="QMC37" s="74"/>
      <c r="QMD37" s="85"/>
      <c r="QME37" s="80"/>
      <c r="QMF37" s="80"/>
      <c r="QMG37" s="85"/>
      <c r="QMH37" s="77"/>
      <c r="QMI37" s="74"/>
      <c r="QMJ37" s="74"/>
      <c r="QMK37" s="85"/>
      <c r="QML37" s="74"/>
      <c r="QMM37" s="74"/>
      <c r="QMN37" s="85"/>
      <c r="QMO37" s="74"/>
      <c r="QMP37" s="74"/>
      <c r="QMQ37" s="85"/>
      <c r="QMR37" s="74"/>
      <c r="QMS37" s="74"/>
      <c r="QMT37" s="85"/>
      <c r="QMU37" s="80"/>
      <c r="QMV37" s="80"/>
      <c r="QMW37" s="85"/>
      <c r="QMX37" s="77"/>
      <c r="QMY37" s="74"/>
      <c r="QMZ37" s="74"/>
      <c r="QNA37" s="85"/>
      <c r="QNB37" s="74"/>
      <c r="QNC37" s="74"/>
      <c r="QND37" s="85"/>
      <c r="QNE37" s="74"/>
      <c r="QNF37" s="74"/>
      <c r="QNG37" s="85"/>
      <c r="QNH37" s="74"/>
      <c r="QNI37" s="74"/>
      <c r="QNJ37" s="85"/>
      <c r="QNK37" s="80"/>
      <c r="QNL37" s="80"/>
      <c r="QNM37" s="85"/>
      <c r="QNN37" s="77"/>
      <c r="QNO37" s="74"/>
      <c r="QNP37" s="74"/>
      <c r="QNQ37" s="85"/>
      <c r="QNR37" s="74"/>
      <c r="QNS37" s="74"/>
      <c r="QNT37" s="85"/>
      <c r="QNU37" s="74"/>
      <c r="QNV37" s="74"/>
      <c r="QNW37" s="85"/>
      <c r="QNX37" s="74"/>
      <c r="QNY37" s="74"/>
      <c r="QNZ37" s="85"/>
      <c r="QOA37" s="80"/>
      <c r="QOB37" s="80"/>
      <c r="QOC37" s="85"/>
      <c r="QOD37" s="77"/>
      <c r="QOE37" s="74"/>
      <c r="QOF37" s="74"/>
      <c r="QOG37" s="85"/>
      <c r="QOH37" s="74"/>
      <c r="QOI37" s="74"/>
      <c r="QOJ37" s="85"/>
      <c r="QOK37" s="74"/>
      <c r="QOL37" s="74"/>
      <c r="QOM37" s="85"/>
      <c r="QON37" s="74"/>
      <c r="QOO37" s="74"/>
      <c r="QOP37" s="85"/>
      <c r="QOQ37" s="80"/>
      <c r="QOR37" s="80"/>
      <c r="QOS37" s="85"/>
      <c r="QOT37" s="77"/>
      <c r="QOU37" s="74"/>
      <c r="QOV37" s="74"/>
      <c r="QOW37" s="85"/>
      <c r="QOX37" s="74"/>
      <c r="QOY37" s="74"/>
      <c r="QOZ37" s="85"/>
      <c r="QPA37" s="74"/>
      <c r="QPB37" s="74"/>
      <c r="QPC37" s="85"/>
      <c r="QPD37" s="74"/>
      <c r="QPE37" s="74"/>
      <c r="QPF37" s="85"/>
      <c r="QPG37" s="80"/>
      <c r="QPH37" s="80"/>
      <c r="QPI37" s="85"/>
      <c r="QPJ37" s="77"/>
      <c r="QPK37" s="74"/>
      <c r="QPL37" s="74"/>
      <c r="QPM37" s="85"/>
      <c r="QPN37" s="74"/>
      <c r="QPO37" s="74"/>
      <c r="QPP37" s="85"/>
      <c r="QPQ37" s="74"/>
      <c r="QPR37" s="74"/>
      <c r="QPS37" s="85"/>
      <c r="QPT37" s="74"/>
      <c r="QPU37" s="74"/>
      <c r="QPV37" s="85"/>
      <c r="QPW37" s="80"/>
      <c r="QPX37" s="80"/>
      <c r="QPY37" s="85"/>
      <c r="QPZ37" s="77"/>
      <c r="QQA37" s="74"/>
      <c r="QQB37" s="74"/>
      <c r="QQC37" s="85"/>
      <c r="QQD37" s="74"/>
      <c r="QQE37" s="74"/>
      <c r="QQF37" s="85"/>
      <c r="QQG37" s="74"/>
      <c r="QQH37" s="74"/>
      <c r="QQI37" s="85"/>
      <c r="QQJ37" s="74"/>
      <c r="QQK37" s="74"/>
      <c r="QQL37" s="85"/>
      <c r="QQM37" s="80"/>
      <c r="QQN37" s="80"/>
      <c r="QQO37" s="85"/>
      <c r="QQP37" s="77"/>
      <c r="QQQ37" s="74"/>
      <c r="QQR37" s="74"/>
      <c r="QQS37" s="85"/>
      <c r="QQT37" s="74"/>
      <c r="QQU37" s="74"/>
      <c r="QQV37" s="85"/>
      <c r="QQW37" s="74"/>
      <c r="QQX37" s="74"/>
      <c r="QQY37" s="85"/>
      <c r="QQZ37" s="74"/>
      <c r="QRA37" s="74"/>
      <c r="QRB37" s="85"/>
      <c r="QRC37" s="80"/>
      <c r="QRD37" s="80"/>
      <c r="QRE37" s="85"/>
      <c r="QRF37" s="77"/>
      <c r="QRG37" s="74"/>
      <c r="QRH37" s="74"/>
      <c r="QRI37" s="85"/>
      <c r="QRJ37" s="74"/>
      <c r="QRK37" s="74"/>
      <c r="QRL37" s="85"/>
      <c r="QRM37" s="74"/>
      <c r="QRN37" s="74"/>
      <c r="QRO37" s="85"/>
      <c r="QRP37" s="74"/>
      <c r="QRQ37" s="74"/>
      <c r="QRR37" s="85"/>
      <c r="QRS37" s="80"/>
      <c r="QRT37" s="80"/>
      <c r="QRU37" s="85"/>
      <c r="QRV37" s="77"/>
      <c r="QRW37" s="74"/>
      <c r="QRX37" s="74"/>
      <c r="QRY37" s="85"/>
      <c r="QRZ37" s="74"/>
      <c r="QSA37" s="74"/>
      <c r="QSB37" s="85"/>
      <c r="QSC37" s="74"/>
      <c r="QSD37" s="74"/>
      <c r="QSE37" s="85"/>
      <c r="QSF37" s="74"/>
      <c r="QSG37" s="74"/>
      <c r="QSH37" s="85"/>
      <c r="QSI37" s="80"/>
      <c r="QSJ37" s="80"/>
      <c r="QSK37" s="85"/>
      <c r="QSL37" s="77"/>
      <c r="QSM37" s="74"/>
      <c r="QSN37" s="74"/>
      <c r="QSO37" s="85"/>
      <c r="QSP37" s="74"/>
      <c r="QSQ37" s="74"/>
      <c r="QSR37" s="85"/>
      <c r="QSS37" s="74"/>
      <c r="QST37" s="74"/>
      <c r="QSU37" s="85"/>
      <c r="QSV37" s="74"/>
      <c r="QSW37" s="74"/>
      <c r="QSX37" s="85"/>
      <c r="QSY37" s="80"/>
      <c r="QSZ37" s="80"/>
      <c r="QTA37" s="85"/>
      <c r="QTB37" s="77"/>
      <c r="QTC37" s="74"/>
      <c r="QTD37" s="74"/>
      <c r="QTE37" s="85"/>
      <c r="QTF37" s="74"/>
      <c r="QTG37" s="74"/>
      <c r="QTH37" s="85"/>
      <c r="QTI37" s="74"/>
      <c r="QTJ37" s="74"/>
      <c r="QTK37" s="85"/>
      <c r="QTL37" s="74"/>
      <c r="QTM37" s="74"/>
      <c r="QTN37" s="85"/>
      <c r="QTO37" s="80"/>
      <c r="QTP37" s="80"/>
      <c r="QTQ37" s="85"/>
      <c r="QTR37" s="77"/>
      <c r="QTS37" s="74"/>
      <c r="QTT37" s="74"/>
      <c r="QTU37" s="85"/>
      <c r="QTV37" s="74"/>
      <c r="QTW37" s="74"/>
      <c r="QTX37" s="85"/>
      <c r="QTY37" s="74"/>
      <c r="QTZ37" s="74"/>
      <c r="QUA37" s="85"/>
      <c r="QUB37" s="74"/>
      <c r="QUC37" s="74"/>
      <c r="QUD37" s="85"/>
      <c r="QUE37" s="80"/>
      <c r="QUF37" s="80"/>
      <c r="QUG37" s="85"/>
      <c r="QUH37" s="77"/>
      <c r="QUI37" s="74"/>
      <c r="QUJ37" s="74"/>
      <c r="QUK37" s="85"/>
      <c r="QUL37" s="74"/>
      <c r="QUM37" s="74"/>
      <c r="QUN37" s="85"/>
      <c r="QUO37" s="74"/>
      <c r="QUP37" s="74"/>
      <c r="QUQ37" s="85"/>
      <c r="QUR37" s="74"/>
      <c r="QUS37" s="74"/>
      <c r="QUT37" s="85"/>
      <c r="QUU37" s="80"/>
      <c r="QUV37" s="80"/>
      <c r="QUW37" s="85"/>
      <c r="QUX37" s="77"/>
      <c r="QUY37" s="74"/>
      <c r="QUZ37" s="74"/>
      <c r="QVA37" s="85"/>
      <c r="QVB37" s="74"/>
      <c r="QVC37" s="74"/>
      <c r="QVD37" s="85"/>
      <c r="QVE37" s="74"/>
      <c r="QVF37" s="74"/>
      <c r="QVG37" s="85"/>
      <c r="QVH37" s="74"/>
      <c r="QVI37" s="74"/>
      <c r="QVJ37" s="85"/>
      <c r="QVK37" s="80"/>
      <c r="QVL37" s="80"/>
      <c r="QVM37" s="85"/>
      <c r="QVN37" s="77"/>
      <c r="QVO37" s="74"/>
      <c r="QVP37" s="74"/>
      <c r="QVQ37" s="85"/>
      <c r="QVR37" s="74"/>
      <c r="QVS37" s="74"/>
      <c r="QVT37" s="85"/>
      <c r="QVU37" s="74"/>
      <c r="QVV37" s="74"/>
      <c r="QVW37" s="85"/>
      <c r="QVX37" s="74"/>
      <c r="QVY37" s="74"/>
      <c r="QVZ37" s="85"/>
      <c r="QWA37" s="80"/>
      <c r="QWB37" s="80"/>
      <c r="QWC37" s="85"/>
      <c r="QWD37" s="77"/>
      <c r="QWE37" s="74"/>
      <c r="QWF37" s="74"/>
      <c r="QWG37" s="85"/>
      <c r="QWH37" s="74"/>
      <c r="QWI37" s="74"/>
      <c r="QWJ37" s="85"/>
      <c r="QWK37" s="74"/>
      <c r="QWL37" s="74"/>
      <c r="QWM37" s="85"/>
      <c r="QWN37" s="74"/>
      <c r="QWO37" s="74"/>
      <c r="QWP37" s="85"/>
      <c r="QWQ37" s="80"/>
      <c r="QWR37" s="80"/>
      <c r="QWS37" s="85"/>
      <c r="QWT37" s="77"/>
      <c r="QWU37" s="74"/>
      <c r="QWV37" s="74"/>
      <c r="QWW37" s="85"/>
      <c r="QWX37" s="74"/>
      <c r="QWY37" s="74"/>
      <c r="QWZ37" s="85"/>
      <c r="QXA37" s="74"/>
      <c r="QXB37" s="74"/>
      <c r="QXC37" s="85"/>
      <c r="QXD37" s="74"/>
      <c r="QXE37" s="74"/>
      <c r="QXF37" s="85"/>
      <c r="QXG37" s="80"/>
      <c r="QXH37" s="80"/>
      <c r="QXI37" s="85"/>
      <c r="QXJ37" s="77"/>
      <c r="QXK37" s="74"/>
      <c r="QXL37" s="74"/>
      <c r="QXM37" s="85"/>
      <c r="QXN37" s="74"/>
      <c r="QXO37" s="74"/>
      <c r="QXP37" s="85"/>
      <c r="QXQ37" s="74"/>
      <c r="QXR37" s="74"/>
      <c r="QXS37" s="85"/>
      <c r="QXT37" s="74"/>
      <c r="QXU37" s="74"/>
      <c r="QXV37" s="85"/>
      <c r="QXW37" s="80"/>
      <c r="QXX37" s="80"/>
      <c r="QXY37" s="85"/>
      <c r="QXZ37" s="77"/>
      <c r="QYA37" s="74"/>
      <c r="QYB37" s="74"/>
      <c r="QYC37" s="85"/>
      <c r="QYD37" s="74"/>
      <c r="QYE37" s="74"/>
      <c r="QYF37" s="85"/>
      <c r="QYG37" s="74"/>
      <c r="QYH37" s="74"/>
      <c r="QYI37" s="85"/>
      <c r="QYJ37" s="74"/>
      <c r="QYK37" s="74"/>
      <c r="QYL37" s="85"/>
      <c r="QYM37" s="80"/>
      <c r="QYN37" s="80"/>
      <c r="QYO37" s="85"/>
      <c r="QYP37" s="77"/>
      <c r="QYQ37" s="74"/>
      <c r="QYR37" s="74"/>
      <c r="QYS37" s="85"/>
      <c r="QYT37" s="74"/>
      <c r="QYU37" s="74"/>
      <c r="QYV37" s="85"/>
      <c r="QYW37" s="74"/>
      <c r="QYX37" s="74"/>
      <c r="QYY37" s="85"/>
      <c r="QYZ37" s="74"/>
      <c r="QZA37" s="74"/>
      <c r="QZB37" s="85"/>
      <c r="QZC37" s="80"/>
      <c r="QZD37" s="80"/>
      <c r="QZE37" s="85"/>
      <c r="QZF37" s="77"/>
      <c r="QZG37" s="74"/>
      <c r="QZH37" s="74"/>
      <c r="QZI37" s="85"/>
      <c r="QZJ37" s="74"/>
      <c r="QZK37" s="74"/>
      <c r="QZL37" s="85"/>
      <c r="QZM37" s="74"/>
      <c r="QZN37" s="74"/>
      <c r="QZO37" s="85"/>
      <c r="QZP37" s="74"/>
      <c r="QZQ37" s="74"/>
      <c r="QZR37" s="85"/>
      <c r="QZS37" s="80"/>
      <c r="QZT37" s="80"/>
      <c r="QZU37" s="85"/>
      <c r="QZV37" s="77"/>
      <c r="QZW37" s="74"/>
      <c r="QZX37" s="74"/>
      <c r="QZY37" s="85"/>
      <c r="QZZ37" s="74"/>
      <c r="RAA37" s="74"/>
      <c r="RAB37" s="85"/>
      <c r="RAC37" s="74"/>
      <c r="RAD37" s="74"/>
      <c r="RAE37" s="85"/>
      <c r="RAF37" s="74"/>
      <c r="RAG37" s="74"/>
      <c r="RAH37" s="85"/>
      <c r="RAI37" s="80"/>
      <c r="RAJ37" s="80"/>
      <c r="RAK37" s="85"/>
      <c r="RAL37" s="77"/>
      <c r="RAM37" s="74"/>
      <c r="RAN37" s="74"/>
      <c r="RAO37" s="85"/>
      <c r="RAP37" s="74"/>
      <c r="RAQ37" s="74"/>
      <c r="RAR37" s="85"/>
      <c r="RAS37" s="74"/>
      <c r="RAT37" s="74"/>
      <c r="RAU37" s="85"/>
      <c r="RAV37" s="74"/>
      <c r="RAW37" s="74"/>
      <c r="RAX37" s="85"/>
      <c r="RAY37" s="80"/>
      <c r="RAZ37" s="80"/>
      <c r="RBA37" s="85"/>
      <c r="RBB37" s="77"/>
      <c r="RBC37" s="74"/>
      <c r="RBD37" s="74"/>
      <c r="RBE37" s="85"/>
      <c r="RBF37" s="74"/>
      <c r="RBG37" s="74"/>
      <c r="RBH37" s="85"/>
      <c r="RBI37" s="74"/>
      <c r="RBJ37" s="74"/>
      <c r="RBK37" s="85"/>
      <c r="RBL37" s="74"/>
      <c r="RBM37" s="74"/>
      <c r="RBN37" s="85"/>
      <c r="RBO37" s="80"/>
      <c r="RBP37" s="80"/>
      <c r="RBQ37" s="85"/>
      <c r="RBR37" s="77"/>
      <c r="RBS37" s="74"/>
      <c r="RBT37" s="74"/>
      <c r="RBU37" s="85"/>
      <c r="RBV37" s="74"/>
      <c r="RBW37" s="74"/>
      <c r="RBX37" s="85"/>
      <c r="RBY37" s="74"/>
      <c r="RBZ37" s="74"/>
      <c r="RCA37" s="85"/>
      <c r="RCB37" s="74"/>
      <c r="RCC37" s="74"/>
      <c r="RCD37" s="85"/>
      <c r="RCE37" s="80"/>
      <c r="RCF37" s="80"/>
      <c r="RCG37" s="85"/>
      <c r="RCH37" s="77"/>
      <c r="RCI37" s="74"/>
      <c r="RCJ37" s="74"/>
      <c r="RCK37" s="85"/>
      <c r="RCL37" s="74"/>
      <c r="RCM37" s="74"/>
      <c r="RCN37" s="85"/>
      <c r="RCO37" s="74"/>
      <c r="RCP37" s="74"/>
      <c r="RCQ37" s="85"/>
      <c r="RCR37" s="74"/>
      <c r="RCS37" s="74"/>
      <c r="RCT37" s="85"/>
      <c r="RCU37" s="80"/>
      <c r="RCV37" s="80"/>
      <c r="RCW37" s="85"/>
      <c r="RCX37" s="77"/>
      <c r="RCY37" s="74"/>
      <c r="RCZ37" s="74"/>
      <c r="RDA37" s="85"/>
      <c r="RDB37" s="74"/>
      <c r="RDC37" s="74"/>
      <c r="RDD37" s="85"/>
      <c r="RDE37" s="74"/>
      <c r="RDF37" s="74"/>
      <c r="RDG37" s="85"/>
      <c r="RDH37" s="74"/>
      <c r="RDI37" s="74"/>
      <c r="RDJ37" s="85"/>
      <c r="RDK37" s="80"/>
      <c r="RDL37" s="80"/>
      <c r="RDM37" s="85"/>
      <c r="RDN37" s="77"/>
      <c r="RDO37" s="74"/>
      <c r="RDP37" s="74"/>
      <c r="RDQ37" s="85"/>
      <c r="RDR37" s="74"/>
      <c r="RDS37" s="74"/>
      <c r="RDT37" s="85"/>
      <c r="RDU37" s="74"/>
      <c r="RDV37" s="74"/>
      <c r="RDW37" s="85"/>
      <c r="RDX37" s="74"/>
      <c r="RDY37" s="74"/>
      <c r="RDZ37" s="85"/>
      <c r="REA37" s="80"/>
      <c r="REB37" s="80"/>
      <c r="REC37" s="85"/>
      <c r="RED37" s="77"/>
      <c r="REE37" s="74"/>
      <c r="REF37" s="74"/>
      <c r="REG37" s="85"/>
      <c r="REH37" s="74"/>
      <c r="REI37" s="74"/>
      <c r="REJ37" s="85"/>
      <c r="REK37" s="74"/>
      <c r="REL37" s="74"/>
      <c r="REM37" s="85"/>
      <c r="REN37" s="74"/>
      <c r="REO37" s="74"/>
      <c r="REP37" s="85"/>
      <c r="REQ37" s="80"/>
      <c r="RER37" s="80"/>
      <c r="RES37" s="85"/>
      <c r="RET37" s="77"/>
      <c r="REU37" s="74"/>
      <c r="REV37" s="74"/>
      <c r="REW37" s="85"/>
      <c r="REX37" s="74"/>
      <c r="REY37" s="74"/>
      <c r="REZ37" s="85"/>
      <c r="RFA37" s="74"/>
      <c r="RFB37" s="74"/>
      <c r="RFC37" s="85"/>
      <c r="RFD37" s="74"/>
      <c r="RFE37" s="74"/>
      <c r="RFF37" s="85"/>
      <c r="RFG37" s="80"/>
      <c r="RFH37" s="80"/>
      <c r="RFI37" s="85"/>
      <c r="RFJ37" s="77"/>
      <c r="RFK37" s="74"/>
      <c r="RFL37" s="74"/>
      <c r="RFM37" s="85"/>
      <c r="RFN37" s="74"/>
      <c r="RFO37" s="74"/>
      <c r="RFP37" s="85"/>
      <c r="RFQ37" s="74"/>
      <c r="RFR37" s="74"/>
      <c r="RFS37" s="85"/>
      <c r="RFT37" s="74"/>
      <c r="RFU37" s="74"/>
      <c r="RFV37" s="85"/>
      <c r="RFW37" s="80"/>
      <c r="RFX37" s="80"/>
      <c r="RFY37" s="85"/>
      <c r="RFZ37" s="77"/>
      <c r="RGA37" s="74"/>
      <c r="RGB37" s="74"/>
      <c r="RGC37" s="85"/>
      <c r="RGD37" s="74"/>
      <c r="RGE37" s="74"/>
      <c r="RGF37" s="85"/>
      <c r="RGG37" s="74"/>
      <c r="RGH37" s="74"/>
      <c r="RGI37" s="85"/>
      <c r="RGJ37" s="74"/>
      <c r="RGK37" s="74"/>
      <c r="RGL37" s="85"/>
      <c r="RGM37" s="80"/>
      <c r="RGN37" s="80"/>
      <c r="RGO37" s="85"/>
      <c r="RGP37" s="77"/>
      <c r="RGQ37" s="74"/>
      <c r="RGR37" s="74"/>
      <c r="RGS37" s="85"/>
      <c r="RGT37" s="74"/>
      <c r="RGU37" s="74"/>
      <c r="RGV37" s="85"/>
      <c r="RGW37" s="74"/>
      <c r="RGX37" s="74"/>
      <c r="RGY37" s="85"/>
      <c r="RGZ37" s="74"/>
      <c r="RHA37" s="74"/>
      <c r="RHB37" s="85"/>
      <c r="RHC37" s="80"/>
      <c r="RHD37" s="80"/>
      <c r="RHE37" s="85"/>
      <c r="RHF37" s="77"/>
      <c r="RHG37" s="74"/>
      <c r="RHH37" s="74"/>
      <c r="RHI37" s="85"/>
      <c r="RHJ37" s="74"/>
      <c r="RHK37" s="74"/>
      <c r="RHL37" s="85"/>
      <c r="RHM37" s="74"/>
      <c r="RHN37" s="74"/>
      <c r="RHO37" s="85"/>
      <c r="RHP37" s="74"/>
      <c r="RHQ37" s="74"/>
      <c r="RHR37" s="85"/>
      <c r="RHS37" s="80"/>
      <c r="RHT37" s="80"/>
      <c r="RHU37" s="85"/>
      <c r="RHV37" s="77"/>
      <c r="RHW37" s="74"/>
      <c r="RHX37" s="74"/>
      <c r="RHY37" s="85"/>
      <c r="RHZ37" s="74"/>
      <c r="RIA37" s="74"/>
      <c r="RIB37" s="85"/>
      <c r="RIC37" s="74"/>
      <c r="RID37" s="74"/>
      <c r="RIE37" s="85"/>
      <c r="RIF37" s="74"/>
      <c r="RIG37" s="74"/>
      <c r="RIH37" s="85"/>
      <c r="RII37" s="80"/>
      <c r="RIJ37" s="80"/>
      <c r="RIK37" s="85"/>
      <c r="RIL37" s="77"/>
      <c r="RIM37" s="74"/>
      <c r="RIN37" s="74"/>
      <c r="RIO37" s="85"/>
      <c r="RIP37" s="74"/>
      <c r="RIQ37" s="74"/>
      <c r="RIR37" s="85"/>
      <c r="RIS37" s="74"/>
      <c r="RIT37" s="74"/>
      <c r="RIU37" s="85"/>
      <c r="RIV37" s="74"/>
      <c r="RIW37" s="74"/>
      <c r="RIX37" s="85"/>
      <c r="RIY37" s="80"/>
      <c r="RIZ37" s="80"/>
      <c r="RJA37" s="85"/>
      <c r="RJB37" s="77"/>
      <c r="RJC37" s="74"/>
      <c r="RJD37" s="74"/>
      <c r="RJE37" s="85"/>
      <c r="RJF37" s="74"/>
      <c r="RJG37" s="74"/>
      <c r="RJH37" s="85"/>
      <c r="RJI37" s="74"/>
      <c r="RJJ37" s="74"/>
      <c r="RJK37" s="85"/>
      <c r="RJL37" s="74"/>
      <c r="RJM37" s="74"/>
      <c r="RJN37" s="85"/>
      <c r="RJO37" s="80"/>
      <c r="RJP37" s="80"/>
      <c r="RJQ37" s="85"/>
      <c r="RJR37" s="77"/>
      <c r="RJS37" s="74"/>
      <c r="RJT37" s="74"/>
      <c r="RJU37" s="85"/>
      <c r="RJV37" s="74"/>
      <c r="RJW37" s="74"/>
      <c r="RJX37" s="85"/>
      <c r="RJY37" s="74"/>
      <c r="RJZ37" s="74"/>
      <c r="RKA37" s="85"/>
      <c r="RKB37" s="74"/>
      <c r="RKC37" s="74"/>
      <c r="RKD37" s="85"/>
      <c r="RKE37" s="80"/>
      <c r="RKF37" s="80"/>
      <c r="RKG37" s="85"/>
      <c r="RKH37" s="77"/>
      <c r="RKI37" s="74"/>
      <c r="RKJ37" s="74"/>
      <c r="RKK37" s="85"/>
      <c r="RKL37" s="74"/>
      <c r="RKM37" s="74"/>
      <c r="RKN37" s="85"/>
      <c r="RKO37" s="74"/>
      <c r="RKP37" s="74"/>
      <c r="RKQ37" s="85"/>
      <c r="RKR37" s="74"/>
      <c r="RKS37" s="74"/>
      <c r="RKT37" s="85"/>
      <c r="RKU37" s="80"/>
      <c r="RKV37" s="80"/>
      <c r="RKW37" s="85"/>
      <c r="RKX37" s="77"/>
      <c r="RKY37" s="74"/>
      <c r="RKZ37" s="74"/>
      <c r="RLA37" s="85"/>
      <c r="RLB37" s="74"/>
      <c r="RLC37" s="74"/>
      <c r="RLD37" s="85"/>
      <c r="RLE37" s="74"/>
      <c r="RLF37" s="74"/>
      <c r="RLG37" s="85"/>
      <c r="RLH37" s="74"/>
      <c r="RLI37" s="74"/>
      <c r="RLJ37" s="85"/>
      <c r="RLK37" s="80"/>
      <c r="RLL37" s="80"/>
      <c r="RLM37" s="85"/>
      <c r="RLN37" s="77"/>
      <c r="RLO37" s="74"/>
      <c r="RLP37" s="74"/>
      <c r="RLQ37" s="85"/>
      <c r="RLR37" s="74"/>
      <c r="RLS37" s="74"/>
      <c r="RLT37" s="85"/>
      <c r="RLU37" s="74"/>
      <c r="RLV37" s="74"/>
      <c r="RLW37" s="85"/>
      <c r="RLX37" s="74"/>
      <c r="RLY37" s="74"/>
      <c r="RLZ37" s="85"/>
      <c r="RMA37" s="80"/>
      <c r="RMB37" s="80"/>
      <c r="RMC37" s="85"/>
      <c r="RMD37" s="77"/>
      <c r="RME37" s="74"/>
      <c r="RMF37" s="74"/>
      <c r="RMG37" s="85"/>
      <c r="RMH37" s="74"/>
      <c r="RMI37" s="74"/>
      <c r="RMJ37" s="85"/>
      <c r="RMK37" s="74"/>
      <c r="RML37" s="74"/>
      <c r="RMM37" s="85"/>
      <c r="RMN37" s="74"/>
      <c r="RMO37" s="74"/>
      <c r="RMP37" s="85"/>
      <c r="RMQ37" s="80"/>
      <c r="RMR37" s="80"/>
      <c r="RMS37" s="85"/>
      <c r="RMT37" s="77"/>
      <c r="RMU37" s="74"/>
      <c r="RMV37" s="74"/>
      <c r="RMW37" s="85"/>
      <c r="RMX37" s="74"/>
      <c r="RMY37" s="74"/>
      <c r="RMZ37" s="85"/>
      <c r="RNA37" s="74"/>
      <c r="RNB37" s="74"/>
      <c r="RNC37" s="85"/>
      <c r="RND37" s="74"/>
      <c r="RNE37" s="74"/>
      <c r="RNF37" s="85"/>
      <c r="RNG37" s="80"/>
      <c r="RNH37" s="80"/>
      <c r="RNI37" s="85"/>
      <c r="RNJ37" s="77"/>
      <c r="RNK37" s="74"/>
      <c r="RNL37" s="74"/>
      <c r="RNM37" s="85"/>
      <c r="RNN37" s="74"/>
      <c r="RNO37" s="74"/>
      <c r="RNP37" s="85"/>
      <c r="RNQ37" s="74"/>
      <c r="RNR37" s="74"/>
      <c r="RNS37" s="85"/>
      <c r="RNT37" s="74"/>
      <c r="RNU37" s="74"/>
      <c r="RNV37" s="85"/>
      <c r="RNW37" s="80"/>
      <c r="RNX37" s="80"/>
      <c r="RNY37" s="85"/>
      <c r="RNZ37" s="77"/>
      <c r="ROA37" s="74"/>
      <c r="ROB37" s="74"/>
      <c r="ROC37" s="85"/>
      <c r="ROD37" s="74"/>
      <c r="ROE37" s="74"/>
      <c r="ROF37" s="85"/>
      <c r="ROG37" s="74"/>
      <c r="ROH37" s="74"/>
      <c r="ROI37" s="85"/>
      <c r="ROJ37" s="74"/>
      <c r="ROK37" s="74"/>
      <c r="ROL37" s="85"/>
      <c r="ROM37" s="80"/>
      <c r="RON37" s="80"/>
      <c r="ROO37" s="85"/>
      <c r="ROP37" s="77"/>
      <c r="ROQ37" s="74"/>
      <c r="ROR37" s="74"/>
      <c r="ROS37" s="85"/>
      <c r="ROT37" s="74"/>
      <c r="ROU37" s="74"/>
      <c r="ROV37" s="85"/>
      <c r="ROW37" s="74"/>
      <c r="ROX37" s="74"/>
      <c r="ROY37" s="85"/>
      <c r="ROZ37" s="74"/>
      <c r="RPA37" s="74"/>
      <c r="RPB37" s="85"/>
      <c r="RPC37" s="80"/>
      <c r="RPD37" s="80"/>
      <c r="RPE37" s="85"/>
      <c r="RPF37" s="77"/>
      <c r="RPG37" s="74"/>
      <c r="RPH37" s="74"/>
      <c r="RPI37" s="85"/>
      <c r="RPJ37" s="74"/>
      <c r="RPK37" s="74"/>
      <c r="RPL37" s="85"/>
      <c r="RPM37" s="74"/>
      <c r="RPN37" s="74"/>
      <c r="RPO37" s="85"/>
      <c r="RPP37" s="74"/>
      <c r="RPQ37" s="74"/>
      <c r="RPR37" s="85"/>
      <c r="RPS37" s="80"/>
      <c r="RPT37" s="80"/>
      <c r="RPU37" s="85"/>
      <c r="RPV37" s="77"/>
      <c r="RPW37" s="74"/>
      <c r="RPX37" s="74"/>
      <c r="RPY37" s="85"/>
      <c r="RPZ37" s="74"/>
      <c r="RQA37" s="74"/>
      <c r="RQB37" s="85"/>
      <c r="RQC37" s="74"/>
      <c r="RQD37" s="74"/>
      <c r="RQE37" s="85"/>
      <c r="RQF37" s="74"/>
      <c r="RQG37" s="74"/>
      <c r="RQH37" s="85"/>
      <c r="RQI37" s="80"/>
      <c r="RQJ37" s="80"/>
      <c r="RQK37" s="85"/>
      <c r="RQL37" s="77"/>
      <c r="RQM37" s="74"/>
      <c r="RQN37" s="74"/>
      <c r="RQO37" s="85"/>
      <c r="RQP37" s="74"/>
      <c r="RQQ37" s="74"/>
      <c r="RQR37" s="85"/>
      <c r="RQS37" s="74"/>
      <c r="RQT37" s="74"/>
      <c r="RQU37" s="85"/>
      <c r="RQV37" s="74"/>
      <c r="RQW37" s="74"/>
      <c r="RQX37" s="85"/>
      <c r="RQY37" s="80"/>
      <c r="RQZ37" s="80"/>
      <c r="RRA37" s="85"/>
      <c r="RRB37" s="77"/>
      <c r="RRC37" s="74"/>
      <c r="RRD37" s="74"/>
      <c r="RRE37" s="85"/>
      <c r="RRF37" s="74"/>
      <c r="RRG37" s="74"/>
      <c r="RRH37" s="85"/>
      <c r="RRI37" s="74"/>
      <c r="RRJ37" s="74"/>
      <c r="RRK37" s="85"/>
      <c r="RRL37" s="74"/>
      <c r="RRM37" s="74"/>
      <c r="RRN37" s="85"/>
      <c r="RRO37" s="80"/>
      <c r="RRP37" s="80"/>
      <c r="RRQ37" s="85"/>
      <c r="RRR37" s="77"/>
      <c r="RRS37" s="74"/>
      <c r="RRT37" s="74"/>
      <c r="RRU37" s="85"/>
      <c r="RRV37" s="74"/>
      <c r="RRW37" s="74"/>
      <c r="RRX37" s="85"/>
      <c r="RRY37" s="74"/>
      <c r="RRZ37" s="74"/>
      <c r="RSA37" s="85"/>
      <c r="RSB37" s="74"/>
      <c r="RSC37" s="74"/>
      <c r="RSD37" s="85"/>
      <c r="RSE37" s="80"/>
      <c r="RSF37" s="80"/>
      <c r="RSG37" s="85"/>
      <c r="RSH37" s="77"/>
      <c r="RSI37" s="74"/>
      <c r="RSJ37" s="74"/>
      <c r="RSK37" s="85"/>
      <c r="RSL37" s="74"/>
      <c r="RSM37" s="74"/>
      <c r="RSN37" s="85"/>
      <c r="RSO37" s="74"/>
      <c r="RSP37" s="74"/>
      <c r="RSQ37" s="85"/>
      <c r="RSR37" s="74"/>
      <c r="RSS37" s="74"/>
      <c r="RST37" s="85"/>
      <c r="RSU37" s="80"/>
      <c r="RSV37" s="80"/>
      <c r="RSW37" s="85"/>
      <c r="RSX37" s="77"/>
      <c r="RSY37" s="74"/>
      <c r="RSZ37" s="74"/>
      <c r="RTA37" s="85"/>
      <c r="RTB37" s="74"/>
      <c r="RTC37" s="74"/>
      <c r="RTD37" s="85"/>
      <c r="RTE37" s="74"/>
      <c r="RTF37" s="74"/>
      <c r="RTG37" s="85"/>
      <c r="RTH37" s="74"/>
      <c r="RTI37" s="74"/>
      <c r="RTJ37" s="85"/>
      <c r="RTK37" s="80"/>
      <c r="RTL37" s="80"/>
      <c r="RTM37" s="85"/>
      <c r="RTN37" s="77"/>
      <c r="RTO37" s="74"/>
      <c r="RTP37" s="74"/>
      <c r="RTQ37" s="85"/>
      <c r="RTR37" s="74"/>
      <c r="RTS37" s="74"/>
      <c r="RTT37" s="85"/>
      <c r="RTU37" s="74"/>
      <c r="RTV37" s="74"/>
      <c r="RTW37" s="85"/>
      <c r="RTX37" s="74"/>
      <c r="RTY37" s="74"/>
      <c r="RTZ37" s="85"/>
      <c r="RUA37" s="80"/>
      <c r="RUB37" s="80"/>
      <c r="RUC37" s="85"/>
      <c r="RUD37" s="77"/>
      <c r="RUE37" s="74"/>
      <c r="RUF37" s="74"/>
      <c r="RUG37" s="85"/>
      <c r="RUH37" s="74"/>
      <c r="RUI37" s="74"/>
      <c r="RUJ37" s="85"/>
      <c r="RUK37" s="74"/>
      <c r="RUL37" s="74"/>
      <c r="RUM37" s="85"/>
      <c r="RUN37" s="74"/>
      <c r="RUO37" s="74"/>
      <c r="RUP37" s="85"/>
      <c r="RUQ37" s="80"/>
      <c r="RUR37" s="80"/>
      <c r="RUS37" s="85"/>
      <c r="RUT37" s="77"/>
      <c r="RUU37" s="74"/>
      <c r="RUV37" s="74"/>
      <c r="RUW37" s="85"/>
      <c r="RUX37" s="74"/>
      <c r="RUY37" s="74"/>
      <c r="RUZ37" s="85"/>
      <c r="RVA37" s="74"/>
      <c r="RVB37" s="74"/>
      <c r="RVC37" s="85"/>
      <c r="RVD37" s="74"/>
      <c r="RVE37" s="74"/>
      <c r="RVF37" s="85"/>
      <c r="RVG37" s="80"/>
      <c r="RVH37" s="80"/>
      <c r="RVI37" s="85"/>
      <c r="RVJ37" s="77"/>
      <c r="RVK37" s="74"/>
      <c r="RVL37" s="74"/>
      <c r="RVM37" s="85"/>
      <c r="RVN37" s="74"/>
      <c r="RVO37" s="74"/>
      <c r="RVP37" s="85"/>
      <c r="RVQ37" s="74"/>
      <c r="RVR37" s="74"/>
      <c r="RVS37" s="85"/>
      <c r="RVT37" s="74"/>
      <c r="RVU37" s="74"/>
      <c r="RVV37" s="85"/>
      <c r="RVW37" s="80"/>
      <c r="RVX37" s="80"/>
      <c r="RVY37" s="85"/>
      <c r="RVZ37" s="77"/>
      <c r="RWA37" s="74"/>
      <c r="RWB37" s="74"/>
      <c r="RWC37" s="85"/>
      <c r="RWD37" s="74"/>
      <c r="RWE37" s="74"/>
      <c r="RWF37" s="85"/>
      <c r="RWG37" s="74"/>
      <c r="RWH37" s="74"/>
      <c r="RWI37" s="85"/>
      <c r="RWJ37" s="74"/>
      <c r="RWK37" s="74"/>
      <c r="RWL37" s="85"/>
      <c r="RWM37" s="80"/>
      <c r="RWN37" s="80"/>
      <c r="RWO37" s="85"/>
      <c r="RWP37" s="77"/>
      <c r="RWQ37" s="74"/>
      <c r="RWR37" s="74"/>
      <c r="RWS37" s="85"/>
      <c r="RWT37" s="74"/>
      <c r="RWU37" s="74"/>
      <c r="RWV37" s="85"/>
      <c r="RWW37" s="74"/>
      <c r="RWX37" s="74"/>
      <c r="RWY37" s="85"/>
      <c r="RWZ37" s="74"/>
      <c r="RXA37" s="74"/>
      <c r="RXB37" s="85"/>
      <c r="RXC37" s="80"/>
      <c r="RXD37" s="80"/>
      <c r="RXE37" s="85"/>
      <c r="RXF37" s="77"/>
      <c r="RXG37" s="74"/>
      <c r="RXH37" s="74"/>
      <c r="RXI37" s="85"/>
      <c r="RXJ37" s="74"/>
      <c r="RXK37" s="74"/>
      <c r="RXL37" s="85"/>
      <c r="RXM37" s="74"/>
      <c r="RXN37" s="74"/>
      <c r="RXO37" s="85"/>
      <c r="RXP37" s="74"/>
      <c r="RXQ37" s="74"/>
      <c r="RXR37" s="85"/>
      <c r="RXS37" s="80"/>
      <c r="RXT37" s="80"/>
      <c r="RXU37" s="85"/>
      <c r="RXV37" s="77"/>
      <c r="RXW37" s="74"/>
      <c r="RXX37" s="74"/>
      <c r="RXY37" s="85"/>
      <c r="RXZ37" s="74"/>
      <c r="RYA37" s="74"/>
      <c r="RYB37" s="85"/>
      <c r="RYC37" s="74"/>
      <c r="RYD37" s="74"/>
      <c r="RYE37" s="85"/>
      <c r="RYF37" s="74"/>
      <c r="RYG37" s="74"/>
      <c r="RYH37" s="85"/>
      <c r="RYI37" s="80"/>
      <c r="RYJ37" s="80"/>
      <c r="RYK37" s="85"/>
      <c r="RYL37" s="77"/>
      <c r="RYM37" s="74"/>
      <c r="RYN37" s="74"/>
      <c r="RYO37" s="85"/>
      <c r="RYP37" s="74"/>
      <c r="RYQ37" s="74"/>
      <c r="RYR37" s="85"/>
      <c r="RYS37" s="74"/>
      <c r="RYT37" s="74"/>
      <c r="RYU37" s="85"/>
      <c r="RYV37" s="74"/>
      <c r="RYW37" s="74"/>
      <c r="RYX37" s="85"/>
      <c r="RYY37" s="80"/>
      <c r="RYZ37" s="80"/>
      <c r="RZA37" s="85"/>
      <c r="RZB37" s="77"/>
      <c r="RZC37" s="74"/>
      <c r="RZD37" s="74"/>
      <c r="RZE37" s="85"/>
      <c r="RZF37" s="74"/>
      <c r="RZG37" s="74"/>
      <c r="RZH37" s="85"/>
      <c r="RZI37" s="74"/>
      <c r="RZJ37" s="74"/>
      <c r="RZK37" s="85"/>
      <c r="RZL37" s="74"/>
      <c r="RZM37" s="74"/>
      <c r="RZN37" s="85"/>
      <c r="RZO37" s="80"/>
      <c r="RZP37" s="80"/>
      <c r="RZQ37" s="85"/>
      <c r="RZR37" s="77"/>
      <c r="RZS37" s="74"/>
      <c r="RZT37" s="74"/>
      <c r="RZU37" s="85"/>
      <c r="RZV37" s="74"/>
      <c r="RZW37" s="74"/>
      <c r="RZX37" s="85"/>
      <c r="RZY37" s="74"/>
      <c r="RZZ37" s="74"/>
      <c r="SAA37" s="85"/>
      <c r="SAB37" s="74"/>
      <c r="SAC37" s="74"/>
      <c r="SAD37" s="85"/>
      <c r="SAE37" s="80"/>
      <c r="SAF37" s="80"/>
      <c r="SAG37" s="85"/>
      <c r="SAH37" s="77"/>
      <c r="SAI37" s="74"/>
      <c r="SAJ37" s="74"/>
      <c r="SAK37" s="85"/>
      <c r="SAL37" s="74"/>
      <c r="SAM37" s="74"/>
      <c r="SAN37" s="85"/>
      <c r="SAO37" s="74"/>
      <c r="SAP37" s="74"/>
      <c r="SAQ37" s="85"/>
      <c r="SAR37" s="74"/>
      <c r="SAS37" s="74"/>
      <c r="SAT37" s="85"/>
      <c r="SAU37" s="80"/>
      <c r="SAV37" s="80"/>
      <c r="SAW37" s="85"/>
      <c r="SAX37" s="77"/>
      <c r="SAY37" s="74"/>
      <c r="SAZ37" s="74"/>
      <c r="SBA37" s="85"/>
      <c r="SBB37" s="74"/>
      <c r="SBC37" s="74"/>
      <c r="SBD37" s="85"/>
      <c r="SBE37" s="74"/>
      <c r="SBF37" s="74"/>
      <c r="SBG37" s="85"/>
      <c r="SBH37" s="74"/>
      <c r="SBI37" s="74"/>
      <c r="SBJ37" s="85"/>
      <c r="SBK37" s="80"/>
      <c r="SBL37" s="80"/>
      <c r="SBM37" s="85"/>
      <c r="SBN37" s="77"/>
      <c r="SBO37" s="74"/>
      <c r="SBP37" s="74"/>
      <c r="SBQ37" s="85"/>
      <c r="SBR37" s="74"/>
      <c r="SBS37" s="74"/>
      <c r="SBT37" s="85"/>
      <c r="SBU37" s="74"/>
      <c r="SBV37" s="74"/>
      <c r="SBW37" s="85"/>
      <c r="SBX37" s="74"/>
      <c r="SBY37" s="74"/>
      <c r="SBZ37" s="85"/>
      <c r="SCA37" s="80"/>
      <c r="SCB37" s="80"/>
      <c r="SCC37" s="85"/>
      <c r="SCD37" s="77"/>
      <c r="SCE37" s="74"/>
      <c r="SCF37" s="74"/>
      <c r="SCG37" s="85"/>
      <c r="SCH37" s="74"/>
      <c r="SCI37" s="74"/>
      <c r="SCJ37" s="85"/>
      <c r="SCK37" s="74"/>
      <c r="SCL37" s="74"/>
      <c r="SCM37" s="85"/>
      <c r="SCN37" s="74"/>
      <c r="SCO37" s="74"/>
      <c r="SCP37" s="85"/>
      <c r="SCQ37" s="80"/>
      <c r="SCR37" s="80"/>
      <c r="SCS37" s="85"/>
      <c r="SCT37" s="77"/>
      <c r="SCU37" s="74"/>
      <c r="SCV37" s="74"/>
      <c r="SCW37" s="85"/>
      <c r="SCX37" s="74"/>
      <c r="SCY37" s="74"/>
      <c r="SCZ37" s="85"/>
      <c r="SDA37" s="74"/>
      <c r="SDB37" s="74"/>
      <c r="SDC37" s="85"/>
      <c r="SDD37" s="74"/>
      <c r="SDE37" s="74"/>
      <c r="SDF37" s="85"/>
      <c r="SDG37" s="80"/>
      <c r="SDH37" s="80"/>
      <c r="SDI37" s="85"/>
      <c r="SDJ37" s="77"/>
      <c r="SDK37" s="74"/>
      <c r="SDL37" s="74"/>
      <c r="SDM37" s="85"/>
      <c r="SDN37" s="74"/>
      <c r="SDO37" s="74"/>
      <c r="SDP37" s="85"/>
      <c r="SDQ37" s="74"/>
      <c r="SDR37" s="74"/>
      <c r="SDS37" s="85"/>
      <c r="SDT37" s="74"/>
      <c r="SDU37" s="74"/>
      <c r="SDV37" s="85"/>
      <c r="SDW37" s="80"/>
      <c r="SDX37" s="80"/>
      <c r="SDY37" s="85"/>
      <c r="SDZ37" s="77"/>
      <c r="SEA37" s="74"/>
      <c r="SEB37" s="74"/>
      <c r="SEC37" s="85"/>
      <c r="SED37" s="74"/>
      <c r="SEE37" s="74"/>
      <c r="SEF37" s="85"/>
      <c r="SEG37" s="74"/>
      <c r="SEH37" s="74"/>
      <c r="SEI37" s="85"/>
      <c r="SEJ37" s="74"/>
      <c r="SEK37" s="74"/>
      <c r="SEL37" s="85"/>
      <c r="SEM37" s="80"/>
      <c r="SEN37" s="80"/>
      <c r="SEO37" s="85"/>
      <c r="SEP37" s="77"/>
      <c r="SEQ37" s="74"/>
      <c r="SER37" s="74"/>
      <c r="SES37" s="85"/>
      <c r="SET37" s="74"/>
      <c r="SEU37" s="74"/>
      <c r="SEV37" s="85"/>
      <c r="SEW37" s="74"/>
      <c r="SEX37" s="74"/>
      <c r="SEY37" s="85"/>
      <c r="SEZ37" s="74"/>
      <c r="SFA37" s="74"/>
      <c r="SFB37" s="85"/>
      <c r="SFC37" s="80"/>
      <c r="SFD37" s="80"/>
      <c r="SFE37" s="85"/>
      <c r="SFF37" s="77"/>
      <c r="SFG37" s="74"/>
      <c r="SFH37" s="74"/>
      <c r="SFI37" s="85"/>
      <c r="SFJ37" s="74"/>
      <c r="SFK37" s="74"/>
      <c r="SFL37" s="85"/>
      <c r="SFM37" s="74"/>
      <c r="SFN37" s="74"/>
      <c r="SFO37" s="85"/>
      <c r="SFP37" s="74"/>
      <c r="SFQ37" s="74"/>
      <c r="SFR37" s="85"/>
      <c r="SFS37" s="80"/>
      <c r="SFT37" s="80"/>
      <c r="SFU37" s="85"/>
      <c r="SFV37" s="77"/>
      <c r="SFW37" s="74"/>
      <c r="SFX37" s="74"/>
      <c r="SFY37" s="85"/>
      <c r="SFZ37" s="74"/>
      <c r="SGA37" s="74"/>
      <c r="SGB37" s="85"/>
      <c r="SGC37" s="74"/>
      <c r="SGD37" s="74"/>
      <c r="SGE37" s="85"/>
      <c r="SGF37" s="74"/>
      <c r="SGG37" s="74"/>
      <c r="SGH37" s="85"/>
      <c r="SGI37" s="80"/>
      <c r="SGJ37" s="80"/>
      <c r="SGK37" s="85"/>
      <c r="SGL37" s="77"/>
      <c r="SGM37" s="74"/>
      <c r="SGN37" s="74"/>
      <c r="SGO37" s="85"/>
      <c r="SGP37" s="74"/>
      <c r="SGQ37" s="74"/>
      <c r="SGR37" s="85"/>
      <c r="SGS37" s="74"/>
      <c r="SGT37" s="74"/>
      <c r="SGU37" s="85"/>
      <c r="SGV37" s="74"/>
      <c r="SGW37" s="74"/>
      <c r="SGX37" s="85"/>
      <c r="SGY37" s="80"/>
      <c r="SGZ37" s="80"/>
      <c r="SHA37" s="85"/>
      <c r="SHB37" s="77"/>
      <c r="SHC37" s="74"/>
      <c r="SHD37" s="74"/>
      <c r="SHE37" s="85"/>
      <c r="SHF37" s="74"/>
      <c r="SHG37" s="74"/>
      <c r="SHH37" s="85"/>
      <c r="SHI37" s="74"/>
      <c r="SHJ37" s="74"/>
      <c r="SHK37" s="85"/>
      <c r="SHL37" s="74"/>
      <c r="SHM37" s="74"/>
      <c r="SHN37" s="85"/>
      <c r="SHO37" s="80"/>
      <c r="SHP37" s="80"/>
      <c r="SHQ37" s="85"/>
      <c r="SHR37" s="77"/>
      <c r="SHS37" s="74"/>
      <c r="SHT37" s="74"/>
      <c r="SHU37" s="85"/>
      <c r="SHV37" s="74"/>
      <c r="SHW37" s="74"/>
      <c r="SHX37" s="85"/>
      <c r="SHY37" s="74"/>
      <c r="SHZ37" s="74"/>
      <c r="SIA37" s="85"/>
      <c r="SIB37" s="74"/>
      <c r="SIC37" s="74"/>
      <c r="SID37" s="85"/>
      <c r="SIE37" s="80"/>
      <c r="SIF37" s="80"/>
      <c r="SIG37" s="85"/>
      <c r="SIH37" s="77"/>
      <c r="SII37" s="74"/>
      <c r="SIJ37" s="74"/>
      <c r="SIK37" s="85"/>
      <c r="SIL37" s="74"/>
      <c r="SIM37" s="74"/>
      <c r="SIN37" s="85"/>
      <c r="SIO37" s="74"/>
      <c r="SIP37" s="74"/>
      <c r="SIQ37" s="85"/>
      <c r="SIR37" s="74"/>
      <c r="SIS37" s="74"/>
      <c r="SIT37" s="85"/>
      <c r="SIU37" s="80"/>
      <c r="SIV37" s="80"/>
      <c r="SIW37" s="85"/>
      <c r="SIX37" s="77"/>
      <c r="SIY37" s="74"/>
      <c r="SIZ37" s="74"/>
      <c r="SJA37" s="85"/>
      <c r="SJB37" s="74"/>
      <c r="SJC37" s="74"/>
      <c r="SJD37" s="85"/>
      <c r="SJE37" s="74"/>
      <c r="SJF37" s="74"/>
      <c r="SJG37" s="85"/>
      <c r="SJH37" s="74"/>
      <c r="SJI37" s="74"/>
      <c r="SJJ37" s="85"/>
      <c r="SJK37" s="80"/>
      <c r="SJL37" s="80"/>
      <c r="SJM37" s="85"/>
      <c r="SJN37" s="77"/>
      <c r="SJO37" s="74"/>
      <c r="SJP37" s="74"/>
      <c r="SJQ37" s="85"/>
      <c r="SJR37" s="74"/>
      <c r="SJS37" s="74"/>
      <c r="SJT37" s="85"/>
      <c r="SJU37" s="74"/>
      <c r="SJV37" s="74"/>
      <c r="SJW37" s="85"/>
      <c r="SJX37" s="74"/>
      <c r="SJY37" s="74"/>
      <c r="SJZ37" s="85"/>
      <c r="SKA37" s="80"/>
      <c r="SKB37" s="80"/>
      <c r="SKC37" s="85"/>
      <c r="SKD37" s="77"/>
      <c r="SKE37" s="74"/>
      <c r="SKF37" s="74"/>
      <c r="SKG37" s="85"/>
      <c r="SKH37" s="74"/>
      <c r="SKI37" s="74"/>
      <c r="SKJ37" s="85"/>
      <c r="SKK37" s="74"/>
      <c r="SKL37" s="74"/>
      <c r="SKM37" s="85"/>
      <c r="SKN37" s="74"/>
      <c r="SKO37" s="74"/>
      <c r="SKP37" s="85"/>
      <c r="SKQ37" s="80"/>
      <c r="SKR37" s="80"/>
      <c r="SKS37" s="85"/>
      <c r="SKT37" s="77"/>
      <c r="SKU37" s="74"/>
      <c r="SKV37" s="74"/>
      <c r="SKW37" s="85"/>
      <c r="SKX37" s="74"/>
      <c r="SKY37" s="74"/>
      <c r="SKZ37" s="85"/>
      <c r="SLA37" s="74"/>
      <c r="SLB37" s="74"/>
      <c r="SLC37" s="85"/>
      <c r="SLD37" s="74"/>
      <c r="SLE37" s="74"/>
      <c r="SLF37" s="85"/>
      <c r="SLG37" s="80"/>
      <c r="SLH37" s="80"/>
      <c r="SLI37" s="85"/>
      <c r="SLJ37" s="77"/>
      <c r="SLK37" s="74"/>
      <c r="SLL37" s="74"/>
      <c r="SLM37" s="85"/>
      <c r="SLN37" s="74"/>
      <c r="SLO37" s="74"/>
      <c r="SLP37" s="85"/>
      <c r="SLQ37" s="74"/>
      <c r="SLR37" s="74"/>
      <c r="SLS37" s="85"/>
      <c r="SLT37" s="74"/>
      <c r="SLU37" s="74"/>
      <c r="SLV37" s="85"/>
      <c r="SLW37" s="80"/>
      <c r="SLX37" s="80"/>
      <c r="SLY37" s="85"/>
      <c r="SLZ37" s="77"/>
      <c r="SMA37" s="74"/>
      <c r="SMB37" s="74"/>
      <c r="SMC37" s="85"/>
      <c r="SMD37" s="74"/>
      <c r="SME37" s="74"/>
      <c r="SMF37" s="85"/>
      <c r="SMG37" s="74"/>
      <c r="SMH37" s="74"/>
      <c r="SMI37" s="85"/>
      <c r="SMJ37" s="74"/>
      <c r="SMK37" s="74"/>
      <c r="SML37" s="85"/>
      <c r="SMM37" s="80"/>
      <c r="SMN37" s="80"/>
      <c r="SMO37" s="85"/>
      <c r="SMP37" s="77"/>
      <c r="SMQ37" s="74"/>
      <c r="SMR37" s="74"/>
      <c r="SMS37" s="85"/>
      <c r="SMT37" s="74"/>
      <c r="SMU37" s="74"/>
      <c r="SMV37" s="85"/>
      <c r="SMW37" s="74"/>
      <c r="SMX37" s="74"/>
      <c r="SMY37" s="85"/>
      <c r="SMZ37" s="74"/>
      <c r="SNA37" s="74"/>
      <c r="SNB37" s="85"/>
      <c r="SNC37" s="80"/>
      <c r="SND37" s="80"/>
      <c r="SNE37" s="85"/>
      <c r="SNF37" s="77"/>
      <c r="SNG37" s="74"/>
      <c r="SNH37" s="74"/>
      <c r="SNI37" s="85"/>
      <c r="SNJ37" s="74"/>
      <c r="SNK37" s="74"/>
      <c r="SNL37" s="85"/>
      <c r="SNM37" s="74"/>
      <c r="SNN37" s="74"/>
      <c r="SNO37" s="85"/>
      <c r="SNP37" s="74"/>
      <c r="SNQ37" s="74"/>
      <c r="SNR37" s="85"/>
      <c r="SNS37" s="80"/>
      <c r="SNT37" s="80"/>
      <c r="SNU37" s="85"/>
      <c r="SNV37" s="77"/>
      <c r="SNW37" s="74"/>
      <c r="SNX37" s="74"/>
      <c r="SNY37" s="85"/>
      <c r="SNZ37" s="74"/>
      <c r="SOA37" s="74"/>
      <c r="SOB37" s="85"/>
      <c r="SOC37" s="74"/>
      <c r="SOD37" s="74"/>
      <c r="SOE37" s="85"/>
      <c r="SOF37" s="74"/>
      <c r="SOG37" s="74"/>
      <c r="SOH37" s="85"/>
      <c r="SOI37" s="80"/>
      <c r="SOJ37" s="80"/>
      <c r="SOK37" s="85"/>
      <c r="SOL37" s="77"/>
      <c r="SOM37" s="74"/>
      <c r="SON37" s="74"/>
      <c r="SOO37" s="85"/>
      <c r="SOP37" s="74"/>
      <c r="SOQ37" s="74"/>
      <c r="SOR37" s="85"/>
      <c r="SOS37" s="74"/>
      <c r="SOT37" s="74"/>
      <c r="SOU37" s="85"/>
      <c r="SOV37" s="74"/>
      <c r="SOW37" s="74"/>
      <c r="SOX37" s="85"/>
      <c r="SOY37" s="80"/>
      <c r="SOZ37" s="80"/>
      <c r="SPA37" s="85"/>
      <c r="SPB37" s="77"/>
      <c r="SPC37" s="74"/>
      <c r="SPD37" s="74"/>
      <c r="SPE37" s="85"/>
      <c r="SPF37" s="74"/>
      <c r="SPG37" s="74"/>
      <c r="SPH37" s="85"/>
      <c r="SPI37" s="74"/>
      <c r="SPJ37" s="74"/>
      <c r="SPK37" s="85"/>
      <c r="SPL37" s="74"/>
      <c r="SPM37" s="74"/>
      <c r="SPN37" s="85"/>
      <c r="SPO37" s="80"/>
      <c r="SPP37" s="80"/>
      <c r="SPQ37" s="85"/>
      <c r="SPR37" s="77"/>
      <c r="SPS37" s="74"/>
      <c r="SPT37" s="74"/>
      <c r="SPU37" s="85"/>
      <c r="SPV37" s="74"/>
      <c r="SPW37" s="74"/>
      <c r="SPX37" s="85"/>
      <c r="SPY37" s="74"/>
      <c r="SPZ37" s="74"/>
      <c r="SQA37" s="85"/>
      <c r="SQB37" s="74"/>
      <c r="SQC37" s="74"/>
      <c r="SQD37" s="85"/>
      <c r="SQE37" s="80"/>
      <c r="SQF37" s="80"/>
      <c r="SQG37" s="85"/>
      <c r="SQH37" s="77"/>
      <c r="SQI37" s="74"/>
      <c r="SQJ37" s="74"/>
      <c r="SQK37" s="85"/>
      <c r="SQL37" s="74"/>
      <c r="SQM37" s="74"/>
      <c r="SQN37" s="85"/>
      <c r="SQO37" s="74"/>
      <c r="SQP37" s="74"/>
      <c r="SQQ37" s="85"/>
      <c r="SQR37" s="74"/>
      <c r="SQS37" s="74"/>
      <c r="SQT37" s="85"/>
      <c r="SQU37" s="80"/>
      <c r="SQV37" s="80"/>
      <c r="SQW37" s="85"/>
      <c r="SQX37" s="77"/>
      <c r="SQY37" s="74"/>
      <c r="SQZ37" s="74"/>
      <c r="SRA37" s="85"/>
      <c r="SRB37" s="74"/>
      <c r="SRC37" s="74"/>
      <c r="SRD37" s="85"/>
      <c r="SRE37" s="74"/>
      <c r="SRF37" s="74"/>
      <c r="SRG37" s="85"/>
      <c r="SRH37" s="74"/>
      <c r="SRI37" s="74"/>
      <c r="SRJ37" s="85"/>
      <c r="SRK37" s="80"/>
      <c r="SRL37" s="80"/>
      <c r="SRM37" s="85"/>
      <c r="SRN37" s="77"/>
      <c r="SRO37" s="74"/>
      <c r="SRP37" s="74"/>
      <c r="SRQ37" s="85"/>
      <c r="SRR37" s="74"/>
      <c r="SRS37" s="74"/>
      <c r="SRT37" s="85"/>
      <c r="SRU37" s="74"/>
      <c r="SRV37" s="74"/>
      <c r="SRW37" s="85"/>
      <c r="SRX37" s="74"/>
      <c r="SRY37" s="74"/>
      <c r="SRZ37" s="85"/>
      <c r="SSA37" s="80"/>
      <c r="SSB37" s="80"/>
      <c r="SSC37" s="85"/>
      <c r="SSD37" s="77"/>
      <c r="SSE37" s="74"/>
      <c r="SSF37" s="74"/>
      <c r="SSG37" s="85"/>
      <c r="SSH37" s="74"/>
      <c r="SSI37" s="74"/>
      <c r="SSJ37" s="85"/>
      <c r="SSK37" s="74"/>
      <c r="SSL37" s="74"/>
      <c r="SSM37" s="85"/>
      <c r="SSN37" s="74"/>
      <c r="SSO37" s="74"/>
      <c r="SSP37" s="85"/>
      <c r="SSQ37" s="80"/>
      <c r="SSR37" s="80"/>
      <c r="SSS37" s="85"/>
      <c r="SST37" s="77"/>
      <c r="SSU37" s="74"/>
      <c r="SSV37" s="74"/>
      <c r="SSW37" s="85"/>
      <c r="SSX37" s="74"/>
      <c r="SSY37" s="74"/>
      <c r="SSZ37" s="85"/>
      <c r="STA37" s="74"/>
      <c r="STB37" s="74"/>
      <c r="STC37" s="85"/>
      <c r="STD37" s="74"/>
      <c r="STE37" s="74"/>
      <c r="STF37" s="85"/>
      <c r="STG37" s="80"/>
      <c r="STH37" s="80"/>
      <c r="STI37" s="85"/>
      <c r="STJ37" s="77"/>
      <c r="STK37" s="74"/>
      <c r="STL37" s="74"/>
      <c r="STM37" s="85"/>
      <c r="STN37" s="74"/>
      <c r="STO37" s="74"/>
      <c r="STP37" s="85"/>
      <c r="STQ37" s="74"/>
      <c r="STR37" s="74"/>
      <c r="STS37" s="85"/>
      <c r="STT37" s="74"/>
      <c r="STU37" s="74"/>
      <c r="STV37" s="85"/>
      <c r="STW37" s="80"/>
      <c r="STX37" s="80"/>
      <c r="STY37" s="85"/>
      <c r="STZ37" s="77"/>
      <c r="SUA37" s="74"/>
      <c r="SUB37" s="74"/>
      <c r="SUC37" s="85"/>
      <c r="SUD37" s="74"/>
      <c r="SUE37" s="74"/>
      <c r="SUF37" s="85"/>
      <c r="SUG37" s="74"/>
      <c r="SUH37" s="74"/>
      <c r="SUI37" s="85"/>
      <c r="SUJ37" s="74"/>
      <c r="SUK37" s="74"/>
      <c r="SUL37" s="85"/>
      <c r="SUM37" s="80"/>
      <c r="SUN37" s="80"/>
      <c r="SUO37" s="85"/>
      <c r="SUP37" s="77"/>
      <c r="SUQ37" s="74"/>
      <c r="SUR37" s="74"/>
      <c r="SUS37" s="85"/>
      <c r="SUT37" s="74"/>
      <c r="SUU37" s="74"/>
      <c r="SUV37" s="85"/>
      <c r="SUW37" s="74"/>
      <c r="SUX37" s="74"/>
      <c r="SUY37" s="85"/>
      <c r="SUZ37" s="74"/>
      <c r="SVA37" s="74"/>
      <c r="SVB37" s="85"/>
      <c r="SVC37" s="80"/>
      <c r="SVD37" s="80"/>
      <c r="SVE37" s="85"/>
      <c r="SVF37" s="77"/>
      <c r="SVG37" s="74"/>
      <c r="SVH37" s="74"/>
      <c r="SVI37" s="85"/>
      <c r="SVJ37" s="74"/>
      <c r="SVK37" s="74"/>
      <c r="SVL37" s="85"/>
      <c r="SVM37" s="74"/>
      <c r="SVN37" s="74"/>
      <c r="SVO37" s="85"/>
      <c r="SVP37" s="74"/>
      <c r="SVQ37" s="74"/>
      <c r="SVR37" s="85"/>
      <c r="SVS37" s="80"/>
      <c r="SVT37" s="80"/>
      <c r="SVU37" s="85"/>
      <c r="SVV37" s="77"/>
      <c r="SVW37" s="74"/>
      <c r="SVX37" s="74"/>
      <c r="SVY37" s="85"/>
      <c r="SVZ37" s="74"/>
      <c r="SWA37" s="74"/>
      <c r="SWB37" s="85"/>
      <c r="SWC37" s="74"/>
      <c r="SWD37" s="74"/>
      <c r="SWE37" s="85"/>
      <c r="SWF37" s="74"/>
      <c r="SWG37" s="74"/>
      <c r="SWH37" s="85"/>
      <c r="SWI37" s="80"/>
      <c r="SWJ37" s="80"/>
      <c r="SWK37" s="85"/>
      <c r="SWL37" s="77"/>
      <c r="SWM37" s="74"/>
      <c r="SWN37" s="74"/>
      <c r="SWO37" s="85"/>
      <c r="SWP37" s="74"/>
      <c r="SWQ37" s="74"/>
      <c r="SWR37" s="85"/>
      <c r="SWS37" s="74"/>
      <c r="SWT37" s="74"/>
      <c r="SWU37" s="85"/>
      <c r="SWV37" s="74"/>
      <c r="SWW37" s="74"/>
      <c r="SWX37" s="85"/>
      <c r="SWY37" s="80"/>
      <c r="SWZ37" s="80"/>
      <c r="SXA37" s="85"/>
      <c r="SXB37" s="77"/>
      <c r="SXC37" s="74"/>
      <c r="SXD37" s="74"/>
      <c r="SXE37" s="85"/>
      <c r="SXF37" s="74"/>
      <c r="SXG37" s="74"/>
      <c r="SXH37" s="85"/>
      <c r="SXI37" s="74"/>
      <c r="SXJ37" s="74"/>
      <c r="SXK37" s="85"/>
      <c r="SXL37" s="74"/>
      <c r="SXM37" s="74"/>
      <c r="SXN37" s="85"/>
      <c r="SXO37" s="80"/>
      <c r="SXP37" s="80"/>
      <c r="SXQ37" s="85"/>
      <c r="SXR37" s="77"/>
      <c r="SXS37" s="74"/>
      <c r="SXT37" s="74"/>
      <c r="SXU37" s="85"/>
      <c r="SXV37" s="74"/>
      <c r="SXW37" s="74"/>
      <c r="SXX37" s="85"/>
      <c r="SXY37" s="74"/>
      <c r="SXZ37" s="74"/>
      <c r="SYA37" s="85"/>
      <c r="SYB37" s="74"/>
      <c r="SYC37" s="74"/>
      <c r="SYD37" s="85"/>
      <c r="SYE37" s="80"/>
      <c r="SYF37" s="80"/>
      <c r="SYG37" s="85"/>
      <c r="SYH37" s="77"/>
      <c r="SYI37" s="74"/>
      <c r="SYJ37" s="74"/>
      <c r="SYK37" s="85"/>
      <c r="SYL37" s="74"/>
      <c r="SYM37" s="74"/>
      <c r="SYN37" s="85"/>
      <c r="SYO37" s="74"/>
      <c r="SYP37" s="74"/>
      <c r="SYQ37" s="85"/>
      <c r="SYR37" s="74"/>
      <c r="SYS37" s="74"/>
      <c r="SYT37" s="85"/>
      <c r="SYU37" s="80"/>
      <c r="SYV37" s="80"/>
      <c r="SYW37" s="85"/>
      <c r="SYX37" s="77"/>
      <c r="SYY37" s="74"/>
      <c r="SYZ37" s="74"/>
      <c r="SZA37" s="85"/>
      <c r="SZB37" s="74"/>
      <c r="SZC37" s="74"/>
      <c r="SZD37" s="85"/>
      <c r="SZE37" s="74"/>
      <c r="SZF37" s="74"/>
      <c r="SZG37" s="85"/>
      <c r="SZH37" s="74"/>
      <c r="SZI37" s="74"/>
      <c r="SZJ37" s="85"/>
      <c r="SZK37" s="80"/>
      <c r="SZL37" s="80"/>
      <c r="SZM37" s="85"/>
      <c r="SZN37" s="77"/>
      <c r="SZO37" s="74"/>
      <c r="SZP37" s="74"/>
      <c r="SZQ37" s="85"/>
      <c r="SZR37" s="74"/>
      <c r="SZS37" s="74"/>
      <c r="SZT37" s="85"/>
      <c r="SZU37" s="74"/>
      <c r="SZV37" s="74"/>
      <c r="SZW37" s="85"/>
      <c r="SZX37" s="74"/>
      <c r="SZY37" s="74"/>
      <c r="SZZ37" s="85"/>
      <c r="TAA37" s="80"/>
      <c r="TAB37" s="80"/>
      <c r="TAC37" s="85"/>
      <c r="TAD37" s="77"/>
      <c r="TAE37" s="74"/>
      <c r="TAF37" s="74"/>
      <c r="TAG37" s="85"/>
      <c r="TAH37" s="74"/>
      <c r="TAI37" s="74"/>
      <c r="TAJ37" s="85"/>
      <c r="TAK37" s="74"/>
      <c r="TAL37" s="74"/>
      <c r="TAM37" s="85"/>
      <c r="TAN37" s="74"/>
      <c r="TAO37" s="74"/>
      <c r="TAP37" s="85"/>
      <c r="TAQ37" s="80"/>
      <c r="TAR37" s="80"/>
      <c r="TAS37" s="85"/>
      <c r="TAT37" s="77"/>
      <c r="TAU37" s="74"/>
      <c r="TAV37" s="74"/>
      <c r="TAW37" s="85"/>
      <c r="TAX37" s="74"/>
      <c r="TAY37" s="74"/>
      <c r="TAZ37" s="85"/>
      <c r="TBA37" s="74"/>
      <c r="TBB37" s="74"/>
      <c r="TBC37" s="85"/>
      <c r="TBD37" s="74"/>
      <c r="TBE37" s="74"/>
      <c r="TBF37" s="85"/>
      <c r="TBG37" s="80"/>
      <c r="TBH37" s="80"/>
      <c r="TBI37" s="85"/>
      <c r="TBJ37" s="77"/>
      <c r="TBK37" s="74"/>
      <c r="TBL37" s="74"/>
      <c r="TBM37" s="85"/>
      <c r="TBN37" s="74"/>
      <c r="TBO37" s="74"/>
      <c r="TBP37" s="85"/>
      <c r="TBQ37" s="74"/>
      <c r="TBR37" s="74"/>
      <c r="TBS37" s="85"/>
      <c r="TBT37" s="74"/>
      <c r="TBU37" s="74"/>
      <c r="TBV37" s="85"/>
      <c r="TBW37" s="80"/>
      <c r="TBX37" s="80"/>
      <c r="TBY37" s="85"/>
      <c r="TBZ37" s="77"/>
      <c r="TCA37" s="74"/>
      <c r="TCB37" s="74"/>
      <c r="TCC37" s="85"/>
      <c r="TCD37" s="74"/>
      <c r="TCE37" s="74"/>
      <c r="TCF37" s="85"/>
      <c r="TCG37" s="74"/>
      <c r="TCH37" s="74"/>
      <c r="TCI37" s="85"/>
      <c r="TCJ37" s="74"/>
      <c r="TCK37" s="74"/>
      <c r="TCL37" s="85"/>
      <c r="TCM37" s="80"/>
      <c r="TCN37" s="80"/>
      <c r="TCO37" s="85"/>
      <c r="TCP37" s="77"/>
      <c r="TCQ37" s="74"/>
      <c r="TCR37" s="74"/>
      <c r="TCS37" s="85"/>
      <c r="TCT37" s="74"/>
      <c r="TCU37" s="74"/>
      <c r="TCV37" s="85"/>
      <c r="TCW37" s="74"/>
      <c r="TCX37" s="74"/>
      <c r="TCY37" s="85"/>
      <c r="TCZ37" s="74"/>
      <c r="TDA37" s="74"/>
      <c r="TDB37" s="85"/>
      <c r="TDC37" s="80"/>
      <c r="TDD37" s="80"/>
      <c r="TDE37" s="85"/>
      <c r="TDF37" s="77"/>
      <c r="TDG37" s="74"/>
      <c r="TDH37" s="74"/>
      <c r="TDI37" s="85"/>
      <c r="TDJ37" s="74"/>
      <c r="TDK37" s="74"/>
      <c r="TDL37" s="85"/>
      <c r="TDM37" s="74"/>
      <c r="TDN37" s="74"/>
      <c r="TDO37" s="85"/>
      <c r="TDP37" s="74"/>
      <c r="TDQ37" s="74"/>
      <c r="TDR37" s="85"/>
      <c r="TDS37" s="80"/>
      <c r="TDT37" s="80"/>
      <c r="TDU37" s="85"/>
      <c r="TDV37" s="77"/>
      <c r="TDW37" s="74"/>
      <c r="TDX37" s="74"/>
      <c r="TDY37" s="85"/>
      <c r="TDZ37" s="74"/>
      <c r="TEA37" s="74"/>
      <c r="TEB37" s="85"/>
      <c r="TEC37" s="74"/>
      <c r="TED37" s="74"/>
      <c r="TEE37" s="85"/>
      <c r="TEF37" s="74"/>
      <c r="TEG37" s="74"/>
      <c r="TEH37" s="85"/>
      <c r="TEI37" s="80"/>
      <c r="TEJ37" s="80"/>
      <c r="TEK37" s="85"/>
      <c r="TEL37" s="77"/>
      <c r="TEM37" s="74"/>
      <c r="TEN37" s="74"/>
      <c r="TEO37" s="85"/>
      <c r="TEP37" s="74"/>
      <c r="TEQ37" s="74"/>
      <c r="TER37" s="85"/>
      <c r="TES37" s="74"/>
      <c r="TET37" s="74"/>
      <c r="TEU37" s="85"/>
      <c r="TEV37" s="74"/>
      <c r="TEW37" s="74"/>
      <c r="TEX37" s="85"/>
      <c r="TEY37" s="80"/>
      <c r="TEZ37" s="80"/>
      <c r="TFA37" s="85"/>
      <c r="TFB37" s="77"/>
      <c r="TFC37" s="74"/>
      <c r="TFD37" s="74"/>
      <c r="TFE37" s="85"/>
      <c r="TFF37" s="74"/>
      <c r="TFG37" s="74"/>
      <c r="TFH37" s="85"/>
      <c r="TFI37" s="74"/>
      <c r="TFJ37" s="74"/>
      <c r="TFK37" s="85"/>
      <c r="TFL37" s="74"/>
      <c r="TFM37" s="74"/>
      <c r="TFN37" s="85"/>
      <c r="TFO37" s="80"/>
      <c r="TFP37" s="80"/>
      <c r="TFQ37" s="85"/>
      <c r="TFR37" s="77"/>
      <c r="TFS37" s="74"/>
      <c r="TFT37" s="74"/>
      <c r="TFU37" s="85"/>
      <c r="TFV37" s="74"/>
      <c r="TFW37" s="74"/>
      <c r="TFX37" s="85"/>
      <c r="TFY37" s="74"/>
      <c r="TFZ37" s="74"/>
      <c r="TGA37" s="85"/>
      <c r="TGB37" s="74"/>
      <c r="TGC37" s="74"/>
      <c r="TGD37" s="85"/>
      <c r="TGE37" s="80"/>
      <c r="TGF37" s="80"/>
      <c r="TGG37" s="85"/>
      <c r="TGH37" s="77"/>
      <c r="TGI37" s="74"/>
      <c r="TGJ37" s="74"/>
      <c r="TGK37" s="85"/>
      <c r="TGL37" s="74"/>
      <c r="TGM37" s="74"/>
      <c r="TGN37" s="85"/>
      <c r="TGO37" s="74"/>
      <c r="TGP37" s="74"/>
      <c r="TGQ37" s="85"/>
      <c r="TGR37" s="74"/>
      <c r="TGS37" s="74"/>
      <c r="TGT37" s="85"/>
      <c r="TGU37" s="80"/>
      <c r="TGV37" s="80"/>
      <c r="TGW37" s="85"/>
      <c r="TGX37" s="77"/>
      <c r="TGY37" s="74"/>
      <c r="TGZ37" s="74"/>
      <c r="THA37" s="85"/>
      <c r="THB37" s="74"/>
      <c r="THC37" s="74"/>
      <c r="THD37" s="85"/>
      <c r="THE37" s="74"/>
      <c r="THF37" s="74"/>
      <c r="THG37" s="85"/>
      <c r="THH37" s="74"/>
      <c r="THI37" s="74"/>
      <c r="THJ37" s="85"/>
      <c r="THK37" s="80"/>
      <c r="THL37" s="80"/>
      <c r="THM37" s="85"/>
      <c r="THN37" s="77"/>
      <c r="THO37" s="74"/>
      <c r="THP37" s="74"/>
      <c r="THQ37" s="85"/>
      <c r="THR37" s="74"/>
      <c r="THS37" s="74"/>
      <c r="THT37" s="85"/>
      <c r="THU37" s="74"/>
      <c r="THV37" s="74"/>
      <c r="THW37" s="85"/>
      <c r="THX37" s="74"/>
      <c r="THY37" s="74"/>
      <c r="THZ37" s="85"/>
      <c r="TIA37" s="80"/>
      <c r="TIB37" s="80"/>
      <c r="TIC37" s="85"/>
      <c r="TID37" s="77"/>
      <c r="TIE37" s="74"/>
      <c r="TIF37" s="74"/>
      <c r="TIG37" s="85"/>
      <c r="TIH37" s="74"/>
      <c r="TII37" s="74"/>
      <c r="TIJ37" s="85"/>
      <c r="TIK37" s="74"/>
      <c r="TIL37" s="74"/>
      <c r="TIM37" s="85"/>
      <c r="TIN37" s="74"/>
      <c r="TIO37" s="74"/>
      <c r="TIP37" s="85"/>
      <c r="TIQ37" s="80"/>
      <c r="TIR37" s="80"/>
      <c r="TIS37" s="85"/>
      <c r="TIT37" s="77"/>
      <c r="TIU37" s="74"/>
      <c r="TIV37" s="74"/>
      <c r="TIW37" s="85"/>
      <c r="TIX37" s="74"/>
      <c r="TIY37" s="74"/>
      <c r="TIZ37" s="85"/>
      <c r="TJA37" s="74"/>
      <c r="TJB37" s="74"/>
      <c r="TJC37" s="85"/>
      <c r="TJD37" s="74"/>
      <c r="TJE37" s="74"/>
      <c r="TJF37" s="85"/>
      <c r="TJG37" s="80"/>
      <c r="TJH37" s="80"/>
      <c r="TJI37" s="85"/>
      <c r="TJJ37" s="77"/>
      <c r="TJK37" s="74"/>
      <c r="TJL37" s="74"/>
      <c r="TJM37" s="85"/>
      <c r="TJN37" s="74"/>
      <c r="TJO37" s="74"/>
      <c r="TJP37" s="85"/>
      <c r="TJQ37" s="74"/>
      <c r="TJR37" s="74"/>
      <c r="TJS37" s="85"/>
      <c r="TJT37" s="74"/>
      <c r="TJU37" s="74"/>
      <c r="TJV37" s="85"/>
      <c r="TJW37" s="80"/>
      <c r="TJX37" s="80"/>
      <c r="TJY37" s="85"/>
      <c r="TJZ37" s="77"/>
      <c r="TKA37" s="74"/>
      <c r="TKB37" s="74"/>
      <c r="TKC37" s="85"/>
      <c r="TKD37" s="74"/>
      <c r="TKE37" s="74"/>
      <c r="TKF37" s="85"/>
      <c r="TKG37" s="74"/>
      <c r="TKH37" s="74"/>
      <c r="TKI37" s="85"/>
      <c r="TKJ37" s="74"/>
      <c r="TKK37" s="74"/>
      <c r="TKL37" s="85"/>
      <c r="TKM37" s="80"/>
      <c r="TKN37" s="80"/>
      <c r="TKO37" s="85"/>
      <c r="TKP37" s="77"/>
      <c r="TKQ37" s="74"/>
      <c r="TKR37" s="74"/>
      <c r="TKS37" s="85"/>
      <c r="TKT37" s="74"/>
      <c r="TKU37" s="74"/>
      <c r="TKV37" s="85"/>
      <c r="TKW37" s="74"/>
      <c r="TKX37" s="74"/>
      <c r="TKY37" s="85"/>
      <c r="TKZ37" s="74"/>
      <c r="TLA37" s="74"/>
      <c r="TLB37" s="85"/>
      <c r="TLC37" s="80"/>
      <c r="TLD37" s="80"/>
      <c r="TLE37" s="85"/>
      <c r="TLF37" s="77"/>
      <c r="TLG37" s="74"/>
      <c r="TLH37" s="74"/>
      <c r="TLI37" s="85"/>
      <c r="TLJ37" s="74"/>
      <c r="TLK37" s="74"/>
      <c r="TLL37" s="85"/>
      <c r="TLM37" s="74"/>
      <c r="TLN37" s="74"/>
      <c r="TLO37" s="85"/>
      <c r="TLP37" s="74"/>
      <c r="TLQ37" s="74"/>
      <c r="TLR37" s="85"/>
      <c r="TLS37" s="80"/>
      <c r="TLT37" s="80"/>
      <c r="TLU37" s="85"/>
      <c r="TLV37" s="77"/>
      <c r="TLW37" s="74"/>
      <c r="TLX37" s="74"/>
      <c r="TLY37" s="85"/>
      <c r="TLZ37" s="74"/>
      <c r="TMA37" s="74"/>
      <c r="TMB37" s="85"/>
      <c r="TMC37" s="74"/>
      <c r="TMD37" s="74"/>
      <c r="TME37" s="85"/>
      <c r="TMF37" s="74"/>
      <c r="TMG37" s="74"/>
      <c r="TMH37" s="85"/>
      <c r="TMI37" s="80"/>
      <c r="TMJ37" s="80"/>
      <c r="TMK37" s="85"/>
      <c r="TML37" s="77"/>
      <c r="TMM37" s="74"/>
      <c r="TMN37" s="74"/>
      <c r="TMO37" s="85"/>
      <c r="TMP37" s="74"/>
      <c r="TMQ37" s="74"/>
      <c r="TMR37" s="85"/>
      <c r="TMS37" s="74"/>
      <c r="TMT37" s="74"/>
      <c r="TMU37" s="85"/>
      <c r="TMV37" s="74"/>
      <c r="TMW37" s="74"/>
      <c r="TMX37" s="85"/>
      <c r="TMY37" s="80"/>
      <c r="TMZ37" s="80"/>
      <c r="TNA37" s="85"/>
      <c r="TNB37" s="77"/>
      <c r="TNC37" s="74"/>
      <c r="TND37" s="74"/>
      <c r="TNE37" s="85"/>
      <c r="TNF37" s="74"/>
      <c r="TNG37" s="74"/>
      <c r="TNH37" s="85"/>
      <c r="TNI37" s="74"/>
      <c r="TNJ37" s="74"/>
      <c r="TNK37" s="85"/>
      <c r="TNL37" s="74"/>
      <c r="TNM37" s="74"/>
      <c r="TNN37" s="85"/>
      <c r="TNO37" s="80"/>
      <c r="TNP37" s="80"/>
      <c r="TNQ37" s="85"/>
      <c r="TNR37" s="77"/>
      <c r="TNS37" s="74"/>
      <c r="TNT37" s="74"/>
      <c r="TNU37" s="85"/>
      <c r="TNV37" s="74"/>
      <c r="TNW37" s="74"/>
      <c r="TNX37" s="85"/>
      <c r="TNY37" s="74"/>
      <c r="TNZ37" s="74"/>
      <c r="TOA37" s="85"/>
      <c r="TOB37" s="74"/>
      <c r="TOC37" s="74"/>
      <c r="TOD37" s="85"/>
      <c r="TOE37" s="80"/>
      <c r="TOF37" s="80"/>
      <c r="TOG37" s="85"/>
      <c r="TOH37" s="77"/>
      <c r="TOI37" s="74"/>
      <c r="TOJ37" s="74"/>
      <c r="TOK37" s="85"/>
      <c r="TOL37" s="74"/>
      <c r="TOM37" s="74"/>
      <c r="TON37" s="85"/>
      <c r="TOO37" s="74"/>
      <c r="TOP37" s="74"/>
      <c r="TOQ37" s="85"/>
      <c r="TOR37" s="74"/>
      <c r="TOS37" s="74"/>
      <c r="TOT37" s="85"/>
      <c r="TOU37" s="80"/>
      <c r="TOV37" s="80"/>
      <c r="TOW37" s="85"/>
      <c r="TOX37" s="77"/>
      <c r="TOY37" s="74"/>
      <c r="TOZ37" s="74"/>
      <c r="TPA37" s="85"/>
      <c r="TPB37" s="74"/>
      <c r="TPC37" s="74"/>
      <c r="TPD37" s="85"/>
      <c r="TPE37" s="74"/>
      <c r="TPF37" s="74"/>
      <c r="TPG37" s="85"/>
      <c r="TPH37" s="74"/>
      <c r="TPI37" s="74"/>
      <c r="TPJ37" s="85"/>
      <c r="TPK37" s="80"/>
      <c r="TPL37" s="80"/>
      <c r="TPM37" s="85"/>
      <c r="TPN37" s="77"/>
      <c r="TPO37" s="74"/>
      <c r="TPP37" s="74"/>
      <c r="TPQ37" s="85"/>
      <c r="TPR37" s="74"/>
      <c r="TPS37" s="74"/>
      <c r="TPT37" s="85"/>
      <c r="TPU37" s="74"/>
      <c r="TPV37" s="74"/>
      <c r="TPW37" s="85"/>
      <c r="TPX37" s="74"/>
      <c r="TPY37" s="74"/>
      <c r="TPZ37" s="85"/>
      <c r="TQA37" s="80"/>
      <c r="TQB37" s="80"/>
      <c r="TQC37" s="85"/>
      <c r="TQD37" s="77"/>
      <c r="TQE37" s="74"/>
      <c r="TQF37" s="74"/>
      <c r="TQG37" s="85"/>
      <c r="TQH37" s="74"/>
      <c r="TQI37" s="74"/>
      <c r="TQJ37" s="85"/>
      <c r="TQK37" s="74"/>
      <c r="TQL37" s="74"/>
      <c r="TQM37" s="85"/>
      <c r="TQN37" s="74"/>
      <c r="TQO37" s="74"/>
      <c r="TQP37" s="85"/>
      <c r="TQQ37" s="80"/>
      <c r="TQR37" s="80"/>
      <c r="TQS37" s="85"/>
      <c r="TQT37" s="77"/>
      <c r="TQU37" s="74"/>
      <c r="TQV37" s="74"/>
      <c r="TQW37" s="85"/>
      <c r="TQX37" s="74"/>
      <c r="TQY37" s="74"/>
      <c r="TQZ37" s="85"/>
      <c r="TRA37" s="74"/>
      <c r="TRB37" s="74"/>
      <c r="TRC37" s="85"/>
      <c r="TRD37" s="74"/>
      <c r="TRE37" s="74"/>
      <c r="TRF37" s="85"/>
      <c r="TRG37" s="80"/>
      <c r="TRH37" s="80"/>
      <c r="TRI37" s="85"/>
      <c r="TRJ37" s="77"/>
      <c r="TRK37" s="74"/>
      <c r="TRL37" s="74"/>
      <c r="TRM37" s="85"/>
      <c r="TRN37" s="74"/>
      <c r="TRO37" s="74"/>
      <c r="TRP37" s="85"/>
      <c r="TRQ37" s="74"/>
      <c r="TRR37" s="74"/>
      <c r="TRS37" s="85"/>
      <c r="TRT37" s="74"/>
      <c r="TRU37" s="74"/>
      <c r="TRV37" s="85"/>
      <c r="TRW37" s="80"/>
      <c r="TRX37" s="80"/>
      <c r="TRY37" s="85"/>
      <c r="TRZ37" s="77"/>
      <c r="TSA37" s="74"/>
      <c r="TSB37" s="74"/>
      <c r="TSC37" s="85"/>
      <c r="TSD37" s="74"/>
      <c r="TSE37" s="74"/>
      <c r="TSF37" s="85"/>
      <c r="TSG37" s="74"/>
      <c r="TSH37" s="74"/>
      <c r="TSI37" s="85"/>
      <c r="TSJ37" s="74"/>
      <c r="TSK37" s="74"/>
      <c r="TSL37" s="85"/>
      <c r="TSM37" s="80"/>
      <c r="TSN37" s="80"/>
      <c r="TSO37" s="85"/>
      <c r="TSP37" s="77"/>
      <c r="TSQ37" s="74"/>
      <c r="TSR37" s="74"/>
      <c r="TSS37" s="85"/>
      <c r="TST37" s="74"/>
      <c r="TSU37" s="74"/>
      <c r="TSV37" s="85"/>
      <c r="TSW37" s="74"/>
      <c r="TSX37" s="74"/>
      <c r="TSY37" s="85"/>
      <c r="TSZ37" s="74"/>
      <c r="TTA37" s="74"/>
      <c r="TTB37" s="85"/>
      <c r="TTC37" s="80"/>
      <c r="TTD37" s="80"/>
      <c r="TTE37" s="85"/>
      <c r="TTF37" s="77"/>
      <c r="TTG37" s="74"/>
      <c r="TTH37" s="74"/>
      <c r="TTI37" s="85"/>
      <c r="TTJ37" s="74"/>
      <c r="TTK37" s="74"/>
      <c r="TTL37" s="85"/>
      <c r="TTM37" s="74"/>
      <c r="TTN37" s="74"/>
      <c r="TTO37" s="85"/>
      <c r="TTP37" s="74"/>
      <c r="TTQ37" s="74"/>
      <c r="TTR37" s="85"/>
      <c r="TTS37" s="80"/>
      <c r="TTT37" s="80"/>
      <c r="TTU37" s="85"/>
      <c r="TTV37" s="77"/>
      <c r="TTW37" s="74"/>
      <c r="TTX37" s="74"/>
      <c r="TTY37" s="85"/>
      <c r="TTZ37" s="74"/>
      <c r="TUA37" s="74"/>
      <c r="TUB37" s="85"/>
      <c r="TUC37" s="74"/>
      <c r="TUD37" s="74"/>
      <c r="TUE37" s="85"/>
      <c r="TUF37" s="74"/>
      <c r="TUG37" s="74"/>
      <c r="TUH37" s="85"/>
      <c r="TUI37" s="80"/>
      <c r="TUJ37" s="80"/>
      <c r="TUK37" s="85"/>
      <c r="TUL37" s="77"/>
      <c r="TUM37" s="74"/>
      <c r="TUN37" s="74"/>
      <c r="TUO37" s="85"/>
      <c r="TUP37" s="74"/>
      <c r="TUQ37" s="74"/>
      <c r="TUR37" s="85"/>
      <c r="TUS37" s="74"/>
      <c r="TUT37" s="74"/>
      <c r="TUU37" s="85"/>
      <c r="TUV37" s="74"/>
      <c r="TUW37" s="74"/>
      <c r="TUX37" s="85"/>
      <c r="TUY37" s="80"/>
      <c r="TUZ37" s="80"/>
      <c r="TVA37" s="85"/>
      <c r="TVB37" s="77"/>
      <c r="TVC37" s="74"/>
      <c r="TVD37" s="74"/>
      <c r="TVE37" s="85"/>
      <c r="TVF37" s="74"/>
      <c r="TVG37" s="74"/>
      <c r="TVH37" s="85"/>
      <c r="TVI37" s="74"/>
      <c r="TVJ37" s="74"/>
      <c r="TVK37" s="85"/>
      <c r="TVL37" s="74"/>
      <c r="TVM37" s="74"/>
      <c r="TVN37" s="85"/>
      <c r="TVO37" s="80"/>
      <c r="TVP37" s="80"/>
      <c r="TVQ37" s="85"/>
      <c r="TVR37" s="77"/>
      <c r="TVS37" s="74"/>
      <c r="TVT37" s="74"/>
      <c r="TVU37" s="85"/>
      <c r="TVV37" s="74"/>
      <c r="TVW37" s="74"/>
      <c r="TVX37" s="85"/>
      <c r="TVY37" s="74"/>
      <c r="TVZ37" s="74"/>
      <c r="TWA37" s="85"/>
      <c r="TWB37" s="74"/>
      <c r="TWC37" s="74"/>
      <c r="TWD37" s="85"/>
      <c r="TWE37" s="80"/>
      <c r="TWF37" s="80"/>
      <c r="TWG37" s="85"/>
      <c r="TWH37" s="77"/>
      <c r="TWI37" s="74"/>
      <c r="TWJ37" s="74"/>
      <c r="TWK37" s="85"/>
      <c r="TWL37" s="74"/>
      <c r="TWM37" s="74"/>
      <c r="TWN37" s="85"/>
      <c r="TWO37" s="74"/>
      <c r="TWP37" s="74"/>
      <c r="TWQ37" s="85"/>
      <c r="TWR37" s="74"/>
      <c r="TWS37" s="74"/>
      <c r="TWT37" s="85"/>
      <c r="TWU37" s="80"/>
      <c r="TWV37" s="80"/>
      <c r="TWW37" s="85"/>
      <c r="TWX37" s="77"/>
      <c r="TWY37" s="74"/>
      <c r="TWZ37" s="74"/>
      <c r="TXA37" s="85"/>
      <c r="TXB37" s="74"/>
      <c r="TXC37" s="74"/>
      <c r="TXD37" s="85"/>
      <c r="TXE37" s="74"/>
      <c r="TXF37" s="74"/>
      <c r="TXG37" s="85"/>
      <c r="TXH37" s="74"/>
      <c r="TXI37" s="74"/>
      <c r="TXJ37" s="85"/>
      <c r="TXK37" s="80"/>
      <c r="TXL37" s="80"/>
      <c r="TXM37" s="85"/>
      <c r="TXN37" s="77"/>
      <c r="TXO37" s="74"/>
      <c r="TXP37" s="74"/>
      <c r="TXQ37" s="85"/>
      <c r="TXR37" s="74"/>
      <c r="TXS37" s="74"/>
      <c r="TXT37" s="85"/>
      <c r="TXU37" s="74"/>
      <c r="TXV37" s="74"/>
      <c r="TXW37" s="85"/>
      <c r="TXX37" s="74"/>
      <c r="TXY37" s="74"/>
      <c r="TXZ37" s="85"/>
      <c r="TYA37" s="80"/>
      <c r="TYB37" s="80"/>
      <c r="TYC37" s="85"/>
      <c r="TYD37" s="77"/>
      <c r="TYE37" s="74"/>
      <c r="TYF37" s="74"/>
      <c r="TYG37" s="85"/>
      <c r="TYH37" s="74"/>
      <c r="TYI37" s="74"/>
      <c r="TYJ37" s="85"/>
      <c r="TYK37" s="74"/>
      <c r="TYL37" s="74"/>
      <c r="TYM37" s="85"/>
      <c r="TYN37" s="74"/>
      <c r="TYO37" s="74"/>
      <c r="TYP37" s="85"/>
      <c r="TYQ37" s="80"/>
      <c r="TYR37" s="80"/>
      <c r="TYS37" s="85"/>
      <c r="TYT37" s="77"/>
      <c r="TYU37" s="74"/>
      <c r="TYV37" s="74"/>
      <c r="TYW37" s="85"/>
      <c r="TYX37" s="74"/>
      <c r="TYY37" s="74"/>
      <c r="TYZ37" s="85"/>
      <c r="TZA37" s="74"/>
      <c r="TZB37" s="74"/>
      <c r="TZC37" s="85"/>
      <c r="TZD37" s="74"/>
      <c r="TZE37" s="74"/>
      <c r="TZF37" s="85"/>
      <c r="TZG37" s="80"/>
      <c r="TZH37" s="80"/>
      <c r="TZI37" s="85"/>
      <c r="TZJ37" s="77"/>
      <c r="TZK37" s="74"/>
      <c r="TZL37" s="74"/>
      <c r="TZM37" s="85"/>
      <c r="TZN37" s="74"/>
      <c r="TZO37" s="74"/>
      <c r="TZP37" s="85"/>
      <c r="TZQ37" s="74"/>
      <c r="TZR37" s="74"/>
      <c r="TZS37" s="85"/>
      <c r="TZT37" s="74"/>
      <c r="TZU37" s="74"/>
      <c r="TZV37" s="85"/>
      <c r="TZW37" s="80"/>
      <c r="TZX37" s="80"/>
      <c r="TZY37" s="85"/>
      <c r="TZZ37" s="77"/>
      <c r="UAA37" s="74"/>
      <c r="UAB37" s="74"/>
      <c r="UAC37" s="85"/>
      <c r="UAD37" s="74"/>
      <c r="UAE37" s="74"/>
      <c r="UAF37" s="85"/>
      <c r="UAG37" s="74"/>
      <c r="UAH37" s="74"/>
      <c r="UAI37" s="85"/>
      <c r="UAJ37" s="74"/>
      <c r="UAK37" s="74"/>
      <c r="UAL37" s="85"/>
      <c r="UAM37" s="80"/>
      <c r="UAN37" s="80"/>
      <c r="UAO37" s="85"/>
      <c r="UAP37" s="77"/>
      <c r="UAQ37" s="74"/>
      <c r="UAR37" s="74"/>
      <c r="UAS37" s="85"/>
      <c r="UAT37" s="74"/>
      <c r="UAU37" s="74"/>
      <c r="UAV37" s="85"/>
      <c r="UAW37" s="74"/>
      <c r="UAX37" s="74"/>
      <c r="UAY37" s="85"/>
      <c r="UAZ37" s="74"/>
      <c r="UBA37" s="74"/>
      <c r="UBB37" s="85"/>
      <c r="UBC37" s="80"/>
      <c r="UBD37" s="80"/>
      <c r="UBE37" s="85"/>
      <c r="UBF37" s="77"/>
      <c r="UBG37" s="74"/>
      <c r="UBH37" s="74"/>
      <c r="UBI37" s="85"/>
      <c r="UBJ37" s="74"/>
      <c r="UBK37" s="74"/>
      <c r="UBL37" s="85"/>
      <c r="UBM37" s="74"/>
      <c r="UBN37" s="74"/>
      <c r="UBO37" s="85"/>
      <c r="UBP37" s="74"/>
      <c r="UBQ37" s="74"/>
      <c r="UBR37" s="85"/>
      <c r="UBS37" s="80"/>
      <c r="UBT37" s="80"/>
      <c r="UBU37" s="85"/>
      <c r="UBV37" s="77"/>
      <c r="UBW37" s="74"/>
      <c r="UBX37" s="74"/>
      <c r="UBY37" s="85"/>
      <c r="UBZ37" s="74"/>
      <c r="UCA37" s="74"/>
      <c r="UCB37" s="85"/>
      <c r="UCC37" s="74"/>
      <c r="UCD37" s="74"/>
      <c r="UCE37" s="85"/>
      <c r="UCF37" s="74"/>
      <c r="UCG37" s="74"/>
      <c r="UCH37" s="85"/>
      <c r="UCI37" s="80"/>
      <c r="UCJ37" s="80"/>
      <c r="UCK37" s="85"/>
      <c r="UCL37" s="77"/>
      <c r="UCM37" s="74"/>
      <c r="UCN37" s="74"/>
      <c r="UCO37" s="85"/>
      <c r="UCP37" s="74"/>
      <c r="UCQ37" s="74"/>
      <c r="UCR37" s="85"/>
      <c r="UCS37" s="74"/>
      <c r="UCT37" s="74"/>
      <c r="UCU37" s="85"/>
      <c r="UCV37" s="74"/>
      <c r="UCW37" s="74"/>
      <c r="UCX37" s="85"/>
      <c r="UCY37" s="80"/>
      <c r="UCZ37" s="80"/>
      <c r="UDA37" s="85"/>
      <c r="UDB37" s="77"/>
      <c r="UDC37" s="74"/>
      <c r="UDD37" s="74"/>
      <c r="UDE37" s="85"/>
      <c r="UDF37" s="74"/>
      <c r="UDG37" s="74"/>
      <c r="UDH37" s="85"/>
      <c r="UDI37" s="74"/>
      <c r="UDJ37" s="74"/>
      <c r="UDK37" s="85"/>
      <c r="UDL37" s="74"/>
      <c r="UDM37" s="74"/>
      <c r="UDN37" s="85"/>
      <c r="UDO37" s="80"/>
      <c r="UDP37" s="80"/>
      <c r="UDQ37" s="85"/>
      <c r="UDR37" s="77"/>
      <c r="UDS37" s="74"/>
      <c r="UDT37" s="74"/>
      <c r="UDU37" s="85"/>
      <c r="UDV37" s="74"/>
      <c r="UDW37" s="74"/>
      <c r="UDX37" s="85"/>
      <c r="UDY37" s="74"/>
      <c r="UDZ37" s="74"/>
      <c r="UEA37" s="85"/>
      <c r="UEB37" s="74"/>
      <c r="UEC37" s="74"/>
      <c r="UED37" s="85"/>
      <c r="UEE37" s="80"/>
      <c r="UEF37" s="80"/>
      <c r="UEG37" s="85"/>
      <c r="UEH37" s="77"/>
      <c r="UEI37" s="74"/>
      <c r="UEJ37" s="74"/>
      <c r="UEK37" s="85"/>
      <c r="UEL37" s="74"/>
      <c r="UEM37" s="74"/>
      <c r="UEN37" s="85"/>
      <c r="UEO37" s="74"/>
      <c r="UEP37" s="74"/>
      <c r="UEQ37" s="85"/>
      <c r="UER37" s="74"/>
      <c r="UES37" s="74"/>
      <c r="UET37" s="85"/>
      <c r="UEU37" s="80"/>
      <c r="UEV37" s="80"/>
      <c r="UEW37" s="85"/>
      <c r="UEX37" s="77"/>
      <c r="UEY37" s="74"/>
      <c r="UEZ37" s="74"/>
      <c r="UFA37" s="85"/>
      <c r="UFB37" s="74"/>
      <c r="UFC37" s="74"/>
      <c r="UFD37" s="85"/>
      <c r="UFE37" s="74"/>
      <c r="UFF37" s="74"/>
      <c r="UFG37" s="85"/>
      <c r="UFH37" s="74"/>
      <c r="UFI37" s="74"/>
      <c r="UFJ37" s="85"/>
      <c r="UFK37" s="80"/>
      <c r="UFL37" s="80"/>
      <c r="UFM37" s="85"/>
      <c r="UFN37" s="77"/>
      <c r="UFO37" s="74"/>
      <c r="UFP37" s="74"/>
      <c r="UFQ37" s="85"/>
      <c r="UFR37" s="74"/>
      <c r="UFS37" s="74"/>
      <c r="UFT37" s="85"/>
      <c r="UFU37" s="74"/>
      <c r="UFV37" s="74"/>
      <c r="UFW37" s="85"/>
      <c r="UFX37" s="74"/>
      <c r="UFY37" s="74"/>
      <c r="UFZ37" s="85"/>
      <c r="UGA37" s="80"/>
      <c r="UGB37" s="80"/>
      <c r="UGC37" s="85"/>
      <c r="UGD37" s="77"/>
      <c r="UGE37" s="74"/>
      <c r="UGF37" s="74"/>
      <c r="UGG37" s="85"/>
      <c r="UGH37" s="74"/>
      <c r="UGI37" s="74"/>
      <c r="UGJ37" s="85"/>
      <c r="UGK37" s="74"/>
      <c r="UGL37" s="74"/>
      <c r="UGM37" s="85"/>
      <c r="UGN37" s="74"/>
      <c r="UGO37" s="74"/>
      <c r="UGP37" s="85"/>
      <c r="UGQ37" s="80"/>
      <c r="UGR37" s="80"/>
      <c r="UGS37" s="85"/>
      <c r="UGT37" s="77"/>
      <c r="UGU37" s="74"/>
      <c r="UGV37" s="74"/>
      <c r="UGW37" s="85"/>
      <c r="UGX37" s="74"/>
      <c r="UGY37" s="74"/>
      <c r="UGZ37" s="85"/>
      <c r="UHA37" s="74"/>
      <c r="UHB37" s="74"/>
      <c r="UHC37" s="85"/>
      <c r="UHD37" s="74"/>
      <c r="UHE37" s="74"/>
      <c r="UHF37" s="85"/>
      <c r="UHG37" s="80"/>
      <c r="UHH37" s="80"/>
      <c r="UHI37" s="85"/>
      <c r="UHJ37" s="77"/>
      <c r="UHK37" s="74"/>
      <c r="UHL37" s="74"/>
      <c r="UHM37" s="85"/>
      <c r="UHN37" s="74"/>
      <c r="UHO37" s="74"/>
      <c r="UHP37" s="85"/>
      <c r="UHQ37" s="74"/>
      <c r="UHR37" s="74"/>
      <c r="UHS37" s="85"/>
      <c r="UHT37" s="74"/>
      <c r="UHU37" s="74"/>
      <c r="UHV37" s="85"/>
      <c r="UHW37" s="80"/>
      <c r="UHX37" s="80"/>
      <c r="UHY37" s="85"/>
      <c r="UHZ37" s="77"/>
      <c r="UIA37" s="74"/>
      <c r="UIB37" s="74"/>
      <c r="UIC37" s="85"/>
      <c r="UID37" s="74"/>
      <c r="UIE37" s="74"/>
      <c r="UIF37" s="85"/>
      <c r="UIG37" s="74"/>
      <c r="UIH37" s="74"/>
      <c r="UII37" s="85"/>
      <c r="UIJ37" s="74"/>
      <c r="UIK37" s="74"/>
      <c r="UIL37" s="85"/>
      <c r="UIM37" s="80"/>
      <c r="UIN37" s="80"/>
      <c r="UIO37" s="85"/>
      <c r="UIP37" s="77"/>
      <c r="UIQ37" s="74"/>
      <c r="UIR37" s="74"/>
      <c r="UIS37" s="85"/>
      <c r="UIT37" s="74"/>
      <c r="UIU37" s="74"/>
      <c r="UIV37" s="85"/>
      <c r="UIW37" s="74"/>
      <c r="UIX37" s="74"/>
      <c r="UIY37" s="85"/>
      <c r="UIZ37" s="74"/>
      <c r="UJA37" s="74"/>
      <c r="UJB37" s="85"/>
      <c r="UJC37" s="80"/>
      <c r="UJD37" s="80"/>
      <c r="UJE37" s="85"/>
      <c r="UJF37" s="77"/>
      <c r="UJG37" s="74"/>
      <c r="UJH37" s="74"/>
      <c r="UJI37" s="85"/>
      <c r="UJJ37" s="74"/>
      <c r="UJK37" s="74"/>
      <c r="UJL37" s="85"/>
      <c r="UJM37" s="74"/>
      <c r="UJN37" s="74"/>
      <c r="UJO37" s="85"/>
      <c r="UJP37" s="74"/>
      <c r="UJQ37" s="74"/>
      <c r="UJR37" s="85"/>
      <c r="UJS37" s="80"/>
      <c r="UJT37" s="80"/>
      <c r="UJU37" s="85"/>
      <c r="UJV37" s="77"/>
      <c r="UJW37" s="74"/>
      <c r="UJX37" s="74"/>
      <c r="UJY37" s="85"/>
      <c r="UJZ37" s="74"/>
      <c r="UKA37" s="74"/>
      <c r="UKB37" s="85"/>
      <c r="UKC37" s="74"/>
      <c r="UKD37" s="74"/>
      <c r="UKE37" s="85"/>
      <c r="UKF37" s="74"/>
      <c r="UKG37" s="74"/>
      <c r="UKH37" s="85"/>
      <c r="UKI37" s="80"/>
      <c r="UKJ37" s="80"/>
      <c r="UKK37" s="85"/>
      <c r="UKL37" s="77"/>
      <c r="UKM37" s="74"/>
      <c r="UKN37" s="74"/>
      <c r="UKO37" s="85"/>
      <c r="UKP37" s="74"/>
      <c r="UKQ37" s="74"/>
      <c r="UKR37" s="85"/>
      <c r="UKS37" s="74"/>
      <c r="UKT37" s="74"/>
      <c r="UKU37" s="85"/>
      <c r="UKV37" s="74"/>
      <c r="UKW37" s="74"/>
      <c r="UKX37" s="85"/>
      <c r="UKY37" s="80"/>
      <c r="UKZ37" s="80"/>
      <c r="ULA37" s="85"/>
      <c r="ULB37" s="77"/>
      <c r="ULC37" s="74"/>
      <c r="ULD37" s="74"/>
      <c r="ULE37" s="85"/>
      <c r="ULF37" s="74"/>
      <c r="ULG37" s="74"/>
      <c r="ULH37" s="85"/>
      <c r="ULI37" s="74"/>
      <c r="ULJ37" s="74"/>
      <c r="ULK37" s="85"/>
      <c r="ULL37" s="74"/>
      <c r="ULM37" s="74"/>
      <c r="ULN37" s="85"/>
      <c r="ULO37" s="80"/>
      <c r="ULP37" s="80"/>
      <c r="ULQ37" s="85"/>
      <c r="ULR37" s="77"/>
      <c r="ULS37" s="74"/>
      <c r="ULT37" s="74"/>
      <c r="ULU37" s="85"/>
      <c r="ULV37" s="74"/>
      <c r="ULW37" s="74"/>
      <c r="ULX37" s="85"/>
      <c r="ULY37" s="74"/>
      <c r="ULZ37" s="74"/>
      <c r="UMA37" s="85"/>
      <c r="UMB37" s="74"/>
      <c r="UMC37" s="74"/>
      <c r="UMD37" s="85"/>
      <c r="UME37" s="80"/>
      <c r="UMF37" s="80"/>
      <c r="UMG37" s="85"/>
      <c r="UMH37" s="77"/>
      <c r="UMI37" s="74"/>
      <c r="UMJ37" s="74"/>
      <c r="UMK37" s="85"/>
      <c r="UML37" s="74"/>
      <c r="UMM37" s="74"/>
      <c r="UMN37" s="85"/>
      <c r="UMO37" s="74"/>
      <c r="UMP37" s="74"/>
      <c r="UMQ37" s="85"/>
      <c r="UMR37" s="74"/>
      <c r="UMS37" s="74"/>
      <c r="UMT37" s="85"/>
      <c r="UMU37" s="80"/>
      <c r="UMV37" s="80"/>
      <c r="UMW37" s="85"/>
      <c r="UMX37" s="77"/>
      <c r="UMY37" s="74"/>
      <c r="UMZ37" s="74"/>
      <c r="UNA37" s="85"/>
      <c r="UNB37" s="74"/>
      <c r="UNC37" s="74"/>
      <c r="UND37" s="85"/>
      <c r="UNE37" s="74"/>
      <c r="UNF37" s="74"/>
      <c r="UNG37" s="85"/>
      <c r="UNH37" s="74"/>
      <c r="UNI37" s="74"/>
      <c r="UNJ37" s="85"/>
      <c r="UNK37" s="80"/>
      <c r="UNL37" s="80"/>
      <c r="UNM37" s="85"/>
      <c r="UNN37" s="77"/>
      <c r="UNO37" s="74"/>
      <c r="UNP37" s="74"/>
      <c r="UNQ37" s="85"/>
      <c r="UNR37" s="74"/>
      <c r="UNS37" s="74"/>
      <c r="UNT37" s="85"/>
      <c r="UNU37" s="74"/>
      <c r="UNV37" s="74"/>
      <c r="UNW37" s="85"/>
      <c r="UNX37" s="74"/>
      <c r="UNY37" s="74"/>
      <c r="UNZ37" s="85"/>
      <c r="UOA37" s="80"/>
      <c r="UOB37" s="80"/>
      <c r="UOC37" s="85"/>
      <c r="UOD37" s="77"/>
      <c r="UOE37" s="74"/>
      <c r="UOF37" s="74"/>
      <c r="UOG37" s="85"/>
      <c r="UOH37" s="74"/>
      <c r="UOI37" s="74"/>
      <c r="UOJ37" s="85"/>
      <c r="UOK37" s="74"/>
      <c r="UOL37" s="74"/>
      <c r="UOM37" s="85"/>
      <c r="UON37" s="74"/>
      <c r="UOO37" s="74"/>
      <c r="UOP37" s="85"/>
      <c r="UOQ37" s="80"/>
      <c r="UOR37" s="80"/>
      <c r="UOS37" s="85"/>
      <c r="UOT37" s="77"/>
      <c r="UOU37" s="74"/>
      <c r="UOV37" s="74"/>
      <c r="UOW37" s="85"/>
      <c r="UOX37" s="74"/>
      <c r="UOY37" s="74"/>
      <c r="UOZ37" s="85"/>
      <c r="UPA37" s="74"/>
      <c r="UPB37" s="74"/>
      <c r="UPC37" s="85"/>
      <c r="UPD37" s="74"/>
      <c r="UPE37" s="74"/>
      <c r="UPF37" s="85"/>
      <c r="UPG37" s="80"/>
      <c r="UPH37" s="80"/>
      <c r="UPI37" s="85"/>
      <c r="UPJ37" s="77"/>
      <c r="UPK37" s="74"/>
      <c r="UPL37" s="74"/>
      <c r="UPM37" s="85"/>
      <c r="UPN37" s="74"/>
      <c r="UPO37" s="74"/>
      <c r="UPP37" s="85"/>
      <c r="UPQ37" s="74"/>
      <c r="UPR37" s="74"/>
      <c r="UPS37" s="85"/>
      <c r="UPT37" s="74"/>
      <c r="UPU37" s="74"/>
      <c r="UPV37" s="85"/>
      <c r="UPW37" s="80"/>
      <c r="UPX37" s="80"/>
      <c r="UPY37" s="85"/>
      <c r="UPZ37" s="77"/>
      <c r="UQA37" s="74"/>
      <c r="UQB37" s="74"/>
      <c r="UQC37" s="85"/>
      <c r="UQD37" s="74"/>
      <c r="UQE37" s="74"/>
      <c r="UQF37" s="85"/>
      <c r="UQG37" s="74"/>
      <c r="UQH37" s="74"/>
      <c r="UQI37" s="85"/>
      <c r="UQJ37" s="74"/>
      <c r="UQK37" s="74"/>
      <c r="UQL37" s="85"/>
      <c r="UQM37" s="80"/>
      <c r="UQN37" s="80"/>
      <c r="UQO37" s="85"/>
      <c r="UQP37" s="77"/>
      <c r="UQQ37" s="74"/>
      <c r="UQR37" s="74"/>
      <c r="UQS37" s="85"/>
      <c r="UQT37" s="74"/>
      <c r="UQU37" s="74"/>
      <c r="UQV37" s="85"/>
      <c r="UQW37" s="74"/>
      <c r="UQX37" s="74"/>
      <c r="UQY37" s="85"/>
      <c r="UQZ37" s="74"/>
      <c r="URA37" s="74"/>
      <c r="URB37" s="85"/>
      <c r="URC37" s="80"/>
      <c r="URD37" s="80"/>
      <c r="URE37" s="85"/>
      <c r="URF37" s="77"/>
      <c r="URG37" s="74"/>
      <c r="URH37" s="74"/>
      <c r="URI37" s="85"/>
      <c r="URJ37" s="74"/>
      <c r="URK37" s="74"/>
      <c r="URL37" s="85"/>
      <c r="URM37" s="74"/>
      <c r="URN37" s="74"/>
      <c r="URO37" s="85"/>
      <c r="URP37" s="74"/>
      <c r="URQ37" s="74"/>
      <c r="URR37" s="85"/>
      <c r="URS37" s="80"/>
      <c r="URT37" s="80"/>
      <c r="URU37" s="85"/>
      <c r="URV37" s="77"/>
      <c r="URW37" s="74"/>
      <c r="URX37" s="74"/>
      <c r="URY37" s="85"/>
      <c r="URZ37" s="74"/>
      <c r="USA37" s="74"/>
      <c r="USB37" s="85"/>
      <c r="USC37" s="74"/>
      <c r="USD37" s="74"/>
      <c r="USE37" s="85"/>
      <c r="USF37" s="74"/>
      <c r="USG37" s="74"/>
      <c r="USH37" s="85"/>
      <c r="USI37" s="80"/>
      <c r="USJ37" s="80"/>
      <c r="USK37" s="85"/>
      <c r="USL37" s="77"/>
      <c r="USM37" s="74"/>
      <c r="USN37" s="74"/>
      <c r="USO37" s="85"/>
      <c r="USP37" s="74"/>
      <c r="USQ37" s="74"/>
      <c r="USR37" s="85"/>
      <c r="USS37" s="74"/>
      <c r="UST37" s="74"/>
      <c r="USU37" s="85"/>
      <c r="USV37" s="74"/>
      <c r="USW37" s="74"/>
      <c r="USX37" s="85"/>
      <c r="USY37" s="80"/>
      <c r="USZ37" s="80"/>
      <c r="UTA37" s="85"/>
      <c r="UTB37" s="77"/>
      <c r="UTC37" s="74"/>
      <c r="UTD37" s="74"/>
      <c r="UTE37" s="85"/>
      <c r="UTF37" s="74"/>
      <c r="UTG37" s="74"/>
      <c r="UTH37" s="85"/>
      <c r="UTI37" s="74"/>
      <c r="UTJ37" s="74"/>
      <c r="UTK37" s="85"/>
      <c r="UTL37" s="74"/>
      <c r="UTM37" s="74"/>
      <c r="UTN37" s="85"/>
      <c r="UTO37" s="80"/>
      <c r="UTP37" s="80"/>
      <c r="UTQ37" s="85"/>
      <c r="UTR37" s="77"/>
      <c r="UTS37" s="74"/>
      <c r="UTT37" s="74"/>
      <c r="UTU37" s="85"/>
      <c r="UTV37" s="74"/>
      <c r="UTW37" s="74"/>
      <c r="UTX37" s="85"/>
      <c r="UTY37" s="74"/>
      <c r="UTZ37" s="74"/>
      <c r="UUA37" s="85"/>
      <c r="UUB37" s="74"/>
      <c r="UUC37" s="74"/>
      <c r="UUD37" s="85"/>
      <c r="UUE37" s="80"/>
      <c r="UUF37" s="80"/>
      <c r="UUG37" s="85"/>
      <c r="UUH37" s="77"/>
      <c r="UUI37" s="74"/>
      <c r="UUJ37" s="74"/>
      <c r="UUK37" s="85"/>
      <c r="UUL37" s="74"/>
      <c r="UUM37" s="74"/>
      <c r="UUN37" s="85"/>
      <c r="UUO37" s="74"/>
      <c r="UUP37" s="74"/>
      <c r="UUQ37" s="85"/>
      <c r="UUR37" s="74"/>
      <c r="UUS37" s="74"/>
      <c r="UUT37" s="85"/>
      <c r="UUU37" s="80"/>
      <c r="UUV37" s="80"/>
      <c r="UUW37" s="85"/>
      <c r="UUX37" s="77"/>
      <c r="UUY37" s="74"/>
      <c r="UUZ37" s="74"/>
      <c r="UVA37" s="85"/>
      <c r="UVB37" s="74"/>
      <c r="UVC37" s="74"/>
      <c r="UVD37" s="85"/>
      <c r="UVE37" s="74"/>
      <c r="UVF37" s="74"/>
      <c r="UVG37" s="85"/>
      <c r="UVH37" s="74"/>
      <c r="UVI37" s="74"/>
      <c r="UVJ37" s="85"/>
      <c r="UVK37" s="80"/>
      <c r="UVL37" s="80"/>
      <c r="UVM37" s="85"/>
      <c r="UVN37" s="77"/>
      <c r="UVO37" s="74"/>
      <c r="UVP37" s="74"/>
      <c r="UVQ37" s="85"/>
      <c r="UVR37" s="74"/>
      <c r="UVS37" s="74"/>
      <c r="UVT37" s="85"/>
      <c r="UVU37" s="74"/>
      <c r="UVV37" s="74"/>
      <c r="UVW37" s="85"/>
      <c r="UVX37" s="74"/>
      <c r="UVY37" s="74"/>
      <c r="UVZ37" s="85"/>
      <c r="UWA37" s="80"/>
      <c r="UWB37" s="80"/>
      <c r="UWC37" s="85"/>
      <c r="UWD37" s="77"/>
      <c r="UWE37" s="74"/>
      <c r="UWF37" s="74"/>
      <c r="UWG37" s="85"/>
      <c r="UWH37" s="74"/>
      <c r="UWI37" s="74"/>
      <c r="UWJ37" s="85"/>
      <c r="UWK37" s="74"/>
      <c r="UWL37" s="74"/>
      <c r="UWM37" s="85"/>
      <c r="UWN37" s="74"/>
      <c r="UWO37" s="74"/>
      <c r="UWP37" s="85"/>
      <c r="UWQ37" s="80"/>
      <c r="UWR37" s="80"/>
      <c r="UWS37" s="85"/>
      <c r="UWT37" s="77"/>
      <c r="UWU37" s="74"/>
      <c r="UWV37" s="74"/>
      <c r="UWW37" s="85"/>
      <c r="UWX37" s="74"/>
      <c r="UWY37" s="74"/>
      <c r="UWZ37" s="85"/>
      <c r="UXA37" s="74"/>
      <c r="UXB37" s="74"/>
      <c r="UXC37" s="85"/>
      <c r="UXD37" s="74"/>
      <c r="UXE37" s="74"/>
      <c r="UXF37" s="85"/>
      <c r="UXG37" s="80"/>
      <c r="UXH37" s="80"/>
      <c r="UXI37" s="85"/>
      <c r="UXJ37" s="77"/>
      <c r="UXK37" s="74"/>
      <c r="UXL37" s="74"/>
      <c r="UXM37" s="85"/>
      <c r="UXN37" s="74"/>
      <c r="UXO37" s="74"/>
      <c r="UXP37" s="85"/>
      <c r="UXQ37" s="74"/>
      <c r="UXR37" s="74"/>
      <c r="UXS37" s="85"/>
      <c r="UXT37" s="74"/>
      <c r="UXU37" s="74"/>
      <c r="UXV37" s="85"/>
      <c r="UXW37" s="80"/>
      <c r="UXX37" s="80"/>
      <c r="UXY37" s="85"/>
      <c r="UXZ37" s="77"/>
      <c r="UYA37" s="74"/>
      <c r="UYB37" s="74"/>
      <c r="UYC37" s="85"/>
      <c r="UYD37" s="74"/>
      <c r="UYE37" s="74"/>
      <c r="UYF37" s="85"/>
      <c r="UYG37" s="74"/>
      <c r="UYH37" s="74"/>
      <c r="UYI37" s="85"/>
      <c r="UYJ37" s="74"/>
      <c r="UYK37" s="74"/>
      <c r="UYL37" s="85"/>
      <c r="UYM37" s="80"/>
      <c r="UYN37" s="80"/>
      <c r="UYO37" s="85"/>
      <c r="UYP37" s="77"/>
      <c r="UYQ37" s="74"/>
      <c r="UYR37" s="74"/>
      <c r="UYS37" s="85"/>
      <c r="UYT37" s="74"/>
      <c r="UYU37" s="74"/>
      <c r="UYV37" s="85"/>
      <c r="UYW37" s="74"/>
      <c r="UYX37" s="74"/>
      <c r="UYY37" s="85"/>
      <c r="UYZ37" s="74"/>
      <c r="UZA37" s="74"/>
      <c r="UZB37" s="85"/>
      <c r="UZC37" s="80"/>
      <c r="UZD37" s="80"/>
      <c r="UZE37" s="85"/>
      <c r="UZF37" s="77"/>
      <c r="UZG37" s="74"/>
      <c r="UZH37" s="74"/>
      <c r="UZI37" s="85"/>
      <c r="UZJ37" s="74"/>
      <c r="UZK37" s="74"/>
      <c r="UZL37" s="85"/>
      <c r="UZM37" s="74"/>
      <c r="UZN37" s="74"/>
      <c r="UZO37" s="85"/>
      <c r="UZP37" s="74"/>
      <c r="UZQ37" s="74"/>
      <c r="UZR37" s="85"/>
      <c r="UZS37" s="80"/>
      <c r="UZT37" s="80"/>
      <c r="UZU37" s="85"/>
      <c r="UZV37" s="77"/>
      <c r="UZW37" s="74"/>
      <c r="UZX37" s="74"/>
      <c r="UZY37" s="85"/>
      <c r="UZZ37" s="74"/>
      <c r="VAA37" s="74"/>
      <c r="VAB37" s="85"/>
      <c r="VAC37" s="74"/>
      <c r="VAD37" s="74"/>
      <c r="VAE37" s="85"/>
      <c r="VAF37" s="74"/>
      <c r="VAG37" s="74"/>
      <c r="VAH37" s="85"/>
      <c r="VAI37" s="80"/>
      <c r="VAJ37" s="80"/>
      <c r="VAK37" s="85"/>
      <c r="VAL37" s="77"/>
      <c r="VAM37" s="74"/>
      <c r="VAN37" s="74"/>
      <c r="VAO37" s="85"/>
      <c r="VAP37" s="74"/>
      <c r="VAQ37" s="74"/>
      <c r="VAR37" s="85"/>
      <c r="VAS37" s="74"/>
      <c r="VAT37" s="74"/>
      <c r="VAU37" s="85"/>
      <c r="VAV37" s="74"/>
      <c r="VAW37" s="74"/>
      <c r="VAX37" s="85"/>
      <c r="VAY37" s="80"/>
      <c r="VAZ37" s="80"/>
      <c r="VBA37" s="85"/>
      <c r="VBB37" s="77"/>
      <c r="VBC37" s="74"/>
      <c r="VBD37" s="74"/>
      <c r="VBE37" s="85"/>
      <c r="VBF37" s="74"/>
      <c r="VBG37" s="74"/>
      <c r="VBH37" s="85"/>
      <c r="VBI37" s="74"/>
      <c r="VBJ37" s="74"/>
      <c r="VBK37" s="85"/>
      <c r="VBL37" s="74"/>
      <c r="VBM37" s="74"/>
      <c r="VBN37" s="85"/>
      <c r="VBO37" s="80"/>
      <c r="VBP37" s="80"/>
      <c r="VBQ37" s="85"/>
      <c r="VBR37" s="77"/>
      <c r="VBS37" s="74"/>
      <c r="VBT37" s="74"/>
      <c r="VBU37" s="85"/>
      <c r="VBV37" s="74"/>
      <c r="VBW37" s="74"/>
      <c r="VBX37" s="85"/>
      <c r="VBY37" s="74"/>
      <c r="VBZ37" s="74"/>
      <c r="VCA37" s="85"/>
      <c r="VCB37" s="74"/>
      <c r="VCC37" s="74"/>
      <c r="VCD37" s="85"/>
      <c r="VCE37" s="80"/>
      <c r="VCF37" s="80"/>
      <c r="VCG37" s="85"/>
      <c r="VCH37" s="77"/>
      <c r="VCI37" s="74"/>
      <c r="VCJ37" s="74"/>
      <c r="VCK37" s="85"/>
      <c r="VCL37" s="74"/>
      <c r="VCM37" s="74"/>
      <c r="VCN37" s="85"/>
      <c r="VCO37" s="74"/>
      <c r="VCP37" s="74"/>
      <c r="VCQ37" s="85"/>
      <c r="VCR37" s="74"/>
      <c r="VCS37" s="74"/>
      <c r="VCT37" s="85"/>
      <c r="VCU37" s="80"/>
      <c r="VCV37" s="80"/>
      <c r="VCW37" s="85"/>
      <c r="VCX37" s="77"/>
      <c r="VCY37" s="74"/>
      <c r="VCZ37" s="74"/>
      <c r="VDA37" s="85"/>
      <c r="VDB37" s="74"/>
      <c r="VDC37" s="74"/>
      <c r="VDD37" s="85"/>
      <c r="VDE37" s="74"/>
      <c r="VDF37" s="74"/>
      <c r="VDG37" s="85"/>
      <c r="VDH37" s="74"/>
      <c r="VDI37" s="74"/>
      <c r="VDJ37" s="85"/>
      <c r="VDK37" s="80"/>
      <c r="VDL37" s="80"/>
      <c r="VDM37" s="85"/>
      <c r="VDN37" s="77"/>
      <c r="VDO37" s="74"/>
      <c r="VDP37" s="74"/>
      <c r="VDQ37" s="85"/>
      <c r="VDR37" s="74"/>
      <c r="VDS37" s="74"/>
      <c r="VDT37" s="85"/>
      <c r="VDU37" s="74"/>
      <c r="VDV37" s="74"/>
      <c r="VDW37" s="85"/>
      <c r="VDX37" s="74"/>
      <c r="VDY37" s="74"/>
      <c r="VDZ37" s="85"/>
      <c r="VEA37" s="80"/>
      <c r="VEB37" s="80"/>
      <c r="VEC37" s="85"/>
      <c r="VED37" s="77"/>
      <c r="VEE37" s="74"/>
      <c r="VEF37" s="74"/>
      <c r="VEG37" s="85"/>
      <c r="VEH37" s="74"/>
      <c r="VEI37" s="74"/>
      <c r="VEJ37" s="85"/>
      <c r="VEK37" s="74"/>
      <c r="VEL37" s="74"/>
      <c r="VEM37" s="85"/>
      <c r="VEN37" s="74"/>
      <c r="VEO37" s="74"/>
      <c r="VEP37" s="85"/>
      <c r="VEQ37" s="80"/>
      <c r="VER37" s="80"/>
      <c r="VES37" s="85"/>
      <c r="VET37" s="77"/>
      <c r="VEU37" s="74"/>
      <c r="VEV37" s="74"/>
      <c r="VEW37" s="85"/>
      <c r="VEX37" s="74"/>
      <c r="VEY37" s="74"/>
      <c r="VEZ37" s="85"/>
      <c r="VFA37" s="74"/>
      <c r="VFB37" s="74"/>
      <c r="VFC37" s="85"/>
      <c r="VFD37" s="74"/>
      <c r="VFE37" s="74"/>
      <c r="VFF37" s="85"/>
      <c r="VFG37" s="80"/>
      <c r="VFH37" s="80"/>
      <c r="VFI37" s="85"/>
      <c r="VFJ37" s="77"/>
      <c r="VFK37" s="74"/>
      <c r="VFL37" s="74"/>
      <c r="VFM37" s="85"/>
      <c r="VFN37" s="74"/>
      <c r="VFO37" s="74"/>
      <c r="VFP37" s="85"/>
      <c r="VFQ37" s="74"/>
      <c r="VFR37" s="74"/>
      <c r="VFS37" s="85"/>
      <c r="VFT37" s="74"/>
      <c r="VFU37" s="74"/>
      <c r="VFV37" s="85"/>
      <c r="VFW37" s="80"/>
      <c r="VFX37" s="80"/>
      <c r="VFY37" s="85"/>
      <c r="VFZ37" s="77"/>
      <c r="VGA37" s="74"/>
      <c r="VGB37" s="74"/>
      <c r="VGC37" s="85"/>
      <c r="VGD37" s="74"/>
      <c r="VGE37" s="74"/>
      <c r="VGF37" s="85"/>
      <c r="VGG37" s="74"/>
      <c r="VGH37" s="74"/>
      <c r="VGI37" s="85"/>
      <c r="VGJ37" s="74"/>
      <c r="VGK37" s="74"/>
      <c r="VGL37" s="85"/>
      <c r="VGM37" s="80"/>
      <c r="VGN37" s="80"/>
      <c r="VGO37" s="85"/>
      <c r="VGP37" s="77"/>
      <c r="VGQ37" s="74"/>
      <c r="VGR37" s="74"/>
      <c r="VGS37" s="85"/>
      <c r="VGT37" s="74"/>
      <c r="VGU37" s="74"/>
      <c r="VGV37" s="85"/>
      <c r="VGW37" s="74"/>
      <c r="VGX37" s="74"/>
      <c r="VGY37" s="85"/>
      <c r="VGZ37" s="74"/>
      <c r="VHA37" s="74"/>
      <c r="VHB37" s="85"/>
      <c r="VHC37" s="80"/>
      <c r="VHD37" s="80"/>
      <c r="VHE37" s="85"/>
      <c r="VHF37" s="77"/>
      <c r="VHG37" s="74"/>
      <c r="VHH37" s="74"/>
      <c r="VHI37" s="85"/>
      <c r="VHJ37" s="74"/>
      <c r="VHK37" s="74"/>
      <c r="VHL37" s="85"/>
      <c r="VHM37" s="74"/>
      <c r="VHN37" s="74"/>
      <c r="VHO37" s="85"/>
      <c r="VHP37" s="74"/>
      <c r="VHQ37" s="74"/>
      <c r="VHR37" s="85"/>
      <c r="VHS37" s="80"/>
      <c r="VHT37" s="80"/>
      <c r="VHU37" s="85"/>
      <c r="VHV37" s="77"/>
      <c r="VHW37" s="74"/>
      <c r="VHX37" s="74"/>
      <c r="VHY37" s="85"/>
      <c r="VHZ37" s="74"/>
      <c r="VIA37" s="74"/>
      <c r="VIB37" s="85"/>
      <c r="VIC37" s="74"/>
      <c r="VID37" s="74"/>
      <c r="VIE37" s="85"/>
      <c r="VIF37" s="74"/>
      <c r="VIG37" s="74"/>
      <c r="VIH37" s="85"/>
      <c r="VII37" s="80"/>
      <c r="VIJ37" s="80"/>
      <c r="VIK37" s="85"/>
      <c r="VIL37" s="77"/>
      <c r="VIM37" s="74"/>
      <c r="VIN37" s="74"/>
      <c r="VIO37" s="85"/>
      <c r="VIP37" s="74"/>
      <c r="VIQ37" s="74"/>
      <c r="VIR37" s="85"/>
      <c r="VIS37" s="74"/>
      <c r="VIT37" s="74"/>
      <c r="VIU37" s="85"/>
      <c r="VIV37" s="74"/>
      <c r="VIW37" s="74"/>
      <c r="VIX37" s="85"/>
      <c r="VIY37" s="80"/>
      <c r="VIZ37" s="80"/>
      <c r="VJA37" s="85"/>
      <c r="VJB37" s="77"/>
      <c r="VJC37" s="74"/>
      <c r="VJD37" s="74"/>
      <c r="VJE37" s="85"/>
      <c r="VJF37" s="74"/>
      <c r="VJG37" s="74"/>
      <c r="VJH37" s="85"/>
      <c r="VJI37" s="74"/>
      <c r="VJJ37" s="74"/>
      <c r="VJK37" s="85"/>
      <c r="VJL37" s="74"/>
      <c r="VJM37" s="74"/>
      <c r="VJN37" s="85"/>
      <c r="VJO37" s="80"/>
      <c r="VJP37" s="80"/>
      <c r="VJQ37" s="85"/>
      <c r="VJR37" s="77"/>
      <c r="VJS37" s="74"/>
      <c r="VJT37" s="74"/>
      <c r="VJU37" s="85"/>
      <c r="VJV37" s="74"/>
      <c r="VJW37" s="74"/>
      <c r="VJX37" s="85"/>
      <c r="VJY37" s="74"/>
      <c r="VJZ37" s="74"/>
      <c r="VKA37" s="85"/>
      <c r="VKB37" s="74"/>
      <c r="VKC37" s="74"/>
      <c r="VKD37" s="85"/>
      <c r="VKE37" s="80"/>
      <c r="VKF37" s="80"/>
      <c r="VKG37" s="85"/>
      <c r="VKH37" s="77"/>
      <c r="VKI37" s="74"/>
      <c r="VKJ37" s="74"/>
      <c r="VKK37" s="85"/>
      <c r="VKL37" s="74"/>
      <c r="VKM37" s="74"/>
      <c r="VKN37" s="85"/>
      <c r="VKO37" s="74"/>
      <c r="VKP37" s="74"/>
      <c r="VKQ37" s="85"/>
      <c r="VKR37" s="74"/>
      <c r="VKS37" s="74"/>
      <c r="VKT37" s="85"/>
      <c r="VKU37" s="80"/>
      <c r="VKV37" s="80"/>
      <c r="VKW37" s="85"/>
      <c r="VKX37" s="77"/>
      <c r="VKY37" s="74"/>
      <c r="VKZ37" s="74"/>
      <c r="VLA37" s="85"/>
      <c r="VLB37" s="74"/>
      <c r="VLC37" s="74"/>
      <c r="VLD37" s="85"/>
      <c r="VLE37" s="74"/>
      <c r="VLF37" s="74"/>
      <c r="VLG37" s="85"/>
      <c r="VLH37" s="74"/>
      <c r="VLI37" s="74"/>
      <c r="VLJ37" s="85"/>
      <c r="VLK37" s="80"/>
      <c r="VLL37" s="80"/>
      <c r="VLM37" s="85"/>
      <c r="VLN37" s="77"/>
      <c r="VLO37" s="74"/>
      <c r="VLP37" s="74"/>
      <c r="VLQ37" s="85"/>
      <c r="VLR37" s="74"/>
      <c r="VLS37" s="74"/>
      <c r="VLT37" s="85"/>
      <c r="VLU37" s="74"/>
      <c r="VLV37" s="74"/>
      <c r="VLW37" s="85"/>
      <c r="VLX37" s="74"/>
      <c r="VLY37" s="74"/>
      <c r="VLZ37" s="85"/>
      <c r="VMA37" s="80"/>
      <c r="VMB37" s="80"/>
      <c r="VMC37" s="85"/>
      <c r="VMD37" s="77"/>
      <c r="VME37" s="74"/>
      <c r="VMF37" s="74"/>
      <c r="VMG37" s="85"/>
      <c r="VMH37" s="74"/>
      <c r="VMI37" s="74"/>
      <c r="VMJ37" s="85"/>
      <c r="VMK37" s="74"/>
      <c r="VML37" s="74"/>
      <c r="VMM37" s="85"/>
      <c r="VMN37" s="74"/>
      <c r="VMO37" s="74"/>
      <c r="VMP37" s="85"/>
      <c r="VMQ37" s="80"/>
      <c r="VMR37" s="80"/>
      <c r="VMS37" s="85"/>
      <c r="VMT37" s="77"/>
      <c r="VMU37" s="74"/>
      <c r="VMV37" s="74"/>
      <c r="VMW37" s="85"/>
      <c r="VMX37" s="74"/>
      <c r="VMY37" s="74"/>
      <c r="VMZ37" s="85"/>
      <c r="VNA37" s="74"/>
      <c r="VNB37" s="74"/>
      <c r="VNC37" s="85"/>
      <c r="VND37" s="74"/>
      <c r="VNE37" s="74"/>
      <c r="VNF37" s="85"/>
      <c r="VNG37" s="80"/>
      <c r="VNH37" s="80"/>
      <c r="VNI37" s="85"/>
      <c r="VNJ37" s="77"/>
      <c r="VNK37" s="74"/>
      <c r="VNL37" s="74"/>
      <c r="VNM37" s="85"/>
      <c r="VNN37" s="74"/>
      <c r="VNO37" s="74"/>
      <c r="VNP37" s="85"/>
      <c r="VNQ37" s="74"/>
      <c r="VNR37" s="74"/>
      <c r="VNS37" s="85"/>
      <c r="VNT37" s="74"/>
      <c r="VNU37" s="74"/>
      <c r="VNV37" s="85"/>
      <c r="VNW37" s="80"/>
      <c r="VNX37" s="80"/>
      <c r="VNY37" s="85"/>
      <c r="VNZ37" s="77"/>
      <c r="VOA37" s="74"/>
      <c r="VOB37" s="74"/>
      <c r="VOC37" s="85"/>
      <c r="VOD37" s="74"/>
      <c r="VOE37" s="74"/>
      <c r="VOF37" s="85"/>
      <c r="VOG37" s="74"/>
      <c r="VOH37" s="74"/>
      <c r="VOI37" s="85"/>
      <c r="VOJ37" s="74"/>
      <c r="VOK37" s="74"/>
      <c r="VOL37" s="85"/>
      <c r="VOM37" s="80"/>
      <c r="VON37" s="80"/>
      <c r="VOO37" s="85"/>
      <c r="VOP37" s="77"/>
      <c r="VOQ37" s="74"/>
      <c r="VOR37" s="74"/>
      <c r="VOS37" s="85"/>
      <c r="VOT37" s="74"/>
      <c r="VOU37" s="74"/>
      <c r="VOV37" s="85"/>
      <c r="VOW37" s="74"/>
      <c r="VOX37" s="74"/>
      <c r="VOY37" s="85"/>
      <c r="VOZ37" s="74"/>
      <c r="VPA37" s="74"/>
      <c r="VPB37" s="85"/>
      <c r="VPC37" s="80"/>
      <c r="VPD37" s="80"/>
      <c r="VPE37" s="85"/>
      <c r="VPF37" s="77"/>
      <c r="VPG37" s="74"/>
      <c r="VPH37" s="74"/>
      <c r="VPI37" s="85"/>
      <c r="VPJ37" s="74"/>
      <c r="VPK37" s="74"/>
      <c r="VPL37" s="85"/>
      <c r="VPM37" s="74"/>
      <c r="VPN37" s="74"/>
      <c r="VPO37" s="85"/>
      <c r="VPP37" s="74"/>
      <c r="VPQ37" s="74"/>
      <c r="VPR37" s="85"/>
      <c r="VPS37" s="80"/>
      <c r="VPT37" s="80"/>
      <c r="VPU37" s="85"/>
      <c r="VPV37" s="77"/>
      <c r="VPW37" s="74"/>
      <c r="VPX37" s="74"/>
      <c r="VPY37" s="85"/>
      <c r="VPZ37" s="74"/>
      <c r="VQA37" s="74"/>
      <c r="VQB37" s="85"/>
      <c r="VQC37" s="74"/>
      <c r="VQD37" s="74"/>
      <c r="VQE37" s="85"/>
      <c r="VQF37" s="74"/>
      <c r="VQG37" s="74"/>
      <c r="VQH37" s="85"/>
      <c r="VQI37" s="80"/>
      <c r="VQJ37" s="80"/>
      <c r="VQK37" s="85"/>
      <c r="VQL37" s="77"/>
      <c r="VQM37" s="74"/>
      <c r="VQN37" s="74"/>
      <c r="VQO37" s="85"/>
      <c r="VQP37" s="74"/>
      <c r="VQQ37" s="74"/>
      <c r="VQR37" s="85"/>
      <c r="VQS37" s="74"/>
      <c r="VQT37" s="74"/>
      <c r="VQU37" s="85"/>
      <c r="VQV37" s="74"/>
      <c r="VQW37" s="74"/>
      <c r="VQX37" s="85"/>
      <c r="VQY37" s="80"/>
      <c r="VQZ37" s="80"/>
      <c r="VRA37" s="85"/>
      <c r="VRB37" s="77"/>
      <c r="VRC37" s="74"/>
      <c r="VRD37" s="74"/>
      <c r="VRE37" s="85"/>
      <c r="VRF37" s="74"/>
      <c r="VRG37" s="74"/>
      <c r="VRH37" s="85"/>
      <c r="VRI37" s="74"/>
      <c r="VRJ37" s="74"/>
      <c r="VRK37" s="85"/>
      <c r="VRL37" s="74"/>
      <c r="VRM37" s="74"/>
      <c r="VRN37" s="85"/>
      <c r="VRO37" s="80"/>
      <c r="VRP37" s="80"/>
      <c r="VRQ37" s="85"/>
      <c r="VRR37" s="77"/>
      <c r="VRS37" s="74"/>
      <c r="VRT37" s="74"/>
      <c r="VRU37" s="85"/>
      <c r="VRV37" s="74"/>
      <c r="VRW37" s="74"/>
      <c r="VRX37" s="85"/>
      <c r="VRY37" s="74"/>
      <c r="VRZ37" s="74"/>
      <c r="VSA37" s="85"/>
      <c r="VSB37" s="74"/>
      <c r="VSC37" s="74"/>
      <c r="VSD37" s="85"/>
      <c r="VSE37" s="80"/>
      <c r="VSF37" s="80"/>
      <c r="VSG37" s="85"/>
      <c r="VSH37" s="77"/>
      <c r="VSI37" s="74"/>
      <c r="VSJ37" s="74"/>
      <c r="VSK37" s="85"/>
      <c r="VSL37" s="74"/>
      <c r="VSM37" s="74"/>
      <c r="VSN37" s="85"/>
      <c r="VSO37" s="74"/>
      <c r="VSP37" s="74"/>
      <c r="VSQ37" s="85"/>
      <c r="VSR37" s="74"/>
      <c r="VSS37" s="74"/>
      <c r="VST37" s="85"/>
      <c r="VSU37" s="80"/>
      <c r="VSV37" s="80"/>
      <c r="VSW37" s="85"/>
      <c r="VSX37" s="77"/>
      <c r="VSY37" s="74"/>
      <c r="VSZ37" s="74"/>
      <c r="VTA37" s="85"/>
      <c r="VTB37" s="74"/>
      <c r="VTC37" s="74"/>
      <c r="VTD37" s="85"/>
      <c r="VTE37" s="74"/>
      <c r="VTF37" s="74"/>
      <c r="VTG37" s="85"/>
      <c r="VTH37" s="74"/>
      <c r="VTI37" s="74"/>
      <c r="VTJ37" s="85"/>
      <c r="VTK37" s="80"/>
      <c r="VTL37" s="80"/>
      <c r="VTM37" s="85"/>
      <c r="VTN37" s="77"/>
      <c r="VTO37" s="74"/>
      <c r="VTP37" s="74"/>
      <c r="VTQ37" s="85"/>
      <c r="VTR37" s="74"/>
      <c r="VTS37" s="74"/>
      <c r="VTT37" s="85"/>
      <c r="VTU37" s="74"/>
      <c r="VTV37" s="74"/>
      <c r="VTW37" s="85"/>
      <c r="VTX37" s="74"/>
      <c r="VTY37" s="74"/>
      <c r="VTZ37" s="85"/>
      <c r="VUA37" s="80"/>
      <c r="VUB37" s="80"/>
      <c r="VUC37" s="85"/>
      <c r="VUD37" s="77"/>
      <c r="VUE37" s="74"/>
      <c r="VUF37" s="74"/>
      <c r="VUG37" s="85"/>
      <c r="VUH37" s="74"/>
      <c r="VUI37" s="74"/>
      <c r="VUJ37" s="85"/>
      <c r="VUK37" s="74"/>
      <c r="VUL37" s="74"/>
      <c r="VUM37" s="85"/>
      <c r="VUN37" s="74"/>
      <c r="VUO37" s="74"/>
      <c r="VUP37" s="85"/>
      <c r="VUQ37" s="80"/>
      <c r="VUR37" s="80"/>
      <c r="VUS37" s="85"/>
      <c r="VUT37" s="77"/>
      <c r="VUU37" s="74"/>
      <c r="VUV37" s="74"/>
      <c r="VUW37" s="85"/>
      <c r="VUX37" s="74"/>
      <c r="VUY37" s="74"/>
      <c r="VUZ37" s="85"/>
      <c r="VVA37" s="74"/>
      <c r="VVB37" s="74"/>
      <c r="VVC37" s="85"/>
      <c r="VVD37" s="74"/>
      <c r="VVE37" s="74"/>
      <c r="VVF37" s="85"/>
      <c r="VVG37" s="80"/>
      <c r="VVH37" s="80"/>
      <c r="VVI37" s="85"/>
      <c r="VVJ37" s="77"/>
      <c r="VVK37" s="74"/>
      <c r="VVL37" s="74"/>
      <c r="VVM37" s="85"/>
      <c r="VVN37" s="74"/>
      <c r="VVO37" s="74"/>
      <c r="VVP37" s="85"/>
      <c r="VVQ37" s="74"/>
      <c r="VVR37" s="74"/>
      <c r="VVS37" s="85"/>
      <c r="VVT37" s="74"/>
      <c r="VVU37" s="74"/>
      <c r="VVV37" s="85"/>
      <c r="VVW37" s="80"/>
      <c r="VVX37" s="80"/>
      <c r="VVY37" s="85"/>
      <c r="VVZ37" s="77"/>
      <c r="VWA37" s="74"/>
      <c r="VWB37" s="74"/>
      <c r="VWC37" s="85"/>
      <c r="VWD37" s="74"/>
      <c r="VWE37" s="74"/>
      <c r="VWF37" s="85"/>
      <c r="VWG37" s="74"/>
      <c r="VWH37" s="74"/>
      <c r="VWI37" s="85"/>
      <c r="VWJ37" s="74"/>
      <c r="VWK37" s="74"/>
      <c r="VWL37" s="85"/>
      <c r="VWM37" s="80"/>
      <c r="VWN37" s="80"/>
      <c r="VWO37" s="85"/>
      <c r="VWP37" s="77"/>
      <c r="VWQ37" s="74"/>
      <c r="VWR37" s="74"/>
      <c r="VWS37" s="85"/>
      <c r="VWT37" s="74"/>
      <c r="VWU37" s="74"/>
      <c r="VWV37" s="85"/>
      <c r="VWW37" s="74"/>
      <c r="VWX37" s="74"/>
      <c r="VWY37" s="85"/>
      <c r="VWZ37" s="74"/>
      <c r="VXA37" s="74"/>
      <c r="VXB37" s="85"/>
      <c r="VXC37" s="80"/>
      <c r="VXD37" s="80"/>
      <c r="VXE37" s="85"/>
      <c r="VXF37" s="77"/>
      <c r="VXG37" s="74"/>
      <c r="VXH37" s="74"/>
      <c r="VXI37" s="85"/>
      <c r="VXJ37" s="74"/>
      <c r="VXK37" s="74"/>
      <c r="VXL37" s="85"/>
      <c r="VXM37" s="74"/>
      <c r="VXN37" s="74"/>
      <c r="VXO37" s="85"/>
      <c r="VXP37" s="74"/>
      <c r="VXQ37" s="74"/>
      <c r="VXR37" s="85"/>
      <c r="VXS37" s="80"/>
      <c r="VXT37" s="80"/>
      <c r="VXU37" s="85"/>
      <c r="VXV37" s="77"/>
      <c r="VXW37" s="74"/>
      <c r="VXX37" s="74"/>
      <c r="VXY37" s="85"/>
      <c r="VXZ37" s="74"/>
      <c r="VYA37" s="74"/>
      <c r="VYB37" s="85"/>
      <c r="VYC37" s="74"/>
      <c r="VYD37" s="74"/>
      <c r="VYE37" s="85"/>
      <c r="VYF37" s="74"/>
      <c r="VYG37" s="74"/>
      <c r="VYH37" s="85"/>
      <c r="VYI37" s="80"/>
      <c r="VYJ37" s="80"/>
      <c r="VYK37" s="85"/>
      <c r="VYL37" s="77"/>
      <c r="VYM37" s="74"/>
      <c r="VYN37" s="74"/>
      <c r="VYO37" s="85"/>
      <c r="VYP37" s="74"/>
      <c r="VYQ37" s="74"/>
      <c r="VYR37" s="85"/>
      <c r="VYS37" s="74"/>
      <c r="VYT37" s="74"/>
      <c r="VYU37" s="85"/>
      <c r="VYV37" s="74"/>
      <c r="VYW37" s="74"/>
      <c r="VYX37" s="85"/>
      <c r="VYY37" s="80"/>
      <c r="VYZ37" s="80"/>
      <c r="VZA37" s="85"/>
      <c r="VZB37" s="77"/>
      <c r="VZC37" s="74"/>
      <c r="VZD37" s="74"/>
      <c r="VZE37" s="85"/>
      <c r="VZF37" s="74"/>
      <c r="VZG37" s="74"/>
      <c r="VZH37" s="85"/>
      <c r="VZI37" s="74"/>
      <c r="VZJ37" s="74"/>
      <c r="VZK37" s="85"/>
      <c r="VZL37" s="74"/>
      <c r="VZM37" s="74"/>
      <c r="VZN37" s="85"/>
      <c r="VZO37" s="80"/>
      <c r="VZP37" s="80"/>
      <c r="VZQ37" s="85"/>
      <c r="VZR37" s="77"/>
      <c r="VZS37" s="74"/>
      <c r="VZT37" s="74"/>
      <c r="VZU37" s="85"/>
      <c r="VZV37" s="74"/>
      <c r="VZW37" s="74"/>
      <c r="VZX37" s="85"/>
      <c r="VZY37" s="74"/>
      <c r="VZZ37" s="74"/>
      <c r="WAA37" s="85"/>
      <c r="WAB37" s="74"/>
      <c r="WAC37" s="74"/>
      <c r="WAD37" s="85"/>
      <c r="WAE37" s="80"/>
      <c r="WAF37" s="80"/>
      <c r="WAG37" s="85"/>
      <c r="WAH37" s="77"/>
      <c r="WAI37" s="74"/>
      <c r="WAJ37" s="74"/>
      <c r="WAK37" s="85"/>
      <c r="WAL37" s="74"/>
      <c r="WAM37" s="74"/>
      <c r="WAN37" s="85"/>
      <c r="WAO37" s="74"/>
      <c r="WAP37" s="74"/>
      <c r="WAQ37" s="85"/>
      <c r="WAR37" s="74"/>
      <c r="WAS37" s="74"/>
      <c r="WAT37" s="85"/>
      <c r="WAU37" s="80"/>
      <c r="WAV37" s="80"/>
      <c r="WAW37" s="85"/>
      <c r="WAX37" s="77"/>
      <c r="WAY37" s="74"/>
      <c r="WAZ37" s="74"/>
      <c r="WBA37" s="85"/>
      <c r="WBB37" s="74"/>
      <c r="WBC37" s="74"/>
      <c r="WBD37" s="85"/>
      <c r="WBE37" s="74"/>
      <c r="WBF37" s="74"/>
      <c r="WBG37" s="85"/>
      <c r="WBH37" s="74"/>
      <c r="WBI37" s="74"/>
      <c r="WBJ37" s="85"/>
      <c r="WBK37" s="80"/>
      <c r="WBL37" s="80"/>
      <c r="WBM37" s="85"/>
      <c r="WBN37" s="77"/>
      <c r="WBO37" s="74"/>
      <c r="WBP37" s="74"/>
      <c r="WBQ37" s="85"/>
      <c r="WBR37" s="74"/>
      <c r="WBS37" s="74"/>
      <c r="WBT37" s="85"/>
      <c r="WBU37" s="74"/>
      <c r="WBV37" s="74"/>
      <c r="WBW37" s="85"/>
      <c r="WBX37" s="74"/>
      <c r="WBY37" s="74"/>
      <c r="WBZ37" s="85"/>
      <c r="WCA37" s="80"/>
      <c r="WCB37" s="80"/>
      <c r="WCC37" s="85"/>
      <c r="WCD37" s="77"/>
      <c r="WCE37" s="74"/>
      <c r="WCF37" s="74"/>
      <c r="WCG37" s="85"/>
      <c r="WCH37" s="74"/>
      <c r="WCI37" s="74"/>
      <c r="WCJ37" s="85"/>
      <c r="WCK37" s="74"/>
      <c r="WCL37" s="74"/>
      <c r="WCM37" s="85"/>
      <c r="WCN37" s="74"/>
      <c r="WCO37" s="74"/>
      <c r="WCP37" s="85"/>
      <c r="WCQ37" s="80"/>
      <c r="WCR37" s="80"/>
      <c r="WCS37" s="85"/>
      <c r="WCT37" s="77"/>
      <c r="WCU37" s="74"/>
      <c r="WCV37" s="74"/>
      <c r="WCW37" s="85"/>
      <c r="WCX37" s="74"/>
      <c r="WCY37" s="74"/>
      <c r="WCZ37" s="85"/>
      <c r="WDA37" s="74"/>
      <c r="WDB37" s="74"/>
      <c r="WDC37" s="85"/>
      <c r="WDD37" s="74"/>
      <c r="WDE37" s="74"/>
      <c r="WDF37" s="85"/>
      <c r="WDG37" s="80"/>
      <c r="WDH37" s="80"/>
      <c r="WDI37" s="85"/>
      <c r="WDJ37" s="77"/>
      <c r="WDK37" s="74"/>
      <c r="WDL37" s="74"/>
      <c r="WDM37" s="85"/>
      <c r="WDN37" s="74"/>
      <c r="WDO37" s="74"/>
      <c r="WDP37" s="85"/>
      <c r="WDQ37" s="74"/>
      <c r="WDR37" s="74"/>
      <c r="WDS37" s="85"/>
      <c r="WDT37" s="74"/>
      <c r="WDU37" s="74"/>
      <c r="WDV37" s="85"/>
      <c r="WDW37" s="80"/>
      <c r="WDX37" s="80"/>
      <c r="WDY37" s="85"/>
      <c r="WDZ37" s="77"/>
      <c r="WEA37" s="74"/>
      <c r="WEB37" s="74"/>
      <c r="WEC37" s="85"/>
      <c r="WED37" s="74"/>
      <c r="WEE37" s="74"/>
      <c r="WEF37" s="85"/>
      <c r="WEG37" s="74"/>
      <c r="WEH37" s="74"/>
      <c r="WEI37" s="85"/>
      <c r="WEJ37" s="74"/>
      <c r="WEK37" s="74"/>
      <c r="WEL37" s="85"/>
      <c r="WEM37" s="80"/>
      <c r="WEN37" s="80"/>
      <c r="WEO37" s="85"/>
      <c r="WEP37" s="77"/>
      <c r="WEQ37" s="74"/>
      <c r="WER37" s="74"/>
      <c r="WES37" s="85"/>
      <c r="WET37" s="74"/>
      <c r="WEU37" s="74"/>
      <c r="WEV37" s="85"/>
      <c r="WEW37" s="74"/>
      <c r="WEX37" s="74"/>
      <c r="WEY37" s="85"/>
      <c r="WEZ37" s="74"/>
      <c r="WFA37" s="74"/>
      <c r="WFB37" s="85"/>
      <c r="WFC37" s="80"/>
      <c r="WFD37" s="80"/>
      <c r="WFE37" s="85"/>
      <c r="WFF37" s="77"/>
      <c r="WFG37" s="74"/>
      <c r="WFH37" s="74"/>
      <c r="WFI37" s="85"/>
      <c r="WFJ37" s="74"/>
      <c r="WFK37" s="74"/>
      <c r="WFL37" s="85"/>
      <c r="WFM37" s="74"/>
      <c r="WFN37" s="74"/>
      <c r="WFO37" s="85"/>
      <c r="WFP37" s="74"/>
      <c r="WFQ37" s="74"/>
      <c r="WFR37" s="85"/>
      <c r="WFS37" s="80"/>
      <c r="WFT37" s="80"/>
      <c r="WFU37" s="85"/>
      <c r="WFV37" s="77"/>
      <c r="WFW37" s="74"/>
      <c r="WFX37" s="74"/>
      <c r="WFY37" s="85"/>
      <c r="WFZ37" s="74"/>
      <c r="WGA37" s="74"/>
      <c r="WGB37" s="85"/>
      <c r="WGC37" s="74"/>
      <c r="WGD37" s="74"/>
      <c r="WGE37" s="85"/>
      <c r="WGF37" s="74"/>
      <c r="WGG37" s="74"/>
      <c r="WGH37" s="85"/>
      <c r="WGI37" s="80"/>
      <c r="WGJ37" s="80"/>
      <c r="WGK37" s="85"/>
      <c r="WGL37" s="77"/>
      <c r="WGM37" s="74"/>
      <c r="WGN37" s="74"/>
      <c r="WGO37" s="85"/>
      <c r="WGP37" s="74"/>
      <c r="WGQ37" s="74"/>
      <c r="WGR37" s="85"/>
      <c r="WGS37" s="74"/>
      <c r="WGT37" s="74"/>
      <c r="WGU37" s="85"/>
      <c r="WGV37" s="74"/>
      <c r="WGW37" s="74"/>
      <c r="WGX37" s="85"/>
      <c r="WGY37" s="80"/>
      <c r="WGZ37" s="80"/>
      <c r="WHA37" s="85"/>
      <c r="WHB37" s="77"/>
      <c r="WHC37" s="74"/>
      <c r="WHD37" s="74"/>
      <c r="WHE37" s="85"/>
      <c r="WHF37" s="74"/>
      <c r="WHG37" s="74"/>
      <c r="WHH37" s="85"/>
      <c r="WHI37" s="74"/>
      <c r="WHJ37" s="74"/>
      <c r="WHK37" s="85"/>
      <c r="WHL37" s="74"/>
      <c r="WHM37" s="74"/>
      <c r="WHN37" s="85"/>
      <c r="WHO37" s="80"/>
      <c r="WHP37" s="80"/>
      <c r="WHQ37" s="85"/>
      <c r="WHR37" s="77"/>
      <c r="WHS37" s="74"/>
      <c r="WHT37" s="74"/>
      <c r="WHU37" s="85"/>
      <c r="WHV37" s="74"/>
      <c r="WHW37" s="74"/>
      <c r="WHX37" s="85"/>
      <c r="WHY37" s="74"/>
      <c r="WHZ37" s="74"/>
      <c r="WIA37" s="85"/>
      <c r="WIB37" s="74"/>
      <c r="WIC37" s="74"/>
      <c r="WID37" s="85"/>
      <c r="WIE37" s="80"/>
      <c r="WIF37" s="80"/>
      <c r="WIG37" s="85"/>
      <c r="WIH37" s="77"/>
      <c r="WII37" s="74"/>
      <c r="WIJ37" s="74"/>
      <c r="WIK37" s="85"/>
      <c r="WIL37" s="74"/>
      <c r="WIM37" s="74"/>
      <c r="WIN37" s="85"/>
      <c r="WIO37" s="74"/>
      <c r="WIP37" s="74"/>
      <c r="WIQ37" s="85"/>
      <c r="WIR37" s="74"/>
      <c r="WIS37" s="74"/>
      <c r="WIT37" s="85"/>
      <c r="WIU37" s="80"/>
      <c r="WIV37" s="80"/>
      <c r="WIW37" s="85"/>
      <c r="WIX37" s="77"/>
      <c r="WIY37" s="74"/>
      <c r="WIZ37" s="74"/>
      <c r="WJA37" s="85"/>
      <c r="WJB37" s="74"/>
      <c r="WJC37" s="74"/>
      <c r="WJD37" s="85"/>
      <c r="WJE37" s="74"/>
      <c r="WJF37" s="74"/>
      <c r="WJG37" s="85"/>
      <c r="WJH37" s="74"/>
      <c r="WJI37" s="74"/>
      <c r="WJJ37" s="85"/>
      <c r="WJK37" s="80"/>
      <c r="WJL37" s="80"/>
      <c r="WJM37" s="85"/>
      <c r="WJN37" s="77"/>
      <c r="WJO37" s="74"/>
      <c r="WJP37" s="74"/>
      <c r="WJQ37" s="85"/>
      <c r="WJR37" s="74"/>
      <c r="WJS37" s="74"/>
      <c r="WJT37" s="85"/>
      <c r="WJU37" s="74"/>
      <c r="WJV37" s="74"/>
      <c r="WJW37" s="85"/>
      <c r="WJX37" s="74"/>
      <c r="WJY37" s="74"/>
      <c r="WJZ37" s="85"/>
      <c r="WKA37" s="80"/>
      <c r="WKB37" s="80"/>
      <c r="WKC37" s="85"/>
      <c r="WKD37" s="77"/>
      <c r="WKE37" s="74"/>
      <c r="WKF37" s="74"/>
      <c r="WKG37" s="85"/>
      <c r="WKH37" s="74"/>
      <c r="WKI37" s="74"/>
      <c r="WKJ37" s="85"/>
      <c r="WKK37" s="74"/>
      <c r="WKL37" s="74"/>
      <c r="WKM37" s="85"/>
      <c r="WKN37" s="74"/>
      <c r="WKO37" s="74"/>
      <c r="WKP37" s="85"/>
      <c r="WKQ37" s="80"/>
      <c r="WKR37" s="80"/>
      <c r="WKS37" s="85"/>
      <c r="WKT37" s="77"/>
      <c r="WKU37" s="74"/>
      <c r="WKV37" s="74"/>
      <c r="WKW37" s="85"/>
      <c r="WKX37" s="74"/>
      <c r="WKY37" s="74"/>
      <c r="WKZ37" s="85"/>
      <c r="WLA37" s="74"/>
      <c r="WLB37" s="74"/>
      <c r="WLC37" s="85"/>
      <c r="WLD37" s="74"/>
      <c r="WLE37" s="74"/>
      <c r="WLF37" s="85"/>
      <c r="WLG37" s="80"/>
      <c r="WLH37" s="80"/>
      <c r="WLI37" s="85"/>
      <c r="WLJ37" s="77"/>
      <c r="WLK37" s="74"/>
      <c r="WLL37" s="74"/>
      <c r="WLM37" s="85"/>
      <c r="WLN37" s="74"/>
      <c r="WLO37" s="74"/>
      <c r="WLP37" s="85"/>
      <c r="WLQ37" s="74"/>
      <c r="WLR37" s="74"/>
      <c r="WLS37" s="85"/>
      <c r="WLT37" s="74"/>
      <c r="WLU37" s="74"/>
      <c r="WLV37" s="85"/>
      <c r="WLW37" s="80"/>
      <c r="WLX37" s="80"/>
      <c r="WLY37" s="85"/>
      <c r="WLZ37" s="77"/>
      <c r="WMA37" s="74"/>
      <c r="WMB37" s="74"/>
      <c r="WMC37" s="85"/>
      <c r="WMD37" s="74"/>
      <c r="WME37" s="74"/>
      <c r="WMF37" s="85"/>
      <c r="WMG37" s="74"/>
      <c r="WMH37" s="74"/>
      <c r="WMI37" s="85"/>
      <c r="WMJ37" s="74"/>
      <c r="WMK37" s="74"/>
      <c r="WML37" s="85"/>
      <c r="WMM37" s="80"/>
      <c r="WMN37" s="80"/>
      <c r="WMO37" s="85"/>
      <c r="WMP37" s="77"/>
      <c r="WMQ37" s="74"/>
      <c r="WMR37" s="74"/>
      <c r="WMS37" s="85"/>
      <c r="WMT37" s="74"/>
      <c r="WMU37" s="74"/>
      <c r="WMV37" s="85"/>
      <c r="WMW37" s="74"/>
      <c r="WMX37" s="74"/>
      <c r="WMY37" s="85"/>
      <c r="WMZ37" s="74"/>
      <c r="WNA37" s="74"/>
      <c r="WNB37" s="85"/>
      <c r="WNC37" s="80"/>
      <c r="WND37" s="80"/>
      <c r="WNE37" s="85"/>
      <c r="WNF37" s="77"/>
      <c r="WNG37" s="74"/>
      <c r="WNH37" s="74"/>
      <c r="WNI37" s="85"/>
      <c r="WNJ37" s="74"/>
      <c r="WNK37" s="74"/>
      <c r="WNL37" s="85"/>
      <c r="WNM37" s="74"/>
      <c r="WNN37" s="74"/>
      <c r="WNO37" s="85"/>
      <c r="WNP37" s="74"/>
      <c r="WNQ37" s="74"/>
      <c r="WNR37" s="85"/>
      <c r="WNS37" s="80"/>
      <c r="WNT37" s="80"/>
      <c r="WNU37" s="85"/>
      <c r="WNV37" s="77"/>
      <c r="WNW37" s="74"/>
      <c r="WNX37" s="74"/>
      <c r="WNY37" s="85"/>
      <c r="WNZ37" s="74"/>
      <c r="WOA37" s="74"/>
      <c r="WOB37" s="85"/>
      <c r="WOC37" s="74"/>
      <c r="WOD37" s="74"/>
      <c r="WOE37" s="85"/>
      <c r="WOF37" s="74"/>
      <c r="WOG37" s="74"/>
      <c r="WOH37" s="85"/>
      <c r="WOI37" s="80"/>
      <c r="WOJ37" s="80"/>
      <c r="WOK37" s="85"/>
      <c r="WOL37" s="77"/>
      <c r="WOM37" s="74"/>
      <c r="WON37" s="74"/>
      <c r="WOO37" s="85"/>
      <c r="WOP37" s="74"/>
      <c r="WOQ37" s="74"/>
      <c r="WOR37" s="85"/>
      <c r="WOS37" s="74"/>
      <c r="WOT37" s="74"/>
      <c r="WOU37" s="85"/>
      <c r="WOV37" s="74"/>
      <c r="WOW37" s="74"/>
      <c r="WOX37" s="85"/>
      <c r="WOY37" s="80"/>
      <c r="WOZ37" s="80"/>
      <c r="WPA37" s="85"/>
      <c r="WPB37" s="77"/>
      <c r="WPC37" s="74"/>
      <c r="WPD37" s="74"/>
      <c r="WPE37" s="85"/>
      <c r="WPF37" s="74"/>
      <c r="WPG37" s="74"/>
      <c r="WPH37" s="85"/>
      <c r="WPI37" s="74"/>
      <c r="WPJ37" s="74"/>
      <c r="WPK37" s="85"/>
      <c r="WPL37" s="74"/>
      <c r="WPM37" s="74"/>
      <c r="WPN37" s="85"/>
      <c r="WPO37" s="80"/>
      <c r="WPP37" s="80"/>
      <c r="WPQ37" s="85"/>
      <c r="WPR37" s="77"/>
      <c r="WPS37" s="74"/>
      <c r="WPT37" s="74"/>
      <c r="WPU37" s="85"/>
      <c r="WPV37" s="74"/>
      <c r="WPW37" s="74"/>
      <c r="WPX37" s="85"/>
      <c r="WPY37" s="74"/>
      <c r="WPZ37" s="74"/>
      <c r="WQA37" s="85"/>
      <c r="WQB37" s="74"/>
      <c r="WQC37" s="74"/>
      <c r="WQD37" s="85"/>
      <c r="WQE37" s="80"/>
      <c r="WQF37" s="80"/>
      <c r="WQG37" s="85"/>
      <c r="WQH37" s="77"/>
      <c r="WQI37" s="74"/>
      <c r="WQJ37" s="74"/>
      <c r="WQK37" s="85"/>
      <c r="WQL37" s="74"/>
      <c r="WQM37" s="74"/>
      <c r="WQN37" s="85"/>
      <c r="WQO37" s="74"/>
      <c r="WQP37" s="74"/>
      <c r="WQQ37" s="85"/>
      <c r="WQR37" s="74"/>
      <c r="WQS37" s="74"/>
      <c r="WQT37" s="85"/>
      <c r="WQU37" s="80"/>
      <c r="WQV37" s="80"/>
      <c r="WQW37" s="85"/>
      <c r="WQX37" s="77"/>
      <c r="WQY37" s="74"/>
      <c r="WQZ37" s="74"/>
      <c r="WRA37" s="85"/>
      <c r="WRB37" s="74"/>
      <c r="WRC37" s="74"/>
      <c r="WRD37" s="85"/>
      <c r="WRE37" s="74"/>
      <c r="WRF37" s="74"/>
      <c r="WRG37" s="85"/>
      <c r="WRH37" s="74"/>
      <c r="WRI37" s="74"/>
      <c r="WRJ37" s="85"/>
      <c r="WRK37" s="80"/>
      <c r="WRL37" s="80"/>
      <c r="WRM37" s="85"/>
      <c r="WRN37" s="77"/>
      <c r="WRO37" s="74"/>
      <c r="WRP37" s="74"/>
      <c r="WRQ37" s="85"/>
      <c r="WRR37" s="74"/>
      <c r="WRS37" s="74"/>
      <c r="WRT37" s="85"/>
      <c r="WRU37" s="74"/>
      <c r="WRV37" s="74"/>
      <c r="WRW37" s="85"/>
      <c r="WRX37" s="74"/>
      <c r="WRY37" s="74"/>
      <c r="WRZ37" s="85"/>
      <c r="WSA37" s="80"/>
      <c r="WSB37" s="80"/>
      <c r="WSC37" s="85"/>
      <c r="WSD37" s="77"/>
      <c r="WSE37" s="74"/>
      <c r="WSF37" s="74"/>
      <c r="WSG37" s="85"/>
      <c r="WSH37" s="74"/>
      <c r="WSI37" s="74"/>
      <c r="WSJ37" s="85"/>
      <c r="WSK37" s="74"/>
      <c r="WSL37" s="74"/>
      <c r="WSM37" s="85"/>
      <c r="WSN37" s="74"/>
      <c r="WSO37" s="74"/>
      <c r="WSP37" s="85"/>
      <c r="WSQ37" s="80"/>
      <c r="WSR37" s="80"/>
      <c r="WSS37" s="85"/>
      <c r="WST37" s="77"/>
      <c r="WSU37" s="74"/>
      <c r="WSV37" s="74"/>
      <c r="WSW37" s="85"/>
      <c r="WSX37" s="74"/>
      <c r="WSY37" s="74"/>
      <c r="WSZ37" s="85"/>
      <c r="WTA37" s="74"/>
      <c r="WTB37" s="74"/>
      <c r="WTC37" s="85"/>
      <c r="WTD37" s="74"/>
      <c r="WTE37" s="74"/>
      <c r="WTF37" s="85"/>
      <c r="WTG37" s="80"/>
      <c r="WTH37" s="80"/>
      <c r="WTI37" s="85"/>
      <c r="WTJ37" s="77"/>
      <c r="WTK37" s="74"/>
      <c r="WTL37" s="74"/>
      <c r="WTM37" s="85"/>
      <c r="WTN37" s="74"/>
      <c r="WTO37" s="74"/>
      <c r="WTP37" s="85"/>
      <c r="WTQ37" s="74"/>
      <c r="WTR37" s="74"/>
      <c r="WTS37" s="85"/>
      <c r="WTT37" s="74"/>
      <c r="WTU37" s="74"/>
      <c r="WTV37" s="85"/>
      <c r="WTW37" s="80"/>
      <c r="WTX37" s="80"/>
      <c r="WTY37" s="85"/>
      <c r="WTZ37" s="77"/>
      <c r="WUA37" s="74"/>
      <c r="WUB37" s="74"/>
      <c r="WUC37" s="85"/>
      <c r="WUD37" s="74"/>
      <c r="WUE37" s="74"/>
      <c r="WUF37" s="85"/>
      <c r="WUG37" s="74"/>
      <c r="WUH37" s="74"/>
      <c r="WUI37" s="85"/>
      <c r="WUJ37" s="74"/>
      <c r="WUK37" s="74"/>
      <c r="WUL37" s="85"/>
      <c r="WUM37" s="80"/>
      <c r="WUN37" s="80"/>
      <c r="WUO37" s="85"/>
      <c r="WUP37" s="77"/>
      <c r="WUQ37" s="74"/>
      <c r="WUR37" s="74"/>
      <c r="WUS37" s="85"/>
      <c r="WUT37" s="74"/>
      <c r="WUU37" s="74"/>
      <c r="WUV37" s="85"/>
      <c r="WUW37" s="74"/>
      <c r="WUX37" s="74"/>
      <c r="WUY37" s="85"/>
      <c r="WUZ37" s="74"/>
      <c r="WVA37" s="74"/>
      <c r="WVB37" s="85"/>
      <c r="WVC37" s="80"/>
      <c r="WVD37" s="80"/>
      <c r="WVE37" s="85"/>
      <c r="WVF37" s="77"/>
      <c r="WVG37" s="74"/>
      <c r="WVH37" s="74"/>
      <c r="WVI37" s="85"/>
      <c r="WVJ37" s="74"/>
      <c r="WVK37" s="74"/>
      <c r="WVL37" s="85"/>
      <c r="WVM37" s="74"/>
      <c r="WVN37" s="74"/>
      <c r="WVO37" s="85"/>
      <c r="WVP37" s="74"/>
      <c r="WVQ37" s="74"/>
      <c r="WVR37" s="85"/>
      <c r="WVS37" s="80"/>
      <c r="WVT37" s="80"/>
      <c r="WVU37" s="85"/>
      <c r="WVV37" s="77"/>
      <c r="WVW37" s="74"/>
      <c r="WVX37" s="74"/>
      <c r="WVY37" s="85"/>
      <c r="WVZ37" s="74"/>
      <c r="WWA37" s="74"/>
      <c r="WWB37" s="85"/>
      <c r="WWC37" s="74"/>
      <c r="WWD37" s="74"/>
      <c r="WWE37" s="85"/>
      <c r="WWF37" s="74"/>
      <c r="WWG37" s="74"/>
      <c r="WWH37" s="85"/>
      <c r="WWI37" s="80"/>
      <c r="WWJ37" s="80"/>
      <c r="WWK37" s="85"/>
      <c r="WWL37" s="77"/>
      <c r="WWM37" s="74"/>
      <c r="WWN37" s="74"/>
      <c r="WWO37" s="85"/>
      <c r="WWP37" s="74"/>
      <c r="WWQ37" s="74"/>
      <c r="WWR37" s="85"/>
      <c r="WWS37" s="74"/>
      <c r="WWT37" s="74"/>
      <c r="WWU37" s="85"/>
      <c r="WWV37" s="74"/>
      <c r="WWW37" s="74"/>
      <c r="WWX37" s="85"/>
      <c r="WWY37" s="80"/>
      <c r="WWZ37" s="80"/>
      <c r="WXA37" s="85"/>
      <c r="WXB37" s="77"/>
      <c r="WXC37" s="74"/>
      <c r="WXD37" s="74"/>
      <c r="WXE37" s="85"/>
      <c r="WXF37" s="74"/>
      <c r="WXG37" s="74"/>
      <c r="WXH37" s="85"/>
      <c r="WXI37" s="74"/>
      <c r="WXJ37" s="74"/>
      <c r="WXK37" s="85"/>
      <c r="WXL37" s="74"/>
      <c r="WXM37" s="74"/>
      <c r="WXN37" s="85"/>
      <c r="WXO37" s="80"/>
      <c r="WXP37" s="80"/>
      <c r="WXQ37" s="85"/>
      <c r="WXR37" s="77"/>
      <c r="WXS37" s="74"/>
      <c r="WXT37" s="74"/>
      <c r="WXU37" s="85"/>
      <c r="WXV37" s="74"/>
      <c r="WXW37" s="74"/>
      <c r="WXX37" s="85"/>
      <c r="WXY37" s="74"/>
      <c r="WXZ37" s="74"/>
      <c r="WYA37" s="85"/>
      <c r="WYB37" s="74"/>
      <c r="WYC37" s="74"/>
      <c r="WYD37" s="85"/>
      <c r="WYE37" s="80"/>
      <c r="WYF37" s="80"/>
      <c r="WYG37" s="85"/>
      <c r="WYH37" s="77"/>
      <c r="WYI37" s="74"/>
      <c r="WYJ37" s="74"/>
      <c r="WYK37" s="85"/>
      <c r="WYL37" s="74"/>
      <c r="WYM37" s="74"/>
      <c r="WYN37" s="85"/>
      <c r="WYO37" s="74"/>
      <c r="WYP37" s="74"/>
      <c r="WYQ37" s="85"/>
      <c r="WYR37" s="74"/>
      <c r="WYS37" s="74"/>
      <c r="WYT37" s="85"/>
      <c r="WYU37" s="80"/>
      <c r="WYV37" s="80"/>
      <c r="WYW37" s="85"/>
      <c r="WYX37" s="77"/>
      <c r="WYY37" s="74"/>
      <c r="WYZ37" s="74"/>
      <c r="WZA37" s="85"/>
      <c r="WZB37" s="74"/>
      <c r="WZC37" s="74"/>
      <c r="WZD37" s="85"/>
      <c r="WZE37" s="74"/>
      <c r="WZF37" s="74"/>
      <c r="WZG37" s="85"/>
      <c r="WZH37" s="74"/>
      <c r="WZI37" s="74"/>
      <c r="WZJ37" s="85"/>
      <c r="WZK37" s="80"/>
      <c r="WZL37" s="80"/>
      <c r="WZM37" s="85"/>
      <c r="WZN37" s="77"/>
      <c r="WZO37" s="74"/>
      <c r="WZP37" s="74"/>
      <c r="WZQ37" s="85"/>
      <c r="WZR37" s="74"/>
      <c r="WZS37" s="74"/>
      <c r="WZT37" s="85"/>
      <c r="WZU37" s="74"/>
      <c r="WZV37" s="74"/>
      <c r="WZW37" s="85"/>
      <c r="WZX37" s="74"/>
      <c r="WZY37" s="74"/>
      <c r="WZZ37" s="85"/>
      <c r="XAA37" s="80"/>
      <c r="XAB37" s="80"/>
      <c r="XAC37" s="85"/>
      <c r="XAD37" s="77"/>
      <c r="XAE37" s="74"/>
      <c r="XAF37" s="74"/>
      <c r="XAG37" s="85"/>
      <c r="XAH37" s="74"/>
      <c r="XAI37" s="74"/>
      <c r="XAJ37" s="85"/>
      <c r="XAK37" s="74"/>
      <c r="XAL37" s="74"/>
      <c r="XAM37" s="85"/>
      <c r="XAN37" s="74"/>
      <c r="XAO37" s="74"/>
      <c r="XAP37" s="85"/>
      <c r="XAQ37" s="80"/>
      <c r="XAR37" s="80"/>
      <c r="XAS37" s="85"/>
      <c r="XAT37" s="77"/>
      <c r="XAU37" s="74"/>
      <c r="XAV37" s="74"/>
      <c r="XAW37" s="85"/>
      <c r="XAX37" s="74"/>
      <c r="XAY37" s="74"/>
      <c r="XAZ37" s="85"/>
      <c r="XBA37" s="74"/>
      <c r="XBB37" s="74"/>
      <c r="XBC37" s="85"/>
      <c r="XBD37" s="74"/>
      <c r="XBE37" s="74"/>
      <c r="XBF37" s="85"/>
      <c r="XBG37" s="80"/>
      <c r="XBH37" s="80"/>
      <c r="XBI37" s="85"/>
      <c r="XBJ37" s="77"/>
      <c r="XBK37" s="74"/>
      <c r="XBL37" s="74"/>
      <c r="XBM37" s="85"/>
      <c r="XBN37" s="74"/>
      <c r="XBO37" s="74"/>
      <c r="XBP37" s="85"/>
      <c r="XBQ37" s="74"/>
      <c r="XBR37" s="74"/>
      <c r="XBS37" s="85"/>
      <c r="XBT37" s="74"/>
      <c r="XBU37" s="74"/>
      <c r="XBV37" s="85"/>
      <c r="XBW37" s="80"/>
      <c r="XBX37" s="80"/>
      <c r="XBY37" s="85"/>
      <c r="XBZ37" s="77"/>
      <c r="XCA37" s="74"/>
      <c r="XCB37" s="74"/>
      <c r="XCC37" s="85"/>
      <c r="XCD37" s="74"/>
      <c r="XCE37" s="74"/>
      <c r="XCF37" s="85"/>
      <c r="XCG37" s="74"/>
      <c r="XCH37" s="74"/>
      <c r="XCI37" s="85"/>
      <c r="XCJ37" s="74"/>
      <c r="XCK37" s="74"/>
      <c r="XCL37" s="85"/>
      <c r="XCM37" s="80"/>
      <c r="XCN37" s="80"/>
      <c r="XCO37" s="85"/>
      <c r="XCP37" s="77"/>
      <c r="XCQ37" s="74"/>
      <c r="XCR37" s="74"/>
      <c r="XCS37" s="85"/>
      <c r="XCT37" s="74"/>
      <c r="XCU37" s="74"/>
      <c r="XCV37" s="85"/>
      <c r="XCW37" s="74"/>
      <c r="XCX37" s="74"/>
      <c r="XCY37" s="85"/>
      <c r="XCZ37" s="74"/>
      <c r="XDA37" s="74"/>
      <c r="XDB37" s="85"/>
      <c r="XDC37" s="80"/>
      <c r="XDD37" s="80"/>
      <c r="XDE37" s="85"/>
      <c r="XDF37" s="77"/>
      <c r="XDG37" s="74"/>
      <c r="XDH37" s="74"/>
      <c r="XDI37" s="85"/>
      <c r="XDJ37" s="74"/>
      <c r="XDK37" s="74"/>
      <c r="XDL37" s="85"/>
      <c r="XDM37" s="74"/>
      <c r="XDN37" s="74"/>
      <c r="XDO37" s="85"/>
      <c r="XDP37" s="74"/>
      <c r="XDQ37" s="74"/>
      <c r="XDR37" s="85"/>
      <c r="XDS37" s="80"/>
      <c r="XDT37" s="80"/>
      <c r="XDU37" s="85"/>
      <c r="XDV37" s="77"/>
      <c r="XDW37" s="74"/>
      <c r="XDX37" s="74"/>
      <c r="XDY37" s="85"/>
      <c r="XDZ37" s="74"/>
      <c r="XEA37" s="74"/>
      <c r="XEB37" s="85"/>
      <c r="XEC37" s="74"/>
      <c r="XED37" s="74"/>
      <c r="XEE37" s="85"/>
      <c r="XEF37" s="74"/>
      <c r="XEG37" s="74"/>
      <c r="XEH37" s="85"/>
      <c r="XEI37" s="80"/>
      <c r="XEJ37" s="80"/>
      <c r="XEK37" s="85"/>
    </row>
    <row r="38" spans="1:16365" s="1" customFormat="1">
      <c r="A38" s="98"/>
    </row>
    <row r="39" spans="1:16365" s="1" customFormat="1" ht="15" customHeight="1">
      <c r="B39" s="8"/>
      <c r="J39" s="140"/>
      <c r="K39" s="140"/>
      <c r="M39" s="140"/>
      <c r="N39" s="140"/>
      <c r="P39" s="140"/>
      <c r="Q39" s="140"/>
      <c r="S39" s="140"/>
      <c r="T39" s="140"/>
      <c r="V39" s="140"/>
    </row>
    <row r="40" spans="1:16365" s="1" customFormat="1" ht="15" customHeight="1">
      <c r="A40" s="112" t="s">
        <v>140</v>
      </c>
      <c r="C40" s="41"/>
      <c r="D40" s="41"/>
      <c r="F40" s="41"/>
      <c r="I40" s="7"/>
      <c r="J40" s="141"/>
      <c r="K40" s="140"/>
      <c r="M40" s="140"/>
      <c r="N40" s="140"/>
      <c r="P40" s="140"/>
      <c r="Q40" s="140"/>
      <c r="S40" s="140"/>
      <c r="T40" s="140"/>
      <c r="V40" s="140"/>
    </row>
    <row r="41" spans="1:16365" ht="15" customHeight="1">
      <c r="A41" s="352" t="s">
        <v>141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G41" s="1"/>
      <c r="H41" s="1"/>
      <c r="I41" s="1"/>
      <c r="J41" s="1"/>
      <c r="K41" s="1"/>
      <c r="L41" s="1"/>
      <c r="M41" s="1"/>
      <c r="N41" s="1"/>
      <c r="O41" s="1"/>
      <c r="P41" s="1"/>
      <c r="U41" s="1"/>
      <c r="V41" s="1"/>
      <c r="X41" s="1"/>
      <c r="Y41" s="1"/>
      <c r="AA41" s="1"/>
      <c r="AB41" s="1"/>
      <c r="AD41" s="1"/>
      <c r="AE41" s="1"/>
      <c r="AG41" s="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65">
      <c r="A42" s="353"/>
      <c r="B42" s="180" t="s">
        <v>86</v>
      </c>
      <c r="C42" s="180" t="s">
        <v>86</v>
      </c>
      <c r="D42" s="180" t="s">
        <v>86</v>
      </c>
      <c r="E42" s="180" t="s">
        <v>86</v>
      </c>
      <c r="F42" s="180" t="s">
        <v>86</v>
      </c>
      <c r="G42" s="1"/>
      <c r="H42" s="1"/>
      <c r="I42" s="1"/>
      <c r="J42" s="1"/>
      <c r="K42" s="1"/>
      <c r="L42" s="1"/>
      <c r="M42" s="1"/>
      <c r="N42" s="1"/>
      <c r="O42" s="1"/>
      <c r="P42" s="1"/>
      <c r="U42" s="1"/>
      <c r="V42" s="1"/>
      <c r="X42" s="1"/>
      <c r="Y42" s="1"/>
      <c r="AA42" s="1"/>
      <c r="AB42" s="1"/>
      <c r="AD42" s="1"/>
      <c r="AE42" s="1"/>
      <c r="AG42" s="1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65">
      <c r="A43" s="78" t="s">
        <v>37</v>
      </c>
      <c r="B43" s="79">
        <f>B44+B52+B62+B67+B71</f>
        <v>1042507891.15</v>
      </c>
      <c r="C43" s="79">
        <f>C44+C52+C62+C67+C71</f>
        <v>1088612220.3</v>
      </c>
      <c r="D43" s="79">
        <f>D44+D52+D62+D67+D71</f>
        <v>1146547683.325</v>
      </c>
      <c r="E43" s="79">
        <f>E44+E52+E62+E67+E71</f>
        <v>1218353574.075</v>
      </c>
      <c r="F43" s="79" t="e">
        <f>F44+F52+F62+F67+F71</f>
        <v>#REF!</v>
      </c>
      <c r="G43" s="1"/>
      <c r="H43" s="1"/>
      <c r="I43" s="1"/>
      <c r="J43" s="1"/>
      <c r="K43" s="1"/>
      <c r="L43" s="1"/>
      <c r="M43" s="1"/>
      <c r="N43" s="1"/>
      <c r="O43" s="1"/>
      <c r="P43" s="1"/>
      <c r="U43" s="1"/>
      <c r="V43" s="1"/>
      <c r="X43" s="1"/>
      <c r="Y43" s="1"/>
      <c r="AA43" s="1"/>
      <c r="AB43" s="1"/>
      <c r="AD43" s="1"/>
      <c r="AE43" s="1"/>
      <c r="AG43" s="1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65" s="35" customFormat="1">
      <c r="A44" s="78" t="s">
        <v>38</v>
      </c>
      <c r="B44" s="79">
        <f>SUM(B45:B51)</f>
        <v>126182067.55000001</v>
      </c>
      <c r="C44" s="79">
        <f>SUM(C45:C51)</f>
        <v>132225295.125</v>
      </c>
      <c r="D44" s="79">
        <f>SUM(D45:D51)</f>
        <v>139485452.70000002</v>
      </c>
      <c r="E44" s="79">
        <f>SUM(E45:E51)</f>
        <v>148751672.57499999</v>
      </c>
      <c r="F44" s="79" t="e">
        <f>SUM(F45:F51)</f>
        <v>#REF!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</row>
    <row r="45" spans="1:16365" s="35" customFormat="1">
      <c r="A45" s="73" t="s">
        <v>23</v>
      </c>
      <c r="B45" s="74">
        <f>'KM-ANO'!$C$12*B7/TAX!$C$12</f>
        <v>6244723.0999999996</v>
      </c>
      <c r="C45" s="74">
        <f>'KM-ANO'!$D$12*C7/TAX!$D$12</f>
        <v>6671584.7000000002</v>
      </c>
      <c r="D45" s="74">
        <f>'KM-ANO'!$E$12*D7/TAX!$E$12</f>
        <v>7088149.2000000002</v>
      </c>
      <c r="E45" s="74">
        <f>'KM-ANO'!$F$12*E7/TAX!$G$12</f>
        <v>7573517.0499999998</v>
      </c>
      <c r="F45" s="80" t="e">
        <f>'KM-ANO'!$G$12*F7/TAX!$G$12</f>
        <v>#REF!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</row>
    <row r="46" spans="1:16365">
      <c r="A46" s="73" t="s">
        <v>15</v>
      </c>
      <c r="B46" s="74">
        <f>'KM-ANO'!$C$12*B8/TAX!$C$12</f>
        <v>3042793.05</v>
      </c>
      <c r="C46" s="74">
        <f>'KM-ANO'!$D$12*C8/TAX!$D$12</f>
        <v>3193271.125</v>
      </c>
      <c r="D46" s="74">
        <f>'KM-ANO'!$E$12*D8/TAX!$E$12</f>
        <v>3354046.3</v>
      </c>
      <c r="E46" s="74">
        <f>'KM-ANO'!$F$12*E8/TAX!$G$12</f>
        <v>3547584.9750000001</v>
      </c>
      <c r="F46" s="80" t="e">
        <f>'KM-ANO'!$G$12*F8/TAX!$G$12</f>
        <v>#REF!</v>
      </c>
      <c r="G46" s="1"/>
      <c r="H46" s="1"/>
      <c r="I46" s="1"/>
      <c r="J46" s="1"/>
      <c r="K46" s="1"/>
      <c r="L46" s="1"/>
      <c r="M46" s="1"/>
      <c r="N46" s="1"/>
      <c r="O46" s="1"/>
      <c r="P46" s="1"/>
      <c r="U46" s="1"/>
      <c r="V46" s="1"/>
      <c r="X46" s="1"/>
      <c r="Y46" s="1"/>
      <c r="AA46" s="1"/>
      <c r="AB46" s="1"/>
      <c r="AD46" s="1"/>
      <c r="AE46" s="1"/>
      <c r="AG46" s="1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65">
      <c r="A47" s="73" t="s">
        <v>16</v>
      </c>
      <c r="B47" s="74">
        <f>'KM-ANO'!$C$12*B9/TAX!$C$12</f>
        <v>13968016.15</v>
      </c>
      <c r="C47" s="74">
        <f>'KM-ANO'!$D$12*C9/TAX!$D$12</f>
        <v>14878841.449999999</v>
      </c>
      <c r="D47" s="74">
        <f>'KM-ANO'!$E$12*D9/TAX!$E$12</f>
        <v>16022989.675000001</v>
      </c>
      <c r="E47" s="74">
        <f>'KM-ANO'!$F$12*E9/TAX!$G$12</f>
        <v>17790814.524999999</v>
      </c>
      <c r="F47" s="80" t="e">
        <f>'KM-ANO'!$G$12*F9/TAX!$G$12</f>
        <v>#REF!</v>
      </c>
      <c r="G47" s="1"/>
      <c r="H47" s="1"/>
      <c r="I47" s="1"/>
      <c r="J47" s="1"/>
      <c r="K47" s="1"/>
      <c r="L47" s="1"/>
      <c r="M47" s="1"/>
      <c r="N47" s="1"/>
      <c r="O47" s="1"/>
      <c r="P47" s="1"/>
      <c r="U47" s="1"/>
      <c r="V47" s="1"/>
      <c r="X47" s="1"/>
      <c r="Y47" s="1"/>
      <c r="AA47" s="1"/>
      <c r="AB47" s="1"/>
      <c r="AD47" s="1"/>
      <c r="AE47" s="1"/>
      <c r="AG47" s="1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65">
      <c r="A48" s="73" t="s">
        <v>28</v>
      </c>
      <c r="B48" s="74">
        <f>'KM-ANO'!$C$12*B10/TAX!$C$12</f>
        <v>46205661.975000001</v>
      </c>
      <c r="C48" s="74">
        <f>'KM-ANO'!$D$12*C10/TAX!$D$12</f>
        <v>48689603.325000003</v>
      </c>
      <c r="D48" s="74">
        <f>'KM-ANO'!$E$12*D10/TAX!$E$12</f>
        <v>52017438.825000003</v>
      </c>
      <c r="E48" s="74">
        <f>'KM-ANO'!$F$12*E10/TAX!$G$12</f>
        <v>56055072.149999999</v>
      </c>
      <c r="F48" s="80" t="e">
        <f>'KM-ANO'!$G$12*F10/TAX!$G$12</f>
        <v>#REF!</v>
      </c>
      <c r="G48" s="1"/>
      <c r="H48" s="1"/>
      <c r="I48" s="1"/>
      <c r="J48" s="1"/>
      <c r="K48" s="1"/>
      <c r="L48" s="1"/>
      <c r="M48" s="1"/>
      <c r="N48" s="1"/>
      <c r="O48" s="1"/>
      <c r="P48" s="1"/>
      <c r="U48" s="1"/>
      <c r="V48" s="1"/>
      <c r="X48" s="1"/>
      <c r="Y48" s="1"/>
      <c r="AA48" s="1"/>
      <c r="AB48" s="1"/>
      <c r="AD48" s="1"/>
      <c r="AE48" s="1"/>
      <c r="AG48" s="1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73" t="s">
        <v>19</v>
      </c>
      <c r="B49" s="74">
        <f>'KM-ANO'!$C$12*B11/TAX!$C$12</f>
        <v>29186895.925000001</v>
      </c>
      <c r="C49" s="74">
        <f>'KM-ANO'!$D$12*C11/TAX!$D$12</f>
        <v>30350702.25</v>
      </c>
      <c r="D49" s="74">
        <f>'KM-ANO'!$E$12*D11/TAX!$E$12</f>
        <v>31552654.649999999</v>
      </c>
      <c r="E49" s="74">
        <f>'KM-ANO'!$F$12*E11/TAX!$G$12</f>
        <v>32940188.875</v>
      </c>
      <c r="F49" s="80" t="e">
        <f>'KM-ANO'!$G$12*F11/TAX!$G$12</f>
        <v>#REF!</v>
      </c>
      <c r="G49" s="1"/>
      <c r="H49" s="1"/>
      <c r="I49" s="1"/>
      <c r="J49" s="1"/>
      <c r="K49" s="1"/>
      <c r="L49" s="1"/>
      <c r="M49" s="1"/>
      <c r="N49" s="1"/>
      <c r="O49" s="1"/>
      <c r="P49" s="1"/>
      <c r="U49" s="1"/>
      <c r="V49" s="1"/>
      <c r="X49" s="1"/>
      <c r="Y49" s="1"/>
      <c r="AA49" s="1"/>
      <c r="AB49" s="1"/>
      <c r="AD49" s="1"/>
      <c r="AE49" s="1"/>
      <c r="AG49" s="1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73" t="s">
        <v>17</v>
      </c>
      <c r="B50" s="74">
        <f>'KM-ANO'!$C$12*B12/TAX!$C$12</f>
        <v>4812256.0750000002</v>
      </c>
      <c r="C50" s="74">
        <f>'KM-ANO'!$D$12*C12/TAX!$D$12</f>
        <v>4925290.1500000004</v>
      </c>
      <c r="D50" s="74">
        <f>'KM-ANO'!$E$12*D12/TAX!$E$12</f>
        <v>5081384.8250000002</v>
      </c>
      <c r="E50" s="74">
        <f>'KM-ANO'!$F$12*E12/TAX!$G$12</f>
        <v>5365725.2</v>
      </c>
      <c r="F50" s="80" t="e">
        <f>'KM-ANO'!$G$12*F12/TAX!$G$12</f>
        <v>#REF!</v>
      </c>
      <c r="G50" s="1"/>
      <c r="H50" s="1"/>
      <c r="I50" s="1"/>
      <c r="J50" s="1"/>
      <c r="K50" s="1"/>
      <c r="L50" s="1"/>
      <c r="M50" s="1"/>
      <c r="N50" s="1"/>
      <c r="O50" s="1"/>
      <c r="P50" s="1"/>
      <c r="U50" s="1"/>
      <c r="V50" s="1"/>
      <c r="X50" s="1"/>
      <c r="Y50" s="1"/>
      <c r="AA50" s="1"/>
      <c r="AB50" s="1"/>
      <c r="AD50" s="1"/>
      <c r="AE50" s="1"/>
      <c r="AG50" s="1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73" t="s">
        <v>29</v>
      </c>
      <c r="B51" s="74">
        <f>'KM-ANO'!$C$12*B13/TAX!$C$12</f>
        <v>22721721.274999999</v>
      </c>
      <c r="C51" s="74">
        <f>'KM-ANO'!$D$12*C13/TAX!$D$12</f>
        <v>23516002.125</v>
      </c>
      <c r="D51" s="74">
        <f>'KM-ANO'!$E$12*D13/TAX!$E$12</f>
        <v>24368789.225000001</v>
      </c>
      <c r="E51" s="74">
        <f>'KM-ANO'!$F$12*E13/TAX!$G$12</f>
        <v>25478769.800000001</v>
      </c>
      <c r="F51" s="80" t="e">
        <f>'KM-ANO'!$G$12*F13/TAX!$G$12</f>
        <v>#REF!</v>
      </c>
      <c r="G51" s="1"/>
      <c r="H51" s="1"/>
      <c r="I51" s="1"/>
      <c r="J51" s="1"/>
      <c r="K51" s="1"/>
      <c r="L51" s="1"/>
      <c r="M51" s="1"/>
      <c r="N51" s="1"/>
      <c r="O51" s="1"/>
      <c r="P51" s="1"/>
      <c r="U51" s="1"/>
      <c r="V51" s="1"/>
      <c r="X51" s="1"/>
      <c r="Y51" s="1"/>
      <c r="AA51" s="1"/>
      <c r="AB51" s="1"/>
      <c r="AD51" s="1"/>
      <c r="AE51" s="1"/>
      <c r="AG51" s="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78" t="s">
        <v>39</v>
      </c>
      <c r="B52" s="79">
        <f>SUM(B53:B61)</f>
        <v>226562644.82500002</v>
      </c>
      <c r="C52" s="79">
        <f>SUM(C53:C61)</f>
        <v>238081121.29999998</v>
      </c>
      <c r="D52" s="79">
        <f>SUM(D53:D61)</f>
        <v>252708853.92500001</v>
      </c>
      <c r="E52" s="79">
        <f>SUM(E53:E61)</f>
        <v>269721535.32499999</v>
      </c>
      <c r="F52" s="79" t="e">
        <f>SUM(F53:F61)</f>
        <v>#REF!</v>
      </c>
      <c r="G52" s="1"/>
      <c r="H52" s="1"/>
      <c r="I52" s="1"/>
      <c r="J52" s="1"/>
      <c r="K52" s="1"/>
      <c r="L52" s="1"/>
      <c r="M52" s="1"/>
      <c r="N52" s="1"/>
      <c r="O52" s="1"/>
      <c r="P52" s="1"/>
      <c r="U52" s="1"/>
      <c r="V52" s="1"/>
      <c r="X52" s="1"/>
      <c r="Y52" s="1"/>
      <c r="AA52" s="1"/>
      <c r="AB52" s="1"/>
      <c r="AD52" s="1"/>
      <c r="AE52" s="1"/>
      <c r="AG52" s="1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5" customFormat="1">
      <c r="A53" s="73" t="s">
        <v>35</v>
      </c>
      <c r="B53" s="74">
        <f>'KM-ANO'!$C$12*B15/TAX!$C$12</f>
        <v>9755098.0999999996</v>
      </c>
      <c r="C53" s="74">
        <f>'KM-ANO'!$D$12*C15/TAX!$D$12</f>
        <v>10240231.925000001</v>
      </c>
      <c r="D53" s="74">
        <f>'KM-ANO'!$E$12*D15/TAX!$E$12</f>
        <v>10949561.699999999</v>
      </c>
      <c r="E53" s="74">
        <f>'KM-ANO'!$F$12*E15/TAX!$G$12</f>
        <v>11803284.9</v>
      </c>
      <c r="F53" s="80" t="e">
        <f>'KM-ANO'!$G$12*F15/TAX!$G$12</f>
        <v>#REF!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</row>
    <row r="54" spans="1:190">
      <c r="A54" s="73" t="s">
        <v>31</v>
      </c>
      <c r="B54" s="74">
        <f>'KM-ANO'!$C$12*B16/TAX!$C$12</f>
        <v>46648203.25</v>
      </c>
      <c r="C54" s="74">
        <f>'KM-ANO'!$D$12*C16/TAX!$D$12</f>
        <v>49630383.825000003</v>
      </c>
      <c r="D54" s="74">
        <f>'KM-ANO'!$E$12*D16/TAX!$E$12</f>
        <v>53022576.200000003</v>
      </c>
      <c r="E54" s="74">
        <f>'KM-ANO'!$F$12*E16/TAX!$G$12</f>
        <v>57076123.225000001</v>
      </c>
      <c r="F54" s="80" t="e">
        <f>'KM-ANO'!$G$12*F16/TAX!$G$12</f>
        <v>#REF!</v>
      </c>
      <c r="G54" s="1"/>
      <c r="H54" s="1"/>
      <c r="I54" s="1"/>
      <c r="J54" s="1"/>
      <c r="K54" s="1"/>
      <c r="L54" s="1"/>
      <c r="M54" s="1"/>
      <c r="N54" s="1"/>
      <c r="O54" s="1"/>
      <c r="P54" s="1"/>
      <c r="U54" s="1"/>
      <c r="V54" s="1"/>
      <c r="X54" s="1"/>
      <c r="Y54" s="1"/>
      <c r="AA54" s="1"/>
      <c r="AB54" s="1"/>
      <c r="AD54" s="1"/>
      <c r="AE54" s="1"/>
      <c r="AG54" s="1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73" t="s">
        <v>27</v>
      </c>
      <c r="B55" s="74">
        <f>'KM-ANO'!$C$12*B17/TAX!$C$12</f>
        <v>40053378.75</v>
      </c>
      <c r="C55" s="74">
        <f>'KM-ANO'!$D$12*C17/TAX!$D$12</f>
        <v>42037208.674999997</v>
      </c>
      <c r="D55" s="74">
        <f>'KM-ANO'!$E$12*D17/TAX!$E$12</f>
        <v>44529106.875</v>
      </c>
      <c r="E55" s="74">
        <f>'KM-ANO'!$F$12*E17/TAX!$G$12</f>
        <v>47197225.899999999</v>
      </c>
      <c r="F55" s="80" t="e">
        <f>'KM-ANO'!$G$12*F17/TAX!$G$12</f>
        <v>#REF!</v>
      </c>
      <c r="G55" s="1"/>
      <c r="H55" s="1"/>
      <c r="I55" s="1"/>
      <c r="J55" s="1"/>
      <c r="K55" s="1"/>
      <c r="L55" s="1"/>
      <c r="M55" s="1"/>
      <c r="N55" s="1"/>
      <c r="O55" s="1"/>
      <c r="P55" s="1"/>
      <c r="U55" s="1"/>
      <c r="V55" s="1"/>
      <c r="X55" s="1"/>
      <c r="Y55" s="1"/>
      <c r="AA55" s="1"/>
      <c r="AB55" s="1"/>
      <c r="AD55" s="1"/>
      <c r="AE55" s="1"/>
      <c r="AG55" s="1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73" t="s">
        <v>33</v>
      </c>
      <c r="B56" s="74">
        <f>'KM-ANO'!$C$12*B18/TAX!$C$12</f>
        <v>38322295.825000003</v>
      </c>
      <c r="C56" s="74">
        <f>'KM-ANO'!$D$12*C18/TAX!$D$12</f>
        <v>40209473.424999997</v>
      </c>
      <c r="D56" s="74">
        <f>'KM-ANO'!$E$12*D18/TAX!$E$12</f>
        <v>42651524.299999997</v>
      </c>
      <c r="E56" s="74">
        <f>'KM-ANO'!$F$12*E18/TAX!$G$12</f>
        <v>45464036.75</v>
      </c>
      <c r="F56" s="80" t="e">
        <f>'KM-ANO'!$G$12*F18/TAX!$G$12</f>
        <v>#REF!</v>
      </c>
      <c r="G56" s="1"/>
      <c r="H56" s="1"/>
      <c r="I56" s="1"/>
      <c r="J56" s="1"/>
      <c r="K56" s="1"/>
      <c r="L56" s="1"/>
      <c r="M56" s="1"/>
      <c r="N56" s="1"/>
      <c r="O56" s="1"/>
      <c r="P56" s="1"/>
      <c r="U56" s="1"/>
      <c r="V56" s="1"/>
      <c r="X56" s="1"/>
      <c r="Y56" s="1"/>
      <c r="AA56" s="1"/>
      <c r="AB56" s="1"/>
      <c r="AD56" s="1"/>
      <c r="AE56" s="1"/>
      <c r="AG56" s="1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73" t="s">
        <v>34</v>
      </c>
      <c r="B57" s="74">
        <f>'KM-ANO'!$C$12*B19/TAX!$C$12</f>
        <v>16265439.574999999</v>
      </c>
      <c r="C57" s="74">
        <f>'KM-ANO'!$D$12*C19/TAX!$D$12</f>
        <v>16979449.850000001</v>
      </c>
      <c r="D57" s="74">
        <f>'KM-ANO'!$E$12*D19/TAX!$E$12</f>
        <v>17908295.074999999</v>
      </c>
      <c r="E57" s="74">
        <f>'KM-ANO'!$F$12*E19/TAX!$G$12</f>
        <v>19022956.149999999</v>
      </c>
      <c r="F57" s="80" t="e">
        <f>'KM-ANO'!$G$12*F19/TAX!$G$12</f>
        <v>#REF!</v>
      </c>
      <c r="G57" s="1"/>
      <c r="H57" s="1"/>
      <c r="I57" s="1"/>
      <c r="J57" s="1"/>
      <c r="K57" s="1"/>
      <c r="L57" s="1"/>
      <c r="M57" s="1"/>
      <c r="N57" s="1"/>
      <c r="O57" s="1"/>
      <c r="P57" s="1"/>
      <c r="U57" s="1"/>
      <c r="V57" s="1"/>
      <c r="X57" s="1"/>
      <c r="Y57" s="1"/>
      <c r="AA57" s="1"/>
      <c r="AB57" s="1"/>
      <c r="AD57" s="1"/>
      <c r="AE57" s="1"/>
      <c r="AG57" s="1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73" t="s">
        <v>30</v>
      </c>
      <c r="B58" s="74">
        <f>'KM-ANO'!$C$12*B20/TAX!$C$12</f>
        <v>26339981.800000001</v>
      </c>
      <c r="C58" s="74">
        <f>'KM-ANO'!$D$12*C20/TAX!$D$12</f>
        <v>27719325.149999999</v>
      </c>
      <c r="D58" s="74">
        <f>'KM-ANO'!$E$12*D20/TAX!$E$12</f>
        <v>29712282.050000001</v>
      </c>
      <c r="E58" s="74">
        <f>'KM-ANO'!$F$12*E20/TAX!$G$12</f>
        <v>32099805.100000001</v>
      </c>
      <c r="F58" s="80" t="e">
        <f>'KM-ANO'!$G$12*F20/TAX!$G$12</f>
        <v>#REF!</v>
      </c>
      <c r="G58" s="1"/>
      <c r="H58" s="1"/>
      <c r="I58" s="1"/>
      <c r="J58" s="1"/>
      <c r="K58" s="1"/>
      <c r="L58" s="1"/>
      <c r="M58" s="1"/>
      <c r="N58" s="1"/>
      <c r="O58" s="1"/>
      <c r="P58" s="1"/>
      <c r="U58" s="1"/>
      <c r="V58" s="1"/>
      <c r="X58" s="1"/>
      <c r="Y58" s="1"/>
      <c r="AA58" s="1"/>
      <c r="AB58" s="1"/>
      <c r="AD58" s="1"/>
      <c r="AE58" s="1"/>
      <c r="AG58" s="1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73" t="s">
        <v>36</v>
      </c>
      <c r="B59" s="74">
        <f>'KM-ANO'!$C$12*B21/TAX!$C$12</f>
        <v>23678415.475000001</v>
      </c>
      <c r="C59" s="74">
        <f>'KM-ANO'!$D$12*C21/TAX!$D$12</f>
        <v>24442741.125</v>
      </c>
      <c r="D59" s="74">
        <f>'KM-ANO'!$E$12*D21/TAX!$E$12</f>
        <v>25492343.25</v>
      </c>
      <c r="E59" s="74">
        <f>'KM-ANO'!$F$12*E21/TAX!$G$12</f>
        <v>26562539.574999999</v>
      </c>
      <c r="F59" s="80" t="e">
        <f>'KM-ANO'!$G$12*F21/TAX!$G$12</f>
        <v>#REF!</v>
      </c>
      <c r="H59" s="1"/>
      <c r="I59" s="1"/>
      <c r="J59" s="1"/>
      <c r="K59" s="1"/>
      <c r="L59" s="1"/>
      <c r="M59" s="1"/>
      <c r="N59" s="1"/>
      <c r="O59" s="1"/>
      <c r="P59" s="1"/>
      <c r="U59" s="1"/>
      <c r="V59" s="1"/>
      <c r="X59" s="1"/>
      <c r="Y59" s="1"/>
      <c r="AA59" s="1"/>
      <c r="AB59" s="1"/>
      <c r="AD59" s="1"/>
      <c r="AE59" s="1"/>
      <c r="AG59" s="1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73" t="s">
        <v>21</v>
      </c>
      <c r="B60" s="74">
        <f>'KM-ANO'!$C$12*B22/TAX!$C$12</f>
        <v>14856375.050000001</v>
      </c>
      <c r="C60" s="74">
        <f>'KM-ANO'!$D$12*C22/TAX!$D$12</f>
        <v>15503922.225</v>
      </c>
      <c r="D60" s="74">
        <f>'KM-ANO'!$E$12*D22/TAX!$E$12</f>
        <v>16288608.050000001</v>
      </c>
      <c r="E60" s="74">
        <f>'KM-ANO'!$F$12*E22/TAX!$G$12</f>
        <v>17296553.725000001</v>
      </c>
      <c r="F60" s="80" t="e">
        <f>'KM-ANO'!$G$12*F22/TAX!$G$12</f>
        <v>#REF!</v>
      </c>
      <c r="H60" s="1"/>
      <c r="I60" s="1"/>
      <c r="J60" s="1"/>
      <c r="K60" s="1"/>
      <c r="L60" s="1"/>
      <c r="M60" s="1"/>
      <c r="N60" s="1"/>
      <c r="O60" s="1"/>
      <c r="P60" s="1"/>
      <c r="U60" s="1"/>
      <c r="V60" s="1"/>
      <c r="X60" s="1"/>
      <c r="Y60" s="1"/>
      <c r="AA60" s="1"/>
      <c r="AB60" s="1"/>
      <c r="AD60" s="1"/>
      <c r="AE60" s="1"/>
      <c r="AG60" s="1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73" t="s">
        <v>32</v>
      </c>
      <c r="B61" s="74">
        <f>'KM-ANO'!$C$12*B23/TAX!$C$12</f>
        <v>10643457</v>
      </c>
      <c r="C61" s="74">
        <f>'KM-ANO'!$D$12*C23/TAX!$D$12</f>
        <v>11318385.1</v>
      </c>
      <c r="D61" s="74">
        <f>'KM-ANO'!$E$12*D23/TAX!$E$12</f>
        <v>12154556.425000001</v>
      </c>
      <c r="E61" s="74">
        <f>'KM-ANO'!$F$12*E23/TAX!$G$12</f>
        <v>13199010</v>
      </c>
      <c r="F61" s="80" t="e">
        <f>'KM-ANO'!$G$12*F23/TAX!$G$12</f>
        <v>#REF!</v>
      </c>
      <c r="H61" s="1"/>
      <c r="I61" s="1"/>
      <c r="J61" s="1"/>
      <c r="K61" s="1"/>
      <c r="L61" s="1"/>
      <c r="M61" s="1"/>
      <c r="N61" s="1"/>
      <c r="O61" s="1"/>
      <c r="P61" s="1"/>
      <c r="U61" s="1"/>
      <c r="V61" s="1"/>
      <c r="X61" s="1"/>
      <c r="Y61" s="1"/>
      <c r="AA61" s="1"/>
      <c r="AB61" s="1"/>
      <c r="AD61" s="1"/>
      <c r="AE61" s="1"/>
      <c r="AG61" s="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78" t="s">
        <v>40</v>
      </c>
      <c r="B62" s="79">
        <f>SUM(B63:B66)</f>
        <v>355415171.64999998</v>
      </c>
      <c r="C62" s="79">
        <f>SUM(C63:C66)</f>
        <v>371456415.27499998</v>
      </c>
      <c r="D62" s="79">
        <f>SUM(D63:D66)</f>
        <v>393750104.82499999</v>
      </c>
      <c r="E62" s="79">
        <f>SUM(E63:E66)</f>
        <v>423091223.22500002</v>
      </c>
      <c r="F62" s="79" t="e">
        <f>SUM(F63:F66)</f>
        <v>#REF!</v>
      </c>
      <c r="H62" s="1"/>
      <c r="I62" s="1"/>
      <c r="J62" s="1"/>
      <c r="K62" s="1"/>
      <c r="L62" s="1"/>
      <c r="M62" s="1"/>
      <c r="N62" s="1"/>
      <c r="O62" s="1"/>
      <c r="P62" s="1"/>
      <c r="U62" s="1"/>
      <c r="V62" s="1"/>
      <c r="X62" s="1"/>
      <c r="Y62" s="1"/>
      <c r="AA62" s="1"/>
      <c r="AB62" s="1"/>
      <c r="AD62" s="1"/>
      <c r="AE62" s="1"/>
      <c r="AG62" s="1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5" customFormat="1">
      <c r="A63" s="73" t="s">
        <v>26</v>
      </c>
      <c r="B63" s="74">
        <f>'KM-ANO'!$C$12*B25/TAX!$C$12</f>
        <v>25863506.899999999</v>
      </c>
      <c r="C63" s="74">
        <f>'KM-ANO'!$D$12*C25/TAX!$D$12</f>
        <v>27187386.324999999</v>
      </c>
      <c r="D63" s="74">
        <f>'KM-ANO'!$E$12*D25/TAX!$E$12</f>
        <v>28782968.774999999</v>
      </c>
      <c r="E63" s="74">
        <f>'KM-ANO'!$F$12*E25/TAX!$G$12</f>
        <v>30813369.675000001</v>
      </c>
      <c r="F63" s="80" t="e">
        <f>'KM-ANO'!$G$12*F25/TAX!$G$12</f>
        <v>#REF!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2"/>
    </row>
    <row r="64" spans="1:190">
      <c r="A64" s="73" t="s">
        <v>18</v>
      </c>
      <c r="B64" s="74">
        <f>'KM-ANO'!$C$12*B26/TAX!$C$12</f>
        <v>69900225.174999997</v>
      </c>
      <c r="C64" s="74">
        <f>'KM-ANO'!$D$12*C26/TAX!$D$12</f>
        <v>72901127.75</v>
      </c>
      <c r="D64" s="74">
        <f>'KM-ANO'!$E$12*D26/TAX!$E$12</f>
        <v>76526643.049999997</v>
      </c>
      <c r="E64" s="74">
        <f>'KM-ANO'!$F$12*E26/TAX!$G$12</f>
        <v>81142552.150000006</v>
      </c>
      <c r="F64" s="80" t="e">
        <f>'KM-ANO'!$G$12*F26/TAX!$G$12</f>
        <v>#REF!</v>
      </c>
      <c r="H64" s="1"/>
      <c r="I64" s="1"/>
      <c r="J64" s="1"/>
      <c r="K64" s="1"/>
      <c r="L64" s="1"/>
      <c r="M64" s="1"/>
      <c r="N64" s="1"/>
      <c r="O64" s="1"/>
      <c r="P64" s="1"/>
      <c r="U64" s="1"/>
      <c r="V64" s="1"/>
      <c r="X64" s="1"/>
      <c r="Y64" s="1"/>
      <c r="AA64" s="1"/>
      <c r="AB64" s="1"/>
      <c r="AD64" s="1"/>
      <c r="AE64" s="1"/>
      <c r="AG64" s="1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73" t="s">
        <v>12</v>
      </c>
      <c r="B65" s="74">
        <f>'KM-ANO'!$C$12*B27/TAX!$C$12</f>
        <v>40766218.899999999</v>
      </c>
      <c r="C65" s="74">
        <f>'KM-ANO'!$D$12*C27/TAX!$D$12</f>
        <v>42551127.575000003</v>
      </c>
      <c r="D65" s="74">
        <f>'KM-ANO'!$E$12*D27/TAX!$E$12</f>
        <v>45481120.575000003</v>
      </c>
      <c r="E65" s="74">
        <f>'KM-ANO'!$F$12*E27/TAX!$G$12</f>
        <v>49643489.225000001</v>
      </c>
      <c r="F65" s="80" t="e">
        <f>'KM-ANO'!$G$12*F27/TAX!$G$12</f>
        <v>#REF!</v>
      </c>
      <c r="H65" s="1"/>
      <c r="I65" s="1"/>
      <c r="J65" s="1"/>
      <c r="K65" s="1"/>
      <c r="L65" s="1"/>
      <c r="M65" s="1"/>
      <c r="N65" s="1"/>
      <c r="O65" s="1"/>
      <c r="P65" s="1"/>
      <c r="U65" s="1"/>
      <c r="V65" s="1"/>
      <c r="X65" s="1"/>
      <c r="Y65" s="1"/>
      <c r="AA65" s="1"/>
      <c r="AB65" s="1"/>
      <c r="AD65" s="1"/>
      <c r="AE65" s="1"/>
      <c r="AG65" s="1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73" t="s">
        <v>10</v>
      </c>
      <c r="B66" s="74">
        <f>'KM-ANO'!$C$12*B28/TAX!$C$12</f>
        <v>218885220.67500001</v>
      </c>
      <c r="C66" s="74">
        <f>'KM-ANO'!$D$12*C28/TAX!$D$12</f>
        <v>228816773.625</v>
      </c>
      <c r="D66" s="74">
        <f>'KM-ANO'!$E$12*D28/TAX!$E$12</f>
        <v>242959372.42500001</v>
      </c>
      <c r="E66" s="74">
        <f>'KM-ANO'!$F$12*E28/TAX!$G$12</f>
        <v>261491812.17500001</v>
      </c>
      <c r="F66" s="80" t="e">
        <f>'KM-ANO'!$G$12*F28/TAX!$G$12</f>
        <v>#REF!</v>
      </c>
      <c r="H66" s="1"/>
      <c r="I66" s="1"/>
      <c r="J66" s="1"/>
      <c r="K66" s="1"/>
      <c r="L66" s="1"/>
      <c r="M66" s="1"/>
      <c r="N66" s="1"/>
      <c r="O66" s="1"/>
      <c r="P66" s="1"/>
      <c r="U66" s="1"/>
      <c r="V66" s="1"/>
      <c r="X66" s="1"/>
      <c r="Y66" s="1"/>
      <c r="AA66" s="1"/>
      <c r="AB66" s="1"/>
      <c r="AD66" s="1"/>
      <c r="AE66" s="1"/>
      <c r="AG66" s="1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78" t="s">
        <v>41</v>
      </c>
      <c r="B67" s="79">
        <f>SUM(B68:B70)</f>
        <v>181471409.90000001</v>
      </c>
      <c r="C67" s="79">
        <f>SUM(C68:C70)</f>
        <v>187058522.75</v>
      </c>
      <c r="D67" s="79">
        <f>SUM(D68:D70)</f>
        <v>193417450.05000001</v>
      </c>
      <c r="E67" s="79">
        <f>SUM(E68:E70)</f>
        <v>201199249.34999999</v>
      </c>
      <c r="F67" s="79" t="e">
        <f>SUM(F68:F70)</f>
        <v>#REF!</v>
      </c>
      <c r="H67" s="1"/>
      <c r="I67" s="1"/>
      <c r="J67" s="1"/>
      <c r="K67" s="1"/>
      <c r="L67" s="1"/>
      <c r="M67" s="1"/>
      <c r="N67" s="1"/>
      <c r="O67" s="1"/>
      <c r="P67" s="1"/>
      <c r="U67" s="1"/>
      <c r="V67" s="1"/>
      <c r="X67" s="1"/>
      <c r="Y67" s="1"/>
      <c r="AA67" s="1"/>
      <c r="AB67" s="1"/>
      <c r="AD67" s="1"/>
      <c r="AE67" s="1"/>
      <c r="AG67" s="1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5" customFormat="1">
      <c r="A68" s="73" t="s">
        <v>22</v>
      </c>
      <c r="B68" s="74">
        <f>'KM-ANO'!$C$12*B30/TAX!$C$12</f>
        <v>70967145.150000006</v>
      </c>
      <c r="C68" s="74">
        <f>'KM-ANO'!$D$12*C30/TAX!$D$12</f>
        <v>73422301.424999997</v>
      </c>
      <c r="D68" s="74">
        <f>'KM-ANO'!$E$12*D30/TAX!$E$12</f>
        <v>76453159.200000003</v>
      </c>
      <c r="E68" s="74">
        <f>'KM-ANO'!$F$12*E30/TAX!$G$12</f>
        <v>80183517.700000003</v>
      </c>
      <c r="F68" s="80" t="e">
        <f>'KM-ANO'!$G$12*F30/TAX!$G$12</f>
        <v>#REF!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</row>
    <row r="69" spans="1:190">
      <c r="A69" s="73" t="s">
        <v>13</v>
      </c>
      <c r="B69" s="74">
        <f>'KM-ANO'!$C$12*B31/TAX!$C$12</f>
        <v>45189525.424999997</v>
      </c>
      <c r="C69" s="74">
        <f>'KM-ANO'!$D$12*C31/TAX!$D$12</f>
        <v>46407391.524999999</v>
      </c>
      <c r="D69" s="74">
        <f>'KM-ANO'!$E$12*D31/TAX!$E$12</f>
        <v>47737121.575000003</v>
      </c>
      <c r="E69" s="74">
        <f>'KM-ANO'!$F$12*E31/TAX!$G$12</f>
        <v>49392614.424999997</v>
      </c>
      <c r="F69" s="80" t="e">
        <f>'KM-ANO'!$G$12*F31/TAX!$G$12</f>
        <v>#REF!</v>
      </c>
      <c r="H69" s="1"/>
      <c r="I69" s="1"/>
      <c r="J69" s="1"/>
      <c r="K69" s="1"/>
      <c r="L69" s="1"/>
      <c r="M69" s="1"/>
      <c r="N69" s="1"/>
      <c r="O69" s="1"/>
      <c r="P69" s="1"/>
      <c r="U69" s="1"/>
      <c r="V69" s="1"/>
      <c r="X69" s="1"/>
      <c r="Y69" s="1"/>
      <c r="AA69" s="1"/>
      <c r="AB69" s="1"/>
      <c r="AD69" s="1"/>
      <c r="AE69" s="1"/>
      <c r="AG69" s="1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73" t="s">
        <v>14</v>
      </c>
      <c r="B70" s="74">
        <f>'KM-ANO'!$C$12*B32/TAX!$C$12</f>
        <v>65314739.325000003</v>
      </c>
      <c r="C70" s="74">
        <f>'KM-ANO'!$D$12*C32/TAX!$D$12</f>
        <v>67228829.799999997</v>
      </c>
      <c r="D70" s="74">
        <f>'KM-ANO'!$E$12*D32/TAX!$E$12</f>
        <v>69227169.275000006</v>
      </c>
      <c r="E70" s="74">
        <f>'KM-ANO'!$F$12*E32/TAX!$G$12</f>
        <v>71623117.224999994</v>
      </c>
      <c r="F70" s="80" t="e">
        <f>'KM-ANO'!$G$12*F32/TAX!$G$12</f>
        <v>#REF!</v>
      </c>
      <c r="H70" s="1"/>
      <c r="I70" s="1"/>
      <c r="J70" s="1"/>
      <c r="K70" s="1"/>
      <c r="L70" s="1"/>
      <c r="M70" s="1"/>
      <c r="N70" s="1"/>
      <c r="O70" s="1"/>
      <c r="P70" s="1"/>
      <c r="U70" s="1"/>
      <c r="V70" s="1"/>
      <c r="X70" s="1"/>
      <c r="Y70" s="1"/>
      <c r="AA70" s="1"/>
      <c r="AB70" s="1"/>
      <c r="AD70" s="1"/>
      <c r="AE70" s="1"/>
      <c r="AG70" s="1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78" t="s">
        <v>42</v>
      </c>
      <c r="B71" s="79">
        <f>SUM(B72:B75)</f>
        <v>152876597.22499999</v>
      </c>
      <c r="C71" s="79">
        <f>SUM(C72:C75)</f>
        <v>159790865.84999999</v>
      </c>
      <c r="D71" s="79">
        <f>SUM(D72:D75)</f>
        <v>167185821.82499999</v>
      </c>
      <c r="E71" s="79">
        <f>SUM(E72:E75)</f>
        <v>175589893.60000002</v>
      </c>
      <c r="F71" s="79" t="e">
        <f>SUM(F72:F75)</f>
        <v>#REF!</v>
      </c>
      <c r="H71" s="1"/>
      <c r="I71" s="1"/>
      <c r="J71" s="1"/>
      <c r="K71" s="1"/>
      <c r="L71" s="1"/>
      <c r="M71" s="1"/>
      <c r="N71" s="1"/>
      <c r="O71" s="1"/>
      <c r="P71" s="1"/>
      <c r="U71" s="1"/>
      <c r="V71" s="1"/>
      <c r="X71" s="1"/>
      <c r="Y71" s="1"/>
      <c r="AA71" s="1"/>
      <c r="AB71" s="1"/>
      <c r="AD71" s="1"/>
      <c r="AE71" s="1"/>
      <c r="AG71" s="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5" customFormat="1">
      <c r="A72" s="73" t="s">
        <v>11</v>
      </c>
      <c r="B72" s="74">
        <f>'KM-ANO'!$C$12*B34/TAX!$C$12</f>
        <v>4764280.95</v>
      </c>
      <c r="C72" s="74">
        <f>'KM-ANO'!$D$12*C34/TAX!$D$12</f>
        <v>4996199.7249999996</v>
      </c>
      <c r="D72" s="74">
        <f>'KM-ANO'!$E$12*D34/TAX!$E$12</f>
        <v>5322196.55</v>
      </c>
      <c r="E72" s="74">
        <f>'KM-ANO'!$F$12*E34/TAX!$G$12</f>
        <v>5904216.7249999996</v>
      </c>
      <c r="F72" s="80" t="e">
        <f>'KM-ANO'!$G$12*F34/TAX!$G$12</f>
        <v>#REF!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</row>
    <row r="73" spans="1:190">
      <c r="A73" s="73" t="s">
        <v>20</v>
      </c>
      <c r="B73" s="74">
        <f>'KM-ANO'!$C$12*B35/TAX!$C$12</f>
        <v>66472226.975000001</v>
      </c>
      <c r="C73" s="74">
        <f>'KM-ANO'!$D$12*C35/TAX!$D$12</f>
        <v>68777139.200000003</v>
      </c>
      <c r="D73" s="74">
        <f>'KM-ANO'!$E$12*D35/TAX!$E$12</f>
        <v>71547059.099999994</v>
      </c>
      <c r="E73" s="74">
        <f>'KM-ANO'!$F$12*E35/TAX!$G$12</f>
        <v>74763030.650000006</v>
      </c>
      <c r="F73" s="80" t="e">
        <f>'KM-ANO'!$G$12*F35/TAX!$G$12</f>
        <v>#REF!</v>
      </c>
      <c r="H73" s="1"/>
      <c r="I73" s="1"/>
      <c r="J73" s="1"/>
      <c r="K73" s="1"/>
      <c r="L73" s="1"/>
      <c r="M73" s="1"/>
      <c r="N73" s="1"/>
      <c r="O73" s="1"/>
      <c r="P73" s="1"/>
      <c r="U73" s="1"/>
      <c r="V73" s="1"/>
      <c r="X73" s="1"/>
      <c r="Y73" s="1"/>
      <c r="AA73" s="1"/>
      <c r="AB73" s="1"/>
      <c r="AD73" s="1"/>
      <c r="AE73" s="1"/>
      <c r="AG73" s="1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73" t="s">
        <v>24</v>
      </c>
      <c r="B74" s="74">
        <f>'KM-ANO'!$C$12*B36/TAX!$C$12</f>
        <v>55123886.674999997</v>
      </c>
      <c r="C74" s="74">
        <f>'KM-ANO'!$D$12*C36/TAX!$D$12</f>
        <v>58416384.399999999</v>
      </c>
      <c r="D74" s="74">
        <f>'KM-ANO'!$E$12*D36/TAX!$E$12</f>
        <v>61633292.049999997</v>
      </c>
      <c r="E74" s="74">
        <f>'KM-ANO'!$F$12*E36/TAX!$G$12</f>
        <v>64936554.924999997</v>
      </c>
      <c r="F74" s="80" t="e">
        <f>'KM-ANO'!$G$12*F36/TAX!$G$12</f>
        <v>#REF!</v>
      </c>
      <c r="H74" s="1"/>
      <c r="I74" s="1"/>
      <c r="J74" s="1"/>
      <c r="K74" s="1"/>
      <c r="L74" s="1"/>
      <c r="M74" s="1"/>
      <c r="N74" s="1"/>
      <c r="O74" s="1"/>
      <c r="P74" s="1"/>
      <c r="U74" s="1"/>
      <c r="V74" s="1"/>
      <c r="X74" s="1"/>
      <c r="Y74" s="1"/>
      <c r="AA74" s="1"/>
      <c r="AB74" s="1"/>
      <c r="AD74" s="1"/>
      <c r="AE74" s="1"/>
      <c r="AG74" s="1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73" t="s">
        <v>25</v>
      </c>
      <c r="B75" s="74">
        <f>'KM-ANO'!$C$12*B37/TAX!$C$12</f>
        <v>26516202.625</v>
      </c>
      <c r="C75" s="74">
        <f>'KM-ANO'!$D$12*C37/TAX!$D$12</f>
        <v>27601142.524999999</v>
      </c>
      <c r="D75" s="74">
        <f>'KM-ANO'!$E$12*D37/TAX!$E$12</f>
        <v>28683274.125</v>
      </c>
      <c r="E75" s="74">
        <f>'KM-ANO'!$F$12*E37/TAX!$G$12</f>
        <v>29986091.300000001</v>
      </c>
      <c r="F75" s="80" t="e">
        <f>'KM-ANO'!$G$12*F37/TAX!$G$12</f>
        <v>#REF!</v>
      </c>
      <c r="H75" s="1"/>
      <c r="I75" s="1"/>
      <c r="J75" s="1"/>
      <c r="K75" s="1"/>
      <c r="L75" s="1"/>
      <c r="M75" s="1"/>
      <c r="N75" s="1"/>
      <c r="O75" s="1"/>
      <c r="P75" s="1"/>
      <c r="U75" s="1"/>
      <c r="V75" s="1"/>
      <c r="X75" s="1"/>
      <c r="Y75" s="1"/>
      <c r="AA75" s="1"/>
      <c r="AB75" s="1"/>
      <c r="AD75" s="1"/>
      <c r="AE75" s="1"/>
      <c r="AG75" s="1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8"/>
      <c r="J76" s="8"/>
      <c r="K76" s="1"/>
      <c r="L76" s="1"/>
      <c r="M76" s="1"/>
      <c r="N76" s="140"/>
      <c r="O76" s="140"/>
      <c r="P76" s="1"/>
      <c r="Q76" s="140"/>
      <c r="R76" s="140"/>
      <c r="T76" s="140"/>
      <c r="V76" s="1"/>
      <c r="W76" s="140"/>
      <c r="Y76" s="1"/>
      <c r="Z76" s="140"/>
      <c r="AA76" s="1"/>
      <c r="AB76" s="1"/>
      <c r="AD76" s="1"/>
      <c r="AE76" s="1"/>
      <c r="AG76" s="1"/>
      <c r="GB76"/>
      <c r="GC76"/>
      <c r="GD76"/>
      <c r="GE76"/>
      <c r="GF76"/>
      <c r="GG76"/>
      <c r="GH76"/>
    </row>
    <row r="77" spans="1:190">
      <c r="I77" s="8"/>
      <c r="J77" s="1"/>
      <c r="K77" s="1"/>
      <c r="L77" s="1"/>
      <c r="M77" s="1"/>
      <c r="N77" s="140"/>
      <c r="O77" s="140"/>
      <c r="P77" s="1"/>
      <c r="Q77" s="140"/>
      <c r="R77" s="140"/>
      <c r="T77" s="140"/>
      <c r="V77" s="1"/>
      <c r="W77" s="140"/>
      <c r="Y77" s="1"/>
      <c r="Z77" s="140"/>
      <c r="AA77" s="1"/>
      <c r="AB77" s="1"/>
      <c r="AD77" s="1"/>
      <c r="AE77" s="1"/>
      <c r="AG77" s="1"/>
      <c r="GB77"/>
      <c r="GC77"/>
      <c r="GD77"/>
      <c r="GE77"/>
      <c r="GF77"/>
      <c r="GG77"/>
      <c r="GH77"/>
    </row>
    <row r="78" spans="1:190">
      <c r="I78" s="8"/>
      <c r="J78" s="1"/>
      <c r="K78" s="1"/>
      <c r="L78" s="1"/>
      <c r="M78" s="1"/>
      <c r="N78" s="140"/>
      <c r="O78" s="140"/>
      <c r="P78" s="1"/>
      <c r="Q78" s="140"/>
      <c r="R78" s="140"/>
      <c r="T78" s="140"/>
      <c r="V78" s="1"/>
      <c r="W78" s="140"/>
      <c r="Y78" s="1"/>
      <c r="Z78" s="140"/>
      <c r="AA78" s="1"/>
      <c r="AB78" s="1"/>
      <c r="AD78" s="1"/>
      <c r="AE78" s="1"/>
      <c r="AG78" s="1"/>
      <c r="GB78"/>
      <c r="GC78"/>
      <c r="GD78"/>
      <c r="GE78"/>
      <c r="GF78"/>
      <c r="GG78"/>
      <c r="GH78"/>
    </row>
    <row r="79" spans="1:190">
      <c r="I79" s="8"/>
      <c r="J79" s="1"/>
      <c r="K79" s="1"/>
      <c r="L79" s="1"/>
      <c r="M79" s="1"/>
      <c r="N79" s="140"/>
      <c r="O79" s="140"/>
      <c r="P79" s="1"/>
      <c r="Q79" s="140"/>
      <c r="R79" s="140"/>
      <c r="T79" s="140"/>
      <c r="V79" s="1"/>
      <c r="W79" s="140"/>
      <c r="Y79" s="1"/>
      <c r="Z79" s="140"/>
      <c r="AA79" s="1"/>
      <c r="AB79" s="1"/>
      <c r="AD79" s="1"/>
      <c r="AE79" s="1"/>
      <c r="AG79" s="1"/>
      <c r="GB79"/>
      <c r="GC79"/>
      <c r="GD79"/>
      <c r="GE79"/>
      <c r="GF79"/>
      <c r="GG79"/>
      <c r="GH79"/>
    </row>
    <row r="80" spans="1:190">
      <c r="I80" s="8"/>
      <c r="J80" s="1"/>
      <c r="K80" s="1"/>
      <c r="L80" s="1"/>
      <c r="M80" s="1"/>
      <c r="N80" s="140"/>
      <c r="O80" s="140"/>
      <c r="P80" s="1"/>
      <c r="Q80" s="140"/>
      <c r="R80" s="140"/>
      <c r="T80" s="140"/>
      <c r="V80" s="1"/>
      <c r="W80" s="140"/>
      <c r="Y80" s="1"/>
      <c r="Z80" s="140"/>
      <c r="AA80" s="1"/>
      <c r="AB80" s="1"/>
      <c r="AD80" s="1"/>
      <c r="AE80" s="1"/>
      <c r="AG80" s="1"/>
      <c r="GB80"/>
      <c r="GC80"/>
      <c r="GD80"/>
      <c r="GE80"/>
      <c r="GF80"/>
      <c r="GG80"/>
      <c r="GH80"/>
    </row>
    <row r="81" spans="9:190">
      <c r="I81" s="8"/>
      <c r="J81" s="1"/>
      <c r="K81" s="1"/>
      <c r="L81" s="1"/>
      <c r="M81" s="1"/>
      <c r="N81" s="140"/>
      <c r="O81" s="140"/>
      <c r="P81" s="1"/>
      <c r="Q81" s="140"/>
      <c r="R81" s="140"/>
      <c r="T81" s="140"/>
      <c r="V81" s="1"/>
      <c r="W81" s="140"/>
      <c r="Y81" s="1"/>
      <c r="Z81" s="140"/>
      <c r="AA81" s="1"/>
      <c r="AB81" s="1"/>
      <c r="AD81" s="1"/>
      <c r="AE81" s="1"/>
      <c r="AG81" s="1"/>
      <c r="GB81"/>
      <c r="GC81"/>
      <c r="GD81"/>
      <c r="GE81"/>
      <c r="GF81"/>
      <c r="GG81"/>
      <c r="GH81"/>
    </row>
    <row r="82" spans="9:190">
      <c r="I82" s="8"/>
      <c r="J82" s="1"/>
      <c r="K82" s="1"/>
      <c r="L82" s="1"/>
      <c r="M82" s="1"/>
      <c r="N82" s="140"/>
      <c r="O82" s="140"/>
      <c r="P82" s="1"/>
      <c r="Q82" s="140"/>
      <c r="R82" s="140"/>
      <c r="T82" s="140"/>
      <c r="V82" s="1"/>
      <c r="W82" s="140"/>
      <c r="Y82" s="1"/>
      <c r="Z82" s="140"/>
      <c r="AA82" s="1"/>
      <c r="AB82" s="1"/>
      <c r="AD82" s="1"/>
      <c r="AE82" s="1"/>
      <c r="AG82" s="1"/>
      <c r="GB82"/>
      <c r="GC82"/>
      <c r="GD82"/>
      <c r="GE82"/>
      <c r="GF82"/>
      <c r="GG82"/>
      <c r="GH82"/>
    </row>
  </sheetData>
  <mergeCells count="3">
    <mergeCell ref="A41:A42"/>
    <mergeCell ref="B2:F2"/>
    <mergeCell ref="A3:A4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DF330"/>
  <sheetViews>
    <sheetView showGridLines="0" topLeftCell="A22" workbookViewId="0">
      <pane xSplit="1" topLeftCell="B1" activePane="topRight" state="frozen"/>
      <selection pane="topRight" activeCell="A22" sqref="A1:A1048576"/>
    </sheetView>
  </sheetViews>
  <sheetFormatPr defaultColWidth="8.85546875" defaultRowHeight="15"/>
  <cols>
    <col min="1" max="1" width="20.42578125" customWidth="1"/>
    <col min="2" max="2" width="13.7109375" customWidth="1"/>
    <col min="3" max="3" width="11" bestFit="1" customWidth="1"/>
    <col min="5" max="5" width="8.140625" bestFit="1" customWidth="1"/>
    <col min="6" max="6" width="14.5703125" customWidth="1"/>
    <col min="7" max="7" width="12.140625" customWidth="1"/>
    <col min="8" max="9" width="13" customWidth="1"/>
    <col min="10" max="10" width="13.7109375" customWidth="1"/>
    <col min="11" max="11" width="12" bestFit="1" customWidth="1"/>
    <col min="13" max="13" width="8.140625" bestFit="1" customWidth="1"/>
    <col min="14" max="14" width="15.42578125" customWidth="1"/>
    <col min="15" max="15" width="12.140625" customWidth="1"/>
    <col min="16" max="16" width="12" bestFit="1" customWidth="1"/>
    <col min="17" max="19" width="13" customWidth="1"/>
    <col min="20" max="20" width="13.7109375" customWidth="1"/>
    <col min="22" max="22" width="15" customWidth="1"/>
    <col min="23" max="23" width="12" bestFit="1" customWidth="1"/>
    <col min="25" max="25" width="13" customWidth="1"/>
    <col min="26" max="26" width="11.5703125" customWidth="1"/>
    <col min="27" max="27" width="12.140625" customWidth="1"/>
    <col min="28" max="29" width="13" customWidth="1"/>
    <col min="30" max="30" width="15.7109375" customWidth="1"/>
    <col min="31" max="31" width="13.5703125" customWidth="1"/>
    <col min="33" max="33" width="13" customWidth="1"/>
    <col min="34" max="34" width="12.5703125" customWidth="1"/>
    <col min="35" max="35" width="13.42578125" customWidth="1"/>
    <col min="36" max="36" width="9.5703125" customWidth="1"/>
    <col min="38" max="38" width="14.7109375" customWidth="1"/>
    <col min="39" max="39" width="13" customWidth="1"/>
    <col min="40" max="40" width="13.7109375" customWidth="1"/>
    <col min="43" max="43" width="8.140625" bestFit="1" customWidth="1"/>
    <col min="47" max="47" width="8.85546875" style="1"/>
    <col min="48" max="48" width="14.7109375" bestFit="1" customWidth="1"/>
    <col min="49" max="49" width="13.7109375" style="1" customWidth="1"/>
    <col min="50" max="51" width="8.85546875" style="1"/>
    <col min="52" max="52" width="8.140625" style="1" bestFit="1" customWidth="1"/>
    <col min="53" max="55" width="8.85546875" style="1"/>
    <col min="56" max="57" width="13" style="1" customWidth="1"/>
    <col min="58" max="58" width="13.7109375" style="1" customWidth="1"/>
    <col min="59" max="60" width="8.85546875" style="1"/>
    <col min="61" max="61" width="8.140625" style="1" bestFit="1" customWidth="1"/>
    <col min="62" max="64" width="8.85546875" style="1"/>
    <col min="65" max="66" width="13" style="1" customWidth="1"/>
    <col min="67" max="67" width="13.7109375" style="1" customWidth="1"/>
    <col min="68" max="69" width="8.85546875" style="1"/>
    <col min="70" max="70" width="8.140625" style="1" bestFit="1" customWidth="1"/>
    <col min="71" max="73" width="8.85546875" style="1"/>
    <col min="74" max="75" width="13" style="1" customWidth="1"/>
    <col min="76" max="76" width="13.7109375" style="1" customWidth="1"/>
    <col min="77" max="78" width="8.85546875" style="1"/>
    <col min="79" max="79" width="8.140625" style="1" bestFit="1" customWidth="1"/>
    <col min="80" max="82" width="8.85546875" style="1"/>
    <col min="83" max="84" width="13" style="1" customWidth="1"/>
    <col min="85" max="85" width="13.7109375" style="1" customWidth="1"/>
    <col min="86" max="86" width="8.85546875" style="1"/>
    <col min="88" max="88" width="8.140625" bestFit="1" customWidth="1"/>
    <col min="92" max="93" width="13" customWidth="1"/>
    <col min="94" max="110" width="8.85546875" style="1"/>
  </cols>
  <sheetData>
    <row r="1" spans="1:110">
      <c r="A1" s="1"/>
    </row>
    <row r="2" spans="1:110" ht="15.75">
      <c r="A2" s="112" t="s">
        <v>134</v>
      </c>
    </row>
    <row r="3" spans="1:110">
      <c r="A3" s="282" t="s">
        <v>135</v>
      </c>
      <c r="B3" s="415">
        <f>ONSV_2019!$A$1</f>
        <v>2019</v>
      </c>
      <c r="C3" s="415"/>
      <c r="D3" s="415"/>
      <c r="E3" s="415"/>
      <c r="F3" s="415"/>
      <c r="G3" s="415"/>
      <c r="H3" s="415"/>
      <c r="I3" s="59"/>
      <c r="J3" s="411">
        <f>ONSV_2020!$A$1</f>
        <v>2020</v>
      </c>
      <c r="K3" s="411"/>
      <c r="L3" s="411"/>
      <c r="M3" s="411"/>
      <c r="N3" s="411"/>
      <c r="O3" s="411"/>
      <c r="P3" s="411"/>
      <c r="Q3" s="59"/>
      <c r="R3" s="416">
        <f>ONSV_2021!$A$1</f>
        <v>2021</v>
      </c>
      <c r="S3" s="416"/>
      <c r="T3" s="416"/>
      <c r="U3" s="416"/>
      <c r="V3" s="416"/>
      <c r="W3" s="416"/>
      <c r="X3" s="416"/>
      <c r="Y3" s="59"/>
      <c r="Z3" s="411">
        <f>ONSV_2022!$A$1</f>
        <v>2022</v>
      </c>
      <c r="AA3" s="411"/>
      <c r="AB3" s="411"/>
      <c r="AC3" s="411"/>
      <c r="AD3" s="411"/>
      <c r="AE3" s="411"/>
      <c r="AF3" s="411"/>
      <c r="AG3" s="59"/>
      <c r="AH3" s="412">
        <f>ONSV_2023!$A$1</f>
        <v>2023</v>
      </c>
      <c r="AI3" s="413"/>
      <c r="AJ3" s="413"/>
      <c r="AK3" s="413"/>
      <c r="AL3" s="413"/>
      <c r="AM3" s="413"/>
      <c r="AN3" s="414"/>
      <c r="AO3" s="1"/>
      <c r="AP3" s="1"/>
      <c r="AQ3" s="1"/>
      <c r="AR3" s="1"/>
      <c r="AS3" s="1"/>
      <c r="AT3" s="1"/>
      <c r="AV3" s="1"/>
      <c r="CA3"/>
      <c r="CB3"/>
      <c r="CC3"/>
      <c r="CD3"/>
      <c r="CE3"/>
      <c r="CF3"/>
      <c r="CG3"/>
      <c r="CI3" s="1"/>
      <c r="CJ3" s="1"/>
      <c r="CK3" s="1"/>
      <c r="CL3" s="1"/>
      <c r="CM3" s="1"/>
      <c r="CN3" s="1"/>
      <c r="CO3" s="1"/>
      <c r="CY3"/>
      <c r="CZ3"/>
      <c r="DA3"/>
      <c r="DB3"/>
      <c r="DC3"/>
      <c r="DD3"/>
      <c r="DE3"/>
      <c r="DF3"/>
    </row>
    <row r="4" spans="1:110" ht="25.5">
      <c r="A4" s="75" t="s">
        <v>37</v>
      </c>
      <c r="B4" s="88" t="s">
        <v>7</v>
      </c>
      <c r="C4" s="88" t="s">
        <v>88</v>
      </c>
      <c r="D4" s="88" t="s">
        <v>147</v>
      </c>
      <c r="E4" s="88" t="s">
        <v>8</v>
      </c>
      <c r="F4" s="88" t="s">
        <v>84</v>
      </c>
      <c r="G4" s="88" t="s">
        <v>85</v>
      </c>
      <c r="H4" s="88" t="s">
        <v>75</v>
      </c>
      <c r="I4" s="59"/>
      <c r="J4" s="75" t="s">
        <v>7</v>
      </c>
      <c r="K4" s="75" t="s">
        <v>88</v>
      </c>
      <c r="L4" s="75" t="s">
        <v>147</v>
      </c>
      <c r="M4" s="75" t="s">
        <v>8</v>
      </c>
      <c r="N4" s="75" t="s">
        <v>84</v>
      </c>
      <c r="O4" s="75" t="s">
        <v>85</v>
      </c>
      <c r="P4" s="75" t="s">
        <v>75</v>
      </c>
      <c r="Q4" s="59"/>
      <c r="R4" s="120" t="s">
        <v>7</v>
      </c>
      <c r="S4" s="120" t="s">
        <v>88</v>
      </c>
      <c r="T4" s="120" t="s">
        <v>147</v>
      </c>
      <c r="U4" s="120" t="s">
        <v>8</v>
      </c>
      <c r="V4" s="120" t="s">
        <v>84</v>
      </c>
      <c r="W4" s="120" t="s">
        <v>85</v>
      </c>
      <c r="X4" s="120" t="s">
        <v>75</v>
      </c>
      <c r="Y4" s="59"/>
      <c r="Z4" s="75" t="s">
        <v>7</v>
      </c>
      <c r="AA4" s="75" t="s">
        <v>88</v>
      </c>
      <c r="AB4" s="75" t="s">
        <v>147</v>
      </c>
      <c r="AC4" s="75" t="s">
        <v>8</v>
      </c>
      <c r="AD4" s="75" t="s">
        <v>84</v>
      </c>
      <c r="AE4" s="75" t="s">
        <v>85</v>
      </c>
      <c r="AF4" s="75" t="s">
        <v>75</v>
      </c>
      <c r="AG4" s="59"/>
      <c r="AH4" s="120" t="s">
        <v>7</v>
      </c>
      <c r="AI4" s="120" t="s">
        <v>88</v>
      </c>
      <c r="AJ4" s="120" t="s">
        <v>147</v>
      </c>
      <c r="AK4" s="120" t="s">
        <v>8</v>
      </c>
      <c r="AL4" s="120" t="s">
        <v>84</v>
      </c>
      <c r="AM4" s="120" t="s">
        <v>85</v>
      </c>
      <c r="AN4" s="120" t="s">
        <v>75</v>
      </c>
      <c r="AO4" s="1"/>
      <c r="AP4" s="1"/>
      <c r="AQ4" s="1"/>
      <c r="AR4" s="1"/>
      <c r="AS4" s="1"/>
      <c r="AT4" s="1"/>
      <c r="AV4" s="1"/>
      <c r="BY4"/>
      <c r="BZ4"/>
      <c r="CA4"/>
      <c r="CB4"/>
      <c r="CC4"/>
      <c r="CD4"/>
      <c r="CE4"/>
      <c r="CI4" s="1"/>
      <c r="CJ4" s="1"/>
      <c r="CK4" s="1"/>
      <c r="CL4" s="1"/>
      <c r="CM4" s="1"/>
      <c r="CN4" s="1"/>
      <c r="CO4" s="1"/>
      <c r="CW4"/>
      <c r="CX4"/>
      <c r="CY4"/>
      <c r="CZ4"/>
      <c r="DA4"/>
      <c r="DB4"/>
      <c r="DC4"/>
      <c r="DD4"/>
      <c r="DE4"/>
      <c r="DF4"/>
    </row>
    <row r="5" spans="1:110">
      <c r="A5" s="75" t="s">
        <v>38</v>
      </c>
      <c r="B5" s="127">
        <f t="shared" ref="B5:G14" si="0">B42/$H42</f>
        <v>0.31481990190289921</v>
      </c>
      <c r="C5" s="127">
        <f t="shared" si="0"/>
        <v>7.5805466956135381E-2</v>
      </c>
      <c r="D5" s="127">
        <f t="shared" si="0"/>
        <v>0.19698553848705708</v>
      </c>
      <c r="E5" s="127">
        <f t="shared" si="0"/>
        <v>0.30950076556646861</v>
      </c>
      <c r="F5" s="127">
        <f t="shared" si="0"/>
        <v>6.8784573671491558E-2</v>
      </c>
      <c r="G5" s="127">
        <f t="shared" si="0"/>
        <v>3.4103753415948096E-2</v>
      </c>
      <c r="H5" s="127">
        <f>SUM(B5:G5)</f>
        <v>1</v>
      </c>
      <c r="I5" s="136"/>
      <c r="J5" s="126">
        <f t="shared" ref="J5:J37" si="1">J42/P42</f>
        <v>0.31095469726721581</v>
      </c>
      <c r="K5" s="126">
        <f t="shared" ref="K5:K37" si="2">K42/P42</f>
        <v>7.7952311081550804E-2</v>
      </c>
      <c r="L5" s="126">
        <f t="shared" ref="L5:L37" si="3">L42/P42</f>
        <v>0.19633135413137628</v>
      </c>
      <c r="M5" s="126">
        <f t="shared" ref="M5:M37" si="4">M42/P42</f>
        <v>0.30776040798569443</v>
      </c>
      <c r="N5" s="126">
        <f t="shared" ref="N5:N37" si="5">N42/P42</f>
        <v>7.110403680821141E-2</v>
      </c>
      <c r="O5" s="126">
        <f t="shared" ref="O5:O37" si="6">O42/P42</f>
        <v>3.5897192725951259E-2</v>
      </c>
      <c r="P5" s="126">
        <f>SUM(J5:O5)</f>
        <v>1</v>
      </c>
      <c r="Q5" s="136"/>
      <c r="R5" s="128">
        <f t="shared" ref="R5:R37" si="7">R42/X42</f>
        <v>0.2466574229145701</v>
      </c>
      <c r="S5" s="128">
        <f t="shared" ref="S5:S37" si="8">S42/X42</f>
        <v>6.5014981133786454E-2</v>
      </c>
      <c r="T5" s="128">
        <f t="shared" ref="T5:T37" si="9">T42/X42</f>
        <v>0.15490755512525459</v>
      </c>
      <c r="U5" s="128">
        <f t="shared" ref="U5:U37" si="10">U42/X42</f>
        <v>0.24448139147984657</v>
      </c>
      <c r="V5" s="128">
        <f t="shared" ref="V5:V37" si="11">V42/X42</f>
        <v>5.9091907870589287E-2</v>
      </c>
      <c r="W5" s="128">
        <f t="shared" ref="W5:W37" si="12">W42/X42</f>
        <v>0.22984674147595302</v>
      </c>
      <c r="X5" s="127">
        <f>SUM(R5:W5)</f>
        <v>1</v>
      </c>
      <c r="Y5" s="136"/>
      <c r="Z5" s="126" t="e">
        <f>AB42/#REF!</f>
        <v>#DIV/0!</v>
      </c>
      <c r="AA5" s="126" t="e">
        <f>AC42/#REF!</f>
        <v>#DIV/0!</v>
      </c>
      <c r="AB5" s="126" t="e">
        <f>AD42/#REF!</f>
        <v>#DIV/0!</v>
      </c>
      <c r="AC5" s="126" t="e">
        <f>AE42/#REF!</f>
        <v>#DIV/0!</v>
      </c>
      <c r="AD5" s="126" t="e">
        <f>AF42/#REF!</f>
        <v>#DIV/0!</v>
      </c>
      <c r="AE5" s="126" t="e">
        <f>#REF!/#REF!</f>
        <v>#REF!</v>
      </c>
      <c r="AF5" s="126" t="e">
        <f t="shared" ref="AF5:AF37" si="13">SUM(Z5:AE5)</f>
        <v>#DIV/0!</v>
      </c>
      <c r="AG5" s="136"/>
      <c r="AH5" s="128" t="e">
        <f>AJ42/#REF!</f>
        <v>#DIV/0!</v>
      </c>
      <c r="AI5" s="128" t="e">
        <f>AK42/#REF!</f>
        <v>#REF!</v>
      </c>
      <c r="AJ5" s="128" t="e">
        <f>AL42/#REF!</f>
        <v>#DIV/0!</v>
      </c>
      <c r="AK5" s="128" t="e">
        <f>AM42/#REF!</f>
        <v>#DIV/0!</v>
      </c>
      <c r="AL5" s="128" t="e">
        <f>AN42/#REF!</f>
        <v>#DIV/0!</v>
      </c>
      <c r="AM5" s="128" t="e">
        <f>#REF!/#REF!</f>
        <v>#REF!</v>
      </c>
      <c r="AN5" s="128" t="e">
        <f t="shared" ref="AN5:AN37" si="14">SUM(AH5:AM5)</f>
        <v>#DIV/0!</v>
      </c>
      <c r="AO5" s="1"/>
      <c r="AP5" s="1"/>
      <c r="AQ5" s="1"/>
      <c r="AR5" s="1"/>
      <c r="AS5" s="1"/>
      <c r="AT5" s="1"/>
      <c r="AV5" s="1"/>
      <c r="BY5"/>
      <c r="BZ5"/>
      <c r="CA5"/>
      <c r="CB5"/>
      <c r="CC5"/>
      <c r="CD5"/>
      <c r="CE5"/>
      <c r="CI5" s="1"/>
      <c r="CJ5" s="1"/>
      <c r="CK5" s="1"/>
      <c r="CL5" s="1"/>
      <c r="CM5" s="1"/>
      <c r="CN5" s="1"/>
      <c r="CO5" s="1"/>
      <c r="CW5"/>
      <c r="CX5"/>
      <c r="CY5"/>
      <c r="CZ5"/>
      <c r="DA5"/>
      <c r="DB5"/>
      <c r="DC5"/>
      <c r="DD5"/>
      <c r="DE5"/>
      <c r="DF5"/>
    </row>
    <row r="6" spans="1:110">
      <c r="A6" s="73" t="s">
        <v>23</v>
      </c>
      <c r="B6" s="127">
        <f t="shared" si="0"/>
        <v>0.30370798378341979</v>
      </c>
      <c r="C6" s="127">
        <f t="shared" si="0"/>
        <v>5.3599945687050524E-2</v>
      </c>
      <c r="D6" s="127">
        <f t="shared" si="0"/>
        <v>0.12607603032650627</v>
      </c>
      <c r="E6" s="127">
        <f t="shared" si="0"/>
        <v>0.3697245542960218</v>
      </c>
      <c r="F6" s="127">
        <f t="shared" si="0"/>
        <v>0.10812002638861534</v>
      </c>
      <c r="G6" s="127">
        <f t="shared" si="0"/>
        <v>3.8771459518386321E-2</v>
      </c>
      <c r="H6" s="127">
        <f t="shared" ref="H6:H37" si="15">SUM(B6:G6)</f>
        <v>1</v>
      </c>
      <c r="I6" s="136"/>
      <c r="J6" s="126">
        <f t="shared" si="1"/>
        <v>0.29920368546575155</v>
      </c>
      <c r="K6" s="126">
        <f t="shared" si="2"/>
        <v>5.6256289170070521E-2</v>
      </c>
      <c r="L6" s="126">
        <f t="shared" si="3"/>
        <v>0.12512498388924059</v>
      </c>
      <c r="M6" s="126">
        <f t="shared" si="4"/>
        <v>0.36844869853283657</v>
      </c>
      <c r="N6" s="126">
        <f t="shared" si="5"/>
        <v>0.11174615790451059</v>
      </c>
      <c r="O6" s="126">
        <f t="shared" si="6"/>
        <v>3.9220185037590054E-2</v>
      </c>
      <c r="P6" s="126">
        <f t="shared" ref="P6:P37" si="16">SUM(J6:O6)</f>
        <v>0.99999999999999989</v>
      </c>
      <c r="Q6" s="136"/>
      <c r="R6" s="128">
        <f t="shared" si="7"/>
        <v>0.15848806950784694</v>
      </c>
      <c r="S6" s="128">
        <f t="shared" si="8"/>
        <v>3.2555918796344917E-2</v>
      </c>
      <c r="T6" s="128">
        <f t="shared" si="9"/>
        <v>6.6381111721896327E-2</v>
      </c>
      <c r="U6" s="128">
        <f t="shared" si="10"/>
        <v>0.20136409124959842</v>
      </c>
      <c r="V6" s="128">
        <f t="shared" si="11"/>
        <v>6.2160762952607335E-2</v>
      </c>
      <c r="W6" s="128">
        <f t="shared" si="12"/>
        <v>0.47905004577170607</v>
      </c>
      <c r="X6" s="127">
        <f t="shared" ref="X6:X37" si="17">SUM(R6:W6)</f>
        <v>1</v>
      </c>
      <c r="Y6" s="136"/>
      <c r="Z6" s="126" t="e">
        <f>AB43/#REF!</f>
        <v>#DIV/0!</v>
      </c>
      <c r="AA6" s="126" t="e">
        <f>AC43/#REF!</f>
        <v>#DIV/0!</v>
      </c>
      <c r="AB6" s="126" t="e">
        <f>AD43/#REF!</f>
        <v>#DIV/0!</v>
      </c>
      <c r="AC6" s="126" t="e">
        <f>AE43/#REF!</f>
        <v>#DIV/0!</v>
      </c>
      <c r="AD6" s="126" t="e">
        <f>AF43/#REF!</f>
        <v>#DIV/0!</v>
      </c>
      <c r="AE6" s="126" t="e">
        <f>#REF!/#REF!</f>
        <v>#REF!</v>
      </c>
      <c r="AF6" s="126" t="e">
        <f t="shared" si="13"/>
        <v>#DIV/0!</v>
      </c>
      <c r="AG6" s="136"/>
      <c r="AH6" s="128" t="e">
        <f>AJ43/#REF!</f>
        <v>#DIV/0!</v>
      </c>
      <c r="AI6" s="128" t="e">
        <f>AK43/#REF!</f>
        <v>#REF!</v>
      </c>
      <c r="AJ6" s="128" t="e">
        <f>AL43/#REF!</f>
        <v>#DIV/0!</v>
      </c>
      <c r="AK6" s="128" t="e">
        <f>AM43/#REF!</f>
        <v>#DIV/0!</v>
      </c>
      <c r="AL6" s="128" t="e">
        <f>AN43/#REF!</f>
        <v>#DIV/0!</v>
      </c>
      <c r="AM6" s="128" t="e">
        <f>#REF!/#REF!</f>
        <v>#REF!</v>
      </c>
      <c r="AN6" s="128" t="e">
        <f t="shared" si="14"/>
        <v>#DIV/0!</v>
      </c>
      <c r="AO6" s="1"/>
      <c r="AP6" s="1"/>
      <c r="AQ6" s="1"/>
      <c r="AR6" s="1"/>
      <c r="AS6" s="1"/>
      <c r="AT6" s="1"/>
      <c r="AV6" s="1"/>
      <c r="BY6"/>
      <c r="BZ6"/>
      <c r="CA6"/>
      <c r="CB6"/>
      <c r="CC6"/>
      <c r="CD6"/>
      <c r="CE6"/>
      <c r="CI6" s="1"/>
      <c r="CJ6" s="1"/>
      <c r="CK6" s="1"/>
      <c r="CL6" s="1"/>
      <c r="CM6" s="1"/>
      <c r="CN6" s="1"/>
      <c r="CO6" s="1"/>
      <c r="CW6"/>
      <c r="CX6"/>
      <c r="CY6"/>
      <c r="CZ6"/>
      <c r="DA6"/>
      <c r="DB6"/>
      <c r="DC6"/>
      <c r="DD6"/>
      <c r="DE6"/>
      <c r="DF6"/>
    </row>
    <row r="7" spans="1:110">
      <c r="A7" s="73" t="s">
        <v>15</v>
      </c>
      <c r="B7" s="127">
        <f t="shared" si="0"/>
        <v>0.37583501667158908</v>
      </c>
      <c r="C7" s="127">
        <f t="shared" si="0"/>
        <v>4.8534814627186944E-2</v>
      </c>
      <c r="D7" s="127">
        <f t="shared" si="0"/>
        <v>8.2279064488512729E-2</v>
      </c>
      <c r="E7" s="127">
        <f t="shared" si="0"/>
        <v>0.26623632249128509</v>
      </c>
      <c r="F7" s="127">
        <f t="shared" si="0"/>
        <v>0.195929719198355</v>
      </c>
      <c r="G7" s="127">
        <f t="shared" si="0"/>
        <v>3.1185062523071121E-2</v>
      </c>
      <c r="H7" s="127">
        <f t="shared" si="15"/>
        <v>1</v>
      </c>
      <c r="I7" s="136"/>
      <c r="J7" s="126">
        <f t="shared" si="1"/>
        <v>0.37139248566456845</v>
      </c>
      <c r="K7" s="126">
        <f t="shared" si="2"/>
        <v>5.2306709839766673E-2</v>
      </c>
      <c r="L7" s="126">
        <f t="shared" si="3"/>
        <v>8.2063700665977762E-2</v>
      </c>
      <c r="M7" s="126">
        <f t="shared" si="4"/>
        <v>0.26585219694915713</v>
      </c>
      <c r="N7" s="126">
        <f t="shared" si="5"/>
        <v>0.1969625494465051</v>
      </c>
      <c r="O7" s="126">
        <f t="shared" si="6"/>
        <v>3.142235743402489E-2</v>
      </c>
      <c r="P7" s="126">
        <f t="shared" si="16"/>
        <v>1</v>
      </c>
      <c r="Q7" s="136"/>
      <c r="R7" s="128">
        <f t="shared" si="7"/>
        <v>0.20243228136274635</v>
      </c>
      <c r="S7" s="128">
        <f t="shared" si="8"/>
        <v>3.1170853237891753E-2</v>
      </c>
      <c r="T7" s="128">
        <f t="shared" si="9"/>
        <v>4.5970688866792578E-2</v>
      </c>
      <c r="U7" s="128">
        <f t="shared" si="10"/>
        <v>0.14846992815830137</v>
      </c>
      <c r="V7" s="128">
        <f t="shared" si="11"/>
        <v>0.10641733362716467</v>
      </c>
      <c r="W7" s="128">
        <f t="shared" si="12"/>
        <v>0.46553891474710329</v>
      </c>
      <c r="X7" s="127">
        <f t="shared" si="17"/>
        <v>1</v>
      </c>
      <c r="Y7" s="136"/>
      <c r="Z7" s="126" t="e">
        <f>AB44/#REF!</f>
        <v>#DIV/0!</v>
      </c>
      <c r="AA7" s="126" t="e">
        <f>AC44/#REF!</f>
        <v>#DIV/0!</v>
      </c>
      <c r="AB7" s="126" t="e">
        <f>AD44/#REF!</f>
        <v>#DIV/0!</v>
      </c>
      <c r="AC7" s="126" t="e">
        <f>AE44/#REF!</f>
        <v>#DIV/0!</v>
      </c>
      <c r="AD7" s="126" t="e">
        <f>AF44/#REF!</f>
        <v>#DIV/0!</v>
      </c>
      <c r="AE7" s="126" t="e">
        <f>#REF!/#REF!</f>
        <v>#REF!</v>
      </c>
      <c r="AF7" s="126" t="e">
        <f t="shared" si="13"/>
        <v>#DIV/0!</v>
      </c>
      <c r="AG7" s="136"/>
      <c r="AH7" s="128" t="e">
        <f>AJ44/#REF!</f>
        <v>#DIV/0!</v>
      </c>
      <c r="AI7" s="128" t="e">
        <f>AK44/#REF!</f>
        <v>#REF!</v>
      </c>
      <c r="AJ7" s="128" t="e">
        <f>AL44/#REF!</f>
        <v>#DIV/0!</v>
      </c>
      <c r="AK7" s="128" t="e">
        <f>AM44/#REF!</f>
        <v>#DIV/0!</v>
      </c>
      <c r="AL7" s="128" t="e">
        <f>AN44/#REF!</f>
        <v>#DIV/0!</v>
      </c>
      <c r="AM7" s="128" t="e">
        <f>#REF!/#REF!</f>
        <v>#REF!</v>
      </c>
      <c r="AN7" s="128" t="e">
        <f t="shared" si="14"/>
        <v>#DIV/0!</v>
      </c>
      <c r="AO7" s="1"/>
      <c r="AP7" s="1"/>
      <c r="AQ7" s="1"/>
      <c r="AR7" s="1"/>
      <c r="AS7" s="1"/>
      <c r="AT7" s="1"/>
      <c r="AV7" s="1"/>
      <c r="BY7"/>
      <c r="BZ7"/>
      <c r="CA7"/>
      <c r="CB7"/>
      <c r="CC7"/>
      <c r="CD7"/>
      <c r="CE7"/>
      <c r="CI7" s="1"/>
      <c r="CJ7" s="1"/>
      <c r="CK7" s="1"/>
      <c r="CL7" s="1"/>
      <c r="CM7" s="1"/>
      <c r="CN7" s="1"/>
      <c r="CO7" s="1"/>
      <c r="CW7"/>
      <c r="CX7"/>
      <c r="CY7"/>
      <c r="CZ7"/>
      <c r="DA7"/>
      <c r="DB7"/>
      <c r="DC7"/>
      <c r="DD7"/>
      <c r="DE7"/>
      <c r="DF7"/>
    </row>
    <row r="8" spans="1:110">
      <c r="A8" s="73" t="s">
        <v>16</v>
      </c>
      <c r="B8" s="127">
        <f t="shared" si="0"/>
        <v>0.30640959690204767</v>
      </c>
      <c r="C8" s="127">
        <f t="shared" si="0"/>
        <v>2.7373558775372505E-2</v>
      </c>
      <c r="D8" s="127">
        <f t="shared" si="0"/>
        <v>0.14361270020458508</v>
      </c>
      <c r="E8" s="127">
        <f t="shared" si="0"/>
        <v>0.38568476255816514</v>
      </c>
      <c r="F8" s="127">
        <f t="shared" si="0"/>
        <v>0.12235260542749354</v>
      </c>
      <c r="G8" s="127">
        <f t="shared" si="0"/>
        <v>1.4566776132336099E-2</v>
      </c>
      <c r="H8" s="127">
        <f t="shared" si="15"/>
        <v>1</v>
      </c>
      <c r="I8" s="136"/>
      <c r="J8" s="126">
        <f t="shared" si="1"/>
        <v>0.30105347431163604</v>
      </c>
      <c r="K8" s="126">
        <f t="shared" si="2"/>
        <v>2.7667016901231807E-2</v>
      </c>
      <c r="L8" s="126">
        <f t="shared" si="3"/>
        <v>0.1433171675618673</v>
      </c>
      <c r="M8" s="126">
        <f t="shared" si="4"/>
        <v>0.39193473823761182</v>
      </c>
      <c r="N8" s="126">
        <f t="shared" si="5"/>
        <v>0.1210705491077322</v>
      </c>
      <c r="O8" s="126">
        <f t="shared" si="6"/>
        <v>1.495705387992073E-2</v>
      </c>
      <c r="P8" s="126">
        <f t="shared" si="16"/>
        <v>0.99999999999999989</v>
      </c>
      <c r="Q8" s="136"/>
      <c r="R8" s="128">
        <f t="shared" si="7"/>
        <v>0.24512963546316147</v>
      </c>
      <c r="S8" s="128">
        <f t="shared" si="8"/>
        <v>2.4296623745839494E-2</v>
      </c>
      <c r="T8" s="128">
        <f t="shared" si="9"/>
        <v>0.11786215511297618</v>
      </c>
      <c r="U8" s="128">
        <f t="shared" si="10"/>
        <v>0.34903487804798033</v>
      </c>
      <c r="V8" s="128">
        <f t="shared" si="11"/>
        <v>0.1022278368777973</v>
      </c>
      <c r="W8" s="128">
        <f t="shared" si="12"/>
        <v>0.16144887075224512</v>
      </c>
      <c r="X8" s="127">
        <f t="shared" si="17"/>
        <v>0.99999999999999989</v>
      </c>
      <c r="Y8" s="136"/>
      <c r="Z8" s="126" t="e">
        <f>AB45/#REF!</f>
        <v>#DIV/0!</v>
      </c>
      <c r="AA8" s="126" t="e">
        <f>AC45/#REF!</f>
        <v>#DIV/0!</v>
      </c>
      <c r="AB8" s="126" t="e">
        <f>AD45/#REF!</f>
        <v>#DIV/0!</v>
      </c>
      <c r="AC8" s="126" t="e">
        <f>AE45/#REF!</f>
        <v>#DIV/0!</v>
      </c>
      <c r="AD8" s="126" t="e">
        <f>AF45/#REF!</f>
        <v>#DIV/0!</v>
      </c>
      <c r="AE8" s="126" t="e">
        <f>#REF!/#REF!</f>
        <v>#REF!</v>
      </c>
      <c r="AF8" s="126" t="e">
        <f t="shared" si="13"/>
        <v>#DIV/0!</v>
      </c>
      <c r="AG8" s="136"/>
      <c r="AH8" s="128" t="e">
        <f>AJ45/#REF!</f>
        <v>#DIV/0!</v>
      </c>
      <c r="AI8" s="128" t="e">
        <f>AK45/#REF!</f>
        <v>#REF!</v>
      </c>
      <c r="AJ8" s="128" t="e">
        <f>AL45/#REF!</f>
        <v>#DIV/0!</v>
      </c>
      <c r="AK8" s="128" t="e">
        <f>AM45/#REF!</f>
        <v>#DIV/0!</v>
      </c>
      <c r="AL8" s="128" t="e">
        <f>AN45/#REF!</f>
        <v>#DIV/0!</v>
      </c>
      <c r="AM8" s="128" t="e">
        <f>#REF!/#REF!</f>
        <v>#REF!</v>
      </c>
      <c r="AN8" s="128" t="e">
        <f t="shared" si="14"/>
        <v>#DIV/0!</v>
      </c>
      <c r="AO8" s="1"/>
      <c r="AP8" s="1"/>
      <c r="AQ8" s="1"/>
      <c r="AR8" s="1"/>
      <c r="AS8" s="1"/>
      <c r="AT8" s="1"/>
      <c r="AV8" s="1"/>
      <c r="BY8"/>
      <c r="BZ8"/>
      <c r="CA8"/>
      <c r="CB8"/>
      <c r="CC8"/>
      <c r="CD8"/>
      <c r="CE8"/>
      <c r="CI8" s="1"/>
      <c r="CJ8" s="1"/>
      <c r="CK8" s="1"/>
      <c r="CL8" s="1"/>
      <c r="CM8" s="1"/>
      <c r="CN8" s="1"/>
      <c r="CO8" s="1"/>
      <c r="CW8"/>
      <c r="CX8"/>
      <c r="CY8"/>
      <c r="CZ8"/>
      <c r="DA8"/>
      <c r="DB8"/>
      <c r="DC8"/>
      <c r="DD8"/>
      <c r="DE8"/>
      <c r="DF8"/>
    </row>
    <row r="9" spans="1:110">
      <c r="A9" s="73" t="s">
        <v>28</v>
      </c>
      <c r="B9" s="127">
        <f t="shared" si="0"/>
        <v>0.23367542078839379</v>
      </c>
      <c r="C9" s="127">
        <f t="shared" si="0"/>
        <v>3.7974856895709591E-2</v>
      </c>
      <c r="D9" s="127">
        <f t="shared" si="0"/>
        <v>0.1746795932095937</v>
      </c>
      <c r="E9" s="127">
        <f t="shared" si="0"/>
        <v>0.45294882800532832</v>
      </c>
      <c r="F9" s="127">
        <f t="shared" si="0"/>
        <v>7.2999048354783796E-2</v>
      </c>
      <c r="G9" s="127">
        <f t="shared" si="0"/>
        <v>2.7722252746190862E-2</v>
      </c>
      <c r="H9" s="127">
        <f t="shared" si="15"/>
        <v>1</v>
      </c>
      <c r="I9" s="136"/>
      <c r="J9" s="126">
        <f t="shared" si="1"/>
        <v>0.23214926542090264</v>
      </c>
      <c r="K9" s="126">
        <f t="shared" si="2"/>
        <v>3.9787717362072123E-2</v>
      </c>
      <c r="L9" s="126">
        <f t="shared" si="3"/>
        <v>0.17444241428435897</v>
      </c>
      <c r="M9" s="126">
        <f t="shared" si="4"/>
        <v>0.45454875275318662</v>
      </c>
      <c r="N9" s="126">
        <f t="shared" si="5"/>
        <v>7.7677918610864372E-2</v>
      </c>
      <c r="O9" s="126">
        <f t="shared" si="6"/>
        <v>2.1393931568615299E-2</v>
      </c>
      <c r="P9" s="126">
        <f t="shared" si="16"/>
        <v>1</v>
      </c>
      <c r="Q9" s="136"/>
      <c r="R9" s="128">
        <f t="shared" si="7"/>
        <v>0.1788897966766641</v>
      </c>
      <c r="S9" s="128">
        <f t="shared" si="8"/>
        <v>3.4603942256104483E-2</v>
      </c>
      <c r="T9" s="128">
        <f t="shared" si="9"/>
        <v>0.13255069066453895</v>
      </c>
      <c r="U9" s="128">
        <f t="shared" si="10"/>
        <v>0.36796130088714057</v>
      </c>
      <c r="V9" s="128">
        <f t="shared" si="11"/>
        <v>6.0495761323292145E-2</v>
      </c>
      <c r="W9" s="128">
        <f t="shared" si="12"/>
        <v>0.22549850819225983</v>
      </c>
      <c r="X9" s="127">
        <f t="shared" si="17"/>
        <v>1</v>
      </c>
      <c r="Y9" s="136"/>
      <c r="Z9" s="126" t="e">
        <f>AB46/#REF!</f>
        <v>#DIV/0!</v>
      </c>
      <c r="AA9" s="126" t="e">
        <f>AC46/#REF!</f>
        <v>#DIV/0!</v>
      </c>
      <c r="AB9" s="126" t="e">
        <f>AD46/#REF!</f>
        <v>#DIV/0!</v>
      </c>
      <c r="AC9" s="126" t="e">
        <f>AE46/#REF!</f>
        <v>#DIV/0!</v>
      </c>
      <c r="AD9" s="126" t="e">
        <f>AF46/#REF!</f>
        <v>#DIV/0!</v>
      </c>
      <c r="AE9" s="126" t="e">
        <f>#REF!/#REF!</f>
        <v>#REF!</v>
      </c>
      <c r="AF9" s="126" t="e">
        <f t="shared" si="13"/>
        <v>#DIV/0!</v>
      </c>
      <c r="AG9" s="136"/>
      <c r="AH9" s="128" t="e">
        <f>AJ46/#REF!</f>
        <v>#DIV/0!</v>
      </c>
      <c r="AI9" s="128" t="e">
        <f>AK46/#REF!</f>
        <v>#REF!</v>
      </c>
      <c r="AJ9" s="128" t="e">
        <f>AL46/#REF!</f>
        <v>#DIV/0!</v>
      </c>
      <c r="AK9" s="128" t="e">
        <f>AM46/#REF!</f>
        <v>#DIV/0!</v>
      </c>
      <c r="AL9" s="128" t="e">
        <f>AN46/#REF!</f>
        <v>#DIV/0!</v>
      </c>
      <c r="AM9" s="128" t="e">
        <f>#REF!/#REF!</f>
        <v>#REF!</v>
      </c>
      <c r="AN9" s="128" t="e">
        <f t="shared" si="14"/>
        <v>#DIV/0!</v>
      </c>
      <c r="AO9" s="1"/>
      <c r="AP9" s="1"/>
      <c r="AQ9" s="1"/>
      <c r="AR9" s="1"/>
      <c r="AS9" s="1"/>
      <c r="AT9" s="1"/>
      <c r="AV9" s="1"/>
      <c r="BY9"/>
      <c r="BZ9"/>
      <c r="CA9"/>
      <c r="CB9"/>
      <c r="CC9"/>
      <c r="CD9"/>
      <c r="CE9"/>
      <c r="CI9" s="1"/>
      <c r="CJ9" s="1"/>
      <c r="CK9" s="1"/>
      <c r="CL9" s="1"/>
      <c r="CM9" s="1"/>
      <c r="CN9" s="1"/>
      <c r="CO9" s="1"/>
      <c r="CW9"/>
      <c r="CX9"/>
      <c r="CY9"/>
      <c r="CZ9"/>
      <c r="DA9"/>
      <c r="DB9"/>
      <c r="DC9"/>
      <c r="DD9"/>
      <c r="DE9"/>
      <c r="DF9"/>
    </row>
    <row r="10" spans="1:110">
      <c r="A10" s="73" t="s">
        <v>19</v>
      </c>
      <c r="B10" s="127">
        <f t="shared" si="0"/>
        <v>0.29695173706530931</v>
      </c>
      <c r="C10" s="127">
        <f t="shared" si="0"/>
        <v>4.3030037554924037E-2</v>
      </c>
      <c r="D10" s="127">
        <f t="shared" si="0"/>
        <v>0.13852235505684451</v>
      </c>
      <c r="E10" s="127">
        <f t="shared" si="0"/>
        <v>0.3851203460327996</v>
      </c>
      <c r="F10" s="127">
        <f t="shared" si="0"/>
        <v>9.2114837432907631E-2</v>
      </c>
      <c r="G10" s="127">
        <f t="shared" si="0"/>
        <v>4.4260686857214876E-2</v>
      </c>
      <c r="H10" s="127">
        <f t="shared" si="15"/>
        <v>0.99999999999999989</v>
      </c>
      <c r="I10" s="136"/>
      <c r="J10" s="126">
        <f t="shared" si="1"/>
        <v>0.29479589178473292</v>
      </c>
      <c r="K10" s="126">
        <f t="shared" si="2"/>
        <v>4.5223667705989574E-2</v>
      </c>
      <c r="L10" s="126">
        <f t="shared" si="3"/>
        <v>0.13774986035235426</v>
      </c>
      <c r="M10" s="126">
        <f t="shared" si="4"/>
        <v>0.38168766900789353</v>
      </c>
      <c r="N10" s="126">
        <f t="shared" si="5"/>
        <v>9.5080772141129477E-2</v>
      </c>
      <c r="O10" s="126">
        <f t="shared" si="6"/>
        <v>4.5462139007900318E-2</v>
      </c>
      <c r="P10" s="126">
        <f t="shared" si="16"/>
        <v>1.0000000000000002</v>
      </c>
      <c r="Q10" s="136"/>
      <c r="R10" s="128">
        <f t="shared" si="7"/>
        <v>0.14369507092826592</v>
      </c>
      <c r="S10" s="128">
        <f t="shared" si="8"/>
        <v>2.412987829878677E-2</v>
      </c>
      <c r="T10" s="128">
        <f t="shared" si="9"/>
        <v>6.711098394978425E-2</v>
      </c>
      <c r="U10" s="128">
        <f t="shared" si="10"/>
        <v>0.18889363741015547</v>
      </c>
      <c r="V10" s="128">
        <f t="shared" si="11"/>
        <v>4.9328842548765107E-2</v>
      </c>
      <c r="W10" s="128">
        <f t="shared" si="12"/>
        <v>0.52684158686424254</v>
      </c>
      <c r="X10" s="127">
        <f t="shared" si="17"/>
        <v>1</v>
      </c>
      <c r="Y10" s="136"/>
      <c r="Z10" s="126" t="e">
        <f>AB47/#REF!</f>
        <v>#DIV/0!</v>
      </c>
      <c r="AA10" s="126" t="e">
        <f>AC47/#REF!</f>
        <v>#DIV/0!</v>
      </c>
      <c r="AB10" s="126" t="e">
        <f>AD47/#REF!</f>
        <v>#DIV/0!</v>
      </c>
      <c r="AC10" s="126" t="e">
        <f>AE47/#REF!</f>
        <v>#DIV/0!</v>
      </c>
      <c r="AD10" s="126" t="e">
        <f>AF47/#REF!</f>
        <v>#DIV/0!</v>
      </c>
      <c r="AE10" s="126" t="e">
        <f>#REF!/#REF!</f>
        <v>#REF!</v>
      </c>
      <c r="AF10" s="126" t="e">
        <f t="shared" si="13"/>
        <v>#DIV/0!</v>
      </c>
      <c r="AG10" s="136"/>
      <c r="AH10" s="128" t="e">
        <f>AJ47/#REF!</f>
        <v>#DIV/0!</v>
      </c>
      <c r="AI10" s="128" t="e">
        <f>AK47/#REF!</f>
        <v>#REF!</v>
      </c>
      <c r="AJ10" s="128" t="e">
        <f>AL47/#REF!</f>
        <v>#DIV/0!</v>
      </c>
      <c r="AK10" s="128" t="e">
        <f>AM47/#REF!</f>
        <v>#DIV/0!</v>
      </c>
      <c r="AL10" s="128" t="e">
        <f>AN47/#REF!</f>
        <v>#DIV/0!</v>
      </c>
      <c r="AM10" s="128" t="e">
        <f>#REF!/#REF!</f>
        <v>#REF!</v>
      </c>
      <c r="AN10" s="128" t="e">
        <f t="shared" si="14"/>
        <v>#DIV/0!</v>
      </c>
      <c r="AO10" s="1"/>
      <c r="AP10" s="1"/>
      <c r="AQ10" s="1"/>
      <c r="AR10" s="1"/>
      <c r="AS10" s="1"/>
      <c r="AT10" s="1"/>
      <c r="AV10" s="1"/>
      <c r="BY10"/>
      <c r="BZ10"/>
      <c r="CA10"/>
      <c r="CB10"/>
      <c r="CC10"/>
      <c r="CD10"/>
      <c r="CE10"/>
      <c r="CI10" s="1"/>
      <c r="CJ10" s="1"/>
      <c r="CK10" s="1"/>
      <c r="CL10" s="1"/>
      <c r="CM10" s="1"/>
      <c r="CN10" s="1"/>
      <c r="CO10" s="1"/>
      <c r="CW10"/>
      <c r="CX10"/>
      <c r="CY10"/>
      <c r="CZ10"/>
      <c r="DA10"/>
      <c r="DB10"/>
      <c r="DC10"/>
      <c r="DD10"/>
      <c r="DE10"/>
      <c r="DF10"/>
    </row>
    <row r="11" spans="1:110">
      <c r="A11" s="73" t="s">
        <v>17</v>
      </c>
      <c r="B11" s="127">
        <f t="shared" si="0"/>
        <v>0.36480125934261465</v>
      </c>
      <c r="C11" s="127">
        <f t="shared" si="0"/>
        <v>8.2139137302624371E-2</v>
      </c>
      <c r="D11" s="127">
        <f t="shared" si="0"/>
        <v>6.6132823397604276E-2</v>
      </c>
      <c r="E11" s="127">
        <f t="shared" si="0"/>
        <v>0.31435739341052987</v>
      </c>
      <c r="F11" s="127">
        <f t="shared" si="0"/>
        <v>0.13815903151122114</v>
      </c>
      <c r="G11" s="127">
        <f t="shared" si="0"/>
        <v>3.4410355035405751E-2</v>
      </c>
      <c r="H11" s="127">
        <f t="shared" si="15"/>
        <v>1</v>
      </c>
      <c r="I11" s="136"/>
      <c r="J11" s="126">
        <f t="shared" si="1"/>
        <v>0.35357872854166728</v>
      </c>
      <c r="K11" s="126">
        <f t="shared" si="2"/>
        <v>8.4155088850059387E-2</v>
      </c>
      <c r="L11" s="126">
        <f t="shared" si="3"/>
        <v>6.648123679654816E-2</v>
      </c>
      <c r="M11" s="126">
        <f t="shared" si="4"/>
        <v>0.31730558375246537</v>
      </c>
      <c r="N11" s="126">
        <f t="shared" si="5"/>
        <v>0.14270723946643615</v>
      </c>
      <c r="O11" s="126">
        <f t="shared" si="6"/>
        <v>3.5772122592823793E-2</v>
      </c>
      <c r="P11" s="126">
        <f t="shared" si="16"/>
        <v>1.0000000000000002</v>
      </c>
      <c r="Q11" s="136"/>
      <c r="R11" s="128">
        <f t="shared" si="7"/>
        <v>0.15782444078474561</v>
      </c>
      <c r="S11" s="128">
        <f t="shared" si="8"/>
        <v>3.9680306638762299E-2</v>
      </c>
      <c r="T11" s="128">
        <f t="shared" si="9"/>
        <v>3.064201140975659E-2</v>
      </c>
      <c r="U11" s="128">
        <f t="shared" si="10"/>
        <v>0.14416640784798676</v>
      </c>
      <c r="V11" s="128">
        <f t="shared" si="11"/>
        <v>6.8065331745659513E-2</v>
      </c>
      <c r="W11" s="128">
        <f t="shared" si="12"/>
        <v>0.55962150157308932</v>
      </c>
      <c r="X11" s="127">
        <f t="shared" si="17"/>
        <v>1</v>
      </c>
      <c r="Y11" s="136"/>
      <c r="Z11" s="126" t="e">
        <f>AB48/#REF!</f>
        <v>#DIV/0!</v>
      </c>
      <c r="AA11" s="126" t="e">
        <f>AC48/#REF!</f>
        <v>#DIV/0!</v>
      </c>
      <c r="AB11" s="126" t="e">
        <f>AD48/#REF!</f>
        <v>#DIV/0!</v>
      </c>
      <c r="AC11" s="126" t="e">
        <f>AE48/#REF!</f>
        <v>#DIV/0!</v>
      </c>
      <c r="AD11" s="126" t="e">
        <f>AF48/#REF!</f>
        <v>#DIV/0!</v>
      </c>
      <c r="AE11" s="126" t="e">
        <f>#REF!/#REF!</f>
        <v>#REF!</v>
      </c>
      <c r="AF11" s="126" t="e">
        <f t="shared" si="13"/>
        <v>#DIV/0!</v>
      </c>
      <c r="AG11" s="136"/>
      <c r="AH11" s="128" t="e">
        <f>AJ48/#REF!</f>
        <v>#DIV/0!</v>
      </c>
      <c r="AI11" s="128" t="e">
        <f>AK48/#REF!</f>
        <v>#REF!</v>
      </c>
      <c r="AJ11" s="128" t="e">
        <f>AL48/#REF!</f>
        <v>#DIV/0!</v>
      </c>
      <c r="AK11" s="128" t="e">
        <f>AM48/#REF!</f>
        <v>#DIV/0!</v>
      </c>
      <c r="AL11" s="128" t="e">
        <f>AN48/#REF!</f>
        <v>#DIV/0!</v>
      </c>
      <c r="AM11" s="128" t="e">
        <f>#REF!/#REF!</f>
        <v>#REF!</v>
      </c>
      <c r="AN11" s="128" t="e">
        <f t="shared" si="14"/>
        <v>#DIV/0!</v>
      </c>
      <c r="AO11" s="1"/>
      <c r="AP11" s="1"/>
      <c r="AQ11" s="1"/>
      <c r="AR11" s="1"/>
      <c r="AS11" s="1"/>
      <c r="AT11" s="1"/>
      <c r="AV11" s="1"/>
      <c r="BY11"/>
      <c r="BZ11"/>
      <c r="CA11"/>
      <c r="CB11"/>
      <c r="CC11"/>
      <c r="CD11"/>
      <c r="CE11"/>
      <c r="CI11" s="1"/>
      <c r="CJ11" s="1"/>
      <c r="CK11" s="1"/>
      <c r="CL11" s="1"/>
      <c r="CM11" s="1"/>
      <c r="CN11" s="1"/>
      <c r="CO11" s="1"/>
      <c r="CW11"/>
      <c r="CX11"/>
      <c r="CY11"/>
      <c r="CZ11"/>
      <c r="DA11"/>
      <c r="DB11"/>
      <c r="DC11"/>
      <c r="DD11"/>
      <c r="DE11"/>
      <c r="DF11"/>
    </row>
    <row r="12" spans="1:110">
      <c r="A12" s="73" t="s">
        <v>29</v>
      </c>
      <c r="B12" s="127">
        <f t="shared" si="0"/>
        <v>0.28941688614061584</v>
      </c>
      <c r="C12" s="127">
        <f t="shared" si="0"/>
        <v>4.4724073228024623E-2</v>
      </c>
      <c r="D12" s="127">
        <f t="shared" si="0"/>
        <v>0.17110330408701005</v>
      </c>
      <c r="E12" s="127">
        <f t="shared" si="0"/>
        <v>0.27395487468778895</v>
      </c>
      <c r="F12" s="127">
        <f t="shared" si="0"/>
        <v>0.15358490300461056</v>
      </c>
      <c r="G12" s="127">
        <f t="shared" si="0"/>
        <v>6.7215958851950058E-2</v>
      </c>
      <c r="H12" s="127">
        <f t="shared" si="15"/>
        <v>1.0000000000000002</v>
      </c>
      <c r="I12" s="136"/>
      <c r="J12" s="126">
        <f t="shared" si="1"/>
        <v>0.28383203543052682</v>
      </c>
      <c r="K12" s="126">
        <f t="shared" si="2"/>
        <v>4.8804634143245422E-2</v>
      </c>
      <c r="L12" s="126">
        <f t="shared" si="3"/>
        <v>0.1636554600104749</v>
      </c>
      <c r="M12" s="126">
        <f t="shared" si="4"/>
        <v>0.27796868719378065</v>
      </c>
      <c r="N12" s="126">
        <f t="shared" si="5"/>
        <v>0.15416749394739934</v>
      </c>
      <c r="O12" s="126">
        <f t="shared" si="6"/>
        <v>7.1571689274572942E-2</v>
      </c>
      <c r="P12" s="126">
        <f t="shared" si="16"/>
        <v>1.0000000000000002</v>
      </c>
      <c r="Q12" s="136"/>
      <c r="R12" s="128">
        <f t="shared" si="7"/>
        <v>0.1407796794500959</v>
      </c>
      <c r="S12" s="128">
        <f t="shared" si="8"/>
        <v>2.8848700569211221E-2</v>
      </c>
      <c r="T12" s="128">
        <f t="shared" si="9"/>
        <v>8.0349467615892275E-2</v>
      </c>
      <c r="U12" s="128">
        <f t="shared" si="10"/>
        <v>0.13879515749075008</v>
      </c>
      <c r="V12" s="128">
        <f t="shared" si="11"/>
        <v>7.9482687157196405E-2</v>
      </c>
      <c r="W12" s="128">
        <f t="shared" si="12"/>
        <v>0.53174430771685399</v>
      </c>
      <c r="X12" s="127">
        <f t="shared" si="17"/>
        <v>0.99999999999999989</v>
      </c>
      <c r="Y12" s="136"/>
      <c r="Z12" s="126" t="e">
        <f>AB49/#REF!</f>
        <v>#DIV/0!</v>
      </c>
      <c r="AA12" s="126" t="e">
        <f>AC49/#REF!</f>
        <v>#DIV/0!</v>
      </c>
      <c r="AB12" s="126" t="e">
        <f>AD49/#REF!</f>
        <v>#DIV/0!</v>
      </c>
      <c r="AC12" s="126" t="e">
        <f>AE49/#REF!</f>
        <v>#DIV/0!</v>
      </c>
      <c r="AD12" s="126" t="e">
        <f>AF49/#REF!</f>
        <v>#DIV/0!</v>
      </c>
      <c r="AE12" s="126" t="e">
        <f>#REF!/#REF!</f>
        <v>#REF!</v>
      </c>
      <c r="AF12" s="126" t="e">
        <f t="shared" si="13"/>
        <v>#DIV/0!</v>
      </c>
      <c r="AG12" s="136"/>
      <c r="AH12" s="128" t="e">
        <f>AJ49/#REF!</f>
        <v>#DIV/0!</v>
      </c>
      <c r="AI12" s="128" t="e">
        <f>AK49/#REF!</f>
        <v>#REF!</v>
      </c>
      <c r="AJ12" s="128" t="e">
        <f>AL49/#REF!</f>
        <v>#DIV/0!</v>
      </c>
      <c r="AK12" s="128" t="e">
        <f>AM49/#REF!</f>
        <v>#DIV/0!</v>
      </c>
      <c r="AL12" s="128" t="e">
        <f>AN49/#REF!</f>
        <v>#DIV/0!</v>
      </c>
      <c r="AM12" s="128" t="e">
        <f>#REF!/#REF!</f>
        <v>#REF!</v>
      </c>
      <c r="AN12" s="128" t="e">
        <f t="shared" si="14"/>
        <v>#DIV/0!</v>
      </c>
      <c r="AO12" s="1"/>
      <c r="AP12" s="1"/>
      <c r="AQ12" s="1"/>
      <c r="AR12" s="1"/>
      <c r="AS12" s="1"/>
      <c r="AT12" s="1"/>
      <c r="AV12" s="1"/>
      <c r="BY12"/>
      <c r="BZ12"/>
      <c r="CA12"/>
      <c r="CB12"/>
      <c r="CC12"/>
      <c r="CD12"/>
      <c r="CE12"/>
      <c r="CI12" s="1"/>
      <c r="CJ12" s="1"/>
      <c r="CK12" s="1"/>
      <c r="CL12" s="1"/>
      <c r="CM12" s="1"/>
      <c r="CN12" s="1"/>
      <c r="CO12" s="1"/>
      <c r="CW12"/>
      <c r="CX12"/>
      <c r="CY12"/>
      <c r="CZ12"/>
      <c r="DA12"/>
      <c r="DB12"/>
      <c r="DC12"/>
      <c r="DD12"/>
      <c r="DE12"/>
      <c r="DF12"/>
    </row>
    <row r="13" spans="1:110">
      <c r="A13" s="75" t="s">
        <v>39</v>
      </c>
      <c r="B13" s="127">
        <f t="shared" si="0"/>
        <v>0.3161488490370426</v>
      </c>
      <c r="C13" s="127">
        <f t="shared" si="0"/>
        <v>7.7766314892699778E-2</v>
      </c>
      <c r="D13" s="127">
        <f t="shared" si="0"/>
        <v>9.8338107177234624E-2</v>
      </c>
      <c r="E13" s="127">
        <f t="shared" si="0"/>
        <v>0.33620020774799958</v>
      </c>
      <c r="F13" s="127">
        <f t="shared" si="0"/>
        <v>0.12287033146956956</v>
      </c>
      <c r="G13" s="127">
        <f t="shared" si="0"/>
        <v>4.8676189675453715E-2</v>
      </c>
      <c r="H13" s="127">
        <f t="shared" si="15"/>
        <v>0.99999999999999989</v>
      </c>
      <c r="I13" s="136"/>
      <c r="J13" s="126">
        <f t="shared" si="1"/>
        <v>0.30801086395896765</v>
      </c>
      <c r="K13" s="126">
        <f t="shared" si="2"/>
        <v>8.2634777044585786E-2</v>
      </c>
      <c r="L13" s="126">
        <f t="shared" si="3"/>
        <v>9.6595965734215861E-2</v>
      </c>
      <c r="M13" s="126">
        <f t="shared" si="4"/>
        <v>0.33132647337663151</v>
      </c>
      <c r="N13" s="126">
        <f t="shared" si="5"/>
        <v>0.12707593135056072</v>
      </c>
      <c r="O13" s="126">
        <f t="shared" si="6"/>
        <v>5.4355988535038272E-2</v>
      </c>
      <c r="P13" s="126">
        <f t="shared" si="16"/>
        <v>0.99999999999999989</v>
      </c>
      <c r="Q13" s="136"/>
      <c r="R13" s="128">
        <f t="shared" si="7"/>
        <v>0.13977001282235824</v>
      </c>
      <c r="S13" s="128">
        <f t="shared" si="8"/>
        <v>4.1630955549794638E-2</v>
      </c>
      <c r="T13" s="128">
        <f t="shared" si="9"/>
        <v>4.3870772956836293E-2</v>
      </c>
      <c r="U13" s="128">
        <f t="shared" si="10"/>
        <v>0.16000080495297134</v>
      </c>
      <c r="V13" s="128">
        <f t="shared" si="11"/>
        <v>6.0842545469648977E-2</v>
      </c>
      <c r="W13" s="128">
        <f t="shared" si="12"/>
        <v>0.55388490824839054</v>
      </c>
      <c r="X13" s="127">
        <f t="shared" si="17"/>
        <v>1</v>
      </c>
      <c r="Y13" s="136"/>
      <c r="Z13" s="126" t="e">
        <f>AB50/#REF!</f>
        <v>#DIV/0!</v>
      </c>
      <c r="AA13" s="126" t="e">
        <f>AC50/#REF!</f>
        <v>#DIV/0!</v>
      </c>
      <c r="AB13" s="126" t="e">
        <f>AD50/#REF!</f>
        <v>#DIV/0!</v>
      </c>
      <c r="AC13" s="126" t="e">
        <f>AE50/#REF!</f>
        <v>#DIV/0!</v>
      </c>
      <c r="AD13" s="126" t="e">
        <f>AF50/#REF!</f>
        <v>#DIV/0!</v>
      </c>
      <c r="AE13" s="126" t="e">
        <f>#REF!/#REF!</f>
        <v>#REF!</v>
      </c>
      <c r="AF13" s="126" t="e">
        <f t="shared" si="13"/>
        <v>#DIV/0!</v>
      </c>
      <c r="AG13" s="136"/>
      <c r="AH13" s="128" t="e">
        <f>AJ50/#REF!</f>
        <v>#DIV/0!</v>
      </c>
      <c r="AI13" s="128" t="e">
        <f>AK50/#REF!</f>
        <v>#REF!</v>
      </c>
      <c r="AJ13" s="128" t="e">
        <f>AL50/#REF!</f>
        <v>#DIV/0!</v>
      </c>
      <c r="AK13" s="128" t="e">
        <f>AM50/#REF!</f>
        <v>#DIV/0!</v>
      </c>
      <c r="AL13" s="128" t="e">
        <f>AN50/#REF!</f>
        <v>#DIV/0!</v>
      </c>
      <c r="AM13" s="128" t="e">
        <f>#REF!/#REF!</f>
        <v>#REF!</v>
      </c>
      <c r="AN13" s="128" t="e">
        <f t="shared" si="14"/>
        <v>#DIV/0!</v>
      </c>
      <c r="AO13" s="1"/>
      <c r="AP13" s="1"/>
      <c r="AQ13" s="1"/>
      <c r="AR13" s="1"/>
      <c r="AS13" s="1"/>
      <c r="AT13" s="1"/>
      <c r="AV13" s="1"/>
      <c r="BY13"/>
      <c r="BZ13"/>
      <c r="CA13"/>
      <c r="CB13"/>
      <c r="CC13"/>
      <c r="CD13"/>
      <c r="CE13"/>
      <c r="CI13" s="1"/>
      <c r="CJ13" s="1"/>
      <c r="CK13" s="1"/>
      <c r="CL13" s="1"/>
      <c r="CM13" s="1"/>
      <c r="CN13" s="1"/>
      <c r="CO13" s="1"/>
      <c r="CW13"/>
      <c r="CX13"/>
      <c r="CY13"/>
      <c r="CZ13"/>
      <c r="DA13"/>
      <c r="DB13"/>
      <c r="DC13"/>
      <c r="DD13"/>
      <c r="DE13"/>
      <c r="DF13"/>
    </row>
    <row r="14" spans="1:110">
      <c r="A14" s="73" t="s">
        <v>35</v>
      </c>
      <c r="B14" s="127">
        <f t="shared" si="0"/>
        <v>0.28610994368256359</v>
      </c>
      <c r="C14" s="127">
        <f t="shared" si="0"/>
        <v>3.8340732245343796E-2</v>
      </c>
      <c r="D14" s="127">
        <f t="shared" si="0"/>
        <v>0.24041702518290098</v>
      </c>
      <c r="E14" s="127">
        <f t="shared" si="0"/>
        <v>0.33408993081309851</v>
      </c>
      <c r="F14" s="127">
        <f t="shared" si="0"/>
        <v>7.7736925426508743E-2</v>
      </c>
      <c r="G14" s="127">
        <f t="shared" si="0"/>
        <v>2.3305442649584358E-2</v>
      </c>
      <c r="H14" s="127">
        <f t="shared" si="15"/>
        <v>0.99999999999999989</v>
      </c>
      <c r="I14" s="136"/>
      <c r="J14" s="126">
        <f t="shared" si="1"/>
        <v>0.28322490730522193</v>
      </c>
      <c r="K14" s="126">
        <f t="shared" si="2"/>
        <v>3.9506137430163887E-2</v>
      </c>
      <c r="L14" s="126">
        <f t="shared" si="3"/>
        <v>0.23981410034904033</v>
      </c>
      <c r="M14" s="126">
        <f t="shared" si="4"/>
        <v>0.33382857635436441</v>
      </c>
      <c r="N14" s="126">
        <f t="shared" si="5"/>
        <v>7.9848148521443396E-2</v>
      </c>
      <c r="O14" s="126">
        <f t="shared" si="6"/>
        <v>2.3778130039765994E-2</v>
      </c>
      <c r="P14" s="126">
        <f t="shared" si="16"/>
        <v>1</v>
      </c>
      <c r="Q14" s="136"/>
      <c r="R14" s="128">
        <f t="shared" si="7"/>
        <v>0.19761780082175734</v>
      </c>
      <c r="S14" s="128">
        <f t="shared" si="8"/>
        <v>2.9296314010480978E-2</v>
      </c>
      <c r="T14" s="128">
        <f t="shared" si="9"/>
        <v>0.16655442386634201</v>
      </c>
      <c r="U14" s="128">
        <f t="shared" si="10"/>
        <v>0.23298522759649523</v>
      </c>
      <c r="V14" s="128">
        <f t="shared" si="11"/>
        <v>5.7705287225677894E-2</v>
      </c>
      <c r="W14" s="128">
        <f t="shared" si="12"/>
        <v>0.31584094647924671</v>
      </c>
      <c r="X14" s="127">
        <f t="shared" si="17"/>
        <v>1.0000000000000002</v>
      </c>
      <c r="Y14" s="136"/>
      <c r="Z14" s="126" t="e">
        <f>AB51/#REF!</f>
        <v>#DIV/0!</v>
      </c>
      <c r="AA14" s="126" t="e">
        <f>AC51/#REF!</f>
        <v>#DIV/0!</v>
      </c>
      <c r="AB14" s="126" t="e">
        <f>AD51/#REF!</f>
        <v>#DIV/0!</v>
      </c>
      <c r="AC14" s="126" t="e">
        <f>AE51/#REF!</f>
        <v>#DIV/0!</v>
      </c>
      <c r="AD14" s="126" t="e">
        <f>AF51/#REF!</f>
        <v>#DIV/0!</v>
      </c>
      <c r="AE14" s="126" t="e">
        <f>#REF!/#REF!</f>
        <v>#REF!</v>
      </c>
      <c r="AF14" s="126" t="e">
        <f t="shared" si="13"/>
        <v>#DIV/0!</v>
      </c>
      <c r="AG14" s="136"/>
      <c r="AH14" s="128" t="e">
        <f>AJ51/#REF!</f>
        <v>#DIV/0!</v>
      </c>
      <c r="AI14" s="128" t="e">
        <f>AK51/#REF!</f>
        <v>#REF!</v>
      </c>
      <c r="AJ14" s="128" t="e">
        <f>AL51/#REF!</f>
        <v>#DIV/0!</v>
      </c>
      <c r="AK14" s="128" t="e">
        <f>AM51/#REF!</f>
        <v>#DIV/0!</v>
      </c>
      <c r="AL14" s="128" t="e">
        <f>AN51/#REF!</f>
        <v>#DIV/0!</v>
      </c>
      <c r="AM14" s="128" t="e">
        <f>#REF!/#REF!</f>
        <v>#REF!</v>
      </c>
      <c r="AN14" s="128" t="e">
        <f t="shared" si="14"/>
        <v>#DIV/0!</v>
      </c>
      <c r="AO14" s="1"/>
      <c r="AP14" s="1"/>
      <c r="AQ14" s="1"/>
      <c r="AR14" s="1"/>
      <c r="AS14" s="1"/>
      <c r="AT14" s="1"/>
      <c r="AV14" s="1"/>
      <c r="BY14"/>
      <c r="BZ14"/>
      <c r="CA14"/>
      <c r="CB14"/>
      <c r="CC14"/>
      <c r="CD14"/>
      <c r="CE14"/>
      <c r="CI14" s="1"/>
      <c r="CJ14" s="1"/>
      <c r="CK14" s="1"/>
      <c r="CL14" s="1"/>
      <c r="CM14" s="1"/>
      <c r="CN14" s="1"/>
      <c r="CO14" s="1"/>
      <c r="CW14"/>
      <c r="CX14"/>
      <c r="CY14"/>
      <c r="CZ14"/>
      <c r="DA14"/>
      <c r="DB14"/>
      <c r="DC14"/>
      <c r="DD14"/>
      <c r="DE14"/>
      <c r="DF14"/>
    </row>
    <row r="15" spans="1:110">
      <c r="A15" s="73" t="s">
        <v>31</v>
      </c>
      <c r="B15" s="127">
        <f t="shared" ref="B15:G24" si="18">B52/$H52</f>
        <v>0.22996391262070007</v>
      </c>
      <c r="C15" s="127">
        <f t="shared" si="18"/>
        <v>2.6759551809230561E-2</v>
      </c>
      <c r="D15" s="127">
        <f t="shared" si="18"/>
        <v>0.31326700200134461</v>
      </c>
      <c r="E15" s="127">
        <f t="shared" si="18"/>
        <v>0.36194394447785438</v>
      </c>
      <c r="F15" s="127">
        <f t="shared" si="18"/>
        <v>5.6629024686757803E-2</v>
      </c>
      <c r="G15" s="127">
        <f t="shared" si="18"/>
        <v>1.1436564404112585E-2</v>
      </c>
      <c r="H15" s="127">
        <f t="shared" si="15"/>
        <v>0.99999999999999989</v>
      </c>
      <c r="I15" s="136"/>
      <c r="J15" s="126">
        <f t="shared" si="1"/>
        <v>0.22757814916769403</v>
      </c>
      <c r="K15" s="126">
        <f t="shared" si="2"/>
        <v>2.7149034608475911E-2</v>
      </c>
      <c r="L15" s="126">
        <f t="shared" si="3"/>
        <v>0.30797401324647361</v>
      </c>
      <c r="M15" s="126">
        <f t="shared" si="4"/>
        <v>0.36882565645997129</v>
      </c>
      <c r="N15" s="126">
        <f t="shared" si="5"/>
        <v>5.7807565589802871E-2</v>
      </c>
      <c r="O15" s="126">
        <f t="shared" si="6"/>
        <v>1.0665580927582409E-2</v>
      </c>
      <c r="P15" s="126">
        <f t="shared" si="16"/>
        <v>1.0000000000000002</v>
      </c>
      <c r="Q15" s="136"/>
      <c r="R15" s="128">
        <f t="shared" si="7"/>
        <v>0.19627039617666758</v>
      </c>
      <c r="S15" s="128">
        <f t="shared" si="8"/>
        <v>2.4627693659149255E-2</v>
      </c>
      <c r="T15" s="128">
        <f t="shared" si="9"/>
        <v>0.26136993815569393</v>
      </c>
      <c r="U15" s="128">
        <f t="shared" si="10"/>
        <v>0.32300381982091192</v>
      </c>
      <c r="V15" s="128">
        <f t="shared" si="11"/>
        <v>5.0675012575095248E-2</v>
      </c>
      <c r="W15" s="128">
        <f t="shared" si="12"/>
        <v>0.14405313961248203</v>
      </c>
      <c r="X15" s="127">
        <f t="shared" si="17"/>
        <v>0.99999999999999989</v>
      </c>
      <c r="Y15" s="136"/>
      <c r="Z15" s="126" t="e">
        <f>AB52/#REF!</f>
        <v>#DIV/0!</v>
      </c>
      <c r="AA15" s="126" t="e">
        <f>AC52/#REF!</f>
        <v>#DIV/0!</v>
      </c>
      <c r="AB15" s="126" t="e">
        <f>AD52/#REF!</f>
        <v>#DIV/0!</v>
      </c>
      <c r="AC15" s="126" t="e">
        <f>AE52/#REF!</f>
        <v>#DIV/0!</v>
      </c>
      <c r="AD15" s="126" t="e">
        <f>AF52/#REF!</f>
        <v>#DIV/0!</v>
      </c>
      <c r="AE15" s="126" t="e">
        <f>#REF!/#REF!</f>
        <v>#REF!</v>
      </c>
      <c r="AF15" s="126" t="e">
        <f t="shared" si="13"/>
        <v>#DIV/0!</v>
      </c>
      <c r="AG15" s="136"/>
      <c r="AH15" s="128" t="e">
        <f>AJ52/#REF!</f>
        <v>#DIV/0!</v>
      </c>
      <c r="AI15" s="128" t="e">
        <f>AK52/#REF!</f>
        <v>#REF!</v>
      </c>
      <c r="AJ15" s="128" t="e">
        <f>AL52/#REF!</f>
        <v>#DIV/0!</v>
      </c>
      <c r="AK15" s="128" t="e">
        <f>AM52/#REF!</f>
        <v>#DIV/0!</v>
      </c>
      <c r="AL15" s="128" t="e">
        <f>AN52/#REF!</f>
        <v>#DIV/0!</v>
      </c>
      <c r="AM15" s="128" t="e">
        <f>#REF!/#REF!</f>
        <v>#REF!</v>
      </c>
      <c r="AN15" s="128" t="e">
        <f t="shared" si="14"/>
        <v>#DIV/0!</v>
      </c>
      <c r="AO15" s="1"/>
      <c r="AP15" s="1"/>
      <c r="AQ15" s="1"/>
      <c r="AR15" s="1"/>
      <c r="AS15" s="1"/>
      <c r="AT15" s="1"/>
      <c r="AV15" s="1"/>
      <c r="BY15"/>
      <c r="BZ15"/>
      <c r="CA15"/>
      <c r="CB15"/>
      <c r="CC15"/>
      <c r="CD15"/>
      <c r="CE15"/>
      <c r="CI15" s="1"/>
      <c r="CJ15" s="1"/>
      <c r="CK15" s="1"/>
      <c r="CL15" s="1"/>
      <c r="CM15" s="1"/>
      <c r="CN15" s="1"/>
      <c r="CO15" s="1"/>
      <c r="CW15"/>
      <c r="CX15"/>
      <c r="CY15"/>
      <c r="CZ15"/>
      <c r="DA15"/>
      <c r="DB15"/>
      <c r="DC15"/>
      <c r="DD15"/>
      <c r="DE15"/>
      <c r="DF15"/>
    </row>
    <row r="16" spans="1:110">
      <c r="A16" s="73" t="s">
        <v>27</v>
      </c>
      <c r="B16" s="127">
        <f t="shared" si="18"/>
        <v>0.24587882539992512</v>
      </c>
      <c r="C16" s="127">
        <f t="shared" si="18"/>
        <v>4.5033772485532746E-2</v>
      </c>
      <c r="D16" s="127">
        <f t="shared" si="18"/>
        <v>0.26341819360343804</v>
      </c>
      <c r="E16" s="127">
        <f t="shared" si="18"/>
        <v>0.35886238896159922</v>
      </c>
      <c r="F16" s="127">
        <f t="shared" si="18"/>
        <v>6.0894889121505612E-2</v>
      </c>
      <c r="G16" s="127">
        <f t="shared" si="18"/>
        <v>2.5911930427999427E-2</v>
      </c>
      <c r="H16" s="127">
        <f t="shared" si="15"/>
        <v>1.0000000000000002</v>
      </c>
      <c r="I16" s="136"/>
      <c r="J16" s="126">
        <f t="shared" si="1"/>
        <v>0.24418302982552537</v>
      </c>
      <c r="K16" s="126">
        <f t="shared" si="2"/>
        <v>4.6547859552003218E-2</v>
      </c>
      <c r="L16" s="126">
        <f t="shared" si="3"/>
        <v>0.26159706674198813</v>
      </c>
      <c r="M16" s="126">
        <f t="shared" si="4"/>
        <v>0.35864485758240583</v>
      </c>
      <c r="N16" s="126">
        <f t="shared" si="5"/>
        <v>6.3297653570002638E-2</v>
      </c>
      <c r="O16" s="126">
        <f t="shared" si="6"/>
        <v>2.5729532728074742E-2</v>
      </c>
      <c r="P16" s="126">
        <f t="shared" si="16"/>
        <v>0.99999999999999989</v>
      </c>
      <c r="Q16" s="136"/>
      <c r="R16" s="128">
        <f t="shared" si="7"/>
        <v>0.19034185899570472</v>
      </c>
      <c r="S16" s="128">
        <f t="shared" si="8"/>
        <v>3.8377037503513817E-2</v>
      </c>
      <c r="T16" s="128">
        <f t="shared" si="9"/>
        <v>0.20250301262962958</v>
      </c>
      <c r="U16" s="128">
        <f t="shared" si="10"/>
        <v>0.27746254875181903</v>
      </c>
      <c r="V16" s="128">
        <f t="shared" si="11"/>
        <v>5.1188438527603131E-2</v>
      </c>
      <c r="W16" s="128">
        <f t="shared" si="12"/>
        <v>0.2401271035917297</v>
      </c>
      <c r="X16" s="127">
        <f t="shared" si="17"/>
        <v>1</v>
      </c>
      <c r="Y16" s="136"/>
      <c r="Z16" s="126" t="e">
        <f>AB53/#REF!</f>
        <v>#DIV/0!</v>
      </c>
      <c r="AA16" s="126" t="e">
        <f>AC53/#REF!</f>
        <v>#DIV/0!</v>
      </c>
      <c r="AB16" s="126" t="e">
        <f>AD53/#REF!</f>
        <v>#DIV/0!</v>
      </c>
      <c r="AC16" s="126" t="e">
        <f>AE53/#REF!</f>
        <v>#DIV/0!</v>
      </c>
      <c r="AD16" s="126" t="e">
        <f>AF53/#REF!</f>
        <v>#DIV/0!</v>
      </c>
      <c r="AE16" s="126" t="e">
        <f>#REF!/#REF!</f>
        <v>#REF!</v>
      </c>
      <c r="AF16" s="126" t="e">
        <f t="shared" si="13"/>
        <v>#DIV/0!</v>
      </c>
      <c r="AG16" s="136"/>
      <c r="AH16" s="128" t="e">
        <f>AJ53/#REF!</f>
        <v>#DIV/0!</v>
      </c>
      <c r="AI16" s="128" t="e">
        <f>AK53/#REF!</f>
        <v>#REF!</v>
      </c>
      <c r="AJ16" s="128" t="e">
        <f>AL53/#REF!</f>
        <v>#DIV/0!</v>
      </c>
      <c r="AK16" s="128" t="e">
        <f>AM53/#REF!</f>
        <v>#DIV/0!</v>
      </c>
      <c r="AL16" s="128" t="e">
        <f>AN53/#REF!</f>
        <v>#DIV/0!</v>
      </c>
      <c r="AM16" s="128" t="e">
        <f>#REF!/#REF!</f>
        <v>#REF!</v>
      </c>
      <c r="AN16" s="128" t="e">
        <f t="shared" si="14"/>
        <v>#DIV/0!</v>
      </c>
      <c r="AO16" s="1"/>
      <c r="AP16" s="1"/>
      <c r="AQ16" s="1"/>
      <c r="AR16" s="1"/>
      <c r="AS16" s="1"/>
      <c r="AT16" s="1"/>
      <c r="AV16" s="1"/>
      <c r="BY16"/>
      <c r="BZ16"/>
      <c r="CA16"/>
      <c r="CB16"/>
      <c r="CC16"/>
      <c r="CD16"/>
      <c r="CE16"/>
      <c r="CI16" s="1"/>
      <c r="CJ16" s="1"/>
      <c r="CK16" s="1"/>
      <c r="CL16" s="1"/>
      <c r="CM16" s="1"/>
      <c r="CN16" s="1"/>
      <c r="CO16" s="1"/>
      <c r="CW16"/>
      <c r="CX16"/>
      <c r="CY16"/>
      <c r="CZ16"/>
      <c r="DA16"/>
      <c r="DB16"/>
      <c r="DC16"/>
      <c r="DD16"/>
      <c r="DE16"/>
      <c r="DF16"/>
    </row>
    <row r="17" spans="1:110">
      <c r="A17" s="73" t="s">
        <v>33</v>
      </c>
      <c r="B17" s="127">
        <f t="shared" si="18"/>
        <v>0.30246564105993612</v>
      </c>
      <c r="C17" s="127">
        <f t="shared" si="18"/>
        <v>3.6241860860652793E-2</v>
      </c>
      <c r="D17" s="127">
        <f t="shared" si="18"/>
        <v>0.22001361042987616</v>
      </c>
      <c r="E17" s="127">
        <f t="shared" si="18"/>
        <v>0.31615901529018187</v>
      </c>
      <c r="F17" s="127">
        <f t="shared" si="18"/>
        <v>0.10381308614197546</v>
      </c>
      <c r="G17" s="127">
        <f t="shared" si="18"/>
        <v>2.130678621737769E-2</v>
      </c>
      <c r="H17" s="127">
        <f t="shared" si="15"/>
        <v>1</v>
      </c>
      <c r="I17" s="136"/>
      <c r="J17" s="126">
        <f t="shared" si="1"/>
        <v>0.29963014367897578</v>
      </c>
      <c r="K17" s="126">
        <f t="shared" si="2"/>
        <v>3.7944722006451333E-2</v>
      </c>
      <c r="L17" s="126">
        <f t="shared" si="3"/>
        <v>0.21981898525415131</v>
      </c>
      <c r="M17" s="126">
        <f t="shared" si="4"/>
        <v>0.31478037734694375</v>
      </c>
      <c r="N17" s="126">
        <f t="shared" si="5"/>
        <v>0.10606013731455102</v>
      </c>
      <c r="O17" s="126">
        <f t="shared" si="6"/>
        <v>2.1765634398926838E-2</v>
      </c>
      <c r="P17" s="126">
        <f t="shared" si="16"/>
        <v>1</v>
      </c>
      <c r="Q17" s="136"/>
      <c r="R17" s="128">
        <f t="shared" si="7"/>
        <v>0.19595141684546749</v>
      </c>
      <c r="S17" s="128">
        <f t="shared" si="8"/>
        <v>2.6648660570956446E-2</v>
      </c>
      <c r="T17" s="128">
        <f t="shared" si="9"/>
        <v>0.1429239083343731</v>
      </c>
      <c r="U17" s="128">
        <f t="shared" si="10"/>
        <v>0.2052026802815963</v>
      </c>
      <c r="V17" s="128">
        <f t="shared" si="11"/>
        <v>7.3044678366812929E-2</v>
      </c>
      <c r="W17" s="128">
        <f t="shared" si="12"/>
        <v>0.35622865560079381</v>
      </c>
      <c r="X17" s="127">
        <f t="shared" si="17"/>
        <v>1</v>
      </c>
      <c r="Y17" s="136"/>
      <c r="Z17" s="126" t="e">
        <f>AB54/#REF!</f>
        <v>#DIV/0!</v>
      </c>
      <c r="AA17" s="126" t="e">
        <f>AC54/#REF!</f>
        <v>#DIV/0!</v>
      </c>
      <c r="AB17" s="126" t="e">
        <f>AD54/#REF!</f>
        <v>#DIV/0!</v>
      </c>
      <c r="AC17" s="126" t="e">
        <f>AE54/#REF!</f>
        <v>#DIV/0!</v>
      </c>
      <c r="AD17" s="126" t="e">
        <f>AF54/#REF!</f>
        <v>#DIV/0!</v>
      </c>
      <c r="AE17" s="126" t="e">
        <f>#REF!/#REF!</f>
        <v>#REF!</v>
      </c>
      <c r="AF17" s="126" t="e">
        <f t="shared" si="13"/>
        <v>#DIV/0!</v>
      </c>
      <c r="AG17" s="136"/>
      <c r="AH17" s="128" t="e">
        <f>AJ54/#REF!</f>
        <v>#DIV/0!</v>
      </c>
      <c r="AI17" s="128" t="e">
        <f>AK54/#REF!</f>
        <v>#REF!</v>
      </c>
      <c r="AJ17" s="128" t="e">
        <f>AL54/#REF!</f>
        <v>#DIV/0!</v>
      </c>
      <c r="AK17" s="128" t="e">
        <f>AM54/#REF!</f>
        <v>#DIV/0!</v>
      </c>
      <c r="AL17" s="128" t="e">
        <f>AN54/#REF!</f>
        <v>#DIV/0!</v>
      </c>
      <c r="AM17" s="128" t="e">
        <f>#REF!/#REF!</f>
        <v>#REF!</v>
      </c>
      <c r="AN17" s="128" t="e">
        <f t="shared" si="14"/>
        <v>#DIV/0!</v>
      </c>
      <c r="AO17" s="1"/>
      <c r="AP17" s="1"/>
      <c r="AQ17" s="1"/>
      <c r="AR17" s="1"/>
      <c r="AS17" s="1"/>
      <c r="AT17" s="1"/>
      <c r="AV17" s="1"/>
      <c r="BY17"/>
      <c r="BZ17"/>
      <c r="CA17"/>
      <c r="CB17"/>
      <c r="CC17"/>
      <c r="CD17"/>
      <c r="CE17"/>
      <c r="CI17" s="1"/>
      <c r="CJ17" s="1"/>
      <c r="CK17" s="1"/>
      <c r="CL17" s="1"/>
      <c r="CM17" s="1"/>
      <c r="CN17" s="1"/>
      <c r="CO17" s="1"/>
      <c r="CW17"/>
      <c r="CX17"/>
      <c r="CY17"/>
      <c r="CZ17"/>
      <c r="DA17"/>
      <c r="DB17"/>
      <c r="DC17"/>
      <c r="DD17"/>
      <c r="DE17"/>
      <c r="DF17"/>
    </row>
    <row r="18" spans="1:110">
      <c r="A18" s="73" t="s">
        <v>34</v>
      </c>
      <c r="B18" s="127">
        <f t="shared" si="18"/>
        <v>0.32613839292554853</v>
      </c>
      <c r="C18" s="127">
        <f t="shared" si="18"/>
        <v>4.0182150431616458E-2</v>
      </c>
      <c r="D18" s="127">
        <f t="shared" si="18"/>
        <v>0.17108106031048623</v>
      </c>
      <c r="E18" s="127">
        <f t="shared" si="18"/>
        <v>0.31654857367266537</v>
      </c>
      <c r="F18" s="127">
        <f t="shared" si="18"/>
        <v>0.11687449163441431</v>
      </c>
      <c r="G18" s="127">
        <f t="shared" si="18"/>
        <v>2.9175331025269063E-2</v>
      </c>
      <c r="H18" s="127">
        <f t="shared" si="15"/>
        <v>1</v>
      </c>
      <c r="I18" s="136"/>
      <c r="J18" s="126">
        <f t="shared" si="1"/>
        <v>0.32135324546703897</v>
      </c>
      <c r="K18" s="126">
        <f t="shared" si="2"/>
        <v>4.1682581556380265E-2</v>
      </c>
      <c r="L18" s="126">
        <f t="shared" si="3"/>
        <v>0.17128297830853995</v>
      </c>
      <c r="M18" s="126">
        <f t="shared" si="4"/>
        <v>0.31536029558874973</v>
      </c>
      <c r="N18" s="126">
        <f t="shared" si="5"/>
        <v>0.11991189883575229</v>
      </c>
      <c r="O18" s="126">
        <f t="shared" si="6"/>
        <v>3.040900024353865E-2</v>
      </c>
      <c r="P18" s="126">
        <f t="shared" si="16"/>
        <v>0.99999999999999989</v>
      </c>
      <c r="Q18" s="136"/>
      <c r="R18" s="128">
        <f t="shared" si="7"/>
        <v>0.151498822861661</v>
      </c>
      <c r="S18" s="128">
        <f t="shared" si="8"/>
        <v>2.1402824300807196E-2</v>
      </c>
      <c r="T18" s="128">
        <f t="shared" si="9"/>
        <v>7.9952532688653835E-2</v>
      </c>
      <c r="U18" s="128">
        <f t="shared" si="10"/>
        <v>0.15011465977728339</v>
      </c>
      <c r="V18" s="128">
        <f t="shared" si="11"/>
        <v>5.9122508525594759E-2</v>
      </c>
      <c r="W18" s="128">
        <f t="shared" si="12"/>
        <v>0.53790865184599979</v>
      </c>
      <c r="X18" s="127">
        <f t="shared" si="17"/>
        <v>1</v>
      </c>
      <c r="Y18" s="136"/>
      <c r="Z18" s="126" t="e">
        <f>AB55/#REF!</f>
        <v>#DIV/0!</v>
      </c>
      <c r="AA18" s="126" t="e">
        <f>AC55/#REF!</f>
        <v>#DIV/0!</v>
      </c>
      <c r="AB18" s="126" t="e">
        <f>AD55/#REF!</f>
        <v>#DIV/0!</v>
      </c>
      <c r="AC18" s="126" t="e">
        <f>AE55/#REF!</f>
        <v>#DIV/0!</v>
      </c>
      <c r="AD18" s="126" t="e">
        <f>AF55/#REF!</f>
        <v>#DIV/0!</v>
      </c>
      <c r="AE18" s="126" t="e">
        <f>#REF!/#REF!</f>
        <v>#REF!</v>
      </c>
      <c r="AF18" s="126" t="e">
        <f t="shared" si="13"/>
        <v>#DIV/0!</v>
      </c>
      <c r="AG18" s="136"/>
      <c r="AH18" s="128" t="e">
        <f>AJ55/#REF!</f>
        <v>#DIV/0!</v>
      </c>
      <c r="AI18" s="128" t="e">
        <f>AK55/#REF!</f>
        <v>#REF!</v>
      </c>
      <c r="AJ18" s="128" t="e">
        <f>AL55/#REF!</f>
        <v>#DIV/0!</v>
      </c>
      <c r="AK18" s="128" t="e">
        <f>AM55/#REF!</f>
        <v>#DIV/0!</v>
      </c>
      <c r="AL18" s="128" t="e">
        <f>AN55/#REF!</f>
        <v>#DIV/0!</v>
      </c>
      <c r="AM18" s="128" t="e">
        <f>#REF!/#REF!</f>
        <v>#REF!</v>
      </c>
      <c r="AN18" s="128" t="e">
        <f t="shared" si="14"/>
        <v>#DIV/0!</v>
      </c>
      <c r="AO18" s="1"/>
      <c r="AP18" s="1"/>
      <c r="AQ18" s="1"/>
      <c r="AR18" s="1"/>
      <c r="AS18" s="1"/>
      <c r="AT18" s="1"/>
      <c r="AV18" s="1"/>
      <c r="BY18"/>
      <c r="BZ18"/>
      <c r="CA18"/>
      <c r="CB18"/>
      <c r="CC18"/>
      <c r="CD18"/>
      <c r="CE18"/>
      <c r="CI18" s="1"/>
      <c r="CJ18" s="1"/>
      <c r="CK18" s="1"/>
      <c r="CL18" s="1"/>
      <c r="CM18" s="1"/>
      <c r="CN18" s="1"/>
      <c r="CO18" s="1"/>
      <c r="CW18"/>
      <c r="CX18"/>
      <c r="CY18"/>
      <c r="CZ18"/>
      <c r="DA18"/>
      <c r="DB18"/>
      <c r="DC18"/>
      <c r="DD18"/>
      <c r="DE18"/>
      <c r="DF18"/>
    </row>
    <row r="19" spans="1:110">
      <c r="A19" s="73" t="s">
        <v>30</v>
      </c>
      <c r="B19" s="127">
        <f t="shared" si="18"/>
        <v>0.29966702459423827</v>
      </c>
      <c r="C19" s="127">
        <f t="shared" si="18"/>
        <v>2.8494734048468345E-2</v>
      </c>
      <c r="D19" s="127">
        <f t="shared" si="18"/>
        <v>0.21961760742800568</v>
      </c>
      <c r="E19" s="127">
        <f t="shared" si="18"/>
        <v>0.34020780215781488</v>
      </c>
      <c r="F19" s="127">
        <f t="shared" si="18"/>
        <v>9.3852064069442021E-2</v>
      </c>
      <c r="G19" s="127">
        <f t="shared" si="18"/>
        <v>1.8160767702030765E-2</v>
      </c>
      <c r="H19" s="127">
        <f t="shared" si="15"/>
        <v>1</v>
      </c>
      <c r="I19" s="136"/>
      <c r="J19" s="126">
        <f t="shared" si="1"/>
        <v>0.29594676422725713</v>
      </c>
      <c r="K19" s="126">
        <f t="shared" si="2"/>
        <v>2.8914570315105286E-2</v>
      </c>
      <c r="L19" s="126">
        <f t="shared" si="3"/>
        <v>0.22058430067943693</v>
      </c>
      <c r="M19" s="126">
        <f t="shared" si="4"/>
        <v>0.3395877278137639</v>
      </c>
      <c r="N19" s="126">
        <f t="shared" si="5"/>
        <v>9.7055188542650161E-2</v>
      </c>
      <c r="O19" s="126">
        <f t="shared" si="6"/>
        <v>1.7911448421786672E-2</v>
      </c>
      <c r="P19" s="126">
        <f t="shared" si="16"/>
        <v>1</v>
      </c>
      <c r="Q19" s="136"/>
      <c r="R19" s="128">
        <f t="shared" si="7"/>
        <v>0.22468439622666425</v>
      </c>
      <c r="S19" s="128">
        <f t="shared" si="8"/>
        <v>2.397404524718837E-2</v>
      </c>
      <c r="T19" s="128">
        <f t="shared" si="9"/>
        <v>0.16912950317563014</v>
      </c>
      <c r="U19" s="128">
        <f t="shared" si="10"/>
        <v>0.25982491913182171</v>
      </c>
      <c r="V19" s="128">
        <f t="shared" si="11"/>
        <v>7.7318961442678635E-2</v>
      </c>
      <c r="W19" s="128">
        <f t="shared" si="12"/>
        <v>0.245068174776017</v>
      </c>
      <c r="X19" s="127">
        <f t="shared" si="17"/>
        <v>1.0000000000000002</v>
      </c>
      <c r="Y19" s="136"/>
      <c r="Z19" s="126" t="e">
        <f>AB56/#REF!</f>
        <v>#DIV/0!</v>
      </c>
      <c r="AA19" s="126" t="e">
        <f>AC56/#REF!</f>
        <v>#DIV/0!</v>
      </c>
      <c r="AB19" s="126" t="e">
        <f>AD56/#REF!</f>
        <v>#DIV/0!</v>
      </c>
      <c r="AC19" s="126" t="e">
        <f>AE56/#REF!</f>
        <v>#DIV/0!</v>
      </c>
      <c r="AD19" s="126" t="e">
        <f>AF56/#REF!</f>
        <v>#DIV/0!</v>
      </c>
      <c r="AE19" s="126" t="e">
        <f>#REF!/#REF!</f>
        <v>#REF!</v>
      </c>
      <c r="AF19" s="126" t="e">
        <f t="shared" si="13"/>
        <v>#DIV/0!</v>
      </c>
      <c r="AG19" s="136"/>
      <c r="AH19" s="128" t="e">
        <f>AJ56/#REF!</f>
        <v>#DIV/0!</v>
      </c>
      <c r="AI19" s="128" t="e">
        <f>AK56/#REF!</f>
        <v>#REF!</v>
      </c>
      <c r="AJ19" s="128" t="e">
        <f>AL56/#REF!</f>
        <v>#DIV/0!</v>
      </c>
      <c r="AK19" s="128" t="e">
        <f>AM56/#REF!</f>
        <v>#DIV/0!</v>
      </c>
      <c r="AL19" s="128" t="e">
        <f>AN56/#REF!</f>
        <v>#DIV/0!</v>
      </c>
      <c r="AM19" s="128" t="e">
        <f>#REF!/#REF!</f>
        <v>#REF!</v>
      </c>
      <c r="AN19" s="128" t="e">
        <f t="shared" si="14"/>
        <v>#DIV/0!</v>
      </c>
      <c r="AO19" s="1"/>
      <c r="AP19" s="1"/>
      <c r="AQ19" s="1"/>
      <c r="AR19" s="1"/>
      <c r="AS19" s="1"/>
      <c r="AT19" s="1"/>
      <c r="AV19" s="1"/>
      <c r="BY19"/>
      <c r="BZ19"/>
      <c r="CA19"/>
      <c r="CB19"/>
      <c r="CC19"/>
      <c r="CD19"/>
      <c r="CE19"/>
      <c r="CI19" s="1"/>
      <c r="CJ19" s="1"/>
      <c r="CK19" s="1"/>
      <c r="CL19" s="1"/>
      <c r="CM19" s="1"/>
      <c r="CN19" s="1"/>
      <c r="CO19" s="1"/>
      <c r="CW19"/>
      <c r="CX19"/>
      <c r="CY19"/>
      <c r="CZ19"/>
      <c r="DA19"/>
      <c r="DB19"/>
      <c r="DC19"/>
      <c r="DD19"/>
      <c r="DE19"/>
      <c r="DF19"/>
    </row>
    <row r="20" spans="1:110">
      <c r="A20" s="73" t="s">
        <v>36</v>
      </c>
      <c r="B20" s="127">
        <f t="shared" si="18"/>
        <v>0.31106801500322684</v>
      </c>
      <c r="C20" s="127">
        <f t="shared" si="18"/>
        <v>4.1010713194168893E-2</v>
      </c>
      <c r="D20" s="127">
        <f t="shared" si="18"/>
        <v>0.27339814355072506</v>
      </c>
      <c r="E20" s="127">
        <f t="shared" si="18"/>
        <v>0.29262212099825957</v>
      </c>
      <c r="F20" s="127">
        <f t="shared" si="18"/>
        <v>5.6497413056146736E-2</v>
      </c>
      <c r="G20" s="127">
        <f t="shared" si="18"/>
        <v>2.5403594197472835E-2</v>
      </c>
      <c r="H20" s="127">
        <f t="shared" si="15"/>
        <v>0.99999999999999989</v>
      </c>
      <c r="I20" s="136"/>
      <c r="J20" s="126">
        <f t="shared" si="1"/>
        <v>0.30738598238121462</v>
      </c>
      <c r="K20" s="126">
        <f t="shared" si="2"/>
        <v>4.1809453222238439E-2</v>
      </c>
      <c r="L20" s="126">
        <f t="shared" si="3"/>
        <v>0.27576107093618124</v>
      </c>
      <c r="M20" s="126">
        <f t="shared" si="4"/>
        <v>0.29096977128517509</v>
      </c>
      <c r="N20" s="126">
        <f t="shared" si="5"/>
        <v>5.7639397151944188E-2</v>
      </c>
      <c r="O20" s="126">
        <f t="shared" si="6"/>
        <v>2.6434325023246469E-2</v>
      </c>
      <c r="P20" s="126">
        <f t="shared" si="16"/>
        <v>1</v>
      </c>
      <c r="Q20" s="136"/>
      <c r="R20" s="128">
        <f t="shared" si="7"/>
        <v>0.22935193379217611</v>
      </c>
      <c r="S20" s="128">
        <f t="shared" si="8"/>
        <v>3.2935656288693688E-2</v>
      </c>
      <c r="T20" s="128">
        <f t="shared" si="9"/>
        <v>0.20859965153547813</v>
      </c>
      <c r="U20" s="128">
        <f t="shared" si="10"/>
        <v>0.22005523608333141</v>
      </c>
      <c r="V20" s="128">
        <f t="shared" si="11"/>
        <v>4.2666915561109561E-2</v>
      </c>
      <c r="W20" s="128">
        <f t="shared" si="12"/>
        <v>0.26639060673921117</v>
      </c>
      <c r="X20" s="127">
        <f t="shared" si="17"/>
        <v>1</v>
      </c>
      <c r="Y20" s="136"/>
      <c r="Z20" s="126" t="e">
        <f>AB57/#REF!</f>
        <v>#DIV/0!</v>
      </c>
      <c r="AA20" s="126" t="e">
        <f>AC57/#REF!</f>
        <v>#DIV/0!</v>
      </c>
      <c r="AB20" s="126" t="e">
        <f>AD57/#REF!</f>
        <v>#DIV/0!</v>
      </c>
      <c r="AC20" s="126" t="e">
        <f>AE57/#REF!</f>
        <v>#DIV/0!</v>
      </c>
      <c r="AD20" s="126" t="e">
        <f>AF57/#REF!</f>
        <v>#DIV/0!</v>
      </c>
      <c r="AE20" s="126" t="e">
        <f>#REF!/#REF!</f>
        <v>#REF!</v>
      </c>
      <c r="AF20" s="126" t="e">
        <f t="shared" si="13"/>
        <v>#DIV/0!</v>
      </c>
      <c r="AG20" s="136"/>
      <c r="AH20" s="128" t="e">
        <f>AJ57/#REF!</f>
        <v>#DIV/0!</v>
      </c>
      <c r="AI20" s="128" t="e">
        <f>AK57/#REF!</f>
        <v>#REF!</v>
      </c>
      <c r="AJ20" s="128" t="e">
        <f>AL57/#REF!</f>
        <v>#DIV/0!</v>
      </c>
      <c r="AK20" s="128" t="e">
        <f>AM57/#REF!</f>
        <v>#DIV/0!</v>
      </c>
      <c r="AL20" s="128" t="e">
        <f>AN57/#REF!</f>
        <v>#DIV/0!</v>
      </c>
      <c r="AM20" s="128" t="e">
        <f>#REF!/#REF!</f>
        <v>#REF!</v>
      </c>
      <c r="AN20" s="128" t="e">
        <f t="shared" si="14"/>
        <v>#DIV/0!</v>
      </c>
      <c r="AO20" s="1"/>
      <c r="AP20" s="1"/>
      <c r="AQ20" s="1"/>
      <c r="AR20" s="1"/>
      <c r="AS20" s="1"/>
      <c r="AT20" s="1"/>
      <c r="AV20" s="1"/>
      <c r="BY20"/>
      <c r="BZ20"/>
      <c r="CA20"/>
      <c r="CB20"/>
      <c r="CC20"/>
      <c r="CD20"/>
      <c r="CE20"/>
      <c r="CI20" s="1"/>
      <c r="CJ20" s="1"/>
      <c r="CK20" s="1"/>
      <c r="CL20" s="1"/>
      <c r="CM20" s="1"/>
      <c r="CN20" s="1"/>
      <c r="CO20" s="1"/>
      <c r="CW20"/>
      <c r="CX20"/>
      <c r="CY20"/>
      <c r="CZ20"/>
      <c r="DA20"/>
      <c r="DB20"/>
      <c r="DC20"/>
      <c r="DD20"/>
      <c r="DE20"/>
      <c r="DF20"/>
    </row>
    <row r="21" spans="1:110">
      <c r="A21" s="73" t="s">
        <v>21</v>
      </c>
      <c r="B21" s="127">
        <f t="shared" si="18"/>
        <v>0.30577338366808882</v>
      </c>
      <c r="C21" s="127">
        <f t="shared" si="18"/>
        <v>2.7739712033643421E-2</v>
      </c>
      <c r="D21" s="127">
        <f t="shared" si="18"/>
        <v>0.18108875945878772</v>
      </c>
      <c r="E21" s="127">
        <f t="shared" si="18"/>
        <v>0.34637090993255787</v>
      </c>
      <c r="F21" s="127">
        <f t="shared" si="18"/>
        <v>0.11971562176669177</v>
      </c>
      <c r="G21" s="127">
        <f t="shared" si="18"/>
        <v>1.9311613140230388E-2</v>
      </c>
      <c r="H21" s="127">
        <f t="shared" si="15"/>
        <v>1</v>
      </c>
      <c r="I21" s="136"/>
      <c r="J21" s="126">
        <f t="shared" si="1"/>
        <v>0.30148687861149331</v>
      </c>
      <c r="K21" s="126">
        <f t="shared" si="2"/>
        <v>2.8786911794236359E-2</v>
      </c>
      <c r="L21" s="126">
        <f t="shared" si="3"/>
        <v>0.18163765635102483</v>
      </c>
      <c r="M21" s="126">
        <f t="shared" si="4"/>
        <v>0.34677407752808354</v>
      </c>
      <c r="N21" s="126">
        <f t="shared" si="5"/>
        <v>0.12127091347304181</v>
      </c>
      <c r="O21" s="126">
        <f t="shared" si="6"/>
        <v>2.0043562242120019E-2</v>
      </c>
      <c r="P21" s="126">
        <f t="shared" si="16"/>
        <v>0.99999999999999978</v>
      </c>
      <c r="Q21" s="136"/>
      <c r="R21" s="128">
        <f t="shared" si="7"/>
        <v>0.18315783859596627</v>
      </c>
      <c r="S21" s="128">
        <f t="shared" si="8"/>
        <v>1.9848441275769239E-2</v>
      </c>
      <c r="T21" s="128">
        <f t="shared" si="9"/>
        <v>0.10975440160414109</v>
      </c>
      <c r="U21" s="128">
        <f t="shared" si="10"/>
        <v>0.21111229161015119</v>
      </c>
      <c r="V21" s="128">
        <f t="shared" si="11"/>
        <v>7.6073373974485839E-2</v>
      </c>
      <c r="W21" s="128">
        <f t="shared" si="12"/>
        <v>0.40005365293948636</v>
      </c>
      <c r="X21" s="127">
        <f t="shared" si="17"/>
        <v>1</v>
      </c>
      <c r="Y21" s="136"/>
      <c r="Z21" s="126" t="e">
        <f>AB58/#REF!</f>
        <v>#DIV/0!</v>
      </c>
      <c r="AA21" s="126" t="e">
        <f>AC58/#REF!</f>
        <v>#DIV/0!</v>
      </c>
      <c r="AB21" s="126" t="e">
        <f>AD58/#REF!</f>
        <v>#DIV/0!</v>
      </c>
      <c r="AC21" s="126" t="e">
        <f>AE58/#REF!</f>
        <v>#DIV/0!</v>
      </c>
      <c r="AD21" s="126" t="e">
        <f>AF58/#REF!</f>
        <v>#DIV/0!</v>
      </c>
      <c r="AE21" s="126" t="e">
        <f>#REF!/#REF!</f>
        <v>#REF!</v>
      </c>
      <c r="AF21" s="126" t="e">
        <f t="shared" si="13"/>
        <v>#DIV/0!</v>
      </c>
      <c r="AG21" s="136"/>
      <c r="AH21" s="128" t="e">
        <f>AJ58/#REF!</f>
        <v>#DIV/0!</v>
      </c>
      <c r="AI21" s="128" t="e">
        <f>AK58/#REF!</f>
        <v>#REF!</v>
      </c>
      <c r="AJ21" s="128" t="e">
        <f>AL58/#REF!</f>
        <v>#DIV/0!</v>
      </c>
      <c r="AK21" s="128" t="e">
        <f>AM58/#REF!</f>
        <v>#DIV/0!</v>
      </c>
      <c r="AL21" s="128" t="e">
        <f>AN58/#REF!</f>
        <v>#DIV/0!</v>
      </c>
      <c r="AM21" s="128" t="e">
        <f>#REF!/#REF!</f>
        <v>#REF!</v>
      </c>
      <c r="AN21" s="128" t="e">
        <f t="shared" si="14"/>
        <v>#DIV/0!</v>
      </c>
      <c r="AO21" s="1"/>
      <c r="AP21" s="1"/>
      <c r="AQ21" s="1"/>
      <c r="AR21" s="1"/>
      <c r="AS21" s="1"/>
      <c r="AT21" s="1"/>
      <c r="AV21" s="1"/>
      <c r="BY21"/>
      <c r="BZ21"/>
      <c r="CA21"/>
      <c r="CB21"/>
      <c r="CC21"/>
      <c r="CD21"/>
      <c r="CE21"/>
      <c r="CI21" s="1"/>
      <c r="CJ21" s="1"/>
      <c r="CK21" s="1"/>
      <c r="CL21" s="1"/>
      <c r="CM21" s="1"/>
      <c r="CN21" s="1"/>
      <c r="CO21" s="1"/>
      <c r="CW21"/>
      <c r="CX21"/>
      <c r="CY21"/>
      <c r="CZ21"/>
      <c r="DA21"/>
      <c r="DB21"/>
      <c r="DC21"/>
      <c r="DD21"/>
      <c r="DE21"/>
      <c r="DF21"/>
    </row>
    <row r="22" spans="1:110">
      <c r="A22" s="73" t="s">
        <v>32</v>
      </c>
      <c r="B22" s="127">
        <f t="shared" si="18"/>
        <v>0.33554321779982876</v>
      </c>
      <c r="C22" s="127">
        <f t="shared" si="18"/>
        <v>3.4936738114993947E-2</v>
      </c>
      <c r="D22" s="127">
        <f t="shared" si="18"/>
        <v>0.2156780351596089</v>
      </c>
      <c r="E22" s="127">
        <f t="shared" si="18"/>
        <v>0.3039324009393421</v>
      </c>
      <c r="F22" s="127">
        <f t="shared" si="18"/>
        <v>8.9803884995091079E-2</v>
      </c>
      <c r="G22" s="127">
        <f t="shared" si="18"/>
        <v>2.0105722991135194E-2</v>
      </c>
      <c r="H22" s="127">
        <f t="shared" si="15"/>
        <v>1</v>
      </c>
      <c r="I22" s="136"/>
      <c r="J22" s="126">
        <f t="shared" si="1"/>
        <v>0.33669263564884483</v>
      </c>
      <c r="K22" s="126">
        <f t="shared" si="2"/>
        <v>3.5900309626745862E-2</v>
      </c>
      <c r="L22" s="126">
        <f t="shared" si="3"/>
        <v>0.2137254810391995</v>
      </c>
      <c r="M22" s="126">
        <f t="shared" si="4"/>
        <v>0.30060962137642455</v>
      </c>
      <c r="N22" s="126">
        <f t="shared" si="5"/>
        <v>9.2318837450280217E-2</v>
      </c>
      <c r="O22" s="126">
        <f t="shared" si="6"/>
        <v>2.0753114858504975E-2</v>
      </c>
      <c r="P22" s="126">
        <f t="shared" si="16"/>
        <v>0.99999999999999989</v>
      </c>
      <c r="Q22" s="136"/>
      <c r="R22" s="128">
        <f t="shared" si="7"/>
        <v>0.26008965791602001</v>
      </c>
      <c r="S22" s="128">
        <f t="shared" si="8"/>
        <v>2.7940701604158191E-2</v>
      </c>
      <c r="T22" s="128">
        <f t="shared" si="9"/>
        <v>0.15963424215022845</v>
      </c>
      <c r="U22" s="128">
        <f t="shared" si="10"/>
        <v>0.22312447832165108</v>
      </c>
      <c r="V22" s="128">
        <f t="shared" si="11"/>
        <v>7.2658658566971707E-2</v>
      </c>
      <c r="W22" s="128">
        <f t="shared" si="12"/>
        <v>0.25655226144097054</v>
      </c>
      <c r="X22" s="127">
        <f t="shared" si="17"/>
        <v>1</v>
      </c>
      <c r="Y22" s="136"/>
      <c r="Z22" s="126" t="e">
        <f>AB59/#REF!</f>
        <v>#DIV/0!</v>
      </c>
      <c r="AA22" s="126" t="e">
        <f>AC59/#REF!</f>
        <v>#DIV/0!</v>
      </c>
      <c r="AB22" s="126" t="e">
        <f>AD59/#REF!</f>
        <v>#DIV/0!</v>
      </c>
      <c r="AC22" s="126" t="e">
        <f>AE59/#REF!</f>
        <v>#DIV/0!</v>
      </c>
      <c r="AD22" s="126" t="e">
        <f>AF59/#REF!</f>
        <v>#DIV/0!</v>
      </c>
      <c r="AE22" s="126" t="e">
        <f>#REF!/#REF!</f>
        <v>#REF!</v>
      </c>
      <c r="AF22" s="126" t="e">
        <f t="shared" si="13"/>
        <v>#DIV/0!</v>
      </c>
      <c r="AG22" s="136"/>
      <c r="AH22" s="128" t="e">
        <f>AJ59/#REF!</f>
        <v>#DIV/0!</v>
      </c>
      <c r="AI22" s="128" t="e">
        <f>AK59/#REF!</f>
        <v>#REF!</v>
      </c>
      <c r="AJ22" s="128" t="e">
        <f>AL59/#REF!</f>
        <v>#DIV/0!</v>
      </c>
      <c r="AK22" s="128" t="e">
        <f>AM59/#REF!</f>
        <v>#DIV/0!</v>
      </c>
      <c r="AL22" s="128" t="e">
        <f>AN59/#REF!</f>
        <v>#DIV/0!</v>
      </c>
      <c r="AM22" s="128" t="e">
        <f>#REF!/#REF!</f>
        <v>#REF!</v>
      </c>
      <c r="AN22" s="128" t="e">
        <f t="shared" si="14"/>
        <v>#DIV/0!</v>
      </c>
      <c r="AO22" s="1"/>
      <c r="AP22" s="1"/>
      <c r="AQ22" s="1"/>
      <c r="AR22" s="1"/>
      <c r="AS22" s="1"/>
      <c r="AT22" s="1"/>
      <c r="AV22" s="1"/>
      <c r="BY22"/>
      <c r="BZ22"/>
      <c r="CA22"/>
      <c r="CB22"/>
      <c r="CC22"/>
      <c r="CD22"/>
      <c r="CE22"/>
      <c r="CI22" s="1"/>
      <c r="CJ22" s="1"/>
      <c r="CK22" s="1"/>
      <c r="CL22" s="1"/>
      <c r="CM22" s="1"/>
      <c r="CN22" s="1"/>
      <c r="CO22" s="1"/>
      <c r="CW22"/>
      <c r="CX22"/>
      <c r="CY22"/>
      <c r="CZ22"/>
      <c r="DA22"/>
      <c r="DB22"/>
      <c r="DC22"/>
      <c r="DD22"/>
      <c r="DE22"/>
      <c r="DF22"/>
    </row>
    <row r="23" spans="1:110">
      <c r="A23" s="75" t="s">
        <v>40</v>
      </c>
      <c r="B23" s="127">
        <f t="shared" si="18"/>
        <v>0.28652441503972309</v>
      </c>
      <c r="C23" s="127">
        <f t="shared" si="18"/>
        <v>3.4570538213363686E-2</v>
      </c>
      <c r="D23" s="127">
        <f t="shared" si="18"/>
        <v>0.1959489363365946</v>
      </c>
      <c r="E23" s="127">
        <f t="shared" si="18"/>
        <v>0.41437169086510406</v>
      </c>
      <c r="F23" s="127">
        <f t="shared" si="18"/>
        <v>5.3994298016640838E-2</v>
      </c>
      <c r="G23" s="127">
        <f t="shared" si="18"/>
        <v>1.4590121528573821E-2</v>
      </c>
      <c r="H23" s="127">
        <f t="shared" si="15"/>
        <v>1</v>
      </c>
      <c r="I23" s="136"/>
      <c r="J23" s="126">
        <f t="shared" si="1"/>
        <v>0.28143521087964868</v>
      </c>
      <c r="K23" s="126">
        <f t="shared" si="2"/>
        <v>3.5209655676972297E-2</v>
      </c>
      <c r="L23" s="126">
        <f t="shared" si="3"/>
        <v>0.19562436671252684</v>
      </c>
      <c r="M23" s="126">
        <f t="shared" si="4"/>
        <v>0.41754469722949344</v>
      </c>
      <c r="N23" s="126">
        <f t="shared" si="5"/>
        <v>5.539104121096107E-2</v>
      </c>
      <c r="O23" s="126">
        <f t="shared" si="6"/>
        <v>1.4795028290397815E-2</v>
      </c>
      <c r="P23" s="126">
        <f t="shared" si="16"/>
        <v>1.0000000000000002</v>
      </c>
      <c r="Q23" s="136"/>
      <c r="R23" s="128">
        <f t="shared" si="7"/>
        <v>0.22723915531322655</v>
      </c>
      <c r="S23" s="128">
        <f t="shared" si="8"/>
        <v>2.9573390491324129E-2</v>
      </c>
      <c r="T23" s="128">
        <f t="shared" si="9"/>
        <v>0.15700263837648237</v>
      </c>
      <c r="U23" s="128">
        <f t="shared" si="10"/>
        <v>0.33999132096805917</v>
      </c>
      <c r="V23" s="128">
        <f t="shared" si="11"/>
        <v>4.6973114653907334E-2</v>
      </c>
      <c r="W23" s="128">
        <f t="shared" si="12"/>
        <v>0.19922038019700036</v>
      </c>
      <c r="X23" s="127">
        <f t="shared" si="17"/>
        <v>1</v>
      </c>
      <c r="Y23" s="136"/>
      <c r="Z23" s="126" t="e">
        <f>AB60/#REF!</f>
        <v>#DIV/0!</v>
      </c>
      <c r="AA23" s="126" t="e">
        <f>AC60/#REF!</f>
        <v>#DIV/0!</v>
      </c>
      <c r="AB23" s="126" t="e">
        <f>AD60/#REF!</f>
        <v>#DIV/0!</v>
      </c>
      <c r="AC23" s="126" t="e">
        <f>AE60/#REF!</f>
        <v>#DIV/0!</v>
      </c>
      <c r="AD23" s="126" t="e">
        <f>AF60/#REF!</f>
        <v>#DIV/0!</v>
      </c>
      <c r="AE23" s="126" t="e">
        <f>#REF!/#REF!</f>
        <v>#REF!</v>
      </c>
      <c r="AF23" s="126" t="e">
        <f t="shared" si="13"/>
        <v>#DIV/0!</v>
      </c>
      <c r="AG23" s="136"/>
      <c r="AH23" s="128" t="e">
        <f>AJ60/#REF!</f>
        <v>#DIV/0!</v>
      </c>
      <c r="AI23" s="128" t="e">
        <f>AK60/#REF!</f>
        <v>#REF!</v>
      </c>
      <c r="AJ23" s="128" t="e">
        <f>AL60/#REF!</f>
        <v>#DIV/0!</v>
      </c>
      <c r="AK23" s="128" t="e">
        <f>AM60/#REF!</f>
        <v>#DIV/0!</v>
      </c>
      <c r="AL23" s="128" t="e">
        <f>AN60/#REF!</f>
        <v>#DIV/0!</v>
      </c>
      <c r="AM23" s="128" t="e">
        <f>#REF!/#REF!</f>
        <v>#REF!</v>
      </c>
      <c r="AN23" s="128" t="e">
        <f t="shared" si="14"/>
        <v>#DIV/0!</v>
      </c>
      <c r="AO23" s="1"/>
      <c r="AP23" s="1"/>
      <c r="AQ23" s="1"/>
      <c r="AR23" s="1"/>
      <c r="AS23" s="1"/>
      <c r="AT23" s="1"/>
      <c r="AV23" s="1"/>
      <c r="BY23"/>
      <c r="BZ23"/>
      <c r="CA23"/>
      <c r="CB23"/>
      <c r="CC23"/>
      <c r="CD23"/>
      <c r="CE23"/>
      <c r="CI23" s="1"/>
      <c r="CJ23" s="1"/>
      <c r="CK23" s="1"/>
      <c r="CL23" s="1"/>
      <c r="CM23" s="1"/>
      <c r="CN23" s="1"/>
      <c r="CO23" s="1"/>
      <c r="CW23"/>
      <c r="CX23"/>
      <c r="CY23"/>
      <c r="CZ23"/>
      <c r="DA23"/>
      <c r="DB23"/>
      <c r="DC23"/>
      <c r="DD23"/>
      <c r="DE23"/>
      <c r="DF23"/>
    </row>
    <row r="24" spans="1:110">
      <c r="A24" s="73" t="s">
        <v>26</v>
      </c>
      <c r="B24" s="127">
        <f t="shared" si="18"/>
        <v>0.30118588213217795</v>
      </c>
      <c r="C24" s="127">
        <f t="shared" si="18"/>
        <v>6.9576050700076442E-2</v>
      </c>
      <c r="D24" s="127">
        <f t="shared" si="18"/>
        <v>0.22800821720339243</v>
      </c>
      <c r="E24" s="127">
        <f>E61/$H61</f>
        <v>0.31525075864923696</v>
      </c>
      <c r="F24" s="127">
        <f t="shared" si="18"/>
        <v>4.987949163705549E-2</v>
      </c>
      <c r="G24" s="127">
        <f t="shared" si="18"/>
        <v>3.6099599678060805E-2</v>
      </c>
      <c r="H24" s="127">
        <f t="shared" si="15"/>
        <v>1.0000000000000002</v>
      </c>
      <c r="I24" s="136"/>
      <c r="J24" s="126">
        <f t="shared" si="1"/>
        <v>0.29768620561159354</v>
      </c>
      <c r="K24" s="126">
        <f t="shared" si="2"/>
        <v>7.1464922085087632E-2</v>
      </c>
      <c r="L24" s="126">
        <f t="shared" si="3"/>
        <v>0.2277201110307403</v>
      </c>
      <c r="M24" s="126">
        <f t="shared" si="4"/>
        <v>0.31376017268619733</v>
      </c>
      <c r="N24" s="126">
        <f t="shared" si="5"/>
        <v>5.1869769420880861E-2</v>
      </c>
      <c r="O24" s="126">
        <f t="shared" si="6"/>
        <v>3.7498819165500463E-2</v>
      </c>
      <c r="P24" s="126">
        <f t="shared" si="16"/>
        <v>1.0000000000000002</v>
      </c>
      <c r="Q24" s="136"/>
      <c r="R24" s="128">
        <f t="shared" si="7"/>
        <v>0.26208196051458621</v>
      </c>
      <c r="S24" s="128">
        <f t="shared" si="8"/>
        <v>6.6136026825115657E-2</v>
      </c>
      <c r="T24" s="128">
        <f t="shared" si="9"/>
        <v>0.19916887591932941</v>
      </c>
      <c r="U24" s="128">
        <f t="shared" si="10"/>
        <v>0.27615808703353883</v>
      </c>
      <c r="V24" s="128">
        <f t="shared" si="11"/>
        <v>4.8341169206775961E-2</v>
      </c>
      <c r="W24" s="128">
        <f t="shared" si="12"/>
        <v>0.14811388050065394</v>
      </c>
      <c r="X24" s="127">
        <f t="shared" si="17"/>
        <v>1</v>
      </c>
      <c r="Y24" s="136"/>
      <c r="Z24" s="126" t="e">
        <f>AB61/#REF!</f>
        <v>#DIV/0!</v>
      </c>
      <c r="AA24" s="126" t="e">
        <f>AC61/#REF!</f>
        <v>#DIV/0!</v>
      </c>
      <c r="AB24" s="126" t="e">
        <f>AD61/#REF!</f>
        <v>#DIV/0!</v>
      </c>
      <c r="AC24" s="126" t="e">
        <f>AE61/#REF!</f>
        <v>#DIV/0!</v>
      </c>
      <c r="AD24" s="126" t="e">
        <f>AF61/#REF!</f>
        <v>#DIV/0!</v>
      </c>
      <c r="AE24" s="126" t="e">
        <f>#REF!/#REF!</f>
        <v>#REF!</v>
      </c>
      <c r="AF24" s="126" t="e">
        <f t="shared" si="13"/>
        <v>#DIV/0!</v>
      </c>
      <c r="AG24" s="136"/>
      <c r="AH24" s="128" t="e">
        <f>AJ61/#REF!</f>
        <v>#DIV/0!</v>
      </c>
      <c r="AI24" s="128" t="e">
        <f>AK61/#REF!</f>
        <v>#REF!</v>
      </c>
      <c r="AJ24" s="128" t="e">
        <f>AL61/#REF!</f>
        <v>#DIV/0!</v>
      </c>
      <c r="AK24" s="128" t="e">
        <f>AM61/#REF!</f>
        <v>#DIV/0!</v>
      </c>
      <c r="AL24" s="128" t="e">
        <f>AN61/#REF!</f>
        <v>#DIV/0!</v>
      </c>
      <c r="AM24" s="128" t="e">
        <f>#REF!/#REF!</f>
        <v>#REF!</v>
      </c>
      <c r="AN24" s="128" t="e">
        <f t="shared" si="14"/>
        <v>#DIV/0!</v>
      </c>
      <c r="AO24" s="1"/>
      <c r="AP24" s="1"/>
      <c r="AQ24" s="1"/>
      <c r="AR24" s="1"/>
      <c r="AS24" s="1"/>
      <c r="AT24" s="1"/>
      <c r="AV24" s="1"/>
      <c r="BY24"/>
      <c r="BZ24"/>
      <c r="CA24"/>
      <c r="CB24"/>
      <c r="CC24"/>
      <c r="CD24"/>
      <c r="CE24"/>
      <c r="CI24" s="1"/>
      <c r="CJ24" s="1"/>
      <c r="CK24" s="1"/>
      <c r="CL24" s="1"/>
      <c r="CM24" s="1"/>
      <c r="CN24" s="1"/>
      <c r="CO24" s="1"/>
      <c r="CW24"/>
      <c r="CX24"/>
      <c r="CY24"/>
      <c r="CZ24"/>
      <c r="DA24"/>
      <c r="DB24"/>
      <c r="DC24"/>
      <c r="DD24"/>
      <c r="DE24"/>
      <c r="DF24"/>
    </row>
    <row r="25" spans="1:110">
      <c r="A25" s="73" t="s">
        <v>18</v>
      </c>
      <c r="B25" s="127">
        <f t="shared" ref="B25:G34" si="19">B62/$H62</f>
        <v>0.34536754141258641</v>
      </c>
      <c r="C25" s="127">
        <f t="shared" si="19"/>
        <v>8.5289643711410429E-2</v>
      </c>
      <c r="D25" s="127">
        <f t="shared" si="19"/>
        <v>0.16870544050455247</v>
      </c>
      <c r="E25" s="127">
        <f t="shared" si="19"/>
        <v>0.30007459550797855</v>
      </c>
      <c r="F25" s="127">
        <f t="shared" si="19"/>
        <v>7.349549245693468E-2</v>
      </c>
      <c r="G25" s="127">
        <f t="shared" si="19"/>
        <v>2.706728640653755E-2</v>
      </c>
      <c r="H25" s="127">
        <f t="shared" si="15"/>
        <v>1</v>
      </c>
      <c r="I25" s="136"/>
      <c r="J25" s="126">
        <f t="shared" si="1"/>
        <v>0.34265979039787248</v>
      </c>
      <c r="K25" s="126">
        <f t="shared" si="2"/>
        <v>8.6489785128733829E-2</v>
      </c>
      <c r="L25" s="126">
        <f t="shared" si="3"/>
        <v>0.16925068348401168</v>
      </c>
      <c r="M25" s="126">
        <f t="shared" si="4"/>
        <v>0.29750565185744787</v>
      </c>
      <c r="N25" s="126">
        <f t="shared" si="5"/>
        <v>7.6553308909675377E-2</v>
      </c>
      <c r="O25" s="126">
        <f t="shared" si="6"/>
        <v>2.7540780222258556E-2</v>
      </c>
      <c r="P25" s="126">
        <f t="shared" si="16"/>
        <v>0.99999999999999978</v>
      </c>
      <c r="Q25" s="136"/>
      <c r="R25" s="128">
        <f t="shared" si="7"/>
        <v>0.28495549711431817</v>
      </c>
      <c r="S25" s="128">
        <f t="shared" si="8"/>
        <v>7.4690678489637702E-2</v>
      </c>
      <c r="T25" s="128">
        <f t="shared" si="9"/>
        <v>0.1415289376781709</v>
      </c>
      <c r="U25" s="128">
        <f t="shared" si="10"/>
        <v>0.25196535952381149</v>
      </c>
      <c r="V25" s="128">
        <f t="shared" si="11"/>
        <v>6.7079933491037635E-2</v>
      </c>
      <c r="W25" s="128">
        <f t="shared" si="12"/>
        <v>0.17977959370302421</v>
      </c>
      <c r="X25" s="127">
        <f t="shared" si="17"/>
        <v>1</v>
      </c>
      <c r="Y25" s="136"/>
      <c r="Z25" s="126" t="e">
        <f>AB62/#REF!</f>
        <v>#DIV/0!</v>
      </c>
      <c r="AA25" s="126" t="e">
        <f>AC62/#REF!</f>
        <v>#DIV/0!</v>
      </c>
      <c r="AB25" s="126" t="e">
        <f>AD62/#REF!</f>
        <v>#DIV/0!</v>
      </c>
      <c r="AC25" s="126" t="e">
        <f>AE62/#REF!</f>
        <v>#DIV/0!</v>
      </c>
      <c r="AD25" s="126" t="e">
        <f>AF62/#REF!</f>
        <v>#DIV/0!</v>
      </c>
      <c r="AE25" s="126" t="e">
        <f>#REF!/#REF!</f>
        <v>#REF!</v>
      </c>
      <c r="AF25" s="126" t="e">
        <f t="shared" si="13"/>
        <v>#DIV/0!</v>
      </c>
      <c r="AG25" s="136"/>
      <c r="AH25" s="128" t="e">
        <f>AJ62/#REF!</f>
        <v>#DIV/0!</v>
      </c>
      <c r="AI25" s="128" t="e">
        <f>AK62/#REF!</f>
        <v>#REF!</v>
      </c>
      <c r="AJ25" s="128" t="e">
        <f>AL62/#REF!</f>
        <v>#DIV/0!</v>
      </c>
      <c r="AK25" s="128" t="e">
        <f>AM62/#REF!</f>
        <v>#DIV/0!</v>
      </c>
      <c r="AL25" s="128" t="e">
        <f>AN62/#REF!</f>
        <v>#DIV/0!</v>
      </c>
      <c r="AM25" s="128" t="e">
        <f>#REF!/#REF!</f>
        <v>#REF!</v>
      </c>
      <c r="AN25" s="128" t="e">
        <f t="shared" si="14"/>
        <v>#DIV/0!</v>
      </c>
      <c r="AO25" s="1"/>
      <c r="AP25" s="1"/>
      <c r="AQ25" s="1"/>
      <c r="AR25" s="1"/>
      <c r="AS25" s="1"/>
      <c r="AT25" s="1"/>
      <c r="AV25" s="1"/>
      <c r="BY25"/>
      <c r="BZ25"/>
      <c r="CA25"/>
      <c r="CB25"/>
      <c r="CC25"/>
      <c r="CD25"/>
      <c r="CE25"/>
      <c r="CI25" s="1"/>
      <c r="CJ25" s="1"/>
      <c r="CK25" s="1"/>
      <c r="CL25" s="1"/>
      <c r="CM25" s="1"/>
      <c r="CN25" s="1"/>
      <c r="CO25" s="1"/>
      <c r="CW25"/>
      <c r="CX25"/>
      <c r="CY25"/>
      <c r="CZ25"/>
      <c r="DA25"/>
      <c r="DB25"/>
      <c r="DC25"/>
      <c r="DD25"/>
      <c r="DE25"/>
      <c r="DF25"/>
    </row>
    <row r="26" spans="1:110">
      <c r="A26" s="73" t="s">
        <v>12</v>
      </c>
      <c r="B26" s="127">
        <f t="shared" si="19"/>
        <v>0.31785542860579752</v>
      </c>
      <c r="C26" s="127">
        <f t="shared" si="19"/>
        <v>6.9958180123391098E-2</v>
      </c>
      <c r="D26" s="127">
        <f t="shared" si="19"/>
        <v>0.19285297519465058</v>
      </c>
      <c r="E26" s="127">
        <f t="shared" si="19"/>
        <v>0.32277357207295115</v>
      </c>
      <c r="F26" s="127">
        <f t="shared" si="19"/>
        <v>5.9218816022698732E-2</v>
      </c>
      <c r="G26" s="127">
        <f t="shared" si="19"/>
        <v>3.7341027980510914E-2</v>
      </c>
      <c r="H26" s="127">
        <f t="shared" si="15"/>
        <v>1</v>
      </c>
      <c r="I26" s="136"/>
      <c r="J26" s="126">
        <f t="shared" si="1"/>
        <v>0.31429268042361214</v>
      </c>
      <c r="K26" s="126">
        <f t="shared" si="2"/>
        <v>7.2805431834104775E-2</v>
      </c>
      <c r="L26" s="126">
        <f t="shared" si="3"/>
        <v>0.19318576919591321</v>
      </c>
      <c r="M26" s="126">
        <f t="shared" si="4"/>
        <v>0.32010316897833879</v>
      </c>
      <c r="N26" s="126">
        <f t="shared" si="5"/>
        <v>6.1962682881747791E-2</v>
      </c>
      <c r="O26" s="126">
        <f t="shared" si="6"/>
        <v>3.7650266686283178E-2</v>
      </c>
      <c r="P26" s="126">
        <f t="shared" si="16"/>
        <v>0.99999999999999978</v>
      </c>
      <c r="Q26" s="136"/>
      <c r="R26" s="128">
        <f t="shared" si="7"/>
        <v>0.25274740719011674</v>
      </c>
      <c r="S26" s="128">
        <f t="shared" si="8"/>
        <v>6.1675683318349522E-2</v>
      </c>
      <c r="T26" s="128">
        <f t="shared" si="9"/>
        <v>0.15304615721090192</v>
      </c>
      <c r="U26" s="128">
        <f t="shared" si="10"/>
        <v>0.25838834262307475</v>
      </c>
      <c r="V26" s="128">
        <f t="shared" si="11"/>
        <v>5.270140642535142E-2</v>
      </c>
      <c r="W26" s="128">
        <f t="shared" si="12"/>
        <v>0.22144100323220584</v>
      </c>
      <c r="X26" s="127">
        <f t="shared" si="17"/>
        <v>1</v>
      </c>
      <c r="Y26" s="136"/>
      <c r="Z26" s="126" t="e">
        <f>AB63/#REF!</f>
        <v>#DIV/0!</v>
      </c>
      <c r="AA26" s="126" t="e">
        <f>AC63/#REF!</f>
        <v>#DIV/0!</v>
      </c>
      <c r="AB26" s="126" t="e">
        <f>AD63/#REF!</f>
        <v>#DIV/0!</v>
      </c>
      <c r="AC26" s="126" t="e">
        <f>AE63/#REF!</f>
        <v>#DIV/0!</v>
      </c>
      <c r="AD26" s="126" t="e">
        <f>AF63/#REF!</f>
        <v>#DIV/0!</v>
      </c>
      <c r="AE26" s="126" t="e">
        <f>#REF!/#REF!</f>
        <v>#REF!</v>
      </c>
      <c r="AF26" s="126" t="e">
        <f t="shared" si="13"/>
        <v>#DIV/0!</v>
      </c>
      <c r="AG26" s="136"/>
      <c r="AH26" s="128" t="e">
        <f>AJ63/#REF!</f>
        <v>#DIV/0!</v>
      </c>
      <c r="AI26" s="128" t="e">
        <f>AK63/#REF!</f>
        <v>#REF!</v>
      </c>
      <c r="AJ26" s="128" t="e">
        <f>AL63/#REF!</f>
        <v>#DIV/0!</v>
      </c>
      <c r="AK26" s="128" t="e">
        <f>AM63/#REF!</f>
        <v>#DIV/0!</v>
      </c>
      <c r="AL26" s="128" t="e">
        <f>AN63/#REF!</f>
        <v>#DIV/0!</v>
      </c>
      <c r="AM26" s="128" t="e">
        <f>#REF!/#REF!</f>
        <v>#REF!</v>
      </c>
      <c r="AN26" s="128" t="e">
        <f t="shared" si="14"/>
        <v>#DIV/0!</v>
      </c>
      <c r="AO26" s="1"/>
      <c r="AP26" s="1"/>
      <c r="AQ26" s="1"/>
      <c r="AR26" s="1"/>
      <c r="AS26" s="1"/>
      <c r="AT26" s="1"/>
      <c r="AV26" s="1"/>
      <c r="BY26"/>
      <c r="BZ26"/>
      <c r="CA26"/>
      <c r="CB26"/>
      <c r="CC26"/>
      <c r="CD26"/>
      <c r="CE26"/>
      <c r="CI26" s="1"/>
      <c r="CJ26" s="1"/>
      <c r="CK26" s="1"/>
      <c r="CL26" s="1"/>
      <c r="CM26" s="1"/>
      <c r="CN26" s="1"/>
      <c r="CO26" s="1"/>
      <c r="CW26"/>
      <c r="CX26"/>
      <c r="CY26"/>
      <c r="CZ26"/>
      <c r="DA26"/>
      <c r="DB26"/>
      <c r="DC26"/>
      <c r="DD26"/>
      <c r="DE26"/>
      <c r="DF26"/>
    </row>
    <row r="27" spans="1:110">
      <c r="A27" s="73" t="s">
        <v>10</v>
      </c>
      <c r="B27" s="127">
        <f t="shared" si="19"/>
        <v>0.26174313507076619</v>
      </c>
      <c r="C27" s="127">
        <f t="shared" si="19"/>
        <v>3.0613421528314182E-2</v>
      </c>
      <c r="D27" s="127">
        <f t="shared" si="19"/>
        <v>0.30370428407767119</v>
      </c>
      <c r="E27" s="127">
        <f t="shared" si="19"/>
        <v>0.34835799628103886</v>
      </c>
      <c r="F27" s="127">
        <f t="shared" si="19"/>
        <v>2.8694609737901972E-2</v>
      </c>
      <c r="G27" s="127">
        <f t="shared" si="19"/>
        <v>2.6886553304307659E-2</v>
      </c>
      <c r="H27" s="127">
        <f t="shared" si="15"/>
        <v>1</v>
      </c>
      <c r="I27" s="136"/>
      <c r="J27" s="126">
        <f t="shared" si="1"/>
        <v>0.26080494301335039</v>
      </c>
      <c r="K27" s="126">
        <f t="shared" si="2"/>
        <v>3.1056562059108044E-2</v>
      </c>
      <c r="L27" s="126">
        <f t="shared" si="3"/>
        <v>0.30887560223311711</v>
      </c>
      <c r="M27" s="126">
        <f t="shared" si="4"/>
        <v>0.34363612636439478</v>
      </c>
      <c r="N27" s="126">
        <f t="shared" si="5"/>
        <v>3.0010123995254819E-2</v>
      </c>
      <c r="O27" s="126">
        <f t="shared" si="6"/>
        <v>2.5616642334774731E-2</v>
      </c>
      <c r="P27" s="126">
        <f t="shared" si="16"/>
        <v>1</v>
      </c>
      <c r="Q27" s="136"/>
      <c r="R27" s="128">
        <f t="shared" si="7"/>
        <v>0.24477436561843313</v>
      </c>
      <c r="S27" s="128">
        <f t="shared" si="8"/>
        <v>3.0784837535250971E-2</v>
      </c>
      <c r="T27" s="128">
        <f t="shared" si="9"/>
        <v>0.29053518716026394</v>
      </c>
      <c r="U27" s="128">
        <f t="shared" si="10"/>
        <v>0.31127385629044957</v>
      </c>
      <c r="V27" s="128">
        <f t="shared" si="11"/>
        <v>3.0149317486960071E-2</v>
      </c>
      <c r="W27" s="128">
        <f t="shared" si="12"/>
        <v>9.248243590864233E-2</v>
      </c>
      <c r="X27" s="127">
        <f t="shared" si="17"/>
        <v>1</v>
      </c>
      <c r="Y27" s="136"/>
      <c r="Z27" s="126" t="e">
        <f>AB64/#REF!</f>
        <v>#DIV/0!</v>
      </c>
      <c r="AA27" s="126" t="e">
        <f>AC64/#REF!</f>
        <v>#DIV/0!</v>
      </c>
      <c r="AB27" s="126" t="e">
        <f>AD64/#REF!</f>
        <v>#DIV/0!</v>
      </c>
      <c r="AC27" s="126" t="e">
        <f>AE64/#REF!</f>
        <v>#DIV/0!</v>
      </c>
      <c r="AD27" s="126" t="e">
        <f>AF64/#REF!</f>
        <v>#DIV/0!</v>
      </c>
      <c r="AE27" s="126" t="e">
        <f>#REF!/#REF!</f>
        <v>#REF!</v>
      </c>
      <c r="AF27" s="126" t="e">
        <f t="shared" si="13"/>
        <v>#DIV/0!</v>
      </c>
      <c r="AG27" s="136"/>
      <c r="AH27" s="128" t="e">
        <f>AJ64/#REF!</f>
        <v>#DIV/0!</v>
      </c>
      <c r="AI27" s="128" t="e">
        <f>AK64/#REF!</f>
        <v>#REF!</v>
      </c>
      <c r="AJ27" s="128" t="e">
        <f>AL64/#REF!</f>
        <v>#DIV/0!</v>
      </c>
      <c r="AK27" s="128" t="e">
        <f>AM64/#REF!</f>
        <v>#DIV/0!</v>
      </c>
      <c r="AL27" s="128" t="e">
        <f>AN64/#REF!</f>
        <v>#DIV/0!</v>
      </c>
      <c r="AM27" s="128" t="e">
        <f>#REF!/#REF!</f>
        <v>#REF!</v>
      </c>
      <c r="AN27" s="128" t="e">
        <f t="shared" si="14"/>
        <v>#DIV/0!</v>
      </c>
      <c r="AO27" s="1"/>
      <c r="AP27" s="1"/>
      <c r="AQ27" s="1"/>
      <c r="AR27" s="1"/>
      <c r="AS27" s="1"/>
      <c r="AT27" s="1"/>
      <c r="AV27" s="1"/>
      <c r="BY27"/>
      <c r="BZ27"/>
      <c r="CA27"/>
      <c r="CB27"/>
      <c r="CC27"/>
      <c r="CD27"/>
      <c r="CE27"/>
      <c r="CI27" s="1"/>
      <c r="CJ27" s="1"/>
      <c r="CK27" s="1"/>
      <c r="CL27" s="1"/>
      <c r="CM27" s="1"/>
      <c r="CN27" s="1"/>
      <c r="CO27" s="1"/>
      <c r="CW27"/>
      <c r="CX27"/>
      <c r="CY27"/>
      <c r="CZ27"/>
      <c r="DA27"/>
      <c r="DB27"/>
      <c r="DC27"/>
      <c r="DD27"/>
      <c r="DE27"/>
      <c r="DF27"/>
    </row>
    <row r="28" spans="1:110">
      <c r="A28" s="75" t="s">
        <v>41</v>
      </c>
      <c r="B28" s="127">
        <f t="shared" si="19"/>
        <v>0.29893143577691017</v>
      </c>
      <c r="C28" s="127">
        <f t="shared" si="19"/>
        <v>7.7405737364424493E-2</v>
      </c>
      <c r="D28" s="127">
        <f t="shared" si="19"/>
        <v>0.23163656491187865</v>
      </c>
      <c r="E28" s="127">
        <f t="shared" si="19"/>
        <v>0.30521848051400929</v>
      </c>
      <c r="F28" s="127">
        <f t="shared" si="19"/>
        <v>4.846819684892175E-2</v>
      </c>
      <c r="G28" s="127">
        <f t="shared" si="19"/>
        <v>3.833958458385571E-2</v>
      </c>
      <c r="H28" s="127">
        <f t="shared" si="15"/>
        <v>1</v>
      </c>
      <c r="I28" s="136"/>
      <c r="J28" s="126">
        <f t="shared" si="1"/>
        <v>0.29452301391466601</v>
      </c>
      <c r="K28" s="126">
        <f t="shared" si="2"/>
        <v>7.9109440986779439E-2</v>
      </c>
      <c r="L28" s="126">
        <f t="shared" si="3"/>
        <v>0.23019300818650848</v>
      </c>
      <c r="M28" s="126">
        <f t="shared" si="4"/>
        <v>0.30525942947866236</v>
      </c>
      <c r="N28" s="126">
        <f t="shared" si="5"/>
        <v>5.0021980445552033E-2</v>
      </c>
      <c r="O28" s="126">
        <f t="shared" si="6"/>
        <v>4.089312698783177E-2</v>
      </c>
      <c r="P28" s="126">
        <f t="shared" si="16"/>
        <v>1.0000000000000002</v>
      </c>
      <c r="Q28" s="136"/>
      <c r="R28" s="128">
        <f t="shared" si="7"/>
        <v>0.26607664712361928</v>
      </c>
      <c r="S28" s="128">
        <f t="shared" si="8"/>
        <v>7.5079669919883421E-2</v>
      </c>
      <c r="T28" s="128">
        <f t="shared" si="9"/>
        <v>0.20696952290974585</v>
      </c>
      <c r="U28" s="128">
        <f t="shared" si="10"/>
        <v>0.27740306717034025</v>
      </c>
      <c r="V28" s="128">
        <f t="shared" si="11"/>
        <v>4.7747877865414977E-2</v>
      </c>
      <c r="W28" s="128">
        <f t="shared" si="12"/>
        <v>0.12672321501099643</v>
      </c>
      <c r="X28" s="127">
        <f t="shared" si="17"/>
        <v>1.0000000000000002</v>
      </c>
      <c r="Y28" s="136"/>
      <c r="Z28" s="126" t="e">
        <f>AB65/#REF!</f>
        <v>#DIV/0!</v>
      </c>
      <c r="AA28" s="126" t="e">
        <f>AC65/#REF!</f>
        <v>#DIV/0!</v>
      </c>
      <c r="AB28" s="126" t="e">
        <f>AD65/#REF!</f>
        <v>#DIV/0!</v>
      </c>
      <c r="AC28" s="126" t="e">
        <f>AE65/#REF!</f>
        <v>#DIV/0!</v>
      </c>
      <c r="AD28" s="126" t="e">
        <f>AF65/#REF!</f>
        <v>#DIV/0!</v>
      </c>
      <c r="AE28" s="126" t="e">
        <f>#REF!/#REF!</f>
        <v>#REF!</v>
      </c>
      <c r="AF28" s="126" t="e">
        <f t="shared" si="13"/>
        <v>#DIV/0!</v>
      </c>
      <c r="AG28" s="136"/>
      <c r="AH28" s="128" t="e">
        <f>AJ65/#REF!</f>
        <v>#DIV/0!</v>
      </c>
      <c r="AI28" s="128" t="e">
        <f>AK65/#REF!</f>
        <v>#REF!</v>
      </c>
      <c r="AJ28" s="128" t="e">
        <f>AL65/#REF!</f>
        <v>#DIV/0!</v>
      </c>
      <c r="AK28" s="128" t="e">
        <f>AM65/#REF!</f>
        <v>#DIV/0!</v>
      </c>
      <c r="AL28" s="128" t="e">
        <f>AN65/#REF!</f>
        <v>#DIV/0!</v>
      </c>
      <c r="AM28" s="128" t="e">
        <f>#REF!/#REF!</f>
        <v>#REF!</v>
      </c>
      <c r="AN28" s="128" t="e">
        <f t="shared" si="14"/>
        <v>#DIV/0!</v>
      </c>
      <c r="AO28" s="1"/>
      <c r="AP28" s="1"/>
      <c r="AQ28" s="1"/>
      <c r="AR28" s="1"/>
      <c r="AS28" s="1"/>
      <c r="AT28" s="1"/>
      <c r="AV28" s="1"/>
      <c r="BY28"/>
      <c r="BZ28"/>
      <c r="CA28"/>
      <c r="CB28"/>
      <c r="CC28"/>
      <c r="CD28"/>
      <c r="CE28"/>
      <c r="CI28" s="1"/>
      <c r="CJ28" s="1"/>
      <c r="CK28" s="1"/>
      <c r="CL28" s="1"/>
      <c r="CM28" s="1"/>
      <c r="CN28" s="1"/>
      <c r="CO28" s="1"/>
      <c r="CW28"/>
      <c r="CX28"/>
      <c r="CY28"/>
      <c r="CZ28"/>
      <c r="DA28"/>
      <c r="DB28"/>
      <c r="DC28"/>
      <c r="DD28"/>
      <c r="DE28"/>
      <c r="DF28"/>
    </row>
    <row r="29" spans="1:110">
      <c r="A29" s="73" t="s">
        <v>22</v>
      </c>
      <c r="B29" s="127">
        <f t="shared" si="19"/>
        <v>0.37444981076352285</v>
      </c>
      <c r="C29" s="127">
        <f t="shared" si="19"/>
        <v>0.11688094014645566</v>
      </c>
      <c r="D29" s="127">
        <f t="shared" si="19"/>
        <v>0.13933309721306247</v>
      </c>
      <c r="E29" s="127">
        <f t="shared" si="19"/>
        <v>0.26022995913294777</v>
      </c>
      <c r="F29" s="127">
        <f t="shared" si="19"/>
        <v>7.6272202675382497E-2</v>
      </c>
      <c r="G29" s="127">
        <f t="shared" si="19"/>
        <v>3.2833990068628742E-2</v>
      </c>
      <c r="H29" s="127">
        <f t="shared" si="15"/>
        <v>1</v>
      </c>
      <c r="I29" s="136"/>
      <c r="J29" s="126">
        <f t="shared" si="1"/>
        <v>0.36935239679611048</v>
      </c>
      <c r="K29" s="126">
        <f t="shared" si="2"/>
        <v>0.11945068945316122</v>
      </c>
      <c r="L29" s="126">
        <f t="shared" si="3"/>
        <v>0.13902167281064101</v>
      </c>
      <c r="M29" s="126">
        <f t="shared" si="4"/>
        <v>0.25786061382774772</v>
      </c>
      <c r="N29" s="126">
        <f t="shared" si="5"/>
        <v>7.8866998647572545E-2</v>
      </c>
      <c r="O29" s="126">
        <f t="shared" si="6"/>
        <v>3.5447628464767046E-2</v>
      </c>
      <c r="P29" s="126">
        <f t="shared" si="16"/>
        <v>1</v>
      </c>
      <c r="Q29" s="136"/>
      <c r="R29" s="128">
        <f t="shared" si="7"/>
        <v>0.32387909392627068</v>
      </c>
      <c r="S29" s="128">
        <f t="shared" si="8"/>
        <v>0.1094914373919597</v>
      </c>
      <c r="T29" s="128">
        <f t="shared" si="9"/>
        <v>0.12218583883097758</v>
      </c>
      <c r="U29" s="128">
        <f t="shared" si="10"/>
        <v>0.22553861350712739</v>
      </c>
      <c r="V29" s="128">
        <f t="shared" si="11"/>
        <v>7.2210671777967889E-2</v>
      </c>
      <c r="W29" s="128">
        <f t="shared" si="12"/>
        <v>0.14669434456569669</v>
      </c>
      <c r="X29" s="127">
        <f t="shared" si="17"/>
        <v>1</v>
      </c>
      <c r="Y29" s="136"/>
      <c r="Z29" s="126" t="e">
        <f>AB66/#REF!</f>
        <v>#DIV/0!</v>
      </c>
      <c r="AA29" s="126" t="e">
        <f>AC66/#REF!</f>
        <v>#DIV/0!</v>
      </c>
      <c r="AB29" s="126" t="e">
        <f>AD66/#REF!</f>
        <v>#DIV/0!</v>
      </c>
      <c r="AC29" s="126" t="e">
        <f>AE66/#REF!</f>
        <v>#DIV/0!</v>
      </c>
      <c r="AD29" s="126" t="e">
        <f>AF66/#REF!</f>
        <v>#DIV/0!</v>
      </c>
      <c r="AE29" s="126" t="e">
        <f>#REF!/#REF!</f>
        <v>#REF!</v>
      </c>
      <c r="AF29" s="126" t="e">
        <f t="shared" si="13"/>
        <v>#DIV/0!</v>
      </c>
      <c r="AG29" s="136"/>
      <c r="AH29" s="128" t="e">
        <f>AJ66/#REF!</f>
        <v>#DIV/0!</v>
      </c>
      <c r="AI29" s="128" t="e">
        <f>AK66/#REF!</f>
        <v>#REF!</v>
      </c>
      <c r="AJ29" s="128" t="e">
        <f>AL66/#REF!</f>
        <v>#DIV/0!</v>
      </c>
      <c r="AK29" s="128" t="e">
        <f>AM66/#REF!</f>
        <v>#DIV/0!</v>
      </c>
      <c r="AL29" s="128" t="e">
        <f>AN66/#REF!</f>
        <v>#DIV/0!</v>
      </c>
      <c r="AM29" s="128" t="e">
        <f>#REF!/#REF!</f>
        <v>#REF!</v>
      </c>
      <c r="AN29" s="128" t="e">
        <f t="shared" si="14"/>
        <v>#DIV/0!</v>
      </c>
      <c r="AO29" s="1"/>
      <c r="AP29" s="1"/>
      <c r="AQ29" s="1"/>
      <c r="AR29" s="1"/>
      <c r="AS29" s="1"/>
      <c r="AT29" s="1"/>
      <c r="AV29" s="1"/>
      <c r="BY29"/>
      <c r="BZ29"/>
      <c r="CA29"/>
      <c r="CB29"/>
      <c r="CC29"/>
      <c r="CD29"/>
      <c r="CE29"/>
      <c r="CI29" s="1"/>
      <c r="CJ29" s="1"/>
      <c r="CK29" s="1"/>
      <c r="CL29" s="1"/>
      <c r="CM29" s="1"/>
      <c r="CN29" s="1"/>
      <c r="CO29" s="1"/>
      <c r="CW29"/>
      <c r="CX29"/>
      <c r="CY29"/>
      <c r="CZ29"/>
      <c r="DA29"/>
      <c r="DB29"/>
      <c r="DC29"/>
      <c r="DD29"/>
      <c r="DE29"/>
      <c r="DF29"/>
    </row>
    <row r="30" spans="1:110">
      <c r="A30" s="73" t="s">
        <v>13</v>
      </c>
      <c r="B30" s="127">
        <f t="shared" si="19"/>
        <v>0.36492555780249447</v>
      </c>
      <c r="C30" s="127">
        <f t="shared" si="19"/>
        <v>0.12340589290045535</v>
      </c>
      <c r="D30" s="127">
        <f t="shared" si="19"/>
        <v>0.13352273609265328</v>
      </c>
      <c r="E30" s="127">
        <f t="shared" si="19"/>
        <v>0.25690138717736655</v>
      </c>
      <c r="F30" s="127">
        <f t="shared" si="19"/>
        <v>7.4090425226814E-2</v>
      </c>
      <c r="G30" s="127">
        <f t="shared" si="19"/>
        <v>4.7154000800216159E-2</v>
      </c>
      <c r="H30" s="127">
        <f t="shared" si="15"/>
        <v>0.99999999999999978</v>
      </c>
      <c r="I30" s="136"/>
      <c r="J30" s="126">
        <f t="shared" si="1"/>
        <v>0.35910968047743935</v>
      </c>
      <c r="K30" s="126">
        <f t="shared" si="2"/>
        <v>0.12533590775823183</v>
      </c>
      <c r="L30" s="126">
        <f t="shared" si="3"/>
        <v>0.13391840373584851</v>
      </c>
      <c r="M30" s="126">
        <f t="shared" si="4"/>
        <v>0.25666310480442373</v>
      </c>
      <c r="N30" s="126">
        <f t="shared" si="5"/>
        <v>7.5936238889104307E-2</v>
      </c>
      <c r="O30" s="126">
        <f t="shared" si="6"/>
        <v>4.9036664334952275E-2</v>
      </c>
      <c r="P30" s="126">
        <f t="shared" si="16"/>
        <v>1</v>
      </c>
      <c r="Q30" s="136"/>
      <c r="R30" s="128">
        <f t="shared" si="7"/>
        <v>0.30167163325806495</v>
      </c>
      <c r="S30" s="128">
        <f t="shared" si="8"/>
        <v>0.10873066458765429</v>
      </c>
      <c r="T30" s="128">
        <f t="shared" si="9"/>
        <v>0.11327353812528411</v>
      </c>
      <c r="U30" s="128">
        <f t="shared" si="10"/>
        <v>0.21572610031689232</v>
      </c>
      <c r="V30" s="128">
        <f t="shared" si="11"/>
        <v>6.591932912761761E-2</v>
      </c>
      <c r="W30" s="128">
        <f t="shared" si="12"/>
        <v>0.1946787345844869</v>
      </c>
      <c r="X30" s="127">
        <f t="shared" si="17"/>
        <v>1.0000000000000002</v>
      </c>
      <c r="Y30" s="136"/>
      <c r="Z30" s="126" t="e">
        <f>AB67/#REF!</f>
        <v>#DIV/0!</v>
      </c>
      <c r="AA30" s="126" t="e">
        <f>AC67/#REF!</f>
        <v>#DIV/0!</v>
      </c>
      <c r="AB30" s="126" t="e">
        <f>AD67/#REF!</f>
        <v>#DIV/0!</v>
      </c>
      <c r="AC30" s="126" t="e">
        <f>AE67/#REF!</f>
        <v>#DIV/0!</v>
      </c>
      <c r="AD30" s="126" t="e">
        <f>AF67/#REF!</f>
        <v>#DIV/0!</v>
      </c>
      <c r="AE30" s="126" t="e">
        <f>#REF!/#REF!</f>
        <v>#REF!</v>
      </c>
      <c r="AF30" s="126" t="e">
        <f t="shared" si="13"/>
        <v>#DIV/0!</v>
      </c>
      <c r="AG30" s="136"/>
      <c r="AH30" s="128" t="e">
        <f>AJ67/#REF!</f>
        <v>#DIV/0!</v>
      </c>
      <c r="AI30" s="128" t="e">
        <f>AK67/#REF!</f>
        <v>#REF!</v>
      </c>
      <c r="AJ30" s="128" t="e">
        <f>AL67/#REF!</f>
        <v>#DIV/0!</v>
      </c>
      <c r="AK30" s="128" t="e">
        <f>AM67/#REF!</f>
        <v>#DIV/0!</v>
      </c>
      <c r="AL30" s="128" t="e">
        <f>AN67/#REF!</f>
        <v>#DIV/0!</v>
      </c>
      <c r="AM30" s="128" t="e">
        <f>#REF!/#REF!</f>
        <v>#REF!</v>
      </c>
      <c r="AN30" s="128" t="e">
        <f t="shared" si="14"/>
        <v>#DIV/0!</v>
      </c>
      <c r="AO30" s="1"/>
      <c r="AP30" s="1"/>
      <c r="AQ30" s="1"/>
      <c r="AR30" s="1"/>
      <c r="AS30" s="1"/>
      <c r="AT30" s="1"/>
      <c r="AV30" s="1"/>
      <c r="BY30"/>
      <c r="BZ30"/>
      <c r="CA30"/>
      <c r="CB30"/>
      <c r="CC30"/>
      <c r="CD30"/>
      <c r="CE30"/>
      <c r="CI30" s="1"/>
      <c r="CJ30" s="1"/>
      <c r="CK30" s="1"/>
      <c r="CL30" s="1"/>
      <c r="CM30" s="1"/>
      <c r="CN30" s="1"/>
      <c r="CO30" s="1"/>
      <c r="CW30"/>
      <c r="CX30"/>
      <c r="CY30"/>
      <c r="CZ30"/>
      <c r="DA30"/>
      <c r="DB30"/>
      <c r="DC30"/>
      <c r="DD30"/>
      <c r="DE30"/>
      <c r="DF30"/>
    </row>
    <row r="31" spans="1:110">
      <c r="A31" s="73" t="s">
        <v>14</v>
      </c>
      <c r="B31" s="127">
        <f t="shared" si="19"/>
        <v>0.37145197100699773</v>
      </c>
      <c r="C31" s="127">
        <f t="shared" si="19"/>
        <v>9.5778691360826576E-2</v>
      </c>
      <c r="D31" s="127">
        <f t="shared" si="19"/>
        <v>0.14783639942857954</v>
      </c>
      <c r="E31" s="127">
        <f t="shared" si="19"/>
        <v>0.28725895434405707</v>
      </c>
      <c r="F31" s="127">
        <f t="shared" si="19"/>
        <v>7.3599532923583275E-2</v>
      </c>
      <c r="G31" s="127">
        <f t="shared" si="19"/>
        <v>2.4074450935955897E-2</v>
      </c>
      <c r="H31" s="127">
        <f t="shared" si="15"/>
        <v>1</v>
      </c>
      <c r="I31" s="136"/>
      <c r="J31" s="126">
        <f t="shared" si="1"/>
        <v>0.36872038434884041</v>
      </c>
      <c r="K31" s="126">
        <f t="shared" si="2"/>
        <v>9.7719283058291834E-2</v>
      </c>
      <c r="L31" s="126">
        <f t="shared" si="3"/>
        <v>0.14707993017601578</v>
      </c>
      <c r="M31" s="126">
        <f t="shared" si="4"/>
        <v>0.28388353335283389</v>
      </c>
      <c r="N31" s="126">
        <f t="shared" si="5"/>
        <v>7.6775504343552667E-2</v>
      </c>
      <c r="O31" s="126">
        <f t="shared" si="6"/>
        <v>2.5821364720465347E-2</v>
      </c>
      <c r="P31" s="126">
        <f t="shared" si="16"/>
        <v>0.99999999999999989</v>
      </c>
      <c r="Q31" s="136"/>
      <c r="R31" s="128">
        <f t="shared" si="7"/>
        <v>0.33726376951045917</v>
      </c>
      <c r="S31" s="128">
        <f t="shared" si="8"/>
        <v>9.4219384075398843E-2</v>
      </c>
      <c r="T31" s="128">
        <f t="shared" si="9"/>
        <v>0.13269427471288667</v>
      </c>
      <c r="U31" s="128">
        <f t="shared" si="10"/>
        <v>0.25554732774780048</v>
      </c>
      <c r="V31" s="128">
        <f t="shared" si="11"/>
        <v>7.362932199396019E-2</v>
      </c>
      <c r="W31" s="128">
        <f t="shared" si="12"/>
        <v>0.10664592195949463</v>
      </c>
      <c r="X31" s="127">
        <f t="shared" si="17"/>
        <v>0.99999999999999989</v>
      </c>
      <c r="Y31" s="136"/>
      <c r="Z31" s="126" t="e">
        <f>AB68/#REF!</f>
        <v>#DIV/0!</v>
      </c>
      <c r="AA31" s="126" t="e">
        <f>AC68/#REF!</f>
        <v>#DIV/0!</v>
      </c>
      <c r="AB31" s="126" t="e">
        <f>AD68/#REF!</f>
        <v>#DIV/0!</v>
      </c>
      <c r="AC31" s="126" t="e">
        <f>AE68/#REF!</f>
        <v>#DIV/0!</v>
      </c>
      <c r="AD31" s="126" t="e">
        <f>AF68/#REF!</f>
        <v>#DIV/0!</v>
      </c>
      <c r="AE31" s="126" t="e">
        <f>#REF!/#REF!</f>
        <v>#REF!</v>
      </c>
      <c r="AF31" s="126" t="e">
        <f t="shared" si="13"/>
        <v>#DIV/0!</v>
      </c>
      <c r="AG31" s="136"/>
      <c r="AH31" s="128" t="e">
        <f>AJ68/#REF!</f>
        <v>#DIV/0!</v>
      </c>
      <c r="AI31" s="128" t="e">
        <f>AK68/#REF!</f>
        <v>#REF!</v>
      </c>
      <c r="AJ31" s="128" t="e">
        <f>AL68/#REF!</f>
        <v>#DIV/0!</v>
      </c>
      <c r="AK31" s="128" t="e">
        <f>AM68/#REF!</f>
        <v>#DIV/0!</v>
      </c>
      <c r="AL31" s="128" t="e">
        <f>AN68/#REF!</f>
        <v>#DIV/0!</v>
      </c>
      <c r="AM31" s="128" t="e">
        <f>#REF!/#REF!</f>
        <v>#REF!</v>
      </c>
      <c r="AN31" s="128" t="e">
        <f t="shared" si="14"/>
        <v>#DIV/0!</v>
      </c>
      <c r="AO31" s="1"/>
      <c r="AP31" s="1"/>
      <c r="AQ31" s="1"/>
      <c r="AR31" s="1"/>
      <c r="AS31" s="1"/>
      <c r="AT31" s="1"/>
      <c r="AV31" s="1"/>
      <c r="BY31"/>
      <c r="BZ31"/>
      <c r="CA31"/>
      <c r="CB31"/>
      <c r="CC31"/>
      <c r="CD31"/>
      <c r="CE31"/>
      <c r="CI31" s="1"/>
      <c r="CJ31" s="1"/>
      <c r="CK31" s="1"/>
      <c r="CL31" s="1"/>
      <c r="CM31" s="1"/>
      <c r="CN31" s="1"/>
      <c r="CO31" s="1"/>
      <c r="CW31"/>
      <c r="CX31"/>
      <c r="CY31"/>
      <c r="CZ31"/>
      <c r="DA31"/>
      <c r="DB31"/>
      <c r="DC31"/>
      <c r="DD31"/>
      <c r="DE31"/>
      <c r="DF31"/>
    </row>
    <row r="32" spans="1:110">
      <c r="A32" s="75" t="s">
        <v>42</v>
      </c>
      <c r="B32" s="127">
        <f t="shared" si="19"/>
        <v>0.39376589857681588</v>
      </c>
      <c r="C32" s="127">
        <f t="shared" si="19"/>
        <v>0.1369435885921863</v>
      </c>
      <c r="D32" s="127">
        <f t="shared" si="19"/>
        <v>0.13548708447001601</v>
      </c>
      <c r="E32" s="127">
        <f t="shared" si="19"/>
        <v>0.2208006814263748</v>
      </c>
      <c r="F32" s="127">
        <f t="shared" si="19"/>
        <v>8.3967021095535735E-2</v>
      </c>
      <c r="G32" s="127">
        <f t="shared" si="19"/>
        <v>2.90357258390713E-2</v>
      </c>
      <c r="H32" s="127">
        <f t="shared" si="15"/>
        <v>1</v>
      </c>
      <c r="I32" s="136"/>
      <c r="J32" s="126">
        <f t="shared" si="1"/>
        <v>0.3873636844332185</v>
      </c>
      <c r="K32" s="126">
        <f t="shared" si="2"/>
        <v>0.14167668136606357</v>
      </c>
      <c r="L32" s="126">
        <f t="shared" si="3"/>
        <v>0.1351051605416454</v>
      </c>
      <c r="M32" s="126">
        <f t="shared" si="4"/>
        <v>0.21739121423088004</v>
      </c>
      <c r="N32" s="126">
        <f t="shared" si="5"/>
        <v>8.7212722534954878E-2</v>
      </c>
      <c r="O32" s="126">
        <f t="shared" si="6"/>
        <v>3.1250536893237674E-2</v>
      </c>
      <c r="P32" s="126">
        <f t="shared" si="16"/>
        <v>1</v>
      </c>
      <c r="Q32" s="136"/>
      <c r="R32" s="128">
        <f t="shared" si="7"/>
        <v>0.33747917409825079</v>
      </c>
      <c r="S32" s="128">
        <f t="shared" si="8"/>
        <v>0.13043301573432201</v>
      </c>
      <c r="T32" s="128">
        <f t="shared" si="9"/>
        <v>0.12019394080557735</v>
      </c>
      <c r="U32" s="128">
        <f t="shared" si="10"/>
        <v>0.19287185829178899</v>
      </c>
      <c r="V32" s="128">
        <f t="shared" si="11"/>
        <v>8.0231347164333291E-2</v>
      </c>
      <c r="W32" s="128">
        <f t="shared" si="12"/>
        <v>0.1387906639057275</v>
      </c>
      <c r="X32" s="127">
        <f t="shared" si="17"/>
        <v>0.99999999999999989</v>
      </c>
      <c r="Y32" s="136"/>
      <c r="Z32" s="126" t="e">
        <f>AB69/#REF!</f>
        <v>#DIV/0!</v>
      </c>
      <c r="AA32" s="126" t="e">
        <f>AC69/#REF!</f>
        <v>#DIV/0!</v>
      </c>
      <c r="AB32" s="126" t="e">
        <f>AD69/#REF!</f>
        <v>#DIV/0!</v>
      </c>
      <c r="AC32" s="126" t="e">
        <f>AE69/#REF!</f>
        <v>#DIV/0!</v>
      </c>
      <c r="AD32" s="126" t="e">
        <f>AF69/#REF!</f>
        <v>#DIV/0!</v>
      </c>
      <c r="AE32" s="126" t="e">
        <f>#REF!/#REF!</f>
        <v>#REF!</v>
      </c>
      <c r="AF32" s="126" t="e">
        <f t="shared" si="13"/>
        <v>#DIV/0!</v>
      </c>
      <c r="AG32" s="136"/>
      <c r="AH32" s="128" t="e">
        <f>AJ69/#REF!</f>
        <v>#DIV/0!</v>
      </c>
      <c r="AI32" s="128" t="e">
        <f>AK69/#REF!</f>
        <v>#REF!</v>
      </c>
      <c r="AJ32" s="128" t="e">
        <f>AL69/#REF!</f>
        <v>#DIV/0!</v>
      </c>
      <c r="AK32" s="128" t="e">
        <f>AM69/#REF!</f>
        <v>#DIV/0!</v>
      </c>
      <c r="AL32" s="128" t="e">
        <f>AN69/#REF!</f>
        <v>#DIV/0!</v>
      </c>
      <c r="AM32" s="128" t="e">
        <f>#REF!/#REF!</f>
        <v>#REF!</v>
      </c>
      <c r="AN32" s="128" t="e">
        <f t="shared" si="14"/>
        <v>#DIV/0!</v>
      </c>
      <c r="AO32" s="1"/>
      <c r="AP32" s="1"/>
      <c r="AQ32" s="1"/>
      <c r="AR32" s="1"/>
      <c r="AS32" s="1"/>
      <c r="AT32" s="1"/>
      <c r="AV32" s="1"/>
      <c r="BY32"/>
      <c r="BZ32"/>
      <c r="CA32"/>
      <c r="CB32"/>
      <c r="CC32"/>
      <c r="CD32"/>
      <c r="CE32"/>
      <c r="CI32" s="1"/>
      <c r="CJ32" s="1"/>
      <c r="CK32" s="1"/>
      <c r="CL32" s="1"/>
      <c r="CM32" s="1"/>
      <c r="CN32" s="1"/>
      <c r="CO32" s="1"/>
      <c r="CW32"/>
      <c r="CX32"/>
      <c r="CY32"/>
      <c r="CZ32"/>
      <c r="DA32"/>
      <c r="DB32"/>
      <c r="DC32"/>
      <c r="DD32"/>
      <c r="DE32"/>
      <c r="DF32"/>
    </row>
    <row r="33" spans="1:110">
      <c r="A33" s="73" t="s">
        <v>11</v>
      </c>
      <c r="B33" s="127">
        <f t="shared" si="19"/>
        <v>0.31759059163698533</v>
      </c>
      <c r="C33" s="127">
        <f t="shared" si="19"/>
        <v>0.1059512003996715</v>
      </c>
      <c r="D33" s="127">
        <f t="shared" si="19"/>
        <v>0.12351642358531817</v>
      </c>
      <c r="E33" s="127">
        <f t="shared" si="19"/>
        <v>0.29986126301690963</v>
      </c>
      <c r="F33" s="127">
        <f t="shared" si="19"/>
        <v>0.10442922303431638</v>
      </c>
      <c r="G33" s="127">
        <f t="shared" si="19"/>
        <v>4.8651298326799035E-2</v>
      </c>
      <c r="H33" s="127">
        <f t="shared" si="15"/>
        <v>1</v>
      </c>
      <c r="I33" s="136"/>
      <c r="J33" s="126">
        <f t="shared" si="1"/>
        <v>0.31225766614182104</v>
      </c>
      <c r="K33" s="126">
        <f t="shared" si="2"/>
        <v>0.10934358668021714</v>
      </c>
      <c r="L33" s="126">
        <f t="shared" si="3"/>
        <v>0.12261223553264024</v>
      </c>
      <c r="M33" s="126">
        <f t="shared" si="4"/>
        <v>0.29519579721701922</v>
      </c>
      <c r="N33" s="126">
        <f t="shared" si="5"/>
        <v>0.1061749787714614</v>
      </c>
      <c r="O33" s="126">
        <f t="shared" si="6"/>
        <v>5.4415735656841026E-2</v>
      </c>
      <c r="P33" s="126">
        <f t="shared" si="16"/>
        <v>1.0000000000000002</v>
      </c>
      <c r="Q33" s="136"/>
      <c r="R33" s="128">
        <f t="shared" si="7"/>
        <v>0.22024382805728918</v>
      </c>
      <c r="S33" s="128">
        <f t="shared" si="8"/>
        <v>8.0724123202276676E-2</v>
      </c>
      <c r="T33" s="128">
        <f t="shared" si="9"/>
        <v>8.5633288194976065E-2</v>
      </c>
      <c r="U33" s="128">
        <f t="shared" si="10"/>
        <v>0.20724590671259938</v>
      </c>
      <c r="V33" s="128">
        <f t="shared" si="11"/>
        <v>7.7262954595409661E-2</v>
      </c>
      <c r="W33" s="128">
        <f t="shared" si="12"/>
        <v>0.32888989923744899</v>
      </c>
      <c r="X33" s="127">
        <f t="shared" si="17"/>
        <v>1</v>
      </c>
      <c r="Y33" s="136"/>
      <c r="Z33" s="126" t="e">
        <f>AB70/#REF!</f>
        <v>#DIV/0!</v>
      </c>
      <c r="AA33" s="126" t="e">
        <f>AC70/#REF!</f>
        <v>#DIV/0!</v>
      </c>
      <c r="AB33" s="126" t="e">
        <f>AD70/#REF!</f>
        <v>#DIV/0!</v>
      </c>
      <c r="AC33" s="126" t="e">
        <f>AE70/#REF!</f>
        <v>#DIV/0!</v>
      </c>
      <c r="AD33" s="126" t="e">
        <f>AF70/#REF!</f>
        <v>#DIV/0!</v>
      </c>
      <c r="AE33" s="126" t="e">
        <f>#REF!/#REF!</f>
        <v>#REF!</v>
      </c>
      <c r="AF33" s="126" t="e">
        <f t="shared" si="13"/>
        <v>#DIV/0!</v>
      </c>
      <c r="AG33" s="136"/>
      <c r="AH33" s="128" t="e">
        <f>AJ70/#REF!</f>
        <v>#DIV/0!</v>
      </c>
      <c r="AI33" s="128" t="e">
        <f>AK70/#REF!</f>
        <v>#REF!</v>
      </c>
      <c r="AJ33" s="128" t="e">
        <f>AL70/#REF!</f>
        <v>#DIV/0!</v>
      </c>
      <c r="AK33" s="128" t="e">
        <f>AM70/#REF!</f>
        <v>#DIV/0!</v>
      </c>
      <c r="AL33" s="128" t="e">
        <f>AN70/#REF!</f>
        <v>#DIV/0!</v>
      </c>
      <c r="AM33" s="128" t="e">
        <f>#REF!/#REF!</f>
        <v>#REF!</v>
      </c>
      <c r="AN33" s="128" t="e">
        <f t="shared" si="14"/>
        <v>#DIV/0!</v>
      </c>
      <c r="AO33" s="1"/>
      <c r="AP33" s="1"/>
      <c r="AQ33" s="1"/>
      <c r="AR33" s="1"/>
      <c r="AS33" s="1"/>
      <c r="AT33" s="1"/>
      <c r="AV33" s="1"/>
      <c r="BY33"/>
      <c r="BZ33"/>
      <c r="CA33"/>
      <c r="CB33"/>
      <c r="CC33"/>
      <c r="CD33"/>
      <c r="CE33"/>
      <c r="CI33" s="1"/>
      <c r="CJ33" s="1"/>
      <c r="CK33" s="1"/>
      <c r="CL33" s="1"/>
      <c r="CM33" s="1"/>
      <c r="CN33" s="1"/>
      <c r="CO33" s="1"/>
      <c r="CW33"/>
      <c r="CX33"/>
      <c r="CY33"/>
      <c r="CZ33"/>
      <c r="DA33"/>
      <c r="DB33"/>
      <c r="DC33"/>
      <c r="DD33"/>
      <c r="DE33"/>
      <c r="DF33"/>
    </row>
    <row r="34" spans="1:110">
      <c r="A34" s="73" t="s">
        <v>20</v>
      </c>
      <c r="B34" s="127">
        <f t="shared" si="19"/>
        <v>0.19947717827645103</v>
      </c>
      <c r="C34" s="127">
        <f t="shared" si="19"/>
        <v>2.8751468396329794E-2</v>
      </c>
      <c r="D34" s="127">
        <f t="shared" si="19"/>
        <v>0.21390788239915329</v>
      </c>
      <c r="E34" s="127">
        <f t="shared" si="19"/>
        <v>0.45489136437869049</v>
      </c>
      <c r="F34" s="127">
        <f t="shared" si="19"/>
        <v>8.5355291443041145E-2</v>
      </c>
      <c r="G34" s="127">
        <f t="shared" si="19"/>
        <v>1.7616815106334307E-2</v>
      </c>
      <c r="H34" s="127">
        <f t="shared" si="15"/>
        <v>1</v>
      </c>
      <c r="I34" s="136"/>
      <c r="J34" s="126">
        <f t="shared" si="1"/>
        <v>0.19701342675566538</v>
      </c>
      <c r="K34" s="126">
        <f t="shared" si="2"/>
        <v>2.9720703327377959E-2</v>
      </c>
      <c r="L34" s="126">
        <f t="shared" si="3"/>
        <v>0.21119503129507716</v>
      </c>
      <c r="M34" s="126">
        <f t="shared" si="4"/>
        <v>0.45539246279573836</v>
      </c>
      <c r="N34" s="126">
        <f t="shared" si="5"/>
        <v>8.770003570211285E-2</v>
      </c>
      <c r="O34" s="126">
        <f t="shared" si="6"/>
        <v>1.8978340124028346E-2</v>
      </c>
      <c r="P34" s="126">
        <f t="shared" si="16"/>
        <v>1</v>
      </c>
      <c r="Q34" s="136"/>
      <c r="R34" s="128">
        <f t="shared" si="7"/>
        <v>0.19347770780021831</v>
      </c>
      <c r="S34" s="128">
        <f t="shared" si="8"/>
        <v>2.9840033023156454E-2</v>
      </c>
      <c r="T34" s="128">
        <f t="shared" si="9"/>
        <v>0.20690763744401394</v>
      </c>
      <c r="U34" s="128">
        <f t="shared" si="10"/>
        <v>0.43461999248468008</v>
      </c>
      <c r="V34" s="128">
        <f t="shared" si="11"/>
        <v>8.9508440315793761E-2</v>
      </c>
      <c r="W34" s="128">
        <f t="shared" si="12"/>
        <v>4.5646188932137358E-2</v>
      </c>
      <c r="X34" s="127">
        <f t="shared" si="17"/>
        <v>0.99999999999999989</v>
      </c>
      <c r="Y34" s="136"/>
      <c r="Z34" s="126" t="e">
        <f>AB71/#REF!</f>
        <v>#DIV/0!</v>
      </c>
      <c r="AA34" s="126" t="e">
        <f>AC71/#REF!</f>
        <v>#DIV/0!</v>
      </c>
      <c r="AB34" s="126" t="e">
        <f>AD71/#REF!</f>
        <v>#DIV/0!</v>
      </c>
      <c r="AC34" s="126" t="e">
        <f>AE71/#REF!</f>
        <v>#DIV/0!</v>
      </c>
      <c r="AD34" s="126" t="e">
        <f>AF71/#REF!</f>
        <v>#DIV/0!</v>
      </c>
      <c r="AE34" s="126" t="e">
        <f>#REF!/#REF!</f>
        <v>#REF!</v>
      </c>
      <c r="AF34" s="126" t="e">
        <f t="shared" si="13"/>
        <v>#DIV/0!</v>
      </c>
      <c r="AG34" s="136"/>
      <c r="AH34" s="128" t="e">
        <f>AJ71/#REF!</f>
        <v>#DIV/0!</v>
      </c>
      <c r="AI34" s="128" t="e">
        <f>AK71/#REF!</f>
        <v>#REF!</v>
      </c>
      <c r="AJ34" s="128" t="e">
        <f>AL71/#REF!</f>
        <v>#DIV/0!</v>
      </c>
      <c r="AK34" s="128" t="e">
        <f>AM71/#REF!</f>
        <v>#DIV/0!</v>
      </c>
      <c r="AL34" s="128" t="e">
        <f>AN71/#REF!</f>
        <v>#DIV/0!</v>
      </c>
      <c r="AM34" s="128" t="e">
        <f>#REF!/#REF!</f>
        <v>#REF!</v>
      </c>
      <c r="AN34" s="128" t="e">
        <f t="shared" si="14"/>
        <v>#DIV/0!</v>
      </c>
      <c r="AO34" s="1"/>
      <c r="AP34" s="1"/>
      <c r="AQ34" s="1"/>
      <c r="AR34" s="1"/>
      <c r="AS34" s="1"/>
      <c r="AT34" s="1"/>
      <c r="AV34" s="1"/>
      <c r="BY34"/>
      <c r="BZ34"/>
      <c r="CA34"/>
      <c r="CB34"/>
      <c r="CC34"/>
      <c r="CD34"/>
      <c r="CE34"/>
      <c r="CI34" s="1"/>
      <c r="CJ34" s="1"/>
      <c r="CK34" s="1"/>
      <c r="CL34" s="1"/>
      <c r="CM34" s="1"/>
      <c r="CN34" s="1"/>
      <c r="CO34" s="1"/>
      <c r="CW34"/>
      <c r="CX34"/>
      <c r="CY34"/>
      <c r="CZ34"/>
      <c r="DA34"/>
      <c r="DB34"/>
      <c r="DC34"/>
      <c r="DD34"/>
      <c r="DE34"/>
      <c r="DF34"/>
    </row>
    <row r="35" spans="1:110">
      <c r="A35" s="73" t="s">
        <v>24</v>
      </c>
      <c r="B35" s="127">
        <f t="shared" ref="B35:G37" si="20">B72/$H72</f>
        <v>0.33278757686887706</v>
      </c>
      <c r="C35" s="127">
        <f t="shared" si="20"/>
        <v>9.2305594200263935E-2</v>
      </c>
      <c r="D35" s="127">
        <f t="shared" si="20"/>
        <v>0.12856572983612177</v>
      </c>
      <c r="E35" s="127">
        <f t="shared" si="20"/>
        <v>0.29648676671939245</v>
      </c>
      <c r="F35" s="127">
        <f t="shared" si="20"/>
        <v>9.822524995512133E-2</v>
      </c>
      <c r="G35" s="127">
        <f t="shared" si="20"/>
        <v>5.162908242022355E-2</v>
      </c>
      <c r="H35" s="127">
        <f t="shared" si="15"/>
        <v>1</v>
      </c>
      <c r="I35" s="136"/>
      <c r="J35" s="126">
        <f t="shared" si="1"/>
        <v>0.32795235045571142</v>
      </c>
      <c r="K35" s="126">
        <f t="shared" si="2"/>
        <v>9.5203284446101502E-2</v>
      </c>
      <c r="L35" s="126">
        <f t="shared" si="3"/>
        <v>0.12849645309839816</v>
      </c>
      <c r="M35" s="126">
        <f t="shared" si="4"/>
        <v>0.2919973234820103</v>
      </c>
      <c r="N35" s="126">
        <f t="shared" si="5"/>
        <v>0.10123050794266107</v>
      </c>
      <c r="O35" s="126">
        <f t="shared" si="6"/>
        <v>5.5120080575117435E-2</v>
      </c>
      <c r="P35" s="126">
        <f t="shared" si="16"/>
        <v>0.99999999999999978</v>
      </c>
      <c r="Q35" s="136"/>
      <c r="R35" s="128">
        <f t="shared" si="7"/>
        <v>0.2268193259393731</v>
      </c>
      <c r="S35" s="128">
        <f t="shared" si="8"/>
        <v>6.9055176114489705E-2</v>
      </c>
      <c r="T35" s="128">
        <f t="shared" si="9"/>
        <v>8.8643295540431877E-2</v>
      </c>
      <c r="U35" s="128">
        <f t="shared" si="10"/>
        <v>0.20304759355034518</v>
      </c>
      <c r="V35" s="128">
        <f t="shared" si="11"/>
        <v>7.3212764176610781E-2</v>
      </c>
      <c r="W35" s="128">
        <f t="shared" si="12"/>
        <v>0.33922184467874944</v>
      </c>
      <c r="X35" s="127">
        <f t="shared" si="17"/>
        <v>1.0000000000000002</v>
      </c>
      <c r="Y35" s="136"/>
      <c r="Z35" s="126" t="e">
        <f>AB72/#REF!</f>
        <v>#DIV/0!</v>
      </c>
      <c r="AA35" s="126" t="e">
        <f>AC72/#REF!</f>
        <v>#DIV/0!</v>
      </c>
      <c r="AB35" s="126" t="e">
        <f>AD72/#REF!</f>
        <v>#DIV/0!</v>
      </c>
      <c r="AC35" s="126" t="e">
        <f>AE72/#REF!</f>
        <v>#DIV/0!</v>
      </c>
      <c r="AD35" s="126" t="e">
        <f>AF72/#REF!</f>
        <v>#DIV/0!</v>
      </c>
      <c r="AE35" s="126" t="e">
        <f>#REF!/#REF!</f>
        <v>#REF!</v>
      </c>
      <c r="AF35" s="126" t="e">
        <f t="shared" si="13"/>
        <v>#DIV/0!</v>
      </c>
      <c r="AG35" s="136"/>
      <c r="AH35" s="128" t="e">
        <f>AJ72/#REF!</f>
        <v>#DIV/0!</v>
      </c>
      <c r="AI35" s="128" t="e">
        <f>AK72/#REF!</f>
        <v>#REF!</v>
      </c>
      <c r="AJ35" s="128" t="e">
        <f>AL72/#REF!</f>
        <v>#DIV/0!</v>
      </c>
      <c r="AK35" s="128" t="e">
        <f>AM72/#REF!</f>
        <v>#DIV/0!</v>
      </c>
      <c r="AL35" s="128" t="e">
        <f>AN72/#REF!</f>
        <v>#DIV/0!</v>
      </c>
      <c r="AM35" s="128" t="e">
        <f>#REF!/#REF!</f>
        <v>#REF!</v>
      </c>
      <c r="AN35" s="128" t="e">
        <f t="shared" si="14"/>
        <v>#DIV/0!</v>
      </c>
      <c r="AO35" s="1"/>
      <c r="AP35" s="1"/>
      <c r="AQ35" s="1"/>
      <c r="AR35" s="1"/>
      <c r="AS35" s="1"/>
      <c r="AT35" s="1"/>
      <c r="AV35" s="1"/>
      <c r="BY35"/>
      <c r="BZ35"/>
      <c r="CA35"/>
      <c r="CB35"/>
      <c r="CC35"/>
      <c r="CD35"/>
      <c r="CE35"/>
      <c r="CI35" s="1"/>
      <c r="CJ35" s="1"/>
      <c r="CK35" s="1"/>
      <c r="CL35" s="1"/>
      <c r="CM35" s="1"/>
      <c r="CN35" s="1"/>
      <c r="CO35" s="1"/>
      <c r="CW35"/>
      <c r="CX35"/>
      <c r="CY35"/>
      <c r="CZ35"/>
      <c r="DA35"/>
      <c r="DB35"/>
      <c r="DC35"/>
      <c r="DD35"/>
      <c r="DE35"/>
      <c r="DF35"/>
    </row>
    <row r="36" spans="1:110">
      <c r="A36" s="73" t="s">
        <v>25</v>
      </c>
      <c r="B36" s="127">
        <f t="shared" si="20"/>
        <v>0.32744260061336977</v>
      </c>
      <c r="C36" s="127">
        <f t="shared" si="20"/>
        <v>0.15723873877189967</v>
      </c>
      <c r="D36" s="127">
        <f t="shared" si="20"/>
        <v>7.1229695422668993E-2</v>
      </c>
      <c r="E36" s="127">
        <f t="shared" si="20"/>
        <v>0.23159092912609025</v>
      </c>
      <c r="F36" s="127">
        <f t="shared" si="20"/>
        <v>0.11340096626803094</v>
      </c>
      <c r="G36" s="127">
        <f t="shared" si="20"/>
        <v>9.9097069797940293E-2</v>
      </c>
      <c r="H36" s="127">
        <f t="shared" si="15"/>
        <v>1</v>
      </c>
      <c r="I36" s="136"/>
      <c r="J36" s="126">
        <f t="shared" si="1"/>
        <v>0.32409904395592348</v>
      </c>
      <c r="K36" s="126">
        <f t="shared" si="2"/>
        <v>0.16364312514430926</v>
      </c>
      <c r="L36" s="126">
        <f t="shared" si="3"/>
        <v>7.2082274700739274E-2</v>
      </c>
      <c r="M36" s="126">
        <f t="shared" si="4"/>
        <v>0.22753768264559565</v>
      </c>
      <c r="N36" s="126">
        <f t="shared" si="5"/>
        <v>0.11463067101782816</v>
      </c>
      <c r="O36" s="126">
        <f t="shared" si="6"/>
        <v>9.8007202535604201E-2</v>
      </c>
      <c r="P36" s="126">
        <f t="shared" si="16"/>
        <v>1</v>
      </c>
      <c r="Q36" s="136"/>
      <c r="R36" s="128">
        <f t="shared" si="7"/>
        <v>0.14970825895851647</v>
      </c>
      <c r="S36" s="128">
        <f t="shared" si="8"/>
        <v>7.8030289929244559E-2</v>
      </c>
      <c r="T36" s="128">
        <f t="shared" si="9"/>
        <v>3.2703471299214561E-2</v>
      </c>
      <c r="U36" s="128">
        <f t="shared" si="10"/>
        <v>0.10516163211320546</v>
      </c>
      <c r="V36" s="128">
        <f t="shared" si="11"/>
        <v>5.3906433309701685E-2</v>
      </c>
      <c r="W36" s="128">
        <f t="shared" si="12"/>
        <v>0.58048991439011732</v>
      </c>
      <c r="X36" s="127">
        <f t="shared" si="17"/>
        <v>1</v>
      </c>
      <c r="Y36" s="136"/>
      <c r="Z36" s="126" t="e">
        <f>AB73/#REF!</f>
        <v>#DIV/0!</v>
      </c>
      <c r="AA36" s="126" t="e">
        <f>AC73/#REF!</f>
        <v>#DIV/0!</v>
      </c>
      <c r="AB36" s="126" t="e">
        <f>AD73/#REF!</f>
        <v>#DIV/0!</v>
      </c>
      <c r="AC36" s="126" t="e">
        <f>AE73/#REF!</f>
        <v>#DIV/0!</v>
      </c>
      <c r="AD36" s="126" t="e">
        <f>AF73/#REF!</f>
        <v>#DIV/0!</v>
      </c>
      <c r="AE36" s="126" t="e">
        <f>#REF!/#REF!</f>
        <v>#REF!</v>
      </c>
      <c r="AF36" s="126" t="e">
        <f t="shared" si="13"/>
        <v>#DIV/0!</v>
      </c>
      <c r="AG36" s="136"/>
      <c r="AH36" s="128" t="e">
        <f>AJ73/#REF!</f>
        <v>#DIV/0!</v>
      </c>
      <c r="AI36" s="128" t="e">
        <f>AK73/#REF!</f>
        <v>#REF!</v>
      </c>
      <c r="AJ36" s="128" t="e">
        <f>AL73/#REF!</f>
        <v>#DIV/0!</v>
      </c>
      <c r="AK36" s="128" t="e">
        <f>AM73/#REF!</f>
        <v>#DIV/0!</v>
      </c>
      <c r="AL36" s="128" t="e">
        <f>AN73/#REF!</f>
        <v>#DIV/0!</v>
      </c>
      <c r="AM36" s="128" t="e">
        <f>#REF!/#REF!</f>
        <v>#REF!</v>
      </c>
      <c r="AN36" s="128" t="e">
        <f t="shared" si="14"/>
        <v>#DIV/0!</v>
      </c>
      <c r="AO36" s="1"/>
      <c r="AP36" s="1"/>
      <c r="AQ36" s="1"/>
      <c r="AR36" s="1"/>
      <c r="AS36" s="1"/>
      <c r="AT36" s="1"/>
      <c r="AV36" s="1"/>
      <c r="BY36"/>
      <c r="BZ36"/>
      <c r="CA36"/>
      <c r="CB36"/>
      <c r="CC36"/>
      <c r="CD36"/>
      <c r="CE36"/>
      <c r="CI36" s="1"/>
      <c r="CJ36" s="1"/>
      <c r="CK36" s="1"/>
      <c r="CL36" s="1"/>
      <c r="CM36" s="1"/>
      <c r="CN36" s="1"/>
      <c r="CO36" s="1"/>
      <c r="CW36"/>
      <c r="CX36"/>
      <c r="CY36"/>
      <c r="CZ36"/>
      <c r="DA36"/>
      <c r="DB36"/>
      <c r="DC36"/>
      <c r="DD36"/>
      <c r="DE36"/>
      <c r="DF36"/>
    </row>
    <row r="37" spans="1:110">
      <c r="A37" s="1"/>
      <c r="B37" s="127">
        <f t="shared" si="20"/>
        <v>0.3483860084451304</v>
      </c>
      <c r="C37" s="127">
        <f t="shared" si="20"/>
        <v>0.11629825366022054</v>
      </c>
      <c r="D37" s="127">
        <f t="shared" si="20"/>
        <v>0.11319086061289431</v>
      </c>
      <c r="E37" s="127">
        <f t="shared" si="20"/>
        <v>0.27324329373997214</v>
      </c>
      <c r="F37" s="127">
        <f t="shared" si="20"/>
        <v>0.11524848227181139</v>
      </c>
      <c r="G37" s="127">
        <f t="shared" si="20"/>
        <v>3.3633101269971287E-2</v>
      </c>
      <c r="H37" s="127">
        <f t="shared" si="15"/>
        <v>1</v>
      </c>
      <c r="I37" s="136"/>
      <c r="J37" s="126">
        <f t="shared" si="1"/>
        <v>0.34354629567187095</v>
      </c>
      <c r="K37" s="126">
        <f t="shared" si="2"/>
        <v>0.11934779295024021</v>
      </c>
      <c r="L37" s="126">
        <f t="shared" si="3"/>
        <v>0.11228073241938322</v>
      </c>
      <c r="M37" s="126">
        <f t="shared" si="4"/>
        <v>0.26956974703395026</v>
      </c>
      <c r="N37" s="126">
        <f t="shared" si="5"/>
        <v>0.11631586600102665</v>
      </c>
      <c r="O37" s="126">
        <f t="shared" si="6"/>
        <v>3.8939565923528478E-2</v>
      </c>
      <c r="P37" s="126">
        <f t="shared" si="16"/>
        <v>0.99999999999999967</v>
      </c>
      <c r="Q37" s="136"/>
      <c r="R37" s="128">
        <f t="shared" si="7"/>
        <v>0.23885661317821225</v>
      </c>
      <c r="S37" s="128">
        <f t="shared" si="8"/>
        <v>8.8015603861081815E-2</v>
      </c>
      <c r="T37" s="128">
        <f t="shared" si="9"/>
        <v>7.7348624899023374E-2</v>
      </c>
      <c r="U37" s="128">
        <f t="shared" si="10"/>
        <v>0.18933848683382912</v>
      </c>
      <c r="V37" s="128">
        <f t="shared" si="11"/>
        <v>8.2509652496133803E-2</v>
      </c>
      <c r="W37" s="128">
        <f t="shared" si="12"/>
        <v>0.32393101873171976</v>
      </c>
      <c r="X37" s="127">
        <f t="shared" si="17"/>
        <v>1.0000000000000002</v>
      </c>
      <c r="Y37" s="136"/>
      <c r="Z37" s="126" t="e">
        <f>AB74/#REF!</f>
        <v>#DIV/0!</v>
      </c>
      <c r="AA37" s="126" t="e">
        <f>AC74/#REF!</f>
        <v>#DIV/0!</v>
      </c>
      <c r="AB37" s="126" t="e">
        <f>AD74/#REF!</f>
        <v>#DIV/0!</v>
      </c>
      <c r="AC37" s="126" t="e">
        <f>AE74/#REF!</f>
        <v>#DIV/0!</v>
      </c>
      <c r="AD37" s="126" t="e">
        <f>AF74/#REF!</f>
        <v>#DIV/0!</v>
      </c>
      <c r="AE37" s="126" t="e">
        <f>#REF!/#REF!</f>
        <v>#REF!</v>
      </c>
      <c r="AF37" s="126" t="e">
        <f t="shared" si="13"/>
        <v>#DIV/0!</v>
      </c>
      <c r="AG37" s="136"/>
      <c r="AH37" s="128" t="e">
        <f>AJ74/#REF!</f>
        <v>#DIV/0!</v>
      </c>
      <c r="AI37" s="128" t="e">
        <f>AK74/#REF!</f>
        <v>#REF!</v>
      </c>
      <c r="AJ37" s="128" t="e">
        <f>AL74/#REF!</f>
        <v>#DIV/0!</v>
      </c>
      <c r="AK37" s="128" t="e">
        <f>AM74/#REF!</f>
        <v>#DIV/0!</v>
      </c>
      <c r="AL37" s="128" t="e">
        <f>AN74/#REF!</f>
        <v>#DIV/0!</v>
      </c>
      <c r="AM37" s="128" t="e">
        <f>#REF!/#REF!</f>
        <v>#REF!</v>
      </c>
      <c r="AN37" s="128" t="e">
        <f t="shared" si="14"/>
        <v>#DIV/0!</v>
      </c>
      <c r="AO37" s="1"/>
      <c r="AP37" s="1"/>
      <c r="AQ37" s="1"/>
      <c r="AR37" s="1"/>
      <c r="AS37" s="1"/>
      <c r="AT37" s="1"/>
      <c r="AV37" s="1"/>
      <c r="BY37"/>
      <c r="BZ37"/>
      <c r="CA37"/>
      <c r="CB37"/>
      <c r="CC37"/>
      <c r="CD37"/>
      <c r="CE37"/>
      <c r="CI37" s="1"/>
      <c r="CJ37" s="1"/>
      <c r="CK37" s="1"/>
      <c r="CL37" s="1"/>
      <c r="CM37" s="1"/>
      <c r="CN37" s="1"/>
      <c r="CO37" s="1"/>
      <c r="CW37"/>
      <c r="CX37"/>
      <c r="CY37"/>
      <c r="CZ37"/>
      <c r="DA37"/>
      <c r="DB37"/>
      <c r="DC37"/>
      <c r="DD37"/>
      <c r="DE37"/>
      <c r="DF37"/>
    </row>
    <row r="38" spans="1:110">
      <c r="A38" s="1"/>
    </row>
    <row r="39" spans="1:110" ht="15.75">
      <c r="A39" s="112" t="s">
        <v>136</v>
      </c>
      <c r="AV39" s="1"/>
    </row>
    <row r="40" spans="1:110" ht="15.75" customHeight="1">
      <c r="A40" s="282" t="s">
        <v>148</v>
      </c>
      <c r="B40" s="415">
        <f>ONSV_2019!$A$1</f>
        <v>2019</v>
      </c>
      <c r="C40" s="415"/>
      <c r="D40" s="415"/>
      <c r="E40" s="415"/>
      <c r="F40" s="415"/>
      <c r="G40" s="415"/>
      <c r="H40" s="415"/>
      <c r="I40" s="59"/>
      <c r="J40" s="411">
        <f>ONSV_2020!$A$1</f>
        <v>2020</v>
      </c>
      <c r="K40" s="411"/>
      <c r="L40" s="411"/>
      <c r="M40" s="411"/>
      <c r="N40" s="411"/>
      <c r="O40" s="411"/>
      <c r="P40" s="411"/>
      <c r="Q40" s="59"/>
      <c r="R40" s="416">
        <f>ONSV_2021!$A$1</f>
        <v>2021</v>
      </c>
      <c r="S40" s="416"/>
      <c r="T40" s="416"/>
      <c r="U40" s="416"/>
      <c r="V40" s="416"/>
      <c r="W40" s="416"/>
      <c r="X40" s="416"/>
      <c r="Y40" s="59"/>
      <c r="Z40" s="411">
        <f>ONSV_2022!$A$1</f>
        <v>2022</v>
      </c>
      <c r="AA40" s="411"/>
      <c r="AB40" s="411"/>
      <c r="AC40" s="411"/>
      <c r="AD40" s="411"/>
      <c r="AE40" s="411"/>
      <c r="AF40" s="411"/>
      <c r="AG40" s="59"/>
      <c r="AH40" s="412">
        <f>ONSV_2023!$A$1</f>
        <v>2023</v>
      </c>
      <c r="AI40" s="413"/>
      <c r="AJ40" s="413"/>
      <c r="AK40" s="413"/>
      <c r="AL40" s="413"/>
      <c r="AM40" s="413"/>
      <c r="AN40" s="414"/>
      <c r="AO40" s="1"/>
      <c r="AP40" s="1"/>
      <c r="AQ40" s="1"/>
      <c r="AR40" s="1"/>
      <c r="AS40" s="1"/>
      <c r="AT40" s="1"/>
      <c r="AV40" s="1"/>
      <c r="CA40"/>
      <c r="CB40"/>
      <c r="CC40"/>
      <c r="CD40"/>
      <c r="CE40"/>
      <c r="CF40"/>
      <c r="CG40"/>
      <c r="CI40" s="1"/>
      <c r="CJ40" s="1"/>
      <c r="CK40" s="1"/>
      <c r="CL40" s="1"/>
      <c r="CM40" s="1"/>
      <c r="CN40" s="1"/>
      <c r="CO40" s="1"/>
      <c r="CY40"/>
      <c r="CZ40"/>
      <c r="DA40"/>
      <c r="DB40"/>
      <c r="DC40"/>
      <c r="DD40"/>
      <c r="DE40"/>
      <c r="DF40"/>
    </row>
    <row r="41" spans="1:110" ht="25.5">
      <c r="A41" s="75" t="s">
        <v>37</v>
      </c>
      <c r="B41" s="88" t="s">
        <v>7</v>
      </c>
      <c r="C41" s="88" t="s">
        <v>88</v>
      </c>
      <c r="D41" s="88" t="s">
        <v>147</v>
      </c>
      <c r="E41" s="88" t="s">
        <v>8</v>
      </c>
      <c r="F41" s="88" t="s">
        <v>84</v>
      </c>
      <c r="G41" s="88" t="s">
        <v>85</v>
      </c>
      <c r="H41" s="88" t="s">
        <v>75</v>
      </c>
      <c r="I41" s="59"/>
      <c r="J41" s="75" t="s">
        <v>7</v>
      </c>
      <c r="K41" s="75" t="s">
        <v>88</v>
      </c>
      <c r="L41" s="75" t="s">
        <v>147</v>
      </c>
      <c r="M41" s="75" t="s">
        <v>8</v>
      </c>
      <c r="N41" s="75" t="s">
        <v>84</v>
      </c>
      <c r="O41" s="75" t="s">
        <v>85</v>
      </c>
      <c r="P41" s="75" t="s">
        <v>75</v>
      </c>
      <c r="Q41" s="59"/>
      <c r="R41" s="120" t="s">
        <v>7</v>
      </c>
      <c r="S41" s="120" t="s">
        <v>88</v>
      </c>
      <c r="T41" s="120" t="s">
        <v>147</v>
      </c>
      <c r="U41" s="120" t="s">
        <v>8</v>
      </c>
      <c r="V41" s="120" t="s">
        <v>84</v>
      </c>
      <c r="W41" s="120" t="s">
        <v>85</v>
      </c>
      <c r="X41" s="120" t="s">
        <v>75</v>
      </c>
      <c r="Y41" s="59"/>
      <c r="Z41" s="75" t="s">
        <v>7</v>
      </c>
      <c r="AA41" s="75" t="s">
        <v>88</v>
      </c>
      <c r="AB41" s="75" t="s">
        <v>147</v>
      </c>
      <c r="AC41" s="75" t="s">
        <v>8</v>
      </c>
      <c r="AD41" s="75" t="s">
        <v>84</v>
      </c>
      <c r="AE41" s="75" t="s">
        <v>85</v>
      </c>
      <c r="AF41" s="75" t="s">
        <v>75</v>
      </c>
      <c r="AG41" s="59"/>
      <c r="AH41" s="120" t="s">
        <v>7</v>
      </c>
      <c r="AI41" s="120" t="s">
        <v>88</v>
      </c>
      <c r="AJ41" s="120" t="s">
        <v>147</v>
      </c>
      <c r="AK41" s="120" t="s">
        <v>8</v>
      </c>
      <c r="AL41" s="120" t="s">
        <v>84</v>
      </c>
      <c r="AM41" s="120" t="s">
        <v>85</v>
      </c>
      <c r="AN41" s="120" t="s">
        <v>75</v>
      </c>
      <c r="AO41" s="1"/>
      <c r="AP41" s="1"/>
      <c r="AQ41" s="1"/>
      <c r="AR41" s="1"/>
      <c r="AS41" s="1"/>
      <c r="AT41" s="1"/>
      <c r="AV41" s="1"/>
      <c r="CA41"/>
      <c r="CB41"/>
      <c r="CC41"/>
      <c r="CD41"/>
      <c r="CE41"/>
      <c r="CF41"/>
      <c r="CG41"/>
      <c r="CI41" s="1"/>
      <c r="CJ41" s="1"/>
      <c r="CK41" s="1"/>
      <c r="CL41" s="1"/>
      <c r="CM41" s="1"/>
      <c r="CN41" s="1"/>
      <c r="CO41" s="1"/>
      <c r="CY41"/>
      <c r="CZ41"/>
      <c r="DA41"/>
      <c r="DB41"/>
      <c r="DC41"/>
      <c r="DD41"/>
      <c r="DE41"/>
      <c r="DF41"/>
    </row>
    <row r="42" spans="1:110" s="25" customFormat="1">
      <c r="A42" s="75" t="s">
        <v>38</v>
      </c>
      <c r="B42" s="127">
        <f>DIST_DSL_CAM!B43/COMB_CORR!L4</f>
        <v>0.39889555871332116</v>
      </c>
      <c r="C42" s="127">
        <f>DIST_DSL_CAMTRA!B43/COMB_CORR!L4</f>
        <v>9.6050039759933481E-2</v>
      </c>
      <c r="D42" s="127">
        <f>DIST_DSL_MICRO!B43/COMB_CORR!L4</f>
        <v>0.24959240492195658</v>
      </c>
      <c r="E42" s="127">
        <f>DIST_DSL_ONI!B43/COMB_CORR!L4</f>
        <v>0.39215589629691128</v>
      </c>
      <c r="F42" s="127">
        <f>DIST_DSL_CAMIE!B43/COMB_CORR!L4</f>
        <v>8.7154149974959225E-2</v>
      </c>
      <c r="G42" s="127">
        <f>DIST_DSL_CAMIOA!B43/COMB_CORR!B4</f>
        <v>4.3211485966575966E-2</v>
      </c>
      <c r="H42" s="127">
        <f t="shared" ref="H42:H74" si="21">SUM(B42:G42)</f>
        <v>1.2670595356336578</v>
      </c>
      <c r="I42" s="136"/>
      <c r="J42" s="126">
        <f>DIST_DSL_CAM!C43/COMB_CORR!M4</f>
        <v>0.40656015516071164</v>
      </c>
      <c r="K42" s="126">
        <f>DIST_DSL_CAMTRA!C43/COMB_CORR!M4</f>
        <v>0.10191935985201371</v>
      </c>
      <c r="L42" s="126">
        <f>DIST_DSL_MICRO!C43/COMB_CORR!M4</f>
        <v>0.25669496714491502</v>
      </c>
      <c r="M42" s="126">
        <f>DIST_DSL_ONI!C43/COMB_CORR!M4</f>
        <v>0.40238375661347392</v>
      </c>
      <c r="N42" s="126">
        <f>DIST_DSL_CAMIE!C43/COMB_CORR!M4</f>
        <v>9.2965529999559773E-2</v>
      </c>
      <c r="O42" s="126">
        <f>DIST_DSL_CAMIOA!C43/COMB_CORR!C4</f>
        <v>4.6934065871194051E-2</v>
      </c>
      <c r="P42" s="126">
        <f>SUM(J42:O42)</f>
        <v>1.3074578346418682</v>
      </c>
      <c r="Q42" s="136"/>
      <c r="R42" s="128">
        <f>DIST_DSL_CAM!D43/COMB_CORR!N4</f>
        <v>0.38058496220236626</v>
      </c>
      <c r="S42" s="128">
        <f>DIST_DSL_CAMTRA!D43/COMB_CORR!N4</f>
        <v>0.10031615446643044</v>
      </c>
      <c r="T42" s="128">
        <f>DIST_DSL_MICRO!D43/COMB_CORR!N4</f>
        <v>0.23901768418550795</v>
      </c>
      <c r="U42" s="128">
        <f>DIST_DSL_ONI!D43/COMB_CORR!N4</f>
        <v>0.37722741134681287</v>
      </c>
      <c r="V42" s="128">
        <f>DIST_DSL_CAMIE!D43/COMB_CORR!N4</f>
        <v>9.1177031113242352E-2</v>
      </c>
      <c r="W42" s="128">
        <f>DIST_DSL_CAMIOA!D43/COMB_CORR!D4</f>
        <v>0.35464658790041786</v>
      </c>
      <c r="X42" s="128">
        <f>SUM(R42:W42)</f>
        <v>1.5429698312147777</v>
      </c>
      <c r="Y42" s="136"/>
      <c r="Z42" s="126" t="e">
        <f>DIST_DSL_CAM!E43/COMB_CORR!O4</f>
        <v>#DIV/0!</v>
      </c>
      <c r="AA42" s="126" t="e">
        <f>DIST_DSL_CAMTRA!E43/COMB_CORR!O4</f>
        <v>#DIV/0!</v>
      </c>
      <c r="AB42" s="126" t="e">
        <f>DIST_DSL_MICRO!E43/COMB_CORR!O4</f>
        <v>#DIV/0!</v>
      </c>
      <c r="AC42" s="126" t="e">
        <f>DIST_DSL_ONI!E43/COMB_CORR!O4</f>
        <v>#DIV/0!</v>
      </c>
      <c r="AD42" s="126" t="e">
        <f>DIST_DSL_CAMIE!E43/COMB_CORR!O4</f>
        <v>#DIV/0!</v>
      </c>
      <c r="AE42" s="126" t="e">
        <f>DIST_DSL_CAMIOA!E43/COMB_CORR!O4</f>
        <v>#DIV/0!</v>
      </c>
      <c r="AF42" s="126" t="e">
        <f>SUM(Z42:AE42)</f>
        <v>#DIV/0!</v>
      </c>
      <c r="AG42" s="136"/>
      <c r="AH42" s="128" t="e">
        <f>DIST_DSL_CAM!F43/COMB_CORR!P4</f>
        <v>#DIV/0!</v>
      </c>
      <c r="AI42" s="128" t="e">
        <f>DIST_DSL_CAMTRA!F43/COMB_CORR!P4</f>
        <v>#DIV/0!</v>
      </c>
      <c r="AJ42" s="128" t="e">
        <f>DIST_DSL_MICRO!F43/COMB_CORR!P4</f>
        <v>#DIV/0!</v>
      </c>
      <c r="AK42" s="128" t="e">
        <f>DIST_DSL_ONI!F43/COMB_CORR!P4</f>
        <v>#REF!</v>
      </c>
      <c r="AL42" s="128" t="e">
        <f>DIST_DSL_CAMIE!F43/COMB_CORR!P4</f>
        <v>#DIV/0!</v>
      </c>
      <c r="AM42" s="128" t="e">
        <f>DIST_DSL_CAMIOA!F43/COMB_CORR!F4</f>
        <v>#DIV/0!</v>
      </c>
      <c r="AN42" s="128" t="e">
        <f t="shared" ref="AN42:AN74" si="22">SUM(AH42:AM42)</f>
        <v>#DIV/0!</v>
      </c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110" s="25" customFormat="1">
      <c r="A43" s="73" t="s">
        <v>23</v>
      </c>
      <c r="B43" s="127">
        <f>DIST_DSL_CAM!B44/COMB_CORR!L5</f>
        <v>0.193639977728019</v>
      </c>
      <c r="C43" s="127">
        <f>DIST_DSL_CAMTRA!B44/COMB_CORR!L5</f>
        <v>3.4174578355717605E-2</v>
      </c>
      <c r="D43" s="127">
        <f>DIST_DSL_MICRO!B44/COMB_CORR!L5</f>
        <v>8.0384319833591775E-2</v>
      </c>
      <c r="E43" s="127">
        <f>DIST_DSL_ONI!B44/COMB_CORR!L5</f>
        <v>0.2357312230238838</v>
      </c>
      <c r="F43" s="127">
        <f>DIST_DSL_CAMIE!B44/COMB_CORR!L5</f>
        <v>6.8935821972906833E-2</v>
      </c>
      <c r="G43" s="127">
        <f>DIST_DSL_CAMIOA!B44/COMB_CORR!B5</f>
        <v>2.4720142236948933E-2</v>
      </c>
      <c r="H43" s="127">
        <f t="shared" si="21"/>
        <v>0.63758606315106792</v>
      </c>
      <c r="I43" s="136"/>
      <c r="J43" s="126">
        <f>DIST_DSL_CAM!C44/COMB_CORR!M5</f>
        <v>0.19204788881511922</v>
      </c>
      <c r="K43" s="126">
        <f>DIST_DSL_CAMTRA!C44/COMB_CORR!M5</f>
        <v>3.6108851904237557E-2</v>
      </c>
      <c r="L43" s="126">
        <f>DIST_DSL_MICRO!C44/COMB_CORR!M5</f>
        <v>8.031314506219564E-2</v>
      </c>
      <c r="M43" s="126">
        <f>DIST_DSL_ONI!C44/COMB_CORR!M5</f>
        <v>0.23649372693976764</v>
      </c>
      <c r="N43" s="126">
        <f>DIST_DSL_CAMIE!C44/COMB_CORR!M5</f>
        <v>7.1725766597279098E-2</v>
      </c>
      <c r="O43" s="126">
        <f>DIST_DSL_CAMIOA!C44/COMB_CORR!C5</f>
        <v>2.5174000526372753E-2</v>
      </c>
      <c r="P43" s="126">
        <f t="shared" ref="P43:P74" si="23">SUM(J43:O43)</f>
        <v>0.64186337984497199</v>
      </c>
      <c r="Q43" s="136"/>
      <c r="R43" s="128">
        <f>DIST_DSL_CAM!D44/COMB_CORR!N5</f>
        <v>0.18183119647384838</v>
      </c>
      <c r="S43" s="128">
        <f>DIST_DSL_CAMTRA!D44/COMB_CORR!N5</f>
        <v>3.7350960772171905E-2</v>
      </c>
      <c r="T43" s="128">
        <f>DIST_DSL_MICRO!D44/COMB_CORR!N5</f>
        <v>7.6158142408687748E-2</v>
      </c>
      <c r="U43" s="128">
        <f>DIST_DSL_ONI!D44/COMB_CORR!N5</f>
        <v>0.23102227033543898</v>
      </c>
      <c r="V43" s="128">
        <f>DIST_DSL_CAMIE!D44/COMB_CORR!N5</f>
        <v>7.1316193934965216E-2</v>
      </c>
      <c r="W43" s="128">
        <f>DIST_DSL_CAMIOA!D44/COMB_CORR!D5</f>
        <v>0.54960757149741424</v>
      </c>
      <c r="X43" s="128">
        <f t="shared" ref="X43:X74" si="24">SUM(R43:W43)</f>
        <v>1.1472863354225264</v>
      </c>
      <c r="Y43" s="136"/>
      <c r="Z43" s="126" t="e">
        <f>DIST_DSL_CAM!E44/COMB_CORR!O5</f>
        <v>#DIV/0!</v>
      </c>
      <c r="AA43" s="126" t="e">
        <f>DIST_DSL_CAMTRA!E44/COMB_CORR!O5</f>
        <v>#DIV/0!</v>
      </c>
      <c r="AB43" s="126" t="e">
        <f>DIST_DSL_MICRO!E44/COMB_CORR!O5</f>
        <v>#DIV/0!</v>
      </c>
      <c r="AC43" s="126" t="e">
        <f>DIST_DSL_ONI!E44/COMB_CORR!O5</f>
        <v>#DIV/0!</v>
      </c>
      <c r="AD43" s="126" t="e">
        <f>DIST_DSL_CAMIE!E44/COMB_CORR!O5</f>
        <v>#DIV/0!</v>
      </c>
      <c r="AE43" s="126" t="e">
        <f>DIST_DSL_CAMIOA!E44/COMB_CORR!O5</f>
        <v>#DIV/0!</v>
      </c>
      <c r="AF43" s="126" t="e">
        <f t="shared" ref="AF43:AF74" si="25">SUM(Z43:AE43)</f>
        <v>#DIV/0!</v>
      </c>
      <c r="AG43" s="136"/>
      <c r="AH43" s="128" t="e">
        <f>DIST_DSL_CAM!F44/COMB_CORR!P5</f>
        <v>#DIV/0!</v>
      </c>
      <c r="AI43" s="128" t="e">
        <f>DIST_DSL_CAMTRA!F44/COMB_CORR!P5</f>
        <v>#DIV/0!</v>
      </c>
      <c r="AJ43" s="128" t="e">
        <f>DIST_DSL_MICRO!F44/COMB_CORR!P5</f>
        <v>#DIV/0!</v>
      </c>
      <c r="AK43" s="128" t="e">
        <f>DIST_DSL_ONI!F44/COMB_CORR!P5</f>
        <v>#REF!</v>
      </c>
      <c r="AL43" s="128" t="e">
        <f>DIST_DSL_CAMIE!F44/COMB_CORR!P5</f>
        <v>#DIV/0!</v>
      </c>
      <c r="AM43" s="128" t="e">
        <f>DIST_DSL_CAMIOA!F44/COMB_CORR!F5</f>
        <v>#DIV/0!</v>
      </c>
      <c r="AN43" s="128" t="e">
        <f t="shared" si="22"/>
        <v>#DIV/0!</v>
      </c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110">
      <c r="A44" s="73" t="s">
        <v>15</v>
      </c>
      <c r="B44" s="127">
        <f>DIST_DSL_CAM!B45/COMB_CORR!L6</f>
        <v>0.34591614970368789</v>
      </c>
      <c r="C44" s="127">
        <f>DIST_DSL_CAMTRA!B45/COMB_CORR!L6</f>
        <v>4.4671133496560878E-2</v>
      </c>
      <c r="D44" s="127">
        <f>DIST_DSL_MICRO!B45/COMB_CORR!L6</f>
        <v>7.5729125617792103E-2</v>
      </c>
      <c r="E44" s="127">
        <f>DIST_DSL_ONI!B45/COMB_CORR!L6</f>
        <v>0.24504221134862808</v>
      </c>
      <c r="F44" s="127">
        <f>DIST_DSL_CAMIE!B45/COMB_CORR!L6</f>
        <v>0.18033246257317967</v>
      </c>
      <c r="G44" s="127">
        <f>DIST_DSL_CAMIOA!B45/COMB_CORR!B6</f>
        <v>2.8702532435065146E-2</v>
      </c>
      <c r="H44" s="127">
        <f t="shared" si="21"/>
        <v>0.9203936151749138</v>
      </c>
      <c r="I44" s="136"/>
      <c r="J44" s="126">
        <f>DIST_DSL_CAM!C45/COMB_CORR!M6</f>
        <v>0.34424328340038018</v>
      </c>
      <c r="K44" s="126">
        <f>DIST_DSL_CAMTRA!C45/COMB_CORR!M6</f>
        <v>4.8483031386302715E-2</v>
      </c>
      <c r="L44" s="126">
        <f>DIST_DSL_MICRO!C45/COMB_CORR!M6</f>
        <v>7.6064753207625929E-2</v>
      </c>
      <c r="M44" s="126">
        <f>DIST_DSL_ONI!C45/COMB_CORR!M6</f>
        <v>0.24641810674553818</v>
      </c>
      <c r="N44" s="126">
        <f>DIST_DSL_CAMIE!C45/COMB_CORR!M6</f>
        <v>0.18256436881604679</v>
      </c>
      <c r="O44" s="126">
        <f>DIST_DSL_CAMIOA!C45/COMB_CORR!C6</f>
        <v>2.9125348284614012E-2</v>
      </c>
      <c r="P44" s="126">
        <f t="shared" si="23"/>
        <v>0.92689889184050778</v>
      </c>
      <c r="Q44" s="136"/>
      <c r="R44" s="128">
        <f>DIST_DSL_CAM!D45/COMB_CORR!N6</f>
        <v>0.37441530462927797</v>
      </c>
      <c r="S44" s="128">
        <f>DIST_DSL_CAMTRA!D45/COMB_CORR!N6</f>
        <v>5.7653079993236413E-2</v>
      </c>
      <c r="T44" s="128">
        <f>DIST_DSL_MICRO!D45/COMB_CORR!N6</f>
        <v>8.5026604256041596E-2</v>
      </c>
      <c r="U44" s="128">
        <f>DIST_DSL_ONI!D45/COMB_CORR!N6</f>
        <v>0.27460745393697644</v>
      </c>
      <c r="V44" s="128">
        <f>DIST_DSL_CAMIE!D45/COMB_CORR!N6</f>
        <v>0.19682769032500225</v>
      </c>
      <c r="W44" s="128">
        <f>DIST_DSL_CAMIOA!D45/COMB_CORR!D6</f>
        <v>0.86105285880504578</v>
      </c>
      <c r="X44" s="128">
        <f t="shared" si="24"/>
        <v>1.8495829919455804</v>
      </c>
      <c r="Y44" s="136"/>
      <c r="Z44" s="126" t="e">
        <f>DIST_DSL_CAM!E45/COMB_CORR!O6</f>
        <v>#DIV/0!</v>
      </c>
      <c r="AA44" s="126" t="e">
        <f>DIST_DSL_CAMTRA!E45/COMB_CORR!O6</f>
        <v>#DIV/0!</v>
      </c>
      <c r="AB44" s="126" t="e">
        <f>DIST_DSL_MICRO!E45/COMB_CORR!O6</f>
        <v>#DIV/0!</v>
      </c>
      <c r="AC44" s="126" t="e">
        <f>DIST_DSL_ONI!E45/COMB_CORR!O6</f>
        <v>#DIV/0!</v>
      </c>
      <c r="AD44" s="126" t="e">
        <f>DIST_DSL_CAMIE!E45/COMB_CORR!O6</f>
        <v>#DIV/0!</v>
      </c>
      <c r="AE44" s="126" t="e">
        <f>DIST_DSL_CAMIOA!E45/COMB_CORR!O6</f>
        <v>#DIV/0!</v>
      </c>
      <c r="AF44" s="126" t="e">
        <f t="shared" si="25"/>
        <v>#DIV/0!</v>
      </c>
      <c r="AG44" s="136"/>
      <c r="AH44" s="128" t="e">
        <f>DIST_DSL_CAM!F45/COMB_CORR!P6</f>
        <v>#DIV/0!</v>
      </c>
      <c r="AI44" s="128" t="e">
        <f>DIST_DSL_CAMTRA!F45/COMB_CORR!P6</f>
        <v>#DIV/0!</v>
      </c>
      <c r="AJ44" s="128" t="e">
        <f>DIST_DSL_MICRO!F45/COMB_CORR!P6</f>
        <v>#DIV/0!</v>
      </c>
      <c r="AK44" s="128" t="e">
        <f>DIST_DSL_ONI!F45/COMB_CORR!P6</f>
        <v>#REF!</v>
      </c>
      <c r="AL44" s="128" t="e">
        <f>DIST_DSL_CAMIE!F45/COMB_CORR!P6</f>
        <v>#DIV/0!</v>
      </c>
      <c r="AM44" s="128" t="e">
        <f>DIST_DSL_CAMIOA!F45/COMB_CORR!F6</f>
        <v>#DIV/0!</v>
      </c>
      <c r="AN44" s="128" t="e">
        <f t="shared" si="22"/>
        <v>#DIV/0!</v>
      </c>
      <c r="AO44" s="1"/>
      <c r="AP44" s="1"/>
      <c r="AQ44" s="1"/>
      <c r="AR44" s="1"/>
      <c r="AS44" s="1"/>
      <c r="AT44" s="1"/>
      <c r="AV44" s="1"/>
      <c r="CA44"/>
      <c r="CB44"/>
      <c r="CC44"/>
      <c r="CD44"/>
      <c r="CE44"/>
      <c r="CF44"/>
      <c r="CG44"/>
      <c r="CI44" s="1"/>
      <c r="CJ44" s="1"/>
      <c r="CK44" s="1"/>
      <c r="CL44" s="1"/>
      <c r="CM44" s="1"/>
      <c r="CN44" s="1"/>
      <c r="CO44" s="1"/>
      <c r="CY44"/>
      <c r="CZ44"/>
      <c r="DA44"/>
      <c r="DB44"/>
      <c r="DC44"/>
      <c r="DD44"/>
      <c r="DE44"/>
      <c r="DF44"/>
    </row>
    <row r="45" spans="1:110">
      <c r="A45" s="73" t="s">
        <v>16</v>
      </c>
      <c r="B45" s="127">
        <f>DIST_DSL_CAM!B46/COMB_CORR!L7</f>
        <v>0.28050922961168351</v>
      </c>
      <c r="C45" s="127">
        <f>DIST_DSL_CAMTRA!B46/COMB_CORR!L7</f>
        <v>2.505971079706272E-2</v>
      </c>
      <c r="D45" s="127">
        <f>DIST_DSL_MICRO!B46/COMB_CORR!L7</f>
        <v>0.1314733229772824</v>
      </c>
      <c r="E45" s="127">
        <f>DIST_DSL_ONI!B46/COMB_CORR!L7</f>
        <v>0.35308337830143527</v>
      </c>
      <c r="F45" s="127">
        <f>DIST_DSL_CAMIE!B46/COMB_CORR!L7</f>
        <v>0.11201031376448752</v>
      </c>
      <c r="G45" s="127">
        <f>DIST_DSL_CAMIOA!B46/COMB_CORR!B7</f>
        <v>1.3335467270346946E-2</v>
      </c>
      <c r="H45" s="127">
        <f t="shared" si="21"/>
        <v>0.91547142272229831</v>
      </c>
      <c r="I45" s="136"/>
      <c r="J45" s="126">
        <f>DIST_DSL_CAM!C46/COMB_CORR!M7</f>
        <v>0.26058709080280629</v>
      </c>
      <c r="K45" s="126">
        <f>DIST_DSL_CAMTRA!C46/COMB_CORR!M7</f>
        <v>2.3948129022490435E-2</v>
      </c>
      <c r="L45" s="126">
        <f>DIST_DSL_MICRO!C46/COMB_CORR!M7</f>
        <v>0.12405305682799037</v>
      </c>
      <c r="M45" s="126">
        <f>DIST_DSL_ONI!C46/COMB_CORR!M7</f>
        <v>0.33925246488328309</v>
      </c>
      <c r="N45" s="126">
        <f>DIST_DSL_CAMIE!C46/COMB_CORR!M7</f>
        <v>0.10479673834032485</v>
      </c>
      <c r="O45" s="126">
        <f>DIST_DSL_CAMIOA!C46/COMB_CORR!C7</f>
        <v>1.2946587533863655E-2</v>
      </c>
      <c r="P45" s="126">
        <f t="shared" si="23"/>
        <v>0.86558406741075877</v>
      </c>
      <c r="Q45" s="136"/>
      <c r="R45" s="128">
        <f>DIST_DSL_CAM!D46/COMB_CORR!N7</f>
        <v>0.27425506919072568</v>
      </c>
      <c r="S45" s="128">
        <f>DIST_DSL_CAMTRA!D46/COMB_CORR!N7</f>
        <v>2.7183462390934113E-2</v>
      </c>
      <c r="T45" s="128">
        <f>DIST_DSL_MICRO!D46/COMB_CORR!N7</f>
        <v>0.13186611828635905</v>
      </c>
      <c r="U45" s="128">
        <f>DIST_DSL_ONI!D46/COMB_CORR!N7</f>
        <v>0.39050596411224625</v>
      </c>
      <c r="V45" s="128">
        <f>DIST_DSL_CAMIE!D46/COMB_CORR!N7</f>
        <v>0.11437418581871914</v>
      </c>
      <c r="W45" s="128">
        <f>DIST_DSL_CAMIOA!D46/COMB_CORR!D7</f>
        <v>0.18063165286098473</v>
      </c>
      <c r="X45" s="128">
        <f t="shared" si="24"/>
        <v>1.1188164526599691</v>
      </c>
      <c r="Y45" s="136"/>
      <c r="Z45" s="126" t="e">
        <f>DIST_DSL_CAM!E46/COMB_CORR!O7</f>
        <v>#DIV/0!</v>
      </c>
      <c r="AA45" s="126" t="e">
        <f>DIST_DSL_CAMTRA!E46/COMB_CORR!O7</f>
        <v>#DIV/0!</v>
      </c>
      <c r="AB45" s="126" t="e">
        <f>DIST_DSL_MICRO!E46/COMB_CORR!O7</f>
        <v>#DIV/0!</v>
      </c>
      <c r="AC45" s="126" t="e">
        <f>DIST_DSL_ONI!E46/COMB_CORR!O7</f>
        <v>#DIV/0!</v>
      </c>
      <c r="AD45" s="126" t="e">
        <f>DIST_DSL_CAMIE!E46/COMB_CORR!O7</f>
        <v>#DIV/0!</v>
      </c>
      <c r="AE45" s="126" t="e">
        <f>DIST_DSL_CAMIOA!E46/COMB_CORR!O7</f>
        <v>#DIV/0!</v>
      </c>
      <c r="AF45" s="126" t="e">
        <f t="shared" si="25"/>
        <v>#DIV/0!</v>
      </c>
      <c r="AG45" s="136"/>
      <c r="AH45" s="128" t="e">
        <f>DIST_DSL_CAM!F46/COMB_CORR!P7</f>
        <v>#DIV/0!</v>
      </c>
      <c r="AI45" s="128" t="e">
        <f>DIST_DSL_CAMTRA!F46/COMB_CORR!P7</f>
        <v>#DIV/0!</v>
      </c>
      <c r="AJ45" s="128" t="e">
        <f>DIST_DSL_MICRO!F46/COMB_CORR!P7</f>
        <v>#DIV/0!</v>
      </c>
      <c r="AK45" s="128" t="e">
        <f>DIST_DSL_ONI!F46/COMB_CORR!P7</f>
        <v>#REF!</v>
      </c>
      <c r="AL45" s="128" t="e">
        <f>DIST_DSL_CAMIE!F46/COMB_CORR!P7</f>
        <v>#DIV/0!</v>
      </c>
      <c r="AM45" s="128" t="e">
        <f>DIST_DSL_CAMIOA!F46/COMB_CORR!F7</f>
        <v>#DIV/0!</v>
      </c>
      <c r="AN45" s="128" t="e">
        <f t="shared" si="22"/>
        <v>#DIV/0!</v>
      </c>
      <c r="AO45" s="1"/>
      <c r="AP45" s="1"/>
      <c r="AQ45" s="1"/>
      <c r="AR45" s="1"/>
      <c r="AS45" s="1"/>
      <c r="AT45" s="1"/>
      <c r="AV45" s="1"/>
      <c r="CA45"/>
      <c r="CB45"/>
      <c r="CC45"/>
      <c r="CD45"/>
      <c r="CE45"/>
      <c r="CF45"/>
      <c r="CG45"/>
      <c r="CI45" s="1"/>
      <c r="CJ45" s="1"/>
      <c r="CK45" s="1"/>
      <c r="CL45" s="1"/>
      <c r="CM45" s="1"/>
      <c r="CN45" s="1"/>
      <c r="CO45" s="1"/>
      <c r="CY45"/>
      <c r="CZ45"/>
      <c r="DA45"/>
      <c r="DB45"/>
      <c r="DC45"/>
      <c r="DD45"/>
      <c r="DE45"/>
      <c r="DF45"/>
    </row>
    <row r="46" spans="1:110">
      <c r="A46" s="73" t="s">
        <v>28</v>
      </c>
      <c r="B46" s="127">
        <f>DIST_DSL_CAM!B47/COMB_CORR!L8</f>
        <v>0.16685978076629462</v>
      </c>
      <c r="C46" s="127">
        <f>DIST_DSL_CAMTRA!B47/COMB_CORR!L8</f>
        <v>2.7116571673952601E-2</v>
      </c>
      <c r="D46" s="127">
        <f>DIST_DSL_MICRO!B47/COMB_CORR!L8</f>
        <v>0.12473283894797209</v>
      </c>
      <c r="E46" s="127">
        <f>DIST_DSL_ONI!B47/COMB_CORR!L8</f>
        <v>0.32343556666903428</v>
      </c>
      <c r="F46" s="127">
        <f>DIST_DSL_CAMIE!B47/COMB_CORR!L8</f>
        <v>5.212617212170375E-2</v>
      </c>
      <c r="G46" s="127">
        <f>DIST_DSL_CAMIOA!B47/COMB_CORR!B8</f>
        <v>1.9795530911939915E-2</v>
      </c>
      <c r="H46" s="127">
        <f t="shared" si="21"/>
        <v>0.71406646109089722</v>
      </c>
      <c r="I46" s="136"/>
      <c r="J46" s="126">
        <f>DIST_DSL_CAM!C47/COMB_CORR!M8</f>
        <v>0.23205918453521224</v>
      </c>
      <c r="K46" s="126">
        <f>DIST_DSL_CAMTRA!C47/COMB_CORR!M8</f>
        <v>3.9772278533036519E-2</v>
      </c>
      <c r="L46" s="126">
        <f>DIST_DSL_MICRO!C47/COMB_CORR!M8</f>
        <v>0.1743747253896635</v>
      </c>
      <c r="M46" s="126">
        <f>DIST_DSL_ONI!C47/COMB_CORR!M8</f>
        <v>0.45437237418845916</v>
      </c>
      <c r="N46" s="126">
        <f>DIST_DSL_CAMIE!C47/COMB_CORR!M8</f>
        <v>7.764777724602151E-2</v>
      </c>
      <c r="O46" s="126">
        <f>DIST_DSL_CAMIOA!C47/COMB_CORR!C8</f>
        <v>2.1385630080774678E-2</v>
      </c>
      <c r="P46" s="126">
        <f t="shared" si="23"/>
        <v>0.99961196997316759</v>
      </c>
      <c r="Q46" s="136"/>
      <c r="R46" s="128">
        <f>DIST_DSL_CAM!D47/COMB_CORR!N8</f>
        <v>0.18799729753692682</v>
      </c>
      <c r="S46" s="128">
        <f>DIST_DSL_CAMTRA!D47/COMB_CORR!N8</f>
        <v>3.6365671766231789E-2</v>
      </c>
      <c r="T46" s="128">
        <f>DIST_DSL_MICRO!D47/COMB_CORR!N8</f>
        <v>0.13929901030983252</v>
      </c>
      <c r="U46" s="128">
        <f>DIST_DSL_ONI!D47/COMB_CORR!N8</f>
        <v>0.38669466593439472</v>
      </c>
      <c r="V46" s="128">
        <f>DIST_DSL_CAMIE!D47/COMB_CORR!N8</f>
        <v>6.3575675373896037E-2</v>
      </c>
      <c r="W46" s="128">
        <f>DIST_DSL_CAMIOA!D47/COMB_CORR!D8</f>
        <v>0.23697891621721273</v>
      </c>
      <c r="X46" s="128">
        <f t="shared" si="24"/>
        <v>1.0509112371384945</v>
      </c>
      <c r="Y46" s="136"/>
      <c r="Z46" s="126" t="e">
        <f>DIST_DSL_CAM!E47/COMB_CORR!O8</f>
        <v>#DIV/0!</v>
      </c>
      <c r="AA46" s="126" t="e">
        <f>DIST_DSL_CAMTRA!E47/COMB_CORR!O8</f>
        <v>#DIV/0!</v>
      </c>
      <c r="AB46" s="126" t="e">
        <f>DIST_DSL_MICRO!E47/COMB_CORR!O8</f>
        <v>#DIV/0!</v>
      </c>
      <c r="AC46" s="126" t="e">
        <f>DIST_DSL_ONI!E47/COMB_CORR!O8</f>
        <v>#DIV/0!</v>
      </c>
      <c r="AD46" s="126" t="e">
        <f>DIST_DSL_CAMIE!E47/COMB_CORR!O8</f>
        <v>#DIV/0!</v>
      </c>
      <c r="AE46" s="126" t="e">
        <f>DIST_DSL_CAMIOA!E47/COMB_CORR!O8</f>
        <v>#DIV/0!</v>
      </c>
      <c r="AF46" s="126" t="e">
        <f t="shared" si="25"/>
        <v>#DIV/0!</v>
      </c>
      <c r="AG46" s="136"/>
      <c r="AH46" s="128" t="e">
        <f>DIST_DSL_CAM!F47/COMB_CORR!P8</f>
        <v>#DIV/0!</v>
      </c>
      <c r="AI46" s="128" t="e">
        <f>DIST_DSL_CAMTRA!F47/COMB_CORR!P8</f>
        <v>#DIV/0!</v>
      </c>
      <c r="AJ46" s="128" t="e">
        <f>DIST_DSL_MICRO!F47/COMB_CORR!P8</f>
        <v>#DIV/0!</v>
      </c>
      <c r="AK46" s="128" t="e">
        <f>DIST_DSL_ONI!F47/COMB_CORR!P8</f>
        <v>#REF!</v>
      </c>
      <c r="AL46" s="128" t="e">
        <f>DIST_DSL_CAMIE!F47/COMB_CORR!P8</f>
        <v>#DIV/0!</v>
      </c>
      <c r="AM46" s="128" t="e">
        <f>DIST_DSL_CAMIOA!F47/COMB_CORR!F8</f>
        <v>#DIV/0!</v>
      </c>
      <c r="AN46" s="128" t="e">
        <f t="shared" si="22"/>
        <v>#DIV/0!</v>
      </c>
      <c r="AO46" s="1"/>
      <c r="AP46" s="1"/>
      <c r="AQ46" s="1"/>
      <c r="AR46" s="1"/>
      <c r="AS46" s="1"/>
      <c r="AT46" s="1"/>
      <c r="AV46" s="1"/>
      <c r="CA46"/>
      <c r="CB46"/>
      <c r="CC46"/>
      <c r="CD46"/>
      <c r="CE46"/>
      <c r="CF46"/>
      <c r="CG46"/>
      <c r="CI46" s="1"/>
      <c r="CJ46" s="1"/>
      <c r="CK46" s="1"/>
      <c r="CL46" s="1"/>
      <c r="CM46" s="1"/>
      <c r="CN46" s="1"/>
      <c r="CO46" s="1"/>
      <c r="CY46"/>
      <c r="CZ46"/>
      <c r="DA46"/>
      <c r="DB46"/>
      <c r="DC46"/>
      <c r="DD46"/>
      <c r="DE46"/>
      <c r="DF46"/>
    </row>
    <row r="47" spans="1:110">
      <c r="A47" s="73" t="s">
        <v>19</v>
      </c>
      <c r="B47" s="127">
        <f>DIST_DSL_CAM!B48/COMB_CORR!L9</f>
        <v>0.1919893268304769</v>
      </c>
      <c r="C47" s="127">
        <f>DIST_DSL_CAMTRA!B48/COMB_CORR!L9</f>
        <v>2.7820372513406369E-2</v>
      </c>
      <c r="D47" s="127">
        <f>DIST_DSL_MICRO!B48/COMB_CORR!L9</f>
        <v>8.9559380797583354E-2</v>
      </c>
      <c r="E47" s="127">
        <f>DIST_DSL_ONI!B48/COMB_CORR!L9</f>
        <v>0.24899331020682305</v>
      </c>
      <c r="F47" s="127">
        <f>DIST_DSL_CAMIE!B48/COMB_CORR!L9</f>
        <v>5.9555353353441511E-2</v>
      </c>
      <c r="G47" s="127">
        <f>DIST_DSL_CAMIOA!B48/COMB_CORR!B9</f>
        <v>2.861602884950401E-2</v>
      </c>
      <c r="H47" s="127">
        <f t="shared" si="21"/>
        <v>0.64653377255123523</v>
      </c>
      <c r="I47" s="136"/>
      <c r="J47" s="126">
        <f>DIST_DSL_CAM!C48/COMB_CORR!M9</f>
        <v>0.18227160315816074</v>
      </c>
      <c r="K47" s="126">
        <f>DIST_DSL_CAMTRA!C48/COMB_CORR!M9</f>
        <v>2.7961686859197792E-2</v>
      </c>
      <c r="L47" s="126">
        <f>DIST_DSL_MICRO!C48/COMB_CORR!M9</f>
        <v>8.5170413092360051E-2</v>
      </c>
      <c r="M47" s="126">
        <f>DIST_DSL_ONI!C48/COMB_CORR!M9</f>
        <v>0.23599658365175749</v>
      </c>
      <c r="N47" s="126">
        <f>DIST_DSL_CAMIE!C48/COMB_CORR!M9</f>
        <v>5.8788216697180519E-2</v>
      </c>
      <c r="O47" s="126">
        <f>DIST_DSL_CAMIOA!C48/COMB_CORR!C9</f>
        <v>2.8109133101556643E-2</v>
      </c>
      <c r="P47" s="126">
        <f t="shared" si="23"/>
        <v>0.61829763656021319</v>
      </c>
      <c r="Q47" s="136"/>
      <c r="R47" s="128">
        <f>DIST_DSL_CAM!D48/COMB_CORR!N9</f>
        <v>0.17922435293126515</v>
      </c>
      <c r="S47" s="128">
        <f>DIST_DSL_CAMTRA!D48/COMB_CORR!N9</f>
        <v>3.0096104177220893E-2</v>
      </c>
      <c r="T47" s="128">
        <f>DIST_DSL_MICRO!D48/COMB_CORR!N9</f>
        <v>8.3704490316060101E-2</v>
      </c>
      <c r="U47" s="128">
        <f>DIST_DSL_ONI!D48/COMB_CORR!N9</f>
        <v>0.23559847751888843</v>
      </c>
      <c r="V47" s="128">
        <f>DIST_DSL_CAMIE!D48/COMB_CORR!N9</f>
        <v>6.1525630834367115E-2</v>
      </c>
      <c r="W47" s="128">
        <f>DIST_DSL_CAMIOA!D48/COMB_CORR!D9</f>
        <v>0.65710564665201121</v>
      </c>
      <c r="X47" s="128">
        <f t="shared" si="24"/>
        <v>1.2472547024298128</v>
      </c>
      <c r="Y47" s="136"/>
      <c r="Z47" s="126" t="e">
        <f>DIST_DSL_CAM!E48/COMB_CORR!O9</f>
        <v>#DIV/0!</v>
      </c>
      <c r="AA47" s="126" t="e">
        <f>DIST_DSL_CAMTRA!E48/COMB_CORR!O9</f>
        <v>#DIV/0!</v>
      </c>
      <c r="AB47" s="126" t="e">
        <f>DIST_DSL_MICRO!E48/COMB_CORR!O9</f>
        <v>#DIV/0!</v>
      </c>
      <c r="AC47" s="126" t="e">
        <f>DIST_DSL_ONI!E48/COMB_CORR!O9</f>
        <v>#DIV/0!</v>
      </c>
      <c r="AD47" s="126" t="e">
        <f>DIST_DSL_CAMIE!E48/COMB_CORR!O9</f>
        <v>#DIV/0!</v>
      </c>
      <c r="AE47" s="126" t="e">
        <f>DIST_DSL_CAMIOA!E48/COMB_CORR!O9</f>
        <v>#DIV/0!</v>
      </c>
      <c r="AF47" s="126" t="e">
        <f t="shared" si="25"/>
        <v>#DIV/0!</v>
      </c>
      <c r="AG47" s="136"/>
      <c r="AH47" s="128" t="e">
        <f>DIST_DSL_CAM!F48/COMB_CORR!P9</f>
        <v>#DIV/0!</v>
      </c>
      <c r="AI47" s="128" t="e">
        <f>DIST_DSL_CAMTRA!F48/COMB_CORR!P9</f>
        <v>#DIV/0!</v>
      </c>
      <c r="AJ47" s="128" t="e">
        <f>DIST_DSL_MICRO!F48/COMB_CORR!P9</f>
        <v>#DIV/0!</v>
      </c>
      <c r="AK47" s="128" t="e">
        <f>DIST_DSL_ONI!F48/COMB_CORR!P9</f>
        <v>#REF!</v>
      </c>
      <c r="AL47" s="128" t="e">
        <f>DIST_DSL_CAMIE!F48/COMB_CORR!P9</f>
        <v>#DIV/0!</v>
      </c>
      <c r="AM47" s="128" t="e">
        <f>DIST_DSL_CAMIOA!F48/COMB_CORR!F9</f>
        <v>#DIV/0!</v>
      </c>
      <c r="AN47" s="128" t="e">
        <f t="shared" si="22"/>
        <v>#DIV/0!</v>
      </c>
      <c r="AO47" s="1"/>
      <c r="AP47" s="1"/>
      <c r="AQ47" s="1"/>
      <c r="AR47" s="1"/>
      <c r="AS47" s="1"/>
      <c r="AT47" s="1"/>
      <c r="AV47" s="1"/>
      <c r="CA47"/>
      <c r="CB47"/>
      <c r="CC47"/>
      <c r="CD47"/>
      <c r="CE47"/>
      <c r="CF47"/>
      <c r="CG47"/>
      <c r="CI47" s="1"/>
      <c r="CJ47" s="1"/>
      <c r="CK47" s="1"/>
      <c r="CL47" s="1"/>
      <c r="CM47" s="1"/>
      <c r="CN47" s="1"/>
      <c r="CO47" s="1"/>
      <c r="CY47"/>
      <c r="CZ47"/>
      <c r="DA47"/>
      <c r="DB47"/>
      <c r="DC47"/>
      <c r="DD47"/>
      <c r="DE47"/>
      <c r="DF47"/>
    </row>
    <row r="48" spans="1:110">
      <c r="A48" s="73" t="s">
        <v>17</v>
      </c>
      <c r="B48" s="127">
        <f>DIST_DSL_CAM!B49/COMB_CORR!L10</f>
        <v>0.25856710498788815</v>
      </c>
      <c r="C48" s="127">
        <f>DIST_DSL_CAMTRA!B49/COMB_CORR!L10</f>
        <v>5.8219313652630368E-2</v>
      </c>
      <c r="D48" s="127">
        <f>DIST_DSL_MICRO!B49/COMB_CORR!L10</f>
        <v>4.6874215076472686E-2</v>
      </c>
      <c r="E48" s="127">
        <f>DIST_DSL_ONI!B49/COMB_CORR!L10</f>
        <v>0.22281304974706878</v>
      </c>
      <c r="F48" s="127">
        <f>DIST_DSL_CAMIE!B49/COMB_CORR!L10</f>
        <v>9.7925596173000382E-2</v>
      </c>
      <c r="G48" s="127">
        <f>DIST_DSL_CAMIOA!B49/COMB_CORR!B10</f>
        <v>2.4389679737245651E-2</v>
      </c>
      <c r="H48" s="127">
        <f t="shared" si="21"/>
        <v>0.70878895937430597</v>
      </c>
      <c r="I48" s="136"/>
      <c r="J48" s="126">
        <f>DIST_DSL_CAM!C49/COMB_CORR!M10</f>
        <v>0.25017174224013577</v>
      </c>
      <c r="K48" s="126">
        <f>DIST_DSL_CAMTRA!C49/COMB_CORR!M10</f>
        <v>5.9543245949287289E-2</v>
      </c>
      <c r="L48" s="126">
        <f>DIST_DSL_MICRO!C49/COMB_CORR!M10</f>
        <v>4.703825624428512E-2</v>
      </c>
      <c r="M48" s="126">
        <f>DIST_DSL_ONI!C49/COMB_CORR!M10</f>
        <v>0.22450697483212137</v>
      </c>
      <c r="N48" s="126">
        <f>DIST_DSL_CAMIE!C49/COMB_CORR!M10</f>
        <v>0.1009713420115752</v>
      </c>
      <c r="O48" s="126">
        <f>DIST_DSL_CAMIOA!C49/COMB_CORR!C10</f>
        <v>2.5310273244053032E-2</v>
      </c>
      <c r="P48" s="126">
        <f t="shared" si="23"/>
        <v>0.70754183452145769</v>
      </c>
      <c r="Q48" s="136"/>
      <c r="R48" s="128">
        <f>DIST_DSL_CAM!D49/COMB_CORR!N10</f>
        <v>0.22139454706469888</v>
      </c>
      <c r="S48" s="128">
        <f>DIST_DSL_CAMTRA!D49/COMB_CORR!N10</f>
        <v>5.5663137293537938E-2</v>
      </c>
      <c r="T48" s="128">
        <f>DIST_DSL_MICRO!D49/COMB_CORR!N10</f>
        <v>4.2984307142053847E-2</v>
      </c>
      <c r="U48" s="128">
        <f>DIST_DSL_ONI!D49/COMB_CORR!N10</f>
        <v>0.20223519506070475</v>
      </c>
      <c r="V48" s="128">
        <f>DIST_DSL_CAMIE!D49/COMB_CORR!N10</f>
        <v>9.5481366623003217E-2</v>
      </c>
      <c r="W48" s="128">
        <f>DIST_DSL_CAMIOA!D49/COMB_CORR!D10</f>
        <v>0.78503144539838565</v>
      </c>
      <c r="X48" s="128">
        <f t="shared" si="24"/>
        <v>1.4027899985823842</v>
      </c>
      <c r="Y48" s="136"/>
      <c r="Z48" s="126" t="e">
        <f>DIST_DSL_CAM!E49/COMB_CORR!O10</f>
        <v>#DIV/0!</v>
      </c>
      <c r="AA48" s="126" t="e">
        <f>DIST_DSL_CAMTRA!E49/COMB_CORR!O10</f>
        <v>#DIV/0!</v>
      </c>
      <c r="AB48" s="126" t="e">
        <f>DIST_DSL_MICRO!E49/COMB_CORR!O10</f>
        <v>#DIV/0!</v>
      </c>
      <c r="AC48" s="126" t="e">
        <f>DIST_DSL_ONI!E49/COMB_CORR!O10</f>
        <v>#DIV/0!</v>
      </c>
      <c r="AD48" s="126" t="e">
        <f>DIST_DSL_CAMIE!E49/COMB_CORR!O10</f>
        <v>#DIV/0!</v>
      </c>
      <c r="AE48" s="126" t="e">
        <f>DIST_DSL_CAMIOA!E49/COMB_CORR!O10</f>
        <v>#DIV/0!</v>
      </c>
      <c r="AF48" s="126" t="e">
        <f t="shared" si="25"/>
        <v>#DIV/0!</v>
      </c>
      <c r="AG48" s="136"/>
      <c r="AH48" s="128" t="e">
        <f>DIST_DSL_CAM!F49/COMB_CORR!P10</f>
        <v>#DIV/0!</v>
      </c>
      <c r="AI48" s="128" t="e">
        <f>DIST_DSL_CAMTRA!F49/COMB_CORR!P10</f>
        <v>#DIV/0!</v>
      </c>
      <c r="AJ48" s="128" t="e">
        <f>DIST_DSL_MICRO!F49/COMB_CORR!P10</f>
        <v>#DIV/0!</v>
      </c>
      <c r="AK48" s="128" t="e">
        <f>DIST_DSL_ONI!F49/COMB_CORR!P10</f>
        <v>#REF!</v>
      </c>
      <c r="AL48" s="128" t="e">
        <f>DIST_DSL_CAMIE!F49/COMB_CORR!P10</f>
        <v>#DIV/0!</v>
      </c>
      <c r="AM48" s="128" t="e">
        <f>DIST_DSL_CAMIOA!F49/COMB_CORR!F10</f>
        <v>#DIV/0!</v>
      </c>
      <c r="AN48" s="128" t="e">
        <f t="shared" si="22"/>
        <v>#DIV/0!</v>
      </c>
      <c r="AO48" s="1"/>
      <c r="AP48" s="1"/>
      <c r="AQ48" s="1"/>
      <c r="AR48" s="1"/>
      <c r="AS48" s="1"/>
      <c r="AT48" s="1"/>
      <c r="AV48" s="1"/>
      <c r="CA48"/>
      <c r="CB48"/>
      <c r="CC48"/>
      <c r="CD48"/>
      <c r="CE48"/>
      <c r="CF48"/>
      <c r="CG48"/>
      <c r="CI48" s="1"/>
      <c r="CJ48" s="1"/>
      <c r="CK48" s="1"/>
      <c r="CL48" s="1"/>
      <c r="CM48" s="1"/>
      <c r="CN48" s="1"/>
      <c r="CO48" s="1"/>
      <c r="CY48"/>
      <c r="CZ48"/>
      <c r="DA48"/>
      <c r="DB48"/>
      <c r="DC48"/>
      <c r="DD48"/>
      <c r="DE48"/>
      <c r="DF48"/>
    </row>
    <row r="49" spans="1:110">
      <c r="A49" s="73" t="s">
        <v>29</v>
      </c>
      <c r="B49" s="127">
        <f>DIST_DSL_CAM!B50/COMB_CORR!L11</f>
        <v>9.4316581066956007E-2</v>
      </c>
      <c r="C49" s="127">
        <f>DIST_DSL_CAMTRA!B50/COMB_CORR!L11</f>
        <v>1.4574898287745381E-2</v>
      </c>
      <c r="D49" s="127">
        <f>DIST_DSL_MICRO!B50/COMB_CORR!L11</f>
        <v>5.5759976088284542E-2</v>
      </c>
      <c r="E49" s="127">
        <f>DIST_DSL_ONI!B50/COMB_CORR!L11</f>
        <v>8.9277745648278298E-2</v>
      </c>
      <c r="F49" s="127">
        <f>DIST_DSL_CAMIE!B50/COMB_CORR!L11</f>
        <v>5.0050994425587747E-2</v>
      </c>
      <c r="G49" s="127">
        <f>DIST_DSL_CAMIOA!B50/COMB_CORR!B11</f>
        <v>2.1904663257875649E-2</v>
      </c>
      <c r="H49" s="127">
        <f t="shared" si="21"/>
        <v>0.32588485877472761</v>
      </c>
      <c r="I49" s="136"/>
      <c r="J49" s="126">
        <f>DIST_DSL_CAM!C50/COMB_CORR!M11</f>
        <v>8.6022663953566073E-2</v>
      </c>
      <c r="K49" s="126">
        <f>DIST_DSL_CAMTRA!C50/COMB_CORR!M11</f>
        <v>1.4791510887462E-2</v>
      </c>
      <c r="L49" s="126">
        <f>DIST_DSL_MICRO!C50/COMB_CORR!M11</f>
        <v>4.9600034116280105E-2</v>
      </c>
      <c r="M49" s="126">
        <f>DIST_DSL_ONI!C50/COMB_CORR!M11</f>
        <v>8.4245624112917764E-2</v>
      </c>
      <c r="N49" s="126">
        <f>DIST_DSL_CAMIE!C50/COMB_CORR!M11</f>
        <v>4.6724459782294947E-2</v>
      </c>
      <c r="O49" s="126">
        <f>DIST_DSL_CAMIOA!C50/COMB_CORR!C11</f>
        <v>2.1691657764130807E-2</v>
      </c>
      <c r="P49" s="126">
        <f t="shared" si="23"/>
        <v>0.30307595061665166</v>
      </c>
      <c r="Q49" s="136"/>
      <c r="R49" s="128">
        <f>DIST_DSL_CAM!D50/COMB_CORR!N11</f>
        <v>8.8878938219234441E-2</v>
      </c>
      <c r="S49" s="128">
        <f>DIST_DSL_CAMTRA!D50/COMB_CORR!N11</f>
        <v>1.8213153244925725E-2</v>
      </c>
      <c r="T49" s="128">
        <f>DIST_DSL_MICRO!D50/COMB_CORR!N11</f>
        <v>5.0727316584868121E-2</v>
      </c>
      <c r="U49" s="128">
        <f>DIST_DSL_ONI!D50/COMB_CORR!N11</f>
        <v>8.7626042877318733E-2</v>
      </c>
      <c r="V49" s="128">
        <f>DIST_DSL_CAMIE!D50/COMB_CORR!N11</f>
        <v>5.0180088979726582E-2</v>
      </c>
      <c r="W49" s="128">
        <f>DIST_DSL_CAMIOA!D50/COMB_CORR!D11</f>
        <v>0.33570803441663655</v>
      </c>
      <c r="X49" s="128">
        <f t="shared" si="24"/>
        <v>0.6313335743227102</v>
      </c>
      <c r="Y49" s="136"/>
      <c r="Z49" s="126" t="e">
        <f>DIST_DSL_CAM!E50/COMB_CORR!O11</f>
        <v>#DIV/0!</v>
      </c>
      <c r="AA49" s="126" t="e">
        <f>DIST_DSL_CAMTRA!E50/COMB_CORR!O11</f>
        <v>#DIV/0!</v>
      </c>
      <c r="AB49" s="126" t="e">
        <f>DIST_DSL_MICRO!E50/COMB_CORR!O11</f>
        <v>#DIV/0!</v>
      </c>
      <c r="AC49" s="126" t="e">
        <f>DIST_DSL_ONI!E50/COMB_CORR!O11</f>
        <v>#DIV/0!</v>
      </c>
      <c r="AD49" s="126" t="e">
        <f>DIST_DSL_CAMIE!E50/COMB_CORR!O11</f>
        <v>#DIV/0!</v>
      </c>
      <c r="AE49" s="126" t="e">
        <f>DIST_DSL_CAMIOA!E50/COMB_CORR!O11</f>
        <v>#DIV/0!</v>
      </c>
      <c r="AF49" s="126" t="e">
        <f t="shared" si="25"/>
        <v>#DIV/0!</v>
      </c>
      <c r="AG49" s="136"/>
      <c r="AH49" s="128" t="e">
        <f>DIST_DSL_CAM!F50/COMB_CORR!P11</f>
        <v>#DIV/0!</v>
      </c>
      <c r="AI49" s="128" t="e">
        <f>DIST_DSL_CAMTRA!F50/COMB_CORR!P11</f>
        <v>#DIV/0!</v>
      </c>
      <c r="AJ49" s="128" t="e">
        <f>DIST_DSL_MICRO!F50/COMB_CORR!P11</f>
        <v>#DIV/0!</v>
      </c>
      <c r="AK49" s="128" t="e">
        <f>DIST_DSL_ONI!F50/COMB_CORR!P11</f>
        <v>#REF!</v>
      </c>
      <c r="AL49" s="128" t="e">
        <f>DIST_DSL_CAMIE!F50/COMB_CORR!P11</f>
        <v>#DIV/0!</v>
      </c>
      <c r="AM49" s="128" t="e">
        <f>DIST_DSL_CAMIOA!F50/COMB_CORR!F11</f>
        <v>#DIV/0!</v>
      </c>
      <c r="AN49" s="128" t="e">
        <f t="shared" si="22"/>
        <v>#DIV/0!</v>
      </c>
      <c r="AO49" s="1"/>
      <c r="AP49" s="1"/>
      <c r="AQ49" s="1"/>
      <c r="AR49" s="1"/>
      <c r="AS49" s="1"/>
      <c r="AT49" s="1"/>
      <c r="AV49" s="1"/>
      <c r="CA49"/>
      <c r="CB49"/>
      <c r="CC49"/>
      <c r="CD49"/>
      <c r="CE49"/>
      <c r="CF49"/>
      <c r="CG49"/>
      <c r="CI49" s="1"/>
      <c r="CJ49" s="1"/>
      <c r="CK49" s="1"/>
      <c r="CL49" s="1"/>
      <c r="CM49" s="1"/>
      <c r="CN49" s="1"/>
      <c r="CO49" s="1"/>
      <c r="CY49"/>
      <c r="CZ49"/>
      <c r="DA49"/>
      <c r="DB49"/>
      <c r="DC49"/>
      <c r="DD49"/>
      <c r="DE49"/>
      <c r="DF49"/>
    </row>
    <row r="50" spans="1:110">
      <c r="A50" s="75" t="s">
        <v>39</v>
      </c>
      <c r="B50" s="127">
        <f>DIST_DSL_CAM!B51/COMB_CORR!L12</f>
        <v>0.17070256050710586</v>
      </c>
      <c r="C50" s="127">
        <f>DIST_DSL_CAMTRA!B51/COMB_CORR!L12</f>
        <v>4.1989427175900727E-2</v>
      </c>
      <c r="D50" s="127">
        <f>DIST_DSL_MICRO!B51/COMB_CORR!L12</f>
        <v>5.3097035594803964E-2</v>
      </c>
      <c r="E50" s="127">
        <f>DIST_DSL_ONI!B51/COMB_CORR!L12</f>
        <v>0.18152916412762315</v>
      </c>
      <c r="F50" s="127">
        <f>DIST_DSL_CAMIE!B51/COMB_CORR!L12</f>
        <v>6.6343054090179002E-2</v>
      </c>
      <c r="G50" s="127">
        <f>DIST_DSL_CAMIOA!B51/COMB_CORR!B12</f>
        <v>2.628239906182904E-2</v>
      </c>
      <c r="H50" s="127">
        <f t="shared" si="21"/>
        <v>0.53994364055744182</v>
      </c>
      <c r="I50" s="136"/>
      <c r="J50" s="126">
        <f>DIST_DSL_CAM!C51/COMB_CORR!M12</f>
        <v>0.15694557405461831</v>
      </c>
      <c r="K50" s="126">
        <f>DIST_DSL_CAMTRA!C51/COMB_CORR!M12</f>
        <v>4.2106185325546268E-2</v>
      </c>
      <c r="L50" s="126">
        <f>DIST_DSL_MICRO!C51/COMB_CORR!M12</f>
        <v>4.9220047301761286E-2</v>
      </c>
      <c r="M50" s="126">
        <f>DIST_DSL_ONI!C51/COMB_CORR!M12</f>
        <v>0.16882593975813454</v>
      </c>
      <c r="N50" s="126">
        <f>DIST_DSL_CAMIE!C51/COMB_CORR!M12</f>
        <v>6.4750979033635345E-2</v>
      </c>
      <c r="O50" s="126">
        <f>DIST_DSL_CAMIOA!C51/COMB_CORR!C12</f>
        <v>2.7696853657325216E-2</v>
      </c>
      <c r="P50" s="126">
        <f t="shared" si="23"/>
        <v>0.50954557913102105</v>
      </c>
      <c r="Q50" s="136"/>
      <c r="R50" s="128">
        <f>DIST_DSL_CAM!D51/COMB_CORR!N12</f>
        <v>0.14946480677916518</v>
      </c>
      <c r="S50" s="128">
        <f>DIST_DSL_CAMTRA!D51/COMB_CORR!N12</f>
        <v>4.451858164447927E-2</v>
      </c>
      <c r="T50" s="128">
        <f>DIST_DSL_MICRO!D51/COMB_CORR!N12</f>
        <v>4.6913758329406495E-2</v>
      </c>
      <c r="U50" s="128">
        <f>DIST_DSL_ONI!D51/COMB_CORR!N12</f>
        <v>0.17109885671400102</v>
      </c>
      <c r="V50" s="128">
        <f>DIST_DSL_CAMIE!D51/COMB_CORR!N12</f>
        <v>6.5062734981154474E-2</v>
      </c>
      <c r="W50" s="128">
        <f>DIST_DSL_CAMIOA!D51/COMB_CORR!D12</f>
        <v>0.5923037360986666</v>
      </c>
      <c r="X50" s="128">
        <f t="shared" si="24"/>
        <v>1.0693624745468731</v>
      </c>
      <c r="Y50" s="136"/>
      <c r="Z50" s="126" t="e">
        <f>DIST_DSL_CAM!E51/COMB_CORR!O12</f>
        <v>#DIV/0!</v>
      </c>
      <c r="AA50" s="126" t="e">
        <f>DIST_DSL_CAMTRA!E51/COMB_CORR!O12</f>
        <v>#DIV/0!</v>
      </c>
      <c r="AB50" s="126" t="e">
        <f>DIST_DSL_MICRO!E51/COMB_CORR!O12</f>
        <v>#DIV/0!</v>
      </c>
      <c r="AC50" s="126" t="e">
        <f>DIST_DSL_ONI!E51/COMB_CORR!O12</f>
        <v>#DIV/0!</v>
      </c>
      <c r="AD50" s="126" t="e">
        <f>DIST_DSL_CAMIE!E51/COMB_CORR!O12</f>
        <v>#DIV/0!</v>
      </c>
      <c r="AE50" s="126" t="e">
        <f>DIST_DSL_CAMIOA!E51/COMB_CORR!O12</f>
        <v>#DIV/0!</v>
      </c>
      <c r="AF50" s="126" t="e">
        <f t="shared" si="25"/>
        <v>#DIV/0!</v>
      </c>
      <c r="AG50" s="136"/>
      <c r="AH50" s="128" t="e">
        <f>DIST_DSL_CAM!F51/COMB_CORR!P12</f>
        <v>#DIV/0!</v>
      </c>
      <c r="AI50" s="128" t="e">
        <f>DIST_DSL_CAMTRA!F51/COMB_CORR!P12</f>
        <v>#DIV/0!</v>
      </c>
      <c r="AJ50" s="128" t="e">
        <f>DIST_DSL_MICRO!F51/COMB_CORR!P12</f>
        <v>#DIV/0!</v>
      </c>
      <c r="AK50" s="128" t="e">
        <f>DIST_DSL_ONI!F51/COMB_CORR!P12</f>
        <v>#REF!</v>
      </c>
      <c r="AL50" s="128" t="e">
        <f>DIST_DSL_CAMIE!F51/COMB_CORR!P12</f>
        <v>#DIV/0!</v>
      </c>
      <c r="AM50" s="128" t="e">
        <f>DIST_DSL_CAMIOA!F51/COMB_CORR!F12</f>
        <v>#DIV/0!</v>
      </c>
      <c r="AN50" s="128" t="e">
        <f t="shared" si="22"/>
        <v>#DIV/0!</v>
      </c>
      <c r="AO50" s="1"/>
      <c r="AP50" s="1"/>
      <c r="AQ50" s="1"/>
      <c r="AR50" s="1"/>
      <c r="AS50" s="1"/>
      <c r="AT50" s="1"/>
      <c r="AV50" s="1"/>
      <c r="CA50"/>
      <c r="CB50"/>
      <c r="CC50"/>
      <c r="CD50"/>
      <c r="CE50"/>
      <c r="CF50"/>
      <c r="CG50"/>
      <c r="CI50" s="1"/>
      <c r="CJ50" s="1"/>
      <c r="CK50" s="1"/>
      <c r="CL50" s="1"/>
      <c r="CM50" s="1"/>
      <c r="CN50" s="1"/>
      <c r="CO50" s="1"/>
      <c r="CY50"/>
      <c r="CZ50"/>
      <c r="DA50"/>
      <c r="DB50"/>
      <c r="DC50"/>
      <c r="DD50"/>
      <c r="DE50"/>
      <c r="DF50"/>
    </row>
    <row r="51" spans="1:110" s="25" customFormat="1">
      <c r="A51" s="73" t="s">
        <v>35</v>
      </c>
      <c r="B51" s="127">
        <f>DIST_DSL_CAM!B52/COMB_CORR!L13</f>
        <v>0.40133599434692996</v>
      </c>
      <c r="C51" s="127">
        <f>DIST_DSL_CAMTRA!B52/COMB_CORR!L13</f>
        <v>5.3781828417493807E-2</v>
      </c>
      <c r="D51" s="127">
        <f>DIST_DSL_MICRO!B52/COMB_CORR!L13</f>
        <v>0.33724100818656982</v>
      </c>
      <c r="E51" s="127">
        <f>DIST_DSL_ONI!B52/COMB_CORR!L13</f>
        <v>0.46863912822594883</v>
      </c>
      <c r="F51" s="127">
        <f>DIST_DSL_CAMIE!B52/COMB_CORR!L13</f>
        <v>0.10904418721684005</v>
      </c>
      <c r="G51" s="127">
        <f>DIST_DSL_CAMIOA!B52/COMB_CORR!B13</f>
        <v>3.2691324457578809E-2</v>
      </c>
      <c r="H51" s="127">
        <f t="shared" si="21"/>
        <v>1.4027334708513612</v>
      </c>
      <c r="I51" s="136"/>
      <c r="J51" s="126">
        <f>DIST_DSL_CAM!C52/COMB_CORR!M13</f>
        <v>0.41487928012046976</v>
      </c>
      <c r="K51" s="126">
        <f>DIST_DSL_CAMTRA!C52/COMB_CORR!M13</f>
        <v>5.7870185264827324E-2</v>
      </c>
      <c r="L51" s="126">
        <f>DIST_DSL_MICRO!C52/COMB_CORR!M13</f>
        <v>0.35128937727332976</v>
      </c>
      <c r="M51" s="126">
        <f>DIST_DSL_ONI!C52/COMB_CORR!M13</f>
        <v>0.48900557779081472</v>
      </c>
      <c r="N51" s="126">
        <f>DIST_DSL_CAMIE!C52/COMB_CORR!M13</f>
        <v>0.1169647920189045</v>
      </c>
      <c r="O51" s="126">
        <f>DIST_DSL_CAMIOA!C52/COMB_CORR!C13</f>
        <v>3.4831164982526759E-2</v>
      </c>
      <c r="P51" s="126">
        <f t="shared" si="23"/>
        <v>1.4648403774508729</v>
      </c>
      <c r="Q51" s="136"/>
      <c r="R51" s="128">
        <f>DIST_DSL_CAM!D52/COMB_CORR!N13</f>
        <v>0.385948373737316</v>
      </c>
      <c r="S51" s="128">
        <f>DIST_DSL_CAMTRA!D52/COMB_CORR!N13</f>
        <v>5.7215821154902834E-2</v>
      </c>
      <c r="T51" s="128">
        <f>DIST_DSL_MICRO!D52/COMB_CORR!N13</f>
        <v>0.32528147141941599</v>
      </c>
      <c r="U51" s="128">
        <f>DIST_DSL_ONI!D52/COMB_CORR!N13</f>
        <v>0.45502110296627546</v>
      </c>
      <c r="V51" s="128">
        <f>DIST_DSL_CAMIE!D52/COMB_CORR!N13</f>
        <v>0.11269866210525643</v>
      </c>
      <c r="W51" s="128">
        <f>DIST_DSL_CAMIOA!D52/COMB_CORR!D13</f>
        <v>0.61683866102359308</v>
      </c>
      <c r="X51" s="128">
        <f t="shared" si="24"/>
        <v>1.9530040924067595</v>
      </c>
      <c r="Y51" s="136"/>
      <c r="Z51" s="126" t="e">
        <f>DIST_DSL_CAM!E52/COMB_CORR!O13</f>
        <v>#DIV/0!</v>
      </c>
      <c r="AA51" s="126" t="e">
        <f>DIST_DSL_CAMTRA!E52/COMB_CORR!O13</f>
        <v>#DIV/0!</v>
      </c>
      <c r="AB51" s="126" t="e">
        <f>DIST_DSL_MICRO!E52/COMB_CORR!O13</f>
        <v>#DIV/0!</v>
      </c>
      <c r="AC51" s="126" t="e">
        <f>DIST_DSL_ONI!E52/COMB_CORR!O13</f>
        <v>#DIV/0!</v>
      </c>
      <c r="AD51" s="126" t="e">
        <f>DIST_DSL_CAMIE!E52/COMB_CORR!O13</f>
        <v>#DIV/0!</v>
      </c>
      <c r="AE51" s="126" t="e">
        <f>DIST_DSL_CAMIOA!E52/COMB_CORR!O13</f>
        <v>#DIV/0!</v>
      </c>
      <c r="AF51" s="126" t="e">
        <f t="shared" si="25"/>
        <v>#DIV/0!</v>
      </c>
      <c r="AG51" s="136"/>
      <c r="AH51" s="128" t="e">
        <f>DIST_DSL_CAM!F52/COMB_CORR!P13</f>
        <v>#DIV/0!</v>
      </c>
      <c r="AI51" s="128" t="e">
        <f>DIST_DSL_CAMTRA!F52/COMB_CORR!P13</f>
        <v>#DIV/0!</v>
      </c>
      <c r="AJ51" s="128" t="e">
        <f>DIST_DSL_MICRO!F52/COMB_CORR!P13</f>
        <v>#DIV/0!</v>
      </c>
      <c r="AK51" s="128" t="e">
        <f>DIST_DSL_ONI!F52/COMB_CORR!P13</f>
        <v>#REF!</v>
      </c>
      <c r="AL51" s="128" t="e">
        <f>DIST_DSL_CAMIE!F52/COMB_CORR!P13</f>
        <v>#DIV/0!</v>
      </c>
      <c r="AM51" s="128" t="e">
        <f>DIST_DSL_CAMIOA!F52/COMB_CORR!F13</f>
        <v>#DIV/0!</v>
      </c>
      <c r="AN51" s="128" t="e">
        <f t="shared" si="22"/>
        <v>#DIV/0!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110">
      <c r="A52" s="73" t="s">
        <v>31</v>
      </c>
      <c r="B52" s="127">
        <f>DIST_DSL_CAM!B53/COMB_CORR!L14</f>
        <v>0.63822068184397729</v>
      </c>
      <c r="C52" s="127">
        <f>DIST_DSL_CAMTRA!B53/COMB_CORR!L14</f>
        <v>7.4265997681538201E-2</v>
      </c>
      <c r="D52" s="127">
        <f>DIST_DSL_MICRO!B53/COMB_CORR!L14</f>
        <v>0.8694124105736748</v>
      </c>
      <c r="E52" s="127">
        <f>DIST_DSL_ONI!B53/COMB_CORR!L14</f>
        <v>1.0045059174782955</v>
      </c>
      <c r="F52" s="127">
        <f>DIST_DSL_CAMIE!B53/COMB_CORR!L14</f>
        <v>0.15716298412157345</v>
      </c>
      <c r="G52" s="127">
        <f>DIST_DSL_CAMIOA!B53/COMB_CORR!B14</f>
        <v>3.1739988456294312E-2</v>
      </c>
      <c r="H52" s="127">
        <f t="shared" si="21"/>
        <v>2.7753079801553535</v>
      </c>
      <c r="I52" s="136"/>
      <c r="J52" s="126">
        <f>DIST_DSL_CAM!C53/COMB_CORR!M14</f>
        <v>0.70690931597213491</v>
      </c>
      <c r="K52" s="126">
        <f>DIST_DSL_CAMTRA!C53/COMB_CORR!M14</f>
        <v>8.4331055308124986E-2</v>
      </c>
      <c r="L52" s="126">
        <f>DIST_DSL_MICRO!C53/COMB_CORR!M14</f>
        <v>0.95663709296113286</v>
      </c>
      <c r="M52" s="126">
        <f>DIST_DSL_ONI!C53/COMB_CORR!M14</f>
        <v>1.1456560898953978</v>
      </c>
      <c r="N52" s="126">
        <f>DIST_DSL_CAMIE!C53/COMB_CORR!M14</f>
        <v>0.1795634018404384</v>
      </c>
      <c r="O52" s="126">
        <f>DIST_DSL_CAMIOA!C53/COMB_CORR!C14</f>
        <v>3.3129711905720241E-2</v>
      </c>
      <c r="P52" s="126">
        <f t="shared" si="23"/>
        <v>3.1062266678829489</v>
      </c>
      <c r="Q52" s="136"/>
      <c r="R52" s="128">
        <f>DIST_DSL_CAM!D53/COMB_CORR!N14</f>
        <v>0.64833790386455714</v>
      </c>
      <c r="S52" s="128">
        <f>DIST_DSL_CAMTRA!D53/COMB_CORR!N14</f>
        <v>8.1352397483413358E-2</v>
      </c>
      <c r="T52" s="128">
        <f>DIST_DSL_MICRO!D53/COMB_CORR!N14</f>
        <v>0.86338052573420287</v>
      </c>
      <c r="U52" s="128">
        <f>DIST_DSL_ONI!D53/COMB_CORR!N14</f>
        <v>1.0669750688964588</v>
      </c>
      <c r="V52" s="128">
        <f>DIST_DSL_CAMIE!D53/COMB_CORR!N14</f>
        <v>0.16739422791847933</v>
      </c>
      <c r="W52" s="128">
        <f>DIST_DSL_CAMIOA!D53/COMB_CORR!D14</f>
        <v>0.47584919784539431</v>
      </c>
      <c r="X52" s="128">
        <f t="shared" si="24"/>
        <v>3.3032893217425059</v>
      </c>
      <c r="Y52" s="136"/>
      <c r="Z52" s="126" t="e">
        <f>DIST_DSL_CAM!E53/COMB_CORR!O14</f>
        <v>#DIV/0!</v>
      </c>
      <c r="AA52" s="126" t="e">
        <f>DIST_DSL_CAMTRA!E53/COMB_CORR!O14</f>
        <v>#DIV/0!</v>
      </c>
      <c r="AB52" s="126" t="e">
        <f>DIST_DSL_MICRO!E53/COMB_CORR!O14</f>
        <v>#DIV/0!</v>
      </c>
      <c r="AC52" s="126" t="e">
        <f>DIST_DSL_ONI!E53/COMB_CORR!O14</f>
        <v>#DIV/0!</v>
      </c>
      <c r="AD52" s="126" t="e">
        <f>DIST_DSL_CAMIE!E53/COMB_CORR!O14</f>
        <v>#DIV/0!</v>
      </c>
      <c r="AE52" s="126" t="e">
        <f>DIST_DSL_CAMIOA!E53/COMB_CORR!O14</f>
        <v>#DIV/0!</v>
      </c>
      <c r="AF52" s="126" t="e">
        <f t="shared" si="25"/>
        <v>#DIV/0!</v>
      </c>
      <c r="AG52" s="136"/>
      <c r="AH52" s="128" t="e">
        <f>DIST_DSL_CAM!F53/COMB_CORR!P14</f>
        <v>#DIV/0!</v>
      </c>
      <c r="AI52" s="128" t="e">
        <f>DIST_DSL_CAMTRA!F53/COMB_CORR!P14</f>
        <v>#DIV/0!</v>
      </c>
      <c r="AJ52" s="128" t="e">
        <f>DIST_DSL_MICRO!F53/COMB_CORR!P14</f>
        <v>#DIV/0!</v>
      </c>
      <c r="AK52" s="128" t="e">
        <f>DIST_DSL_ONI!F53/COMB_CORR!P14</f>
        <v>#REF!</v>
      </c>
      <c r="AL52" s="128" t="e">
        <f>DIST_DSL_CAMIE!F53/COMB_CORR!P14</f>
        <v>#DIV/0!</v>
      </c>
      <c r="AM52" s="128" t="e">
        <f>DIST_DSL_CAMIOA!F53/COMB_CORR!F14</f>
        <v>#DIV/0!</v>
      </c>
      <c r="AN52" s="128" t="e">
        <f t="shared" si="22"/>
        <v>#DIV/0!</v>
      </c>
      <c r="AO52" s="1"/>
      <c r="AP52" s="1"/>
      <c r="AQ52" s="1"/>
      <c r="AR52" s="1"/>
      <c r="AS52" s="1"/>
      <c r="AT52" s="1"/>
      <c r="AV52" s="1"/>
      <c r="CA52"/>
      <c r="CB52"/>
      <c r="CC52"/>
      <c r="CD52"/>
      <c r="CE52"/>
      <c r="CF52"/>
      <c r="CG52"/>
      <c r="CI52" s="1"/>
      <c r="CJ52" s="1"/>
      <c r="CK52" s="1"/>
      <c r="CL52" s="1"/>
      <c r="CM52" s="1"/>
      <c r="CN52" s="1"/>
      <c r="CO52" s="1"/>
      <c r="CY52"/>
      <c r="CZ52"/>
      <c r="DA52"/>
      <c r="DB52"/>
      <c r="DC52"/>
      <c r="DD52"/>
      <c r="DE52"/>
      <c r="DF52"/>
    </row>
    <row r="53" spans="1:110">
      <c r="A53" s="73" t="s">
        <v>27</v>
      </c>
      <c r="B53" s="127">
        <f>DIST_DSL_CAM!B54/COMB_CORR!L15</f>
        <v>0.29930179956173369</v>
      </c>
      <c r="C53" s="127">
        <f>DIST_DSL_CAMTRA!B54/COMB_CORR!L15</f>
        <v>5.4818421732942539E-2</v>
      </c>
      <c r="D53" s="127">
        <f>DIST_DSL_MICRO!B54/COMB_CORR!L15</f>
        <v>0.32065200919425813</v>
      </c>
      <c r="E53" s="127">
        <f>DIST_DSL_ONI!B54/COMB_CORR!L15</f>
        <v>0.43683370715851072</v>
      </c>
      <c r="F53" s="127">
        <f>DIST_DSL_CAMIE!B54/COMB_CORR!L15</f>
        <v>7.4125740061325426E-2</v>
      </c>
      <c r="G53" s="127">
        <f>DIST_DSL_CAMIOA!B54/COMB_CORR!B15</f>
        <v>3.1541908477089362E-2</v>
      </c>
      <c r="H53" s="127">
        <f t="shared" si="21"/>
        <v>1.2172735861858597</v>
      </c>
      <c r="I53" s="136"/>
      <c r="J53" s="126">
        <f>DIST_DSL_CAM!C54/COMB_CORR!M15</f>
        <v>0.31207308125117078</v>
      </c>
      <c r="K53" s="126">
        <f>DIST_DSL_CAMTRA!C54/COMB_CORR!M15</f>
        <v>5.9489531137441452E-2</v>
      </c>
      <c r="L53" s="126">
        <f>DIST_DSL_MICRO!C54/COMB_CORR!M15</f>
        <v>0.33432873170085686</v>
      </c>
      <c r="M53" s="126">
        <f>DIST_DSL_ONI!C54/COMB_CORR!M15</f>
        <v>0.45835865768641115</v>
      </c>
      <c r="N53" s="126">
        <f>DIST_DSL_CAMIE!C54/COMB_CORR!M15</f>
        <v>8.089625966093647E-2</v>
      </c>
      <c r="O53" s="126">
        <f>DIST_DSL_CAMIOA!C54/COMB_CORR!C15</f>
        <v>3.2883098237172309E-2</v>
      </c>
      <c r="P53" s="126">
        <f t="shared" si="23"/>
        <v>1.2780293596739891</v>
      </c>
      <c r="Q53" s="136"/>
      <c r="R53" s="128">
        <f>DIST_DSL_CAM!D54/COMB_CORR!N15</f>
        <v>0.29632028624541329</v>
      </c>
      <c r="S53" s="128">
        <f>DIST_DSL_CAMTRA!D54/COMB_CORR!N15</f>
        <v>5.9744581661087981E-2</v>
      </c>
      <c r="T53" s="128">
        <f>DIST_DSL_MICRO!D54/COMB_CORR!N15</f>
        <v>0.31525251977981616</v>
      </c>
      <c r="U53" s="128">
        <f>DIST_DSL_ONI!D54/COMB_CORR!N15</f>
        <v>0.43194798192223333</v>
      </c>
      <c r="V53" s="128">
        <f>DIST_DSL_CAMIE!D54/COMB_CORR!N15</f>
        <v>7.9689106941513002E-2</v>
      </c>
      <c r="W53" s="128">
        <f>DIST_DSL_CAMIOA!D54/COMB_CORR!D15</f>
        <v>0.37382492977117049</v>
      </c>
      <c r="X53" s="128">
        <f t="shared" si="24"/>
        <v>1.5567794063212343</v>
      </c>
      <c r="Y53" s="136"/>
      <c r="Z53" s="126" t="e">
        <f>DIST_DSL_CAM!E54/COMB_CORR!O15</f>
        <v>#DIV/0!</v>
      </c>
      <c r="AA53" s="126" t="e">
        <f>DIST_DSL_CAMTRA!E54/COMB_CORR!O15</f>
        <v>#DIV/0!</v>
      </c>
      <c r="AB53" s="126" t="e">
        <f>DIST_DSL_MICRO!E54/COMB_CORR!O15</f>
        <v>#DIV/0!</v>
      </c>
      <c r="AC53" s="126" t="e">
        <f>DIST_DSL_ONI!E54/COMB_CORR!O15</f>
        <v>#DIV/0!</v>
      </c>
      <c r="AD53" s="126" t="e">
        <f>DIST_DSL_CAMIE!E54/COMB_CORR!O15</f>
        <v>#DIV/0!</v>
      </c>
      <c r="AE53" s="126" t="e">
        <f>DIST_DSL_CAMIOA!E54/COMB_CORR!O15</f>
        <v>#DIV/0!</v>
      </c>
      <c r="AF53" s="126" t="e">
        <f t="shared" si="25"/>
        <v>#DIV/0!</v>
      </c>
      <c r="AG53" s="136"/>
      <c r="AH53" s="128" t="e">
        <f>DIST_DSL_CAM!F54/COMB_CORR!P15</f>
        <v>#DIV/0!</v>
      </c>
      <c r="AI53" s="128" t="e">
        <f>DIST_DSL_CAMTRA!F54/COMB_CORR!P15</f>
        <v>#DIV/0!</v>
      </c>
      <c r="AJ53" s="128" t="e">
        <f>DIST_DSL_MICRO!F54/COMB_CORR!P15</f>
        <v>#DIV/0!</v>
      </c>
      <c r="AK53" s="128" t="e">
        <f>DIST_DSL_ONI!F54/COMB_CORR!P15</f>
        <v>#REF!</v>
      </c>
      <c r="AL53" s="128" t="e">
        <f>DIST_DSL_CAMIE!F54/COMB_CORR!P15</f>
        <v>#DIV/0!</v>
      </c>
      <c r="AM53" s="128" t="e">
        <f>DIST_DSL_CAMIOA!F54/COMB_CORR!F15</f>
        <v>#DIV/0!</v>
      </c>
      <c r="AN53" s="128" t="e">
        <f t="shared" si="22"/>
        <v>#DIV/0!</v>
      </c>
      <c r="AO53" s="1"/>
      <c r="AP53" s="1"/>
      <c r="AQ53" s="1"/>
      <c r="AR53" s="1"/>
      <c r="AS53" s="1"/>
      <c r="AT53" s="1"/>
      <c r="AV53" s="1"/>
      <c r="CA53"/>
      <c r="CB53"/>
      <c r="CC53"/>
      <c r="CD53"/>
      <c r="CE53"/>
      <c r="CF53"/>
      <c r="CG53"/>
      <c r="CI53" s="1"/>
      <c r="CJ53" s="1"/>
      <c r="CK53" s="1"/>
      <c r="CL53" s="1"/>
      <c r="CM53" s="1"/>
      <c r="CN53" s="1"/>
      <c r="CO53" s="1"/>
      <c r="CY53"/>
      <c r="CZ53"/>
      <c r="DA53"/>
      <c r="DB53"/>
      <c r="DC53"/>
      <c r="DD53"/>
      <c r="DE53"/>
      <c r="DF53"/>
    </row>
    <row r="54" spans="1:110">
      <c r="A54" s="73" t="s">
        <v>33</v>
      </c>
      <c r="B54" s="127">
        <f>DIST_DSL_CAM!B55/COMB_CORR!L16</f>
        <v>0.54255926397383258</v>
      </c>
      <c r="C54" s="127">
        <f>DIST_DSL_CAMTRA!B55/COMB_CORR!L16</f>
        <v>6.5010218300138659E-2</v>
      </c>
      <c r="D54" s="127">
        <f>DIST_DSL_MICRO!B55/COMB_CORR!L16</f>
        <v>0.39465779359515707</v>
      </c>
      <c r="E54" s="127">
        <f>DIST_DSL_ONI!B55/COMB_CORR!L16</f>
        <v>0.56712227555308214</v>
      </c>
      <c r="F54" s="127">
        <f>DIST_DSL_CAMIE!B55/COMB_CORR!L16</f>
        <v>0.18621867730384972</v>
      </c>
      <c r="G54" s="127">
        <f>DIST_DSL_CAMIOA!B55/COMB_CORR!B16</f>
        <v>3.8219859311086145E-2</v>
      </c>
      <c r="H54" s="127">
        <f t="shared" si="21"/>
        <v>1.7937880880371462</v>
      </c>
      <c r="I54" s="136"/>
      <c r="J54" s="126">
        <f>DIST_DSL_CAM!C55/COMB_CORR!M16</f>
        <v>0.57604362780388696</v>
      </c>
      <c r="K54" s="126">
        <f>DIST_DSL_CAMTRA!C55/COMB_CORR!M16</f>
        <v>7.2949320292769695E-2</v>
      </c>
      <c r="L54" s="126">
        <f>DIST_DSL_MICRO!C55/COMB_CORR!M16</f>
        <v>0.42260543005191437</v>
      </c>
      <c r="M54" s="126">
        <f>DIST_DSL_ONI!C55/COMB_CORR!M16</f>
        <v>0.60517018849306503</v>
      </c>
      <c r="N54" s="126">
        <f>DIST_DSL_CAMIE!C55/COMB_CORR!M16</f>
        <v>0.20390226935748473</v>
      </c>
      <c r="O54" s="126">
        <f>DIST_DSL_CAMIOA!C55/COMB_CORR!C16</f>
        <v>4.184477184660057E-2</v>
      </c>
      <c r="P54" s="126">
        <f t="shared" si="23"/>
        <v>1.9225156078457213</v>
      </c>
      <c r="Q54" s="136"/>
      <c r="R54" s="128">
        <f>DIST_DSL_CAM!D55/COMB_CORR!N16</f>
        <v>0.53448753688148487</v>
      </c>
      <c r="S54" s="128">
        <f>DIST_DSL_CAMTRA!D55/COMB_CORR!N16</f>
        <v>7.2688308046243738E-2</v>
      </c>
      <c r="T54" s="128">
        <f>DIST_DSL_MICRO!D55/COMB_CORR!N16</f>
        <v>0.38984687611296132</v>
      </c>
      <c r="U54" s="128">
        <f>DIST_DSL_ONI!D55/COMB_CORR!N16</f>
        <v>0.55972177650383848</v>
      </c>
      <c r="V54" s="128">
        <f>DIST_DSL_CAMIE!D55/COMB_CORR!N16</f>
        <v>0.19924056100787099</v>
      </c>
      <c r="W54" s="128">
        <f>DIST_DSL_CAMIOA!D55/COMB_CORR!D16</f>
        <v>0.97166828269899874</v>
      </c>
      <c r="X54" s="128">
        <f t="shared" si="24"/>
        <v>2.7276533412513979</v>
      </c>
      <c r="Y54" s="136"/>
      <c r="Z54" s="126" t="e">
        <f>DIST_DSL_CAM!E55/COMB_CORR!O16</f>
        <v>#DIV/0!</v>
      </c>
      <c r="AA54" s="126" t="e">
        <f>DIST_DSL_CAMTRA!E55/COMB_CORR!O16</f>
        <v>#DIV/0!</v>
      </c>
      <c r="AB54" s="126" t="e">
        <f>DIST_DSL_MICRO!E55/COMB_CORR!O16</f>
        <v>#DIV/0!</v>
      </c>
      <c r="AC54" s="126" t="e">
        <f>DIST_DSL_ONI!E55/COMB_CORR!O16</f>
        <v>#DIV/0!</v>
      </c>
      <c r="AD54" s="126" t="e">
        <f>DIST_DSL_CAMIE!E55/COMB_CORR!O16</f>
        <v>#DIV/0!</v>
      </c>
      <c r="AE54" s="126" t="e">
        <f>DIST_DSL_CAMIOA!E55/COMB_CORR!O16</f>
        <v>#DIV/0!</v>
      </c>
      <c r="AF54" s="126" t="e">
        <f t="shared" si="25"/>
        <v>#DIV/0!</v>
      </c>
      <c r="AG54" s="136"/>
      <c r="AH54" s="128" t="e">
        <f>DIST_DSL_CAM!F55/COMB_CORR!P16</f>
        <v>#DIV/0!</v>
      </c>
      <c r="AI54" s="128" t="e">
        <f>DIST_DSL_CAMTRA!F55/COMB_CORR!P16</f>
        <v>#DIV/0!</v>
      </c>
      <c r="AJ54" s="128" t="e">
        <f>DIST_DSL_MICRO!F55/COMB_CORR!P16</f>
        <v>#DIV/0!</v>
      </c>
      <c r="AK54" s="128" t="e">
        <f>DIST_DSL_ONI!F55/COMB_CORR!P16</f>
        <v>#REF!</v>
      </c>
      <c r="AL54" s="128" t="e">
        <f>DIST_DSL_CAMIE!F55/COMB_CORR!P16</f>
        <v>#DIV/0!</v>
      </c>
      <c r="AM54" s="128" t="e">
        <f>DIST_DSL_CAMIOA!F55/COMB_CORR!F16</f>
        <v>#DIV/0!</v>
      </c>
      <c r="AN54" s="128" t="e">
        <f t="shared" si="22"/>
        <v>#DIV/0!</v>
      </c>
      <c r="AO54" s="1"/>
      <c r="AP54" s="1"/>
      <c r="AQ54" s="1"/>
      <c r="AR54" s="1"/>
      <c r="AS54" s="1"/>
      <c r="AT54" s="1"/>
      <c r="AV54" s="1"/>
      <c r="CA54"/>
      <c r="CB54"/>
      <c r="CC54"/>
      <c r="CD54"/>
      <c r="CE54"/>
      <c r="CF54"/>
      <c r="CG54"/>
      <c r="CI54" s="1"/>
      <c r="CJ54" s="1"/>
      <c r="CK54" s="1"/>
      <c r="CL54" s="1"/>
      <c r="CM54" s="1"/>
      <c r="CN54" s="1"/>
      <c r="CO54" s="1"/>
      <c r="CY54"/>
      <c r="CZ54"/>
      <c r="DA54"/>
      <c r="DB54"/>
      <c r="DC54"/>
      <c r="DD54"/>
      <c r="DE54"/>
      <c r="DF54"/>
    </row>
    <row r="55" spans="1:110">
      <c r="A55" s="73" t="s">
        <v>34</v>
      </c>
      <c r="B55" s="127">
        <f>DIST_DSL_CAM!B56/COMB_CORR!L17</f>
        <v>0.23451693743666524</v>
      </c>
      <c r="C55" s="127">
        <f>DIST_DSL_CAMTRA!B56/COMB_CORR!L17</f>
        <v>2.8893853233014667E-2</v>
      </c>
      <c r="D55" s="127">
        <f>DIST_DSL_MICRO!B56/COMB_CORR!L17</f>
        <v>0.12301957447429883</v>
      </c>
      <c r="E55" s="127">
        <f>DIST_DSL_ONI!B56/COMB_CORR!L17</f>
        <v>0.22762116836886728</v>
      </c>
      <c r="F55" s="127">
        <f>DIST_DSL_CAMIE!B56/COMB_CORR!L17</f>
        <v>8.4041156874244433E-2</v>
      </c>
      <c r="G55" s="127">
        <f>DIST_DSL_CAMIOA!B56/COMB_CORR!B17</f>
        <v>2.0979159243937749E-2</v>
      </c>
      <c r="H55" s="127">
        <f t="shared" si="21"/>
        <v>0.71907184963102821</v>
      </c>
      <c r="I55" s="136"/>
      <c r="J55" s="126">
        <f>DIST_DSL_CAM!C56/COMB_CORR!M17</f>
        <v>0.22961972851440379</v>
      </c>
      <c r="K55" s="126">
        <f>DIST_DSL_CAMTRA!C56/COMB_CORR!M17</f>
        <v>2.9783869295750547E-2</v>
      </c>
      <c r="L55" s="126">
        <f>DIST_DSL_MICRO!C56/COMB_CORR!M17</f>
        <v>0.12238852892612066</v>
      </c>
      <c r="M55" s="126">
        <f>DIST_DSL_ONI!C56/COMB_CORR!M17</f>
        <v>0.22533752647205862</v>
      </c>
      <c r="N55" s="126">
        <f>DIST_DSL_CAMIE!C56/COMB_CORR!M17</f>
        <v>8.5681840917135696E-2</v>
      </c>
      <c r="O55" s="126">
        <f>DIST_DSL_CAMIOA!C56/COMB_CORR!C17</f>
        <v>2.1728445188620243E-2</v>
      </c>
      <c r="P55" s="126">
        <f t="shared" si="23"/>
        <v>0.71453993931408966</v>
      </c>
      <c r="Q55" s="136"/>
      <c r="R55" s="128">
        <f>DIST_DSL_CAM!D56/COMB_CORR!N17</f>
        <v>0.22380390644687279</v>
      </c>
      <c r="S55" s="128">
        <f>DIST_DSL_CAMTRA!D56/COMB_CORR!N17</f>
        <v>3.1617642942946576E-2</v>
      </c>
      <c r="T55" s="128">
        <f>DIST_DSL_MICRO!D56/COMB_CORR!N17</f>
        <v>0.11811107708989521</v>
      </c>
      <c r="U55" s="128">
        <f>DIST_DSL_ONI!D56/COMB_CORR!N17</f>
        <v>0.22175913078728809</v>
      </c>
      <c r="V55" s="128">
        <f>DIST_DSL_CAMIE!D56/COMB_CORR!N17</f>
        <v>8.7339611734469538E-2</v>
      </c>
      <c r="W55" s="128">
        <f>DIST_DSL_CAMIOA!D56/COMB_CORR!D17</f>
        <v>0.79463361708516</v>
      </c>
      <c r="X55" s="128">
        <f t="shared" si="24"/>
        <v>1.4772649860866323</v>
      </c>
      <c r="Y55" s="136"/>
      <c r="Z55" s="126" t="e">
        <f>DIST_DSL_CAM!E56/COMB_CORR!O17</f>
        <v>#DIV/0!</v>
      </c>
      <c r="AA55" s="126" t="e">
        <f>DIST_DSL_CAMTRA!E56/COMB_CORR!O17</f>
        <v>#DIV/0!</v>
      </c>
      <c r="AB55" s="126" t="e">
        <f>DIST_DSL_MICRO!E56/COMB_CORR!O17</f>
        <v>#DIV/0!</v>
      </c>
      <c r="AC55" s="126" t="e">
        <f>DIST_DSL_ONI!E56/COMB_CORR!O17</f>
        <v>#DIV/0!</v>
      </c>
      <c r="AD55" s="126" t="e">
        <f>DIST_DSL_CAMIE!E56/COMB_CORR!O17</f>
        <v>#DIV/0!</v>
      </c>
      <c r="AE55" s="126" t="e">
        <f>DIST_DSL_CAMIOA!E56/COMB_CORR!O17</f>
        <v>#DIV/0!</v>
      </c>
      <c r="AF55" s="126" t="e">
        <f t="shared" si="25"/>
        <v>#DIV/0!</v>
      </c>
      <c r="AG55" s="136"/>
      <c r="AH55" s="128" t="e">
        <f>DIST_DSL_CAM!F56/COMB_CORR!P17</f>
        <v>#DIV/0!</v>
      </c>
      <c r="AI55" s="128" t="e">
        <f>DIST_DSL_CAMTRA!F56/COMB_CORR!P17</f>
        <v>#DIV/0!</v>
      </c>
      <c r="AJ55" s="128" t="e">
        <f>DIST_DSL_MICRO!F56/COMB_CORR!P17</f>
        <v>#DIV/0!</v>
      </c>
      <c r="AK55" s="128" t="e">
        <f>DIST_DSL_ONI!F56/COMB_CORR!P17</f>
        <v>#REF!</v>
      </c>
      <c r="AL55" s="128" t="e">
        <f>DIST_DSL_CAMIE!F56/COMB_CORR!P17</f>
        <v>#DIV/0!</v>
      </c>
      <c r="AM55" s="128" t="e">
        <f>DIST_DSL_CAMIOA!F56/COMB_CORR!F17</f>
        <v>#DIV/0!</v>
      </c>
      <c r="AN55" s="128" t="e">
        <f t="shared" si="22"/>
        <v>#DIV/0!</v>
      </c>
      <c r="AO55" s="1"/>
      <c r="AP55" s="1"/>
      <c r="AQ55" s="1"/>
      <c r="AR55" s="1"/>
      <c r="AS55" s="1"/>
      <c r="AT55" s="1"/>
      <c r="AV55" s="1"/>
      <c r="CA55"/>
      <c r="CB55"/>
      <c r="CC55"/>
      <c r="CD55"/>
      <c r="CE55"/>
      <c r="CF55"/>
      <c r="CG55"/>
      <c r="CI55" s="1"/>
      <c r="CJ55" s="1"/>
      <c r="CK55" s="1"/>
      <c r="CL55" s="1"/>
      <c r="CM55" s="1"/>
      <c r="CN55" s="1"/>
      <c r="CO55" s="1"/>
      <c r="CY55"/>
      <c r="CZ55"/>
      <c r="DA55"/>
      <c r="DB55"/>
      <c r="DC55"/>
      <c r="DD55"/>
      <c r="DE55"/>
      <c r="DF55"/>
    </row>
    <row r="56" spans="1:110">
      <c r="A56" s="73" t="s">
        <v>30</v>
      </c>
      <c r="B56" s="127">
        <f>DIST_DSL_CAM!B57/COMB_CORR!L18</f>
        <v>0.50983423229572511</v>
      </c>
      <c r="C56" s="127">
        <f>DIST_DSL_CAMTRA!B57/COMB_CORR!L18</f>
        <v>4.8479110698758682E-2</v>
      </c>
      <c r="D56" s="127">
        <f>DIST_DSL_MICRO!B57/COMB_CORR!L18</f>
        <v>0.37364329436410748</v>
      </c>
      <c r="E56" s="127">
        <f>DIST_DSL_ONI!B57/COMB_CORR!L18</f>
        <v>0.57880770788512181</v>
      </c>
      <c r="F56" s="127">
        <f>DIST_DSL_CAMIE!B57/COMB_CORR!L18</f>
        <v>0.15967387502513072</v>
      </c>
      <c r="G56" s="127">
        <f>DIST_DSL_CAMIOA!B57/COMB_CORR!B18</f>
        <v>3.0897563960542218E-2</v>
      </c>
      <c r="H56" s="127">
        <f t="shared" si="21"/>
        <v>1.7013357842293861</v>
      </c>
      <c r="I56" s="136"/>
      <c r="J56" s="126">
        <f>DIST_DSL_CAM!C57/COMB_CORR!M18</f>
        <v>0.54649550630071442</v>
      </c>
      <c r="K56" s="126">
        <f>DIST_DSL_CAMTRA!C57/COMB_CORR!M18</f>
        <v>5.3393666205746988E-2</v>
      </c>
      <c r="L56" s="126">
        <f>DIST_DSL_MICRO!C57/COMB_CORR!M18</f>
        <v>0.40733112726053999</v>
      </c>
      <c r="M56" s="126">
        <f>DIST_DSL_ONI!C57/COMB_CORR!M18</f>
        <v>0.62708294084466831</v>
      </c>
      <c r="N56" s="126">
        <f>DIST_DSL_CAMIE!C57/COMB_CORR!M18</f>
        <v>0.17922218051688976</v>
      </c>
      <c r="O56" s="126">
        <f>DIST_DSL_CAMIOA!C57/COMB_CORR!C18</f>
        <v>3.3075293454895974E-2</v>
      </c>
      <c r="P56" s="126">
        <f t="shared" si="23"/>
        <v>1.8466007145834553</v>
      </c>
      <c r="Q56" s="136"/>
      <c r="R56" s="128">
        <f>DIST_DSL_CAM!D57/COMB_CORR!N18</f>
        <v>0.53946799143795732</v>
      </c>
      <c r="S56" s="128">
        <f>DIST_DSL_CAMTRA!D57/COMB_CORR!N18</f>
        <v>5.7561763314868661E-2</v>
      </c>
      <c r="T56" s="128">
        <f>DIST_DSL_MICRO!D57/COMB_CORR!N18</f>
        <v>0.40608050627161874</v>
      </c>
      <c r="U56" s="128">
        <f>DIST_DSL_ONI!D57/COMB_CORR!N18</f>
        <v>0.62384050518653367</v>
      </c>
      <c r="V56" s="128">
        <f>DIST_DSL_CAMIE!D57/COMB_CORR!N18</f>
        <v>0.18564308661413256</v>
      </c>
      <c r="W56" s="128">
        <f>DIST_DSL_CAMIOA!D57/COMB_CORR!D18</f>
        <v>0.58840951232951999</v>
      </c>
      <c r="X56" s="128">
        <f t="shared" si="24"/>
        <v>2.4010033651546308</v>
      </c>
      <c r="Y56" s="136"/>
      <c r="Z56" s="126" t="e">
        <f>DIST_DSL_CAM!E57/COMB_CORR!O18</f>
        <v>#DIV/0!</v>
      </c>
      <c r="AA56" s="126" t="e">
        <f>DIST_DSL_CAMTRA!E57/COMB_CORR!O18</f>
        <v>#DIV/0!</v>
      </c>
      <c r="AB56" s="126" t="e">
        <f>DIST_DSL_MICRO!E57/COMB_CORR!O18</f>
        <v>#DIV/0!</v>
      </c>
      <c r="AC56" s="126" t="e">
        <f>DIST_DSL_ONI!E57/COMB_CORR!O18</f>
        <v>#DIV/0!</v>
      </c>
      <c r="AD56" s="126" t="e">
        <f>DIST_DSL_CAMIE!E57/COMB_CORR!O18</f>
        <v>#DIV/0!</v>
      </c>
      <c r="AE56" s="126" t="e">
        <f>DIST_DSL_CAMIOA!E57/COMB_CORR!O18</f>
        <v>#DIV/0!</v>
      </c>
      <c r="AF56" s="126" t="e">
        <f t="shared" si="25"/>
        <v>#DIV/0!</v>
      </c>
      <c r="AG56" s="136"/>
      <c r="AH56" s="128" t="e">
        <f>DIST_DSL_CAM!F57/COMB_CORR!P18</f>
        <v>#DIV/0!</v>
      </c>
      <c r="AI56" s="128" t="e">
        <f>DIST_DSL_CAMTRA!F57/COMB_CORR!P18</f>
        <v>#DIV/0!</v>
      </c>
      <c r="AJ56" s="128" t="e">
        <f>DIST_DSL_MICRO!F57/COMB_CORR!P18</f>
        <v>#DIV/0!</v>
      </c>
      <c r="AK56" s="128" t="e">
        <f>DIST_DSL_ONI!F57/COMB_CORR!P18</f>
        <v>#REF!</v>
      </c>
      <c r="AL56" s="128" t="e">
        <f>DIST_DSL_CAMIE!F57/COMB_CORR!P18</f>
        <v>#DIV/0!</v>
      </c>
      <c r="AM56" s="128" t="e">
        <f>DIST_DSL_CAMIOA!F57/COMB_CORR!F18</f>
        <v>#DIV/0!</v>
      </c>
      <c r="AN56" s="128" t="e">
        <f t="shared" si="22"/>
        <v>#DIV/0!</v>
      </c>
      <c r="AO56" s="1"/>
      <c r="AP56" s="1"/>
      <c r="AQ56" s="1"/>
      <c r="AR56" s="1"/>
      <c r="AS56" s="1"/>
      <c r="AT56" s="1"/>
      <c r="AV56" s="1"/>
      <c r="CA56"/>
      <c r="CB56"/>
      <c r="CC56"/>
      <c r="CD56"/>
      <c r="CE56"/>
      <c r="CF56"/>
      <c r="CG56"/>
      <c r="CI56" s="1"/>
      <c r="CJ56" s="1"/>
      <c r="CK56" s="1"/>
      <c r="CL56" s="1"/>
      <c r="CM56" s="1"/>
      <c r="CN56" s="1"/>
      <c r="CO56" s="1"/>
      <c r="CY56"/>
      <c r="CZ56"/>
      <c r="DA56"/>
      <c r="DB56"/>
      <c r="DC56"/>
      <c r="DD56"/>
      <c r="DE56"/>
      <c r="DF56"/>
    </row>
    <row r="57" spans="1:110">
      <c r="A57" s="73" t="s">
        <v>36</v>
      </c>
      <c r="B57" s="127">
        <f>DIST_DSL_CAM!B58/COMB_CORR!L19</f>
        <v>0.50327820454044947</v>
      </c>
      <c r="C57" s="127">
        <f>DIST_DSL_CAMTRA!B58/COMB_CORR!L19</f>
        <v>6.6351399397557922E-2</v>
      </c>
      <c r="D57" s="127">
        <f>DIST_DSL_MICRO!B58/COMB_CORR!L19</f>
        <v>0.44233196656195478</v>
      </c>
      <c r="E57" s="127">
        <f>DIST_DSL_ONI!B58/COMB_CORR!L19</f>
        <v>0.47343451773173961</v>
      </c>
      <c r="F57" s="127">
        <f>DIST_DSL_CAMIE!B58/COMB_CORR!L19</f>
        <v>9.1407393986754709E-2</v>
      </c>
      <c r="G57" s="127">
        <f>DIST_DSL_CAMIOA!B58/COMB_CORR!B19</f>
        <v>4.1100578201348298E-2</v>
      </c>
      <c r="H57" s="127">
        <f t="shared" si="21"/>
        <v>1.6179040604198049</v>
      </c>
      <c r="I57" s="136"/>
      <c r="J57" s="126">
        <f>DIST_DSL_CAM!C58/COMB_CORR!M19</f>
        <v>0.51351583355414465</v>
      </c>
      <c r="K57" s="126">
        <f>DIST_DSL_CAMTRA!C58/COMB_CORR!M19</f>
        <v>6.9846438850403758E-2</v>
      </c>
      <c r="L57" s="126">
        <f>DIST_DSL_MICRO!C58/COMB_CORR!M19</f>
        <v>0.46068358454927005</v>
      </c>
      <c r="M57" s="126">
        <f>DIST_DSL_ONI!C58/COMB_CORR!M19</f>
        <v>0.48609108158764541</v>
      </c>
      <c r="N57" s="126">
        <f>DIST_DSL_CAMIE!C58/COMB_CORR!M19</f>
        <v>9.6291778970360398E-2</v>
      </c>
      <c r="O57" s="126">
        <f>DIST_DSL_CAMIOA!C58/COMB_CORR!C19</f>
        <v>4.4160909172230277E-2</v>
      </c>
      <c r="P57" s="126">
        <f t="shared" si="23"/>
        <v>1.6705896266840545</v>
      </c>
      <c r="Q57" s="136"/>
      <c r="R57" s="128">
        <f>DIST_DSL_CAM!D58/COMB_CORR!N19</f>
        <v>0.41860484270350001</v>
      </c>
      <c r="S57" s="128">
        <f>DIST_DSL_CAMTRA!D58/COMB_CORR!N19</f>
        <v>6.0112966967865528E-2</v>
      </c>
      <c r="T57" s="128">
        <f>DIST_DSL_MICRO!D58/COMB_CORR!N19</f>
        <v>0.38072852875153096</v>
      </c>
      <c r="U57" s="128">
        <f>DIST_DSL_ONI!D58/COMB_CORR!N19</f>
        <v>0.40163684676063921</v>
      </c>
      <c r="V57" s="128">
        <f>DIST_DSL_CAMIE!D58/COMB_CORR!N19</f>
        <v>7.787410893725398E-2</v>
      </c>
      <c r="W57" s="128">
        <f>DIST_DSL_CAMIOA!D58/COMB_CORR!D19</f>
        <v>0.48620648706979186</v>
      </c>
      <c r="X57" s="128">
        <f t="shared" si="24"/>
        <v>1.8251637811905814</v>
      </c>
      <c r="Y57" s="136"/>
      <c r="Z57" s="126" t="e">
        <f>DIST_DSL_CAM!E58/COMB_CORR!O19</f>
        <v>#DIV/0!</v>
      </c>
      <c r="AA57" s="126" t="e">
        <f>DIST_DSL_CAMTRA!E58/COMB_CORR!O19</f>
        <v>#DIV/0!</v>
      </c>
      <c r="AB57" s="126" t="e">
        <f>DIST_DSL_MICRO!E58/COMB_CORR!O19</f>
        <v>#DIV/0!</v>
      </c>
      <c r="AC57" s="126" t="e">
        <f>DIST_DSL_ONI!E58/COMB_CORR!O19</f>
        <v>#DIV/0!</v>
      </c>
      <c r="AD57" s="126" t="e">
        <f>DIST_DSL_CAMIE!E58/COMB_CORR!O19</f>
        <v>#DIV/0!</v>
      </c>
      <c r="AE57" s="126" t="e">
        <f>DIST_DSL_CAMIOA!E58/COMB_CORR!O19</f>
        <v>#DIV/0!</v>
      </c>
      <c r="AF57" s="126" t="e">
        <f t="shared" si="25"/>
        <v>#DIV/0!</v>
      </c>
      <c r="AG57" s="136"/>
      <c r="AH57" s="128" t="e">
        <f>DIST_DSL_CAM!F58/COMB_CORR!P19</f>
        <v>#DIV/0!</v>
      </c>
      <c r="AI57" s="128" t="e">
        <f>DIST_DSL_CAMTRA!F58/COMB_CORR!P19</f>
        <v>#DIV/0!</v>
      </c>
      <c r="AJ57" s="128" t="e">
        <f>DIST_DSL_MICRO!F58/COMB_CORR!P19</f>
        <v>#DIV/0!</v>
      </c>
      <c r="AK57" s="128" t="e">
        <f>DIST_DSL_ONI!F58/COMB_CORR!P19</f>
        <v>#REF!</v>
      </c>
      <c r="AL57" s="128" t="e">
        <f>DIST_DSL_CAMIE!F58/COMB_CORR!P19</f>
        <v>#DIV/0!</v>
      </c>
      <c r="AM57" s="128" t="e">
        <f>DIST_DSL_CAMIOA!F58/COMB_CORR!F19</f>
        <v>#DIV/0!</v>
      </c>
      <c r="AN57" s="128" t="e">
        <f t="shared" si="22"/>
        <v>#DIV/0!</v>
      </c>
      <c r="AO57" s="1"/>
      <c r="AP57" s="1"/>
      <c r="AQ57" s="1"/>
      <c r="AR57" s="1"/>
      <c r="AS57" s="1"/>
      <c r="AT57" s="1"/>
      <c r="AV57" s="1"/>
      <c r="CA57"/>
      <c r="CB57"/>
      <c r="CC57"/>
      <c r="CD57"/>
      <c r="CE57"/>
      <c r="CF57"/>
      <c r="CG57"/>
      <c r="CI57" s="1"/>
      <c r="CJ57" s="1"/>
      <c r="CK57" s="1"/>
      <c r="CL57" s="1"/>
      <c r="CM57" s="1"/>
      <c r="CN57" s="1"/>
      <c r="CO57" s="1"/>
      <c r="CY57"/>
      <c r="CZ57"/>
      <c r="DA57"/>
      <c r="DB57"/>
      <c r="DC57"/>
      <c r="DD57"/>
      <c r="DE57"/>
      <c r="DF57"/>
    </row>
    <row r="58" spans="1:110">
      <c r="A58" s="73" t="s">
        <v>21</v>
      </c>
      <c r="B58" s="127">
        <f>DIST_DSL_CAM!B59/COMB_CORR!L20</f>
        <v>0.4331093202342608</v>
      </c>
      <c r="C58" s="127">
        <f>DIST_DSL_CAMTRA!B59/COMB_CORR!L20</f>
        <v>3.9291607654859749E-2</v>
      </c>
      <c r="D58" s="127">
        <f>DIST_DSL_MICRO!B59/COMB_CORR!L20</f>
        <v>0.25650116622445046</v>
      </c>
      <c r="E58" s="127">
        <f>DIST_DSL_ONI!B59/COMB_CORR!L20</f>
        <v>0.49061323634581788</v>
      </c>
      <c r="F58" s="127">
        <f>DIST_DSL_CAMIE!B59/COMB_CORR!L20</f>
        <v>0.16956986557429041</v>
      </c>
      <c r="G58" s="127">
        <f>DIST_DSL_CAMIOA!B59/COMB_CORR!B20</f>
        <v>2.7353720390755815E-2</v>
      </c>
      <c r="H58" s="127">
        <f t="shared" si="21"/>
        <v>1.4164389164244351</v>
      </c>
      <c r="I58" s="136"/>
      <c r="J58" s="126">
        <f>DIST_DSL_CAM!C59/COMB_CORR!M20</f>
        <v>0.44847465603648967</v>
      </c>
      <c r="K58" s="126">
        <f>DIST_DSL_CAMTRA!C59/COMB_CORR!M20</f>
        <v>4.2821765327669403E-2</v>
      </c>
      <c r="L58" s="126">
        <f>DIST_DSL_MICRO!C59/COMB_CORR!M20</f>
        <v>0.27019380024253747</v>
      </c>
      <c r="M58" s="126">
        <f>DIST_DSL_ONI!C59/COMB_CORR!M20</f>
        <v>0.51584130579090992</v>
      </c>
      <c r="N58" s="126">
        <f>DIST_DSL_CAMIE!C59/COMB_CORR!M20</f>
        <v>0.18039568241753648</v>
      </c>
      <c r="O58" s="126">
        <f>DIST_DSL_CAMIOA!C59/COMB_CORR!C20</f>
        <v>2.9815658060078725E-2</v>
      </c>
      <c r="P58" s="126">
        <f t="shared" si="23"/>
        <v>1.4875428678752218</v>
      </c>
      <c r="Q58" s="136"/>
      <c r="R58" s="128">
        <f>DIST_DSL_CAM!D59/COMB_CORR!N20</f>
        <v>0.4473456061753564</v>
      </c>
      <c r="S58" s="128">
        <f>DIST_DSL_CAMTRA!D59/COMB_CORR!N20</f>
        <v>4.8477930631905274E-2</v>
      </c>
      <c r="T58" s="128">
        <f>DIST_DSL_MICRO!D59/COMB_CORR!N20</f>
        <v>0.26806469050077175</v>
      </c>
      <c r="U58" s="128">
        <f>DIST_DSL_ONI!D59/COMB_CORR!N20</f>
        <v>0.51562169976104733</v>
      </c>
      <c r="V58" s="128">
        <f>DIST_DSL_CAMIE!D59/COMB_CORR!N20</f>
        <v>0.18580198289788305</v>
      </c>
      <c r="W58" s="128">
        <f>DIST_DSL_CAMIOA!D59/COMB_CORR!D20</f>
        <v>0.97709301031695794</v>
      </c>
      <c r="X58" s="128">
        <f t="shared" si="24"/>
        <v>2.4424049202839218</v>
      </c>
      <c r="Y58" s="136"/>
      <c r="Z58" s="126" t="e">
        <f>DIST_DSL_CAM!E59/COMB_CORR!O20</f>
        <v>#DIV/0!</v>
      </c>
      <c r="AA58" s="126" t="e">
        <f>DIST_DSL_CAMTRA!E59/COMB_CORR!O20</f>
        <v>#DIV/0!</v>
      </c>
      <c r="AB58" s="126" t="e">
        <f>DIST_DSL_MICRO!E59/COMB_CORR!O20</f>
        <v>#DIV/0!</v>
      </c>
      <c r="AC58" s="126" t="e">
        <f>DIST_DSL_ONI!E59/COMB_CORR!O20</f>
        <v>#DIV/0!</v>
      </c>
      <c r="AD58" s="126" t="e">
        <f>DIST_DSL_CAMIE!E59/COMB_CORR!O20</f>
        <v>#DIV/0!</v>
      </c>
      <c r="AE58" s="126" t="e">
        <f>DIST_DSL_CAMIOA!E59/COMB_CORR!O20</f>
        <v>#DIV/0!</v>
      </c>
      <c r="AF58" s="126" t="e">
        <f t="shared" si="25"/>
        <v>#DIV/0!</v>
      </c>
      <c r="AG58" s="136"/>
      <c r="AH58" s="128" t="e">
        <f>DIST_DSL_CAM!F59/COMB_CORR!P20</f>
        <v>#DIV/0!</v>
      </c>
      <c r="AI58" s="128" t="e">
        <f>DIST_DSL_CAMTRA!F59/COMB_CORR!P20</f>
        <v>#DIV/0!</v>
      </c>
      <c r="AJ58" s="128" t="e">
        <f>DIST_DSL_MICRO!F59/COMB_CORR!P20</f>
        <v>#DIV/0!</v>
      </c>
      <c r="AK58" s="128" t="e">
        <f>DIST_DSL_ONI!F59/COMB_CORR!P20</f>
        <v>#REF!</v>
      </c>
      <c r="AL58" s="128" t="e">
        <f>DIST_DSL_CAMIE!F59/COMB_CORR!P20</f>
        <v>#DIV/0!</v>
      </c>
      <c r="AM58" s="128" t="e">
        <f>DIST_DSL_CAMIOA!F59/COMB_CORR!F20</f>
        <v>#DIV/0!</v>
      </c>
      <c r="AN58" s="128" t="e">
        <f t="shared" si="22"/>
        <v>#DIV/0!</v>
      </c>
      <c r="AO58" s="1"/>
      <c r="AP58" s="1"/>
      <c r="AQ58" s="1"/>
      <c r="AR58" s="1"/>
      <c r="AS58" s="1"/>
      <c r="AT58" s="1"/>
      <c r="AV58" s="1"/>
      <c r="CA58"/>
      <c r="CB58"/>
      <c r="CC58"/>
      <c r="CD58"/>
      <c r="CE58"/>
      <c r="CF58"/>
      <c r="CG58"/>
      <c r="CI58" s="1"/>
      <c r="CJ58" s="1"/>
      <c r="CK58" s="1"/>
      <c r="CL58" s="1"/>
      <c r="CM58" s="1"/>
      <c r="CN58" s="1"/>
      <c r="CO58" s="1"/>
      <c r="CY58"/>
      <c r="CZ58"/>
      <c r="DA58"/>
      <c r="DB58"/>
      <c r="DC58"/>
      <c r="DD58"/>
      <c r="DE58"/>
      <c r="DF58"/>
    </row>
    <row r="59" spans="1:110">
      <c r="A59" s="73" t="s">
        <v>32</v>
      </c>
      <c r="B59" s="127">
        <f>DIST_DSL_CAM!B60/COMB_CORR!L21</f>
        <v>0.57560840891153842</v>
      </c>
      <c r="C59" s="127">
        <f>DIST_DSL_CAMTRA!B60/COMB_CORR!L21</f>
        <v>5.9932310272256768E-2</v>
      </c>
      <c r="D59" s="127">
        <f>DIST_DSL_MICRO!B60/COMB_CORR!L21</f>
        <v>0.3699853970210471</v>
      </c>
      <c r="E59" s="127">
        <f>DIST_DSL_ONI!B60/COMB_CORR!L21</f>
        <v>0.521381558144692</v>
      </c>
      <c r="F59" s="127">
        <f>DIST_DSL_CAMIE!B60/COMB_CORR!L21</f>
        <v>0.15405428753722089</v>
      </c>
      <c r="G59" s="127">
        <f>DIST_DSL_CAMIOA!B60/COMB_CORR!B21</f>
        <v>3.4490410197614112E-2</v>
      </c>
      <c r="H59" s="127">
        <f t="shared" si="21"/>
        <v>1.7154523720843693</v>
      </c>
      <c r="I59" s="136"/>
      <c r="J59" s="126">
        <f>DIST_DSL_CAM!C60/COMB_CORR!M21</f>
        <v>0.61321981792281965</v>
      </c>
      <c r="K59" s="126">
        <f>DIST_DSL_CAMTRA!C60/COMB_CORR!M21</f>
        <v>6.5385396060893844E-2</v>
      </c>
      <c r="L59" s="126">
        <f>DIST_DSL_MICRO!C60/COMB_CORR!M21</f>
        <v>0.38925918387183062</v>
      </c>
      <c r="M59" s="126">
        <f>DIST_DSL_ONI!C60/COMB_CORR!M21</f>
        <v>0.54750166106560427</v>
      </c>
      <c r="N59" s="126">
        <f>DIST_DSL_CAMIE!C60/COMB_CORR!M21</f>
        <v>0.16814071559067512</v>
      </c>
      <c r="O59" s="126">
        <f>DIST_DSL_CAMIOA!C60/COMB_CORR!C21</f>
        <v>3.7797741819742846E-2</v>
      </c>
      <c r="P59" s="126">
        <f t="shared" si="23"/>
        <v>1.8213045163315664</v>
      </c>
      <c r="Q59" s="136"/>
      <c r="R59" s="128">
        <f>DIST_DSL_CAM!D60/COMB_CORR!N21</f>
        <v>0.5777489901051136</v>
      </c>
      <c r="S59" s="128">
        <f>DIST_DSL_CAMTRA!D60/COMB_CORR!N21</f>
        <v>6.2065951656728395E-2</v>
      </c>
      <c r="T59" s="128">
        <f>DIST_DSL_MICRO!D60/COMB_CORR!N21</f>
        <v>0.35460280476922768</v>
      </c>
      <c r="U59" s="128">
        <f>DIST_DSL_ONI!D60/COMB_CORR!N21</f>
        <v>0.49563655491325914</v>
      </c>
      <c r="V59" s="128">
        <f>DIST_DSL_CAMIE!D60/COMB_CORR!N21</f>
        <v>0.16139998393559554</v>
      </c>
      <c r="W59" s="128">
        <f>DIST_DSL_CAMIOA!D60/COMB_CORR!D21</f>
        <v>0.56989121037855062</v>
      </c>
      <c r="X59" s="128">
        <f t="shared" si="24"/>
        <v>2.2213454957584751</v>
      </c>
      <c r="Y59" s="136"/>
      <c r="Z59" s="126" t="e">
        <f>DIST_DSL_CAM!E60/COMB_CORR!O21</f>
        <v>#DIV/0!</v>
      </c>
      <c r="AA59" s="126" t="e">
        <f>DIST_DSL_CAMTRA!E60/COMB_CORR!O21</f>
        <v>#DIV/0!</v>
      </c>
      <c r="AB59" s="126" t="e">
        <f>DIST_DSL_MICRO!E60/COMB_CORR!O21</f>
        <v>#DIV/0!</v>
      </c>
      <c r="AC59" s="126" t="e">
        <f>DIST_DSL_ONI!E60/COMB_CORR!O21</f>
        <v>#DIV/0!</v>
      </c>
      <c r="AD59" s="126" t="e">
        <f>DIST_DSL_CAMIE!E60/COMB_CORR!O21</f>
        <v>#DIV/0!</v>
      </c>
      <c r="AE59" s="126" t="e">
        <f>DIST_DSL_CAMIOA!E60/COMB_CORR!O21</f>
        <v>#DIV/0!</v>
      </c>
      <c r="AF59" s="126" t="e">
        <f t="shared" si="25"/>
        <v>#DIV/0!</v>
      </c>
      <c r="AG59" s="136"/>
      <c r="AH59" s="128" t="e">
        <f>DIST_DSL_CAM!F60/COMB_CORR!P21</f>
        <v>#DIV/0!</v>
      </c>
      <c r="AI59" s="128" t="e">
        <f>DIST_DSL_CAMTRA!F60/COMB_CORR!P21</f>
        <v>#DIV/0!</v>
      </c>
      <c r="AJ59" s="128" t="e">
        <f>DIST_DSL_MICRO!F60/COMB_CORR!P21</f>
        <v>#DIV/0!</v>
      </c>
      <c r="AK59" s="128" t="e">
        <f>DIST_DSL_ONI!F60/COMB_CORR!P21</f>
        <v>#REF!</v>
      </c>
      <c r="AL59" s="128" t="e">
        <f>DIST_DSL_CAMIE!F60/COMB_CORR!P21</f>
        <v>#DIV/0!</v>
      </c>
      <c r="AM59" s="128" t="e">
        <f>DIST_DSL_CAMIOA!F60/COMB_CORR!F21</f>
        <v>#DIV/0!</v>
      </c>
      <c r="AN59" s="128" t="e">
        <f t="shared" si="22"/>
        <v>#DIV/0!</v>
      </c>
      <c r="AO59" s="1"/>
      <c r="AP59" s="1"/>
      <c r="AQ59" s="1"/>
      <c r="AR59" s="1"/>
      <c r="AS59" s="1"/>
      <c r="AT59" s="1"/>
      <c r="AV59" s="1"/>
      <c r="CA59"/>
      <c r="CB59"/>
      <c r="CC59"/>
      <c r="CD59"/>
      <c r="CE59"/>
      <c r="CF59"/>
      <c r="CG59"/>
      <c r="CI59" s="1"/>
      <c r="CJ59" s="1"/>
      <c r="CK59" s="1"/>
      <c r="CL59" s="1"/>
      <c r="CM59" s="1"/>
      <c r="CN59" s="1"/>
      <c r="CO59" s="1"/>
      <c r="CY59"/>
      <c r="CZ59"/>
      <c r="DA59"/>
      <c r="DB59"/>
      <c r="DC59"/>
      <c r="DD59"/>
      <c r="DE59"/>
      <c r="DF59"/>
    </row>
    <row r="60" spans="1:110">
      <c r="A60" s="75" t="s">
        <v>40</v>
      </c>
      <c r="B60" s="127">
        <f>DIST_DSL_CAM!B61/COMB_CORR!L22</f>
        <v>0.52687284042886351</v>
      </c>
      <c r="C60" s="127">
        <f>DIST_DSL_CAMTRA!B61/COMB_CORR!L22</f>
        <v>6.3569722884188801E-2</v>
      </c>
      <c r="D60" s="127">
        <f>DIST_DSL_MICRO!B61/COMB_CORR!L22</f>
        <v>0.36031893705240847</v>
      </c>
      <c r="E60" s="127">
        <f>DIST_DSL_ONI!B61/COMB_CORR!L22</f>
        <v>0.76196365230914365</v>
      </c>
      <c r="F60" s="127">
        <f>DIST_DSL_CAMIE!B61/COMB_CORR!L22</f>
        <v>9.9286928686499992E-2</v>
      </c>
      <c r="G60" s="127">
        <f>DIST_DSL_CAMIOA!B61/COMB_CORR!B22</f>
        <v>2.6828913588031491E-2</v>
      </c>
      <c r="H60" s="127">
        <f t="shared" si="21"/>
        <v>1.8388409949491358</v>
      </c>
      <c r="I60" s="136"/>
      <c r="J60" s="126">
        <f>DIST_DSL_CAM!C61/COMB_CORR!M22</f>
        <v>0.55097505909781452</v>
      </c>
      <c r="K60" s="126">
        <f>DIST_DSL_CAMTRA!C61/COMB_CORR!M22</f>
        <v>6.8931112268427075E-2</v>
      </c>
      <c r="L60" s="126">
        <f>DIST_DSL_MICRO!C61/COMB_CORR!M22</f>
        <v>0.38298031960364476</v>
      </c>
      <c r="M60" s="126">
        <f>DIST_DSL_ONI!C61/COMB_CORR!M22</f>
        <v>0.8174411208637975</v>
      </c>
      <c r="N60" s="126">
        <f>DIST_DSL_CAMIE!C61/COMB_CORR!M22</f>
        <v>0.10844088097331134</v>
      </c>
      <c r="O60" s="126">
        <f>DIST_DSL_CAMIOA!C61/COMB_CORR!C22</f>
        <v>2.8964718242529063E-2</v>
      </c>
      <c r="P60" s="126">
        <f t="shared" si="23"/>
        <v>1.957733211049524</v>
      </c>
      <c r="Q60" s="136"/>
      <c r="R60" s="128">
        <f>DIST_DSL_CAM!D61/COMB_CORR!N22</f>
        <v>0.54117927291644807</v>
      </c>
      <c r="S60" s="128">
        <f>DIST_DSL_CAMTRA!D61/COMB_CORR!N22</f>
        <v>7.0430229956225512E-2</v>
      </c>
      <c r="T60" s="128">
        <f>DIST_DSL_MICRO!D61/COMB_CORR!N22</f>
        <v>0.37390815665297994</v>
      </c>
      <c r="U60" s="128">
        <f>DIST_DSL_ONI!D61/COMB_CORR!N22</f>
        <v>0.80970313248074033</v>
      </c>
      <c r="V60" s="128">
        <f>DIST_DSL_CAMIE!D61/COMB_CORR!N22</f>
        <v>0.11186837937318671</v>
      </c>
      <c r="W60" s="128">
        <f>DIST_DSL_CAMIOA!D61/COMB_CORR!D22</f>
        <v>0.47445142258401823</v>
      </c>
      <c r="X60" s="128">
        <f t="shared" si="24"/>
        <v>2.381540593963599</v>
      </c>
      <c r="Y60" s="136"/>
      <c r="Z60" s="126" t="e">
        <f>DIST_DSL_CAM!E61/COMB_CORR!O22</f>
        <v>#DIV/0!</v>
      </c>
      <c r="AA60" s="126" t="e">
        <f>DIST_DSL_CAMTRA!E61/COMB_CORR!O22</f>
        <v>#DIV/0!</v>
      </c>
      <c r="AB60" s="126" t="e">
        <f>DIST_DSL_MICRO!E61/COMB_CORR!O22</f>
        <v>#DIV/0!</v>
      </c>
      <c r="AC60" s="126" t="e">
        <f>DIST_DSL_ONI!E61/COMB_CORR!O22</f>
        <v>#DIV/0!</v>
      </c>
      <c r="AD60" s="126" t="e">
        <f>DIST_DSL_CAMIE!E61/COMB_CORR!O22</f>
        <v>#DIV/0!</v>
      </c>
      <c r="AE60" s="126" t="e">
        <f>DIST_DSL_CAMIOA!E61/COMB_CORR!O22</f>
        <v>#DIV/0!</v>
      </c>
      <c r="AF60" s="126" t="e">
        <f t="shared" si="25"/>
        <v>#DIV/0!</v>
      </c>
      <c r="AG60" s="136"/>
      <c r="AH60" s="128" t="e">
        <f>DIST_DSL_CAM!F61/COMB_CORR!P22</f>
        <v>#DIV/0!</v>
      </c>
      <c r="AI60" s="128" t="e">
        <f>DIST_DSL_CAMTRA!F61/COMB_CORR!P22</f>
        <v>#DIV/0!</v>
      </c>
      <c r="AJ60" s="128" t="e">
        <f>DIST_DSL_MICRO!F61/COMB_CORR!P22</f>
        <v>#DIV/0!</v>
      </c>
      <c r="AK60" s="128" t="e">
        <f>DIST_DSL_ONI!F61/COMB_CORR!P22</f>
        <v>#REF!</v>
      </c>
      <c r="AL60" s="128" t="e">
        <f>DIST_DSL_CAMIE!F61/COMB_CORR!P22</f>
        <v>#DIV/0!</v>
      </c>
      <c r="AM60" s="128" t="e">
        <f>DIST_DSL_CAMIOA!F61/COMB_CORR!F22</f>
        <v>#DIV/0!</v>
      </c>
      <c r="AN60" s="128" t="e">
        <f t="shared" si="22"/>
        <v>#DIV/0!</v>
      </c>
      <c r="AO60" s="1"/>
      <c r="AP60" s="1"/>
      <c r="AQ60" s="1"/>
      <c r="AR60" s="1"/>
      <c r="AS60" s="1"/>
      <c r="AT60" s="1"/>
      <c r="AV60" s="1"/>
      <c r="CA60"/>
      <c r="CB60"/>
      <c r="CC60"/>
      <c r="CD60"/>
      <c r="CE60"/>
      <c r="CF60"/>
      <c r="CG60"/>
      <c r="CI60" s="1"/>
      <c r="CJ60" s="1"/>
      <c r="CK60" s="1"/>
      <c r="CL60" s="1"/>
      <c r="CM60" s="1"/>
      <c r="CN60" s="1"/>
      <c r="CO60" s="1"/>
      <c r="CY60"/>
      <c r="CZ60"/>
      <c r="DA60"/>
      <c r="DB60"/>
      <c r="DC60"/>
      <c r="DD60"/>
      <c r="DE60"/>
      <c r="DF60"/>
    </row>
    <row r="61" spans="1:110" s="25" customFormat="1">
      <c r="A61" s="73" t="s">
        <v>26</v>
      </c>
      <c r="B61" s="127">
        <f>DIST_DSL_CAM!B62/COMB_CORR!L23</f>
        <v>0.4306323993221261</v>
      </c>
      <c r="C61" s="127">
        <f>DIST_DSL_CAMTRA!B62/COMB_CORR!L23</f>
        <v>9.9479103855149714E-2</v>
      </c>
      <c r="D61" s="127">
        <f>DIST_DSL_MICRO!B62/COMB_CORR!L23</f>
        <v>0.32600374540917842</v>
      </c>
      <c r="E61" s="127">
        <f>DIST_DSL_ONI!B62/COMB_CORR!L23</f>
        <v>0.4507422115013453</v>
      </c>
      <c r="F61" s="127">
        <f>DIST_DSL_CAMIE!B62/COMB_CORR!L23</f>
        <v>7.1317171338086072E-2</v>
      </c>
      <c r="G61" s="127">
        <f>DIST_DSL_CAMIOA!B62/COMB_CORR!B23</f>
        <v>5.161482707582301E-2</v>
      </c>
      <c r="H61" s="127">
        <f t="shared" si="21"/>
        <v>1.4297894585017086</v>
      </c>
      <c r="I61" s="136"/>
      <c r="J61" s="126">
        <f>DIST_DSL_CAM!C62/COMB_CORR!M23</f>
        <v>0.4519978783174593</v>
      </c>
      <c r="K61" s="126">
        <f>DIST_DSL_CAMTRA!C62/COMB_CORR!M23</f>
        <v>0.1085102115841008</v>
      </c>
      <c r="L61" s="126">
        <f>DIST_DSL_MICRO!C62/COMB_CORR!M23</f>
        <v>0.34576344182507279</v>
      </c>
      <c r="M61" s="126">
        <f>DIST_DSL_ONI!C62/COMB_CORR!M23</f>
        <v>0.47640411171661506</v>
      </c>
      <c r="N61" s="126">
        <f>DIST_DSL_CAMIE!C62/COMB_CORR!M23</f>
        <v>7.8757514742365684E-2</v>
      </c>
      <c r="O61" s="126">
        <f>DIST_DSL_CAMIOA!C62/COMB_CORR!C23</f>
        <v>5.6937091416090081E-2</v>
      </c>
      <c r="P61" s="126">
        <f t="shared" si="23"/>
        <v>1.5183702496017035</v>
      </c>
      <c r="Q61" s="136"/>
      <c r="R61" s="128">
        <f>DIST_DSL_CAM!D62/COMB_CORR!N23</f>
        <v>0.43116537241886549</v>
      </c>
      <c r="S61" s="128">
        <f>DIST_DSL_CAMTRA!D62/COMB_CORR!N23</f>
        <v>0.10880399620166925</v>
      </c>
      <c r="T61" s="128">
        <f>DIST_DSL_MICRO!D62/COMB_CORR!N23</f>
        <v>0.32766361481497353</v>
      </c>
      <c r="U61" s="128">
        <f>DIST_DSL_ONI!D62/COMB_CORR!N23</f>
        <v>0.45432277829618262</v>
      </c>
      <c r="V61" s="128">
        <f>DIST_DSL_CAMIE!D62/COMB_CORR!N23</f>
        <v>7.9528702331433165E-2</v>
      </c>
      <c r="W61" s="128">
        <f>DIST_DSL_CAMIOA!D62/COMB_CORR!D23</f>
        <v>0.24367024850195121</v>
      </c>
      <c r="X61" s="128">
        <f t="shared" si="24"/>
        <v>1.6451547125650752</v>
      </c>
      <c r="Y61" s="136"/>
      <c r="Z61" s="126" t="e">
        <f>DIST_DSL_CAM!E62/COMB_CORR!O23</f>
        <v>#DIV/0!</v>
      </c>
      <c r="AA61" s="126" t="e">
        <f>DIST_DSL_CAMTRA!E62/COMB_CORR!O23</f>
        <v>#DIV/0!</v>
      </c>
      <c r="AB61" s="126" t="e">
        <f>DIST_DSL_MICRO!E62/COMB_CORR!O23</f>
        <v>#DIV/0!</v>
      </c>
      <c r="AC61" s="126" t="e">
        <f>DIST_DSL_ONI!E62/COMB_CORR!O23</f>
        <v>#DIV/0!</v>
      </c>
      <c r="AD61" s="126" t="e">
        <f>DIST_DSL_CAMIE!E62/COMB_CORR!O23</f>
        <v>#DIV/0!</v>
      </c>
      <c r="AE61" s="126" t="e">
        <f>DIST_DSL_CAMIOA!E62/COMB_CORR!O23</f>
        <v>#DIV/0!</v>
      </c>
      <c r="AF61" s="126" t="e">
        <f t="shared" si="25"/>
        <v>#DIV/0!</v>
      </c>
      <c r="AG61" s="136"/>
      <c r="AH61" s="128" t="e">
        <f>DIST_DSL_CAM!F62/COMB_CORR!P23</f>
        <v>#DIV/0!</v>
      </c>
      <c r="AI61" s="128" t="e">
        <f>DIST_DSL_CAMTRA!F62/COMB_CORR!P23</f>
        <v>#DIV/0!</v>
      </c>
      <c r="AJ61" s="128" t="e">
        <f>DIST_DSL_MICRO!F62/COMB_CORR!P23</f>
        <v>#DIV/0!</v>
      </c>
      <c r="AK61" s="128" t="e">
        <f>DIST_DSL_ONI!F62/COMB_CORR!P23</f>
        <v>#REF!</v>
      </c>
      <c r="AL61" s="128" t="e">
        <f>DIST_DSL_CAMIE!F62/COMB_CORR!P23</f>
        <v>#DIV/0!</v>
      </c>
      <c r="AM61" s="128" t="e">
        <f>DIST_DSL_CAMIOA!F62/COMB_CORR!F23</f>
        <v>#DIV/0!</v>
      </c>
      <c r="AN61" s="128" t="e">
        <f t="shared" si="22"/>
        <v>#DIV/0!</v>
      </c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110">
      <c r="A62" s="73" t="s">
        <v>18</v>
      </c>
      <c r="B62" s="127">
        <f>DIST_DSL_CAM!B63/COMB_CORR!L24</f>
        <v>0.49175361886256941</v>
      </c>
      <c r="C62" s="127">
        <f>DIST_DSL_CAMTRA!B63/COMB_CORR!L24</f>
        <v>0.12144016422342568</v>
      </c>
      <c r="D62" s="127">
        <f>DIST_DSL_MICRO!B63/COMB_CORR!L24</f>
        <v>0.24021224041667907</v>
      </c>
      <c r="E62" s="127">
        <f>DIST_DSL_ONI!B63/COMB_CORR!L24</f>
        <v>0.42726298964350923</v>
      </c>
      <c r="F62" s="127">
        <f>DIST_DSL_CAMIE!B63/COMB_CORR!L24</f>
        <v>0.10464699212312015</v>
      </c>
      <c r="G62" s="127">
        <f>DIST_DSL_CAMIOA!B63/COMB_CORR!B24</f>
        <v>3.8539916023270483E-2</v>
      </c>
      <c r="H62" s="127">
        <f t="shared" si="21"/>
        <v>1.4238559212925739</v>
      </c>
      <c r="I62" s="136"/>
      <c r="J62" s="126">
        <f>DIST_DSL_CAM!C63/COMB_CORR!M24</f>
        <v>0.50783614626478879</v>
      </c>
      <c r="K62" s="126">
        <f>DIST_DSL_CAMTRA!C63/COMB_CORR!M24</f>
        <v>0.1281814802957941</v>
      </c>
      <c r="L62" s="126">
        <f>DIST_DSL_MICRO!C63/COMB_CORR!M24</f>
        <v>0.25083659437660033</v>
      </c>
      <c r="M62" s="126">
        <f>DIST_DSL_ONI!C63/COMB_CORR!M24</f>
        <v>0.44091582369746962</v>
      </c>
      <c r="N62" s="126">
        <f>DIST_DSL_CAMIE!C63/COMB_CORR!M24</f>
        <v>0.11345520679670866</v>
      </c>
      <c r="O62" s="126">
        <f>DIST_DSL_CAMIOA!C63/COMB_CORR!C24</f>
        <v>4.0816588596396156E-2</v>
      </c>
      <c r="P62" s="126">
        <f t="shared" si="23"/>
        <v>1.482041840027758</v>
      </c>
      <c r="Q62" s="136"/>
      <c r="R62" s="128">
        <f>DIST_DSL_CAM!D63/COMB_CORR!N24</f>
        <v>0.45757022921359475</v>
      </c>
      <c r="S62" s="128">
        <f>DIST_DSL_CAMTRA!D63/COMB_CORR!N24</f>
        <v>0.11993532752558778</v>
      </c>
      <c r="T62" s="128">
        <f>DIST_DSL_MICRO!D63/COMB_CORR!N24</f>
        <v>0.22726155174952495</v>
      </c>
      <c r="U62" s="128">
        <f>DIST_DSL_ONI!D63/COMB_CORR!N24</f>
        <v>0.40459597543732784</v>
      </c>
      <c r="V62" s="128">
        <f>DIST_DSL_CAMIE!D63/COMB_CORR!N24</f>
        <v>0.10771429522839869</v>
      </c>
      <c r="W62" s="128">
        <f>DIST_DSL_CAMIOA!D63/COMB_CORR!D24</f>
        <v>0.28868293727149263</v>
      </c>
      <c r="X62" s="128">
        <f t="shared" si="24"/>
        <v>1.6057603164259264</v>
      </c>
      <c r="Y62" s="136"/>
      <c r="Z62" s="126" t="e">
        <f>DIST_DSL_CAM!E63/COMB_CORR!O24</f>
        <v>#DIV/0!</v>
      </c>
      <c r="AA62" s="126" t="e">
        <f>DIST_DSL_CAMTRA!E63/COMB_CORR!O24</f>
        <v>#DIV/0!</v>
      </c>
      <c r="AB62" s="126" t="e">
        <f>DIST_DSL_MICRO!E63/COMB_CORR!O24</f>
        <v>#DIV/0!</v>
      </c>
      <c r="AC62" s="126" t="e">
        <f>DIST_DSL_ONI!E63/COMB_CORR!O24</f>
        <v>#DIV/0!</v>
      </c>
      <c r="AD62" s="126" t="e">
        <f>DIST_DSL_CAMIE!E63/COMB_CORR!O24</f>
        <v>#DIV/0!</v>
      </c>
      <c r="AE62" s="126" t="e">
        <f>DIST_DSL_CAMIOA!E63/COMB_CORR!O24</f>
        <v>#DIV/0!</v>
      </c>
      <c r="AF62" s="126" t="e">
        <f t="shared" si="25"/>
        <v>#DIV/0!</v>
      </c>
      <c r="AG62" s="136"/>
      <c r="AH62" s="128" t="e">
        <f>DIST_DSL_CAM!F63/COMB_CORR!P24</f>
        <v>#DIV/0!</v>
      </c>
      <c r="AI62" s="128" t="e">
        <f>DIST_DSL_CAMTRA!F63/COMB_CORR!P24</f>
        <v>#DIV/0!</v>
      </c>
      <c r="AJ62" s="128" t="e">
        <f>DIST_DSL_MICRO!F63/COMB_CORR!P24</f>
        <v>#DIV/0!</v>
      </c>
      <c r="AK62" s="128" t="e">
        <f>DIST_DSL_ONI!F63/COMB_CORR!P24</f>
        <v>#REF!</v>
      </c>
      <c r="AL62" s="128" t="e">
        <f>DIST_DSL_CAMIE!F63/COMB_CORR!P24</f>
        <v>#DIV/0!</v>
      </c>
      <c r="AM62" s="128" t="e">
        <f>DIST_DSL_CAMIOA!F63/COMB_CORR!F24</f>
        <v>#DIV/0!</v>
      </c>
      <c r="AN62" s="128" t="e">
        <f t="shared" si="22"/>
        <v>#DIV/0!</v>
      </c>
      <c r="AO62" s="1"/>
      <c r="AP62" s="1"/>
      <c r="AQ62" s="1"/>
      <c r="AR62" s="1"/>
      <c r="AS62" s="1"/>
      <c r="AT62" s="1"/>
      <c r="AV62" s="1"/>
      <c r="CA62"/>
      <c r="CB62"/>
      <c r="CC62"/>
      <c r="CD62"/>
      <c r="CE62"/>
      <c r="CF62"/>
      <c r="CG62"/>
      <c r="CI62" s="1"/>
      <c r="CJ62" s="1"/>
      <c r="CK62" s="1"/>
      <c r="CL62" s="1"/>
      <c r="CM62" s="1"/>
      <c r="CN62" s="1"/>
      <c r="CO62" s="1"/>
      <c r="CY62"/>
      <c r="CZ62"/>
      <c r="DA62"/>
      <c r="DB62"/>
      <c r="DC62"/>
      <c r="DD62"/>
      <c r="DE62"/>
      <c r="DF62"/>
    </row>
    <row r="63" spans="1:110">
      <c r="A63" s="73" t="s">
        <v>12</v>
      </c>
      <c r="B63" s="127">
        <f>DIST_DSL_CAM!B64/COMB_CORR!L25</f>
        <v>0.38874585350326341</v>
      </c>
      <c r="C63" s="127">
        <f>DIST_DSL_CAMTRA!B64/COMB_CORR!L25</f>
        <v>8.5560761258323431E-2</v>
      </c>
      <c r="D63" s="127">
        <f>DIST_DSL_MICRO!B64/COMB_CORR!L25</f>
        <v>0.23586444557996358</v>
      </c>
      <c r="E63" s="127">
        <f>DIST_DSL_ONI!B64/COMB_CORR!L25</f>
        <v>0.39476087702567514</v>
      </c>
      <c r="F63" s="127">
        <f>DIST_DSL_CAMIE!B64/COMB_CORR!L25</f>
        <v>7.2426226222322435E-2</v>
      </c>
      <c r="G63" s="127">
        <f>DIST_DSL_CAMIOA!B64/COMB_CORR!B25</f>
        <v>4.5669095087175073E-2</v>
      </c>
      <c r="H63" s="127">
        <f t="shared" si="21"/>
        <v>1.223027258676723</v>
      </c>
      <c r="I63" s="136"/>
      <c r="J63" s="126">
        <f>DIST_DSL_CAM!C64/COMB_CORR!M25</f>
        <v>0.39614521463912766</v>
      </c>
      <c r="K63" s="126">
        <f>DIST_DSL_CAMTRA!C64/COMB_CORR!M25</f>
        <v>9.1766449609779116E-2</v>
      </c>
      <c r="L63" s="126">
        <f>DIST_DSL_MICRO!C64/COMB_CORR!M25</f>
        <v>0.24349793288278726</v>
      </c>
      <c r="M63" s="126">
        <f>DIST_DSL_ONI!C64/COMB_CORR!M25</f>
        <v>0.40346895260390614</v>
      </c>
      <c r="N63" s="126">
        <f>DIST_DSL_CAMIE!C64/COMB_CORR!M25</f>
        <v>7.8099878994070504E-2</v>
      </c>
      <c r="O63" s="126">
        <f>DIST_DSL_CAMIOA!C64/COMB_CORR!C25</f>
        <v>4.745568034723318E-2</v>
      </c>
      <c r="P63" s="126">
        <f t="shared" si="23"/>
        <v>1.260434109076904</v>
      </c>
      <c r="Q63" s="136"/>
      <c r="R63" s="128">
        <f>DIST_DSL_CAM!D64/COMB_CORR!N25</f>
        <v>0.37695617817035293</v>
      </c>
      <c r="S63" s="128">
        <f>DIST_DSL_CAMTRA!D64/COMB_CORR!N25</f>
        <v>9.1985235885098882E-2</v>
      </c>
      <c r="T63" s="128">
        <f>DIST_DSL_MICRO!D64/COMB_CORR!N25</f>
        <v>0.22825830400105693</v>
      </c>
      <c r="U63" s="128">
        <f>DIST_DSL_ONI!D64/COMB_CORR!N25</f>
        <v>0.38536926333610544</v>
      </c>
      <c r="V63" s="128">
        <f>DIST_DSL_CAMIE!D64/COMB_CORR!N25</f>
        <v>7.8600690591297123E-2</v>
      </c>
      <c r="W63" s="128">
        <f>DIST_DSL_CAMIOA!D64/COMB_CORR!D25</f>
        <v>0.33026473029585712</v>
      </c>
      <c r="X63" s="128">
        <f t="shared" si="24"/>
        <v>1.4914344022797681</v>
      </c>
      <c r="Y63" s="136"/>
      <c r="Z63" s="126" t="e">
        <f>DIST_DSL_CAM!E64/COMB_CORR!O25</f>
        <v>#DIV/0!</v>
      </c>
      <c r="AA63" s="126" t="e">
        <f>DIST_DSL_CAMTRA!E64/COMB_CORR!O25</f>
        <v>#DIV/0!</v>
      </c>
      <c r="AB63" s="126" t="e">
        <f>DIST_DSL_MICRO!E64/COMB_CORR!O25</f>
        <v>#DIV/0!</v>
      </c>
      <c r="AC63" s="126" t="e">
        <f>DIST_DSL_ONI!E64/COMB_CORR!O25</f>
        <v>#DIV/0!</v>
      </c>
      <c r="AD63" s="126" t="e">
        <f>DIST_DSL_CAMIE!E64/COMB_CORR!O25</f>
        <v>#DIV/0!</v>
      </c>
      <c r="AE63" s="126" t="e">
        <f>DIST_DSL_CAMIOA!E64/COMB_CORR!O25</f>
        <v>#DIV/0!</v>
      </c>
      <c r="AF63" s="126" t="e">
        <f t="shared" si="25"/>
        <v>#DIV/0!</v>
      </c>
      <c r="AG63" s="136"/>
      <c r="AH63" s="128" t="e">
        <f>DIST_DSL_CAM!F64/COMB_CORR!P25</f>
        <v>#DIV/0!</v>
      </c>
      <c r="AI63" s="128" t="e">
        <f>DIST_DSL_CAMTRA!F64/COMB_CORR!P25</f>
        <v>#DIV/0!</v>
      </c>
      <c r="AJ63" s="128" t="e">
        <f>DIST_DSL_MICRO!F64/COMB_CORR!P25</f>
        <v>#DIV/0!</v>
      </c>
      <c r="AK63" s="128" t="e">
        <f>DIST_DSL_ONI!F64/COMB_CORR!P25</f>
        <v>#REF!</v>
      </c>
      <c r="AL63" s="128" t="e">
        <f>DIST_DSL_CAMIE!F64/COMB_CORR!P25</f>
        <v>#DIV/0!</v>
      </c>
      <c r="AM63" s="128" t="e">
        <f>DIST_DSL_CAMIOA!F64/COMB_CORR!F25</f>
        <v>#DIV/0!</v>
      </c>
      <c r="AN63" s="128" t="e">
        <f t="shared" si="22"/>
        <v>#DIV/0!</v>
      </c>
      <c r="AO63" s="1"/>
      <c r="AP63" s="1"/>
      <c r="AQ63" s="1"/>
      <c r="AR63" s="1"/>
      <c r="AS63" s="1"/>
      <c r="AT63" s="1"/>
      <c r="AV63" s="1"/>
      <c r="CA63"/>
      <c r="CB63"/>
      <c r="CC63"/>
      <c r="CD63"/>
      <c r="CE63"/>
      <c r="CF63"/>
      <c r="CG63"/>
      <c r="CI63" s="1"/>
      <c r="CJ63" s="1"/>
      <c r="CK63" s="1"/>
      <c r="CL63" s="1"/>
      <c r="CM63" s="1"/>
      <c r="CN63" s="1"/>
      <c r="CO63" s="1"/>
      <c r="CY63"/>
      <c r="CZ63"/>
      <c r="DA63"/>
      <c r="DB63"/>
      <c r="DC63"/>
      <c r="DD63"/>
      <c r="DE63"/>
      <c r="DF63"/>
    </row>
    <row r="64" spans="1:110">
      <c r="A64" s="73" t="s">
        <v>10</v>
      </c>
      <c r="B64" s="127">
        <f>DIST_DSL_CAM!B65/COMB_CORR!L26</f>
        <v>0.43690800828288423</v>
      </c>
      <c r="C64" s="127">
        <f>DIST_DSL_CAMTRA!B65/COMB_CORR!L26</f>
        <v>5.1100667924084887E-2</v>
      </c>
      <c r="D64" s="127">
        <f>DIST_DSL_MICRO!B65/COMB_CORR!L26</f>
        <v>0.50695057896162066</v>
      </c>
      <c r="E64" s="127">
        <f>DIST_DSL_ONI!B65/COMB_CORR!L26</f>
        <v>0.58148764162779443</v>
      </c>
      <c r="F64" s="127">
        <f>DIST_DSL_CAMIE!B65/COMB_CORR!L26</f>
        <v>4.7897740606078799E-2</v>
      </c>
      <c r="G64" s="127">
        <f>DIST_DSL_CAMIOA!B65/COMB_CORR!B26</f>
        <v>4.4879688823933034E-2</v>
      </c>
      <c r="H64" s="127">
        <f t="shared" si="21"/>
        <v>1.6692243262263959</v>
      </c>
      <c r="I64" s="136"/>
      <c r="J64" s="126">
        <f>DIST_DSL_CAM!C65/COMB_CORR!M26</f>
        <v>0.51142537158756207</v>
      </c>
      <c r="K64" s="126">
        <f>DIST_DSL_CAMTRA!C65/COMB_CORR!M26</f>
        <v>6.0900355675001412E-2</v>
      </c>
      <c r="L64" s="126">
        <f>DIST_DSL_MICRO!C65/COMB_CORR!M26</f>
        <v>0.60568951577853236</v>
      </c>
      <c r="M64" s="126">
        <f>DIST_DSL_ONI!C65/COMB_CORR!M26</f>
        <v>0.67385315472270335</v>
      </c>
      <c r="N64" s="126">
        <f>DIST_DSL_CAMIE!C65/COMB_CORR!M26</f>
        <v>5.8848343280350941E-2</v>
      </c>
      <c r="O64" s="126">
        <f>DIST_DSL_CAMIOA!C65/COMB_CORR!C26</f>
        <v>5.0232946789728637E-2</v>
      </c>
      <c r="P64" s="126">
        <f t="shared" si="23"/>
        <v>1.960949687833879</v>
      </c>
      <c r="Q64" s="136"/>
      <c r="R64" s="128">
        <f>DIST_DSL_CAM!D65/COMB_CORR!N26</f>
        <v>0.46592237925636898</v>
      </c>
      <c r="S64" s="128">
        <f>DIST_DSL_CAMTRA!D65/COMB_CORR!N26</f>
        <v>5.8598230714257266E-2</v>
      </c>
      <c r="T64" s="128">
        <f>DIST_DSL_MICRO!D65/COMB_CORR!N26</f>
        <v>0.55302705133110808</v>
      </c>
      <c r="U64" s="128">
        <f>DIST_DSL_ONI!D65/COMB_CORR!N26</f>
        <v>0.59250263137942605</v>
      </c>
      <c r="V64" s="128">
        <f>DIST_DSL_CAMIE!D65/COMB_CORR!N26</f>
        <v>5.738853290862022E-2</v>
      </c>
      <c r="W64" s="128">
        <f>DIST_DSL_CAMIOA!D65/COMB_CORR!D26</f>
        <v>0.17603819120973488</v>
      </c>
      <c r="X64" s="128">
        <f t="shared" si="24"/>
        <v>1.9034770167995154</v>
      </c>
      <c r="Y64" s="136"/>
      <c r="Z64" s="126" t="e">
        <f>DIST_DSL_CAM!E65/COMB_CORR!O26</f>
        <v>#DIV/0!</v>
      </c>
      <c r="AA64" s="126" t="e">
        <f>DIST_DSL_CAMTRA!E65/COMB_CORR!O26</f>
        <v>#DIV/0!</v>
      </c>
      <c r="AB64" s="126" t="e">
        <f>DIST_DSL_MICRO!E65/COMB_CORR!O26</f>
        <v>#DIV/0!</v>
      </c>
      <c r="AC64" s="126" t="e">
        <f>DIST_DSL_ONI!E65/COMB_CORR!O26</f>
        <v>#DIV/0!</v>
      </c>
      <c r="AD64" s="126" t="e">
        <f>DIST_DSL_CAMIE!E65/COMB_CORR!O26</f>
        <v>#DIV/0!</v>
      </c>
      <c r="AE64" s="126" t="e">
        <f>DIST_DSL_CAMIOA!E65/COMB_CORR!O26</f>
        <v>#DIV/0!</v>
      </c>
      <c r="AF64" s="126" t="e">
        <f t="shared" si="25"/>
        <v>#DIV/0!</v>
      </c>
      <c r="AG64" s="136"/>
      <c r="AH64" s="128" t="e">
        <f>DIST_DSL_CAM!F65/COMB_CORR!P26</f>
        <v>#DIV/0!</v>
      </c>
      <c r="AI64" s="128" t="e">
        <f>DIST_DSL_CAMTRA!F65/COMB_CORR!P26</f>
        <v>#DIV/0!</v>
      </c>
      <c r="AJ64" s="128" t="e">
        <f>DIST_DSL_MICRO!F65/COMB_CORR!P26</f>
        <v>#DIV/0!</v>
      </c>
      <c r="AK64" s="128" t="e">
        <f>DIST_DSL_ONI!F65/COMB_CORR!P26</f>
        <v>#REF!</v>
      </c>
      <c r="AL64" s="128" t="e">
        <f>DIST_DSL_CAMIE!F65/COMB_CORR!P26</f>
        <v>#DIV/0!</v>
      </c>
      <c r="AM64" s="128" t="e">
        <f>DIST_DSL_CAMIOA!F65/COMB_CORR!F26</f>
        <v>#DIV/0!</v>
      </c>
      <c r="AN64" s="128" t="e">
        <f t="shared" si="22"/>
        <v>#DIV/0!</v>
      </c>
      <c r="AO64" s="1"/>
      <c r="AP64" s="1"/>
      <c r="AQ64" s="1"/>
      <c r="AR64" s="1"/>
      <c r="AS64" s="1"/>
      <c r="AT64" s="1"/>
      <c r="AV64" s="1"/>
      <c r="CA64"/>
      <c r="CB64"/>
      <c r="CC64"/>
      <c r="CD64"/>
      <c r="CE64"/>
      <c r="CF64"/>
      <c r="CG64"/>
      <c r="CI64" s="1"/>
      <c r="CJ64" s="1"/>
      <c r="CK64" s="1"/>
      <c r="CL64" s="1"/>
      <c r="CM64" s="1"/>
      <c r="CN64" s="1"/>
      <c r="CO64" s="1"/>
      <c r="CY64"/>
      <c r="CZ64"/>
      <c r="DA64"/>
      <c r="DB64"/>
      <c r="DC64"/>
      <c r="DD64"/>
      <c r="DE64"/>
      <c r="DF64"/>
    </row>
    <row r="65" spans="1:110">
      <c r="A65" s="75" t="s">
        <v>41</v>
      </c>
      <c r="B65" s="127">
        <f>DIST_DSL_CAM!B66/COMB_CORR!L27</f>
        <v>0.4470875644006117</v>
      </c>
      <c r="C65" s="127">
        <f>DIST_DSL_CAMTRA!B66/COMB_CORR!L27</f>
        <v>0.11576949911256897</v>
      </c>
      <c r="D65" s="127">
        <f>DIST_DSL_MICRO!B66/COMB_CORR!L27</f>
        <v>0.34644007032389618</v>
      </c>
      <c r="E65" s="127">
        <f>DIST_DSL_ONI!B66/COMB_CORR!L27</f>
        <v>0.4564905885806616</v>
      </c>
      <c r="F65" s="127">
        <f>DIST_DSL_CAMIE!B66/COMB_CORR!L27</f>
        <v>7.2489960862615999E-2</v>
      </c>
      <c r="G65" s="127">
        <f>DIST_DSL_CAMIOA!B66/COMB_CORR!B27</f>
        <v>5.7341414920709689E-2</v>
      </c>
      <c r="H65" s="127">
        <f t="shared" si="21"/>
        <v>1.495619098201064</v>
      </c>
      <c r="I65" s="136"/>
      <c r="J65" s="126">
        <f>DIST_DSL_CAM!C66/COMB_CORR!M27</f>
        <v>0.46800708581644707</v>
      </c>
      <c r="K65" s="126">
        <f>DIST_DSL_CAMTRA!C66/COMB_CORR!M27</f>
        <v>0.12570759223426245</v>
      </c>
      <c r="L65" s="126">
        <f>DIST_DSL_MICRO!C66/COMB_CORR!M27</f>
        <v>0.36578451885564101</v>
      </c>
      <c r="M65" s="126">
        <f>DIST_DSL_ONI!C66/COMB_CORR!M27</f>
        <v>0.48506761529234099</v>
      </c>
      <c r="N65" s="126">
        <f>DIST_DSL_CAMIE!C66/COMB_CORR!M27</f>
        <v>7.9486628171858309E-2</v>
      </c>
      <c r="O65" s="126">
        <f>DIST_DSL_CAMIOA!C66/COMB_CORR!C27</f>
        <v>6.4980569555906087E-2</v>
      </c>
      <c r="P65" s="126">
        <f t="shared" si="23"/>
        <v>1.5890340099264557</v>
      </c>
      <c r="Q65" s="136"/>
      <c r="R65" s="128">
        <f>DIST_DSL_CAM!D66/COMB_CORR!N27</f>
        <v>0.45441714492484508</v>
      </c>
      <c r="S65" s="128">
        <f>DIST_DSL_CAMTRA!D66/COMB_CORR!N27</f>
        <v>0.12822429031527219</v>
      </c>
      <c r="T65" s="128">
        <f>DIST_DSL_MICRO!D66/COMB_CORR!N27</f>
        <v>0.35347145532620955</v>
      </c>
      <c r="U65" s="128">
        <f>DIST_DSL_ONI!D66/COMB_CORR!N27</f>
        <v>0.47376089235811453</v>
      </c>
      <c r="V65" s="128">
        <f>DIST_DSL_CAMIE!D66/COMB_CORR!N27</f>
        <v>8.1545879995028034E-2</v>
      </c>
      <c r="W65" s="128">
        <f>DIST_DSL_CAMIOA!D66/COMB_CORR!D27</f>
        <v>0.2164233583950724</v>
      </c>
      <c r="X65" s="128">
        <f t="shared" si="24"/>
        <v>1.7078430213145415</v>
      </c>
      <c r="Y65" s="136"/>
      <c r="Z65" s="126" t="e">
        <f>DIST_DSL_CAM!E66/COMB_CORR!O27</f>
        <v>#DIV/0!</v>
      </c>
      <c r="AA65" s="126" t="e">
        <f>DIST_DSL_CAMTRA!E66/COMB_CORR!O27</f>
        <v>#DIV/0!</v>
      </c>
      <c r="AB65" s="126" t="e">
        <f>DIST_DSL_MICRO!E66/COMB_CORR!O27</f>
        <v>#DIV/0!</v>
      </c>
      <c r="AC65" s="126" t="e">
        <f>DIST_DSL_ONI!E66/COMB_CORR!O27</f>
        <v>#DIV/0!</v>
      </c>
      <c r="AD65" s="126" t="e">
        <f>DIST_DSL_CAMIE!E66/COMB_CORR!O27</f>
        <v>#DIV/0!</v>
      </c>
      <c r="AE65" s="126" t="e">
        <f>DIST_DSL_CAMIOA!E66/COMB_CORR!O27</f>
        <v>#DIV/0!</v>
      </c>
      <c r="AF65" s="126" t="e">
        <f t="shared" si="25"/>
        <v>#DIV/0!</v>
      </c>
      <c r="AG65" s="136"/>
      <c r="AH65" s="128" t="e">
        <f>DIST_DSL_CAM!F66/COMB_CORR!P27</f>
        <v>#DIV/0!</v>
      </c>
      <c r="AI65" s="128" t="e">
        <f>DIST_DSL_CAMTRA!F66/COMB_CORR!P27</f>
        <v>#DIV/0!</v>
      </c>
      <c r="AJ65" s="128" t="e">
        <f>DIST_DSL_MICRO!F66/COMB_CORR!P27</f>
        <v>#DIV/0!</v>
      </c>
      <c r="AK65" s="128" t="e">
        <f>DIST_DSL_ONI!F66/COMB_CORR!P27</f>
        <v>#REF!</v>
      </c>
      <c r="AL65" s="128" t="e">
        <f>DIST_DSL_CAMIE!F66/COMB_CORR!P27</f>
        <v>#DIV/0!</v>
      </c>
      <c r="AM65" s="128" t="e">
        <f>DIST_DSL_CAMIOA!F66/COMB_CORR!F27</f>
        <v>#DIV/0!</v>
      </c>
      <c r="AN65" s="128" t="e">
        <f t="shared" si="22"/>
        <v>#DIV/0!</v>
      </c>
      <c r="AO65" s="1"/>
      <c r="AP65" s="1"/>
      <c r="AQ65" s="1"/>
      <c r="AR65" s="1"/>
      <c r="AS65" s="1"/>
      <c r="AT65" s="1"/>
      <c r="AV65" s="1"/>
      <c r="CA65"/>
      <c r="CB65"/>
      <c r="CC65"/>
      <c r="CD65"/>
      <c r="CE65"/>
      <c r="CF65"/>
      <c r="CG65"/>
      <c r="CI65" s="1"/>
      <c r="CJ65" s="1"/>
      <c r="CK65" s="1"/>
      <c r="CL65" s="1"/>
      <c r="CM65" s="1"/>
      <c r="CN65" s="1"/>
      <c r="CO65" s="1"/>
      <c r="CY65"/>
      <c r="CZ65"/>
      <c r="DA65"/>
      <c r="DB65"/>
      <c r="DC65"/>
      <c r="DD65"/>
      <c r="DE65"/>
      <c r="DF65"/>
    </row>
    <row r="66" spans="1:110" s="25" customFormat="1">
      <c r="A66" s="73" t="s">
        <v>22</v>
      </c>
      <c r="B66" s="127">
        <f>DIST_DSL_CAM!B67/COMB_CORR!L28</f>
        <v>0.5000857519662496</v>
      </c>
      <c r="C66" s="127">
        <f>DIST_DSL_CAMTRA!B67/COMB_CORR!L28</f>
        <v>0.15609700195729531</v>
      </c>
      <c r="D66" s="127">
        <f>DIST_DSL_MICRO!B67/COMB_CORR!L28</f>
        <v>0.18608233918319461</v>
      </c>
      <c r="E66" s="127">
        <f>DIST_DSL_ONI!B67/COMB_CORR!L28</f>
        <v>0.34754269078622257</v>
      </c>
      <c r="F66" s="127">
        <f>DIST_DSL_CAMIE!B67/COMB_CORR!L28</f>
        <v>0.10186316225201449</v>
      </c>
      <c r="G66" s="127">
        <f>DIST_DSL_CAMIOA!B67/COMB_CORR!B28</f>
        <v>4.3850497827844323E-2</v>
      </c>
      <c r="H66" s="127">
        <f t="shared" si="21"/>
        <v>1.3355214439728209</v>
      </c>
      <c r="I66" s="136"/>
      <c r="J66" s="126">
        <f>DIST_DSL_CAM!C67/COMB_CORR!M28</f>
        <v>0.50309500591434897</v>
      </c>
      <c r="K66" s="126">
        <f>DIST_DSL_CAMTRA!C67/COMB_CORR!M28</f>
        <v>0.16270381846224977</v>
      </c>
      <c r="L66" s="126">
        <f>DIST_DSL_MICRO!C67/COMB_CORR!M28</f>
        <v>0.18936146052275638</v>
      </c>
      <c r="M66" s="126">
        <f>DIST_DSL_ONI!C67/COMB_CORR!M28</f>
        <v>0.35123201626429656</v>
      </c>
      <c r="N66" s="126">
        <f>DIST_DSL_CAMIE!C67/COMB_CORR!M28</f>
        <v>0.10742476154270157</v>
      </c>
      <c r="O66" s="126">
        <f>DIST_DSL_CAMIOA!C67/COMB_CORR!C28</f>
        <v>4.8283224927808073E-2</v>
      </c>
      <c r="P66" s="126">
        <f t="shared" si="23"/>
        <v>1.3621002876341612</v>
      </c>
      <c r="Q66" s="136"/>
      <c r="R66" s="128">
        <f>DIST_DSL_CAM!D67/COMB_CORR!N28</f>
        <v>0.46346761267507824</v>
      </c>
      <c r="S66" s="128">
        <f>DIST_DSL_CAMTRA!D67/COMB_CORR!N28</f>
        <v>0.15668110738869223</v>
      </c>
      <c r="T66" s="128">
        <f>DIST_DSL_MICRO!D67/COMB_CORR!N28</f>
        <v>0.17484666373244326</v>
      </c>
      <c r="U66" s="128">
        <f>DIST_DSL_ONI!D67/COMB_CORR!N28</f>
        <v>0.32274340866221868</v>
      </c>
      <c r="V66" s="128">
        <f>DIST_DSL_CAMIE!D67/COMB_CORR!N28</f>
        <v>0.10333271979023467</v>
      </c>
      <c r="W66" s="128">
        <f>DIST_DSL_CAMIOA!D67/COMB_CORR!D28</f>
        <v>0.20991808036944767</v>
      </c>
      <c r="X66" s="128">
        <f t="shared" si="24"/>
        <v>1.4309895926181149</v>
      </c>
      <c r="Y66" s="136"/>
      <c r="Z66" s="126" t="e">
        <f>DIST_DSL_CAM!E67/COMB_CORR!O28</f>
        <v>#DIV/0!</v>
      </c>
      <c r="AA66" s="126" t="e">
        <f>DIST_DSL_CAMTRA!E67/COMB_CORR!O28</f>
        <v>#DIV/0!</v>
      </c>
      <c r="AB66" s="126" t="e">
        <f>DIST_DSL_MICRO!E67/COMB_CORR!O28</f>
        <v>#DIV/0!</v>
      </c>
      <c r="AC66" s="126" t="e">
        <f>DIST_DSL_ONI!E67/COMB_CORR!O28</f>
        <v>#DIV/0!</v>
      </c>
      <c r="AD66" s="126" t="e">
        <f>DIST_DSL_CAMIE!E67/COMB_CORR!O28</f>
        <v>#DIV/0!</v>
      </c>
      <c r="AE66" s="126" t="e">
        <f>DIST_DSL_CAMIOA!E67/COMB_CORR!O28</f>
        <v>#DIV/0!</v>
      </c>
      <c r="AF66" s="126" t="e">
        <f t="shared" si="25"/>
        <v>#DIV/0!</v>
      </c>
      <c r="AG66" s="136"/>
      <c r="AH66" s="128" t="e">
        <f>DIST_DSL_CAM!F67/COMB_CORR!P28</f>
        <v>#DIV/0!</v>
      </c>
      <c r="AI66" s="128" t="e">
        <f>DIST_DSL_CAMTRA!F67/COMB_CORR!P28</f>
        <v>#DIV/0!</v>
      </c>
      <c r="AJ66" s="128" t="e">
        <f>DIST_DSL_MICRO!F67/COMB_CORR!P28</f>
        <v>#DIV/0!</v>
      </c>
      <c r="AK66" s="128" t="e">
        <f>DIST_DSL_ONI!F67/COMB_CORR!P28</f>
        <v>#REF!</v>
      </c>
      <c r="AL66" s="128" t="e">
        <f>DIST_DSL_CAMIE!F67/COMB_CORR!P28</f>
        <v>#DIV/0!</v>
      </c>
      <c r="AM66" s="128" t="e">
        <f>DIST_DSL_CAMIOA!F67/COMB_CORR!F28</f>
        <v>#DIV/0!</v>
      </c>
      <c r="AN66" s="128" t="e">
        <f t="shared" si="22"/>
        <v>#DIV/0!</v>
      </c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110">
      <c r="A67" s="73" t="s">
        <v>13</v>
      </c>
      <c r="B67" s="127">
        <f>DIST_DSL_CAM!B68/COMB_CORR!L29</f>
        <v>0.41844401542594101</v>
      </c>
      <c r="C67" s="127">
        <f>DIST_DSL_CAMTRA!B68/COMB_CORR!L29</f>
        <v>0.14150408555499969</v>
      </c>
      <c r="D67" s="127">
        <f>DIST_DSL_MICRO!B68/COMB_CORR!L29</f>
        <v>0.15310462270090458</v>
      </c>
      <c r="E67" s="127">
        <f>DIST_DSL_ONI!B68/COMB_CORR!L29</f>
        <v>0.29457747126928363</v>
      </c>
      <c r="F67" s="127">
        <f>DIST_DSL_CAMIE!B68/COMB_CORR!L29</f>
        <v>8.4956217435729203E-2</v>
      </c>
      <c r="G67" s="127">
        <f>DIST_DSL_CAMIOA!B68/COMB_CORR!B29</f>
        <v>5.4069409544944755E-2</v>
      </c>
      <c r="H67" s="127">
        <f t="shared" si="21"/>
        <v>1.146655821931803</v>
      </c>
      <c r="I67" s="136"/>
      <c r="J67" s="126">
        <f>DIST_DSL_CAM!C68/COMB_CORR!M29</f>
        <v>0.40651220805919264</v>
      </c>
      <c r="K67" s="126">
        <f>DIST_DSL_CAMTRA!C68/COMB_CORR!M29</f>
        <v>0.14188026494903422</v>
      </c>
      <c r="L67" s="126">
        <f>DIST_DSL_MICRO!C68/COMB_CORR!M29</f>
        <v>0.15159565158489877</v>
      </c>
      <c r="M67" s="126">
        <f>DIST_DSL_ONI!C68/COMB_CORR!M29</f>
        <v>0.29054267020220054</v>
      </c>
      <c r="N67" s="126">
        <f>DIST_DSL_CAMIE!C68/COMB_CORR!M29</f>
        <v>8.5959832944295794E-2</v>
      </c>
      <c r="O67" s="126">
        <f>DIST_DSL_CAMIOA!C68/COMB_CORR!C29</f>
        <v>5.5509510821753642E-2</v>
      </c>
      <c r="P67" s="126">
        <f t="shared" si="23"/>
        <v>1.1320001385613756</v>
      </c>
      <c r="Q67" s="136"/>
      <c r="R67" s="128">
        <f>DIST_DSL_CAM!D68/COMB_CORR!N29</f>
        <v>0.38486966359686087</v>
      </c>
      <c r="S67" s="128">
        <f>DIST_DSL_CAMTRA!D68/COMB_CORR!N29</f>
        <v>0.13871749839573247</v>
      </c>
      <c r="T67" s="128">
        <f>DIST_DSL_MICRO!D68/COMB_CORR!N29</f>
        <v>0.14451325118596911</v>
      </c>
      <c r="U67" s="128">
        <f>DIST_DSL_ONI!D68/COMB_CORR!N29</f>
        <v>0.2752212091051997</v>
      </c>
      <c r="V67" s="128">
        <f>DIST_DSL_CAMIE!D68/COMB_CORR!N29</f>
        <v>8.4099223224524663E-2</v>
      </c>
      <c r="W67" s="128">
        <f>DIST_DSL_CAMIOA!D68/COMB_CORR!D29</f>
        <v>0.24836918963772325</v>
      </c>
      <c r="X67" s="128">
        <f t="shared" si="24"/>
        <v>1.2757900351460099</v>
      </c>
      <c r="Y67" s="136"/>
      <c r="Z67" s="126" t="e">
        <f>DIST_DSL_CAM!E68/COMB_CORR!O29</f>
        <v>#DIV/0!</v>
      </c>
      <c r="AA67" s="126" t="e">
        <f>DIST_DSL_CAMTRA!E68/COMB_CORR!O29</f>
        <v>#DIV/0!</v>
      </c>
      <c r="AB67" s="126" t="e">
        <f>DIST_DSL_MICRO!E68/COMB_CORR!O29</f>
        <v>#DIV/0!</v>
      </c>
      <c r="AC67" s="126" t="e">
        <f>DIST_DSL_ONI!E68/COMB_CORR!O29</f>
        <v>#DIV/0!</v>
      </c>
      <c r="AD67" s="126" t="e">
        <f>DIST_DSL_CAMIE!E68/COMB_CORR!O29</f>
        <v>#DIV/0!</v>
      </c>
      <c r="AE67" s="126" t="e">
        <f>DIST_DSL_CAMIOA!E68/COMB_CORR!O29</f>
        <v>#DIV/0!</v>
      </c>
      <c r="AF67" s="126" t="e">
        <f t="shared" si="25"/>
        <v>#DIV/0!</v>
      </c>
      <c r="AG67" s="136"/>
      <c r="AH67" s="128" t="e">
        <f>DIST_DSL_CAM!F68/COMB_CORR!P29</f>
        <v>#DIV/0!</v>
      </c>
      <c r="AI67" s="128" t="e">
        <f>DIST_DSL_CAMTRA!F68/COMB_CORR!P29</f>
        <v>#DIV/0!</v>
      </c>
      <c r="AJ67" s="128" t="e">
        <f>DIST_DSL_MICRO!F68/COMB_CORR!P29</f>
        <v>#DIV/0!</v>
      </c>
      <c r="AK67" s="128" t="e">
        <f>DIST_DSL_ONI!F68/COMB_CORR!P29</f>
        <v>#REF!</v>
      </c>
      <c r="AL67" s="128" t="e">
        <f>DIST_DSL_CAMIE!F68/COMB_CORR!P29</f>
        <v>#DIV/0!</v>
      </c>
      <c r="AM67" s="128" t="e">
        <f>DIST_DSL_CAMIOA!F68/COMB_CORR!F29</f>
        <v>#DIV/0!</v>
      </c>
      <c r="AN67" s="128" t="e">
        <f t="shared" si="22"/>
        <v>#DIV/0!</v>
      </c>
      <c r="AO67" s="1"/>
      <c r="AP67" s="1"/>
      <c r="AQ67" s="1"/>
      <c r="AR67" s="1"/>
      <c r="AS67" s="1"/>
      <c r="AT67" s="1"/>
      <c r="AV67" s="1"/>
      <c r="CA67"/>
      <c r="CB67"/>
      <c r="CC67"/>
      <c r="CD67"/>
      <c r="CE67"/>
      <c r="CF67"/>
      <c r="CG67"/>
      <c r="CI67" s="1"/>
      <c r="CJ67" s="1"/>
      <c r="CK67" s="1"/>
      <c r="CL67" s="1"/>
      <c r="CM67" s="1"/>
      <c r="CN67" s="1"/>
      <c r="CO67" s="1"/>
      <c r="CY67"/>
      <c r="CZ67"/>
      <c r="DA67"/>
      <c r="DB67"/>
      <c r="DC67"/>
      <c r="DD67"/>
      <c r="DE67"/>
      <c r="DF67"/>
    </row>
    <row r="68" spans="1:110">
      <c r="A68" s="73" t="s">
        <v>14</v>
      </c>
      <c r="B68" s="127">
        <f>DIST_DSL_CAM!B69/COMB_CORR!L30</f>
        <v>0.66371883337870408</v>
      </c>
      <c r="C68" s="127">
        <f>DIST_DSL_CAMTRA!B69/COMB_CORR!L30</f>
        <v>0.17113954495976869</v>
      </c>
      <c r="D68" s="127">
        <f>DIST_DSL_MICRO!B69/COMB_CORR!L30</f>
        <v>0.26415744219539067</v>
      </c>
      <c r="E68" s="127">
        <f>DIST_DSL_ONI!B69/COMB_CORR!L30</f>
        <v>0.51328083557600013</v>
      </c>
      <c r="F68" s="127">
        <f>DIST_DSL_CAMIE!B69/COMB_CORR!L30</f>
        <v>0.13150932002548976</v>
      </c>
      <c r="G68" s="127">
        <f>DIST_DSL_CAMIOA!B69/COMB_CORR!B30</f>
        <v>4.3016776694245834E-2</v>
      </c>
      <c r="H68" s="127">
        <f t="shared" si="21"/>
        <v>1.786822752829599</v>
      </c>
      <c r="I68" s="136"/>
      <c r="J68" s="126">
        <f>DIST_DSL_CAM!C69/COMB_CORR!M30</f>
        <v>0.70323262856767477</v>
      </c>
      <c r="K68" s="126">
        <f>DIST_DSL_CAMTRA!C69/COMB_CORR!M30</f>
        <v>0.18637263141333926</v>
      </c>
      <c r="L68" s="126">
        <f>DIST_DSL_MICRO!C69/COMB_CORR!M30</f>
        <v>0.28051447735901375</v>
      </c>
      <c r="M68" s="126">
        <f>DIST_DSL_ONI!C69/COMB_CORR!M30</f>
        <v>0.54142968992438456</v>
      </c>
      <c r="N68" s="126">
        <f>DIST_DSL_CAMIE!C69/COMB_CORR!M30</f>
        <v>0.14642813910186595</v>
      </c>
      <c r="O68" s="126">
        <f>DIST_DSL_CAMIOA!C69/COMB_CORR!C30</f>
        <v>4.924714487278814E-2</v>
      </c>
      <c r="P68" s="126">
        <f t="shared" si="23"/>
        <v>1.9072247112390666</v>
      </c>
      <c r="Q68" s="136"/>
      <c r="R68" s="128">
        <f>DIST_DSL_CAM!D69/COMB_CORR!N30</f>
        <v>0.6350467796951077</v>
      </c>
      <c r="S68" s="128">
        <f>DIST_DSL_CAMTRA!D69/COMB_CORR!N30</f>
        <v>0.17740926198146817</v>
      </c>
      <c r="T68" s="128">
        <f>DIST_DSL_MICRO!D69/COMB_CORR!N30</f>
        <v>0.24985509698450833</v>
      </c>
      <c r="U68" s="128">
        <f>DIST_DSL_ONI!D69/COMB_CORR!N30</f>
        <v>0.48117978335321365</v>
      </c>
      <c r="V68" s="128">
        <f>DIST_DSL_CAMIE!D69/COMB_CORR!N30</f>
        <v>0.13863945092966332</v>
      </c>
      <c r="W68" s="128">
        <f>DIST_DSL_CAMIOA!D69/COMB_CORR!D30</f>
        <v>0.20080766281624732</v>
      </c>
      <c r="X68" s="128">
        <f t="shared" si="24"/>
        <v>1.8829380357602086</v>
      </c>
      <c r="Y68" s="136"/>
      <c r="Z68" s="126" t="e">
        <f>DIST_DSL_CAM!E69/COMB_CORR!O30</f>
        <v>#DIV/0!</v>
      </c>
      <c r="AA68" s="126" t="e">
        <f>DIST_DSL_CAMTRA!E69/COMB_CORR!O30</f>
        <v>#DIV/0!</v>
      </c>
      <c r="AB68" s="126" t="e">
        <f>DIST_DSL_MICRO!E69/COMB_CORR!O30</f>
        <v>#DIV/0!</v>
      </c>
      <c r="AC68" s="126" t="e">
        <f>DIST_DSL_ONI!E69/COMB_CORR!O30</f>
        <v>#DIV/0!</v>
      </c>
      <c r="AD68" s="126" t="e">
        <f>DIST_DSL_CAMIE!E69/COMB_CORR!O30</f>
        <v>#DIV/0!</v>
      </c>
      <c r="AE68" s="126" t="e">
        <f>DIST_DSL_CAMIOA!E69/COMB_CORR!O30</f>
        <v>#DIV/0!</v>
      </c>
      <c r="AF68" s="126" t="e">
        <f t="shared" si="25"/>
        <v>#DIV/0!</v>
      </c>
      <c r="AG68" s="136"/>
      <c r="AH68" s="128" t="e">
        <f>DIST_DSL_CAM!F69/COMB_CORR!P30</f>
        <v>#DIV/0!</v>
      </c>
      <c r="AI68" s="128" t="e">
        <f>DIST_DSL_CAMTRA!F69/COMB_CORR!P30</f>
        <v>#DIV/0!</v>
      </c>
      <c r="AJ68" s="128" t="e">
        <f>DIST_DSL_MICRO!F69/COMB_CORR!P30</f>
        <v>#DIV/0!</v>
      </c>
      <c r="AK68" s="128" t="e">
        <f>DIST_DSL_ONI!F69/COMB_CORR!P30</f>
        <v>#REF!</v>
      </c>
      <c r="AL68" s="128" t="e">
        <f>DIST_DSL_CAMIE!F69/COMB_CORR!P30</f>
        <v>#DIV/0!</v>
      </c>
      <c r="AM68" s="128" t="e">
        <f>DIST_DSL_CAMIOA!F69/COMB_CORR!F30</f>
        <v>#DIV/0!</v>
      </c>
      <c r="AN68" s="128" t="e">
        <f t="shared" si="22"/>
        <v>#DIV/0!</v>
      </c>
      <c r="AO68" s="1"/>
      <c r="AP68" s="1"/>
      <c r="AQ68" s="1"/>
      <c r="AR68" s="1"/>
      <c r="AS68" s="1"/>
      <c r="AT68" s="1"/>
      <c r="AV68" s="1"/>
      <c r="CA68"/>
      <c r="CB68"/>
      <c r="CC68"/>
      <c r="CD68"/>
      <c r="CE68"/>
      <c r="CF68"/>
      <c r="CG68"/>
      <c r="CI68" s="1"/>
      <c r="CJ68" s="1"/>
      <c r="CK68" s="1"/>
      <c r="CL68" s="1"/>
      <c r="CM68" s="1"/>
      <c r="CN68" s="1"/>
      <c r="CO68" s="1"/>
      <c r="CY68"/>
      <c r="CZ68"/>
      <c r="DA68"/>
      <c r="DB68"/>
      <c r="DC68"/>
      <c r="DD68"/>
      <c r="DE68"/>
      <c r="DF68"/>
    </row>
    <row r="69" spans="1:110">
      <c r="A69" s="75" t="s">
        <v>42</v>
      </c>
      <c r="B69" s="127">
        <f>DIST_DSL_CAM!B70/COMB_CORR!L31</f>
        <v>0.48780541309461811</v>
      </c>
      <c r="C69" s="127">
        <f>DIST_DSL_CAMTRA!B70/COMB_CORR!L31</f>
        <v>0.1696485755757724</v>
      </c>
      <c r="D69" s="127">
        <f>DIST_DSL_MICRO!B70/COMB_CORR!L31</f>
        <v>0.16784422787182643</v>
      </c>
      <c r="E69" s="127">
        <f>DIST_DSL_ONI!B70/COMB_CORR!L31</f>
        <v>0.27353249228552556</v>
      </c>
      <c r="F69" s="127">
        <f>DIST_DSL_CAMIE!B70/COMB_CORR!L31</f>
        <v>0.10402009813412506</v>
      </c>
      <c r="G69" s="127">
        <f>DIST_DSL_CAMIOA!B70/COMB_CORR!B31</f>
        <v>3.5970063148236746E-2</v>
      </c>
      <c r="H69" s="127">
        <f t="shared" si="21"/>
        <v>1.2388208701101042</v>
      </c>
      <c r="I69" s="136"/>
      <c r="J69" s="126">
        <f>DIST_DSL_CAM!C70/COMB_CORR!M31</f>
        <v>0.4994505680698943</v>
      </c>
      <c r="K69" s="126">
        <f>DIST_DSL_CAMTRA!C70/COMB_CORR!M31</f>
        <v>0.18267200007164575</v>
      </c>
      <c r="L69" s="126">
        <f>DIST_DSL_MICRO!C70/COMB_CORR!M31</f>
        <v>0.17419895538331581</v>
      </c>
      <c r="M69" s="126">
        <f>DIST_DSL_ONI!C70/COMB_CORR!M31</f>
        <v>0.28029515879859318</v>
      </c>
      <c r="N69" s="126">
        <f>DIST_DSL_CAMIE!C70/COMB_CORR!M31</f>
        <v>0.11244844461023491</v>
      </c>
      <c r="O69" s="126">
        <f>DIST_DSL_CAMIOA!C70/COMB_CORR!C31</f>
        <v>4.0293138027779112E-2</v>
      </c>
      <c r="P69" s="126">
        <f t="shared" si="23"/>
        <v>1.289358264961463</v>
      </c>
      <c r="Q69" s="136"/>
      <c r="R69" s="128">
        <f>DIST_DSL_CAM!D70/COMB_CORR!N31</f>
        <v>0.44379631438164718</v>
      </c>
      <c r="S69" s="128">
        <f>DIST_DSL_CAMTRA!D70/COMB_CORR!N31</f>
        <v>0.17152374457252628</v>
      </c>
      <c r="T69" s="128">
        <f>DIST_DSL_MICRO!D70/COMB_CORR!N31</f>
        <v>0.15805902122123741</v>
      </c>
      <c r="U69" s="128">
        <f>DIST_DSL_ONI!D70/COMB_CORR!N31</f>
        <v>0.25363289478987422</v>
      </c>
      <c r="V69" s="128">
        <f>DIST_DSL_CAMIE!D70/COMB_CORR!N31</f>
        <v>0.10550688428270065</v>
      </c>
      <c r="W69" s="128">
        <f>DIST_DSL_CAMIOA!D70/COMB_CORR!D31</f>
        <v>0.18251432929609929</v>
      </c>
      <c r="X69" s="128">
        <f t="shared" si="24"/>
        <v>1.3150331885440851</v>
      </c>
      <c r="Y69" s="136"/>
      <c r="Z69" s="126" t="e">
        <f>DIST_DSL_CAM!E70/COMB_CORR!O31</f>
        <v>#DIV/0!</v>
      </c>
      <c r="AA69" s="126" t="e">
        <f>DIST_DSL_CAMTRA!E70/COMB_CORR!O31</f>
        <v>#DIV/0!</v>
      </c>
      <c r="AB69" s="126" t="e">
        <f>DIST_DSL_MICRO!E70/COMB_CORR!O31</f>
        <v>#DIV/0!</v>
      </c>
      <c r="AC69" s="126" t="e">
        <f>DIST_DSL_ONI!E70/COMB_CORR!O31</f>
        <v>#DIV/0!</v>
      </c>
      <c r="AD69" s="126" t="e">
        <f>DIST_DSL_CAMIE!E70/COMB_CORR!O31</f>
        <v>#DIV/0!</v>
      </c>
      <c r="AE69" s="126" t="e">
        <f>DIST_DSL_CAMIOA!E70/COMB_CORR!O31</f>
        <v>#DIV/0!</v>
      </c>
      <c r="AF69" s="126" t="e">
        <f t="shared" si="25"/>
        <v>#DIV/0!</v>
      </c>
      <c r="AG69" s="136"/>
      <c r="AH69" s="128" t="e">
        <f>DIST_DSL_CAM!F70/COMB_CORR!P31</f>
        <v>#DIV/0!</v>
      </c>
      <c r="AI69" s="128" t="e">
        <f>DIST_DSL_CAMTRA!F70/COMB_CORR!P31</f>
        <v>#DIV/0!</v>
      </c>
      <c r="AJ69" s="128" t="e">
        <f>DIST_DSL_MICRO!F70/COMB_CORR!P31</f>
        <v>#DIV/0!</v>
      </c>
      <c r="AK69" s="128" t="e">
        <f>DIST_DSL_ONI!F70/COMB_CORR!P31</f>
        <v>#REF!</v>
      </c>
      <c r="AL69" s="128" t="e">
        <f>DIST_DSL_CAMIE!F70/COMB_CORR!P31</f>
        <v>#DIV/0!</v>
      </c>
      <c r="AM69" s="128" t="e">
        <f>DIST_DSL_CAMIOA!F70/COMB_CORR!F31</f>
        <v>#DIV/0!</v>
      </c>
      <c r="AN69" s="128" t="e">
        <f t="shared" si="22"/>
        <v>#DIV/0!</v>
      </c>
      <c r="AO69" s="1"/>
      <c r="AP69" s="1"/>
      <c r="AQ69" s="1"/>
      <c r="AR69" s="1"/>
      <c r="AS69" s="1"/>
      <c r="AT69" s="1"/>
      <c r="AV69" s="1"/>
      <c r="CA69"/>
      <c r="CB69"/>
      <c r="CC69"/>
      <c r="CD69"/>
      <c r="CE69"/>
      <c r="CF69"/>
      <c r="CG69"/>
      <c r="CI69" s="1"/>
      <c r="CJ69" s="1"/>
      <c r="CK69" s="1"/>
      <c r="CL69" s="1"/>
      <c r="CM69" s="1"/>
      <c r="CN69" s="1"/>
      <c r="CO69" s="1"/>
      <c r="CY69"/>
      <c r="CZ69"/>
      <c r="DA69"/>
      <c r="DB69"/>
      <c r="DC69"/>
      <c r="DD69"/>
      <c r="DE69"/>
      <c r="DF69"/>
    </row>
    <row r="70" spans="1:110" s="25" customFormat="1">
      <c r="A70" s="73" t="s">
        <v>11</v>
      </c>
      <c r="B70" s="127">
        <f>DIST_DSL_CAM!B71/COMB_CORR!L32</f>
        <v>0.31994196316617152</v>
      </c>
      <c r="C70" s="127">
        <f>DIST_DSL_CAMTRA!B71/COMB_CORR!L32</f>
        <v>0.10673563999789375</v>
      </c>
      <c r="D70" s="127">
        <f>DIST_DSL_MICRO!B71/COMB_CORR!L32</f>
        <v>0.12443091226808553</v>
      </c>
      <c r="E70" s="127">
        <f>DIST_DSL_ONI!B71/COMB_CORR!L32</f>
        <v>0.30208137046067701</v>
      </c>
      <c r="F70" s="127">
        <f>DIST_DSL_CAMIE!B71/COMB_CORR!L32</f>
        <v>0.10520239424380422</v>
      </c>
      <c r="G70" s="127">
        <f>DIST_DSL_CAMIOA!B71/COMB_CORR!B32</f>
        <v>4.9011501937220647E-2</v>
      </c>
      <c r="H70" s="127">
        <f t="shared" si="21"/>
        <v>1.0074037820738526</v>
      </c>
      <c r="I70" s="136"/>
      <c r="J70" s="126">
        <f>DIST_DSL_CAM!C71/COMB_CORR!M32</f>
        <v>0.305536207743343</v>
      </c>
      <c r="K70" s="126">
        <f>DIST_DSL_CAMTRA!C71/COMB_CORR!M32</f>
        <v>0.10698992671057637</v>
      </c>
      <c r="L70" s="126">
        <f>DIST_DSL_MICRO!C71/COMB_CORR!M32</f>
        <v>0.11997296313154977</v>
      </c>
      <c r="M70" s="126">
        <f>DIST_DSL_ONI!C71/COMB_CORR!M32</f>
        <v>0.28884160167423117</v>
      </c>
      <c r="N70" s="126">
        <f>DIST_DSL_CAMIE!C71/COMB_CORR!M32</f>
        <v>0.10388952422493462</v>
      </c>
      <c r="O70" s="126">
        <f>DIST_DSL_CAMIOA!C71/COMB_CORR!C32</f>
        <v>5.3244417405605787E-2</v>
      </c>
      <c r="P70" s="126">
        <f t="shared" si="23"/>
        <v>0.97847464089024072</v>
      </c>
      <c r="Q70" s="136"/>
      <c r="R70" s="128">
        <f>DIST_DSL_CAM!D71/COMB_CORR!N32</f>
        <v>0.27856222327144581</v>
      </c>
      <c r="S70" s="128">
        <f>DIST_DSL_CAMTRA!D71/COMB_CORR!N32</f>
        <v>0.10209907550741955</v>
      </c>
      <c r="T70" s="128">
        <f>DIST_DSL_MICRO!D71/COMB_CORR!N32</f>
        <v>0.10830813901142375</v>
      </c>
      <c r="U70" s="128">
        <f>DIST_DSL_ONI!D71/COMB_CORR!N32</f>
        <v>0.26212258044639303</v>
      </c>
      <c r="V70" s="128">
        <f>DIST_DSL_CAMIE!D71/COMB_CORR!N32</f>
        <v>9.7721423562524112E-2</v>
      </c>
      <c r="W70" s="128">
        <f>DIST_DSL_CAMIOA!D71/COMB_CORR!D32</f>
        <v>0.4159767034165181</v>
      </c>
      <c r="X70" s="128">
        <f t="shared" si="24"/>
        <v>1.2647901452157244</v>
      </c>
      <c r="Y70" s="136"/>
      <c r="Z70" s="126" t="e">
        <f>DIST_DSL_CAM!E71/COMB_CORR!O32</f>
        <v>#DIV/0!</v>
      </c>
      <c r="AA70" s="126" t="e">
        <f>DIST_DSL_CAMTRA!E71/COMB_CORR!O32</f>
        <v>#DIV/0!</v>
      </c>
      <c r="AB70" s="126" t="e">
        <f>DIST_DSL_MICRO!E71/COMB_CORR!O32</f>
        <v>#DIV/0!</v>
      </c>
      <c r="AC70" s="126" t="e">
        <f>DIST_DSL_ONI!E71/COMB_CORR!O32</f>
        <v>#DIV/0!</v>
      </c>
      <c r="AD70" s="126" t="e">
        <f>DIST_DSL_CAMIE!E71/COMB_CORR!O32</f>
        <v>#DIV/0!</v>
      </c>
      <c r="AE70" s="126" t="e">
        <f>DIST_DSL_CAMIOA!E71/COMB_CORR!O32</f>
        <v>#DIV/0!</v>
      </c>
      <c r="AF70" s="126" t="e">
        <f t="shared" si="25"/>
        <v>#DIV/0!</v>
      </c>
      <c r="AG70" s="136"/>
      <c r="AH70" s="128" t="e">
        <f>DIST_DSL_CAM!F71/COMB_CORR!P32</f>
        <v>#DIV/0!</v>
      </c>
      <c r="AI70" s="128" t="e">
        <f>DIST_DSL_CAMTRA!F71/COMB_CORR!P32</f>
        <v>#DIV/0!</v>
      </c>
      <c r="AJ70" s="128" t="e">
        <f>DIST_DSL_MICRO!F71/COMB_CORR!P32</f>
        <v>#DIV/0!</v>
      </c>
      <c r="AK70" s="128" t="e">
        <f>DIST_DSL_ONI!F71/COMB_CORR!P32</f>
        <v>#REF!</v>
      </c>
      <c r="AL70" s="128" t="e">
        <f>DIST_DSL_CAMIE!F71/COMB_CORR!P32</f>
        <v>#DIV/0!</v>
      </c>
      <c r="AM70" s="128" t="e">
        <f>DIST_DSL_CAMIOA!F71/COMB_CORR!F32</f>
        <v>#DIV/0!</v>
      </c>
      <c r="AN70" s="128" t="e">
        <f t="shared" si="22"/>
        <v>#DIV/0!</v>
      </c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110">
      <c r="A71" s="73" t="s">
        <v>20</v>
      </c>
      <c r="B71" s="127">
        <f>DIST_DSL_CAM!B72/COMB_CORR!L33</f>
        <v>0.47478421031781626</v>
      </c>
      <c r="C71" s="127">
        <f>DIST_DSL_CAMTRA!B72/COMB_CORR!L33</f>
        <v>6.8432606356155834E-2</v>
      </c>
      <c r="D71" s="127">
        <f>DIST_DSL_MICRO!B72/COMB_CORR!L33</f>
        <v>0.5091313497772082</v>
      </c>
      <c r="E71" s="127">
        <f>DIST_DSL_ONI!B72/COMB_CORR!L33</f>
        <v>1.082706498472799</v>
      </c>
      <c r="F71" s="127">
        <f>DIST_DSL_CAMIE!B72/COMB_CORR!L33</f>
        <v>0.2031577997763141</v>
      </c>
      <c r="G71" s="127">
        <f>DIST_DSL_CAMIOA!B72/COMB_CORR!B33</f>
        <v>4.1930539226819066E-2</v>
      </c>
      <c r="H71" s="127">
        <f t="shared" si="21"/>
        <v>2.3801430039271123</v>
      </c>
      <c r="I71" s="136"/>
      <c r="J71" s="126">
        <f>DIST_DSL_CAM!C72/COMB_CORR!M33</f>
        <v>0.53014999779352145</v>
      </c>
      <c r="K71" s="126">
        <f>DIST_DSL_CAMTRA!C72/COMB_CORR!M33</f>
        <v>7.9976431367656683E-2</v>
      </c>
      <c r="L71" s="126">
        <f>DIST_DSL_MICRO!C72/COMB_CORR!M33</f>
        <v>0.5683117502135836</v>
      </c>
      <c r="M71" s="126">
        <f>DIST_DSL_ONI!C72/COMB_CORR!M33</f>
        <v>1.2254307593246532</v>
      </c>
      <c r="N71" s="126">
        <f>DIST_DSL_CAMIE!C72/COMB_CORR!M33</f>
        <v>0.23599494968243262</v>
      </c>
      <c r="O71" s="126">
        <f>DIST_DSL_CAMIOA!C72/COMB_CORR!C33</f>
        <v>5.1069448111048597E-2</v>
      </c>
      <c r="P71" s="126">
        <f t="shared" si="23"/>
        <v>2.690933336492896</v>
      </c>
      <c r="Q71" s="136"/>
      <c r="R71" s="128">
        <f>DIST_DSL_CAM!D72/COMB_CORR!N33</f>
        <v>0.49851677642121101</v>
      </c>
      <c r="S71" s="128">
        <f>DIST_DSL_CAMTRA!D72/COMB_CORR!N33</f>
        <v>7.6886155206918647E-2</v>
      </c>
      <c r="T71" s="128">
        <f>DIST_DSL_MICRO!D72/COMB_CORR!N33</f>
        <v>0.53312047991609557</v>
      </c>
      <c r="U71" s="128">
        <f>DIST_DSL_ONI!D72/COMB_CORR!N33</f>
        <v>1.1198466225649031</v>
      </c>
      <c r="V71" s="128">
        <f>DIST_DSL_CAMIE!D72/COMB_CORR!N33</f>
        <v>0.23062842554861776</v>
      </c>
      <c r="W71" s="128">
        <f>DIST_DSL_CAMIOA!D72/COMB_CORR!D33</f>
        <v>0.11761246926627586</v>
      </c>
      <c r="X71" s="128">
        <f t="shared" si="24"/>
        <v>2.5766109289240222</v>
      </c>
      <c r="Y71" s="136"/>
      <c r="Z71" s="126" t="e">
        <f>DIST_DSL_CAM!E72/COMB_CORR!O33</f>
        <v>#DIV/0!</v>
      </c>
      <c r="AA71" s="126" t="e">
        <f>DIST_DSL_CAMTRA!E72/COMB_CORR!O33</f>
        <v>#DIV/0!</v>
      </c>
      <c r="AB71" s="126" t="e">
        <f>DIST_DSL_MICRO!E72/COMB_CORR!O33</f>
        <v>#DIV/0!</v>
      </c>
      <c r="AC71" s="126" t="e">
        <f>DIST_DSL_ONI!E72/COMB_CORR!O33</f>
        <v>#DIV/0!</v>
      </c>
      <c r="AD71" s="126" t="e">
        <f>DIST_DSL_CAMIE!E72/COMB_CORR!O33</f>
        <v>#DIV/0!</v>
      </c>
      <c r="AE71" s="126" t="e">
        <f>DIST_DSL_CAMIOA!E72/COMB_CORR!O33</f>
        <v>#DIV/0!</v>
      </c>
      <c r="AF71" s="126" t="e">
        <f t="shared" si="25"/>
        <v>#DIV/0!</v>
      </c>
      <c r="AG71" s="136"/>
      <c r="AH71" s="128" t="e">
        <f>DIST_DSL_CAM!F72/COMB_CORR!P33</f>
        <v>#DIV/0!</v>
      </c>
      <c r="AI71" s="128" t="e">
        <f>DIST_DSL_CAMTRA!F72/COMB_CORR!P33</f>
        <v>#DIV/0!</v>
      </c>
      <c r="AJ71" s="128" t="e">
        <f>DIST_DSL_MICRO!F72/COMB_CORR!P33</f>
        <v>#DIV/0!</v>
      </c>
      <c r="AK71" s="128" t="e">
        <f>DIST_DSL_ONI!F72/COMB_CORR!P33</f>
        <v>#REF!</v>
      </c>
      <c r="AL71" s="128" t="e">
        <f>DIST_DSL_CAMIE!F72/COMB_CORR!P33</f>
        <v>#DIV/0!</v>
      </c>
      <c r="AM71" s="128" t="e">
        <f>DIST_DSL_CAMIOA!F72/COMB_CORR!F33</f>
        <v>#DIV/0!</v>
      </c>
      <c r="AN71" s="128" t="e">
        <f t="shared" si="22"/>
        <v>#DIV/0!</v>
      </c>
      <c r="AO71" s="1"/>
      <c r="AP71" s="1"/>
      <c r="AQ71" s="1"/>
      <c r="AR71" s="1"/>
      <c r="AS71" s="1"/>
      <c r="AT71" s="1"/>
      <c r="AV71" s="1"/>
      <c r="CA71"/>
      <c r="CB71"/>
      <c r="CC71"/>
      <c r="CD71"/>
      <c r="CE71"/>
      <c r="CF71"/>
      <c r="CG71"/>
      <c r="CI71" s="1"/>
      <c r="CJ71" s="1"/>
      <c r="CK71" s="1"/>
      <c r="CL71" s="1"/>
      <c r="CM71" s="1"/>
      <c r="CN71" s="1"/>
      <c r="CO71" s="1"/>
      <c r="CY71"/>
      <c r="CZ71"/>
      <c r="DA71"/>
      <c r="DB71"/>
      <c r="DC71"/>
      <c r="DD71"/>
      <c r="DE71"/>
      <c r="DF71"/>
    </row>
    <row r="72" spans="1:110">
      <c r="A72" s="73" t="s">
        <v>24</v>
      </c>
      <c r="B72" s="127">
        <f>DIST_DSL_CAM!B73/COMB_CORR!L34</f>
        <v>0.34727141745824813</v>
      </c>
      <c r="C72" s="127">
        <f>DIST_DSL_CAMTRA!B73/COMB_CORR!L34</f>
        <v>9.632299029564334E-2</v>
      </c>
      <c r="D72" s="127">
        <f>DIST_DSL_MICRO!B73/COMB_CORR!L34</f>
        <v>0.13416126784785543</v>
      </c>
      <c r="E72" s="127">
        <f>DIST_DSL_ONI!B73/COMB_CORR!L34</f>
        <v>0.30939069512448952</v>
      </c>
      <c r="F72" s="127">
        <f>DIST_DSL_CAMIE!B73/COMB_CORR!L34</f>
        <v>0.10250028592727742</v>
      </c>
      <c r="G72" s="127">
        <f>DIST_DSL_CAMIOA!B73/COMB_CORR!B34</f>
        <v>5.3876123630673116E-2</v>
      </c>
      <c r="H72" s="127">
        <f t="shared" si="21"/>
        <v>1.0435227802841869</v>
      </c>
      <c r="I72" s="136"/>
      <c r="J72" s="126">
        <f>DIST_DSL_CAM!C73/COMB_CORR!M34</f>
        <v>0.32942603305853313</v>
      </c>
      <c r="K72" s="126">
        <f>DIST_DSL_CAMTRA!C73/COMB_CORR!M34</f>
        <v>9.5631088740916734E-2</v>
      </c>
      <c r="L72" s="126">
        <f>DIST_DSL_MICRO!C73/COMB_CORR!M34</f>
        <v>0.12907386316175729</v>
      </c>
      <c r="M72" s="126">
        <f>DIST_DSL_ONI!C73/COMB_CORR!M34</f>
        <v>0.29330943902284418</v>
      </c>
      <c r="N72" s="126">
        <f>DIST_DSL_CAMIE!C73/COMB_CORR!M34</f>
        <v>0.10168539609401173</v>
      </c>
      <c r="O72" s="126">
        <f>DIST_DSL_CAMIOA!C73/COMB_CORR!C34</f>
        <v>5.5367767483586933E-2</v>
      </c>
      <c r="P72" s="126">
        <f t="shared" si="23"/>
        <v>1.0044935875616501</v>
      </c>
      <c r="Q72" s="136"/>
      <c r="R72" s="128">
        <f>DIST_DSL_CAM!D73/COMB_CORR!N34</f>
        <v>0.3040609317156962</v>
      </c>
      <c r="S72" s="128">
        <f>DIST_DSL_CAMTRA!D73/COMB_CORR!N34</f>
        <v>9.2571394003593627E-2</v>
      </c>
      <c r="T72" s="128">
        <f>DIST_DSL_MICRO!D73/COMB_CORR!N34</f>
        <v>0.11883009933455951</v>
      </c>
      <c r="U72" s="128">
        <f>DIST_DSL_ONI!D73/COMB_CORR!N34</f>
        <v>0.27219391567211615</v>
      </c>
      <c r="V72" s="128">
        <f>DIST_DSL_CAMIE!D73/COMB_CORR!N34</f>
        <v>9.8144817232073231E-2</v>
      </c>
      <c r="W72" s="128">
        <f>DIST_DSL_CAMIOA!D73/COMB_CORR!D34</f>
        <v>0.45474127799368952</v>
      </c>
      <c r="X72" s="128">
        <f t="shared" si="24"/>
        <v>1.3405424359517282</v>
      </c>
      <c r="Y72" s="136"/>
      <c r="Z72" s="126" t="e">
        <f>DIST_DSL_CAM!E73/COMB_CORR!O34</f>
        <v>#DIV/0!</v>
      </c>
      <c r="AA72" s="126" t="e">
        <f>DIST_DSL_CAMTRA!E73/COMB_CORR!O34</f>
        <v>#DIV/0!</v>
      </c>
      <c r="AB72" s="126" t="e">
        <f>DIST_DSL_MICRO!E73/COMB_CORR!O34</f>
        <v>#DIV/0!</v>
      </c>
      <c r="AC72" s="126" t="e">
        <f>DIST_DSL_ONI!E73/COMB_CORR!O34</f>
        <v>#DIV/0!</v>
      </c>
      <c r="AD72" s="126" t="e">
        <f>DIST_DSL_CAMIE!E73/COMB_CORR!O34</f>
        <v>#DIV/0!</v>
      </c>
      <c r="AE72" s="126" t="e">
        <f>DIST_DSL_CAMIOA!E73/COMB_CORR!O34</f>
        <v>#DIV/0!</v>
      </c>
      <c r="AF72" s="126" t="e">
        <f t="shared" si="25"/>
        <v>#DIV/0!</v>
      </c>
      <c r="AG72" s="136"/>
      <c r="AH72" s="128" t="e">
        <f>DIST_DSL_CAM!F73/COMB_CORR!P34</f>
        <v>#DIV/0!</v>
      </c>
      <c r="AI72" s="128" t="e">
        <f>DIST_DSL_CAMTRA!F73/COMB_CORR!P34</f>
        <v>#DIV/0!</v>
      </c>
      <c r="AJ72" s="128" t="e">
        <f>DIST_DSL_MICRO!F73/COMB_CORR!P34</f>
        <v>#DIV/0!</v>
      </c>
      <c r="AK72" s="128" t="e">
        <f>DIST_DSL_ONI!F73/COMB_CORR!P34</f>
        <v>#REF!</v>
      </c>
      <c r="AL72" s="128" t="e">
        <f>DIST_DSL_CAMIE!F73/COMB_CORR!P34</f>
        <v>#DIV/0!</v>
      </c>
      <c r="AM72" s="128" t="e">
        <f>DIST_DSL_CAMIOA!F73/COMB_CORR!F34</f>
        <v>#DIV/0!</v>
      </c>
      <c r="AN72" s="128" t="e">
        <f t="shared" si="22"/>
        <v>#DIV/0!</v>
      </c>
      <c r="AO72" s="1"/>
      <c r="AP72" s="1"/>
      <c r="AQ72" s="1"/>
      <c r="AR72" s="1"/>
      <c r="AS72" s="1"/>
      <c r="AT72" s="1"/>
      <c r="AV72" s="1"/>
      <c r="CA72"/>
      <c r="CB72"/>
      <c r="CC72"/>
      <c r="CD72"/>
      <c r="CE72"/>
      <c r="CF72"/>
      <c r="CG72"/>
      <c r="CI72" s="1"/>
      <c r="CJ72" s="1"/>
      <c r="CK72" s="1"/>
      <c r="CL72" s="1"/>
      <c r="CM72" s="1"/>
      <c r="CN72" s="1"/>
      <c r="CO72" s="1"/>
      <c r="CY72"/>
      <c r="CZ72"/>
      <c r="DA72"/>
      <c r="DB72"/>
      <c r="DC72"/>
      <c r="DD72"/>
      <c r="DE72"/>
      <c r="DF72"/>
    </row>
    <row r="73" spans="1:110">
      <c r="A73" s="73" t="s">
        <v>25</v>
      </c>
      <c r="B73" s="127">
        <f>DIST_DSL_CAM!B74/COMB_CORR!L35</f>
        <v>0.23306780054264861</v>
      </c>
      <c r="C73" s="127">
        <f>DIST_DSL_CAMTRA!B74/COMB_CORR!L35</f>
        <v>0.111919728639519</v>
      </c>
      <c r="D73" s="127">
        <f>DIST_DSL_MICRO!B74/COMB_CORR!L35</f>
        <v>5.0700026247001352E-2</v>
      </c>
      <c r="E73" s="127">
        <f>DIST_DSL_ONI!B74/COMB_CORR!L35</f>
        <v>0.16484229106395135</v>
      </c>
      <c r="F73" s="127">
        <f>DIST_DSL_CAMIE!B74/COMB_CORR!L35</f>
        <v>8.0716784370731917E-2</v>
      </c>
      <c r="G73" s="127">
        <f>DIST_DSL_CAMIOA!B74/COMB_CORR!B35</f>
        <v>7.0535526088428682E-2</v>
      </c>
      <c r="H73" s="127">
        <f t="shared" si="21"/>
        <v>0.71178215695228098</v>
      </c>
      <c r="I73" s="136"/>
      <c r="J73" s="126">
        <f>DIST_DSL_CAM!C74/COMB_CORR!M35</f>
        <v>0.22112709780508696</v>
      </c>
      <c r="K73" s="126">
        <f>DIST_DSL_CAMTRA!C74/COMB_CORR!M35</f>
        <v>0.1116508364147996</v>
      </c>
      <c r="L73" s="126">
        <f>DIST_DSL_MICRO!C74/COMB_CORR!M35</f>
        <v>4.9180472775264411E-2</v>
      </c>
      <c r="M73" s="126">
        <f>DIST_DSL_ONI!C74/COMB_CORR!M35</f>
        <v>0.15524497323589181</v>
      </c>
      <c r="N73" s="126">
        <f>DIST_DSL_CAMIE!C74/COMB_CORR!M35</f>
        <v>7.8210497915165961E-2</v>
      </c>
      <c r="O73" s="126">
        <f>DIST_DSL_CAMIOA!C74/COMB_CORR!C35</f>
        <v>6.6868596698609367E-2</v>
      </c>
      <c r="P73" s="126">
        <f t="shared" si="23"/>
        <v>0.68228247484481808</v>
      </c>
      <c r="Q73" s="136"/>
      <c r="R73" s="128">
        <f>DIST_DSL_CAM!D74/COMB_CORR!N35</f>
        <v>0.21006500183083579</v>
      </c>
      <c r="S73" s="128">
        <f>DIST_DSL_CAMTRA!D74/COMB_CORR!N35</f>
        <v>0.10948916987531999</v>
      </c>
      <c r="T73" s="128">
        <f>DIST_DSL_MICRO!D74/COMB_CORR!N35</f>
        <v>4.5888281689574657E-2</v>
      </c>
      <c r="U73" s="128">
        <f>DIST_DSL_ONI!D74/COMB_CORR!N35</f>
        <v>0.14755884943205069</v>
      </c>
      <c r="V73" s="128">
        <f>DIST_DSL_CAMIE!D74/COMB_CORR!N35</f>
        <v>7.5639481019107335E-2</v>
      </c>
      <c r="W73" s="128">
        <f>DIST_DSL_CAMIOA!D74/COMB_CORR!D35</f>
        <v>0.81452162878289125</v>
      </c>
      <c r="X73" s="128">
        <f t="shared" si="24"/>
        <v>1.4031624126297797</v>
      </c>
      <c r="Y73" s="136"/>
      <c r="Z73" s="126" t="e">
        <f>DIST_DSL_CAM!E74/COMB_CORR!O35</f>
        <v>#DIV/0!</v>
      </c>
      <c r="AA73" s="126" t="e">
        <f>DIST_DSL_CAMTRA!E74/COMB_CORR!O35</f>
        <v>#DIV/0!</v>
      </c>
      <c r="AB73" s="126" t="e">
        <f>DIST_DSL_MICRO!E74/COMB_CORR!O35</f>
        <v>#DIV/0!</v>
      </c>
      <c r="AC73" s="126" t="e">
        <f>DIST_DSL_ONI!E74/COMB_CORR!O35</f>
        <v>#DIV/0!</v>
      </c>
      <c r="AD73" s="126" t="e">
        <f>DIST_DSL_CAMIE!E74/COMB_CORR!O35</f>
        <v>#DIV/0!</v>
      </c>
      <c r="AE73" s="126" t="e">
        <f>DIST_DSL_CAMIOA!E74/COMB_CORR!O35</f>
        <v>#DIV/0!</v>
      </c>
      <c r="AF73" s="126" t="e">
        <f t="shared" si="25"/>
        <v>#DIV/0!</v>
      </c>
      <c r="AG73" s="136"/>
      <c r="AH73" s="128" t="e">
        <f>DIST_DSL_CAM!F74/COMB_CORR!P35</f>
        <v>#DIV/0!</v>
      </c>
      <c r="AI73" s="128" t="e">
        <f>DIST_DSL_CAMTRA!F74/COMB_CORR!P35</f>
        <v>#DIV/0!</v>
      </c>
      <c r="AJ73" s="128" t="e">
        <f>DIST_DSL_MICRO!F74/COMB_CORR!P35</f>
        <v>#DIV/0!</v>
      </c>
      <c r="AK73" s="128" t="e">
        <f>DIST_DSL_ONI!F74/COMB_CORR!P35</f>
        <v>#REF!</v>
      </c>
      <c r="AL73" s="128" t="e">
        <f>DIST_DSL_CAMIE!F74/COMB_CORR!P35</f>
        <v>#DIV/0!</v>
      </c>
      <c r="AM73" s="128" t="e">
        <f>DIST_DSL_CAMIOA!F74/COMB_CORR!F35</f>
        <v>#DIV/0!</v>
      </c>
      <c r="AN73" s="128" t="e">
        <f t="shared" si="22"/>
        <v>#DIV/0!</v>
      </c>
      <c r="AO73" s="1"/>
      <c r="AP73" s="1"/>
      <c r="AQ73" s="1"/>
      <c r="AR73" s="1"/>
      <c r="AS73" s="1"/>
      <c r="AT73" s="1"/>
      <c r="AV73" s="1"/>
      <c r="CA73"/>
      <c r="CB73"/>
      <c r="CC73"/>
      <c r="CD73"/>
      <c r="CE73"/>
      <c r="CF73"/>
      <c r="CG73"/>
      <c r="CI73" s="1"/>
      <c r="CJ73" s="1"/>
      <c r="CK73" s="1"/>
      <c r="CL73" s="1"/>
      <c r="CM73" s="1"/>
      <c r="CN73" s="1"/>
      <c r="CO73" s="1"/>
      <c r="CY73"/>
      <c r="CZ73"/>
      <c r="DA73"/>
      <c r="DB73"/>
      <c r="DC73"/>
      <c r="DD73"/>
      <c r="DE73"/>
      <c r="DF73"/>
    </row>
    <row r="74" spans="1:110">
      <c r="A74" s="1"/>
      <c r="B74" s="127">
        <f>DIST_DSL_CAM!B75/COMB_CORR!L36</f>
        <v>0.40210843114126582</v>
      </c>
      <c r="C74" s="127">
        <f>DIST_DSL_CAMTRA!B75/COMB_CORR!L36</f>
        <v>0.13423187840548856</v>
      </c>
      <c r="D74" s="127">
        <f>DIST_DSL_MICRO!B75/COMB_CORR!L36</f>
        <v>0.13064531375331936</v>
      </c>
      <c r="E74" s="127">
        <f>DIST_DSL_ONI!B75/COMB_CORR!L36</f>
        <v>0.31537842939222671</v>
      </c>
      <c r="F74" s="127">
        <f>DIST_DSL_CAMIE!B75/COMB_CORR!L36</f>
        <v>0.13302022835118774</v>
      </c>
      <c r="G74" s="127">
        <f>DIST_DSL_CAMIOA!B75/COMB_CORR!B36</f>
        <v>3.8819451006206172E-2</v>
      </c>
      <c r="H74" s="127">
        <f t="shared" si="21"/>
        <v>1.1542037320496943</v>
      </c>
      <c r="I74" s="136"/>
      <c r="J74" s="126">
        <f>DIST_DSL_CAM!C75/COMB_CORR!M36</f>
        <v>0.37898531742697944</v>
      </c>
      <c r="K74" s="126">
        <f>DIST_DSL_CAMTRA!C75/COMB_CORR!M36</f>
        <v>0.13165928949109509</v>
      </c>
      <c r="L74" s="126">
        <f>DIST_DSL_MICRO!C75/COMB_CORR!M36</f>
        <v>0.12386321597115053</v>
      </c>
      <c r="M74" s="126">
        <f>DIST_DSL_ONI!C75/COMB_CORR!M36</f>
        <v>0.29737760946766378</v>
      </c>
      <c r="N74" s="126">
        <f>DIST_DSL_CAMIE!C75/COMB_CORR!M36</f>
        <v>0.12831459967275222</v>
      </c>
      <c r="O74" s="126">
        <f>DIST_DSL_CAMIOA!C75/COMB_CORR!C36</f>
        <v>4.2956433930210342E-2</v>
      </c>
      <c r="P74" s="126">
        <f t="shared" si="23"/>
        <v>1.1031564659598516</v>
      </c>
      <c r="Q74" s="136"/>
      <c r="R74" s="128">
        <f>DIST_DSL_CAM!D75/COMB_CORR!N36</f>
        <v>0.30810375564350606</v>
      </c>
      <c r="S74" s="128">
        <f>DIST_DSL_CAMTRA!D75/COMB_CORR!N36</f>
        <v>0.11353228928435628</v>
      </c>
      <c r="T74" s="128">
        <f>DIST_DSL_MICRO!D75/COMB_CORR!N36</f>
        <v>9.9772836548884525E-2</v>
      </c>
      <c r="U74" s="128">
        <f>DIST_DSL_ONI!D75/COMB_CORR!N36</f>
        <v>0.24422978332124529</v>
      </c>
      <c r="V74" s="128">
        <f>DIST_DSL_CAMIE!D75/COMB_CORR!N36</f>
        <v>0.10643010244783242</v>
      </c>
      <c r="W74" s="128">
        <f>DIST_DSL_CAMIOA!D75/COMB_CORR!D36</f>
        <v>0.41784216108852373</v>
      </c>
      <c r="X74" s="128">
        <f t="shared" si="24"/>
        <v>1.2899109283343482</v>
      </c>
      <c r="Y74" s="136"/>
      <c r="Z74" s="126" t="e">
        <f>DIST_DSL_CAM!E75/COMB_CORR!O36</f>
        <v>#DIV/0!</v>
      </c>
      <c r="AA74" s="126" t="e">
        <f>DIST_DSL_CAMTRA!E75/COMB_CORR!O36</f>
        <v>#DIV/0!</v>
      </c>
      <c r="AB74" s="126" t="e">
        <f>DIST_DSL_MICRO!E75/COMB_CORR!O36</f>
        <v>#DIV/0!</v>
      </c>
      <c r="AC74" s="126" t="e">
        <f>DIST_DSL_ONI!E75/COMB_CORR!O36</f>
        <v>#DIV/0!</v>
      </c>
      <c r="AD74" s="126" t="e">
        <f>DIST_DSL_CAMIE!E75/COMB_CORR!O36</f>
        <v>#DIV/0!</v>
      </c>
      <c r="AE74" s="126" t="e">
        <f>DIST_DSL_CAMIOA!E75/COMB_CORR!O36</f>
        <v>#DIV/0!</v>
      </c>
      <c r="AF74" s="126" t="e">
        <f t="shared" si="25"/>
        <v>#DIV/0!</v>
      </c>
      <c r="AG74" s="136"/>
      <c r="AH74" s="128" t="e">
        <f>DIST_DSL_CAM!F75/COMB_CORR!P36</f>
        <v>#DIV/0!</v>
      </c>
      <c r="AI74" s="128" t="e">
        <f>DIST_DSL_CAMTRA!F75/COMB_CORR!P36</f>
        <v>#DIV/0!</v>
      </c>
      <c r="AJ74" s="128" t="e">
        <f>DIST_DSL_MICRO!F75/COMB_CORR!P36</f>
        <v>#DIV/0!</v>
      </c>
      <c r="AK74" s="128" t="e">
        <f>DIST_DSL_ONI!F75/COMB_CORR!P36</f>
        <v>#REF!</v>
      </c>
      <c r="AL74" s="128" t="e">
        <f>DIST_DSL_CAMIE!F75/COMB_CORR!P36</f>
        <v>#DIV/0!</v>
      </c>
      <c r="AM74" s="128" t="e">
        <f>DIST_DSL_CAMIOA!F75/COMB_CORR!F36</f>
        <v>#DIV/0!</v>
      </c>
      <c r="AN74" s="128" t="e">
        <f t="shared" si="22"/>
        <v>#DIV/0!</v>
      </c>
      <c r="AO74" s="1"/>
      <c r="AP74" s="1"/>
      <c r="AQ74" s="1"/>
      <c r="AR74" s="1"/>
      <c r="AS74" s="1"/>
      <c r="AT74" s="1"/>
      <c r="AV74" s="1"/>
      <c r="CA74"/>
      <c r="CB74"/>
      <c r="CC74"/>
      <c r="CD74"/>
      <c r="CE74"/>
      <c r="CF74"/>
      <c r="CG74"/>
      <c r="CI74" s="1"/>
      <c r="CJ74" s="1"/>
      <c r="CK74" s="1"/>
      <c r="CL74" s="1"/>
      <c r="CM74" s="1"/>
      <c r="CN74" s="1"/>
      <c r="CO74" s="1"/>
      <c r="CY74"/>
      <c r="CZ74"/>
      <c r="DA74"/>
      <c r="DB74"/>
      <c r="DC74"/>
      <c r="DD74"/>
      <c r="DE74"/>
      <c r="DF74"/>
    </row>
    <row r="75" spans="1:110">
      <c r="A75" s="1"/>
    </row>
    <row r="76" spans="1:110">
      <c r="A76" s="1"/>
    </row>
    <row r="77" spans="1:110">
      <c r="A77" s="1"/>
    </row>
    <row r="78" spans="1:110">
      <c r="A78" s="1"/>
    </row>
    <row r="79" spans="1:110">
      <c r="A79" s="1"/>
    </row>
    <row r="80" spans="1:110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10">
    <mergeCell ref="Z40:AF40"/>
    <mergeCell ref="AH40:AN40"/>
    <mergeCell ref="Z3:AF3"/>
    <mergeCell ref="B3:H3"/>
    <mergeCell ref="J3:P3"/>
    <mergeCell ref="R3:X3"/>
    <mergeCell ref="R40:X40"/>
    <mergeCell ref="J40:P40"/>
    <mergeCell ref="B40:H40"/>
    <mergeCell ref="AH3:AN3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5" tint="0.39997558519241921"/>
  </sheetPr>
  <dimension ref="A1:XET82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3" width="22.85546875" style="7" bestFit="1" customWidth="1"/>
    <col min="4" max="9" width="20.140625" style="7" bestFit="1" customWidth="1"/>
    <col min="10" max="10" width="19.5703125" style="7" customWidth="1"/>
    <col min="11" max="11" width="15" style="7" customWidth="1"/>
    <col min="12" max="12" width="19.42578125" style="7" bestFit="1" customWidth="1"/>
    <col min="13" max="13" width="16.42578125" style="7" bestFit="1" customWidth="1"/>
    <col min="14" max="14" width="21.42578125" style="7" customWidth="1"/>
    <col min="15" max="16" width="19.42578125" style="7" bestFit="1" customWidth="1"/>
    <col min="17" max="17" width="14.85546875" style="1" customWidth="1"/>
    <col min="18" max="18" width="18.85546875" style="1" customWidth="1"/>
    <col min="19" max="19" width="15.140625" style="1" customWidth="1"/>
    <col min="20" max="20" width="19.28515625" style="1" customWidth="1"/>
    <col min="21" max="21" width="21" style="1" customWidth="1"/>
    <col min="22" max="22" width="19.42578125" style="1" bestFit="1" customWidth="1"/>
    <col min="23" max="23" width="20.140625" style="1" customWidth="1"/>
    <col min="24" max="24" width="19.42578125" style="1" customWidth="1"/>
    <col min="25" max="190" width="8.85546875" style="1"/>
  </cols>
  <sheetData>
    <row r="1" spans="1:16374" s="1" customFormat="1" ht="15.75">
      <c r="A1" s="7"/>
      <c r="B1" s="112"/>
      <c r="C1" s="20"/>
      <c r="D1" s="19"/>
      <c r="E1" s="20"/>
      <c r="F1" s="7"/>
      <c r="G1" s="7"/>
      <c r="H1" s="7"/>
      <c r="I1" s="8"/>
      <c r="J1" s="8"/>
      <c r="K1" s="8"/>
      <c r="L1" s="8"/>
      <c r="M1" s="8"/>
      <c r="N1" s="8"/>
    </row>
    <row r="2" spans="1:16374" s="1" customFormat="1" ht="15.75">
      <c r="A2" s="112" t="s">
        <v>138</v>
      </c>
      <c r="B2" s="408" t="s">
        <v>79</v>
      </c>
      <c r="C2" s="409"/>
      <c r="D2" s="409"/>
      <c r="E2" s="409"/>
      <c r="F2" s="410"/>
    </row>
    <row r="3" spans="1:16374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16374" s="25" customFormat="1">
      <c r="A4" s="353"/>
      <c r="B4" s="83" t="s">
        <v>7</v>
      </c>
      <c r="C4" s="83" t="s">
        <v>7</v>
      </c>
      <c r="D4" s="83" t="s">
        <v>7</v>
      </c>
      <c r="E4" s="83" t="s">
        <v>7</v>
      </c>
      <c r="F4" s="83" t="s">
        <v>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25" customFormat="1">
      <c r="A5" s="76" t="s">
        <v>37</v>
      </c>
      <c r="B5" s="79">
        <f>B6+B14+B24+B29+B33</f>
        <v>2795586</v>
      </c>
      <c r="C5" s="79">
        <f>C6+C14+C24+C29+C33</f>
        <v>2848472</v>
      </c>
      <c r="D5" s="79">
        <f>D6+D14+D24+D29+D33</f>
        <v>2907493</v>
      </c>
      <c r="E5" s="79">
        <f>E6+E14+E24+E29+E33</f>
        <v>2983086</v>
      </c>
      <c r="F5" s="79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</row>
    <row r="6" spans="1:16374" s="79" customFormat="1">
      <c r="A6" s="76" t="s">
        <v>38</v>
      </c>
      <c r="B6" s="79">
        <f>SUM(B7:B13)</f>
        <v>153622</v>
      </c>
      <c r="C6" s="79">
        <f>SUM(C7:C13)</f>
        <v>157079</v>
      </c>
      <c r="D6" s="79">
        <f>SUM(D7:D13)</f>
        <v>161497</v>
      </c>
      <c r="E6" s="79">
        <f>SUM(E7:E13)</f>
        <v>167121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87"/>
      <c r="DJ6" s="87"/>
      <c r="DK6" s="87"/>
      <c r="DL6" s="87"/>
      <c r="DM6" s="87"/>
      <c r="DN6" s="87"/>
      <c r="DO6" s="123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123"/>
      <c r="EF6" s="87"/>
      <c r="EG6" s="87"/>
      <c r="EH6" s="87"/>
      <c r="EI6" s="87"/>
      <c r="EJ6" s="87"/>
      <c r="EK6" s="87"/>
      <c r="EL6" s="87"/>
      <c r="EM6" s="87"/>
      <c r="EN6" s="87"/>
      <c r="EO6" s="87"/>
      <c r="EP6" s="87"/>
      <c r="EQ6" s="87"/>
      <c r="ER6" s="87"/>
      <c r="ES6" s="87"/>
      <c r="ET6" s="87"/>
      <c r="EU6" s="123"/>
      <c r="EV6" s="87"/>
      <c r="EW6" s="87"/>
      <c r="EX6" s="87"/>
      <c r="EY6" s="87"/>
      <c r="EZ6" s="87"/>
      <c r="FA6" s="87"/>
      <c r="FB6" s="87"/>
      <c r="FC6" s="87"/>
      <c r="FD6" s="87"/>
      <c r="FE6" s="87"/>
      <c r="FF6" s="87"/>
      <c r="FG6" s="87"/>
      <c r="FH6" s="87"/>
      <c r="FI6" s="87"/>
      <c r="FJ6" s="87"/>
      <c r="FK6" s="123"/>
      <c r="FL6" s="87"/>
      <c r="FM6" s="87"/>
      <c r="FN6" s="87"/>
      <c r="FO6" s="87"/>
      <c r="FP6" s="87"/>
      <c r="FQ6" s="87"/>
      <c r="FR6" s="87"/>
      <c r="FS6" s="87"/>
      <c r="FT6" s="87"/>
      <c r="FU6" s="87"/>
      <c r="FV6" s="87"/>
      <c r="FW6" s="87"/>
      <c r="FX6" s="87"/>
      <c r="GA6" s="76"/>
      <c r="GQ6" s="76"/>
      <c r="HG6" s="76"/>
      <c r="HW6" s="76"/>
      <c r="IM6" s="76"/>
      <c r="JC6" s="76"/>
      <c r="JS6" s="76"/>
      <c r="KI6" s="76"/>
      <c r="KY6" s="76"/>
      <c r="LO6" s="76"/>
      <c r="ME6" s="76"/>
      <c r="MU6" s="76"/>
      <c r="NK6" s="76"/>
      <c r="OA6" s="76"/>
      <c r="OQ6" s="76"/>
      <c r="PG6" s="76"/>
      <c r="PW6" s="76"/>
      <c r="QM6" s="76"/>
      <c r="RC6" s="76"/>
      <c r="RS6" s="76"/>
      <c r="SI6" s="76"/>
      <c r="SY6" s="76"/>
      <c r="TO6" s="76"/>
      <c r="UE6" s="76"/>
      <c r="UU6" s="76"/>
      <c r="VK6" s="76"/>
      <c r="WA6" s="76"/>
      <c r="WQ6" s="76"/>
      <c r="XG6" s="76"/>
      <c r="XW6" s="76"/>
      <c r="YM6" s="76"/>
      <c r="ZC6" s="76"/>
      <c r="ZS6" s="76"/>
      <c r="AAI6" s="76"/>
      <c r="AAY6" s="76"/>
      <c r="ABO6" s="76"/>
      <c r="ACE6" s="76"/>
      <c r="ACU6" s="76"/>
      <c r="ADK6" s="76"/>
      <c r="AEA6" s="76"/>
      <c r="AEQ6" s="76"/>
      <c r="AFG6" s="76"/>
      <c r="AFW6" s="76"/>
      <c r="AGM6" s="76"/>
      <c r="AHC6" s="76"/>
      <c r="AHS6" s="76"/>
      <c r="AII6" s="76"/>
      <c r="AIY6" s="76"/>
      <c r="AJO6" s="76"/>
      <c r="AKE6" s="76"/>
      <c r="AKU6" s="76"/>
      <c r="ALK6" s="76"/>
      <c r="AMA6" s="76"/>
      <c r="AMQ6" s="76"/>
      <c r="ANG6" s="76"/>
      <c r="ANW6" s="76"/>
      <c r="AOM6" s="76"/>
      <c r="APC6" s="76"/>
      <c r="APS6" s="76"/>
      <c r="AQI6" s="76"/>
      <c r="AQY6" s="76"/>
      <c r="ARO6" s="76"/>
      <c r="ASE6" s="76"/>
      <c r="ASU6" s="76"/>
      <c r="ATK6" s="76"/>
      <c r="AUA6" s="76"/>
      <c r="AUQ6" s="76"/>
      <c r="AVG6" s="76"/>
      <c r="AVW6" s="76"/>
      <c r="AWM6" s="76"/>
      <c r="AXC6" s="76"/>
      <c r="AXS6" s="76"/>
      <c r="AYI6" s="76"/>
      <c r="AYY6" s="76"/>
      <c r="AZO6" s="76"/>
      <c r="BAE6" s="76"/>
      <c r="BAU6" s="76"/>
      <c r="BBK6" s="76"/>
      <c r="BCA6" s="76"/>
      <c r="BCQ6" s="76"/>
      <c r="BDG6" s="76"/>
      <c r="BDW6" s="76"/>
      <c r="BEM6" s="76"/>
      <c r="BFC6" s="76"/>
      <c r="BFS6" s="76"/>
      <c r="BGI6" s="76"/>
      <c r="BGY6" s="76"/>
      <c r="BHO6" s="76"/>
      <c r="BIE6" s="76"/>
      <c r="BIU6" s="76"/>
      <c r="BJK6" s="76"/>
      <c r="BKA6" s="76"/>
      <c r="BKQ6" s="76"/>
      <c r="BLG6" s="76"/>
      <c r="BLW6" s="76"/>
      <c r="BMM6" s="76"/>
      <c r="BNC6" s="76"/>
      <c r="BNS6" s="76"/>
      <c r="BOI6" s="76"/>
      <c r="BOY6" s="76"/>
      <c r="BPO6" s="76"/>
      <c r="BQE6" s="76"/>
      <c r="BQU6" s="76"/>
      <c r="BRK6" s="76"/>
      <c r="BSA6" s="76"/>
      <c r="BSQ6" s="76"/>
      <c r="BTG6" s="76"/>
      <c r="BTW6" s="76"/>
      <c r="BUM6" s="76"/>
      <c r="BVC6" s="76"/>
      <c r="BVS6" s="76"/>
      <c r="BWI6" s="76"/>
      <c r="BWY6" s="76"/>
      <c r="BXO6" s="76"/>
      <c r="BYE6" s="76"/>
      <c r="BYU6" s="76"/>
      <c r="BZK6" s="76"/>
      <c r="CAA6" s="76"/>
      <c r="CAQ6" s="76"/>
      <c r="CBG6" s="76"/>
      <c r="CBW6" s="76"/>
      <c r="CCM6" s="76"/>
      <c r="CDC6" s="76"/>
      <c r="CDS6" s="76"/>
      <c r="CEI6" s="76"/>
      <c r="CEY6" s="76"/>
      <c r="CFO6" s="76"/>
      <c r="CGE6" s="76"/>
      <c r="CGU6" s="76"/>
      <c r="CHK6" s="76"/>
      <c r="CIA6" s="76"/>
      <c r="CIQ6" s="76"/>
      <c r="CJG6" s="76"/>
      <c r="CJW6" s="76"/>
      <c r="CKM6" s="76"/>
      <c r="CLC6" s="76"/>
      <c r="CLS6" s="76"/>
      <c r="CMI6" s="76"/>
      <c r="CMY6" s="76"/>
      <c r="CNO6" s="76"/>
      <c r="COE6" s="76"/>
      <c r="COU6" s="76"/>
      <c r="CPK6" s="76"/>
      <c r="CQA6" s="76"/>
      <c r="CQQ6" s="76"/>
      <c r="CRG6" s="76"/>
      <c r="CRW6" s="76"/>
      <c r="CSM6" s="76"/>
      <c r="CTC6" s="76"/>
      <c r="CTS6" s="76"/>
      <c r="CUI6" s="76"/>
      <c r="CUY6" s="76"/>
      <c r="CVO6" s="76"/>
      <c r="CWE6" s="76"/>
      <c r="CWU6" s="76"/>
      <c r="CXK6" s="76"/>
      <c r="CYA6" s="76"/>
      <c r="CYQ6" s="76"/>
      <c r="CZG6" s="76"/>
      <c r="CZW6" s="76"/>
      <c r="DAM6" s="76"/>
      <c r="DBC6" s="76"/>
      <c r="DBS6" s="76"/>
      <c r="DCI6" s="76"/>
      <c r="DCY6" s="76"/>
      <c r="DDO6" s="76"/>
      <c r="DEE6" s="76"/>
      <c r="DEU6" s="76"/>
      <c r="DFK6" s="76"/>
      <c r="DGA6" s="76"/>
      <c r="DGQ6" s="76"/>
      <c r="DHG6" s="76"/>
      <c r="DHW6" s="76"/>
      <c r="DIM6" s="76"/>
      <c r="DJC6" s="76"/>
      <c r="DJS6" s="76"/>
      <c r="DKI6" s="76"/>
      <c r="DKY6" s="76"/>
      <c r="DLO6" s="76"/>
      <c r="DME6" s="76"/>
      <c r="DMU6" s="76"/>
      <c r="DNK6" s="76"/>
      <c r="DOA6" s="76"/>
      <c r="DOQ6" s="76"/>
      <c r="DPG6" s="76"/>
      <c r="DPW6" s="76"/>
      <c r="DQM6" s="76"/>
      <c r="DRC6" s="76"/>
      <c r="DRS6" s="76"/>
      <c r="DSI6" s="76"/>
      <c r="DSY6" s="76"/>
      <c r="DTO6" s="76"/>
      <c r="DUE6" s="76"/>
      <c r="DUU6" s="76"/>
      <c r="DVK6" s="76"/>
      <c r="DWA6" s="76"/>
      <c r="DWQ6" s="76"/>
      <c r="DXG6" s="76"/>
      <c r="DXW6" s="76"/>
      <c r="DYM6" s="76"/>
      <c r="DZC6" s="76"/>
      <c r="DZS6" s="76"/>
      <c r="EAI6" s="76"/>
      <c r="EAY6" s="76"/>
      <c r="EBO6" s="76"/>
      <c r="ECE6" s="76"/>
      <c r="ECU6" s="76"/>
      <c r="EDK6" s="76"/>
      <c r="EEA6" s="76"/>
      <c r="EEQ6" s="76"/>
      <c r="EFG6" s="76"/>
      <c r="EFW6" s="76"/>
      <c r="EGM6" s="76"/>
      <c r="EHC6" s="76"/>
      <c r="EHS6" s="76"/>
      <c r="EII6" s="76"/>
      <c r="EIY6" s="76"/>
      <c r="EJO6" s="76"/>
      <c r="EKE6" s="76"/>
      <c r="EKU6" s="76"/>
      <c r="ELK6" s="76"/>
      <c r="EMA6" s="76"/>
      <c r="EMQ6" s="76"/>
      <c r="ENG6" s="76"/>
      <c r="ENW6" s="76"/>
      <c r="EOM6" s="76"/>
      <c r="EPC6" s="76"/>
      <c r="EPS6" s="76"/>
      <c r="EQI6" s="76"/>
      <c r="EQY6" s="76"/>
      <c r="ERO6" s="76"/>
      <c r="ESE6" s="76"/>
      <c r="ESU6" s="76"/>
      <c r="ETK6" s="76"/>
      <c r="EUA6" s="76"/>
      <c r="EUQ6" s="76"/>
      <c r="EVG6" s="76"/>
      <c r="EVW6" s="76"/>
      <c r="EWM6" s="76"/>
      <c r="EXC6" s="76"/>
      <c r="EXS6" s="76"/>
      <c r="EYI6" s="76"/>
      <c r="EYY6" s="76"/>
      <c r="EZO6" s="76"/>
      <c r="FAE6" s="76"/>
      <c r="FAU6" s="76"/>
      <c r="FBK6" s="76"/>
      <c r="FCA6" s="76"/>
      <c r="FCQ6" s="76"/>
      <c r="FDG6" s="76"/>
      <c r="FDW6" s="76"/>
      <c r="FEM6" s="76"/>
      <c r="FFC6" s="76"/>
      <c r="FFS6" s="76"/>
      <c r="FGI6" s="76"/>
      <c r="FGY6" s="76"/>
      <c r="FHO6" s="76"/>
      <c r="FIE6" s="76"/>
      <c r="FIU6" s="76"/>
      <c r="FJK6" s="76"/>
      <c r="FKA6" s="76"/>
      <c r="FKQ6" s="76"/>
      <c r="FLG6" s="76"/>
      <c r="FLW6" s="76"/>
      <c r="FMM6" s="76"/>
      <c r="FNC6" s="76"/>
      <c r="FNS6" s="76"/>
      <c r="FOI6" s="76"/>
      <c r="FOY6" s="76"/>
      <c r="FPO6" s="76"/>
      <c r="FQE6" s="76"/>
      <c r="FQU6" s="76"/>
      <c r="FRK6" s="76"/>
      <c r="FSA6" s="76"/>
      <c r="FSQ6" s="76"/>
      <c r="FTG6" s="76"/>
      <c r="FTW6" s="76"/>
      <c r="FUM6" s="76"/>
      <c r="FVC6" s="76"/>
      <c r="FVS6" s="76"/>
      <c r="FWI6" s="76"/>
      <c r="FWY6" s="76"/>
      <c r="FXO6" s="76"/>
      <c r="FYE6" s="76"/>
      <c r="FYU6" s="76"/>
      <c r="FZK6" s="76"/>
      <c r="GAA6" s="76"/>
      <c r="GAQ6" s="76"/>
      <c r="GBG6" s="76"/>
      <c r="GBW6" s="76"/>
      <c r="GCM6" s="76"/>
      <c r="GDC6" s="76"/>
      <c r="GDS6" s="76"/>
      <c r="GEI6" s="76"/>
      <c r="GEY6" s="76"/>
      <c r="GFO6" s="76"/>
      <c r="GGE6" s="76"/>
      <c r="GGU6" s="76"/>
      <c r="GHK6" s="76"/>
      <c r="GIA6" s="76"/>
      <c r="GIQ6" s="76"/>
      <c r="GJG6" s="76"/>
      <c r="GJW6" s="76"/>
      <c r="GKM6" s="76"/>
      <c r="GLC6" s="76"/>
      <c r="GLS6" s="76"/>
      <c r="GMI6" s="76"/>
      <c r="GMY6" s="76"/>
      <c r="GNO6" s="76"/>
      <c r="GOE6" s="76"/>
      <c r="GOU6" s="76"/>
      <c r="GPK6" s="76"/>
      <c r="GQA6" s="76"/>
      <c r="GQQ6" s="76"/>
      <c r="GRG6" s="76"/>
      <c r="GRW6" s="76"/>
      <c r="GSM6" s="76"/>
      <c r="GTC6" s="76"/>
      <c r="GTS6" s="76"/>
      <c r="GUI6" s="76"/>
      <c r="GUY6" s="76"/>
      <c r="GVO6" s="76"/>
      <c r="GWE6" s="76"/>
      <c r="GWU6" s="76"/>
      <c r="GXK6" s="76"/>
      <c r="GYA6" s="76"/>
      <c r="GYQ6" s="76"/>
      <c r="GZG6" s="76"/>
      <c r="GZW6" s="76"/>
      <c r="HAM6" s="76"/>
      <c r="HBC6" s="76"/>
      <c r="HBS6" s="76"/>
      <c r="HCI6" s="76"/>
      <c r="HCY6" s="76"/>
      <c r="HDO6" s="76"/>
      <c r="HEE6" s="76"/>
      <c r="HEU6" s="76"/>
      <c r="HFK6" s="76"/>
      <c r="HGA6" s="76"/>
      <c r="HGQ6" s="76"/>
      <c r="HHG6" s="76"/>
      <c r="HHW6" s="76"/>
      <c r="HIM6" s="76"/>
      <c r="HJC6" s="76"/>
      <c r="HJS6" s="76"/>
      <c r="HKI6" s="76"/>
      <c r="HKY6" s="76"/>
      <c r="HLO6" s="76"/>
      <c r="HME6" s="76"/>
      <c r="HMU6" s="76"/>
      <c r="HNK6" s="76"/>
      <c r="HOA6" s="76"/>
      <c r="HOQ6" s="76"/>
      <c r="HPG6" s="76"/>
      <c r="HPW6" s="76"/>
      <c r="HQM6" s="76"/>
      <c r="HRC6" s="76"/>
      <c r="HRS6" s="76"/>
      <c r="HSI6" s="76"/>
      <c r="HSY6" s="76"/>
      <c r="HTO6" s="76"/>
      <c r="HUE6" s="76"/>
      <c r="HUU6" s="76"/>
      <c r="HVK6" s="76"/>
      <c r="HWA6" s="76"/>
      <c r="HWQ6" s="76"/>
      <c r="HXG6" s="76"/>
      <c r="HXW6" s="76"/>
      <c r="HYM6" s="76"/>
      <c r="HZC6" s="76"/>
      <c r="HZS6" s="76"/>
      <c r="IAI6" s="76"/>
      <c r="IAY6" s="76"/>
      <c r="IBO6" s="76"/>
      <c r="ICE6" s="76"/>
      <c r="ICU6" s="76"/>
      <c r="IDK6" s="76"/>
      <c r="IEA6" s="76"/>
      <c r="IEQ6" s="76"/>
      <c r="IFG6" s="76"/>
      <c r="IFW6" s="76"/>
      <c r="IGM6" s="76"/>
      <c r="IHC6" s="76"/>
      <c r="IHS6" s="76"/>
      <c r="III6" s="76"/>
      <c r="IIY6" s="76"/>
      <c r="IJO6" s="76"/>
      <c r="IKE6" s="76"/>
      <c r="IKU6" s="76"/>
      <c r="ILK6" s="76"/>
      <c r="IMA6" s="76"/>
      <c r="IMQ6" s="76"/>
      <c r="ING6" s="76"/>
      <c r="INW6" s="76"/>
      <c r="IOM6" s="76"/>
      <c r="IPC6" s="76"/>
      <c r="IPS6" s="76"/>
      <c r="IQI6" s="76"/>
      <c r="IQY6" s="76"/>
      <c r="IRO6" s="76"/>
      <c r="ISE6" s="76"/>
      <c r="ISU6" s="76"/>
      <c r="ITK6" s="76"/>
      <c r="IUA6" s="76"/>
      <c r="IUQ6" s="76"/>
      <c r="IVG6" s="76"/>
      <c r="IVW6" s="76"/>
      <c r="IWM6" s="76"/>
      <c r="IXC6" s="76"/>
      <c r="IXS6" s="76"/>
      <c r="IYI6" s="76"/>
      <c r="IYY6" s="76"/>
      <c r="IZO6" s="76"/>
      <c r="JAE6" s="76"/>
      <c r="JAU6" s="76"/>
      <c r="JBK6" s="76"/>
      <c r="JCA6" s="76"/>
      <c r="JCQ6" s="76"/>
      <c r="JDG6" s="76"/>
      <c r="JDW6" s="76"/>
      <c r="JEM6" s="76"/>
      <c r="JFC6" s="76"/>
      <c r="JFS6" s="76"/>
      <c r="JGI6" s="76"/>
      <c r="JGY6" s="76"/>
      <c r="JHO6" s="76"/>
      <c r="JIE6" s="76"/>
      <c r="JIU6" s="76"/>
      <c r="JJK6" s="76"/>
      <c r="JKA6" s="76"/>
      <c r="JKQ6" s="76"/>
      <c r="JLG6" s="76"/>
      <c r="JLW6" s="76"/>
      <c r="JMM6" s="76"/>
      <c r="JNC6" s="76"/>
      <c r="JNS6" s="76"/>
      <c r="JOI6" s="76"/>
      <c r="JOY6" s="76"/>
      <c r="JPO6" s="76"/>
      <c r="JQE6" s="76"/>
      <c r="JQU6" s="76"/>
      <c r="JRK6" s="76"/>
      <c r="JSA6" s="76"/>
      <c r="JSQ6" s="76"/>
      <c r="JTG6" s="76"/>
      <c r="JTW6" s="76"/>
      <c r="JUM6" s="76"/>
      <c r="JVC6" s="76"/>
      <c r="JVS6" s="76"/>
      <c r="JWI6" s="76"/>
      <c r="JWY6" s="76"/>
      <c r="JXO6" s="76"/>
      <c r="JYE6" s="76"/>
      <c r="JYU6" s="76"/>
      <c r="JZK6" s="76"/>
      <c r="KAA6" s="76"/>
      <c r="KAQ6" s="76"/>
      <c r="KBG6" s="76"/>
      <c r="KBW6" s="76"/>
      <c r="KCM6" s="76"/>
      <c r="KDC6" s="76"/>
      <c r="KDS6" s="76"/>
      <c r="KEI6" s="76"/>
      <c r="KEY6" s="76"/>
      <c r="KFO6" s="76"/>
      <c r="KGE6" s="76"/>
      <c r="KGU6" s="76"/>
      <c r="KHK6" s="76"/>
      <c r="KIA6" s="76"/>
      <c r="KIQ6" s="76"/>
      <c r="KJG6" s="76"/>
      <c r="KJW6" s="76"/>
      <c r="KKM6" s="76"/>
      <c r="KLC6" s="76"/>
      <c r="KLS6" s="76"/>
      <c r="KMI6" s="76"/>
      <c r="KMY6" s="76"/>
      <c r="KNO6" s="76"/>
      <c r="KOE6" s="76"/>
      <c r="KOU6" s="76"/>
      <c r="KPK6" s="76"/>
      <c r="KQA6" s="76"/>
      <c r="KQQ6" s="76"/>
      <c r="KRG6" s="76"/>
      <c r="KRW6" s="76"/>
      <c r="KSM6" s="76"/>
      <c r="KTC6" s="76"/>
      <c r="KTS6" s="76"/>
      <c r="KUI6" s="76"/>
      <c r="KUY6" s="76"/>
      <c r="KVO6" s="76"/>
      <c r="KWE6" s="76"/>
      <c r="KWU6" s="76"/>
      <c r="KXK6" s="76"/>
      <c r="KYA6" s="76"/>
      <c r="KYQ6" s="76"/>
      <c r="KZG6" s="76"/>
      <c r="KZW6" s="76"/>
      <c r="LAM6" s="76"/>
      <c r="LBC6" s="76"/>
      <c r="LBS6" s="76"/>
      <c r="LCI6" s="76"/>
      <c r="LCY6" s="76"/>
      <c r="LDO6" s="76"/>
      <c r="LEE6" s="76"/>
      <c r="LEU6" s="76"/>
      <c r="LFK6" s="76"/>
      <c r="LGA6" s="76"/>
      <c r="LGQ6" s="76"/>
      <c r="LHG6" s="76"/>
      <c r="LHW6" s="76"/>
      <c r="LIM6" s="76"/>
      <c r="LJC6" s="76"/>
      <c r="LJS6" s="76"/>
      <c r="LKI6" s="76"/>
      <c r="LKY6" s="76"/>
      <c r="LLO6" s="76"/>
      <c r="LME6" s="76"/>
      <c r="LMU6" s="76"/>
      <c r="LNK6" s="76"/>
      <c r="LOA6" s="76"/>
      <c r="LOQ6" s="76"/>
      <c r="LPG6" s="76"/>
      <c r="LPW6" s="76"/>
      <c r="LQM6" s="76"/>
      <c r="LRC6" s="76"/>
      <c r="LRS6" s="76"/>
      <c r="LSI6" s="76"/>
      <c r="LSY6" s="76"/>
      <c r="LTO6" s="76"/>
      <c r="LUE6" s="76"/>
      <c r="LUU6" s="76"/>
      <c r="LVK6" s="76"/>
      <c r="LWA6" s="76"/>
      <c r="LWQ6" s="76"/>
      <c r="LXG6" s="76"/>
      <c r="LXW6" s="76"/>
      <c r="LYM6" s="76"/>
      <c r="LZC6" s="76"/>
      <c r="LZS6" s="76"/>
      <c r="MAI6" s="76"/>
      <c r="MAY6" s="76"/>
      <c r="MBO6" s="76"/>
      <c r="MCE6" s="76"/>
      <c r="MCU6" s="76"/>
      <c r="MDK6" s="76"/>
      <c r="MEA6" s="76"/>
      <c r="MEQ6" s="76"/>
      <c r="MFG6" s="76"/>
      <c r="MFW6" s="76"/>
      <c r="MGM6" s="76"/>
      <c r="MHC6" s="76"/>
      <c r="MHS6" s="76"/>
      <c r="MII6" s="76"/>
      <c r="MIY6" s="76"/>
      <c r="MJO6" s="76"/>
      <c r="MKE6" s="76"/>
      <c r="MKU6" s="76"/>
      <c r="MLK6" s="76"/>
      <c r="MMA6" s="76"/>
      <c r="MMQ6" s="76"/>
      <c r="MNG6" s="76"/>
      <c r="MNW6" s="76"/>
      <c r="MOM6" s="76"/>
      <c r="MPC6" s="76"/>
      <c r="MPS6" s="76"/>
      <c r="MQI6" s="76"/>
      <c r="MQY6" s="76"/>
      <c r="MRO6" s="76"/>
      <c r="MSE6" s="76"/>
      <c r="MSU6" s="76"/>
      <c r="MTK6" s="76"/>
      <c r="MUA6" s="76"/>
      <c r="MUQ6" s="76"/>
      <c r="MVG6" s="76"/>
      <c r="MVW6" s="76"/>
      <c r="MWM6" s="76"/>
      <c r="MXC6" s="76"/>
      <c r="MXS6" s="76"/>
      <c r="MYI6" s="76"/>
      <c r="MYY6" s="76"/>
      <c r="MZO6" s="76"/>
      <c r="NAE6" s="76"/>
      <c r="NAU6" s="76"/>
      <c r="NBK6" s="76"/>
      <c r="NCA6" s="76"/>
      <c r="NCQ6" s="76"/>
      <c r="NDG6" s="76"/>
      <c r="NDW6" s="76"/>
      <c r="NEM6" s="76"/>
      <c r="NFC6" s="76"/>
      <c r="NFS6" s="76"/>
      <c r="NGI6" s="76"/>
      <c r="NGY6" s="76"/>
      <c r="NHO6" s="76"/>
      <c r="NIE6" s="76"/>
      <c r="NIU6" s="76"/>
      <c r="NJK6" s="76"/>
      <c r="NKA6" s="76"/>
      <c r="NKQ6" s="76"/>
      <c r="NLG6" s="76"/>
      <c r="NLW6" s="76"/>
      <c r="NMM6" s="76"/>
      <c r="NNC6" s="76"/>
      <c r="NNS6" s="76"/>
      <c r="NOI6" s="76"/>
      <c r="NOY6" s="76"/>
      <c r="NPO6" s="76"/>
      <c r="NQE6" s="76"/>
      <c r="NQU6" s="76"/>
      <c r="NRK6" s="76"/>
      <c r="NSA6" s="76"/>
      <c r="NSQ6" s="76"/>
      <c r="NTG6" s="76"/>
      <c r="NTW6" s="76"/>
      <c r="NUM6" s="76"/>
      <c r="NVC6" s="76"/>
      <c r="NVS6" s="76"/>
      <c r="NWI6" s="76"/>
      <c r="NWY6" s="76"/>
      <c r="NXO6" s="76"/>
      <c r="NYE6" s="76"/>
      <c r="NYU6" s="76"/>
      <c r="NZK6" s="76"/>
      <c r="OAA6" s="76"/>
      <c r="OAQ6" s="76"/>
      <c r="OBG6" s="76"/>
      <c r="OBW6" s="76"/>
      <c r="OCM6" s="76"/>
      <c r="ODC6" s="76"/>
      <c r="ODS6" s="76"/>
      <c r="OEI6" s="76"/>
      <c r="OEY6" s="76"/>
      <c r="OFO6" s="76"/>
      <c r="OGE6" s="76"/>
      <c r="OGU6" s="76"/>
      <c r="OHK6" s="76"/>
      <c r="OIA6" s="76"/>
      <c r="OIQ6" s="76"/>
      <c r="OJG6" s="76"/>
      <c r="OJW6" s="76"/>
      <c r="OKM6" s="76"/>
      <c r="OLC6" s="76"/>
      <c r="OLS6" s="76"/>
      <c r="OMI6" s="76"/>
      <c r="OMY6" s="76"/>
      <c r="ONO6" s="76"/>
      <c r="OOE6" s="76"/>
      <c r="OOU6" s="76"/>
      <c r="OPK6" s="76"/>
      <c r="OQA6" s="76"/>
      <c r="OQQ6" s="76"/>
      <c r="ORG6" s="76"/>
      <c r="ORW6" s="76"/>
      <c r="OSM6" s="76"/>
      <c r="OTC6" s="76"/>
      <c r="OTS6" s="76"/>
      <c r="OUI6" s="76"/>
      <c r="OUY6" s="76"/>
      <c r="OVO6" s="76"/>
      <c r="OWE6" s="76"/>
      <c r="OWU6" s="76"/>
      <c r="OXK6" s="76"/>
      <c r="OYA6" s="76"/>
      <c r="OYQ6" s="76"/>
      <c r="OZG6" s="76"/>
      <c r="OZW6" s="76"/>
      <c r="PAM6" s="76"/>
      <c r="PBC6" s="76"/>
      <c r="PBS6" s="76"/>
      <c r="PCI6" s="76"/>
      <c r="PCY6" s="76"/>
      <c r="PDO6" s="76"/>
      <c r="PEE6" s="76"/>
      <c r="PEU6" s="76"/>
      <c r="PFK6" s="76"/>
      <c r="PGA6" s="76"/>
      <c r="PGQ6" s="76"/>
      <c r="PHG6" s="76"/>
      <c r="PHW6" s="76"/>
      <c r="PIM6" s="76"/>
      <c r="PJC6" s="76"/>
      <c r="PJS6" s="76"/>
      <c r="PKI6" s="76"/>
      <c r="PKY6" s="76"/>
      <c r="PLO6" s="76"/>
      <c r="PME6" s="76"/>
      <c r="PMU6" s="76"/>
      <c r="PNK6" s="76"/>
      <c r="POA6" s="76"/>
      <c r="POQ6" s="76"/>
      <c r="PPG6" s="76"/>
      <c r="PPW6" s="76"/>
      <c r="PQM6" s="76"/>
      <c r="PRC6" s="76"/>
      <c r="PRS6" s="76"/>
      <c r="PSI6" s="76"/>
      <c r="PSY6" s="76"/>
      <c r="PTO6" s="76"/>
      <c r="PUE6" s="76"/>
      <c r="PUU6" s="76"/>
      <c r="PVK6" s="76"/>
      <c r="PWA6" s="76"/>
      <c r="PWQ6" s="76"/>
      <c r="PXG6" s="76"/>
      <c r="PXW6" s="76"/>
      <c r="PYM6" s="76"/>
      <c r="PZC6" s="76"/>
      <c r="PZS6" s="76"/>
      <c r="QAI6" s="76"/>
      <c r="QAY6" s="76"/>
      <c r="QBO6" s="76"/>
      <c r="QCE6" s="76"/>
      <c r="QCU6" s="76"/>
      <c r="QDK6" s="76"/>
      <c r="QEA6" s="76"/>
      <c r="QEQ6" s="76"/>
      <c r="QFG6" s="76"/>
      <c r="QFW6" s="76"/>
      <c r="QGM6" s="76"/>
      <c r="QHC6" s="76"/>
      <c r="QHS6" s="76"/>
      <c r="QII6" s="76"/>
      <c r="QIY6" s="76"/>
      <c r="QJO6" s="76"/>
      <c r="QKE6" s="76"/>
      <c r="QKU6" s="76"/>
      <c r="QLK6" s="76"/>
      <c r="QMA6" s="76"/>
      <c r="QMQ6" s="76"/>
      <c r="QNG6" s="76"/>
      <c r="QNW6" s="76"/>
      <c r="QOM6" s="76"/>
      <c r="QPC6" s="76"/>
      <c r="QPS6" s="76"/>
      <c r="QQI6" s="76"/>
      <c r="QQY6" s="76"/>
      <c r="QRO6" s="76"/>
      <c r="QSE6" s="76"/>
      <c r="QSU6" s="76"/>
      <c r="QTK6" s="76"/>
      <c r="QUA6" s="76"/>
      <c r="QUQ6" s="76"/>
      <c r="QVG6" s="76"/>
      <c r="QVW6" s="76"/>
      <c r="QWM6" s="76"/>
      <c r="QXC6" s="76"/>
      <c r="QXS6" s="76"/>
      <c r="QYI6" s="76"/>
      <c r="QYY6" s="76"/>
      <c r="QZO6" s="76"/>
      <c r="RAE6" s="76"/>
      <c r="RAU6" s="76"/>
      <c r="RBK6" s="76"/>
      <c r="RCA6" s="76"/>
      <c r="RCQ6" s="76"/>
      <c r="RDG6" s="76"/>
      <c r="RDW6" s="76"/>
      <c r="REM6" s="76"/>
      <c r="RFC6" s="76"/>
      <c r="RFS6" s="76"/>
      <c r="RGI6" s="76"/>
      <c r="RGY6" s="76"/>
      <c r="RHO6" s="76"/>
      <c r="RIE6" s="76"/>
      <c r="RIU6" s="76"/>
      <c r="RJK6" s="76"/>
      <c r="RKA6" s="76"/>
      <c r="RKQ6" s="76"/>
      <c r="RLG6" s="76"/>
      <c r="RLW6" s="76"/>
      <c r="RMM6" s="76"/>
      <c r="RNC6" s="76"/>
      <c r="RNS6" s="76"/>
      <c r="ROI6" s="76"/>
      <c r="ROY6" s="76"/>
      <c r="RPO6" s="76"/>
      <c r="RQE6" s="76"/>
      <c r="RQU6" s="76"/>
      <c r="RRK6" s="76"/>
      <c r="RSA6" s="76"/>
      <c r="RSQ6" s="76"/>
      <c r="RTG6" s="76"/>
      <c r="RTW6" s="76"/>
      <c r="RUM6" s="76"/>
      <c r="RVC6" s="76"/>
      <c r="RVS6" s="76"/>
      <c r="RWI6" s="76"/>
      <c r="RWY6" s="76"/>
      <c r="RXO6" s="76"/>
      <c r="RYE6" s="76"/>
      <c r="RYU6" s="76"/>
      <c r="RZK6" s="76"/>
      <c r="SAA6" s="76"/>
      <c r="SAQ6" s="76"/>
      <c r="SBG6" s="76"/>
      <c r="SBW6" s="76"/>
      <c r="SCM6" s="76"/>
      <c r="SDC6" s="76"/>
      <c r="SDS6" s="76"/>
      <c r="SEI6" s="76"/>
      <c r="SEY6" s="76"/>
      <c r="SFO6" s="76"/>
      <c r="SGE6" s="76"/>
      <c r="SGU6" s="76"/>
      <c r="SHK6" s="76"/>
      <c r="SIA6" s="76"/>
      <c r="SIQ6" s="76"/>
      <c r="SJG6" s="76"/>
      <c r="SJW6" s="76"/>
      <c r="SKM6" s="76"/>
      <c r="SLC6" s="76"/>
      <c r="SLS6" s="76"/>
      <c r="SMI6" s="76"/>
      <c r="SMY6" s="76"/>
      <c r="SNO6" s="76"/>
      <c r="SOE6" s="76"/>
      <c r="SOU6" s="76"/>
      <c r="SPK6" s="76"/>
      <c r="SQA6" s="76"/>
      <c r="SQQ6" s="76"/>
      <c r="SRG6" s="76"/>
      <c r="SRW6" s="76"/>
      <c r="SSM6" s="76"/>
      <c r="STC6" s="76"/>
      <c r="STS6" s="76"/>
      <c r="SUI6" s="76"/>
      <c r="SUY6" s="76"/>
      <c r="SVO6" s="76"/>
      <c r="SWE6" s="76"/>
      <c r="SWU6" s="76"/>
      <c r="SXK6" s="76"/>
      <c r="SYA6" s="76"/>
      <c r="SYQ6" s="76"/>
      <c r="SZG6" s="76"/>
      <c r="SZW6" s="76"/>
      <c r="TAM6" s="76"/>
      <c r="TBC6" s="76"/>
      <c r="TBS6" s="76"/>
      <c r="TCI6" s="76"/>
      <c r="TCY6" s="76"/>
      <c r="TDO6" s="76"/>
      <c r="TEE6" s="76"/>
      <c r="TEU6" s="76"/>
      <c r="TFK6" s="76"/>
      <c r="TGA6" s="76"/>
      <c r="TGQ6" s="76"/>
      <c r="THG6" s="76"/>
      <c r="THW6" s="76"/>
      <c r="TIM6" s="76"/>
      <c r="TJC6" s="76"/>
      <c r="TJS6" s="76"/>
      <c r="TKI6" s="76"/>
      <c r="TKY6" s="76"/>
      <c r="TLO6" s="76"/>
      <c r="TME6" s="76"/>
      <c r="TMU6" s="76"/>
      <c r="TNK6" s="76"/>
      <c r="TOA6" s="76"/>
      <c r="TOQ6" s="76"/>
      <c r="TPG6" s="76"/>
      <c r="TPW6" s="76"/>
      <c r="TQM6" s="76"/>
      <c r="TRC6" s="76"/>
      <c r="TRS6" s="76"/>
      <c r="TSI6" s="76"/>
      <c r="TSY6" s="76"/>
      <c r="TTO6" s="76"/>
      <c r="TUE6" s="76"/>
      <c r="TUU6" s="76"/>
      <c r="TVK6" s="76"/>
      <c r="TWA6" s="76"/>
      <c r="TWQ6" s="76"/>
      <c r="TXG6" s="76"/>
      <c r="TXW6" s="76"/>
      <c r="TYM6" s="76"/>
      <c r="TZC6" s="76"/>
      <c r="TZS6" s="76"/>
      <c r="UAI6" s="76"/>
      <c r="UAY6" s="76"/>
      <c r="UBO6" s="76"/>
      <c r="UCE6" s="76"/>
      <c r="UCU6" s="76"/>
      <c r="UDK6" s="76"/>
      <c r="UEA6" s="76"/>
      <c r="UEQ6" s="76"/>
      <c r="UFG6" s="76"/>
      <c r="UFW6" s="76"/>
      <c r="UGM6" s="76"/>
      <c r="UHC6" s="76"/>
      <c r="UHS6" s="76"/>
      <c r="UII6" s="76"/>
      <c r="UIY6" s="76"/>
      <c r="UJO6" s="76"/>
      <c r="UKE6" s="76"/>
      <c r="UKU6" s="76"/>
      <c r="ULK6" s="76"/>
      <c r="UMA6" s="76"/>
      <c r="UMQ6" s="76"/>
      <c r="UNG6" s="76"/>
      <c r="UNW6" s="76"/>
      <c r="UOM6" s="76"/>
      <c r="UPC6" s="76"/>
      <c r="UPS6" s="76"/>
      <c r="UQI6" s="76"/>
      <c r="UQY6" s="76"/>
      <c r="URO6" s="76"/>
      <c r="USE6" s="76"/>
      <c r="USU6" s="76"/>
      <c r="UTK6" s="76"/>
      <c r="UUA6" s="76"/>
      <c r="UUQ6" s="76"/>
      <c r="UVG6" s="76"/>
      <c r="UVW6" s="76"/>
      <c r="UWM6" s="76"/>
      <c r="UXC6" s="76"/>
      <c r="UXS6" s="76"/>
      <c r="UYI6" s="76"/>
      <c r="UYY6" s="76"/>
      <c r="UZO6" s="76"/>
      <c r="VAE6" s="76"/>
      <c r="VAU6" s="76"/>
      <c r="VBK6" s="76"/>
      <c r="VCA6" s="76"/>
      <c r="VCQ6" s="76"/>
      <c r="VDG6" s="76"/>
      <c r="VDW6" s="76"/>
      <c r="VEM6" s="76"/>
      <c r="VFC6" s="76"/>
      <c r="VFS6" s="76"/>
      <c r="VGI6" s="76"/>
      <c r="VGY6" s="76"/>
      <c r="VHO6" s="76"/>
      <c r="VIE6" s="76"/>
      <c r="VIU6" s="76"/>
      <c r="VJK6" s="76"/>
      <c r="VKA6" s="76"/>
      <c r="VKQ6" s="76"/>
      <c r="VLG6" s="76"/>
      <c r="VLW6" s="76"/>
      <c r="VMM6" s="76"/>
      <c r="VNC6" s="76"/>
      <c r="VNS6" s="76"/>
      <c r="VOI6" s="76"/>
      <c r="VOY6" s="76"/>
      <c r="VPO6" s="76"/>
      <c r="VQE6" s="76"/>
      <c r="VQU6" s="76"/>
      <c r="VRK6" s="76"/>
      <c r="VSA6" s="76"/>
      <c r="VSQ6" s="76"/>
      <c r="VTG6" s="76"/>
      <c r="VTW6" s="76"/>
      <c r="VUM6" s="76"/>
      <c r="VVC6" s="76"/>
      <c r="VVS6" s="76"/>
      <c r="VWI6" s="76"/>
      <c r="VWY6" s="76"/>
      <c r="VXO6" s="76"/>
      <c r="VYE6" s="76"/>
      <c r="VYU6" s="76"/>
      <c r="VZK6" s="76"/>
      <c r="WAA6" s="76"/>
      <c r="WAQ6" s="76"/>
      <c r="WBG6" s="76"/>
      <c r="WBW6" s="76"/>
      <c r="WCM6" s="76"/>
      <c r="WDC6" s="76"/>
      <c r="WDS6" s="76"/>
      <c r="WEI6" s="76"/>
      <c r="WEY6" s="76"/>
      <c r="WFO6" s="76"/>
      <c r="WGE6" s="76"/>
      <c r="WGU6" s="76"/>
      <c r="WHK6" s="76"/>
      <c r="WIA6" s="76"/>
      <c r="WIQ6" s="76"/>
      <c r="WJG6" s="76"/>
      <c r="WJW6" s="76"/>
      <c r="WKM6" s="76"/>
      <c r="WLC6" s="76"/>
      <c r="WLS6" s="76"/>
      <c r="WMI6" s="76"/>
      <c r="WMY6" s="76"/>
      <c r="WNO6" s="76"/>
      <c r="WOE6" s="76"/>
      <c r="WOU6" s="76"/>
      <c r="WPK6" s="76"/>
      <c r="WQA6" s="76"/>
      <c r="WQQ6" s="76"/>
      <c r="WRG6" s="76"/>
      <c r="WRW6" s="76"/>
      <c r="WSM6" s="76"/>
      <c r="WTC6" s="76"/>
      <c r="WTS6" s="76"/>
      <c r="WUI6" s="76"/>
      <c r="WUY6" s="76"/>
      <c r="WVO6" s="76"/>
      <c r="WWE6" s="76"/>
      <c r="WWU6" s="76"/>
      <c r="WXK6" s="76"/>
      <c r="WYA6" s="76"/>
      <c r="WYQ6" s="76"/>
      <c r="WZG6" s="76"/>
      <c r="WZW6" s="76"/>
      <c r="XAM6" s="76"/>
      <c r="XBC6" s="76"/>
      <c r="XBS6" s="76"/>
      <c r="XCI6" s="76"/>
      <c r="XCY6" s="76"/>
      <c r="XDO6" s="76"/>
      <c r="XEE6" s="76"/>
    </row>
    <row r="7" spans="1:16374" s="1" customFormat="1">
      <c r="A7" s="77" t="s">
        <v>23</v>
      </c>
      <c r="B7" s="74">
        <f>DEN!$D5*ONSV_2019!Y6</f>
        <v>7279</v>
      </c>
      <c r="C7" s="74">
        <f>DEN!$D40*ONSV_2020!Y6</f>
        <v>7505</v>
      </c>
      <c r="D7" s="74">
        <f>DEN!$D75*ONSV_2021!Y6</f>
        <v>7949</v>
      </c>
      <c r="E7" s="74">
        <f>DEN!$D110*ONSV_2022!Y6</f>
        <v>8080</v>
      </c>
      <c r="F7" s="80"/>
    </row>
    <row r="8" spans="1:16374" s="1" customFormat="1">
      <c r="A8" s="77" t="s">
        <v>15</v>
      </c>
      <c r="B8" s="74">
        <f>DEN!$D6*ONSV_2019!Y7</f>
        <v>4220</v>
      </c>
      <c r="C8" s="74">
        <f>DEN!$D41*ONSV_2020!Y7</f>
        <v>4309</v>
      </c>
      <c r="D8" s="74">
        <f>DEN!$D76*ONSV_2021!Y7</f>
        <v>4419</v>
      </c>
      <c r="E8" s="74">
        <f>DEN!$D111*ONSV_2022!Y7</f>
        <v>4590</v>
      </c>
      <c r="F8" s="80"/>
    </row>
    <row r="9" spans="1:16374" s="1" customFormat="1">
      <c r="A9" s="77" t="s">
        <v>16</v>
      </c>
      <c r="B9" s="74">
        <f>DEN!$D7*ONSV_2019!Y8</f>
        <v>20214</v>
      </c>
      <c r="C9" s="74">
        <f>DEN!$D42*ONSV_2020!Y8</f>
        <v>20684</v>
      </c>
      <c r="D9" s="74">
        <f>DEN!$D77*ONSV_2021!Y8</f>
        <v>21180</v>
      </c>
      <c r="E9" s="74">
        <f>DEN!$D112*ONSV_2022!Y8</f>
        <v>22013</v>
      </c>
      <c r="F9" s="80"/>
    </row>
    <row r="10" spans="1:16374" s="1" customFormat="1">
      <c r="A10" s="77" t="s">
        <v>28</v>
      </c>
      <c r="B10" s="74">
        <f>DEN!$D8*ONSV_2019!Y9</f>
        <v>62758</v>
      </c>
      <c r="C10" s="74">
        <f>DEN!$D43*ONSV_2020!Y9</f>
        <v>64417</v>
      </c>
      <c r="D10" s="74">
        <f>DEN!$D78*ONSV_2021!Y9</f>
        <v>66798</v>
      </c>
      <c r="E10" s="74">
        <f>DEN!$D113*ONSV_2022!Y9</f>
        <v>69609</v>
      </c>
      <c r="F10" s="80"/>
    </row>
    <row r="11" spans="1:16374" s="1" customFormat="1">
      <c r="A11" s="77" t="s">
        <v>19</v>
      </c>
      <c r="B11" s="74">
        <f>DEN!$D9*ONSV_2019!Y10</f>
        <v>31302</v>
      </c>
      <c r="C11" s="74">
        <f>DEN!$D44*ONSV_2020!Y10</f>
        <v>31650</v>
      </c>
      <c r="D11" s="74">
        <f>DEN!$D79*ONSV_2021!Y10</f>
        <v>32030</v>
      </c>
      <c r="E11" s="74">
        <f>DEN!$D114*ONSV_2022!Y10</f>
        <v>32482</v>
      </c>
      <c r="F11" s="80"/>
    </row>
    <row r="12" spans="1:16374" s="1" customFormat="1">
      <c r="A12" s="77" t="s">
        <v>17</v>
      </c>
      <c r="B12" s="74">
        <f>DEN!$D10*ONSV_2019!Y11</f>
        <v>5274</v>
      </c>
      <c r="C12" s="74">
        <f>DEN!$D45*ONSV_2020!Y11</f>
        <v>5490</v>
      </c>
      <c r="D12" s="74">
        <f>DEN!$D80*ONSV_2021!Y11</f>
        <v>5690</v>
      </c>
      <c r="E12" s="74">
        <f>DEN!$D115*ONSV_2022!Y11</f>
        <v>5962</v>
      </c>
      <c r="F12" s="80"/>
    </row>
    <row r="13" spans="1:16374" s="25" customFormat="1">
      <c r="A13" s="77" t="s">
        <v>29</v>
      </c>
      <c r="B13" s="74">
        <f>DEN!$D11*ONSV_2019!Y12</f>
        <v>22575</v>
      </c>
      <c r="C13" s="74">
        <f>DEN!$D46*ONSV_2020!Y12</f>
        <v>23024</v>
      </c>
      <c r="D13" s="74">
        <f>DEN!$D81*ONSV_2021!Y12</f>
        <v>23431</v>
      </c>
      <c r="E13" s="74">
        <f>DEN!$D116*ONSV_2022!Y12</f>
        <v>24385</v>
      </c>
      <c r="F13" s="8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24"/>
      <c r="DJ13" s="124"/>
      <c r="DK13" s="82"/>
      <c r="DL13" s="80"/>
      <c r="DM13" s="80"/>
      <c r="DN13" s="82"/>
      <c r="DO13" s="77"/>
      <c r="DP13" s="124"/>
      <c r="DQ13" s="124"/>
      <c r="DR13" s="82"/>
      <c r="DS13" s="124"/>
      <c r="DT13" s="124"/>
      <c r="DU13" s="82"/>
      <c r="DV13" s="124"/>
      <c r="DW13" s="124"/>
      <c r="DX13" s="82"/>
      <c r="DY13" s="124"/>
      <c r="DZ13" s="124"/>
      <c r="EA13" s="82"/>
      <c r="EB13" s="80"/>
      <c r="EC13" s="80"/>
      <c r="ED13" s="82"/>
      <c r="EE13" s="77"/>
      <c r="EF13" s="124"/>
      <c r="EG13" s="124"/>
      <c r="EH13" s="82"/>
      <c r="EI13" s="124"/>
      <c r="EJ13" s="124"/>
      <c r="EK13" s="82"/>
      <c r="EL13" s="124"/>
      <c r="EM13" s="124"/>
      <c r="EN13" s="82"/>
      <c r="EO13" s="124"/>
      <c r="EP13" s="124"/>
      <c r="EQ13" s="82"/>
      <c r="ER13" s="80"/>
      <c r="ES13" s="80"/>
      <c r="ET13" s="82"/>
      <c r="EU13" s="77"/>
      <c r="EV13" s="124"/>
      <c r="EW13" s="124"/>
      <c r="EX13" s="82"/>
      <c r="EY13" s="124"/>
      <c r="EZ13" s="124"/>
      <c r="FA13" s="82"/>
      <c r="FB13" s="124"/>
      <c r="FC13" s="124"/>
      <c r="FD13" s="82"/>
      <c r="FE13" s="124"/>
      <c r="FF13" s="124"/>
      <c r="FG13" s="82"/>
      <c r="FH13" s="80"/>
      <c r="FI13" s="80"/>
      <c r="FJ13" s="82"/>
      <c r="FK13" s="77"/>
      <c r="FL13" s="124"/>
      <c r="FM13" s="124"/>
      <c r="FN13" s="82"/>
      <c r="FO13" s="124"/>
      <c r="FP13" s="124"/>
      <c r="FQ13" s="82"/>
      <c r="FR13" s="124"/>
      <c r="FS13" s="124"/>
      <c r="FT13" s="82"/>
      <c r="FU13" s="124"/>
      <c r="FV13" s="124"/>
      <c r="FW13" s="82"/>
      <c r="FX13" s="80"/>
      <c r="FY13" s="80"/>
      <c r="FZ13" s="85"/>
      <c r="GA13" s="77"/>
      <c r="GB13" s="74"/>
      <c r="GC13" s="74"/>
      <c r="GD13" s="85"/>
      <c r="GE13" s="74"/>
      <c r="GF13" s="74"/>
      <c r="GG13" s="85"/>
      <c r="GH13" s="74"/>
      <c r="GI13" s="74"/>
      <c r="GJ13" s="85"/>
      <c r="GK13" s="74"/>
      <c r="GL13" s="74"/>
      <c r="GM13" s="85"/>
      <c r="GN13" s="80"/>
      <c r="GO13" s="80"/>
      <c r="GP13" s="85"/>
      <c r="GQ13" s="77"/>
      <c r="GR13" s="74"/>
      <c r="GS13" s="74"/>
      <c r="GT13" s="85"/>
      <c r="GU13" s="74"/>
      <c r="GV13" s="74"/>
      <c r="GW13" s="85"/>
      <c r="GX13" s="74"/>
      <c r="GY13" s="74"/>
      <c r="GZ13" s="85"/>
      <c r="HA13" s="74"/>
      <c r="HB13" s="74"/>
      <c r="HC13" s="85"/>
      <c r="HD13" s="80"/>
      <c r="HE13" s="80"/>
      <c r="HF13" s="85"/>
      <c r="HG13" s="77"/>
      <c r="HH13" s="74"/>
      <c r="HI13" s="74"/>
      <c r="HJ13" s="85"/>
      <c r="HK13" s="74"/>
      <c r="HL13" s="74"/>
      <c r="HM13" s="85"/>
      <c r="HN13" s="74"/>
      <c r="HO13" s="74"/>
      <c r="HP13" s="85"/>
      <c r="HQ13" s="74"/>
      <c r="HR13" s="74"/>
      <c r="HS13" s="85"/>
      <c r="HT13" s="80"/>
      <c r="HU13" s="80"/>
      <c r="HV13" s="85"/>
      <c r="HW13" s="77"/>
      <c r="HX13" s="74"/>
      <c r="HY13" s="74"/>
      <c r="HZ13" s="85"/>
      <c r="IA13" s="74"/>
      <c r="IB13" s="74"/>
      <c r="IC13" s="85"/>
      <c r="ID13" s="74"/>
      <c r="IE13" s="74"/>
      <c r="IF13" s="85"/>
      <c r="IG13" s="74"/>
      <c r="IH13" s="74"/>
      <c r="II13" s="85"/>
      <c r="IJ13" s="80"/>
      <c r="IK13" s="80"/>
      <c r="IL13" s="85"/>
      <c r="IM13" s="77"/>
      <c r="IN13" s="74"/>
      <c r="IO13" s="74"/>
      <c r="IP13" s="85"/>
      <c r="IQ13" s="74"/>
      <c r="IR13" s="74"/>
      <c r="IS13" s="85"/>
      <c r="IT13" s="74"/>
      <c r="IU13" s="74"/>
      <c r="IV13" s="85"/>
      <c r="IW13" s="74"/>
      <c r="IX13" s="74"/>
      <c r="IY13" s="85"/>
      <c r="IZ13" s="80"/>
      <c r="JA13" s="80"/>
      <c r="JB13" s="85"/>
      <c r="JC13" s="77"/>
      <c r="JD13" s="74"/>
      <c r="JE13" s="74"/>
      <c r="JF13" s="85"/>
      <c r="JG13" s="74"/>
      <c r="JH13" s="74"/>
      <c r="JI13" s="85"/>
      <c r="JJ13" s="74"/>
      <c r="JK13" s="74"/>
      <c r="JL13" s="85"/>
      <c r="JM13" s="74"/>
      <c r="JN13" s="74"/>
      <c r="JO13" s="85"/>
      <c r="JP13" s="80"/>
      <c r="JQ13" s="80"/>
      <c r="JR13" s="85"/>
      <c r="JS13" s="77"/>
      <c r="JT13" s="74"/>
      <c r="JU13" s="74"/>
      <c r="JV13" s="85"/>
      <c r="JW13" s="74"/>
      <c r="JX13" s="74"/>
      <c r="JY13" s="85"/>
      <c r="JZ13" s="74"/>
      <c r="KA13" s="74"/>
      <c r="KB13" s="85"/>
      <c r="KC13" s="74"/>
      <c r="KD13" s="74"/>
      <c r="KE13" s="85"/>
      <c r="KF13" s="80"/>
      <c r="KG13" s="80"/>
      <c r="KH13" s="85"/>
      <c r="KI13" s="77"/>
      <c r="KJ13" s="74"/>
      <c r="KK13" s="74"/>
      <c r="KL13" s="85"/>
      <c r="KM13" s="74"/>
      <c r="KN13" s="74"/>
      <c r="KO13" s="85"/>
      <c r="KP13" s="74"/>
      <c r="KQ13" s="74"/>
      <c r="KR13" s="85"/>
      <c r="KS13" s="74"/>
      <c r="KT13" s="74"/>
      <c r="KU13" s="85"/>
      <c r="KV13" s="80"/>
      <c r="KW13" s="80"/>
      <c r="KX13" s="85"/>
      <c r="KY13" s="77"/>
      <c r="KZ13" s="74"/>
      <c r="LA13" s="74"/>
      <c r="LB13" s="85"/>
      <c r="LC13" s="74"/>
      <c r="LD13" s="74"/>
      <c r="LE13" s="85"/>
      <c r="LF13" s="74"/>
      <c r="LG13" s="74"/>
      <c r="LH13" s="85"/>
      <c r="LI13" s="74"/>
      <c r="LJ13" s="74"/>
      <c r="LK13" s="85"/>
      <c r="LL13" s="80"/>
      <c r="LM13" s="80"/>
      <c r="LN13" s="85"/>
      <c r="LO13" s="77"/>
      <c r="LP13" s="74"/>
      <c r="LQ13" s="74"/>
      <c r="LR13" s="85"/>
      <c r="LS13" s="74"/>
      <c r="LT13" s="74"/>
      <c r="LU13" s="85"/>
      <c r="LV13" s="74"/>
      <c r="LW13" s="74"/>
      <c r="LX13" s="85"/>
      <c r="LY13" s="74"/>
      <c r="LZ13" s="74"/>
      <c r="MA13" s="85"/>
      <c r="MB13" s="80"/>
      <c r="MC13" s="80"/>
      <c r="MD13" s="85"/>
      <c r="ME13" s="77"/>
      <c r="MF13" s="74"/>
      <c r="MG13" s="74"/>
      <c r="MH13" s="85"/>
      <c r="MI13" s="74"/>
      <c r="MJ13" s="74"/>
      <c r="MK13" s="85"/>
      <c r="ML13" s="74"/>
      <c r="MM13" s="74"/>
      <c r="MN13" s="85"/>
      <c r="MO13" s="74"/>
      <c r="MP13" s="74"/>
      <c r="MQ13" s="85"/>
      <c r="MR13" s="80"/>
      <c r="MS13" s="80"/>
      <c r="MT13" s="85"/>
      <c r="MU13" s="77"/>
      <c r="MV13" s="74"/>
      <c r="MW13" s="74"/>
      <c r="MX13" s="85"/>
      <c r="MY13" s="74"/>
      <c r="MZ13" s="74"/>
      <c r="NA13" s="85"/>
      <c r="NB13" s="74"/>
      <c r="NC13" s="74"/>
      <c r="ND13" s="85"/>
      <c r="NE13" s="74"/>
      <c r="NF13" s="74"/>
      <c r="NG13" s="85"/>
      <c r="NH13" s="80"/>
      <c r="NI13" s="80"/>
      <c r="NJ13" s="85"/>
      <c r="NK13" s="77"/>
      <c r="NL13" s="74"/>
      <c r="NM13" s="74"/>
      <c r="NN13" s="85"/>
      <c r="NO13" s="74"/>
      <c r="NP13" s="74"/>
      <c r="NQ13" s="85"/>
      <c r="NR13" s="74"/>
      <c r="NS13" s="74"/>
      <c r="NT13" s="85"/>
      <c r="NU13" s="74"/>
      <c r="NV13" s="74"/>
      <c r="NW13" s="85"/>
      <c r="NX13" s="80"/>
      <c r="NY13" s="80"/>
      <c r="NZ13" s="85"/>
      <c r="OA13" s="77"/>
      <c r="OB13" s="74"/>
      <c r="OC13" s="74"/>
      <c r="OD13" s="85"/>
      <c r="OE13" s="74"/>
      <c r="OF13" s="74"/>
      <c r="OG13" s="85"/>
      <c r="OH13" s="74"/>
      <c r="OI13" s="74"/>
      <c r="OJ13" s="85"/>
      <c r="OK13" s="74"/>
      <c r="OL13" s="74"/>
      <c r="OM13" s="85"/>
      <c r="ON13" s="80"/>
      <c r="OO13" s="80"/>
      <c r="OP13" s="85"/>
      <c r="OQ13" s="77"/>
      <c r="OR13" s="74"/>
      <c r="OS13" s="74"/>
      <c r="OT13" s="85"/>
      <c r="OU13" s="74"/>
      <c r="OV13" s="74"/>
      <c r="OW13" s="85"/>
      <c r="OX13" s="74"/>
      <c r="OY13" s="74"/>
      <c r="OZ13" s="85"/>
      <c r="PA13" s="74"/>
      <c r="PB13" s="74"/>
      <c r="PC13" s="85"/>
      <c r="PD13" s="80"/>
      <c r="PE13" s="80"/>
      <c r="PF13" s="85"/>
      <c r="PG13" s="77"/>
      <c r="PH13" s="74"/>
      <c r="PI13" s="74"/>
      <c r="PJ13" s="85"/>
      <c r="PK13" s="74"/>
      <c r="PL13" s="74"/>
      <c r="PM13" s="85"/>
      <c r="PN13" s="74"/>
      <c r="PO13" s="74"/>
      <c r="PP13" s="85"/>
      <c r="PQ13" s="74"/>
      <c r="PR13" s="74"/>
      <c r="PS13" s="85"/>
      <c r="PT13" s="80"/>
      <c r="PU13" s="80"/>
      <c r="PV13" s="85"/>
      <c r="PW13" s="77"/>
      <c r="PX13" s="74"/>
      <c r="PY13" s="74"/>
      <c r="PZ13" s="85"/>
      <c r="QA13" s="74"/>
      <c r="QB13" s="74"/>
      <c r="QC13" s="85"/>
      <c r="QD13" s="74"/>
      <c r="QE13" s="74"/>
      <c r="QF13" s="85"/>
      <c r="QG13" s="74"/>
      <c r="QH13" s="74"/>
      <c r="QI13" s="85"/>
      <c r="QJ13" s="80"/>
      <c r="QK13" s="80"/>
      <c r="QL13" s="85"/>
      <c r="QM13" s="77"/>
      <c r="QN13" s="74"/>
      <c r="QO13" s="74"/>
      <c r="QP13" s="85"/>
      <c r="QQ13" s="74"/>
      <c r="QR13" s="74"/>
      <c r="QS13" s="85"/>
      <c r="QT13" s="74"/>
      <c r="QU13" s="74"/>
      <c r="QV13" s="85"/>
      <c r="QW13" s="74"/>
      <c r="QX13" s="74"/>
      <c r="QY13" s="85"/>
      <c r="QZ13" s="80"/>
      <c r="RA13" s="80"/>
      <c r="RB13" s="85"/>
      <c r="RC13" s="77"/>
      <c r="RD13" s="74"/>
      <c r="RE13" s="74"/>
      <c r="RF13" s="85"/>
      <c r="RG13" s="74"/>
      <c r="RH13" s="74"/>
      <c r="RI13" s="85"/>
      <c r="RJ13" s="74"/>
      <c r="RK13" s="74"/>
      <c r="RL13" s="85"/>
      <c r="RM13" s="74"/>
      <c r="RN13" s="74"/>
      <c r="RO13" s="85"/>
      <c r="RP13" s="80"/>
      <c r="RQ13" s="80"/>
      <c r="RR13" s="85"/>
      <c r="RS13" s="77"/>
      <c r="RT13" s="74"/>
      <c r="RU13" s="74"/>
      <c r="RV13" s="85"/>
      <c r="RW13" s="74"/>
      <c r="RX13" s="74"/>
      <c r="RY13" s="85"/>
      <c r="RZ13" s="74"/>
      <c r="SA13" s="74"/>
      <c r="SB13" s="85"/>
      <c r="SC13" s="74"/>
      <c r="SD13" s="74"/>
      <c r="SE13" s="85"/>
      <c r="SF13" s="80"/>
      <c r="SG13" s="80"/>
      <c r="SH13" s="85"/>
      <c r="SI13" s="77"/>
      <c r="SJ13" s="74"/>
      <c r="SK13" s="74"/>
      <c r="SL13" s="85"/>
      <c r="SM13" s="74"/>
      <c r="SN13" s="74"/>
      <c r="SO13" s="85"/>
      <c r="SP13" s="74"/>
      <c r="SQ13" s="74"/>
      <c r="SR13" s="85"/>
      <c r="SS13" s="74"/>
      <c r="ST13" s="74"/>
      <c r="SU13" s="85"/>
      <c r="SV13" s="80"/>
      <c r="SW13" s="80"/>
      <c r="SX13" s="85"/>
      <c r="SY13" s="77"/>
      <c r="SZ13" s="74"/>
      <c r="TA13" s="74"/>
      <c r="TB13" s="85"/>
      <c r="TC13" s="74"/>
      <c r="TD13" s="74"/>
      <c r="TE13" s="85"/>
      <c r="TF13" s="74"/>
      <c r="TG13" s="74"/>
      <c r="TH13" s="85"/>
      <c r="TI13" s="74"/>
      <c r="TJ13" s="74"/>
      <c r="TK13" s="85"/>
      <c r="TL13" s="80"/>
      <c r="TM13" s="80"/>
      <c r="TN13" s="85"/>
      <c r="TO13" s="77"/>
      <c r="TP13" s="74"/>
      <c r="TQ13" s="74"/>
      <c r="TR13" s="85"/>
      <c r="TS13" s="74"/>
      <c r="TT13" s="74"/>
      <c r="TU13" s="85"/>
      <c r="TV13" s="74"/>
      <c r="TW13" s="74"/>
      <c r="TX13" s="85"/>
      <c r="TY13" s="74"/>
      <c r="TZ13" s="74"/>
      <c r="UA13" s="85"/>
      <c r="UB13" s="80"/>
      <c r="UC13" s="80"/>
      <c r="UD13" s="85"/>
      <c r="UE13" s="77"/>
      <c r="UF13" s="74"/>
      <c r="UG13" s="74"/>
      <c r="UH13" s="85"/>
      <c r="UI13" s="74"/>
      <c r="UJ13" s="74"/>
      <c r="UK13" s="85"/>
      <c r="UL13" s="74"/>
      <c r="UM13" s="74"/>
      <c r="UN13" s="85"/>
      <c r="UO13" s="74"/>
      <c r="UP13" s="74"/>
      <c r="UQ13" s="85"/>
      <c r="UR13" s="80"/>
      <c r="US13" s="80"/>
      <c r="UT13" s="85"/>
      <c r="UU13" s="77"/>
      <c r="UV13" s="74"/>
      <c r="UW13" s="74"/>
      <c r="UX13" s="85"/>
      <c r="UY13" s="74"/>
      <c r="UZ13" s="74"/>
      <c r="VA13" s="85"/>
      <c r="VB13" s="74"/>
      <c r="VC13" s="74"/>
      <c r="VD13" s="85"/>
      <c r="VE13" s="74"/>
      <c r="VF13" s="74"/>
      <c r="VG13" s="85"/>
      <c r="VH13" s="80"/>
      <c r="VI13" s="80"/>
      <c r="VJ13" s="85"/>
      <c r="VK13" s="77"/>
      <c r="VL13" s="74"/>
      <c r="VM13" s="74"/>
      <c r="VN13" s="85"/>
      <c r="VO13" s="74"/>
      <c r="VP13" s="74"/>
      <c r="VQ13" s="85"/>
      <c r="VR13" s="74"/>
      <c r="VS13" s="74"/>
      <c r="VT13" s="85"/>
      <c r="VU13" s="74"/>
      <c r="VV13" s="74"/>
      <c r="VW13" s="85"/>
      <c r="VX13" s="80"/>
      <c r="VY13" s="80"/>
      <c r="VZ13" s="85"/>
      <c r="WA13" s="77"/>
      <c r="WB13" s="74"/>
      <c r="WC13" s="74"/>
      <c r="WD13" s="85"/>
      <c r="WE13" s="74"/>
      <c r="WF13" s="74"/>
      <c r="WG13" s="85"/>
      <c r="WH13" s="74"/>
      <c r="WI13" s="74"/>
      <c r="WJ13" s="85"/>
      <c r="WK13" s="74"/>
      <c r="WL13" s="74"/>
      <c r="WM13" s="85"/>
      <c r="WN13" s="80"/>
      <c r="WO13" s="80"/>
      <c r="WP13" s="85"/>
      <c r="WQ13" s="77"/>
      <c r="WR13" s="74"/>
      <c r="WS13" s="74"/>
      <c r="WT13" s="85"/>
      <c r="WU13" s="74"/>
      <c r="WV13" s="74"/>
      <c r="WW13" s="85"/>
      <c r="WX13" s="74"/>
      <c r="WY13" s="74"/>
      <c r="WZ13" s="85"/>
      <c r="XA13" s="74"/>
      <c r="XB13" s="74"/>
      <c r="XC13" s="85"/>
      <c r="XD13" s="80"/>
      <c r="XE13" s="80"/>
      <c r="XF13" s="85"/>
      <c r="XG13" s="77"/>
      <c r="XH13" s="74"/>
      <c r="XI13" s="74"/>
      <c r="XJ13" s="85"/>
      <c r="XK13" s="74"/>
      <c r="XL13" s="74"/>
      <c r="XM13" s="85"/>
      <c r="XN13" s="74"/>
      <c r="XO13" s="74"/>
      <c r="XP13" s="85"/>
      <c r="XQ13" s="74"/>
      <c r="XR13" s="74"/>
      <c r="XS13" s="85"/>
      <c r="XT13" s="80"/>
      <c r="XU13" s="80"/>
      <c r="XV13" s="85"/>
      <c r="XW13" s="77"/>
      <c r="XX13" s="74"/>
      <c r="XY13" s="74"/>
      <c r="XZ13" s="85"/>
      <c r="YA13" s="74"/>
      <c r="YB13" s="74"/>
      <c r="YC13" s="85"/>
      <c r="YD13" s="74"/>
      <c r="YE13" s="74"/>
      <c r="YF13" s="85"/>
      <c r="YG13" s="74"/>
      <c r="YH13" s="74"/>
      <c r="YI13" s="85"/>
      <c r="YJ13" s="80"/>
      <c r="YK13" s="80"/>
      <c r="YL13" s="85"/>
      <c r="YM13" s="77"/>
      <c r="YN13" s="74"/>
      <c r="YO13" s="74"/>
      <c r="YP13" s="85"/>
      <c r="YQ13" s="74"/>
      <c r="YR13" s="74"/>
      <c r="YS13" s="85"/>
      <c r="YT13" s="74"/>
      <c r="YU13" s="74"/>
      <c r="YV13" s="85"/>
      <c r="YW13" s="74"/>
      <c r="YX13" s="74"/>
      <c r="YY13" s="85"/>
      <c r="YZ13" s="80"/>
      <c r="ZA13" s="80"/>
      <c r="ZB13" s="85"/>
      <c r="ZC13" s="77"/>
      <c r="ZD13" s="74"/>
      <c r="ZE13" s="74"/>
      <c r="ZF13" s="85"/>
      <c r="ZG13" s="74"/>
      <c r="ZH13" s="74"/>
      <c r="ZI13" s="85"/>
      <c r="ZJ13" s="74"/>
      <c r="ZK13" s="74"/>
      <c r="ZL13" s="85"/>
      <c r="ZM13" s="74"/>
      <c r="ZN13" s="74"/>
      <c r="ZO13" s="85"/>
      <c r="ZP13" s="80"/>
      <c r="ZQ13" s="80"/>
      <c r="ZR13" s="85"/>
      <c r="ZS13" s="77"/>
      <c r="ZT13" s="74"/>
      <c r="ZU13" s="74"/>
      <c r="ZV13" s="85"/>
      <c r="ZW13" s="74"/>
      <c r="ZX13" s="74"/>
      <c r="ZY13" s="85"/>
      <c r="ZZ13" s="74"/>
      <c r="AAA13" s="74"/>
      <c r="AAB13" s="85"/>
      <c r="AAC13" s="74"/>
      <c r="AAD13" s="74"/>
      <c r="AAE13" s="85"/>
      <c r="AAF13" s="80"/>
      <c r="AAG13" s="80"/>
      <c r="AAH13" s="85"/>
      <c r="AAI13" s="77"/>
      <c r="AAJ13" s="74"/>
      <c r="AAK13" s="74"/>
      <c r="AAL13" s="85"/>
      <c r="AAM13" s="74"/>
      <c r="AAN13" s="74"/>
      <c r="AAO13" s="85"/>
      <c r="AAP13" s="74"/>
      <c r="AAQ13" s="74"/>
      <c r="AAR13" s="85"/>
      <c r="AAS13" s="74"/>
      <c r="AAT13" s="74"/>
      <c r="AAU13" s="85"/>
      <c r="AAV13" s="80"/>
      <c r="AAW13" s="80"/>
      <c r="AAX13" s="85"/>
      <c r="AAY13" s="77"/>
      <c r="AAZ13" s="74"/>
      <c r="ABA13" s="74"/>
      <c r="ABB13" s="85"/>
      <c r="ABC13" s="74"/>
      <c r="ABD13" s="74"/>
      <c r="ABE13" s="85"/>
      <c r="ABF13" s="74"/>
      <c r="ABG13" s="74"/>
      <c r="ABH13" s="85"/>
      <c r="ABI13" s="74"/>
      <c r="ABJ13" s="74"/>
      <c r="ABK13" s="85"/>
      <c r="ABL13" s="80"/>
      <c r="ABM13" s="80"/>
      <c r="ABN13" s="85"/>
      <c r="ABO13" s="77"/>
      <c r="ABP13" s="74"/>
      <c r="ABQ13" s="74"/>
      <c r="ABR13" s="85"/>
      <c r="ABS13" s="74"/>
      <c r="ABT13" s="74"/>
      <c r="ABU13" s="85"/>
      <c r="ABV13" s="74"/>
      <c r="ABW13" s="74"/>
      <c r="ABX13" s="85"/>
      <c r="ABY13" s="74"/>
      <c r="ABZ13" s="74"/>
      <c r="ACA13" s="85"/>
      <c r="ACB13" s="80"/>
      <c r="ACC13" s="80"/>
      <c r="ACD13" s="85"/>
      <c r="ACE13" s="77"/>
      <c r="ACF13" s="74"/>
      <c r="ACG13" s="74"/>
      <c r="ACH13" s="85"/>
      <c r="ACI13" s="74"/>
      <c r="ACJ13" s="74"/>
      <c r="ACK13" s="85"/>
      <c r="ACL13" s="74"/>
      <c r="ACM13" s="74"/>
      <c r="ACN13" s="85"/>
      <c r="ACO13" s="74"/>
      <c r="ACP13" s="74"/>
      <c r="ACQ13" s="85"/>
      <c r="ACR13" s="80"/>
      <c r="ACS13" s="80"/>
      <c r="ACT13" s="85"/>
      <c r="ACU13" s="77"/>
      <c r="ACV13" s="74"/>
      <c r="ACW13" s="74"/>
      <c r="ACX13" s="85"/>
      <c r="ACY13" s="74"/>
      <c r="ACZ13" s="74"/>
      <c r="ADA13" s="85"/>
      <c r="ADB13" s="74"/>
      <c r="ADC13" s="74"/>
      <c r="ADD13" s="85"/>
      <c r="ADE13" s="74"/>
      <c r="ADF13" s="74"/>
      <c r="ADG13" s="85"/>
      <c r="ADH13" s="80"/>
      <c r="ADI13" s="80"/>
      <c r="ADJ13" s="85"/>
      <c r="ADK13" s="77"/>
      <c r="ADL13" s="74"/>
      <c r="ADM13" s="74"/>
      <c r="ADN13" s="85"/>
      <c r="ADO13" s="74"/>
      <c r="ADP13" s="74"/>
      <c r="ADQ13" s="85"/>
      <c r="ADR13" s="74"/>
      <c r="ADS13" s="74"/>
      <c r="ADT13" s="85"/>
      <c r="ADU13" s="74"/>
      <c r="ADV13" s="74"/>
      <c r="ADW13" s="85"/>
      <c r="ADX13" s="80"/>
      <c r="ADY13" s="80"/>
      <c r="ADZ13" s="85"/>
      <c r="AEA13" s="77"/>
      <c r="AEB13" s="74"/>
      <c r="AEC13" s="74"/>
      <c r="AED13" s="85"/>
      <c r="AEE13" s="74"/>
      <c r="AEF13" s="74"/>
      <c r="AEG13" s="85"/>
      <c r="AEH13" s="74"/>
      <c r="AEI13" s="74"/>
      <c r="AEJ13" s="85"/>
      <c r="AEK13" s="74"/>
      <c r="AEL13" s="74"/>
      <c r="AEM13" s="85"/>
      <c r="AEN13" s="80"/>
      <c r="AEO13" s="80"/>
      <c r="AEP13" s="85"/>
      <c r="AEQ13" s="77"/>
      <c r="AER13" s="74"/>
      <c r="AES13" s="74"/>
      <c r="AET13" s="85"/>
      <c r="AEU13" s="74"/>
      <c r="AEV13" s="74"/>
      <c r="AEW13" s="85"/>
      <c r="AEX13" s="74"/>
      <c r="AEY13" s="74"/>
      <c r="AEZ13" s="85"/>
      <c r="AFA13" s="74"/>
      <c r="AFB13" s="74"/>
      <c r="AFC13" s="85"/>
      <c r="AFD13" s="80"/>
      <c r="AFE13" s="80"/>
      <c r="AFF13" s="85"/>
      <c r="AFG13" s="77"/>
      <c r="AFH13" s="74"/>
      <c r="AFI13" s="74"/>
      <c r="AFJ13" s="85"/>
      <c r="AFK13" s="74"/>
      <c r="AFL13" s="74"/>
      <c r="AFM13" s="85"/>
      <c r="AFN13" s="74"/>
      <c r="AFO13" s="74"/>
      <c r="AFP13" s="85"/>
      <c r="AFQ13" s="74"/>
      <c r="AFR13" s="74"/>
      <c r="AFS13" s="85"/>
      <c r="AFT13" s="80"/>
      <c r="AFU13" s="80"/>
      <c r="AFV13" s="85"/>
      <c r="AFW13" s="77"/>
      <c r="AFX13" s="74"/>
      <c r="AFY13" s="74"/>
      <c r="AFZ13" s="85"/>
      <c r="AGA13" s="74"/>
      <c r="AGB13" s="74"/>
      <c r="AGC13" s="85"/>
      <c r="AGD13" s="74"/>
      <c r="AGE13" s="74"/>
      <c r="AGF13" s="85"/>
      <c r="AGG13" s="74"/>
      <c r="AGH13" s="74"/>
      <c r="AGI13" s="85"/>
      <c r="AGJ13" s="80"/>
      <c r="AGK13" s="80"/>
      <c r="AGL13" s="85"/>
      <c r="AGM13" s="77"/>
      <c r="AGN13" s="74"/>
      <c r="AGO13" s="74"/>
      <c r="AGP13" s="85"/>
      <c r="AGQ13" s="74"/>
      <c r="AGR13" s="74"/>
      <c r="AGS13" s="85"/>
      <c r="AGT13" s="74"/>
      <c r="AGU13" s="74"/>
      <c r="AGV13" s="85"/>
      <c r="AGW13" s="74"/>
      <c r="AGX13" s="74"/>
      <c r="AGY13" s="85"/>
      <c r="AGZ13" s="80"/>
      <c r="AHA13" s="80"/>
      <c r="AHB13" s="85"/>
      <c r="AHC13" s="77"/>
      <c r="AHD13" s="74"/>
      <c r="AHE13" s="74"/>
      <c r="AHF13" s="85"/>
      <c r="AHG13" s="74"/>
      <c r="AHH13" s="74"/>
      <c r="AHI13" s="85"/>
      <c r="AHJ13" s="74"/>
      <c r="AHK13" s="74"/>
      <c r="AHL13" s="85"/>
      <c r="AHM13" s="74"/>
      <c r="AHN13" s="74"/>
      <c r="AHO13" s="85"/>
      <c r="AHP13" s="80"/>
      <c r="AHQ13" s="80"/>
      <c r="AHR13" s="85"/>
      <c r="AHS13" s="77"/>
      <c r="AHT13" s="74"/>
      <c r="AHU13" s="74"/>
      <c r="AHV13" s="85"/>
      <c r="AHW13" s="74"/>
      <c r="AHX13" s="74"/>
      <c r="AHY13" s="85"/>
      <c r="AHZ13" s="74"/>
      <c r="AIA13" s="74"/>
      <c r="AIB13" s="85"/>
      <c r="AIC13" s="74"/>
      <c r="AID13" s="74"/>
      <c r="AIE13" s="85"/>
      <c r="AIF13" s="80"/>
      <c r="AIG13" s="80"/>
      <c r="AIH13" s="85"/>
      <c r="AII13" s="77"/>
      <c r="AIJ13" s="74"/>
      <c r="AIK13" s="74"/>
      <c r="AIL13" s="85"/>
      <c r="AIM13" s="74"/>
      <c r="AIN13" s="74"/>
      <c r="AIO13" s="85"/>
      <c r="AIP13" s="74"/>
      <c r="AIQ13" s="74"/>
      <c r="AIR13" s="85"/>
      <c r="AIS13" s="74"/>
      <c r="AIT13" s="74"/>
      <c r="AIU13" s="85"/>
      <c r="AIV13" s="80"/>
      <c r="AIW13" s="80"/>
      <c r="AIX13" s="85"/>
      <c r="AIY13" s="77"/>
      <c r="AIZ13" s="74"/>
      <c r="AJA13" s="74"/>
      <c r="AJB13" s="85"/>
      <c r="AJC13" s="74"/>
      <c r="AJD13" s="74"/>
      <c r="AJE13" s="85"/>
      <c r="AJF13" s="74"/>
      <c r="AJG13" s="74"/>
      <c r="AJH13" s="85"/>
      <c r="AJI13" s="74"/>
      <c r="AJJ13" s="74"/>
      <c r="AJK13" s="85"/>
      <c r="AJL13" s="80"/>
      <c r="AJM13" s="80"/>
      <c r="AJN13" s="85"/>
      <c r="AJO13" s="77"/>
      <c r="AJP13" s="74"/>
      <c r="AJQ13" s="74"/>
      <c r="AJR13" s="85"/>
      <c r="AJS13" s="74"/>
      <c r="AJT13" s="74"/>
      <c r="AJU13" s="85"/>
      <c r="AJV13" s="74"/>
      <c r="AJW13" s="74"/>
      <c r="AJX13" s="85"/>
      <c r="AJY13" s="74"/>
      <c r="AJZ13" s="74"/>
      <c r="AKA13" s="85"/>
      <c r="AKB13" s="80"/>
      <c r="AKC13" s="80"/>
      <c r="AKD13" s="85"/>
      <c r="AKE13" s="77"/>
      <c r="AKF13" s="74"/>
      <c r="AKG13" s="74"/>
      <c r="AKH13" s="85"/>
      <c r="AKI13" s="74"/>
      <c r="AKJ13" s="74"/>
      <c r="AKK13" s="85"/>
      <c r="AKL13" s="74"/>
      <c r="AKM13" s="74"/>
      <c r="AKN13" s="85"/>
      <c r="AKO13" s="74"/>
      <c r="AKP13" s="74"/>
      <c r="AKQ13" s="85"/>
      <c r="AKR13" s="80"/>
      <c r="AKS13" s="80"/>
      <c r="AKT13" s="85"/>
      <c r="AKU13" s="77"/>
      <c r="AKV13" s="74"/>
      <c r="AKW13" s="74"/>
      <c r="AKX13" s="85"/>
      <c r="AKY13" s="74"/>
      <c r="AKZ13" s="74"/>
      <c r="ALA13" s="85"/>
      <c r="ALB13" s="74"/>
      <c r="ALC13" s="74"/>
      <c r="ALD13" s="85"/>
      <c r="ALE13" s="74"/>
      <c r="ALF13" s="74"/>
      <c r="ALG13" s="85"/>
      <c r="ALH13" s="80"/>
      <c r="ALI13" s="80"/>
      <c r="ALJ13" s="85"/>
      <c r="ALK13" s="77"/>
      <c r="ALL13" s="74"/>
      <c r="ALM13" s="74"/>
      <c r="ALN13" s="85"/>
      <c r="ALO13" s="74"/>
      <c r="ALP13" s="74"/>
      <c r="ALQ13" s="85"/>
      <c r="ALR13" s="74"/>
      <c r="ALS13" s="74"/>
      <c r="ALT13" s="85"/>
      <c r="ALU13" s="74"/>
      <c r="ALV13" s="74"/>
      <c r="ALW13" s="85"/>
      <c r="ALX13" s="80"/>
      <c r="ALY13" s="80"/>
      <c r="ALZ13" s="85"/>
      <c r="AMA13" s="77"/>
      <c r="AMB13" s="74"/>
      <c r="AMC13" s="74"/>
      <c r="AMD13" s="85"/>
      <c r="AME13" s="74"/>
      <c r="AMF13" s="74"/>
      <c r="AMG13" s="85"/>
      <c r="AMH13" s="74"/>
      <c r="AMI13" s="74"/>
      <c r="AMJ13" s="85"/>
      <c r="AMK13" s="74"/>
      <c r="AML13" s="74"/>
      <c r="AMM13" s="85"/>
      <c r="AMN13" s="80"/>
      <c r="AMO13" s="80"/>
      <c r="AMP13" s="85"/>
      <c r="AMQ13" s="77"/>
      <c r="AMR13" s="74"/>
      <c r="AMS13" s="74"/>
      <c r="AMT13" s="85"/>
      <c r="AMU13" s="74"/>
      <c r="AMV13" s="74"/>
      <c r="AMW13" s="85"/>
      <c r="AMX13" s="74"/>
      <c r="AMY13" s="74"/>
      <c r="AMZ13" s="85"/>
      <c r="ANA13" s="74"/>
      <c r="ANB13" s="74"/>
      <c r="ANC13" s="85"/>
      <c r="AND13" s="80"/>
      <c r="ANE13" s="80"/>
      <c r="ANF13" s="85"/>
      <c r="ANG13" s="77"/>
      <c r="ANH13" s="74"/>
      <c r="ANI13" s="74"/>
      <c r="ANJ13" s="85"/>
      <c r="ANK13" s="74"/>
      <c r="ANL13" s="74"/>
      <c r="ANM13" s="85"/>
      <c r="ANN13" s="74"/>
      <c r="ANO13" s="74"/>
      <c r="ANP13" s="85"/>
      <c r="ANQ13" s="74"/>
      <c r="ANR13" s="74"/>
      <c r="ANS13" s="85"/>
      <c r="ANT13" s="80"/>
      <c r="ANU13" s="80"/>
      <c r="ANV13" s="85"/>
      <c r="ANW13" s="77"/>
      <c r="ANX13" s="74"/>
      <c r="ANY13" s="74"/>
      <c r="ANZ13" s="85"/>
      <c r="AOA13" s="74"/>
      <c r="AOB13" s="74"/>
      <c r="AOC13" s="85"/>
      <c r="AOD13" s="74"/>
      <c r="AOE13" s="74"/>
      <c r="AOF13" s="85"/>
      <c r="AOG13" s="74"/>
      <c r="AOH13" s="74"/>
      <c r="AOI13" s="85"/>
      <c r="AOJ13" s="80"/>
      <c r="AOK13" s="80"/>
      <c r="AOL13" s="85"/>
      <c r="AOM13" s="77"/>
      <c r="AON13" s="74"/>
      <c r="AOO13" s="74"/>
      <c r="AOP13" s="85"/>
      <c r="AOQ13" s="74"/>
      <c r="AOR13" s="74"/>
      <c r="AOS13" s="85"/>
      <c r="AOT13" s="74"/>
      <c r="AOU13" s="74"/>
      <c r="AOV13" s="85"/>
      <c r="AOW13" s="74"/>
      <c r="AOX13" s="74"/>
      <c r="AOY13" s="85"/>
      <c r="AOZ13" s="80"/>
      <c r="APA13" s="80"/>
      <c r="APB13" s="85"/>
      <c r="APC13" s="77"/>
      <c r="APD13" s="74"/>
      <c r="APE13" s="74"/>
      <c r="APF13" s="85"/>
      <c r="APG13" s="74"/>
      <c r="APH13" s="74"/>
      <c r="API13" s="85"/>
      <c r="APJ13" s="74"/>
      <c r="APK13" s="74"/>
      <c r="APL13" s="85"/>
      <c r="APM13" s="74"/>
      <c r="APN13" s="74"/>
      <c r="APO13" s="85"/>
      <c r="APP13" s="80"/>
      <c r="APQ13" s="80"/>
      <c r="APR13" s="85"/>
      <c r="APS13" s="77"/>
      <c r="APT13" s="74"/>
      <c r="APU13" s="74"/>
      <c r="APV13" s="85"/>
      <c r="APW13" s="74"/>
      <c r="APX13" s="74"/>
      <c r="APY13" s="85"/>
      <c r="APZ13" s="74"/>
      <c r="AQA13" s="74"/>
      <c r="AQB13" s="85"/>
      <c r="AQC13" s="74"/>
      <c r="AQD13" s="74"/>
      <c r="AQE13" s="85"/>
      <c r="AQF13" s="80"/>
      <c r="AQG13" s="80"/>
      <c r="AQH13" s="85"/>
      <c r="AQI13" s="77"/>
      <c r="AQJ13" s="74"/>
      <c r="AQK13" s="74"/>
      <c r="AQL13" s="85"/>
      <c r="AQM13" s="74"/>
      <c r="AQN13" s="74"/>
      <c r="AQO13" s="85"/>
      <c r="AQP13" s="74"/>
      <c r="AQQ13" s="74"/>
      <c r="AQR13" s="85"/>
      <c r="AQS13" s="74"/>
      <c r="AQT13" s="74"/>
      <c r="AQU13" s="85"/>
      <c r="AQV13" s="80"/>
      <c r="AQW13" s="80"/>
      <c r="AQX13" s="85"/>
      <c r="AQY13" s="77"/>
      <c r="AQZ13" s="74"/>
      <c r="ARA13" s="74"/>
      <c r="ARB13" s="85"/>
      <c r="ARC13" s="74"/>
      <c r="ARD13" s="74"/>
      <c r="ARE13" s="85"/>
      <c r="ARF13" s="74"/>
      <c r="ARG13" s="74"/>
      <c r="ARH13" s="85"/>
      <c r="ARI13" s="74"/>
      <c r="ARJ13" s="74"/>
      <c r="ARK13" s="85"/>
      <c r="ARL13" s="80"/>
      <c r="ARM13" s="80"/>
      <c r="ARN13" s="85"/>
      <c r="ARO13" s="77"/>
      <c r="ARP13" s="74"/>
      <c r="ARQ13" s="74"/>
      <c r="ARR13" s="85"/>
      <c r="ARS13" s="74"/>
      <c r="ART13" s="74"/>
      <c r="ARU13" s="85"/>
      <c r="ARV13" s="74"/>
      <c r="ARW13" s="74"/>
      <c r="ARX13" s="85"/>
      <c r="ARY13" s="74"/>
      <c r="ARZ13" s="74"/>
      <c r="ASA13" s="85"/>
      <c r="ASB13" s="80"/>
      <c r="ASC13" s="80"/>
      <c r="ASD13" s="85"/>
      <c r="ASE13" s="77"/>
      <c r="ASF13" s="74"/>
      <c r="ASG13" s="74"/>
      <c r="ASH13" s="85"/>
      <c r="ASI13" s="74"/>
      <c r="ASJ13" s="74"/>
      <c r="ASK13" s="85"/>
      <c r="ASL13" s="74"/>
      <c r="ASM13" s="74"/>
      <c r="ASN13" s="85"/>
      <c r="ASO13" s="74"/>
      <c r="ASP13" s="74"/>
      <c r="ASQ13" s="85"/>
      <c r="ASR13" s="80"/>
      <c r="ASS13" s="80"/>
      <c r="AST13" s="85"/>
      <c r="ASU13" s="77"/>
      <c r="ASV13" s="74"/>
      <c r="ASW13" s="74"/>
      <c r="ASX13" s="85"/>
      <c r="ASY13" s="74"/>
      <c r="ASZ13" s="74"/>
      <c r="ATA13" s="85"/>
      <c r="ATB13" s="74"/>
      <c r="ATC13" s="74"/>
      <c r="ATD13" s="85"/>
      <c r="ATE13" s="74"/>
      <c r="ATF13" s="74"/>
      <c r="ATG13" s="85"/>
      <c r="ATH13" s="80"/>
      <c r="ATI13" s="80"/>
      <c r="ATJ13" s="85"/>
      <c r="ATK13" s="77"/>
      <c r="ATL13" s="74"/>
      <c r="ATM13" s="74"/>
      <c r="ATN13" s="85"/>
      <c r="ATO13" s="74"/>
      <c r="ATP13" s="74"/>
      <c r="ATQ13" s="85"/>
      <c r="ATR13" s="74"/>
      <c r="ATS13" s="74"/>
      <c r="ATT13" s="85"/>
      <c r="ATU13" s="74"/>
      <c r="ATV13" s="74"/>
      <c r="ATW13" s="85"/>
      <c r="ATX13" s="80"/>
      <c r="ATY13" s="80"/>
      <c r="ATZ13" s="85"/>
      <c r="AUA13" s="77"/>
      <c r="AUB13" s="74"/>
      <c r="AUC13" s="74"/>
      <c r="AUD13" s="85"/>
      <c r="AUE13" s="74"/>
      <c r="AUF13" s="74"/>
      <c r="AUG13" s="85"/>
      <c r="AUH13" s="74"/>
      <c r="AUI13" s="74"/>
      <c r="AUJ13" s="85"/>
      <c r="AUK13" s="74"/>
      <c r="AUL13" s="74"/>
      <c r="AUM13" s="85"/>
      <c r="AUN13" s="80"/>
      <c r="AUO13" s="80"/>
      <c r="AUP13" s="85"/>
      <c r="AUQ13" s="77"/>
      <c r="AUR13" s="74"/>
      <c r="AUS13" s="74"/>
      <c r="AUT13" s="85"/>
      <c r="AUU13" s="74"/>
      <c r="AUV13" s="74"/>
      <c r="AUW13" s="85"/>
      <c r="AUX13" s="74"/>
      <c r="AUY13" s="74"/>
      <c r="AUZ13" s="85"/>
      <c r="AVA13" s="74"/>
      <c r="AVB13" s="74"/>
      <c r="AVC13" s="85"/>
      <c r="AVD13" s="80"/>
      <c r="AVE13" s="80"/>
      <c r="AVF13" s="85"/>
      <c r="AVG13" s="77"/>
      <c r="AVH13" s="74"/>
      <c r="AVI13" s="74"/>
      <c r="AVJ13" s="85"/>
      <c r="AVK13" s="74"/>
      <c r="AVL13" s="74"/>
      <c r="AVM13" s="85"/>
      <c r="AVN13" s="74"/>
      <c r="AVO13" s="74"/>
      <c r="AVP13" s="85"/>
      <c r="AVQ13" s="74"/>
      <c r="AVR13" s="74"/>
      <c r="AVS13" s="85"/>
      <c r="AVT13" s="80"/>
      <c r="AVU13" s="80"/>
      <c r="AVV13" s="85"/>
      <c r="AVW13" s="77"/>
      <c r="AVX13" s="74"/>
      <c r="AVY13" s="74"/>
      <c r="AVZ13" s="85"/>
      <c r="AWA13" s="74"/>
      <c r="AWB13" s="74"/>
      <c r="AWC13" s="85"/>
      <c r="AWD13" s="74"/>
      <c r="AWE13" s="74"/>
      <c r="AWF13" s="85"/>
      <c r="AWG13" s="74"/>
      <c r="AWH13" s="74"/>
      <c r="AWI13" s="85"/>
      <c r="AWJ13" s="80"/>
      <c r="AWK13" s="80"/>
      <c r="AWL13" s="85"/>
      <c r="AWM13" s="77"/>
      <c r="AWN13" s="74"/>
      <c r="AWO13" s="74"/>
      <c r="AWP13" s="85"/>
      <c r="AWQ13" s="74"/>
      <c r="AWR13" s="74"/>
      <c r="AWS13" s="85"/>
      <c r="AWT13" s="74"/>
      <c r="AWU13" s="74"/>
      <c r="AWV13" s="85"/>
      <c r="AWW13" s="74"/>
      <c r="AWX13" s="74"/>
      <c r="AWY13" s="85"/>
      <c r="AWZ13" s="80"/>
      <c r="AXA13" s="80"/>
      <c r="AXB13" s="85"/>
      <c r="AXC13" s="77"/>
      <c r="AXD13" s="74"/>
      <c r="AXE13" s="74"/>
      <c r="AXF13" s="85"/>
      <c r="AXG13" s="74"/>
      <c r="AXH13" s="74"/>
      <c r="AXI13" s="85"/>
      <c r="AXJ13" s="74"/>
      <c r="AXK13" s="74"/>
      <c r="AXL13" s="85"/>
      <c r="AXM13" s="74"/>
      <c r="AXN13" s="74"/>
      <c r="AXO13" s="85"/>
      <c r="AXP13" s="80"/>
      <c r="AXQ13" s="80"/>
      <c r="AXR13" s="85"/>
      <c r="AXS13" s="77"/>
      <c r="AXT13" s="74"/>
      <c r="AXU13" s="74"/>
      <c r="AXV13" s="85"/>
      <c r="AXW13" s="74"/>
      <c r="AXX13" s="74"/>
      <c r="AXY13" s="85"/>
      <c r="AXZ13" s="74"/>
      <c r="AYA13" s="74"/>
      <c r="AYB13" s="85"/>
      <c r="AYC13" s="74"/>
      <c r="AYD13" s="74"/>
      <c r="AYE13" s="85"/>
      <c r="AYF13" s="80"/>
      <c r="AYG13" s="80"/>
      <c r="AYH13" s="85"/>
      <c r="AYI13" s="77"/>
      <c r="AYJ13" s="74"/>
      <c r="AYK13" s="74"/>
      <c r="AYL13" s="85"/>
      <c r="AYM13" s="74"/>
      <c r="AYN13" s="74"/>
      <c r="AYO13" s="85"/>
      <c r="AYP13" s="74"/>
      <c r="AYQ13" s="74"/>
      <c r="AYR13" s="85"/>
      <c r="AYS13" s="74"/>
      <c r="AYT13" s="74"/>
      <c r="AYU13" s="85"/>
      <c r="AYV13" s="80"/>
      <c r="AYW13" s="80"/>
      <c r="AYX13" s="85"/>
      <c r="AYY13" s="77"/>
      <c r="AYZ13" s="74"/>
      <c r="AZA13" s="74"/>
      <c r="AZB13" s="85"/>
      <c r="AZC13" s="74"/>
      <c r="AZD13" s="74"/>
      <c r="AZE13" s="85"/>
      <c r="AZF13" s="74"/>
      <c r="AZG13" s="74"/>
      <c r="AZH13" s="85"/>
      <c r="AZI13" s="74"/>
      <c r="AZJ13" s="74"/>
      <c r="AZK13" s="85"/>
      <c r="AZL13" s="80"/>
      <c r="AZM13" s="80"/>
      <c r="AZN13" s="85"/>
      <c r="AZO13" s="77"/>
      <c r="AZP13" s="74"/>
      <c r="AZQ13" s="74"/>
      <c r="AZR13" s="85"/>
      <c r="AZS13" s="74"/>
      <c r="AZT13" s="74"/>
      <c r="AZU13" s="85"/>
      <c r="AZV13" s="74"/>
      <c r="AZW13" s="74"/>
      <c r="AZX13" s="85"/>
      <c r="AZY13" s="74"/>
      <c r="AZZ13" s="74"/>
      <c r="BAA13" s="85"/>
      <c r="BAB13" s="80"/>
      <c r="BAC13" s="80"/>
      <c r="BAD13" s="85"/>
      <c r="BAE13" s="77"/>
      <c r="BAF13" s="74"/>
      <c r="BAG13" s="74"/>
      <c r="BAH13" s="85"/>
      <c r="BAI13" s="74"/>
      <c r="BAJ13" s="74"/>
      <c r="BAK13" s="85"/>
      <c r="BAL13" s="74"/>
      <c r="BAM13" s="74"/>
      <c r="BAN13" s="85"/>
      <c r="BAO13" s="74"/>
      <c r="BAP13" s="74"/>
      <c r="BAQ13" s="85"/>
      <c r="BAR13" s="80"/>
      <c r="BAS13" s="80"/>
      <c r="BAT13" s="85"/>
      <c r="BAU13" s="77"/>
      <c r="BAV13" s="74"/>
      <c r="BAW13" s="74"/>
      <c r="BAX13" s="85"/>
      <c r="BAY13" s="74"/>
      <c r="BAZ13" s="74"/>
      <c r="BBA13" s="85"/>
      <c r="BBB13" s="74"/>
      <c r="BBC13" s="74"/>
      <c r="BBD13" s="85"/>
      <c r="BBE13" s="74"/>
      <c r="BBF13" s="74"/>
      <c r="BBG13" s="85"/>
      <c r="BBH13" s="80"/>
      <c r="BBI13" s="80"/>
      <c r="BBJ13" s="85"/>
      <c r="BBK13" s="77"/>
      <c r="BBL13" s="74"/>
      <c r="BBM13" s="74"/>
      <c r="BBN13" s="85"/>
      <c r="BBO13" s="74"/>
      <c r="BBP13" s="74"/>
      <c r="BBQ13" s="85"/>
      <c r="BBR13" s="74"/>
      <c r="BBS13" s="74"/>
      <c r="BBT13" s="85"/>
      <c r="BBU13" s="74"/>
      <c r="BBV13" s="74"/>
      <c r="BBW13" s="85"/>
      <c r="BBX13" s="80"/>
      <c r="BBY13" s="80"/>
      <c r="BBZ13" s="85"/>
      <c r="BCA13" s="77"/>
      <c r="BCB13" s="74"/>
      <c r="BCC13" s="74"/>
      <c r="BCD13" s="85"/>
      <c r="BCE13" s="74"/>
      <c r="BCF13" s="74"/>
      <c r="BCG13" s="85"/>
      <c r="BCH13" s="74"/>
      <c r="BCI13" s="74"/>
      <c r="BCJ13" s="85"/>
      <c r="BCK13" s="74"/>
      <c r="BCL13" s="74"/>
      <c r="BCM13" s="85"/>
      <c r="BCN13" s="80"/>
      <c r="BCO13" s="80"/>
      <c r="BCP13" s="85"/>
      <c r="BCQ13" s="77"/>
      <c r="BCR13" s="74"/>
      <c r="BCS13" s="74"/>
      <c r="BCT13" s="85"/>
      <c r="BCU13" s="74"/>
      <c r="BCV13" s="74"/>
      <c r="BCW13" s="85"/>
      <c r="BCX13" s="74"/>
      <c r="BCY13" s="74"/>
      <c r="BCZ13" s="85"/>
      <c r="BDA13" s="74"/>
      <c r="BDB13" s="74"/>
      <c r="BDC13" s="85"/>
      <c r="BDD13" s="80"/>
      <c r="BDE13" s="80"/>
      <c r="BDF13" s="85"/>
      <c r="BDG13" s="77"/>
      <c r="BDH13" s="74"/>
      <c r="BDI13" s="74"/>
      <c r="BDJ13" s="85"/>
      <c r="BDK13" s="74"/>
      <c r="BDL13" s="74"/>
      <c r="BDM13" s="85"/>
      <c r="BDN13" s="74"/>
      <c r="BDO13" s="74"/>
      <c r="BDP13" s="85"/>
      <c r="BDQ13" s="74"/>
      <c r="BDR13" s="74"/>
      <c r="BDS13" s="85"/>
      <c r="BDT13" s="80"/>
      <c r="BDU13" s="80"/>
      <c r="BDV13" s="85"/>
      <c r="BDW13" s="77"/>
      <c r="BDX13" s="74"/>
      <c r="BDY13" s="74"/>
      <c r="BDZ13" s="85"/>
      <c r="BEA13" s="74"/>
      <c r="BEB13" s="74"/>
      <c r="BEC13" s="85"/>
      <c r="BED13" s="74"/>
      <c r="BEE13" s="74"/>
      <c r="BEF13" s="85"/>
      <c r="BEG13" s="74"/>
      <c r="BEH13" s="74"/>
      <c r="BEI13" s="85"/>
      <c r="BEJ13" s="80"/>
      <c r="BEK13" s="80"/>
      <c r="BEL13" s="85"/>
      <c r="BEM13" s="77"/>
      <c r="BEN13" s="74"/>
      <c r="BEO13" s="74"/>
      <c r="BEP13" s="85"/>
      <c r="BEQ13" s="74"/>
      <c r="BER13" s="74"/>
      <c r="BES13" s="85"/>
      <c r="BET13" s="74"/>
      <c r="BEU13" s="74"/>
      <c r="BEV13" s="85"/>
      <c r="BEW13" s="74"/>
      <c r="BEX13" s="74"/>
      <c r="BEY13" s="85"/>
      <c r="BEZ13" s="80"/>
      <c r="BFA13" s="80"/>
      <c r="BFB13" s="85"/>
      <c r="BFC13" s="77"/>
      <c r="BFD13" s="74"/>
      <c r="BFE13" s="74"/>
      <c r="BFF13" s="85"/>
      <c r="BFG13" s="74"/>
      <c r="BFH13" s="74"/>
      <c r="BFI13" s="85"/>
      <c r="BFJ13" s="74"/>
      <c r="BFK13" s="74"/>
      <c r="BFL13" s="85"/>
      <c r="BFM13" s="74"/>
      <c r="BFN13" s="74"/>
      <c r="BFO13" s="85"/>
      <c r="BFP13" s="80"/>
      <c r="BFQ13" s="80"/>
      <c r="BFR13" s="85"/>
      <c r="BFS13" s="77"/>
      <c r="BFT13" s="74"/>
      <c r="BFU13" s="74"/>
      <c r="BFV13" s="85"/>
      <c r="BFW13" s="74"/>
      <c r="BFX13" s="74"/>
      <c r="BFY13" s="85"/>
      <c r="BFZ13" s="74"/>
      <c r="BGA13" s="74"/>
      <c r="BGB13" s="85"/>
      <c r="BGC13" s="74"/>
      <c r="BGD13" s="74"/>
      <c r="BGE13" s="85"/>
      <c r="BGF13" s="80"/>
      <c r="BGG13" s="80"/>
      <c r="BGH13" s="85"/>
      <c r="BGI13" s="77"/>
      <c r="BGJ13" s="74"/>
      <c r="BGK13" s="74"/>
      <c r="BGL13" s="85"/>
      <c r="BGM13" s="74"/>
      <c r="BGN13" s="74"/>
      <c r="BGO13" s="85"/>
      <c r="BGP13" s="74"/>
      <c r="BGQ13" s="74"/>
      <c r="BGR13" s="85"/>
      <c r="BGS13" s="74"/>
      <c r="BGT13" s="74"/>
      <c r="BGU13" s="85"/>
      <c r="BGV13" s="80"/>
      <c r="BGW13" s="80"/>
      <c r="BGX13" s="85"/>
      <c r="BGY13" s="77"/>
      <c r="BGZ13" s="74"/>
      <c r="BHA13" s="74"/>
      <c r="BHB13" s="85"/>
      <c r="BHC13" s="74"/>
      <c r="BHD13" s="74"/>
      <c r="BHE13" s="85"/>
      <c r="BHF13" s="74"/>
      <c r="BHG13" s="74"/>
      <c r="BHH13" s="85"/>
      <c r="BHI13" s="74"/>
      <c r="BHJ13" s="74"/>
      <c r="BHK13" s="85"/>
      <c r="BHL13" s="80"/>
      <c r="BHM13" s="80"/>
      <c r="BHN13" s="85"/>
      <c r="BHO13" s="77"/>
      <c r="BHP13" s="74"/>
      <c r="BHQ13" s="74"/>
      <c r="BHR13" s="85"/>
      <c r="BHS13" s="74"/>
      <c r="BHT13" s="74"/>
      <c r="BHU13" s="85"/>
      <c r="BHV13" s="74"/>
      <c r="BHW13" s="74"/>
      <c r="BHX13" s="85"/>
      <c r="BHY13" s="74"/>
      <c r="BHZ13" s="74"/>
      <c r="BIA13" s="85"/>
      <c r="BIB13" s="80"/>
      <c r="BIC13" s="80"/>
      <c r="BID13" s="85"/>
      <c r="BIE13" s="77"/>
      <c r="BIF13" s="74"/>
      <c r="BIG13" s="74"/>
      <c r="BIH13" s="85"/>
      <c r="BII13" s="74"/>
      <c r="BIJ13" s="74"/>
      <c r="BIK13" s="85"/>
      <c r="BIL13" s="74"/>
      <c r="BIM13" s="74"/>
      <c r="BIN13" s="85"/>
      <c r="BIO13" s="74"/>
      <c r="BIP13" s="74"/>
      <c r="BIQ13" s="85"/>
      <c r="BIR13" s="80"/>
      <c r="BIS13" s="80"/>
      <c r="BIT13" s="85"/>
      <c r="BIU13" s="77"/>
      <c r="BIV13" s="74"/>
      <c r="BIW13" s="74"/>
      <c r="BIX13" s="85"/>
      <c r="BIY13" s="74"/>
      <c r="BIZ13" s="74"/>
      <c r="BJA13" s="85"/>
      <c r="BJB13" s="74"/>
      <c r="BJC13" s="74"/>
      <c r="BJD13" s="85"/>
      <c r="BJE13" s="74"/>
      <c r="BJF13" s="74"/>
      <c r="BJG13" s="85"/>
      <c r="BJH13" s="80"/>
      <c r="BJI13" s="80"/>
      <c r="BJJ13" s="85"/>
      <c r="BJK13" s="77"/>
      <c r="BJL13" s="74"/>
      <c r="BJM13" s="74"/>
      <c r="BJN13" s="85"/>
      <c r="BJO13" s="74"/>
      <c r="BJP13" s="74"/>
      <c r="BJQ13" s="85"/>
      <c r="BJR13" s="74"/>
      <c r="BJS13" s="74"/>
      <c r="BJT13" s="85"/>
      <c r="BJU13" s="74"/>
      <c r="BJV13" s="74"/>
      <c r="BJW13" s="85"/>
      <c r="BJX13" s="80"/>
      <c r="BJY13" s="80"/>
      <c r="BJZ13" s="85"/>
      <c r="BKA13" s="77"/>
      <c r="BKB13" s="74"/>
      <c r="BKC13" s="74"/>
      <c r="BKD13" s="85"/>
      <c r="BKE13" s="74"/>
      <c r="BKF13" s="74"/>
      <c r="BKG13" s="85"/>
      <c r="BKH13" s="74"/>
      <c r="BKI13" s="74"/>
      <c r="BKJ13" s="85"/>
      <c r="BKK13" s="74"/>
      <c r="BKL13" s="74"/>
      <c r="BKM13" s="85"/>
      <c r="BKN13" s="80"/>
      <c r="BKO13" s="80"/>
      <c r="BKP13" s="85"/>
      <c r="BKQ13" s="77"/>
      <c r="BKR13" s="74"/>
      <c r="BKS13" s="74"/>
      <c r="BKT13" s="85"/>
      <c r="BKU13" s="74"/>
      <c r="BKV13" s="74"/>
      <c r="BKW13" s="85"/>
      <c r="BKX13" s="74"/>
      <c r="BKY13" s="74"/>
      <c r="BKZ13" s="85"/>
      <c r="BLA13" s="74"/>
      <c r="BLB13" s="74"/>
      <c r="BLC13" s="85"/>
      <c r="BLD13" s="80"/>
      <c r="BLE13" s="80"/>
      <c r="BLF13" s="85"/>
      <c r="BLG13" s="77"/>
      <c r="BLH13" s="74"/>
      <c r="BLI13" s="74"/>
      <c r="BLJ13" s="85"/>
      <c r="BLK13" s="74"/>
      <c r="BLL13" s="74"/>
      <c r="BLM13" s="85"/>
      <c r="BLN13" s="74"/>
      <c r="BLO13" s="74"/>
      <c r="BLP13" s="85"/>
      <c r="BLQ13" s="74"/>
      <c r="BLR13" s="74"/>
      <c r="BLS13" s="85"/>
      <c r="BLT13" s="80"/>
      <c r="BLU13" s="80"/>
      <c r="BLV13" s="85"/>
      <c r="BLW13" s="77"/>
      <c r="BLX13" s="74"/>
      <c r="BLY13" s="74"/>
      <c r="BLZ13" s="85"/>
      <c r="BMA13" s="74"/>
      <c r="BMB13" s="74"/>
      <c r="BMC13" s="85"/>
      <c r="BMD13" s="74"/>
      <c r="BME13" s="74"/>
      <c r="BMF13" s="85"/>
      <c r="BMG13" s="74"/>
      <c r="BMH13" s="74"/>
      <c r="BMI13" s="85"/>
      <c r="BMJ13" s="80"/>
      <c r="BMK13" s="80"/>
      <c r="BML13" s="85"/>
      <c r="BMM13" s="77"/>
      <c r="BMN13" s="74"/>
      <c r="BMO13" s="74"/>
      <c r="BMP13" s="85"/>
      <c r="BMQ13" s="74"/>
      <c r="BMR13" s="74"/>
      <c r="BMS13" s="85"/>
      <c r="BMT13" s="74"/>
      <c r="BMU13" s="74"/>
      <c r="BMV13" s="85"/>
      <c r="BMW13" s="74"/>
      <c r="BMX13" s="74"/>
      <c r="BMY13" s="85"/>
      <c r="BMZ13" s="80"/>
      <c r="BNA13" s="80"/>
      <c r="BNB13" s="85"/>
      <c r="BNC13" s="77"/>
      <c r="BND13" s="74"/>
      <c r="BNE13" s="74"/>
      <c r="BNF13" s="85"/>
      <c r="BNG13" s="74"/>
      <c r="BNH13" s="74"/>
      <c r="BNI13" s="85"/>
      <c r="BNJ13" s="74"/>
      <c r="BNK13" s="74"/>
      <c r="BNL13" s="85"/>
      <c r="BNM13" s="74"/>
      <c r="BNN13" s="74"/>
      <c r="BNO13" s="85"/>
      <c r="BNP13" s="80"/>
      <c r="BNQ13" s="80"/>
      <c r="BNR13" s="85"/>
      <c r="BNS13" s="77"/>
      <c r="BNT13" s="74"/>
      <c r="BNU13" s="74"/>
      <c r="BNV13" s="85"/>
      <c r="BNW13" s="74"/>
      <c r="BNX13" s="74"/>
      <c r="BNY13" s="85"/>
      <c r="BNZ13" s="74"/>
      <c r="BOA13" s="74"/>
      <c r="BOB13" s="85"/>
      <c r="BOC13" s="74"/>
      <c r="BOD13" s="74"/>
      <c r="BOE13" s="85"/>
      <c r="BOF13" s="80"/>
      <c r="BOG13" s="80"/>
      <c r="BOH13" s="85"/>
      <c r="BOI13" s="77"/>
      <c r="BOJ13" s="74"/>
      <c r="BOK13" s="74"/>
      <c r="BOL13" s="85"/>
      <c r="BOM13" s="74"/>
      <c r="BON13" s="74"/>
      <c r="BOO13" s="85"/>
      <c r="BOP13" s="74"/>
      <c r="BOQ13" s="74"/>
      <c r="BOR13" s="85"/>
      <c r="BOS13" s="74"/>
      <c r="BOT13" s="74"/>
      <c r="BOU13" s="85"/>
      <c r="BOV13" s="80"/>
      <c r="BOW13" s="80"/>
      <c r="BOX13" s="85"/>
      <c r="BOY13" s="77"/>
      <c r="BOZ13" s="74"/>
      <c r="BPA13" s="74"/>
      <c r="BPB13" s="85"/>
      <c r="BPC13" s="74"/>
      <c r="BPD13" s="74"/>
      <c r="BPE13" s="85"/>
      <c r="BPF13" s="74"/>
      <c r="BPG13" s="74"/>
      <c r="BPH13" s="85"/>
      <c r="BPI13" s="74"/>
      <c r="BPJ13" s="74"/>
      <c r="BPK13" s="85"/>
      <c r="BPL13" s="80"/>
      <c r="BPM13" s="80"/>
      <c r="BPN13" s="85"/>
      <c r="BPO13" s="77"/>
      <c r="BPP13" s="74"/>
      <c r="BPQ13" s="74"/>
      <c r="BPR13" s="85"/>
      <c r="BPS13" s="74"/>
      <c r="BPT13" s="74"/>
      <c r="BPU13" s="85"/>
      <c r="BPV13" s="74"/>
      <c r="BPW13" s="74"/>
      <c r="BPX13" s="85"/>
      <c r="BPY13" s="74"/>
      <c r="BPZ13" s="74"/>
      <c r="BQA13" s="85"/>
      <c r="BQB13" s="80"/>
      <c r="BQC13" s="80"/>
      <c r="BQD13" s="85"/>
      <c r="BQE13" s="77"/>
      <c r="BQF13" s="74"/>
      <c r="BQG13" s="74"/>
      <c r="BQH13" s="85"/>
      <c r="BQI13" s="74"/>
      <c r="BQJ13" s="74"/>
      <c r="BQK13" s="85"/>
      <c r="BQL13" s="74"/>
      <c r="BQM13" s="74"/>
      <c r="BQN13" s="85"/>
      <c r="BQO13" s="74"/>
      <c r="BQP13" s="74"/>
      <c r="BQQ13" s="85"/>
      <c r="BQR13" s="80"/>
      <c r="BQS13" s="80"/>
      <c r="BQT13" s="85"/>
      <c r="BQU13" s="77"/>
      <c r="BQV13" s="74"/>
      <c r="BQW13" s="74"/>
      <c r="BQX13" s="85"/>
      <c r="BQY13" s="74"/>
      <c r="BQZ13" s="74"/>
      <c r="BRA13" s="85"/>
      <c r="BRB13" s="74"/>
      <c r="BRC13" s="74"/>
      <c r="BRD13" s="85"/>
      <c r="BRE13" s="74"/>
      <c r="BRF13" s="74"/>
      <c r="BRG13" s="85"/>
      <c r="BRH13" s="80"/>
      <c r="BRI13" s="80"/>
      <c r="BRJ13" s="85"/>
      <c r="BRK13" s="77"/>
      <c r="BRL13" s="74"/>
      <c r="BRM13" s="74"/>
      <c r="BRN13" s="85"/>
      <c r="BRO13" s="74"/>
      <c r="BRP13" s="74"/>
      <c r="BRQ13" s="85"/>
      <c r="BRR13" s="74"/>
      <c r="BRS13" s="74"/>
      <c r="BRT13" s="85"/>
      <c r="BRU13" s="74"/>
      <c r="BRV13" s="74"/>
      <c r="BRW13" s="85"/>
      <c r="BRX13" s="80"/>
      <c r="BRY13" s="80"/>
      <c r="BRZ13" s="85"/>
      <c r="BSA13" s="77"/>
      <c r="BSB13" s="74"/>
      <c r="BSC13" s="74"/>
      <c r="BSD13" s="85"/>
      <c r="BSE13" s="74"/>
      <c r="BSF13" s="74"/>
      <c r="BSG13" s="85"/>
      <c r="BSH13" s="74"/>
      <c r="BSI13" s="74"/>
      <c r="BSJ13" s="85"/>
      <c r="BSK13" s="74"/>
      <c r="BSL13" s="74"/>
      <c r="BSM13" s="85"/>
      <c r="BSN13" s="80"/>
      <c r="BSO13" s="80"/>
      <c r="BSP13" s="85"/>
      <c r="BSQ13" s="77"/>
      <c r="BSR13" s="74"/>
      <c r="BSS13" s="74"/>
      <c r="BST13" s="85"/>
      <c r="BSU13" s="74"/>
      <c r="BSV13" s="74"/>
      <c r="BSW13" s="85"/>
      <c r="BSX13" s="74"/>
      <c r="BSY13" s="74"/>
      <c r="BSZ13" s="85"/>
      <c r="BTA13" s="74"/>
      <c r="BTB13" s="74"/>
      <c r="BTC13" s="85"/>
      <c r="BTD13" s="80"/>
      <c r="BTE13" s="80"/>
      <c r="BTF13" s="85"/>
      <c r="BTG13" s="77"/>
      <c r="BTH13" s="74"/>
      <c r="BTI13" s="74"/>
      <c r="BTJ13" s="85"/>
      <c r="BTK13" s="74"/>
      <c r="BTL13" s="74"/>
      <c r="BTM13" s="85"/>
      <c r="BTN13" s="74"/>
      <c r="BTO13" s="74"/>
      <c r="BTP13" s="85"/>
      <c r="BTQ13" s="74"/>
      <c r="BTR13" s="74"/>
      <c r="BTS13" s="85"/>
      <c r="BTT13" s="80"/>
      <c r="BTU13" s="80"/>
      <c r="BTV13" s="85"/>
      <c r="BTW13" s="77"/>
      <c r="BTX13" s="74"/>
      <c r="BTY13" s="74"/>
      <c r="BTZ13" s="85"/>
      <c r="BUA13" s="74"/>
      <c r="BUB13" s="74"/>
      <c r="BUC13" s="85"/>
      <c r="BUD13" s="74"/>
      <c r="BUE13" s="74"/>
      <c r="BUF13" s="85"/>
      <c r="BUG13" s="74"/>
      <c r="BUH13" s="74"/>
      <c r="BUI13" s="85"/>
      <c r="BUJ13" s="80"/>
      <c r="BUK13" s="80"/>
      <c r="BUL13" s="85"/>
      <c r="BUM13" s="77"/>
      <c r="BUN13" s="74"/>
      <c r="BUO13" s="74"/>
      <c r="BUP13" s="85"/>
      <c r="BUQ13" s="74"/>
      <c r="BUR13" s="74"/>
      <c r="BUS13" s="85"/>
      <c r="BUT13" s="74"/>
      <c r="BUU13" s="74"/>
      <c r="BUV13" s="85"/>
      <c r="BUW13" s="74"/>
      <c r="BUX13" s="74"/>
      <c r="BUY13" s="85"/>
      <c r="BUZ13" s="80"/>
      <c r="BVA13" s="80"/>
      <c r="BVB13" s="85"/>
      <c r="BVC13" s="77"/>
      <c r="BVD13" s="74"/>
      <c r="BVE13" s="74"/>
      <c r="BVF13" s="85"/>
      <c r="BVG13" s="74"/>
      <c r="BVH13" s="74"/>
      <c r="BVI13" s="85"/>
      <c r="BVJ13" s="74"/>
      <c r="BVK13" s="74"/>
      <c r="BVL13" s="85"/>
      <c r="BVM13" s="74"/>
      <c r="BVN13" s="74"/>
      <c r="BVO13" s="85"/>
      <c r="BVP13" s="80"/>
      <c r="BVQ13" s="80"/>
      <c r="BVR13" s="85"/>
      <c r="BVS13" s="77"/>
      <c r="BVT13" s="74"/>
      <c r="BVU13" s="74"/>
      <c r="BVV13" s="85"/>
      <c r="BVW13" s="74"/>
      <c r="BVX13" s="74"/>
      <c r="BVY13" s="85"/>
      <c r="BVZ13" s="74"/>
      <c r="BWA13" s="74"/>
      <c r="BWB13" s="85"/>
      <c r="BWC13" s="74"/>
      <c r="BWD13" s="74"/>
      <c r="BWE13" s="85"/>
      <c r="BWF13" s="80"/>
      <c r="BWG13" s="80"/>
      <c r="BWH13" s="85"/>
      <c r="BWI13" s="77"/>
      <c r="BWJ13" s="74"/>
      <c r="BWK13" s="74"/>
      <c r="BWL13" s="85"/>
      <c r="BWM13" s="74"/>
      <c r="BWN13" s="74"/>
      <c r="BWO13" s="85"/>
      <c r="BWP13" s="74"/>
      <c r="BWQ13" s="74"/>
      <c r="BWR13" s="85"/>
      <c r="BWS13" s="74"/>
      <c r="BWT13" s="74"/>
      <c r="BWU13" s="85"/>
      <c r="BWV13" s="80"/>
      <c r="BWW13" s="80"/>
      <c r="BWX13" s="85"/>
      <c r="BWY13" s="77"/>
      <c r="BWZ13" s="74"/>
      <c r="BXA13" s="74"/>
      <c r="BXB13" s="85"/>
      <c r="BXC13" s="74"/>
      <c r="BXD13" s="74"/>
      <c r="BXE13" s="85"/>
      <c r="BXF13" s="74"/>
      <c r="BXG13" s="74"/>
      <c r="BXH13" s="85"/>
      <c r="BXI13" s="74"/>
      <c r="BXJ13" s="74"/>
      <c r="BXK13" s="85"/>
      <c r="BXL13" s="80"/>
      <c r="BXM13" s="80"/>
      <c r="BXN13" s="85"/>
      <c r="BXO13" s="77"/>
      <c r="BXP13" s="74"/>
      <c r="BXQ13" s="74"/>
      <c r="BXR13" s="85"/>
      <c r="BXS13" s="74"/>
      <c r="BXT13" s="74"/>
      <c r="BXU13" s="85"/>
      <c r="BXV13" s="74"/>
      <c r="BXW13" s="74"/>
      <c r="BXX13" s="85"/>
      <c r="BXY13" s="74"/>
      <c r="BXZ13" s="74"/>
      <c r="BYA13" s="85"/>
      <c r="BYB13" s="80"/>
      <c r="BYC13" s="80"/>
      <c r="BYD13" s="85"/>
      <c r="BYE13" s="77"/>
      <c r="BYF13" s="74"/>
      <c r="BYG13" s="74"/>
      <c r="BYH13" s="85"/>
      <c r="BYI13" s="74"/>
      <c r="BYJ13" s="74"/>
      <c r="BYK13" s="85"/>
      <c r="BYL13" s="74"/>
      <c r="BYM13" s="74"/>
      <c r="BYN13" s="85"/>
      <c r="BYO13" s="74"/>
      <c r="BYP13" s="74"/>
      <c r="BYQ13" s="85"/>
      <c r="BYR13" s="80"/>
      <c r="BYS13" s="80"/>
      <c r="BYT13" s="85"/>
      <c r="BYU13" s="77"/>
      <c r="BYV13" s="74"/>
      <c r="BYW13" s="74"/>
      <c r="BYX13" s="85"/>
      <c r="BYY13" s="74"/>
      <c r="BYZ13" s="74"/>
      <c r="BZA13" s="85"/>
      <c r="BZB13" s="74"/>
      <c r="BZC13" s="74"/>
      <c r="BZD13" s="85"/>
      <c r="BZE13" s="74"/>
      <c r="BZF13" s="74"/>
      <c r="BZG13" s="85"/>
      <c r="BZH13" s="80"/>
      <c r="BZI13" s="80"/>
      <c r="BZJ13" s="85"/>
      <c r="BZK13" s="77"/>
      <c r="BZL13" s="74"/>
      <c r="BZM13" s="74"/>
      <c r="BZN13" s="85"/>
      <c r="BZO13" s="74"/>
      <c r="BZP13" s="74"/>
      <c r="BZQ13" s="85"/>
      <c r="BZR13" s="74"/>
      <c r="BZS13" s="74"/>
      <c r="BZT13" s="85"/>
      <c r="BZU13" s="74"/>
      <c r="BZV13" s="74"/>
      <c r="BZW13" s="85"/>
      <c r="BZX13" s="80"/>
      <c r="BZY13" s="80"/>
      <c r="BZZ13" s="85"/>
      <c r="CAA13" s="77"/>
      <c r="CAB13" s="74"/>
      <c r="CAC13" s="74"/>
      <c r="CAD13" s="85"/>
      <c r="CAE13" s="74"/>
      <c r="CAF13" s="74"/>
      <c r="CAG13" s="85"/>
      <c r="CAH13" s="74"/>
      <c r="CAI13" s="74"/>
      <c r="CAJ13" s="85"/>
      <c r="CAK13" s="74"/>
      <c r="CAL13" s="74"/>
      <c r="CAM13" s="85"/>
      <c r="CAN13" s="80"/>
      <c r="CAO13" s="80"/>
      <c r="CAP13" s="85"/>
      <c r="CAQ13" s="77"/>
      <c r="CAR13" s="74"/>
      <c r="CAS13" s="74"/>
      <c r="CAT13" s="85"/>
      <c r="CAU13" s="74"/>
      <c r="CAV13" s="74"/>
      <c r="CAW13" s="85"/>
      <c r="CAX13" s="74"/>
      <c r="CAY13" s="74"/>
      <c r="CAZ13" s="85"/>
      <c r="CBA13" s="74"/>
      <c r="CBB13" s="74"/>
      <c r="CBC13" s="85"/>
      <c r="CBD13" s="80"/>
      <c r="CBE13" s="80"/>
      <c r="CBF13" s="85"/>
      <c r="CBG13" s="77"/>
      <c r="CBH13" s="74"/>
      <c r="CBI13" s="74"/>
      <c r="CBJ13" s="85"/>
      <c r="CBK13" s="74"/>
      <c r="CBL13" s="74"/>
      <c r="CBM13" s="85"/>
      <c r="CBN13" s="74"/>
      <c r="CBO13" s="74"/>
      <c r="CBP13" s="85"/>
      <c r="CBQ13" s="74"/>
      <c r="CBR13" s="74"/>
      <c r="CBS13" s="85"/>
      <c r="CBT13" s="80"/>
      <c r="CBU13" s="80"/>
      <c r="CBV13" s="85"/>
      <c r="CBW13" s="77"/>
      <c r="CBX13" s="74"/>
      <c r="CBY13" s="74"/>
      <c r="CBZ13" s="85"/>
      <c r="CCA13" s="74"/>
      <c r="CCB13" s="74"/>
      <c r="CCC13" s="85"/>
      <c r="CCD13" s="74"/>
      <c r="CCE13" s="74"/>
      <c r="CCF13" s="85"/>
      <c r="CCG13" s="74"/>
      <c r="CCH13" s="74"/>
      <c r="CCI13" s="85"/>
      <c r="CCJ13" s="80"/>
      <c r="CCK13" s="80"/>
      <c r="CCL13" s="85"/>
      <c r="CCM13" s="77"/>
      <c r="CCN13" s="74"/>
      <c r="CCO13" s="74"/>
      <c r="CCP13" s="85"/>
      <c r="CCQ13" s="74"/>
      <c r="CCR13" s="74"/>
      <c r="CCS13" s="85"/>
      <c r="CCT13" s="74"/>
      <c r="CCU13" s="74"/>
      <c r="CCV13" s="85"/>
      <c r="CCW13" s="74"/>
      <c r="CCX13" s="74"/>
      <c r="CCY13" s="85"/>
      <c r="CCZ13" s="80"/>
      <c r="CDA13" s="80"/>
      <c r="CDB13" s="85"/>
      <c r="CDC13" s="77"/>
      <c r="CDD13" s="74"/>
      <c r="CDE13" s="74"/>
      <c r="CDF13" s="85"/>
      <c r="CDG13" s="74"/>
      <c r="CDH13" s="74"/>
      <c r="CDI13" s="85"/>
      <c r="CDJ13" s="74"/>
      <c r="CDK13" s="74"/>
      <c r="CDL13" s="85"/>
      <c r="CDM13" s="74"/>
      <c r="CDN13" s="74"/>
      <c r="CDO13" s="85"/>
      <c r="CDP13" s="80"/>
      <c r="CDQ13" s="80"/>
      <c r="CDR13" s="85"/>
      <c r="CDS13" s="77"/>
      <c r="CDT13" s="74"/>
      <c r="CDU13" s="74"/>
      <c r="CDV13" s="85"/>
      <c r="CDW13" s="74"/>
      <c r="CDX13" s="74"/>
      <c r="CDY13" s="85"/>
      <c r="CDZ13" s="74"/>
      <c r="CEA13" s="74"/>
      <c r="CEB13" s="85"/>
      <c r="CEC13" s="74"/>
      <c r="CED13" s="74"/>
      <c r="CEE13" s="85"/>
      <c r="CEF13" s="80"/>
      <c r="CEG13" s="80"/>
      <c r="CEH13" s="85"/>
      <c r="CEI13" s="77"/>
      <c r="CEJ13" s="74"/>
      <c r="CEK13" s="74"/>
      <c r="CEL13" s="85"/>
      <c r="CEM13" s="74"/>
      <c r="CEN13" s="74"/>
      <c r="CEO13" s="85"/>
      <c r="CEP13" s="74"/>
      <c r="CEQ13" s="74"/>
      <c r="CER13" s="85"/>
      <c r="CES13" s="74"/>
      <c r="CET13" s="74"/>
      <c r="CEU13" s="85"/>
      <c r="CEV13" s="80"/>
      <c r="CEW13" s="80"/>
      <c r="CEX13" s="85"/>
      <c r="CEY13" s="77"/>
      <c r="CEZ13" s="74"/>
      <c r="CFA13" s="74"/>
      <c r="CFB13" s="85"/>
      <c r="CFC13" s="74"/>
      <c r="CFD13" s="74"/>
      <c r="CFE13" s="85"/>
      <c r="CFF13" s="74"/>
      <c r="CFG13" s="74"/>
      <c r="CFH13" s="85"/>
      <c r="CFI13" s="74"/>
      <c r="CFJ13" s="74"/>
      <c r="CFK13" s="85"/>
      <c r="CFL13" s="80"/>
      <c r="CFM13" s="80"/>
      <c r="CFN13" s="85"/>
      <c r="CFO13" s="77"/>
      <c r="CFP13" s="74"/>
      <c r="CFQ13" s="74"/>
      <c r="CFR13" s="85"/>
      <c r="CFS13" s="74"/>
      <c r="CFT13" s="74"/>
      <c r="CFU13" s="85"/>
      <c r="CFV13" s="74"/>
      <c r="CFW13" s="74"/>
      <c r="CFX13" s="85"/>
      <c r="CFY13" s="74"/>
      <c r="CFZ13" s="74"/>
      <c r="CGA13" s="85"/>
      <c r="CGB13" s="80"/>
      <c r="CGC13" s="80"/>
      <c r="CGD13" s="85"/>
      <c r="CGE13" s="77"/>
      <c r="CGF13" s="74"/>
      <c r="CGG13" s="74"/>
      <c r="CGH13" s="85"/>
      <c r="CGI13" s="74"/>
      <c r="CGJ13" s="74"/>
      <c r="CGK13" s="85"/>
      <c r="CGL13" s="74"/>
      <c r="CGM13" s="74"/>
      <c r="CGN13" s="85"/>
      <c r="CGO13" s="74"/>
      <c r="CGP13" s="74"/>
      <c r="CGQ13" s="85"/>
      <c r="CGR13" s="80"/>
      <c r="CGS13" s="80"/>
      <c r="CGT13" s="85"/>
      <c r="CGU13" s="77"/>
      <c r="CGV13" s="74"/>
      <c r="CGW13" s="74"/>
      <c r="CGX13" s="85"/>
      <c r="CGY13" s="74"/>
      <c r="CGZ13" s="74"/>
      <c r="CHA13" s="85"/>
      <c r="CHB13" s="74"/>
      <c r="CHC13" s="74"/>
      <c r="CHD13" s="85"/>
      <c r="CHE13" s="74"/>
      <c r="CHF13" s="74"/>
      <c r="CHG13" s="85"/>
      <c r="CHH13" s="80"/>
      <c r="CHI13" s="80"/>
      <c r="CHJ13" s="85"/>
      <c r="CHK13" s="77"/>
      <c r="CHL13" s="74"/>
      <c r="CHM13" s="74"/>
      <c r="CHN13" s="85"/>
      <c r="CHO13" s="74"/>
      <c r="CHP13" s="74"/>
      <c r="CHQ13" s="85"/>
      <c r="CHR13" s="74"/>
      <c r="CHS13" s="74"/>
      <c r="CHT13" s="85"/>
      <c r="CHU13" s="74"/>
      <c r="CHV13" s="74"/>
      <c r="CHW13" s="85"/>
      <c r="CHX13" s="80"/>
      <c r="CHY13" s="80"/>
      <c r="CHZ13" s="85"/>
      <c r="CIA13" s="77"/>
      <c r="CIB13" s="74"/>
      <c r="CIC13" s="74"/>
      <c r="CID13" s="85"/>
      <c r="CIE13" s="74"/>
      <c r="CIF13" s="74"/>
      <c r="CIG13" s="85"/>
      <c r="CIH13" s="74"/>
      <c r="CII13" s="74"/>
      <c r="CIJ13" s="85"/>
      <c r="CIK13" s="74"/>
      <c r="CIL13" s="74"/>
      <c r="CIM13" s="85"/>
      <c r="CIN13" s="80"/>
      <c r="CIO13" s="80"/>
      <c r="CIP13" s="85"/>
      <c r="CIQ13" s="77"/>
      <c r="CIR13" s="74"/>
      <c r="CIS13" s="74"/>
      <c r="CIT13" s="85"/>
      <c r="CIU13" s="74"/>
      <c r="CIV13" s="74"/>
      <c r="CIW13" s="85"/>
      <c r="CIX13" s="74"/>
      <c r="CIY13" s="74"/>
      <c r="CIZ13" s="85"/>
      <c r="CJA13" s="74"/>
      <c r="CJB13" s="74"/>
      <c r="CJC13" s="85"/>
      <c r="CJD13" s="80"/>
      <c r="CJE13" s="80"/>
      <c r="CJF13" s="85"/>
      <c r="CJG13" s="77"/>
      <c r="CJH13" s="74"/>
      <c r="CJI13" s="74"/>
      <c r="CJJ13" s="85"/>
      <c r="CJK13" s="74"/>
      <c r="CJL13" s="74"/>
      <c r="CJM13" s="85"/>
      <c r="CJN13" s="74"/>
      <c r="CJO13" s="74"/>
      <c r="CJP13" s="85"/>
      <c r="CJQ13" s="74"/>
      <c r="CJR13" s="74"/>
      <c r="CJS13" s="85"/>
      <c r="CJT13" s="80"/>
      <c r="CJU13" s="80"/>
      <c r="CJV13" s="85"/>
      <c r="CJW13" s="77"/>
      <c r="CJX13" s="74"/>
      <c r="CJY13" s="74"/>
      <c r="CJZ13" s="85"/>
      <c r="CKA13" s="74"/>
      <c r="CKB13" s="74"/>
      <c r="CKC13" s="85"/>
      <c r="CKD13" s="74"/>
      <c r="CKE13" s="74"/>
      <c r="CKF13" s="85"/>
      <c r="CKG13" s="74"/>
      <c r="CKH13" s="74"/>
      <c r="CKI13" s="85"/>
      <c r="CKJ13" s="80"/>
      <c r="CKK13" s="80"/>
      <c r="CKL13" s="85"/>
      <c r="CKM13" s="77"/>
      <c r="CKN13" s="74"/>
      <c r="CKO13" s="74"/>
      <c r="CKP13" s="85"/>
      <c r="CKQ13" s="74"/>
      <c r="CKR13" s="74"/>
      <c r="CKS13" s="85"/>
      <c r="CKT13" s="74"/>
      <c r="CKU13" s="74"/>
      <c r="CKV13" s="85"/>
      <c r="CKW13" s="74"/>
      <c r="CKX13" s="74"/>
      <c r="CKY13" s="85"/>
      <c r="CKZ13" s="80"/>
      <c r="CLA13" s="80"/>
      <c r="CLB13" s="85"/>
      <c r="CLC13" s="77"/>
      <c r="CLD13" s="74"/>
      <c r="CLE13" s="74"/>
      <c r="CLF13" s="85"/>
      <c r="CLG13" s="74"/>
      <c r="CLH13" s="74"/>
      <c r="CLI13" s="85"/>
      <c r="CLJ13" s="74"/>
      <c r="CLK13" s="74"/>
      <c r="CLL13" s="85"/>
      <c r="CLM13" s="74"/>
      <c r="CLN13" s="74"/>
      <c r="CLO13" s="85"/>
      <c r="CLP13" s="80"/>
      <c r="CLQ13" s="80"/>
      <c r="CLR13" s="85"/>
      <c r="CLS13" s="77"/>
      <c r="CLT13" s="74"/>
      <c r="CLU13" s="74"/>
      <c r="CLV13" s="85"/>
      <c r="CLW13" s="74"/>
      <c r="CLX13" s="74"/>
      <c r="CLY13" s="85"/>
      <c r="CLZ13" s="74"/>
      <c r="CMA13" s="74"/>
      <c r="CMB13" s="85"/>
      <c r="CMC13" s="74"/>
      <c r="CMD13" s="74"/>
      <c r="CME13" s="85"/>
      <c r="CMF13" s="80"/>
      <c r="CMG13" s="80"/>
      <c r="CMH13" s="85"/>
      <c r="CMI13" s="77"/>
      <c r="CMJ13" s="74"/>
      <c r="CMK13" s="74"/>
      <c r="CML13" s="85"/>
      <c r="CMM13" s="74"/>
      <c r="CMN13" s="74"/>
      <c r="CMO13" s="85"/>
      <c r="CMP13" s="74"/>
      <c r="CMQ13" s="74"/>
      <c r="CMR13" s="85"/>
      <c r="CMS13" s="74"/>
      <c r="CMT13" s="74"/>
      <c r="CMU13" s="85"/>
      <c r="CMV13" s="80"/>
      <c r="CMW13" s="80"/>
      <c r="CMX13" s="85"/>
      <c r="CMY13" s="77"/>
      <c r="CMZ13" s="74"/>
      <c r="CNA13" s="74"/>
      <c r="CNB13" s="85"/>
      <c r="CNC13" s="74"/>
      <c r="CND13" s="74"/>
      <c r="CNE13" s="85"/>
      <c r="CNF13" s="74"/>
      <c r="CNG13" s="74"/>
      <c r="CNH13" s="85"/>
      <c r="CNI13" s="74"/>
      <c r="CNJ13" s="74"/>
      <c r="CNK13" s="85"/>
      <c r="CNL13" s="80"/>
      <c r="CNM13" s="80"/>
      <c r="CNN13" s="85"/>
      <c r="CNO13" s="77"/>
      <c r="CNP13" s="74"/>
      <c r="CNQ13" s="74"/>
      <c r="CNR13" s="85"/>
      <c r="CNS13" s="74"/>
      <c r="CNT13" s="74"/>
      <c r="CNU13" s="85"/>
      <c r="CNV13" s="74"/>
      <c r="CNW13" s="74"/>
      <c r="CNX13" s="85"/>
      <c r="CNY13" s="74"/>
      <c r="CNZ13" s="74"/>
      <c r="COA13" s="85"/>
      <c r="COB13" s="80"/>
      <c r="COC13" s="80"/>
      <c r="COD13" s="85"/>
      <c r="COE13" s="77"/>
      <c r="COF13" s="74"/>
      <c r="COG13" s="74"/>
      <c r="COH13" s="85"/>
      <c r="COI13" s="74"/>
      <c r="COJ13" s="74"/>
      <c r="COK13" s="85"/>
      <c r="COL13" s="74"/>
      <c r="COM13" s="74"/>
      <c r="CON13" s="85"/>
      <c r="COO13" s="74"/>
      <c r="COP13" s="74"/>
      <c r="COQ13" s="85"/>
      <c r="COR13" s="80"/>
      <c r="COS13" s="80"/>
      <c r="COT13" s="85"/>
      <c r="COU13" s="77"/>
      <c r="COV13" s="74"/>
      <c r="COW13" s="74"/>
      <c r="COX13" s="85"/>
      <c r="COY13" s="74"/>
      <c r="COZ13" s="74"/>
      <c r="CPA13" s="85"/>
      <c r="CPB13" s="74"/>
      <c r="CPC13" s="74"/>
      <c r="CPD13" s="85"/>
      <c r="CPE13" s="74"/>
      <c r="CPF13" s="74"/>
      <c r="CPG13" s="85"/>
      <c r="CPH13" s="80"/>
      <c r="CPI13" s="80"/>
      <c r="CPJ13" s="85"/>
      <c r="CPK13" s="77"/>
      <c r="CPL13" s="74"/>
      <c r="CPM13" s="74"/>
      <c r="CPN13" s="85"/>
      <c r="CPO13" s="74"/>
      <c r="CPP13" s="74"/>
      <c r="CPQ13" s="85"/>
      <c r="CPR13" s="74"/>
      <c r="CPS13" s="74"/>
      <c r="CPT13" s="85"/>
      <c r="CPU13" s="74"/>
      <c r="CPV13" s="74"/>
      <c r="CPW13" s="85"/>
      <c r="CPX13" s="80"/>
      <c r="CPY13" s="80"/>
      <c r="CPZ13" s="85"/>
      <c r="CQA13" s="77"/>
      <c r="CQB13" s="74"/>
      <c r="CQC13" s="74"/>
      <c r="CQD13" s="85"/>
      <c r="CQE13" s="74"/>
      <c r="CQF13" s="74"/>
      <c r="CQG13" s="85"/>
      <c r="CQH13" s="74"/>
      <c r="CQI13" s="74"/>
      <c r="CQJ13" s="85"/>
      <c r="CQK13" s="74"/>
      <c r="CQL13" s="74"/>
      <c r="CQM13" s="85"/>
      <c r="CQN13" s="80"/>
      <c r="CQO13" s="80"/>
      <c r="CQP13" s="85"/>
      <c r="CQQ13" s="77"/>
      <c r="CQR13" s="74"/>
      <c r="CQS13" s="74"/>
      <c r="CQT13" s="85"/>
      <c r="CQU13" s="74"/>
      <c r="CQV13" s="74"/>
      <c r="CQW13" s="85"/>
      <c r="CQX13" s="74"/>
      <c r="CQY13" s="74"/>
      <c r="CQZ13" s="85"/>
      <c r="CRA13" s="74"/>
      <c r="CRB13" s="74"/>
      <c r="CRC13" s="85"/>
      <c r="CRD13" s="80"/>
      <c r="CRE13" s="80"/>
      <c r="CRF13" s="85"/>
      <c r="CRG13" s="77"/>
      <c r="CRH13" s="74"/>
      <c r="CRI13" s="74"/>
      <c r="CRJ13" s="85"/>
      <c r="CRK13" s="74"/>
      <c r="CRL13" s="74"/>
      <c r="CRM13" s="85"/>
      <c r="CRN13" s="74"/>
      <c r="CRO13" s="74"/>
      <c r="CRP13" s="85"/>
      <c r="CRQ13" s="74"/>
      <c r="CRR13" s="74"/>
      <c r="CRS13" s="85"/>
      <c r="CRT13" s="80"/>
      <c r="CRU13" s="80"/>
      <c r="CRV13" s="85"/>
      <c r="CRW13" s="77"/>
      <c r="CRX13" s="74"/>
      <c r="CRY13" s="74"/>
      <c r="CRZ13" s="85"/>
      <c r="CSA13" s="74"/>
      <c r="CSB13" s="74"/>
      <c r="CSC13" s="85"/>
      <c r="CSD13" s="74"/>
      <c r="CSE13" s="74"/>
      <c r="CSF13" s="85"/>
      <c r="CSG13" s="74"/>
      <c r="CSH13" s="74"/>
      <c r="CSI13" s="85"/>
      <c r="CSJ13" s="80"/>
      <c r="CSK13" s="80"/>
      <c r="CSL13" s="85"/>
      <c r="CSM13" s="77"/>
      <c r="CSN13" s="74"/>
      <c r="CSO13" s="74"/>
      <c r="CSP13" s="85"/>
      <c r="CSQ13" s="74"/>
      <c r="CSR13" s="74"/>
      <c r="CSS13" s="85"/>
      <c r="CST13" s="74"/>
      <c r="CSU13" s="74"/>
      <c r="CSV13" s="85"/>
      <c r="CSW13" s="74"/>
      <c r="CSX13" s="74"/>
      <c r="CSY13" s="85"/>
      <c r="CSZ13" s="80"/>
      <c r="CTA13" s="80"/>
      <c r="CTB13" s="85"/>
      <c r="CTC13" s="77"/>
      <c r="CTD13" s="74"/>
      <c r="CTE13" s="74"/>
      <c r="CTF13" s="85"/>
      <c r="CTG13" s="74"/>
      <c r="CTH13" s="74"/>
      <c r="CTI13" s="85"/>
      <c r="CTJ13" s="74"/>
      <c r="CTK13" s="74"/>
      <c r="CTL13" s="85"/>
      <c r="CTM13" s="74"/>
      <c r="CTN13" s="74"/>
      <c r="CTO13" s="85"/>
      <c r="CTP13" s="80"/>
      <c r="CTQ13" s="80"/>
      <c r="CTR13" s="85"/>
      <c r="CTS13" s="77"/>
      <c r="CTT13" s="74"/>
      <c r="CTU13" s="74"/>
      <c r="CTV13" s="85"/>
      <c r="CTW13" s="74"/>
      <c r="CTX13" s="74"/>
      <c r="CTY13" s="85"/>
      <c r="CTZ13" s="74"/>
      <c r="CUA13" s="74"/>
      <c r="CUB13" s="85"/>
      <c r="CUC13" s="74"/>
      <c r="CUD13" s="74"/>
      <c r="CUE13" s="85"/>
      <c r="CUF13" s="80"/>
      <c r="CUG13" s="80"/>
      <c r="CUH13" s="85"/>
      <c r="CUI13" s="77"/>
      <c r="CUJ13" s="74"/>
      <c r="CUK13" s="74"/>
      <c r="CUL13" s="85"/>
      <c r="CUM13" s="74"/>
      <c r="CUN13" s="74"/>
      <c r="CUO13" s="85"/>
      <c r="CUP13" s="74"/>
      <c r="CUQ13" s="74"/>
      <c r="CUR13" s="85"/>
      <c r="CUS13" s="74"/>
      <c r="CUT13" s="74"/>
      <c r="CUU13" s="85"/>
      <c r="CUV13" s="80"/>
      <c r="CUW13" s="80"/>
      <c r="CUX13" s="85"/>
      <c r="CUY13" s="77"/>
      <c r="CUZ13" s="74"/>
      <c r="CVA13" s="74"/>
      <c r="CVB13" s="85"/>
      <c r="CVC13" s="74"/>
      <c r="CVD13" s="74"/>
      <c r="CVE13" s="85"/>
      <c r="CVF13" s="74"/>
      <c r="CVG13" s="74"/>
      <c r="CVH13" s="85"/>
      <c r="CVI13" s="74"/>
      <c r="CVJ13" s="74"/>
      <c r="CVK13" s="85"/>
      <c r="CVL13" s="80"/>
      <c r="CVM13" s="80"/>
      <c r="CVN13" s="85"/>
      <c r="CVO13" s="77"/>
      <c r="CVP13" s="74"/>
      <c r="CVQ13" s="74"/>
      <c r="CVR13" s="85"/>
      <c r="CVS13" s="74"/>
      <c r="CVT13" s="74"/>
      <c r="CVU13" s="85"/>
      <c r="CVV13" s="74"/>
      <c r="CVW13" s="74"/>
      <c r="CVX13" s="85"/>
      <c r="CVY13" s="74"/>
      <c r="CVZ13" s="74"/>
      <c r="CWA13" s="85"/>
      <c r="CWB13" s="80"/>
      <c r="CWC13" s="80"/>
      <c r="CWD13" s="85"/>
      <c r="CWE13" s="77"/>
      <c r="CWF13" s="74"/>
      <c r="CWG13" s="74"/>
      <c r="CWH13" s="85"/>
      <c r="CWI13" s="74"/>
      <c r="CWJ13" s="74"/>
      <c r="CWK13" s="85"/>
      <c r="CWL13" s="74"/>
      <c r="CWM13" s="74"/>
      <c r="CWN13" s="85"/>
      <c r="CWO13" s="74"/>
      <c r="CWP13" s="74"/>
      <c r="CWQ13" s="85"/>
      <c r="CWR13" s="80"/>
      <c r="CWS13" s="80"/>
      <c r="CWT13" s="85"/>
      <c r="CWU13" s="77"/>
      <c r="CWV13" s="74"/>
      <c r="CWW13" s="74"/>
      <c r="CWX13" s="85"/>
      <c r="CWY13" s="74"/>
      <c r="CWZ13" s="74"/>
      <c r="CXA13" s="85"/>
      <c r="CXB13" s="74"/>
      <c r="CXC13" s="74"/>
      <c r="CXD13" s="85"/>
      <c r="CXE13" s="74"/>
      <c r="CXF13" s="74"/>
      <c r="CXG13" s="85"/>
      <c r="CXH13" s="80"/>
      <c r="CXI13" s="80"/>
      <c r="CXJ13" s="85"/>
      <c r="CXK13" s="77"/>
      <c r="CXL13" s="74"/>
      <c r="CXM13" s="74"/>
      <c r="CXN13" s="85"/>
      <c r="CXO13" s="74"/>
      <c r="CXP13" s="74"/>
      <c r="CXQ13" s="85"/>
      <c r="CXR13" s="74"/>
      <c r="CXS13" s="74"/>
      <c r="CXT13" s="85"/>
      <c r="CXU13" s="74"/>
      <c r="CXV13" s="74"/>
      <c r="CXW13" s="85"/>
      <c r="CXX13" s="80"/>
      <c r="CXY13" s="80"/>
      <c r="CXZ13" s="85"/>
      <c r="CYA13" s="77"/>
      <c r="CYB13" s="74"/>
      <c r="CYC13" s="74"/>
      <c r="CYD13" s="85"/>
      <c r="CYE13" s="74"/>
      <c r="CYF13" s="74"/>
      <c r="CYG13" s="85"/>
      <c r="CYH13" s="74"/>
      <c r="CYI13" s="74"/>
      <c r="CYJ13" s="85"/>
      <c r="CYK13" s="74"/>
      <c r="CYL13" s="74"/>
      <c r="CYM13" s="85"/>
      <c r="CYN13" s="80"/>
      <c r="CYO13" s="80"/>
      <c r="CYP13" s="85"/>
      <c r="CYQ13" s="77"/>
      <c r="CYR13" s="74"/>
      <c r="CYS13" s="74"/>
      <c r="CYT13" s="85"/>
      <c r="CYU13" s="74"/>
      <c r="CYV13" s="74"/>
      <c r="CYW13" s="85"/>
      <c r="CYX13" s="74"/>
      <c r="CYY13" s="74"/>
      <c r="CYZ13" s="85"/>
      <c r="CZA13" s="74"/>
      <c r="CZB13" s="74"/>
      <c r="CZC13" s="85"/>
      <c r="CZD13" s="80"/>
      <c r="CZE13" s="80"/>
      <c r="CZF13" s="85"/>
      <c r="CZG13" s="77"/>
      <c r="CZH13" s="74"/>
      <c r="CZI13" s="74"/>
      <c r="CZJ13" s="85"/>
      <c r="CZK13" s="74"/>
      <c r="CZL13" s="74"/>
      <c r="CZM13" s="85"/>
      <c r="CZN13" s="74"/>
      <c r="CZO13" s="74"/>
      <c r="CZP13" s="85"/>
      <c r="CZQ13" s="74"/>
      <c r="CZR13" s="74"/>
      <c r="CZS13" s="85"/>
      <c r="CZT13" s="80"/>
      <c r="CZU13" s="80"/>
      <c r="CZV13" s="85"/>
      <c r="CZW13" s="77"/>
      <c r="CZX13" s="74"/>
      <c r="CZY13" s="74"/>
      <c r="CZZ13" s="85"/>
      <c r="DAA13" s="74"/>
      <c r="DAB13" s="74"/>
      <c r="DAC13" s="85"/>
      <c r="DAD13" s="74"/>
      <c r="DAE13" s="74"/>
      <c r="DAF13" s="85"/>
      <c r="DAG13" s="74"/>
      <c r="DAH13" s="74"/>
      <c r="DAI13" s="85"/>
      <c r="DAJ13" s="80"/>
      <c r="DAK13" s="80"/>
      <c r="DAL13" s="85"/>
      <c r="DAM13" s="77"/>
      <c r="DAN13" s="74"/>
      <c r="DAO13" s="74"/>
      <c r="DAP13" s="85"/>
      <c r="DAQ13" s="74"/>
      <c r="DAR13" s="74"/>
      <c r="DAS13" s="85"/>
      <c r="DAT13" s="74"/>
      <c r="DAU13" s="74"/>
      <c r="DAV13" s="85"/>
      <c r="DAW13" s="74"/>
      <c r="DAX13" s="74"/>
      <c r="DAY13" s="85"/>
      <c r="DAZ13" s="80"/>
      <c r="DBA13" s="80"/>
      <c r="DBB13" s="85"/>
      <c r="DBC13" s="77"/>
      <c r="DBD13" s="74"/>
      <c r="DBE13" s="74"/>
      <c r="DBF13" s="85"/>
      <c r="DBG13" s="74"/>
      <c r="DBH13" s="74"/>
      <c r="DBI13" s="85"/>
      <c r="DBJ13" s="74"/>
      <c r="DBK13" s="74"/>
      <c r="DBL13" s="85"/>
      <c r="DBM13" s="74"/>
      <c r="DBN13" s="74"/>
      <c r="DBO13" s="85"/>
      <c r="DBP13" s="80"/>
      <c r="DBQ13" s="80"/>
      <c r="DBR13" s="85"/>
      <c r="DBS13" s="77"/>
      <c r="DBT13" s="74"/>
      <c r="DBU13" s="74"/>
      <c r="DBV13" s="85"/>
      <c r="DBW13" s="74"/>
      <c r="DBX13" s="74"/>
      <c r="DBY13" s="85"/>
      <c r="DBZ13" s="74"/>
      <c r="DCA13" s="74"/>
      <c r="DCB13" s="85"/>
      <c r="DCC13" s="74"/>
      <c r="DCD13" s="74"/>
      <c r="DCE13" s="85"/>
      <c r="DCF13" s="80"/>
      <c r="DCG13" s="80"/>
      <c r="DCH13" s="85"/>
      <c r="DCI13" s="77"/>
      <c r="DCJ13" s="74"/>
      <c r="DCK13" s="74"/>
      <c r="DCL13" s="85"/>
      <c r="DCM13" s="74"/>
      <c r="DCN13" s="74"/>
      <c r="DCO13" s="85"/>
      <c r="DCP13" s="74"/>
      <c r="DCQ13" s="74"/>
      <c r="DCR13" s="85"/>
      <c r="DCS13" s="74"/>
      <c r="DCT13" s="74"/>
      <c r="DCU13" s="85"/>
      <c r="DCV13" s="80"/>
      <c r="DCW13" s="80"/>
      <c r="DCX13" s="85"/>
      <c r="DCY13" s="77"/>
      <c r="DCZ13" s="74"/>
      <c r="DDA13" s="74"/>
      <c r="DDB13" s="85"/>
      <c r="DDC13" s="74"/>
      <c r="DDD13" s="74"/>
      <c r="DDE13" s="85"/>
      <c r="DDF13" s="74"/>
      <c r="DDG13" s="74"/>
      <c r="DDH13" s="85"/>
      <c r="DDI13" s="74"/>
      <c r="DDJ13" s="74"/>
      <c r="DDK13" s="85"/>
      <c r="DDL13" s="80"/>
      <c r="DDM13" s="80"/>
      <c r="DDN13" s="85"/>
      <c r="DDO13" s="77"/>
      <c r="DDP13" s="74"/>
      <c r="DDQ13" s="74"/>
      <c r="DDR13" s="85"/>
      <c r="DDS13" s="74"/>
      <c r="DDT13" s="74"/>
      <c r="DDU13" s="85"/>
      <c r="DDV13" s="74"/>
      <c r="DDW13" s="74"/>
      <c r="DDX13" s="85"/>
      <c r="DDY13" s="74"/>
      <c r="DDZ13" s="74"/>
      <c r="DEA13" s="85"/>
      <c r="DEB13" s="80"/>
      <c r="DEC13" s="80"/>
      <c r="DED13" s="85"/>
      <c r="DEE13" s="77"/>
      <c r="DEF13" s="74"/>
      <c r="DEG13" s="74"/>
      <c r="DEH13" s="85"/>
      <c r="DEI13" s="74"/>
      <c r="DEJ13" s="74"/>
      <c r="DEK13" s="85"/>
      <c r="DEL13" s="74"/>
      <c r="DEM13" s="74"/>
      <c r="DEN13" s="85"/>
      <c r="DEO13" s="74"/>
      <c r="DEP13" s="74"/>
      <c r="DEQ13" s="85"/>
      <c r="DER13" s="80"/>
      <c r="DES13" s="80"/>
      <c r="DET13" s="85"/>
      <c r="DEU13" s="77"/>
      <c r="DEV13" s="74"/>
      <c r="DEW13" s="74"/>
      <c r="DEX13" s="85"/>
      <c r="DEY13" s="74"/>
      <c r="DEZ13" s="74"/>
      <c r="DFA13" s="85"/>
      <c r="DFB13" s="74"/>
      <c r="DFC13" s="74"/>
      <c r="DFD13" s="85"/>
      <c r="DFE13" s="74"/>
      <c r="DFF13" s="74"/>
      <c r="DFG13" s="85"/>
      <c r="DFH13" s="80"/>
      <c r="DFI13" s="80"/>
      <c r="DFJ13" s="85"/>
      <c r="DFK13" s="77"/>
      <c r="DFL13" s="74"/>
      <c r="DFM13" s="74"/>
      <c r="DFN13" s="85"/>
      <c r="DFO13" s="74"/>
      <c r="DFP13" s="74"/>
      <c r="DFQ13" s="85"/>
      <c r="DFR13" s="74"/>
      <c r="DFS13" s="74"/>
      <c r="DFT13" s="85"/>
      <c r="DFU13" s="74"/>
      <c r="DFV13" s="74"/>
      <c r="DFW13" s="85"/>
      <c r="DFX13" s="80"/>
      <c r="DFY13" s="80"/>
      <c r="DFZ13" s="85"/>
      <c r="DGA13" s="77"/>
      <c r="DGB13" s="74"/>
      <c r="DGC13" s="74"/>
      <c r="DGD13" s="85"/>
      <c r="DGE13" s="74"/>
      <c r="DGF13" s="74"/>
      <c r="DGG13" s="85"/>
      <c r="DGH13" s="74"/>
      <c r="DGI13" s="74"/>
      <c r="DGJ13" s="85"/>
      <c r="DGK13" s="74"/>
      <c r="DGL13" s="74"/>
      <c r="DGM13" s="85"/>
      <c r="DGN13" s="80"/>
      <c r="DGO13" s="80"/>
      <c r="DGP13" s="85"/>
      <c r="DGQ13" s="77"/>
      <c r="DGR13" s="74"/>
      <c r="DGS13" s="74"/>
      <c r="DGT13" s="85"/>
      <c r="DGU13" s="74"/>
      <c r="DGV13" s="74"/>
      <c r="DGW13" s="85"/>
      <c r="DGX13" s="74"/>
      <c r="DGY13" s="74"/>
      <c r="DGZ13" s="85"/>
      <c r="DHA13" s="74"/>
      <c r="DHB13" s="74"/>
      <c r="DHC13" s="85"/>
      <c r="DHD13" s="80"/>
      <c r="DHE13" s="80"/>
      <c r="DHF13" s="85"/>
      <c r="DHG13" s="77"/>
      <c r="DHH13" s="74"/>
      <c r="DHI13" s="74"/>
      <c r="DHJ13" s="85"/>
      <c r="DHK13" s="74"/>
      <c r="DHL13" s="74"/>
      <c r="DHM13" s="85"/>
      <c r="DHN13" s="74"/>
      <c r="DHO13" s="74"/>
      <c r="DHP13" s="85"/>
      <c r="DHQ13" s="74"/>
      <c r="DHR13" s="74"/>
      <c r="DHS13" s="85"/>
      <c r="DHT13" s="80"/>
      <c r="DHU13" s="80"/>
      <c r="DHV13" s="85"/>
      <c r="DHW13" s="77"/>
      <c r="DHX13" s="74"/>
      <c r="DHY13" s="74"/>
      <c r="DHZ13" s="85"/>
      <c r="DIA13" s="74"/>
      <c r="DIB13" s="74"/>
      <c r="DIC13" s="85"/>
      <c r="DID13" s="74"/>
      <c r="DIE13" s="74"/>
      <c r="DIF13" s="85"/>
      <c r="DIG13" s="74"/>
      <c r="DIH13" s="74"/>
      <c r="DII13" s="85"/>
      <c r="DIJ13" s="80"/>
      <c r="DIK13" s="80"/>
      <c r="DIL13" s="85"/>
      <c r="DIM13" s="77"/>
      <c r="DIN13" s="74"/>
      <c r="DIO13" s="74"/>
      <c r="DIP13" s="85"/>
      <c r="DIQ13" s="74"/>
      <c r="DIR13" s="74"/>
      <c r="DIS13" s="85"/>
      <c r="DIT13" s="74"/>
      <c r="DIU13" s="74"/>
      <c r="DIV13" s="85"/>
      <c r="DIW13" s="74"/>
      <c r="DIX13" s="74"/>
      <c r="DIY13" s="85"/>
      <c r="DIZ13" s="80"/>
      <c r="DJA13" s="80"/>
      <c r="DJB13" s="85"/>
      <c r="DJC13" s="77"/>
      <c r="DJD13" s="74"/>
      <c r="DJE13" s="74"/>
      <c r="DJF13" s="85"/>
      <c r="DJG13" s="74"/>
      <c r="DJH13" s="74"/>
      <c r="DJI13" s="85"/>
      <c r="DJJ13" s="74"/>
      <c r="DJK13" s="74"/>
      <c r="DJL13" s="85"/>
      <c r="DJM13" s="74"/>
      <c r="DJN13" s="74"/>
      <c r="DJO13" s="85"/>
      <c r="DJP13" s="80"/>
      <c r="DJQ13" s="80"/>
      <c r="DJR13" s="85"/>
      <c r="DJS13" s="77"/>
      <c r="DJT13" s="74"/>
      <c r="DJU13" s="74"/>
      <c r="DJV13" s="85"/>
      <c r="DJW13" s="74"/>
      <c r="DJX13" s="74"/>
      <c r="DJY13" s="85"/>
      <c r="DJZ13" s="74"/>
      <c r="DKA13" s="74"/>
      <c r="DKB13" s="85"/>
      <c r="DKC13" s="74"/>
      <c r="DKD13" s="74"/>
      <c r="DKE13" s="85"/>
      <c r="DKF13" s="80"/>
      <c r="DKG13" s="80"/>
      <c r="DKH13" s="85"/>
      <c r="DKI13" s="77"/>
      <c r="DKJ13" s="74"/>
      <c r="DKK13" s="74"/>
      <c r="DKL13" s="85"/>
      <c r="DKM13" s="74"/>
      <c r="DKN13" s="74"/>
      <c r="DKO13" s="85"/>
      <c r="DKP13" s="74"/>
      <c r="DKQ13" s="74"/>
      <c r="DKR13" s="85"/>
      <c r="DKS13" s="74"/>
      <c r="DKT13" s="74"/>
      <c r="DKU13" s="85"/>
      <c r="DKV13" s="80"/>
      <c r="DKW13" s="80"/>
      <c r="DKX13" s="85"/>
      <c r="DKY13" s="77"/>
      <c r="DKZ13" s="74"/>
      <c r="DLA13" s="74"/>
      <c r="DLB13" s="85"/>
      <c r="DLC13" s="74"/>
      <c r="DLD13" s="74"/>
      <c r="DLE13" s="85"/>
      <c r="DLF13" s="74"/>
      <c r="DLG13" s="74"/>
      <c r="DLH13" s="85"/>
      <c r="DLI13" s="74"/>
      <c r="DLJ13" s="74"/>
      <c r="DLK13" s="85"/>
      <c r="DLL13" s="80"/>
      <c r="DLM13" s="80"/>
      <c r="DLN13" s="85"/>
      <c r="DLO13" s="77"/>
      <c r="DLP13" s="74"/>
      <c r="DLQ13" s="74"/>
      <c r="DLR13" s="85"/>
      <c r="DLS13" s="74"/>
      <c r="DLT13" s="74"/>
      <c r="DLU13" s="85"/>
      <c r="DLV13" s="74"/>
      <c r="DLW13" s="74"/>
      <c r="DLX13" s="85"/>
      <c r="DLY13" s="74"/>
      <c r="DLZ13" s="74"/>
      <c r="DMA13" s="85"/>
      <c r="DMB13" s="80"/>
      <c r="DMC13" s="80"/>
      <c r="DMD13" s="85"/>
      <c r="DME13" s="77"/>
      <c r="DMF13" s="74"/>
      <c r="DMG13" s="74"/>
      <c r="DMH13" s="85"/>
      <c r="DMI13" s="74"/>
      <c r="DMJ13" s="74"/>
      <c r="DMK13" s="85"/>
      <c r="DML13" s="74"/>
      <c r="DMM13" s="74"/>
      <c r="DMN13" s="85"/>
      <c r="DMO13" s="74"/>
      <c r="DMP13" s="74"/>
      <c r="DMQ13" s="85"/>
      <c r="DMR13" s="80"/>
      <c r="DMS13" s="80"/>
      <c r="DMT13" s="85"/>
      <c r="DMU13" s="77"/>
      <c r="DMV13" s="74"/>
      <c r="DMW13" s="74"/>
      <c r="DMX13" s="85"/>
      <c r="DMY13" s="74"/>
      <c r="DMZ13" s="74"/>
      <c r="DNA13" s="85"/>
      <c r="DNB13" s="74"/>
      <c r="DNC13" s="74"/>
      <c r="DND13" s="85"/>
      <c r="DNE13" s="74"/>
      <c r="DNF13" s="74"/>
      <c r="DNG13" s="85"/>
      <c r="DNH13" s="80"/>
      <c r="DNI13" s="80"/>
      <c r="DNJ13" s="85"/>
      <c r="DNK13" s="77"/>
      <c r="DNL13" s="74"/>
      <c r="DNM13" s="74"/>
      <c r="DNN13" s="85"/>
      <c r="DNO13" s="74"/>
      <c r="DNP13" s="74"/>
      <c r="DNQ13" s="85"/>
      <c r="DNR13" s="74"/>
      <c r="DNS13" s="74"/>
      <c r="DNT13" s="85"/>
      <c r="DNU13" s="74"/>
      <c r="DNV13" s="74"/>
      <c r="DNW13" s="85"/>
      <c r="DNX13" s="80"/>
      <c r="DNY13" s="80"/>
      <c r="DNZ13" s="85"/>
      <c r="DOA13" s="77"/>
      <c r="DOB13" s="74"/>
      <c r="DOC13" s="74"/>
      <c r="DOD13" s="85"/>
      <c r="DOE13" s="74"/>
      <c r="DOF13" s="74"/>
      <c r="DOG13" s="85"/>
      <c r="DOH13" s="74"/>
      <c r="DOI13" s="74"/>
      <c r="DOJ13" s="85"/>
      <c r="DOK13" s="74"/>
      <c r="DOL13" s="74"/>
      <c r="DOM13" s="85"/>
      <c r="DON13" s="80"/>
      <c r="DOO13" s="80"/>
      <c r="DOP13" s="85"/>
      <c r="DOQ13" s="77"/>
      <c r="DOR13" s="74"/>
      <c r="DOS13" s="74"/>
      <c r="DOT13" s="85"/>
      <c r="DOU13" s="74"/>
      <c r="DOV13" s="74"/>
      <c r="DOW13" s="85"/>
      <c r="DOX13" s="74"/>
      <c r="DOY13" s="74"/>
      <c r="DOZ13" s="85"/>
      <c r="DPA13" s="74"/>
      <c r="DPB13" s="74"/>
      <c r="DPC13" s="85"/>
      <c r="DPD13" s="80"/>
      <c r="DPE13" s="80"/>
      <c r="DPF13" s="85"/>
      <c r="DPG13" s="77"/>
      <c r="DPH13" s="74"/>
      <c r="DPI13" s="74"/>
      <c r="DPJ13" s="85"/>
      <c r="DPK13" s="74"/>
      <c r="DPL13" s="74"/>
      <c r="DPM13" s="85"/>
      <c r="DPN13" s="74"/>
      <c r="DPO13" s="74"/>
      <c r="DPP13" s="85"/>
      <c r="DPQ13" s="74"/>
      <c r="DPR13" s="74"/>
      <c r="DPS13" s="85"/>
      <c r="DPT13" s="80"/>
      <c r="DPU13" s="80"/>
      <c r="DPV13" s="85"/>
      <c r="DPW13" s="77"/>
      <c r="DPX13" s="74"/>
      <c r="DPY13" s="74"/>
      <c r="DPZ13" s="85"/>
      <c r="DQA13" s="74"/>
      <c r="DQB13" s="74"/>
      <c r="DQC13" s="85"/>
      <c r="DQD13" s="74"/>
      <c r="DQE13" s="74"/>
      <c r="DQF13" s="85"/>
      <c r="DQG13" s="74"/>
      <c r="DQH13" s="74"/>
      <c r="DQI13" s="85"/>
      <c r="DQJ13" s="80"/>
      <c r="DQK13" s="80"/>
      <c r="DQL13" s="85"/>
      <c r="DQM13" s="77"/>
      <c r="DQN13" s="74"/>
      <c r="DQO13" s="74"/>
      <c r="DQP13" s="85"/>
      <c r="DQQ13" s="74"/>
      <c r="DQR13" s="74"/>
      <c r="DQS13" s="85"/>
      <c r="DQT13" s="74"/>
      <c r="DQU13" s="74"/>
      <c r="DQV13" s="85"/>
      <c r="DQW13" s="74"/>
      <c r="DQX13" s="74"/>
      <c r="DQY13" s="85"/>
      <c r="DQZ13" s="80"/>
      <c r="DRA13" s="80"/>
      <c r="DRB13" s="85"/>
      <c r="DRC13" s="77"/>
      <c r="DRD13" s="74"/>
      <c r="DRE13" s="74"/>
      <c r="DRF13" s="85"/>
      <c r="DRG13" s="74"/>
      <c r="DRH13" s="74"/>
      <c r="DRI13" s="85"/>
      <c r="DRJ13" s="74"/>
      <c r="DRK13" s="74"/>
      <c r="DRL13" s="85"/>
      <c r="DRM13" s="74"/>
      <c r="DRN13" s="74"/>
      <c r="DRO13" s="85"/>
      <c r="DRP13" s="80"/>
      <c r="DRQ13" s="80"/>
      <c r="DRR13" s="85"/>
      <c r="DRS13" s="77"/>
      <c r="DRT13" s="74"/>
      <c r="DRU13" s="74"/>
      <c r="DRV13" s="85"/>
      <c r="DRW13" s="74"/>
      <c r="DRX13" s="74"/>
      <c r="DRY13" s="85"/>
      <c r="DRZ13" s="74"/>
      <c r="DSA13" s="74"/>
      <c r="DSB13" s="85"/>
      <c r="DSC13" s="74"/>
      <c r="DSD13" s="74"/>
      <c r="DSE13" s="85"/>
      <c r="DSF13" s="80"/>
      <c r="DSG13" s="80"/>
      <c r="DSH13" s="85"/>
      <c r="DSI13" s="77"/>
      <c r="DSJ13" s="74"/>
      <c r="DSK13" s="74"/>
      <c r="DSL13" s="85"/>
      <c r="DSM13" s="74"/>
      <c r="DSN13" s="74"/>
      <c r="DSO13" s="85"/>
      <c r="DSP13" s="74"/>
      <c r="DSQ13" s="74"/>
      <c r="DSR13" s="85"/>
      <c r="DSS13" s="74"/>
      <c r="DST13" s="74"/>
      <c r="DSU13" s="85"/>
      <c r="DSV13" s="80"/>
      <c r="DSW13" s="80"/>
      <c r="DSX13" s="85"/>
      <c r="DSY13" s="77"/>
      <c r="DSZ13" s="74"/>
      <c r="DTA13" s="74"/>
      <c r="DTB13" s="85"/>
      <c r="DTC13" s="74"/>
      <c r="DTD13" s="74"/>
      <c r="DTE13" s="85"/>
      <c r="DTF13" s="74"/>
      <c r="DTG13" s="74"/>
      <c r="DTH13" s="85"/>
      <c r="DTI13" s="74"/>
      <c r="DTJ13" s="74"/>
      <c r="DTK13" s="85"/>
      <c r="DTL13" s="80"/>
      <c r="DTM13" s="80"/>
      <c r="DTN13" s="85"/>
      <c r="DTO13" s="77"/>
      <c r="DTP13" s="74"/>
      <c r="DTQ13" s="74"/>
      <c r="DTR13" s="85"/>
      <c r="DTS13" s="74"/>
      <c r="DTT13" s="74"/>
      <c r="DTU13" s="85"/>
      <c r="DTV13" s="74"/>
      <c r="DTW13" s="74"/>
      <c r="DTX13" s="85"/>
      <c r="DTY13" s="74"/>
      <c r="DTZ13" s="74"/>
      <c r="DUA13" s="85"/>
      <c r="DUB13" s="80"/>
      <c r="DUC13" s="80"/>
      <c r="DUD13" s="85"/>
      <c r="DUE13" s="77"/>
      <c r="DUF13" s="74"/>
      <c r="DUG13" s="74"/>
      <c r="DUH13" s="85"/>
      <c r="DUI13" s="74"/>
      <c r="DUJ13" s="74"/>
      <c r="DUK13" s="85"/>
      <c r="DUL13" s="74"/>
      <c r="DUM13" s="74"/>
      <c r="DUN13" s="85"/>
      <c r="DUO13" s="74"/>
      <c r="DUP13" s="74"/>
      <c r="DUQ13" s="85"/>
      <c r="DUR13" s="80"/>
      <c r="DUS13" s="80"/>
      <c r="DUT13" s="85"/>
      <c r="DUU13" s="77"/>
      <c r="DUV13" s="74"/>
      <c r="DUW13" s="74"/>
      <c r="DUX13" s="85"/>
      <c r="DUY13" s="74"/>
      <c r="DUZ13" s="74"/>
      <c r="DVA13" s="85"/>
      <c r="DVB13" s="74"/>
      <c r="DVC13" s="74"/>
      <c r="DVD13" s="85"/>
      <c r="DVE13" s="74"/>
      <c r="DVF13" s="74"/>
      <c r="DVG13" s="85"/>
      <c r="DVH13" s="80"/>
      <c r="DVI13" s="80"/>
      <c r="DVJ13" s="85"/>
      <c r="DVK13" s="77"/>
      <c r="DVL13" s="74"/>
      <c r="DVM13" s="74"/>
      <c r="DVN13" s="85"/>
      <c r="DVO13" s="74"/>
      <c r="DVP13" s="74"/>
      <c r="DVQ13" s="85"/>
      <c r="DVR13" s="74"/>
      <c r="DVS13" s="74"/>
      <c r="DVT13" s="85"/>
      <c r="DVU13" s="74"/>
      <c r="DVV13" s="74"/>
      <c r="DVW13" s="85"/>
      <c r="DVX13" s="80"/>
      <c r="DVY13" s="80"/>
      <c r="DVZ13" s="85"/>
      <c r="DWA13" s="77"/>
      <c r="DWB13" s="74"/>
      <c r="DWC13" s="74"/>
      <c r="DWD13" s="85"/>
      <c r="DWE13" s="74"/>
      <c r="DWF13" s="74"/>
      <c r="DWG13" s="85"/>
      <c r="DWH13" s="74"/>
      <c r="DWI13" s="74"/>
      <c r="DWJ13" s="85"/>
      <c r="DWK13" s="74"/>
      <c r="DWL13" s="74"/>
      <c r="DWM13" s="85"/>
      <c r="DWN13" s="80"/>
      <c r="DWO13" s="80"/>
      <c r="DWP13" s="85"/>
      <c r="DWQ13" s="77"/>
      <c r="DWR13" s="74"/>
      <c r="DWS13" s="74"/>
      <c r="DWT13" s="85"/>
      <c r="DWU13" s="74"/>
      <c r="DWV13" s="74"/>
      <c r="DWW13" s="85"/>
      <c r="DWX13" s="74"/>
      <c r="DWY13" s="74"/>
      <c r="DWZ13" s="85"/>
      <c r="DXA13" s="74"/>
      <c r="DXB13" s="74"/>
      <c r="DXC13" s="85"/>
      <c r="DXD13" s="80"/>
      <c r="DXE13" s="80"/>
      <c r="DXF13" s="85"/>
      <c r="DXG13" s="77"/>
      <c r="DXH13" s="74"/>
      <c r="DXI13" s="74"/>
      <c r="DXJ13" s="85"/>
      <c r="DXK13" s="74"/>
      <c r="DXL13" s="74"/>
      <c r="DXM13" s="85"/>
      <c r="DXN13" s="74"/>
      <c r="DXO13" s="74"/>
      <c r="DXP13" s="85"/>
      <c r="DXQ13" s="74"/>
      <c r="DXR13" s="74"/>
      <c r="DXS13" s="85"/>
      <c r="DXT13" s="80"/>
      <c r="DXU13" s="80"/>
      <c r="DXV13" s="85"/>
      <c r="DXW13" s="77"/>
      <c r="DXX13" s="74"/>
      <c r="DXY13" s="74"/>
      <c r="DXZ13" s="85"/>
      <c r="DYA13" s="74"/>
      <c r="DYB13" s="74"/>
      <c r="DYC13" s="85"/>
      <c r="DYD13" s="74"/>
      <c r="DYE13" s="74"/>
      <c r="DYF13" s="85"/>
      <c r="DYG13" s="74"/>
      <c r="DYH13" s="74"/>
      <c r="DYI13" s="85"/>
      <c r="DYJ13" s="80"/>
      <c r="DYK13" s="80"/>
      <c r="DYL13" s="85"/>
      <c r="DYM13" s="77"/>
      <c r="DYN13" s="74"/>
      <c r="DYO13" s="74"/>
      <c r="DYP13" s="85"/>
      <c r="DYQ13" s="74"/>
      <c r="DYR13" s="74"/>
      <c r="DYS13" s="85"/>
      <c r="DYT13" s="74"/>
      <c r="DYU13" s="74"/>
      <c r="DYV13" s="85"/>
      <c r="DYW13" s="74"/>
      <c r="DYX13" s="74"/>
      <c r="DYY13" s="85"/>
      <c r="DYZ13" s="80"/>
      <c r="DZA13" s="80"/>
      <c r="DZB13" s="85"/>
      <c r="DZC13" s="77"/>
      <c r="DZD13" s="74"/>
      <c r="DZE13" s="74"/>
      <c r="DZF13" s="85"/>
      <c r="DZG13" s="74"/>
      <c r="DZH13" s="74"/>
      <c r="DZI13" s="85"/>
      <c r="DZJ13" s="74"/>
      <c r="DZK13" s="74"/>
      <c r="DZL13" s="85"/>
      <c r="DZM13" s="74"/>
      <c r="DZN13" s="74"/>
      <c r="DZO13" s="85"/>
      <c r="DZP13" s="80"/>
      <c r="DZQ13" s="80"/>
      <c r="DZR13" s="85"/>
      <c r="DZS13" s="77"/>
      <c r="DZT13" s="74"/>
      <c r="DZU13" s="74"/>
      <c r="DZV13" s="85"/>
      <c r="DZW13" s="74"/>
      <c r="DZX13" s="74"/>
      <c r="DZY13" s="85"/>
      <c r="DZZ13" s="74"/>
      <c r="EAA13" s="74"/>
      <c r="EAB13" s="85"/>
      <c r="EAC13" s="74"/>
      <c r="EAD13" s="74"/>
      <c r="EAE13" s="85"/>
      <c r="EAF13" s="80"/>
      <c r="EAG13" s="80"/>
      <c r="EAH13" s="85"/>
      <c r="EAI13" s="77"/>
      <c r="EAJ13" s="74"/>
      <c r="EAK13" s="74"/>
      <c r="EAL13" s="85"/>
      <c r="EAM13" s="74"/>
      <c r="EAN13" s="74"/>
      <c r="EAO13" s="85"/>
      <c r="EAP13" s="74"/>
      <c r="EAQ13" s="74"/>
      <c r="EAR13" s="85"/>
      <c r="EAS13" s="74"/>
      <c r="EAT13" s="74"/>
      <c r="EAU13" s="85"/>
      <c r="EAV13" s="80"/>
      <c r="EAW13" s="80"/>
      <c r="EAX13" s="85"/>
      <c r="EAY13" s="77"/>
      <c r="EAZ13" s="74"/>
      <c r="EBA13" s="74"/>
      <c r="EBB13" s="85"/>
      <c r="EBC13" s="74"/>
      <c r="EBD13" s="74"/>
      <c r="EBE13" s="85"/>
      <c r="EBF13" s="74"/>
      <c r="EBG13" s="74"/>
      <c r="EBH13" s="85"/>
      <c r="EBI13" s="74"/>
      <c r="EBJ13" s="74"/>
      <c r="EBK13" s="85"/>
      <c r="EBL13" s="80"/>
      <c r="EBM13" s="80"/>
      <c r="EBN13" s="85"/>
      <c r="EBO13" s="77"/>
      <c r="EBP13" s="74"/>
      <c r="EBQ13" s="74"/>
      <c r="EBR13" s="85"/>
      <c r="EBS13" s="74"/>
      <c r="EBT13" s="74"/>
      <c r="EBU13" s="85"/>
      <c r="EBV13" s="74"/>
      <c r="EBW13" s="74"/>
      <c r="EBX13" s="85"/>
      <c r="EBY13" s="74"/>
      <c r="EBZ13" s="74"/>
      <c r="ECA13" s="85"/>
      <c r="ECB13" s="80"/>
      <c r="ECC13" s="80"/>
      <c r="ECD13" s="85"/>
      <c r="ECE13" s="77"/>
      <c r="ECF13" s="74"/>
      <c r="ECG13" s="74"/>
      <c r="ECH13" s="85"/>
      <c r="ECI13" s="74"/>
      <c r="ECJ13" s="74"/>
      <c r="ECK13" s="85"/>
      <c r="ECL13" s="74"/>
      <c r="ECM13" s="74"/>
      <c r="ECN13" s="85"/>
      <c r="ECO13" s="74"/>
      <c r="ECP13" s="74"/>
      <c r="ECQ13" s="85"/>
      <c r="ECR13" s="80"/>
      <c r="ECS13" s="80"/>
      <c r="ECT13" s="85"/>
      <c r="ECU13" s="77"/>
      <c r="ECV13" s="74"/>
      <c r="ECW13" s="74"/>
      <c r="ECX13" s="85"/>
      <c r="ECY13" s="74"/>
      <c r="ECZ13" s="74"/>
      <c r="EDA13" s="85"/>
      <c r="EDB13" s="74"/>
      <c r="EDC13" s="74"/>
      <c r="EDD13" s="85"/>
      <c r="EDE13" s="74"/>
      <c r="EDF13" s="74"/>
      <c r="EDG13" s="85"/>
      <c r="EDH13" s="80"/>
      <c r="EDI13" s="80"/>
      <c r="EDJ13" s="85"/>
      <c r="EDK13" s="77"/>
      <c r="EDL13" s="74"/>
      <c r="EDM13" s="74"/>
      <c r="EDN13" s="85"/>
      <c r="EDO13" s="74"/>
      <c r="EDP13" s="74"/>
      <c r="EDQ13" s="85"/>
      <c r="EDR13" s="74"/>
      <c r="EDS13" s="74"/>
      <c r="EDT13" s="85"/>
      <c r="EDU13" s="74"/>
      <c r="EDV13" s="74"/>
      <c r="EDW13" s="85"/>
      <c r="EDX13" s="80"/>
      <c r="EDY13" s="80"/>
      <c r="EDZ13" s="85"/>
      <c r="EEA13" s="77"/>
      <c r="EEB13" s="74"/>
      <c r="EEC13" s="74"/>
      <c r="EED13" s="85"/>
      <c r="EEE13" s="74"/>
      <c r="EEF13" s="74"/>
      <c r="EEG13" s="85"/>
      <c r="EEH13" s="74"/>
      <c r="EEI13" s="74"/>
      <c r="EEJ13" s="85"/>
      <c r="EEK13" s="74"/>
      <c r="EEL13" s="74"/>
      <c r="EEM13" s="85"/>
      <c r="EEN13" s="80"/>
      <c r="EEO13" s="80"/>
      <c r="EEP13" s="85"/>
      <c r="EEQ13" s="77"/>
      <c r="EER13" s="74"/>
      <c r="EES13" s="74"/>
      <c r="EET13" s="85"/>
      <c r="EEU13" s="74"/>
      <c r="EEV13" s="74"/>
      <c r="EEW13" s="85"/>
      <c r="EEX13" s="74"/>
      <c r="EEY13" s="74"/>
      <c r="EEZ13" s="85"/>
      <c r="EFA13" s="74"/>
      <c r="EFB13" s="74"/>
      <c r="EFC13" s="85"/>
      <c r="EFD13" s="80"/>
      <c r="EFE13" s="80"/>
      <c r="EFF13" s="85"/>
      <c r="EFG13" s="77"/>
      <c r="EFH13" s="74"/>
      <c r="EFI13" s="74"/>
      <c r="EFJ13" s="85"/>
      <c r="EFK13" s="74"/>
      <c r="EFL13" s="74"/>
      <c r="EFM13" s="85"/>
      <c r="EFN13" s="74"/>
      <c r="EFO13" s="74"/>
      <c r="EFP13" s="85"/>
      <c r="EFQ13" s="74"/>
      <c r="EFR13" s="74"/>
      <c r="EFS13" s="85"/>
      <c r="EFT13" s="80"/>
      <c r="EFU13" s="80"/>
      <c r="EFV13" s="85"/>
      <c r="EFW13" s="77"/>
      <c r="EFX13" s="74"/>
      <c r="EFY13" s="74"/>
      <c r="EFZ13" s="85"/>
      <c r="EGA13" s="74"/>
      <c r="EGB13" s="74"/>
      <c r="EGC13" s="85"/>
      <c r="EGD13" s="74"/>
      <c r="EGE13" s="74"/>
      <c r="EGF13" s="85"/>
      <c r="EGG13" s="74"/>
      <c r="EGH13" s="74"/>
      <c r="EGI13" s="85"/>
      <c r="EGJ13" s="80"/>
      <c r="EGK13" s="80"/>
      <c r="EGL13" s="85"/>
      <c r="EGM13" s="77"/>
      <c r="EGN13" s="74"/>
      <c r="EGO13" s="74"/>
      <c r="EGP13" s="85"/>
      <c r="EGQ13" s="74"/>
      <c r="EGR13" s="74"/>
      <c r="EGS13" s="85"/>
      <c r="EGT13" s="74"/>
      <c r="EGU13" s="74"/>
      <c r="EGV13" s="85"/>
      <c r="EGW13" s="74"/>
      <c r="EGX13" s="74"/>
      <c r="EGY13" s="85"/>
      <c r="EGZ13" s="80"/>
      <c r="EHA13" s="80"/>
      <c r="EHB13" s="85"/>
      <c r="EHC13" s="77"/>
      <c r="EHD13" s="74"/>
      <c r="EHE13" s="74"/>
      <c r="EHF13" s="85"/>
      <c r="EHG13" s="74"/>
      <c r="EHH13" s="74"/>
      <c r="EHI13" s="85"/>
      <c r="EHJ13" s="74"/>
      <c r="EHK13" s="74"/>
      <c r="EHL13" s="85"/>
      <c r="EHM13" s="74"/>
      <c r="EHN13" s="74"/>
      <c r="EHO13" s="85"/>
      <c r="EHP13" s="80"/>
      <c r="EHQ13" s="80"/>
      <c r="EHR13" s="85"/>
      <c r="EHS13" s="77"/>
      <c r="EHT13" s="74"/>
      <c r="EHU13" s="74"/>
      <c r="EHV13" s="85"/>
      <c r="EHW13" s="74"/>
      <c r="EHX13" s="74"/>
      <c r="EHY13" s="85"/>
      <c r="EHZ13" s="74"/>
      <c r="EIA13" s="74"/>
      <c r="EIB13" s="85"/>
      <c r="EIC13" s="74"/>
      <c r="EID13" s="74"/>
      <c r="EIE13" s="85"/>
      <c r="EIF13" s="80"/>
      <c r="EIG13" s="80"/>
      <c r="EIH13" s="85"/>
      <c r="EII13" s="77"/>
      <c r="EIJ13" s="74"/>
      <c r="EIK13" s="74"/>
      <c r="EIL13" s="85"/>
      <c r="EIM13" s="74"/>
      <c r="EIN13" s="74"/>
      <c r="EIO13" s="85"/>
      <c r="EIP13" s="74"/>
      <c r="EIQ13" s="74"/>
      <c r="EIR13" s="85"/>
      <c r="EIS13" s="74"/>
      <c r="EIT13" s="74"/>
      <c r="EIU13" s="85"/>
      <c r="EIV13" s="80"/>
      <c r="EIW13" s="80"/>
      <c r="EIX13" s="85"/>
      <c r="EIY13" s="77"/>
      <c r="EIZ13" s="74"/>
      <c r="EJA13" s="74"/>
      <c r="EJB13" s="85"/>
      <c r="EJC13" s="74"/>
      <c r="EJD13" s="74"/>
      <c r="EJE13" s="85"/>
      <c r="EJF13" s="74"/>
      <c r="EJG13" s="74"/>
      <c r="EJH13" s="85"/>
      <c r="EJI13" s="74"/>
      <c r="EJJ13" s="74"/>
      <c r="EJK13" s="85"/>
      <c r="EJL13" s="80"/>
      <c r="EJM13" s="80"/>
      <c r="EJN13" s="85"/>
      <c r="EJO13" s="77"/>
      <c r="EJP13" s="74"/>
      <c r="EJQ13" s="74"/>
      <c r="EJR13" s="85"/>
      <c r="EJS13" s="74"/>
      <c r="EJT13" s="74"/>
      <c r="EJU13" s="85"/>
      <c r="EJV13" s="74"/>
      <c r="EJW13" s="74"/>
      <c r="EJX13" s="85"/>
      <c r="EJY13" s="74"/>
      <c r="EJZ13" s="74"/>
      <c r="EKA13" s="85"/>
      <c r="EKB13" s="80"/>
      <c r="EKC13" s="80"/>
      <c r="EKD13" s="85"/>
      <c r="EKE13" s="77"/>
      <c r="EKF13" s="74"/>
      <c r="EKG13" s="74"/>
      <c r="EKH13" s="85"/>
      <c r="EKI13" s="74"/>
      <c r="EKJ13" s="74"/>
      <c r="EKK13" s="85"/>
      <c r="EKL13" s="74"/>
      <c r="EKM13" s="74"/>
      <c r="EKN13" s="85"/>
      <c r="EKO13" s="74"/>
      <c r="EKP13" s="74"/>
      <c r="EKQ13" s="85"/>
      <c r="EKR13" s="80"/>
      <c r="EKS13" s="80"/>
      <c r="EKT13" s="85"/>
      <c r="EKU13" s="77"/>
      <c r="EKV13" s="74"/>
      <c r="EKW13" s="74"/>
      <c r="EKX13" s="85"/>
      <c r="EKY13" s="74"/>
      <c r="EKZ13" s="74"/>
      <c r="ELA13" s="85"/>
      <c r="ELB13" s="74"/>
      <c r="ELC13" s="74"/>
      <c r="ELD13" s="85"/>
      <c r="ELE13" s="74"/>
      <c r="ELF13" s="74"/>
      <c r="ELG13" s="85"/>
      <c r="ELH13" s="80"/>
      <c r="ELI13" s="80"/>
      <c r="ELJ13" s="85"/>
      <c r="ELK13" s="77"/>
      <c r="ELL13" s="74"/>
      <c r="ELM13" s="74"/>
      <c r="ELN13" s="85"/>
      <c r="ELO13" s="74"/>
      <c r="ELP13" s="74"/>
      <c r="ELQ13" s="85"/>
      <c r="ELR13" s="74"/>
      <c r="ELS13" s="74"/>
      <c r="ELT13" s="85"/>
      <c r="ELU13" s="74"/>
      <c r="ELV13" s="74"/>
      <c r="ELW13" s="85"/>
      <c r="ELX13" s="80"/>
      <c r="ELY13" s="80"/>
      <c r="ELZ13" s="85"/>
      <c r="EMA13" s="77"/>
      <c r="EMB13" s="74"/>
      <c r="EMC13" s="74"/>
      <c r="EMD13" s="85"/>
      <c r="EME13" s="74"/>
      <c r="EMF13" s="74"/>
      <c r="EMG13" s="85"/>
      <c r="EMH13" s="74"/>
      <c r="EMI13" s="74"/>
      <c r="EMJ13" s="85"/>
      <c r="EMK13" s="74"/>
      <c r="EML13" s="74"/>
      <c r="EMM13" s="85"/>
      <c r="EMN13" s="80"/>
      <c r="EMO13" s="80"/>
      <c r="EMP13" s="85"/>
      <c r="EMQ13" s="77"/>
      <c r="EMR13" s="74"/>
      <c r="EMS13" s="74"/>
      <c r="EMT13" s="85"/>
      <c r="EMU13" s="74"/>
      <c r="EMV13" s="74"/>
      <c r="EMW13" s="85"/>
      <c r="EMX13" s="74"/>
      <c r="EMY13" s="74"/>
      <c r="EMZ13" s="85"/>
      <c r="ENA13" s="74"/>
      <c r="ENB13" s="74"/>
      <c r="ENC13" s="85"/>
      <c r="END13" s="80"/>
      <c r="ENE13" s="80"/>
      <c r="ENF13" s="85"/>
      <c r="ENG13" s="77"/>
      <c r="ENH13" s="74"/>
      <c r="ENI13" s="74"/>
      <c r="ENJ13" s="85"/>
      <c r="ENK13" s="74"/>
      <c r="ENL13" s="74"/>
      <c r="ENM13" s="85"/>
      <c r="ENN13" s="74"/>
      <c r="ENO13" s="74"/>
      <c r="ENP13" s="85"/>
      <c r="ENQ13" s="74"/>
      <c r="ENR13" s="74"/>
      <c r="ENS13" s="85"/>
      <c r="ENT13" s="80"/>
      <c r="ENU13" s="80"/>
      <c r="ENV13" s="85"/>
      <c r="ENW13" s="77"/>
      <c r="ENX13" s="74"/>
      <c r="ENY13" s="74"/>
      <c r="ENZ13" s="85"/>
      <c r="EOA13" s="74"/>
      <c r="EOB13" s="74"/>
      <c r="EOC13" s="85"/>
      <c r="EOD13" s="74"/>
      <c r="EOE13" s="74"/>
      <c r="EOF13" s="85"/>
      <c r="EOG13" s="74"/>
      <c r="EOH13" s="74"/>
      <c r="EOI13" s="85"/>
      <c r="EOJ13" s="80"/>
      <c r="EOK13" s="80"/>
      <c r="EOL13" s="85"/>
      <c r="EOM13" s="77"/>
      <c r="EON13" s="74"/>
      <c r="EOO13" s="74"/>
      <c r="EOP13" s="85"/>
      <c r="EOQ13" s="74"/>
      <c r="EOR13" s="74"/>
      <c r="EOS13" s="85"/>
      <c r="EOT13" s="74"/>
      <c r="EOU13" s="74"/>
      <c r="EOV13" s="85"/>
      <c r="EOW13" s="74"/>
      <c r="EOX13" s="74"/>
      <c r="EOY13" s="85"/>
      <c r="EOZ13" s="80"/>
      <c r="EPA13" s="80"/>
      <c r="EPB13" s="85"/>
      <c r="EPC13" s="77"/>
      <c r="EPD13" s="74"/>
      <c r="EPE13" s="74"/>
      <c r="EPF13" s="85"/>
      <c r="EPG13" s="74"/>
      <c r="EPH13" s="74"/>
      <c r="EPI13" s="85"/>
      <c r="EPJ13" s="74"/>
      <c r="EPK13" s="74"/>
      <c r="EPL13" s="85"/>
      <c r="EPM13" s="74"/>
      <c r="EPN13" s="74"/>
      <c r="EPO13" s="85"/>
      <c r="EPP13" s="80"/>
      <c r="EPQ13" s="80"/>
      <c r="EPR13" s="85"/>
      <c r="EPS13" s="77"/>
      <c r="EPT13" s="74"/>
      <c r="EPU13" s="74"/>
      <c r="EPV13" s="85"/>
      <c r="EPW13" s="74"/>
      <c r="EPX13" s="74"/>
      <c r="EPY13" s="85"/>
      <c r="EPZ13" s="74"/>
      <c r="EQA13" s="74"/>
      <c r="EQB13" s="85"/>
      <c r="EQC13" s="74"/>
      <c r="EQD13" s="74"/>
      <c r="EQE13" s="85"/>
      <c r="EQF13" s="80"/>
      <c r="EQG13" s="80"/>
      <c r="EQH13" s="85"/>
      <c r="EQI13" s="77"/>
      <c r="EQJ13" s="74"/>
      <c r="EQK13" s="74"/>
      <c r="EQL13" s="85"/>
      <c r="EQM13" s="74"/>
      <c r="EQN13" s="74"/>
      <c r="EQO13" s="85"/>
      <c r="EQP13" s="74"/>
      <c r="EQQ13" s="74"/>
      <c r="EQR13" s="85"/>
      <c r="EQS13" s="74"/>
      <c r="EQT13" s="74"/>
      <c r="EQU13" s="85"/>
      <c r="EQV13" s="80"/>
      <c r="EQW13" s="80"/>
      <c r="EQX13" s="85"/>
      <c r="EQY13" s="77"/>
      <c r="EQZ13" s="74"/>
      <c r="ERA13" s="74"/>
      <c r="ERB13" s="85"/>
      <c r="ERC13" s="74"/>
      <c r="ERD13" s="74"/>
      <c r="ERE13" s="85"/>
      <c r="ERF13" s="74"/>
      <c r="ERG13" s="74"/>
      <c r="ERH13" s="85"/>
      <c r="ERI13" s="74"/>
      <c r="ERJ13" s="74"/>
      <c r="ERK13" s="85"/>
      <c r="ERL13" s="80"/>
      <c r="ERM13" s="80"/>
      <c r="ERN13" s="85"/>
      <c r="ERO13" s="77"/>
      <c r="ERP13" s="74"/>
      <c r="ERQ13" s="74"/>
      <c r="ERR13" s="85"/>
      <c r="ERS13" s="74"/>
      <c r="ERT13" s="74"/>
      <c r="ERU13" s="85"/>
      <c r="ERV13" s="74"/>
      <c r="ERW13" s="74"/>
      <c r="ERX13" s="85"/>
      <c r="ERY13" s="74"/>
      <c r="ERZ13" s="74"/>
      <c r="ESA13" s="85"/>
      <c r="ESB13" s="80"/>
      <c r="ESC13" s="80"/>
      <c r="ESD13" s="85"/>
      <c r="ESE13" s="77"/>
      <c r="ESF13" s="74"/>
      <c r="ESG13" s="74"/>
      <c r="ESH13" s="85"/>
      <c r="ESI13" s="74"/>
      <c r="ESJ13" s="74"/>
      <c r="ESK13" s="85"/>
      <c r="ESL13" s="74"/>
      <c r="ESM13" s="74"/>
      <c r="ESN13" s="85"/>
      <c r="ESO13" s="74"/>
      <c r="ESP13" s="74"/>
      <c r="ESQ13" s="85"/>
      <c r="ESR13" s="80"/>
      <c r="ESS13" s="80"/>
      <c r="EST13" s="85"/>
      <c r="ESU13" s="77"/>
      <c r="ESV13" s="74"/>
      <c r="ESW13" s="74"/>
      <c r="ESX13" s="85"/>
      <c r="ESY13" s="74"/>
      <c r="ESZ13" s="74"/>
      <c r="ETA13" s="85"/>
      <c r="ETB13" s="74"/>
      <c r="ETC13" s="74"/>
      <c r="ETD13" s="85"/>
      <c r="ETE13" s="74"/>
      <c r="ETF13" s="74"/>
      <c r="ETG13" s="85"/>
      <c r="ETH13" s="80"/>
      <c r="ETI13" s="80"/>
      <c r="ETJ13" s="85"/>
      <c r="ETK13" s="77"/>
      <c r="ETL13" s="74"/>
      <c r="ETM13" s="74"/>
      <c r="ETN13" s="85"/>
      <c r="ETO13" s="74"/>
      <c r="ETP13" s="74"/>
      <c r="ETQ13" s="85"/>
      <c r="ETR13" s="74"/>
      <c r="ETS13" s="74"/>
      <c r="ETT13" s="85"/>
      <c r="ETU13" s="74"/>
      <c r="ETV13" s="74"/>
      <c r="ETW13" s="85"/>
      <c r="ETX13" s="80"/>
      <c r="ETY13" s="80"/>
      <c r="ETZ13" s="85"/>
      <c r="EUA13" s="77"/>
      <c r="EUB13" s="74"/>
      <c r="EUC13" s="74"/>
      <c r="EUD13" s="85"/>
      <c r="EUE13" s="74"/>
      <c r="EUF13" s="74"/>
      <c r="EUG13" s="85"/>
      <c r="EUH13" s="74"/>
      <c r="EUI13" s="74"/>
      <c r="EUJ13" s="85"/>
      <c r="EUK13" s="74"/>
      <c r="EUL13" s="74"/>
      <c r="EUM13" s="85"/>
      <c r="EUN13" s="80"/>
      <c r="EUO13" s="80"/>
      <c r="EUP13" s="85"/>
      <c r="EUQ13" s="77"/>
      <c r="EUR13" s="74"/>
      <c r="EUS13" s="74"/>
      <c r="EUT13" s="85"/>
      <c r="EUU13" s="74"/>
      <c r="EUV13" s="74"/>
      <c r="EUW13" s="85"/>
      <c r="EUX13" s="74"/>
      <c r="EUY13" s="74"/>
      <c r="EUZ13" s="85"/>
      <c r="EVA13" s="74"/>
      <c r="EVB13" s="74"/>
      <c r="EVC13" s="85"/>
      <c r="EVD13" s="80"/>
      <c r="EVE13" s="80"/>
      <c r="EVF13" s="85"/>
      <c r="EVG13" s="77"/>
      <c r="EVH13" s="74"/>
      <c r="EVI13" s="74"/>
      <c r="EVJ13" s="85"/>
      <c r="EVK13" s="74"/>
      <c r="EVL13" s="74"/>
      <c r="EVM13" s="85"/>
      <c r="EVN13" s="74"/>
      <c r="EVO13" s="74"/>
      <c r="EVP13" s="85"/>
      <c r="EVQ13" s="74"/>
      <c r="EVR13" s="74"/>
      <c r="EVS13" s="85"/>
      <c r="EVT13" s="80"/>
      <c r="EVU13" s="80"/>
      <c r="EVV13" s="85"/>
      <c r="EVW13" s="77"/>
      <c r="EVX13" s="74"/>
      <c r="EVY13" s="74"/>
      <c r="EVZ13" s="85"/>
      <c r="EWA13" s="74"/>
      <c r="EWB13" s="74"/>
      <c r="EWC13" s="85"/>
      <c r="EWD13" s="74"/>
      <c r="EWE13" s="74"/>
      <c r="EWF13" s="85"/>
      <c r="EWG13" s="74"/>
      <c r="EWH13" s="74"/>
      <c r="EWI13" s="85"/>
      <c r="EWJ13" s="80"/>
      <c r="EWK13" s="80"/>
      <c r="EWL13" s="85"/>
      <c r="EWM13" s="77"/>
      <c r="EWN13" s="74"/>
      <c r="EWO13" s="74"/>
      <c r="EWP13" s="85"/>
      <c r="EWQ13" s="74"/>
      <c r="EWR13" s="74"/>
      <c r="EWS13" s="85"/>
      <c r="EWT13" s="74"/>
      <c r="EWU13" s="74"/>
      <c r="EWV13" s="85"/>
      <c r="EWW13" s="74"/>
      <c r="EWX13" s="74"/>
      <c r="EWY13" s="85"/>
      <c r="EWZ13" s="80"/>
      <c r="EXA13" s="80"/>
      <c r="EXB13" s="85"/>
      <c r="EXC13" s="77"/>
      <c r="EXD13" s="74"/>
      <c r="EXE13" s="74"/>
      <c r="EXF13" s="85"/>
      <c r="EXG13" s="74"/>
      <c r="EXH13" s="74"/>
      <c r="EXI13" s="85"/>
      <c r="EXJ13" s="74"/>
      <c r="EXK13" s="74"/>
      <c r="EXL13" s="85"/>
      <c r="EXM13" s="74"/>
      <c r="EXN13" s="74"/>
      <c r="EXO13" s="85"/>
      <c r="EXP13" s="80"/>
      <c r="EXQ13" s="80"/>
      <c r="EXR13" s="85"/>
      <c r="EXS13" s="77"/>
      <c r="EXT13" s="74"/>
      <c r="EXU13" s="74"/>
      <c r="EXV13" s="85"/>
      <c r="EXW13" s="74"/>
      <c r="EXX13" s="74"/>
      <c r="EXY13" s="85"/>
      <c r="EXZ13" s="74"/>
      <c r="EYA13" s="74"/>
      <c r="EYB13" s="85"/>
      <c r="EYC13" s="74"/>
      <c r="EYD13" s="74"/>
      <c r="EYE13" s="85"/>
      <c r="EYF13" s="80"/>
      <c r="EYG13" s="80"/>
      <c r="EYH13" s="85"/>
      <c r="EYI13" s="77"/>
      <c r="EYJ13" s="74"/>
      <c r="EYK13" s="74"/>
      <c r="EYL13" s="85"/>
      <c r="EYM13" s="74"/>
      <c r="EYN13" s="74"/>
      <c r="EYO13" s="85"/>
      <c r="EYP13" s="74"/>
      <c r="EYQ13" s="74"/>
      <c r="EYR13" s="85"/>
      <c r="EYS13" s="74"/>
      <c r="EYT13" s="74"/>
      <c r="EYU13" s="85"/>
      <c r="EYV13" s="80"/>
      <c r="EYW13" s="80"/>
      <c r="EYX13" s="85"/>
      <c r="EYY13" s="77"/>
      <c r="EYZ13" s="74"/>
      <c r="EZA13" s="74"/>
      <c r="EZB13" s="85"/>
      <c r="EZC13" s="74"/>
      <c r="EZD13" s="74"/>
      <c r="EZE13" s="85"/>
      <c r="EZF13" s="74"/>
      <c r="EZG13" s="74"/>
      <c r="EZH13" s="85"/>
      <c r="EZI13" s="74"/>
      <c r="EZJ13" s="74"/>
      <c r="EZK13" s="85"/>
      <c r="EZL13" s="80"/>
      <c r="EZM13" s="80"/>
      <c r="EZN13" s="85"/>
      <c r="EZO13" s="77"/>
      <c r="EZP13" s="74"/>
      <c r="EZQ13" s="74"/>
      <c r="EZR13" s="85"/>
      <c r="EZS13" s="74"/>
      <c r="EZT13" s="74"/>
      <c r="EZU13" s="85"/>
      <c r="EZV13" s="74"/>
      <c r="EZW13" s="74"/>
      <c r="EZX13" s="85"/>
      <c r="EZY13" s="74"/>
      <c r="EZZ13" s="74"/>
      <c r="FAA13" s="85"/>
      <c r="FAB13" s="80"/>
      <c r="FAC13" s="80"/>
      <c r="FAD13" s="85"/>
      <c r="FAE13" s="77"/>
      <c r="FAF13" s="74"/>
      <c r="FAG13" s="74"/>
      <c r="FAH13" s="85"/>
      <c r="FAI13" s="74"/>
      <c r="FAJ13" s="74"/>
      <c r="FAK13" s="85"/>
      <c r="FAL13" s="74"/>
      <c r="FAM13" s="74"/>
      <c r="FAN13" s="85"/>
      <c r="FAO13" s="74"/>
      <c r="FAP13" s="74"/>
      <c r="FAQ13" s="85"/>
      <c r="FAR13" s="80"/>
      <c r="FAS13" s="80"/>
      <c r="FAT13" s="85"/>
      <c r="FAU13" s="77"/>
      <c r="FAV13" s="74"/>
      <c r="FAW13" s="74"/>
      <c r="FAX13" s="85"/>
      <c r="FAY13" s="74"/>
      <c r="FAZ13" s="74"/>
      <c r="FBA13" s="85"/>
      <c r="FBB13" s="74"/>
      <c r="FBC13" s="74"/>
      <c r="FBD13" s="85"/>
      <c r="FBE13" s="74"/>
      <c r="FBF13" s="74"/>
      <c r="FBG13" s="85"/>
      <c r="FBH13" s="80"/>
      <c r="FBI13" s="80"/>
      <c r="FBJ13" s="85"/>
      <c r="FBK13" s="77"/>
      <c r="FBL13" s="74"/>
      <c r="FBM13" s="74"/>
      <c r="FBN13" s="85"/>
      <c r="FBO13" s="74"/>
      <c r="FBP13" s="74"/>
      <c r="FBQ13" s="85"/>
      <c r="FBR13" s="74"/>
      <c r="FBS13" s="74"/>
      <c r="FBT13" s="85"/>
      <c r="FBU13" s="74"/>
      <c r="FBV13" s="74"/>
      <c r="FBW13" s="85"/>
      <c r="FBX13" s="80"/>
      <c r="FBY13" s="80"/>
      <c r="FBZ13" s="85"/>
      <c r="FCA13" s="77"/>
      <c r="FCB13" s="74"/>
      <c r="FCC13" s="74"/>
      <c r="FCD13" s="85"/>
      <c r="FCE13" s="74"/>
      <c r="FCF13" s="74"/>
      <c r="FCG13" s="85"/>
      <c r="FCH13" s="74"/>
      <c r="FCI13" s="74"/>
      <c r="FCJ13" s="85"/>
      <c r="FCK13" s="74"/>
      <c r="FCL13" s="74"/>
      <c r="FCM13" s="85"/>
      <c r="FCN13" s="80"/>
      <c r="FCO13" s="80"/>
      <c r="FCP13" s="85"/>
      <c r="FCQ13" s="77"/>
      <c r="FCR13" s="74"/>
      <c r="FCS13" s="74"/>
      <c r="FCT13" s="85"/>
      <c r="FCU13" s="74"/>
      <c r="FCV13" s="74"/>
      <c r="FCW13" s="85"/>
      <c r="FCX13" s="74"/>
      <c r="FCY13" s="74"/>
      <c r="FCZ13" s="85"/>
      <c r="FDA13" s="74"/>
      <c r="FDB13" s="74"/>
      <c r="FDC13" s="85"/>
      <c r="FDD13" s="80"/>
      <c r="FDE13" s="80"/>
      <c r="FDF13" s="85"/>
      <c r="FDG13" s="77"/>
      <c r="FDH13" s="74"/>
      <c r="FDI13" s="74"/>
      <c r="FDJ13" s="85"/>
      <c r="FDK13" s="74"/>
      <c r="FDL13" s="74"/>
      <c r="FDM13" s="85"/>
      <c r="FDN13" s="74"/>
      <c r="FDO13" s="74"/>
      <c r="FDP13" s="85"/>
      <c r="FDQ13" s="74"/>
      <c r="FDR13" s="74"/>
      <c r="FDS13" s="85"/>
      <c r="FDT13" s="80"/>
      <c r="FDU13" s="80"/>
      <c r="FDV13" s="85"/>
      <c r="FDW13" s="77"/>
      <c r="FDX13" s="74"/>
      <c r="FDY13" s="74"/>
      <c r="FDZ13" s="85"/>
      <c r="FEA13" s="74"/>
      <c r="FEB13" s="74"/>
      <c r="FEC13" s="85"/>
      <c r="FED13" s="74"/>
      <c r="FEE13" s="74"/>
      <c r="FEF13" s="85"/>
      <c r="FEG13" s="74"/>
      <c r="FEH13" s="74"/>
      <c r="FEI13" s="85"/>
      <c r="FEJ13" s="80"/>
      <c r="FEK13" s="80"/>
      <c r="FEL13" s="85"/>
      <c r="FEM13" s="77"/>
      <c r="FEN13" s="74"/>
      <c r="FEO13" s="74"/>
      <c r="FEP13" s="85"/>
      <c r="FEQ13" s="74"/>
      <c r="FER13" s="74"/>
      <c r="FES13" s="85"/>
      <c r="FET13" s="74"/>
      <c r="FEU13" s="74"/>
      <c r="FEV13" s="85"/>
      <c r="FEW13" s="74"/>
      <c r="FEX13" s="74"/>
      <c r="FEY13" s="85"/>
      <c r="FEZ13" s="80"/>
      <c r="FFA13" s="80"/>
      <c r="FFB13" s="85"/>
      <c r="FFC13" s="77"/>
      <c r="FFD13" s="74"/>
      <c r="FFE13" s="74"/>
      <c r="FFF13" s="85"/>
      <c r="FFG13" s="74"/>
      <c r="FFH13" s="74"/>
      <c r="FFI13" s="85"/>
      <c r="FFJ13" s="74"/>
      <c r="FFK13" s="74"/>
      <c r="FFL13" s="85"/>
      <c r="FFM13" s="74"/>
      <c r="FFN13" s="74"/>
      <c r="FFO13" s="85"/>
      <c r="FFP13" s="80"/>
      <c r="FFQ13" s="80"/>
      <c r="FFR13" s="85"/>
      <c r="FFS13" s="77"/>
      <c r="FFT13" s="74"/>
      <c r="FFU13" s="74"/>
      <c r="FFV13" s="85"/>
      <c r="FFW13" s="74"/>
      <c r="FFX13" s="74"/>
      <c r="FFY13" s="85"/>
      <c r="FFZ13" s="74"/>
      <c r="FGA13" s="74"/>
      <c r="FGB13" s="85"/>
      <c r="FGC13" s="74"/>
      <c r="FGD13" s="74"/>
      <c r="FGE13" s="85"/>
      <c r="FGF13" s="80"/>
      <c r="FGG13" s="80"/>
      <c r="FGH13" s="85"/>
      <c r="FGI13" s="77"/>
      <c r="FGJ13" s="74"/>
      <c r="FGK13" s="74"/>
      <c r="FGL13" s="85"/>
      <c r="FGM13" s="74"/>
      <c r="FGN13" s="74"/>
      <c r="FGO13" s="85"/>
      <c r="FGP13" s="74"/>
      <c r="FGQ13" s="74"/>
      <c r="FGR13" s="85"/>
      <c r="FGS13" s="74"/>
      <c r="FGT13" s="74"/>
      <c r="FGU13" s="85"/>
      <c r="FGV13" s="80"/>
      <c r="FGW13" s="80"/>
      <c r="FGX13" s="85"/>
      <c r="FGY13" s="77"/>
      <c r="FGZ13" s="74"/>
      <c r="FHA13" s="74"/>
      <c r="FHB13" s="85"/>
      <c r="FHC13" s="74"/>
      <c r="FHD13" s="74"/>
      <c r="FHE13" s="85"/>
      <c r="FHF13" s="74"/>
      <c r="FHG13" s="74"/>
      <c r="FHH13" s="85"/>
      <c r="FHI13" s="74"/>
      <c r="FHJ13" s="74"/>
      <c r="FHK13" s="85"/>
      <c r="FHL13" s="80"/>
      <c r="FHM13" s="80"/>
      <c r="FHN13" s="85"/>
      <c r="FHO13" s="77"/>
      <c r="FHP13" s="74"/>
      <c r="FHQ13" s="74"/>
      <c r="FHR13" s="85"/>
      <c r="FHS13" s="74"/>
      <c r="FHT13" s="74"/>
      <c r="FHU13" s="85"/>
      <c r="FHV13" s="74"/>
      <c r="FHW13" s="74"/>
      <c r="FHX13" s="85"/>
      <c r="FHY13" s="74"/>
      <c r="FHZ13" s="74"/>
      <c r="FIA13" s="85"/>
      <c r="FIB13" s="80"/>
      <c r="FIC13" s="80"/>
      <c r="FID13" s="85"/>
      <c r="FIE13" s="77"/>
      <c r="FIF13" s="74"/>
      <c r="FIG13" s="74"/>
      <c r="FIH13" s="85"/>
      <c r="FII13" s="74"/>
      <c r="FIJ13" s="74"/>
      <c r="FIK13" s="85"/>
      <c r="FIL13" s="74"/>
      <c r="FIM13" s="74"/>
      <c r="FIN13" s="85"/>
      <c r="FIO13" s="74"/>
      <c r="FIP13" s="74"/>
      <c r="FIQ13" s="85"/>
      <c r="FIR13" s="80"/>
      <c r="FIS13" s="80"/>
      <c r="FIT13" s="85"/>
      <c r="FIU13" s="77"/>
      <c r="FIV13" s="74"/>
      <c r="FIW13" s="74"/>
      <c r="FIX13" s="85"/>
      <c r="FIY13" s="74"/>
      <c r="FIZ13" s="74"/>
      <c r="FJA13" s="85"/>
      <c r="FJB13" s="74"/>
      <c r="FJC13" s="74"/>
      <c r="FJD13" s="85"/>
      <c r="FJE13" s="74"/>
      <c r="FJF13" s="74"/>
      <c r="FJG13" s="85"/>
      <c r="FJH13" s="80"/>
      <c r="FJI13" s="80"/>
      <c r="FJJ13" s="85"/>
      <c r="FJK13" s="77"/>
      <c r="FJL13" s="74"/>
      <c r="FJM13" s="74"/>
      <c r="FJN13" s="85"/>
      <c r="FJO13" s="74"/>
      <c r="FJP13" s="74"/>
      <c r="FJQ13" s="85"/>
      <c r="FJR13" s="74"/>
      <c r="FJS13" s="74"/>
      <c r="FJT13" s="85"/>
      <c r="FJU13" s="74"/>
      <c r="FJV13" s="74"/>
      <c r="FJW13" s="85"/>
      <c r="FJX13" s="80"/>
      <c r="FJY13" s="80"/>
      <c r="FJZ13" s="85"/>
      <c r="FKA13" s="77"/>
      <c r="FKB13" s="74"/>
      <c r="FKC13" s="74"/>
      <c r="FKD13" s="85"/>
      <c r="FKE13" s="74"/>
      <c r="FKF13" s="74"/>
      <c r="FKG13" s="85"/>
      <c r="FKH13" s="74"/>
      <c r="FKI13" s="74"/>
      <c r="FKJ13" s="85"/>
      <c r="FKK13" s="74"/>
      <c r="FKL13" s="74"/>
      <c r="FKM13" s="85"/>
      <c r="FKN13" s="80"/>
      <c r="FKO13" s="80"/>
      <c r="FKP13" s="85"/>
      <c r="FKQ13" s="77"/>
      <c r="FKR13" s="74"/>
      <c r="FKS13" s="74"/>
      <c r="FKT13" s="85"/>
      <c r="FKU13" s="74"/>
      <c r="FKV13" s="74"/>
      <c r="FKW13" s="85"/>
      <c r="FKX13" s="74"/>
      <c r="FKY13" s="74"/>
      <c r="FKZ13" s="85"/>
      <c r="FLA13" s="74"/>
      <c r="FLB13" s="74"/>
      <c r="FLC13" s="85"/>
      <c r="FLD13" s="80"/>
      <c r="FLE13" s="80"/>
      <c r="FLF13" s="85"/>
      <c r="FLG13" s="77"/>
      <c r="FLH13" s="74"/>
      <c r="FLI13" s="74"/>
      <c r="FLJ13" s="85"/>
      <c r="FLK13" s="74"/>
      <c r="FLL13" s="74"/>
      <c r="FLM13" s="85"/>
      <c r="FLN13" s="74"/>
      <c r="FLO13" s="74"/>
      <c r="FLP13" s="85"/>
      <c r="FLQ13" s="74"/>
      <c r="FLR13" s="74"/>
      <c r="FLS13" s="85"/>
      <c r="FLT13" s="80"/>
      <c r="FLU13" s="80"/>
      <c r="FLV13" s="85"/>
      <c r="FLW13" s="77"/>
      <c r="FLX13" s="74"/>
      <c r="FLY13" s="74"/>
      <c r="FLZ13" s="85"/>
      <c r="FMA13" s="74"/>
      <c r="FMB13" s="74"/>
      <c r="FMC13" s="85"/>
      <c r="FMD13" s="74"/>
      <c r="FME13" s="74"/>
      <c r="FMF13" s="85"/>
      <c r="FMG13" s="74"/>
      <c r="FMH13" s="74"/>
      <c r="FMI13" s="85"/>
      <c r="FMJ13" s="80"/>
      <c r="FMK13" s="80"/>
      <c r="FML13" s="85"/>
      <c r="FMM13" s="77"/>
      <c r="FMN13" s="74"/>
      <c r="FMO13" s="74"/>
      <c r="FMP13" s="85"/>
      <c r="FMQ13" s="74"/>
      <c r="FMR13" s="74"/>
      <c r="FMS13" s="85"/>
      <c r="FMT13" s="74"/>
      <c r="FMU13" s="74"/>
      <c r="FMV13" s="85"/>
      <c r="FMW13" s="74"/>
      <c r="FMX13" s="74"/>
      <c r="FMY13" s="85"/>
      <c r="FMZ13" s="80"/>
      <c r="FNA13" s="80"/>
      <c r="FNB13" s="85"/>
      <c r="FNC13" s="77"/>
      <c r="FND13" s="74"/>
      <c r="FNE13" s="74"/>
      <c r="FNF13" s="85"/>
      <c r="FNG13" s="74"/>
      <c r="FNH13" s="74"/>
      <c r="FNI13" s="85"/>
      <c r="FNJ13" s="74"/>
      <c r="FNK13" s="74"/>
      <c r="FNL13" s="85"/>
      <c r="FNM13" s="74"/>
      <c r="FNN13" s="74"/>
      <c r="FNO13" s="85"/>
      <c r="FNP13" s="80"/>
      <c r="FNQ13" s="80"/>
      <c r="FNR13" s="85"/>
      <c r="FNS13" s="77"/>
      <c r="FNT13" s="74"/>
      <c r="FNU13" s="74"/>
      <c r="FNV13" s="85"/>
      <c r="FNW13" s="74"/>
      <c r="FNX13" s="74"/>
      <c r="FNY13" s="85"/>
      <c r="FNZ13" s="74"/>
      <c r="FOA13" s="74"/>
      <c r="FOB13" s="85"/>
      <c r="FOC13" s="74"/>
      <c r="FOD13" s="74"/>
      <c r="FOE13" s="85"/>
      <c r="FOF13" s="80"/>
      <c r="FOG13" s="80"/>
      <c r="FOH13" s="85"/>
      <c r="FOI13" s="77"/>
      <c r="FOJ13" s="74"/>
      <c r="FOK13" s="74"/>
      <c r="FOL13" s="85"/>
      <c r="FOM13" s="74"/>
      <c r="FON13" s="74"/>
      <c r="FOO13" s="85"/>
      <c r="FOP13" s="74"/>
      <c r="FOQ13" s="74"/>
      <c r="FOR13" s="85"/>
      <c r="FOS13" s="74"/>
      <c r="FOT13" s="74"/>
      <c r="FOU13" s="85"/>
      <c r="FOV13" s="80"/>
      <c r="FOW13" s="80"/>
      <c r="FOX13" s="85"/>
      <c r="FOY13" s="77"/>
      <c r="FOZ13" s="74"/>
      <c r="FPA13" s="74"/>
      <c r="FPB13" s="85"/>
      <c r="FPC13" s="74"/>
      <c r="FPD13" s="74"/>
      <c r="FPE13" s="85"/>
      <c r="FPF13" s="74"/>
      <c r="FPG13" s="74"/>
      <c r="FPH13" s="85"/>
      <c r="FPI13" s="74"/>
      <c r="FPJ13" s="74"/>
      <c r="FPK13" s="85"/>
      <c r="FPL13" s="80"/>
      <c r="FPM13" s="80"/>
      <c r="FPN13" s="85"/>
      <c r="FPO13" s="77"/>
      <c r="FPP13" s="74"/>
      <c r="FPQ13" s="74"/>
      <c r="FPR13" s="85"/>
      <c r="FPS13" s="74"/>
      <c r="FPT13" s="74"/>
      <c r="FPU13" s="85"/>
      <c r="FPV13" s="74"/>
      <c r="FPW13" s="74"/>
      <c r="FPX13" s="85"/>
      <c r="FPY13" s="74"/>
      <c r="FPZ13" s="74"/>
      <c r="FQA13" s="85"/>
      <c r="FQB13" s="80"/>
      <c r="FQC13" s="80"/>
      <c r="FQD13" s="85"/>
      <c r="FQE13" s="77"/>
      <c r="FQF13" s="74"/>
      <c r="FQG13" s="74"/>
      <c r="FQH13" s="85"/>
      <c r="FQI13" s="74"/>
      <c r="FQJ13" s="74"/>
      <c r="FQK13" s="85"/>
      <c r="FQL13" s="74"/>
      <c r="FQM13" s="74"/>
      <c r="FQN13" s="85"/>
      <c r="FQO13" s="74"/>
      <c r="FQP13" s="74"/>
      <c r="FQQ13" s="85"/>
      <c r="FQR13" s="80"/>
      <c r="FQS13" s="80"/>
      <c r="FQT13" s="85"/>
      <c r="FQU13" s="77"/>
      <c r="FQV13" s="74"/>
      <c r="FQW13" s="74"/>
      <c r="FQX13" s="85"/>
      <c r="FQY13" s="74"/>
      <c r="FQZ13" s="74"/>
      <c r="FRA13" s="85"/>
      <c r="FRB13" s="74"/>
      <c r="FRC13" s="74"/>
      <c r="FRD13" s="85"/>
      <c r="FRE13" s="74"/>
      <c r="FRF13" s="74"/>
      <c r="FRG13" s="85"/>
      <c r="FRH13" s="80"/>
      <c r="FRI13" s="80"/>
      <c r="FRJ13" s="85"/>
      <c r="FRK13" s="77"/>
      <c r="FRL13" s="74"/>
      <c r="FRM13" s="74"/>
      <c r="FRN13" s="85"/>
      <c r="FRO13" s="74"/>
      <c r="FRP13" s="74"/>
      <c r="FRQ13" s="85"/>
      <c r="FRR13" s="74"/>
      <c r="FRS13" s="74"/>
      <c r="FRT13" s="85"/>
      <c r="FRU13" s="74"/>
      <c r="FRV13" s="74"/>
      <c r="FRW13" s="85"/>
      <c r="FRX13" s="80"/>
      <c r="FRY13" s="80"/>
      <c r="FRZ13" s="85"/>
      <c r="FSA13" s="77"/>
      <c r="FSB13" s="74"/>
      <c r="FSC13" s="74"/>
      <c r="FSD13" s="85"/>
      <c r="FSE13" s="74"/>
      <c r="FSF13" s="74"/>
      <c r="FSG13" s="85"/>
      <c r="FSH13" s="74"/>
      <c r="FSI13" s="74"/>
      <c r="FSJ13" s="85"/>
      <c r="FSK13" s="74"/>
      <c r="FSL13" s="74"/>
      <c r="FSM13" s="85"/>
      <c r="FSN13" s="80"/>
      <c r="FSO13" s="80"/>
      <c r="FSP13" s="85"/>
      <c r="FSQ13" s="77"/>
      <c r="FSR13" s="74"/>
      <c r="FSS13" s="74"/>
      <c r="FST13" s="85"/>
      <c r="FSU13" s="74"/>
      <c r="FSV13" s="74"/>
      <c r="FSW13" s="85"/>
      <c r="FSX13" s="74"/>
      <c r="FSY13" s="74"/>
      <c r="FSZ13" s="85"/>
      <c r="FTA13" s="74"/>
      <c r="FTB13" s="74"/>
      <c r="FTC13" s="85"/>
      <c r="FTD13" s="80"/>
      <c r="FTE13" s="80"/>
      <c r="FTF13" s="85"/>
      <c r="FTG13" s="77"/>
      <c r="FTH13" s="74"/>
      <c r="FTI13" s="74"/>
      <c r="FTJ13" s="85"/>
      <c r="FTK13" s="74"/>
      <c r="FTL13" s="74"/>
      <c r="FTM13" s="85"/>
      <c r="FTN13" s="74"/>
      <c r="FTO13" s="74"/>
      <c r="FTP13" s="85"/>
      <c r="FTQ13" s="74"/>
      <c r="FTR13" s="74"/>
      <c r="FTS13" s="85"/>
      <c r="FTT13" s="80"/>
      <c r="FTU13" s="80"/>
      <c r="FTV13" s="85"/>
      <c r="FTW13" s="77"/>
      <c r="FTX13" s="74"/>
      <c r="FTY13" s="74"/>
      <c r="FTZ13" s="85"/>
      <c r="FUA13" s="74"/>
      <c r="FUB13" s="74"/>
      <c r="FUC13" s="85"/>
      <c r="FUD13" s="74"/>
      <c r="FUE13" s="74"/>
      <c r="FUF13" s="85"/>
      <c r="FUG13" s="74"/>
      <c r="FUH13" s="74"/>
      <c r="FUI13" s="85"/>
      <c r="FUJ13" s="80"/>
      <c r="FUK13" s="80"/>
      <c r="FUL13" s="85"/>
      <c r="FUM13" s="77"/>
      <c r="FUN13" s="74"/>
      <c r="FUO13" s="74"/>
      <c r="FUP13" s="85"/>
      <c r="FUQ13" s="74"/>
      <c r="FUR13" s="74"/>
      <c r="FUS13" s="85"/>
      <c r="FUT13" s="74"/>
      <c r="FUU13" s="74"/>
      <c r="FUV13" s="85"/>
      <c r="FUW13" s="74"/>
      <c r="FUX13" s="74"/>
      <c r="FUY13" s="85"/>
      <c r="FUZ13" s="80"/>
      <c r="FVA13" s="80"/>
      <c r="FVB13" s="85"/>
      <c r="FVC13" s="77"/>
      <c r="FVD13" s="74"/>
      <c r="FVE13" s="74"/>
      <c r="FVF13" s="85"/>
      <c r="FVG13" s="74"/>
      <c r="FVH13" s="74"/>
      <c r="FVI13" s="85"/>
      <c r="FVJ13" s="74"/>
      <c r="FVK13" s="74"/>
      <c r="FVL13" s="85"/>
      <c r="FVM13" s="74"/>
      <c r="FVN13" s="74"/>
      <c r="FVO13" s="85"/>
      <c r="FVP13" s="80"/>
      <c r="FVQ13" s="80"/>
      <c r="FVR13" s="85"/>
      <c r="FVS13" s="77"/>
      <c r="FVT13" s="74"/>
      <c r="FVU13" s="74"/>
      <c r="FVV13" s="85"/>
      <c r="FVW13" s="74"/>
      <c r="FVX13" s="74"/>
      <c r="FVY13" s="85"/>
      <c r="FVZ13" s="74"/>
      <c r="FWA13" s="74"/>
      <c r="FWB13" s="85"/>
      <c r="FWC13" s="74"/>
      <c r="FWD13" s="74"/>
      <c r="FWE13" s="85"/>
      <c r="FWF13" s="80"/>
      <c r="FWG13" s="80"/>
      <c r="FWH13" s="85"/>
      <c r="FWI13" s="77"/>
      <c r="FWJ13" s="74"/>
      <c r="FWK13" s="74"/>
      <c r="FWL13" s="85"/>
      <c r="FWM13" s="74"/>
      <c r="FWN13" s="74"/>
      <c r="FWO13" s="85"/>
      <c r="FWP13" s="74"/>
      <c r="FWQ13" s="74"/>
      <c r="FWR13" s="85"/>
      <c r="FWS13" s="74"/>
      <c r="FWT13" s="74"/>
      <c r="FWU13" s="85"/>
      <c r="FWV13" s="80"/>
      <c r="FWW13" s="80"/>
      <c r="FWX13" s="85"/>
      <c r="FWY13" s="77"/>
      <c r="FWZ13" s="74"/>
      <c r="FXA13" s="74"/>
      <c r="FXB13" s="85"/>
      <c r="FXC13" s="74"/>
      <c r="FXD13" s="74"/>
      <c r="FXE13" s="85"/>
      <c r="FXF13" s="74"/>
      <c r="FXG13" s="74"/>
      <c r="FXH13" s="85"/>
      <c r="FXI13" s="74"/>
      <c r="FXJ13" s="74"/>
      <c r="FXK13" s="85"/>
      <c r="FXL13" s="80"/>
      <c r="FXM13" s="80"/>
      <c r="FXN13" s="85"/>
      <c r="FXO13" s="77"/>
      <c r="FXP13" s="74"/>
      <c r="FXQ13" s="74"/>
      <c r="FXR13" s="85"/>
      <c r="FXS13" s="74"/>
      <c r="FXT13" s="74"/>
      <c r="FXU13" s="85"/>
      <c r="FXV13" s="74"/>
      <c r="FXW13" s="74"/>
      <c r="FXX13" s="85"/>
      <c r="FXY13" s="74"/>
      <c r="FXZ13" s="74"/>
      <c r="FYA13" s="85"/>
      <c r="FYB13" s="80"/>
      <c r="FYC13" s="80"/>
      <c r="FYD13" s="85"/>
      <c r="FYE13" s="77"/>
      <c r="FYF13" s="74"/>
      <c r="FYG13" s="74"/>
      <c r="FYH13" s="85"/>
      <c r="FYI13" s="74"/>
      <c r="FYJ13" s="74"/>
      <c r="FYK13" s="85"/>
      <c r="FYL13" s="74"/>
      <c r="FYM13" s="74"/>
      <c r="FYN13" s="85"/>
      <c r="FYO13" s="74"/>
      <c r="FYP13" s="74"/>
      <c r="FYQ13" s="85"/>
      <c r="FYR13" s="80"/>
      <c r="FYS13" s="80"/>
      <c r="FYT13" s="85"/>
      <c r="FYU13" s="77"/>
      <c r="FYV13" s="74"/>
      <c r="FYW13" s="74"/>
      <c r="FYX13" s="85"/>
      <c r="FYY13" s="74"/>
      <c r="FYZ13" s="74"/>
      <c r="FZA13" s="85"/>
      <c r="FZB13" s="74"/>
      <c r="FZC13" s="74"/>
      <c r="FZD13" s="85"/>
      <c r="FZE13" s="74"/>
      <c r="FZF13" s="74"/>
      <c r="FZG13" s="85"/>
      <c r="FZH13" s="80"/>
      <c r="FZI13" s="80"/>
      <c r="FZJ13" s="85"/>
      <c r="FZK13" s="77"/>
      <c r="FZL13" s="74"/>
      <c r="FZM13" s="74"/>
      <c r="FZN13" s="85"/>
      <c r="FZO13" s="74"/>
      <c r="FZP13" s="74"/>
      <c r="FZQ13" s="85"/>
      <c r="FZR13" s="74"/>
      <c r="FZS13" s="74"/>
      <c r="FZT13" s="85"/>
      <c r="FZU13" s="74"/>
      <c r="FZV13" s="74"/>
      <c r="FZW13" s="85"/>
      <c r="FZX13" s="80"/>
      <c r="FZY13" s="80"/>
      <c r="FZZ13" s="85"/>
      <c r="GAA13" s="77"/>
      <c r="GAB13" s="74"/>
      <c r="GAC13" s="74"/>
      <c r="GAD13" s="85"/>
      <c r="GAE13" s="74"/>
      <c r="GAF13" s="74"/>
      <c r="GAG13" s="85"/>
      <c r="GAH13" s="74"/>
      <c r="GAI13" s="74"/>
      <c r="GAJ13" s="85"/>
      <c r="GAK13" s="74"/>
      <c r="GAL13" s="74"/>
      <c r="GAM13" s="85"/>
      <c r="GAN13" s="80"/>
      <c r="GAO13" s="80"/>
      <c r="GAP13" s="85"/>
      <c r="GAQ13" s="77"/>
      <c r="GAR13" s="74"/>
      <c r="GAS13" s="74"/>
      <c r="GAT13" s="85"/>
      <c r="GAU13" s="74"/>
      <c r="GAV13" s="74"/>
      <c r="GAW13" s="85"/>
      <c r="GAX13" s="74"/>
      <c r="GAY13" s="74"/>
      <c r="GAZ13" s="85"/>
      <c r="GBA13" s="74"/>
      <c r="GBB13" s="74"/>
      <c r="GBC13" s="85"/>
      <c r="GBD13" s="80"/>
      <c r="GBE13" s="80"/>
      <c r="GBF13" s="85"/>
      <c r="GBG13" s="77"/>
      <c r="GBH13" s="74"/>
      <c r="GBI13" s="74"/>
      <c r="GBJ13" s="85"/>
      <c r="GBK13" s="74"/>
      <c r="GBL13" s="74"/>
      <c r="GBM13" s="85"/>
      <c r="GBN13" s="74"/>
      <c r="GBO13" s="74"/>
      <c r="GBP13" s="85"/>
      <c r="GBQ13" s="74"/>
      <c r="GBR13" s="74"/>
      <c r="GBS13" s="85"/>
      <c r="GBT13" s="80"/>
      <c r="GBU13" s="80"/>
      <c r="GBV13" s="85"/>
      <c r="GBW13" s="77"/>
      <c r="GBX13" s="74"/>
      <c r="GBY13" s="74"/>
      <c r="GBZ13" s="85"/>
      <c r="GCA13" s="74"/>
      <c r="GCB13" s="74"/>
      <c r="GCC13" s="85"/>
      <c r="GCD13" s="74"/>
      <c r="GCE13" s="74"/>
      <c r="GCF13" s="85"/>
      <c r="GCG13" s="74"/>
      <c r="GCH13" s="74"/>
      <c r="GCI13" s="85"/>
      <c r="GCJ13" s="80"/>
      <c r="GCK13" s="80"/>
      <c r="GCL13" s="85"/>
      <c r="GCM13" s="77"/>
      <c r="GCN13" s="74"/>
      <c r="GCO13" s="74"/>
      <c r="GCP13" s="85"/>
      <c r="GCQ13" s="74"/>
      <c r="GCR13" s="74"/>
      <c r="GCS13" s="85"/>
      <c r="GCT13" s="74"/>
      <c r="GCU13" s="74"/>
      <c r="GCV13" s="85"/>
      <c r="GCW13" s="74"/>
      <c r="GCX13" s="74"/>
      <c r="GCY13" s="85"/>
      <c r="GCZ13" s="80"/>
      <c r="GDA13" s="80"/>
      <c r="GDB13" s="85"/>
      <c r="GDC13" s="77"/>
      <c r="GDD13" s="74"/>
      <c r="GDE13" s="74"/>
      <c r="GDF13" s="85"/>
      <c r="GDG13" s="74"/>
      <c r="GDH13" s="74"/>
      <c r="GDI13" s="85"/>
      <c r="GDJ13" s="74"/>
      <c r="GDK13" s="74"/>
      <c r="GDL13" s="85"/>
      <c r="GDM13" s="74"/>
      <c r="GDN13" s="74"/>
      <c r="GDO13" s="85"/>
      <c r="GDP13" s="80"/>
      <c r="GDQ13" s="80"/>
      <c r="GDR13" s="85"/>
      <c r="GDS13" s="77"/>
      <c r="GDT13" s="74"/>
      <c r="GDU13" s="74"/>
      <c r="GDV13" s="85"/>
      <c r="GDW13" s="74"/>
      <c r="GDX13" s="74"/>
      <c r="GDY13" s="85"/>
      <c r="GDZ13" s="74"/>
      <c r="GEA13" s="74"/>
      <c r="GEB13" s="85"/>
      <c r="GEC13" s="74"/>
      <c r="GED13" s="74"/>
      <c r="GEE13" s="85"/>
      <c r="GEF13" s="80"/>
      <c r="GEG13" s="80"/>
      <c r="GEH13" s="85"/>
      <c r="GEI13" s="77"/>
      <c r="GEJ13" s="74"/>
      <c r="GEK13" s="74"/>
      <c r="GEL13" s="85"/>
      <c r="GEM13" s="74"/>
      <c r="GEN13" s="74"/>
      <c r="GEO13" s="85"/>
      <c r="GEP13" s="74"/>
      <c r="GEQ13" s="74"/>
      <c r="GER13" s="85"/>
      <c r="GES13" s="74"/>
      <c r="GET13" s="74"/>
      <c r="GEU13" s="85"/>
      <c r="GEV13" s="80"/>
      <c r="GEW13" s="80"/>
      <c r="GEX13" s="85"/>
      <c r="GEY13" s="77"/>
      <c r="GEZ13" s="74"/>
      <c r="GFA13" s="74"/>
      <c r="GFB13" s="85"/>
      <c r="GFC13" s="74"/>
      <c r="GFD13" s="74"/>
      <c r="GFE13" s="85"/>
      <c r="GFF13" s="74"/>
      <c r="GFG13" s="74"/>
      <c r="GFH13" s="85"/>
      <c r="GFI13" s="74"/>
      <c r="GFJ13" s="74"/>
      <c r="GFK13" s="85"/>
      <c r="GFL13" s="80"/>
      <c r="GFM13" s="80"/>
      <c r="GFN13" s="85"/>
      <c r="GFO13" s="77"/>
      <c r="GFP13" s="74"/>
      <c r="GFQ13" s="74"/>
      <c r="GFR13" s="85"/>
      <c r="GFS13" s="74"/>
      <c r="GFT13" s="74"/>
      <c r="GFU13" s="85"/>
      <c r="GFV13" s="74"/>
      <c r="GFW13" s="74"/>
      <c r="GFX13" s="85"/>
      <c r="GFY13" s="74"/>
      <c r="GFZ13" s="74"/>
      <c r="GGA13" s="85"/>
      <c r="GGB13" s="80"/>
      <c r="GGC13" s="80"/>
      <c r="GGD13" s="85"/>
      <c r="GGE13" s="77"/>
      <c r="GGF13" s="74"/>
      <c r="GGG13" s="74"/>
      <c r="GGH13" s="85"/>
      <c r="GGI13" s="74"/>
      <c r="GGJ13" s="74"/>
      <c r="GGK13" s="85"/>
      <c r="GGL13" s="74"/>
      <c r="GGM13" s="74"/>
      <c r="GGN13" s="85"/>
      <c r="GGO13" s="74"/>
      <c r="GGP13" s="74"/>
      <c r="GGQ13" s="85"/>
      <c r="GGR13" s="80"/>
      <c r="GGS13" s="80"/>
      <c r="GGT13" s="85"/>
      <c r="GGU13" s="77"/>
      <c r="GGV13" s="74"/>
      <c r="GGW13" s="74"/>
      <c r="GGX13" s="85"/>
      <c r="GGY13" s="74"/>
      <c r="GGZ13" s="74"/>
      <c r="GHA13" s="85"/>
      <c r="GHB13" s="74"/>
      <c r="GHC13" s="74"/>
      <c r="GHD13" s="85"/>
      <c r="GHE13" s="74"/>
      <c r="GHF13" s="74"/>
      <c r="GHG13" s="85"/>
      <c r="GHH13" s="80"/>
      <c r="GHI13" s="80"/>
      <c r="GHJ13" s="85"/>
      <c r="GHK13" s="77"/>
      <c r="GHL13" s="74"/>
      <c r="GHM13" s="74"/>
      <c r="GHN13" s="85"/>
      <c r="GHO13" s="74"/>
      <c r="GHP13" s="74"/>
      <c r="GHQ13" s="85"/>
      <c r="GHR13" s="74"/>
      <c r="GHS13" s="74"/>
      <c r="GHT13" s="85"/>
      <c r="GHU13" s="74"/>
      <c r="GHV13" s="74"/>
      <c r="GHW13" s="85"/>
      <c r="GHX13" s="80"/>
      <c r="GHY13" s="80"/>
      <c r="GHZ13" s="85"/>
      <c r="GIA13" s="77"/>
      <c r="GIB13" s="74"/>
      <c r="GIC13" s="74"/>
      <c r="GID13" s="85"/>
      <c r="GIE13" s="74"/>
      <c r="GIF13" s="74"/>
      <c r="GIG13" s="85"/>
      <c r="GIH13" s="74"/>
      <c r="GII13" s="74"/>
      <c r="GIJ13" s="85"/>
      <c r="GIK13" s="74"/>
      <c r="GIL13" s="74"/>
      <c r="GIM13" s="85"/>
      <c r="GIN13" s="80"/>
      <c r="GIO13" s="80"/>
      <c r="GIP13" s="85"/>
      <c r="GIQ13" s="77"/>
      <c r="GIR13" s="74"/>
      <c r="GIS13" s="74"/>
      <c r="GIT13" s="85"/>
      <c r="GIU13" s="74"/>
      <c r="GIV13" s="74"/>
      <c r="GIW13" s="85"/>
      <c r="GIX13" s="74"/>
      <c r="GIY13" s="74"/>
      <c r="GIZ13" s="85"/>
      <c r="GJA13" s="74"/>
      <c r="GJB13" s="74"/>
      <c r="GJC13" s="85"/>
      <c r="GJD13" s="80"/>
      <c r="GJE13" s="80"/>
      <c r="GJF13" s="85"/>
      <c r="GJG13" s="77"/>
      <c r="GJH13" s="74"/>
      <c r="GJI13" s="74"/>
      <c r="GJJ13" s="85"/>
      <c r="GJK13" s="74"/>
      <c r="GJL13" s="74"/>
      <c r="GJM13" s="85"/>
      <c r="GJN13" s="74"/>
      <c r="GJO13" s="74"/>
      <c r="GJP13" s="85"/>
      <c r="GJQ13" s="74"/>
      <c r="GJR13" s="74"/>
      <c r="GJS13" s="85"/>
      <c r="GJT13" s="80"/>
      <c r="GJU13" s="80"/>
      <c r="GJV13" s="85"/>
      <c r="GJW13" s="77"/>
      <c r="GJX13" s="74"/>
      <c r="GJY13" s="74"/>
      <c r="GJZ13" s="85"/>
      <c r="GKA13" s="74"/>
      <c r="GKB13" s="74"/>
      <c r="GKC13" s="85"/>
      <c r="GKD13" s="74"/>
      <c r="GKE13" s="74"/>
      <c r="GKF13" s="85"/>
      <c r="GKG13" s="74"/>
      <c r="GKH13" s="74"/>
      <c r="GKI13" s="85"/>
      <c r="GKJ13" s="80"/>
      <c r="GKK13" s="80"/>
      <c r="GKL13" s="85"/>
      <c r="GKM13" s="77"/>
      <c r="GKN13" s="74"/>
      <c r="GKO13" s="74"/>
      <c r="GKP13" s="85"/>
      <c r="GKQ13" s="74"/>
      <c r="GKR13" s="74"/>
      <c r="GKS13" s="85"/>
      <c r="GKT13" s="74"/>
      <c r="GKU13" s="74"/>
      <c r="GKV13" s="85"/>
      <c r="GKW13" s="74"/>
      <c r="GKX13" s="74"/>
      <c r="GKY13" s="85"/>
      <c r="GKZ13" s="80"/>
      <c r="GLA13" s="80"/>
      <c r="GLB13" s="85"/>
      <c r="GLC13" s="77"/>
      <c r="GLD13" s="74"/>
      <c r="GLE13" s="74"/>
      <c r="GLF13" s="85"/>
      <c r="GLG13" s="74"/>
      <c r="GLH13" s="74"/>
      <c r="GLI13" s="85"/>
      <c r="GLJ13" s="74"/>
      <c r="GLK13" s="74"/>
      <c r="GLL13" s="85"/>
      <c r="GLM13" s="74"/>
      <c r="GLN13" s="74"/>
      <c r="GLO13" s="85"/>
      <c r="GLP13" s="80"/>
      <c r="GLQ13" s="80"/>
      <c r="GLR13" s="85"/>
      <c r="GLS13" s="77"/>
      <c r="GLT13" s="74"/>
      <c r="GLU13" s="74"/>
      <c r="GLV13" s="85"/>
      <c r="GLW13" s="74"/>
      <c r="GLX13" s="74"/>
      <c r="GLY13" s="85"/>
      <c r="GLZ13" s="74"/>
      <c r="GMA13" s="74"/>
      <c r="GMB13" s="85"/>
      <c r="GMC13" s="74"/>
      <c r="GMD13" s="74"/>
      <c r="GME13" s="85"/>
      <c r="GMF13" s="80"/>
      <c r="GMG13" s="80"/>
      <c r="GMH13" s="85"/>
      <c r="GMI13" s="77"/>
      <c r="GMJ13" s="74"/>
      <c r="GMK13" s="74"/>
      <c r="GML13" s="85"/>
      <c r="GMM13" s="74"/>
      <c r="GMN13" s="74"/>
      <c r="GMO13" s="85"/>
      <c r="GMP13" s="74"/>
      <c r="GMQ13" s="74"/>
      <c r="GMR13" s="85"/>
      <c r="GMS13" s="74"/>
      <c r="GMT13" s="74"/>
      <c r="GMU13" s="85"/>
      <c r="GMV13" s="80"/>
      <c r="GMW13" s="80"/>
      <c r="GMX13" s="85"/>
      <c r="GMY13" s="77"/>
      <c r="GMZ13" s="74"/>
      <c r="GNA13" s="74"/>
      <c r="GNB13" s="85"/>
      <c r="GNC13" s="74"/>
      <c r="GND13" s="74"/>
      <c r="GNE13" s="85"/>
      <c r="GNF13" s="74"/>
      <c r="GNG13" s="74"/>
      <c r="GNH13" s="85"/>
      <c r="GNI13" s="74"/>
      <c r="GNJ13" s="74"/>
      <c r="GNK13" s="85"/>
      <c r="GNL13" s="80"/>
      <c r="GNM13" s="80"/>
      <c r="GNN13" s="85"/>
      <c r="GNO13" s="77"/>
      <c r="GNP13" s="74"/>
      <c r="GNQ13" s="74"/>
      <c r="GNR13" s="85"/>
      <c r="GNS13" s="74"/>
      <c r="GNT13" s="74"/>
      <c r="GNU13" s="85"/>
      <c r="GNV13" s="74"/>
      <c r="GNW13" s="74"/>
      <c r="GNX13" s="85"/>
      <c r="GNY13" s="74"/>
      <c r="GNZ13" s="74"/>
      <c r="GOA13" s="85"/>
      <c r="GOB13" s="80"/>
      <c r="GOC13" s="80"/>
      <c r="GOD13" s="85"/>
      <c r="GOE13" s="77"/>
      <c r="GOF13" s="74"/>
      <c r="GOG13" s="74"/>
      <c r="GOH13" s="85"/>
      <c r="GOI13" s="74"/>
      <c r="GOJ13" s="74"/>
      <c r="GOK13" s="85"/>
      <c r="GOL13" s="74"/>
      <c r="GOM13" s="74"/>
      <c r="GON13" s="85"/>
      <c r="GOO13" s="74"/>
      <c r="GOP13" s="74"/>
      <c r="GOQ13" s="85"/>
      <c r="GOR13" s="80"/>
      <c r="GOS13" s="80"/>
      <c r="GOT13" s="85"/>
      <c r="GOU13" s="77"/>
      <c r="GOV13" s="74"/>
      <c r="GOW13" s="74"/>
      <c r="GOX13" s="85"/>
      <c r="GOY13" s="74"/>
      <c r="GOZ13" s="74"/>
      <c r="GPA13" s="85"/>
      <c r="GPB13" s="74"/>
      <c r="GPC13" s="74"/>
      <c r="GPD13" s="85"/>
      <c r="GPE13" s="74"/>
      <c r="GPF13" s="74"/>
      <c r="GPG13" s="85"/>
      <c r="GPH13" s="80"/>
      <c r="GPI13" s="80"/>
      <c r="GPJ13" s="85"/>
      <c r="GPK13" s="77"/>
      <c r="GPL13" s="74"/>
      <c r="GPM13" s="74"/>
      <c r="GPN13" s="85"/>
      <c r="GPO13" s="74"/>
      <c r="GPP13" s="74"/>
      <c r="GPQ13" s="85"/>
      <c r="GPR13" s="74"/>
      <c r="GPS13" s="74"/>
      <c r="GPT13" s="85"/>
      <c r="GPU13" s="74"/>
      <c r="GPV13" s="74"/>
      <c r="GPW13" s="85"/>
      <c r="GPX13" s="80"/>
      <c r="GPY13" s="80"/>
      <c r="GPZ13" s="85"/>
      <c r="GQA13" s="77"/>
      <c r="GQB13" s="74"/>
      <c r="GQC13" s="74"/>
      <c r="GQD13" s="85"/>
      <c r="GQE13" s="74"/>
      <c r="GQF13" s="74"/>
      <c r="GQG13" s="85"/>
      <c r="GQH13" s="74"/>
      <c r="GQI13" s="74"/>
      <c r="GQJ13" s="85"/>
      <c r="GQK13" s="74"/>
      <c r="GQL13" s="74"/>
      <c r="GQM13" s="85"/>
      <c r="GQN13" s="80"/>
      <c r="GQO13" s="80"/>
      <c r="GQP13" s="85"/>
      <c r="GQQ13" s="77"/>
      <c r="GQR13" s="74"/>
      <c r="GQS13" s="74"/>
      <c r="GQT13" s="85"/>
      <c r="GQU13" s="74"/>
      <c r="GQV13" s="74"/>
      <c r="GQW13" s="85"/>
      <c r="GQX13" s="74"/>
      <c r="GQY13" s="74"/>
      <c r="GQZ13" s="85"/>
      <c r="GRA13" s="74"/>
      <c r="GRB13" s="74"/>
      <c r="GRC13" s="85"/>
      <c r="GRD13" s="80"/>
      <c r="GRE13" s="80"/>
      <c r="GRF13" s="85"/>
      <c r="GRG13" s="77"/>
      <c r="GRH13" s="74"/>
      <c r="GRI13" s="74"/>
      <c r="GRJ13" s="85"/>
      <c r="GRK13" s="74"/>
      <c r="GRL13" s="74"/>
      <c r="GRM13" s="85"/>
      <c r="GRN13" s="74"/>
      <c r="GRO13" s="74"/>
      <c r="GRP13" s="85"/>
      <c r="GRQ13" s="74"/>
      <c r="GRR13" s="74"/>
      <c r="GRS13" s="85"/>
      <c r="GRT13" s="80"/>
      <c r="GRU13" s="80"/>
      <c r="GRV13" s="85"/>
      <c r="GRW13" s="77"/>
      <c r="GRX13" s="74"/>
      <c r="GRY13" s="74"/>
      <c r="GRZ13" s="85"/>
      <c r="GSA13" s="74"/>
      <c r="GSB13" s="74"/>
      <c r="GSC13" s="85"/>
      <c r="GSD13" s="74"/>
      <c r="GSE13" s="74"/>
      <c r="GSF13" s="85"/>
      <c r="GSG13" s="74"/>
      <c r="GSH13" s="74"/>
      <c r="GSI13" s="85"/>
      <c r="GSJ13" s="80"/>
      <c r="GSK13" s="80"/>
      <c r="GSL13" s="85"/>
      <c r="GSM13" s="77"/>
      <c r="GSN13" s="74"/>
      <c r="GSO13" s="74"/>
      <c r="GSP13" s="85"/>
      <c r="GSQ13" s="74"/>
      <c r="GSR13" s="74"/>
      <c r="GSS13" s="85"/>
      <c r="GST13" s="74"/>
      <c r="GSU13" s="74"/>
      <c r="GSV13" s="85"/>
      <c r="GSW13" s="74"/>
      <c r="GSX13" s="74"/>
      <c r="GSY13" s="85"/>
      <c r="GSZ13" s="80"/>
      <c r="GTA13" s="80"/>
      <c r="GTB13" s="85"/>
      <c r="GTC13" s="77"/>
      <c r="GTD13" s="74"/>
      <c r="GTE13" s="74"/>
      <c r="GTF13" s="85"/>
      <c r="GTG13" s="74"/>
      <c r="GTH13" s="74"/>
      <c r="GTI13" s="85"/>
      <c r="GTJ13" s="74"/>
      <c r="GTK13" s="74"/>
      <c r="GTL13" s="85"/>
      <c r="GTM13" s="74"/>
      <c r="GTN13" s="74"/>
      <c r="GTO13" s="85"/>
      <c r="GTP13" s="80"/>
      <c r="GTQ13" s="80"/>
      <c r="GTR13" s="85"/>
      <c r="GTS13" s="77"/>
      <c r="GTT13" s="74"/>
      <c r="GTU13" s="74"/>
      <c r="GTV13" s="85"/>
      <c r="GTW13" s="74"/>
      <c r="GTX13" s="74"/>
      <c r="GTY13" s="85"/>
      <c r="GTZ13" s="74"/>
      <c r="GUA13" s="74"/>
      <c r="GUB13" s="85"/>
      <c r="GUC13" s="74"/>
      <c r="GUD13" s="74"/>
      <c r="GUE13" s="85"/>
      <c r="GUF13" s="80"/>
      <c r="GUG13" s="80"/>
      <c r="GUH13" s="85"/>
      <c r="GUI13" s="77"/>
      <c r="GUJ13" s="74"/>
      <c r="GUK13" s="74"/>
      <c r="GUL13" s="85"/>
      <c r="GUM13" s="74"/>
      <c r="GUN13" s="74"/>
      <c r="GUO13" s="85"/>
      <c r="GUP13" s="74"/>
      <c r="GUQ13" s="74"/>
      <c r="GUR13" s="85"/>
      <c r="GUS13" s="74"/>
      <c r="GUT13" s="74"/>
      <c r="GUU13" s="85"/>
      <c r="GUV13" s="80"/>
      <c r="GUW13" s="80"/>
      <c r="GUX13" s="85"/>
      <c r="GUY13" s="77"/>
      <c r="GUZ13" s="74"/>
      <c r="GVA13" s="74"/>
      <c r="GVB13" s="85"/>
      <c r="GVC13" s="74"/>
      <c r="GVD13" s="74"/>
      <c r="GVE13" s="85"/>
      <c r="GVF13" s="74"/>
      <c r="GVG13" s="74"/>
      <c r="GVH13" s="85"/>
      <c r="GVI13" s="74"/>
      <c r="GVJ13" s="74"/>
      <c r="GVK13" s="85"/>
      <c r="GVL13" s="80"/>
      <c r="GVM13" s="80"/>
      <c r="GVN13" s="85"/>
      <c r="GVO13" s="77"/>
      <c r="GVP13" s="74"/>
      <c r="GVQ13" s="74"/>
      <c r="GVR13" s="85"/>
      <c r="GVS13" s="74"/>
      <c r="GVT13" s="74"/>
      <c r="GVU13" s="85"/>
      <c r="GVV13" s="74"/>
      <c r="GVW13" s="74"/>
      <c r="GVX13" s="85"/>
      <c r="GVY13" s="74"/>
      <c r="GVZ13" s="74"/>
      <c r="GWA13" s="85"/>
      <c r="GWB13" s="80"/>
      <c r="GWC13" s="80"/>
      <c r="GWD13" s="85"/>
      <c r="GWE13" s="77"/>
      <c r="GWF13" s="74"/>
      <c r="GWG13" s="74"/>
      <c r="GWH13" s="85"/>
      <c r="GWI13" s="74"/>
      <c r="GWJ13" s="74"/>
      <c r="GWK13" s="85"/>
      <c r="GWL13" s="74"/>
      <c r="GWM13" s="74"/>
      <c r="GWN13" s="85"/>
      <c r="GWO13" s="74"/>
      <c r="GWP13" s="74"/>
      <c r="GWQ13" s="85"/>
      <c r="GWR13" s="80"/>
      <c r="GWS13" s="80"/>
      <c r="GWT13" s="85"/>
      <c r="GWU13" s="77"/>
      <c r="GWV13" s="74"/>
      <c r="GWW13" s="74"/>
      <c r="GWX13" s="85"/>
      <c r="GWY13" s="74"/>
      <c r="GWZ13" s="74"/>
      <c r="GXA13" s="85"/>
      <c r="GXB13" s="74"/>
      <c r="GXC13" s="74"/>
      <c r="GXD13" s="85"/>
      <c r="GXE13" s="74"/>
      <c r="GXF13" s="74"/>
      <c r="GXG13" s="85"/>
      <c r="GXH13" s="80"/>
      <c r="GXI13" s="80"/>
      <c r="GXJ13" s="85"/>
      <c r="GXK13" s="77"/>
      <c r="GXL13" s="74"/>
      <c r="GXM13" s="74"/>
      <c r="GXN13" s="85"/>
      <c r="GXO13" s="74"/>
      <c r="GXP13" s="74"/>
      <c r="GXQ13" s="85"/>
      <c r="GXR13" s="74"/>
      <c r="GXS13" s="74"/>
      <c r="GXT13" s="85"/>
      <c r="GXU13" s="74"/>
      <c r="GXV13" s="74"/>
      <c r="GXW13" s="85"/>
      <c r="GXX13" s="80"/>
      <c r="GXY13" s="80"/>
      <c r="GXZ13" s="85"/>
      <c r="GYA13" s="77"/>
      <c r="GYB13" s="74"/>
      <c r="GYC13" s="74"/>
      <c r="GYD13" s="85"/>
      <c r="GYE13" s="74"/>
      <c r="GYF13" s="74"/>
      <c r="GYG13" s="85"/>
      <c r="GYH13" s="74"/>
      <c r="GYI13" s="74"/>
      <c r="GYJ13" s="85"/>
      <c r="GYK13" s="74"/>
      <c r="GYL13" s="74"/>
      <c r="GYM13" s="85"/>
      <c r="GYN13" s="80"/>
      <c r="GYO13" s="80"/>
      <c r="GYP13" s="85"/>
      <c r="GYQ13" s="77"/>
      <c r="GYR13" s="74"/>
      <c r="GYS13" s="74"/>
      <c r="GYT13" s="85"/>
      <c r="GYU13" s="74"/>
      <c r="GYV13" s="74"/>
      <c r="GYW13" s="85"/>
      <c r="GYX13" s="74"/>
      <c r="GYY13" s="74"/>
      <c r="GYZ13" s="85"/>
      <c r="GZA13" s="74"/>
      <c r="GZB13" s="74"/>
      <c r="GZC13" s="85"/>
      <c r="GZD13" s="80"/>
      <c r="GZE13" s="80"/>
      <c r="GZF13" s="85"/>
      <c r="GZG13" s="77"/>
      <c r="GZH13" s="74"/>
      <c r="GZI13" s="74"/>
      <c r="GZJ13" s="85"/>
      <c r="GZK13" s="74"/>
      <c r="GZL13" s="74"/>
      <c r="GZM13" s="85"/>
      <c r="GZN13" s="74"/>
      <c r="GZO13" s="74"/>
      <c r="GZP13" s="85"/>
      <c r="GZQ13" s="74"/>
      <c r="GZR13" s="74"/>
      <c r="GZS13" s="85"/>
      <c r="GZT13" s="80"/>
      <c r="GZU13" s="80"/>
      <c r="GZV13" s="85"/>
      <c r="GZW13" s="77"/>
      <c r="GZX13" s="74"/>
      <c r="GZY13" s="74"/>
      <c r="GZZ13" s="85"/>
      <c r="HAA13" s="74"/>
      <c r="HAB13" s="74"/>
      <c r="HAC13" s="85"/>
      <c r="HAD13" s="74"/>
      <c r="HAE13" s="74"/>
      <c r="HAF13" s="85"/>
      <c r="HAG13" s="74"/>
      <c r="HAH13" s="74"/>
      <c r="HAI13" s="85"/>
      <c r="HAJ13" s="80"/>
      <c r="HAK13" s="80"/>
      <c r="HAL13" s="85"/>
      <c r="HAM13" s="77"/>
      <c r="HAN13" s="74"/>
      <c r="HAO13" s="74"/>
      <c r="HAP13" s="85"/>
      <c r="HAQ13" s="74"/>
      <c r="HAR13" s="74"/>
      <c r="HAS13" s="85"/>
      <c r="HAT13" s="74"/>
      <c r="HAU13" s="74"/>
      <c r="HAV13" s="85"/>
      <c r="HAW13" s="74"/>
      <c r="HAX13" s="74"/>
      <c r="HAY13" s="85"/>
      <c r="HAZ13" s="80"/>
      <c r="HBA13" s="80"/>
      <c r="HBB13" s="85"/>
      <c r="HBC13" s="77"/>
      <c r="HBD13" s="74"/>
      <c r="HBE13" s="74"/>
      <c r="HBF13" s="85"/>
      <c r="HBG13" s="74"/>
      <c r="HBH13" s="74"/>
      <c r="HBI13" s="85"/>
      <c r="HBJ13" s="74"/>
      <c r="HBK13" s="74"/>
      <c r="HBL13" s="85"/>
      <c r="HBM13" s="74"/>
      <c r="HBN13" s="74"/>
      <c r="HBO13" s="85"/>
      <c r="HBP13" s="80"/>
      <c r="HBQ13" s="80"/>
      <c r="HBR13" s="85"/>
      <c r="HBS13" s="77"/>
      <c r="HBT13" s="74"/>
      <c r="HBU13" s="74"/>
      <c r="HBV13" s="85"/>
      <c r="HBW13" s="74"/>
      <c r="HBX13" s="74"/>
      <c r="HBY13" s="85"/>
      <c r="HBZ13" s="74"/>
      <c r="HCA13" s="74"/>
      <c r="HCB13" s="85"/>
      <c r="HCC13" s="74"/>
      <c r="HCD13" s="74"/>
      <c r="HCE13" s="85"/>
      <c r="HCF13" s="80"/>
      <c r="HCG13" s="80"/>
      <c r="HCH13" s="85"/>
      <c r="HCI13" s="77"/>
      <c r="HCJ13" s="74"/>
      <c r="HCK13" s="74"/>
      <c r="HCL13" s="85"/>
      <c r="HCM13" s="74"/>
      <c r="HCN13" s="74"/>
      <c r="HCO13" s="85"/>
      <c r="HCP13" s="74"/>
      <c r="HCQ13" s="74"/>
      <c r="HCR13" s="85"/>
      <c r="HCS13" s="74"/>
      <c r="HCT13" s="74"/>
      <c r="HCU13" s="85"/>
      <c r="HCV13" s="80"/>
      <c r="HCW13" s="80"/>
      <c r="HCX13" s="85"/>
      <c r="HCY13" s="77"/>
      <c r="HCZ13" s="74"/>
      <c r="HDA13" s="74"/>
      <c r="HDB13" s="85"/>
      <c r="HDC13" s="74"/>
      <c r="HDD13" s="74"/>
      <c r="HDE13" s="85"/>
      <c r="HDF13" s="74"/>
      <c r="HDG13" s="74"/>
      <c r="HDH13" s="85"/>
      <c r="HDI13" s="74"/>
      <c r="HDJ13" s="74"/>
      <c r="HDK13" s="85"/>
      <c r="HDL13" s="80"/>
      <c r="HDM13" s="80"/>
      <c r="HDN13" s="85"/>
      <c r="HDO13" s="77"/>
      <c r="HDP13" s="74"/>
      <c r="HDQ13" s="74"/>
      <c r="HDR13" s="85"/>
      <c r="HDS13" s="74"/>
      <c r="HDT13" s="74"/>
      <c r="HDU13" s="85"/>
      <c r="HDV13" s="74"/>
      <c r="HDW13" s="74"/>
      <c r="HDX13" s="85"/>
      <c r="HDY13" s="74"/>
      <c r="HDZ13" s="74"/>
      <c r="HEA13" s="85"/>
      <c r="HEB13" s="80"/>
      <c r="HEC13" s="80"/>
      <c r="HED13" s="85"/>
      <c r="HEE13" s="77"/>
      <c r="HEF13" s="74"/>
      <c r="HEG13" s="74"/>
      <c r="HEH13" s="85"/>
      <c r="HEI13" s="74"/>
      <c r="HEJ13" s="74"/>
      <c r="HEK13" s="85"/>
      <c r="HEL13" s="74"/>
      <c r="HEM13" s="74"/>
      <c r="HEN13" s="85"/>
      <c r="HEO13" s="74"/>
      <c r="HEP13" s="74"/>
      <c r="HEQ13" s="85"/>
      <c r="HER13" s="80"/>
      <c r="HES13" s="80"/>
      <c r="HET13" s="85"/>
      <c r="HEU13" s="77"/>
      <c r="HEV13" s="74"/>
      <c r="HEW13" s="74"/>
      <c r="HEX13" s="85"/>
      <c r="HEY13" s="74"/>
      <c r="HEZ13" s="74"/>
      <c r="HFA13" s="85"/>
      <c r="HFB13" s="74"/>
      <c r="HFC13" s="74"/>
      <c r="HFD13" s="85"/>
      <c r="HFE13" s="74"/>
      <c r="HFF13" s="74"/>
      <c r="HFG13" s="85"/>
      <c r="HFH13" s="80"/>
      <c r="HFI13" s="80"/>
      <c r="HFJ13" s="85"/>
      <c r="HFK13" s="77"/>
      <c r="HFL13" s="74"/>
      <c r="HFM13" s="74"/>
      <c r="HFN13" s="85"/>
      <c r="HFO13" s="74"/>
      <c r="HFP13" s="74"/>
      <c r="HFQ13" s="85"/>
      <c r="HFR13" s="74"/>
      <c r="HFS13" s="74"/>
      <c r="HFT13" s="85"/>
      <c r="HFU13" s="74"/>
      <c r="HFV13" s="74"/>
      <c r="HFW13" s="85"/>
      <c r="HFX13" s="80"/>
      <c r="HFY13" s="80"/>
      <c r="HFZ13" s="85"/>
      <c r="HGA13" s="77"/>
      <c r="HGB13" s="74"/>
      <c r="HGC13" s="74"/>
      <c r="HGD13" s="85"/>
      <c r="HGE13" s="74"/>
      <c r="HGF13" s="74"/>
      <c r="HGG13" s="85"/>
      <c r="HGH13" s="74"/>
      <c r="HGI13" s="74"/>
      <c r="HGJ13" s="85"/>
      <c r="HGK13" s="74"/>
      <c r="HGL13" s="74"/>
      <c r="HGM13" s="85"/>
      <c r="HGN13" s="80"/>
      <c r="HGO13" s="80"/>
      <c r="HGP13" s="85"/>
      <c r="HGQ13" s="77"/>
      <c r="HGR13" s="74"/>
      <c r="HGS13" s="74"/>
      <c r="HGT13" s="85"/>
      <c r="HGU13" s="74"/>
      <c r="HGV13" s="74"/>
      <c r="HGW13" s="85"/>
      <c r="HGX13" s="74"/>
      <c r="HGY13" s="74"/>
      <c r="HGZ13" s="85"/>
      <c r="HHA13" s="74"/>
      <c r="HHB13" s="74"/>
      <c r="HHC13" s="85"/>
      <c r="HHD13" s="80"/>
      <c r="HHE13" s="80"/>
      <c r="HHF13" s="85"/>
      <c r="HHG13" s="77"/>
      <c r="HHH13" s="74"/>
      <c r="HHI13" s="74"/>
      <c r="HHJ13" s="85"/>
      <c r="HHK13" s="74"/>
      <c r="HHL13" s="74"/>
      <c r="HHM13" s="85"/>
      <c r="HHN13" s="74"/>
      <c r="HHO13" s="74"/>
      <c r="HHP13" s="85"/>
      <c r="HHQ13" s="74"/>
      <c r="HHR13" s="74"/>
      <c r="HHS13" s="85"/>
      <c r="HHT13" s="80"/>
      <c r="HHU13" s="80"/>
      <c r="HHV13" s="85"/>
      <c r="HHW13" s="77"/>
      <c r="HHX13" s="74"/>
      <c r="HHY13" s="74"/>
      <c r="HHZ13" s="85"/>
      <c r="HIA13" s="74"/>
      <c r="HIB13" s="74"/>
      <c r="HIC13" s="85"/>
      <c r="HID13" s="74"/>
      <c r="HIE13" s="74"/>
      <c r="HIF13" s="85"/>
      <c r="HIG13" s="74"/>
      <c r="HIH13" s="74"/>
      <c r="HII13" s="85"/>
      <c r="HIJ13" s="80"/>
      <c r="HIK13" s="80"/>
      <c r="HIL13" s="85"/>
      <c r="HIM13" s="77"/>
      <c r="HIN13" s="74"/>
      <c r="HIO13" s="74"/>
      <c r="HIP13" s="85"/>
      <c r="HIQ13" s="74"/>
      <c r="HIR13" s="74"/>
      <c r="HIS13" s="85"/>
      <c r="HIT13" s="74"/>
      <c r="HIU13" s="74"/>
      <c r="HIV13" s="85"/>
      <c r="HIW13" s="74"/>
      <c r="HIX13" s="74"/>
      <c r="HIY13" s="85"/>
      <c r="HIZ13" s="80"/>
      <c r="HJA13" s="80"/>
      <c r="HJB13" s="85"/>
      <c r="HJC13" s="77"/>
      <c r="HJD13" s="74"/>
      <c r="HJE13" s="74"/>
      <c r="HJF13" s="85"/>
      <c r="HJG13" s="74"/>
      <c r="HJH13" s="74"/>
      <c r="HJI13" s="85"/>
      <c r="HJJ13" s="74"/>
      <c r="HJK13" s="74"/>
      <c r="HJL13" s="85"/>
      <c r="HJM13" s="74"/>
      <c r="HJN13" s="74"/>
      <c r="HJO13" s="85"/>
      <c r="HJP13" s="80"/>
      <c r="HJQ13" s="80"/>
      <c r="HJR13" s="85"/>
      <c r="HJS13" s="77"/>
      <c r="HJT13" s="74"/>
      <c r="HJU13" s="74"/>
      <c r="HJV13" s="85"/>
      <c r="HJW13" s="74"/>
      <c r="HJX13" s="74"/>
      <c r="HJY13" s="85"/>
      <c r="HJZ13" s="74"/>
      <c r="HKA13" s="74"/>
      <c r="HKB13" s="85"/>
      <c r="HKC13" s="74"/>
      <c r="HKD13" s="74"/>
      <c r="HKE13" s="85"/>
      <c r="HKF13" s="80"/>
      <c r="HKG13" s="80"/>
      <c r="HKH13" s="85"/>
      <c r="HKI13" s="77"/>
      <c r="HKJ13" s="74"/>
      <c r="HKK13" s="74"/>
      <c r="HKL13" s="85"/>
      <c r="HKM13" s="74"/>
      <c r="HKN13" s="74"/>
      <c r="HKO13" s="85"/>
      <c r="HKP13" s="74"/>
      <c r="HKQ13" s="74"/>
      <c r="HKR13" s="85"/>
      <c r="HKS13" s="74"/>
      <c r="HKT13" s="74"/>
      <c r="HKU13" s="85"/>
      <c r="HKV13" s="80"/>
      <c r="HKW13" s="80"/>
      <c r="HKX13" s="85"/>
      <c r="HKY13" s="77"/>
      <c r="HKZ13" s="74"/>
      <c r="HLA13" s="74"/>
      <c r="HLB13" s="85"/>
      <c r="HLC13" s="74"/>
      <c r="HLD13" s="74"/>
      <c r="HLE13" s="85"/>
      <c r="HLF13" s="74"/>
      <c r="HLG13" s="74"/>
      <c r="HLH13" s="85"/>
      <c r="HLI13" s="74"/>
      <c r="HLJ13" s="74"/>
      <c r="HLK13" s="85"/>
      <c r="HLL13" s="80"/>
      <c r="HLM13" s="80"/>
      <c r="HLN13" s="85"/>
      <c r="HLO13" s="77"/>
      <c r="HLP13" s="74"/>
      <c r="HLQ13" s="74"/>
      <c r="HLR13" s="85"/>
      <c r="HLS13" s="74"/>
      <c r="HLT13" s="74"/>
      <c r="HLU13" s="85"/>
      <c r="HLV13" s="74"/>
      <c r="HLW13" s="74"/>
      <c r="HLX13" s="85"/>
      <c r="HLY13" s="74"/>
      <c r="HLZ13" s="74"/>
      <c r="HMA13" s="85"/>
      <c r="HMB13" s="80"/>
      <c r="HMC13" s="80"/>
      <c r="HMD13" s="85"/>
      <c r="HME13" s="77"/>
      <c r="HMF13" s="74"/>
      <c r="HMG13" s="74"/>
      <c r="HMH13" s="85"/>
      <c r="HMI13" s="74"/>
      <c r="HMJ13" s="74"/>
      <c r="HMK13" s="85"/>
      <c r="HML13" s="74"/>
      <c r="HMM13" s="74"/>
      <c r="HMN13" s="85"/>
      <c r="HMO13" s="74"/>
      <c r="HMP13" s="74"/>
      <c r="HMQ13" s="85"/>
      <c r="HMR13" s="80"/>
      <c r="HMS13" s="80"/>
      <c r="HMT13" s="85"/>
      <c r="HMU13" s="77"/>
      <c r="HMV13" s="74"/>
      <c r="HMW13" s="74"/>
      <c r="HMX13" s="85"/>
      <c r="HMY13" s="74"/>
      <c r="HMZ13" s="74"/>
      <c r="HNA13" s="85"/>
      <c r="HNB13" s="74"/>
      <c r="HNC13" s="74"/>
      <c r="HND13" s="85"/>
      <c r="HNE13" s="74"/>
      <c r="HNF13" s="74"/>
      <c r="HNG13" s="85"/>
      <c r="HNH13" s="80"/>
      <c r="HNI13" s="80"/>
      <c r="HNJ13" s="85"/>
      <c r="HNK13" s="77"/>
      <c r="HNL13" s="74"/>
      <c r="HNM13" s="74"/>
      <c r="HNN13" s="85"/>
      <c r="HNO13" s="74"/>
      <c r="HNP13" s="74"/>
      <c r="HNQ13" s="85"/>
      <c r="HNR13" s="74"/>
      <c r="HNS13" s="74"/>
      <c r="HNT13" s="85"/>
      <c r="HNU13" s="74"/>
      <c r="HNV13" s="74"/>
      <c r="HNW13" s="85"/>
      <c r="HNX13" s="80"/>
      <c r="HNY13" s="80"/>
      <c r="HNZ13" s="85"/>
      <c r="HOA13" s="77"/>
      <c r="HOB13" s="74"/>
      <c r="HOC13" s="74"/>
      <c r="HOD13" s="85"/>
      <c r="HOE13" s="74"/>
      <c r="HOF13" s="74"/>
      <c r="HOG13" s="85"/>
      <c r="HOH13" s="74"/>
      <c r="HOI13" s="74"/>
      <c r="HOJ13" s="85"/>
      <c r="HOK13" s="74"/>
      <c r="HOL13" s="74"/>
      <c r="HOM13" s="85"/>
      <c r="HON13" s="80"/>
      <c r="HOO13" s="80"/>
      <c r="HOP13" s="85"/>
      <c r="HOQ13" s="77"/>
      <c r="HOR13" s="74"/>
      <c r="HOS13" s="74"/>
      <c r="HOT13" s="85"/>
      <c r="HOU13" s="74"/>
      <c r="HOV13" s="74"/>
      <c r="HOW13" s="85"/>
      <c r="HOX13" s="74"/>
      <c r="HOY13" s="74"/>
      <c r="HOZ13" s="85"/>
      <c r="HPA13" s="74"/>
      <c r="HPB13" s="74"/>
      <c r="HPC13" s="85"/>
      <c r="HPD13" s="80"/>
      <c r="HPE13" s="80"/>
      <c r="HPF13" s="85"/>
      <c r="HPG13" s="77"/>
      <c r="HPH13" s="74"/>
      <c r="HPI13" s="74"/>
      <c r="HPJ13" s="85"/>
      <c r="HPK13" s="74"/>
      <c r="HPL13" s="74"/>
      <c r="HPM13" s="85"/>
      <c r="HPN13" s="74"/>
      <c r="HPO13" s="74"/>
      <c r="HPP13" s="85"/>
      <c r="HPQ13" s="74"/>
      <c r="HPR13" s="74"/>
      <c r="HPS13" s="85"/>
      <c r="HPT13" s="80"/>
      <c r="HPU13" s="80"/>
      <c r="HPV13" s="85"/>
      <c r="HPW13" s="77"/>
      <c r="HPX13" s="74"/>
      <c r="HPY13" s="74"/>
      <c r="HPZ13" s="85"/>
      <c r="HQA13" s="74"/>
      <c r="HQB13" s="74"/>
      <c r="HQC13" s="85"/>
      <c r="HQD13" s="74"/>
      <c r="HQE13" s="74"/>
      <c r="HQF13" s="85"/>
      <c r="HQG13" s="74"/>
      <c r="HQH13" s="74"/>
      <c r="HQI13" s="85"/>
      <c r="HQJ13" s="80"/>
      <c r="HQK13" s="80"/>
      <c r="HQL13" s="85"/>
      <c r="HQM13" s="77"/>
      <c r="HQN13" s="74"/>
      <c r="HQO13" s="74"/>
      <c r="HQP13" s="85"/>
      <c r="HQQ13" s="74"/>
      <c r="HQR13" s="74"/>
      <c r="HQS13" s="85"/>
      <c r="HQT13" s="74"/>
      <c r="HQU13" s="74"/>
      <c r="HQV13" s="85"/>
      <c r="HQW13" s="74"/>
      <c r="HQX13" s="74"/>
      <c r="HQY13" s="85"/>
      <c r="HQZ13" s="80"/>
      <c r="HRA13" s="80"/>
      <c r="HRB13" s="85"/>
      <c r="HRC13" s="77"/>
      <c r="HRD13" s="74"/>
      <c r="HRE13" s="74"/>
      <c r="HRF13" s="85"/>
      <c r="HRG13" s="74"/>
      <c r="HRH13" s="74"/>
      <c r="HRI13" s="85"/>
      <c r="HRJ13" s="74"/>
      <c r="HRK13" s="74"/>
      <c r="HRL13" s="85"/>
      <c r="HRM13" s="74"/>
      <c r="HRN13" s="74"/>
      <c r="HRO13" s="85"/>
      <c r="HRP13" s="80"/>
      <c r="HRQ13" s="80"/>
      <c r="HRR13" s="85"/>
      <c r="HRS13" s="77"/>
      <c r="HRT13" s="74"/>
      <c r="HRU13" s="74"/>
      <c r="HRV13" s="85"/>
      <c r="HRW13" s="74"/>
      <c r="HRX13" s="74"/>
      <c r="HRY13" s="85"/>
      <c r="HRZ13" s="74"/>
      <c r="HSA13" s="74"/>
      <c r="HSB13" s="85"/>
      <c r="HSC13" s="74"/>
      <c r="HSD13" s="74"/>
      <c r="HSE13" s="85"/>
      <c r="HSF13" s="80"/>
      <c r="HSG13" s="80"/>
      <c r="HSH13" s="85"/>
      <c r="HSI13" s="77"/>
      <c r="HSJ13" s="74"/>
      <c r="HSK13" s="74"/>
      <c r="HSL13" s="85"/>
      <c r="HSM13" s="74"/>
      <c r="HSN13" s="74"/>
      <c r="HSO13" s="85"/>
      <c r="HSP13" s="74"/>
      <c r="HSQ13" s="74"/>
      <c r="HSR13" s="85"/>
      <c r="HSS13" s="74"/>
      <c r="HST13" s="74"/>
      <c r="HSU13" s="85"/>
      <c r="HSV13" s="80"/>
      <c r="HSW13" s="80"/>
      <c r="HSX13" s="85"/>
      <c r="HSY13" s="77"/>
      <c r="HSZ13" s="74"/>
      <c r="HTA13" s="74"/>
      <c r="HTB13" s="85"/>
      <c r="HTC13" s="74"/>
      <c r="HTD13" s="74"/>
      <c r="HTE13" s="85"/>
      <c r="HTF13" s="74"/>
      <c r="HTG13" s="74"/>
      <c r="HTH13" s="85"/>
      <c r="HTI13" s="74"/>
      <c r="HTJ13" s="74"/>
      <c r="HTK13" s="85"/>
      <c r="HTL13" s="80"/>
      <c r="HTM13" s="80"/>
      <c r="HTN13" s="85"/>
      <c r="HTO13" s="77"/>
      <c r="HTP13" s="74"/>
      <c r="HTQ13" s="74"/>
      <c r="HTR13" s="85"/>
      <c r="HTS13" s="74"/>
      <c r="HTT13" s="74"/>
      <c r="HTU13" s="85"/>
      <c r="HTV13" s="74"/>
      <c r="HTW13" s="74"/>
      <c r="HTX13" s="85"/>
      <c r="HTY13" s="74"/>
      <c r="HTZ13" s="74"/>
      <c r="HUA13" s="85"/>
      <c r="HUB13" s="80"/>
      <c r="HUC13" s="80"/>
      <c r="HUD13" s="85"/>
      <c r="HUE13" s="77"/>
      <c r="HUF13" s="74"/>
      <c r="HUG13" s="74"/>
      <c r="HUH13" s="85"/>
      <c r="HUI13" s="74"/>
      <c r="HUJ13" s="74"/>
      <c r="HUK13" s="85"/>
      <c r="HUL13" s="74"/>
      <c r="HUM13" s="74"/>
      <c r="HUN13" s="85"/>
      <c r="HUO13" s="74"/>
      <c r="HUP13" s="74"/>
      <c r="HUQ13" s="85"/>
      <c r="HUR13" s="80"/>
      <c r="HUS13" s="80"/>
      <c r="HUT13" s="85"/>
      <c r="HUU13" s="77"/>
      <c r="HUV13" s="74"/>
      <c r="HUW13" s="74"/>
      <c r="HUX13" s="85"/>
      <c r="HUY13" s="74"/>
      <c r="HUZ13" s="74"/>
      <c r="HVA13" s="85"/>
      <c r="HVB13" s="74"/>
      <c r="HVC13" s="74"/>
      <c r="HVD13" s="85"/>
      <c r="HVE13" s="74"/>
      <c r="HVF13" s="74"/>
      <c r="HVG13" s="85"/>
      <c r="HVH13" s="80"/>
      <c r="HVI13" s="80"/>
      <c r="HVJ13" s="85"/>
      <c r="HVK13" s="77"/>
      <c r="HVL13" s="74"/>
      <c r="HVM13" s="74"/>
      <c r="HVN13" s="85"/>
      <c r="HVO13" s="74"/>
      <c r="HVP13" s="74"/>
      <c r="HVQ13" s="85"/>
      <c r="HVR13" s="74"/>
      <c r="HVS13" s="74"/>
      <c r="HVT13" s="85"/>
      <c r="HVU13" s="74"/>
      <c r="HVV13" s="74"/>
      <c r="HVW13" s="85"/>
      <c r="HVX13" s="80"/>
      <c r="HVY13" s="80"/>
      <c r="HVZ13" s="85"/>
      <c r="HWA13" s="77"/>
      <c r="HWB13" s="74"/>
      <c r="HWC13" s="74"/>
      <c r="HWD13" s="85"/>
      <c r="HWE13" s="74"/>
      <c r="HWF13" s="74"/>
      <c r="HWG13" s="85"/>
      <c r="HWH13" s="74"/>
      <c r="HWI13" s="74"/>
      <c r="HWJ13" s="85"/>
      <c r="HWK13" s="74"/>
      <c r="HWL13" s="74"/>
      <c r="HWM13" s="85"/>
      <c r="HWN13" s="80"/>
      <c r="HWO13" s="80"/>
      <c r="HWP13" s="85"/>
      <c r="HWQ13" s="77"/>
      <c r="HWR13" s="74"/>
      <c r="HWS13" s="74"/>
      <c r="HWT13" s="85"/>
      <c r="HWU13" s="74"/>
      <c r="HWV13" s="74"/>
      <c r="HWW13" s="85"/>
      <c r="HWX13" s="74"/>
      <c r="HWY13" s="74"/>
      <c r="HWZ13" s="85"/>
      <c r="HXA13" s="74"/>
      <c r="HXB13" s="74"/>
      <c r="HXC13" s="85"/>
      <c r="HXD13" s="80"/>
      <c r="HXE13" s="80"/>
      <c r="HXF13" s="85"/>
      <c r="HXG13" s="77"/>
      <c r="HXH13" s="74"/>
      <c r="HXI13" s="74"/>
      <c r="HXJ13" s="85"/>
      <c r="HXK13" s="74"/>
      <c r="HXL13" s="74"/>
      <c r="HXM13" s="85"/>
      <c r="HXN13" s="74"/>
      <c r="HXO13" s="74"/>
      <c r="HXP13" s="85"/>
      <c r="HXQ13" s="74"/>
      <c r="HXR13" s="74"/>
      <c r="HXS13" s="85"/>
      <c r="HXT13" s="80"/>
      <c r="HXU13" s="80"/>
      <c r="HXV13" s="85"/>
      <c r="HXW13" s="77"/>
      <c r="HXX13" s="74"/>
      <c r="HXY13" s="74"/>
      <c r="HXZ13" s="85"/>
      <c r="HYA13" s="74"/>
      <c r="HYB13" s="74"/>
      <c r="HYC13" s="85"/>
      <c r="HYD13" s="74"/>
      <c r="HYE13" s="74"/>
      <c r="HYF13" s="85"/>
      <c r="HYG13" s="74"/>
      <c r="HYH13" s="74"/>
      <c r="HYI13" s="85"/>
      <c r="HYJ13" s="80"/>
      <c r="HYK13" s="80"/>
      <c r="HYL13" s="85"/>
      <c r="HYM13" s="77"/>
      <c r="HYN13" s="74"/>
      <c r="HYO13" s="74"/>
      <c r="HYP13" s="85"/>
      <c r="HYQ13" s="74"/>
      <c r="HYR13" s="74"/>
      <c r="HYS13" s="85"/>
      <c r="HYT13" s="74"/>
      <c r="HYU13" s="74"/>
      <c r="HYV13" s="85"/>
      <c r="HYW13" s="74"/>
      <c r="HYX13" s="74"/>
      <c r="HYY13" s="85"/>
      <c r="HYZ13" s="80"/>
      <c r="HZA13" s="80"/>
      <c r="HZB13" s="85"/>
      <c r="HZC13" s="77"/>
      <c r="HZD13" s="74"/>
      <c r="HZE13" s="74"/>
      <c r="HZF13" s="85"/>
      <c r="HZG13" s="74"/>
      <c r="HZH13" s="74"/>
      <c r="HZI13" s="85"/>
      <c r="HZJ13" s="74"/>
      <c r="HZK13" s="74"/>
      <c r="HZL13" s="85"/>
      <c r="HZM13" s="74"/>
      <c r="HZN13" s="74"/>
      <c r="HZO13" s="85"/>
      <c r="HZP13" s="80"/>
      <c r="HZQ13" s="80"/>
      <c r="HZR13" s="85"/>
      <c r="HZS13" s="77"/>
      <c r="HZT13" s="74"/>
      <c r="HZU13" s="74"/>
      <c r="HZV13" s="85"/>
      <c r="HZW13" s="74"/>
      <c r="HZX13" s="74"/>
      <c r="HZY13" s="85"/>
      <c r="HZZ13" s="74"/>
      <c r="IAA13" s="74"/>
      <c r="IAB13" s="85"/>
      <c r="IAC13" s="74"/>
      <c r="IAD13" s="74"/>
      <c r="IAE13" s="85"/>
      <c r="IAF13" s="80"/>
      <c r="IAG13" s="80"/>
      <c r="IAH13" s="85"/>
      <c r="IAI13" s="77"/>
      <c r="IAJ13" s="74"/>
      <c r="IAK13" s="74"/>
      <c r="IAL13" s="85"/>
      <c r="IAM13" s="74"/>
      <c r="IAN13" s="74"/>
      <c r="IAO13" s="85"/>
      <c r="IAP13" s="74"/>
      <c r="IAQ13" s="74"/>
      <c r="IAR13" s="85"/>
      <c r="IAS13" s="74"/>
      <c r="IAT13" s="74"/>
      <c r="IAU13" s="85"/>
      <c r="IAV13" s="80"/>
      <c r="IAW13" s="80"/>
      <c r="IAX13" s="85"/>
      <c r="IAY13" s="77"/>
      <c r="IAZ13" s="74"/>
      <c r="IBA13" s="74"/>
      <c r="IBB13" s="85"/>
      <c r="IBC13" s="74"/>
      <c r="IBD13" s="74"/>
      <c r="IBE13" s="85"/>
      <c r="IBF13" s="74"/>
      <c r="IBG13" s="74"/>
      <c r="IBH13" s="85"/>
      <c r="IBI13" s="74"/>
      <c r="IBJ13" s="74"/>
      <c r="IBK13" s="85"/>
      <c r="IBL13" s="80"/>
      <c r="IBM13" s="80"/>
      <c r="IBN13" s="85"/>
      <c r="IBO13" s="77"/>
      <c r="IBP13" s="74"/>
      <c r="IBQ13" s="74"/>
      <c r="IBR13" s="85"/>
      <c r="IBS13" s="74"/>
      <c r="IBT13" s="74"/>
      <c r="IBU13" s="85"/>
      <c r="IBV13" s="74"/>
      <c r="IBW13" s="74"/>
      <c r="IBX13" s="85"/>
      <c r="IBY13" s="74"/>
      <c r="IBZ13" s="74"/>
      <c r="ICA13" s="85"/>
      <c r="ICB13" s="80"/>
      <c r="ICC13" s="80"/>
      <c r="ICD13" s="85"/>
      <c r="ICE13" s="77"/>
      <c r="ICF13" s="74"/>
      <c r="ICG13" s="74"/>
      <c r="ICH13" s="85"/>
      <c r="ICI13" s="74"/>
      <c r="ICJ13" s="74"/>
      <c r="ICK13" s="85"/>
      <c r="ICL13" s="74"/>
      <c r="ICM13" s="74"/>
      <c r="ICN13" s="85"/>
      <c r="ICO13" s="74"/>
      <c r="ICP13" s="74"/>
      <c r="ICQ13" s="85"/>
      <c r="ICR13" s="80"/>
      <c r="ICS13" s="80"/>
      <c r="ICT13" s="85"/>
      <c r="ICU13" s="77"/>
      <c r="ICV13" s="74"/>
      <c r="ICW13" s="74"/>
      <c r="ICX13" s="85"/>
      <c r="ICY13" s="74"/>
      <c r="ICZ13" s="74"/>
      <c r="IDA13" s="85"/>
      <c r="IDB13" s="74"/>
      <c r="IDC13" s="74"/>
      <c r="IDD13" s="85"/>
      <c r="IDE13" s="74"/>
      <c r="IDF13" s="74"/>
      <c r="IDG13" s="85"/>
      <c r="IDH13" s="80"/>
      <c r="IDI13" s="80"/>
      <c r="IDJ13" s="85"/>
      <c r="IDK13" s="77"/>
      <c r="IDL13" s="74"/>
      <c r="IDM13" s="74"/>
      <c r="IDN13" s="85"/>
      <c r="IDO13" s="74"/>
      <c r="IDP13" s="74"/>
      <c r="IDQ13" s="85"/>
      <c r="IDR13" s="74"/>
      <c r="IDS13" s="74"/>
      <c r="IDT13" s="85"/>
      <c r="IDU13" s="74"/>
      <c r="IDV13" s="74"/>
      <c r="IDW13" s="85"/>
      <c r="IDX13" s="80"/>
      <c r="IDY13" s="80"/>
      <c r="IDZ13" s="85"/>
      <c r="IEA13" s="77"/>
      <c r="IEB13" s="74"/>
      <c r="IEC13" s="74"/>
      <c r="IED13" s="85"/>
      <c r="IEE13" s="74"/>
      <c r="IEF13" s="74"/>
      <c r="IEG13" s="85"/>
      <c r="IEH13" s="74"/>
      <c r="IEI13" s="74"/>
      <c r="IEJ13" s="85"/>
      <c r="IEK13" s="74"/>
      <c r="IEL13" s="74"/>
      <c r="IEM13" s="85"/>
      <c r="IEN13" s="80"/>
      <c r="IEO13" s="80"/>
      <c r="IEP13" s="85"/>
      <c r="IEQ13" s="77"/>
      <c r="IER13" s="74"/>
      <c r="IES13" s="74"/>
      <c r="IET13" s="85"/>
      <c r="IEU13" s="74"/>
      <c r="IEV13" s="74"/>
      <c r="IEW13" s="85"/>
      <c r="IEX13" s="74"/>
      <c r="IEY13" s="74"/>
      <c r="IEZ13" s="85"/>
      <c r="IFA13" s="74"/>
      <c r="IFB13" s="74"/>
      <c r="IFC13" s="85"/>
      <c r="IFD13" s="80"/>
      <c r="IFE13" s="80"/>
      <c r="IFF13" s="85"/>
      <c r="IFG13" s="77"/>
      <c r="IFH13" s="74"/>
      <c r="IFI13" s="74"/>
      <c r="IFJ13" s="85"/>
      <c r="IFK13" s="74"/>
      <c r="IFL13" s="74"/>
      <c r="IFM13" s="85"/>
      <c r="IFN13" s="74"/>
      <c r="IFO13" s="74"/>
      <c r="IFP13" s="85"/>
      <c r="IFQ13" s="74"/>
      <c r="IFR13" s="74"/>
      <c r="IFS13" s="85"/>
      <c r="IFT13" s="80"/>
      <c r="IFU13" s="80"/>
      <c r="IFV13" s="85"/>
      <c r="IFW13" s="77"/>
      <c r="IFX13" s="74"/>
      <c r="IFY13" s="74"/>
      <c r="IFZ13" s="85"/>
      <c r="IGA13" s="74"/>
      <c r="IGB13" s="74"/>
      <c r="IGC13" s="85"/>
      <c r="IGD13" s="74"/>
      <c r="IGE13" s="74"/>
      <c r="IGF13" s="85"/>
      <c r="IGG13" s="74"/>
      <c r="IGH13" s="74"/>
      <c r="IGI13" s="85"/>
      <c r="IGJ13" s="80"/>
      <c r="IGK13" s="80"/>
      <c r="IGL13" s="85"/>
      <c r="IGM13" s="77"/>
      <c r="IGN13" s="74"/>
      <c r="IGO13" s="74"/>
      <c r="IGP13" s="85"/>
      <c r="IGQ13" s="74"/>
      <c r="IGR13" s="74"/>
      <c r="IGS13" s="85"/>
      <c r="IGT13" s="74"/>
      <c r="IGU13" s="74"/>
      <c r="IGV13" s="85"/>
      <c r="IGW13" s="74"/>
      <c r="IGX13" s="74"/>
      <c r="IGY13" s="85"/>
      <c r="IGZ13" s="80"/>
      <c r="IHA13" s="80"/>
      <c r="IHB13" s="85"/>
      <c r="IHC13" s="77"/>
      <c r="IHD13" s="74"/>
      <c r="IHE13" s="74"/>
      <c r="IHF13" s="85"/>
      <c r="IHG13" s="74"/>
      <c r="IHH13" s="74"/>
      <c r="IHI13" s="85"/>
      <c r="IHJ13" s="74"/>
      <c r="IHK13" s="74"/>
      <c r="IHL13" s="85"/>
      <c r="IHM13" s="74"/>
      <c r="IHN13" s="74"/>
      <c r="IHO13" s="85"/>
      <c r="IHP13" s="80"/>
      <c r="IHQ13" s="80"/>
      <c r="IHR13" s="85"/>
      <c r="IHS13" s="77"/>
      <c r="IHT13" s="74"/>
      <c r="IHU13" s="74"/>
      <c r="IHV13" s="85"/>
      <c r="IHW13" s="74"/>
      <c r="IHX13" s="74"/>
      <c r="IHY13" s="85"/>
      <c r="IHZ13" s="74"/>
      <c r="IIA13" s="74"/>
      <c r="IIB13" s="85"/>
      <c r="IIC13" s="74"/>
      <c r="IID13" s="74"/>
      <c r="IIE13" s="85"/>
      <c r="IIF13" s="80"/>
      <c r="IIG13" s="80"/>
      <c r="IIH13" s="85"/>
      <c r="III13" s="77"/>
      <c r="IIJ13" s="74"/>
      <c r="IIK13" s="74"/>
      <c r="IIL13" s="85"/>
      <c r="IIM13" s="74"/>
      <c r="IIN13" s="74"/>
      <c r="IIO13" s="85"/>
      <c r="IIP13" s="74"/>
      <c r="IIQ13" s="74"/>
      <c r="IIR13" s="85"/>
      <c r="IIS13" s="74"/>
      <c r="IIT13" s="74"/>
      <c r="IIU13" s="85"/>
      <c r="IIV13" s="80"/>
      <c r="IIW13" s="80"/>
      <c r="IIX13" s="85"/>
      <c r="IIY13" s="77"/>
      <c r="IIZ13" s="74"/>
      <c r="IJA13" s="74"/>
      <c r="IJB13" s="85"/>
      <c r="IJC13" s="74"/>
      <c r="IJD13" s="74"/>
      <c r="IJE13" s="85"/>
      <c r="IJF13" s="74"/>
      <c r="IJG13" s="74"/>
      <c r="IJH13" s="85"/>
      <c r="IJI13" s="74"/>
      <c r="IJJ13" s="74"/>
      <c r="IJK13" s="85"/>
      <c r="IJL13" s="80"/>
      <c r="IJM13" s="80"/>
      <c r="IJN13" s="85"/>
      <c r="IJO13" s="77"/>
      <c r="IJP13" s="74"/>
      <c r="IJQ13" s="74"/>
      <c r="IJR13" s="85"/>
      <c r="IJS13" s="74"/>
      <c r="IJT13" s="74"/>
      <c r="IJU13" s="85"/>
      <c r="IJV13" s="74"/>
      <c r="IJW13" s="74"/>
      <c r="IJX13" s="85"/>
      <c r="IJY13" s="74"/>
      <c r="IJZ13" s="74"/>
      <c r="IKA13" s="85"/>
      <c r="IKB13" s="80"/>
      <c r="IKC13" s="80"/>
      <c r="IKD13" s="85"/>
      <c r="IKE13" s="77"/>
      <c r="IKF13" s="74"/>
      <c r="IKG13" s="74"/>
      <c r="IKH13" s="85"/>
      <c r="IKI13" s="74"/>
      <c r="IKJ13" s="74"/>
      <c r="IKK13" s="85"/>
      <c r="IKL13" s="74"/>
      <c r="IKM13" s="74"/>
      <c r="IKN13" s="85"/>
      <c r="IKO13" s="74"/>
      <c r="IKP13" s="74"/>
      <c r="IKQ13" s="85"/>
      <c r="IKR13" s="80"/>
      <c r="IKS13" s="80"/>
      <c r="IKT13" s="85"/>
      <c r="IKU13" s="77"/>
      <c r="IKV13" s="74"/>
      <c r="IKW13" s="74"/>
      <c r="IKX13" s="85"/>
      <c r="IKY13" s="74"/>
      <c r="IKZ13" s="74"/>
      <c r="ILA13" s="85"/>
      <c r="ILB13" s="74"/>
      <c r="ILC13" s="74"/>
      <c r="ILD13" s="85"/>
      <c r="ILE13" s="74"/>
      <c r="ILF13" s="74"/>
      <c r="ILG13" s="85"/>
      <c r="ILH13" s="80"/>
      <c r="ILI13" s="80"/>
      <c r="ILJ13" s="85"/>
      <c r="ILK13" s="77"/>
      <c r="ILL13" s="74"/>
      <c r="ILM13" s="74"/>
      <c r="ILN13" s="85"/>
      <c r="ILO13" s="74"/>
      <c r="ILP13" s="74"/>
      <c r="ILQ13" s="85"/>
      <c r="ILR13" s="74"/>
      <c r="ILS13" s="74"/>
      <c r="ILT13" s="85"/>
      <c r="ILU13" s="74"/>
      <c r="ILV13" s="74"/>
      <c r="ILW13" s="85"/>
      <c r="ILX13" s="80"/>
      <c r="ILY13" s="80"/>
      <c r="ILZ13" s="85"/>
      <c r="IMA13" s="77"/>
      <c r="IMB13" s="74"/>
      <c r="IMC13" s="74"/>
      <c r="IMD13" s="85"/>
      <c r="IME13" s="74"/>
      <c r="IMF13" s="74"/>
      <c r="IMG13" s="85"/>
      <c r="IMH13" s="74"/>
      <c r="IMI13" s="74"/>
      <c r="IMJ13" s="85"/>
      <c r="IMK13" s="74"/>
      <c r="IML13" s="74"/>
      <c r="IMM13" s="85"/>
      <c r="IMN13" s="80"/>
      <c r="IMO13" s="80"/>
      <c r="IMP13" s="85"/>
      <c r="IMQ13" s="77"/>
      <c r="IMR13" s="74"/>
      <c r="IMS13" s="74"/>
      <c r="IMT13" s="85"/>
      <c r="IMU13" s="74"/>
      <c r="IMV13" s="74"/>
      <c r="IMW13" s="85"/>
      <c r="IMX13" s="74"/>
      <c r="IMY13" s="74"/>
      <c r="IMZ13" s="85"/>
      <c r="INA13" s="74"/>
      <c r="INB13" s="74"/>
      <c r="INC13" s="85"/>
      <c r="IND13" s="80"/>
      <c r="INE13" s="80"/>
      <c r="INF13" s="85"/>
      <c r="ING13" s="77"/>
      <c r="INH13" s="74"/>
      <c r="INI13" s="74"/>
      <c r="INJ13" s="85"/>
      <c r="INK13" s="74"/>
      <c r="INL13" s="74"/>
      <c r="INM13" s="85"/>
      <c r="INN13" s="74"/>
      <c r="INO13" s="74"/>
      <c r="INP13" s="85"/>
      <c r="INQ13" s="74"/>
      <c r="INR13" s="74"/>
      <c r="INS13" s="85"/>
      <c r="INT13" s="80"/>
      <c r="INU13" s="80"/>
      <c r="INV13" s="85"/>
      <c r="INW13" s="77"/>
      <c r="INX13" s="74"/>
      <c r="INY13" s="74"/>
      <c r="INZ13" s="85"/>
      <c r="IOA13" s="74"/>
      <c r="IOB13" s="74"/>
      <c r="IOC13" s="85"/>
      <c r="IOD13" s="74"/>
      <c r="IOE13" s="74"/>
      <c r="IOF13" s="85"/>
      <c r="IOG13" s="74"/>
      <c r="IOH13" s="74"/>
      <c r="IOI13" s="85"/>
      <c r="IOJ13" s="80"/>
      <c r="IOK13" s="80"/>
      <c r="IOL13" s="85"/>
      <c r="IOM13" s="77"/>
      <c r="ION13" s="74"/>
      <c r="IOO13" s="74"/>
      <c r="IOP13" s="85"/>
      <c r="IOQ13" s="74"/>
      <c r="IOR13" s="74"/>
      <c r="IOS13" s="85"/>
      <c r="IOT13" s="74"/>
      <c r="IOU13" s="74"/>
      <c r="IOV13" s="85"/>
      <c r="IOW13" s="74"/>
      <c r="IOX13" s="74"/>
      <c r="IOY13" s="85"/>
      <c r="IOZ13" s="80"/>
      <c r="IPA13" s="80"/>
      <c r="IPB13" s="85"/>
      <c r="IPC13" s="77"/>
      <c r="IPD13" s="74"/>
      <c r="IPE13" s="74"/>
      <c r="IPF13" s="85"/>
      <c r="IPG13" s="74"/>
      <c r="IPH13" s="74"/>
      <c r="IPI13" s="85"/>
      <c r="IPJ13" s="74"/>
      <c r="IPK13" s="74"/>
      <c r="IPL13" s="85"/>
      <c r="IPM13" s="74"/>
      <c r="IPN13" s="74"/>
      <c r="IPO13" s="85"/>
      <c r="IPP13" s="80"/>
      <c r="IPQ13" s="80"/>
      <c r="IPR13" s="85"/>
      <c r="IPS13" s="77"/>
      <c r="IPT13" s="74"/>
      <c r="IPU13" s="74"/>
      <c r="IPV13" s="85"/>
      <c r="IPW13" s="74"/>
      <c r="IPX13" s="74"/>
      <c r="IPY13" s="85"/>
      <c r="IPZ13" s="74"/>
      <c r="IQA13" s="74"/>
      <c r="IQB13" s="85"/>
      <c r="IQC13" s="74"/>
      <c r="IQD13" s="74"/>
      <c r="IQE13" s="85"/>
      <c r="IQF13" s="80"/>
      <c r="IQG13" s="80"/>
      <c r="IQH13" s="85"/>
      <c r="IQI13" s="77"/>
      <c r="IQJ13" s="74"/>
      <c r="IQK13" s="74"/>
      <c r="IQL13" s="85"/>
      <c r="IQM13" s="74"/>
      <c r="IQN13" s="74"/>
      <c r="IQO13" s="85"/>
      <c r="IQP13" s="74"/>
      <c r="IQQ13" s="74"/>
      <c r="IQR13" s="85"/>
      <c r="IQS13" s="74"/>
      <c r="IQT13" s="74"/>
      <c r="IQU13" s="85"/>
      <c r="IQV13" s="80"/>
      <c r="IQW13" s="80"/>
      <c r="IQX13" s="85"/>
      <c r="IQY13" s="77"/>
      <c r="IQZ13" s="74"/>
      <c r="IRA13" s="74"/>
      <c r="IRB13" s="85"/>
      <c r="IRC13" s="74"/>
      <c r="IRD13" s="74"/>
      <c r="IRE13" s="85"/>
      <c r="IRF13" s="74"/>
      <c r="IRG13" s="74"/>
      <c r="IRH13" s="85"/>
      <c r="IRI13" s="74"/>
      <c r="IRJ13" s="74"/>
      <c r="IRK13" s="85"/>
      <c r="IRL13" s="80"/>
      <c r="IRM13" s="80"/>
      <c r="IRN13" s="85"/>
      <c r="IRO13" s="77"/>
      <c r="IRP13" s="74"/>
      <c r="IRQ13" s="74"/>
      <c r="IRR13" s="85"/>
      <c r="IRS13" s="74"/>
      <c r="IRT13" s="74"/>
      <c r="IRU13" s="85"/>
      <c r="IRV13" s="74"/>
      <c r="IRW13" s="74"/>
      <c r="IRX13" s="85"/>
      <c r="IRY13" s="74"/>
      <c r="IRZ13" s="74"/>
      <c r="ISA13" s="85"/>
      <c r="ISB13" s="80"/>
      <c r="ISC13" s="80"/>
      <c r="ISD13" s="85"/>
      <c r="ISE13" s="77"/>
      <c r="ISF13" s="74"/>
      <c r="ISG13" s="74"/>
      <c r="ISH13" s="85"/>
      <c r="ISI13" s="74"/>
      <c r="ISJ13" s="74"/>
      <c r="ISK13" s="85"/>
      <c r="ISL13" s="74"/>
      <c r="ISM13" s="74"/>
      <c r="ISN13" s="85"/>
      <c r="ISO13" s="74"/>
      <c r="ISP13" s="74"/>
      <c r="ISQ13" s="85"/>
      <c r="ISR13" s="80"/>
      <c r="ISS13" s="80"/>
      <c r="IST13" s="85"/>
      <c r="ISU13" s="77"/>
      <c r="ISV13" s="74"/>
      <c r="ISW13" s="74"/>
      <c r="ISX13" s="85"/>
      <c r="ISY13" s="74"/>
      <c r="ISZ13" s="74"/>
      <c r="ITA13" s="85"/>
      <c r="ITB13" s="74"/>
      <c r="ITC13" s="74"/>
      <c r="ITD13" s="85"/>
      <c r="ITE13" s="74"/>
      <c r="ITF13" s="74"/>
      <c r="ITG13" s="85"/>
      <c r="ITH13" s="80"/>
      <c r="ITI13" s="80"/>
      <c r="ITJ13" s="85"/>
      <c r="ITK13" s="77"/>
      <c r="ITL13" s="74"/>
      <c r="ITM13" s="74"/>
      <c r="ITN13" s="85"/>
      <c r="ITO13" s="74"/>
      <c r="ITP13" s="74"/>
      <c r="ITQ13" s="85"/>
      <c r="ITR13" s="74"/>
      <c r="ITS13" s="74"/>
      <c r="ITT13" s="85"/>
      <c r="ITU13" s="74"/>
      <c r="ITV13" s="74"/>
      <c r="ITW13" s="85"/>
      <c r="ITX13" s="80"/>
      <c r="ITY13" s="80"/>
      <c r="ITZ13" s="85"/>
      <c r="IUA13" s="77"/>
      <c r="IUB13" s="74"/>
      <c r="IUC13" s="74"/>
      <c r="IUD13" s="85"/>
      <c r="IUE13" s="74"/>
      <c r="IUF13" s="74"/>
      <c r="IUG13" s="85"/>
      <c r="IUH13" s="74"/>
      <c r="IUI13" s="74"/>
      <c r="IUJ13" s="85"/>
      <c r="IUK13" s="74"/>
      <c r="IUL13" s="74"/>
      <c r="IUM13" s="85"/>
      <c r="IUN13" s="80"/>
      <c r="IUO13" s="80"/>
      <c r="IUP13" s="85"/>
      <c r="IUQ13" s="77"/>
      <c r="IUR13" s="74"/>
      <c r="IUS13" s="74"/>
      <c r="IUT13" s="85"/>
      <c r="IUU13" s="74"/>
      <c r="IUV13" s="74"/>
      <c r="IUW13" s="85"/>
      <c r="IUX13" s="74"/>
      <c r="IUY13" s="74"/>
      <c r="IUZ13" s="85"/>
      <c r="IVA13" s="74"/>
      <c r="IVB13" s="74"/>
      <c r="IVC13" s="85"/>
      <c r="IVD13" s="80"/>
      <c r="IVE13" s="80"/>
      <c r="IVF13" s="85"/>
      <c r="IVG13" s="77"/>
      <c r="IVH13" s="74"/>
      <c r="IVI13" s="74"/>
      <c r="IVJ13" s="85"/>
      <c r="IVK13" s="74"/>
      <c r="IVL13" s="74"/>
      <c r="IVM13" s="85"/>
      <c r="IVN13" s="74"/>
      <c r="IVO13" s="74"/>
      <c r="IVP13" s="85"/>
      <c r="IVQ13" s="74"/>
      <c r="IVR13" s="74"/>
      <c r="IVS13" s="85"/>
      <c r="IVT13" s="80"/>
      <c r="IVU13" s="80"/>
      <c r="IVV13" s="85"/>
      <c r="IVW13" s="77"/>
      <c r="IVX13" s="74"/>
      <c r="IVY13" s="74"/>
      <c r="IVZ13" s="85"/>
      <c r="IWA13" s="74"/>
      <c r="IWB13" s="74"/>
      <c r="IWC13" s="85"/>
      <c r="IWD13" s="74"/>
      <c r="IWE13" s="74"/>
      <c r="IWF13" s="85"/>
      <c r="IWG13" s="74"/>
      <c r="IWH13" s="74"/>
      <c r="IWI13" s="85"/>
      <c r="IWJ13" s="80"/>
      <c r="IWK13" s="80"/>
      <c r="IWL13" s="85"/>
      <c r="IWM13" s="77"/>
      <c r="IWN13" s="74"/>
      <c r="IWO13" s="74"/>
      <c r="IWP13" s="85"/>
      <c r="IWQ13" s="74"/>
      <c r="IWR13" s="74"/>
      <c r="IWS13" s="85"/>
      <c r="IWT13" s="74"/>
      <c r="IWU13" s="74"/>
      <c r="IWV13" s="85"/>
      <c r="IWW13" s="74"/>
      <c r="IWX13" s="74"/>
      <c r="IWY13" s="85"/>
      <c r="IWZ13" s="80"/>
      <c r="IXA13" s="80"/>
      <c r="IXB13" s="85"/>
      <c r="IXC13" s="77"/>
      <c r="IXD13" s="74"/>
      <c r="IXE13" s="74"/>
      <c r="IXF13" s="85"/>
      <c r="IXG13" s="74"/>
      <c r="IXH13" s="74"/>
      <c r="IXI13" s="85"/>
      <c r="IXJ13" s="74"/>
      <c r="IXK13" s="74"/>
      <c r="IXL13" s="85"/>
      <c r="IXM13" s="74"/>
      <c r="IXN13" s="74"/>
      <c r="IXO13" s="85"/>
      <c r="IXP13" s="80"/>
      <c r="IXQ13" s="80"/>
      <c r="IXR13" s="85"/>
      <c r="IXS13" s="77"/>
      <c r="IXT13" s="74"/>
      <c r="IXU13" s="74"/>
      <c r="IXV13" s="85"/>
      <c r="IXW13" s="74"/>
      <c r="IXX13" s="74"/>
      <c r="IXY13" s="85"/>
      <c r="IXZ13" s="74"/>
      <c r="IYA13" s="74"/>
      <c r="IYB13" s="85"/>
      <c r="IYC13" s="74"/>
      <c r="IYD13" s="74"/>
      <c r="IYE13" s="85"/>
      <c r="IYF13" s="80"/>
      <c r="IYG13" s="80"/>
      <c r="IYH13" s="85"/>
      <c r="IYI13" s="77"/>
      <c r="IYJ13" s="74"/>
      <c r="IYK13" s="74"/>
      <c r="IYL13" s="85"/>
      <c r="IYM13" s="74"/>
      <c r="IYN13" s="74"/>
      <c r="IYO13" s="85"/>
      <c r="IYP13" s="74"/>
      <c r="IYQ13" s="74"/>
      <c r="IYR13" s="85"/>
      <c r="IYS13" s="74"/>
      <c r="IYT13" s="74"/>
      <c r="IYU13" s="85"/>
      <c r="IYV13" s="80"/>
      <c r="IYW13" s="80"/>
      <c r="IYX13" s="85"/>
      <c r="IYY13" s="77"/>
      <c r="IYZ13" s="74"/>
      <c r="IZA13" s="74"/>
      <c r="IZB13" s="85"/>
      <c r="IZC13" s="74"/>
      <c r="IZD13" s="74"/>
      <c r="IZE13" s="85"/>
      <c r="IZF13" s="74"/>
      <c r="IZG13" s="74"/>
      <c r="IZH13" s="85"/>
      <c r="IZI13" s="74"/>
      <c r="IZJ13" s="74"/>
      <c r="IZK13" s="85"/>
      <c r="IZL13" s="80"/>
      <c r="IZM13" s="80"/>
      <c r="IZN13" s="85"/>
      <c r="IZO13" s="77"/>
      <c r="IZP13" s="74"/>
      <c r="IZQ13" s="74"/>
      <c r="IZR13" s="85"/>
      <c r="IZS13" s="74"/>
      <c r="IZT13" s="74"/>
      <c r="IZU13" s="85"/>
      <c r="IZV13" s="74"/>
      <c r="IZW13" s="74"/>
      <c r="IZX13" s="85"/>
      <c r="IZY13" s="74"/>
      <c r="IZZ13" s="74"/>
      <c r="JAA13" s="85"/>
      <c r="JAB13" s="80"/>
      <c r="JAC13" s="80"/>
      <c r="JAD13" s="85"/>
      <c r="JAE13" s="77"/>
      <c r="JAF13" s="74"/>
      <c r="JAG13" s="74"/>
      <c r="JAH13" s="85"/>
      <c r="JAI13" s="74"/>
      <c r="JAJ13" s="74"/>
      <c r="JAK13" s="85"/>
      <c r="JAL13" s="74"/>
      <c r="JAM13" s="74"/>
      <c r="JAN13" s="85"/>
      <c r="JAO13" s="74"/>
      <c r="JAP13" s="74"/>
      <c r="JAQ13" s="85"/>
      <c r="JAR13" s="80"/>
      <c r="JAS13" s="80"/>
      <c r="JAT13" s="85"/>
      <c r="JAU13" s="77"/>
      <c r="JAV13" s="74"/>
      <c r="JAW13" s="74"/>
      <c r="JAX13" s="85"/>
      <c r="JAY13" s="74"/>
      <c r="JAZ13" s="74"/>
      <c r="JBA13" s="85"/>
      <c r="JBB13" s="74"/>
      <c r="JBC13" s="74"/>
      <c r="JBD13" s="85"/>
      <c r="JBE13" s="74"/>
      <c r="JBF13" s="74"/>
      <c r="JBG13" s="85"/>
      <c r="JBH13" s="80"/>
      <c r="JBI13" s="80"/>
      <c r="JBJ13" s="85"/>
      <c r="JBK13" s="77"/>
      <c r="JBL13" s="74"/>
      <c r="JBM13" s="74"/>
      <c r="JBN13" s="85"/>
      <c r="JBO13" s="74"/>
      <c r="JBP13" s="74"/>
      <c r="JBQ13" s="85"/>
      <c r="JBR13" s="74"/>
      <c r="JBS13" s="74"/>
      <c r="JBT13" s="85"/>
      <c r="JBU13" s="74"/>
      <c r="JBV13" s="74"/>
      <c r="JBW13" s="85"/>
      <c r="JBX13" s="80"/>
      <c r="JBY13" s="80"/>
      <c r="JBZ13" s="85"/>
      <c r="JCA13" s="77"/>
      <c r="JCB13" s="74"/>
      <c r="JCC13" s="74"/>
      <c r="JCD13" s="85"/>
      <c r="JCE13" s="74"/>
      <c r="JCF13" s="74"/>
      <c r="JCG13" s="85"/>
      <c r="JCH13" s="74"/>
      <c r="JCI13" s="74"/>
      <c r="JCJ13" s="85"/>
      <c r="JCK13" s="74"/>
      <c r="JCL13" s="74"/>
      <c r="JCM13" s="85"/>
      <c r="JCN13" s="80"/>
      <c r="JCO13" s="80"/>
      <c r="JCP13" s="85"/>
      <c r="JCQ13" s="77"/>
      <c r="JCR13" s="74"/>
      <c r="JCS13" s="74"/>
      <c r="JCT13" s="85"/>
      <c r="JCU13" s="74"/>
      <c r="JCV13" s="74"/>
      <c r="JCW13" s="85"/>
      <c r="JCX13" s="74"/>
      <c r="JCY13" s="74"/>
      <c r="JCZ13" s="85"/>
      <c r="JDA13" s="74"/>
      <c r="JDB13" s="74"/>
      <c r="JDC13" s="85"/>
      <c r="JDD13" s="80"/>
      <c r="JDE13" s="80"/>
      <c r="JDF13" s="85"/>
      <c r="JDG13" s="77"/>
      <c r="JDH13" s="74"/>
      <c r="JDI13" s="74"/>
      <c r="JDJ13" s="85"/>
      <c r="JDK13" s="74"/>
      <c r="JDL13" s="74"/>
      <c r="JDM13" s="85"/>
      <c r="JDN13" s="74"/>
      <c r="JDO13" s="74"/>
      <c r="JDP13" s="85"/>
      <c r="JDQ13" s="74"/>
      <c r="JDR13" s="74"/>
      <c r="JDS13" s="85"/>
      <c r="JDT13" s="80"/>
      <c r="JDU13" s="80"/>
      <c r="JDV13" s="85"/>
      <c r="JDW13" s="77"/>
      <c r="JDX13" s="74"/>
      <c r="JDY13" s="74"/>
      <c r="JDZ13" s="85"/>
      <c r="JEA13" s="74"/>
      <c r="JEB13" s="74"/>
      <c r="JEC13" s="85"/>
      <c r="JED13" s="74"/>
      <c r="JEE13" s="74"/>
      <c r="JEF13" s="85"/>
      <c r="JEG13" s="74"/>
      <c r="JEH13" s="74"/>
      <c r="JEI13" s="85"/>
      <c r="JEJ13" s="80"/>
      <c r="JEK13" s="80"/>
      <c r="JEL13" s="85"/>
      <c r="JEM13" s="77"/>
      <c r="JEN13" s="74"/>
      <c r="JEO13" s="74"/>
      <c r="JEP13" s="85"/>
      <c r="JEQ13" s="74"/>
      <c r="JER13" s="74"/>
      <c r="JES13" s="85"/>
      <c r="JET13" s="74"/>
      <c r="JEU13" s="74"/>
      <c r="JEV13" s="85"/>
      <c r="JEW13" s="74"/>
      <c r="JEX13" s="74"/>
      <c r="JEY13" s="85"/>
      <c r="JEZ13" s="80"/>
      <c r="JFA13" s="80"/>
      <c r="JFB13" s="85"/>
      <c r="JFC13" s="77"/>
      <c r="JFD13" s="74"/>
      <c r="JFE13" s="74"/>
      <c r="JFF13" s="85"/>
      <c r="JFG13" s="74"/>
      <c r="JFH13" s="74"/>
      <c r="JFI13" s="85"/>
      <c r="JFJ13" s="74"/>
      <c r="JFK13" s="74"/>
      <c r="JFL13" s="85"/>
      <c r="JFM13" s="74"/>
      <c r="JFN13" s="74"/>
      <c r="JFO13" s="85"/>
      <c r="JFP13" s="80"/>
      <c r="JFQ13" s="80"/>
      <c r="JFR13" s="85"/>
      <c r="JFS13" s="77"/>
      <c r="JFT13" s="74"/>
      <c r="JFU13" s="74"/>
      <c r="JFV13" s="85"/>
      <c r="JFW13" s="74"/>
      <c r="JFX13" s="74"/>
      <c r="JFY13" s="85"/>
      <c r="JFZ13" s="74"/>
      <c r="JGA13" s="74"/>
      <c r="JGB13" s="85"/>
      <c r="JGC13" s="74"/>
      <c r="JGD13" s="74"/>
      <c r="JGE13" s="85"/>
      <c r="JGF13" s="80"/>
      <c r="JGG13" s="80"/>
      <c r="JGH13" s="85"/>
      <c r="JGI13" s="77"/>
      <c r="JGJ13" s="74"/>
      <c r="JGK13" s="74"/>
      <c r="JGL13" s="85"/>
      <c r="JGM13" s="74"/>
      <c r="JGN13" s="74"/>
      <c r="JGO13" s="85"/>
      <c r="JGP13" s="74"/>
      <c r="JGQ13" s="74"/>
      <c r="JGR13" s="85"/>
      <c r="JGS13" s="74"/>
      <c r="JGT13" s="74"/>
      <c r="JGU13" s="85"/>
      <c r="JGV13" s="80"/>
      <c r="JGW13" s="80"/>
      <c r="JGX13" s="85"/>
      <c r="JGY13" s="77"/>
      <c r="JGZ13" s="74"/>
      <c r="JHA13" s="74"/>
      <c r="JHB13" s="85"/>
      <c r="JHC13" s="74"/>
      <c r="JHD13" s="74"/>
      <c r="JHE13" s="85"/>
      <c r="JHF13" s="74"/>
      <c r="JHG13" s="74"/>
      <c r="JHH13" s="85"/>
      <c r="JHI13" s="74"/>
      <c r="JHJ13" s="74"/>
      <c r="JHK13" s="85"/>
      <c r="JHL13" s="80"/>
      <c r="JHM13" s="80"/>
      <c r="JHN13" s="85"/>
      <c r="JHO13" s="77"/>
      <c r="JHP13" s="74"/>
      <c r="JHQ13" s="74"/>
      <c r="JHR13" s="85"/>
      <c r="JHS13" s="74"/>
      <c r="JHT13" s="74"/>
      <c r="JHU13" s="85"/>
      <c r="JHV13" s="74"/>
      <c r="JHW13" s="74"/>
      <c r="JHX13" s="85"/>
      <c r="JHY13" s="74"/>
      <c r="JHZ13" s="74"/>
      <c r="JIA13" s="85"/>
      <c r="JIB13" s="80"/>
      <c r="JIC13" s="80"/>
      <c r="JID13" s="85"/>
      <c r="JIE13" s="77"/>
      <c r="JIF13" s="74"/>
      <c r="JIG13" s="74"/>
      <c r="JIH13" s="85"/>
      <c r="JII13" s="74"/>
      <c r="JIJ13" s="74"/>
      <c r="JIK13" s="85"/>
      <c r="JIL13" s="74"/>
      <c r="JIM13" s="74"/>
      <c r="JIN13" s="85"/>
      <c r="JIO13" s="74"/>
      <c r="JIP13" s="74"/>
      <c r="JIQ13" s="85"/>
      <c r="JIR13" s="80"/>
      <c r="JIS13" s="80"/>
      <c r="JIT13" s="85"/>
      <c r="JIU13" s="77"/>
      <c r="JIV13" s="74"/>
      <c r="JIW13" s="74"/>
      <c r="JIX13" s="85"/>
      <c r="JIY13" s="74"/>
      <c r="JIZ13" s="74"/>
      <c r="JJA13" s="85"/>
      <c r="JJB13" s="74"/>
      <c r="JJC13" s="74"/>
      <c r="JJD13" s="85"/>
      <c r="JJE13" s="74"/>
      <c r="JJF13" s="74"/>
      <c r="JJG13" s="85"/>
      <c r="JJH13" s="80"/>
      <c r="JJI13" s="80"/>
      <c r="JJJ13" s="85"/>
      <c r="JJK13" s="77"/>
      <c r="JJL13" s="74"/>
      <c r="JJM13" s="74"/>
      <c r="JJN13" s="85"/>
      <c r="JJO13" s="74"/>
      <c r="JJP13" s="74"/>
      <c r="JJQ13" s="85"/>
      <c r="JJR13" s="74"/>
      <c r="JJS13" s="74"/>
      <c r="JJT13" s="85"/>
      <c r="JJU13" s="74"/>
      <c r="JJV13" s="74"/>
      <c r="JJW13" s="85"/>
      <c r="JJX13" s="80"/>
      <c r="JJY13" s="80"/>
      <c r="JJZ13" s="85"/>
      <c r="JKA13" s="77"/>
      <c r="JKB13" s="74"/>
      <c r="JKC13" s="74"/>
      <c r="JKD13" s="85"/>
      <c r="JKE13" s="74"/>
      <c r="JKF13" s="74"/>
      <c r="JKG13" s="85"/>
      <c r="JKH13" s="74"/>
      <c r="JKI13" s="74"/>
      <c r="JKJ13" s="85"/>
      <c r="JKK13" s="74"/>
      <c r="JKL13" s="74"/>
      <c r="JKM13" s="85"/>
      <c r="JKN13" s="80"/>
      <c r="JKO13" s="80"/>
      <c r="JKP13" s="85"/>
      <c r="JKQ13" s="77"/>
      <c r="JKR13" s="74"/>
      <c r="JKS13" s="74"/>
      <c r="JKT13" s="85"/>
      <c r="JKU13" s="74"/>
      <c r="JKV13" s="74"/>
      <c r="JKW13" s="85"/>
      <c r="JKX13" s="74"/>
      <c r="JKY13" s="74"/>
      <c r="JKZ13" s="85"/>
      <c r="JLA13" s="74"/>
      <c r="JLB13" s="74"/>
      <c r="JLC13" s="85"/>
      <c r="JLD13" s="80"/>
      <c r="JLE13" s="80"/>
      <c r="JLF13" s="85"/>
      <c r="JLG13" s="77"/>
      <c r="JLH13" s="74"/>
      <c r="JLI13" s="74"/>
      <c r="JLJ13" s="85"/>
      <c r="JLK13" s="74"/>
      <c r="JLL13" s="74"/>
      <c r="JLM13" s="85"/>
      <c r="JLN13" s="74"/>
      <c r="JLO13" s="74"/>
      <c r="JLP13" s="85"/>
      <c r="JLQ13" s="74"/>
      <c r="JLR13" s="74"/>
      <c r="JLS13" s="85"/>
      <c r="JLT13" s="80"/>
      <c r="JLU13" s="80"/>
      <c r="JLV13" s="85"/>
      <c r="JLW13" s="77"/>
      <c r="JLX13" s="74"/>
      <c r="JLY13" s="74"/>
      <c r="JLZ13" s="85"/>
      <c r="JMA13" s="74"/>
      <c r="JMB13" s="74"/>
      <c r="JMC13" s="85"/>
      <c r="JMD13" s="74"/>
      <c r="JME13" s="74"/>
      <c r="JMF13" s="85"/>
      <c r="JMG13" s="74"/>
      <c r="JMH13" s="74"/>
      <c r="JMI13" s="85"/>
      <c r="JMJ13" s="80"/>
      <c r="JMK13" s="80"/>
      <c r="JML13" s="85"/>
      <c r="JMM13" s="77"/>
      <c r="JMN13" s="74"/>
      <c r="JMO13" s="74"/>
      <c r="JMP13" s="85"/>
      <c r="JMQ13" s="74"/>
      <c r="JMR13" s="74"/>
      <c r="JMS13" s="85"/>
      <c r="JMT13" s="74"/>
      <c r="JMU13" s="74"/>
      <c r="JMV13" s="85"/>
      <c r="JMW13" s="74"/>
      <c r="JMX13" s="74"/>
      <c r="JMY13" s="85"/>
      <c r="JMZ13" s="80"/>
      <c r="JNA13" s="80"/>
      <c r="JNB13" s="85"/>
      <c r="JNC13" s="77"/>
      <c r="JND13" s="74"/>
      <c r="JNE13" s="74"/>
      <c r="JNF13" s="85"/>
      <c r="JNG13" s="74"/>
      <c r="JNH13" s="74"/>
      <c r="JNI13" s="85"/>
      <c r="JNJ13" s="74"/>
      <c r="JNK13" s="74"/>
      <c r="JNL13" s="85"/>
      <c r="JNM13" s="74"/>
      <c r="JNN13" s="74"/>
      <c r="JNO13" s="85"/>
      <c r="JNP13" s="80"/>
      <c r="JNQ13" s="80"/>
      <c r="JNR13" s="85"/>
      <c r="JNS13" s="77"/>
      <c r="JNT13" s="74"/>
      <c r="JNU13" s="74"/>
      <c r="JNV13" s="85"/>
      <c r="JNW13" s="74"/>
      <c r="JNX13" s="74"/>
      <c r="JNY13" s="85"/>
      <c r="JNZ13" s="74"/>
      <c r="JOA13" s="74"/>
      <c r="JOB13" s="85"/>
      <c r="JOC13" s="74"/>
      <c r="JOD13" s="74"/>
      <c r="JOE13" s="85"/>
      <c r="JOF13" s="80"/>
      <c r="JOG13" s="80"/>
      <c r="JOH13" s="85"/>
      <c r="JOI13" s="77"/>
      <c r="JOJ13" s="74"/>
      <c r="JOK13" s="74"/>
      <c r="JOL13" s="85"/>
      <c r="JOM13" s="74"/>
      <c r="JON13" s="74"/>
      <c r="JOO13" s="85"/>
      <c r="JOP13" s="74"/>
      <c r="JOQ13" s="74"/>
      <c r="JOR13" s="85"/>
      <c r="JOS13" s="74"/>
      <c r="JOT13" s="74"/>
      <c r="JOU13" s="85"/>
      <c r="JOV13" s="80"/>
      <c r="JOW13" s="80"/>
      <c r="JOX13" s="85"/>
      <c r="JOY13" s="77"/>
      <c r="JOZ13" s="74"/>
      <c r="JPA13" s="74"/>
      <c r="JPB13" s="85"/>
      <c r="JPC13" s="74"/>
      <c r="JPD13" s="74"/>
      <c r="JPE13" s="85"/>
      <c r="JPF13" s="74"/>
      <c r="JPG13" s="74"/>
      <c r="JPH13" s="85"/>
      <c r="JPI13" s="74"/>
      <c r="JPJ13" s="74"/>
      <c r="JPK13" s="85"/>
      <c r="JPL13" s="80"/>
      <c r="JPM13" s="80"/>
      <c r="JPN13" s="85"/>
      <c r="JPO13" s="77"/>
      <c r="JPP13" s="74"/>
      <c r="JPQ13" s="74"/>
      <c r="JPR13" s="85"/>
      <c r="JPS13" s="74"/>
      <c r="JPT13" s="74"/>
      <c r="JPU13" s="85"/>
      <c r="JPV13" s="74"/>
      <c r="JPW13" s="74"/>
      <c r="JPX13" s="85"/>
      <c r="JPY13" s="74"/>
      <c r="JPZ13" s="74"/>
      <c r="JQA13" s="85"/>
      <c r="JQB13" s="80"/>
      <c r="JQC13" s="80"/>
      <c r="JQD13" s="85"/>
      <c r="JQE13" s="77"/>
      <c r="JQF13" s="74"/>
      <c r="JQG13" s="74"/>
      <c r="JQH13" s="85"/>
      <c r="JQI13" s="74"/>
      <c r="JQJ13" s="74"/>
      <c r="JQK13" s="85"/>
      <c r="JQL13" s="74"/>
      <c r="JQM13" s="74"/>
      <c r="JQN13" s="85"/>
      <c r="JQO13" s="74"/>
      <c r="JQP13" s="74"/>
      <c r="JQQ13" s="85"/>
      <c r="JQR13" s="80"/>
      <c r="JQS13" s="80"/>
      <c r="JQT13" s="85"/>
      <c r="JQU13" s="77"/>
      <c r="JQV13" s="74"/>
      <c r="JQW13" s="74"/>
      <c r="JQX13" s="85"/>
      <c r="JQY13" s="74"/>
      <c r="JQZ13" s="74"/>
      <c r="JRA13" s="85"/>
      <c r="JRB13" s="74"/>
      <c r="JRC13" s="74"/>
      <c r="JRD13" s="85"/>
      <c r="JRE13" s="74"/>
      <c r="JRF13" s="74"/>
      <c r="JRG13" s="85"/>
      <c r="JRH13" s="80"/>
      <c r="JRI13" s="80"/>
      <c r="JRJ13" s="85"/>
      <c r="JRK13" s="77"/>
      <c r="JRL13" s="74"/>
      <c r="JRM13" s="74"/>
      <c r="JRN13" s="85"/>
      <c r="JRO13" s="74"/>
      <c r="JRP13" s="74"/>
      <c r="JRQ13" s="85"/>
      <c r="JRR13" s="74"/>
      <c r="JRS13" s="74"/>
      <c r="JRT13" s="85"/>
      <c r="JRU13" s="74"/>
      <c r="JRV13" s="74"/>
      <c r="JRW13" s="85"/>
      <c r="JRX13" s="80"/>
      <c r="JRY13" s="80"/>
      <c r="JRZ13" s="85"/>
      <c r="JSA13" s="77"/>
      <c r="JSB13" s="74"/>
      <c r="JSC13" s="74"/>
      <c r="JSD13" s="85"/>
      <c r="JSE13" s="74"/>
      <c r="JSF13" s="74"/>
      <c r="JSG13" s="85"/>
      <c r="JSH13" s="74"/>
      <c r="JSI13" s="74"/>
      <c r="JSJ13" s="85"/>
      <c r="JSK13" s="74"/>
      <c r="JSL13" s="74"/>
      <c r="JSM13" s="85"/>
      <c r="JSN13" s="80"/>
      <c r="JSO13" s="80"/>
      <c r="JSP13" s="85"/>
      <c r="JSQ13" s="77"/>
      <c r="JSR13" s="74"/>
      <c r="JSS13" s="74"/>
      <c r="JST13" s="85"/>
      <c r="JSU13" s="74"/>
      <c r="JSV13" s="74"/>
      <c r="JSW13" s="85"/>
      <c r="JSX13" s="74"/>
      <c r="JSY13" s="74"/>
      <c r="JSZ13" s="85"/>
      <c r="JTA13" s="74"/>
      <c r="JTB13" s="74"/>
      <c r="JTC13" s="85"/>
      <c r="JTD13" s="80"/>
      <c r="JTE13" s="80"/>
      <c r="JTF13" s="85"/>
      <c r="JTG13" s="77"/>
      <c r="JTH13" s="74"/>
      <c r="JTI13" s="74"/>
      <c r="JTJ13" s="85"/>
      <c r="JTK13" s="74"/>
      <c r="JTL13" s="74"/>
      <c r="JTM13" s="85"/>
      <c r="JTN13" s="74"/>
      <c r="JTO13" s="74"/>
      <c r="JTP13" s="85"/>
      <c r="JTQ13" s="74"/>
      <c r="JTR13" s="74"/>
      <c r="JTS13" s="85"/>
      <c r="JTT13" s="80"/>
      <c r="JTU13" s="80"/>
      <c r="JTV13" s="85"/>
      <c r="JTW13" s="77"/>
      <c r="JTX13" s="74"/>
      <c r="JTY13" s="74"/>
      <c r="JTZ13" s="85"/>
      <c r="JUA13" s="74"/>
      <c r="JUB13" s="74"/>
      <c r="JUC13" s="85"/>
      <c r="JUD13" s="74"/>
      <c r="JUE13" s="74"/>
      <c r="JUF13" s="85"/>
      <c r="JUG13" s="74"/>
      <c r="JUH13" s="74"/>
      <c r="JUI13" s="85"/>
      <c r="JUJ13" s="80"/>
      <c r="JUK13" s="80"/>
      <c r="JUL13" s="85"/>
      <c r="JUM13" s="77"/>
      <c r="JUN13" s="74"/>
      <c r="JUO13" s="74"/>
      <c r="JUP13" s="85"/>
      <c r="JUQ13" s="74"/>
      <c r="JUR13" s="74"/>
      <c r="JUS13" s="85"/>
      <c r="JUT13" s="74"/>
      <c r="JUU13" s="74"/>
      <c r="JUV13" s="85"/>
      <c r="JUW13" s="74"/>
      <c r="JUX13" s="74"/>
      <c r="JUY13" s="85"/>
      <c r="JUZ13" s="80"/>
      <c r="JVA13" s="80"/>
      <c r="JVB13" s="85"/>
      <c r="JVC13" s="77"/>
      <c r="JVD13" s="74"/>
      <c r="JVE13" s="74"/>
      <c r="JVF13" s="85"/>
      <c r="JVG13" s="74"/>
      <c r="JVH13" s="74"/>
      <c r="JVI13" s="85"/>
      <c r="JVJ13" s="74"/>
      <c r="JVK13" s="74"/>
      <c r="JVL13" s="85"/>
      <c r="JVM13" s="74"/>
      <c r="JVN13" s="74"/>
      <c r="JVO13" s="85"/>
      <c r="JVP13" s="80"/>
      <c r="JVQ13" s="80"/>
      <c r="JVR13" s="85"/>
      <c r="JVS13" s="77"/>
      <c r="JVT13" s="74"/>
      <c r="JVU13" s="74"/>
      <c r="JVV13" s="85"/>
      <c r="JVW13" s="74"/>
      <c r="JVX13" s="74"/>
      <c r="JVY13" s="85"/>
      <c r="JVZ13" s="74"/>
      <c r="JWA13" s="74"/>
      <c r="JWB13" s="85"/>
      <c r="JWC13" s="74"/>
      <c r="JWD13" s="74"/>
      <c r="JWE13" s="85"/>
      <c r="JWF13" s="80"/>
      <c r="JWG13" s="80"/>
      <c r="JWH13" s="85"/>
      <c r="JWI13" s="77"/>
      <c r="JWJ13" s="74"/>
      <c r="JWK13" s="74"/>
      <c r="JWL13" s="85"/>
      <c r="JWM13" s="74"/>
      <c r="JWN13" s="74"/>
      <c r="JWO13" s="85"/>
      <c r="JWP13" s="74"/>
      <c r="JWQ13" s="74"/>
      <c r="JWR13" s="85"/>
      <c r="JWS13" s="74"/>
      <c r="JWT13" s="74"/>
      <c r="JWU13" s="85"/>
      <c r="JWV13" s="80"/>
      <c r="JWW13" s="80"/>
      <c r="JWX13" s="85"/>
      <c r="JWY13" s="77"/>
      <c r="JWZ13" s="74"/>
      <c r="JXA13" s="74"/>
      <c r="JXB13" s="85"/>
      <c r="JXC13" s="74"/>
      <c r="JXD13" s="74"/>
      <c r="JXE13" s="85"/>
      <c r="JXF13" s="74"/>
      <c r="JXG13" s="74"/>
      <c r="JXH13" s="85"/>
      <c r="JXI13" s="74"/>
      <c r="JXJ13" s="74"/>
      <c r="JXK13" s="85"/>
      <c r="JXL13" s="80"/>
      <c r="JXM13" s="80"/>
      <c r="JXN13" s="85"/>
      <c r="JXO13" s="77"/>
      <c r="JXP13" s="74"/>
      <c r="JXQ13" s="74"/>
      <c r="JXR13" s="85"/>
      <c r="JXS13" s="74"/>
      <c r="JXT13" s="74"/>
      <c r="JXU13" s="85"/>
      <c r="JXV13" s="74"/>
      <c r="JXW13" s="74"/>
      <c r="JXX13" s="85"/>
      <c r="JXY13" s="74"/>
      <c r="JXZ13" s="74"/>
      <c r="JYA13" s="85"/>
      <c r="JYB13" s="80"/>
      <c r="JYC13" s="80"/>
      <c r="JYD13" s="85"/>
      <c r="JYE13" s="77"/>
      <c r="JYF13" s="74"/>
      <c r="JYG13" s="74"/>
      <c r="JYH13" s="85"/>
      <c r="JYI13" s="74"/>
      <c r="JYJ13" s="74"/>
      <c r="JYK13" s="85"/>
      <c r="JYL13" s="74"/>
      <c r="JYM13" s="74"/>
      <c r="JYN13" s="85"/>
      <c r="JYO13" s="74"/>
      <c r="JYP13" s="74"/>
      <c r="JYQ13" s="85"/>
      <c r="JYR13" s="80"/>
      <c r="JYS13" s="80"/>
      <c r="JYT13" s="85"/>
      <c r="JYU13" s="77"/>
      <c r="JYV13" s="74"/>
      <c r="JYW13" s="74"/>
      <c r="JYX13" s="85"/>
      <c r="JYY13" s="74"/>
      <c r="JYZ13" s="74"/>
      <c r="JZA13" s="85"/>
      <c r="JZB13" s="74"/>
      <c r="JZC13" s="74"/>
      <c r="JZD13" s="85"/>
      <c r="JZE13" s="74"/>
      <c r="JZF13" s="74"/>
      <c r="JZG13" s="85"/>
      <c r="JZH13" s="80"/>
      <c r="JZI13" s="80"/>
      <c r="JZJ13" s="85"/>
      <c r="JZK13" s="77"/>
      <c r="JZL13" s="74"/>
      <c r="JZM13" s="74"/>
      <c r="JZN13" s="85"/>
      <c r="JZO13" s="74"/>
      <c r="JZP13" s="74"/>
      <c r="JZQ13" s="85"/>
      <c r="JZR13" s="74"/>
      <c r="JZS13" s="74"/>
      <c r="JZT13" s="85"/>
      <c r="JZU13" s="74"/>
      <c r="JZV13" s="74"/>
      <c r="JZW13" s="85"/>
      <c r="JZX13" s="80"/>
      <c r="JZY13" s="80"/>
      <c r="JZZ13" s="85"/>
      <c r="KAA13" s="77"/>
      <c r="KAB13" s="74"/>
      <c r="KAC13" s="74"/>
      <c r="KAD13" s="85"/>
      <c r="KAE13" s="74"/>
      <c r="KAF13" s="74"/>
      <c r="KAG13" s="85"/>
      <c r="KAH13" s="74"/>
      <c r="KAI13" s="74"/>
      <c r="KAJ13" s="85"/>
      <c r="KAK13" s="74"/>
      <c r="KAL13" s="74"/>
      <c r="KAM13" s="85"/>
      <c r="KAN13" s="80"/>
      <c r="KAO13" s="80"/>
      <c r="KAP13" s="85"/>
      <c r="KAQ13" s="77"/>
      <c r="KAR13" s="74"/>
      <c r="KAS13" s="74"/>
      <c r="KAT13" s="85"/>
      <c r="KAU13" s="74"/>
      <c r="KAV13" s="74"/>
      <c r="KAW13" s="85"/>
      <c r="KAX13" s="74"/>
      <c r="KAY13" s="74"/>
      <c r="KAZ13" s="85"/>
      <c r="KBA13" s="74"/>
      <c r="KBB13" s="74"/>
      <c r="KBC13" s="85"/>
      <c r="KBD13" s="80"/>
      <c r="KBE13" s="80"/>
      <c r="KBF13" s="85"/>
      <c r="KBG13" s="77"/>
      <c r="KBH13" s="74"/>
      <c r="KBI13" s="74"/>
      <c r="KBJ13" s="85"/>
      <c r="KBK13" s="74"/>
      <c r="KBL13" s="74"/>
      <c r="KBM13" s="85"/>
      <c r="KBN13" s="74"/>
      <c r="KBO13" s="74"/>
      <c r="KBP13" s="85"/>
      <c r="KBQ13" s="74"/>
      <c r="KBR13" s="74"/>
      <c r="KBS13" s="85"/>
      <c r="KBT13" s="80"/>
      <c r="KBU13" s="80"/>
      <c r="KBV13" s="85"/>
      <c r="KBW13" s="77"/>
      <c r="KBX13" s="74"/>
      <c r="KBY13" s="74"/>
      <c r="KBZ13" s="85"/>
      <c r="KCA13" s="74"/>
      <c r="KCB13" s="74"/>
      <c r="KCC13" s="85"/>
      <c r="KCD13" s="74"/>
      <c r="KCE13" s="74"/>
      <c r="KCF13" s="85"/>
      <c r="KCG13" s="74"/>
      <c r="KCH13" s="74"/>
      <c r="KCI13" s="85"/>
      <c r="KCJ13" s="80"/>
      <c r="KCK13" s="80"/>
      <c r="KCL13" s="85"/>
      <c r="KCM13" s="77"/>
      <c r="KCN13" s="74"/>
      <c r="KCO13" s="74"/>
      <c r="KCP13" s="85"/>
      <c r="KCQ13" s="74"/>
      <c r="KCR13" s="74"/>
      <c r="KCS13" s="85"/>
      <c r="KCT13" s="74"/>
      <c r="KCU13" s="74"/>
      <c r="KCV13" s="85"/>
      <c r="KCW13" s="74"/>
      <c r="KCX13" s="74"/>
      <c r="KCY13" s="85"/>
      <c r="KCZ13" s="80"/>
      <c r="KDA13" s="80"/>
      <c r="KDB13" s="85"/>
      <c r="KDC13" s="77"/>
      <c r="KDD13" s="74"/>
      <c r="KDE13" s="74"/>
      <c r="KDF13" s="85"/>
      <c r="KDG13" s="74"/>
      <c r="KDH13" s="74"/>
      <c r="KDI13" s="85"/>
      <c r="KDJ13" s="74"/>
      <c r="KDK13" s="74"/>
      <c r="KDL13" s="85"/>
      <c r="KDM13" s="74"/>
      <c r="KDN13" s="74"/>
      <c r="KDO13" s="85"/>
      <c r="KDP13" s="80"/>
      <c r="KDQ13" s="80"/>
      <c r="KDR13" s="85"/>
      <c r="KDS13" s="77"/>
      <c r="KDT13" s="74"/>
      <c r="KDU13" s="74"/>
      <c r="KDV13" s="85"/>
      <c r="KDW13" s="74"/>
      <c r="KDX13" s="74"/>
      <c r="KDY13" s="85"/>
      <c r="KDZ13" s="74"/>
      <c r="KEA13" s="74"/>
      <c r="KEB13" s="85"/>
      <c r="KEC13" s="74"/>
      <c r="KED13" s="74"/>
      <c r="KEE13" s="85"/>
      <c r="KEF13" s="80"/>
      <c r="KEG13" s="80"/>
      <c r="KEH13" s="85"/>
      <c r="KEI13" s="77"/>
      <c r="KEJ13" s="74"/>
      <c r="KEK13" s="74"/>
      <c r="KEL13" s="85"/>
      <c r="KEM13" s="74"/>
      <c r="KEN13" s="74"/>
      <c r="KEO13" s="85"/>
      <c r="KEP13" s="74"/>
      <c r="KEQ13" s="74"/>
      <c r="KER13" s="85"/>
      <c r="KES13" s="74"/>
      <c r="KET13" s="74"/>
      <c r="KEU13" s="85"/>
      <c r="KEV13" s="80"/>
      <c r="KEW13" s="80"/>
      <c r="KEX13" s="85"/>
      <c r="KEY13" s="77"/>
      <c r="KEZ13" s="74"/>
      <c r="KFA13" s="74"/>
      <c r="KFB13" s="85"/>
      <c r="KFC13" s="74"/>
      <c r="KFD13" s="74"/>
      <c r="KFE13" s="85"/>
      <c r="KFF13" s="74"/>
      <c r="KFG13" s="74"/>
      <c r="KFH13" s="85"/>
      <c r="KFI13" s="74"/>
      <c r="KFJ13" s="74"/>
      <c r="KFK13" s="85"/>
      <c r="KFL13" s="80"/>
      <c r="KFM13" s="80"/>
      <c r="KFN13" s="85"/>
      <c r="KFO13" s="77"/>
      <c r="KFP13" s="74"/>
      <c r="KFQ13" s="74"/>
      <c r="KFR13" s="85"/>
      <c r="KFS13" s="74"/>
      <c r="KFT13" s="74"/>
      <c r="KFU13" s="85"/>
      <c r="KFV13" s="74"/>
      <c r="KFW13" s="74"/>
      <c r="KFX13" s="85"/>
      <c r="KFY13" s="74"/>
      <c r="KFZ13" s="74"/>
      <c r="KGA13" s="85"/>
      <c r="KGB13" s="80"/>
      <c r="KGC13" s="80"/>
      <c r="KGD13" s="85"/>
      <c r="KGE13" s="77"/>
      <c r="KGF13" s="74"/>
      <c r="KGG13" s="74"/>
      <c r="KGH13" s="85"/>
      <c r="KGI13" s="74"/>
      <c r="KGJ13" s="74"/>
      <c r="KGK13" s="85"/>
      <c r="KGL13" s="74"/>
      <c r="KGM13" s="74"/>
      <c r="KGN13" s="85"/>
      <c r="KGO13" s="74"/>
      <c r="KGP13" s="74"/>
      <c r="KGQ13" s="85"/>
      <c r="KGR13" s="80"/>
      <c r="KGS13" s="80"/>
      <c r="KGT13" s="85"/>
      <c r="KGU13" s="77"/>
      <c r="KGV13" s="74"/>
      <c r="KGW13" s="74"/>
      <c r="KGX13" s="85"/>
      <c r="KGY13" s="74"/>
      <c r="KGZ13" s="74"/>
      <c r="KHA13" s="85"/>
      <c r="KHB13" s="74"/>
      <c r="KHC13" s="74"/>
      <c r="KHD13" s="85"/>
      <c r="KHE13" s="74"/>
      <c r="KHF13" s="74"/>
      <c r="KHG13" s="85"/>
      <c r="KHH13" s="80"/>
      <c r="KHI13" s="80"/>
      <c r="KHJ13" s="85"/>
      <c r="KHK13" s="77"/>
      <c r="KHL13" s="74"/>
      <c r="KHM13" s="74"/>
      <c r="KHN13" s="85"/>
      <c r="KHO13" s="74"/>
      <c r="KHP13" s="74"/>
      <c r="KHQ13" s="85"/>
      <c r="KHR13" s="74"/>
      <c r="KHS13" s="74"/>
      <c r="KHT13" s="85"/>
      <c r="KHU13" s="74"/>
      <c r="KHV13" s="74"/>
      <c r="KHW13" s="85"/>
      <c r="KHX13" s="80"/>
      <c r="KHY13" s="80"/>
      <c r="KHZ13" s="85"/>
      <c r="KIA13" s="77"/>
      <c r="KIB13" s="74"/>
      <c r="KIC13" s="74"/>
      <c r="KID13" s="85"/>
      <c r="KIE13" s="74"/>
      <c r="KIF13" s="74"/>
      <c r="KIG13" s="85"/>
      <c r="KIH13" s="74"/>
      <c r="KII13" s="74"/>
      <c r="KIJ13" s="85"/>
      <c r="KIK13" s="74"/>
      <c r="KIL13" s="74"/>
      <c r="KIM13" s="85"/>
      <c r="KIN13" s="80"/>
      <c r="KIO13" s="80"/>
      <c r="KIP13" s="85"/>
      <c r="KIQ13" s="77"/>
      <c r="KIR13" s="74"/>
      <c r="KIS13" s="74"/>
      <c r="KIT13" s="85"/>
      <c r="KIU13" s="74"/>
      <c r="KIV13" s="74"/>
      <c r="KIW13" s="85"/>
      <c r="KIX13" s="74"/>
      <c r="KIY13" s="74"/>
      <c r="KIZ13" s="85"/>
      <c r="KJA13" s="74"/>
      <c r="KJB13" s="74"/>
      <c r="KJC13" s="85"/>
      <c r="KJD13" s="80"/>
      <c r="KJE13" s="80"/>
      <c r="KJF13" s="85"/>
      <c r="KJG13" s="77"/>
      <c r="KJH13" s="74"/>
      <c r="KJI13" s="74"/>
      <c r="KJJ13" s="85"/>
      <c r="KJK13" s="74"/>
      <c r="KJL13" s="74"/>
      <c r="KJM13" s="85"/>
      <c r="KJN13" s="74"/>
      <c r="KJO13" s="74"/>
      <c r="KJP13" s="85"/>
      <c r="KJQ13" s="74"/>
      <c r="KJR13" s="74"/>
      <c r="KJS13" s="85"/>
      <c r="KJT13" s="80"/>
      <c r="KJU13" s="80"/>
      <c r="KJV13" s="85"/>
      <c r="KJW13" s="77"/>
      <c r="KJX13" s="74"/>
      <c r="KJY13" s="74"/>
      <c r="KJZ13" s="85"/>
      <c r="KKA13" s="74"/>
      <c r="KKB13" s="74"/>
      <c r="KKC13" s="85"/>
      <c r="KKD13" s="74"/>
      <c r="KKE13" s="74"/>
      <c r="KKF13" s="85"/>
      <c r="KKG13" s="74"/>
      <c r="KKH13" s="74"/>
      <c r="KKI13" s="85"/>
      <c r="KKJ13" s="80"/>
      <c r="KKK13" s="80"/>
      <c r="KKL13" s="85"/>
      <c r="KKM13" s="77"/>
      <c r="KKN13" s="74"/>
      <c r="KKO13" s="74"/>
      <c r="KKP13" s="85"/>
      <c r="KKQ13" s="74"/>
      <c r="KKR13" s="74"/>
      <c r="KKS13" s="85"/>
      <c r="KKT13" s="74"/>
      <c r="KKU13" s="74"/>
      <c r="KKV13" s="85"/>
      <c r="KKW13" s="74"/>
      <c r="KKX13" s="74"/>
      <c r="KKY13" s="85"/>
      <c r="KKZ13" s="80"/>
      <c r="KLA13" s="80"/>
      <c r="KLB13" s="85"/>
      <c r="KLC13" s="77"/>
      <c r="KLD13" s="74"/>
      <c r="KLE13" s="74"/>
      <c r="KLF13" s="85"/>
      <c r="KLG13" s="74"/>
      <c r="KLH13" s="74"/>
      <c r="KLI13" s="85"/>
      <c r="KLJ13" s="74"/>
      <c r="KLK13" s="74"/>
      <c r="KLL13" s="85"/>
      <c r="KLM13" s="74"/>
      <c r="KLN13" s="74"/>
      <c r="KLO13" s="85"/>
      <c r="KLP13" s="80"/>
      <c r="KLQ13" s="80"/>
      <c r="KLR13" s="85"/>
      <c r="KLS13" s="77"/>
      <c r="KLT13" s="74"/>
      <c r="KLU13" s="74"/>
      <c r="KLV13" s="85"/>
      <c r="KLW13" s="74"/>
      <c r="KLX13" s="74"/>
      <c r="KLY13" s="85"/>
      <c r="KLZ13" s="74"/>
      <c r="KMA13" s="74"/>
      <c r="KMB13" s="85"/>
      <c r="KMC13" s="74"/>
      <c r="KMD13" s="74"/>
      <c r="KME13" s="85"/>
      <c r="KMF13" s="80"/>
      <c r="KMG13" s="80"/>
      <c r="KMH13" s="85"/>
      <c r="KMI13" s="77"/>
      <c r="KMJ13" s="74"/>
      <c r="KMK13" s="74"/>
      <c r="KML13" s="85"/>
      <c r="KMM13" s="74"/>
      <c r="KMN13" s="74"/>
      <c r="KMO13" s="85"/>
      <c r="KMP13" s="74"/>
      <c r="KMQ13" s="74"/>
      <c r="KMR13" s="85"/>
      <c r="KMS13" s="74"/>
      <c r="KMT13" s="74"/>
      <c r="KMU13" s="85"/>
      <c r="KMV13" s="80"/>
      <c r="KMW13" s="80"/>
      <c r="KMX13" s="85"/>
      <c r="KMY13" s="77"/>
      <c r="KMZ13" s="74"/>
      <c r="KNA13" s="74"/>
      <c r="KNB13" s="85"/>
      <c r="KNC13" s="74"/>
      <c r="KND13" s="74"/>
      <c r="KNE13" s="85"/>
      <c r="KNF13" s="74"/>
      <c r="KNG13" s="74"/>
      <c r="KNH13" s="85"/>
      <c r="KNI13" s="74"/>
      <c r="KNJ13" s="74"/>
      <c r="KNK13" s="85"/>
      <c r="KNL13" s="80"/>
      <c r="KNM13" s="80"/>
      <c r="KNN13" s="85"/>
      <c r="KNO13" s="77"/>
      <c r="KNP13" s="74"/>
      <c r="KNQ13" s="74"/>
      <c r="KNR13" s="85"/>
      <c r="KNS13" s="74"/>
      <c r="KNT13" s="74"/>
      <c r="KNU13" s="85"/>
      <c r="KNV13" s="74"/>
      <c r="KNW13" s="74"/>
      <c r="KNX13" s="85"/>
      <c r="KNY13" s="74"/>
      <c r="KNZ13" s="74"/>
      <c r="KOA13" s="85"/>
      <c r="KOB13" s="80"/>
      <c r="KOC13" s="80"/>
      <c r="KOD13" s="85"/>
      <c r="KOE13" s="77"/>
      <c r="KOF13" s="74"/>
      <c r="KOG13" s="74"/>
      <c r="KOH13" s="85"/>
      <c r="KOI13" s="74"/>
      <c r="KOJ13" s="74"/>
      <c r="KOK13" s="85"/>
      <c r="KOL13" s="74"/>
      <c r="KOM13" s="74"/>
      <c r="KON13" s="85"/>
      <c r="KOO13" s="74"/>
      <c r="KOP13" s="74"/>
      <c r="KOQ13" s="85"/>
      <c r="KOR13" s="80"/>
      <c r="KOS13" s="80"/>
      <c r="KOT13" s="85"/>
      <c r="KOU13" s="77"/>
      <c r="KOV13" s="74"/>
      <c r="KOW13" s="74"/>
      <c r="KOX13" s="85"/>
      <c r="KOY13" s="74"/>
      <c r="KOZ13" s="74"/>
      <c r="KPA13" s="85"/>
      <c r="KPB13" s="74"/>
      <c r="KPC13" s="74"/>
      <c r="KPD13" s="85"/>
      <c r="KPE13" s="74"/>
      <c r="KPF13" s="74"/>
      <c r="KPG13" s="85"/>
      <c r="KPH13" s="80"/>
      <c r="KPI13" s="80"/>
      <c r="KPJ13" s="85"/>
      <c r="KPK13" s="77"/>
      <c r="KPL13" s="74"/>
      <c r="KPM13" s="74"/>
      <c r="KPN13" s="85"/>
      <c r="KPO13" s="74"/>
      <c r="KPP13" s="74"/>
      <c r="KPQ13" s="85"/>
      <c r="KPR13" s="74"/>
      <c r="KPS13" s="74"/>
      <c r="KPT13" s="85"/>
      <c r="KPU13" s="74"/>
      <c r="KPV13" s="74"/>
      <c r="KPW13" s="85"/>
      <c r="KPX13" s="80"/>
      <c r="KPY13" s="80"/>
      <c r="KPZ13" s="85"/>
      <c r="KQA13" s="77"/>
      <c r="KQB13" s="74"/>
      <c r="KQC13" s="74"/>
      <c r="KQD13" s="85"/>
      <c r="KQE13" s="74"/>
      <c r="KQF13" s="74"/>
      <c r="KQG13" s="85"/>
      <c r="KQH13" s="74"/>
      <c r="KQI13" s="74"/>
      <c r="KQJ13" s="85"/>
      <c r="KQK13" s="74"/>
      <c r="KQL13" s="74"/>
      <c r="KQM13" s="85"/>
      <c r="KQN13" s="80"/>
      <c r="KQO13" s="80"/>
      <c r="KQP13" s="85"/>
      <c r="KQQ13" s="77"/>
      <c r="KQR13" s="74"/>
      <c r="KQS13" s="74"/>
      <c r="KQT13" s="85"/>
      <c r="KQU13" s="74"/>
      <c r="KQV13" s="74"/>
      <c r="KQW13" s="85"/>
      <c r="KQX13" s="74"/>
      <c r="KQY13" s="74"/>
      <c r="KQZ13" s="85"/>
      <c r="KRA13" s="74"/>
      <c r="KRB13" s="74"/>
      <c r="KRC13" s="85"/>
      <c r="KRD13" s="80"/>
      <c r="KRE13" s="80"/>
      <c r="KRF13" s="85"/>
      <c r="KRG13" s="77"/>
      <c r="KRH13" s="74"/>
      <c r="KRI13" s="74"/>
      <c r="KRJ13" s="85"/>
      <c r="KRK13" s="74"/>
      <c r="KRL13" s="74"/>
      <c r="KRM13" s="85"/>
      <c r="KRN13" s="74"/>
      <c r="KRO13" s="74"/>
      <c r="KRP13" s="85"/>
      <c r="KRQ13" s="74"/>
      <c r="KRR13" s="74"/>
      <c r="KRS13" s="85"/>
      <c r="KRT13" s="80"/>
      <c r="KRU13" s="80"/>
      <c r="KRV13" s="85"/>
      <c r="KRW13" s="77"/>
      <c r="KRX13" s="74"/>
      <c r="KRY13" s="74"/>
      <c r="KRZ13" s="85"/>
      <c r="KSA13" s="74"/>
      <c r="KSB13" s="74"/>
      <c r="KSC13" s="85"/>
      <c r="KSD13" s="74"/>
      <c r="KSE13" s="74"/>
      <c r="KSF13" s="85"/>
      <c r="KSG13" s="74"/>
      <c r="KSH13" s="74"/>
      <c r="KSI13" s="85"/>
      <c r="KSJ13" s="80"/>
      <c r="KSK13" s="80"/>
      <c r="KSL13" s="85"/>
      <c r="KSM13" s="77"/>
      <c r="KSN13" s="74"/>
      <c r="KSO13" s="74"/>
      <c r="KSP13" s="85"/>
      <c r="KSQ13" s="74"/>
      <c r="KSR13" s="74"/>
      <c r="KSS13" s="85"/>
      <c r="KST13" s="74"/>
      <c r="KSU13" s="74"/>
      <c r="KSV13" s="85"/>
      <c r="KSW13" s="74"/>
      <c r="KSX13" s="74"/>
      <c r="KSY13" s="85"/>
      <c r="KSZ13" s="80"/>
      <c r="KTA13" s="80"/>
      <c r="KTB13" s="85"/>
      <c r="KTC13" s="77"/>
      <c r="KTD13" s="74"/>
      <c r="KTE13" s="74"/>
      <c r="KTF13" s="85"/>
      <c r="KTG13" s="74"/>
      <c r="KTH13" s="74"/>
      <c r="KTI13" s="85"/>
      <c r="KTJ13" s="74"/>
      <c r="KTK13" s="74"/>
      <c r="KTL13" s="85"/>
      <c r="KTM13" s="74"/>
      <c r="KTN13" s="74"/>
      <c r="KTO13" s="85"/>
      <c r="KTP13" s="80"/>
      <c r="KTQ13" s="80"/>
      <c r="KTR13" s="85"/>
      <c r="KTS13" s="77"/>
      <c r="KTT13" s="74"/>
      <c r="KTU13" s="74"/>
      <c r="KTV13" s="85"/>
      <c r="KTW13" s="74"/>
      <c r="KTX13" s="74"/>
      <c r="KTY13" s="85"/>
      <c r="KTZ13" s="74"/>
      <c r="KUA13" s="74"/>
      <c r="KUB13" s="85"/>
      <c r="KUC13" s="74"/>
      <c r="KUD13" s="74"/>
      <c r="KUE13" s="85"/>
      <c r="KUF13" s="80"/>
      <c r="KUG13" s="80"/>
      <c r="KUH13" s="85"/>
      <c r="KUI13" s="77"/>
      <c r="KUJ13" s="74"/>
      <c r="KUK13" s="74"/>
      <c r="KUL13" s="85"/>
      <c r="KUM13" s="74"/>
      <c r="KUN13" s="74"/>
      <c r="KUO13" s="85"/>
      <c r="KUP13" s="74"/>
      <c r="KUQ13" s="74"/>
      <c r="KUR13" s="85"/>
      <c r="KUS13" s="74"/>
      <c r="KUT13" s="74"/>
      <c r="KUU13" s="85"/>
      <c r="KUV13" s="80"/>
      <c r="KUW13" s="80"/>
      <c r="KUX13" s="85"/>
      <c r="KUY13" s="77"/>
      <c r="KUZ13" s="74"/>
      <c r="KVA13" s="74"/>
      <c r="KVB13" s="85"/>
      <c r="KVC13" s="74"/>
      <c r="KVD13" s="74"/>
      <c r="KVE13" s="85"/>
      <c r="KVF13" s="74"/>
      <c r="KVG13" s="74"/>
      <c r="KVH13" s="85"/>
      <c r="KVI13" s="74"/>
      <c r="KVJ13" s="74"/>
      <c r="KVK13" s="85"/>
      <c r="KVL13" s="80"/>
      <c r="KVM13" s="80"/>
      <c r="KVN13" s="85"/>
      <c r="KVO13" s="77"/>
      <c r="KVP13" s="74"/>
      <c r="KVQ13" s="74"/>
      <c r="KVR13" s="85"/>
      <c r="KVS13" s="74"/>
      <c r="KVT13" s="74"/>
      <c r="KVU13" s="85"/>
      <c r="KVV13" s="74"/>
      <c r="KVW13" s="74"/>
      <c r="KVX13" s="85"/>
      <c r="KVY13" s="74"/>
      <c r="KVZ13" s="74"/>
      <c r="KWA13" s="85"/>
      <c r="KWB13" s="80"/>
      <c r="KWC13" s="80"/>
      <c r="KWD13" s="85"/>
      <c r="KWE13" s="77"/>
      <c r="KWF13" s="74"/>
      <c r="KWG13" s="74"/>
      <c r="KWH13" s="85"/>
      <c r="KWI13" s="74"/>
      <c r="KWJ13" s="74"/>
      <c r="KWK13" s="85"/>
      <c r="KWL13" s="74"/>
      <c r="KWM13" s="74"/>
      <c r="KWN13" s="85"/>
      <c r="KWO13" s="74"/>
      <c r="KWP13" s="74"/>
      <c r="KWQ13" s="85"/>
      <c r="KWR13" s="80"/>
      <c r="KWS13" s="80"/>
      <c r="KWT13" s="85"/>
      <c r="KWU13" s="77"/>
      <c r="KWV13" s="74"/>
      <c r="KWW13" s="74"/>
      <c r="KWX13" s="85"/>
      <c r="KWY13" s="74"/>
      <c r="KWZ13" s="74"/>
      <c r="KXA13" s="85"/>
      <c r="KXB13" s="74"/>
      <c r="KXC13" s="74"/>
      <c r="KXD13" s="85"/>
      <c r="KXE13" s="74"/>
      <c r="KXF13" s="74"/>
      <c r="KXG13" s="85"/>
      <c r="KXH13" s="80"/>
      <c r="KXI13" s="80"/>
      <c r="KXJ13" s="85"/>
      <c r="KXK13" s="77"/>
      <c r="KXL13" s="74"/>
      <c r="KXM13" s="74"/>
      <c r="KXN13" s="85"/>
      <c r="KXO13" s="74"/>
      <c r="KXP13" s="74"/>
      <c r="KXQ13" s="85"/>
      <c r="KXR13" s="74"/>
      <c r="KXS13" s="74"/>
      <c r="KXT13" s="85"/>
      <c r="KXU13" s="74"/>
      <c r="KXV13" s="74"/>
      <c r="KXW13" s="85"/>
      <c r="KXX13" s="80"/>
      <c r="KXY13" s="80"/>
      <c r="KXZ13" s="85"/>
      <c r="KYA13" s="77"/>
      <c r="KYB13" s="74"/>
      <c r="KYC13" s="74"/>
      <c r="KYD13" s="85"/>
      <c r="KYE13" s="74"/>
      <c r="KYF13" s="74"/>
      <c r="KYG13" s="85"/>
      <c r="KYH13" s="74"/>
      <c r="KYI13" s="74"/>
      <c r="KYJ13" s="85"/>
      <c r="KYK13" s="74"/>
      <c r="KYL13" s="74"/>
      <c r="KYM13" s="85"/>
      <c r="KYN13" s="80"/>
      <c r="KYO13" s="80"/>
      <c r="KYP13" s="85"/>
      <c r="KYQ13" s="77"/>
      <c r="KYR13" s="74"/>
      <c r="KYS13" s="74"/>
      <c r="KYT13" s="85"/>
      <c r="KYU13" s="74"/>
      <c r="KYV13" s="74"/>
      <c r="KYW13" s="85"/>
      <c r="KYX13" s="74"/>
      <c r="KYY13" s="74"/>
      <c r="KYZ13" s="85"/>
      <c r="KZA13" s="74"/>
      <c r="KZB13" s="74"/>
      <c r="KZC13" s="85"/>
      <c r="KZD13" s="80"/>
      <c r="KZE13" s="80"/>
      <c r="KZF13" s="85"/>
      <c r="KZG13" s="77"/>
      <c r="KZH13" s="74"/>
      <c r="KZI13" s="74"/>
      <c r="KZJ13" s="85"/>
      <c r="KZK13" s="74"/>
      <c r="KZL13" s="74"/>
      <c r="KZM13" s="85"/>
      <c r="KZN13" s="74"/>
      <c r="KZO13" s="74"/>
      <c r="KZP13" s="85"/>
      <c r="KZQ13" s="74"/>
      <c r="KZR13" s="74"/>
      <c r="KZS13" s="85"/>
      <c r="KZT13" s="80"/>
      <c r="KZU13" s="80"/>
      <c r="KZV13" s="85"/>
      <c r="KZW13" s="77"/>
      <c r="KZX13" s="74"/>
      <c r="KZY13" s="74"/>
      <c r="KZZ13" s="85"/>
      <c r="LAA13" s="74"/>
      <c r="LAB13" s="74"/>
      <c r="LAC13" s="85"/>
      <c r="LAD13" s="74"/>
      <c r="LAE13" s="74"/>
      <c r="LAF13" s="85"/>
      <c r="LAG13" s="74"/>
      <c r="LAH13" s="74"/>
      <c r="LAI13" s="85"/>
      <c r="LAJ13" s="80"/>
      <c r="LAK13" s="80"/>
      <c r="LAL13" s="85"/>
      <c r="LAM13" s="77"/>
      <c r="LAN13" s="74"/>
      <c r="LAO13" s="74"/>
      <c r="LAP13" s="85"/>
      <c r="LAQ13" s="74"/>
      <c r="LAR13" s="74"/>
      <c r="LAS13" s="85"/>
      <c r="LAT13" s="74"/>
      <c r="LAU13" s="74"/>
      <c r="LAV13" s="85"/>
      <c r="LAW13" s="74"/>
      <c r="LAX13" s="74"/>
      <c r="LAY13" s="85"/>
      <c r="LAZ13" s="80"/>
      <c r="LBA13" s="80"/>
      <c r="LBB13" s="85"/>
      <c r="LBC13" s="77"/>
      <c r="LBD13" s="74"/>
      <c r="LBE13" s="74"/>
      <c r="LBF13" s="85"/>
      <c r="LBG13" s="74"/>
      <c r="LBH13" s="74"/>
      <c r="LBI13" s="85"/>
      <c r="LBJ13" s="74"/>
      <c r="LBK13" s="74"/>
      <c r="LBL13" s="85"/>
      <c r="LBM13" s="74"/>
      <c r="LBN13" s="74"/>
      <c r="LBO13" s="85"/>
      <c r="LBP13" s="80"/>
      <c r="LBQ13" s="80"/>
      <c r="LBR13" s="85"/>
      <c r="LBS13" s="77"/>
      <c r="LBT13" s="74"/>
      <c r="LBU13" s="74"/>
      <c r="LBV13" s="85"/>
      <c r="LBW13" s="74"/>
      <c r="LBX13" s="74"/>
      <c r="LBY13" s="85"/>
      <c r="LBZ13" s="74"/>
      <c r="LCA13" s="74"/>
      <c r="LCB13" s="85"/>
      <c r="LCC13" s="74"/>
      <c r="LCD13" s="74"/>
      <c r="LCE13" s="85"/>
      <c r="LCF13" s="80"/>
      <c r="LCG13" s="80"/>
      <c r="LCH13" s="85"/>
      <c r="LCI13" s="77"/>
      <c r="LCJ13" s="74"/>
      <c r="LCK13" s="74"/>
      <c r="LCL13" s="85"/>
      <c r="LCM13" s="74"/>
      <c r="LCN13" s="74"/>
      <c r="LCO13" s="85"/>
      <c r="LCP13" s="74"/>
      <c r="LCQ13" s="74"/>
      <c r="LCR13" s="85"/>
      <c r="LCS13" s="74"/>
      <c r="LCT13" s="74"/>
      <c r="LCU13" s="85"/>
      <c r="LCV13" s="80"/>
      <c r="LCW13" s="80"/>
      <c r="LCX13" s="85"/>
      <c r="LCY13" s="77"/>
      <c r="LCZ13" s="74"/>
      <c r="LDA13" s="74"/>
      <c r="LDB13" s="85"/>
      <c r="LDC13" s="74"/>
      <c r="LDD13" s="74"/>
      <c r="LDE13" s="85"/>
      <c r="LDF13" s="74"/>
      <c r="LDG13" s="74"/>
      <c r="LDH13" s="85"/>
      <c r="LDI13" s="74"/>
      <c r="LDJ13" s="74"/>
      <c r="LDK13" s="85"/>
      <c r="LDL13" s="80"/>
      <c r="LDM13" s="80"/>
      <c r="LDN13" s="85"/>
      <c r="LDO13" s="77"/>
      <c r="LDP13" s="74"/>
      <c r="LDQ13" s="74"/>
      <c r="LDR13" s="85"/>
      <c r="LDS13" s="74"/>
      <c r="LDT13" s="74"/>
      <c r="LDU13" s="85"/>
      <c r="LDV13" s="74"/>
      <c r="LDW13" s="74"/>
      <c r="LDX13" s="85"/>
      <c r="LDY13" s="74"/>
      <c r="LDZ13" s="74"/>
      <c r="LEA13" s="85"/>
      <c r="LEB13" s="80"/>
      <c r="LEC13" s="80"/>
      <c r="LED13" s="85"/>
      <c r="LEE13" s="77"/>
      <c r="LEF13" s="74"/>
      <c r="LEG13" s="74"/>
      <c r="LEH13" s="85"/>
      <c r="LEI13" s="74"/>
      <c r="LEJ13" s="74"/>
      <c r="LEK13" s="85"/>
      <c r="LEL13" s="74"/>
      <c r="LEM13" s="74"/>
      <c r="LEN13" s="85"/>
      <c r="LEO13" s="74"/>
      <c r="LEP13" s="74"/>
      <c r="LEQ13" s="85"/>
      <c r="LER13" s="80"/>
      <c r="LES13" s="80"/>
      <c r="LET13" s="85"/>
      <c r="LEU13" s="77"/>
      <c r="LEV13" s="74"/>
      <c r="LEW13" s="74"/>
      <c r="LEX13" s="85"/>
      <c r="LEY13" s="74"/>
      <c r="LEZ13" s="74"/>
      <c r="LFA13" s="85"/>
      <c r="LFB13" s="74"/>
      <c r="LFC13" s="74"/>
      <c r="LFD13" s="85"/>
      <c r="LFE13" s="74"/>
      <c r="LFF13" s="74"/>
      <c r="LFG13" s="85"/>
      <c r="LFH13" s="80"/>
      <c r="LFI13" s="80"/>
      <c r="LFJ13" s="85"/>
      <c r="LFK13" s="77"/>
      <c r="LFL13" s="74"/>
      <c r="LFM13" s="74"/>
      <c r="LFN13" s="85"/>
      <c r="LFO13" s="74"/>
      <c r="LFP13" s="74"/>
      <c r="LFQ13" s="85"/>
      <c r="LFR13" s="74"/>
      <c r="LFS13" s="74"/>
      <c r="LFT13" s="85"/>
      <c r="LFU13" s="74"/>
      <c r="LFV13" s="74"/>
      <c r="LFW13" s="85"/>
      <c r="LFX13" s="80"/>
      <c r="LFY13" s="80"/>
      <c r="LFZ13" s="85"/>
      <c r="LGA13" s="77"/>
      <c r="LGB13" s="74"/>
      <c r="LGC13" s="74"/>
      <c r="LGD13" s="85"/>
      <c r="LGE13" s="74"/>
      <c r="LGF13" s="74"/>
      <c r="LGG13" s="85"/>
      <c r="LGH13" s="74"/>
      <c r="LGI13" s="74"/>
      <c r="LGJ13" s="85"/>
      <c r="LGK13" s="74"/>
      <c r="LGL13" s="74"/>
      <c r="LGM13" s="85"/>
      <c r="LGN13" s="80"/>
      <c r="LGO13" s="80"/>
      <c r="LGP13" s="85"/>
      <c r="LGQ13" s="77"/>
      <c r="LGR13" s="74"/>
      <c r="LGS13" s="74"/>
      <c r="LGT13" s="85"/>
      <c r="LGU13" s="74"/>
      <c r="LGV13" s="74"/>
      <c r="LGW13" s="85"/>
      <c r="LGX13" s="74"/>
      <c r="LGY13" s="74"/>
      <c r="LGZ13" s="85"/>
      <c r="LHA13" s="74"/>
      <c r="LHB13" s="74"/>
      <c r="LHC13" s="85"/>
      <c r="LHD13" s="80"/>
      <c r="LHE13" s="80"/>
      <c r="LHF13" s="85"/>
      <c r="LHG13" s="77"/>
      <c r="LHH13" s="74"/>
      <c r="LHI13" s="74"/>
      <c r="LHJ13" s="85"/>
      <c r="LHK13" s="74"/>
      <c r="LHL13" s="74"/>
      <c r="LHM13" s="85"/>
      <c r="LHN13" s="74"/>
      <c r="LHO13" s="74"/>
      <c r="LHP13" s="85"/>
      <c r="LHQ13" s="74"/>
      <c r="LHR13" s="74"/>
      <c r="LHS13" s="85"/>
      <c r="LHT13" s="80"/>
      <c r="LHU13" s="80"/>
      <c r="LHV13" s="85"/>
      <c r="LHW13" s="77"/>
      <c r="LHX13" s="74"/>
      <c r="LHY13" s="74"/>
      <c r="LHZ13" s="85"/>
      <c r="LIA13" s="74"/>
      <c r="LIB13" s="74"/>
      <c r="LIC13" s="85"/>
      <c r="LID13" s="74"/>
      <c r="LIE13" s="74"/>
      <c r="LIF13" s="85"/>
      <c r="LIG13" s="74"/>
      <c r="LIH13" s="74"/>
      <c r="LII13" s="85"/>
      <c r="LIJ13" s="80"/>
      <c r="LIK13" s="80"/>
      <c r="LIL13" s="85"/>
      <c r="LIM13" s="77"/>
      <c r="LIN13" s="74"/>
      <c r="LIO13" s="74"/>
      <c r="LIP13" s="85"/>
      <c r="LIQ13" s="74"/>
      <c r="LIR13" s="74"/>
      <c r="LIS13" s="85"/>
      <c r="LIT13" s="74"/>
      <c r="LIU13" s="74"/>
      <c r="LIV13" s="85"/>
      <c r="LIW13" s="74"/>
      <c r="LIX13" s="74"/>
      <c r="LIY13" s="85"/>
      <c r="LIZ13" s="80"/>
      <c r="LJA13" s="80"/>
      <c r="LJB13" s="85"/>
      <c r="LJC13" s="77"/>
      <c r="LJD13" s="74"/>
      <c r="LJE13" s="74"/>
      <c r="LJF13" s="85"/>
      <c r="LJG13" s="74"/>
      <c r="LJH13" s="74"/>
      <c r="LJI13" s="85"/>
      <c r="LJJ13" s="74"/>
      <c r="LJK13" s="74"/>
      <c r="LJL13" s="85"/>
      <c r="LJM13" s="74"/>
      <c r="LJN13" s="74"/>
      <c r="LJO13" s="85"/>
      <c r="LJP13" s="80"/>
      <c r="LJQ13" s="80"/>
      <c r="LJR13" s="85"/>
      <c r="LJS13" s="77"/>
      <c r="LJT13" s="74"/>
      <c r="LJU13" s="74"/>
      <c r="LJV13" s="85"/>
      <c r="LJW13" s="74"/>
      <c r="LJX13" s="74"/>
      <c r="LJY13" s="85"/>
      <c r="LJZ13" s="74"/>
      <c r="LKA13" s="74"/>
      <c r="LKB13" s="85"/>
      <c r="LKC13" s="74"/>
      <c r="LKD13" s="74"/>
      <c r="LKE13" s="85"/>
      <c r="LKF13" s="80"/>
      <c r="LKG13" s="80"/>
      <c r="LKH13" s="85"/>
      <c r="LKI13" s="77"/>
      <c r="LKJ13" s="74"/>
      <c r="LKK13" s="74"/>
      <c r="LKL13" s="85"/>
      <c r="LKM13" s="74"/>
      <c r="LKN13" s="74"/>
      <c r="LKO13" s="85"/>
      <c r="LKP13" s="74"/>
      <c r="LKQ13" s="74"/>
      <c r="LKR13" s="85"/>
      <c r="LKS13" s="74"/>
      <c r="LKT13" s="74"/>
      <c r="LKU13" s="85"/>
      <c r="LKV13" s="80"/>
      <c r="LKW13" s="80"/>
      <c r="LKX13" s="85"/>
      <c r="LKY13" s="77"/>
      <c r="LKZ13" s="74"/>
      <c r="LLA13" s="74"/>
      <c r="LLB13" s="85"/>
      <c r="LLC13" s="74"/>
      <c r="LLD13" s="74"/>
      <c r="LLE13" s="85"/>
      <c r="LLF13" s="74"/>
      <c r="LLG13" s="74"/>
      <c r="LLH13" s="85"/>
      <c r="LLI13" s="74"/>
      <c r="LLJ13" s="74"/>
      <c r="LLK13" s="85"/>
      <c r="LLL13" s="80"/>
      <c r="LLM13" s="80"/>
      <c r="LLN13" s="85"/>
      <c r="LLO13" s="77"/>
      <c r="LLP13" s="74"/>
      <c r="LLQ13" s="74"/>
      <c r="LLR13" s="85"/>
      <c r="LLS13" s="74"/>
      <c r="LLT13" s="74"/>
      <c r="LLU13" s="85"/>
      <c r="LLV13" s="74"/>
      <c r="LLW13" s="74"/>
      <c r="LLX13" s="85"/>
      <c r="LLY13" s="74"/>
      <c r="LLZ13" s="74"/>
      <c r="LMA13" s="85"/>
      <c r="LMB13" s="80"/>
      <c r="LMC13" s="80"/>
      <c r="LMD13" s="85"/>
      <c r="LME13" s="77"/>
      <c r="LMF13" s="74"/>
      <c r="LMG13" s="74"/>
      <c r="LMH13" s="85"/>
      <c r="LMI13" s="74"/>
      <c r="LMJ13" s="74"/>
      <c r="LMK13" s="85"/>
      <c r="LML13" s="74"/>
      <c r="LMM13" s="74"/>
      <c r="LMN13" s="85"/>
      <c r="LMO13" s="74"/>
      <c r="LMP13" s="74"/>
      <c r="LMQ13" s="85"/>
      <c r="LMR13" s="80"/>
      <c r="LMS13" s="80"/>
      <c r="LMT13" s="85"/>
      <c r="LMU13" s="77"/>
      <c r="LMV13" s="74"/>
      <c r="LMW13" s="74"/>
      <c r="LMX13" s="85"/>
      <c r="LMY13" s="74"/>
      <c r="LMZ13" s="74"/>
      <c r="LNA13" s="85"/>
      <c r="LNB13" s="74"/>
      <c r="LNC13" s="74"/>
      <c r="LND13" s="85"/>
      <c r="LNE13" s="74"/>
      <c r="LNF13" s="74"/>
      <c r="LNG13" s="85"/>
      <c r="LNH13" s="80"/>
      <c r="LNI13" s="80"/>
      <c r="LNJ13" s="85"/>
      <c r="LNK13" s="77"/>
      <c r="LNL13" s="74"/>
      <c r="LNM13" s="74"/>
      <c r="LNN13" s="85"/>
      <c r="LNO13" s="74"/>
      <c r="LNP13" s="74"/>
      <c r="LNQ13" s="85"/>
      <c r="LNR13" s="74"/>
      <c r="LNS13" s="74"/>
      <c r="LNT13" s="85"/>
      <c r="LNU13" s="74"/>
      <c r="LNV13" s="74"/>
      <c r="LNW13" s="85"/>
      <c r="LNX13" s="80"/>
      <c r="LNY13" s="80"/>
      <c r="LNZ13" s="85"/>
      <c r="LOA13" s="77"/>
      <c r="LOB13" s="74"/>
      <c r="LOC13" s="74"/>
      <c r="LOD13" s="85"/>
      <c r="LOE13" s="74"/>
      <c r="LOF13" s="74"/>
      <c r="LOG13" s="85"/>
      <c r="LOH13" s="74"/>
      <c r="LOI13" s="74"/>
      <c r="LOJ13" s="85"/>
      <c r="LOK13" s="74"/>
      <c r="LOL13" s="74"/>
      <c r="LOM13" s="85"/>
      <c r="LON13" s="80"/>
      <c r="LOO13" s="80"/>
      <c r="LOP13" s="85"/>
      <c r="LOQ13" s="77"/>
      <c r="LOR13" s="74"/>
      <c r="LOS13" s="74"/>
      <c r="LOT13" s="85"/>
      <c r="LOU13" s="74"/>
      <c r="LOV13" s="74"/>
      <c r="LOW13" s="85"/>
      <c r="LOX13" s="74"/>
      <c r="LOY13" s="74"/>
      <c r="LOZ13" s="85"/>
      <c r="LPA13" s="74"/>
      <c r="LPB13" s="74"/>
      <c r="LPC13" s="85"/>
      <c r="LPD13" s="80"/>
      <c r="LPE13" s="80"/>
      <c r="LPF13" s="85"/>
      <c r="LPG13" s="77"/>
      <c r="LPH13" s="74"/>
      <c r="LPI13" s="74"/>
      <c r="LPJ13" s="85"/>
      <c r="LPK13" s="74"/>
      <c r="LPL13" s="74"/>
      <c r="LPM13" s="85"/>
      <c r="LPN13" s="74"/>
      <c r="LPO13" s="74"/>
      <c r="LPP13" s="85"/>
      <c r="LPQ13" s="74"/>
      <c r="LPR13" s="74"/>
      <c r="LPS13" s="85"/>
      <c r="LPT13" s="80"/>
      <c r="LPU13" s="80"/>
      <c r="LPV13" s="85"/>
      <c r="LPW13" s="77"/>
      <c r="LPX13" s="74"/>
      <c r="LPY13" s="74"/>
      <c r="LPZ13" s="85"/>
      <c r="LQA13" s="74"/>
      <c r="LQB13" s="74"/>
      <c r="LQC13" s="85"/>
      <c r="LQD13" s="74"/>
      <c r="LQE13" s="74"/>
      <c r="LQF13" s="85"/>
      <c r="LQG13" s="74"/>
      <c r="LQH13" s="74"/>
      <c r="LQI13" s="85"/>
      <c r="LQJ13" s="80"/>
      <c r="LQK13" s="80"/>
      <c r="LQL13" s="85"/>
      <c r="LQM13" s="77"/>
      <c r="LQN13" s="74"/>
      <c r="LQO13" s="74"/>
      <c r="LQP13" s="85"/>
      <c r="LQQ13" s="74"/>
      <c r="LQR13" s="74"/>
      <c r="LQS13" s="85"/>
      <c r="LQT13" s="74"/>
      <c r="LQU13" s="74"/>
      <c r="LQV13" s="85"/>
      <c r="LQW13" s="74"/>
      <c r="LQX13" s="74"/>
      <c r="LQY13" s="85"/>
      <c r="LQZ13" s="80"/>
      <c r="LRA13" s="80"/>
      <c r="LRB13" s="85"/>
      <c r="LRC13" s="77"/>
      <c r="LRD13" s="74"/>
      <c r="LRE13" s="74"/>
      <c r="LRF13" s="85"/>
      <c r="LRG13" s="74"/>
      <c r="LRH13" s="74"/>
      <c r="LRI13" s="85"/>
      <c r="LRJ13" s="74"/>
      <c r="LRK13" s="74"/>
      <c r="LRL13" s="85"/>
      <c r="LRM13" s="74"/>
      <c r="LRN13" s="74"/>
      <c r="LRO13" s="85"/>
      <c r="LRP13" s="80"/>
      <c r="LRQ13" s="80"/>
      <c r="LRR13" s="85"/>
      <c r="LRS13" s="77"/>
      <c r="LRT13" s="74"/>
      <c r="LRU13" s="74"/>
      <c r="LRV13" s="85"/>
      <c r="LRW13" s="74"/>
      <c r="LRX13" s="74"/>
      <c r="LRY13" s="85"/>
      <c r="LRZ13" s="74"/>
      <c r="LSA13" s="74"/>
      <c r="LSB13" s="85"/>
      <c r="LSC13" s="74"/>
      <c r="LSD13" s="74"/>
      <c r="LSE13" s="85"/>
      <c r="LSF13" s="80"/>
      <c r="LSG13" s="80"/>
      <c r="LSH13" s="85"/>
      <c r="LSI13" s="77"/>
      <c r="LSJ13" s="74"/>
      <c r="LSK13" s="74"/>
      <c r="LSL13" s="85"/>
      <c r="LSM13" s="74"/>
      <c r="LSN13" s="74"/>
      <c r="LSO13" s="85"/>
      <c r="LSP13" s="74"/>
      <c r="LSQ13" s="74"/>
      <c r="LSR13" s="85"/>
      <c r="LSS13" s="74"/>
      <c r="LST13" s="74"/>
      <c r="LSU13" s="85"/>
      <c r="LSV13" s="80"/>
      <c r="LSW13" s="80"/>
      <c r="LSX13" s="85"/>
      <c r="LSY13" s="77"/>
      <c r="LSZ13" s="74"/>
      <c r="LTA13" s="74"/>
      <c r="LTB13" s="85"/>
      <c r="LTC13" s="74"/>
      <c r="LTD13" s="74"/>
      <c r="LTE13" s="85"/>
      <c r="LTF13" s="74"/>
      <c r="LTG13" s="74"/>
      <c r="LTH13" s="85"/>
      <c r="LTI13" s="74"/>
      <c r="LTJ13" s="74"/>
      <c r="LTK13" s="85"/>
      <c r="LTL13" s="80"/>
      <c r="LTM13" s="80"/>
      <c r="LTN13" s="85"/>
      <c r="LTO13" s="77"/>
      <c r="LTP13" s="74"/>
      <c r="LTQ13" s="74"/>
      <c r="LTR13" s="85"/>
      <c r="LTS13" s="74"/>
      <c r="LTT13" s="74"/>
      <c r="LTU13" s="85"/>
      <c r="LTV13" s="74"/>
      <c r="LTW13" s="74"/>
      <c r="LTX13" s="85"/>
      <c r="LTY13" s="74"/>
      <c r="LTZ13" s="74"/>
      <c r="LUA13" s="85"/>
      <c r="LUB13" s="80"/>
      <c r="LUC13" s="80"/>
      <c r="LUD13" s="85"/>
      <c r="LUE13" s="77"/>
      <c r="LUF13" s="74"/>
      <c r="LUG13" s="74"/>
      <c r="LUH13" s="85"/>
      <c r="LUI13" s="74"/>
      <c r="LUJ13" s="74"/>
      <c r="LUK13" s="85"/>
      <c r="LUL13" s="74"/>
      <c r="LUM13" s="74"/>
      <c r="LUN13" s="85"/>
      <c r="LUO13" s="74"/>
      <c r="LUP13" s="74"/>
      <c r="LUQ13" s="85"/>
      <c r="LUR13" s="80"/>
      <c r="LUS13" s="80"/>
      <c r="LUT13" s="85"/>
      <c r="LUU13" s="77"/>
      <c r="LUV13" s="74"/>
      <c r="LUW13" s="74"/>
      <c r="LUX13" s="85"/>
      <c r="LUY13" s="74"/>
      <c r="LUZ13" s="74"/>
      <c r="LVA13" s="85"/>
      <c r="LVB13" s="74"/>
      <c r="LVC13" s="74"/>
      <c r="LVD13" s="85"/>
      <c r="LVE13" s="74"/>
      <c r="LVF13" s="74"/>
      <c r="LVG13" s="85"/>
      <c r="LVH13" s="80"/>
      <c r="LVI13" s="80"/>
      <c r="LVJ13" s="85"/>
      <c r="LVK13" s="77"/>
      <c r="LVL13" s="74"/>
      <c r="LVM13" s="74"/>
      <c r="LVN13" s="85"/>
      <c r="LVO13" s="74"/>
      <c r="LVP13" s="74"/>
      <c r="LVQ13" s="85"/>
      <c r="LVR13" s="74"/>
      <c r="LVS13" s="74"/>
      <c r="LVT13" s="85"/>
      <c r="LVU13" s="74"/>
      <c r="LVV13" s="74"/>
      <c r="LVW13" s="85"/>
      <c r="LVX13" s="80"/>
      <c r="LVY13" s="80"/>
      <c r="LVZ13" s="85"/>
      <c r="LWA13" s="77"/>
      <c r="LWB13" s="74"/>
      <c r="LWC13" s="74"/>
      <c r="LWD13" s="85"/>
      <c r="LWE13" s="74"/>
      <c r="LWF13" s="74"/>
      <c r="LWG13" s="85"/>
      <c r="LWH13" s="74"/>
      <c r="LWI13" s="74"/>
      <c r="LWJ13" s="85"/>
      <c r="LWK13" s="74"/>
      <c r="LWL13" s="74"/>
      <c r="LWM13" s="85"/>
      <c r="LWN13" s="80"/>
      <c r="LWO13" s="80"/>
      <c r="LWP13" s="85"/>
      <c r="LWQ13" s="77"/>
      <c r="LWR13" s="74"/>
      <c r="LWS13" s="74"/>
      <c r="LWT13" s="85"/>
      <c r="LWU13" s="74"/>
      <c r="LWV13" s="74"/>
      <c r="LWW13" s="85"/>
      <c r="LWX13" s="74"/>
      <c r="LWY13" s="74"/>
      <c r="LWZ13" s="85"/>
      <c r="LXA13" s="74"/>
      <c r="LXB13" s="74"/>
      <c r="LXC13" s="85"/>
      <c r="LXD13" s="80"/>
      <c r="LXE13" s="80"/>
      <c r="LXF13" s="85"/>
      <c r="LXG13" s="77"/>
      <c r="LXH13" s="74"/>
      <c r="LXI13" s="74"/>
      <c r="LXJ13" s="85"/>
      <c r="LXK13" s="74"/>
      <c r="LXL13" s="74"/>
      <c r="LXM13" s="85"/>
      <c r="LXN13" s="74"/>
      <c r="LXO13" s="74"/>
      <c r="LXP13" s="85"/>
      <c r="LXQ13" s="74"/>
      <c r="LXR13" s="74"/>
      <c r="LXS13" s="85"/>
      <c r="LXT13" s="80"/>
      <c r="LXU13" s="80"/>
      <c r="LXV13" s="85"/>
      <c r="LXW13" s="77"/>
      <c r="LXX13" s="74"/>
      <c r="LXY13" s="74"/>
      <c r="LXZ13" s="85"/>
      <c r="LYA13" s="74"/>
      <c r="LYB13" s="74"/>
      <c r="LYC13" s="85"/>
      <c r="LYD13" s="74"/>
      <c r="LYE13" s="74"/>
      <c r="LYF13" s="85"/>
      <c r="LYG13" s="74"/>
      <c r="LYH13" s="74"/>
      <c r="LYI13" s="85"/>
      <c r="LYJ13" s="80"/>
      <c r="LYK13" s="80"/>
      <c r="LYL13" s="85"/>
      <c r="LYM13" s="77"/>
      <c r="LYN13" s="74"/>
      <c r="LYO13" s="74"/>
      <c r="LYP13" s="85"/>
      <c r="LYQ13" s="74"/>
      <c r="LYR13" s="74"/>
      <c r="LYS13" s="85"/>
      <c r="LYT13" s="74"/>
      <c r="LYU13" s="74"/>
      <c r="LYV13" s="85"/>
      <c r="LYW13" s="74"/>
      <c r="LYX13" s="74"/>
      <c r="LYY13" s="85"/>
      <c r="LYZ13" s="80"/>
      <c r="LZA13" s="80"/>
      <c r="LZB13" s="85"/>
      <c r="LZC13" s="77"/>
      <c r="LZD13" s="74"/>
      <c r="LZE13" s="74"/>
      <c r="LZF13" s="85"/>
      <c r="LZG13" s="74"/>
      <c r="LZH13" s="74"/>
      <c r="LZI13" s="85"/>
      <c r="LZJ13" s="74"/>
      <c r="LZK13" s="74"/>
      <c r="LZL13" s="85"/>
      <c r="LZM13" s="74"/>
      <c r="LZN13" s="74"/>
      <c r="LZO13" s="85"/>
      <c r="LZP13" s="80"/>
      <c r="LZQ13" s="80"/>
      <c r="LZR13" s="85"/>
      <c r="LZS13" s="77"/>
      <c r="LZT13" s="74"/>
      <c r="LZU13" s="74"/>
      <c r="LZV13" s="85"/>
      <c r="LZW13" s="74"/>
      <c r="LZX13" s="74"/>
      <c r="LZY13" s="85"/>
      <c r="LZZ13" s="74"/>
      <c r="MAA13" s="74"/>
      <c r="MAB13" s="85"/>
      <c r="MAC13" s="74"/>
      <c r="MAD13" s="74"/>
      <c r="MAE13" s="85"/>
      <c r="MAF13" s="80"/>
      <c r="MAG13" s="80"/>
      <c r="MAH13" s="85"/>
      <c r="MAI13" s="77"/>
      <c r="MAJ13" s="74"/>
      <c r="MAK13" s="74"/>
      <c r="MAL13" s="85"/>
      <c r="MAM13" s="74"/>
      <c r="MAN13" s="74"/>
      <c r="MAO13" s="85"/>
      <c r="MAP13" s="74"/>
      <c r="MAQ13" s="74"/>
      <c r="MAR13" s="85"/>
      <c r="MAS13" s="74"/>
      <c r="MAT13" s="74"/>
      <c r="MAU13" s="85"/>
      <c r="MAV13" s="80"/>
      <c r="MAW13" s="80"/>
      <c r="MAX13" s="85"/>
      <c r="MAY13" s="77"/>
      <c r="MAZ13" s="74"/>
      <c r="MBA13" s="74"/>
      <c r="MBB13" s="85"/>
      <c r="MBC13" s="74"/>
      <c r="MBD13" s="74"/>
      <c r="MBE13" s="85"/>
      <c r="MBF13" s="74"/>
      <c r="MBG13" s="74"/>
      <c r="MBH13" s="85"/>
      <c r="MBI13" s="74"/>
      <c r="MBJ13" s="74"/>
      <c r="MBK13" s="85"/>
      <c r="MBL13" s="80"/>
      <c r="MBM13" s="80"/>
      <c r="MBN13" s="85"/>
      <c r="MBO13" s="77"/>
      <c r="MBP13" s="74"/>
      <c r="MBQ13" s="74"/>
      <c r="MBR13" s="85"/>
      <c r="MBS13" s="74"/>
      <c r="MBT13" s="74"/>
      <c r="MBU13" s="85"/>
      <c r="MBV13" s="74"/>
      <c r="MBW13" s="74"/>
      <c r="MBX13" s="85"/>
      <c r="MBY13" s="74"/>
      <c r="MBZ13" s="74"/>
      <c r="MCA13" s="85"/>
      <c r="MCB13" s="80"/>
      <c r="MCC13" s="80"/>
      <c r="MCD13" s="85"/>
      <c r="MCE13" s="77"/>
      <c r="MCF13" s="74"/>
      <c r="MCG13" s="74"/>
      <c r="MCH13" s="85"/>
      <c r="MCI13" s="74"/>
      <c r="MCJ13" s="74"/>
      <c r="MCK13" s="85"/>
      <c r="MCL13" s="74"/>
      <c r="MCM13" s="74"/>
      <c r="MCN13" s="85"/>
      <c r="MCO13" s="74"/>
      <c r="MCP13" s="74"/>
      <c r="MCQ13" s="85"/>
      <c r="MCR13" s="80"/>
      <c r="MCS13" s="80"/>
      <c r="MCT13" s="85"/>
      <c r="MCU13" s="77"/>
      <c r="MCV13" s="74"/>
      <c r="MCW13" s="74"/>
      <c r="MCX13" s="85"/>
      <c r="MCY13" s="74"/>
      <c r="MCZ13" s="74"/>
      <c r="MDA13" s="85"/>
      <c r="MDB13" s="74"/>
      <c r="MDC13" s="74"/>
      <c r="MDD13" s="85"/>
      <c r="MDE13" s="74"/>
      <c r="MDF13" s="74"/>
      <c r="MDG13" s="85"/>
      <c r="MDH13" s="80"/>
      <c r="MDI13" s="80"/>
      <c r="MDJ13" s="85"/>
      <c r="MDK13" s="77"/>
      <c r="MDL13" s="74"/>
      <c r="MDM13" s="74"/>
      <c r="MDN13" s="85"/>
      <c r="MDO13" s="74"/>
      <c r="MDP13" s="74"/>
      <c r="MDQ13" s="85"/>
      <c r="MDR13" s="74"/>
      <c r="MDS13" s="74"/>
      <c r="MDT13" s="85"/>
      <c r="MDU13" s="74"/>
      <c r="MDV13" s="74"/>
      <c r="MDW13" s="85"/>
      <c r="MDX13" s="80"/>
      <c r="MDY13" s="80"/>
      <c r="MDZ13" s="85"/>
      <c r="MEA13" s="77"/>
      <c r="MEB13" s="74"/>
      <c r="MEC13" s="74"/>
      <c r="MED13" s="85"/>
      <c r="MEE13" s="74"/>
      <c r="MEF13" s="74"/>
      <c r="MEG13" s="85"/>
      <c r="MEH13" s="74"/>
      <c r="MEI13" s="74"/>
      <c r="MEJ13" s="85"/>
      <c r="MEK13" s="74"/>
      <c r="MEL13" s="74"/>
      <c r="MEM13" s="85"/>
      <c r="MEN13" s="80"/>
      <c r="MEO13" s="80"/>
      <c r="MEP13" s="85"/>
      <c r="MEQ13" s="77"/>
      <c r="MER13" s="74"/>
      <c r="MES13" s="74"/>
      <c r="MET13" s="85"/>
      <c r="MEU13" s="74"/>
      <c r="MEV13" s="74"/>
      <c r="MEW13" s="85"/>
      <c r="MEX13" s="74"/>
      <c r="MEY13" s="74"/>
      <c r="MEZ13" s="85"/>
      <c r="MFA13" s="74"/>
      <c r="MFB13" s="74"/>
      <c r="MFC13" s="85"/>
      <c r="MFD13" s="80"/>
      <c r="MFE13" s="80"/>
      <c r="MFF13" s="85"/>
      <c r="MFG13" s="77"/>
      <c r="MFH13" s="74"/>
      <c r="MFI13" s="74"/>
      <c r="MFJ13" s="85"/>
      <c r="MFK13" s="74"/>
      <c r="MFL13" s="74"/>
      <c r="MFM13" s="85"/>
      <c r="MFN13" s="74"/>
      <c r="MFO13" s="74"/>
      <c r="MFP13" s="85"/>
      <c r="MFQ13" s="74"/>
      <c r="MFR13" s="74"/>
      <c r="MFS13" s="85"/>
      <c r="MFT13" s="80"/>
      <c r="MFU13" s="80"/>
      <c r="MFV13" s="85"/>
      <c r="MFW13" s="77"/>
      <c r="MFX13" s="74"/>
      <c r="MFY13" s="74"/>
      <c r="MFZ13" s="85"/>
      <c r="MGA13" s="74"/>
      <c r="MGB13" s="74"/>
      <c r="MGC13" s="85"/>
      <c r="MGD13" s="74"/>
      <c r="MGE13" s="74"/>
      <c r="MGF13" s="85"/>
      <c r="MGG13" s="74"/>
      <c r="MGH13" s="74"/>
      <c r="MGI13" s="85"/>
      <c r="MGJ13" s="80"/>
      <c r="MGK13" s="80"/>
      <c r="MGL13" s="85"/>
      <c r="MGM13" s="77"/>
      <c r="MGN13" s="74"/>
      <c r="MGO13" s="74"/>
      <c r="MGP13" s="85"/>
      <c r="MGQ13" s="74"/>
      <c r="MGR13" s="74"/>
      <c r="MGS13" s="85"/>
      <c r="MGT13" s="74"/>
      <c r="MGU13" s="74"/>
      <c r="MGV13" s="85"/>
      <c r="MGW13" s="74"/>
      <c r="MGX13" s="74"/>
      <c r="MGY13" s="85"/>
      <c r="MGZ13" s="80"/>
      <c r="MHA13" s="80"/>
      <c r="MHB13" s="85"/>
      <c r="MHC13" s="77"/>
      <c r="MHD13" s="74"/>
      <c r="MHE13" s="74"/>
      <c r="MHF13" s="85"/>
      <c r="MHG13" s="74"/>
      <c r="MHH13" s="74"/>
      <c r="MHI13" s="85"/>
      <c r="MHJ13" s="74"/>
      <c r="MHK13" s="74"/>
      <c r="MHL13" s="85"/>
      <c r="MHM13" s="74"/>
      <c r="MHN13" s="74"/>
      <c r="MHO13" s="85"/>
      <c r="MHP13" s="80"/>
      <c r="MHQ13" s="80"/>
      <c r="MHR13" s="85"/>
      <c r="MHS13" s="77"/>
      <c r="MHT13" s="74"/>
      <c r="MHU13" s="74"/>
      <c r="MHV13" s="85"/>
      <c r="MHW13" s="74"/>
      <c r="MHX13" s="74"/>
      <c r="MHY13" s="85"/>
      <c r="MHZ13" s="74"/>
      <c r="MIA13" s="74"/>
      <c r="MIB13" s="85"/>
      <c r="MIC13" s="74"/>
      <c r="MID13" s="74"/>
      <c r="MIE13" s="85"/>
      <c r="MIF13" s="80"/>
      <c r="MIG13" s="80"/>
      <c r="MIH13" s="85"/>
      <c r="MII13" s="77"/>
      <c r="MIJ13" s="74"/>
      <c r="MIK13" s="74"/>
      <c r="MIL13" s="85"/>
      <c r="MIM13" s="74"/>
      <c r="MIN13" s="74"/>
      <c r="MIO13" s="85"/>
      <c r="MIP13" s="74"/>
      <c r="MIQ13" s="74"/>
      <c r="MIR13" s="85"/>
      <c r="MIS13" s="74"/>
      <c r="MIT13" s="74"/>
      <c r="MIU13" s="85"/>
      <c r="MIV13" s="80"/>
      <c r="MIW13" s="80"/>
      <c r="MIX13" s="85"/>
      <c r="MIY13" s="77"/>
      <c r="MIZ13" s="74"/>
      <c r="MJA13" s="74"/>
      <c r="MJB13" s="85"/>
      <c r="MJC13" s="74"/>
      <c r="MJD13" s="74"/>
      <c r="MJE13" s="85"/>
      <c r="MJF13" s="74"/>
      <c r="MJG13" s="74"/>
      <c r="MJH13" s="85"/>
      <c r="MJI13" s="74"/>
      <c r="MJJ13" s="74"/>
      <c r="MJK13" s="85"/>
      <c r="MJL13" s="80"/>
      <c r="MJM13" s="80"/>
      <c r="MJN13" s="85"/>
      <c r="MJO13" s="77"/>
      <c r="MJP13" s="74"/>
      <c r="MJQ13" s="74"/>
      <c r="MJR13" s="85"/>
      <c r="MJS13" s="74"/>
      <c r="MJT13" s="74"/>
      <c r="MJU13" s="85"/>
      <c r="MJV13" s="74"/>
      <c r="MJW13" s="74"/>
      <c r="MJX13" s="85"/>
      <c r="MJY13" s="74"/>
      <c r="MJZ13" s="74"/>
      <c r="MKA13" s="85"/>
      <c r="MKB13" s="80"/>
      <c r="MKC13" s="80"/>
      <c r="MKD13" s="85"/>
      <c r="MKE13" s="77"/>
      <c r="MKF13" s="74"/>
      <c r="MKG13" s="74"/>
      <c r="MKH13" s="85"/>
      <c r="MKI13" s="74"/>
      <c r="MKJ13" s="74"/>
      <c r="MKK13" s="85"/>
      <c r="MKL13" s="74"/>
      <c r="MKM13" s="74"/>
      <c r="MKN13" s="85"/>
      <c r="MKO13" s="74"/>
      <c r="MKP13" s="74"/>
      <c r="MKQ13" s="85"/>
      <c r="MKR13" s="80"/>
      <c r="MKS13" s="80"/>
      <c r="MKT13" s="85"/>
      <c r="MKU13" s="77"/>
      <c r="MKV13" s="74"/>
      <c r="MKW13" s="74"/>
      <c r="MKX13" s="85"/>
      <c r="MKY13" s="74"/>
      <c r="MKZ13" s="74"/>
      <c r="MLA13" s="85"/>
      <c r="MLB13" s="74"/>
      <c r="MLC13" s="74"/>
      <c r="MLD13" s="85"/>
      <c r="MLE13" s="74"/>
      <c r="MLF13" s="74"/>
      <c r="MLG13" s="85"/>
      <c r="MLH13" s="80"/>
      <c r="MLI13" s="80"/>
      <c r="MLJ13" s="85"/>
      <c r="MLK13" s="77"/>
      <c r="MLL13" s="74"/>
      <c r="MLM13" s="74"/>
      <c r="MLN13" s="85"/>
      <c r="MLO13" s="74"/>
      <c r="MLP13" s="74"/>
      <c r="MLQ13" s="85"/>
      <c r="MLR13" s="74"/>
      <c r="MLS13" s="74"/>
      <c r="MLT13" s="85"/>
      <c r="MLU13" s="74"/>
      <c r="MLV13" s="74"/>
      <c r="MLW13" s="85"/>
      <c r="MLX13" s="80"/>
      <c r="MLY13" s="80"/>
      <c r="MLZ13" s="85"/>
      <c r="MMA13" s="77"/>
      <c r="MMB13" s="74"/>
      <c r="MMC13" s="74"/>
      <c r="MMD13" s="85"/>
      <c r="MME13" s="74"/>
      <c r="MMF13" s="74"/>
      <c r="MMG13" s="85"/>
      <c r="MMH13" s="74"/>
      <c r="MMI13" s="74"/>
      <c r="MMJ13" s="85"/>
      <c r="MMK13" s="74"/>
      <c r="MML13" s="74"/>
      <c r="MMM13" s="85"/>
      <c r="MMN13" s="80"/>
      <c r="MMO13" s="80"/>
      <c r="MMP13" s="85"/>
      <c r="MMQ13" s="77"/>
      <c r="MMR13" s="74"/>
      <c r="MMS13" s="74"/>
      <c r="MMT13" s="85"/>
      <c r="MMU13" s="74"/>
      <c r="MMV13" s="74"/>
      <c r="MMW13" s="85"/>
      <c r="MMX13" s="74"/>
      <c r="MMY13" s="74"/>
      <c r="MMZ13" s="85"/>
      <c r="MNA13" s="74"/>
      <c r="MNB13" s="74"/>
      <c r="MNC13" s="85"/>
      <c r="MND13" s="80"/>
      <c r="MNE13" s="80"/>
      <c r="MNF13" s="85"/>
      <c r="MNG13" s="77"/>
      <c r="MNH13" s="74"/>
      <c r="MNI13" s="74"/>
      <c r="MNJ13" s="85"/>
      <c r="MNK13" s="74"/>
      <c r="MNL13" s="74"/>
      <c r="MNM13" s="85"/>
      <c r="MNN13" s="74"/>
      <c r="MNO13" s="74"/>
      <c r="MNP13" s="85"/>
      <c r="MNQ13" s="74"/>
      <c r="MNR13" s="74"/>
      <c r="MNS13" s="85"/>
      <c r="MNT13" s="80"/>
      <c r="MNU13" s="80"/>
      <c r="MNV13" s="85"/>
      <c r="MNW13" s="77"/>
      <c r="MNX13" s="74"/>
      <c r="MNY13" s="74"/>
      <c r="MNZ13" s="85"/>
      <c r="MOA13" s="74"/>
      <c r="MOB13" s="74"/>
      <c r="MOC13" s="85"/>
      <c r="MOD13" s="74"/>
      <c r="MOE13" s="74"/>
      <c r="MOF13" s="85"/>
      <c r="MOG13" s="74"/>
      <c r="MOH13" s="74"/>
      <c r="MOI13" s="85"/>
      <c r="MOJ13" s="80"/>
      <c r="MOK13" s="80"/>
      <c r="MOL13" s="85"/>
      <c r="MOM13" s="77"/>
      <c r="MON13" s="74"/>
      <c r="MOO13" s="74"/>
      <c r="MOP13" s="85"/>
      <c r="MOQ13" s="74"/>
      <c r="MOR13" s="74"/>
      <c r="MOS13" s="85"/>
      <c r="MOT13" s="74"/>
      <c r="MOU13" s="74"/>
      <c r="MOV13" s="85"/>
      <c r="MOW13" s="74"/>
      <c r="MOX13" s="74"/>
      <c r="MOY13" s="85"/>
      <c r="MOZ13" s="80"/>
      <c r="MPA13" s="80"/>
      <c r="MPB13" s="85"/>
      <c r="MPC13" s="77"/>
      <c r="MPD13" s="74"/>
      <c r="MPE13" s="74"/>
      <c r="MPF13" s="85"/>
      <c r="MPG13" s="74"/>
      <c r="MPH13" s="74"/>
      <c r="MPI13" s="85"/>
      <c r="MPJ13" s="74"/>
      <c r="MPK13" s="74"/>
      <c r="MPL13" s="85"/>
      <c r="MPM13" s="74"/>
      <c r="MPN13" s="74"/>
      <c r="MPO13" s="85"/>
      <c r="MPP13" s="80"/>
      <c r="MPQ13" s="80"/>
      <c r="MPR13" s="85"/>
      <c r="MPS13" s="77"/>
      <c r="MPT13" s="74"/>
      <c r="MPU13" s="74"/>
      <c r="MPV13" s="85"/>
      <c r="MPW13" s="74"/>
      <c r="MPX13" s="74"/>
      <c r="MPY13" s="85"/>
      <c r="MPZ13" s="74"/>
      <c r="MQA13" s="74"/>
      <c r="MQB13" s="85"/>
      <c r="MQC13" s="74"/>
      <c r="MQD13" s="74"/>
      <c r="MQE13" s="85"/>
      <c r="MQF13" s="80"/>
      <c r="MQG13" s="80"/>
      <c r="MQH13" s="85"/>
      <c r="MQI13" s="77"/>
      <c r="MQJ13" s="74"/>
      <c r="MQK13" s="74"/>
      <c r="MQL13" s="85"/>
      <c r="MQM13" s="74"/>
      <c r="MQN13" s="74"/>
      <c r="MQO13" s="85"/>
      <c r="MQP13" s="74"/>
      <c r="MQQ13" s="74"/>
      <c r="MQR13" s="85"/>
      <c r="MQS13" s="74"/>
      <c r="MQT13" s="74"/>
      <c r="MQU13" s="85"/>
      <c r="MQV13" s="80"/>
      <c r="MQW13" s="80"/>
      <c r="MQX13" s="85"/>
      <c r="MQY13" s="77"/>
      <c r="MQZ13" s="74"/>
      <c r="MRA13" s="74"/>
      <c r="MRB13" s="85"/>
      <c r="MRC13" s="74"/>
      <c r="MRD13" s="74"/>
      <c r="MRE13" s="85"/>
      <c r="MRF13" s="74"/>
      <c r="MRG13" s="74"/>
      <c r="MRH13" s="85"/>
      <c r="MRI13" s="74"/>
      <c r="MRJ13" s="74"/>
      <c r="MRK13" s="85"/>
      <c r="MRL13" s="80"/>
      <c r="MRM13" s="80"/>
      <c r="MRN13" s="85"/>
      <c r="MRO13" s="77"/>
      <c r="MRP13" s="74"/>
      <c r="MRQ13" s="74"/>
      <c r="MRR13" s="85"/>
      <c r="MRS13" s="74"/>
      <c r="MRT13" s="74"/>
      <c r="MRU13" s="85"/>
      <c r="MRV13" s="74"/>
      <c r="MRW13" s="74"/>
      <c r="MRX13" s="85"/>
      <c r="MRY13" s="74"/>
      <c r="MRZ13" s="74"/>
      <c r="MSA13" s="85"/>
      <c r="MSB13" s="80"/>
      <c r="MSC13" s="80"/>
      <c r="MSD13" s="85"/>
      <c r="MSE13" s="77"/>
      <c r="MSF13" s="74"/>
      <c r="MSG13" s="74"/>
      <c r="MSH13" s="85"/>
      <c r="MSI13" s="74"/>
      <c r="MSJ13" s="74"/>
      <c r="MSK13" s="85"/>
      <c r="MSL13" s="74"/>
      <c r="MSM13" s="74"/>
      <c r="MSN13" s="85"/>
      <c r="MSO13" s="74"/>
      <c r="MSP13" s="74"/>
      <c r="MSQ13" s="85"/>
      <c r="MSR13" s="80"/>
      <c r="MSS13" s="80"/>
      <c r="MST13" s="85"/>
      <c r="MSU13" s="77"/>
      <c r="MSV13" s="74"/>
      <c r="MSW13" s="74"/>
      <c r="MSX13" s="85"/>
      <c r="MSY13" s="74"/>
      <c r="MSZ13" s="74"/>
      <c r="MTA13" s="85"/>
      <c r="MTB13" s="74"/>
      <c r="MTC13" s="74"/>
      <c r="MTD13" s="85"/>
      <c r="MTE13" s="74"/>
      <c r="MTF13" s="74"/>
      <c r="MTG13" s="85"/>
      <c r="MTH13" s="80"/>
      <c r="MTI13" s="80"/>
      <c r="MTJ13" s="85"/>
      <c r="MTK13" s="77"/>
      <c r="MTL13" s="74"/>
      <c r="MTM13" s="74"/>
      <c r="MTN13" s="85"/>
      <c r="MTO13" s="74"/>
      <c r="MTP13" s="74"/>
      <c r="MTQ13" s="85"/>
      <c r="MTR13" s="74"/>
      <c r="MTS13" s="74"/>
      <c r="MTT13" s="85"/>
      <c r="MTU13" s="74"/>
      <c r="MTV13" s="74"/>
      <c r="MTW13" s="85"/>
      <c r="MTX13" s="80"/>
      <c r="MTY13" s="80"/>
      <c r="MTZ13" s="85"/>
      <c r="MUA13" s="77"/>
      <c r="MUB13" s="74"/>
      <c r="MUC13" s="74"/>
      <c r="MUD13" s="85"/>
      <c r="MUE13" s="74"/>
      <c r="MUF13" s="74"/>
      <c r="MUG13" s="85"/>
      <c r="MUH13" s="74"/>
      <c r="MUI13" s="74"/>
      <c r="MUJ13" s="85"/>
      <c r="MUK13" s="74"/>
      <c r="MUL13" s="74"/>
      <c r="MUM13" s="85"/>
      <c r="MUN13" s="80"/>
      <c r="MUO13" s="80"/>
      <c r="MUP13" s="85"/>
      <c r="MUQ13" s="77"/>
      <c r="MUR13" s="74"/>
      <c r="MUS13" s="74"/>
      <c r="MUT13" s="85"/>
      <c r="MUU13" s="74"/>
      <c r="MUV13" s="74"/>
      <c r="MUW13" s="85"/>
      <c r="MUX13" s="74"/>
      <c r="MUY13" s="74"/>
      <c r="MUZ13" s="85"/>
      <c r="MVA13" s="74"/>
      <c r="MVB13" s="74"/>
      <c r="MVC13" s="85"/>
      <c r="MVD13" s="80"/>
      <c r="MVE13" s="80"/>
      <c r="MVF13" s="85"/>
      <c r="MVG13" s="77"/>
      <c r="MVH13" s="74"/>
      <c r="MVI13" s="74"/>
      <c r="MVJ13" s="85"/>
      <c r="MVK13" s="74"/>
      <c r="MVL13" s="74"/>
      <c r="MVM13" s="85"/>
      <c r="MVN13" s="74"/>
      <c r="MVO13" s="74"/>
      <c r="MVP13" s="85"/>
      <c r="MVQ13" s="74"/>
      <c r="MVR13" s="74"/>
      <c r="MVS13" s="85"/>
      <c r="MVT13" s="80"/>
      <c r="MVU13" s="80"/>
      <c r="MVV13" s="85"/>
      <c r="MVW13" s="77"/>
      <c r="MVX13" s="74"/>
      <c r="MVY13" s="74"/>
      <c r="MVZ13" s="85"/>
      <c r="MWA13" s="74"/>
      <c r="MWB13" s="74"/>
      <c r="MWC13" s="85"/>
      <c r="MWD13" s="74"/>
      <c r="MWE13" s="74"/>
      <c r="MWF13" s="85"/>
      <c r="MWG13" s="74"/>
      <c r="MWH13" s="74"/>
      <c r="MWI13" s="85"/>
      <c r="MWJ13" s="80"/>
      <c r="MWK13" s="80"/>
      <c r="MWL13" s="85"/>
      <c r="MWM13" s="77"/>
      <c r="MWN13" s="74"/>
      <c r="MWO13" s="74"/>
      <c r="MWP13" s="85"/>
      <c r="MWQ13" s="74"/>
      <c r="MWR13" s="74"/>
      <c r="MWS13" s="85"/>
      <c r="MWT13" s="74"/>
      <c r="MWU13" s="74"/>
      <c r="MWV13" s="85"/>
      <c r="MWW13" s="74"/>
      <c r="MWX13" s="74"/>
      <c r="MWY13" s="85"/>
      <c r="MWZ13" s="80"/>
      <c r="MXA13" s="80"/>
      <c r="MXB13" s="85"/>
      <c r="MXC13" s="77"/>
      <c r="MXD13" s="74"/>
      <c r="MXE13" s="74"/>
      <c r="MXF13" s="85"/>
      <c r="MXG13" s="74"/>
      <c r="MXH13" s="74"/>
      <c r="MXI13" s="85"/>
      <c r="MXJ13" s="74"/>
      <c r="MXK13" s="74"/>
      <c r="MXL13" s="85"/>
      <c r="MXM13" s="74"/>
      <c r="MXN13" s="74"/>
      <c r="MXO13" s="85"/>
      <c r="MXP13" s="80"/>
      <c r="MXQ13" s="80"/>
      <c r="MXR13" s="85"/>
      <c r="MXS13" s="77"/>
      <c r="MXT13" s="74"/>
      <c r="MXU13" s="74"/>
      <c r="MXV13" s="85"/>
      <c r="MXW13" s="74"/>
      <c r="MXX13" s="74"/>
      <c r="MXY13" s="85"/>
      <c r="MXZ13" s="74"/>
      <c r="MYA13" s="74"/>
      <c r="MYB13" s="85"/>
      <c r="MYC13" s="74"/>
      <c r="MYD13" s="74"/>
      <c r="MYE13" s="85"/>
      <c r="MYF13" s="80"/>
      <c r="MYG13" s="80"/>
      <c r="MYH13" s="85"/>
      <c r="MYI13" s="77"/>
      <c r="MYJ13" s="74"/>
      <c r="MYK13" s="74"/>
      <c r="MYL13" s="85"/>
      <c r="MYM13" s="74"/>
      <c r="MYN13" s="74"/>
      <c r="MYO13" s="85"/>
      <c r="MYP13" s="74"/>
      <c r="MYQ13" s="74"/>
      <c r="MYR13" s="85"/>
      <c r="MYS13" s="74"/>
      <c r="MYT13" s="74"/>
      <c r="MYU13" s="85"/>
      <c r="MYV13" s="80"/>
      <c r="MYW13" s="80"/>
      <c r="MYX13" s="85"/>
      <c r="MYY13" s="77"/>
      <c r="MYZ13" s="74"/>
      <c r="MZA13" s="74"/>
      <c r="MZB13" s="85"/>
      <c r="MZC13" s="74"/>
      <c r="MZD13" s="74"/>
      <c r="MZE13" s="85"/>
      <c r="MZF13" s="74"/>
      <c r="MZG13" s="74"/>
      <c r="MZH13" s="85"/>
      <c r="MZI13" s="74"/>
      <c r="MZJ13" s="74"/>
      <c r="MZK13" s="85"/>
      <c r="MZL13" s="80"/>
      <c r="MZM13" s="80"/>
      <c r="MZN13" s="85"/>
      <c r="MZO13" s="77"/>
      <c r="MZP13" s="74"/>
      <c r="MZQ13" s="74"/>
      <c r="MZR13" s="85"/>
      <c r="MZS13" s="74"/>
      <c r="MZT13" s="74"/>
      <c r="MZU13" s="85"/>
      <c r="MZV13" s="74"/>
      <c r="MZW13" s="74"/>
      <c r="MZX13" s="85"/>
      <c r="MZY13" s="74"/>
      <c r="MZZ13" s="74"/>
      <c r="NAA13" s="85"/>
      <c r="NAB13" s="80"/>
      <c r="NAC13" s="80"/>
      <c r="NAD13" s="85"/>
      <c r="NAE13" s="77"/>
      <c r="NAF13" s="74"/>
      <c r="NAG13" s="74"/>
      <c r="NAH13" s="85"/>
      <c r="NAI13" s="74"/>
      <c r="NAJ13" s="74"/>
      <c r="NAK13" s="85"/>
      <c r="NAL13" s="74"/>
      <c r="NAM13" s="74"/>
      <c r="NAN13" s="85"/>
      <c r="NAO13" s="74"/>
      <c r="NAP13" s="74"/>
      <c r="NAQ13" s="85"/>
      <c r="NAR13" s="80"/>
      <c r="NAS13" s="80"/>
      <c r="NAT13" s="85"/>
      <c r="NAU13" s="77"/>
      <c r="NAV13" s="74"/>
      <c r="NAW13" s="74"/>
      <c r="NAX13" s="85"/>
      <c r="NAY13" s="74"/>
      <c r="NAZ13" s="74"/>
      <c r="NBA13" s="85"/>
      <c r="NBB13" s="74"/>
      <c r="NBC13" s="74"/>
      <c r="NBD13" s="85"/>
      <c r="NBE13" s="74"/>
      <c r="NBF13" s="74"/>
      <c r="NBG13" s="85"/>
      <c r="NBH13" s="80"/>
      <c r="NBI13" s="80"/>
      <c r="NBJ13" s="85"/>
      <c r="NBK13" s="77"/>
      <c r="NBL13" s="74"/>
      <c r="NBM13" s="74"/>
      <c r="NBN13" s="85"/>
      <c r="NBO13" s="74"/>
      <c r="NBP13" s="74"/>
      <c r="NBQ13" s="85"/>
      <c r="NBR13" s="74"/>
      <c r="NBS13" s="74"/>
      <c r="NBT13" s="85"/>
      <c r="NBU13" s="74"/>
      <c r="NBV13" s="74"/>
      <c r="NBW13" s="85"/>
      <c r="NBX13" s="80"/>
      <c r="NBY13" s="80"/>
      <c r="NBZ13" s="85"/>
      <c r="NCA13" s="77"/>
      <c r="NCB13" s="74"/>
      <c r="NCC13" s="74"/>
      <c r="NCD13" s="85"/>
      <c r="NCE13" s="74"/>
      <c r="NCF13" s="74"/>
      <c r="NCG13" s="85"/>
      <c r="NCH13" s="74"/>
      <c r="NCI13" s="74"/>
      <c r="NCJ13" s="85"/>
      <c r="NCK13" s="74"/>
      <c r="NCL13" s="74"/>
      <c r="NCM13" s="85"/>
      <c r="NCN13" s="80"/>
      <c r="NCO13" s="80"/>
      <c r="NCP13" s="85"/>
      <c r="NCQ13" s="77"/>
      <c r="NCR13" s="74"/>
      <c r="NCS13" s="74"/>
      <c r="NCT13" s="85"/>
      <c r="NCU13" s="74"/>
      <c r="NCV13" s="74"/>
      <c r="NCW13" s="85"/>
      <c r="NCX13" s="74"/>
      <c r="NCY13" s="74"/>
      <c r="NCZ13" s="85"/>
      <c r="NDA13" s="74"/>
      <c r="NDB13" s="74"/>
      <c r="NDC13" s="85"/>
      <c r="NDD13" s="80"/>
      <c r="NDE13" s="80"/>
      <c r="NDF13" s="85"/>
      <c r="NDG13" s="77"/>
      <c r="NDH13" s="74"/>
      <c r="NDI13" s="74"/>
      <c r="NDJ13" s="85"/>
      <c r="NDK13" s="74"/>
      <c r="NDL13" s="74"/>
      <c r="NDM13" s="85"/>
      <c r="NDN13" s="74"/>
      <c r="NDO13" s="74"/>
      <c r="NDP13" s="85"/>
      <c r="NDQ13" s="74"/>
      <c r="NDR13" s="74"/>
      <c r="NDS13" s="85"/>
      <c r="NDT13" s="80"/>
      <c r="NDU13" s="80"/>
      <c r="NDV13" s="85"/>
      <c r="NDW13" s="77"/>
      <c r="NDX13" s="74"/>
      <c r="NDY13" s="74"/>
      <c r="NDZ13" s="85"/>
      <c r="NEA13" s="74"/>
      <c r="NEB13" s="74"/>
      <c r="NEC13" s="85"/>
      <c r="NED13" s="74"/>
      <c r="NEE13" s="74"/>
      <c r="NEF13" s="85"/>
      <c r="NEG13" s="74"/>
      <c r="NEH13" s="74"/>
      <c r="NEI13" s="85"/>
      <c r="NEJ13" s="80"/>
      <c r="NEK13" s="80"/>
      <c r="NEL13" s="85"/>
      <c r="NEM13" s="77"/>
      <c r="NEN13" s="74"/>
      <c r="NEO13" s="74"/>
      <c r="NEP13" s="85"/>
      <c r="NEQ13" s="74"/>
      <c r="NER13" s="74"/>
      <c r="NES13" s="85"/>
      <c r="NET13" s="74"/>
      <c r="NEU13" s="74"/>
      <c r="NEV13" s="85"/>
      <c r="NEW13" s="74"/>
      <c r="NEX13" s="74"/>
      <c r="NEY13" s="85"/>
      <c r="NEZ13" s="80"/>
      <c r="NFA13" s="80"/>
      <c r="NFB13" s="85"/>
      <c r="NFC13" s="77"/>
      <c r="NFD13" s="74"/>
      <c r="NFE13" s="74"/>
      <c r="NFF13" s="85"/>
      <c r="NFG13" s="74"/>
      <c r="NFH13" s="74"/>
      <c r="NFI13" s="85"/>
      <c r="NFJ13" s="74"/>
      <c r="NFK13" s="74"/>
      <c r="NFL13" s="85"/>
      <c r="NFM13" s="74"/>
      <c r="NFN13" s="74"/>
      <c r="NFO13" s="85"/>
      <c r="NFP13" s="80"/>
      <c r="NFQ13" s="80"/>
      <c r="NFR13" s="85"/>
      <c r="NFS13" s="77"/>
      <c r="NFT13" s="74"/>
      <c r="NFU13" s="74"/>
      <c r="NFV13" s="85"/>
      <c r="NFW13" s="74"/>
      <c r="NFX13" s="74"/>
      <c r="NFY13" s="85"/>
      <c r="NFZ13" s="74"/>
      <c r="NGA13" s="74"/>
      <c r="NGB13" s="85"/>
      <c r="NGC13" s="74"/>
      <c r="NGD13" s="74"/>
      <c r="NGE13" s="85"/>
      <c r="NGF13" s="80"/>
      <c r="NGG13" s="80"/>
      <c r="NGH13" s="85"/>
      <c r="NGI13" s="77"/>
      <c r="NGJ13" s="74"/>
      <c r="NGK13" s="74"/>
      <c r="NGL13" s="85"/>
      <c r="NGM13" s="74"/>
      <c r="NGN13" s="74"/>
      <c r="NGO13" s="85"/>
      <c r="NGP13" s="74"/>
      <c r="NGQ13" s="74"/>
      <c r="NGR13" s="85"/>
      <c r="NGS13" s="74"/>
      <c r="NGT13" s="74"/>
      <c r="NGU13" s="85"/>
      <c r="NGV13" s="80"/>
      <c r="NGW13" s="80"/>
      <c r="NGX13" s="85"/>
      <c r="NGY13" s="77"/>
      <c r="NGZ13" s="74"/>
      <c r="NHA13" s="74"/>
      <c r="NHB13" s="85"/>
      <c r="NHC13" s="74"/>
      <c r="NHD13" s="74"/>
      <c r="NHE13" s="85"/>
      <c r="NHF13" s="74"/>
      <c r="NHG13" s="74"/>
      <c r="NHH13" s="85"/>
      <c r="NHI13" s="74"/>
      <c r="NHJ13" s="74"/>
      <c r="NHK13" s="85"/>
      <c r="NHL13" s="80"/>
      <c r="NHM13" s="80"/>
      <c r="NHN13" s="85"/>
      <c r="NHO13" s="77"/>
      <c r="NHP13" s="74"/>
      <c r="NHQ13" s="74"/>
      <c r="NHR13" s="85"/>
      <c r="NHS13" s="74"/>
      <c r="NHT13" s="74"/>
      <c r="NHU13" s="85"/>
      <c r="NHV13" s="74"/>
      <c r="NHW13" s="74"/>
      <c r="NHX13" s="85"/>
      <c r="NHY13" s="74"/>
      <c r="NHZ13" s="74"/>
      <c r="NIA13" s="85"/>
      <c r="NIB13" s="80"/>
      <c r="NIC13" s="80"/>
      <c r="NID13" s="85"/>
      <c r="NIE13" s="77"/>
      <c r="NIF13" s="74"/>
      <c r="NIG13" s="74"/>
      <c r="NIH13" s="85"/>
      <c r="NII13" s="74"/>
      <c r="NIJ13" s="74"/>
      <c r="NIK13" s="85"/>
      <c r="NIL13" s="74"/>
      <c r="NIM13" s="74"/>
      <c r="NIN13" s="85"/>
      <c r="NIO13" s="74"/>
      <c r="NIP13" s="74"/>
      <c r="NIQ13" s="85"/>
      <c r="NIR13" s="80"/>
      <c r="NIS13" s="80"/>
      <c r="NIT13" s="85"/>
      <c r="NIU13" s="77"/>
      <c r="NIV13" s="74"/>
      <c r="NIW13" s="74"/>
      <c r="NIX13" s="85"/>
      <c r="NIY13" s="74"/>
      <c r="NIZ13" s="74"/>
      <c r="NJA13" s="85"/>
      <c r="NJB13" s="74"/>
      <c r="NJC13" s="74"/>
      <c r="NJD13" s="85"/>
      <c r="NJE13" s="74"/>
      <c r="NJF13" s="74"/>
      <c r="NJG13" s="85"/>
      <c r="NJH13" s="80"/>
      <c r="NJI13" s="80"/>
      <c r="NJJ13" s="85"/>
      <c r="NJK13" s="77"/>
      <c r="NJL13" s="74"/>
      <c r="NJM13" s="74"/>
      <c r="NJN13" s="85"/>
      <c r="NJO13" s="74"/>
      <c r="NJP13" s="74"/>
      <c r="NJQ13" s="85"/>
      <c r="NJR13" s="74"/>
      <c r="NJS13" s="74"/>
      <c r="NJT13" s="85"/>
      <c r="NJU13" s="74"/>
      <c r="NJV13" s="74"/>
      <c r="NJW13" s="85"/>
      <c r="NJX13" s="80"/>
      <c r="NJY13" s="80"/>
      <c r="NJZ13" s="85"/>
      <c r="NKA13" s="77"/>
      <c r="NKB13" s="74"/>
      <c r="NKC13" s="74"/>
      <c r="NKD13" s="85"/>
      <c r="NKE13" s="74"/>
      <c r="NKF13" s="74"/>
      <c r="NKG13" s="85"/>
      <c r="NKH13" s="74"/>
      <c r="NKI13" s="74"/>
      <c r="NKJ13" s="85"/>
      <c r="NKK13" s="74"/>
      <c r="NKL13" s="74"/>
      <c r="NKM13" s="85"/>
      <c r="NKN13" s="80"/>
      <c r="NKO13" s="80"/>
      <c r="NKP13" s="85"/>
      <c r="NKQ13" s="77"/>
      <c r="NKR13" s="74"/>
      <c r="NKS13" s="74"/>
      <c r="NKT13" s="85"/>
      <c r="NKU13" s="74"/>
      <c r="NKV13" s="74"/>
      <c r="NKW13" s="85"/>
      <c r="NKX13" s="74"/>
      <c r="NKY13" s="74"/>
      <c r="NKZ13" s="85"/>
      <c r="NLA13" s="74"/>
      <c r="NLB13" s="74"/>
      <c r="NLC13" s="85"/>
      <c r="NLD13" s="80"/>
      <c r="NLE13" s="80"/>
      <c r="NLF13" s="85"/>
      <c r="NLG13" s="77"/>
      <c r="NLH13" s="74"/>
      <c r="NLI13" s="74"/>
      <c r="NLJ13" s="85"/>
      <c r="NLK13" s="74"/>
      <c r="NLL13" s="74"/>
      <c r="NLM13" s="85"/>
      <c r="NLN13" s="74"/>
      <c r="NLO13" s="74"/>
      <c r="NLP13" s="85"/>
      <c r="NLQ13" s="74"/>
      <c r="NLR13" s="74"/>
      <c r="NLS13" s="85"/>
      <c r="NLT13" s="80"/>
      <c r="NLU13" s="80"/>
      <c r="NLV13" s="85"/>
      <c r="NLW13" s="77"/>
      <c r="NLX13" s="74"/>
      <c r="NLY13" s="74"/>
      <c r="NLZ13" s="85"/>
      <c r="NMA13" s="74"/>
      <c r="NMB13" s="74"/>
      <c r="NMC13" s="85"/>
      <c r="NMD13" s="74"/>
      <c r="NME13" s="74"/>
      <c r="NMF13" s="85"/>
      <c r="NMG13" s="74"/>
      <c r="NMH13" s="74"/>
      <c r="NMI13" s="85"/>
      <c r="NMJ13" s="80"/>
      <c r="NMK13" s="80"/>
      <c r="NML13" s="85"/>
      <c r="NMM13" s="77"/>
      <c r="NMN13" s="74"/>
      <c r="NMO13" s="74"/>
      <c r="NMP13" s="85"/>
      <c r="NMQ13" s="74"/>
      <c r="NMR13" s="74"/>
      <c r="NMS13" s="85"/>
      <c r="NMT13" s="74"/>
      <c r="NMU13" s="74"/>
      <c r="NMV13" s="85"/>
      <c r="NMW13" s="74"/>
      <c r="NMX13" s="74"/>
      <c r="NMY13" s="85"/>
      <c r="NMZ13" s="80"/>
      <c r="NNA13" s="80"/>
      <c r="NNB13" s="85"/>
      <c r="NNC13" s="77"/>
      <c r="NND13" s="74"/>
      <c r="NNE13" s="74"/>
      <c r="NNF13" s="85"/>
      <c r="NNG13" s="74"/>
      <c r="NNH13" s="74"/>
      <c r="NNI13" s="85"/>
      <c r="NNJ13" s="74"/>
      <c r="NNK13" s="74"/>
      <c r="NNL13" s="85"/>
      <c r="NNM13" s="74"/>
      <c r="NNN13" s="74"/>
      <c r="NNO13" s="85"/>
      <c r="NNP13" s="80"/>
      <c r="NNQ13" s="80"/>
      <c r="NNR13" s="85"/>
      <c r="NNS13" s="77"/>
      <c r="NNT13" s="74"/>
      <c r="NNU13" s="74"/>
      <c r="NNV13" s="85"/>
      <c r="NNW13" s="74"/>
      <c r="NNX13" s="74"/>
      <c r="NNY13" s="85"/>
      <c r="NNZ13" s="74"/>
      <c r="NOA13" s="74"/>
      <c r="NOB13" s="85"/>
      <c r="NOC13" s="74"/>
      <c r="NOD13" s="74"/>
      <c r="NOE13" s="85"/>
      <c r="NOF13" s="80"/>
      <c r="NOG13" s="80"/>
      <c r="NOH13" s="85"/>
      <c r="NOI13" s="77"/>
      <c r="NOJ13" s="74"/>
      <c r="NOK13" s="74"/>
      <c r="NOL13" s="85"/>
      <c r="NOM13" s="74"/>
      <c r="NON13" s="74"/>
      <c r="NOO13" s="85"/>
      <c r="NOP13" s="74"/>
      <c r="NOQ13" s="74"/>
      <c r="NOR13" s="85"/>
      <c r="NOS13" s="74"/>
      <c r="NOT13" s="74"/>
      <c r="NOU13" s="85"/>
      <c r="NOV13" s="80"/>
      <c r="NOW13" s="80"/>
      <c r="NOX13" s="85"/>
      <c r="NOY13" s="77"/>
      <c r="NOZ13" s="74"/>
      <c r="NPA13" s="74"/>
      <c r="NPB13" s="85"/>
      <c r="NPC13" s="74"/>
      <c r="NPD13" s="74"/>
      <c r="NPE13" s="85"/>
      <c r="NPF13" s="74"/>
      <c r="NPG13" s="74"/>
      <c r="NPH13" s="85"/>
      <c r="NPI13" s="74"/>
      <c r="NPJ13" s="74"/>
      <c r="NPK13" s="85"/>
      <c r="NPL13" s="80"/>
      <c r="NPM13" s="80"/>
      <c r="NPN13" s="85"/>
      <c r="NPO13" s="77"/>
      <c r="NPP13" s="74"/>
      <c r="NPQ13" s="74"/>
      <c r="NPR13" s="85"/>
      <c r="NPS13" s="74"/>
      <c r="NPT13" s="74"/>
      <c r="NPU13" s="85"/>
      <c r="NPV13" s="74"/>
      <c r="NPW13" s="74"/>
      <c r="NPX13" s="85"/>
      <c r="NPY13" s="74"/>
      <c r="NPZ13" s="74"/>
      <c r="NQA13" s="85"/>
      <c r="NQB13" s="80"/>
      <c r="NQC13" s="80"/>
      <c r="NQD13" s="85"/>
      <c r="NQE13" s="77"/>
      <c r="NQF13" s="74"/>
      <c r="NQG13" s="74"/>
      <c r="NQH13" s="85"/>
      <c r="NQI13" s="74"/>
      <c r="NQJ13" s="74"/>
      <c r="NQK13" s="85"/>
      <c r="NQL13" s="74"/>
      <c r="NQM13" s="74"/>
      <c r="NQN13" s="85"/>
      <c r="NQO13" s="74"/>
      <c r="NQP13" s="74"/>
      <c r="NQQ13" s="85"/>
      <c r="NQR13" s="80"/>
      <c r="NQS13" s="80"/>
      <c r="NQT13" s="85"/>
      <c r="NQU13" s="77"/>
      <c r="NQV13" s="74"/>
      <c r="NQW13" s="74"/>
      <c r="NQX13" s="85"/>
      <c r="NQY13" s="74"/>
      <c r="NQZ13" s="74"/>
      <c r="NRA13" s="85"/>
      <c r="NRB13" s="74"/>
      <c r="NRC13" s="74"/>
      <c r="NRD13" s="85"/>
      <c r="NRE13" s="74"/>
      <c r="NRF13" s="74"/>
      <c r="NRG13" s="85"/>
      <c r="NRH13" s="80"/>
      <c r="NRI13" s="80"/>
      <c r="NRJ13" s="85"/>
      <c r="NRK13" s="77"/>
      <c r="NRL13" s="74"/>
      <c r="NRM13" s="74"/>
      <c r="NRN13" s="85"/>
      <c r="NRO13" s="74"/>
      <c r="NRP13" s="74"/>
      <c r="NRQ13" s="85"/>
      <c r="NRR13" s="74"/>
      <c r="NRS13" s="74"/>
      <c r="NRT13" s="85"/>
      <c r="NRU13" s="74"/>
      <c r="NRV13" s="74"/>
      <c r="NRW13" s="85"/>
      <c r="NRX13" s="80"/>
      <c r="NRY13" s="80"/>
      <c r="NRZ13" s="85"/>
      <c r="NSA13" s="77"/>
      <c r="NSB13" s="74"/>
      <c r="NSC13" s="74"/>
      <c r="NSD13" s="85"/>
      <c r="NSE13" s="74"/>
      <c r="NSF13" s="74"/>
      <c r="NSG13" s="85"/>
      <c r="NSH13" s="74"/>
      <c r="NSI13" s="74"/>
      <c r="NSJ13" s="85"/>
      <c r="NSK13" s="74"/>
      <c r="NSL13" s="74"/>
      <c r="NSM13" s="85"/>
      <c r="NSN13" s="80"/>
      <c r="NSO13" s="80"/>
      <c r="NSP13" s="85"/>
      <c r="NSQ13" s="77"/>
      <c r="NSR13" s="74"/>
      <c r="NSS13" s="74"/>
      <c r="NST13" s="85"/>
      <c r="NSU13" s="74"/>
      <c r="NSV13" s="74"/>
      <c r="NSW13" s="85"/>
      <c r="NSX13" s="74"/>
      <c r="NSY13" s="74"/>
      <c r="NSZ13" s="85"/>
      <c r="NTA13" s="74"/>
      <c r="NTB13" s="74"/>
      <c r="NTC13" s="85"/>
      <c r="NTD13" s="80"/>
      <c r="NTE13" s="80"/>
      <c r="NTF13" s="85"/>
      <c r="NTG13" s="77"/>
      <c r="NTH13" s="74"/>
      <c r="NTI13" s="74"/>
      <c r="NTJ13" s="85"/>
      <c r="NTK13" s="74"/>
      <c r="NTL13" s="74"/>
      <c r="NTM13" s="85"/>
      <c r="NTN13" s="74"/>
      <c r="NTO13" s="74"/>
      <c r="NTP13" s="85"/>
      <c r="NTQ13" s="74"/>
      <c r="NTR13" s="74"/>
      <c r="NTS13" s="85"/>
      <c r="NTT13" s="80"/>
      <c r="NTU13" s="80"/>
      <c r="NTV13" s="85"/>
      <c r="NTW13" s="77"/>
      <c r="NTX13" s="74"/>
      <c r="NTY13" s="74"/>
      <c r="NTZ13" s="85"/>
      <c r="NUA13" s="74"/>
      <c r="NUB13" s="74"/>
      <c r="NUC13" s="85"/>
      <c r="NUD13" s="74"/>
      <c r="NUE13" s="74"/>
      <c r="NUF13" s="85"/>
      <c r="NUG13" s="74"/>
      <c r="NUH13" s="74"/>
      <c r="NUI13" s="85"/>
      <c r="NUJ13" s="80"/>
      <c r="NUK13" s="80"/>
      <c r="NUL13" s="85"/>
      <c r="NUM13" s="77"/>
      <c r="NUN13" s="74"/>
      <c r="NUO13" s="74"/>
      <c r="NUP13" s="85"/>
      <c r="NUQ13" s="74"/>
      <c r="NUR13" s="74"/>
      <c r="NUS13" s="85"/>
      <c r="NUT13" s="74"/>
      <c r="NUU13" s="74"/>
      <c r="NUV13" s="85"/>
      <c r="NUW13" s="74"/>
      <c r="NUX13" s="74"/>
      <c r="NUY13" s="85"/>
      <c r="NUZ13" s="80"/>
      <c r="NVA13" s="80"/>
      <c r="NVB13" s="85"/>
      <c r="NVC13" s="77"/>
      <c r="NVD13" s="74"/>
      <c r="NVE13" s="74"/>
      <c r="NVF13" s="85"/>
      <c r="NVG13" s="74"/>
      <c r="NVH13" s="74"/>
      <c r="NVI13" s="85"/>
      <c r="NVJ13" s="74"/>
      <c r="NVK13" s="74"/>
      <c r="NVL13" s="85"/>
      <c r="NVM13" s="74"/>
      <c r="NVN13" s="74"/>
      <c r="NVO13" s="85"/>
      <c r="NVP13" s="80"/>
      <c r="NVQ13" s="80"/>
      <c r="NVR13" s="85"/>
      <c r="NVS13" s="77"/>
      <c r="NVT13" s="74"/>
      <c r="NVU13" s="74"/>
      <c r="NVV13" s="85"/>
      <c r="NVW13" s="74"/>
      <c r="NVX13" s="74"/>
      <c r="NVY13" s="85"/>
      <c r="NVZ13" s="74"/>
      <c r="NWA13" s="74"/>
      <c r="NWB13" s="85"/>
      <c r="NWC13" s="74"/>
      <c r="NWD13" s="74"/>
      <c r="NWE13" s="85"/>
      <c r="NWF13" s="80"/>
      <c r="NWG13" s="80"/>
      <c r="NWH13" s="85"/>
      <c r="NWI13" s="77"/>
      <c r="NWJ13" s="74"/>
      <c r="NWK13" s="74"/>
      <c r="NWL13" s="85"/>
      <c r="NWM13" s="74"/>
      <c r="NWN13" s="74"/>
      <c r="NWO13" s="85"/>
      <c r="NWP13" s="74"/>
      <c r="NWQ13" s="74"/>
      <c r="NWR13" s="85"/>
      <c r="NWS13" s="74"/>
      <c r="NWT13" s="74"/>
      <c r="NWU13" s="85"/>
      <c r="NWV13" s="80"/>
      <c r="NWW13" s="80"/>
      <c r="NWX13" s="85"/>
      <c r="NWY13" s="77"/>
      <c r="NWZ13" s="74"/>
      <c r="NXA13" s="74"/>
      <c r="NXB13" s="85"/>
      <c r="NXC13" s="74"/>
      <c r="NXD13" s="74"/>
      <c r="NXE13" s="85"/>
      <c r="NXF13" s="74"/>
      <c r="NXG13" s="74"/>
      <c r="NXH13" s="85"/>
      <c r="NXI13" s="74"/>
      <c r="NXJ13" s="74"/>
      <c r="NXK13" s="85"/>
      <c r="NXL13" s="80"/>
      <c r="NXM13" s="80"/>
      <c r="NXN13" s="85"/>
      <c r="NXO13" s="77"/>
      <c r="NXP13" s="74"/>
      <c r="NXQ13" s="74"/>
      <c r="NXR13" s="85"/>
      <c r="NXS13" s="74"/>
      <c r="NXT13" s="74"/>
      <c r="NXU13" s="85"/>
      <c r="NXV13" s="74"/>
      <c r="NXW13" s="74"/>
      <c r="NXX13" s="85"/>
      <c r="NXY13" s="74"/>
      <c r="NXZ13" s="74"/>
      <c r="NYA13" s="85"/>
      <c r="NYB13" s="80"/>
      <c r="NYC13" s="80"/>
      <c r="NYD13" s="85"/>
      <c r="NYE13" s="77"/>
      <c r="NYF13" s="74"/>
      <c r="NYG13" s="74"/>
      <c r="NYH13" s="85"/>
      <c r="NYI13" s="74"/>
      <c r="NYJ13" s="74"/>
      <c r="NYK13" s="85"/>
      <c r="NYL13" s="74"/>
      <c r="NYM13" s="74"/>
      <c r="NYN13" s="85"/>
      <c r="NYO13" s="74"/>
      <c r="NYP13" s="74"/>
      <c r="NYQ13" s="85"/>
      <c r="NYR13" s="80"/>
      <c r="NYS13" s="80"/>
      <c r="NYT13" s="85"/>
      <c r="NYU13" s="77"/>
      <c r="NYV13" s="74"/>
      <c r="NYW13" s="74"/>
      <c r="NYX13" s="85"/>
      <c r="NYY13" s="74"/>
      <c r="NYZ13" s="74"/>
      <c r="NZA13" s="85"/>
      <c r="NZB13" s="74"/>
      <c r="NZC13" s="74"/>
      <c r="NZD13" s="85"/>
      <c r="NZE13" s="74"/>
      <c r="NZF13" s="74"/>
      <c r="NZG13" s="85"/>
      <c r="NZH13" s="80"/>
      <c r="NZI13" s="80"/>
      <c r="NZJ13" s="85"/>
      <c r="NZK13" s="77"/>
      <c r="NZL13" s="74"/>
      <c r="NZM13" s="74"/>
      <c r="NZN13" s="85"/>
      <c r="NZO13" s="74"/>
      <c r="NZP13" s="74"/>
      <c r="NZQ13" s="85"/>
      <c r="NZR13" s="74"/>
      <c r="NZS13" s="74"/>
      <c r="NZT13" s="85"/>
      <c r="NZU13" s="74"/>
      <c r="NZV13" s="74"/>
      <c r="NZW13" s="85"/>
      <c r="NZX13" s="80"/>
      <c r="NZY13" s="80"/>
      <c r="NZZ13" s="85"/>
      <c r="OAA13" s="77"/>
      <c r="OAB13" s="74"/>
      <c r="OAC13" s="74"/>
      <c r="OAD13" s="85"/>
      <c r="OAE13" s="74"/>
      <c r="OAF13" s="74"/>
      <c r="OAG13" s="85"/>
      <c r="OAH13" s="74"/>
      <c r="OAI13" s="74"/>
      <c r="OAJ13" s="85"/>
      <c r="OAK13" s="74"/>
      <c r="OAL13" s="74"/>
      <c r="OAM13" s="85"/>
      <c r="OAN13" s="80"/>
      <c r="OAO13" s="80"/>
      <c r="OAP13" s="85"/>
      <c r="OAQ13" s="77"/>
      <c r="OAR13" s="74"/>
      <c r="OAS13" s="74"/>
      <c r="OAT13" s="85"/>
      <c r="OAU13" s="74"/>
      <c r="OAV13" s="74"/>
      <c r="OAW13" s="85"/>
      <c r="OAX13" s="74"/>
      <c r="OAY13" s="74"/>
      <c r="OAZ13" s="85"/>
      <c r="OBA13" s="74"/>
      <c r="OBB13" s="74"/>
      <c r="OBC13" s="85"/>
      <c r="OBD13" s="80"/>
      <c r="OBE13" s="80"/>
      <c r="OBF13" s="85"/>
      <c r="OBG13" s="77"/>
      <c r="OBH13" s="74"/>
      <c r="OBI13" s="74"/>
      <c r="OBJ13" s="85"/>
      <c r="OBK13" s="74"/>
      <c r="OBL13" s="74"/>
      <c r="OBM13" s="85"/>
      <c r="OBN13" s="74"/>
      <c r="OBO13" s="74"/>
      <c r="OBP13" s="85"/>
      <c r="OBQ13" s="74"/>
      <c r="OBR13" s="74"/>
      <c r="OBS13" s="85"/>
      <c r="OBT13" s="80"/>
      <c r="OBU13" s="80"/>
      <c r="OBV13" s="85"/>
      <c r="OBW13" s="77"/>
      <c r="OBX13" s="74"/>
      <c r="OBY13" s="74"/>
      <c r="OBZ13" s="85"/>
      <c r="OCA13" s="74"/>
      <c r="OCB13" s="74"/>
      <c r="OCC13" s="85"/>
      <c r="OCD13" s="74"/>
      <c r="OCE13" s="74"/>
      <c r="OCF13" s="85"/>
      <c r="OCG13" s="74"/>
      <c r="OCH13" s="74"/>
      <c r="OCI13" s="85"/>
      <c r="OCJ13" s="80"/>
      <c r="OCK13" s="80"/>
      <c r="OCL13" s="85"/>
      <c r="OCM13" s="77"/>
      <c r="OCN13" s="74"/>
      <c r="OCO13" s="74"/>
      <c r="OCP13" s="85"/>
      <c r="OCQ13" s="74"/>
      <c r="OCR13" s="74"/>
      <c r="OCS13" s="85"/>
      <c r="OCT13" s="74"/>
      <c r="OCU13" s="74"/>
      <c r="OCV13" s="85"/>
      <c r="OCW13" s="74"/>
      <c r="OCX13" s="74"/>
      <c r="OCY13" s="85"/>
      <c r="OCZ13" s="80"/>
      <c r="ODA13" s="80"/>
      <c r="ODB13" s="85"/>
      <c r="ODC13" s="77"/>
      <c r="ODD13" s="74"/>
      <c r="ODE13" s="74"/>
      <c r="ODF13" s="85"/>
      <c r="ODG13" s="74"/>
      <c r="ODH13" s="74"/>
      <c r="ODI13" s="85"/>
      <c r="ODJ13" s="74"/>
      <c r="ODK13" s="74"/>
      <c r="ODL13" s="85"/>
      <c r="ODM13" s="74"/>
      <c r="ODN13" s="74"/>
      <c r="ODO13" s="85"/>
      <c r="ODP13" s="80"/>
      <c r="ODQ13" s="80"/>
      <c r="ODR13" s="85"/>
      <c r="ODS13" s="77"/>
      <c r="ODT13" s="74"/>
      <c r="ODU13" s="74"/>
      <c r="ODV13" s="85"/>
      <c r="ODW13" s="74"/>
      <c r="ODX13" s="74"/>
      <c r="ODY13" s="85"/>
      <c r="ODZ13" s="74"/>
      <c r="OEA13" s="74"/>
      <c r="OEB13" s="85"/>
      <c r="OEC13" s="74"/>
      <c r="OED13" s="74"/>
      <c r="OEE13" s="85"/>
      <c r="OEF13" s="80"/>
      <c r="OEG13" s="80"/>
      <c r="OEH13" s="85"/>
      <c r="OEI13" s="77"/>
      <c r="OEJ13" s="74"/>
      <c r="OEK13" s="74"/>
      <c r="OEL13" s="85"/>
      <c r="OEM13" s="74"/>
      <c r="OEN13" s="74"/>
      <c r="OEO13" s="85"/>
      <c r="OEP13" s="74"/>
      <c r="OEQ13" s="74"/>
      <c r="OER13" s="85"/>
      <c r="OES13" s="74"/>
      <c r="OET13" s="74"/>
      <c r="OEU13" s="85"/>
      <c r="OEV13" s="80"/>
      <c r="OEW13" s="80"/>
      <c r="OEX13" s="85"/>
      <c r="OEY13" s="77"/>
      <c r="OEZ13" s="74"/>
      <c r="OFA13" s="74"/>
      <c r="OFB13" s="85"/>
      <c r="OFC13" s="74"/>
      <c r="OFD13" s="74"/>
      <c r="OFE13" s="85"/>
      <c r="OFF13" s="74"/>
      <c r="OFG13" s="74"/>
      <c r="OFH13" s="85"/>
      <c r="OFI13" s="74"/>
      <c r="OFJ13" s="74"/>
      <c r="OFK13" s="85"/>
      <c r="OFL13" s="80"/>
      <c r="OFM13" s="80"/>
      <c r="OFN13" s="85"/>
      <c r="OFO13" s="77"/>
      <c r="OFP13" s="74"/>
      <c r="OFQ13" s="74"/>
      <c r="OFR13" s="85"/>
      <c r="OFS13" s="74"/>
      <c r="OFT13" s="74"/>
      <c r="OFU13" s="85"/>
      <c r="OFV13" s="74"/>
      <c r="OFW13" s="74"/>
      <c r="OFX13" s="85"/>
      <c r="OFY13" s="74"/>
      <c r="OFZ13" s="74"/>
      <c r="OGA13" s="85"/>
      <c r="OGB13" s="80"/>
      <c r="OGC13" s="80"/>
      <c r="OGD13" s="85"/>
      <c r="OGE13" s="77"/>
      <c r="OGF13" s="74"/>
      <c r="OGG13" s="74"/>
      <c r="OGH13" s="85"/>
      <c r="OGI13" s="74"/>
      <c r="OGJ13" s="74"/>
      <c r="OGK13" s="85"/>
      <c r="OGL13" s="74"/>
      <c r="OGM13" s="74"/>
      <c r="OGN13" s="85"/>
      <c r="OGO13" s="74"/>
      <c r="OGP13" s="74"/>
      <c r="OGQ13" s="85"/>
      <c r="OGR13" s="80"/>
      <c r="OGS13" s="80"/>
      <c r="OGT13" s="85"/>
      <c r="OGU13" s="77"/>
      <c r="OGV13" s="74"/>
      <c r="OGW13" s="74"/>
      <c r="OGX13" s="85"/>
      <c r="OGY13" s="74"/>
      <c r="OGZ13" s="74"/>
      <c r="OHA13" s="85"/>
      <c r="OHB13" s="74"/>
      <c r="OHC13" s="74"/>
      <c r="OHD13" s="85"/>
      <c r="OHE13" s="74"/>
      <c r="OHF13" s="74"/>
      <c r="OHG13" s="85"/>
      <c r="OHH13" s="80"/>
      <c r="OHI13" s="80"/>
      <c r="OHJ13" s="85"/>
      <c r="OHK13" s="77"/>
      <c r="OHL13" s="74"/>
      <c r="OHM13" s="74"/>
      <c r="OHN13" s="85"/>
      <c r="OHO13" s="74"/>
      <c r="OHP13" s="74"/>
      <c r="OHQ13" s="85"/>
      <c r="OHR13" s="74"/>
      <c r="OHS13" s="74"/>
      <c r="OHT13" s="85"/>
      <c r="OHU13" s="74"/>
      <c r="OHV13" s="74"/>
      <c r="OHW13" s="85"/>
      <c r="OHX13" s="80"/>
      <c r="OHY13" s="80"/>
      <c r="OHZ13" s="85"/>
      <c r="OIA13" s="77"/>
      <c r="OIB13" s="74"/>
      <c r="OIC13" s="74"/>
      <c r="OID13" s="85"/>
      <c r="OIE13" s="74"/>
      <c r="OIF13" s="74"/>
      <c r="OIG13" s="85"/>
      <c r="OIH13" s="74"/>
      <c r="OII13" s="74"/>
      <c r="OIJ13" s="85"/>
      <c r="OIK13" s="74"/>
      <c r="OIL13" s="74"/>
      <c r="OIM13" s="85"/>
      <c r="OIN13" s="80"/>
      <c r="OIO13" s="80"/>
      <c r="OIP13" s="85"/>
      <c r="OIQ13" s="77"/>
      <c r="OIR13" s="74"/>
      <c r="OIS13" s="74"/>
      <c r="OIT13" s="85"/>
      <c r="OIU13" s="74"/>
      <c r="OIV13" s="74"/>
      <c r="OIW13" s="85"/>
      <c r="OIX13" s="74"/>
      <c r="OIY13" s="74"/>
      <c r="OIZ13" s="85"/>
      <c r="OJA13" s="74"/>
      <c r="OJB13" s="74"/>
      <c r="OJC13" s="85"/>
      <c r="OJD13" s="80"/>
      <c r="OJE13" s="80"/>
      <c r="OJF13" s="85"/>
      <c r="OJG13" s="77"/>
      <c r="OJH13" s="74"/>
      <c r="OJI13" s="74"/>
      <c r="OJJ13" s="85"/>
      <c r="OJK13" s="74"/>
      <c r="OJL13" s="74"/>
      <c r="OJM13" s="85"/>
      <c r="OJN13" s="74"/>
      <c r="OJO13" s="74"/>
      <c r="OJP13" s="85"/>
      <c r="OJQ13" s="74"/>
      <c r="OJR13" s="74"/>
      <c r="OJS13" s="85"/>
      <c r="OJT13" s="80"/>
      <c r="OJU13" s="80"/>
      <c r="OJV13" s="85"/>
      <c r="OJW13" s="77"/>
      <c r="OJX13" s="74"/>
      <c r="OJY13" s="74"/>
      <c r="OJZ13" s="85"/>
      <c r="OKA13" s="74"/>
      <c r="OKB13" s="74"/>
      <c r="OKC13" s="85"/>
      <c r="OKD13" s="74"/>
      <c r="OKE13" s="74"/>
      <c r="OKF13" s="85"/>
      <c r="OKG13" s="74"/>
      <c r="OKH13" s="74"/>
      <c r="OKI13" s="85"/>
      <c r="OKJ13" s="80"/>
      <c r="OKK13" s="80"/>
      <c r="OKL13" s="85"/>
      <c r="OKM13" s="77"/>
      <c r="OKN13" s="74"/>
      <c r="OKO13" s="74"/>
      <c r="OKP13" s="85"/>
      <c r="OKQ13" s="74"/>
      <c r="OKR13" s="74"/>
      <c r="OKS13" s="85"/>
      <c r="OKT13" s="74"/>
      <c r="OKU13" s="74"/>
      <c r="OKV13" s="85"/>
      <c r="OKW13" s="74"/>
      <c r="OKX13" s="74"/>
      <c r="OKY13" s="85"/>
      <c r="OKZ13" s="80"/>
      <c r="OLA13" s="80"/>
      <c r="OLB13" s="85"/>
      <c r="OLC13" s="77"/>
      <c r="OLD13" s="74"/>
      <c r="OLE13" s="74"/>
      <c r="OLF13" s="85"/>
      <c r="OLG13" s="74"/>
      <c r="OLH13" s="74"/>
      <c r="OLI13" s="85"/>
      <c r="OLJ13" s="74"/>
      <c r="OLK13" s="74"/>
      <c r="OLL13" s="85"/>
      <c r="OLM13" s="74"/>
      <c r="OLN13" s="74"/>
      <c r="OLO13" s="85"/>
      <c r="OLP13" s="80"/>
      <c r="OLQ13" s="80"/>
      <c r="OLR13" s="85"/>
      <c r="OLS13" s="77"/>
      <c r="OLT13" s="74"/>
      <c r="OLU13" s="74"/>
      <c r="OLV13" s="85"/>
      <c r="OLW13" s="74"/>
      <c r="OLX13" s="74"/>
      <c r="OLY13" s="85"/>
      <c r="OLZ13" s="74"/>
      <c r="OMA13" s="74"/>
      <c r="OMB13" s="85"/>
      <c r="OMC13" s="74"/>
      <c r="OMD13" s="74"/>
      <c r="OME13" s="85"/>
      <c r="OMF13" s="80"/>
      <c r="OMG13" s="80"/>
      <c r="OMH13" s="85"/>
      <c r="OMI13" s="77"/>
      <c r="OMJ13" s="74"/>
      <c r="OMK13" s="74"/>
      <c r="OML13" s="85"/>
      <c r="OMM13" s="74"/>
      <c r="OMN13" s="74"/>
      <c r="OMO13" s="85"/>
      <c r="OMP13" s="74"/>
      <c r="OMQ13" s="74"/>
      <c r="OMR13" s="85"/>
      <c r="OMS13" s="74"/>
      <c r="OMT13" s="74"/>
      <c r="OMU13" s="85"/>
      <c r="OMV13" s="80"/>
      <c r="OMW13" s="80"/>
      <c r="OMX13" s="85"/>
      <c r="OMY13" s="77"/>
      <c r="OMZ13" s="74"/>
      <c r="ONA13" s="74"/>
      <c r="ONB13" s="85"/>
      <c r="ONC13" s="74"/>
      <c r="OND13" s="74"/>
      <c r="ONE13" s="85"/>
      <c r="ONF13" s="74"/>
      <c r="ONG13" s="74"/>
      <c r="ONH13" s="85"/>
      <c r="ONI13" s="74"/>
      <c r="ONJ13" s="74"/>
      <c r="ONK13" s="85"/>
      <c r="ONL13" s="80"/>
      <c r="ONM13" s="80"/>
      <c r="ONN13" s="85"/>
      <c r="ONO13" s="77"/>
      <c r="ONP13" s="74"/>
      <c r="ONQ13" s="74"/>
      <c r="ONR13" s="85"/>
      <c r="ONS13" s="74"/>
      <c r="ONT13" s="74"/>
      <c r="ONU13" s="85"/>
      <c r="ONV13" s="74"/>
      <c r="ONW13" s="74"/>
      <c r="ONX13" s="85"/>
      <c r="ONY13" s="74"/>
      <c r="ONZ13" s="74"/>
      <c r="OOA13" s="85"/>
      <c r="OOB13" s="80"/>
      <c r="OOC13" s="80"/>
      <c r="OOD13" s="85"/>
      <c r="OOE13" s="77"/>
      <c r="OOF13" s="74"/>
      <c r="OOG13" s="74"/>
      <c r="OOH13" s="85"/>
      <c r="OOI13" s="74"/>
      <c r="OOJ13" s="74"/>
      <c r="OOK13" s="85"/>
      <c r="OOL13" s="74"/>
      <c r="OOM13" s="74"/>
      <c r="OON13" s="85"/>
      <c r="OOO13" s="74"/>
      <c r="OOP13" s="74"/>
      <c r="OOQ13" s="85"/>
      <c r="OOR13" s="80"/>
      <c r="OOS13" s="80"/>
      <c r="OOT13" s="85"/>
      <c r="OOU13" s="77"/>
      <c r="OOV13" s="74"/>
      <c r="OOW13" s="74"/>
      <c r="OOX13" s="85"/>
      <c r="OOY13" s="74"/>
      <c r="OOZ13" s="74"/>
      <c r="OPA13" s="85"/>
      <c r="OPB13" s="74"/>
      <c r="OPC13" s="74"/>
      <c r="OPD13" s="85"/>
      <c r="OPE13" s="74"/>
      <c r="OPF13" s="74"/>
      <c r="OPG13" s="85"/>
      <c r="OPH13" s="80"/>
      <c r="OPI13" s="80"/>
      <c r="OPJ13" s="85"/>
      <c r="OPK13" s="77"/>
      <c r="OPL13" s="74"/>
      <c r="OPM13" s="74"/>
      <c r="OPN13" s="85"/>
      <c r="OPO13" s="74"/>
      <c r="OPP13" s="74"/>
      <c r="OPQ13" s="85"/>
      <c r="OPR13" s="74"/>
      <c r="OPS13" s="74"/>
      <c r="OPT13" s="85"/>
      <c r="OPU13" s="74"/>
      <c r="OPV13" s="74"/>
      <c r="OPW13" s="85"/>
      <c r="OPX13" s="80"/>
      <c r="OPY13" s="80"/>
      <c r="OPZ13" s="85"/>
      <c r="OQA13" s="77"/>
      <c r="OQB13" s="74"/>
      <c r="OQC13" s="74"/>
      <c r="OQD13" s="85"/>
      <c r="OQE13" s="74"/>
      <c r="OQF13" s="74"/>
      <c r="OQG13" s="85"/>
      <c r="OQH13" s="74"/>
      <c r="OQI13" s="74"/>
      <c r="OQJ13" s="85"/>
      <c r="OQK13" s="74"/>
      <c r="OQL13" s="74"/>
      <c r="OQM13" s="85"/>
      <c r="OQN13" s="80"/>
      <c r="OQO13" s="80"/>
      <c r="OQP13" s="85"/>
      <c r="OQQ13" s="77"/>
      <c r="OQR13" s="74"/>
      <c r="OQS13" s="74"/>
      <c r="OQT13" s="85"/>
      <c r="OQU13" s="74"/>
      <c r="OQV13" s="74"/>
      <c r="OQW13" s="85"/>
      <c r="OQX13" s="74"/>
      <c r="OQY13" s="74"/>
      <c r="OQZ13" s="85"/>
      <c r="ORA13" s="74"/>
      <c r="ORB13" s="74"/>
      <c r="ORC13" s="85"/>
      <c r="ORD13" s="80"/>
      <c r="ORE13" s="80"/>
      <c r="ORF13" s="85"/>
      <c r="ORG13" s="77"/>
      <c r="ORH13" s="74"/>
      <c r="ORI13" s="74"/>
      <c r="ORJ13" s="85"/>
      <c r="ORK13" s="74"/>
      <c r="ORL13" s="74"/>
      <c r="ORM13" s="85"/>
      <c r="ORN13" s="74"/>
      <c r="ORO13" s="74"/>
      <c r="ORP13" s="85"/>
      <c r="ORQ13" s="74"/>
      <c r="ORR13" s="74"/>
      <c r="ORS13" s="85"/>
      <c r="ORT13" s="80"/>
      <c r="ORU13" s="80"/>
      <c r="ORV13" s="85"/>
      <c r="ORW13" s="77"/>
      <c r="ORX13" s="74"/>
      <c r="ORY13" s="74"/>
      <c r="ORZ13" s="85"/>
      <c r="OSA13" s="74"/>
      <c r="OSB13" s="74"/>
      <c r="OSC13" s="85"/>
      <c r="OSD13" s="74"/>
      <c r="OSE13" s="74"/>
      <c r="OSF13" s="85"/>
      <c r="OSG13" s="74"/>
      <c r="OSH13" s="74"/>
      <c r="OSI13" s="85"/>
      <c r="OSJ13" s="80"/>
      <c r="OSK13" s="80"/>
      <c r="OSL13" s="85"/>
      <c r="OSM13" s="77"/>
      <c r="OSN13" s="74"/>
      <c r="OSO13" s="74"/>
      <c r="OSP13" s="85"/>
      <c r="OSQ13" s="74"/>
      <c r="OSR13" s="74"/>
      <c r="OSS13" s="85"/>
      <c r="OST13" s="74"/>
      <c r="OSU13" s="74"/>
      <c r="OSV13" s="85"/>
      <c r="OSW13" s="74"/>
      <c r="OSX13" s="74"/>
      <c r="OSY13" s="85"/>
      <c r="OSZ13" s="80"/>
      <c r="OTA13" s="80"/>
      <c r="OTB13" s="85"/>
      <c r="OTC13" s="77"/>
      <c r="OTD13" s="74"/>
      <c r="OTE13" s="74"/>
      <c r="OTF13" s="85"/>
      <c r="OTG13" s="74"/>
      <c r="OTH13" s="74"/>
      <c r="OTI13" s="85"/>
      <c r="OTJ13" s="74"/>
      <c r="OTK13" s="74"/>
      <c r="OTL13" s="85"/>
      <c r="OTM13" s="74"/>
      <c r="OTN13" s="74"/>
      <c r="OTO13" s="85"/>
      <c r="OTP13" s="80"/>
      <c r="OTQ13" s="80"/>
      <c r="OTR13" s="85"/>
      <c r="OTS13" s="77"/>
      <c r="OTT13" s="74"/>
      <c r="OTU13" s="74"/>
      <c r="OTV13" s="85"/>
      <c r="OTW13" s="74"/>
      <c r="OTX13" s="74"/>
      <c r="OTY13" s="85"/>
      <c r="OTZ13" s="74"/>
      <c r="OUA13" s="74"/>
      <c r="OUB13" s="85"/>
      <c r="OUC13" s="74"/>
      <c r="OUD13" s="74"/>
      <c r="OUE13" s="85"/>
      <c r="OUF13" s="80"/>
      <c r="OUG13" s="80"/>
      <c r="OUH13" s="85"/>
      <c r="OUI13" s="77"/>
      <c r="OUJ13" s="74"/>
      <c r="OUK13" s="74"/>
      <c r="OUL13" s="85"/>
      <c r="OUM13" s="74"/>
      <c r="OUN13" s="74"/>
      <c r="OUO13" s="85"/>
      <c r="OUP13" s="74"/>
      <c r="OUQ13" s="74"/>
      <c r="OUR13" s="85"/>
      <c r="OUS13" s="74"/>
      <c r="OUT13" s="74"/>
      <c r="OUU13" s="85"/>
      <c r="OUV13" s="80"/>
      <c r="OUW13" s="80"/>
      <c r="OUX13" s="85"/>
      <c r="OUY13" s="77"/>
      <c r="OUZ13" s="74"/>
      <c r="OVA13" s="74"/>
      <c r="OVB13" s="85"/>
      <c r="OVC13" s="74"/>
      <c r="OVD13" s="74"/>
      <c r="OVE13" s="85"/>
      <c r="OVF13" s="74"/>
      <c r="OVG13" s="74"/>
      <c r="OVH13" s="85"/>
      <c r="OVI13" s="74"/>
      <c r="OVJ13" s="74"/>
      <c r="OVK13" s="85"/>
      <c r="OVL13" s="80"/>
      <c r="OVM13" s="80"/>
      <c r="OVN13" s="85"/>
      <c r="OVO13" s="77"/>
      <c r="OVP13" s="74"/>
      <c r="OVQ13" s="74"/>
      <c r="OVR13" s="85"/>
      <c r="OVS13" s="74"/>
      <c r="OVT13" s="74"/>
      <c r="OVU13" s="85"/>
      <c r="OVV13" s="74"/>
      <c r="OVW13" s="74"/>
      <c r="OVX13" s="85"/>
      <c r="OVY13" s="74"/>
      <c r="OVZ13" s="74"/>
      <c r="OWA13" s="85"/>
      <c r="OWB13" s="80"/>
      <c r="OWC13" s="80"/>
      <c r="OWD13" s="85"/>
      <c r="OWE13" s="77"/>
      <c r="OWF13" s="74"/>
      <c r="OWG13" s="74"/>
      <c r="OWH13" s="85"/>
      <c r="OWI13" s="74"/>
      <c r="OWJ13" s="74"/>
      <c r="OWK13" s="85"/>
      <c r="OWL13" s="74"/>
      <c r="OWM13" s="74"/>
      <c r="OWN13" s="85"/>
      <c r="OWO13" s="74"/>
      <c r="OWP13" s="74"/>
      <c r="OWQ13" s="85"/>
      <c r="OWR13" s="80"/>
      <c r="OWS13" s="80"/>
      <c r="OWT13" s="85"/>
      <c r="OWU13" s="77"/>
      <c r="OWV13" s="74"/>
      <c r="OWW13" s="74"/>
      <c r="OWX13" s="85"/>
      <c r="OWY13" s="74"/>
      <c r="OWZ13" s="74"/>
      <c r="OXA13" s="85"/>
      <c r="OXB13" s="74"/>
      <c r="OXC13" s="74"/>
      <c r="OXD13" s="85"/>
      <c r="OXE13" s="74"/>
      <c r="OXF13" s="74"/>
      <c r="OXG13" s="85"/>
      <c r="OXH13" s="80"/>
      <c r="OXI13" s="80"/>
      <c r="OXJ13" s="85"/>
      <c r="OXK13" s="77"/>
      <c r="OXL13" s="74"/>
      <c r="OXM13" s="74"/>
      <c r="OXN13" s="85"/>
      <c r="OXO13" s="74"/>
      <c r="OXP13" s="74"/>
      <c r="OXQ13" s="85"/>
      <c r="OXR13" s="74"/>
      <c r="OXS13" s="74"/>
      <c r="OXT13" s="85"/>
      <c r="OXU13" s="74"/>
      <c r="OXV13" s="74"/>
      <c r="OXW13" s="85"/>
      <c r="OXX13" s="80"/>
      <c r="OXY13" s="80"/>
      <c r="OXZ13" s="85"/>
      <c r="OYA13" s="77"/>
      <c r="OYB13" s="74"/>
      <c r="OYC13" s="74"/>
      <c r="OYD13" s="85"/>
      <c r="OYE13" s="74"/>
      <c r="OYF13" s="74"/>
      <c r="OYG13" s="85"/>
      <c r="OYH13" s="74"/>
      <c r="OYI13" s="74"/>
      <c r="OYJ13" s="85"/>
      <c r="OYK13" s="74"/>
      <c r="OYL13" s="74"/>
      <c r="OYM13" s="85"/>
      <c r="OYN13" s="80"/>
      <c r="OYO13" s="80"/>
      <c r="OYP13" s="85"/>
      <c r="OYQ13" s="77"/>
      <c r="OYR13" s="74"/>
      <c r="OYS13" s="74"/>
      <c r="OYT13" s="85"/>
      <c r="OYU13" s="74"/>
      <c r="OYV13" s="74"/>
      <c r="OYW13" s="85"/>
      <c r="OYX13" s="74"/>
      <c r="OYY13" s="74"/>
      <c r="OYZ13" s="85"/>
      <c r="OZA13" s="74"/>
      <c r="OZB13" s="74"/>
      <c r="OZC13" s="85"/>
      <c r="OZD13" s="80"/>
      <c r="OZE13" s="80"/>
      <c r="OZF13" s="85"/>
      <c r="OZG13" s="77"/>
      <c r="OZH13" s="74"/>
      <c r="OZI13" s="74"/>
      <c r="OZJ13" s="85"/>
      <c r="OZK13" s="74"/>
      <c r="OZL13" s="74"/>
      <c r="OZM13" s="85"/>
      <c r="OZN13" s="74"/>
      <c r="OZO13" s="74"/>
      <c r="OZP13" s="85"/>
      <c r="OZQ13" s="74"/>
      <c r="OZR13" s="74"/>
      <c r="OZS13" s="85"/>
      <c r="OZT13" s="80"/>
      <c r="OZU13" s="80"/>
      <c r="OZV13" s="85"/>
      <c r="OZW13" s="77"/>
      <c r="OZX13" s="74"/>
      <c r="OZY13" s="74"/>
      <c r="OZZ13" s="85"/>
      <c r="PAA13" s="74"/>
      <c r="PAB13" s="74"/>
      <c r="PAC13" s="85"/>
      <c r="PAD13" s="74"/>
      <c r="PAE13" s="74"/>
      <c r="PAF13" s="85"/>
      <c r="PAG13" s="74"/>
      <c r="PAH13" s="74"/>
      <c r="PAI13" s="85"/>
      <c r="PAJ13" s="80"/>
      <c r="PAK13" s="80"/>
      <c r="PAL13" s="85"/>
      <c r="PAM13" s="77"/>
      <c r="PAN13" s="74"/>
      <c r="PAO13" s="74"/>
      <c r="PAP13" s="85"/>
      <c r="PAQ13" s="74"/>
      <c r="PAR13" s="74"/>
      <c r="PAS13" s="85"/>
      <c r="PAT13" s="74"/>
      <c r="PAU13" s="74"/>
      <c r="PAV13" s="85"/>
      <c r="PAW13" s="74"/>
      <c r="PAX13" s="74"/>
      <c r="PAY13" s="85"/>
      <c r="PAZ13" s="80"/>
      <c r="PBA13" s="80"/>
      <c r="PBB13" s="85"/>
      <c r="PBC13" s="77"/>
      <c r="PBD13" s="74"/>
      <c r="PBE13" s="74"/>
      <c r="PBF13" s="85"/>
      <c r="PBG13" s="74"/>
      <c r="PBH13" s="74"/>
      <c r="PBI13" s="85"/>
      <c r="PBJ13" s="74"/>
      <c r="PBK13" s="74"/>
      <c r="PBL13" s="85"/>
      <c r="PBM13" s="74"/>
      <c r="PBN13" s="74"/>
      <c r="PBO13" s="85"/>
      <c r="PBP13" s="80"/>
      <c r="PBQ13" s="80"/>
      <c r="PBR13" s="85"/>
      <c r="PBS13" s="77"/>
      <c r="PBT13" s="74"/>
      <c r="PBU13" s="74"/>
      <c r="PBV13" s="85"/>
      <c r="PBW13" s="74"/>
      <c r="PBX13" s="74"/>
      <c r="PBY13" s="85"/>
      <c r="PBZ13" s="74"/>
      <c r="PCA13" s="74"/>
      <c r="PCB13" s="85"/>
      <c r="PCC13" s="74"/>
      <c r="PCD13" s="74"/>
      <c r="PCE13" s="85"/>
      <c r="PCF13" s="80"/>
      <c r="PCG13" s="80"/>
      <c r="PCH13" s="85"/>
      <c r="PCI13" s="77"/>
      <c r="PCJ13" s="74"/>
      <c r="PCK13" s="74"/>
      <c r="PCL13" s="85"/>
      <c r="PCM13" s="74"/>
      <c r="PCN13" s="74"/>
      <c r="PCO13" s="85"/>
      <c r="PCP13" s="74"/>
      <c r="PCQ13" s="74"/>
      <c r="PCR13" s="85"/>
      <c r="PCS13" s="74"/>
      <c r="PCT13" s="74"/>
      <c r="PCU13" s="85"/>
      <c r="PCV13" s="80"/>
      <c r="PCW13" s="80"/>
      <c r="PCX13" s="85"/>
      <c r="PCY13" s="77"/>
      <c r="PCZ13" s="74"/>
      <c r="PDA13" s="74"/>
      <c r="PDB13" s="85"/>
      <c r="PDC13" s="74"/>
      <c r="PDD13" s="74"/>
      <c r="PDE13" s="85"/>
      <c r="PDF13" s="74"/>
      <c r="PDG13" s="74"/>
      <c r="PDH13" s="85"/>
      <c r="PDI13" s="74"/>
      <c r="PDJ13" s="74"/>
      <c r="PDK13" s="85"/>
      <c r="PDL13" s="80"/>
      <c r="PDM13" s="80"/>
      <c r="PDN13" s="85"/>
      <c r="PDO13" s="77"/>
      <c r="PDP13" s="74"/>
      <c r="PDQ13" s="74"/>
      <c r="PDR13" s="85"/>
      <c r="PDS13" s="74"/>
      <c r="PDT13" s="74"/>
      <c r="PDU13" s="85"/>
      <c r="PDV13" s="74"/>
      <c r="PDW13" s="74"/>
      <c r="PDX13" s="85"/>
      <c r="PDY13" s="74"/>
      <c r="PDZ13" s="74"/>
      <c r="PEA13" s="85"/>
      <c r="PEB13" s="80"/>
      <c r="PEC13" s="80"/>
      <c r="PED13" s="85"/>
      <c r="PEE13" s="77"/>
      <c r="PEF13" s="74"/>
      <c r="PEG13" s="74"/>
      <c r="PEH13" s="85"/>
      <c r="PEI13" s="74"/>
      <c r="PEJ13" s="74"/>
      <c r="PEK13" s="85"/>
      <c r="PEL13" s="74"/>
      <c r="PEM13" s="74"/>
      <c r="PEN13" s="85"/>
      <c r="PEO13" s="74"/>
      <c r="PEP13" s="74"/>
      <c r="PEQ13" s="85"/>
      <c r="PER13" s="80"/>
      <c r="PES13" s="80"/>
      <c r="PET13" s="85"/>
      <c r="PEU13" s="77"/>
      <c r="PEV13" s="74"/>
      <c r="PEW13" s="74"/>
      <c r="PEX13" s="85"/>
      <c r="PEY13" s="74"/>
      <c r="PEZ13" s="74"/>
      <c r="PFA13" s="85"/>
      <c r="PFB13" s="74"/>
      <c r="PFC13" s="74"/>
      <c r="PFD13" s="85"/>
      <c r="PFE13" s="74"/>
      <c r="PFF13" s="74"/>
      <c r="PFG13" s="85"/>
      <c r="PFH13" s="80"/>
      <c r="PFI13" s="80"/>
      <c r="PFJ13" s="85"/>
      <c r="PFK13" s="77"/>
      <c r="PFL13" s="74"/>
      <c r="PFM13" s="74"/>
      <c r="PFN13" s="85"/>
      <c r="PFO13" s="74"/>
      <c r="PFP13" s="74"/>
      <c r="PFQ13" s="85"/>
      <c r="PFR13" s="74"/>
      <c r="PFS13" s="74"/>
      <c r="PFT13" s="85"/>
      <c r="PFU13" s="74"/>
      <c r="PFV13" s="74"/>
      <c r="PFW13" s="85"/>
      <c r="PFX13" s="80"/>
      <c r="PFY13" s="80"/>
      <c r="PFZ13" s="85"/>
      <c r="PGA13" s="77"/>
      <c r="PGB13" s="74"/>
      <c r="PGC13" s="74"/>
      <c r="PGD13" s="85"/>
      <c r="PGE13" s="74"/>
      <c r="PGF13" s="74"/>
      <c r="PGG13" s="85"/>
      <c r="PGH13" s="74"/>
      <c r="PGI13" s="74"/>
      <c r="PGJ13" s="85"/>
      <c r="PGK13" s="74"/>
      <c r="PGL13" s="74"/>
      <c r="PGM13" s="85"/>
      <c r="PGN13" s="80"/>
      <c r="PGO13" s="80"/>
      <c r="PGP13" s="85"/>
      <c r="PGQ13" s="77"/>
      <c r="PGR13" s="74"/>
      <c r="PGS13" s="74"/>
      <c r="PGT13" s="85"/>
      <c r="PGU13" s="74"/>
      <c r="PGV13" s="74"/>
      <c r="PGW13" s="85"/>
      <c r="PGX13" s="74"/>
      <c r="PGY13" s="74"/>
      <c r="PGZ13" s="85"/>
      <c r="PHA13" s="74"/>
      <c r="PHB13" s="74"/>
      <c r="PHC13" s="85"/>
      <c r="PHD13" s="80"/>
      <c r="PHE13" s="80"/>
      <c r="PHF13" s="85"/>
      <c r="PHG13" s="77"/>
      <c r="PHH13" s="74"/>
      <c r="PHI13" s="74"/>
      <c r="PHJ13" s="85"/>
      <c r="PHK13" s="74"/>
      <c r="PHL13" s="74"/>
      <c r="PHM13" s="85"/>
      <c r="PHN13" s="74"/>
      <c r="PHO13" s="74"/>
      <c r="PHP13" s="85"/>
      <c r="PHQ13" s="74"/>
      <c r="PHR13" s="74"/>
      <c r="PHS13" s="85"/>
      <c r="PHT13" s="80"/>
      <c r="PHU13" s="80"/>
      <c r="PHV13" s="85"/>
      <c r="PHW13" s="77"/>
      <c r="PHX13" s="74"/>
      <c r="PHY13" s="74"/>
      <c r="PHZ13" s="85"/>
      <c r="PIA13" s="74"/>
      <c r="PIB13" s="74"/>
      <c r="PIC13" s="85"/>
      <c r="PID13" s="74"/>
      <c r="PIE13" s="74"/>
      <c r="PIF13" s="85"/>
      <c r="PIG13" s="74"/>
      <c r="PIH13" s="74"/>
      <c r="PII13" s="85"/>
      <c r="PIJ13" s="80"/>
      <c r="PIK13" s="80"/>
      <c r="PIL13" s="85"/>
      <c r="PIM13" s="77"/>
      <c r="PIN13" s="74"/>
      <c r="PIO13" s="74"/>
      <c r="PIP13" s="85"/>
      <c r="PIQ13" s="74"/>
      <c r="PIR13" s="74"/>
      <c r="PIS13" s="85"/>
      <c r="PIT13" s="74"/>
      <c r="PIU13" s="74"/>
      <c r="PIV13" s="85"/>
      <c r="PIW13" s="74"/>
      <c r="PIX13" s="74"/>
      <c r="PIY13" s="85"/>
      <c r="PIZ13" s="80"/>
      <c r="PJA13" s="80"/>
      <c r="PJB13" s="85"/>
      <c r="PJC13" s="77"/>
      <c r="PJD13" s="74"/>
      <c r="PJE13" s="74"/>
      <c r="PJF13" s="85"/>
      <c r="PJG13" s="74"/>
      <c r="PJH13" s="74"/>
      <c r="PJI13" s="85"/>
      <c r="PJJ13" s="74"/>
      <c r="PJK13" s="74"/>
      <c r="PJL13" s="85"/>
      <c r="PJM13" s="74"/>
      <c r="PJN13" s="74"/>
      <c r="PJO13" s="85"/>
      <c r="PJP13" s="80"/>
      <c r="PJQ13" s="80"/>
      <c r="PJR13" s="85"/>
      <c r="PJS13" s="77"/>
      <c r="PJT13" s="74"/>
      <c r="PJU13" s="74"/>
      <c r="PJV13" s="85"/>
      <c r="PJW13" s="74"/>
      <c r="PJX13" s="74"/>
      <c r="PJY13" s="85"/>
      <c r="PJZ13" s="74"/>
      <c r="PKA13" s="74"/>
      <c r="PKB13" s="85"/>
      <c r="PKC13" s="74"/>
      <c r="PKD13" s="74"/>
      <c r="PKE13" s="85"/>
      <c r="PKF13" s="80"/>
      <c r="PKG13" s="80"/>
      <c r="PKH13" s="85"/>
      <c r="PKI13" s="77"/>
      <c r="PKJ13" s="74"/>
      <c r="PKK13" s="74"/>
      <c r="PKL13" s="85"/>
      <c r="PKM13" s="74"/>
      <c r="PKN13" s="74"/>
      <c r="PKO13" s="85"/>
      <c r="PKP13" s="74"/>
      <c r="PKQ13" s="74"/>
      <c r="PKR13" s="85"/>
      <c r="PKS13" s="74"/>
      <c r="PKT13" s="74"/>
      <c r="PKU13" s="85"/>
      <c r="PKV13" s="80"/>
      <c r="PKW13" s="80"/>
      <c r="PKX13" s="85"/>
      <c r="PKY13" s="77"/>
      <c r="PKZ13" s="74"/>
      <c r="PLA13" s="74"/>
      <c r="PLB13" s="85"/>
      <c r="PLC13" s="74"/>
      <c r="PLD13" s="74"/>
      <c r="PLE13" s="85"/>
      <c r="PLF13" s="74"/>
      <c r="PLG13" s="74"/>
      <c r="PLH13" s="85"/>
      <c r="PLI13" s="74"/>
      <c r="PLJ13" s="74"/>
      <c r="PLK13" s="85"/>
      <c r="PLL13" s="80"/>
      <c r="PLM13" s="80"/>
      <c r="PLN13" s="85"/>
      <c r="PLO13" s="77"/>
      <c r="PLP13" s="74"/>
      <c r="PLQ13" s="74"/>
      <c r="PLR13" s="85"/>
      <c r="PLS13" s="74"/>
      <c r="PLT13" s="74"/>
      <c r="PLU13" s="85"/>
      <c r="PLV13" s="74"/>
      <c r="PLW13" s="74"/>
      <c r="PLX13" s="85"/>
      <c r="PLY13" s="74"/>
      <c r="PLZ13" s="74"/>
      <c r="PMA13" s="85"/>
      <c r="PMB13" s="80"/>
      <c r="PMC13" s="80"/>
      <c r="PMD13" s="85"/>
      <c r="PME13" s="77"/>
      <c r="PMF13" s="74"/>
      <c r="PMG13" s="74"/>
      <c r="PMH13" s="85"/>
      <c r="PMI13" s="74"/>
      <c r="PMJ13" s="74"/>
      <c r="PMK13" s="85"/>
      <c r="PML13" s="74"/>
      <c r="PMM13" s="74"/>
      <c r="PMN13" s="85"/>
      <c r="PMO13" s="74"/>
      <c r="PMP13" s="74"/>
      <c r="PMQ13" s="85"/>
      <c r="PMR13" s="80"/>
      <c r="PMS13" s="80"/>
      <c r="PMT13" s="85"/>
      <c r="PMU13" s="77"/>
      <c r="PMV13" s="74"/>
      <c r="PMW13" s="74"/>
      <c r="PMX13" s="85"/>
      <c r="PMY13" s="74"/>
      <c r="PMZ13" s="74"/>
      <c r="PNA13" s="85"/>
      <c r="PNB13" s="74"/>
      <c r="PNC13" s="74"/>
      <c r="PND13" s="85"/>
      <c r="PNE13" s="74"/>
      <c r="PNF13" s="74"/>
      <c r="PNG13" s="85"/>
      <c r="PNH13" s="80"/>
      <c r="PNI13" s="80"/>
      <c r="PNJ13" s="85"/>
      <c r="PNK13" s="77"/>
      <c r="PNL13" s="74"/>
      <c r="PNM13" s="74"/>
      <c r="PNN13" s="85"/>
      <c r="PNO13" s="74"/>
      <c r="PNP13" s="74"/>
      <c r="PNQ13" s="85"/>
      <c r="PNR13" s="74"/>
      <c r="PNS13" s="74"/>
      <c r="PNT13" s="85"/>
      <c r="PNU13" s="74"/>
      <c r="PNV13" s="74"/>
      <c r="PNW13" s="85"/>
      <c r="PNX13" s="80"/>
      <c r="PNY13" s="80"/>
      <c r="PNZ13" s="85"/>
      <c r="POA13" s="77"/>
      <c r="POB13" s="74"/>
      <c r="POC13" s="74"/>
      <c r="POD13" s="85"/>
      <c r="POE13" s="74"/>
      <c r="POF13" s="74"/>
      <c r="POG13" s="85"/>
      <c r="POH13" s="74"/>
      <c r="POI13" s="74"/>
      <c r="POJ13" s="85"/>
      <c r="POK13" s="74"/>
      <c r="POL13" s="74"/>
      <c r="POM13" s="85"/>
      <c r="PON13" s="80"/>
      <c r="POO13" s="80"/>
      <c r="POP13" s="85"/>
      <c r="POQ13" s="77"/>
      <c r="POR13" s="74"/>
      <c r="POS13" s="74"/>
      <c r="POT13" s="85"/>
      <c r="POU13" s="74"/>
      <c r="POV13" s="74"/>
      <c r="POW13" s="85"/>
      <c r="POX13" s="74"/>
      <c r="POY13" s="74"/>
      <c r="POZ13" s="85"/>
      <c r="PPA13" s="74"/>
      <c r="PPB13" s="74"/>
      <c r="PPC13" s="85"/>
      <c r="PPD13" s="80"/>
      <c r="PPE13" s="80"/>
      <c r="PPF13" s="85"/>
      <c r="PPG13" s="77"/>
      <c r="PPH13" s="74"/>
      <c r="PPI13" s="74"/>
      <c r="PPJ13" s="85"/>
      <c r="PPK13" s="74"/>
      <c r="PPL13" s="74"/>
      <c r="PPM13" s="85"/>
      <c r="PPN13" s="74"/>
      <c r="PPO13" s="74"/>
      <c r="PPP13" s="85"/>
      <c r="PPQ13" s="74"/>
      <c r="PPR13" s="74"/>
      <c r="PPS13" s="85"/>
      <c r="PPT13" s="80"/>
      <c r="PPU13" s="80"/>
      <c r="PPV13" s="85"/>
      <c r="PPW13" s="77"/>
      <c r="PPX13" s="74"/>
      <c r="PPY13" s="74"/>
      <c r="PPZ13" s="85"/>
      <c r="PQA13" s="74"/>
      <c r="PQB13" s="74"/>
      <c r="PQC13" s="85"/>
      <c r="PQD13" s="74"/>
      <c r="PQE13" s="74"/>
      <c r="PQF13" s="85"/>
      <c r="PQG13" s="74"/>
      <c r="PQH13" s="74"/>
      <c r="PQI13" s="85"/>
      <c r="PQJ13" s="80"/>
      <c r="PQK13" s="80"/>
      <c r="PQL13" s="85"/>
      <c r="PQM13" s="77"/>
      <c r="PQN13" s="74"/>
      <c r="PQO13" s="74"/>
      <c r="PQP13" s="85"/>
      <c r="PQQ13" s="74"/>
      <c r="PQR13" s="74"/>
      <c r="PQS13" s="85"/>
      <c r="PQT13" s="74"/>
      <c r="PQU13" s="74"/>
      <c r="PQV13" s="85"/>
      <c r="PQW13" s="74"/>
      <c r="PQX13" s="74"/>
      <c r="PQY13" s="85"/>
      <c r="PQZ13" s="80"/>
      <c r="PRA13" s="80"/>
      <c r="PRB13" s="85"/>
      <c r="PRC13" s="77"/>
      <c r="PRD13" s="74"/>
      <c r="PRE13" s="74"/>
      <c r="PRF13" s="85"/>
      <c r="PRG13" s="74"/>
      <c r="PRH13" s="74"/>
      <c r="PRI13" s="85"/>
      <c r="PRJ13" s="74"/>
      <c r="PRK13" s="74"/>
      <c r="PRL13" s="85"/>
      <c r="PRM13" s="74"/>
      <c r="PRN13" s="74"/>
      <c r="PRO13" s="85"/>
      <c r="PRP13" s="80"/>
      <c r="PRQ13" s="80"/>
      <c r="PRR13" s="85"/>
      <c r="PRS13" s="77"/>
      <c r="PRT13" s="74"/>
      <c r="PRU13" s="74"/>
      <c r="PRV13" s="85"/>
      <c r="PRW13" s="74"/>
      <c r="PRX13" s="74"/>
      <c r="PRY13" s="85"/>
      <c r="PRZ13" s="74"/>
      <c r="PSA13" s="74"/>
      <c r="PSB13" s="85"/>
      <c r="PSC13" s="74"/>
      <c r="PSD13" s="74"/>
      <c r="PSE13" s="85"/>
      <c r="PSF13" s="80"/>
      <c r="PSG13" s="80"/>
      <c r="PSH13" s="85"/>
      <c r="PSI13" s="77"/>
      <c r="PSJ13" s="74"/>
      <c r="PSK13" s="74"/>
      <c r="PSL13" s="85"/>
      <c r="PSM13" s="74"/>
      <c r="PSN13" s="74"/>
      <c r="PSO13" s="85"/>
      <c r="PSP13" s="74"/>
      <c r="PSQ13" s="74"/>
      <c r="PSR13" s="85"/>
      <c r="PSS13" s="74"/>
      <c r="PST13" s="74"/>
      <c r="PSU13" s="85"/>
      <c r="PSV13" s="80"/>
      <c r="PSW13" s="80"/>
      <c r="PSX13" s="85"/>
      <c r="PSY13" s="77"/>
      <c r="PSZ13" s="74"/>
      <c r="PTA13" s="74"/>
      <c r="PTB13" s="85"/>
      <c r="PTC13" s="74"/>
      <c r="PTD13" s="74"/>
      <c r="PTE13" s="85"/>
      <c r="PTF13" s="74"/>
      <c r="PTG13" s="74"/>
      <c r="PTH13" s="85"/>
      <c r="PTI13" s="74"/>
      <c r="PTJ13" s="74"/>
      <c r="PTK13" s="85"/>
      <c r="PTL13" s="80"/>
      <c r="PTM13" s="80"/>
      <c r="PTN13" s="85"/>
      <c r="PTO13" s="77"/>
      <c r="PTP13" s="74"/>
      <c r="PTQ13" s="74"/>
      <c r="PTR13" s="85"/>
      <c r="PTS13" s="74"/>
      <c r="PTT13" s="74"/>
      <c r="PTU13" s="85"/>
      <c r="PTV13" s="74"/>
      <c r="PTW13" s="74"/>
      <c r="PTX13" s="85"/>
      <c r="PTY13" s="74"/>
      <c r="PTZ13" s="74"/>
      <c r="PUA13" s="85"/>
      <c r="PUB13" s="80"/>
      <c r="PUC13" s="80"/>
      <c r="PUD13" s="85"/>
      <c r="PUE13" s="77"/>
      <c r="PUF13" s="74"/>
      <c r="PUG13" s="74"/>
      <c r="PUH13" s="85"/>
      <c r="PUI13" s="74"/>
      <c r="PUJ13" s="74"/>
      <c r="PUK13" s="85"/>
      <c r="PUL13" s="74"/>
      <c r="PUM13" s="74"/>
      <c r="PUN13" s="85"/>
      <c r="PUO13" s="74"/>
      <c r="PUP13" s="74"/>
      <c r="PUQ13" s="85"/>
      <c r="PUR13" s="80"/>
      <c r="PUS13" s="80"/>
      <c r="PUT13" s="85"/>
      <c r="PUU13" s="77"/>
      <c r="PUV13" s="74"/>
      <c r="PUW13" s="74"/>
      <c r="PUX13" s="85"/>
      <c r="PUY13" s="74"/>
      <c r="PUZ13" s="74"/>
      <c r="PVA13" s="85"/>
      <c r="PVB13" s="74"/>
      <c r="PVC13" s="74"/>
      <c r="PVD13" s="85"/>
      <c r="PVE13" s="74"/>
      <c r="PVF13" s="74"/>
      <c r="PVG13" s="85"/>
      <c r="PVH13" s="80"/>
      <c r="PVI13" s="80"/>
      <c r="PVJ13" s="85"/>
      <c r="PVK13" s="77"/>
      <c r="PVL13" s="74"/>
      <c r="PVM13" s="74"/>
      <c r="PVN13" s="85"/>
      <c r="PVO13" s="74"/>
      <c r="PVP13" s="74"/>
      <c r="PVQ13" s="85"/>
      <c r="PVR13" s="74"/>
      <c r="PVS13" s="74"/>
      <c r="PVT13" s="85"/>
      <c r="PVU13" s="74"/>
      <c r="PVV13" s="74"/>
      <c r="PVW13" s="85"/>
      <c r="PVX13" s="80"/>
      <c r="PVY13" s="80"/>
      <c r="PVZ13" s="85"/>
      <c r="PWA13" s="77"/>
      <c r="PWB13" s="74"/>
      <c r="PWC13" s="74"/>
      <c r="PWD13" s="85"/>
      <c r="PWE13" s="74"/>
      <c r="PWF13" s="74"/>
      <c r="PWG13" s="85"/>
      <c r="PWH13" s="74"/>
      <c r="PWI13" s="74"/>
      <c r="PWJ13" s="85"/>
      <c r="PWK13" s="74"/>
      <c r="PWL13" s="74"/>
      <c r="PWM13" s="85"/>
      <c r="PWN13" s="80"/>
      <c r="PWO13" s="80"/>
      <c r="PWP13" s="85"/>
      <c r="PWQ13" s="77"/>
      <c r="PWR13" s="74"/>
      <c r="PWS13" s="74"/>
      <c r="PWT13" s="85"/>
      <c r="PWU13" s="74"/>
      <c r="PWV13" s="74"/>
      <c r="PWW13" s="85"/>
      <c r="PWX13" s="74"/>
      <c r="PWY13" s="74"/>
      <c r="PWZ13" s="85"/>
      <c r="PXA13" s="74"/>
      <c r="PXB13" s="74"/>
      <c r="PXC13" s="85"/>
      <c r="PXD13" s="80"/>
      <c r="PXE13" s="80"/>
      <c r="PXF13" s="85"/>
      <c r="PXG13" s="77"/>
      <c r="PXH13" s="74"/>
      <c r="PXI13" s="74"/>
      <c r="PXJ13" s="85"/>
      <c r="PXK13" s="74"/>
      <c r="PXL13" s="74"/>
      <c r="PXM13" s="85"/>
      <c r="PXN13" s="74"/>
      <c r="PXO13" s="74"/>
      <c r="PXP13" s="85"/>
      <c r="PXQ13" s="74"/>
      <c r="PXR13" s="74"/>
      <c r="PXS13" s="85"/>
      <c r="PXT13" s="80"/>
      <c r="PXU13" s="80"/>
      <c r="PXV13" s="85"/>
      <c r="PXW13" s="77"/>
      <c r="PXX13" s="74"/>
      <c r="PXY13" s="74"/>
      <c r="PXZ13" s="85"/>
      <c r="PYA13" s="74"/>
      <c r="PYB13" s="74"/>
      <c r="PYC13" s="85"/>
      <c r="PYD13" s="74"/>
      <c r="PYE13" s="74"/>
      <c r="PYF13" s="85"/>
      <c r="PYG13" s="74"/>
      <c r="PYH13" s="74"/>
      <c r="PYI13" s="85"/>
      <c r="PYJ13" s="80"/>
      <c r="PYK13" s="80"/>
      <c r="PYL13" s="85"/>
      <c r="PYM13" s="77"/>
      <c r="PYN13" s="74"/>
      <c r="PYO13" s="74"/>
      <c r="PYP13" s="85"/>
      <c r="PYQ13" s="74"/>
      <c r="PYR13" s="74"/>
      <c r="PYS13" s="85"/>
      <c r="PYT13" s="74"/>
      <c r="PYU13" s="74"/>
      <c r="PYV13" s="85"/>
      <c r="PYW13" s="74"/>
      <c r="PYX13" s="74"/>
      <c r="PYY13" s="85"/>
      <c r="PYZ13" s="80"/>
      <c r="PZA13" s="80"/>
      <c r="PZB13" s="85"/>
      <c r="PZC13" s="77"/>
      <c r="PZD13" s="74"/>
      <c r="PZE13" s="74"/>
      <c r="PZF13" s="85"/>
      <c r="PZG13" s="74"/>
      <c r="PZH13" s="74"/>
      <c r="PZI13" s="85"/>
      <c r="PZJ13" s="74"/>
      <c r="PZK13" s="74"/>
      <c r="PZL13" s="85"/>
      <c r="PZM13" s="74"/>
      <c r="PZN13" s="74"/>
      <c r="PZO13" s="85"/>
      <c r="PZP13" s="80"/>
      <c r="PZQ13" s="80"/>
      <c r="PZR13" s="85"/>
      <c r="PZS13" s="77"/>
      <c r="PZT13" s="74"/>
      <c r="PZU13" s="74"/>
      <c r="PZV13" s="85"/>
      <c r="PZW13" s="74"/>
      <c r="PZX13" s="74"/>
      <c r="PZY13" s="85"/>
      <c r="PZZ13" s="74"/>
      <c r="QAA13" s="74"/>
      <c r="QAB13" s="85"/>
      <c r="QAC13" s="74"/>
      <c r="QAD13" s="74"/>
      <c r="QAE13" s="85"/>
      <c r="QAF13" s="80"/>
      <c r="QAG13" s="80"/>
      <c r="QAH13" s="85"/>
      <c r="QAI13" s="77"/>
      <c r="QAJ13" s="74"/>
      <c r="QAK13" s="74"/>
      <c r="QAL13" s="85"/>
      <c r="QAM13" s="74"/>
      <c r="QAN13" s="74"/>
      <c r="QAO13" s="85"/>
      <c r="QAP13" s="74"/>
      <c r="QAQ13" s="74"/>
      <c r="QAR13" s="85"/>
      <c r="QAS13" s="74"/>
      <c r="QAT13" s="74"/>
      <c r="QAU13" s="85"/>
      <c r="QAV13" s="80"/>
      <c r="QAW13" s="80"/>
      <c r="QAX13" s="85"/>
      <c r="QAY13" s="77"/>
      <c r="QAZ13" s="74"/>
      <c r="QBA13" s="74"/>
      <c r="QBB13" s="85"/>
      <c r="QBC13" s="74"/>
      <c r="QBD13" s="74"/>
      <c r="QBE13" s="85"/>
      <c r="QBF13" s="74"/>
      <c r="QBG13" s="74"/>
      <c r="QBH13" s="85"/>
      <c r="QBI13" s="74"/>
      <c r="QBJ13" s="74"/>
      <c r="QBK13" s="85"/>
      <c r="QBL13" s="80"/>
      <c r="QBM13" s="80"/>
      <c r="QBN13" s="85"/>
      <c r="QBO13" s="77"/>
      <c r="QBP13" s="74"/>
      <c r="QBQ13" s="74"/>
      <c r="QBR13" s="85"/>
      <c r="QBS13" s="74"/>
      <c r="QBT13" s="74"/>
      <c r="QBU13" s="85"/>
      <c r="QBV13" s="74"/>
      <c r="QBW13" s="74"/>
      <c r="QBX13" s="85"/>
      <c r="QBY13" s="74"/>
      <c r="QBZ13" s="74"/>
      <c r="QCA13" s="85"/>
      <c r="QCB13" s="80"/>
      <c r="QCC13" s="80"/>
      <c r="QCD13" s="85"/>
      <c r="QCE13" s="77"/>
      <c r="QCF13" s="74"/>
      <c r="QCG13" s="74"/>
      <c r="QCH13" s="85"/>
      <c r="QCI13" s="74"/>
      <c r="QCJ13" s="74"/>
      <c r="QCK13" s="85"/>
      <c r="QCL13" s="74"/>
      <c r="QCM13" s="74"/>
      <c r="QCN13" s="85"/>
      <c r="QCO13" s="74"/>
      <c r="QCP13" s="74"/>
      <c r="QCQ13" s="85"/>
      <c r="QCR13" s="80"/>
      <c r="QCS13" s="80"/>
      <c r="QCT13" s="85"/>
      <c r="QCU13" s="77"/>
      <c r="QCV13" s="74"/>
      <c r="QCW13" s="74"/>
      <c r="QCX13" s="85"/>
      <c r="QCY13" s="74"/>
      <c r="QCZ13" s="74"/>
      <c r="QDA13" s="85"/>
      <c r="QDB13" s="74"/>
      <c r="QDC13" s="74"/>
      <c r="QDD13" s="85"/>
      <c r="QDE13" s="74"/>
      <c r="QDF13" s="74"/>
      <c r="QDG13" s="85"/>
      <c r="QDH13" s="80"/>
      <c r="QDI13" s="80"/>
      <c r="QDJ13" s="85"/>
      <c r="QDK13" s="77"/>
      <c r="QDL13" s="74"/>
      <c r="QDM13" s="74"/>
      <c r="QDN13" s="85"/>
      <c r="QDO13" s="74"/>
      <c r="QDP13" s="74"/>
      <c r="QDQ13" s="85"/>
      <c r="QDR13" s="74"/>
      <c r="QDS13" s="74"/>
      <c r="QDT13" s="85"/>
      <c r="QDU13" s="74"/>
      <c r="QDV13" s="74"/>
      <c r="QDW13" s="85"/>
      <c r="QDX13" s="80"/>
      <c r="QDY13" s="80"/>
      <c r="QDZ13" s="85"/>
      <c r="QEA13" s="77"/>
      <c r="QEB13" s="74"/>
      <c r="QEC13" s="74"/>
      <c r="QED13" s="85"/>
      <c r="QEE13" s="74"/>
      <c r="QEF13" s="74"/>
      <c r="QEG13" s="85"/>
      <c r="QEH13" s="74"/>
      <c r="QEI13" s="74"/>
      <c r="QEJ13" s="85"/>
      <c r="QEK13" s="74"/>
      <c r="QEL13" s="74"/>
      <c r="QEM13" s="85"/>
      <c r="QEN13" s="80"/>
      <c r="QEO13" s="80"/>
      <c r="QEP13" s="85"/>
      <c r="QEQ13" s="77"/>
      <c r="QER13" s="74"/>
      <c r="QES13" s="74"/>
      <c r="QET13" s="85"/>
      <c r="QEU13" s="74"/>
      <c r="QEV13" s="74"/>
      <c r="QEW13" s="85"/>
      <c r="QEX13" s="74"/>
      <c r="QEY13" s="74"/>
      <c r="QEZ13" s="85"/>
      <c r="QFA13" s="74"/>
      <c r="QFB13" s="74"/>
      <c r="QFC13" s="85"/>
      <c r="QFD13" s="80"/>
      <c r="QFE13" s="80"/>
      <c r="QFF13" s="85"/>
      <c r="QFG13" s="77"/>
      <c r="QFH13" s="74"/>
      <c r="QFI13" s="74"/>
      <c r="QFJ13" s="85"/>
      <c r="QFK13" s="74"/>
      <c r="QFL13" s="74"/>
      <c r="QFM13" s="85"/>
      <c r="QFN13" s="74"/>
      <c r="QFO13" s="74"/>
      <c r="QFP13" s="85"/>
      <c r="QFQ13" s="74"/>
      <c r="QFR13" s="74"/>
      <c r="QFS13" s="85"/>
      <c r="QFT13" s="80"/>
      <c r="QFU13" s="80"/>
      <c r="QFV13" s="85"/>
      <c r="QFW13" s="77"/>
      <c r="QFX13" s="74"/>
      <c r="QFY13" s="74"/>
      <c r="QFZ13" s="85"/>
      <c r="QGA13" s="74"/>
      <c r="QGB13" s="74"/>
      <c r="QGC13" s="85"/>
      <c r="QGD13" s="74"/>
      <c r="QGE13" s="74"/>
      <c r="QGF13" s="85"/>
      <c r="QGG13" s="74"/>
      <c r="QGH13" s="74"/>
      <c r="QGI13" s="85"/>
      <c r="QGJ13" s="80"/>
      <c r="QGK13" s="80"/>
      <c r="QGL13" s="85"/>
      <c r="QGM13" s="77"/>
      <c r="QGN13" s="74"/>
      <c r="QGO13" s="74"/>
      <c r="QGP13" s="85"/>
      <c r="QGQ13" s="74"/>
      <c r="QGR13" s="74"/>
      <c r="QGS13" s="85"/>
      <c r="QGT13" s="74"/>
      <c r="QGU13" s="74"/>
      <c r="QGV13" s="85"/>
      <c r="QGW13" s="74"/>
      <c r="QGX13" s="74"/>
      <c r="QGY13" s="85"/>
      <c r="QGZ13" s="80"/>
      <c r="QHA13" s="80"/>
      <c r="QHB13" s="85"/>
      <c r="QHC13" s="77"/>
      <c r="QHD13" s="74"/>
      <c r="QHE13" s="74"/>
      <c r="QHF13" s="85"/>
      <c r="QHG13" s="74"/>
      <c r="QHH13" s="74"/>
      <c r="QHI13" s="85"/>
      <c r="QHJ13" s="74"/>
      <c r="QHK13" s="74"/>
      <c r="QHL13" s="85"/>
      <c r="QHM13" s="74"/>
      <c r="QHN13" s="74"/>
      <c r="QHO13" s="85"/>
      <c r="QHP13" s="80"/>
      <c r="QHQ13" s="80"/>
      <c r="QHR13" s="85"/>
      <c r="QHS13" s="77"/>
      <c r="QHT13" s="74"/>
      <c r="QHU13" s="74"/>
      <c r="QHV13" s="85"/>
      <c r="QHW13" s="74"/>
      <c r="QHX13" s="74"/>
      <c r="QHY13" s="85"/>
      <c r="QHZ13" s="74"/>
      <c r="QIA13" s="74"/>
      <c r="QIB13" s="85"/>
      <c r="QIC13" s="74"/>
      <c r="QID13" s="74"/>
      <c r="QIE13" s="85"/>
      <c r="QIF13" s="80"/>
      <c r="QIG13" s="80"/>
      <c r="QIH13" s="85"/>
      <c r="QII13" s="77"/>
      <c r="QIJ13" s="74"/>
      <c r="QIK13" s="74"/>
      <c r="QIL13" s="85"/>
      <c r="QIM13" s="74"/>
      <c r="QIN13" s="74"/>
      <c r="QIO13" s="85"/>
      <c r="QIP13" s="74"/>
      <c r="QIQ13" s="74"/>
      <c r="QIR13" s="85"/>
      <c r="QIS13" s="74"/>
      <c r="QIT13" s="74"/>
      <c r="QIU13" s="85"/>
      <c r="QIV13" s="80"/>
      <c r="QIW13" s="80"/>
      <c r="QIX13" s="85"/>
      <c r="QIY13" s="77"/>
      <c r="QIZ13" s="74"/>
      <c r="QJA13" s="74"/>
      <c r="QJB13" s="85"/>
      <c r="QJC13" s="74"/>
      <c r="QJD13" s="74"/>
      <c r="QJE13" s="85"/>
      <c r="QJF13" s="74"/>
      <c r="QJG13" s="74"/>
      <c r="QJH13" s="85"/>
      <c r="QJI13" s="74"/>
      <c r="QJJ13" s="74"/>
      <c r="QJK13" s="85"/>
      <c r="QJL13" s="80"/>
      <c r="QJM13" s="80"/>
      <c r="QJN13" s="85"/>
      <c r="QJO13" s="77"/>
      <c r="QJP13" s="74"/>
      <c r="QJQ13" s="74"/>
      <c r="QJR13" s="85"/>
      <c r="QJS13" s="74"/>
      <c r="QJT13" s="74"/>
      <c r="QJU13" s="85"/>
      <c r="QJV13" s="74"/>
      <c r="QJW13" s="74"/>
      <c r="QJX13" s="85"/>
      <c r="QJY13" s="74"/>
      <c r="QJZ13" s="74"/>
      <c r="QKA13" s="85"/>
      <c r="QKB13" s="80"/>
      <c r="QKC13" s="80"/>
      <c r="QKD13" s="85"/>
      <c r="QKE13" s="77"/>
      <c r="QKF13" s="74"/>
      <c r="QKG13" s="74"/>
      <c r="QKH13" s="85"/>
      <c r="QKI13" s="74"/>
      <c r="QKJ13" s="74"/>
      <c r="QKK13" s="85"/>
      <c r="QKL13" s="74"/>
      <c r="QKM13" s="74"/>
      <c r="QKN13" s="85"/>
      <c r="QKO13" s="74"/>
      <c r="QKP13" s="74"/>
      <c r="QKQ13" s="85"/>
      <c r="QKR13" s="80"/>
      <c r="QKS13" s="80"/>
      <c r="QKT13" s="85"/>
      <c r="QKU13" s="77"/>
      <c r="QKV13" s="74"/>
      <c r="QKW13" s="74"/>
      <c r="QKX13" s="85"/>
      <c r="QKY13" s="74"/>
      <c r="QKZ13" s="74"/>
      <c r="QLA13" s="85"/>
      <c r="QLB13" s="74"/>
      <c r="QLC13" s="74"/>
      <c r="QLD13" s="85"/>
      <c r="QLE13" s="74"/>
      <c r="QLF13" s="74"/>
      <c r="QLG13" s="85"/>
      <c r="QLH13" s="80"/>
      <c r="QLI13" s="80"/>
      <c r="QLJ13" s="85"/>
      <c r="QLK13" s="77"/>
      <c r="QLL13" s="74"/>
      <c r="QLM13" s="74"/>
      <c r="QLN13" s="85"/>
      <c r="QLO13" s="74"/>
      <c r="QLP13" s="74"/>
      <c r="QLQ13" s="85"/>
      <c r="QLR13" s="74"/>
      <c r="QLS13" s="74"/>
      <c r="QLT13" s="85"/>
      <c r="QLU13" s="74"/>
      <c r="QLV13" s="74"/>
      <c r="QLW13" s="85"/>
      <c r="QLX13" s="80"/>
      <c r="QLY13" s="80"/>
      <c r="QLZ13" s="85"/>
      <c r="QMA13" s="77"/>
      <c r="QMB13" s="74"/>
      <c r="QMC13" s="74"/>
      <c r="QMD13" s="85"/>
      <c r="QME13" s="74"/>
      <c r="QMF13" s="74"/>
      <c r="QMG13" s="85"/>
      <c r="QMH13" s="74"/>
      <c r="QMI13" s="74"/>
      <c r="QMJ13" s="85"/>
      <c r="QMK13" s="74"/>
      <c r="QML13" s="74"/>
      <c r="QMM13" s="85"/>
      <c r="QMN13" s="80"/>
      <c r="QMO13" s="80"/>
      <c r="QMP13" s="85"/>
      <c r="QMQ13" s="77"/>
      <c r="QMR13" s="74"/>
      <c r="QMS13" s="74"/>
      <c r="QMT13" s="85"/>
      <c r="QMU13" s="74"/>
      <c r="QMV13" s="74"/>
      <c r="QMW13" s="85"/>
      <c r="QMX13" s="74"/>
      <c r="QMY13" s="74"/>
      <c r="QMZ13" s="85"/>
      <c r="QNA13" s="74"/>
      <c r="QNB13" s="74"/>
      <c r="QNC13" s="85"/>
      <c r="QND13" s="80"/>
      <c r="QNE13" s="80"/>
      <c r="QNF13" s="85"/>
      <c r="QNG13" s="77"/>
      <c r="QNH13" s="74"/>
      <c r="QNI13" s="74"/>
      <c r="QNJ13" s="85"/>
      <c r="QNK13" s="74"/>
      <c r="QNL13" s="74"/>
      <c r="QNM13" s="85"/>
      <c r="QNN13" s="74"/>
      <c r="QNO13" s="74"/>
      <c r="QNP13" s="85"/>
      <c r="QNQ13" s="74"/>
      <c r="QNR13" s="74"/>
      <c r="QNS13" s="85"/>
      <c r="QNT13" s="80"/>
      <c r="QNU13" s="80"/>
      <c r="QNV13" s="85"/>
      <c r="QNW13" s="77"/>
      <c r="QNX13" s="74"/>
      <c r="QNY13" s="74"/>
      <c r="QNZ13" s="85"/>
      <c r="QOA13" s="74"/>
      <c r="QOB13" s="74"/>
      <c r="QOC13" s="85"/>
      <c r="QOD13" s="74"/>
      <c r="QOE13" s="74"/>
      <c r="QOF13" s="85"/>
      <c r="QOG13" s="74"/>
      <c r="QOH13" s="74"/>
      <c r="QOI13" s="85"/>
      <c r="QOJ13" s="80"/>
      <c r="QOK13" s="80"/>
      <c r="QOL13" s="85"/>
      <c r="QOM13" s="77"/>
      <c r="QON13" s="74"/>
      <c r="QOO13" s="74"/>
      <c r="QOP13" s="85"/>
      <c r="QOQ13" s="74"/>
      <c r="QOR13" s="74"/>
      <c r="QOS13" s="85"/>
      <c r="QOT13" s="74"/>
      <c r="QOU13" s="74"/>
      <c r="QOV13" s="85"/>
      <c r="QOW13" s="74"/>
      <c r="QOX13" s="74"/>
      <c r="QOY13" s="85"/>
      <c r="QOZ13" s="80"/>
      <c r="QPA13" s="80"/>
      <c r="QPB13" s="85"/>
      <c r="QPC13" s="77"/>
      <c r="QPD13" s="74"/>
      <c r="QPE13" s="74"/>
      <c r="QPF13" s="85"/>
      <c r="QPG13" s="74"/>
      <c r="QPH13" s="74"/>
      <c r="QPI13" s="85"/>
      <c r="QPJ13" s="74"/>
      <c r="QPK13" s="74"/>
      <c r="QPL13" s="85"/>
      <c r="QPM13" s="74"/>
      <c r="QPN13" s="74"/>
      <c r="QPO13" s="85"/>
      <c r="QPP13" s="80"/>
      <c r="QPQ13" s="80"/>
      <c r="QPR13" s="85"/>
      <c r="QPS13" s="77"/>
      <c r="QPT13" s="74"/>
      <c r="QPU13" s="74"/>
      <c r="QPV13" s="85"/>
      <c r="QPW13" s="74"/>
      <c r="QPX13" s="74"/>
      <c r="QPY13" s="85"/>
      <c r="QPZ13" s="74"/>
      <c r="QQA13" s="74"/>
      <c r="QQB13" s="85"/>
      <c r="QQC13" s="74"/>
      <c r="QQD13" s="74"/>
      <c r="QQE13" s="85"/>
      <c r="QQF13" s="80"/>
      <c r="QQG13" s="80"/>
      <c r="QQH13" s="85"/>
      <c r="QQI13" s="77"/>
      <c r="QQJ13" s="74"/>
      <c r="QQK13" s="74"/>
      <c r="QQL13" s="85"/>
      <c r="QQM13" s="74"/>
      <c r="QQN13" s="74"/>
      <c r="QQO13" s="85"/>
      <c r="QQP13" s="74"/>
      <c r="QQQ13" s="74"/>
      <c r="QQR13" s="85"/>
      <c r="QQS13" s="74"/>
      <c r="QQT13" s="74"/>
      <c r="QQU13" s="85"/>
      <c r="QQV13" s="80"/>
      <c r="QQW13" s="80"/>
      <c r="QQX13" s="85"/>
      <c r="QQY13" s="77"/>
      <c r="QQZ13" s="74"/>
      <c r="QRA13" s="74"/>
      <c r="QRB13" s="85"/>
      <c r="QRC13" s="74"/>
      <c r="QRD13" s="74"/>
      <c r="QRE13" s="85"/>
      <c r="QRF13" s="74"/>
      <c r="QRG13" s="74"/>
      <c r="QRH13" s="85"/>
      <c r="QRI13" s="74"/>
      <c r="QRJ13" s="74"/>
      <c r="QRK13" s="85"/>
      <c r="QRL13" s="80"/>
      <c r="QRM13" s="80"/>
      <c r="QRN13" s="85"/>
      <c r="QRO13" s="77"/>
      <c r="QRP13" s="74"/>
      <c r="QRQ13" s="74"/>
      <c r="QRR13" s="85"/>
      <c r="QRS13" s="74"/>
      <c r="QRT13" s="74"/>
      <c r="QRU13" s="85"/>
      <c r="QRV13" s="74"/>
      <c r="QRW13" s="74"/>
      <c r="QRX13" s="85"/>
      <c r="QRY13" s="74"/>
      <c r="QRZ13" s="74"/>
      <c r="QSA13" s="85"/>
      <c r="QSB13" s="80"/>
      <c r="QSC13" s="80"/>
      <c r="QSD13" s="85"/>
      <c r="QSE13" s="77"/>
      <c r="QSF13" s="74"/>
      <c r="QSG13" s="74"/>
      <c r="QSH13" s="85"/>
      <c r="QSI13" s="74"/>
      <c r="QSJ13" s="74"/>
      <c r="QSK13" s="85"/>
      <c r="QSL13" s="74"/>
      <c r="QSM13" s="74"/>
      <c r="QSN13" s="85"/>
      <c r="QSO13" s="74"/>
      <c r="QSP13" s="74"/>
      <c r="QSQ13" s="85"/>
      <c r="QSR13" s="80"/>
      <c r="QSS13" s="80"/>
      <c r="QST13" s="85"/>
      <c r="QSU13" s="77"/>
      <c r="QSV13" s="74"/>
      <c r="QSW13" s="74"/>
      <c r="QSX13" s="85"/>
      <c r="QSY13" s="74"/>
      <c r="QSZ13" s="74"/>
      <c r="QTA13" s="85"/>
      <c r="QTB13" s="74"/>
      <c r="QTC13" s="74"/>
      <c r="QTD13" s="85"/>
      <c r="QTE13" s="74"/>
      <c r="QTF13" s="74"/>
      <c r="QTG13" s="85"/>
      <c r="QTH13" s="80"/>
      <c r="QTI13" s="80"/>
      <c r="QTJ13" s="85"/>
      <c r="QTK13" s="77"/>
      <c r="QTL13" s="74"/>
      <c r="QTM13" s="74"/>
      <c r="QTN13" s="85"/>
      <c r="QTO13" s="74"/>
      <c r="QTP13" s="74"/>
      <c r="QTQ13" s="85"/>
      <c r="QTR13" s="74"/>
      <c r="QTS13" s="74"/>
      <c r="QTT13" s="85"/>
      <c r="QTU13" s="74"/>
      <c r="QTV13" s="74"/>
      <c r="QTW13" s="85"/>
      <c r="QTX13" s="80"/>
      <c r="QTY13" s="80"/>
      <c r="QTZ13" s="85"/>
      <c r="QUA13" s="77"/>
      <c r="QUB13" s="74"/>
      <c r="QUC13" s="74"/>
      <c r="QUD13" s="85"/>
      <c r="QUE13" s="74"/>
      <c r="QUF13" s="74"/>
      <c r="QUG13" s="85"/>
      <c r="QUH13" s="74"/>
      <c r="QUI13" s="74"/>
      <c r="QUJ13" s="85"/>
      <c r="QUK13" s="74"/>
      <c r="QUL13" s="74"/>
      <c r="QUM13" s="85"/>
      <c r="QUN13" s="80"/>
      <c r="QUO13" s="80"/>
      <c r="QUP13" s="85"/>
      <c r="QUQ13" s="77"/>
      <c r="QUR13" s="74"/>
      <c r="QUS13" s="74"/>
      <c r="QUT13" s="85"/>
      <c r="QUU13" s="74"/>
      <c r="QUV13" s="74"/>
      <c r="QUW13" s="85"/>
      <c r="QUX13" s="74"/>
      <c r="QUY13" s="74"/>
      <c r="QUZ13" s="85"/>
      <c r="QVA13" s="74"/>
      <c r="QVB13" s="74"/>
      <c r="QVC13" s="85"/>
      <c r="QVD13" s="80"/>
      <c r="QVE13" s="80"/>
      <c r="QVF13" s="85"/>
      <c r="QVG13" s="77"/>
      <c r="QVH13" s="74"/>
      <c r="QVI13" s="74"/>
      <c r="QVJ13" s="85"/>
      <c r="QVK13" s="74"/>
      <c r="QVL13" s="74"/>
      <c r="QVM13" s="85"/>
      <c r="QVN13" s="74"/>
      <c r="QVO13" s="74"/>
      <c r="QVP13" s="85"/>
      <c r="QVQ13" s="74"/>
      <c r="QVR13" s="74"/>
      <c r="QVS13" s="85"/>
      <c r="QVT13" s="80"/>
      <c r="QVU13" s="80"/>
      <c r="QVV13" s="85"/>
      <c r="QVW13" s="77"/>
      <c r="QVX13" s="74"/>
      <c r="QVY13" s="74"/>
      <c r="QVZ13" s="85"/>
      <c r="QWA13" s="74"/>
      <c r="QWB13" s="74"/>
      <c r="QWC13" s="85"/>
      <c r="QWD13" s="74"/>
      <c r="QWE13" s="74"/>
      <c r="QWF13" s="85"/>
      <c r="QWG13" s="74"/>
      <c r="QWH13" s="74"/>
      <c r="QWI13" s="85"/>
      <c r="QWJ13" s="80"/>
      <c r="QWK13" s="80"/>
      <c r="QWL13" s="85"/>
      <c r="QWM13" s="77"/>
      <c r="QWN13" s="74"/>
      <c r="QWO13" s="74"/>
      <c r="QWP13" s="85"/>
      <c r="QWQ13" s="74"/>
      <c r="QWR13" s="74"/>
      <c r="QWS13" s="85"/>
      <c r="QWT13" s="74"/>
      <c r="QWU13" s="74"/>
      <c r="QWV13" s="85"/>
      <c r="QWW13" s="74"/>
      <c r="QWX13" s="74"/>
      <c r="QWY13" s="85"/>
      <c r="QWZ13" s="80"/>
      <c r="QXA13" s="80"/>
      <c r="QXB13" s="85"/>
      <c r="QXC13" s="77"/>
      <c r="QXD13" s="74"/>
      <c r="QXE13" s="74"/>
      <c r="QXF13" s="85"/>
      <c r="QXG13" s="74"/>
      <c r="QXH13" s="74"/>
      <c r="QXI13" s="85"/>
      <c r="QXJ13" s="74"/>
      <c r="QXK13" s="74"/>
      <c r="QXL13" s="85"/>
      <c r="QXM13" s="74"/>
      <c r="QXN13" s="74"/>
      <c r="QXO13" s="85"/>
      <c r="QXP13" s="80"/>
      <c r="QXQ13" s="80"/>
      <c r="QXR13" s="85"/>
      <c r="QXS13" s="77"/>
      <c r="QXT13" s="74"/>
      <c r="QXU13" s="74"/>
      <c r="QXV13" s="85"/>
      <c r="QXW13" s="74"/>
      <c r="QXX13" s="74"/>
      <c r="QXY13" s="85"/>
      <c r="QXZ13" s="74"/>
      <c r="QYA13" s="74"/>
      <c r="QYB13" s="85"/>
      <c r="QYC13" s="74"/>
      <c r="QYD13" s="74"/>
      <c r="QYE13" s="85"/>
      <c r="QYF13" s="80"/>
      <c r="QYG13" s="80"/>
      <c r="QYH13" s="85"/>
      <c r="QYI13" s="77"/>
      <c r="QYJ13" s="74"/>
      <c r="QYK13" s="74"/>
      <c r="QYL13" s="85"/>
      <c r="QYM13" s="74"/>
      <c r="QYN13" s="74"/>
      <c r="QYO13" s="85"/>
      <c r="QYP13" s="74"/>
      <c r="QYQ13" s="74"/>
      <c r="QYR13" s="85"/>
      <c r="QYS13" s="74"/>
      <c r="QYT13" s="74"/>
      <c r="QYU13" s="85"/>
      <c r="QYV13" s="80"/>
      <c r="QYW13" s="80"/>
      <c r="QYX13" s="85"/>
      <c r="QYY13" s="77"/>
      <c r="QYZ13" s="74"/>
      <c r="QZA13" s="74"/>
      <c r="QZB13" s="85"/>
      <c r="QZC13" s="74"/>
      <c r="QZD13" s="74"/>
      <c r="QZE13" s="85"/>
      <c r="QZF13" s="74"/>
      <c r="QZG13" s="74"/>
      <c r="QZH13" s="85"/>
      <c r="QZI13" s="74"/>
      <c r="QZJ13" s="74"/>
      <c r="QZK13" s="85"/>
      <c r="QZL13" s="80"/>
      <c r="QZM13" s="80"/>
      <c r="QZN13" s="85"/>
      <c r="QZO13" s="77"/>
      <c r="QZP13" s="74"/>
      <c r="QZQ13" s="74"/>
      <c r="QZR13" s="85"/>
      <c r="QZS13" s="74"/>
      <c r="QZT13" s="74"/>
      <c r="QZU13" s="85"/>
      <c r="QZV13" s="74"/>
      <c r="QZW13" s="74"/>
      <c r="QZX13" s="85"/>
      <c r="QZY13" s="74"/>
      <c r="QZZ13" s="74"/>
      <c r="RAA13" s="85"/>
      <c r="RAB13" s="80"/>
      <c r="RAC13" s="80"/>
      <c r="RAD13" s="85"/>
      <c r="RAE13" s="77"/>
      <c r="RAF13" s="74"/>
      <c r="RAG13" s="74"/>
      <c r="RAH13" s="85"/>
      <c r="RAI13" s="74"/>
      <c r="RAJ13" s="74"/>
      <c r="RAK13" s="85"/>
      <c r="RAL13" s="74"/>
      <c r="RAM13" s="74"/>
      <c r="RAN13" s="85"/>
      <c r="RAO13" s="74"/>
      <c r="RAP13" s="74"/>
      <c r="RAQ13" s="85"/>
      <c r="RAR13" s="80"/>
      <c r="RAS13" s="80"/>
      <c r="RAT13" s="85"/>
      <c r="RAU13" s="77"/>
      <c r="RAV13" s="74"/>
      <c r="RAW13" s="74"/>
      <c r="RAX13" s="85"/>
      <c r="RAY13" s="74"/>
      <c r="RAZ13" s="74"/>
      <c r="RBA13" s="85"/>
      <c r="RBB13" s="74"/>
      <c r="RBC13" s="74"/>
      <c r="RBD13" s="85"/>
      <c r="RBE13" s="74"/>
      <c r="RBF13" s="74"/>
      <c r="RBG13" s="85"/>
      <c r="RBH13" s="80"/>
      <c r="RBI13" s="80"/>
      <c r="RBJ13" s="85"/>
      <c r="RBK13" s="77"/>
      <c r="RBL13" s="74"/>
      <c r="RBM13" s="74"/>
      <c r="RBN13" s="85"/>
      <c r="RBO13" s="74"/>
      <c r="RBP13" s="74"/>
      <c r="RBQ13" s="85"/>
      <c r="RBR13" s="74"/>
      <c r="RBS13" s="74"/>
      <c r="RBT13" s="85"/>
      <c r="RBU13" s="74"/>
      <c r="RBV13" s="74"/>
      <c r="RBW13" s="85"/>
      <c r="RBX13" s="80"/>
      <c r="RBY13" s="80"/>
      <c r="RBZ13" s="85"/>
      <c r="RCA13" s="77"/>
      <c r="RCB13" s="74"/>
      <c r="RCC13" s="74"/>
      <c r="RCD13" s="85"/>
      <c r="RCE13" s="74"/>
      <c r="RCF13" s="74"/>
      <c r="RCG13" s="85"/>
      <c r="RCH13" s="74"/>
      <c r="RCI13" s="74"/>
      <c r="RCJ13" s="85"/>
      <c r="RCK13" s="74"/>
      <c r="RCL13" s="74"/>
      <c r="RCM13" s="85"/>
      <c r="RCN13" s="80"/>
      <c r="RCO13" s="80"/>
      <c r="RCP13" s="85"/>
      <c r="RCQ13" s="77"/>
      <c r="RCR13" s="74"/>
      <c r="RCS13" s="74"/>
      <c r="RCT13" s="85"/>
      <c r="RCU13" s="74"/>
      <c r="RCV13" s="74"/>
      <c r="RCW13" s="85"/>
      <c r="RCX13" s="74"/>
      <c r="RCY13" s="74"/>
      <c r="RCZ13" s="85"/>
      <c r="RDA13" s="74"/>
      <c r="RDB13" s="74"/>
      <c r="RDC13" s="85"/>
      <c r="RDD13" s="80"/>
      <c r="RDE13" s="80"/>
      <c r="RDF13" s="85"/>
      <c r="RDG13" s="77"/>
      <c r="RDH13" s="74"/>
      <c r="RDI13" s="74"/>
      <c r="RDJ13" s="85"/>
      <c r="RDK13" s="74"/>
      <c r="RDL13" s="74"/>
      <c r="RDM13" s="85"/>
      <c r="RDN13" s="74"/>
      <c r="RDO13" s="74"/>
      <c r="RDP13" s="85"/>
      <c r="RDQ13" s="74"/>
      <c r="RDR13" s="74"/>
      <c r="RDS13" s="85"/>
      <c r="RDT13" s="80"/>
      <c r="RDU13" s="80"/>
      <c r="RDV13" s="85"/>
      <c r="RDW13" s="77"/>
      <c r="RDX13" s="74"/>
      <c r="RDY13" s="74"/>
      <c r="RDZ13" s="85"/>
      <c r="REA13" s="74"/>
      <c r="REB13" s="74"/>
      <c r="REC13" s="85"/>
      <c r="RED13" s="74"/>
      <c r="REE13" s="74"/>
      <c r="REF13" s="85"/>
      <c r="REG13" s="74"/>
      <c r="REH13" s="74"/>
      <c r="REI13" s="85"/>
      <c r="REJ13" s="80"/>
      <c r="REK13" s="80"/>
      <c r="REL13" s="85"/>
      <c r="REM13" s="77"/>
      <c r="REN13" s="74"/>
      <c r="REO13" s="74"/>
      <c r="REP13" s="85"/>
      <c r="REQ13" s="74"/>
      <c r="RER13" s="74"/>
      <c r="RES13" s="85"/>
      <c r="RET13" s="74"/>
      <c r="REU13" s="74"/>
      <c r="REV13" s="85"/>
      <c r="REW13" s="74"/>
      <c r="REX13" s="74"/>
      <c r="REY13" s="85"/>
      <c r="REZ13" s="80"/>
      <c r="RFA13" s="80"/>
      <c r="RFB13" s="85"/>
      <c r="RFC13" s="77"/>
      <c r="RFD13" s="74"/>
      <c r="RFE13" s="74"/>
      <c r="RFF13" s="85"/>
      <c r="RFG13" s="74"/>
      <c r="RFH13" s="74"/>
      <c r="RFI13" s="85"/>
      <c r="RFJ13" s="74"/>
      <c r="RFK13" s="74"/>
      <c r="RFL13" s="85"/>
      <c r="RFM13" s="74"/>
      <c r="RFN13" s="74"/>
      <c r="RFO13" s="85"/>
      <c r="RFP13" s="80"/>
      <c r="RFQ13" s="80"/>
      <c r="RFR13" s="85"/>
      <c r="RFS13" s="77"/>
      <c r="RFT13" s="74"/>
      <c r="RFU13" s="74"/>
      <c r="RFV13" s="85"/>
      <c r="RFW13" s="74"/>
      <c r="RFX13" s="74"/>
      <c r="RFY13" s="85"/>
      <c r="RFZ13" s="74"/>
      <c r="RGA13" s="74"/>
      <c r="RGB13" s="85"/>
      <c r="RGC13" s="74"/>
      <c r="RGD13" s="74"/>
      <c r="RGE13" s="85"/>
      <c r="RGF13" s="80"/>
      <c r="RGG13" s="80"/>
      <c r="RGH13" s="85"/>
      <c r="RGI13" s="77"/>
      <c r="RGJ13" s="74"/>
      <c r="RGK13" s="74"/>
      <c r="RGL13" s="85"/>
      <c r="RGM13" s="74"/>
      <c r="RGN13" s="74"/>
      <c r="RGO13" s="85"/>
      <c r="RGP13" s="74"/>
      <c r="RGQ13" s="74"/>
      <c r="RGR13" s="85"/>
      <c r="RGS13" s="74"/>
      <c r="RGT13" s="74"/>
      <c r="RGU13" s="85"/>
      <c r="RGV13" s="80"/>
      <c r="RGW13" s="80"/>
      <c r="RGX13" s="85"/>
      <c r="RGY13" s="77"/>
      <c r="RGZ13" s="74"/>
      <c r="RHA13" s="74"/>
      <c r="RHB13" s="85"/>
      <c r="RHC13" s="74"/>
      <c r="RHD13" s="74"/>
      <c r="RHE13" s="85"/>
      <c r="RHF13" s="74"/>
      <c r="RHG13" s="74"/>
      <c r="RHH13" s="85"/>
      <c r="RHI13" s="74"/>
      <c r="RHJ13" s="74"/>
      <c r="RHK13" s="85"/>
      <c r="RHL13" s="80"/>
      <c r="RHM13" s="80"/>
      <c r="RHN13" s="85"/>
      <c r="RHO13" s="77"/>
      <c r="RHP13" s="74"/>
      <c r="RHQ13" s="74"/>
      <c r="RHR13" s="85"/>
      <c r="RHS13" s="74"/>
      <c r="RHT13" s="74"/>
      <c r="RHU13" s="85"/>
      <c r="RHV13" s="74"/>
      <c r="RHW13" s="74"/>
      <c r="RHX13" s="85"/>
      <c r="RHY13" s="74"/>
      <c r="RHZ13" s="74"/>
      <c r="RIA13" s="85"/>
      <c r="RIB13" s="80"/>
      <c r="RIC13" s="80"/>
      <c r="RID13" s="85"/>
      <c r="RIE13" s="77"/>
      <c r="RIF13" s="74"/>
      <c r="RIG13" s="74"/>
      <c r="RIH13" s="85"/>
      <c r="RII13" s="74"/>
      <c r="RIJ13" s="74"/>
      <c r="RIK13" s="85"/>
      <c r="RIL13" s="74"/>
      <c r="RIM13" s="74"/>
      <c r="RIN13" s="85"/>
      <c r="RIO13" s="74"/>
      <c r="RIP13" s="74"/>
      <c r="RIQ13" s="85"/>
      <c r="RIR13" s="80"/>
      <c r="RIS13" s="80"/>
      <c r="RIT13" s="85"/>
      <c r="RIU13" s="77"/>
      <c r="RIV13" s="74"/>
      <c r="RIW13" s="74"/>
      <c r="RIX13" s="85"/>
      <c r="RIY13" s="74"/>
      <c r="RIZ13" s="74"/>
      <c r="RJA13" s="85"/>
      <c r="RJB13" s="74"/>
      <c r="RJC13" s="74"/>
      <c r="RJD13" s="85"/>
      <c r="RJE13" s="74"/>
      <c r="RJF13" s="74"/>
      <c r="RJG13" s="85"/>
      <c r="RJH13" s="80"/>
      <c r="RJI13" s="80"/>
      <c r="RJJ13" s="85"/>
      <c r="RJK13" s="77"/>
      <c r="RJL13" s="74"/>
      <c r="RJM13" s="74"/>
      <c r="RJN13" s="85"/>
      <c r="RJO13" s="74"/>
      <c r="RJP13" s="74"/>
      <c r="RJQ13" s="85"/>
      <c r="RJR13" s="74"/>
      <c r="RJS13" s="74"/>
      <c r="RJT13" s="85"/>
      <c r="RJU13" s="74"/>
      <c r="RJV13" s="74"/>
      <c r="RJW13" s="85"/>
      <c r="RJX13" s="80"/>
      <c r="RJY13" s="80"/>
      <c r="RJZ13" s="85"/>
      <c r="RKA13" s="77"/>
      <c r="RKB13" s="74"/>
      <c r="RKC13" s="74"/>
      <c r="RKD13" s="85"/>
      <c r="RKE13" s="74"/>
      <c r="RKF13" s="74"/>
      <c r="RKG13" s="85"/>
      <c r="RKH13" s="74"/>
      <c r="RKI13" s="74"/>
      <c r="RKJ13" s="85"/>
      <c r="RKK13" s="74"/>
      <c r="RKL13" s="74"/>
      <c r="RKM13" s="85"/>
      <c r="RKN13" s="80"/>
      <c r="RKO13" s="80"/>
      <c r="RKP13" s="85"/>
      <c r="RKQ13" s="77"/>
      <c r="RKR13" s="74"/>
      <c r="RKS13" s="74"/>
      <c r="RKT13" s="85"/>
      <c r="RKU13" s="74"/>
      <c r="RKV13" s="74"/>
      <c r="RKW13" s="85"/>
      <c r="RKX13" s="74"/>
      <c r="RKY13" s="74"/>
      <c r="RKZ13" s="85"/>
      <c r="RLA13" s="74"/>
      <c r="RLB13" s="74"/>
      <c r="RLC13" s="85"/>
      <c r="RLD13" s="80"/>
      <c r="RLE13" s="80"/>
      <c r="RLF13" s="85"/>
      <c r="RLG13" s="77"/>
      <c r="RLH13" s="74"/>
      <c r="RLI13" s="74"/>
      <c r="RLJ13" s="85"/>
      <c r="RLK13" s="74"/>
      <c r="RLL13" s="74"/>
      <c r="RLM13" s="85"/>
      <c r="RLN13" s="74"/>
      <c r="RLO13" s="74"/>
      <c r="RLP13" s="85"/>
      <c r="RLQ13" s="74"/>
      <c r="RLR13" s="74"/>
      <c r="RLS13" s="85"/>
      <c r="RLT13" s="80"/>
      <c r="RLU13" s="80"/>
      <c r="RLV13" s="85"/>
      <c r="RLW13" s="77"/>
      <c r="RLX13" s="74"/>
      <c r="RLY13" s="74"/>
      <c r="RLZ13" s="85"/>
      <c r="RMA13" s="74"/>
      <c r="RMB13" s="74"/>
      <c r="RMC13" s="85"/>
      <c r="RMD13" s="74"/>
      <c r="RME13" s="74"/>
      <c r="RMF13" s="85"/>
      <c r="RMG13" s="74"/>
      <c r="RMH13" s="74"/>
      <c r="RMI13" s="85"/>
      <c r="RMJ13" s="80"/>
      <c r="RMK13" s="80"/>
      <c r="RML13" s="85"/>
      <c r="RMM13" s="77"/>
      <c r="RMN13" s="74"/>
      <c r="RMO13" s="74"/>
      <c r="RMP13" s="85"/>
      <c r="RMQ13" s="74"/>
      <c r="RMR13" s="74"/>
      <c r="RMS13" s="85"/>
      <c r="RMT13" s="74"/>
      <c r="RMU13" s="74"/>
      <c r="RMV13" s="85"/>
      <c r="RMW13" s="74"/>
      <c r="RMX13" s="74"/>
      <c r="RMY13" s="85"/>
      <c r="RMZ13" s="80"/>
      <c r="RNA13" s="80"/>
      <c r="RNB13" s="85"/>
      <c r="RNC13" s="77"/>
      <c r="RND13" s="74"/>
      <c r="RNE13" s="74"/>
      <c r="RNF13" s="85"/>
      <c r="RNG13" s="74"/>
      <c r="RNH13" s="74"/>
      <c r="RNI13" s="85"/>
      <c r="RNJ13" s="74"/>
      <c r="RNK13" s="74"/>
      <c r="RNL13" s="85"/>
      <c r="RNM13" s="74"/>
      <c r="RNN13" s="74"/>
      <c r="RNO13" s="85"/>
      <c r="RNP13" s="80"/>
      <c r="RNQ13" s="80"/>
      <c r="RNR13" s="85"/>
      <c r="RNS13" s="77"/>
      <c r="RNT13" s="74"/>
      <c r="RNU13" s="74"/>
      <c r="RNV13" s="85"/>
      <c r="RNW13" s="74"/>
      <c r="RNX13" s="74"/>
      <c r="RNY13" s="85"/>
      <c r="RNZ13" s="74"/>
      <c r="ROA13" s="74"/>
      <c r="ROB13" s="85"/>
      <c r="ROC13" s="74"/>
      <c r="ROD13" s="74"/>
      <c r="ROE13" s="85"/>
      <c r="ROF13" s="80"/>
      <c r="ROG13" s="80"/>
      <c r="ROH13" s="85"/>
      <c r="ROI13" s="77"/>
      <c r="ROJ13" s="74"/>
      <c r="ROK13" s="74"/>
      <c r="ROL13" s="85"/>
      <c r="ROM13" s="74"/>
      <c r="RON13" s="74"/>
      <c r="ROO13" s="85"/>
      <c r="ROP13" s="74"/>
      <c r="ROQ13" s="74"/>
      <c r="ROR13" s="85"/>
      <c r="ROS13" s="74"/>
      <c r="ROT13" s="74"/>
      <c r="ROU13" s="85"/>
      <c r="ROV13" s="80"/>
      <c r="ROW13" s="80"/>
      <c r="ROX13" s="85"/>
      <c r="ROY13" s="77"/>
      <c r="ROZ13" s="74"/>
      <c r="RPA13" s="74"/>
      <c r="RPB13" s="85"/>
      <c r="RPC13" s="74"/>
      <c r="RPD13" s="74"/>
      <c r="RPE13" s="85"/>
      <c r="RPF13" s="74"/>
      <c r="RPG13" s="74"/>
      <c r="RPH13" s="85"/>
      <c r="RPI13" s="74"/>
      <c r="RPJ13" s="74"/>
      <c r="RPK13" s="85"/>
      <c r="RPL13" s="80"/>
      <c r="RPM13" s="80"/>
      <c r="RPN13" s="85"/>
      <c r="RPO13" s="77"/>
      <c r="RPP13" s="74"/>
      <c r="RPQ13" s="74"/>
      <c r="RPR13" s="85"/>
      <c r="RPS13" s="74"/>
      <c r="RPT13" s="74"/>
      <c r="RPU13" s="85"/>
      <c r="RPV13" s="74"/>
      <c r="RPW13" s="74"/>
      <c r="RPX13" s="85"/>
      <c r="RPY13" s="74"/>
      <c r="RPZ13" s="74"/>
      <c r="RQA13" s="85"/>
      <c r="RQB13" s="80"/>
      <c r="RQC13" s="80"/>
      <c r="RQD13" s="85"/>
      <c r="RQE13" s="77"/>
      <c r="RQF13" s="74"/>
      <c r="RQG13" s="74"/>
      <c r="RQH13" s="85"/>
      <c r="RQI13" s="74"/>
      <c r="RQJ13" s="74"/>
      <c r="RQK13" s="85"/>
      <c r="RQL13" s="74"/>
      <c r="RQM13" s="74"/>
      <c r="RQN13" s="85"/>
      <c r="RQO13" s="74"/>
      <c r="RQP13" s="74"/>
      <c r="RQQ13" s="85"/>
      <c r="RQR13" s="80"/>
      <c r="RQS13" s="80"/>
      <c r="RQT13" s="85"/>
      <c r="RQU13" s="77"/>
      <c r="RQV13" s="74"/>
      <c r="RQW13" s="74"/>
      <c r="RQX13" s="85"/>
      <c r="RQY13" s="74"/>
      <c r="RQZ13" s="74"/>
      <c r="RRA13" s="85"/>
      <c r="RRB13" s="74"/>
      <c r="RRC13" s="74"/>
      <c r="RRD13" s="85"/>
      <c r="RRE13" s="74"/>
      <c r="RRF13" s="74"/>
      <c r="RRG13" s="85"/>
      <c r="RRH13" s="80"/>
      <c r="RRI13" s="80"/>
      <c r="RRJ13" s="85"/>
      <c r="RRK13" s="77"/>
      <c r="RRL13" s="74"/>
      <c r="RRM13" s="74"/>
      <c r="RRN13" s="85"/>
      <c r="RRO13" s="74"/>
      <c r="RRP13" s="74"/>
      <c r="RRQ13" s="85"/>
      <c r="RRR13" s="74"/>
      <c r="RRS13" s="74"/>
      <c r="RRT13" s="85"/>
      <c r="RRU13" s="74"/>
      <c r="RRV13" s="74"/>
      <c r="RRW13" s="85"/>
      <c r="RRX13" s="80"/>
      <c r="RRY13" s="80"/>
      <c r="RRZ13" s="85"/>
      <c r="RSA13" s="77"/>
      <c r="RSB13" s="74"/>
      <c r="RSC13" s="74"/>
      <c r="RSD13" s="85"/>
      <c r="RSE13" s="74"/>
      <c r="RSF13" s="74"/>
      <c r="RSG13" s="85"/>
      <c r="RSH13" s="74"/>
      <c r="RSI13" s="74"/>
      <c r="RSJ13" s="85"/>
      <c r="RSK13" s="74"/>
      <c r="RSL13" s="74"/>
      <c r="RSM13" s="85"/>
      <c r="RSN13" s="80"/>
      <c r="RSO13" s="80"/>
      <c r="RSP13" s="85"/>
      <c r="RSQ13" s="77"/>
      <c r="RSR13" s="74"/>
      <c r="RSS13" s="74"/>
      <c r="RST13" s="85"/>
      <c r="RSU13" s="74"/>
      <c r="RSV13" s="74"/>
      <c r="RSW13" s="85"/>
      <c r="RSX13" s="74"/>
      <c r="RSY13" s="74"/>
      <c r="RSZ13" s="85"/>
      <c r="RTA13" s="74"/>
      <c r="RTB13" s="74"/>
      <c r="RTC13" s="85"/>
      <c r="RTD13" s="80"/>
      <c r="RTE13" s="80"/>
      <c r="RTF13" s="85"/>
      <c r="RTG13" s="77"/>
      <c r="RTH13" s="74"/>
      <c r="RTI13" s="74"/>
      <c r="RTJ13" s="85"/>
      <c r="RTK13" s="74"/>
      <c r="RTL13" s="74"/>
      <c r="RTM13" s="85"/>
      <c r="RTN13" s="74"/>
      <c r="RTO13" s="74"/>
      <c r="RTP13" s="85"/>
      <c r="RTQ13" s="74"/>
      <c r="RTR13" s="74"/>
      <c r="RTS13" s="85"/>
      <c r="RTT13" s="80"/>
      <c r="RTU13" s="80"/>
      <c r="RTV13" s="85"/>
      <c r="RTW13" s="77"/>
      <c r="RTX13" s="74"/>
      <c r="RTY13" s="74"/>
      <c r="RTZ13" s="85"/>
      <c r="RUA13" s="74"/>
      <c r="RUB13" s="74"/>
      <c r="RUC13" s="85"/>
      <c r="RUD13" s="74"/>
      <c r="RUE13" s="74"/>
      <c r="RUF13" s="85"/>
      <c r="RUG13" s="74"/>
      <c r="RUH13" s="74"/>
      <c r="RUI13" s="85"/>
      <c r="RUJ13" s="80"/>
      <c r="RUK13" s="80"/>
      <c r="RUL13" s="85"/>
      <c r="RUM13" s="77"/>
      <c r="RUN13" s="74"/>
      <c r="RUO13" s="74"/>
      <c r="RUP13" s="85"/>
      <c r="RUQ13" s="74"/>
      <c r="RUR13" s="74"/>
      <c r="RUS13" s="85"/>
      <c r="RUT13" s="74"/>
      <c r="RUU13" s="74"/>
      <c r="RUV13" s="85"/>
      <c r="RUW13" s="74"/>
      <c r="RUX13" s="74"/>
      <c r="RUY13" s="85"/>
      <c r="RUZ13" s="80"/>
      <c r="RVA13" s="80"/>
      <c r="RVB13" s="85"/>
      <c r="RVC13" s="77"/>
      <c r="RVD13" s="74"/>
      <c r="RVE13" s="74"/>
      <c r="RVF13" s="85"/>
      <c r="RVG13" s="74"/>
      <c r="RVH13" s="74"/>
      <c r="RVI13" s="85"/>
      <c r="RVJ13" s="74"/>
      <c r="RVK13" s="74"/>
      <c r="RVL13" s="85"/>
      <c r="RVM13" s="74"/>
      <c r="RVN13" s="74"/>
      <c r="RVO13" s="85"/>
      <c r="RVP13" s="80"/>
      <c r="RVQ13" s="80"/>
      <c r="RVR13" s="85"/>
      <c r="RVS13" s="77"/>
      <c r="RVT13" s="74"/>
      <c r="RVU13" s="74"/>
      <c r="RVV13" s="85"/>
      <c r="RVW13" s="74"/>
      <c r="RVX13" s="74"/>
      <c r="RVY13" s="85"/>
      <c r="RVZ13" s="74"/>
      <c r="RWA13" s="74"/>
      <c r="RWB13" s="85"/>
      <c r="RWC13" s="74"/>
      <c r="RWD13" s="74"/>
      <c r="RWE13" s="85"/>
      <c r="RWF13" s="80"/>
      <c r="RWG13" s="80"/>
      <c r="RWH13" s="85"/>
      <c r="RWI13" s="77"/>
      <c r="RWJ13" s="74"/>
      <c r="RWK13" s="74"/>
      <c r="RWL13" s="85"/>
      <c r="RWM13" s="74"/>
      <c r="RWN13" s="74"/>
      <c r="RWO13" s="85"/>
      <c r="RWP13" s="74"/>
      <c r="RWQ13" s="74"/>
      <c r="RWR13" s="85"/>
      <c r="RWS13" s="74"/>
      <c r="RWT13" s="74"/>
      <c r="RWU13" s="85"/>
      <c r="RWV13" s="80"/>
      <c r="RWW13" s="80"/>
      <c r="RWX13" s="85"/>
      <c r="RWY13" s="77"/>
      <c r="RWZ13" s="74"/>
      <c r="RXA13" s="74"/>
      <c r="RXB13" s="85"/>
      <c r="RXC13" s="74"/>
      <c r="RXD13" s="74"/>
      <c r="RXE13" s="85"/>
      <c r="RXF13" s="74"/>
      <c r="RXG13" s="74"/>
      <c r="RXH13" s="85"/>
      <c r="RXI13" s="74"/>
      <c r="RXJ13" s="74"/>
      <c r="RXK13" s="85"/>
      <c r="RXL13" s="80"/>
      <c r="RXM13" s="80"/>
      <c r="RXN13" s="85"/>
      <c r="RXO13" s="77"/>
      <c r="RXP13" s="74"/>
      <c r="RXQ13" s="74"/>
      <c r="RXR13" s="85"/>
      <c r="RXS13" s="74"/>
      <c r="RXT13" s="74"/>
      <c r="RXU13" s="85"/>
      <c r="RXV13" s="74"/>
      <c r="RXW13" s="74"/>
      <c r="RXX13" s="85"/>
      <c r="RXY13" s="74"/>
      <c r="RXZ13" s="74"/>
      <c r="RYA13" s="85"/>
      <c r="RYB13" s="80"/>
      <c r="RYC13" s="80"/>
      <c r="RYD13" s="85"/>
      <c r="RYE13" s="77"/>
      <c r="RYF13" s="74"/>
      <c r="RYG13" s="74"/>
      <c r="RYH13" s="85"/>
      <c r="RYI13" s="74"/>
      <c r="RYJ13" s="74"/>
      <c r="RYK13" s="85"/>
      <c r="RYL13" s="74"/>
      <c r="RYM13" s="74"/>
      <c r="RYN13" s="85"/>
      <c r="RYO13" s="74"/>
      <c r="RYP13" s="74"/>
      <c r="RYQ13" s="85"/>
      <c r="RYR13" s="80"/>
      <c r="RYS13" s="80"/>
      <c r="RYT13" s="85"/>
      <c r="RYU13" s="77"/>
      <c r="RYV13" s="74"/>
      <c r="RYW13" s="74"/>
      <c r="RYX13" s="85"/>
      <c r="RYY13" s="74"/>
      <c r="RYZ13" s="74"/>
      <c r="RZA13" s="85"/>
      <c r="RZB13" s="74"/>
      <c r="RZC13" s="74"/>
      <c r="RZD13" s="85"/>
      <c r="RZE13" s="74"/>
      <c r="RZF13" s="74"/>
      <c r="RZG13" s="85"/>
      <c r="RZH13" s="80"/>
      <c r="RZI13" s="80"/>
      <c r="RZJ13" s="85"/>
      <c r="RZK13" s="77"/>
      <c r="RZL13" s="74"/>
      <c r="RZM13" s="74"/>
      <c r="RZN13" s="85"/>
      <c r="RZO13" s="74"/>
      <c r="RZP13" s="74"/>
      <c r="RZQ13" s="85"/>
      <c r="RZR13" s="74"/>
      <c r="RZS13" s="74"/>
      <c r="RZT13" s="85"/>
      <c r="RZU13" s="74"/>
      <c r="RZV13" s="74"/>
      <c r="RZW13" s="85"/>
      <c r="RZX13" s="80"/>
      <c r="RZY13" s="80"/>
      <c r="RZZ13" s="85"/>
      <c r="SAA13" s="77"/>
      <c r="SAB13" s="74"/>
      <c r="SAC13" s="74"/>
      <c r="SAD13" s="85"/>
      <c r="SAE13" s="74"/>
      <c r="SAF13" s="74"/>
      <c r="SAG13" s="85"/>
      <c r="SAH13" s="74"/>
      <c r="SAI13" s="74"/>
      <c r="SAJ13" s="85"/>
      <c r="SAK13" s="74"/>
      <c r="SAL13" s="74"/>
      <c r="SAM13" s="85"/>
      <c r="SAN13" s="80"/>
      <c r="SAO13" s="80"/>
      <c r="SAP13" s="85"/>
      <c r="SAQ13" s="77"/>
      <c r="SAR13" s="74"/>
      <c r="SAS13" s="74"/>
      <c r="SAT13" s="85"/>
      <c r="SAU13" s="74"/>
      <c r="SAV13" s="74"/>
      <c r="SAW13" s="85"/>
      <c r="SAX13" s="74"/>
      <c r="SAY13" s="74"/>
      <c r="SAZ13" s="85"/>
      <c r="SBA13" s="74"/>
      <c r="SBB13" s="74"/>
      <c r="SBC13" s="85"/>
      <c r="SBD13" s="80"/>
      <c r="SBE13" s="80"/>
      <c r="SBF13" s="85"/>
      <c r="SBG13" s="77"/>
      <c r="SBH13" s="74"/>
      <c r="SBI13" s="74"/>
      <c r="SBJ13" s="85"/>
      <c r="SBK13" s="74"/>
      <c r="SBL13" s="74"/>
      <c r="SBM13" s="85"/>
      <c r="SBN13" s="74"/>
      <c r="SBO13" s="74"/>
      <c r="SBP13" s="85"/>
      <c r="SBQ13" s="74"/>
      <c r="SBR13" s="74"/>
      <c r="SBS13" s="85"/>
      <c r="SBT13" s="80"/>
      <c r="SBU13" s="80"/>
      <c r="SBV13" s="85"/>
      <c r="SBW13" s="77"/>
      <c r="SBX13" s="74"/>
      <c r="SBY13" s="74"/>
      <c r="SBZ13" s="85"/>
      <c r="SCA13" s="74"/>
      <c r="SCB13" s="74"/>
      <c r="SCC13" s="85"/>
      <c r="SCD13" s="74"/>
      <c r="SCE13" s="74"/>
      <c r="SCF13" s="85"/>
      <c r="SCG13" s="74"/>
      <c r="SCH13" s="74"/>
      <c r="SCI13" s="85"/>
      <c r="SCJ13" s="80"/>
      <c r="SCK13" s="80"/>
      <c r="SCL13" s="85"/>
      <c r="SCM13" s="77"/>
      <c r="SCN13" s="74"/>
      <c r="SCO13" s="74"/>
      <c r="SCP13" s="85"/>
      <c r="SCQ13" s="74"/>
      <c r="SCR13" s="74"/>
      <c r="SCS13" s="85"/>
      <c r="SCT13" s="74"/>
      <c r="SCU13" s="74"/>
      <c r="SCV13" s="85"/>
      <c r="SCW13" s="74"/>
      <c r="SCX13" s="74"/>
      <c r="SCY13" s="85"/>
      <c r="SCZ13" s="80"/>
      <c r="SDA13" s="80"/>
      <c r="SDB13" s="85"/>
      <c r="SDC13" s="77"/>
      <c r="SDD13" s="74"/>
      <c r="SDE13" s="74"/>
      <c r="SDF13" s="85"/>
      <c r="SDG13" s="74"/>
      <c r="SDH13" s="74"/>
      <c r="SDI13" s="85"/>
      <c r="SDJ13" s="74"/>
      <c r="SDK13" s="74"/>
      <c r="SDL13" s="85"/>
      <c r="SDM13" s="74"/>
      <c r="SDN13" s="74"/>
      <c r="SDO13" s="85"/>
      <c r="SDP13" s="80"/>
      <c r="SDQ13" s="80"/>
      <c r="SDR13" s="85"/>
      <c r="SDS13" s="77"/>
      <c r="SDT13" s="74"/>
      <c r="SDU13" s="74"/>
      <c r="SDV13" s="85"/>
      <c r="SDW13" s="74"/>
      <c r="SDX13" s="74"/>
      <c r="SDY13" s="85"/>
      <c r="SDZ13" s="74"/>
      <c r="SEA13" s="74"/>
      <c r="SEB13" s="85"/>
      <c r="SEC13" s="74"/>
      <c r="SED13" s="74"/>
      <c r="SEE13" s="85"/>
      <c r="SEF13" s="80"/>
      <c r="SEG13" s="80"/>
      <c r="SEH13" s="85"/>
      <c r="SEI13" s="77"/>
      <c r="SEJ13" s="74"/>
      <c r="SEK13" s="74"/>
      <c r="SEL13" s="85"/>
      <c r="SEM13" s="74"/>
      <c r="SEN13" s="74"/>
      <c r="SEO13" s="85"/>
      <c r="SEP13" s="74"/>
      <c r="SEQ13" s="74"/>
      <c r="SER13" s="85"/>
      <c r="SES13" s="74"/>
      <c r="SET13" s="74"/>
      <c r="SEU13" s="85"/>
      <c r="SEV13" s="80"/>
      <c r="SEW13" s="80"/>
      <c r="SEX13" s="85"/>
      <c r="SEY13" s="77"/>
      <c r="SEZ13" s="74"/>
      <c r="SFA13" s="74"/>
      <c r="SFB13" s="85"/>
      <c r="SFC13" s="74"/>
      <c r="SFD13" s="74"/>
      <c r="SFE13" s="85"/>
      <c r="SFF13" s="74"/>
      <c r="SFG13" s="74"/>
      <c r="SFH13" s="85"/>
      <c r="SFI13" s="74"/>
      <c r="SFJ13" s="74"/>
      <c r="SFK13" s="85"/>
      <c r="SFL13" s="80"/>
      <c r="SFM13" s="80"/>
      <c r="SFN13" s="85"/>
      <c r="SFO13" s="77"/>
      <c r="SFP13" s="74"/>
      <c r="SFQ13" s="74"/>
      <c r="SFR13" s="85"/>
      <c r="SFS13" s="74"/>
      <c r="SFT13" s="74"/>
      <c r="SFU13" s="85"/>
      <c r="SFV13" s="74"/>
      <c r="SFW13" s="74"/>
      <c r="SFX13" s="85"/>
      <c r="SFY13" s="74"/>
      <c r="SFZ13" s="74"/>
      <c r="SGA13" s="85"/>
      <c r="SGB13" s="80"/>
      <c r="SGC13" s="80"/>
      <c r="SGD13" s="85"/>
      <c r="SGE13" s="77"/>
      <c r="SGF13" s="74"/>
      <c r="SGG13" s="74"/>
      <c r="SGH13" s="85"/>
      <c r="SGI13" s="74"/>
      <c r="SGJ13" s="74"/>
      <c r="SGK13" s="85"/>
      <c r="SGL13" s="74"/>
      <c r="SGM13" s="74"/>
      <c r="SGN13" s="85"/>
      <c r="SGO13" s="74"/>
      <c r="SGP13" s="74"/>
      <c r="SGQ13" s="85"/>
      <c r="SGR13" s="80"/>
      <c r="SGS13" s="80"/>
      <c r="SGT13" s="85"/>
      <c r="SGU13" s="77"/>
      <c r="SGV13" s="74"/>
      <c r="SGW13" s="74"/>
      <c r="SGX13" s="85"/>
      <c r="SGY13" s="74"/>
      <c r="SGZ13" s="74"/>
      <c r="SHA13" s="85"/>
      <c r="SHB13" s="74"/>
      <c r="SHC13" s="74"/>
      <c r="SHD13" s="85"/>
      <c r="SHE13" s="74"/>
      <c r="SHF13" s="74"/>
      <c r="SHG13" s="85"/>
      <c r="SHH13" s="80"/>
      <c r="SHI13" s="80"/>
      <c r="SHJ13" s="85"/>
      <c r="SHK13" s="77"/>
      <c r="SHL13" s="74"/>
      <c r="SHM13" s="74"/>
      <c r="SHN13" s="85"/>
      <c r="SHO13" s="74"/>
      <c r="SHP13" s="74"/>
      <c r="SHQ13" s="85"/>
      <c r="SHR13" s="74"/>
      <c r="SHS13" s="74"/>
      <c r="SHT13" s="85"/>
      <c r="SHU13" s="74"/>
      <c r="SHV13" s="74"/>
      <c r="SHW13" s="85"/>
      <c r="SHX13" s="80"/>
      <c r="SHY13" s="80"/>
      <c r="SHZ13" s="85"/>
      <c r="SIA13" s="77"/>
      <c r="SIB13" s="74"/>
      <c r="SIC13" s="74"/>
      <c r="SID13" s="85"/>
      <c r="SIE13" s="74"/>
      <c r="SIF13" s="74"/>
      <c r="SIG13" s="85"/>
      <c r="SIH13" s="74"/>
      <c r="SII13" s="74"/>
      <c r="SIJ13" s="85"/>
      <c r="SIK13" s="74"/>
      <c r="SIL13" s="74"/>
      <c r="SIM13" s="85"/>
      <c r="SIN13" s="80"/>
      <c r="SIO13" s="80"/>
      <c r="SIP13" s="85"/>
      <c r="SIQ13" s="77"/>
      <c r="SIR13" s="74"/>
      <c r="SIS13" s="74"/>
      <c r="SIT13" s="85"/>
      <c r="SIU13" s="74"/>
      <c r="SIV13" s="74"/>
      <c r="SIW13" s="85"/>
      <c r="SIX13" s="74"/>
      <c r="SIY13" s="74"/>
      <c r="SIZ13" s="85"/>
      <c r="SJA13" s="74"/>
      <c r="SJB13" s="74"/>
      <c r="SJC13" s="85"/>
      <c r="SJD13" s="80"/>
      <c r="SJE13" s="80"/>
      <c r="SJF13" s="85"/>
      <c r="SJG13" s="77"/>
      <c r="SJH13" s="74"/>
      <c r="SJI13" s="74"/>
      <c r="SJJ13" s="85"/>
      <c r="SJK13" s="74"/>
      <c r="SJL13" s="74"/>
      <c r="SJM13" s="85"/>
      <c r="SJN13" s="74"/>
      <c r="SJO13" s="74"/>
      <c r="SJP13" s="85"/>
      <c r="SJQ13" s="74"/>
      <c r="SJR13" s="74"/>
      <c r="SJS13" s="85"/>
      <c r="SJT13" s="80"/>
      <c r="SJU13" s="80"/>
      <c r="SJV13" s="85"/>
      <c r="SJW13" s="77"/>
      <c r="SJX13" s="74"/>
      <c r="SJY13" s="74"/>
      <c r="SJZ13" s="85"/>
      <c r="SKA13" s="74"/>
      <c r="SKB13" s="74"/>
      <c r="SKC13" s="85"/>
      <c r="SKD13" s="74"/>
      <c r="SKE13" s="74"/>
      <c r="SKF13" s="85"/>
      <c r="SKG13" s="74"/>
      <c r="SKH13" s="74"/>
      <c r="SKI13" s="85"/>
      <c r="SKJ13" s="80"/>
      <c r="SKK13" s="80"/>
      <c r="SKL13" s="85"/>
      <c r="SKM13" s="77"/>
      <c r="SKN13" s="74"/>
      <c r="SKO13" s="74"/>
      <c r="SKP13" s="85"/>
      <c r="SKQ13" s="74"/>
      <c r="SKR13" s="74"/>
      <c r="SKS13" s="85"/>
      <c r="SKT13" s="74"/>
      <c r="SKU13" s="74"/>
      <c r="SKV13" s="85"/>
      <c r="SKW13" s="74"/>
      <c r="SKX13" s="74"/>
      <c r="SKY13" s="85"/>
      <c r="SKZ13" s="80"/>
      <c r="SLA13" s="80"/>
      <c r="SLB13" s="85"/>
      <c r="SLC13" s="77"/>
      <c r="SLD13" s="74"/>
      <c r="SLE13" s="74"/>
      <c r="SLF13" s="85"/>
      <c r="SLG13" s="74"/>
      <c r="SLH13" s="74"/>
      <c r="SLI13" s="85"/>
      <c r="SLJ13" s="74"/>
      <c r="SLK13" s="74"/>
      <c r="SLL13" s="85"/>
      <c r="SLM13" s="74"/>
      <c r="SLN13" s="74"/>
      <c r="SLO13" s="85"/>
      <c r="SLP13" s="80"/>
      <c r="SLQ13" s="80"/>
      <c r="SLR13" s="85"/>
      <c r="SLS13" s="77"/>
      <c r="SLT13" s="74"/>
      <c r="SLU13" s="74"/>
      <c r="SLV13" s="85"/>
      <c r="SLW13" s="74"/>
      <c r="SLX13" s="74"/>
      <c r="SLY13" s="85"/>
      <c r="SLZ13" s="74"/>
      <c r="SMA13" s="74"/>
      <c r="SMB13" s="85"/>
      <c r="SMC13" s="74"/>
      <c r="SMD13" s="74"/>
      <c r="SME13" s="85"/>
      <c r="SMF13" s="80"/>
      <c r="SMG13" s="80"/>
      <c r="SMH13" s="85"/>
      <c r="SMI13" s="77"/>
      <c r="SMJ13" s="74"/>
      <c r="SMK13" s="74"/>
      <c r="SML13" s="85"/>
      <c r="SMM13" s="74"/>
      <c r="SMN13" s="74"/>
      <c r="SMO13" s="85"/>
      <c r="SMP13" s="74"/>
      <c r="SMQ13" s="74"/>
      <c r="SMR13" s="85"/>
      <c r="SMS13" s="74"/>
      <c r="SMT13" s="74"/>
      <c r="SMU13" s="85"/>
      <c r="SMV13" s="80"/>
      <c r="SMW13" s="80"/>
      <c r="SMX13" s="85"/>
      <c r="SMY13" s="77"/>
      <c r="SMZ13" s="74"/>
      <c r="SNA13" s="74"/>
      <c r="SNB13" s="85"/>
      <c r="SNC13" s="74"/>
      <c r="SND13" s="74"/>
      <c r="SNE13" s="85"/>
      <c r="SNF13" s="74"/>
      <c r="SNG13" s="74"/>
      <c r="SNH13" s="85"/>
      <c r="SNI13" s="74"/>
      <c r="SNJ13" s="74"/>
      <c r="SNK13" s="85"/>
      <c r="SNL13" s="80"/>
      <c r="SNM13" s="80"/>
      <c r="SNN13" s="85"/>
      <c r="SNO13" s="77"/>
      <c r="SNP13" s="74"/>
      <c r="SNQ13" s="74"/>
      <c r="SNR13" s="85"/>
      <c r="SNS13" s="74"/>
      <c r="SNT13" s="74"/>
      <c r="SNU13" s="85"/>
      <c r="SNV13" s="74"/>
      <c r="SNW13" s="74"/>
      <c r="SNX13" s="85"/>
      <c r="SNY13" s="74"/>
      <c r="SNZ13" s="74"/>
      <c r="SOA13" s="85"/>
      <c r="SOB13" s="80"/>
      <c r="SOC13" s="80"/>
      <c r="SOD13" s="85"/>
      <c r="SOE13" s="77"/>
      <c r="SOF13" s="74"/>
      <c r="SOG13" s="74"/>
      <c r="SOH13" s="85"/>
      <c r="SOI13" s="74"/>
      <c r="SOJ13" s="74"/>
      <c r="SOK13" s="85"/>
      <c r="SOL13" s="74"/>
      <c r="SOM13" s="74"/>
      <c r="SON13" s="85"/>
      <c r="SOO13" s="74"/>
      <c r="SOP13" s="74"/>
      <c r="SOQ13" s="85"/>
      <c r="SOR13" s="80"/>
      <c r="SOS13" s="80"/>
      <c r="SOT13" s="85"/>
      <c r="SOU13" s="77"/>
      <c r="SOV13" s="74"/>
      <c r="SOW13" s="74"/>
      <c r="SOX13" s="85"/>
      <c r="SOY13" s="74"/>
      <c r="SOZ13" s="74"/>
      <c r="SPA13" s="85"/>
      <c r="SPB13" s="74"/>
      <c r="SPC13" s="74"/>
      <c r="SPD13" s="85"/>
      <c r="SPE13" s="74"/>
      <c r="SPF13" s="74"/>
      <c r="SPG13" s="85"/>
      <c r="SPH13" s="80"/>
      <c r="SPI13" s="80"/>
      <c r="SPJ13" s="85"/>
      <c r="SPK13" s="77"/>
      <c r="SPL13" s="74"/>
      <c r="SPM13" s="74"/>
      <c r="SPN13" s="85"/>
      <c r="SPO13" s="74"/>
      <c r="SPP13" s="74"/>
      <c r="SPQ13" s="85"/>
      <c r="SPR13" s="74"/>
      <c r="SPS13" s="74"/>
      <c r="SPT13" s="85"/>
      <c r="SPU13" s="74"/>
      <c r="SPV13" s="74"/>
      <c r="SPW13" s="85"/>
      <c r="SPX13" s="80"/>
      <c r="SPY13" s="80"/>
      <c r="SPZ13" s="85"/>
      <c r="SQA13" s="77"/>
      <c r="SQB13" s="74"/>
      <c r="SQC13" s="74"/>
      <c r="SQD13" s="85"/>
      <c r="SQE13" s="74"/>
      <c r="SQF13" s="74"/>
      <c r="SQG13" s="85"/>
      <c r="SQH13" s="74"/>
      <c r="SQI13" s="74"/>
      <c r="SQJ13" s="85"/>
      <c r="SQK13" s="74"/>
      <c r="SQL13" s="74"/>
      <c r="SQM13" s="85"/>
      <c r="SQN13" s="80"/>
      <c r="SQO13" s="80"/>
      <c r="SQP13" s="85"/>
      <c r="SQQ13" s="77"/>
      <c r="SQR13" s="74"/>
      <c r="SQS13" s="74"/>
      <c r="SQT13" s="85"/>
      <c r="SQU13" s="74"/>
      <c r="SQV13" s="74"/>
      <c r="SQW13" s="85"/>
      <c r="SQX13" s="74"/>
      <c r="SQY13" s="74"/>
      <c r="SQZ13" s="85"/>
      <c r="SRA13" s="74"/>
      <c r="SRB13" s="74"/>
      <c r="SRC13" s="85"/>
      <c r="SRD13" s="80"/>
      <c r="SRE13" s="80"/>
      <c r="SRF13" s="85"/>
      <c r="SRG13" s="77"/>
      <c r="SRH13" s="74"/>
      <c r="SRI13" s="74"/>
      <c r="SRJ13" s="85"/>
      <c r="SRK13" s="74"/>
      <c r="SRL13" s="74"/>
      <c r="SRM13" s="85"/>
      <c r="SRN13" s="74"/>
      <c r="SRO13" s="74"/>
      <c r="SRP13" s="85"/>
      <c r="SRQ13" s="74"/>
      <c r="SRR13" s="74"/>
      <c r="SRS13" s="85"/>
      <c r="SRT13" s="80"/>
      <c r="SRU13" s="80"/>
      <c r="SRV13" s="85"/>
      <c r="SRW13" s="77"/>
      <c r="SRX13" s="74"/>
      <c r="SRY13" s="74"/>
      <c r="SRZ13" s="85"/>
      <c r="SSA13" s="74"/>
      <c r="SSB13" s="74"/>
      <c r="SSC13" s="85"/>
      <c r="SSD13" s="74"/>
      <c r="SSE13" s="74"/>
      <c r="SSF13" s="85"/>
      <c r="SSG13" s="74"/>
      <c r="SSH13" s="74"/>
      <c r="SSI13" s="85"/>
      <c r="SSJ13" s="80"/>
      <c r="SSK13" s="80"/>
      <c r="SSL13" s="85"/>
      <c r="SSM13" s="77"/>
      <c r="SSN13" s="74"/>
      <c r="SSO13" s="74"/>
      <c r="SSP13" s="85"/>
      <c r="SSQ13" s="74"/>
      <c r="SSR13" s="74"/>
      <c r="SSS13" s="85"/>
      <c r="SST13" s="74"/>
      <c r="SSU13" s="74"/>
      <c r="SSV13" s="85"/>
      <c r="SSW13" s="74"/>
      <c r="SSX13" s="74"/>
      <c r="SSY13" s="85"/>
      <c r="SSZ13" s="80"/>
      <c r="STA13" s="80"/>
      <c r="STB13" s="85"/>
      <c r="STC13" s="77"/>
      <c r="STD13" s="74"/>
      <c r="STE13" s="74"/>
      <c r="STF13" s="85"/>
      <c r="STG13" s="74"/>
      <c r="STH13" s="74"/>
      <c r="STI13" s="85"/>
      <c r="STJ13" s="74"/>
      <c r="STK13" s="74"/>
      <c r="STL13" s="85"/>
      <c r="STM13" s="74"/>
      <c r="STN13" s="74"/>
      <c r="STO13" s="85"/>
      <c r="STP13" s="80"/>
      <c r="STQ13" s="80"/>
      <c r="STR13" s="85"/>
      <c r="STS13" s="77"/>
      <c r="STT13" s="74"/>
      <c r="STU13" s="74"/>
      <c r="STV13" s="85"/>
      <c r="STW13" s="74"/>
      <c r="STX13" s="74"/>
      <c r="STY13" s="85"/>
      <c r="STZ13" s="74"/>
      <c r="SUA13" s="74"/>
      <c r="SUB13" s="85"/>
      <c r="SUC13" s="74"/>
      <c r="SUD13" s="74"/>
      <c r="SUE13" s="85"/>
      <c r="SUF13" s="80"/>
      <c r="SUG13" s="80"/>
      <c r="SUH13" s="85"/>
      <c r="SUI13" s="77"/>
      <c r="SUJ13" s="74"/>
      <c r="SUK13" s="74"/>
      <c r="SUL13" s="85"/>
      <c r="SUM13" s="74"/>
      <c r="SUN13" s="74"/>
      <c r="SUO13" s="85"/>
      <c r="SUP13" s="74"/>
      <c r="SUQ13" s="74"/>
      <c r="SUR13" s="85"/>
      <c r="SUS13" s="74"/>
      <c r="SUT13" s="74"/>
      <c r="SUU13" s="85"/>
      <c r="SUV13" s="80"/>
      <c r="SUW13" s="80"/>
      <c r="SUX13" s="85"/>
      <c r="SUY13" s="77"/>
      <c r="SUZ13" s="74"/>
      <c r="SVA13" s="74"/>
      <c r="SVB13" s="85"/>
      <c r="SVC13" s="74"/>
      <c r="SVD13" s="74"/>
      <c r="SVE13" s="85"/>
      <c r="SVF13" s="74"/>
      <c r="SVG13" s="74"/>
      <c r="SVH13" s="85"/>
      <c r="SVI13" s="74"/>
      <c r="SVJ13" s="74"/>
      <c r="SVK13" s="85"/>
      <c r="SVL13" s="80"/>
      <c r="SVM13" s="80"/>
      <c r="SVN13" s="85"/>
      <c r="SVO13" s="77"/>
      <c r="SVP13" s="74"/>
      <c r="SVQ13" s="74"/>
      <c r="SVR13" s="85"/>
      <c r="SVS13" s="74"/>
      <c r="SVT13" s="74"/>
      <c r="SVU13" s="85"/>
      <c r="SVV13" s="74"/>
      <c r="SVW13" s="74"/>
      <c r="SVX13" s="85"/>
      <c r="SVY13" s="74"/>
      <c r="SVZ13" s="74"/>
      <c r="SWA13" s="85"/>
      <c r="SWB13" s="80"/>
      <c r="SWC13" s="80"/>
      <c r="SWD13" s="85"/>
      <c r="SWE13" s="77"/>
      <c r="SWF13" s="74"/>
      <c r="SWG13" s="74"/>
      <c r="SWH13" s="85"/>
      <c r="SWI13" s="74"/>
      <c r="SWJ13" s="74"/>
      <c r="SWK13" s="85"/>
      <c r="SWL13" s="74"/>
      <c r="SWM13" s="74"/>
      <c r="SWN13" s="85"/>
      <c r="SWO13" s="74"/>
      <c r="SWP13" s="74"/>
      <c r="SWQ13" s="85"/>
      <c r="SWR13" s="80"/>
      <c r="SWS13" s="80"/>
      <c r="SWT13" s="85"/>
      <c r="SWU13" s="77"/>
      <c r="SWV13" s="74"/>
      <c r="SWW13" s="74"/>
      <c r="SWX13" s="85"/>
      <c r="SWY13" s="74"/>
      <c r="SWZ13" s="74"/>
      <c r="SXA13" s="85"/>
      <c r="SXB13" s="74"/>
      <c r="SXC13" s="74"/>
      <c r="SXD13" s="85"/>
      <c r="SXE13" s="74"/>
      <c r="SXF13" s="74"/>
      <c r="SXG13" s="85"/>
      <c r="SXH13" s="80"/>
      <c r="SXI13" s="80"/>
      <c r="SXJ13" s="85"/>
      <c r="SXK13" s="77"/>
      <c r="SXL13" s="74"/>
      <c r="SXM13" s="74"/>
      <c r="SXN13" s="85"/>
      <c r="SXO13" s="74"/>
      <c r="SXP13" s="74"/>
      <c r="SXQ13" s="85"/>
      <c r="SXR13" s="74"/>
      <c r="SXS13" s="74"/>
      <c r="SXT13" s="85"/>
      <c r="SXU13" s="74"/>
      <c r="SXV13" s="74"/>
      <c r="SXW13" s="85"/>
      <c r="SXX13" s="80"/>
      <c r="SXY13" s="80"/>
      <c r="SXZ13" s="85"/>
      <c r="SYA13" s="77"/>
      <c r="SYB13" s="74"/>
      <c r="SYC13" s="74"/>
      <c r="SYD13" s="85"/>
      <c r="SYE13" s="74"/>
      <c r="SYF13" s="74"/>
      <c r="SYG13" s="85"/>
      <c r="SYH13" s="74"/>
      <c r="SYI13" s="74"/>
      <c r="SYJ13" s="85"/>
      <c r="SYK13" s="74"/>
      <c r="SYL13" s="74"/>
      <c r="SYM13" s="85"/>
      <c r="SYN13" s="80"/>
      <c r="SYO13" s="80"/>
      <c r="SYP13" s="85"/>
      <c r="SYQ13" s="77"/>
      <c r="SYR13" s="74"/>
      <c r="SYS13" s="74"/>
      <c r="SYT13" s="85"/>
      <c r="SYU13" s="74"/>
      <c r="SYV13" s="74"/>
      <c r="SYW13" s="85"/>
      <c r="SYX13" s="74"/>
      <c r="SYY13" s="74"/>
      <c r="SYZ13" s="85"/>
      <c r="SZA13" s="74"/>
      <c r="SZB13" s="74"/>
      <c r="SZC13" s="85"/>
      <c r="SZD13" s="80"/>
      <c r="SZE13" s="80"/>
      <c r="SZF13" s="85"/>
      <c r="SZG13" s="77"/>
      <c r="SZH13" s="74"/>
      <c r="SZI13" s="74"/>
      <c r="SZJ13" s="85"/>
      <c r="SZK13" s="74"/>
      <c r="SZL13" s="74"/>
      <c r="SZM13" s="85"/>
      <c r="SZN13" s="74"/>
      <c r="SZO13" s="74"/>
      <c r="SZP13" s="85"/>
      <c r="SZQ13" s="74"/>
      <c r="SZR13" s="74"/>
      <c r="SZS13" s="85"/>
      <c r="SZT13" s="80"/>
      <c r="SZU13" s="80"/>
      <c r="SZV13" s="85"/>
      <c r="SZW13" s="77"/>
      <c r="SZX13" s="74"/>
      <c r="SZY13" s="74"/>
      <c r="SZZ13" s="85"/>
      <c r="TAA13" s="74"/>
      <c r="TAB13" s="74"/>
      <c r="TAC13" s="85"/>
      <c r="TAD13" s="74"/>
      <c r="TAE13" s="74"/>
      <c r="TAF13" s="85"/>
      <c r="TAG13" s="74"/>
      <c r="TAH13" s="74"/>
      <c r="TAI13" s="85"/>
      <c r="TAJ13" s="80"/>
      <c r="TAK13" s="80"/>
      <c r="TAL13" s="85"/>
      <c r="TAM13" s="77"/>
      <c r="TAN13" s="74"/>
      <c r="TAO13" s="74"/>
      <c r="TAP13" s="85"/>
      <c r="TAQ13" s="74"/>
      <c r="TAR13" s="74"/>
      <c r="TAS13" s="85"/>
      <c r="TAT13" s="74"/>
      <c r="TAU13" s="74"/>
      <c r="TAV13" s="85"/>
      <c r="TAW13" s="74"/>
      <c r="TAX13" s="74"/>
      <c r="TAY13" s="85"/>
      <c r="TAZ13" s="80"/>
      <c r="TBA13" s="80"/>
      <c r="TBB13" s="85"/>
      <c r="TBC13" s="77"/>
      <c r="TBD13" s="74"/>
      <c r="TBE13" s="74"/>
      <c r="TBF13" s="85"/>
      <c r="TBG13" s="74"/>
      <c r="TBH13" s="74"/>
      <c r="TBI13" s="85"/>
      <c r="TBJ13" s="74"/>
      <c r="TBK13" s="74"/>
      <c r="TBL13" s="85"/>
      <c r="TBM13" s="74"/>
      <c r="TBN13" s="74"/>
      <c r="TBO13" s="85"/>
      <c r="TBP13" s="80"/>
      <c r="TBQ13" s="80"/>
      <c r="TBR13" s="85"/>
      <c r="TBS13" s="77"/>
      <c r="TBT13" s="74"/>
      <c r="TBU13" s="74"/>
      <c r="TBV13" s="85"/>
      <c r="TBW13" s="74"/>
      <c r="TBX13" s="74"/>
      <c r="TBY13" s="85"/>
      <c r="TBZ13" s="74"/>
      <c r="TCA13" s="74"/>
      <c r="TCB13" s="85"/>
      <c r="TCC13" s="74"/>
      <c r="TCD13" s="74"/>
      <c r="TCE13" s="85"/>
      <c r="TCF13" s="80"/>
      <c r="TCG13" s="80"/>
      <c r="TCH13" s="85"/>
      <c r="TCI13" s="77"/>
      <c r="TCJ13" s="74"/>
      <c r="TCK13" s="74"/>
      <c r="TCL13" s="85"/>
      <c r="TCM13" s="74"/>
      <c r="TCN13" s="74"/>
      <c r="TCO13" s="85"/>
      <c r="TCP13" s="74"/>
      <c r="TCQ13" s="74"/>
      <c r="TCR13" s="85"/>
      <c r="TCS13" s="74"/>
      <c r="TCT13" s="74"/>
      <c r="TCU13" s="85"/>
      <c r="TCV13" s="80"/>
      <c r="TCW13" s="80"/>
      <c r="TCX13" s="85"/>
      <c r="TCY13" s="77"/>
      <c r="TCZ13" s="74"/>
      <c r="TDA13" s="74"/>
      <c r="TDB13" s="85"/>
      <c r="TDC13" s="74"/>
      <c r="TDD13" s="74"/>
      <c r="TDE13" s="85"/>
      <c r="TDF13" s="74"/>
      <c r="TDG13" s="74"/>
      <c r="TDH13" s="85"/>
      <c r="TDI13" s="74"/>
      <c r="TDJ13" s="74"/>
      <c r="TDK13" s="85"/>
      <c r="TDL13" s="80"/>
      <c r="TDM13" s="80"/>
      <c r="TDN13" s="85"/>
      <c r="TDO13" s="77"/>
      <c r="TDP13" s="74"/>
      <c r="TDQ13" s="74"/>
      <c r="TDR13" s="85"/>
      <c r="TDS13" s="74"/>
      <c r="TDT13" s="74"/>
      <c r="TDU13" s="85"/>
      <c r="TDV13" s="74"/>
      <c r="TDW13" s="74"/>
      <c r="TDX13" s="85"/>
      <c r="TDY13" s="74"/>
      <c r="TDZ13" s="74"/>
      <c r="TEA13" s="85"/>
      <c r="TEB13" s="80"/>
      <c r="TEC13" s="80"/>
      <c r="TED13" s="85"/>
      <c r="TEE13" s="77"/>
      <c r="TEF13" s="74"/>
      <c r="TEG13" s="74"/>
      <c r="TEH13" s="85"/>
      <c r="TEI13" s="74"/>
      <c r="TEJ13" s="74"/>
      <c r="TEK13" s="85"/>
      <c r="TEL13" s="74"/>
      <c r="TEM13" s="74"/>
      <c r="TEN13" s="85"/>
      <c r="TEO13" s="74"/>
      <c r="TEP13" s="74"/>
      <c r="TEQ13" s="85"/>
      <c r="TER13" s="80"/>
      <c r="TES13" s="80"/>
      <c r="TET13" s="85"/>
      <c r="TEU13" s="77"/>
      <c r="TEV13" s="74"/>
      <c r="TEW13" s="74"/>
      <c r="TEX13" s="85"/>
      <c r="TEY13" s="74"/>
      <c r="TEZ13" s="74"/>
      <c r="TFA13" s="85"/>
      <c r="TFB13" s="74"/>
      <c r="TFC13" s="74"/>
      <c r="TFD13" s="85"/>
      <c r="TFE13" s="74"/>
      <c r="TFF13" s="74"/>
      <c r="TFG13" s="85"/>
      <c r="TFH13" s="80"/>
      <c r="TFI13" s="80"/>
      <c r="TFJ13" s="85"/>
      <c r="TFK13" s="77"/>
      <c r="TFL13" s="74"/>
      <c r="TFM13" s="74"/>
      <c r="TFN13" s="85"/>
      <c r="TFO13" s="74"/>
      <c r="TFP13" s="74"/>
      <c r="TFQ13" s="85"/>
      <c r="TFR13" s="74"/>
      <c r="TFS13" s="74"/>
      <c r="TFT13" s="85"/>
      <c r="TFU13" s="74"/>
      <c r="TFV13" s="74"/>
      <c r="TFW13" s="85"/>
      <c r="TFX13" s="80"/>
      <c r="TFY13" s="80"/>
      <c r="TFZ13" s="85"/>
      <c r="TGA13" s="77"/>
      <c r="TGB13" s="74"/>
      <c r="TGC13" s="74"/>
      <c r="TGD13" s="85"/>
      <c r="TGE13" s="74"/>
      <c r="TGF13" s="74"/>
      <c r="TGG13" s="85"/>
      <c r="TGH13" s="74"/>
      <c r="TGI13" s="74"/>
      <c r="TGJ13" s="85"/>
      <c r="TGK13" s="74"/>
      <c r="TGL13" s="74"/>
      <c r="TGM13" s="85"/>
      <c r="TGN13" s="80"/>
      <c r="TGO13" s="80"/>
      <c r="TGP13" s="85"/>
      <c r="TGQ13" s="77"/>
      <c r="TGR13" s="74"/>
      <c r="TGS13" s="74"/>
      <c r="TGT13" s="85"/>
      <c r="TGU13" s="74"/>
      <c r="TGV13" s="74"/>
      <c r="TGW13" s="85"/>
      <c r="TGX13" s="74"/>
      <c r="TGY13" s="74"/>
      <c r="TGZ13" s="85"/>
      <c r="THA13" s="74"/>
      <c r="THB13" s="74"/>
      <c r="THC13" s="85"/>
      <c r="THD13" s="80"/>
      <c r="THE13" s="80"/>
      <c r="THF13" s="85"/>
      <c r="THG13" s="77"/>
      <c r="THH13" s="74"/>
      <c r="THI13" s="74"/>
      <c r="THJ13" s="85"/>
      <c r="THK13" s="74"/>
      <c r="THL13" s="74"/>
      <c r="THM13" s="85"/>
      <c r="THN13" s="74"/>
      <c r="THO13" s="74"/>
      <c r="THP13" s="85"/>
      <c r="THQ13" s="74"/>
      <c r="THR13" s="74"/>
      <c r="THS13" s="85"/>
      <c r="THT13" s="80"/>
      <c r="THU13" s="80"/>
      <c r="THV13" s="85"/>
      <c r="THW13" s="77"/>
      <c r="THX13" s="74"/>
      <c r="THY13" s="74"/>
      <c r="THZ13" s="85"/>
      <c r="TIA13" s="74"/>
      <c r="TIB13" s="74"/>
      <c r="TIC13" s="85"/>
      <c r="TID13" s="74"/>
      <c r="TIE13" s="74"/>
      <c r="TIF13" s="85"/>
      <c r="TIG13" s="74"/>
      <c r="TIH13" s="74"/>
      <c r="TII13" s="85"/>
      <c r="TIJ13" s="80"/>
      <c r="TIK13" s="80"/>
      <c r="TIL13" s="85"/>
      <c r="TIM13" s="77"/>
      <c r="TIN13" s="74"/>
      <c r="TIO13" s="74"/>
      <c r="TIP13" s="85"/>
      <c r="TIQ13" s="74"/>
      <c r="TIR13" s="74"/>
      <c r="TIS13" s="85"/>
      <c r="TIT13" s="74"/>
      <c r="TIU13" s="74"/>
      <c r="TIV13" s="85"/>
      <c r="TIW13" s="74"/>
      <c r="TIX13" s="74"/>
      <c r="TIY13" s="85"/>
      <c r="TIZ13" s="80"/>
      <c r="TJA13" s="80"/>
      <c r="TJB13" s="85"/>
      <c r="TJC13" s="77"/>
      <c r="TJD13" s="74"/>
      <c r="TJE13" s="74"/>
      <c r="TJF13" s="85"/>
      <c r="TJG13" s="74"/>
      <c r="TJH13" s="74"/>
      <c r="TJI13" s="85"/>
      <c r="TJJ13" s="74"/>
      <c r="TJK13" s="74"/>
      <c r="TJL13" s="85"/>
      <c r="TJM13" s="74"/>
      <c r="TJN13" s="74"/>
      <c r="TJO13" s="85"/>
      <c r="TJP13" s="80"/>
      <c r="TJQ13" s="80"/>
      <c r="TJR13" s="85"/>
      <c r="TJS13" s="77"/>
      <c r="TJT13" s="74"/>
      <c r="TJU13" s="74"/>
      <c r="TJV13" s="85"/>
      <c r="TJW13" s="74"/>
      <c r="TJX13" s="74"/>
      <c r="TJY13" s="85"/>
      <c r="TJZ13" s="74"/>
      <c r="TKA13" s="74"/>
      <c r="TKB13" s="85"/>
      <c r="TKC13" s="74"/>
      <c r="TKD13" s="74"/>
      <c r="TKE13" s="85"/>
      <c r="TKF13" s="80"/>
      <c r="TKG13" s="80"/>
      <c r="TKH13" s="85"/>
      <c r="TKI13" s="77"/>
      <c r="TKJ13" s="74"/>
      <c r="TKK13" s="74"/>
      <c r="TKL13" s="85"/>
      <c r="TKM13" s="74"/>
      <c r="TKN13" s="74"/>
      <c r="TKO13" s="85"/>
      <c r="TKP13" s="74"/>
      <c r="TKQ13" s="74"/>
      <c r="TKR13" s="85"/>
      <c r="TKS13" s="74"/>
      <c r="TKT13" s="74"/>
      <c r="TKU13" s="85"/>
      <c r="TKV13" s="80"/>
      <c r="TKW13" s="80"/>
      <c r="TKX13" s="85"/>
      <c r="TKY13" s="77"/>
      <c r="TKZ13" s="74"/>
      <c r="TLA13" s="74"/>
      <c r="TLB13" s="85"/>
      <c r="TLC13" s="74"/>
      <c r="TLD13" s="74"/>
      <c r="TLE13" s="85"/>
      <c r="TLF13" s="74"/>
      <c r="TLG13" s="74"/>
      <c r="TLH13" s="85"/>
      <c r="TLI13" s="74"/>
      <c r="TLJ13" s="74"/>
      <c r="TLK13" s="85"/>
      <c r="TLL13" s="80"/>
      <c r="TLM13" s="80"/>
      <c r="TLN13" s="85"/>
      <c r="TLO13" s="77"/>
      <c r="TLP13" s="74"/>
      <c r="TLQ13" s="74"/>
      <c r="TLR13" s="85"/>
      <c r="TLS13" s="74"/>
      <c r="TLT13" s="74"/>
      <c r="TLU13" s="85"/>
      <c r="TLV13" s="74"/>
      <c r="TLW13" s="74"/>
      <c r="TLX13" s="85"/>
      <c r="TLY13" s="74"/>
      <c r="TLZ13" s="74"/>
      <c r="TMA13" s="85"/>
      <c r="TMB13" s="80"/>
      <c r="TMC13" s="80"/>
      <c r="TMD13" s="85"/>
      <c r="TME13" s="77"/>
      <c r="TMF13" s="74"/>
      <c r="TMG13" s="74"/>
      <c r="TMH13" s="85"/>
      <c r="TMI13" s="74"/>
      <c r="TMJ13" s="74"/>
      <c r="TMK13" s="85"/>
      <c r="TML13" s="74"/>
      <c r="TMM13" s="74"/>
      <c r="TMN13" s="85"/>
      <c r="TMO13" s="74"/>
      <c r="TMP13" s="74"/>
      <c r="TMQ13" s="85"/>
      <c r="TMR13" s="80"/>
      <c r="TMS13" s="80"/>
      <c r="TMT13" s="85"/>
      <c r="TMU13" s="77"/>
      <c r="TMV13" s="74"/>
      <c r="TMW13" s="74"/>
      <c r="TMX13" s="85"/>
      <c r="TMY13" s="74"/>
      <c r="TMZ13" s="74"/>
      <c r="TNA13" s="85"/>
      <c r="TNB13" s="74"/>
      <c r="TNC13" s="74"/>
      <c r="TND13" s="85"/>
      <c r="TNE13" s="74"/>
      <c r="TNF13" s="74"/>
      <c r="TNG13" s="85"/>
      <c r="TNH13" s="80"/>
      <c r="TNI13" s="80"/>
      <c r="TNJ13" s="85"/>
      <c r="TNK13" s="77"/>
      <c r="TNL13" s="74"/>
      <c r="TNM13" s="74"/>
      <c r="TNN13" s="85"/>
      <c r="TNO13" s="74"/>
      <c r="TNP13" s="74"/>
      <c r="TNQ13" s="85"/>
      <c r="TNR13" s="74"/>
      <c r="TNS13" s="74"/>
      <c r="TNT13" s="85"/>
      <c r="TNU13" s="74"/>
      <c r="TNV13" s="74"/>
      <c r="TNW13" s="85"/>
      <c r="TNX13" s="80"/>
      <c r="TNY13" s="80"/>
      <c r="TNZ13" s="85"/>
      <c r="TOA13" s="77"/>
      <c r="TOB13" s="74"/>
      <c r="TOC13" s="74"/>
      <c r="TOD13" s="85"/>
      <c r="TOE13" s="74"/>
      <c r="TOF13" s="74"/>
      <c r="TOG13" s="85"/>
      <c r="TOH13" s="74"/>
      <c r="TOI13" s="74"/>
      <c r="TOJ13" s="85"/>
      <c r="TOK13" s="74"/>
      <c r="TOL13" s="74"/>
      <c r="TOM13" s="85"/>
      <c r="TON13" s="80"/>
      <c r="TOO13" s="80"/>
      <c r="TOP13" s="85"/>
      <c r="TOQ13" s="77"/>
      <c r="TOR13" s="74"/>
      <c r="TOS13" s="74"/>
      <c r="TOT13" s="85"/>
      <c r="TOU13" s="74"/>
      <c r="TOV13" s="74"/>
      <c r="TOW13" s="85"/>
      <c r="TOX13" s="74"/>
      <c r="TOY13" s="74"/>
      <c r="TOZ13" s="85"/>
      <c r="TPA13" s="74"/>
      <c r="TPB13" s="74"/>
      <c r="TPC13" s="85"/>
      <c r="TPD13" s="80"/>
      <c r="TPE13" s="80"/>
      <c r="TPF13" s="85"/>
      <c r="TPG13" s="77"/>
      <c r="TPH13" s="74"/>
      <c r="TPI13" s="74"/>
      <c r="TPJ13" s="85"/>
      <c r="TPK13" s="74"/>
      <c r="TPL13" s="74"/>
      <c r="TPM13" s="85"/>
      <c r="TPN13" s="74"/>
      <c r="TPO13" s="74"/>
      <c r="TPP13" s="85"/>
      <c r="TPQ13" s="74"/>
      <c r="TPR13" s="74"/>
      <c r="TPS13" s="85"/>
      <c r="TPT13" s="80"/>
      <c r="TPU13" s="80"/>
      <c r="TPV13" s="85"/>
      <c r="TPW13" s="77"/>
      <c r="TPX13" s="74"/>
      <c r="TPY13" s="74"/>
      <c r="TPZ13" s="85"/>
      <c r="TQA13" s="74"/>
      <c r="TQB13" s="74"/>
      <c r="TQC13" s="85"/>
      <c r="TQD13" s="74"/>
      <c r="TQE13" s="74"/>
      <c r="TQF13" s="85"/>
      <c r="TQG13" s="74"/>
      <c r="TQH13" s="74"/>
      <c r="TQI13" s="85"/>
      <c r="TQJ13" s="80"/>
      <c r="TQK13" s="80"/>
      <c r="TQL13" s="85"/>
      <c r="TQM13" s="77"/>
      <c r="TQN13" s="74"/>
      <c r="TQO13" s="74"/>
      <c r="TQP13" s="85"/>
      <c r="TQQ13" s="74"/>
      <c r="TQR13" s="74"/>
      <c r="TQS13" s="85"/>
      <c r="TQT13" s="74"/>
      <c r="TQU13" s="74"/>
      <c r="TQV13" s="85"/>
      <c r="TQW13" s="74"/>
      <c r="TQX13" s="74"/>
      <c r="TQY13" s="85"/>
      <c r="TQZ13" s="80"/>
      <c r="TRA13" s="80"/>
      <c r="TRB13" s="85"/>
      <c r="TRC13" s="77"/>
      <c r="TRD13" s="74"/>
      <c r="TRE13" s="74"/>
      <c r="TRF13" s="85"/>
      <c r="TRG13" s="74"/>
      <c r="TRH13" s="74"/>
      <c r="TRI13" s="85"/>
      <c r="TRJ13" s="74"/>
      <c r="TRK13" s="74"/>
      <c r="TRL13" s="85"/>
      <c r="TRM13" s="74"/>
      <c r="TRN13" s="74"/>
      <c r="TRO13" s="85"/>
      <c r="TRP13" s="80"/>
      <c r="TRQ13" s="80"/>
      <c r="TRR13" s="85"/>
      <c r="TRS13" s="77"/>
      <c r="TRT13" s="74"/>
      <c r="TRU13" s="74"/>
      <c r="TRV13" s="85"/>
      <c r="TRW13" s="74"/>
      <c r="TRX13" s="74"/>
      <c r="TRY13" s="85"/>
      <c r="TRZ13" s="74"/>
      <c r="TSA13" s="74"/>
      <c r="TSB13" s="85"/>
      <c r="TSC13" s="74"/>
      <c r="TSD13" s="74"/>
      <c r="TSE13" s="85"/>
      <c r="TSF13" s="80"/>
      <c r="TSG13" s="80"/>
      <c r="TSH13" s="85"/>
      <c r="TSI13" s="77"/>
      <c r="TSJ13" s="74"/>
      <c r="TSK13" s="74"/>
      <c r="TSL13" s="85"/>
      <c r="TSM13" s="74"/>
      <c r="TSN13" s="74"/>
      <c r="TSO13" s="85"/>
      <c r="TSP13" s="74"/>
      <c r="TSQ13" s="74"/>
      <c r="TSR13" s="85"/>
      <c r="TSS13" s="74"/>
      <c r="TST13" s="74"/>
      <c r="TSU13" s="85"/>
      <c r="TSV13" s="80"/>
      <c r="TSW13" s="80"/>
      <c r="TSX13" s="85"/>
      <c r="TSY13" s="77"/>
      <c r="TSZ13" s="74"/>
      <c r="TTA13" s="74"/>
      <c r="TTB13" s="85"/>
      <c r="TTC13" s="74"/>
      <c r="TTD13" s="74"/>
      <c r="TTE13" s="85"/>
      <c r="TTF13" s="74"/>
      <c r="TTG13" s="74"/>
      <c r="TTH13" s="85"/>
      <c r="TTI13" s="74"/>
      <c r="TTJ13" s="74"/>
      <c r="TTK13" s="85"/>
      <c r="TTL13" s="80"/>
      <c r="TTM13" s="80"/>
      <c r="TTN13" s="85"/>
      <c r="TTO13" s="77"/>
      <c r="TTP13" s="74"/>
      <c r="TTQ13" s="74"/>
      <c r="TTR13" s="85"/>
      <c r="TTS13" s="74"/>
      <c r="TTT13" s="74"/>
      <c r="TTU13" s="85"/>
      <c r="TTV13" s="74"/>
      <c r="TTW13" s="74"/>
      <c r="TTX13" s="85"/>
      <c r="TTY13" s="74"/>
      <c r="TTZ13" s="74"/>
      <c r="TUA13" s="85"/>
      <c r="TUB13" s="80"/>
      <c r="TUC13" s="80"/>
      <c r="TUD13" s="85"/>
      <c r="TUE13" s="77"/>
      <c r="TUF13" s="74"/>
      <c r="TUG13" s="74"/>
      <c r="TUH13" s="85"/>
      <c r="TUI13" s="74"/>
      <c r="TUJ13" s="74"/>
      <c r="TUK13" s="85"/>
      <c r="TUL13" s="74"/>
      <c r="TUM13" s="74"/>
      <c r="TUN13" s="85"/>
      <c r="TUO13" s="74"/>
      <c r="TUP13" s="74"/>
      <c r="TUQ13" s="85"/>
      <c r="TUR13" s="80"/>
      <c r="TUS13" s="80"/>
      <c r="TUT13" s="85"/>
      <c r="TUU13" s="77"/>
      <c r="TUV13" s="74"/>
      <c r="TUW13" s="74"/>
      <c r="TUX13" s="85"/>
      <c r="TUY13" s="74"/>
      <c r="TUZ13" s="74"/>
      <c r="TVA13" s="85"/>
      <c r="TVB13" s="74"/>
      <c r="TVC13" s="74"/>
      <c r="TVD13" s="85"/>
      <c r="TVE13" s="74"/>
      <c r="TVF13" s="74"/>
      <c r="TVG13" s="85"/>
      <c r="TVH13" s="80"/>
      <c r="TVI13" s="80"/>
      <c r="TVJ13" s="85"/>
      <c r="TVK13" s="77"/>
      <c r="TVL13" s="74"/>
      <c r="TVM13" s="74"/>
      <c r="TVN13" s="85"/>
      <c r="TVO13" s="74"/>
      <c r="TVP13" s="74"/>
      <c r="TVQ13" s="85"/>
      <c r="TVR13" s="74"/>
      <c r="TVS13" s="74"/>
      <c r="TVT13" s="85"/>
      <c r="TVU13" s="74"/>
      <c r="TVV13" s="74"/>
      <c r="TVW13" s="85"/>
      <c r="TVX13" s="80"/>
      <c r="TVY13" s="80"/>
      <c r="TVZ13" s="85"/>
      <c r="TWA13" s="77"/>
      <c r="TWB13" s="74"/>
      <c r="TWC13" s="74"/>
      <c r="TWD13" s="85"/>
      <c r="TWE13" s="74"/>
      <c r="TWF13" s="74"/>
      <c r="TWG13" s="85"/>
      <c r="TWH13" s="74"/>
      <c r="TWI13" s="74"/>
      <c r="TWJ13" s="85"/>
      <c r="TWK13" s="74"/>
      <c r="TWL13" s="74"/>
      <c r="TWM13" s="85"/>
      <c r="TWN13" s="80"/>
      <c r="TWO13" s="80"/>
      <c r="TWP13" s="85"/>
      <c r="TWQ13" s="77"/>
      <c r="TWR13" s="74"/>
      <c r="TWS13" s="74"/>
      <c r="TWT13" s="85"/>
      <c r="TWU13" s="74"/>
      <c r="TWV13" s="74"/>
      <c r="TWW13" s="85"/>
      <c r="TWX13" s="74"/>
      <c r="TWY13" s="74"/>
      <c r="TWZ13" s="85"/>
      <c r="TXA13" s="74"/>
      <c r="TXB13" s="74"/>
      <c r="TXC13" s="85"/>
      <c r="TXD13" s="80"/>
      <c r="TXE13" s="80"/>
      <c r="TXF13" s="85"/>
      <c r="TXG13" s="77"/>
      <c r="TXH13" s="74"/>
      <c r="TXI13" s="74"/>
      <c r="TXJ13" s="85"/>
      <c r="TXK13" s="74"/>
      <c r="TXL13" s="74"/>
      <c r="TXM13" s="85"/>
      <c r="TXN13" s="74"/>
      <c r="TXO13" s="74"/>
      <c r="TXP13" s="85"/>
      <c r="TXQ13" s="74"/>
      <c r="TXR13" s="74"/>
      <c r="TXS13" s="85"/>
      <c r="TXT13" s="80"/>
      <c r="TXU13" s="80"/>
      <c r="TXV13" s="85"/>
      <c r="TXW13" s="77"/>
      <c r="TXX13" s="74"/>
      <c r="TXY13" s="74"/>
      <c r="TXZ13" s="85"/>
      <c r="TYA13" s="74"/>
      <c r="TYB13" s="74"/>
      <c r="TYC13" s="85"/>
      <c r="TYD13" s="74"/>
      <c r="TYE13" s="74"/>
      <c r="TYF13" s="85"/>
      <c r="TYG13" s="74"/>
      <c r="TYH13" s="74"/>
      <c r="TYI13" s="85"/>
      <c r="TYJ13" s="80"/>
      <c r="TYK13" s="80"/>
      <c r="TYL13" s="85"/>
      <c r="TYM13" s="77"/>
      <c r="TYN13" s="74"/>
      <c r="TYO13" s="74"/>
      <c r="TYP13" s="85"/>
      <c r="TYQ13" s="74"/>
      <c r="TYR13" s="74"/>
      <c r="TYS13" s="85"/>
      <c r="TYT13" s="74"/>
      <c r="TYU13" s="74"/>
      <c r="TYV13" s="85"/>
      <c r="TYW13" s="74"/>
      <c r="TYX13" s="74"/>
      <c r="TYY13" s="85"/>
      <c r="TYZ13" s="80"/>
      <c r="TZA13" s="80"/>
      <c r="TZB13" s="85"/>
      <c r="TZC13" s="77"/>
      <c r="TZD13" s="74"/>
      <c r="TZE13" s="74"/>
      <c r="TZF13" s="85"/>
      <c r="TZG13" s="74"/>
      <c r="TZH13" s="74"/>
      <c r="TZI13" s="85"/>
      <c r="TZJ13" s="74"/>
      <c r="TZK13" s="74"/>
      <c r="TZL13" s="85"/>
      <c r="TZM13" s="74"/>
      <c r="TZN13" s="74"/>
      <c r="TZO13" s="85"/>
      <c r="TZP13" s="80"/>
      <c r="TZQ13" s="80"/>
      <c r="TZR13" s="85"/>
      <c r="TZS13" s="77"/>
      <c r="TZT13" s="74"/>
      <c r="TZU13" s="74"/>
      <c r="TZV13" s="85"/>
      <c r="TZW13" s="74"/>
      <c r="TZX13" s="74"/>
      <c r="TZY13" s="85"/>
      <c r="TZZ13" s="74"/>
      <c r="UAA13" s="74"/>
      <c r="UAB13" s="85"/>
      <c r="UAC13" s="74"/>
      <c r="UAD13" s="74"/>
      <c r="UAE13" s="85"/>
      <c r="UAF13" s="80"/>
      <c r="UAG13" s="80"/>
      <c r="UAH13" s="85"/>
      <c r="UAI13" s="77"/>
      <c r="UAJ13" s="74"/>
      <c r="UAK13" s="74"/>
      <c r="UAL13" s="85"/>
      <c r="UAM13" s="74"/>
      <c r="UAN13" s="74"/>
      <c r="UAO13" s="85"/>
      <c r="UAP13" s="74"/>
      <c r="UAQ13" s="74"/>
      <c r="UAR13" s="85"/>
      <c r="UAS13" s="74"/>
      <c r="UAT13" s="74"/>
      <c r="UAU13" s="85"/>
      <c r="UAV13" s="80"/>
      <c r="UAW13" s="80"/>
      <c r="UAX13" s="85"/>
      <c r="UAY13" s="77"/>
      <c r="UAZ13" s="74"/>
      <c r="UBA13" s="74"/>
      <c r="UBB13" s="85"/>
      <c r="UBC13" s="74"/>
      <c r="UBD13" s="74"/>
      <c r="UBE13" s="85"/>
      <c r="UBF13" s="74"/>
      <c r="UBG13" s="74"/>
      <c r="UBH13" s="85"/>
      <c r="UBI13" s="74"/>
      <c r="UBJ13" s="74"/>
      <c r="UBK13" s="85"/>
      <c r="UBL13" s="80"/>
      <c r="UBM13" s="80"/>
      <c r="UBN13" s="85"/>
      <c r="UBO13" s="77"/>
      <c r="UBP13" s="74"/>
      <c r="UBQ13" s="74"/>
      <c r="UBR13" s="85"/>
      <c r="UBS13" s="74"/>
      <c r="UBT13" s="74"/>
      <c r="UBU13" s="85"/>
      <c r="UBV13" s="74"/>
      <c r="UBW13" s="74"/>
      <c r="UBX13" s="85"/>
      <c r="UBY13" s="74"/>
      <c r="UBZ13" s="74"/>
      <c r="UCA13" s="85"/>
      <c r="UCB13" s="80"/>
      <c r="UCC13" s="80"/>
      <c r="UCD13" s="85"/>
      <c r="UCE13" s="77"/>
      <c r="UCF13" s="74"/>
      <c r="UCG13" s="74"/>
      <c r="UCH13" s="85"/>
      <c r="UCI13" s="74"/>
      <c r="UCJ13" s="74"/>
      <c r="UCK13" s="85"/>
      <c r="UCL13" s="74"/>
      <c r="UCM13" s="74"/>
      <c r="UCN13" s="85"/>
      <c r="UCO13" s="74"/>
      <c r="UCP13" s="74"/>
      <c r="UCQ13" s="85"/>
      <c r="UCR13" s="80"/>
      <c r="UCS13" s="80"/>
      <c r="UCT13" s="85"/>
      <c r="UCU13" s="77"/>
      <c r="UCV13" s="74"/>
      <c r="UCW13" s="74"/>
      <c r="UCX13" s="85"/>
      <c r="UCY13" s="74"/>
      <c r="UCZ13" s="74"/>
      <c r="UDA13" s="85"/>
      <c r="UDB13" s="74"/>
      <c r="UDC13" s="74"/>
      <c r="UDD13" s="85"/>
      <c r="UDE13" s="74"/>
      <c r="UDF13" s="74"/>
      <c r="UDG13" s="85"/>
      <c r="UDH13" s="80"/>
      <c r="UDI13" s="80"/>
      <c r="UDJ13" s="85"/>
      <c r="UDK13" s="77"/>
      <c r="UDL13" s="74"/>
      <c r="UDM13" s="74"/>
      <c r="UDN13" s="85"/>
      <c r="UDO13" s="74"/>
      <c r="UDP13" s="74"/>
      <c r="UDQ13" s="85"/>
      <c r="UDR13" s="74"/>
      <c r="UDS13" s="74"/>
      <c r="UDT13" s="85"/>
      <c r="UDU13" s="74"/>
      <c r="UDV13" s="74"/>
      <c r="UDW13" s="85"/>
      <c r="UDX13" s="80"/>
      <c r="UDY13" s="80"/>
      <c r="UDZ13" s="85"/>
      <c r="UEA13" s="77"/>
      <c r="UEB13" s="74"/>
      <c r="UEC13" s="74"/>
      <c r="UED13" s="85"/>
      <c r="UEE13" s="74"/>
      <c r="UEF13" s="74"/>
      <c r="UEG13" s="85"/>
      <c r="UEH13" s="74"/>
      <c r="UEI13" s="74"/>
      <c r="UEJ13" s="85"/>
      <c r="UEK13" s="74"/>
      <c r="UEL13" s="74"/>
      <c r="UEM13" s="85"/>
      <c r="UEN13" s="80"/>
      <c r="UEO13" s="80"/>
      <c r="UEP13" s="85"/>
      <c r="UEQ13" s="77"/>
      <c r="UER13" s="74"/>
      <c r="UES13" s="74"/>
      <c r="UET13" s="85"/>
      <c r="UEU13" s="74"/>
      <c r="UEV13" s="74"/>
      <c r="UEW13" s="85"/>
      <c r="UEX13" s="74"/>
      <c r="UEY13" s="74"/>
      <c r="UEZ13" s="85"/>
      <c r="UFA13" s="74"/>
      <c r="UFB13" s="74"/>
      <c r="UFC13" s="85"/>
      <c r="UFD13" s="80"/>
      <c r="UFE13" s="80"/>
      <c r="UFF13" s="85"/>
      <c r="UFG13" s="77"/>
      <c r="UFH13" s="74"/>
      <c r="UFI13" s="74"/>
      <c r="UFJ13" s="85"/>
      <c r="UFK13" s="74"/>
      <c r="UFL13" s="74"/>
      <c r="UFM13" s="85"/>
      <c r="UFN13" s="74"/>
      <c r="UFO13" s="74"/>
      <c r="UFP13" s="85"/>
      <c r="UFQ13" s="74"/>
      <c r="UFR13" s="74"/>
      <c r="UFS13" s="85"/>
      <c r="UFT13" s="80"/>
      <c r="UFU13" s="80"/>
      <c r="UFV13" s="85"/>
      <c r="UFW13" s="77"/>
      <c r="UFX13" s="74"/>
      <c r="UFY13" s="74"/>
      <c r="UFZ13" s="85"/>
      <c r="UGA13" s="74"/>
      <c r="UGB13" s="74"/>
      <c r="UGC13" s="85"/>
      <c r="UGD13" s="74"/>
      <c r="UGE13" s="74"/>
      <c r="UGF13" s="85"/>
      <c r="UGG13" s="74"/>
      <c r="UGH13" s="74"/>
      <c r="UGI13" s="85"/>
      <c r="UGJ13" s="80"/>
      <c r="UGK13" s="80"/>
      <c r="UGL13" s="85"/>
      <c r="UGM13" s="77"/>
      <c r="UGN13" s="74"/>
      <c r="UGO13" s="74"/>
      <c r="UGP13" s="85"/>
      <c r="UGQ13" s="74"/>
      <c r="UGR13" s="74"/>
      <c r="UGS13" s="85"/>
      <c r="UGT13" s="74"/>
      <c r="UGU13" s="74"/>
      <c r="UGV13" s="85"/>
      <c r="UGW13" s="74"/>
      <c r="UGX13" s="74"/>
      <c r="UGY13" s="85"/>
      <c r="UGZ13" s="80"/>
      <c r="UHA13" s="80"/>
      <c r="UHB13" s="85"/>
      <c r="UHC13" s="77"/>
      <c r="UHD13" s="74"/>
      <c r="UHE13" s="74"/>
      <c r="UHF13" s="85"/>
      <c r="UHG13" s="74"/>
      <c r="UHH13" s="74"/>
      <c r="UHI13" s="85"/>
      <c r="UHJ13" s="74"/>
      <c r="UHK13" s="74"/>
      <c r="UHL13" s="85"/>
      <c r="UHM13" s="74"/>
      <c r="UHN13" s="74"/>
      <c r="UHO13" s="85"/>
      <c r="UHP13" s="80"/>
      <c r="UHQ13" s="80"/>
      <c r="UHR13" s="85"/>
      <c r="UHS13" s="77"/>
      <c r="UHT13" s="74"/>
      <c r="UHU13" s="74"/>
      <c r="UHV13" s="85"/>
      <c r="UHW13" s="74"/>
      <c r="UHX13" s="74"/>
      <c r="UHY13" s="85"/>
      <c r="UHZ13" s="74"/>
      <c r="UIA13" s="74"/>
      <c r="UIB13" s="85"/>
      <c r="UIC13" s="74"/>
      <c r="UID13" s="74"/>
      <c r="UIE13" s="85"/>
      <c r="UIF13" s="80"/>
      <c r="UIG13" s="80"/>
      <c r="UIH13" s="85"/>
      <c r="UII13" s="77"/>
      <c r="UIJ13" s="74"/>
      <c r="UIK13" s="74"/>
      <c r="UIL13" s="85"/>
      <c r="UIM13" s="74"/>
      <c r="UIN13" s="74"/>
      <c r="UIO13" s="85"/>
      <c r="UIP13" s="74"/>
      <c r="UIQ13" s="74"/>
      <c r="UIR13" s="85"/>
      <c r="UIS13" s="74"/>
      <c r="UIT13" s="74"/>
      <c r="UIU13" s="85"/>
      <c r="UIV13" s="80"/>
      <c r="UIW13" s="80"/>
      <c r="UIX13" s="85"/>
      <c r="UIY13" s="77"/>
      <c r="UIZ13" s="74"/>
      <c r="UJA13" s="74"/>
      <c r="UJB13" s="85"/>
      <c r="UJC13" s="74"/>
      <c r="UJD13" s="74"/>
      <c r="UJE13" s="85"/>
      <c r="UJF13" s="74"/>
      <c r="UJG13" s="74"/>
      <c r="UJH13" s="85"/>
      <c r="UJI13" s="74"/>
      <c r="UJJ13" s="74"/>
      <c r="UJK13" s="85"/>
      <c r="UJL13" s="80"/>
      <c r="UJM13" s="80"/>
      <c r="UJN13" s="85"/>
      <c r="UJO13" s="77"/>
      <c r="UJP13" s="74"/>
      <c r="UJQ13" s="74"/>
      <c r="UJR13" s="85"/>
      <c r="UJS13" s="74"/>
      <c r="UJT13" s="74"/>
      <c r="UJU13" s="85"/>
      <c r="UJV13" s="74"/>
      <c r="UJW13" s="74"/>
      <c r="UJX13" s="85"/>
      <c r="UJY13" s="74"/>
      <c r="UJZ13" s="74"/>
      <c r="UKA13" s="85"/>
      <c r="UKB13" s="80"/>
      <c r="UKC13" s="80"/>
      <c r="UKD13" s="85"/>
      <c r="UKE13" s="77"/>
      <c r="UKF13" s="74"/>
      <c r="UKG13" s="74"/>
      <c r="UKH13" s="85"/>
      <c r="UKI13" s="74"/>
      <c r="UKJ13" s="74"/>
      <c r="UKK13" s="85"/>
      <c r="UKL13" s="74"/>
      <c r="UKM13" s="74"/>
      <c r="UKN13" s="85"/>
      <c r="UKO13" s="74"/>
      <c r="UKP13" s="74"/>
      <c r="UKQ13" s="85"/>
      <c r="UKR13" s="80"/>
      <c r="UKS13" s="80"/>
      <c r="UKT13" s="85"/>
      <c r="UKU13" s="77"/>
      <c r="UKV13" s="74"/>
      <c r="UKW13" s="74"/>
      <c r="UKX13" s="85"/>
      <c r="UKY13" s="74"/>
      <c r="UKZ13" s="74"/>
      <c r="ULA13" s="85"/>
      <c r="ULB13" s="74"/>
      <c r="ULC13" s="74"/>
      <c r="ULD13" s="85"/>
      <c r="ULE13" s="74"/>
      <c r="ULF13" s="74"/>
      <c r="ULG13" s="85"/>
      <c r="ULH13" s="80"/>
      <c r="ULI13" s="80"/>
      <c r="ULJ13" s="85"/>
      <c r="ULK13" s="77"/>
      <c r="ULL13" s="74"/>
      <c r="ULM13" s="74"/>
      <c r="ULN13" s="85"/>
      <c r="ULO13" s="74"/>
      <c r="ULP13" s="74"/>
      <c r="ULQ13" s="85"/>
      <c r="ULR13" s="74"/>
      <c r="ULS13" s="74"/>
      <c r="ULT13" s="85"/>
      <c r="ULU13" s="74"/>
      <c r="ULV13" s="74"/>
      <c r="ULW13" s="85"/>
      <c r="ULX13" s="80"/>
      <c r="ULY13" s="80"/>
      <c r="ULZ13" s="85"/>
      <c r="UMA13" s="77"/>
      <c r="UMB13" s="74"/>
      <c r="UMC13" s="74"/>
      <c r="UMD13" s="85"/>
      <c r="UME13" s="74"/>
      <c r="UMF13" s="74"/>
      <c r="UMG13" s="85"/>
      <c r="UMH13" s="74"/>
      <c r="UMI13" s="74"/>
      <c r="UMJ13" s="85"/>
      <c r="UMK13" s="74"/>
      <c r="UML13" s="74"/>
      <c r="UMM13" s="85"/>
      <c r="UMN13" s="80"/>
      <c r="UMO13" s="80"/>
      <c r="UMP13" s="85"/>
      <c r="UMQ13" s="77"/>
      <c r="UMR13" s="74"/>
      <c r="UMS13" s="74"/>
      <c r="UMT13" s="85"/>
      <c r="UMU13" s="74"/>
      <c r="UMV13" s="74"/>
      <c r="UMW13" s="85"/>
      <c r="UMX13" s="74"/>
      <c r="UMY13" s="74"/>
      <c r="UMZ13" s="85"/>
      <c r="UNA13" s="74"/>
      <c r="UNB13" s="74"/>
      <c r="UNC13" s="85"/>
      <c r="UND13" s="80"/>
      <c r="UNE13" s="80"/>
      <c r="UNF13" s="85"/>
      <c r="UNG13" s="77"/>
      <c r="UNH13" s="74"/>
      <c r="UNI13" s="74"/>
      <c r="UNJ13" s="85"/>
      <c r="UNK13" s="74"/>
      <c r="UNL13" s="74"/>
      <c r="UNM13" s="85"/>
      <c r="UNN13" s="74"/>
      <c r="UNO13" s="74"/>
      <c r="UNP13" s="85"/>
      <c r="UNQ13" s="74"/>
      <c r="UNR13" s="74"/>
      <c r="UNS13" s="85"/>
      <c r="UNT13" s="80"/>
      <c r="UNU13" s="80"/>
      <c r="UNV13" s="85"/>
      <c r="UNW13" s="77"/>
      <c r="UNX13" s="74"/>
      <c r="UNY13" s="74"/>
      <c r="UNZ13" s="85"/>
      <c r="UOA13" s="74"/>
      <c r="UOB13" s="74"/>
      <c r="UOC13" s="85"/>
      <c r="UOD13" s="74"/>
      <c r="UOE13" s="74"/>
      <c r="UOF13" s="85"/>
      <c r="UOG13" s="74"/>
      <c r="UOH13" s="74"/>
      <c r="UOI13" s="85"/>
      <c r="UOJ13" s="80"/>
      <c r="UOK13" s="80"/>
      <c r="UOL13" s="85"/>
      <c r="UOM13" s="77"/>
      <c r="UON13" s="74"/>
      <c r="UOO13" s="74"/>
      <c r="UOP13" s="85"/>
      <c r="UOQ13" s="74"/>
      <c r="UOR13" s="74"/>
      <c r="UOS13" s="85"/>
      <c r="UOT13" s="74"/>
      <c r="UOU13" s="74"/>
      <c r="UOV13" s="85"/>
      <c r="UOW13" s="74"/>
      <c r="UOX13" s="74"/>
      <c r="UOY13" s="85"/>
      <c r="UOZ13" s="80"/>
      <c r="UPA13" s="80"/>
      <c r="UPB13" s="85"/>
      <c r="UPC13" s="77"/>
      <c r="UPD13" s="74"/>
      <c r="UPE13" s="74"/>
      <c r="UPF13" s="85"/>
      <c r="UPG13" s="74"/>
      <c r="UPH13" s="74"/>
      <c r="UPI13" s="85"/>
      <c r="UPJ13" s="74"/>
      <c r="UPK13" s="74"/>
      <c r="UPL13" s="85"/>
      <c r="UPM13" s="74"/>
      <c r="UPN13" s="74"/>
      <c r="UPO13" s="85"/>
      <c r="UPP13" s="80"/>
      <c r="UPQ13" s="80"/>
      <c r="UPR13" s="85"/>
      <c r="UPS13" s="77"/>
      <c r="UPT13" s="74"/>
      <c r="UPU13" s="74"/>
      <c r="UPV13" s="85"/>
      <c r="UPW13" s="74"/>
      <c r="UPX13" s="74"/>
      <c r="UPY13" s="85"/>
      <c r="UPZ13" s="74"/>
      <c r="UQA13" s="74"/>
      <c r="UQB13" s="85"/>
      <c r="UQC13" s="74"/>
      <c r="UQD13" s="74"/>
      <c r="UQE13" s="85"/>
      <c r="UQF13" s="80"/>
      <c r="UQG13" s="80"/>
      <c r="UQH13" s="85"/>
      <c r="UQI13" s="77"/>
      <c r="UQJ13" s="74"/>
      <c r="UQK13" s="74"/>
      <c r="UQL13" s="85"/>
      <c r="UQM13" s="74"/>
      <c r="UQN13" s="74"/>
      <c r="UQO13" s="85"/>
      <c r="UQP13" s="74"/>
      <c r="UQQ13" s="74"/>
      <c r="UQR13" s="85"/>
      <c r="UQS13" s="74"/>
      <c r="UQT13" s="74"/>
      <c r="UQU13" s="85"/>
      <c r="UQV13" s="80"/>
      <c r="UQW13" s="80"/>
      <c r="UQX13" s="85"/>
      <c r="UQY13" s="77"/>
      <c r="UQZ13" s="74"/>
      <c r="URA13" s="74"/>
      <c r="URB13" s="85"/>
      <c r="URC13" s="74"/>
      <c r="URD13" s="74"/>
      <c r="URE13" s="85"/>
      <c r="URF13" s="74"/>
      <c r="URG13" s="74"/>
      <c r="URH13" s="85"/>
      <c r="URI13" s="74"/>
      <c r="URJ13" s="74"/>
      <c r="URK13" s="85"/>
      <c r="URL13" s="80"/>
      <c r="URM13" s="80"/>
      <c r="URN13" s="85"/>
      <c r="URO13" s="77"/>
      <c r="URP13" s="74"/>
      <c r="URQ13" s="74"/>
      <c r="URR13" s="85"/>
      <c r="URS13" s="74"/>
      <c r="URT13" s="74"/>
      <c r="URU13" s="85"/>
      <c r="URV13" s="74"/>
      <c r="URW13" s="74"/>
      <c r="URX13" s="85"/>
      <c r="URY13" s="74"/>
      <c r="URZ13" s="74"/>
      <c r="USA13" s="85"/>
      <c r="USB13" s="80"/>
      <c r="USC13" s="80"/>
      <c r="USD13" s="85"/>
      <c r="USE13" s="77"/>
      <c r="USF13" s="74"/>
      <c r="USG13" s="74"/>
      <c r="USH13" s="85"/>
      <c r="USI13" s="74"/>
      <c r="USJ13" s="74"/>
      <c r="USK13" s="85"/>
      <c r="USL13" s="74"/>
      <c r="USM13" s="74"/>
      <c r="USN13" s="85"/>
      <c r="USO13" s="74"/>
      <c r="USP13" s="74"/>
      <c r="USQ13" s="85"/>
      <c r="USR13" s="80"/>
      <c r="USS13" s="80"/>
      <c r="UST13" s="85"/>
      <c r="USU13" s="77"/>
      <c r="USV13" s="74"/>
      <c r="USW13" s="74"/>
      <c r="USX13" s="85"/>
      <c r="USY13" s="74"/>
      <c r="USZ13" s="74"/>
      <c r="UTA13" s="85"/>
      <c r="UTB13" s="74"/>
      <c r="UTC13" s="74"/>
      <c r="UTD13" s="85"/>
      <c r="UTE13" s="74"/>
      <c r="UTF13" s="74"/>
      <c r="UTG13" s="85"/>
      <c r="UTH13" s="80"/>
      <c r="UTI13" s="80"/>
      <c r="UTJ13" s="85"/>
      <c r="UTK13" s="77"/>
      <c r="UTL13" s="74"/>
      <c r="UTM13" s="74"/>
      <c r="UTN13" s="85"/>
      <c r="UTO13" s="74"/>
      <c r="UTP13" s="74"/>
      <c r="UTQ13" s="85"/>
      <c r="UTR13" s="74"/>
      <c r="UTS13" s="74"/>
      <c r="UTT13" s="85"/>
      <c r="UTU13" s="74"/>
      <c r="UTV13" s="74"/>
      <c r="UTW13" s="85"/>
      <c r="UTX13" s="80"/>
      <c r="UTY13" s="80"/>
      <c r="UTZ13" s="85"/>
      <c r="UUA13" s="77"/>
      <c r="UUB13" s="74"/>
      <c r="UUC13" s="74"/>
      <c r="UUD13" s="85"/>
      <c r="UUE13" s="74"/>
      <c r="UUF13" s="74"/>
      <c r="UUG13" s="85"/>
      <c r="UUH13" s="74"/>
      <c r="UUI13" s="74"/>
      <c r="UUJ13" s="85"/>
      <c r="UUK13" s="74"/>
      <c r="UUL13" s="74"/>
      <c r="UUM13" s="85"/>
      <c r="UUN13" s="80"/>
      <c r="UUO13" s="80"/>
      <c r="UUP13" s="85"/>
      <c r="UUQ13" s="77"/>
      <c r="UUR13" s="74"/>
      <c r="UUS13" s="74"/>
      <c r="UUT13" s="85"/>
      <c r="UUU13" s="74"/>
      <c r="UUV13" s="74"/>
      <c r="UUW13" s="85"/>
      <c r="UUX13" s="74"/>
      <c r="UUY13" s="74"/>
      <c r="UUZ13" s="85"/>
      <c r="UVA13" s="74"/>
      <c r="UVB13" s="74"/>
      <c r="UVC13" s="85"/>
      <c r="UVD13" s="80"/>
      <c r="UVE13" s="80"/>
      <c r="UVF13" s="85"/>
      <c r="UVG13" s="77"/>
      <c r="UVH13" s="74"/>
      <c r="UVI13" s="74"/>
      <c r="UVJ13" s="85"/>
      <c r="UVK13" s="74"/>
      <c r="UVL13" s="74"/>
      <c r="UVM13" s="85"/>
      <c r="UVN13" s="74"/>
      <c r="UVO13" s="74"/>
      <c r="UVP13" s="85"/>
      <c r="UVQ13" s="74"/>
      <c r="UVR13" s="74"/>
      <c r="UVS13" s="85"/>
      <c r="UVT13" s="80"/>
      <c r="UVU13" s="80"/>
      <c r="UVV13" s="85"/>
      <c r="UVW13" s="77"/>
      <c r="UVX13" s="74"/>
      <c r="UVY13" s="74"/>
      <c r="UVZ13" s="85"/>
      <c r="UWA13" s="74"/>
      <c r="UWB13" s="74"/>
      <c r="UWC13" s="85"/>
      <c r="UWD13" s="74"/>
      <c r="UWE13" s="74"/>
      <c r="UWF13" s="85"/>
      <c r="UWG13" s="74"/>
      <c r="UWH13" s="74"/>
      <c r="UWI13" s="85"/>
      <c r="UWJ13" s="80"/>
      <c r="UWK13" s="80"/>
      <c r="UWL13" s="85"/>
      <c r="UWM13" s="77"/>
      <c r="UWN13" s="74"/>
      <c r="UWO13" s="74"/>
      <c r="UWP13" s="85"/>
      <c r="UWQ13" s="74"/>
      <c r="UWR13" s="74"/>
      <c r="UWS13" s="85"/>
      <c r="UWT13" s="74"/>
      <c r="UWU13" s="74"/>
      <c r="UWV13" s="85"/>
      <c r="UWW13" s="74"/>
      <c r="UWX13" s="74"/>
      <c r="UWY13" s="85"/>
      <c r="UWZ13" s="80"/>
      <c r="UXA13" s="80"/>
      <c r="UXB13" s="85"/>
      <c r="UXC13" s="77"/>
      <c r="UXD13" s="74"/>
      <c r="UXE13" s="74"/>
      <c r="UXF13" s="85"/>
      <c r="UXG13" s="74"/>
      <c r="UXH13" s="74"/>
      <c r="UXI13" s="85"/>
      <c r="UXJ13" s="74"/>
      <c r="UXK13" s="74"/>
      <c r="UXL13" s="85"/>
      <c r="UXM13" s="74"/>
      <c r="UXN13" s="74"/>
      <c r="UXO13" s="85"/>
      <c r="UXP13" s="80"/>
      <c r="UXQ13" s="80"/>
      <c r="UXR13" s="85"/>
      <c r="UXS13" s="77"/>
      <c r="UXT13" s="74"/>
      <c r="UXU13" s="74"/>
      <c r="UXV13" s="85"/>
      <c r="UXW13" s="74"/>
      <c r="UXX13" s="74"/>
      <c r="UXY13" s="85"/>
      <c r="UXZ13" s="74"/>
      <c r="UYA13" s="74"/>
      <c r="UYB13" s="85"/>
      <c r="UYC13" s="74"/>
      <c r="UYD13" s="74"/>
      <c r="UYE13" s="85"/>
      <c r="UYF13" s="80"/>
      <c r="UYG13" s="80"/>
      <c r="UYH13" s="85"/>
      <c r="UYI13" s="77"/>
      <c r="UYJ13" s="74"/>
      <c r="UYK13" s="74"/>
      <c r="UYL13" s="85"/>
      <c r="UYM13" s="74"/>
      <c r="UYN13" s="74"/>
      <c r="UYO13" s="85"/>
      <c r="UYP13" s="74"/>
      <c r="UYQ13" s="74"/>
      <c r="UYR13" s="85"/>
      <c r="UYS13" s="74"/>
      <c r="UYT13" s="74"/>
      <c r="UYU13" s="85"/>
      <c r="UYV13" s="80"/>
      <c r="UYW13" s="80"/>
      <c r="UYX13" s="85"/>
      <c r="UYY13" s="77"/>
      <c r="UYZ13" s="74"/>
      <c r="UZA13" s="74"/>
      <c r="UZB13" s="85"/>
      <c r="UZC13" s="74"/>
      <c r="UZD13" s="74"/>
      <c r="UZE13" s="85"/>
      <c r="UZF13" s="74"/>
      <c r="UZG13" s="74"/>
      <c r="UZH13" s="85"/>
      <c r="UZI13" s="74"/>
      <c r="UZJ13" s="74"/>
      <c r="UZK13" s="85"/>
      <c r="UZL13" s="80"/>
      <c r="UZM13" s="80"/>
      <c r="UZN13" s="85"/>
      <c r="UZO13" s="77"/>
      <c r="UZP13" s="74"/>
      <c r="UZQ13" s="74"/>
      <c r="UZR13" s="85"/>
      <c r="UZS13" s="74"/>
      <c r="UZT13" s="74"/>
      <c r="UZU13" s="85"/>
      <c r="UZV13" s="74"/>
      <c r="UZW13" s="74"/>
      <c r="UZX13" s="85"/>
      <c r="UZY13" s="74"/>
      <c r="UZZ13" s="74"/>
      <c r="VAA13" s="85"/>
      <c r="VAB13" s="80"/>
      <c r="VAC13" s="80"/>
      <c r="VAD13" s="85"/>
      <c r="VAE13" s="77"/>
      <c r="VAF13" s="74"/>
      <c r="VAG13" s="74"/>
      <c r="VAH13" s="85"/>
      <c r="VAI13" s="74"/>
      <c r="VAJ13" s="74"/>
      <c r="VAK13" s="85"/>
      <c r="VAL13" s="74"/>
      <c r="VAM13" s="74"/>
      <c r="VAN13" s="85"/>
      <c r="VAO13" s="74"/>
      <c r="VAP13" s="74"/>
      <c r="VAQ13" s="85"/>
      <c r="VAR13" s="80"/>
      <c r="VAS13" s="80"/>
      <c r="VAT13" s="85"/>
      <c r="VAU13" s="77"/>
      <c r="VAV13" s="74"/>
      <c r="VAW13" s="74"/>
      <c r="VAX13" s="85"/>
      <c r="VAY13" s="74"/>
      <c r="VAZ13" s="74"/>
      <c r="VBA13" s="85"/>
      <c r="VBB13" s="74"/>
      <c r="VBC13" s="74"/>
      <c r="VBD13" s="85"/>
      <c r="VBE13" s="74"/>
      <c r="VBF13" s="74"/>
      <c r="VBG13" s="85"/>
      <c r="VBH13" s="80"/>
      <c r="VBI13" s="80"/>
      <c r="VBJ13" s="85"/>
      <c r="VBK13" s="77"/>
      <c r="VBL13" s="74"/>
      <c r="VBM13" s="74"/>
      <c r="VBN13" s="85"/>
      <c r="VBO13" s="74"/>
      <c r="VBP13" s="74"/>
      <c r="VBQ13" s="85"/>
      <c r="VBR13" s="74"/>
      <c r="VBS13" s="74"/>
      <c r="VBT13" s="85"/>
      <c r="VBU13" s="74"/>
      <c r="VBV13" s="74"/>
      <c r="VBW13" s="85"/>
      <c r="VBX13" s="80"/>
      <c r="VBY13" s="80"/>
      <c r="VBZ13" s="85"/>
      <c r="VCA13" s="77"/>
      <c r="VCB13" s="74"/>
      <c r="VCC13" s="74"/>
      <c r="VCD13" s="85"/>
      <c r="VCE13" s="74"/>
      <c r="VCF13" s="74"/>
      <c r="VCG13" s="85"/>
      <c r="VCH13" s="74"/>
      <c r="VCI13" s="74"/>
      <c r="VCJ13" s="85"/>
      <c r="VCK13" s="74"/>
      <c r="VCL13" s="74"/>
      <c r="VCM13" s="85"/>
      <c r="VCN13" s="80"/>
      <c r="VCO13" s="80"/>
      <c r="VCP13" s="85"/>
      <c r="VCQ13" s="77"/>
      <c r="VCR13" s="74"/>
      <c r="VCS13" s="74"/>
      <c r="VCT13" s="85"/>
      <c r="VCU13" s="74"/>
      <c r="VCV13" s="74"/>
      <c r="VCW13" s="85"/>
      <c r="VCX13" s="74"/>
      <c r="VCY13" s="74"/>
      <c r="VCZ13" s="85"/>
      <c r="VDA13" s="74"/>
      <c r="VDB13" s="74"/>
      <c r="VDC13" s="85"/>
      <c r="VDD13" s="80"/>
      <c r="VDE13" s="80"/>
      <c r="VDF13" s="85"/>
      <c r="VDG13" s="77"/>
      <c r="VDH13" s="74"/>
      <c r="VDI13" s="74"/>
      <c r="VDJ13" s="85"/>
      <c r="VDK13" s="74"/>
      <c r="VDL13" s="74"/>
      <c r="VDM13" s="85"/>
      <c r="VDN13" s="74"/>
      <c r="VDO13" s="74"/>
      <c r="VDP13" s="85"/>
      <c r="VDQ13" s="74"/>
      <c r="VDR13" s="74"/>
      <c r="VDS13" s="85"/>
      <c r="VDT13" s="80"/>
      <c r="VDU13" s="80"/>
      <c r="VDV13" s="85"/>
      <c r="VDW13" s="77"/>
      <c r="VDX13" s="74"/>
      <c r="VDY13" s="74"/>
      <c r="VDZ13" s="85"/>
      <c r="VEA13" s="74"/>
      <c r="VEB13" s="74"/>
      <c r="VEC13" s="85"/>
      <c r="VED13" s="74"/>
      <c r="VEE13" s="74"/>
      <c r="VEF13" s="85"/>
      <c r="VEG13" s="74"/>
      <c r="VEH13" s="74"/>
      <c r="VEI13" s="85"/>
      <c r="VEJ13" s="80"/>
      <c r="VEK13" s="80"/>
      <c r="VEL13" s="85"/>
      <c r="VEM13" s="77"/>
      <c r="VEN13" s="74"/>
      <c r="VEO13" s="74"/>
      <c r="VEP13" s="85"/>
      <c r="VEQ13" s="74"/>
      <c r="VER13" s="74"/>
      <c r="VES13" s="85"/>
      <c r="VET13" s="74"/>
      <c r="VEU13" s="74"/>
      <c r="VEV13" s="85"/>
      <c r="VEW13" s="74"/>
      <c r="VEX13" s="74"/>
      <c r="VEY13" s="85"/>
      <c r="VEZ13" s="80"/>
      <c r="VFA13" s="80"/>
      <c r="VFB13" s="85"/>
      <c r="VFC13" s="77"/>
      <c r="VFD13" s="74"/>
      <c r="VFE13" s="74"/>
      <c r="VFF13" s="85"/>
      <c r="VFG13" s="74"/>
      <c r="VFH13" s="74"/>
      <c r="VFI13" s="85"/>
      <c r="VFJ13" s="74"/>
      <c r="VFK13" s="74"/>
      <c r="VFL13" s="85"/>
      <c r="VFM13" s="74"/>
      <c r="VFN13" s="74"/>
      <c r="VFO13" s="85"/>
      <c r="VFP13" s="80"/>
      <c r="VFQ13" s="80"/>
      <c r="VFR13" s="85"/>
      <c r="VFS13" s="77"/>
      <c r="VFT13" s="74"/>
      <c r="VFU13" s="74"/>
      <c r="VFV13" s="85"/>
      <c r="VFW13" s="74"/>
      <c r="VFX13" s="74"/>
      <c r="VFY13" s="85"/>
      <c r="VFZ13" s="74"/>
      <c r="VGA13" s="74"/>
      <c r="VGB13" s="85"/>
      <c r="VGC13" s="74"/>
      <c r="VGD13" s="74"/>
      <c r="VGE13" s="85"/>
      <c r="VGF13" s="80"/>
      <c r="VGG13" s="80"/>
      <c r="VGH13" s="85"/>
      <c r="VGI13" s="77"/>
      <c r="VGJ13" s="74"/>
      <c r="VGK13" s="74"/>
      <c r="VGL13" s="85"/>
      <c r="VGM13" s="74"/>
      <c r="VGN13" s="74"/>
      <c r="VGO13" s="85"/>
      <c r="VGP13" s="74"/>
      <c r="VGQ13" s="74"/>
      <c r="VGR13" s="85"/>
      <c r="VGS13" s="74"/>
      <c r="VGT13" s="74"/>
      <c r="VGU13" s="85"/>
      <c r="VGV13" s="80"/>
      <c r="VGW13" s="80"/>
      <c r="VGX13" s="85"/>
      <c r="VGY13" s="77"/>
      <c r="VGZ13" s="74"/>
      <c r="VHA13" s="74"/>
      <c r="VHB13" s="85"/>
      <c r="VHC13" s="74"/>
      <c r="VHD13" s="74"/>
      <c r="VHE13" s="85"/>
      <c r="VHF13" s="74"/>
      <c r="VHG13" s="74"/>
      <c r="VHH13" s="85"/>
      <c r="VHI13" s="74"/>
      <c r="VHJ13" s="74"/>
      <c r="VHK13" s="85"/>
      <c r="VHL13" s="80"/>
      <c r="VHM13" s="80"/>
      <c r="VHN13" s="85"/>
      <c r="VHO13" s="77"/>
      <c r="VHP13" s="74"/>
      <c r="VHQ13" s="74"/>
      <c r="VHR13" s="85"/>
      <c r="VHS13" s="74"/>
      <c r="VHT13" s="74"/>
      <c r="VHU13" s="85"/>
      <c r="VHV13" s="74"/>
      <c r="VHW13" s="74"/>
      <c r="VHX13" s="85"/>
      <c r="VHY13" s="74"/>
      <c r="VHZ13" s="74"/>
      <c r="VIA13" s="85"/>
      <c r="VIB13" s="80"/>
      <c r="VIC13" s="80"/>
      <c r="VID13" s="85"/>
      <c r="VIE13" s="77"/>
      <c r="VIF13" s="74"/>
      <c r="VIG13" s="74"/>
      <c r="VIH13" s="85"/>
      <c r="VII13" s="74"/>
      <c r="VIJ13" s="74"/>
      <c r="VIK13" s="85"/>
      <c r="VIL13" s="74"/>
      <c r="VIM13" s="74"/>
      <c r="VIN13" s="85"/>
      <c r="VIO13" s="74"/>
      <c r="VIP13" s="74"/>
      <c r="VIQ13" s="85"/>
      <c r="VIR13" s="80"/>
      <c r="VIS13" s="80"/>
      <c r="VIT13" s="85"/>
      <c r="VIU13" s="77"/>
      <c r="VIV13" s="74"/>
      <c r="VIW13" s="74"/>
      <c r="VIX13" s="85"/>
      <c r="VIY13" s="74"/>
      <c r="VIZ13" s="74"/>
      <c r="VJA13" s="85"/>
      <c r="VJB13" s="74"/>
      <c r="VJC13" s="74"/>
      <c r="VJD13" s="85"/>
      <c r="VJE13" s="74"/>
      <c r="VJF13" s="74"/>
      <c r="VJG13" s="85"/>
      <c r="VJH13" s="80"/>
      <c r="VJI13" s="80"/>
      <c r="VJJ13" s="85"/>
      <c r="VJK13" s="77"/>
      <c r="VJL13" s="74"/>
      <c r="VJM13" s="74"/>
      <c r="VJN13" s="85"/>
      <c r="VJO13" s="74"/>
      <c r="VJP13" s="74"/>
      <c r="VJQ13" s="85"/>
      <c r="VJR13" s="74"/>
      <c r="VJS13" s="74"/>
      <c r="VJT13" s="85"/>
      <c r="VJU13" s="74"/>
      <c r="VJV13" s="74"/>
      <c r="VJW13" s="85"/>
      <c r="VJX13" s="80"/>
      <c r="VJY13" s="80"/>
      <c r="VJZ13" s="85"/>
      <c r="VKA13" s="77"/>
      <c r="VKB13" s="74"/>
      <c r="VKC13" s="74"/>
      <c r="VKD13" s="85"/>
      <c r="VKE13" s="74"/>
      <c r="VKF13" s="74"/>
      <c r="VKG13" s="85"/>
      <c r="VKH13" s="74"/>
      <c r="VKI13" s="74"/>
      <c r="VKJ13" s="85"/>
      <c r="VKK13" s="74"/>
      <c r="VKL13" s="74"/>
      <c r="VKM13" s="85"/>
      <c r="VKN13" s="80"/>
      <c r="VKO13" s="80"/>
      <c r="VKP13" s="85"/>
      <c r="VKQ13" s="77"/>
      <c r="VKR13" s="74"/>
      <c r="VKS13" s="74"/>
      <c r="VKT13" s="85"/>
      <c r="VKU13" s="74"/>
      <c r="VKV13" s="74"/>
      <c r="VKW13" s="85"/>
      <c r="VKX13" s="74"/>
      <c r="VKY13" s="74"/>
      <c r="VKZ13" s="85"/>
      <c r="VLA13" s="74"/>
      <c r="VLB13" s="74"/>
      <c r="VLC13" s="85"/>
      <c r="VLD13" s="80"/>
      <c r="VLE13" s="80"/>
      <c r="VLF13" s="85"/>
      <c r="VLG13" s="77"/>
      <c r="VLH13" s="74"/>
      <c r="VLI13" s="74"/>
      <c r="VLJ13" s="85"/>
      <c r="VLK13" s="74"/>
      <c r="VLL13" s="74"/>
      <c r="VLM13" s="85"/>
      <c r="VLN13" s="74"/>
      <c r="VLO13" s="74"/>
      <c r="VLP13" s="85"/>
      <c r="VLQ13" s="74"/>
      <c r="VLR13" s="74"/>
      <c r="VLS13" s="85"/>
      <c r="VLT13" s="80"/>
      <c r="VLU13" s="80"/>
      <c r="VLV13" s="85"/>
      <c r="VLW13" s="77"/>
      <c r="VLX13" s="74"/>
      <c r="VLY13" s="74"/>
      <c r="VLZ13" s="85"/>
      <c r="VMA13" s="74"/>
      <c r="VMB13" s="74"/>
      <c r="VMC13" s="85"/>
      <c r="VMD13" s="74"/>
      <c r="VME13" s="74"/>
      <c r="VMF13" s="85"/>
      <c r="VMG13" s="74"/>
      <c r="VMH13" s="74"/>
      <c r="VMI13" s="85"/>
      <c r="VMJ13" s="80"/>
      <c r="VMK13" s="80"/>
      <c r="VML13" s="85"/>
      <c r="VMM13" s="77"/>
      <c r="VMN13" s="74"/>
      <c r="VMO13" s="74"/>
      <c r="VMP13" s="85"/>
      <c r="VMQ13" s="74"/>
      <c r="VMR13" s="74"/>
      <c r="VMS13" s="85"/>
      <c r="VMT13" s="74"/>
      <c r="VMU13" s="74"/>
      <c r="VMV13" s="85"/>
      <c r="VMW13" s="74"/>
      <c r="VMX13" s="74"/>
      <c r="VMY13" s="85"/>
      <c r="VMZ13" s="80"/>
      <c r="VNA13" s="80"/>
      <c r="VNB13" s="85"/>
      <c r="VNC13" s="77"/>
      <c r="VND13" s="74"/>
      <c r="VNE13" s="74"/>
      <c r="VNF13" s="85"/>
      <c r="VNG13" s="74"/>
      <c r="VNH13" s="74"/>
      <c r="VNI13" s="85"/>
      <c r="VNJ13" s="74"/>
      <c r="VNK13" s="74"/>
      <c r="VNL13" s="85"/>
      <c r="VNM13" s="74"/>
      <c r="VNN13" s="74"/>
      <c r="VNO13" s="85"/>
      <c r="VNP13" s="80"/>
      <c r="VNQ13" s="80"/>
      <c r="VNR13" s="85"/>
      <c r="VNS13" s="77"/>
      <c r="VNT13" s="74"/>
      <c r="VNU13" s="74"/>
      <c r="VNV13" s="85"/>
      <c r="VNW13" s="74"/>
      <c r="VNX13" s="74"/>
      <c r="VNY13" s="85"/>
      <c r="VNZ13" s="74"/>
      <c r="VOA13" s="74"/>
      <c r="VOB13" s="85"/>
      <c r="VOC13" s="74"/>
      <c r="VOD13" s="74"/>
      <c r="VOE13" s="85"/>
      <c r="VOF13" s="80"/>
      <c r="VOG13" s="80"/>
      <c r="VOH13" s="85"/>
      <c r="VOI13" s="77"/>
      <c r="VOJ13" s="74"/>
      <c r="VOK13" s="74"/>
      <c r="VOL13" s="85"/>
      <c r="VOM13" s="74"/>
      <c r="VON13" s="74"/>
      <c r="VOO13" s="85"/>
      <c r="VOP13" s="74"/>
      <c r="VOQ13" s="74"/>
      <c r="VOR13" s="85"/>
      <c r="VOS13" s="74"/>
      <c r="VOT13" s="74"/>
      <c r="VOU13" s="85"/>
      <c r="VOV13" s="80"/>
      <c r="VOW13" s="80"/>
      <c r="VOX13" s="85"/>
      <c r="VOY13" s="77"/>
      <c r="VOZ13" s="74"/>
      <c r="VPA13" s="74"/>
      <c r="VPB13" s="85"/>
      <c r="VPC13" s="74"/>
      <c r="VPD13" s="74"/>
      <c r="VPE13" s="85"/>
      <c r="VPF13" s="74"/>
      <c r="VPG13" s="74"/>
      <c r="VPH13" s="85"/>
      <c r="VPI13" s="74"/>
      <c r="VPJ13" s="74"/>
      <c r="VPK13" s="85"/>
      <c r="VPL13" s="80"/>
      <c r="VPM13" s="80"/>
      <c r="VPN13" s="85"/>
      <c r="VPO13" s="77"/>
      <c r="VPP13" s="74"/>
      <c r="VPQ13" s="74"/>
      <c r="VPR13" s="85"/>
      <c r="VPS13" s="74"/>
      <c r="VPT13" s="74"/>
      <c r="VPU13" s="85"/>
      <c r="VPV13" s="74"/>
      <c r="VPW13" s="74"/>
      <c r="VPX13" s="85"/>
      <c r="VPY13" s="74"/>
      <c r="VPZ13" s="74"/>
      <c r="VQA13" s="85"/>
      <c r="VQB13" s="80"/>
      <c r="VQC13" s="80"/>
      <c r="VQD13" s="85"/>
      <c r="VQE13" s="77"/>
      <c r="VQF13" s="74"/>
      <c r="VQG13" s="74"/>
      <c r="VQH13" s="85"/>
      <c r="VQI13" s="74"/>
      <c r="VQJ13" s="74"/>
      <c r="VQK13" s="85"/>
      <c r="VQL13" s="74"/>
      <c r="VQM13" s="74"/>
      <c r="VQN13" s="85"/>
      <c r="VQO13" s="74"/>
      <c r="VQP13" s="74"/>
      <c r="VQQ13" s="85"/>
      <c r="VQR13" s="80"/>
      <c r="VQS13" s="80"/>
      <c r="VQT13" s="85"/>
      <c r="VQU13" s="77"/>
      <c r="VQV13" s="74"/>
      <c r="VQW13" s="74"/>
      <c r="VQX13" s="85"/>
      <c r="VQY13" s="74"/>
      <c r="VQZ13" s="74"/>
      <c r="VRA13" s="85"/>
      <c r="VRB13" s="74"/>
      <c r="VRC13" s="74"/>
      <c r="VRD13" s="85"/>
      <c r="VRE13" s="74"/>
      <c r="VRF13" s="74"/>
      <c r="VRG13" s="85"/>
      <c r="VRH13" s="80"/>
      <c r="VRI13" s="80"/>
      <c r="VRJ13" s="85"/>
      <c r="VRK13" s="77"/>
      <c r="VRL13" s="74"/>
      <c r="VRM13" s="74"/>
      <c r="VRN13" s="85"/>
      <c r="VRO13" s="74"/>
      <c r="VRP13" s="74"/>
      <c r="VRQ13" s="85"/>
      <c r="VRR13" s="74"/>
      <c r="VRS13" s="74"/>
      <c r="VRT13" s="85"/>
      <c r="VRU13" s="74"/>
      <c r="VRV13" s="74"/>
      <c r="VRW13" s="85"/>
      <c r="VRX13" s="80"/>
      <c r="VRY13" s="80"/>
      <c r="VRZ13" s="85"/>
      <c r="VSA13" s="77"/>
      <c r="VSB13" s="74"/>
      <c r="VSC13" s="74"/>
      <c r="VSD13" s="85"/>
      <c r="VSE13" s="74"/>
      <c r="VSF13" s="74"/>
      <c r="VSG13" s="85"/>
      <c r="VSH13" s="74"/>
      <c r="VSI13" s="74"/>
      <c r="VSJ13" s="85"/>
      <c r="VSK13" s="74"/>
      <c r="VSL13" s="74"/>
      <c r="VSM13" s="85"/>
      <c r="VSN13" s="80"/>
      <c r="VSO13" s="80"/>
      <c r="VSP13" s="85"/>
      <c r="VSQ13" s="77"/>
      <c r="VSR13" s="74"/>
      <c r="VSS13" s="74"/>
      <c r="VST13" s="85"/>
      <c r="VSU13" s="74"/>
      <c r="VSV13" s="74"/>
      <c r="VSW13" s="85"/>
      <c r="VSX13" s="74"/>
      <c r="VSY13" s="74"/>
      <c r="VSZ13" s="85"/>
      <c r="VTA13" s="74"/>
      <c r="VTB13" s="74"/>
      <c r="VTC13" s="85"/>
      <c r="VTD13" s="80"/>
      <c r="VTE13" s="80"/>
      <c r="VTF13" s="85"/>
      <c r="VTG13" s="77"/>
      <c r="VTH13" s="74"/>
      <c r="VTI13" s="74"/>
      <c r="VTJ13" s="85"/>
      <c r="VTK13" s="74"/>
      <c r="VTL13" s="74"/>
      <c r="VTM13" s="85"/>
      <c r="VTN13" s="74"/>
      <c r="VTO13" s="74"/>
      <c r="VTP13" s="85"/>
      <c r="VTQ13" s="74"/>
      <c r="VTR13" s="74"/>
      <c r="VTS13" s="85"/>
      <c r="VTT13" s="80"/>
      <c r="VTU13" s="80"/>
      <c r="VTV13" s="85"/>
      <c r="VTW13" s="77"/>
      <c r="VTX13" s="74"/>
      <c r="VTY13" s="74"/>
      <c r="VTZ13" s="85"/>
      <c r="VUA13" s="74"/>
      <c r="VUB13" s="74"/>
      <c r="VUC13" s="85"/>
      <c r="VUD13" s="74"/>
      <c r="VUE13" s="74"/>
      <c r="VUF13" s="85"/>
      <c r="VUG13" s="74"/>
      <c r="VUH13" s="74"/>
      <c r="VUI13" s="85"/>
      <c r="VUJ13" s="80"/>
      <c r="VUK13" s="80"/>
      <c r="VUL13" s="85"/>
      <c r="VUM13" s="77"/>
      <c r="VUN13" s="74"/>
      <c r="VUO13" s="74"/>
      <c r="VUP13" s="85"/>
      <c r="VUQ13" s="74"/>
      <c r="VUR13" s="74"/>
      <c r="VUS13" s="85"/>
      <c r="VUT13" s="74"/>
      <c r="VUU13" s="74"/>
      <c r="VUV13" s="85"/>
      <c r="VUW13" s="74"/>
      <c r="VUX13" s="74"/>
      <c r="VUY13" s="85"/>
      <c r="VUZ13" s="80"/>
      <c r="VVA13" s="80"/>
      <c r="VVB13" s="85"/>
      <c r="VVC13" s="77"/>
      <c r="VVD13" s="74"/>
      <c r="VVE13" s="74"/>
      <c r="VVF13" s="85"/>
      <c r="VVG13" s="74"/>
      <c r="VVH13" s="74"/>
      <c r="VVI13" s="85"/>
      <c r="VVJ13" s="74"/>
      <c r="VVK13" s="74"/>
      <c r="VVL13" s="85"/>
      <c r="VVM13" s="74"/>
      <c r="VVN13" s="74"/>
      <c r="VVO13" s="85"/>
      <c r="VVP13" s="80"/>
      <c r="VVQ13" s="80"/>
      <c r="VVR13" s="85"/>
      <c r="VVS13" s="77"/>
      <c r="VVT13" s="74"/>
      <c r="VVU13" s="74"/>
      <c r="VVV13" s="85"/>
      <c r="VVW13" s="74"/>
      <c r="VVX13" s="74"/>
      <c r="VVY13" s="85"/>
      <c r="VVZ13" s="74"/>
      <c r="VWA13" s="74"/>
      <c r="VWB13" s="85"/>
      <c r="VWC13" s="74"/>
      <c r="VWD13" s="74"/>
      <c r="VWE13" s="85"/>
      <c r="VWF13" s="80"/>
      <c r="VWG13" s="80"/>
      <c r="VWH13" s="85"/>
      <c r="VWI13" s="77"/>
      <c r="VWJ13" s="74"/>
      <c r="VWK13" s="74"/>
      <c r="VWL13" s="85"/>
      <c r="VWM13" s="74"/>
      <c r="VWN13" s="74"/>
      <c r="VWO13" s="85"/>
      <c r="VWP13" s="74"/>
      <c r="VWQ13" s="74"/>
      <c r="VWR13" s="85"/>
      <c r="VWS13" s="74"/>
      <c r="VWT13" s="74"/>
      <c r="VWU13" s="85"/>
      <c r="VWV13" s="80"/>
      <c r="VWW13" s="80"/>
      <c r="VWX13" s="85"/>
      <c r="VWY13" s="77"/>
      <c r="VWZ13" s="74"/>
      <c r="VXA13" s="74"/>
      <c r="VXB13" s="85"/>
      <c r="VXC13" s="74"/>
      <c r="VXD13" s="74"/>
      <c r="VXE13" s="85"/>
      <c r="VXF13" s="74"/>
      <c r="VXG13" s="74"/>
      <c r="VXH13" s="85"/>
      <c r="VXI13" s="74"/>
      <c r="VXJ13" s="74"/>
      <c r="VXK13" s="85"/>
      <c r="VXL13" s="80"/>
      <c r="VXM13" s="80"/>
      <c r="VXN13" s="85"/>
      <c r="VXO13" s="77"/>
      <c r="VXP13" s="74"/>
      <c r="VXQ13" s="74"/>
      <c r="VXR13" s="85"/>
      <c r="VXS13" s="74"/>
      <c r="VXT13" s="74"/>
      <c r="VXU13" s="85"/>
      <c r="VXV13" s="74"/>
      <c r="VXW13" s="74"/>
      <c r="VXX13" s="85"/>
      <c r="VXY13" s="74"/>
      <c r="VXZ13" s="74"/>
      <c r="VYA13" s="85"/>
      <c r="VYB13" s="80"/>
      <c r="VYC13" s="80"/>
      <c r="VYD13" s="85"/>
      <c r="VYE13" s="77"/>
      <c r="VYF13" s="74"/>
      <c r="VYG13" s="74"/>
      <c r="VYH13" s="85"/>
      <c r="VYI13" s="74"/>
      <c r="VYJ13" s="74"/>
      <c r="VYK13" s="85"/>
      <c r="VYL13" s="74"/>
      <c r="VYM13" s="74"/>
      <c r="VYN13" s="85"/>
      <c r="VYO13" s="74"/>
      <c r="VYP13" s="74"/>
      <c r="VYQ13" s="85"/>
      <c r="VYR13" s="80"/>
      <c r="VYS13" s="80"/>
      <c r="VYT13" s="85"/>
      <c r="VYU13" s="77"/>
      <c r="VYV13" s="74"/>
      <c r="VYW13" s="74"/>
      <c r="VYX13" s="85"/>
      <c r="VYY13" s="74"/>
      <c r="VYZ13" s="74"/>
      <c r="VZA13" s="85"/>
      <c r="VZB13" s="74"/>
      <c r="VZC13" s="74"/>
      <c r="VZD13" s="85"/>
      <c r="VZE13" s="74"/>
      <c r="VZF13" s="74"/>
      <c r="VZG13" s="85"/>
      <c r="VZH13" s="80"/>
      <c r="VZI13" s="80"/>
      <c r="VZJ13" s="85"/>
      <c r="VZK13" s="77"/>
      <c r="VZL13" s="74"/>
      <c r="VZM13" s="74"/>
      <c r="VZN13" s="85"/>
      <c r="VZO13" s="74"/>
      <c r="VZP13" s="74"/>
      <c r="VZQ13" s="85"/>
      <c r="VZR13" s="74"/>
      <c r="VZS13" s="74"/>
      <c r="VZT13" s="85"/>
      <c r="VZU13" s="74"/>
      <c r="VZV13" s="74"/>
      <c r="VZW13" s="85"/>
      <c r="VZX13" s="80"/>
      <c r="VZY13" s="80"/>
      <c r="VZZ13" s="85"/>
      <c r="WAA13" s="77"/>
      <c r="WAB13" s="74"/>
      <c r="WAC13" s="74"/>
      <c r="WAD13" s="85"/>
      <c r="WAE13" s="74"/>
      <c r="WAF13" s="74"/>
      <c r="WAG13" s="85"/>
      <c r="WAH13" s="74"/>
      <c r="WAI13" s="74"/>
      <c r="WAJ13" s="85"/>
      <c r="WAK13" s="74"/>
      <c r="WAL13" s="74"/>
      <c r="WAM13" s="85"/>
      <c r="WAN13" s="80"/>
      <c r="WAO13" s="80"/>
      <c r="WAP13" s="85"/>
      <c r="WAQ13" s="77"/>
      <c r="WAR13" s="74"/>
      <c r="WAS13" s="74"/>
      <c r="WAT13" s="85"/>
      <c r="WAU13" s="74"/>
      <c r="WAV13" s="74"/>
      <c r="WAW13" s="85"/>
      <c r="WAX13" s="74"/>
      <c r="WAY13" s="74"/>
      <c r="WAZ13" s="85"/>
      <c r="WBA13" s="74"/>
      <c r="WBB13" s="74"/>
      <c r="WBC13" s="85"/>
      <c r="WBD13" s="80"/>
      <c r="WBE13" s="80"/>
      <c r="WBF13" s="85"/>
      <c r="WBG13" s="77"/>
      <c r="WBH13" s="74"/>
      <c r="WBI13" s="74"/>
      <c r="WBJ13" s="85"/>
      <c r="WBK13" s="74"/>
      <c r="WBL13" s="74"/>
      <c r="WBM13" s="85"/>
      <c r="WBN13" s="74"/>
      <c r="WBO13" s="74"/>
      <c r="WBP13" s="85"/>
      <c r="WBQ13" s="74"/>
      <c r="WBR13" s="74"/>
      <c r="WBS13" s="85"/>
      <c r="WBT13" s="80"/>
      <c r="WBU13" s="80"/>
      <c r="WBV13" s="85"/>
      <c r="WBW13" s="77"/>
      <c r="WBX13" s="74"/>
      <c r="WBY13" s="74"/>
      <c r="WBZ13" s="85"/>
      <c r="WCA13" s="74"/>
      <c r="WCB13" s="74"/>
      <c r="WCC13" s="85"/>
      <c r="WCD13" s="74"/>
      <c r="WCE13" s="74"/>
      <c r="WCF13" s="85"/>
      <c r="WCG13" s="74"/>
      <c r="WCH13" s="74"/>
      <c r="WCI13" s="85"/>
      <c r="WCJ13" s="80"/>
      <c r="WCK13" s="80"/>
      <c r="WCL13" s="85"/>
      <c r="WCM13" s="77"/>
      <c r="WCN13" s="74"/>
      <c r="WCO13" s="74"/>
      <c r="WCP13" s="85"/>
      <c r="WCQ13" s="74"/>
      <c r="WCR13" s="74"/>
      <c r="WCS13" s="85"/>
      <c r="WCT13" s="74"/>
      <c r="WCU13" s="74"/>
      <c r="WCV13" s="85"/>
      <c r="WCW13" s="74"/>
      <c r="WCX13" s="74"/>
      <c r="WCY13" s="85"/>
      <c r="WCZ13" s="80"/>
      <c r="WDA13" s="80"/>
      <c r="WDB13" s="85"/>
      <c r="WDC13" s="77"/>
      <c r="WDD13" s="74"/>
      <c r="WDE13" s="74"/>
      <c r="WDF13" s="85"/>
      <c r="WDG13" s="74"/>
      <c r="WDH13" s="74"/>
      <c r="WDI13" s="85"/>
      <c r="WDJ13" s="74"/>
      <c r="WDK13" s="74"/>
      <c r="WDL13" s="85"/>
      <c r="WDM13" s="74"/>
      <c r="WDN13" s="74"/>
      <c r="WDO13" s="85"/>
      <c r="WDP13" s="80"/>
      <c r="WDQ13" s="80"/>
      <c r="WDR13" s="85"/>
      <c r="WDS13" s="77"/>
      <c r="WDT13" s="74"/>
      <c r="WDU13" s="74"/>
      <c r="WDV13" s="85"/>
      <c r="WDW13" s="74"/>
      <c r="WDX13" s="74"/>
      <c r="WDY13" s="85"/>
      <c r="WDZ13" s="74"/>
      <c r="WEA13" s="74"/>
      <c r="WEB13" s="85"/>
      <c r="WEC13" s="74"/>
      <c r="WED13" s="74"/>
      <c r="WEE13" s="85"/>
      <c r="WEF13" s="80"/>
      <c r="WEG13" s="80"/>
      <c r="WEH13" s="85"/>
      <c r="WEI13" s="77"/>
      <c r="WEJ13" s="74"/>
      <c r="WEK13" s="74"/>
      <c r="WEL13" s="85"/>
      <c r="WEM13" s="74"/>
      <c r="WEN13" s="74"/>
      <c r="WEO13" s="85"/>
      <c r="WEP13" s="74"/>
      <c r="WEQ13" s="74"/>
      <c r="WER13" s="85"/>
      <c r="WES13" s="74"/>
      <c r="WET13" s="74"/>
      <c r="WEU13" s="85"/>
      <c r="WEV13" s="80"/>
      <c r="WEW13" s="80"/>
      <c r="WEX13" s="85"/>
      <c r="WEY13" s="77"/>
      <c r="WEZ13" s="74"/>
      <c r="WFA13" s="74"/>
      <c r="WFB13" s="85"/>
      <c r="WFC13" s="74"/>
      <c r="WFD13" s="74"/>
      <c r="WFE13" s="85"/>
      <c r="WFF13" s="74"/>
      <c r="WFG13" s="74"/>
      <c r="WFH13" s="85"/>
      <c r="WFI13" s="74"/>
      <c r="WFJ13" s="74"/>
      <c r="WFK13" s="85"/>
      <c r="WFL13" s="80"/>
      <c r="WFM13" s="80"/>
      <c r="WFN13" s="85"/>
      <c r="WFO13" s="77"/>
      <c r="WFP13" s="74"/>
      <c r="WFQ13" s="74"/>
      <c r="WFR13" s="85"/>
      <c r="WFS13" s="74"/>
      <c r="WFT13" s="74"/>
      <c r="WFU13" s="85"/>
      <c r="WFV13" s="74"/>
      <c r="WFW13" s="74"/>
      <c r="WFX13" s="85"/>
      <c r="WFY13" s="74"/>
      <c r="WFZ13" s="74"/>
      <c r="WGA13" s="85"/>
      <c r="WGB13" s="80"/>
      <c r="WGC13" s="80"/>
      <c r="WGD13" s="85"/>
      <c r="WGE13" s="77"/>
      <c r="WGF13" s="74"/>
      <c r="WGG13" s="74"/>
      <c r="WGH13" s="85"/>
      <c r="WGI13" s="74"/>
      <c r="WGJ13" s="74"/>
      <c r="WGK13" s="85"/>
      <c r="WGL13" s="74"/>
      <c r="WGM13" s="74"/>
      <c r="WGN13" s="85"/>
      <c r="WGO13" s="74"/>
      <c r="WGP13" s="74"/>
      <c r="WGQ13" s="85"/>
      <c r="WGR13" s="80"/>
      <c r="WGS13" s="80"/>
      <c r="WGT13" s="85"/>
      <c r="WGU13" s="77"/>
      <c r="WGV13" s="74"/>
      <c r="WGW13" s="74"/>
      <c r="WGX13" s="85"/>
      <c r="WGY13" s="74"/>
      <c r="WGZ13" s="74"/>
      <c r="WHA13" s="85"/>
      <c r="WHB13" s="74"/>
      <c r="WHC13" s="74"/>
      <c r="WHD13" s="85"/>
      <c r="WHE13" s="74"/>
      <c r="WHF13" s="74"/>
      <c r="WHG13" s="85"/>
      <c r="WHH13" s="80"/>
      <c r="WHI13" s="80"/>
      <c r="WHJ13" s="85"/>
      <c r="WHK13" s="77"/>
      <c r="WHL13" s="74"/>
      <c r="WHM13" s="74"/>
      <c r="WHN13" s="85"/>
      <c r="WHO13" s="74"/>
      <c r="WHP13" s="74"/>
      <c r="WHQ13" s="85"/>
      <c r="WHR13" s="74"/>
      <c r="WHS13" s="74"/>
      <c r="WHT13" s="85"/>
      <c r="WHU13" s="74"/>
      <c r="WHV13" s="74"/>
      <c r="WHW13" s="85"/>
      <c r="WHX13" s="80"/>
      <c r="WHY13" s="80"/>
      <c r="WHZ13" s="85"/>
      <c r="WIA13" s="77"/>
      <c r="WIB13" s="74"/>
      <c r="WIC13" s="74"/>
      <c r="WID13" s="85"/>
      <c r="WIE13" s="74"/>
      <c r="WIF13" s="74"/>
      <c r="WIG13" s="85"/>
      <c r="WIH13" s="74"/>
      <c r="WII13" s="74"/>
      <c r="WIJ13" s="85"/>
      <c r="WIK13" s="74"/>
      <c r="WIL13" s="74"/>
      <c r="WIM13" s="85"/>
      <c r="WIN13" s="80"/>
      <c r="WIO13" s="80"/>
      <c r="WIP13" s="85"/>
      <c r="WIQ13" s="77"/>
      <c r="WIR13" s="74"/>
      <c r="WIS13" s="74"/>
      <c r="WIT13" s="85"/>
      <c r="WIU13" s="74"/>
      <c r="WIV13" s="74"/>
      <c r="WIW13" s="85"/>
      <c r="WIX13" s="74"/>
      <c r="WIY13" s="74"/>
      <c r="WIZ13" s="85"/>
      <c r="WJA13" s="74"/>
      <c r="WJB13" s="74"/>
      <c r="WJC13" s="85"/>
      <c r="WJD13" s="80"/>
      <c r="WJE13" s="80"/>
      <c r="WJF13" s="85"/>
      <c r="WJG13" s="77"/>
      <c r="WJH13" s="74"/>
      <c r="WJI13" s="74"/>
      <c r="WJJ13" s="85"/>
      <c r="WJK13" s="74"/>
      <c r="WJL13" s="74"/>
      <c r="WJM13" s="85"/>
      <c r="WJN13" s="74"/>
      <c r="WJO13" s="74"/>
      <c r="WJP13" s="85"/>
      <c r="WJQ13" s="74"/>
      <c r="WJR13" s="74"/>
      <c r="WJS13" s="85"/>
      <c r="WJT13" s="80"/>
      <c r="WJU13" s="80"/>
      <c r="WJV13" s="85"/>
      <c r="WJW13" s="77"/>
      <c r="WJX13" s="74"/>
      <c r="WJY13" s="74"/>
      <c r="WJZ13" s="85"/>
      <c r="WKA13" s="74"/>
      <c r="WKB13" s="74"/>
      <c r="WKC13" s="85"/>
      <c r="WKD13" s="74"/>
      <c r="WKE13" s="74"/>
      <c r="WKF13" s="85"/>
      <c r="WKG13" s="74"/>
      <c r="WKH13" s="74"/>
      <c r="WKI13" s="85"/>
      <c r="WKJ13" s="80"/>
      <c r="WKK13" s="80"/>
      <c r="WKL13" s="85"/>
      <c r="WKM13" s="77"/>
      <c r="WKN13" s="74"/>
      <c r="WKO13" s="74"/>
      <c r="WKP13" s="85"/>
      <c r="WKQ13" s="74"/>
      <c r="WKR13" s="74"/>
      <c r="WKS13" s="85"/>
      <c r="WKT13" s="74"/>
      <c r="WKU13" s="74"/>
      <c r="WKV13" s="85"/>
      <c r="WKW13" s="74"/>
      <c r="WKX13" s="74"/>
      <c r="WKY13" s="85"/>
      <c r="WKZ13" s="80"/>
      <c r="WLA13" s="80"/>
      <c r="WLB13" s="85"/>
      <c r="WLC13" s="77"/>
      <c r="WLD13" s="74"/>
      <c r="WLE13" s="74"/>
      <c r="WLF13" s="85"/>
      <c r="WLG13" s="74"/>
      <c r="WLH13" s="74"/>
      <c r="WLI13" s="85"/>
      <c r="WLJ13" s="74"/>
      <c r="WLK13" s="74"/>
      <c r="WLL13" s="85"/>
      <c r="WLM13" s="74"/>
      <c r="WLN13" s="74"/>
      <c r="WLO13" s="85"/>
      <c r="WLP13" s="80"/>
      <c r="WLQ13" s="80"/>
      <c r="WLR13" s="85"/>
      <c r="WLS13" s="77"/>
      <c r="WLT13" s="74"/>
      <c r="WLU13" s="74"/>
      <c r="WLV13" s="85"/>
      <c r="WLW13" s="74"/>
      <c r="WLX13" s="74"/>
      <c r="WLY13" s="85"/>
      <c r="WLZ13" s="74"/>
      <c r="WMA13" s="74"/>
      <c r="WMB13" s="85"/>
      <c r="WMC13" s="74"/>
      <c r="WMD13" s="74"/>
      <c r="WME13" s="85"/>
      <c r="WMF13" s="80"/>
      <c r="WMG13" s="80"/>
      <c r="WMH13" s="85"/>
      <c r="WMI13" s="77"/>
      <c r="WMJ13" s="74"/>
      <c r="WMK13" s="74"/>
      <c r="WML13" s="85"/>
      <c r="WMM13" s="74"/>
      <c r="WMN13" s="74"/>
      <c r="WMO13" s="85"/>
      <c r="WMP13" s="74"/>
      <c r="WMQ13" s="74"/>
      <c r="WMR13" s="85"/>
      <c r="WMS13" s="74"/>
      <c r="WMT13" s="74"/>
      <c r="WMU13" s="85"/>
      <c r="WMV13" s="80"/>
      <c r="WMW13" s="80"/>
      <c r="WMX13" s="85"/>
      <c r="WMY13" s="77"/>
      <c r="WMZ13" s="74"/>
      <c r="WNA13" s="74"/>
      <c r="WNB13" s="85"/>
      <c r="WNC13" s="74"/>
      <c r="WND13" s="74"/>
      <c r="WNE13" s="85"/>
      <c r="WNF13" s="74"/>
      <c r="WNG13" s="74"/>
      <c r="WNH13" s="85"/>
      <c r="WNI13" s="74"/>
      <c r="WNJ13" s="74"/>
      <c r="WNK13" s="85"/>
      <c r="WNL13" s="80"/>
      <c r="WNM13" s="80"/>
      <c r="WNN13" s="85"/>
      <c r="WNO13" s="77"/>
      <c r="WNP13" s="74"/>
      <c r="WNQ13" s="74"/>
      <c r="WNR13" s="85"/>
      <c r="WNS13" s="74"/>
      <c r="WNT13" s="74"/>
      <c r="WNU13" s="85"/>
      <c r="WNV13" s="74"/>
      <c r="WNW13" s="74"/>
      <c r="WNX13" s="85"/>
      <c r="WNY13" s="74"/>
      <c r="WNZ13" s="74"/>
      <c r="WOA13" s="85"/>
      <c r="WOB13" s="80"/>
      <c r="WOC13" s="80"/>
      <c r="WOD13" s="85"/>
      <c r="WOE13" s="77"/>
      <c r="WOF13" s="74"/>
      <c r="WOG13" s="74"/>
      <c r="WOH13" s="85"/>
      <c r="WOI13" s="74"/>
      <c r="WOJ13" s="74"/>
      <c r="WOK13" s="85"/>
      <c r="WOL13" s="74"/>
      <c r="WOM13" s="74"/>
      <c r="WON13" s="85"/>
      <c r="WOO13" s="74"/>
      <c r="WOP13" s="74"/>
      <c r="WOQ13" s="85"/>
      <c r="WOR13" s="80"/>
      <c r="WOS13" s="80"/>
      <c r="WOT13" s="85"/>
      <c r="WOU13" s="77"/>
      <c r="WOV13" s="74"/>
      <c r="WOW13" s="74"/>
      <c r="WOX13" s="85"/>
      <c r="WOY13" s="74"/>
      <c r="WOZ13" s="74"/>
      <c r="WPA13" s="85"/>
      <c r="WPB13" s="74"/>
      <c r="WPC13" s="74"/>
      <c r="WPD13" s="85"/>
      <c r="WPE13" s="74"/>
      <c r="WPF13" s="74"/>
      <c r="WPG13" s="85"/>
      <c r="WPH13" s="80"/>
      <c r="WPI13" s="80"/>
      <c r="WPJ13" s="85"/>
      <c r="WPK13" s="77"/>
      <c r="WPL13" s="74"/>
      <c r="WPM13" s="74"/>
      <c r="WPN13" s="85"/>
      <c r="WPO13" s="74"/>
      <c r="WPP13" s="74"/>
      <c r="WPQ13" s="85"/>
      <c r="WPR13" s="74"/>
      <c r="WPS13" s="74"/>
      <c r="WPT13" s="85"/>
      <c r="WPU13" s="74"/>
      <c r="WPV13" s="74"/>
      <c r="WPW13" s="85"/>
      <c r="WPX13" s="80"/>
      <c r="WPY13" s="80"/>
      <c r="WPZ13" s="85"/>
      <c r="WQA13" s="77"/>
      <c r="WQB13" s="74"/>
      <c r="WQC13" s="74"/>
      <c r="WQD13" s="85"/>
      <c r="WQE13" s="74"/>
      <c r="WQF13" s="74"/>
      <c r="WQG13" s="85"/>
      <c r="WQH13" s="74"/>
      <c r="WQI13" s="74"/>
      <c r="WQJ13" s="85"/>
      <c r="WQK13" s="74"/>
      <c r="WQL13" s="74"/>
      <c r="WQM13" s="85"/>
      <c r="WQN13" s="80"/>
      <c r="WQO13" s="80"/>
      <c r="WQP13" s="85"/>
      <c r="WQQ13" s="77"/>
      <c r="WQR13" s="74"/>
      <c r="WQS13" s="74"/>
      <c r="WQT13" s="85"/>
      <c r="WQU13" s="74"/>
      <c r="WQV13" s="74"/>
      <c r="WQW13" s="85"/>
      <c r="WQX13" s="74"/>
      <c r="WQY13" s="74"/>
      <c r="WQZ13" s="85"/>
      <c r="WRA13" s="74"/>
      <c r="WRB13" s="74"/>
      <c r="WRC13" s="85"/>
      <c r="WRD13" s="80"/>
      <c r="WRE13" s="80"/>
      <c r="WRF13" s="85"/>
      <c r="WRG13" s="77"/>
      <c r="WRH13" s="74"/>
      <c r="WRI13" s="74"/>
      <c r="WRJ13" s="85"/>
      <c r="WRK13" s="74"/>
      <c r="WRL13" s="74"/>
      <c r="WRM13" s="85"/>
      <c r="WRN13" s="74"/>
      <c r="WRO13" s="74"/>
      <c r="WRP13" s="85"/>
      <c r="WRQ13" s="74"/>
      <c r="WRR13" s="74"/>
      <c r="WRS13" s="85"/>
      <c r="WRT13" s="80"/>
      <c r="WRU13" s="80"/>
      <c r="WRV13" s="85"/>
      <c r="WRW13" s="77"/>
      <c r="WRX13" s="74"/>
      <c r="WRY13" s="74"/>
      <c r="WRZ13" s="85"/>
      <c r="WSA13" s="74"/>
      <c r="WSB13" s="74"/>
      <c r="WSC13" s="85"/>
      <c r="WSD13" s="74"/>
      <c r="WSE13" s="74"/>
      <c r="WSF13" s="85"/>
      <c r="WSG13" s="74"/>
      <c r="WSH13" s="74"/>
      <c r="WSI13" s="85"/>
      <c r="WSJ13" s="80"/>
      <c r="WSK13" s="80"/>
      <c r="WSL13" s="85"/>
      <c r="WSM13" s="77"/>
      <c r="WSN13" s="74"/>
      <c r="WSO13" s="74"/>
      <c r="WSP13" s="85"/>
      <c r="WSQ13" s="74"/>
      <c r="WSR13" s="74"/>
      <c r="WSS13" s="85"/>
      <c r="WST13" s="74"/>
      <c r="WSU13" s="74"/>
      <c r="WSV13" s="85"/>
      <c r="WSW13" s="74"/>
      <c r="WSX13" s="74"/>
      <c r="WSY13" s="85"/>
      <c r="WSZ13" s="80"/>
      <c r="WTA13" s="80"/>
      <c r="WTB13" s="85"/>
      <c r="WTC13" s="77"/>
      <c r="WTD13" s="74"/>
      <c r="WTE13" s="74"/>
      <c r="WTF13" s="85"/>
      <c r="WTG13" s="74"/>
      <c r="WTH13" s="74"/>
      <c r="WTI13" s="85"/>
      <c r="WTJ13" s="74"/>
      <c r="WTK13" s="74"/>
      <c r="WTL13" s="85"/>
      <c r="WTM13" s="74"/>
      <c r="WTN13" s="74"/>
      <c r="WTO13" s="85"/>
      <c r="WTP13" s="80"/>
      <c r="WTQ13" s="80"/>
      <c r="WTR13" s="85"/>
      <c r="WTS13" s="77"/>
      <c r="WTT13" s="74"/>
      <c r="WTU13" s="74"/>
      <c r="WTV13" s="85"/>
      <c r="WTW13" s="74"/>
      <c r="WTX13" s="74"/>
      <c r="WTY13" s="85"/>
      <c r="WTZ13" s="74"/>
      <c r="WUA13" s="74"/>
      <c r="WUB13" s="85"/>
      <c r="WUC13" s="74"/>
      <c r="WUD13" s="74"/>
      <c r="WUE13" s="85"/>
      <c r="WUF13" s="80"/>
      <c r="WUG13" s="80"/>
      <c r="WUH13" s="85"/>
      <c r="WUI13" s="77"/>
      <c r="WUJ13" s="74"/>
      <c r="WUK13" s="74"/>
      <c r="WUL13" s="85"/>
      <c r="WUM13" s="74"/>
      <c r="WUN13" s="74"/>
      <c r="WUO13" s="85"/>
      <c r="WUP13" s="74"/>
      <c r="WUQ13" s="74"/>
      <c r="WUR13" s="85"/>
      <c r="WUS13" s="74"/>
      <c r="WUT13" s="74"/>
      <c r="WUU13" s="85"/>
      <c r="WUV13" s="80"/>
      <c r="WUW13" s="80"/>
      <c r="WUX13" s="85"/>
      <c r="WUY13" s="77"/>
      <c r="WUZ13" s="74"/>
      <c r="WVA13" s="74"/>
      <c r="WVB13" s="85"/>
      <c r="WVC13" s="74"/>
      <c r="WVD13" s="74"/>
      <c r="WVE13" s="85"/>
      <c r="WVF13" s="74"/>
      <c r="WVG13" s="74"/>
      <c r="WVH13" s="85"/>
      <c r="WVI13" s="74"/>
      <c r="WVJ13" s="74"/>
      <c r="WVK13" s="85"/>
      <c r="WVL13" s="80"/>
      <c r="WVM13" s="80"/>
      <c r="WVN13" s="85"/>
      <c r="WVO13" s="77"/>
      <c r="WVP13" s="74"/>
      <c r="WVQ13" s="74"/>
      <c r="WVR13" s="85"/>
      <c r="WVS13" s="74"/>
      <c r="WVT13" s="74"/>
      <c r="WVU13" s="85"/>
      <c r="WVV13" s="74"/>
      <c r="WVW13" s="74"/>
      <c r="WVX13" s="85"/>
      <c r="WVY13" s="74"/>
      <c r="WVZ13" s="74"/>
      <c r="WWA13" s="85"/>
      <c r="WWB13" s="80"/>
      <c r="WWC13" s="80"/>
      <c r="WWD13" s="85"/>
      <c r="WWE13" s="77"/>
      <c r="WWF13" s="74"/>
      <c r="WWG13" s="74"/>
      <c r="WWH13" s="85"/>
      <c r="WWI13" s="74"/>
      <c r="WWJ13" s="74"/>
      <c r="WWK13" s="85"/>
      <c r="WWL13" s="74"/>
      <c r="WWM13" s="74"/>
      <c r="WWN13" s="85"/>
      <c r="WWO13" s="74"/>
      <c r="WWP13" s="74"/>
      <c r="WWQ13" s="85"/>
      <c r="WWR13" s="80"/>
      <c r="WWS13" s="80"/>
      <c r="WWT13" s="85"/>
      <c r="WWU13" s="77"/>
      <c r="WWV13" s="74"/>
      <c r="WWW13" s="74"/>
      <c r="WWX13" s="85"/>
      <c r="WWY13" s="74"/>
      <c r="WWZ13" s="74"/>
      <c r="WXA13" s="85"/>
      <c r="WXB13" s="74"/>
      <c r="WXC13" s="74"/>
      <c r="WXD13" s="85"/>
      <c r="WXE13" s="74"/>
      <c r="WXF13" s="74"/>
      <c r="WXG13" s="85"/>
      <c r="WXH13" s="80"/>
      <c r="WXI13" s="80"/>
      <c r="WXJ13" s="85"/>
      <c r="WXK13" s="77"/>
      <c r="WXL13" s="74"/>
      <c r="WXM13" s="74"/>
      <c r="WXN13" s="85"/>
      <c r="WXO13" s="74"/>
      <c r="WXP13" s="74"/>
      <c r="WXQ13" s="85"/>
      <c r="WXR13" s="74"/>
      <c r="WXS13" s="74"/>
      <c r="WXT13" s="85"/>
      <c r="WXU13" s="74"/>
      <c r="WXV13" s="74"/>
      <c r="WXW13" s="85"/>
      <c r="WXX13" s="80"/>
      <c r="WXY13" s="80"/>
      <c r="WXZ13" s="85"/>
      <c r="WYA13" s="77"/>
      <c r="WYB13" s="74"/>
      <c r="WYC13" s="74"/>
      <c r="WYD13" s="85"/>
      <c r="WYE13" s="74"/>
      <c r="WYF13" s="74"/>
      <c r="WYG13" s="85"/>
      <c r="WYH13" s="74"/>
      <c r="WYI13" s="74"/>
      <c r="WYJ13" s="85"/>
      <c r="WYK13" s="74"/>
      <c r="WYL13" s="74"/>
      <c r="WYM13" s="85"/>
      <c r="WYN13" s="80"/>
      <c r="WYO13" s="80"/>
      <c r="WYP13" s="85"/>
      <c r="WYQ13" s="77"/>
      <c r="WYR13" s="74"/>
      <c r="WYS13" s="74"/>
      <c r="WYT13" s="85"/>
      <c r="WYU13" s="74"/>
      <c r="WYV13" s="74"/>
      <c r="WYW13" s="85"/>
      <c r="WYX13" s="74"/>
      <c r="WYY13" s="74"/>
      <c r="WYZ13" s="85"/>
      <c r="WZA13" s="74"/>
      <c r="WZB13" s="74"/>
      <c r="WZC13" s="85"/>
      <c r="WZD13" s="80"/>
      <c r="WZE13" s="80"/>
      <c r="WZF13" s="85"/>
      <c r="WZG13" s="77"/>
      <c r="WZH13" s="74"/>
      <c r="WZI13" s="74"/>
      <c r="WZJ13" s="85"/>
      <c r="WZK13" s="74"/>
      <c r="WZL13" s="74"/>
      <c r="WZM13" s="85"/>
      <c r="WZN13" s="74"/>
      <c r="WZO13" s="74"/>
      <c r="WZP13" s="85"/>
      <c r="WZQ13" s="74"/>
      <c r="WZR13" s="74"/>
      <c r="WZS13" s="85"/>
      <c r="WZT13" s="80"/>
      <c r="WZU13" s="80"/>
      <c r="WZV13" s="85"/>
      <c r="WZW13" s="77"/>
      <c r="WZX13" s="74"/>
      <c r="WZY13" s="74"/>
      <c r="WZZ13" s="85"/>
      <c r="XAA13" s="74"/>
      <c r="XAB13" s="74"/>
      <c r="XAC13" s="85"/>
      <c r="XAD13" s="74"/>
      <c r="XAE13" s="74"/>
      <c r="XAF13" s="85"/>
      <c r="XAG13" s="74"/>
      <c r="XAH13" s="74"/>
      <c r="XAI13" s="85"/>
      <c r="XAJ13" s="80"/>
      <c r="XAK13" s="80"/>
      <c r="XAL13" s="85"/>
      <c r="XAM13" s="77"/>
      <c r="XAN13" s="74"/>
      <c r="XAO13" s="74"/>
      <c r="XAP13" s="85"/>
      <c r="XAQ13" s="74"/>
      <c r="XAR13" s="74"/>
      <c r="XAS13" s="85"/>
      <c r="XAT13" s="74"/>
      <c r="XAU13" s="74"/>
      <c r="XAV13" s="85"/>
      <c r="XAW13" s="74"/>
      <c r="XAX13" s="74"/>
      <c r="XAY13" s="85"/>
      <c r="XAZ13" s="80"/>
      <c r="XBA13" s="80"/>
      <c r="XBB13" s="85"/>
      <c r="XBC13" s="77"/>
      <c r="XBD13" s="74"/>
      <c r="XBE13" s="74"/>
      <c r="XBF13" s="85"/>
      <c r="XBG13" s="74"/>
      <c r="XBH13" s="74"/>
      <c r="XBI13" s="85"/>
      <c r="XBJ13" s="74"/>
      <c r="XBK13" s="74"/>
      <c r="XBL13" s="85"/>
      <c r="XBM13" s="74"/>
      <c r="XBN13" s="74"/>
      <c r="XBO13" s="85"/>
      <c r="XBP13" s="80"/>
      <c r="XBQ13" s="80"/>
      <c r="XBR13" s="85"/>
      <c r="XBS13" s="77"/>
      <c r="XBT13" s="74"/>
      <c r="XBU13" s="74"/>
      <c r="XBV13" s="85"/>
      <c r="XBW13" s="74"/>
      <c r="XBX13" s="74"/>
      <c r="XBY13" s="85"/>
      <c r="XBZ13" s="74"/>
      <c r="XCA13" s="74"/>
      <c r="XCB13" s="85"/>
      <c r="XCC13" s="74"/>
      <c r="XCD13" s="74"/>
      <c r="XCE13" s="85"/>
      <c r="XCF13" s="80"/>
      <c r="XCG13" s="80"/>
      <c r="XCH13" s="85"/>
      <c r="XCI13" s="77"/>
      <c r="XCJ13" s="74"/>
      <c r="XCK13" s="74"/>
      <c r="XCL13" s="85"/>
      <c r="XCM13" s="74"/>
      <c r="XCN13" s="74"/>
      <c r="XCO13" s="85"/>
      <c r="XCP13" s="74"/>
      <c r="XCQ13" s="74"/>
      <c r="XCR13" s="85"/>
      <c r="XCS13" s="74"/>
      <c r="XCT13" s="74"/>
      <c r="XCU13" s="85"/>
      <c r="XCV13" s="80"/>
      <c r="XCW13" s="80"/>
      <c r="XCX13" s="85"/>
      <c r="XCY13" s="77"/>
      <c r="XCZ13" s="74"/>
      <c r="XDA13" s="74"/>
      <c r="XDB13" s="85"/>
      <c r="XDC13" s="74"/>
      <c r="XDD13" s="74"/>
      <c r="XDE13" s="85"/>
      <c r="XDF13" s="74"/>
      <c r="XDG13" s="74"/>
      <c r="XDH13" s="85"/>
      <c r="XDI13" s="74"/>
      <c r="XDJ13" s="74"/>
      <c r="XDK13" s="85"/>
      <c r="XDL13" s="80"/>
      <c r="XDM13" s="80"/>
      <c r="XDN13" s="85"/>
      <c r="XDO13" s="77"/>
      <c r="XDP13" s="74"/>
      <c r="XDQ13" s="74"/>
      <c r="XDR13" s="85"/>
      <c r="XDS13" s="74"/>
      <c r="XDT13" s="74"/>
      <c r="XDU13" s="85"/>
      <c r="XDV13" s="74"/>
      <c r="XDW13" s="74"/>
      <c r="XDX13" s="85"/>
      <c r="XDY13" s="74"/>
      <c r="XDZ13" s="74"/>
      <c r="XEA13" s="85"/>
      <c r="XEB13" s="80"/>
      <c r="XEC13" s="80"/>
      <c r="XED13" s="85"/>
      <c r="XEE13" s="77"/>
      <c r="XEF13" s="74"/>
      <c r="XEG13" s="74"/>
      <c r="XEH13" s="85"/>
      <c r="XEI13" s="74"/>
      <c r="XEJ13" s="74"/>
      <c r="XEK13" s="85"/>
      <c r="XEL13" s="74"/>
      <c r="XEM13" s="74"/>
      <c r="XEN13" s="85"/>
      <c r="XEO13" s="74"/>
      <c r="XEP13" s="74"/>
      <c r="XEQ13" s="85"/>
      <c r="XER13" s="80"/>
      <c r="XES13" s="80"/>
      <c r="XET13" s="85"/>
    </row>
    <row r="14" spans="1:16374" s="79" customFormat="1">
      <c r="A14" s="76" t="s">
        <v>39</v>
      </c>
      <c r="B14" s="79">
        <f>SUM(B15:B23)</f>
        <v>468983</v>
      </c>
      <c r="C14" s="79">
        <f>SUM(C15:C23)</f>
        <v>479350</v>
      </c>
      <c r="D14" s="79">
        <f>SUM(D15:D23)</f>
        <v>492481</v>
      </c>
      <c r="E14" s="79">
        <f>SUM(E15:E23)</f>
        <v>505570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87"/>
      <c r="DJ14" s="87"/>
      <c r="DK14" s="87"/>
      <c r="DL14" s="87"/>
      <c r="DM14" s="87"/>
      <c r="DN14" s="87"/>
      <c r="DO14" s="123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123"/>
      <c r="EF14" s="87"/>
      <c r="EG14" s="87"/>
      <c r="EH14" s="87"/>
      <c r="EI14" s="87"/>
      <c r="EJ14" s="87"/>
      <c r="EK14" s="87"/>
      <c r="EL14" s="87"/>
      <c r="EM14" s="87"/>
      <c r="EN14" s="87"/>
      <c r="EO14" s="87"/>
      <c r="EP14" s="87"/>
      <c r="EQ14" s="87"/>
      <c r="ER14" s="87"/>
      <c r="ES14" s="87"/>
      <c r="ET14" s="87"/>
      <c r="EU14" s="123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123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X14" s="87"/>
      <c r="GA14" s="76"/>
      <c r="GQ14" s="76"/>
      <c r="HG14" s="76"/>
      <c r="HW14" s="76"/>
      <c r="IM14" s="76"/>
      <c r="JC14" s="76"/>
      <c r="JS14" s="76"/>
      <c r="KI14" s="76"/>
      <c r="KY14" s="76"/>
      <c r="LO14" s="76"/>
      <c r="ME14" s="76"/>
      <c r="MU14" s="76"/>
      <c r="NK14" s="76"/>
      <c r="OA14" s="76"/>
      <c r="OQ14" s="76"/>
      <c r="PG14" s="76"/>
      <c r="PW14" s="76"/>
      <c r="QM14" s="76"/>
      <c r="RC14" s="76"/>
      <c r="RS14" s="76"/>
      <c r="SI14" s="76"/>
      <c r="SY14" s="76"/>
      <c r="TO14" s="76"/>
      <c r="UE14" s="76"/>
      <c r="UU14" s="76"/>
      <c r="VK14" s="76"/>
      <c r="WA14" s="76"/>
      <c r="WQ14" s="76"/>
      <c r="XG14" s="76"/>
      <c r="XW14" s="76"/>
      <c r="YM14" s="76"/>
      <c r="ZC14" s="76"/>
      <c r="ZS14" s="76"/>
      <c r="AAI14" s="76"/>
      <c r="AAY14" s="76"/>
      <c r="ABO14" s="76"/>
      <c r="ACE14" s="76"/>
      <c r="ACU14" s="76"/>
      <c r="ADK14" s="76"/>
      <c r="AEA14" s="76"/>
      <c r="AEQ14" s="76"/>
      <c r="AFG14" s="76"/>
      <c r="AFW14" s="76"/>
      <c r="AGM14" s="76"/>
      <c r="AHC14" s="76"/>
      <c r="AHS14" s="76"/>
      <c r="AII14" s="76"/>
      <c r="AIY14" s="76"/>
      <c r="AJO14" s="76"/>
      <c r="AKE14" s="76"/>
      <c r="AKU14" s="76"/>
      <c r="ALK14" s="76"/>
      <c r="AMA14" s="76"/>
      <c r="AMQ14" s="76"/>
      <c r="ANG14" s="76"/>
      <c r="ANW14" s="76"/>
      <c r="AOM14" s="76"/>
      <c r="APC14" s="76"/>
      <c r="APS14" s="76"/>
      <c r="AQI14" s="76"/>
      <c r="AQY14" s="76"/>
      <c r="ARO14" s="76"/>
      <c r="ASE14" s="76"/>
      <c r="ASU14" s="76"/>
      <c r="ATK14" s="76"/>
      <c r="AUA14" s="76"/>
      <c r="AUQ14" s="76"/>
      <c r="AVG14" s="76"/>
      <c r="AVW14" s="76"/>
      <c r="AWM14" s="76"/>
      <c r="AXC14" s="76"/>
      <c r="AXS14" s="76"/>
      <c r="AYI14" s="76"/>
      <c r="AYY14" s="76"/>
      <c r="AZO14" s="76"/>
      <c r="BAE14" s="76"/>
      <c r="BAU14" s="76"/>
      <c r="BBK14" s="76"/>
      <c r="BCA14" s="76"/>
      <c r="BCQ14" s="76"/>
      <c r="BDG14" s="76"/>
      <c r="BDW14" s="76"/>
      <c r="BEM14" s="76"/>
      <c r="BFC14" s="76"/>
      <c r="BFS14" s="76"/>
      <c r="BGI14" s="76"/>
      <c r="BGY14" s="76"/>
      <c r="BHO14" s="76"/>
      <c r="BIE14" s="76"/>
      <c r="BIU14" s="76"/>
      <c r="BJK14" s="76"/>
      <c r="BKA14" s="76"/>
      <c r="BKQ14" s="76"/>
      <c r="BLG14" s="76"/>
      <c r="BLW14" s="76"/>
      <c r="BMM14" s="76"/>
      <c r="BNC14" s="76"/>
      <c r="BNS14" s="76"/>
      <c r="BOI14" s="76"/>
      <c r="BOY14" s="76"/>
      <c r="BPO14" s="76"/>
      <c r="BQE14" s="76"/>
      <c r="BQU14" s="76"/>
      <c r="BRK14" s="76"/>
      <c r="BSA14" s="76"/>
      <c r="BSQ14" s="76"/>
      <c r="BTG14" s="76"/>
      <c r="BTW14" s="76"/>
      <c r="BUM14" s="76"/>
      <c r="BVC14" s="76"/>
      <c r="BVS14" s="76"/>
      <c r="BWI14" s="76"/>
      <c r="BWY14" s="76"/>
      <c r="BXO14" s="76"/>
      <c r="BYE14" s="76"/>
      <c r="BYU14" s="76"/>
      <c r="BZK14" s="76"/>
      <c r="CAA14" s="76"/>
      <c r="CAQ14" s="76"/>
      <c r="CBG14" s="76"/>
      <c r="CBW14" s="76"/>
      <c r="CCM14" s="76"/>
      <c r="CDC14" s="76"/>
      <c r="CDS14" s="76"/>
      <c r="CEI14" s="76"/>
      <c r="CEY14" s="76"/>
      <c r="CFO14" s="76"/>
      <c r="CGE14" s="76"/>
      <c r="CGU14" s="76"/>
      <c r="CHK14" s="76"/>
      <c r="CIA14" s="76"/>
      <c r="CIQ14" s="76"/>
      <c r="CJG14" s="76"/>
      <c r="CJW14" s="76"/>
      <c r="CKM14" s="76"/>
      <c r="CLC14" s="76"/>
      <c r="CLS14" s="76"/>
      <c r="CMI14" s="76"/>
      <c r="CMY14" s="76"/>
      <c r="CNO14" s="76"/>
      <c r="COE14" s="76"/>
      <c r="COU14" s="76"/>
      <c r="CPK14" s="76"/>
      <c r="CQA14" s="76"/>
      <c r="CQQ14" s="76"/>
      <c r="CRG14" s="76"/>
      <c r="CRW14" s="76"/>
      <c r="CSM14" s="76"/>
      <c r="CTC14" s="76"/>
      <c r="CTS14" s="76"/>
      <c r="CUI14" s="76"/>
      <c r="CUY14" s="76"/>
      <c r="CVO14" s="76"/>
      <c r="CWE14" s="76"/>
      <c r="CWU14" s="76"/>
      <c r="CXK14" s="76"/>
      <c r="CYA14" s="76"/>
      <c r="CYQ14" s="76"/>
      <c r="CZG14" s="76"/>
      <c r="CZW14" s="76"/>
      <c r="DAM14" s="76"/>
      <c r="DBC14" s="76"/>
      <c r="DBS14" s="76"/>
      <c r="DCI14" s="76"/>
      <c r="DCY14" s="76"/>
      <c r="DDO14" s="76"/>
      <c r="DEE14" s="76"/>
      <c r="DEU14" s="76"/>
      <c r="DFK14" s="76"/>
      <c r="DGA14" s="76"/>
      <c r="DGQ14" s="76"/>
      <c r="DHG14" s="76"/>
      <c r="DHW14" s="76"/>
      <c r="DIM14" s="76"/>
      <c r="DJC14" s="76"/>
      <c r="DJS14" s="76"/>
      <c r="DKI14" s="76"/>
      <c r="DKY14" s="76"/>
      <c r="DLO14" s="76"/>
      <c r="DME14" s="76"/>
      <c r="DMU14" s="76"/>
      <c r="DNK14" s="76"/>
      <c r="DOA14" s="76"/>
      <c r="DOQ14" s="76"/>
      <c r="DPG14" s="76"/>
      <c r="DPW14" s="76"/>
      <c r="DQM14" s="76"/>
      <c r="DRC14" s="76"/>
      <c r="DRS14" s="76"/>
      <c r="DSI14" s="76"/>
      <c r="DSY14" s="76"/>
      <c r="DTO14" s="76"/>
      <c r="DUE14" s="76"/>
      <c r="DUU14" s="76"/>
      <c r="DVK14" s="76"/>
      <c r="DWA14" s="76"/>
      <c r="DWQ14" s="76"/>
      <c r="DXG14" s="76"/>
      <c r="DXW14" s="76"/>
      <c r="DYM14" s="76"/>
      <c r="DZC14" s="76"/>
      <c r="DZS14" s="76"/>
      <c r="EAI14" s="76"/>
      <c r="EAY14" s="76"/>
      <c r="EBO14" s="76"/>
      <c r="ECE14" s="76"/>
      <c r="ECU14" s="76"/>
      <c r="EDK14" s="76"/>
      <c r="EEA14" s="76"/>
      <c r="EEQ14" s="76"/>
      <c r="EFG14" s="76"/>
      <c r="EFW14" s="76"/>
      <c r="EGM14" s="76"/>
      <c r="EHC14" s="76"/>
      <c r="EHS14" s="76"/>
      <c r="EII14" s="76"/>
      <c r="EIY14" s="76"/>
      <c r="EJO14" s="76"/>
      <c r="EKE14" s="76"/>
      <c r="EKU14" s="76"/>
      <c r="ELK14" s="76"/>
      <c r="EMA14" s="76"/>
      <c r="EMQ14" s="76"/>
      <c r="ENG14" s="76"/>
      <c r="ENW14" s="76"/>
      <c r="EOM14" s="76"/>
      <c r="EPC14" s="76"/>
      <c r="EPS14" s="76"/>
      <c r="EQI14" s="76"/>
      <c r="EQY14" s="76"/>
      <c r="ERO14" s="76"/>
      <c r="ESE14" s="76"/>
      <c r="ESU14" s="76"/>
      <c r="ETK14" s="76"/>
      <c r="EUA14" s="76"/>
      <c r="EUQ14" s="76"/>
      <c r="EVG14" s="76"/>
      <c r="EVW14" s="76"/>
      <c r="EWM14" s="76"/>
      <c r="EXC14" s="76"/>
      <c r="EXS14" s="76"/>
      <c r="EYI14" s="76"/>
      <c r="EYY14" s="76"/>
      <c r="EZO14" s="76"/>
      <c r="FAE14" s="76"/>
      <c r="FAU14" s="76"/>
      <c r="FBK14" s="76"/>
      <c r="FCA14" s="76"/>
      <c r="FCQ14" s="76"/>
      <c r="FDG14" s="76"/>
      <c r="FDW14" s="76"/>
      <c r="FEM14" s="76"/>
      <c r="FFC14" s="76"/>
      <c r="FFS14" s="76"/>
      <c r="FGI14" s="76"/>
      <c r="FGY14" s="76"/>
      <c r="FHO14" s="76"/>
      <c r="FIE14" s="76"/>
      <c r="FIU14" s="76"/>
      <c r="FJK14" s="76"/>
      <c r="FKA14" s="76"/>
      <c r="FKQ14" s="76"/>
      <c r="FLG14" s="76"/>
      <c r="FLW14" s="76"/>
      <c r="FMM14" s="76"/>
      <c r="FNC14" s="76"/>
      <c r="FNS14" s="76"/>
      <c r="FOI14" s="76"/>
      <c r="FOY14" s="76"/>
      <c r="FPO14" s="76"/>
      <c r="FQE14" s="76"/>
      <c r="FQU14" s="76"/>
      <c r="FRK14" s="76"/>
      <c r="FSA14" s="76"/>
      <c r="FSQ14" s="76"/>
      <c r="FTG14" s="76"/>
      <c r="FTW14" s="76"/>
      <c r="FUM14" s="76"/>
      <c r="FVC14" s="76"/>
      <c r="FVS14" s="76"/>
      <c r="FWI14" s="76"/>
      <c r="FWY14" s="76"/>
      <c r="FXO14" s="76"/>
      <c r="FYE14" s="76"/>
      <c r="FYU14" s="76"/>
      <c r="FZK14" s="76"/>
      <c r="GAA14" s="76"/>
      <c r="GAQ14" s="76"/>
      <c r="GBG14" s="76"/>
      <c r="GBW14" s="76"/>
      <c r="GCM14" s="76"/>
      <c r="GDC14" s="76"/>
      <c r="GDS14" s="76"/>
      <c r="GEI14" s="76"/>
      <c r="GEY14" s="76"/>
      <c r="GFO14" s="76"/>
      <c r="GGE14" s="76"/>
      <c r="GGU14" s="76"/>
      <c r="GHK14" s="76"/>
      <c r="GIA14" s="76"/>
      <c r="GIQ14" s="76"/>
      <c r="GJG14" s="76"/>
      <c r="GJW14" s="76"/>
      <c r="GKM14" s="76"/>
      <c r="GLC14" s="76"/>
      <c r="GLS14" s="76"/>
      <c r="GMI14" s="76"/>
      <c r="GMY14" s="76"/>
      <c r="GNO14" s="76"/>
      <c r="GOE14" s="76"/>
      <c r="GOU14" s="76"/>
      <c r="GPK14" s="76"/>
      <c r="GQA14" s="76"/>
      <c r="GQQ14" s="76"/>
      <c r="GRG14" s="76"/>
      <c r="GRW14" s="76"/>
      <c r="GSM14" s="76"/>
      <c r="GTC14" s="76"/>
      <c r="GTS14" s="76"/>
      <c r="GUI14" s="76"/>
      <c r="GUY14" s="76"/>
      <c r="GVO14" s="76"/>
      <c r="GWE14" s="76"/>
      <c r="GWU14" s="76"/>
      <c r="GXK14" s="76"/>
      <c r="GYA14" s="76"/>
      <c r="GYQ14" s="76"/>
      <c r="GZG14" s="76"/>
      <c r="GZW14" s="76"/>
      <c r="HAM14" s="76"/>
      <c r="HBC14" s="76"/>
      <c r="HBS14" s="76"/>
      <c r="HCI14" s="76"/>
      <c r="HCY14" s="76"/>
      <c r="HDO14" s="76"/>
      <c r="HEE14" s="76"/>
      <c r="HEU14" s="76"/>
      <c r="HFK14" s="76"/>
      <c r="HGA14" s="76"/>
      <c r="HGQ14" s="76"/>
      <c r="HHG14" s="76"/>
      <c r="HHW14" s="76"/>
      <c r="HIM14" s="76"/>
      <c r="HJC14" s="76"/>
      <c r="HJS14" s="76"/>
      <c r="HKI14" s="76"/>
      <c r="HKY14" s="76"/>
      <c r="HLO14" s="76"/>
      <c r="HME14" s="76"/>
      <c r="HMU14" s="76"/>
      <c r="HNK14" s="76"/>
      <c r="HOA14" s="76"/>
      <c r="HOQ14" s="76"/>
      <c r="HPG14" s="76"/>
      <c r="HPW14" s="76"/>
      <c r="HQM14" s="76"/>
      <c r="HRC14" s="76"/>
      <c r="HRS14" s="76"/>
      <c r="HSI14" s="76"/>
      <c r="HSY14" s="76"/>
      <c r="HTO14" s="76"/>
      <c r="HUE14" s="76"/>
      <c r="HUU14" s="76"/>
      <c r="HVK14" s="76"/>
      <c r="HWA14" s="76"/>
      <c r="HWQ14" s="76"/>
      <c r="HXG14" s="76"/>
      <c r="HXW14" s="76"/>
      <c r="HYM14" s="76"/>
      <c r="HZC14" s="76"/>
      <c r="HZS14" s="76"/>
      <c r="IAI14" s="76"/>
      <c r="IAY14" s="76"/>
      <c r="IBO14" s="76"/>
      <c r="ICE14" s="76"/>
      <c r="ICU14" s="76"/>
      <c r="IDK14" s="76"/>
      <c r="IEA14" s="76"/>
      <c r="IEQ14" s="76"/>
      <c r="IFG14" s="76"/>
      <c r="IFW14" s="76"/>
      <c r="IGM14" s="76"/>
      <c r="IHC14" s="76"/>
      <c r="IHS14" s="76"/>
      <c r="III14" s="76"/>
      <c r="IIY14" s="76"/>
      <c r="IJO14" s="76"/>
      <c r="IKE14" s="76"/>
      <c r="IKU14" s="76"/>
      <c r="ILK14" s="76"/>
      <c r="IMA14" s="76"/>
      <c r="IMQ14" s="76"/>
      <c r="ING14" s="76"/>
      <c r="INW14" s="76"/>
      <c r="IOM14" s="76"/>
      <c r="IPC14" s="76"/>
      <c r="IPS14" s="76"/>
      <c r="IQI14" s="76"/>
      <c r="IQY14" s="76"/>
      <c r="IRO14" s="76"/>
      <c r="ISE14" s="76"/>
      <c r="ISU14" s="76"/>
      <c r="ITK14" s="76"/>
      <c r="IUA14" s="76"/>
      <c r="IUQ14" s="76"/>
      <c r="IVG14" s="76"/>
      <c r="IVW14" s="76"/>
      <c r="IWM14" s="76"/>
      <c r="IXC14" s="76"/>
      <c r="IXS14" s="76"/>
      <c r="IYI14" s="76"/>
      <c r="IYY14" s="76"/>
      <c r="IZO14" s="76"/>
      <c r="JAE14" s="76"/>
      <c r="JAU14" s="76"/>
      <c r="JBK14" s="76"/>
      <c r="JCA14" s="76"/>
      <c r="JCQ14" s="76"/>
      <c r="JDG14" s="76"/>
      <c r="JDW14" s="76"/>
      <c r="JEM14" s="76"/>
      <c r="JFC14" s="76"/>
      <c r="JFS14" s="76"/>
      <c r="JGI14" s="76"/>
      <c r="JGY14" s="76"/>
      <c r="JHO14" s="76"/>
      <c r="JIE14" s="76"/>
      <c r="JIU14" s="76"/>
      <c r="JJK14" s="76"/>
      <c r="JKA14" s="76"/>
      <c r="JKQ14" s="76"/>
      <c r="JLG14" s="76"/>
      <c r="JLW14" s="76"/>
      <c r="JMM14" s="76"/>
      <c r="JNC14" s="76"/>
      <c r="JNS14" s="76"/>
      <c r="JOI14" s="76"/>
      <c r="JOY14" s="76"/>
      <c r="JPO14" s="76"/>
      <c r="JQE14" s="76"/>
      <c r="JQU14" s="76"/>
      <c r="JRK14" s="76"/>
      <c r="JSA14" s="76"/>
      <c r="JSQ14" s="76"/>
      <c r="JTG14" s="76"/>
      <c r="JTW14" s="76"/>
      <c r="JUM14" s="76"/>
      <c r="JVC14" s="76"/>
      <c r="JVS14" s="76"/>
      <c r="JWI14" s="76"/>
      <c r="JWY14" s="76"/>
      <c r="JXO14" s="76"/>
      <c r="JYE14" s="76"/>
      <c r="JYU14" s="76"/>
      <c r="JZK14" s="76"/>
      <c r="KAA14" s="76"/>
      <c r="KAQ14" s="76"/>
      <c r="KBG14" s="76"/>
      <c r="KBW14" s="76"/>
      <c r="KCM14" s="76"/>
      <c r="KDC14" s="76"/>
      <c r="KDS14" s="76"/>
      <c r="KEI14" s="76"/>
      <c r="KEY14" s="76"/>
      <c r="KFO14" s="76"/>
      <c r="KGE14" s="76"/>
      <c r="KGU14" s="76"/>
      <c r="KHK14" s="76"/>
      <c r="KIA14" s="76"/>
      <c r="KIQ14" s="76"/>
      <c r="KJG14" s="76"/>
      <c r="KJW14" s="76"/>
      <c r="KKM14" s="76"/>
      <c r="KLC14" s="76"/>
      <c r="KLS14" s="76"/>
      <c r="KMI14" s="76"/>
      <c r="KMY14" s="76"/>
      <c r="KNO14" s="76"/>
      <c r="KOE14" s="76"/>
      <c r="KOU14" s="76"/>
      <c r="KPK14" s="76"/>
      <c r="KQA14" s="76"/>
      <c r="KQQ14" s="76"/>
      <c r="KRG14" s="76"/>
      <c r="KRW14" s="76"/>
      <c r="KSM14" s="76"/>
      <c r="KTC14" s="76"/>
      <c r="KTS14" s="76"/>
      <c r="KUI14" s="76"/>
      <c r="KUY14" s="76"/>
      <c r="KVO14" s="76"/>
      <c r="KWE14" s="76"/>
      <c r="KWU14" s="76"/>
      <c r="KXK14" s="76"/>
      <c r="KYA14" s="76"/>
      <c r="KYQ14" s="76"/>
      <c r="KZG14" s="76"/>
      <c r="KZW14" s="76"/>
      <c r="LAM14" s="76"/>
      <c r="LBC14" s="76"/>
      <c r="LBS14" s="76"/>
      <c r="LCI14" s="76"/>
      <c r="LCY14" s="76"/>
      <c r="LDO14" s="76"/>
      <c r="LEE14" s="76"/>
      <c r="LEU14" s="76"/>
      <c r="LFK14" s="76"/>
      <c r="LGA14" s="76"/>
      <c r="LGQ14" s="76"/>
      <c r="LHG14" s="76"/>
      <c r="LHW14" s="76"/>
      <c r="LIM14" s="76"/>
      <c r="LJC14" s="76"/>
      <c r="LJS14" s="76"/>
      <c r="LKI14" s="76"/>
      <c r="LKY14" s="76"/>
      <c r="LLO14" s="76"/>
      <c r="LME14" s="76"/>
      <c r="LMU14" s="76"/>
      <c r="LNK14" s="76"/>
      <c r="LOA14" s="76"/>
      <c r="LOQ14" s="76"/>
      <c r="LPG14" s="76"/>
      <c r="LPW14" s="76"/>
      <c r="LQM14" s="76"/>
      <c r="LRC14" s="76"/>
      <c r="LRS14" s="76"/>
      <c r="LSI14" s="76"/>
      <c r="LSY14" s="76"/>
      <c r="LTO14" s="76"/>
      <c r="LUE14" s="76"/>
      <c r="LUU14" s="76"/>
      <c r="LVK14" s="76"/>
      <c r="LWA14" s="76"/>
      <c r="LWQ14" s="76"/>
      <c r="LXG14" s="76"/>
      <c r="LXW14" s="76"/>
      <c r="LYM14" s="76"/>
      <c r="LZC14" s="76"/>
      <c r="LZS14" s="76"/>
      <c r="MAI14" s="76"/>
      <c r="MAY14" s="76"/>
      <c r="MBO14" s="76"/>
      <c r="MCE14" s="76"/>
      <c r="MCU14" s="76"/>
      <c r="MDK14" s="76"/>
      <c r="MEA14" s="76"/>
      <c r="MEQ14" s="76"/>
      <c r="MFG14" s="76"/>
      <c r="MFW14" s="76"/>
      <c r="MGM14" s="76"/>
      <c r="MHC14" s="76"/>
      <c r="MHS14" s="76"/>
      <c r="MII14" s="76"/>
      <c r="MIY14" s="76"/>
      <c r="MJO14" s="76"/>
      <c r="MKE14" s="76"/>
      <c r="MKU14" s="76"/>
      <c r="MLK14" s="76"/>
      <c r="MMA14" s="76"/>
      <c r="MMQ14" s="76"/>
      <c r="MNG14" s="76"/>
      <c r="MNW14" s="76"/>
      <c r="MOM14" s="76"/>
      <c r="MPC14" s="76"/>
      <c r="MPS14" s="76"/>
      <c r="MQI14" s="76"/>
      <c r="MQY14" s="76"/>
      <c r="MRO14" s="76"/>
      <c r="MSE14" s="76"/>
      <c r="MSU14" s="76"/>
      <c r="MTK14" s="76"/>
      <c r="MUA14" s="76"/>
      <c r="MUQ14" s="76"/>
      <c r="MVG14" s="76"/>
      <c r="MVW14" s="76"/>
      <c r="MWM14" s="76"/>
      <c r="MXC14" s="76"/>
      <c r="MXS14" s="76"/>
      <c r="MYI14" s="76"/>
      <c r="MYY14" s="76"/>
      <c r="MZO14" s="76"/>
      <c r="NAE14" s="76"/>
      <c r="NAU14" s="76"/>
      <c r="NBK14" s="76"/>
      <c r="NCA14" s="76"/>
      <c r="NCQ14" s="76"/>
      <c r="NDG14" s="76"/>
      <c r="NDW14" s="76"/>
      <c r="NEM14" s="76"/>
      <c r="NFC14" s="76"/>
      <c r="NFS14" s="76"/>
      <c r="NGI14" s="76"/>
      <c r="NGY14" s="76"/>
      <c r="NHO14" s="76"/>
      <c r="NIE14" s="76"/>
      <c r="NIU14" s="76"/>
      <c r="NJK14" s="76"/>
      <c r="NKA14" s="76"/>
      <c r="NKQ14" s="76"/>
      <c r="NLG14" s="76"/>
      <c r="NLW14" s="76"/>
      <c r="NMM14" s="76"/>
      <c r="NNC14" s="76"/>
      <c r="NNS14" s="76"/>
      <c r="NOI14" s="76"/>
      <c r="NOY14" s="76"/>
      <c r="NPO14" s="76"/>
      <c r="NQE14" s="76"/>
      <c r="NQU14" s="76"/>
      <c r="NRK14" s="76"/>
      <c r="NSA14" s="76"/>
      <c r="NSQ14" s="76"/>
      <c r="NTG14" s="76"/>
      <c r="NTW14" s="76"/>
      <c r="NUM14" s="76"/>
      <c r="NVC14" s="76"/>
      <c r="NVS14" s="76"/>
      <c r="NWI14" s="76"/>
      <c r="NWY14" s="76"/>
      <c r="NXO14" s="76"/>
      <c r="NYE14" s="76"/>
      <c r="NYU14" s="76"/>
      <c r="NZK14" s="76"/>
      <c r="OAA14" s="76"/>
      <c r="OAQ14" s="76"/>
      <c r="OBG14" s="76"/>
      <c r="OBW14" s="76"/>
      <c r="OCM14" s="76"/>
      <c r="ODC14" s="76"/>
      <c r="ODS14" s="76"/>
      <c r="OEI14" s="76"/>
      <c r="OEY14" s="76"/>
      <c r="OFO14" s="76"/>
      <c r="OGE14" s="76"/>
      <c r="OGU14" s="76"/>
      <c r="OHK14" s="76"/>
      <c r="OIA14" s="76"/>
      <c r="OIQ14" s="76"/>
      <c r="OJG14" s="76"/>
      <c r="OJW14" s="76"/>
      <c r="OKM14" s="76"/>
      <c r="OLC14" s="76"/>
      <c r="OLS14" s="76"/>
      <c r="OMI14" s="76"/>
      <c r="OMY14" s="76"/>
      <c r="ONO14" s="76"/>
      <c r="OOE14" s="76"/>
      <c r="OOU14" s="76"/>
      <c r="OPK14" s="76"/>
      <c r="OQA14" s="76"/>
      <c r="OQQ14" s="76"/>
      <c r="ORG14" s="76"/>
      <c r="ORW14" s="76"/>
      <c r="OSM14" s="76"/>
      <c r="OTC14" s="76"/>
      <c r="OTS14" s="76"/>
      <c r="OUI14" s="76"/>
      <c r="OUY14" s="76"/>
      <c r="OVO14" s="76"/>
      <c r="OWE14" s="76"/>
      <c r="OWU14" s="76"/>
      <c r="OXK14" s="76"/>
      <c r="OYA14" s="76"/>
      <c r="OYQ14" s="76"/>
      <c r="OZG14" s="76"/>
      <c r="OZW14" s="76"/>
      <c r="PAM14" s="76"/>
      <c r="PBC14" s="76"/>
      <c r="PBS14" s="76"/>
      <c r="PCI14" s="76"/>
      <c r="PCY14" s="76"/>
      <c r="PDO14" s="76"/>
      <c r="PEE14" s="76"/>
      <c r="PEU14" s="76"/>
      <c r="PFK14" s="76"/>
      <c r="PGA14" s="76"/>
      <c r="PGQ14" s="76"/>
      <c r="PHG14" s="76"/>
      <c r="PHW14" s="76"/>
      <c r="PIM14" s="76"/>
      <c r="PJC14" s="76"/>
      <c r="PJS14" s="76"/>
      <c r="PKI14" s="76"/>
      <c r="PKY14" s="76"/>
      <c r="PLO14" s="76"/>
      <c r="PME14" s="76"/>
      <c r="PMU14" s="76"/>
      <c r="PNK14" s="76"/>
      <c r="POA14" s="76"/>
      <c r="POQ14" s="76"/>
      <c r="PPG14" s="76"/>
      <c r="PPW14" s="76"/>
      <c r="PQM14" s="76"/>
      <c r="PRC14" s="76"/>
      <c r="PRS14" s="76"/>
      <c r="PSI14" s="76"/>
      <c r="PSY14" s="76"/>
      <c r="PTO14" s="76"/>
      <c r="PUE14" s="76"/>
      <c r="PUU14" s="76"/>
      <c r="PVK14" s="76"/>
      <c r="PWA14" s="76"/>
      <c r="PWQ14" s="76"/>
      <c r="PXG14" s="76"/>
      <c r="PXW14" s="76"/>
      <c r="PYM14" s="76"/>
      <c r="PZC14" s="76"/>
      <c r="PZS14" s="76"/>
      <c r="QAI14" s="76"/>
      <c r="QAY14" s="76"/>
      <c r="QBO14" s="76"/>
      <c r="QCE14" s="76"/>
      <c r="QCU14" s="76"/>
      <c r="QDK14" s="76"/>
      <c r="QEA14" s="76"/>
      <c r="QEQ14" s="76"/>
      <c r="QFG14" s="76"/>
      <c r="QFW14" s="76"/>
      <c r="QGM14" s="76"/>
      <c r="QHC14" s="76"/>
      <c r="QHS14" s="76"/>
      <c r="QII14" s="76"/>
      <c r="QIY14" s="76"/>
      <c r="QJO14" s="76"/>
      <c r="QKE14" s="76"/>
      <c r="QKU14" s="76"/>
      <c r="QLK14" s="76"/>
      <c r="QMA14" s="76"/>
      <c r="QMQ14" s="76"/>
      <c r="QNG14" s="76"/>
      <c r="QNW14" s="76"/>
      <c r="QOM14" s="76"/>
      <c r="QPC14" s="76"/>
      <c r="QPS14" s="76"/>
      <c r="QQI14" s="76"/>
      <c r="QQY14" s="76"/>
      <c r="QRO14" s="76"/>
      <c r="QSE14" s="76"/>
      <c r="QSU14" s="76"/>
      <c r="QTK14" s="76"/>
      <c r="QUA14" s="76"/>
      <c r="QUQ14" s="76"/>
      <c r="QVG14" s="76"/>
      <c r="QVW14" s="76"/>
      <c r="QWM14" s="76"/>
      <c r="QXC14" s="76"/>
      <c r="QXS14" s="76"/>
      <c r="QYI14" s="76"/>
      <c r="QYY14" s="76"/>
      <c r="QZO14" s="76"/>
      <c r="RAE14" s="76"/>
      <c r="RAU14" s="76"/>
      <c r="RBK14" s="76"/>
      <c r="RCA14" s="76"/>
      <c r="RCQ14" s="76"/>
      <c r="RDG14" s="76"/>
      <c r="RDW14" s="76"/>
      <c r="REM14" s="76"/>
      <c r="RFC14" s="76"/>
      <c r="RFS14" s="76"/>
      <c r="RGI14" s="76"/>
      <c r="RGY14" s="76"/>
      <c r="RHO14" s="76"/>
      <c r="RIE14" s="76"/>
      <c r="RIU14" s="76"/>
      <c r="RJK14" s="76"/>
      <c r="RKA14" s="76"/>
      <c r="RKQ14" s="76"/>
      <c r="RLG14" s="76"/>
      <c r="RLW14" s="76"/>
      <c r="RMM14" s="76"/>
      <c r="RNC14" s="76"/>
      <c r="RNS14" s="76"/>
      <c r="ROI14" s="76"/>
      <c r="ROY14" s="76"/>
      <c r="RPO14" s="76"/>
      <c r="RQE14" s="76"/>
      <c r="RQU14" s="76"/>
      <c r="RRK14" s="76"/>
      <c r="RSA14" s="76"/>
      <c r="RSQ14" s="76"/>
      <c r="RTG14" s="76"/>
      <c r="RTW14" s="76"/>
      <c r="RUM14" s="76"/>
      <c r="RVC14" s="76"/>
      <c r="RVS14" s="76"/>
      <c r="RWI14" s="76"/>
      <c r="RWY14" s="76"/>
      <c r="RXO14" s="76"/>
      <c r="RYE14" s="76"/>
      <c r="RYU14" s="76"/>
      <c r="RZK14" s="76"/>
      <c r="SAA14" s="76"/>
      <c r="SAQ14" s="76"/>
      <c r="SBG14" s="76"/>
      <c r="SBW14" s="76"/>
      <c r="SCM14" s="76"/>
      <c r="SDC14" s="76"/>
      <c r="SDS14" s="76"/>
      <c r="SEI14" s="76"/>
      <c r="SEY14" s="76"/>
      <c r="SFO14" s="76"/>
      <c r="SGE14" s="76"/>
      <c r="SGU14" s="76"/>
      <c r="SHK14" s="76"/>
      <c r="SIA14" s="76"/>
      <c r="SIQ14" s="76"/>
      <c r="SJG14" s="76"/>
      <c r="SJW14" s="76"/>
      <c r="SKM14" s="76"/>
      <c r="SLC14" s="76"/>
      <c r="SLS14" s="76"/>
      <c r="SMI14" s="76"/>
      <c r="SMY14" s="76"/>
      <c r="SNO14" s="76"/>
      <c r="SOE14" s="76"/>
      <c r="SOU14" s="76"/>
      <c r="SPK14" s="76"/>
      <c r="SQA14" s="76"/>
      <c r="SQQ14" s="76"/>
      <c r="SRG14" s="76"/>
      <c r="SRW14" s="76"/>
      <c r="SSM14" s="76"/>
      <c r="STC14" s="76"/>
      <c r="STS14" s="76"/>
      <c r="SUI14" s="76"/>
      <c r="SUY14" s="76"/>
      <c r="SVO14" s="76"/>
      <c r="SWE14" s="76"/>
      <c r="SWU14" s="76"/>
      <c r="SXK14" s="76"/>
      <c r="SYA14" s="76"/>
      <c r="SYQ14" s="76"/>
      <c r="SZG14" s="76"/>
      <c r="SZW14" s="76"/>
      <c r="TAM14" s="76"/>
      <c r="TBC14" s="76"/>
      <c r="TBS14" s="76"/>
      <c r="TCI14" s="76"/>
      <c r="TCY14" s="76"/>
      <c r="TDO14" s="76"/>
      <c r="TEE14" s="76"/>
      <c r="TEU14" s="76"/>
      <c r="TFK14" s="76"/>
      <c r="TGA14" s="76"/>
      <c r="TGQ14" s="76"/>
      <c r="THG14" s="76"/>
      <c r="THW14" s="76"/>
      <c r="TIM14" s="76"/>
      <c r="TJC14" s="76"/>
      <c r="TJS14" s="76"/>
      <c r="TKI14" s="76"/>
      <c r="TKY14" s="76"/>
      <c r="TLO14" s="76"/>
      <c r="TME14" s="76"/>
      <c r="TMU14" s="76"/>
      <c r="TNK14" s="76"/>
      <c r="TOA14" s="76"/>
      <c r="TOQ14" s="76"/>
      <c r="TPG14" s="76"/>
      <c r="TPW14" s="76"/>
      <c r="TQM14" s="76"/>
      <c r="TRC14" s="76"/>
      <c r="TRS14" s="76"/>
      <c r="TSI14" s="76"/>
      <c r="TSY14" s="76"/>
      <c r="TTO14" s="76"/>
      <c r="TUE14" s="76"/>
      <c r="TUU14" s="76"/>
      <c r="TVK14" s="76"/>
      <c r="TWA14" s="76"/>
      <c r="TWQ14" s="76"/>
      <c r="TXG14" s="76"/>
      <c r="TXW14" s="76"/>
      <c r="TYM14" s="76"/>
      <c r="TZC14" s="76"/>
      <c r="TZS14" s="76"/>
      <c r="UAI14" s="76"/>
      <c r="UAY14" s="76"/>
      <c r="UBO14" s="76"/>
      <c r="UCE14" s="76"/>
      <c r="UCU14" s="76"/>
      <c r="UDK14" s="76"/>
      <c r="UEA14" s="76"/>
      <c r="UEQ14" s="76"/>
      <c r="UFG14" s="76"/>
      <c r="UFW14" s="76"/>
      <c r="UGM14" s="76"/>
      <c r="UHC14" s="76"/>
      <c r="UHS14" s="76"/>
      <c r="UII14" s="76"/>
      <c r="UIY14" s="76"/>
      <c r="UJO14" s="76"/>
      <c r="UKE14" s="76"/>
      <c r="UKU14" s="76"/>
      <c r="ULK14" s="76"/>
      <c r="UMA14" s="76"/>
      <c r="UMQ14" s="76"/>
      <c r="UNG14" s="76"/>
      <c r="UNW14" s="76"/>
      <c r="UOM14" s="76"/>
      <c r="UPC14" s="76"/>
      <c r="UPS14" s="76"/>
      <c r="UQI14" s="76"/>
      <c r="UQY14" s="76"/>
      <c r="URO14" s="76"/>
      <c r="USE14" s="76"/>
      <c r="USU14" s="76"/>
      <c r="UTK14" s="76"/>
      <c r="UUA14" s="76"/>
      <c r="UUQ14" s="76"/>
      <c r="UVG14" s="76"/>
      <c r="UVW14" s="76"/>
      <c r="UWM14" s="76"/>
      <c r="UXC14" s="76"/>
      <c r="UXS14" s="76"/>
      <c r="UYI14" s="76"/>
      <c r="UYY14" s="76"/>
      <c r="UZO14" s="76"/>
      <c r="VAE14" s="76"/>
      <c r="VAU14" s="76"/>
      <c r="VBK14" s="76"/>
      <c r="VCA14" s="76"/>
      <c r="VCQ14" s="76"/>
      <c r="VDG14" s="76"/>
      <c r="VDW14" s="76"/>
      <c r="VEM14" s="76"/>
      <c r="VFC14" s="76"/>
      <c r="VFS14" s="76"/>
      <c r="VGI14" s="76"/>
      <c r="VGY14" s="76"/>
      <c r="VHO14" s="76"/>
      <c r="VIE14" s="76"/>
      <c r="VIU14" s="76"/>
      <c r="VJK14" s="76"/>
      <c r="VKA14" s="76"/>
      <c r="VKQ14" s="76"/>
      <c r="VLG14" s="76"/>
      <c r="VLW14" s="76"/>
      <c r="VMM14" s="76"/>
      <c r="VNC14" s="76"/>
      <c r="VNS14" s="76"/>
      <c r="VOI14" s="76"/>
      <c r="VOY14" s="76"/>
      <c r="VPO14" s="76"/>
      <c r="VQE14" s="76"/>
      <c r="VQU14" s="76"/>
      <c r="VRK14" s="76"/>
      <c r="VSA14" s="76"/>
      <c r="VSQ14" s="76"/>
      <c r="VTG14" s="76"/>
      <c r="VTW14" s="76"/>
      <c r="VUM14" s="76"/>
      <c r="VVC14" s="76"/>
      <c r="VVS14" s="76"/>
      <c r="VWI14" s="76"/>
      <c r="VWY14" s="76"/>
      <c r="VXO14" s="76"/>
      <c r="VYE14" s="76"/>
      <c r="VYU14" s="76"/>
      <c r="VZK14" s="76"/>
      <c r="WAA14" s="76"/>
      <c r="WAQ14" s="76"/>
      <c r="WBG14" s="76"/>
      <c r="WBW14" s="76"/>
      <c r="WCM14" s="76"/>
      <c r="WDC14" s="76"/>
      <c r="WDS14" s="76"/>
      <c r="WEI14" s="76"/>
      <c r="WEY14" s="76"/>
      <c r="WFO14" s="76"/>
      <c r="WGE14" s="76"/>
      <c r="WGU14" s="76"/>
      <c r="WHK14" s="76"/>
      <c r="WIA14" s="76"/>
      <c r="WIQ14" s="76"/>
      <c r="WJG14" s="76"/>
      <c r="WJW14" s="76"/>
      <c r="WKM14" s="76"/>
      <c r="WLC14" s="76"/>
      <c r="WLS14" s="76"/>
      <c r="WMI14" s="76"/>
      <c r="WMY14" s="76"/>
      <c r="WNO14" s="76"/>
      <c r="WOE14" s="76"/>
      <c r="WOU14" s="76"/>
      <c r="WPK14" s="76"/>
      <c r="WQA14" s="76"/>
      <c r="WQQ14" s="76"/>
      <c r="WRG14" s="76"/>
      <c r="WRW14" s="76"/>
      <c r="WSM14" s="76"/>
      <c r="WTC14" s="76"/>
      <c r="WTS14" s="76"/>
      <c r="WUI14" s="76"/>
      <c r="WUY14" s="76"/>
      <c r="WVO14" s="76"/>
      <c r="WWE14" s="76"/>
      <c r="WWU14" s="76"/>
      <c r="WXK14" s="76"/>
      <c r="WYA14" s="76"/>
      <c r="WYQ14" s="76"/>
      <c r="WZG14" s="76"/>
      <c r="WZW14" s="76"/>
      <c r="XAM14" s="76"/>
      <c r="XBC14" s="76"/>
      <c r="XBS14" s="76"/>
      <c r="XCI14" s="76"/>
      <c r="XCY14" s="76"/>
      <c r="XDO14" s="76"/>
      <c r="XEE14" s="76"/>
    </row>
    <row r="15" spans="1:16374" s="1" customFormat="1">
      <c r="A15" s="77" t="s">
        <v>35</v>
      </c>
      <c r="B15" s="74">
        <f>DEN!$D13*ONSV_2019!Y14</f>
        <v>21871</v>
      </c>
      <c r="C15" s="74">
        <f>DEN!$D48*ONSV_2020!Y14</f>
        <v>22482</v>
      </c>
      <c r="D15" s="74">
        <f>DEN!$D83*ONSV_2021!Y14</f>
        <v>23255</v>
      </c>
      <c r="E15" s="74">
        <f>DEN!$D118*ONSV_2022!Y14</f>
        <v>24608</v>
      </c>
      <c r="F15" s="80"/>
    </row>
    <row r="16" spans="1:16374" s="1" customFormat="1">
      <c r="A16" s="77" t="s">
        <v>31</v>
      </c>
      <c r="B16" s="74">
        <f>DEN!$D14*ONSV_2019!Y15</f>
        <v>120019</v>
      </c>
      <c r="C16" s="74">
        <f>DEN!$D49*ONSV_2020!Y15</f>
        <v>123524</v>
      </c>
      <c r="D16" s="74">
        <f>DEN!$D84*ONSV_2021!Y15</f>
        <v>127402</v>
      </c>
      <c r="E16" s="74">
        <f>DEN!$D119*ONSV_2022!Y15</f>
        <v>131736</v>
      </c>
      <c r="F16" s="80"/>
    </row>
    <row r="17" spans="1:16374" s="1" customFormat="1">
      <c r="A17" s="77" t="s">
        <v>27</v>
      </c>
      <c r="B17" s="74">
        <f>DEN!$D15*ONSV_2019!Y16</f>
        <v>74586</v>
      </c>
      <c r="C17" s="74">
        <f>DEN!$D50*ONSV_2020!Y16</f>
        <v>75830</v>
      </c>
      <c r="D17" s="74">
        <f>DEN!$D85*ONSV_2021!Y16</f>
        <v>77083</v>
      </c>
      <c r="E17" s="74">
        <f>DEN!$D120*ONSV_2022!Y16</f>
        <v>78702</v>
      </c>
      <c r="F17" s="80"/>
    </row>
    <row r="18" spans="1:16374" s="1" customFormat="1">
      <c r="A18" s="77" t="s">
        <v>33</v>
      </c>
      <c r="B18" s="74">
        <f>DEN!$D16*ONSV_2019!Y17</f>
        <v>42011</v>
      </c>
      <c r="C18" s="74">
        <f>DEN!$D51*ONSV_2020!Y17</f>
        <v>43104</v>
      </c>
      <c r="D18" s="74">
        <f>DEN!$D86*ONSV_2021!Y17</f>
        <v>44573</v>
      </c>
      <c r="E18" s="74">
        <f>DEN!$D121*ONSV_2022!Y17</f>
        <v>46424</v>
      </c>
      <c r="F18" s="80"/>
    </row>
    <row r="19" spans="1:16374" s="1" customFormat="1">
      <c r="A19" s="77" t="s">
        <v>34</v>
      </c>
      <c r="B19" s="74">
        <f>DEN!$D17*ONSV_2019!Y18</f>
        <v>28868</v>
      </c>
      <c r="C19" s="74">
        <f>DEN!$D52*ONSV_2020!Y18</f>
        <v>29416</v>
      </c>
      <c r="D19" s="74">
        <f>DEN!$D87*ONSV_2021!Y18</f>
        <v>30309</v>
      </c>
      <c r="E19" s="74">
        <f>DEN!$D122*ONSV_2022!Y18</f>
        <v>31128</v>
      </c>
      <c r="F19" s="80"/>
    </row>
    <row r="20" spans="1:16374" s="1" customFormat="1">
      <c r="A20" s="77" t="s">
        <v>30</v>
      </c>
      <c r="B20" s="74">
        <f>DEN!$D18*ONSV_2019!Y19</f>
        <v>93918</v>
      </c>
      <c r="C20" s="74">
        <f>DEN!$D53*ONSV_2020!Y19</f>
        <v>94702</v>
      </c>
      <c r="D20" s="74">
        <f>DEN!$D88*ONSV_2021!Y19</f>
        <v>95367</v>
      </c>
      <c r="E20" s="74">
        <f>DEN!$D123*ONSV_2022!Y19</f>
        <v>96758</v>
      </c>
      <c r="F20" s="80"/>
    </row>
    <row r="21" spans="1:16374" s="1" customFormat="1">
      <c r="A21" s="77" t="s">
        <v>36</v>
      </c>
      <c r="B21" s="74">
        <f>DEN!$D19*ONSV_2019!Y20</f>
        <v>30743</v>
      </c>
      <c r="C21" s="74">
        <f>DEN!$D54*ONSV_2020!Y20</f>
        <v>31482</v>
      </c>
      <c r="D21" s="74">
        <f>DEN!$D89*ONSV_2021!Y20</f>
        <v>32971</v>
      </c>
      <c r="E21" s="74">
        <f>DEN!$D124*ONSV_2022!Y20</f>
        <v>33379</v>
      </c>
      <c r="F21" s="80"/>
    </row>
    <row r="22" spans="1:16374" s="1" customFormat="1">
      <c r="A22" s="77" t="s">
        <v>21</v>
      </c>
      <c r="B22" s="74">
        <f>DEN!$D20*ONSV_2019!Y21</f>
        <v>35219</v>
      </c>
      <c r="C22" s="74">
        <f>DEN!$D55*ONSV_2020!Y21</f>
        <v>36717</v>
      </c>
      <c r="D22" s="74">
        <f>DEN!$D90*ONSV_2021!Y21</f>
        <v>38938</v>
      </c>
      <c r="E22" s="74">
        <f>DEN!$D125*ONSV_2022!Y21</f>
        <v>39832</v>
      </c>
      <c r="F22" s="80"/>
    </row>
    <row r="23" spans="1:16374" s="25" customFormat="1">
      <c r="A23" s="77" t="s">
        <v>32</v>
      </c>
      <c r="B23" s="74">
        <f>DEN!$D21*ONSV_2019!Y22</f>
        <v>21748</v>
      </c>
      <c r="C23" s="74">
        <f>DEN!$D56*ONSV_2020!Y22</f>
        <v>22093</v>
      </c>
      <c r="D23" s="74">
        <f>DEN!$D91*ONSV_2021!Y22</f>
        <v>22583</v>
      </c>
      <c r="E23" s="74">
        <f>DEN!$D126*ONSV_2022!Y22</f>
        <v>23003</v>
      </c>
      <c r="F23" s="8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24"/>
      <c r="DJ23" s="124"/>
      <c r="DK23" s="82"/>
      <c r="DL23" s="80"/>
      <c r="DM23" s="80"/>
      <c r="DN23" s="82"/>
      <c r="DO23" s="77"/>
      <c r="DP23" s="124"/>
      <c r="DQ23" s="124"/>
      <c r="DR23" s="82"/>
      <c r="DS23" s="124"/>
      <c r="DT23" s="124"/>
      <c r="DU23" s="82"/>
      <c r="DV23" s="124"/>
      <c r="DW23" s="124"/>
      <c r="DX23" s="82"/>
      <c r="DY23" s="124"/>
      <c r="DZ23" s="124"/>
      <c r="EA23" s="82"/>
      <c r="EB23" s="80"/>
      <c r="EC23" s="80"/>
      <c r="ED23" s="82"/>
      <c r="EE23" s="77"/>
      <c r="EF23" s="124"/>
      <c r="EG23" s="124"/>
      <c r="EH23" s="82"/>
      <c r="EI23" s="124"/>
      <c r="EJ23" s="124"/>
      <c r="EK23" s="82"/>
      <c r="EL23" s="124"/>
      <c r="EM23" s="124"/>
      <c r="EN23" s="82"/>
      <c r="EO23" s="124"/>
      <c r="EP23" s="124"/>
      <c r="EQ23" s="82"/>
      <c r="ER23" s="80"/>
      <c r="ES23" s="80"/>
      <c r="ET23" s="82"/>
      <c r="EU23" s="77"/>
      <c r="EV23" s="124"/>
      <c r="EW23" s="124"/>
      <c r="EX23" s="82"/>
      <c r="EY23" s="124"/>
      <c r="EZ23" s="124"/>
      <c r="FA23" s="82"/>
      <c r="FB23" s="124"/>
      <c r="FC23" s="124"/>
      <c r="FD23" s="82"/>
      <c r="FE23" s="124"/>
      <c r="FF23" s="124"/>
      <c r="FG23" s="82"/>
      <c r="FH23" s="80"/>
      <c r="FI23" s="80"/>
      <c r="FJ23" s="82"/>
      <c r="FK23" s="77"/>
      <c r="FL23" s="124"/>
      <c r="FM23" s="124"/>
      <c r="FN23" s="82"/>
      <c r="FO23" s="124"/>
      <c r="FP23" s="124"/>
      <c r="FQ23" s="82"/>
      <c r="FR23" s="124"/>
      <c r="FS23" s="124"/>
      <c r="FT23" s="82"/>
      <c r="FU23" s="124"/>
      <c r="FV23" s="124"/>
      <c r="FW23" s="82"/>
      <c r="FX23" s="80"/>
      <c r="FY23" s="80"/>
      <c r="FZ23" s="85"/>
      <c r="GA23" s="77"/>
      <c r="GB23" s="74"/>
      <c r="GC23" s="74"/>
      <c r="GD23" s="85"/>
      <c r="GE23" s="74"/>
      <c r="GF23" s="74"/>
      <c r="GG23" s="85"/>
      <c r="GH23" s="74"/>
      <c r="GI23" s="74"/>
      <c r="GJ23" s="85"/>
      <c r="GK23" s="74"/>
      <c r="GL23" s="74"/>
      <c r="GM23" s="85"/>
      <c r="GN23" s="80"/>
      <c r="GO23" s="80"/>
      <c r="GP23" s="85"/>
      <c r="GQ23" s="77"/>
      <c r="GR23" s="74"/>
      <c r="GS23" s="74"/>
      <c r="GT23" s="85"/>
      <c r="GU23" s="74"/>
      <c r="GV23" s="74"/>
      <c r="GW23" s="85"/>
      <c r="GX23" s="74"/>
      <c r="GY23" s="74"/>
      <c r="GZ23" s="85"/>
      <c r="HA23" s="74"/>
      <c r="HB23" s="74"/>
      <c r="HC23" s="85"/>
      <c r="HD23" s="80"/>
      <c r="HE23" s="80"/>
      <c r="HF23" s="85"/>
      <c r="HG23" s="77"/>
      <c r="HH23" s="74"/>
      <c r="HI23" s="74"/>
      <c r="HJ23" s="85"/>
      <c r="HK23" s="74"/>
      <c r="HL23" s="74"/>
      <c r="HM23" s="85"/>
      <c r="HN23" s="74"/>
      <c r="HO23" s="74"/>
      <c r="HP23" s="85"/>
      <c r="HQ23" s="74"/>
      <c r="HR23" s="74"/>
      <c r="HS23" s="85"/>
      <c r="HT23" s="80"/>
      <c r="HU23" s="80"/>
      <c r="HV23" s="85"/>
      <c r="HW23" s="77"/>
      <c r="HX23" s="74"/>
      <c r="HY23" s="74"/>
      <c r="HZ23" s="85"/>
      <c r="IA23" s="74"/>
      <c r="IB23" s="74"/>
      <c r="IC23" s="85"/>
      <c r="ID23" s="74"/>
      <c r="IE23" s="74"/>
      <c r="IF23" s="85"/>
      <c r="IG23" s="74"/>
      <c r="IH23" s="74"/>
      <c r="II23" s="85"/>
      <c r="IJ23" s="80"/>
      <c r="IK23" s="80"/>
      <c r="IL23" s="85"/>
      <c r="IM23" s="77"/>
      <c r="IN23" s="74"/>
      <c r="IO23" s="74"/>
      <c r="IP23" s="85"/>
      <c r="IQ23" s="74"/>
      <c r="IR23" s="74"/>
      <c r="IS23" s="85"/>
      <c r="IT23" s="74"/>
      <c r="IU23" s="74"/>
      <c r="IV23" s="85"/>
      <c r="IW23" s="74"/>
      <c r="IX23" s="74"/>
      <c r="IY23" s="85"/>
      <c r="IZ23" s="80"/>
      <c r="JA23" s="80"/>
      <c r="JB23" s="85"/>
      <c r="JC23" s="77"/>
      <c r="JD23" s="74"/>
      <c r="JE23" s="74"/>
      <c r="JF23" s="85"/>
      <c r="JG23" s="74"/>
      <c r="JH23" s="74"/>
      <c r="JI23" s="85"/>
      <c r="JJ23" s="74"/>
      <c r="JK23" s="74"/>
      <c r="JL23" s="85"/>
      <c r="JM23" s="74"/>
      <c r="JN23" s="74"/>
      <c r="JO23" s="85"/>
      <c r="JP23" s="80"/>
      <c r="JQ23" s="80"/>
      <c r="JR23" s="85"/>
      <c r="JS23" s="77"/>
      <c r="JT23" s="74"/>
      <c r="JU23" s="74"/>
      <c r="JV23" s="85"/>
      <c r="JW23" s="74"/>
      <c r="JX23" s="74"/>
      <c r="JY23" s="85"/>
      <c r="JZ23" s="74"/>
      <c r="KA23" s="74"/>
      <c r="KB23" s="85"/>
      <c r="KC23" s="74"/>
      <c r="KD23" s="74"/>
      <c r="KE23" s="85"/>
      <c r="KF23" s="80"/>
      <c r="KG23" s="80"/>
      <c r="KH23" s="85"/>
      <c r="KI23" s="77"/>
      <c r="KJ23" s="74"/>
      <c r="KK23" s="74"/>
      <c r="KL23" s="85"/>
      <c r="KM23" s="74"/>
      <c r="KN23" s="74"/>
      <c r="KO23" s="85"/>
      <c r="KP23" s="74"/>
      <c r="KQ23" s="74"/>
      <c r="KR23" s="85"/>
      <c r="KS23" s="74"/>
      <c r="KT23" s="74"/>
      <c r="KU23" s="85"/>
      <c r="KV23" s="80"/>
      <c r="KW23" s="80"/>
      <c r="KX23" s="85"/>
      <c r="KY23" s="77"/>
      <c r="KZ23" s="74"/>
      <c r="LA23" s="74"/>
      <c r="LB23" s="85"/>
      <c r="LC23" s="74"/>
      <c r="LD23" s="74"/>
      <c r="LE23" s="85"/>
      <c r="LF23" s="74"/>
      <c r="LG23" s="74"/>
      <c r="LH23" s="85"/>
      <c r="LI23" s="74"/>
      <c r="LJ23" s="74"/>
      <c r="LK23" s="85"/>
      <c r="LL23" s="80"/>
      <c r="LM23" s="80"/>
      <c r="LN23" s="85"/>
      <c r="LO23" s="77"/>
      <c r="LP23" s="74"/>
      <c r="LQ23" s="74"/>
      <c r="LR23" s="85"/>
      <c r="LS23" s="74"/>
      <c r="LT23" s="74"/>
      <c r="LU23" s="85"/>
      <c r="LV23" s="74"/>
      <c r="LW23" s="74"/>
      <c r="LX23" s="85"/>
      <c r="LY23" s="74"/>
      <c r="LZ23" s="74"/>
      <c r="MA23" s="85"/>
      <c r="MB23" s="80"/>
      <c r="MC23" s="80"/>
      <c r="MD23" s="85"/>
      <c r="ME23" s="77"/>
      <c r="MF23" s="74"/>
      <c r="MG23" s="74"/>
      <c r="MH23" s="85"/>
      <c r="MI23" s="74"/>
      <c r="MJ23" s="74"/>
      <c r="MK23" s="85"/>
      <c r="ML23" s="74"/>
      <c r="MM23" s="74"/>
      <c r="MN23" s="85"/>
      <c r="MO23" s="74"/>
      <c r="MP23" s="74"/>
      <c r="MQ23" s="85"/>
      <c r="MR23" s="80"/>
      <c r="MS23" s="80"/>
      <c r="MT23" s="85"/>
      <c r="MU23" s="77"/>
      <c r="MV23" s="74"/>
      <c r="MW23" s="74"/>
      <c r="MX23" s="85"/>
      <c r="MY23" s="74"/>
      <c r="MZ23" s="74"/>
      <c r="NA23" s="85"/>
      <c r="NB23" s="74"/>
      <c r="NC23" s="74"/>
      <c r="ND23" s="85"/>
      <c r="NE23" s="74"/>
      <c r="NF23" s="74"/>
      <c r="NG23" s="85"/>
      <c r="NH23" s="80"/>
      <c r="NI23" s="80"/>
      <c r="NJ23" s="85"/>
      <c r="NK23" s="77"/>
      <c r="NL23" s="74"/>
      <c r="NM23" s="74"/>
      <c r="NN23" s="85"/>
      <c r="NO23" s="74"/>
      <c r="NP23" s="74"/>
      <c r="NQ23" s="85"/>
      <c r="NR23" s="74"/>
      <c r="NS23" s="74"/>
      <c r="NT23" s="85"/>
      <c r="NU23" s="74"/>
      <c r="NV23" s="74"/>
      <c r="NW23" s="85"/>
      <c r="NX23" s="80"/>
      <c r="NY23" s="80"/>
      <c r="NZ23" s="85"/>
      <c r="OA23" s="77"/>
      <c r="OB23" s="74"/>
      <c r="OC23" s="74"/>
      <c r="OD23" s="85"/>
      <c r="OE23" s="74"/>
      <c r="OF23" s="74"/>
      <c r="OG23" s="85"/>
      <c r="OH23" s="74"/>
      <c r="OI23" s="74"/>
      <c r="OJ23" s="85"/>
      <c r="OK23" s="74"/>
      <c r="OL23" s="74"/>
      <c r="OM23" s="85"/>
      <c r="ON23" s="80"/>
      <c r="OO23" s="80"/>
      <c r="OP23" s="85"/>
      <c r="OQ23" s="77"/>
      <c r="OR23" s="74"/>
      <c r="OS23" s="74"/>
      <c r="OT23" s="85"/>
      <c r="OU23" s="74"/>
      <c r="OV23" s="74"/>
      <c r="OW23" s="85"/>
      <c r="OX23" s="74"/>
      <c r="OY23" s="74"/>
      <c r="OZ23" s="85"/>
      <c r="PA23" s="74"/>
      <c r="PB23" s="74"/>
      <c r="PC23" s="85"/>
      <c r="PD23" s="80"/>
      <c r="PE23" s="80"/>
      <c r="PF23" s="85"/>
      <c r="PG23" s="77"/>
      <c r="PH23" s="74"/>
      <c r="PI23" s="74"/>
      <c r="PJ23" s="85"/>
      <c r="PK23" s="74"/>
      <c r="PL23" s="74"/>
      <c r="PM23" s="85"/>
      <c r="PN23" s="74"/>
      <c r="PO23" s="74"/>
      <c r="PP23" s="85"/>
      <c r="PQ23" s="74"/>
      <c r="PR23" s="74"/>
      <c r="PS23" s="85"/>
      <c r="PT23" s="80"/>
      <c r="PU23" s="80"/>
      <c r="PV23" s="85"/>
      <c r="PW23" s="77"/>
      <c r="PX23" s="74"/>
      <c r="PY23" s="74"/>
      <c r="PZ23" s="85"/>
      <c r="QA23" s="74"/>
      <c r="QB23" s="74"/>
      <c r="QC23" s="85"/>
      <c r="QD23" s="74"/>
      <c r="QE23" s="74"/>
      <c r="QF23" s="85"/>
      <c r="QG23" s="74"/>
      <c r="QH23" s="74"/>
      <c r="QI23" s="85"/>
      <c r="QJ23" s="80"/>
      <c r="QK23" s="80"/>
      <c r="QL23" s="85"/>
      <c r="QM23" s="77"/>
      <c r="QN23" s="74"/>
      <c r="QO23" s="74"/>
      <c r="QP23" s="85"/>
      <c r="QQ23" s="74"/>
      <c r="QR23" s="74"/>
      <c r="QS23" s="85"/>
      <c r="QT23" s="74"/>
      <c r="QU23" s="74"/>
      <c r="QV23" s="85"/>
      <c r="QW23" s="74"/>
      <c r="QX23" s="74"/>
      <c r="QY23" s="85"/>
      <c r="QZ23" s="80"/>
      <c r="RA23" s="80"/>
      <c r="RB23" s="85"/>
      <c r="RC23" s="77"/>
      <c r="RD23" s="74"/>
      <c r="RE23" s="74"/>
      <c r="RF23" s="85"/>
      <c r="RG23" s="74"/>
      <c r="RH23" s="74"/>
      <c r="RI23" s="85"/>
      <c r="RJ23" s="74"/>
      <c r="RK23" s="74"/>
      <c r="RL23" s="85"/>
      <c r="RM23" s="74"/>
      <c r="RN23" s="74"/>
      <c r="RO23" s="85"/>
      <c r="RP23" s="80"/>
      <c r="RQ23" s="80"/>
      <c r="RR23" s="85"/>
      <c r="RS23" s="77"/>
      <c r="RT23" s="74"/>
      <c r="RU23" s="74"/>
      <c r="RV23" s="85"/>
      <c r="RW23" s="74"/>
      <c r="RX23" s="74"/>
      <c r="RY23" s="85"/>
      <c r="RZ23" s="74"/>
      <c r="SA23" s="74"/>
      <c r="SB23" s="85"/>
      <c r="SC23" s="74"/>
      <c r="SD23" s="74"/>
      <c r="SE23" s="85"/>
      <c r="SF23" s="80"/>
      <c r="SG23" s="80"/>
      <c r="SH23" s="85"/>
      <c r="SI23" s="77"/>
      <c r="SJ23" s="74"/>
      <c r="SK23" s="74"/>
      <c r="SL23" s="85"/>
      <c r="SM23" s="74"/>
      <c r="SN23" s="74"/>
      <c r="SO23" s="85"/>
      <c r="SP23" s="74"/>
      <c r="SQ23" s="74"/>
      <c r="SR23" s="85"/>
      <c r="SS23" s="74"/>
      <c r="ST23" s="74"/>
      <c r="SU23" s="85"/>
      <c r="SV23" s="80"/>
      <c r="SW23" s="80"/>
      <c r="SX23" s="85"/>
      <c r="SY23" s="77"/>
      <c r="SZ23" s="74"/>
      <c r="TA23" s="74"/>
      <c r="TB23" s="85"/>
      <c r="TC23" s="74"/>
      <c r="TD23" s="74"/>
      <c r="TE23" s="85"/>
      <c r="TF23" s="74"/>
      <c r="TG23" s="74"/>
      <c r="TH23" s="85"/>
      <c r="TI23" s="74"/>
      <c r="TJ23" s="74"/>
      <c r="TK23" s="85"/>
      <c r="TL23" s="80"/>
      <c r="TM23" s="80"/>
      <c r="TN23" s="85"/>
      <c r="TO23" s="77"/>
      <c r="TP23" s="74"/>
      <c r="TQ23" s="74"/>
      <c r="TR23" s="85"/>
      <c r="TS23" s="74"/>
      <c r="TT23" s="74"/>
      <c r="TU23" s="85"/>
      <c r="TV23" s="74"/>
      <c r="TW23" s="74"/>
      <c r="TX23" s="85"/>
      <c r="TY23" s="74"/>
      <c r="TZ23" s="74"/>
      <c r="UA23" s="85"/>
      <c r="UB23" s="80"/>
      <c r="UC23" s="80"/>
      <c r="UD23" s="85"/>
      <c r="UE23" s="77"/>
      <c r="UF23" s="74"/>
      <c r="UG23" s="74"/>
      <c r="UH23" s="85"/>
      <c r="UI23" s="74"/>
      <c r="UJ23" s="74"/>
      <c r="UK23" s="85"/>
      <c r="UL23" s="74"/>
      <c r="UM23" s="74"/>
      <c r="UN23" s="85"/>
      <c r="UO23" s="74"/>
      <c r="UP23" s="74"/>
      <c r="UQ23" s="85"/>
      <c r="UR23" s="80"/>
      <c r="US23" s="80"/>
      <c r="UT23" s="85"/>
      <c r="UU23" s="77"/>
      <c r="UV23" s="74"/>
      <c r="UW23" s="74"/>
      <c r="UX23" s="85"/>
      <c r="UY23" s="74"/>
      <c r="UZ23" s="74"/>
      <c r="VA23" s="85"/>
      <c r="VB23" s="74"/>
      <c r="VC23" s="74"/>
      <c r="VD23" s="85"/>
      <c r="VE23" s="74"/>
      <c r="VF23" s="74"/>
      <c r="VG23" s="85"/>
      <c r="VH23" s="80"/>
      <c r="VI23" s="80"/>
      <c r="VJ23" s="85"/>
      <c r="VK23" s="77"/>
      <c r="VL23" s="74"/>
      <c r="VM23" s="74"/>
      <c r="VN23" s="85"/>
      <c r="VO23" s="74"/>
      <c r="VP23" s="74"/>
      <c r="VQ23" s="85"/>
      <c r="VR23" s="74"/>
      <c r="VS23" s="74"/>
      <c r="VT23" s="85"/>
      <c r="VU23" s="74"/>
      <c r="VV23" s="74"/>
      <c r="VW23" s="85"/>
      <c r="VX23" s="80"/>
      <c r="VY23" s="80"/>
      <c r="VZ23" s="85"/>
      <c r="WA23" s="77"/>
      <c r="WB23" s="74"/>
      <c r="WC23" s="74"/>
      <c r="WD23" s="85"/>
      <c r="WE23" s="74"/>
      <c r="WF23" s="74"/>
      <c r="WG23" s="85"/>
      <c r="WH23" s="74"/>
      <c r="WI23" s="74"/>
      <c r="WJ23" s="85"/>
      <c r="WK23" s="74"/>
      <c r="WL23" s="74"/>
      <c r="WM23" s="85"/>
      <c r="WN23" s="80"/>
      <c r="WO23" s="80"/>
      <c r="WP23" s="85"/>
      <c r="WQ23" s="77"/>
      <c r="WR23" s="74"/>
      <c r="WS23" s="74"/>
      <c r="WT23" s="85"/>
      <c r="WU23" s="74"/>
      <c r="WV23" s="74"/>
      <c r="WW23" s="85"/>
      <c r="WX23" s="74"/>
      <c r="WY23" s="74"/>
      <c r="WZ23" s="85"/>
      <c r="XA23" s="74"/>
      <c r="XB23" s="74"/>
      <c r="XC23" s="85"/>
      <c r="XD23" s="80"/>
      <c r="XE23" s="80"/>
      <c r="XF23" s="85"/>
      <c r="XG23" s="77"/>
      <c r="XH23" s="74"/>
      <c r="XI23" s="74"/>
      <c r="XJ23" s="85"/>
      <c r="XK23" s="74"/>
      <c r="XL23" s="74"/>
      <c r="XM23" s="85"/>
      <c r="XN23" s="74"/>
      <c r="XO23" s="74"/>
      <c r="XP23" s="85"/>
      <c r="XQ23" s="74"/>
      <c r="XR23" s="74"/>
      <c r="XS23" s="85"/>
      <c r="XT23" s="80"/>
      <c r="XU23" s="80"/>
      <c r="XV23" s="85"/>
      <c r="XW23" s="77"/>
      <c r="XX23" s="74"/>
      <c r="XY23" s="74"/>
      <c r="XZ23" s="85"/>
      <c r="YA23" s="74"/>
      <c r="YB23" s="74"/>
      <c r="YC23" s="85"/>
      <c r="YD23" s="74"/>
      <c r="YE23" s="74"/>
      <c r="YF23" s="85"/>
      <c r="YG23" s="74"/>
      <c r="YH23" s="74"/>
      <c r="YI23" s="85"/>
      <c r="YJ23" s="80"/>
      <c r="YK23" s="80"/>
      <c r="YL23" s="85"/>
      <c r="YM23" s="77"/>
      <c r="YN23" s="74"/>
      <c r="YO23" s="74"/>
      <c r="YP23" s="85"/>
      <c r="YQ23" s="74"/>
      <c r="YR23" s="74"/>
      <c r="YS23" s="85"/>
      <c r="YT23" s="74"/>
      <c r="YU23" s="74"/>
      <c r="YV23" s="85"/>
      <c r="YW23" s="74"/>
      <c r="YX23" s="74"/>
      <c r="YY23" s="85"/>
      <c r="YZ23" s="80"/>
      <c r="ZA23" s="80"/>
      <c r="ZB23" s="85"/>
      <c r="ZC23" s="77"/>
      <c r="ZD23" s="74"/>
      <c r="ZE23" s="74"/>
      <c r="ZF23" s="85"/>
      <c r="ZG23" s="74"/>
      <c r="ZH23" s="74"/>
      <c r="ZI23" s="85"/>
      <c r="ZJ23" s="74"/>
      <c r="ZK23" s="74"/>
      <c r="ZL23" s="85"/>
      <c r="ZM23" s="74"/>
      <c r="ZN23" s="74"/>
      <c r="ZO23" s="85"/>
      <c r="ZP23" s="80"/>
      <c r="ZQ23" s="80"/>
      <c r="ZR23" s="85"/>
      <c r="ZS23" s="77"/>
      <c r="ZT23" s="74"/>
      <c r="ZU23" s="74"/>
      <c r="ZV23" s="85"/>
      <c r="ZW23" s="74"/>
      <c r="ZX23" s="74"/>
      <c r="ZY23" s="85"/>
      <c r="ZZ23" s="74"/>
      <c r="AAA23" s="74"/>
      <c r="AAB23" s="85"/>
      <c r="AAC23" s="74"/>
      <c r="AAD23" s="74"/>
      <c r="AAE23" s="85"/>
      <c r="AAF23" s="80"/>
      <c r="AAG23" s="80"/>
      <c r="AAH23" s="85"/>
      <c r="AAI23" s="77"/>
      <c r="AAJ23" s="74"/>
      <c r="AAK23" s="74"/>
      <c r="AAL23" s="85"/>
      <c r="AAM23" s="74"/>
      <c r="AAN23" s="74"/>
      <c r="AAO23" s="85"/>
      <c r="AAP23" s="74"/>
      <c r="AAQ23" s="74"/>
      <c r="AAR23" s="85"/>
      <c r="AAS23" s="74"/>
      <c r="AAT23" s="74"/>
      <c r="AAU23" s="85"/>
      <c r="AAV23" s="80"/>
      <c r="AAW23" s="80"/>
      <c r="AAX23" s="85"/>
      <c r="AAY23" s="77"/>
      <c r="AAZ23" s="74"/>
      <c r="ABA23" s="74"/>
      <c r="ABB23" s="85"/>
      <c r="ABC23" s="74"/>
      <c r="ABD23" s="74"/>
      <c r="ABE23" s="85"/>
      <c r="ABF23" s="74"/>
      <c r="ABG23" s="74"/>
      <c r="ABH23" s="85"/>
      <c r="ABI23" s="74"/>
      <c r="ABJ23" s="74"/>
      <c r="ABK23" s="85"/>
      <c r="ABL23" s="80"/>
      <c r="ABM23" s="80"/>
      <c r="ABN23" s="85"/>
      <c r="ABO23" s="77"/>
      <c r="ABP23" s="74"/>
      <c r="ABQ23" s="74"/>
      <c r="ABR23" s="85"/>
      <c r="ABS23" s="74"/>
      <c r="ABT23" s="74"/>
      <c r="ABU23" s="85"/>
      <c r="ABV23" s="74"/>
      <c r="ABW23" s="74"/>
      <c r="ABX23" s="85"/>
      <c r="ABY23" s="74"/>
      <c r="ABZ23" s="74"/>
      <c r="ACA23" s="85"/>
      <c r="ACB23" s="80"/>
      <c r="ACC23" s="80"/>
      <c r="ACD23" s="85"/>
      <c r="ACE23" s="77"/>
      <c r="ACF23" s="74"/>
      <c r="ACG23" s="74"/>
      <c r="ACH23" s="85"/>
      <c r="ACI23" s="74"/>
      <c r="ACJ23" s="74"/>
      <c r="ACK23" s="85"/>
      <c r="ACL23" s="74"/>
      <c r="ACM23" s="74"/>
      <c r="ACN23" s="85"/>
      <c r="ACO23" s="74"/>
      <c r="ACP23" s="74"/>
      <c r="ACQ23" s="85"/>
      <c r="ACR23" s="80"/>
      <c r="ACS23" s="80"/>
      <c r="ACT23" s="85"/>
      <c r="ACU23" s="77"/>
      <c r="ACV23" s="74"/>
      <c r="ACW23" s="74"/>
      <c r="ACX23" s="85"/>
      <c r="ACY23" s="74"/>
      <c r="ACZ23" s="74"/>
      <c r="ADA23" s="85"/>
      <c r="ADB23" s="74"/>
      <c r="ADC23" s="74"/>
      <c r="ADD23" s="85"/>
      <c r="ADE23" s="74"/>
      <c r="ADF23" s="74"/>
      <c r="ADG23" s="85"/>
      <c r="ADH23" s="80"/>
      <c r="ADI23" s="80"/>
      <c r="ADJ23" s="85"/>
      <c r="ADK23" s="77"/>
      <c r="ADL23" s="74"/>
      <c r="ADM23" s="74"/>
      <c r="ADN23" s="85"/>
      <c r="ADO23" s="74"/>
      <c r="ADP23" s="74"/>
      <c r="ADQ23" s="85"/>
      <c r="ADR23" s="74"/>
      <c r="ADS23" s="74"/>
      <c r="ADT23" s="85"/>
      <c r="ADU23" s="74"/>
      <c r="ADV23" s="74"/>
      <c r="ADW23" s="85"/>
      <c r="ADX23" s="80"/>
      <c r="ADY23" s="80"/>
      <c r="ADZ23" s="85"/>
      <c r="AEA23" s="77"/>
      <c r="AEB23" s="74"/>
      <c r="AEC23" s="74"/>
      <c r="AED23" s="85"/>
      <c r="AEE23" s="74"/>
      <c r="AEF23" s="74"/>
      <c r="AEG23" s="85"/>
      <c r="AEH23" s="74"/>
      <c r="AEI23" s="74"/>
      <c r="AEJ23" s="85"/>
      <c r="AEK23" s="74"/>
      <c r="AEL23" s="74"/>
      <c r="AEM23" s="85"/>
      <c r="AEN23" s="80"/>
      <c r="AEO23" s="80"/>
      <c r="AEP23" s="85"/>
      <c r="AEQ23" s="77"/>
      <c r="AER23" s="74"/>
      <c r="AES23" s="74"/>
      <c r="AET23" s="85"/>
      <c r="AEU23" s="74"/>
      <c r="AEV23" s="74"/>
      <c r="AEW23" s="85"/>
      <c r="AEX23" s="74"/>
      <c r="AEY23" s="74"/>
      <c r="AEZ23" s="85"/>
      <c r="AFA23" s="74"/>
      <c r="AFB23" s="74"/>
      <c r="AFC23" s="85"/>
      <c r="AFD23" s="80"/>
      <c r="AFE23" s="80"/>
      <c r="AFF23" s="85"/>
      <c r="AFG23" s="77"/>
      <c r="AFH23" s="74"/>
      <c r="AFI23" s="74"/>
      <c r="AFJ23" s="85"/>
      <c r="AFK23" s="74"/>
      <c r="AFL23" s="74"/>
      <c r="AFM23" s="85"/>
      <c r="AFN23" s="74"/>
      <c r="AFO23" s="74"/>
      <c r="AFP23" s="85"/>
      <c r="AFQ23" s="74"/>
      <c r="AFR23" s="74"/>
      <c r="AFS23" s="85"/>
      <c r="AFT23" s="80"/>
      <c r="AFU23" s="80"/>
      <c r="AFV23" s="85"/>
      <c r="AFW23" s="77"/>
      <c r="AFX23" s="74"/>
      <c r="AFY23" s="74"/>
      <c r="AFZ23" s="85"/>
      <c r="AGA23" s="74"/>
      <c r="AGB23" s="74"/>
      <c r="AGC23" s="85"/>
      <c r="AGD23" s="74"/>
      <c r="AGE23" s="74"/>
      <c r="AGF23" s="85"/>
      <c r="AGG23" s="74"/>
      <c r="AGH23" s="74"/>
      <c r="AGI23" s="85"/>
      <c r="AGJ23" s="80"/>
      <c r="AGK23" s="80"/>
      <c r="AGL23" s="85"/>
      <c r="AGM23" s="77"/>
      <c r="AGN23" s="74"/>
      <c r="AGO23" s="74"/>
      <c r="AGP23" s="85"/>
      <c r="AGQ23" s="74"/>
      <c r="AGR23" s="74"/>
      <c r="AGS23" s="85"/>
      <c r="AGT23" s="74"/>
      <c r="AGU23" s="74"/>
      <c r="AGV23" s="85"/>
      <c r="AGW23" s="74"/>
      <c r="AGX23" s="74"/>
      <c r="AGY23" s="85"/>
      <c r="AGZ23" s="80"/>
      <c r="AHA23" s="80"/>
      <c r="AHB23" s="85"/>
      <c r="AHC23" s="77"/>
      <c r="AHD23" s="74"/>
      <c r="AHE23" s="74"/>
      <c r="AHF23" s="85"/>
      <c r="AHG23" s="74"/>
      <c r="AHH23" s="74"/>
      <c r="AHI23" s="85"/>
      <c r="AHJ23" s="74"/>
      <c r="AHK23" s="74"/>
      <c r="AHL23" s="85"/>
      <c r="AHM23" s="74"/>
      <c r="AHN23" s="74"/>
      <c r="AHO23" s="85"/>
      <c r="AHP23" s="80"/>
      <c r="AHQ23" s="80"/>
      <c r="AHR23" s="85"/>
      <c r="AHS23" s="77"/>
      <c r="AHT23" s="74"/>
      <c r="AHU23" s="74"/>
      <c r="AHV23" s="85"/>
      <c r="AHW23" s="74"/>
      <c r="AHX23" s="74"/>
      <c r="AHY23" s="85"/>
      <c r="AHZ23" s="74"/>
      <c r="AIA23" s="74"/>
      <c r="AIB23" s="85"/>
      <c r="AIC23" s="74"/>
      <c r="AID23" s="74"/>
      <c r="AIE23" s="85"/>
      <c r="AIF23" s="80"/>
      <c r="AIG23" s="80"/>
      <c r="AIH23" s="85"/>
      <c r="AII23" s="77"/>
      <c r="AIJ23" s="74"/>
      <c r="AIK23" s="74"/>
      <c r="AIL23" s="85"/>
      <c r="AIM23" s="74"/>
      <c r="AIN23" s="74"/>
      <c r="AIO23" s="85"/>
      <c r="AIP23" s="74"/>
      <c r="AIQ23" s="74"/>
      <c r="AIR23" s="85"/>
      <c r="AIS23" s="74"/>
      <c r="AIT23" s="74"/>
      <c r="AIU23" s="85"/>
      <c r="AIV23" s="80"/>
      <c r="AIW23" s="80"/>
      <c r="AIX23" s="85"/>
      <c r="AIY23" s="77"/>
      <c r="AIZ23" s="74"/>
      <c r="AJA23" s="74"/>
      <c r="AJB23" s="85"/>
      <c r="AJC23" s="74"/>
      <c r="AJD23" s="74"/>
      <c r="AJE23" s="85"/>
      <c r="AJF23" s="74"/>
      <c r="AJG23" s="74"/>
      <c r="AJH23" s="85"/>
      <c r="AJI23" s="74"/>
      <c r="AJJ23" s="74"/>
      <c r="AJK23" s="85"/>
      <c r="AJL23" s="80"/>
      <c r="AJM23" s="80"/>
      <c r="AJN23" s="85"/>
      <c r="AJO23" s="77"/>
      <c r="AJP23" s="74"/>
      <c r="AJQ23" s="74"/>
      <c r="AJR23" s="85"/>
      <c r="AJS23" s="74"/>
      <c r="AJT23" s="74"/>
      <c r="AJU23" s="85"/>
      <c r="AJV23" s="74"/>
      <c r="AJW23" s="74"/>
      <c r="AJX23" s="85"/>
      <c r="AJY23" s="74"/>
      <c r="AJZ23" s="74"/>
      <c r="AKA23" s="85"/>
      <c r="AKB23" s="80"/>
      <c r="AKC23" s="80"/>
      <c r="AKD23" s="85"/>
      <c r="AKE23" s="77"/>
      <c r="AKF23" s="74"/>
      <c r="AKG23" s="74"/>
      <c r="AKH23" s="85"/>
      <c r="AKI23" s="74"/>
      <c r="AKJ23" s="74"/>
      <c r="AKK23" s="85"/>
      <c r="AKL23" s="74"/>
      <c r="AKM23" s="74"/>
      <c r="AKN23" s="85"/>
      <c r="AKO23" s="74"/>
      <c r="AKP23" s="74"/>
      <c r="AKQ23" s="85"/>
      <c r="AKR23" s="80"/>
      <c r="AKS23" s="80"/>
      <c r="AKT23" s="85"/>
      <c r="AKU23" s="77"/>
      <c r="AKV23" s="74"/>
      <c r="AKW23" s="74"/>
      <c r="AKX23" s="85"/>
      <c r="AKY23" s="74"/>
      <c r="AKZ23" s="74"/>
      <c r="ALA23" s="85"/>
      <c r="ALB23" s="74"/>
      <c r="ALC23" s="74"/>
      <c r="ALD23" s="85"/>
      <c r="ALE23" s="74"/>
      <c r="ALF23" s="74"/>
      <c r="ALG23" s="85"/>
      <c r="ALH23" s="80"/>
      <c r="ALI23" s="80"/>
      <c r="ALJ23" s="85"/>
      <c r="ALK23" s="77"/>
      <c r="ALL23" s="74"/>
      <c r="ALM23" s="74"/>
      <c r="ALN23" s="85"/>
      <c r="ALO23" s="74"/>
      <c r="ALP23" s="74"/>
      <c r="ALQ23" s="85"/>
      <c r="ALR23" s="74"/>
      <c r="ALS23" s="74"/>
      <c r="ALT23" s="85"/>
      <c r="ALU23" s="74"/>
      <c r="ALV23" s="74"/>
      <c r="ALW23" s="85"/>
      <c r="ALX23" s="80"/>
      <c r="ALY23" s="80"/>
      <c r="ALZ23" s="85"/>
      <c r="AMA23" s="77"/>
      <c r="AMB23" s="74"/>
      <c r="AMC23" s="74"/>
      <c r="AMD23" s="85"/>
      <c r="AME23" s="74"/>
      <c r="AMF23" s="74"/>
      <c r="AMG23" s="85"/>
      <c r="AMH23" s="74"/>
      <c r="AMI23" s="74"/>
      <c r="AMJ23" s="85"/>
      <c r="AMK23" s="74"/>
      <c r="AML23" s="74"/>
      <c r="AMM23" s="85"/>
      <c r="AMN23" s="80"/>
      <c r="AMO23" s="80"/>
      <c r="AMP23" s="85"/>
      <c r="AMQ23" s="77"/>
      <c r="AMR23" s="74"/>
      <c r="AMS23" s="74"/>
      <c r="AMT23" s="85"/>
      <c r="AMU23" s="74"/>
      <c r="AMV23" s="74"/>
      <c r="AMW23" s="85"/>
      <c r="AMX23" s="74"/>
      <c r="AMY23" s="74"/>
      <c r="AMZ23" s="85"/>
      <c r="ANA23" s="74"/>
      <c r="ANB23" s="74"/>
      <c r="ANC23" s="85"/>
      <c r="AND23" s="80"/>
      <c r="ANE23" s="80"/>
      <c r="ANF23" s="85"/>
      <c r="ANG23" s="77"/>
      <c r="ANH23" s="74"/>
      <c r="ANI23" s="74"/>
      <c r="ANJ23" s="85"/>
      <c r="ANK23" s="74"/>
      <c r="ANL23" s="74"/>
      <c r="ANM23" s="85"/>
      <c r="ANN23" s="74"/>
      <c r="ANO23" s="74"/>
      <c r="ANP23" s="85"/>
      <c r="ANQ23" s="74"/>
      <c r="ANR23" s="74"/>
      <c r="ANS23" s="85"/>
      <c r="ANT23" s="80"/>
      <c r="ANU23" s="80"/>
      <c r="ANV23" s="85"/>
      <c r="ANW23" s="77"/>
      <c r="ANX23" s="74"/>
      <c r="ANY23" s="74"/>
      <c r="ANZ23" s="85"/>
      <c r="AOA23" s="74"/>
      <c r="AOB23" s="74"/>
      <c r="AOC23" s="85"/>
      <c r="AOD23" s="74"/>
      <c r="AOE23" s="74"/>
      <c r="AOF23" s="85"/>
      <c r="AOG23" s="74"/>
      <c r="AOH23" s="74"/>
      <c r="AOI23" s="85"/>
      <c r="AOJ23" s="80"/>
      <c r="AOK23" s="80"/>
      <c r="AOL23" s="85"/>
      <c r="AOM23" s="77"/>
      <c r="AON23" s="74"/>
      <c r="AOO23" s="74"/>
      <c r="AOP23" s="85"/>
      <c r="AOQ23" s="74"/>
      <c r="AOR23" s="74"/>
      <c r="AOS23" s="85"/>
      <c r="AOT23" s="74"/>
      <c r="AOU23" s="74"/>
      <c r="AOV23" s="85"/>
      <c r="AOW23" s="74"/>
      <c r="AOX23" s="74"/>
      <c r="AOY23" s="85"/>
      <c r="AOZ23" s="80"/>
      <c r="APA23" s="80"/>
      <c r="APB23" s="85"/>
      <c r="APC23" s="77"/>
      <c r="APD23" s="74"/>
      <c r="APE23" s="74"/>
      <c r="APF23" s="85"/>
      <c r="APG23" s="74"/>
      <c r="APH23" s="74"/>
      <c r="API23" s="85"/>
      <c r="APJ23" s="74"/>
      <c r="APK23" s="74"/>
      <c r="APL23" s="85"/>
      <c r="APM23" s="74"/>
      <c r="APN23" s="74"/>
      <c r="APO23" s="85"/>
      <c r="APP23" s="80"/>
      <c r="APQ23" s="80"/>
      <c r="APR23" s="85"/>
      <c r="APS23" s="77"/>
      <c r="APT23" s="74"/>
      <c r="APU23" s="74"/>
      <c r="APV23" s="85"/>
      <c r="APW23" s="74"/>
      <c r="APX23" s="74"/>
      <c r="APY23" s="85"/>
      <c r="APZ23" s="74"/>
      <c r="AQA23" s="74"/>
      <c r="AQB23" s="85"/>
      <c r="AQC23" s="74"/>
      <c r="AQD23" s="74"/>
      <c r="AQE23" s="85"/>
      <c r="AQF23" s="80"/>
      <c r="AQG23" s="80"/>
      <c r="AQH23" s="85"/>
      <c r="AQI23" s="77"/>
      <c r="AQJ23" s="74"/>
      <c r="AQK23" s="74"/>
      <c r="AQL23" s="85"/>
      <c r="AQM23" s="74"/>
      <c r="AQN23" s="74"/>
      <c r="AQO23" s="85"/>
      <c r="AQP23" s="74"/>
      <c r="AQQ23" s="74"/>
      <c r="AQR23" s="85"/>
      <c r="AQS23" s="74"/>
      <c r="AQT23" s="74"/>
      <c r="AQU23" s="85"/>
      <c r="AQV23" s="80"/>
      <c r="AQW23" s="80"/>
      <c r="AQX23" s="85"/>
      <c r="AQY23" s="77"/>
      <c r="AQZ23" s="74"/>
      <c r="ARA23" s="74"/>
      <c r="ARB23" s="85"/>
      <c r="ARC23" s="74"/>
      <c r="ARD23" s="74"/>
      <c r="ARE23" s="85"/>
      <c r="ARF23" s="74"/>
      <c r="ARG23" s="74"/>
      <c r="ARH23" s="85"/>
      <c r="ARI23" s="74"/>
      <c r="ARJ23" s="74"/>
      <c r="ARK23" s="85"/>
      <c r="ARL23" s="80"/>
      <c r="ARM23" s="80"/>
      <c r="ARN23" s="85"/>
      <c r="ARO23" s="77"/>
      <c r="ARP23" s="74"/>
      <c r="ARQ23" s="74"/>
      <c r="ARR23" s="85"/>
      <c r="ARS23" s="74"/>
      <c r="ART23" s="74"/>
      <c r="ARU23" s="85"/>
      <c r="ARV23" s="74"/>
      <c r="ARW23" s="74"/>
      <c r="ARX23" s="85"/>
      <c r="ARY23" s="74"/>
      <c r="ARZ23" s="74"/>
      <c r="ASA23" s="85"/>
      <c r="ASB23" s="80"/>
      <c r="ASC23" s="80"/>
      <c r="ASD23" s="85"/>
      <c r="ASE23" s="77"/>
      <c r="ASF23" s="74"/>
      <c r="ASG23" s="74"/>
      <c r="ASH23" s="85"/>
      <c r="ASI23" s="74"/>
      <c r="ASJ23" s="74"/>
      <c r="ASK23" s="85"/>
      <c r="ASL23" s="74"/>
      <c r="ASM23" s="74"/>
      <c r="ASN23" s="85"/>
      <c r="ASO23" s="74"/>
      <c r="ASP23" s="74"/>
      <c r="ASQ23" s="85"/>
      <c r="ASR23" s="80"/>
      <c r="ASS23" s="80"/>
      <c r="AST23" s="85"/>
      <c r="ASU23" s="77"/>
      <c r="ASV23" s="74"/>
      <c r="ASW23" s="74"/>
      <c r="ASX23" s="85"/>
      <c r="ASY23" s="74"/>
      <c r="ASZ23" s="74"/>
      <c r="ATA23" s="85"/>
      <c r="ATB23" s="74"/>
      <c r="ATC23" s="74"/>
      <c r="ATD23" s="85"/>
      <c r="ATE23" s="74"/>
      <c r="ATF23" s="74"/>
      <c r="ATG23" s="85"/>
      <c r="ATH23" s="80"/>
      <c r="ATI23" s="80"/>
      <c r="ATJ23" s="85"/>
      <c r="ATK23" s="77"/>
      <c r="ATL23" s="74"/>
      <c r="ATM23" s="74"/>
      <c r="ATN23" s="85"/>
      <c r="ATO23" s="74"/>
      <c r="ATP23" s="74"/>
      <c r="ATQ23" s="85"/>
      <c r="ATR23" s="74"/>
      <c r="ATS23" s="74"/>
      <c r="ATT23" s="85"/>
      <c r="ATU23" s="74"/>
      <c r="ATV23" s="74"/>
      <c r="ATW23" s="85"/>
      <c r="ATX23" s="80"/>
      <c r="ATY23" s="80"/>
      <c r="ATZ23" s="85"/>
      <c r="AUA23" s="77"/>
      <c r="AUB23" s="74"/>
      <c r="AUC23" s="74"/>
      <c r="AUD23" s="85"/>
      <c r="AUE23" s="74"/>
      <c r="AUF23" s="74"/>
      <c r="AUG23" s="85"/>
      <c r="AUH23" s="74"/>
      <c r="AUI23" s="74"/>
      <c r="AUJ23" s="85"/>
      <c r="AUK23" s="74"/>
      <c r="AUL23" s="74"/>
      <c r="AUM23" s="85"/>
      <c r="AUN23" s="80"/>
      <c r="AUO23" s="80"/>
      <c r="AUP23" s="85"/>
      <c r="AUQ23" s="77"/>
      <c r="AUR23" s="74"/>
      <c r="AUS23" s="74"/>
      <c r="AUT23" s="85"/>
      <c r="AUU23" s="74"/>
      <c r="AUV23" s="74"/>
      <c r="AUW23" s="85"/>
      <c r="AUX23" s="74"/>
      <c r="AUY23" s="74"/>
      <c r="AUZ23" s="85"/>
      <c r="AVA23" s="74"/>
      <c r="AVB23" s="74"/>
      <c r="AVC23" s="85"/>
      <c r="AVD23" s="80"/>
      <c r="AVE23" s="80"/>
      <c r="AVF23" s="85"/>
      <c r="AVG23" s="77"/>
      <c r="AVH23" s="74"/>
      <c r="AVI23" s="74"/>
      <c r="AVJ23" s="85"/>
      <c r="AVK23" s="74"/>
      <c r="AVL23" s="74"/>
      <c r="AVM23" s="85"/>
      <c r="AVN23" s="74"/>
      <c r="AVO23" s="74"/>
      <c r="AVP23" s="85"/>
      <c r="AVQ23" s="74"/>
      <c r="AVR23" s="74"/>
      <c r="AVS23" s="85"/>
      <c r="AVT23" s="80"/>
      <c r="AVU23" s="80"/>
      <c r="AVV23" s="85"/>
      <c r="AVW23" s="77"/>
      <c r="AVX23" s="74"/>
      <c r="AVY23" s="74"/>
      <c r="AVZ23" s="85"/>
      <c r="AWA23" s="74"/>
      <c r="AWB23" s="74"/>
      <c r="AWC23" s="85"/>
      <c r="AWD23" s="74"/>
      <c r="AWE23" s="74"/>
      <c r="AWF23" s="85"/>
      <c r="AWG23" s="74"/>
      <c r="AWH23" s="74"/>
      <c r="AWI23" s="85"/>
      <c r="AWJ23" s="80"/>
      <c r="AWK23" s="80"/>
      <c r="AWL23" s="85"/>
      <c r="AWM23" s="77"/>
      <c r="AWN23" s="74"/>
      <c r="AWO23" s="74"/>
      <c r="AWP23" s="85"/>
      <c r="AWQ23" s="74"/>
      <c r="AWR23" s="74"/>
      <c r="AWS23" s="85"/>
      <c r="AWT23" s="74"/>
      <c r="AWU23" s="74"/>
      <c r="AWV23" s="85"/>
      <c r="AWW23" s="74"/>
      <c r="AWX23" s="74"/>
      <c r="AWY23" s="85"/>
      <c r="AWZ23" s="80"/>
      <c r="AXA23" s="80"/>
      <c r="AXB23" s="85"/>
      <c r="AXC23" s="77"/>
      <c r="AXD23" s="74"/>
      <c r="AXE23" s="74"/>
      <c r="AXF23" s="85"/>
      <c r="AXG23" s="74"/>
      <c r="AXH23" s="74"/>
      <c r="AXI23" s="85"/>
      <c r="AXJ23" s="74"/>
      <c r="AXK23" s="74"/>
      <c r="AXL23" s="85"/>
      <c r="AXM23" s="74"/>
      <c r="AXN23" s="74"/>
      <c r="AXO23" s="85"/>
      <c r="AXP23" s="80"/>
      <c r="AXQ23" s="80"/>
      <c r="AXR23" s="85"/>
      <c r="AXS23" s="77"/>
      <c r="AXT23" s="74"/>
      <c r="AXU23" s="74"/>
      <c r="AXV23" s="85"/>
      <c r="AXW23" s="74"/>
      <c r="AXX23" s="74"/>
      <c r="AXY23" s="85"/>
      <c r="AXZ23" s="74"/>
      <c r="AYA23" s="74"/>
      <c r="AYB23" s="85"/>
      <c r="AYC23" s="74"/>
      <c r="AYD23" s="74"/>
      <c r="AYE23" s="85"/>
      <c r="AYF23" s="80"/>
      <c r="AYG23" s="80"/>
      <c r="AYH23" s="85"/>
      <c r="AYI23" s="77"/>
      <c r="AYJ23" s="74"/>
      <c r="AYK23" s="74"/>
      <c r="AYL23" s="85"/>
      <c r="AYM23" s="74"/>
      <c r="AYN23" s="74"/>
      <c r="AYO23" s="85"/>
      <c r="AYP23" s="74"/>
      <c r="AYQ23" s="74"/>
      <c r="AYR23" s="85"/>
      <c r="AYS23" s="74"/>
      <c r="AYT23" s="74"/>
      <c r="AYU23" s="85"/>
      <c r="AYV23" s="80"/>
      <c r="AYW23" s="80"/>
      <c r="AYX23" s="85"/>
      <c r="AYY23" s="77"/>
      <c r="AYZ23" s="74"/>
      <c r="AZA23" s="74"/>
      <c r="AZB23" s="85"/>
      <c r="AZC23" s="74"/>
      <c r="AZD23" s="74"/>
      <c r="AZE23" s="85"/>
      <c r="AZF23" s="74"/>
      <c r="AZG23" s="74"/>
      <c r="AZH23" s="85"/>
      <c r="AZI23" s="74"/>
      <c r="AZJ23" s="74"/>
      <c r="AZK23" s="85"/>
      <c r="AZL23" s="80"/>
      <c r="AZM23" s="80"/>
      <c r="AZN23" s="85"/>
      <c r="AZO23" s="77"/>
      <c r="AZP23" s="74"/>
      <c r="AZQ23" s="74"/>
      <c r="AZR23" s="85"/>
      <c r="AZS23" s="74"/>
      <c r="AZT23" s="74"/>
      <c r="AZU23" s="85"/>
      <c r="AZV23" s="74"/>
      <c r="AZW23" s="74"/>
      <c r="AZX23" s="85"/>
      <c r="AZY23" s="74"/>
      <c r="AZZ23" s="74"/>
      <c r="BAA23" s="85"/>
      <c r="BAB23" s="80"/>
      <c r="BAC23" s="80"/>
      <c r="BAD23" s="85"/>
      <c r="BAE23" s="77"/>
      <c r="BAF23" s="74"/>
      <c r="BAG23" s="74"/>
      <c r="BAH23" s="85"/>
      <c r="BAI23" s="74"/>
      <c r="BAJ23" s="74"/>
      <c r="BAK23" s="85"/>
      <c r="BAL23" s="74"/>
      <c r="BAM23" s="74"/>
      <c r="BAN23" s="85"/>
      <c r="BAO23" s="74"/>
      <c r="BAP23" s="74"/>
      <c r="BAQ23" s="85"/>
      <c r="BAR23" s="80"/>
      <c r="BAS23" s="80"/>
      <c r="BAT23" s="85"/>
      <c r="BAU23" s="77"/>
      <c r="BAV23" s="74"/>
      <c r="BAW23" s="74"/>
      <c r="BAX23" s="85"/>
      <c r="BAY23" s="74"/>
      <c r="BAZ23" s="74"/>
      <c r="BBA23" s="85"/>
      <c r="BBB23" s="74"/>
      <c r="BBC23" s="74"/>
      <c r="BBD23" s="85"/>
      <c r="BBE23" s="74"/>
      <c r="BBF23" s="74"/>
      <c r="BBG23" s="85"/>
      <c r="BBH23" s="80"/>
      <c r="BBI23" s="80"/>
      <c r="BBJ23" s="85"/>
      <c r="BBK23" s="77"/>
      <c r="BBL23" s="74"/>
      <c r="BBM23" s="74"/>
      <c r="BBN23" s="85"/>
      <c r="BBO23" s="74"/>
      <c r="BBP23" s="74"/>
      <c r="BBQ23" s="85"/>
      <c r="BBR23" s="74"/>
      <c r="BBS23" s="74"/>
      <c r="BBT23" s="85"/>
      <c r="BBU23" s="74"/>
      <c r="BBV23" s="74"/>
      <c r="BBW23" s="85"/>
      <c r="BBX23" s="80"/>
      <c r="BBY23" s="80"/>
      <c r="BBZ23" s="85"/>
      <c r="BCA23" s="77"/>
      <c r="BCB23" s="74"/>
      <c r="BCC23" s="74"/>
      <c r="BCD23" s="85"/>
      <c r="BCE23" s="74"/>
      <c r="BCF23" s="74"/>
      <c r="BCG23" s="85"/>
      <c r="BCH23" s="74"/>
      <c r="BCI23" s="74"/>
      <c r="BCJ23" s="85"/>
      <c r="BCK23" s="74"/>
      <c r="BCL23" s="74"/>
      <c r="BCM23" s="85"/>
      <c r="BCN23" s="80"/>
      <c r="BCO23" s="80"/>
      <c r="BCP23" s="85"/>
      <c r="BCQ23" s="77"/>
      <c r="BCR23" s="74"/>
      <c r="BCS23" s="74"/>
      <c r="BCT23" s="85"/>
      <c r="BCU23" s="74"/>
      <c r="BCV23" s="74"/>
      <c r="BCW23" s="85"/>
      <c r="BCX23" s="74"/>
      <c r="BCY23" s="74"/>
      <c r="BCZ23" s="85"/>
      <c r="BDA23" s="74"/>
      <c r="BDB23" s="74"/>
      <c r="BDC23" s="85"/>
      <c r="BDD23" s="80"/>
      <c r="BDE23" s="80"/>
      <c r="BDF23" s="85"/>
      <c r="BDG23" s="77"/>
      <c r="BDH23" s="74"/>
      <c r="BDI23" s="74"/>
      <c r="BDJ23" s="85"/>
      <c r="BDK23" s="74"/>
      <c r="BDL23" s="74"/>
      <c r="BDM23" s="85"/>
      <c r="BDN23" s="74"/>
      <c r="BDO23" s="74"/>
      <c r="BDP23" s="85"/>
      <c r="BDQ23" s="74"/>
      <c r="BDR23" s="74"/>
      <c r="BDS23" s="85"/>
      <c r="BDT23" s="80"/>
      <c r="BDU23" s="80"/>
      <c r="BDV23" s="85"/>
      <c r="BDW23" s="77"/>
      <c r="BDX23" s="74"/>
      <c r="BDY23" s="74"/>
      <c r="BDZ23" s="85"/>
      <c r="BEA23" s="74"/>
      <c r="BEB23" s="74"/>
      <c r="BEC23" s="85"/>
      <c r="BED23" s="74"/>
      <c r="BEE23" s="74"/>
      <c r="BEF23" s="85"/>
      <c r="BEG23" s="74"/>
      <c r="BEH23" s="74"/>
      <c r="BEI23" s="85"/>
      <c r="BEJ23" s="80"/>
      <c r="BEK23" s="80"/>
      <c r="BEL23" s="85"/>
      <c r="BEM23" s="77"/>
      <c r="BEN23" s="74"/>
      <c r="BEO23" s="74"/>
      <c r="BEP23" s="85"/>
      <c r="BEQ23" s="74"/>
      <c r="BER23" s="74"/>
      <c r="BES23" s="85"/>
      <c r="BET23" s="74"/>
      <c r="BEU23" s="74"/>
      <c r="BEV23" s="85"/>
      <c r="BEW23" s="74"/>
      <c r="BEX23" s="74"/>
      <c r="BEY23" s="85"/>
      <c r="BEZ23" s="80"/>
      <c r="BFA23" s="80"/>
      <c r="BFB23" s="85"/>
      <c r="BFC23" s="77"/>
      <c r="BFD23" s="74"/>
      <c r="BFE23" s="74"/>
      <c r="BFF23" s="85"/>
      <c r="BFG23" s="74"/>
      <c r="BFH23" s="74"/>
      <c r="BFI23" s="85"/>
      <c r="BFJ23" s="74"/>
      <c r="BFK23" s="74"/>
      <c r="BFL23" s="85"/>
      <c r="BFM23" s="74"/>
      <c r="BFN23" s="74"/>
      <c r="BFO23" s="85"/>
      <c r="BFP23" s="80"/>
      <c r="BFQ23" s="80"/>
      <c r="BFR23" s="85"/>
      <c r="BFS23" s="77"/>
      <c r="BFT23" s="74"/>
      <c r="BFU23" s="74"/>
      <c r="BFV23" s="85"/>
      <c r="BFW23" s="74"/>
      <c r="BFX23" s="74"/>
      <c r="BFY23" s="85"/>
      <c r="BFZ23" s="74"/>
      <c r="BGA23" s="74"/>
      <c r="BGB23" s="85"/>
      <c r="BGC23" s="74"/>
      <c r="BGD23" s="74"/>
      <c r="BGE23" s="85"/>
      <c r="BGF23" s="80"/>
      <c r="BGG23" s="80"/>
      <c r="BGH23" s="85"/>
      <c r="BGI23" s="77"/>
      <c r="BGJ23" s="74"/>
      <c r="BGK23" s="74"/>
      <c r="BGL23" s="85"/>
      <c r="BGM23" s="74"/>
      <c r="BGN23" s="74"/>
      <c r="BGO23" s="85"/>
      <c r="BGP23" s="74"/>
      <c r="BGQ23" s="74"/>
      <c r="BGR23" s="85"/>
      <c r="BGS23" s="74"/>
      <c r="BGT23" s="74"/>
      <c r="BGU23" s="85"/>
      <c r="BGV23" s="80"/>
      <c r="BGW23" s="80"/>
      <c r="BGX23" s="85"/>
      <c r="BGY23" s="77"/>
      <c r="BGZ23" s="74"/>
      <c r="BHA23" s="74"/>
      <c r="BHB23" s="85"/>
      <c r="BHC23" s="74"/>
      <c r="BHD23" s="74"/>
      <c r="BHE23" s="85"/>
      <c r="BHF23" s="74"/>
      <c r="BHG23" s="74"/>
      <c r="BHH23" s="85"/>
      <c r="BHI23" s="74"/>
      <c r="BHJ23" s="74"/>
      <c r="BHK23" s="85"/>
      <c r="BHL23" s="80"/>
      <c r="BHM23" s="80"/>
      <c r="BHN23" s="85"/>
      <c r="BHO23" s="77"/>
      <c r="BHP23" s="74"/>
      <c r="BHQ23" s="74"/>
      <c r="BHR23" s="85"/>
      <c r="BHS23" s="74"/>
      <c r="BHT23" s="74"/>
      <c r="BHU23" s="85"/>
      <c r="BHV23" s="74"/>
      <c r="BHW23" s="74"/>
      <c r="BHX23" s="85"/>
      <c r="BHY23" s="74"/>
      <c r="BHZ23" s="74"/>
      <c r="BIA23" s="85"/>
      <c r="BIB23" s="80"/>
      <c r="BIC23" s="80"/>
      <c r="BID23" s="85"/>
      <c r="BIE23" s="77"/>
      <c r="BIF23" s="74"/>
      <c r="BIG23" s="74"/>
      <c r="BIH23" s="85"/>
      <c r="BII23" s="74"/>
      <c r="BIJ23" s="74"/>
      <c r="BIK23" s="85"/>
      <c r="BIL23" s="74"/>
      <c r="BIM23" s="74"/>
      <c r="BIN23" s="85"/>
      <c r="BIO23" s="74"/>
      <c r="BIP23" s="74"/>
      <c r="BIQ23" s="85"/>
      <c r="BIR23" s="80"/>
      <c r="BIS23" s="80"/>
      <c r="BIT23" s="85"/>
      <c r="BIU23" s="77"/>
      <c r="BIV23" s="74"/>
      <c r="BIW23" s="74"/>
      <c r="BIX23" s="85"/>
      <c r="BIY23" s="74"/>
      <c r="BIZ23" s="74"/>
      <c r="BJA23" s="85"/>
      <c r="BJB23" s="74"/>
      <c r="BJC23" s="74"/>
      <c r="BJD23" s="85"/>
      <c r="BJE23" s="74"/>
      <c r="BJF23" s="74"/>
      <c r="BJG23" s="85"/>
      <c r="BJH23" s="80"/>
      <c r="BJI23" s="80"/>
      <c r="BJJ23" s="85"/>
      <c r="BJK23" s="77"/>
      <c r="BJL23" s="74"/>
      <c r="BJM23" s="74"/>
      <c r="BJN23" s="85"/>
      <c r="BJO23" s="74"/>
      <c r="BJP23" s="74"/>
      <c r="BJQ23" s="85"/>
      <c r="BJR23" s="74"/>
      <c r="BJS23" s="74"/>
      <c r="BJT23" s="85"/>
      <c r="BJU23" s="74"/>
      <c r="BJV23" s="74"/>
      <c r="BJW23" s="85"/>
      <c r="BJX23" s="80"/>
      <c r="BJY23" s="80"/>
      <c r="BJZ23" s="85"/>
      <c r="BKA23" s="77"/>
      <c r="BKB23" s="74"/>
      <c r="BKC23" s="74"/>
      <c r="BKD23" s="85"/>
      <c r="BKE23" s="74"/>
      <c r="BKF23" s="74"/>
      <c r="BKG23" s="85"/>
      <c r="BKH23" s="74"/>
      <c r="BKI23" s="74"/>
      <c r="BKJ23" s="85"/>
      <c r="BKK23" s="74"/>
      <c r="BKL23" s="74"/>
      <c r="BKM23" s="85"/>
      <c r="BKN23" s="80"/>
      <c r="BKO23" s="80"/>
      <c r="BKP23" s="85"/>
      <c r="BKQ23" s="77"/>
      <c r="BKR23" s="74"/>
      <c r="BKS23" s="74"/>
      <c r="BKT23" s="85"/>
      <c r="BKU23" s="74"/>
      <c r="BKV23" s="74"/>
      <c r="BKW23" s="85"/>
      <c r="BKX23" s="74"/>
      <c r="BKY23" s="74"/>
      <c r="BKZ23" s="85"/>
      <c r="BLA23" s="74"/>
      <c r="BLB23" s="74"/>
      <c r="BLC23" s="85"/>
      <c r="BLD23" s="80"/>
      <c r="BLE23" s="80"/>
      <c r="BLF23" s="85"/>
      <c r="BLG23" s="77"/>
      <c r="BLH23" s="74"/>
      <c r="BLI23" s="74"/>
      <c r="BLJ23" s="85"/>
      <c r="BLK23" s="74"/>
      <c r="BLL23" s="74"/>
      <c r="BLM23" s="85"/>
      <c r="BLN23" s="74"/>
      <c r="BLO23" s="74"/>
      <c r="BLP23" s="85"/>
      <c r="BLQ23" s="74"/>
      <c r="BLR23" s="74"/>
      <c r="BLS23" s="85"/>
      <c r="BLT23" s="80"/>
      <c r="BLU23" s="80"/>
      <c r="BLV23" s="85"/>
      <c r="BLW23" s="77"/>
      <c r="BLX23" s="74"/>
      <c r="BLY23" s="74"/>
      <c r="BLZ23" s="85"/>
      <c r="BMA23" s="74"/>
      <c r="BMB23" s="74"/>
      <c r="BMC23" s="85"/>
      <c r="BMD23" s="74"/>
      <c r="BME23" s="74"/>
      <c r="BMF23" s="85"/>
      <c r="BMG23" s="74"/>
      <c r="BMH23" s="74"/>
      <c r="BMI23" s="85"/>
      <c r="BMJ23" s="80"/>
      <c r="BMK23" s="80"/>
      <c r="BML23" s="85"/>
      <c r="BMM23" s="77"/>
      <c r="BMN23" s="74"/>
      <c r="BMO23" s="74"/>
      <c r="BMP23" s="85"/>
      <c r="BMQ23" s="74"/>
      <c r="BMR23" s="74"/>
      <c r="BMS23" s="85"/>
      <c r="BMT23" s="74"/>
      <c r="BMU23" s="74"/>
      <c r="BMV23" s="85"/>
      <c r="BMW23" s="74"/>
      <c r="BMX23" s="74"/>
      <c r="BMY23" s="85"/>
      <c r="BMZ23" s="80"/>
      <c r="BNA23" s="80"/>
      <c r="BNB23" s="85"/>
      <c r="BNC23" s="77"/>
      <c r="BND23" s="74"/>
      <c r="BNE23" s="74"/>
      <c r="BNF23" s="85"/>
      <c r="BNG23" s="74"/>
      <c r="BNH23" s="74"/>
      <c r="BNI23" s="85"/>
      <c r="BNJ23" s="74"/>
      <c r="BNK23" s="74"/>
      <c r="BNL23" s="85"/>
      <c r="BNM23" s="74"/>
      <c r="BNN23" s="74"/>
      <c r="BNO23" s="85"/>
      <c r="BNP23" s="80"/>
      <c r="BNQ23" s="80"/>
      <c r="BNR23" s="85"/>
      <c r="BNS23" s="77"/>
      <c r="BNT23" s="74"/>
      <c r="BNU23" s="74"/>
      <c r="BNV23" s="85"/>
      <c r="BNW23" s="74"/>
      <c r="BNX23" s="74"/>
      <c r="BNY23" s="85"/>
      <c r="BNZ23" s="74"/>
      <c r="BOA23" s="74"/>
      <c r="BOB23" s="85"/>
      <c r="BOC23" s="74"/>
      <c r="BOD23" s="74"/>
      <c r="BOE23" s="85"/>
      <c r="BOF23" s="80"/>
      <c r="BOG23" s="80"/>
      <c r="BOH23" s="85"/>
      <c r="BOI23" s="77"/>
      <c r="BOJ23" s="74"/>
      <c r="BOK23" s="74"/>
      <c r="BOL23" s="85"/>
      <c r="BOM23" s="74"/>
      <c r="BON23" s="74"/>
      <c r="BOO23" s="85"/>
      <c r="BOP23" s="74"/>
      <c r="BOQ23" s="74"/>
      <c r="BOR23" s="85"/>
      <c r="BOS23" s="74"/>
      <c r="BOT23" s="74"/>
      <c r="BOU23" s="85"/>
      <c r="BOV23" s="80"/>
      <c r="BOW23" s="80"/>
      <c r="BOX23" s="85"/>
      <c r="BOY23" s="77"/>
      <c r="BOZ23" s="74"/>
      <c r="BPA23" s="74"/>
      <c r="BPB23" s="85"/>
      <c r="BPC23" s="74"/>
      <c r="BPD23" s="74"/>
      <c r="BPE23" s="85"/>
      <c r="BPF23" s="74"/>
      <c r="BPG23" s="74"/>
      <c r="BPH23" s="85"/>
      <c r="BPI23" s="74"/>
      <c r="BPJ23" s="74"/>
      <c r="BPK23" s="85"/>
      <c r="BPL23" s="80"/>
      <c r="BPM23" s="80"/>
      <c r="BPN23" s="85"/>
      <c r="BPO23" s="77"/>
      <c r="BPP23" s="74"/>
      <c r="BPQ23" s="74"/>
      <c r="BPR23" s="85"/>
      <c r="BPS23" s="74"/>
      <c r="BPT23" s="74"/>
      <c r="BPU23" s="85"/>
      <c r="BPV23" s="74"/>
      <c r="BPW23" s="74"/>
      <c r="BPX23" s="85"/>
      <c r="BPY23" s="74"/>
      <c r="BPZ23" s="74"/>
      <c r="BQA23" s="85"/>
      <c r="BQB23" s="80"/>
      <c r="BQC23" s="80"/>
      <c r="BQD23" s="85"/>
      <c r="BQE23" s="77"/>
      <c r="BQF23" s="74"/>
      <c r="BQG23" s="74"/>
      <c r="BQH23" s="85"/>
      <c r="BQI23" s="74"/>
      <c r="BQJ23" s="74"/>
      <c r="BQK23" s="85"/>
      <c r="BQL23" s="74"/>
      <c r="BQM23" s="74"/>
      <c r="BQN23" s="85"/>
      <c r="BQO23" s="74"/>
      <c r="BQP23" s="74"/>
      <c r="BQQ23" s="85"/>
      <c r="BQR23" s="80"/>
      <c r="BQS23" s="80"/>
      <c r="BQT23" s="85"/>
      <c r="BQU23" s="77"/>
      <c r="BQV23" s="74"/>
      <c r="BQW23" s="74"/>
      <c r="BQX23" s="85"/>
      <c r="BQY23" s="74"/>
      <c r="BQZ23" s="74"/>
      <c r="BRA23" s="85"/>
      <c r="BRB23" s="74"/>
      <c r="BRC23" s="74"/>
      <c r="BRD23" s="85"/>
      <c r="BRE23" s="74"/>
      <c r="BRF23" s="74"/>
      <c r="BRG23" s="85"/>
      <c r="BRH23" s="80"/>
      <c r="BRI23" s="80"/>
      <c r="BRJ23" s="85"/>
      <c r="BRK23" s="77"/>
      <c r="BRL23" s="74"/>
      <c r="BRM23" s="74"/>
      <c r="BRN23" s="85"/>
      <c r="BRO23" s="74"/>
      <c r="BRP23" s="74"/>
      <c r="BRQ23" s="85"/>
      <c r="BRR23" s="74"/>
      <c r="BRS23" s="74"/>
      <c r="BRT23" s="85"/>
      <c r="BRU23" s="74"/>
      <c r="BRV23" s="74"/>
      <c r="BRW23" s="85"/>
      <c r="BRX23" s="80"/>
      <c r="BRY23" s="80"/>
      <c r="BRZ23" s="85"/>
      <c r="BSA23" s="77"/>
      <c r="BSB23" s="74"/>
      <c r="BSC23" s="74"/>
      <c r="BSD23" s="85"/>
      <c r="BSE23" s="74"/>
      <c r="BSF23" s="74"/>
      <c r="BSG23" s="85"/>
      <c r="BSH23" s="74"/>
      <c r="BSI23" s="74"/>
      <c r="BSJ23" s="85"/>
      <c r="BSK23" s="74"/>
      <c r="BSL23" s="74"/>
      <c r="BSM23" s="85"/>
      <c r="BSN23" s="80"/>
      <c r="BSO23" s="80"/>
      <c r="BSP23" s="85"/>
      <c r="BSQ23" s="77"/>
      <c r="BSR23" s="74"/>
      <c r="BSS23" s="74"/>
      <c r="BST23" s="85"/>
      <c r="BSU23" s="74"/>
      <c r="BSV23" s="74"/>
      <c r="BSW23" s="85"/>
      <c r="BSX23" s="74"/>
      <c r="BSY23" s="74"/>
      <c r="BSZ23" s="85"/>
      <c r="BTA23" s="74"/>
      <c r="BTB23" s="74"/>
      <c r="BTC23" s="85"/>
      <c r="BTD23" s="80"/>
      <c r="BTE23" s="80"/>
      <c r="BTF23" s="85"/>
      <c r="BTG23" s="77"/>
      <c r="BTH23" s="74"/>
      <c r="BTI23" s="74"/>
      <c r="BTJ23" s="85"/>
      <c r="BTK23" s="74"/>
      <c r="BTL23" s="74"/>
      <c r="BTM23" s="85"/>
      <c r="BTN23" s="74"/>
      <c r="BTO23" s="74"/>
      <c r="BTP23" s="85"/>
      <c r="BTQ23" s="74"/>
      <c r="BTR23" s="74"/>
      <c r="BTS23" s="85"/>
      <c r="BTT23" s="80"/>
      <c r="BTU23" s="80"/>
      <c r="BTV23" s="85"/>
      <c r="BTW23" s="77"/>
      <c r="BTX23" s="74"/>
      <c r="BTY23" s="74"/>
      <c r="BTZ23" s="85"/>
      <c r="BUA23" s="74"/>
      <c r="BUB23" s="74"/>
      <c r="BUC23" s="85"/>
      <c r="BUD23" s="74"/>
      <c r="BUE23" s="74"/>
      <c r="BUF23" s="85"/>
      <c r="BUG23" s="74"/>
      <c r="BUH23" s="74"/>
      <c r="BUI23" s="85"/>
      <c r="BUJ23" s="80"/>
      <c r="BUK23" s="80"/>
      <c r="BUL23" s="85"/>
      <c r="BUM23" s="77"/>
      <c r="BUN23" s="74"/>
      <c r="BUO23" s="74"/>
      <c r="BUP23" s="85"/>
      <c r="BUQ23" s="74"/>
      <c r="BUR23" s="74"/>
      <c r="BUS23" s="85"/>
      <c r="BUT23" s="74"/>
      <c r="BUU23" s="74"/>
      <c r="BUV23" s="85"/>
      <c r="BUW23" s="74"/>
      <c r="BUX23" s="74"/>
      <c r="BUY23" s="85"/>
      <c r="BUZ23" s="80"/>
      <c r="BVA23" s="80"/>
      <c r="BVB23" s="85"/>
      <c r="BVC23" s="77"/>
      <c r="BVD23" s="74"/>
      <c r="BVE23" s="74"/>
      <c r="BVF23" s="85"/>
      <c r="BVG23" s="74"/>
      <c r="BVH23" s="74"/>
      <c r="BVI23" s="85"/>
      <c r="BVJ23" s="74"/>
      <c r="BVK23" s="74"/>
      <c r="BVL23" s="85"/>
      <c r="BVM23" s="74"/>
      <c r="BVN23" s="74"/>
      <c r="BVO23" s="85"/>
      <c r="BVP23" s="80"/>
      <c r="BVQ23" s="80"/>
      <c r="BVR23" s="85"/>
      <c r="BVS23" s="77"/>
      <c r="BVT23" s="74"/>
      <c r="BVU23" s="74"/>
      <c r="BVV23" s="85"/>
      <c r="BVW23" s="74"/>
      <c r="BVX23" s="74"/>
      <c r="BVY23" s="85"/>
      <c r="BVZ23" s="74"/>
      <c r="BWA23" s="74"/>
      <c r="BWB23" s="85"/>
      <c r="BWC23" s="74"/>
      <c r="BWD23" s="74"/>
      <c r="BWE23" s="85"/>
      <c r="BWF23" s="80"/>
      <c r="BWG23" s="80"/>
      <c r="BWH23" s="85"/>
      <c r="BWI23" s="77"/>
      <c r="BWJ23" s="74"/>
      <c r="BWK23" s="74"/>
      <c r="BWL23" s="85"/>
      <c r="BWM23" s="74"/>
      <c r="BWN23" s="74"/>
      <c r="BWO23" s="85"/>
      <c r="BWP23" s="74"/>
      <c r="BWQ23" s="74"/>
      <c r="BWR23" s="85"/>
      <c r="BWS23" s="74"/>
      <c r="BWT23" s="74"/>
      <c r="BWU23" s="85"/>
      <c r="BWV23" s="80"/>
      <c r="BWW23" s="80"/>
      <c r="BWX23" s="85"/>
      <c r="BWY23" s="77"/>
      <c r="BWZ23" s="74"/>
      <c r="BXA23" s="74"/>
      <c r="BXB23" s="85"/>
      <c r="BXC23" s="74"/>
      <c r="BXD23" s="74"/>
      <c r="BXE23" s="85"/>
      <c r="BXF23" s="74"/>
      <c r="BXG23" s="74"/>
      <c r="BXH23" s="85"/>
      <c r="BXI23" s="74"/>
      <c r="BXJ23" s="74"/>
      <c r="BXK23" s="85"/>
      <c r="BXL23" s="80"/>
      <c r="BXM23" s="80"/>
      <c r="BXN23" s="85"/>
      <c r="BXO23" s="77"/>
      <c r="BXP23" s="74"/>
      <c r="BXQ23" s="74"/>
      <c r="BXR23" s="85"/>
      <c r="BXS23" s="74"/>
      <c r="BXT23" s="74"/>
      <c r="BXU23" s="85"/>
      <c r="BXV23" s="74"/>
      <c r="BXW23" s="74"/>
      <c r="BXX23" s="85"/>
      <c r="BXY23" s="74"/>
      <c r="BXZ23" s="74"/>
      <c r="BYA23" s="85"/>
      <c r="BYB23" s="80"/>
      <c r="BYC23" s="80"/>
      <c r="BYD23" s="85"/>
      <c r="BYE23" s="77"/>
      <c r="BYF23" s="74"/>
      <c r="BYG23" s="74"/>
      <c r="BYH23" s="85"/>
      <c r="BYI23" s="74"/>
      <c r="BYJ23" s="74"/>
      <c r="BYK23" s="85"/>
      <c r="BYL23" s="74"/>
      <c r="BYM23" s="74"/>
      <c r="BYN23" s="85"/>
      <c r="BYO23" s="74"/>
      <c r="BYP23" s="74"/>
      <c r="BYQ23" s="85"/>
      <c r="BYR23" s="80"/>
      <c r="BYS23" s="80"/>
      <c r="BYT23" s="85"/>
      <c r="BYU23" s="77"/>
      <c r="BYV23" s="74"/>
      <c r="BYW23" s="74"/>
      <c r="BYX23" s="85"/>
      <c r="BYY23" s="74"/>
      <c r="BYZ23" s="74"/>
      <c r="BZA23" s="85"/>
      <c r="BZB23" s="74"/>
      <c r="BZC23" s="74"/>
      <c r="BZD23" s="85"/>
      <c r="BZE23" s="74"/>
      <c r="BZF23" s="74"/>
      <c r="BZG23" s="85"/>
      <c r="BZH23" s="80"/>
      <c r="BZI23" s="80"/>
      <c r="BZJ23" s="85"/>
      <c r="BZK23" s="77"/>
      <c r="BZL23" s="74"/>
      <c r="BZM23" s="74"/>
      <c r="BZN23" s="85"/>
      <c r="BZO23" s="74"/>
      <c r="BZP23" s="74"/>
      <c r="BZQ23" s="85"/>
      <c r="BZR23" s="74"/>
      <c r="BZS23" s="74"/>
      <c r="BZT23" s="85"/>
      <c r="BZU23" s="74"/>
      <c r="BZV23" s="74"/>
      <c r="BZW23" s="85"/>
      <c r="BZX23" s="80"/>
      <c r="BZY23" s="80"/>
      <c r="BZZ23" s="85"/>
      <c r="CAA23" s="77"/>
      <c r="CAB23" s="74"/>
      <c r="CAC23" s="74"/>
      <c r="CAD23" s="85"/>
      <c r="CAE23" s="74"/>
      <c r="CAF23" s="74"/>
      <c r="CAG23" s="85"/>
      <c r="CAH23" s="74"/>
      <c r="CAI23" s="74"/>
      <c r="CAJ23" s="85"/>
      <c r="CAK23" s="74"/>
      <c r="CAL23" s="74"/>
      <c r="CAM23" s="85"/>
      <c r="CAN23" s="80"/>
      <c r="CAO23" s="80"/>
      <c r="CAP23" s="85"/>
      <c r="CAQ23" s="77"/>
      <c r="CAR23" s="74"/>
      <c r="CAS23" s="74"/>
      <c r="CAT23" s="85"/>
      <c r="CAU23" s="74"/>
      <c r="CAV23" s="74"/>
      <c r="CAW23" s="85"/>
      <c r="CAX23" s="74"/>
      <c r="CAY23" s="74"/>
      <c r="CAZ23" s="85"/>
      <c r="CBA23" s="74"/>
      <c r="CBB23" s="74"/>
      <c r="CBC23" s="85"/>
      <c r="CBD23" s="80"/>
      <c r="CBE23" s="80"/>
      <c r="CBF23" s="85"/>
      <c r="CBG23" s="77"/>
      <c r="CBH23" s="74"/>
      <c r="CBI23" s="74"/>
      <c r="CBJ23" s="85"/>
      <c r="CBK23" s="74"/>
      <c r="CBL23" s="74"/>
      <c r="CBM23" s="85"/>
      <c r="CBN23" s="74"/>
      <c r="CBO23" s="74"/>
      <c r="CBP23" s="85"/>
      <c r="CBQ23" s="74"/>
      <c r="CBR23" s="74"/>
      <c r="CBS23" s="85"/>
      <c r="CBT23" s="80"/>
      <c r="CBU23" s="80"/>
      <c r="CBV23" s="85"/>
      <c r="CBW23" s="77"/>
      <c r="CBX23" s="74"/>
      <c r="CBY23" s="74"/>
      <c r="CBZ23" s="85"/>
      <c r="CCA23" s="74"/>
      <c r="CCB23" s="74"/>
      <c r="CCC23" s="85"/>
      <c r="CCD23" s="74"/>
      <c r="CCE23" s="74"/>
      <c r="CCF23" s="85"/>
      <c r="CCG23" s="74"/>
      <c r="CCH23" s="74"/>
      <c r="CCI23" s="85"/>
      <c r="CCJ23" s="80"/>
      <c r="CCK23" s="80"/>
      <c r="CCL23" s="85"/>
      <c r="CCM23" s="77"/>
      <c r="CCN23" s="74"/>
      <c r="CCO23" s="74"/>
      <c r="CCP23" s="85"/>
      <c r="CCQ23" s="74"/>
      <c r="CCR23" s="74"/>
      <c r="CCS23" s="85"/>
      <c r="CCT23" s="74"/>
      <c r="CCU23" s="74"/>
      <c r="CCV23" s="85"/>
      <c r="CCW23" s="74"/>
      <c r="CCX23" s="74"/>
      <c r="CCY23" s="85"/>
      <c r="CCZ23" s="80"/>
      <c r="CDA23" s="80"/>
      <c r="CDB23" s="85"/>
      <c r="CDC23" s="77"/>
      <c r="CDD23" s="74"/>
      <c r="CDE23" s="74"/>
      <c r="CDF23" s="85"/>
      <c r="CDG23" s="74"/>
      <c r="CDH23" s="74"/>
      <c r="CDI23" s="85"/>
      <c r="CDJ23" s="74"/>
      <c r="CDK23" s="74"/>
      <c r="CDL23" s="85"/>
      <c r="CDM23" s="74"/>
      <c r="CDN23" s="74"/>
      <c r="CDO23" s="85"/>
      <c r="CDP23" s="80"/>
      <c r="CDQ23" s="80"/>
      <c r="CDR23" s="85"/>
      <c r="CDS23" s="77"/>
      <c r="CDT23" s="74"/>
      <c r="CDU23" s="74"/>
      <c r="CDV23" s="85"/>
      <c r="CDW23" s="74"/>
      <c r="CDX23" s="74"/>
      <c r="CDY23" s="85"/>
      <c r="CDZ23" s="74"/>
      <c r="CEA23" s="74"/>
      <c r="CEB23" s="85"/>
      <c r="CEC23" s="74"/>
      <c r="CED23" s="74"/>
      <c r="CEE23" s="85"/>
      <c r="CEF23" s="80"/>
      <c r="CEG23" s="80"/>
      <c r="CEH23" s="85"/>
      <c r="CEI23" s="77"/>
      <c r="CEJ23" s="74"/>
      <c r="CEK23" s="74"/>
      <c r="CEL23" s="85"/>
      <c r="CEM23" s="74"/>
      <c r="CEN23" s="74"/>
      <c r="CEO23" s="85"/>
      <c r="CEP23" s="74"/>
      <c r="CEQ23" s="74"/>
      <c r="CER23" s="85"/>
      <c r="CES23" s="74"/>
      <c r="CET23" s="74"/>
      <c r="CEU23" s="85"/>
      <c r="CEV23" s="80"/>
      <c r="CEW23" s="80"/>
      <c r="CEX23" s="85"/>
      <c r="CEY23" s="77"/>
      <c r="CEZ23" s="74"/>
      <c r="CFA23" s="74"/>
      <c r="CFB23" s="85"/>
      <c r="CFC23" s="74"/>
      <c r="CFD23" s="74"/>
      <c r="CFE23" s="85"/>
      <c r="CFF23" s="74"/>
      <c r="CFG23" s="74"/>
      <c r="CFH23" s="85"/>
      <c r="CFI23" s="74"/>
      <c r="CFJ23" s="74"/>
      <c r="CFK23" s="85"/>
      <c r="CFL23" s="80"/>
      <c r="CFM23" s="80"/>
      <c r="CFN23" s="85"/>
      <c r="CFO23" s="77"/>
      <c r="CFP23" s="74"/>
      <c r="CFQ23" s="74"/>
      <c r="CFR23" s="85"/>
      <c r="CFS23" s="74"/>
      <c r="CFT23" s="74"/>
      <c r="CFU23" s="85"/>
      <c r="CFV23" s="74"/>
      <c r="CFW23" s="74"/>
      <c r="CFX23" s="85"/>
      <c r="CFY23" s="74"/>
      <c r="CFZ23" s="74"/>
      <c r="CGA23" s="85"/>
      <c r="CGB23" s="80"/>
      <c r="CGC23" s="80"/>
      <c r="CGD23" s="85"/>
      <c r="CGE23" s="77"/>
      <c r="CGF23" s="74"/>
      <c r="CGG23" s="74"/>
      <c r="CGH23" s="85"/>
      <c r="CGI23" s="74"/>
      <c r="CGJ23" s="74"/>
      <c r="CGK23" s="85"/>
      <c r="CGL23" s="74"/>
      <c r="CGM23" s="74"/>
      <c r="CGN23" s="85"/>
      <c r="CGO23" s="74"/>
      <c r="CGP23" s="74"/>
      <c r="CGQ23" s="85"/>
      <c r="CGR23" s="80"/>
      <c r="CGS23" s="80"/>
      <c r="CGT23" s="85"/>
      <c r="CGU23" s="77"/>
      <c r="CGV23" s="74"/>
      <c r="CGW23" s="74"/>
      <c r="CGX23" s="85"/>
      <c r="CGY23" s="74"/>
      <c r="CGZ23" s="74"/>
      <c r="CHA23" s="85"/>
      <c r="CHB23" s="74"/>
      <c r="CHC23" s="74"/>
      <c r="CHD23" s="85"/>
      <c r="CHE23" s="74"/>
      <c r="CHF23" s="74"/>
      <c r="CHG23" s="85"/>
      <c r="CHH23" s="80"/>
      <c r="CHI23" s="80"/>
      <c r="CHJ23" s="85"/>
      <c r="CHK23" s="77"/>
      <c r="CHL23" s="74"/>
      <c r="CHM23" s="74"/>
      <c r="CHN23" s="85"/>
      <c r="CHO23" s="74"/>
      <c r="CHP23" s="74"/>
      <c r="CHQ23" s="85"/>
      <c r="CHR23" s="74"/>
      <c r="CHS23" s="74"/>
      <c r="CHT23" s="85"/>
      <c r="CHU23" s="74"/>
      <c r="CHV23" s="74"/>
      <c r="CHW23" s="85"/>
      <c r="CHX23" s="80"/>
      <c r="CHY23" s="80"/>
      <c r="CHZ23" s="85"/>
      <c r="CIA23" s="77"/>
      <c r="CIB23" s="74"/>
      <c r="CIC23" s="74"/>
      <c r="CID23" s="85"/>
      <c r="CIE23" s="74"/>
      <c r="CIF23" s="74"/>
      <c r="CIG23" s="85"/>
      <c r="CIH23" s="74"/>
      <c r="CII23" s="74"/>
      <c r="CIJ23" s="85"/>
      <c r="CIK23" s="74"/>
      <c r="CIL23" s="74"/>
      <c r="CIM23" s="85"/>
      <c r="CIN23" s="80"/>
      <c r="CIO23" s="80"/>
      <c r="CIP23" s="85"/>
      <c r="CIQ23" s="77"/>
      <c r="CIR23" s="74"/>
      <c r="CIS23" s="74"/>
      <c r="CIT23" s="85"/>
      <c r="CIU23" s="74"/>
      <c r="CIV23" s="74"/>
      <c r="CIW23" s="85"/>
      <c r="CIX23" s="74"/>
      <c r="CIY23" s="74"/>
      <c r="CIZ23" s="85"/>
      <c r="CJA23" s="74"/>
      <c r="CJB23" s="74"/>
      <c r="CJC23" s="85"/>
      <c r="CJD23" s="80"/>
      <c r="CJE23" s="80"/>
      <c r="CJF23" s="85"/>
      <c r="CJG23" s="77"/>
      <c r="CJH23" s="74"/>
      <c r="CJI23" s="74"/>
      <c r="CJJ23" s="85"/>
      <c r="CJK23" s="74"/>
      <c r="CJL23" s="74"/>
      <c r="CJM23" s="85"/>
      <c r="CJN23" s="74"/>
      <c r="CJO23" s="74"/>
      <c r="CJP23" s="85"/>
      <c r="CJQ23" s="74"/>
      <c r="CJR23" s="74"/>
      <c r="CJS23" s="85"/>
      <c r="CJT23" s="80"/>
      <c r="CJU23" s="80"/>
      <c r="CJV23" s="85"/>
      <c r="CJW23" s="77"/>
      <c r="CJX23" s="74"/>
      <c r="CJY23" s="74"/>
      <c r="CJZ23" s="85"/>
      <c r="CKA23" s="74"/>
      <c r="CKB23" s="74"/>
      <c r="CKC23" s="85"/>
      <c r="CKD23" s="74"/>
      <c r="CKE23" s="74"/>
      <c r="CKF23" s="85"/>
      <c r="CKG23" s="74"/>
      <c r="CKH23" s="74"/>
      <c r="CKI23" s="85"/>
      <c r="CKJ23" s="80"/>
      <c r="CKK23" s="80"/>
      <c r="CKL23" s="85"/>
      <c r="CKM23" s="77"/>
      <c r="CKN23" s="74"/>
      <c r="CKO23" s="74"/>
      <c r="CKP23" s="85"/>
      <c r="CKQ23" s="74"/>
      <c r="CKR23" s="74"/>
      <c r="CKS23" s="85"/>
      <c r="CKT23" s="74"/>
      <c r="CKU23" s="74"/>
      <c r="CKV23" s="85"/>
      <c r="CKW23" s="74"/>
      <c r="CKX23" s="74"/>
      <c r="CKY23" s="85"/>
      <c r="CKZ23" s="80"/>
      <c r="CLA23" s="80"/>
      <c r="CLB23" s="85"/>
      <c r="CLC23" s="77"/>
      <c r="CLD23" s="74"/>
      <c r="CLE23" s="74"/>
      <c r="CLF23" s="85"/>
      <c r="CLG23" s="74"/>
      <c r="CLH23" s="74"/>
      <c r="CLI23" s="85"/>
      <c r="CLJ23" s="74"/>
      <c r="CLK23" s="74"/>
      <c r="CLL23" s="85"/>
      <c r="CLM23" s="74"/>
      <c r="CLN23" s="74"/>
      <c r="CLO23" s="85"/>
      <c r="CLP23" s="80"/>
      <c r="CLQ23" s="80"/>
      <c r="CLR23" s="85"/>
      <c r="CLS23" s="77"/>
      <c r="CLT23" s="74"/>
      <c r="CLU23" s="74"/>
      <c r="CLV23" s="85"/>
      <c r="CLW23" s="74"/>
      <c r="CLX23" s="74"/>
      <c r="CLY23" s="85"/>
      <c r="CLZ23" s="74"/>
      <c r="CMA23" s="74"/>
      <c r="CMB23" s="85"/>
      <c r="CMC23" s="74"/>
      <c r="CMD23" s="74"/>
      <c r="CME23" s="85"/>
      <c r="CMF23" s="80"/>
      <c r="CMG23" s="80"/>
      <c r="CMH23" s="85"/>
      <c r="CMI23" s="77"/>
      <c r="CMJ23" s="74"/>
      <c r="CMK23" s="74"/>
      <c r="CML23" s="85"/>
      <c r="CMM23" s="74"/>
      <c r="CMN23" s="74"/>
      <c r="CMO23" s="85"/>
      <c r="CMP23" s="74"/>
      <c r="CMQ23" s="74"/>
      <c r="CMR23" s="85"/>
      <c r="CMS23" s="74"/>
      <c r="CMT23" s="74"/>
      <c r="CMU23" s="85"/>
      <c r="CMV23" s="80"/>
      <c r="CMW23" s="80"/>
      <c r="CMX23" s="85"/>
      <c r="CMY23" s="77"/>
      <c r="CMZ23" s="74"/>
      <c r="CNA23" s="74"/>
      <c r="CNB23" s="85"/>
      <c r="CNC23" s="74"/>
      <c r="CND23" s="74"/>
      <c r="CNE23" s="85"/>
      <c r="CNF23" s="74"/>
      <c r="CNG23" s="74"/>
      <c r="CNH23" s="85"/>
      <c r="CNI23" s="74"/>
      <c r="CNJ23" s="74"/>
      <c r="CNK23" s="85"/>
      <c r="CNL23" s="80"/>
      <c r="CNM23" s="80"/>
      <c r="CNN23" s="85"/>
      <c r="CNO23" s="77"/>
      <c r="CNP23" s="74"/>
      <c r="CNQ23" s="74"/>
      <c r="CNR23" s="85"/>
      <c r="CNS23" s="74"/>
      <c r="CNT23" s="74"/>
      <c r="CNU23" s="85"/>
      <c r="CNV23" s="74"/>
      <c r="CNW23" s="74"/>
      <c r="CNX23" s="85"/>
      <c r="CNY23" s="74"/>
      <c r="CNZ23" s="74"/>
      <c r="COA23" s="85"/>
      <c r="COB23" s="80"/>
      <c r="COC23" s="80"/>
      <c r="COD23" s="85"/>
      <c r="COE23" s="77"/>
      <c r="COF23" s="74"/>
      <c r="COG23" s="74"/>
      <c r="COH23" s="85"/>
      <c r="COI23" s="74"/>
      <c r="COJ23" s="74"/>
      <c r="COK23" s="85"/>
      <c r="COL23" s="74"/>
      <c r="COM23" s="74"/>
      <c r="CON23" s="85"/>
      <c r="COO23" s="74"/>
      <c r="COP23" s="74"/>
      <c r="COQ23" s="85"/>
      <c r="COR23" s="80"/>
      <c r="COS23" s="80"/>
      <c r="COT23" s="85"/>
      <c r="COU23" s="77"/>
      <c r="COV23" s="74"/>
      <c r="COW23" s="74"/>
      <c r="COX23" s="85"/>
      <c r="COY23" s="74"/>
      <c r="COZ23" s="74"/>
      <c r="CPA23" s="85"/>
      <c r="CPB23" s="74"/>
      <c r="CPC23" s="74"/>
      <c r="CPD23" s="85"/>
      <c r="CPE23" s="74"/>
      <c r="CPF23" s="74"/>
      <c r="CPG23" s="85"/>
      <c r="CPH23" s="80"/>
      <c r="CPI23" s="80"/>
      <c r="CPJ23" s="85"/>
      <c r="CPK23" s="77"/>
      <c r="CPL23" s="74"/>
      <c r="CPM23" s="74"/>
      <c r="CPN23" s="85"/>
      <c r="CPO23" s="74"/>
      <c r="CPP23" s="74"/>
      <c r="CPQ23" s="85"/>
      <c r="CPR23" s="74"/>
      <c r="CPS23" s="74"/>
      <c r="CPT23" s="85"/>
      <c r="CPU23" s="74"/>
      <c r="CPV23" s="74"/>
      <c r="CPW23" s="85"/>
      <c r="CPX23" s="80"/>
      <c r="CPY23" s="80"/>
      <c r="CPZ23" s="85"/>
      <c r="CQA23" s="77"/>
      <c r="CQB23" s="74"/>
      <c r="CQC23" s="74"/>
      <c r="CQD23" s="85"/>
      <c r="CQE23" s="74"/>
      <c r="CQF23" s="74"/>
      <c r="CQG23" s="85"/>
      <c r="CQH23" s="74"/>
      <c r="CQI23" s="74"/>
      <c r="CQJ23" s="85"/>
      <c r="CQK23" s="74"/>
      <c r="CQL23" s="74"/>
      <c r="CQM23" s="85"/>
      <c r="CQN23" s="80"/>
      <c r="CQO23" s="80"/>
      <c r="CQP23" s="85"/>
      <c r="CQQ23" s="77"/>
      <c r="CQR23" s="74"/>
      <c r="CQS23" s="74"/>
      <c r="CQT23" s="85"/>
      <c r="CQU23" s="74"/>
      <c r="CQV23" s="74"/>
      <c r="CQW23" s="85"/>
      <c r="CQX23" s="74"/>
      <c r="CQY23" s="74"/>
      <c r="CQZ23" s="85"/>
      <c r="CRA23" s="74"/>
      <c r="CRB23" s="74"/>
      <c r="CRC23" s="85"/>
      <c r="CRD23" s="80"/>
      <c r="CRE23" s="80"/>
      <c r="CRF23" s="85"/>
      <c r="CRG23" s="77"/>
      <c r="CRH23" s="74"/>
      <c r="CRI23" s="74"/>
      <c r="CRJ23" s="85"/>
      <c r="CRK23" s="74"/>
      <c r="CRL23" s="74"/>
      <c r="CRM23" s="85"/>
      <c r="CRN23" s="74"/>
      <c r="CRO23" s="74"/>
      <c r="CRP23" s="85"/>
      <c r="CRQ23" s="74"/>
      <c r="CRR23" s="74"/>
      <c r="CRS23" s="85"/>
      <c r="CRT23" s="80"/>
      <c r="CRU23" s="80"/>
      <c r="CRV23" s="85"/>
      <c r="CRW23" s="77"/>
      <c r="CRX23" s="74"/>
      <c r="CRY23" s="74"/>
      <c r="CRZ23" s="85"/>
      <c r="CSA23" s="74"/>
      <c r="CSB23" s="74"/>
      <c r="CSC23" s="85"/>
      <c r="CSD23" s="74"/>
      <c r="CSE23" s="74"/>
      <c r="CSF23" s="85"/>
      <c r="CSG23" s="74"/>
      <c r="CSH23" s="74"/>
      <c r="CSI23" s="85"/>
      <c r="CSJ23" s="80"/>
      <c r="CSK23" s="80"/>
      <c r="CSL23" s="85"/>
      <c r="CSM23" s="77"/>
      <c r="CSN23" s="74"/>
      <c r="CSO23" s="74"/>
      <c r="CSP23" s="85"/>
      <c r="CSQ23" s="74"/>
      <c r="CSR23" s="74"/>
      <c r="CSS23" s="85"/>
      <c r="CST23" s="74"/>
      <c r="CSU23" s="74"/>
      <c r="CSV23" s="85"/>
      <c r="CSW23" s="74"/>
      <c r="CSX23" s="74"/>
      <c r="CSY23" s="85"/>
      <c r="CSZ23" s="80"/>
      <c r="CTA23" s="80"/>
      <c r="CTB23" s="85"/>
      <c r="CTC23" s="77"/>
      <c r="CTD23" s="74"/>
      <c r="CTE23" s="74"/>
      <c r="CTF23" s="85"/>
      <c r="CTG23" s="74"/>
      <c r="CTH23" s="74"/>
      <c r="CTI23" s="85"/>
      <c r="CTJ23" s="74"/>
      <c r="CTK23" s="74"/>
      <c r="CTL23" s="85"/>
      <c r="CTM23" s="74"/>
      <c r="CTN23" s="74"/>
      <c r="CTO23" s="85"/>
      <c r="CTP23" s="80"/>
      <c r="CTQ23" s="80"/>
      <c r="CTR23" s="85"/>
      <c r="CTS23" s="77"/>
      <c r="CTT23" s="74"/>
      <c r="CTU23" s="74"/>
      <c r="CTV23" s="85"/>
      <c r="CTW23" s="74"/>
      <c r="CTX23" s="74"/>
      <c r="CTY23" s="85"/>
      <c r="CTZ23" s="74"/>
      <c r="CUA23" s="74"/>
      <c r="CUB23" s="85"/>
      <c r="CUC23" s="74"/>
      <c r="CUD23" s="74"/>
      <c r="CUE23" s="85"/>
      <c r="CUF23" s="80"/>
      <c r="CUG23" s="80"/>
      <c r="CUH23" s="85"/>
      <c r="CUI23" s="77"/>
      <c r="CUJ23" s="74"/>
      <c r="CUK23" s="74"/>
      <c r="CUL23" s="85"/>
      <c r="CUM23" s="74"/>
      <c r="CUN23" s="74"/>
      <c r="CUO23" s="85"/>
      <c r="CUP23" s="74"/>
      <c r="CUQ23" s="74"/>
      <c r="CUR23" s="85"/>
      <c r="CUS23" s="74"/>
      <c r="CUT23" s="74"/>
      <c r="CUU23" s="85"/>
      <c r="CUV23" s="80"/>
      <c r="CUW23" s="80"/>
      <c r="CUX23" s="85"/>
      <c r="CUY23" s="77"/>
      <c r="CUZ23" s="74"/>
      <c r="CVA23" s="74"/>
      <c r="CVB23" s="85"/>
      <c r="CVC23" s="74"/>
      <c r="CVD23" s="74"/>
      <c r="CVE23" s="85"/>
      <c r="CVF23" s="74"/>
      <c r="CVG23" s="74"/>
      <c r="CVH23" s="85"/>
      <c r="CVI23" s="74"/>
      <c r="CVJ23" s="74"/>
      <c r="CVK23" s="85"/>
      <c r="CVL23" s="80"/>
      <c r="CVM23" s="80"/>
      <c r="CVN23" s="85"/>
      <c r="CVO23" s="77"/>
      <c r="CVP23" s="74"/>
      <c r="CVQ23" s="74"/>
      <c r="CVR23" s="85"/>
      <c r="CVS23" s="74"/>
      <c r="CVT23" s="74"/>
      <c r="CVU23" s="85"/>
      <c r="CVV23" s="74"/>
      <c r="CVW23" s="74"/>
      <c r="CVX23" s="85"/>
      <c r="CVY23" s="74"/>
      <c r="CVZ23" s="74"/>
      <c r="CWA23" s="85"/>
      <c r="CWB23" s="80"/>
      <c r="CWC23" s="80"/>
      <c r="CWD23" s="85"/>
      <c r="CWE23" s="77"/>
      <c r="CWF23" s="74"/>
      <c r="CWG23" s="74"/>
      <c r="CWH23" s="85"/>
      <c r="CWI23" s="74"/>
      <c r="CWJ23" s="74"/>
      <c r="CWK23" s="85"/>
      <c r="CWL23" s="74"/>
      <c r="CWM23" s="74"/>
      <c r="CWN23" s="85"/>
      <c r="CWO23" s="74"/>
      <c r="CWP23" s="74"/>
      <c r="CWQ23" s="85"/>
      <c r="CWR23" s="80"/>
      <c r="CWS23" s="80"/>
      <c r="CWT23" s="85"/>
      <c r="CWU23" s="77"/>
      <c r="CWV23" s="74"/>
      <c r="CWW23" s="74"/>
      <c r="CWX23" s="85"/>
      <c r="CWY23" s="74"/>
      <c r="CWZ23" s="74"/>
      <c r="CXA23" s="85"/>
      <c r="CXB23" s="74"/>
      <c r="CXC23" s="74"/>
      <c r="CXD23" s="85"/>
      <c r="CXE23" s="74"/>
      <c r="CXF23" s="74"/>
      <c r="CXG23" s="85"/>
      <c r="CXH23" s="80"/>
      <c r="CXI23" s="80"/>
      <c r="CXJ23" s="85"/>
      <c r="CXK23" s="77"/>
      <c r="CXL23" s="74"/>
      <c r="CXM23" s="74"/>
      <c r="CXN23" s="85"/>
      <c r="CXO23" s="74"/>
      <c r="CXP23" s="74"/>
      <c r="CXQ23" s="85"/>
      <c r="CXR23" s="74"/>
      <c r="CXS23" s="74"/>
      <c r="CXT23" s="85"/>
      <c r="CXU23" s="74"/>
      <c r="CXV23" s="74"/>
      <c r="CXW23" s="85"/>
      <c r="CXX23" s="80"/>
      <c r="CXY23" s="80"/>
      <c r="CXZ23" s="85"/>
      <c r="CYA23" s="77"/>
      <c r="CYB23" s="74"/>
      <c r="CYC23" s="74"/>
      <c r="CYD23" s="85"/>
      <c r="CYE23" s="74"/>
      <c r="CYF23" s="74"/>
      <c r="CYG23" s="85"/>
      <c r="CYH23" s="74"/>
      <c r="CYI23" s="74"/>
      <c r="CYJ23" s="85"/>
      <c r="CYK23" s="74"/>
      <c r="CYL23" s="74"/>
      <c r="CYM23" s="85"/>
      <c r="CYN23" s="80"/>
      <c r="CYO23" s="80"/>
      <c r="CYP23" s="85"/>
      <c r="CYQ23" s="77"/>
      <c r="CYR23" s="74"/>
      <c r="CYS23" s="74"/>
      <c r="CYT23" s="85"/>
      <c r="CYU23" s="74"/>
      <c r="CYV23" s="74"/>
      <c r="CYW23" s="85"/>
      <c r="CYX23" s="74"/>
      <c r="CYY23" s="74"/>
      <c r="CYZ23" s="85"/>
      <c r="CZA23" s="74"/>
      <c r="CZB23" s="74"/>
      <c r="CZC23" s="85"/>
      <c r="CZD23" s="80"/>
      <c r="CZE23" s="80"/>
      <c r="CZF23" s="85"/>
      <c r="CZG23" s="77"/>
      <c r="CZH23" s="74"/>
      <c r="CZI23" s="74"/>
      <c r="CZJ23" s="85"/>
      <c r="CZK23" s="74"/>
      <c r="CZL23" s="74"/>
      <c r="CZM23" s="85"/>
      <c r="CZN23" s="74"/>
      <c r="CZO23" s="74"/>
      <c r="CZP23" s="85"/>
      <c r="CZQ23" s="74"/>
      <c r="CZR23" s="74"/>
      <c r="CZS23" s="85"/>
      <c r="CZT23" s="80"/>
      <c r="CZU23" s="80"/>
      <c r="CZV23" s="85"/>
      <c r="CZW23" s="77"/>
      <c r="CZX23" s="74"/>
      <c r="CZY23" s="74"/>
      <c r="CZZ23" s="85"/>
      <c r="DAA23" s="74"/>
      <c r="DAB23" s="74"/>
      <c r="DAC23" s="85"/>
      <c r="DAD23" s="74"/>
      <c r="DAE23" s="74"/>
      <c r="DAF23" s="85"/>
      <c r="DAG23" s="74"/>
      <c r="DAH23" s="74"/>
      <c r="DAI23" s="85"/>
      <c r="DAJ23" s="80"/>
      <c r="DAK23" s="80"/>
      <c r="DAL23" s="85"/>
      <c r="DAM23" s="77"/>
      <c r="DAN23" s="74"/>
      <c r="DAO23" s="74"/>
      <c r="DAP23" s="85"/>
      <c r="DAQ23" s="74"/>
      <c r="DAR23" s="74"/>
      <c r="DAS23" s="85"/>
      <c r="DAT23" s="74"/>
      <c r="DAU23" s="74"/>
      <c r="DAV23" s="85"/>
      <c r="DAW23" s="74"/>
      <c r="DAX23" s="74"/>
      <c r="DAY23" s="85"/>
      <c r="DAZ23" s="80"/>
      <c r="DBA23" s="80"/>
      <c r="DBB23" s="85"/>
      <c r="DBC23" s="77"/>
      <c r="DBD23" s="74"/>
      <c r="DBE23" s="74"/>
      <c r="DBF23" s="85"/>
      <c r="DBG23" s="74"/>
      <c r="DBH23" s="74"/>
      <c r="DBI23" s="85"/>
      <c r="DBJ23" s="74"/>
      <c r="DBK23" s="74"/>
      <c r="DBL23" s="85"/>
      <c r="DBM23" s="74"/>
      <c r="DBN23" s="74"/>
      <c r="DBO23" s="85"/>
      <c r="DBP23" s="80"/>
      <c r="DBQ23" s="80"/>
      <c r="DBR23" s="85"/>
      <c r="DBS23" s="77"/>
      <c r="DBT23" s="74"/>
      <c r="DBU23" s="74"/>
      <c r="DBV23" s="85"/>
      <c r="DBW23" s="74"/>
      <c r="DBX23" s="74"/>
      <c r="DBY23" s="85"/>
      <c r="DBZ23" s="74"/>
      <c r="DCA23" s="74"/>
      <c r="DCB23" s="85"/>
      <c r="DCC23" s="74"/>
      <c r="DCD23" s="74"/>
      <c r="DCE23" s="85"/>
      <c r="DCF23" s="80"/>
      <c r="DCG23" s="80"/>
      <c r="DCH23" s="85"/>
      <c r="DCI23" s="77"/>
      <c r="DCJ23" s="74"/>
      <c r="DCK23" s="74"/>
      <c r="DCL23" s="85"/>
      <c r="DCM23" s="74"/>
      <c r="DCN23" s="74"/>
      <c r="DCO23" s="85"/>
      <c r="DCP23" s="74"/>
      <c r="DCQ23" s="74"/>
      <c r="DCR23" s="85"/>
      <c r="DCS23" s="74"/>
      <c r="DCT23" s="74"/>
      <c r="DCU23" s="85"/>
      <c r="DCV23" s="80"/>
      <c r="DCW23" s="80"/>
      <c r="DCX23" s="85"/>
      <c r="DCY23" s="77"/>
      <c r="DCZ23" s="74"/>
      <c r="DDA23" s="74"/>
      <c r="DDB23" s="85"/>
      <c r="DDC23" s="74"/>
      <c r="DDD23" s="74"/>
      <c r="DDE23" s="85"/>
      <c r="DDF23" s="74"/>
      <c r="DDG23" s="74"/>
      <c r="DDH23" s="85"/>
      <c r="DDI23" s="74"/>
      <c r="DDJ23" s="74"/>
      <c r="DDK23" s="85"/>
      <c r="DDL23" s="80"/>
      <c r="DDM23" s="80"/>
      <c r="DDN23" s="85"/>
      <c r="DDO23" s="77"/>
      <c r="DDP23" s="74"/>
      <c r="DDQ23" s="74"/>
      <c r="DDR23" s="85"/>
      <c r="DDS23" s="74"/>
      <c r="DDT23" s="74"/>
      <c r="DDU23" s="85"/>
      <c r="DDV23" s="74"/>
      <c r="DDW23" s="74"/>
      <c r="DDX23" s="85"/>
      <c r="DDY23" s="74"/>
      <c r="DDZ23" s="74"/>
      <c r="DEA23" s="85"/>
      <c r="DEB23" s="80"/>
      <c r="DEC23" s="80"/>
      <c r="DED23" s="85"/>
      <c r="DEE23" s="77"/>
      <c r="DEF23" s="74"/>
      <c r="DEG23" s="74"/>
      <c r="DEH23" s="85"/>
      <c r="DEI23" s="74"/>
      <c r="DEJ23" s="74"/>
      <c r="DEK23" s="85"/>
      <c r="DEL23" s="74"/>
      <c r="DEM23" s="74"/>
      <c r="DEN23" s="85"/>
      <c r="DEO23" s="74"/>
      <c r="DEP23" s="74"/>
      <c r="DEQ23" s="85"/>
      <c r="DER23" s="80"/>
      <c r="DES23" s="80"/>
      <c r="DET23" s="85"/>
      <c r="DEU23" s="77"/>
      <c r="DEV23" s="74"/>
      <c r="DEW23" s="74"/>
      <c r="DEX23" s="85"/>
      <c r="DEY23" s="74"/>
      <c r="DEZ23" s="74"/>
      <c r="DFA23" s="85"/>
      <c r="DFB23" s="74"/>
      <c r="DFC23" s="74"/>
      <c r="DFD23" s="85"/>
      <c r="DFE23" s="74"/>
      <c r="DFF23" s="74"/>
      <c r="DFG23" s="85"/>
      <c r="DFH23" s="80"/>
      <c r="DFI23" s="80"/>
      <c r="DFJ23" s="85"/>
      <c r="DFK23" s="77"/>
      <c r="DFL23" s="74"/>
      <c r="DFM23" s="74"/>
      <c r="DFN23" s="85"/>
      <c r="DFO23" s="74"/>
      <c r="DFP23" s="74"/>
      <c r="DFQ23" s="85"/>
      <c r="DFR23" s="74"/>
      <c r="DFS23" s="74"/>
      <c r="DFT23" s="85"/>
      <c r="DFU23" s="74"/>
      <c r="DFV23" s="74"/>
      <c r="DFW23" s="85"/>
      <c r="DFX23" s="80"/>
      <c r="DFY23" s="80"/>
      <c r="DFZ23" s="85"/>
      <c r="DGA23" s="77"/>
      <c r="DGB23" s="74"/>
      <c r="DGC23" s="74"/>
      <c r="DGD23" s="85"/>
      <c r="DGE23" s="74"/>
      <c r="DGF23" s="74"/>
      <c r="DGG23" s="85"/>
      <c r="DGH23" s="74"/>
      <c r="DGI23" s="74"/>
      <c r="DGJ23" s="85"/>
      <c r="DGK23" s="74"/>
      <c r="DGL23" s="74"/>
      <c r="DGM23" s="85"/>
      <c r="DGN23" s="80"/>
      <c r="DGO23" s="80"/>
      <c r="DGP23" s="85"/>
      <c r="DGQ23" s="77"/>
      <c r="DGR23" s="74"/>
      <c r="DGS23" s="74"/>
      <c r="DGT23" s="85"/>
      <c r="DGU23" s="74"/>
      <c r="DGV23" s="74"/>
      <c r="DGW23" s="85"/>
      <c r="DGX23" s="74"/>
      <c r="DGY23" s="74"/>
      <c r="DGZ23" s="85"/>
      <c r="DHA23" s="74"/>
      <c r="DHB23" s="74"/>
      <c r="DHC23" s="85"/>
      <c r="DHD23" s="80"/>
      <c r="DHE23" s="80"/>
      <c r="DHF23" s="85"/>
      <c r="DHG23" s="77"/>
      <c r="DHH23" s="74"/>
      <c r="DHI23" s="74"/>
      <c r="DHJ23" s="85"/>
      <c r="DHK23" s="74"/>
      <c r="DHL23" s="74"/>
      <c r="DHM23" s="85"/>
      <c r="DHN23" s="74"/>
      <c r="DHO23" s="74"/>
      <c r="DHP23" s="85"/>
      <c r="DHQ23" s="74"/>
      <c r="DHR23" s="74"/>
      <c r="DHS23" s="85"/>
      <c r="DHT23" s="80"/>
      <c r="DHU23" s="80"/>
      <c r="DHV23" s="85"/>
      <c r="DHW23" s="77"/>
      <c r="DHX23" s="74"/>
      <c r="DHY23" s="74"/>
      <c r="DHZ23" s="85"/>
      <c r="DIA23" s="74"/>
      <c r="DIB23" s="74"/>
      <c r="DIC23" s="85"/>
      <c r="DID23" s="74"/>
      <c r="DIE23" s="74"/>
      <c r="DIF23" s="85"/>
      <c r="DIG23" s="74"/>
      <c r="DIH23" s="74"/>
      <c r="DII23" s="85"/>
      <c r="DIJ23" s="80"/>
      <c r="DIK23" s="80"/>
      <c r="DIL23" s="85"/>
      <c r="DIM23" s="77"/>
      <c r="DIN23" s="74"/>
      <c r="DIO23" s="74"/>
      <c r="DIP23" s="85"/>
      <c r="DIQ23" s="74"/>
      <c r="DIR23" s="74"/>
      <c r="DIS23" s="85"/>
      <c r="DIT23" s="74"/>
      <c r="DIU23" s="74"/>
      <c r="DIV23" s="85"/>
      <c r="DIW23" s="74"/>
      <c r="DIX23" s="74"/>
      <c r="DIY23" s="85"/>
      <c r="DIZ23" s="80"/>
      <c r="DJA23" s="80"/>
      <c r="DJB23" s="85"/>
      <c r="DJC23" s="77"/>
      <c r="DJD23" s="74"/>
      <c r="DJE23" s="74"/>
      <c r="DJF23" s="85"/>
      <c r="DJG23" s="74"/>
      <c r="DJH23" s="74"/>
      <c r="DJI23" s="85"/>
      <c r="DJJ23" s="74"/>
      <c r="DJK23" s="74"/>
      <c r="DJL23" s="85"/>
      <c r="DJM23" s="74"/>
      <c r="DJN23" s="74"/>
      <c r="DJO23" s="85"/>
      <c r="DJP23" s="80"/>
      <c r="DJQ23" s="80"/>
      <c r="DJR23" s="85"/>
      <c r="DJS23" s="77"/>
      <c r="DJT23" s="74"/>
      <c r="DJU23" s="74"/>
      <c r="DJV23" s="85"/>
      <c r="DJW23" s="74"/>
      <c r="DJX23" s="74"/>
      <c r="DJY23" s="85"/>
      <c r="DJZ23" s="74"/>
      <c r="DKA23" s="74"/>
      <c r="DKB23" s="85"/>
      <c r="DKC23" s="74"/>
      <c r="DKD23" s="74"/>
      <c r="DKE23" s="85"/>
      <c r="DKF23" s="80"/>
      <c r="DKG23" s="80"/>
      <c r="DKH23" s="85"/>
      <c r="DKI23" s="77"/>
      <c r="DKJ23" s="74"/>
      <c r="DKK23" s="74"/>
      <c r="DKL23" s="85"/>
      <c r="DKM23" s="74"/>
      <c r="DKN23" s="74"/>
      <c r="DKO23" s="85"/>
      <c r="DKP23" s="74"/>
      <c r="DKQ23" s="74"/>
      <c r="DKR23" s="85"/>
      <c r="DKS23" s="74"/>
      <c r="DKT23" s="74"/>
      <c r="DKU23" s="85"/>
      <c r="DKV23" s="80"/>
      <c r="DKW23" s="80"/>
      <c r="DKX23" s="85"/>
      <c r="DKY23" s="77"/>
      <c r="DKZ23" s="74"/>
      <c r="DLA23" s="74"/>
      <c r="DLB23" s="85"/>
      <c r="DLC23" s="74"/>
      <c r="DLD23" s="74"/>
      <c r="DLE23" s="85"/>
      <c r="DLF23" s="74"/>
      <c r="DLG23" s="74"/>
      <c r="DLH23" s="85"/>
      <c r="DLI23" s="74"/>
      <c r="DLJ23" s="74"/>
      <c r="DLK23" s="85"/>
      <c r="DLL23" s="80"/>
      <c r="DLM23" s="80"/>
      <c r="DLN23" s="85"/>
      <c r="DLO23" s="77"/>
      <c r="DLP23" s="74"/>
      <c r="DLQ23" s="74"/>
      <c r="DLR23" s="85"/>
      <c r="DLS23" s="74"/>
      <c r="DLT23" s="74"/>
      <c r="DLU23" s="85"/>
      <c r="DLV23" s="74"/>
      <c r="DLW23" s="74"/>
      <c r="DLX23" s="85"/>
      <c r="DLY23" s="74"/>
      <c r="DLZ23" s="74"/>
      <c r="DMA23" s="85"/>
      <c r="DMB23" s="80"/>
      <c r="DMC23" s="80"/>
      <c r="DMD23" s="85"/>
      <c r="DME23" s="77"/>
      <c r="DMF23" s="74"/>
      <c r="DMG23" s="74"/>
      <c r="DMH23" s="85"/>
      <c r="DMI23" s="74"/>
      <c r="DMJ23" s="74"/>
      <c r="DMK23" s="85"/>
      <c r="DML23" s="74"/>
      <c r="DMM23" s="74"/>
      <c r="DMN23" s="85"/>
      <c r="DMO23" s="74"/>
      <c r="DMP23" s="74"/>
      <c r="DMQ23" s="85"/>
      <c r="DMR23" s="80"/>
      <c r="DMS23" s="80"/>
      <c r="DMT23" s="85"/>
      <c r="DMU23" s="77"/>
      <c r="DMV23" s="74"/>
      <c r="DMW23" s="74"/>
      <c r="DMX23" s="85"/>
      <c r="DMY23" s="74"/>
      <c r="DMZ23" s="74"/>
      <c r="DNA23" s="85"/>
      <c r="DNB23" s="74"/>
      <c r="DNC23" s="74"/>
      <c r="DND23" s="85"/>
      <c r="DNE23" s="74"/>
      <c r="DNF23" s="74"/>
      <c r="DNG23" s="85"/>
      <c r="DNH23" s="80"/>
      <c r="DNI23" s="80"/>
      <c r="DNJ23" s="85"/>
      <c r="DNK23" s="77"/>
      <c r="DNL23" s="74"/>
      <c r="DNM23" s="74"/>
      <c r="DNN23" s="85"/>
      <c r="DNO23" s="74"/>
      <c r="DNP23" s="74"/>
      <c r="DNQ23" s="85"/>
      <c r="DNR23" s="74"/>
      <c r="DNS23" s="74"/>
      <c r="DNT23" s="85"/>
      <c r="DNU23" s="74"/>
      <c r="DNV23" s="74"/>
      <c r="DNW23" s="85"/>
      <c r="DNX23" s="80"/>
      <c r="DNY23" s="80"/>
      <c r="DNZ23" s="85"/>
      <c r="DOA23" s="77"/>
      <c r="DOB23" s="74"/>
      <c r="DOC23" s="74"/>
      <c r="DOD23" s="85"/>
      <c r="DOE23" s="74"/>
      <c r="DOF23" s="74"/>
      <c r="DOG23" s="85"/>
      <c r="DOH23" s="74"/>
      <c r="DOI23" s="74"/>
      <c r="DOJ23" s="85"/>
      <c r="DOK23" s="74"/>
      <c r="DOL23" s="74"/>
      <c r="DOM23" s="85"/>
      <c r="DON23" s="80"/>
      <c r="DOO23" s="80"/>
      <c r="DOP23" s="85"/>
      <c r="DOQ23" s="77"/>
      <c r="DOR23" s="74"/>
      <c r="DOS23" s="74"/>
      <c r="DOT23" s="85"/>
      <c r="DOU23" s="74"/>
      <c r="DOV23" s="74"/>
      <c r="DOW23" s="85"/>
      <c r="DOX23" s="74"/>
      <c r="DOY23" s="74"/>
      <c r="DOZ23" s="85"/>
      <c r="DPA23" s="74"/>
      <c r="DPB23" s="74"/>
      <c r="DPC23" s="85"/>
      <c r="DPD23" s="80"/>
      <c r="DPE23" s="80"/>
      <c r="DPF23" s="85"/>
      <c r="DPG23" s="77"/>
      <c r="DPH23" s="74"/>
      <c r="DPI23" s="74"/>
      <c r="DPJ23" s="85"/>
      <c r="DPK23" s="74"/>
      <c r="DPL23" s="74"/>
      <c r="DPM23" s="85"/>
      <c r="DPN23" s="74"/>
      <c r="DPO23" s="74"/>
      <c r="DPP23" s="85"/>
      <c r="DPQ23" s="74"/>
      <c r="DPR23" s="74"/>
      <c r="DPS23" s="85"/>
      <c r="DPT23" s="80"/>
      <c r="DPU23" s="80"/>
      <c r="DPV23" s="85"/>
      <c r="DPW23" s="77"/>
      <c r="DPX23" s="74"/>
      <c r="DPY23" s="74"/>
      <c r="DPZ23" s="85"/>
      <c r="DQA23" s="74"/>
      <c r="DQB23" s="74"/>
      <c r="DQC23" s="85"/>
      <c r="DQD23" s="74"/>
      <c r="DQE23" s="74"/>
      <c r="DQF23" s="85"/>
      <c r="DQG23" s="74"/>
      <c r="DQH23" s="74"/>
      <c r="DQI23" s="85"/>
      <c r="DQJ23" s="80"/>
      <c r="DQK23" s="80"/>
      <c r="DQL23" s="85"/>
      <c r="DQM23" s="77"/>
      <c r="DQN23" s="74"/>
      <c r="DQO23" s="74"/>
      <c r="DQP23" s="85"/>
      <c r="DQQ23" s="74"/>
      <c r="DQR23" s="74"/>
      <c r="DQS23" s="85"/>
      <c r="DQT23" s="74"/>
      <c r="DQU23" s="74"/>
      <c r="DQV23" s="85"/>
      <c r="DQW23" s="74"/>
      <c r="DQX23" s="74"/>
      <c r="DQY23" s="85"/>
      <c r="DQZ23" s="80"/>
      <c r="DRA23" s="80"/>
      <c r="DRB23" s="85"/>
      <c r="DRC23" s="77"/>
      <c r="DRD23" s="74"/>
      <c r="DRE23" s="74"/>
      <c r="DRF23" s="85"/>
      <c r="DRG23" s="74"/>
      <c r="DRH23" s="74"/>
      <c r="DRI23" s="85"/>
      <c r="DRJ23" s="74"/>
      <c r="DRK23" s="74"/>
      <c r="DRL23" s="85"/>
      <c r="DRM23" s="74"/>
      <c r="DRN23" s="74"/>
      <c r="DRO23" s="85"/>
      <c r="DRP23" s="80"/>
      <c r="DRQ23" s="80"/>
      <c r="DRR23" s="85"/>
      <c r="DRS23" s="77"/>
      <c r="DRT23" s="74"/>
      <c r="DRU23" s="74"/>
      <c r="DRV23" s="85"/>
      <c r="DRW23" s="74"/>
      <c r="DRX23" s="74"/>
      <c r="DRY23" s="85"/>
      <c r="DRZ23" s="74"/>
      <c r="DSA23" s="74"/>
      <c r="DSB23" s="85"/>
      <c r="DSC23" s="74"/>
      <c r="DSD23" s="74"/>
      <c r="DSE23" s="85"/>
      <c r="DSF23" s="80"/>
      <c r="DSG23" s="80"/>
      <c r="DSH23" s="85"/>
      <c r="DSI23" s="77"/>
      <c r="DSJ23" s="74"/>
      <c r="DSK23" s="74"/>
      <c r="DSL23" s="85"/>
      <c r="DSM23" s="74"/>
      <c r="DSN23" s="74"/>
      <c r="DSO23" s="85"/>
      <c r="DSP23" s="74"/>
      <c r="DSQ23" s="74"/>
      <c r="DSR23" s="85"/>
      <c r="DSS23" s="74"/>
      <c r="DST23" s="74"/>
      <c r="DSU23" s="85"/>
      <c r="DSV23" s="80"/>
      <c r="DSW23" s="80"/>
      <c r="DSX23" s="85"/>
      <c r="DSY23" s="77"/>
      <c r="DSZ23" s="74"/>
      <c r="DTA23" s="74"/>
      <c r="DTB23" s="85"/>
      <c r="DTC23" s="74"/>
      <c r="DTD23" s="74"/>
      <c r="DTE23" s="85"/>
      <c r="DTF23" s="74"/>
      <c r="DTG23" s="74"/>
      <c r="DTH23" s="85"/>
      <c r="DTI23" s="74"/>
      <c r="DTJ23" s="74"/>
      <c r="DTK23" s="85"/>
      <c r="DTL23" s="80"/>
      <c r="DTM23" s="80"/>
      <c r="DTN23" s="85"/>
      <c r="DTO23" s="77"/>
      <c r="DTP23" s="74"/>
      <c r="DTQ23" s="74"/>
      <c r="DTR23" s="85"/>
      <c r="DTS23" s="74"/>
      <c r="DTT23" s="74"/>
      <c r="DTU23" s="85"/>
      <c r="DTV23" s="74"/>
      <c r="DTW23" s="74"/>
      <c r="DTX23" s="85"/>
      <c r="DTY23" s="74"/>
      <c r="DTZ23" s="74"/>
      <c r="DUA23" s="85"/>
      <c r="DUB23" s="80"/>
      <c r="DUC23" s="80"/>
      <c r="DUD23" s="85"/>
      <c r="DUE23" s="77"/>
      <c r="DUF23" s="74"/>
      <c r="DUG23" s="74"/>
      <c r="DUH23" s="85"/>
      <c r="DUI23" s="74"/>
      <c r="DUJ23" s="74"/>
      <c r="DUK23" s="85"/>
      <c r="DUL23" s="74"/>
      <c r="DUM23" s="74"/>
      <c r="DUN23" s="85"/>
      <c r="DUO23" s="74"/>
      <c r="DUP23" s="74"/>
      <c r="DUQ23" s="85"/>
      <c r="DUR23" s="80"/>
      <c r="DUS23" s="80"/>
      <c r="DUT23" s="85"/>
      <c r="DUU23" s="77"/>
      <c r="DUV23" s="74"/>
      <c r="DUW23" s="74"/>
      <c r="DUX23" s="85"/>
      <c r="DUY23" s="74"/>
      <c r="DUZ23" s="74"/>
      <c r="DVA23" s="85"/>
      <c r="DVB23" s="74"/>
      <c r="DVC23" s="74"/>
      <c r="DVD23" s="85"/>
      <c r="DVE23" s="74"/>
      <c r="DVF23" s="74"/>
      <c r="DVG23" s="85"/>
      <c r="DVH23" s="80"/>
      <c r="DVI23" s="80"/>
      <c r="DVJ23" s="85"/>
      <c r="DVK23" s="77"/>
      <c r="DVL23" s="74"/>
      <c r="DVM23" s="74"/>
      <c r="DVN23" s="85"/>
      <c r="DVO23" s="74"/>
      <c r="DVP23" s="74"/>
      <c r="DVQ23" s="85"/>
      <c r="DVR23" s="74"/>
      <c r="DVS23" s="74"/>
      <c r="DVT23" s="85"/>
      <c r="DVU23" s="74"/>
      <c r="DVV23" s="74"/>
      <c r="DVW23" s="85"/>
      <c r="DVX23" s="80"/>
      <c r="DVY23" s="80"/>
      <c r="DVZ23" s="85"/>
      <c r="DWA23" s="77"/>
      <c r="DWB23" s="74"/>
      <c r="DWC23" s="74"/>
      <c r="DWD23" s="85"/>
      <c r="DWE23" s="74"/>
      <c r="DWF23" s="74"/>
      <c r="DWG23" s="85"/>
      <c r="DWH23" s="74"/>
      <c r="DWI23" s="74"/>
      <c r="DWJ23" s="85"/>
      <c r="DWK23" s="74"/>
      <c r="DWL23" s="74"/>
      <c r="DWM23" s="85"/>
      <c r="DWN23" s="80"/>
      <c r="DWO23" s="80"/>
      <c r="DWP23" s="85"/>
      <c r="DWQ23" s="77"/>
      <c r="DWR23" s="74"/>
      <c r="DWS23" s="74"/>
      <c r="DWT23" s="85"/>
      <c r="DWU23" s="74"/>
      <c r="DWV23" s="74"/>
      <c r="DWW23" s="85"/>
      <c r="DWX23" s="74"/>
      <c r="DWY23" s="74"/>
      <c r="DWZ23" s="85"/>
      <c r="DXA23" s="74"/>
      <c r="DXB23" s="74"/>
      <c r="DXC23" s="85"/>
      <c r="DXD23" s="80"/>
      <c r="DXE23" s="80"/>
      <c r="DXF23" s="85"/>
      <c r="DXG23" s="77"/>
      <c r="DXH23" s="74"/>
      <c r="DXI23" s="74"/>
      <c r="DXJ23" s="85"/>
      <c r="DXK23" s="74"/>
      <c r="DXL23" s="74"/>
      <c r="DXM23" s="85"/>
      <c r="DXN23" s="74"/>
      <c r="DXO23" s="74"/>
      <c r="DXP23" s="85"/>
      <c r="DXQ23" s="74"/>
      <c r="DXR23" s="74"/>
      <c r="DXS23" s="85"/>
      <c r="DXT23" s="80"/>
      <c r="DXU23" s="80"/>
      <c r="DXV23" s="85"/>
      <c r="DXW23" s="77"/>
      <c r="DXX23" s="74"/>
      <c r="DXY23" s="74"/>
      <c r="DXZ23" s="85"/>
      <c r="DYA23" s="74"/>
      <c r="DYB23" s="74"/>
      <c r="DYC23" s="85"/>
      <c r="DYD23" s="74"/>
      <c r="DYE23" s="74"/>
      <c r="DYF23" s="85"/>
      <c r="DYG23" s="74"/>
      <c r="DYH23" s="74"/>
      <c r="DYI23" s="85"/>
      <c r="DYJ23" s="80"/>
      <c r="DYK23" s="80"/>
      <c r="DYL23" s="85"/>
      <c r="DYM23" s="77"/>
      <c r="DYN23" s="74"/>
      <c r="DYO23" s="74"/>
      <c r="DYP23" s="85"/>
      <c r="DYQ23" s="74"/>
      <c r="DYR23" s="74"/>
      <c r="DYS23" s="85"/>
      <c r="DYT23" s="74"/>
      <c r="DYU23" s="74"/>
      <c r="DYV23" s="85"/>
      <c r="DYW23" s="74"/>
      <c r="DYX23" s="74"/>
      <c r="DYY23" s="85"/>
      <c r="DYZ23" s="80"/>
      <c r="DZA23" s="80"/>
      <c r="DZB23" s="85"/>
      <c r="DZC23" s="77"/>
      <c r="DZD23" s="74"/>
      <c r="DZE23" s="74"/>
      <c r="DZF23" s="85"/>
      <c r="DZG23" s="74"/>
      <c r="DZH23" s="74"/>
      <c r="DZI23" s="85"/>
      <c r="DZJ23" s="74"/>
      <c r="DZK23" s="74"/>
      <c r="DZL23" s="85"/>
      <c r="DZM23" s="74"/>
      <c r="DZN23" s="74"/>
      <c r="DZO23" s="85"/>
      <c r="DZP23" s="80"/>
      <c r="DZQ23" s="80"/>
      <c r="DZR23" s="85"/>
      <c r="DZS23" s="77"/>
      <c r="DZT23" s="74"/>
      <c r="DZU23" s="74"/>
      <c r="DZV23" s="85"/>
      <c r="DZW23" s="74"/>
      <c r="DZX23" s="74"/>
      <c r="DZY23" s="85"/>
      <c r="DZZ23" s="74"/>
      <c r="EAA23" s="74"/>
      <c r="EAB23" s="85"/>
      <c r="EAC23" s="74"/>
      <c r="EAD23" s="74"/>
      <c r="EAE23" s="85"/>
      <c r="EAF23" s="80"/>
      <c r="EAG23" s="80"/>
      <c r="EAH23" s="85"/>
      <c r="EAI23" s="77"/>
      <c r="EAJ23" s="74"/>
      <c r="EAK23" s="74"/>
      <c r="EAL23" s="85"/>
      <c r="EAM23" s="74"/>
      <c r="EAN23" s="74"/>
      <c r="EAO23" s="85"/>
      <c r="EAP23" s="74"/>
      <c r="EAQ23" s="74"/>
      <c r="EAR23" s="85"/>
      <c r="EAS23" s="74"/>
      <c r="EAT23" s="74"/>
      <c r="EAU23" s="85"/>
      <c r="EAV23" s="80"/>
      <c r="EAW23" s="80"/>
      <c r="EAX23" s="85"/>
      <c r="EAY23" s="77"/>
      <c r="EAZ23" s="74"/>
      <c r="EBA23" s="74"/>
      <c r="EBB23" s="85"/>
      <c r="EBC23" s="74"/>
      <c r="EBD23" s="74"/>
      <c r="EBE23" s="85"/>
      <c r="EBF23" s="74"/>
      <c r="EBG23" s="74"/>
      <c r="EBH23" s="85"/>
      <c r="EBI23" s="74"/>
      <c r="EBJ23" s="74"/>
      <c r="EBK23" s="85"/>
      <c r="EBL23" s="80"/>
      <c r="EBM23" s="80"/>
      <c r="EBN23" s="85"/>
      <c r="EBO23" s="77"/>
      <c r="EBP23" s="74"/>
      <c r="EBQ23" s="74"/>
      <c r="EBR23" s="85"/>
      <c r="EBS23" s="74"/>
      <c r="EBT23" s="74"/>
      <c r="EBU23" s="85"/>
      <c r="EBV23" s="74"/>
      <c r="EBW23" s="74"/>
      <c r="EBX23" s="85"/>
      <c r="EBY23" s="74"/>
      <c r="EBZ23" s="74"/>
      <c r="ECA23" s="85"/>
      <c r="ECB23" s="80"/>
      <c r="ECC23" s="80"/>
      <c r="ECD23" s="85"/>
      <c r="ECE23" s="77"/>
      <c r="ECF23" s="74"/>
      <c r="ECG23" s="74"/>
      <c r="ECH23" s="85"/>
      <c r="ECI23" s="74"/>
      <c r="ECJ23" s="74"/>
      <c r="ECK23" s="85"/>
      <c r="ECL23" s="74"/>
      <c r="ECM23" s="74"/>
      <c r="ECN23" s="85"/>
      <c r="ECO23" s="74"/>
      <c r="ECP23" s="74"/>
      <c r="ECQ23" s="85"/>
      <c r="ECR23" s="80"/>
      <c r="ECS23" s="80"/>
      <c r="ECT23" s="85"/>
      <c r="ECU23" s="77"/>
      <c r="ECV23" s="74"/>
      <c r="ECW23" s="74"/>
      <c r="ECX23" s="85"/>
      <c r="ECY23" s="74"/>
      <c r="ECZ23" s="74"/>
      <c r="EDA23" s="85"/>
      <c r="EDB23" s="74"/>
      <c r="EDC23" s="74"/>
      <c r="EDD23" s="85"/>
      <c r="EDE23" s="74"/>
      <c r="EDF23" s="74"/>
      <c r="EDG23" s="85"/>
      <c r="EDH23" s="80"/>
      <c r="EDI23" s="80"/>
      <c r="EDJ23" s="85"/>
      <c r="EDK23" s="77"/>
      <c r="EDL23" s="74"/>
      <c r="EDM23" s="74"/>
      <c r="EDN23" s="85"/>
      <c r="EDO23" s="74"/>
      <c r="EDP23" s="74"/>
      <c r="EDQ23" s="85"/>
      <c r="EDR23" s="74"/>
      <c r="EDS23" s="74"/>
      <c r="EDT23" s="85"/>
      <c r="EDU23" s="74"/>
      <c r="EDV23" s="74"/>
      <c r="EDW23" s="85"/>
      <c r="EDX23" s="80"/>
      <c r="EDY23" s="80"/>
      <c r="EDZ23" s="85"/>
      <c r="EEA23" s="77"/>
      <c r="EEB23" s="74"/>
      <c r="EEC23" s="74"/>
      <c r="EED23" s="85"/>
      <c r="EEE23" s="74"/>
      <c r="EEF23" s="74"/>
      <c r="EEG23" s="85"/>
      <c r="EEH23" s="74"/>
      <c r="EEI23" s="74"/>
      <c r="EEJ23" s="85"/>
      <c r="EEK23" s="74"/>
      <c r="EEL23" s="74"/>
      <c r="EEM23" s="85"/>
      <c r="EEN23" s="80"/>
      <c r="EEO23" s="80"/>
      <c r="EEP23" s="85"/>
      <c r="EEQ23" s="77"/>
      <c r="EER23" s="74"/>
      <c r="EES23" s="74"/>
      <c r="EET23" s="85"/>
      <c r="EEU23" s="74"/>
      <c r="EEV23" s="74"/>
      <c r="EEW23" s="85"/>
      <c r="EEX23" s="74"/>
      <c r="EEY23" s="74"/>
      <c r="EEZ23" s="85"/>
      <c r="EFA23" s="74"/>
      <c r="EFB23" s="74"/>
      <c r="EFC23" s="85"/>
      <c r="EFD23" s="80"/>
      <c r="EFE23" s="80"/>
      <c r="EFF23" s="85"/>
      <c r="EFG23" s="77"/>
      <c r="EFH23" s="74"/>
      <c r="EFI23" s="74"/>
      <c r="EFJ23" s="85"/>
      <c r="EFK23" s="74"/>
      <c r="EFL23" s="74"/>
      <c r="EFM23" s="85"/>
      <c r="EFN23" s="74"/>
      <c r="EFO23" s="74"/>
      <c r="EFP23" s="85"/>
      <c r="EFQ23" s="74"/>
      <c r="EFR23" s="74"/>
      <c r="EFS23" s="85"/>
      <c r="EFT23" s="80"/>
      <c r="EFU23" s="80"/>
      <c r="EFV23" s="85"/>
      <c r="EFW23" s="77"/>
      <c r="EFX23" s="74"/>
      <c r="EFY23" s="74"/>
      <c r="EFZ23" s="85"/>
      <c r="EGA23" s="74"/>
      <c r="EGB23" s="74"/>
      <c r="EGC23" s="85"/>
      <c r="EGD23" s="74"/>
      <c r="EGE23" s="74"/>
      <c r="EGF23" s="85"/>
      <c r="EGG23" s="74"/>
      <c r="EGH23" s="74"/>
      <c r="EGI23" s="85"/>
      <c r="EGJ23" s="80"/>
      <c r="EGK23" s="80"/>
      <c r="EGL23" s="85"/>
      <c r="EGM23" s="77"/>
      <c r="EGN23" s="74"/>
      <c r="EGO23" s="74"/>
      <c r="EGP23" s="85"/>
      <c r="EGQ23" s="74"/>
      <c r="EGR23" s="74"/>
      <c r="EGS23" s="85"/>
      <c r="EGT23" s="74"/>
      <c r="EGU23" s="74"/>
      <c r="EGV23" s="85"/>
      <c r="EGW23" s="74"/>
      <c r="EGX23" s="74"/>
      <c r="EGY23" s="85"/>
      <c r="EGZ23" s="80"/>
      <c r="EHA23" s="80"/>
      <c r="EHB23" s="85"/>
      <c r="EHC23" s="77"/>
      <c r="EHD23" s="74"/>
      <c r="EHE23" s="74"/>
      <c r="EHF23" s="85"/>
      <c r="EHG23" s="74"/>
      <c r="EHH23" s="74"/>
      <c r="EHI23" s="85"/>
      <c r="EHJ23" s="74"/>
      <c r="EHK23" s="74"/>
      <c r="EHL23" s="85"/>
      <c r="EHM23" s="74"/>
      <c r="EHN23" s="74"/>
      <c r="EHO23" s="85"/>
      <c r="EHP23" s="80"/>
      <c r="EHQ23" s="80"/>
      <c r="EHR23" s="85"/>
      <c r="EHS23" s="77"/>
      <c r="EHT23" s="74"/>
      <c r="EHU23" s="74"/>
      <c r="EHV23" s="85"/>
      <c r="EHW23" s="74"/>
      <c r="EHX23" s="74"/>
      <c r="EHY23" s="85"/>
      <c r="EHZ23" s="74"/>
      <c r="EIA23" s="74"/>
      <c r="EIB23" s="85"/>
      <c r="EIC23" s="74"/>
      <c r="EID23" s="74"/>
      <c r="EIE23" s="85"/>
      <c r="EIF23" s="80"/>
      <c r="EIG23" s="80"/>
      <c r="EIH23" s="85"/>
      <c r="EII23" s="77"/>
      <c r="EIJ23" s="74"/>
      <c r="EIK23" s="74"/>
      <c r="EIL23" s="85"/>
      <c r="EIM23" s="74"/>
      <c r="EIN23" s="74"/>
      <c r="EIO23" s="85"/>
      <c r="EIP23" s="74"/>
      <c r="EIQ23" s="74"/>
      <c r="EIR23" s="85"/>
      <c r="EIS23" s="74"/>
      <c r="EIT23" s="74"/>
      <c r="EIU23" s="85"/>
      <c r="EIV23" s="80"/>
      <c r="EIW23" s="80"/>
      <c r="EIX23" s="85"/>
      <c r="EIY23" s="77"/>
      <c r="EIZ23" s="74"/>
      <c r="EJA23" s="74"/>
      <c r="EJB23" s="85"/>
      <c r="EJC23" s="74"/>
      <c r="EJD23" s="74"/>
      <c r="EJE23" s="85"/>
      <c r="EJF23" s="74"/>
      <c r="EJG23" s="74"/>
      <c r="EJH23" s="85"/>
      <c r="EJI23" s="74"/>
      <c r="EJJ23" s="74"/>
      <c r="EJK23" s="85"/>
      <c r="EJL23" s="80"/>
      <c r="EJM23" s="80"/>
      <c r="EJN23" s="85"/>
      <c r="EJO23" s="77"/>
      <c r="EJP23" s="74"/>
      <c r="EJQ23" s="74"/>
      <c r="EJR23" s="85"/>
      <c r="EJS23" s="74"/>
      <c r="EJT23" s="74"/>
      <c r="EJU23" s="85"/>
      <c r="EJV23" s="74"/>
      <c r="EJW23" s="74"/>
      <c r="EJX23" s="85"/>
      <c r="EJY23" s="74"/>
      <c r="EJZ23" s="74"/>
      <c r="EKA23" s="85"/>
      <c r="EKB23" s="80"/>
      <c r="EKC23" s="80"/>
      <c r="EKD23" s="85"/>
      <c r="EKE23" s="77"/>
      <c r="EKF23" s="74"/>
      <c r="EKG23" s="74"/>
      <c r="EKH23" s="85"/>
      <c r="EKI23" s="74"/>
      <c r="EKJ23" s="74"/>
      <c r="EKK23" s="85"/>
      <c r="EKL23" s="74"/>
      <c r="EKM23" s="74"/>
      <c r="EKN23" s="85"/>
      <c r="EKO23" s="74"/>
      <c r="EKP23" s="74"/>
      <c r="EKQ23" s="85"/>
      <c r="EKR23" s="80"/>
      <c r="EKS23" s="80"/>
      <c r="EKT23" s="85"/>
      <c r="EKU23" s="77"/>
      <c r="EKV23" s="74"/>
      <c r="EKW23" s="74"/>
      <c r="EKX23" s="85"/>
      <c r="EKY23" s="74"/>
      <c r="EKZ23" s="74"/>
      <c r="ELA23" s="85"/>
      <c r="ELB23" s="74"/>
      <c r="ELC23" s="74"/>
      <c r="ELD23" s="85"/>
      <c r="ELE23" s="74"/>
      <c r="ELF23" s="74"/>
      <c r="ELG23" s="85"/>
      <c r="ELH23" s="80"/>
      <c r="ELI23" s="80"/>
      <c r="ELJ23" s="85"/>
      <c r="ELK23" s="77"/>
      <c r="ELL23" s="74"/>
      <c r="ELM23" s="74"/>
      <c r="ELN23" s="85"/>
      <c r="ELO23" s="74"/>
      <c r="ELP23" s="74"/>
      <c r="ELQ23" s="85"/>
      <c r="ELR23" s="74"/>
      <c r="ELS23" s="74"/>
      <c r="ELT23" s="85"/>
      <c r="ELU23" s="74"/>
      <c r="ELV23" s="74"/>
      <c r="ELW23" s="85"/>
      <c r="ELX23" s="80"/>
      <c r="ELY23" s="80"/>
      <c r="ELZ23" s="85"/>
      <c r="EMA23" s="77"/>
      <c r="EMB23" s="74"/>
      <c r="EMC23" s="74"/>
      <c r="EMD23" s="85"/>
      <c r="EME23" s="74"/>
      <c r="EMF23" s="74"/>
      <c r="EMG23" s="85"/>
      <c r="EMH23" s="74"/>
      <c r="EMI23" s="74"/>
      <c r="EMJ23" s="85"/>
      <c r="EMK23" s="74"/>
      <c r="EML23" s="74"/>
      <c r="EMM23" s="85"/>
      <c r="EMN23" s="80"/>
      <c r="EMO23" s="80"/>
      <c r="EMP23" s="85"/>
      <c r="EMQ23" s="77"/>
      <c r="EMR23" s="74"/>
      <c r="EMS23" s="74"/>
      <c r="EMT23" s="85"/>
      <c r="EMU23" s="74"/>
      <c r="EMV23" s="74"/>
      <c r="EMW23" s="85"/>
      <c r="EMX23" s="74"/>
      <c r="EMY23" s="74"/>
      <c r="EMZ23" s="85"/>
      <c r="ENA23" s="74"/>
      <c r="ENB23" s="74"/>
      <c r="ENC23" s="85"/>
      <c r="END23" s="80"/>
      <c r="ENE23" s="80"/>
      <c r="ENF23" s="85"/>
      <c r="ENG23" s="77"/>
      <c r="ENH23" s="74"/>
      <c r="ENI23" s="74"/>
      <c r="ENJ23" s="85"/>
      <c r="ENK23" s="74"/>
      <c r="ENL23" s="74"/>
      <c r="ENM23" s="85"/>
      <c r="ENN23" s="74"/>
      <c r="ENO23" s="74"/>
      <c r="ENP23" s="85"/>
      <c r="ENQ23" s="74"/>
      <c r="ENR23" s="74"/>
      <c r="ENS23" s="85"/>
      <c r="ENT23" s="80"/>
      <c r="ENU23" s="80"/>
      <c r="ENV23" s="85"/>
      <c r="ENW23" s="77"/>
      <c r="ENX23" s="74"/>
      <c r="ENY23" s="74"/>
      <c r="ENZ23" s="85"/>
      <c r="EOA23" s="74"/>
      <c r="EOB23" s="74"/>
      <c r="EOC23" s="85"/>
      <c r="EOD23" s="74"/>
      <c r="EOE23" s="74"/>
      <c r="EOF23" s="85"/>
      <c r="EOG23" s="74"/>
      <c r="EOH23" s="74"/>
      <c r="EOI23" s="85"/>
      <c r="EOJ23" s="80"/>
      <c r="EOK23" s="80"/>
      <c r="EOL23" s="85"/>
      <c r="EOM23" s="77"/>
      <c r="EON23" s="74"/>
      <c r="EOO23" s="74"/>
      <c r="EOP23" s="85"/>
      <c r="EOQ23" s="74"/>
      <c r="EOR23" s="74"/>
      <c r="EOS23" s="85"/>
      <c r="EOT23" s="74"/>
      <c r="EOU23" s="74"/>
      <c r="EOV23" s="85"/>
      <c r="EOW23" s="74"/>
      <c r="EOX23" s="74"/>
      <c r="EOY23" s="85"/>
      <c r="EOZ23" s="80"/>
      <c r="EPA23" s="80"/>
      <c r="EPB23" s="85"/>
      <c r="EPC23" s="77"/>
      <c r="EPD23" s="74"/>
      <c r="EPE23" s="74"/>
      <c r="EPF23" s="85"/>
      <c r="EPG23" s="74"/>
      <c r="EPH23" s="74"/>
      <c r="EPI23" s="85"/>
      <c r="EPJ23" s="74"/>
      <c r="EPK23" s="74"/>
      <c r="EPL23" s="85"/>
      <c r="EPM23" s="74"/>
      <c r="EPN23" s="74"/>
      <c r="EPO23" s="85"/>
      <c r="EPP23" s="80"/>
      <c r="EPQ23" s="80"/>
      <c r="EPR23" s="85"/>
      <c r="EPS23" s="77"/>
      <c r="EPT23" s="74"/>
      <c r="EPU23" s="74"/>
      <c r="EPV23" s="85"/>
      <c r="EPW23" s="74"/>
      <c r="EPX23" s="74"/>
      <c r="EPY23" s="85"/>
      <c r="EPZ23" s="74"/>
      <c r="EQA23" s="74"/>
      <c r="EQB23" s="85"/>
      <c r="EQC23" s="74"/>
      <c r="EQD23" s="74"/>
      <c r="EQE23" s="85"/>
      <c r="EQF23" s="80"/>
      <c r="EQG23" s="80"/>
      <c r="EQH23" s="85"/>
      <c r="EQI23" s="77"/>
      <c r="EQJ23" s="74"/>
      <c r="EQK23" s="74"/>
      <c r="EQL23" s="85"/>
      <c r="EQM23" s="74"/>
      <c r="EQN23" s="74"/>
      <c r="EQO23" s="85"/>
      <c r="EQP23" s="74"/>
      <c r="EQQ23" s="74"/>
      <c r="EQR23" s="85"/>
      <c r="EQS23" s="74"/>
      <c r="EQT23" s="74"/>
      <c r="EQU23" s="85"/>
      <c r="EQV23" s="80"/>
      <c r="EQW23" s="80"/>
      <c r="EQX23" s="85"/>
      <c r="EQY23" s="77"/>
      <c r="EQZ23" s="74"/>
      <c r="ERA23" s="74"/>
      <c r="ERB23" s="85"/>
      <c r="ERC23" s="74"/>
      <c r="ERD23" s="74"/>
      <c r="ERE23" s="85"/>
      <c r="ERF23" s="74"/>
      <c r="ERG23" s="74"/>
      <c r="ERH23" s="85"/>
      <c r="ERI23" s="74"/>
      <c r="ERJ23" s="74"/>
      <c r="ERK23" s="85"/>
      <c r="ERL23" s="80"/>
      <c r="ERM23" s="80"/>
      <c r="ERN23" s="85"/>
      <c r="ERO23" s="77"/>
      <c r="ERP23" s="74"/>
      <c r="ERQ23" s="74"/>
      <c r="ERR23" s="85"/>
      <c r="ERS23" s="74"/>
      <c r="ERT23" s="74"/>
      <c r="ERU23" s="85"/>
      <c r="ERV23" s="74"/>
      <c r="ERW23" s="74"/>
      <c r="ERX23" s="85"/>
      <c r="ERY23" s="74"/>
      <c r="ERZ23" s="74"/>
      <c r="ESA23" s="85"/>
      <c r="ESB23" s="80"/>
      <c r="ESC23" s="80"/>
      <c r="ESD23" s="85"/>
      <c r="ESE23" s="77"/>
      <c r="ESF23" s="74"/>
      <c r="ESG23" s="74"/>
      <c r="ESH23" s="85"/>
      <c r="ESI23" s="74"/>
      <c r="ESJ23" s="74"/>
      <c r="ESK23" s="85"/>
      <c r="ESL23" s="74"/>
      <c r="ESM23" s="74"/>
      <c r="ESN23" s="85"/>
      <c r="ESO23" s="74"/>
      <c r="ESP23" s="74"/>
      <c r="ESQ23" s="85"/>
      <c r="ESR23" s="80"/>
      <c r="ESS23" s="80"/>
      <c r="EST23" s="85"/>
      <c r="ESU23" s="77"/>
      <c r="ESV23" s="74"/>
      <c r="ESW23" s="74"/>
      <c r="ESX23" s="85"/>
      <c r="ESY23" s="74"/>
      <c r="ESZ23" s="74"/>
      <c r="ETA23" s="85"/>
      <c r="ETB23" s="74"/>
      <c r="ETC23" s="74"/>
      <c r="ETD23" s="85"/>
      <c r="ETE23" s="74"/>
      <c r="ETF23" s="74"/>
      <c r="ETG23" s="85"/>
      <c r="ETH23" s="80"/>
      <c r="ETI23" s="80"/>
      <c r="ETJ23" s="85"/>
      <c r="ETK23" s="77"/>
      <c r="ETL23" s="74"/>
      <c r="ETM23" s="74"/>
      <c r="ETN23" s="85"/>
      <c r="ETO23" s="74"/>
      <c r="ETP23" s="74"/>
      <c r="ETQ23" s="85"/>
      <c r="ETR23" s="74"/>
      <c r="ETS23" s="74"/>
      <c r="ETT23" s="85"/>
      <c r="ETU23" s="74"/>
      <c r="ETV23" s="74"/>
      <c r="ETW23" s="85"/>
      <c r="ETX23" s="80"/>
      <c r="ETY23" s="80"/>
      <c r="ETZ23" s="85"/>
      <c r="EUA23" s="77"/>
      <c r="EUB23" s="74"/>
      <c r="EUC23" s="74"/>
      <c r="EUD23" s="85"/>
      <c r="EUE23" s="74"/>
      <c r="EUF23" s="74"/>
      <c r="EUG23" s="85"/>
      <c r="EUH23" s="74"/>
      <c r="EUI23" s="74"/>
      <c r="EUJ23" s="85"/>
      <c r="EUK23" s="74"/>
      <c r="EUL23" s="74"/>
      <c r="EUM23" s="85"/>
      <c r="EUN23" s="80"/>
      <c r="EUO23" s="80"/>
      <c r="EUP23" s="85"/>
      <c r="EUQ23" s="77"/>
      <c r="EUR23" s="74"/>
      <c r="EUS23" s="74"/>
      <c r="EUT23" s="85"/>
      <c r="EUU23" s="74"/>
      <c r="EUV23" s="74"/>
      <c r="EUW23" s="85"/>
      <c r="EUX23" s="74"/>
      <c r="EUY23" s="74"/>
      <c r="EUZ23" s="85"/>
      <c r="EVA23" s="74"/>
      <c r="EVB23" s="74"/>
      <c r="EVC23" s="85"/>
      <c r="EVD23" s="80"/>
      <c r="EVE23" s="80"/>
      <c r="EVF23" s="85"/>
      <c r="EVG23" s="77"/>
      <c r="EVH23" s="74"/>
      <c r="EVI23" s="74"/>
      <c r="EVJ23" s="85"/>
      <c r="EVK23" s="74"/>
      <c r="EVL23" s="74"/>
      <c r="EVM23" s="85"/>
      <c r="EVN23" s="74"/>
      <c r="EVO23" s="74"/>
      <c r="EVP23" s="85"/>
      <c r="EVQ23" s="74"/>
      <c r="EVR23" s="74"/>
      <c r="EVS23" s="85"/>
      <c r="EVT23" s="80"/>
      <c r="EVU23" s="80"/>
      <c r="EVV23" s="85"/>
      <c r="EVW23" s="77"/>
      <c r="EVX23" s="74"/>
      <c r="EVY23" s="74"/>
      <c r="EVZ23" s="85"/>
      <c r="EWA23" s="74"/>
      <c r="EWB23" s="74"/>
      <c r="EWC23" s="85"/>
      <c r="EWD23" s="74"/>
      <c r="EWE23" s="74"/>
      <c r="EWF23" s="85"/>
      <c r="EWG23" s="74"/>
      <c r="EWH23" s="74"/>
      <c r="EWI23" s="85"/>
      <c r="EWJ23" s="80"/>
      <c r="EWK23" s="80"/>
      <c r="EWL23" s="85"/>
      <c r="EWM23" s="77"/>
      <c r="EWN23" s="74"/>
      <c r="EWO23" s="74"/>
      <c r="EWP23" s="85"/>
      <c r="EWQ23" s="74"/>
      <c r="EWR23" s="74"/>
      <c r="EWS23" s="85"/>
      <c r="EWT23" s="74"/>
      <c r="EWU23" s="74"/>
      <c r="EWV23" s="85"/>
      <c r="EWW23" s="74"/>
      <c r="EWX23" s="74"/>
      <c r="EWY23" s="85"/>
      <c r="EWZ23" s="80"/>
      <c r="EXA23" s="80"/>
      <c r="EXB23" s="85"/>
      <c r="EXC23" s="77"/>
      <c r="EXD23" s="74"/>
      <c r="EXE23" s="74"/>
      <c r="EXF23" s="85"/>
      <c r="EXG23" s="74"/>
      <c r="EXH23" s="74"/>
      <c r="EXI23" s="85"/>
      <c r="EXJ23" s="74"/>
      <c r="EXK23" s="74"/>
      <c r="EXL23" s="85"/>
      <c r="EXM23" s="74"/>
      <c r="EXN23" s="74"/>
      <c r="EXO23" s="85"/>
      <c r="EXP23" s="80"/>
      <c r="EXQ23" s="80"/>
      <c r="EXR23" s="85"/>
      <c r="EXS23" s="77"/>
      <c r="EXT23" s="74"/>
      <c r="EXU23" s="74"/>
      <c r="EXV23" s="85"/>
      <c r="EXW23" s="74"/>
      <c r="EXX23" s="74"/>
      <c r="EXY23" s="85"/>
      <c r="EXZ23" s="74"/>
      <c r="EYA23" s="74"/>
      <c r="EYB23" s="85"/>
      <c r="EYC23" s="74"/>
      <c r="EYD23" s="74"/>
      <c r="EYE23" s="85"/>
      <c r="EYF23" s="80"/>
      <c r="EYG23" s="80"/>
      <c r="EYH23" s="85"/>
      <c r="EYI23" s="77"/>
      <c r="EYJ23" s="74"/>
      <c r="EYK23" s="74"/>
      <c r="EYL23" s="85"/>
      <c r="EYM23" s="74"/>
      <c r="EYN23" s="74"/>
      <c r="EYO23" s="85"/>
      <c r="EYP23" s="74"/>
      <c r="EYQ23" s="74"/>
      <c r="EYR23" s="85"/>
      <c r="EYS23" s="74"/>
      <c r="EYT23" s="74"/>
      <c r="EYU23" s="85"/>
      <c r="EYV23" s="80"/>
      <c r="EYW23" s="80"/>
      <c r="EYX23" s="85"/>
      <c r="EYY23" s="77"/>
      <c r="EYZ23" s="74"/>
      <c r="EZA23" s="74"/>
      <c r="EZB23" s="85"/>
      <c r="EZC23" s="74"/>
      <c r="EZD23" s="74"/>
      <c r="EZE23" s="85"/>
      <c r="EZF23" s="74"/>
      <c r="EZG23" s="74"/>
      <c r="EZH23" s="85"/>
      <c r="EZI23" s="74"/>
      <c r="EZJ23" s="74"/>
      <c r="EZK23" s="85"/>
      <c r="EZL23" s="80"/>
      <c r="EZM23" s="80"/>
      <c r="EZN23" s="85"/>
      <c r="EZO23" s="77"/>
      <c r="EZP23" s="74"/>
      <c r="EZQ23" s="74"/>
      <c r="EZR23" s="85"/>
      <c r="EZS23" s="74"/>
      <c r="EZT23" s="74"/>
      <c r="EZU23" s="85"/>
      <c r="EZV23" s="74"/>
      <c r="EZW23" s="74"/>
      <c r="EZX23" s="85"/>
      <c r="EZY23" s="74"/>
      <c r="EZZ23" s="74"/>
      <c r="FAA23" s="85"/>
      <c r="FAB23" s="80"/>
      <c r="FAC23" s="80"/>
      <c r="FAD23" s="85"/>
      <c r="FAE23" s="77"/>
      <c r="FAF23" s="74"/>
      <c r="FAG23" s="74"/>
      <c r="FAH23" s="85"/>
      <c r="FAI23" s="74"/>
      <c r="FAJ23" s="74"/>
      <c r="FAK23" s="85"/>
      <c r="FAL23" s="74"/>
      <c r="FAM23" s="74"/>
      <c r="FAN23" s="85"/>
      <c r="FAO23" s="74"/>
      <c r="FAP23" s="74"/>
      <c r="FAQ23" s="85"/>
      <c r="FAR23" s="80"/>
      <c r="FAS23" s="80"/>
      <c r="FAT23" s="85"/>
      <c r="FAU23" s="77"/>
      <c r="FAV23" s="74"/>
      <c r="FAW23" s="74"/>
      <c r="FAX23" s="85"/>
      <c r="FAY23" s="74"/>
      <c r="FAZ23" s="74"/>
      <c r="FBA23" s="85"/>
      <c r="FBB23" s="74"/>
      <c r="FBC23" s="74"/>
      <c r="FBD23" s="85"/>
      <c r="FBE23" s="74"/>
      <c r="FBF23" s="74"/>
      <c r="FBG23" s="85"/>
      <c r="FBH23" s="80"/>
      <c r="FBI23" s="80"/>
      <c r="FBJ23" s="85"/>
      <c r="FBK23" s="77"/>
      <c r="FBL23" s="74"/>
      <c r="FBM23" s="74"/>
      <c r="FBN23" s="85"/>
      <c r="FBO23" s="74"/>
      <c r="FBP23" s="74"/>
      <c r="FBQ23" s="85"/>
      <c r="FBR23" s="74"/>
      <c r="FBS23" s="74"/>
      <c r="FBT23" s="85"/>
      <c r="FBU23" s="74"/>
      <c r="FBV23" s="74"/>
      <c r="FBW23" s="85"/>
      <c r="FBX23" s="80"/>
      <c r="FBY23" s="80"/>
      <c r="FBZ23" s="85"/>
      <c r="FCA23" s="77"/>
      <c r="FCB23" s="74"/>
      <c r="FCC23" s="74"/>
      <c r="FCD23" s="85"/>
      <c r="FCE23" s="74"/>
      <c r="FCF23" s="74"/>
      <c r="FCG23" s="85"/>
      <c r="FCH23" s="74"/>
      <c r="FCI23" s="74"/>
      <c r="FCJ23" s="85"/>
      <c r="FCK23" s="74"/>
      <c r="FCL23" s="74"/>
      <c r="FCM23" s="85"/>
      <c r="FCN23" s="80"/>
      <c r="FCO23" s="80"/>
      <c r="FCP23" s="85"/>
      <c r="FCQ23" s="77"/>
      <c r="FCR23" s="74"/>
      <c r="FCS23" s="74"/>
      <c r="FCT23" s="85"/>
      <c r="FCU23" s="74"/>
      <c r="FCV23" s="74"/>
      <c r="FCW23" s="85"/>
      <c r="FCX23" s="74"/>
      <c r="FCY23" s="74"/>
      <c r="FCZ23" s="85"/>
      <c r="FDA23" s="74"/>
      <c r="FDB23" s="74"/>
      <c r="FDC23" s="85"/>
      <c r="FDD23" s="80"/>
      <c r="FDE23" s="80"/>
      <c r="FDF23" s="85"/>
      <c r="FDG23" s="77"/>
      <c r="FDH23" s="74"/>
      <c r="FDI23" s="74"/>
      <c r="FDJ23" s="85"/>
      <c r="FDK23" s="74"/>
      <c r="FDL23" s="74"/>
      <c r="FDM23" s="85"/>
      <c r="FDN23" s="74"/>
      <c r="FDO23" s="74"/>
      <c r="FDP23" s="85"/>
      <c r="FDQ23" s="74"/>
      <c r="FDR23" s="74"/>
      <c r="FDS23" s="85"/>
      <c r="FDT23" s="80"/>
      <c r="FDU23" s="80"/>
      <c r="FDV23" s="85"/>
      <c r="FDW23" s="77"/>
      <c r="FDX23" s="74"/>
      <c r="FDY23" s="74"/>
      <c r="FDZ23" s="85"/>
      <c r="FEA23" s="74"/>
      <c r="FEB23" s="74"/>
      <c r="FEC23" s="85"/>
      <c r="FED23" s="74"/>
      <c r="FEE23" s="74"/>
      <c r="FEF23" s="85"/>
      <c r="FEG23" s="74"/>
      <c r="FEH23" s="74"/>
      <c r="FEI23" s="85"/>
      <c r="FEJ23" s="80"/>
      <c r="FEK23" s="80"/>
      <c r="FEL23" s="85"/>
      <c r="FEM23" s="77"/>
      <c r="FEN23" s="74"/>
      <c r="FEO23" s="74"/>
      <c r="FEP23" s="85"/>
      <c r="FEQ23" s="74"/>
      <c r="FER23" s="74"/>
      <c r="FES23" s="85"/>
      <c r="FET23" s="74"/>
      <c r="FEU23" s="74"/>
      <c r="FEV23" s="85"/>
      <c r="FEW23" s="74"/>
      <c r="FEX23" s="74"/>
      <c r="FEY23" s="85"/>
      <c r="FEZ23" s="80"/>
      <c r="FFA23" s="80"/>
      <c r="FFB23" s="85"/>
      <c r="FFC23" s="77"/>
      <c r="FFD23" s="74"/>
      <c r="FFE23" s="74"/>
      <c r="FFF23" s="85"/>
      <c r="FFG23" s="74"/>
      <c r="FFH23" s="74"/>
      <c r="FFI23" s="85"/>
      <c r="FFJ23" s="74"/>
      <c r="FFK23" s="74"/>
      <c r="FFL23" s="85"/>
      <c r="FFM23" s="74"/>
      <c r="FFN23" s="74"/>
      <c r="FFO23" s="85"/>
      <c r="FFP23" s="80"/>
      <c r="FFQ23" s="80"/>
      <c r="FFR23" s="85"/>
      <c r="FFS23" s="77"/>
      <c r="FFT23" s="74"/>
      <c r="FFU23" s="74"/>
      <c r="FFV23" s="85"/>
      <c r="FFW23" s="74"/>
      <c r="FFX23" s="74"/>
      <c r="FFY23" s="85"/>
      <c r="FFZ23" s="74"/>
      <c r="FGA23" s="74"/>
      <c r="FGB23" s="85"/>
      <c r="FGC23" s="74"/>
      <c r="FGD23" s="74"/>
      <c r="FGE23" s="85"/>
      <c r="FGF23" s="80"/>
      <c r="FGG23" s="80"/>
      <c r="FGH23" s="85"/>
      <c r="FGI23" s="77"/>
      <c r="FGJ23" s="74"/>
      <c r="FGK23" s="74"/>
      <c r="FGL23" s="85"/>
      <c r="FGM23" s="74"/>
      <c r="FGN23" s="74"/>
      <c r="FGO23" s="85"/>
      <c r="FGP23" s="74"/>
      <c r="FGQ23" s="74"/>
      <c r="FGR23" s="85"/>
      <c r="FGS23" s="74"/>
      <c r="FGT23" s="74"/>
      <c r="FGU23" s="85"/>
      <c r="FGV23" s="80"/>
      <c r="FGW23" s="80"/>
      <c r="FGX23" s="85"/>
      <c r="FGY23" s="77"/>
      <c r="FGZ23" s="74"/>
      <c r="FHA23" s="74"/>
      <c r="FHB23" s="85"/>
      <c r="FHC23" s="74"/>
      <c r="FHD23" s="74"/>
      <c r="FHE23" s="85"/>
      <c r="FHF23" s="74"/>
      <c r="FHG23" s="74"/>
      <c r="FHH23" s="85"/>
      <c r="FHI23" s="74"/>
      <c r="FHJ23" s="74"/>
      <c r="FHK23" s="85"/>
      <c r="FHL23" s="80"/>
      <c r="FHM23" s="80"/>
      <c r="FHN23" s="85"/>
      <c r="FHO23" s="77"/>
      <c r="FHP23" s="74"/>
      <c r="FHQ23" s="74"/>
      <c r="FHR23" s="85"/>
      <c r="FHS23" s="74"/>
      <c r="FHT23" s="74"/>
      <c r="FHU23" s="85"/>
      <c r="FHV23" s="74"/>
      <c r="FHW23" s="74"/>
      <c r="FHX23" s="85"/>
      <c r="FHY23" s="74"/>
      <c r="FHZ23" s="74"/>
      <c r="FIA23" s="85"/>
      <c r="FIB23" s="80"/>
      <c r="FIC23" s="80"/>
      <c r="FID23" s="85"/>
      <c r="FIE23" s="77"/>
      <c r="FIF23" s="74"/>
      <c r="FIG23" s="74"/>
      <c r="FIH23" s="85"/>
      <c r="FII23" s="74"/>
      <c r="FIJ23" s="74"/>
      <c r="FIK23" s="85"/>
      <c r="FIL23" s="74"/>
      <c r="FIM23" s="74"/>
      <c r="FIN23" s="85"/>
      <c r="FIO23" s="74"/>
      <c r="FIP23" s="74"/>
      <c r="FIQ23" s="85"/>
      <c r="FIR23" s="80"/>
      <c r="FIS23" s="80"/>
      <c r="FIT23" s="85"/>
      <c r="FIU23" s="77"/>
      <c r="FIV23" s="74"/>
      <c r="FIW23" s="74"/>
      <c r="FIX23" s="85"/>
      <c r="FIY23" s="74"/>
      <c r="FIZ23" s="74"/>
      <c r="FJA23" s="85"/>
      <c r="FJB23" s="74"/>
      <c r="FJC23" s="74"/>
      <c r="FJD23" s="85"/>
      <c r="FJE23" s="74"/>
      <c r="FJF23" s="74"/>
      <c r="FJG23" s="85"/>
      <c r="FJH23" s="80"/>
      <c r="FJI23" s="80"/>
      <c r="FJJ23" s="85"/>
      <c r="FJK23" s="77"/>
      <c r="FJL23" s="74"/>
      <c r="FJM23" s="74"/>
      <c r="FJN23" s="85"/>
      <c r="FJO23" s="74"/>
      <c r="FJP23" s="74"/>
      <c r="FJQ23" s="85"/>
      <c r="FJR23" s="74"/>
      <c r="FJS23" s="74"/>
      <c r="FJT23" s="85"/>
      <c r="FJU23" s="74"/>
      <c r="FJV23" s="74"/>
      <c r="FJW23" s="85"/>
      <c r="FJX23" s="80"/>
      <c r="FJY23" s="80"/>
      <c r="FJZ23" s="85"/>
      <c r="FKA23" s="77"/>
      <c r="FKB23" s="74"/>
      <c r="FKC23" s="74"/>
      <c r="FKD23" s="85"/>
      <c r="FKE23" s="74"/>
      <c r="FKF23" s="74"/>
      <c r="FKG23" s="85"/>
      <c r="FKH23" s="74"/>
      <c r="FKI23" s="74"/>
      <c r="FKJ23" s="85"/>
      <c r="FKK23" s="74"/>
      <c r="FKL23" s="74"/>
      <c r="FKM23" s="85"/>
      <c r="FKN23" s="80"/>
      <c r="FKO23" s="80"/>
      <c r="FKP23" s="85"/>
      <c r="FKQ23" s="77"/>
      <c r="FKR23" s="74"/>
      <c r="FKS23" s="74"/>
      <c r="FKT23" s="85"/>
      <c r="FKU23" s="74"/>
      <c r="FKV23" s="74"/>
      <c r="FKW23" s="85"/>
      <c r="FKX23" s="74"/>
      <c r="FKY23" s="74"/>
      <c r="FKZ23" s="85"/>
      <c r="FLA23" s="74"/>
      <c r="FLB23" s="74"/>
      <c r="FLC23" s="85"/>
      <c r="FLD23" s="80"/>
      <c r="FLE23" s="80"/>
      <c r="FLF23" s="85"/>
      <c r="FLG23" s="77"/>
      <c r="FLH23" s="74"/>
      <c r="FLI23" s="74"/>
      <c r="FLJ23" s="85"/>
      <c r="FLK23" s="74"/>
      <c r="FLL23" s="74"/>
      <c r="FLM23" s="85"/>
      <c r="FLN23" s="74"/>
      <c r="FLO23" s="74"/>
      <c r="FLP23" s="85"/>
      <c r="FLQ23" s="74"/>
      <c r="FLR23" s="74"/>
      <c r="FLS23" s="85"/>
      <c r="FLT23" s="80"/>
      <c r="FLU23" s="80"/>
      <c r="FLV23" s="85"/>
      <c r="FLW23" s="77"/>
      <c r="FLX23" s="74"/>
      <c r="FLY23" s="74"/>
      <c r="FLZ23" s="85"/>
      <c r="FMA23" s="74"/>
      <c r="FMB23" s="74"/>
      <c r="FMC23" s="85"/>
      <c r="FMD23" s="74"/>
      <c r="FME23" s="74"/>
      <c r="FMF23" s="85"/>
      <c r="FMG23" s="74"/>
      <c r="FMH23" s="74"/>
      <c r="FMI23" s="85"/>
      <c r="FMJ23" s="80"/>
      <c r="FMK23" s="80"/>
      <c r="FML23" s="85"/>
      <c r="FMM23" s="77"/>
      <c r="FMN23" s="74"/>
      <c r="FMO23" s="74"/>
      <c r="FMP23" s="85"/>
      <c r="FMQ23" s="74"/>
      <c r="FMR23" s="74"/>
      <c r="FMS23" s="85"/>
      <c r="FMT23" s="74"/>
      <c r="FMU23" s="74"/>
      <c r="FMV23" s="85"/>
      <c r="FMW23" s="74"/>
      <c r="FMX23" s="74"/>
      <c r="FMY23" s="85"/>
      <c r="FMZ23" s="80"/>
      <c r="FNA23" s="80"/>
      <c r="FNB23" s="85"/>
      <c r="FNC23" s="77"/>
      <c r="FND23" s="74"/>
      <c r="FNE23" s="74"/>
      <c r="FNF23" s="85"/>
      <c r="FNG23" s="74"/>
      <c r="FNH23" s="74"/>
      <c r="FNI23" s="85"/>
      <c r="FNJ23" s="74"/>
      <c r="FNK23" s="74"/>
      <c r="FNL23" s="85"/>
      <c r="FNM23" s="74"/>
      <c r="FNN23" s="74"/>
      <c r="FNO23" s="85"/>
      <c r="FNP23" s="80"/>
      <c r="FNQ23" s="80"/>
      <c r="FNR23" s="85"/>
      <c r="FNS23" s="77"/>
      <c r="FNT23" s="74"/>
      <c r="FNU23" s="74"/>
      <c r="FNV23" s="85"/>
      <c r="FNW23" s="74"/>
      <c r="FNX23" s="74"/>
      <c r="FNY23" s="85"/>
      <c r="FNZ23" s="74"/>
      <c r="FOA23" s="74"/>
      <c r="FOB23" s="85"/>
      <c r="FOC23" s="74"/>
      <c r="FOD23" s="74"/>
      <c r="FOE23" s="85"/>
      <c r="FOF23" s="80"/>
      <c r="FOG23" s="80"/>
      <c r="FOH23" s="85"/>
      <c r="FOI23" s="77"/>
      <c r="FOJ23" s="74"/>
      <c r="FOK23" s="74"/>
      <c r="FOL23" s="85"/>
      <c r="FOM23" s="74"/>
      <c r="FON23" s="74"/>
      <c r="FOO23" s="85"/>
      <c r="FOP23" s="74"/>
      <c r="FOQ23" s="74"/>
      <c r="FOR23" s="85"/>
      <c r="FOS23" s="74"/>
      <c r="FOT23" s="74"/>
      <c r="FOU23" s="85"/>
      <c r="FOV23" s="80"/>
      <c r="FOW23" s="80"/>
      <c r="FOX23" s="85"/>
      <c r="FOY23" s="77"/>
      <c r="FOZ23" s="74"/>
      <c r="FPA23" s="74"/>
      <c r="FPB23" s="85"/>
      <c r="FPC23" s="74"/>
      <c r="FPD23" s="74"/>
      <c r="FPE23" s="85"/>
      <c r="FPF23" s="74"/>
      <c r="FPG23" s="74"/>
      <c r="FPH23" s="85"/>
      <c r="FPI23" s="74"/>
      <c r="FPJ23" s="74"/>
      <c r="FPK23" s="85"/>
      <c r="FPL23" s="80"/>
      <c r="FPM23" s="80"/>
      <c r="FPN23" s="85"/>
      <c r="FPO23" s="77"/>
      <c r="FPP23" s="74"/>
      <c r="FPQ23" s="74"/>
      <c r="FPR23" s="85"/>
      <c r="FPS23" s="74"/>
      <c r="FPT23" s="74"/>
      <c r="FPU23" s="85"/>
      <c r="FPV23" s="74"/>
      <c r="FPW23" s="74"/>
      <c r="FPX23" s="85"/>
      <c r="FPY23" s="74"/>
      <c r="FPZ23" s="74"/>
      <c r="FQA23" s="85"/>
      <c r="FQB23" s="80"/>
      <c r="FQC23" s="80"/>
      <c r="FQD23" s="85"/>
      <c r="FQE23" s="77"/>
      <c r="FQF23" s="74"/>
      <c r="FQG23" s="74"/>
      <c r="FQH23" s="85"/>
      <c r="FQI23" s="74"/>
      <c r="FQJ23" s="74"/>
      <c r="FQK23" s="85"/>
      <c r="FQL23" s="74"/>
      <c r="FQM23" s="74"/>
      <c r="FQN23" s="85"/>
      <c r="FQO23" s="74"/>
      <c r="FQP23" s="74"/>
      <c r="FQQ23" s="85"/>
      <c r="FQR23" s="80"/>
      <c r="FQS23" s="80"/>
      <c r="FQT23" s="85"/>
      <c r="FQU23" s="77"/>
      <c r="FQV23" s="74"/>
      <c r="FQW23" s="74"/>
      <c r="FQX23" s="85"/>
      <c r="FQY23" s="74"/>
      <c r="FQZ23" s="74"/>
      <c r="FRA23" s="85"/>
      <c r="FRB23" s="74"/>
      <c r="FRC23" s="74"/>
      <c r="FRD23" s="85"/>
      <c r="FRE23" s="74"/>
      <c r="FRF23" s="74"/>
      <c r="FRG23" s="85"/>
      <c r="FRH23" s="80"/>
      <c r="FRI23" s="80"/>
      <c r="FRJ23" s="85"/>
      <c r="FRK23" s="77"/>
      <c r="FRL23" s="74"/>
      <c r="FRM23" s="74"/>
      <c r="FRN23" s="85"/>
      <c r="FRO23" s="74"/>
      <c r="FRP23" s="74"/>
      <c r="FRQ23" s="85"/>
      <c r="FRR23" s="74"/>
      <c r="FRS23" s="74"/>
      <c r="FRT23" s="85"/>
      <c r="FRU23" s="74"/>
      <c r="FRV23" s="74"/>
      <c r="FRW23" s="85"/>
      <c r="FRX23" s="80"/>
      <c r="FRY23" s="80"/>
      <c r="FRZ23" s="85"/>
      <c r="FSA23" s="77"/>
      <c r="FSB23" s="74"/>
      <c r="FSC23" s="74"/>
      <c r="FSD23" s="85"/>
      <c r="FSE23" s="74"/>
      <c r="FSF23" s="74"/>
      <c r="FSG23" s="85"/>
      <c r="FSH23" s="74"/>
      <c r="FSI23" s="74"/>
      <c r="FSJ23" s="85"/>
      <c r="FSK23" s="74"/>
      <c r="FSL23" s="74"/>
      <c r="FSM23" s="85"/>
      <c r="FSN23" s="80"/>
      <c r="FSO23" s="80"/>
      <c r="FSP23" s="85"/>
      <c r="FSQ23" s="77"/>
      <c r="FSR23" s="74"/>
      <c r="FSS23" s="74"/>
      <c r="FST23" s="85"/>
      <c r="FSU23" s="74"/>
      <c r="FSV23" s="74"/>
      <c r="FSW23" s="85"/>
      <c r="FSX23" s="74"/>
      <c r="FSY23" s="74"/>
      <c r="FSZ23" s="85"/>
      <c r="FTA23" s="74"/>
      <c r="FTB23" s="74"/>
      <c r="FTC23" s="85"/>
      <c r="FTD23" s="80"/>
      <c r="FTE23" s="80"/>
      <c r="FTF23" s="85"/>
      <c r="FTG23" s="77"/>
      <c r="FTH23" s="74"/>
      <c r="FTI23" s="74"/>
      <c r="FTJ23" s="85"/>
      <c r="FTK23" s="74"/>
      <c r="FTL23" s="74"/>
      <c r="FTM23" s="85"/>
      <c r="FTN23" s="74"/>
      <c r="FTO23" s="74"/>
      <c r="FTP23" s="85"/>
      <c r="FTQ23" s="74"/>
      <c r="FTR23" s="74"/>
      <c r="FTS23" s="85"/>
      <c r="FTT23" s="80"/>
      <c r="FTU23" s="80"/>
      <c r="FTV23" s="85"/>
      <c r="FTW23" s="77"/>
      <c r="FTX23" s="74"/>
      <c r="FTY23" s="74"/>
      <c r="FTZ23" s="85"/>
      <c r="FUA23" s="74"/>
      <c r="FUB23" s="74"/>
      <c r="FUC23" s="85"/>
      <c r="FUD23" s="74"/>
      <c r="FUE23" s="74"/>
      <c r="FUF23" s="85"/>
      <c r="FUG23" s="74"/>
      <c r="FUH23" s="74"/>
      <c r="FUI23" s="85"/>
      <c r="FUJ23" s="80"/>
      <c r="FUK23" s="80"/>
      <c r="FUL23" s="85"/>
      <c r="FUM23" s="77"/>
      <c r="FUN23" s="74"/>
      <c r="FUO23" s="74"/>
      <c r="FUP23" s="85"/>
      <c r="FUQ23" s="74"/>
      <c r="FUR23" s="74"/>
      <c r="FUS23" s="85"/>
      <c r="FUT23" s="74"/>
      <c r="FUU23" s="74"/>
      <c r="FUV23" s="85"/>
      <c r="FUW23" s="74"/>
      <c r="FUX23" s="74"/>
      <c r="FUY23" s="85"/>
      <c r="FUZ23" s="80"/>
      <c r="FVA23" s="80"/>
      <c r="FVB23" s="85"/>
      <c r="FVC23" s="77"/>
      <c r="FVD23" s="74"/>
      <c r="FVE23" s="74"/>
      <c r="FVF23" s="85"/>
      <c r="FVG23" s="74"/>
      <c r="FVH23" s="74"/>
      <c r="FVI23" s="85"/>
      <c r="FVJ23" s="74"/>
      <c r="FVK23" s="74"/>
      <c r="FVL23" s="85"/>
      <c r="FVM23" s="74"/>
      <c r="FVN23" s="74"/>
      <c r="FVO23" s="85"/>
      <c r="FVP23" s="80"/>
      <c r="FVQ23" s="80"/>
      <c r="FVR23" s="85"/>
      <c r="FVS23" s="77"/>
      <c r="FVT23" s="74"/>
      <c r="FVU23" s="74"/>
      <c r="FVV23" s="85"/>
      <c r="FVW23" s="74"/>
      <c r="FVX23" s="74"/>
      <c r="FVY23" s="85"/>
      <c r="FVZ23" s="74"/>
      <c r="FWA23" s="74"/>
      <c r="FWB23" s="85"/>
      <c r="FWC23" s="74"/>
      <c r="FWD23" s="74"/>
      <c r="FWE23" s="85"/>
      <c r="FWF23" s="80"/>
      <c r="FWG23" s="80"/>
      <c r="FWH23" s="85"/>
      <c r="FWI23" s="77"/>
      <c r="FWJ23" s="74"/>
      <c r="FWK23" s="74"/>
      <c r="FWL23" s="85"/>
      <c r="FWM23" s="74"/>
      <c r="FWN23" s="74"/>
      <c r="FWO23" s="85"/>
      <c r="FWP23" s="74"/>
      <c r="FWQ23" s="74"/>
      <c r="FWR23" s="85"/>
      <c r="FWS23" s="74"/>
      <c r="FWT23" s="74"/>
      <c r="FWU23" s="85"/>
      <c r="FWV23" s="80"/>
      <c r="FWW23" s="80"/>
      <c r="FWX23" s="85"/>
      <c r="FWY23" s="77"/>
      <c r="FWZ23" s="74"/>
      <c r="FXA23" s="74"/>
      <c r="FXB23" s="85"/>
      <c r="FXC23" s="74"/>
      <c r="FXD23" s="74"/>
      <c r="FXE23" s="85"/>
      <c r="FXF23" s="74"/>
      <c r="FXG23" s="74"/>
      <c r="FXH23" s="85"/>
      <c r="FXI23" s="74"/>
      <c r="FXJ23" s="74"/>
      <c r="FXK23" s="85"/>
      <c r="FXL23" s="80"/>
      <c r="FXM23" s="80"/>
      <c r="FXN23" s="85"/>
      <c r="FXO23" s="77"/>
      <c r="FXP23" s="74"/>
      <c r="FXQ23" s="74"/>
      <c r="FXR23" s="85"/>
      <c r="FXS23" s="74"/>
      <c r="FXT23" s="74"/>
      <c r="FXU23" s="85"/>
      <c r="FXV23" s="74"/>
      <c r="FXW23" s="74"/>
      <c r="FXX23" s="85"/>
      <c r="FXY23" s="74"/>
      <c r="FXZ23" s="74"/>
      <c r="FYA23" s="85"/>
      <c r="FYB23" s="80"/>
      <c r="FYC23" s="80"/>
      <c r="FYD23" s="85"/>
      <c r="FYE23" s="77"/>
      <c r="FYF23" s="74"/>
      <c r="FYG23" s="74"/>
      <c r="FYH23" s="85"/>
      <c r="FYI23" s="74"/>
      <c r="FYJ23" s="74"/>
      <c r="FYK23" s="85"/>
      <c r="FYL23" s="74"/>
      <c r="FYM23" s="74"/>
      <c r="FYN23" s="85"/>
      <c r="FYO23" s="74"/>
      <c r="FYP23" s="74"/>
      <c r="FYQ23" s="85"/>
      <c r="FYR23" s="80"/>
      <c r="FYS23" s="80"/>
      <c r="FYT23" s="85"/>
      <c r="FYU23" s="77"/>
      <c r="FYV23" s="74"/>
      <c r="FYW23" s="74"/>
      <c r="FYX23" s="85"/>
      <c r="FYY23" s="74"/>
      <c r="FYZ23" s="74"/>
      <c r="FZA23" s="85"/>
      <c r="FZB23" s="74"/>
      <c r="FZC23" s="74"/>
      <c r="FZD23" s="85"/>
      <c r="FZE23" s="74"/>
      <c r="FZF23" s="74"/>
      <c r="FZG23" s="85"/>
      <c r="FZH23" s="80"/>
      <c r="FZI23" s="80"/>
      <c r="FZJ23" s="85"/>
      <c r="FZK23" s="77"/>
      <c r="FZL23" s="74"/>
      <c r="FZM23" s="74"/>
      <c r="FZN23" s="85"/>
      <c r="FZO23" s="74"/>
      <c r="FZP23" s="74"/>
      <c r="FZQ23" s="85"/>
      <c r="FZR23" s="74"/>
      <c r="FZS23" s="74"/>
      <c r="FZT23" s="85"/>
      <c r="FZU23" s="74"/>
      <c r="FZV23" s="74"/>
      <c r="FZW23" s="85"/>
      <c r="FZX23" s="80"/>
      <c r="FZY23" s="80"/>
      <c r="FZZ23" s="85"/>
      <c r="GAA23" s="77"/>
      <c r="GAB23" s="74"/>
      <c r="GAC23" s="74"/>
      <c r="GAD23" s="85"/>
      <c r="GAE23" s="74"/>
      <c r="GAF23" s="74"/>
      <c r="GAG23" s="85"/>
      <c r="GAH23" s="74"/>
      <c r="GAI23" s="74"/>
      <c r="GAJ23" s="85"/>
      <c r="GAK23" s="74"/>
      <c r="GAL23" s="74"/>
      <c r="GAM23" s="85"/>
      <c r="GAN23" s="80"/>
      <c r="GAO23" s="80"/>
      <c r="GAP23" s="85"/>
      <c r="GAQ23" s="77"/>
      <c r="GAR23" s="74"/>
      <c r="GAS23" s="74"/>
      <c r="GAT23" s="85"/>
      <c r="GAU23" s="74"/>
      <c r="GAV23" s="74"/>
      <c r="GAW23" s="85"/>
      <c r="GAX23" s="74"/>
      <c r="GAY23" s="74"/>
      <c r="GAZ23" s="85"/>
      <c r="GBA23" s="74"/>
      <c r="GBB23" s="74"/>
      <c r="GBC23" s="85"/>
      <c r="GBD23" s="80"/>
      <c r="GBE23" s="80"/>
      <c r="GBF23" s="85"/>
      <c r="GBG23" s="77"/>
      <c r="GBH23" s="74"/>
      <c r="GBI23" s="74"/>
      <c r="GBJ23" s="85"/>
      <c r="GBK23" s="74"/>
      <c r="GBL23" s="74"/>
      <c r="GBM23" s="85"/>
      <c r="GBN23" s="74"/>
      <c r="GBO23" s="74"/>
      <c r="GBP23" s="85"/>
      <c r="GBQ23" s="74"/>
      <c r="GBR23" s="74"/>
      <c r="GBS23" s="85"/>
      <c r="GBT23" s="80"/>
      <c r="GBU23" s="80"/>
      <c r="GBV23" s="85"/>
      <c r="GBW23" s="77"/>
      <c r="GBX23" s="74"/>
      <c r="GBY23" s="74"/>
      <c r="GBZ23" s="85"/>
      <c r="GCA23" s="74"/>
      <c r="GCB23" s="74"/>
      <c r="GCC23" s="85"/>
      <c r="GCD23" s="74"/>
      <c r="GCE23" s="74"/>
      <c r="GCF23" s="85"/>
      <c r="GCG23" s="74"/>
      <c r="GCH23" s="74"/>
      <c r="GCI23" s="85"/>
      <c r="GCJ23" s="80"/>
      <c r="GCK23" s="80"/>
      <c r="GCL23" s="85"/>
      <c r="GCM23" s="77"/>
      <c r="GCN23" s="74"/>
      <c r="GCO23" s="74"/>
      <c r="GCP23" s="85"/>
      <c r="GCQ23" s="74"/>
      <c r="GCR23" s="74"/>
      <c r="GCS23" s="85"/>
      <c r="GCT23" s="74"/>
      <c r="GCU23" s="74"/>
      <c r="GCV23" s="85"/>
      <c r="GCW23" s="74"/>
      <c r="GCX23" s="74"/>
      <c r="GCY23" s="85"/>
      <c r="GCZ23" s="80"/>
      <c r="GDA23" s="80"/>
      <c r="GDB23" s="85"/>
      <c r="GDC23" s="77"/>
      <c r="GDD23" s="74"/>
      <c r="GDE23" s="74"/>
      <c r="GDF23" s="85"/>
      <c r="GDG23" s="74"/>
      <c r="GDH23" s="74"/>
      <c r="GDI23" s="85"/>
      <c r="GDJ23" s="74"/>
      <c r="GDK23" s="74"/>
      <c r="GDL23" s="85"/>
      <c r="GDM23" s="74"/>
      <c r="GDN23" s="74"/>
      <c r="GDO23" s="85"/>
      <c r="GDP23" s="80"/>
      <c r="GDQ23" s="80"/>
      <c r="GDR23" s="85"/>
      <c r="GDS23" s="77"/>
      <c r="GDT23" s="74"/>
      <c r="GDU23" s="74"/>
      <c r="GDV23" s="85"/>
      <c r="GDW23" s="74"/>
      <c r="GDX23" s="74"/>
      <c r="GDY23" s="85"/>
      <c r="GDZ23" s="74"/>
      <c r="GEA23" s="74"/>
      <c r="GEB23" s="85"/>
      <c r="GEC23" s="74"/>
      <c r="GED23" s="74"/>
      <c r="GEE23" s="85"/>
      <c r="GEF23" s="80"/>
      <c r="GEG23" s="80"/>
      <c r="GEH23" s="85"/>
      <c r="GEI23" s="77"/>
      <c r="GEJ23" s="74"/>
      <c r="GEK23" s="74"/>
      <c r="GEL23" s="85"/>
      <c r="GEM23" s="74"/>
      <c r="GEN23" s="74"/>
      <c r="GEO23" s="85"/>
      <c r="GEP23" s="74"/>
      <c r="GEQ23" s="74"/>
      <c r="GER23" s="85"/>
      <c r="GES23" s="74"/>
      <c r="GET23" s="74"/>
      <c r="GEU23" s="85"/>
      <c r="GEV23" s="80"/>
      <c r="GEW23" s="80"/>
      <c r="GEX23" s="85"/>
      <c r="GEY23" s="77"/>
      <c r="GEZ23" s="74"/>
      <c r="GFA23" s="74"/>
      <c r="GFB23" s="85"/>
      <c r="GFC23" s="74"/>
      <c r="GFD23" s="74"/>
      <c r="GFE23" s="85"/>
      <c r="GFF23" s="74"/>
      <c r="GFG23" s="74"/>
      <c r="GFH23" s="85"/>
      <c r="GFI23" s="74"/>
      <c r="GFJ23" s="74"/>
      <c r="GFK23" s="85"/>
      <c r="GFL23" s="80"/>
      <c r="GFM23" s="80"/>
      <c r="GFN23" s="85"/>
      <c r="GFO23" s="77"/>
      <c r="GFP23" s="74"/>
      <c r="GFQ23" s="74"/>
      <c r="GFR23" s="85"/>
      <c r="GFS23" s="74"/>
      <c r="GFT23" s="74"/>
      <c r="GFU23" s="85"/>
      <c r="GFV23" s="74"/>
      <c r="GFW23" s="74"/>
      <c r="GFX23" s="85"/>
      <c r="GFY23" s="74"/>
      <c r="GFZ23" s="74"/>
      <c r="GGA23" s="85"/>
      <c r="GGB23" s="80"/>
      <c r="GGC23" s="80"/>
      <c r="GGD23" s="85"/>
      <c r="GGE23" s="77"/>
      <c r="GGF23" s="74"/>
      <c r="GGG23" s="74"/>
      <c r="GGH23" s="85"/>
      <c r="GGI23" s="74"/>
      <c r="GGJ23" s="74"/>
      <c r="GGK23" s="85"/>
      <c r="GGL23" s="74"/>
      <c r="GGM23" s="74"/>
      <c r="GGN23" s="85"/>
      <c r="GGO23" s="74"/>
      <c r="GGP23" s="74"/>
      <c r="GGQ23" s="85"/>
      <c r="GGR23" s="80"/>
      <c r="GGS23" s="80"/>
      <c r="GGT23" s="85"/>
      <c r="GGU23" s="77"/>
      <c r="GGV23" s="74"/>
      <c r="GGW23" s="74"/>
      <c r="GGX23" s="85"/>
      <c r="GGY23" s="74"/>
      <c r="GGZ23" s="74"/>
      <c r="GHA23" s="85"/>
      <c r="GHB23" s="74"/>
      <c r="GHC23" s="74"/>
      <c r="GHD23" s="85"/>
      <c r="GHE23" s="74"/>
      <c r="GHF23" s="74"/>
      <c r="GHG23" s="85"/>
      <c r="GHH23" s="80"/>
      <c r="GHI23" s="80"/>
      <c r="GHJ23" s="85"/>
      <c r="GHK23" s="77"/>
      <c r="GHL23" s="74"/>
      <c r="GHM23" s="74"/>
      <c r="GHN23" s="85"/>
      <c r="GHO23" s="74"/>
      <c r="GHP23" s="74"/>
      <c r="GHQ23" s="85"/>
      <c r="GHR23" s="74"/>
      <c r="GHS23" s="74"/>
      <c r="GHT23" s="85"/>
      <c r="GHU23" s="74"/>
      <c r="GHV23" s="74"/>
      <c r="GHW23" s="85"/>
      <c r="GHX23" s="80"/>
      <c r="GHY23" s="80"/>
      <c r="GHZ23" s="85"/>
      <c r="GIA23" s="77"/>
      <c r="GIB23" s="74"/>
      <c r="GIC23" s="74"/>
      <c r="GID23" s="85"/>
      <c r="GIE23" s="74"/>
      <c r="GIF23" s="74"/>
      <c r="GIG23" s="85"/>
      <c r="GIH23" s="74"/>
      <c r="GII23" s="74"/>
      <c r="GIJ23" s="85"/>
      <c r="GIK23" s="74"/>
      <c r="GIL23" s="74"/>
      <c r="GIM23" s="85"/>
      <c r="GIN23" s="80"/>
      <c r="GIO23" s="80"/>
      <c r="GIP23" s="85"/>
      <c r="GIQ23" s="77"/>
      <c r="GIR23" s="74"/>
      <c r="GIS23" s="74"/>
      <c r="GIT23" s="85"/>
      <c r="GIU23" s="74"/>
      <c r="GIV23" s="74"/>
      <c r="GIW23" s="85"/>
      <c r="GIX23" s="74"/>
      <c r="GIY23" s="74"/>
      <c r="GIZ23" s="85"/>
      <c r="GJA23" s="74"/>
      <c r="GJB23" s="74"/>
      <c r="GJC23" s="85"/>
      <c r="GJD23" s="80"/>
      <c r="GJE23" s="80"/>
      <c r="GJF23" s="85"/>
      <c r="GJG23" s="77"/>
      <c r="GJH23" s="74"/>
      <c r="GJI23" s="74"/>
      <c r="GJJ23" s="85"/>
      <c r="GJK23" s="74"/>
      <c r="GJL23" s="74"/>
      <c r="GJM23" s="85"/>
      <c r="GJN23" s="74"/>
      <c r="GJO23" s="74"/>
      <c r="GJP23" s="85"/>
      <c r="GJQ23" s="74"/>
      <c r="GJR23" s="74"/>
      <c r="GJS23" s="85"/>
      <c r="GJT23" s="80"/>
      <c r="GJU23" s="80"/>
      <c r="GJV23" s="85"/>
      <c r="GJW23" s="77"/>
      <c r="GJX23" s="74"/>
      <c r="GJY23" s="74"/>
      <c r="GJZ23" s="85"/>
      <c r="GKA23" s="74"/>
      <c r="GKB23" s="74"/>
      <c r="GKC23" s="85"/>
      <c r="GKD23" s="74"/>
      <c r="GKE23" s="74"/>
      <c r="GKF23" s="85"/>
      <c r="GKG23" s="74"/>
      <c r="GKH23" s="74"/>
      <c r="GKI23" s="85"/>
      <c r="GKJ23" s="80"/>
      <c r="GKK23" s="80"/>
      <c r="GKL23" s="85"/>
      <c r="GKM23" s="77"/>
      <c r="GKN23" s="74"/>
      <c r="GKO23" s="74"/>
      <c r="GKP23" s="85"/>
      <c r="GKQ23" s="74"/>
      <c r="GKR23" s="74"/>
      <c r="GKS23" s="85"/>
      <c r="GKT23" s="74"/>
      <c r="GKU23" s="74"/>
      <c r="GKV23" s="85"/>
      <c r="GKW23" s="74"/>
      <c r="GKX23" s="74"/>
      <c r="GKY23" s="85"/>
      <c r="GKZ23" s="80"/>
      <c r="GLA23" s="80"/>
      <c r="GLB23" s="85"/>
      <c r="GLC23" s="77"/>
      <c r="GLD23" s="74"/>
      <c r="GLE23" s="74"/>
      <c r="GLF23" s="85"/>
      <c r="GLG23" s="74"/>
      <c r="GLH23" s="74"/>
      <c r="GLI23" s="85"/>
      <c r="GLJ23" s="74"/>
      <c r="GLK23" s="74"/>
      <c r="GLL23" s="85"/>
      <c r="GLM23" s="74"/>
      <c r="GLN23" s="74"/>
      <c r="GLO23" s="85"/>
      <c r="GLP23" s="80"/>
      <c r="GLQ23" s="80"/>
      <c r="GLR23" s="85"/>
      <c r="GLS23" s="77"/>
      <c r="GLT23" s="74"/>
      <c r="GLU23" s="74"/>
      <c r="GLV23" s="85"/>
      <c r="GLW23" s="74"/>
      <c r="GLX23" s="74"/>
      <c r="GLY23" s="85"/>
      <c r="GLZ23" s="74"/>
      <c r="GMA23" s="74"/>
      <c r="GMB23" s="85"/>
      <c r="GMC23" s="74"/>
      <c r="GMD23" s="74"/>
      <c r="GME23" s="85"/>
      <c r="GMF23" s="80"/>
      <c r="GMG23" s="80"/>
      <c r="GMH23" s="85"/>
      <c r="GMI23" s="77"/>
      <c r="GMJ23" s="74"/>
      <c r="GMK23" s="74"/>
      <c r="GML23" s="85"/>
      <c r="GMM23" s="74"/>
      <c r="GMN23" s="74"/>
      <c r="GMO23" s="85"/>
      <c r="GMP23" s="74"/>
      <c r="GMQ23" s="74"/>
      <c r="GMR23" s="85"/>
      <c r="GMS23" s="74"/>
      <c r="GMT23" s="74"/>
      <c r="GMU23" s="85"/>
      <c r="GMV23" s="80"/>
      <c r="GMW23" s="80"/>
      <c r="GMX23" s="85"/>
      <c r="GMY23" s="77"/>
      <c r="GMZ23" s="74"/>
      <c r="GNA23" s="74"/>
      <c r="GNB23" s="85"/>
      <c r="GNC23" s="74"/>
      <c r="GND23" s="74"/>
      <c r="GNE23" s="85"/>
      <c r="GNF23" s="74"/>
      <c r="GNG23" s="74"/>
      <c r="GNH23" s="85"/>
      <c r="GNI23" s="74"/>
      <c r="GNJ23" s="74"/>
      <c r="GNK23" s="85"/>
      <c r="GNL23" s="80"/>
      <c r="GNM23" s="80"/>
      <c r="GNN23" s="85"/>
      <c r="GNO23" s="77"/>
      <c r="GNP23" s="74"/>
      <c r="GNQ23" s="74"/>
      <c r="GNR23" s="85"/>
      <c r="GNS23" s="74"/>
      <c r="GNT23" s="74"/>
      <c r="GNU23" s="85"/>
      <c r="GNV23" s="74"/>
      <c r="GNW23" s="74"/>
      <c r="GNX23" s="85"/>
      <c r="GNY23" s="74"/>
      <c r="GNZ23" s="74"/>
      <c r="GOA23" s="85"/>
      <c r="GOB23" s="80"/>
      <c r="GOC23" s="80"/>
      <c r="GOD23" s="85"/>
      <c r="GOE23" s="77"/>
      <c r="GOF23" s="74"/>
      <c r="GOG23" s="74"/>
      <c r="GOH23" s="85"/>
      <c r="GOI23" s="74"/>
      <c r="GOJ23" s="74"/>
      <c r="GOK23" s="85"/>
      <c r="GOL23" s="74"/>
      <c r="GOM23" s="74"/>
      <c r="GON23" s="85"/>
      <c r="GOO23" s="74"/>
      <c r="GOP23" s="74"/>
      <c r="GOQ23" s="85"/>
      <c r="GOR23" s="80"/>
      <c r="GOS23" s="80"/>
      <c r="GOT23" s="85"/>
      <c r="GOU23" s="77"/>
      <c r="GOV23" s="74"/>
      <c r="GOW23" s="74"/>
      <c r="GOX23" s="85"/>
      <c r="GOY23" s="74"/>
      <c r="GOZ23" s="74"/>
      <c r="GPA23" s="85"/>
      <c r="GPB23" s="74"/>
      <c r="GPC23" s="74"/>
      <c r="GPD23" s="85"/>
      <c r="GPE23" s="74"/>
      <c r="GPF23" s="74"/>
      <c r="GPG23" s="85"/>
      <c r="GPH23" s="80"/>
      <c r="GPI23" s="80"/>
      <c r="GPJ23" s="85"/>
      <c r="GPK23" s="77"/>
      <c r="GPL23" s="74"/>
      <c r="GPM23" s="74"/>
      <c r="GPN23" s="85"/>
      <c r="GPO23" s="74"/>
      <c r="GPP23" s="74"/>
      <c r="GPQ23" s="85"/>
      <c r="GPR23" s="74"/>
      <c r="GPS23" s="74"/>
      <c r="GPT23" s="85"/>
      <c r="GPU23" s="74"/>
      <c r="GPV23" s="74"/>
      <c r="GPW23" s="85"/>
      <c r="GPX23" s="80"/>
      <c r="GPY23" s="80"/>
      <c r="GPZ23" s="85"/>
      <c r="GQA23" s="77"/>
      <c r="GQB23" s="74"/>
      <c r="GQC23" s="74"/>
      <c r="GQD23" s="85"/>
      <c r="GQE23" s="74"/>
      <c r="GQF23" s="74"/>
      <c r="GQG23" s="85"/>
      <c r="GQH23" s="74"/>
      <c r="GQI23" s="74"/>
      <c r="GQJ23" s="85"/>
      <c r="GQK23" s="74"/>
      <c r="GQL23" s="74"/>
      <c r="GQM23" s="85"/>
      <c r="GQN23" s="80"/>
      <c r="GQO23" s="80"/>
      <c r="GQP23" s="85"/>
      <c r="GQQ23" s="77"/>
      <c r="GQR23" s="74"/>
      <c r="GQS23" s="74"/>
      <c r="GQT23" s="85"/>
      <c r="GQU23" s="74"/>
      <c r="GQV23" s="74"/>
      <c r="GQW23" s="85"/>
      <c r="GQX23" s="74"/>
      <c r="GQY23" s="74"/>
      <c r="GQZ23" s="85"/>
      <c r="GRA23" s="74"/>
      <c r="GRB23" s="74"/>
      <c r="GRC23" s="85"/>
      <c r="GRD23" s="80"/>
      <c r="GRE23" s="80"/>
      <c r="GRF23" s="85"/>
      <c r="GRG23" s="77"/>
      <c r="GRH23" s="74"/>
      <c r="GRI23" s="74"/>
      <c r="GRJ23" s="85"/>
      <c r="GRK23" s="74"/>
      <c r="GRL23" s="74"/>
      <c r="GRM23" s="85"/>
      <c r="GRN23" s="74"/>
      <c r="GRO23" s="74"/>
      <c r="GRP23" s="85"/>
      <c r="GRQ23" s="74"/>
      <c r="GRR23" s="74"/>
      <c r="GRS23" s="85"/>
      <c r="GRT23" s="80"/>
      <c r="GRU23" s="80"/>
      <c r="GRV23" s="85"/>
      <c r="GRW23" s="77"/>
      <c r="GRX23" s="74"/>
      <c r="GRY23" s="74"/>
      <c r="GRZ23" s="85"/>
      <c r="GSA23" s="74"/>
      <c r="GSB23" s="74"/>
      <c r="GSC23" s="85"/>
      <c r="GSD23" s="74"/>
      <c r="GSE23" s="74"/>
      <c r="GSF23" s="85"/>
      <c r="GSG23" s="74"/>
      <c r="GSH23" s="74"/>
      <c r="GSI23" s="85"/>
      <c r="GSJ23" s="80"/>
      <c r="GSK23" s="80"/>
      <c r="GSL23" s="85"/>
      <c r="GSM23" s="77"/>
      <c r="GSN23" s="74"/>
      <c r="GSO23" s="74"/>
      <c r="GSP23" s="85"/>
      <c r="GSQ23" s="74"/>
      <c r="GSR23" s="74"/>
      <c r="GSS23" s="85"/>
      <c r="GST23" s="74"/>
      <c r="GSU23" s="74"/>
      <c r="GSV23" s="85"/>
      <c r="GSW23" s="74"/>
      <c r="GSX23" s="74"/>
      <c r="GSY23" s="85"/>
      <c r="GSZ23" s="80"/>
      <c r="GTA23" s="80"/>
      <c r="GTB23" s="85"/>
      <c r="GTC23" s="77"/>
      <c r="GTD23" s="74"/>
      <c r="GTE23" s="74"/>
      <c r="GTF23" s="85"/>
      <c r="GTG23" s="74"/>
      <c r="GTH23" s="74"/>
      <c r="GTI23" s="85"/>
      <c r="GTJ23" s="74"/>
      <c r="GTK23" s="74"/>
      <c r="GTL23" s="85"/>
      <c r="GTM23" s="74"/>
      <c r="GTN23" s="74"/>
      <c r="GTO23" s="85"/>
      <c r="GTP23" s="80"/>
      <c r="GTQ23" s="80"/>
      <c r="GTR23" s="85"/>
      <c r="GTS23" s="77"/>
      <c r="GTT23" s="74"/>
      <c r="GTU23" s="74"/>
      <c r="GTV23" s="85"/>
      <c r="GTW23" s="74"/>
      <c r="GTX23" s="74"/>
      <c r="GTY23" s="85"/>
      <c r="GTZ23" s="74"/>
      <c r="GUA23" s="74"/>
      <c r="GUB23" s="85"/>
      <c r="GUC23" s="74"/>
      <c r="GUD23" s="74"/>
      <c r="GUE23" s="85"/>
      <c r="GUF23" s="80"/>
      <c r="GUG23" s="80"/>
      <c r="GUH23" s="85"/>
      <c r="GUI23" s="77"/>
      <c r="GUJ23" s="74"/>
      <c r="GUK23" s="74"/>
      <c r="GUL23" s="85"/>
      <c r="GUM23" s="74"/>
      <c r="GUN23" s="74"/>
      <c r="GUO23" s="85"/>
      <c r="GUP23" s="74"/>
      <c r="GUQ23" s="74"/>
      <c r="GUR23" s="85"/>
      <c r="GUS23" s="74"/>
      <c r="GUT23" s="74"/>
      <c r="GUU23" s="85"/>
      <c r="GUV23" s="80"/>
      <c r="GUW23" s="80"/>
      <c r="GUX23" s="85"/>
      <c r="GUY23" s="77"/>
      <c r="GUZ23" s="74"/>
      <c r="GVA23" s="74"/>
      <c r="GVB23" s="85"/>
      <c r="GVC23" s="74"/>
      <c r="GVD23" s="74"/>
      <c r="GVE23" s="85"/>
      <c r="GVF23" s="74"/>
      <c r="GVG23" s="74"/>
      <c r="GVH23" s="85"/>
      <c r="GVI23" s="74"/>
      <c r="GVJ23" s="74"/>
      <c r="GVK23" s="85"/>
      <c r="GVL23" s="80"/>
      <c r="GVM23" s="80"/>
      <c r="GVN23" s="85"/>
      <c r="GVO23" s="77"/>
      <c r="GVP23" s="74"/>
      <c r="GVQ23" s="74"/>
      <c r="GVR23" s="85"/>
      <c r="GVS23" s="74"/>
      <c r="GVT23" s="74"/>
      <c r="GVU23" s="85"/>
      <c r="GVV23" s="74"/>
      <c r="GVW23" s="74"/>
      <c r="GVX23" s="85"/>
      <c r="GVY23" s="74"/>
      <c r="GVZ23" s="74"/>
      <c r="GWA23" s="85"/>
      <c r="GWB23" s="80"/>
      <c r="GWC23" s="80"/>
      <c r="GWD23" s="85"/>
      <c r="GWE23" s="77"/>
      <c r="GWF23" s="74"/>
      <c r="GWG23" s="74"/>
      <c r="GWH23" s="85"/>
      <c r="GWI23" s="74"/>
      <c r="GWJ23" s="74"/>
      <c r="GWK23" s="85"/>
      <c r="GWL23" s="74"/>
      <c r="GWM23" s="74"/>
      <c r="GWN23" s="85"/>
      <c r="GWO23" s="74"/>
      <c r="GWP23" s="74"/>
      <c r="GWQ23" s="85"/>
      <c r="GWR23" s="80"/>
      <c r="GWS23" s="80"/>
      <c r="GWT23" s="85"/>
      <c r="GWU23" s="77"/>
      <c r="GWV23" s="74"/>
      <c r="GWW23" s="74"/>
      <c r="GWX23" s="85"/>
      <c r="GWY23" s="74"/>
      <c r="GWZ23" s="74"/>
      <c r="GXA23" s="85"/>
      <c r="GXB23" s="74"/>
      <c r="GXC23" s="74"/>
      <c r="GXD23" s="85"/>
      <c r="GXE23" s="74"/>
      <c r="GXF23" s="74"/>
      <c r="GXG23" s="85"/>
      <c r="GXH23" s="80"/>
      <c r="GXI23" s="80"/>
      <c r="GXJ23" s="85"/>
      <c r="GXK23" s="77"/>
      <c r="GXL23" s="74"/>
      <c r="GXM23" s="74"/>
      <c r="GXN23" s="85"/>
      <c r="GXO23" s="74"/>
      <c r="GXP23" s="74"/>
      <c r="GXQ23" s="85"/>
      <c r="GXR23" s="74"/>
      <c r="GXS23" s="74"/>
      <c r="GXT23" s="85"/>
      <c r="GXU23" s="74"/>
      <c r="GXV23" s="74"/>
      <c r="GXW23" s="85"/>
      <c r="GXX23" s="80"/>
      <c r="GXY23" s="80"/>
      <c r="GXZ23" s="85"/>
      <c r="GYA23" s="77"/>
      <c r="GYB23" s="74"/>
      <c r="GYC23" s="74"/>
      <c r="GYD23" s="85"/>
      <c r="GYE23" s="74"/>
      <c r="GYF23" s="74"/>
      <c r="GYG23" s="85"/>
      <c r="GYH23" s="74"/>
      <c r="GYI23" s="74"/>
      <c r="GYJ23" s="85"/>
      <c r="GYK23" s="74"/>
      <c r="GYL23" s="74"/>
      <c r="GYM23" s="85"/>
      <c r="GYN23" s="80"/>
      <c r="GYO23" s="80"/>
      <c r="GYP23" s="85"/>
      <c r="GYQ23" s="77"/>
      <c r="GYR23" s="74"/>
      <c r="GYS23" s="74"/>
      <c r="GYT23" s="85"/>
      <c r="GYU23" s="74"/>
      <c r="GYV23" s="74"/>
      <c r="GYW23" s="85"/>
      <c r="GYX23" s="74"/>
      <c r="GYY23" s="74"/>
      <c r="GYZ23" s="85"/>
      <c r="GZA23" s="74"/>
      <c r="GZB23" s="74"/>
      <c r="GZC23" s="85"/>
      <c r="GZD23" s="80"/>
      <c r="GZE23" s="80"/>
      <c r="GZF23" s="85"/>
      <c r="GZG23" s="77"/>
      <c r="GZH23" s="74"/>
      <c r="GZI23" s="74"/>
      <c r="GZJ23" s="85"/>
      <c r="GZK23" s="74"/>
      <c r="GZL23" s="74"/>
      <c r="GZM23" s="85"/>
      <c r="GZN23" s="74"/>
      <c r="GZO23" s="74"/>
      <c r="GZP23" s="85"/>
      <c r="GZQ23" s="74"/>
      <c r="GZR23" s="74"/>
      <c r="GZS23" s="85"/>
      <c r="GZT23" s="80"/>
      <c r="GZU23" s="80"/>
      <c r="GZV23" s="85"/>
      <c r="GZW23" s="77"/>
      <c r="GZX23" s="74"/>
      <c r="GZY23" s="74"/>
      <c r="GZZ23" s="85"/>
      <c r="HAA23" s="74"/>
      <c r="HAB23" s="74"/>
      <c r="HAC23" s="85"/>
      <c r="HAD23" s="74"/>
      <c r="HAE23" s="74"/>
      <c r="HAF23" s="85"/>
      <c r="HAG23" s="74"/>
      <c r="HAH23" s="74"/>
      <c r="HAI23" s="85"/>
      <c r="HAJ23" s="80"/>
      <c r="HAK23" s="80"/>
      <c r="HAL23" s="85"/>
      <c r="HAM23" s="77"/>
      <c r="HAN23" s="74"/>
      <c r="HAO23" s="74"/>
      <c r="HAP23" s="85"/>
      <c r="HAQ23" s="74"/>
      <c r="HAR23" s="74"/>
      <c r="HAS23" s="85"/>
      <c r="HAT23" s="74"/>
      <c r="HAU23" s="74"/>
      <c r="HAV23" s="85"/>
      <c r="HAW23" s="74"/>
      <c r="HAX23" s="74"/>
      <c r="HAY23" s="85"/>
      <c r="HAZ23" s="80"/>
      <c r="HBA23" s="80"/>
      <c r="HBB23" s="85"/>
      <c r="HBC23" s="77"/>
      <c r="HBD23" s="74"/>
      <c r="HBE23" s="74"/>
      <c r="HBF23" s="85"/>
      <c r="HBG23" s="74"/>
      <c r="HBH23" s="74"/>
      <c r="HBI23" s="85"/>
      <c r="HBJ23" s="74"/>
      <c r="HBK23" s="74"/>
      <c r="HBL23" s="85"/>
      <c r="HBM23" s="74"/>
      <c r="HBN23" s="74"/>
      <c r="HBO23" s="85"/>
      <c r="HBP23" s="80"/>
      <c r="HBQ23" s="80"/>
      <c r="HBR23" s="85"/>
      <c r="HBS23" s="77"/>
      <c r="HBT23" s="74"/>
      <c r="HBU23" s="74"/>
      <c r="HBV23" s="85"/>
      <c r="HBW23" s="74"/>
      <c r="HBX23" s="74"/>
      <c r="HBY23" s="85"/>
      <c r="HBZ23" s="74"/>
      <c r="HCA23" s="74"/>
      <c r="HCB23" s="85"/>
      <c r="HCC23" s="74"/>
      <c r="HCD23" s="74"/>
      <c r="HCE23" s="85"/>
      <c r="HCF23" s="80"/>
      <c r="HCG23" s="80"/>
      <c r="HCH23" s="85"/>
      <c r="HCI23" s="77"/>
      <c r="HCJ23" s="74"/>
      <c r="HCK23" s="74"/>
      <c r="HCL23" s="85"/>
      <c r="HCM23" s="74"/>
      <c r="HCN23" s="74"/>
      <c r="HCO23" s="85"/>
      <c r="HCP23" s="74"/>
      <c r="HCQ23" s="74"/>
      <c r="HCR23" s="85"/>
      <c r="HCS23" s="74"/>
      <c r="HCT23" s="74"/>
      <c r="HCU23" s="85"/>
      <c r="HCV23" s="80"/>
      <c r="HCW23" s="80"/>
      <c r="HCX23" s="85"/>
      <c r="HCY23" s="77"/>
      <c r="HCZ23" s="74"/>
      <c r="HDA23" s="74"/>
      <c r="HDB23" s="85"/>
      <c r="HDC23" s="74"/>
      <c r="HDD23" s="74"/>
      <c r="HDE23" s="85"/>
      <c r="HDF23" s="74"/>
      <c r="HDG23" s="74"/>
      <c r="HDH23" s="85"/>
      <c r="HDI23" s="74"/>
      <c r="HDJ23" s="74"/>
      <c r="HDK23" s="85"/>
      <c r="HDL23" s="80"/>
      <c r="HDM23" s="80"/>
      <c r="HDN23" s="85"/>
      <c r="HDO23" s="77"/>
      <c r="HDP23" s="74"/>
      <c r="HDQ23" s="74"/>
      <c r="HDR23" s="85"/>
      <c r="HDS23" s="74"/>
      <c r="HDT23" s="74"/>
      <c r="HDU23" s="85"/>
      <c r="HDV23" s="74"/>
      <c r="HDW23" s="74"/>
      <c r="HDX23" s="85"/>
      <c r="HDY23" s="74"/>
      <c r="HDZ23" s="74"/>
      <c r="HEA23" s="85"/>
      <c r="HEB23" s="80"/>
      <c r="HEC23" s="80"/>
      <c r="HED23" s="85"/>
      <c r="HEE23" s="77"/>
      <c r="HEF23" s="74"/>
      <c r="HEG23" s="74"/>
      <c r="HEH23" s="85"/>
      <c r="HEI23" s="74"/>
      <c r="HEJ23" s="74"/>
      <c r="HEK23" s="85"/>
      <c r="HEL23" s="74"/>
      <c r="HEM23" s="74"/>
      <c r="HEN23" s="85"/>
      <c r="HEO23" s="74"/>
      <c r="HEP23" s="74"/>
      <c r="HEQ23" s="85"/>
      <c r="HER23" s="80"/>
      <c r="HES23" s="80"/>
      <c r="HET23" s="85"/>
      <c r="HEU23" s="77"/>
      <c r="HEV23" s="74"/>
      <c r="HEW23" s="74"/>
      <c r="HEX23" s="85"/>
      <c r="HEY23" s="74"/>
      <c r="HEZ23" s="74"/>
      <c r="HFA23" s="85"/>
      <c r="HFB23" s="74"/>
      <c r="HFC23" s="74"/>
      <c r="HFD23" s="85"/>
      <c r="HFE23" s="74"/>
      <c r="HFF23" s="74"/>
      <c r="HFG23" s="85"/>
      <c r="HFH23" s="80"/>
      <c r="HFI23" s="80"/>
      <c r="HFJ23" s="85"/>
      <c r="HFK23" s="77"/>
      <c r="HFL23" s="74"/>
      <c r="HFM23" s="74"/>
      <c r="HFN23" s="85"/>
      <c r="HFO23" s="74"/>
      <c r="HFP23" s="74"/>
      <c r="HFQ23" s="85"/>
      <c r="HFR23" s="74"/>
      <c r="HFS23" s="74"/>
      <c r="HFT23" s="85"/>
      <c r="HFU23" s="74"/>
      <c r="HFV23" s="74"/>
      <c r="HFW23" s="85"/>
      <c r="HFX23" s="80"/>
      <c r="HFY23" s="80"/>
      <c r="HFZ23" s="85"/>
      <c r="HGA23" s="77"/>
      <c r="HGB23" s="74"/>
      <c r="HGC23" s="74"/>
      <c r="HGD23" s="85"/>
      <c r="HGE23" s="74"/>
      <c r="HGF23" s="74"/>
      <c r="HGG23" s="85"/>
      <c r="HGH23" s="74"/>
      <c r="HGI23" s="74"/>
      <c r="HGJ23" s="85"/>
      <c r="HGK23" s="74"/>
      <c r="HGL23" s="74"/>
      <c r="HGM23" s="85"/>
      <c r="HGN23" s="80"/>
      <c r="HGO23" s="80"/>
      <c r="HGP23" s="85"/>
      <c r="HGQ23" s="77"/>
      <c r="HGR23" s="74"/>
      <c r="HGS23" s="74"/>
      <c r="HGT23" s="85"/>
      <c r="HGU23" s="74"/>
      <c r="HGV23" s="74"/>
      <c r="HGW23" s="85"/>
      <c r="HGX23" s="74"/>
      <c r="HGY23" s="74"/>
      <c r="HGZ23" s="85"/>
      <c r="HHA23" s="74"/>
      <c r="HHB23" s="74"/>
      <c r="HHC23" s="85"/>
      <c r="HHD23" s="80"/>
      <c r="HHE23" s="80"/>
      <c r="HHF23" s="85"/>
      <c r="HHG23" s="77"/>
      <c r="HHH23" s="74"/>
      <c r="HHI23" s="74"/>
      <c r="HHJ23" s="85"/>
      <c r="HHK23" s="74"/>
      <c r="HHL23" s="74"/>
      <c r="HHM23" s="85"/>
      <c r="HHN23" s="74"/>
      <c r="HHO23" s="74"/>
      <c r="HHP23" s="85"/>
      <c r="HHQ23" s="74"/>
      <c r="HHR23" s="74"/>
      <c r="HHS23" s="85"/>
      <c r="HHT23" s="80"/>
      <c r="HHU23" s="80"/>
      <c r="HHV23" s="85"/>
      <c r="HHW23" s="77"/>
      <c r="HHX23" s="74"/>
      <c r="HHY23" s="74"/>
      <c r="HHZ23" s="85"/>
      <c r="HIA23" s="74"/>
      <c r="HIB23" s="74"/>
      <c r="HIC23" s="85"/>
      <c r="HID23" s="74"/>
      <c r="HIE23" s="74"/>
      <c r="HIF23" s="85"/>
      <c r="HIG23" s="74"/>
      <c r="HIH23" s="74"/>
      <c r="HII23" s="85"/>
      <c r="HIJ23" s="80"/>
      <c r="HIK23" s="80"/>
      <c r="HIL23" s="85"/>
      <c r="HIM23" s="77"/>
      <c r="HIN23" s="74"/>
      <c r="HIO23" s="74"/>
      <c r="HIP23" s="85"/>
      <c r="HIQ23" s="74"/>
      <c r="HIR23" s="74"/>
      <c r="HIS23" s="85"/>
      <c r="HIT23" s="74"/>
      <c r="HIU23" s="74"/>
      <c r="HIV23" s="85"/>
      <c r="HIW23" s="74"/>
      <c r="HIX23" s="74"/>
      <c r="HIY23" s="85"/>
      <c r="HIZ23" s="80"/>
      <c r="HJA23" s="80"/>
      <c r="HJB23" s="85"/>
      <c r="HJC23" s="77"/>
      <c r="HJD23" s="74"/>
      <c r="HJE23" s="74"/>
      <c r="HJF23" s="85"/>
      <c r="HJG23" s="74"/>
      <c r="HJH23" s="74"/>
      <c r="HJI23" s="85"/>
      <c r="HJJ23" s="74"/>
      <c r="HJK23" s="74"/>
      <c r="HJL23" s="85"/>
      <c r="HJM23" s="74"/>
      <c r="HJN23" s="74"/>
      <c r="HJO23" s="85"/>
      <c r="HJP23" s="80"/>
      <c r="HJQ23" s="80"/>
      <c r="HJR23" s="85"/>
      <c r="HJS23" s="77"/>
      <c r="HJT23" s="74"/>
      <c r="HJU23" s="74"/>
      <c r="HJV23" s="85"/>
      <c r="HJW23" s="74"/>
      <c r="HJX23" s="74"/>
      <c r="HJY23" s="85"/>
      <c r="HJZ23" s="74"/>
      <c r="HKA23" s="74"/>
      <c r="HKB23" s="85"/>
      <c r="HKC23" s="74"/>
      <c r="HKD23" s="74"/>
      <c r="HKE23" s="85"/>
      <c r="HKF23" s="80"/>
      <c r="HKG23" s="80"/>
      <c r="HKH23" s="85"/>
      <c r="HKI23" s="77"/>
      <c r="HKJ23" s="74"/>
      <c r="HKK23" s="74"/>
      <c r="HKL23" s="85"/>
      <c r="HKM23" s="74"/>
      <c r="HKN23" s="74"/>
      <c r="HKO23" s="85"/>
      <c r="HKP23" s="74"/>
      <c r="HKQ23" s="74"/>
      <c r="HKR23" s="85"/>
      <c r="HKS23" s="74"/>
      <c r="HKT23" s="74"/>
      <c r="HKU23" s="85"/>
      <c r="HKV23" s="80"/>
      <c r="HKW23" s="80"/>
      <c r="HKX23" s="85"/>
      <c r="HKY23" s="77"/>
      <c r="HKZ23" s="74"/>
      <c r="HLA23" s="74"/>
      <c r="HLB23" s="85"/>
      <c r="HLC23" s="74"/>
      <c r="HLD23" s="74"/>
      <c r="HLE23" s="85"/>
      <c r="HLF23" s="74"/>
      <c r="HLG23" s="74"/>
      <c r="HLH23" s="85"/>
      <c r="HLI23" s="74"/>
      <c r="HLJ23" s="74"/>
      <c r="HLK23" s="85"/>
      <c r="HLL23" s="80"/>
      <c r="HLM23" s="80"/>
      <c r="HLN23" s="85"/>
      <c r="HLO23" s="77"/>
      <c r="HLP23" s="74"/>
      <c r="HLQ23" s="74"/>
      <c r="HLR23" s="85"/>
      <c r="HLS23" s="74"/>
      <c r="HLT23" s="74"/>
      <c r="HLU23" s="85"/>
      <c r="HLV23" s="74"/>
      <c r="HLW23" s="74"/>
      <c r="HLX23" s="85"/>
      <c r="HLY23" s="74"/>
      <c r="HLZ23" s="74"/>
      <c r="HMA23" s="85"/>
      <c r="HMB23" s="80"/>
      <c r="HMC23" s="80"/>
      <c r="HMD23" s="85"/>
      <c r="HME23" s="77"/>
      <c r="HMF23" s="74"/>
      <c r="HMG23" s="74"/>
      <c r="HMH23" s="85"/>
      <c r="HMI23" s="74"/>
      <c r="HMJ23" s="74"/>
      <c r="HMK23" s="85"/>
      <c r="HML23" s="74"/>
      <c r="HMM23" s="74"/>
      <c r="HMN23" s="85"/>
      <c r="HMO23" s="74"/>
      <c r="HMP23" s="74"/>
      <c r="HMQ23" s="85"/>
      <c r="HMR23" s="80"/>
      <c r="HMS23" s="80"/>
      <c r="HMT23" s="85"/>
      <c r="HMU23" s="77"/>
      <c r="HMV23" s="74"/>
      <c r="HMW23" s="74"/>
      <c r="HMX23" s="85"/>
      <c r="HMY23" s="74"/>
      <c r="HMZ23" s="74"/>
      <c r="HNA23" s="85"/>
      <c r="HNB23" s="74"/>
      <c r="HNC23" s="74"/>
      <c r="HND23" s="85"/>
      <c r="HNE23" s="74"/>
      <c r="HNF23" s="74"/>
      <c r="HNG23" s="85"/>
      <c r="HNH23" s="80"/>
      <c r="HNI23" s="80"/>
      <c r="HNJ23" s="85"/>
      <c r="HNK23" s="77"/>
      <c r="HNL23" s="74"/>
      <c r="HNM23" s="74"/>
      <c r="HNN23" s="85"/>
      <c r="HNO23" s="74"/>
      <c r="HNP23" s="74"/>
      <c r="HNQ23" s="85"/>
      <c r="HNR23" s="74"/>
      <c r="HNS23" s="74"/>
      <c r="HNT23" s="85"/>
      <c r="HNU23" s="74"/>
      <c r="HNV23" s="74"/>
      <c r="HNW23" s="85"/>
      <c r="HNX23" s="80"/>
      <c r="HNY23" s="80"/>
      <c r="HNZ23" s="85"/>
      <c r="HOA23" s="77"/>
      <c r="HOB23" s="74"/>
      <c r="HOC23" s="74"/>
      <c r="HOD23" s="85"/>
      <c r="HOE23" s="74"/>
      <c r="HOF23" s="74"/>
      <c r="HOG23" s="85"/>
      <c r="HOH23" s="74"/>
      <c r="HOI23" s="74"/>
      <c r="HOJ23" s="85"/>
      <c r="HOK23" s="74"/>
      <c r="HOL23" s="74"/>
      <c r="HOM23" s="85"/>
      <c r="HON23" s="80"/>
      <c r="HOO23" s="80"/>
      <c r="HOP23" s="85"/>
      <c r="HOQ23" s="77"/>
      <c r="HOR23" s="74"/>
      <c r="HOS23" s="74"/>
      <c r="HOT23" s="85"/>
      <c r="HOU23" s="74"/>
      <c r="HOV23" s="74"/>
      <c r="HOW23" s="85"/>
      <c r="HOX23" s="74"/>
      <c r="HOY23" s="74"/>
      <c r="HOZ23" s="85"/>
      <c r="HPA23" s="74"/>
      <c r="HPB23" s="74"/>
      <c r="HPC23" s="85"/>
      <c r="HPD23" s="80"/>
      <c r="HPE23" s="80"/>
      <c r="HPF23" s="85"/>
      <c r="HPG23" s="77"/>
      <c r="HPH23" s="74"/>
      <c r="HPI23" s="74"/>
      <c r="HPJ23" s="85"/>
      <c r="HPK23" s="74"/>
      <c r="HPL23" s="74"/>
      <c r="HPM23" s="85"/>
      <c r="HPN23" s="74"/>
      <c r="HPO23" s="74"/>
      <c r="HPP23" s="85"/>
      <c r="HPQ23" s="74"/>
      <c r="HPR23" s="74"/>
      <c r="HPS23" s="85"/>
      <c r="HPT23" s="80"/>
      <c r="HPU23" s="80"/>
      <c r="HPV23" s="85"/>
      <c r="HPW23" s="77"/>
      <c r="HPX23" s="74"/>
      <c r="HPY23" s="74"/>
      <c r="HPZ23" s="85"/>
      <c r="HQA23" s="74"/>
      <c r="HQB23" s="74"/>
      <c r="HQC23" s="85"/>
      <c r="HQD23" s="74"/>
      <c r="HQE23" s="74"/>
      <c r="HQF23" s="85"/>
      <c r="HQG23" s="74"/>
      <c r="HQH23" s="74"/>
      <c r="HQI23" s="85"/>
      <c r="HQJ23" s="80"/>
      <c r="HQK23" s="80"/>
      <c r="HQL23" s="85"/>
      <c r="HQM23" s="77"/>
      <c r="HQN23" s="74"/>
      <c r="HQO23" s="74"/>
      <c r="HQP23" s="85"/>
      <c r="HQQ23" s="74"/>
      <c r="HQR23" s="74"/>
      <c r="HQS23" s="85"/>
      <c r="HQT23" s="74"/>
      <c r="HQU23" s="74"/>
      <c r="HQV23" s="85"/>
      <c r="HQW23" s="74"/>
      <c r="HQX23" s="74"/>
      <c r="HQY23" s="85"/>
      <c r="HQZ23" s="80"/>
      <c r="HRA23" s="80"/>
      <c r="HRB23" s="85"/>
      <c r="HRC23" s="77"/>
      <c r="HRD23" s="74"/>
      <c r="HRE23" s="74"/>
      <c r="HRF23" s="85"/>
      <c r="HRG23" s="74"/>
      <c r="HRH23" s="74"/>
      <c r="HRI23" s="85"/>
      <c r="HRJ23" s="74"/>
      <c r="HRK23" s="74"/>
      <c r="HRL23" s="85"/>
      <c r="HRM23" s="74"/>
      <c r="HRN23" s="74"/>
      <c r="HRO23" s="85"/>
      <c r="HRP23" s="80"/>
      <c r="HRQ23" s="80"/>
      <c r="HRR23" s="85"/>
      <c r="HRS23" s="77"/>
      <c r="HRT23" s="74"/>
      <c r="HRU23" s="74"/>
      <c r="HRV23" s="85"/>
      <c r="HRW23" s="74"/>
      <c r="HRX23" s="74"/>
      <c r="HRY23" s="85"/>
      <c r="HRZ23" s="74"/>
      <c r="HSA23" s="74"/>
      <c r="HSB23" s="85"/>
      <c r="HSC23" s="74"/>
      <c r="HSD23" s="74"/>
      <c r="HSE23" s="85"/>
      <c r="HSF23" s="80"/>
      <c r="HSG23" s="80"/>
      <c r="HSH23" s="85"/>
      <c r="HSI23" s="77"/>
      <c r="HSJ23" s="74"/>
      <c r="HSK23" s="74"/>
      <c r="HSL23" s="85"/>
      <c r="HSM23" s="74"/>
      <c r="HSN23" s="74"/>
      <c r="HSO23" s="85"/>
      <c r="HSP23" s="74"/>
      <c r="HSQ23" s="74"/>
      <c r="HSR23" s="85"/>
      <c r="HSS23" s="74"/>
      <c r="HST23" s="74"/>
      <c r="HSU23" s="85"/>
      <c r="HSV23" s="80"/>
      <c r="HSW23" s="80"/>
      <c r="HSX23" s="85"/>
      <c r="HSY23" s="77"/>
      <c r="HSZ23" s="74"/>
      <c r="HTA23" s="74"/>
      <c r="HTB23" s="85"/>
      <c r="HTC23" s="74"/>
      <c r="HTD23" s="74"/>
      <c r="HTE23" s="85"/>
      <c r="HTF23" s="74"/>
      <c r="HTG23" s="74"/>
      <c r="HTH23" s="85"/>
      <c r="HTI23" s="74"/>
      <c r="HTJ23" s="74"/>
      <c r="HTK23" s="85"/>
      <c r="HTL23" s="80"/>
      <c r="HTM23" s="80"/>
      <c r="HTN23" s="85"/>
      <c r="HTO23" s="77"/>
      <c r="HTP23" s="74"/>
      <c r="HTQ23" s="74"/>
      <c r="HTR23" s="85"/>
      <c r="HTS23" s="74"/>
      <c r="HTT23" s="74"/>
      <c r="HTU23" s="85"/>
      <c r="HTV23" s="74"/>
      <c r="HTW23" s="74"/>
      <c r="HTX23" s="85"/>
      <c r="HTY23" s="74"/>
      <c r="HTZ23" s="74"/>
      <c r="HUA23" s="85"/>
      <c r="HUB23" s="80"/>
      <c r="HUC23" s="80"/>
      <c r="HUD23" s="85"/>
      <c r="HUE23" s="77"/>
      <c r="HUF23" s="74"/>
      <c r="HUG23" s="74"/>
      <c r="HUH23" s="85"/>
      <c r="HUI23" s="74"/>
      <c r="HUJ23" s="74"/>
      <c r="HUK23" s="85"/>
      <c r="HUL23" s="74"/>
      <c r="HUM23" s="74"/>
      <c r="HUN23" s="85"/>
      <c r="HUO23" s="74"/>
      <c r="HUP23" s="74"/>
      <c r="HUQ23" s="85"/>
      <c r="HUR23" s="80"/>
      <c r="HUS23" s="80"/>
      <c r="HUT23" s="85"/>
      <c r="HUU23" s="77"/>
      <c r="HUV23" s="74"/>
      <c r="HUW23" s="74"/>
      <c r="HUX23" s="85"/>
      <c r="HUY23" s="74"/>
      <c r="HUZ23" s="74"/>
      <c r="HVA23" s="85"/>
      <c r="HVB23" s="74"/>
      <c r="HVC23" s="74"/>
      <c r="HVD23" s="85"/>
      <c r="HVE23" s="74"/>
      <c r="HVF23" s="74"/>
      <c r="HVG23" s="85"/>
      <c r="HVH23" s="80"/>
      <c r="HVI23" s="80"/>
      <c r="HVJ23" s="85"/>
      <c r="HVK23" s="77"/>
      <c r="HVL23" s="74"/>
      <c r="HVM23" s="74"/>
      <c r="HVN23" s="85"/>
      <c r="HVO23" s="74"/>
      <c r="HVP23" s="74"/>
      <c r="HVQ23" s="85"/>
      <c r="HVR23" s="74"/>
      <c r="HVS23" s="74"/>
      <c r="HVT23" s="85"/>
      <c r="HVU23" s="74"/>
      <c r="HVV23" s="74"/>
      <c r="HVW23" s="85"/>
      <c r="HVX23" s="80"/>
      <c r="HVY23" s="80"/>
      <c r="HVZ23" s="85"/>
      <c r="HWA23" s="77"/>
      <c r="HWB23" s="74"/>
      <c r="HWC23" s="74"/>
      <c r="HWD23" s="85"/>
      <c r="HWE23" s="74"/>
      <c r="HWF23" s="74"/>
      <c r="HWG23" s="85"/>
      <c r="HWH23" s="74"/>
      <c r="HWI23" s="74"/>
      <c r="HWJ23" s="85"/>
      <c r="HWK23" s="74"/>
      <c r="HWL23" s="74"/>
      <c r="HWM23" s="85"/>
      <c r="HWN23" s="80"/>
      <c r="HWO23" s="80"/>
      <c r="HWP23" s="85"/>
      <c r="HWQ23" s="77"/>
      <c r="HWR23" s="74"/>
      <c r="HWS23" s="74"/>
      <c r="HWT23" s="85"/>
      <c r="HWU23" s="74"/>
      <c r="HWV23" s="74"/>
      <c r="HWW23" s="85"/>
      <c r="HWX23" s="74"/>
      <c r="HWY23" s="74"/>
      <c r="HWZ23" s="85"/>
      <c r="HXA23" s="74"/>
      <c r="HXB23" s="74"/>
      <c r="HXC23" s="85"/>
      <c r="HXD23" s="80"/>
      <c r="HXE23" s="80"/>
      <c r="HXF23" s="85"/>
      <c r="HXG23" s="77"/>
      <c r="HXH23" s="74"/>
      <c r="HXI23" s="74"/>
      <c r="HXJ23" s="85"/>
      <c r="HXK23" s="74"/>
      <c r="HXL23" s="74"/>
      <c r="HXM23" s="85"/>
      <c r="HXN23" s="74"/>
      <c r="HXO23" s="74"/>
      <c r="HXP23" s="85"/>
      <c r="HXQ23" s="74"/>
      <c r="HXR23" s="74"/>
      <c r="HXS23" s="85"/>
      <c r="HXT23" s="80"/>
      <c r="HXU23" s="80"/>
      <c r="HXV23" s="85"/>
      <c r="HXW23" s="77"/>
      <c r="HXX23" s="74"/>
      <c r="HXY23" s="74"/>
      <c r="HXZ23" s="85"/>
      <c r="HYA23" s="74"/>
      <c r="HYB23" s="74"/>
      <c r="HYC23" s="85"/>
      <c r="HYD23" s="74"/>
      <c r="HYE23" s="74"/>
      <c r="HYF23" s="85"/>
      <c r="HYG23" s="74"/>
      <c r="HYH23" s="74"/>
      <c r="HYI23" s="85"/>
      <c r="HYJ23" s="80"/>
      <c r="HYK23" s="80"/>
      <c r="HYL23" s="85"/>
      <c r="HYM23" s="77"/>
      <c r="HYN23" s="74"/>
      <c r="HYO23" s="74"/>
      <c r="HYP23" s="85"/>
      <c r="HYQ23" s="74"/>
      <c r="HYR23" s="74"/>
      <c r="HYS23" s="85"/>
      <c r="HYT23" s="74"/>
      <c r="HYU23" s="74"/>
      <c r="HYV23" s="85"/>
      <c r="HYW23" s="74"/>
      <c r="HYX23" s="74"/>
      <c r="HYY23" s="85"/>
      <c r="HYZ23" s="80"/>
      <c r="HZA23" s="80"/>
      <c r="HZB23" s="85"/>
      <c r="HZC23" s="77"/>
      <c r="HZD23" s="74"/>
      <c r="HZE23" s="74"/>
      <c r="HZF23" s="85"/>
      <c r="HZG23" s="74"/>
      <c r="HZH23" s="74"/>
      <c r="HZI23" s="85"/>
      <c r="HZJ23" s="74"/>
      <c r="HZK23" s="74"/>
      <c r="HZL23" s="85"/>
      <c r="HZM23" s="74"/>
      <c r="HZN23" s="74"/>
      <c r="HZO23" s="85"/>
      <c r="HZP23" s="80"/>
      <c r="HZQ23" s="80"/>
      <c r="HZR23" s="85"/>
      <c r="HZS23" s="77"/>
      <c r="HZT23" s="74"/>
      <c r="HZU23" s="74"/>
      <c r="HZV23" s="85"/>
      <c r="HZW23" s="74"/>
      <c r="HZX23" s="74"/>
      <c r="HZY23" s="85"/>
      <c r="HZZ23" s="74"/>
      <c r="IAA23" s="74"/>
      <c r="IAB23" s="85"/>
      <c r="IAC23" s="74"/>
      <c r="IAD23" s="74"/>
      <c r="IAE23" s="85"/>
      <c r="IAF23" s="80"/>
      <c r="IAG23" s="80"/>
      <c r="IAH23" s="85"/>
      <c r="IAI23" s="77"/>
      <c r="IAJ23" s="74"/>
      <c r="IAK23" s="74"/>
      <c r="IAL23" s="85"/>
      <c r="IAM23" s="74"/>
      <c r="IAN23" s="74"/>
      <c r="IAO23" s="85"/>
      <c r="IAP23" s="74"/>
      <c r="IAQ23" s="74"/>
      <c r="IAR23" s="85"/>
      <c r="IAS23" s="74"/>
      <c r="IAT23" s="74"/>
      <c r="IAU23" s="85"/>
      <c r="IAV23" s="80"/>
      <c r="IAW23" s="80"/>
      <c r="IAX23" s="85"/>
      <c r="IAY23" s="77"/>
      <c r="IAZ23" s="74"/>
      <c r="IBA23" s="74"/>
      <c r="IBB23" s="85"/>
      <c r="IBC23" s="74"/>
      <c r="IBD23" s="74"/>
      <c r="IBE23" s="85"/>
      <c r="IBF23" s="74"/>
      <c r="IBG23" s="74"/>
      <c r="IBH23" s="85"/>
      <c r="IBI23" s="74"/>
      <c r="IBJ23" s="74"/>
      <c r="IBK23" s="85"/>
      <c r="IBL23" s="80"/>
      <c r="IBM23" s="80"/>
      <c r="IBN23" s="85"/>
      <c r="IBO23" s="77"/>
      <c r="IBP23" s="74"/>
      <c r="IBQ23" s="74"/>
      <c r="IBR23" s="85"/>
      <c r="IBS23" s="74"/>
      <c r="IBT23" s="74"/>
      <c r="IBU23" s="85"/>
      <c r="IBV23" s="74"/>
      <c r="IBW23" s="74"/>
      <c r="IBX23" s="85"/>
      <c r="IBY23" s="74"/>
      <c r="IBZ23" s="74"/>
      <c r="ICA23" s="85"/>
      <c r="ICB23" s="80"/>
      <c r="ICC23" s="80"/>
      <c r="ICD23" s="85"/>
      <c r="ICE23" s="77"/>
      <c r="ICF23" s="74"/>
      <c r="ICG23" s="74"/>
      <c r="ICH23" s="85"/>
      <c r="ICI23" s="74"/>
      <c r="ICJ23" s="74"/>
      <c r="ICK23" s="85"/>
      <c r="ICL23" s="74"/>
      <c r="ICM23" s="74"/>
      <c r="ICN23" s="85"/>
      <c r="ICO23" s="74"/>
      <c r="ICP23" s="74"/>
      <c r="ICQ23" s="85"/>
      <c r="ICR23" s="80"/>
      <c r="ICS23" s="80"/>
      <c r="ICT23" s="85"/>
      <c r="ICU23" s="77"/>
      <c r="ICV23" s="74"/>
      <c r="ICW23" s="74"/>
      <c r="ICX23" s="85"/>
      <c r="ICY23" s="74"/>
      <c r="ICZ23" s="74"/>
      <c r="IDA23" s="85"/>
      <c r="IDB23" s="74"/>
      <c r="IDC23" s="74"/>
      <c r="IDD23" s="85"/>
      <c r="IDE23" s="74"/>
      <c r="IDF23" s="74"/>
      <c r="IDG23" s="85"/>
      <c r="IDH23" s="80"/>
      <c r="IDI23" s="80"/>
      <c r="IDJ23" s="85"/>
      <c r="IDK23" s="77"/>
      <c r="IDL23" s="74"/>
      <c r="IDM23" s="74"/>
      <c r="IDN23" s="85"/>
      <c r="IDO23" s="74"/>
      <c r="IDP23" s="74"/>
      <c r="IDQ23" s="85"/>
      <c r="IDR23" s="74"/>
      <c r="IDS23" s="74"/>
      <c r="IDT23" s="85"/>
      <c r="IDU23" s="74"/>
      <c r="IDV23" s="74"/>
      <c r="IDW23" s="85"/>
      <c r="IDX23" s="80"/>
      <c r="IDY23" s="80"/>
      <c r="IDZ23" s="85"/>
      <c r="IEA23" s="77"/>
      <c r="IEB23" s="74"/>
      <c r="IEC23" s="74"/>
      <c r="IED23" s="85"/>
      <c r="IEE23" s="74"/>
      <c r="IEF23" s="74"/>
      <c r="IEG23" s="85"/>
      <c r="IEH23" s="74"/>
      <c r="IEI23" s="74"/>
      <c r="IEJ23" s="85"/>
      <c r="IEK23" s="74"/>
      <c r="IEL23" s="74"/>
      <c r="IEM23" s="85"/>
      <c r="IEN23" s="80"/>
      <c r="IEO23" s="80"/>
      <c r="IEP23" s="85"/>
      <c r="IEQ23" s="77"/>
      <c r="IER23" s="74"/>
      <c r="IES23" s="74"/>
      <c r="IET23" s="85"/>
      <c r="IEU23" s="74"/>
      <c r="IEV23" s="74"/>
      <c r="IEW23" s="85"/>
      <c r="IEX23" s="74"/>
      <c r="IEY23" s="74"/>
      <c r="IEZ23" s="85"/>
      <c r="IFA23" s="74"/>
      <c r="IFB23" s="74"/>
      <c r="IFC23" s="85"/>
      <c r="IFD23" s="80"/>
      <c r="IFE23" s="80"/>
      <c r="IFF23" s="85"/>
      <c r="IFG23" s="77"/>
      <c r="IFH23" s="74"/>
      <c r="IFI23" s="74"/>
      <c r="IFJ23" s="85"/>
      <c r="IFK23" s="74"/>
      <c r="IFL23" s="74"/>
      <c r="IFM23" s="85"/>
      <c r="IFN23" s="74"/>
      <c r="IFO23" s="74"/>
      <c r="IFP23" s="85"/>
      <c r="IFQ23" s="74"/>
      <c r="IFR23" s="74"/>
      <c r="IFS23" s="85"/>
      <c r="IFT23" s="80"/>
      <c r="IFU23" s="80"/>
      <c r="IFV23" s="85"/>
      <c r="IFW23" s="77"/>
      <c r="IFX23" s="74"/>
      <c r="IFY23" s="74"/>
      <c r="IFZ23" s="85"/>
      <c r="IGA23" s="74"/>
      <c r="IGB23" s="74"/>
      <c r="IGC23" s="85"/>
      <c r="IGD23" s="74"/>
      <c r="IGE23" s="74"/>
      <c r="IGF23" s="85"/>
      <c r="IGG23" s="74"/>
      <c r="IGH23" s="74"/>
      <c r="IGI23" s="85"/>
      <c r="IGJ23" s="80"/>
      <c r="IGK23" s="80"/>
      <c r="IGL23" s="85"/>
      <c r="IGM23" s="77"/>
      <c r="IGN23" s="74"/>
      <c r="IGO23" s="74"/>
      <c r="IGP23" s="85"/>
      <c r="IGQ23" s="74"/>
      <c r="IGR23" s="74"/>
      <c r="IGS23" s="85"/>
      <c r="IGT23" s="74"/>
      <c r="IGU23" s="74"/>
      <c r="IGV23" s="85"/>
      <c r="IGW23" s="74"/>
      <c r="IGX23" s="74"/>
      <c r="IGY23" s="85"/>
      <c r="IGZ23" s="80"/>
      <c r="IHA23" s="80"/>
      <c r="IHB23" s="85"/>
      <c r="IHC23" s="77"/>
      <c r="IHD23" s="74"/>
      <c r="IHE23" s="74"/>
      <c r="IHF23" s="85"/>
      <c r="IHG23" s="74"/>
      <c r="IHH23" s="74"/>
      <c r="IHI23" s="85"/>
      <c r="IHJ23" s="74"/>
      <c r="IHK23" s="74"/>
      <c r="IHL23" s="85"/>
      <c r="IHM23" s="74"/>
      <c r="IHN23" s="74"/>
      <c r="IHO23" s="85"/>
      <c r="IHP23" s="80"/>
      <c r="IHQ23" s="80"/>
      <c r="IHR23" s="85"/>
      <c r="IHS23" s="77"/>
      <c r="IHT23" s="74"/>
      <c r="IHU23" s="74"/>
      <c r="IHV23" s="85"/>
      <c r="IHW23" s="74"/>
      <c r="IHX23" s="74"/>
      <c r="IHY23" s="85"/>
      <c r="IHZ23" s="74"/>
      <c r="IIA23" s="74"/>
      <c r="IIB23" s="85"/>
      <c r="IIC23" s="74"/>
      <c r="IID23" s="74"/>
      <c r="IIE23" s="85"/>
      <c r="IIF23" s="80"/>
      <c r="IIG23" s="80"/>
      <c r="IIH23" s="85"/>
      <c r="III23" s="77"/>
      <c r="IIJ23" s="74"/>
      <c r="IIK23" s="74"/>
      <c r="IIL23" s="85"/>
      <c r="IIM23" s="74"/>
      <c r="IIN23" s="74"/>
      <c r="IIO23" s="85"/>
      <c r="IIP23" s="74"/>
      <c r="IIQ23" s="74"/>
      <c r="IIR23" s="85"/>
      <c r="IIS23" s="74"/>
      <c r="IIT23" s="74"/>
      <c r="IIU23" s="85"/>
      <c r="IIV23" s="80"/>
      <c r="IIW23" s="80"/>
      <c r="IIX23" s="85"/>
      <c r="IIY23" s="77"/>
      <c r="IIZ23" s="74"/>
      <c r="IJA23" s="74"/>
      <c r="IJB23" s="85"/>
      <c r="IJC23" s="74"/>
      <c r="IJD23" s="74"/>
      <c r="IJE23" s="85"/>
      <c r="IJF23" s="74"/>
      <c r="IJG23" s="74"/>
      <c r="IJH23" s="85"/>
      <c r="IJI23" s="74"/>
      <c r="IJJ23" s="74"/>
      <c r="IJK23" s="85"/>
      <c r="IJL23" s="80"/>
      <c r="IJM23" s="80"/>
      <c r="IJN23" s="85"/>
      <c r="IJO23" s="77"/>
      <c r="IJP23" s="74"/>
      <c r="IJQ23" s="74"/>
      <c r="IJR23" s="85"/>
      <c r="IJS23" s="74"/>
      <c r="IJT23" s="74"/>
      <c r="IJU23" s="85"/>
      <c r="IJV23" s="74"/>
      <c r="IJW23" s="74"/>
      <c r="IJX23" s="85"/>
      <c r="IJY23" s="74"/>
      <c r="IJZ23" s="74"/>
      <c r="IKA23" s="85"/>
      <c r="IKB23" s="80"/>
      <c r="IKC23" s="80"/>
      <c r="IKD23" s="85"/>
      <c r="IKE23" s="77"/>
      <c r="IKF23" s="74"/>
      <c r="IKG23" s="74"/>
      <c r="IKH23" s="85"/>
      <c r="IKI23" s="74"/>
      <c r="IKJ23" s="74"/>
      <c r="IKK23" s="85"/>
      <c r="IKL23" s="74"/>
      <c r="IKM23" s="74"/>
      <c r="IKN23" s="85"/>
      <c r="IKO23" s="74"/>
      <c r="IKP23" s="74"/>
      <c r="IKQ23" s="85"/>
      <c r="IKR23" s="80"/>
      <c r="IKS23" s="80"/>
      <c r="IKT23" s="85"/>
      <c r="IKU23" s="77"/>
      <c r="IKV23" s="74"/>
      <c r="IKW23" s="74"/>
      <c r="IKX23" s="85"/>
      <c r="IKY23" s="74"/>
      <c r="IKZ23" s="74"/>
      <c r="ILA23" s="85"/>
      <c r="ILB23" s="74"/>
      <c r="ILC23" s="74"/>
      <c r="ILD23" s="85"/>
      <c r="ILE23" s="74"/>
      <c r="ILF23" s="74"/>
      <c r="ILG23" s="85"/>
      <c r="ILH23" s="80"/>
      <c r="ILI23" s="80"/>
      <c r="ILJ23" s="85"/>
      <c r="ILK23" s="77"/>
      <c r="ILL23" s="74"/>
      <c r="ILM23" s="74"/>
      <c r="ILN23" s="85"/>
      <c r="ILO23" s="74"/>
      <c r="ILP23" s="74"/>
      <c r="ILQ23" s="85"/>
      <c r="ILR23" s="74"/>
      <c r="ILS23" s="74"/>
      <c r="ILT23" s="85"/>
      <c r="ILU23" s="74"/>
      <c r="ILV23" s="74"/>
      <c r="ILW23" s="85"/>
      <c r="ILX23" s="80"/>
      <c r="ILY23" s="80"/>
      <c r="ILZ23" s="85"/>
      <c r="IMA23" s="77"/>
      <c r="IMB23" s="74"/>
      <c r="IMC23" s="74"/>
      <c r="IMD23" s="85"/>
      <c r="IME23" s="74"/>
      <c r="IMF23" s="74"/>
      <c r="IMG23" s="85"/>
      <c r="IMH23" s="74"/>
      <c r="IMI23" s="74"/>
      <c r="IMJ23" s="85"/>
      <c r="IMK23" s="74"/>
      <c r="IML23" s="74"/>
      <c r="IMM23" s="85"/>
      <c r="IMN23" s="80"/>
      <c r="IMO23" s="80"/>
      <c r="IMP23" s="85"/>
      <c r="IMQ23" s="77"/>
      <c r="IMR23" s="74"/>
      <c r="IMS23" s="74"/>
      <c r="IMT23" s="85"/>
      <c r="IMU23" s="74"/>
      <c r="IMV23" s="74"/>
      <c r="IMW23" s="85"/>
      <c r="IMX23" s="74"/>
      <c r="IMY23" s="74"/>
      <c r="IMZ23" s="85"/>
      <c r="INA23" s="74"/>
      <c r="INB23" s="74"/>
      <c r="INC23" s="85"/>
      <c r="IND23" s="80"/>
      <c r="INE23" s="80"/>
      <c r="INF23" s="85"/>
      <c r="ING23" s="77"/>
      <c r="INH23" s="74"/>
      <c r="INI23" s="74"/>
      <c r="INJ23" s="85"/>
      <c r="INK23" s="74"/>
      <c r="INL23" s="74"/>
      <c r="INM23" s="85"/>
      <c r="INN23" s="74"/>
      <c r="INO23" s="74"/>
      <c r="INP23" s="85"/>
      <c r="INQ23" s="74"/>
      <c r="INR23" s="74"/>
      <c r="INS23" s="85"/>
      <c r="INT23" s="80"/>
      <c r="INU23" s="80"/>
      <c r="INV23" s="85"/>
      <c r="INW23" s="77"/>
      <c r="INX23" s="74"/>
      <c r="INY23" s="74"/>
      <c r="INZ23" s="85"/>
      <c r="IOA23" s="74"/>
      <c r="IOB23" s="74"/>
      <c r="IOC23" s="85"/>
      <c r="IOD23" s="74"/>
      <c r="IOE23" s="74"/>
      <c r="IOF23" s="85"/>
      <c r="IOG23" s="74"/>
      <c r="IOH23" s="74"/>
      <c r="IOI23" s="85"/>
      <c r="IOJ23" s="80"/>
      <c r="IOK23" s="80"/>
      <c r="IOL23" s="85"/>
      <c r="IOM23" s="77"/>
      <c r="ION23" s="74"/>
      <c r="IOO23" s="74"/>
      <c r="IOP23" s="85"/>
      <c r="IOQ23" s="74"/>
      <c r="IOR23" s="74"/>
      <c r="IOS23" s="85"/>
      <c r="IOT23" s="74"/>
      <c r="IOU23" s="74"/>
      <c r="IOV23" s="85"/>
      <c r="IOW23" s="74"/>
      <c r="IOX23" s="74"/>
      <c r="IOY23" s="85"/>
      <c r="IOZ23" s="80"/>
      <c r="IPA23" s="80"/>
      <c r="IPB23" s="85"/>
      <c r="IPC23" s="77"/>
      <c r="IPD23" s="74"/>
      <c r="IPE23" s="74"/>
      <c r="IPF23" s="85"/>
      <c r="IPG23" s="74"/>
      <c r="IPH23" s="74"/>
      <c r="IPI23" s="85"/>
      <c r="IPJ23" s="74"/>
      <c r="IPK23" s="74"/>
      <c r="IPL23" s="85"/>
      <c r="IPM23" s="74"/>
      <c r="IPN23" s="74"/>
      <c r="IPO23" s="85"/>
      <c r="IPP23" s="80"/>
      <c r="IPQ23" s="80"/>
      <c r="IPR23" s="85"/>
      <c r="IPS23" s="77"/>
      <c r="IPT23" s="74"/>
      <c r="IPU23" s="74"/>
      <c r="IPV23" s="85"/>
      <c r="IPW23" s="74"/>
      <c r="IPX23" s="74"/>
      <c r="IPY23" s="85"/>
      <c r="IPZ23" s="74"/>
      <c r="IQA23" s="74"/>
      <c r="IQB23" s="85"/>
      <c r="IQC23" s="74"/>
      <c r="IQD23" s="74"/>
      <c r="IQE23" s="85"/>
      <c r="IQF23" s="80"/>
      <c r="IQG23" s="80"/>
      <c r="IQH23" s="85"/>
      <c r="IQI23" s="77"/>
      <c r="IQJ23" s="74"/>
      <c r="IQK23" s="74"/>
      <c r="IQL23" s="85"/>
      <c r="IQM23" s="74"/>
      <c r="IQN23" s="74"/>
      <c r="IQO23" s="85"/>
      <c r="IQP23" s="74"/>
      <c r="IQQ23" s="74"/>
      <c r="IQR23" s="85"/>
      <c r="IQS23" s="74"/>
      <c r="IQT23" s="74"/>
      <c r="IQU23" s="85"/>
      <c r="IQV23" s="80"/>
      <c r="IQW23" s="80"/>
      <c r="IQX23" s="85"/>
      <c r="IQY23" s="77"/>
      <c r="IQZ23" s="74"/>
      <c r="IRA23" s="74"/>
      <c r="IRB23" s="85"/>
      <c r="IRC23" s="74"/>
      <c r="IRD23" s="74"/>
      <c r="IRE23" s="85"/>
      <c r="IRF23" s="74"/>
      <c r="IRG23" s="74"/>
      <c r="IRH23" s="85"/>
      <c r="IRI23" s="74"/>
      <c r="IRJ23" s="74"/>
      <c r="IRK23" s="85"/>
      <c r="IRL23" s="80"/>
      <c r="IRM23" s="80"/>
      <c r="IRN23" s="85"/>
      <c r="IRO23" s="77"/>
      <c r="IRP23" s="74"/>
      <c r="IRQ23" s="74"/>
      <c r="IRR23" s="85"/>
      <c r="IRS23" s="74"/>
      <c r="IRT23" s="74"/>
      <c r="IRU23" s="85"/>
      <c r="IRV23" s="74"/>
      <c r="IRW23" s="74"/>
      <c r="IRX23" s="85"/>
      <c r="IRY23" s="74"/>
      <c r="IRZ23" s="74"/>
      <c r="ISA23" s="85"/>
      <c r="ISB23" s="80"/>
      <c r="ISC23" s="80"/>
      <c r="ISD23" s="85"/>
      <c r="ISE23" s="77"/>
      <c r="ISF23" s="74"/>
      <c r="ISG23" s="74"/>
      <c r="ISH23" s="85"/>
      <c r="ISI23" s="74"/>
      <c r="ISJ23" s="74"/>
      <c r="ISK23" s="85"/>
      <c r="ISL23" s="74"/>
      <c r="ISM23" s="74"/>
      <c r="ISN23" s="85"/>
      <c r="ISO23" s="74"/>
      <c r="ISP23" s="74"/>
      <c r="ISQ23" s="85"/>
      <c r="ISR23" s="80"/>
      <c r="ISS23" s="80"/>
      <c r="IST23" s="85"/>
      <c r="ISU23" s="77"/>
      <c r="ISV23" s="74"/>
      <c r="ISW23" s="74"/>
      <c r="ISX23" s="85"/>
      <c r="ISY23" s="74"/>
      <c r="ISZ23" s="74"/>
      <c r="ITA23" s="85"/>
      <c r="ITB23" s="74"/>
      <c r="ITC23" s="74"/>
      <c r="ITD23" s="85"/>
      <c r="ITE23" s="74"/>
      <c r="ITF23" s="74"/>
      <c r="ITG23" s="85"/>
      <c r="ITH23" s="80"/>
      <c r="ITI23" s="80"/>
      <c r="ITJ23" s="85"/>
      <c r="ITK23" s="77"/>
      <c r="ITL23" s="74"/>
      <c r="ITM23" s="74"/>
      <c r="ITN23" s="85"/>
      <c r="ITO23" s="74"/>
      <c r="ITP23" s="74"/>
      <c r="ITQ23" s="85"/>
      <c r="ITR23" s="74"/>
      <c r="ITS23" s="74"/>
      <c r="ITT23" s="85"/>
      <c r="ITU23" s="74"/>
      <c r="ITV23" s="74"/>
      <c r="ITW23" s="85"/>
      <c r="ITX23" s="80"/>
      <c r="ITY23" s="80"/>
      <c r="ITZ23" s="85"/>
      <c r="IUA23" s="77"/>
      <c r="IUB23" s="74"/>
      <c r="IUC23" s="74"/>
      <c r="IUD23" s="85"/>
      <c r="IUE23" s="74"/>
      <c r="IUF23" s="74"/>
      <c r="IUG23" s="85"/>
      <c r="IUH23" s="74"/>
      <c r="IUI23" s="74"/>
      <c r="IUJ23" s="85"/>
      <c r="IUK23" s="74"/>
      <c r="IUL23" s="74"/>
      <c r="IUM23" s="85"/>
      <c r="IUN23" s="80"/>
      <c r="IUO23" s="80"/>
      <c r="IUP23" s="85"/>
      <c r="IUQ23" s="77"/>
      <c r="IUR23" s="74"/>
      <c r="IUS23" s="74"/>
      <c r="IUT23" s="85"/>
      <c r="IUU23" s="74"/>
      <c r="IUV23" s="74"/>
      <c r="IUW23" s="85"/>
      <c r="IUX23" s="74"/>
      <c r="IUY23" s="74"/>
      <c r="IUZ23" s="85"/>
      <c r="IVA23" s="74"/>
      <c r="IVB23" s="74"/>
      <c r="IVC23" s="85"/>
      <c r="IVD23" s="80"/>
      <c r="IVE23" s="80"/>
      <c r="IVF23" s="85"/>
      <c r="IVG23" s="77"/>
      <c r="IVH23" s="74"/>
      <c r="IVI23" s="74"/>
      <c r="IVJ23" s="85"/>
      <c r="IVK23" s="74"/>
      <c r="IVL23" s="74"/>
      <c r="IVM23" s="85"/>
      <c r="IVN23" s="74"/>
      <c r="IVO23" s="74"/>
      <c r="IVP23" s="85"/>
      <c r="IVQ23" s="74"/>
      <c r="IVR23" s="74"/>
      <c r="IVS23" s="85"/>
      <c r="IVT23" s="80"/>
      <c r="IVU23" s="80"/>
      <c r="IVV23" s="85"/>
      <c r="IVW23" s="77"/>
      <c r="IVX23" s="74"/>
      <c r="IVY23" s="74"/>
      <c r="IVZ23" s="85"/>
      <c r="IWA23" s="74"/>
      <c r="IWB23" s="74"/>
      <c r="IWC23" s="85"/>
      <c r="IWD23" s="74"/>
      <c r="IWE23" s="74"/>
      <c r="IWF23" s="85"/>
      <c r="IWG23" s="74"/>
      <c r="IWH23" s="74"/>
      <c r="IWI23" s="85"/>
      <c r="IWJ23" s="80"/>
      <c r="IWK23" s="80"/>
      <c r="IWL23" s="85"/>
      <c r="IWM23" s="77"/>
      <c r="IWN23" s="74"/>
      <c r="IWO23" s="74"/>
      <c r="IWP23" s="85"/>
      <c r="IWQ23" s="74"/>
      <c r="IWR23" s="74"/>
      <c r="IWS23" s="85"/>
      <c r="IWT23" s="74"/>
      <c r="IWU23" s="74"/>
      <c r="IWV23" s="85"/>
      <c r="IWW23" s="74"/>
      <c r="IWX23" s="74"/>
      <c r="IWY23" s="85"/>
      <c r="IWZ23" s="80"/>
      <c r="IXA23" s="80"/>
      <c r="IXB23" s="85"/>
      <c r="IXC23" s="77"/>
      <c r="IXD23" s="74"/>
      <c r="IXE23" s="74"/>
      <c r="IXF23" s="85"/>
      <c r="IXG23" s="74"/>
      <c r="IXH23" s="74"/>
      <c r="IXI23" s="85"/>
      <c r="IXJ23" s="74"/>
      <c r="IXK23" s="74"/>
      <c r="IXL23" s="85"/>
      <c r="IXM23" s="74"/>
      <c r="IXN23" s="74"/>
      <c r="IXO23" s="85"/>
      <c r="IXP23" s="80"/>
      <c r="IXQ23" s="80"/>
      <c r="IXR23" s="85"/>
      <c r="IXS23" s="77"/>
      <c r="IXT23" s="74"/>
      <c r="IXU23" s="74"/>
      <c r="IXV23" s="85"/>
      <c r="IXW23" s="74"/>
      <c r="IXX23" s="74"/>
      <c r="IXY23" s="85"/>
      <c r="IXZ23" s="74"/>
      <c r="IYA23" s="74"/>
      <c r="IYB23" s="85"/>
      <c r="IYC23" s="74"/>
      <c r="IYD23" s="74"/>
      <c r="IYE23" s="85"/>
      <c r="IYF23" s="80"/>
      <c r="IYG23" s="80"/>
      <c r="IYH23" s="85"/>
      <c r="IYI23" s="77"/>
      <c r="IYJ23" s="74"/>
      <c r="IYK23" s="74"/>
      <c r="IYL23" s="85"/>
      <c r="IYM23" s="74"/>
      <c r="IYN23" s="74"/>
      <c r="IYO23" s="85"/>
      <c r="IYP23" s="74"/>
      <c r="IYQ23" s="74"/>
      <c r="IYR23" s="85"/>
      <c r="IYS23" s="74"/>
      <c r="IYT23" s="74"/>
      <c r="IYU23" s="85"/>
      <c r="IYV23" s="80"/>
      <c r="IYW23" s="80"/>
      <c r="IYX23" s="85"/>
      <c r="IYY23" s="77"/>
      <c r="IYZ23" s="74"/>
      <c r="IZA23" s="74"/>
      <c r="IZB23" s="85"/>
      <c r="IZC23" s="74"/>
      <c r="IZD23" s="74"/>
      <c r="IZE23" s="85"/>
      <c r="IZF23" s="74"/>
      <c r="IZG23" s="74"/>
      <c r="IZH23" s="85"/>
      <c r="IZI23" s="74"/>
      <c r="IZJ23" s="74"/>
      <c r="IZK23" s="85"/>
      <c r="IZL23" s="80"/>
      <c r="IZM23" s="80"/>
      <c r="IZN23" s="85"/>
      <c r="IZO23" s="77"/>
      <c r="IZP23" s="74"/>
      <c r="IZQ23" s="74"/>
      <c r="IZR23" s="85"/>
      <c r="IZS23" s="74"/>
      <c r="IZT23" s="74"/>
      <c r="IZU23" s="85"/>
      <c r="IZV23" s="74"/>
      <c r="IZW23" s="74"/>
      <c r="IZX23" s="85"/>
      <c r="IZY23" s="74"/>
      <c r="IZZ23" s="74"/>
      <c r="JAA23" s="85"/>
      <c r="JAB23" s="80"/>
      <c r="JAC23" s="80"/>
      <c r="JAD23" s="85"/>
      <c r="JAE23" s="77"/>
      <c r="JAF23" s="74"/>
      <c r="JAG23" s="74"/>
      <c r="JAH23" s="85"/>
      <c r="JAI23" s="74"/>
      <c r="JAJ23" s="74"/>
      <c r="JAK23" s="85"/>
      <c r="JAL23" s="74"/>
      <c r="JAM23" s="74"/>
      <c r="JAN23" s="85"/>
      <c r="JAO23" s="74"/>
      <c r="JAP23" s="74"/>
      <c r="JAQ23" s="85"/>
      <c r="JAR23" s="80"/>
      <c r="JAS23" s="80"/>
      <c r="JAT23" s="85"/>
      <c r="JAU23" s="77"/>
      <c r="JAV23" s="74"/>
      <c r="JAW23" s="74"/>
      <c r="JAX23" s="85"/>
      <c r="JAY23" s="74"/>
      <c r="JAZ23" s="74"/>
      <c r="JBA23" s="85"/>
      <c r="JBB23" s="74"/>
      <c r="JBC23" s="74"/>
      <c r="JBD23" s="85"/>
      <c r="JBE23" s="74"/>
      <c r="JBF23" s="74"/>
      <c r="JBG23" s="85"/>
      <c r="JBH23" s="80"/>
      <c r="JBI23" s="80"/>
      <c r="JBJ23" s="85"/>
      <c r="JBK23" s="77"/>
      <c r="JBL23" s="74"/>
      <c r="JBM23" s="74"/>
      <c r="JBN23" s="85"/>
      <c r="JBO23" s="74"/>
      <c r="JBP23" s="74"/>
      <c r="JBQ23" s="85"/>
      <c r="JBR23" s="74"/>
      <c r="JBS23" s="74"/>
      <c r="JBT23" s="85"/>
      <c r="JBU23" s="74"/>
      <c r="JBV23" s="74"/>
      <c r="JBW23" s="85"/>
      <c r="JBX23" s="80"/>
      <c r="JBY23" s="80"/>
      <c r="JBZ23" s="85"/>
      <c r="JCA23" s="77"/>
      <c r="JCB23" s="74"/>
      <c r="JCC23" s="74"/>
      <c r="JCD23" s="85"/>
      <c r="JCE23" s="74"/>
      <c r="JCF23" s="74"/>
      <c r="JCG23" s="85"/>
      <c r="JCH23" s="74"/>
      <c r="JCI23" s="74"/>
      <c r="JCJ23" s="85"/>
      <c r="JCK23" s="74"/>
      <c r="JCL23" s="74"/>
      <c r="JCM23" s="85"/>
      <c r="JCN23" s="80"/>
      <c r="JCO23" s="80"/>
      <c r="JCP23" s="85"/>
      <c r="JCQ23" s="77"/>
      <c r="JCR23" s="74"/>
      <c r="JCS23" s="74"/>
      <c r="JCT23" s="85"/>
      <c r="JCU23" s="74"/>
      <c r="JCV23" s="74"/>
      <c r="JCW23" s="85"/>
      <c r="JCX23" s="74"/>
      <c r="JCY23" s="74"/>
      <c r="JCZ23" s="85"/>
      <c r="JDA23" s="74"/>
      <c r="JDB23" s="74"/>
      <c r="JDC23" s="85"/>
      <c r="JDD23" s="80"/>
      <c r="JDE23" s="80"/>
      <c r="JDF23" s="85"/>
      <c r="JDG23" s="77"/>
      <c r="JDH23" s="74"/>
      <c r="JDI23" s="74"/>
      <c r="JDJ23" s="85"/>
      <c r="JDK23" s="74"/>
      <c r="JDL23" s="74"/>
      <c r="JDM23" s="85"/>
      <c r="JDN23" s="74"/>
      <c r="JDO23" s="74"/>
      <c r="JDP23" s="85"/>
      <c r="JDQ23" s="74"/>
      <c r="JDR23" s="74"/>
      <c r="JDS23" s="85"/>
      <c r="JDT23" s="80"/>
      <c r="JDU23" s="80"/>
      <c r="JDV23" s="85"/>
      <c r="JDW23" s="77"/>
      <c r="JDX23" s="74"/>
      <c r="JDY23" s="74"/>
      <c r="JDZ23" s="85"/>
      <c r="JEA23" s="74"/>
      <c r="JEB23" s="74"/>
      <c r="JEC23" s="85"/>
      <c r="JED23" s="74"/>
      <c r="JEE23" s="74"/>
      <c r="JEF23" s="85"/>
      <c r="JEG23" s="74"/>
      <c r="JEH23" s="74"/>
      <c r="JEI23" s="85"/>
      <c r="JEJ23" s="80"/>
      <c r="JEK23" s="80"/>
      <c r="JEL23" s="85"/>
      <c r="JEM23" s="77"/>
      <c r="JEN23" s="74"/>
      <c r="JEO23" s="74"/>
      <c r="JEP23" s="85"/>
      <c r="JEQ23" s="74"/>
      <c r="JER23" s="74"/>
      <c r="JES23" s="85"/>
      <c r="JET23" s="74"/>
      <c r="JEU23" s="74"/>
      <c r="JEV23" s="85"/>
      <c r="JEW23" s="74"/>
      <c r="JEX23" s="74"/>
      <c r="JEY23" s="85"/>
      <c r="JEZ23" s="80"/>
      <c r="JFA23" s="80"/>
      <c r="JFB23" s="85"/>
      <c r="JFC23" s="77"/>
      <c r="JFD23" s="74"/>
      <c r="JFE23" s="74"/>
      <c r="JFF23" s="85"/>
      <c r="JFG23" s="74"/>
      <c r="JFH23" s="74"/>
      <c r="JFI23" s="85"/>
      <c r="JFJ23" s="74"/>
      <c r="JFK23" s="74"/>
      <c r="JFL23" s="85"/>
      <c r="JFM23" s="74"/>
      <c r="JFN23" s="74"/>
      <c r="JFO23" s="85"/>
      <c r="JFP23" s="80"/>
      <c r="JFQ23" s="80"/>
      <c r="JFR23" s="85"/>
      <c r="JFS23" s="77"/>
      <c r="JFT23" s="74"/>
      <c r="JFU23" s="74"/>
      <c r="JFV23" s="85"/>
      <c r="JFW23" s="74"/>
      <c r="JFX23" s="74"/>
      <c r="JFY23" s="85"/>
      <c r="JFZ23" s="74"/>
      <c r="JGA23" s="74"/>
      <c r="JGB23" s="85"/>
      <c r="JGC23" s="74"/>
      <c r="JGD23" s="74"/>
      <c r="JGE23" s="85"/>
      <c r="JGF23" s="80"/>
      <c r="JGG23" s="80"/>
      <c r="JGH23" s="85"/>
      <c r="JGI23" s="77"/>
      <c r="JGJ23" s="74"/>
      <c r="JGK23" s="74"/>
      <c r="JGL23" s="85"/>
      <c r="JGM23" s="74"/>
      <c r="JGN23" s="74"/>
      <c r="JGO23" s="85"/>
      <c r="JGP23" s="74"/>
      <c r="JGQ23" s="74"/>
      <c r="JGR23" s="85"/>
      <c r="JGS23" s="74"/>
      <c r="JGT23" s="74"/>
      <c r="JGU23" s="85"/>
      <c r="JGV23" s="80"/>
      <c r="JGW23" s="80"/>
      <c r="JGX23" s="85"/>
      <c r="JGY23" s="77"/>
      <c r="JGZ23" s="74"/>
      <c r="JHA23" s="74"/>
      <c r="JHB23" s="85"/>
      <c r="JHC23" s="74"/>
      <c r="JHD23" s="74"/>
      <c r="JHE23" s="85"/>
      <c r="JHF23" s="74"/>
      <c r="JHG23" s="74"/>
      <c r="JHH23" s="85"/>
      <c r="JHI23" s="74"/>
      <c r="JHJ23" s="74"/>
      <c r="JHK23" s="85"/>
      <c r="JHL23" s="80"/>
      <c r="JHM23" s="80"/>
      <c r="JHN23" s="85"/>
      <c r="JHO23" s="77"/>
      <c r="JHP23" s="74"/>
      <c r="JHQ23" s="74"/>
      <c r="JHR23" s="85"/>
      <c r="JHS23" s="74"/>
      <c r="JHT23" s="74"/>
      <c r="JHU23" s="85"/>
      <c r="JHV23" s="74"/>
      <c r="JHW23" s="74"/>
      <c r="JHX23" s="85"/>
      <c r="JHY23" s="74"/>
      <c r="JHZ23" s="74"/>
      <c r="JIA23" s="85"/>
      <c r="JIB23" s="80"/>
      <c r="JIC23" s="80"/>
      <c r="JID23" s="85"/>
      <c r="JIE23" s="77"/>
      <c r="JIF23" s="74"/>
      <c r="JIG23" s="74"/>
      <c r="JIH23" s="85"/>
      <c r="JII23" s="74"/>
      <c r="JIJ23" s="74"/>
      <c r="JIK23" s="85"/>
      <c r="JIL23" s="74"/>
      <c r="JIM23" s="74"/>
      <c r="JIN23" s="85"/>
      <c r="JIO23" s="74"/>
      <c r="JIP23" s="74"/>
      <c r="JIQ23" s="85"/>
      <c r="JIR23" s="80"/>
      <c r="JIS23" s="80"/>
      <c r="JIT23" s="85"/>
      <c r="JIU23" s="77"/>
      <c r="JIV23" s="74"/>
      <c r="JIW23" s="74"/>
      <c r="JIX23" s="85"/>
      <c r="JIY23" s="74"/>
      <c r="JIZ23" s="74"/>
      <c r="JJA23" s="85"/>
      <c r="JJB23" s="74"/>
      <c r="JJC23" s="74"/>
      <c r="JJD23" s="85"/>
      <c r="JJE23" s="74"/>
      <c r="JJF23" s="74"/>
      <c r="JJG23" s="85"/>
      <c r="JJH23" s="80"/>
      <c r="JJI23" s="80"/>
      <c r="JJJ23" s="85"/>
      <c r="JJK23" s="77"/>
      <c r="JJL23" s="74"/>
      <c r="JJM23" s="74"/>
      <c r="JJN23" s="85"/>
      <c r="JJO23" s="74"/>
      <c r="JJP23" s="74"/>
      <c r="JJQ23" s="85"/>
      <c r="JJR23" s="74"/>
      <c r="JJS23" s="74"/>
      <c r="JJT23" s="85"/>
      <c r="JJU23" s="74"/>
      <c r="JJV23" s="74"/>
      <c r="JJW23" s="85"/>
      <c r="JJX23" s="80"/>
      <c r="JJY23" s="80"/>
      <c r="JJZ23" s="85"/>
      <c r="JKA23" s="77"/>
      <c r="JKB23" s="74"/>
      <c r="JKC23" s="74"/>
      <c r="JKD23" s="85"/>
      <c r="JKE23" s="74"/>
      <c r="JKF23" s="74"/>
      <c r="JKG23" s="85"/>
      <c r="JKH23" s="74"/>
      <c r="JKI23" s="74"/>
      <c r="JKJ23" s="85"/>
      <c r="JKK23" s="74"/>
      <c r="JKL23" s="74"/>
      <c r="JKM23" s="85"/>
      <c r="JKN23" s="80"/>
      <c r="JKO23" s="80"/>
      <c r="JKP23" s="85"/>
      <c r="JKQ23" s="77"/>
      <c r="JKR23" s="74"/>
      <c r="JKS23" s="74"/>
      <c r="JKT23" s="85"/>
      <c r="JKU23" s="74"/>
      <c r="JKV23" s="74"/>
      <c r="JKW23" s="85"/>
      <c r="JKX23" s="74"/>
      <c r="JKY23" s="74"/>
      <c r="JKZ23" s="85"/>
      <c r="JLA23" s="74"/>
      <c r="JLB23" s="74"/>
      <c r="JLC23" s="85"/>
      <c r="JLD23" s="80"/>
      <c r="JLE23" s="80"/>
      <c r="JLF23" s="85"/>
      <c r="JLG23" s="77"/>
      <c r="JLH23" s="74"/>
      <c r="JLI23" s="74"/>
      <c r="JLJ23" s="85"/>
      <c r="JLK23" s="74"/>
      <c r="JLL23" s="74"/>
      <c r="JLM23" s="85"/>
      <c r="JLN23" s="74"/>
      <c r="JLO23" s="74"/>
      <c r="JLP23" s="85"/>
      <c r="JLQ23" s="74"/>
      <c r="JLR23" s="74"/>
      <c r="JLS23" s="85"/>
      <c r="JLT23" s="80"/>
      <c r="JLU23" s="80"/>
      <c r="JLV23" s="85"/>
      <c r="JLW23" s="77"/>
      <c r="JLX23" s="74"/>
      <c r="JLY23" s="74"/>
      <c r="JLZ23" s="85"/>
      <c r="JMA23" s="74"/>
      <c r="JMB23" s="74"/>
      <c r="JMC23" s="85"/>
      <c r="JMD23" s="74"/>
      <c r="JME23" s="74"/>
      <c r="JMF23" s="85"/>
      <c r="JMG23" s="74"/>
      <c r="JMH23" s="74"/>
      <c r="JMI23" s="85"/>
      <c r="JMJ23" s="80"/>
      <c r="JMK23" s="80"/>
      <c r="JML23" s="85"/>
      <c r="JMM23" s="77"/>
      <c r="JMN23" s="74"/>
      <c r="JMO23" s="74"/>
      <c r="JMP23" s="85"/>
      <c r="JMQ23" s="74"/>
      <c r="JMR23" s="74"/>
      <c r="JMS23" s="85"/>
      <c r="JMT23" s="74"/>
      <c r="JMU23" s="74"/>
      <c r="JMV23" s="85"/>
      <c r="JMW23" s="74"/>
      <c r="JMX23" s="74"/>
      <c r="JMY23" s="85"/>
      <c r="JMZ23" s="80"/>
      <c r="JNA23" s="80"/>
      <c r="JNB23" s="85"/>
      <c r="JNC23" s="77"/>
      <c r="JND23" s="74"/>
      <c r="JNE23" s="74"/>
      <c r="JNF23" s="85"/>
      <c r="JNG23" s="74"/>
      <c r="JNH23" s="74"/>
      <c r="JNI23" s="85"/>
      <c r="JNJ23" s="74"/>
      <c r="JNK23" s="74"/>
      <c r="JNL23" s="85"/>
      <c r="JNM23" s="74"/>
      <c r="JNN23" s="74"/>
      <c r="JNO23" s="85"/>
      <c r="JNP23" s="80"/>
      <c r="JNQ23" s="80"/>
      <c r="JNR23" s="85"/>
      <c r="JNS23" s="77"/>
      <c r="JNT23" s="74"/>
      <c r="JNU23" s="74"/>
      <c r="JNV23" s="85"/>
      <c r="JNW23" s="74"/>
      <c r="JNX23" s="74"/>
      <c r="JNY23" s="85"/>
      <c r="JNZ23" s="74"/>
      <c r="JOA23" s="74"/>
      <c r="JOB23" s="85"/>
      <c r="JOC23" s="74"/>
      <c r="JOD23" s="74"/>
      <c r="JOE23" s="85"/>
      <c r="JOF23" s="80"/>
      <c r="JOG23" s="80"/>
      <c r="JOH23" s="85"/>
      <c r="JOI23" s="77"/>
      <c r="JOJ23" s="74"/>
      <c r="JOK23" s="74"/>
      <c r="JOL23" s="85"/>
      <c r="JOM23" s="74"/>
      <c r="JON23" s="74"/>
      <c r="JOO23" s="85"/>
      <c r="JOP23" s="74"/>
      <c r="JOQ23" s="74"/>
      <c r="JOR23" s="85"/>
      <c r="JOS23" s="74"/>
      <c r="JOT23" s="74"/>
      <c r="JOU23" s="85"/>
      <c r="JOV23" s="80"/>
      <c r="JOW23" s="80"/>
      <c r="JOX23" s="85"/>
      <c r="JOY23" s="77"/>
      <c r="JOZ23" s="74"/>
      <c r="JPA23" s="74"/>
      <c r="JPB23" s="85"/>
      <c r="JPC23" s="74"/>
      <c r="JPD23" s="74"/>
      <c r="JPE23" s="85"/>
      <c r="JPF23" s="74"/>
      <c r="JPG23" s="74"/>
      <c r="JPH23" s="85"/>
      <c r="JPI23" s="74"/>
      <c r="JPJ23" s="74"/>
      <c r="JPK23" s="85"/>
      <c r="JPL23" s="80"/>
      <c r="JPM23" s="80"/>
      <c r="JPN23" s="85"/>
      <c r="JPO23" s="77"/>
      <c r="JPP23" s="74"/>
      <c r="JPQ23" s="74"/>
      <c r="JPR23" s="85"/>
      <c r="JPS23" s="74"/>
      <c r="JPT23" s="74"/>
      <c r="JPU23" s="85"/>
      <c r="JPV23" s="74"/>
      <c r="JPW23" s="74"/>
      <c r="JPX23" s="85"/>
      <c r="JPY23" s="74"/>
      <c r="JPZ23" s="74"/>
      <c r="JQA23" s="85"/>
      <c r="JQB23" s="80"/>
      <c r="JQC23" s="80"/>
      <c r="JQD23" s="85"/>
      <c r="JQE23" s="77"/>
      <c r="JQF23" s="74"/>
      <c r="JQG23" s="74"/>
      <c r="JQH23" s="85"/>
      <c r="JQI23" s="74"/>
      <c r="JQJ23" s="74"/>
      <c r="JQK23" s="85"/>
      <c r="JQL23" s="74"/>
      <c r="JQM23" s="74"/>
      <c r="JQN23" s="85"/>
      <c r="JQO23" s="74"/>
      <c r="JQP23" s="74"/>
      <c r="JQQ23" s="85"/>
      <c r="JQR23" s="80"/>
      <c r="JQS23" s="80"/>
      <c r="JQT23" s="85"/>
      <c r="JQU23" s="77"/>
      <c r="JQV23" s="74"/>
      <c r="JQW23" s="74"/>
      <c r="JQX23" s="85"/>
      <c r="JQY23" s="74"/>
      <c r="JQZ23" s="74"/>
      <c r="JRA23" s="85"/>
      <c r="JRB23" s="74"/>
      <c r="JRC23" s="74"/>
      <c r="JRD23" s="85"/>
      <c r="JRE23" s="74"/>
      <c r="JRF23" s="74"/>
      <c r="JRG23" s="85"/>
      <c r="JRH23" s="80"/>
      <c r="JRI23" s="80"/>
      <c r="JRJ23" s="85"/>
      <c r="JRK23" s="77"/>
      <c r="JRL23" s="74"/>
      <c r="JRM23" s="74"/>
      <c r="JRN23" s="85"/>
      <c r="JRO23" s="74"/>
      <c r="JRP23" s="74"/>
      <c r="JRQ23" s="85"/>
      <c r="JRR23" s="74"/>
      <c r="JRS23" s="74"/>
      <c r="JRT23" s="85"/>
      <c r="JRU23" s="74"/>
      <c r="JRV23" s="74"/>
      <c r="JRW23" s="85"/>
      <c r="JRX23" s="80"/>
      <c r="JRY23" s="80"/>
      <c r="JRZ23" s="85"/>
      <c r="JSA23" s="77"/>
      <c r="JSB23" s="74"/>
      <c r="JSC23" s="74"/>
      <c r="JSD23" s="85"/>
      <c r="JSE23" s="74"/>
      <c r="JSF23" s="74"/>
      <c r="JSG23" s="85"/>
      <c r="JSH23" s="74"/>
      <c r="JSI23" s="74"/>
      <c r="JSJ23" s="85"/>
      <c r="JSK23" s="74"/>
      <c r="JSL23" s="74"/>
      <c r="JSM23" s="85"/>
      <c r="JSN23" s="80"/>
      <c r="JSO23" s="80"/>
      <c r="JSP23" s="85"/>
      <c r="JSQ23" s="77"/>
      <c r="JSR23" s="74"/>
      <c r="JSS23" s="74"/>
      <c r="JST23" s="85"/>
      <c r="JSU23" s="74"/>
      <c r="JSV23" s="74"/>
      <c r="JSW23" s="85"/>
      <c r="JSX23" s="74"/>
      <c r="JSY23" s="74"/>
      <c r="JSZ23" s="85"/>
      <c r="JTA23" s="74"/>
      <c r="JTB23" s="74"/>
      <c r="JTC23" s="85"/>
      <c r="JTD23" s="80"/>
      <c r="JTE23" s="80"/>
      <c r="JTF23" s="85"/>
      <c r="JTG23" s="77"/>
      <c r="JTH23" s="74"/>
      <c r="JTI23" s="74"/>
      <c r="JTJ23" s="85"/>
      <c r="JTK23" s="74"/>
      <c r="JTL23" s="74"/>
      <c r="JTM23" s="85"/>
      <c r="JTN23" s="74"/>
      <c r="JTO23" s="74"/>
      <c r="JTP23" s="85"/>
      <c r="JTQ23" s="74"/>
      <c r="JTR23" s="74"/>
      <c r="JTS23" s="85"/>
      <c r="JTT23" s="80"/>
      <c r="JTU23" s="80"/>
      <c r="JTV23" s="85"/>
      <c r="JTW23" s="77"/>
      <c r="JTX23" s="74"/>
      <c r="JTY23" s="74"/>
      <c r="JTZ23" s="85"/>
      <c r="JUA23" s="74"/>
      <c r="JUB23" s="74"/>
      <c r="JUC23" s="85"/>
      <c r="JUD23" s="74"/>
      <c r="JUE23" s="74"/>
      <c r="JUF23" s="85"/>
      <c r="JUG23" s="74"/>
      <c r="JUH23" s="74"/>
      <c r="JUI23" s="85"/>
      <c r="JUJ23" s="80"/>
      <c r="JUK23" s="80"/>
      <c r="JUL23" s="85"/>
      <c r="JUM23" s="77"/>
      <c r="JUN23" s="74"/>
      <c r="JUO23" s="74"/>
      <c r="JUP23" s="85"/>
      <c r="JUQ23" s="74"/>
      <c r="JUR23" s="74"/>
      <c r="JUS23" s="85"/>
      <c r="JUT23" s="74"/>
      <c r="JUU23" s="74"/>
      <c r="JUV23" s="85"/>
      <c r="JUW23" s="74"/>
      <c r="JUX23" s="74"/>
      <c r="JUY23" s="85"/>
      <c r="JUZ23" s="80"/>
      <c r="JVA23" s="80"/>
      <c r="JVB23" s="85"/>
      <c r="JVC23" s="77"/>
      <c r="JVD23" s="74"/>
      <c r="JVE23" s="74"/>
      <c r="JVF23" s="85"/>
      <c r="JVG23" s="74"/>
      <c r="JVH23" s="74"/>
      <c r="JVI23" s="85"/>
      <c r="JVJ23" s="74"/>
      <c r="JVK23" s="74"/>
      <c r="JVL23" s="85"/>
      <c r="JVM23" s="74"/>
      <c r="JVN23" s="74"/>
      <c r="JVO23" s="85"/>
      <c r="JVP23" s="80"/>
      <c r="JVQ23" s="80"/>
      <c r="JVR23" s="85"/>
      <c r="JVS23" s="77"/>
      <c r="JVT23" s="74"/>
      <c r="JVU23" s="74"/>
      <c r="JVV23" s="85"/>
      <c r="JVW23" s="74"/>
      <c r="JVX23" s="74"/>
      <c r="JVY23" s="85"/>
      <c r="JVZ23" s="74"/>
      <c r="JWA23" s="74"/>
      <c r="JWB23" s="85"/>
      <c r="JWC23" s="74"/>
      <c r="JWD23" s="74"/>
      <c r="JWE23" s="85"/>
      <c r="JWF23" s="80"/>
      <c r="JWG23" s="80"/>
      <c r="JWH23" s="85"/>
      <c r="JWI23" s="77"/>
      <c r="JWJ23" s="74"/>
      <c r="JWK23" s="74"/>
      <c r="JWL23" s="85"/>
      <c r="JWM23" s="74"/>
      <c r="JWN23" s="74"/>
      <c r="JWO23" s="85"/>
      <c r="JWP23" s="74"/>
      <c r="JWQ23" s="74"/>
      <c r="JWR23" s="85"/>
      <c r="JWS23" s="74"/>
      <c r="JWT23" s="74"/>
      <c r="JWU23" s="85"/>
      <c r="JWV23" s="80"/>
      <c r="JWW23" s="80"/>
      <c r="JWX23" s="85"/>
      <c r="JWY23" s="77"/>
      <c r="JWZ23" s="74"/>
      <c r="JXA23" s="74"/>
      <c r="JXB23" s="85"/>
      <c r="JXC23" s="74"/>
      <c r="JXD23" s="74"/>
      <c r="JXE23" s="85"/>
      <c r="JXF23" s="74"/>
      <c r="JXG23" s="74"/>
      <c r="JXH23" s="85"/>
      <c r="JXI23" s="74"/>
      <c r="JXJ23" s="74"/>
      <c r="JXK23" s="85"/>
      <c r="JXL23" s="80"/>
      <c r="JXM23" s="80"/>
      <c r="JXN23" s="85"/>
      <c r="JXO23" s="77"/>
      <c r="JXP23" s="74"/>
      <c r="JXQ23" s="74"/>
      <c r="JXR23" s="85"/>
      <c r="JXS23" s="74"/>
      <c r="JXT23" s="74"/>
      <c r="JXU23" s="85"/>
      <c r="JXV23" s="74"/>
      <c r="JXW23" s="74"/>
      <c r="JXX23" s="85"/>
      <c r="JXY23" s="74"/>
      <c r="JXZ23" s="74"/>
      <c r="JYA23" s="85"/>
      <c r="JYB23" s="80"/>
      <c r="JYC23" s="80"/>
      <c r="JYD23" s="85"/>
      <c r="JYE23" s="77"/>
      <c r="JYF23" s="74"/>
      <c r="JYG23" s="74"/>
      <c r="JYH23" s="85"/>
      <c r="JYI23" s="74"/>
      <c r="JYJ23" s="74"/>
      <c r="JYK23" s="85"/>
      <c r="JYL23" s="74"/>
      <c r="JYM23" s="74"/>
      <c r="JYN23" s="85"/>
      <c r="JYO23" s="74"/>
      <c r="JYP23" s="74"/>
      <c r="JYQ23" s="85"/>
      <c r="JYR23" s="80"/>
      <c r="JYS23" s="80"/>
      <c r="JYT23" s="85"/>
      <c r="JYU23" s="77"/>
      <c r="JYV23" s="74"/>
      <c r="JYW23" s="74"/>
      <c r="JYX23" s="85"/>
      <c r="JYY23" s="74"/>
      <c r="JYZ23" s="74"/>
      <c r="JZA23" s="85"/>
      <c r="JZB23" s="74"/>
      <c r="JZC23" s="74"/>
      <c r="JZD23" s="85"/>
      <c r="JZE23" s="74"/>
      <c r="JZF23" s="74"/>
      <c r="JZG23" s="85"/>
      <c r="JZH23" s="80"/>
      <c r="JZI23" s="80"/>
      <c r="JZJ23" s="85"/>
      <c r="JZK23" s="77"/>
      <c r="JZL23" s="74"/>
      <c r="JZM23" s="74"/>
      <c r="JZN23" s="85"/>
      <c r="JZO23" s="74"/>
      <c r="JZP23" s="74"/>
      <c r="JZQ23" s="85"/>
      <c r="JZR23" s="74"/>
      <c r="JZS23" s="74"/>
      <c r="JZT23" s="85"/>
      <c r="JZU23" s="74"/>
      <c r="JZV23" s="74"/>
      <c r="JZW23" s="85"/>
      <c r="JZX23" s="80"/>
      <c r="JZY23" s="80"/>
      <c r="JZZ23" s="85"/>
      <c r="KAA23" s="77"/>
      <c r="KAB23" s="74"/>
      <c r="KAC23" s="74"/>
      <c r="KAD23" s="85"/>
      <c r="KAE23" s="74"/>
      <c r="KAF23" s="74"/>
      <c r="KAG23" s="85"/>
      <c r="KAH23" s="74"/>
      <c r="KAI23" s="74"/>
      <c r="KAJ23" s="85"/>
      <c r="KAK23" s="74"/>
      <c r="KAL23" s="74"/>
      <c r="KAM23" s="85"/>
      <c r="KAN23" s="80"/>
      <c r="KAO23" s="80"/>
      <c r="KAP23" s="85"/>
      <c r="KAQ23" s="77"/>
      <c r="KAR23" s="74"/>
      <c r="KAS23" s="74"/>
      <c r="KAT23" s="85"/>
      <c r="KAU23" s="74"/>
      <c r="KAV23" s="74"/>
      <c r="KAW23" s="85"/>
      <c r="KAX23" s="74"/>
      <c r="KAY23" s="74"/>
      <c r="KAZ23" s="85"/>
      <c r="KBA23" s="74"/>
      <c r="KBB23" s="74"/>
      <c r="KBC23" s="85"/>
      <c r="KBD23" s="80"/>
      <c r="KBE23" s="80"/>
      <c r="KBF23" s="85"/>
      <c r="KBG23" s="77"/>
      <c r="KBH23" s="74"/>
      <c r="KBI23" s="74"/>
      <c r="KBJ23" s="85"/>
      <c r="KBK23" s="74"/>
      <c r="KBL23" s="74"/>
      <c r="KBM23" s="85"/>
      <c r="KBN23" s="74"/>
      <c r="KBO23" s="74"/>
      <c r="KBP23" s="85"/>
      <c r="KBQ23" s="74"/>
      <c r="KBR23" s="74"/>
      <c r="KBS23" s="85"/>
      <c r="KBT23" s="80"/>
      <c r="KBU23" s="80"/>
      <c r="KBV23" s="85"/>
      <c r="KBW23" s="77"/>
      <c r="KBX23" s="74"/>
      <c r="KBY23" s="74"/>
      <c r="KBZ23" s="85"/>
      <c r="KCA23" s="74"/>
      <c r="KCB23" s="74"/>
      <c r="KCC23" s="85"/>
      <c r="KCD23" s="74"/>
      <c r="KCE23" s="74"/>
      <c r="KCF23" s="85"/>
      <c r="KCG23" s="74"/>
      <c r="KCH23" s="74"/>
      <c r="KCI23" s="85"/>
      <c r="KCJ23" s="80"/>
      <c r="KCK23" s="80"/>
      <c r="KCL23" s="85"/>
      <c r="KCM23" s="77"/>
      <c r="KCN23" s="74"/>
      <c r="KCO23" s="74"/>
      <c r="KCP23" s="85"/>
      <c r="KCQ23" s="74"/>
      <c r="KCR23" s="74"/>
      <c r="KCS23" s="85"/>
      <c r="KCT23" s="74"/>
      <c r="KCU23" s="74"/>
      <c r="KCV23" s="85"/>
      <c r="KCW23" s="74"/>
      <c r="KCX23" s="74"/>
      <c r="KCY23" s="85"/>
      <c r="KCZ23" s="80"/>
      <c r="KDA23" s="80"/>
      <c r="KDB23" s="85"/>
      <c r="KDC23" s="77"/>
      <c r="KDD23" s="74"/>
      <c r="KDE23" s="74"/>
      <c r="KDF23" s="85"/>
      <c r="KDG23" s="74"/>
      <c r="KDH23" s="74"/>
      <c r="KDI23" s="85"/>
      <c r="KDJ23" s="74"/>
      <c r="KDK23" s="74"/>
      <c r="KDL23" s="85"/>
      <c r="KDM23" s="74"/>
      <c r="KDN23" s="74"/>
      <c r="KDO23" s="85"/>
      <c r="KDP23" s="80"/>
      <c r="KDQ23" s="80"/>
      <c r="KDR23" s="85"/>
      <c r="KDS23" s="77"/>
      <c r="KDT23" s="74"/>
      <c r="KDU23" s="74"/>
      <c r="KDV23" s="85"/>
      <c r="KDW23" s="74"/>
      <c r="KDX23" s="74"/>
      <c r="KDY23" s="85"/>
      <c r="KDZ23" s="74"/>
      <c r="KEA23" s="74"/>
      <c r="KEB23" s="85"/>
      <c r="KEC23" s="74"/>
      <c r="KED23" s="74"/>
      <c r="KEE23" s="85"/>
      <c r="KEF23" s="80"/>
      <c r="KEG23" s="80"/>
      <c r="KEH23" s="85"/>
      <c r="KEI23" s="77"/>
      <c r="KEJ23" s="74"/>
      <c r="KEK23" s="74"/>
      <c r="KEL23" s="85"/>
      <c r="KEM23" s="74"/>
      <c r="KEN23" s="74"/>
      <c r="KEO23" s="85"/>
      <c r="KEP23" s="74"/>
      <c r="KEQ23" s="74"/>
      <c r="KER23" s="85"/>
      <c r="KES23" s="74"/>
      <c r="KET23" s="74"/>
      <c r="KEU23" s="85"/>
      <c r="KEV23" s="80"/>
      <c r="KEW23" s="80"/>
      <c r="KEX23" s="85"/>
      <c r="KEY23" s="77"/>
      <c r="KEZ23" s="74"/>
      <c r="KFA23" s="74"/>
      <c r="KFB23" s="85"/>
      <c r="KFC23" s="74"/>
      <c r="KFD23" s="74"/>
      <c r="KFE23" s="85"/>
      <c r="KFF23" s="74"/>
      <c r="KFG23" s="74"/>
      <c r="KFH23" s="85"/>
      <c r="KFI23" s="74"/>
      <c r="KFJ23" s="74"/>
      <c r="KFK23" s="85"/>
      <c r="KFL23" s="80"/>
      <c r="KFM23" s="80"/>
      <c r="KFN23" s="85"/>
      <c r="KFO23" s="77"/>
      <c r="KFP23" s="74"/>
      <c r="KFQ23" s="74"/>
      <c r="KFR23" s="85"/>
      <c r="KFS23" s="74"/>
      <c r="KFT23" s="74"/>
      <c r="KFU23" s="85"/>
      <c r="KFV23" s="74"/>
      <c r="KFW23" s="74"/>
      <c r="KFX23" s="85"/>
      <c r="KFY23" s="74"/>
      <c r="KFZ23" s="74"/>
      <c r="KGA23" s="85"/>
      <c r="KGB23" s="80"/>
      <c r="KGC23" s="80"/>
      <c r="KGD23" s="85"/>
      <c r="KGE23" s="77"/>
      <c r="KGF23" s="74"/>
      <c r="KGG23" s="74"/>
      <c r="KGH23" s="85"/>
      <c r="KGI23" s="74"/>
      <c r="KGJ23" s="74"/>
      <c r="KGK23" s="85"/>
      <c r="KGL23" s="74"/>
      <c r="KGM23" s="74"/>
      <c r="KGN23" s="85"/>
      <c r="KGO23" s="74"/>
      <c r="KGP23" s="74"/>
      <c r="KGQ23" s="85"/>
      <c r="KGR23" s="80"/>
      <c r="KGS23" s="80"/>
      <c r="KGT23" s="85"/>
      <c r="KGU23" s="77"/>
      <c r="KGV23" s="74"/>
      <c r="KGW23" s="74"/>
      <c r="KGX23" s="85"/>
      <c r="KGY23" s="74"/>
      <c r="KGZ23" s="74"/>
      <c r="KHA23" s="85"/>
      <c r="KHB23" s="74"/>
      <c r="KHC23" s="74"/>
      <c r="KHD23" s="85"/>
      <c r="KHE23" s="74"/>
      <c r="KHF23" s="74"/>
      <c r="KHG23" s="85"/>
      <c r="KHH23" s="80"/>
      <c r="KHI23" s="80"/>
      <c r="KHJ23" s="85"/>
      <c r="KHK23" s="77"/>
      <c r="KHL23" s="74"/>
      <c r="KHM23" s="74"/>
      <c r="KHN23" s="85"/>
      <c r="KHO23" s="74"/>
      <c r="KHP23" s="74"/>
      <c r="KHQ23" s="85"/>
      <c r="KHR23" s="74"/>
      <c r="KHS23" s="74"/>
      <c r="KHT23" s="85"/>
      <c r="KHU23" s="74"/>
      <c r="KHV23" s="74"/>
      <c r="KHW23" s="85"/>
      <c r="KHX23" s="80"/>
      <c r="KHY23" s="80"/>
      <c r="KHZ23" s="85"/>
      <c r="KIA23" s="77"/>
      <c r="KIB23" s="74"/>
      <c r="KIC23" s="74"/>
      <c r="KID23" s="85"/>
      <c r="KIE23" s="74"/>
      <c r="KIF23" s="74"/>
      <c r="KIG23" s="85"/>
      <c r="KIH23" s="74"/>
      <c r="KII23" s="74"/>
      <c r="KIJ23" s="85"/>
      <c r="KIK23" s="74"/>
      <c r="KIL23" s="74"/>
      <c r="KIM23" s="85"/>
      <c r="KIN23" s="80"/>
      <c r="KIO23" s="80"/>
      <c r="KIP23" s="85"/>
      <c r="KIQ23" s="77"/>
      <c r="KIR23" s="74"/>
      <c r="KIS23" s="74"/>
      <c r="KIT23" s="85"/>
      <c r="KIU23" s="74"/>
      <c r="KIV23" s="74"/>
      <c r="KIW23" s="85"/>
      <c r="KIX23" s="74"/>
      <c r="KIY23" s="74"/>
      <c r="KIZ23" s="85"/>
      <c r="KJA23" s="74"/>
      <c r="KJB23" s="74"/>
      <c r="KJC23" s="85"/>
      <c r="KJD23" s="80"/>
      <c r="KJE23" s="80"/>
      <c r="KJF23" s="85"/>
      <c r="KJG23" s="77"/>
      <c r="KJH23" s="74"/>
      <c r="KJI23" s="74"/>
      <c r="KJJ23" s="85"/>
      <c r="KJK23" s="74"/>
      <c r="KJL23" s="74"/>
      <c r="KJM23" s="85"/>
      <c r="KJN23" s="74"/>
      <c r="KJO23" s="74"/>
      <c r="KJP23" s="85"/>
      <c r="KJQ23" s="74"/>
      <c r="KJR23" s="74"/>
      <c r="KJS23" s="85"/>
      <c r="KJT23" s="80"/>
      <c r="KJU23" s="80"/>
      <c r="KJV23" s="85"/>
      <c r="KJW23" s="77"/>
      <c r="KJX23" s="74"/>
      <c r="KJY23" s="74"/>
      <c r="KJZ23" s="85"/>
      <c r="KKA23" s="74"/>
      <c r="KKB23" s="74"/>
      <c r="KKC23" s="85"/>
      <c r="KKD23" s="74"/>
      <c r="KKE23" s="74"/>
      <c r="KKF23" s="85"/>
      <c r="KKG23" s="74"/>
      <c r="KKH23" s="74"/>
      <c r="KKI23" s="85"/>
      <c r="KKJ23" s="80"/>
      <c r="KKK23" s="80"/>
      <c r="KKL23" s="85"/>
      <c r="KKM23" s="77"/>
      <c r="KKN23" s="74"/>
      <c r="KKO23" s="74"/>
      <c r="KKP23" s="85"/>
      <c r="KKQ23" s="74"/>
      <c r="KKR23" s="74"/>
      <c r="KKS23" s="85"/>
      <c r="KKT23" s="74"/>
      <c r="KKU23" s="74"/>
      <c r="KKV23" s="85"/>
      <c r="KKW23" s="74"/>
      <c r="KKX23" s="74"/>
      <c r="KKY23" s="85"/>
      <c r="KKZ23" s="80"/>
      <c r="KLA23" s="80"/>
      <c r="KLB23" s="85"/>
      <c r="KLC23" s="77"/>
      <c r="KLD23" s="74"/>
      <c r="KLE23" s="74"/>
      <c r="KLF23" s="85"/>
      <c r="KLG23" s="74"/>
      <c r="KLH23" s="74"/>
      <c r="KLI23" s="85"/>
      <c r="KLJ23" s="74"/>
      <c r="KLK23" s="74"/>
      <c r="KLL23" s="85"/>
      <c r="KLM23" s="74"/>
      <c r="KLN23" s="74"/>
      <c r="KLO23" s="85"/>
      <c r="KLP23" s="80"/>
      <c r="KLQ23" s="80"/>
      <c r="KLR23" s="85"/>
      <c r="KLS23" s="77"/>
      <c r="KLT23" s="74"/>
      <c r="KLU23" s="74"/>
      <c r="KLV23" s="85"/>
      <c r="KLW23" s="74"/>
      <c r="KLX23" s="74"/>
      <c r="KLY23" s="85"/>
      <c r="KLZ23" s="74"/>
      <c r="KMA23" s="74"/>
      <c r="KMB23" s="85"/>
      <c r="KMC23" s="74"/>
      <c r="KMD23" s="74"/>
      <c r="KME23" s="85"/>
      <c r="KMF23" s="80"/>
      <c r="KMG23" s="80"/>
      <c r="KMH23" s="85"/>
      <c r="KMI23" s="77"/>
      <c r="KMJ23" s="74"/>
      <c r="KMK23" s="74"/>
      <c r="KML23" s="85"/>
      <c r="KMM23" s="74"/>
      <c r="KMN23" s="74"/>
      <c r="KMO23" s="85"/>
      <c r="KMP23" s="74"/>
      <c r="KMQ23" s="74"/>
      <c r="KMR23" s="85"/>
      <c r="KMS23" s="74"/>
      <c r="KMT23" s="74"/>
      <c r="KMU23" s="85"/>
      <c r="KMV23" s="80"/>
      <c r="KMW23" s="80"/>
      <c r="KMX23" s="85"/>
      <c r="KMY23" s="77"/>
      <c r="KMZ23" s="74"/>
      <c r="KNA23" s="74"/>
      <c r="KNB23" s="85"/>
      <c r="KNC23" s="74"/>
      <c r="KND23" s="74"/>
      <c r="KNE23" s="85"/>
      <c r="KNF23" s="74"/>
      <c r="KNG23" s="74"/>
      <c r="KNH23" s="85"/>
      <c r="KNI23" s="74"/>
      <c r="KNJ23" s="74"/>
      <c r="KNK23" s="85"/>
      <c r="KNL23" s="80"/>
      <c r="KNM23" s="80"/>
      <c r="KNN23" s="85"/>
      <c r="KNO23" s="77"/>
      <c r="KNP23" s="74"/>
      <c r="KNQ23" s="74"/>
      <c r="KNR23" s="85"/>
      <c r="KNS23" s="74"/>
      <c r="KNT23" s="74"/>
      <c r="KNU23" s="85"/>
      <c r="KNV23" s="74"/>
      <c r="KNW23" s="74"/>
      <c r="KNX23" s="85"/>
      <c r="KNY23" s="74"/>
      <c r="KNZ23" s="74"/>
      <c r="KOA23" s="85"/>
      <c r="KOB23" s="80"/>
      <c r="KOC23" s="80"/>
      <c r="KOD23" s="85"/>
      <c r="KOE23" s="77"/>
      <c r="KOF23" s="74"/>
      <c r="KOG23" s="74"/>
      <c r="KOH23" s="85"/>
      <c r="KOI23" s="74"/>
      <c r="KOJ23" s="74"/>
      <c r="KOK23" s="85"/>
      <c r="KOL23" s="74"/>
      <c r="KOM23" s="74"/>
      <c r="KON23" s="85"/>
      <c r="KOO23" s="74"/>
      <c r="KOP23" s="74"/>
      <c r="KOQ23" s="85"/>
      <c r="KOR23" s="80"/>
      <c r="KOS23" s="80"/>
      <c r="KOT23" s="85"/>
      <c r="KOU23" s="77"/>
      <c r="KOV23" s="74"/>
      <c r="KOW23" s="74"/>
      <c r="KOX23" s="85"/>
      <c r="KOY23" s="74"/>
      <c r="KOZ23" s="74"/>
      <c r="KPA23" s="85"/>
      <c r="KPB23" s="74"/>
      <c r="KPC23" s="74"/>
      <c r="KPD23" s="85"/>
      <c r="KPE23" s="74"/>
      <c r="KPF23" s="74"/>
      <c r="KPG23" s="85"/>
      <c r="KPH23" s="80"/>
      <c r="KPI23" s="80"/>
      <c r="KPJ23" s="85"/>
      <c r="KPK23" s="77"/>
      <c r="KPL23" s="74"/>
      <c r="KPM23" s="74"/>
      <c r="KPN23" s="85"/>
      <c r="KPO23" s="74"/>
      <c r="KPP23" s="74"/>
      <c r="KPQ23" s="85"/>
      <c r="KPR23" s="74"/>
      <c r="KPS23" s="74"/>
      <c r="KPT23" s="85"/>
      <c r="KPU23" s="74"/>
      <c r="KPV23" s="74"/>
      <c r="KPW23" s="85"/>
      <c r="KPX23" s="80"/>
      <c r="KPY23" s="80"/>
      <c r="KPZ23" s="85"/>
      <c r="KQA23" s="77"/>
      <c r="KQB23" s="74"/>
      <c r="KQC23" s="74"/>
      <c r="KQD23" s="85"/>
      <c r="KQE23" s="74"/>
      <c r="KQF23" s="74"/>
      <c r="KQG23" s="85"/>
      <c r="KQH23" s="74"/>
      <c r="KQI23" s="74"/>
      <c r="KQJ23" s="85"/>
      <c r="KQK23" s="74"/>
      <c r="KQL23" s="74"/>
      <c r="KQM23" s="85"/>
      <c r="KQN23" s="80"/>
      <c r="KQO23" s="80"/>
      <c r="KQP23" s="85"/>
      <c r="KQQ23" s="77"/>
      <c r="KQR23" s="74"/>
      <c r="KQS23" s="74"/>
      <c r="KQT23" s="85"/>
      <c r="KQU23" s="74"/>
      <c r="KQV23" s="74"/>
      <c r="KQW23" s="85"/>
      <c r="KQX23" s="74"/>
      <c r="KQY23" s="74"/>
      <c r="KQZ23" s="85"/>
      <c r="KRA23" s="74"/>
      <c r="KRB23" s="74"/>
      <c r="KRC23" s="85"/>
      <c r="KRD23" s="80"/>
      <c r="KRE23" s="80"/>
      <c r="KRF23" s="85"/>
      <c r="KRG23" s="77"/>
      <c r="KRH23" s="74"/>
      <c r="KRI23" s="74"/>
      <c r="KRJ23" s="85"/>
      <c r="KRK23" s="74"/>
      <c r="KRL23" s="74"/>
      <c r="KRM23" s="85"/>
      <c r="KRN23" s="74"/>
      <c r="KRO23" s="74"/>
      <c r="KRP23" s="85"/>
      <c r="KRQ23" s="74"/>
      <c r="KRR23" s="74"/>
      <c r="KRS23" s="85"/>
      <c r="KRT23" s="80"/>
      <c r="KRU23" s="80"/>
      <c r="KRV23" s="85"/>
      <c r="KRW23" s="77"/>
      <c r="KRX23" s="74"/>
      <c r="KRY23" s="74"/>
      <c r="KRZ23" s="85"/>
      <c r="KSA23" s="74"/>
      <c r="KSB23" s="74"/>
      <c r="KSC23" s="85"/>
      <c r="KSD23" s="74"/>
      <c r="KSE23" s="74"/>
      <c r="KSF23" s="85"/>
      <c r="KSG23" s="74"/>
      <c r="KSH23" s="74"/>
      <c r="KSI23" s="85"/>
      <c r="KSJ23" s="80"/>
      <c r="KSK23" s="80"/>
      <c r="KSL23" s="85"/>
      <c r="KSM23" s="77"/>
      <c r="KSN23" s="74"/>
      <c r="KSO23" s="74"/>
      <c r="KSP23" s="85"/>
      <c r="KSQ23" s="74"/>
      <c r="KSR23" s="74"/>
      <c r="KSS23" s="85"/>
      <c r="KST23" s="74"/>
      <c r="KSU23" s="74"/>
      <c r="KSV23" s="85"/>
      <c r="KSW23" s="74"/>
      <c r="KSX23" s="74"/>
      <c r="KSY23" s="85"/>
      <c r="KSZ23" s="80"/>
      <c r="KTA23" s="80"/>
      <c r="KTB23" s="85"/>
      <c r="KTC23" s="77"/>
      <c r="KTD23" s="74"/>
      <c r="KTE23" s="74"/>
      <c r="KTF23" s="85"/>
      <c r="KTG23" s="74"/>
      <c r="KTH23" s="74"/>
      <c r="KTI23" s="85"/>
      <c r="KTJ23" s="74"/>
      <c r="KTK23" s="74"/>
      <c r="KTL23" s="85"/>
      <c r="KTM23" s="74"/>
      <c r="KTN23" s="74"/>
      <c r="KTO23" s="85"/>
      <c r="KTP23" s="80"/>
      <c r="KTQ23" s="80"/>
      <c r="KTR23" s="85"/>
      <c r="KTS23" s="77"/>
      <c r="KTT23" s="74"/>
      <c r="KTU23" s="74"/>
      <c r="KTV23" s="85"/>
      <c r="KTW23" s="74"/>
      <c r="KTX23" s="74"/>
      <c r="KTY23" s="85"/>
      <c r="KTZ23" s="74"/>
      <c r="KUA23" s="74"/>
      <c r="KUB23" s="85"/>
      <c r="KUC23" s="74"/>
      <c r="KUD23" s="74"/>
      <c r="KUE23" s="85"/>
      <c r="KUF23" s="80"/>
      <c r="KUG23" s="80"/>
      <c r="KUH23" s="85"/>
      <c r="KUI23" s="77"/>
      <c r="KUJ23" s="74"/>
      <c r="KUK23" s="74"/>
      <c r="KUL23" s="85"/>
      <c r="KUM23" s="74"/>
      <c r="KUN23" s="74"/>
      <c r="KUO23" s="85"/>
      <c r="KUP23" s="74"/>
      <c r="KUQ23" s="74"/>
      <c r="KUR23" s="85"/>
      <c r="KUS23" s="74"/>
      <c r="KUT23" s="74"/>
      <c r="KUU23" s="85"/>
      <c r="KUV23" s="80"/>
      <c r="KUW23" s="80"/>
      <c r="KUX23" s="85"/>
      <c r="KUY23" s="77"/>
      <c r="KUZ23" s="74"/>
      <c r="KVA23" s="74"/>
      <c r="KVB23" s="85"/>
      <c r="KVC23" s="74"/>
      <c r="KVD23" s="74"/>
      <c r="KVE23" s="85"/>
      <c r="KVF23" s="74"/>
      <c r="KVG23" s="74"/>
      <c r="KVH23" s="85"/>
      <c r="KVI23" s="74"/>
      <c r="KVJ23" s="74"/>
      <c r="KVK23" s="85"/>
      <c r="KVL23" s="80"/>
      <c r="KVM23" s="80"/>
      <c r="KVN23" s="85"/>
      <c r="KVO23" s="77"/>
      <c r="KVP23" s="74"/>
      <c r="KVQ23" s="74"/>
      <c r="KVR23" s="85"/>
      <c r="KVS23" s="74"/>
      <c r="KVT23" s="74"/>
      <c r="KVU23" s="85"/>
      <c r="KVV23" s="74"/>
      <c r="KVW23" s="74"/>
      <c r="KVX23" s="85"/>
      <c r="KVY23" s="74"/>
      <c r="KVZ23" s="74"/>
      <c r="KWA23" s="85"/>
      <c r="KWB23" s="80"/>
      <c r="KWC23" s="80"/>
      <c r="KWD23" s="85"/>
      <c r="KWE23" s="77"/>
      <c r="KWF23" s="74"/>
      <c r="KWG23" s="74"/>
      <c r="KWH23" s="85"/>
      <c r="KWI23" s="74"/>
      <c r="KWJ23" s="74"/>
      <c r="KWK23" s="85"/>
      <c r="KWL23" s="74"/>
      <c r="KWM23" s="74"/>
      <c r="KWN23" s="85"/>
      <c r="KWO23" s="74"/>
      <c r="KWP23" s="74"/>
      <c r="KWQ23" s="85"/>
      <c r="KWR23" s="80"/>
      <c r="KWS23" s="80"/>
      <c r="KWT23" s="85"/>
      <c r="KWU23" s="77"/>
      <c r="KWV23" s="74"/>
      <c r="KWW23" s="74"/>
      <c r="KWX23" s="85"/>
      <c r="KWY23" s="74"/>
      <c r="KWZ23" s="74"/>
      <c r="KXA23" s="85"/>
      <c r="KXB23" s="74"/>
      <c r="KXC23" s="74"/>
      <c r="KXD23" s="85"/>
      <c r="KXE23" s="74"/>
      <c r="KXF23" s="74"/>
      <c r="KXG23" s="85"/>
      <c r="KXH23" s="80"/>
      <c r="KXI23" s="80"/>
      <c r="KXJ23" s="85"/>
      <c r="KXK23" s="77"/>
      <c r="KXL23" s="74"/>
      <c r="KXM23" s="74"/>
      <c r="KXN23" s="85"/>
      <c r="KXO23" s="74"/>
      <c r="KXP23" s="74"/>
      <c r="KXQ23" s="85"/>
      <c r="KXR23" s="74"/>
      <c r="KXS23" s="74"/>
      <c r="KXT23" s="85"/>
      <c r="KXU23" s="74"/>
      <c r="KXV23" s="74"/>
      <c r="KXW23" s="85"/>
      <c r="KXX23" s="80"/>
      <c r="KXY23" s="80"/>
      <c r="KXZ23" s="85"/>
      <c r="KYA23" s="77"/>
      <c r="KYB23" s="74"/>
      <c r="KYC23" s="74"/>
      <c r="KYD23" s="85"/>
      <c r="KYE23" s="74"/>
      <c r="KYF23" s="74"/>
      <c r="KYG23" s="85"/>
      <c r="KYH23" s="74"/>
      <c r="KYI23" s="74"/>
      <c r="KYJ23" s="85"/>
      <c r="KYK23" s="74"/>
      <c r="KYL23" s="74"/>
      <c r="KYM23" s="85"/>
      <c r="KYN23" s="80"/>
      <c r="KYO23" s="80"/>
      <c r="KYP23" s="85"/>
      <c r="KYQ23" s="77"/>
      <c r="KYR23" s="74"/>
      <c r="KYS23" s="74"/>
      <c r="KYT23" s="85"/>
      <c r="KYU23" s="74"/>
      <c r="KYV23" s="74"/>
      <c r="KYW23" s="85"/>
      <c r="KYX23" s="74"/>
      <c r="KYY23" s="74"/>
      <c r="KYZ23" s="85"/>
      <c r="KZA23" s="74"/>
      <c r="KZB23" s="74"/>
      <c r="KZC23" s="85"/>
      <c r="KZD23" s="80"/>
      <c r="KZE23" s="80"/>
      <c r="KZF23" s="85"/>
      <c r="KZG23" s="77"/>
      <c r="KZH23" s="74"/>
      <c r="KZI23" s="74"/>
      <c r="KZJ23" s="85"/>
      <c r="KZK23" s="74"/>
      <c r="KZL23" s="74"/>
      <c r="KZM23" s="85"/>
      <c r="KZN23" s="74"/>
      <c r="KZO23" s="74"/>
      <c r="KZP23" s="85"/>
      <c r="KZQ23" s="74"/>
      <c r="KZR23" s="74"/>
      <c r="KZS23" s="85"/>
      <c r="KZT23" s="80"/>
      <c r="KZU23" s="80"/>
      <c r="KZV23" s="85"/>
      <c r="KZW23" s="77"/>
      <c r="KZX23" s="74"/>
      <c r="KZY23" s="74"/>
      <c r="KZZ23" s="85"/>
      <c r="LAA23" s="74"/>
      <c r="LAB23" s="74"/>
      <c r="LAC23" s="85"/>
      <c r="LAD23" s="74"/>
      <c r="LAE23" s="74"/>
      <c r="LAF23" s="85"/>
      <c r="LAG23" s="74"/>
      <c r="LAH23" s="74"/>
      <c r="LAI23" s="85"/>
      <c r="LAJ23" s="80"/>
      <c r="LAK23" s="80"/>
      <c r="LAL23" s="85"/>
      <c r="LAM23" s="77"/>
      <c r="LAN23" s="74"/>
      <c r="LAO23" s="74"/>
      <c r="LAP23" s="85"/>
      <c r="LAQ23" s="74"/>
      <c r="LAR23" s="74"/>
      <c r="LAS23" s="85"/>
      <c r="LAT23" s="74"/>
      <c r="LAU23" s="74"/>
      <c r="LAV23" s="85"/>
      <c r="LAW23" s="74"/>
      <c r="LAX23" s="74"/>
      <c r="LAY23" s="85"/>
      <c r="LAZ23" s="80"/>
      <c r="LBA23" s="80"/>
      <c r="LBB23" s="85"/>
      <c r="LBC23" s="77"/>
      <c r="LBD23" s="74"/>
      <c r="LBE23" s="74"/>
      <c r="LBF23" s="85"/>
      <c r="LBG23" s="74"/>
      <c r="LBH23" s="74"/>
      <c r="LBI23" s="85"/>
      <c r="LBJ23" s="74"/>
      <c r="LBK23" s="74"/>
      <c r="LBL23" s="85"/>
      <c r="LBM23" s="74"/>
      <c r="LBN23" s="74"/>
      <c r="LBO23" s="85"/>
      <c r="LBP23" s="80"/>
      <c r="LBQ23" s="80"/>
      <c r="LBR23" s="85"/>
      <c r="LBS23" s="77"/>
      <c r="LBT23" s="74"/>
      <c r="LBU23" s="74"/>
      <c r="LBV23" s="85"/>
      <c r="LBW23" s="74"/>
      <c r="LBX23" s="74"/>
      <c r="LBY23" s="85"/>
      <c r="LBZ23" s="74"/>
      <c r="LCA23" s="74"/>
      <c r="LCB23" s="85"/>
      <c r="LCC23" s="74"/>
      <c r="LCD23" s="74"/>
      <c r="LCE23" s="85"/>
      <c r="LCF23" s="80"/>
      <c r="LCG23" s="80"/>
      <c r="LCH23" s="85"/>
      <c r="LCI23" s="77"/>
      <c r="LCJ23" s="74"/>
      <c r="LCK23" s="74"/>
      <c r="LCL23" s="85"/>
      <c r="LCM23" s="74"/>
      <c r="LCN23" s="74"/>
      <c r="LCO23" s="85"/>
      <c r="LCP23" s="74"/>
      <c r="LCQ23" s="74"/>
      <c r="LCR23" s="85"/>
      <c r="LCS23" s="74"/>
      <c r="LCT23" s="74"/>
      <c r="LCU23" s="85"/>
      <c r="LCV23" s="80"/>
      <c r="LCW23" s="80"/>
      <c r="LCX23" s="85"/>
      <c r="LCY23" s="77"/>
      <c r="LCZ23" s="74"/>
      <c r="LDA23" s="74"/>
      <c r="LDB23" s="85"/>
      <c r="LDC23" s="74"/>
      <c r="LDD23" s="74"/>
      <c r="LDE23" s="85"/>
      <c r="LDF23" s="74"/>
      <c r="LDG23" s="74"/>
      <c r="LDH23" s="85"/>
      <c r="LDI23" s="74"/>
      <c r="LDJ23" s="74"/>
      <c r="LDK23" s="85"/>
      <c r="LDL23" s="80"/>
      <c r="LDM23" s="80"/>
      <c r="LDN23" s="85"/>
      <c r="LDO23" s="77"/>
      <c r="LDP23" s="74"/>
      <c r="LDQ23" s="74"/>
      <c r="LDR23" s="85"/>
      <c r="LDS23" s="74"/>
      <c r="LDT23" s="74"/>
      <c r="LDU23" s="85"/>
      <c r="LDV23" s="74"/>
      <c r="LDW23" s="74"/>
      <c r="LDX23" s="85"/>
      <c r="LDY23" s="74"/>
      <c r="LDZ23" s="74"/>
      <c r="LEA23" s="85"/>
      <c r="LEB23" s="80"/>
      <c r="LEC23" s="80"/>
      <c r="LED23" s="85"/>
      <c r="LEE23" s="77"/>
      <c r="LEF23" s="74"/>
      <c r="LEG23" s="74"/>
      <c r="LEH23" s="85"/>
      <c r="LEI23" s="74"/>
      <c r="LEJ23" s="74"/>
      <c r="LEK23" s="85"/>
      <c r="LEL23" s="74"/>
      <c r="LEM23" s="74"/>
      <c r="LEN23" s="85"/>
      <c r="LEO23" s="74"/>
      <c r="LEP23" s="74"/>
      <c r="LEQ23" s="85"/>
      <c r="LER23" s="80"/>
      <c r="LES23" s="80"/>
      <c r="LET23" s="85"/>
      <c r="LEU23" s="77"/>
      <c r="LEV23" s="74"/>
      <c r="LEW23" s="74"/>
      <c r="LEX23" s="85"/>
      <c r="LEY23" s="74"/>
      <c r="LEZ23" s="74"/>
      <c r="LFA23" s="85"/>
      <c r="LFB23" s="74"/>
      <c r="LFC23" s="74"/>
      <c r="LFD23" s="85"/>
      <c r="LFE23" s="74"/>
      <c r="LFF23" s="74"/>
      <c r="LFG23" s="85"/>
      <c r="LFH23" s="80"/>
      <c r="LFI23" s="80"/>
      <c r="LFJ23" s="85"/>
      <c r="LFK23" s="77"/>
      <c r="LFL23" s="74"/>
      <c r="LFM23" s="74"/>
      <c r="LFN23" s="85"/>
      <c r="LFO23" s="74"/>
      <c r="LFP23" s="74"/>
      <c r="LFQ23" s="85"/>
      <c r="LFR23" s="74"/>
      <c r="LFS23" s="74"/>
      <c r="LFT23" s="85"/>
      <c r="LFU23" s="74"/>
      <c r="LFV23" s="74"/>
      <c r="LFW23" s="85"/>
      <c r="LFX23" s="80"/>
      <c r="LFY23" s="80"/>
      <c r="LFZ23" s="85"/>
      <c r="LGA23" s="77"/>
      <c r="LGB23" s="74"/>
      <c r="LGC23" s="74"/>
      <c r="LGD23" s="85"/>
      <c r="LGE23" s="74"/>
      <c r="LGF23" s="74"/>
      <c r="LGG23" s="85"/>
      <c r="LGH23" s="74"/>
      <c r="LGI23" s="74"/>
      <c r="LGJ23" s="85"/>
      <c r="LGK23" s="74"/>
      <c r="LGL23" s="74"/>
      <c r="LGM23" s="85"/>
      <c r="LGN23" s="80"/>
      <c r="LGO23" s="80"/>
      <c r="LGP23" s="85"/>
      <c r="LGQ23" s="77"/>
      <c r="LGR23" s="74"/>
      <c r="LGS23" s="74"/>
      <c r="LGT23" s="85"/>
      <c r="LGU23" s="74"/>
      <c r="LGV23" s="74"/>
      <c r="LGW23" s="85"/>
      <c r="LGX23" s="74"/>
      <c r="LGY23" s="74"/>
      <c r="LGZ23" s="85"/>
      <c r="LHA23" s="74"/>
      <c r="LHB23" s="74"/>
      <c r="LHC23" s="85"/>
      <c r="LHD23" s="80"/>
      <c r="LHE23" s="80"/>
      <c r="LHF23" s="85"/>
      <c r="LHG23" s="77"/>
      <c r="LHH23" s="74"/>
      <c r="LHI23" s="74"/>
      <c r="LHJ23" s="85"/>
      <c r="LHK23" s="74"/>
      <c r="LHL23" s="74"/>
      <c r="LHM23" s="85"/>
      <c r="LHN23" s="74"/>
      <c r="LHO23" s="74"/>
      <c r="LHP23" s="85"/>
      <c r="LHQ23" s="74"/>
      <c r="LHR23" s="74"/>
      <c r="LHS23" s="85"/>
      <c r="LHT23" s="80"/>
      <c r="LHU23" s="80"/>
      <c r="LHV23" s="85"/>
      <c r="LHW23" s="77"/>
      <c r="LHX23" s="74"/>
      <c r="LHY23" s="74"/>
      <c r="LHZ23" s="85"/>
      <c r="LIA23" s="74"/>
      <c r="LIB23" s="74"/>
      <c r="LIC23" s="85"/>
      <c r="LID23" s="74"/>
      <c r="LIE23" s="74"/>
      <c r="LIF23" s="85"/>
      <c r="LIG23" s="74"/>
      <c r="LIH23" s="74"/>
      <c r="LII23" s="85"/>
      <c r="LIJ23" s="80"/>
      <c r="LIK23" s="80"/>
      <c r="LIL23" s="85"/>
      <c r="LIM23" s="77"/>
      <c r="LIN23" s="74"/>
      <c r="LIO23" s="74"/>
      <c r="LIP23" s="85"/>
      <c r="LIQ23" s="74"/>
      <c r="LIR23" s="74"/>
      <c r="LIS23" s="85"/>
      <c r="LIT23" s="74"/>
      <c r="LIU23" s="74"/>
      <c r="LIV23" s="85"/>
      <c r="LIW23" s="74"/>
      <c r="LIX23" s="74"/>
      <c r="LIY23" s="85"/>
      <c r="LIZ23" s="80"/>
      <c r="LJA23" s="80"/>
      <c r="LJB23" s="85"/>
      <c r="LJC23" s="77"/>
      <c r="LJD23" s="74"/>
      <c r="LJE23" s="74"/>
      <c r="LJF23" s="85"/>
      <c r="LJG23" s="74"/>
      <c r="LJH23" s="74"/>
      <c r="LJI23" s="85"/>
      <c r="LJJ23" s="74"/>
      <c r="LJK23" s="74"/>
      <c r="LJL23" s="85"/>
      <c r="LJM23" s="74"/>
      <c r="LJN23" s="74"/>
      <c r="LJO23" s="85"/>
      <c r="LJP23" s="80"/>
      <c r="LJQ23" s="80"/>
      <c r="LJR23" s="85"/>
      <c r="LJS23" s="77"/>
      <c r="LJT23" s="74"/>
      <c r="LJU23" s="74"/>
      <c r="LJV23" s="85"/>
      <c r="LJW23" s="74"/>
      <c r="LJX23" s="74"/>
      <c r="LJY23" s="85"/>
      <c r="LJZ23" s="74"/>
      <c r="LKA23" s="74"/>
      <c r="LKB23" s="85"/>
      <c r="LKC23" s="74"/>
      <c r="LKD23" s="74"/>
      <c r="LKE23" s="85"/>
      <c r="LKF23" s="80"/>
      <c r="LKG23" s="80"/>
      <c r="LKH23" s="85"/>
      <c r="LKI23" s="77"/>
      <c r="LKJ23" s="74"/>
      <c r="LKK23" s="74"/>
      <c r="LKL23" s="85"/>
      <c r="LKM23" s="74"/>
      <c r="LKN23" s="74"/>
      <c r="LKO23" s="85"/>
      <c r="LKP23" s="74"/>
      <c r="LKQ23" s="74"/>
      <c r="LKR23" s="85"/>
      <c r="LKS23" s="74"/>
      <c r="LKT23" s="74"/>
      <c r="LKU23" s="85"/>
      <c r="LKV23" s="80"/>
      <c r="LKW23" s="80"/>
      <c r="LKX23" s="85"/>
      <c r="LKY23" s="77"/>
      <c r="LKZ23" s="74"/>
      <c r="LLA23" s="74"/>
      <c r="LLB23" s="85"/>
      <c r="LLC23" s="74"/>
      <c r="LLD23" s="74"/>
      <c r="LLE23" s="85"/>
      <c r="LLF23" s="74"/>
      <c r="LLG23" s="74"/>
      <c r="LLH23" s="85"/>
      <c r="LLI23" s="74"/>
      <c r="LLJ23" s="74"/>
      <c r="LLK23" s="85"/>
      <c r="LLL23" s="80"/>
      <c r="LLM23" s="80"/>
      <c r="LLN23" s="85"/>
      <c r="LLO23" s="77"/>
      <c r="LLP23" s="74"/>
      <c r="LLQ23" s="74"/>
      <c r="LLR23" s="85"/>
      <c r="LLS23" s="74"/>
      <c r="LLT23" s="74"/>
      <c r="LLU23" s="85"/>
      <c r="LLV23" s="74"/>
      <c r="LLW23" s="74"/>
      <c r="LLX23" s="85"/>
      <c r="LLY23" s="74"/>
      <c r="LLZ23" s="74"/>
      <c r="LMA23" s="85"/>
      <c r="LMB23" s="80"/>
      <c r="LMC23" s="80"/>
      <c r="LMD23" s="85"/>
      <c r="LME23" s="77"/>
      <c r="LMF23" s="74"/>
      <c r="LMG23" s="74"/>
      <c r="LMH23" s="85"/>
      <c r="LMI23" s="74"/>
      <c r="LMJ23" s="74"/>
      <c r="LMK23" s="85"/>
      <c r="LML23" s="74"/>
      <c r="LMM23" s="74"/>
      <c r="LMN23" s="85"/>
      <c r="LMO23" s="74"/>
      <c r="LMP23" s="74"/>
      <c r="LMQ23" s="85"/>
      <c r="LMR23" s="80"/>
      <c r="LMS23" s="80"/>
      <c r="LMT23" s="85"/>
      <c r="LMU23" s="77"/>
      <c r="LMV23" s="74"/>
      <c r="LMW23" s="74"/>
      <c r="LMX23" s="85"/>
      <c r="LMY23" s="74"/>
      <c r="LMZ23" s="74"/>
      <c r="LNA23" s="85"/>
      <c r="LNB23" s="74"/>
      <c r="LNC23" s="74"/>
      <c r="LND23" s="85"/>
      <c r="LNE23" s="74"/>
      <c r="LNF23" s="74"/>
      <c r="LNG23" s="85"/>
      <c r="LNH23" s="80"/>
      <c r="LNI23" s="80"/>
      <c r="LNJ23" s="85"/>
      <c r="LNK23" s="77"/>
      <c r="LNL23" s="74"/>
      <c r="LNM23" s="74"/>
      <c r="LNN23" s="85"/>
      <c r="LNO23" s="74"/>
      <c r="LNP23" s="74"/>
      <c r="LNQ23" s="85"/>
      <c r="LNR23" s="74"/>
      <c r="LNS23" s="74"/>
      <c r="LNT23" s="85"/>
      <c r="LNU23" s="74"/>
      <c r="LNV23" s="74"/>
      <c r="LNW23" s="85"/>
      <c r="LNX23" s="80"/>
      <c r="LNY23" s="80"/>
      <c r="LNZ23" s="85"/>
      <c r="LOA23" s="77"/>
      <c r="LOB23" s="74"/>
      <c r="LOC23" s="74"/>
      <c r="LOD23" s="85"/>
      <c r="LOE23" s="74"/>
      <c r="LOF23" s="74"/>
      <c r="LOG23" s="85"/>
      <c r="LOH23" s="74"/>
      <c r="LOI23" s="74"/>
      <c r="LOJ23" s="85"/>
      <c r="LOK23" s="74"/>
      <c r="LOL23" s="74"/>
      <c r="LOM23" s="85"/>
      <c r="LON23" s="80"/>
      <c r="LOO23" s="80"/>
      <c r="LOP23" s="85"/>
      <c r="LOQ23" s="77"/>
      <c r="LOR23" s="74"/>
      <c r="LOS23" s="74"/>
      <c r="LOT23" s="85"/>
      <c r="LOU23" s="74"/>
      <c r="LOV23" s="74"/>
      <c r="LOW23" s="85"/>
      <c r="LOX23" s="74"/>
      <c r="LOY23" s="74"/>
      <c r="LOZ23" s="85"/>
      <c r="LPA23" s="74"/>
      <c r="LPB23" s="74"/>
      <c r="LPC23" s="85"/>
      <c r="LPD23" s="80"/>
      <c r="LPE23" s="80"/>
      <c r="LPF23" s="85"/>
      <c r="LPG23" s="77"/>
      <c r="LPH23" s="74"/>
      <c r="LPI23" s="74"/>
      <c r="LPJ23" s="85"/>
      <c r="LPK23" s="74"/>
      <c r="LPL23" s="74"/>
      <c r="LPM23" s="85"/>
      <c r="LPN23" s="74"/>
      <c r="LPO23" s="74"/>
      <c r="LPP23" s="85"/>
      <c r="LPQ23" s="74"/>
      <c r="LPR23" s="74"/>
      <c r="LPS23" s="85"/>
      <c r="LPT23" s="80"/>
      <c r="LPU23" s="80"/>
      <c r="LPV23" s="85"/>
      <c r="LPW23" s="77"/>
      <c r="LPX23" s="74"/>
      <c r="LPY23" s="74"/>
      <c r="LPZ23" s="85"/>
      <c r="LQA23" s="74"/>
      <c r="LQB23" s="74"/>
      <c r="LQC23" s="85"/>
      <c r="LQD23" s="74"/>
      <c r="LQE23" s="74"/>
      <c r="LQF23" s="85"/>
      <c r="LQG23" s="74"/>
      <c r="LQH23" s="74"/>
      <c r="LQI23" s="85"/>
      <c r="LQJ23" s="80"/>
      <c r="LQK23" s="80"/>
      <c r="LQL23" s="85"/>
      <c r="LQM23" s="77"/>
      <c r="LQN23" s="74"/>
      <c r="LQO23" s="74"/>
      <c r="LQP23" s="85"/>
      <c r="LQQ23" s="74"/>
      <c r="LQR23" s="74"/>
      <c r="LQS23" s="85"/>
      <c r="LQT23" s="74"/>
      <c r="LQU23" s="74"/>
      <c r="LQV23" s="85"/>
      <c r="LQW23" s="74"/>
      <c r="LQX23" s="74"/>
      <c r="LQY23" s="85"/>
      <c r="LQZ23" s="80"/>
      <c r="LRA23" s="80"/>
      <c r="LRB23" s="85"/>
      <c r="LRC23" s="77"/>
      <c r="LRD23" s="74"/>
      <c r="LRE23" s="74"/>
      <c r="LRF23" s="85"/>
      <c r="LRG23" s="74"/>
      <c r="LRH23" s="74"/>
      <c r="LRI23" s="85"/>
      <c r="LRJ23" s="74"/>
      <c r="LRK23" s="74"/>
      <c r="LRL23" s="85"/>
      <c r="LRM23" s="74"/>
      <c r="LRN23" s="74"/>
      <c r="LRO23" s="85"/>
      <c r="LRP23" s="80"/>
      <c r="LRQ23" s="80"/>
      <c r="LRR23" s="85"/>
      <c r="LRS23" s="77"/>
      <c r="LRT23" s="74"/>
      <c r="LRU23" s="74"/>
      <c r="LRV23" s="85"/>
      <c r="LRW23" s="74"/>
      <c r="LRX23" s="74"/>
      <c r="LRY23" s="85"/>
      <c r="LRZ23" s="74"/>
      <c r="LSA23" s="74"/>
      <c r="LSB23" s="85"/>
      <c r="LSC23" s="74"/>
      <c r="LSD23" s="74"/>
      <c r="LSE23" s="85"/>
      <c r="LSF23" s="80"/>
      <c r="LSG23" s="80"/>
      <c r="LSH23" s="85"/>
      <c r="LSI23" s="77"/>
      <c r="LSJ23" s="74"/>
      <c r="LSK23" s="74"/>
      <c r="LSL23" s="85"/>
      <c r="LSM23" s="74"/>
      <c r="LSN23" s="74"/>
      <c r="LSO23" s="85"/>
      <c r="LSP23" s="74"/>
      <c r="LSQ23" s="74"/>
      <c r="LSR23" s="85"/>
      <c r="LSS23" s="74"/>
      <c r="LST23" s="74"/>
      <c r="LSU23" s="85"/>
      <c r="LSV23" s="80"/>
      <c r="LSW23" s="80"/>
      <c r="LSX23" s="85"/>
      <c r="LSY23" s="77"/>
      <c r="LSZ23" s="74"/>
      <c r="LTA23" s="74"/>
      <c r="LTB23" s="85"/>
      <c r="LTC23" s="74"/>
      <c r="LTD23" s="74"/>
      <c r="LTE23" s="85"/>
      <c r="LTF23" s="74"/>
      <c r="LTG23" s="74"/>
      <c r="LTH23" s="85"/>
      <c r="LTI23" s="74"/>
      <c r="LTJ23" s="74"/>
      <c r="LTK23" s="85"/>
      <c r="LTL23" s="80"/>
      <c r="LTM23" s="80"/>
      <c r="LTN23" s="85"/>
      <c r="LTO23" s="77"/>
      <c r="LTP23" s="74"/>
      <c r="LTQ23" s="74"/>
      <c r="LTR23" s="85"/>
      <c r="LTS23" s="74"/>
      <c r="LTT23" s="74"/>
      <c r="LTU23" s="85"/>
      <c r="LTV23" s="74"/>
      <c r="LTW23" s="74"/>
      <c r="LTX23" s="85"/>
      <c r="LTY23" s="74"/>
      <c r="LTZ23" s="74"/>
      <c r="LUA23" s="85"/>
      <c r="LUB23" s="80"/>
      <c r="LUC23" s="80"/>
      <c r="LUD23" s="85"/>
      <c r="LUE23" s="77"/>
      <c r="LUF23" s="74"/>
      <c r="LUG23" s="74"/>
      <c r="LUH23" s="85"/>
      <c r="LUI23" s="74"/>
      <c r="LUJ23" s="74"/>
      <c r="LUK23" s="85"/>
      <c r="LUL23" s="74"/>
      <c r="LUM23" s="74"/>
      <c r="LUN23" s="85"/>
      <c r="LUO23" s="74"/>
      <c r="LUP23" s="74"/>
      <c r="LUQ23" s="85"/>
      <c r="LUR23" s="80"/>
      <c r="LUS23" s="80"/>
      <c r="LUT23" s="85"/>
      <c r="LUU23" s="77"/>
      <c r="LUV23" s="74"/>
      <c r="LUW23" s="74"/>
      <c r="LUX23" s="85"/>
      <c r="LUY23" s="74"/>
      <c r="LUZ23" s="74"/>
      <c r="LVA23" s="85"/>
      <c r="LVB23" s="74"/>
      <c r="LVC23" s="74"/>
      <c r="LVD23" s="85"/>
      <c r="LVE23" s="74"/>
      <c r="LVF23" s="74"/>
      <c r="LVG23" s="85"/>
      <c r="LVH23" s="80"/>
      <c r="LVI23" s="80"/>
      <c r="LVJ23" s="85"/>
      <c r="LVK23" s="77"/>
      <c r="LVL23" s="74"/>
      <c r="LVM23" s="74"/>
      <c r="LVN23" s="85"/>
      <c r="LVO23" s="74"/>
      <c r="LVP23" s="74"/>
      <c r="LVQ23" s="85"/>
      <c r="LVR23" s="74"/>
      <c r="LVS23" s="74"/>
      <c r="LVT23" s="85"/>
      <c r="LVU23" s="74"/>
      <c r="LVV23" s="74"/>
      <c r="LVW23" s="85"/>
      <c r="LVX23" s="80"/>
      <c r="LVY23" s="80"/>
      <c r="LVZ23" s="85"/>
      <c r="LWA23" s="77"/>
      <c r="LWB23" s="74"/>
      <c r="LWC23" s="74"/>
      <c r="LWD23" s="85"/>
      <c r="LWE23" s="74"/>
      <c r="LWF23" s="74"/>
      <c r="LWG23" s="85"/>
      <c r="LWH23" s="74"/>
      <c r="LWI23" s="74"/>
      <c r="LWJ23" s="85"/>
      <c r="LWK23" s="74"/>
      <c r="LWL23" s="74"/>
      <c r="LWM23" s="85"/>
      <c r="LWN23" s="80"/>
      <c r="LWO23" s="80"/>
      <c r="LWP23" s="85"/>
      <c r="LWQ23" s="77"/>
      <c r="LWR23" s="74"/>
      <c r="LWS23" s="74"/>
      <c r="LWT23" s="85"/>
      <c r="LWU23" s="74"/>
      <c r="LWV23" s="74"/>
      <c r="LWW23" s="85"/>
      <c r="LWX23" s="74"/>
      <c r="LWY23" s="74"/>
      <c r="LWZ23" s="85"/>
      <c r="LXA23" s="74"/>
      <c r="LXB23" s="74"/>
      <c r="LXC23" s="85"/>
      <c r="LXD23" s="80"/>
      <c r="LXE23" s="80"/>
      <c r="LXF23" s="85"/>
      <c r="LXG23" s="77"/>
      <c r="LXH23" s="74"/>
      <c r="LXI23" s="74"/>
      <c r="LXJ23" s="85"/>
      <c r="LXK23" s="74"/>
      <c r="LXL23" s="74"/>
      <c r="LXM23" s="85"/>
      <c r="LXN23" s="74"/>
      <c r="LXO23" s="74"/>
      <c r="LXP23" s="85"/>
      <c r="LXQ23" s="74"/>
      <c r="LXR23" s="74"/>
      <c r="LXS23" s="85"/>
      <c r="LXT23" s="80"/>
      <c r="LXU23" s="80"/>
      <c r="LXV23" s="85"/>
      <c r="LXW23" s="77"/>
      <c r="LXX23" s="74"/>
      <c r="LXY23" s="74"/>
      <c r="LXZ23" s="85"/>
      <c r="LYA23" s="74"/>
      <c r="LYB23" s="74"/>
      <c r="LYC23" s="85"/>
      <c r="LYD23" s="74"/>
      <c r="LYE23" s="74"/>
      <c r="LYF23" s="85"/>
      <c r="LYG23" s="74"/>
      <c r="LYH23" s="74"/>
      <c r="LYI23" s="85"/>
      <c r="LYJ23" s="80"/>
      <c r="LYK23" s="80"/>
      <c r="LYL23" s="85"/>
      <c r="LYM23" s="77"/>
      <c r="LYN23" s="74"/>
      <c r="LYO23" s="74"/>
      <c r="LYP23" s="85"/>
      <c r="LYQ23" s="74"/>
      <c r="LYR23" s="74"/>
      <c r="LYS23" s="85"/>
      <c r="LYT23" s="74"/>
      <c r="LYU23" s="74"/>
      <c r="LYV23" s="85"/>
      <c r="LYW23" s="74"/>
      <c r="LYX23" s="74"/>
      <c r="LYY23" s="85"/>
      <c r="LYZ23" s="80"/>
      <c r="LZA23" s="80"/>
      <c r="LZB23" s="85"/>
      <c r="LZC23" s="77"/>
      <c r="LZD23" s="74"/>
      <c r="LZE23" s="74"/>
      <c r="LZF23" s="85"/>
      <c r="LZG23" s="74"/>
      <c r="LZH23" s="74"/>
      <c r="LZI23" s="85"/>
      <c r="LZJ23" s="74"/>
      <c r="LZK23" s="74"/>
      <c r="LZL23" s="85"/>
      <c r="LZM23" s="74"/>
      <c r="LZN23" s="74"/>
      <c r="LZO23" s="85"/>
      <c r="LZP23" s="80"/>
      <c r="LZQ23" s="80"/>
      <c r="LZR23" s="85"/>
      <c r="LZS23" s="77"/>
      <c r="LZT23" s="74"/>
      <c r="LZU23" s="74"/>
      <c r="LZV23" s="85"/>
      <c r="LZW23" s="74"/>
      <c r="LZX23" s="74"/>
      <c r="LZY23" s="85"/>
      <c r="LZZ23" s="74"/>
      <c r="MAA23" s="74"/>
      <c r="MAB23" s="85"/>
      <c r="MAC23" s="74"/>
      <c r="MAD23" s="74"/>
      <c r="MAE23" s="85"/>
      <c r="MAF23" s="80"/>
      <c r="MAG23" s="80"/>
      <c r="MAH23" s="85"/>
      <c r="MAI23" s="77"/>
      <c r="MAJ23" s="74"/>
      <c r="MAK23" s="74"/>
      <c r="MAL23" s="85"/>
      <c r="MAM23" s="74"/>
      <c r="MAN23" s="74"/>
      <c r="MAO23" s="85"/>
      <c r="MAP23" s="74"/>
      <c r="MAQ23" s="74"/>
      <c r="MAR23" s="85"/>
      <c r="MAS23" s="74"/>
      <c r="MAT23" s="74"/>
      <c r="MAU23" s="85"/>
      <c r="MAV23" s="80"/>
      <c r="MAW23" s="80"/>
      <c r="MAX23" s="85"/>
      <c r="MAY23" s="77"/>
      <c r="MAZ23" s="74"/>
      <c r="MBA23" s="74"/>
      <c r="MBB23" s="85"/>
      <c r="MBC23" s="74"/>
      <c r="MBD23" s="74"/>
      <c r="MBE23" s="85"/>
      <c r="MBF23" s="74"/>
      <c r="MBG23" s="74"/>
      <c r="MBH23" s="85"/>
      <c r="MBI23" s="74"/>
      <c r="MBJ23" s="74"/>
      <c r="MBK23" s="85"/>
      <c r="MBL23" s="80"/>
      <c r="MBM23" s="80"/>
      <c r="MBN23" s="85"/>
      <c r="MBO23" s="77"/>
      <c r="MBP23" s="74"/>
      <c r="MBQ23" s="74"/>
      <c r="MBR23" s="85"/>
      <c r="MBS23" s="74"/>
      <c r="MBT23" s="74"/>
      <c r="MBU23" s="85"/>
      <c r="MBV23" s="74"/>
      <c r="MBW23" s="74"/>
      <c r="MBX23" s="85"/>
      <c r="MBY23" s="74"/>
      <c r="MBZ23" s="74"/>
      <c r="MCA23" s="85"/>
      <c r="MCB23" s="80"/>
      <c r="MCC23" s="80"/>
      <c r="MCD23" s="85"/>
      <c r="MCE23" s="77"/>
      <c r="MCF23" s="74"/>
      <c r="MCG23" s="74"/>
      <c r="MCH23" s="85"/>
      <c r="MCI23" s="74"/>
      <c r="MCJ23" s="74"/>
      <c r="MCK23" s="85"/>
      <c r="MCL23" s="74"/>
      <c r="MCM23" s="74"/>
      <c r="MCN23" s="85"/>
      <c r="MCO23" s="74"/>
      <c r="MCP23" s="74"/>
      <c r="MCQ23" s="85"/>
      <c r="MCR23" s="80"/>
      <c r="MCS23" s="80"/>
      <c r="MCT23" s="85"/>
      <c r="MCU23" s="77"/>
      <c r="MCV23" s="74"/>
      <c r="MCW23" s="74"/>
      <c r="MCX23" s="85"/>
      <c r="MCY23" s="74"/>
      <c r="MCZ23" s="74"/>
      <c r="MDA23" s="85"/>
      <c r="MDB23" s="74"/>
      <c r="MDC23" s="74"/>
      <c r="MDD23" s="85"/>
      <c r="MDE23" s="74"/>
      <c r="MDF23" s="74"/>
      <c r="MDG23" s="85"/>
      <c r="MDH23" s="80"/>
      <c r="MDI23" s="80"/>
      <c r="MDJ23" s="85"/>
      <c r="MDK23" s="77"/>
      <c r="MDL23" s="74"/>
      <c r="MDM23" s="74"/>
      <c r="MDN23" s="85"/>
      <c r="MDO23" s="74"/>
      <c r="MDP23" s="74"/>
      <c r="MDQ23" s="85"/>
      <c r="MDR23" s="74"/>
      <c r="MDS23" s="74"/>
      <c r="MDT23" s="85"/>
      <c r="MDU23" s="74"/>
      <c r="MDV23" s="74"/>
      <c r="MDW23" s="85"/>
      <c r="MDX23" s="80"/>
      <c r="MDY23" s="80"/>
      <c r="MDZ23" s="85"/>
      <c r="MEA23" s="77"/>
      <c r="MEB23" s="74"/>
      <c r="MEC23" s="74"/>
      <c r="MED23" s="85"/>
      <c r="MEE23" s="74"/>
      <c r="MEF23" s="74"/>
      <c r="MEG23" s="85"/>
      <c r="MEH23" s="74"/>
      <c r="MEI23" s="74"/>
      <c r="MEJ23" s="85"/>
      <c r="MEK23" s="74"/>
      <c r="MEL23" s="74"/>
      <c r="MEM23" s="85"/>
      <c r="MEN23" s="80"/>
      <c r="MEO23" s="80"/>
      <c r="MEP23" s="85"/>
      <c r="MEQ23" s="77"/>
      <c r="MER23" s="74"/>
      <c r="MES23" s="74"/>
      <c r="MET23" s="85"/>
      <c r="MEU23" s="74"/>
      <c r="MEV23" s="74"/>
      <c r="MEW23" s="85"/>
      <c r="MEX23" s="74"/>
      <c r="MEY23" s="74"/>
      <c r="MEZ23" s="85"/>
      <c r="MFA23" s="74"/>
      <c r="MFB23" s="74"/>
      <c r="MFC23" s="85"/>
      <c r="MFD23" s="80"/>
      <c r="MFE23" s="80"/>
      <c r="MFF23" s="85"/>
      <c r="MFG23" s="77"/>
      <c r="MFH23" s="74"/>
      <c r="MFI23" s="74"/>
      <c r="MFJ23" s="85"/>
      <c r="MFK23" s="74"/>
      <c r="MFL23" s="74"/>
      <c r="MFM23" s="85"/>
      <c r="MFN23" s="74"/>
      <c r="MFO23" s="74"/>
      <c r="MFP23" s="85"/>
      <c r="MFQ23" s="74"/>
      <c r="MFR23" s="74"/>
      <c r="MFS23" s="85"/>
      <c r="MFT23" s="80"/>
      <c r="MFU23" s="80"/>
      <c r="MFV23" s="85"/>
      <c r="MFW23" s="77"/>
      <c r="MFX23" s="74"/>
      <c r="MFY23" s="74"/>
      <c r="MFZ23" s="85"/>
      <c r="MGA23" s="74"/>
      <c r="MGB23" s="74"/>
      <c r="MGC23" s="85"/>
      <c r="MGD23" s="74"/>
      <c r="MGE23" s="74"/>
      <c r="MGF23" s="85"/>
      <c r="MGG23" s="74"/>
      <c r="MGH23" s="74"/>
      <c r="MGI23" s="85"/>
      <c r="MGJ23" s="80"/>
      <c r="MGK23" s="80"/>
      <c r="MGL23" s="85"/>
      <c r="MGM23" s="77"/>
      <c r="MGN23" s="74"/>
      <c r="MGO23" s="74"/>
      <c r="MGP23" s="85"/>
      <c r="MGQ23" s="74"/>
      <c r="MGR23" s="74"/>
      <c r="MGS23" s="85"/>
      <c r="MGT23" s="74"/>
      <c r="MGU23" s="74"/>
      <c r="MGV23" s="85"/>
      <c r="MGW23" s="74"/>
      <c r="MGX23" s="74"/>
      <c r="MGY23" s="85"/>
      <c r="MGZ23" s="80"/>
      <c r="MHA23" s="80"/>
      <c r="MHB23" s="85"/>
      <c r="MHC23" s="77"/>
      <c r="MHD23" s="74"/>
      <c r="MHE23" s="74"/>
      <c r="MHF23" s="85"/>
      <c r="MHG23" s="74"/>
      <c r="MHH23" s="74"/>
      <c r="MHI23" s="85"/>
      <c r="MHJ23" s="74"/>
      <c r="MHK23" s="74"/>
      <c r="MHL23" s="85"/>
      <c r="MHM23" s="74"/>
      <c r="MHN23" s="74"/>
      <c r="MHO23" s="85"/>
      <c r="MHP23" s="80"/>
      <c r="MHQ23" s="80"/>
      <c r="MHR23" s="85"/>
      <c r="MHS23" s="77"/>
      <c r="MHT23" s="74"/>
      <c r="MHU23" s="74"/>
      <c r="MHV23" s="85"/>
      <c r="MHW23" s="74"/>
      <c r="MHX23" s="74"/>
      <c r="MHY23" s="85"/>
      <c r="MHZ23" s="74"/>
      <c r="MIA23" s="74"/>
      <c r="MIB23" s="85"/>
      <c r="MIC23" s="74"/>
      <c r="MID23" s="74"/>
      <c r="MIE23" s="85"/>
      <c r="MIF23" s="80"/>
      <c r="MIG23" s="80"/>
      <c r="MIH23" s="85"/>
      <c r="MII23" s="77"/>
      <c r="MIJ23" s="74"/>
      <c r="MIK23" s="74"/>
      <c r="MIL23" s="85"/>
      <c r="MIM23" s="74"/>
      <c r="MIN23" s="74"/>
      <c r="MIO23" s="85"/>
      <c r="MIP23" s="74"/>
      <c r="MIQ23" s="74"/>
      <c r="MIR23" s="85"/>
      <c r="MIS23" s="74"/>
      <c r="MIT23" s="74"/>
      <c r="MIU23" s="85"/>
      <c r="MIV23" s="80"/>
      <c r="MIW23" s="80"/>
      <c r="MIX23" s="85"/>
      <c r="MIY23" s="77"/>
      <c r="MIZ23" s="74"/>
      <c r="MJA23" s="74"/>
      <c r="MJB23" s="85"/>
      <c r="MJC23" s="74"/>
      <c r="MJD23" s="74"/>
      <c r="MJE23" s="85"/>
      <c r="MJF23" s="74"/>
      <c r="MJG23" s="74"/>
      <c r="MJH23" s="85"/>
      <c r="MJI23" s="74"/>
      <c r="MJJ23" s="74"/>
      <c r="MJK23" s="85"/>
      <c r="MJL23" s="80"/>
      <c r="MJM23" s="80"/>
      <c r="MJN23" s="85"/>
      <c r="MJO23" s="77"/>
      <c r="MJP23" s="74"/>
      <c r="MJQ23" s="74"/>
      <c r="MJR23" s="85"/>
      <c r="MJS23" s="74"/>
      <c r="MJT23" s="74"/>
      <c r="MJU23" s="85"/>
      <c r="MJV23" s="74"/>
      <c r="MJW23" s="74"/>
      <c r="MJX23" s="85"/>
      <c r="MJY23" s="74"/>
      <c r="MJZ23" s="74"/>
      <c r="MKA23" s="85"/>
      <c r="MKB23" s="80"/>
      <c r="MKC23" s="80"/>
      <c r="MKD23" s="85"/>
      <c r="MKE23" s="77"/>
      <c r="MKF23" s="74"/>
      <c r="MKG23" s="74"/>
      <c r="MKH23" s="85"/>
      <c r="MKI23" s="74"/>
      <c r="MKJ23" s="74"/>
      <c r="MKK23" s="85"/>
      <c r="MKL23" s="74"/>
      <c r="MKM23" s="74"/>
      <c r="MKN23" s="85"/>
      <c r="MKO23" s="74"/>
      <c r="MKP23" s="74"/>
      <c r="MKQ23" s="85"/>
      <c r="MKR23" s="80"/>
      <c r="MKS23" s="80"/>
      <c r="MKT23" s="85"/>
      <c r="MKU23" s="77"/>
      <c r="MKV23" s="74"/>
      <c r="MKW23" s="74"/>
      <c r="MKX23" s="85"/>
      <c r="MKY23" s="74"/>
      <c r="MKZ23" s="74"/>
      <c r="MLA23" s="85"/>
      <c r="MLB23" s="74"/>
      <c r="MLC23" s="74"/>
      <c r="MLD23" s="85"/>
      <c r="MLE23" s="74"/>
      <c r="MLF23" s="74"/>
      <c r="MLG23" s="85"/>
      <c r="MLH23" s="80"/>
      <c r="MLI23" s="80"/>
      <c r="MLJ23" s="85"/>
      <c r="MLK23" s="77"/>
      <c r="MLL23" s="74"/>
      <c r="MLM23" s="74"/>
      <c r="MLN23" s="85"/>
      <c r="MLO23" s="74"/>
      <c r="MLP23" s="74"/>
      <c r="MLQ23" s="85"/>
      <c r="MLR23" s="74"/>
      <c r="MLS23" s="74"/>
      <c r="MLT23" s="85"/>
      <c r="MLU23" s="74"/>
      <c r="MLV23" s="74"/>
      <c r="MLW23" s="85"/>
      <c r="MLX23" s="80"/>
      <c r="MLY23" s="80"/>
      <c r="MLZ23" s="85"/>
      <c r="MMA23" s="77"/>
      <c r="MMB23" s="74"/>
      <c r="MMC23" s="74"/>
      <c r="MMD23" s="85"/>
      <c r="MME23" s="74"/>
      <c r="MMF23" s="74"/>
      <c r="MMG23" s="85"/>
      <c r="MMH23" s="74"/>
      <c r="MMI23" s="74"/>
      <c r="MMJ23" s="85"/>
      <c r="MMK23" s="74"/>
      <c r="MML23" s="74"/>
      <c r="MMM23" s="85"/>
      <c r="MMN23" s="80"/>
      <c r="MMO23" s="80"/>
      <c r="MMP23" s="85"/>
      <c r="MMQ23" s="77"/>
      <c r="MMR23" s="74"/>
      <c r="MMS23" s="74"/>
      <c r="MMT23" s="85"/>
      <c r="MMU23" s="74"/>
      <c r="MMV23" s="74"/>
      <c r="MMW23" s="85"/>
      <c r="MMX23" s="74"/>
      <c r="MMY23" s="74"/>
      <c r="MMZ23" s="85"/>
      <c r="MNA23" s="74"/>
      <c r="MNB23" s="74"/>
      <c r="MNC23" s="85"/>
      <c r="MND23" s="80"/>
      <c r="MNE23" s="80"/>
      <c r="MNF23" s="85"/>
      <c r="MNG23" s="77"/>
      <c r="MNH23" s="74"/>
      <c r="MNI23" s="74"/>
      <c r="MNJ23" s="85"/>
      <c r="MNK23" s="74"/>
      <c r="MNL23" s="74"/>
      <c r="MNM23" s="85"/>
      <c r="MNN23" s="74"/>
      <c r="MNO23" s="74"/>
      <c r="MNP23" s="85"/>
      <c r="MNQ23" s="74"/>
      <c r="MNR23" s="74"/>
      <c r="MNS23" s="85"/>
      <c r="MNT23" s="80"/>
      <c r="MNU23" s="80"/>
      <c r="MNV23" s="85"/>
      <c r="MNW23" s="77"/>
      <c r="MNX23" s="74"/>
      <c r="MNY23" s="74"/>
      <c r="MNZ23" s="85"/>
      <c r="MOA23" s="74"/>
      <c r="MOB23" s="74"/>
      <c r="MOC23" s="85"/>
      <c r="MOD23" s="74"/>
      <c r="MOE23" s="74"/>
      <c r="MOF23" s="85"/>
      <c r="MOG23" s="74"/>
      <c r="MOH23" s="74"/>
      <c r="MOI23" s="85"/>
      <c r="MOJ23" s="80"/>
      <c r="MOK23" s="80"/>
      <c r="MOL23" s="85"/>
      <c r="MOM23" s="77"/>
      <c r="MON23" s="74"/>
      <c r="MOO23" s="74"/>
      <c r="MOP23" s="85"/>
      <c r="MOQ23" s="74"/>
      <c r="MOR23" s="74"/>
      <c r="MOS23" s="85"/>
      <c r="MOT23" s="74"/>
      <c r="MOU23" s="74"/>
      <c r="MOV23" s="85"/>
      <c r="MOW23" s="74"/>
      <c r="MOX23" s="74"/>
      <c r="MOY23" s="85"/>
      <c r="MOZ23" s="80"/>
      <c r="MPA23" s="80"/>
      <c r="MPB23" s="85"/>
      <c r="MPC23" s="77"/>
      <c r="MPD23" s="74"/>
      <c r="MPE23" s="74"/>
      <c r="MPF23" s="85"/>
      <c r="MPG23" s="74"/>
      <c r="MPH23" s="74"/>
      <c r="MPI23" s="85"/>
      <c r="MPJ23" s="74"/>
      <c r="MPK23" s="74"/>
      <c r="MPL23" s="85"/>
      <c r="MPM23" s="74"/>
      <c r="MPN23" s="74"/>
      <c r="MPO23" s="85"/>
      <c r="MPP23" s="80"/>
      <c r="MPQ23" s="80"/>
      <c r="MPR23" s="85"/>
      <c r="MPS23" s="77"/>
      <c r="MPT23" s="74"/>
      <c r="MPU23" s="74"/>
      <c r="MPV23" s="85"/>
      <c r="MPW23" s="74"/>
      <c r="MPX23" s="74"/>
      <c r="MPY23" s="85"/>
      <c r="MPZ23" s="74"/>
      <c r="MQA23" s="74"/>
      <c r="MQB23" s="85"/>
      <c r="MQC23" s="74"/>
      <c r="MQD23" s="74"/>
      <c r="MQE23" s="85"/>
      <c r="MQF23" s="80"/>
      <c r="MQG23" s="80"/>
      <c r="MQH23" s="85"/>
      <c r="MQI23" s="77"/>
      <c r="MQJ23" s="74"/>
      <c r="MQK23" s="74"/>
      <c r="MQL23" s="85"/>
      <c r="MQM23" s="74"/>
      <c r="MQN23" s="74"/>
      <c r="MQO23" s="85"/>
      <c r="MQP23" s="74"/>
      <c r="MQQ23" s="74"/>
      <c r="MQR23" s="85"/>
      <c r="MQS23" s="74"/>
      <c r="MQT23" s="74"/>
      <c r="MQU23" s="85"/>
      <c r="MQV23" s="80"/>
      <c r="MQW23" s="80"/>
      <c r="MQX23" s="85"/>
      <c r="MQY23" s="77"/>
      <c r="MQZ23" s="74"/>
      <c r="MRA23" s="74"/>
      <c r="MRB23" s="85"/>
      <c r="MRC23" s="74"/>
      <c r="MRD23" s="74"/>
      <c r="MRE23" s="85"/>
      <c r="MRF23" s="74"/>
      <c r="MRG23" s="74"/>
      <c r="MRH23" s="85"/>
      <c r="MRI23" s="74"/>
      <c r="MRJ23" s="74"/>
      <c r="MRK23" s="85"/>
      <c r="MRL23" s="80"/>
      <c r="MRM23" s="80"/>
      <c r="MRN23" s="85"/>
      <c r="MRO23" s="77"/>
      <c r="MRP23" s="74"/>
      <c r="MRQ23" s="74"/>
      <c r="MRR23" s="85"/>
      <c r="MRS23" s="74"/>
      <c r="MRT23" s="74"/>
      <c r="MRU23" s="85"/>
      <c r="MRV23" s="74"/>
      <c r="MRW23" s="74"/>
      <c r="MRX23" s="85"/>
      <c r="MRY23" s="74"/>
      <c r="MRZ23" s="74"/>
      <c r="MSA23" s="85"/>
      <c r="MSB23" s="80"/>
      <c r="MSC23" s="80"/>
      <c r="MSD23" s="85"/>
      <c r="MSE23" s="77"/>
      <c r="MSF23" s="74"/>
      <c r="MSG23" s="74"/>
      <c r="MSH23" s="85"/>
      <c r="MSI23" s="74"/>
      <c r="MSJ23" s="74"/>
      <c r="MSK23" s="85"/>
      <c r="MSL23" s="74"/>
      <c r="MSM23" s="74"/>
      <c r="MSN23" s="85"/>
      <c r="MSO23" s="74"/>
      <c r="MSP23" s="74"/>
      <c r="MSQ23" s="85"/>
      <c r="MSR23" s="80"/>
      <c r="MSS23" s="80"/>
      <c r="MST23" s="85"/>
      <c r="MSU23" s="77"/>
      <c r="MSV23" s="74"/>
      <c r="MSW23" s="74"/>
      <c r="MSX23" s="85"/>
      <c r="MSY23" s="74"/>
      <c r="MSZ23" s="74"/>
      <c r="MTA23" s="85"/>
      <c r="MTB23" s="74"/>
      <c r="MTC23" s="74"/>
      <c r="MTD23" s="85"/>
      <c r="MTE23" s="74"/>
      <c r="MTF23" s="74"/>
      <c r="MTG23" s="85"/>
      <c r="MTH23" s="80"/>
      <c r="MTI23" s="80"/>
      <c r="MTJ23" s="85"/>
      <c r="MTK23" s="77"/>
      <c r="MTL23" s="74"/>
      <c r="MTM23" s="74"/>
      <c r="MTN23" s="85"/>
      <c r="MTO23" s="74"/>
      <c r="MTP23" s="74"/>
      <c r="MTQ23" s="85"/>
      <c r="MTR23" s="74"/>
      <c r="MTS23" s="74"/>
      <c r="MTT23" s="85"/>
      <c r="MTU23" s="74"/>
      <c r="MTV23" s="74"/>
      <c r="MTW23" s="85"/>
      <c r="MTX23" s="80"/>
      <c r="MTY23" s="80"/>
      <c r="MTZ23" s="85"/>
      <c r="MUA23" s="77"/>
      <c r="MUB23" s="74"/>
      <c r="MUC23" s="74"/>
      <c r="MUD23" s="85"/>
      <c r="MUE23" s="74"/>
      <c r="MUF23" s="74"/>
      <c r="MUG23" s="85"/>
      <c r="MUH23" s="74"/>
      <c r="MUI23" s="74"/>
      <c r="MUJ23" s="85"/>
      <c r="MUK23" s="74"/>
      <c r="MUL23" s="74"/>
      <c r="MUM23" s="85"/>
      <c r="MUN23" s="80"/>
      <c r="MUO23" s="80"/>
      <c r="MUP23" s="85"/>
      <c r="MUQ23" s="77"/>
      <c r="MUR23" s="74"/>
      <c r="MUS23" s="74"/>
      <c r="MUT23" s="85"/>
      <c r="MUU23" s="74"/>
      <c r="MUV23" s="74"/>
      <c r="MUW23" s="85"/>
      <c r="MUX23" s="74"/>
      <c r="MUY23" s="74"/>
      <c r="MUZ23" s="85"/>
      <c r="MVA23" s="74"/>
      <c r="MVB23" s="74"/>
      <c r="MVC23" s="85"/>
      <c r="MVD23" s="80"/>
      <c r="MVE23" s="80"/>
      <c r="MVF23" s="85"/>
      <c r="MVG23" s="77"/>
      <c r="MVH23" s="74"/>
      <c r="MVI23" s="74"/>
      <c r="MVJ23" s="85"/>
      <c r="MVK23" s="74"/>
      <c r="MVL23" s="74"/>
      <c r="MVM23" s="85"/>
      <c r="MVN23" s="74"/>
      <c r="MVO23" s="74"/>
      <c r="MVP23" s="85"/>
      <c r="MVQ23" s="74"/>
      <c r="MVR23" s="74"/>
      <c r="MVS23" s="85"/>
      <c r="MVT23" s="80"/>
      <c r="MVU23" s="80"/>
      <c r="MVV23" s="85"/>
      <c r="MVW23" s="77"/>
      <c r="MVX23" s="74"/>
      <c r="MVY23" s="74"/>
      <c r="MVZ23" s="85"/>
      <c r="MWA23" s="74"/>
      <c r="MWB23" s="74"/>
      <c r="MWC23" s="85"/>
      <c r="MWD23" s="74"/>
      <c r="MWE23" s="74"/>
      <c r="MWF23" s="85"/>
      <c r="MWG23" s="74"/>
      <c r="MWH23" s="74"/>
      <c r="MWI23" s="85"/>
      <c r="MWJ23" s="80"/>
      <c r="MWK23" s="80"/>
      <c r="MWL23" s="85"/>
      <c r="MWM23" s="77"/>
      <c r="MWN23" s="74"/>
      <c r="MWO23" s="74"/>
      <c r="MWP23" s="85"/>
      <c r="MWQ23" s="74"/>
      <c r="MWR23" s="74"/>
      <c r="MWS23" s="85"/>
      <c r="MWT23" s="74"/>
      <c r="MWU23" s="74"/>
      <c r="MWV23" s="85"/>
      <c r="MWW23" s="74"/>
      <c r="MWX23" s="74"/>
      <c r="MWY23" s="85"/>
      <c r="MWZ23" s="80"/>
      <c r="MXA23" s="80"/>
      <c r="MXB23" s="85"/>
      <c r="MXC23" s="77"/>
      <c r="MXD23" s="74"/>
      <c r="MXE23" s="74"/>
      <c r="MXF23" s="85"/>
      <c r="MXG23" s="74"/>
      <c r="MXH23" s="74"/>
      <c r="MXI23" s="85"/>
      <c r="MXJ23" s="74"/>
      <c r="MXK23" s="74"/>
      <c r="MXL23" s="85"/>
      <c r="MXM23" s="74"/>
      <c r="MXN23" s="74"/>
      <c r="MXO23" s="85"/>
      <c r="MXP23" s="80"/>
      <c r="MXQ23" s="80"/>
      <c r="MXR23" s="85"/>
      <c r="MXS23" s="77"/>
      <c r="MXT23" s="74"/>
      <c r="MXU23" s="74"/>
      <c r="MXV23" s="85"/>
      <c r="MXW23" s="74"/>
      <c r="MXX23" s="74"/>
      <c r="MXY23" s="85"/>
      <c r="MXZ23" s="74"/>
      <c r="MYA23" s="74"/>
      <c r="MYB23" s="85"/>
      <c r="MYC23" s="74"/>
      <c r="MYD23" s="74"/>
      <c r="MYE23" s="85"/>
      <c r="MYF23" s="80"/>
      <c r="MYG23" s="80"/>
      <c r="MYH23" s="85"/>
      <c r="MYI23" s="77"/>
      <c r="MYJ23" s="74"/>
      <c r="MYK23" s="74"/>
      <c r="MYL23" s="85"/>
      <c r="MYM23" s="74"/>
      <c r="MYN23" s="74"/>
      <c r="MYO23" s="85"/>
      <c r="MYP23" s="74"/>
      <c r="MYQ23" s="74"/>
      <c r="MYR23" s="85"/>
      <c r="MYS23" s="74"/>
      <c r="MYT23" s="74"/>
      <c r="MYU23" s="85"/>
      <c r="MYV23" s="80"/>
      <c r="MYW23" s="80"/>
      <c r="MYX23" s="85"/>
      <c r="MYY23" s="77"/>
      <c r="MYZ23" s="74"/>
      <c r="MZA23" s="74"/>
      <c r="MZB23" s="85"/>
      <c r="MZC23" s="74"/>
      <c r="MZD23" s="74"/>
      <c r="MZE23" s="85"/>
      <c r="MZF23" s="74"/>
      <c r="MZG23" s="74"/>
      <c r="MZH23" s="85"/>
      <c r="MZI23" s="74"/>
      <c r="MZJ23" s="74"/>
      <c r="MZK23" s="85"/>
      <c r="MZL23" s="80"/>
      <c r="MZM23" s="80"/>
      <c r="MZN23" s="85"/>
      <c r="MZO23" s="77"/>
      <c r="MZP23" s="74"/>
      <c r="MZQ23" s="74"/>
      <c r="MZR23" s="85"/>
      <c r="MZS23" s="74"/>
      <c r="MZT23" s="74"/>
      <c r="MZU23" s="85"/>
      <c r="MZV23" s="74"/>
      <c r="MZW23" s="74"/>
      <c r="MZX23" s="85"/>
      <c r="MZY23" s="74"/>
      <c r="MZZ23" s="74"/>
      <c r="NAA23" s="85"/>
      <c r="NAB23" s="80"/>
      <c r="NAC23" s="80"/>
      <c r="NAD23" s="85"/>
      <c r="NAE23" s="77"/>
      <c r="NAF23" s="74"/>
      <c r="NAG23" s="74"/>
      <c r="NAH23" s="85"/>
      <c r="NAI23" s="74"/>
      <c r="NAJ23" s="74"/>
      <c r="NAK23" s="85"/>
      <c r="NAL23" s="74"/>
      <c r="NAM23" s="74"/>
      <c r="NAN23" s="85"/>
      <c r="NAO23" s="74"/>
      <c r="NAP23" s="74"/>
      <c r="NAQ23" s="85"/>
      <c r="NAR23" s="80"/>
      <c r="NAS23" s="80"/>
      <c r="NAT23" s="85"/>
      <c r="NAU23" s="77"/>
      <c r="NAV23" s="74"/>
      <c r="NAW23" s="74"/>
      <c r="NAX23" s="85"/>
      <c r="NAY23" s="74"/>
      <c r="NAZ23" s="74"/>
      <c r="NBA23" s="85"/>
      <c r="NBB23" s="74"/>
      <c r="NBC23" s="74"/>
      <c r="NBD23" s="85"/>
      <c r="NBE23" s="74"/>
      <c r="NBF23" s="74"/>
      <c r="NBG23" s="85"/>
      <c r="NBH23" s="80"/>
      <c r="NBI23" s="80"/>
      <c r="NBJ23" s="85"/>
      <c r="NBK23" s="77"/>
      <c r="NBL23" s="74"/>
      <c r="NBM23" s="74"/>
      <c r="NBN23" s="85"/>
      <c r="NBO23" s="74"/>
      <c r="NBP23" s="74"/>
      <c r="NBQ23" s="85"/>
      <c r="NBR23" s="74"/>
      <c r="NBS23" s="74"/>
      <c r="NBT23" s="85"/>
      <c r="NBU23" s="74"/>
      <c r="NBV23" s="74"/>
      <c r="NBW23" s="85"/>
      <c r="NBX23" s="80"/>
      <c r="NBY23" s="80"/>
      <c r="NBZ23" s="85"/>
      <c r="NCA23" s="77"/>
      <c r="NCB23" s="74"/>
      <c r="NCC23" s="74"/>
      <c r="NCD23" s="85"/>
      <c r="NCE23" s="74"/>
      <c r="NCF23" s="74"/>
      <c r="NCG23" s="85"/>
      <c r="NCH23" s="74"/>
      <c r="NCI23" s="74"/>
      <c r="NCJ23" s="85"/>
      <c r="NCK23" s="74"/>
      <c r="NCL23" s="74"/>
      <c r="NCM23" s="85"/>
      <c r="NCN23" s="80"/>
      <c r="NCO23" s="80"/>
      <c r="NCP23" s="85"/>
      <c r="NCQ23" s="77"/>
      <c r="NCR23" s="74"/>
      <c r="NCS23" s="74"/>
      <c r="NCT23" s="85"/>
      <c r="NCU23" s="74"/>
      <c r="NCV23" s="74"/>
      <c r="NCW23" s="85"/>
      <c r="NCX23" s="74"/>
      <c r="NCY23" s="74"/>
      <c r="NCZ23" s="85"/>
      <c r="NDA23" s="74"/>
      <c r="NDB23" s="74"/>
      <c r="NDC23" s="85"/>
      <c r="NDD23" s="80"/>
      <c r="NDE23" s="80"/>
      <c r="NDF23" s="85"/>
      <c r="NDG23" s="77"/>
      <c r="NDH23" s="74"/>
      <c r="NDI23" s="74"/>
      <c r="NDJ23" s="85"/>
      <c r="NDK23" s="74"/>
      <c r="NDL23" s="74"/>
      <c r="NDM23" s="85"/>
      <c r="NDN23" s="74"/>
      <c r="NDO23" s="74"/>
      <c r="NDP23" s="85"/>
      <c r="NDQ23" s="74"/>
      <c r="NDR23" s="74"/>
      <c r="NDS23" s="85"/>
      <c r="NDT23" s="80"/>
      <c r="NDU23" s="80"/>
      <c r="NDV23" s="85"/>
      <c r="NDW23" s="77"/>
      <c r="NDX23" s="74"/>
      <c r="NDY23" s="74"/>
      <c r="NDZ23" s="85"/>
      <c r="NEA23" s="74"/>
      <c r="NEB23" s="74"/>
      <c r="NEC23" s="85"/>
      <c r="NED23" s="74"/>
      <c r="NEE23" s="74"/>
      <c r="NEF23" s="85"/>
      <c r="NEG23" s="74"/>
      <c r="NEH23" s="74"/>
      <c r="NEI23" s="85"/>
      <c r="NEJ23" s="80"/>
      <c r="NEK23" s="80"/>
      <c r="NEL23" s="85"/>
      <c r="NEM23" s="77"/>
      <c r="NEN23" s="74"/>
      <c r="NEO23" s="74"/>
      <c r="NEP23" s="85"/>
      <c r="NEQ23" s="74"/>
      <c r="NER23" s="74"/>
      <c r="NES23" s="85"/>
      <c r="NET23" s="74"/>
      <c r="NEU23" s="74"/>
      <c r="NEV23" s="85"/>
      <c r="NEW23" s="74"/>
      <c r="NEX23" s="74"/>
      <c r="NEY23" s="85"/>
      <c r="NEZ23" s="80"/>
      <c r="NFA23" s="80"/>
      <c r="NFB23" s="85"/>
      <c r="NFC23" s="77"/>
      <c r="NFD23" s="74"/>
      <c r="NFE23" s="74"/>
      <c r="NFF23" s="85"/>
      <c r="NFG23" s="74"/>
      <c r="NFH23" s="74"/>
      <c r="NFI23" s="85"/>
      <c r="NFJ23" s="74"/>
      <c r="NFK23" s="74"/>
      <c r="NFL23" s="85"/>
      <c r="NFM23" s="74"/>
      <c r="NFN23" s="74"/>
      <c r="NFO23" s="85"/>
      <c r="NFP23" s="80"/>
      <c r="NFQ23" s="80"/>
      <c r="NFR23" s="85"/>
      <c r="NFS23" s="77"/>
      <c r="NFT23" s="74"/>
      <c r="NFU23" s="74"/>
      <c r="NFV23" s="85"/>
      <c r="NFW23" s="74"/>
      <c r="NFX23" s="74"/>
      <c r="NFY23" s="85"/>
      <c r="NFZ23" s="74"/>
      <c r="NGA23" s="74"/>
      <c r="NGB23" s="85"/>
      <c r="NGC23" s="74"/>
      <c r="NGD23" s="74"/>
      <c r="NGE23" s="85"/>
      <c r="NGF23" s="80"/>
      <c r="NGG23" s="80"/>
      <c r="NGH23" s="85"/>
      <c r="NGI23" s="77"/>
      <c r="NGJ23" s="74"/>
      <c r="NGK23" s="74"/>
      <c r="NGL23" s="85"/>
      <c r="NGM23" s="74"/>
      <c r="NGN23" s="74"/>
      <c r="NGO23" s="85"/>
      <c r="NGP23" s="74"/>
      <c r="NGQ23" s="74"/>
      <c r="NGR23" s="85"/>
      <c r="NGS23" s="74"/>
      <c r="NGT23" s="74"/>
      <c r="NGU23" s="85"/>
      <c r="NGV23" s="80"/>
      <c r="NGW23" s="80"/>
      <c r="NGX23" s="85"/>
      <c r="NGY23" s="77"/>
      <c r="NGZ23" s="74"/>
      <c r="NHA23" s="74"/>
      <c r="NHB23" s="85"/>
      <c r="NHC23" s="74"/>
      <c r="NHD23" s="74"/>
      <c r="NHE23" s="85"/>
      <c r="NHF23" s="74"/>
      <c r="NHG23" s="74"/>
      <c r="NHH23" s="85"/>
      <c r="NHI23" s="74"/>
      <c r="NHJ23" s="74"/>
      <c r="NHK23" s="85"/>
      <c r="NHL23" s="80"/>
      <c r="NHM23" s="80"/>
      <c r="NHN23" s="85"/>
      <c r="NHO23" s="77"/>
      <c r="NHP23" s="74"/>
      <c r="NHQ23" s="74"/>
      <c r="NHR23" s="85"/>
      <c r="NHS23" s="74"/>
      <c r="NHT23" s="74"/>
      <c r="NHU23" s="85"/>
      <c r="NHV23" s="74"/>
      <c r="NHW23" s="74"/>
      <c r="NHX23" s="85"/>
      <c r="NHY23" s="74"/>
      <c r="NHZ23" s="74"/>
      <c r="NIA23" s="85"/>
      <c r="NIB23" s="80"/>
      <c r="NIC23" s="80"/>
      <c r="NID23" s="85"/>
      <c r="NIE23" s="77"/>
      <c r="NIF23" s="74"/>
      <c r="NIG23" s="74"/>
      <c r="NIH23" s="85"/>
      <c r="NII23" s="74"/>
      <c r="NIJ23" s="74"/>
      <c r="NIK23" s="85"/>
      <c r="NIL23" s="74"/>
      <c r="NIM23" s="74"/>
      <c r="NIN23" s="85"/>
      <c r="NIO23" s="74"/>
      <c r="NIP23" s="74"/>
      <c r="NIQ23" s="85"/>
      <c r="NIR23" s="80"/>
      <c r="NIS23" s="80"/>
      <c r="NIT23" s="85"/>
      <c r="NIU23" s="77"/>
      <c r="NIV23" s="74"/>
      <c r="NIW23" s="74"/>
      <c r="NIX23" s="85"/>
      <c r="NIY23" s="74"/>
      <c r="NIZ23" s="74"/>
      <c r="NJA23" s="85"/>
      <c r="NJB23" s="74"/>
      <c r="NJC23" s="74"/>
      <c r="NJD23" s="85"/>
      <c r="NJE23" s="74"/>
      <c r="NJF23" s="74"/>
      <c r="NJG23" s="85"/>
      <c r="NJH23" s="80"/>
      <c r="NJI23" s="80"/>
      <c r="NJJ23" s="85"/>
      <c r="NJK23" s="77"/>
      <c r="NJL23" s="74"/>
      <c r="NJM23" s="74"/>
      <c r="NJN23" s="85"/>
      <c r="NJO23" s="74"/>
      <c r="NJP23" s="74"/>
      <c r="NJQ23" s="85"/>
      <c r="NJR23" s="74"/>
      <c r="NJS23" s="74"/>
      <c r="NJT23" s="85"/>
      <c r="NJU23" s="74"/>
      <c r="NJV23" s="74"/>
      <c r="NJW23" s="85"/>
      <c r="NJX23" s="80"/>
      <c r="NJY23" s="80"/>
      <c r="NJZ23" s="85"/>
      <c r="NKA23" s="77"/>
      <c r="NKB23" s="74"/>
      <c r="NKC23" s="74"/>
      <c r="NKD23" s="85"/>
      <c r="NKE23" s="74"/>
      <c r="NKF23" s="74"/>
      <c r="NKG23" s="85"/>
      <c r="NKH23" s="74"/>
      <c r="NKI23" s="74"/>
      <c r="NKJ23" s="85"/>
      <c r="NKK23" s="74"/>
      <c r="NKL23" s="74"/>
      <c r="NKM23" s="85"/>
      <c r="NKN23" s="80"/>
      <c r="NKO23" s="80"/>
      <c r="NKP23" s="85"/>
      <c r="NKQ23" s="77"/>
      <c r="NKR23" s="74"/>
      <c r="NKS23" s="74"/>
      <c r="NKT23" s="85"/>
      <c r="NKU23" s="74"/>
      <c r="NKV23" s="74"/>
      <c r="NKW23" s="85"/>
      <c r="NKX23" s="74"/>
      <c r="NKY23" s="74"/>
      <c r="NKZ23" s="85"/>
      <c r="NLA23" s="74"/>
      <c r="NLB23" s="74"/>
      <c r="NLC23" s="85"/>
      <c r="NLD23" s="80"/>
      <c r="NLE23" s="80"/>
      <c r="NLF23" s="85"/>
      <c r="NLG23" s="77"/>
      <c r="NLH23" s="74"/>
      <c r="NLI23" s="74"/>
      <c r="NLJ23" s="85"/>
      <c r="NLK23" s="74"/>
      <c r="NLL23" s="74"/>
      <c r="NLM23" s="85"/>
      <c r="NLN23" s="74"/>
      <c r="NLO23" s="74"/>
      <c r="NLP23" s="85"/>
      <c r="NLQ23" s="74"/>
      <c r="NLR23" s="74"/>
      <c r="NLS23" s="85"/>
      <c r="NLT23" s="80"/>
      <c r="NLU23" s="80"/>
      <c r="NLV23" s="85"/>
      <c r="NLW23" s="77"/>
      <c r="NLX23" s="74"/>
      <c r="NLY23" s="74"/>
      <c r="NLZ23" s="85"/>
      <c r="NMA23" s="74"/>
      <c r="NMB23" s="74"/>
      <c r="NMC23" s="85"/>
      <c r="NMD23" s="74"/>
      <c r="NME23" s="74"/>
      <c r="NMF23" s="85"/>
      <c r="NMG23" s="74"/>
      <c r="NMH23" s="74"/>
      <c r="NMI23" s="85"/>
      <c r="NMJ23" s="80"/>
      <c r="NMK23" s="80"/>
      <c r="NML23" s="85"/>
      <c r="NMM23" s="77"/>
      <c r="NMN23" s="74"/>
      <c r="NMO23" s="74"/>
      <c r="NMP23" s="85"/>
      <c r="NMQ23" s="74"/>
      <c r="NMR23" s="74"/>
      <c r="NMS23" s="85"/>
      <c r="NMT23" s="74"/>
      <c r="NMU23" s="74"/>
      <c r="NMV23" s="85"/>
      <c r="NMW23" s="74"/>
      <c r="NMX23" s="74"/>
      <c r="NMY23" s="85"/>
      <c r="NMZ23" s="80"/>
      <c r="NNA23" s="80"/>
      <c r="NNB23" s="85"/>
      <c r="NNC23" s="77"/>
      <c r="NND23" s="74"/>
      <c r="NNE23" s="74"/>
      <c r="NNF23" s="85"/>
      <c r="NNG23" s="74"/>
      <c r="NNH23" s="74"/>
      <c r="NNI23" s="85"/>
      <c r="NNJ23" s="74"/>
      <c r="NNK23" s="74"/>
      <c r="NNL23" s="85"/>
      <c r="NNM23" s="74"/>
      <c r="NNN23" s="74"/>
      <c r="NNO23" s="85"/>
      <c r="NNP23" s="80"/>
      <c r="NNQ23" s="80"/>
      <c r="NNR23" s="85"/>
      <c r="NNS23" s="77"/>
      <c r="NNT23" s="74"/>
      <c r="NNU23" s="74"/>
      <c r="NNV23" s="85"/>
      <c r="NNW23" s="74"/>
      <c r="NNX23" s="74"/>
      <c r="NNY23" s="85"/>
      <c r="NNZ23" s="74"/>
      <c r="NOA23" s="74"/>
      <c r="NOB23" s="85"/>
      <c r="NOC23" s="74"/>
      <c r="NOD23" s="74"/>
      <c r="NOE23" s="85"/>
      <c r="NOF23" s="80"/>
      <c r="NOG23" s="80"/>
      <c r="NOH23" s="85"/>
      <c r="NOI23" s="77"/>
      <c r="NOJ23" s="74"/>
      <c r="NOK23" s="74"/>
      <c r="NOL23" s="85"/>
      <c r="NOM23" s="74"/>
      <c r="NON23" s="74"/>
      <c r="NOO23" s="85"/>
      <c r="NOP23" s="74"/>
      <c r="NOQ23" s="74"/>
      <c r="NOR23" s="85"/>
      <c r="NOS23" s="74"/>
      <c r="NOT23" s="74"/>
      <c r="NOU23" s="85"/>
      <c r="NOV23" s="80"/>
      <c r="NOW23" s="80"/>
      <c r="NOX23" s="85"/>
      <c r="NOY23" s="77"/>
      <c r="NOZ23" s="74"/>
      <c r="NPA23" s="74"/>
      <c r="NPB23" s="85"/>
      <c r="NPC23" s="74"/>
      <c r="NPD23" s="74"/>
      <c r="NPE23" s="85"/>
      <c r="NPF23" s="74"/>
      <c r="NPG23" s="74"/>
      <c r="NPH23" s="85"/>
      <c r="NPI23" s="74"/>
      <c r="NPJ23" s="74"/>
      <c r="NPK23" s="85"/>
      <c r="NPL23" s="80"/>
      <c r="NPM23" s="80"/>
      <c r="NPN23" s="85"/>
      <c r="NPO23" s="77"/>
      <c r="NPP23" s="74"/>
      <c r="NPQ23" s="74"/>
      <c r="NPR23" s="85"/>
      <c r="NPS23" s="74"/>
      <c r="NPT23" s="74"/>
      <c r="NPU23" s="85"/>
      <c r="NPV23" s="74"/>
      <c r="NPW23" s="74"/>
      <c r="NPX23" s="85"/>
      <c r="NPY23" s="74"/>
      <c r="NPZ23" s="74"/>
      <c r="NQA23" s="85"/>
      <c r="NQB23" s="80"/>
      <c r="NQC23" s="80"/>
      <c r="NQD23" s="85"/>
      <c r="NQE23" s="77"/>
      <c r="NQF23" s="74"/>
      <c r="NQG23" s="74"/>
      <c r="NQH23" s="85"/>
      <c r="NQI23" s="74"/>
      <c r="NQJ23" s="74"/>
      <c r="NQK23" s="85"/>
      <c r="NQL23" s="74"/>
      <c r="NQM23" s="74"/>
      <c r="NQN23" s="85"/>
      <c r="NQO23" s="74"/>
      <c r="NQP23" s="74"/>
      <c r="NQQ23" s="85"/>
      <c r="NQR23" s="80"/>
      <c r="NQS23" s="80"/>
      <c r="NQT23" s="85"/>
      <c r="NQU23" s="77"/>
      <c r="NQV23" s="74"/>
      <c r="NQW23" s="74"/>
      <c r="NQX23" s="85"/>
      <c r="NQY23" s="74"/>
      <c r="NQZ23" s="74"/>
      <c r="NRA23" s="85"/>
      <c r="NRB23" s="74"/>
      <c r="NRC23" s="74"/>
      <c r="NRD23" s="85"/>
      <c r="NRE23" s="74"/>
      <c r="NRF23" s="74"/>
      <c r="NRG23" s="85"/>
      <c r="NRH23" s="80"/>
      <c r="NRI23" s="80"/>
      <c r="NRJ23" s="85"/>
      <c r="NRK23" s="77"/>
      <c r="NRL23" s="74"/>
      <c r="NRM23" s="74"/>
      <c r="NRN23" s="85"/>
      <c r="NRO23" s="74"/>
      <c r="NRP23" s="74"/>
      <c r="NRQ23" s="85"/>
      <c r="NRR23" s="74"/>
      <c r="NRS23" s="74"/>
      <c r="NRT23" s="85"/>
      <c r="NRU23" s="74"/>
      <c r="NRV23" s="74"/>
      <c r="NRW23" s="85"/>
      <c r="NRX23" s="80"/>
      <c r="NRY23" s="80"/>
      <c r="NRZ23" s="85"/>
      <c r="NSA23" s="77"/>
      <c r="NSB23" s="74"/>
      <c r="NSC23" s="74"/>
      <c r="NSD23" s="85"/>
      <c r="NSE23" s="74"/>
      <c r="NSF23" s="74"/>
      <c r="NSG23" s="85"/>
      <c r="NSH23" s="74"/>
      <c r="NSI23" s="74"/>
      <c r="NSJ23" s="85"/>
      <c r="NSK23" s="74"/>
      <c r="NSL23" s="74"/>
      <c r="NSM23" s="85"/>
      <c r="NSN23" s="80"/>
      <c r="NSO23" s="80"/>
      <c r="NSP23" s="85"/>
      <c r="NSQ23" s="77"/>
      <c r="NSR23" s="74"/>
      <c r="NSS23" s="74"/>
      <c r="NST23" s="85"/>
      <c r="NSU23" s="74"/>
      <c r="NSV23" s="74"/>
      <c r="NSW23" s="85"/>
      <c r="NSX23" s="74"/>
      <c r="NSY23" s="74"/>
      <c r="NSZ23" s="85"/>
      <c r="NTA23" s="74"/>
      <c r="NTB23" s="74"/>
      <c r="NTC23" s="85"/>
      <c r="NTD23" s="80"/>
      <c r="NTE23" s="80"/>
      <c r="NTF23" s="85"/>
      <c r="NTG23" s="77"/>
      <c r="NTH23" s="74"/>
      <c r="NTI23" s="74"/>
      <c r="NTJ23" s="85"/>
      <c r="NTK23" s="74"/>
      <c r="NTL23" s="74"/>
      <c r="NTM23" s="85"/>
      <c r="NTN23" s="74"/>
      <c r="NTO23" s="74"/>
      <c r="NTP23" s="85"/>
      <c r="NTQ23" s="74"/>
      <c r="NTR23" s="74"/>
      <c r="NTS23" s="85"/>
      <c r="NTT23" s="80"/>
      <c r="NTU23" s="80"/>
      <c r="NTV23" s="85"/>
      <c r="NTW23" s="77"/>
      <c r="NTX23" s="74"/>
      <c r="NTY23" s="74"/>
      <c r="NTZ23" s="85"/>
      <c r="NUA23" s="74"/>
      <c r="NUB23" s="74"/>
      <c r="NUC23" s="85"/>
      <c r="NUD23" s="74"/>
      <c r="NUE23" s="74"/>
      <c r="NUF23" s="85"/>
      <c r="NUG23" s="74"/>
      <c r="NUH23" s="74"/>
      <c r="NUI23" s="85"/>
      <c r="NUJ23" s="80"/>
      <c r="NUK23" s="80"/>
      <c r="NUL23" s="85"/>
      <c r="NUM23" s="77"/>
      <c r="NUN23" s="74"/>
      <c r="NUO23" s="74"/>
      <c r="NUP23" s="85"/>
      <c r="NUQ23" s="74"/>
      <c r="NUR23" s="74"/>
      <c r="NUS23" s="85"/>
      <c r="NUT23" s="74"/>
      <c r="NUU23" s="74"/>
      <c r="NUV23" s="85"/>
      <c r="NUW23" s="74"/>
      <c r="NUX23" s="74"/>
      <c r="NUY23" s="85"/>
      <c r="NUZ23" s="80"/>
      <c r="NVA23" s="80"/>
      <c r="NVB23" s="85"/>
      <c r="NVC23" s="77"/>
      <c r="NVD23" s="74"/>
      <c r="NVE23" s="74"/>
      <c r="NVF23" s="85"/>
      <c r="NVG23" s="74"/>
      <c r="NVH23" s="74"/>
      <c r="NVI23" s="85"/>
      <c r="NVJ23" s="74"/>
      <c r="NVK23" s="74"/>
      <c r="NVL23" s="85"/>
      <c r="NVM23" s="74"/>
      <c r="NVN23" s="74"/>
      <c r="NVO23" s="85"/>
      <c r="NVP23" s="80"/>
      <c r="NVQ23" s="80"/>
      <c r="NVR23" s="85"/>
      <c r="NVS23" s="77"/>
      <c r="NVT23" s="74"/>
      <c r="NVU23" s="74"/>
      <c r="NVV23" s="85"/>
      <c r="NVW23" s="74"/>
      <c r="NVX23" s="74"/>
      <c r="NVY23" s="85"/>
      <c r="NVZ23" s="74"/>
      <c r="NWA23" s="74"/>
      <c r="NWB23" s="85"/>
      <c r="NWC23" s="74"/>
      <c r="NWD23" s="74"/>
      <c r="NWE23" s="85"/>
      <c r="NWF23" s="80"/>
      <c r="NWG23" s="80"/>
      <c r="NWH23" s="85"/>
      <c r="NWI23" s="77"/>
      <c r="NWJ23" s="74"/>
      <c r="NWK23" s="74"/>
      <c r="NWL23" s="85"/>
      <c r="NWM23" s="74"/>
      <c r="NWN23" s="74"/>
      <c r="NWO23" s="85"/>
      <c r="NWP23" s="74"/>
      <c r="NWQ23" s="74"/>
      <c r="NWR23" s="85"/>
      <c r="NWS23" s="74"/>
      <c r="NWT23" s="74"/>
      <c r="NWU23" s="85"/>
      <c r="NWV23" s="80"/>
      <c r="NWW23" s="80"/>
      <c r="NWX23" s="85"/>
      <c r="NWY23" s="77"/>
      <c r="NWZ23" s="74"/>
      <c r="NXA23" s="74"/>
      <c r="NXB23" s="85"/>
      <c r="NXC23" s="74"/>
      <c r="NXD23" s="74"/>
      <c r="NXE23" s="85"/>
      <c r="NXF23" s="74"/>
      <c r="NXG23" s="74"/>
      <c r="NXH23" s="85"/>
      <c r="NXI23" s="74"/>
      <c r="NXJ23" s="74"/>
      <c r="NXK23" s="85"/>
      <c r="NXL23" s="80"/>
      <c r="NXM23" s="80"/>
      <c r="NXN23" s="85"/>
      <c r="NXO23" s="77"/>
      <c r="NXP23" s="74"/>
      <c r="NXQ23" s="74"/>
      <c r="NXR23" s="85"/>
      <c r="NXS23" s="74"/>
      <c r="NXT23" s="74"/>
      <c r="NXU23" s="85"/>
      <c r="NXV23" s="74"/>
      <c r="NXW23" s="74"/>
      <c r="NXX23" s="85"/>
      <c r="NXY23" s="74"/>
      <c r="NXZ23" s="74"/>
      <c r="NYA23" s="85"/>
      <c r="NYB23" s="80"/>
      <c r="NYC23" s="80"/>
      <c r="NYD23" s="85"/>
      <c r="NYE23" s="77"/>
      <c r="NYF23" s="74"/>
      <c r="NYG23" s="74"/>
      <c r="NYH23" s="85"/>
      <c r="NYI23" s="74"/>
      <c r="NYJ23" s="74"/>
      <c r="NYK23" s="85"/>
      <c r="NYL23" s="74"/>
      <c r="NYM23" s="74"/>
      <c r="NYN23" s="85"/>
      <c r="NYO23" s="74"/>
      <c r="NYP23" s="74"/>
      <c r="NYQ23" s="85"/>
      <c r="NYR23" s="80"/>
      <c r="NYS23" s="80"/>
      <c r="NYT23" s="85"/>
      <c r="NYU23" s="77"/>
      <c r="NYV23" s="74"/>
      <c r="NYW23" s="74"/>
      <c r="NYX23" s="85"/>
      <c r="NYY23" s="74"/>
      <c r="NYZ23" s="74"/>
      <c r="NZA23" s="85"/>
      <c r="NZB23" s="74"/>
      <c r="NZC23" s="74"/>
      <c r="NZD23" s="85"/>
      <c r="NZE23" s="74"/>
      <c r="NZF23" s="74"/>
      <c r="NZG23" s="85"/>
      <c r="NZH23" s="80"/>
      <c r="NZI23" s="80"/>
      <c r="NZJ23" s="85"/>
      <c r="NZK23" s="77"/>
      <c r="NZL23" s="74"/>
      <c r="NZM23" s="74"/>
      <c r="NZN23" s="85"/>
      <c r="NZO23" s="74"/>
      <c r="NZP23" s="74"/>
      <c r="NZQ23" s="85"/>
      <c r="NZR23" s="74"/>
      <c r="NZS23" s="74"/>
      <c r="NZT23" s="85"/>
      <c r="NZU23" s="74"/>
      <c r="NZV23" s="74"/>
      <c r="NZW23" s="85"/>
      <c r="NZX23" s="80"/>
      <c r="NZY23" s="80"/>
      <c r="NZZ23" s="85"/>
      <c r="OAA23" s="77"/>
      <c r="OAB23" s="74"/>
      <c r="OAC23" s="74"/>
      <c r="OAD23" s="85"/>
      <c r="OAE23" s="74"/>
      <c r="OAF23" s="74"/>
      <c r="OAG23" s="85"/>
      <c r="OAH23" s="74"/>
      <c r="OAI23" s="74"/>
      <c r="OAJ23" s="85"/>
      <c r="OAK23" s="74"/>
      <c r="OAL23" s="74"/>
      <c r="OAM23" s="85"/>
      <c r="OAN23" s="80"/>
      <c r="OAO23" s="80"/>
      <c r="OAP23" s="85"/>
      <c r="OAQ23" s="77"/>
      <c r="OAR23" s="74"/>
      <c r="OAS23" s="74"/>
      <c r="OAT23" s="85"/>
      <c r="OAU23" s="74"/>
      <c r="OAV23" s="74"/>
      <c r="OAW23" s="85"/>
      <c r="OAX23" s="74"/>
      <c r="OAY23" s="74"/>
      <c r="OAZ23" s="85"/>
      <c r="OBA23" s="74"/>
      <c r="OBB23" s="74"/>
      <c r="OBC23" s="85"/>
      <c r="OBD23" s="80"/>
      <c r="OBE23" s="80"/>
      <c r="OBF23" s="85"/>
      <c r="OBG23" s="77"/>
      <c r="OBH23" s="74"/>
      <c r="OBI23" s="74"/>
      <c r="OBJ23" s="85"/>
      <c r="OBK23" s="74"/>
      <c r="OBL23" s="74"/>
      <c r="OBM23" s="85"/>
      <c r="OBN23" s="74"/>
      <c r="OBO23" s="74"/>
      <c r="OBP23" s="85"/>
      <c r="OBQ23" s="74"/>
      <c r="OBR23" s="74"/>
      <c r="OBS23" s="85"/>
      <c r="OBT23" s="80"/>
      <c r="OBU23" s="80"/>
      <c r="OBV23" s="85"/>
      <c r="OBW23" s="77"/>
      <c r="OBX23" s="74"/>
      <c r="OBY23" s="74"/>
      <c r="OBZ23" s="85"/>
      <c r="OCA23" s="74"/>
      <c r="OCB23" s="74"/>
      <c r="OCC23" s="85"/>
      <c r="OCD23" s="74"/>
      <c r="OCE23" s="74"/>
      <c r="OCF23" s="85"/>
      <c r="OCG23" s="74"/>
      <c r="OCH23" s="74"/>
      <c r="OCI23" s="85"/>
      <c r="OCJ23" s="80"/>
      <c r="OCK23" s="80"/>
      <c r="OCL23" s="85"/>
      <c r="OCM23" s="77"/>
      <c r="OCN23" s="74"/>
      <c r="OCO23" s="74"/>
      <c r="OCP23" s="85"/>
      <c r="OCQ23" s="74"/>
      <c r="OCR23" s="74"/>
      <c r="OCS23" s="85"/>
      <c r="OCT23" s="74"/>
      <c r="OCU23" s="74"/>
      <c r="OCV23" s="85"/>
      <c r="OCW23" s="74"/>
      <c r="OCX23" s="74"/>
      <c r="OCY23" s="85"/>
      <c r="OCZ23" s="80"/>
      <c r="ODA23" s="80"/>
      <c r="ODB23" s="85"/>
      <c r="ODC23" s="77"/>
      <c r="ODD23" s="74"/>
      <c r="ODE23" s="74"/>
      <c r="ODF23" s="85"/>
      <c r="ODG23" s="74"/>
      <c r="ODH23" s="74"/>
      <c r="ODI23" s="85"/>
      <c r="ODJ23" s="74"/>
      <c r="ODK23" s="74"/>
      <c r="ODL23" s="85"/>
      <c r="ODM23" s="74"/>
      <c r="ODN23" s="74"/>
      <c r="ODO23" s="85"/>
      <c r="ODP23" s="80"/>
      <c r="ODQ23" s="80"/>
      <c r="ODR23" s="85"/>
      <c r="ODS23" s="77"/>
      <c r="ODT23" s="74"/>
      <c r="ODU23" s="74"/>
      <c r="ODV23" s="85"/>
      <c r="ODW23" s="74"/>
      <c r="ODX23" s="74"/>
      <c r="ODY23" s="85"/>
      <c r="ODZ23" s="74"/>
      <c r="OEA23" s="74"/>
      <c r="OEB23" s="85"/>
      <c r="OEC23" s="74"/>
      <c r="OED23" s="74"/>
      <c r="OEE23" s="85"/>
      <c r="OEF23" s="80"/>
      <c r="OEG23" s="80"/>
      <c r="OEH23" s="85"/>
      <c r="OEI23" s="77"/>
      <c r="OEJ23" s="74"/>
      <c r="OEK23" s="74"/>
      <c r="OEL23" s="85"/>
      <c r="OEM23" s="74"/>
      <c r="OEN23" s="74"/>
      <c r="OEO23" s="85"/>
      <c r="OEP23" s="74"/>
      <c r="OEQ23" s="74"/>
      <c r="OER23" s="85"/>
      <c r="OES23" s="74"/>
      <c r="OET23" s="74"/>
      <c r="OEU23" s="85"/>
      <c r="OEV23" s="80"/>
      <c r="OEW23" s="80"/>
      <c r="OEX23" s="85"/>
      <c r="OEY23" s="77"/>
      <c r="OEZ23" s="74"/>
      <c r="OFA23" s="74"/>
      <c r="OFB23" s="85"/>
      <c r="OFC23" s="74"/>
      <c r="OFD23" s="74"/>
      <c r="OFE23" s="85"/>
      <c r="OFF23" s="74"/>
      <c r="OFG23" s="74"/>
      <c r="OFH23" s="85"/>
      <c r="OFI23" s="74"/>
      <c r="OFJ23" s="74"/>
      <c r="OFK23" s="85"/>
      <c r="OFL23" s="80"/>
      <c r="OFM23" s="80"/>
      <c r="OFN23" s="85"/>
      <c r="OFO23" s="77"/>
      <c r="OFP23" s="74"/>
      <c r="OFQ23" s="74"/>
      <c r="OFR23" s="85"/>
      <c r="OFS23" s="74"/>
      <c r="OFT23" s="74"/>
      <c r="OFU23" s="85"/>
      <c r="OFV23" s="74"/>
      <c r="OFW23" s="74"/>
      <c r="OFX23" s="85"/>
      <c r="OFY23" s="74"/>
      <c r="OFZ23" s="74"/>
      <c r="OGA23" s="85"/>
      <c r="OGB23" s="80"/>
      <c r="OGC23" s="80"/>
      <c r="OGD23" s="85"/>
      <c r="OGE23" s="77"/>
      <c r="OGF23" s="74"/>
      <c r="OGG23" s="74"/>
      <c r="OGH23" s="85"/>
      <c r="OGI23" s="74"/>
      <c r="OGJ23" s="74"/>
      <c r="OGK23" s="85"/>
      <c r="OGL23" s="74"/>
      <c r="OGM23" s="74"/>
      <c r="OGN23" s="85"/>
      <c r="OGO23" s="74"/>
      <c r="OGP23" s="74"/>
      <c r="OGQ23" s="85"/>
      <c r="OGR23" s="80"/>
      <c r="OGS23" s="80"/>
      <c r="OGT23" s="85"/>
      <c r="OGU23" s="77"/>
      <c r="OGV23" s="74"/>
      <c r="OGW23" s="74"/>
      <c r="OGX23" s="85"/>
      <c r="OGY23" s="74"/>
      <c r="OGZ23" s="74"/>
      <c r="OHA23" s="85"/>
      <c r="OHB23" s="74"/>
      <c r="OHC23" s="74"/>
      <c r="OHD23" s="85"/>
      <c r="OHE23" s="74"/>
      <c r="OHF23" s="74"/>
      <c r="OHG23" s="85"/>
      <c r="OHH23" s="80"/>
      <c r="OHI23" s="80"/>
      <c r="OHJ23" s="85"/>
      <c r="OHK23" s="77"/>
      <c r="OHL23" s="74"/>
      <c r="OHM23" s="74"/>
      <c r="OHN23" s="85"/>
      <c r="OHO23" s="74"/>
      <c r="OHP23" s="74"/>
      <c r="OHQ23" s="85"/>
      <c r="OHR23" s="74"/>
      <c r="OHS23" s="74"/>
      <c r="OHT23" s="85"/>
      <c r="OHU23" s="74"/>
      <c r="OHV23" s="74"/>
      <c r="OHW23" s="85"/>
      <c r="OHX23" s="80"/>
      <c r="OHY23" s="80"/>
      <c r="OHZ23" s="85"/>
      <c r="OIA23" s="77"/>
      <c r="OIB23" s="74"/>
      <c r="OIC23" s="74"/>
      <c r="OID23" s="85"/>
      <c r="OIE23" s="74"/>
      <c r="OIF23" s="74"/>
      <c r="OIG23" s="85"/>
      <c r="OIH23" s="74"/>
      <c r="OII23" s="74"/>
      <c r="OIJ23" s="85"/>
      <c r="OIK23" s="74"/>
      <c r="OIL23" s="74"/>
      <c r="OIM23" s="85"/>
      <c r="OIN23" s="80"/>
      <c r="OIO23" s="80"/>
      <c r="OIP23" s="85"/>
      <c r="OIQ23" s="77"/>
      <c r="OIR23" s="74"/>
      <c r="OIS23" s="74"/>
      <c r="OIT23" s="85"/>
      <c r="OIU23" s="74"/>
      <c r="OIV23" s="74"/>
      <c r="OIW23" s="85"/>
      <c r="OIX23" s="74"/>
      <c r="OIY23" s="74"/>
      <c r="OIZ23" s="85"/>
      <c r="OJA23" s="74"/>
      <c r="OJB23" s="74"/>
      <c r="OJC23" s="85"/>
      <c r="OJD23" s="80"/>
      <c r="OJE23" s="80"/>
      <c r="OJF23" s="85"/>
      <c r="OJG23" s="77"/>
      <c r="OJH23" s="74"/>
      <c r="OJI23" s="74"/>
      <c r="OJJ23" s="85"/>
      <c r="OJK23" s="74"/>
      <c r="OJL23" s="74"/>
      <c r="OJM23" s="85"/>
      <c r="OJN23" s="74"/>
      <c r="OJO23" s="74"/>
      <c r="OJP23" s="85"/>
      <c r="OJQ23" s="74"/>
      <c r="OJR23" s="74"/>
      <c r="OJS23" s="85"/>
      <c r="OJT23" s="80"/>
      <c r="OJU23" s="80"/>
      <c r="OJV23" s="85"/>
      <c r="OJW23" s="77"/>
      <c r="OJX23" s="74"/>
      <c r="OJY23" s="74"/>
      <c r="OJZ23" s="85"/>
      <c r="OKA23" s="74"/>
      <c r="OKB23" s="74"/>
      <c r="OKC23" s="85"/>
      <c r="OKD23" s="74"/>
      <c r="OKE23" s="74"/>
      <c r="OKF23" s="85"/>
      <c r="OKG23" s="74"/>
      <c r="OKH23" s="74"/>
      <c r="OKI23" s="85"/>
      <c r="OKJ23" s="80"/>
      <c r="OKK23" s="80"/>
      <c r="OKL23" s="85"/>
      <c r="OKM23" s="77"/>
      <c r="OKN23" s="74"/>
      <c r="OKO23" s="74"/>
      <c r="OKP23" s="85"/>
      <c r="OKQ23" s="74"/>
      <c r="OKR23" s="74"/>
      <c r="OKS23" s="85"/>
      <c r="OKT23" s="74"/>
      <c r="OKU23" s="74"/>
      <c r="OKV23" s="85"/>
      <c r="OKW23" s="74"/>
      <c r="OKX23" s="74"/>
      <c r="OKY23" s="85"/>
      <c r="OKZ23" s="80"/>
      <c r="OLA23" s="80"/>
      <c r="OLB23" s="85"/>
      <c r="OLC23" s="77"/>
      <c r="OLD23" s="74"/>
      <c r="OLE23" s="74"/>
      <c r="OLF23" s="85"/>
      <c r="OLG23" s="74"/>
      <c r="OLH23" s="74"/>
      <c r="OLI23" s="85"/>
      <c r="OLJ23" s="74"/>
      <c r="OLK23" s="74"/>
      <c r="OLL23" s="85"/>
      <c r="OLM23" s="74"/>
      <c r="OLN23" s="74"/>
      <c r="OLO23" s="85"/>
      <c r="OLP23" s="80"/>
      <c r="OLQ23" s="80"/>
      <c r="OLR23" s="85"/>
      <c r="OLS23" s="77"/>
      <c r="OLT23" s="74"/>
      <c r="OLU23" s="74"/>
      <c r="OLV23" s="85"/>
      <c r="OLW23" s="74"/>
      <c r="OLX23" s="74"/>
      <c r="OLY23" s="85"/>
      <c r="OLZ23" s="74"/>
      <c r="OMA23" s="74"/>
      <c r="OMB23" s="85"/>
      <c r="OMC23" s="74"/>
      <c r="OMD23" s="74"/>
      <c r="OME23" s="85"/>
      <c r="OMF23" s="80"/>
      <c r="OMG23" s="80"/>
      <c r="OMH23" s="85"/>
      <c r="OMI23" s="77"/>
      <c r="OMJ23" s="74"/>
      <c r="OMK23" s="74"/>
      <c r="OML23" s="85"/>
      <c r="OMM23" s="74"/>
      <c r="OMN23" s="74"/>
      <c r="OMO23" s="85"/>
      <c r="OMP23" s="74"/>
      <c r="OMQ23" s="74"/>
      <c r="OMR23" s="85"/>
      <c r="OMS23" s="74"/>
      <c r="OMT23" s="74"/>
      <c r="OMU23" s="85"/>
      <c r="OMV23" s="80"/>
      <c r="OMW23" s="80"/>
      <c r="OMX23" s="85"/>
      <c r="OMY23" s="77"/>
      <c r="OMZ23" s="74"/>
      <c r="ONA23" s="74"/>
      <c r="ONB23" s="85"/>
      <c r="ONC23" s="74"/>
      <c r="OND23" s="74"/>
      <c r="ONE23" s="85"/>
      <c r="ONF23" s="74"/>
      <c r="ONG23" s="74"/>
      <c r="ONH23" s="85"/>
      <c r="ONI23" s="74"/>
      <c r="ONJ23" s="74"/>
      <c r="ONK23" s="85"/>
      <c r="ONL23" s="80"/>
      <c r="ONM23" s="80"/>
      <c r="ONN23" s="85"/>
      <c r="ONO23" s="77"/>
      <c r="ONP23" s="74"/>
      <c r="ONQ23" s="74"/>
      <c r="ONR23" s="85"/>
      <c r="ONS23" s="74"/>
      <c r="ONT23" s="74"/>
      <c r="ONU23" s="85"/>
      <c r="ONV23" s="74"/>
      <c r="ONW23" s="74"/>
      <c r="ONX23" s="85"/>
      <c r="ONY23" s="74"/>
      <c r="ONZ23" s="74"/>
      <c r="OOA23" s="85"/>
      <c r="OOB23" s="80"/>
      <c r="OOC23" s="80"/>
      <c r="OOD23" s="85"/>
      <c r="OOE23" s="77"/>
      <c r="OOF23" s="74"/>
      <c r="OOG23" s="74"/>
      <c r="OOH23" s="85"/>
      <c r="OOI23" s="74"/>
      <c r="OOJ23" s="74"/>
      <c r="OOK23" s="85"/>
      <c r="OOL23" s="74"/>
      <c r="OOM23" s="74"/>
      <c r="OON23" s="85"/>
      <c r="OOO23" s="74"/>
      <c r="OOP23" s="74"/>
      <c r="OOQ23" s="85"/>
      <c r="OOR23" s="80"/>
      <c r="OOS23" s="80"/>
      <c r="OOT23" s="85"/>
      <c r="OOU23" s="77"/>
      <c r="OOV23" s="74"/>
      <c r="OOW23" s="74"/>
      <c r="OOX23" s="85"/>
      <c r="OOY23" s="74"/>
      <c r="OOZ23" s="74"/>
      <c r="OPA23" s="85"/>
      <c r="OPB23" s="74"/>
      <c r="OPC23" s="74"/>
      <c r="OPD23" s="85"/>
      <c r="OPE23" s="74"/>
      <c r="OPF23" s="74"/>
      <c r="OPG23" s="85"/>
      <c r="OPH23" s="80"/>
      <c r="OPI23" s="80"/>
      <c r="OPJ23" s="85"/>
      <c r="OPK23" s="77"/>
      <c r="OPL23" s="74"/>
      <c r="OPM23" s="74"/>
      <c r="OPN23" s="85"/>
      <c r="OPO23" s="74"/>
      <c r="OPP23" s="74"/>
      <c r="OPQ23" s="85"/>
      <c r="OPR23" s="74"/>
      <c r="OPS23" s="74"/>
      <c r="OPT23" s="85"/>
      <c r="OPU23" s="74"/>
      <c r="OPV23" s="74"/>
      <c r="OPW23" s="85"/>
      <c r="OPX23" s="80"/>
      <c r="OPY23" s="80"/>
      <c r="OPZ23" s="85"/>
      <c r="OQA23" s="77"/>
      <c r="OQB23" s="74"/>
      <c r="OQC23" s="74"/>
      <c r="OQD23" s="85"/>
      <c r="OQE23" s="74"/>
      <c r="OQF23" s="74"/>
      <c r="OQG23" s="85"/>
      <c r="OQH23" s="74"/>
      <c r="OQI23" s="74"/>
      <c r="OQJ23" s="85"/>
      <c r="OQK23" s="74"/>
      <c r="OQL23" s="74"/>
      <c r="OQM23" s="85"/>
      <c r="OQN23" s="80"/>
      <c r="OQO23" s="80"/>
      <c r="OQP23" s="85"/>
      <c r="OQQ23" s="77"/>
      <c r="OQR23" s="74"/>
      <c r="OQS23" s="74"/>
      <c r="OQT23" s="85"/>
      <c r="OQU23" s="74"/>
      <c r="OQV23" s="74"/>
      <c r="OQW23" s="85"/>
      <c r="OQX23" s="74"/>
      <c r="OQY23" s="74"/>
      <c r="OQZ23" s="85"/>
      <c r="ORA23" s="74"/>
      <c r="ORB23" s="74"/>
      <c r="ORC23" s="85"/>
      <c r="ORD23" s="80"/>
      <c r="ORE23" s="80"/>
      <c r="ORF23" s="85"/>
      <c r="ORG23" s="77"/>
      <c r="ORH23" s="74"/>
      <c r="ORI23" s="74"/>
      <c r="ORJ23" s="85"/>
      <c r="ORK23" s="74"/>
      <c r="ORL23" s="74"/>
      <c r="ORM23" s="85"/>
      <c r="ORN23" s="74"/>
      <c r="ORO23" s="74"/>
      <c r="ORP23" s="85"/>
      <c r="ORQ23" s="74"/>
      <c r="ORR23" s="74"/>
      <c r="ORS23" s="85"/>
      <c r="ORT23" s="80"/>
      <c r="ORU23" s="80"/>
      <c r="ORV23" s="85"/>
      <c r="ORW23" s="77"/>
      <c r="ORX23" s="74"/>
      <c r="ORY23" s="74"/>
      <c r="ORZ23" s="85"/>
      <c r="OSA23" s="74"/>
      <c r="OSB23" s="74"/>
      <c r="OSC23" s="85"/>
      <c r="OSD23" s="74"/>
      <c r="OSE23" s="74"/>
      <c r="OSF23" s="85"/>
      <c r="OSG23" s="74"/>
      <c r="OSH23" s="74"/>
      <c r="OSI23" s="85"/>
      <c r="OSJ23" s="80"/>
      <c r="OSK23" s="80"/>
      <c r="OSL23" s="85"/>
      <c r="OSM23" s="77"/>
      <c r="OSN23" s="74"/>
      <c r="OSO23" s="74"/>
      <c r="OSP23" s="85"/>
      <c r="OSQ23" s="74"/>
      <c r="OSR23" s="74"/>
      <c r="OSS23" s="85"/>
      <c r="OST23" s="74"/>
      <c r="OSU23" s="74"/>
      <c r="OSV23" s="85"/>
      <c r="OSW23" s="74"/>
      <c r="OSX23" s="74"/>
      <c r="OSY23" s="85"/>
      <c r="OSZ23" s="80"/>
      <c r="OTA23" s="80"/>
      <c r="OTB23" s="85"/>
      <c r="OTC23" s="77"/>
      <c r="OTD23" s="74"/>
      <c r="OTE23" s="74"/>
      <c r="OTF23" s="85"/>
      <c r="OTG23" s="74"/>
      <c r="OTH23" s="74"/>
      <c r="OTI23" s="85"/>
      <c r="OTJ23" s="74"/>
      <c r="OTK23" s="74"/>
      <c r="OTL23" s="85"/>
      <c r="OTM23" s="74"/>
      <c r="OTN23" s="74"/>
      <c r="OTO23" s="85"/>
      <c r="OTP23" s="80"/>
      <c r="OTQ23" s="80"/>
      <c r="OTR23" s="85"/>
      <c r="OTS23" s="77"/>
      <c r="OTT23" s="74"/>
      <c r="OTU23" s="74"/>
      <c r="OTV23" s="85"/>
      <c r="OTW23" s="74"/>
      <c r="OTX23" s="74"/>
      <c r="OTY23" s="85"/>
      <c r="OTZ23" s="74"/>
      <c r="OUA23" s="74"/>
      <c r="OUB23" s="85"/>
      <c r="OUC23" s="74"/>
      <c r="OUD23" s="74"/>
      <c r="OUE23" s="85"/>
      <c r="OUF23" s="80"/>
      <c r="OUG23" s="80"/>
      <c r="OUH23" s="85"/>
      <c r="OUI23" s="77"/>
      <c r="OUJ23" s="74"/>
      <c r="OUK23" s="74"/>
      <c r="OUL23" s="85"/>
      <c r="OUM23" s="74"/>
      <c r="OUN23" s="74"/>
      <c r="OUO23" s="85"/>
      <c r="OUP23" s="74"/>
      <c r="OUQ23" s="74"/>
      <c r="OUR23" s="85"/>
      <c r="OUS23" s="74"/>
      <c r="OUT23" s="74"/>
      <c r="OUU23" s="85"/>
      <c r="OUV23" s="80"/>
      <c r="OUW23" s="80"/>
      <c r="OUX23" s="85"/>
      <c r="OUY23" s="77"/>
      <c r="OUZ23" s="74"/>
      <c r="OVA23" s="74"/>
      <c r="OVB23" s="85"/>
      <c r="OVC23" s="74"/>
      <c r="OVD23" s="74"/>
      <c r="OVE23" s="85"/>
      <c r="OVF23" s="74"/>
      <c r="OVG23" s="74"/>
      <c r="OVH23" s="85"/>
      <c r="OVI23" s="74"/>
      <c r="OVJ23" s="74"/>
      <c r="OVK23" s="85"/>
      <c r="OVL23" s="80"/>
      <c r="OVM23" s="80"/>
      <c r="OVN23" s="85"/>
      <c r="OVO23" s="77"/>
      <c r="OVP23" s="74"/>
      <c r="OVQ23" s="74"/>
      <c r="OVR23" s="85"/>
      <c r="OVS23" s="74"/>
      <c r="OVT23" s="74"/>
      <c r="OVU23" s="85"/>
      <c r="OVV23" s="74"/>
      <c r="OVW23" s="74"/>
      <c r="OVX23" s="85"/>
      <c r="OVY23" s="74"/>
      <c r="OVZ23" s="74"/>
      <c r="OWA23" s="85"/>
      <c r="OWB23" s="80"/>
      <c r="OWC23" s="80"/>
      <c r="OWD23" s="85"/>
      <c r="OWE23" s="77"/>
      <c r="OWF23" s="74"/>
      <c r="OWG23" s="74"/>
      <c r="OWH23" s="85"/>
      <c r="OWI23" s="74"/>
      <c r="OWJ23" s="74"/>
      <c r="OWK23" s="85"/>
      <c r="OWL23" s="74"/>
      <c r="OWM23" s="74"/>
      <c r="OWN23" s="85"/>
      <c r="OWO23" s="74"/>
      <c r="OWP23" s="74"/>
      <c r="OWQ23" s="85"/>
      <c r="OWR23" s="80"/>
      <c r="OWS23" s="80"/>
      <c r="OWT23" s="85"/>
      <c r="OWU23" s="77"/>
      <c r="OWV23" s="74"/>
      <c r="OWW23" s="74"/>
      <c r="OWX23" s="85"/>
      <c r="OWY23" s="74"/>
      <c r="OWZ23" s="74"/>
      <c r="OXA23" s="85"/>
      <c r="OXB23" s="74"/>
      <c r="OXC23" s="74"/>
      <c r="OXD23" s="85"/>
      <c r="OXE23" s="74"/>
      <c r="OXF23" s="74"/>
      <c r="OXG23" s="85"/>
      <c r="OXH23" s="80"/>
      <c r="OXI23" s="80"/>
      <c r="OXJ23" s="85"/>
      <c r="OXK23" s="77"/>
      <c r="OXL23" s="74"/>
      <c r="OXM23" s="74"/>
      <c r="OXN23" s="85"/>
      <c r="OXO23" s="74"/>
      <c r="OXP23" s="74"/>
      <c r="OXQ23" s="85"/>
      <c r="OXR23" s="74"/>
      <c r="OXS23" s="74"/>
      <c r="OXT23" s="85"/>
      <c r="OXU23" s="74"/>
      <c r="OXV23" s="74"/>
      <c r="OXW23" s="85"/>
      <c r="OXX23" s="80"/>
      <c r="OXY23" s="80"/>
      <c r="OXZ23" s="85"/>
      <c r="OYA23" s="77"/>
      <c r="OYB23" s="74"/>
      <c r="OYC23" s="74"/>
      <c r="OYD23" s="85"/>
      <c r="OYE23" s="74"/>
      <c r="OYF23" s="74"/>
      <c r="OYG23" s="85"/>
      <c r="OYH23" s="74"/>
      <c r="OYI23" s="74"/>
      <c r="OYJ23" s="85"/>
      <c r="OYK23" s="74"/>
      <c r="OYL23" s="74"/>
      <c r="OYM23" s="85"/>
      <c r="OYN23" s="80"/>
      <c r="OYO23" s="80"/>
      <c r="OYP23" s="85"/>
      <c r="OYQ23" s="77"/>
      <c r="OYR23" s="74"/>
      <c r="OYS23" s="74"/>
      <c r="OYT23" s="85"/>
      <c r="OYU23" s="74"/>
      <c r="OYV23" s="74"/>
      <c r="OYW23" s="85"/>
      <c r="OYX23" s="74"/>
      <c r="OYY23" s="74"/>
      <c r="OYZ23" s="85"/>
      <c r="OZA23" s="74"/>
      <c r="OZB23" s="74"/>
      <c r="OZC23" s="85"/>
      <c r="OZD23" s="80"/>
      <c r="OZE23" s="80"/>
      <c r="OZF23" s="85"/>
      <c r="OZG23" s="77"/>
      <c r="OZH23" s="74"/>
      <c r="OZI23" s="74"/>
      <c r="OZJ23" s="85"/>
      <c r="OZK23" s="74"/>
      <c r="OZL23" s="74"/>
      <c r="OZM23" s="85"/>
      <c r="OZN23" s="74"/>
      <c r="OZO23" s="74"/>
      <c r="OZP23" s="85"/>
      <c r="OZQ23" s="74"/>
      <c r="OZR23" s="74"/>
      <c r="OZS23" s="85"/>
      <c r="OZT23" s="80"/>
      <c r="OZU23" s="80"/>
      <c r="OZV23" s="85"/>
      <c r="OZW23" s="77"/>
      <c r="OZX23" s="74"/>
      <c r="OZY23" s="74"/>
      <c r="OZZ23" s="85"/>
      <c r="PAA23" s="74"/>
      <c r="PAB23" s="74"/>
      <c r="PAC23" s="85"/>
      <c r="PAD23" s="74"/>
      <c r="PAE23" s="74"/>
      <c r="PAF23" s="85"/>
      <c r="PAG23" s="74"/>
      <c r="PAH23" s="74"/>
      <c r="PAI23" s="85"/>
      <c r="PAJ23" s="80"/>
      <c r="PAK23" s="80"/>
      <c r="PAL23" s="85"/>
      <c r="PAM23" s="77"/>
      <c r="PAN23" s="74"/>
      <c r="PAO23" s="74"/>
      <c r="PAP23" s="85"/>
      <c r="PAQ23" s="74"/>
      <c r="PAR23" s="74"/>
      <c r="PAS23" s="85"/>
      <c r="PAT23" s="74"/>
      <c r="PAU23" s="74"/>
      <c r="PAV23" s="85"/>
      <c r="PAW23" s="74"/>
      <c r="PAX23" s="74"/>
      <c r="PAY23" s="85"/>
      <c r="PAZ23" s="80"/>
      <c r="PBA23" s="80"/>
      <c r="PBB23" s="85"/>
      <c r="PBC23" s="77"/>
      <c r="PBD23" s="74"/>
      <c r="PBE23" s="74"/>
      <c r="PBF23" s="85"/>
      <c r="PBG23" s="74"/>
      <c r="PBH23" s="74"/>
      <c r="PBI23" s="85"/>
      <c r="PBJ23" s="74"/>
      <c r="PBK23" s="74"/>
      <c r="PBL23" s="85"/>
      <c r="PBM23" s="74"/>
      <c r="PBN23" s="74"/>
      <c r="PBO23" s="85"/>
      <c r="PBP23" s="80"/>
      <c r="PBQ23" s="80"/>
      <c r="PBR23" s="85"/>
      <c r="PBS23" s="77"/>
      <c r="PBT23" s="74"/>
      <c r="PBU23" s="74"/>
      <c r="PBV23" s="85"/>
      <c r="PBW23" s="74"/>
      <c r="PBX23" s="74"/>
      <c r="PBY23" s="85"/>
      <c r="PBZ23" s="74"/>
      <c r="PCA23" s="74"/>
      <c r="PCB23" s="85"/>
      <c r="PCC23" s="74"/>
      <c r="PCD23" s="74"/>
      <c r="PCE23" s="85"/>
      <c r="PCF23" s="80"/>
      <c r="PCG23" s="80"/>
      <c r="PCH23" s="85"/>
      <c r="PCI23" s="77"/>
      <c r="PCJ23" s="74"/>
      <c r="PCK23" s="74"/>
      <c r="PCL23" s="85"/>
      <c r="PCM23" s="74"/>
      <c r="PCN23" s="74"/>
      <c r="PCO23" s="85"/>
      <c r="PCP23" s="74"/>
      <c r="PCQ23" s="74"/>
      <c r="PCR23" s="85"/>
      <c r="PCS23" s="74"/>
      <c r="PCT23" s="74"/>
      <c r="PCU23" s="85"/>
      <c r="PCV23" s="80"/>
      <c r="PCW23" s="80"/>
      <c r="PCX23" s="85"/>
      <c r="PCY23" s="77"/>
      <c r="PCZ23" s="74"/>
      <c r="PDA23" s="74"/>
      <c r="PDB23" s="85"/>
      <c r="PDC23" s="74"/>
      <c r="PDD23" s="74"/>
      <c r="PDE23" s="85"/>
      <c r="PDF23" s="74"/>
      <c r="PDG23" s="74"/>
      <c r="PDH23" s="85"/>
      <c r="PDI23" s="74"/>
      <c r="PDJ23" s="74"/>
      <c r="PDK23" s="85"/>
      <c r="PDL23" s="80"/>
      <c r="PDM23" s="80"/>
      <c r="PDN23" s="85"/>
      <c r="PDO23" s="77"/>
      <c r="PDP23" s="74"/>
      <c r="PDQ23" s="74"/>
      <c r="PDR23" s="85"/>
      <c r="PDS23" s="74"/>
      <c r="PDT23" s="74"/>
      <c r="PDU23" s="85"/>
      <c r="PDV23" s="74"/>
      <c r="PDW23" s="74"/>
      <c r="PDX23" s="85"/>
      <c r="PDY23" s="74"/>
      <c r="PDZ23" s="74"/>
      <c r="PEA23" s="85"/>
      <c r="PEB23" s="80"/>
      <c r="PEC23" s="80"/>
      <c r="PED23" s="85"/>
      <c r="PEE23" s="77"/>
      <c r="PEF23" s="74"/>
      <c r="PEG23" s="74"/>
      <c r="PEH23" s="85"/>
      <c r="PEI23" s="74"/>
      <c r="PEJ23" s="74"/>
      <c r="PEK23" s="85"/>
      <c r="PEL23" s="74"/>
      <c r="PEM23" s="74"/>
      <c r="PEN23" s="85"/>
      <c r="PEO23" s="74"/>
      <c r="PEP23" s="74"/>
      <c r="PEQ23" s="85"/>
      <c r="PER23" s="80"/>
      <c r="PES23" s="80"/>
      <c r="PET23" s="85"/>
      <c r="PEU23" s="77"/>
      <c r="PEV23" s="74"/>
      <c r="PEW23" s="74"/>
      <c r="PEX23" s="85"/>
      <c r="PEY23" s="74"/>
      <c r="PEZ23" s="74"/>
      <c r="PFA23" s="85"/>
      <c r="PFB23" s="74"/>
      <c r="PFC23" s="74"/>
      <c r="PFD23" s="85"/>
      <c r="PFE23" s="74"/>
      <c r="PFF23" s="74"/>
      <c r="PFG23" s="85"/>
      <c r="PFH23" s="80"/>
      <c r="PFI23" s="80"/>
      <c r="PFJ23" s="85"/>
      <c r="PFK23" s="77"/>
      <c r="PFL23" s="74"/>
      <c r="PFM23" s="74"/>
      <c r="PFN23" s="85"/>
      <c r="PFO23" s="74"/>
      <c r="PFP23" s="74"/>
      <c r="PFQ23" s="85"/>
      <c r="PFR23" s="74"/>
      <c r="PFS23" s="74"/>
      <c r="PFT23" s="85"/>
      <c r="PFU23" s="74"/>
      <c r="PFV23" s="74"/>
      <c r="PFW23" s="85"/>
      <c r="PFX23" s="80"/>
      <c r="PFY23" s="80"/>
      <c r="PFZ23" s="85"/>
      <c r="PGA23" s="77"/>
      <c r="PGB23" s="74"/>
      <c r="PGC23" s="74"/>
      <c r="PGD23" s="85"/>
      <c r="PGE23" s="74"/>
      <c r="PGF23" s="74"/>
      <c r="PGG23" s="85"/>
      <c r="PGH23" s="74"/>
      <c r="PGI23" s="74"/>
      <c r="PGJ23" s="85"/>
      <c r="PGK23" s="74"/>
      <c r="PGL23" s="74"/>
      <c r="PGM23" s="85"/>
      <c r="PGN23" s="80"/>
      <c r="PGO23" s="80"/>
      <c r="PGP23" s="85"/>
      <c r="PGQ23" s="77"/>
      <c r="PGR23" s="74"/>
      <c r="PGS23" s="74"/>
      <c r="PGT23" s="85"/>
      <c r="PGU23" s="74"/>
      <c r="PGV23" s="74"/>
      <c r="PGW23" s="85"/>
      <c r="PGX23" s="74"/>
      <c r="PGY23" s="74"/>
      <c r="PGZ23" s="85"/>
      <c r="PHA23" s="74"/>
      <c r="PHB23" s="74"/>
      <c r="PHC23" s="85"/>
      <c r="PHD23" s="80"/>
      <c r="PHE23" s="80"/>
      <c r="PHF23" s="85"/>
      <c r="PHG23" s="77"/>
      <c r="PHH23" s="74"/>
      <c r="PHI23" s="74"/>
      <c r="PHJ23" s="85"/>
      <c r="PHK23" s="74"/>
      <c r="PHL23" s="74"/>
      <c r="PHM23" s="85"/>
      <c r="PHN23" s="74"/>
      <c r="PHO23" s="74"/>
      <c r="PHP23" s="85"/>
      <c r="PHQ23" s="74"/>
      <c r="PHR23" s="74"/>
      <c r="PHS23" s="85"/>
      <c r="PHT23" s="80"/>
      <c r="PHU23" s="80"/>
      <c r="PHV23" s="85"/>
      <c r="PHW23" s="77"/>
      <c r="PHX23" s="74"/>
      <c r="PHY23" s="74"/>
      <c r="PHZ23" s="85"/>
      <c r="PIA23" s="74"/>
      <c r="PIB23" s="74"/>
      <c r="PIC23" s="85"/>
      <c r="PID23" s="74"/>
      <c r="PIE23" s="74"/>
      <c r="PIF23" s="85"/>
      <c r="PIG23" s="74"/>
      <c r="PIH23" s="74"/>
      <c r="PII23" s="85"/>
      <c r="PIJ23" s="80"/>
      <c r="PIK23" s="80"/>
      <c r="PIL23" s="85"/>
      <c r="PIM23" s="77"/>
      <c r="PIN23" s="74"/>
      <c r="PIO23" s="74"/>
      <c r="PIP23" s="85"/>
      <c r="PIQ23" s="74"/>
      <c r="PIR23" s="74"/>
      <c r="PIS23" s="85"/>
      <c r="PIT23" s="74"/>
      <c r="PIU23" s="74"/>
      <c r="PIV23" s="85"/>
      <c r="PIW23" s="74"/>
      <c r="PIX23" s="74"/>
      <c r="PIY23" s="85"/>
      <c r="PIZ23" s="80"/>
      <c r="PJA23" s="80"/>
      <c r="PJB23" s="85"/>
      <c r="PJC23" s="77"/>
      <c r="PJD23" s="74"/>
      <c r="PJE23" s="74"/>
      <c r="PJF23" s="85"/>
      <c r="PJG23" s="74"/>
      <c r="PJH23" s="74"/>
      <c r="PJI23" s="85"/>
      <c r="PJJ23" s="74"/>
      <c r="PJK23" s="74"/>
      <c r="PJL23" s="85"/>
      <c r="PJM23" s="74"/>
      <c r="PJN23" s="74"/>
      <c r="PJO23" s="85"/>
      <c r="PJP23" s="80"/>
      <c r="PJQ23" s="80"/>
      <c r="PJR23" s="85"/>
      <c r="PJS23" s="77"/>
      <c r="PJT23" s="74"/>
      <c r="PJU23" s="74"/>
      <c r="PJV23" s="85"/>
      <c r="PJW23" s="74"/>
      <c r="PJX23" s="74"/>
      <c r="PJY23" s="85"/>
      <c r="PJZ23" s="74"/>
      <c r="PKA23" s="74"/>
      <c r="PKB23" s="85"/>
      <c r="PKC23" s="74"/>
      <c r="PKD23" s="74"/>
      <c r="PKE23" s="85"/>
      <c r="PKF23" s="80"/>
      <c r="PKG23" s="80"/>
      <c r="PKH23" s="85"/>
      <c r="PKI23" s="77"/>
      <c r="PKJ23" s="74"/>
      <c r="PKK23" s="74"/>
      <c r="PKL23" s="85"/>
      <c r="PKM23" s="74"/>
      <c r="PKN23" s="74"/>
      <c r="PKO23" s="85"/>
      <c r="PKP23" s="74"/>
      <c r="PKQ23" s="74"/>
      <c r="PKR23" s="85"/>
      <c r="PKS23" s="74"/>
      <c r="PKT23" s="74"/>
      <c r="PKU23" s="85"/>
      <c r="PKV23" s="80"/>
      <c r="PKW23" s="80"/>
      <c r="PKX23" s="85"/>
      <c r="PKY23" s="77"/>
      <c r="PKZ23" s="74"/>
      <c r="PLA23" s="74"/>
      <c r="PLB23" s="85"/>
      <c r="PLC23" s="74"/>
      <c r="PLD23" s="74"/>
      <c r="PLE23" s="85"/>
      <c r="PLF23" s="74"/>
      <c r="PLG23" s="74"/>
      <c r="PLH23" s="85"/>
      <c r="PLI23" s="74"/>
      <c r="PLJ23" s="74"/>
      <c r="PLK23" s="85"/>
      <c r="PLL23" s="80"/>
      <c r="PLM23" s="80"/>
      <c r="PLN23" s="85"/>
      <c r="PLO23" s="77"/>
      <c r="PLP23" s="74"/>
      <c r="PLQ23" s="74"/>
      <c r="PLR23" s="85"/>
      <c r="PLS23" s="74"/>
      <c r="PLT23" s="74"/>
      <c r="PLU23" s="85"/>
      <c r="PLV23" s="74"/>
      <c r="PLW23" s="74"/>
      <c r="PLX23" s="85"/>
      <c r="PLY23" s="74"/>
      <c r="PLZ23" s="74"/>
      <c r="PMA23" s="85"/>
      <c r="PMB23" s="80"/>
      <c r="PMC23" s="80"/>
      <c r="PMD23" s="85"/>
      <c r="PME23" s="77"/>
      <c r="PMF23" s="74"/>
      <c r="PMG23" s="74"/>
      <c r="PMH23" s="85"/>
      <c r="PMI23" s="74"/>
      <c r="PMJ23" s="74"/>
      <c r="PMK23" s="85"/>
      <c r="PML23" s="74"/>
      <c r="PMM23" s="74"/>
      <c r="PMN23" s="85"/>
      <c r="PMO23" s="74"/>
      <c r="PMP23" s="74"/>
      <c r="PMQ23" s="85"/>
      <c r="PMR23" s="80"/>
      <c r="PMS23" s="80"/>
      <c r="PMT23" s="85"/>
      <c r="PMU23" s="77"/>
      <c r="PMV23" s="74"/>
      <c r="PMW23" s="74"/>
      <c r="PMX23" s="85"/>
      <c r="PMY23" s="74"/>
      <c r="PMZ23" s="74"/>
      <c r="PNA23" s="85"/>
      <c r="PNB23" s="74"/>
      <c r="PNC23" s="74"/>
      <c r="PND23" s="85"/>
      <c r="PNE23" s="74"/>
      <c r="PNF23" s="74"/>
      <c r="PNG23" s="85"/>
      <c r="PNH23" s="80"/>
      <c r="PNI23" s="80"/>
      <c r="PNJ23" s="85"/>
      <c r="PNK23" s="77"/>
      <c r="PNL23" s="74"/>
      <c r="PNM23" s="74"/>
      <c r="PNN23" s="85"/>
      <c r="PNO23" s="74"/>
      <c r="PNP23" s="74"/>
      <c r="PNQ23" s="85"/>
      <c r="PNR23" s="74"/>
      <c r="PNS23" s="74"/>
      <c r="PNT23" s="85"/>
      <c r="PNU23" s="74"/>
      <c r="PNV23" s="74"/>
      <c r="PNW23" s="85"/>
      <c r="PNX23" s="80"/>
      <c r="PNY23" s="80"/>
      <c r="PNZ23" s="85"/>
      <c r="POA23" s="77"/>
      <c r="POB23" s="74"/>
      <c r="POC23" s="74"/>
      <c r="POD23" s="85"/>
      <c r="POE23" s="74"/>
      <c r="POF23" s="74"/>
      <c r="POG23" s="85"/>
      <c r="POH23" s="74"/>
      <c r="POI23" s="74"/>
      <c r="POJ23" s="85"/>
      <c r="POK23" s="74"/>
      <c r="POL23" s="74"/>
      <c r="POM23" s="85"/>
      <c r="PON23" s="80"/>
      <c r="POO23" s="80"/>
      <c r="POP23" s="85"/>
      <c r="POQ23" s="77"/>
      <c r="POR23" s="74"/>
      <c r="POS23" s="74"/>
      <c r="POT23" s="85"/>
      <c r="POU23" s="74"/>
      <c r="POV23" s="74"/>
      <c r="POW23" s="85"/>
      <c r="POX23" s="74"/>
      <c r="POY23" s="74"/>
      <c r="POZ23" s="85"/>
      <c r="PPA23" s="74"/>
      <c r="PPB23" s="74"/>
      <c r="PPC23" s="85"/>
      <c r="PPD23" s="80"/>
      <c r="PPE23" s="80"/>
      <c r="PPF23" s="85"/>
      <c r="PPG23" s="77"/>
      <c r="PPH23" s="74"/>
      <c r="PPI23" s="74"/>
      <c r="PPJ23" s="85"/>
      <c r="PPK23" s="74"/>
      <c r="PPL23" s="74"/>
      <c r="PPM23" s="85"/>
      <c r="PPN23" s="74"/>
      <c r="PPO23" s="74"/>
      <c r="PPP23" s="85"/>
      <c r="PPQ23" s="74"/>
      <c r="PPR23" s="74"/>
      <c r="PPS23" s="85"/>
      <c r="PPT23" s="80"/>
      <c r="PPU23" s="80"/>
      <c r="PPV23" s="85"/>
      <c r="PPW23" s="77"/>
      <c r="PPX23" s="74"/>
      <c r="PPY23" s="74"/>
      <c r="PPZ23" s="85"/>
      <c r="PQA23" s="74"/>
      <c r="PQB23" s="74"/>
      <c r="PQC23" s="85"/>
      <c r="PQD23" s="74"/>
      <c r="PQE23" s="74"/>
      <c r="PQF23" s="85"/>
      <c r="PQG23" s="74"/>
      <c r="PQH23" s="74"/>
      <c r="PQI23" s="85"/>
      <c r="PQJ23" s="80"/>
      <c r="PQK23" s="80"/>
      <c r="PQL23" s="85"/>
      <c r="PQM23" s="77"/>
      <c r="PQN23" s="74"/>
      <c r="PQO23" s="74"/>
      <c r="PQP23" s="85"/>
      <c r="PQQ23" s="74"/>
      <c r="PQR23" s="74"/>
      <c r="PQS23" s="85"/>
      <c r="PQT23" s="74"/>
      <c r="PQU23" s="74"/>
      <c r="PQV23" s="85"/>
      <c r="PQW23" s="74"/>
      <c r="PQX23" s="74"/>
      <c r="PQY23" s="85"/>
      <c r="PQZ23" s="80"/>
      <c r="PRA23" s="80"/>
      <c r="PRB23" s="85"/>
      <c r="PRC23" s="77"/>
      <c r="PRD23" s="74"/>
      <c r="PRE23" s="74"/>
      <c r="PRF23" s="85"/>
      <c r="PRG23" s="74"/>
      <c r="PRH23" s="74"/>
      <c r="PRI23" s="85"/>
      <c r="PRJ23" s="74"/>
      <c r="PRK23" s="74"/>
      <c r="PRL23" s="85"/>
      <c r="PRM23" s="74"/>
      <c r="PRN23" s="74"/>
      <c r="PRO23" s="85"/>
      <c r="PRP23" s="80"/>
      <c r="PRQ23" s="80"/>
      <c r="PRR23" s="85"/>
      <c r="PRS23" s="77"/>
      <c r="PRT23" s="74"/>
      <c r="PRU23" s="74"/>
      <c r="PRV23" s="85"/>
      <c r="PRW23" s="74"/>
      <c r="PRX23" s="74"/>
      <c r="PRY23" s="85"/>
      <c r="PRZ23" s="74"/>
      <c r="PSA23" s="74"/>
      <c r="PSB23" s="85"/>
      <c r="PSC23" s="74"/>
      <c r="PSD23" s="74"/>
      <c r="PSE23" s="85"/>
      <c r="PSF23" s="80"/>
      <c r="PSG23" s="80"/>
      <c r="PSH23" s="85"/>
      <c r="PSI23" s="77"/>
      <c r="PSJ23" s="74"/>
      <c r="PSK23" s="74"/>
      <c r="PSL23" s="85"/>
      <c r="PSM23" s="74"/>
      <c r="PSN23" s="74"/>
      <c r="PSO23" s="85"/>
      <c r="PSP23" s="74"/>
      <c r="PSQ23" s="74"/>
      <c r="PSR23" s="85"/>
      <c r="PSS23" s="74"/>
      <c r="PST23" s="74"/>
      <c r="PSU23" s="85"/>
      <c r="PSV23" s="80"/>
      <c r="PSW23" s="80"/>
      <c r="PSX23" s="85"/>
      <c r="PSY23" s="77"/>
      <c r="PSZ23" s="74"/>
      <c r="PTA23" s="74"/>
      <c r="PTB23" s="85"/>
      <c r="PTC23" s="74"/>
      <c r="PTD23" s="74"/>
      <c r="PTE23" s="85"/>
      <c r="PTF23" s="74"/>
      <c r="PTG23" s="74"/>
      <c r="PTH23" s="85"/>
      <c r="PTI23" s="74"/>
      <c r="PTJ23" s="74"/>
      <c r="PTK23" s="85"/>
      <c r="PTL23" s="80"/>
      <c r="PTM23" s="80"/>
      <c r="PTN23" s="85"/>
      <c r="PTO23" s="77"/>
      <c r="PTP23" s="74"/>
      <c r="PTQ23" s="74"/>
      <c r="PTR23" s="85"/>
      <c r="PTS23" s="74"/>
      <c r="PTT23" s="74"/>
      <c r="PTU23" s="85"/>
      <c r="PTV23" s="74"/>
      <c r="PTW23" s="74"/>
      <c r="PTX23" s="85"/>
      <c r="PTY23" s="74"/>
      <c r="PTZ23" s="74"/>
      <c r="PUA23" s="85"/>
      <c r="PUB23" s="80"/>
      <c r="PUC23" s="80"/>
      <c r="PUD23" s="85"/>
      <c r="PUE23" s="77"/>
      <c r="PUF23" s="74"/>
      <c r="PUG23" s="74"/>
      <c r="PUH23" s="85"/>
      <c r="PUI23" s="74"/>
      <c r="PUJ23" s="74"/>
      <c r="PUK23" s="85"/>
      <c r="PUL23" s="74"/>
      <c r="PUM23" s="74"/>
      <c r="PUN23" s="85"/>
      <c r="PUO23" s="74"/>
      <c r="PUP23" s="74"/>
      <c r="PUQ23" s="85"/>
      <c r="PUR23" s="80"/>
      <c r="PUS23" s="80"/>
      <c r="PUT23" s="85"/>
      <c r="PUU23" s="77"/>
      <c r="PUV23" s="74"/>
      <c r="PUW23" s="74"/>
      <c r="PUX23" s="85"/>
      <c r="PUY23" s="74"/>
      <c r="PUZ23" s="74"/>
      <c r="PVA23" s="85"/>
      <c r="PVB23" s="74"/>
      <c r="PVC23" s="74"/>
      <c r="PVD23" s="85"/>
      <c r="PVE23" s="74"/>
      <c r="PVF23" s="74"/>
      <c r="PVG23" s="85"/>
      <c r="PVH23" s="80"/>
      <c r="PVI23" s="80"/>
      <c r="PVJ23" s="85"/>
      <c r="PVK23" s="77"/>
      <c r="PVL23" s="74"/>
      <c r="PVM23" s="74"/>
      <c r="PVN23" s="85"/>
      <c r="PVO23" s="74"/>
      <c r="PVP23" s="74"/>
      <c r="PVQ23" s="85"/>
      <c r="PVR23" s="74"/>
      <c r="PVS23" s="74"/>
      <c r="PVT23" s="85"/>
      <c r="PVU23" s="74"/>
      <c r="PVV23" s="74"/>
      <c r="PVW23" s="85"/>
      <c r="PVX23" s="80"/>
      <c r="PVY23" s="80"/>
      <c r="PVZ23" s="85"/>
      <c r="PWA23" s="77"/>
      <c r="PWB23" s="74"/>
      <c r="PWC23" s="74"/>
      <c r="PWD23" s="85"/>
      <c r="PWE23" s="74"/>
      <c r="PWF23" s="74"/>
      <c r="PWG23" s="85"/>
      <c r="PWH23" s="74"/>
      <c r="PWI23" s="74"/>
      <c r="PWJ23" s="85"/>
      <c r="PWK23" s="74"/>
      <c r="PWL23" s="74"/>
      <c r="PWM23" s="85"/>
      <c r="PWN23" s="80"/>
      <c r="PWO23" s="80"/>
      <c r="PWP23" s="85"/>
      <c r="PWQ23" s="77"/>
      <c r="PWR23" s="74"/>
      <c r="PWS23" s="74"/>
      <c r="PWT23" s="85"/>
      <c r="PWU23" s="74"/>
      <c r="PWV23" s="74"/>
      <c r="PWW23" s="85"/>
      <c r="PWX23" s="74"/>
      <c r="PWY23" s="74"/>
      <c r="PWZ23" s="85"/>
      <c r="PXA23" s="74"/>
      <c r="PXB23" s="74"/>
      <c r="PXC23" s="85"/>
      <c r="PXD23" s="80"/>
      <c r="PXE23" s="80"/>
      <c r="PXF23" s="85"/>
      <c r="PXG23" s="77"/>
      <c r="PXH23" s="74"/>
      <c r="PXI23" s="74"/>
      <c r="PXJ23" s="85"/>
      <c r="PXK23" s="74"/>
      <c r="PXL23" s="74"/>
      <c r="PXM23" s="85"/>
      <c r="PXN23" s="74"/>
      <c r="PXO23" s="74"/>
      <c r="PXP23" s="85"/>
      <c r="PXQ23" s="74"/>
      <c r="PXR23" s="74"/>
      <c r="PXS23" s="85"/>
      <c r="PXT23" s="80"/>
      <c r="PXU23" s="80"/>
      <c r="PXV23" s="85"/>
      <c r="PXW23" s="77"/>
      <c r="PXX23" s="74"/>
      <c r="PXY23" s="74"/>
      <c r="PXZ23" s="85"/>
      <c r="PYA23" s="74"/>
      <c r="PYB23" s="74"/>
      <c r="PYC23" s="85"/>
      <c r="PYD23" s="74"/>
      <c r="PYE23" s="74"/>
      <c r="PYF23" s="85"/>
      <c r="PYG23" s="74"/>
      <c r="PYH23" s="74"/>
      <c r="PYI23" s="85"/>
      <c r="PYJ23" s="80"/>
      <c r="PYK23" s="80"/>
      <c r="PYL23" s="85"/>
      <c r="PYM23" s="77"/>
      <c r="PYN23" s="74"/>
      <c r="PYO23" s="74"/>
      <c r="PYP23" s="85"/>
      <c r="PYQ23" s="74"/>
      <c r="PYR23" s="74"/>
      <c r="PYS23" s="85"/>
      <c r="PYT23" s="74"/>
      <c r="PYU23" s="74"/>
      <c r="PYV23" s="85"/>
      <c r="PYW23" s="74"/>
      <c r="PYX23" s="74"/>
      <c r="PYY23" s="85"/>
      <c r="PYZ23" s="80"/>
      <c r="PZA23" s="80"/>
      <c r="PZB23" s="85"/>
      <c r="PZC23" s="77"/>
      <c r="PZD23" s="74"/>
      <c r="PZE23" s="74"/>
      <c r="PZF23" s="85"/>
      <c r="PZG23" s="74"/>
      <c r="PZH23" s="74"/>
      <c r="PZI23" s="85"/>
      <c r="PZJ23" s="74"/>
      <c r="PZK23" s="74"/>
      <c r="PZL23" s="85"/>
      <c r="PZM23" s="74"/>
      <c r="PZN23" s="74"/>
      <c r="PZO23" s="85"/>
      <c r="PZP23" s="80"/>
      <c r="PZQ23" s="80"/>
      <c r="PZR23" s="85"/>
      <c r="PZS23" s="77"/>
      <c r="PZT23" s="74"/>
      <c r="PZU23" s="74"/>
      <c r="PZV23" s="85"/>
      <c r="PZW23" s="74"/>
      <c r="PZX23" s="74"/>
      <c r="PZY23" s="85"/>
      <c r="PZZ23" s="74"/>
      <c r="QAA23" s="74"/>
      <c r="QAB23" s="85"/>
      <c r="QAC23" s="74"/>
      <c r="QAD23" s="74"/>
      <c r="QAE23" s="85"/>
      <c r="QAF23" s="80"/>
      <c r="QAG23" s="80"/>
      <c r="QAH23" s="85"/>
      <c r="QAI23" s="77"/>
      <c r="QAJ23" s="74"/>
      <c r="QAK23" s="74"/>
      <c r="QAL23" s="85"/>
      <c r="QAM23" s="74"/>
      <c r="QAN23" s="74"/>
      <c r="QAO23" s="85"/>
      <c r="QAP23" s="74"/>
      <c r="QAQ23" s="74"/>
      <c r="QAR23" s="85"/>
      <c r="QAS23" s="74"/>
      <c r="QAT23" s="74"/>
      <c r="QAU23" s="85"/>
      <c r="QAV23" s="80"/>
      <c r="QAW23" s="80"/>
      <c r="QAX23" s="85"/>
      <c r="QAY23" s="77"/>
      <c r="QAZ23" s="74"/>
      <c r="QBA23" s="74"/>
      <c r="QBB23" s="85"/>
      <c r="QBC23" s="74"/>
      <c r="QBD23" s="74"/>
      <c r="QBE23" s="85"/>
      <c r="QBF23" s="74"/>
      <c r="QBG23" s="74"/>
      <c r="QBH23" s="85"/>
      <c r="QBI23" s="74"/>
      <c r="QBJ23" s="74"/>
      <c r="QBK23" s="85"/>
      <c r="QBL23" s="80"/>
      <c r="QBM23" s="80"/>
      <c r="QBN23" s="85"/>
      <c r="QBO23" s="77"/>
      <c r="QBP23" s="74"/>
      <c r="QBQ23" s="74"/>
      <c r="QBR23" s="85"/>
      <c r="QBS23" s="74"/>
      <c r="QBT23" s="74"/>
      <c r="QBU23" s="85"/>
      <c r="QBV23" s="74"/>
      <c r="QBW23" s="74"/>
      <c r="QBX23" s="85"/>
      <c r="QBY23" s="74"/>
      <c r="QBZ23" s="74"/>
      <c r="QCA23" s="85"/>
      <c r="QCB23" s="80"/>
      <c r="QCC23" s="80"/>
      <c r="QCD23" s="85"/>
      <c r="QCE23" s="77"/>
      <c r="QCF23" s="74"/>
      <c r="QCG23" s="74"/>
      <c r="QCH23" s="85"/>
      <c r="QCI23" s="74"/>
      <c r="QCJ23" s="74"/>
      <c r="QCK23" s="85"/>
      <c r="QCL23" s="74"/>
      <c r="QCM23" s="74"/>
      <c r="QCN23" s="85"/>
      <c r="QCO23" s="74"/>
      <c r="QCP23" s="74"/>
      <c r="QCQ23" s="85"/>
      <c r="QCR23" s="80"/>
      <c r="QCS23" s="80"/>
      <c r="QCT23" s="85"/>
      <c r="QCU23" s="77"/>
      <c r="QCV23" s="74"/>
      <c r="QCW23" s="74"/>
      <c r="QCX23" s="85"/>
      <c r="QCY23" s="74"/>
      <c r="QCZ23" s="74"/>
      <c r="QDA23" s="85"/>
      <c r="QDB23" s="74"/>
      <c r="QDC23" s="74"/>
      <c r="QDD23" s="85"/>
      <c r="QDE23" s="74"/>
      <c r="QDF23" s="74"/>
      <c r="QDG23" s="85"/>
      <c r="QDH23" s="80"/>
      <c r="QDI23" s="80"/>
      <c r="QDJ23" s="85"/>
      <c r="QDK23" s="77"/>
      <c r="QDL23" s="74"/>
      <c r="QDM23" s="74"/>
      <c r="QDN23" s="85"/>
      <c r="QDO23" s="74"/>
      <c r="QDP23" s="74"/>
      <c r="QDQ23" s="85"/>
      <c r="QDR23" s="74"/>
      <c r="QDS23" s="74"/>
      <c r="QDT23" s="85"/>
      <c r="QDU23" s="74"/>
      <c r="QDV23" s="74"/>
      <c r="QDW23" s="85"/>
      <c r="QDX23" s="80"/>
      <c r="QDY23" s="80"/>
      <c r="QDZ23" s="85"/>
      <c r="QEA23" s="77"/>
      <c r="QEB23" s="74"/>
      <c r="QEC23" s="74"/>
      <c r="QED23" s="85"/>
      <c r="QEE23" s="74"/>
      <c r="QEF23" s="74"/>
      <c r="QEG23" s="85"/>
      <c r="QEH23" s="74"/>
      <c r="QEI23" s="74"/>
      <c r="QEJ23" s="85"/>
      <c r="QEK23" s="74"/>
      <c r="QEL23" s="74"/>
      <c r="QEM23" s="85"/>
      <c r="QEN23" s="80"/>
      <c r="QEO23" s="80"/>
      <c r="QEP23" s="85"/>
      <c r="QEQ23" s="77"/>
      <c r="QER23" s="74"/>
      <c r="QES23" s="74"/>
      <c r="QET23" s="85"/>
      <c r="QEU23" s="74"/>
      <c r="QEV23" s="74"/>
      <c r="QEW23" s="85"/>
      <c r="QEX23" s="74"/>
      <c r="QEY23" s="74"/>
      <c r="QEZ23" s="85"/>
      <c r="QFA23" s="74"/>
      <c r="QFB23" s="74"/>
      <c r="QFC23" s="85"/>
      <c r="QFD23" s="80"/>
      <c r="QFE23" s="80"/>
      <c r="QFF23" s="85"/>
      <c r="QFG23" s="77"/>
      <c r="QFH23" s="74"/>
      <c r="QFI23" s="74"/>
      <c r="QFJ23" s="85"/>
      <c r="QFK23" s="74"/>
      <c r="QFL23" s="74"/>
      <c r="QFM23" s="85"/>
      <c r="QFN23" s="74"/>
      <c r="QFO23" s="74"/>
      <c r="QFP23" s="85"/>
      <c r="QFQ23" s="74"/>
      <c r="QFR23" s="74"/>
      <c r="QFS23" s="85"/>
      <c r="QFT23" s="80"/>
      <c r="QFU23" s="80"/>
      <c r="QFV23" s="85"/>
      <c r="QFW23" s="77"/>
      <c r="QFX23" s="74"/>
      <c r="QFY23" s="74"/>
      <c r="QFZ23" s="85"/>
      <c r="QGA23" s="74"/>
      <c r="QGB23" s="74"/>
      <c r="QGC23" s="85"/>
      <c r="QGD23" s="74"/>
      <c r="QGE23" s="74"/>
      <c r="QGF23" s="85"/>
      <c r="QGG23" s="74"/>
      <c r="QGH23" s="74"/>
      <c r="QGI23" s="85"/>
      <c r="QGJ23" s="80"/>
      <c r="QGK23" s="80"/>
      <c r="QGL23" s="85"/>
      <c r="QGM23" s="77"/>
      <c r="QGN23" s="74"/>
      <c r="QGO23" s="74"/>
      <c r="QGP23" s="85"/>
      <c r="QGQ23" s="74"/>
      <c r="QGR23" s="74"/>
      <c r="QGS23" s="85"/>
      <c r="QGT23" s="74"/>
      <c r="QGU23" s="74"/>
      <c r="QGV23" s="85"/>
      <c r="QGW23" s="74"/>
      <c r="QGX23" s="74"/>
      <c r="QGY23" s="85"/>
      <c r="QGZ23" s="80"/>
      <c r="QHA23" s="80"/>
      <c r="QHB23" s="85"/>
      <c r="QHC23" s="77"/>
      <c r="QHD23" s="74"/>
      <c r="QHE23" s="74"/>
      <c r="QHF23" s="85"/>
      <c r="QHG23" s="74"/>
      <c r="QHH23" s="74"/>
      <c r="QHI23" s="85"/>
      <c r="QHJ23" s="74"/>
      <c r="QHK23" s="74"/>
      <c r="QHL23" s="85"/>
      <c r="QHM23" s="74"/>
      <c r="QHN23" s="74"/>
      <c r="QHO23" s="85"/>
      <c r="QHP23" s="80"/>
      <c r="QHQ23" s="80"/>
      <c r="QHR23" s="85"/>
      <c r="QHS23" s="77"/>
      <c r="QHT23" s="74"/>
      <c r="QHU23" s="74"/>
      <c r="QHV23" s="85"/>
      <c r="QHW23" s="74"/>
      <c r="QHX23" s="74"/>
      <c r="QHY23" s="85"/>
      <c r="QHZ23" s="74"/>
      <c r="QIA23" s="74"/>
      <c r="QIB23" s="85"/>
      <c r="QIC23" s="74"/>
      <c r="QID23" s="74"/>
      <c r="QIE23" s="85"/>
      <c r="QIF23" s="80"/>
      <c r="QIG23" s="80"/>
      <c r="QIH23" s="85"/>
      <c r="QII23" s="77"/>
      <c r="QIJ23" s="74"/>
      <c r="QIK23" s="74"/>
      <c r="QIL23" s="85"/>
      <c r="QIM23" s="74"/>
      <c r="QIN23" s="74"/>
      <c r="QIO23" s="85"/>
      <c r="QIP23" s="74"/>
      <c r="QIQ23" s="74"/>
      <c r="QIR23" s="85"/>
      <c r="QIS23" s="74"/>
      <c r="QIT23" s="74"/>
      <c r="QIU23" s="85"/>
      <c r="QIV23" s="80"/>
      <c r="QIW23" s="80"/>
      <c r="QIX23" s="85"/>
      <c r="QIY23" s="77"/>
      <c r="QIZ23" s="74"/>
      <c r="QJA23" s="74"/>
      <c r="QJB23" s="85"/>
      <c r="QJC23" s="74"/>
      <c r="QJD23" s="74"/>
      <c r="QJE23" s="85"/>
      <c r="QJF23" s="74"/>
      <c r="QJG23" s="74"/>
      <c r="QJH23" s="85"/>
      <c r="QJI23" s="74"/>
      <c r="QJJ23" s="74"/>
      <c r="QJK23" s="85"/>
      <c r="QJL23" s="80"/>
      <c r="QJM23" s="80"/>
      <c r="QJN23" s="85"/>
      <c r="QJO23" s="77"/>
      <c r="QJP23" s="74"/>
      <c r="QJQ23" s="74"/>
      <c r="QJR23" s="85"/>
      <c r="QJS23" s="74"/>
      <c r="QJT23" s="74"/>
      <c r="QJU23" s="85"/>
      <c r="QJV23" s="74"/>
      <c r="QJW23" s="74"/>
      <c r="QJX23" s="85"/>
      <c r="QJY23" s="74"/>
      <c r="QJZ23" s="74"/>
      <c r="QKA23" s="85"/>
      <c r="QKB23" s="80"/>
      <c r="QKC23" s="80"/>
      <c r="QKD23" s="85"/>
      <c r="QKE23" s="77"/>
      <c r="QKF23" s="74"/>
      <c r="QKG23" s="74"/>
      <c r="QKH23" s="85"/>
      <c r="QKI23" s="74"/>
      <c r="QKJ23" s="74"/>
      <c r="QKK23" s="85"/>
      <c r="QKL23" s="74"/>
      <c r="QKM23" s="74"/>
      <c r="QKN23" s="85"/>
      <c r="QKO23" s="74"/>
      <c r="QKP23" s="74"/>
      <c r="QKQ23" s="85"/>
      <c r="QKR23" s="80"/>
      <c r="QKS23" s="80"/>
      <c r="QKT23" s="85"/>
      <c r="QKU23" s="77"/>
      <c r="QKV23" s="74"/>
      <c r="QKW23" s="74"/>
      <c r="QKX23" s="85"/>
      <c r="QKY23" s="74"/>
      <c r="QKZ23" s="74"/>
      <c r="QLA23" s="85"/>
      <c r="QLB23" s="74"/>
      <c r="QLC23" s="74"/>
      <c r="QLD23" s="85"/>
      <c r="QLE23" s="74"/>
      <c r="QLF23" s="74"/>
      <c r="QLG23" s="85"/>
      <c r="QLH23" s="80"/>
      <c r="QLI23" s="80"/>
      <c r="QLJ23" s="85"/>
      <c r="QLK23" s="77"/>
      <c r="QLL23" s="74"/>
      <c r="QLM23" s="74"/>
      <c r="QLN23" s="85"/>
      <c r="QLO23" s="74"/>
      <c r="QLP23" s="74"/>
      <c r="QLQ23" s="85"/>
      <c r="QLR23" s="74"/>
      <c r="QLS23" s="74"/>
      <c r="QLT23" s="85"/>
      <c r="QLU23" s="74"/>
      <c r="QLV23" s="74"/>
      <c r="QLW23" s="85"/>
      <c r="QLX23" s="80"/>
      <c r="QLY23" s="80"/>
      <c r="QLZ23" s="85"/>
      <c r="QMA23" s="77"/>
      <c r="QMB23" s="74"/>
      <c r="QMC23" s="74"/>
      <c r="QMD23" s="85"/>
      <c r="QME23" s="74"/>
      <c r="QMF23" s="74"/>
      <c r="QMG23" s="85"/>
      <c r="QMH23" s="74"/>
      <c r="QMI23" s="74"/>
      <c r="QMJ23" s="85"/>
      <c r="QMK23" s="74"/>
      <c r="QML23" s="74"/>
      <c r="QMM23" s="85"/>
      <c r="QMN23" s="80"/>
      <c r="QMO23" s="80"/>
      <c r="QMP23" s="85"/>
      <c r="QMQ23" s="77"/>
      <c r="QMR23" s="74"/>
      <c r="QMS23" s="74"/>
      <c r="QMT23" s="85"/>
      <c r="QMU23" s="74"/>
      <c r="QMV23" s="74"/>
      <c r="QMW23" s="85"/>
      <c r="QMX23" s="74"/>
      <c r="QMY23" s="74"/>
      <c r="QMZ23" s="85"/>
      <c r="QNA23" s="74"/>
      <c r="QNB23" s="74"/>
      <c r="QNC23" s="85"/>
      <c r="QND23" s="80"/>
      <c r="QNE23" s="80"/>
      <c r="QNF23" s="85"/>
      <c r="QNG23" s="77"/>
      <c r="QNH23" s="74"/>
      <c r="QNI23" s="74"/>
      <c r="QNJ23" s="85"/>
      <c r="QNK23" s="74"/>
      <c r="QNL23" s="74"/>
      <c r="QNM23" s="85"/>
      <c r="QNN23" s="74"/>
      <c r="QNO23" s="74"/>
      <c r="QNP23" s="85"/>
      <c r="QNQ23" s="74"/>
      <c r="QNR23" s="74"/>
      <c r="QNS23" s="85"/>
      <c r="QNT23" s="80"/>
      <c r="QNU23" s="80"/>
      <c r="QNV23" s="85"/>
      <c r="QNW23" s="77"/>
      <c r="QNX23" s="74"/>
      <c r="QNY23" s="74"/>
      <c r="QNZ23" s="85"/>
      <c r="QOA23" s="74"/>
      <c r="QOB23" s="74"/>
      <c r="QOC23" s="85"/>
      <c r="QOD23" s="74"/>
      <c r="QOE23" s="74"/>
      <c r="QOF23" s="85"/>
      <c r="QOG23" s="74"/>
      <c r="QOH23" s="74"/>
      <c r="QOI23" s="85"/>
      <c r="QOJ23" s="80"/>
      <c r="QOK23" s="80"/>
      <c r="QOL23" s="85"/>
      <c r="QOM23" s="77"/>
      <c r="QON23" s="74"/>
      <c r="QOO23" s="74"/>
      <c r="QOP23" s="85"/>
      <c r="QOQ23" s="74"/>
      <c r="QOR23" s="74"/>
      <c r="QOS23" s="85"/>
      <c r="QOT23" s="74"/>
      <c r="QOU23" s="74"/>
      <c r="QOV23" s="85"/>
      <c r="QOW23" s="74"/>
      <c r="QOX23" s="74"/>
      <c r="QOY23" s="85"/>
      <c r="QOZ23" s="80"/>
      <c r="QPA23" s="80"/>
      <c r="QPB23" s="85"/>
      <c r="QPC23" s="77"/>
      <c r="QPD23" s="74"/>
      <c r="QPE23" s="74"/>
      <c r="QPF23" s="85"/>
      <c r="QPG23" s="74"/>
      <c r="QPH23" s="74"/>
      <c r="QPI23" s="85"/>
      <c r="QPJ23" s="74"/>
      <c r="QPK23" s="74"/>
      <c r="QPL23" s="85"/>
      <c r="QPM23" s="74"/>
      <c r="QPN23" s="74"/>
      <c r="QPO23" s="85"/>
      <c r="QPP23" s="80"/>
      <c r="QPQ23" s="80"/>
      <c r="QPR23" s="85"/>
      <c r="QPS23" s="77"/>
      <c r="QPT23" s="74"/>
      <c r="QPU23" s="74"/>
      <c r="QPV23" s="85"/>
      <c r="QPW23" s="74"/>
      <c r="QPX23" s="74"/>
      <c r="QPY23" s="85"/>
      <c r="QPZ23" s="74"/>
      <c r="QQA23" s="74"/>
      <c r="QQB23" s="85"/>
      <c r="QQC23" s="74"/>
      <c r="QQD23" s="74"/>
      <c r="QQE23" s="85"/>
      <c r="QQF23" s="80"/>
      <c r="QQG23" s="80"/>
      <c r="QQH23" s="85"/>
      <c r="QQI23" s="77"/>
      <c r="QQJ23" s="74"/>
      <c r="QQK23" s="74"/>
      <c r="QQL23" s="85"/>
      <c r="QQM23" s="74"/>
      <c r="QQN23" s="74"/>
      <c r="QQO23" s="85"/>
      <c r="QQP23" s="74"/>
      <c r="QQQ23" s="74"/>
      <c r="QQR23" s="85"/>
      <c r="QQS23" s="74"/>
      <c r="QQT23" s="74"/>
      <c r="QQU23" s="85"/>
      <c r="QQV23" s="80"/>
      <c r="QQW23" s="80"/>
      <c r="QQX23" s="85"/>
      <c r="QQY23" s="77"/>
      <c r="QQZ23" s="74"/>
      <c r="QRA23" s="74"/>
      <c r="QRB23" s="85"/>
      <c r="QRC23" s="74"/>
      <c r="QRD23" s="74"/>
      <c r="QRE23" s="85"/>
      <c r="QRF23" s="74"/>
      <c r="QRG23" s="74"/>
      <c r="QRH23" s="85"/>
      <c r="QRI23" s="74"/>
      <c r="QRJ23" s="74"/>
      <c r="QRK23" s="85"/>
      <c r="QRL23" s="80"/>
      <c r="QRM23" s="80"/>
      <c r="QRN23" s="85"/>
      <c r="QRO23" s="77"/>
      <c r="QRP23" s="74"/>
      <c r="QRQ23" s="74"/>
      <c r="QRR23" s="85"/>
      <c r="QRS23" s="74"/>
      <c r="QRT23" s="74"/>
      <c r="QRU23" s="85"/>
      <c r="QRV23" s="74"/>
      <c r="QRW23" s="74"/>
      <c r="QRX23" s="85"/>
      <c r="QRY23" s="74"/>
      <c r="QRZ23" s="74"/>
      <c r="QSA23" s="85"/>
      <c r="QSB23" s="80"/>
      <c r="QSC23" s="80"/>
      <c r="QSD23" s="85"/>
      <c r="QSE23" s="77"/>
      <c r="QSF23" s="74"/>
      <c r="QSG23" s="74"/>
      <c r="QSH23" s="85"/>
      <c r="QSI23" s="74"/>
      <c r="QSJ23" s="74"/>
      <c r="QSK23" s="85"/>
      <c r="QSL23" s="74"/>
      <c r="QSM23" s="74"/>
      <c r="QSN23" s="85"/>
      <c r="QSO23" s="74"/>
      <c r="QSP23" s="74"/>
      <c r="QSQ23" s="85"/>
      <c r="QSR23" s="80"/>
      <c r="QSS23" s="80"/>
      <c r="QST23" s="85"/>
      <c r="QSU23" s="77"/>
      <c r="QSV23" s="74"/>
      <c r="QSW23" s="74"/>
      <c r="QSX23" s="85"/>
      <c r="QSY23" s="74"/>
      <c r="QSZ23" s="74"/>
      <c r="QTA23" s="85"/>
      <c r="QTB23" s="74"/>
      <c r="QTC23" s="74"/>
      <c r="QTD23" s="85"/>
      <c r="QTE23" s="74"/>
      <c r="QTF23" s="74"/>
      <c r="QTG23" s="85"/>
      <c r="QTH23" s="80"/>
      <c r="QTI23" s="80"/>
      <c r="QTJ23" s="85"/>
      <c r="QTK23" s="77"/>
      <c r="QTL23" s="74"/>
      <c r="QTM23" s="74"/>
      <c r="QTN23" s="85"/>
      <c r="QTO23" s="74"/>
      <c r="QTP23" s="74"/>
      <c r="QTQ23" s="85"/>
      <c r="QTR23" s="74"/>
      <c r="QTS23" s="74"/>
      <c r="QTT23" s="85"/>
      <c r="QTU23" s="74"/>
      <c r="QTV23" s="74"/>
      <c r="QTW23" s="85"/>
      <c r="QTX23" s="80"/>
      <c r="QTY23" s="80"/>
      <c r="QTZ23" s="85"/>
      <c r="QUA23" s="77"/>
      <c r="QUB23" s="74"/>
      <c r="QUC23" s="74"/>
      <c r="QUD23" s="85"/>
      <c r="QUE23" s="74"/>
      <c r="QUF23" s="74"/>
      <c r="QUG23" s="85"/>
      <c r="QUH23" s="74"/>
      <c r="QUI23" s="74"/>
      <c r="QUJ23" s="85"/>
      <c r="QUK23" s="74"/>
      <c r="QUL23" s="74"/>
      <c r="QUM23" s="85"/>
      <c r="QUN23" s="80"/>
      <c r="QUO23" s="80"/>
      <c r="QUP23" s="85"/>
      <c r="QUQ23" s="77"/>
      <c r="QUR23" s="74"/>
      <c r="QUS23" s="74"/>
      <c r="QUT23" s="85"/>
      <c r="QUU23" s="74"/>
      <c r="QUV23" s="74"/>
      <c r="QUW23" s="85"/>
      <c r="QUX23" s="74"/>
      <c r="QUY23" s="74"/>
      <c r="QUZ23" s="85"/>
      <c r="QVA23" s="74"/>
      <c r="QVB23" s="74"/>
      <c r="QVC23" s="85"/>
      <c r="QVD23" s="80"/>
      <c r="QVE23" s="80"/>
      <c r="QVF23" s="85"/>
      <c r="QVG23" s="77"/>
      <c r="QVH23" s="74"/>
      <c r="QVI23" s="74"/>
      <c r="QVJ23" s="85"/>
      <c r="QVK23" s="74"/>
      <c r="QVL23" s="74"/>
      <c r="QVM23" s="85"/>
      <c r="QVN23" s="74"/>
      <c r="QVO23" s="74"/>
      <c r="QVP23" s="85"/>
      <c r="QVQ23" s="74"/>
      <c r="QVR23" s="74"/>
      <c r="QVS23" s="85"/>
      <c r="QVT23" s="80"/>
      <c r="QVU23" s="80"/>
      <c r="QVV23" s="85"/>
      <c r="QVW23" s="77"/>
      <c r="QVX23" s="74"/>
      <c r="QVY23" s="74"/>
      <c r="QVZ23" s="85"/>
      <c r="QWA23" s="74"/>
      <c r="QWB23" s="74"/>
      <c r="QWC23" s="85"/>
      <c r="QWD23" s="74"/>
      <c r="QWE23" s="74"/>
      <c r="QWF23" s="85"/>
      <c r="QWG23" s="74"/>
      <c r="QWH23" s="74"/>
      <c r="QWI23" s="85"/>
      <c r="QWJ23" s="80"/>
      <c r="QWK23" s="80"/>
      <c r="QWL23" s="85"/>
      <c r="QWM23" s="77"/>
      <c r="QWN23" s="74"/>
      <c r="QWO23" s="74"/>
      <c r="QWP23" s="85"/>
      <c r="QWQ23" s="74"/>
      <c r="QWR23" s="74"/>
      <c r="QWS23" s="85"/>
      <c r="QWT23" s="74"/>
      <c r="QWU23" s="74"/>
      <c r="QWV23" s="85"/>
      <c r="QWW23" s="74"/>
      <c r="QWX23" s="74"/>
      <c r="QWY23" s="85"/>
      <c r="QWZ23" s="80"/>
      <c r="QXA23" s="80"/>
      <c r="QXB23" s="85"/>
      <c r="QXC23" s="77"/>
      <c r="QXD23" s="74"/>
      <c r="QXE23" s="74"/>
      <c r="QXF23" s="85"/>
      <c r="QXG23" s="74"/>
      <c r="QXH23" s="74"/>
      <c r="QXI23" s="85"/>
      <c r="QXJ23" s="74"/>
      <c r="QXK23" s="74"/>
      <c r="QXL23" s="85"/>
      <c r="QXM23" s="74"/>
      <c r="QXN23" s="74"/>
      <c r="QXO23" s="85"/>
      <c r="QXP23" s="80"/>
      <c r="QXQ23" s="80"/>
      <c r="QXR23" s="85"/>
      <c r="QXS23" s="77"/>
      <c r="QXT23" s="74"/>
      <c r="QXU23" s="74"/>
      <c r="QXV23" s="85"/>
      <c r="QXW23" s="74"/>
      <c r="QXX23" s="74"/>
      <c r="QXY23" s="85"/>
      <c r="QXZ23" s="74"/>
      <c r="QYA23" s="74"/>
      <c r="QYB23" s="85"/>
      <c r="QYC23" s="74"/>
      <c r="QYD23" s="74"/>
      <c r="QYE23" s="85"/>
      <c r="QYF23" s="80"/>
      <c r="QYG23" s="80"/>
      <c r="QYH23" s="85"/>
      <c r="QYI23" s="77"/>
      <c r="QYJ23" s="74"/>
      <c r="QYK23" s="74"/>
      <c r="QYL23" s="85"/>
      <c r="QYM23" s="74"/>
      <c r="QYN23" s="74"/>
      <c r="QYO23" s="85"/>
      <c r="QYP23" s="74"/>
      <c r="QYQ23" s="74"/>
      <c r="QYR23" s="85"/>
      <c r="QYS23" s="74"/>
      <c r="QYT23" s="74"/>
      <c r="QYU23" s="85"/>
      <c r="QYV23" s="80"/>
      <c r="QYW23" s="80"/>
      <c r="QYX23" s="85"/>
      <c r="QYY23" s="77"/>
      <c r="QYZ23" s="74"/>
      <c r="QZA23" s="74"/>
      <c r="QZB23" s="85"/>
      <c r="QZC23" s="74"/>
      <c r="QZD23" s="74"/>
      <c r="QZE23" s="85"/>
      <c r="QZF23" s="74"/>
      <c r="QZG23" s="74"/>
      <c r="QZH23" s="85"/>
      <c r="QZI23" s="74"/>
      <c r="QZJ23" s="74"/>
      <c r="QZK23" s="85"/>
      <c r="QZL23" s="80"/>
      <c r="QZM23" s="80"/>
      <c r="QZN23" s="85"/>
      <c r="QZO23" s="77"/>
      <c r="QZP23" s="74"/>
      <c r="QZQ23" s="74"/>
      <c r="QZR23" s="85"/>
      <c r="QZS23" s="74"/>
      <c r="QZT23" s="74"/>
      <c r="QZU23" s="85"/>
      <c r="QZV23" s="74"/>
      <c r="QZW23" s="74"/>
      <c r="QZX23" s="85"/>
      <c r="QZY23" s="74"/>
      <c r="QZZ23" s="74"/>
      <c r="RAA23" s="85"/>
      <c r="RAB23" s="80"/>
      <c r="RAC23" s="80"/>
      <c r="RAD23" s="85"/>
      <c r="RAE23" s="77"/>
      <c r="RAF23" s="74"/>
      <c r="RAG23" s="74"/>
      <c r="RAH23" s="85"/>
      <c r="RAI23" s="74"/>
      <c r="RAJ23" s="74"/>
      <c r="RAK23" s="85"/>
      <c r="RAL23" s="74"/>
      <c r="RAM23" s="74"/>
      <c r="RAN23" s="85"/>
      <c r="RAO23" s="74"/>
      <c r="RAP23" s="74"/>
      <c r="RAQ23" s="85"/>
      <c r="RAR23" s="80"/>
      <c r="RAS23" s="80"/>
      <c r="RAT23" s="85"/>
      <c r="RAU23" s="77"/>
      <c r="RAV23" s="74"/>
      <c r="RAW23" s="74"/>
      <c r="RAX23" s="85"/>
      <c r="RAY23" s="74"/>
      <c r="RAZ23" s="74"/>
      <c r="RBA23" s="85"/>
      <c r="RBB23" s="74"/>
      <c r="RBC23" s="74"/>
      <c r="RBD23" s="85"/>
      <c r="RBE23" s="74"/>
      <c r="RBF23" s="74"/>
      <c r="RBG23" s="85"/>
      <c r="RBH23" s="80"/>
      <c r="RBI23" s="80"/>
      <c r="RBJ23" s="85"/>
      <c r="RBK23" s="77"/>
      <c r="RBL23" s="74"/>
      <c r="RBM23" s="74"/>
      <c r="RBN23" s="85"/>
      <c r="RBO23" s="74"/>
      <c r="RBP23" s="74"/>
      <c r="RBQ23" s="85"/>
      <c r="RBR23" s="74"/>
      <c r="RBS23" s="74"/>
      <c r="RBT23" s="85"/>
      <c r="RBU23" s="74"/>
      <c r="RBV23" s="74"/>
      <c r="RBW23" s="85"/>
      <c r="RBX23" s="80"/>
      <c r="RBY23" s="80"/>
      <c r="RBZ23" s="85"/>
      <c r="RCA23" s="77"/>
      <c r="RCB23" s="74"/>
      <c r="RCC23" s="74"/>
      <c r="RCD23" s="85"/>
      <c r="RCE23" s="74"/>
      <c r="RCF23" s="74"/>
      <c r="RCG23" s="85"/>
      <c r="RCH23" s="74"/>
      <c r="RCI23" s="74"/>
      <c r="RCJ23" s="85"/>
      <c r="RCK23" s="74"/>
      <c r="RCL23" s="74"/>
      <c r="RCM23" s="85"/>
      <c r="RCN23" s="80"/>
      <c r="RCO23" s="80"/>
      <c r="RCP23" s="85"/>
      <c r="RCQ23" s="77"/>
      <c r="RCR23" s="74"/>
      <c r="RCS23" s="74"/>
      <c r="RCT23" s="85"/>
      <c r="RCU23" s="74"/>
      <c r="RCV23" s="74"/>
      <c r="RCW23" s="85"/>
      <c r="RCX23" s="74"/>
      <c r="RCY23" s="74"/>
      <c r="RCZ23" s="85"/>
      <c r="RDA23" s="74"/>
      <c r="RDB23" s="74"/>
      <c r="RDC23" s="85"/>
      <c r="RDD23" s="80"/>
      <c r="RDE23" s="80"/>
      <c r="RDF23" s="85"/>
      <c r="RDG23" s="77"/>
      <c r="RDH23" s="74"/>
      <c r="RDI23" s="74"/>
      <c r="RDJ23" s="85"/>
      <c r="RDK23" s="74"/>
      <c r="RDL23" s="74"/>
      <c r="RDM23" s="85"/>
      <c r="RDN23" s="74"/>
      <c r="RDO23" s="74"/>
      <c r="RDP23" s="85"/>
      <c r="RDQ23" s="74"/>
      <c r="RDR23" s="74"/>
      <c r="RDS23" s="85"/>
      <c r="RDT23" s="80"/>
      <c r="RDU23" s="80"/>
      <c r="RDV23" s="85"/>
      <c r="RDW23" s="77"/>
      <c r="RDX23" s="74"/>
      <c r="RDY23" s="74"/>
      <c r="RDZ23" s="85"/>
      <c r="REA23" s="74"/>
      <c r="REB23" s="74"/>
      <c r="REC23" s="85"/>
      <c r="RED23" s="74"/>
      <c r="REE23" s="74"/>
      <c r="REF23" s="85"/>
      <c r="REG23" s="74"/>
      <c r="REH23" s="74"/>
      <c r="REI23" s="85"/>
      <c r="REJ23" s="80"/>
      <c r="REK23" s="80"/>
      <c r="REL23" s="85"/>
      <c r="REM23" s="77"/>
      <c r="REN23" s="74"/>
      <c r="REO23" s="74"/>
      <c r="REP23" s="85"/>
      <c r="REQ23" s="74"/>
      <c r="RER23" s="74"/>
      <c r="RES23" s="85"/>
      <c r="RET23" s="74"/>
      <c r="REU23" s="74"/>
      <c r="REV23" s="85"/>
      <c r="REW23" s="74"/>
      <c r="REX23" s="74"/>
      <c r="REY23" s="85"/>
      <c r="REZ23" s="80"/>
      <c r="RFA23" s="80"/>
      <c r="RFB23" s="85"/>
      <c r="RFC23" s="77"/>
      <c r="RFD23" s="74"/>
      <c r="RFE23" s="74"/>
      <c r="RFF23" s="85"/>
      <c r="RFG23" s="74"/>
      <c r="RFH23" s="74"/>
      <c r="RFI23" s="85"/>
      <c r="RFJ23" s="74"/>
      <c r="RFK23" s="74"/>
      <c r="RFL23" s="85"/>
      <c r="RFM23" s="74"/>
      <c r="RFN23" s="74"/>
      <c r="RFO23" s="85"/>
      <c r="RFP23" s="80"/>
      <c r="RFQ23" s="80"/>
      <c r="RFR23" s="85"/>
      <c r="RFS23" s="77"/>
      <c r="RFT23" s="74"/>
      <c r="RFU23" s="74"/>
      <c r="RFV23" s="85"/>
      <c r="RFW23" s="74"/>
      <c r="RFX23" s="74"/>
      <c r="RFY23" s="85"/>
      <c r="RFZ23" s="74"/>
      <c r="RGA23" s="74"/>
      <c r="RGB23" s="85"/>
      <c r="RGC23" s="74"/>
      <c r="RGD23" s="74"/>
      <c r="RGE23" s="85"/>
      <c r="RGF23" s="80"/>
      <c r="RGG23" s="80"/>
      <c r="RGH23" s="85"/>
      <c r="RGI23" s="77"/>
      <c r="RGJ23" s="74"/>
      <c r="RGK23" s="74"/>
      <c r="RGL23" s="85"/>
      <c r="RGM23" s="74"/>
      <c r="RGN23" s="74"/>
      <c r="RGO23" s="85"/>
      <c r="RGP23" s="74"/>
      <c r="RGQ23" s="74"/>
      <c r="RGR23" s="85"/>
      <c r="RGS23" s="74"/>
      <c r="RGT23" s="74"/>
      <c r="RGU23" s="85"/>
      <c r="RGV23" s="80"/>
      <c r="RGW23" s="80"/>
      <c r="RGX23" s="85"/>
      <c r="RGY23" s="77"/>
      <c r="RGZ23" s="74"/>
      <c r="RHA23" s="74"/>
      <c r="RHB23" s="85"/>
      <c r="RHC23" s="74"/>
      <c r="RHD23" s="74"/>
      <c r="RHE23" s="85"/>
      <c r="RHF23" s="74"/>
      <c r="RHG23" s="74"/>
      <c r="RHH23" s="85"/>
      <c r="RHI23" s="74"/>
      <c r="RHJ23" s="74"/>
      <c r="RHK23" s="85"/>
      <c r="RHL23" s="80"/>
      <c r="RHM23" s="80"/>
      <c r="RHN23" s="85"/>
      <c r="RHO23" s="77"/>
      <c r="RHP23" s="74"/>
      <c r="RHQ23" s="74"/>
      <c r="RHR23" s="85"/>
      <c r="RHS23" s="74"/>
      <c r="RHT23" s="74"/>
      <c r="RHU23" s="85"/>
      <c r="RHV23" s="74"/>
      <c r="RHW23" s="74"/>
      <c r="RHX23" s="85"/>
      <c r="RHY23" s="74"/>
      <c r="RHZ23" s="74"/>
      <c r="RIA23" s="85"/>
      <c r="RIB23" s="80"/>
      <c r="RIC23" s="80"/>
      <c r="RID23" s="85"/>
      <c r="RIE23" s="77"/>
      <c r="RIF23" s="74"/>
      <c r="RIG23" s="74"/>
      <c r="RIH23" s="85"/>
      <c r="RII23" s="74"/>
      <c r="RIJ23" s="74"/>
      <c r="RIK23" s="85"/>
      <c r="RIL23" s="74"/>
      <c r="RIM23" s="74"/>
      <c r="RIN23" s="85"/>
      <c r="RIO23" s="74"/>
      <c r="RIP23" s="74"/>
      <c r="RIQ23" s="85"/>
      <c r="RIR23" s="80"/>
      <c r="RIS23" s="80"/>
      <c r="RIT23" s="85"/>
      <c r="RIU23" s="77"/>
      <c r="RIV23" s="74"/>
      <c r="RIW23" s="74"/>
      <c r="RIX23" s="85"/>
      <c r="RIY23" s="74"/>
      <c r="RIZ23" s="74"/>
      <c r="RJA23" s="85"/>
      <c r="RJB23" s="74"/>
      <c r="RJC23" s="74"/>
      <c r="RJD23" s="85"/>
      <c r="RJE23" s="74"/>
      <c r="RJF23" s="74"/>
      <c r="RJG23" s="85"/>
      <c r="RJH23" s="80"/>
      <c r="RJI23" s="80"/>
      <c r="RJJ23" s="85"/>
      <c r="RJK23" s="77"/>
      <c r="RJL23" s="74"/>
      <c r="RJM23" s="74"/>
      <c r="RJN23" s="85"/>
      <c r="RJO23" s="74"/>
      <c r="RJP23" s="74"/>
      <c r="RJQ23" s="85"/>
      <c r="RJR23" s="74"/>
      <c r="RJS23" s="74"/>
      <c r="RJT23" s="85"/>
      <c r="RJU23" s="74"/>
      <c r="RJV23" s="74"/>
      <c r="RJW23" s="85"/>
      <c r="RJX23" s="80"/>
      <c r="RJY23" s="80"/>
      <c r="RJZ23" s="85"/>
      <c r="RKA23" s="77"/>
      <c r="RKB23" s="74"/>
      <c r="RKC23" s="74"/>
      <c r="RKD23" s="85"/>
      <c r="RKE23" s="74"/>
      <c r="RKF23" s="74"/>
      <c r="RKG23" s="85"/>
      <c r="RKH23" s="74"/>
      <c r="RKI23" s="74"/>
      <c r="RKJ23" s="85"/>
      <c r="RKK23" s="74"/>
      <c r="RKL23" s="74"/>
      <c r="RKM23" s="85"/>
      <c r="RKN23" s="80"/>
      <c r="RKO23" s="80"/>
      <c r="RKP23" s="85"/>
      <c r="RKQ23" s="77"/>
      <c r="RKR23" s="74"/>
      <c r="RKS23" s="74"/>
      <c r="RKT23" s="85"/>
      <c r="RKU23" s="74"/>
      <c r="RKV23" s="74"/>
      <c r="RKW23" s="85"/>
      <c r="RKX23" s="74"/>
      <c r="RKY23" s="74"/>
      <c r="RKZ23" s="85"/>
      <c r="RLA23" s="74"/>
      <c r="RLB23" s="74"/>
      <c r="RLC23" s="85"/>
      <c r="RLD23" s="80"/>
      <c r="RLE23" s="80"/>
      <c r="RLF23" s="85"/>
      <c r="RLG23" s="77"/>
      <c r="RLH23" s="74"/>
      <c r="RLI23" s="74"/>
      <c r="RLJ23" s="85"/>
      <c r="RLK23" s="74"/>
      <c r="RLL23" s="74"/>
      <c r="RLM23" s="85"/>
      <c r="RLN23" s="74"/>
      <c r="RLO23" s="74"/>
      <c r="RLP23" s="85"/>
      <c r="RLQ23" s="74"/>
      <c r="RLR23" s="74"/>
      <c r="RLS23" s="85"/>
      <c r="RLT23" s="80"/>
      <c r="RLU23" s="80"/>
      <c r="RLV23" s="85"/>
      <c r="RLW23" s="77"/>
      <c r="RLX23" s="74"/>
      <c r="RLY23" s="74"/>
      <c r="RLZ23" s="85"/>
      <c r="RMA23" s="74"/>
      <c r="RMB23" s="74"/>
      <c r="RMC23" s="85"/>
      <c r="RMD23" s="74"/>
      <c r="RME23" s="74"/>
      <c r="RMF23" s="85"/>
      <c r="RMG23" s="74"/>
      <c r="RMH23" s="74"/>
      <c r="RMI23" s="85"/>
      <c r="RMJ23" s="80"/>
      <c r="RMK23" s="80"/>
      <c r="RML23" s="85"/>
      <c r="RMM23" s="77"/>
      <c r="RMN23" s="74"/>
      <c r="RMO23" s="74"/>
      <c r="RMP23" s="85"/>
      <c r="RMQ23" s="74"/>
      <c r="RMR23" s="74"/>
      <c r="RMS23" s="85"/>
      <c r="RMT23" s="74"/>
      <c r="RMU23" s="74"/>
      <c r="RMV23" s="85"/>
      <c r="RMW23" s="74"/>
      <c r="RMX23" s="74"/>
      <c r="RMY23" s="85"/>
      <c r="RMZ23" s="80"/>
      <c r="RNA23" s="80"/>
      <c r="RNB23" s="85"/>
      <c r="RNC23" s="77"/>
      <c r="RND23" s="74"/>
      <c r="RNE23" s="74"/>
      <c r="RNF23" s="85"/>
      <c r="RNG23" s="74"/>
      <c r="RNH23" s="74"/>
      <c r="RNI23" s="85"/>
      <c r="RNJ23" s="74"/>
      <c r="RNK23" s="74"/>
      <c r="RNL23" s="85"/>
      <c r="RNM23" s="74"/>
      <c r="RNN23" s="74"/>
      <c r="RNO23" s="85"/>
      <c r="RNP23" s="80"/>
      <c r="RNQ23" s="80"/>
      <c r="RNR23" s="85"/>
      <c r="RNS23" s="77"/>
      <c r="RNT23" s="74"/>
      <c r="RNU23" s="74"/>
      <c r="RNV23" s="85"/>
      <c r="RNW23" s="74"/>
      <c r="RNX23" s="74"/>
      <c r="RNY23" s="85"/>
      <c r="RNZ23" s="74"/>
      <c r="ROA23" s="74"/>
      <c r="ROB23" s="85"/>
      <c r="ROC23" s="74"/>
      <c r="ROD23" s="74"/>
      <c r="ROE23" s="85"/>
      <c r="ROF23" s="80"/>
      <c r="ROG23" s="80"/>
      <c r="ROH23" s="85"/>
      <c r="ROI23" s="77"/>
      <c r="ROJ23" s="74"/>
      <c r="ROK23" s="74"/>
      <c r="ROL23" s="85"/>
      <c r="ROM23" s="74"/>
      <c r="RON23" s="74"/>
      <c r="ROO23" s="85"/>
      <c r="ROP23" s="74"/>
      <c r="ROQ23" s="74"/>
      <c r="ROR23" s="85"/>
      <c r="ROS23" s="74"/>
      <c r="ROT23" s="74"/>
      <c r="ROU23" s="85"/>
      <c r="ROV23" s="80"/>
      <c r="ROW23" s="80"/>
      <c r="ROX23" s="85"/>
      <c r="ROY23" s="77"/>
      <c r="ROZ23" s="74"/>
      <c r="RPA23" s="74"/>
      <c r="RPB23" s="85"/>
      <c r="RPC23" s="74"/>
      <c r="RPD23" s="74"/>
      <c r="RPE23" s="85"/>
      <c r="RPF23" s="74"/>
      <c r="RPG23" s="74"/>
      <c r="RPH23" s="85"/>
      <c r="RPI23" s="74"/>
      <c r="RPJ23" s="74"/>
      <c r="RPK23" s="85"/>
      <c r="RPL23" s="80"/>
      <c r="RPM23" s="80"/>
      <c r="RPN23" s="85"/>
      <c r="RPO23" s="77"/>
      <c r="RPP23" s="74"/>
      <c r="RPQ23" s="74"/>
      <c r="RPR23" s="85"/>
      <c r="RPS23" s="74"/>
      <c r="RPT23" s="74"/>
      <c r="RPU23" s="85"/>
      <c r="RPV23" s="74"/>
      <c r="RPW23" s="74"/>
      <c r="RPX23" s="85"/>
      <c r="RPY23" s="74"/>
      <c r="RPZ23" s="74"/>
      <c r="RQA23" s="85"/>
      <c r="RQB23" s="80"/>
      <c r="RQC23" s="80"/>
      <c r="RQD23" s="85"/>
      <c r="RQE23" s="77"/>
      <c r="RQF23" s="74"/>
      <c r="RQG23" s="74"/>
      <c r="RQH23" s="85"/>
      <c r="RQI23" s="74"/>
      <c r="RQJ23" s="74"/>
      <c r="RQK23" s="85"/>
      <c r="RQL23" s="74"/>
      <c r="RQM23" s="74"/>
      <c r="RQN23" s="85"/>
      <c r="RQO23" s="74"/>
      <c r="RQP23" s="74"/>
      <c r="RQQ23" s="85"/>
      <c r="RQR23" s="80"/>
      <c r="RQS23" s="80"/>
      <c r="RQT23" s="85"/>
      <c r="RQU23" s="77"/>
      <c r="RQV23" s="74"/>
      <c r="RQW23" s="74"/>
      <c r="RQX23" s="85"/>
      <c r="RQY23" s="74"/>
      <c r="RQZ23" s="74"/>
      <c r="RRA23" s="85"/>
      <c r="RRB23" s="74"/>
      <c r="RRC23" s="74"/>
      <c r="RRD23" s="85"/>
      <c r="RRE23" s="74"/>
      <c r="RRF23" s="74"/>
      <c r="RRG23" s="85"/>
      <c r="RRH23" s="80"/>
      <c r="RRI23" s="80"/>
      <c r="RRJ23" s="85"/>
      <c r="RRK23" s="77"/>
      <c r="RRL23" s="74"/>
      <c r="RRM23" s="74"/>
      <c r="RRN23" s="85"/>
      <c r="RRO23" s="74"/>
      <c r="RRP23" s="74"/>
      <c r="RRQ23" s="85"/>
      <c r="RRR23" s="74"/>
      <c r="RRS23" s="74"/>
      <c r="RRT23" s="85"/>
      <c r="RRU23" s="74"/>
      <c r="RRV23" s="74"/>
      <c r="RRW23" s="85"/>
      <c r="RRX23" s="80"/>
      <c r="RRY23" s="80"/>
      <c r="RRZ23" s="85"/>
      <c r="RSA23" s="77"/>
      <c r="RSB23" s="74"/>
      <c r="RSC23" s="74"/>
      <c r="RSD23" s="85"/>
      <c r="RSE23" s="74"/>
      <c r="RSF23" s="74"/>
      <c r="RSG23" s="85"/>
      <c r="RSH23" s="74"/>
      <c r="RSI23" s="74"/>
      <c r="RSJ23" s="85"/>
      <c r="RSK23" s="74"/>
      <c r="RSL23" s="74"/>
      <c r="RSM23" s="85"/>
      <c r="RSN23" s="80"/>
      <c r="RSO23" s="80"/>
      <c r="RSP23" s="85"/>
      <c r="RSQ23" s="77"/>
      <c r="RSR23" s="74"/>
      <c r="RSS23" s="74"/>
      <c r="RST23" s="85"/>
      <c r="RSU23" s="74"/>
      <c r="RSV23" s="74"/>
      <c r="RSW23" s="85"/>
      <c r="RSX23" s="74"/>
      <c r="RSY23" s="74"/>
      <c r="RSZ23" s="85"/>
      <c r="RTA23" s="74"/>
      <c r="RTB23" s="74"/>
      <c r="RTC23" s="85"/>
      <c r="RTD23" s="80"/>
      <c r="RTE23" s="80"/>
      <c r="RTF23" s="85"/>
      <c r="RTG23" s="77"/>
      <c r="RTH23" s="74"/>
      <c r="RTI23" s="74"/>
      <c r="RTJ23" s="85"/>
      <c r="RTK23" s="74"/>
      <c r="RTL23" s="74"/>
      <c r="RTM23" s="85"/>
      <c r="RTN23" s="74"/>
      <c r="RTO23" s="74"/>
      <c r="RTP23" s="85"/>
      <c r="RTQ23" s="74"/>
      <c r="RTR23" s="74"/>
      <c r="RTS23" s="85"/>
      <c r="RTT23" s="80"/>
      <c r="RTU23" s="80"/>
      <c r="RTV23" s="85"/>
      <c r="RTW23" s="77"/>
      <c r="RTX23" s="74"/>
      <c r="RTY23" s="74"/>
      <c r="RTZ23" s="85"/>
      <c r="RUA23" s="74"/>
      <c r="RUB23" s="74"/>
      <c r="RUC23" s="85"/>
      <c r="RUD23" s="74"/>
      <c r="RUE23" s="74"/>
      <c r="RUF23" s="85"/>
      <c r="RUG23" s="74"/>
      <c r="RUH23" s="74"/>
      <c r="RUI23" s="85"/>
      <c r="RUJ23" s="80"/>
      <c r="RUK23" s="80"/>
      <c r="RUL23" s="85"/>
      <c r="RUM23" s="77"/>
      <c r="RUN23" s="74"/>
      <c r="RUO23" s="74"/>
      <c r="RUP23" s="85"/>
      <c r="RUQ23" s="74"/>
      <c r="RUR23" s="74"/>
      <c r="RUS23" s="85"/>
      <c r="RUT23" s="74"/>
      <c r="RUU23" s="74"/>
      <c r="RUV23" s="85"/>
      <c r="RUW23" s="74"/>
      <c r="RUX23" s="74"/>
      <c r="RUY23" s="85"/>
      <c r="RUZ23" s="80"/>
      <c r="RVA23" s="80"/>
      <c r="RVB23" s="85"/>
      <c r="RVC23" s="77"/>
      <c r="RVD23" s="74"/>
      <c r="RVE23" s="74"/>
      <c r="RVF23" s="85"/>
      <c r="RVG23" s="74"/>
      <c r="RVH23" s="74"/>
      <c r="RVI23" s="85"/>
      <c r="RVJ23" s="74"/>
      <c r="RVK23" s="74"/>
      <c r="RVL23" s="85"/>
      <c r="RVM23" s="74"/>
      <c r="RVN23" s="74"/>
      <c r="RVO23" s="85"/>
      <c r="RVP23" s="80"/>
      <c r="RVQ23" s="80"/>
      <c r="RVR23" s="85"/>
      <c r="RVS23" s="77"/>
      <c r="RVT23" s="74"/>
      <c r="RVU23" s="74"/>
      <c r="RVV23" s="85"/>
      <c r="RVW23" s="74"/>
      <c r="RVX23" s="74"/>
      <c r="RVY23" s="85"/>
      <c r="RVZ23" s="74"/>
      <c r="RWA23" s="74"/>
      <c r="RWB23" s="85"/>
      <c r="RWC23" s="74"/>
      <c r="RWD23" s="74"/>
      <c r="RWE23" s="85"/>
      <c r="RWF23" s="80"/>
      <c r="RWG23" s="80"/>
      <c r="RWH23" s="85"/>
      <c r="RWI23" s="77"/>
      <c r="RWJ23" s="74"/>
      <c r="RWK23" s="74"/>
      <c r="RWL23" s="85"/>
      <c r="RWM23" s="74"/>
      <c r="RWN23" s="74"/>
      <c r="RWO23" s="85"/>
      <c r="RWP23" s="74"/>
      <c r="RWQ23" s="74"/>
      <c r="RWR23" s="85"/>
      <c r="RWS23" s="74"/>
      <c r="RWT23" s="74"/>
      <c r="RWU23" s="85"/>
      <c r="RWV23" s="80"/>
      <c r="RWW23" s="80"/>
      <c r="RWX23" s="85"/>
      <c r="RWY23" s="77"/>
      <c r="RWZ23" s="74"/>
      <c r="RXA23" s="74"/>
      <c r="RXB23" s="85"/>
      <c r="RXC23" s="74"/>
      <c r="RXD23" s="74"/>
      <c r="RXE23" s="85"/>
      <c r="RXF23" s="74"/>
      <c r="RXG23" s="74"/>
      <c r="RXH23" s="85"/>
      <c r="RXI23" s="74"/>
      <c r="RXJ23" s="74"/>
      <c r="RXK23" s="85"/>
      <c r="RXL23" s="80"/>
      <c r="RXM23" s="80"/>
      <c r="RXN23" s="85"/>
      <c r="RXO23" s="77"/>
      <c r="RXP23" s="74"/>
      <c r="RXQ23" s="74"/>
      <c r="RXR23" s="85"/>
      <c r="RXS23" s="74"/>
      <c r="RXT23" s="74"/>
      <c r="RXU23" s="85"/>
      <c r="RXV23" s="74"/>
      <c r="RXW23" s="74"/>
      <c r="RXX23" s="85"/>
      <c r="RXY23" s="74"/>
      <c r="RXZ23" s="74"/>
      <c r="RYA23" s="85"/>
      <c r="RYB23" s="80"/>
      <c r="RYC23" s="80"/>
      <c r="RYD23" s="85"/>
      <c r="RYE23" s="77"/>
      <c r="RYF23" s="74"/>
      <c r="RYG23" s="74"/>
      <c r="RYH23" s="85"/>
      <c r="RYI23" s="74"/>
      <c r="RYJ23" s="74"/>
      <c r="RYK23" s="85"/>
      <c r="RYL23" s="74"/>
      <c r="RYM23" s="74"/>
      <c r="RYN23" s="85"/>
      <c r="RYO23" s="74"/>
      <c r="RYP23" s="74"/>
      <c r="RYQ23" s="85"/>
      <c r="RYR23" s="80"/>
      <c r="RYS23" s="80"/>
      <c r="RYT23" s="85"/>
      <c r="RYU23" s="77"/>
      <c r="RYV23" s="74"/>
      <c r="RYW23" s="74"/>
      <c r="RYX23" s="85"/>
      <c r="RYY23" s="74"/>
      <c r="RYZ23" s="74"/>
      <c r="RZA23" s="85"/>
      <c r="RZB23" s="74"/>
      <c r="RZC23" s="74"/>
      <c r="RZD23" s="85"/>
      <c r="RZE23" s="74"/>
      <c r="RZF23" s="74"/>
      <c r="RZG23" s="85"/>
      <c r="RZH23" s="80"/>
      <c r="RZI23" s="80"/>
      <c r="RZJ23" s="85"/>
      <c r="RZK23" s="77"/>
      <c r="RZL23" s="74"/>
      <c r="RZM23" s="74"/>
      <c r="RZN23" s="85"/>
      <c r="RZO23" s="74"/>
      <c r="RZP23" s="74"/>
      <c r="RZQ23" s="85"/>
      <c r="RZR23" s="74"/>
      <c r="RZS23" s="74"/>
      <c r="RZT23" s="85"/>
      <c r="RZU23" s="74"/>
      <c r="RZV23" s="74"/>
      <c r="RZW23" s="85"/>
      <c r="RZX23" s="80"/>
      <c r="RZY23" s="80"/>
      <c r="RZZ23" s="85"/>
      <c r="SAA23" s="77"/>
      <c r="SAB23" s="74"/>
      <c r="SAC23" s="74"/>
      <c r="SAD23" s="85"/>
      <c r="SAE23" s="74"/>
      <c r="SAF23" s="74"/>
      <c r="SAG23" s="85"/>
      <c r="SAH23" s="74"/>
      <c r="SAI23" s="74"/>
      <c r="SAJ23" s="85"/>
      <c r="SAK23" s="74"/>
      <c r="SAL23" s="74"/>
      <c r="SAM23" s="85"/>
      <c r="SAN23" s="80"/>
      <c r="SAO23" s="80"/>
      <c r="SAP23" s="85"/>
      <c r="SAQ23" s="77"/>
      <c r="SAR23" s="74"/>
      <c r="SAS23" s="74"/>
      <c r="SAT23" s="85"/>
      <c r="SAU23" s="74"/>
      <c r="SAV23" s="74"/>
      <c r="SAW23" s="85"/>
      <c r="SAX23" s="74"/>
      <c r="SAY23" s="74"/>
      <c r="SAZ23" s="85"/>
      <c r="SBA23" s="74"/>
      <c r="SBB23" s="74"/>
      <c r="SBC23" s="85"/>
      <c r="SBD23" s="80"/>
      <c r="SBE23" s="80"/>
      <c r="SBF23" s="85"/>
      <c r="SBG23" s="77"/>
      <c r="SBH23" s="74"/>
      <c r="SBI23" s="74"/>
      <c r="SBJ23" s="85"/>
      <c r="SBK23" s="74"/>
      <c r="SBL23" s="74"/>
      <c r="SBM23" s="85"/>
      <c r="SBN23" s="74"/>
      <c r="SBO23" s="74"/>
      <c r="SBP23" s="85"/>
      <c r="SBQ23" s="74"/>
      <c r="SBR23" s="74"/>
      <c r="SBS23" s="85"/>
      <c r="SBT23" s="80"/>
      <c r="SBU23" s="80"/>
      <c r="SBV23" s="85"/>
      <c r="SBW23" s="77"/>
      <c r="SBX23" s="74"/>
      <c r="SBY23" s="74"/>
      <c r="SBZ23" s="85"/>
      <c r="SCA23" s="74"/>
      <c r="SCB23" s="74"/>
      <c r="SCC23" s="85"/>
      <c r="SCD23" s="74"/>
      <c r="SCE23" s="74"/>
      <c r="SCF23" s="85"/>
      <c r="SCG23" s="74"/>
      <c r="SCH23" s="74"/>
      <c r="SCI23" s="85"/>
      <c r="SCJ23" s="80"/>
      <c r="SCK23" s="80"/>
      <c r="SCL23" s="85"/>
      <c r="SCM23" s="77"/>
      <c r="SCN23" s="74"/>
      <c r="SCO23" s="74"/>
      <c r="SCP23" s="85"/>
      <c r="SCQ23" s="74"/>
      <c r="SCR23" s="74"/>
      <c r="SCS23" s="85"/>
      <c r="SCT23" s="74"/>
      <c r="SCU23" s="74"/>
      <c r="SCV23" s="85"/>
      <c r="SCW23" s="74"/>
      <c r="SCX23" s="74"/>
      <c r="SCY23" s="85"/>
      <c r="SCZ23" s="80"/>
      <c r="SDA23" s="80"/>
      <c r="SDB23" s="85"/>
      <c r="SDC23" s="77"/>
      <c r="SDD23" s="74"/>
      <c r="SDE23" s="74"/>
      <c r="SDF23" s="85"/>
      <c r="SDG23" s="74"/>
      <c r="SDH23" s="74"/>
      <c r="SDI23" s="85"/>
      <c r="SDJ23" s="74"/>
      <c r="SDK23" s="74"/>
      <c r="SDL23" s="85"/>
      <c r="SDM23" s="74"/>
      <c r="SDN23" s="74"/>
      <c r="SDO23" s="85"/>
      <c r="SDP23" s="80"/>
      <c r="SDQ23" s="80"/>
      <c r="SDR23" s="85"/>
      <c r="SDS23" s="77"/>
      <c r="SDT23" s="74"/>
      <c r="SDU23" s="74"/>
      <c r="SDV23" s="85"/>
      <c r="SDW23" s="74"/>
      <c r="SDX23" s="74"/>
      <c r="SDY23" s="85"/>
      <c r="SDZ23" s="74"/>
      <c r="SEA23" s="74"/>
      <c r="SEB23" s="85"/>
      <c r="SEC23" s="74"/>
      <c r="SED23" s="74"/>
      <c r="SEE23" s="85"/>
      <c r="SEF23" s="80"/>
      <c r="SEG23" s="80"/>
      <c r="SEH23" s="85"/>
      <c r="SEI23" s="77"/>
      <c r="SEJ23" s="74"/>
      <c r="SEK23" s="74"/>
      <c r="SEL23" s="85"/>
      <c r="SEM23" s="74"/>
      <c r="SEN23" s="74"/>
      <c r="SEO23" s="85"/>
      <c r="SEP23" s="74"/>
      <c r="SEQ23" s="74"/>
      <c r="SER23" s="85"/>
      <c r="SES23" s="74"/>
      <c r="SET23" s="74"/>
      <c r="SEU23" s="85"/>
      <c r="SEV23" s="80"/>
      <c r="SEW23" s="80"/>
      <c r="SEX23" s="85"/>
      <c r="SEY23" s="77"/>
      <c r="SEZ23" s="74"/>
      <c r="SFA23" s="74"/>
      <c r="SFB23" s="85"/>
      <c r="SFC23" s="74"/>
      <c r="SFD23" s="74"/>
      <c r="SFE23" s="85"/>
      <c r="SFF23" s="74"/>
      <c r="SFG23" s="74"/>
      <c r="SFH23" s="85"/>
      <c r="SFI23" s="74"/>
      <c r="SFJ23" s="74"/>
      <c r="SFK23" s="85"/>
      <c r="SFL23" s="80"/>
      <c r="SFM23" s="80"/>
      <c r="SFN23" s="85"/>
      <c r="SFO23" s="77"/>
      <c r="SFP23" s="74"/>
      <c r="SFQ23" s="74"/>
      <c r="SFR23" s="85"/>
      <c r="SFS23" s="74"/>
      <c r="SFT23" s="74"/>
      <c r="SFU23" s="85"/>
      <c r="SFV23" s="74"/>
      <c r="SFW23" s="74"/>
      <c r="SFX23" s="85"/>
      <c r="SFY23" s="74"/>
      <c r="SFZ23" s="74"/>
      <c r="SGA23" s="85"/>
      <c r="SGB23" s="80"/>
      <c r="SGC23" s="80"/>
      <c r="SGD23" s="85"/>
      <c r="SGE23" s="77"/>
      <c r="SGF23" s="74"/>
      <c r="SGG23" s="74"/>
      <c r="SGH23" s="85"/>
      <c r="SGI23" s="74"/>
      <c r="SGJ23" s="74"/>
      <c r="SGK23" s="85"/>
      <c r="SGL23" s="74"/>
      <c r="SGM23" s="74"/>
      <c r="SGN23" s="85"/>
      <c r="SGO23" s="74"/>
      <c r="SGP23" s="74"/>
      <c r="SGQ23" s="85"/>
      <c r="SGR23" s="80"/>
      <c r="SGS23" s="80"/>
      <c r="SGT23" s="85"/>
      <c r="SGU23" s="77"/>
      <c r="SGV23" s="74"/>
      <c r="SGW23" s="74"/>
      <c r="SGX23" s="85"/>
      <c r="SGY23" s="74"/>
      <c r="SGZ23" s="74"/>
      <c r="SHA23" s="85"/>
      <c r="SHB23" s="74"/>
      <c r="SHC23" s="74"/>
      <c r="SHD23" s="85"/>
      <c r="SHE23" s="74"/>
      <c r="SHF23" s="74"/>
      <c r="SHG23" s="85"/>
      <c r="SHH23" s="80"/>
      <c r="SHI23" s="80"/>
      <c r="SHJ23" s="85"/>
      <c r="SHK23" s="77"/>
      <c r="SHL23" s="74"/>
      <c r="SHM23" s="74"/>
      <c r="SHN23" s="85"/>
      <c r="SHO23" s="74"/>
      <c r="SHP23" s="74"/>
      <c r="SHQ23" s="85"/>
      <c r="SHR23" s="74"/>
      <c r="SHS23" s="74"/>
      <c r="SHT23" s="85"/>
      <c r="SHU23" s="74"/>
      <c r="SHV23" s="74"/>
      <c r="SHW23" s="85"/>
      <c r="SHX23" s="80"/>
      <c r="SHY23" s="80"/>
      <c r="SHZ23" s="85"/>
      <c r="SIA23" s="77"/>
      <c r="SIB23" s="74"/>
      <c r="SIC23" s="74"/>
      <c r="SID23" s="85"/>
      <c r="SIE23" s="74"/>
      <c r="SIF23" s="74"/>
      <c r="SIG23" s="85"/>
      <c r="SIH23" s="74"/>
      <c r="SII23" s="74"/>
      <c r="SIJ23" s="85"/>
      <c r="SIK23" s="74"/>
      <c r="SIL23" s="74"/>
      <c r="SIM23" s="85"/>
      <c r="SIN23" s="80"/>
      <c r="SIO23" s="80"/>
      <c r="SIP23" s="85"/>
      <c r="SIQ23" s="77"/>
      <c r="SIR23" s="74"/>
      <c r="SIS23" s="74"/>
      <c r="SIT23" s="85"/>
      <c r="SIU23" s="74"/>
      <c r="SIV23" s="74"/>
      <c r="SIW23" s="85"/>
      <c r="SIX23" s="74"/>
      <c r="SIY23" s="74"/>
      <c r="SIZ23" s="85"/>
      <c r="SJA23" s="74"/>
      <c r="SJB23" s="74"/>
      <c r="SJC23" s="85"/>
      <c r="SJD23" s="80"/>
      <c r="SJE23" s="80"/>
      <c r="SJF23" s="85"/>
      <c r="SJG23" s="77"/>
      <c r="SJH23" s="74"/>
      <c r="SJI23" s="74"/>
      <c r="SJJ23" s="85"/>
      <c r="SJK23" s="74"/>
      <c r="SJL23" s="74"/>
      <c r="SJM23" s="85"/>
      <c r="SJN23" s="74"/>
      <c r="SJO23" s="74"/>
      <c r="SJP23" s="85"/>
      <c r="SJQ23" s="74"/>
      <c r="SJR23" s="74"/>
      <c r="SJS23" s="85"/>
      <c r="SJT23" s="80"/>
      <c r="SJU23" s="80"/>
      <c r="SJV23" s="85"/>
      <c r="SJW23" s="77"/>
      <c r="SJX23" s="74"/>
      <c r="SJY23" s="74"/>
      <c r="SJZ23" s="85"/>
      <c r="SKA23" s="74"/>
      <c r="SKB23" s="74"/>
      <c r="SKC23" s="85"/>
      <c r="SKD23" s="74"/>
      <c r="SKE23" s="74"/>
      <c r="SKF23" s="85"/>
      <c r="SKG23" s="74"/>
      <c r="SKH23" s="74"/>
      <c r="SKI23" s="85"/>
      <c r="SKJ23" s="80"/>
      <c r="SKK23" s="80"/>
      <c r="SKL23" s="85"/>
      <c r="SKM23" s="77"/>
      <c r="SKN23" s="74"/>
      <c r="SKO23" s="74"/>
      <c r="SKP23" s="85"/>
      <c r="SKQ23" s="74"/>
      <c r="SKR23" s="74"/>
      <c r="SKS23" s="85"/>
      <c r="SKT23" s="74"/>
      <c r="SKU23" s="74"/>
      <c r="SKV23" s="85"/>
      <c r="SKW23" s="74"/>
      <c r="SKX23" s="74"/>
      <c r="SKY23" s="85"/>
      <c r="SKZ23" s="80"/>
      <c r="SLA23" s="80"/>
      <c r="SLB23" s="85"/>
      <c r="SLC23" s="77"/>
      <c r="SLD23" s="74"/>
      <c r="SLE23" s="74"/>
      <c r="SLF23" s="85"/>
      <c r="SLG23" s="74"/>
      <c r="SLH23" s="74"/>
      <c r="SLI23" s="85"/>
      <c r="SLJ23" s="74"/>
      <c r="SLK23" s="74"/>
      <c r="SLL23" s="85"/>
      <c r="SLM23" s="74"/>
      <c r="SLN23" s="74"/>
      <c r="SLO23" s="85"/>
      <c r="SLP23" s="80"/>
      <c r="SLQ23" s="80"/>
      <c r="SLR23" s="85"/>
      <c r="SLS23" s="77"/>
      <c r="SLT23" s="74"/>
      <c r="SLU23" s="74"/>
      <c r="SLV23" s="85"/>
      <c r="SLW23" s="74"/>
      <c r="SLX23" s="74"/>
      <c r="SLY23" s="85"/>
      <c r="SLZ23" s="74"/>
      <c r="SMA23" s="74"/>
      <c r="SMB23" s="85"/>
      <c r="SMC23" s="74"/>
      <c r="SMD23" s="74"/>
      <c r="SME23" s="85"/>
      <c r="SMF23" s="80"/>
      <c r="SMG23" s="80"/>
      <c r="SMH23" s="85"/>
      <c r="SMI23" s="77"/>
      <c r="SMJ23" s="74"/>
      <c r="SMK23" s="74"/>
      <c r="SML23" s="85"/>
      <c r="SMM23" s="74"/>
      <c r="SMN23" s="74"/>
      <c r="SMO23" s="85"/>
      <c r="SMP23" s="74"/>
      <c r="SMQ23" s="74"/>
      <c r="SMR23" s="85"/>
      <c r="SMS23" s="74"/>
      <c r="SMT23" s="74"/>
      <c r="SMU23" s="85"/>
      <c r="SMV23" s="80"/>
      <c r="SMW23" s="80"/>
      <c r="SMX23" s="85"/>
      <c r="SMY23" s="77"/>
      <c r="SMZ23" s="74"/>
      <c r="SNA23" s="74"/>
      <c r="SNB23" s="85"/>
      <c r="SNC23" s="74"/>
      <c r="SND23" s="74"/>
      <c r="SNE23" s="85"/>
      <c r="SNF23" s="74"/>
      <c r="SNG23" s="74"/>
      <c r="SNH23" s="85"/>
      <c r="SNI23" s="74"/>
      <c r="SNJ23" s="74"/>
      <c r="SNK23" s="85"/>
      <c r="SNL23" s="80"/>
      <c r="SNM23" s="80"/>
      <c r="SNN23" s="85"/>
      <c r="SNO23" s="77"/>
      <c r="SNP23" s="74"/>
      <c r="SNQ23" s="74"/>
      <c r="SNR23" s="85"/>
      <c r="SNS23" s="74"/>
      <c r="SNT23" s="74"/>
      <c r="SNU23" s="85"/>
      <c r="SNV23" s="74"/>
      <c r="SNW23" s="74"/>
      <c r="SNX23" s="85"/>
      <c r="SNY23" s="74"/>
      <c r="SNZ23" s="74"/>
      <c r="SOA23" s="85"/>
      <c r="SOB23" s="80"/>
      <c r="SOC23" s="80"/>
      <c r="SOD23" s="85"/>
      <c r="SOE23" s="77"/>
      <c r="SOF23" s="74"/>
      <c r="SOG23" s="74"/>
      <c r="SOH23" s="85"/>
      <c r="SOI23" s="74"/>
      <c r="SOJ23" s="74"/>
      <c r="SOK23" s="85"/>
      <c r="SOL23" s="74"/>
      <c r="SOM23" s="74"/>
      <c r="SON23" s="85"/>
      <c r="SOO23" s="74"/>
      <c r="SOP23" s="74"/>
      <c r="SOQ23" s="85"/>
      <c r="SOR23" s="80"/>
      <c r="SOS23" s="80"/>
      <c r="SOT23" s="85"/>
      <c r="SOU23" s="77"/>
      <c r="SOV23" s="74"/>
      <c r="SOW23" s="74"/>
      <c r="SOX23" s="85"/>
      <c r="SOY23" s="74"/>
      <c r="SOZ23" s="74"/>
      <c r="SPA23" s="85"/>
      <c r="SPB23" s="74"/>
      <c r="SPC23" s="74"/>
      <c r="SPD23" s="85"/>
      <c r="SPE23" s="74"/>
      <c r="SPF23" s="74"/>
      <c r="SPG23" s="85"/>
      <c r="SPH23" s="80"/>
      <c r="SPI23" s="80"/>
      <c r="SPJ23" s="85"/>
      <c r="SPK23" s="77"/>
      <c r="SPL23" s="74"/>
      <c r="SPM23" s="74"/>
      <c r="SPN23" s="85"/>
      <c r="SPO23" s="74"/>
      <c r="SPP23" s="74"/>
      <c r="SPQ23" s="85"/>
      <c r="SPR23" s="74"/>
      <c r="SPS23" s="74"/>
      <c r="SPT23" s="85"/>
      <c r="SPU23" s="74"/>
      <c r="SPV23" s="74"/>
      <c r="SPW23" s="85"/>
      <c r="SPX23" s="80"/>
      <c r="SPY23" s="80"/>
      <c r="SPZ23" s="85"/>
      <c r="SQA23" s="77"/>
      <c r="SQB23" s="74"/>
      <c r="SQC23" s="74"/>
      <c r="SQD23" s="85"/>
      <c r="SQE23" s="74"/>
      <c r="SQF23" s="74"/>
      <c r="SQG23" s="85"/>
      <c r="SQH23" s="74"/>
      <c r="SQI23" s="74"/>
      <c r="SQJ23" s="85"/>
      <c r="SQK23" s="74"/>
      <c r="SQL23" s="74"/>
      <c r="SQM23" s="85"/>
      <c r="SQN23" s="80"/>
      <c r="SQO23" s="80"/>
      <c r="SQP23" s="85"/>
      <c r="SQQ23" s="77"/>
      <c r="SQR23" s="74"/>
      <c r="SQS23" s="74"/>
      <c r="SQT23" s="85"/>
      <c r="SQU23" s="74"/>
      <c r="SQV23" s="74"/>
      <c r="SQW23" s="85"/>
      <c r="SQX23" s="74"/>
      <c r="SQY23" s="74"/>
      <c r="SQZ23" s="85"/>
      <c r="SRA23" s="74"/>
      <c r="SRB23" s="74"/>
      <c r="SRC23" s="85"/>
      <c r="SRD23" s="80"/>
      <c r="SRE23" s="80"/>
      <c r="SRF23" s="85"/>
      <c r="SRG23" s="77"/>
      <c r="SRH23" s="74"/>
      <c r="SRI23" s="74"/>
      <c r="SRJ23" s="85"/>
      <c r="SRK23" s="74"/>
      <c r="SRL23" s="74"/>
      <c r="SRM23" s="85"/>
      <c r="SRN23" s="74"/>
      <c r="SRO23" s="74"/>
      <c r="SRP23" s="85"/>
      <c r="SRQ23" s="74"/>
      <c r="SRR23" s="74"/>
      <c r="SRS23" s="85"/>
      <c r="SRT23" s="80"/>
      <c r="SRU23" s="80"/>
      <c r="SRV23" s="85"/>
      <c r="SRW23" s="77"/>
      <c r="SRX23" s="74"/>
      <c r="SRY23" s="74"/>
      <c r="SRZ23" s="85"/>
      <c r="SSA23" s="74"/>
      <c r="SSB23" s="74"/>
      <c r="SSC23" s="85"/>
      <c r="SSD23" s="74"/>
      <c r="SSE23" s="74"/>
      <c r="SSF23" s="85"/>
      <c r="SSG23" s="74"/>
      <c r="SSH23" s="74"/>
      <c r="SSI23" s="85"/>
      <c r="SSJ23" s="80"/>
      <c r="SSK23" s="80"/>
      <c r="SSL23" s="85"/>
      <c r="SSM23" s="77"/>
      <c r="SSN23" s="74"/>
      <c r="SSO23" s="74"/>
      <c r="SSP23" s="85"/>
      <c r="SSQ23" s="74"/>
      <c r="SSR23" s="74"/>
      <c r="SSS23" s="85"/>
      <c r="SST23" s="74"/>
      <c r="SSU23" s="74"/>
      <c r="SSV23" s="85"/>
      <c r="SSW23" s="74"/>
      <c r="SSX23" s="74"/>
      <c r="SSY23" s="85"/>
      <c r="SSZ23" s="80"/>
      <c r="STA23" s="80"/>
      <c r="STB23" s="85"/>
      <c r="STC23" s="77"/>
      <c r="STD23" s="74"/>
      <c r="STE23" s="74"/>
      <c r="STF23" s="85"/>
      <c r="STG23" s="74"/>
      <c r="STH23" s="74"/>
      <c r="STI23" s="85"/>
      <c r="STJ23" s="74"/>
      <c r="STK23" s="74"/>
      <c r="STL23" s="85"/>
      <c r="STM23" s="74"/>
      <c r="STN23" s="74"/>
      <c r="STO23" s="85"/>
      <c r="STP23" s="80"/>
      <c r="STQ23" s="80"/>
      <c r="STR23" s="85"/>
      <c r="STS23" s="77"/>
      <c r="STT23" s="74"/>
      <c r="STU23" s="74"/>
      <c r="STV23" s="85"/>
      <c r="STW23" s="74"/>
      <c r="STX23" s="74"/>
      <c r="STY23" s="85"/>
      <c r="STZ23" s="74"/>
      <c r="SUA23" s="74"/>
      <c r="SUB23" s="85"/>
      <c r="SUC23" s="74"/>
      <c r="SUD23" s="74"/>
      <c r="SUE23" s="85"/>
      <c r="SUF23" s="80"/>
      <c r="SUG23" s="80"/>
      <c r="SUH23" s="85"/>
      <c r="SUI23" s="77"/>
      <c r="SUJ23" s="74"/>
      <c r="SUK23" s="74"/>
      <c r="SUL23" s="85"/>
      <c r="SUM23" s="74"/>
      <c r="SUN23" s="74"/>
      <c r="SUO23" s="85"/>
      <c r="SUP23" s="74"/>
      <c r="SUQ23" s="74"/>
      <c r="SUR23" s="85"/>
      <c r="SUS23" s="74"/>
      <c r="SUT23" s="74"/>
      <c r="SUU23" s="85"/>
      <c r="SUV23" s="80"/>
      <c r="SUW23" s="80"/>
      <c r="SUX23" s="85"/>
      <c r="SUY23" s="77"/>
      <c r="SUZ23" s="74"/>
      <c r="SVA23" s="74"/>
      <c r="SVB23" s="85"/>
      <c r="SVC23" s="74"/>
      <c r="SVD23" s="74"/>
      <c r="SVE23" s="85"/>
      <c r="SVF23" s="74"/>
      <c r="SVG23" s="74"/>
      <c r="SVH23" s="85"/>
      <c r="SVI23" s="74"/>
      <c r="SVJ23" s="74"/>
      <c r="SVK23" s="85"/>
      <c r="SVL23" s="80"/>
      <c r="SVM23" s="80"/>
      <c r="SVN23" s="85"/>
      <c r="SVO23" s="77"/>
      <c r="SVP23" s="74"/>
      <c r="SVQ23" s="74"/>
      <c r="SVR23" s="85"/>
      <c r="SVS23" s="74"/>
      <c r="SVT23" s="74"/>
      <c r="SVU23" s="85"/>
      <c r="SVV23" s="74"/>
      <c r="SVW23" s="74"/>
      <c r="SVX23" s="85"/>
      <c r="SVY23" s="74"/>
      <c r="SVZ23" s="74"/>
      <c r="SWA23" s="85"/>
      <c r="SWB23" s="80"/>
      <c r="SWC23" s="80"/>
      <c r="SWD23" s="85"/>
      <c r="SWE23" s="77"/>
      <c r="SWF23" s="74"/>
      <c r="SWG23" s="74"/>
      <c r="SWH23" s="85"/>
      <c r="SWI23" s="74"/>
      <c r="SWJ23" s="74"/>
      <c r="SWK23" s="85"/>
      <c r="SWL23" s="74"/>
      <c r="SWM23" s="74"/>
      <c r="SWN23" s="85"/>
      <c r="SWO23" s="74"/>
      <c r="SWP23" s="74"/>
      <c r="SWQ23" s="85"/>
      <c r="SWR23" s="80"/>
      <c r="SWS23" s="80"/>
      <c r="SWT23" s="85"/>
      <c r="SWU23" s="77"/>
      <c r="SWV23" s="74"/>
      <c r="SWW23" s="74"/>
      <c r="SWX23" s="85"/>
      <c r="SWY23" s="74"/>
      <c r="SWZ23" s="74"/>
      <c r="SXA23" s="85"/>
      <c r="SXB23" s="74"/>
      <c r="SXC23" s="74"/>
      <c r="SXD23" s="85"/>
      <c r="SXE23" s="74"/>
      <c r="SXF23" s="74"/>
      <c r="SXG23" s="85"/>
      <c r="SXH23" s="80"/>
      <c r="SXI23" s="80"/>
      <c r="SXJ23" s="85"/>
      <c r="SXK23" s="77"/>
      <c r="SXL23" s="74"/>
      <c r="SXM23" s="74"/>
      <c r="SXN23" s="85"/>
      <c r="SXO23" s="74"/>
      <c r="SXP23" s="74"/>
      <c r="SXQ23" s="85"/>
      <c r="SXR23" s="74"/>
      <c r="SXS23" s="74"/>
      <c r="SXT23" s="85"/>
      <c r="SXU23" s="74"/>
      <c r="SXV23" s="74"/>
      <c r="SXW23" s="85"/>
      <c r="SXX23" s="80"/>
      <c r="SXY23" s="80"/>
      <c r="SXZ23" s="85"/>
      <c r="SYA23" s="77"/>
      <c r="SYB23" s="74"/>
      <c r="SYC23" s="74"/>
      <c r="SYD23" s="85"/>
      <c r="SYE23" s="74"/>
      <c r="SYF23" s="74"/>
      <c r="SYG23" s="85"/>
      <c r="SYH23" s="74"/>
      <c r="SYI23" s="74"/>
      <c r="SYJ23" s="85"/>
      <c r="SYK23" s="74"/>
      <c r="SYL23" s="74"/>
      <c r="SYM23" s="85"/>
      <c r="SYN23" s="80"/>
      <c r="SYO23" s="80"/>
      <c r="SYP23" s="85"/>
      <c r="SYQ23" s="77"/>
      <c r="SYR23" s="74"/>
      <c r="SYS23" s="74"/>
      <c r="SYT23" s="85"/>
      <c r="SYU23" s="74"/>
      <c r="SYV23" s="74"/>
      <c r="SYW23" s="85"/>
      <c r="SYX23" s="74"/>
      <c r="SYY23" s="74"/>
      <c r="SYZ23" s="85"/>
      <c r="SZA23" s="74"/>
      <c r="SZB23" s="74"/>
      <c r="SZC23" s="85"/>
      <c r="SZD23" s="80"/>
      <c r="SZE23" s="80"/>
      <c r="SZF23" s="85"/>
      <c r="SZG23" s="77"/>
      <c r="SZH23" s="74"/>
      <c r="SZI23" s="74"/>
      <c r="SZJ23" s="85"/>
      <c r="SZK23" s="74"/>
      <c r="SZL23" s="74"/>
      <c r="SZM23" s="85"/>
      <c r="SZN23" s="74"/>
      <c r="SZO23" s="74"/>
      <c r="SZP23" s="85"/>
      <c r="SZQ23" s="74"/>
      <c r="SZR23" s="74"/>
      <c r="SZS23" s="85"/>
      <c r="SZT23" s="80"/>
      <c r="SZU23" s="80"/>
      <c r="SZV23" s="85"/>
      <c r="SZW23" s="77"/>
      <c r="SZX23" s="74"/>
      <c r="SZY23" s="74"/>
      <c r="SZZ23" s="85"/>
      <c r="TAA23" s="74"/>
      <c r="TAB23" s="74"/>
      <c r="TAC23" s="85"/>
      <c r="TAD23" s="74"/>
      <c r="TAE23" s="74"/>
      <c r="TAF23" s="85"/>
      <c r="TAG23" s="74"/>
      <c r="TAH23" s="74"/>
      <c r="TAI23" s="85"/>
      <c r="TAJ23" s="80"/>
      <c r="TAK23" s="80"/>
      <c r="TAL23" s="85"/>
      <c r="TAM23" s="77"/>
      <c r="TAN23" s="74"/>
      <c r="TAO23" s="74"/>
      <c r="TAP23" s="85"/>
      <c r="TAQ23" s="74"/>
      <c r="TAR23" s="74"/>
      <c r="TAS23" s="85"/>
      <c r="TAT23" s="74"/>
      <c r="TAU23" s="74"/>
      <c r="TAV23" s="85"/>
      <c r="TAW23" s="74"/>
      <c r="TAX23" s="74"/>
      <c r="TAY23" s="85"/>
      <c r="TAZ23" s="80"/>
      <c r="TBA23" s="80"/>
      <c r="TBB23" s="85"/>
      <c r="TBC23" s="77"/>
      <c r="TBD23" s="74"/>
      <c r="TBE23" s="74"/>
      <c r="TBF23" s="85"/>
      <c r="TBG23" s="74"/>
      <c r="TBH23" s="74"/>
      <c r="TBI23" s="85"/>
      <c r="TBJ23" s="74"/>
      <c r="TBK23" s="74"/>
      <c r="TBL23" s="85"/>
      <c r="TBM23" s="74"/>
      <c r="TBN23" s="74"/>
      <c r="TBO23" s="85"/>
      <c r="TBP23" s="80"/>
      <c r="TBQ23" s="80"/>
      <c r="TBR23" s="85"/>
      <c r="TBS23" s="77"/>
      <c r="TBT23" s="74"/>
      <c r="TBU23" s="74"/>
      <c r="TBV23" s="85"/>
      <c r="TBW23" s="74"/>
      <c r="TBX23" s="74"/>
      <c r="TBY23" s="85"/>
      <c r="TBZ23" s="74"/>
      <c r="TCA23" s="74"/>
      <c r="TCB23" s="85"/>
      <c r="TCC23" s="74"/>
      <c r="TCD23" s="74"/>
      <c r="TCE23" s="85"/>
      <c r="TCF23" s="80"/>
      <c r="TCG23" s="80"/>
      <c r="TCH23" s="85"/>
      <c r="TCI23" s="77"/>
      <c r="TCJ23" s="74"/>
      <c r="TCK23" s="74"/>
      <c r="TCL23" s="85"/>
      <c r="TCM23" s="74"/>
      <c r="TCN23" s="74"/>
      <c r="TCO23" s="85"/>
      <c r="TCP23" s="74"/>
      <c r="TCQ23" s="74"/>
      <c r="TCR23" s="85"/>
      <c r="TCS23" s="74"/>
      <c r="TCT23" s="74"/>
      <c r="TCU23" s="85"/>
      <c r="TCV23" s="80"/>
      <c r="TCW23" s="80"/>
      <c r="TCX23" s="85"/>
      <c r="TCY23" s="77"/>
      <c r="TCZ23" s="74"/>
      <c r="TDA23" s="74"/>
      <c r="TDB23" s="85"/>
      <c r="TDC23" s="74"/>
      <c r="TDD23" s="74"/>
      <c r="TDE23" s="85"/>
      <c r="TDF23" s="74"/>
      <c r="TDG23" s="74"/>
      <c r="TDH23" s="85"/>
      <c r="TDI23" s="74"/>
      <c r="TDJ23" s="74"/>
      <c r="TDK23" s="85"/>
      <c r="TDL23" s="80"/>
      <c r="TDM23" s="80"/>
      <c r="TDN23" s="85"/>
      <c r="TDO23" s="77"/>
      <c r="TDP23" s="74"/>
      <c r="TDQ23" s="74"/>
      <c r="TDR23" s="85"/>
      <c r="TDS23" s="74"/>
      <c r="TDT23" s="74"/>
      <c r="TDU23" s="85"/>
      <c r="TDV23" s="74"/>
      <c r="TDW23" s="74"/>
      <c r="TDX23" s="85"/>
      <c r="TDY23" s="74"/>
      <c r="TDZ23" s="74"/>
      <c r="TEA23" s="85"/>
      <c r="TEB23" s="80"/>
      <c r="TEC23" s="80"/>
      <c r="TED23" s="85"/>
      <c r="TEE23" s="77"/>
      <c r="TEF23" s="74"/>
      <c r="TEG23" s="74"/>
      <c r="TEH23" s="85"/>
      <c r="TEI23" s="74"/>
      <c r="TEJ23" s="74"/>
      <c r="TEK23" s="85"/>
      <c r="TEL23" s="74"/>
      <c r="TEM23" s="74"/>
      <c r="TEN23" s="85"/>
      <c r="TEO23" s="74"/>
      <c r="TEP23" s="74"/>
      <c r="TEQ23" s="85"/>
      <c r="TER23" s="80"/>
      <c r="TES23" s="80"/>
      <c r="TET23" s="85"/>
      <c r="TEU23" s="77"/>
      <c r="TEV23" s="74"/>
      <c r="TEW23" s="74"/>
      <c r="TEX23" s="85"/>
      <c r="TEY23" s="74"/>
      <c r="TEZ23" s="74"/>
      <c r="TFA23" s="85"/>
      <c r="TFB23" s="74"/>
      <c r="TFC23" s="74"/>
      <c r="TFD23" s="85"/>
      <c r="TFE23" s="74"/>
      <c r="TFF23" s="74"/>
      <c r="TFG23" s="85"/>
      <c r="TFH23" s="80"/>
      <c r="TFI23" s="80"/>
      <c r="TFJ23" s="85"/>
      <c r="TFK23" s="77"/>
      <c r="TFL23" s="74"/>
      <c r="TFM23" s="74"/>
      <c r="TFN23" s="85"/>
      <c r="TFO23" s="74"/>
      <c r="TFP23" s="74"/>
      <c r="TFQ23" s="85"/>
      <c r="TFR23" s="74"/>
      <c r="TFS23" s="74"/>
      <c r="TFT23" s="85"/>
      <c r="TFU23" s="74"/>
      <c r="TFV23" s="74"/>
      <c r="TFW23" s="85"/>
      <c r="TFX23" s="80"/>
      <c r="TFY23" s="80"/>
      <c r="TFZ23" s="85"/>
      <c r="TGA23" s="77"/>
      <c r="TGB23" s="74"/>
      <c r="TGC23" s="74"/>
      <c r="TGD23" s="85"/>
      <c r="TGE23" s="74"/>
      <c r="TGF23" s="74"/>
      <c r="TGG23" s="85"/>
      <c r="TGH23" s="74"/>
      <c r="TGI23" s="74"/>
      <c r="TGJ23" s="85"/>
      <c r="TGK23" s="74"/>
      <c r="TGL23" s="74"/>
      <c r="TGM23" s="85"/>
      <c r="TGN23" s="80"/>
      <c r="TGO23" s="80"/>
      <c r="TGP23" s="85"/>
      <c r="TGQ23" s="77"/>
      <c r="TGR23" s="74"/>
      <c r="TGS23" s="74"/>
      <c r="TGT23" s="85"/>
      <c r="TGU23" s="74"/>
      <c r="TGV23" s="74"/>
      <c r="TGW23" s="85"/>
      <c r="TGX23" s="74"/>
      <c r="TGY23" s="74"/>
      <c r="TGZ23" s="85"/>
      <c r="THA23" s="74"/>
      <c r="THB23" s="74"/>
      <c r="THC23" s="85"/>
      <c r="THD23" s="80"/>
      <c r="THE23" s="80"/>
      <c r="THF23" s="85"/>
      <c r="THG23" s="77"/>
      <c r="THH23" s="74"/>
      <c r="THI23" s="74"/>
      <c r="THJ23" s="85"/>
      <c r="THK23" s="74"/>
      <c r="THL23" s="74"/>
      <c r="THM23" s="85"/>
      <c r="THN23" s="74"/>
      <c r="THO23" s="74"/>
      <c r="THP23" s="85"/>
      <c r="THQ23" s="74"/>
      <c r="THR23" s="74"/>
      <c r="THS23" s="85"/>
      <c r="THT23" s="80"/>
      <c r="THU23" s="80"/>
      <c r="THV23" s="85"/>
      <c r="THW23" s="77"/>
      <c r="THX23" s="74"/>
      <c r="THY23" s="74"/>
      <c r="THZ23" s="85"/>
      <c r="TIA23" s="74"/>
      <c r="TIB23" s="74"/>
      <c r="TIC23" s="85"/>
      <c r="TID23" s="74"/>
      <c r="TIE23" s="74"/>
      <c r="TIF23" s="85"/>
      <c r="TIG23" s="74"/>
      <c r="TIH23" s="74"/>
      <c r="TII23" s="85"/>
      <c r="TIJ23" s="80"/>
      <c r="TIK23" s="80"/>
      <c r="TIL23" s="85"/>
      <c r="TIM23" s="77"/>
      <c r="TIN23" s="74"/>
      <c r="TIO23" s="74"/>
      <c r="TIP23" s="85"/>
      <c r="TIQ23" s="74"/>
      <c r="TIR23" s="74"/>
      <c r="TIS23" s="85"/>
      <c r="TIT23" s="74"/>
      <c r="TIU23" s="74"/>
      <c r="TIV23" s="85"/>
      <c r="TIW23" s="74"/>
      <c r="TIX23" s="74"/>
      <c r="TIY23" s="85"/>
      <c r="TIZ23" s="80"/>
      <c r="TJA23" s="80"/>
      <c r="TJB23" s="85"/>
      <c r="TJC23" s="77"/>
      <c r="TJD23" s="74"/>
      <c r="TJE23" s="74"/>
      <c r="TJF23" s="85"/>
      <c r="TJG23" s="74"/>
      <c r="TJH23" s="74"/>
      <c r="TJI23" s="85"/>
      <c r="TJJ23" s="74"/>
      <c r="TJK23" s="74"/>
      <c r="TJL23" s="85"/>
      <c r="TJM23" s="74"/>
      <c r="TJN23" s="74"/>
      <c r="TJO23" s="85"/>
      <c r="TJP23" s="80"/>
      <c r="TJQ23" s="80"/>
      <c r="TJR23" s="85"/>
      <c r="TJS23" s="77"/>
      <c r="TJT23" s="74"/>
      <c r="TJU23" s="74"/>
      <c r="TJV23" s="85"/>
      <c r="TJW23" s="74"/>
      <c r="TJX23" s="74"/>
      <c r="TJY23" s="85"/>
      <c r="TJZ23" s="74"/>
      <c r="TKA23" s="74"/>
      <c r="TKB23" s="85"/>
      <c r="TKC23" s="74"/>
      <c r="TKD23" s="74"/>
      <c r="TKE23" s="85"/>
      <c r="TKF23" s="80"/>
      <c r="TKG23" s="80"/>
      <c r="TKH23" s="85"/>
      <c r="TKI23" s="77"/>
      <c r="TKJ23" s="74"/>
      <c r="TKK23" s="74"/>
      <c r="TKL23" s="85"/>
      <c r="TKM23" s="74"/>
      <c r="TKN23" s="74"/>
      <c r="TKO23" s="85"/>
      <c r="TKP23" s="74"/>
      <c r="TKQ23" s="74"/>
      <c r="TKR23" s="85"/>
      <c r="TKS23" s="74"/>
      <c r="TKT23" s="74"/>
      <c r="TKU23" s="85"/>
      <c r="TKV23" s="80"/>
      <c r="TKW23" s="80"/>
      <c r="TKX23" s="85"/>
      <c r="TKY23" s="77"/>
      <c r="TKZ23" s="74"/>
      <c r="TLA23" s="74"/>
      <c r="TLB23" s="85"/>
      <c r="TLC23" s="74"/>
      <c r="TLD23" s="74"/>
      <c r="TLE23" s="85"/>
      <c r="TLF23" s="74"/>
      <c r="TLG23" s="74"/>
      <c r="TLH23" s="85"/>
      <c r="TLI23" s="74"/>
      <c r="TLJ23" s="74"/>
      <c r="TLK23" s="85"/>
      <c r="TLL23" s="80"/>
      <c r="TLM23" s="80"/>
      <c r="TLN23" s="85"/>
      <c r="TLO23" s="77"/>
      <c r="TLP23" s="74"/>
      <c r="TLQ23" s="74"/>
      <c r="TLR23" s="85"/>
      <c r="TLS23" s="74"/>
      <c r="TLT23" s="74"/>
      <c r="TLU23" s="85"/>
      <c r="TLV23" s="74"/>
      <c r="TLW23" s="74"/>
      <c r="TLX23" s="85"/>
      <c r="TLY23" s="74"/>
      <c r="TLZ23" s="74"/>
      <c r="TMA23" s="85"/>
      <c r="TMB23" s="80"/>
      <c r="TMC23" s="80"/>
      <c r="TMD23" s="85"/>
      <c r="TME23" s="77"/>
      <c r="TMF23" s="74"/>
      <c r="TMG23" s="74"/>
      <c r="TMH23" s="85"/>
      <c r="TMI23" s="74"/>
      <c r="TMJ23" s="74"/>
      <c r="TMK23" s="85"/>
      <c r="TML23" s="74"/>
      <c r="TMM23" s="74"/>
      <c r="TMN23" s="85"/>
      <c r="TMO23" s="74"/>
      <c r="TMP23" s="74"/>
      <c r="TMQ23" s="85"/>
      <c r="TMR23" s="80"/>
      <c r="TMS23" s="80"/>
      <c r="TMT23" s="85"/>
      <c r="TMU23" s="77"/>
      <c r="TMV23" s="74"/>
      <c r="TMW23" s="74"/>
      <c r="TMX23" s="85"/>
      <c r="TMY23" s="74"/>
      <c r="TMZ23" s="74"/>
      <c r="TNA23" s="85"/>
      <c r="TNB23" s="74"/>
      <c r="TNC23" s="74"/>
      <c r="TND23" s="85"/>
      <c r="TNE23" s="74"/>
      <c r="TNF23" s="74"/>
      <c r="TNG23" s="85"/>
      <c r="TNH23" s="80"/>
      <c r="TNI23" s="80"/>
      <c r="TNJ23" s="85"/>
      <c r="TNK23" s="77"/>
      <c r="TNL23" s="74"/>
      <c r="TNM23" s="74"/>
      <c r="TNN23" s="85"/>
      <c r="TNO23" s="74"/>
      <c r="TNP23" s="74"/>
      <c r="TNQ23" s="85"/>
      <c r="TNR23" s="74"/>
      <c r="TNS23" s="74"/>
      <c r="TNT23" s="85"/>
      <c r="TNU23" s="74"/>
      <c r="TNV23" s="74"/>
      <c r="TNW23" s="85"/>
      <c r="TNX23" s="80"/>
      <c r="TNY23" s="80"/>
      <c r="TNZ23" s="85"/>
      <c r="TOA23" s="77"/>
      <c r="TOB23" s="74"/>
      <c r="TOC23" s="74"/>
      <c r="TOD23" s="85"/>
      <c r="TOE23" s="74"/>
      <c r="TOF23" s="74"/>
      <c r="TOG23" s="85"/>
      <c r="TOH23" s="74"/>
      <c r="TOI23" s="74"/>
      <c r="TOJ23" s="85"/>
      <c r="TOK23" s="74"/>
      <c r="TOL23" s="74"/>
      <c r="TOM23" s="85"/>
      <c r="TON23" s="80"/>
      <c r="TOO23" s="80"/>
      <c r="TOP23" s="85"/>
      <c r="TOQ23" s="77"/>
      <c r="TOR23" s="74"/>
      <c r="TOS23" s="74"/>
      <c r="TOT23" s="85"/>
      <c r="TOU23" s="74"/>
      <c r="TOV23" s="74"/>
      <c r="TOW23" s="85"/>
      <c r="TOX23" s="74"/>
      <c r="TOY23" s="74"/>
      <c r="TOZ23" s="85"/>
      <c r="TPA23" s="74"/>
      <c r="TPB23" s="74"/>
      <c r="TPC23" s="85"/>
      <c r="TPD23" s="80"/>
      <c r="TPE23" s="80"/>
      <c r="TPF23" s="85"/>
      <c r="TPG23" s="77"/>
      <c r="TPH23" s="74"/>
      <c r="TPI23" s="74"/>
      <c r="TPJ23" s="85"/>
      <c r="TPK23" s="74"/>
      <c r="TPL23" s="74"/>
      <c r="TPM23" s="85"/>
      <c r="TPN23" s="74"/>
      <c r="TPO23" s="74"/>
      <c r="TPP23" s="85"/>
      <c r="TPQ23" s="74"/>
      <c r="TPR23" s="74"/>
      <c r="TPS23" s="85"/>
      <c r="TPT23" s="80"/>
      <c r="TPU23" s="80"/>
      <c r="TPV23" s="85"/>
      <c r="TPW23" s="77"/>
      <c r="TPX23" s="74"/>
      <c r="TPY23" s="74"/>
      <c r="TPZ23" s="85"/>
      <c r="TQA23" s="74"/>
      <c r="TQB23" s="74"/>
      <c r="TQC23" s="85"/>
      <c r="TQD23" s="74"/>
      <c r="TQE23" s="74"/>
      <c r="TQF23" s="85"/>
      <c r="TQG23" s="74"/>
      <c r="TQH23" s="74"/>
      <c r="TQI23" s="85"/>
      <c r="TQJ23" s="80"/>
      <c r="TQK23" s="80"/>
      <c r="TQL23" s="85"/>
      <c r="TQM23" s="77"/>
      <c r="TQN23" s="74"/>
      <c r="TQO23" s="74"/>
      <c r="TQP23" s="85"/>
      <c r="TQQ23" s="74"/>
      <c r="TQR23" s="74"/>
      <c r="TQS23" s="85"/>
      <c r="TQT23" s="74"/>
      <c r="TQU23" s="74"/>
      <c r="TQV23" s="85"/>
      <c r="TQW23" s="74"/>
      <c r="TQX23" s="74"/>
      <c r="TQY23" s="85"/>
      <c r="TQZ23" s="80"/>
      <c r="TRA23" s="80"/>
      <c r="TRB23" s="85"/>
      <c r="TRC23" s="77"/>
      <c r="TRD23" s="74"/>
      <c r="TRE23" s="74"/>
      <c r="TRF23" s="85"/>
      <c r="TRG23" s="74"/>
      <c r="TRH23" s="74"/>
      <c r="TRI23" s="85"/>
      <c r="TRJ23" s="74"/>
      <c r="TRK23" s="74"/>
      <c r="TRL23" s="85"/>
      <c r="TRM23" s="74"/>
      <c r="TRN23" s="74"/>
      <c r="TRO23" s="85"/>
      <c r="TRP23" s="80"/>
      <c r="TRQ23" s="80"/>
      <c r="TRR23" s="85"/>
      <c r="TRS23" s="77"/>
      <c r="TRT23" s="74"/>
      <c r="TRU23" s="74"/>
      <c r="TRV23" s="85"/>
      <c r="TRW23" s="74"/>
      <c r="TRX23" s="74"/>
      <c r="TRY23" s="85"/>
      <c r="TRZ23" s="74"/>
      <c r="TSA23" s="74"/>
      <c r="TSB23" s="85"/>
      <c r="TSC23" s="74"/>
      <c r="TSD23" s="74"/>
      <c r="TSE23" s="85"/>
      <c r="TSF23" s="80"/>
      <c r="TSG23" s="80"/>
      <c r="TSH23" s="85"/>
      <c r="TSI23" s="77"/>
      <c r="TSJ23" s="74"/>
      <c r="TSK23" s="74"/>
      <c r="TSL23" s="85"/>
      <c r="TSM23" s="74"/>
      <c r="TSN23" s="74"/>
      <c r="TSO23" s="85"/>
      <c r="TSP23" s="74"/>
      <c r="TSQ23" s="74"/>
      <c r="TSR23" s="85"/>
      <c r="TSS23" s="74"/>
      <c r="TST23" s="74"/>
      <c r="TSU23" s="85"/>
      <c r="TSV23" s="80"/>
      <c r="TSW23" s="80"/>
      <c r="TSX23" s="85"/>
      <c r="TSY23" s="77"/>
      <c r="TSZ23" s="74"/>
      <c r="TTA23" s="74"/>
      <c r="TTB23" s="85"/>
      <c r="TTC23" s="74"/>
      <c r="TTD23" s="74"/>
      <c r="TTE23" s="85"/>
      <c r="TTF23" s="74"/>
      <c r="TTG23" s="74"/>
      <c r="TTH23" s="85"/>
      <c r="TTI23" s="74"/>
      <c r="TTJ23" s="74"/>
      <c r="TTK23" s="85"/>
      <c r="TTL23" s="80"/>
      <c r="TTM23" s="80"/>
      <c r="TTN23" s="85"/>
      <c r="TTO23" s="77"/>
      <c r="TTP23" s="74"/>
      <c r="TTQ23" s="74"/>
      <c r="TTR23" s="85"/>
      <c r="TTS23" s="74"/>
      <c r="TTT23" s="74"/>
      <c r="TTU23" s="85"/>
      <c r="TTV23" s="74"/>
      <c r="TTW23" s="74"/>
      <c r="TTX23" s="85"/>
      <c r="TTY23" s="74"/>
      <c r="TTZ23" s="74"/>
      <c r="TUA23" s="85"/>
      <c r="TUB23" s="80"/>
      <c r="TUC23" s="80"/>
      <c r="TUD23" s="85"/>
      <c r="TUE23" s="77"/>
      <c r="TUF23" s="74"/>
      <c r="TUG23" s="74"/>
      <c r="TUH23" s="85"/>
      <c r="TUI23" s="74"/>
      <c r="TUJ23" s="74"/>
      <c r="TUK23" s="85"/>
      <c r="TUL23" s="74"/>
      <c r="TUM23" s="74"/>
      <c r="TUN23" s="85"/>
      <c r="TUO23" s="74"/>
      <c r="TUP23" s="74"/>
      <c r="TUQ23" s="85"/>
      <c r="TUR23" s="80"/>
      <c r="TUS23" s="80"/>
      <c r="TUT23" s="85"/>
      <c r="TUU23" s="77"/>
      <c r="TUV23" s="74"/>
      <c r="TUW23" s="74"/>
      <c r="TUX23" s="85"/>
      <c r="TUY23" s="74"/>
      <c r="TUZ23" s="74"/>
      <c r="TVA23" s="85"/>
      <c r="TVB23" s="74"/>
      <c r="TVC23" s="74"/>
      <c r="TVD23" s="85"/>
      <c r="TVE23" s="74"/>
      <c r="TVF23" s="74"/>
      <c r="TVG23" s="85"/>
      <c r="TVH23" s="80"/>
      <c r="TVI23" s="80"/>
      <c r="TVJ23" s="85"/>
      <c r="TVK23" s="77"/>
      <c r="TVL23" s="74"/>
      <c r="TVM23" s="74"/>
      <c r="TVN23" s="85"/>
      <c r="TVO23" s="74"/>
      <c r="TVP23" s="74"/>
      <c r="TVQ23" s="85"/>
      <c r="TVR23" s="74"/>
      <c r="TVS23" s="74"/>
      <c r="TVT23" s="85"/>
      <c r="TVU23" s="74"/>
      <c r="TVV23" s="74"/>
      <c r="TVW23" s="85"/>
      <c r="TVX23" s="80"/>
      <c r="TVY23" s="80"/>
      <c r="TVZ23" s="85"/>
      <c r="TWA23" s="77"/>
      <c r="TWB23" s="74"/>
      <c r="TWC23" s="74"/>
      <c r="TWD23" s="85"/>
      <c r="TWE23" s="74"/>
      <c r="TWF23" s="74"/>
      <c r="TWG23" s="85"/>
      <c r="TWH23" s="74"/>
      <c r="TWI23" s="74"/>
      <c r="TWJ23" s="85"/>
      <c r="TWK23" s="74"/>
      <c r="TWL23" s="74"/>
      <c r="TWM23" s="85"/>
      <c r="TWN23" s="80"/>
      <c r="TWO23" s="80"/>
      <c r="TWP23" s="85"/>
      <c r="TWQ23" s="77"/>
      <c r="TWR23" s="74"/>
      <c r="TWS23" s="74"/>
      <c r="TWT23" s="85"/>
      <c r="TWU23" s="74"/>
      <c r="TWV23" s="74"/>
      <c r="TWW23" s="85"/>
      <c r="TWX23" s="74"/>
      <c r="TWY23" s="74"/>
      <c r="TWZ23" s="85"/>
      <c r="TXA23" s="74"/>
      <c r="TXB23" s="74"/>
      <c r="TXC23" s="85"/>
      <c r="TXD23" s="80"/>
      <c r="TXE23" s="80"/>
      <c r="TXF23" s="85"/>
      <c r="TXG23" s="77"/>
      <c r="TXH23" s="74"/>
      <c r="TXI23" s="74"/>
      <c r="TXJ23" s="85"/>
      <c r="TXK23" s="74"/>
      <c r="TXL23" s="74"/>
      <c r="TXM23" s="85"/>
      <c r="TXN23" s="74"/>
      <c r="TXO23" s="74"/>
      <c r="TXP23" s="85"/>
      <c r="TXQ23" s="74"/>
      <c r="TXR23" s="74"/>
      <c r="TXS23" s="85"/>
      <c r="TXT23" s="80"/>
      <c r="TXU23" s="80"/>
      <c r="TXV23" s="85"/>
      <c r="TXW23" s="77"/>
      <c r="TXX23" s="74"/>
      <c r="TXY23" s="74"/>
      <c r="TXZ23" s="85"/>
      <c r="TYA23" s="74"/>
      <c r="TYB23" s="74"/>
      <c r="TYC23" s="85"/>
      <c r="TYD23" s="74"/>
      <c r="TYE23" s="74"/>
      <c r="TYF23" s="85"/>
      <c r="TYG23" s="74"/>
      <c r="TYH23" s="74"/>
      <c r="TYI23" s="85"/>
      <c r="TYJ23" s="80"/>
      <c r="TYK23" s="80"/>
      <c r="TYL23" s="85"/>
      <c r="TYM23" s="77"/>
      <c r="TYN23" s="74"/>
      <c r="TYO23" s="74"/>
      <c r="TYP23" s="85"/>
      <c r="TYQ23" s="74"/>
      <c r="TYR23" s="74"/>
      <c r="TYS23" s="85"/>
      <c r="TYT23" s="74"/>
      <c r="TYU23" s="74"/>
      <c r="TYV23" s="85"/>
      <c r="TYW23" s="74"/>
      <c r="TYX23" s="74"/>
      <c r="TYY23" s="85"/>
      <c r="TYZ23" s="80"/>
      <c r="TZA23" s="80"/>
      <c r="TZB23" s="85"/>
      <c r="TZC23" s="77"/>
      <c r="TZD23" s="74"/>
      <c r="TZE23" s="74"/>
      <c r="TZF23" s="85"/>
      <c r="TZG23" s="74"/>
      <c r="TZH23" s="74"/>
      <c r="TZI23" s="85"/>
      <c r="TZJ23" s="74"/>
      <c r="TZK23" s="74"/>
      <c r="TZL23" s="85"/>
      <c r="TZM23" s="74"/>
      <c r="TZN23" s="74"/>
      <c r="TZO23" s="85"/>
      <c r="TZP23" s="80"/>
      <c r="TZQ23" s="80"/>
      <c r="TZR23" s="85"/>
      <c r="TZS23" s="77"/>
      <c r="TZT23" s="74"/>
      <c r="TZU23" s="74"/>
      <c r="TZV23" s="85"/>
      <c r="TZW23" s="74"/>
      <c r="TZX23" s="74"/>
      <c r="TZY23" s="85"/>
      <c r="TZZ23" s="74"/>
      <c r="UAA23" s="74"/>
      <c r="UAB23" s="85"/>
      <c r="UAC23" s="74"/>
      <c r="UAD23" s="74"/>
      <c r="UAE23" s="85"/>
      <c r="UAF23" s="80"/>
      <c r="UAG23" s="80"/>
      <c r="UAH23" s="85"/>
      <c r="UAI23" s="77"/>
      <c r="UAJ23" s="74"/>
      <c r="UAK23" s="74"/>
      <c r="UAL23" s="85"/>
      <c r="UAM23" s="74"/>
      <c r="UAN23" s="74"/>
      <c r="UAO23" s="85"/>
      <c r="UAP23" s="74"/>
      <c r="UAQ23" s="74"/>
      <c r="UAR23" s="85"/>
      <c r="UAS23" s="74"/>
      <c r="UAT23" s="74"/>
      <c r="UAU23" s="85"/>
      <c r="UAV23" s="80"/>
      <c r="UAW23" s="80"/>
      <c r="UAX23" s="85"/>
      <c r="UAY23" s="77"/>
      <c r="UAZ23" s="74"/>
      <c r="UBA23" s="74"/>
      <c r="UBB23" s="85"/>
      <c r="UBC23" s="74"/>
      <c r="UBD23" s="74"/>
      <c r="UBE23" s="85"/>
      <c r="UBF23" s="74"/>
      <c r="UBG23" s="74"/>
      <c r="UBH23" s="85"/>
      <c r="UBI23" s="74"/>
      <c r="UBJ23" s="74"/>
      <c r="UBK23" s="85"/>
      <c r="UBL23" s="80"/>
      <c r="UBM23" s="80"/>
      <c r="UBN23" s="85"/>
      <c r="UBO23" s="77"/>
      <c r="UBP23" s="74"/>
      <c r="UBQ23" s="74"/>
      <c r="UBR23" s="85"/>
      <c r="UBS23" s="74"/>
      <c r="UBT23" s="74"/>
      <c r="UBU23" s="85"/>
      <c r="UBV23" s="74"/>
      <c r="UBW23" s="74"/>
      <c r="UBX23" s="85"/>
      <c r="UBY23" s="74"/>
      <c r="UBZ23" s="74"/>
      <c r="UCA23" s="85"/>
      <c r="UCB23" s="80"/>
      <c r="UCC23" s="80"/>
      <c r="UCD23" s="85"/>
      <c r="UCE23" s="77"/>
      <c r="UCF23" s="74"/>
      <c r="UCG23" s="74"/>
      <c r="UCH23" s="85"/>
      <c r="UCI23" s="74"/>
      <c r="UCJ23" s="74"/>
      <c r="UCK23" s="85"/>
      <c r="UCL23" s="74"/>
      <c r="UCM23" s="74"/>
      <c r="UCN23" s="85"/>
      <c r="UCO23" s="74"/>
      <c r="UCP23" s="74"/>
      <c r="UCQ23" s="85"/>
      <c r="UCR23" s="80"/>
      <c r="UCS23" s="80"/>
      <c r="UCT23" s="85"/>
      <c r="UCU23" s="77"/>
      <c r="UCV23" s="74"/>
      <c r="UCW23" s="74"/>
      <c r="UCX23" s="85"/>
      <c r="UCY23" s="74"/>
      <c r="UCZ23" s="74"/>
      <c r="UDA23" s="85"/>
      <c r="UDB23" s="74"/>
      <c r="UDC23" s="74"/>
      <c r="UDD23" s="85"/>
      <c r="UDE23" s="74"/>
      <c r="UDF23" s="74"/>
      <c r="UDG23" s="85"/>
      <c r="UDH23" s="80"/>
      <c r="UDI23" s="80"/>
      <c r="UDJ23" s="85"/>
      <c r="UDK23" s="77"/>
      <c r="UDL23" s="74"/>
      <c r="UDM23" s="74"/>
      <c r="UDN23" s="85"/>
      <c r="UDO23" s="74"/>
      <c r="UDP23" s="74"/>
      <c r="UDQ23" s="85"/>
      <c r="UDR23" s="74"/>
      <c r="UDS23" s="74"/>
      <c r="UDT23" s="85"/>
      <c r="UDU23" s="74"/>
      <c r="UDV23" s="74"/>
      <c r="UDW23" s="85"/>
      <c r="UDX23" s="80"/>
      <c r="UDY23" s="80"/>
      <c r="UDZ23" s="85"/>
      <c r="UEA23" s="77"/>
      <c r="UEB23" s="74"/>
      <c r="UEC23" s="74"/>
      <c r="UED23" s="85"/>
      <c r="UEE23" s="74"/>
      <c r="UEF23" s="74"/>
      <c r="UEG23" s="85"/>
      <c r="UEH23" s="74"/>
      <c r="UEI23" s="74"/>
      <c r="UEJ23" s="85"/>
      <c r="UEK23" s="74"/>
      <c r="UEL23" s="74"/>
      <c r="UEM23" s="85"/>
      <c r="UEN23" s="80"/>
      <c r="UEO23" s="80"/>
      <c r="UEP23" s="85"/>
      <c r="UEQ23" s="77"/>
      <c r="UER23" s="74"/>
      <c r="UES23" s="74"/>
      <c r="UET23" s="85"/>
      <c r="UEU23" s="74"/>
      <c r="UEV23" s="74"/>
      <c r="UEW23" s="85"/>
      <c r="UEX23" s="74"/>
      <c r="UEY23" s="74"/>
      <c r="UEZ23" s="85"/>
      <c r="UFA23" s="74"/>
      <c r="UFB23" s="74"/>
      <c r="UFC23" s="85"/>
      <c r="UFD23" s="80"/>
      <c r="UFE23" s="80"/>
      <c r="UFF23" s="85"/>
      <c r="UFG23" s="77"/>
      <c r="UFH23" s="74"/>
      <c r="UFI23" s="74"/>
      <c r="UFJ23" s="85"/>
      <c r="UFK23" s="74"/>
      <c r="UFL23" s="74"/>
      <c r="UFM23" s="85"/>
      <c r="UFN23" s="74"/>
      <c r="UFO23" s="74"/>
      <c r="UFP23" s="85"/>
      <c r="UFQ23" s="74"/>
      <c r="UFR23" s="74"/>
      <c r="UFS23" s="85"/>
      <c r="UFT23" s="80"/>
      <c r="UFU23" s="80"/>
      <c r="UFV23" s="85"/>
      <c r="UFW23" s="77"/>
      <c r="UFX23" s="74"/>
      <c r="UFY23" s="74"/>
      <c r="UFZ23" s="85"/>
      <c r="UGA23" s="74"/>
      <c r="UGB23" s="74"/>
      <c r="UGC23" s="85"/>
      <c r="UGD23" s="74"/>
      <c r="UGE23" s="74"/>
      <c r="UGF23" s="85"/>
      <c r="UGG23" s="74"/>
      <c r="UGH23" s="74"/>
      <c r="UGI23" s="85"/>
      <c r="UGJ23" s="80"/>
      <c r="UGK23" s="80"/>
      <c r="UGL23" s="85"/>
      <c r="UGM23" s="77"/>
      <c r="UGN23" s="74"/>
      <c r="UGO23" s="74"/>
      <c r="UGP23" s="85"/>
      <c r="UGQ23" s="74"/>
      <c r="UGR23" s="74"/>
      <c r="UGS23" s="85"/>
      <c r="UGT23" s="74"/>
      <c r="UGU23" s="74"/>
      <c r="UGV23" s="85"/>
      <c r="UGW23" s="74"/>
      <c r="UGX23" s="74"/>
      <c r="UGY23" s="85"/>
      <c r="UGZ23" s="80"/>
      <c r="UHA23" s="80"/>
      <c r="UHB23" s="85"/>
      <c r="UHC23" s="77"/>
      <c r="UHD23" s="74"/>
      <c r="UHE23" s="74"/>
      <c r="UHF23" s="85"/>
      <c r="UHG23" s="74"/>
      <c r="UHH23" s="74"/>
      <c r="UHI23" s="85"/>
      <c r="UHJ23" s="74"/>
      <c r="UHK23" s="74"/>
      <c r="UHL23" s="85"/>
      <c r="UHM23" s="74"/>
      <c r="UHN23" s="74"/>
      <c r="UHO23" s="85"/>
      <c r="UHP23" s="80"/>
      <c r="UHQ23" s="80"/>
      <c r="UHR23" s="85"/>
      <c r="UHS23" s="77"/>
      <c r="UHT23" s="74"/>
      <c r="UHU23" s="74"/>
      <c r="UHV23" s="85"/>
      <c r="UHW23" s="74"/>
      <c r="UHX23" s="74"/>
      <c r="UHY23" s="85"/>
      <c r="UHZ23" s="74"/>
      <c r="UIA23" s="74"/>
      <c r="UIB23" s="85"/>
      <c r="UIC23" s="74"/>
      <c r="UID23" s="74"/>
      <c r="UIE23" s="85"/>
      <c r="UIF23" s="80"/>
      <c r="UIG23" s="80"/>
      <c r="UIH23" s="85"/>
      <c r="UII23" s="77"/>
      <c r="UIJ23" s="74"/>
      <c r="UIK23" s="74"/>
      <c r="UIL23" s="85"/>
      <c r="UIM23" s="74"/>
      <c r="UIN23" s="74"/>
      <c r="UIO23" s="85"/>
      <c r="UIP23" s="74"/>
      <c r="UIQ23" s="74"/>
      <c r="UIR23" s="85"/>
      <c r="UIS23" s="74"/>
      <c r="UIT23" s="74"/>
      <c r="UIU23" s="85"/>
      <c r="UIV23" s="80"/>
      <c r="UIW23" s="80"/>
      <c r="UIX23" s="85"/>
      <c r="UIY23" s="77"/>
      <c r="UIZ23" s="74"/>
      <c r="UJA23" s="74"/>
      <c r="UJB23" s="85"/>
      <c r="UJC23" s="74"/>
      <c r="UJD23" s="74"/>
      <c r="UJE23" s="85"/>
      <c r="UJF23" s="74"/>
      <c r="UJG23" s="74"/>
      <c r="UJH23" s="85"/>
      <c r="UJI23" s="74"/>
      <c r="UJJ23" s="74"/>
      <c r="UJK23" s="85"/>
      <c r="UJL23" s="80"/>
      <c r="UJM23" s="80"/>
      <c r="UJN23" s="85"/>
      <c r="UJO23" s="77"/>
      <c r="UJP23" s="74"/>
      <c r="UJQ23" s="74"/>
      <c r="UJR23" s="85"/>
      <c r="UJS23" s="74"/>
      <c r="UJT23" s="74"/>
      <c r="UJU23" s="85"/>
      <c r="UJV23" s="74"/>
      <c r="UJW23" s="74"/>
      <c r="UJX23" s="85"/>
      <c r="UJY23" s="74"/>
      <c r="UJZ23" s="74"/>
      <c r="UKA23" s="85"/>
      <c r="UKB23" s="80"/>
      <c r="UKC23" s="80"/>
      <c r="UKD23" s="85"/>
      <c r="UKE23" s="77"/>
      <c r="UKF23" s="74"/>
      <c r="UKG23" s="74"/>
      <c r="UKH23" s="85"/>
      <c r="UKI23" s="74"/>
      <c r="UKJ23" s="74"/>
      <c r="UKK23" s="85"/>
      <c r="UKL23" s="74"/>
      <c r="UKM23" s="74"/>
      <c r="UKN23" s="85"/>
      <c r="UKO23" s="74"/>
      <c r="UKP23" s="74"/>
      <c r="UKQ23" s="85"/>
      <c r="UKR23" s="80"/>
      <c r="UKS23" s="80"/>
      <c r="UKT23" s="85"/>
      <c r="UKU23" s="77"/>
      <c r="UKV23" s="74"/>
      <c r="UKW23" s="74"/>
      <c r="UKX23" s="85"/>
      <c r="UKY23" s="74"/>
      <c r="UKZ23" s="74"/>
      <c r="ULA23" s="85"/>
      <c r="ULB23" s="74"/>
      <c r="ULC23" s="74"/>
      <c r="ULD23" s="85"/>
      <c r="ULE23" s="74"/>
      <c r="ULF23" s="74"/>
      <c r="ULG23" s="85"/>
      <c r="ULH23" s="80"/>
      <c r="ULI23" s="80"/>
      <c r="ULJ23" s="85"/>
      <c r="ULK23" s="77"/>
      <c r="ULL23" s="74"/>
      <c r="ULM23" s="74"/>
      <c r="ULN23" s="85"/>
      <c r="ULO23" s="74"/>
      <c r="ULP23" s="74"/>
      <c r="ULQ23" s="85"/>
      <c r="ULR23" s="74"/>
      <c r="ULS23" s="74"/>
      <c r="ULT23" s="85"/>
      <c r="ULU23" s="74"/>
      <c r="ULV23" s="74"/>
      <c r="ULW23" s="85"/>
      <c r="ULX23" s="80"/>
      <c r="ULY23" s="80"/>
      <c r="ULZ23" s="85"/>
      <c r="UMA23" s="77"/>
      <c r="UMB23" s="74"/>
      <c r="UMC23" s="74"/>
      <c r="UMD23" s="85"/>
      <c r="UME23" s="74"/>
      <c r="UMF23" s="74"/>
      <c r="UMG23" s="85"/>
      <c r="UMH23" s="74"/>
      <c r="UMI23" s="74"/>
      <c r="UMJ23" s="85"/>
      <c r="UMK23" s="74"/>
      <c r="UML23" s="74"/>
      <c r="UMM23" s="85"/>
      <c r="UMN23" s="80"/>
      <c r="UMO23" s="80"/>
      <c r="UMP23" s="85"/>
      <c r="UMQ23" s="77"/>
      <c r="UMR23" s="74"/>
      <c r="UMS23" s="74"/>
      <c r="UMT23" s="85"/>
      <c r="UMU23" s="74"/>
      <c r="UMV23" s="74"/>
      <c r="UMW23" s="85"/>
      <c r="UMX23" s="74"/>
      <c r="UMY23" s="74"/>
      <c r="UMZ23" s="85"/>
      <c r="UNA23" s="74"/>
      <c r="UNB23" s="74"/>
      <c r="UNC23" s="85"/>
      <c r="UND23" s="80"/>
      <c r="UNE23" s="80"/>
      <c r="UNF23" s="85"/>
      <c r="UNG23" s="77"/>
      <c r="UNH23" s="74"/>
      <c r="UNI23" s="74"/>
      <c r="UNJ23" s="85"/>
      <c r="UNK23" s="74"/>
      <c r="UNL23" s="74"/>
      <c r="UNM23" s="85"/>
      <c r="UNN23" s="74"/>
      <c r="UNO23" s="74"/>
      <c r="UNP23" s="85"/>
      <c r="UNQ23" s="74"/>
      <c r="UNR23" s="74"/>
      <c r="UNS23" s="85"/>
      <c r="UNT23" s="80"/>
      <c r="UNU23" s="80"/>
      <c r="UNV23" s="85"/>
      <c r="UNW23" s="77"/>
      <c r="UNX23" s="74"/>
      <c r="UNY23" s="74"/>
      <c r="UNZ23" s="85"/>
      <c r="UOA23" s="74"/>
      <c r="UOB23" s="74"/>
      <c r="UOC23" s="85"/>
      <c r="UOD23" s="74"/>
      <c r="UOE23" s="74"/>
      <c r="UOF23" s="85"/>
      <c r="UOG23" s="74"/>
      <c r="UOH23" s="74"/>
      <c r="UOI23" s="85"/>
      <c r="UOJ23" s="80"/>
      <c r="UOK23" s="80"/>
      <c r="UOL23" s="85"/>
      <c r="UOM23" s="77"/>
      <c r="UON23" s="74"/>
      <c r="UOO23" s="74"/>
      <c r="UOP23" s="85"/>
      <c r="UOQ23" s="74"/>
      <c r="UOR23" s="74"/>
      <c r="UOS23" s="85"/>
      <c r="UOT23" s="74"/>
      <c r="UOU23" s="74"/>
      <c r="UOV23" s="85"/>
      <c r="UOW23" s="74"/>
      <c r="UOX23" s="74"/>
      <c r="UOY23" s="85"/>
      <c r="UOZ23" s="80"/>
      <c r="UPA23" s="80"/>
      <c r="UPB23" s="85"/>
      <c r="UPC23" s="77"/>
      <c r="UPD23" s="74"/>
      <c r="UPE23" s="74"/>
      <c r="UPF23" s="85"/>
      <c r="UPG23" s="74"/>
      <c r="UPH23" s="74"/>
      <c r="UPI23" s="85"/>
      <c r="UPJ23" s="74"/>
      <c r="UPK23" s="74"/>
      <c r="UPL23" s="85"/>
      <c r="UPM23" s="74"/>
      <c r="UPN23" s="74"/>
      <c r="UPO23" s="85"/>
      <c r="UPP23" s="80"/>
      <c r="UPQ23" s="80"/>
      <c r="UPR23" s="85"/>
      <c r="UPS23" s="77"/>
      <c r="UPT23" s="74"/>
      <c r="UPU23" s="74"/>
      <c r="UPV23" s="85"/>
      <c r="UPW23" s="74"/>
      <c r="UPX23" s="74"/>
      <c r="UPY23" s="85"/>
      <c r="UPZ23" s="74"/>
      <c r="UQA23" s="74"/>
      <c r="UQB23" s="85"/>
      <c r="UQC23" s="74"/>
      <c r="UQD23" s="74"/>
      <c r="UQE23" s="85"/>
      <c r="UQF23" s="80"/>
      <c r="UQG23" s="80"/>
      <c r="UQH23" s="85"/>
      <c r="UQI23" s="77"/>
      <c r="UQJ23" s="74"/>
      <c r="UQK23" s="74"/>
      <c r="UQL23" s="85"/>
      <c r="UQM23" s="74"/>
      <c r="UQN23" s="74"/>
      <c r="UQO23" s="85"/>
      <c r="UQP23" s="74"/>
      <c r="UQQ23" s="74"/>
      <c r="UQR23" s="85"/>
      <c r="UQS23" s="74"/>
      <c r="UQT23" s="74"/>
      <c r="UQU23" s="85"/>
      <c r="UQV23" s="80"/>
      <c r="UQW23" s="80"/>
      <c r="UQX23" s="85"/>
      <c r="UQY23" s="77"/>
      <c r="UQZ23" s="74"/>
      <c r="URA23" s="74"/>
      <c r="URB23" s="85"/>
      <c r="URC23" s="74"/>
      <c r="URD23" s="74"/>
      <c r="URE23" s="85"/>
      <c r="URF23" s="74"/>
      <c r="URG23" s="74"/>
      <c r="URH23" s="85"/>
      <c r="URI23" s="74"/>
      <c r="URJ23" s="74"/>
      <c r="URK23" s="85"/>
      <c r="URL23" s="80"/>
      <c r="URM23" s="80"/>
      <c r="URN23" s="85"/>
      <c r="URO23" s="77"/>
      <c r="URP23" s="74"/>
      <c r="URQ23" s="74"/>
      <c r="URR23" s="85"/>
      <c r="URS23" s="74"/>
      <c r="URT23" s="74"/>
      <c r="URU23" s="85"/>
      <c r="URV23" s="74"/>
      <c r="URW23" s="74"/>
      <c r="URX23" s="85"/>
      <c r="URY23" s="74"/>
      <c r="URZ23" s="74"/>
      <c r="USA23" s="85"/>
      <c r="USB23" s="80"/>
      <c r="USC23" s="80"/>
      <c r="USD23" s="85"/>
      <c r="USE23" s="77"/>
      <c r="USF23" s="74"/>
      <c r="USG23" s="74"/>
      <c r="USH23" s="85"/>
      <c r="USI23" s="74"/>
      <c r="USJ23" s="74"/>
      <c r="USK23" s="85"/>
      <c r="USL23" s="74"/>
      <c r="USM23" s="74"/>
      <c r="USN23" s="85"/>
      <c r="USO23" s="74"/>
      <c r="USP23" s="74"/>
      <c r="USQ23" s="85"/>
      <c r="USR23" s="80"/>
      <c r="USS23" s="80"/>
      <c r="UST23" s="85"/>
      <c r="USU23" s="77"/>
      <c r="USV23" s="74"/>
      <c r="USW23" s="74"/>
      <c r="USX23" s="85"/>
      <c r="USY23" s="74"/>
      <c r="USZ23" s="74"/>
      <c r="UTA23" s="85"/>
      <c r="UTB23" s="74"/>
      <c r="UTC23" s="74"/>
      <c r="UTD23" s="85"/>
      <c r="UTE23" s="74"/>
      <c r="UTF23" s="74"/>
      <c r="UTG23" s="85"/>
      <c r="UTH23" s="80"/>
      <c r="UTI23" s="80"/>
      <c r="UTJ23" s="85"/>
      <c r="UTK23" s="77"/>
      <c r="UTL23" s="74"/>
      <c r="UTM23" s="74"/>
      <c r="UTN23" s="85"/>
      <c r="UTO23" s="74"/>
      <c r="UTP23" s="74"/>
      <c r="UTQ23" s="85"/>
      <c r="UTR23" s="74"/>
      <c r="UTS23" s="74"/>
      <c r="UTT23" s="85"/>
      <c r="UTU23" s="74"/>
      <c r="UTV23" s="74"/>
      <c r="UTW23" s="85"/>
      <c r="UTX23" s="80"/>
      <c r="UTY23" s="80"/>
      <c r="UTZ23" s="85"/>
      <c r="UUA23" s="77"/>
      <c r="UUB23" s="74"/>
      <c r="UUC23" s="74"/>
      <c r="UUD23" s="85"/>
      <c r="UUE23" s="74"/>
      <c r="UUF23" s="74"/>
      <c r="UUG23" s="85"/>
      <c r="UUH23" s="74"/>
      <c r="UUI23" s="74"/>
      <c r="UUJ23" s="85"/>
      <c r="UUK23" s="74"/>
      <c r="UUL23" s="74"/>
      <c r="UUM23" s="85"/>
      <c r="UUN23" s="80"/>
      <c r="UUO23" s="80"/>
      <c r="UUP23" s="85"/>
      <c r="UUQ23" s="77"/>
      <c r="UUR23" s="74"/>
      <c r="UUS23" s="74"/>
      <c r="UUT23" s="85"/>
      <c r="UUU23" s="74"/>
      <c r="UUV23" s="74"/>
      <c r="UUW23" s="85"/>
      <c r="UUX23" s="74"/>
      <c r="UUY23" s="74"/>
      <c r="UUZ23" s="85"/>
      <c r="UVA23" s="74"/>
      <c r="UVB23" s="74"/>
      <c r="UVC23" s="85"/>
      <c r="UVD23" s="80"/>
      <c r="UVE23" s="80"/>
      <c r="UVF23" s="85"/>
      <c r="UVG23" s="77"/>
      <c r="UVH23" s="74"/>
      <c r="UVI23" s="74"/>
      <c r="UVJ23" s="85"/>
      <c r="UVK23" s="74"/>
      <c r="UVL23" s="74"/>
      <c r="UVM23" s="85"/>
      <c r="UVN23" s="74"/>
      <c r="UVO23" s="74"/>
      <c r="UVP23" s="85"/>
      <c r="UVQ23" s="74"/>
      <c r="UVR23" s="74"/>
      <c r="UVS23" s="85"/>
      <c r="UVT23" s="80"/>
      <c r="UVU23" s="80"/>
      <c r="UVV23" s="85"/>
      <c r="UVW23" s="77"/>
      <c r="UVX23" s="74"/>
      <c r="UVY23" s="74"/>
      <c r="UVZ23" s="85"/>
      <c r="UWA23" s="74"/>
      <c r="UWB23" s="74"/>
      <c r="UWC23" s="85"/>
      <c r="UWD23" s="74"/>
      <c r="UWE23" s="74"/>
      <c r="UWF23" s="85"/>
      <c r="UWG23" s="74"/>
      <c r="UWH23" s="74"/>
      <c r="UWI23" s="85"/>
      <c r="UWJ23" s="80"/>
      <c r="UWK23" s="80"/>
      <c r="UWL23" s="85"/>
      <c r="UWM23" s="77"/>
      <c r="UWN23" s="74"/>
      <c r="UWO23" s="74"/>
      <c r="UWP23" s="85"/>
      <c r="UWQ23" s="74"/>
      <c r="UWR23" s="74"/>
      <c r="UWS23" s="85"/>
      <c r="UWT23" s="74"/>
      <c r="UWU23" s="74"/>
      <c r="UWV23" s="85"/>
      <c r="UWW23" s="74"/>
      <c r="UWX23" s="74"/>
      <c r="UWY23" s="85"/>
      <c r="UWZ23" s="80"/>
      <c r="UXA23" s="80"/>
      <c r="UXB23" s="85"/>
      <c r="UXC23" s="77"/>
      <c r="UXD23" s="74"/>
      <c r="UXE23" s="74"/>
      <c r="UXF23" s="85"/>
      <c r="UXG23" s="74"/>
      <c r="UXH23" s="74"/>
      <c r="UXI23" s="85"/>
      <c r="UXJ23" s="74"/>
      <c r="UXK23" s="74"/>
      <c r="UXL23" s="85"/>
      <c r="UXM23" s="74"/>
      <c r="UXN23" s="74"/>
      <c r="UXO23" s="85"/>
      <c r="UXP23" s="80"/>
      <c r="UXQ23" s="80"/>
      <c r="UXR23" s="85"/>
      <c r="UXS23" s="77"/>
      <c r="UXT23" s="74"/>
      <c r="UXU23" s="74"/>
      <c r="UXV23" s="85"/>
      <c r="UXW23" s="74"/>
      <c r="UXX23" s="74"/>
      <c r="UXY23" s="85"/>
      <c r="UXZ23" s="74"/>
      <c r="UYA23" s="74"/>
      <c r="UYB23" s="85"/>
      <c r="UYC23" s="74"/>
      <c r="UYD23" s="74"/>
      <c r="UYE23" s="85"/>
      <c r="UYF23" s="80"/>
      <c r="UYG23" s="80"/>
      <c r="UYH23" s="85"/>
      <c r="UYI23" s="77"/>
      <c r="UYJ23" s="74"/>
      <c r="UYK23" s="74"/>
      <c r="UYL23" s="85"/>
      <c r="UYM23" s="74"/>
      <c r="UYN23" s="74"/>
      <c r="UYO23" s="85"/>
      <c r="UYP23" s="74"/>
      <c r="UYQ23" s="74"/>
      <c r="UYR23" s="85"/>
      <c r="UYS23" s="74"/>
      <c r="UYT23" s="74"/>
      <c r="UYU23" s="85"/>
      <c r="UYV23" s="80"/>
      <c r="UYW23" s="80"/>
      <c r="UYX23" s="85"/>
      <c r="UYY23" s="77"/>
      <c r="UYZ23" s="74"/>
      <c r="UZA23" s="74"/>
      <c r="UZB23" s="85"/>
      <c r="UZC23" s="74"/>
      <c r="UZD23" s="74"/>
      <c r="UZE23" s="85"/>
      <c r="UZF23" s="74"/>
      <c r="UZG23" s="74"/>
      <c r="UZH23" s="85"/>
      <c r="UZI23" s="74"/>
      <c r="UZJ23" s="74"/>
      <c r="UZK23" s="85"/>
      <c r="UZL23" s="80"/>
      <c r="UZM23" s="80"/>
      <c r="UZN23" s="85"/>
      <c r="UZO23" s="77"/>
      <c r="UZP23" s="74"/>
      <c r="UZQ23" s="74"/>
      <c r="UZR23" s="85"/>
      <c r="UZS23" s="74"/>
      <c r="UZT23" s="74"/>
      <c r="UZU23" s="85"/>
      <c r="UZV23" s="74"/>
      <c r="UZW23" s="74"/>
      <c r="UZX23" s="85"/>
      <c r="UZY23" s="74"/>
      <c r="UZZ23" s="74"/>
      <c r="VAA23" s="85"/>
      <c r="VAB23" s="80"/>
      <c r="VAC23" s="80"/>
      <c r="VAD23" s="85"/>
      <c r="VAE23" s="77"/>
      <c r="VAF23" s="74"/>
      <c r="VAG23" s="74"/>
      <c r="VAH23" s="85"/>
      <c r="VAI23" s="74"/>
      <c r="VAJ23" s="74"/>
      <c r="VAK23" s="85"/>
      <c r="VAL23" s="74"/>
      <c r="VAM23" s="74"/>
      <c r="VAN23" s="85"/>
      <c r="VAO23" s="74"/>
      <c r="VAP23" s="74"/>
      <c r="VAQ23" s="85"/>
      <c r="VAR23" s="80"/>
      <c r="VAS23" s="80"/>
      <c r="VAT23" s="85"/>
      <c r="VAU23" s="77"/>
      <c r="VAV23" s="74"/>
      <c r="VAW23" s="74"/>
      <c r="VAX23" s="85"/>
      <c r="VAY23" s="74"/>
      <c r="VAZ23" s="74"/>
      <c r="VBA23" s="85"/>
      <c r="VBB23" s="74"/>
      <c r="VBC23" s="74"/>
      <c r="VBD23" s="85"/>
      <c r="VBE23" s="74"/>
      <c r="VBF23" s="74"/>
      <c r="VBG23" s="85"/>
      <c r="VBH23" s="80"/>
      <c r="VBI23" s="80"/>
      <c r="VBJ23" s="85"/>
      <c r="VBK23" s="77"/>
      <c r="VBL23" s="74"/>
      <c r="VBM23" s="74"/>
      <c r="VBN23" s="85"/>
      <c r="VBO23" s="74"/>
      <c r="VBP23" s="74"/>
      <c r="VBQ23" s="85"/>
      <c r="VBR23" s="74"/>
      <c r="VBS23" s="74"/>
      <c r="VBT23" s="85"/>
      <c r="VBU23" s="74"/>
      <c r="VBV23" s="74"/>
      <c r="VBW23" s="85"/>
      <c r="VBX23" s="80"/>
      <c r="VBY23" s="80"/>
      <c r="VBZ23" s="85"/>
      <c r="VCA23" s="77"/>
      <c r="VCB23" s="74"/>
      <c r="VCC23" s="74"/>
      <c r="VCD23" s="85"/>
      <c r="VCE23" s="74"/>
      <c r="VCF23" s="74"/>
      <c r="VCG23" s="85"/>
      <c r="VCH23" s="74"/>
      <c r="VCI23" s="74"/>
      <c r="VCJ23" s="85"/>
      <c r="VCK23" s="74"/>
      <c r="VCL23" s="74"/>
      <c r="VCM23" s="85"/>
      <c r="VCN23" s="80"/>
      <c r="VCO23" s="80"/>
      <c r="VCP23" s="85"/>
      <c r="VCQ23" s="77"/>
      <c r="VCR23" s="74"/>
      <c r="VCS23" s="74"/>
      <c r="VCT23" s="85"/>
      <c r="VCU23" s="74"/>
      <c r="VCV23" s="74"/>
      <c r="VCW23" s="85"/>
      <c r="VCX23" s="74"/>
      <c r="VCY23" s="74"/>
      <c r="VCZ23" s="85"/>
      <c r="VDA23" s="74"/>
      <c r="VDB23" s="74"/>
      <c r="VDC23" s="85"/>
      <c r="VDD23" s="80"/>
      <c r="VDE23" s="80"/>
      <c r="VDF23" s="85"/>
      <c r="VDG23" s="77"/>
      <c r="VDH23" s="74"/>
      <c r="VDI23" s="74"/>
      <c r="VDJ23" s="85"/>
      <c r="VDK23" s="74"/>
      <c r="VDL23" s="74"/>
      <c r="VDM23" s="85"/>
      <c r="VDN23" s="74"/>
      <c r="VDO23" s="74"/>
      <c r="VDP23" s="85"/>
      <c r="VDQ23" s="74"/>
      <c r="VDR23" s="74"/>
      <c r="VDS23" s="85"/>
      <c r="VDT23" s="80"/>
      <c r="VDU23" s="80"/>
      <c r="VDV23" s="85"/>
      <c r="VDW23" s="77"/>
      <c r="VDX23" s="74"/>
      <c r="VDY23" s="74"/>
      <c r="VDZ23" s="85"/>
      <c r="VEA23" s="74"/>
      <c r="VEB23" s="74"/>
      <c r="VEC23" s="85"/>
      <c r="VED23" s="74"/>
      <c r="VEE23" s="74"/>
      <c r="VEF23" s="85"/>
      <c r="VEG23" s="74"/>
      <c r="VEH23" s="74"/>
      <c r="VEI23" s="85"/>
      <c r="VEJ23" s="80"/>
      <c r="VEK23" s="80"/>
      <c r="VEL23" s="85"/>
      <c r="VEM23" s="77"/>
      <c r="VEN23" s="74"/>
      <c r="VEO23" s="74"/>
      <c r="VEP23" s="85"/>
      <c r="VEQ23" s="74"/>
      <c r="VER23" s="74"/>
      <c r="VES23" s="85"/>
      <c r="VET23" s="74"/>
      <c r="VEU23" s="74"/>
      <c r="VEV23" s="85"/>
      <c r="VEW23" s="74"/>
      <c r="VEX23" s="74"/>
      <c r="VEY23" s="85"/>
      <c r="VEZ23" s="80"/>
      <c r="VFA23" s="80"/>
      <c r="VFB23" s="85"/>
      <c r="VFC23" s="77"/>
      <c r="VFD23" s="74"/>
      <c r="VFE23" s="74"/>
      <c r="VFF23" s="85"/>
      <c r="VFG23" s="74"/>
      <c r="VFH23" s="74"/>
      <c r="VFI23" s="85"/>
      <c r="VFJ23" s="74"/>
      <c r="VFK23" s="74"/>
      <c r="VFL23" s="85"/>
      <c r="VFM23" s="74"/>
      <c r="VFN23" s="74"/>
      <c r="VFO23" s="85"/>
      <c r="VFP23" s="80"/>
      <c r="VFQ23" s="80"/>
      <c r="VFR23" s="85"/>
      <c r="VFS23" s="77"/>
      <c r="VFT23" s="74"/>
      <c r="VFU23" s="74"/>
      <c r="VFV23" s="85"/>
      <c r="VFW23" s="74"/>
      <c r="VFX23" s="74"/>
      <c r="VFY23" s="85"/>
      <c r="VFZ23" s="74"/>
      <c r="VGA23" s="74"/>
      <c r="VGB23" s="85"/>
      <c r="VGC23" s="74"/>
      <c r="VGD23" s="74"/>
      <c r="VGE23" s="85"/>
      <c r="VGF23" s="80"/>
      <c r="VGG23" s="80"/>
      <c r="VGH23" s="85"/>
      <c r="VGI23" s="77"/>
      <c r="VGJ23" s="74"/>
      <c r="VGK23" s="74"/>
      <c r="VGL23" s="85"/>
      <c r="VGM23" s="74"/>
      <c r="VGN23" s="74"/>
      <c r="VGO23" s="85"/>
      <c r="VGP23" s="74"/>
      <c r="VGQ23" s="74"/>
      <c r="VGR23" s="85"/>
      <c r="VGS23" s="74"/>
      <c r="VGT23" s="74"/>
      <c r="VGU23" s="85"/>
      <c r="VGV23" s="80"/>
      <c r="VGW23" s="80"/>
      <c r="VGX23" s="85"/>
      <c r="VGY23" s="77"/>
      <c r="VGZ23" s="74"/>
      <c r="VHA23" s="74"/>
      <c r="VHB23" s="85"/>
      <c r="VHC23" s="74"/>
      <c r="VHD23" s="74"/>
      <c r="VHE23" s="85"/>
      <c r="VHF23" s="74"/>
      <c r="VHG23" s="74"/>
      <c r="VHH23" s="85"/>
      <c r="VHI23" s="74"/>
      <c r="VHJ23" s="74"/>
      <c r="VHK23" s="85"/>
      <c r="VHL23" s="80"/>
      <c r="VHM23" s="80"/>
      <c r="VHN23" s="85"/>
      <c r="VHO23" s="77"/>
      <c r="VHP23" s="74"/>
      <c r="VHQ23" s="74"/>
      <c r="VHR23" s="85"/>
      <c r="VHS23" s="74"/>
      <c r="VHT23" s="74"/>
      <c r="VHU23" s="85"/>
      <c r="VHV23" s="74"/>
      <c r="VHW23" s="74"/>
      <c r="VHX23" s="85"/>
      <c r="VHY23" s="74"/>
      <c r="VHZ23" s="74"/>
      <c r="VIA23" s="85"/>
      <c r="VIB23" s="80"/>
      <c r="VIC23" s="80"/>
      <c r="VID23" s="85"/>
      <c r="VIE23" s="77"/>
      <c r="VIF23" s="74"/>
      <c r="VIG23" s="74"/>
      <c r="VIH23" s="85"/>
      <c r="VII23" s="74"/>
      <c r="VIJ23" s="74"/>
      <c r="VIK23" s="85"/>
      <c r="VIL23" s="74"/>
      <c r="VIM23" s="74"/>
      <c r="VIN23" s="85"/>
      <c r="VIO23" s="74"/>
      <c r="VIP23" s="74"/>
      <c r="VIQ23" s="85"/>
      <c r="VIR23" s="80"/>
      <c r="VIS23" s="80"/>
      <c r="VIT23" s="85"/>
      <c r="VIU23" s="77"/>
      <c r="VIV23" s="74"/>
      <c r="VIW23" s="74"/>
      <c r="VIX23" s="85"/>
      <c r="VIY23" s="74"/>
      <c r="VIZ23" s="74"/>
      <c r="VJA23" s="85"/>
      <c r="VJB23" s="74"/>
      <c r="VJC23" s="74"/>
      <c r="VJD23" s="85"/>
      <c r="VJE23" s="74"/>
      <c r="VJF23" s="74"/>
      <c r="VJG23" s="85"/>
      <c r="VJH23" s="80"/>
      <c r="VJI23" s="80"/>
      <c r="VJJ23" s="85"/>
      <c r="VJK23" s="77"/>
      <c r="VJL23" s="74"/>
      <c r="VJM23" s="74"/>
      <c r="VJN23" s="85"/>
      <c r="VJO23" s="74"/>
      <c r="VJP23" s="74"/>
      <c r="VJQ23" s="85"/>
      <c r="VJR23" s="74"/>
      <c r="VJS23" s="74"/>
      <c r="VJT23" s="85"/>
      <c r="VJU23" s="74"/>
      <c r="VJV23" s="74"/>
      <c r="VJW23" s="85"/>
      <c r="VJX23" s="80"/>
      <c r="VJY23" s="80"/>
      <c r="VJZ23" s="85"/>
      <c r="VKA23" s="77"/>
      <c r="VKB23" s="74"/>
      <c r="VKC23" s="74"/>
      <c r="VKD23" s="85"/>
      <c r="VKE23" s="74"/>
      <c r="VKF23" s="74"/>
      <c r="VKG23" s="85"/>
      <c r="VKH23" s="74"/>
      <c r="VKI23" s="74"/>
      <c r="VKJ23" s="85"/>
      <c r="VKK23" s="74"/>
      <c r="VKL23" s="74"/>
      <c r="VKM23" s="85"/>
      <c r="VKN23" s="80"/>
      <c r="VKO23" s="80"/>
      <c r="VKP23" s="85"/>
      <c r="VKQ23" s="77"/>
      <c r="VKR23" s="74"/>
      <c r="VKS23" s="74"/>
      <c r="VKT23" s="85"/>
      <c r="VKU23" s="74"/>
      <c r="VKV23" s="74"/>
      <c r="VKW23" s="85"/>
      <c r="VKX23" s="74"/>
      <c r="VKY23" s="74"/>
      <c r="VKZ23" s="85"/>
      <c r="VLA23" s="74"/>
      <c r="VLB23" s="74"/>
      <c r="VLC23" s="85"/>
      <c r="VLD23" s="80"/>
      <c r="VLE23" s="80"/>
      <c r="VLF23" s="85"/>
      <c r="VLG23" s="77"/>
      <c r="VLH23" s="74"/>
      <c r="VLI23" s="74"/>
      <c r="VLJ23" s="85"/>
      <c r="VLK23" s="74"/>
      <c r="VLL23" s="74"/>
      <c r="VLM23" s="85"/>
      <c r="VLN23" s="74"/>
      <c r="VLO23" s="74"/>
      <c r="VLP23" s="85"/>
      <c r="VLQ23" s="74"/>
      <c r="VLR23" s="74"/>
      <c r="VLS23" s="85"/>
      <c r="VLT23" s="80"/>
      <c r="VLU23" s="80"/>
      <c r="VLV23" s="85"/>
      <c r="VLW23" s="77"/>
      <c r="VLX23" s="74"/>
      <c r="VLY23" s="74"/>
      <c r="VLZ23" s="85"/>
      <c r="VMA23" s="74"/>
      <c r="VMB23" s="74"/>
      <c r="VMC23" s="85"/>
      <c r="VMD23" s="74"/>
      <c r="VME23" s="74"/>
      <c r="VMF23" s="85"/>
      <c r="VMG23" s="74"/>
      <c r="VMH23" s="74"/>
      <c r="VMI23" s="85"/>
      <c r="VMJ23" s="80"/>
      <c r="VMK23" s="80"/>
      <c r="VML23" s="85"/>
      <c r="VMM23" s="77"/>
      <c r="VMN23" s="74"/>
      <c r="VMO23" s="74"/>
      <c r="VMP23" s="85"/>
      <c r="VMQ23" s="74"/>
      <c r="VMR23" s="74"/>
      <c r="VMS23" s="85"/>
      <c r="VMT23" s="74"/>
      <c r="VMU23" s="74"/>
      <c r="VMV23" s="85"/>
      <c r="VMW23" s="74"/>
      <c r="VMX23" s="74"/>
      <c r="VMY23" s="85"/>
      <c r="VMZ23" s="80"/>
      <c r="VNA23" s="80"/>
      <c r="VNB23" s="85"/>
      <c r="VNC23" s="77"/>
      <c r="VND23" s="74"/>
      <c r="VNE23" s="74"/>
      <c r="VNF23" s="85"/>
      <c r="VNG23" s="74"/>
      <c r="VNH23" s="74"/>
      <c r="VNI23" s="85"/>
      <c r="VNJ23" s="74"/>
      <c r="VNK23" s="74"/>
      <c r="VNL23" s="85"/>
      <c r="VNM23" s="74"/>
      <c r="VNN23" s="74"/>
      <c r="VNO23" s="85"/>
      <c r="VNP23" s="80"/>
      <c r="VNQ23" s="80"/>
      <c r="VNR23" s="85"/>
      <c r="VNS23" s="77"/>
      <c r="VNT23" s="74"/>
      <c r="VNU23" s="74"/>
      <c r="VNV23" s="85"/>
      <c r="VNW23" s="74"/>
      <c r="VNX23" s="74"/>
      <c r="VNY23" s="85"/>
      <c r="VNZ23" s="74"/>
      <c r="VOA23" s="74"/>
      <c r="VOB23" s="85"/>
      <c r="VOC23" s="74"/>
      <c r="VOD23" s="74"/>
      <c r="VOE23" s="85"/>
      <c r="VOF23" s="80"/>
      <c r="VOG23" s="80"/>
      <c r="VOH23" s="85"/>
      <c r="VOI23" s="77"/>
      <c r="VOJ23" s="74"/>
      <c r="VOK23" s="74"/>
      <c r="VOL23" s="85"/>
      <c r="VOM23" s="74"/>
      <c r="VON23" s="74"/>
      <c r="VOO23" s="85"/>
      <c r="VOP23" s="74"/>
      <c r="VOQ23" s="74"/>
      <c r="VOR23" s="85"/>
      <c r="VOS23" s="74"/>
      <c r="VOT23" s="74"/>
      <c r="VOU23" s="85"/>
      <c r="VOV23" s="80"/>
      <c r="VOW23" s="80"/>
      <c r="VOX23" s="85"/>
      <c r="VOY23" s="77"/>
      <c r="VOZ23" s="74"/>
      <c r="VPA23" s="74"/>
      <c r="VPB23" s="85"/>
      <c r="VPC23" s="74"/>
      <c r="VPD23" s="74"/>
      <c r="VPE23" s="85"/>
      <c r="VPF23" s="74"/>
      <c r="VPG23" s="74"/>
      <c r="VPH23" s="85"/>
      <c r="VPI23" s="74"/>
      <c r="VPJ23" s="74"/>
      <c r="VPK23" s="85"/>
      <c r="VPL23" s="80"/>
      <c r="VPM23" s="80"/>
      <c r="VPN23" s="85"/>
      <c r="VPO23" s="77"/>
      <c r="VPP23" s="74"/>
      <c r="VPQ23" s="74"/>
      <c r="VPR23" s="85"/>
      <c r="VPS23" s="74"/>
      <c r="VPT23" s="74"/>
      <c r="VPU23" s="85"/>
      <c r="VPV23" s="74"/>
      <c r="VPW23" s="74"/>
      <c r="VPX23" s="85"/>
      <c r="VPY23" s="74"/>
      <c r="VPZ23" s="74"/>
      <c r="VQA23" s="85"/>
      <c r="VQB23" s="80"/>
      <c r="VQC23" s="80"/>
      <c r="VQD23" s="85"/>
      <c r="VQE23" s="77"/>
      <c r="VQF23" s="74"/>
      <c r="VQG23" s="74"/>
      <c r="VQH23" s="85"/>
      <c r="VQI23" s="74"/>
      <c r="VQJ23" s="74"/>
      <c r="VQK23" s="85"/>
      <c r="VQL23" s="74"/>
      <c r="VQM23" s="74"/>
      <c r="VQN23" s="85"/>
      <c r="VQO23" s="74"/>
      <c r="VQP23" s="74"/>
      <c r="VQQ23" s="85"/>
      <c r="VQR23" s="80"/>
      <c r="VQS23" s="80"/>
      <c r="VQT23" s="85"/>
      <c r="VQU23" s="77"/>
      <c r="VQV23" s="74"/>
      <c r="VQW23" s="74"/>
      <c r="VQX23" s="85"/>
      <c r="VQY23" s="74"/>
      <c r="VQZ23" s="74"/>
      <c r="VRA23" s="85"/>
      <c r="VRB23" s="74"/>
      <c r="VRC23" s="74"/>
      <c r="VRD23" s="85"/>
      <c r="VRE23" s="74"/>
      <c r="VRF23" s="74"/>
      <c r="VRG23" s="85"/>
      <c r="VRH23" s="80"/>
      <c r="VRI23" s="80"/>
      <c r="VRJ23" s="85"/>
      <c r="VRK23" s="77"/>
      <c r="VRL23" s="74"/>
      <c r="VRM23" s="74"/>
      <c r="VRN23" s="85"/>
      <c r="VRO23" s="74"/>
      <c r="VRP23" s="74"/>
      <c r="VRQ23" s="85"/>
      <c r="VRR23" s="74"/>
      <c r="VRS23" s="74"/>
      <c r="VRT23" s="85"/>
      <c r="VRU23" s="74"/>
      <c r="VRV23" s="74"/>
      <c r="VRW23" s="85"/>
      <c r="VRX23" s="80"/>
      <c r="VRY23" s="80"/>
      <c r="VRZ23" s="85"/>
      <c r="VSA23" s="77"/>
      <c r="VSB23" s="74"/>
      <c r="VSC23" s="74"/>
      <c r="VSD23" s="85"/>
      <c r="VSE23" s="74"/>
      <c r="VSF23" s="74"/>
      <c r="VSG23" s="85"/>
      <c r="VSH23" s="74"/>
      <c r="VSI23" s="74"/>
      <c r="VSJ23" s="85"/>
      <c r="VSK23" s="74"/>
      <c r="VSL23" s="74"/>
      <c r="VSM23" s="85"/>
      <c r="VSN23" s="80"/>
      <c r="VSO23" s="80"/>
      <c r="VSP23" s="85"/>
      <c r="VSQ23" s="77"/>
      <c r="VSR23" s="74"/>
      <c r="VSS23" s="74"/>
      <c r="VST23" s="85"/>
      <c r="VSU23" s="74"/>
      <c r="VSV23" s="74"/>
      <c r="VSW23" s="85"/>
      <c r="VSX23" s="74"/>
      <c r="VSY23" s="74"/>
      <c r="VSZ23" s="85"/>
      <c r="VTA23" s="74"/>
      <c r="VTB23" s="74"/>
      <c r="VTC23" s="85"/>
      <c r="VTD23" s="80"/>
      <c r="VTE23" s="80"/>
      <c r="VTF23" s="85"/>
      <c r="VTG23" s="77"/>
      <c r="VTH23" s="74"/>
      <c r="VTI23" s="74"/>
      <c r="VTJ23" s="85"/>
      <c r="VTK23" s="74"/>
      <c r="VTL23" s="74"/>
      <c r="VTM23" s="85"/>
      <c r="VTN23" s="74"/>
      <c r="VTO23" s="74"/>
      <c r="VTP23" s="85"/>
      <c r="VTQ23" s="74"/>
      <c r="VTR23" s="74"/>
      <c r="VTS23" s="85"/>
      <c r="VTT23" s="80"/>
      <c r="VTU23" s="80"/>
      <c r="VTV23" s="85"/>
      <c r="VTW23" s="77"/>
      <c r="VTX23" s="74"/>
      <c r="VTY23" s="74"/>
      <c r="VTZ23" s="85"/>
      <c r="VUA23" s="74"/>
      <c r="VUB23" s="74"/>
      <c r="VUC23" s="85"/>
      <c r="VUD23" s="74"/>
      <c r="VUE23" s="74"/>
      <c r="VUF23" s="85"/>
      <c r="VUG23" s="74"/>
      <c r="VUH23" s="74"/>
      <c r="VUI23" s="85"/>
      <c r="VUJ23" s="80"/>
      <c r="VUK23" s="80"/>
      <c r="VUL23" s="85"/>
      <c r="VUM23" s="77"/>
      <c r="VUN23" s="74"/>
      <c r="VUO23" s="74"/>
      <c r="VUP23" s="85"/>
      <c r="VUQ23" s="74"/>
      <c r="VUR23" s="74"/>
      <c r="VUS23" s="85"/>
      <c r="VUT23" s="74"/>
      <c r="VUU23" s="74"/>
      <c r="VUV23" s="85"/>
      <c r="VUW23" s="74"/>
      <c r="VUX23" s="74"/>
      <c r="VUY23" s="85"/>
      <c r="VUZ23" s="80"/>
      <c r="VVA23" s="80"/>
      <c r="VVB23" s="85"/>
      <c r="VVC23" s="77"/>
      <c r="VVD23" s="74"/>
      <c r="VVE23" s="74"/>
      <c r="VVF23" s="85"/>
      <c r="VVG23" s="74"/>
      <c r="VVH23" s="74"/>
      <c r="VVI23" s="85"/>
      <c r="VVJ23" s="74"/>
      <c r="VVK23" s="74"/>
      <c r="VVL23" s="85"/>
      <c r="VVM23" s="74"/>
      <c r="VVN23" s="74"/>
      <c r="VVO23" s="85"/>
      <c r="VVP23" s="80"/>
      <c r="VVQ23" s="80"/>
      <c r="VVR23" s="85"/>
      <c r="VVS23" s="77"/>
      <c r="VVT23" s="74"/>
      <c r="VVU23" s="74"/>
      <c r="VVV23" s="85"/>
      <c r="VVW23" s="74"/>
      <c r="VVX23" s="74"/>
      <c r="VVY23" s="85"/>
      <c r="VVZ23" s="74"/>
      <c r="VWA23" s="74"/>
      <c r="VWB23" s="85"/>
      <c r="VWC23" s="74"/>
      <c r="VWD23" s="74"/>
      <c r="VWE23" s="85"/>
      <c r="VWF23" s="80"/>
      <c r="VWG23" s="80"/>
      <c r="VWH23" s="85"/>
      <c r="VWI23" s="77"/>
      <c r="VWJ23" s="74"/>
      <c r="VWK23" s="74"/>
      <c r="VWL23" s="85"/>
      <c r="VWM23" s="74"/>
      <c r="VWN23" s="74"/>
      <c r="VWO23" s="85"/>
      <c r="VWP23" s="74"/>
      <c r="VWQ23" s="74"/>
      <c r="VWR23" s="85"/>
      <c r="VWS23" s="74"/>
      <c r="VWT23" s="74"/>
      <c r="VWU23" s="85"/>
      <c r="VWV23" s="80"/>
      <c r="VWW23" s="80"/>
      <c r="VWX23" s="85"/>
      <c r="VWY23" s="77"/>
      <c r="VWZ23" s="74"/>
      <c r="VXA23" s="74"/>
      <c r="VXB23" s="85"/>
      <c r="VXC23" s="74"/>
      <c r="VXD23" s="74"/>
      <c r="VXE23" s="85"/>
      <c r="VXF23" s="74"/>
      <c r="VXG23" s="74"/>
      <c r="VXH23" s="85"/>
      <c r="VXI23" s="74"/>
      <c r="VXJ23" s="74"/>
      <c r="VXK23" s="85"/>
      <c r="VXL23" s="80"/>
      <c r="VXM23" s="80"/>
      <c r="VXN23" s="85"/>
      <c r="VXO23" s="77"/>
      <c r="VXP23" s="74"/>
      <c r="VXQ23" s="74"/>
      <c r="VXR23" s="85"/>
      <c r="VXS23" s="74"/>
      <c r="VXT23" s="74"/>
      <c r="VXU23" s="85"/>
      <c r="VXV23" s="74"/>
      <c r="VXW23" s="74"/>
      <c r="VXX23" s="85"/>
      <c r="VXY23" s="74"/>
      <c r="VXZ23" s="74"/>
      <c r="VYA23" s="85"/>
      <c r="VYB23" s="80"/>
      <c r="VYC23" s="80"/>
      <c r="VYD23" s="85"/>
      <c r="VYE23" s="77"/>
      <c r="VYF23" s="74"/>
      <c r="VYG23" s="74"/>
      <c r="VYH23" s="85"/>
      <c r="VYI23" s="74"/>
      <c r="VYJ23" s="74"/>
      <c r="VYK23" s="85"/>
      <c r="VYL23" s="74"/>
      <c r="VYM23" s="74"/>
      <c r="VYN23" s="85"/>
      <c r="VYO23" s="74"/>
      <c r="VYP23" s="74"/>
      <c r="VYQ23" s="85"/>
      <c r="VYR23" s="80"/>
      <c r="VYS23" s="80"/>
      <c r="VYT23" s="85"/>
      <c r="VYU23" s="77"/>
      <c r="VYV23" s="74"/>
      <c r="VYW23" s="74"/>
      <c r="VYX23" s="85"/>
      <c r="VYY23" s="74"/>
      <c r="VYZ23" s="74"/>
      <c r="VZA23" s="85"/>
      <c r="VZB23" s="74"/>
      <c r="VZC23" s="74"/>
      <c r="VZD23" s="85"/>
      <c r="VZE23" s="74"/>
      <c r="VZF23" s="74"/>
      <c r="VZG23" s="85"/>
      <c r="VZH23" s="80"/>
      <c r="VZI23" s="80"/>
      <c r="VZJ23" s="85"/>
      <c r="VZK23" s="77"/>
      <c r="VZL23" s="74"/>
      <c r="VZM23" s="74"/>
      <c r="VZN23" s="85"/>
      <c r="VZO23" s="74"/>
      <c r="VZP23" s="74"/>
      <c r="VZQ23" s="85"/>
      <c r="VZR23" s="74"/>
      <c r="VZS23" s="74"/>
      <c r="VZT23" s="85"/>
      <c r="VZU23" s="74"/>
      <c r="VZV23" s="74"/>
      <c r="VZW23" s="85"/>
      <c r="VZX23" s="80"/>
      <c r="VZY23" s="80"/>
      <c r="VZZ23" s="85"/>
      <c r="WAA23" s="77"/>
      <c r="WAB23" s="74"/>
      <c r="WAC23" s="74"/>
      <c r="WAD23" s="85"/>
      <c r="WAE23" s="74"/>
      <c r="WAF23" s="74"/>
      <c r="WAG23" s="85"/>
      <c r="WAH23" s="74"/>
      <c r="WAI23" s="74"/>
      <c r="WAJ23" s="85"/>
      <c r="WAK23" s="74"/>
      <c r="WAL23" s="74"/>
      <c r="WAM23" s="85"/>
      <c r="WAN23" s="80"/>
      <c r="WAO23" s="80"/>
      <c r="WAP23" s="85"/>
      <c r="WAQ23" s="77"/>
      <c r="WAR23" s="74"/>
      <c r="WAS23" s="74"/>
      <c r="WAT23" s="85"/>
      <c r="WAU23" s="74"/>
      <c r="WAV23" s="74"/>
      <c r="WAW23" s="85"/>
      <c r="WAX23" s="74"/>
      <c r="WAY23" s="74"/>
      <c r="WAZ23" s="85"/>
      <c r="WBA23" s="74"/>
      <c r="WBB23" s="74"/>
      <c r="WBC23" s="85"/>
      <c r="WBD23" s="80"/>
      <c r="WBE23" s="80"/>
      <c r="WBF23" s="85"/>
      <c r="WBG23" s="77"/>
      <c r="WBH23" s="74"/>
      <c r="WBI23" s="74"/>
      <c r="WBJ23" s="85"/>
      <c r="WBK23" s="74"/>
      <c r="WBL23" s="74"/>
      <c r="WBM23" s="85"/>
      <c r="WBN23" s="74"/>
      <c r="WBO23" s="74"/>
      <c r="WBP23" s="85"/>
      <c r="WBQ23" s="74"/>
      <c r="WBR23" s="74"/>
      <c r="WBS23" s="85"/>
      <c r="WBT23" s="80"/>
      <c r="WBU23" s="80"/>
      <c r="WBV23" s="85"/>
      <c r="WBW23" s="77"/>
      <c r="WBX23" s="74"/>
      <c r="WBY23" s="74"/>
      <c r="WBZ23" s="85"/>
      <c r="WCA23" s="74"/>
      <c r="WCB23" s="74"/>
      <c r="WCC23" s="85"/>
      <c r="WCD23" s="74"/>
      <c r="WCE23" s="74"/>
      <c r="WCF23" s="85"/>
      <c r="WCG23" s="74"/>
      <c r="WCH23" s="74"/>
      <c r="WCI23" s="85"/>
      <c r="WCJ23" s="80"/>
      <c r="WCK23" s="80"/>
      <c r="WCL23" s="85"/>
      <c r="WCM23" s="77"/>
      <c r="WCN23" s="74"/>
      <c r="WCO23" s="74"/>
      <c r="WCP23" s="85"/>
      <c r="WCQ23" s="74"/>
      <c r="WCR23" s="74"/>
      <c r="WCS23" s="85"/>
      <c r="WCT23" s="74"/>
      <c r="WCU23" s="74"/>
      <c r="WCV23" s="85"/>
      <c r="WCW23" s="74"/>
      <c r="WCX23" s="74"/>
      <c r="WCY23" s="85"/>
      <c r="WCZ23" s="80"/>
      <c r="WDA23" s="80"/>
      <c r="WDB23" s="85"/>
      <c r="WDC23" s="77"/>
      <c r="WDD23" s="74"/>
      <c r="WDE23" s="74"/>
      <c r="WDF23" s="85"/>
      <c r="WDG23" s="74"/>
      <c r="WDH23" s="74"/>
      <c r="WDI23" s="85"/>
      <c r="WDJ23" s="74"/>
      <c r="WDK23" s="74"/>
      <c r="WDL23" s="85"/>
      <c r="WDM23" s="74"/>
      <c r="WDN23" s="74"/>
      <c r="WDO23" s="85"/>
      <c r="WDP23" s="80"/>
      <c r="WDQ23" s="80"/>
      <c r="WDR23" s="85"/>
      <c r="WDS23" s="77"/>
      <c r="WDT23" s="74"/>
      <c r="WDU23" s="74"/>
      <c r="WDV23" s="85"/>
      <c r="WDW23" s="74"/>
      <c r="WDX23" s="74"/>
      <c r="WDY23" s="85"/>
      <c r="WDZ23" s="74"/>
      <c r="WEA23" s="74"/>
      <c r="WEB23" s="85"/>
      <c r="WEC23" s="74"/>
      <c r="WED23" s="74"/>
      <c r="WEE23" s="85"/>
      <c r="WEF23" s="80"/>
      <c r="WEG23" s="80"/>
      <c r="WEH23" s="85"/>
      <c r="WEI23" s="77"/>
      <c r="WEJ23" s="74"/>
      <c r="WEK23" s="74"/>
      <c r="WEL23" s="85"/>
      <c r="WEM23" s="74"/>
      <c r="WEN23" s="74"/>
      <c r="WEO23" s="85"/>
      <c r="WEP23" s="74"/>
      <c r="WEQ23" s="74"/>
      <c r="WER23" s="85"/>
      <c r="WES23" s="74"/>
      <c r="WET23" s="74"/>
      <c r="WEU23" s="85"/>
      <c r="WEV23" s="80"/>
      <c r="WEW23" s="80"/>
      <c r="WEX23" s="85"/>
      <c r="WEY23" s="77"/>
      <c r="WEZ23" s="74"/>
      <c r="WFA23" s="74"/>
      <c r="WFB23" s="85"/>
      <c r="WFC23" s="74"/>
      <c r="WFD23" s="74"/>
      <c r="WFE23" s="85"/>
      <c r="WFF23" s="74"/>
      <c r="WFG23" s="74"/>
      <c r="WFH23" s="85"/>
      <c r="WFI23" s="74"/>
      <c r="WFJ23" s="74"/>
      <c r="WFK23" s="85"/>
      <c r="WFL23" s="80"/>
      <c r="WFM23" s="80"/>
      <c r="WFN23" s="85"/>
      <c r="WFO23" s="77"/>
      <c r="WFP23" s="74"/>
      <c r="WFQ23" s="74"/>
      <c r="WFR23" s="85"/>
      <c r="WFS23" s="74"/>
      <c r="WFT23" s="74"/>
      <c r="WFU23" s="85"/>
      <c r="WFV23" s="74"/>
      <c r="WFW23" s="74"/>
      <c r="WFX23" s="85"/>
      <c r="WFY23" s="74"/>
      <c r="WFZ23" s="74"/>
      <c r="WGA23" s="85"/>
      <c r="WGB23" s="80"/>
      <c r="WGC23" s="80"/>
      <c r="WGD23" s="85"/>
      <c r="WGE23" s="77"/>
      <c r="WGF23" s="74"/>
      <c r="WGG23" s="74"/>
      <c r="WGH23" s="85"/>
      <c r="WGI23" s="74"/>
      <c r="WGJ23" s="74"/>
      <c r="WGK23" s="85"/>
      <c r="WGL23" s="74"/>
      <c r="WGM23" s="74"/>
      <c r="WGN23" s="85"/>
      <c r="WGO23" s="74"/>
      <c r="WGP23" s="74"/>
      <c r="WGQ23" s="85"/>
      <c r="WGR23" s="80"/>
      <c r="WGS23" s="80"/>
      <c r="WGT23" s="85"/>
      <c r="WGU23" s="77"/>
      <c r="WGV23" s="74"/>
      <c r="WGW23" s="74"/>
      <c r="WGX23" s="85"/>
      <c r="WGY23" s="74"/>
      <c r="WGZ23" s="74"/>
      <c r="WHA23" s="85"/>
      <c r="WHB23" s="74"/>
      <c r="WHC23" s="74"/>
      <c r="WHD23" s="85"/>
      <c r="WHE23" s="74"/>
      <c r="WHF23" s="74"/>
      <c r="WHG23" s="85"/>
      <c r="WHH23" s="80"/>
      <c r="WHI23" s="80"/>
      <c r="WHJ23" s="85"/>
      <c r="WHK23" s="77"/>
      <c r="WHL23" s="74"/>
      <c r="WHM23" s="74"/>
      <c r="WHN23" s="85"/>
      <c r="WHO23" s="74"/>
      <c r="WHP23" s="74"/>
      <c r="WHQ23" s="85"/>
      <c r="WHR23" s="74"/>
      <c r="WHS23" s="74"/>
      <c r="WHT23" s="85"/>
      <c r="WHU23" s="74"/>
      <c r="WHV23" s="74"/>
      <c r="WHW23" s="85"/>
      <c r="WHX23" s="80"/>
      <c r="WHY23" s="80"/>
      <c r="WHZ23" s="85"/>
      <c r="WIA23" s="77"/>
      <c r="WIB23" s="74"/>
      <c r="WIC23" s="74"/>
      <c r="WID23" s="85"/>
      <c r="WIE23" s="74"/>
      <c r="WIF23" s="74"/>
      <c r="WIG23" s="85"/>
      <c r="WIH23" s="74"/>
      <c r="WII23" s="74"/>
      <c r="WIJ23" s="85"/>
      <c r="WIK23" s="74"/>
      <c r="WIL23" s="74"/>
      <c r="WIM23" s="85"/>
      <c r="WIN23" s="80"/>
      <c r="WIO23" s="80"/>
      <c r="WIP23" s="85"/>
      <c r="WIQ23" s="77"/>
      <c r="WIR23" s="74"/>
      <c r="WIS23" s="74"/>
      <c r="WIT23" s="85"/>
      <c r="WIU23" s="74"/>
      <c r="WIV23" s="74"/>
      <c r="WIW23" s="85"/>
      <c r="WIX23" s="74"/>
      <c r="WIY23" s="74"/>
      <c r="WIZ23" s="85"/>
      <c r="WJA23" s="74"/>
      <c r="WJB23" s="74"/>
      <c r="WJC23" s="85"/>
      <c r="WJD23" s="80"/>
      <c r="WJE23" s="80"/>
      <c r="WJF23" s="85"/>
      <c r="WJG23" s="77"/>
      <c r="WJH23" s="74"/>
      <c r="WJI23" s="74"/>
      <c r="WJJ23" s="85"/>
      <c r="WJK23" s="74"/>
      <c r="WJL23" s="74"/>
      <c r="WJM23" s="85"/>
      <c r="WJN23" s="74"/>
      <c r="WJO23" s="74"/>
      <c r="WJP23" s="85"/>
      <c r="WJQ23" s="74"/>
      <c r="WJR23" s="74"/>
      <c r="WJS23" s="85"/>
      <c r="WJT23" s="80"/>
      <c r="WJU23" s="80"/>
      <c r="WJV23" s="85"/>
      <c r="WJW23" s="77"/>
      <c r="WJX23" s="74"/>
      <c r="WJY23" s="74"/>
      <c r="WJZ23" s="85"/>
      <c r="WKA23" s="74"/>
      <c r="WKB23" s="74"/>
      <c r="WKC23" s="85"/>
      <c r="WKD23" s="74"/>
      <c r="WKE23" s="74"/>
      <c r="WKF23" s="85"/>
      <c r="WKG23" s="74"/>
      <c r="WKH23" s="74"/>
      <c r="WKI23" s="85"/>
      <c r="WKJ23" s="80"/>
      <c r="WKK23" s="80"/>
      <c r="WKL23" s="85"/>
      <c r="WKM23" s="77"/>
      <c r="WKN23" s="74"/>
      <c r="WKO23" s="74"/>
      <c r="WKP23" s="85"/>
      <c r="WKQ23" s="74"/>
      <c r="WKR23" s="74"/>
      <c r="WKS23" s="85"/>
      <c r="WKT23" s="74"/>
      <c r="WKU23" s="74"/>
      <c r="WKV23" s="85"/>
      <c r="WKW23" s="74"/>
      <c r="WKX23" s="74"/>
      <c r="WKY23" s="85"/>
      <c r="WKZ23" s="80"/>
      <c r="WLA23" s="80"/>
      <c r="WLB23" s="85"/>
      <c r="WLC23" s="77"/>
      <c r="WLD23" s="74"/>
      <c r="WLE23" s="74"/>
      <c r="WLF23" s="85"/>
      <c r="WLG23" s="74"/>
      <c r="WLH23" s="74"/>
      <c r="WLI23" s="85"/>
      <c r="WLJ23" s="74"/>
      <c r="WLK23" s="74"/>
      <c r="WLL23" s="85"/>
      <c r="WLM23" s="74"/>
      <c r="WLN23" s="74"/>
      <c r="WLO23" s="85"/>
      <c r="WLP23" s="80"/>
      <c r="WLQ23" s="80"/>
      <c r="WLR23" s="85"/>
      <c r="WLS23" s="77"/>
      <c r="WLT23" s="74"/>
      <c r="WLU23" s="74"/>
      <c r="WLV23" s="85"/>
      <c r="WLW23" s="74"/>
      <c r="WLX23" s="74"/>
      <c r="WLY23" s="85"/>
      <c r="WLZ23" s="74"/>
      <c r="WMA23" s="74"/>
      <c r="WMB23" s="85"/>
      <c r="WMC23" s="74"/>
      <c r="WMD23" s="74"/>
      <c r="WME23" s="85"/>
      <c r="WMF23" s="80"/>
      <c r="WMG23" s="80"/>
      <c r="WMH23" s="85"/>
      <c r="WMI23" s="77"/>
      <c r="WMJ23" s="74"/>
      <c r="WMK23" s="74"/>
      <c r="WML23" s="85"/>
      <c r="WMM23" s="74"/>
      <c r="WMN23" s="74"/>
      <c r="WMO23" s="85"/>
      <c r="WMP23" s="74"/>
      <c r="WMQ23" s="74"/>
      <c r="WMR23" s="85"/>
      <c r="WMS23" s="74"/>
      <c r="WMT23" s="74"/>
      <c r="WMU23" s="85"/>
      <c r="WMV23" s="80"/>
      <c r="WMW23" s="80"/>
      <c r="WMX23" s="85"/>
      <c r="WMY23" s="77"/>
      <c r="WMZ23" s="74"/>
      <c r="WNA23" s="74"/>
      <c r="WNB23" s="85"/>
      <c r="WNC23" s="74"/>
      <c r="WND23" s="74"/>
      <c r="WNE23" s="85"/>
      <c r="WNF23" s="74"/>
      <c r="WNG23" s="74"/>
      <c r="WNH23" s="85"/>
      <c r="WNI23" s="74"/>
      <c r="WNJ23" s="74"/>
      <c r="WNK23" s="85"/>
      <c r="WNL23" s="80"/>
      <c r="WNM23" s="80"/>
      <c r="WNN23" s="85"/>
      <c r="WNO23" s="77"/>
      <c r="WNP23" s="74"/>
      <c r="WNQ23" s="74"/>
      <c r="WNR23" s="85"/>
      <c r="WNS23" s="74"/>
      <c r="WNT23" s="74"/>
      <c r="WNU23" s="85"/>
      <c r="WNV23" s="74"/>
      <c r="WNW23" s="74"/>
      <c r="WNX23" s="85"/>
      <c r="WNY23" s="74"/>
      <c r="WNZ23" s="74"/>
      <c r="WOA23" s="85"/>
      <c r="WOB23" s="80"/>
      <c r="WOC23" s="80"/>
      <c r="WOD23" s="85"/>
      <c r="WOE23" s="77"/>
      <c r="WOF23" s="74"/>
      <c r="WOG23" s="74"/>
      <c r="WOH23" s="85"/>
      <c r="WOI23" s="74"/>
      <c r="WOJ23" s="74"/>
      <c r="WOK23" s="85"/>
      <c r="WOL23" s="74"/>
      <c r="WOM23" s="74"/>
      <c r="WON23" s="85"/>
      <c r="WOO23" s="74"/>
      <c r="WOP23" s="74"/>
      <c r="WOQ23" s="85"/>
      <c r="WOR23" s="80"/>
      <c r="WOS23" s="80"/>
      <c r="WOT23" s="85"/>
      <c r="WOU23" s="77"/>
      <c r="WOV23" s="74"/>
      <c r="WOW23" s="74"/>
      <c r="WOX23" s="85"/>
      <c r="WOY23" s="74"/>
      <c r="WOZ23" s="74"/>
      <c r="WPA23" s="85"/>
      <c r="WPB23" s="74"/>
      <c r="WPC23" s="74"/>
      <c r="WPD23" s="85"/>
      <c r="WPE23" s="74"/>
      <c r="WPF23" s="74"/>
      <c r="WPG23" s="85"/>
      <c r="WPH23" s="80"/>
      <c r="WPI23" s="80"/>
      <c r="WPJ23" s="85"/>
      <c r="WPK23" s="77"/>
      <c r="WPL23" s="74"/>
      <c r="WPM23" s="74"/>
      <c r="WPN23" s="85"/>
      <c r="WPO23" s="74"/>
      <c r="WPP23" s="74"/>
      <c r="WPQ23" s="85"/>
      <c r="WPR23" s="74"/>
      <c r="WPS23" s="74"/>
      <c r="WPT23" s="85"/>
      <c r="WPU23" s="74"/>
      <c r="WPV23" s="74"/>
      <c r="WPW23" s="85"/>
      <c r="WPX23" s="80"/>
      <c r="WPY23" s="80"/>
      <c r="WPZ23" s="85"/>
      <c r="WQA23" s="77"/>
      <c r="WQB23" s="74"/>
      <c r="WQC23" s="74"/>
      <c r="WQD23" s="85"/>
      <c r="WQE23" s="74"/>
      <c r="WQF23" s="74"/>
      <c r="WQG23" s="85"/>
      <c r="WQH23" s="74"/>
      <c r="WQI23" s="74"/>
      <c r="WQJ23" s="85"/>
      <c r="WQK23" s="74"/>
      <c r="WQL23" s="74"/>
      <c r="WQM23" s="85"/>
      <c r="WQN23" s="80"/>
      <c r="WQO23" s="80"/>
      <c r="WQP23" s="85"/>
      <c r="WQQ23" s="77"/>
      <c r="WQR23" s="74"/>
      <c r="WQS23" s="74"/>
      <c r="WQT23" s="85"/>
      <c r="WQU23" s="74"/>
      <c r="WQV23" s="74"/>
      <c r="WQW23" s="85"/>
      <c r="WQX23" s="74"/>
      <c r="WQY23" s="74"/>
      <c r="WQZ23" s="85"/>
      <c r="WRA23" s="74"/>
      <c r="WRB23" s="74"/>
      <c r="WRC23" s="85"/>
      <c r="WRD23" s="80"/>
      <c r="WRE23" s="80"/>
      <c r="WRF23" s="85"/>
      <c r="WRG23" s="77"/>
      <c r="WRH23" s="74"/>
      <c r="WRI23" s="74"/>
      <c r="WRJ23" s="85"/>
      <c r="WRK23" s="74"/>
      <c r="WRL23" s="74"/>
      <c r="WRM23" s="85"/>
      <c r="WRN23" s="74"/>
      <c r="WRO23" s="74"/>
      <c r="WRP23" s="85"/>
      <c r="WRQ23" s="74"/>
      <c r="WRR23" s="74"/>
      <c r="WRS23" s="85"/>
      <c r="WRT23" s="80"/>
      <c r="WRU23" s="80"/>
      <c r="WRV23" s="85"/>
      <c r="WRW23" s="77"/>
      <c r="WRX23" s="74"/>
      <c r="WRY23" s="74"/>
      <c r="WRZ23" s="85"/>
      <c r="WSA23" s="74"/>
      <c r="WSB23" s="74"/>
      <c r="WSC23" s="85"/>
      <c r="WSD23" s="74"/>
      <c r="WSE23" s="74"/>
      <c r="WSF23" s="85"/>
      <c r="WSG23" s="74"/>
      <c r="WSH23" s="74"/>
      <c r="WSI23" s="85"/>
      <c r="WSJ23" s="80"/>
      <c r="WSK23" s="80"/>
      <c r="WSL23" s="85"/>
      <c r="WSM23" s="77"/>
      <c r="WSN23" s="74"/>
      <c r="WSO23" s="74"/>
      <c r="WSP23" s="85"/>
      <c r="WSQ23" s="74"/>
      <c r="WSR23" s="74"/>
      <c r="WSS23" s="85"/>
      <c r="WST23" s="74"/>
      <c r="WSU23" s="74"/>
      <c r="WSV23" s="85"/>
      <c r="WSW23" s="74"/>
      <c r="WSX23" s="74"/>
      <c r="WSY23" s="85"/>
      <c r="WSZ23" s="80"/>
      <c r="WTA23" s="80"/>
      <c r="WTB23" s="85"/>
      <c r="WTC23" s="77"/>
      <c r="WTD23" s="74"/>
      <c r="WTE23" s="74"/>
      <c r="WTF23" s="85"/>
      <c r="WTG23" s="74"/>
      <c r="WTH23" s="74"/>
      <c r="WTI23" s="85"/>
      <c r="WTJ23" s="74"/>
      <c r="WTK23" s="74"/>
      <c r="WTL23" s="85"/>
      <c r="WTM23" s="74"/>
      <c r="WTN23" s="74"/>
      <c r="WTO23" s="85"/>
      <c r="WTP23" s="80"/>
      <c r="WTQ23" s="80"/>
      <c r="WTR23" s="85"/>
      <c r="WTS23" s="77"/>
      <c r="WTT23" s="74"/>
      <c r="WTU23" s="74"/>
      <c r="WTV23" s="85"/>
      <c r="WTW23" s="74"/>
      <c r="WTX23" s="74"/>
      <c r="WTY23" s="85"/>
      <c r="WTZ23" s="74"/>
      <c r="WUA23" s="74"/>
      <c r="WUB23" s="85"/>
      <c r="WUC23" s="74"/>
      <c r="WUD23" s="74"/>
      <c r="WUE23" s="85"/>
      <c r="WUF23" s="80"/>
      <c r="WUG23" s="80"/>
      <c r="WUH23" s="85"/>
      <c r="WUI23" s="77"/>
      <c r="WUJ23" s="74"/>
      <c r="WUK23" s="74"/>
      <c r="WUL23" s="85"/>
      <c r="WUM23" s="74"/>
      <c r="WUN23" s="74"/>
      <c r="WUO23" s="85"/>
      <c r="WUP23" s="74"/>
      <c r="WUQ23" s="74"/>
      <c r="WUR23" s="85"/>
      <c r="WUS23" s="74"/>
      <c r="WUT23" s="74"/>
      <c r="WUU23" s="85"/>
      <c r="WUV23" s="80"/>
      <c r="WUW23" s="80"/>
      <c r="WUX23" s="85"/>
      <c r="WUY23" s="77"/>
      <c r="WUZ23" s="74"/>
      <c r="WVA23" s="74"/>
      <c r="WVB23" s="85"/>
      <c r="WVC23" s="74"/>
      <c r="WVD23" s="74"/>
      <c r="WVE23" s="85"/>
      <c r="WVF23" s="74"/>
      <c r="WVG23" s="74"/>
      <c r="WVH23" s="85"/>
      <c r="WVI23" s="74"/>
      <c r="WVJ23" s="74"/>
      <c r="WVK23" s="85"/>
      <c r="WVL23" s="80"/>
      <c r="WVM23" s="80"/>
      <c r="WVN23" s="85"/>
      <c r="WVO23" s="77"/>
      <c r="WVP23" s="74"/>
      <c r="WVQ23" s="74"/>
      <c r="WVR23" s="85"/>
      <c r="WVS23" s="74"/>
      <c r="WVT23" s="74"/>
      <c r="WVU23" s="85"/>
      <c r="WVV23" s="74"/>
      <c r="WVW23" s="74"/>
      <c r="WVX23" s="85"/>
      <c r="WVY23" s="74"/>
      <c r="WVZ23" s="74"/>
      <c r="WWA23" s="85"/>
      <c r="WWB23" s="80"/>
      <c r="WWC23" s="80"/>
      <c r="WWD23" s="85"/>
      <c r="WWE23" s="77"/>
      <c r="WWF23" s="74"/>
      <c r="WWG23" s="74"/>
      <c r="WWH23" s="85"/>
      <c r="WWI23" s="74"/>
      <c r="WWJ23" s="74"/>
      <c r="WWK23" s="85"/>
      <c r="WWL23" s="74"/>
      <c r="WWM23" s="74"/>
      <c r="WWN23" s="85"/>
      <c r="WWO23" s="74"/>
      <c r="WWP23" s="74"/>
      <c r="WWQ23" s="85"/>
      <c r="WWR23" s="80"/>
      <c r="WWS23" s="80"/>
      <c r="WWT23" s="85"/>
      <c r="WWU23" s="77"/>
      <c r="WWV23" s="74"/>
      <c r="WWW23" s="74"/>
      <c r="WWX23" s="85"/>
      <c r="WWY23" s="74"/>
      <c r="WWZ23" s="74"/>
      <c r="WXA23" s="85"/>
      <c r="WXB23" s="74"/>
      <c r="WXC23" s="74"/>
      <c r="WXD23" s="85"/>
      <c r="WXE23" s="74"/>
      <c r="WXF23" s="74"/>
      <c r="WXG23" s="85"/>
      <c r="WXH23" s="80"/>
      <c r="WXI23" s="80"/>
      <c r="WXJ23" s="85"/>
      <c r="WXK23" s="77"/>
      <c r="WXL23" s="74"/>
      <c r="WXM23" s="74"/>
      <c r="WXN23" s="85"/>
      <c r="WXO23" s="74"/>
      <c r="WXP23" s="74"/>
      <c r="WXQ23" s="85"/>
      <c r="WXR23" s="74"/>
      <c r="WXS23" s="74"/>
      <c r="WXT23" s="85"/>
      <c r="WXU23" s="74"/>
      <c r="WXV23" s="74"/>
      <c r="WXW23" s="85"/>
      <c r="WXX23" s="80"/>
      <c r="WXY23" s="80"/>
      <c r="WXZ23" s="85"/>
      <c r="WYA23" s="77"/>
      <c r="WYB23" s="74"/>
      <c r="WYC23" s="74"/>
      <c r="WYD23" s="85"/>
      <c r="WYE23" s="74"/>
      <c r="WYF23" s="74"/>
      <c r="WYG23" s="85"/>
      <c r="WYH23" s="74"/>
      <c r="WYI23" s="74"/>
      <c r="WYJ23" s="85"/>
      <c r="WYK23" s="74"/>
      <c r="WYL23" s="74"/>
      <c r="WYM23" s="85"/>
      <c r="WYN23" s="80"/>
      <c r="WYO23" s="80"/>
      <c r="WYP23" s="85"/>
      <c r="WYQ23" s="77"/>
      <c r="WYR23" s="74"/>
      <c r="WYS23" s="74"/>
      <c r="WYT23" s="85"/>
      <c r="WYU23" s="74"/>
      <c r="WYV23" s="74"/>
      <c r="WYW23" s="85"/>
      <c r="WYX23" s="74"/>
      <c r="WYY23" s="74"/>
      <c r="WYZ23" s="85"/>
      <c r="WZA23" s="74"/>
      <c r="WZB23" s="74"/>
      <c r="WZC23" s="85"/>
      <c r="WZD23" s="80"/>
      <c r="WZE23" s="80"/>
      <c r="WZF23" s="85"/>
      <c r="WZG23" s="77"/>
      <c r="WZH23" s="74"/>
      <c r="WZI23" s="74"/>
      <c r="WZJ23" s="85"/>
      <c r="WZK23" s="74"/>
      <c r="WZL23" s="74"/>
      <c r="WZM23" s="85"/>
      <c r="WZN23" s="74"/>
      <c r="WZO23" s="74"/>
      <c r="WZP23" s="85"/>
      <c r="WZQ23" s="74"/>
      <c r="WZR23" s="74"/>
      <c r="WZS23" s="85"/>
      <c r="WZT23" s="80"/>
      <c r="WZU23" s="80"/>
      <c r="WZV23" s="85"/>
      <c r="WZW23" s="77"/>
      <c r="WZX23" s="74"/>
      <c r="WZY23" s="74"/>
      <c r="WZZ23" s="85"/>
      <c r="XAA23" s="74"/>
      <c r="XAB23" s="74"/>
      <c r="XAC23" s="85"/>
      <c r="XAD23" s="74"/>
      <c r="XAE23" s="74"/>
      <c r="XAF23" s="85"/>
      <c r="XAG23" s="74"/>
      <c r="XAH23" s="74"/>
      <c r="XAI23" s="85"/>
      <c r="XAJ23" s="80"/>
      <c r="XAK23" s="80"/>
      <c r="XAL23" s="85"/>
      <c r="XAM23" s="77"/>
      <c r="XAN23" s="74"/>
      <c r="XAO23" s="74"/>
      <c r="XAP23" s="85"/>
      <c r="XAQ23" s="74"/>
      <c r="XAR23" s="74"/>
      <c r="XAS23" s="85"/>
      <c r="XAT23" s="74"/>
      <c r="XAU23" s="74"/>
      <c r="XAV23" s="85"/>
      <c r="XAW23" s="74"/>
      <c r="XAX23" s="74"/>
      <c r="XAY23" s="85"/>
      <c r="XAZ23" s="80"/>
      <c r="XBA23" s="80"/>
      <c r="XBB23" s="85"/>
      <c r="XBC23" s="77"/>
      <c r="XBD23" s="74"/>
      <c r="XBE23" s="74"/>
      <c r="XBF23" s="85"/>
      <c r="XBG23" s="74"/>
      <c r="XBH23" s="74"/>
      <c r="XBI23" s="85"/>
      <c r="XBJ23" s="74"/>
      <c r="XBK23" s="74"/>
      <c r="XBL23" s="85"/>
      <c r="XBM23" s="74"/>
      <c r="XBN23" s="74"/>
      <c r="XBO23" s="85"/>
      <c r="XBP23" s="80"/>
      <c r="XBQ23" s="80"/>
      <c r="XBR23" s="85"/>
      <c r="XBS23" s="77"/>
      <c r="XBT23" s="74"/>
      <c r="XBU23" s="74"/>
      <c r="XBV23" s="85"/>
      <c r="XBW23" s="74"/>
      <c r="XBX23" s="74"/>
      <c r="XBY23" s="85"/>
      <c r="XBZ23" s="74"/>
      <c r="XCA23" s="74"/>
      <c r="XCB23" s="85"/>
      <c r="XCC23" s="74"/>
      <c r="XCD23" s="74"/>
      <c r="XCE23" s="85"/>
      <c r="XCF23" s="80"/>
      <c r="XCG23" s="80"/>
      <c r="XCH23" s="85"/>
      <c r="XCI23" s="77"/>
      <c r="XCJ23" s="74"/>
      <c r="XCK23" s="74"/>
      <c r="XCL23" s="85"/>
      <c r="XCM23" s="74"/>
      <c r="XCN23" s="74"/>
      <c r="XCO23" s="85"/>
      <c r="XCP23" s="74"/>
      <c r="XCQ23" s="74"/>
      <c r="XCR23" s="85"/>
      <c r="XCS23" s="74"/>
      <c r="XCT23" s="74"/>
      <c r="XCU23" s="85"/>
      <c r="XCV23" s="80"/>
      <c r="XCW23" s="80"/>
      <c r="XCX23" s="85"/>
      <c r="XCY23" s="77"/>
      <c r="XCZ23" s="74"/>
      <c r="XDA23" s="74"/>
      <c r="XDB23" s="85"/>
      <c r="XDC23" s="74"/>
      <c r="XDD23" s="74"/>
      <c r="XDE23" s="85"/>
      <c r="XDF23" s="74"/>
      <c r="XDG23" s="74"/>
      <c r="XDH23" s="85"/>
      <c r="XDI23" s="74"/>
      <c r="XDJ23" s="74"/>
      <c r="XDK23" s="85"/>
      <c r="XDL23" s="80"/>
      <c r="XDM23" s="80"/>
      <c r="XDN23" s="85"/>
      <c r="XDO23" s="77"/>
      <c r="XDP23" s="74"/>
      <c r="XDQ23" s="74"/>
      <c r="XDR23" s="85"/>
      <c r="XDS23" s="74"/>
      <c r="XDT23" s="74"/>
      <c r="XDU23" s="85"/>
      <c r="XDV23" s="74"/>
      <c r="XDW23" s="74"/>
      <c r="XDX23" s="85"/>
      <c r="XDY23" s="74"/>
      <c r="XDZ23" s="74"/>
      <c r="XEA23" s="85"/>
      <c r="XEB23" s="80"/>
      <c r="XEC23" s="80"/>
      <c r="XED23" s="85"/>
      <c r="XEE23" s="77"/>
      <c r="XEF23" s="74"/>
      <c r="XEG23" s="74"/>
      <c r="XEH23" s="85"/>
      <c r="XEI23" s="74"/>
      <c r="XEJ23" s="74"/>
      <c r="XEK23" s="85"/>
      <c r="XEL23" s="74"/>
      <c r="XEM23" s="74"/>
      <c r="XEN23" s="85"/>
      <c r="XEO23" s="74"/>
      <c r="XEP23" s="74"/>
      <c r="XEQ23" s="85"/>
      <c r="XER23" s="80"/>
      <c r="XES23" s="80"/>
      <c r="XET23" s="85"/>
    </row>
    <row r="24" spans="1:16374" s="79" customFormat="1">
      <c r="A24" s="76" t="s">
        <v>40</v>
      </c>
      <c r="B24" s="79">
        <f>SUM(B25:B28)</f>
        <v>1242577</v>
      </c>
      <c r="C24" s="79">
        <f>SUM(C25:C28)</f>
        <v>1260618</v>
      </c>
      <c r="D24" s="79">
        <f>SUM(D25:D28)</f>
        <v>1279995</v>
      </c>
      <c r="E24" s="79">
        <f>SUM(E25:E28)</f>
        <v>1305284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87"/>
      <c r="DJ24" s="87"/>
      <c r="DK24" s="87"/>
      <c r="DL24" s="87"/>
      <c r="DM24" s="87"/>
      <c r="DN24" s="87"/>
      <c r="DO24" s="123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123"/>
      <c r="EF24" s="87"/>
      <c r="EG24" s="87"/>
      <c r="EH24" s="87"/>
      <c r="EI24" s="87"/>
      <c r="EJ24" s="87"/>
      <c r="EK24" s="87"/>
      <c r="EL24" s="87"/>
      <c r="EM24" s="87"/>
      <c r="EN24" s="87"/>
      <c r="EO24" s="87"/>
      <c r="EP24" s="87"/>
      <c r="EQ24" s="87"/>
      <c r="ER24" s="87"/>
      <c r="ES24" s="87"/>
      <c r="ET24" s="87"/>
      <c r="EU24" s="123"/>
      <c r="EV24" s="87"/>
      <c r="EW24" s="87"/>
      <c r="EX24" s="87"/>
      <c r="EY24" s="87"/>
      <c r="EZ24" s="87"/>
      <c r="FA24" s="87"/>
      <c r="FB24" s="87"/>
      <c r="FC24" s="87"/>
      <c r="FD24" s="87"/>
      <c r="FE24" s="87"/>
      <c r="FF24" s="87"/>
      <c r="FG24" s="87"/>
      <c r="FH24" s="87"/>
      <c r="FI24" s="87"/>
      <c r="FJ24" s="87"/>
      <c r="FK24" s="123"/>
      <c r="FL24" s="87"/>
      <c r="FM24" s="87"/>
      <c r="FN24" s="87"/>
      <c r="FO24" s="87"/>
      <c r="FP24" s="87"/>
      <c r="FQ24" s="87"/>
      <c r="FR24" s="87"/>
      <c r="FS24" s="87"/>
      <c r="FT24" s="87"/>
      <c r="FU24" s="87"/>
      <c r="FV24" s="87"/>
      <c r="FW24" s="87"/>
      <c r="FX24" s="87"/>
      <c r="GA24" s="76"/>
      <c r="GQ24" s="76"/>
      <c r="HG24" s="76"/>
      <c r="HW24" s="76"/>
      <c r="IM24" s="76"/>
      <c r="JC24" s="76"/>
      <c r="JS24" s="76"/>
      <c r="KI24" s="76"/>
      <c r="KY24" s="76"/>
      <c r="LO24" s="76"/>
      <c r="ME24" s="76"/>
      <c r="MU24" s="76"/>
      <c r="NK24" s="76"/>
      <c r="OA24" s="76"/>
      <c r="OQ24" s="76"/>
      <c r="PG24" s="76"/>
      <c r="PW24" s="76"/>
      <c r="QM24" s="76"/>
      <c r="RC24" s="76"/>
      <c r="RS24" s="76"/>
      <c r="SI24" s="76"/>
      <c r="SY24" s="76"/>
      <c r="TO24" s="76"/>
      <c r="UE24" s="76"/>
      <c r="UU24" s="76"/>
      <c r="VK24" s="76"/>
      <c r="WA24" s="76"/>
      <c r="WQ24" s="76"/>
      <c r="XG24" s="76"/>
      <c r="XW24" s="76"/>
      <c r="YM24" s="76"/>
      <c r="ZC24" s="76"/>
      <c r="ZS24" s="76"/>
      <c r="AAI24" s="76"/>
      <c r="AAY24" s="76"/>
      <c r="ABO24" s="76"/>
      <c r="ACE24" s="76"/>
      <c r="ACU24" s="76"/>
      <c r="ADK24" s="76"/>
      <c r="AEA24" s="76"/>
      <c r="AEQ24" s="76"/>
      <c r="AFG24" s="76"/>
      <c r="AFW24" s="76"/>
      <c r="AGM24" s="76"/>
      <c r="AHC24" s="76"/>
      <c r="AHS24" s="76"/>
      <c r="AII24" s="76"/>
      <c r="AIY24" s="76"/>
      <c r="AJO24" s="76"/>
      <c r="AKE24" s="76"/>
      <c r="AKU24" s="76"/>
      <c r="ALK24" s="76"/>
      <c r="AMA24" s="76"/>
      <c r="AMQ24" s="76"/>
      <c r="ANG24" s="76"/>
      <c r="ANW24" s="76"/>
      <c r="AOM24" s="76"/>
      <c r="APC24" s="76"/>
      <c r="APS24" s="76"/>
      <c r="AQI24" s="76"/>
      <c r="AQY24" s="76"/>
      <c r="ARO24" s="76"/>
      <c r="ASE24" s="76"/>
      <c r="ASU24" s="76"/>
      <c r="ATK24" s="76"/>
      <c r="AUA24" s="76"/>
      <c r="AUQ24" s="76"/>
      <c r="AVG24" s="76"/>
      <c r="AVW24" s="76"/>
      <c r="AWM24" s="76"/>
      <c r="AXC24" s="76"/>
      <c r="AXS24" s="76"/>
      <c r="AYI24" s="76"/>
      <c r="AYY24" s="76"/>
      <c r="AZO24" s="76"/>
      <c r="BAE24" s="76"/>
      <c r="BAU24" s="76"/>
      <c r="BBK24" s="76"/>
      <c r="BCA24" s="76"/>
      <c r="BCQ24" s="76"/>
      <c r="BDG24" s="76"/>
      <c r="BDW24" s="76"/>
      <c r="BEM24" s="76"/>
      <c r="BFC24" s="76"/>
      <c r="BFS24" s="76"/>
      <c r="BGI24" s="76"/>
      <c r="BGY24" s="76"/>
      <c r="BHO24" s="76"/>
      <c r="BIE24" s="76"/>
      <c r="BIU24" s="76"/>
      <c r="BJK24" s="76"/>
      <c r="BKA24" s="76"/>
      <c r="BKQ24" s="76"/>
      <c r="BLG24" s="76"/>
      <c r="BLW24" s="76"/>
      <c r="BMM24" s="76"/>
      <c r="BNC24" s="76"/>
      <c r="BNS24" s="76"/>
      <c r="BOI24" s="76"/>
      <c r="BOY24" s="76"/>
      <c r="BPO24" s="76"/>
      <c r="BQE24" s="76"/>
      <c r="BQU24" s="76"/>
      <c r="BRK24" s="76"/>
      <c r="BSA24" s="76"/>
      <c r="BSQ24" s="76"/>
      <c r="BTG24" s="76"/>
      <c r="BTW24" s="76"/>
      <c r="BUM24" s="76"/>
      <c r="BVC24" s="76"/>
      <c r="BVS24" s="76"/>
      <c r="BWI24" s="76"/>
      <c r="BWY24" s="76"/>
      <c r="BXO24" s="76"/>
      <c r="BYE24" s="76"/>
      <c r="BYU24" s="76"/>
      <c r="BZK24" s="76"/>
      <c r="CAA24" s="76"/>
      <c r="CAQ24" s="76"/>
      <c r="CBG24" s="76"/>
      <c r="CBW24" s="76"/>
      <c r="CCM24" s="76"/>
      <c r="CDC24" s="76"/>
      <c r="CDS24" s="76"/>
      <c r="CEI24" s="76"/>
      <c r="CEY24" s="76"/>
      <c r="CFO24" s="76"/>
      <c r="CGE24" s="76"/>
      <c r="CGU24" s="76"/>
      <c r="CHK24" s="76"/>
      <c r="CIA24" s="76"/>
      <c r="CIQ24" s="76"/>
      <c r="CJG24" s="76"/>
      <c r="CJW24" s="76"/>
      <c r="CKM24" s="76"/>
      <c r="CLC24" s="76"/>
      <c r="CLS24" s="76"/>
      <c r="CMI24" s="76"/>
      <c r="CMY24" s="76"/>
      <c r="CNO24" s="76"/>
      <c r="COE24" s="76"/>
      <c r="COU24" s="76"/>
      <c r="CPK24" s="76"/>
      <c r="CQA24" s="76"/>
      <c r="CQQ24" s="76"/>
      <c r="CRG24" s="76"/>
      <c r="CRW24" s="76"/>
      <c r="CSM24" s="76"/>
      <c r="CTC24" s="76"/>
      <c r="CTS24" s="76"/>
      <c r="CUI24" s="76"/>
      <c r="CUY24" s="76"/>
      <c r="CVO24" s="76"/>
      <c r="CWE24" s="76"/>
      <c r="CWU24" s="76"/>
      <c r="CXK24" s="76"/>
      <c r="CYA24" s="76"/>
      <c r="CYQ24" s="76"/>
      <c r="CZG24" s="76"/>
      <c r="CZW24" s="76"/>
      <c r="DAM24" s="76"/>
      <c r="DBC24" s="76"/>
      <c r="DBS24" s="76"/>
      <c r="DCI24" s="76"/>
      <c r="DCY24" s="76"/>
      <c r="DDO24" s="76"/>
      <c r="DEE24" s="76"/>
      <c r="DEU24" s="76"/>
      <c r="DFK24" s="76"/>
      <c r="DGA24" s="76"/>
      <c r="DGQ24" s="76"/>
      <c r="DHG24" s="76"/>
      <c r="DHW24" s="76"/>
      <c r="DIM24" s="76"/>
      <c r="DJC24" s="76"/>
      <c r="DJS24" s="76"/>
      <c r="DKI24" s="76"/>
      <c r="DKY24" s="76"/>
      <c r="DLO24" s="76"/>
      <c r="DME24" s="76"/>
      <c r="DMU24" s="76"/>
      <c r="DNK24" s="76"/>
      <c r="DOA24" s="76"/>
      <c r="DOQ24" s="76"/>
      <c r="DPG24" s="76"/>
      <c r="DPW24" s="76"/>
      <c r="DQM24" s="76"/>
      <c r="DRC24" s="76"/>
      <c r="DRS24" s="76"/>
      <c r="DSI24" s="76"/>
      <c r="DSY24" s="76"/>
      <c r="DTO24" s="76"/>
      <c r="DUE24" s="76"/>
      <c r="DUU24" s="76"/>
      <c r="DVK24" s="76"/>
      <c r="DWA24" s="76"/>
      <c r="DWQ24" s="76"/>
      <c r="DXG24" s="76"/>
      <c r="DXW24" s="76"/>
      <c r="DYM24" s="76"/>
      <c r="DZC24" s="76"/>
      <c r="DZS24" s="76"/>
      <c r="EAI24" s="76"/>
      <c r="EAY24" s="76"/>
      <c r="EBO24" s="76"/>
      <c r="ECE24" s="76"/>
      <c r="ECU24" s="76"/>
      <c r="EDK24" s="76"/>
      <c r="EEA24" s="76"/>
      <c r="EEQ24" s="76"/>
      <c r="EFG24" s="76"/>
      <c r="EFW24" s="76"/>
      <c r="EGM24" s="76"/>
      <c r="EHC24" s="76"/>
      <c r="EHS24" s="76"/>
      <c r="EII24" s="76"/>
      <c r="EIY24" s="76"/>
      <c r="EJO24" s="76"/>
      <c r="EKE24" s="76"/>
      <c r="EKU24" s="76"/>
      <c r="ELK24" s="76"/>
      <c r="EMA24" s="76"/>
      <c r="EMQ24" s="76"/>
      <c r="ENG24" s="76"/>
      <c r="ENW24" s="76"/>
      <c r="EOM24" s="76"/>
      <c r="EPC24" s="76"/>
      <c r="EPS24" s="76"/>
      <c r="EQI24" s="76"/>
      <c r="EQY24" s="76"/>
      <c r="ERO24" s="76"/>
      <c r="ESE24" s="76"/>
      <c r="ESU24" s="76"/>
      <c r="ETK24" s="76"/>
      <c r="EUA24" s="76"/>
      <c r="EUQ24" s="76"/>
      <c r="EVG24" s="76"/>
      <c r="EVW24" s="76"/>
      <c r="EWM24" s="76"/>
      <c r="EXC24" s="76"/>
      <c r="EXS24" s="76"/>
      <c r="EYI24" s="76"/>
      <c r="EYY24" s="76"/>
      <c r="EZO24" s="76"/>
      <c r="FAE24" s="76"/>
      <c r="FAU24" s="76"/>
      <c r="FBK24" s="76"/>
      <c r="FCA24" s="76"/>
      <c r="FCQ24" s="76"/>
      <c r="FDG24" s="76"/>
      <c r="FDW24" s="76"/>
      <c r="FEM24" s="76"/>
      <c r="FFC24" s="76"/>
      <c r="FFS24" s="76"/>
      <c r="FGI24" s="76"/>
      <c r="FGY24" s="76"/>
      <c r="FHO24" s="76"/>
      <c r="FIE24" s="76"/>
      <c r="FIU24" s="76"/>
      <c r="FJK24" s="76"/>
      <c r="FKA24" s="76"/>
      <c r="FKQ24" s="76"/>
      <c r="FLG24" s="76"/>
      <c r="FLW24" s="76"/>
      <c r="FMM24" s="76"/>
      <c r="FNC24" s="76"/>
      <c r="FNS24" s="76"/>
      <c r="FOI24" s="76"/>
      <c r="FOY24" s="76"/>
      <c r="FPO24" s="76"/>
      <c r="FQE24" s="76"/>
      <c r="FQU24" s="76"/>
      <c r="FRK24" s="76"/>
      <c r="FSA24" s="76"/>
      <c r="FSQ24" s="76"/>
      <c r="FTG24" s="76"/>
      <c r="FTW24" s="76"/>
      <c r="FUM24" s="76"/>
      <c r="FVC24" s="76"/>
      <c r="FVS24" s="76"/>
      <c r="FWI24" s="76"/>
      <c r="FWY24" s="76"/>
      <c r="FXO24" s="76"/>
      <c r="FYE24" s="76"/>
      <c r="FYU24" s="76"/>
      <c r="FZK24" s="76"/>
      <c r="GAA24" s="76"/>
      <c r="GAQ24" s="76"/>
      <c r="GBG24" s="76"/>
      <c r="GBW24" s="76"/>
      <c r="GCM24" s="76"/>
      <c r="GDC24" s="76"/>
      <c r="GDS24" s="76"/>
      <c r="GEI24" s="76"/>
      <c r="GEY24" s="76"/>
      <c r="GFO24" s="76"/>
      <c r="GGE24" s="76"/>
      <c r="GGU24" s="76"/>
      <c r="GHK24" s="76"/>
      <c r="GIA24" s="76"/>
      <c r="GIQ24" s="76"/>
      <c r="GJG24" s="76"/>
      <c r="GJW24" s="76"/>
      <c r="GKM24" s="76"/>
      <c r="GLC24" s="76"/>
      <c r="GLS24" s="76"/>
      <c r="GMI24" s="76"/>
      <c r="GMY24" s="76"/>
      <c r="GNO24" s="76"/>
      <c r="GOE24" s="76"/>
      <c r="GOU24" s="76"/>
      <c r="GPK24" s="76"/>
      <c r="GQA24" s="76"/>
      <c r="GQQ24" s="76"/>
      <c r="GRG24" s="76"/>
      <c r="GRW24" s="76"/>
      <c r="GSM24" s="76"/>
      <c r="GTC24" s="76"/>
      <c r="GTS24" s="76"/>
      <c r="GUI24" s="76"/>
      <c r="GUY24" s="76"/>
      <c r="GVO24" s="76"/>
      <c r="GWE24" s="76"/>
      <c r="GWU24" s="76"/>
      <c r="GXK24" s="76"/>
      <c r="GYA24" s="76"/>
      <c r="GYQ24" s="76"/>
      <c r="GZG24" s="76"/>
      <c r="GZW24" s="76"/>
      <c r="HAM24" s="76"/>
      <c r="HBC24" s="76"/>
      <c r="HBS24" s="76"/>
      <c r="HCI24" s="76"/>
      <c r="HCY24" s="76"/>
      <c r="HDO24" s="76"/>
      <c r="HEE24" s="76"/>
      <c r="HEU24" s="76"/>
      <c r="HFK24" s="76"/>
      <c r="HGA24" s="76"/>
      <c r="HGQ24" s="76"/>
      <c r="HHG24" s="76"/>
      <c r="HHW24" s="76"/>
      <c r="HIM24" s="76"/>
      <c r="HJC24" s="76"/>
      <c r="HJS24" s="76"/>
      <c r="HKI24" s="76"/>
      <c r="HKY24" s="76"/>
      <c r="HLO24" s="76"/>
      <c r="HME24" s="76"/>
      <c r="HMU24" s="76"/>
      <c r="HNK24" s="76"/>
      <c r="HOA24" s="76"/>
      <c r="HOQ24" s="76"/>
      <c r="HPG24" s="76"/>
      <c r="HPW24" s="76"/>
      <c r="HQM24" s="76"/>
      <c r="HRC24" s="76"/>
      <c r="HRS24" s="76"/>
      <c r="HSI24" s="76"/>
      <c r="HSY24" s="76"/>
      <c r="HTO24" s="76"/>
      <c r="HUE24" s="76"/>
      <c r="HUU24" s="76"/>
      <c r="HVK24" s="76"/>
      <c r="HWA24" s="76"/>
      <c r="HWQ24" s="76"/>
      <c r="HXG24" s="76"/>
      <c r="HXW24" s="76"/>
      <c r="HYM24" s="76"/>
      <c r="HZC24" s="76"/>
      <c r="HZS24" s="76"/>
      <c r="IAI24" s="76"/>
      <c r="IAY24" s="76"/>
      <c r="IBO24" s="76"/>
      <c r="ICE24" s="76"/>
      <c r="ICU24" s="76"/>
      <c r="IDK24" s="76"/>
      <c r="IEA24" s="76"/>
      <c r="IEQ24" s="76"/>
      <c r="IFG24" s="76"/>
      <c r="IFW24" s="76"/>
      <c r="IGM24" s="76"/>
      <c r="IHC24" s="76"/>
      <c r="IHS24" s="76"/>
      <c r="III24" s="76"/>
      <c r="IIY24" s="76"/>
      <c r="IJO24" s="76"/>
      <c r="IKE24" s="76"/>
      <c r="IKU24" s="76"/>
      <c r="ILK24" s="76"/>
      <c r="IMA24" s="76"/>
      <c r="IMQ24" s="76"/>
      <c r="ING24" s="76"/>
      <c r="INW24" s="76"/>
      <c r="IOM24" s="76"/>
      <c r="IPC24" s="76"/>
      <c r="IPS24" s="76"/>
      <c r="IQI24" s="76"/>
      <c r="IQY24" s="76"/>
      <c r="IRO24" s="76"/>
      <c r="ISE24" s="76"/>
      <c r="ISU24" s="76"/>
      <c r="ITK24" s="76"/>
      <c r="IUA24" s="76"/>
      <c r="IUQ24" s="76"/>
      <c r="IVG24" s="76"/>
      <c r="IVW24" s="76"/>
      <c r="IWM24" s="76"/>
      <c r="IXC24" s="76"/>
      <c r="IXS24" s="76"/>
      <c r="IYI24" s="76"/>
      <c r="IYY24" s="76"/>
      <c r="IZO24" s="76"/>
      <c r="JAE24" s="76"/>
      <c r="JAU24" s="76"/>
      <c r="JBK24" s="76"/>
      <c r="JCA24" s="76"/>
      <c r="JCQ24" s="76"/>
      <c r="JDG24" s="76"/>
      <c r="JDW24" s="76"/>
      <c r="JEM24" s="76"/>
      <c r="JFC24" s="76"/>
      <c r="JFS24" s="76"/>
      <c r="JGI24" s="76"/>
      <c r="JGY24" s="76"/>
      <c r="JHO24" s="76"/>
      <c r="JIE24" s="76"/>
      <c r="JIU24" s="76"/>
      <c r="JJK24" s="76"/>
      <c r="JKA24" s="76"/>
      <c r="JKQ24" s="76"/>
      <c r="JLG24" s="76"/>
      <c r="JLW24" s="76"/>
      <c r="JMM24" s="76"/>
      <c r="JNC24" s="76"/>
      <c r="JNS24" s="76"/>
      <c r="JOI24" s="76"/>
      <c r="JOY24" s="76"/>
      <c r="JPO24" s="76"/>
      <c r="JQE24" s="76"/>
      <c r="JQU24" s="76"/>
      <c r="JRK24" s="76"/>
      <c r="JSA24" s="76"/>
      <c r="JSQ24" s="76"/>
      <c r="JTG24" s="76"/>
      <c r="JTW24" s="76"/>
      <c r="JUM24" s="76"/>
      <c r="JVC24" s="76"/>
      <c r="JVS24" s="76"/>
      <c r="JWI24" s="76"/>
      <c r="JWY24" s="76"/>
      <c r="JXO24" s="76"/>
      <c r="JYE24" s="76"/>
      <c r="JYU24" s="76"/>
      <c r="JZK24" s="76"/>
      <c r="KAA24" s="76"/>
      <c r="KAQ24" s="76"/>
      <c r="KBG24" s="76"/>
      <c r="KBW24" s="76"/>
      <c r="KCM24" s="76"/>
      <c r="KDC24" s="76"/>
      <c r="KDS24" s="76"/>
      <c r="KEI24" s="76"/>
      <c r="KEY24" s="76"/>
      <c r="KFO24" s="76"/>
      <c r="KGE24" s="76"/>
      <c r="KGU24" s="76"/>
      <c r="KHK24" s="76"/>
      <c r="KIA24" s="76"/>
      <c r="KIQ24" s="76"/>
      <c r="KJG24" s="76"/>
      <c r="KJW24" s="76"/>
      <c r="KKM24" s="76"/>
      <c r="KLC24" s="76"/>
      <c r="KLS24" s="76"/>
      <c r="KMI24" s="76"/>
      <c r="KMY24" s="76"/>
      <c r="KNO24" s="76"/>
      <c r="KOE24" s="76"/>
      <c r="KOU24" s="76"/>
      <c r="KPK24" s="76"/>
      <c r="KQA24" s="76"/>
      <c r="KQQ24" s="76"/>
      <c r="KRG24" s="76"/>
      <c r="KRW24" s="76"/>
      <c r="KSM24" s="76"/>
      <c r="KTC24" s="76"/>
      <c r="KTS24" s="76"/>
      <c r="KUI24" s="76"/>
      <c r="KUY24" s="76"/>
      <c r="KVO24" s="76"/>
      <c r="KWE24" s="76"/>
      <c r="KWU24" s="76"/>
      <c r="KXK24" s="76"/>
      <c r="KYA24" s="76"/>
      <c r="KYQ24" s="76"/>
      <c r="KZG24" s="76"/>
      <c r="KZW24" s="76"/>
      <c r="LAM24" s="76"/>
      <c r="LBC24" s="76"/>
      <c r="LBS24" s="76"/>
      <c r="LCI24" s="76"/>
      <c r="LCY24" s="76"/>
      <c r="LDO24" s="76"/>
      <c r="LEE24" s="76"/>
      <c r="LEU24" s="76"/>
      <c r="LFK24" s="76"/>
      <c r="LGA24" s="76"/>
      <c r="LGQ24" s="76"/>
      <c r="LHG24" s="76"/>
      <c r="LHW24" s="76"/>
      <c r="LIM24" s="76"/>
      <c r="LJC24" s="76"/>
      <c r="LJS24" s="76"/>
      <c r="LKI24" s="76"/>
      <c r="LKY24" s="76"/>
      <c r="LLO24" s="76"/>
      <c r="LME24" s="76"/>
      <c r="LMU24" s="76"/>
      <c r="LNK24" s="76"/>
      <c r="LOA24" s="76"/>
      <c r="LOQ24" s="76"/>
      <c r="LPG24" s="76"/>
      <c r="LPW24" s="76"/>
      <c r="LQM24" s="76"/>
      <c r="LRC24" s="76"/>
      <c r="LRS24" s="76"/>
      <c r="LSI24" s="76"/>
      <c r="LSY24" s="76"/>
      <c r="LTO24" s="76"/>
      <c r="LUE24" s="76"/>
      <c r="LUU24" s="76"/>
      <c r="LVK24" s="76"/>
      <c r="LWA24" s="76"/>
      <c r="LWQ24" s="76"/>
      <c r="LXG24" s="76"/>
      <c r="LXW24" s="76"/>
      <c r="LYM24" s="76"/>
      <c r="LZC24" s="76"/>
      <c r="LZS24" s="76"/>
      <c r="MAI24" s="76"/>
      <c r="MAY24" s="76"/>
      <c r="MBO24" s="76"/>
      <c r="MCE24" s="76"/>
      <c r="MCU24" s="76"/>
      <c r="MDK24" s="76"/>
      <c r="MEA24" s="76"/>
      <c r="MEQ24" s="76"/>
      <c r="MFG24" s="76"/>
      <c r="MFW24" s="76"/>
      <c r="MGM24" s="76"/>
      <c r="MHC24" s="76"/>
      <c r="MHS24" s="76"/>
      <c r="MII24" s="76"/>
      <c r="MIY24" s="76"/>
      <c r="MJO24" s="76"/>
      <c r="MKE24" s="76"/>
      <c r="MKU24" s="76"/>
      <c r="MLK24" s="76"/>
      <c r="MMA24" s="76"/>
      <c r="MMQ24" s="76"/>
      <c r="MNG24" s="76"/>
      <c r="MNW24" s="76"/>
      <c r="MOM24" s="76"/>
      <c r="MPC24" s="76"/>
      <c r="MPS24" s="76"/>
      <c r="MQI24" s="76"/>
      <c r="MQY24" s="76"/>
      <c r="MRO24" s="76"/>
      <c r="MSE24" s="76"/>
      <c r="MSU24" s="76"/>
      <c r="MTK24" s="76"/>
      <c r="MUA24" s="76"/>
      <c r="MUQ24" s="76"/>
      <c r="MVG24" s="76"/>
      <c r="MVW24" s="76"/>
      <c r="MWM24" s="76"/>
      <c r="MXC24" s="76"/>
      <c r="MXS24" s="76"/>
      <c r="MYI24" s="76"/>
      <c r="MYY24" s="76"/>
      <c r="MZO24" s="76"/>
      <c r="NAE24" s="76"/>
      <c r="NAU24" s="76"/>
      <c r="NBK24" s="76"/>
      <c r="NCA24" s="76"/>
      <c r="NCQ24" s="76"/>
      <c r="NDG24" s="76"/>
      <c r="NDW24" s="76"/>
      <c r="NEM24" s="76"/>
      <c r="NFC24" s="76"/>
      <c r="NFS24" s="76"/>
      <c r="NGI24" s="76"/>
      <c r="NGY24" s="76"/>
      <c r="NHO24" s="76"/>
      <c r="NIE24" s="76"/>
      <c r="NIU24" s="76"/>
      <c r="NJK24" s="76"/>
      <c r="NKA24" s="76"/>
      <c r="NKQ24" s="76"/>
      <c r="NLG24" s="76"/>
      <c r="NLW24" s="76"/>
      <c r="NMM24" s="76"/>
      <c r="NNC24" s="76"/>
      <c r="NNS24" s="76"/>
      <c r="NOI24" s="76"/>
      <c r="NOY24" s="76"/>
      <c r="NPO24" s="76"/>
      <c r="NQE24" s="76"/>
      <c r="NQU24" s="76"/>
      <c r="NRK24" s="76"/>
      <c r="NSA24" s="76"/>
      <c r="NSQ24" s="76"/>
      <c r="NTG24" s="76"/>
      <c r="NTW24" s="76"/>
      <c r="NUM24" s="76"/>
      <c r="NVC24" s="76"/>
      <c r="NVS24" s="76"/>
      <c r="NWI24" s="76"/>
      <c r="NWY24" s="76"/>
      <c r="NXO24" s="76"/>
      <c r="NYE24" s="76"/>
      <c r="NYU24" s="76"/>
      <c r="NZK24" s="76"/>
      <c r="OAA24" s="76"/>
      <c r="OAQ24" s="76"/>
      <c r="OBG24" s="76"/>
      <c r="OBW24" s="76"/>
      <c r="OCM24" s="76"/>
      <c r="ODC24" s="76"/>
      <c r="ODS24" s="76"/>
      <c r="OEI24" s="76"/>
      <c r="OEY24" s="76"/>
      <c r="OFO24" s="76"/>
      <c r="OGE24" s="76"/>
      <c r="OGU24" s="76"/>
      <c r="OHK24" s="76"/>
      <c r="OIA24" s="76"/>
      <c r="OIQ24" s="76"/>
      <c r="OJG24" s="76"/>
      <c r="OJW24" s="76"/>
      <c r="OKM24" s="76"/>
      <c r="OLC24" s="76"/>
      <c r="OLS24" s="76"/>
      <c r="OMI24" s="76"/>
      <c r="OMY24" s="76"/>
      <c r="ONO24" s="76"/>
      <c r="OOE24" s="76"/>
      <c r="OOU24" s="76"/>
      <c r="OPK24" s="76"/>
      <c r="OQA24" s="76"/>
      <c r="OQQ24" s="76"/>
      <c r="ORG24" s="76"/>
      <c r="ORW24" s="76"/>
      <c r="OSM24" s="76"/>
      <c r="OTC24" s="76"/>
      <c r="OTS24" s="76"/>
      <c r="OUI24" s="76"/>
      <c r="OUY24" s="76"/>
      <c r="OVO24" s="76"/>
      <c r="OWE24" s="76"/>
      <c r="OWU24" s="76"/>
      <c r="OXK24" s="76"/>
      <c r="OYA24" s="76"/>
      <c r="OYQ24" s="76"/>
      <c r="OZG24" s="76"/>
      <c r="OZW24" s="76"/>
      <c r="PAM24" s="76"/>
      <c r="PBC24" s="76"/>
      <c r="PBS24" s="76"/>
      <c r="PCI24" s="76"/>
      <c r="PCY24" s="76"/>
      <c r="PDO24" s="76"/>
      <c r="PEE24" s="76"/>
      <c r="PEU24" s="76"/>
      <c r="PFK24" s="76"/>
      <c r="PGA24" s="76"/>
      <c r="PGQ24" s="76"/>
      <c r="PHG24" s="76"/>
      <c r="PHW24" s="76"/>
      <c r="PIM24" s="76"/>
      <c r="PJC24" s="76"/>
      <c r="PJS24" s="76"/>
      <c r="PKI24" s="76"/>
      <c r="PKY24" s="76"/>
      <c r="PLO24" s="76"/>
      <c r="PME24" s="76"/>
      <c r="PMU24" s="76"/>
      <c r="PNK24" s="76"/>
      <c r="POA24" s="76"/>
      <c r="POQ24" s="76"/>
      <c r="PPG24" s="76"/>
      <c r="PPW24" s="76"/>
      <c r="PQM24" s="76"/>
      <c r="PRC24" s="76"/>
      <c r="PRS24" s="76"/>
      <c r="PSI24" s="76"/>
      <c r="PSY24" s="76"/>
      <c r="PTO24" s="76"/>
      <c r="PUE24" s="76"/>
      <c r="PUU24" s="76"/>
      <c r="PVK24" s="76"/>
      <c r="PWA24" s="76"/>
      <c r="PWQ24" s="76"/>
      <c r="PXG24" s="76"/>
      <c r="PXW24" s="76"/>
      <c r="PYM24" s="76"/>
      <c r="PZC24" s="76"/>
      <c r="PZS24" s="76"/>
      <c r="QAI24" s="76"/>
      <c r="QAY24" s="76"/>
      <c r="QBO24" s="76"/>
      <c r="QCE24" s="76"/>
      <c r="QCU24" s="76"/>
      <c r="QDK24" s="76"/>
      <c r="QEA24" s="76"/>
      <c r="QEQ24" s="76"/>
      <c r="QFG24" s="76"/>
      <c r="QFW24" s="76"/>
      <c r="QGM24" s="76"/>
      <c r="QHC24" s="76"/>
      <c r="QHS24" s="76"/>
      <c r="QII24" s="76"/>
      <c r="QIY24" s="76"/>
      <c r="QJO24" s="76"/>
      <c r="QKE24" s="76"/>
      <c r="QKU24" s="76"/>
      <c r="QLK24" s="76"/>
      <c r="QMA24" s="76"/>
      <c r="QMQ24" s="76"/>
      <c r="QNG24" s="76"/>
      <c r="QNW24" s="76"/>
      <c r="QOM24" s="76"/>
      <c r="QPC24" s="76"/>
      <c r="QPS24" s="76"/>
      <c r="QQI24" s="76"/>
      <c r="QQY24" s="76"/>
      <c r="QRO24" s="76"/>
      <c r="QSE24" s="76"/>
      <c r="QSU24" s="76"/>
      <c r="QTK24" s="76"/>
      <c r="QUA24" s="76"/>
      <c r="QUQ24" s="76"/>
      <c r="QVG24" s="76"/>
      <c r="QVW24" s="76"/>
      <c r="QWM24" s="76"/>
      <c r="QXC24" s="76"/>
      <c r="QXS24" s="76"/>
      <c r="QYI24" s="76"/>
      <c r="QYY24" s="76"/>
      <c r="QZO24" s="76"/>
      <c r="RAE24" s="76"/>
      <c r="RAU24" s="76"/>
      <c r="RBK24" s="76"/>
      <c r="RCA24" s="76"/>
      <c r="RCQ24" s="76"/>
      <c r="RDG24" s="76"/>
      <c r="RDW24" s="76"/>
      <c r="REM24" s="76"/>
      <c r="RFC24" s="76"/>
      <c r="RFS24" s="76"/>
      <c r="RGI24" s="76"/>
      <c r="RGY24" s="76"/>
      <c r="RHO24" s="76"/>
      <c r="RIE24" s="76"/>
      <c r="RIU24" s="76"/>
      <c r="RJK24" s="76"/>
      <c r="RKA24" s="76"/>
      <c r="RKQ24" s="76"/>
      <c r="RLG24" s="76"/>
      <c r="RLW24" s="76"/>
      <c r="RMM24" s="76"/>
      <c r="RNC24" s="76"/>
      <c r="RNS24" s="76"/>
      <c r="ROI24" s="76"/>
      <c r="ROY24" s="76"/>
      <c r="RPO24" s="76"/>
      <c r="RQE24" s="76"/>
      <c r="RQU24" s="76"/>
      <c r="RRK24" s="76"/>
      <c r="RSA24" s="76"/>
      <c r="RSQ24" s="76"/>
      <c r="RTG24" s="76"/>
      <c r="RTW24" s="76"/>
      <c r="RUM24" s="76"/>
      <c r="RVC24" s="76"/>
      <c r="RVS24" s="76"/>
      <c r="RWI24" s="76"/>
      <c r="RWY24" s="76"/>
      <c r="RXO24" s="76"/>
      <c r="RYE24" s="76"/>
      <c r="RYU24" s="76"/>
      <c r="RZK24" s="76"/>
      <c r="SAA24" s="76"/>
      <c r="SAQ24" s="76"/>
      <c r="SBG24" s="76"/>
      <c r="SBW24" s="76"/>
      <c r="SCM24" s="76"/>
      <c r="SDC24" s="76"/>
      <c r="SDS24" s="76"/>
      <c r="SEI24" s="76"/>
      <c r="SEY24" s="76"/>
      <c r="SFO24" s="76"/>
      <c r="SGE24" s="76"/>
      <c r="SGU24" s="76"/>
      <c r="SHK24" s="76"/>
      <c r="SIA24" s="76"/>
      <c r="SIQ24" s="76"/>
      <c r="SJG24" s="76"/>
      <c r="SJW24" s="76"/>
      <c r="SKM24" s="76"/>
      <c r="SLC24" s="76"/>
      <c r="SLS24" s="76"/>
      <c r="SMI24" s="76"/>
      <c r="SMY24" s="76"/>
      <c r="SNO24" s="76"/>
      <c r="SOE24" s="76"/>
      <c r="SOU24" s="76"/>
      <c r="SPK24" s="76"/>
      <c r="SQA24" s="76"/>
      <c r="SQQ24" s="76"/>
      <c r="SRG24" s="76"/>
      <c r="SRW24" s="76"/>
      <c r="SSM24" s="76"/>
      <c r="STC24" s="76"/>
      <c r="STS24" s="76"/>
      <c r="SUI24" s="76"/>
      <c r="SUY24" s="76"/>
      <c r="SVO24" s="76"/>
      <c r="SWE24" s="76"/>
      <c r="SWU24" s="76"/>
      <c r="SXK24" s="76"/>
      <c r="SYA24" s="76"/>
      <c r="SYQ24" s="76"/>
      <c r="SZG24" s="76"/>
      <c r="SZW24" s="76"/>
      <c r="TAM24" s="76"/>
      <c r="TBC24" s="76"/>
      <c r="TBS24" s="76"/>
      <c r="TCI24" s="76"/>
      <c r="TCY24" s="76"/>
      <c r="TDO24" s="76"/>
      <c r="TEE24" s="76"/>
      <c r="TEU24" s="76"/>
      <c r="TFK24" s="76"/>
      <c r="TGA24" s="76"/>
      <c r="TGQ24" s="76"/>
      <c r="THG24" s="76"/>
      <c r="THW24" s="76"/>
      <c r="TIM24" s="76"/>
      <c r="TJC24" s="76"/>
      <c r="TJS24" s="76"/>
      <c r="TKI24" s="76"/>
      <c r="TKY24" s="76"/>
      <c r="TLO24" s="76"/>
      <c r="TME24" s="76"/>
      <c r="TMU24" s="76"/>
      <c r="TNK24" s="76"/>
      <c r="TOA24" s="76"/>
      <c r="TOQ24" s="76"/>
      <c r="TPG24" s="76"/>
      <c r="TPW24" s="76"/>
      <c r="TQM24" s="76"/>
      <c r="TRC24" s="76"/>
      <c r="TRS24" s="76"/>
      <c r="TSI24" s="76"/>
      <c r="TSY24" s="76"/>
      <c r="TTO24" s="76"/>
      <c r="TUE24" s="76"/>
      <c r="TUU24" s="76"/>
      <c r="TVK24" s="76"/>
      <c r="TWA24" s="76"/>
      <c r="TWQ24" s="76"/>
      <c r="TXG24" s="76"/>
      <c r="TXW24" s="76"/>
      <c r="TYM24" s="76"/>
      <c r="TZC24" s="76"/>
      <c r="TZS24" s="76"/>
      <c r="UAI24" s="76"/>
      <c r="UAY24" s="76"/>
      <c r="UBO24" s="76"/>
      <c r="UCE24" s="76"/>
      <c r="UCU24" s="76"/>
      <c r="UDK24" s="76"/>
      <c r="UEA24" s="76"/>
      <c r="UEQ24" s="76"/>
      <c r="UFG24" s="76"/>
      <c r="UFW24" s="76"/>
      <c r="UGM24" s="76"/>
      <c r="UHC24" s="76"/>
      <c r="UHS24" s="76"/>
      <c r="UII24" s="76"/>
      <c r="UIY24" s="76"/>
      <c r="UJO24" s="76"/>
      <c r="UKE24" s="76"/>
      <c r="UKU24" s="76"/>
      <c r="ULK24" s="76"/>
      <c r="UMA24" s="76"/>
      <c r="UMQ24" s="76"/>
      <c r="UNG24" s="76"/>
      <c r="UNW24" s="76"/>
      <c r="UOM24" s="76"/>
      <c r="UPC24" s="76"/>
      <c r="UPS24" s="76"/>
      <c r="UQI24" s="76"/>
      <c r="UQY24" s="76"/>
      <c r="URO24" s="76"/>
      <c r="USE24" s="76"/>
      <c r="USU24" s="76"/>
      <c r="UTK24" s="76"/>
      <c r="UUA24" s="76"/>
      <c r="UUQ24" s="76"/>
      <c r="UVG24" s="76"/>
      <c r="UVW24" s="76"/>
      <c r="UWM24" s="76"/>
      <c r="UXC24" s="76"/>
      <c r="UXS24" s="76"/>
      <c r="UYI24" s="76"/>
      <c r="UYY24" s="76"/>
      <c r="UZO24" s="76"/>
      <c r="VAE24" s="76"/>
      <c r="VAU24" s="76"/>
      <c r="VBK24" s="76"/>
      <c r="VCA24" s="76"/>
      <c r="VCQ24" s="76"/>
      <c r="VDG24" s="76"/>
      <c r="VDW24" s="76"/>
      <c r="VEM24" s="76"/>
      <c r="VFC24" s="76"/>
      <c r="VFS24" s="76"/>
      <c r="VGI24" s="76"/>
      <c r="VGY24" s="76"/>
      <c r="VHO24" s="76"/>
      <c r="VIE24" s="76"/>
      <c r="VIU24" s="76"/>
      <c r="VJK24" s="76"/>
      <c r="VKA24" s="76"/>
      <c r="VKQ24" s="76"/>
      <c r="VLG24" s="76"/>
      <c r="VLW24" s="76"/>
      <c r="VMM24" s="76"/>
      <c r="VNC24" s="76"/>
      <c r="VNS24" s="76"/>
      <c r="VOI24" s="76"/>
      <c r="VOY24" s="76"/>
      <c r="VPO24" s="76"/>
      <c r="VQE24" s="76"/>
      <c r="VQU24" s="76"/>
      <c r="VRK24" s="76"/>
      <c r="VSA24" s="76"/>
      <c r="VSQ24" s="76"/>
      <c r="VTG24" s="76"/>
      <c r="VTW24" s="76"/>
      <c r="VUM24" s="76"/>
      <c r="VVC24" s="76"/>
      <c r="VVS24" s="76"/>
      <c r="VWI24" s="76"/>
      <c r="VWY24" s="76"/>
      <c r="VXO24" s="76"/>
      <c r="VYE24" s="76"/>
      <c r="VYU24" s="76"/>
      <c r="VZK24" s="76"/>
      <c r="WAA24" s="76"/>
      <c r="WAQ24" s="76"/>
      <c r="WBG24" s="76"/>
      <c r="WBW24" s="76"/>
      <c r="WCM24" s="76"/>
      <c r="WDC24" s="76"/>
      <c r="WDS24" s="76"/>
      <c r="WEI24" s="76"/>
      <c r="WEY24" s="76"/>
      <c r="WFO24" s="76"/>
      <c r="WGE24" s="76"/>
      <c r="WGU24" s="76"/>
      <c r="WHK24" s="76"/>
      <c r="WIA24" s="76"/>
      <c r="WIQ24" s="76"/>
      <c r="WJG24" s="76"/>
      <c r="WJW24" s="76"/>
      <c r="WKM24" s="76"/>
      <c r="WLC24" s="76"/>
      <c r="WLS24" s="76"/>
      <c r="WMI24" s="76"/>
      <c r="WMY24" s="76"/>
      <c r="WNO24" s="76"/>
      <c r="WOE24" s="76"/>
      <c r="WOU24" s="76"/>
      <c r="WPK24" s="76"/>
      <c r="WQA24" s="76"/>
      <c r="WQQ24" s="76"/>
      <c r="WRG24" s="76"/>
      <c r="WRW24" s="76"/>
      <c r="WSM24" s="76"/>
      <c r="WTC24" s="76"/>
      <c r="WTS24" s="76"/>
      <c r="WUI24" s="76"/>
      <c r="WUY24" s="76"/>
      <c r="WVO24" s="76"/>
      <c r="WWE24" s="76"/>
      <c r="WWU24" s="76"/>
      <c r="WXK24" s="76"/>
      <c r="WYA24" s="76"/>
      <c r="WYQ24" s="76"/>
      <c r="WZG24" s="76"/>
      <c r="WZW24" s="76"/>
      <c r="XAM24" s="76"/>
      <c r="XBC24" s="76"/>
      <c r="XBS24" s="76"/>
      <c r="XCI24" s="76"/>
      <c r="XCY24" s="76"/>
      <c r="XDO24" s="76"/>
      <c r="XEE24" s="76"/>
    </row>
    <row r="25" spans="1:16374" s="1" customFormat="1">
      <c r="A25" s="77" t="s">
        <v>26</v>
      </c>
      <c r="B25" s="74">
        <f>DEN!$D23*ONSV_2019!Y24</f>
        <v>74342</v>
      </c>
      <c r="C25" s="74">
        <f>DEN!$D58*ONSV_2020!Y24</f>
        <v>76127</v>
      </c>
      <c r="D25" s="74">
        <f>DEN!$D93*ONSV_2021!Y24</f>
        <v>77455</v>
      </c>
      <c r="E25" s="74">
        <f>DEN!$D128*ONSV_2022!Y24</f>
        <v>79908</v>
      </c>
      <c r="F25" s="80"/>
    </row>
    <row r="26" spans="1:16374" s="1" customFormat="1">
      <c r="A26" s="77" t="s">
        <v>18</v>
      </c>
      <c r="B26" s="74">
        <f>DEN!$D24*ONSV_2019!Y25</f>
        <v>338782</v>
      </c>
      <c r="C26" s="74">
        <f>DEN!$D59*ONSV_2020!Y25</f>
        <v>347574</v>
      </c>
      <c r="D26" s="74">
        <f>DEN!$D94*ONSV_2021!Y25</f>
        <v>356207</v>
      </c>
      <c r="E26" s="74">
        <f>DEN!$D129*ONSV_2022!Y25</f>
        <v>367528</v>
      </c>
      <c r="F26" s="80"/>
    </row>
    <row r="27" spans="1:16374" s="1" customFormat="1">
      <c r="A27" s="77" t="s">
        <v>12</v>
      </c>
      <c r="B27" s="74">
        <f>DEN!$D25*ONSV_2019!Y26</f>
        <v>145503</v>
      </c>
      <c r="C27" s="74">
        <f>DEN!$D60*ONSV_2020!Y26</f>
        <v>146423</v>
      </c>
      <c r="D27" s="74">
        <f>DEN!$D95*ONSV_2021!Y26</f>
        <v>147255</v>
      </c>
      <c r="E27" s="74">
        <f>DEN!$D130*ONSV_2022!Y26</f>
        <v>148529</v>
      </c>
      <c r="F27" s="80"/>
    </row>
    <row r="28" spans="1:16374" s="25" customFormat="1">
      <c r="A28" s="77" t="s">
        <v>10</v>
      </c>
      <c r="B28" s="74">
        <f>DEN!$D26*ONSV_2019!Y27</f>
        <v>683950</v>
      </c>
      <c r="C28" s="74">
        <f>DEN!$D61*ONSV_2020!Y27</f>
        <v>690494</v>
      </c>
      <c r="D28" s="74">
        <f>DEN!$D96*ONSV_2021!Y27</f>
        <v>699078</v>
      </c>
      <c r="E28" s="74">
        <f>DEN!$D131*ONSV_2022!Y27</f>
        <v>709319</v>
      </c>
      <c r="F28" s="8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24"/>
      <c r="DJ28" s="124"/>
      <c r="DK28" s="82"/>
      <c r="DL28" s="80"/>
      <c r="DM28" s="80"/>
      <c r="DN28" s="82"/>
      <c r="DO28" s="77"/>
      <c r="DP28" s="124"/>
      <c r="DQ28" s="124"/>
      <c r="DR28" s="82"/>
      <c r="DS28" s="124"/>
      <c r="DT28" s="124"/>
      <c r="DU28" s="82"/>
      <c r="DV28" s="124"/>
      <c r="DW28" s="124"/>
      <c r="DX28" s="82"/>
      <c r="DY28" s="124"/>
      <c r="DZ28" s="124"/>
      <c r="EA28" s="82"/>
      <c r="EB28" s="80"/>
      <c r="EC28" s="80"/>
      <c r="ED28" s="82"/>
      <c r="EE28" s="77"/>
      <c r="EF28" s="124"/>
      <c r="EG28" s="124"/>
      <c r="EH28" s="82"/>
      <c r="EI28" s="124"/>
      <c r="EJ28" s="124"/>
      <c r="EK28" s="82"/>
      <c r="EL28" s="124"/>
      <c r="EM28" s="124"/>
      <c r="EN28" s="82"/>
      <c r="EO28" s="124"/>
      <c r="EP28" s="124"/>
      <c r="EQ28" s="82"/>
      <c r="ER28" s="80"/>
      <c r="ES28" s="80"/>
      <c r="ET28" s="82"/>
      <c r="EU28" s="77"/>
      <c r="EV28" s="124"/>
      <c r="EW28" s="124"/>
      <c r="EX28" s="82"/>
      <c r="EY28" s="124"/>
      <c r="EZ28" s="124"/>
      <c r="FA28" s="82"/>
      <c r="FB28" s="124"/>
      <c r="FC28" s="124"/>
      <c r="FD28" s="82"/>
      <c r="FE28" s="124"/>
      <c r="FF28" s="124"/>
      <c r="FG28" s="82"/>
      <c r="FH28" s="80"/>
      <c r="FI28" s="80"/>
      <c r="FJ28" s="82"/>
      <c r="FK28" s="77"/>
      <c r="FL28" s="124"/>
      <c r="FM28" s="124"/>
      <c r="FN28" s="82"/>
      <c r="FO28" s="124"/>
      <c r="FP28" s="124"/>
      <c r="FQ28" s="82"/>
      <c r="FR28" s="124"/>
      <c r="FS28" s="124"/>
      <c r="FT28" s="82"/>
      <c r="FU28" s="124"/>
      <c r="FV28" s="124"/>
      <c r="FW28" s="82"/>
      <c r="FX28" s="80"/>
      <c r="FY28" s="80"/>
      <c r="FZ28" s="85"/>
      <c r="GA28" s="77"/>
      <c r="GB28" s="74"/>
      <c r="GC28" s="74"/>
      <c r="GD28" s="85"/>
      <c r="GE28" s="74"/>
      <c r="GF28" s="74"/>
      <c r="GG28" s="85"/>
      <c r="GH28" s="74"/>
      <c r="GI28" s="74"/>
      <c r="GJ28" s="85"/>
      <c r="GK28" s="74"/>
      <c r="GL28" s="74"/>
      <c r="GM28" s="85"/>
      <c r="GN28" s="80"/>
      <c r="GO28" s="80"/>
      <c r="GP28" s="85"/>
      <c r="GQ28" s="77"/>
      <c r="GR28" s="74"/>
      <c r="GS28" s="74"/>
      <c r="GT28" s="85"/>
      <c r="GU28" s="74"/>
      <c r="GV28" s="74"/>
      <c r="GW28" s="85"/>
      <c r="GX28" s="74"/>
      <c r="GY28" s="74"/>
      <c r="GZ28" s="85"/>
      <c r="HA28" s="74"/>
      <c r="HB28" s="74"/>
      <c r="HC28" s="85"/>
      <c r="HD28" s="80"/>
      <c r="HE28" s="80"/>
      <c r="HF28" s="85"/>
      <c r="HG28" s="77"/>
      <c r="HH28" s="74"/>
      <c r="HI28" s="74"/>
      <c r="HJ28" s="85"/>
      <c r="HK28" s="74"/>
      <c r="HL28" s="74"/>
      <c r="HM28" s="85"/>
      <c r="HN28" s="74"/>
      <c r="HO28" s="74"/>
      <c r="HP28" s="85"/>
      <c r="HQ28" s="74"/>
      <c r="HR28" s="74"/>
      <c r="HS28" s="85"/>
      <c r="HT28" s="80"/>
      <c r="HU28" s="80"/>
      <c r="HV28" s="85"/>
      <c r="HW28" s="77"/>
      <c r="HX28" s="74"/>
      <c r="HY28" s="74"/>
      <c r="HZ28" s="85"/>
      <c r="IA28" s="74"/>
      <c r="IB28" s="74"/>
      <c r="IC28" s="85"/>
      <c r="ID28" s="74"/>
      <c r="IE28" s="74"/>
      <c r="IF28" s="85"/>
      <c r="IG28" s="74"/>
      <c r="IH28" s="74"/>
      <c r="II28" s="85"/>
      <c r="IJ28" s="80"/>
      <c r="IK28" s="80"/>
      <c r="IL28" s="85"/>
      <c r="IM28" s="77"/>
      <c r="IN28" s="74"/>
      <c r="IO28" s="74"/>
      <c r="IP28" s="85"/>
      <c r="IQ28" s="74"/>
      <c r="IR28" s="74"/>
      <c r="IS28" s="85"/>
      <c r="IT28" s="74"/>
      <c r="IU28" s="74"/>
      <c r="IV28" s="85"/>
      <c r="IW28" s="74"/>
      <c r="IX28" s="74"/>
      <c r="IY28" s="85"/>
      <c r="IZ28" s="80"/>
      <c r="JA28" s="80"/>
      <c r="JB28" s="85"/>
      <c r="JC28" s="77"/>
      <c r="JD28" s="74"/>
      <c r="JE28" s="74"/>
      <c r="JF28" s="85"/>
      <c r="JG28" s="74"/>
      <c r="JH28" s="74"/>
      <c r="JI28" s="85"/>
      <c r="JJ28" s="74"/>
      <c r="JK28" s="74"/>
      <c r="JL28" s="85"/>
      <c r="JM28" s="74"/>
      <c r="JN28" s="74"/>
      <c r="JO28" s="85"/>
      <c r="JP28" s="80"/>
      <c r="JQ28" s="80"/>
      <c r="JR28" s="85"/>
      <c r="JS28" s="77"/>
      <c r="JT28" s="74"/>
      <c r="JU28" s="74"/>
      <c r="JV28" s="85"/>
      <c r="JW28" s="74"/>
      <c r="JX28" s="74"/>
      <c r="JY28" s="85"/>
      <c r="JZ28" s="74"/>
      <c r="KA28" s="74"/>
      <c r="KB28" s="85"/>
      <c r="KC28" s="74"/>
      <c r="KD28" s="74"/>
      <c r="KE28" s="85"/>
      <c r="KF28" s="80"/>
      <c r="KG28" s="80"/>
      <c r="KH28" s="85"/>
      <c r="KI28" s="77"/>
      <c r="KJ28" s="74"/>
      <c r="KK28" s="74"/>
      <c r="KL28" s="85"/>
      <c r="KM28" s="74"/>
      <c r="KN28" s="74"/>
      <c r="KO28" s="85"/>
      <c r="KP28" s="74"/>
      <c r="KQ28" s="74"/>
      <c r="KR28" s="85"/>
      <c r="KS28" s="74"/>
      <c r="KT28" s="74"/>
      <c r="KU28" s="85"/>
      <c r="KV28" s="80"/>
      <c r="KW28" s="80"/>
      <c r="KX28" s="85"/>
      <c r="KY28" s="77"/>
      <c r="KZ28" s="74"/>
      <c r="LA28" s="74"/>
      <c r="LB28" s="85"/>
      <c r="LC28" s="74"/>
      <c r="LD28" s="74"/>
      <c r="LE28" s="85"/>
      <c r="LF28" s="74"/>
      <c r="LG28" s="74"/>
      <c r="LH28" s="85"/>
      <c r="LI28" s="74"/>
      <c r="LJ28" s="74"/>
      <c r="LK28" s="85"/>
      <c r="LL28" s="80"/>
      <c r="LM28" s="80"/>
      <c r="LN28" s="85"/>
      <c r="LO28" s="77"/>
      <c r="LP28" s="74"/>
      <c r="LQ28" s="74"/>
      <c r="LR28" s="85"/>
      <c r="LS28" s="74"/>
      <c r="LT28" s="74"/>
      <c r="LU28" s="85"/>
      <c r="LV28" s="74"/>
      <c r="LW28" s="74"/>
      <c r="LX28" s="85"/>
      <c r="LY28" s="74"/>
      <c r="LZ28" s="74"/>
      <c r="MA28" s="85"/>
      <c r="MB28" s="80"/>
      <c r="MC28" s="80"/>
      <c r="MD28" s="85"/>
      <c r="ME28" s="77"/>
      <c r="MF28" s="74"/>
      <c r="MG28" s="74"/>
      <c r="MH28" s="85"/>
      <c r="MI28" s="74"/>
      <c r="MJ28" s="74"/>
      <c r="MK28" s="85"/>
      <c r="ML28" s="74"/>
      <c r="MM28" s="74"/>
      <c r="MN28" s="85"/>
      <c r="MO28" s="74"/>
      <c r="MP28" s="74"/>
      <c r="MQ28" s="85"/>
      <c r="MR28" s="80"/>
      <c r="MS28" s="80"/>
      <c r="MT28" s="85"/>
      <c r="MU28" s="77"/>
      <c r="MV28" s="74"/>
      <c r="MW28" s="74"/>
      <c r="MX28" s="85"/>
      <c r="MY28" s="74"/>
      <c r="MZ28" s="74"/>
      <c r="NA28" s="85"/>
      <c r="NB28" s="74"/>
      <c r="NC28" s="74"/>
      <c r="ND28" s="85"/>
      <c r="NE28" s="74"/>
      <c r="NF28" s="74"/>
      <c r="NG28" s="85"/>
      <c r="NH28" s="80"/>
      <c r="NI28" s="80"/>
      <c r="NJ28" s="85"/>
      <c r="NK28" s="77"/>
      <c r="NL28" s="74"/>
      <c r="NM28" s="74"/>
      <c r="NN28" s="85"/>
      <c r="NO28" s="74"/>
      <c r="NP28" s="74"/>
      <c r="NQ28" s="85"/>
      <c r="NR28" s="74"/>
      <c r="NS28" s="74"/>
      <c r="NT28" s="85"/>
      <c r="NU28" s="74"/>
      <c r="NV28" s="74"/>
      <c r="NW28" s="85"/>
      <c r="NX28" s="80"/>
      <c r="NY28" s="80"/>
      <c r="NZ28" s="85"/>
      <c r="OA28" s="77"/>
      <c r="OB28" s="74"/>
      <c r="OC28" s="74"/>
      <c r="OD28" s="85"/>
      <c r="OE28" s="74"/>
      <c r="OF28" s="74"/>
      <c r="OG28" s="85"/>
      <c r="OH28" s="74"/>
      <c r="OI28" s="74"/>
      <c r="OJ28" s="85"/>
      <c r="OK28" s="74"/>
      <c r="OL28" s="74"/>
      <c r="OM28" s="85"/>
      <c r="ON28" s="80"/>
      <c r="OO28" s="80"/>
      <c r="OP28" s="85"/>
      <c r="OQ28" s="77"/>
      <c r="OR28" s="74"/>
      <c r="OS28" s="74"/>
      <c r="OT28" s="85"/>
      <c r="OU28" s="74"/>
      <c r="OV28" s="74"/>
      <c r="OW28" s="85"/>
      <c r="OX28" s="74"/>
      <c r="OY28" s="74"/>
      <c r="OZ28" s="85"/>
      <c r="PA28" s="74"/>
      <c r="PB28" s="74"/>
      <c r="PC28" s="85"/>
      <c r="PD28" s="80"/>
      <c r="PE28" s="80"/>
      <c r="PF28" s="85"/>
      <c r="PG28" s="77"/>
      <c r="PH28" s="74"/>
      <c r="PI28" s="74"/>
      <c r="PJ28" s="85"/>
      <c r="PK28" s="74"/>
      <c r="PL28" s="74"/>
      <c r="PM28" s="85"/>
      <c r="PN28" s="74"/>
      <c r="PO28" s="74"/>
      <c r="PP28" s="85"/>
      <c r="PQ28" s="74"/>
      <c r="PR28" s="74"/>
      <c r="PS28" s="85"/>
      <c r="PT28" s="80"/>
      <c r="PU28" s="80"/>
      <c r="PV28" s="85"/>
      <c r="PW28" s="77"/>
      <c r="PX28" s="74"/>
      <c r="PY28" s="74"/>
      <c r="PZ28" s="85"/>
      <c r="QA28" s="74"/>
      <c r="QB28" s="74"/>
      <c r="QC28" s="85"/>
      <c r="QD28" s="74"/>
      <c r="QE28" s="74"/>
      <c r="QF28" s="85"/>
      <c r="QG28" s="74"/>
      <c r="QH28" s="74"/>
      <c r="QI28" s="85"/>
      <c r="QJ28" s="80"/>
      <c r="QK28" s="80"/>
      <c r="QL28" s="85"/>
      <c r="QM28" s="77"/>
      <c r="QN28" s="74"/>
      <c r="QO28" s="74"/>
      <c r="QP28" s="85"/>
      <c r="QQ28" s="74"/>
      <c r="QR28" s="74"/>
      <c r="QS28" s="85"/>
      <c r="QT28" s="74"/>
      <c r="QU28" s="74"/>
      <c r="QV28" s="85"/>
      <c r="QW28" s="74"/>
      <c r="QX28" s="74"/>
      <c r="QY28" s="85"/>
      <c r="QZ28" s="80"/>
      <c r="RA28" s="80"/>
      <c r="RB28" s="85"/>
      <c r="RC28" s="77"/>
      <c r="RD28" s="74"/>
      <c r="RE28" s="74"/>
      <c r="RF28" s="85"/>
      <c r="RG28" s="74"/>
      <c r="RH28" s="74"/>
      <c r="RI28" s="85"/>
      <c r="RJ28" s="74"/>
      <c r="RK28" s="74"/>
      <c r="RL28" s="85"/>
      <c r="RM28" s="74"/>
      <c r="RN28" s="74"/>
      <c r="RO28" s="85"/>
      <c r="RP28" s="80"/>
      <c r="RQ28" s="80"/>
      <c r="RR28" s="85"/>
      <c r="RS28" s="77"/>
      <c r="RT28" s="74"/>
      <c r="RU28" s="74"/>
      <c r="RV28" s="85"/>
      <c r="RW28" s="74"/>
      <c r="RX28" s="74"/>
      <c r="RY28" s="85"/>
      <c r="RZ28" s="74"/>
      <c r="SA28" s="74"/>
      <c r="SB28" s="85"/>
      <c r="SC28" s="74"/>
      <c r="SD28" s="74"/>
      <c r="SE28" s="85"/>
      <c r="SF28" s="80"/>
      <c r="SG28" s="80"/>
      <c r="SH28" s="85"/>
      <c r="SI28" s="77"/>
      <c r="SJ28" s="74"/>
      <c r="SK28" s="74"/>
      <c r="SL28" s="85"/>
      <c r="SM28" s="74"/>
      <c r="SN28" s="74"/>
      <c r="SO28" s="85"/>
      <c r="SP28" s="74"/>
      <c r="SQ28" s="74"/>
      <c r="SR28" s="85"/>
      <c r="SS28" s="74"/>
      <c r="ST28" s="74"/>
      <c r="SU28" s="85"/>
      <c r="SV28" s="80"/>
      <c r="SW28" s="80"/>
      <c r="SX28" s="85"/>
      <c r="SY28" s="77"/>
      <c r="SZ28" s="74"/>
      <c r="TA28" s="74"/>
      <c r="TB28" s="85"/>
      <c r="TC28" s="74"/>
      <c r="TD28" s="74"/>
      <c r="TE28" s="85"/>
      <c r="TF28" s="74"/>
      <c r="TG28" s="74"/>
      <c r="TH28" s="85"/>
      <c r="TI28" s="74"/>
      <c r="TJ28" s="74"/>
      <c r="TK28" s="85"/>
      <c r="TL28" s="80"/>
      <c r="TM28" s="80"/>
      <c r="TN28" s="85"/>
      <c r="TO28" s="77"/>
      <c r="TP28" s="74"/>
      <c r="TQ28" s="74"/>
      <c r="TR28" s="85"/>
      <c r="TS28" s="74"/>
      <c r="TT28" s="74"/>
      <c r="TU28" s="85"/>
      <c r="TV28" s="74"/>
      <c r="TW28" s="74"/>
      <c r="TX28" s="85"/>
      <c r="TY28" s="74"/>
      <c r="TZ28" s="74"/>
      <c r="UA28" s="85"/>
      <c r="UB28" s="80"/>
      <c r="UC28" s="80"/>
      <c r="UD28" s="85"/>
      <c r="UE28" s="77"/>
      <c r="UF28" s="74"/>
      <c r="UG28" s="74"/>
      <c r="UH28" s="85"/>
      <c r="UI28" s="74"/>
      <c r="UJ28" s="74"/>
      <c r="UK28" s="85"/>
      <c r="UL28" s="74"/>
      <c r="UM28" s="74"/>
      <c r="UN28" s="85"/>
      <c r="UO28" s="74"/>
      <c r="UP28" s="74"/>
      <c r="UQ28" s="85"/>
      <c r="UR28" s="80"/>
      <c r="US28" s="80"/>
      <c r="UT28" s="85"/>
      <c r="UU28" s="77"/>
      <c r="UV28" s="74"/>
      <c r="UW28" s="74"/>
      <c r="UX28" s="85"/>
      <c r="UY28" s="74"/>
      <c r="UZ28" s="74"/>
      <c r="VA28" s="85"/>
      <c r="VB28" s="74"/>
      <c r="VC28" s="74"/>
      <c r="VD28" s="85"/>
      <c r="VE28" s="74"/>
      <c r="VF28" s="74"/>
      <c r="VG28" s="85"/>
      <c r="VH28" s="80"/>
      <c r="VI28" s="80"/>
      <c r="VJ28" s="85"/>
      <c r="VK28" s="77"/>
      <c r="VL28" s="74"/>
      <c r="VM28" s="74"/>
      <c r="VN28" s="85"/>
      <c r="VO28" s="74"/>
      <c r="VP28" s="74"/>
      <c r="VQ28" s="85"/>
      <c r="VR28" s="74"/>
      <c r="VS28" s="74"/>
      <c r="VT28" s="85"/>
      <c r="VU28" s="74"/>
      <c r="VV28" s="74"/>
      <c r="VW28" s="85"/>
      <c r="VX28" s="80"/>
      <c r="VY28" s="80"/>
      <c r="VZ28" s="85"/>
      <c r="WA28" s="77"/>
      <c r="WB28" s="74"/>
      <c r="WC28" s="74"/>
      <c r="WD28" s="85"/>
      <c r="WE28" s="74"/>
      <c r="WF28" s="74"/>
      <c r="WG28" s="85"/>
      <c r="WH28" s="74"/>
      <c r="WI28" s="74"/>
      <c r="WJ28" s="85"/>
      <c r="WK28" s="74"/>
      <c r="WL28" s="74"/>
      <c r="WM28" s="85"/>
      <c r="WN28" s="80"/>
      <c r="WO28" s="80"/>
      <c r="WP28" s="85"/>
      <c r="WQ28" s="77"/>
      <c r="WR28" s="74"/>
      <c r="WS28" s="74"/>
      <c r="WT28" s="85"/>
      <c r="WU28" s="74"/>
      <c r="WV28" s="74"/>
      <c r="WW28" s="85"/>
      <c r="WX28" s="74"/>
      <c r="WY28" s="74"/>
      <c r="WZ28" s="85"/>
      <c r="XA28" s="74"/>
      <c r="XB28" s="74"/>
      <c r="XC28" s="85"/>
      <c r="XD28" s="80"/>
      <c r="XE28" s="80"/>
      <c r="XF28" s="85"/>
      <c r="XG28" s="77"/>
      <c r="XH28" s="74"/>
      <c r="XI28" s="74"/>
      <c r="XJ28" s="85"/>
      <c r="XK28" s="74"/>
      <c r="XL28" s="74"/>
      <c r="XM28" s="85"/>
      <c r="XN28" s="74"/>
      <c r="XO28" s="74"/>
      <c r="XP28" s="85"/>
      <c r="XQ28" s="74"/>
      <c r="XR28" s="74"/>
      <c r="XS28" s="85"/>
      <c r="XT28" s="80"/>
      <c r="XU28" s="80"/>
      <c r="XV28" s="85"/>
      <c r="XW28" s="77"/>
      <c r="XX28" s="74"/>
      <c r="XY28" s="74"/>
      <c r="XZ28" s="85"/>
      <c r="YA28" s="74"/>
      <c r="YB28" s="74"/>
      <c r="YC28" s="85"/>
      <c r="YD28" s="74"/>
      <c r="YE28" s="74"/>
      <c r="YF28" s="85"/>
      <c r="YG28" s="74"/>
      <c r="YH28" s="74"/>
      <c r="YI28" s="85"/>
      <c r="YJ28" s="80"/>
      <c r="YK28" s="80"/>
      <c r="YL28" s="85"/>
      <c r="YM28" s="77"/>
      <c r="YN28" s="74"/>
      <c r="YO28" s="74"/>
      <c r="YP28" s="85"/>
      <c r="YQ28" s="74"/>
      <c r="YR28" s="74"/>
      <c r="YS28" s="85"/>
      <c r="YT28" s="74"/>
      <c r="YU28" s="74"/>
      <c r="YV28" s="85"/>
      <c r="YW28" s="74"/>
      <c r="YX28" s="74"/>
      <c r="YY28" s="85"/>
      <c r="YZ28" s="80"/>
      <c r="ZA28" s="80"/>
      <c r="ZB28" s="85"/>
      <c r="ZC28" s="77"/>
      <c r="ZD28" s="74"/>
      <c r="ZE28" s="74"/>
      <c r="ZF28" s="85"/>
      <c r="ZG28" s="74"/>
      <c r="ZH28" s="74"/>
      <c r="ZI28" s="85"/>
      <c r="ZJ28" s="74"/>
      <c r="ZK28" s="74"/>
      <c r="ZL28" s="85"/>
      <c r="ZM28" s="74"/>
      <c r="ZN28" s="74"/>
      <c r="ZO28" s="85"/>
      <c r="ZP28" s="80"/>
      <c r="ZQ28" s="80"/>
      <c r="ZR28" s="85"/>
      <c r="ZS28" s="77"/>
      <c r="ZT28" s="74"/>
      <c r="ZU28" s="74"/>
      <c r="ZV28" s="85"/>
      <c r="ZW28" s="74"/>
      <c r="ZX28" s="74"/>
      <c r="ZY28" s="85"/>
      <c r="ZZ28" s="74"/>
      <c r="AAA28" s="74"/>
      <c r="AAB28" s="85"/>
      <c r="AAC28" s="74"/>
      <c r="AAD28" s="74"/>
      <c r="AAE28" s="85"/>
      <c r="AAF28" s="80"/>
      <c r="AAG28" s="80"/>
      <c r="AAH28" s="85"/>
      <c r="AAI28" s="77"/>
      <c r="AAJ28" s="74"/>
      <c r="AAK28" s="74"/>
      <c r="AAL28" s="85"/>
      <c r="AAM28" s="74"/>
      <c r="AAN28" s="74"/>
      <c r="AAO28" s="85"/>
      <c r="AAP28" s="74"/>
      <c r="AAQ28" s="74"/>
      <c r="AAR28" s="85"/>
      <c r="AAS28" s="74"/>
      <c r="AAT28" s="74"/>
      <c r="AAU28" s="85"/>
      <c r="AAV28" s="80"/>
      <c r="AAW28" s="80"/>
      <c r="AAX28" s="85"/>
      <c r="AAY28" s="77"/>
      <c r="AAZ28" s="74"/>
      <c r="ABA28" s="74"/>
      <c r="ABB28" s="85"/>
      <c r="ABC28" s="74"/>
      <c r="ABD28" s="74"/>
      <c r="ABE28" s="85"/>
      <c r="ABF28" s="74"/>
      <c r="ABG28" s="74"/>
      <c r="ABH28" s="85"/>
      <c r="ABI28" s="74"/>
      <c r="ABJ28" s="74"/>
      <c r="ABK28" s="85"/>
      <c r="ABL28" s="80"/>
      <c r="ABM28" s="80"/>
      <c r="ABN28" s="85"/>
      <c r="ABO28" s="77"/>
      <c r="ABP28" s="74"/>
      <c r="ABQ28" s="74"/>
      <c r="ABR28" s="85"/>
      <c r="ABS28" s="74"/>
      <c r="ABT28" s="74"/>
      <c r="ABU28" s="85"/>
      <c r="ABV28" s="74"/>
      <c r="ABW28" s="74"/>
      <c r="ABX28" s="85"/>
      <c r="ABY28" s="74"/>
      <c r="ABZ28" s="74"/>
      <c r="ACA28" s="85"/>
      <c r="ACB28" s="80"/>
      <c r="ACC28" s="80"/>
      <c r="ACD28" s="85"/>
      <c r="ACE28" s="77"/>
      <c r="ACF28" s="74"/>
      <c r="ACG28" s="74"/>
      <c r="ACH28" s="85"/>
      <c r="ACI28" s="74"/>
      <c r="ACJ28" s="74"/>
      <c r="ACK28" s="85"/>
      <c r="ACL28" s="74"/>
      <c r="ACM28" s="74"/>
      <c r="ACN28" s="85"/>
      <c r="ACO28" s="74"/>
      <c r="ACP28" s="74"/>
      <c r="ACQ28" s="85"/>
      <c r="ACR28" s="80"/>
      <c r="ACS28" s="80"/>
      <c r="ACT28" s="85"/>
      <c r="ACU28" s="77"/>
      <c r="ACV28" s="74"/>
      <c r="ACW28" s="74"/>
      <c r="ACX28" s="85"/>
      <c r="ACY28" s="74"/>
      <c r="ACZ28" s="74"/>
      <c r="ADA28" s="85"/>
      <c r="ADB28" s="74"/>
      <c r="ADC28" s="74"/>
      <c r="ADD28" s="85"/>
      <c r="ADE28" s="74"/>
      <c r="ADF28" s="74"/>
      <c r="ADG28" s="85"/>
      <c r="ADH28" s="80"/>
      <c r="ADI28" s="80"/>
      <c r="ADJ28" s="85"/>
      <c r="ADK28" s="77"/>
      <c r="ADL28" s="74"/>
      <c r="ADM28" s="74"/>
      <c r="ADN28" s="85"/>
      <c r="ADO28" s="74"/>
      <c r="ADP28" s="74"/>
      <c r="ADQ28" s="85"/>
      <c r="ADR28" s="74"/>
      <c r="ADS28" s="74"/>
      <c r="ADT28" s="85"/>
      <c r="ADU28" s="74"/>
      <c r="ADV28" s="74"/>
      <c r="ADW28" s="85"/>
      <c r="ADX28" s="80"/>
      <c r="ADY28" s="80"/>
      <c r="ADZ28" s="85"/>
      <c r="AEA28" s="77"/>
      <c r="AEB28" s="74"/>
      <c r="AEC28" s="74"/>
      <c r="AED28" s="85"/>
      <c r="AEE28" s="74"/>
      <c r="AEF28" s="74"/>
      <c r="AEG28" s="85"/>
      <c r="AEH28" s="74"/>
      <c r="AEI28" s="74"/>
      <c r="AEJ28" s="85"/>
      <c r="AEK28" s="74"/>
      <c r="AEL28" s="74"/>
      <c r="AEM28" s="85"/>
      <c r="AEN28" s="80"/>
      <c r="AEO28" s="80"/>
      <c r="AEP28" s="85"/>
      <c r="AEQ28" s="77"/>
      <c r="AER28" s="74"/>
      <c r="AES28" s="74"/>
      <c r="AET28" s="85"/>
      <c r="AEU28" s="74"/>
      <c r="AEV28" s="74"/>
      <c r="AEW28" s="85"/>
      <c r="AEX28" s="74"/>
      <c r="AEY28" s="74"/>
      <c r="AEZ28" s="85"/>
      <c r="AFA28" s="74"/>
      <c r="AFB28" s="74"/>
      <c r="AFC28" s="85"/>
      <c r="AFD28" s="80"/>
      <c r="AFE28" s="80"/>
      <c r="AFF28" s="85"/>
      <c r="AFG28" s="77"/>
      <c r="AFH28" s="74"/>
      <c r="AFI28" s="74"/>
      <c r="AFJ28" s="85"/>
      <c r="AFK28" s="74"/>
      <c r="AFL28" s="74"/>
      <c r="AFM28" s="85"/>
      <c r="AFN28" s="74"/>
      <c r="AFO28" s="74"/>
      <c r="AFP28" s="85"/>
      <c r="AFQ28" s="74"/>
      <c r="AFR28" s="74"/>
      <c r="AFS28" s="85"/>
      <c r="AFT28" s="80"/>
      <c r="AFU28" s="80"/>
      <c r="AFV28" s="85"/>
      <c r="AFW28" s="77"/>
      <c r="AFX28" s="74"/>
      <c r="AFY28" s="74"/>
      <c r="AFZ28" s="85"/>
      <c r="AGA28" s="74"/>
      <c r="AGB28" s="74"/>
      <c r="AGC28" s="85"/>
      <c r="AGD28" s="74"/>
      <c r="AGE28" s="74"/>
      <c r="AGF28" s="85"/>
      <c r="AGG28" s="74"/>
      <c r="AGH28" s="74"/>
      <c r="AGI28" s="85"/>
      <c r="AGJ28" s="80"/>
      <c r="AGK28" s="80"/>
      <c r="AGL28" s="85"/>
      <c r="AGM28" s="77"/>
      <c r="AGN28" s="74"/>
      <c r="AGO28" s="74"/>
      <c r="AGP28" s="85"/>
      <c r="AGQ28" s="74"/>
      <c r="AGR28" s="74"/>
      <c r="AGS28" s="85"/>
      <c r="AGT28" s="74"/>
      <c r="AGU28" s="74"/>
      <c r="AGV28" s="85"/>
      <c r="AGW28" s="74"/>
      <c r="AGX28" s="74"/>
      <c r="AGY28" s="85"/>
      <c r="AGZ28" s="80"/>
      <c r="AHA28" s="80"/>
      <c r="AHB28" s="85"/>
      <c r="AHC28" s="77"/>
      <c r="AHD28" s="74"/>
      <c r="AHE28" s="74"/>
      <c r="AHF28" s="85"/>
      <c r="AHG28" s="74"/>
      <c r="AHH28" s="74"/>
      <c r="AHI28" s="85"/>
      <c r="AHJ28" s="74"/>
      <c r="AHK28" s="74"/>
      <c r="AHL28" s="85"/>
      <c r="AHM28" s="74"/>
      <c r="AHN28" s="74"/>
      <c r="AHO28" s="85"/>
      <c r="AHP28" s="80"/>
      <c r="AHQ28" s="80"/>
      <c r="AHR28" s="85"/>
      <c r="AHS28" s="77"/>
      <c r="AHT28" s="74"/>
      <c r="AHU28" s="74"/>
      <c r="AHV28" s="85"/>
      <c r="AHW28" s="74"/>
      <c r="AHX28" s="74"/>
      <c r="AHY28" s="85"/>
      <c r="AHZ28" s="74"/>
      <c r="AIA28" s="74"/>
      <c r="AIB28" s="85"/>
      <c r="AIC28" s="74"/>
      <c r="AID28" s="74"/>
      <c r="AIE28" s="85"/>
      <c r="AIF28" s="80"/>
      <c r="AIG28" s="80"/>
      <c r="AIH28" s="85"/>
      <c r="AII28" s="77"/>
      <c r="AIJ28" s="74"/>
      <c r="AIK28" s="74"/>
      <c r="AIL28" s="85"/>
      <c r="AIM28" s="74"/>
      <c r="AIN28" s="74"/>
      <c r="AIO28" s="85"/>
      <c r="AIP28" s="74"/>
      <c r="AIQ28" s="74"/>
      <c r="AIR28" s="85"/>
      <c r="AIS28" s="74"/>
      <c r="AIT28" s="74"/>
      <c r="AIU28" s="85"/>
      <c r="AIV28" s="80"/>
      <c r="AIW28" s="80"/>
      <c r="AIX28" s="85"/>
      <c r="AIY28" s="77"/>
      <c r="AIZ28" s="74"/>
      <c r="AJA28" s="74"/>
      <c r="AJB28" s="85"/>
      <c r="AJC28" s="74"/>
      <c r="AJD28" s="74"/>
      <c r="AJE28" s="85"/>
      <c r="AJF28" s="74"/>
      <c r="AJG28" s="74"/>
      <c r="AJH28" s="85"/>
      <c r="AJI28" s="74"/>
      <c r="AJJ28" s="74"/>
      <c r="AJK28" s="85"/>
      <c r="AJL28" s="80"/>
      <c r="AJM28" s="80"/>
      <c r="AJN28" s="85"/>
      <c r="AJO28" s="77"/>
      <c r="AJP28" s="74"/>
      <c r="AJQ28" s="74"/>
      <c r="AJR28" s="85"/>
      <c r="AJS28" s="74"/>
      <c r="AJT28" s="74"/>
      <c r="AJU28" s="85"/>
      <c r="AJV28" s="74"/>
      <c r="AJW28" s="74"/>
      <c r="AJX28" s="85"/>
      <c r="AJY28" s="74"/>
      <c r="AJZ28" s="74"/>
      <c r="AKA28" s="85"/>
      <c r="AKB28" s="80"/>
      <c r="AKC28" s="80"/>
      <c r="AKD28" s="85"/>
      <c r="AKE28" s="77"/>
      <c r="AKF28" s="74"/>
      <c r="AKG28" s="74"/>
      <c r="AKH28" s="85"/>
      <c r="AKI28" s="74"/>
      <c r="AKJ28" s="74"/>
      <c r="AKK28" s="85"/>
      <c r="AKL28" s="74"/>
      <c r="AKM28" s="74"/>
      <c r="AKN28" s="85"/>
      <c r="AKO28" s="74"/>
      <c r="AKP28" s="74"/>
      <c r="AKQ28" s="85"/>
      <c r="AKR28" s="80"/>
      <c r="AKS28" s="80"/>
      <c r="AKT28" s="85"/>
      <c r="AKU28" s="77"/>
      <c r="AKV28" s="74"/>
      <c r="AKW28" s="74"/>
      <c r="AKX28" s="85"/>
      <c r="AKY28" s="74"/>
      <c r="AKZ28" s="74"/>
      <c r="ALA28" s="85"/>
      <c r="ALB28" s="74"/>
      <c r="ALC28" s="74"/>
      <c r="ALD28" s="85"/>
      <c r="ALE28" s="74"/>
      <c r="ALF28" s="74"/>
      <c r="ALG28" s="85"/>
      <c r="ALH28" s="80"/>
      <c r="ALI28" s="80"/>
      <c r="ALJ28" s="85"/>
      <c r="ALK28" s="77"/>
      <c r="ALL28" s="74"/>
      <c r="ALM28" s="74"/>
      <c r="ALN28" s="85"/>
      <c r="ALO28" s="74"/>
      <c r="ALP28" s="74"/>
      <c r="ALQ28" s="85"/>
      <c r="ALR28" s="74"/>
      <c r="ALS28" s="74"/>
      <c r="ALT28" s="85"/>
      <c r="ALU28" s="74"/>
      <c r="ALV28" s="74"/>
      <c r="ALW28" s="85"/>
      <c r="ALX28" s="80"/>
      <c r="ALY28" s="80"/>
      <c r="ALZ28" s="85"/>
      <c r="AMA28" s="77"/>
      <c r="AMB28" s="74"/>
      <c r="AMC28" s="74"/>
      <c r="AMD28" s="85"/>
      <c r="AME28" s="74"/>
      <c r="AMF28" s="74"/>
      <c r="AMG28" s="85"/>
      <c r="AMH28" s="74"/>
      <c r="AMI28" s="74"/>
      <c r="AMJ28" s="85"/>
      <c r="AMK28" s="74"/>
      <c r="AML28" s="74"/>
      <c r="AMM28" s="85"/>
      <c r="AMN28" s="80"/>
      <c r="AMO28" s="80"/>
      <c r="AMP28" s="85"/>
      <c r="AMQ28" s="77"/>
      <c r="AMR28" s="74"/>
      <c r="AMS28" s="74"/>
      <c r="AMT28" s="85"/>
      <c r="AMU28" s="74"/>
      <c r="AMV28" s="74"/>
      <c r="AMW28" s="85"/>
      <c r="AMX28" s="74"/>
      <c r="AMY28" s="74"/>
      <c r="AMZ28" s="85"/>
      <c r="ANA28" s="74"/>
      <c r="ANB28" s="74"/>
      <c r="ANC28" s="85"/>
      <c r="AND28" s="80"/>
      <c r="ANE28" s="80"/>
      <c r="ANF28" s="85"/>
      <c r="ANG28" s="77"/>
      <c r="ANH28" s="74"/>
      <c r="ANI28" s="74"/>
      <c r="ANJ28" s="85"/>
      <c r="ANK28" s="74"/>
      <c r="ANL28" s="74"/>
      <c r="ANM28" s="85"/>
      <c r="ANN28" s="74"/>
      <c r="ANO28" s="74"/>
      <c r="ANP28" s="85"/>
      <c r="ANQ28" s="74"/>
      <c r="ANR28" s="74"/>
      <c r="ANS28" s="85"/>
      <c r="ANT28" s="80"/>
      <c r="ANU28" s="80"/>
      <c r="ANV28" s="85"/>
      <c r="ANW28" s="77"/>
      <c r="ANX28" s="74"/>
      <c r="ANY28" s="74"/>
      <c r="ANZ28" s="85"/>
      <c r="AOA28" s="74"/>
      <c r="AOB28" s="74"/>
      <c r="AOC28" s="85"/>
      <c r="AOD28" s="74"/>
      <c r="AOE28" s="74"/>
      <c r="AOF28" s="85"/>
      <c r="AOG28" s="74"/>
      <c r="AOH28" s="74"/>
      <c r="AOI28" s="85"/>
      <c r="AOJ28" s="80"/>
      <c r="AOK28" s="80"/>
      <c r="AOL28" s="85"/>
      <c r="AOM28" s="77"/>
      <c r="AON28" s="74"/>
      <c r="AOO28" s="74"/>
      <c r="AOP28" s="85"/>
      <c r="AOQ28" s="74"/>
      <c r="AOR28" s="74"/>
      <c r="AOS28" s="85"/>
      <c r="AOT28" s="74"/>
      <c r="AOU28" s="74"/>
      <c r="AOV28" s="85"/>
      <c r="AOW28" s="74"/>
      <c r="AOX28" s="74"/>
      <c r="AOY28" s="85"/>
      <c r="AOZ28" s="80"/>
      <c r="APA28" s="80"/>
      <c r="APB28" s="85"/>
      <c r="APC28" s="77"/>
      <c r="APD28" s="74"/>
      <c r="APE28" s="74"/>
      <c r="APF28" s="85"/>
      <c r="APG28" s="74"/>
      <c r="APH28" s="74"/>
      <c r="API28" s="85"/>
      <c r="APJ28" s="74"/>
      <c r="APK28" s="74"/>
      <c r="APL28" s="85"/>
      <c r="APM28" s="74"/>
      <c r="APN28" s="74"/>
      <c r="APO28" s="85"/>
      <c r="APP28" s="80"/>
      <c r="APQ28" s="80"/>
      <c r="APR28" s="85"/>
      <c r="APS28" s="77"/>
      <c r="APT28" s="74"/>
      <c r="APU28" s="74"/>
      <c r="APV28" s="85"/>
      <c r="APW28" s="74"/>
      <c r="APX28" s="74"/>
      <c r="APY28" s="85"/>
      <c r="APZ28" s="74"/>
      <c r="AQA28" s="74"/>
      <c r="AQB28" s="85"/>
      <c r="AQC28" s="74"/>
      <c r="AQD28" s="74"/>
      <c r="AQE28" s="85"/>
      <c r="AQF28" s="80"/>
      <c r="AQG28" s="80"/>
      <c r="AQH28" s="85"/>
      <c r="AQI28" s="77"/>
      <c r="AQJ28" s="74"/>
      <c r="AQK28" s="74"/>
      <c r="AQL28" s="85"/>
      <c r="AQM28" s="74"/>
      <c r="AQN28" s="74"/>
      <c r="AQO28" s="85"/>
      <c r="AQP28" s="74"/>
      <c r="AQQ28" s="74"/>
      <c r="AQR28" s="85"/>
      <c r="AQS28" s="74"/>
      <c r="AQT28" s="74"/>
      <c r="AQU28" s="85"/>
      <c r="AQV28" s="80"/>
      <c r="AQW28" s="80"/>
      <c r="AQX28" s="85"/>
      <c r="AQY28" s="77"/>
      <c r="AQZ28" s="74"/>
      <c r="ARA28" s="74"/>
      <c r="ARB28" s="85"/>
      <c r="ARC28" s="74"/>
      <c r="ARD28" s="74"/>
      <c r="ARE28" s="85"/>
      <c r="ARF28" s="74"/>
      <c r="ARG28" s="74"/>
      <c r="ARH28" s="85"/>
      <c r="ARI28" s="74"/>
      <c r="ARJ28" s="74"/>
      <c r="ARK28" s="85"/>
      <c r="ARL28" s="80"/>
      <c r="ARM28" s="80"/>
      <c r="ARN28" s="85"/>
      <c r="ARO28" s="77"/>
      <c r="ARP28" s="74"/>
      <c r="ARQ28" s="74"/>
      <c r="ARR28" s="85"/>
      <c r="ARS28" s="74"/>
      <c r="ART28" s="74"/>
      <c r="ARU28" s="85"/>
      <c r="ARV28" s="74"/>
      <c r="ARW28" s="74"/>
      <c r="ARX28" s="85"/>
      <c r="ARY28" s="74"/>
      <c r="ARZ28" s="74"/>
      <c r="ASA28" s="85"/>
      <c r="ASB28" s="80"/>
      <c r="ASC28" s="80"/>
      <c r="ASD28" s="85"/>
      <c r="ASE28" s="77"/>
      <c r="ASF28" s="74"/>
      <c r="ASG28" s="74"/>
      <c r="ASH28" s="85"/>
      <c r="ASI28" s="74"/>
      <c r="ASJ28" s="74"/>
      <c r="ASK28" s="85"/>
      <c r="ASL28" s="74"/>
      <c r="ASM28" s="74"/>
      <c r="ASN28" s="85"/>
      <c r="ASO28" s="74"/>
      <c r="ASP28" s="74"/>
      <c r="ASQ28" s="85"/>
      <c r="ASR28" s="80"/>
      <c r="ASS28" s="80"/>
      <c r="AST28" s="85"/>
      <c r="ASU28" s="77"/>
      <c r="ASV28" s="74"/>
      <c r="ASW28" s="74"/>
      <c r="ASX28" s="85"/>
      <c r="ASY28" s="74"/>
      <c r="ASZ28" s="74"/>
      <c r="ATA28" s="85"/>
      <c r="ATB28" s="74"/>
      <c r="ATC28" s="74"/>
      <c r="ATD28" s="85"/>
      <c r="ATE28" s="74"/>
      <c r="ATF28" s="74"/>
      <c r="ATG28" s="85"/>
      <c r="ATH28" s="80"/>
      <c r="ATI28" s="80"/>
      <c r="ATJ28" s="85"/>
      <c r="ATK28" s="77"/>
      <c r="ATL28" s="74"/>
      <c r="ATM28" s="74"/>
      <c r="ATN28" s="85"/>
      <c r="ATO28" s="74"/>
      <c r="ATP28" s="74"/>
      <c r="ATQ28" s="85"/>
      <c r="ATR28" s="74"/>
      <c r="ATS28" s="74"/>
      <c r="ATT28" s="85"/>
      <c r="ATU28" s="74"/>
      <c r="ATV28" s="74"/>
      <c r="ATW28" s="85"/>
      <c r="ATX28" s="80"/>
      <c r="ATY28" s="80"/>
      <c r="ATZ28" s="85"/>
      <c r="AUA28" s="77"/>
      <c r="AUB28" s="74"/>
      <c r="AUC28" s="74"/>
      <c r="AUD28" s="85"/>
      <c r="AUE28" s="74"/>
      <c r="AUF28" s="74"/>
      <c r="AUG28" s="85"/>
      <c r="AUH28" s="74"/>
      <c r="AUI28" s="74"/>
      <c r="AUJ28" s="85"/>
      <c r="AUK28" s="74"/>
      <c r="AUL28" s="74"/>
      <c r="AUM28" s="85"/>
      <c r="AUN28" s="80"/>
      <c r="AUO28" s="80"/>
      <c r="AUP28" s="85"/>
      <c r="AUQ28" s="77"/>
      <c r="AUR28" s="74"/>
      <c r="AUS28" s="74"/>
      <c r="AUT28" s="85"/>
      <c r="AUU28" s="74"/>
      <c r="AUV28" s="74"/>
      <c r="AUW28" s="85"/>
      <c r="AUX28" s="74"/>
      <c r="AUY28" s="74"/>
      <c r="AUZ28" s="85"/>
      <c r="AVA28" s="74"/>
      <c r="AVB28" s="74"/>
      <c r="AVC28" s="85"/>
      <c r="AVD28" s="80"/>
      <c r="AVE28" s="80"/>
      <c r="AVF28" s="85"/>
      <c r="AVG28" s="77"/>
      <c r="AVH28" s="74"/>
      <c r="AVI28" s="74"/>
      <c r="AVJ28" s="85"/>
      <c r="AVK28" s="74"/>
      <c r="AVL28" s="74"/>
      <c r="AVM28" s="85"/>
      <c r="AVN28" s="74"/>
      <c r="AVO28" s="74"/>
      <c r="AVP28" s="85"/>
      <c r="AVQ28" s="74"/>
      <c r="AVR28" s="74"/>
      <c r="AVS28" s="85"/>
      <c r="AVT28" s="80"/>
      <c r="AVU28" s="80"/>
      <c r="AVV28" s="85"/>
      <c r="AVW28" s="77"/>
      <c r="AVX28" s="74"/>
      <c r="AVY28" s="74"/>
      <c r="AVZ28" s="85"/>
      <c r="AWA28" s="74"/>
      <c r="AWB28" s="74"/>
      <c r="AWC28" s="85"/>
      <c r="AWD28" s="74"/>
      <c r="AWE28" s="74"/>
      <c r="AWF28" s="85"/>
      <c r="AWG28" s="74"/>
      <c r="AWH28" s="74"/>
      <c r="AWI28" s="85"/>
      <c r="AWJ28" s="80"/>
      <c r="AWK28" s="80"/>
      <c r="AWL28" s="85"/>
      <c r="AWM28" s="77"/>
      <c r="AWN28" s="74"/>
      <c r="AWO28" s="74"/>
      <c r="AWP28" s="85"/>
      <c r="AWQ28" s="74"/>
      <c r="AWR28" s="74"/>
      <c r="AWS28" s="85"/>
      <c r="AWT28" s="74"/>
      <c r="AWU28" s="74"/>
      <c r="AWV28" s="85"/>
      <c r="AWW28" s="74"/>
      <c r="AWX28" s="74"/>
      <c r="AWY28" s="85"/>
      <c r="AWZ28" s="80"/>
      <c r="AXA28" s="80"/>
      <c r="AXB28" s="85"/>
      <c r="AXC28" s="77"/>
      <c r="AXD28" s="74"/>
      <c r="AXE28" s="74"/>
      <c r="AXF28" s="85"/>
      <c r="AXG28" s="74"/>
      <c r="AXH28" s="74"/>
      <c r="AXI28" s="85"/>
      <c r="AXJ28" s="74"/>
      <c r="AXK28" s="74"/>
      <c r="AXL28" s="85"/>
      <c r="AXM28" s="74"/>
      <c r="AXN28" s="74"/>
      <c r="AXO28" s="85"/>
      <c r="AXP28" s="80"/>
      <c r="AXQ28" s="80"/>
      <c r="AXR28" s="85"/>
      <c r="AXS28" s="77"/>
      <c r="AXT28" s="74"/>
      <c r="AXU28" s="74"/>
      <c r="AXV28" s="85"/>
      <c r="AXW28" s="74"/>
      <c r="AXX28" s="74"/>
      <c r="AXY28" s="85"/>
      <c r="AXZ28" s="74"/>
      <c r="AYA28" s="74"/>
      <c r="AYB28" s="85"/>
      <c r="AYC28" s="74"/>
      <c r="AYD28" s="74"/>
      <c r="AYE28" s="85"/>
      <c r="AYF28" s="80"/>
      <c r="AYG28" s="80"/>
      <c r="AYH28" s="85"/>
      <c r="AYI28" s="77"/>
      <c r="AYJ28" s="74"/>
      <c r="AYK28" s="74"/>
      <c r="AYL28" s="85"/>
      <c r="AYM28" s="74"/>
      <c r="AYN28" s="74"/>
      <c r="AYO28" s="85"/>
      <c r="AYP28" s="74"/>
      <c r="AYQ28" s="74"/>
      <c r="AYR28" s="85"/>
      <c r="AYS28" s="74"/>
      <c r="AYT28" s="74"/>
      <c r="AYU28" s="85"/>
      <c r="AYV28" s="80"/>
      <c r="AYW28" s="80"/>
      <c r="AYX28" s="85"/>
      <c r="AYY28" s="77"/>
      <c r="AYZ28" s="74"/>
      <c r="AZA28" s="74"/>
      <c r="AZB28" s="85"/>
      <c r="AZC28" s="74"/>
      <c r="AZD28" s="74"/>
      <c r="AZE28" s="85"/>
      <c r="AZF28" s="74"/>
      <c r="AZG28" s="74"/>
      <c r="AZH28" s="85"/>
      <c r="AZI28" s="74"/>
      <c r="AZJ28" s="74"/>
      <c r="AZK28" s="85"/>
      <c r="AZL28" s="80"/>
      <c r="AZM28" s="80"/>
      <c r="AZN28" s="85"/>
      <c r="AZO28" s="77"/>
      <c r="AZP28" s="74"/>
      <c r="AZQ28" s="74"/>
      <c r="AZR28" s="85"/>
      <c r="AZS28" s="74"/>
      <c r="AZT28" s="74"/>
      <c r="AZU28" s="85"/>
      <c r="AZV28" s="74"/>
      <c r="AZW28" s="74"/>
      <c r="AZX28" s="85"/>
      <c r="AZY28" s="74"/>
      <c r="AZZ28" s="74"/>
      <c r="BAA28" s="85"/>
      <c r="BAB28" s="80"/>
      <c r="BAC28" s="80"/>
      <c r="BAD28" s="85"/>
      <c r="BAE28" s="77"/>
      <c r="BAF28" s="74"/>
      <c r="BAG28" s="74"/>
      <c r="BAH28" s="85"/>
      <c r="BAI28" s="74"/>
      <c r="BAJ28" s="74"/>
      <c r="BAK28" s="85"/>
      <c r="BAL28" s="74"/>
      <c r="BAM28" s="74"/>
      <c r="BAN28" s="85"/>
      <c r="BAO28" s="74"/>
      <c r="BAP28" s="74"/>
      <c r="BAQ28" s="85"/>
      <c r="BAR28" s="80"/>
      <c r="BAS28" s="80"/>
      <c r="BAT28" s="85"/>
      <c r="BAU28" s="77"/>
      <c r="BAV28" s="74"/>
      <c r="BAW28" s="74"/>
      <c r="BAX28" s="85"/>
      <c r="BAY28" s="74"/>
      <c r="BAZ28" s="74"/>
      <c r="BBA28" s="85"/>
      <c r="BBB28" s="74"/>
      <c r="BBC28" s="74"/>
      <c r="BBD28" s="85"/>
      <c r="BBE28" s="74"/>
      <c r="BBF28" s="74"/>
      <c r="BBG28" s="85"/>
      <c r="BBH28" s="80"/>
      <c r="BBI28" s="80"/>
      <c r="BBJ28" s="85"/>
      <c r="BBK28" s="77"/>
      <c r="BBL28" s="74"/>
      <c r="BBM28" s="74"/>
      <c r="BBN28" s="85"/>
      <c r="BBO28" s="74"/>
      <c r="BBP28" s="74"/>
      <c r="BBQ28" s="85"/>
      <c r="BBR28" s="74"/>
      <c r="BBS28" s="74"/>
      <c r="BBT28" s="85"/>
      <c r="BBU28" s="74"/>
      <c r="BBV28" s="74"/>
      <c r="BBW28" s="85"/>
      <c r="BBX28" s="80"/>
      <c r="BBY28" s="80"/>
      <c r="BBZ28" s="85"/>
      <c r="BCA28" s="77"/>
      <c r="BCB28" s="74"/>
      <c r="BCC28" s="74"/>
      <c r="BCD28" s="85"/>
      <c r="BCE28" s="74"/>
      <c r="BCF28" s="74"/>
      <c r="BCG28" s="85"/>
      <c r="BCH28" s="74"/>
      <c r="BCI28" s="74"/>
      <c r="BCJ28" s="85"/>
      <c r="BCK28" s="74"/>
      <c r="BCL28" s="74"/>
      <c r="BCM28" s="85"/>
      <c r="BCN28" s="80"/>
      <c r="BCO28" s="80"/>
      <c r="BCP28" s="85"/>
      <c r="BCQ28" s="77"/>
      <c r="BCR28" s="74"/>
      <c r="BCS28" s="74"/>
      <c r="BCT28" s="85"/>
      <c r="BCU28" s="74"/>
      <c r="BCV28" s="74"/>
      <c r="BCW28" s="85"/>
      <c r="BCX28" s="74"/>
      <c r="BCY28" s="74"/>
      <c r="BCZ28" s="85"/>
      <c r="BDA28" s="74"/>
      <c r="BDB28" s="74"/>
      <c r="BDC28" s="85"/>
      <c r="BDD28" s="80"/>
      <c r="BDE28" s="80"/>
      <c r="BDF28" s="85"/>
      <c r="BDG28" s="77"/>
      <c r="BDH28" s="74"/>
      <c r="BDI28" s="74"/>
      <c r="BDJ28" s="85"/>
      <c r="BDK28" s="74"/>
      <c r="BDL28" s="74"/>
      <c r="BDM28" s="85"/>
      <c r="BDN28" s="74"/>
      <c r="BDO28" s="74"/>
      <c r="BDP28" s="85"/>
      <c r="BDQ28" s="74"/>
      <c r="BDR28" s="74"/>
      <c r="BDS28" s="85"/>
      <c r="BDT28" s="80"/>
      <c r="BDU28" s="80"/>
      <c r="BDV28" s="85"/>
      <c r="BDW28" s="77"/>
      <c r="BDX28" s="74"/>
      <c r="BDY28" s="74"/>
      <c r="BDZ28" s="85"/>
      <c r="BEA28" s="74"/>
      <c r="BEB28" s="74"/>
      <c r="BEC28" s="85"/>
      <c r="BED28" s="74"/>
      <c r="BEE28" s="74"/>
      <c r="BEF28" s="85"/>
      <c r="BEG28" s="74"/>
      <c r="BEH28" s="74"/>
      <c r="BEI28" s="85"/>
      <c r="BEJ28" s="80"/>
      <c r="BEK28" s="80"/>
      <c r="BEL28" s="85"/>
      <c r="BEM28" s="77"/>
      <c r="BEN28" s="74"/>
      <c r="BEO28" s="74"/>
      <c r="BEP28" s="85"/>
      <c r="BEQ28" s="74"/>
      <c r="BER28" s="74"/>
      <c r="BES28" s="85"/>
      <c r="BET28" s="74"/>
      <c r="BEU28" s="74"/>
      <c r="BEV28" s="85"/>
      <c r="BEW28" s="74"/>
      <c r="BEX28" s="74"/>
      <c r="BEY28" s="85"/>
      <c r="BEZ28" s="80"/>
      <c r="BFA28" s="80"/>
      <c r="BFB28" s="85"/>
      <c r="BFC28" s="77"/>
      <c r="BFD28" s="74"/>
      <c r="BFE28" s="74"/>
      <c r="BFF28" s="85"/>
      <c r="BFG28" s="74"/>
      <c r="BFH28" s="74"/>
      <c r="BFI28" s="85"/>
      <c r="BFJ28" s="74"/>
      <c r="BFK28" s="74"/>
      <c r="BFL28" s="85"/>
      <c r="BFM28" s="74"/>
      <c r="BFN28" s="74"/>
      <c r="BFO28" s="85"/>
      <c r="BFP28" s="80"/>
      <c r="BFQ28" s="80"/>
      <c r="BFR28" s="85"/>
      <c r="BFS28" s="77"/>
      <c r="BFT28" s="74"/>
      <c r="BFU28" s="74"/>
      <c r="BFV28" s="85"/>
      <c r="BFW28" s="74"/>
      <c r="BFX28" s="74"/>
      <c r="BFY28" s="85"/>
      <c r="BFZ28" s="74"/>
      <c r="BGA28" s="74"/>
      <c r="BGB28" s="85"/>
      <c r="BGC28" s="74"/>
      <c r="BGD28" s="74"/>
      <c r="BGE28" s="85"/>
      <c r="BGF28" s="80"/>
      <c r="BGG28" s="80"/>
      <c r="BGH28" s="85"/>
      <c r="BGI28" s="77"/>
      <c r="BGJ28" s="74"/>
      <c r="BGK28" s="74"/>
      <c r="BGL28" s="85"/>
      <c r="BGM28" s="74"/>
      <c r="BGN28" s="74"/>
      <c r="BGO28" s="85"/>
      <c r="BGP28" s="74"/>
      <c r="BGQ28" s="74"/>
      <c r="BGR28" s="85"/>
      <c r="BGS28" s="74"/>
      <c r="BGT28" s="74"/>
      <c r="BGU28" s="85"/>
      <c r="BGV28" s="80"/>
      <c r="BGW28" s="80"/>
      <c r="BGX28" s="85"/>
      <c r="BGY28" s="77"/>
      <c r="BGZ28" s="74"/>
      <c r="BHA28" s="74"/>
      <c r="BHB28" s="85"/>
      <c r="BHC28" s="74"/>
      <c r="BHD28" s="74"/>
      <c r="BHE28" s="85"/>
      <c r="BHF28" s="74"/>
      <c r="BHG28" s="74"/>
      <c r="BHH28" s="85"/>
      <c r="BHI28" s="74"/>
      <c r="BHJ28" s="74"/>
      <c r="BHK28" s="85"/>
      <c r="BHL28" s="80"/>
      <c r="BHM28" s="80"/>
      <c r="BHN28" s="85"/>
      <c r="BHO28" s="77"/>
      <c r="BHP28" s="74"/>
      <c r="BHQ28" s="74"/>
      <c r="BHR28" s="85"/>
      <c r="BHS28" s="74"/>
      <c r="BHT28" s="74"/>
      <c r="BHU28" s="85"/>
      <c r="BHV28" s="74"/>
      <c r="BHW28" s="74"/>
      <c r="BHX28" s="85"/>
      <c r="BHY28" s="74"/>
      <c r="BHZ28" s="74"/>
      <c r="BIA28" s="85"/>
      <c r="BIB28" s="80"/>
      <c r="BIC28" s="80"/>
      <c r="BID28" s="85"/>
      <c r="BIE28" s="77"/>
      <c r="BIF28" s="74"/>
      <c r="BIG28" s="74"/>
      <c r="BIH28" s="85"/>
      <c r="BII28" s="74"/>
      <c r="BIJ28" s="74"/>
      <c r="BIK28" s="85"/>
      <c r="BIL28" s="74"/>
      <c r="BIM28" s="74"/>
      <c r="BIN28" s="85"/>
      <c r="BIO28" s="74"/>
      <c r="BIP28" s="74"/>
      <c r="BIQ28" s="85"/>
      <c r="BIR28" s="80"/>
      <c r="BIS28" s="80"/>
      <c r="BIT28" s="85"/>
      <c r="BIU28" s="77"/>
      <c r="BIV28" s="74"/>
      <c r="BIW28" s="74"/>
      <c r="BIX28" s="85"/>
      <c r="BIY28" s="74"/>
      <c r="BIZ28" s="74"/>
      <c r="BJA28" s="85"/>
      <c r="BJB28" s="74"/>
      <c r="BJC28" s="74"/>
      <c r="BJD28" s="85"/>
      <c r="BJE28" s="74"/>
      <c r="BJF28" s="74"/>
      <c r="BJG28" s="85"/>
      <c r="BJH28" s="80"/>
      <c r="BJI28" s="80"/>
      <c r="BJJ28" s="85"/>
      <c r="BJK28" s="77"/>
      <c r="BJL28" s="74"/>
      <c r="BJM28" s="74"/>
      <c r="BJN28" s="85"/>
      <c r="BJO28" s="74"/>
      <c r="BJP28" s="74"/>
      <c r="BJQ28" s="85"/>
      <c r="BJR28" s="74"/>
      <c r="BJS28" s="74"/>
      <c r="BJT28" s="85"/>
      <c r="BJU28" s="74"/>
      <c r="BJV28" s="74"/>
      <c r="BJW28" s="85"/>
      <c r="BJX28" s="80"/>
      <c r="BJY28" s="80"/>
      <c r="BJZ28" s="85"/>
      <c r="BKA28" s="77"/>
      <c r="BKB28" s="74"/>
      <c r="BKC28" s="74"/>
      <c r="BKD28" s="85"/>
      <c r="BKE28" s="74"/>
      <c r="BKF28" s="74"/>
      <c r="BKG28" s="85"/>
      <c r="BKH28" s="74"/>
      <c r="BKI28" s="74"/>
      <c r="BKJ28" s="85"/>
      <c r="BKK28" s="74"/>
      <c r="BKL28" s="74"/>
      <c r="BKM28" s="85"/>
      <c r="BKN28" s="80"/>
      <c r="BKO28" s="80"/>
      <c r="BKP28" s="85"/>
      <c r="BKQ28" s="77"/>
      <c r="BKR28" s="74"/>
      <c r="BKS28" s="74"/>
      <c r="BKT28" s="85"/>
      <c r="BKU28" s="74"/>
      <c r="BKV28" s="74"/>
      <c r="BKW28" s="85"/>
      <c r="BKX28" s="74"/>
      <c r="BKY28" s="74"/>
      <c r="BKZ28" s="85"/>
      <c r="BLA28" s="74"/>
      <c r="BLB28" s="74"/>
      <c r="BLC28" s="85"/>
      <c r="BLD28" s="80"/>
      <c r="BLE28" s="80"/>
      <c r="BLF28" s="85"/>
      <c r="BLG28" s="77"/>
      <c r="BLH28" s="74"/>
      <c r="BLI28" s="74"/>
      <c r="BLJ28" s="85"/>
      <c r="BLK28" s="74"/>
      <c r="BLL28" s="74"/>
      <c r="BLM28" s="85"/>
      <c r="BLN28" s="74"/>
      <c r="BLO28" s="74"/>
      <c r="BLP28" s="85"/>
      <c r="BLQ28" s="74"/>
      <c r="BLR28" s="74"/>
      <c r="BLS28" s="85"/>
      <c r="BLT28" s="80"/>
      <c r="BLU28" s="80"/>
      <c r="BLV28" s="85"/>
      <c r="BLW28" s="77"/>
      <c r="BLX28" s="74"/>
      <c r="BLY28" s="74"/>
      <c r="BLZ28" s="85"/>
      <c r="BMA28" s="74"/>
      <c r="BMB28" s="74"/>
      <c r="BMC28" s="85"/>
      <c r="BMD28" s="74"/>
      <c r="BME28" s="74"/>
      <c r="BMF28" s="85"/>
      <c r="BMG28" s="74"/>
      <c r="BMH28" s="74"/>
      <c r="BMI28" s="85"/>
      <c r="BMJ28" s="80"/>
      <c r="BMK28" s="80"/>
      <c r="BML28" s="85"/>
      <c r="BMM28" s="77"/>
      <c r="BMN28" s="74"/>
      <c r="BMO28" s="74"/>
      <c r="BMP28" s="85"/>
      <c r="BMQ28" s="74"/>
      <c r="BMR28" s="74"/>
      <c r="BMS28" s="85"/>
      <c r="BMT28" s="74"/>
      <c r="BMU28" s="74"/>
      <c r="BMV28" s="85"/>
      <c r="BMW28" s="74"/>
      <c r="BMX28" s="74"/>
      <c r="BMY28" s="85"/>
      <c r="BMZ28" s="80"/>
      <c r="BNA28" s="80"/>
      <c r="BNB28" s="85"/>
      <c r="BNC28" s="77"/>
      <c r="BND28" s="74"/>
      <c r="BNE28" s="74"/>
      <c r="BNF28" s="85"/>
      <c r="BNG28" s="74"/>
      <c r="BNH28" s="74"/>
      <c r="BNI28" s="85"/>
      <c r="BNJ28" s="74"/>
      <c r="BNK28" s="74"/>
      <c r="BNL28" s="85"/>
      <c r="BNM28" s="74"/>
      <c r="BNN28" s="74"/>
      <c r="BNO28" s="85"/>
      <c r="BNP28" s="80"/>
      <c r="BNQ28" s="80"/>
      <c r="BNR28" s="85"/>
      <c r="BNS28" s="77"/>
      <c r="BNT28" s="74"/>
      <c r="BNU28" s="74"/>
      <c r="BNV28" s="85"/>
      <c r="BNW28" s="74"/>
      <c r="BNX28" s="74"/>
      <c r="BNY28" s="85"/>
      <c r="BNZ28" s="74"/>
      <c r="BOA28" s="74"/>
      <c r="BOB28" s="85"/>
      <c r="BOC28" s="74"/>
      <c r="BOD28" s="74"/>
      <c r="BOE28" s="85"/>
      <c r="BOF28" s="80"/>
      <c r="BOG28" s="80"/>
      <c r="BOH28" s="85"/>
      <c r="BOI28" s="77"/>
      <c r="BOJ28" s="74"/>
      <c r="BOK28" s="74"/>
      <c r="BOL28" s="85"/>
      <c r="BOM28" s="74"/>
      <c r="BON28" s="74"/>
      <c r="BOO28" s="85"/>
      <c r="BOP28" s="74"/>
      <c r="BOQ28" s="74"/>
      <c r="BOR28" s="85"/>
      <c r="BOS28" s="74"/>
      <c r="BOT28" s="74"/>
      <c r="BOU28" s="85"/>
      <c r="BOV28" s="80"/>
      <c r="BOW28" s="80"/>
      <c r="BOX28" s="85"/>
      <c r="BOY28" s="77"/>
      <c r="BOZ28" s="74"/>
      <c r="BPA28" s="74"/>
      <c r="BPB28" s="85"/>
      <c r="BPC28" s="74"/>
      <c r="BPD28" s="74"/>
      <c r="BPE28" s="85"/>
      <c r="BPF28" s="74"/>
      <c r="BPG28" s="74"/>
      <c r="BPH28" s="85"/>
      <c r="BPI28" s="74"/>
      <c r="BPJ28" s="74"/>
      <c r="BPK28" s="85"/>
      <c r="BPL28" s="80"/>
      <c r="BPM28" s="80"/>
      <c r="BPN28" s="85"/>
      <c r="BPO28" s="77"/>
      <c r="BPP28" s="74"/>
      <c r="BPQ28" s="74"/>
      <c r="BPR28" s="85"/>
      <c r="BPS28" s="74"/>
      <c r="BPT28" s="74"/>
      <c r="BPU28" s="85"/>
      <c r="BPV28" s="74"/>
      <c r="BPW28" s="74"/>
      <c r="BPX28" s="85"/>
      <c r="BPY28" s="74"/>
      <c r="BPZ28" s="74"/>
      <c r="BQA28" s="85"/>
      <c r="BQB28" s="80"/>
      <c r="BQC28" s="80"/>
      <c r="BQD28" s="85"/>
      <c r="BQE28" s="77"/>
      <c r="BQF28" s="74"/>
      <c r="BQG28" s="74"/>
      <c r="BQH28" s="85"/>
      <c r="BQI28" s="74"/>
      <c r="BQJ28" s="74"/>
      <c r="BQK28" s="85"/>
      <c r="BQL28" s="74"/>
      <c r="BQM28" s="74"/>
      <c r="BQN28" s="85"/>
      <c r="BQO28" s="74"/>
      <c r="BQP28" s="74"/>
      <c r="BQQ28" s="85"/>
      <c r="BQR28" s="80"/>
      <c r="BQS28" s="80"/>
      <c r="BQT28" s="85"/>
      <c r="BQU28" s="77"/>
      <c r="BQV28" s="74"/>
      <c r="BQW28" s="74"/>
      <c r="BQX28" s="85"/>
      <c r="BQY28" s="74"/>
      <c r="BQZ28" s="74"/>
      <c r="BRA28" s="85"/>
      <c r="BRB28" s="74"/>
      <c r="BRC28" s="74"/>
      <c r="BRD28" s="85"/>
      <c r="BRE28" s="74"/>
      <c r="BRF28" s="74"/>
      <c r="BRG28" s="85"/>
      <c r="BRH28" s="80"/>
      <c r="BRI28" s="80"/>
      <c r="BRJ28" s="85"/>
      <c r="BRK28" s="77"/>
      <c r="BRL28" s="74"/>
      <c r="BRM28" s="74"/>
      <c r="BRN28" s="85"/>
      <c r="BRO28" s="74"/>
      <c r="BRP28" s="74"/>
      <c r="BRQ28" s="85"/>
      <c r="BRR28" s="74"/>
      <c r="BRS28" s="74"/>
      <c r="BRT28" s="85"/>
      <c r="BRU28" s="74"/>
      <c r="BRV28" s="74"/>
      <c r="BRW28" s="85"/>
      <c r="BRX28" s="80"/>
      <c r="BRY28" s="80"/>
      <c r="BRZ28" s="85"/>
      <c r="BSA28" s="77"/>
      <c r="BSB28" s="74"/>
      <c r="BSC28" s="74"/>
      <c r="BSD28" s="85"/>
      <c r="BSE28" s="74"/>
      <c r="BSF28" s="74"/>
      <c r="BSG28" s="85"/>
      <c r="BSH28" s="74"/>
      <c r="BSI28" s="74"/>
      <c r="BSJ28" s="85"/>
      <c r="BSK28" s="74"/>
      <c r="BSL28" s="74"/>
      <c r="BSM28" s="85"/>
      <c r="BSN28" s="80"/>
      <c r="BSO28" s="80"/>
      <c r="BSP28" s="85"/>
      <c r="BSQ28" s="77"/>
      <c r="BSR28" s="74"/>
      <c r="BSS28" s="74"/>
      <c r="BST28" s="85"/>
      <c r="BSU28" s="74"/>
      <c r="BSV28" s="74"/>
      <c r="BSW28" s="85"/>
      <c r="BSX28" s="74"/>
      <c r="BSY28" s="74"/>
      <c r="BSZ28" s="85"/>
      <c r="BTA28" s="74"/>
      <c r="BTB28" s="74"/>
      <c r="BTC28" s="85"/>
      <c r="BTD28" s="80"/>
      <c r="BTE28" s="80"/>
      <c r="BTF28" s="85"/>
      <c r="BTG28" s="77"/>
      <c r="BTH28" s="74"/>
      <c r="BTI28" s="74"/>
      <c r="BTJ28" s="85"/>
      <c r="BTK28" s="74"/>
      <c r="BTL28" s="74"/>
      <c r="BTM28" s="85"/>
      <c r="BTN28" s="74"/>
      <c r="BTO28" s="74"/>
      <c r="BTP28" s="85"/>
      <c r="BTQ28" s="74"/>
      <c r="BTR28" s="74"/>
      <c r="BTS28" s="85"/>
      <c r="BTT28" s="80"/>
      <c r="BTU28" s="80"/>
      <c r="BTV28" s="85"/>
      <c r="BTW28" s="77"/>
      <c r="BTX28" s="74"/>
      <c r="BTY28" s="74"/>
      <c r="BTZ28" s="85"/>
      <c r="BUA28" s="74"/>
      <c r="BUB28" s="74"/>
      <c r="BUC28" s="85"/>
      <c r="BUD28" s="74"/>
      <c r="BUE28" s="74"/>
      <c r="BUF28" s="85"/>
      <c r="BUG28" s="74"/>
      <c r="BUH28" s="74"/>
      <c r="BUI28" s="85"/>
      <c r="BUJ28" s="80"/>
      <c r="BUK28" s="80"/>
      <c r="BUL28" s="85"/>
      <c r="BUM28" s="77"/>
      <c r="BUN28" s="74"/>
      <c r="BUO28" s="74"/>
      <c r="BUP28" s="85"/>
      <c r="BUQ28" s="74"/>
      <c r="BUR28" s="74"/>
      <c r="BUS28" s="85"/>
      <c r="BUT28" s="74"/>
      <c r="BUU28" s="74"/>
      <c r="BUV28" s="85"/>
      <c r="BUW28" s="74"/>
      <c r="BUX28" s="74"/>
      <c r="BUY28" s="85"/>
      <c r="BUZ28" s="80"/>
      <c r="BVA28" s="80"/>
      <c r="BVB28" s="85"/>
      <c r="BVC28" s="77"/>
      <c r="BVD28" s="74"/>
      <c r="BVE28" s="74"/>
      <c r="BVF28" s="85"/>
      <c r="BVG28" s="74"/>
      <c r="BVH28" s="74"/>
      <c r="BVI28" s="85"/>
      <c r="BVJ28" s="74"/>
      <c r="BVK28" s="74"/>
      <c r="BVL28" s="85"/>
      <c r="BVM28" s="74"/>
      <c r="BVN28" s="74"/>
      <c r="BVO28" s="85"/>
      <c r="BVP28" s="80"/>
      <c r="BVQ28" s="80"/>
      <c r="BVR28" s="85"/>
      <c r="BVS28" s="77"/>
      <c r="BVT28" s="74"/>
      <c r="BVU28" s="74"/>
      <c r="BVV28" s="85"/>
      <c r="BVW28" s="74"/>
      <c r="BVX28" s="74"/>
      <c r="BVY28" s="85"/>
      <c r="BVZ28" s="74"/>
      <c r="BWA28" s="74"/>
      <c r="BWB28" s="85"/>
      <c r="BWC28" s="74"/>
      <c r="BWD28" s="74"/>
      <c r="BWE28" s="85"/>
      <c r="BWF28" s="80"/>
      <c r="BWG28" s="80"/>
      <c r="BWH28" s="85"/>
      <c r="BWI28" s="77"/>
      <c r="BWJ28" s="74"/>
      <c r="BWK28" s="74"/>
      <c r="BWL28" s="85"/>
      <c r="BWM28" s="74"/>
      <c r="BWN28" s="74"/>
      <c r="BWO28" s="85"/>
      <c r="BWP28" s="74"/>
      <c r="BWQ28" s="74"/>
      <c r="BWR28" s="85"/>
      <c r="BWS28" s="74"/>
      <c r="BWT28" s="74"/>
      <c r="BWU28" s="85"/>
      <c r="BWV28" s="80"/>
      <c r="BWW28" s="80"/>
      <c r="BWX28" s="85"/>
      <c r="BWY28" s="77"/>
      <c r="BWZ28" s="74"/>
      <c r="BXA28" s="74"/>
      <c r="BXB28" s="85"/>
      <c r="BXC28" s="74"/>
      <c r="BXD28" s="74"/>
      <c r="BXE28" s="85"/>
      <c r="BXF28" s="74"/>
      <c r="BXG28" s="74"/>
      <c r="BXH28" s="85"/>
      <c r="BXI28" s="74"/>
      <c r="BXJ28" s="74"/>
      <c r="BXK28" s="85"/>
      <c r="BXL28" s="80"/>
      <c r="BXM28" s="80"/>
      <c r="BXN28" s="85"/>
      <c r="BXO28" s="77"/>
      <c r="BXP28" s="74"/>
      <c r="BXQ28" s="74"/>
      <c r="BXR28" s="85"/>
      <c r="BXS28" s="74"/>
      <c r="BXT28" s="74"/>
      <c r="BXU28" s="85"/>
      <c r="BXV28" s="74"/>
      <c r="BXW28" s="74"/>
      <c r="BXX28" s="85"/>
      <c r="BXY28" s="74"/>
      <c r="BXZ28" s="74"/>
      <c r="BYA28" s="85"/>
      <c r="BYB28" s="80"/>
      <c r="BYC28" s="80"/>
      <c r="BYD28" s="85"/>
      <c r="BYE28" s="77"/>
      <c r="BYF28" s="74"/>
      <c r="BYG28" s="74"/>
      <c r="BYH28" s="85"/>
      <c r="BYI28" s="74"/>
      <c r="BYJ28" s="74"/>
      <c r="BYK28" s="85"/>
      <c r="BYL28" s="74"/>
      <c r="BYM28" s="74"/>
      <c r="BYN28" s="85"/>
      <c r="BYO28" s="74"/>
      <c r="BYP28" s="74"/>
      <c r="BYQ28" s="85"/>
      <c r="BYR28" s="80"/>
      <c r="BYS28" s="80"/>
      <c r="BYT28" s="85"/>
      <c r="BYU28" s="77"/>
      <c r="BYV28" s="74"/>
      <c r="BYW28" s="74"/>
      <c r="BYX28" s="85"/>
      <c r="BYY28" s="74"/>
      <c r="BYZ28" s="74"/>
      <c r="BZA28" s="85"/>
      <c r="BZB28" s="74"/>
      <c r="BZC28" s="74"/>
      <c r="BZD28" s="85"/>
      <c r="BZE28" s="74"/>
      <c r="BZF28" s="74"/>
      <c r="BZG28" s="85"/>
      <c r="BZH28" s="80"/>
      <c r="BZI28" s="80"/>
      <c r="BZJ28" s="85"/>
      <c r="BZK28" s="77"/>
      <c r="BZL28" s="74"/>
      <c r="BZM28" s="74"/>
      <c r="BZN28" s="85"/>
      <c r="BZO28" s="74"/>
      <c r="BZP28" s="74"/>
      <c r="BZQ28" s="85"/>
      <c r="BZR28" s="74"/>
      <c r="BZS28" s="74"/>
      <c r="BZT28" s="85"/>
      <c r="BZU28" s="74"/>
      <c r="BZV28" s="74"/>
      <c r="BZW28" s="85"/>
      <c r="BZX28" s="80"/>
      <c r="BZY28" s="80"/>
      <c r="BZZ28" s="85"/>
      <c r="CAA28" s="77"/>
      <c r="CAB28" s="74"/>
      <c r="CAC28" s="74"/>
      <c r="CAD28" s="85"/>
      <c r="CAE28" s="74"/>
      <c r="CAF28" s="74"/>
      <c r="CAG28" s="85"/>
      <c r="CAH28" s="74"/>
      <c r="CAI28" s="74"/>
      <c r="CAJ28" s="85"/>
      <c r="CAK28" s="74"/>
      <c r="CAL28" s="74"/>
      <c r="CAM28" s="85"/>
      <c r="CAN28" s="80"/>
      <c r="CAO28" s="80"/>
      <c r="CAP28" s="85"/>
      <c r="CAQ28" s="77"/>
      <c r="CAR28" s="74"/>
      <c r="CAS28" s="74"/>
      <c r="CAT28" s="85"/>
      <c r="CAU28" s="74"/>
      <c r="CAV28" s="74"/>
      <c r="CAW28" s="85"/>
      <c r="CAX28" s="74"/>
      <c r="CAY28" s="74"/>
      <c r="CAZ28" s="85"/>
      <c r="CBA28" s="74"/>
      <c r="CBB28" s="74"/>
      <c r="CBC28" s="85"/>
      <c r="CBD28" s="80"/>
      <c r="CBE28" s="80"/>
      <c r="CBF28" s="85"/>
      <c r="CBG28" s="77"/>
      <c r="CBH28" s="74"/>
      <c r="CBI28" s="74"/>
      <c r="CBJ28" s="85"/>
      <c r="CBK28" s="74"/>
      <c r="CBL28" s="74"/>
      <c r="CBM28" s="85"/>
      <c r="CBN28" s="74"/>
      <c r="CBO28" s="74"/>
      <c r="CBP28" s="85"/>
      <c r="CBQ28" s="74"/>
      <c r="CBR28" s="74"/>
      <c r="CBS28" s="85"/>
      <c r="CBT28" s="80"/>
      <c r="CBU28" s="80"/>
      <c r="CBV28" s="85"/>
      <c r="CBW28" s="77"/>
      <c r="CBX28" s="74"/>
      <c r="CBY28" s="74"/>
      <c r="CBZ28" s="85"/>
      <c r="CCA28" s="74"/>
      <c r="CCB28" s="74"/>
      <c r="CCC28" s="85"/>
      <c r="CCD28" s="74"/>
      <c r="CCE28" s="74"/>
      <c r="CCF28" s="85"/>
      <c r="CCG28" s="74"/>
      <c r="CCH28" s="74"/>
      <c r="CCI28" s="85"/>
      <c r="CCJ28" s="80"/>
      <c r="CCK28" s="80"/>
      <c r="CCL28" s="85"/>
      <c r="CCM28" s="77"/>
      <c r="CCN28" s="74"/>
      <c r="CCO28" s="74"/>
      <c r="CCP28" s="85"/>
      <c r="CCQ28" s="74"/>
      <c r="CCR28" s="74"/>
      <c r="CCS28" s="85"/>
      <c r="CCT28" s="74"/>
      <c r="CCU28" s="74"/>
      <c r="CCV28" s="85"/>
      <c r="CCW28" s="74"/>
      <c r="CCX28" s="74"/>
      <c r="CCY28" s="85"/>
      <c r="CCZ28" s="80"/>
      <c r="CDA28" s="80"/>
      <c r="CDB28" s="85"/>
      <c r="CDC28" s="77"/>
      <c r="CDD28" s="74"/>
      <c r="CDE28" s="74"/>
      <c r="CDF28" s="85"/>
      <c r="CDG28" s="74"/>
      <c r="CDH28" s="74"/>
      <c r="CDI28" s="85"/>
      <c r="CDJ28" s="74"/>
      <c r="CDK28" s="74"/>
      <c r="CDL28" s="85"/>
      <c r="CDM28" s="74"/>
      <c r="CDN28" s="74"/>
      <c r="CDO28" s="85"/>
      <c r="CDP28" s="80"/>
      <c r="CDQ28" s="80"/>
      <c r="CDR28" s="85"/>
      <c r="CDS28" s="77"/>
      <c r="CDT28" s="74"/>
      <c r="CDU28" s="74"/>
      <c r="CDV28" s="85"/>
      <c r="CDW28" s="74"/>
      <c r="CDX28" s="74"/>
      <c r="CDY28" s="85"/>
      <c r="CDZ28" s="74"/>
      <c r="CEA28" s="74"/>
      <c r="CEB28" s="85"/>
      <c r="CEC28" s="74"/>
      <c r="CED28" s="74"/>
      <c r="CEE28" s="85"/>
      <c r="CEF28" s="80"/>
      <c r="CEG28" s="80"/>
      <c r="CEH28" s="85"/>
      <c r="CEI28" s="77"/>
      <c r="CEJ28" s="74"/>
      <c r="CEK28" s="74"/>
      <c r="CEL28" s="85"/>
      <c r="CEM28" s="74"/>
      <c r="CEN28" s="74"/>
      <c r="CEO28" s="85"/>
      <c r="CEP28" s="74"/>
      <c r="CEQ28" s="74"/>
      <c r="CER28" s="85"/>
      <c r="CES28" s="74"/>
      <c r="CET28" s="74"/>
      <c r="CEU28" s="85"/>
      <c r="CEV28" s="80"/>
      <c r="CEW28" s="80"/>
      <c r="CEX28" s="85"/>
      <c r="CEY28" s="77"/>
      <c r="CEZ28" s="74"/>
      <c r="CFA28" s="74"/>
      <c r="CFB28" s="85"/>
      <c r="CFC28" s="74"/>
      <c r="CFD28" s="74"/>
      <c r="CFE28" s="85"/>
      <c r="CFF28" s="74"/>
      <c r="CFG28" s="74"/>
      <c r="CFH28" s="85"/>
      <c r="CFI28" s="74"/>
      <c r="CFJ28" s="74"/>
      <c r="CFK28" s="85"/>
      <c r="CFL28" s="80"/>
      <c r="CFM28" s="80"/>
      <c r="CFN28" s="85"/>
      <c r="CFO28" s="77"/>
      <c r="CFP28" s="74"/>
      <c r="CFQ28" s="74"/>
      <c r="CFR28" s="85"/>
      <c r="CFS28" s="74"/>
      <c r="CFT28" s="74"/>
      <c r="CFU28" s="85"/>
      <c r="CFV28" s="74"/>
      <c r="CFW28" s="74"/>
      <c r="CFX28" s="85"/>
      <c r="CFY28" s="74"/>
      <c r="CFZ28" s="74"/>
      <c r="CGA28" s="85"/>
      <c r="CGB28" s="80"/>
      <c r="CGC28" s="80"/>
      <c r="CGD28" s="85"/>
      <c r="CGE28" s="77"/>
      <c r="CGF28" s="74"/>
      <c r="CGG28" s="74"/>
      <c r="CGH28" s="85"/>
      <c r="CGI28" s="74"/>
      <c r="CGJ28" s="74"/>
      <c r="CGK28" s="85"/>
      <c r="CGL28" s="74"/>
      <c r="CGM28" s="74"/>
      <c r="CGN28" s="85"/>
      <c r="CGO28" s="74"/>
      <c r="CGP28" s="74"/>
      <c r="CGQ28" s="85"/>
      <c r="CGR28" s="80"/>
      <c r="CGS28" s="80"/>
      <c r="CGT28" s="85"/>
      <c r="CGU28" s="77"/>
      <c r="CGV28" s="74"/>
      <c r="CGW28" s="74"/>
      <c r="CGX28" s="85"/>
      <c r="CGY28" s="74"/>
      <c r="CGZ28" s="74"/>
      <c r="CHA28" s="85"/>
      <c r="CHB28" s="74"/>
      <c r="CHC28" s="74"/>
      <c r="CHD28" s="85"/>
      <c r="CHE28" s="74"/>
      <c r="CHF28" s="74"/>
      <c r="CHG28" s="85"/>
      <c r="CHH28" s="80"/>
      <c r="CHI28" s="80"/>
      <c r="CHJ28" s="85"/>
      <c r="CHK28" s="77"/>
      <c r="CHL28" s="74"/>
      <c r="CHM28" s="74"/>
      <c r="CHN28" s="85"/>
      <c r="CHO28" s="74"/>
      <c r="CHP28" s="74"/>
      <c r="CHQ28" s="85"/>
      <c r="CHR28" s="74"/>
      <c r="CHS28" s="74"/>
      <c r="CHT28" s="85"/>
      <c r="CHU28" s="74"/>
      <c r="CHV28" s="74"/>
      <c r="CHW28" s="85"/>
      <c r="CHX28" s="80"/>
      <c r="CHY28" s="80"/>
      <c r="CHZ28" s="85"/>
      <c r="CIA28" s="77"/>
      <c r="CIB28" s="74"/>
      <c r="CIC28" s="74"/>
      <c r="CID28" s="85"/>
      <c r="CIE28" s="74"/>
      <c r="CIF28" s="74"/>
      <c r="CIG28" s="85"/>
      <c r="CIH28" s="74"/>
      <c r="CII28" s="74"/>
      <c r="CIJ28" s="85"/>
      <c r="CIK28" s="74"/>
      <c r="CIL28" s="74"/>
      <c r="CIM28" s="85"/>
      <c r="CIN28" s="80"/>
      <c r="CIO28" s="80"/>
      <c r="CIP28" s="85"/>
      <c r="CIQ28" s="77"/>
      <c r="CIR28" s="74"/>
      <c r="CIS28" s="74"/>
      <c r="CIT28" s="85"/>
      <c r="CIU28" s="74"/>
      <c r="CIV28" s="74"/>
      <c r="CIW28" s="85"/>
      <c r="CIX28" s="74"/>
      <c r="CIY28" s="74"/>
      <c r="CIZ28" s="85"/>
      <c r="CJA28" s="74"/>
      <c r="CJB28" s="74"/>
      <c r="CJC28" s="85"/>
      <c r="CJD28" s="80"/>
      <c r="CJE28" s="80"/>
      <c r="CJF28" s="85"/>
      <c r="CJG28" s="77"/>
      <c r="CJH28" s="74"/>
      <c r="CJI28" s="74"/>
      <c r="CJJ28" s="85"/>
      <c r="CJK28" s="74"/>
      <c r="CJL28" s="74"/>
      <c r="CJM28" s="85"/>
      <c r="CJN28" s="74"/>
      <c r="CJO28" s="74"/>
      <c r="CJP28" s="85"/>
      <c r="CJQ28" s="74"/>
      <c r="CJR28" s="74"/>
      <c r="CJS28" s="85"/>
      <c r="CJT28" s="80"/>
      <c r="CJU28" s="80"/>
      <c r="CJV28" s="85"/>
      <c r="CJW28" s="77"/>
      <c r="CJX28" s="74"/>
      <c r="CJY28" s="74"/>
      <c r="CJZ28" s="85"/>
      <c r="CKA28" s="74"/>
      <c r="CKB28" s="74"/>
      <c r="CKC28" s="85"/>
      <c r="CKD28" s="74"/>
      <c r="CKE28" s="74"/>
      <c r="CKF28" s="85"/>
      <c r="CKG28" s="74"/>
      <c r="CKH28" s="74"/>
      <c r="CKI28" s="85"/>
      <c r="CKJ28" s="80"/>
      <c r="CKK28" s="80"/>
      <c r="CKL28" s="85"/>
      <c r="CKM28" s="77"/>
      <c r="CKN28" s="74"/>
      <c r="CKO28" s="74"/>
      <c r="CKP28" s="85"/>
      <c r="CKQ28" s="74"/>
      <c r="CKR28" s="74"/>
      <c r="CKS28" s="85"/>
      <c r="CKT28" s="74"/>
      <c r="CKU28" s="74"/>
      <c r="CKV28" s="85"/>
      <c r="CKW28" s="74"/>
      <c r="CKX28" s="74"/>
      <c r="CKY28" s="85"/>
      <c r="CKZ28" s="80"/>
      <c r="CLA28" s="80"/>
      <c r="CLB28" s="85"/>
      <c r="CLC28" s="77"/>
      <c r="CLD28" s="74"/>
      <c r="CLE28" s="74"/>
      <c r="CLF28" s="85"/>
      <c r="CLG28" s="74"/>
      <c r="CLH28" s="74"/>
      <c r="CLI28" s="85"/>
      <c r="CLJ28" s="74"/>
      <c r="CLK28" s="74"/>
      <c r="CLL28" s="85"/>
      <c r="CLM28" s="74"/>
      <c r="CLN28" s="74"/>
      <c r="CLO28" s="85"/>
      <c r="CLP28" s="80"/>
      <c r="CLQ28" s="80"/>
      <c r="CLR28" s="85"/>
      <c r="CLS28" s="77"/>
      <c r="CLT28" s="74"/>
      <c r="CLU28" s="74"/>
      <c r="CLV28" s="85"/>
      <c r="CLW28" s="74"/>
      <c r="CLX28" s="74"/>
      <c r="CLY28" s="85"/>
      <c r="CLZ28" s="74"/>
      <c r="CMA28" s="74"/>
      <c r="CMB28" s="85"/>
      <c r="CMC28" s="74"/>
      <c r="CMD28" s="74"/>
      <c r="CME28" s="85"/>
      <c r="CMF28" s="80"/>
      <c r="CMG28" s="80"/>
      <c r="CMH28" s="85"/>
      <c r="CMI28" s="77"/>
      <c r="CMJ28" s="74"/>
      <c r="CMK28" s="74"/>
      <c r="CML28" s="85"/>
      <c r="CMM28" s="74"/>
      <c r="CMN28" s="74"/>
      <c r="CMO28" s="85"/>
      <c r="CMP28" s="74"/>
      <c r="CMQ28" s="74"/>
      <c r="CMR28" s="85"/>
      <c r="CMS28" s="74"/>
      <c r="CMT28" s="74"/>
      <c r="CMU28" s="85"/>
      <c r="CMV28" s="80"/>
      <c r="CMW28" s="80"/>
      <c r="CMX28" s="85"/>
      <c r="CMY28" s="77"/>
      <c r="CMZ28" s="74"/>
      <c r="CNA28" s="74"/>
      <c r="CNB28" s="85"/>
      <c r="CNC28" s="74"/>
      <c r="CND28" s="74"/>
      <c r="CNE28" s="85"/>
      <c r="CNF28" s="74"/>
      <c r="CNG28" s="74"/>
      <c r="CNH28" s="85"/>
      <c r="CNI28" s="74"/>
      <c r="CNJ28" s="74"/>
      <c r="CNK28" s="85"/>
      <c r="CNL28" s="80"/>
      <c r="CNM28" s="80"/>
      <c r="CNN28" s="85"/>
      <c r="CNO28" s="77"/>
      <c r="CNP28" s="74"/>
      <c r="CNQ28" s="74"/>
      <c r="CNR28" s="85"/>
      <c r="CNS28" s="74"/>
      <c r="CNT28" s="74"/>
      <c r="CNU28" s="85"/>
      <c r="CNV28" s="74"/>
      <c r="CNW28" s="74"/>
      <c r="CNX28" s="85"/>
      <c r="CNY28" s="74"/>
      <c r="CNZ28" s="74"/>
      <c r="COA28" s="85"/>
      <c r="COB28" s="80"/>
      <c r="COC28" s="80"/>
      <c r="COD28" s="85"/>
      <c r="COE28" s="77"/>
      <c r="COF28" s="74"/>
      <c r="COG28" s="74"/>
      <c r="COH28" s="85"/>
      <c r="COI28" s="74"/>
      <c r="COJ28" s="74"/>
      <c r="COK28" s="85"/>
      <c r="COL28" s="74"/>
      <c r="COM28" s="74"/>
      <c r="CON28" s="85"/>
      <c r="COO28" s="74"/>
      <c r="COP28" s="74"/>
      <c r="COQ28" s="85"/>
      <c r="COR28" s="80"/>
      <c r="COS28" s="80"/>
      <c r="COT28" s="85"/>
      <c r="COU28" s="77"/>
      <c r="COV28" s="74"/>
      <c r="COW28" s="74"/>
      <c r="COX28" s="85"/>
      <c r="COY28" s="74"/>
      <c r="COZ28" s="74"/>
      <c r="CPA28" s="85"/>
      <c r="CPB28" s="74"/>
      <c r="CPC28" s="74"/>
      <c r="CPD28" s="85"/>
      <c r="CPE28" s="74"/>
      <c r="CPF28" s="74"/>
      <c r="CPG28" s="85"/>
      <c r="CPH28" s="80"/>
      <c r="CPI28" s="80"/>
      <c r="CPJ28" s="85"/>
      <c r="CPK28" s="77"/>
      <c r="CPL28" s="74"/>
      <c r="CPM28" s="74"/>
      <c r="CPN28" s="85"/>
      <c r="CPO28" s="74"/>
      <c r="CPP28" s="74"/>
      <c r="CPQ28" s="85"/>
      <c r="CPR28" s="74"/>
      <c r="CPS28" s="74"/>
      <c r="CPT28" s="85"/>
      <c r="CPU28" s="74"/>
      <c r="CPV28" s="74"/>
      <c r="CPW28" s="85"/>
      <c r="CPX28" s="80"/>
      <c r="CPY28" s="80"/>
      <c r="CPZ28" s="85"/>
      <c r="CQA28" s="77"/>
      <c r="CQB28" s="74"/>
      <c r="CQC28" s="74"/>
      <c r="CQD28" s="85"/>
      <c r="CQE28" s="74"/>
      <c r="CQF28" s="74"/>
      <c r="CQG28" s="85"/>
      <c r="CQH28" s="74"/>
      <c r="CQI28" s="74"/>
      <c r="CQJ28" s="85"/>
      <c r="CQK28" s="74"/>
      <c r="CQL28" s="74"/>
      <c r="CQM28" s="85"/>
      <c r="CQN28" s="80"/>
      <c r="CQO28" s="80"/>
      <c r="CQP28" s="85"/>
      <c r="CQQ28" s="77"/>
      <c r="CQR28" s="74"/>
      <c r="CQS28" s="74"/>
      <c r="CQT28" s="85"/>
      <c r="CQU28" s="74"/>
      <c r="CQV28" s="74"/>
      <c r="CQW28" s="85"/>
      <c r="CQX28" s="74"/>
      <c r="CQY28" s="74"/>
      <c r="CQZ28" s="85"/>
      <c r="CRA28" s="74"/>
      <c r="CRB28" s="74"/>
      <c r="CRC28" s="85"/>
      <c r="CRD28" s="80"/>
      <c r="CRE28" s="80"/>
      <c r="CRF28" s="85"/>
      <c r="CRG28" s="77"/>
      <c r="CRH28" s="74"/>
      <c r="CRI28" s="74"/>
      <c r="CRJ28" s="85"/>
      <c r="CRK28" s="74"/>
      <c r="CRL28" s="74"/>
      <c r="CRM28" s="85"/>
      <c r="CRN28" s="74"/>
      <c r="CRO28" s="74"/>
      <c r="CRP28" s="85"/>
      <c r="CRQ28" s="74"/>
      <c r="CRR28" s="74"/>
      <c r="CRS28" s="85"/>
      <c r="CRT28" s="80"/>
      <c r="CRU28" s="80"/>
      <c r="CRV28" s="85"/>
      <c r="CRW28" s="77"/>
      <c r="CRX28" s="74"/>
      <c r="CRY28" s="74"/>
      <c r="CRZ28" s="85"/>
      <c r="CSA28" s="74"/>
      <c r="CSB28" s="74"/>
      <c r="CSC28" s="85"/>
      <c r="CSD28" s="74"/>
      <c r="CSE28" s="74"/>
      <c r="CSF28" s="85"/>
      <c r="CSG28" s="74"/>
      <c r="CSH28" s="74"/>
      <c r="CSI28" s="85"/>
      <c r="CSJ28" s="80"/>
      <c r="CSK28" s="80"/>
      <c r="CSL28" s="85"/>
      <c r="CSM28" s="77"/>
      <c r="CSN28" s="74"/>
      <c r="CSO28" s="74"/>
      <c r="CSP28" s="85"/>
      <c r="CSQ28" s="74"/>
      <c r="CSR28" s="74"/>
      <c r="CSS28" s="85"/>
      <c r="CST28" s="74"/>
      <c r="CSU28" s="74"/>
      <c r="CSV28" s="85"/>
      <c r="CSW28" s="74"/>
      <c r="CSX28" s="74"/>
      <c r="CSY28" s="85"/>
      <c r="CSZ28" s="80"/>
      <c r="CTA28" s="80"/>
      <c r="CTB28" s="85"/>
      <c r="CTC28" s="77"/>
      <c r="CTD28" s="74"/>
      <c r="CTE28" s="74"/>
      <c r="CTF28" s="85"/>
      <c r="CTG28" s="74"/>
      <c r="CTH28" s="74"/>
      <c r="CTI28" s="85"/>
      <c r="CTJ28" s="74"/>
      <c r="CTK28" s="74"/>
      <c r="CTL28" s="85"/>
      <c r="CTM28" s="74"/>
      <c r="CTN28" s="74"/>
      <c r="CTO28" s="85"/>
      <c r="CTP28" s="80"/>
      <c r="CTQ28" s="80"/>
      <c r="CTR28" s="85"/>
      <c r="CTS28" s="77"/>
      <c r="CTT28" s="74"/>
      <c r="CTU28" s="74"/>
      <c r="CTV28" s="85"/>
      <c r="CTW28" s="74"/>
      <c r="CTX28" s="74"/>
      <c r="CTY28" s="85"/>
      <c r="CTZ28" s="74"/>
      <c r="CUA28" s="74"/>
      <c r="CUB28" s="85"/>
      <c r="CUC28" s="74"/>
      <c r="CUD28" s="74"/>
      <c r="CUE28" s="85"/>
      <c r="CUF28" s="80"/>
      <c r="CUG28" s="80"/>
      <c r="CUH28" s="85"/>
      <c r="CUI28" s="77"/>
      <c r="CUJ28" s="74"/>
      <c r="CUK28" s="74"/>
      <c r="CUL28" s="85"/>
      <c r="CUM28" s="74"/>
      <c r="CUN28" s="74"/>
      <c r="CUO28" s="85"/>
      <c r="CUP28" s="74"/>
      <c r="CUQ28" s="74"/>
      <c r="CUR28" s="85"/>
      <c r="CUS28" s="74"/>
      <c r="CUT28" s="74"/>
      <c r="CUU28" s="85"/>
      <c r="CUV28" s="80"/>
      <c r="CUW28" s="80"/>
      <c r="CUX28" s="85"/>
      <c r="CUY28" s="77"/>
      <c r="CUZ28" s="74"/>
      <c r="CVA28" s="74"/>
      <c r="CVB28" s="85"/>
      <c r="CVC28" s="74"/>
      <c r="CVD28" s="74"/>
      <c r="CVE28" s="85"/>
      <c r="CVF28" s="74"/>
      <c r="CVG28" s="74"/>
      <c r="CVH28" s="85"/>
      <c r="CVI28" s="74"/>
      <c r="CVJ28" s="74"/>
      <c r="CVK28" s="85"/>
      <c r="CVL28" s="80"/>
      <c r="CVM28" s="80"/>
      <c r="CVN28" s="85"/>
      <c r="CVO28" s="77"/>
      <c r="CVP28" s="74"/>
      <c r="CVQ28" s="74"/>
      <c r="CVR28" s="85"/>
      <c r="CVS28" s="74"/>
      <c r="CVT28" s="74"/>
      <c r="CVU28" s="85"/>
      <c r="CVV28" s="74"/>
      <c r="CVW28" s="74"/>
      <c r="CVX28" s="85"/>
      <c r="CVY28" s="74"/>
      <c r="CVZ28" s="74"/>
      <c r="CWA28" s="85"/>
      <c r="CWB28" s="80"/>
      <c r="CWC28" s="80"/>
      <c r="CWD28" s="85"/>
      <c r="CWE28" s="77"/>
      <c r="CWF28" s="74"/>
      <c r="CWG28" s="74"/>
      <c r="CWH28" s="85"/>
      <c r="CWI28" s="74"/>
      <c r="CWJ28" s="74"/>
      <c r="CWK28" s="85"/>
      <c r="CWL28" s="74"/>
      <c r="CWM28" s="74"/>
      <c r="CWN28" s="85"/>
      <c r="CWO28" s="74"/>
      <c r="CWP28" s="74"/>
      <c r="CWQ28" s="85"/>
      <c r="CWR28" s="80"/>
      <c r="CWS28" s="80"/>
      <c r="CWT28" s="85"/>
      <c r="CWU28" s="77"/>
      <c r="CWV28" s="74"/>
      <c r="CWW28" s="74"/>
      <c r="CWX28" s="85"/>
      <c r="CWY28" s="74"/>
      <c r="CWZ28" s="74"/>
      <c r="CXA28" s="85"/>
      <c r="CXB28" s="74"/>
      <c r="CXC28" s="74"/>
      <c r="CXD28" s="85"/>
      <c r="CXE28" s="74"/>
      <c r="CXF28" s="74"/>
      <c r="CXG28" s="85"/>
      <c r="CXH28" s="80"/>
      <c r="CXI28" s="80"/>
      <c r="CXJ28" s="85"/>
      <c r="CXK28" s="77"/>
      <c r="CXL28" s="74"/>
      <c r="CXM28" s="74"/>
      <c r="CXN28" s="85"/>
      <c r="CXO28" s="74"/>
      <c r="CXP28" s="74"/>
      <c r="CXQ28" s="85"/>
      <c r="CXR28" s="74"/>
      <c r="CXS28" s="74"/>
      <c r="CXT28" s="85"/>
      <c r="CXU28" s="74"/>
      <c r="CXV28" s="74"/>
      <c r="CXW28" s="85"/>
      <c r="CXX28" s="80"/>
      <c r="CXY28" s="80"/>
      <c r="CXZ28" s="85"/>
      <c r="CYA28" s="77"/>
      <c r="CYB28" s="74"/>
      <c r="CYC28" s="74"/>
      <c r="CYD28" s="85"/>
      <c r="CYE28" s="74"/>
      <c r="CYF28" s="74"/>
      <c r="CYG28" s="85"/>
      <c r="CYH28" s="74"/>
      <c r="CYI28" s="74"/>
      <c r="CYJ28" s="85"/>
      <c r="CYK28" s="74"/>
      <c r="CYL28" s="74"/>
      <c r="CYM28" s="85"/>
      <c r="CYN28" s="80"/>
      <c r="CYO28" s="80"/>
      <c r="CYP28" s="85"/>
      <c r="CYQ28" s="77"/>
      <c r="CYR28" s="74"/>
      <c r="CYS28" s="74"/>
      <c r="CYT28" s="85"/>
      <c r="CYU28" s="74"/>
      <c r="CYV28" s="74"/>
      <c r="CYW28" s="85"/>
      <c r="CYX28" s="74"/>
      <c r="CYY28" s="74"/>
      <c r="CYZ28" s="85"/>
      <c r="CZA28" s="74"/>
      <c r="CZB28" s="74"/>
      <c r="CZC28" s="85"/>
      <c r="CZD28" s="80"/>
      <c r="CZE28" s="80"/>
      <c r="CZF28" s="85"/>
      <c r="CZG28" s="77"/>
      <c r="CZH28" s="74"/>
      <c r="CZI28" s="74"/>
      <c r="CZJ28" s="85"/>
      <c r="CZK28" s="74"/>
      <c r="CZL28" s="74"/>
      <c r="CZM28" s="85"/>
      <c r="CZN28" s="74"/>
      <c r="CZO28" s="74"/>
      <c r="CZP28" s="85"/>
      <c r="CZQ28" s="74"/>
      <c r="CZR28" s="74"/>
      <c r="CZS28" s="85"/>
      <c r="CZT28" s="80"/>
      <c r="CZU28" s="80"/>
      <c r="CZV28" s="85"/>
      <c r="CZW28" s="77"/>
      <c r="CZX28" s="74"/>
      <c r="CZY28" s="74"/>
      <c r="CZZ28" s="85"/>
      <c r="DAA28" s="74"/>
      <c r="DAB28" s="74"/>
      <c r="DAC28" s="85"/>
      <c r="DAD28" s="74"/>
      <c r="DAE28" s="74"/>
      <c r="DAF28" s="85"/>
      <c r="DAG28" s="74"/>
      <c r="DAH28" s="74"/>
      <c r="DAI28" s="85"/>
      <c r="DAJ28" s="80"/>
      <c r="DAK28" s="80"/>
      <c r="DAL28" s="85"/>
      <c r="DAM28" s="77"/>
      <c r="DAN28" s="74"/>
      <c r="DAO28" s="74"/>
      <c r="DAP28" s="85"/>
      <c r="DAQ28" s="74"/>
      <c r="DAR28" s="74"/>
      <c r="DAS28" s="85"/>
      <c r="DAT28" s="74"/>
      <c r="DAU28" s="74"/>
      <c r="DAV28" s="85"/>
      <c r="DAW28" s="74"/>
      <c r="DAX28" s="74"/>
      <c r="DAY28" s="85"/>
      <c r="DAZ28" s="80"/>
      <c r="DBA28" s="80"/>
      <c r="DBB28" s="85"/>
      <c r="DBC28" s="77"/>
      <c r="DBD28" s="74"/>
      <c r="DBE28" s="74"/>
      <c r="DBF28" s="85"/>
      <c r="DBG28" s="74"/>
      <c r="DBH28" s="74"/>
      <c r="DBI28" s="85"/>
      <c r="DBJ28" s="74"/>
      <c r="DBK28" s="74"/>
      <c r="DBL28" s="85"/>
      <c r="DBM28" s="74"/>
      <c r="DBN28" s="74"/>
      <c r="DBO28" s="85"/>
      <c r="DBP28" s="80"/>
      <c r="DBQ28" s="80"/>
      <c r="DBR28" s="85"/>
      <c r="DBS28" s="77"/>
      <c r="DBT28" s="74"/>
      <c r="DBU28" s="74"/>
      <c r="DBV28" s="85"/>
      <c r="DBW28" s="74"/>
      <c r="DBX28" s="74"/>
      <c r="DBY28" s="85"/>
      <c r="DBZ28" s="74"/>
      <c r="DCA28" s="74"/>
      <c r="DCB28" s="85"/>
      <c r="DCC28" s="74"/>
      <c r="DCD28" s="74"/>
      <c r="DCE28" s="85"/>
      <c r="DCF28" s="80"/>
      <c r="DCG28" s="80"/>
      <c r="DCH28" s="85"/>
      <c r="DCI28" s="77"/>
      <c r="DCJ28" s="74"/>
      <c r="DCK28" s="74"/>
      <c r="DCL28" s="85"/>
      <c r="DCM28" s="74"/>
      <c r="DCN28" s="74"/>
      <c r="DCO28" s="85"/>
      <c r="DCP28" s="74"/>
      <c r="DCQ28" s="74"/>
      <c r="DCR28" s="85"/>
      <c r="DCS28" s="74"/>
      <c r="DCT28" s="74"/>
      <c r="DCU28" s="85"/>
      <c r="DCV28" s="80"/>
      <c r="DCW28" s="80"/>
      <c r="DCX28" s="85"/>
      <c r="DCY28" s="77"/>
      <c r="DCZ28" s="74"/>
      <c r="DDA28" s="74"/>
      <c r="DDB28" s="85"/>
      <c r="DDC28" s="74"/>
      <c r="DDD28" s="74"/>
      <c r="DDE28" s="85"/>
      <c r="DDF28" s="74"/>
      <c r="DDG28" s="74"/>
      <c r="DDH28" s="85"/>
      <c r="DDI28" s="74"/>
      <c r="DDJ28" s="74"/>
      <c r="DDK28" s="85"/>
      <c r="DDL28" s="80"/>
      <c r="DDM28" s="80"/>
      <c r="DDN28" s="85"/>
      <c r="DDO28" s="77"/>
      <c r="DDP28" s="74"/>
      <c r="DDQ28" s="74"/>
      <c r="DDR28" s="85"/>
      <c r="DDS28" s="74"/>
      <c r="DDT28" s="74"/>
      <c r="DDU28" s="85"/>
      <c r="DDV28" s="74"/>
      <c r="DDW28" s="74"/>
      <c r="DDX28" s="85"/>
      <c r="DDY28" s="74"/>
      <c r="DDZ28" s="74"/>
      <c r="DEA28" s="85"/>
      <c r="DEB28" s="80"/>
      <c r="DEC28" s="80"/>
      <c r="DED28" s="85"/>
      <c r="DEE28" s="77"/>
      <c r="DEF28" s="74"/>
      <c r="DEG28" s="74"/>
      <c r="DEH28" s="85"/>
      <c r="DEI28" s="74"/>
      <c r="DEJ28" s="74"/>
      <c r="DEK28" s="85"/>
      <c r="DEL28" s="74"/>
      <c r="DEM28" s="74"/>
      <c r="DEN28" s="85"/>
      <c r="DEO28" s="74"/>
      <c r="DEP28" s="74"/>
      <c r="DEQ28" s="85"/>
      <c r="DER28" s="80"/>
      <c r="DES28" s="80"/>
      <c r="DET28" s="85"/>
      <c r="DEU28" s="77"/>
      <c r="DEV28" s="74"/>
      <c r="DEW28" s="74"/>
      <c r="DEX28" s="85"/>
      <c r="DEY28" s="74"/>
      <c r="DEZ28" s="74"/>
      <c r="DFA28" s="85"/>
      <c r="DFB28" s="74"/>
      <c r="DFC28" s="74"/>
      <c r="DFD28" s="85"/>
      <c r="DFE28" s="74"/>
      <c r="DFF28" s="74"/>
      <c r="DFG28" s="85"/>
      <c r="DFH28" s="80"/>
      <c r="DFI28" s="80"/>
      <c r="DFJ28" s="85"/>
      <c r="DFK28" s="77"/>
      <c r="DFL28" s="74"/>
      <c r="DFM28" s="74"/>
      <c r="DFN28" s="85"/>
      <c r="DFO28" s="74"/>
      <c r="DFP28" s="74"/>
      <c r="DFQ28" s="85"/>
      <c r="DFR28" s="74"/>
      <c r="DFS28" s="74"/>
      <c r="DFT28" s="85"/>
      <c r="DFU28" s="74"/>
      <c r="DFV28" s="74"/>
      <c r="DFW28" s="85"/>
      <c r="DFX28" s="80"/>
      <c r="DFY28" s="80"/>
      <c r="DFZ28" s="85"/>
      <c r="DGA28" s="77"/>
      <c r="DGB28" s="74"/>
      <c r="DGC28" s="74"/>
      <c r="DGD28" s="85"/>
      <c r="DGE28" s="74"/>
      <c r="DGF28" s="74"/>
      <c r="DGG28" s="85"/>
      <c r="DGH28" s="74"/>
      <c r="DGI28" s="74"/>
      <c r="DGJ28" s="85"/>
      <c r="DGK28" s="74"/>
      <c r="DGL28" s="74"/>
      <c r="DGM28" s="85"/>
      <c r="DGN28" s="80"/>
      <c r="DGO28" s="80"/>
      <c r="DGP28" s="85"/>
      <c r="DGQ28" s="77"/>
      <c r="DGR28" s="74"/>
      <c r="DGS28" s="74"/>
      <c r="DGT28" s="85"/>
      <c r="DGU28" s="74"/>
      <c r="DGV28" s="74"/>
      <c r="DGW28" s="85"/>
      <c r="DGX28" s="74"/>
      <c r="DGY28" s="74"/>
      <c r="DGZ28" s="85"/>
      <c r="DHA28" s="74"/>
      <c r="DHB28" s="74"/>
      <c r="DHC28" s="85"/>
      <c r="DHD28" s="80"/>
      <c r="DHE28" s="80"/>
      <c r="DHF28" s="85"/>
      <c r="DHG28" s="77"/>
      <c r="DHH28" s="74"/>
      <c r="DHI28" s="74"/>
      <c r="DHJ28" s="85"/>
      <c r="DHK28" s="74"/>
      <c r="DHL28" s="74"/>
      <c r="DHM28" s="85"/>
      <c r="DHN28" s="74"/>
      <c r="DHO28" s="74"/>
      <c r="DHP28" s="85"/>
      <c r="DHQ28" s="74"/>
      <c r="DHR28" s="74"/>
      <c r="DHS28" s="85"/>
      <c r="DHT28" s="80"/>
      <c r="DHU28" s="80"/>
      <c r="DHV28" s="85"/>
      <c r="DHW28" s="77"/>
      <c r="DHX28" s="74"/>
      <c r="DHY28" s="74"/>
      <c r="DHZ28" s="85"/>
      <c r="DIA28" s="74"/>
      <c r="DIB28" s="74"/>
      <c r="DIC28" s="85"/>
      <c r="DID28" s="74"/>
      <c r="DIE28" s="74"/>
      <c r="DIF28" s="85"/>
      <c r="DIG28" s="74"/>
      <c r="DIH28" s="74"/>
      <c r="DII28" s="85"/>
      <c r="DIJ28" s="80"/>
      <c r="DIK28" s="80"/>
      <c r="DIL28" s="85"/>
      <c r="DIM28" s="77"/>
      <c r="DIN28" s="74"/>
      <c r="DIO28" s="74"/>
      <c r="DIP28" s="85"/>
      <c r="DIQ28" s="74"/>
      <c r="DIR28" s="74"/>
      <c r="DIS28" s="85"/>
      <c r="DIT28" s="74"/>
      <c r="DIU28" s="74"/>
      <c r="DIV28" s="85"/>
      <c r="DIW28" s="74"/>
      <c r="DIX28" s="74"/>
      <c r="DIY28" s="85"/>
      <c r="DIZ28" s="80"/>
      <c r="DJA28" s="80"/>
      <c r="DJB28" s="85"/>
      <c r="DJC28" s="77"/>
      <c r="DJD28" s="74"/>
      <c r="DJE28" s="74"/>
      <c r="DJF28" s="85"/>
      <c r="DJG28" s="74"/>
      <c r="DJH28" s="74"/>
      <c r="DJI28" s="85"/>
      <c r="DJJ28" s="74"/>
      <c r="DJK28" s="74"/>
      <c r="DJL28" s="85"/>
      <c r="DJM28" s="74"/>
      <c r="DJN28" s="74"/>
      <c r="DJO28" s="85"/>
      <c r="DJP28" s="80"/>
      <c r="DJQ28" s="80"/>
      <c r="DJR28" s="85"/>
      <c r="DJS28" s="77"/>
      <c r="DJT28" s="74"/>
      <c r="DJU28" s="74"/>
      <c r="DJV28" s="85"/>
      <c r="DJW28" s="74"/>
      <c r="DJX28" s="74"/>
      <c r="DJY28" s="85"/>
      <c r="DJZ28" s="74"/>
      <c r="DKA28" s="74"/>
      <c r="DKB28" s="85"/>
      <c r="DKC28" s="74"/>
      <c r="DKD28" s="74"/>
      <c r="DKE28" s="85"/>
      <c r="DKF28" s="80"/>
      <c r="DKG28" s="80"/>
      <c r="DKH28" s="85"/>
      <c r="DKI28" s="77"/>
      <c r="DKJ28" s="74"/>
      <c r="DKK28" s="74"/>
      <c r="DKL28" s="85"/>
      <c r="DKM28" s="74"/>
      <c r="DKN28" s="74"/>
      <c r="DKO28" s="85"/>
      <c r="DKP28" s="74"/>
      <c r="DKQ28" s="74"/>
      <c r="DKR28" s="85"/>
      <c r="DKS28" s="74"/>
      <c r="DKT28" s="74"/>
      <c r="DKU28" s="85"/>
      <c r="DKV28" s="80"/>
      <c r="DKW28" s="80"/>
      <c r="DKX28" s="85"/>
      <c r="DKY28" s="77"/>
      <c r="DKZ28" s="74"/>
      <c r="DLA28" s="74"/>
      <c r="DLB28" s="85"/>
      <c r="DLC28" s="74"/>
      <c r="DLD28" s="74"/>
      <c r="DLE28" s="85"/>
      <c r="DLF28" s="74"/>
      <c r="DLG28" s="74"/>
      <c r="DLH28" s="85"/>
      <c r="DLI28" s="74"/>
      <c r="DLJ28" s="74"/>
      <c r="DLK28" s="85"/>
      <c r="DLL28" s="80"/>
      <c r="DLM28" s="80"/>
      <c r="DLN28" s="85"/>
      <c r="DLO28" s="77"/>
      <c r="DLP28" s="74"/>
      <c r="DLQ28" s="74"/>
      <c r="DLR28" s="85"/>
      <c r="DLS28" s="74"/>
      <c r="DLT28" s="74"/>
      <c r="DLU28" s="85"/>
      <c r="DLV28" s="74"/>
      <c r="DLW28" s="74"/>
      <c r="DLX28" s="85"/>
      <c r="DLY28" s="74"/>
      <c r="DLZ28" s="74"/>
      <c r="DMA28" s="85"/>
      <c r="DMB28" s="80"/>
      <c r="DMC28" s="80"/>
      <c r="DMD28" s="85"/>
      <c r="DME28" s="77"/>
      <c r="DMF28" s="74"/>
      <c r="DMG28" s="74"/>
      <c r="DMH28" s="85"/>
      <c r="DMI28" s="74"/>
      <c r="DMJ28" s="74"/>
      <c r="DMK28" s="85"/>
      <c r="DML28" s="74"/>
      <c r="DMM28" s="74"/>
      <c r="DMN28" s="85"/>
      <c r="DMO28" s="74"/>
      <c r="DMP28" s="74"/>
      <c r="DMQ28" s="85"/>
      <c r="DMR28" s="80"/>
      <c r="DMS28" s="80"/>
      <c r="DMT28" s="85"/>
      <c r="DMU28" s="77"/>
      <c r="DMV28" s="74"/>
      <c r="DMW28" s="74"/>
      <c r="DMX28" s="85"/>
      <c r="DMY28" s="74"/>
      <c r="DMZ28" s="74"/>
      <c r="DNA28" s="85"/>
      <c r="DNB28" s="74"/>
      <c r="DNC28" s="74"/>
      <c r="DND28" s="85"/>
      <c r="DNE28" s="74"/>
      <c r="DNF28" s="74"/>
      <c r="DNG28" s="85"/>
      <c r="DNH28" s="80"/>
      <c r="DNI28" s="80"/>
      <c r="DNJ28" s="85"/>
      <c r="DNK28" s="77"/>
      <c r="DNL28" s="74"/>
      <c r="DNM28" s="74"/>
      <c r="DNN28" s="85"/>
      <c r="DNO28" s="74"/>
      <c r="DNP28" s="74"/>
      <c r="DNQ28" s="85"/>
      <c r="DNR28" s="74"/>
      <c r="DNS28" s="74"/>
      <c r="DNT28" s="85"/>
      <c r="DNU28" s="74"/>
      <c r="DNV28" s="74"/>
      <c r="DNW28" s="85"/>
      <c r="DNX28" s="80"/>
      <c r="DNY28" s="80"/>
      <c r="DNZ28" s="85"/>
      <c r="DOA28" s="77"/>
      <c r="DOB28" s="74"/>
      <c r="DOC28" s="74"/>
      <c r="DOD28" s="85"/>
      <c r="DOE28" s="74"/>
      <c r="DOF28" s="74"/>
      <c r="DOG28" s="85"/>
      <c r="DOH28" s="74"/>
      <c r="DOI28" s="74"/>
      <c r="DOJ28" s="85"/>
      <c r="DOK28" s="74"/>
      <c r="DOL28" s="74"/>
      <c r="DOM28" s="85"/>
      <c r="DON28" s="80"/>
      <c r="DOO28" s="80"/>
      <c r="DOP28" s="85"/>
      <c r="DOQ28" s="77"/>
      <c r="DOR28" s="74"/>
      <c r="DOS28" s="74"/>
      <c r="DOT28" s="85"/>
      <c r="DOU28" s="74"/>
      <c r="DOV28" s="74"/>
      <c r="DOW28" s="85"/>
      <c r="DOX28" s="74"/>
      <c r="DOY28" s="74"/>
      <c r="DOZ28" s="85"/>
      <c r="DPA28" s="74"/>
      <c r="DPB28" s="74"/>
      <c r="DPC28" s="85"/>
      <c r="DPD28" s="80"/>
      <c r="DPE28" s="80"/>
      <c r="DPF28" s="85"/>
      <c r="DPG28" s="77"/>
      <c r="DPH28" s="74"/>
      <c r="DPI28" s="74"/>
      <c r="DPJ28" s="85"/>
      <c r="DPK28" s="74"/>
      <c r="DPL28" s="74"/>
      <c r="DPM28" s="85"/>
      <c r="DPN28" s="74"/>
      <c r="DPO28" s="74"/>
      <c r="DPP28" s="85"/>
      <c r="DPQ28" s="74"/>
      <c r="DPR28" s="74"/>
      <c r="DPS28" s="85"/>
      <c r="DPT28" s="80"/>
      <c r="DPU28" s="80"/>
      <c r="DPV28" s="85"/>
      <c r="DPW28" s="77"/>
      <c r="DPX28" s="74"/>
      <c r="DPY28" s="74"/>
      <c r="DPZ28" s="85"/>
      <c r="DQA28" s="74"/>
      <c r="DQB28" s="74"/>
      <c r="DQC28" s="85"/>
      <c r="DQD28" s="74"/>
      <c r="DQE28" s="74"/>
      <c r="DQF28" s="85"/>
      <c r="DQG28" s="74"/>
      <c r="DQH28" s="74"/>
      <c r="DQI28" s="85"/>
      <c r="DQJ28" s="80"/>
      <c r="DQK28" s="80"/>
      <c r="DQL28" s="85"/>
      <c r="DQM28" s="77"/>
      <c r="DQN28" s="74"/>
      <c r="DQO28" s="74"/>
      <c r="DQP28" s="85"/>
      <c r="DQQ28" s="74"/>
      <c r="DQR28" s="74"/>
      <c r="DQS28" s="85"/>
      <c r="DQT28" s="74"/>
      <c r="DQU28" s="74"/>
      <c r="DQV28" s="85"/>
      <c r="DQW28" s="74"/>
      <c r="DQX28" s="74"/>
      <c r="DQY28" s="85"/>
      <c r="DQZ28" s="80"/>
      <c r="DRA28" s="80"/>
      <c r="DRB28" s="85"/>
      <c r="DRC28" s="77"/>
      <c r="DRD28" s="74"/>
      <c r="DRE28" s="74"/>
      <c r="DRF28" s="85"/>
      <c r="DRG28" s="74"/>
      <c r="DRH28" s="74"/>
      <c r="DRI28" s="85"/>
      <c r="DRJ28" s="74"/>
      <c r="DRK28" s="74"/>
      <c r="DRL28" s="85"/>
      <c r="DRM28" s="74"/>
      <c r="DRN28" s="74"/>
      <c r="DRO28" s="85"/>
      <c r="DRP28" s="80"/>
      <c r="DRQ28" s="80"/>
      <c r="DRR28" s="85"/>
      <c r="DRS28" s="77"/>
      <c r="DRT28" s="74"/>
      <c r="DRU28" s="74"/>
      <c r="DRV28" s="85"/>
      <c r="DRW28" s="74"/>
      <c r="DRX28" s="74"/>
      <c r="DRY28" s="85"/>
      <c r="DRZ28" s="74"/>
      <c r="DSA28" s="74"/>
      <c r="DSB28" s="85"/>
      <c r="DSC28" s="74"/>
      <c r="DSD28" s="74"/>
      <c r="DSE28" s="85"/>
      <c r="DSF28" s="80"/>
      <c r="DSG28" s="80"/>
      <c r="DSH28" s="85"/>
      <c r="DSI28" s="77"/>
      <c r="DSJ28" s="74"/>
      <c r="DSK28" s="74"/>
      <c r="DSL28" s="85"/>
      <c r="DSM28" s="74"/>
      <c r="DSN28" s="74"/>
      <c r="DSO28" s="85"/>
      <c r="DSP28" s="74"/>
      <c r="DSQ28" s="74"/>
      <c r="DSR28" s="85"/>
      <c r="DSS28" s="74"/>
      <c r="DST28" s="74"/>
      <c r="DSU28" s="85"/>
      <c r="DSV28" s="80"/>
      <c r="DSW28" s="80"/>
      <c r="DSX28" s="85"/>
      <c r="DSY28" s="77"/>
      <c r="DSZ28" s="74"/>
      <c r="DTA28" s="74"/>
      <c r="DTB28" s="85"/>
      <c r="DTC28" s="74"/>
      <c r="DTD28" s="74"/>
      <c r="DTE28" s="85"/>
      <c r="DTF28" s="74"/>
      <c r="DTG28" s="74"/>
      <c r="DTH28" s="85"/>
      <c r="DTI28" s="74"/>
      <c r="DTJ28" s="74"/>
      <c r="DTK28" s="85"/>
      <c r="DTL28" s="80"/>
      <c r="DTM28" s="80"/>
      <c r="DTN28" s="85"/>
      <c r="DTO28" s="77"/>
      <c r="DTP28" s="74"/>
      <c r="DTQ28" s="74"/>
      <c r="DTR28" s="85"/>
      <c r="DTS28" s="74"/>
      <c r="DTT28" s="74"/>
      <c r="DTU28" s="85"/>
      <c r="DTV28" s="74"/>
      <c r="DTW28" s="74"/>
      <c r="DTX28" s="85"/>
      <c r="DTY28" s="74"/>
      <c r="DTZ28" s="74"/>
      <c r="DUA28" s="85"/>
      <c r="DUB28" s="80"/>
      <c r="DUC28" s="80"/>
      <c r="DUD28" s="85"/>
      <c r="DUE28" s="77"/>
      <c r="DUF28" s="74"/>
      <c r="DUG28" s="74"/>
      <c r="DUH28" s="85"/>
      <c r="DUI28" s="74"/>
      <c r="DUJ28" s="74"/>
      <c r="DUK28" s="85"/>
      <c r="DUL28" s="74"/>
      <c r="DUM28" s="74"/>
      <c r="DUN28" s="85"/>
      <c r="DUO28" s="74"/>
      <c r="DUP28" s="74"/>
      <c r="DUQ28" s="85"/>
      <c r="DUR28" s="80"/>
      <c r="DUS28" s="80"/>
      <c r="DUT28" s="85"/>
      <c r="DUU28" s="77"/>
      <c r="DUV28" s="74"/>
      <c r="DUW28" s="74"/>
      <c r="DUX28" s="85"/>
      <c r="DUY28" s="74"/>
      <c r="DUZ28" s="74"/>
      <c r="DVA28" s="85"/>
      <c r="DVB28" s="74"/>
      <c r="DVC28" s="74"/>
      <c r="DVD28" s="85"/>
      <c r="DVE28" s="74"/>
      <c r="DVF28" s="74"/>
      <c r="DVG28" s="85"/>
      <c r="DVH28" s="80"/>
      <c r="DVI28" s="80"/>
      <c r="DVJ28" s="85"/>
      <c r="DVK28" s="77"/>
      <c r="DVL28" s="74"/>
      <c r="DVM28" s="74"/>
      <c r="DVN28" s="85"/>
      <c r="DVO28" s="74"/>
      <c r="DVP28" s="74"/>
      <c r="DVQ28" s="85"/>
      <c r="DVR28" s="74"/>
      <c r="DVS28" s="74"/>
      <c r="DVT28" s="85"/>
      <c r="DVU28" s="74"/>
      <c r="DVV28" s="74"/>
      <c r="DVW28" s="85"/>
      <c r="DVX28" s="80"/>
      <c r="DVY28" s="80"/>
      <c r="DVZ28" s="85"/>
      <c r="DWA28" s="77"/>
      <c r="DWB28" s="74"/>
      <c r="DWC28" s="74"/>
      <c r="DWD28" s="85"/>
      <c r="DWE28" s="74"/>
      <c r="DWF28" s="74"/>
      <c r="DWG28" s="85"/>
      <c r="DWH28" s="74"/>
      <c r="DWI28" s="74"/>
      <c r="DWJ28" s="85"/>
      <c r="DWK28" s="74"/>
      <c r="DWL28" s="74"/>
      <c r="DWM28" s="85"/>
      <c r="DWN28" s="80"/>
      <c r="DWO28" s="80"/>
      <c r="DWP28" s="85"/>
      <c r="DWQ28" s="77"/>
      <c r="DWR28" s="74"/>
      <c r="DWS28" s="74"/>
      <c r="DWT28" s="85"/>
      <c r="DWU28" s="74"/>
      <c r="DWV28" s="74"/>
      <c r="DWW28" s="85"/>
      <c r="DWX28" s="74"/>
      <c r="DWY28" s="74"/>
      <c r="DWZ28" s="85"/>
      <c r="DXA28" s="74"/>
      <c r="DXB28" s="74"/>
      <c r="DXC28" s="85"/>
      <c r="DXD28" s="80"/>
      <c r="DXE28" s="80"/>
      <c r="DXF28" s="85"/>
      <c r="DXG28" s="77"/>
      <c r="DXH28" s="74"/>
      <c r="DXI28" s="74"/>
      <c r="DXJ28" s="85"/>
      <c r="DXK28" s="74"/>
      <c r="DXL28" s="74"/>
      <c r="DXM28" s="85"/>
      <c r="DXN28" s="74"/>
      <c r="DXO28" s="74"/>
      <c r="DXP28" s="85"/>
      <c r="DXQ28" s="74"/>
      <c r="DXR28" s="74"/>
      <c r="DXS28" s="85"/>
      <c r="DXT28" s="80"/>
      <c r="DXU28" s="80"/>
      <c r="DXV28" s="85"/>
      <c r="DXW28" s="77"/>
      <c r="DXX28" s="74"/>
      <c r="DXY28" s="74"/>
      <c r="DXZ28" s="85"/>
      <c r="DYA28" s="74"/>
      <c r="DYB28" s="74"/>
      <c r="DYC28" s="85"/>
      <c r="DYD28" s="74"/>
      <c r="DYE28" s="74"/>
      <c r="DYF28" s="85"/>
      <c r="DYG28" s="74"/>
      <c r="DYH28" s="74"/>
      <c r="DYI28" s="85"/>
      <c r="DYJ28" s="80"/>
      <c r="DYK28" s="80"/>
      <c r="DYL28" s="85"/>
      <c r="DYM28" s="77"/>
      <c r="DYN28" s="74"/>
      <c r="DYO28" s="74"/>
      <c r="DYP28" s="85"/>
      <c r="DYQ28" s="74"/>
      <c r="DYR28" s="74"/>
      <c r="DYS28" s="85"/>
      <c r="DYT28" s="74"/>
      <c r="DYU28" s="74"/>
      <c r="DYV28" s="85"/>
      <c r="DYW28" s="74"/>
      <c r="DYX28" s="74"/>
      <c r="DYY28" s="85"/>
      <c r="DYZ28" s="80"/>
      <c r="DZA28" s="80"/>
      <c r="DZB28" s="85"/>
      <c r="DZC28" s="77"/>
      <c r="DZD28" s="74"/>
      <c r="DZE28" s="74"/>
      <c r="DZF28" s="85"/>
      <c r="DZG28" s="74"/>
      <c r="DZH28" s="74"/>
      <c r="DZI28" s="85"/>
      <c r="DZJ28" s="74"/>
      <c r="DZK28" s="74"/>
      <c r="DZL28" s="85"/>
      <c r="DZM28" s="74"/>
      <c r="DZN28" s="74"/>
      <c r="DZO28" s="85"/>
      <c r="DZP28" s="80"/>
      <c r="DZQ28" s="80"/>
      <c r="DZR28" s="85"/>
      <c r="DZS28" s="77"/>
      <c r="DZT28" s="74"/>
      <c r="DZU28" s="74"/>
      <c r="DZV28" s="85"/>
      <c r="DZW28" s="74"/>
      <c r="DZX28" s="74"/>
      <c r="DZY28" s="85"/>
      <c r="DZZ28" s="74"/>
      <c r="EAA28" s="74"/>
      <c r="EAB28" s="85"/>
      <c r="EAC28" s="74"/>
      <c r="EAD28" s="74"/>
      <c r="EAE28" s="85"/>
      <c r="EAF28" s="80"/>
      <c r="EAG28" s="80"/>
      <c r="EAH28" s="85"/>
      <c r="EAI28" s="77"/>
      <c r="EAJ28" s="74"/>
      <c r="EAK28" s="74"/>
      <c r="EAL28" s="85"/>
      <c r="EAM28" s="74"/>
      <c r="EAN28" s="74"/>
      <c r="EAO28" s="85"/>
      <c r="EAP28" s="74"/>
      <c r="EAQ28" s="74"/>
      <c r="EAR28" s="85"/>
      <c r="EAS28" s="74"/>
      <c r="EAT28" s="74"/>
      <c r="EAU28" s="85"/>
      <c r="EAV28" s="80"/>
      <c r="EAW28" s="80"/>
      <c r="EAX28" s="85"/>
      <c r="EAY28" s="77"/>
      <c r="EAZ28" s="74"/>
      <c r="EBA28" s="74"/>
      <c r="EBB28" s="85"/>
      <c r="EBC28" s="74"/>
      <c r="EBD28" s="74"/>
      <c r="EBE28" s="85"/>
      <c r="EBF28" s="74"/>
      <c r="EBG28" s="74"/>
      <c r="EBH28" s="85"/>
      <c r="EBI28" s="74"/>
      <c r="EBJ28" s="74"/>
      <c r="EBK28" s="85"/>
      <c r="EBL28" s="80"/>
      <c r="EBM28" s="80"/>
      <c r="EBN28" s="85"/>
      <c r="EBO28" s="77"/>
      <c r="EBP28" s="74"/>
      <c r="EBQ28" s="74"/>
      <c r="EBR28" s="85"/>
      <c r="EBS28" s="74"/>
      <c r="EBT28" s="74"/>
      <c r="EBU28" s="85"/>
      <c r="EBV28" s="74"/>
      <c r="EBW28" s="74"/>
      <c r="EBX28" s="85"/>
      <c r="EBY28" s="74"/>
      <c r="EBZ28" s="74"/>
      <c r="ECA28" s="85"/>
      <c r="ECB28" s="80"/>
      <c r="ECC28" s="80"/>
      <c r="ECD28" s="85"/>
      <c r="ECE28" s="77"/>
      <c r="ECF28" s="74"/>
      <c r="ECG28" s="74"/>
      <c r="ECH28" s="85"/>
      <c r="ECI28" s="74"/>
      <c r="ECJ28" s="74"/>
      <c r="ECK28" s="85"/>
      <c r="ECL28" s="74"/>
      <c r="ECM28" s="74"/>
      <c r="ECN28" s="85"/>
      <c r="ECO28" s="74"/>
      <c r="ECP28" s="74"/>
      <c r="ECQ28" s="85"/>
      <c r="ECR28" s="80"/>
      <c r="ECS28" s="80"/>
      <c r="ECT28" s="85"/>
      <c r="ECU28" s="77"/>
      <c r="ECV28" s="74"/>
      <c r="ECW28" s="74"/>
      <c r="ECX28" s="85"/>
      <c r="ECY28" s="74"/>
      <c r="ECZ28" s="74"/>
      <c r="EDA28" s="85"/>
      <c r="EDB28" s="74"/>
      <c r="EDC28" s="74"/>
      <c r="EDD28" s="85"/>
      <c r="EDE28" s="74"/>
      <c r="EDF28" s="74"/>
      <c r="EDG28" s="85"/>
      <c r="EDH28" s="80"/>
      <c r="EDI28" s="80"/>
      <c r="EDJ28" s="85"/>
      <c r="EDK28" s="77"/>
      <c r="EDL28" s="74"/>
      <c r="EDM28" s="74"/>
      <c r="EDN28" s="85"/>
      <c r="EDO28" s="74"/>
      <c r="EDP28" s="74"/>
      <c r="EDQ28" s="85"/>
      <c r="EDR28" s="74"/>
      <c r="EDS28" s="74"/>
      <c r="EDT28" s="85"/>
      <c r="EDU28" s="74"/>
      <c r="EDV28" s="74"/>
      <c r="EDW28" s="85"/>
      <c r="EDX28" s="80"/>
      <c r="EDY28" s="80"/>
      <c r="EDZ28" s="85"/>
      <c r="EEA28" s="77"/>
      <c r="EEB28" s="74"/>
      <c r="EEC28" s="74"/>
      <c r="EED28" s="85"/>
      <c r="EEE28" s="74"/>
      <c r="EEF28" s="74"/>
      <c r="EEG28" s="85"/>
      <c r="EEH28" s="74"/>
      <c r="EEI28" s="74"/>
      <c r="EEJ28" s="85"/>
      <c r="EEK28" s="74"/>
      <c r="EEL28" s="74"/>
      <c r="EEM28" s="85"/>
      <c r="EEN28" s="80"/>
      <c r="EEO28" s="80"/>
      <c r="EEP28" s="85"/>
      <c r="EEQ28" s="77"/>
      <c r="EER28" s="74"/>
      <c r="EES28" s="74"/>
      <c r="EET28" s="85"/>
      <c r="EEU28" s="74"/>
      <c r="EEV28" s="74"/>
      <c r="EEW28" s="85"/>
      <c r="EEX28" s="74"/>
      <c r="EEY28" s="74"/>
      <c r="EEZ28" s="85"/>
      <c r="EFA28" s="74"/>
      <c r="EFB28" s="74"/>
      <c r="EFC28" s="85"/>
      <c r="EFD28" s="80"/>
      <c r="EFE28" s="80"/>
      <c r="EFF28" s="85"/>
      <c r="EFG28" s="77"/>
      <c r="EFH28" s="74"/>
      <c r="EFI28" s="74"/>
      <c r="EFJ28" s="85"/>
      <c r="EFK28" s="74"/>
      <c r="EFL28" s="74"/>
      <c r="EFM28" s="85"/>
      <c r="EFN28" s="74"/>
      <c r="EFO28" s="74"/>
      <c r="EFP28" s="85"/>
      <c r="EFQ28" s="74"/>
      <c r="EFR28" s="74"/>
      <c r="EFS28" s="85"/>
      <c r="EFT28" s="80"/>
      <c r="EFU28" s="80"/>
      <c r="EFV28" s="85"/>
      <c r="EFW28" s="77"/>
      <c r="EFX28" s="74"/>
      <c r="EFY28" s="74"/>
      <c r="EFZ28" s="85"/>
      <c r="EGA28" s="74"/>
      <c r="EGB28" s="74"/>
      <c r="EGC28" s="85"/>
      <c r="EGD28" s="74"/>
      <c r="EGE28" s="74"/>
      <c r="EGF28" s="85"/>
      <c r="EGG28" s="74"/>
      <c r="EGH28" s="74"/>
      <c r="EGI28" s="85"/>
      <c r="EGJ28" s="80"/>
      <c r="EGK28" s="80"/>
      <c r="EGL28" s="85"/>
      <c r="EGM28" s="77"/>
      <c r="EGN28" s="74"/>
      <c r="EGO28" s="74"/>
      <c r="EGP28" s="85"/>
      <c r="EGQ28" s="74"/>
      <c r="EGR28" s="74"/>
      <c r="EGS28" s="85"/>
      <c r="EGT28" s="74"/>
      <c r="EGU28" s="74"/>
      <c r="EGV28" s="85"/>
      <c r="EGW28" s="74"/>
      <c r="EGX28" s="74"/>
      <c r="EGY28" s="85"/>
      <c r="EGZ28" s="80"/>
      <c r="EHA28" s="80"/>
      <c r="EHB28" s="85"/>
      <c r="EHC28" s="77"/>
      <c r="EHD28" s="74"/>
      <c r="EHE28" s="74"/>
      <c r="EHF28" s="85"/>
      <c r="EHG28" s="74"/>
      <c r="EHH28" s="74"/>
      <c r="EHI28" s="85"/>
      <c r="EHJ28" s="74"/>
      <c r="EHK28" s="74"/>
      <c r="EHL28" s="85"/>
      <c r="EHM28" s="74"/>
      <c r="EHN28" s="74"/>
      <c r="EHO28" s="85"/>
      <c r="EHP28" s="80"/>
      <c r="EHQ28" s="80"/>
      <c r="EHR28" s="85"/>
      <c r="EHS28" s="77"/>
      <c r="EHT28" s="74"/>
      <c r="EHU28" s="74"/>
      <c r="EHV28" s="85"/>
      <c r="EHW28" s="74"/>
      <c r="EHX28" s="74"/>
      <c r="EHY28" s="85"/>
      <c r="EHZ28" s="74"/>
      <c r="EIA28" s="74"/>
      <c r="EIB28" s="85"/>
      <c r="EIC28" s="74"/>
      <c r="EID28" s="74"/>
      <c r="EIE28" s="85"/>
      <c r="EIF28" s="80"/>
      <c r="EIG28" s="80"/>
      <c r="EIH28" s="85"/>
      <c r="EII28" s="77"/>
      <c r="EIJ28" s="74"/>
      <c r="EIK28" s="74"/>
      <c r="EIL28" s="85"/>
      <c r="EIM28" s="74"/>
      <c r="EIN28" s="74"/>
      <c r="EIO28" s="85"/>
      <c r="EIP28" s="74"/>
      <c r="EIQ28" s="74"/>
      <c r="EIR28" s="85"/>
      <c r="EIS28" s="74"/>
      <c r="EIT28" s="74"/>
      <c r="EIU28" s="85"/>
      <c r="EIV28" s="80"/>
      <c r="EIW28" s="80"/>
      <c r="EIX28" s="85"/>
      <c r="EIY28" s="77"/>
      <c r="EIZ28" s="74"/>
      <c r="EJA28" s="74"/>
      <c r="EJB28" s="85"/>
      <c r="EJC28" s="74"/>
      <c r="EJD28" s="74"/>
      <c r="EJE28" s="85"/>
      <c r="EJF28" s="74"/>
      <c r="EJG28" s="74"/>
      <c r="EJH28" s="85"/>
      <c r="EJI28" s="74"/>
      <c r="EJJ28" s="74"/>
      <c r="EJK28" s="85"/>
      <c r="EJL28" s="80"/>
      <c r="EJM28" s="80"/>
      <c r="EJN28" s="85"/>
      <c r="EJO28" s="77"/>
      <c r="EJP28" s="74"/>
      <c r="EJQ28" s="74"/>
      <c r="EJR28" s="85"/>
      <c r="EJS28" s="74"/>
      <c r="EJT28" s="74"/>
      <c r="EJU28" s="85"/>
      <c r="EJV28" s="74"/>
      <c r="EJW28" s="74"/>
      <c r="EJX28" s="85"/>
      <c r="EJY28" s="74"/>
      <c r="EJZ28" s="74"/>
      <c r="EKA28" s="85"/>
      <c r="EKB28" s="80"/>
      <c r="EKC28" s="80"/>
      <c r="EKD28" s="85"/>
      <c r="EKE28" s="77"/>
      <c r="EKF28" s="74"/>
      <c r="EKG28" s="74"/>
      <c r="EKH28" s="85"/>
      <c r="EKI28" s="74"/>
      <c r="EKJ28" s="74"/>
      <c r="EKK28" s="85"/>
      <c r="EKL28" s="74"/>
      <c r="EKM28" s="74"/>
      <c r="EKN28" s="85"/>
      <c r="EKO28" s="74"/>
      <c r="EKP28" s="74"/>
      <c r="EKQ28" s="85"/>
      <c r="EKR28" s="80"/>
      <c r="EKS28" s="80"/>
      <c r="EKT28" s="85"/>
      <c r="EKU28" s="77"/>
      <c r="EKV28" s="74"/>
      <c r="EKW28" s="74"/>
      <c r="EKX28" s="85"/>
      <c r="EKY28" s="74"/>
      <c r="EKZ28" s="74"/>
      <c r="ELA28" s="85"/>
      <c r="ELB28" s="74"/>
      <c r="ELC28" s="74"/>
      <c r="ELD28" s="85"/>
      <c r="ELE28" s="74"/>
      <c r="ELF28" s="74"/>
      <c r="ELG28" s="85"/>
      <c r="ELH28" s="80"/>
      <c r="ELI28" s="80"/>
      <c r="ELJ28" s="85"/>
      <c r="ELK28" s="77"/>
      <c r="ELL28" s="74"/>
      <c r="ELM28" s="74"/>
      <c r="ELN28" s="85"/>
      <c r="ELO28" s="74"/>
      <c r="ELP28" s="74"/>
      <c r="ELQ28" s="85"/>
      <c r="ELR28" s="74"/>
      <c r="ELS28" s="74"/>
      <c r="ELT28" s="85"/>
      <c r="ELU28" s="74"/>
      <c r="ELV28" s="74"/>
      <c r="ELW28" s="85"/>
      <c r="ELX28" s="80"/>
      <c r="ELY28" s="80"/>
      <c r="ELZ28" s="85"/>
      <c r="EMA28" s="77"/>
      <c r="EMB28" s="74"/>
      <c r="EMC28" s="74"/>
      <c r="EMD28" s="85"/>
      <c r="EME28" s="74"/>
      <c r="EMF28" s="74"/>
      <c r="EMG28" s="85"/>
      <c r="EMH28" s="74"/>
      <c r="EMI28" s="74"/>
      <c r="EMJ28" s="85"/>
      <c r="EMK28" s="74"/>
      <c r="EML28" s="74"/>
      <c r="EMM28" s="85"/>
      <c r="EMN28" s="80"/>
      <c r="EMO28" s="80"/>
      <c r="EMP28" s="85"/>
      <c r="EMQ28" s="77"/>
      <c r="EMR28" s="74"/>
      <c r="EMS28" s="74"/>
      <c r="EMT28" s="85"/>
      <c r="EMU28" s="74"/>
      <c r="EMV28" s="74"/>
      <c r="EMW28" s="85"/>
      <c r="EMX28" s="74"/>
      <c r="EMY28" s="74"/>
      <c r="EMZ28" s="85"/>
      <c r="ENA28" s="74"/>
      <c r="ENB28" s="74"/>
      <c r="ENC28" s="85"/>
      <c r="END28" s="80"/>
      <c r="ENE28" s="80"/>
      <c r="ENF28" s="85"/>
      <c r="ENG28" s="77"/>
      <c r="ENH28" s="74"/>
      <c r="ENI28" s="74"/>
      <c r="ENJ28" s="85"/>
      <c r="ENK28" s="74"/>
      <c r="ENL28" s="74"/>
      <c r="ENM28" s="85"/>
      <c r="ENN28" s="74"/>
      <c r="ENO28" s="74"/>
      <c r="ENP28" s="85"/>
      <c r="ENQ28" s="74"/>
      <c r="ENR28" s="74"/>
      <c r="ENS28" s="85"/>
      <c r="ENT28" s="80"/>
      <c r="ENU28" s="80"/>
      <c r="ENV28" s="85"/>
      <c r="ENW28" s="77"/>
      <c r="ENX28" s="74"/>
      <c r="ENY28" s="74"/>
      <c r="ENZ28" s="85"/>
      <c r="EOA28" s="74"/>
      <c r="EOB28" s="74"/>
      <c r="EOC28" s="85"/>
      <c r="EOD28" s="74"/>
      <c r="EOE28" s="74"/>
      <c r="EOF28" s="85"/>
      <c r="EOG28" s="74"/>
      <c r="EOH28" s="74"/>
      <c r="EOI28" s="85"/>
      <c r="EOJ28" s="80"/>
      <c r="EOK28" s="80"/>
      <c r="EOL28" s="85"/>
      <c r="EOM28" s="77"/>
      <c r="EON28" s="74"/>
      <c r="EOO28" s="74"/>
      <c r="EOP28" s="85"/>
      <c r="EOQ28" s="74"/>
      <c r="EOR28" s="74"/>
      <c r="EOS28" s="85"/>
      <c r="EOT28" s="74"/>
      <c r="EOU28" s="74"/>
      <c r="EOV28" s="85"/>
      <c r="EOW28" s="74"/>
      <c r="EOX28" s="74"/>
      <c r="EOY28" s="85"/>
      <c r="EOZ28" s="80"/>
      <c r="EPA28" s="80"/>
      <c r="EPB28" s="85"/>
      <c r="EPC28" s="77"/>
      <c r="EPD28" s="74"/>
      <c r="EPE28" s="74"/>
      <c r="EPF28" s="85"/>
      <c r="EPG28" s="74"/>
      <c r="EPH28" s="74"/>
      <c r="EPI28" s="85"/>
      <c r="EPJ28" s="74"/>
      <c r="EPK28" s="74"/>
      <c r="EPL28" s="85"/>
      <c r="EPM28" s="74"/>
      <c r="EPN28" s="74"/>
      <c r="EPO28" s="85"/>
      <c r="EPP28" s="80"/>
      <c r="EPQ28" s="80"/>
      <c r="EPR28" s="85"/>
      <c r="EPS28" s="77"/>
      <c r="EPT28" s="74"/>
      <c r="EPU28" s="74"/>
      <c r="EPV28" s="85"/>
      <c r="EPW28" s="74"/>
      <c r="EPX28" s="74"/>
      <c r="EPY28" s="85"/>
      <c r="EPZ28" s="74"/>
      <c r="EQA28" s="74"/>
      <c r="EQB28" s="85"/>
      <c r="EQC28" s="74"/>
      <c r="EQD28" s="74"/>
      <c r="EQE28" s="85"/>
      <c r="EQF28" s="80"/>
      <c r="EQG28" s="80"/>
      <c r="EQH28" s="85"/>
      <c r="EQI28" s="77"/>
      <c r="EQJ28" s="74"/>
      <c r="EQK28" s="74"/>
      <c r="EQL28" s="85"/>
      <c r="EQM28" s="74"/>
      <c r="EQN28" s="74"/>
      <c r="EQO28" s="85"/>
      <c r="EQP28" s="74"/>
      <c r="EQQ28" s="74"/>
      <c r="EQR28" s="85"/>
      <c r="EQS28" s="74"/>
      <c r="EQT28" s="74"/>
      <c r="EQU28" s="85"/>
      <c r="EQV28" s="80"/>
      <c r="EQW28" s="80"/>
      <c r="EQX28" s="85"/>
      <c r="EQY28" s="77"/>
      <c r="EQZ28" s="74"/>
      <c r="ERA28" s="74"/>
      <c r="ERB28" s="85"/>
      <c r="ERC28" s="74"/>
      <c r="ERD28" s="74"/>
      <c r="ERE28" s="85"/>
      <c r="ERF28" s="74"/>
      <c r="ERG28" s="74"/>
      <c r="ERH28" s="85"/>
      <c r="ERI28" s="74"/>
      <c r="ERJ28" s="74"/>
      <c r="ERK28" s="85"/>
      <c r="ERL28" s="80"/>
      <c r="ERM28" s="80"/>
      <c r="ERN28" s="85"/>
      <c r="ERO28" s="77"/>
      <c r="ERP28" s="74"/>
      <c r="ERQ28" s="74"/>
      <c r="ERR28" s="85"/>
      <c r="ERS28" s="74"/>
      <c r="ERT28" s="74"/>
      <c r="ERU28" s="85"/>
      <c r="ERV28" s="74"/>
      <c r="ERW28" s="74"/>
      <c r="ERX28" s="85"/>
      <c r="ERY28" s="74"/>
      <c r="ERZ28" s="74"/>
      <c r="ESA28" s="85"/>
      <c r="ESB28" s="80"/>
      <c r="ESC28" s="80"/>
      <c r="ESD28" s="85"/>
      <c r="ESE28" s="77"/>
      <c r="ESF28" s="74"/>
      <c r="ESG28" s="74"/>
      <c r="ESH28" s="85"/>
      <c r="ESI28" s="74"/>
      <c r="ESJ28" s="74"/>
      <c r="ESK28" s="85"/>
      <c r="ESL28" s="74"/>
      <c r="ESM28" s="74"/>
      <c r="ESN28" s="85"/>
      <c r="ESO28" s="74"/>
      <c r="ESP28" s="74"/>
      <c r="ESQ28" s="85"/>
      <c r="ESR28" s="80"/>
      <c r="ESS28" s="80"/>
      <c r="EST28" s="85"/>
      <c r="ESU28" s="77"/>
      <c r="ESV28" s="74"/>
      <c r="ESW28" s="74"/>
      <c r="ESX28" s="85"/>
      <c r="ESY28" s="74"/>
      <c r="ESZ28" s="74"/>
      <c r="ETA28" s="85"/>
      <c r="ETB28" s="74"/>
      <c r="ETC28" s="74"/>
      <c r="ETD28" s="85"/>
      <c r="ETE28" s="74"/>
      <c r="ETF28" s="74"/>
      <c r="ETG28" s="85"/>
      <c r="ETH28" s="80"/>
      <c r="ETI28" s="80"/>
      <c r="ETJ28" s="85"/>
      <c r="ETK28" s="77"/>
      <c r="ETL28" s="74"/>
      <c r="ETM28" s="74"/>
      <c r="ETN28" s="85"/>
      <c r="ETO28" s="74"/>
      <c r="ETP28" s="74"/>
      <c r="ETQ28" s="85"/>
      <c r="ETR28" s="74"/>
      <c r="ETS28" s="74"/>
      <c r="ETT28" s="85"/>
      <c r="ETU28" s="74"/>
      <c r="ETV28" s="74"/>
      <c r="ETW28" s="85"/>
      <c r="ETX28" s="80"/>
      <c r="ETY28" s="80"/>
      <c r="ETZ28" s="85"/>
      <c r="EUA28" s="77"/>
      <c r="EUB28" s="74"/>
      <c r="EUC28" s="74"/>
      <c r="EUD28" s="85"/>
      <c r="EUE28" s="74"/>
      <c r="EUF28" s="74"/>
      <c r="EUG28" s="85"/>
      <c r="EUH28" s="74"/>
      <c r="EUI28" s="74"/>
      <c r="EUJ28" s="85"/>
      <c r="EUK28" s="74"/>
      <c r="EUL28" s="74"/>
      <c r="EUM28" s="85"/>
      <c r="EUN28" s="80"/>
      <c r="EUO28" s="80"/>
      <c r="EUP28" s="85"/>
      <c r="EUQ28" s="77"/>
      <c r="EUR28" s="74"/>
      <c r="EUS28" s="74"/>
      <c r="EUT28" s="85"/>
      <c r="EUU28" s="74"/>
      <c r="EUV28" s="74"/>
      <c r="EUW28" s="85"/>
      <c r="EUX28" s="74"/>
      <c r="EUY28" s="74"/>
      <c r="EUZ28" s="85"/>
      <c r="EVA28" s="74"/>
      <c r="EVB28" s="74"/>
      <c r="EVC28" s="85"/>
      <c r="EVD28" s="80"/>
      <c r="EVE28" s="80"/>
      <c r="EVF28" s="85"/>
      <c r="EVG28" s="77"/>
      <c r="EVH28" s="74"/>
      <c r="EVI28" s="74"/>
      <c r="EVJ28" s="85"/>
      <c r="EVK28" s="74"/>
      <c r="EVL28" s="74"/>
      <c r="EVM28" s="85"/>
      <c r="EVN28" s="74"/>
      <c r="EVO28" s="74"/>
      <c r="EVP28" s="85"/>
      <c r="EVQ28" s="74"/>
      <c r="EVR28" s="74"/>
      <c r="EVS28" s="85"/>
      <c r="EVT28" s="80"/>
      <c r="EVU28" s="80"/>
      <c r="EVV28" s="85"/>
      <c r="EVW28" s="77"/>
      <c r="EVX28" s="74"/>
      <c r="EVY28" s="74"/>
      <c r="EVZ28" s="85"/>
      <c r="EWA28" s="74"/>
      <c r="EWB28" s="74"/>
      <c r="EWC28" s="85"/>
      <c r="EWD28" s="74"/>
      <c r="EWE28" s="74"/>
      <c r="EWF28" s="85"/>
      <c r="EWG28" s="74"/>
      <c r="EWH28" s="74"/>
      <c r="EWI28" s="85"/>
      <c r="EWJ28" s="80"/>
      <c r="EWK28" s="80"/>
      <c r="EWL28" s="85"/>
      <c r="EWM28" s="77"/>
      <c r="EWN28" s="74"/>
      <c r="EWO28" s="74"/>
      <c r="EWP28" s="85"/>
      <c r="EWQ28" s="74"/>
      <c r="EWR28" s="74"/>
      <c r="EWS28" s="85"/>
      <c r="EWT28" s="74"/>
      <c r="EWU28" s="74"/>
      <c r="EWV28" s="85"/>
      <c r="EWW28" s="74"/>
      <c r="EWX28" s="74"/>
      <c r="EWY28" s="85"/>
      <c r="EWZ28" s="80"/>
      <c r="EXA28" s="80"/>
      <c r="EXB28" s="85"/>
      <c r="EXC28" s="77"/>
      <c r="EXD28" s="74"/>
      <c r="EXE28" s="74"/>
      <c r="EXF28" s="85"/>
      <c r="EXG28" s="74"/>
      <c r="EXH28" s="74"/>
      <c r="EXI28" s="85"/>
      <c r="EXJ28" s="74"/>
      <c r="EXK28" s="74"/>
      <c r="EXL28" s="85"/>
      <c r="EXM28" s="74"/>
      <c r="EXN28" s="74"/>
      <c r="EXO28" s="85"/>
      <c r="EXP28" s="80"/>
      <c r="EXQ28" s="80"/>
      <c r="EXR28" s="85"/>
      <c r="EXS28" s="77"/>
      <c r="EXT28" s="74"/>
      <c r="EXU28" s="74"/>
      <c r="EXV28" s="85"/>
      <c r="EXW28" s="74"/>
      <c r="EXX28" s="74"/>
      <c r="EXY28" s="85"/>
      <c r="EXZ28" s="74"/>
      <c r="EYA28" s="74"/>
      <c r="EYB28" s="85"/>
      <c r="EYC28" s="74"/>
      <c r="EYD28" s="74"/>
      <c r="EYE28" s="85"/>
      <c r="EYF28" s="80"/>
      <c r="EYG28" s="80"/>
      <c r="EYH28" s="85"/>
      <c r="EYI28" s="77"/>
      <c r="EYJ28" s="74"/>
      <c r="EYK28" s="74"/>
      <c r="EYL28" s="85"/>
      <c r="EYM28" s="74"/>
      <c r="EYN28" s="74"/>
      <c r="EYO28" s="85"/>
      <c r="EYP28" s="74"/>
      <c r="EYQ28" s="74"/>
      <c r="EYR28" s="85"/>
      <c r="EYS28" s="74"/>
      <c r="EYT28" s="74"/>
      <c r="EYU28" s="85"/>
      <c r="EYV28" s="80"/>
      <c r="EYW28" s="80"/>
      <c r="EYX28" s="85"/>
      <c r="EYY28" s="77"/>
      <c r="EYZ28" s="74"/>
      <c r="EZA28" s="74"/>
      <c r="EZB28" s="85"/>
      <c r="EZC28" s="74"/>
      <c r="EZD28" s="74"/>
      <c r="EZE28" s="85"/>
      <c r="EZF28" s="74"/>
      <c r="EZG28" s="74"/>
      <c r="EZH28" s="85"/>
      <c r="EZI28" s="74"/>
      <c r="EZJ28" s="74"/>
      <c r="EZK28" s="85"/>
      <c r="EZL28" s="80"/>
      <c r="EZM28" s="80"/>
      <c r="EZN28" s="85"/>
      <c r="EZO28" s="77"/>
      <c r="EZP28" s="74"/>
      <c r="EZQ28" s="74"/>
      <c r="EZR28" s="85"/>
      <c r="EZS28" s="74"/>
      <c r="EZT28" s="74"/>
      <c r="EZU28" s="85"/>
      <c r="EZV28" s="74"/>
      <c r="EZW28" s="74"/>
      <c r="EZX28" s="85"/>
      <c r="EZY28" s="74"/>
      <c r="EZZ28" s="74"/>
      <c r="FAA28" s="85"/>
      <c r="FAB28" s="80"/>
      <c r="FAC28" s="80"/>
      <c r="FAD28" s="85"/>
      <c r="FAE28" s="77"/>
      <c r="FAF28" s="74"/>
      <c r="FAG28" s="74"/>
      <c r="FAH28" s="85"/>
      <c r="FAI28" s="74"/>
      <c r="FAJ28" s="74"/>
      <c r="FAK28" s="85"/>
      <c r="FAL28" s="74"/>
      <c r="FAM28" s="74"/>
      <c r="FAN28" s="85"/>
      <c r="FAO28" s="74"/>
      <c r="FAP28" s="74"/>
      <c r="FAQ28" s="85"/>
      <c r="FAR28" s="80"/>
      <c r="FAS28" s="80"/>
      <c r="FAT28" s="85"/>
      <c r="FAU28" s="77"/>
      <c r="FAV28" s="74"/>
      <c r="FAW28" s="74"/>
      <c r="FAX28" s="85"/>
      <c r="FAY28" s="74"/>
      <c r="FAZ28" s="74"/>
      <c r="FBA28" s="85"/>
      <c r="FBB28" s="74"/>
      <c r="FBC28" s="74"/>
      <c r="FBD28" s="85"/>
      <c r="FBE28" s="74"/>
      <c r="FBF28" s="74"/>
      <c r="FBG28" s="85"/>
      <c r="FBH28" s="80"/>
      <c r="FBI28" s="80"/>
      <c r="FBJ28" s="85"/>
      <c r="FBK28" s="77"/>
      <c r="FBL28" s="74"/>
      <c r="FBM28" s="74"/>
      <c r="FBN28" s="85"/>
      <c r="FBO28" s="74"/>
      <c r="FBP28" s="74"/>
      <c r="FBQ28" s="85"/>
      <c r="FBR28" s="74"/>
      <c r="FBS28" s="74"/>
      <c r="FBT28" s="85"/>
      <c r="FBU28" s="74"/>
      <c r="FBV28" s="74"/>
      <c r="FBW28" s="85"/>
      <c r="FBX28" s="80"/>
      <c r="FBY28" s="80"/>
      <c r="FBZ28" s="85"/>
      <c r="FCA28" s="77"/>
      <c r="FCB28" s="74"/>
      <c r="FCC28" s="74"/>
      <c r="FCD28" s="85"/>
      <c r="FCE28" s="74"/>
      <c r="FCF28" s="74"/>
      <c r="FCG28" s="85"/>
      <c r="FCH28" s="74"/>
      <c r="FCI28" s="74"/>
      <c r="FCJ28" s="85"/>
      <c r="FCK28" s="74"/>
      <c r="FCL28" s="74"/>
      <c r="FCM28" s="85"/>
      <c r="FCN28" s="80"/>
      <c r="FCO28" s="80"/>
      <c r="FCP28" s="85"/>
      <c r="FCQ28" s="77"/>
      <c r="FCR28" s="74"/>
      <c r="FCS28" s="74"/>
      <c r="FCT28" s="85"/>
      <c r="FCU28" s="74"/>
      <c r="FCV28" s="74"/>
      <c r="FCW28" s="85"/>
      <c r="FCX28" s="74"/>
      <c r="FCY28" s="74"/>
      <c r="FCZ28" s="85"/>
      <c r="FDA28" s="74"/>
      <c r="FDB28" s="74"/>
      <c r="FDC28" s="85"/>
      <c r="FDD28" s="80"/>
      <c r="FDE28" s="80"/>
      <c r="FDF28" s="85"/>
      <c r="FDG28" s="77"/>
      <c r="FDH28" s="74"/>
      <c r="FDI28" s="74"/>
      <c r="FDJ28" s="85"/>
      <c r="FDK28" s="74"/>
      <c r="FDL28" s="74"/>
      <c r="FDM28" s="85"/>
      <c r="FDN28" s="74"/>
      <c r="FDO28" s="74"/>
      <c r="FDP28" s="85"/>
      <c r="FDQ28" s="74"/>
      <c r="FDR28" s="74"/>
      <c r="FDS28" s="85"/>
      <c r="FDT28" s="80"/>
      <c r="FDU28" s="80"/>
      <c r="FDV28" s="85"/>
      <c r="FDW28" s="77"/>
      <c r="FDX28" s="74"/>
      <c r="FDY28" s="74"/>
      <c r="FDZ28" s="85"/>
      <c r="FEA28" s="74"/>
      <c r="FEB28" s="74"/>
      <c r="FEC28" s="85"/>
      <c r="FED28" s="74"/>
      <c r="FEE28" s="74"/>
      <c r="FEF28" s="85"/>
      <c r="FEG28" s="74"/>
      <c r="FEH28" s="74"/>
      <c r="FEI28" s="85"/>
      <c r="FEJ28" s="80"/>
      <c r="FEK28" s="80"/>
      <c r="FEL28" s="85"/>
      <c r="FEM28" s="77"/>
      <c r="FEN28" s="74"/>
      <c r="FEO28" s="74"/>
      <c r="FEP28" s="85"/>
      <c r="FEQ28" s="74"/>
      <c r="FER28" s="74"/>
      <c r="FES28" s="85"/>
      <c r="FET28" s="74"/>
      <c r="FEU28" s="74"/>
      <c r="FEV28" s="85"/>
      <c r="FEW28" s="74"/>
      <c r="FEX28" s="74"/>
      <c r="FEY28" s="85"/>
      <c r="FEZ28" s="80"/>
      <c r="FFA28" s="80"/>
      <c r="FFB28" s="85"/>
      <c r="FFC28" s="77"/>
      <c r="FFD28" s="74"/>
      <c r="FFE28" s="74"/>
      <c r="FFF28" s="85"/>
      <c r="FFG28" s="74"/>
      <c r="FFH28" s="74"/>
      <c r="FFI28" s="85"/>
      <c r="FFJ28" s="74"/>
      <c r="FFK28" s="74"/>
      <c r="FFL28" s="85"/>
      <c r="FFM28" s="74"/>
      <c r="FFN28" s="74"/>
      <c r="FFO28" s="85"/>
      <c r="FFP28" s="80"/>
      <c r="FFQ28" s="80"/>
      <c r="FFR28" s="85"/>
      <c r="FFS28" s="77"/>
      <c r="FFT28" s="74"/>
      <c r="FFU28" s="74"/>
      <c r="FFV28" s="85"/>
      <c r="FFW28" s="74"/>
      <c r="FFX28" s="74"/>
      <c r="FFY28" s="85"/>
      <c r="FFZ28" s="74"/>
      <c r="FGA28" s="74"/>
      <c r="FGB28" s="85"/>
      <c r="FGC28" s="74"/>
      <c r="FGD28" s="74"/>
      <c r="FGE28" s="85"/>
      <c r="FGF28" s="80"/>
      <c r="FGG28" s="80"/>
      <c r="FGH28" s="85"/>
      <c r="FGI28" s="77"/>
      <c r="FGJ28" s="74"/>
      <c r="FGK28" s="74"/>
      <c r="FGL28" s="85"/>
      <c r="FGM28" s="74"/>
      <c r="FGN28" s="74"/>
      <c r="FGO28" s="85"/>
      <c r="FGP28" s="74"/>
      <c r="FGQ28" s="74"/>
      <c r="FGR28" s="85"/>
      <c r="FGS28" s="74"/>
      <c r="FGT28" s="74"/>
      <c r="FGU28" s="85"/>
      <c r="FGV28" s="80"/>
      <c r="FGW28" s="80"/>
      <c r="FGX28" s="85"/>
      <c r="FGY28" s="77"/>
      <c r="FGZ28" s="74"/>
      <c r="FHA28" s="74"/>
      <c r="FHB28" s="85"/>
      <c r="FHC28" s="74"/>
      <c r="FHD28" s="74"/>
      <c r="FHE28" s="85"/>
      <c r="FHF28" s="74"/>
      <c r="FHG28" s="74"/>
      <c r="FHH28" s="85"/>
      <c r="FHI28" s="74"/>
      <c r="FHJ28" s="74"/>
      <c r="FHK28" s="85"/>
      <c r="FHL28" s="80"/>
      <c r="FHM28" s="80"/>
      <c r="FHN28" s="85"/>
      <c r="FHO28" s="77"/>
      <c r="FHP28" s="74"/>
      <c r="FHQ28" s="74"/>
      <c r="FHR28" s="85"/>
      <c r="FHS28" s="74"/>
      <c r="FHT28" s="74"/>
      <c r="FHU28" s="85"/>
      <c r="FHV28" s="74"/>
      <c r="FHW28" s="74"/>
      <c r="FHX28" s="85"/>
      <c r="FHY28" s="74"/>
      <c r="FHZ28" s="74"/>
      <c r="FIA28" s="85"/>
      <c r="FIB28" s="80"/>
      <c r="FIC28" s="80"/>
      <c r="FID28" s="85"/>
      <c r="FIE28" s="77"/>
      <c r="FIF28" s="74"/>
      <c r="FIG28" s="74"/>
      <c r="FIH28" s="85"/>
      <c r="FII28" s="74"/>
      <c r="FIJ28" s="74"/>
      <c r="FIK28" s="85"/>
      <c r="FIL28" s="74"/>
      <c r="FIM28" s="74"/>
      <c r="FIN28" s="85"/>
      <c r="FIO28" s="74"/>
      <c r="FIP28" s="74"/>
      <c r="FIQ28" s="85"/>
      <c r="FIR28" s="80"/>
      <c r="FIS28" s="80"/>
      <c r="FIT28" s="85"/>
      <c r="FIU28" s="77"/>
      <c r="FIV28" s="74"/>
      <c r="FIW28" s="74"/>
      <c r="FIX28" s="85"/>
      <c r="FIY28" s="74"/>
      <c r="FIZ28" s="74"/>
      <c r="FJA28" s="85"/>
      <c r="FJB28" s="74"/>
      <c r="FJC28" s="74"/>
      <c r="FJD28" s="85"/>
      <c r="FJE28" s="74"/>
      <c r="FJF28" s="74"/>
      <c r="FJG28" s="85"/>
      <c r="FJH28" s="80"/>
      <c r="FJI28" s="80"/>
      <c r="FJJ28" s="85"/>
      <c r="FJK28" s="77"/>
      <c r="FJL28" s="74"/>
      <c r="FJM28" s="74"/>
      <c r="FJN28" s="85"/>
      <c r="FJO28" s="74"/>
      <c r="FJP28" s="74"/>
      <c r="FJQ28" s="85"/>
      <c r="FJR28" s="74"/>
      <c r="FJS28" s="74"/>
      <c r="FJT28" s="85"/>
      <c r="FJU28" s="74"/>
      <c r="FJV28" s="74"/>
      <c r="FJW28" s="85"/>
      <c r="FJX28" s="80"/>
      <c r="FJY28" s="80"/>
      <c r="FJZ28" s="85"/>
      <c r="FKA28" s="77"/>
      <c r="FKB28" s="74"/>
      <c r="FKC28" s="74"/>
      <c r="FKD28" s="85"/>
      <c r="FKE28" s="74"/>
      <c r="FKF28" s="74"/>
      <c r="FKG28" s="85"/>
      <c r="FKH28" s="74"/>
      <c r="FKI28" s="74"/>
      <c r="FKJ28" s="85"/>
      <c r="FKK28" s="74"/>
      <c r="FKL28" s="74"/>
      <c r="FKM28" s="85"/>
      <c r="FKN28" s="80"/>
      <c r="FKO28" s="80"/>
      <c r="FKP28" s="85"/>
      <c r="FKQ28" s="77"/>
      <c r="FKR28" s="74"/>
      <c r="FKS28" s="74"/>
      <c r="FKT28" s="85"/>
      <c r="FKU28" s="74"/>
      <c r="FKV28" s="74"/>
      <c r="FKW28" s="85"/>
      <c r="FKX28" s="74"/>
      <c r="FKY28" s="74"/>
      <c r="FKZ28" s="85"/>
      <c r="FLA28" s="74"/>
      <c r="FLB28" s="74"/>
      <c r="FLC28" s="85"/>
      <c r="FLD28" s="80"/>
      <c r="FLE28" s="80"/>
      <c r="FLF28" s="85"/>
      <c r="FLG28" s="77"/>
      <c r="FLH28" s="74"/>
      <c r="FLI28" s="74"/>
      <c r="FLJ28" s="85"/>
      <c r="FLK28" s="74"/>
      <c r="FLL28" s="74"/>
      <c r="FLM28" s="85"/>
      <c r="FLN28" s="74"/>
      <c r="FLO28" s="74"/>
      <c r="FLP28" s="85"/>
      <c r="FLQ28" s="74"/>
      <c r="FLR28" s="74"/>
      <c r="FLS28" s="85"/>
      <c r="FLT28" s="80"/>
      <c r="FLU28" s="80"/>
      <c r="FLV28" s="85"/>
      <c r="FLW28" s="77"/>
      <c r="FLX28" s="74"/>
      <c r="FLY28" s="74"/>
      <c r="FLZ28" s="85"/>
      <c r="FMA28" s="74"/>
      <c r="FMB28" s="74"/>
      <c r="FMC28" s="85"/>
      <c r="FMD28" s="74"/>
      <c r="FME28" s="74"/>
      <c r="FMF28" s="85"/>
      <c r="FMG28" s="74"/>
      <c r="FMH28" s="74"/>
      <c r="FMI28" s="85"/>
      <c r="FMJ28" s="80"/>
      <c r="FMK28" s="80"/>
      <c r="FML28" s="85"/>
      <c r="FMM28" s="77"/>
      <c r="FMN28" s="74"/>
      <c r="FMO28" s="74"/>
      <c r="FMP28" s="85"/>
      <c r="FMQ28" s="74"/>
      <c r="FMR28" s="74"/>
      <c r="FMS28" s="85"/>
      <c r="FMT28" s="74"/>
      <c r="FMU28" s="74"/>
      <c r="FMV28" s="85"/>
      <c r="FMW28" s="74"/>
      <c r="FMX28" s="74"/>
      <c r="FMY28" s="85"/>
      <c r="FMZ28" s="80"/>
      <c r="FNA28" s="80"/>
      <c r="FNB28" s="85"/>
      <c r="FNC28" s="77"/>
      <c r="FND28" s="74"/>
      <c r="FNE28" s="74"/>
      <c r="FNF28" s="85"/>
      <c r="FNG28" s="74"/>
      <c r="FNH28" s="74"/>
      <c r="FNI28" s="85"/>
      <c r="FNJ28" s="74"/>
      <c r="FNK28" s="74"/>
      <c r="FNL28" s="85"/>
      <c r="FNM28" s="74"/>
      <c r="FNN28" s="74"/>
      <c r="FNO28" s="85"/>
      <c r="FNP28" s="80"/>
      <c r="FNQ28" s="80"/>
      <c r="FNR28" s="85"/>
      <c r="FNS28" s="77"/>
      <c r="FNT28" s="74"/>
      <c r="FNU28" s="74"/>
      <c r="FNV28" s="85"/>
      <c r="FNW28" s="74"/>
      <c r="FNX28" s="74"/>
      <c r="FNY28" s="85"/>
      <c r="FNZ28" s="74"/>
      <c r="FOA28" s="74"/>
      <c r="FOB28" s="85"/>
      <c r="FOC28" s="74"/>
      <c r="FOD28" s="74"/>
      <c r="FOE28" s="85"/>
      <c r="FOF28" s="80"/>
      <c r="FOG28" s="80"/>
      <c r="FOH28" s="85"/>
      <c r="FOI28" s="77"/>
      <c r="FOJ28" s="74"/>
      <c r="FOK28" s="74"/>
      <c r="FOL28" s="85"/>
      <c r="FOM28" s="74"/>
      <c r="FON28" s="74"/>
      <c r="FOO28" s="85"/>
      <c r="FOP28" s="74"/>
      <c r="FOQ28" s="74"/>
      <c r="FOR28" s="85"/>
      <c r="FOS28" s="74"/>
      <c r="FOT28" s="74"/>
      <c r="FOU28" s="85"/>
      <c r="FOV28" s="80"/>
      <c r="FOW28" s="80"/>
      <c r="FOX28" s="85"/>
      <c r="FOY28" s="77"/>
      <c r="FOZ28" s="74"/>
      <c r="FPA28" s="74"/>
      <c r="FPB28" s="85"/>
      <c r="FPC28" s="74"/>
      <c r="FPD28" s="74"/>
      <c r="FPE28" s="85"/>
      <c r="FPF28" s="74"/>
      <c r="FPG28" s="74"/>
      <c r="FPH28" s="85"/>
      <c r="FPI28" s="74"/>
      <c r="FPJ28" s="74"/>
      <c r="FPK28" s="85"/>
      <c r="FPL28" s="80"/>
      <c r="FPM28" s="80"/>
      <c r="FPN28" s="85"/>
      <c r="FPO28" s="77"/>
      <c r="FPP28" s="74"/>
      <c r="FPQ28" s="74"/>
      <c r="FPR28" s="85"/>
      <c r="FPS28" s="74"/>
      <c r="FPT28" s="74"/>
      <c r="FPU28" s="85"/>
      <c r="FPV28" s="74"/>
      <c r="FPW28" s="74"/>
      <c r="FPX28" s="85"/>
      <c r="FPY28" s="74"/>
      <c r="FPZ28" s="74"/>
      <c r="FQA28" s="85"/>
      <c r="FQB28" s="80"/>
      <c r="FQC28" s="80"/>
      <c r="FQD28" s="85"/>
      <c r="FQE28" s="77"/>
      <c r="FQF28" s="74"/>
      <c r="FQG28" s="74"/>
      <c r="FQH28" s="85"/>
      <c r="FQI28" s="74"/>
      <c r="FQJ28" s="74"/>
      <c r="FQK28" s="85"/>
      <c r="FQL28" s="74"/>
      <c r="FQM28" s="74"/>
      <c r="FQN28" s="85"/>
      <c r="FQO28" s="74"/>
      <c r="FQP28" s="74"/>
      <c r="FQQ28" s="85"/>
      <c r="FQR28" s="80"/>
      <c r="FQS28" s="80"/>
      <c r="FQT28" s="85"/>
      <c r="FQU28" s="77"/>
      <c r="FQV28" s="74"/>
      <c r="FQW28" s="74"/>
      <c r="FQX28" s="85"/>
      <c r="FQY28" s="74"/>
      <c r="FQZ28" s="74"/>
      <c r="FRA28" s="85"/>
      <c r="FRB28" s="74"/>
      <c r="FRC28" s="74"/>
      <c r="FRD28" s="85"/>
      <c r="FRE28" s="74"/>
      <c r="FRF28" s="74"/>
      <c r="FRG28" s="85"/>
      <c r="FRH28" s="80"/>
      <c r="FRI28" s="80"/>
      <c r="FRJ28" s="85"/>
      <c r="FRK28" s="77"/>
      <c r="FRL28" s="74"/>
      <c r="FRM28" s="74"/>
      <c r="FRN28" s="85"/>
      <c r="FRO28" s="74"/>
      <c r="FRP28" s="74"/>
      <c r="FRQ28" s="85"/>
      <c r="FRR28" s="74"/>
      <c r="FRS28" s="74"/>
      <c r="FRT28" s="85"/>
      <c r="FRU28" s="74"/>
      <c r="FRV28" s="74"/>
      <c r="FRW28" s="85"/>
      <c r="FRX28" s="80"/>
      <c r="FRY28" s="80"/>
      <c r="FRZ28" s="85"/>
      <c r="FSA28" s="77"/>
      <c r="FSB28" s="74"/>
      <c r="FSC28" s="74"/>
      <c r="FSD28" s="85"/>
      <c r="FSE28" s="74"/>
      <c r="FSF28" s="74"/>
      <c r="FSG28" s="85"/>
      <c r="FSH28" s="74"/>
      <c r="FSI28" s="74"/>
      <c r="FSJ28" s="85"/>
      <c r="FSK28" s="74"/>
      <c r="FSL28" s="74"/>
      <c r="FSM28" s="85"/>
      <c r="FSN28" s="80"/>
      <c r="FSO28" s="80"/>
      <c r="FSP28" s="85"/>
      <c r="FSQ28" s="77"/>
      <c r="FSR28" s="74"/>
      <c r="FSS28" s="74"/>
      <c r="FST28" s="85"/>
      <c r="FSU28" s="74"/>
      <c r="FSV28" s="74"/>
      <c r="FSW28" s="85"/>
      <c r="FSX28" s="74"/>
      <c r="FSY28" s="74"/>
      <c r="FSZ28" s="85"/>
      <c r="FTA28" s="74"/>
      <c r="FTB28" s="74"/>
      <c r="FTC28" s="85"/>
      <c r="FTD28" s="80"/>
      <c r="FTE28" s="80"/>
      <c r="FTF28" s="85"/>
      <c r="FTG28" s="77"/>
      <c r="FTH28" s="74"/>
      <c r="FTI28" s="74"/>
      <c r="FTJ28" s="85"/>
      <c r="FTK28" s="74"/>
      <c r="FTL28" s="74"/>
      <c r="FTM28" s="85"/>
      <c r="FTN28" s="74"/>
      <c r="FTO28" s="74"/>
      <c r="FTP28" s="85"/>
      <c r="FTQ28" s="74"/>
      <c r="FTR28" s="74"/>
      <c r="FTS28" s="85"/>
      <c r="FTT28" s="80"/>
      <c r="FTU28" s="80"/>
      <c r="FTV28" s="85"/>
      <c r="FTW28" s="77"/>
      <c r="FTX28" s="74"/>
      <c r="FTY28" s="74"/>
      <c r="FTZ28" s="85"/>
      <c r="FUA28" s="74"/>
      <c r="FUB28" s="74"/>
      <c r="FUC28" s="85"/>
      <c r="FUD28" s="74"/>
      <c r="FUE28" s="74"/>
      <c r="FUF28" s="85"/>
      <c r="FUG28" s="74"/>
      <c r="FUH28" s="74"/>
      <c r="FUI28" s="85"/>
      <c r="FUJ28" s="80"/>
      <c r="FUK28" s="80"/>
      <c r="FUL28" s="85"/>
      <c r="FUM28" s="77"/>
      <c r="FUN28" s="74"/>
      <c r="FUO28" s="74"/>
      <c r="FUP28" s="85"/>
      <c r="FUQ28" s="74"/>
      <c r="FUR28" s="74"/>
      <c r="FUS28" s="85"/>
      <c r="FUT28" s="74"/>
      <c r="FUU28" s="74"/>
      <c r="FUV28" s="85"/>
      <c r="FUW28" s="74"/>
      <c r="FUX28" s="74"/>
      <c r="FUY28" s="85"/>
      <c r="FUZ28" s="80"/>
      <c r="FVA28" s="80"/>
      <c r="FVB28" s="85"/>
      <c r="FVC28" s="77"/>
      <c r="FVD28" s="74"/>
      <c r="FVE28" s="74"/>
      <c r="FVF28" s="85"/>
      <c r="FVG28" s="74"/>
      <c r="FVH28" s="74"/>
      <c r="FVI28" s="85"/>
      <c r="FVJ28" s="74"/>
      <c r="FVK28" s="74"/>
      <c r="FVL28" s="85"/>
      <c r="FVM28" s="74"/>
      <c r="FVN28" s="74"/>
      <c r="FVO28" s="85"/>
      <c r="FVP28" s="80"/>
      <c r="FVQ28" s="80"/>
      <c r="FVR28" s="85"/>
      <c r="FVS28" s="77"/>
      <c r="FVT28" s="74"/>
      <c r="FVU28" s="74"/>
      <c r="FVV28" s="85"/>
      <c r="FVW28" s="74"/>
      <c r="FVX28" s="74"/>
      <c r="FVY28" s="85"/>
      <c r="FVZ28" s="74"/>
      <c r="FWA28" s="74"/>
      <c r="FWB28" s="85"/>
      <c r="FWC28" s="74"/>
      <c r="FWD28" s="74"/>
      <c r="FWE28" s="85"/>
      <c r="FWF28" s="80"/>
      <c r="FWG28" s="80"/>
      <c r="FWH28" s="85"/>
      <c r="FWI28" s="77"/>
      <c r="FWJ28" s="74"/>
      <c r="FWK28" s="74"/>
      <c r="FWL28" s="85"/>
      <c r="FWM28" s="74"/>
      <c r="FWN28" s="74"/>
      <c r="FWO28" s="85"/>
      <c r="FWP28" s="74"/>
      <c r="FWQ28" s="74"/>
      <c r="FWR28" s="85"/>
      <c r="FWS28" s="74"/>
      <c r="FWT28" s="74"/>
      <c r="FWU28" s="85"/>
      <c r="FWV28" s="80"/>
      <c r="FWW28" s="80"/>
      <c r="FWX28" s="85"/>
      <c r="FWY28" s="77"/>
      <c r="FWZ28" s="74"/>
      <c r="FXA28" s="74"/>
      <c r="FXB28" s="85"/>
      <c r="FXC28" s="74"/>
      <c r="FXD28" s="74"/>
      <c r="FXE28" s="85"/>
      <c r="FXF28" s="74"/>
      <c r="FXG28" s="74"/>
      <c r="FXH28" s="85"/>
      <c r="FXI28" s="74"/>
      <c r="FXJ28" s="74"/>
      <c r="FXK28" s="85"/>
      <c r="FXL28" s="80"/>
      <c r="FXM28" s="80"/>
      <c r="FXN28" s="85"/>
      <c r="FXO28" s="77"/>
      <c r="FXP28" s="74"/>
      <c r="FXQ28" s="74"/>
      <c r="FXR28" s="85"/>
      <c r="FXS28" s="74"/>
      <c r="FXT28" s="74"/>
      <c r="FXU28" s="85"/>
      <c r="FXV28" s="74"/>
      <c r="FXW28" s="74"/>
      <c r="FXX28" s="85"/>
      <c r="FXY28" s="74"/>
      <c r="FXZ28" s="74"/>
      <c r="FYA28" s="85"/>
      <c r="FYB28" s="80"/>
      <c r="FYC28" s="80"/>
      <c r="FYD28" s="85"/>
      <c r="FYE28" s="77"/>
      <c r="FYF28" s="74"/>
      <c r="FYG28" s="74"/>
      <c r="FYH28" s="85"/>
      <c r="FYI28" s="74"/>
      <c r="FYJ28" s="74"/>
      <c r="FYK28" s="85"/>
      <c r="FYL28" s="74"/>
      <c r="FYM28" s="74"/>
      <c r="FYN28" s="85"/>
      <c r="FYO28" s="74"/>
      <c r="FYP28" s="74"/>
      <c r="FYQ28" s="85"/>
      <c r="FYR28" s="80"/>
      <c r="FYS28" s="80"/>
      <c r="FYT28" s="85"/>
      <c r="FYU28" s="77"/>
      <c r="FYV28" s="74"/>
      <c r="FYW28" s="74"/>
      <c r="FYX28" s="85"/>
      <c r="FYY28" s="74"/>
      <c r="FYZ28" s="74"/>
      <c r="FZA28" s="85"/>
      <c r="FZB28" s="74"/>
      <c r="FZC28" s="74"/>
      <c r="FZD28" s="85"/>
      <c r="FZE28" s="74"/>
      <c r="FZF28" s="74"/>
      <c r="FZG28" s="85"/>
      <c r="FZH28" s="80"/>
      <c r="FZI28" s="80"/>
      <c r="FZJ28" s="85"/>
      <c r="FZK28" s="77"/>
      <c r="FZL28" s="74"/>
      <c r="FZM28" s="74"/>
      <c r="FZN28" s="85"/>
      <c r="FZO28" s="74"/>
      <c r="FZP28" s="74"/>
      <c r="FZQ28" s="85"/>
      <c r="FZR28" s="74"/>
      <c r="FZS28" s="74"/>
      <c r="FZT28" s="85"/>
      <c r="FZU28" s="74"/>
      <c r="FZV28" s="74"/>
      <c r="FZW28" s="85"/>
      <c r="FZX28" s="80"/>
      <c r="FZY28" s="80"/>
      <c r="FZZ28" s="85"/>
      <c r="GAA28" s="77"/>
      <c r="GAB28" s="74"/>
      <c r="GAC28" s="74"/>
      <c r="GAD28" s="85"/>
      <c r="GAE28" s="74"/>
      <c r="GAF28" s="74"/>
      <c r="GAG28" s="85"/>
      <c r="GAH28" s="74"/>
      <c r="GAI28" s="74"/>
      <c r="GAJ28" s="85"/>
      <c r="GAK28" s="74"/>
      <c r="GAL28" s="74"/>
      <c r="GAM28" s="85"/>
      <c r="GAN28" s="80"/>
      <c r="GAO28" s="80"/>
      <c r="GAP28" s="85"/>
      <c r="GAQ28" s="77"/>
      <c r="GAR28" s="74"/>
      <c r="GAS28" s="74"/>
      <c r="GAT28" s="85"/>
      <c r="GAU28" s="74"/>
      <c r="GAV28" s="74"/>
      <c r="GAW28" s="85"/>
      <c r="GAX28" s="74"/>
      <c r="GAY28" s="74"/>
      <c r="GAZ28" s="85"/>
      <c r="GBA28" s="74"/>
      <c r="GBB28" s="74"/>
      <c r="GBC28" s="85"/>
      <c r="GBD28" s="80"/>
      <c r="GBE28" s="80"/>
      <c r="GBF28" s="85"/>
      <c r="GBG28" s="77"/>
      <c r="GBH28" s="74"/>
      <c r="GBI28" s="74"/>
      <c r="GBJ28" s="85"/>
      <c r="GBK28" s="74"/>
      <c r="GBL28" s="74"/>
      <c r="GBM28" s="85"/>
      <c r="GBN28" s="74"/>
      <c r="GBO28" s="74"/>
      <c r="GBP28" s="85"/>
      <c r="GBQ28" s="74"/>
      <c r="GBR28" s="74"/>
      <c r="GBS28" s="85"/>
      <c r="GBT28" s="80"/>
      <c r="GBU28" s="80"/>
      <c r="GBV28" s="85"/>
      <c r="GBW28" s="77"/>
      <c r="GBX28" s="74"/>
      <c r="GBY28" s="74"/>
      <c r="GBZ28" s="85"/>
      <c r="GCA28" s="74"/>
      <c r="GCB28" s="74"/>
      <c r="GCC28" s="85"/>
      <c r="GCD28" s="74"/>
      <c r="GCE28" s="74"/>
      <c r="GCF28" s="85"/>
      <c r="GCG28" s="74"/>
      <c r="GCH28" s="74"/>
      <c r="GCI28" s="85"/>
      <c r="GCJ28" s="80"/>
      <c r="GCK28" s="80"/>
      <c r="GCL28" s="85"/>
      <c r="GCM28" s="77"/>
      <c r="GCN28" s="74"/>
      <c r="GCO28" s="74"/>
      <c r="GCP28" s="85"/>
      <c r="GCQ28" s="74"/>
      <c r="GCR28" s="74"/>
      <c r="GCS28" s="85"/>
      <c r="GCT28" s="74"/>
      <c r="GCU28" s="74"/>
      <c r="GCV28" s="85"/>
      <c r="GCW28" s="74"/>
      <c r="GCX28" s="74"/>
      <c r="GCY28" s="85"/>
      <c r="GCZ28" s="80"/>
      <c r="GDA28" s="80"/>
      <c r="GDB28" s="85"/>
      <c r="GDC28" s="77"/>
      <c r="GDD28" s="74"/>
      <c r="GDE28" s="74"/>
      <c r="GDF28" s="85"/>
      <c r="GDG28" s="74"/>
      <c r="GDH28" s="74"/>
      <c r="GDI28" s="85"/>
      <c r="GDJ28" s="74"/>
      <c r="GDK28" s="74"/>
      <c r="GDL28" s="85"/>
      <c r="GDM28" s="74"/>
      <c r="GDN28" s="74"/>
      <c r="GDO28" s="85"/>
      <c r="GDP28" s="80"/>
      <c r="GDQ28" s="80"/>
      <c r="GDR28" s="85"/>
      <c r="GDS28" s="77"/>
      <c r="GDT28" s="74"/>
      <c r="GDU28" s="74"/>
      <c r="GDV28" s="85"/>
      <c r="GDW28" s="74"/>
      <c r="GDX28" s="74"/>
      <c r="GDY28" s="85"/>
      <c r="GDZ28" s="74"/>
      <c r="GEA28" s="74"/>
      <c r="GEB28" s="85"/>
      <c r="GEC28" s="74"/>
      <c r="GED28" s="74"/>
      <c r="GEE28" s="85"/>
      <c r="GEF28" s="80"/>
      <c r="GEG28" s="80"/>
      <c r="GEH28" s="85"/>
      <c r="GEI28" s="77"/>
      <c r="GEJ28" s="74"/>
      <c r="GEK28" s="74"/>
      <c r="GEL28" s="85"/>
      <c r="GEM28" s="74"/>
      <c r="GEN28" s="74"/>
      <c r="GEO28" s="85"/>
      <c r="GEP28" s="74"/>
      <c r="GEQ28" s="74"/>
      <c r="GER28" s="85"/>
      <c r="GES28" s="74"/>
      <c r="GET28" s="74"/>
      <c r="GEU28" s="85"/>
      <c r="GEV28" s="80"/>
      <c r="GEW28" s="80"/>
      <c r="GEX28" s="85"/>
      <c r="GEY28" s="77"/>
      <c r="GEZ28" s="74"/>
      <c r="GFA28" s="74"/>
      <c r="GFB28" s="85"/>
      <c r="GFC28" s="74"/>
      <c r="GFD28" s="74"/>
      <c r="GFE28" s="85"/>
      <c r="GFF28" s="74"/>
      <c r="GFG28" s="74"/>
      <c r="GFH28" s="85"/>
      <c r="GFI28" s="74"/>
      <c r="GFJ28" s="74"/>
      <c r="GFK28" s="85"/>
      <c r="GFL28" s="80"/>
      <c r="GFM28" s="80"/>
      <c r="GFN28" s="85"/>
      <c r="GFO28" s="77"/>
      <c r="GFP28" s="74"/>
      <c r="GFQ28" s="74"/>
      <c r="GFR28" s="85"/>
      <c r="GFS28" s="74"/>
      <c r="GFT28" s="74"/>
      <c r="GFU28" s="85"/>
      <c r="GFV28" s="74"/>
      <c r="GFW28" s="74"/>
      <c r="GFX28" s="85"/>
      <c r="GFY28" s="74"/>
      <c r="GFZ28" s="74"/>
      <c r="GGA28" s="85"/>
      <c r="GGB28" s="80"/>
      <c r="GGC28" s="80"/>
      <c r="GGD28" s="85"/>
      <c r="GGE28" s="77"/>
      <c r="GGF28" s="74"/>
      <c r="GGG28" s="74"/>
      <c r="GGH28" s="85"/>
      <c r="GGI28" s="74"/>
      <c r="GGJ28" s="74"/>
      <c r="GGK28" s="85"/>
      <c r="GGL28" s="74"/>
      <c r="GGM28" s="74"/>
      <c r="GGN28" s="85"/>
      <c r="GGO28" s="74"/>
      <c r="GGP28" s="74"/>
      <c r="GGQ28" s="85"/>
      <c r="GGR28" s="80"/>
      <c r="GGS28" s="80"/>
      <c r="GGT28" s="85"/>
      <c r="GGU28" s="77"/>
      <c r="GGV28" s="74"/>
      <c r="GGW28" s="74"/>
      <c r="GGX28" s="85"/>
      <c r="GGY28" s="74"/>
      <c r="GGZ28" s="74"/>
      <c r="GHA28" s="85"/>
      <c r="GHB28" s="74"/>
      <c r="GHC28" s="74"/>
      <c r="GHD28" s="85"/>
      <c r="GHE28" s="74"/>
      <c r="GHF28" s="74"/>
      <c r="GHG28" s="85"/>
      <c r="GHH28" s="80"/>
      <c r="GHI28" s="80"/>
      <c r="GHJ28" s="85"/>
      <c r="GHK28" s="77"/>
      <c r="GHL28" s="74"/>
      <c r="GHM28" s="74"/>
      <c r="GHN28" s="85"/>
      <c r="GHO28" s="74"/>
      <c r="GHP28" s="74"/>
      <c r="GHQ28" s="85"/>
      <c r="GHR28" s="74"/>
      <c r="GHS28" s="74"/>
      <c r="GHT28" s="85"/>
      <c r="GHU28" s="74"/>
      <c r="GHV28" s="74"/>
      <c r="GHW28" s="85"/>
      <c r="GHX28" s="80"/>
      <c r="GHY28" s="80"/>
      <c r="GHZ28" s="85"/>
      <c r="GIA28" s="77"/>
      <c r="GIB28" s="74"/>
      <c r="GIC28" s="74"/>
      <c r="GID28" s="85"/>
      <c r="GIE28" s="74"/>
      <c r="GIF28" s="74"/>
      <c r="GIG28" s="85"/>
      <c r="GIH28" s="74"/>
      <c r="GII28" s="74"/>
      <c r="GIJ28" s="85"/>
      <c r="GIK28" s="74"/>
      <c r="GIL28" s="74"/>
      <c r="GIM28" s="85"/>
      <c r="GIN28" s="80"/>
      <c r="GIO28" s="80"/>
      <c r="GIP28" s="85"/>
      <c r="GIQ28" s="77"/>
      <c r="GIR28" s="74"/>
      <c r="GIS28" s="74"/>
      <c r="GIT28" s="85"/>
      <c r="GIU28" s="74"/>
      <c r="GIV28" s="74"/>
      <c r="GIW28" s="85"/>
      <c r="GIX28" s="74"/>
      <c r="GIY28" s="74"/>
      <c r="GIZ28" s="85"/>
      <c r="GJA28" s="74"/>
      <c r="GJB28" s="74"/>
      <c r="GJC28" s="85"/>
      <c r="GJD28" s="80"/>
      <c r="GJE28" s="80"/>
      <c r="GJF28" s="85"/>
      <c r="GJG28" s="77"/>
      <c r="GJH28" s="74"/>
      <c r="GJI28" s="74"/>
      <c r="GJJ28" s="85"/>
      <c r="GJK28" s="74"/>
      <c r="GJL28" s="74"/>
      <c r="GJM28" s="85"/>
      <c r="GJN28" s="74"/>
      <c r="GJO28" s="74"/>
      <c r="GJP28" s="85"/>
      <c r="GJQ28" s="74"/>
      <c r="GJR28" s="74"/>
      <c r="GJS28" s="85"/>
      <c r="GJT28" s="80"/>
      <c r="GJU28" s="80"/>
      <c r="GJV28" s="85"/>
      <c r="GJW28" s="77"/>
      <c r="GJX28" s="74"/>
      <c r="GJY28" s="74"/>
      <c r="GJZ28" s="85"/>
      <c r="GKA28" s="74"/>
      <c r="GKB28" s="74"/>
      <c r="GKC28" s="85"/>
      <c r="GKD28" s="74"/>
      <c r="GKE28" s="74"/>
      <c r="GKF28" s="85"/>
      <c r="GKG28" s="74"/>
      <c r="GKH28" s="74"/>
      <c r="GKI28" s="85"/>
      <c r="GKJ28" s="80"/>
      <c r="GKK28" s="80"/>
      <c r="GKL28" s="85"/>
      <c r="GKM28" s="77"/>
      <c r="GKN28" s="74"/>
      <c r="GKO28" s="74"/>
      <c r="GKP28" s="85"/>
      <c r="GKQ28" s="74"/>
      <c r="GKR28" s="74"/>
      <c r="GKS28" s="85"/>
      <c r="GKT28" s="74"/>
      <c r="GKU28" s="74"/>
      <c r="GKV28" s="85"/>
      <c r="GKW28" s="74"/>
      <c r="GKX28" s="74"/>
      <c r="GKY28" s="85"/>
      <c r="GKZ28" s="80"/>
      <c r="GLA28" s="80"/>
      <c r="GLB28" s="85"/>
      <c r="GLC28" s="77"/>
      <c r="GLD28" s="74"/>
      <c r="GLE28" s="74"/>
      <c r="GLF28" s="85"/>
      <c r="GLG28" s="74"/>
      <c r="GLH28" s="74"/>
      <c r="GLI28" s="85"/>
      <c r="GLJ28" s="74"/>
      <c r="GLK28" s="74"/>
      <c r="GLL28" s="85"/>
      <c r="GLM28" s="74"/>
      <c r="GLN28" s="74"/>
      <c r="GLO28" s="85"/>
      <c r="GLP28" s="80"/>
      <c r="GLQ28" s="80"/>
      <c r="GLR28" s="85"/>
      <c r="GLS28" s="77"/>
      <c r="GLT28" s="74"/>
      <c r="GLU28" s="74"/>
      <c r="GLV28" s="85"/>
      <c r="GLW28" s="74"/>
      <c r="GLX28" s="74"/>
      <c r="GLY28" s="85"/>
      <c r="GLZ28" s="74"/>
      <c r="GMA28" s="74"/>
      <c r="GMB28" s="85"/>
      <c r="GMC28" s="74"/>
      <c r="GMD28" s="74"/>
      <c r="GME28" s="85"/>
      <c r="GMF28" s="80"/>
      <c r="GMG28" s="80"/>
      <c r="GMH28" s="85"/>
      <c r="GMI28" s="77"/>
      <c r="GMJ28" s="74"/>
      <c r="GMK28" s="74"/>
      <c r="GML28" s="85"/>
      <c r="GMM28" s="74"/>
      <c r="GMN28" s="74"/>
      <c r="GMO28" s="85"/>
      <c r="GMP28" s="74"/>
      <c r="GMQ28" s="74"/>
      <c r="GMR28" s="85"/>
      <c r="GMS28" s="74"/>
      <c r="GMT28" s="74"/>
      <c r="GMU28" s="85"/>
      <c r="GMV28" s="80"/>
      <c r="GMW28" s="80"/>
      <c r="GMX28" s="85"/>
      <c r="GMY28" s="77"/>
      <c r="GMZ28" s="74"/>
      <c r="GNA28" s="74"/>
      <c r="GNB28" s="85"/>
      <c r="GNC28" s="74"/>
      <c r="GND28" s="74"/>
      <c r="GNE28" s="85"/>
      <c r="GNF28" s="74"/>
      <c r="GNG28" s="74"/>
      <c r="GNH28" s="85"/>
      <c r="GNI28" s="74"/>
      <c r="GNJ28" s="74"/>
      <c r="GNK28" s="85"/>
      <c r="GNL28" s="80"/>
      <c r="GNM28" s="80"/>
      <c r="GNN28" s="85"/>
      <c r="GNO28" s="77"/>
      <c r="GNP28" s="74"/>
      <c r="GNQ28" s="74"/>
      <c r="GNR28" s="85"/>
      <c r="GNS28" s="74"/>
      <c r="GNT28" s="74"/>
      <c r="GNU28" s="85"/>
      <c r="GNV28" s="74"/>
      <c r="GNW28" s="74"/>
      <c r="GNX28" s="85"/>
      <c r="GNY28" s="74"/>
      <c r="GNZ28" s="74"/>
      <c r="GOA28" s="85"/>
      <c r="GOB28" s="80"/>
      <c r="GOC28" s="80"/>
      <c r="GOD28" s="85"/>
      <c r="GOE28" s="77"/>
      <c r="GOF28" s="74"/>
      <c r="GOG28" s="74"/>
      <c r="GOH28" s="85"/>
      <c r="GOI28" s="74"/>
      <c r="GOJ28" s="74"/>
      <c r="GOK28" s="85"/>
      <c r="GOL28" s="74"/>
      <c r="GOM28" s="74"/>
      <c r="GON28" s="85"/>
      <c r="GOO28" s="74"/>
      <c r="GOP28" s="74"/>
      <c r="GOQ28" s="85"/>
      <c r="GOR28" s="80"/>
      <c r="GOS28" s="80"/>
      <c r="GOT28" s="85"/>
      <c r="GOU28" s="77"/>
      <c r="GOV28" s="74"/>
      <c r="GOW28" s="74"/>
      <c r="GOX28" s="85"/>
      <c r="GOY28" s="74"/>
      <c r="GOZ28" s="74"/>
      <c r="GPA28" s="85"/>
      <c r="GPB28" s="74"/>
      <c r="GPC28" s="74"/>
      <c r="GPD28" s="85"/>
      <c r="GPE28" s="74"/>
      <c r="GPF28" s="74"/>
      <c r="GPG28" s="85"/>
      <c r="GPH28" s="80"/>
      <c r="GPI28" s="80"/>
      <c r="GPJ28" s="85"/>
      <c r="GPK28" s="77"/>
      <c r="GPL28" s="74"/>
      <c r="GPM28" s="74"/>
      <c r="GPN28" s="85"/>
      <c r="GPO28" s="74"/>
      <c r="GPP28" s="74"/>
      <c r="GPQ28" s="85"/>
      <c r="GPR28" s="74"/>
      <c r="GPS28" s="74"/>
      <c r="GPT28" s="85"/>
      <c r="GPU28" s="74"/>
      <c r="GPV28" s="74"/>
      <c r="GPW28" s="85"/>
      <c r="GPX28" s="80"/>
      <c r="GPY28" s="80"/>
      <c r="GPZ28" s="85"/>
      <c r="GQA28" s="77"/>
      <c r="GQB28" s="74"/>
      <c r="GQC28" s="74"/>
      <c r="GQD28" s="85"/>
      <c r="GQE28" s="74"/>
      <c r="GQF28" s="74"/>
      <c r="GQG28" s="85"/>
      <c r="GQH28" s="74"/>
      <c r="GQI28" s="74"/>
      <c r="GQJ28" s="85"/>
      <c r="GQK28" s="74"/>
      <c r="GQL28" s="74"/>
      <c r="GQM28" s="85"/>
      <c r="GQN28" s="80"/>
      <c r="GQO28" s="80"/>
      <c r="GQP28" s="85"/>
      <c r="GQQ28" s="77"/>
      <c r="GQR28" s="74"/>
      <c r="GQS28" s="74"/>
      <c r="GQT28" s="85"/>
      <c r="GQU28" s="74"/>
      <c r="GQV28" s="74"/>
      <c r="GQW28" s="85"/>
      <c r="GQX28" s="74"/>
      <c r="GQY28" s="74"/>
      <c r="GQZ28" s="85"/>
      <c r="GRA28" s="74"/>
      <c r="GRB28" s="74"/>
      <c r="GRC28" s="85"/>
      <c r="GRD28" s="80"/>
      <c r="GRE28" s="80"/>
      <c r="GRF28" s="85"/>
      <c r="GRG28" s="77"/>
      <c r="GRH28" s="74"/>
      <c r="GRI28" s="74"/>
      <c r="GRJ28" s="85"/>
      <c r="GRK28" s="74"/>
      <c r="GRL28" s="74"/>
      <c r="GRM28" s="85"/>
      <c r="GRN28" s="74"/>
      <c r="GRO28" s="74"/>
      <c r="GRP28" s="85"/>
      <c r="GRQ28" s="74"/>
      <c r="GRR28" s="74"/>
      <c r="GRS28" s="85"/>
      <c r="GRT28" s="80"/>
      <c r="GRU28" s="80"/>
      <c r="GRV28" s="85"/>
      <c r="GRW28" s="77"/>
      <c r="GRX28" s="74"/>
      <c r="GRY28" s="74"/>
      <c r="GRZ28" s="85"/>
      <c r="GSA28" s="74"/>
      <c r="GSB28" s="74"/>
      <c r="GSC28" s="85"/>
      <c r="GSD28" s="74"/>
      <c r="GSE28" s="74"/>
      <c r="GSF28" s="85"/>
      <c r="GSG28" s="74"/>
      <c r="GSH28" s="74"/>
      <c r="GSI28" s="85"/>
      <c r="GSJ28" s="80"/>
      <c r="GSK28" s="80"/>
      <c r="GSL28" s="85"/>
      <c r="GSM28" s="77"/>
      <c r="GSN28" s="74"/>
      <c r="GSO28" s="74"/>
      <c r="GSP28" s="85"/>
      <c r="GSQ28" s="74"/>
      <c r="GSR28" s="74"/>
      <c r="GSS28" s="85"/>
      <c r="GST28" s="74"/>
      <c r="GSU28" s="74"/>
      <c r="GSV28" s="85"/>
      <c r="GSW28" s="74"/>
      <c r="GSX28" s="74"/>
      <c r="GSY28" s="85"/>
      <c r="GSZ28" s="80"/>
      <c r="GTA28" s="80"/>
      <c r="GTB28" s="85"/>
      <c r="GTC28" s="77"/>
      <c r="GTD28" s="74"/>
      <c r="GTE28" s="74"/>
      <c r="GTF28" s="85"/>
      <c r="GTG28" s="74"/>
      <c r="GTH28" s="74"/>
      <c r="GTI28" s="85"/>
      <c r="GTJ28" s="74"/>
      <c r="GTK28" s="74"/>
      <c r="GTL28" s="85"/>
      <c r="GTM28" s="74"/>
      <c r="GTN28" s="74"/>
      <c r="GTO28" s="85"/>
      <c r="GTP28" s="80"/>
      <c r="GTQ28" s="80"/>
      <c r="GTR28" s="85"/>
      <c r="GTS28" s="77"/>
      <c r="GTT28" s="74"/>
      <c r="GTU28" s="74"/>
      <c r="GTV28" s="85"/>
      <c r="GTW28" s="74"/>
      <c r="GTX28" s="74"/>
      <c r="GTY28" s="85"/>
      <c r="GTZ28" s="74"/>
      <c r="GUA28" s="74"/>
      <c r="GUB28" s="85"/>
      <c r="GUC28" s="74"/>
      <c r="GUD28" s="74"/>
      <c r="GUE28" s="85"/>
      <c r="GUF28" s="80"/>
      <c r="GUG28" s="80"/>
      <c r="GUH28" s="85"/>
      <c r="GUI28" s="77"/>
      <c r="GUJ28" s="74"/>
      <c r="GUK28" s="74"/>
      <c r="GUL28" s="85"/>
      <c r="GUM28" s="74"/>
      <c r="GUN28" s="74"/>
      <c r="GUO28" s="85"/>
      <c r="GUP28" s="74"/>
      <c r="GUQ28" s="74"/>
      <c r="GUR28" s="85"/>
      <c r="GUS28" s="74"/>
      <c r="GUT28" s="74"/>
      <c r="GUU28" s="85"/>
      <c r="GUV28" s="80"/>
      <c r="GUW28" s="80"/>
      <c r="GUX28" s="85"/>
      <c r="GUY28" s="77"/>
      <c r="GUZ28" s="74"/>
      <c r="GVA28" s="74"/>
      <c r="GVB28" s="85"/>
      <c r="GVC28" s="74"/>
      <c r="GVD28" s="74"/>
      <c r="GVE28" s="85"/>
      <c r="GVF28" s="74"/>
      <c r="GVG28" s="74"/>
      <c r="GVH28" s="85"/>
      <c r="GVI28" s="74"/>
      <c r="GVJ28" s="74"/>
      <c r="GVK28" s="85"/>
      <c r="GVL28" s="80"/>
      <c r="GVM28" s="80"/>
      <c r="GVN28" s="85"/>
      <c r="GVO28" s="77"/>
      <c r="GVP28" s="74"/>
      <c r="GVQ28" s="74"/>
      <c r="GVR28" s="85"/>
      <c r="GVS28" s="74"/>
      <c r="GVT28" s="74"/>
      <c r="GVU28" s="85"/>
      <c r="GVV28" s="74"/>
      <c r="GVW28" s="74"/>
      <c r="GVX28" s="85"/>
      <c r="GVY28" s="74"/>
      <c r="GVZ28" s="74"/>
      <c r="GWA28" s="85"/>
      <c r="GWB28" s="80"/>
      <c r="GWC28" s="80"/>
      <c r="GWD28" s="85"/>
      <c r="GWE28" s="77"/>
      <c r="GWF28" s="74"/>
      <c r="GWG28" s="74"/>
      <c r="GWH28" s="85"/>
      <c r="GWI28" s="74"/>
      <c r="GWJ28" s="74"/>
      <c r="GWK28" s="85"/>
      <c r="GWL28" s="74"/>
      <c r="GWM28" s="74"/>
      <c r="GWN28" s="85"/>
      <c r="GWO28" s="74"/>
      <c r="GWP28" s="74"/>
      <c r="GWQ28" s="85"/>
      <c r="GWR28" s="80"/>
      <c r="GWS28" s="80"/>
      <c r="GWT28" s="85"/>
      <c r="GWU28" s="77"/>
      <c r="GWV28" s="74"/>
      <c r="GWW28" s="74"/>
      <c r="GWX28" s="85"/>
      <c r="GWY28" s="74"/>
      <c r="GWZ28" s="74"/>
      <c r="GXA28" s="85"/>
      <c r="GXB28" s="74"/>
      <c r="GXC28" s="74"/>
      <c r="GXD28" s="85"/>
      <c r="GXE28" s="74"/>
      <c r="GXF28" s="74"/>
      <c r="GXG28" s="85"/>
      <c r="GXH28" s="80"/>
      <c r="GXI28" s="80"/>
      <c r="GXJ28" s="85"/>
      <c r="GXK28" s="77"/>
      <c r="GXL28" s="74"/>
      <c r="GXM28" s="74"/>
      <c r="GXN28" s="85"/>
      <c r="GXO28" s="74"/>
      <c r="GXP28" s="74"/>
      <c r="GXQ28" s="85"/>
      <c r="GXR28" s="74"/>
      <c r="GXS28" s="74"/>
      <c r="GXT28" s="85"/>
      <c r="GXU28" s="74"/>
      <c r="GXV28" s="74"/>
      <c r="GXW28" s="85"/>
      <c r="GXX28" s="80"/>
      <c r="GXY28" s="80"/>
      <c r="GXZ28" s="85"/>
      <c r="GYA28" s="77"/>
      <c r="GYB28" s="74"/>
      <c r="GYC28" s="74"/>
      <c r="GYD28" s="85"/>
      <c r="GYE28" s="74"/>
      <c r="GYF28" s="74"/>
      <c r="GYG28" s="85"/>
      <c r="GYH28" s="74"/>
      <c r="GYI28" s="74"/>
      <c r="GYJ28" s="85"/>
      <c r="GYK28" s="74"/>
      <c r="GYL28" s="74"/>
      <c r="GYM28" s="85"/>
      <c r="GYN28" s="80"/>
      <c r="GYO28" s="80"/>
      <c r="GYP28" s="85"/>
      <c r="GYQ28" s="77"/>
      <c r="GYR28" s="74"/>
      <c r="GYS28" s="74"/>
      <c r="GYT28" s="85"/>
      <c r="GYU28" s="74"/>
      <c r="GYV28" s="74"/>
      <c r="GYW28" s="85"/>
      <c r="GYX28" s="74"/>
      <c r="GYY28" s="74"/>
      <c r="GYZ28" s="85"/>
      <c r="GZA28" s="74"/>
      <c r="GZB28" s="74"/>
      <c r="GZC28" s="85"/>
      <c r="GZD28" s="80"/>
      <c r="GZE28" s="80"/>
      <c r="GZF28" s="85"/>
      <c r="GZG28" s="77"/>
      <c r="GZH28" s="74"/>
      <c r="GZI28" s="74"/>
      <c r="GZJ28" s="85"/>
      <c r="GZK28" s="74"/>
      <c r="GZL28" s="74"/>
      <c r="GZM28" s="85"/>
      <c r="GZN28" s="74"/>
      <c r="GZO28" s="74"/>
      <c r="GZP28" s="85"/>
      <c r="GZQ28" s="74"/>
      <c r="GZR28" s="74"/>
      <c r="GZS28" s="85"/>
      <c r="GZT28" s="80"/>
      <c r="GZU28" s="80"/>
      <c r="GZV28" s="85"/>
      <c r="GZW28" s="77"/>
      <c r="GZX28" s="74"/>
      <c r="GZY28" s="74"/>
      <c r="GZZ28" s="85"/>
      <c r="HAA28" s="74"/>
      <c r="HAB28" s="74"/>
      <c r="HAC28" s="85"/>
      <c r="HAD28" s="74"/>
      <c r="HAE28" s="74"/>
      <c r="HAF28" s="85"/>
      <c r="HAG28" s="74"/>
      <c r="HAH28" s="74"/>
      <c r="HAI28" s="85"/>
      <c r="HAJ28" s="80"/>
      <c r="HAK28" s="80"/>
      <c r="HAL28" s="85"/>
      <c r="HAM28" s="77"/>
      <c r="HAN28" s="74"/>
      <c r="HAO28" s="74"/>
      <c r="HAP28" s="85"/>
      <c r="HAQ28" s="74"/>
      <c r="HAR28" s="74"/>
      <c r="HAS28" s="85"/>
      <c r="HAT28" s="74"/>
      <c r="HAU28" s="74"/>
      <c r="HAV28" s="85"/>
      <c r="HAW28" s="74"/>
      <c r="HAX28" s="74"/>
      <c r="HAY28" s="85"/>
      <c r="HAZ28" s="80"/>
      <c r="HBA28" s="80"/>
      <c r="HBB28" s="85"/>
      <c r="HBC28" s="77"/>
      <c r="HBD28" s="74"/>
      <c r="HBE28" s="74"/>
      <c r="HBF28" s="85"/>
      <c r="HBG28" s="74"/>
      <c r="HBH28" s="74"/>
      <c r="HBI28" s="85"/>
      <c r="HBJ28" s="74"/>
      <c r="HBK28" s="74"/>
      <c r="HBL28" s="85"/>
      <c r="HBM28" s="74"/>
      <c r="HBN28" s="74"/>
      <c r="HBO28" s="85"/>
      <c r="HBP28" s="80"/>
      <c r="HBQ28" s="80"/>
      <c r="HBR28" s="85"/>
      <c r="HBS28" s="77"/>
      <c r="HBT28" s="74"/>
      <c r="HBU28" s="74"/>
      <c r="HBV28" s="85"/>
      <c r="HBW28" s="74"/>
      <c r="HBX28" s="74"/>
      <c r="HBY28" s="85"/>
      <c r="HBZ28" s="74"/>
      <c r="HCA28" s="74"/>
      <c r="HCB28" s="85"/>
      <c r="HCC28" s="74"/>
      <c r="HCD28" s="74"/>
      <c r="HCE28" s="85"/>
      <c r="HCF28" s="80"/>
      <c r="HCG28" s="80"/>
      <c r="HCH28" s="85"/>
      <c r="HCI28" s="77"/>
      <c r="HCJ28" s="74"/>
      <c r="HCK28" s="74"/>
      <c r="HCL28" s="85"/>
      <c r="HCM28" s="74"/>
      <c r="HCN28" s="74"/>
      <c r="HCO28" s="85"/>
      <c r="HCP28" s="74"/>
      <c r="HCQ28" s="74"/>
      <c r="HCR28" s="85"/>
      <c r="HCS28" s="74"/>
      <c r="HCT28" s="74"/>
      <c r="HCU28" s="85"/>
      <c r="HCV28" s="80"/>
      <c r="HCW28" s="80"/>
      <c r="HCX28" s="85"/>
      <c r="HCY28" s="77"/>
      <c r="HCZ28" s="74"/>
      <c r="HDA28" s="74"/>
      <c r="HDB28" s="85"/>
      <c r="HDC28" s="74"/>
      <c r="HDD28" s="74"/>
      <c r="HDE28" s="85"/>
      <c r="HDF28" s="74"/>
      <c r="HDG28" s="74"/>
      <c r="HDH28" s="85"/>
      <c r="HDI28" s="74"/>
      <c r="HDJ28" s="74"/>
      <c r="HDK28" s="85"/>
      <c r="HDL28" s="80"/>
      <c r="HDM28" s="80"/>
      <c r="HDN28" s="85"/>
      <c r="HDO28" s="77"/>
      <c r="HDP28" s="74"/>
      <c r="HDQ28" s="74"/>
      <c r="HDR28" s="85"/>
      <c r="HDS28" s="74"/>
      <c r="HDT28" s="74"/>
      <c r="HDU28" s="85"/>
      <c r="HDV28" s="74"/>
      <c r="HDW28" s="74"/>
      <c r="HDX28" s="85"/>
      <c r="HDY28" s="74"/>
      <c r="HDZ28" s="74"/>
      <c r="HEA28" s="85"/>
      <c r="HEB28" s="80"/>
      <c r="HEC28" s="80"/>
      <c r="HED28" s="85"/>
      <c r="HEE28" s="77"/>
      <c r="HEF28" s="74"/>
      <c r="HEG28" s="74"/>
      <c r="HEH28" s="85"/>
      <c r="HEI28" s="74"/>
      <c r="HEJ28" s="74"/>
      <c r="HEK28" s="85"/>
      <c r="HEL28" s="74"/>
      <c r="HEM28" s="74"/>
      <c r="HEN28" s="85"/>
      <c r="HEO28" s="74"/>
      <c r="HEP28" s="74"/>
      <c r="HEQ28" s="85"/>
      <c r="HER28" s="80"/>
      <c r="HES28" s="80"/>
      <c r="HET28" s="85"/>
      <c r="HEU28" s="77"/>
      <c r="HEV28" s="74"/>
      <c r="HEW28" s="74"/>
      <c r="HEX28" s="85"/>
      <c r="HEY28" s="74"/>
      <c r="HEZ28" s="74"/>
      <c r="HFA28" s="85"/>
      <c r="HFB28" s="74"/>
      <c r="HFC28" s="74"/>
      <c r="HFD28" s="85"/>
      <c r="HFE28" s="74"/>
      <c r="HFF28" s="74"/>
      <c r="HFG28" s="85"/>
      <c r="HFH28" s="80"/>
      <c r="HFI28" s="80"/>
      <c r="HFJ28" s="85"/>
      <c r="HFK28" s="77"/>
      <c r="HFL28" s="74"/>
      <c r="HFM28" s="74"/>
      <c r="HFN28" s="85"/>
      <c r="HFO28" s="74"/>
      <c r="HFP28" s="74"/>
      <c r="HFQ28" s="85"/>
      <c r="HFR28" s="74"/>
      <c r="HFS28" s="74"/>
      <c r="HFT28" s="85"/>
      <c r="HFU28" s="74"/>
      <c r="HFV28" s="74"/>
      <c r="HFW28" s="85"/>
      <c r="HFX28" s="80"/>
      <c r="HFY28" s="80"/>
      <c r="HFZ28" s="85"/>
      <c r="HGA28" s="77"/>
      <c r="HGB28" s="74"/>
      <c r="HGC28" s="74"/>
      <c r="HGD28" s="85"/>
      <c r="HGE28" s="74"/>
      <c r="HGF28" s="74"/>
      <c r="HGG28" s="85"/>
      <c r="HGH28" s="74"/>
      <c r="HGI28" s="74"/>
      <c r="HGJ28" s="85"/>
      <c r="HGK28" s="74"/>
      <c r="HGL28" s="74"/>
      <c r="HGM28" s="85"/>
      <c r="HGN28" s="80"/>
      <c r="HGO28" s="80"/>
      <c r="HGP28" s="85"/>
      <c r="HGQ28" s="77"/>
      <c r="HGR28" s="74"/>
      <c r="HGS28" s="74"/>
      <c r="HGT28" s="85"/>
      <c r="HGU28" s="74"/>
      <c r="HGV28" s="74"/>
      <c r="HGW28" s="85"/>
      <c r="HGX28" s="74"/>
      <c r="HGY28" s="74"/>
      <c r="HGZ28" s="85"/>
      <c r="HHA28" s="74"/>
      <c r="HHB28" s="74"/>
      <c r="HHC28" s="85"/>
      <c r="HHD28" s="80"/>
      <c r="HHE28" s="80"/>
      <c r="HHF28" s="85"/>
      <c r="HHG28" s="77"/>
      <c r="HHH28" s="74"/>
      <c r="HHI28" s="74"/>
      <c r="HHJ28" s="85"/>
      <c r="HHK28" s="74"/>
      <c r="HHL28" s="74"/>
      <c r="HHM28" s="85"/>
      <c r="HHN28" s="74"/>
      <c r="HHO28" s="74"/>
      <c r="HHP28" s="85"/>
      <c r="HHQ28" s="74"/>
      <c r="HHR28" s="74"/>
      <c r="HHS28" s="85"/>
      <c r="HHT28" s="80"/>
      <c r="HHU28" s="80"/>
      <c r="HHV28" s="85"/>
      <c r="HHW28" s="77"/>
      <c r="HHX28" s="74"/>
      <c r="HHY28" s="74"/>
      <c r="HHZ28" s="85"/>
      <c r="HIA28" s="74"/>
      <c r="HIB28" s="74"/>
      <c r="HIC28" s="85"/>
      <c r="HID28" s="74"/>
      <c r="HIE28" s="74"/>
      <c r="HIF28" s="85"/>
      <c r="HIG28" s="74"/>
      <c r="HIH28" s="74"/>
      <c r="HII28" s="85"/>
      <c r="HIJ28" s="80"/>
      <c r="HIK28" s="80"/>
      <c r="HIL28" s="85"/>
      <c r="HIM28" s="77"/>
      <c r="HIN28" s="74"/>
      <c r="HIO28" s="74"/>
      <c r="HIP28" s="85"/>
      <c r="HIQ28" s="74"/>
      <c r="HIR28" s="74"/>
      <c r="HIS28" s="85"/>
      <c r="HIT28" s="74"/>
      <c r="HIU28" s="74"/>
      <c r="HIV28" s="85"/>
      <c r="HIW28" s="74"/>
      <c r="HIX28" s="74"/>
      <c r="HIY28" s="85"/>
      <c r="HIZ28" s="80"/>
      <c r="HJA28" s="80"/>
      <c r="HJB28" s="85"/>
      <c r="HJC28" s="77"/>
      <c r="HJD28" s="74"/>
      <c r="HJE28" s="74"/>
      <c r="HJF28" s="85"/>
      <c r="HJG28" s="74"/>
      <c r="HJH28" s="74"/>
      <c r="HJI28" s="85"/>
      <c r="HJJ28" s="74"/>
      <c r="HJK28" s="74"/>
      <c r="HJL28" s="85"/>
      <c r="HJM28" s="74"/>
      <c r="HJN28" s="74"/>
      <c r="HJO28" s="85"/>
      <c r="HJP28" s="80"/>
      <c r="HJQ28" s="80"/>
      <c r="HJR28" s="85"/>
      <c r="HJS28" s="77"/>
      <c r="HJT28" s="74"/>
      <c r="HJU28" s="74"/>
      <c r="HJV28" s="85"/>
      <c r="HJW28" s="74"/>
      <c r="HJX28" s="74"/>
      <c r="HJY28" s="85"/>
      <c r="HJZ28" s="74"/>
      <c r="HKA28" s="74"/>
      <c r="HKB28" s="85"/>
      <c r="HKC28" s="74"/>
      <c r="HKD28" s="74"/>
      <c r="HKE28" s="85"/>
      <c r="HKF28" s="80"/>
      <c r="HKG28" s="80"/>
      <c r="HKH28" s="85"/>
      <c r="HKI28" s="77"/>
      <c r="HKJ28" s="74"/>
      <c r="HKK28" s="74"/>
      <c r="HKL28" s="85"/>
      <c r="HKM28" s="74"/>
      <c r="HKN28" s="74"/>
      <c r="HKO28" s="85"/>
      <c r="HKP28" s="74"/>
      <c r="HKQ28" s="74"/>
      <c r="HKR28" s="85"/>
      <c r="HKS28" s="74"/>
      <c r="HKT28" s="74"/>
      <c r="HKU28" s="85"/>
      <c r="HKV28" s="80"/>
      <c r="HKW28" s="80"/>
      <c r="HKX28" s="85"/>
      <c r="HKY28" s="77"/>
      <c r="HKZ28" s="74"/>
      <c r="HLA28" s="74"/>
      <c r="HLB28" s="85"/>
      <c r="HLC28" s="74"/>
      <c r="HLD28" s="74"/>
      <c r="HLE28" s="85"/>
      <c r="HLF28" s="74"/>
      <c r="HLG28" s="74"/>
      <c r="HLH28" s="85"/>
      <c r="HLI28" s="74"/>
      <c r="HLJ28" s="74"/>
      <c r="HLK28" s="85"/>
      <c r="HLL28" s="80"/>
      <c r="HLM28" s="80"/>
      <c r="HLN28" s="85"/>
      <c r="HLO28" s="77"/>
      <c r="HLP28" s="74"/>
      <c r="HLQ28" s="74"/>
      <c r="HLR28" s="85"/>
      <c r="HLS28" s="74"/>
      <c r="HLT28" s="74"/>
      <c r="HLU28" s="85"/>
      <c r="HLV28" s="74"/>
      <c r="HLW28" s="74"/>
      <c r="HLX28" s="85"/>
      <c r="HLY28" s="74"/>
      <c r="HLZ28" s="74"/>
      <c r="HMA28" s="85"/>
      <c r="HMB28" s="80"/>
      <c r="HMC28" s="80"/>
      <c r="HMD28" s="85"/>
      <c r="HME28" s="77"/>
      <c r="HMF28" s="74"/>
      <c r="HMG28" s="74"/>
      <c r="HMH28" s="85"/>
      <c r="HMI28" s="74"/>
      <c r="HMJ28" s="74"/>
      <c r="HMK28" s="85"/>
      <c r="HML28" s="74"/>
      <c r="HMM28" s="74"/>
      <c r="HMN28" s="85"/>
      <c r="HMO28" s="74"/>
      <c r="HMP28" s="74"/>
      <c r="HMQ28" s="85"/>
      <c r="HMR28" s="80"/>
      <c r="HMS28" s="80"/>
      <c r="HMT28" s="85"/>
      <c r="HMU28" s="77"/>
      <c r="HMV28" s="74"/>
      <c r="HMW28" s="74"/>
      <c r="HMX28" s="85"/>
      <c r="HMY28" s="74"/>
      <c r="HMZ28" s="74"/>
      <c r="HNA28" s="85"/>
      <c r="HNB28" s="74"/>
      <c r="HNC28" s="74"/>
      <c r="HND28" s="85"/>
      <c r="HNE28" s="74"/>
      <c r="HNF28" s="74"/>
      <c r="HNG28" s="85"/>
      <c r="HNH28" s="80"/>
      <c r="HNI28" s="80"/>
      <c r="HNJ28" s="85"/>
      <c r="HNK28" s="77"/>
      <c r="HNL28" s="74"/>
      <c r="HNM28" s="74"/>
      <c r="HNN28" s="85"/>
      <c r="HNO28" s="74"/>
      <c r="HNP28" s="74"/>
      <c r="HNQ28" s="85"/>
      <c r="HNR28" s="74"/>
      <c r="HNS28" s="74"/>
      <c r="HNT28" s="85"/>
      <c r="HNU28" s="74"/>
      <c r="HNV28" s="74"/>
      <c r="HNW28" s="85"/>
      <c r="HNX28" s="80"/>
      <c r="HNY28" s="80"/>
      <c r="HNZ28" s="85"/>
      <c r="HOA28" s="77"/>
      <c r="HOB28" s="74"/>
      <c r="HOC28" s="74"/>
      <c r="HOD28" s="85"/>
      <c r="HOE28" s="74"/>
      <c r="HOF28" s="74"/>
      <c r="HOG28" s="85"/>
      <c r="HOH28" s="74"/>
      <c r="HOI28" s="74"/>
      <c r="HOJ28" s="85"/>
      <c r="HOK28" s="74"/>
      <c r="HOL28" s="74"/>
      <c r="HOM28" s="85"/>
      <c r="HON28" s="80"/>
      <c r="HOO28" s="80"/>
      <c r="HOP28" s="85"/>
      <c r="HOQ28" s="77"/>
      <c r="HOR28" s="74"/>
      <c r="HOS28" s="74"/>
      <c r="HOT28" s="85"/>
      <c r="HOU28" s="74"/>
      <c r="HOV28" s="74"/>
      <c r="HOW28" s="85"/>
      <c r="HOX28" s="74"/>
      <c r="HOY28" s="74"/>
      <c r="HOZ28" s="85"/>
      <c r="HPA28" s="74"/>
      <c r="HPB28" s="74"/>
      <c r="HPC28" s="85"/>
      <c r="HPD28" s="80"/>
      <c r="HPE28" s="80"/>
      <c r="HPF28" s="85"/>
      <c r="HPG28" s="77"/>
      <c r="HPH28" s="74"/>
      <c r="HPI28" s="74"/>
      <c r="HPJ28" s="85"/>
      <c r="HPK28" s="74"/>
      <c r="HPL28" s="74"/>
      <c r="HPM28" s="85"/>
      <c r="HPN28" s="74"/>
      <c r="HPO28" s="74"/>
      <c r="HPP28" s="85"/>
      <c r="HPQ28" s="74"/>
      <c r="HPR28" s="74"/>
      <c r="HPS28" s="85"/>
      <c r="HPT28" s="80"/>
      <c r="HPU28" s="80"/>
      <c r="HPV28" s="85"/>
      <c r="HPW28" s="77"/>
      <c r="HPX28" s="74"/>
      <c r="HPY28" s="74"/>
      <c r="HPZ28" s="85"/>
      <c r="HQA28" s="74"/>
      <c r="HQB28" s="74"/>
      <c r="HQC28" s="85"/>
      <c r="HQD28" s="74"/>
      <c r="HQE28" s="74"/>
      <c r="HQF28" s="85"/>
      <c r="HQG28" s="74"/>
      <c r="HQH28" s="74"/>
      <c r="HQI28" s="85"/>
      <c r="HQJ28" s="80"/>
      <c r="HQK28" s="80"/>
      <c r="HQL28" s="85"/>
      <c r="HQM28" s="77"/>
      <c r="HQN28" s="74"/>
      <c r="HQO28" s="74"/>
      <c r="HQP28" s="85"/>
      <c r="HQQ28" s="74"/>
      <c r="HQR28" s="74"/>
      <c r="HQS28" s="85"/>
      <c r="HQT28" s="74"/>
      <c r="HQU28" s="74"/>
      <c r="HQV28" s="85"/>
      <c r="HQW28" s="74"/>
      <c r="HQX28" s="74"/>
      <c r="HQY28" s="85"/>
      <c r="HQZ28" s="80"/>
      <c r="HRA28" s="80"/>
      <c r="HRB28" s="85"/>
      <c r="HRC28" s="77"/>
      <c r="HRD28" s="74"/>
      <c r="HRE28" s="74"/>
      <c r="HRF28" s="85"/>
      <c r="HRG28" s="74"/>
      <c r="HRH28" s="74"/>
      <c r="HRI28" s="85"/>
      <c r="HRJ28" s="74"/>
      <c r="HRK28" s="74"/>
      <c r="HRL28" s="85"/>
      <c r="HRM28" s="74"/>
      <c r="HRN28" s="74"/>
      <c r="HRO28" s="85"/>
      <c r="HRP28" s="80"/>
      <c r="HRQ28" s="80"/>
      <c r="HRR28" s="85"/>
      <c r="HRS28" s="77"/>
      <c r="HRT28" s="74"/>
      <c r="HRU28" s="74"/>
      <c r="HRV28" s="85"/>
      <c r="HRW28" s="74"/>
      <c r="HRX28" s="74"/>
      <c r="HRY28" s="85"/>
      <c r="HRZ28" s="74"/>
      <c r="HSA28" s="74"/>
      <c r="HSB28" s="85"/>
      <c r="HSC28" s="74"/>
      <c r="HSD28" s="74"/>
      <c r="HSE28" s="85"/>
      <c r="HSF28" s="80"/>
      <c r="HSG28" s="80"/>
      <c r="HSH28" s="85"/>
      <c r="HSI28" s="77"/>
      <c r="HSJ28" s="74"/>
      <c r="HSK28" s="74"/>
      <c r="HSL28" s="85"/>
      <c r="HSM28" s="74"/>
      <c r="HSN28" s="74"/>
      <c r="HSO28" s="85"/>
      <c r="HSP28" s="74"/>
      <c r="HSQ28" s="74"/>
      <c r="HSR28" s="85"/>
      <c r="HSS28" s="74"/>
      <c r="HST28" s="74"/>
      <c r="HSU28" s="85"/>
      <c r="HSV28" s="80"/>
      <c r="HSW28" s="80"/>
      <c r="HSX28" s="85"/>
      <c r="HSY28" s="77"/>
      <c r="HSZ28" s="74"/>
      <c r="HTA28" s="74"/>
      <c r="HTB28" s="85"/>
      <c r="HTC28" s="74"/>
      <c r="HTD28" s="74"/>
      <c r="HTE28" s="85"/>
      <c r="HTF28" s="74"/>
      <c r="HTG28" s="74"/>
      <c r="HTH28" s="85"/>
      <c r="HTI28" s="74"/>
      <c r="HTJ28" s="74"/>
      <c r="HTK28" s="85"/>
      <c r="HTL28" s="80"/>
      <c r="HTM28" s="80"/>
      <c r="HTN28" s="85"/>
      <c r="HTO28" s="77"/>
      <c r="HTP28" s="74"/>
      <c r="HTQ28" s="74"/>
      <c r="HTR28" s="85"/>
      <c r="HTS28" s="74"/>
      <c r="HTT28" s="74"/>
      <c r="HTU28" s="85"/>
      <c r="HTV28" s="74"/>
      <c r="HTW28" s="74"/>
      <c r="HTX28" s="85"/>
      <c r="HTY28" s="74"/>
      <c r="HTZ28" s="74"/>
      <c r="HUA28" s="85"/>
      <c r="HUB28" s="80"/>
      <c r="HUC28" s="80"/>
      <c r="HUD28" s="85"/>
      <c r="HUE28" s="77"/>
      <c r="HUF28" s="74"/>
      <c r="HUG28" s="74"/>
      <c r="HUH28" s="85"/>
      <c r="HUI28" s="74"/>
      <c r="HUJ28" s="74"/>
      <c r="HUK28" s="85"/>
      <c r="HUL28" s="74"/>
      <c r="HUM28" s="74"/>
      <c r="HUN28" s="85"/>
      <c r="HUO28" s="74"/>
      <c r="HUP28" s="74"/>
      <c r="HUQ28" s="85"/>
      <c r="HUR28" s="80"/>
      <c r="HUS28" s="80"/>
      <c r="HUT28" s="85"/>
      <c r="HUU28" s="77"/>
      <c r="HUV28" s="74"/>
      <c r="HUW28" s="74"/>
      <c r="HUX28" s="85"/>
      <c r="HUY28" s="74"/>
      <c r="HUZ28" s="74"/>
      <c r="HVA28" s="85"/>
      <c r="HVB28" s="74"/>
      <c r="HVC28" s="74"/>
      <c r="HVD28" s="85"/>
      <c r="HVE28" s="74"/>
      <c r="HVF28" s="74"/>
      <c r="HVG28" s="85"/>
      <c r="HVH28" s="80"/>
      <c r="HVI28" s="80"/>
      <c r="HVJ28" s="85"/>
      <c r="HVK28" s="77"/>
      <c r="HVL28" s="74"/>
      <c r="HVM28" s="74"/>
      <c r="HVN28" s="85"/>
      <c r="HVO28" s="74"/>
      <c r="HVP28" s="74"/>
      <c r="HVQ28" s="85"/>
      <c r="HVR28" s="74"/>
      <c r="HVS28" s="74"/>
      <c r="HVT28" s="85"/>
      <c r="HVU28" s="74"/>
      <c r="HVV28" s="74"/>
      <c r="HVW28" s="85"/>
      <c r="HVX28" s="80"/>
      <c r="HVY28" s="80"/>
      <c r="HVZ28" s="85"/>
      <c r="HWA28" s="77"/>
      <c r="HWB28" s="74"/>
      <c r="HWC28" s="74"/>
      <c r="HWD28" s="85"/>
      <c r="HWE28" s="74"/>
      <c r="HWF28" s="74"/>
      <c r="HWG28" s="85"/>
      <c r="HWH28" s="74"/>
      <c r="HWI28" s="74"/>
      <c r="HWJ28" s="85"/>
      <c r="HWK28" s="74"/>
      <c r="HWL28" s="74"/>
      <c r="HWM28" s="85"/>
      <c r="HWN28" s="80"/>
      <c r="HWO28" s="80"/>
      <c r="HWP28" s="85"/>
      <c r="HWQ28" s="77"/>
      <c r="HWR28" s="74"/>
      <c r="HWS28" s="74"/>
      <c r="HWT28" s="85"/>
      <c r="HWU28" s="74"/>
      <c r="HWV28" s="74"/>
      <c r="HWW28" s="85"/>
      <c r="HWX28" s="74"/>
      <c r="HWY28" s="74"/>
      <c r="HWZ28" s="85"/>
      <c r="HXA28" s="74"/>
      <c r="HXB28" s="74"/>
      <c r="HXC28" s="85"/>
      <c r="HXD28" s="80"/>
      <c r="HXE28" s="80"/>
      <c r="HXF28" s="85"/>
      <c r="HXG28" s="77"/>
      <c r="HXH28" s="74"/>
      <c r="HXI28" s="74"/>
      <c r="HXJ28" s="85"/>
      <c r="HXK28" s="74"/>
      <c r="HXL28" s="74"/>
      <c r="HXM28" s="85"/>
      <c r="HXN28" s="74"/>
      <c r="HXO28" s="74"/>
      <c r="HXP28" s="85"/>
      <c r="HXQ28" s="74"/>
      <c r="HXR28" s="74"/>
      <c r="HXS28" s="85"/>
      <c r="HXT28" s="80"/>
      <c r="HXU28" s="80"/>
      <c r="HXV28" s="85"/>
      <c r="HXW28" s="77"/>
      <c r="HXX28" s="74"/>
      <c r="HXY28" s="74"/>
      <c r="HXZ28" s="85"/>
      <c r="HYA28" s="74"/>
      <c r="HYB28" s="74"/>
      <c r="HYC28" s="85"/>
      <c r="HYD28" s="74"/>
      <c r="HYE28" s="74"/>
      <c r="HYF28" s="85"/>
      <c r="HYG28" s="74"/>
      <c r="HYH28" s="74"/>
      <c r="HYI28" s="85"/>
      <c r="HYJ28" s="80"/>
      <c r="HYK28" s="80"/>
      <c r="HYL28" s="85"/>
      <c r="HYM28" s="77"/>
      <c r="HYN28" s="74"/>
      <c r="HYO28" s="74"/>
      <c r="HYP28" s="85"/>
      <c r="HYQ28" s="74"/>
      <c r="HYR28" s="74"/>
      <c r="HYS28" s="85"/>
      <c r="HYT28" s="74"/>
      <c r="HYU28" s="74"/>
      <c r="HYV28" s="85"/>
      <c r="HYW28" s="74"/>
      <c r="HYX28" s="74"/>
      <c r="HYY28" s="85"/>
      <c r="HYZ28" s="80"/>
      <c r="HZA28" s="80"/>
      <c r="HZB28" s="85"/>
      <c r="HZC28" s="77"/>
      <c r="HZD28" s="74"/>
      <c r="HZE28" s="74"/>
      <c r="HZF28" s="85"/>
      <c r="HZG28" s="74"/>
      <c r="HZH28" s="74"/>
      <c r="HZI28" s="85"/>
      <c r="HZJ28" s="74"/>
      <c r="HZK28" s="74"/>
      <c r="HZL28" s="85"/>
      <c r="HZM28" s="74"/>
      <c r="HZN28" s="74"/>
      <c r="HZO28" s="85"/>
      <c r="HZP28" s="80"/>
      <c r="HZQ28" s="80"/>
      <c r="HZR28" s="85"/>
      <c r="HZS28" s="77"/>
      <c r="HZT28" s="74"/>
      <c r="HZU28" s="74"/>
      <c r="HZV28" s="85"/>
      <c r="HZW28" s="74"/>
      <c r="HZX28" s="74"/>
      <c r="HZY28" s="85"/>
      <c r="HZZ28" s="74"/>
      <c r="IAA28" s="74"/>
      <c r="IAB28" s="85"/>
      <c r="IAC28" s="74"/>
      <c r="IAD28" s="74"/>
      <c r="IAE28" s="85"/>
      <c r="IAF28" s="80"/>
      <c r="IAG28" s="80"/>
      <c r="IAH28" s="85"/>
      <c r="IAI28" s="77"/>
      <c r="IAJ28" s="74"/>
      <c r="IAK28" s="74"/>
      <c r="IAL28" s="85"/>
      <c r="IAM28" s="74"/>
      <c r="IAN28" s="74"/>
      <c r="IAO28" s="85"/>
      <c r="IAP28" s="74"/>
      <c r="IAQ28" s="74"/>
      <c r="IAR28" s="85"/>
      <c r="IAS28" s="74"/>
      <c r="IAT28" s="74"/>
      <c r="IAU28" s="85"/>
      <c r="IAV28" s="80"/>
      <c r="IAW28" s="80"/>
      <c r="IAX28" s="85"/>
      <c r="IAY28" s="77"/>
      <c r="IAZ28" s="74"/>
      <c r="IBA28" s="74"/>
      <c r="IBB28" s="85"/>
      <c r="IBC28" s="74"/>
      <c r="IBD28" s="74"/>
      <c r="IBE28" s="85"/>
      <c r="IBF28" s="74"/>
      <c r="IBG28" s="74"/>
      <c r="IBH28" s="85"/>
      <c r="IBI28" s="74"/>
      <c r="IBJ28" s="74"/>
      <c r="IBK28" s="85"/>
      <c r="IBL28" s="80"/>
      <c r="IBM28" s="80"/>
      <c r="IBN28" s="85"/>
      <c r="IBO28" s="77"/>
      <c r="IBP28" s="74"/>
      <c r="IBQ28" s="74"/>
      <c r="IBR28" s="85"/>
      <c r="IBS28" s="74"/>
      <c r="IBT28" s="74"/>
      <c r="IBU28" s="85"/>
      <c r="IBV28" s="74"/>
      <c r="IBW28" s="74"/>
      <c r="IBX28" s="85"/>
      <c r="IBY28" s="74"/>
      <c r="IBZ28" s="74"/>
      <c r="ICA28" s="85"/>
      <c r="ICB28" s="80"/>
      <c r="ICC28" s="80"/>
      <c r="ICD28" s="85"/>
      <c r="ICE28" s="77"/>
      <c r="ICF28" s="74"/>
      <c r="ICG28" s="74"/>
      <c r="ICH28" s="85"/>
      <c r="ICI28" s="74"/>
      <c r="ICJ28" s="74"/>
      <c r="ICK28" s="85"/>
      <c r="ICL28" s="74"/>
      <c r="ICM28" s="74"/>
      <c r="ICN28" s="85"/>
      <c r="ICO28" s="74"/>
      <c r="ICP28" s="74"/>
      <c r="ICQ28" s="85"/>
      <c r="ICR28" s="80"/>
      <c r="ICS28" s="80"/>
      <c r="ICT28" s="85"/>
      <c r="ICU28" s="77"/>
      <c r="ICV28" s="74"/>
      <c r="ICW28" s="74"/>
      <c r="ICX28" s="85"/>
      <c r="ICY28" s="74"/>
      <c r="ICZ28" s="74"/>
      <c r="IDA28" s="85"/>
      <c r="IDB28" s="74"/>
      <c r="IDC28" s="74"/>
      <c r="IDD28" s="85"/>
      <c r="IDE28" s="74"/>
      <c r="IDF28" s="74"/>
      <c r="IDG28" s="85"/>
      <c r="IDH28" s="80"/>
      <c r="IDI28" s="80"/>
      <c r="IDJ28" s="85"/>
      <c r="IDK28" s="77"/>
      <c r="IDL28" s="74"/>
      <c r="IDM28" s="74"/>
      <c r="IDN28" s="85"/>
      <c r="IDO28" s="74"/>
      <c r="IDP28" s="74"/>
      <c r="IDQ28" s="85"/>
      <c r="IDR28" s="74"/>
      <c r="IDS28" s="74"/>
      <c r="IDT28" s="85"/>
      <c r="IDU28" s="74"/>
      <c r="IDV28" s="74"/>
      <c r="IDW28" s="85"/>
      <c r="IDX28" s="80"/>
      <c r="IDY28" s="80"/>
      <c r="IDZ28" s="85"/>
      <c r="IEA28" s="77"/>
      <c r="IEB28" s="74"/>
      <c r="IEC28" s="74"/>
      <c r="IED28" s="85"/>
      <c r="IEE28" s="74"/>
      <c r="IEF28" s="74"/>
      <c r="IEG28" s="85"/>
      <c r="IEH28" s="74"/>
      <c r="IEI28" s="74"/>
      <c r="IEJ28" s="85"/>
      <c r="IEK28" s="74"/>
      <c r="IEL28" s="74"/>
      <c r="IEM28" s="85"/>
      <c r="IEN28" s="80"/>
      <c r="IEO28" s="80"/>
      <c r="IEP28" s="85"/>
      <c r="IEQ28" s="77"/>
      <c r="IER28" s="74"/>
      <c r="IES28" s="74"/>
      <c r="IET28" s="85"/>
      <c r="IEU28" s="74"/>
      <c r="IEV28" s="74"/>
      <c r="IEW28" s="85"/>
      <c r="IEX28" s="74"/>
      <c r="IEY28" s="74"/>
      <c r="IEZ28" s="85"/>
      <c r="IFA28" s="74"/>
      <c r="IFB28" s="74"/>
      <c r="IFC28" s="85"/>
      <c r="IFD28" s="80"/>
      <c r="IFE28" s="80"/>
      <c r="IFF28" s="85"/>
      <c r="IFG28" s="77"/>
      <c r="IFH28" s="74"/>
      <c r="IFI28" s="74"/>
      <c r="IFJ28" s="85"/>
      <c r="IFK28" s="74"/>
      <c r="IFL28" s="74"/>
      <c r="IFM28" s="85"/>
      <c r="IFN28" s="74"/>
      <c r="IFO28" s="74"/>
      <c r="IFP28" s="85"/>
      <c r="IFQ28" s="74"/>
      <c r="IFR28" s="74"/>
      <c r="IFS28" s="85"/>
      <c r="IFT28" s="80"/>
      <c r="IFU28" s="80"/>
      <c r="IFV28" s="85"/>
      <c r="IFW28" s="77"/>
      <c r="IFX28" s="74"/>
      <c r="IFY28" s="74"/>
      <c r="IFZ28" s="85"/>
      <c r="IGA28" s="74"/>
      <c r="IGB28" s="74"/>
      <c r="IGC28" s="85"/>
      <c r="IGD28" s="74"/>
      <c r="IGE28" s="74"/>
      <c r="IGF28" s="85"/>
      <c r="IGG28" s="74"/>
      <c r="IGH28" s="74"/>
      <c r="IGI28" s="85"/>
      <c r="IGJ28" s="80"/>
      <c r="IGK28" s="80"/>
      <c r="IGL28" s="85"/>
      <c r="IGM28" s="77"/>
      <c r="IGN28" s="74"/>
      <c r="IGO28" s="74"/>
      <c r="IGP28" s="85"/>
      <c r="IGQ28" s="74"/>
      <c r="IGR28" s="74"/>
      <c r="IGS28" s="85"/>
      <c r="IGT28" s="74"/>
      <c r="IGU28" s="74"/>
      <c r="IGV28" s="85"/>
      <c r="IGW28" s="74"/>
      <c r="IGX28" s="74"/>
      <c r="IGY28" s="85"/>
      <c r="IGZ28" s="80"/>
      <c r="IHA28" s="80"/>
      <c r="IHB28" s="85"/>
      <c r="IHC28" s="77"/>
      <c r="IHD28" s="74"/>
      <c r="IHE28" s="74"/>
      <c r="IHF28" s="85"/>
      <c r="IHG28" s="74"/>
      <c r="IHH28" s="74"/>
      <c r="IHI28" s="85"/>
      <c r="IHJ28" s="74"/>
      <c r="IHK28" s="74"/>
      <c r="IHL28" s="85"/>
      <c r="IHM28" s="74"/>
      <c r="IHN28" s="74"/>
      <c r="IHO28" s="85"/>
      <c r="IHP28" s="80"/>
      <c r="IHQ28" s="80"/>
      <c r="IHR28" s="85"/>
      <c r="IHS28" s="77"/>
      <c r="IHT28" s="74"/>
      <c r="IHU28" s="74"/>
      <c r="IHV28" s="85"/>
      <c r="IHW28" s="74"/>
      <c r="IHX28" s="74"/>
      <c r="IHY28" s="85"/>
      <c r="IHZ28" s="74"/>
      <c r="IIA28" s="74"/>
      <c r="IIB28" s="85"/>
      <c r="IIC28" s="74"/>
      <c r="IID28" s="74"/>
      <c r="IIE28" s="85"/>
      <c r="IIF28" s="80"/>
      <c r="IIG28" s="80"/>
      <c r="IIH28" s="85"/>
      <c r="III28" s="77"/>
      <c r="IIJ28" s="74"/>
      <c r="IIK28" s="74"/>
      <c r="IIL28" s="85"/>
      <c r="IIM28" s="74"/>
      <c r="IIN28" s="74"/>
      <c r="IIO28" s="85"/>
      <c r="IIP28" s="74"/>
      <c r="IIQ28" s="74"/>
      <c r="IIR28" s="85"/>
      <c r="IIS28" s="74"/>
      <c r="IIT28" s="74"/>
      <c r="IIU28" s="85"/>
      <c r="IIV28" s="80"/>
      <c r="IIW28" s="80"/>
      <c r="IIX28" s="85"/>
      <c r="IIY28" s="77"/>
      <c r="IIZ28" s="74"/>
      <c r="IJA28" s="74"/>
      <c r="IJB28" s="85"/>
      <c r="IJC28" s="74"/>
      <c r="IJD28" s="74"/>
      <c r="IJE28" s="85"/>
      <c r="IJF28" s="74"/>
      <c r="IJG28" s="74"/>
      <c r="IJH28" s="85"/>
      <c r="IJI28" s="74"/>
      <c r="IJJ28" s="74"/>
      <c r="IJK28" s="85"/>
      <c r="IJL28" s="80"/>
      <c r="IJM28" s="80"/>
      <c r="IJN28" s="85"/>
      <c r="IJO28" s="77"/>
      <c r="IJP28" s="74"/>
      <c r="IJQ28" s="74"/>
      <c r="IJR28" s="85"/>
      <c r="IJS28" s="74"/>
      <c r="IJT28" s="74"/>
      <c r="IJU28" s="85"/>
      <c r="IJV28" s="74"/>
      <c r="IJW28" s="74"/>
      <c r="IJX28" s="85"/>
      <c r="IJY28" s="74"/>
      <c r="IJZ28" s="74"/>
      <c r="IKA28" s="85"/>
      <c r="IKB28" s="80"/>
      <c r="IKC28" s="80"/>
      <c r="IKD28" s="85"/>
      <c r="IKE28" s="77"/>
      <c r="IKF28" s="74"/>
      <c r="IKG28" s="74"/>
      <c r="IKH28" s="85"/>
      <c r="IKI28" s="74"/>
      <c r="IKJ28" s="74"/>
      <c r="IKK28" s="85"/>
      <c r="IKL28" s="74"/>
      <c r="IKM28" s="74"/>
      <c r="IKN28" s="85"/>
      <c r="IKO28" s="74"/>
      <c r="IKP28" s="74"/>
      <c r="IKQ28" s="85"/>
      <c r="IKR28" s="80"/>
      <c r="IKS28" s="80"/>
      <c r="IKT28" s="85"/>
      <c r="IKU28" s="77"/>
      <c r="IKV28" s="74"/>
      <c r="IKW28" s="74"/>
      <c r="IKX28" s="85"/>
      <c r="IKY28" s="74"/>
      <c r="IKZ28" s="74"/>
      <c r="ILA28" s="85"/>
      <c r="ILB28" s="74"/>
      <c r="ILC28" s="74"/>
      <c r="ILD28" s="85"/>
      <c r="ILE28" s="74"/>
      <c r="ILF28" s="74"/>
      <c r="ILG28" s="85"/>
      <c r="ILH28" s="80"/>
      <c r="ILI28" s="80"/>
      <c r="ILJ28" s="85"/>
      <c r="ILK28" s="77"/>
      <c r="ILL28" s="74"/>
      <c r="ILM28" s="74"/>
      <c r="ILN28" s="85"/>
      <c r="ILO28" s="74"/>
      <c r="ILP28" s="74"/>
      <c r="ILQ28" s="85"/>
      <c r="ILR28" s="74"/>
      <c r="ILS28" s="74"/>
      <c r="ILT28" s="85"/>
      <c r="ILU28" s="74"/>
      <c r="ILV28" s="74"/>
      <c r="ILW28" s="85"/>
      <c r="ILX28" s="80"/>
      <c r="ILY28" s="80"/>
      <c r="ILZ28" s="85"/>
      <c r="IMA28" s="77"/>
      <c r="IMB28" s="74"/>
      <c r="IMC28" s="74"/>
      <c r="IMD28" s="85"/>
      <c r="IME28" s="74"/>
      <c r="IMF28" s="74"/>
      <c r="IMG28" s="85"/>
      <c r="IMH28" s="74"/>
      <c r="IMI28" s="74"/>
      <c r="IMJ28" s="85"/>
      <c r="IMK28" s="74"/>
      <c r="IML28" s="74"/>
      <c r="IMM28" s="85"/>
      <c r="IMN28" s="80"/>
      <c r="IMO28" s="80"/>
      <c r="IMP28" s="85"/>
      <c r="IMQ28" s="77"/>
      <c r="IMR28" s="74"/>
      <c r="IMS28" s="74"/>
      <c r="IMT28" s="85"/>
      <c r="IMU28" s="74"/>
      <c r="IMV28" s="74"/>
      <c r="IMW28" s="85"/>
      <c r="IMX28" s="74"/>
      <c r="IMY28" s="74"/>
      <c r="IMZ28" s="85"/>
      <c r="INA28" s="74"/>
      <c r="INB28" s="74"/>
      <c r="INC28" s="85"/>
      <c r="IND28" s="80"/>
      <c r="INE28" s="80"/>
      <c r="INF28" s="85"/>
      <c r="ING28" s="77"/>
      <c r="INH28" s="74"/>
      <c r="INI28" s="74"/>
      <c r="INJ28" s="85"/>
      <c r="INK28" s="74"/>
      <c r="INL28" s="74"/>
      <c r="INM28" s="85"/>
      <c r="INN28" s="74"/>
      <c r="INO28" s="74"/>
      <c r="INP28" s="85"/>
      <c r="INQ28" s="74"/>
      <c r="INR28" s="74"/>
      <c r="INS28" s="85"/>
      <c r="INT28" s="80"/>
      <c r="INU28" s="80"/>
      <c r="INV28" s="85"/>
      <c r="INW28" s="77"/>
      <c r="INX28" s="74"/>
      <c r="INY28" s="74"/>
      <c r="INZ28" s="85"/>
      <c r="IOA28" s="74"/>
      <c r="IOB28" s="74"/>
      <c r="IOC28" s="85"/>
      <c r="IOD28" s="74"/>
      <c r="IOE28" s="74"/>
      <c r="IOF28" s="85"/>
      <c r="IOG28" s="74"/>
      <c r="IOH28" s="74"/>
      <c r="IOI28" s="85"/>
      <c r="IOJ28" s="80"/>
      <c r="IOK28" s="80"/>
      <c r="IOL28" s="85"/>
      <c r="IOM28" s="77"/>
      <c r="ION28" s="74"/>
      <c r="IOO28" s="74"/>
      <c r="IOP28" s="85"/>
      <c r="IOQ28" s="74"/>
      <c r="IOR28" s="74"/>
      <c r="IOS28" s="85"/>
      <c r="IOT28" s="74"/>
      <c r="IOU28" s="74"/>
      <c r="IOV28" s="85"/>
      <c r="IOW28" s="74"/>
      <c r="IOX28" s="74"/>
      <c r="IOY28" s="85"/>
      <c r="IOZ28" s="80"/>
      <c r="IPA28" s="80"/>
      <c r="IPB28" s="85"/>
      <c r="IPC28" s="77"/>
      <c r="IPD28" s="74"/>
      <c r="IPE28" s="74"/>
      <c r="IPF28" s="85"/>
      <c r="IPG28" s="74"/>
      <c r="IPH28" s="74"/>
      <c r="IPI28" s="85"/>
      <c r="IPJ28" s="74"/>
      <c r="IPK28" s="74"/>
      <c r="IPL28" s="85"/>
      <c r="IPM28" s="74"/>
      <c r="IPN28" s="74"/>
      <c r="IPO28" s="85"/>
      <c r="IPP28" s="80"/>
      <c r="IPQ28" s="80"/>
      <c r="IPR28" s="85"/>
      <c r="IPS28" s="77"/>
      <c r="IPT28" s="74"/>
      <c r="IPU28" s="74"/>
      <c r="IPV28" s="85"/>
      <c r="IPW28" s="74"/>
      <c r="IPX28" s="74"/>
      <c r="IPY28" s="85"/>
      <c r="IPZ28" s="74"/>
      <c r="IQA28" s="74"/>
      <c r="IQB28" s="85"/>
      <c r="IQC28" s="74"/>
      <c r="IQD28" s="74"/>
      <c r="IQE28" s="85"/>
      <c r="IQF28" s="80"/>
      <c r="IQG28" s="80"/>
      <c r="IQH28" s="85"/>
      <c r="IQI28" s="77"/>
      <c r="IQJ28" s="74"/>
      <c r="IQK28" s="74"/>
      <c r="IQL28" s="85"/>
      <c r="IQM28" s="74"/>
      <c r="IQN28" s="74"/>
      <c r="IQO28" s="85"/>
      <c r="IQP28" s="74"/>
      <c r="IQQ28" s="74"/>
      <c r="IQR28" s="85"/>
      <c r="IQS28" s="74"/>
      <c r="IQT28" s="74"/>
      <c r="IQU28" s="85"/>
      <c r="IQV28" s="80"/>
      <c r="IQW28" s="80"/>
      <c r="IQX28" s="85"/>
      <c r="IQY28" s="77"/>
      <c r="IQZ28" s="74"/>
      <c r="IRA28" s="74"/>
      <c r="IRB28" s="85"/>
      <c r="IRC28" s="74"/>
      <c r="IRD28" s="74"/>
      <c r="IRE28" s="85"/>
      <c r="IRF28" s="74"/>
      <c r="IRG28" s="74"/>
      <c r="IRH28" s="85"/>
      <c r="IRI28" s="74"/>
      <c r="IRJ28" s="74"/>
      <c r="IRK28" s="85"/>
      <c r="IRL28" s="80"/>
      <c r="IRM28" s="80"/>
      <c r="IRN28" s="85"/>
      <c r="IRO28" s="77"/>
      <c r="IRP28" s="74"/>
      <c r="IRQ28" s="74"/>
      <c r="IRR28" s="85"/>
      <c r="IRS28" s="74"/>
      <c r="IRT28" s="74"/>
      <c r="IRU28" s="85"/>
      <c r="IRV28" s="74"/>
      <c r="IRW28" s="74"/>
      <c r="IRX28" s="85"/>
      <c r="IRY28" s="74"/>
      <c r="IRZ28" s="74"/>
      <c r="ISA28" s="85"/>
      <c r="ISB28" s="80"/>
      <c r="ISC28" s="80"/>
      <c r="ISD28" s="85"/>
      <c r="ISE28" s="77"/>
      <c r="ISF28" s="74"/>
      <c r="ISG28" s="74"/>
      <c r="ISH28" s="85"/>
      <c r="ISI28" s="74"/>
      <c r="ISJ28" s="74"/>
      <c r="ISK28" s="85"/>
      <c r="ISL28" s="74"/>
      <c r="ISM28" s="74"/>
      <c r="ISN28" s="85"/>
      <c r="ISO28" s="74"/>
      <c r="ISP28" s="74"/>
      <c r="ISQ28" s="85"/>
      <c r="ISR28" s="80"/>
      <c r="ISS28" s="80"/>
      <c r="IST28" s="85"/>
      <c r="ISU28" s="77"/>
      <c r="ISV28" s="74"/>
      <c r="ISW28" s="74"/>
      <c r="ISX28" s="85"/>
      <c r="ISY28" s="74"/>
      <c r="ISZ28" s="74"/>
      <c r="ITA28" s="85"/>
      <c r="ITB28" s="74"/>
      <c r="ITC28" s="74"/>
      <c r="ITD28" s="85"/>
      <c r="ITE28" s="74"/>
      <c r="ITF28" s="74"/>
      <c r="ITG28" s="85"/>
      <c r="ITH28" s="80"/>
      <c r="ITI28" s="80"/>
      <c r="ITJ28" s="85"/>
      <c r="ITK28" s="77"/>
      <c r="ITL28" s="74"/>
      <c r="ITM28" s="74"/>
      <c r="ITN28" s="85"/>
      <c r="ITO28" s="74"/>
      <c r="ITP28" s="74"/>
      <c r="ITQ28" s="85"/>
      <c r="ITR28" s="74"/>
      <c r="ITS28" s="74"/>
      <c r="ITT28" s="85"/>
      <c r="ITU28" s="74"/>
      <c r="ITV28" s="74"/>
      <c r="ITW28" s="85"/>
      <c r="ITX28" s="80"/>
      <c r="ITY28" s="80"/>
      <c r="ITZ28" s="85"/>
      <c r="IUA28" s="77"/>
      <c r="IUB28" s="74"/>
      <c r="IUC28" s="74"/>
      <c r="IUD28" s="85"/>
      <c r="IUE28" s="74"/>
      <c r="IUF28" s="74"/>
      <c r="IUG28" s="85"/>
      <c r="IUH28" s="74"/>
      <c r="IUI28" s="74"/>
      <c r="IUJ28" s="85"/>
      <c r="IUK28" s="74"/>
      <c r="IUL28" s="74"/>
      <c r="IUM28" s="85"/>
      <c r="IUN28" s="80"/>
      <c r="IUO28" s="80"/>
      <c r="IUP28" s="85"/>
      <c r="IUQ28" s="77"/>
      <c r="IUR28" s="74"/>
      <c r="IUS28" s="74"/>
      <c r="IUT28" s="85"/>
      <c r="IUU28" s="74"/>
      <c r="IUV28" s="74"/>
      <c r="IUW28" s="85"/>
      <c r="IUX28" s="74"/>
      <c r="IUY28" s="74"/>
      <c r="IUZ28" s="85"/>
      <c r="IVA28" s="74"/>
      <c r="IVB28" s="74"/>
      <c r="IVC28" s="85"/>
      <c r="IVD28" s="80"/>
      <c r="IVE28" s="80"/>
      <c r="IVF28" s="85"/>
      <c r="IVG28" s="77"/>
      <c r="IVH28" s="74"/>
      <c r="IVI28" s="74"/>
      <c r="IVJ28" s="85"/>
      <c r="IVK28" s="74"/>
      <c r="IVL28" s="74"/>
      <c r="IVM28" s="85"/>
      <c r="IVN28" s="74"/>
      <c r="IVO28" s="74"/>
      <c r="IVP28" s="85"/>
      <c r="IVQ28" s="74"/>
      <c r="IVR28" s="74"/>
      <c r="IVS28" s="85"/>
      <c r="IVT28" s="80"/>
      <c r="IVU28" s="80"/>
      <c r="IVV28" s="85"/>
      <c r="IVW28" s="77"/>
      <c r="IVX28" s="74"/>
      <c r="IVY28" s="74"/>
      <c r="IVZ28" s="85"/>
      <c r="IWA28" s="74"/>
      <c r="IWB28" s="74"/>
      <c r="IWC28" s="85"/>
      <c r="IWD28" s="74"/>
      <c r="IWE28" s="74"/>
      <c r="IWF28" s="85"/>
      <c r="IWG28" s="74"/>
      <c r="IWH28" s="74"/>
      <c r="IWI28" s="85"/>
      <c r="IWJ28" s="80"/>
      <c r="IWK28" s="80"/>
      <c r="IWL28" s="85"/>
      <c r="IWM28" s="77"/>
      <c r="IWN28" s="74"/>
      <c r="IWO28" s="74"/>
      <c r="IWP28" s="85"/>
      <c r="IWQ28" s="74"/>
      <c r="IWR28" s="74"/>
      <c r="IWS28" s="85"/>
      <c r="IWT28" s="74"/>
      <c r="IWU28" s="74"/>
      <c r="IWV28" s="85"/>
      <c r="IWW28" s="74"/>
      <c r="IWX28" s="74"/>
      <c r="IWY28" s="85"/>
      <c r="IWZ28" s="80"/>
      <c r="IXA28" s="80"/>
      <c r="IXB28" s="85"/>
      <c r="IXC28" s="77"/>
      <c r="IXD28" s="74"/>
      <c r="IXE28" s="74"/>
      <c r="IXF28" s="85"/>
      <c r="IXG28" s="74"/>
      <c r="IXH28" s="74"/>
      <c r="IXI28" s="85"/>
      <c r="IXJ28" s="74"/>
      <c r="IXK28" s="74"/>
      <c r="IXL28" s="85"/>
      <c r="IXM28" s="74"/>
      <c r="IXN28" s="74"/>
      <c r="IXO28" s="85"/>
      <c r="IXP28" s="80"/>
      <c r="IXQ28" s="80"/>
      <c r="IXR28" s="85"/>
      <c r="IXS28" s="77"/>
      <c r="IXT28" s="74"/>
      <c r="IXU28" s="74"/>
      <c r="IXV28" s="85"/>
      <c r="IXW28" s="74"/>
      <c r="IXX28" s="74"/>
      <c r="IXY28" s="85"/>
      <c r="IXZ28" s="74"/>
      <c r="IYA28" s="74"/>
      <c r="IYB28" s="85"/>
      <c r="IYC28" s="74"/>
      <c r="IYD28" s="74"/>
      <c r="IYE28" s="85"/>
      <c r="IYF28" s="80"/>
      <c r="IYG28" s="80"/>
      <c r="IYH28" s="85"/>
      <c r="IYI28" s="77"/>
      <c r="IYJ28" s="74"/>
      <c r="IYK28" s="74"/>
      <c r="IYL28" s="85"/>
      <c r="IYM28" s="74"/>
      <c r="IYN28" s="74"/>
      <c r="IYO28" s="85"/>
      <c r="IYP28" s="74"/>
      <c r="IYQ28" s="74"/>
      <c r="IYR28" s="85"/>
      <c r="IYS28" s="74"/>
      <c r="IYT28" s="74"/>
      <c r="IYU28" s="85"/>
      <c r="IYV28" s="80"/>
      <c r="IYW28" s="80"/>
      <c r="IYX28" s="85"/>
      <c r="IYY28" s="77"/>
      <c r="IYZ28" s="74"/>
      <c r="IZA28" s="74"/>
      <c r="IZB28" s="85"/>
      <c r="IZC28" s="74"/>
      <c r="IZD28" s="74"/>
      <c r="IZE28" s="85"/>
      <c r="IZF28" s="74"/>
      <c r="IZG28" s="74"/>
      <c r="IZH28" s="85"/>
      <c r="IZI28" s="74"/>
      <c r="IZJ28" s="74"/>
      <c r="IZK28" s="85"/>
      <c r="IZL28" s="80"/>
      <c r="IZM28" s="80"/>
      <c r="IZN28" s="85"/>
      <c r="IZO28" s="77"/>
      <c r="IZP28" s="74"/>
      <c r="IZQ28" s="74"/>
      <c r="IZR28" s="85"/>
      <c r="IZS28" s="74"/>
      <c r="IZT28" s="74"/>
      <c r="IZU28" s="85"/>
      <c r="IZV28" s="74"/>
      <c r="IZW28" s="74"/>
      <c r="IZX28" s="85"/>
      <c r="IZY28" s="74"/>
      <c r="IZZ28" s="74"/>
      <c r="JAA28" s="85"/>
      <c r="JAB28" s="80"/>
      <c r="JAC28" s="80"/>
      <c r="JAD28" s="85"/>
      <c r="JAE28" s="77"/>
      <c r="JAF28" s="74"/>
      <c r="JAG28" s="74"/>
      <c r="JAH28" s="85"/>
      <c r="JAI28" s="74"/>
      <c r="JAJ28" s="74"/>
      <c r="JAK28" s="85"/>
      <c r="JAL28" s="74"/>
      <c r="JAM28" s="74"/>
      <c r="JAN28" s="85"/>
      <c r="JAO28" s="74"/>
      <c r="JAP28" s="74"/>
      <c r="JAQ28" s="85"/>
      <c r="JAR28" s="80"/>
      <c r="JAS28" s="80"/>
      <c r="JAT28" s="85"/>
      <c r="JAU28" s="77"/>
      <c r="JAV28" s="74"/>
      <c r="JAW28" s="74"/>
      <c r="JAX28" s="85"/>
      <c r="JAY28" s="74"/>
      <c r="JAZ28" s="74"/>
      <c r="JBA28" s="85"/>
      <c r="JBB28" s="74"/>
      <c r="JBC28" s="74"/>
      <c r="JBD28" s="85"/>
      <c r="JBE28" s="74"/>
      <c r="JBF28" s="74"/>
      <c r="JBG28" s="85"/>
      <c r="JBH28" s="80"/>
      <c r="JBI28" s="80"/>
      <c r="JBJ28" s="85"/>
      <c r="JBK28" s="77"/>
      <c r="JBL28" s="74"/>
      <c r="JBM28" s="74"/>
      <c r="JBN28" s="85"/>
      <c r="JBO28" s="74"/>
      <c r="JBP28" s="74"/>
      <c r="JBQ28" s="85"/>
      <c r="JBR28" s="74"/>
      <c r="JBS28" s="74"/>
      <c r="JBT28" s="85"/>
      <c r="JBU28" s="74"/>
      <c r="JBV28" s="74"/>
      <c r="JBW28" s="85"/>
      <c r="JBX28" s="80"/>
      <c r="JBY28" s="80"/>
      <c r="JBZ28" s="85"/>
      <c r="JCA28" s="77"/>
      <c r="JCB28" s="74"/>
      <c r="JCC28" s="74"/>
      <c r="JCD28" s="85"/>
      <c r="JCE28" s="74"/>
      <c r="JCF28" s="74"/>
      <c r="JCG28" s="85"/>
      <c r="JCH28" s="74"/>
      <c r="JCI28" s="74"/>
      <c r="JCJ28" s="85"/>
      <c r="JCK28" s="74"/>
      <c r="JCL28" s="74"/>
      <c r="JCM28" s="85"/>
      <c r="JCN28" s="80"/>
      <c r="JCO28" s="80"/>
      <c r="JCP28" s="85"/>
      <c r="JCQ28" s="77"/>
      <c r="JCR28" s="74"/>
      <c r="JCS28" s="74"/>
      <c r="JCT28" s="85"/>
      <c r="JCU28" s="74"/>
      <c r="JCV28" s="74"/>
      <c r="JCW28" s="85"/>
      <c r="JCX28" s="74"/>
      <c r="JCY28" s="74"/>
      <c r="JCZ28" s="85"/>
      <c r="JDA28" s="74"/>
      <c r="JDB28" s="74"/>
      <c r="JDC28" s="85"/>
      <c r="JDD28" s="80"/>
      <c r="JDE28" s="80"/>
      <c r="JDF28" s="85"/>
      <c r="JDG28" s="77"/>
      <c r="JDH28" s="74"/>
      <c r="JDI28" s="74"/>
      <c r="JDJ28" s="85"/>
      <c r="JDK28" s="74"/>
      <c r="JDL28" s="74"/>
      <c r="JDM28" s="85"/>
      <c r="JDN28" s="74"/>
      <c r="JDO28" s="74"/>
      <c r="JDP28" s="85"/>
      <c r="JDQ28" s="74"/>
      <c r="JDR28" s="74"/>
      <c r="JDS28" s="85"/>
      <c r="JDT28" s="80"/>
      <c r="JDU28" s="80"/>
      <c r="JDV28" s="85"/>
      <c r="JDW28" s="77"/>
      <c r="JDX28" s="74"/>
      <c r="JDY28" s="74"/>
      <c r="JDZ28" s="85"/>
      <c r="JEA28" s="74"/>
      <c r="JEB28" s="74"/>
      <c r="JEC28" s="85"/>
      <c r="JED28" s="74"/>
      <c r="JEE28" s="74"/>
      <c r="JEF28" s="85"/>
      <c r="JEG28" s="74"/>
      <c r="JEH28" s="74"/>
      <c r="JEI28" s="85"/>
      <c r="JEJ28" s="80"/>
      <c r="JEK28" s="80"/>
      <c r="JEL28" s="85"/>
      <c r="JEM28" s="77"/>
      <c r="JEN28" s="74"/>
      <c r="JEO28" s="74"/>
      <c r="JEP28" s="85"/>
      <c r="JEQ28" s="74"/>
      <c r="JER28" s="74"/>
      <c r="JES28" s="85"/>
      <c r="JET28" s="74"/>
      <c r="JEU28" s="74"/>
      <c r="JEV28" s="85"/>
      <c r="JEW28" s="74"/>
      <c r="JEX28" s="74"/>
      <c r="JEY28" s="85"/>
      <c r="JEZ28" s="80"/>
      <c r="JFA28" s="80"/>
      <c r="JFB28" s="85"/>
      <c r="JFC28" s="77"/>
      <c r="JFD28" s="74"/>
      <c r="JFE28" s="74"/>
      <c r="JFF28" s="85"/>
      <c r="JFG28" s="74"/>
      <c r="JFH28" s="74"/>
      <c r="JFI28" s="85"/>
      <c r="JFJ28" s="74"/>
      <c r="JFK28" s="74"/>
      <c r="JFL28" s="85"/>
      <c r="JFM28" s="74"/>
      <c r="JFN28" s="74"/>
      <c r="JFO28" s="85"/>
      <c r="JFP28" s="80"/>
      <c r="JFQ28" s="80"/>
      <c r="JFR28" s="85"/>
      <c r="JFS28" s="77"/>
      <c r="JFT28" s="74"/>
      <c r="JFU28" s="74"/>
      <c r="JFV28" s="85"/>
      <c r="JFW28" s="74"/>
      <c r="JFX28" s="74"/>
      <c r="JFY28" s="85"/>
      <c r="JFZ28" s="74"/>
      <c r="JGA28" s="74"/>
      <c r="JGB28" s="85"/>
      <c r="JGC28" s="74"/>
      <c r="JGD28" s="74"/>
      <c r="JGE28" s="85"/>
      <c r="JGF28" s="80"/>
      <c r="JGG28" s="80"/>
      <c r="JGH28" s="85"/>
      <c r="JGI28" s="77"/>
      <c r="JGJ28" s="74"/>
      <c r="JGK28" s="74"/>
      <c r="JGL28" s="85"/>
      <c r="JGM28" s="74"/>
      <c r="JGN28" s="74"/>
      <c r="JGO28" s="85"/>
      <c r="JGP28" s="74"/>
      <c r="JGQ28" s="74"/>
      <c r="JGR28" s="85"/>
      <c r="JGS28" s="74"/>
      <c r="JGT28" s="74"/>
      <c r="JGU28" s="85"/>
      <c r="JGV28" s="80"/>
      <c r="JGW28" s="80"/>
      <c r="JGX28" s="85"/>
      <c r="JGY28" s="77"/>
      <c r="JGZ28" s="74"/>
      <c r="JHA28" s="74"/>
      <c r="JHB28" s="85"/>
      <c r="JHC28" s="74"/>
      <c r="JHD28" s="74"/>
      <c r="JHE28" s="85"/>
      <c r="JHF28" s="74"/>
      <c r="JHG28" s="74"/>
      <c r="JHH28" s="85"/>
      <c r="JHI28" s="74"/>
      <c r="JHJ28" s="74"/>
      <c r="JHK28" s="85"/>
      <c r="JHL28" s="80"/>
      <c r="JHM28" s="80"/>
      <c r="JHN28" s="85"/>
      <c r="JHO28" s="77"/>
      <c r="JHP28" s="74"/>
      <c r="JHQ28" s="74"/>
      <c r="JHR28" s="85"/>
      <c r="JHS28" s="74"/>
      <c r="JHT28" s="74"/>
      <c r="JHU28" s="85"/>
      <c r="JHV28" s="74"/>
      <c r="JHW28" s="74"/>
      <c r="JHX28" s="85"/>
      <c r="JHY28" s="74"/>
      <c r="JHZ28" s="74"/>
      <c r="JIA28" s="85"/>
      <c r="JIB28" s="80"/>
      <c r="JIC28" s="80"/>
      <c r="JID28" s="85"/>
      <c r="JIE28" s="77"/>
      <c r="JIF28" s="74"/>
      <c r="JIG28" s="74"/>
      <c r="JIH28" s="85"/>
      <c r="JII28" s="74"/>
      <c r="JIJ28" s="74"/>
      <c r="JIK28" s="85"/>
      <c r="JIL28" s="74"/>
      <c r="JIM28" s="74"/>
      <c r="JIN28" s="85"/>
      <c r="JIO28" s="74"/>
      <c r="JIP28" s="74"/>
      <c r="JIQ28" s="85"/>
      <c r="JIR28" s="80"/>
      <c r="JIS28" s="80"/>
      <c r="JIT28" s="85"/>
      <c r="JIU28" s="77"/>
      <c r="JIV28" s="74"/>
      <c r="JIW28" s="74"/>
      <c r="JIX28" s="85"/>
      <c r="JIY28" s="74"/>
      <c r="JIZ28" s="74"/>
      <c r="JJA28" s="85"/>
      <c r="JJB28" s="74"/>
      <c r="JJC28" s="74"/>
      <c r="JJD28" s="85"/>
      <c r="JJE28" s="74"/>
      <c r="JJF28" s="74"/>
      <c r="JJG28" s="85"/>
      <c r="JJH28" s="80"/>
      <c r="JJI28" s="80"/>
      <c r="JJJ28" s="85"/>
      <c r="JJK28" s="77"/>
      <c r="JJL28" s="74"/>
      <c r="JJM28" s="74"/>
      <c r="JJN28" s="85"/>
      <c r="JJO28" s="74"/>
      <c r="JJP28" s="74"/>
      <c r="JJQ28" s="85"/>
      <c r="JJR28" s="74"/>
      <c r="JJS28" s="74"/>
      <c r="JJT28" s="85"/>
      <c r="JJU28" s="74"/>
      <c r="JJV28" s="74"/>
      <c r="JJW28" s="85"/>
      <c r="JJX28" s="80"/>
      <c r="JJY28" s="80"/>
      <c r="JJZ28" s="85"/>
      <c r="JKA28" s="77"/>
      <c r="JKB28" s="74"/>
      <c r="JKC28" s="74"/>
      <c r="JKD28" s="85"/>
      <c r="JKE28" s="74"/>
      <c r="JKF28" s="74"/>
      <c r="JKG28" s="85"/>
      <c r="JKH28" s="74"/>
      <c r="JKI28" s="74"/>
      <c r="JKJ28" s="85"/>
      <c r="JKK28" s="74"/>
      <c r="JKL28" s="74"/>
      <c r="JKM28" s="85"/>
      <c r="JKN28" s="80"/>
      <c r="JKO28" s="80"/>
      <c r="JKP28" s="85"/>
      <c r="JKQ28" s="77"/>
      <c r="JKR28" s="74"/>
      <c r="JKS28" s="74"/>
      <c r="JKT28" s="85"/>
      <c r="JKU28" s="74"/>
      <c r="JKV28" s="74"/>
      <c r="JKW28" s="85"/>
      <c r="JKX28" s="74"/>
      <c r="JKY28" s="74"/>
      <c r="JKZ28" s="85"/>
      <c r="JLA28" s="74"/>
      <c r="JLB28" s="74"/>
      <c r="JLC28" s="85"/>
      <c r="JLD28" s="80"/>
      <c r="JLE28" s="80"/>
      <c r="JLF28" s="85"/>
      <c r="JLG28" s="77"/>
      <c r="JLH28" s="74"/>
      <c r="JLI28" s="74"/>
      <c r="JLJ28" s="85"/>
      <c r="JLK28" s="74"/>
      <c r="JLL28" s="74"/>
      <c r="JLM28" s="85"/>
      <c r="JLN28" s="74"/>
      <c r="JLO28" s="74"/>
      <c r="JLP28" s="85"/>
      <c r="JLQ28" s="74"/>
      <c r="JLR28" s="74"/>
      <c r="JLS28" s="85"/>
      <c r="JLT28" s="80"/>
      <c r="JLU28" s="80"/>
      <c r="JLV28" s="85"/>
      <c r="JLW28" s="77"/>
      <c r="JLX28" s="74"/>
      <c r="JLY28" s="74"/>
      <c r="JLZ28" s="85"/>
      <c r="JMA28" s="74"/>
      <c r="JMB28" s="74"/>
      <c r="JMC28" s="85"/>
      <c r="JMD28" s="74"/>
      <c r="JME28" s="74"/>
      <c r="JMF28" s="85"/>
      <c r="JMG28" s="74"/>
      <c r="JMH28" s="74"/>
      <c r="JMI28" s="85"/>
      <c r="JMJ28" s="80"/>
      <c r="JMK28" s="80"/>
      <c r="JML28" s="85"/>
      <c r="JMM28" s="77"/>
      <c r="JMN28" s="74"/>
      <c r="JMO28" s="74"/>
      <c r="JMP28" s="85"/>
      <c r="JMQ28" s="74"/>
      <c r="JMR28" s="74"/>
      <c r="JMS28" s="85"/>
      <c r="JMT28" s="74"/>
      <c r="JMU28" s="74"/>
      <c r="JMV28" s="85"/>
      <c r="JMW28" s="74"/>
      <c r="JMX28" s="74"/>
      <c r="JMY28" s="85"/>
      <c r="JMZ28" s="80"/>
      <c r="JNA28" s="80"/>
      <c r="JNB28" s="85"/>
      <c r="JNC28" s="77"/>
      <c r="JND28" s="74"/>
      <c r="JNE28" s="74"/>
      <c r="JNF28" s="85"/>
      <c r="JNG28" s="74"/>
      <c r="JNH28" s="74"/>
      <c r="JNI28" s="85"/>
      <c r="JNJ28" s="74"/>
      <c r="JNK28" s="74"/>
      <c r="JNL28" s="85"/>
      <c r="JNM28" s="74"/>
      <c r="JNN28" s="74"/>
      <c r="JNO28" s="85"/>
      <c r="JNP28" s="80"/>
      <c r="JNQ28" s="80"/>
      <c r="JNR28" s="85"/>
      <c r="JNS28" s="77"/>
      <c r="JNT28" s="74"/>
      <c r="JNU28" s="74"/>
      <c r="JNV28" s="85"/>
      <c r="JNW28" s="74"/>
      <c r="JNX28" s="74"/>
      <c r="JNY28" s="85"/>
      <c r="JNZ28" s="74"/>
      <c r="JOA28" s="74"/>
      <c r="JOB28" s="85"/>
      <c r="JOC28" s="74"/>
      <c r="JOD28" s="74"/>
      <c r="JOE28" s="85"/>
      <c r="JOF28" s="80"/>
      <c r="JOG28" s="80"/>
      <c r="JOH28" s="85"/>
      <c r="JOI28" s="77"/>
      <c r="JOJ28" s="74"/>
      <c r="JOK28" s="74"/>
      <c r="JOL28" s="85"/>
      <c r="JOM28" s="74"/>
      <c r="JON28" s="74"/>
      <c r="JOO28" s="85"/>
      <c r="JOP28" s="74"/>
      <c r="JOQ28" s="74"/>
      <c r="JOR28" s="85"/>
      <c r="JOS28" s="74"/>
      <c r="JOT28" s="74"/>
      <c r="JOU28" s="85"/>
      <c r="JOV28" s="80"/>
      <c r="JOW28" s="80"/>
      <c r="JOX28" s="85"/>
      <c r="JOY28" s="77"/>
      <c r="JOZ28" s="74"/>
      <c r="JPA28" s="74"/>
      <c r="JPB28" s="85"/>
      <c r="JPC28" s="74"/>
      <c r="JPD28" s="74"/>
      <c r="JPE28" s="85"/>
      <c r="JPF28" s="74"/>
      <c r="JPG28" s="74"/>
      <c r="JPH28" s="85"/>
      <c r="JPI28" s="74"/>
      <c r="JPJ28" s="74"/>
      <c r="JPK28" s="85"/>
      <c r="JPL28" s="80"/>
      <c r="JPM28" s="80"/>
      <c r="JPN28" s="85"/>
      <c r="JPO28" s="77"/>
      <c r="JPP28" s="74"/>
      <c r="JPQ28" s="74"/>
      <c r="JPR28" s="85"/>
      <c r="JPS28" s="74"/>
      <c r="JPT28" s="74"/>
      <c r="JPU28" s="85"/>
      <c r="JPV28" s="74"/>
      <c r="JPW28" s="74"/>
      <c r="JPX28" s="85"/>
      <c r="JPY28" s="74"/>
      <c r="JPZ28" s="74"/>
      <c r="JQA28" s="85"/>
      <c r="JQB28" s="80"/>
      <c r="JQC28" s="80"/>
      <c r="JQD28" s="85"/>
      <c r="JQE28" s="77"/>
      <c r="JQF28" s="74"/>
      <c r="JQG28" s="74"/>
      <c r="JQH28" s="85"/>
      <c r="JQI28" s="74"/>
      <c r="JQJ28" s="74"/>
      <c r="JQK28" s="85"/>
      <c r="JQL28" s="74"/>
      <c r="JQM28" s="74"/>
      <c r="JQN28" s="85"/>
      <c r="JQO28" s="74"/>
      <c r="JQP28" s="74"/>
      <c r="JQQ28" s="85"/>
      <c r="JQR28" s="80"/>
      <c r="JQS28" s="80"/>
      <c r="JQT28" s="85"/>
      <c r="JQU28" s="77"/>
      <c r="JQV28" s="74"/>
      <c r="JQW28" s="74"/>
      <c r="JQX28" s="85"/>
      <c r="JQY28" s="74"/>
      <c r="JQZ28" s="74"/>
      <c r="JRA28" s="85"/>
      <c r="JRB28" s="74"/>
      <c r="JRC28" s="74"/>
      <c r="JRD28" s="85"/>
      <c r="JRE28" s="74"/>
      <c r="JRF28" s="74"/>
      <c r="JRG28" s="85"/>
      <c r="JRH28" s="80"/>
      <c r="JRI28" s="80"/>
      <c r="JRJ28" s="85"/>
      <c r="JRK28" s="77"/>
      <c r="JRL28" s="74"/>
      <c r="JRM28" s="74"/>
      <c r="JRN28" s="85"/>
      <c r="JRO28" s="74"/>
      <c r="JRP28" s="74"/>
      <c r="JRQ28" s="85"/>
      <c r="JRR28" s="74"/>
      <c r="JRS28" s="74"/>
      <c r="JRT28" s="85"/>
      <c r="JRU28" s="74"/>
      <c r="JRV28" s="74"/>
      <c r="JRW28" s="85"/>
      <c r="JRX28" s="80"/>
      <c r="JRY28" s="80"/>
      <c r="JRZ28" s="85"/>
      <c r="JSA28" s="77"/>
      <c r="JSB28" s="74"/>
      <c r="JSC28" s="74"/>
      <c r="JSD28" s="85"/>
      <c r="JSE28" s="74"/>
      <c r="JSF28" s="74"/>
      <c r="JSG28" s="85"/>
      <c r="JSH28" s="74"/>
      <c r="JSI28" s="74"/>
      <c r="JSJ28" s="85"/>
      <c r="JSK28" s="74"/>
      <c r="JSL28" s="74"/>
      <c r="JSM28" s="85"/>
      <c r="JSN28" s="80"/>
      <c r="JSO28" s="80"/>
      <c r="JSP28" s="85"/>
      <c r="JSQ28" s="77"/>
      <c r="JSR28" s="74"/>
      <c r="JSS28" s="74"/>
      <c r="JST28" s="85"/>
      <c r="JSU28" s="74"/>
      <c r="JSV28" s="74"/>
      <c r="JSW28" s="85"/>
      <c r="JSX28" s="74"/>
      <c r="JSY28" s="74"/>
      <c r="JSZ28" s="85"/>
      <c r="JTA28" s="74"/>
      <c r="JTB28" s="74"/>
      <c r="JTC28" s="85"/>
      <c r="JTD28" s="80"/>
      <c r="JTE28" s="80"/>
      <c r="JTF28" s="85"/>
      <c r="JTG28" s="77"/>
      <c r="JTH28" s="74"/>
      <c r="JTI28" s="74"/>
      <c r="JTJ28" s="85"/>
      <c r="JTK28" s="74"/>
      <c r="JTL28" s="74"/>
      <c r="JTM28" s="85"/>
      <c r="JTN28" s="74"/>
      <c r="JTO28" s="74"/>
      <c r="JTP28" s="85"/>
      <c r="JTQ28" s="74"/>
      <c r="JTR28" s="74"/>
      <c r="JTS28" s="85"/>
      <c r="JTT28" s="80"/>
      <c r="JTU28" s="80"/>
      <c r="JTV28" s="85"/>
      <c r="JTW28" s="77"/>
      <c r="JTX28" s="74"/>
      <c r="JTY28" s="74"/>
      <c r="JTZ28" s="85"/>
      <c r="JUA28" s="74"/>
      <c r="JUB28" s="74"/>
      <c r="JUC28" s="85"/>
      <c r="JUD28" s="74"/>
      <c r="JUE28" s="74"/>
      <c r="JUF28" s="85"/>
      <c r="JUG28" s="74"/>
      <c r="JUH28" s="74"/>
      <c r="JUI28" s="85"/>
      <c r="JUJ28" s="80"/>
      <c r="JUK28" s="80"/>
      <c r="JUL28" s="85"/>
      <c r="JUM28" s="77"/>
      <c r="JUN28" s="74"/>
      <c r="JUO28" s="74"/>
      <c r="JUP28" s="85"/>
      <c r="JUQ28" s="74"/>
      <c r="JUR28" s="74"/>
      <c r="JUS28" s="85"/>
      <c r="JUT28" s="74"/>
      <c r="JUU28" s="74"/>
      <c r="JUV28" s="85"/>
      <c r="JUW28" s="74"/>
      <c r="JUX28" s="74"/>
      <c r="JUY28" s="85"/>
      <c r="JUZ28" s="80"/>
      <c r="JVA28" s="80"/>
      <c r="JVB28" s="85"/>
      <c r="JVC28" s="77"/>
      <c r="JVD28" s="74"/>
      <c r="JVE28" s="74"/>
      <c r="JVF28" s="85"/>
      <c r="JVG28" s="74"/>
      <c r="JVH28" s="74"/>
      <c r="JVI28" s="85"/>
      <c r="JVJ28" s="74"/>
      <c r="JVK28" s="74"/>
      <c r="JVL28" s="85"/>
      <c r="JVM28" s="74"/>
      <c r="JVN28" s="74"/>
      <c r="JVO28" s="85"/>
      <c r="JVP28" s="80"/>
      <c r="JVQ28" s="80"/>
      <c r="JVR28" s="85"/>
      <c r="JVS28" s="77"/>
      <c r="JVT28" s="74"/>
      <c r="JVU28" s="74"/>
      <c r="JVV28" s="85"/>
      <c r="JVW28" s="74"/>
      <c r="JVX28" s="74"/>
      <c r="JVY28" s="85"/>
      <c r="JVZ28" s="74"/>
      <c r="JWA28" s="74"/>
      <c r="JWB28" s="85"/>
      <c r="JWC28" s="74"/>
      <c r="JWD28" s="74"/>
      <c r="JWE28" s="85"/>
      <c r="JWF28" s="80"/>
      <c r="JWG28" s="80"/>
      <c r="JWH28" s="85"/>
      <c r="JWI28" s="77"/>
      <c r="JWJ28" s="74"/>
      <c r="JWK28" s="74"/>
      <c r="JWL28" s="85"/>
      <c r="JWM28" s="74"/>
      <c r="JWN28" s="74"/>
      <c r="JWO28" s="85"/>
      <c r="JWP28" s="74"/>
      <c r="JWQ28" s="74"/>
      <c r="JWR28" s="85"/>
      <c r="JWS28" s="74"/>
      <c r="JWT28" s="74"/>
      <c r="JWU28" s="85"/>
      <c r="JWV28" s="80"/>
      <c r="JWW28" s="80"/>
      <c r="JWX28" s="85"/>
      <c r="JWY28" s="77"/>
      <c r="JWZ28" s="74"/>
      <c r="JXA28" s="74"/>
      <c r="JXB28" s="85"/>
      <c r="JXC28" s="74"/>
      <c r="JXD28" s="74"/>
      <c r="JXE28" s="85"/>
      <c r="JXF28" s="74"/>
      <c r="JXG28" s="74"/>
      <c r="JXH28" s="85"/>
      <c r="JXI28" s="74"/>
      <c r="JXJ28" s="74"/>
      <c r="JXK28" s="85"/>
      <c r="JXL28" s="80"/>
      <c r="JXM28" s="80"/>
      <c r="JXN28" s="85"/>
      <c r="JXO28" s="77"/>
      <c r="JXP28" s="74"/>
      <c r="JXQ28" s="74"/>
      <c r="JXR28" s="85"/>
      <c r="JXS28" s="74"/>
      <c r="JXT28" s="74"/>
      <c r="JXU28" s="85"/>
      <c r="JXV28" s="74"/>
      <c r="JXW28" s="74"/>
      <c r="JXX28" s="85"/>
      <c r="JXY28" s="74"/>
      <c r="JXZ28" s="74"/>
      <c r="JYA28" s="85"/>
      <c r="JYB28" s="80"/>
      <c r="JYC28" s="80"/>
      <c r="JYD28" s="85"/>
      <c r="JYE28" s="77"/>
      <c r="JYF28" s="74"/>
      <c r="JYG28" s="74"/>
      <c r="JYH28" s="85"/>
      <c r="JYI28" s="74"/>
      <c r="JYJ28" s="74"/>
      <c r="JYK28" s="85"/>
      <c r="JYL28" s="74"/>
      <c r="JYM28" s="74"/>
      <c r="JYN28" s="85"/>
      <c r="JYO28" s="74"/>
      <c r="JYP28" s="74"/>
      <c r="JYQ28" s="85"/>
      <c r="JYR28" s="80"/>
      <c r="JYS28" s="80"/>
      <c r="JYT28" s="85"/>
      <c r="JYU28" s="77"/>
      <c r="JYV28" s="74"/>
      <c r="JYW28" s="74"/>
      <c r="JYX28" s="85"/>
      <c r="JYY28" s="74"/>
      <c r="JYZ28" s="74"/>
      <c r="JZA28" s="85"/>
      <c r="JZB28" s="74"/>
      <c r="JZC28" s="74"/>
      <c r="JZD28" s="85"/>
      <c r="JZE28" s="74"/>
      <c r="JZF28" s="74"/>
      <c r="JZG28" s="85"/>
      <c r="JZH28" s="80"/>
      <c r="JZI28" s="80"/>
      <c r="JZJ28" s="85"/>
      <c r="JZK28" s="77"/>
      <c r="JZL28" s="74"/>
      <c r="JZM28" s="74"/>
      <c r="JZN28" s="85"/>
      <c r="JZO28" s="74"/>
      <c r="JZP28" s="74"/>
      <c r="JZQ28" s="85"/>
      <c r="JZR28" s="74"/>
      <c r="JZS28" s="74"/>
      <c r="JZT28" s="85"/>
      <c r="JZU28" s="74"/>
      <c r="JZV28" s="74"/>
      <c r="JZW28" s="85"/>
      <c r="JZX28" s="80"/>
      <c r="JZY28" s="80"/>
      <c r="JZZ28" s="85"/>
      <c r="KAA28" s="77"/>
      <c r="KAB28" s="74"/>
      <c r="KAC28" s="74"/>
      <c r="KAD28" s="85"/>
      <c r="KAE28" s="74"/>
      <c r="KAF28" s="74"/>
      <c r="KAG28" s="85"/>
      <c r="KAH28" s="74"/>
      <c r="KAI28" s="74"/>
      <c r="KAJ28" s="85"/>
      <c r="KAK28" s="74"/>
      <c r="KAL28" s="74"/>
      <c r="KAM28" s="85"/>
      <c r="KAN28" s="80"/>
      <c r="KAO28" s="80"/>
      <c r="KAP28" s="85"/>
      <c r="KAQ28" s="77"/>
      <c r="KAR28" s="74"/>
      <c r="KAS28" s="74"/>
      <c r="KAT28" s="85"/>
      <c r="KAU28" s="74"/>
      <c r="KAV28" s="74"/>
      <c r="KAW28" s="85"/>
      <c r="KAX28" s="74"/>
      <c r="KAY28" s="74"/>
      <c r="KAZ28" s="85"/>
      <c r="KBA28" s="74"/>
      <c r="KBB28" s="74"/>
      <c r="KBC28" s="85"/>
      <c r="KBD28" s="80"/>
      <c r="KBE28" s="80"/>
      <c r="KBF28" s="85"/>
      <c r="KBG28" s="77"/>
      <c r="KBH28" s="74"/>
      <c r="KBI28" s="74"/>
      <c r="KBJ28" s="85"/>
      <c r="KBK28" s="74"/>
      <c r="KBL28" s="74"/>
      <c r="KBM28" s="85"/>
      <c r="KBN28" s="74"/>
      <c r="KBO28" s="74"/>
      <c r="KBP28" s="85"/>
      <c r="KBQ28" s="74"/>
      <c r="KBR28" s="74"/>
      <c r="KBS28" s="85"/>
      <c r="KBT28" s="80"/>
      <c r="KBU28" s="80"/>
      <c r="KBV28" s="85"/>
      <c r="KBW28" s="77"/>
      <c r="KBX28" s="74"/>
      <c r="KBY28" s="74"/>
      <c r="KBZ28" s="85"/>
      <c r="KCA28" s="74"/>
      <c r="KCB28" s="74"/>
      <c r="KCC28" s="85"/>
      <c r="KCD28" s="74"/>
      <c r="KCE28" s="74"/>
      <c r="KCF28" s="85"/>
      <c r="KCG28" s="74"/>
      <c r="KCH28" s="74"/>
      <c r="KCI28" s="85"/>
      <c r="KCJ28" s="80"/>
      <c r="KCK28" s="80"/>
      <c r="KCL28" s="85"/>
      <c r="KCM28" s="77"/>
      <c r="KCN28" s="74"/>
      <c r="KCO28" s="74"/>
      <c r="KCP28" s="85"/>
      <c r="KCQ28" s="74"/>
      <c r="KCR28" s="74"/>
      <c r="KCS28" s="85"/>
      <c r="KCT28" s="74"/>
      <c r="KCU28" s="74"/>
      <c r="KCV28" s="85"/>
      <c r="KCW28" s="74"/>
      <c r="KCX28" s="74"/>
      <c r="KCY28" s="85"/>
      <c r="KCZ28" s="80"/>
      <c r="KDA28" s="80"/>
      <c r="KDB28" s="85"/>
      <c r="KDC28" s="77"/>
      <c r="KDD28" s="74"/>
      <c r="KDE28" s="74"/>
      <c r="KDF28" s="85"/>
      <c r="KDG28" s="74"/>
      <c r="KDH28" s="74"/>
      <c r="KDI28" s="85"/>
      <c r="KDJ28" s="74"/>
      <c r="KDK28" s="74"/>
      <c r="KDL28" s="85"/>
      <c r="KDM28" s="74"/>
      <c r="KDN28" s="74"/>
      <c r="KDO28" s="85"/>
      <c r="KDP28" s="80"/>
      <c r="KDQ28" s="80"/>
      <c r="KDR28" s="85"/>
      <c r="KDS28" s="77"/>
      <c r="KDT28" s="74"/>
      <c r="KDU28" s="74"/>
      <c r="KDV28" s="85"/>
      <c r="KDW28" s="74"/>
      <c r="KDX28" s="74"/>
      <c r="KDY28" s="85"/>
      <c r="KDZ28" s="74"/>
      <c r="KEA28" s="74"/>
      <c r="KEB28" s="85"/>
      <c r="KEC28" s="74"/>
      <c r="KED28" s="74"/>
      <c r="KEE28" s="85"/>
      <c r="KEF28" s="80"/>
      <c r="KEG28" s="80"/>
      <c r="KEH28" s="85"/>
      <c r="KEI28" s="77"/>
      <c r="KEJ28" s="74"/>
      <c r="KEK28" s="74"/>
      <c r="KEL28" s="85"/>
      <c r="KEM28" s="74"/>
      <c r="KEN28" s="74"/>
      <c r="KEO28" s="85"/>
      <c r="KEP28" s="74"/>
      <c r="KEQ28" s="74"/>
      <c r="KER28" s="85"/>
      <c r="KES28" s="74"/>
      <c r="KET28" s="74"/>
      <c r="KEU28" s="85"/>
      <c r="KEV28" s="80"/>
      <c r="KEW28" s="80"/>
      <c r="KEX28" s="85"/>
      <c r="KEY28" s="77"/>
      <c r="KEZ28" s="74"/>
      <c r="KFA28" s="74"/>
      <c r="KFB28" s="85"/>
      <c r="KFC28" s="74"/>
      <c r="KFD28" s="74"/>
      <c r="KFE28" s="85"/>
      <c r="KFF28" s="74"/>
      <c r="KFG28" s="74"/>
      <c r="KFH28" s="85"/>
      <c r="KFI28" s="74"/>
      <c r="KFJ28" s="74"/>
      <c r="KFK28" s="85"/>
      <c r="KFL28" s="80"/>
      <c r="KFM28" s="80"/>
      <c r="KFN28" s="85"/>
      <c r="KFO28" s="77"/>
      <c r="KFP28" s="74"/>
      <c r="KFQ28" s="74"/>
      <c r="KFR28" s="85"/>
      <c r="KFS28" s="74"/>
      <c r="KFT28" s="74"/>
      <c r="KFU28" s="85"/>
      <c r="KFV28" s="74"/>
      <c r="KFW28" s="74"/>
      <c r="KFX28" s="85"/>
      <c r="KFY28" s="74"/>
      <c r="KFZ28" s="74"/>
      <c r="KGA28" s="85"/>
      <c r="KGB28" s="80"/>
      <c r="KGC28" s="80"/>
      <c r="KGD28" s="85"/>
      <c r="KGE28" s="77"/>
      <c r="KGF28" s="74"/>
      <c r="KGG28" s="74"/>
      <c r="KGH28" s="85"/>
      <c r="KGI28" s="74"/>
      <c r="KGJ28" s="74"/>
      <c r="KGK28" s="85"/>
      <c r="KGL28" s="74"/>
      <c r="KGM28" s="74"/>
      <c r="KGN28" s="85"/>
      <c r="KGO28" s="74"/>
      <c r="KGP28" s="74"/>
      <c r="KGQ28" s="85"/>
      <c r="KGR28" s="80"/>
      <c r="KGS28" s="80"/>
      <c r="KGT28" s="85"/>
      <c r="KGU28" s="77"/>
      <c r="KGV28" s="74"/>
      <c r="KGW28" s="74"/>
      <c r="KGX28" s="85"/>
      <c r="KGY28" s="74"/>
      <c r="KGZ28" s="74"/>
      <c r="KHA28" s="85"/>
      <c r="KHB28" s="74"/>
      <c r="KHC28" s="74"/>
      <c r="KHD28" s="85"/>
      <c r="KHE28" s="74"/>
      <c r="KHF28" s="74"/>
      <c r="KHG28" s="85"/>
      <c r="KHH28" s="80"/>
      <c r="KHI28" s="80"/>
      <c r="KHJ28" s="85"/>
      <c r="KHK28" s="77"/>
      <c r="KHL28" s="74"/>
      <c r="KHM28" s="74"/>
      <c r="KHN28" s="85"/>
      <c r="KHO28" s="74"/>
      <c r="KHP28" s="74"/>
      <c r="KHQ28" s="85"/>
      <c r="KHR28" s="74"/>
      <c r="KHS28" s="74"/>
      <c r="KHT28" s="85"/>
      <c r="KHU28" s="74"/>
      <c r="KHV28" s="74"/>
      <c r="KHW28" s="85"/>
      <c r="KHX28" s="80"/>
      <c r="KHY28" s="80"/>
      <c r="KHZ28" s="85"/>
      <c r="KIA28" s="77"/>
      <c r="KIB28" s="74"/>
      <c r="KIC28" s="74"/>
      <c r="KID28" s="85"/>
      <c r="KIE28" s="74"/>
      <c r="KIF28" s="74"/>
      <c r="KIG28" s="85"/>
      <c r="KIH28" s="74"/>
      <c r="KII28" s="74"/>
      <c r="KIJ28" s="85"/>
      <c r="KIK28" s="74"/>
      <c r="KIL28" s="74"/>
      <c r="KIM28" s="85"/>
      <c r="KIN28" s="80"/>
      <c r="KIO28" s="80"/>
      <c r="KIP28" s="85"/>
      <c r="KIQ28" s="77"/>
      <c r="KIR28" s="74"/>
      <c r="KIS28" s="74"/>
      <c r="KIT28" s="85"/>
      <c r="KIU28" s="74"/>
      <c r="KIV28" s="74"/>
      <c r="KIW28" s="85"/>
      <c r="KIX28" s="74"/>
      <c r="KIY28" s="74"/>
      <c r="KIZ28" s="85"/>
      <c r="KJA28" s="74"/>
      <c r="KJB28" s="74"/>
      <c r="KJC28" s="85"/>
      <c r="KJD28" s="80"/>
      <c r="KJE28" s="80"/>
      <c r="KJF28" s="85"/>
      <c r="KJG28" s="77"/>
      <c r="KJH28" s="74"/>
      <c r="KJI28" s="74"/>
      <c r="KJJ28" s="85"/>
      <c r="KJK28" s="74"/>
      <c r="KJL28" s="74"/>
      <c r="KJM28" s="85"/>
      <c r="KJN28" s="74"/>
      <c r="KJO28" s="74"/>
      <c r="KJP28" s="85"/>
      <c r="KJQ28" s="74"/>
      <c r="KJR28" s="74"/>
      <c r="KJS28" s="85"/>
      <c r="KJT28" s="80"/>
      <c r="KJU28" s="80"/>
      <c r="KJV28" s="85"/>
      <c r="KJW28" s="77"/>
      <c r="KJX28" s="74"/>
      <c r="KJY28" s="74"/>
      <c r="KJZ28" s="85"/>
      <c r="KKA28" s="74"/>
      <c r="KKB28" s="74"/>
      <c r="KKC28" s="85"/>
      <c r="KKD28" s="74"/>
      <c r="KKE28" s="74"/>
      <c r="KKF28" s="85"/>
      <c r="KKG28" s="74"/>
      <c r="KKH28" s="74"/>
      <c r="KKI28" s="85"/>
      <c r="KKJ28" s="80"/>
      <c r="KKK28" s="80"/>
      <c r="KKL28" s="85"/>
      <c r="KKM28" s="77"/>
      <c r="KKN28" s="74"/>
      <c r="KKO28" s="74"/>
      <c r="KKP28" s="85"/>
      <c r="KKQ28" s="74"/>
      <c r="KKR28" s="74"/>
      <c r="KKS28" s="85"/>
      <c r="KKT28" s="74"/>
      <c r="KKU28" s="74"/>
      <c r="KKV28" s="85"/>
      <c r="KKW28" s="74"/>
      <c r="KKX28" s="74"/>
      <c r="KKY28" s="85"/>
      <c r="KKZ28" s="80"/>
      <c r="KLA28" s="80"/>
      <c r="KLB28" s="85"/>
      <c r="KLC28" s="77"/>
      <c r="KLD28" s="74"/>
      <c r="KLE28" s="74"/>
      <c r="KLF28" s="85"/>
      <c r="KLG28" s="74"/>
      <c r="KLH28" s="74"/>
      <c r="KLI28" s="85"/>
      <c r="KLJ28" s="74"/>
      <c r="KLK28" s="74"/>
      <c r="KLL28" s="85"/>
      <c r="KLM28" s="74"/>
      <c r="KLN28" s="74"/>
      <c r="KLO28" s="85"/>
      <c r="KLP28" s="80"/>
      <c r="KLQ28" s="80"/>
      <c r="KLR28" s="85"/>
      <c r="KLS28" s="77"/>
      <c r="KLT28" s="74"/>
      <c r="KLU28" s="74"/>
      <c r="KLV28" s="85"/>
      <c r="KLW28" s="74"/>
      <c r="KLX28" s="74"/>
      <c r="KLY28" s="85"/>
      <c r="KLZ28" s="74"/>
      <c r="KMA28" s="74"/>
      <c r="KMB28" s="85"/>
      <c r="KMC28" s="74"/>
      <c r="KMD28" s="74"/>
      <c r="KME28" s="85"/>
      <c r="KMF28" s="80"/>
      <c r="KMG28" s="80"/>
      <c r="KMH28" s="85"/>
      <c r="KMI28" s="77"/>
      <c r="KMJ28" s="74"/>
      <c r="KMK28" s="74"/>
      <c r="KML28" s="85"/>
      <c r="KMM28" s="74"/>
      <c r="KMN28" s="74"/>
      <c r="KMO28" s="85"/>
      <c r="KMP28" s="74"/>
      <c r="KMQ28" s="74"/>
      <c r="KMR28" s="85"/>
      <c r="KMS28" s="74"/>
      <c r="KMT28" s="74"/>
      <c r="KMU28" s="85"/>
      <c r="KMV28" s="80"/>
      <c r="KMW28" s="80"/>
      <c r="KMX28" s="85"/>
      <c r="KMY28" s="77"/>
      <c r="KMZ28" s="74"/>
      <c r="KNA28" s="74"/>
      <c r="KNB28" s="85"/>
      <c r="KNC28" s="74"/>
      <c r="KND28" s="74"/>
      <c r="KNE28" s="85"/>
      <c r="KNF28" s="74"/>
      <c r="KNG28" s="74"/>
      <c r="KNH28" s="85"/>
      <c r="KNI28" s="74"/>
      <c r="KNJ28" s="74"/>
      <c r="KNK28" s="85"/>
      <c r="KNL28" s="80"/>
      <c r="KNM28" s="80"/>
      <c r="KNN28" s="85"/>
      <c r="KNO28" s="77"/>
      <c r="KNP28" s="74"/>
      <c r="KNQ28" s="74"/>
      <c r="KNR28" s="85"/>
      <c r="KNS28" s="74"/>
      <c r="KNT28" s="74"/>
      <c r="KNU28" s="85"/>
      <c r="KNV28" s="74"/>
      <c r="KNW28" s="74"/>
      <c r="KNX28" s="85"/>
      <c r="KNY28" s="74"/>
      <c r="KNZ28" s="74"/>
      <c r="KOA28" s="85"/>
      <c r="KOB28" s="80"/>
      <c r="KOC28" s="80"/>
      <c r="KOD28" s="85"/>
      <c r="KOE28" s="77"/>
      <c r="KOF28" s="74"/>
      <c r="KOG28" s="74"/>
      <c r="KOH28" s="85"/>
      <c r="KOI28" s="74"/>
      <c r="KOJ28" s="74"/>
      <c r="KOK28" s="85"/>
      <c r="KOL28" s="74"/>
      <c r="KOM28" s="74"/>
      <c r="KON28" s="85"/>
      <c r="KOO28" s="74"/>
      <c r="KOP28" s="74"/>
      <c r="KOQ28" s="85"/>
      <c r="KOR28" s="80"/>
      <c r="KOS28" s="80"/>
      <c r="KOT28" s="85"/>
      <c r="KOU28" s="77"/>
      <c r="KOV28" s="74"/>
      <c r="KOW28" s="74"/>
      <c r="KOX28" s="85"/>
      <c r="KOY28" s="74"/>
      <c r="KOZ28" s="74"/>
      <c r="KPA28" s="85"/>
      <c r="KPB28" s="74"/>
      <c r="KPC28" s="74"/>
      <c r="KPD28" s="85"/>
      <c r="KPE28" s="74"/>
      <c r="KPF28" s="74"/>
      <c r="KPG28" s="85"/>
      <c r="KPH28" s="80"/>
      <c r="KPI28" s="80"/>
      <c r="KPJ28" s="85"/>
      <c r="KPK28" s="77"/>
      <c r="KPL28" s="74"/>
      <c r="KPM28" s="74"/>
      <c r="KPN28" s="85"/>
      <c r="KPO28" s="74"/>
      <c r="KPP28" s="74"/>
      <c r="KPQ28" s="85"/>
      <c r="KPR28" s="74"/>
      <c r="KPS28" s="74"/>
      <c r="KPT28" s="85"/>
      <c r="KPU28" s="74"/>
      <c r="KPV28" s="74"/>
      <c r="KPW28" s="85"/>
      <c r="KPX28" s="80"/>
      <c r="KPY28" s="80"/>
      <c r="KPZ28" s="85"/>
      <c r="KQA28" s="77"/>
      <c r="KQB28" s="74"/>
      <c r="KQC28" s="74"/>
      <c r="KQD28" s="85"/>
      <c r="KQE28" s="74"/>
      <c r="KQF28" s="74"/>
      <c r="KQG28" s="85"/>
      <c r="KQH28" s="74"/>
      <c r="KQI28" s="74"/>
      <c r="KQJ28" s="85"/>
      <c r="KQK28" s="74"/>
      <c r="KQL28" s="74"/>
      <c r="KQM28" s="85"/>
      <c r="KQN28" s="80"/>
      <c r="KQO28" s="80"/>
      <c r="KQP28" s="85"/>
      <c r="KQQ28" s="77"/>
      <c r="KQR28" s="74"/>
      <c r="KQS28" s="74"/>
      <c r="KQT28" s="85"/>
      <c r="KQU28" s="74"/>
      <c r="KQV28" s="74"/>
      <c r="KQW28" s="85"/>
      <c r="KQX28" s="74"/>
      <c r="KQY28" s="74"/>
      <c r="KQZ28" s="85"/>
      <c r="KRA28" s="74"/>
      <c r="KRB28" s="74"/>
      <c r="KRC28" s="85"/>
      <c r="KRD28" s="80"/>
      <c r="KRE28" s="80"/>
      <c r="KRF28" s="85"/>
      <c r="KRG28" s="77"/>
      <c r="KRH28" s="74"/>
      <c r="KRI28" s="74"/>
      <c r="KRJ28" s="85"/>
      <c r="KRK28" s="74"/>
      <c r="KRL28" s="74"/>
      <c r="KRM28" s="85"/>
      <c r="KRN28" s="74"/>
      <c r="KRO28" s="74"/>
      <c r="KRP28" s="85"/>
      <c r="KRQ28" s="74"/>
      <c r="KRR28" s="74"/>
      <c r="KRS28" s="85"/>
      <c r="KRT28" s="80"/>
      <c r="KRU28" s="80"/>
      <c r="KRV28" s="85"/>
      <c r="KRW28" s="77"/>
      <c r="KRX28" s="74"/>
      <c r="KRY28" s="74"/>
      <c r="KRZ28" s="85"/>
      <c r="KSA28" s="74"/>
      <c r="KSB28" s="74"/>
      <c r="KSC28" s="85"/>
      <c r="KSD28" s="74"/>
      <c r="KSE28" s="74"/>
      <c r="KSF28" s="85"/>
      <c r="KSG28" s="74"/>
      <c r="KSH28" s="74"/>
      <c r="KSI28" s="85"/>
      <c r="KSJ28" s="80"/>
      <c r="KSK28" s="80"/>
      <c r="KSL28" s="85"/>
      <c r="KSM28" s="77"/>
      <c r="KSN28" s="74"/>
      <c r="KSO28" s="74"/>
      <c r="KSP28" s="85"/>
      <c r="KSQ28" s="74"/>
      <c r="KSR28" s="74"/>
      <c r="KSS28" s="85"/>
      <c r="KST28" s="74"/>
      <c r="KSU28" s="74"/>
      <c r="KSV28" s="85"/>
      <c r="KSW28" s="74"/>
      <c r="KSX28" s="74"/>
      <c r="KSY28" s="85"/>
      <c r="KSZ28" s="80"/>
      <c r="KTA28" s="80"/>
      <c r="KTB28" s="85"/>
      <c r="KTC28" s="77"/>
      <c r="KTD28" s="74"/>
      <c r="KTE28" s="74"/>
      <c r="KTF28" s="85"/>
      <c r="KTG28" s="74"/>
      <c r="KTH28" s="74"/>
      <c r="KTI28" s="85"/>
      <c r="KTJ28" s="74"/>
      <c r="KTK28" s="74"/>
      <c r="KTL28" s="85"/>
      <c r="KTM28" s="74"/>
      <c r="KTN28" s="74"/>
      <c r="KTO28" s="85"/>
      <c r="KTP28" s="80"/>
      <c r="KTQ28" s="80"/>
      <c r="KTR28" s="85"/>
      <c r="KTS28" s="77"/>
      <c r="KTT28" s="74"/>
      <c r="KTU28" s="74"/>
      <c r="KTV28" s="85"/>
      <c r="KTW28" s="74"/>
      <c r="KTX28" s="74"/>
      <c r="KTY28" s="85"/>
      <c r="KTZ28" s="74"/>
      <c r="KUA28" s="74"/>
      <c r="KUB28" s="85"/>
      <c r="KUC28" s="74"/>
      <c r="KUD28" s="74"/>
      <c r="KUE28" s="85"/>
      <c r="KUF28" s="80"/>
      <c r="KUG28" s="80"/>
      <c r="KUH28" s="85"/>
      <c r="KUI28" s="77"/>
      <c r="KUJ28" s="74"/>
      <c r="KUK28" s="74"/>
      <c r="KUL28" s="85"/>
      <c r="KUM28" s="74"/>
      <c r="KUN28" s="74"/>
      <c r="KUO28" s="85"/>
      <c r="KUP28" s="74"/>
      <c r="KUQ28" s="74"/>
      <c r="KUR28" s="85"/>
      <c r="KUS28" s="74"/>
      <c r="KUT28" s="74"/>
      <c r="KUU28" s="85"/>
      <c r="KUV28" s="80"/>
      <c r="KUW28" s="80"/>
      <c r="KUX28" s="85"/>
      <c r="KUY28" s="77"/>
      <c r="KUZ28" s="74"/>
      <c r="KVA28" s="74"/>
      <c r="KVB28" s="85"/>
      <c r="KVC28" s="74"/>
      <c r="KVD28" s="74"/>
      <c r="KVE28" s="85"/>
      <c r="KVF28" s="74"/>
      <c r="KVG28" s="74"/>
      <c r="KVH28" s="85"/>
      <c r="KVI28" s="74"/>
      <c r="KVJ28" s="74"/>
      <c r="KVK28" s="85"/>
      <c r="KVL28" s="80"/>
      <c r="KVM28" s="80"/>
      <c r="KVN28" s="85"/>
      <c r="KVO28" s="77"/>
      <c r="KVP28" s="74"/>
      <c r="KVQ28" s="74"/>
      <c r="KVR28" s="85"/>
      <c r="KVS28" s="74"/>
      <c r="KVT28" s="74"/>
      <c r="KVU28" s="85"/>
      <c r="KVV28" s="74"/>
      <c r="KVW28" s="74"/>
      <c r="KVX28" s="85"/>
      <c r="KVY28" s="74"/>
      <c r="KVZ28" s="74"/>
      <c r="KWA28" s="85"/>
      <c r="KWB28" s="80"/>
      <c r="KWC28" s="80"/>
      <c r="KWD28" s="85"/>
      <c r="KWE28" s="77"/>
      <c r="KWF28" s="74"/>
      <c r="KWG28" s="74"/>
      <c r="KWH28" s="85"/>
      <c r="KWI28" s="74"/>
      <c r="KWJ28" s="74"/>
      <c r="KWK28" s="85"/>
      <c r="KWL28" s="74"/>
      <c r="KWM28" s="74"/>
      <c r="KWN28" s="85"/>
      <c r="KWO28" s="74"/>
      <c r="KWP28" s="74"/>
      <c r="KWQ28" s="85"/>
      <c r="KWR28" s="80"/>
      <c r="KWS28" s="80"/>
      <c r="KWT28" s="85"/>
      <c r="KWU28" s="77"/>
      <c r="KWV28" s="74"/>
      <c r="KWW28" s="74"/>
      <c r="KWX28" s="85"/>
      <c r="KWY28" s="74"/>
      <c r="KWZ28" s="74"/>
      <c r="KXA28" s="85"/>
      <c r="KXB28" s="74"/>
      <c r="KXC28" s="74"/>
      <c r="KXD28" s="85"/>
      <c r="KXE28" s="74"/>
      <c r="KXF28" s="74"/>
      <c r="KXG28" s="85"/>
      <c r="KXH28" s="80"/>
      <c r="KXI28" s="80"/>
      <c r="KXJ28" s="85"/>
      <c r="KXK28" s="77"/>
      <c r="KXL28" s="74"/>
      <c r="KXM28" s="74"/>
      <c r="KXN28" s="85"/>
      <c r="KXO28" s="74"/>
      <c r="KXP28" s="74"/>
      <c r="KXQ28" s="85"/>
      <c r="KXR28" s="74"/>
      <c r="KXS28" s="74"/>
      <c r="KXT28" s="85"/>
      <c r="KXU28" s="74"/>
      <c r="KXV28" s="74"/>
      <c r="KXW28" s="85"/>
      <c r="KXX28" s="80"/>
      <c r="KXY28" s="80"/>
      <c r="KXZ28" s="85"/>
      <c r="KYA28" s="77"/>
      <c r="KYB28" s="74"/>
      <c r="KYC28" s="74"/>
      <c r="KYD28" s="85"/>
      <c r="KYE28" s="74"/>
      <c r="KYF28" s="74"/>
      <c r="KYG28" s="85"/>
      <c r="KYH28" s="74"/>
      <c r="KYI28" s="74"/>
      <c r="KYJ28" s="85"/>
      <c r="KYK28" s="74"/>
      <c r="KYL28" s="74"/>
      <c r="KYM28" s="85"/>
      <c r="KYN28" s="80"/>
      <c r="KYO28" s="80"/>
      <c r="KYP28" s="85"/>
      <c r="KYQ28" s="77"/>
      <c r="KYR28" s="74"/>
      <c r="KYS28" s="74"/>
      <c r="KYT28" s="85"/>
      <c r="KYU28" s="74"/>
      <c r="KYV28" s="74"/>
      <c r="KYW28" s="85"/>
      <c r="KYX28" s="74"/>
      <c r="KYY28" s="74"/>
      <c r="KYZ28" s="85"/>
      <c r="KZA28" s="74"/>
      <c r="KZB28" s="74"/>
      <c r="KZC28" s="85"/>
      <c r="KZD28" s="80"/>
      <c r="KZE28" s="80"/>
      <c r="KZF28" s="85"/>
      <c r="KZG28" s="77"/>
      <c r="KZH28" s="74"/>
      <c r="KZI28" s="74"/>
      <c r="KZJ28" s="85"/>
      <c r="KZK28" s="74"/>
      <c r="KZL28" s="74"/>
      <c r="KZM28" s="85"/>
      <c r="KZN28" s="74"/>
      <c r="KZO28" s="74"/>
      <c r="KZP28" s="85"/>
      <c r="KZQ28" s="74"/>
      <c r="KZR28" s="74"/>
      <c r="KZS28" s="85"/>
      <c r="KZT28" s="80"/>
      <c r="KZU28" s="80"/>
      <c r="KZV28" s="85"/>
      <c r="KZW28" s="77"/>
      <c r="KZX28" s="74"/>
      <c r="KZY28" s="74"/>
      <c r="KZZ28" s="85"/>
      <c r="LAA28" s="74"/>
      <c r="LAB28" s="74"/>
      <c r="LAC28" s="85"/>
      <c r="LAD28" s="74"/>
      <c r="LAE28" s="74"/>
      <c r="LAF28" s="85"/>
      <c r="LAG28" s="74"/>
      <c r="LAH28" s="74"/>
      <c r="LAI28" s="85"/>
      <c r="LAJ28" s="80"/>
      <c r="LAK28" s="80"/>
      <c r="LAL28" s="85"/>
      <c r="LAM28" s="77"/>
      <c r="LAN28" s="74"/>
      <c r="LAO28" s="74"/>
      <c r="LAP28" s="85"/>
      <c r="LAQ28" s="74"/>
      <c r="LAR28" s="74"/>
      <c r="LAS28" s="85"/>
      <c r="LAT28" s="74"/>
      <c r="LAU28" s="74"/>
      <c r="LAV28" s="85"/>
      <c r="LAW28" s="74"/>
      <c r="LAX28" s="74"/>
      <c r="LAY28" s="85"/>
      <c r="LAZ28" s="80"/>
      <c r="LBA28" s="80"/>
      <c r="LBB28" s="85"/>
      <c r="LBC28" s="77"/>
      <c r="LBD28" s="74"/>
      <c r="LBE28" s="74"/>
      <c r="LBF28" s="85"/>
      <c r="LBG28" s="74"/>
      <c r="LBH28" s="74"/>
      <c r="LBI28" s="85"/>
      <c r="LBJ28" s="74"/>
      <c r="LBK28" s="74"/>
      <c r="LBL28" s="85"/>
      <c r="LBM28" s="74"/>
      <c r="LBN28" s="74"/>
      <c r="LBO28" s="85"/>
      <c r="LBP28" s="80"/>
      <c r="LBQ28" s="80"/>
      <c r="LBR28" s="85"/>
      <c r="LBS28" s="77"/>
      <c r="LBT28" s="74"/>
      <c r="LBU28" s="74"/>
      <c r="LBV28" s="85"/>
      <c r="LBW28" s="74"/>
      <c r="LBX28" s="74"/>
      <c r="LBY28" s="85"/>
      <c r="LBZ28" s="74"/>
      <c r="LCA28" s="74"/>
      <c r="LCB28" s="85"/>
      <c r="LCC28" s="74"/>
      <c r="LCD28" s="74"/>
      <c r="LCE28" s="85"/>
      <c r="LCF28" s="80"/>
      <c r="LCG28" s="80"/>
      <c r="LCH28" s="85"/>
      <c r="LCI28" s="77"/>
      <c r="LCJ28" s="74"/>
      <c r="LCK28" s="74"/>
      <c r="LCL28" s="85"/>
      <c r="LCM28" s="74"/>
      <c r="LCN28" s="74"/>
      <c r="LCO28" s="85"/>
      <c r="LCP28" s="74"/>
      <c r="LCQ28" s="74"/>
      <c r="LCR28" s="85"/>
      <c r="LCS28" s="74"/>
      <c r="LCT28" s="74"/>
      <c r="LCU28" s="85"/>
      <c r="LCV28" s="80"/>
      <c r="LCW28" s="80"/>
      <c r="LCX28" s="85"/>
      <c r="LCY28" s="77"/>
      <c r="LCZ28" s="74"/>
      <c r="LDA28" s="74"/>
      <c r="LDB28" s="85"/>
      <c r="LDC28" s="74"/>
      <c r="LDD28" s="74"/>
      <c r="LDE28" s="85"/>
      <c r="LDF28" s="74"/>
      <c r="LDG28" s="74"/>
      <c r="LDH28" s="85"/>
      <c r="LDI28" s="74"/>
      <c r="LDJ28" s="74"/>
      <c r="LDK28" s="85"/>
      <c r="LDL28" s="80"/>
      <c r="LDM28" s="80"/>
      <c r="LDN28" s="85"/>
      <c r="LDO28" s="77"/>
      <c r="LDP28" s="74"/>
      <c r="LDQ28" s="74"/>
      <c r="LDR28" s="85"/>
      <c r="LDS28" s="74"/>
      <c r="LDT28" s="74"/>
      <c r="LDU28" s="85"/>
      <c r="LDV28" s="74"/>
      <c r="LDW28" s="74"/>
      <c r="LDX28" s="85"/>
      <c r="LDY28" s="74"/>
      <c r="LDZ28" s="74"/>
      <c r="LEA28" s="85"/>
      <c r="LEB28" s="80"/>
      <c r="LEC28" s="80"/>
      <c r="LED28" s="85"/>
      <c r="LEE28" s="77"/>
      <c r="LEF28" s="74"/>
      <c r="LEG28" s="74"/>
      <c r="LEH28" s="85"/>
      <c r="LEI28" s="74"/>
      <c r="LEJ28" s="74"/>
      <c r="LEK28" s="85"/>
      <c r="LEL28" s="74"/>
      <c r="LEM28" s="74"/>
      <c r="LEN28" s="85"/>
      <c r="LEO28" s="74"/>
      <c r="LEP28" s="74"/>
      <c r="LEQ28" s="85"/>
      <c r="LER28" s="80"/>
      <c r="LES28" s="80"/>
      <c r="LET28" s="85"/>
      <c r="LEU28" s="77"/>
      <c r="LEV28" s="74"/>
      <c r="LEW28" s="74"/>
      <c r="LEX28" s="85"/>
      <c r="LEY28" s="74"/>
      <c r="LEZ28" s="74"/>
      <c r="LFA28" s="85"/>
      <c r="LFB28" s="74"/>
      <c r="LFC28" s="74"/>
      <c r="LFD28" s="85"/>
      <c r="LFE28" s="74"/>
      <c r="LFF28" s="74"/>
      <c r="LFG28" s="85"/>
      <c r="LFH28" s="80"/>
      <c r="LFI28" s="80"/>
      <c r="LFJ28" s="85"/>
      <c r="LFK28" s="77"/>
      <c r="LFL28" s="74"/>
      <c r="LFM28" s="74"/>
      <c r="LFN28" s="85"/>
      <c r="LFO28" s="74"/>
      <c r="LFP28" s="74"/>
      <c r="LFQ28" s="85"/>
      <c r="LFR28" s="74"/>
      <c r="LFS28" s="74"/>
      <c r="LFT28" s="85"/>
      <c r="LFU28" s="74"/>
      <c r="LFV28" s="74"/>
      <c r="LFW28" s="85"/>
      <c r="LFX28" s="80"/>
      <c r="LFY28" s="80"/>
      <c r="LFZ28" s="85"/>
      <c r="LGA28" s="77"/>
      <c r="LGB28" s="74"/>
      <c r="LGC28" s="74"/>
      <c r="LGD28" s="85"/>
      <c r="LGE28" s="74"/>
      <c r="LGF28" s="74"/>
      <c r="LGG28" s="85"/>
      <c r="LGH28" s="74"/>
      <c r="LGI28" s="74"/>
      <c r="LGJ28" s="85"/>
      <c r="LGK28" s="74"/>
      <c r="LGL28" s="74"/>
      <c r="LGM28" s="85"/>
      <c r="LGN28" s="80"/>
      <c r="LGO28" s="80"/>
      <c r="LGP28" s="85"/>
      <c r="LGQ28" s="77"/>
      <c r="LGR28" s="74"/>
      <c r="LGS28" s="74"/>
      <c r="LGT28" s="85"/>
      <c r="LGU28" s="74"/>
      <c r="LGV28" s="74"/>
      <c r="LGW28" s="85"/>
      <c r="LGX28" s="74"/>
      <c r="LGY28" s="74"/>
      <c r="LGZ28" s="85"/>
      <c r="LHA28" s="74"/>
      <c r="LHB28" s="74"/>
      <c r="LHC28" s="85"/>
      <c r="LHD28" s="80"/>
      <c r="LHE28" s="80"/>
      <c r="LHF28" s="85"/>
      <c r="LHG28" s="77"/>
      <c r="LHH28" s="74"/>
      <c r="LHI28" s="74"/>
      <c r="LHJ28" s="85"/>
      <c r="LHK28" s="74"/>
      <c r="LHL28" s="74"/>
      <c r="LHM28" s="85"/>
      <c r="LHN28" s="74"/>
      <c r="LHO28" s="74"/>
      <c r="LHP28" s="85"/>
      <c r="LHQ28" s="74"/>
      <c r="LHR28" s="74"/>
      <c r="LHS28" s="85"/>
      <c r="LHT28" s="80"/>
      <c r="LHU28" s="80"/>
      <c r="LHV28" s="85"/>
      <c r="LHW28" s="77"/>
      <c r="LHX28" s="74"/>
      <c r="LHY28" s="74"/>
      <c r="LHZ28" s="85"/>
      <c r="LIA28" s="74"/>
      <c r="LIB28" s="74"/>
      <c r="LIC28" s="85"/>
      <c r="LID28" s="74"/>
      <c r="LIE28" s="74"/>
      <c r="LIF28" s="85"/>
      <c r="LIG28" s="74"/>
      <c r="LIH28" s="74"/>
      <c r="LII28" s="85"/>
      <c r="LIJ28" s="80"/>
      <c r="LIK28" s="80"/>
      <c r="LIL28" s="85"/>
      <c r="LIM28" s="77"/>
      <c r="LIN28" s="74"/>
      <c r="LIO28" s="74"/>
      <c r="LIP28" s="85"/>
      <c r="LIQ28" s="74"/>
      <c r="LIR28" s="74"/>
      <c r="LIS28" s="85"/>
      <c r="LIT28" s="74"/>
      <c r="LIU28" s="74"/>
      <c r="LIV28" s="85"/>
      <c r="LIW28" s="74"/>
      <c r="LIX28" s="74"/>
      <c r="LIY28" s="85"/>
      <c r="LIZ28" s="80"/>
      <c r="LJA28" s="80"/>
      <c r="LJB28" s="85"/>
      <c r="LJC28" s="77"/>
      <c r="LJD28" s="74"/>
      <c r="LJE28" s="74"/>
      <c r="LJF28" s="85"/>
      <c r="LJG28" s="74"/>
      <c r="LJH28" s="74"/>
      <c r="LJI28" s="85"/>
      <c r="LJJ28" s="74"/>
      <c r="LJK28" s="74"/>
      <c r="LJL28" s="85"/>
      <c r="LJM28" s="74"/>
      <c r="LJN28" s="74"/>
      <c r="LJO28" s="85"/>
      <c r="LJP28" s="80"/>
      <c r="LJQ28" s="80"/>
      <c r="LJR28" s="85"/>
      <c r="LJS28" s="77"/>
      <c r="LJT28" s="74"/>
      <c r="LJU28" s="74"/>
      <c r="LJV28" s="85"/>
      <c r="LJW28" s="74"/>
      <c r="LJX28" s="74"/>
      <c r="LJY28" s="85"/>
      <c r="LJZ28" s="74"/>
      <c r="LKA28" s="74"/>
      <c r="LKB28" s="85"/>
      <c r="LKC28" s="74"/>
      <c r="LKD28" s="74"/>
      <c r="LKE28" s="85"/>
      <c r="LKF28" s="80"/>
      <c r="LKG28" s="80"/>
      <c r="LKH28" s="85"/>
      <c r="LKI28" s="77"/>
      <c r="LKJ28" s="74"/>
      <c r="LKK28" s="74"/>
      <c r="LKL28" s="85"/>
      <c r="LKM28" s="74"/>
      <c r="LKN28" s="74"/>
      <c r="LKO28" s="85"/>
      <c r="LKP28" s="74"/>
      <c r="LKQ28" s="74"/>
      <c r="LKR28" s="85"/>
      <c r="LKS28" s="74"/>
      <c r="LKT28" s="74"/>
      <c r="LKU28" s="85"/>
      <c r="LKV28" s="80"/>
      <c r="LKW28" s="80"/>
      <c r="LKX28" s="85"/>
      <c r="LKY28" s="77"/>
      <c r="LKZ28" s="74"/>
      <c r="LLA28" s="74"/>
      <c r="LLB28" s="85"/>
      <c r="LLC28" s="74"/>
      <c r="LLD28" s="74"/>
      <c r="LLE28" s="85"/>
      <c r="LLF28" s="74"/>
      <c r="LLG28" s="74"/>
      <c r="LLH28" s="85"/>
      <c r="LLI28" s="74"/>
      <c r="LLJ28" s="74"/>
      <c r="LLK28" s="85"/>
      <c r="LLL28" s="80"/>
      <c r="LLM28" s="80"/>
      <c r="LLN28" s="85"/>
      <c r="LLO28" s="77"/>
      <c r="LLP28" s="74"/>
      <c r="LLQ28" s="74"/>
      <c r="LLR28" s="85"/>
      <c r="LLS28" s="74"/>
      <c r="LLT28" s="74"/>
      <c r="LLU28" s="85"/>
      <c r="LLV28" s="74"/>
      <c r="LLW28" s="74"/>
      <c r="LLX28" s="85"/>
      <c r="LLY28" s="74"/>
      <c r="LLZ28" s="74"/>
      <c r="LMA28" s="85"/>
      <c r="LMB28" s="80"/>
      <c r="LMC28" s="80"/>
      <c r="LMD28" s="85"/>
      <c r="LME28" s="77"/>
      <c r="LMF28" s="74"/>
      <c r="LMG28" s="74"/>
      <c r="LMH28" s="85"/>
      <c r="LMI28" s="74"/>
      <c r="LMJ28" s="74"/>
      <c r="LMK28" s="85"/>
      <c r="LML28" s="74"/>
      <c r="LMM28" s="74"/>
      <c r="LMN28" s="85"/>
      <c r="LMO28" s="74"/>
      <c r="LMP28" s="74"/>
      <c r="LMQ28" s="85"/>
      <c r="LMR28" s="80"/>
      <c r="LMS28" s="80"/>
      <c r="LMT28" s="85"/>
      <c r="LMU28" s="77"/>
      <c r="LMV28" s="74"/>
      <c r="LMW28" s="74"/>
      <c r="LMX28" s="85"/>
      <c r="LMY28" s="74"/>
      <c r="LMZ28" s="74"/>
      <c r="LNA28" s="85"/>
      <c r="LNB28" s="74"/>
      <c r="LNC28" s="74"/>
      <c r="LND28" s="85"/>
      <c r="LNE28" s="74"/>
      <c r="LNF28" s="74"/>
      <c r="LNG28" s="85"/>
      <c r="LNH28" s="80"/>
      <c r="LNI28" s="80"/>
      <c r="LNJ28" s="85"/>
      <c r="LNK28" s="77"/>
      <c r="LNL28" s="74"/>
      <c r="LNM28" s="74"/>
      <c r="LNN28" s="85"/>
      <c r="LNO28" s="74"/>
      <c r="LNP28" s="74"/>
      <c r="LNQ28" s="85"/>
      <c r="LNR28" s="74"/>
      <c r="LNS28" s="74"/>
      <c r="LNT28" s="85"/>
      <c r="LNU28" s="74"/>
      <c r="LNV28" s="74"/>
      <c r="LNW28" s="85"/>
      <c r="LNX28" s="80"/>
      <c r="LNY28" s="80"/>
      <c r="LNZ28" s="85"/>
      <c r="LOA28" s="77"/>
      <c r="LOB28" s="74"/>
      <c r="LOC28" s="74"/>
      <c r="LOD28" s="85"/>
      <c r="LOE28" s="74"/>
      <c r="LOF28" s="74"/>
      <c r="LOG28" s="85"/>
      <c r="LOH28" s="74"/>
      <c r="LOI28" s="74"/>
      <c r="LOJ28" s="85"/>
      <c r="LOK28" s="74"/>
      <c r="LOL28" s="74"/>
      <c r="LOM28" s="85"/>
      <c r="LON28" s="80"/>
      <c r="LOO28" s="80"/>
      <c r="LOP28" s="85"/>
      <c r="LOQ28" s="77"/>
      <c r="LOR28" s="74"/>
      <c r="LOS28" s="74"/>
      <c r="LOT28" s="85"/>
      <c r="LOU28" s="74"/>
      <c r="LOV28" s="74"/>
      <c r="LOW28" s="85"/>
      <c r="LOX28" s="74"/>
      <c r="LOY28" s="74"/>
      <c r="LOZ28" s="85"/>
      <c r="LPA28" s="74"/>
      <c r="LPB28" s="74"/>
      <c r="LPC28" s="85"/>
      <c r="LPD28" s="80"/>
      <c r="LPE28" s="80"/>
      <c r="LPF28" s="85"/>
      <c r="LPG28" s="77"/>
      <c r="LPH28" s="74"/>
      <c r="LPI28" s="74"/>
      <c r="LPJ28" s="85"/>
      <c r="LPK28" s="74"/>
      <c r="LPL28" s="74"/>
      <c r="LPM28" s="85"/>
      <c r="LPN28" s="74"/>
      <c r="LPO28" s="74"/>
      <c r="LPP28" s="85"/>
      <c r="LPQ28" s="74"/>
      <c r="LPR28" s="74"/>
      <c r="LPS28" s="85"/>
      <c r="LPT28" s="80"/>
      <c r="LPU28" s="80"/>
      <c r="LPV28" s="85"/>
      <c r="LPW28" s="77"/>
      <c r="LPX28" s="74"/>
      <c r="LPY28" s="74"/>
      <c r="LPZ28" s="85"/>
      <c r="LQA28" s="74"/>
      <c r="LQB28" s="74"/>
      <c r="LQC28" s="85"/>
      <c r="LQD28" s="74"/>
      <c r="LQE28" s="74"/>
      <c r="LQF28" s="85"/>
      <c r="LQG28" s="74"/>
      <c r="LQH28" s="74"/>
      <c r="LQI28" s="85"/>
      <c r="LQJ28" s="80"/>
      <c r="LQK28" s="80"/>
      <c r="LQL28" s="85"/>
      <c r="LQM28" s="77"/>
      <c r="LQN28" s="74"/>
      <c r="LQO28" s="74"/>
      <c r="LQP28" s="85"/>
      <c r="LQQ28" s="74"/>
      <c r="LQR28" s="74"/>
      <c r="LQS28" s="85"/>
      <c r="LQT28" s="74"/>
      <c r="LQU28" s="74"/>
      <c r="LQV28" s="85"/>
      <c r="LQW28" s="74"/>
      <c r="LQX28" s="74"/>
      <c r="LQY28" s="85"/>
      <c r="LQZ28" s="80"/>
      <c r="LRA28" s="80"/>
      <c r="LRB28" s="85"/>
      <c r="LRC28" s="77"/>
      <c r="LRD28" s="74"/>
      <c r="LRE28" s="74"/>
      <c r="LRF28" s="85"/>
      <c r="LRG28" s="74"/>
      <c r="LRH28" s="74"/>
      <c r="LRI28" s="85"/>
      <c r="LRJ28" s="74"/>
      <c r="LRK28" s="74"/>
      <c r="LRL28" s="85"/>
      <c r="LRM28" s="74"/>
      <c r="LRN28" s="74"/>
      <c r="LRO28" s="85"/>
      <c r="LRP28" s="80"/>
      <c r="LRQ28" s="80"/>
      <c r="LRR28" s="85"/>
      <c r="LRS28" s="77"/>
      <c r="LRT28" s="74"/>
      <c r="LRU28" s="74"/>
      <c r="LRV28" s="85"/>
      <c r="LRW28" s="74"/>
      <c r="LRX28" s="74"/>
      <c r="LRY28" s="85"/>
      <c r="LRZ28" s="74"/>
      <c r="LSA28" s="74"/>
      <c r="LSB28" s="85"/>
      <c r="LSC28" s="74"/>
      <c r="LSD28" s="74"/>
      <c r="LSE28" s="85"/>
      <c r="LSF28" s="80"/>
      <c r="LSG28" s="80"/>
      <c r="LSH28" s="85"/>
      <c r="LSI28" s="77"/>
      <c r="LSJ28" s="74"/>
      <c r="LSK28" s="74"/>
      <c r="LSL28" s="85"/>
      <c r="LSM28" s="74"/>
      <c r="LSN28" s="74"/>
      <c r="LSO28" s="85"/>
      <c r="LSP28" s="74"/>
      <c r="LSQ28" s="74"/>
      <c r="LSR28" s="85"/>
      <c r="LSS28" s="74"/>
      <c r="LST28" s="74"/>
      <c r="LSU28" s="85"/>
      <c r="LSV28" s="80"/>
      <c r="LSW28" s="80"/>
      <c r="LSX28" s="85"/>
      <c r="LSY28" s="77"/>
      <c r="LSZ28" s="74"/>
      <c r="LTA28" s="74"/>
      <c r="LTB28" s="85"/>
      <c r="LTC28" s="74"/>
      <c r="LTD28" s="74"/>
      <c r="LTE28" s="85"/>
      <c r="LTF28" s="74"/>
      <c r="LTG28" s="74"/>
      <c r="LTH28" s="85"/>
      <c r="LTI28" s="74"/>
      <c r="LTJ28" s="74"/>
      <c r="LTK28" s="85"/>
      <c r="LTL28" s="80"/>
      <c r="LTM28" s="80"/>
      <c r="LTN28" s="85"/>
      <c r="LTO28" s="77"/>
      <c r="LTP28" s="74"/>
      <c r="LTQ28" s="74"/>
      <c r="LTR28" s="85"/>
      <c r="LTS28" s="74"/>
      <c r="LTT28" s="74"/>
      <c r="LTU28" s="85"/>
      <c r="LTV28" s="74"/>
      <c r="LTW28" s="74"/>
      <c r="LTX28" s="85"/>
      <c r="LTY28" s="74"/>
      <c r="LTZ28" s="74"/>
      <c r="LUA28" s="85"/>
      <c r="LUB28" s="80"/>
      <c r="LUC28" s="80"/>
      <c r="LUD28" s="85"/>
      <c r="LUE28" s="77"/>
      <c r="LUF28" s="74"/>
      <c r="LUG28" s="74"/>
      <c r="LUH28" s="85"/>
      <c r="LUI28" s="74"/>
      <c r="LUJ28" s="74"/>
      <c r="LUK28" s="85"/>
      <c r="LUL28" s="74"/>
      <c r="LUM28" s="74"/>
      <c r="LUN28" s="85"/>
      <c r="LUO28" s="74"/>
      <c r="LUP28" s="74"/>
      <c r="LUQ28" s="85"/>
      <c r="LUR28" s="80"/>
      <c r="LUS28" s="80"/>
      <c r="LUT28" s="85"/>
      <c r="LUU28" s="77"/>
      <c r="LUV28" s="74"/>
      <c r="LUW28" s="74"/>
      <c r="LUX28" s="85"/>
      <c r="LUY28" s="74"/>
      <c r="LUZ28" s="74"/>
      <c r="LVA28" s="85"/>
      <c r="LVB28" s="74"/>
      <c r="LVC28" s="74"/>
      <c r="LVD28" s="85"/>
      <c r="LVE28" s="74"/>
      <c r="LVF28" s="74"/>
      <c r="LVG28" s="85"/>
      <c r="LVH28" s="80"/>
      <c r="LVI28" s="80"/>
      <c r="LVJ28" s="85"/>
      <c r="LVK28" s="77"/>
      <c r="LVL28" s="74"/>
      <c r="LVM28" s="74"/>
      <c r="LVN28" s="85"/>
      <c r="LVO28" s="74"/>
      <c r="LVP28" s="74"/>
      <c r="LVQ28" s="85"/>
      <c r="LVR28" s="74"/>
      <c r="LVS28" s="74"/>
      <c r="LVT28" s="85"/>
      <c r="LVU28" s="74"/>
      <c r="LVV28" s="74"/>
      <c r="LVW28" s="85"/>
      <c r="LVX28" s="80"/>
      <c r="LVY28" s="80"/>
      <c r="LVZ28" s="85"/>
      <c r="LWA28" s="77"/>
      <c r="LWB28" s="74"/>
      <c r="LWC28" s="74"/>
      <c r="LWD28" s="85"/>
      <c r="LWE28" s="74"/>
      <c r="LWF28" s="74"/>
      <c r="LWG28" s="85"/>
      <c r="LWH28" s="74"/>
      <c r="LWI28" s="74"/>
      <c r="LWJ28" s="85"/>
      <c r="LWK28" s="74"/>
      <c r="LWL28" s="74"/>
      <c r="LWM28" s="85"/>
      <c r="LWN28" s="80"/>
      <c r="LWO28" s="80"/>
      <c r="LWP28" s="85"/>
      <c r="LWQ28" s="77"/>
      <c r="LWR28" s="74"/>
      <c r="LWS28" s="74"/>
      <c r="LWT28" s="85"/>
      <c r="LWU28" s="74"/>
      <c r="LWV28" s="74"/>
      <c r="LWW28" s="85"/>
      <c r="LWX28" s="74"/>
      <c r="LWY28" s="74"/>
      <c r="LWZ28" s="85"/>
      <c r="LXA28" s="74"/>
      <c r="LXB28" s="74"/>
      <c r="LXC28" s="85"/>
      <c r="LXD28" s="80"/>
      <c r="LXE28" s="80"/>
      <c r="LXF28" s="85"/>
      <c r="LXG28" s="77"/>
      <c r="LXH28" s="74"/>
      <c r="LXI28" s="74"/>
      <c r="LXJ28" s="85"/>
      <c r="LXK28" s="74"/>
      <c r="LXL28" s="74"/>
      <c r="LXM28" s="85"/>
      <c r="LXN28" s="74"/>
      <c r="LXO28" s="74"/>
      <c r="LXP28" s="85"/>
      <c r="LXQ28" s="74"/>
      <c r="LXR28" s="74"/>
      <c r="LXS28" s="85"/>
      <c r="LXT28" s="80"/>
      <c r="LXU28" s="80"/>
      <c r="LXV28" s="85"/>
      <c r="LXW28" s="77"/>
      <c r="LXX28" s="74"/>
      <c r="LXY28" s="74"/>
      <c r="LXZ28" s="85"/>
      <c r="LYA28" s="74"/>
      <c r="LYB28" s="74"/>
      <c r="LYC28" s="85"/>
      <c r="LYD28" s="74"/>
      <c r="LYE28" s="74"/>
      <c r="LYF28" s="85"/>
      <c r="LYG28" s="74"/>
      <c r="LYH28" s="74"/>
      <c r="LYI28" s="85"/>
      <c r="LYJ28" s="80"/>
      <c r="LYK28" s="80"/>
      <c r="LYL28" s="85"/>
      <c r="LYM28" s="77"/>
      <c r="LYN28" s="74"/>
      <c r="LYO28" s="74"/>
      <c r="LYP28" s="85"/>
      <c r="LYQ28" s="74"/>
      <c r="LYR28" s="74"/>
      <c r="LYS28" s="85"/>
      <c r="LYT28" s="74"/>
      <c r="LYU28" s="74"/>
      <c r="LYV28" s="85"/>
      <c r="LYW28" s="74"/>
      <c r="LYX28" s="74"/>
      <c r="LYY28" s="85"/>
      <c r="LYZ28" s="80"/>
      <c r="LZA28" s="80"/>
      <c r="LZB28" s="85"/>
      <c r="LZC28" s="77"/>
      <c r="LZD28" s="74"/>
      <c r="LZE28" s="74"/>
      <c r="LZF28" s="85"/>
      <c r="LZG28" s="74"/>
      <c r="LZH28" s="74"/>
      <c r="LZI28" s="85"/>
      <c r="LZJ28" s="74"/>
      <c r="LZK28" s="74"/>
      <c r="LZL28" s="85"/>
      <c r="LZM28" s="74"/>
      <c r="LZN28" s="74"/>
      <c r="LZO28" s="85"/>
      <c r="LZP28" s="80"/>
      <c r="LZQ28" s="80"/>
      <c r="LZR28" s="85"/>
      <c r="LZS28" s="77"/>
      <c r="LZT28" s="74"/>
      <c r="LZU28" s="74"/>
      <c r="LZV28" s="85"/>
      <c r="LZW28" s="74"/>
      <c r="LZX28" s="74"/>
      <c r="LZY28" s="85"/>
      <c r="LZZ28" s="74"/>
      <c r="MAA28" s="74"/>
      <c r="MAB28" s="85"/>
      <c r="MAC28" s="74"/>
      <c r="MAD28" s="74"/>
      <c r="MAE28" s="85"/>
      <c r="MAF28" s="80"/>
      <c r="MAG28" s="80"/>
      <c r="MAH28" s="85"/>
      <c r="MAI28" s="77"/>
      <c r="MAJ28" s="74"/>
      <c r="MAK28" s="74"/>
      <c r="MAL28" s="85"/>
      <c r="MAM28" s="74"/>
      <c r="MAN28" s="74"/>
      <c r="MAO28" s="85"/>
      <c r="MAP28" s="74"/>
      <c r="MAQ28" s="74"/>
      <c r="MAR28" s="85"/>
      <c r="MAS28" s="74"/>
      <c r="MAT28" s="74"/>
      <c r="MAU28" s="85"/>
      <c r="MAV28" s="80"/>
      <c r="MAW28" s="80"/>
      <c r="MAX28" s="85"/>
      <c r="MAY28" s="77"/>
      <c r="MAZ28" s="74"/>
      <c r="MBA28" s="74"/>
      <c r="MBB28" s="85"/>
      <c r="MBC28" s="74"/>
      <c r="MBD28" s="74"/>
      <c r="MBE28" s="85"/>
      <c r="MBF28" s="74"/>
      <c r="MBG28" s="74"/>
      <c r="MBH28" s="85"/>
      <c r="MBI28" s="74"/>
      <c r="MBJ28" s="74"/>
      <c r="MBK28" s="85"/>
      <c r="MBL28" s="80"/>
      <c r="MBM28" s="80"/>
      <c r="MBN28" s="85"/>
      <c r="MBO28" s="77"/>
      <c r="MBP28" s="74"/>
      <c r="MBQ28" s="74"/>
      <c r="MBR28" s="85"/>
      <c r="MBS28" s="74"/>
      <c r="MBT28" s="74"/>
      <c r="MBU28" s="85"/>
      <c r="MBV28" s="74"/>
      <c r="MBW28" s="74"/>
      <c r="MBX28" s="85"/>
      <c r="MBY28" s="74"/>
      <c r="MBZ28" s="74"/>
      <c r="MCA28" s="85"/>
      <c r="MCB28" s="80"/>
      <c r="MCC28" s="80"/>
      <c r="MCD28" s="85"/>
      <c r="MCE28" s="77"/>
      <c r="MCF28" s="74"/>
      <c r="MCG28" s="74"/>
      <c r="MCH28" s="85"/>
      <c r="MCI28" s="74"/>
      <c r="MCJ28" s="74"/>
      <c r="MCK28" s="85"/>
      <c r="MCL28" s="74"/>
      <c r="MCM28" s="74"/>
      <c r="MCN28" s="85"/>
      <c r="MCO28" s="74"/>
      <c r="MCP28" s="74"/>
      <c r="MCQ28" s="85"/>
      <c r="MCR28" s="80"/>
      <c r="MCS28" s="80"/>
      <c r="MCT28" s="85"/>
      <c r="MCU28" s="77"/>
      <c r="MCV28" s="74"/>
      <c r="MCW28" s="74"/>
      <c r="MCX28" s="85"/>
      <c r="MCY28" s="74"/>
      <c r="MCZ28" s="74"/>
      <c r="MDA28" s="85"/>
      <c r="MDB28" s="74"/>
      <c r="MDC28" s="74"/>
      <c r="MDD28" s="85"/>
      <c r="MDE28" s="74"/>
      <c r="MDF28" s="74"/>
      <c r="MDG28" s="85"/>
      <c r="MDH28" s="80"/>
      <c r="MDI28" s="80"/>
      <c r="MDJ28" s="85"/>
      <c r="MDK28" s="77"/>
      <c r="MDL28" s="74"/>
      <c r="MDM28" s="74"/>
      <c r="MDN28" s="85"/>
      <c r="MDO28" s="74"/>
      <c r="MDP28" s="74"/>
      <c r="MDQ28" s="85"/>
      <c r="MDR28" s="74"/>
      <c r="MDS28" s="74"/>
      <c r="MDT28" s="85"/>
      <c r="MDU28" s="74"/>
      <c r="MDV28" s="74"/>
      <c r="MDW28" s="85"/>
      <c r="MDX28" s="80"/>
      <c r="MDY28" s="80"/>
      <c r="MDZ28" s="85"/>
      <c r="MEA28" s="77"/>
      <c r="MEB28" s="74"/>
      <c r="MEC28" s="74"/>
      <c r="MED28" s="85"/>
      <c r="MEE28" s="74"/>
      <c r="MEF28" s="74"/>
      <c r="MEG28" s="85"/>
      <c r="MEH28" s="74"/>
      <c r="MEI28" s="74"/>
      <c r="MEJ28" s="85"/>
      <c r="MEK28" s="74"/>
      <c r="MEL28" s="74"/>
      <c r="MEM28" s="85"/>
      <c r="MEN28" s="80"/>
      <c r="MEO28" s="80"/>
      <c r="MEP28" s="85"/>
      <c r="MEQ28" s="77"/>
      <c r="MER28" s="74"/>
      <c r="MES28" s="74"/>
      <c r="MET28" s="85"/>
      <c r="MEU28" s="74"/>
      <c r="MEV28" s="74"/>
      <c r="MEW28" s="85"/>
      <c r="MEX28" s="74"/>
      <c r="MEY28" s="74"/>
      <c r="MEZ28" s="85"/>
      <c r="MFA28" s="74"/>
      <c r="MFB28" s="74"/>
      <c r="MFC28" s="85"/>
      <c r="MFD28" s="80"/>
      <c r="MFE28" s="80"/>
      <c r="MFF28" s="85"/>
      <c r="MFG28" s="77"/>
      <c r="MFH28" s="74"/>
      <c r="MFI28" s="74"/>
      <c r="MFJ28" s="85"/>
      <c r="MFK28" s="74"/>
      <c r="MFL28" s="74"/>
      <c r="MFM28" s="85"/>
      <c r="MFN28" s="74"/>
      <c r="MFO28" s="74"/>
      <c r="MFP28" s="85"/>
      <c r="MFQ28" s="74"/>
      <c r="MFR28" s="74"/>
      <c r="MFS28" s="85"/>
      <c r="MFT28" s="80"/>
      <c r="MFU28" s="80"/>
      <c r="MFV28" s="85"/>
      <c r="MFW28" s="77"/>
      <c r="MFX28" s="74"/>
      <c r="MFY28" s="74"/>
      <c r="MFZ28" s="85"/>
      <c r="MGA28" s="74"/>
      <c r="MGB28" s="74"/>
      <c r="MGC28" s="85"/>
      <c r="MGD28" s="74"/>
      <c r="MGE28" s="74"/>
      <c r="MGF28" s="85"/>
      <c r="MGG28" s="74"/>
      <c r="MGH28" s="74"/>
      <c r="MGI28" s="85"/>
      <c r="MGJ28" s="80"/>
      <c r="MGK28" s="80"/>
      <c r="MGL28" s="85"/>
      <c r="MGM28" s="77"/>
      <c r="MGN28" s="74"/>
      <c r="MGO28" s="74"/>
      <c r="MGP28" s="85"/>
      <c r="MGQ28" s="74"/>
      <c r="MGR28" s="74"/>
      <c r="MGS28" s="85"/>
      <c r="MGT28" s="74"/>
      <c r="MGU28" s="74"/>
      <c r="MGV28" s="85"/>
      <c r="MGW28" s="74"/>
      <c r="MGX28" s="74"/>
      <c r="MGY28" s="85"/>
      <c r="MGZ28" s="80"/>
      <c r="MHA28" s="80"/>
      <c r="MHB28" s="85"/>
      <c r="MHC28" s="77"/>
      <c r="MHD28" s="74"/>
      <c r="MHE28" s="74"/>
      <c r="MHF28" s="85"/>
      <c r="MHG28" s="74"/>
      <c r="MHH28" s="74"/>
      <c r="MHI28" s="85"/>
      <c r="MHJ28" s="74"/>
      <c r="MHK28" s="74"/>
      <c r="MHL28" s="85"/>
      <c r="MHM28" s="74"/>
      <c r="MHN28" s="74"/>
      <c r="MHO28" s="85"/>
      <c r="MHP28" s="80"/>
      <c r="MHQ28" s="80"/>
      <c r="MHR28" s="85"/>
      <c r="MHS28" s="77"/>
      <c r="MHT28" s="74"/>
      <c r="MHU28" s="74"/>
      <c r="MHV28" s="85"/>
      <c r="MHW28" s="74"/>
      <c r="MHX28" s="74"/>
      <c r="MHY28" s="85"/>
      <c r="MHZ28" s="74"/>
      <c r="MIA28" s="74"/>
      <c r="MIB28" s="85"/>
      <c r="MIC28" s="74"/>
      <c r="MID28" s="74"/>
      <c r="MIE28" s="85"/>
      <c r="MIF28" s="80"/>
      <c r="MIG28" s="80"/>
      <c r="MIH28" s="85"/>
      <c r="MII28" s="77"/>
      <c r="MIJ28" s="74"/>
      <c r="MIK28" s="74"/>
      <c r="MIL28" s="85"/>
      <c r="MIM28" s="74"/>
      <c r="MIN28" s="74"/>
      <c r="MIO28" s="85"/>
      <c r="MIP28" s="74"/>
      <c r="MIQ28" s="74"/>
      <c r="MIR28" s="85"/>
      <c r="MIS28" s="74"/>
      <c r="MIT28" s="74"/>
      <c r="MIU28" s="85"/>
      <c r="MIV28" s="80"/>
      <c r="MIW28" s="80"/>
      <c r="MIX28" s="85"/>
      <c r="MIY28" s="77"/>
      <c r="MIZ28" s="74"/>
      <c r="MJA28" s="74"/>
      <c r="MJB28" s="85"/>
      <c r="MJC28" s="74"/>
      <c r="MJD28" s="74"/>
      <c r="MJE28" s="85"/>
      <c r="MJF28" s="74"/>
      <c r="MJG28" s="74"/>
      <c r="MJH28" s="85"/>
      <c r="MJI28" s="74"/>
      <c r="MJJ28" s="74"/>
      <c r="MJK28" s="85"/>
      <c r="MJL28" s="80"/>
      <c r="MJM28" s="80"/>
      <c r="MJN28" s="85"/>
      <c r="MJO28" s="77"/>
      <c r="MJP28" s="74"/>
      <c r="MJQ28" s="74"/>
      <c r="MJR28" s="85"/>
      <c r="MJS28" s="74"/>
      <c r="MJT28" s="74"/>
      <c r="MJU28" s="85"/>
      <c r="MJV28" s="74"/>
      <c r="MJW28" s="74"/>
      <c r="MJX28" s="85"/>
      <c r="MJY28" s="74"/>
      <c r="MJZ28" s="74"/>
      <c r="MKA28" s="85"/>
      <c r="MKB28" s="80"/>
      <c r="MKC28" s="80"/>
      <c r="MKD28" s="85"/>
      <c r="MKE28" s="77"/>
      <c r="MKF28" s="74"/>
      <c r="MKG28" s="74"/>
      <c r="MKH28" s="85"/>
      <c r="MKI28" s="74"/>
      <c r="MKJ28" s="74"/>
      <c r="MKK28" s="85"/>
      <c r="MKL28" s="74"/>
      <c r="MKM28" s="74"/>
      <c r="MKN28" s="85"/>
      <c r="MKO28" s="74"/>
      <c r="MKP28" s="74"/>
      <c r="MKQ28" s="85"/>
      <c r="MKR28" s="80"/>
      <c r="MKS28" s="80"/>
      <c r="MKT28" s="85"/>
      <c r="MKU28" s="77"/>
      <c r="MKV28" s="74"/>
      <c r="MKW28" s="74"/>
      <c r="MKX28" s="85"/>
      <c r="MKY28" s="74"/>
      <c r="MKZ28" s="74"/>
      <c r="MLA28" s="85"/>
      <c r="MLB28" s="74"/>
      <c r="MLC28" s="74"/>
      <c r="MLD28" s="85"/>
      <c r="MLE28" s="74"/>
      <c r="MLF28" s="74"/>
      <c r="MLG28" s="85"/>
      <c r="MLH28" s="80"/>
      <c r="MLI28" s="80"/>
      <c r="MLJ28" s="85"/>
      <c r="MLK28" s="77"/>
      <c r="MLL28" s="74"/>
      <c r="MLM28" s="74"/>
      <c r="MLN28" s="85"/>
      <c r="MLO28" s="74"/>
      <c r="MLP28" s="74"/>
      <c r="MLQ28" s="85"/>
      <c r="MLR28" s="74"/>
      <c r="MLS28" s="74"/>
      <c r="MLT28" s="85"/>
      <c r="MLU28" s="74"/>
      <c r="MLV28" s="74"/>
      <c r="MLW28" s="85"/>
      <c r="MLX28" s="80"/>
      <c r="MLY28" s="80"/>
      <c r="MLZ28" s="85"/>
      <c r="MMA28" s="77"/>
      <c r="MMB28" s="74"/>
      <c r="MMC28" s="74"/>
      <c r="MMD28" s="85"/>
      <c r="MME28" s="74"/>
      <c r="MMF28" s="74"/>
      <c r="MMG28" s="85"/>
      <c r="MMH28" s="74"/>
      <c r="MMI28" s="74"/>
      <c r="MMJ28" s="85"/>
      <c r="MMK28" s="74"/>
      <c r="MML28" s="74"/>
      <c r="MMM28" s="85"/>
      <c r="MMN28" s="80"/>
      <c r="MMO28" s="80"/>
      <c r="MMP28" s="85"/>
      <c r="MMQ28" s="77"/>
      <c r="MMR28" s="74"/>
      <c r="MMS28" s="74"/>
      <c r="MMT28" s="85"/>
      <c r="MMU28" s="74"/>
      <c r="MMV28" s="74"/>
      <c r="MMW28" s="85"/>
      <c r="MMX28" s="74"/>
      <c r="MMY28" s="74"/>
      <c r="MMZ28" s="85"/>
      <c r="MNA28" s="74"/>
      <c r="MNB28" s="74"/>
      <c r="MNC28" s="85"/>
      <c r="MND28" s="80"/>
      <c r="MNE28" s="80"/>
      <c r="MNF28" s="85"/>
      <c r="MNG28" s="77"/>
      <c r="MNH28" s="74"/>
      <c r="MNI28" s="74"/>
      <c r="MNJ28" s="85"/>
      <c r="MNK28" s="74"/>
      <c r="MNL28" s="74"/>
      <c r="MNM28" s="85"/>
      <c r="MNN28" s="74"/>
      <c r="MNO28" s="74"/>
      <c r="MNP28" s="85"/>
      <c r="MNQ28" s="74"/>
      <c r="MNR28" s="74"/>
      <c r="MNS28" s="85"/>
      <c r="MNT28" s="80"/>
      <c r="MNU28" s="80"/>
      <c r="MNV28" s="85"/>
      <c r="MNW28" s="77"/>
      <c r="MNX28" s="74"/>
      <c r="MNY28" s="74"/>
      <c r="MNZ28" s="85"/>
      <c r="MOA28" s="74"/>
      <c r="MOB28" s="74"/>
      <c r="MOC28" s="85"/>
      <c r="MOD28" s="74"/>
      <c r="MOE28" s="74"/>
      <c r="MOF28" s="85"/>
      <c r="MOG28" s="74"/>
      <c r="MOH28" s="74"/>
      <c r="MOI28" s="85"/>
      <c r="MOJ28" s="80"/>
      <c r="MOK28" s="80"/>
      <c r="MOL28" s="85"/>
      <c r="MOM28" s="77"/>
      <c r="MON28" s="74"/>
      <c r="MOO28" s="74"/>
      <c r="MOP28" s="85"/>
      <c r="MOQ28" s="74"/>
      <c r="MOR28" s="74"/>
      <c r="MOS28" s="85"/>
      <c r="MOT28" s="74"/>
      <c r="MOU28" s="74"/>
      <c r="MOV28" s="85"/>
      <c r="MOW28" s="74"/>
      <c r="MOX28" s="74"/>
      <c r="MOY28" s="85"/>
      <c r="MOZ28" s="80"/>
      <c r="MPA28" s="80"/>
      <c r="MPB28" s="85"/>
      <c r="MPC28" s="77"/>
      <c r="MPD28" s="74"/>
      <c r="MPE28" s="74"/>
      <c r="MPF28" s="85"/>
      <c r="MPG28" s="74"/>
      <c r="MPH28" s="74"/>
      <c r="MPI28" s="85"/>
      <c r="MPJ28" s="74"/>
      <c r="MPK28" s="74"/>
      <c r="MPL28" s="85"/>
      <c r="MPM28" s="74"/>
      <c r="MPN28" s="74"/>
      <c r="MPO28" s="85"/>
      <c r="MPP28" s="80"/>
      <c r="MPQ28" s="80"/>
      <c r="MPR28" s="85"/>
      <c r="MPS28" s="77"/>
      <c r="MPT28" s="74"/>
      <c r="MPU28" s="74"/>
      <c r="MPV28" s="85"/>
      <c r="MPW28" s="74"/>
      <c r="MPX28" s="74"/>
      <c r="MPY28" s="85"/>
      <c r="MPZ28" s="74"/>
      <c r="MQA28" s="74"/>
      <c r="MQB28" s="85"/>
      <c r="MQC28" s="74"/>
      <c r="MQD28" s="74"/>
      <c r="MQE28" s="85"/>
      <c r="MQF28" s="80"/>
      <c r="MQG28" s="80"/>
      <c r="MQH28" s="85"/>
      <c r="MQI28" s="77"/>
      <c r="MQJ28" s="74"/>
      <c r="MQK28" s="74"/>
      <c r="MQL28" s="85"/>
      <c r="MQM28" s="74"/>
      <c r="MQN28" s="74"/>
      <c r="MQO28" s="85"/>
      <c r="MQP28" s="74"/>
      <c r="MQQ28" s="74"/>
      <c r="MQR28" s="85"/>
      <c r="MQS28" s="74"/>
      <c r="MQT28" s="74"/>
      <c r="MQU28" s="85"/>
      <c r="MQV28" s="80"/>
      <c r="MQW28" s="80"/>
      <c r="MQX28" s="85"/>
      <c r="MQY28" s="77"/>
      <c r="MQZ28" s="74"/>
      <c r="MRA28" s="74"/>
      <c r="MRB28" s="85"/>
      <c r="MRC28" s="74"/>
      <c r="MRD28" s="74"/>
      <c r="MRE28" s="85"/>
      <c r="MRF28" s="74"/>
      <c r="MRG28" s="74"/>
      <c r="MRH28" s="85"/>
      <c r="MRI28" s="74"/>
      <c r="MRJ28" s="74"/>
      <c r="MRK28" s="85"/>
      <c r="MRL28" s="80"/>
      <c r="MRM28" s="80"/>
      <c r="MRN28" s="85"/>
      <c r="MRO28" s="77"/>
      <c r="MRP28" s="74"/>
      <c r="MRQ28" s="74"/>
      <c r="MRR28" s="85"/>
      <c r="MRS28" s="74"/>
      <c r="MRT28" s="74"/>
      <c r="MRU28" s="85"/>
      <c r="MRV28" s="74"/>
      <c r="MRW28" s="74"/>
      <c r="MRX28" s="85"/>
      <c r="MRY28" s="74"/>
      <c r="MRZ28" s="74"/>
      <c r="MSA28" s="85"/>
      <c r="MSB28" s="80"/>
      <c r="MSC28" s="80"/>
      <c r="MSD28" s="85"/>
      <c r="MSE28" s="77"/>
      <c r="MSF28" s="74"/>
      <c r="MSG28" s="74"/>
      <c r="MSH28" s="85"/>
      <c r="MSI28" s="74"/>
      <c r="MSJ28" s="74"/>
      <c r="MSK28" s="85"/>
      <c r="MSL28" s="74"/>
      <c r="MSM28" s="74"/>
      <c r="MSN28" s="85"/>
      <c r="MSO28" s="74"/>
      <c r="MSP28" s="74"/>
      <c r="MSQ28" s="85"/>
      <c r="MSR28" s="80"/>
      <c r="MSS28" s="80"/>
      <c r="MST28" s="85"/>
      <c r="MSU28" s="77"/>
      <c r="MSV28" s="74"/>
      <c r="MSW28" s="74"/>
      <c r="MSX28" s="85"/>
      <c r="MSY28" s="74"/>
      <c r="MSZ28" s="74"/>
      <c r="MTA28" s="85"/>
      <c r="MTB28" s="74"/>
      <c r="MTC28" s="74"/>
      <c r="MTD28" s="85"/>
      <c r="MTE28" s="74"/>
      <c r="MTF28" s="74"/>
      <c r="MTG28" s="85"/>
      <c r="MTH28" s="80"/>
      <c r="MTI28" s="80"/>
      <c r="MTJ28" s="85"/>
      <c r="MTK28" s="77"/>
      <c r="MTL28" s="74"/>
      <c r="MTM28" s="74"/>
      <c r="MTN28" s="85"/>
      <c r="MTO28" s="74"/>
      <c r="MTP28" s="74"/>
      <c r="MTQ28" s="85"/>
      <c r="MTR28" s="74"/>
      <c r="MTS28" s="74"/>
      <c r="MTT28" s="85"/>
      <c r="MTU28" s="74"/>
      <c r="MTV28" s="74"/>
      <c r="MTW28" s="85"/>
      <c r="MTX28" s="80"/>
      <c r="MTY28" s="80"/>
      <c r="MTZ28" s="85"/>
      <c r="MUA28" s="77"/>
      <c r="MUB28" s="74"/>
      <c r="MUC28" s="74"/>
      <c r="MUD28" s="85"/>
      <c r="MUE28" s="74"/>
      <c r="MUF28" s="74"/>
      <c r="MUG28" s="85"/>
      <c r="MUH28" s="74"/>
      <c r="MUI28" s="74"/>
      <c r="MUJ28" s="85"/>
      <c r="MUK28" s="74"/>
      <c r="MUL28" s="74"/>
      <c r="MUM28" s="85"/>
      <c r="MUN28" s="80"/>
      <c r="MUO28" s="80"/>
      <c r="MUP28" s="85"/>
      <c r="MUQ28" s="77"/>
      <c r="MUR28" s="74"/>
      <c r="MUS28" s="74"/>
      <c r="MUT28" s="85"/>
      <c r="MUU28" s="74"/>
      <c r="MUV28" s="74"/>
      <c r="MUW28" s="85"/>
      <c r="MUX28" s="74"/>
      <c r="MUY28" s="74"/>
      <c r="MUZ28" s="85"/>
      <c r="MVA28" s="74"/>
      <c r="MVB28" s="74"/>
      <c r="MVC28" s="85"/>
      <c r="MVD28" s="80"/>
      <c r="MVE28" s="80"/>
      <c r="MVF28" s="85"/>
      <c r="MVG28" s="77"/>
      <c r="MVH28" s="74"/>
      <c r="MVI28" s="74"/>
      <c r="MVJ28" s="85"/>
      <c r="MVK28" s="74"/>
      <c r="MVL28" s="74"/>
      <c r="MVM28" s="85"/>
      <c r="MVN28" s="74"/>
      <c r="MVO28" s="74"/>
      <c r="MVP28" s="85"/>
      <c r="MVQ28" s="74"/>
      <c r="MVR28" s="74"/>
      <c r="MVS28" s="85"/>
      <c r="MVT28" s="80"/>
      <c r="MVU28" s="80"/>
      <c r="MVV28" s="85"/>
      <c r="MVW28" s="77"/>
      <c r="MVX28" s="74"/>
      <c r="MVY28" s="74"/>
      <c r="MVZ28" s="85"/>
      <c r="MWA28" s="74"/>
      <c r="MWB28" s="74"/>
      <c r="MWC28" s="85"/>
      <c r="MWD28" s="74"/>
      <c r="MWE28" s="74"/>
      <c r="MWF28" s="85"/>
      <c r="MWG28" s="74"/>
      <c r="MWH28" s="74"/>
      <c r="MWI28" s="85"/>
      <c r="MWJ28" s="80"/>
      <c r="MWK28" s="80"/>
      <c r="MWL28" s="85"/>
      <c r="MWM28" s="77"/>
      <c r="MWN28" s="74"/>
      <c r="MWO28" s="74"/>
      <c r="MWP28" s="85"/>
      <c r="MWQ28" s="74"/>
      <c r="MWR28" s="74"/>
      <c r="MWS28" s="85"/>
      <c r="MWT28" s="74"/>
      <c r="MWU28" s="74"/>
      <c r="MWV28" s="85"/>
      <c r="MWW28" s="74"/>
      <c r="MWX28" s="74"/>
      <c r="MWY28" s="85"/>
      <c r="MWZ28" s="80"/>
      <c r="MXA28" s="80"/>
      <c r="MXB28" s="85"/>
      <c r="MXC28" s="77"/>
      <c r="MXD28" s="74"/>
      <c r="MXE28" s="74"/>
      <c r="MXF28" s="85"/>
      <c r="MXG28" s="74"/>
      <c r="MXH28" s="74"/>
      <c r="MXI28" s="85"/>
      <c r="MXJ28" s="74"/>
      <c r="MXK28" s="74"/>
      <c r="MXL28" s="85"/>
      <c r="MXM28" s="74"/>
      <c r="MXN28" s="74"/>
      <c r="MXO28" s="85"/>
      <c r="MXP28" s="80"/>
      <c r="MXQ28" s="80"/>
      <c r="MXR28" s="85"/>
      <c r="MXS28" s="77"/>
      <c r="MXT28" s="74"/>
      <c r="MXU28" s="74"/>
      <c r="MXV28" s="85"/>
      <c r="MXW28" s="74"/>
      <c r="MXX28" s="74"/>
      <c r="MXY28" s="85"/>
      <c r="MXZ28" s="74"/>
      <c r="MYA28" s="74"/>
      <c r="MYB28" s="85"/>
      <c r="MYC28" s="74"/>
      <c r="MYD28" s="74"/>
      <c r="MYE28" s="85"/>
      <c r="MYF28" s="80"/>
      <c r="MYG28" s="80"/>
      <c r="MYH28" s="85"/>
      <c r="MYI28" s="77"/>
      <c r="MYJ28" s="74"/>
      <c r="MYK28" s="74"/>
      <c r="MYL28" s="85"/>
      <c r="MYM28" s="74"/>
      <c r="MYN28" s="74"/>
      <c r="MYO28" s="85"/>
      <c r="MYP28" s="74"/>
      <c r="MYQ28" s="74"/>
      <c r="MYR28" s="85"/>
      <c r="MYS28" s="74"/>
      <c r="MYT28" s="74"/>
      <c r="MYU28" s="85"/>
      <c r="MYV28" s="80"/>
      <c r="MYW28" s="80"/>
      <c r="MYX28" s="85"/>
      <c r="MYY28" s="77"/>
      <c r="MYZ28" s="74"/>
      <c r="MZA28" s="74"/>
      <c r="MZB28" s="85"/>
      <c r="MZC28" s="74"/>
      <c r="MZD28" s="74"/>
      <c r="MZE28" s="85"/>
      <c r="MZF28" s="74"/>
      <c r="MZG28" s="74"/>
      <c r="MZH28" s="85"/>
      <c r="MZI28" s="74"/>
      <c r="MZJ28" s="74"/>
      <c r="MZK28" s="85"/>
      <c r="MZL28" s="80"/>
      <c r="MZM28" s="80"/>
      <c r="MZN28" s="85"/>
      <c r="MZO28" s="77"/>
      <c r="MZP28" s="74"/>
      <c r="MZQ28" s="74"/>
      <c r="MZR28" s="85"/>
      <c r="MZS28" s="74"/>
      <c r="MZT28" s="74"/>
      <c r="MZU28" s="85"/>
      <c r="MZV28" s="74"/>
      <c r="MZW28" s="74"/>
      <c r="MZX28" s="85"/>
      <c r="MZY28" s="74"/>
      <c r="MZZ28" s="74"/>
      <c r="NAA28" s="85"/>
      <c r="NAB28" s="80"/>
      <c r="NAC28" s="80"/>
      <c r="NAD28" s="85"/>
      <c r="NAE28" s="77"/>
      <c r="NAF28" s="74"/>
      <c r="NAG28" s="74"/>
      <c r="NAH28" s="85"/>
      <c r="NAI28" s="74"/>
      <c r="NAJ28" s="74"/>
      <c r="NAK28" s="85"/>
      <c r="NAL28" s="74"/>
      <c r="NAM28" s="74"/>
      <c r="NAN28" s="85"/>
      <c r="NAO28" s="74"/>
      <c r="NAP28" s="74"/>
      <c r="NAQ28" s="85"/>
      <c r="NAR28" s="80"/>
      <c r="NAS28" s="80"/>
      <c r="NAT28" s="85"/>
      <c r="NAU28" s="77"/>
      <c r="NAV28" s="74"/>
      <c r="NAW28" s="74"/>
      <c r="NAX28" s="85"/>
      <c r="NAY28" s="74"/>
      <c r="NAZ28" s="74"/>
      <c r="NBA28" s="85"/>
      <c r="NBB28" s="74"/>
      <c r="NBC28" s="74"/>
      <c r="NBD28" s="85"/>
      <c r="NBE28" s="74"/>
      <c r="NBF28" s="74"/>
      <c r="NBG28" s="85"/>
      <c r="NBH28" s="80"/>
      <c r="NBI28" s="80"/>
      <c r="NBJ28" s="85"/>
      <c r="NBK28" s="77"/>
      <c r="NBL28" s="74"/>
      <c r="NBM28" s="74"/>
      <c r="NBN28" s="85"/>
      <c r="NBO28" s="74"/>
      <c r="NBP28" s="74"/>
      <c r="NBQ28" s="85"/>
      <c r="NBR28" s="74"/>
      <c r="NBS28" s="74"/>
      <c r="NBT28" s="85"/>
      <c r="NBU28" s="74"/>
      <c r="NBV28" s="74"/>
      <c r="NBW28" s="85"/>
      <c r="NBX28" s="80"/>
      <c r="NBY28" s="80"/>
      <c r="NBZ28" s="85"/>
      <c r="NCA28" s="77"/>
      <c r="NCB28" s="74"/>
      <c r="NCC28" s="74"/>
      <c r="NCD28" s="85"/>
      <c r="NCE28" s="74"/>
      <c r="NCF28" s="74"/>
      <c r="NCG28" s="85"/>
      <c r="NCH28" s="74"/>
      <c r="NCI28" s="74"/>
      <c r="NCJ28" s="85"/>
      <c r="NCK28" s="74"/>
      <c r="NCL28" s="74"/>
      <c r="NCM28" s="85"/>
      <c r="NCN28" s="80"/>
      <c r="NCO28" s="80"/>
      <c r="NCP28" s="85"/>
      <c r="NCQ28" s="77"/>
      <c r="NCR28" s="74"/>
      <c r="NCS28" s="74"/>
      <c r="NCT28" s="85"/>
      <c r="NCU28" s="74"/>
      <c r="NCV28" s="74"/>
      <c r="NCW28" s="85"/>
      <c r="NCX28" s="74"/>
      <c r="NCY28" s="74"/>
      <c r="NCZ28" s="85"/>
      <c r="NDA28" s="74"/>
      <c r="NDB28" s="74"/>
      <c r="NDC28" s="85"/>
      <c r="NDD28" s="80"/>
      <c r="NDE28" s="80"/>
      <c r="NDF28" s="85"/>
      <c r="NDG28" s="77"/>
      <c r="NDH28" s="74"/>
      <c r="NDI28" s="74"/>
      <c r="NDJ28" s="85"/>
      <c r="NDK28" s="74"/>
      <c r="NDL28" s="74"/>
      <c r="NDM28" s="85"/>
      <c r="NDN28" s="74"/>
      <c r="NDO28" s="74"/>
      <c r="NDP28" s="85"/>
      <c r="NDQ28" s="74"/>
      <c r="NDR28" s="74"/>
      <c r="NDS28" s="85"/>
      <c r="NDT28" s="80"/>
      <c r="NDU28" s="80"/>
      <c r="NDV28" s="85"/>
      <c r="NDW28" s="77"/>
      <c r="NDX28" s="74"/>
      <c r="NDY28" s="74"/>
      <c r="NDZ28" s="85"/>
      <c r="NEA28" s="74"/>
      <c r="NEB28" s="74"/>
      <c r="NEC28" s="85"/>
      <c r="NED28" s="74"/>
      <c r="NEE28" s="74"/>
      <c r="NEF28" s="85"/>
      <c r="NEG28" s="74"/>
      <c r="NEH28" s="74"/>
      <c r="NEI28" s="85"/>
      <c r="NEJ28" s="80"/>
      <c r="NEK28" s="80"/>
      <c r="NEL28" s="85"/>
      <c r="NEM28" s="77"/>
      <c r="NEN28" s="74"/>
      <c r="NEO28" s="74"/>
      <c r="NEP28" s="85"/>
      <c r="NEQ28" s="74"/>
      <c r="NER28" s="74"/>
      <c r="NES28" s="85"/>
      <c r="NET28" s="74"/>
      <c r="NEU28" s="74"/>
      <c r="NEV28" s="85"/>
      <c r="NEW28" s="74"/>
      <c r="NEX28" s="74"/>
      <c r="NEY28" s="85"/>
      <c r="NEZ28" s="80"/>
      <c r="NFA28" s="80"/>
      <c r="NFB28" s="85"/>
      <c r="NFC28" s="77"/>
      <c r="NFD28" s="74"/>
      <c r="NFE28" s="74"/>
      <c r="NFF28" s="85"/>
      <c r="NFG28" s="74"/>
      <c r="NFH28" s="74"/>
      <c r="NFI28" s="85"/>
      <c r="NFJ28" s="74"/>
      <c r="NFK28" s="74"/>
      <c r="NFL28" s="85"/>
      <c r="NFM28" s="74"/>
      <c r="NFN28" s="74"/>
      <c r="NFO28" s="85"/>
      <c r="NFP28" s="80"/>
      <c r="NFQ28" s="80"/>
      <c r="NFR28" s="85"/>
      <c r="NFS28" s="77"/>
      <c r="NFT28" s="74"/>
      <c r="NFU28" s="74"/>
      <c r="NFV28" s="85"/>
      <c r="NFW28" s="74"/>
      <c r="NFX28" s="74"/>
      <c r="NFY28" s="85"/>
      <c r="NFZ28" s="74"/>
      <c r="NGA28" s="74"/>
      <c r="NGB28" s="85"/>
      <c r="NGC28" s="74"/>
      <c r="NGD28" s="74"/>
      <c r="NGE28" s="85"/>
      <c r="NGF28" s="80"/>
      <c r="NGG28" s="80"/>
      <c r="NGH28" s="85"/>
      <c r="NGI28" s="77"/>
      <c r="NGJ28" s="74"/>
      <c r="NGK28" s="74"/>
      <c r="NGL28" s="85"/>
      <c r="NGM28" s="74"/>
      <c r="NGN28" s="74"/>
      <c r="NGO28" s="85"/>
      <c r="NGP28" s="74"/>
      <c r="NGQ28" s="74"/>
      <c r="NGR28" s="85"/>
      <c r="NGS28" s="74"/>
      <c r="NGT28" s="74"/>
      <c r="NGU28" s="85"/>
      <c r="NGV28" s="80"/>
      <c r="NGW28" s="80"/>
      <c r="NGX28" s="85"/>
      <c r="NGY28" s="77"/>
      <c r="NGZ28" s="74"/>
      <c r="NHA28" s="74"/>
      <c r="NHB28" s="85"/>
      <c r="NHC28" s="74"/>
      <c r="NHD28" s="74"/>
      <c r="NHE28" s="85"/>
      <c r="NHF28" s="74"/>
      <c r="NHG28" s="74"/>
      <c r="NHH28" s="85"/>
      <c r="NHI28" s="74"/>
      <c r="NHJ28" s="74"/>
      <c r="NHK28" s="85"/>
      <c r="NHL28" s="80"/>
      <c r="NHM28" s="80"/>
      <c r="NHN28" s="85"/>
      <c r="NHO28" s="77"/>
      <c r="NHP28" s="74"/>
      <c r="NHQ28" s="74"/>
      <c r="NHR28" s="85"/>
      <c r="NHS28" s="74"/>
      <c r="NHT28" s="74"/>
      <c r="NHU28" s="85"/>
      <c r="NHV28" s="74"/>
      <c r="NHW28" s="74"/>
      <c r="NHX28" s="85"/>
      <c r="NHY28" s="74"/>
      <c r="NHZ28" s="74"/>
      <c r="NIA28" s="85"/>
      <c r="NIB28" s="80"/>
      <c r="NIC28" s="80"/>
      <c r="NID28" s="85"/>
      <c r="NIE28" s="77"/>
      <c r="NIF28" s="74"/>
      <c r="NIG28" s="74"/>
      <c r="NIH28" s="85"/>
      <c r="NII28" s="74"/>
      <c r="NIJ28" s="74"/>
      <c r="NIK28" s="85"/>
      <c r="NIL28" s="74"/>
      <c r="NIM28" s="74"/>
      <c r="NIN28" s="85"/>
      <c r="NIO28" s="74"/>
      <c r="NIP28" s="74"/>
      <c r="NIQ28" s="85"/>
      <c r="NIR28" s="80"/>
      <c r="NIS28" s="80"/>
      <c r="NIT28" s="85"/>
      <c r="NIU28" s="77"/>
      <c r="NIV28" s="74"/>
      <c r="NIW28" s="74"/>
      <c r="NIX28" s="85"/>
      <c r="NIY28" s="74"/>
      <c r="NIZ28" s="74"/>
      <c r="NJA28" s="85"/>
      <c r="NJB28" s="74"/>
      <c r="NJC28" s="74"/>
      <c r="NJD28" s="85"/>
      <c r="NJE28" s="74"/>
      <c r="NJF28" s="74"/>
      <c r="NJG28" s="85"/>
      <c r="NJH28" s="80"/>
      <c r="NJI28" s="80"/>
      <c r="NJJ28" s="85"/>
      <c r="NJK28" s="77"/>
      <c r="NJL28" s="74"/>
      <c r="NJM28" s="74"/>
      <c r="NJN28" s="85"/>
      <c r="NJO28" s="74"/>
      <c r="NJP28" s="74"/>
      <c r="NJQ28" s="85"/>
      <c r="NJR28" s="74"/>
      <c r="NJS28" s="74"/>
      <c r="NJT28" s="85"/>
      <c r="NJU28" s="74"/>
      <c r="NJV28" s="74"/>
      <c r="NJW28" s="85"/>
      <c r="NJX28" s="80"/>
      <c r="NJY28" s="80"/>
      <c r="NJZ28" s="85"/>
      <c r="NKA28" s="77"/>
      <c r="NKB28" s="74"/>
      <c r="NKC28" s="74"/>
      <c r="NKD28" s="85"/>
      <c r="NKE28" s="74"/>
      <c r="NKF28" s="74"/>
      <c r="NKG28" s="85"/>
      <c r="NKH28" s="74"/>
      <c r="NKI28" s="74"/>
      <c r="NKJ28" s="85"/>
      <c r="NKK28" s="74"/>
      <c r="NKL28" s="74"/>
      <c r="NKM28" s="85"/>
      <c r="NKN28" s="80"/>
      <c r="NKO28" s="80"/>
      <c r="NKP28" s="85"/>
      <c r="NKQ28" s="77"/>
      <c r="NKR28" s="74"/>
      <c r="NKS28" s="74"/>
      <c r="NKT28" s="85"/>
      <c r="NKU28" s="74"/>
      <c r="NKV28" s="74"/>
      <c r="NKW28" s="85"/>
      <c r="NKX28" s="74"/>
      <c r="NKY28" s="74"/>
      <c r="NKZ28" s="85"/>
      <c r="NLA28" s="74"/>
      <c r="NLB28" s="74"/>
      <c r="NLC28" s="85"/>
      <c r="NLD28" s="80"/>
      <c r="NLE28" s="80"/>
      <c r="NLF28" s="85"/>
      <c r="NLG28" s="77"/>
      <c r="NLH28" s="74"/>
      <c r="NLI28" s="74"/>
      <c r="NLJ28" s="85"/>
      <c r="NLK28" s="74"/>
      <c r="NLL28" s="74"/>
      <c r="NLM28" s="85"/>
      <c r="NLN28" s="74"/>
      <c r="NLO28" s="74"/>
      <c r="NLP28" s="85"/>
      <c r="NLQ28" s="74"/>
      <c r="NLR28" s="74"/>
      <c r="NLS28" s="85"/>
      <c r="NLT28" s="80"/>
      <c r="NLU28" s="80"/>
      <c r="NLV28" s="85"/>
      <c r="NLW28" s="77"/>
      <c r="NLX28" s="74"/>
      <c r="NLY28" s="74"/>
      <c r="NLZ28" s="85"/>
      <c r="NMA28" s="74"/>
      <c r="NMB28" s="74"/>
      <c r="NMC28" s="85"/>
      <c r="NMD28" s="74"/>
      <c r="NME28" s="74"/>
      <c r="NMF28" s="85"/>
      <c r="NMG28" s="74"/>
      <c r="NMH28" s="74"/>
      <c r="NMI28" s="85"/>
      <c r="NMJ28" s="80"/>
      <c r="NMK28" s="80"/>
      <c r="NML28" s="85"/>
      <c r="NMM28" s="77"/>
      <c r="NMN28" s="74"/>
      <c r="NMO28" s="74"/>
      <c r="NMP28" s="85"/>
      <c r="NMQ28" s="74"/>
      <c r="NMR28" s="74"/>
      <c r="NMS28" s="85"/>
      <c r="NMT28" s="74"/>
      <c r="NMU28" s="74"/>
      <c r="NMV28" s="85"/>
      <c r="NMW28" s="74"/>
      <c r="NMX28" s="74"/>
      <c r="NMY28" s="85"/>
      <c r="NMZ28" s="80"/>
      <c r="NNA28" s="80"/>
      <c r="NNB28" s="85"/>
      <c r="NNC28" s="77"/>
      <c r="NND28" s="74"/>
      <c r="NNE28" s="74"/>
      <c r="NNF28" s="85"/>
      <c r="NNG28" s="74"/>
      <c r="NNH28" s="74"/>
      <c r="NNI28" s="85"/>
      <c r="NNJ28" s="74"/>
      <c r="NNK28" s="74"/>
      <c r="NNL28" s="85"/>
      <c r="NNM28" s="74"/>
      <c r="NNN28" s="74"/>
      <c r="NNO28" s="85"/>
      <c r="NNP28" s="80"/>
      <c r="NNQ28" s="80"/>
      <c r="NNR28" s="85"/>
      <c r="NNS28" s="77"/>
      <c r="NNT28" s="74"/>
      <c r="NNU28" s="74"/>
      <c r="NNV28" s="85"/>
      <c r="NNW28" s="74"/>
      <c r="NNX28" s="74"/>
      <c r="NNY28" s="85"/>
      <c r="NNZ28" s="74"/>
      <c r="NOA28" s="74"/>
      <c r="NOB28" s="85"/>
      <c r="NOC28" s="74"/>
      <c r="NOD28" s="74"/>
      <c r="NOE28" s="85"/>
      <c r="NOF28" s="80"/>
      <c r="NOG28" s="80"/>
      <c r="NOH28" s="85"/>
      <c r="NOI28" s="77"/>
      <c r="NOJ28" s="74"/>
      <c r="NOK28" s="74"/>
      <c r="NOL28" s="85"/>
      <c r="NOM28" s="74"/>
      <c r="NON28" s="74"/>
      <c r="NOO28" s="85"/>
      <c r="NOP28" s="74"/>
      <c r="NOQ28" s="74"/>
      <c r="NOR28" s="85"/>
      <c r="NOS28" s="74"/>
      <c r="NOT28" s="74"/>
      <c r="NOU28" s="85"/>
      <c r="NOV28" s="80"/>
      <c r="NOW28" s="80"/>
      <c r="NOX28" s="85"/>
      <c r="NOY28" s="77"/>
      <c r="NOZ28" s="74"/>
      <c r="NPA28" s="74"/>
      <c r="NPB28" s="85"/>
      <c r="NPC28" s="74"/>
      <c r="NPD28" s="74"/>
      <c r="NPE28" s="85"/>
      <c r="NPF28" s="74"/>
      <c r="NPG28" s="74"/>
      <c r="NPH28" s="85"/>
      <c r="NPI28" s="74"/>
      <c r="NPJ28" s="74"/>
      <c r="NPK28" s="85"/>
      <c r="NPL28" s="80"/>
      <c r="NPM28" s="80"/>
      <c r="NPN28" s="85"/>
      <c r="NPO28" s="77"/>
      <c r="NPP28" s="74"/>
      <c r="NPQ28" s="74"/>
      <c r="NPR28" s="85"/>
      <c r="NPS28" s="74"/>
      <c r="NPT28" s="74"/>
      <c r="NPU28" s="85"/>
      <c r="NPV28" s="74"/>
      <c r="NPW28" s="74"/>
      <c r="NPX28" s="85"/>
      <c r="NPY28" s="74"/>
      <c r="NPZ28" s="74"/>
      <c r="NQA28" s="85"/>
      <c r="NQB28" s="80"/>
      <c r="NQC28" s="80"/>
      <c r="NQD28" s="85"/>
      <c r="NQE28" s="77"/>
      <c r="NQF28" s="74"/>
      <c r="NQG28" s="74"/>
      <c r="NQH28" s="85"/>
      <c r="NQI28" s="74"/>
      <c r="NQJ28" s="74"/>
      <c r="NQK28" s="85"/>
      <c r="NQL28" s="74"/>
      <c r="NQM28" s="74"/>
      <c r="NQN28" s="85"/>
      <c r="NQO28" s="74"/>
      <c r="NQP28" s="74"/>
      <c r="NQQ28" s="85"/>
      <c r="NQR28" s="80"/>
      <c r="NQS28" s="80"/>
      <c r="NQT28" s="85"/>
      <c r="NQU28" s="77"/>
      <c r="NQV28" s="74"/>
      <c r="NQW28" s="74"/>
      <c r="NQX28" s="85"/>
      <c r="NQY28" s="74"/>
      <c r="NQZ28" s="74"/>
      <c r="NRA28" s="85"/>
      <c r="NRB28" s="74"/>
      <c r="NRC28" s="74"/>
      <c r="NRD28" s="85"/>
      <c r="NRE28" s="74"/>
      <c r="NRF28" s="74"/>
      <c r="NRG28" s="85"/>
      <c r="NRH28" s="80"/>
      <c r="NRI28" s="80"/>
      <c r="NRJ28" s="85"/>
      <c r="NRK28" s="77"/>
      <c r="NRL28" s="74"/>
      <c r="NRM28" s="74"/>
      <c r="NRN28" s="85"/>
      <c r="NRO28" s="74"/>
      <c r="NRP28" s="74"/>
      <c r="NRQ28" s="85"/>
      <c r="NRR28" s="74"/>
      <c r="NRS28" s="74"/>
      <c r="NRT28" s="85"/>
      <c r="NRU28" s="74"/>
      <c r="NRV28" s="74"/>
      <c r="NRW28" s="85"/>
      <c r="NRX28" s="80"/>
      <c r="NRY28" s="80"/>
      <c r="NRZ28" s="85"/>
      <c r="NSA28" s="77"/>
      <c r="NSB28" s="74"/>
      <c r="NSC28" s="74"/>
      <c r="NSD28" s="85"/>
      <c r="NSE28" s="74"/>
      <c r="NSF28" s="74"/>
      <c r="NSG28" s="85"/>
      <c r="NSH28" s="74"/>
      <c r="NSI28" s="74"/>
      <c r="NSJ28" s="85"/>
      <c r="NSK28" s="74"/>
      <c r="NSL28" s="74"/>
      <c r="NSM28" s="85"/>
      <c r="NSN28" s="80"/>
      <c r="NSO28" s="80"/>
      <c r="NSP28" s="85"/>
      <c r="NSQ28" s="77"/>
      <c r="NSR28" s="74"/>
      <c r="NSS28" s="74"/>
      <c r="NST28" s="85"/>
      <c r="NSU28" s="74"/>
      <c r="NSV28" s="74"/>
      <c r="NSW28" s="85"/>
      <c r="NSX28" s="74"/>
      <c r="NSY28" s="74"/>
      <c r="NSZ28" s="85"/>
      <c r="NTA28" s="74"/>
      <c r="NTB28" s="74"/>
      <c r="NTC28" s="85"/>
      <c r="NTD28" s="80"/>
      <c r="NTE28" s="80"/>
      <c r="NTF28" s="85"/>
      <c r="NTG28" s="77"/>
      <c r="NTH28" s="74"/>
      <c r="NTI28" s="74"/>
      <c r="NTJ28" s="85"/>
      <c r="NTK28" s="74"/>
      <c r="NTL28" s="74"/>
      <c r="NTM28" s="85"/>
      <c r="NTN28" s="74"/>
      <c r="NTO28" s="74"/>
      <c r="NTP28" s="85"/>
      <c r="NTQ28" s="74"/>
      <c r="NTR28" s="74"/>
      <c r="NTS28" s="85"/>
      <c r="NTT28" s="80"/>
      <c r="NTU28" s="80"/>
      <c r="NTV28" s="85"/>
      <c r="NTW28" s="77"/>
      <c r="NTX28" s="74"/>
      <c r="NTY28" s="74"/>
      <c r="NTZ28" s="85"/>
      <c r="NUA28" s="74"/>
      <c r="NUB28" s="74"/>
      <c r="NUC28" s="85"/>
      <c r="NUD28" s="74"/>
      <c r="NUE28" s="74"/>
      <c r="NUF28" s="85"/>
      <c r="NUG28" s="74"/>
      <c r="NUH28" s="74"/>
      <c r="NUI28" s="85"/>
      <c r="NUJ28" s="80"/>
      <c r="NUK28" s="80"/>
      <c r="NUL28" s="85"/>
      <c r="NUM28" s="77"/>
      <c r="NUN28" s="74"/>
      <c r="NUO28" s="74"/>
      <c r="NUP28" s="85"/>
      <c r="NUQ28" s="74"/>
      <c r="NUR28" s="74"/>
      <c r="NUS28" s="85"/>
      <c r="NUT28" s="74"/>
      <c r="NUU28" s="74"/>
      <c r="NUV28" s="85"/>
      <c r="NUW28" s="74"/>
      <c r="NUX28" s="74"/>
      <c r="NUY28" s="85"/>
      <c r="NUZ28" s="80"/>
      <c r="NVA28" s="80"/>
      <c r="NVB28" s="85"/>
      <c r="NVC28" s="77"/>
      <c r="NVD28" s="74"/>
      <c r="NVE28" s="74"/>
      <c r="NVF28" s="85"/>
      <c r="NVG28" s="74"/>
      <c r="NVH28" s="74"/>
      <c r="NVI28" s="85"/>
      <c r="NVJ28" s="74"/>
      <c r="NVK28" s="74"/>
      <c r="NVL28" s="85"/>
      <c r="NVM28" s="74"/>
      <c r="NVN28" s="74"/>
      <c r="NVO28" s="85"/>
      <c r="NVP28" s="80"/>
      <c r="NVQ28" s="80"/>
      <c r="NVR28" s="85"/>
      <c r="NVS28" s="77"/>
      <c r="NVT28" s="74"/>
      <c r="NVU28" s="74"/>
      <c r="NVV28" s="85"/>
      <c r="NVW28" s="74"/>
      <c r="NVX28" s="74"/>
      <c r="NVY28" s="85"/>
      <c r="NVZ28" s="74"/>
      <c r="NWA28" s="74"/>
      <c r="NWB28" s="85"/>
      <c r="NWC28" s="74"/>
      <c r="NWD28" s="74"/>
      <c r="NWE28" s="85"/>
      <c r="NWF28" s="80"/>
      <c r="NWG28" s="80"/>
      <c r="NWH28" s="85"/>
      <c r="NWI28" s="77"/>
      <c r="NWJ28" s="74"/>
      <c r="NWK28" s="74"/>
      <c r="NWL28" s="85"/>
      <c r="NWM28" s="74"/>
      <c r="NWN28" s="74"/>
      <c r="NWO28" s="85"/>
      <c r="NWP28" s="74"/>
      <c r="NWQ28" s="74"/>
      <c r="NWR28" s="85"/>
      <c r="NWS28" s="74"/>
      <c r="NWT28" s="74"/>
      <c r="NWU28" s="85"/>
      <c r="NWV28" s="80"/>
      <c r="NWW28" s="80"/>
      <c r="NWX28" s="85"/>
      <c r="NWY28" s="77"/>
      <c r="NWZ28" s="74"/>
      <c r="NXA28" s="74"/>
      <c r="NXB28" s="85"/>
      <c r="NXC28" s="74"/>
      <c r="NXD28" s="74"/>
      <c r="NXE28" s="85"/>
      <c r="NXF28" s="74"/>
      <c r="NXG28" s="74"/>
      <c r="NXH28" s="85"/>
      <c r="NXI28" s="74"/>
      <c r="NXJ28" s="74"/>
      <c r="NXK28" s="85"/>
      <c r="NXL28" s="80"/>
      <c r="NXM28" s="80"/>
      <c r="NXN28" s="85"/>
      <c r="NXO28" s="77"/>
      <c r="NXP28" s="74"/>
      <c r="NXQ28" s="74"/>
      <c r="NXR28" s="85"/>
      <c r="NXS28" s="74"/>
      <c r="NXT28" s="74"/>
      <c r="NXU28" s="85"/>
      <c r="NXV28" s="74"/>
      <c r="NXW28" s="74"/>
      <c r="NXX28" s="85"/>
      <c r="NXY28" s="74"/>
      <c r="NXZ28" s="74"/>
      <c r="NYA28" s="85"/>
      <c r="NYB28" s="80"/>
      <c r="NYC28" s="80"/>
      <c r="NYD28" s="85"/>
      <c r="NYE28" s="77"/>
      <c r="NYF28" s="74"/>
      <c r="NYG28" s="74"/>
      <c r="NYH28" s="85"/>
      <c r="NYI28" s="74"/>
      <c r="NYJ28" s="74"/>
      <c r="NYK28" s="85"/>
      <c r="NYL28" s="74"/>
      <c r="NYM28" s="74"/>
      <c r="NYN28" s="85"/>
      <c r="NYO28" s="74"/>
      <c r="NYP28" s="74"/>
      <c r="NYQ28" s="85"/>
      <c r="NYR28" s="80"/>
      <c r="NYS28" s="80"/>
      <c r="NYT28" s="85"/>
      <c r="NYU28" s="77"/>
      <c r="NYV28" s="74"/>
      <c r="NYW28" s="74"/>
      <c r="NYX28" s="85"/>
      <c r="NYY28" s="74"/>
      <c r="NYZ28" s="74"/>
      <c r="NZA28" s="85"/>
      <c r="NZB28" s="74"/>
      <c r="NZC28" s="74"/>
      <c r="NZD28" s="85"/>
      <c r="NZE28" s="74"/>
      <c r="NZF28" s="74"/>
      <c r="NZG28" s="85"/>
      <c r="NZH28" s="80"/>
      <c r="NZI28" s="80"/>
      <c r="NZJ28" s="85"/>
      <c r="NZK28" s="77"/>
      <c r="NZL28" s="74"/>
      <c r="NZM28" s="74"/>
      <c r="NZN28" s="85"/>
      <c r="NZO28" s="74"/>
      <c r="NZP28" s="74"/>
      <c r="NZQ28" s="85"/>
      <c r="NZR28" s="74"/>
      <c r="NZS28" s="74"/>
      <c r="NZT28" s="85"/>
      <c r="NZU28" s="74"/>
      <c r="NZV28" s="74"/>
      <c r="NZW28" s="85"/>
      <c r="NZX28" s="80"/>
      <c r="NZY28" s="80"/>
      <c r="NZZ28" s="85"/>
      <c r="OAA28" s="77"/>
      <c r="OAB28" s="74"/>
      <c r="OAC28" s="74"/>
      <c r="OAD28" s="85"/>
      <c r="OAE28" s="74"/>
      <c r="OAF28" s="74"/>
      <c r="OAG28" s="85"/>
      <c r="OAH28" s="74"/>
      <c r="OAI28" s="74"/>
      <c r="OAJ28" s="85"/>
      <c r="OAK28" s="74"/>
      <c r="OAL28" s="74"/>
      <c r="OAM28" s="85"/>
      <c r="OAN28" s="80"/>
      <c r="OAO28" s="80"/>
      <c r="OAP28" s="85"/>
      <c r="OAQ28" s="77"/>
      <c r="OAR28" s="74"/>
      <c r="OAS28" s="74"/>
      <c r="OAT28" s="85"/>
      <c r="OAU28" s="74"/>
      <c r="OAV28" s="74"/>
      <c r="OAW28" s="85"/>
      <c r="OAX28" s="74"/>
      <c r="OAY28" s="74"/>
      <c r="OAZ28" s="85"/>
      <c r="OBA28" s="74"/>
      <c r="OBB28" s="74"/>
      <c r="OBC28" s="85"/>
      <c r="OBD28" s="80"/>
      <c r="OBE28" s="80"/>
      <c r="OBF28" s="85"/>
      <c r="OBG28" s="77"/>
      <c r="OBH28" s="74"/>
      <c r="OBI28" s="74"/>
      <c r="OBJ28" s="85"/>
      <c r="OBK28" s="74"/>
      <c r="OBL28" s="74"/>
      <c r="OBM28" s="85"/>
      <c r="OBN28" s="74"/>
      <c r="OBO28" s="74"/>
      <c r="OBP28" s="85"/>
      <c r="OBQ28" s="74"/>
      <c r="OBR28" s="74"/>
      <c r="OBS28" s="85"/>
      <c r="OBT28" s="80"/>
      <c r="OBU28" s="80"/>
      <c r="OBV28" s="85"/>
      <c r="OBW28" s="77"/>
      <c r="OBX28" s="74"/>
      <c r="OBY28" s="74"/>
      <c r="OBZ28" s="85"/>
      <c r="OCA28" s="74"/>
      <c r="OCB28" s="74"/>
      <c r="OCC28" s="85"/>
      <c r="OCD28" s="74"/>
      <c r="OCE28" s="74"/>
      <c r="OCF28" s="85"/>
      <c r="OCG28" s="74"/>
      <c r="OCH28" s="74"/>
      <c r="OCI28" s="85"/>
      <c r="OCJ28" s="80"/>
      <c r="OCK28" s="80"/>
      <c r="OCL28" s="85"/>
      <c r="OCM28" s="77"/>
      <c r="OCN28" s="74"/>
      <c r="OCO28" s="74"/>
      <c r="OCP28" s="85"/>
      <c r="OCQ28" s="74"/>
      <c r="OCR28" s="74"/>
      <c r="OCS28" s="85"/>
      <c r="OCT28" s="74"/>
      <c r="OCU28" s="74"/>
      <c r="OCV28" s="85"/>
      <c r="OCW28" s="74"/>
      <c r="OCX28" s="74"/>
      <c r="OCY28" s="85"/>
      <c r="OCZ28" s="80"/>
      <c r="ODA28" s="80"/>
      <c r="ODB28" s="85"/>
      <c r="ODC28" s="77"/>
      <c r="ODD28" s="74"/>
      <c r="ODE28" s="74"/>
      <c r="ODF28" s="85"/>
      <c r="ODG28" s="74"/>
      <c r="ODH28" s="74"/>
      <c r="ODI28" s="85"/>
      <c r="ODJ28" s="74"/>
      <c r="ODK28" s="74"/>
      <c r="ODL28" s="85"/>
      <c r="ODM28" s="74"/>
      <c r="ODN28" s="74"/>
      <c r="ODO28" s="85"/>
      <c r="ODP28" s="80"/>
      <c r="ODQ28" s="80"/>
      <c r="ODR28" s="85"/>
      <c r="ODS28" s="77"/>
      <c r="ODT28" s="74"/>
      <c r="ODU28" s="74"/>
      <c r="ODV28" s="85"/>
      <c r="ODW28" s="74"/>
      <c r="ODX28" s="74"/>
      <c r="ODY28" s="85"/>
      <c r="ODZ28" s="74"/>
      <c r="OEA28" s="74"/>
      <c r="OEB28" s="85"/>
      <c r="OEC28" s="74"/>
      <c r="OED28" s="74"/>
      <c r="OEE28" s="85"/>
      <c r="OEF28" s="80"/>
      <c r="OEG28" s="80"/>
      <c r="OEH28" s="85"/>
      <c r="OEI28" s="77"/>
      <c r="OEJ28" s="74"/>
      <c r="OEK28" s="74"/>
      <c r="OEL28" s="85"/>
      <c r="OEM28" s="74"/>
      <c r="OEN28" s="74"/>
      <c r="OEO28" s="85"/>
      <c r="OEP28" s="74"/>
      <c r="OEQ28" s="74"/>
      <c r="OER28" s="85"/>
      <c r="OES28" s="74"/>
      <c r="OET28" s="74"/>
      <c r="OEU28" s="85"/>
      <c r="OEV28" s="80"/>
      <c r="OEW28" s="80"/>
      <c r="OEX28" s="85"/>
      <c r="OEY28" s="77"/>
      <c r="OEZ28" s="74"/>
      <c r="OFA28" s="74"/>
      <c r="OFB28" s="85"/>
      <c r="OFC28" s="74"/>
      <c r="OFD28" s="74"/>
      <c r="OFE28" s="85"/>
      <c r="OFF28" s="74"/>
      <c r="OFG28" s="74"/>
      <c r="OFH28" s="85"/>
      <c r="OFI28" s="74"/>
      <c r="OFJ28" s="74"/>
      <c r="OFK28" s="85"/>
      <c r="OFL28" s="80"/>
      <c r="OFM28" s="80"/>
      <c r="OFN28" s="85"/>
      <c r="OFO28" s="77"/>
      <c r="OFP28" s="74"/>
      <c r="OFQ28" s="74"/>
      <c r="OFR28" s="85"/>
      <c r="OFS28" s="74"/>
      <c r="OFT28" s="74"/>
      <c r="OFU28" s="85"/>
      <c r="OFV28" s="74"/>
      <c r="OFW28" s="74"/>
      <c r="OFX28" s="85"/>
      <c r="OFY28" s="74"/>
      <c r="OFZ28" s="74"/>
      <c r="OGA28" s="85"/>
      <c r="OGB28" s="80"/>
      <c r="OGC28" s="80"/>
      <c r="OGD28" s="85"/>
      <c r="OGE28" s="77"/>
      <c r="OGF28" s="74"/>
      <c r="OGG28" s="74"/>
      <c r="OGH28" s="85"/>
      <c r="OGI28" s="74"/>
      <c r="OGJ28" s="74"/>
      <c r="OGK28" s="85"/>
      <c r="OGL28" s="74"/>
      <c r="OGM28" s="74"/>
      <c r="OGN28" s="85"/>
      <c r="OGO28" s="74"/>
      <c r="OGP28" s="74"/>
      <c r="OGQ28" s="85"/>
      <c r="OGR28" s="80"/>
      <c r="OGS28" s="80"/>
      <c r="OGT28" s="85"/>
      <c r="OGU28" s="77"/>
      <c r="OGV28" s="74"/>
      <c r="OGW28" s="74"/>
      <c r="OGX28" s="85"/>
      <c r="OGY28" s="74"/>
      <c r="OGZ28" s="74"/>
      <c r="OHA28" s="85"/>
      <c r="OHB28" s="74"/>
      <c r="OHC28" s="74"/>
      <c r="OHD28" s="85"/>
      <c r="OHE28" s="74"/>
      <c r="OHF28" s="74"/>
      <c r="OHG28" s="85"/>
      <c r="OHH28" s="80"/>
      <c r="OHI28" s="80"/>
      <c r="OHJ28" s="85"/>
      <c r="OHK28" s="77"/>
      <c r="OHL28" s="74"/>
      <c r="OHM28" s="74"/>
      <c r="OHN28" s="85"/>
      <c r="OHO28" s="74"/>
      <c r="OHP28" s="74"/>
      <c r="OHQ28" s="85"/>
      <c r="OHR28" s="74"/>
      <c r="OHS28" s="74"/>
      <c r="OHT28" s="85"/>
      <c r="OHU28" s="74"/>
      <c r="OHV28" s="74"/>
      <c r="OHW28" s="85"/>
      <c r="OHX28" s="80"/>
      <c r="OHY28" s="80"/>
      <c r="OHZ28" s="85"/>
      <c r="OIA28" s="77"/>
      <c r="OIB28" s="74"/>
      <c r="OIC28" s="74"/>
      <c r="OID28" s="85"/>
      <c r="OIE28" s="74"/>
      <c r="OIF28" s="74"/>
      <c r="OIG28" s="85"/>
      <c r="OIH28" s="74"/>
      <c r="OII28" s="74"/>
      <c r="OIJ28" s="85"/>
      <c r="OIK28" s="74"/>
      <c r="OIL28" s="74"/>
      <c r="OIM28" s="85"/>
      <c r="OIN28" s="80"/>
      <c r="OIO28" s="80"/>
      <c r="OIP28" s="85"/>
      <c r="OIQ28" s="77"/>
      <c r="OIR28" s="74"/>
      <c r="OIS28" s="74"/>
      <c r="OIT28" s="85"/>
      <c r="OIU28" s="74"/>
      <c r="OIV28" s="74"/>
      <c r="OIW28" s="85"/>
      <c r="OIX28" s="74"/>
      <c r="OIY28" s="74"/>
      <c r="OIZ28" s="85"/>
      <c r="OJA28" s="74"/>
      <c r="OJB28" s="74"/>
      <c r="OJC28" s="85"/>
      <c r="OJD28" s="80"/>
      <c r="OJE28" s="80"/>
      <c r="OJF28" s="85"/>
      <c r="OJG28" s="77"/>
      <c r="OJH28" s="74"/>
      <c r="OJI28" s="74"/>
      <c r="OJJ28" s="85"/>
      <c r="OJK28" s="74"/>
      <c r="OJL28" s="74"/>
      <c r="OJM28" s="85"/>
      <c r="OJN28" s="74"/>
      <c r="OJO28" s="74"/>
      <c r="OJP28" s="85"/>
      <c r="OJQ28" s="74"/>
      <c r="OJR28" s="74"/>
      <c r="OJS28" s="85"/>
      <c r="OJT28" s="80"/>
      <c r="OJU28" s="80"/>
      <c r="OJV28" s="85"/>
      <c r="OJW28" s="77"/>
      <c r="OJX28" s="74"/>
      <c r="OJY28" s="74"/>
      <c r="OJZ28" s="85"/>
      <c r="OKA28" s="74"/>
      <c r="OKB28" s="74"/>
      <c r="OKC28" s="85"/>
      <c r="OKD28" s="74"/>
      <c r="OKE28" s="74"/>
      <c r="OKF28" s="85"/>
      <c r="OKG28" s="74"/>
      <c r="OKH28" s="74"/>
      <c r="OKI28" s="85"/>
      <c r="OKJ28" s="80"/>
      <c r="OKK28" s="80"/>
      <c r="OKL28" s="85"/>
      <c r="OKM28" s="77"/>
      <c r="OKN28" s="74"/>
      <c r="OKO28" s="74"/>
      <c r="OKP28" s="85"/>
      <c r="OKQ28" s="74"/>
      <c r="OKR28" s="74"/>
      <c r="OKS28" s="85"/>
      <c r="OKT28" s="74"/>
      <c r="OKU28" s="74"/>
      <c r="OKV28" s="85"/>
      <c r="OKW28" s="74"/>
      <c r="OKX28" s="74"/>
      <c r="OKY28" s="85"/>
      <c r="OKZ28" s="80"/>
      <c r="OLA28" s="80"/>
      <c r="OLB28" s="85"/>
      <c r="OLC28" s="77"/>
      <c r="OLD28" s="74"/>
      <c r="OLE28" s="74"/>
      <c r="OLF28" s="85"/>
      <c r="OLG28" s="74"/>
      <c r="OLH28" s="74"/>
      <c r="OLI28" s="85"/>
      <c r="OLJ28" s="74"/>
      <c r="OLK28" s="74"/>
      <c r="OLL28" s="85"/>
      <c r="OLM28" s="74"/>
      <c r="OLN28" s="74"/>
      <c r="OLO28" s="85"/>
      <c r="OLP28" s="80"/>
      <c r="OLQ28" s="80"/>
      <c r="OLR28" s="85"/>
      <c r="OLS28" s="77"/>
      <c r="OLT28" s="74"/>
      <c r="OLU28" s="74"/>
      <c r="OLV28" s="85"/>
      <c r="OLW28" s="74"/>
      <c r="OLX28" s="74"/>
      <c r="OLY28" s="85"/>
      <c r="OLZ28" s="74"/>
      <c r="OMA28" s="74"/>
      <c r="OMB28" s="85"/>
      <c r="OMC28" s="74"/>
      <c r="OMD28" s="74"/>
      <c r="OME28" s="85"/>
      <c r="OMF28" s="80"/>
      <c r="OMG28" s="80"/>
      <c r="OMH28" s="85"/>
      <c r="OMI28" s="77"/>
      <c r="OMJ28" s="74"/>
      <c r="OMK28" s="74"/>
      <c r="OML28" s="85"/>
      <c r="OMM28" s="74"/>
      <c r="OMN28" s="74"/>
      <c r="OMO28" s="85"/>
      <c r="OMP28" s="74"/>
      <c r="OMQ28" s="74"/>
      <c r="OMR28" s="85"/>
      <c r="OMS28" s="74"/>
      <c r="OMT28" s="74"/>
      <c r="OMU28" s="85"/>
      <c r="OMV28" s="80"/>
      <c r="OMW28" s="80"/>
      <c r="OMX28" s="85"/>
      <c r="OMY28" s="77"/>
      <c r="OMZ28" s="74"/>
      <c r="ONA28" s="74"/>
      <c r="ONB28" s="85"/>
      <c r="ONC28" s="74"/>
      <c r="OND28" s="74"/>
      <c r="ONE28" s="85"/>
      <c r="ONF28" s="74"/>
      <c r="ONG28" s="74"/>
      <c r="ONH28" s="85"/>
      <c r="ONI28" s="74"/>
      <c r="ONJ28" s="74"/>
      <c r="ONK28" s="85"/>
      <c r="ONL28" s="80"/>
      <c r="ONM28" s="80"/>
      <c r="ONN28" s="85"/>
      <c r="ONO28" s="77"/>
      <c r="ONP28" s="74"/>
      <c r="ONQ28" s="74"/>
      <c r="ONR28" s="85"/>
      <c r="ONS28" s="74"/>
      <c r="ONT28" s="74"/>
      <c r="ONU28" s="85"/>
      <c r="ONV28" s="74"/>
      <c r="ONW28" s="74"/>
      <c r="ONX28" s="85"/>
      <c r="ONY28" s="74"/>
      <c r="ONZ28" s="74"/>
      <c r="OOA28" s="85"/>
      <c r="OOB28" s="80"/>
      <c r="OOC28" s="80"/>
      <c r="OOD28" s="85"/>
      <c r="OOE28" s="77"/>
      <c r="OOF28" s="74"/>
      <c r="OOG28" s="74"/>
      <c r="OOH28" s="85"/>
      <c r="OOI28" s="74"/>
      <c r="OOJ28" s="74"/>
      <c r="OOK28" s="85"/>
      <c r="OOL28" s="74"/>
      <c r="OOM28" s="74"/>
      <c r="OON28" s="85"/>
      <c r="OOO28" s="74"/>
      <c r="OOP28" s="74"/>
      <c r="OOQ28" s="85"/>
      <c r="OOR28" s="80"/>
      <c r="OOS28" s="80"/>
      <c r="OOT28" s="85"/>
      <c r="OOU28" s="77"/>
      <c r="OOV28" s="74"/>
      <c r="OOW28" s="74"/>
      <c r="OOX28" s="85"/>
      <c r="OOY28" s="74"/>
      <c r="OOZ28" s="74"/>
      <c r="OPA28" s="85"/>
      <c r="OPB28" s="74"/>
      <c r="OPC28" s="74"/>
      <c r="OPD28" s="85"/>
      <c r="OPE28" s="74"/>
      <c r="OPF28" s="74"/>
      <c r="OPG28" s="85"/>
      <c r="OPH28" s="80"/>
      <c r="OPI28" s="80"/>
      <c r="OPJ28" s="85"/>
      <c r="OPK28" s="77"/>
      <c r="OPL28" s="74"/>
      <c r="OPM28" s="74"/>
      <c r="OPN28" s="85"/>
      <c r="OPO28" s="74"/>
      <c r="OPP28" s="74"/>
      <c r="OPQ28" s="85"/>
      <c r="OPR28" s="74"/>
      <c r="OPS28" s="74"/>
      <c r="OPT28" s="85"/>
      <c r="OPU28" s="74"/>
      <c r="OPV28" s="74"/>
      <c r="OPW28" s="85"/>
      <c r="OPX28" s="80"/>
      <c r="OPY28" s="80"/>
      <c r="OPZ28" s="85"/>
      <c r="OQA28" s="77"/>
      <c r="OQB28" s="74"/>
      <c r="OQC28" s="74"/>
      <c r="OQD28" s="85"/>
      <c r="OQE28" s="74"/>
      <c r="OQF28" s="74"/>
      <c r="OQG28" s="85"/>
      <c r="OQH28" s="74"/>
      <c r="OQI28" s="74"/>
      <c r="OQJ28" s="85"/>
      <c r="OQK28" s="74"/>
      <c r="OQL28" s="74"/>
      <c r="OQM28" s="85"/>
      <c r="OQN28" s="80"/>
      <c r="OQO28" s="80"/>
      <c r="OQP28" s="85"/>
      <c r="OQQ28" s="77"/>
      <c r="OQR28" s="74"/>
      <c r="OQS28" s="74"/>
      <c r="OQT28" s="85"/>
      <c r="OQU28" s="74"/>
      <c r="OQV28" s="74"/>
      <c r="OQW28" s="85"/>
      <c r="OQX28" s="74"/>
      <c r="OQY28" s="74"/>
      <c r="OQZ28" s="85"/>
      <c r="ORA28" s="74"/>
      <c r="ORB28" s="74"/>
      <c r="ORC28" s="85"/>
      <c r="ORD28" s="80"/>
      <c r="ORE28" s="80"/>
      <c r="ORF28" s="85"/>
      <c r="ORG28" s="77"/>
      <c r="ORH28" s="74"/>
      <c r="ORI28" s="74"/>
      <c r="ORJ28" s="85"/>
      <c r="ORK28" s="74"/>
      <c r="ORL28" s="74"/>
      <c r="ORM28" s="85"/>
      <c r="ORN28" s="74"/>
      <c r="ORO28" s="74"/>
      <c r="ORP28" s="85"/>
      <c r="ORQ28" s="74"/>
      <c r="ORR28" s="74"/>
      <c r="ORS28" s="85"/>
      <c r="ORT28" s="80"/>
      <c r="ORU28" s="80"/>
      <c r="ORV28" s="85"/>
      <c r="ORW28" s="77"/>
      <c r="ORX28" s="74"/>
      <c r="ORY28" s="74"/>
      <c r="ORZ28" s="85"/>
      <c r="OSA28" s="74"/>
      <c r="OSB28" s="74"/>
      <c r="OSC28" s="85"/>
      <c r="OSD28" s="74"/>
      <c r="OSE28" s="74"/>
      <c r="OSF28" s="85"/>
      <c r="OSG28" s="74"/>
      <c r="OSH28" s="74"/>
      <c r="OSI28" s="85"/>
      <c r="OSJ28" s="80"/>
      <c r="OSK28" s="80"/>
      <c r="OSL28" s="85"/>
      <c r="OSM28" s="77"/>
      <c r="OSN28" s="74"/>
      <c r="OSO28" s="74"/>
      <c r="OSP28" s="85"/>
      <c r="OSQ28" s="74"/>
      <c r="OSR28" s="74"/>
      <c r="OSS28" s="85"/>
      <c r="OST28" s="74"/>
      <c r="OSU28" s="74"/>
      <c r="OSV28" s="85"/>
      <c r="OSW28" s="74"/>
      <c r="OSX28" s="74"/>
      <c r="OSY28" s="85"/>
      <c r="OSZ28" s="80"/>
      <c r="OTA28" s="80"/>
      <c r="OTB28" s="85"/>
      <c r="OTC28" s="77"/>
      <c r="OTD28" s="74"/>
      <c r="OTE28" s="74"/>
      <c r="OTF28" s="85"/>
      <c r="OTG28" s="74"/>
      <c r="OTH28" s="74"/>
      <c r="OTI28" s="85"/>
      <c r="OTJ28" s="74"/>
      <c r="OTK28" s="74"/>
      <c r="OTL28" s="85"/>
      <c r="OTM28" s="74"/>
      <c r="OTN28" s="74"/>
      <c r="OTO28" s="85"/>
      <c r="OTP28" s="80"/>
      <c r="OTQ28" s="80"/>
      <c r="OTR28" s="85"/>
      <c r="OTS28" s="77"/>
      <c r="OTT28" s="74"/>
      <c r="OTU28" s="74"/>
      <c r="OTV28" s="85"/>
      <c r="OTW28" s="74"/>
      <c r="OTX28" s="74"/>
      <c r="OTY28" s="85"/>
      <c r="OTZ28" s="74"/>
      <c r="OUA28" s="74"/>
      <c r="OUB28" s="85"/>
      <c r="OUC28" s="74"/>
      <c r="OUD28" s="74"/>
      <c r="OUE28" s="85"/>
      <c r="OUF28" s="80"/>
      <c r="OUG28" s="80"/>
      <c r="OUH28" s="85"/>
      <c r="OUI28" s="77"/>
      <c r="OUJ28" s="74"/>
      <c r="OUK28" s="74"/>
      <c r="OUL28" s="85"/>
      <c r="OUM28" s="74"/>
      <c r="OUN28" s="74"/>
      <c r="OUO28" s="85"/>
      <c r="OUP28" s="74"/>
      <c r="OUQ28" s="74"/>
      <c r="OUR28" s="85"/>
      <c r="OUS28" s="74"/>
      <c r="OUT28" s="74"/>
      <c r="OUU28" s="85"/>
      <c r="OUV28" s="80"/>
      <c r="OUW28" s="80"/>
      <c r="OUX28" s="85"/>
      <c r="OUY28" s="77"/>
      <c r="OUZ28" s="74"/>
      <c r="OVA28" s="74"/>
      <c r="OVB28" s="85"/>
      <c r="OVC28" s="74"/>
      <c r="OVD28" s="74"/>
      <c r="OVE28" s="85"/>
      <c r="OVF28" s="74"/>
      <c r="OVG28" s="74"/>
      <c r="OVH28" s="85"/>
      <c r="OVI28" s="74"/>
      <c r="OVJ28" s="74"/>
      <c r="OVK28" s="85"/>
      <c r="OVL28" s="80"/>
      <c r="OVM28" s="80"/>
      <c r="OVN28" s="85"/>
      <c r="OVO28" s="77"/>
      <c r="OVP28" s="74"/>
      <c r="OVQ28" s="74"/>
      <c r="OVR28" s="85"/>
      <c r="OVS28" s="74"/>
      <c r="OVT28" s="74"/>
      <c r="OVU28" s="85"/>
      <c r="OVV28" s="74"/>
      <c r="OVW28" s="74"/>
      <c r="OVX28" s="85"/>
      <c r="OVY28" s="74"/>
      <c r="OVZ28" s="74"/>
      <c r="OWA28" s="85"/>
      <c r="OWB28" s="80"/>
      <c r="OWC28" s="80"/>
      <c r="OWD28" s="85"/>
      <c r="OWE28" s="77"/>
      <c r="OWF28" s="74"/>
      <c r="OWG28" s="74"/>
      <c r="OWH28" s="85"/>
      <c r="OWI28" s="74"/>
      <c r="OWJ28" s="74"/>
      <c r="OWK28" s="85"/>
      <c r="OWL28" s="74"/>
      <c r="OWM28" s="74"/>
      <c r="OWN28" s="85"/>
      <c r="OWO28" s="74"/>
      <c r="OWP28" s="74"/>
      <c r="OWQ28" s="85"/>
      <c r="OWR28" s="80"/>
      <c r="OWS28" s="80"/>
      <c r="OWT28" s="85"/>
      <c r="OWU28" s="77"/>
      <c r="OWV28" s="74"/>
      <c r="OWW28" s="74"/>
      <c r="OWX28" s="85"/>
      <c r="OWY28" s="74"/>
      <c r="OWZ28" s="74"/>
      <c r="OXA28" s="85"/>
      <c r="OXB28" s="74"/>
      <c r="OXC28" s="74"/>
      <c r="OXD28" s="85"/>
      <c r="OXE28" s="74"/>
      <c r="OXF28" s="74"/>
      <c r="OXG28" s="85"/>
      <c r="OXH28" s="80"/>
      <c r="OXI28" s="80"/>
      <c r="OXJ28" s="85"/>
      <c r="OXK28" s="77"/>
      <c r="OXL28" s="74"/>
      <c r="OXM28" s="74"/>
      <c r="OXN28" s="85"/>
      <c r="OXO28" s="74"/>
      <c r="OXP28" s="74"/>
      <c r="OXQ28" s="85"/>
      <c r="OXR28" s="74"/>
      <c r="OXS28" s="74"/>
      <c r="OXT28" s="85"/>
      <c r="OXU28" s="74"/>
      <c r="OXV28" s="74"/>
      <c r="OXW28" s="85"/>
      <c r="OXX28" s="80"/>
      <c r="OXY28" s="80"/>
      <c r="OXZ28" s="85"/>
      <c r="OYA28" s="77"/>
      <c r="OYB28" s="74"/>
      <c r="OYC28" s="74"/>
      <c r="OYD28" s="85"/>
      <c r="OYE28" s="74"/>
      <c r="OYF28" s="74"/>
      <c r="OYG28" s="85"/>
      <c r="OYH28" s="74"/>
      <c r="OYI28" s="74"/>
      <c r="OYJ28" s="85"/>
      <c r="OYK28" s="74"/>
      <c r="OYL28" s="74"/>
      <c r="OYM28" s="85"/>
      <c r="OYN28" s="80"/>
      <c r="OYO28" s="80"/>
      <c r="OYP28" s="85"/>
      <c r="OYQ28" s="77"/>
      <c r="OYR28" s="74"/>
      <c r="OYS28" s="74"/>
      <c r="OYT28" s="85"/>
      <c r="OYU28" s="74"/>
      <c r="OYV28" s="74"/>
      <c r="OYW28" s="85"/>
      <c r="OYX28" s="74"/>
      <c r="OYY28" s="74"/>
      <c r="OYZ28" s="85"/>
      <c r="OZA28" s="74"/>
      <c r="OZB28" s="74"/>
      <c r="OZC28" s="85"/>
      <c r="OZD28" s="80"/>
      <c r="OZE28" s="80"/>
      <c r="OZF28" s="85"/>
      <c r="OZG28" s="77"/>
      <c r="OZH28" s="74"/>
      <c r="OZI28" s="74"/>
      <c r="OZJ28" s="85"/>
      <c r="OZK28" s="74"/>
      <c r="OZL28" s="74"/>
      <c r="OZM28" s="85"/>
      <c r="OZN28" s="74"/>
      <c r="OZO28" s="74"/>
      <c r="OZP28" s="85"/>
      <c r="OZQ28" s="74"/>
      <c r="OZR28" s="74"/>
      <c r="OZS28" s="85"/>
      <c r="OZT28" s="80"/>
      <c r="OZU28" s="80"/>
      <c r="OZV28" s="85"/>
      <c r="OZW28" s="77"/>
      <c r="OZX28" s="74"/>
      <c r="OZY28" s="74"/>
      <c r="OZZ28" s="85"/>
      <c r="PAA28" s="74"/>
      <c r="PAB28" s="74"/>
      <c r="PAC28" s="85"/>
      <c r="PAD28" s="74"/>
      <c r="PAE28" s="74"/>
      <c r="PAF28" s="85"/>
      <c r="PAG28" s="74"/>
      <c r="PAH28" s="74"/>
      <c r="PAI28" s="85"/>
      <c r="PAJ28" s="80"/>
      <c r="PAK28" s="80"/>
      <c r="PAL28" s="85"/>
      <c r="PAM28" s="77"/>
      <c r="PAN28" s="74"/>
      <c r="PAO28" s="74"/>
      <c r="PAP28" s="85"/>
      <c r="PAQ28" s="74"/>
      <c r="PAR28" s="74"/>
      <c r="PAS28" s="85"/>
      <c r="PAT28" s="74"/>
      <c r="PAU28" s="74"/>
      <c r="PAV28" s="85"/>
      <c r="PAW28" s="74"/>
      <c r="PAX28" s="74"/>
      <c r="PAY28" s="85"/>
      <c r="PAZ28" s="80"/>
      <c r="PBA28" s="80"/>
      <c r="PBB28" s="85"/>
      <c r="PBC28" s="77"/>
      <c r="PBD28" s="74"/>
      <c r="PBE28" s="74"/>
      <c r="PBF28" s="85"/>
      <c r="PBG28" s="74"/>
      <c r="PBH28" s="74"/>
      <c r="PBI28" s="85"/>
      <c r="PBJ28" s="74"/>
      <c r="PBK28" s="74"/>
      <c r="PBL28" s="85"/>
      <c r="PBM28" s="74"/>
      <c r="PBN28" s="74"/>
      <c r="PBO28" s="85"/>
      <c r="PBP28" s="80"/>
      <c r="PBQ28" s="80"/>
      <c r="PBR28" s="85"/>
      <c r="PBS28" s="77"/>
      <c r="PBT28" s="74"/>
      <c r="PBU28" s="74"/>
      <c r="PBV28" s="85"/>
      <c r="PBW28" s="74"/>
      <c r="PBX28" s="74"/>
      <c r="PBY28" s="85"/>
      <c r="PBZ28" s="74"/>
      <c r="PCA28" s="74"/>
      <c r="PCB28" s="85"/>
      <c r="PCC28" s="74"/>
      <c r="PCD28" s="74"/>
      <c r="PCE28" s="85"/>
      <c r="PCF28" s="80"/>
      <c r="PCG28" s="80"/>
      <c r="PCH28" s="85"/>
      <c r="PCI28" s="77"/>
      <c r="PCJ28" s="74"/>
      <c r="PCK28" s="74"/>
      <c r="PCL28" s="85"/>
      <c r="PCM28" s="74"/>
      <c r="PCN28" s="74"/>
      <c r="PCO28" s="85"/>
      <c r="PCP28" s="74"/>
      <c r="PCQ28" s="74"/>
      <c r="PCR28" s="85"/>
      <c r="PCS28" s="74"/>
      <c r="PCT28" s="74"/>
      <c r="PCU28" s="85"/>
      <c r="PCV28" s="80"/>
      <c r="PCW28" s="80"/>
      <c r="PCX28" s="85"/>
      <c r="PCY28" s="77"/>
      <c r="PCZ28" s="74"/>
      <c r="PDA28" s="74"/>
      <c r="PDB28" s="85"/>
      <c r="PDC28" s="74"/>
      <c r="PDD28" s="74"/>
      <c r="PDE28" s="85"/>
      <c r="PDF28" s="74"/>
      <c r="PDG28" s="74"/>
      <c r="PDH28" s="85"/>
      <c r="PDI28" s="74"/>
      <c r="PDJ28" s="74"/>
      <c r="PDK28" s="85"/>
      <c r="PDL28" s="80"/>
      <c r="PDM28" s="80"/>
      <c r="PDN28" s="85"/>
      <c r="PDO28" s="77"/>
      <c r="PDP28" s="74"/>
      <c r="PDQ28" s="74"/>
      <c r="PDR28" s="85"/>
      <c r="PDS28" s="74"/>
      <c r="PDT28" s="74"/>
      <c r="PDU28" s="85"/>
      <c r="PDV28" s="74"/>
      <c r="PDW28" s="74"/>
      <c r="PDX28" s="85"/>
      <c r="PDY28" s="74"/>
      <c r="PDZ28" s="74"/>
      <c r="PEA28" s="85"/>
      <c r="PEB28" s="80"/>
      <c r="PEC28" s="80"/>
      <c r="PED28" s="85"/>
      <c r="PEE28" s="77"/>
      <c r="PEF28" s="74"/>
      <c r="PEG28" s="74"/>
      <c r="PEH28" s="85"/>
      <c r="PEI28" s="74"/>
      <c r="PEJ28" s="74"/>
      <c r="PEK28" s="85"/>
      <c r="PEL28" s="74"/>
      <c r="PEM28" s="74"/>
      <c r="PEN28" s="85"/>
      <c r="PEO28" s="74"/>
      <c r="PEP28" s="74"/>
      <c r="PEQ28" s="85"/>
      <c r="PER28" s="80"/>
      <c r="PES28" s="80"/>
      <c r="PET28" s="85"/>
      <c r="PEU28" s="77"/>
      <c r="PEV28" s="74"/>
      <c r="PEW28" s="74"/>
      <c r="PEX28" s="85"/>
      <c r="PEY28" s="74"/>
      <c r="PEZ28" s="74"/>
      <c r="PFA28" s="85"/>
      <c r="PFB28" s="74"/>
      <c r="PFC28" s="74"/>
      <c r="PFD28" s="85"/>
      <c r="PFE28" s="74"/>
      <c r="PFF28" s="74"/>
      <c r="PFG28" s="85"/>
      <c r="PFH28" s="80"/>
      <c r="PFI28" s="80"/>
      <c r="PFJ28" s="85"/>
      <c r="PFK28" s="77"/>
      <c r="PFL28" s="74"/>
      <c r="PFM28" s="74"/>
      <c r="PFN28" s="85"/>
      <c r="PFO28" s="74"/>
      <c r="PFP28" s="74"/>
      <c r="PFQ28" s="85"/>
      <c r="PFR28" s="74"/>
      <c r="PFS28" s="74"/>
      <c r="PFT28" s="85"/>
      <c r="PFU28" s="74"/>
      <c r="PFV28" s="74"/>
      <c r="PFW28" s="85"/>
      <c r="PFX28" s="80"/>
      <c r="PFY28" s="80"/>
      <c r="PFZ28" s="85"/>
      <c r="PGA28" s="77"/>
      <c r="PGB28" s="74"/>
      <c r="PGC28" s="74"/>
      <c r="PGD28" s="85"/>
      <c r="PGE28" s="74"/>
      <c r="PGF28" s="74"/>
      <c r="PGG28" s="85"/>
      <c r="PGH28" s="74"/>
      <c r="PGI28" s="74"/>
      <c r="PGJ28" s="85"/>
      <c r="PGK28" s="74"/>
      <c r="PGL28" s="74"/>
      <c r="PGM28" s="85"/>
      <c r="PGN28" s="80"/>
      <c r="PGO28" s="80"/>
      <c r="PGP28" s="85"/>
      <c r="PGQ28" s="77"/>
      <c r="PGR28" s="74"/>
      <c r="PGS28" s="74"/>
      <c r="PGT28" s="85"/>
      <c r="PGU28" s="74"/>
      <c r="PGV28" s="74"/>
      <c r="PGW28" s="85"/>
      <c r="PGX28" s="74"/>
      <c r="PGY28" s="74"/>
      <c r="PGZ28" s="85"/>
      <c r="PHA28" s="74"/>
      <c r="PHB28" s="74"/>
      <c r="PHC28" s="85"/>
      <c r="PHD28" s="80"/>
      <c r="PHE28" s="80"/>
      <c r="PHF28" s="85"/>
      <c r="PHG28" s="77"/>
      <c r="PHH28" s="74"/>
      <c r="PHI28" s="74"/>
      <c r="PHJ28" s="85"/>
      <c r="PHK28" s="74"/>
      <c r="PHL28" s="74"/>
      <c r="PHM28" s="85"/>
      <c r="PHN28" s="74"/>
      <c r="PHO28" s="74"/>
      <c r="PHP28" s="85"/>
      <c r="PHQ28" s="74"/>
      <c r="PHR28" s="74"/>
      <c r="PHS28" s="85"/>
      <c r="PHT28" s="80"/>
      <c r="PHU28" s="80"/>
      <c r="PHV28" s="85"/>
      <c r="PHW28" s="77"/>
      <c r="PHX28" s="74"/>
      <c r="PHY28" s="74"/>
      <c r="PHZ28" s="85"/>
      <c r="PIA28" s="74"/>
      <c r="PIB28" s="74"/>
      <c r="PIC28" s="85"/>
      <c r="PID28" s="74"/>
      <c r="PIE28" s="74"/>
      <c r="PIF28" s="85"/>
      <c r="PIG28" s="74"/>
      <c r="PIH28" s="74"/>
      <c r="PII28" s="85"/>
      <c r="PIJ28" s="80"/>
      <c r="PIK28" s="80"/>
      <c r="PIL28" s="85"/>
      <c r="PIM28" s="77"/>
      <c r="PIN28" s="74"/>
      <c r="PIO28" s="74"/>
      <c r="PIP28" s="85"/>
      <c r="PIQ28" s="74"/>
      <c r="PIR28" s="74"/>
      <c r="PIS28" s="85"/>
      <c r="PIT28" s="74"/>
      <c r="PIU28" s="74"/>
      <c r="PIV28" s="85"/>
      <c r="PIW28" s="74"/>
      <c r="PIX28" s="74"/>
      <c r="PIY28" s="85"/>
      <c r="PIZ28" s="80"/>
      <c r="PJA28" s="80"/>
      <c r="PJB28" s="85"/>
      <c r="PJC28" s="77"/>
      <c r="PJD28" s="74"/>
      <c r="PJE28" s="74"/>
      <c r="PJF28" s="85"/>
      <c r="PJG28" s="74"/>
      <c r="PJH28" s="74"/>
      <c r="PJI28" s="85"/>
      <c r="PJJ28" s="74"/>
      <c r="PJK28" s="74"/>
      <c r="PJL28" s="85"/>
      <c r="PJM28" s="74"/>
      <c r="PJN28" s="74"/>
      <c r="PJO28" s="85"/>
      <c r="PJP28" s="80"/>
      <c r="PJQ28" s="80"/>
      <c r="PJR28" s="85"/>
      <c r="PJS28" s="77"/>
      <c r="PJT28" s="74"/>
      <c r="PJU28" s="74"/>
      <c r="PJV28" s="85"/>
      <c r="PJW28" s="74"/>
      <c r="PJX28" s="74"/>
      <c r="PJY28" s="85"/>
      <c r="PJZ28" s="74"/>
      <c r="PKA28" s="74"/>
      <c r="PKB28" s="85"/>
      <c r="PKC28" s="74"/>
      <c r="PKD28" s="74"/>
      <c r="PKE28" s="85"/>
      <c r="PKF28" s="80"/>
      <c r="PKG28" s="80"/>
      <c r="PKH28" s="85"/>
      <c r="PKI28" s="77"/>
      <c r="PKJ28" s="74"/>
      <c r="PKK28" s="74"/>
      <c r="PKL28" s="85"/>
      <c r="PKM28" s="74"/>
      <c r="PKN28" s="74"/>
      <c r="PKO28" s="85"/>
      <c r="PKP28" s="74"/>
      <c r="PKQ28" s="74"/>
      <c r="PKR28" s="85"/>
      <c r="PKS28" s="74"/>
      <c r="PKT28" s="74"/>
      <c r="PKU28" s="85"/>
      <c r="PKV28" s="80"/>
      <c r="PKW28" s="80"/>
      <c r="PKX28" s="85"/>
      <c r="PKY28" s="77"/>
      <c r="PKZ28" s="74"/>
      <c r="PLA28" s="74"/>
      <c r="PLB28" s="85"/>
      <c r="PLC28" s="74"/>
      <c r="PLD28" s="74"/>
      <c r="PLE28" s="85"/>
      <c r="PLF28" s="74"/>
      <c r="PLG28" s="74"/>
      <c r="PLH28" s="85"/>
      <c r="PLI28" s="74"/>
      <c r="PLJ28" s="74"/>
      <c r="PLK28" s="85"/>
      <c r="PLL28" s="80"/>
      <c r="PLM28" s="80"/>
      <c r="PLN28" s="85"/>
      <c r="PLO28" s="77"/>
      <c r="PLP28" s="74"/>
      <c r="PLQ28" s="74"/>
      <c r="PLR28" s="85"/>
      <c r="PLS28" s="74"/>
      <c r="PLT28" s="74"/>
      <c r="PLU28" s="85"/>
      <c r="PLV28" s="74"/>
      <c r="PLW28" s="74"/>
      <c r="PLX28" s="85"/>
      <c r="PLY28" s="74"/>
      <c r="PLZ28" s="74"/>
      <c r="PMA28" s="85"/>
      <c r="PMB28" s="80"/>
      <c r="PMC28" s="80"/>
      <c r="PMD28" s="85"/>
      <c r="PME28" s="77"/>
      <c r="PMF28" s="74"/>
      <c r="PMG28" s="74"/>
      <c r="PMH28" s="85"/>
      <c r="PMI28" s="74"/>
      <c r="PMJ28" s="74"/>
      <c r="PMK28" s="85"/>
      <c r="PML28" s="74"/>
      <c r="PMM28" s="74"/>
      <c r="PMN28" s="85"/>
      <c r="PMO28" s="74"/>
      <c r="PMP28" s="74"/>
      <c r="PMQ28" s="85"/>
      <c r="PMR28" s="80"/>
      <c r="PMS28" s="80"/>
      <c r="PMT28" s="85"/>
      <c r="PMU28" s="77"/>
      <c r="PMV28" s="74"/>
      <c r="PMW28" s="74"/>
      <c r="PMX28" s="85"/>
      <c r="PMY28" s="74"/>
      <c r="PMZ28" s="74"/>
      <c r="PNA28" s="85"/>
      <c r="PNB28" s="74"/>
      <c r="PNC28" s="74"/>
      <c r="PND28" s="85"/>
      <c r="PNE28" s="74"/>
      <c r="PNF28" s="74"/>
      <c r="PNG28" s="85"/>
      <c r="PNH28" s="80"/>
      <c r="PNI28" s="80"/>
      <c r="PNJ28" s="85"/>
      <c r="PNK28" s="77"/>
      <c r="PNL28" s="74"/>
      <c r="PNM28" s="74"/>
      <c r="PNN28" s="85"/>
      <c r="PNO28" s="74"/>
      <c r="PNP28" s="74"/>
      <c r="PNQ28" s="85"/>
      <c r="PNR28" s="74"/>
      <c r="PNS28" s="74"/>
      <c r="PNT28" s="85"/>
      <c r="PNU28" s="74"/>
      <c r="PNV28" s="74"/>
      <c r="PNW28" s="85"/>
      <c r="PNX28" s="80"/>
      <c r="PNY28" s="80"/>
      <c r="PNZ28" s="85"/>
      <c r="POA28" s="77"/>
      <c r="POB28" s="74"/>
      <c r="POC28" s="74"/>
      <c r="POD28" s="85"/>
      <c r="POE28" s="74"/>
      <c r="POF28" s="74"/>
      <c r="POG28" s="85"/>
      <c r="POH28" s="74"/>
      <c r="POI28" s="74"/>
      <c r="POJ28" s="85"/>
      <c r="POK28" s="74"/>
      <c r="POL28" s="74"/>
      <c r="POM28" s="85"/>
      <c r="PON28" s="80"/>
      <c r="POO28" s="80"/>
      <c r="POP28" s="85"/>
      <c r="POQ28" s="77"/>
      <c r="POR28" s="74"/>
      <c r="POS28" s="74"/>
      <c r="POT28" s="85"/>
      <c r="POU28" s="74"/>
      <c r="POV28" s="74"/>
      <c r="POW28" s="85"/>
      <c r="POX28" s="74"/>
      <c r="POY28" s="74"/>
      <c r="POZ28" s="85"/>
      <c r="PPA28" s="74"/>
      <c r="PPB28" s="74"/>
      <c r="PPC28" s="85"/>
      <c r="PPD28" s="80"/>
      <c r="PPE28" s="80"/>
      <c r="PPF28" s="85"/>
      <c r="PPG28" s="77"/>
      <c r="PPH28" s="74"/>
      <c r="PPI28" s="74"/>
      <c r="PPJ28" s="85"/>
      <c r="PPK28" s="74"/>
      <c r="PPL28" s="74"/>
      <c r="PPM28" s="85"/>
      <c r="PPN28" s="74"/>
      <c r="PPO28" s="74"/>
      <c r="PPP28" s="85"/>
      <c r="PPQ28" s="74"/>
      <c r="PPR28" s="74"/>
      <c r="PPS28" s="85"/>
      <c r="PPT28" s="80"/>
      <c r="PPU28" s="80"/>
      <c r="PPV28" s="85"/>
      <c r="PPW28" s="77"/>
      <c r="PPX28" s="74"/>
      <c r="PPY28" s="74"/>
      <c r="PPZ28" s="85"/>
      <c r="PQA28" s="74"/>
      <c r="PQB28" s="74"/>
      <c r="PQC28" s="85"/>
      <c r="PQD28" s="74"/>
      <c r="PQE28" s="74"/>
      <c r="PQF28" s="85"/>
      <c r="PQG28" s="74"/>
      <c r="PQH28" s="74"/>
      <c r="PQI28" s="85"/>
      <c r="PQJ28" s="80"/>
      <c r="PQK28" s="80"/>
      <c r="PQL28" s="85"/>
      <c r="PQM28" s="77"/>
      <c r="PQN28" s="74"/>
      <c r="PQO28" s="74"/>
      <c r="PQP28" s="85"/>
      <c r="PQQ28" s="74"/>
      <c r="PQR28" s="74"/>
      <c r="PQS28" s="85"/>
      <c r="PQT28" s="74"/>
      <c r="PQU28" s="74"/>
      <c r="PQV28" s="85"/>
      <c r="PQW28" s="74"/>
      <c r="PQX28" s="74"/>
      <c r="PQY28" s="85"/>
      <c r="PQZ28" s="80"/>
      <c r="PRA28" s="80"/>
      <c r="PRB28" s="85"/>
      <c r="PRC28" s="77"/>
      <c r="PRD28" s="74"/>
      <c r="PRE28" s="74"/>
      <c r="PRF28" s="85"/>
      <c r="PRG28" s="74"/>
      <c r="PRH28" s="74"/>
      <c r="PRI28" s="85"/>
      <c r="PRJ28" s="74"/>
      <c r="PRK28" s="74"/>
      <c r="PRL28" s="85"/>
      <c r="PRM28" s="74"/>
      <c r="PRN28" s="74"/>
      <c r="PRO28" s="85"/>
      <c r="PRP28" s="80"/>
      <c r="PRQ28" s="80"/>
      <c r="PRR28" s="85"/>
      <c r="PRS28" s="77"/>
      <c r="PRT28" s="74"/>
      <c r="PRU28" s="74"/>
      <c r="PRV28" s="85"/>
      <c r="PRW28" s="74"/>
      <c r="PRX28" s="74"/>
      <c r="PRY28" s="85"/>
      <c r="PRZ28" s="74"/>
      <c r="PSA28" s="74"/>
      <c r="PSB28" s="85"/>
      <c r="PSC28" s="74"/>
      <c r="PSD28" s="74"/>
      <c r="PSE28" s="85"/>
      <c r="PSF28" s="80"/>
      <c r="PSG28" s="80"/>
      <c r="PSH28" s="85"/>
      <c r="PSI28" s="77"/>
      <c r="PSJ28" s="74"/>
      <c r="PSK28" s="74"/>
      <c r="PSL28" s="85"/>
      <c r="PSM28" s="74"/>
      <c r="PSN28" s="74"/>
      <c r="PSO28" s="85"/>
      <c r="PSP28" s="74"/>
      <c r="PSQ28" s="74"/>
      <c r="PSR28" s="85"/>
      <c r="PSS28" s="74"/>
      <c r="PST28" s="74"/>
      <c r="PSU28" s="85"/>
      <c r="PSV28" s="80"/>
      <c r="PSW28" s="80"/>
      <c r="PSX28" s="85"/>
      <c r="PSY28" s="77"/>
      <c r="PSZ28" s="74"/>
      <c r="PTA28" s="74"/>
      <c r="PTB28" s="85"/>
      <c r="PTC28" s="74"/>
      <c r="PTD28" s="74"/>
      <c r="PTE28" s="85"/>
      <c r="PTF28" s="74"/>
      <c r="PTG28" s="74"/>
      <c r="PTH28" s="85"/>
      <c r="PTI28" s="74"/>
      <c r="PTJ28" s="74"/>
      <c r="PTK28" s="85"/>
      <c r="PTL28" s="80"/>
      <c r="PTM28" s="80"/>
      <c r="PTN28" s="85"/>
      <c r="PTO28" s="77"/>
      <c r="PTP28" s="74"/>
      <c r="PTQ28" s="74"/>
      <c r="PTR28" s="85"/>
      <c r="PTS28" s="74"/>
      <c r="PTT28" s="74"/>
      <c r="PTU28" s="85"/>
      <c r="PTV28" s="74"/>
      <c r="PTW28" s="74"/>
      <c r="PTX28" s="85"/>
      <c r="PTY28" s="74"/>
      <c r="PTZ28" s="74"/>
      <c r="PUA28" s="85"/>
      <c r="PUB28" s="80"/>
      <c r="PUC28" s="80"/>
      <c r="PUD28" s="85"/>
      <c r="PUE28" s="77"/>
      <c r="PUF28" s="74"/>
      <c r="PUG28" s="74"/>
      <c r="PUH28" s="85"/>
      <c r="PUI28" s="74"/>
      <c r="PUJ28" s="74"/>
      <c r="PUK28" s="85"/>
      <c r="PUL28" s="74"/>
      <c r="PUM28" s="74"/>
      <c r="PUN28" s="85"/>
      <c r="PUO28" s="74"/>
      <c r="PUP28" s="74"/>
      <c r="PUQ28" s="85"/>
      <c r="PUR28" s="80"/>
      <c r="PUS28" s="80"/>
      <c r="PUT28" s="85"/>
      <c r="PUU28" s="77"/>
      <c r="PUV28" s="74"/>
      <c r="PUW28" s="74"/>
      <c r="PUX28" s="85"/>
      <c r="PUY28" s="74"/>
      <c r="PUZ28" s="74"/>
      <c r="PVA28" s="85"/>
      <c r="PVB28" s="74"/>
      <c r="PVC28" s="74"/>
      <c r="PVD28" s="85"/>
      <c r="PVE28" s="74"/>
      <c r="PVF28" s="74"/>
      <c r="PVG28" s="85"/>
      <c r="PVH28" s="80"/>
      <c r="PVI28" s="80"/>
      <c r="PVJ28" s="85"/>
      <c r="PVK28" s="77"/>
      <c r="PVL28" s="74"/>
      <c r="PVM28" s="74"/>
      <c r="PVN28" s="85"/>
      <c r="PVO28" s="74"/>
      <c r="PVP28" s="74"/>
      <c r="PVQ28" s="85"/>
      <c r="PVR28" s="74"/>
      <c r="PVS28" s="74"/>
      <c r="PVT28" s="85"/>
      <c r="PVU28" s="74"/>
      <c r="PVV28" s="74"/>
      <c r="PVW28" s="85"/>
      <c r="PVX28" s="80"/>
      <c r="PVY28" s="80"/>
      <c r="PVZ28" s="85"/>
      <c r="PWA28" s="77"/>
      <c r="PWB28" s="74"/>
      <c r="PWC28" s="74"/>
      <c r="PWD28" s="85"/>
      <c r="PWE28" s="74"/>
      <c r="PWF28" s="74"/>
      <c r="PWG28" s="85"/>
      <c r="PWH28" s="74"/>
      <c r="PWI28" s="74"/>
      <c r="PWJ28" s="85"/>
      <c r="PWK28" s="74"/>
      <c r="PWL28" s="74"/>
      <c r="PWM28" s="85"/>
      <c r="PWN28" s="80"/>
      <c r="PWO28" s="80"/>
      <c r="PWP28" s="85"/>
      <c r="PWQ28" s="77"/>
      <c r="PWR28" s="74"/>
      <c r="PWS28" s="74"/>
      <c r="PWT28" s="85"/>
      <c r="PWU28" s="74"/>
      <c r="PWV28" s="74"/>
      <c r="PWW28" s="85"/>
      <c r="PWX28" s="74"/>
      <c r="PWY28" s="74"/>
      <c r="PWZ28" s="85"/>
      <c r="PXA28" s="74"/>
      <c r="PXB28" s="74"/>
      <c r="PXC28" s="85"/>
      <c r="PXD28" s="80"/>
      <c r="PXE28" s="80"/>
      <c r="PXF28" s="85"/>
      <c r="PXG28" s="77"/>
      <c r="PXH28" s="74"/>
      <c r="PXI28" s="74"/>
      <c r="PXJ28" s="85"/>
      <c r="PXK28" s="74"/>
      <c r="PXL28" s="74"/>
      <c r="PXM28" s="85"/>
      <c r="PXN28" s="74"/>
      <c r="PXO28" s="74"/>
      <c r="PXP28" s="85"/>
      <c r="PXQ28" s="74"/>
      <c r="PXR28" s="74"/>
      <c r="PXS28" s="85"/>
      <c r="PXT28" s="80"/>
      <c r="PXU28" s="80"/>
      <c r="PXV28" s="85"/>
      <c r="PXW28" s="77"/>
      <c r="PXX28" s="74"/>
      <c r="PXY28" s="74"/>
      <c r="PXZ28" s="85"/>
      <c r="PYA28" s="74"/>
      <c r="PYB28" s="74"/>
      <c r="PYC28" s="85"/>
      <c r="PYD28" s="74"/>
      <c r="PYE28" s="74"/>
      <c r="PYF28" s="85"/>
      <c r="PYG28" s="74"/>
      <c r="PYH28" s="74"/>
      <c r="PYI28" s="85"/>
      <c r="PYJ28" s="80"/>
      <c r="PYK28" s="80"/>
      <c r="PYL28" s="85"/>
      <c r="PYM28" s="77"/>
      <c r="PYN28" s="74"/>
      <c r="PYO28" s="74"/>
      <c r="PYP28" s="85"/>
      <c r="PYQ28" s="74"/>
      <c r="PYR28" s="74"/>
      <c r="PYS28" s="85"/>
      <c r="PYT28" s="74"/>
      <c r="PYU28" s="74"/>
      <c r="PYV28" s="85"/>
      <c r="PYW28" s="74"/>
      <c r="PYX28" s="74"/>
      <c r="PYY28" s="85"/>
      <c r="PYZ28" s="80"/>
      <c r="PZA28" s="80"/>
      <c r="PZB28" s="85"/>
      <c r="PZC28" s="77"/>
      <c r="PZD28" s="74"/>
      <c r="PZE28" s="74"/>
      <c r="PZF28" s="85"/>
      <c r="PZG28" s="74"/>
      <c r="PZH28" s="74"/>
      <c r="PZI28" s="85"/>
      <c r="PZJ28" s="74"/>
      <c r="PZK28" s="74"/>
      <c r="PZL28" s="85"/>
      <c r="PZM28" s="74"/>
      <c r="PZN28" s="74"/>
      <c r="PZO28" s="85"/>
      <c r="PZP28" s="80"/>
      <c r="PZQ28" s="80"/>
      <c r="PZR28" s="85"/>
      <c r="PZS28" s="77"/>
      <c r="PZT28" s="74"/>
      <c r="PZU28" s="74"/>
      <c r="PZV28" s="85"/>
      <c r="PZW28" s="74"/>
      <c r="PZX28" s="74"/>
      <c r="PZY28" s="85"/>
      <c r="PZZ28" s="74"/>
      <c r="QAA28" s="74"/>
      <c r="QAB28" s="85"/>
      <c r="QAC28" s="74"/>
      <c r="QAD28" s="74"/>
      <c r="QAE28" s="85"/>
      <c r="QAF28" s="80"/>
      <c r="QAG28" s="80"/>
      <c r="QAH28" s="85"/>
      <c r="QAI28" s="77"/>
      <c r="QAJ28" s="74"/>
      <c r="QAK28" s="74"/>
      <c r="QAL28" s="85"/>
      <c r="QAM28" s="74"/>
      <c r="QAN28" s="74"/>
      <c r="QAO28" s="85"/>
      <c r="QAP28" s="74"/>
      <c r="QAQ28" s="74"/>
      <c r="QAR28" s="85"/>
      <c r="QAS28" s="74"/>
      <c r="QAT28" s="74"/>
      <c r="QAU28" s="85"/>
      <c r="QAV28" s="80"/>
      <c r="QAW28" s="80"/>
      <c r="QAX28" s="85"/>
      <c r="QAY28" s="77"/>
      <c r="QAZ28" s="74"/>
      <c r="QBA28" s="74"/>
      <c r="QBB28" s="85"/>
      <c r="QBC28" s="74"/>
      <c r="QBD28" s="74"/>
      <c r="QBE28" s="85"/>
      <c r="QBF28" s="74"/>
      <c r="QBG28" s="74"/>
      <c r="QBH28" s="85"/>
      <c r="QBI28" s="74"/>
      <c r="QBJ28" s="74"/>
      <c r="QBK28" s="85"/>
      <c r="QBL28" s="80"/>
      <c r="QBM28" s="80"/>
      <c r="QBN28" s="85"/>
      <c r="QBO28" s="77"/>
      <c r="QBP28" s="74"/>
      <c r="QBQ28" s="74"/>
      <c r="QBR28" s="85"/>
      <c r="QBS28" s="74"/>
      <c r="QBT28" s="74"/>
      <c r="QBU28" s="85"/>
      <c r="QBV28" s="74"/>
      <c r="QBW28" s="74"/>
      <c r="QBX28" s="85"/>
      <c r="QBY28" s="74"/>
      <c r="QBZ28" s="74"/>
      <c r="QCA28" s="85"/>
      <c r="QCB28" s="80"/>
      <c r="QCC28" s="80"/>
      <c r="QCD28" s="85"/>
      <c r="QCE28" s="77"/>
      <c r="QCF28" s="74"/>
      <c r="QCG28" s="74"/>
      <c r="QCH28" s="85"/>
      <c r="QCI28" s="74"/>
      <c r="QCJ28" s="74"/>
      <c r="QCK28" s="85"/>
      <c r="QCL28" s="74"/>
      <c r="QCM28" s="74"/>
      <c r="QCN28" s="85"/>
      <c r="QCO28" s="74"/>
      <c r="QCP28" s="74"/>
      <c r="QCQ28" s="85"/>
      <c r="QCR28" s="80"/>
      <c r="QCS28" s="80"/>
      <c r="QCT28" s="85"/>
      <c r="QCU28" s="77"/>
      <c r="QCV28" s="74"/>
      <c r="QCW28" s="74"/>
      <c r="QCX28" s="85"/>
      <c r="QCY28" s="74"/>
      <c r="QCZ28" s="74"/>
      <c r="QDA28" s="85"/>
      <c r="QDB28" s="74"/>
      <c r="QDC28" s="74"/>
      <c r="QDD28" s="85"/>
      <c r="QDE28" s="74"/>
      <c r="QDF28" s="74"/>
      <c r="QDG28" s="85"/>
      <c r="QDH28" s="80"/>
      <c r="QDI28" s="80"/>
      <c r="QDJ28" s="85"/>
      <c r="QDK28" s="77"/>
      <c r="QDL28" s="74"/>
      <c r="QDM28" s="74"/>
      <c r="QDN28" s="85"/>
      <c r="QDO28" s="74"/>
      <c r="QDP28" s="74"/>
      <c r="QDQ28" s="85"/>
      <c r="QDR28" s="74"/>
      <c r="QDS28" s="74"/>
      <c r="QDT28" s="85"/>
      <c r="QDU28" s="74"/>
      <c r="QDV28" s="74"/>
      <c r="QDW28" s="85"/>
      <c r="QDX28" s="80"/>
      <c r="QDY28" s="80"/>
      <c r="QDZ28" s="85"/>
      <c r="QEA28" s="77"/>
      <c r="QEB28" s="74"/>
      <c r="QEC28" s="74"/>
      <c r="QED28" s="85"/>
      <c r="QEE28" s="74"/>
      <c r="QEF28" s="74"/>
      <c r="QEG28" s="85"/>
      <c r="QEH28" s="74"/>
      <c r="QEI28" s="74"/>
      <c r="QEJ28" s="85"/>
      <c r="QEK28" s="74"/>
      <c r="QEL28" s="74"/>
      <c r="QEM28" s="85"/>
      <c r="QEN28" s="80"/>
      <c r="QEO28" s="80"/>
      <c r="QEP28" s="85"/>
      <c r="QEQ28" s="77"/>
      <c r="QER28" s="74"/>
      <c r="QES28" s="74"/>
      <c r="QET28" s="85"/>
      <c r="QEU28" s="74"/>
      <c r="QEV28" s="74"/>
      <c r="QEW28" s="85"/>
      <c r="QEX28" s="74"/>
      <c r="QEY28" s="74"/>
      <c r="QEZ28" s="85"/>
      <c r="QFA28" s="74"/>
      <c r="QFB28" s="74"/>
      <c r="QFC28" s="85"/>
      <c r="QFD28" s="80"/>
      <c r="QFE28" s="80"/>
      <c r="QFF28" s="85"/>
      <c r="QFG28" s="77"/>
      <c r="QFH28" s="74"/>
      <c r="QFI28" s="74"/>
      <c r="QFJ28" s="85"/>
      <c r="QFK28" s="74"/>
      <c r="QFL28" s="74"/>
      <c r="QFM28" s="85"/>
      <c r="QFN28" s="74"/>
      <c r="QFO28" s="74"/>
      <c r="QFP28" s="85"/>
      <c r="QFQ28" s="74"/>
      <c r="QFR28" s="74"/>
      <c r="QFS28" s="85"/>
      <c r="QFT28" s="80"/>
      <c r="QFU28" s="80"/>
      <c r="QFV28" s="85"/>
      <c r="QFW28" s="77"/>
      <c r="QFX28" s="74"/>
      <c r="QFY28" s="74"/>
      <c r="QFZ28" s="85"/>
      <c r="QGA28" s="74"/>
      <c r="QGB28" s="74"/>
      <c r="QGC28" s="85"/>
      <c r="QGD28" s="74"/>
      <c r="QGE28" s="74"/>
      <c r="QGF28" s="85"/>
      <c r="QGG28" s="74"/>
      <c r="QGH28" s="74"/>
      <c r="QGI28" s="85"/>
      <c r="QGJ28" s="80"/>
      <c r="QGK28" s="80"/>
      <c r="QGL28" s="85"/>
      <c r="QGM28" s="77"/>
      <c r="QGN28" s="74"/>
      <c r="QGO28" s="74"/>
      <c r="QGP28" s="85"/>
      <c r="QGQ28" s="74"/>
      <c r="QGR28" s="74"/>
      <c r="QGS28" s="85"/>
      <c r="QGT28" s="74"/>
      <c r="QGU28" s="74"/>
      <c r="QGV28" s="85"/>
      <c r="QGW28" s="74"/>
      <c r="QGX28" s="74"/>
      <c r="QGY28" s="85"/>
      <c r="QGZ28" s="80"/>
      <c r="QHA28" s="80"/>
      <c r="QHB28" s="85"/>
      <c r="QHC28" s="77"/>
      <c r="QHD28" s="74"/>
      <c r="QHE28" s="74"/>
      <c r="QHF28" s="85"/>
      <c r="QHG28" s="74"/>
      <c r="QHH28" s="74"/>
      <c r="QHI28" s="85"/>
      <c r="QHJ28" s="74"/>
      <c r="QHK28" s="74"/>
      <c r="QHL28" s="85"/>
      <c r="QHM28" s="74"/>
      <c r="QHN28" s="74"/>
      <c r="QHO28" s="85"/>
      <c r="QHP28" s="80"/>
      <c r="QHQ28" s="80"/>
      <c r="QHR28" s="85"/>
      <c r="QHS28" s="77"/>
      <c r="QHT28" s="74"/>
      <c r="QHU28" s="74"/>
      <c r="QHV28" s="85"/>
      <c r="QHW28" s="74"/>
      <c r="QHX28" s="74"/>
      <c r="QHY28" s="85"/>
      <c r="QHZ28" s="74"/>
      <c r="QIA28" s="74"/>
      <c r="QIB28" s="85"/>
      <c r="QIC28" s="74"/>
      <c r="QID28" s="74"/>
      <c r="QIE28" s="85"/>
      <c r="QIF28" s="80"/>
      <c r="QIG28" s="80"/>
      <c r="QIH28" s="85"/>
      <c r="QII28" s="77"/>
      <c r="QIJ28" s="74"/>
      <c r="QIK28" s="74"/>
      <c r="QIL28" s="85"/>
      <c r="QIM28" s="74"/>
      <c r="QIN28" s="74"/>
      <c r="QIO28" s="85"/>
      <c r="QIP28" s="74"/>
      <c r="QIQ28" s="74"/>
      <c r="QIR28" s="85"/>
      <c r="QIS28" s="74"/>
      <c r="QIT28" s="74"/>
      <c r="QIU28" s="85"/>
      <c r="QIV28" s="80"/>
      <c r="QIW28" s="80"/>
      <c r="QIX28" s="85"/>
      <c r="QIY28" s="77"/>
      <c r="QIZ28" s="74"/>
      <c r="QJA28" s="74"/>
      <c r="QJB28" s="85"/>
      <c r="QJC28" s="74"/>
      <c r="QJD28" s="74"/>
      <c r="QJE28" s="85"/>
      <c r="QJF28" s="74"/>
      <c r="QJG28" s="74"/>
      <c r="QJH28" s="85"/>
      <c r="QJI28" s="74"/>
      <c r="QJJ28" s="74"/>
      <c r="QJK28" s="85"/>
      <c r="QJL28" s="80"/>
      <c r="QJM28" s="80"/>
      <c r="QJN28" s="85"/>
      <c r="QJO28" s="77"/>
      <c r="QJP28" s="74"/>
      <c r="QJQ28" s="74"/>
      <c r="QJR28" s="85"/>
      <c r="QJS28" s="74"/>
      <c r="QJT28" s="74"/>
      <c r="QJU28" s="85"/>
      <c r="QJV28" s="74"/>
      <c r="QJW28" s="74"/>
      <c r="QJX28" s="85"/>
      <c r="QJY28" s="74"/>
      <c r="QJZ28" s="74"/>
      <c r="QKA28" s="85"/>
      <c r="QKB28" s="80"/>
      <c r="QKC28" s="80"/>
      <c r="QKD28" s="85"/>
      <c r="QKE28" s="77"/>
      <c r="QKF28" s="74"/>
      <c r="QKG28" s="74"/>
      <c r="QKH28" s="85"/>
      <c r="QKI28" s="74"/>
      <c r="QKJ28" s="74"/>
      <c r="QKK28" s="85"/>
      <c r="QKL28" s="74"/>
      <c r="QKM28" s="74"/>
      <c r="QKN28" s="85"/>
      <c r="QKO28" s="74"/>
      <c r="QKP28" s="74"/>
      <c r="QKQ28" s="85"/>
      <c r="QKR28" s="80"/>
      <c r="QKS28" s="80"/>
      <c r="QKT28" s="85"/>
      <c r="QKU28" s="77"/>
      <c r="QKV28" s="74"/>
      <c r="QKW28" s="74"/>
      <c r="QKX28" s="85"/>
      <c r="QKY28" s="74"/>
      <c r="QKZ28" s="74"/>
      <c r="QLA28" s="85"/>
      <c r="QLB28" s="74"/>
      <c r="QLC28" s="74"/>
      <c r="QLD28" s="85"/>
      <c r="QLE28" s="74"/>
      <c r="QLF28" s="74"/>
      <c r="QLG28" s="85"/>
      <c r="QLH28" s="80"/>
      <c r="QLI28" s="80"/>
      <c r="QLJ28" s="85"/>
      <c r="QLK28" s="77"/>
      <c r="QLL28" s="74"/>
      <c r="QLM28" s="74"/>
      <c r="QLN28" s="85"/>
      <c r="QLO28" s="74"/>
      <c r="QLP28" s="74"/>
      <c r="QLQ28" s="85"/>
      <c r="QLR28" s="74"/>
      <c r="QLS28" s="74"/>
      <c r="QLT28" s="85"/>
      <c r="QLU28" s="74"/>
      <c r="QLV28" s="74"/>
      <c r="QLW28" s="85"/>
      <c r="QLX28" s="80"/>
      <c r="QLY28" s="80"/>
      <c r="QLZ28" s="85"/>
      <c r="QMA28" s="77"/>
      <c r="QMB28" s="74"/>
      <c r="QMC28" s="74"/>
      <c r="QMD28" s="85"/>
      <c r="QME28" s="74"/>
      <c r="QMF28" s="74"/>
      <c r="QMG28" s="85"/>
      <c r="QMH28" s="74"/>
      <c r="QMI28" s="74"/>
      <c r="QMJ28" s="85"/>
      <c r="QMK28" s="74"/>
      <c r="QML28" s="74"/>
      <c r="QMM28" s="85"/>
      <c r="QMN28" s="80"/>
      <c r="QMO28" s="80"/>
      <c r="QMP28" s="85"/>
      <c r="QMQ28" s="77"/>
      <c r="QMR28" s="74"/>
      <c r="QMS28" s="74"/>
      <c r="QMT28" s="85"/>
      <c r="QMU28" s="74"/>
      <c r="QMV28" s="74"/>
      <c r="QMW28" s="85"/>
      <c r="QMX28" s="74"/>
      <c r="QMY28" s="74"/>
      <c r="QMZ28" s="85"/>
      <c r="QNA28" s="74"/>
      <c r="QNB28" s="74"/>
      <c r="QNC28" s="85"/>
      <c r="QND28" s="80"/>
      <c r="QNE28" s="80"/>
      <c r="QNF28" s="85"/>
      <c r="QNG28" s="77"/>
      <c r="QNH28" s="74"/>
      <c r="QNI28" s="74"/>
      <c r="QNJ28" s="85"/>
      <c r="QNK28" s="74"/>
      <c r="QNL28" s="74"/>
      <c r="QNM28" s="85"/>
      <c r="QNN28" s="74"/>
      <c r="QNO28" s="74"/>
      <c r="QNP28" s="85"/>
      <c r="QNQ28" s="74"/>
      <c r="QNR28" s="74"/>
      <c r="QNS28" s="85"/>
      <c r="QNT28" s="80"/>
      <c r="QNU28" s="80"/>
      <c r="QNV28" s="85"/>
      <c r="QNW28" s="77"/>
      <c r="QNX28" s="74"/>
      <c r="QNY28" s="74"/>
      <c r="QNZ28" s="85"/>
      <c r="QOA28" s="74"/>
      <c r="QOB28" s="74"/>
      <c r="QOC28" s="85"/>
      <c r="QOD28" s="74"/>
      <c r="QOE28" s="74"/>
      <c r="QOF28" s="85"/>
      <c r="QOG28" s="74"/>
      <c r="QOH28" s="74"/>
      <c r="QOI28" s="85"/>
      <c r="QOJ28" s="80"/>
      <c r="QOK28" s="80"/>
      <c r="QOL28" s="85"/>
      <c r="QOM28" s="77"/>
      <c r="QON28" s="74"/>
      <c r="QOO28" s="74"/>
      <c r="QOP28" s="85"/>
      <c r="QOQ28" s="74"/>
      <c r="QOR28" s="74"/>
      <c r="QOS28" s="85"/>
      <c r="QOT28" s="74"/>
      <c r="QOU28" s="74"/>
      <c r="QOV28" s="85"/>
      <c r="QOW28" s="74"/>
      <c r="QOX28" s="74"/>
      <c r="QOY28" s="85"/>
      <c r="QOZ28" s="80"/>
      <c r="QPA28" s="80"/>
      <c r="QPB28" s="85"/>
      <c r="QPC28" s="77"/>
      <c r="QPD28" s="74"/>
      <c r="QPE28" s="74"/>
      <c r="QPF28" s="85"/>
      <c r="QPG28" s="74"/>
      <c r="QPH28" s="74"/>
      <c r="QPI28" s="85"/>
      <c r="QPJ28" s="74"/>
      <c r="QPK28" s="74"/>
      <c r="QPL28" s="85"/>
      <c r="QPM28" s="74"/>
      <c r="QPN28" s="74"/>
      <c r="QPO28" s="85"/>
      <c r="QPP28" s="80"/>
      <c r="QPQ28" s="80"/>
      <c r="QPR28" s="85"/>
      <c r="QPS28" s="77"/>
      <c r="QPT28" s="74"/>
      <c r="QPU28" s="74"/>
      <c r="QPV28" s="85"/>
      <c r="QPW28" s="74"/>
      <c r="QPX28" s="74"/>
      <c r="QPY28" s="85"/>
      <c r="QPZ28" s="74"/>
      <c r="QQA28" s="74"/>
      <c r="QQB28" s="85"/>
      <c r="QQC28" s="74"/>
      <c r="QQD28" s="74"/>
      <c r="QQE28" s="85"/>
      <c r="QQF28" s="80"/>
      <c r="QQG28" s="80"/>
      <c r="QQH28" s="85"/>
      <c r="QQI28" s="77"/>
      <c r="QQJ28" s="74"/>
      <c r="QQK28" s="74"/>
      <c r="QQL28" s="85"/>
      <c r="QQM28" s="74"/>
      <c r="QQN28" s="74"/>
      <c r="QQO28" s="85"/>
      <c r="QQP28" s="74"/>
      <c r="QQQ28" s="74"/>
      <c r="QQR28" s="85"/>
      <c r="QQS28" s="74"/>
      <c r="QQT28" s="74"/>
      <c r="QQU28" s="85"/>
      <c r="QQV28" s="80"/>
      <c r="QQW28" s="80"/>
      <c r="QQX28" s="85"/>
      <c r="QQY28" s="77"/>
      <c r="QQZ28" s="74"/>
      <c r="QRA28" s="74"/>
      <c r="QRB28" s="85"/>
      <c r="QRC28" s="74"/>
      <c r="QRD28" s="74"/>
      <c r="QRE28" s="85"/>
      <c r="QRF28" s="74"/>
      <c r="QRG28" s="74"/>
      <c r="QRH28" s="85"/>
      <c r="QRI28" s="74"/>
      <c r="QRJ28" s="74"/>
      <c r="QRK28" s="85"/>
      <c r="QRL28" s="80"/>
      <c r="QRM28" s="80"/>
      <c r="QRN28" s="85"/>
      <c r="QRO28" s="77"/>
      <c r="QRP28" s="74"/>
      <c r="QRQ28" s="74"/>
      <c r="QRR28" s="85"/>
      <c r="QRS28" s="74"/>
      <c r="QRT28" s="74"/>
      <c r="QRU28" s="85"/>
      <c r="QRV28" s="74"/>
      <c r="QRW28" s="74"/>
      <c r="QRX28" s="85"/>
      <c r="QRY28" s="74"/>
      <c r="QRZ28" s="74"/>
      <c r="QSA28" s="85"/>
      <c r="QSB28" s="80"/>
      <c r="QSC28" s="80"/>
      <c r="QSD28" s="85"/>
      <c r="QSE28" s="77"/>
      <c r="QSF28" s="74"/>
      <c r="QSG28" s="74"/>
      <c r="QSH28" s="85"/>
      <c r="QSI28" s="74"/>
      <c r="QSJ28" s="74"/>
      <c r="QSK28" s="85"/>
      <c r="QSL28" s="74"/>
      <c r="QSM28" s="74"/>
      <c r="QSN28" s="85"/>
      <c r="QSO28" s="74"/>
      <c r="QSP28" s="74"/>
      <c r="QSQ28" s="85"/>
      <c r="QSR28" s="80"/>
      <c r="QSS28" s="80"/>
      <c r="QST28" s="85"/>
      <c r="QSU28" s="77"/>
      <c r="QSV28" s="74"/>
      <c r="QSW28" s="74"/>
      <c r="QSX28" s="85"/>
      <c r="QSY28" s="74"/>
      <c r="QSZ28" s="74"/>
      <c r="QTA28" s="85"/>
      <c r="QTB28" s="74"/>
      <c r="QTC28" s="74"/>
      <c r="QTD28" s="85"/>
      <c r="QTE28" s="74"/>
      <c r="QTF28" s="74"/>
      <c r="QTG28" s="85"/>
      <c r="QTH28" s="80"/>
      <c r="QTI28" s="80"/>
      <c r="QTJ28" s="85"/>
      <c r="QTK28" s="77"/>
      <c r="QTL28" s="74"/>
      <c r="QTM28" s="74"/>
      <c r="QTN28" s="85"/>
      <c r="QTO28" s="74"/>
      <c r="QTP28" s="74"/>
      <c r="QTQ28" s="85"/>
      <c r="QTR28" s="74"/>
      <c r="QTS28" s="74"/>
      <c r="QTT28" s="85"/>
      <c r="QTU28" s="74"/>
      <c r="QTV28" s="74"/>
      <c r="QTW28" s="85"/>
      <c r="QTX28" s="80"/>
      <c r="QTY28" s="80"/>
      <c r="QTZ28" s="85"/>
      <c r="QUA28" s="77"/>
      <c r="QUB28" s="74"/>
      <c r="QUC28" s="74"/>
      <c r="QUD28" s="85"/>
      <c r="QUE28" s="74"/>
      <c r="QUF28" s="74"/>
      <c r="QUG28" s="85"/>
      <c r="QUH28" s="74"/>
      <c r="QUI28" s="74"/>
      <c r="QUJ28" s="85"/>
      <c r="QUK28" s="74"/>
      <c r="QUL28" s="74"/>
      <c r="QUM28" s="85"/>
      <c r="QUN28" s="80"/>
      <c r="QUO28" s="80"/>
      <c r="QUP28" s="85"/>
      <c r="QUQ28" s="77"/>
      <c r="QUR28" s="74"/>
      <c r="QUS28" s="74"/>
      <c r="QUT28" s="85"/>
      <c r="QUU28" s="74"/>
      <c r="QUV28" s="74"/>
      <c r="QUW28" s="85"/>
      <c r="QUX28" s="74"/>
      <c r="QUY28" s="74"/>
      <c r="QUZ28" s="85"/>
      <c r="QVA28" s="74"/>
      <c r="QVB28" s="74"/>
      <c r="QVC28" s="85"/>
      <c r="QVD28" s="80"/>
      <c r="QVE28" s="80"/>
      <c r="QVF28" s="85"/>
      <c r="QVG28" s="77"/>
      <c r="QVH28" s="74"/>
      <c r="QVI28" s="74"/>
      <c r="QVJ28" s="85"/>
      <c r="QVK28" s="74"/>
      <c r="QVL28" s="74"/>
      <c r="QVM28" s="85"/>
      <c r="QVN28" s="74"/>
      <c r="QVO28" s="74"/>
      <c r="QVP28" s="85"/>
      <c r="QVQ28" s="74"/>
      <c r="QVR28" s="74"/>
      <c r="QVS28" s="85"/>
      <c r="QVT28" s="80"/>
      <c r="QVU28" s="80"/>
      <c r="QVV28" s="85"/>
      <c r="QVW28" s="77"/>
      <c r="QVX28" s="74"/>
      <c r="QVY28" s="74"/>
      <c r="QVZ28" s="85"/>
      <c r="QWA28" s="74"/>
      <c r="QWB28" s="74"/>
      <c r="QWC28" s="85"/>
      <c r="QWD28" s="74"/>
      <c r="QWE28" s="74"/>
      <c r="QWF28" s="85"/>
      <c r="QWG28" s="74"/>
      <c r="QWH28" s="74"/>
      <c r="QWI28" s="85"/>
      <c r="QWJ28" s="80"/>
      <c r="QWK28" s="80"/>
      <c r="QWL28" s="85"/>
      <c r="QWM28" s="77"/>
      <c r="QWN28" s="74"/>
      <c r="QWO28" s="74"/>
      <c r="QWP28" s="85"/>
      <c r="QWQ28" s="74"/>
      <c r="QWR28" s="74"/>
      <c r="QWS28" s="85"/>
      <c r="QWT28" s="74"/>
      <c r="QWU28" s="74"/>
      <c r="QWV28" s="85"/>
      <c r="QWW28" s="74"/>
      <c r="QWX28" s="74"/>
      <c r="QWY28" s="85"/>
      <c r="QWZ28" s="80"/>
      <c r="QXA28" s="80"/>
      <c r="QXB28" s="85"/>
      <c r="QXC28" s="77"/>
      <c r="QXD28" s="74"/>
      <c r="QXE28" s="74"/>
      <c r="QXF28" s="85"/>
      <c r="QXG28" s="74"/>
      <c r="QXH28" s="74"/>
      <c r="QXI28" s="85"/>
      <c r="QXJ28" s="74"/>
      <c r="QXK28" s="74"/>
      <c r="QXL28" s="85"/>
      <c r="QXM28" s="74"/>
      <c r="QXN28" s="74"/>
      <c r="QXO28" s="85"/>
      <c r="QXP28" s="80"/>
      <c r="QXQ28" s="80"/>
      <c r="QXR28" s="85"/>
      <c r="QXS28" s="77"/>
      <c r="QXT28" s="74"/>
      <c r="QXU28" s="74"/>
      <c r="QXV28" s="85"/>
      <c r="QXW28" s="74"/>
      <c r="QXX28" s="74"/>
      <c r="QXY28" s="85"/>
      <c r="QXZ28" s="74"/>
      <c r="QYA28" s="74"/>
      <c r="QYB28" s="85"/>
      <c r="QYC28" s="74"/>
      <c r="QYD28" s="74"/>
      <c r="QYE28" s="85"/>
      <c r="QYF28" s="80"/>
      <c r="QYG28" s="80"/>
      <c r="QYH28" s="85"/>
      <c r="QYI28" s="77"/>
      <c r="QYJ28" s="74"/>
      <c r="QYK28" s="74"/>
      <c r="QYL28" s="85"/>
      <c r="QYM28" s="74"/>
      <c r="QYN28" s="74"/>
      <c r="QYO28" s="85"/>
      <c r="QYP28" s="74"/>
      <c r="QYQ28" s="74"/>
      <c r="QYR28" s="85"/>
      <c r="QYS28" s="74"/>
      <c r="QYT28" s="74"/>
      <c r="QYU28" s="85"/>
      <c r="QYV28" s="80"/>
      <c r="QYW28" s="80"/>
      <c r="QYX28" s="85"/>
      <c r="QYY28" s="77"/>
      <c r="QYZ28" s="74"/>
      <c r="QZA28" s="74"/>
      <c r="QZB28" s="85"/>
      <c r="QZC28" s="74"/>
      <c r="QZD28" s="74"/>
      <c r="QZE28" s="85"/>
      <c r="QZF28" s="74"/>
      <c r="QZG28" s="74"/>
      <c r="QZH28" s="85"/>
      <c r="QZI28" s="74"/>
      <c r="QZJ28" s="74"/>
      <c r="QZK28" s="85"/>
      <c r="QZL28" s="80"/>
      <c r="QZM28" s="80"/>
      <c r="QZN28" s="85"/>
      <c r="QZO28" s="77"/>
      <c r="QZP28" s="74"/>
      <c r="QZQ28" s="74"/>
      <c r="QZR28" s="85"/>
      <c r="QZS28" s="74"/>
      <c r="QZT28" s="74"/>
      <c r="QZU28" s="85"/>
      <c r="QZV28" s="74"/>
      <c r="QZW28" s="74"/>
      <c r="QZX28" s="85"/>
      <c r="QZY28" s="74"/>
      <c r="QZZ28" s="74"/>
      <c r="RAA28" s="85"/>
      <c r="RAB28" s="80"/>
      <c r="RAC28" s="80"/>
      <c r="RAD28" s="85"/>
      <c r="RAE28" s="77"/>
      <c r="RAF28" s="74"/>
      <c r="RAG28" s="74"/>
      <c r="RAH28" s="85"/>
      <c r="RAI28" s="74"/>
      <c r="RAJ28" s="74"/>
      <c r="RAK28" s="85"/>
      <c r="RAL28" s="74"/>
      <c r="RAM28" s="74"/>
      <c r="RAN28" s="85"/>
      <c r="RAO28" s="74"/>
      <c r="RAP28" s="74"/>
      <c r="RAQ28" s="85"/>
      <c r="RAR28" s="80"/>
      <c r="RAS28" s="80"/>
      <c r="RAT28" s="85"/>
      <c r="RAU28" s="77"/>
      <c r="RAV28" s="74"/>
      <c r="RAW28" s="74"/>
      <c r="RAX28" s="85"/>
      <c r="RAY28" s="74"/>
      <c r="RAZ28" s="74"/>
      <c r="RBA28" s="85"/>
      <c r="RBB28" s="74"/>
      <c r="RBC28" s="74"/>
      <c r="RBD28" s="85"/>
      <c r="RBE28" s="74"/>
      <c r="RBF28" s="74"/>
      <c r="RBG28" s="85"/>
      <c r="RBH28" s="80"/>
      <c r="RBI28" s="80"/>
      <c r="RBJ28" s="85"/>
      <c r="RBK28" s="77"/>
      <c r="RBL28" s="74"/>
      <c r="RBM28" s="74"/>
      <c r="RBN28" s="85"/>
      <c r="RBO28" s="74"/>
      <c r="RBP28" s="74"/>
      <c r="RBQ28" s="85"/>
      <c r="RBR28" s="74"/>
      <c r="RBS28" s="74"/>
      <c r="RBT28" s="85"/>
      <c r="RBU28" s="74"/>
      <c r="RBV28" s="74"/>
      <c r="RBW28" s="85"/>
      <c r="RBX28" s="80"/>
      <c r="RBY28" s="80"/>
      <c r="RBZ28" s="85"/>
      <c r="RCA28" s="77"/>
      <c r="RCB28" s="74"/>
      <c r="RCC28" s="74"/>
      <c r="RCD28" s="85"/>
      <c r="RCE28" s="74"/>
      <c r="RCF28" s="74"/>
      <c r="RCG28" s="85"/>
      <c r="RCH28" s="74"/>
      <c r="RCI28" s="74"/>
      <c r="RCJ28" s="85"/>
      <c r="RCK28" s="74"/>
      <c r="RCL28" s="74"/>
      <c r="RCM28" s="85"/>
      <c r="RCN28" s="80"/>
      <c r="RCO28" s="80"/>
      <c r="RCP28" s="85"/>
      <c r="RCQ28" s="77"/>
      <c r="RCR28" s="74"/>
      <c r="RCS28" s="74"/>
      <c r="RCT28" s="85"/>
      <c r="RCU28" s="74"/>
      <c r="RCV28" s="74"/>
      <c r="RCW28" s="85"/>
      <c r="RCX28" s="74"/>
      <c r="RCY28" s="74"/>
      <c r="RCZ28" s="85"/>
      <c r="RDA28" s="74"/>
      <c r="RDB28" s="74"/>
      <c r="RDC28" s="85"/>
      <c r="RDD28" s="80"/>
      <c r="RDE28" s="80"/>
      <c r="RDF28" s="85"/>
      <c r="RDG28" s="77"/>
      <c r="RDH28" s="74"/>
      <c r="RDI28" s="74"/>
      <c r="RDJ28" s="85"/>
      <c r="RDK28" s="74"/>
      <c r="RDL28" s="74"/>
      <c r="RDM28" s="85"/>
      <c r="RDN28" s="74"/>
      <c r="RDO28" s="74"/>
      <c r="RDP28" s="85"/>
      <c r="RDQ28" s="74"/>
      <c r="RDR28" s="74"/>
      <c r="RDS28" s="85"/>
      <c r="RDT28" s="80"/>
      <c r="RDU28" s="80"/>
      <c r="RDV28" s="85"/>
      <c r="RDW28" s="77"/>
      <c r="RDX28" s="74"/>
      <c r="RDY28" s="74"/>
      <c r="RDZ28" s="85"/>
      <c r="REA28" s="74"/>
      <c r="REB28" s="74"/>
      <c r="REC28" s="85"/>
      <c r="RED28" s="74"/>
      <c r="REE28" s="74"/>
      <c r="REF28" s="85"/>
      <c r="REG28" s="74"/>
      <c r="REH28" s="74"/>
      <c r="REI28" s="85"/>
      <c r="REJ28" s="80"/>
      <c r="REK28" s="80"/>
      <c r="REL28" s="85"/>
      <c r="REM28" s="77"/>
      <c r="REN28" s="74"/>
      <c r="REO28" s="74"/>
      <c r="REP28" s="85"/>
      <c r="REQ28" s="74"/>
      <c r="RER28" s="74"/>
      <c r="RES28" s="85"/>
      <c r="RET28" s="74"/>
      <c r="REU28" s="74"/>
      <c r="REV28" s="85"/>
      <c r="REW28" s="74"/>
      <c r="REX28" s="74"/>
      <c r="REY28" s="85"/>
      <c r="REZ28" s="80"/>
      <c r="RFA28" s="80"/>
      <c r="RFB28" s="85"/>
      <c r="RFC28" s="77"/>
      <c r="RFD28" s="74"/>
      <c r="RFE28" s="74"/>
      <c r="RFF28" s="85"/>
      <c r="RFG28" s="74"/>
      <c r="RFH28" s="74"/>
      <c r="RFI28" s="85"/>
      <c r="RFJ28" s="74"/>
      <c r="RFK28" s="74"/>
      <c r="RFL28" s="85"/>
      <c r="RFM28" s="74"/>
      <c r="RFN28" s="74"/>
      <c r="RFO28" s="85"/>
      <c r="RFP28" s="80"/>
      <c r="RFQ28" s="80"/>
      <c r="RFR28" s="85"/>
      <c r="RFS28" s="77"/>
      <c r="RFT28" s="74"/>
      <c r="RFU28" s="74"/>
      <c r="RFV28" s="85"/>
      <c r="RFW28" s="74"/>
      <c r="RFX28" s="74"/>
      <c r="RFY28" s="85"/>
      <c r="RFZ28" s="74"/>
      <c r="RGA28" s="74"/>
      <c r="RGB28" s="85"/>
      <c r="RGC28" s="74"/>
      <c r="RGD28" s="74"/>
      <c r="RGE28" s="85"/>
      <c r="RGF28" s="80"/>
      <c r="RGG28" s="80"/>
      <c r="RGH28" s="85"/>
      <c r="RGI28" s="77"/>
      <c r="RGJ28" s="74"/>
      <c r="RGK28" s="74"/>
      <c r="RGL28" s="85"/>
      <c r="RGM28" s="74"/>
      <c r="RGN28" s="74"/>
      <c r="RGO28" s="85"/>
      <c r="RGP28" s="74"/>
      <c r="RGQ28" s="74"/>
      <c r="RGR28" s="85"/>
      <c r="RGS28" s="74"/>
      <c r="RGT28" s="74"/>
      <c r="RGU28" s="85"/>
      <c r="RGV28" s="80"/>
      <c r="RGW28" s="80"/>
      <c r="RGX28" s="85"/>
      <c r="RGY28" s="77"/>
      <c r="RGZ28" s="74"/>
      <c r="RHA28" s="74"/>
      <c r="RHB28" s="85"/>
      <c r="RHC28" s="74"/>
      <c r="RHD28" s="74"/>
      <c r="RHE28" s="85"/>
      <c r="RHF28" s="74"/>
      <c r="RHG28" s="74"/>
      <c r="RHH28" s="85"/>
      <c r="RHI28" s="74"/>
      <c r="RHJ28" s="74"/>
      <c r="RHK28" s="85"/>
      <c r="RHL28" s="80"/>
      <c r="RHM28" s="80"/>
      <c r="RHN28" s="85"/>
      <c r="RHO28" s="77"/>
      <c r="RHP28" s="74"/>
      <c r="RHQ28" s="74"/>
      <c r="RHR28" s="85"/>
      <c r="RHS28" s="74"/>
      <c r="RHT28" s="74"/>
      <c r="RHU28" s="85"/>
      <c r="RHV28" s="74"/>
      <c r="RHW28" s="74"/>
      <c r="RHX28" s="85"/>
      <c r="RHY28" s="74"/>
      <c r="RHZ28" s="74"/>
      <c r="RIA28" s="85"/>
      <c r="RIB28" s="80"/>
      <c r="RIC28" s="80"/>
      <c r="RID28" s="85"/>
      <c r="RIE28" s="77"/>
      <c r="RIF28" s="74"/>
      <c r="RIG28" s="74"/>
      <c r="RIH28" s="85"/>
      <c r="RII28" s="74"/>
      <c r="RIJ28" s="74"/>
      <c r="RIK28" s="85"/>
      <c r="RIL28" s="74"/>
      <c r="RIM28" s="74"/>
      <c r="RIN28" s="85"/>
      <c r="RIO28" s="74"/>
      <c r="RIP28" s="74"/>
      <c r="RIQ28" s="85"/>
      <c r="RIR28" s="80"/>
      <c r="RIS28" s="80"/>
      <c r="RIT28" s="85"/>
      <c r="RIU28" s="77"/>
      <c r="RIV28" s="74"/>
      <c r="RIW28" s="74"/>
      <c r="RIX28" s="85"/>
      <c r="RIY28" s="74"/>
      <c r="RIZ28" s="74"/>
      <c r="RJA28" s="85"/>
      <c r="RJB28" s="74"/>
      <c r="RJC28" s="74"/>
      <c r="RJD28" s="85"/>
      <c r="RJE28" s="74"/>
      <c r="RJF28" s="74"/>
      <c r="RJG28" s="85"/>
      <c r="RJH28" s="80"/>
      <c r="RJI28" s="80"/>
      <c r="RJJ28" s="85"/>
      <c r="RJK28" s="77"/>
      <c r="RJL28" s="74"/>
      <c r="RJM28" s="74"/>
      <c r="RJN28" s="85"/>
      <c r="RJO28" s="74"/>
      <c r="RJP28" s="74"/>
      <c r="RJQ28" s="85"/>
      <c r="RJR28" s="74"/>
      <c r="RJS28" s="74"/>
      <c r="RJT28" s="85"/>
      <c r="RJU28" s="74"/>
      <c r="RJV28" s="74"/>
      <c r="RJW28" s="85"/>
      <c r="RJX28" s="80"/>
      <c r="RJY28" s="80"/>
      <c r="RJZ28" s="85"/>
      <c r="RKA28" s="77"/>
      <c r="RKB28" s="74"/>
      <c r="RKC28" s="74"/>
      <c r="RKD28" s="85"/>
      <c r="RKE28" s="74"/>
      <c r="RKF28" s="74"/>
      <c r="RKG28" s="85"/>
      <c r="RKH28" s="74"/>
      <c r="RKI28" s="74"/>
      <c r="RKJ28" s="85"/>
      <c r="RKK28" s="74"/>
      <c r="RKL28" s="74"/>
      <c r="RKM28" s="85"/>
      <c r="RKN28" s="80"/>
      <c r="RKO28" s="80"/>
      <c r="RKP28" s="85"/>
      <c r="RKQ28" s="77"/>
      <c r="RKR28" s="74"/>
      <c r="RKS28" s="74"/>
      <c r="RKT28" s="85"/>
      <c r="RKU28" s="74"/>
      <c r="RKV28" s="74"/>
      <c r="RKW28" s="85"/>
      <c r="RKX28" s="74"/>
      <c r="RKY28" s="74"/>
      <c r="RKZ28" s="85"/>
      <c r="RLA28" s="74"/>
      <c r="RLB28" s="74"/>
      <c r="RLC28" s="85"/>
      <c r="RLD28" s="80"/>
      <c r="RLE28" s="80"/>
      <c r="RLF28" s="85"/>
      <c r="RLG28" s="77"/>
      <c r="RLH28" s="74"/>
      <c r="RLI28" s="74"/>
      <c r="RLJ28" s="85"/>
      <c r="RLK28" s="74"/>
      <c r="RLL28" s="74"/>
      <c r="RLM28" s="85"/>
      <c r="RLN28" s="74"/>
      <c r="RLO28" s="74"/>
      <c r="RLP28" s="85"/>
      <c r="RLQ28" s="74"/>
      <c r="RLR28" s="74"/>
      <c r="RLS28" s="85"/>
      <c r="RLT28" s="80"/>
      <c r="RLU28" s="80"/>
      <c r="RLV28" s="85"/>
      <c r="RLW28" s="77"/>
      <c r="RLX28" s="74"/>
      <c r="RLY28" s="74"/>
      <c r="RLZ28" s="85"/>
      <c r="RMA28" s="74"/>
      <c r="RMB28" s="74"/>
      <c r="RMC28" s="85"/>
      <c r="RMD28" s="74"/>
      <c r="RME28" s="74"/>
      <c r="RMF28" s="85"/>
      <c r="RMG28" s="74"/>
      <c r="RMH28" s="74"/>
      <c r="RMI28" s="85"/>
      <c r="RMJ28" s="80"/>
      <c r="RMK28" s="80"/>
      <c r="RML28" s="85"/>
      <c r="RMM28" s="77"/>
      <c r="RMN28" s="74"/>
      <c r="RMO28" s="74"/>
      <c r="RMP28" s="85"/>
      <c r="RMQ28" s="74"/>
      <c r="RMR28" s="74"/>
      <c r="RMS28" s="85"/>
      <c r="RMT28" s="74"/>
      <c r="RMU28" s="74"/>
      <c r="RMV28" s="85"/>
      <c r="RMW28" s="74"/>
      <c r="RMX28" s="74"/>
      <c r="RMY28" s="85"/>
      <c r="RMZ28" s="80"/>
      <c r="RNA28" s="80"/>
      <c r="RNB28" s="85"/>
      <c r="RNC28" s="77"/>
      <c r="RND28" s="74"/>
      <c r="RNE28" s="74"/>
      <c r="RNF28" s="85"/>
      <c r="RNG28" s="74"/>
      <c r="RNH28" s="74"/>
      <c r="RNI28" s="85"/>
      <c r="RNJ28" s="74"/>
      <c r="RNK28" s="74"/>
      <c r="RNL28" s="85"/>
      <c r="RNM28" s="74"/>
      <c r="RNN28" s="74"/>
      <c r="RNO28" s="85"/>
      <c r="RNP28" s="80"/>
      <c r="RNQ28" s="80"/>
      <c r="RNR28" s="85"/>
      <c r="RNS28" s="77"/>
      <c r="RNT28" s="74"/>
      <c r="RNU28" s="74"/>
      <c r="RNV28" s="85"/>
      <c r="RNW28" s="74"/>
      <c r="RNX28" s="74"/>
      <c r="RNY28" s="85"/>
      <c r="RNZ28" s="74"/>
      <c r="ROA28" s="74"/>
      <c r="ROB28" s="85"/>
      <c r="ROC28" s="74"/>
      <c r="ROD28" s="74"/>
      <c r="ROE28" s="85"/>
      <c r="ROF28" s="80"/>
      <c r="ROG28" s="80"/>
      <c r="ROH28" s="85"/>
      <c r="ROI28" s="77"/>
      <c r="ROJ28" s="74"/>
      <c r="ROK28" s="74"/>
      <c r="ROL28" s="85"/>
      <c r="ROM28" s="74"/>
      <c r="RON28" s="74"/>
      <c r="ROO28" s="85"/>
      <c r="ROP28" s="74"/>
      <c r="ROQ28" s="74"/>
      <c r="ROR28" s="85"/>
      <c r="ROS28" s="74"/>
      <c r="ROT28" s="74"/>
      <c r="ROU28" s="85"/>
      <c r="ROV28" s="80"/>
      <c r="ROW28" s="80"/>
      <c r="ROX28" s="85"/>
      <c r="ROY28" s="77"/>
      <c r="ROZ28" s="74"/>
      <c r="RPA28" s="74"/>
      <c r="RPB28" s="85"/>
      <c r="RPC28" s="74"/>
      <c r="RPD28" s="74"/>
      <c r="RPE28" s="85"/>
      <c r="RPF28" s="74"/>
      <c r="RPG28" s="74"/>
      <c r="RPH28" s="85"/>
      <c r="RPI28" s="74"/>
      <c r="RPJ28" s="74"/>
      <c r="RPK28" s="85"/>
      <c r="RPL28" s="80"/>
      <c r="RPM28" s="80"/>
      <c r="RPN28" s="85"/>
      <c r="RPO28" s="77"/>
      <c r="RPP28" s="74"/>
      <c r="RPQ28" s="74"/>
      <c r="RPR28" s="85"/>
      <c r="RPS28" s="74"/>
      <c r="RPT28" s="74"/>
      <c r="RPU28" s="85"/>
      <c r="RPV28" s="74"/>
      <c r="RPW28" s="74"/>
      <c r="RPX28" s="85"/>
      <c r="RPY28" s="74"/>
      <c r="RPZ28" s="74"/>
      <c r="RQA28" s="85"/>
      <c r="RQB28" s="80"/>
      <c r="RQC28" s="80"/>
      <c r="RQD28" s="85"/>
      <c r="RQE28" s="77"/>
      <c r="RQF28" s="74"/>
      <c r="RQG28" s="74"/>
      <c r="RQH28" s="85"/>
      <c r="RQI28" s="74"/>
      <c r="RQJ28" s="74"/>
      <c r="RQK28" s="85"/>
      <c r="RQL28" s="74"/>
      <c r="RQM28" s="74"/>
      <c r="RQN28" s="85"/>
      <c r="RQO28" s="74"/>
      <c r="RQP28" s="74"/>
      <c r="RQQ28" s="85"/>
      <c r="RQR28" s="80"/>
      <c r="RQS28" s="80"/>
      <c r="RQT28" s="85"/>
      <c r="RQU28" s="77"/>
      <c r="RQV28" s="74"/>
      <c r="RQW28" s="74"/>
      <c r="RQX28" s="85"/>
      <c r="RQY28" s="74"/>
      <c r="RQZ28" s="74"/>
      <c r="RRA28" s="85"/>
      <c r="RRB28" s="74"/>
      <c r="RRC28" s="74"/>
      <c r="RRD28" s="85"/>
      <c r="RRE28" s="74"/>
      <c r="RRF28" s="74"/>
      <c r="RRG28" s="85"/>
      <c r="RRH28" s="80"/>
      <c r="RRI28" s="80"/>
      <c r="RRJ28" s="85"/>
      <c r="RRK28" s="77"/>
      <c r="RRL28" s="74"/>
      <c r="RRM28" s="74"/>
      <c r="RRN28" s="85"/>
      <c r="RRO28" s="74"/>
      <c r="RRP28" s="74"/>
      <c r="RRQ28" s="85"/>
      <c r="RRR28" s="74"/>
      <c r="RRS28" s="74"/>
      <c r="RRT28" s="85"/>
      <c r="RRU28" s="74"/>
      <c r="RRV28" s="74"/>
      <c r="RRW28" s="85"/>
      <c r="RRX28" s="80"/>
      <c r="RRY28" s="80"/>
      <c r="RRZ28" s="85"/>
      <c r="RSA28" s="77"/>
      <c r="RSB28" s="74"/>
      <c r="RSC28" s="74"/>
      <c r="RSD28" s="85"/>
      <c r="RSE28" s="74"/>
      <c r="RSF28" s="74"/>
      <c r="RSG28" s="85"/>
      <c r="RSH28" s="74"/>
      <c r="RSI28" s="74"/>
      <c r="RSJ28" s="85"/>
      <c r="RSK28" s="74"/>
      <c r="RSL28" s="74"/>
      <c r="RSM28" s="85"/>
      <c r="RSN28" s="80"/>
      <c r="RSO28" s="80"/>
      <c r="RSP28" s="85"/>
      <c r="RSQ28" s="77"/>
      <c r="RSR28" s="74"/>
      <c r="RSS28" s="74"/>
      <c r="RST28" s="85"/>
      <c r="RSU28" s="74"/>
      <c r="RSV28" s="74"/>
      <c r="RSW28" s="85"/>
      <c r="RSX28" s="74"/>
      <c r="RSY28" s="74"/>
      <c r="RSZ28" s="85"/>
      <c r="RTA28" s="74"/>
      <c r="RTB28" s="74"/>
      <c r="RTC28" s="85"/>
      <c r="RTD28" s="80"/>
      <c r="RTE28" s="80"/>
      <c r="RTF28" s="85"/>
      <c r="RTG28" s="77"/>
      <c r="RTH28" s="74"/>
      <c r="RTI28" s="74"/>
      <c r="RTJ28" s="85"/>
      <c r="RTK28" s="74"/>
      <c r="RTL28" s="74"/>
      <c r="RTM28" s="85"/>
      <c r="RTN28" s="74"/>
      <c r="RTO28" s="74"/>
      <c r="RTP28" s="85"/>
      <c r="RTQ28" s="74"/>
      <c r="RTR28" s="74"/>
      <c r="RTS28" s="85"/>
      <c r="RTT28" s="80"/>
      <c r="RTU28" s="80"/>
      <c r="RTV28" s="85"/>
      <c r="RTW28" s="77"/>
      <c r="RTX28" s="74"/>
      <c r="RTY28" s="74"/>
      <c r="RTZ28" s="85"/>
      <c r="RUA28" s="74"/>
      <c r="RUB28" s="74"/>
      <c r="RUC28" s="85"/>
      <c r="RUD28" s="74"/>
      <c r="RUE28" s="74"/>
      <c r="RUF28" s="85"/>
      <c r="RUG28" s="74"/>
      <c r="RUH28" s="74"/>
      <c r="RUI28" s="85"/>
      <c r="RUJ28" s="80"/>
      <c r="RUK28" s="80"/>
      <c r="RUL28" s="85"/>
      <c r="RUM28" s="77"/>
      <c r="RUN28" s="74"/>
      <c r="RUO28" s="74"/>
      <c r="RUP28" s="85"/>
      <c r="RUQ28" s="74"/>
      <c r="RUR28" s="74"/>
      <c r="RUS28" s="85"/>
      <c r="RUT28" s="74"/>
      <c r="RUU28" s="74"/>
      <c r="RUV28" s="85"/>
      <c r="RUW28" s="74"/>
      <c r="RUX28" s="74"/>
      <c r="RUY28" s="85"/>
      <c r="RUZ28" s="80"/>
      <c r="RVA28" s="80"/>
      <c r="RVB28" s="85"/>
      <c r="RVC28" s="77"/>
      <c r="RVD28" s="74"/>
      <c r="RVE28" s="74"/>
      <c r="RVF28" s="85"/>
      <c r="RVG28" s="74"/>
      <c r="RVH28" s="74"/>
      <c r="RVI28" s="85"/>
      <c r="RVJ28" s="74"/>
      <c r="RVK28" s="74"/>
      <c r="RVL28" s="85"/>
      <c r="RVM28" s="74"/>
      <c r="RVN28" s="74"/>
      <c r="RVO28" s="85"/>
      <c r="RVP28" s="80"/>
      <c r="RVQ28" s="80"/>
      <c r="RVR28" s="85"/>
      <c r="RVS28" s="77"/>
      <c r="RVT28" s="74"/>
      <c r="RVU28" s="74"/>
      <c r="RVV28" s="85"/>
      <c r="RVW28" s="74"/>
      <c r="RVX28" s="74"/>
      <c r="RVY28" s="85"/>
      <c r="RVZ28" s="74"/>
      <c r="RWA28" s="74"/>
      <c r="RWB28" s="85"/>
      <c r="RWC28" s="74"/>
      <c r="RWD28" s="74"/>
      <c r="RWE28" s="85"/>
      <c r="RWF28" s="80"/>
      <c r="RWG28" s="80"/>
      <c r="RWH28" s="85"/>
      <c r="RWI28" s="77"/>
      <c r="RWJ28" s="74"/>
      <c r="RWK28" s="74"/>
      <c r="RWL28" s="85"/>
      <c r="RWM28" s="74"/>
      <c r="RWN28" s="74"/>
      <c r="RWO28" s="85"/>
      <c r="RWP28" s="74"/>
      <c r="RWQ28" s="74"/>
      <c r="RWR28" s="85"/>
      <c r="RWS28" s="74"/>
      <c r="RWT28" s="74"/>
      <c r="RWU28" s="85"/>
      <c r="RWV28" s="80"/>
      <c r="RWW28" s="80"/>
      <c r="RWX28" s="85"/>
      <c r="RWY28" s="77"/>
      <c r="RWZ28" s="74"/>
      <c r="RXA28" s="74"/>
      <c r="RXB28" s="85"/>
      <c r="RXC28" s="74"/>
      <c r="RXD28" s="74"/>
      <c r="RXE28" s="85"/>
      <c r="RXF28" s="74"/>
      <c r="RXG28" s="74"/>
      <c r="RXH28" s="85"/>
      <c r="RXI28" s="74"/>
      <c r="RXJ28" s="74"/>
      <c r="RXK28" s="85"/>
      <c r="RXL28" s="80"/>
      <c r="RXM28" s="80"/>
      <c r="RXN28" s="85"/>
      <c r="RXO28" s="77"/>
      <c r="RXP28" s="74"/>
      <c r="RXQ28" s="74"/>
      <c r="RXR28" s="85"/>
      <c r="RXS28" s="74"/>
      <c r="RXT28" s="74"/>
      <c r="RXU28" s="85"/>
      <c r="RXV28" s="74"/>
      <c r="RXW28" s="74"/>
      <c r="RXX28" s="85"/>
      <c r="RXY28" s="74"/>
      <c r="RXZ28" s="74"/>
      <c r="RYA28" s="85"/>
      <c r="RYB28" s="80"/>
      <c r="RYC28" s="80"/>
      <c r="RYD28" s="85"/>
      <c r="RYE28" s="77"/>
      <c r="RYF28" s="74"/>
      <c r="RYG28" s="74"/>
      <c r="RYH28" s="85"/>
      <c r="RYI28" s="74"/>
      <c r="RYJ28" s="74"/>
      <c r="RYK28" s="85"/>
      <c r="RYL28" s="74"/>
      <c r="RYM28" s="74"/>
      <c r="RYN28" s="85"/>
      <c r="RYO28" s="74"/>
      <c r="RYP28" s="74"/>
      <c r="RYQ28" s="85"/>
      <c r="RYR28" s="80"/>
      <c r="RYS28" s="80"/>
      <c r="RYT28" s="85"/>
      <c r="RYU28" s="77"/>
      <c r="RYV28" s="74"/>
      <c r="RYW28" s="74"/>
      <c r="RYX28" s="85"/>
      <c r="RYY28" s="74"/>
      <c r="RYZ28" s="74"/>
      <c r="RZA28" s="85"/>
      <c r="RZB28" s="74"/>
      <c r="RZC28" s="74"/>
      <c r="RZD28" s="85"/>
      <c r="RZE28" s="74"/>
      <c r="RZF28" s="74"/>
      <c r="RZG28" s="85"/>
      <c r="RZH28" s="80"/>
      <c r="RZI28" s="80"/>
      <c r="RZJ28" s="85"/>
      <c r="RZK28" s="77"/>
      <c r="RZL28" s="74"/>
      <c r="RZM28" s="74"/>
      <c r="RZN28" s="85"/>
      <c r="RZO28" s="74"/>
      <c r="RZP28" s="74"/>
      <c r="RZQ28" s="85"/>
      <c r="RZR28" s="74"/>
      <c r="RZS28" s="74"/>
      <c r="RZT28" s="85"/>
      <c r="RZU28" s="74"/>
      <c r="RZV28" s="74"/>
      <c r="RZW28" s="85"/>
      <c r="RZX28" s="80"/>
      <c r="RZY28" s="80"/>
      <c r="RZZ28" s="85"/>
      <c r="SAA28" s="77"/>
      <c r="SAB28" s="74"/>
      <c r="SAC28" s="74"/>
      <c r="SAD28" s="85"/>
      <c r="SAE28" s="74"/>
      <c r="SAF28" s="74"/>
      <c r="SAG28" s="85"/>
      <c r="SAH28" s="74"/>
      <c r="SAI28" s="74"/>
      <c r="SAJ28" s="85"/>
      <c r="SAK28" s="74"/>
      <c r="SAL28" s="74"/>
      <c r="SAM28" s="85"/>
      <c r="SAN28" s="80"/>
      <c r="SAO28" s="80"/>
      <c r="SAP28" s="85"/>
      <c r="SAQ28" s="77"/>
      <c r="SAR28" s="74"/>
      <c r="SAS28" s="74"/>
      <c r="SAT28" s="85"/>
      <c r="SAU28" s="74"/>
      <c r="SAV28" s="74"/>
      <c r="SAW28" s="85"/>
      <c r="SAX28" s="74"/>
      <c r="SAY28" s="74"/>
      <c r="SAZ28" s="85"/>
      <c r="SBA28" s="74"/>
      <c r="SBB28" s="74"/>
      <c r="SBC28" s="85"/>
      <c r="SBD28" s="80"/>
      <c r="SBE28" s="80"/>
      <c r="SBF28" s="85"/>
      <c r="SBG28" s="77"/>
      <c r="SBH28" s="74"/>
      <c r="SBI28" s="74"/>
      <c r="SBJ28" s="85"/>
      <c r="SBK28" s="74"/>
      <c r="SBL28" s="74"/>
      <c r="SBM28" s="85"/>
      <c r="SBN28" s="74"/>
      <c r="SBO28" s="74"/>
      <c r="SBP28" s="85"/>
      <c r="SBQ28" s="74"/>
      <c r="SBR28" s="74"/>
      <c r="SBS28" s="85"/>
      <c r="SBT28" s="80"/>
      <c r="SBU28" s="80"/>
      <c r="SBV28" s="85"/>
      <c r="SBW28" s="77"/>
      <c r="SBX28" s="74"/>
      <c r="SBY28" s="74"/>
      <c r="SBZ28" s="85"/>
      <c r="SCA28" s="74"/>
      <c r="SCB28" s="74"/>
      <c r="SCC28" s="85"/>
      <c r="SCD28" s="74"/>
      <c r="SCE28" s="74"/>
      <c r="SCF28" s="85"/>
      <c r="SCG28" s="74"/>
      <c r="SCH28" s="74"/>
      <c r="SCI28" s="85"/>
      <c r="SCJ28" s="80"/>
      <c r="SCK28" s="80"/>
      <c r="SCL28" s="85"/>
      <c r="SCM28" s="77"/>
      <c r="SCN28" s="74"/>
      <c r="SCO28" s="74"/>
      <c r="SCP28" s="85"/>
      <c r="SCQ28" s="74"/>
      <c r="SCR28" s="74"/>
      <c r="SCS28" s="85"/>
      <c r="SCT28" s="74"/>
      <c r="SCU28" s="74"/>
      <c r="SCV28" s="85"/>
      <c r="SCW28" s="74"/>
      <c r="SCX28" s="74"/>
      <c r="SCY28" s="85"/>
      <c r="SCZ28" s="80"/>
      <c r="SDA28" s="80"/>
      <c r="SDB28" s="85"/>
      <c r="SDC28" s="77"/>
      <c r="SDD28" s="74"/>
      <c r="SDE28" s="74"/>
      <c r="SDF28" s="85"/>
      <c r="SDG28" s="74"/>
      <c r="SDH28" s="74"/>
      <c r="SDI28" s="85"/>
      <c r="SDJ28" s="74"/>
      <c r="SDK28" s="74"/>
      <c r="SDL28" s="85"/>
      <c r="SDM28" s="74"/>
      <c r="SDN28" s="74"/>
      <c r="SDO28" s="85"/>
      <c r="SDP28" s="80"/>
      <c r="SDQ28" s="80"/>
      <c r="SDR28" s="85"/>
      <c r="SDS28" s="77"/>
      <c r="SDT28" s="74"/>
      <c r="SDU28" s="74"/>
      <c r="SDV28" s="85"/>
      <c r="SDW28" s="74"/>
      <c r="SDX28" s="74"/>
      <c r="SDY28" s="85"/>
      <c r="SDZ28" s="74"/>
      <c r="SEA28" s="74"/>
      <c r="SEB28" s="85"/>
      <c r="SEC28" s="74"/>
      <c r="SED28" s="74"/>
      <c r="SEE28" s="85"/>
      <c r="SEF28" s="80"/>
      <c r="SEG28" s="80"/>
      <c r="SEH28" s="85"/>
      <c r="SEI28" s="77"/>
      <c r="SEJ28" s="74"/>
      <c r="SEK28" s="74"/>
      <c r="SEL28" s="85"/>
      <c r="SEM28" s="74"/>
      <c r="SEN28" s="74"/>
      <c r="SEO28" s="85"/>
      <c r="SEP28" s="74"/>
      <c r="SEQ28" s="74"/>
      <c r="SER28" s="85"/>
      <c r="SES28" s="74"/>
      <c r="SET28" s="74"/>
      <c r="SEU28" s="85"/>
      <c r="SEV28" s="80"/>
      <c r="SEW28" s="80"/>
      <c r="SEX28" s="85"/>
      <c r="SEY28" s="77"/>
      <c r="SEZ28" s="74"/>
      <c r="SFA28" s="74"/>
      <c r="SFB28" s="85"/>
      <c r="SFC28" s="74"/>
      <c r="SFD28" s="74"/>
      <c r="SFE28" s="85"/>
      <c r="SFF28" s="74"/>
      <c r="SFG28" s="74"/>
      <c r="SFH28" s="85"/>
      <c r="SFI28" s="74"/>
      <c r="SFJ28" s="74"/>
      <c r="SFK28" s="85"/>
      <c r="SFL28" s="80"/>
      <c r="SFM28" s="80"/>
      <c r="SFN28" s="85"/>
      <c r="SFO28" s="77"/>
      <c r="SFP28" s="74"/>
      <c r="SFQ28" s="74"/>
      <c r="SFR28" s="85"/>
      <c r="SFS28" s="74"/>
      <c r="SFT28" s="74"/>
      <c r="SFU28" s="85"/>
      <c r="SFV28" s="74"/>
      <c r="SFW28" s="74"/>
      <c r="SFX28" s="85"/>
      <c r="SFY28" s="74"/>
      <c r="SFZ28" s="74"/>
      <c r="SGA28" s="85"/>
      <c r="SGB28" s="80"/>
      <c r="SGC28" s="80"/>
      <c r="SGD28" s="85"/>
      <c r="SGE28" s="77"/>
      <c r="SGF28" s="74"/>
      <c r="SGG28" s="74"/>
      <c r="SGH28" s="85"/>
      <c r="SGI28" s="74"/>
      <c r="SGJ28" s="74"/>
      <c r="SGK28" s="85"/>
      <c r="SGL28" s="74"/>
      <c r="SGM28" s="74"/>
      <c r="SGN28" s="85"/>
      <c r="SGO28" s="74"/>
      <c r="SGP28" s="74"/>
      <c r="SGQ28" s="85"/>
      <c r="SGR28" s="80"/>
      <c r="SGS28" s="80"/>
      <c r="SGT28" s="85"/>
      <c r="SGU28" s="77"/>
      <c r="SGV28" s="74"/>
      <c r="SGW28" s="74"/>
      <c r="SGX28" s="85"/>
      <c r="SGY28" s="74"/>
      <c r="SGZ28" s="74"/>
      <c r="SHA28" s="85"/>
      <c r="SHB28" s="74"/>
      <c r="SHC28" s="74"/>
      <c r="SHD28" s="85"/>
      <c r="SHE28" s="74"/>
      <c r="SHF28" s="74"/>
      <c r="SHG28" s="85"/>
      <c r="SHH28" s="80"/>
      <c r="SHI28" s="80"/>
      <c r="SHJ28" s="85"/>
      <c r="SHK28" s="77"/>
      <c r="SHL28" s="74"/>
      <c r="SHM28" s="74"/>
      <c r="SHN28" s="85"/>
      <c r="SHO28" s="74"/>
      <c r="SHP28" s="74"/>
      <c r="SHQ28" s="85"/>
      <c r="SHR28" s="74"/>
      <c r="SHS28" s="74"/>
      <c r="SHT28" s="85"/>
      <c r="SHU28" s="74"/>
      <c r="SHV28" s="74"/>
      <c r="SHW28" s="85"/>
      <c r="SHX28" s="80"/>
      <c r="SHY28" s="80"/>
      <c r="SHZ28" s="85"/>
      <c r="SIA28" s="77"/>
      <c r="SIB28" s="74"/>
      <c r="SIC28" s="74"/>
      <c r="SID28" s="85"/>
      <c r="SIE28" s="74"/>
      <c r="SIF28" s="74"/>
      <c r="SIG28" s="85"/>
      <c r="SIH28" s="74"/>
      <c r="SII28" s="74"/>
      <c r="SIJ28" s="85"/>
      <c r="SIK28" s="74"/>
      <c r="SIL28" s="74"/>
      <c r="SIM28" s="85"/>
      <c r="SIN28" s="80"/>
      <c r="SIO28" s="80"/>
      <c r="SIP28" s="85"/>
      <c r="SIQ28" s="77"/>
      <c r="SIR28" s="74"/>
      <c r="SIS28" s="74"/>
      <c r="SIT28" s="85"/>
      <c r="SIU28" s="74"/>
      <c r="SIV28" s="74"/>
      <c r="SIW28" s="85"/>
      <c r="SIX28" s="74"/>
      <c r="SIY28" s="74"/>
      <c r="SIZ28" s="85"/>
      <c r="SJA28" s="74"/>
      <c r="SJB28" s="74"/>
      <c r="SJC28" s="85"/>
      <c r="SJD28" s="80"/>
      <c r="SJE28" s="80"/>
      <c r="SJF28" s="85"/>
      <c r="SJG28" s="77"/>
      <c r="SJH28" s="74"/>
      <c r="SJI28" s="74"/>
      <c r="SJJ28" s="85"/>
      <c r="SJK28" s="74"/>
      <c r="SJL28" s="74"/>
      <c r="SJM28" s="85"/>
      <c r="SJN28" s="74"/>
      <c r="SJO28" s="74"/>
      <c r="SJP28" s="85"/>
      <c r="SJQ28" s="74"/>
      <c r="SJR28" s="74"/>
      <c r="SJS28" s="85"/>
      <c r="SJT28" s="80"/>
      <c r="SJU28" s="80"/>
      <c r="SJV28" s="85"/>
      <c r="SJW28" s="77"/>
      <c r="SJX28" s="74"/>
      <c r="SJY28" s="74"/>
      <c r="SJZ28" s="85"/>
      <c r="SKA28" s="74"/>
      <c r="SKB28" s="74"/>
      <c r="SKC28" s="85"/>
      <c r="SKD28" s="74"/>
      <c r="SKE28" s="74"/>
      <c r="SKF28" s="85"/>
      <c r="SKG28" s="74"/>
      <c r="SKH28" s="74"/>
      <c r="SKI28" s="85"/>
      <c r="SKJ28" s="80"/>
      <c r="SKK28" s="80"/>
      <c r="SKL28" s="85"/>
      <c r="SKM28" s="77"/>
      <c r="SKN28" s="74"/>
      <c r="SKO28" s="74"/>
      <c r="SKP28" s="85"/>
      <c r="SKQ28" s="74"/>
      <c r="SKR28" s="74"/>
      <c r="SKS28" s="85"/>
      <c r="SKT28" s="74"/>
      <c r="SKU28" s="74"/>
      <c r="SKV28" s="85"/>
      <c r="SKW28" s="74"/>
      <c r="SKX28" s="74"/>
      <c r="SKY28" s="85"/>
      <c r="SKZ28" s="80"/>
      <c r="SLA28" s="80"/>
      <c r="SLB28" s="85"/>
      <c r="SLC28" s="77"/>
      <c r="SLD28" s="74"/>
      <c r="SLE28" s="74"/>
      <c r="SLF28" s="85"/>
      <c r="SLG28" s="74"/>
      <c r="SLH28" s="74"/>
      <c r="SLI28" s="85"/>
      <c r="SLJ28" s="74"/>
      <c r="SLK28" s="74"/>
      <c r="SLL28" s="85"/>
      <c r="SLM28" s="74"/>
      <c r="SLN28" s="74"/>
      <c r="SLO28" s="85"/>
      <c r="SLP28" s="80"/>
      <c r="SLQ28" s="80"/>
      <c r="SLR28" s="85"/>
      <c r="SLS28" s="77"/>
      <c r="SLT28" s="74"/>
      <c r="SLU28" s="74"/>
      <c r="SLV28" s="85"/>
      <c r="SLW28" s="74"/>
      <c r="SLX28" s="74"/>
      <c r="SLY28" s="85"/>
      <c r="SLZ28" s="74"/>
      <c r="SMA28" s="74"/>
      <c r="SMB28" s="85"/>
      <c r="SMC28" s="74"/>
      <c r="SMD28" s="74"/>
      <c r="SME28" s="85"/>
      <c r="SMF28" s="80"/>
      <c r="SMG28" s="80"/>
      <c r="SMH28" s="85"/>
      <c r="SMI28" s="77"/>
      <c r="SMJ28" s="74"/>
      <c r="SMK28" s="74"/>
      <c r="SML28" s="85"/>
      <c r="SMM28" s="74"/>
      <c r="SMN28" s="74"/>
      <c r="SMO28" s="85"/>
      <c r="SMP28" s="74"/>
      <c r="SMQ28" s="74"/>
      <c r="SMR28" s="85"/>
      <c r="SMS28" s="74"/>
      <c r="SMT28" s="74"/>
      <c r="SMU28" s="85"/>
      <c r="SMV28" s="80"/>
      <c r="SMW28" s="80"/>
      <c r="SMX28" s="85"/>
      <c r="SMY28" s="77"/>
      <c r="SMZ28" s="74"/>
      <c r="SNA28" s="74"/>
      <c r="SNB28" s="85"/>
      <c r="SNC28" s="74"/>
      <c r="SND28" s="74"/>
      <c r="SNE28" s="85"/>
      <c r="SNF28" s="74"/>
      <c r="SNG28" s="74"/>
      <c r="SNH28" s="85"/>
      <c r="SNI28" s="74"/>
      <c r="SNJ28" s="74"/>
      <c r="SNK28" s="85"/>
      <c r="SNL28" s="80"/>
      <c r="SNM28" s="80"/>
      <c r="SNN28" s="85"/>
      <c r="SNO28" s="77"/>
      <c r="SNP28" s="74"/>
      <c r="SNQ28" s="74"/>
      <c r="SNR28" s="85"/>
      <c r="SNS28" s="74"/>
      <c r="SNT28" s="74"/>
      <c r="SNU28" s="85"/>
      <c r="SNV28" s="74"/>
      <c r="SNW28" s="74"/>
      <c r="SNX28" s="85"/>
      <c r="SNY28" s="74"/>
      <c r="SNZ28" s="74"/>
      <c r="SOA28" s="85"/>
      <c r="SOB28" s="80"/>
      <c r="SOC28" s="80"/>
      <c r="SOD28" s="85"/>
      <c r="SOE28" s="77"/>
      <c r="SOF28" s="74"/>
      <c r="SOG28" s="74"/>
      <c r="SOH28" s="85"/>
      <c r="SOI28" s="74"/>
      <c r="SOJ28" s="74"/>
      <c r="SOK28" s="85"/>
      <c r="SOL28" s="74"/>
      <c r="SOM28" s="74"/>
      <c r="SON28" s="85"/>
      <c r="SOO28" s="74"/>
      <c r="SOP28" s="74"/>
      <c r="SOQ28" s="85"/>
      <c r="SOR28" s="80"/>
      <c r="SOS28" s="80"/>
      <c r="SOT28" s="85"/>
      <c r="SOU28" s="77"/>
      <c r="SOV28" s="74"/>
      <c r="SOW28" s="74"/>
      <c r="SOX28" s="85"/>
      <c r="SOY28" s="74"/>
      <c r="SOZ28" s="74"/>
      <c r="SPA28" s="85"/>
      <c r="SPB28" s="74"/>
      <c r="SPC28" s="74"/>
      <c r="SPD28" s="85"/>
      <c r="SPE28" s="74"/>
      <c r="SPF28" s="74"/>
      <c r="SPG28" s="85"/>
      <c r="SPH28" s="80"/>
      <c r="SPI28" s="80"/>
      <c r="SPJ28" s="85"/>
      <c r="SPK28" s="77"/>
      <c r="SPL28" s="74"/>
      <c r="SPM28" s="74"/>
      <c r="SPN28" s="85"/>
      <c r="SPO28" s="74"/>
      <c r="SPP28" s="74"/>
      <c r="SPQ28" s="85"/>
      <c r="SPR28" s="74"/>
      <c r="SPS28" s="74"/>
      <c r="SPT28" s="85"/>
      <c r="SPU28" s="74"/>
      <c r="SPV28" s="74"/>
      <c r="SPW28" s="85"/>
      <c r="SPX28" s="80"/>
      <c r="SPY28" s="80"/>
      <c r="SPZ28" s="85"/>
      <c r="SQA28" s="77"/>
      <c r="SQB28" s="74"/>
      <c r="SQC28" s="74"/>
      <c r="SQD28" s="85"/>
      <c r="SQE28" s="74"/>
      <c r="SQF28" s="74"/>
      <c r="SQG28" s="85"/>
      <c r="SQH28" s="74"/>
      <c r="SQI28" s="74"/>
      <c r="SQJ28" s="85"/>
      <c r="SQK28" s="74"/>
      <c r="SQL28" s="74"/>
      <c r="SQM28" s="85"/>
      <c r="SQN28" s="80"/>
      <c r="SQO28" s="80"/>
      <c r="SQP28" s="85"/>
      <c r="SQQ28" s="77"/>
      <c r="SQR28" s="74"/>
      <c r="SQS28" s="74"/>
      <c r="SQT28" s="85"/>
      <c r="SQU28" s="74"/>
      <c r="SQV28" s="74"/>
      <c r="SQW28" s="85"/>
      <c r="SQX28" s="74"/>
      <c r="SQY28" s="74"/>
      <c r="SQZ28" s="85"/>
      <c r="SRA28" s="74"/>
      <c r="SRB28" s="74"/>
      <c r="SRC28" s="85"/>
      <c r="SRD28" s="80"/>
      <c r="SRE28" s="80"/>
      <c r="SRF28" s="85"/>
      <c r="SRG28" s="77"/>
      <c r="SRH28" s="74"/>
      <c r="SRI28" s="74"/>
      <c r="SRJ28" s="85"/>
      <c r="SRK28" s="74"/>
      <c r="SRL28" s="74"/>
      <c r="SRM28" s="85"/>
      <c r="SRN28" s="74"/>
      <c r="SRO28" s="74"/>
      <c r="SRP28" s="85"/>
      <c r="SRQ28" s="74"/>
      <c r="SRR28" s="74"/>
      <c r="SRS28" s="85"/>
      <c r="SRT28" s="80"/>
      <c r="SRU28" s="80"/>
      <c r="SRV28" s="85"/>
      <c r="SRW28" s="77"/>
      <c r="SRX28" s="74"/>
      <c r="SRY28" s="74"/>
      <c r="SRZ28" s="85"/>
      <c r="SSA28" s="74"/>
      <c r="SSB28" s="74"/>
      <c r="SSC28" s="85"/>
      <c r="SSD28" s="74"/>
      <c r="SSE28" s="74"/>
      <c r="SSF28" s="85"/>
      <c r="SSG28" s="74"/>
      <c r="SSH28" s="74"/>
      <c r="SSI28" s="85"/>
      <c r="SSJ28" s="80"/>
      <c r="SSK28" s="80"/>
      <c r="SSL28" s="85"/>
      <c r="SSM28" s="77"/>
      <c r="SSN28" s="74"/>
      <c r="SSO28" s="74"/>
      <c r="SSP28" s="85"/>
      <c r="SSQ28" s="74"/>
      <c r="SSR28" s="74"/>
      <c r="SSS28" s="85"/>
      <c r="SST28" s="74"/>
      <c r="SSU28" s="74"/>
      <c r="SSV28" s="85"/>
      <c r="SSW28" s="74"/>
      <c r="SSX28" s="74"/>
      <c r="SSY28" s="85"/>
      <c r="SSZ28" s="80"/>
      <c r="STA28" s="80"/>
      <c r="STB28" s="85"/>
      <c r="STC28" s="77"/>
      <c r="STD28" s="74"/>
      <c r="STE28" s="74"/>
      <c r="STF28" s="85"/>
      <c r="STG28" s="74"/>
      <c r="STH28" s="74"/>
      <c r="STI28" s="85"/>
      <c r="STJ28" s="74"/>
      <c r="STK28" s="74"/>
      <c r="STL28" s="85"/>
      <c r="STM28" s="74"/>
      <c r="STN28" s="74"/>
      <c r="STO28" s="85"/>
      <c r="STP28" s="80"/>
      <c r="STQ28" s="80"/>
      <c r="STR28" s="85"/>
      <c r="STS28" s="77"/>
      <c r="STT28" s="74"/>
      <c r="STU28" s="74"/>
      <c r="STV28" s="85"/>
      <c r="STW28" s="74"/>
      <c r="STX28" s="74"/>
      <c r="STY28" s="85"/>
      <c r="STZ28" s="74"/>
      <c r="SUA28" s="74"/>
      <c r="SUB28" s="85"/>
      <c r="SUC28" s="74"/>
      <c r="SUD28" s="74"/>
      <c r="SUE28" s="85"/>
      <c r="SUF28" s="80"/>
      <c r="SUG28" s="80"/>
      <c r="SUH28" s="85"/>
      <c r="SUI28" s="77"/>
      <c r="SUJ28" s="74"/>
      <c r="SUK28" s="74"/>
      <c r="SUL28" s="85"/>
      <c r="SUM28" s="74"/>
      <c r="SUN28" s="74"/>
      <c r="SUO28" s="85"/>
      <c r="SUP28" s="74"/>
      <c r="SUQ28" s="74"/>
      <c r="SUR28" s="85"/>
      <c r="SUS28" s="74"/>
      <c r="SUT28" s="74"/>
      <c r="SUU28" s="85"/>
      <c r="SUV28" s="80"/>
      <c r="SUW28" s="80"/>
      <c r="SUX28" s="85"/>
      <c r="SUY28" s="77"/>
      <c r="SUZ28" s="74"/>
      <c r="SVA28" s="74"/>
      <c r="SVB28" s="85"/>
      <c r="SVC28" s="74"/>
      <c r="SVD28" s="74"/>
      <c r="SVE28" s="85"/>
      <c r="SVF28" s="74"/>
      <c r="SVG28" s="74"/>
      <c r="SVH28" s="85"/>
      <c r="SVI28" s="74"/>
      <c r="SVJ28" s="74"/>
      <c r="SVK28" s="85"/>
      <c r="SVL28" s="80"/>
      <c r="SVM28" s="80"/>
      <c r="SVN28" s="85"/>
      <c r="SVO28" s="77"/>
      <c r="SVP28" s="74"/>
      <c r="SVQ28" s="74"/>
      <c r="SVR28" s="85"/>
      <c r="SVS28" s="74"/>
      <c r="SVT28" s="74"/>
      <c r="SVU28" s="85"/>
      <c r="SVV28" s="74"/>
      <c r="SVW28" s="74"/>
      <c r="SVX28" s="85"/>
      <c r="SVY28" s="74"/>
      <c r="SVZ28" s="74"/>
      <c r="SWA28" s="85"/>
      <c r="SWB28" s="80"/>
      <c r="SWC28" s="80"/>
      <c r="SWD28" s="85"/>
      <c r="SWE28" s="77"/>
      <c r="SWF28" s="74"/>
      <c r="SWG28" s="74"/>
      <c r="SWH28" s="85"/>
      <c r="SWI28" s="74"/>
      <c r="SWJ28" s="74"/>
      <c r="SWK28" s="85"/>
      <c r="SWL28" s="74"/>
      <c r="SWM28" s="74"/>
      <c r="SWN28" s="85"/>
      <c r="SWO28" s="74"/>
      <c r="SWP28" s="74"/>
      <c r="SWQ28" s="85"/>
      <c r="SWR28" s="80"/>
      <c r="SWS28" s="80"/>
      <c r="SWT28" s="85"/>
      <c r="SWU28" s="77"/>
      <c r="SWV28" s="74"/>
      <c r="SWW28" s="74"/>
      <c r="SWX28" s="85"/>
      <c r="SWY28" s="74"/>
      <c r="SWZ28" s="74"/>
      <c r="SXA28" s="85"/>
      <c r="SXB28" s="74"/>
      <c r="SXC28" s="74"/>
      <c r="SXD28" s="85"/>
      <c r="SXE28" s="74"/>
      <c r="SXF28" s="74"/>
      <c r="SXG28" s="85"/>
      <c r="SXH28" s="80"/>
      <c r="SXI28" s="80"/>
      <c r="SXJ28" s="85"/>
      <c r="SXK28" s="77"/>
      <c r="SXL28" s="74"/>
      <c r="SXM28" s="74"/>
      <c r="SXN28" s="85"/>
      <c r="SXO28" s="74"/>
      <c r="SXP28" s="74"/>
      <c r="SXQ28" s="85"/>
      <c r="SXR28" s="74"/>
      <c r="SXS28" s="74"/>
      <c r="SXT28" s="85"/>
      <c r="SXU28" s="74"/>
      <c r="SXV28" s="74"/>
      <c r="SXW28" s="85"/>
      <c r="SXX28" s="80"/>
      <c r="SXY28" s="80"/>
      <c r="SXZ28" s="85"/>
      <c r="SYA28" s="77"/>
      <c r="SYB28" s="74"/>
      <c r="SYC28" s="74"/>
      <c r="SYD28" s="85"/>
      <c r="SYE28" s="74"/>
      <c r="SYF28" s="74"/>
      <c r="SYG28" s="85"/>
      <c r="SYH28" s="74"/>
      <c r="SYI28" s="74"/>
      <c r="SYJ28" s="85"/>
      <c r="SYK28" s="74"/>
      <c r="SYL28" s="74"/>
      <c r="SYM28" s="85"/>
      <c r="SYN28" s="80"/>
      <c r="SYO28" s="80"/>
      <c r="SYP28" s="85"/>
      <c r="SYQ28" s="77"/>
      <c r="SYR28" s="74"/>
      <c r="SYS28" s="74"/>
      <c r="SYT28" s="85"/>
      <c r="SYU28" s="74"/>
      <c r="SYV28" s="74"/>
      <c r="SYW28" s="85"/>
      <c r="SYX28" s="74"/>
      <c r="SYY28" s="74"/>
      <c r="SYZ28" s="85"/>
      <c r="SZA28" s="74"/>
      <c r="SZB28" s="74"/>
      <c r="SZC28" s="85"/>
      <c r="SZD28" s="80"/>
      <c r="SZE28" s="80"/>
      <c r="SZF28" s="85"/>
      <c r="SZG28" s="77"/>
      <c r="SZH28" s="74"/>
      <c r="SZI28" s="74"/>
      <c r="SZJ28" s="85"/>
      <c r="SZK28" s="74"/>
      <c r="SZL28" s="74"/>
      <c r="SZM28" s="85"/>
      <c r="SZN28" s="74"/>
      <c r="SZO28" s="74"/>
      <c r="SZP28" s="85"/>
      <c r="SZQ28" s="74"/>
      <c r="SZR28" s="74"/>
      <c r="SZS28" s="85"/>
      <c r="SZT28" s="80"/>
      <c r="SZU28" s="80"/>
      <c r="SZV28" s="85"/>
      <c r="SZW28" s="77"/>
      <c r="SZX28" s="74"/>
      <c r="SZY28" s="74"/>
      <c r="SZZ28" s="85"/>
      <c r="TAA28" s="74"/>
      <c r="TAB28" s="74"/>
      <c r="TAC28" s="85"/>
      <c r="TAD28" s="74"/>
      <c r="TAE28" s="74"/>
      <c r="TAF28" s="85"/>
      <c r="TAG28" s="74"/>
      <c r="TAH28" s="74"/>
      <c r="TAI28" s="85"/>
      <c r="TAJ28" s="80"/>
      <c r="TAK28" s="80"/>
      <c r="TAL28" s="85"/>
      <c r="TAM28" s="77"/>
      <c r="TAN28" s="74"/>
      <c r="TAO28" s="74"/>
      <c r="TAP28" s="85"/>
      <c r="TAQ28" s="74"/>
      <c r="TAR28" s="74"/>
      <c r="TAS28" s="85"/>
      <c r="TAT28" s="74"/>
      <c r="TAU28" s="74"/>
      <c r="TAV28" s="85"/>
      <c r="TAW28" s="74"/>
      <c r="TAX28" s="74"/>
      <c r="TAY28" s="85"/>
      <c r="TAZ28" s="80"/>
      <c r="TBA28" s="80"/>
      <c r="TBB28" s="85"/>
      <c r="TBC28" s="77"/>
      <c r="TBD28" s="74"/>
      <c r="TBE28" s="74"/>
      <c r="TBF28" s="85"/>
      <c r="TBG28" s="74"/>
      <c r="TBH28" s="74"/>
      <c r="TBI28" s="85"/>
      <c r="TBJ28" s="74"/>
      <c r="TBK28" s="74"/>
      <c r="TBL28" s="85"/>
      <c r="TBM28" s="74"/>
      <c r="TBN28" s="74"/>
      <c r="TBO28" s="85"/>
      <c r="TBP28" s="80"/>
      <c r="TBQ28" s="80"/>
      <c r="TBR28" s="85"/>
      <c r="TBS28" s="77"/>
      <c r="TBT28" s="74"/>
      <c r="TBU28" s="74"/>
      <c r="TBV28" s="85"/>
      <c r="TBW28" s="74"/>
      <c r="TBX28" s="74"/>
      <c r="TBY28" s="85"/>
      <c r="TBZ28" s="74"/>
      <c r="TCA28" s="74"/>
      <c r="TCB28" s="85"/>
      <c r="TCC28" s="74"/>
      <c r="TCD28" s="74"/>
      <c r="TCE28" s="85"/>
      <c r="TCF28" s="80"/>
      <c r="TCG28" s="80"/>
      <c r="TCH28" s="85"/>
      <c r="TCI28" s="77"/>
      <c r="TCJ28" s="74"/>
      <c r="TCK28" s="74"/>
      <c r="TCL28" s="85"/>
      <c r="TCM28" s="74"/>
      <c r="TCN28" s="74"/>
      <c r="TCO28" s="85"/>
      <c r="TCP28" s="74"/>
      <c r="TCQ28" s="74"/>
      <c r="TCR28" s="85"/>
      <c r="TCS28" s="74"/>
      <c r="TCT28" s="74"/>
      <c r="TCU28" s="85"/>
      <c r="TCV28" s="80"/>
      <c r="TCW28" s="80"/>
      <c r="TCX28" s="85"/>
      <c r="TCY28" s="77"/>
      <c r="TCZ28" s="74"/>
      <c r="TDA28" s="74"/>
      <c r="TDB28" s="85"/>
      <c r="TDC28" s="74"/>
      <c r="TDD28" s="74"/>
      <c r="TDE28" s="85"/>
      <c r="TDF28" s="74"/>
      <c r="TDG28" s="74"/>
      <c r="TDH28" s="85"/>
      <c r="TDI28" s="74"/>
      <c r="TDJ28" s="74"/>
      <c r="TDK28" s="85"/>
      <c r="TDL28" s="80"/>
      <c r="TDM28" s="80"/>
      <c r="TDN28" s="85"/>
      <c r="TDO28" s="77"/>
      <c r="TDP28" s="74"/>
      <c r="TDQ28" s="74"/>
      <c r="TDR28" s="85"/>
      <c r="TDS28" s="74"/>
      <c r="TDT28" s="74"/>
      <c r="TDU28" s="85"/>
      <c r="TDV28" s="74"/>
      <c r="TDW28" s="74"/>
      <c r="TDX28" s="85"/>
      <c r="TDY28" s="74"/>
      <c r="TDZ28" s="74"/>
      <c r="TEA28" s="85"/>
      <c r="TEB28" s="80"/>
      <c r="TEC28" s="80"/>
      <c r="TED28" s="85"/>
      <c r="TEE28" s="77"/>
      <c r="TEF28" s="74"/>
      <c r="TEG28" s="74"/>
      <c r="TEH28" s="85"/>
      <c r="TEI28" s="74"/>
      <c r="TEJ28" s="74"/>
      <c r="TEK28" s="85"/>
      <c r="TEL28" s="74"/>
      <c r="TEM28" s="74"/>
      <c r="TEN28" s="85"/>
      <c r="TEO28" s="74"/>
      <c r="TEP28" s="74"/>
      <c r="TEQ28" s="85"/>
      <c r="TER28" s="80"/>
      <c r="TES28" s="80"/>
      <c r="TET28" s="85"/>
      <c r="TEU28" s="77"/>
      <c r="TEV28" s="74"/>
      <c r="TEW28" s="74"/>
      <c r="TEX28" s="85"/>
      <c r="TEY28" s="74"/>
      <c r="TEZ28" s="74"/>
      <c r="TFA28" s="85"/>
      <c r="TFB28" s="74"/>
      <c r="TFC28" s="74"/>
      <c r="TFD28" s="85"/>
      <c r="TFE28" s="74"/>
      <c r="TFF28" s="74"/>
      <c r="TFG28" s="85"/>
      <c r="TFH28" s="80"/>
      <c r="TFI28" s="80"/>
      <c r="TFJ28" s="85"/>
      <c r="TFK28" s="77"/>
      <c r="TFL28" s="74"/>
      <c r="TFM28" s="74"/>
      <c r="TFN28" s="85"/>
      <c r="TFO28" s="74"/>
      <c r="TFP28" s="74"/>
      <c r="TFQ28" s="85"/>
      <c r="TFR28" s="74"/>
      <c r="TFS28" s="74"/>
      <c r="TFT28" s="85"/>
      <c r="TFU28" s="74"/>
      <c r="TFV28" s="74"/>
      <c r="TFW28" s="85"/>
      <c r="TFX28" s="80"/>
      <c r="TFY28" s="80"/>
      <c r="TFZ28" s="85"/>
      <c r="TGA28" s="77"/>
      <c r="TGB28" s="74"/>
      <c r="TGC28" s="74"/>
      <c r="TGD28" s="85"/>
      <c r="TGE28" s="74"/>
      <c r="TGF28" s="74"/>
      <c r="TGG28" s="85"/>
      <c r="TGH28" s="74"/>
      <c r="TGI28" s="74"/>
      <c r="TGJ28" s="85"/>
      <c r="TGK28" s="74"/>
      <c r="TGL28" s="74"/>
      <c r="TGM28" s="85"/>
      <c r="TGN28" s="80"/>
      <c r="TGO28" s="80"/>
      <c r="TGP28" s="85"/>
      <c r="TGQ28" s="77"/>
      <c r="TGR28" s="74"/>
      <c r="TGS28" s="74"/>
      <c r="TGT28" s="85"/>
      <c r="TGU28" s="74"/>
      <c r="TGV28" s="74"/>
      <c r="TGW28" s="85"/>
      <c r="TGX28" s="74"/>
      <c r="TGY28" s="74"/>
      <c r="TGZ28" s="85"/>
      <c r="THA28" s="74"/>
      <c r="THB28" s="74"/>
      <c r="THC28" s="85"/>
      <c r="THD28" s="80"/>
      <c r="THE28" s="80"/>
      <c r="THF28" s="85"/>
      <c r="THG28" s="77"/>
      <c r="THH28" s="74"/>
      <c r="THI28" s="74"/>
      <c r="THJ28" s="85"/>
      <c r="THK28" s="74"/>
      <c r="THL28" s="74"/>
      <c r="THM28" s="85"/>
      <c r="THN28" s="74"/>
      <c r="THO28" s="74"/>
      <c r="THP28" s="85"/>
      <c r="THQ28" s="74"/>
      <c r="THR28" s="74"/>
      <c r="THS28" s="85"/>
      <c r="THT28" s="80"/>
      <c r="THU28" s="80"/>
      <c r="THV28" s="85"/>
      <c r="THW28" s="77"/>
      <c r="THX28" s="74"/>
      <c r="THY28" s="74"/>
      <c r="THZ28" s="85"/>
      <c r="TIA28" s="74"/>
      <c r="TIB28" s="74"/>
      <c r="TIC28" s="85"/>
      <c r="TID28" s="74"/>
      <c r="TIE28" s="74"/>
      <c r="TIF28" s="85"/>
      <c r="TIG28" s="74"/>
      <c r="TIH28" s="74"/>
      <c r="TII28" s="85"/>
      <c r="TIJ28" s="80"/>
      <c r="TIK28" s="80"/>
      <c r="TIL28" s="85"/>
      <c r="TIM28" s="77"/>
      <c r="TIN28" s="74"/>
      <c r="TIO28" s="74"/>
      <c r="TIP28" s="85"/>
      <c r="TIQ28" s="74"/>
      <c r="TIR28" s="74"/>
      <c r="TIS28" s="85"/>
      <c r="TIT28" s="74"/>
      <c r="TIU28" s="74"/>
      <c r="TIV28" s="85"/>
      <c r="TIW28" s="74"/>
      <c r="TIX28" s="74"/>
      <c r="TIY28" s="85"/>
      <c r="TIZ28" s="80"/>
      <c r="TJA28" s="80"/>
      <c r="TJB28" s="85"/>
      <c r="TJC28" s="77"/>
      <c r="TJD28" s="74"/>
      <c r="TJE28" s="74"/>
      <c r="TJF28" s="85"/>
      <c r="TJG28" s="74"/>
      <c r="TJH28" s="74"/>
      <c r="TJI28" s="85"/>
      <c r="TJJ28" s="74"/>
      <c r="TJK28" s="74"/>
      <c r="TJL28" s="85"/>
      <c r="TJM28" s="74"/>
      <c r="TJN28" s="74"/>
      <c r="TJO28" s="85"/>
      <c r="TJP28" s="80"/>
      <c r="TJQ28" s="80"/>
      <c r="TJR28" s="85"/>
      <c r="TJS28" s="77"/>
      <c r="TJT28" s="74"/>
      <c r="TJU28" s="74"/>
      <c r="TJV28" s="85"/>
      <c r="TJW28" s="74"/>
      <c r="TJX28" s="74"/>
      <c r="TJY28" s="85"/>
      <c r="TJZ28" s="74"/>
      <c r="TKA28" s="74"/>
      <c r="TKB28" s="85"/>
      <c r="TKC28" s="74"/>
      <c r="TKD28" s="74"/>
      <c r="TKE28" s="85"/>
      <c r="TKF28" s="80"/>
      <c r="TKG28" s="80"/>
      <c r="TKH28" s="85"/>
      <c r="TKI28" s="77"/>
      <c r="TKJ28" s="74"/>
      <c r="TKK28" s="74"/>
      <c r="TKL28" s="85"/>
      <c r="TKM28" s="74"/>
      <c r="TKN28" s="74"/>
      <c r="TKO28" s="85"/>
      <c r="TKP28" s="74"/>
      <c r="TKQ28" s="74"/>
      <c r="TKR28" s="85"/>
      <c r="TKS28" s="74"/>
      <c r="TKT28" s="74"/>
      <c r="TKU28" s="85"/>
      <c r="TKV28" s="80"/>
      <c r="TKW28" s="80"/>
      <c r="TKX28" s="85"/>
      <c r="TKY28" s="77"/>
      <c r="TKZ28" s="74"/>
      <c r="TLA28" s="74"/>
      <c r="TLB28" s="85"/>
      <c r="TLC28" s="74"/>
      <c r="TLD28" s="74"/>
      <c r="TLE28" s="85"/>
      <c r="TLF28" s="74"/>
      <c r="TLG28" s="74"/>
      <c r="TLH28" s="85"/>
      <c r="TLI28" s="74"/>
      <c r="TLJ28" s="74"/>
      <c r="TLK28" s="85"/>
      <c r="TLL28" s="80"/>
      <c r="TLM28" s="80"/>
      <c r="TLN28" s="85"/>
      <c r="TLO28" s="77"/>
      <c r="TLP28" s="74"/>
      <c r="TLQ28" s="74"/>
      <c r="TLR28" s="85"/>
      <c r="TLS28" s="74"/>
      <c r="TLT28" s="74"/>
      <c r="TLU28" s="85"/>
      <c r="TLV28" s="74"/>
      <c r="TLW28" s="74"/>
      <c r="TLX28" s="85"/>
      <c r="TLY28" s="74"/>
      <c r="TLZ28" s="74"/>
      <c r="TMA28" s="85"/>
      <c r="TMB28" s="80"/>
      <c r="TMC28" s="80"/>
      <c r="TMD28" s="85"/>
      <c r="TME28" s="77"/>
      <c r="TMF28" s="74"/>
      <c r="TMG28" s="74"/>
      <c r="TMH28" s="85"/>
      <c r="TMI28" s="74"/>
      <c r="TMJ28" s="74"/>
      <c r="TMK28" s="85"/>
      <c r="TML28" s="74"/>
      <c r="TMM28" s="74"/>
      <c r="TMN28" s="85"/>
      <c r="TMO28" s="74"/>
      <c r="TMP28" s="74"/>
      <c r="TMQ28" s="85"/>
      <c r="TMR28" s="80"/>
      <c r="TMS28" s="80"/>
      <c r="TMT28" s="85"/>
      <c r="TMU28" s="77"/>
      <c r="TMV28" s="74"/>
      <c r="TMW28" s="74"/>
      <c r="TMX28" s="85"/>
      <c r="TMY28" s="74"/>
      <c r="TMZ28" s="74"/>
      <c r="TNA28" s="85"/>
      <c r="TNB28" s="74"/>
      <c r="TNC28" s="74"/>
      <c r="TND28" s="85"/>
      <c r="TNE28" s="74"/>
      <c r="TNF28" s="74"/>
      <c r="TNG28" s="85"/>
      <c r="TNH28" s="80"/>
      <c r="TNI28" s="80"/>
      <c r="TNJ28" s="85"/>
      <c r="TNK28" s="77"/>
      <c r="TNL28" s="74"/>
      <c r="TNM28" s="74"/>
      <c r="TNN28" s="85"/>
      <c r="TNO28" s="74"/>
      <c r="TNP28" s="74"/>
      <c r="TNQ28" s="85"/>
      <c r="TNR28" s="74"/>
      <c r="TNS28" s="74"/>
      <c r="TNT28" s="85"/>
      <c r="TNU28" s="74"/>
      <c r="TNV28" s="74"/>
      <c r="TNW28" s="85"/>
      <c r="TNX28" s="80"/>
      <c r="TNY28" s="80"/>
      <c r="TNZ28" s="85"/>
      <c r="TOA28" s="77"/>
      <c r="TOB28" s="74"/>
      <c r="TOC28" s="74"/>
      <c r="TOD28" s="85"/>
      <c r="TOE28" s="74"/>
      <c r="TOF28" s="74"/>
      <c r="TOG28" s="85"/>
      <c r="TOH28" s="74"/>
      <c r="TOI28" s="74"/>
      <c r="TOJ28" s="85"/>
      <c r="TOK28" s="74"/>
      <c r="TOL28" s="74"/>
      <c r="TOM28" s="85"/>
      <c r="TON28" s="80"/>
      <c r="TOO28" s="80"/>
      <c r="TOP28" s="85"/>
      <c r="TOQ28" s="77"/>
      <c r="TOR28" s="74"/>
      <c r="TOS28" s="74"/>
      <c r="TOT28" s="85"/>
      <c r="TOU28" s="74"/>
      <c r="TOV28" s="74"/>
      <c r="TOW28" s="85"/>
      <c r="TOX28" s="74"/>
      <c r="TOY28" s="74"/>
      <c r="TOZ28" s="85"/>
      <c r="TPA28" s="74"/>
      <c r="TPB28" s="74"/>
      <c r="TPC28" s="85"/>
      <c r="TPD28" s="80"/>
      <c r="TPE28" s="80"/>
      <c r="TPF28" s="85"/>
      <c r="TPG28" s="77"/>
      <c r="TPH28" s="74"/>
      <c r="TPI28" s="74"/>
      <c r="TPJ28" s="85"/>
      <c r="TPK28" s="74"/>
      <c r="TPL28" s="74"/>
      <c r="TPM28" s="85"/>
      <c r="TPN28" s="74"/>
      <c r="TPO28" s="74"/>
      <c r="TPP28" s="85"/>
      <c r="TPQ28" s="74"/>
      <c r="TPR28" s="74"/>
      <c r="TPS28" s="85"/>
      <c r="TPT28" s="80"/>
      <c r="TPU28" s="80"/>
      <c r="TPV28" s="85"/>
      <c r="TPW28" s="77"/>
      <c r="TPX28" s="74"/>
      <c r="TPY28" s="74"/>
      <c r="TPZ28" s="85"/>
      <c r="TQA28" s="74"/>
      <c r="TQB28" s="74"/>
      <c r="TQC28" s="85"/>
      <c r="TQD28" s="74"/>
      <c r="TQE28" s="74"/>
      <c r="TQF28" s="85"/>
      <c r="TQG28" s="74"/>
      <c r="TQH28" s="74"/>
      <c r="TQI28" s="85"/>
      <c r="TQJ28" s="80"/>
      <c r="TQK28" s="80"/>
      <c r="TQL28" s="85"/>
      <c r="TQM28" s="77"/>
      <c r="TQN28" s="74"/>
      <c r="TQO28" s="74"/>
      <c r="TQP28" s="85"/>
      <c r="TQQ28" s="74"/>
      <c r="TQR28" s="74"/>
      <c r="TQS28" s="85"/>
      <c r="TQT28" s="74"/>
      <c r="TQU28" s="74"/>
      <c r="TQV28" s="85"/>
      <c r="TQW28" s="74"/>
      <c r="TQX28" s="74"/>
      <c r="TQY28" s="85"/>
      <c r="TQZ28" s="80"/>
      <c r="TRA28" s="80"/>
      <c r="TRB28" s="85"/>
      <c r="TRC28" s="77"/>
      <c r="TRD28" s="74"/>
      <c r="TRE28" s="74"/>
      <c r="TRF28" s="85"/>
      <c r="TRG28" s="74"/>
      <c r="TRH28" s="74"/>
      <c r="TRI28" s="85"/>
      <c r="TRJ28" s="74"/>
      <c r="TRK28" s="74"/>
      <c r="TRL28" s="85"/>
      <c r="TRM28" s="74"/>
      <c r="TRN28" s="74"/>
      <c r="TRO28" s="85"/>
      <c r="TRP28" s="80"/>
      <c r="TRQ28" s="80"/>
      <c r="TRR28" s="85"/>
      <c r="TRS28" s="77"/>
      <c r="TRT28" s="74"/>
      <c r="TRU28" s="74"/>
      <c r="TRV28" s="85"/>
      <c r="TRW28" s="74"/>
      <c r="TRX28" s="74"/>
      <c r="TRY28" s="85"/>
      <c r="TRZ28" s="74"/>
      <c r="TSA28" s="74"/>
      <c r="TSB28" s="85"/>
      <c r="TSC28" s="74"/>
      <c r="TSD28" s="74"/>
      <c r="TSE28" s="85"/>
      <c r="TSF28" s="80"/>
      <c r="TSG28" s="80"/>
      <c r="TSH28" s="85"/>
      <c r="TSI28" s="77"/>
      <c r="TSJ28" s="74"/>
      <c r="TSK28" s="74"/>
      <c r="TSL28" s="85"/>
      <c r="TSM28" s="74"/>
      <c r="TSN28" s="74"/>
      <c r="TSO28" s="85"/>
      <c r="TSP28" s="74"/>
      <c r="TSQ28" s="74"/>
      <c r="TSR28" s="85"/>
      <c r="TSS28" s="74"/>
      <c r="TST28" s="74"/>
      <c r="TSU28" s="85"/>
      <c r="TSV28" s="80"/>
      <c r="TSW28" s="80"/>
      <c r="TSX28" s="85"/>
      <c r="TSY28" s="77"/>
      <c r="TSZ28" s="74"/>
      <c r="TTA28" s="74"/>
      <c r="TTB28" s="85"/>
      <c r="TTC28" s="74"/>
      <c r="TTD28" s="74"/>
      <c r="TTE28" s="85"/>
      <c r="TTF28" s="74"/>
      <c r="TTG28" s="74"/>
      <c r="TTH28" s="85"/>
      <c r="TTI28" s="74"/>
      <c r="TTJ28" s="74"/>
      <c r="TTK28" s="85"/>
      <c r="TTL28" s="80"/>
      <c r="TTM28" s="80"/>
      <c r="TTN28" s="85"/>
      <c r="TTO28" s="77"/>
      <c r="TTP28" s="74"/>
      <c r="TTQ28" s="74"/>
      <c r="TTR28" s="85"/>
      <c r="TTS28" s="74"/>
      <c r="TTT28" s="74"/>
      <c r="TTU28" s="85"/>
      <c r="TTV28" s="74"/>
      <c r="TTW28" s="74"/>
      <c r="TTX28" s="85"/>
      <c r="TTY28" s="74"/>
      <c r="TTZ28" s="74"/>
      <c r="TUA28" s="85"/>
      <c r="TUB28" s="80"/>
      <c r="TUC28" s="80"/>
      <c r="TUD28" s="85"/>
      <c r="TUE28" s="77"/>
      <c r="TUF28" s="74"/>
      <c r="TUG28" s="74"/>
      <c r="TUH28" s="85"/>
      <c r="TUI28" s="74"/>
      <c r="TUJ28" s="74"/>
      <c r="TUK28" s="85"/>
      <c r="TUL28" s="74"/>
      <c r="TUM28" s="74"/>
      <c r="TUN28" s="85"/>
      <c r="TUO28" s="74"/>
      <c r="TUP28" s="74"/>
      <c r="TUQ28" s="85"/>
      <c r="TUR28" s="80"/>
      <c r="TUS28" s="80"/>
      <c r="TUT28" s="85"/>
      <c r="TUU28" s="77"/>
      <c r="TUV28" s="74"/>
      <c r="TUW28" s="74"/>
      <c r="TUX28" s="85"/>
      <c r="TUY28" s="74"/>
      <c r="TUZ28" s="74"/>
      <c r="TVA28" s="85"/>
      <c r="TVB28" s="74"/>
      <c r="TVC28" s="74"/>
      <c r="TVD28" s="85"/>
      <c r="TVE28" s="74"/>
      <c r="TVF28" s="74"/>
      <c r="TVG28" s="85"/>
      <c r="TVH28" s="80"/>
      <c r="TVI28" s="80"/>
      <c r="TVJ28" s="85"/>
      <c r="TVK28" s="77"/>
      <c r="TVL28" s="74"/>
      <c r="TVM28" s="74"/>
      <c r="TVN28" s="85"/>
      <c r="TVO28" s="74"/>
      <c r="TVP28" s="74"/>
      <c r="TVQ28" s="85"/>
      <c r="TVR28" s="74"/>
      <c r="TVS28" s="74"/>
      <c r="TVT28" s="85"/>
      <c r="TVU28" s="74"/>
      <c r="TVV28" s="74"/>
      <c r="TVW28" s="85"/>
      <c r="TVX28" s="80"/>
      <c r="TVY28" s="80"/>
      <c r="TVZ28" s="85"/>
      <c r="TWA28" s="77"/>
      <c r="TWB28" s="74"/>
      <c r="TWC28" s="74"/>
      <c r="TWD28" s="85"/>
      <c r="TWE28" s="74"/>
      <c r="TWF28" s="74"/>
      <c r="TWG28" s="85"/>
      <c r="TWH28" s="74"/>
      <c r="TWI28" s="74"/>
      <c r="TWJ28" s="85"/>
      <c r="TWK28" s="74"/>
      <c r="TWL28" s="74"/>
      <c r="TWM28" s="85"/>
      <c r="TWN28" s="80"/>
      <c r="TWO28" s="80"/>
      <c r="TWP28" s="85"/>
      <c r="TWQ28" s="77"/>
      <c r="TWR28" s="74"/>
      <c r="TWS28" s="74"/>
      <c r="TWT28" s="85"/>
      <c r="TWU28" s="74"/>
      <c r="TWV28" s="74"/>
      <c r="TWW28" s="85"/>
      <c r="TWX28" s="74"/>
      <c r="TWY28" s="74"/>
      <c r="TWZ28" s="85"/>
      <c r="TXA28" s="74"/>
      <c r="TXB28" s="74"/>
      <c r="TXC28" s="85"/>
      <c r="TXD28" s="80"/>
      <c r="TXE28" s="80"/>
      <c r="TXF28" s="85"/>
      <c r="TXG28" s="77"/>
      <c r="TXH28" s="74"/>
      <c r="TXI28" s="74"/>
      <c r="TXJ28" s="85"/>
      <c r="TXK28" s="74"/>
      <c r="TXL28" s="74"/>
      <c r="TXM28" s="85"/>
      <c r="TXN28" s="74"/>
      <c r="TXO28" s="74"/>
      <c r="TXP28" s="85"/>
      <c r="TXQ28" s="74"/>
      <c r="TXR28" s="74"/>
      <c r="TXS28" s="85"/>
      <c r="TXT28" s="80"/>
      <c r="TXU28" s="80"/>
      <c r="TXV28" s="85"/>
      <c r="TXW28" s="77"/>
      <c r="TXX28" s="74"/>
      <c r="TXY28" s="74"/>
      <c r="TXZ28" s="85"/>
      <c r="TYA28" s="74"/>
      <c r="TYB28" s="74"/>
      <c r="TYC28" s="85"/>
      <c r="TYD28" s="74"/>
      <c r="TYE28" s="74"/>
      <c r="TYF28" s="85"/>
      <c r="TYG28" s="74"/>
      <c r="TYH28" s="74"/>
      <c r="TYI28" s="85"/>
      <c r="TYJ28" s="80"/>
      <c r="TYK28" s="80"/>
      <c r="TYL28" s="85"/>
      <c r="TYM28" s="77"/>
      <c r="TYN28" s="74"/>
      <c r="TYO28" s="74"/>
      <c r="TYP28" s="85"/>
      <c r="TYQ28" s="74"/>
      <c r="TYR28" s="74"/>
      <c r="TYS28" s="85"/>
      <c r="TYT28" s="74"/>
      <c r="TYU28" s="74"/>
      <c r="TYV28" s="85"/>
      <c r="TYW28" s="74"/>
      <c r="TYX28" s="74"/>
      <c r="TYY28" s="85"/>
      <c r="TYZ28" s="80"/>
      <c r="TZA28" s="80"/>
      <c r="TZB28" s="85"/>
      <c r="TZC28" s="77"/>
      <c r="TZD28" s="74"/>
      <c r="TZE28" s="74"/>
      <c r="TZF28" s="85"/>
      <c r="TZG28" s="74"/>
      <c r="TZH28" s="74"/>
      <c r="TZI28" s="85"/>
      <c r="TZJ28" s="74"/>
      <c r="TZK28" s="74"/>
      <c r="TZL28" s="85"/>
      <c r="TZM28" s="74"/>
      <c r="TZN28" s="74"/>
      <c r="TZO28" s="85"/>
      <c r="TZP28" s="80"/>
      <c r="TZQ28" s="80"/>
      <c r="TZR28" s="85"/>
      <c r="TZS28" s="77"/>
      <c r="TZT28" s="74"/>
      <c r="TZU28" s="74"/>
      <c r="TZV28" s="85"/>
      <c r="TZW28" s="74"/>
      <c r="TZX28" s="74"/>
      <c r="TZY28" s="85"/>
      <c r="TZZ28" s="74"/>
      <c r="UAA28" s="74"/>
      <c r="UAB28" s="85"/>
      <c r="UAC28" s="74"/>
      <c r="UAD28" s="74"/>
      <c r="UAE28" s="85"/>
      <c r="UAF28" s="80"/>
      <c r="UAG28" s="80"/>
      <c r="UAH28" s="85"/>
      <c r="UAI28" s="77"/>
      <c r="UAJ28" s="74"/>
      <c r="UAK28" s="74"/>
      <c r="UAL28" s="85"/>
      <c r="UAM28" s="74"/>
      <c r="UAN28" s="74"/>
      <c r="UAO28" s="85"/>
      <c r="UAP28" s="74"/>
      <c r="UAQ28" s="74"/>
      <c r="UAR28" s="85"/>
      <c r="UAS28" s="74"/>
      <c r="UAT28" s="74"/>
      <c r="UAU28" s="85"/>
      <c r="UAV28" s="80"/>
      <c r="UAW28" s="80"/>
      <c r="UAX28" s="85"/>
      <c r="UAY28" s="77"/>
      <c r="UAZ28" s="74"/>
      <c r="UBA28" s="74"/>
      <c r="UBB28" s="85"/>
      <c r="UBC28" s="74"/>
      <c r="UBD28" s="74"/>
      <c r="UBE28" s="85"/>
      <c r="UBF28" s="74"/>
      <c r="UBG28" s="74"/>
      <c r="UBH28" s="85"/>
      <c r="UBI28" s="74"/>
      <c r="UBJ28" s="74"/>
      <c r="UBK28" s="85"/>
      <c r="UBL28" s="80"/>
      <c r="UBM28" s="80"/>
      <c r="UBN28" s="85"/>
      <c r="UBO28" s="77"/>
      <c r="UBP28" s="74"/>
      <c r="UBQ28" s="74"/>
      <c r="UBR28" s="85"/>
      <c r="UBS28" s="74"/>
      <c r="UBT28" s="74"/>
      <c r="UBU28" s="85"/>
      <c r="UBV28" s="74"/>
      <c r="UBW28" s="74"/>
      <c r="UBX28" s="85"/>
      <c r="UBY28" s="74"/>
      <c r="UBZ28" s="74"/>
      <c r="UCA28" s="85"/>
      <c r="UCB28" s="80"/>
      <c r="UCC28" s="80"/>
      <c r="UCD28" s="85"/>
      <c r="UCE28" s="77"/>
      <c r="UCF28" s="74"/>
      <c r="UCG28" s="74"/>
      <c r="UCH28" s="85"/>
      <c r="UCI28" s="74"/>
      <c r="UCJ28" s="74"/>
      <c r="UCK28" s="85"/>
      <c r="UCL28" s="74"/>
      <c r="UCM28" s="74"/>
      <c r="UCN28" s="85"/>
      <c r="UCO28" s="74"/>
      <c r="UCP28" s="74"/>
      <c r="UCQ28" s="85"/>
      <c r="UCR28" s="80"/>
      <c r="UCS28" s="80"/>
      <c r="UCT28" s="85"/>
      <c r="UCU28" s="77"/>
      <c r="UCV28" s="74"/>
      <c r="UCW28" s="74"/>
      <c r="UCX28" s="85"/>
      <c r="UCY28" s="74"/>
      <c r="UCZ28" s="74"/>
      <c r="UDA28" s="85"/>
      <c r="UDB28" s="74"/>
      <c r="UDC28" s="74"/>
      <c r="UDD28" s="85"/>
      <c r="UDE28" s="74"/>
      <c r="UDF28" s="74"/>
      <c r="UDG28" s="85"/>
      <c r="UDH28" s="80"/>
      <c r="UDI28" s="80"/>
      <c r="UDJ28" s="85"/>
      <c r="UDK28" s="77"/>
      <c r="UDL28" s="74"/>
      <c r="UDM28" s="74"/>
      <c r="UDN28" s="85"/>
      <c r="UDO28" s="74"/>
      <c r="UDP28" s="74"/>
      <c r="UDQ28" s="85"/>
      <c r="UDR28" s="74"/>
      <c r="UDS28" s="74"/>
      <c r="UDT28" s="85"/>
      <c r="UDU28" s="74"/>
      <c r="UDV28" s="74"/>
      <c r="UDW28" s="85"/>
      <c r="UDX28" s="80"/>
      <c r="UDY28" s="80"/>
      <c r="UDZ28" s="85"/>
      <c r="UEA28" s="77"/>
      <c r="UEB28" s="74"/>
      <c r="UEC28" s="74"/>
      <c r="UED28" s="85"/>
      <c r="UEE28" s="74"/>
      <c r="UEF28" s="74"/>
      <c r="UEG28" s="85"/>
      <c r="UEH28" s="74"/>
      <c r="UEI28" s="74"/>
      <c r="UEJ28" s="85"/>
      <c r="UEK28" s="74"/>
      <c r="UEL28" s="74"/>
      <c r="UEM28" s="85"/>
      <c r="UEN28" s="80"/>
      <c r="UEO28" s="80"/>
      <c r="UEP28" s="85"/>
      <c r="UEQ28" s="77"/>
      <c r="UER28" s="74"/>
      <c r="UES28" s="74"/>
      <c r="UET28" s="85"/>
      <c r="UEU28" s="74"/>
      <c r="UEV28" s="74"/>
      <c r="UEW28" s="85"/>
      <c r="UEX28" s="74"/>
      <c r="UEY28" s="74"/>
      <c r="UEZ28" s="85"/>
      <c r="UFA28" s="74"/>
      <c r="UFB28" s="74"/>
      <c r="UFC28" s="85"/>
      <c r="UFD28" s="80"/>
      <c r="UFE28" s="80"/>
      <c r="UFF28" s="85"/>
      <c r="UFG28" s="77"/>
      <c r="UFH28" s="74"/>
      <c r="UFI28" s="74"/>
      <c r="UFJ28" s="85"/>
      <c r="UFK28" s="74"/>
      <c r="UFL28" s="74"/>
      <c r="UFM28" s="85"/>
      <c r="UFN28" s="74"/>
      <c r="UFO28" s="74"/>
      <c r="UFP28" s="85"/>
      <c r="UFQ28" s="74"/>
      <c r="UFR28" s="74"/>
      <c r="UFS28" s="85"/>
      <c r="UFT28" s="80"/>
      <c r="UFU28" s="80"/>
      <c r="UFV28" s="85"/>
      <c r="UFW28" s="77"/>
      <c r="UFX28" s="74"/>
      <c r="UFY28" s="74"/>
      <c r="UFZ28" s="85"/>
      <c r="UGA28" s="74"/>
      <c r="UGB28" s="74"/>
      <c r="UGC28" s="85"/>
      <c r="UGD28" s="74"/>
      <c r="UGE28" s="74"/>
      <c r="UGF28" s="85"/>
      <c r="UGG28" s="74"/>
      <c r="UGH28" s="74"/>
      <c r="UGI28" s="85"/>
      <c r="UGJ28" s="80"/>
      <c r="UGK28" s="80"/>
      <c r="UGL28" s="85"/>
      <c r="UGM28" s="77"/>
      <c r="UGN28" s="74"/>
      <c r="UGO28" s="74"/>
      <c r="UGP28" s="85"/>
      <c r="UGQ28" s="74"/>
      <c r="UGR28" s="74"/>
      <c r="UGS28" s="85"/>
      <c r="UGT28" s="74"/>
      <c r="UGU28" s="74"/>
      <c r="UGV28" s="85"/>
      <c r="UGW28" s="74"/>
      <c r="UGX28" s="74"/>
      <c r="UGY28" s="85"/>
      <c r="UGZ28" s="80"/>
      <c r="UHA28" s="80"/>
      <c r="UHB28" s="85"/>
      <c r="UHC28" s="77"/>
      <c r="UHD28" s="74"/>
      <c r="UHE28" s="74"/>
      <c r="UHF28" s="85"/>
      <c r="UHG28" s="74"/>
      <c r="UHH28" s="74"/>
      <c r="UHI28" s="85"/>
      <c r="UHJ28" s="74"/>
      <c r="UHK28" s="74"/>
      <c r="UHL28" s="85"/>
      <c r="UHM28" s="74"/>
      <c r="UHN28" s="74"/>
      <c r="UHO28" s="85"/>
      <c r="UHP28" s="80"/>
      <c r="UHQ28" s="80"/>
      <c r="UHR28" s="85"/>
      <c r="UHS28" s="77"/>
      <c r="UHT28" s="74"/>
      <c r="UHU28" s="74"/>
      <c r="UHV28" s="85"/>
      <c r="UHW28" s="74"/>
      <c r="UHX28" s="74"/>
      <c r="UHY28" s="85"/>
      <c r="UHZ28" s="74"/>
      <c r="UIA28" s="74"/>
      <c r="UIB28" s="85"/>
      <c r="UIC28" s="74"/>
      <c r="UID28" s="74"/>
      <c r="UIE28" s="85"/>
      <c r="UIF28" s="80"/>
      <c r="UIG28" s="80"/>
      <c r="UIH28" s="85"/>
      <c r="UII28" s="77"/>
      <c r="UIJ28" s="74"/>
      <c r="UIK28" s="74"/>
      <c r="UIL28" s="85"/>
      <c r="UIM28" s="74"/>
      <c r="UIN28" s="74"/>
      <c r="UIO28" s="85"/>
      <c r="UIP28" s="74"/>
      <c r="UIQ28" s="74"/>
      <c r="UIR28" s="85"/>
      <c r="UIS28" s="74"/>
      <c r="UIT28" s="74"/>
      <c r="UIU28" s="85"/>
      <c r="UIV28" s="80"/>
      <c r="UIW28" s="80"/>
      <c r="UIX28" s="85"/>
      <c r="UIY28" s="77"/>
      <c r="UIZ28" s="74"/>
      <c r="UJA28" s="74"/>
      <c r="UJB28" s="85"/>
      <c r="UJC28" s="74"/>
      <c r="UJD28" s="74"/>
      <c r="UJE28" s="85"/>
      <c r="UJF28" s="74"/>
      <c r="UJG28" s="74"/>
      <c r="UJH28" s="85"/>
      <c r="UJI28" s="74"/>
      <c r="UJJ28" s="74"/>
      <c r="UJK28" s="85"/>
      <c r="UJL28" s="80"/>
      <c r="UJM28" s="80"/>
      <c r="UJN28" s="85"/>
      <c r="UJO28" s="77"/>
      <c r="UJP28" s="74"/>
      <c r="UJQ28" s="74"/>
      <c r="UJR28" s="85"/>
      <c r="UJS28" s="74"/>
      <c r="UJT28" s="74"/>
      <c r="UJU28" s="85"/>
      <c r="UJV28" s="74"/>
      <c r="UJW28" s="74"/>
      <c r="UJX28" s="85"/>
      <c r="UJY28" s="74"/>
      <c r="UJZ28" s="74"/>
      <c r="UKA28" s="85"/>
      <c r="UKB28" s="80"/>
      <c r="UKC28" s="80"/>
      <c r="UKD28" s="85"/>
      <c r="UKE28" s="77"/>
      <c r="UKF28" s="74"/>
      <c r="UKG28" s="74"/>
      <c r="UKH28" s="85"/>
      <c r="UKI28" s="74"/>
      <c r="UKJ28" s="74"/>
      <c r="UKK28" s="85"/>
      <c r="UKL28" s="74"/>
      <c r="UKM28" s="74"/>
      <c r="UKN28" s="85"/>
      <c r="UKO28" s="74"/>
      <c r="UKP28" s="74"/>
      <c r="UKQ28" s="85"/>
      <c r="UKR28" s="80"/>
      <c r="UKS28" s="80"/>
      <c r="UKT28" s="85"/>
      <c r="UKU28" s="77"/>
      <c r="UKV28" s="74"/>
      <c r="UKW28" s="74"/>
      <c r="UKX28" s="85"/>
      <c r="UKY28" s="74"/>
      <c r="UKZ28" s="74"/>
      <c r="ULA28" s="85"/>
      <c r="ULB28" s="74"/>
      <c r="ULC28" s="74"/>
      <c r="ULD28" s="85"/>
      <c r="ULE28" s="74"/>
      <c r="ULF28" s="74"/>
      <c r="ULG28" s="85"/>
      <c r="ULH28" s="80"/>
      <c r="ULI28" s="80"/>
      <c r="ULJ28" s="85"/>
      <c r="ULK28" s="77"/>
      <c r="ULL28" s="74"/>
      <c r="ULM28" s="74"/>
      <c r="ULN28" s="85"/>
      <c r="ULO28" s="74"/>
      <c r="ULP28" s="74"/>
      <c r="ULQ28" s="85"/>
      <c r="ULR28" s="74"/>
      <c r="ULS28" s="74"/>
      <c r="ULT28" s="85"/>
      <c r="ULU28" s="74"/>
      <c r="ULV28" s="74"/>
      <c r="ULW28" s="85"/>
      <c r="ULX28" s="80"/>
      <c r="ULY28" s="80"/>
      <c r="ULZ28" s="85"/>
      <c r="UMA28" s="77"/>
      <c r="UMB28" s="74"/>
      <c r="UMC28" s="74"/>
      <c r="UMD28" s="85"/>
      <c r="UME28" s="74"/>
      <c r="UMF28" s="74"/>
      <c r="UMG28" s="85"/>
      <c r="UMH28" s="74"/>
      <c r="UMI28" s="74"/>
      <c r="UMJ28" s="85"/>
      <c r="UMK28" s="74"/>
      <c r="UML28" s="74"/>
      <c r="UMM28" s="85"/>
      <c r="UMN28" s="80"/>
      <c r="UMO28" s="80"/>
      <c r="UMP28" s="85"/>
      <c r="UMQ28" s="77"/>
      <c r="UMR28" s="74"/>
      <c r="UMS28" s="74"/>
      <c r="UMT28" s="85"/>
      <c r="UMU28" s="74"/>
      <c r="UMV28" s="74"/>
      <c r="UMW28" s="85"/>
      <c r="UMX28" s="74"/>
      <c r="UMY28" s="74"/>
      <c r="UMZ28" s="85"/>
      <c r="UNA28" s="74"/>
      <c r="UNB28" s="74"/>
      <c r="UNC28" s="85"/>
      <c r="UND28" s="80"/>
      <c r="UNE28" s="80"/>
      <c r="UNF28" s="85"/>
      <c r="UNG28" s="77"/>
      <c r="UNH28" s="74"/>
      <c r="UNI28" s="74"/>
      <c r="UNJ28" s="85"/>
      <c r="UNK28" s="74"/>
      <c r="UNL28" s="74"/>
      <c r="UNM28" s="85"/>
      <c r="UNN28" s="74"/>
      <c r="UNO28" s="74"/>
      <c r="UNP28" s="85"/>
      <c r="UNQ28" s="74"/>
      <c r="UNR28" s="74"/>
      <c r="UNS28" s="85"/>
      <c r="UNT28" s="80"/>
      <c r="UNU28" s="80"/>
      <c r="UNV28" s="85"/>
      <c r="UNW28" s="77"/>
      <c r="UNX28" s="74"/>
      <c r="UNY28" s="74"/>
      <c r="UNZ28" s="85"/>
      <c r="UOA28" s="74"/>
      <c r="UOB28" s="74"/>
      <c r="UOC28" s="85"/>
      <c r="UOD28" s="74"/>
      <c r="UOE28" s="74"/>
      <c r="UOF28" s="85"/>
      <c r="UOG28" s="74"/>
      <c r="UOH28" s="74"/>
      <c r="UOI28" s="85"/>
      <c r="UOJ28" s="80"/>
      <c r="UOK28" s="80"/>
      <c r="UOL28" s="85"/>
      <c r="UOM28" s="77"/>
      <c r="UON28" s="74"/>
      <c r="UOO28" s="74"/>
      <c r="UOP28" s="85"/>
      <c r="UOQ28" s="74"/>
      <c r="UOR28" s="74"/>
      <c r="UOS28" s="85"/>
      <c r="UOT28" s="74"/>
      <c r="UOU28" s="74"/>
      <c r="UOV28" s="85"/>
      <c r="UOW28" s="74"/>
      <c r="UOX28" s="74"/>
      <c r="UOY28" s="85"/>
      <c r="UOZ28" s="80"/>
      <c r="UPA28" s="80"/>
      <c r="UPB28" s="85"/>
      <c r="UPC28" s="77"/>
      <c r="UPD28" s="74"/>
      <c r="UPE28" s="74"/>
      <c r="UPF28" s="85"/>
      <c r="UPG28" s="74"/>
      <c r="UPH28" s="74"/>
      <c r="UPI28" s="85"/>
      <c r="UPJ28" s="74"/>
      <c r="UPK28" s="74"/>
      <c r="UPL28" s="85"/>
      <c r="UPM28" s="74"/>
      <c r="UPN28" s="74"/>
      <c r="UPO28" s="85"/>
      <c r="UPP28" s="80"/>
      <c r="UPQ28" s="80"/>
      <c r="UPR28" s="85"/>
      <c r="UPS28" s="77"/>
      <c r="UPT28" s="74"/>
      <c r="UPU28" s="74"/>
      <c r="UPV28" s="85"/>
      <c r="UPW28" s="74"/>
      <c r="UPX28" s="74"/>
      <c r="UPY28" s="85"/>
      <c r="UPZ28" s="74"/>
      <c r="UQA28" s="74"/>
      <c r="UQB28" s="85"/>
      <c r="UQC28" s="74"/>
      <c r="UQD28" s="74"/>
      <c r="UQE28" s="85"/>
      <c r="UQF28" s="80"/>
      <c r="UQG28" s="80"/>
      <c r="UQH28" s="85"/>
      <c r="UQI28" s="77"/>
      <c r="UQJ28" s="74"/>
      <c r="UQK28" s="74"/>
      <c r="UQL28" s="85"/>
      <c r="UQM28" s="74"/>
      <c r="UQN28" s="74"/>
      <c r="UQO28" s="85"/>
      <c r="UQP28" s="74"/>
      <c r="UQQ28" s="74"/>
      <c r="UQR28" s="85"/>
      <c r="UQS28" s="74"/>
      <c r="UQT28" s="74"/>
      <c r="UQU28" s="85"/>
      <c r="UQV28" s="80"/>
      <c r="UQW28" s="80"/>
      <c r="UQX28" s="85"/>
      <c r="UQY28" s="77"/>
      <c r="UQZ28" s="74"/>
      <c r="URA28" s="74"/>
      <c r="URB28" s="85"/>
      <c r="URC28" s="74"/>
      <c r="URD28" s="74"/>
      <c r="URE28" s="85"/>
      <c r="URF28" s="74"/>
      <c r="URG28" s="74"/>
      <c r="URH28" s="85"/>
      <c r="URI28" s="74"/>
      <c r="URJ28" s="74"/>
      <c r="URK28" s="85"/>
      <c r="URL28" s="80"/>
      <c r="URM28" s="80"/>
      <c r="URN28" s="85"/>
      <c r="URO28" s="77"/>
      <c r="URP28" s="74"/>
      <c r="URQ28" s="74"/>
      <c r="URR28" s="85"/>
      <c r="URS28" s="74"/>
      <c r="URT28" s="74"/>
      <c r="URU28" s="85"/>
      <c r="URV28" s="74"/>
      <c r="URW28" s="74"/>
      <c r="URX28" s="85"/>
      <c r="URY28" s="74"/>
      <c r="URZ28" s="74"/>
      <c r="USA28" s="85"/>
      <c r="USB28" s="80"/>
      <c r="USC28" s="80"/>
      <c r="USD28" s="85"/>
      <c r="USE28" s="77"/>
      <c r="USF28" s="74"/>
      <c r="USG28" s="74"/>
      <c r="USH28" s="85"/>
      <c r="USI28" s="74"/>
      <c r="USJ28" s="74"/>
      <c r="USK28" s="85"/>
      <c r="USL28" s="74"/>
      <c r="USM28" s="74"/>
      <c r="USN28" s="85"/>
      <c r="USO28" s="74"/>
      <c r="USP28" s="74"/>
      <c r="USQ28" s="85"/>
      <c r="USR28" s="80"/>
      <c r="USS28" s="80"/>
      <c r="UST28" s="85"/>
      <c r="USU28" s="77"/>
      <c r="USV28" s="74"/>
      <c r="USW28" s="74"/>
      <c r="USX28" s="85"/>
      <c r="USY28" s="74"/>
      <c r="USZ28" s="74"/>
      <c r="UTA28" s="85"/>
      <c r="UTB28" s="74"/>
      <c r="UTC28" s="74"/>
      <c r="UTD28" s="85"/>
      <c r="UTE28" s="74"/>
      <c r="UTF28" s="74"/>
      <c r="UTG28" s="85"/>
      <c r="UTH28" s="80"/>
      <c r="UTI28" s="80"/>
      <c r="UTJ28" s="85"/>
      <c r="UTK28" s="77"/>
      <c r="UTL28" s="74"/>
      <c r="UTM28" s="74"/>
      <c r="UTN28" s="85"/>
      <c r="UTO28" s="74"/>
      <c r="UTP28" s="74"/>
      <c r="UTQ28" s="85"/>
      <c r="UTR28" s="74"/>
      <c r="UTS28" s="74"/>
      <c r="UTT28" s="85"/>
      <c r="UTU28" s="74"/>
      <c r="UTV28" s="74"/>
      <c r="UTW28" s="85"/>
      <c r="UTX28" s="80"/>
      <c r="UTY28" s="80"/>
      <c r="UTZ28" s="85"/>
      <c r="UUA28" s="77"/>
      <c r="UUB28" s="74"/>
      <c r="UUC28" s="74"/>
      <c r="UUD28" s="85"/>
      <c r="UUE28" s="74"/>
      <c r="UUF28" s="74"/>
      <c r="UUG28" s="85"/>
      <c r="UUH28" s="74"/>
      <c r="UUI28" s="74"/>
      <c r="UUJ28" s="85"/>
      <c r="UUK28" s="74"/>
      <c r="UUL28" s="74"/>
      <c r="UUM28" s="85"/>
      <c r="UUN28" s="80"/>
      <c r="UUO28" s="80"/>
      <c r="UUP28" s="85"/>
      <c r="UUQ28" s="77"/>
      <c r="UUR28" s="74"/>
      <c r="UUS28" s="74"/>
      <c r="UUT28" s="85"/>
      <c r="UUU28" s="74"/>
      <c r="UUV28" s="74"/>
      <c r="UUW28" s="85"/>
      <c r="UUX28" s="74"/>
      <c r="UUY28" s="74"/>
      <c r="UUZ28" s="85"/>
      <c r="UVA28" s="74"/>
      <c r="UVB28" s="74"/>
      <c r="UVC28" s="85"/>
      <c r="UVD28" s="80"/>
      <c r="UVE28" s="80"/>
      <c r="UVF28" s="85"/>
      <c r="UVG28" s="77"/>
      <c r="UVH28" s="74"/>
      <c r="UVI28" s="74"/>
      <c r="UVJ28" s="85"/>
      <c r="UVK28" s="74"/>
      <c r="UVL28" s="74"/>
      <c r="UVM28" s="85"/>
      <c r="UVN28" s="74"/>
      <c r="UVO28" s="74"/>
      <c r="UVP28" s="85"/>
      <c r="UVQ28" s="74"/>
      <c r="UVR28" s="74"/>
      <c r="UVS28" s="85"/>
      <c r="UVT28" s="80"/>
      <c r="UVU28" s="80"/>
      <c r="UVV28" s="85"/>
      <c r="UVW28" s="77"/>
      <c r="UVX28" s="74"/>
      <c r="UVY28" s="74"/>
      <c r="UVZ28" s="85"/>
      <c r="UWA28" s="74"/>
      <c r="UWB28" s="74"/>
      <c r="UWC28" s="85"/>
      <c r="UWD28" s="74"/>
      <c r="UWE28" s="74"/>
      <c r="UWF28" s="85"/>
      <c r="UWG28" s="74"/>
      <c r="UWH28" s="74"/>
      <c r="UWI28" s="85"/>
      <c r="UWJ28" s="80"/>
      <c r="UWK28" s="80"/>
      <c r="UWL28" s="85"/>
      <c r="UWM28" s="77"/>
      <c r="UWN28" s="74"/>
      <c r="UWO28" s="74"/>
      <c r="UWP28" s="85"/>
      <c r="UWQ28" s="74"/>
      <c r="UWR28" s="74"/>
      <c r="UWS28" s="85"/>
      <c r="UWT28" s="74"/>
      <c r="UWU28" s="74"/>
      <c r="UWV28" s="85"/>
      <c r="UWW28" s="74"/>
      <c r="UWX28" s="74"/>
      <c r="UWY28" s="85"/>
      <c r="UWZ28" s="80"/>
      <c r="UXA28" s="80"/>
      <c r="UXB28" s="85"/>
      <c r="UXC28" s="77"/>
      <c r="UXD28" s="74"/>
      <c r="UXE28" s="74"/>
      <c r="UXF28" s="85"/>
      <c r="UXG28" s="74"/>
      <c r="UXH28" s="74"/>
      <c r="UXI28" s="85"/>
      <c r="UXJ28" s="74"/>
      <c r="UXK28" s="74"/>
      <c r="UXL28" s="85"/>
      <c r="UXM28" s="74"/>
      <c r="UXN28" s="74"/>
      <c r="UXO28" s="85"/>
      <c r="UXP28" s="80"/>
      <c r="UXQ28" s="80"/>
      <c r="UXR28" s="85"/>
      <c r="UXS28" s="77"/>
      <c r="UXT28" s="74"/>
      <c r="UXU28" s="74"/>
      <c r="UXV28" s="85"/>
      <c r="UXW28" s="74"/>
      <c r="UXX28" s="74"/>
      <c r="UXY28" s="85"/>
      <c r="UXZ28" s="74"/>
      <c r="UYA28" s="74"/>
      <c r="UYB28" s="85"/>
      <c r="UYC28" s="74"/>
      <c r="UYD28" s="74"/>
      <c r="UYE28" s="85"/>
      <c r="UYF28" s="80"/>
      <c r="UYG28" s="80"/>
      <c r="UYH28" s="85"/>
      <c r="UYI28" s="77"/>
      <c r="UYJ28" s="74"/>
      <c r="UYK28" s="74"/>
      <c r="UYL28" s="85"/>
      <c r="UYM28" s="74"/>
      <c r="UYN28" s="74"/>
      <c r="UYO28" s="85"/>
      <c r="UYP28" s="74"/>
      <c r="UYQ28" s="74"/>
      <c r="UYR28" s="85"/>
      <c r="UYS28" s="74"/>
      <c r="UYT28" s="74"/>
      <c r="UYU28" s="85"/>
      <c r="UYV28" s="80"/>
      <c r="UYW28" s="80"/>
      <c r="UYX28" s="85"/>
      <c r="UYY28" s="77"/>
      <c r="UYZ28" s="74"/>
      <c r="UZA28" s="74"/>
      <c r="UZB28" s="85"/>
      <c r="UZC28" s="74"/>
      <c r="UZD28" s="74"/>
      <c r="UZE28" s="85"/>
      <c r="UZF28" s="74"/>
      <c r="UZG28" s="74"/>
      <c r="UZH28" s="85"/>
      <c r="UZI28" s="74"/>
      <c r="UZJ28" s="74"/>
      <c r="UZK28" s="85"/>
      <c r="UZL28" s="80"/>
      <c r="UZM28" s="80"/>
      <c r="UZN28" s="85"/>
      <c r="UZO28" s="77"/>
      <c r="UZP28" s="74"/>
      <c r="UZQ28" s="74"/>
      <c r="UZR28" s="85"/>
      <c r="UZS28" s="74"/>
      <c r="UZT28" s="74"/>
      <c r="UZU28" s="85"/>
      <c r="UZV28" s="74"/>
      <c r="UZW28" s="74"/>
      <c r="UZX28" s="85"/>
      <c r="UZY28" s="74"/>
      <c r="UZZ28" s="74"/>
      <c r="VAA28" s="85"/>
      <c r="VAB28" s="80"/>
      <c r="VAC28" s="80"/>
      <c r="VAD28" s="85"/>
      <c r="VAE28" s="77"/>
      <c r="VAF28" s="74"/>
      <c r="VAG28" s="74"/>
      <c r="VAH28" s="85"/>
      <c r="VAI28" s="74"/>
      <c r="VAJ28" s="74"/>
      <c r="VAK28" s="85"/>
      <c r="VAL28" s="74"/>
      <c r="VAM28" s="74"/>
      <c r="VAN28" s="85"/>
      <c r="VAO28" s="74"/>
      <c r="VAP28" s="74"/>
      <c r="VAQ28" s="85"/>
      <c r="VAR28" s="80"/>
      <c r="VAS28" s="80"/>
      <c r="VAT28" s="85"/>
      <c r="VAU28" s="77"/>
      <c r="VAV28" s="74"/>
      <c r="VAW28" s="74"/>
      <c r="VAX28" s="85"/>
      <c r="VAY28" s="74"/>
      <c r="VAZ28" s="74"/>
      <c r="VBA28" s="85"/>
      <c r="VBB28" s="74"/>
      <c r="VBC28" s="74"/>
      <c r="VBD28" s="85"/>
      <c r="VBE28" s="74"/>
      <c r="VBF28" s="74"/>
      <c r="VBG28" s="85"/>
      <c r="VBH28" s="80"/>
      <c r="VBI28" s="80"/>
      <c r="VBJ28" s="85"/>
      <c r="VBK28" s="77"/>
      <c r="VBL28" s="74"/>
      <c r="VBM28" s="74"/>
      <c r="VBN28" s="85"/>
      <c r="VBO28" s="74"/>
      <c r="VBP28" s="74"/>
      <c r="VBQ28" s="85"/>
      <c r="VBR28" s="74"/>
      <c r="VBS28" s="74"/>
      <c r="VBT28" s="85"/>
      <c r="VBU28" s="74"/>
      <c r="VBV28" s="74"/>
      <c r="VBW28" s="85"/>
      <c r="VBX28" s="80"/>
      <c r="VBY28" s="80"/>
      <c r="VBZ28" s="85"/>
      <c r="VCA28" s="77"/>
      <c r="VCB28" s="74"/>
      <c r="VCC28" s="74"/>
      <c r="VCD28" s="85"/>
      <c r="VCE28" s="74"/>
      <c r="VCF28" s="74"/>
      <c r="VCG28" s="85"/>
      <c r="VCH28" s="74"/>
      <c r="VCI28" s="74"/>
      <c r="VCJ28" s="85"/>
      <c r="VCK28" s="74"/>
      <c r="VCL28" s="74"/>
      <c r="VCM28" s="85"/>
      <c r="VCN28" s="80"/>
      <c r="VCO28" s="80"/>
      <c r="VCP28" s="85"/>
      <c r="VCQ28" s="77"/>
      <c r="VCR28" s="74"/>
      <c r="VCS28" s="74"/>
      <c r="VCT28" s="85"/>
      <c r="VCU28" s="74"/>
      <c r="VCV28" s="74"/>
      <c r="VCW28" s="85"/>
      <c r="VCX28" s="74"/>
      <c r="VCY28" s="74"/>
      <c r="VCZ28" s="85"/>
      <c r="VDA28" s="74"/>
      <c r="VDB28" s="74"/>
      <c r="VDC28" s="85"/>
      <c r="VDD28" s="80"/>
      <c r="VDE28" s="80"/>
      <c r="VDF28" s="85"/>
      <c r="VDG28" s="77"/>
      <c r="VDH28" s="74"/>
      <c r="VDI28" s="74"/>
      <c r="VDJ28" s="85"/>
      <c r="VDK28" s="74"/>
      <c r="VDL28" s="74"/>
      <c r="VDM28" s="85"/>
      <c r="VDN28" s="74"/>
      <c r="VDO28" s="74"/>
      <c r="VDP28" s="85"/>
      <c r="VDQ28" s="74"/>
      <c r="VDR28" s="74"/>
      <c r="VDS28" s="85"/>
      <c r="VDT28" s="80"/>
      <c r="VDU28" s="80"/>
      <c r="VDV28" s="85"/>
      <c r="VDW28" s="77"/>
      <c r="VDX28" s="74"/>
      <c r="VDY28" s="74"/>
      <c r="VDZ28" s="85"/>
      <c r="VEA28" s="74"/>
      <c r="VEB28" s="74"/>
      <c r="VEC28" s="85"/>
      <c r="VED28" s="74"/>
      <c r="VEE28" s="74"/>
      <c r="VEF28" s="85"/>
      <c r="VEG28" s="74"/>
      <c r="VEH28" s="74"/>
      <c r="VEI28" s="85"/>
      <c r="VEJ28" s="80"/>
      <c r="VEK28" s="80"/>
      <c r="VEL28" s="85"/>
      <c r="VEM28" s="77"/>
      <c r="VEN28" s="74"/>
      <c r="VEO28" s="74"/>
      <c r="VEP28" s="85"/>
      <c r="VEQ28" s="74"/>
      <c r="VER28" s="74"/>
      <c r="VES28" s="85"/>
      <c r="VET28" s="74"/>
      <c r="VEU28" s="74"/>
      <c r="VEV28" s="85"/>
      <c r="VEW28" s="74"/>
      <c r="VEX28" s="74"/>
      <c r="VEY28" s="85"/>
      <c r="VEZ28" s="80"/>
      <c r="VFA28" s="80"/>
      <c r="VFB28" s="85"/>
      <c r="VFC28" s="77"/>
      <c r="VFD28" s="74"/>
      <c r="VFE28" s="74"/>
      <c r="VFF28" s="85"/>
      <c r="VFG28" s="74"/>
      <c r="VFH28" s="74"/>
      <c r="VFI28" s="85"/>
      <c r="VFJ28" s="74"/>
      <c r="VFK28" s="74"/>
      <c r="VFL28" s="85"/>
      <c r="VFM28" s="74"/>
      <c r="VFN28" s="74"/>
      <c r="VFO28" s="85"/>
      <c r="VFP28" s="80"/>
      <c r="VFQ28" s="80"/>
      <c r="VFR28" s="85"/>
      <c r="VFS28" s="77"/>
      <c r="VFT28" s="74"/>
      <c r="VFU28" s="74"/>
      <c r="VFV28" s="85"/>
      <c r="VFW28" s="74"/>
      <c r="VFX28" s="74"/>
      <c r="VFY28" s="85"/>
      <c r="VFZ28" s="74"/>
      <c r="VGA28" s="74"/>
      <c r="VGB28" s="85"/>
      <c r="VGC28" s="74"/>
      <c r="VGD28" s="74"/>
      <c r="VGE28" s="85"/>
      <c r="VGF28" s="80"/>
      <c r="VGG28" s="80"/>
      <c r="VGH28" s="85"/>
      <c r="VGI28" s="77"/>
      <c r="VGJ28" s="74"/>
      <c r="VGK28" s="74"/>
      <c r="VGL28" s="85"/>
      <c r="VGM28" s="74"/>
      <c r="VGN28" s="74"/>
      <c r="VGO28" s="85"/>
      <c r="VGP28" s="74"/>
      <c r="VGQ28" s="74"/>
      <c r="VGR28" s="85"/>
      <c r="VGS28" s="74"/>
      <c r="VGT28" s="74"/>
      <c r="VGU28" s="85"/>
      <c r="VGV28" s="80"/>
      <c r="VGW28" s="80"/>
      <c r="VGX28" s="85"/>
      <c r="VGY28" s="77"/>
      <c r="VGZ28" s="74"/>
      <c r="VHA28" s="74"/>
      <c r="VHB28" s="85"/>
      <c r="VHC28" s="74"/>
      <c r="VHD28" s="74"/>
      <c r="VHE28" s="85"/>
      <c r="VHF28" s="74"/>
      <c r="VHG28" s="74"/>
      <c r="VHH28" s="85"/>
      <c r="VHI28" s="74"/>
      <c r="VHJ28" s="74"/>
      <c r="VHK28" s="85"/>
      <c r="VHL28" s="80"/>
      <c r="VHM28" s="80"/>
      <c r="VHN28" s="85"/>
      <c r="VHO28" s="77"/>
      <c r="VHP28" s="74"/>
      <c r="VHQ28" s="74"/>
      <c r="VHR28" s="85"/>
      <c r="VHS28" s="74"/>
      <c r="VHT28" s="74"/>
      <c r="VHU28" s="85"/>
      <c r="VHV28" s="74"/>
      <c r="VHW28" s="74"/>
      <c r="VHX28" s="85"/>
      <c r="VHY28" s="74"/>
      <c r="VHZ28" s="74"/>
      <c r="VIA28" s="85"/>
      <c r="VIB28" s="80"/>
      <c r="VIC28" s="80"/>
      <c r="VID28" s="85"/>
      <c r="VIE28" s="77"/>
      <c r="VIF28" s="74"/>
      <c r="VIG28" s="74"/>
      <c r="VIH28" s="85"/>
      <c r="VII28" s="74"/>
      <c r="VIJ28" s="74"/>
      <c r="VIK28" s="85"/>
      <c r="VIL28" s="74"/>
      <c r="VIM28" s="74"/>
      <c r="VIN28" s="85"/>
      <c r="VIO28" s="74"/>
      <c r="VIP28" s="74"/>
      <c r="VIQ28" s="85"/>
      <c r="VIR28" s="80"/>
      <c r="VIS28" s="80"/>
      <c r="VIT28" s="85"/>
      <c r="VIU28" s="77"/>
      <c r="VIV28" s="74"/>
      <c r="VIW28" s="74"/>
      <c r="VIX28" s="85"/>
      <c r="VIY28" s="74"/>
      <c r="VIZ28" s="74"/>
      <c r="VJA28" s="85"/>
      <c r="VJB28" s="74"/>
      <c r="VJC28" s="74"/>
      <c r="VJD28" s="85"/>
      <c r="VJE28" s="74"/>
      <c r="VJF28" s="74"/>
      <c r="VJG28" s="85"/>
      <c r="VJH28" s="80"/>
      <c r="VJI28" s="80"/>
      <c r="VJJ28" s="85"/>
      <c r="VJK28" s="77"/>
      <c r="VJL28" s="74"/>
      <c r="VJM28" s="74"/>
      <c r="VJN28" s="85"/>
      <c r="VJO28" s="74"/>
      <c r="VJP28" s="74"/>
      <c r="VJQ28" s="85"/>
      <c r="VJR28" s="74"/>
      <c r="VJS28" s="74"/>
      <c r="VJT28" s="85"/>
      <c r="VJU28" s="74"/>
      <c r="VJV28" s="74"/>
      <c r="VJW28" s="85"/>
      <c r="VJX28" s="80"/>
      <c r="VJY28" s="80"/>
      <c r="VJZ28" s="85"/>
      <c r="VKA28" s="77"/>
      <c r="VKB28" s="74"/>
      <c r="VKC28" s="74"/>
      <c r="VKD28" s="85"/>
      <c r="VKE28" s="74"/>
      <c r="VKF28" s="74"/>
      <c r="VKG28" s="85"/>
      <c r="VKH28" s="74"/>
      <c r="VKI28" s="74"/>
      <c r="VKJ28" s="85"/>
      <c r="VKK28" s="74"/>
      <c r="VKL28" s="74"/>
      <c r="VKM28" s="85"/>
      <c r="VKN28" s="80"/>
      <c r="VKO28" s="80"/>
      <c r="VKP28" s="85"/>
      <c r="VKQ28" s="77"/>
      <c r="VKR28" s="74"/>
      <c r="VKS28" s="74"/>
      <c r="VKT28" s="85"/>
      <c r="VKU28" s="74"/>
      <c r="VKV28" s="74"/>
      <c r="VKW28" s="85"/>
      <c r="VKX28" s="74"/>
      <c r="VKY28" s="74"/>
      <c r="VKZ28" s="85"/>
      <c r="VLA28" s="74"/>
      <c r="VLB28" s="74"/>
      <c r="VLC28" s="85"/>
      <c r="VLD28" s="80"/>
      <c r="VLE28" s="80"/>
      <c r="VLF28" s="85"/>
      <c r="VLG28" s="77"/>
      <c r="VLH28" s="74"/>
      <c r="VLI28" s="74"/>
      <c r="VLJ28" s="85"/>
      <c r="VLK28" s="74"/>
      <c r="VLL28" s="74"/>
      <c r="VLM28" s="85"/>
      <c r="VLN28" s="74"/>
      <c r="VLO28" s="74"/>
      <c r="VLP28" s="85"/>
      <c r="VLQ28" s="74"/>
      <c r="VLR28" s="74"/>
      <c r="VLS28" s="85"/>
      <c r="VLT28" s="80"/>
      <c r="VLU28" s="80"/>
      <c r="VLV28" s="85"/>
      <c r="VLW28" s="77"/>
      <c r="VLX28" s="74"/>
      <c r="VLY28" s="74"/>
      <c r="VLZ28" s="85"/>
      <c r="VMA28" s="74"/>
      <c r="VMB28" s="74"/>
      <c r="VMC28" s="85"/>
      <c r="VMD28" s="74"/>
      <c r="VME28" s="74"/>
      <c r="VMF28" s="85"/>
      <c r="VMG28" s="74"/>
      <c r="VMH28" s="74"/>
      <c r="VMI28" s="85"/>
      <c r="VMJ28" s="80"/>
      <c r="VMK28" s="80"/>
      <c r="VML28" s="85"/>
      <c r="VMM28" s="77"/>
      <c r="VMN28" s="74"/>
      <c r="VMO28" s="74"/>
      <c r="VMP28" s="85"/>
      <c r="VMQ28" s="74"/>
      <c r="VMR28" s="74"/>
      <c r="VMS28" s="85"/>
      <c r="VMT28" s="74"/>
      <c r="VMU28" s="74"/>
      <c r="VMV28" s="85"/>
      <c r="VMW28" s="74"/>
      <c r="VMX28" s="74"/>
      <c r="VMY28" s="85"/>
      <c r="VMZ28" s="80"/>
      <c r="VNA28" s="80"/>
      <c r="VNB28" s="85"/>
      <c r="VNC28" s="77"/>
      <c r="VND28" s="74"/>
      <c r="VNE28" s="74"/>
      <c r="VNF28" s="85"/>
      <c r="VNG28" s="74"/>
      <c r="VNH28" s="74"/>
      <c r="VNI28" s="85"/>
      <c r="VNJ28" s="74"/>
      <c r="VNK28" s="74"/>
      <c r="VNL28" s="85"/>
      <c r="VNM28" s="74"/>
      <c r="VNN28" s="74"/>
      <c r="VNO28" s="85"/>
      <c r="VNP28" s="80"/>
      <c r="VNQ28" s="80"/>
      <c r="VNR28" s="85"/>
      <c r="VNS28" s="77"/>
      <c r="VNT28" s="74"/>
      <c r="VNU28" s="74"/>
      <c r="VNV28" s="85"/>
      <c r="VNW28" s="74"/>
      <c r="VNX28" s="74"/>
      <c r="VNY28" s="85"/>
      <c r="VNZ28" s="74"/>
      <c r="VOA28" s="74"/>
      <c r="VOB28" s="85"/>
      <c r="VOC28" s="74"/>
      <c r="VOD28" s="74"/>
      <c r="VOE28" s="85"/>
      <c r="VOF28" s="80"/>
      <c r="VOG28" s="80"/>
      <c r="VOH28" s="85"/>
      <c r="VOI28" s="77"/>
      <c r="VOJ28" s="74"/>
      <c r="VOK28" s="74"/>
      <c r="VOL28" s="85"/>
      <c r="VOM28" s="74"/>
      <c r="VON28" s="74"/>
      <c r="VOO28" s="85"/>
      <c r="VOP28" s="74"/>
      <c r="VOQ28" s="74"/>
      <c r="VOR28" s="85"/>
      <c r="VOS28" s="74"/>
      <c r="VOT28" s="74"/>
      <c r="VOU28" s="85"/>
      <c r="VOV28" s="80"/>
      <c r="VOW28" s="80"/>
      <c r="VOX28" s="85"/>
      <c r="VOY28" s="77"/>
      <c r="VOZ28" s="74"/>
      <c r="VPA28" s="74"/>
      <c r="VPB28" s="85"/>
      <c r="VPC28" s="74"/>
      <c r="VPD28" s="74"/>
      <c r="VPE28" s="85"/>
      <c r="VPF28" s="74"/>
      <c r="VPG28" s="74"/>
      <c r="VPH28" s="85"/>
      <c r="VPI28" s="74"/>
      <c r="VPJ28" s="74"/>
      <c r="VPK28" s="85"/>
      <c r="VPL28" s="80"/>
      <c r="VPM28" s="80"/>
      <c r="VPN28" s="85"/>
      <c r="VPO28" s="77"/>
      <c r="VPP28" s="74"/>
      <c r="VPQ28" s="74"/>
      <c r="VPR28" s="85"/>
      <c r="VPS28" s="74"/>
      <c r="VPT28" s="74"/>
      <c r="VPU28" s="85"/>
      <c r="VPV28" s="74"/>
      <c r="VPW28" s="74"/>
      <c r="VPX28" s="85"/>
      <c r="VPY28" s="74"/>
      <c r="VPZ28" s="74"/>
      <c r="VQA28" s="85"/>
      <c r="VQB28" s="80"/>
      <c r="VQC28" s="80"/>
      <c r="VQD28" s="85"/>
      <c r="VQE28" s="77"/>
      <c r="VQF28" s="74"/>
      <c r="VQG28" s="74"/>
      <c r="VQH28" s="85"/>
      <c r="VQI28" s="74"/>
      <c r="VQJ28" s="74"/>
      <c r="VQK28" s="85"/>
      <c r="VQL28" s="74"/>
      <c r="VQM28" s="74"/>
      <c r="VQN28" s="85"/>
      <c r="VQO28" s="74"/>
      <c r="VQP28" s="74"/>
      <c r="VQQ28" s="85"/>
      <c r="VQR28" s="80"/>
      <c r="VQS28" s="80"/>
      <c r="VQT28" s="85"/>
      <c r="VQU28" s="77"/>
      <c r="VQV28" s="74"/>
      <c r="VQW28" s="74"/>
      <c r="VQX28" s="85"/>
      <c r="VQY28" s="74"/>
      <c r="VQZ28" s="74"/>
      <c r="VRA28" s="85"/>
      <c r="VRB28" s="74"/>
      <c r="VRC28" s="74"/>
      <c r="VRD28" s="85"/>
      <c r="VRE28" s="74"/>
      <c r="VRF28" s="74"/>
      <c r="VRG28" s="85"/>
      <c r="VRH28" s="80"/>
      <c r="VRI28" s="80"/>
      <c r="VRJ28" s="85"/>
      <c r="VRK28" s="77"/>
      <c r="VRL28" s="74"/>
      <c r="VRM28" s="74"/>
      <c r="VRN28" s="85"/>
      <c r="VRO28" s="74"/>
      <c r="VRP28" s="74"/>
      <c r="VRQ28" s="85"/>
      <c r="VRR28" s="74"/>
      <c r="VRS28" s="74"/>
      <c r="VRT28" s="85"/>
      <c r="VRU28" s="74"/>
      <c r="VRV28" s="74"/>
      <c r="VRW28" s="85"/>
      <c r="VRX28" s="80"/>
      <c r="VRY28" s="80"/>
      <c r="VRZ28" s="85"/>
      <c r="VSA28" s="77"/>
      <c r="VSB28" s="74"/>
      <c r="VSC28" s="74"/>
      <c r="VSD28" s="85"/>
      <c r="VSE28" s="74"/>
      <c r="VSF28" s="74"/>
      <c r="VSG28" s="85"/>
      <c r="VSH28" s="74"/>
      <c r="VSI28" s="74"/>
      <c r="VSJ28" s="85"/>
      <c r="VSK28" s="74"/>
      <c r="VSL28" s="74"/>
      <c r="VSM28" s="85"/>
      <c r="VSN28" s="80"/>
      <c r="VSO28" s="80"/>
      <c r="VSP28" s="85"/>
      <c r="VSQ28" s="77"/>
      <c r="VSR28" s="74"/>
      <c r="VSS28" s="74"/>
      <c r="VST28" s="85"/>
      <c r="VSU28" s="74"/>
      <c r="VSV28" s="74"/>
      <c r="VSW28" s="85"/>
      <c r="VSX28" s="74"/>
      <c r="VSY28" s="74"/>
      <c r="VSZ28" s="85"/>
      <c r="VTA28" s="74"/>
      <c r="VTB28" s="74"/>
      <c r="VTC28" s="85"/>
      <c r="VTD28" s="80"/>
      <c r="VTE28" s="80"/>
      <c r="VTF28" s="85"/>
      <c r="VTG28" s="77"/>
      <c r="VTH28" s="74"/>
      <c r="VTI28" s="74"/>
      <c r="VTJ28" s="85"/>
      <c r="VTK28" s="74"/>
      <c r="VTL28" s="74"/>
      <c r="VTM28" s="85"/>
      <c r="VTN28" s="74"/>
      <c r="VTO28" s="74"/>
      <c r="VTP28" s="85"/>
      <c r="VTQ28" s="74"/>
      <c r="VTR28" s="74"/>
      <c r="VTS28" s="85"/>
      <c r="VTT28" s="80"/>
      <c r="VTU28" s="80"/>
      <c r="VTV28" s="85"/>
      <c r="VTW28" s="77"/>
      <c r="VTX28" s="74"/>
      <c r="VTY28" s="74"/>
      <c r="VTZ28" s="85"/>
      <c r="VUA28" s="74"/>
      <c r="VUB28" s="74"/>
      <c r="VUC28" s="85"/>
      <c r="VUD28" s="74"/>
      <c r="VUE28" s="74"/>
      <c r="VUF28" s="85"/>
      <c r="VUG28" s="74"/>
      <c r="VUH28" s="74"/>
      <c r="VUI28" s="85"/>
      <c r="VUJ28" s="80"/>
      <c r="VUK28" s="80"/>
      <c r="VUL28" s="85"/>
      <c r="VUM28" s="77"/>
      <c r="VUN28" s="74"/>
      <c r="VUO28" s="74"/>
      <c r="VUP28" s="85"/>
      <c r="VUQ28" s="74"/>
      <c r="VUR28" s="74"/>
      <c r="VUS28" s="85"/>
      <c r="VUT28" s="74"/>
      <c r="VUU28" s="74"/>
      <c r="VUV28" s="85"/>
      <c r="VUW28" s="74"/>
      <c r="VUX28" s="74"/>
      <c r="VUY28" s="85"/>
      <c r="VUZ28" s="80"/>
      <c r="VVA28" s="80"/>
      <c r="VVB28" s="85"/>
      <c r="VVC28" s="77"/>
      <c r="VVD28" s="74"/>
      <c r="VVE28" s="74"/>
      <c r="VVF28" s="85"/>
      <c r="VVG28" s="74"/>
      <c r="VVH28" s="74"/>
      <c r="VVI28" s="85"/>
      <c r="VVJ28" s="74"/>
      <c r="VVK28" s="74"/>
      <c r="VVL28" s="85"/>
      <c r="VVM28" s="74"/>
      <c r="VVN28" s="74"/>
      <c r="VVO28" s="85"/>
      <c r="VVP28" s="80"/>
      <c r="VVQ28" s="80"/>
      <c r="VVR28" s="85"/>
      <c r="VVS28" s="77"/>
      <c r="VVT28" s="74"/>
      <c r="VVU28" s="74"/>
      <c r="VVV28" s="85"/>
      <c r="VVW28" s="74"/>
      <c r="VVX28" s="74"/>
      <c r="VVY28" s="85"/>
      <c r="VVZ28" s="74"/>
      <c r="VWA28" s="74"/>
      <c r="VWB28" s="85"/>
      <c r="VWC28" s="74"/>
      <c r="VWD28" s="74"/>
      <c r="VWE28" s="85"/>
      <c r="VWF28" s="80"/>
      <c r="VWG28" s="80"/>
      <c r="VWH28" s="85"/>
      <c r="VWI28" s="77"/>
      <c r="VWJ28" s="74"/>
      <c r="VWK28" s="74"/>
      <c r="VWL28" s="85"/>
      <c r="VWM28" s="74"/>
      <c r="VWN28" s="74"/>
      <c r="VWO28" s="85"/>
      <c r="VWP28" s="74"/>
      <c r="VWQ28" s="74"/>
      <c r="VWR28" s="85"/>
      <c r="VWS28" s="74"/>
      <c r="VWT28" s="74"/>
      <c r="VWU28" s="85"/>
      <c r="VWV28" s="80"/>
      <c r="VWW28" s="80"/>
      <c r="VWX28" s="85"/>
      <c r="VWY28" s="77"/>
      <c r="VWZ28" s="74"/>
      <c r="VXA28" s="74"/>
      <c r="VXB28" s="85"/>
      <c r="VXC28" s="74"/>
      <c r="VXD28" s="74"/>
      <c r="VXE28" s="85"/>
      <c r="VXF28" s="74"/>
      <c r="VXG28" s="74"/>
      <c r="VXH28" s="85"/>
      <c r="VXI28" s="74"/>
      <c r="VXJ28" s="74"/>
      <c r="VXK28" s="85"/>
      <c r="VXL28" s="80"/>
      <c r="VXM28" s="80"/>
      <c r="VXN28" s="85"/>
      <c r="VXO28" s="77"/>
      <c r="VXP28" s="74"/>
      <c r="VXQ28" s="74"/>
      <c r="VXR28" s="85"/>
      <c r="VXS28" s="74"/>
      <c r="VXT28" s="74"/>
      <c r="VXU28" s="85"/>
      <c r="VXV28" s="74"/>
      <c r="VXW28" s="74"/>
      <c r="VXX28" s="85"/>
      <c r="VXY28" s="74"/>
      <c r="VXZ28" s="74"/>
      <c r="VYA28" s="85"/>
      <c r="VYB28" s="80"/>
      <c r="VYC28" s="80"/>
      <c r="VYD28" s="85"/>
      <c r="VYE28" s="77"/>
      <c r="VYF28" s="74"/>
      <c r="VYG28" s="74"/>
      <c r="VYH28" s="85"/>
      <c r="VYI28" s="74"/>
      <c r="VYJ28" s="74"/>
      <c r="VYK28" s="85"/>
      <c r="VYL28" s="74"/>
      <c r="VYM28" s="74"/>
      <c r="VYN28" s="85"/>
      <c r="VYO28" s="74"/>
      <c r="VYP28" s="74"/>
      <c r="VYQ28" s="85"/>
      <c r="VYR28" s="80"/>
      <c r="VYS28" s="80"/>
      <c r="VYT28" s="85"/>
      <c r="VYU28" s="77"/>
      <c r="VYV28" s="74"/>
      <c r="VYW28" s="74"/>
      <c r="VYX28" s="85"/>
      <c r="VYY28" s="74"/>
      <c r="VYZ28" s="74"/>
      <c r="VZA28" s="85"/>
      <c r="VZB28" s="74"/>
      <c r="VZC28" s="74"/>
      <c r="VZD28" s="85"/>
      <c r="VZE28" s="74"/>
      <c r="VZF28" s="74"/>
      <c r="VZG28" s="85"/>
      <c r="VZH28" s="80"/>
      <c r="VZI28" s="80"/>
      <c r="VZJ28" s="85"/>
      <c r="VZK28" s="77"/>
      <c r="VZL28" s="74"/>
      <c r="VZM28" s="74"/>
      <c r="VZN28" s="85"/>
      <c r="VZO28" s="74"/>
      <c r="VZP28" s="74"/>
      <c r="VZQ28" s="85"/>
      <c r="VZR28" s="74"/>
      <c r="VZS28" s="74"/>
      <c r="VZT28" s="85"/>
      <c r="VZU28" s="74"/>
      <c r="VZV28" s="74"/>
      <c r="VZW28" s="85"/>
      <c r="VZX28" s="80"/>
      <c r="VZY28" s="80"/>
      <c r="VZZ28" s="85"/>
      <c r="WAA28" s="77"/>
      <c r="WAB28" s="74"/>
      <c r="WAC28" s="74"/>
      <c r="WAD28" s="85"/>
      <c r="WAE28" s="74"/>
      <c r="WAF28" s="74"/>
      <c r="WAG28" s="85"/>
      <c r="WAH28" s="74"/>
      <c r="WAI28" s="74"/>
      <c r="WAJ28" s="85"/>
      <c r="WAK28" s="74"/>
      <c r="WAL28" s="74"/>
      <c r="WAM28" s="85"/>
      <c r="WAN28" s="80"/>
      <c r="WAO28" s="80"/>
      <c r="WAP28" s="85"/>
      <c r="WAQ28" s="77"/>
      <c r="WAR28" s="74"/>
      <c r="WAS28" s="74"/>
      <c r="WAT28" s="85"/>
      <c r="WAU28" s="74"/>
      <c r="WAV28" s="74"/>
      <c r="WAW28" s="85"/>
      <c r="WAX28" s="74"/>
      <c r="WAY28" s="74"/>
      <c r="WAZ28" s="85"/>
      <c r="WBA28" s="74"/>
      <c r="WBB28" s="74"/>
      <c r="WBC28" s="85"/>
      <c r="WBD28" s="80"/>
      <c r="WBE28" s="80"/>
      <c r="WBF28" s="85"/>
      <c r="WBG28" s="77"/>
      <c r="WBH28" s="74"/>
      <c r="WBI28" s="74"/>
      <c r="WBJ28" s="85"/>
      <c r="WBK28" s="74"/>
      <c r="WBL28" s="74"/>
      <c r="WBM28" s="85"/>
      <c r="WBN28" s="74"/>
      <c r="WBO28" s="74"/>
      <c r="WBP28" s="85"/>
      <c r="WBQ28" s="74"/>
      <c r="WBR28" s="74"/>
      <c r="WBS28" s="85"/>
      <c r="WBT28" s="80"/>
      <c r="WBU28" s="80"/>
      <c r="WBV28" s="85"/>
      <c r="WBW28" s="77"/>
      <c r="WBX28" s="74"/>
      <c r="WBY28" s="74"/>
      <c r="WBZ28" s="85"/>
      <c r="WCA28" s="74"/>
      <c r="WCB28" s="74"/>
      <c r="WCC28" s="85"/>
      <c r="WCD28" s="74"/>
      <c r="WCE28" s="74"/>
      <c r="WCF28" s="85"/>
      <c r="WCG28" s="74"/>
      <c r="WCH28" s="74"/>
      <c r="WCI28" s="85"/>
      <c r="WCJ28" s="80"/>
      <c r="WCK28" s="80"/>
      <c r="WCL28" s="85"/>
      <c r="WCM28" s="77"/>
      <c r="WCN28" s="74"/>
      <c r="WCO28" s="74"/>
      <c r="WCP28" s="85"/>
      <c r="WCQ28" s="74"/>
      <c r="WCR28" s="74"/>
      <c r="WCS28" s="85"/>
      <c r="WCT28" s="74"/>
      <c r="WCU28" s="74"/>
      <c r="WCV28" s="85"/>
      <c r="WCW28" s="74"/>
      <c r="WCX28" s="74"/>
      <c r="WCY28" s="85"/>
      <c r="WCZ28" s="80"/>
      <c r="WDA28" s="80"/>
      <c r="WDB28" s="85"/>
      <c r="WDC28" s="77"/>
      <c r="WDD28" s="74"/>
      <c r="WDE28" s="74"/>
      <c r="WDF28" s="85"/>
      <c r="WDG28" s="74"/>
      <c r="WDH28" s="74"/>
      <c r="WDI28" s="85"/>
      <c r="WDJ28" s="74"/>
      <c r="WDK28" s="74"/>
      <c r="WDL28" s="85"/>
      <c r="WDM28" s="74"/>
      <c r="WDN28" s="74"/>
      <c r="WDO28" s="85"/>
      <c r="WDP28" s="80"/>
      <c r="WDQ28" s="80"/>
      <c r="WDR28" s="85"/>
      <c r="WDS28" s="77"/>
      <c r="WDT28" s="74"/>
      <c r="WDU28" s="74"/>
      <c r="WDV28" s="85"/>
      <c r="WDW28" s="74"/>
      <c r="WDX28" s="74"/>
      <c r="WDY28" s="85"/>
      <c r="WDZ28" s="74"/>
      <c r="WEA28" s="74"/>
      <c r="WEB28" s="85"/>
      <c r="WEC28" s="74"/>
      <c r="WED28" s="74"/>
      <c r="WEE28" s="85"/>
      <c r="WEF28" s="80"/>
      <c r="WEG28" s="80"/>
      <c r="WEH28" s="85"/>
      <c r="WEI28" s="77"/>
      <c r="WEJ28" s="74"/>
      <c r="WEK28" s="74"/>
      <c r="WEL28" s="85"/>
      <c r="WEM28" s="74"/>
      <c r="WEN28" s="74"/>
      <c r="WEO28" s="85"/>
      <c r="WEP28" s="74"/>
      <c r="WEQ28" s="74"/>
      <c r="WER28" s="85"/>
      <c r="WES28" s="74"/>
      <c r="WET28" s="74"/>
      <c r="WEU28" s="85"/>
      <c r="WEV28" s="80"/>
      <c r="WEW28" s="80"/>
      <c r="WEX28" s="85"/>
      <c r="WEY28" s="77"/>
      <c r="WEZ28" s="74"/>
      <c r="WFA28" s="74"/>
      <c r="WFB28" s="85"/>
      <c r="WFC28" s="74"/>
      <c r="WFD28" s="74"/>
      <c r="WFE28" s="85"/>
      <c r="WFF28" s="74"/>
      <c r="WFG28" s="74"/>
      <c r="WFH28" s="85"/>
      <c r="WFI28" s="74"/>
      <c r="WFJ28" s="74"/>
      <c r="WFK28" s="85"/>
      <c r="WFL28" s="80"/>
      <c r="WFM28" s="80"/>
      <c r="WFN28" s="85"/>
      <c r="WFO28" s="77"/>
      <c r="WFP28" s="74"/>
      <c r="WFQ28" s="74"/>
      <c r="WFR28" s="85"/>
      <c r="WFS28" s="74"/>
      <c r="WFT28" s="74"/>
      <c r="WFU28" s="85"/>
      <c r="WFV28" s="74"/>
      <c r="WFW28" s="74"/>
      <c r="WFX28" s="85"/>
      <c r="WFY28" s="74"/>
      <c r="WFZ28" s="74"/>
      <c r="WGA28" s="85"/>
      <c r="WGB28" s="80"/>
      <c r="WGC28" s="80"/>
      <c r="WGD28" s="85"/>
      <c r="WGE28" s="77"/>
      <c r="WGF28" s="74"/>
      <c r="WGG28" s="74"/>
      <c r="WGH28" s="85"/>
      <c r="WGI28" s="74"/>
      <c r="WGJ28" s="74"/>
      <c r="WGK28" s="85"/>
      <c r="WGL28" s="74"/>
      <c r="WGM28" s="74"/>
      <c r="WGN28" s="85"/>
      <c r="WGO28" s="74"/>
      <c r="WGP28" s="74"/>
      <c r="WGQ28" s="85"/>
      <c r="WGR28" s="80"/>
      <c r="WGS28" s="80"/>
      <c r="WGT28" s="85"/>
      <c r="WGU28" s="77"/>
      <c r="WGV28" s="74"/>
      <c r="WGW28" s="74"/>
      <c r="WGX28" s="85"/>
      <c r="WGY28" s="74"/>
      <c r="WGZ28" s="74"/>
      <c r="WHA28" s="85"/>
      <c r="WHB28" s="74"/>
      <c r="WHC28" s="74"/>
      <c r="WHD28" s="85"/>
      <c r="WHE28" s="74"/>
      <c r="WHF28" s="74"/>
      <c r="WHG28" s="85"/>
      <c r="WHH28" s="80"/>
      <c r="WHI28" s="80"/>
      <c r="WHJ28" s="85"/>
      <c r="WHK28" s="77"/>
      <c r="WHL28" s="74"/>
      <c r="WHM28" s="74"/>
      <c r="WHN28" s="85"/>
      <c r="WHO28" s="74"/>
      <c r="WHP28" s="74"/>
      <c r="WHQ28" s="85"/>
      <c r="WHR28" s="74"/>
      <c r="WHS28" s="74"/>
      <c r="WHT28" s="85"/>
      <c r="WHU28" s="74"/>
      <c r="WHV28" s="74"/>
      <c r="WHW28" s="85"/>
      <c r="WHX28" s="80"/>
      <c r="WHY28" s="80"/>
      <c r="WHZ28" s="85"/>
      <c r="WIA28" s="77"/>
      <c r="WIB28" s="74"/>
      <c r="WIC28" s="74"/>
      <c r="WID28" s="85"/>
      <c r="WIE28" s="74"/>
      <c r="WIF28" s="74"/>
      <c r="WIG28" s="85"/>
      <c r="WIH28" s="74"/>
      <c r="WII28" s="74"/>
      <c r="WIJ28" s="85"/>
      <c r="WIK28" s="74"/>
      <c r="WIL28" s="74"/>
      <c r="WIM28" s="85"/>
      <c r="WIN28" s="80"/>
      <c r="WIO28" s="80"/>
      <c r="WIP28" s="85"/>
      <c r="WIQ28" s="77"/>
      <c r="WIR28" s="74"/>
      <c r="WIS28" s="74"/>
      <c r="WIT28" s="85"/>
      <c r="WIU28" s="74"/>
      <c r="WIV28" s="74"/>
      <c r="WIW28" s="85"/>
      <c r="WIX28" s="74"/>
      <c r="WIY28" s="74"/>
      <c r="WIZ28" s="85"/>
      <c r="WJA28" s="74"/>
      <c r="WJB28" s="74"/>
      <c r="WJC28" s="85"/>
      <c r="WJD28" s="80"/>
      <c r="WJE28" s="80"/>
      <c r="WJF28" s="85"/>
      <c r="WJG28" s="77"/>
      <c r="WJH28" s="74"/>
      <c r="WJI28" s="74"/>
      <c r="WJJ28" s="85"/>
      <c r="WJK28" s="74"/>
      <c r="WJL28" s="74"/>
      <c r="WJM28" s="85"/>
      <c r="WJN28" s="74"/>
      <c r="WJO28" s="74"/>
      <c r="WJP28" s="85"/>
      <c r="WJQ28" s="74"/>
      <c r="WJR28" s="74"/>
      <c r="WJS28" s="85"/>
      <c r="WJT28" s="80"/>
      <c r="WJU28" s="80"/>
      <c r="WJV28" s="85"/>
      <c r="WJW28" s="77"/>
      <c r="WJX28" s="74"/>
      <c r="WJY28" s="74"/>
      <c r="WJZ28" s="85"/>
      <c r="WKA28" s="74"/>
      <c r="WKB28" s="74"/>
      <c r="WKC28" s="85"/>
      <c r="WKD28" s="74"/>
      <c r="WKE28" s="74"/>
      <c r="WKF28" s="85"/>
      <c r="WKG28" s="74"/>
      <c r="WKH28" s="74"/>
      <c r="WKI28" s="85"/>
      <c r="WKJ28" s="80"/>
      <c r="WKK28" s="80"/>
      <c r="WKL28" s="85"/>
      <c r="WKM28" s="77"/>
      <c r="WKN28" s="74"/>
      <c r="WKO28" s="74"/>
      <c r="WKP28" s="85"/>
      <c r="WKQ28" s="74"/>
      <c r="WKR28" s="74"/>
      <c r="WKS28" s="85"/>
      <c r="WKT28" s="74"/>
      <c r="WKU28" s="74"/>
      <c r="WKV28" s="85"/>
      <c r="WKW28" s="74"/>
      <c r="WKX28" s="74"/>
      <c r="WKY28" s="85"/>
      <c r="WKZ28" s="80"/>
      <c r="WLA28" s="80"/>
      <c r="WLB28" s="85"/>
      <c r="WLC28" s="77"/>
      <c r="WLD28" s="74"/>
      <c r="WLE28" s="74"/>
      <c r="WLF28" s="85"/>
      <c r="WLG28" s="74"/>
      <c r="WLH28" s="74"/>
      <c r="WLI28" s="85"/>
      <c r="WLJ28" s="74"/>
      <c r="WLK28" s="74"/>
      <c r="WLL28" s="85"/>
      <c r="WLM28" s="74"/>
      <c r="WLN28" s="74"/>
      <c r="WLO28" s="85"/>
      <c r="WLP28" s="80"/>
      <c r="WLQ28" s="80"/>
      <c r="WLR28" s="85"/>
      <c r="WLS28" s="77"/>
      <c r="WLT28" s="74"/>
      <c r="WLU28" s="74"/>
      <c r="WLV28" s="85"/>
      <c r="WLW28" s="74"/>
      <c r="WLX28" s="74"/>
      <c r="WLY28" s="85"/>
      <c r="WLZ28" s="74"/>
      <c r="WMA28" s="74"/>
      <c r="WMB28" s="85"/>
      <c r="WMC28" s="74"/>
      <c r="WMD28" s="74"/>
      <c r="WME28" s="85"/>
      <c r="WMF28" s="80"/>
      <c r="WMG28" s="80"/>
      <c r="WMH28" s="85"/>
      <c r="WMI28" s="77"/>
      <c r="WMJ28" s="74"/>
      <c r="WMK28" s="74"/>
      <c r="WML28" s="85"/>
      <c r="WMM28" s="74"/>
      <c r="WMN28" s="74"/>
      <c r="WMO28" s="85"/>
      <c r="WMP28" s="74"/>
      <c r="WMQ28" s="74"/>
      <c r="WMR28" s="85"/>
      <c r="WMS28" s="74"/>
      <c r="WMT28" s="74"/>
      <c r="WMU28" s="85"/>
      <c r="WMV28" s="80"/>
      <c r="WMW28" s="80"/>
      <c r="WMX28" s="85"/>
      <c r="WMY28" s="77"/>
      <c r="WMZ28" s="74"/>
      <c r="WNA28" s="74"/>
      <c r="WNB28" s="85"/>
      <c r="WNC28" s="74"/>
      <c r="WND28" s="74"/>
      <c r="WNE28" s="85"/>
      <c r="WNF28" s="74"/>
      <c r="WNG28" s="74"/>
      <c r="WNH28" s="85"/>
      <c r="WNI28" s="74"/>
      <c r="WNJ28" s="74"/>
      <c r="WNK28" s="85"/>
      <c r="WNL28" s="80"/>
      <c r="WNM28" s="80"/>
      <c r="WNN28" s="85"/>
      <c r="WNO28" s="77"/>
      <c r="WNP28" s="74"/>
      <c r="WNQ28" s="74"/>
      <c r="WNR28" s="85"/>
      <c r="WNS28" s="74"/>
      <c r="WNT28" s="74"/>
      <c r="WNU28" s="85"/>
      <c r="WNV28" s="74"/>
      <c r="WNW28" s="74"/>
      <c r="WNX28" s="85"/>
      <c r="WNY28" s="74"/>
      <c r="WNZ28" s="74"/>
      <c r="WOA28" s="85"/>
      <c r="WOB28" s="80"/>
      <c r="WOC28" s="80"/>
      <c r="WOD28" s="85"/>
      <c r="WOE28" s="77"/>
      <c r="WOF28" s="74"/>
      <c r="WOG28" s="74"/>
      <c r="WOH28" s="85"/>
      <c r="WOI28" s="74"/>
      <c r="WOJ28" s="74"/>
      <c r="WOK28" s="85"/>
      <c r="WOL28" s="74"/>
      <c r="WOM28" s="74"/>
      <c r="WON28" s="85"/>
      <c r="WOO28" s="74"/>
      <c r="WOP28" s="74"/>
      <c r="WOQ28" s="85"/>
      <c r="WOR28" s="80"/>
      <c r="WOS28" s="80"/>
      <c r="WOT28" s="85"/>
      <c r="WOU28" s="77"/>
      <c r="WOV28" s="74"/>
      <c r="WOW28" s="74"/>
      <c r="WOX28" s="85"/>
      <c r="WOY28" s="74"/>
      <c r="WOZ28" s="74"/>
      <c r="WPA28" s="85"/>
      <c r="WPB28" s="74"/>
      <c r="WPC28" s="74"/>
      <c r="WPD28" s="85"/>
      <c r="WPE28" s="74"/>
      <c r="WPF28" s="74"/>
      <c r="WPG28" s="85"/>
      <c r="WPH28" s="80"/>
      <c r="WPI28" s="80"/>
      <c r="WPJ28" s="85"/>
      <c r="WPK28" s="77"/>
      <c r="WPL28" s="74"/>
      <c r="WPM28" s="74"/>
      <c r="WPN28" s="85"/>
      <c r="WPO28" s="74"/>
      <c r="WPP28" s="74"/>
      <c r="WPQ28" s="85"/>
      <c r="WPR28" s="74"/>
      <c r="WPS28" s="74"/>
      <c r="WPT28" s="85"/>
      <c r="WPU28" s="74"/>
      <c r="WPV28" s="74"/>
      <c r="WPW28" s="85"/>
      <c r="WPX28" s="80"/>
      <c r="WPY28" s="80"/>
      <c r="WPZ28" s="85"/>
      <c r="WQA28" s="77"/>
      <c r="WQB28" s="74"/>
      <c r="WQC28" s="74"/>
      <c r="WQD28" s="85"/>
      <c r="WQE28" s="74"/>
      <c r="WQF28" s="74"/>
      <c r="WQG28" s="85"/>
      <c r="WQH28" s="74"/>
      <c r="WQI28" s="74"/>
      <c r="WQJ28" s="85"/>
      <c r="WQK28" s="74"/>
      <c r="WQL28" s="74"/>
      <c r="WQM28" s="85"/>
      <c r="WQN28" s="80"/>
      <c r="WQO28" s="80"/>
      <c r="WQP28" s="85"/>
      <c r="WQQ28" s="77"/>
      <c r="WQR28" s="74"/>
      <c r="WQS28" s="74"/>
      <c r="WQT28" s="85"/>
      <c r="WQU28" s="74"/>
      <c r="WQV28" s="74"/>
      <c r="WQW28" s="85"/>
      <c r="WQX28" s="74"/>
      <c r="WQY28" s="74"/>
      <c r="WQZ28" s="85"/>
      <c r="WRA28" s="74"/>
      <c r="WRB28" s="74"/>
      <c r="WRC28" s="85"/>
      <c r="WRD28" s="80"/>
      <c r="WRE28" s="80"/>
      <c r="WRF28" s="85"/>
      <c r="WRG28" s="77"/>
      <c r="WRH28" s="74"/>
      <c r="WRI28" s="74"/>
      <c r="WRJ28" s="85"/>
      <c r="WRK28" s="74"/>
      <c r="WRL28" s="74"/>
      <c r="WRM28" s="85"/>
      <c r="WRN28" s="74"/>
      <c r="WRO28" s="74"/>
      <c r="WRP28" s="85"/>
      <c r="WRQ28" s="74"/>
      <c r="WRR28" s="74"/>
      <c r="WRS28" s="85"/>
      <c r="WRT28" s="80"/>
      <c r="WRU28" s="80"/>
      <c r="WRV28" s="85"/>
      <c r="WRW28" s="77"/>
      <c r="WRX28" s="74"/>
      <c r="WRY28" s="74"/>
      <c r="WRZ28" s="85"/>
      <c r="WSA28" s="74"/>
      <c r="WSB28" s="74"/>
      <c r="WSC28" s="85"/>
      <c r="WSD28" s="74"/>
      <c r="WSE28" s="74"/>
      <c r="WSF28" s="85"/>
      <c r="WSG28" s="74"/>
      <c r="WSH28" s="74"/>
      <c r="WSI28" s="85"/>
      <c r="WSJ28" s="80"/>
      <c r="WSK28" s="80"/>
      <c r="WSL28" s="85"/>
      <c r="WSM28" s="77"/>
      <c r="WSN28" s="74"/>
      <c r="WSO28" s="74"/>
      <c r="WSP28" s="85"/>
      <c r="WSQ28" s="74"/>
      <c r="WSR28" s="74"/>
      <c r="WSS28" s="85"/>
      <c r="WST28" s="74"/>
      <c r="WSU28" s="74"/>
      <c r="WSV28" s="85"/>
      <c r="WSW28" s="74"/>
      <c r="WSX28" s="74"/>
      <c r="WSY28" s="85"/>
      <c r="WSZ28" s="80"/>
      <c r="WTA28" s="80"/>
      <c r="WTB28" s="85"/>
      <c r="WTC28" s="77"/>
      <c r="WTD28" s="74"/>
      <c r="WTE28" s="74"/>
      <c r="WTF28" s="85"/>
      <c r="WTG28" s="74"/>
      <c r="WTH28" s="74"/>
      <c r="WTI28" s="85"/>
      <c r="WTJ28" s="74"/>
      <c r="WTK28" s="74"/>
      <c r="WTL28" s="85"/>
      <c r="WTM28" s="74"/>
      <c r="WTN28" s="74"/>
      <c r="WTO28" s="85"/>
      <c r="WTP28" s="80"/>
      <c r="WTQ28" s="80"/>
      <c r="WTR28" s="85"/>
      <c r="WTS28" s="77"/>
      <c r="WTT28" s="74"/>
      <c r="WTU28" s="74"/>
      <c r="WTV28" s="85"/>
      <c r="WTW28" s="74"/>
      <c r="WTX28" s="74"/>
      <c r="WTY28" s="85"/>
      <c r="WTZ28" s="74"/>
      <c r="WUA28" s="74"/>
      <c r="WUB28" s="85"/>
      <c r="WUC28" s="74"/>
      <c r="WUD28" s="74"/>
      <c r="WUE28" s="85"/>
      <c r="WUF28" s="80"/>
      <c r="WUG28" s="80"/>
      <c r="WUH28" s="85"/>
      <c r="WUI28" s="77"/>
      <c r="WUJ28" s="74"/>
      <c r="WUK28" s="74"/>
      <c r="WUL28" s="85"/>
      <c r="WUM28" s="74"/>
      <c r="WUN28" s="74"/>
      <c r="WUO28" s="85"/>
      <c r="WUP28" s="74"/>
      <c r="WUQ28" s="74"/>
      <c r="WUR28" s="85"/>
      <c r="WUS28" s="74"/>
      <c r="WUT28" s="74"/>
      <c r="WUU28" s="85"/>
      <c r="WUV28" s="80"/>
      <c r="WUW28" s="80"/>
      <c r="WUX28" s="85"/>
      <c r="WUY28" s="77"/>
      <c r="WUZ28" s="74"/>
      <c r="WVA28" s="74"/>
      <c r="WVB28" s="85"/>
      <c r="WVC28" s="74"/>
      <c r="WVD28" s="74"/>
      <c r="WVE28" s="85"/>
      <c r="WVF28" s="74"/>
      <c r="WVG28" s="74"/>
      <c r="WVH28" s="85"/>
      <c r="WVI28" s="74"/>
      <c r="WVJ28" s="74"/>
      <c r="WVK28" s="85"/>
      <c r="WVL28" s="80"/>
      <c r="WVM28" s="80"/>
      <c r="WVN28" s="85"/>
      <c r="WVO28" s="77"/>
      <c r="WVP28" s="74"/>
      <c r="WVQ28" s="74"/>
      <c r="WVR28" s="85"/>
      <c r="WVS28" s="74"/>
      <c r="WVT28" s="74"/>
      <c r="WVU28" s="85"/>
      <c r="WVV28" s="74"/>
      <c r="WVW28" s="74"/>
      <c r="WVX28" s="85"/>
      <c r="WVY28" s="74"/>
      <c r="WVZ28" s="74"/>
      <c r="WWA28" s="85"/>
      <c r="WWB28" s="80"/>
      <c r="WWC28" s="80"/>
      <c r="WWD28" s="85"/>
      <c r="WWE28" s="77"/>
      <c r="WWF28" s="74"/>
      <c r="WWG28" s="74"/>
      <c r="WWH28" s="85"/>
      <c r="WWI28" s="74"/>
      <c r="WWJ28" s="74"/>
      <c r="WWK28" s="85"/>
      <c r="WWL28" s="74"/>
      <c r="WWM28" s="74"/>
      <c r="WWN28" s="85"/>
      <c r="WWO28" s="74"/>
      <c r="WWP28" s="74"/>
      <c r="WWQ28" s="85"/>
      <c r="WWR28" s="80"/>
      <c r="WWS28" s="80"/>
      <c r="WWT28" s="85"/>
      <c r="WWU28" s="77"/>
      <c r="WWV28" s="74"/>
      <c r="WWW28" s="74"/>
      <c r="WWX28" s="85"/>
      <c r="WWY28" s="74"/>
      <c r="WWZ28" s="74"/>
      <c r="WXA28" s="85"/>
      <c r="WXB28" s="74"/>
      <c r="WXC28" s="74"/>
      <c r="WXD28" s="85"/>
      <c r="WXE28" s="74"/>
      <c r="WXF28" s="74"/>
      <c r="WXG28" s="85"/>
      <c r="WXH28" s="80"/>
      <c r="WXI28" s="80"/>
      <c r="WXJ28" s="85"/>
      <c r="WXK28" s="77"/>
      <c r="WXL28" s="74"/>
      <c r="WXM28" s="74"/>
      <c r="WXN28" s="85"/>
      <c r="WXO28" s="74"/>
      <c r="WXP28" s="74"/>
      <c r="WXQ28" s="85"/>
      <c r="WXR28" s="74"/>
      <c r="WXS28" s="74"/>
      <c r="WXT28" s="85"/>
      <c r="WXU28" s="74"/>
      <c r="WXV28" s="74"/>
      <c r="WXW28" s="85"/>
      <c r="WXX28" s="80"/>
      <c r="WXY28" s="80"/>
      <c r="WXZ28" s="85"/>
      <c r="WYA28" s="77"/>
      <c r="WYB28" s="74"/>
      <c r="WYC28" s="74"/>
      <c r="WYD28" s="85"/>
      <c r="WYE28" s="74"/>
      <c r="WYF28" s="74"/>
      <c r="WYG28" s="85"/>
      <c r="WYH28" s="74"/>
      <c r="WYI28" s="74"/>
      <c r="WYJ28" s="85"/>
      <c r="WYK28" s="74"/>
      <c r="WYL28" s="74"/>
      <c r="WYM28" s="85"/>
      <c r="WYN28" s="80"/>
      <c r="WYO28" s="80"/>
      <c r="WYP28" s="85"/>
      <c r="WYQ28" s="77"/>
      <c r="WYR28" s="74"/>
      <c r="WYS28" s="74"/>
      <c r="WYT28" s="85"/>
      <c r="WYU28" s="74"/>
      <c r="WYV28" s="74"/>
      <c r="WYW28" s="85"/>
      <c r="WYX28" s="74"/>
      <c r="WYY28" s="74"/>
      <c r="WYZ28" s="85"/>
      <c r="WZA28" s="74"/>
      <c r="WZB28" s="74"/>
      <c r="WZC28" s="85"/>
      <c r="WZD28" s="80"/>
      <c r="WZE28" s="80"/>
      <c r="WZF28" s="85"/>
      <c r="WZG28" s="77"/>
      <c r="WZH28" s="74"/>
      <c r="WZI28" s="74"/>
      <c r="WZJ28" s="85"/>
      <c r="WZK28" s="74"/>
      <c r="WZL28" s="74"/>
      <c r="WZM28" s="85"/>
      <c r="WZN28" s="74"/>
      <c r="WZO28" s="74"/>
      <c r="WZP28" s="85"/>
      <c r="WZQ28" s="74"/>
      <c r="WZR28" s="74"/>
      <c r="WZS28" s="85"/>
      <c r="WZT28" s="80"/>
      <c r="WZU28" s="80"/>
      <c r="WZV28" s="85"/>
      <c r="WZW28" s="77"/>
      <c r="WZX28" s="74"/>
      <c r="WZY28" s="74"/>
      <c r="WZZ28" s="85"/>
      <c r="XAA28" s="74"/>
      <c r="XAB28" s="74"/>
      <c r="XAC28" s="85"/>
      <c r="XAD28" s="74"/>
      <c r="XAE28" s="74"/>
      <c r="XAF28" s="85"/>
      <c r="XAG28" s="74"/>
      <c r="XAH28" s="74"/>
      <c r="XAI28" s="85"/>
      <c r="XAJ28" s="80"/>
      <c r="XAK28" s="80"/>
      <c r="XAL28" s="85"/>
      <c r="XAM28" s="77"/>
      <c r="XAN28" s="74"/>
      <c r="XAO28" s="74"/>
      <c r="XAP28" s="85"/>
      <c r="XAQ28" s="74"/>
      <c r="XAR28" s="74"/>
      <c r="XAS28" s="85"/>
      <c r="XAT28" s="74"/>
      <c r="XAU28" s="74"/>
      <c r="XAV28" s="85"/>
      <c r="XAW28" s="74"/>
      <c r="XAX28" s="74"/>
      <c r="XAY28" s="85"/>
      <c r="XAZ28" s="80"/>
      <c r="XBA28" s="80"/>
      <c r="XBB28" s="85"/>
      <c r="XBC28" s="77"/>
      <c r="XBD28" s="74"/>
      <c r="XBE28" s="74"/>
      <c r="XBF28" s="85"/>
      <c r="XBG28" s="74"/>
      <c r="XBH28" s="74"/>
      <c r="XBI28" s="85"/>
      <c r="XBJ28" s="74"/>
      <c r="XBK28" s="74"/>
      <c r="XBL28" s="85"/>
      <c r="XBM28" s="74"/>
      <c r="XBN28" s="74"/>
      <c r="XBO28" s="85"/>
      <c r="XBP28" s="80"/>
      <c r="XBQ28" s="80"/>
      <c r="XBR28" s="85"/>
      <c r="XBS28" s="77"/>
      <c r="XBT28" s="74"/>
      <c r="XBU28" s="74"/>
      <c r="XBV28" s="85"/>
      <c r="XBW28" s="74"/>
      <c r="XBX28" s="74"/>
      <c r="XBY28" s="85"/>
      <c r="XBZ28" s="74"/>
      <c r="XCA28" s="74"/>
      <c r="XCB28" s="85"/>
      <c r="XCC28" s="74"/>
      <c r="XCD28" s="74"/>
      <c r="XCE28" s="85"/>
      <c r="XCF28" s="80"/>
      <c r="XCG28" s="80"/>
      <c r="XCH28" s="85"/>
      <c r="XCI28" s="77"/>
      <c r="XCJ28" s="74"/>
      <c r="XCK28" s="74"/>
      <c r="XCL28" s="85"/>
      <c r="XCM28" s="74"/>
      <c r="XCN28" s="74"/>
      <c r="XCO28" s="85"/>
      <c r="XCP28" s="74"/>
      <c r="XCQ28" s="74"/>
      <c r="XCR28" s="85"/>
      <c r="XCS28" s="74"/>
      <c r="XCT28" s="74"/>
      <c r="XCU28" s="85"/>
      <c r="XCV28" s="80"/>
      <c r="XCW28" s="80"/>
      <c r="XCX28" s="85"/>
      <c r="XCY28" s="77"/>
      <c r="XCZ28" s="74"/>
      <c r="XDA28" s="74"/>
      <c r="XDB28" s="85"/>
      <c r="XDC28" s="74"/>
      <c r="XDD28" s="74"/>
      <c r="XDE28" s="85"/>
      <c r="XDF28" s="74"/>
      <c r="XDG28" s="74"/>
      <c r="XDH28" s="85"/>
      <c r="XDI28" s="74"/>
      <c r="XDJ28" s="74"/>
      <c r="XDK28" s="85"/>
      <c r="XDL28" s="80"/>
      <c r="XDM28" s="80"/>
      <c r="XDN28" s="85"/>
      <c r="XDO28" s="77"/>
      <c r="XDP28" s="74"/>
      <c r="XDQ28" s="74"/>
      <c r="XDR28" s="85"/>
      <c r="XDS28" s="74"/>
      <c r="XDT28" s="74"/>
      <c r="XDU28" s="85"/>
      <c r="XDV28" s="74"/>
      <c r="XDW28" s="74"/>
      <c r="XDX28" s="85"/>
      <c r="XDY28" s="74"/>
      <c r="XDZ28" s="74"/>
      <c r="XEA28" s="85"/>
      <c r="XEB28" s="80"/>
      <c r="XEC28" s="80"/>
      <c r="XED28" s="85"/>
      <c r="XEE28" s="77"/>
      <c r="XEF28" s="74"/>
      <c r="XEG28" s="74"/>
      <c r="XEH28" s="85"/>
      <c r="XEI28" s="74"/>
      <c r="XEJ28" s="74"/>
      <c r="XEK28" s="85"/>
      <c r="XEL28" s="74"/>
      <c r="XEM28" s="74"/>
      <c r="XEN28" s="85"/>
      <c r="XEO28" s="74"/>
      <c r="XEP28" s="74"/>
      <c r="XEQ28" s="85"/>
      <c r="XER28" s="80"/>
      <c r="XES28" s="80"/>
      <c r="XET28" s="85"/>
    </row>
    <row r="29" spans="1:16374" s="79" customFormat="1">
      <c r="A29" s="76" t="s">
        <v>41</v>
      </c>
      <c r="B29" s="79">
        <f>SUM(B30:B32)</f>
        <v>663541</v>
      </c>
      <c r="C29" s="79">
        <f>SUM(C30:C32)</f>
        <v>676902</v>
      </c>
      <c r="D29" s="79">
        <f>SUM(D30:D32)</f>
        <v>689946</v>
      </c>
      <c r="E29" s="79">
        <f>SUM(E30:E32)</f>
        <v>708780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87"/>
      <c r="DJ29" s="87"/>
      <c r="DK29" s="87"/>
      <c r="DL29" s="87"/>
      <c r="DM29" s="87"/>
      <c r="DN29" s="87"/>
      <c r="DO29" s="123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123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123"/>
      <c r="EV29" s="87"/>
      <c r="EW29" s="87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123"/>
      <c r="FL29" s="87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GA29" s="76"/>
      <c r="GQ29" s="76"/>
      <c r="HG29" s="76"/>
      <c r="HW29" s="76"/>
      <c r="IM29" s="76"/>
      <c r="JC29" s="76"/>
      <c r="JS29" s="76"/>
      <c r="KI29" s="76"/>
      <c r="KY29" s="76"/>
      <c r="LO29" s="76"/>
      <c r="ME29" s="76"/>
      <c r="MU29" s="76"/>
      <c r="NK29" s="76"/>
      <c r="OA29" s="76"/>
      <c r="OQ29" s="76"/>
      <c r="PG29" s="76"/>
      <c r="PW29" s="76"/>
      <c r="QM29" s="76"/>
      <c r="RC29" s="76"/>
      <c r="RS29" s="76"/>
      <c r="SI29" s="76"/>
      <c r="SY29" s="76"/>
      <c r="TO29" s="76"/>
      <c r="UE29" s="76"/>
      <c r="UU29" s="76"/>
      <c r="VK29" s="76"/>
      <c r="WA29" s="76"/>
      <c r="WQ29" s="76"/>
      <c r="XG29" s="76"/>
      <c r="XW29" s="76"/>
      <c r="YM29" s="76"/>
      <c r="ZC29" s="76"/>
      <c r="ZS29" s="76"/>
      <c r="AAI29" s="76"/>
      <c r="AAY29" s="76"/>
      <c r="ABO29" s="76"/>
      <c r="ACE29" s="76"/>
      <c r="ACU29" s="76"/>
      <c r="ADK29" s="76"/>
      <c r="AEA29" s="76"/>
      <c r="AEQ29" s="76"/>
      <c r="AFG29" s="76"/>
      <c r="AFW29" s="76"/>
      <c r="AGM29" s="76"/>
      <c r="AHC29" s="76"/>
      <c r="AHS29" s="76"/>
      <c r="AII29" s="76"/>
      <c r="AIY29" s="76"/>
      <c r="AJO29" s="76"/>
      <c r="AKE29" s="76"/>
      <c r="AKU29" s="76"/>
      <c r="ALK29" s="76"/>
      <c r="AMA29" s="76"/>
      <c r="AMQ29" s="76"/>
      <c r="ANG29" s="76"/>
      <c r="ANW29" s="76"/>
      <c r="AOM29" s="76"/>
      <c r="APC29" s="76"/>
      <c r="APS29" s="76"/>
      <c r="AQI29" s="76"/>
      <c r="AQY29" s="76"/>
      <c r="ARO29" s="76"/>
      <c r="ASE29" s="76"/>
      <c r="ASU29" s="76"/>
      <c r="ATK29" s="76"/>
      <c r="AUA29" s="76"/>
      <c r="AUQ29" s="76"/>
      <c r="AVG29" s="76"/>
      <c r="AVW29" s="76"/>
      <c r="AWM29" s="76"/>
      <c r="AXC29" s="76"/>
      <c r="AXS29" s="76"/>
      <c r="AYI29" s="76"/>
      <c r="AYY29" s="76"/>
      <c r="AZO29" s="76"/>
      <c r="BAE29" s="76"/>
      <c r="BAU29" s="76"/>
      <c r="BBK29" s="76"/>
      <c r="BCA29" s="76"/>
      <c r="BCQ29" s="76"/>
      <c r="BDG29" s="76"/>
      <c r="BDW29" s="76"/>
      <c r="BEM29" s="76"/>
      <c r="BFC29" s="76"/>
      <c r="BFS29" s="76"/>
      <c r="BGI29" s="76"/>
      <c r="BGY29" s="76"/>
      <c r="BHO29" s="76"/>
      <c r="BIE29" s="76"/>
      <c r="BIU29" s="76"/>
      <c r="BJK29" s="76"/>
      <c r="BKA29" s="76"/>
      <c r="BKQ29" s="76"/>
      <c r="BLG29" s="76"/>
      <c r="BLW29" s="76"/>
      <c r="BMM29" s="76"/>
      <c r="BNC29" s="76"/>
      <c r="BNS29" s="76"/>
      <c r="BOI29" s="76"/>
      <c r="BOY29" s="76"/>
      <c r="BPO29" s="76"/>
      <c r="BQE29" s="76"/>
      <c r="BQU29" s="76"/>
      <c r="BRK29" s="76"/>
      <c r="BSA29" s="76"/>
      <c r="BSQ29" s="76"/>
      <c r="BTG29" s="76"/>
      <c r="BTW29" s="76"/>
      <c r="BUM29" s="76"/>
      <c r="BVC29" s="76"/>
      <c r="BVS29" s="76"/>
      <c r="BWI29" s="76"/>
      <c r="BWY29" s="76"/>
      <c r="BXO29" s="76"/>
      <c r="BYE29" s="76"/>
      <c r="BYU29" s="76"/>
      <c r="BZK29" s="76"/>
      <c r="CAA29" s="76"/>
      <c r="CAQ29" s="76"/>
      <c r="CBG29" s="76"/>
      <c r="CBW29" s="76"/>
      <c r="CCM29" s="76"/>
      <c r="CDC29" s="76"/>
      <c r="CDS29" s="76"/>
      <c r="CEI29" s="76"/>
      <c r="CEY29" s="76"/>
      <c r="CFO29" s="76"/>
      <c r="CGE29" s="76"/>
      <c r="CGU29" s="76"/>
      <c r="CHK29" s="76"/>
      <c r="CIA29" s="76"/>
      <c r="CIQ29" s="76"/>
      <c r="CJG29" s="76"/>
      <c r="CJW29" s="76"/>
      <c r="CKM29" s="76"/>
      <c r="CLC29" s="76"/>
      <c r="CLS29" s="76"/>
      <c r="CMI29" s="76"/>
      <c r="CMY29" s="76"/>
      <c r="CNO29" s="76"/>
      <c r="COE29" s="76"/>
      <c r="COU29" s="76"/>
      <c r="CPK29" s="76"/>
      <c r="CQA29" s="76"/>
      <c r="CQQ29" s="76"/>
      <c r="CRG29" s="76"/>
      <c r="CRW29" s="76"/>
      <c r="CSM29" s="76"/>
      <c r="CTC29" s="76"/>
      <c r="CTS29" s="76"/>
      <c r="CUI29" s="76"/>
      <c r="CUY29" s="76"/>
      <c r="CVO29" s="76"/>
      <c r="CWE29" s="76"/>
      <c r="CWU29" s="76"/>
      <c r="CXK29" s="76"/>
      <c r="CYA29" s="76"/>
      <c r="CYQ29" s="76"/>
      <c r="CZG29" s="76"/>
      <c r="CZW29" s="76"/>
      <c r="DAM29" s="76"/>
      <c r="DBC29" s="76"/>
      <c r="DBS29" s="76"/>
      <c r="DCI29" s="76"/>
      <c r="DCY29" s="76"/>
      <c r="DDO29" s="76"/>
      <c r="DEE29" s="76"/>
      <c r="DEU29" s="76"/>
      <c r="DFK29" s="76"/>
      <c r="DGA29" s="76"/>
      <c r="DGQ29" s="76"/>
      <c r="DHG29" s="76"/>
      <c r="DHW29" s="76"/>
      <c r="DIM29" s="76"/>
      <c r="DJC29" s="76"/>
      <c r="DJS29" s="76"/>
      <c r="DKI29" s="76"/>
      <c r="DKY29" s="76"/>
      <c r="DLO29" s="76"/>
      <c r="DME29" s="76"/>
      <c r="DMU29" s="76"/>
      <c r="DNK29" s="76"/>
      <c r="DOA29" s="76"/>
      <c r="DOQ29" s="76"/>
      <c r="DPG29" s="76"/>
      <c r="DPW29" s="76"/>
      <c r="DQM29" s="76"/>
      <c r="DRC29" s="76"/>
      <c r="DRS29" s="76"/>
      <c r="DSI29" s="76"/>
      <c r="DSY29" s="76"/>
      <c r="DTO29" s="76"/>
      <c r="DUE29" s="76"/>
      <c r="DUU29" s="76"/>
      <c r="DVK29" s="76"/>
      <c r="DWA29" s="76"/>
      <c r="DWQ29" s="76"/>
      <c r="DXG29" s="76"/>
      <c r="DXW29" s="76"/>
      <c r="DYM29" s="76"/>
      <c r="DZC29" s="76"/>
      <c r="DZS29" s="76"/>
      <c r="EAI29" s="76"/>
      <c r="EAY29" s="76"/>
      <c r="EBO29" s="76"/>
      <c r="ECE29" s="76"/>
      <c r="ECU29" s="76"/>
      <c r="EDK29" s="76"/>
      <c r="EEA29" s="76"/>
      <c r="EEQ29" s="76"/>
      <c r="EFG29" s="76"/>
      <c r="EFW29" s="76"/>
      <c r="EGM29" s="76"/>
      <c r="EHC29" s="76"/>
      <c r="EHS29" s="76"/>
      <c r="EII29" s="76"/>
      <c r="EIY29" s="76"/>
      <c r="EJO29" s="76"/>
      <c r="EKE29" s="76"/>
      <c r="EKU29" s="76"/>
      <c r="ELK29" s="76"/>
      <c r="EMA29" s="76"/>
      <c r="EMQ29" s="76"/>
      <c r="ENG29" s="76"/>
      <c r="ENW29" s="76"/>
      <c r="EOM29" s="76"/>
      <c r="EPC29" s="76"/>
      <c r="EPS29" s="76"/>
      <c r="EQI29" s="76"/>
      <c r="EQY29" s="76"/>
      <c r="ERO29" s="76"/>
      <c r="ESE29" s="76"/>
      <c r="ESU29" s="76"/>
      <c r="ETK29" s="76"/>
      <c r="EUA29" s="76"/>
      <c r="EUQ29" s="76"/>
      <c r="EVG29" s="76"/>
      <c r="EVW29" s="76"/>
      <c r="EWM29" s="76"/>
      <c r="EXC29" s="76"/>
      <c r="EXS29" s="76"/>
      <c r="EYI29" s="76"/>
      <c r="EYY29" s="76"/>
      <c r="EZO29" s="76"/>
      <c r="FAE29" s="76"/>
      <c r="FAU29" s="76"/>
      <c r="FBK29" s="76"/>
      <c r="FCA29" s="76"/>
      <c r="FCQ29" s="76"/>
      <c r="FDG29" s="76"/>
      <c r="FDW29" s="76"/>
      <c r="FEM29" s="76"/>
      <c r="FFC29" s="76"/>
      <c r="FFS29" s="76"/>
      <c r="FGI29" s="76"/>
      <c r="FGY29" s="76"/>
      <c r="FHO29" s="76"/>
      <c r="FIE29" s="76"/>
      <c r="FIU29" s="76"/>
      <c r="FJK29" s="76"/>
      <c r="FKA29" s="76"/>
      <c r="FKQ29" s="76"/>
      <c r="FLG29" s="76"/>
      <c r="FLW29" s="76"/>
      <c r="FMM29" s="76"/>
      <c r="FNC29" s="76"/>
      <c r="FNS29" s="76"/>
      <c r="FOI29" s="76"/>
      <c r="FOY29" s="76"/>
      <c r="FPO29" s="76"/>
      <c r="FQE29" s="76"/>
      <c r="FQU29" s="76"/>
      <c r="FRK29" s="76"/>
      <c r="FSA29" s="76"/>
      <c r="FSQ29" s="76"/>
      <c r="FTG29" s="76"/>
      <c r="FTW29" s="76"/>
      <c r="FUM29" s="76"/>
      <c r="FVC29" s="76"/>
      <c r="FVS29" s="76"/>
      <c r="FWI29" s="76"/>
      <c r="FWY29" s="76"/>
      <c r="FXO29" s="76"/>
      <c r="FYE29" s="76"/>
      <c r="FYU29" s="76"/>
      <c r="FZK29" s="76"/>
      <c r="GAA29" s="76"/>
      <c r="GAQ29" s="76"/>
      <c r="GBG29" s="76"/>
      <c r="GBW29" s="76"/>
      <c r="GCM29" s="76"/>
      <c r="GDC29" s="76"/>
      <c r="GDS29" s="76"/>
      <c r="GEI29" s="76"/>
      <c r="GEY29" s="76"/>
      <c r="GFO29" s="76"/>
      <c r="GGE29" s="76"/>
      <c r="GGU29" s="76"/>
      <c r="GHK29" s="76"/>
      <c r="GIA29" s="76"/>
      <c r="GIQ29" s="76"/>
      <c r="GJG29" s="76"/>
      <c r="GJW29" s="76"/>
      <c r="GKM29" s="76"/>
      <c r="GLC29" s="76"/>
      <c r="GLS29" s="76"/>
      <c r="GMI29" s="76"/>
      <c r="GMY29" s="76"/>
      <c r="GNO29" s="76"/>
      <c r="GOE29" s="76"/>
      <c r="GOU29" s="76"/>
      <c r="GPK29" s="76"/>
      <c r="GQA29" s="76"/>
      <c r="GQQ29" s="76"/>
      <c r="GRG29" s="76"/>
      <c r="GRW29" s="76"/>
      <c r="GSM29" s="76"/>
      <c r="GTC29" s="76"/>
      <c r="GTS29" s="76"/>
      <c r="GUI29" s="76"/>
      <c r="GUY29" s="76"/>
      <c r="GVO29" s="76"/>
      <c r="GWE29" s="76"/>
      <c r="GWU29" s="76"/>
      <c r="GXK29" s="76"/>
      <c r="GYA29" s="76"/>
      <c r="GYQ29" s="76"/>
      <c r="GZG29" s="76"/>
      <c r="GZW29" s="76"/>
      <c r="HAM29" s="76"/>
      <c r="HBC29" s="76"/>
      <c r="HBS29" s="76"/>
      <c r="HCI29" s="76"/>
      <c r="HCY29" s="76"/>
      <c r="HDO29" s="76"/>
      <c r="HEE29" s="76"/>
      <c r="HEU29" s="76"/>
      <c r="HFK29" s="76"/>
      <c r="HGA29" s="76"/>
      <c r="HGQ29" s="76"/>
      <c r="HHG29" s="76"/>
      <c r="HHW29" s="76"/>
      <c r="HIM29" s="76"/>
      <c r="HJC29" s="76"/>
      <c r="HJS29" s="76"/>
      <c r="HKI29" s="76"/>
      <c r="HKY29" s="76"/>
      <c r="HLO29" s="76"/>
      <c r="HME29" s="76"/>
      <c r="HMU29" s="76"/>
      <c r="HNK29" s="76"/>
      <c r="HOA29" s="76"/>
      <c r="HOQ29" s="76"/>
      <c r="HPG29" s="76"/>
      <c r="HPW29" s="76"/>
      <c r="HQM29" s="76"/>
      <c r="HRC29" s="76"/>
      <c r="HRS29" s="76"/>
      <c r="HSI29" s="76"/>
      <c r="HSY29" s="76"/>
      <c r="HTO29" s="76"/>
      <c r="HUE29" s="76"/>
      <c r="HUU29" s="76"/>
      <c r="HVK29" s="76"/>
      <c r="HWA29" s="76"/>
      <c r="HWQ29" s="76"/>
      <c r="HXG29" s="76"/>
      <c r="HXW29" s="76"/>
      <c r="HYM29" s="76"/>
      <c r="HZC29" s="76"/>
      <c r="HZS29" s="76"/>
      <c r="IAI29" s="76"/>
      <c r="IAY29" s="76"/>
      <c r="IBO29" s="76"/>
      <c r="ICE29" s="76"/>
      <c r="ICU29" s="76"/>
      <c r="IDK29" s="76"/>
      <c r="IEA29" s="76"/>
      <c r="IEQ29" s="76"/>
      <c r="IFG29" s="76"/>
      <c r="IFW29" s="76"/>
      <c r="IGM29" s="76"/>
      <c r="IHC29" s="76"/>
      <c r="IHS29" s="76"/>
      <c r="III29" s="76"/>
      <c r="IIY29" s="76"/>
      <c r="IJO29" s="76"/>
      <c r="IKE29" s="76"/>
      <c r="IKU29" s="76"/>
      <c r="ILK29" s="76"/>
      <c r="IMA29" s="76"/>
      <c r="IMQ29" s="76"/>
      <c r="ING29" s="76"/>
      <c r="INW29" s="76"/>
      <c r="IOM29" s="76"/>
      <c r="IPC29" s="76"/>
      <c r="IPS29" s="76"/>
      <c r="IQI29" s="76"/>
      <c r="IQY29" s="76"/>
      <c r="IRO29" s="76"/>
      <c r="ISE29" s="76"/>
      <c r="ISU29" s="76"/>
      <c r="ITK29" s="76"/>
      <c r="IUA29" s="76"/>
      <c r="IUQ29" s="76"/>
      <c r="IVG29" s="76"/>
      <c r="IVW29" s="76"/>
      <c r="IWM29" s="76"/>
      <c r="IXC29" s="76"/>
      <c r="IXS29" s="76"/>
      <c r="IYI29" s="76"/>
      <c r="IYY29" s="76"/>
      <c r="IZO29" s="76"/>
      <c r="JAE29" s="76"/>
      <c r="JAU29" s="76"/>
      <c r="JBK29" s="76"/>
      <c r="JCA29" s="76"/>
      <c r="JCQ29" s="76"/>
      <c r="JDG29" s="76"/>
      <c r="JDW29" s="76"/>
      <c r="JEM29" s="76"/>
      <c r="JFC29" s="76"/>
      <c r="JFS29" s="76"/>
      <c r="JGI29" s="76"/>
      <c r="JGY29" s="76"/>
      <c r="JHO29" s="76"/>
      <c r="JIE29" s="76"/>
      <c r="JIU29" s="76"/>
      <c r="JJK29" s="76"/>
      <c r="JKA29" s="76"/>
      <c r="JKQ29" s="76"/>
      <c r="JLG29" s="76"/>
      <c r="JLW29" s="76"/>
      <c r="JMM29" s="76"/>
      <c r="JNC29" s="76"/>
      <c r="JNS29" s="76"/>
      <c r="JOI29" s="76"/>
      <c r="JOY29" s="76"/>
      <c r="JPO29" s="76"/>
      <c r="JQE29" s="76"/>
      <c r="JQU29" s="76"/>
      <c r="JRK29" s="76"/>
      <c r="JSA29" s="76"/>
      <c r="JSQ29" s="76"/>
      <c r="JTG29" s="76"/>
      <c r="JTW29" s="76"/>
      <c r="JUM29" s="76"/>
      <c r="JVC29" s="76"/>
      <c r="JVS29" s="76"/>
      <c r="JWI29" s="76"/>
      <c r="JWY29" s="76"/>
      <c r="JXO29" s="76"/>
      <c r="JYE29" s="76"/>
      <c r="JYU29" s="76"/>
      <c r="JZK29" s="76"/>
      <c r="KAA29" s="76"/>
      <c r="KAQ29" s="76"/>
      <c r="KBG29" s="76"/>
      <c r="KBW29" s="76"/>
      <c r="KCM29" s="76"/>
      <c r="KDC29" s="76"/>
      <c r="KDS29" s="76"/>
      <c r="KEI29" s="76"/>
      <c r="KEY29" s="76"/>
      <c r="KFO29" s="76"/>
      <c r="KGE29" s="76"/>
      <c r="KGU29" s="76"/>
      <c r="KHK29" s="76"/>
      <c r="KIA29" s="76"/>
      <c r="KIQ29" s="76"/>
      <c r="KJG29" s="76"/>
      <c r="KJW29" s="76"/>
      <c r="KKM29" s="76"/>
      <c r="KLC29" s="76"/>
      <c r="KLS29" s="76"/>
      <c r="KMI29" s="76"/>
      <c r="KMY29" s="76"/>
      <c r="KNO29" s="76"/>
      <c r="KOE29" s="76"/>
      <c r="KOU29" s="76"/>
      <c r="KPK29" s="76"/>
      <c r="KQA29" s="76"/>
      <c r="KQQ29" s="76"/>
      <c r="KRG29" s="76"/>
      <c r="KRW29" s="76"/>
      <c r="KSM29" s="76"/>
      <c r="KTC29" s="76"/>
      <c r="KTS29" s="76"/>
      <c r="KUI29" s="76"/>
      <c r="KUY29" s="76"/>
      <c r="KVO29" s="76"/>
      <c r="KWE29" s="76"/>
      <c r="KWU29" s="76"/>
      <c r="KXK29" s="76"/>
      <c r="KYA29" s="76"/>
      <c r="KYQ29" s="76"/>
      <c r="KZG29" s="76"/>
      <c r="KZW29" s="76"/>
      <c r="LAM29" s="76"/>
      <c r="LBC29" s="76"/>
      <c r="LBS29" s="76"/>
      <c r="LCI29" s="76"/>
      <c r="LCY29" s="76"/>
      <c r="LDO29" s="76"/>
      <c r="LEE29" s="76"/>
      <c r="LEU29" s="76"/>
      <c r="LFK29" s="76"/>
      <c r="LGA29" s="76"/>
      <c r="LGQ29" s="76"/>
      <c r="LHG29" s="76"/>
      <c r="LHW29" s="76"/>
      <c r="LIM29" s="76"/>
      <c r="LJC29" s="76"/>
      <c r="LJS29" s="76"/>
      <c r="LKI29" s="76"/>
      <c r="LKY29" s="76"/>
      <c r="LLO29" s="76"/>
      <c r="LME29" s="76"/>
      <c r="LMU29" s="76"/>
      <c r="LNK29" s="76"/>
      <c r="LOA29" s="76"/>
      <c r="LOQ29" s="76"/>
      <c r="LPG29" s="76"/>
      <c r="LPW29" s="76"/>
      <c r="LQM29" s="76"/>
      <c r="LRC29" s="76"/>
      <c r="LRS29" s="76"/>
      <c r="LSI29" s="76"/>
      <c r="LSY29" s="76"/>
      <c r="LTO29" s="76"/>
      <c r="LUE29" s="76"/>
      <c r="LUU29" s="76"/>
      <c r="LVK29" s="76"/>
      <c r="LWA29" s="76"/>
      <c r="LWQ29" s="76"/>
      <c r="LXG29" s="76"/>
      <c r="LXW29" s="76"/>
      <c r="LYM29" s="76"/>
      <c r="LZC29" s="76"/>
      <c r="LZS29" s="76"/>
      <c r="MAI29" s="76"/>
      <c r="MAY29" s="76"/>
      <c r="MBO29" s="76"/>
      <c r="MCE29" s="76"/>
      <c r="MCU29" s="76"/>
      <c r="MDK29" s="76"/>
      <c r="MEA29" s="76"/>
      <c r="MEQ29" s="76"/>
      <c r="MFG29" s="76"/>
      <c r="MFW29" s="76"/>
      <c r="MGM29" s="76"/>
      <c r="MHC29" s="76"/>
      <c r="MHS29" s="76"/>
      <c r="MII29" s="76"/>
      <c r="MIY29" s="76"/>
      <c r="MJO29" s="76"/>
      <c r="MKE29" s="76"/>
      <c r="MKU29" s="76"/>
      <c r="MLK29" s="76"/>
      <c r="MMA29" s="76"/>
      <c r="MMQ29" s="76"/>
      <c r="MNG29" s="76"/>
      <c r="MNW29" s="76"/>
      <c r="MOM29" s="76"/>
      <c r="MPC29" s="76"/>
      <c r="MPS29" s="76"/>
      <c r="MQI29" s="76"/>
      <c r="MQY29" s="76"/>
      <c r="MRO29" s="76"/>
      <c r="MSE29" s="76"/>
      <c r="MSU29" s="76"/>
      <c r="MTK29" s="76"/>
      <c r="MUA29" s="76"/>
      <c r="MUQ29" s="76"/>
      <c r="MVG29" s="76"/>
      <c r="MVW29" s="76"/>
      <c r="MWM29" s="76"/>
      <c r="MXC29" s="76"/>
      <c r="MXS29" s="76"/>
      <c r="MYI29" s="76"/>
      <c r="MYY29" s="76"/>
      <c r="MZO29" s="76"/>
      <c r="NAE29" s="76"/>
      <c r="NAU29" s="76"/>
      <c r="NBK29" s="76"/>
      <c r="NCA29" s="76"/>
      <c r="NCQ29" s="76"/>
      <c r="NDG29" s="76"/>
      <c r="NDW29" s="76"/>
      <c r="NEM29" s="76"/>
      <c r="NFC29" s="76"/>
      <c r="NFS29" s="76"/>
      <c r="NGI29" s="76"/>
      <c r="NGY29" s="76"/>
      <c r="NHO29" s="76"/>
      <c r="NIE29" s="76"/>
      <c r="NIU29" s="76"/>
      <c r="NJK29" s="76"/>
      <c r="NKA29" s="76"/>
      <c r="NKQ29" s="76"/>
      <c r="NLG29" s="76"/>
      <c r="NLW29" s="76"/>
      <c r="NMM29" s="76"/>
      <c r="NNC29" s="76"/>
      <c r="NNS29" s="76"/>
      <c r="NOI29" s="76"/>
      <c r="NOY29" s="76"/>
      <c r="NPO29" s="76"/>
      <c r="NQE29" s="76"/>
      <c r="NQU29" s="76"/>
      <c r="NRK29" s="76"/>
      <c r="NSA29" s="76"/>
      <c r="NSQ29" s="76"/>
      <c r="NTG29" s="76"/>
      <c r="NTW29" s="76"/>
      <c r="NUM29" s="76"/>
      <c r="NVC29" s="76"/>
      <c r="NVS29" s="76"/>
      <c r="NWI29" s="76"/>
      <c r="NWY29" s="76"/>
      <c r="NXO29" s="76"/>
      <c r="NYE29" s="76"/>
      <c r="NYU29" s="76"/>
      <c r="NZK29" s="76"/>
      <c r="OAA29" s="76"/>
      <c r="OAQ29" s="76"/>
      <c r="OBG29" s="76"/>
      <c r="OBW29" s="76"/>
      <c r="OCM29" s="76"/>
      <c r="ODC29" s="76"/>
      <c r="ODS29" s="76"/>
      <c r="OEI29" s="76"/>
      <c r="OEY29" s="76"/>
      <c r="OFO29" s="76"/>
      <c r="OGE29" s="76"/>
      <c r="OGU29" s="76"/>
      <c r="OHK29" s="76"/>
      <c r="OIA29" s="76"/>
      <c r="OIQ29" s="76"/>
      <c r="OJG29" s="76"/>
      <c r="OJW29" s="76"/>
      <c r="OKM29" s="76"/>
      <c r="OLC29" s="76"/>
      <c r="OLS29" s="76"/>
      <c r="OMI29" s="76"/>
      <c r="OMY29" s="76"/>
      <c r="ONO29" s="76"/>
      <c r="OOE29" s="76"/>
      <c r="OOU29" s="76"/>
      <c r="OPK29" s="76"/>
      <c r="OQA29" s="76"/>
      <c r="OQQ29" s="76"/>
      <c r="ORG29" s="76"/>
      <c r="ORW29" s="76"/>
      <c r="OSM29" s="76"/>
      <c r="OTC29" s="76"/>
      <c r="OTS29" s="76"/>
      <c r="OUI29" s="76"/>
      <c r="OUY29" s="76"/>
      <c r="OVO29" s="76"/>
      <c r="OWE29" s="76"/>
      <c r="OWU29" s="76"/>
      <c r="OXK29" s="76"/>
      <c r="OYA29" s="76"/>
      <c r="OYQ29" s="76"/>
      <c r="OZG29" s="76"/>
      <c r="OZW29" s="76"/>
      <c r="PAM29" s="76"/>
      <c r="PBC29" s="76"/>
      <c r="PBS29" s="76"/>
      <c r="PCI29" s="76"/>
      <c r="PCY29" s="76"/>
      <c r="PDO29" s="76"/>
      <c r="PEE29" s="76"/>
      <c r="PEU29" s="76"/>
      <c r="PFK29" s="76"/>
      <c r="PGA29" s="76"/>
      <c r="PGQ29" s="76"/>
      <c r="PHG29" s="76"/>
      <c r="PHW29" s="76"/>
      <c r="PIM29" s="76"/>
      <c r="PJC29" s="76"/>
      <c r="PJS29" s="76"/>
      <c r="PKI29" s="76"/>
      <c r="PKY29" s="76"/>
      <c r="PLO29" s="76"/>
      <c r="PME29" s="76"/>
      <c r="PMU29" s="76"/>
      <c r="PNK29" s="76"/>
      <c r="POA29" s="76"/>
      <c r="POQ29" s="76"/>
      <c r="PPG29" s="76"/>
      <c r="PPW29" s="76"/>
      <c r="PQM29" s="76"/>
      <c r="PRC29" s="76"/>
      <c r="PRS29" s="76"/>
      <c r="PSI29" s="76"/>
      <c r="PSY29" s="76"/>
      <c r="PTO29" s="76"/>
      <c r="PUE29" s="76"/>
      <c r="PUU29" s="76"/>
      <c r="PVK29" s="76"/>
      <c r="PWA29" s="76"/>
      <c r="PWQ29" s="76"/>
      <c r="PXG29" s="76"/>
      <c r="PXW29" s="76"/>
      <c r="PYM29" s="76"/>
      <c r="PZC29" s="76"/>
      <c r="PZS29" s="76"/>
      <c r="QAI29" s="76"/>
      <c r="QAY29" s="76"/>
      <c r="QBO29" s="76"/>
      <c r="QCE29" s="76"/>
      <c r="QCU29" s="76"/>
      <c r="QDK29" s="76"/>
      <c r="QEA29" s="76"/>
      <c r="QEQ29" s="76"/>
      <c r="QFG29" s="76"/>
      <c r="QFW29" s="76"/>
      <c r="QGM29" s="76"/>
      <c r="QHC29" s="76"/>
      <c r="QHS29" s="76"/>
      <c r="QII29" s="76"/>
      <c r="QIY29" s="76"/>
      <c r="QJO29" s="76"/>
      <c r="QKE29" s="76"/>
      <c r="QKU29" s="76"/>
      <c r="QLK29" s="76"/>
      <c r="QMA29" s="76"/>
      <c r="QMQ29" s="76"/>
      <c r="QNG29" s="76"/>
      <c r="QNW29" s="76"/>
      <c r="QOM29" s="76"/>
      <c r="QPC29" s="76"/>
      <c r="QPS29" s="76"/>
      <c r="QQI29" s="76"/>
      <c r="QQY29" s="76"/>
      <c r="QRO29" s="76"/>
      <c r="QSE29" s="76"/>
      <c r="QSU29" s="76"/>
      <c r="QTK29" s="76"/>
      <c r="QUA29" s="76"/>
      <c r="QUQ29" s="76"/>
      <c r="QVG29" s="76"/>
      <c r="QVW29" s="76"/>
      <c r="QWM29" s="76"/>
      <c r="QXC29" s="76"/>
      <c r="QXS29" s="76"/>
      <c r="QYI29" s="76"/>
      <c r="QYY29" s="76"/>
      <c r="QZO29" s="76"/>
      <c r="RAE29" s="76"/>
      <c r="RAU29" s="76"/>
      <c r="RBK29" s="76"/>
      <c r="RCA29" s="76"/>
      <c r="RCQ29" s="76"/>
      <c r="RDG29" s="76"/>
      <c r="RDW29" s="76"/>
      <c r="REM29" s="76"/>
      <c r="RFC29" s="76"/>
      <c r="RFS29" s="76"/>
      <c r="RGI29" s="76"/>
      <c r="RGY29" s="76"/>
      <c r="RHO29" s="76"/>
      <c r="RIE29" s="76"/>
      <c r="RIU29" s="76"/>
      <c r="RJK29" s="76"/>
      <c r="RKA29" s="76"/>
      <c r="RKQ29" s="76"/>
      <c r="RLG29" s="76"/>
      <c r="RLW29" s="76"/>
      <c r="RMM29" s="76"/>
      <c r="RNC29" s="76"/>
      <c r="RNS29" s="76"/>
      <c r="ROI29" s="76"/>
      <c r="ROY29" s="76"/>
      <c r="RPO29" s="76"/>
      <c r="RQE29" s="76"/>
      <c r="RQU29" s="76"/>
      <c r="RRK29" s="76"/>
      <c r="RSA29" s="76"/>
      <c r="RSQ29" s="76"/>
      <c r="RTG29" s="76"/>
      <c r="RTW29" s="76"/>
      <c r="RUM29" s="76"/>
      <c r="RVC29" s="76"/>
      <c r="RVS29" s="76"/>
      <c r="RWI29" s="76"/>
      <c r="RWY29" s="76"/>
      <c r="RXO29" s="76"/>
      <c r="RYE29" s="76"/>
      <c r="RYU29" s="76"/>
      <c r="RZK29" s="76"/>
      <c r="SAA29" s="76"/>
      <c r="SAQ29" s="76"/>
      <c r="SBG29" s="76"/>
      <c r="SBW29" s="76"/>
      <c r="SCM29" s="76"/>
      <c r="SDC29" s="76"/>
      <c r="SDS29" s="76"/>
      <c r="SEI29" s="76"/>
      <c r="SEY29" s="76"/>
      <c r="SFO29" s="76"/>
      <c r="SGE29" s="76"/>
      <c r="SGU29" s="76"/>
      <c r="SHK29" s="76"/>
      <c r="SIA29" s="76"/>
      <c r="SIQ29" s="76"/>
      <c r="SJG29" s="76"/>
      <c r="SJW29" s="76"/>
      <c r="SKM29" s="76"/>
      <c r="SLC29" s="76"/>
      <c r="SLS29" s="76"/>
      <c r="SMI29" s="76"/>
      <c r="SMY29" s="76"/>
      <c r="SNO29" s="76"/>
      <c r="SOE29" s="76"/>
      <c r="SOU29" s="76"/>
      <c r="SPK29" s="76"/>
      <c r="SQA29" s="76"/>
      <c r="SQQ29" s="76"/>
      <c r="SRG29" s="76"/>
      <c r="SRW29" s="76"/>
      <c r="SSM29" s="76"/>
      <c r="STC29" s="76"/>
      <c r="STS29" s="76"/>
      <c r="SUI29" s="76"/>
      <c r="SUY29" s="76"/>
      <c r="SVO29" s="76"/>
      <c r="SWE29" s="76"/>
      <c r="SWU29" s="76"/>
      <c r="SXK29" s="76"/>
      <c r="SYA29" s="76"/>
      <c r="SYQ29" s="76"/>
      <c r="SZG29" s="76"/>
      <c r="SZW29" s="76"/>
      <c r="TAM29" s="76"/>
      <c r="TBC29" s="76"/>
      <c r="TBS29" s="76"/>
      <c r="TCI29" s="76"/>
      <c r="TCY29" s="76"/>
      <c r="TDO29" s="76"/>
      <c r="TEE29" s="76"/>
      <c r="TEU29" s="76"/>
      <c r="TFK29" s="76"/>
      <c r="TGA29" s="76"/>
      <c r="TGQ29" s="76"/>
      <c r="THG29" s="76"/>
      <c r="THW29" s="76"/>
      <c r="TIM29" s="76"/>
      <c r="TJC29" s="76"/>
      <c r="TJS29" s="76"/>
      <c r="TKI29" s="76"/>
      <c r="TKY29" s="76"/>
      <c r="TLO29" s="76"/>
      <c r="TME29" s="76"/>
      <c r="TMU29" s="76"/>
      <c r="TNK29" s="76"/>
      <c r="TOA29" s="76"/>
      <c r="TOQ29" s="76"/>
      <c r="TPG29" s="76"/>
      <c r="TPW29" s="76"/>
      <c r="TQM29" s="76"/>
      <c r="TRC29" s="76"/>
      <c r="TRS29" s="76"/>
      <c r="TSI29" s="76"/>
      <c r="TSY29" s="76"/>
      <c r="TTO29" s="76"/>
      <c r="TUE29" s="76"/>
      <c r="TUU29" s="76"/>
      <c r="TVK29" s="76"/>
      <c r="TWA29" s="76"/>
      <c r="TWQ29" s="76"/>
      <c r="TXG29" s="76"/>
      <c r="TXW29" s="76"/>
      <c r="TYM29" s="76"/>
      <c r="TZC29" s="76"/>
      <c r="TZS29" s="76"/>
      <c r="UAI29" s="76"/>
      <c r="UAY29" s="76"/>
      <c r="UBO29" s="76"/>
      <c r="UCE29" s="76"/>
      <c r="UCU29" s="76"/>
      <c r="UDK29" s="76"/>
      <c r="UEA29" s="76"/>
      <c r="UEQ29" s="76"/>
      <c r="UFG29" s="76"/>
      <c r="UFW29" s="76"/>
      <c r="UGM29" s="76"/>
      <c r="UHC29" s="76"/>
      <c r="UHS29" s="76"/>
      <c r="UII29" s="76"/>
      <c r="UIY29" s="76"/>
      <c r="UJO29" s="76"/>
      <c r="UKE29" s="76"/>
      <c r="UKU29" s="76"/>
      <c r="ULK29" s="76"/>
      <c r="UMA29" s="76"/>
      <c r="UMQ29" s="76"/>
      <c r="UNG29" s="76"/>
      <c r="UNW29" s="76"/>
      <c r="UOM29" s="76"/>
      <c r="UPC29" s="76"/>
      <c r="UPS29" s="76"/>
      <c r="UQI29" s="76"/>
      <c r="UQY29" s="76"/>
      <c r="URO29" s="76"/>
      <c r="USE29" s="76"/>
      <c r="USU29" s="76"/>
      <c r="UTK29" s="76"/>
      <c r="UUA29" s="76"/>
      <c r="UUQ29" s="76"/>
      <c r="UVG29" s="76"/>
      <c r="UVW29" s="76"/>
      <c r="UWM29" s="76"/>
      <c r="UXC29" s="76"/>
      <c r="UXS29" s="76"/>
      <c r="UYI29" s="76"/>
      <c r="UYY29" s="76"/>
      <c r="UZO29" s="76"/>
      <c r="VAE29" s="76"/>
      <c r="VAU29" s="76"/>
      <c r="VBK29" s="76"/>
      <c r="VCA29" s="76"/>
      <c r="VCQ29" s="76"/>
      <c r="VDG29" s="76"/>
      <c r="VDW29" s="76"/>
      <c r="VEM29" s="76"/>
      <c r="VFC29" s="76"/>
      <c r="VFS29" s="76"/>
      <c r="VGI29" s="76"/>
      <c r="VGY29" s="76"/>
      <c r="VHO29" s="76"/>
      <c r="VIE29" s="76"/>
      <c r="VIU29" s="76"/>
      <c r="VJK29" s="76"/>
      <c r="VKA29" s="76"/>
      <c r="VKQ29" s="76"/>
      <c r="VLG29" s="76"/>
      <c r="VLW29" s="76"/>
      <c r="VMM29" s="76"/>
      <c r="VNC29" s="76"/>
      <c r="VNS29" s="76"/>
      <c r="VOI29" s="76"/>
      <c r="VOY29" s="76"/>
      <c r="VPO29" s="76"/>
      <c r="VQE29" s="76"/>
      <c r="VQU29" s="76"/>
      <c r="VRK29" s="76"/>
      <c r="VSA29" s="76"/>
      <c r="VSQ29" s="76"/>
      <c r="VTG29" s="76"/>
      <c r="VTW29" s="76"/>
      <c r="VUM29" s="76"/>
      <c r="VVC29" s="76"/>
      <c r="VVS29" s="76"/>
      <c r="VWI29" s="76"/>
      <c r="VWY29" s="76"/>
      <c r="VXO29" s="76"/>
      <c r="VYE29" s="76"/>
      <c r="VYU29" s="76"/>
      <c r="VZK29" s="76"/>
      <c r="WAA29" s="76"/>
      <c r="WAQ29" s="76"/>
      <c r="WBG29" s="76"/>
      <c r="WBW29" s="76"/>
      <c r="WCM29" s="76"/>
      <c r="WDC29" s="76"/>
      <c r="WDS29" s="76"/>
      <c r="WEI29" s="76"/>
      <c r="WEY29" s="76"/>
      <c r="WFO29" s="76"/>
      <c r="WGE29" s="76"/>
      <c r="WGU29" s="76"/>
      <c r="WHK29" s="76"/>
      <c r="WIA29" s="76"/>
      <c r="WIQ29" s="76"/>
      <c r="WJG29" s="76"/>
      <c r="WJW29" s="76"/>
      <c r="WKM29" s="76"/>
      <c r="WLC29" s="76"/>
      <c r="WLS29" s="76"/>
      <c r="WMI29" s="76"/>
      <c r="WMY29" s="76"/>
      <c r="WNO29" s="76"/>
      <c r="WOE29" s="76"/>
      <c r="WOU29" s="76"/>
      <c r="WPK29" s="76"/>
      <c r="WQA29" s="76"/>
      <c r="WQQ29" s="76"/>
      <c r="WRG29" s="76"/>
      <c r="WRW29" s="76"/>
      <c r="WSM29" s="76"/>
      <c r="WTC29" s="76"/>
      <c r="WTS29" s="76"/>
      <c r="WUI29" s="76"/>
      <c r="WUY29" s="76"/>
      <c r="WVO29" s="76"/>
      <c r="WWE29" s="76"/>
      <c r="WWU29" s="76"/>
      <c r="WXK29" s="76"/>
      <c r="WYA29" s="76"/>
      <c r="WYQ29" s="76"/>
      <c r="WZG29" s="76"/>
      <c r="WZW29" s="76"/>
      <c r="XAM29" s="76"/>
      <c r="XBC29" s="76"/>
      <c r="XBS29" s="76"/>
      <c r="XCI29" s="76"/>
      <c r="XCY29" s="76"/>
      <c r="XDO29" s="76"/>
      <c r="XEE29" s="76"/>
    </row>
    <row r="30" spans="1:16374" s="1" customFormat="1">
      <c r="A30" s="77" t="s">
        <v>22</v>
      </c>
      <c r="B30" s="74">
        <f>DEN!$D28*ONSV_2019!Y29</f>
        <v>275136</v>
      </c>
      <c r="C30" s="74">
        <f>DEN!$D63*ONSV_2020!Y29</f>
        <v>280223</v>
      </c>
      <c r="D30" s="74">
        <f>DEN!$D98*ONSV_2021!Y29</f>
        <v>285575</v>
      </c>
      <c r="E30" s="74">
        <f>DEN!$D133*ONSV_2022!Y29</f>
        <v>293011</v>
      </c>
      <c r="F30" s="80"/>
    </row>
    <row r="31" spans="1:16374" s="1" customFormat="1">
      <c r="A31" s="77" t="s">
        <v>13</v>
      </c>
      <c r="B31" s="74">
        <f>DEN!$D29*ONSV_2019!Y30</f>
        <v>233551</v>
      </c>
      <c r="C31" s="74">
        <f>DEN!$D64*ONSV_2020!Y30</f>
        <v>238006</v>
      </c>
      <c r="D31" s="74">
        <f>DEN!$D99*ONSV_2021!Y30</f>
        <v>242422</v>
      </c>
      <c r="E31" s="74">
        <f>DEN!$D134*ONSV_2022!Y30</f>
        <v>248896</v>
      </c>
      <c r="F31" s="80"/>
    </row>
    <row r="32" spans="1:16374" s="25" customFormat="1">
      <c r="A32" s="77" t="s">
        <v>14</v>
      </c>
      <c r="B32" s="74">
        <f>DEN!$D30*ONSV_2019!Y31</f>
        <v>154854</v>
      </c>
      <c r="C32" s="74">
        <f>DEN!$D65*ONSV_2020!Y31</f>
        <v>158673</v>
      </c>
      <c r="D32" s="74">
        <f>DEN!$D100*ONSV_2021!Y31</f>
        <v>161949</v>
      </c>
      <c r="E32" s="74">
        <f>DEN!$D135*ONSV_2022!Y31</f>
        <v>166873</v>
      </c>
      <c r="F32" s="80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24"/>
      <c r="DJ32" s="124"/>
      <c r="DK32" s="82"/>
      <c r="DL32" s="80"/>
      <c r="DM32" s="80"/>
      <c r="DN32" s="82"/>
      <c r="DO32" s="77"/>
      <c r="DP32" s="124"/>
      <c r="DQ32" s="124"/>
      <c r="DR32" s="82"/>
      <c r="DS32" s="124"/>
      <c r="DT32" s="124"/>
      <c r="DU32" s="82"/>
      <c r="DV32" s="124"/>
      <c r="DW32" s="124"/>
      <c r="DX32" s="82"/>
      <c r="DY32" s="124"/>
      <c r="DZ32" s="124"/>
      <c r="EA32" s="82"/>
      <c r="EB32" s="80"/>
      <c r="EC32" s="80"/>
      <c r="ED32" s="82"/>
      <c r="EE32" s="77"/>
      <c r="EF32" s="124"/>
      <c r="EG32" s="124"/>
      <c r="EH32" s="82"/>
      <c r="EI32" s="124"/>
      <c r="EJ32" s="124"/>
      <c r="EK32" s="82"/>
      <c r="EL32" s="124"/>
      <c r="EM32" s="124"/>
      <c r="EN32" s="82"/>
      <c r="EO32" s="124"/>
      <c r="EP32" s="124"/>
      <c r="EQ32" s="82"/>
      <c r="ER32" s="80"/>
      <c r="ES32" s="80"/>
      <c r="ET32" s="82"/>
      <c r="EU32" s="77"/>
      <c r="EV32" s="124"/>
      <c r="EW32" s="124"/>
      <c r="EX32" s="82"/>
      <c r="EY32" s="124"/>
      <c r="EZ32" s="124"/>
      <c r="FA32" s="82"/>
      <c r="FB32" s="124"/>
      <c r="FC32" s="124"/>
      <c r="FD32" s="82"/>
      <c r="FE32" s="124"/>
      <c r="FF32" s="124"/>
      <c r="FG32" s="82"/>
      <c r="FH32" s="80"/>
      <c r="FI32" s="80"/>
      <c r="FJ32" s="82"/>
      <c r="FK32" s="77"/>
      <c r="FL32" s="124"/>
      <c r="FM32" s="124"/>
      <c r="FN32" s="82"/>
      <c r="FO32" s="124"/>
      <c r="FP32" s="124"/>
      <c r="FQ32" s="82"/>
      <c r="FR32" s="124"/>
      <c r="FS32" s="124"/>
      <c r="FT32" s="82"/>
      <c r="FU32" s="124"/>
      <c r="FV32" s="124"/>
      <c r="FW32" s="82"/>
      <c r="FX32" s="80"/>
      <c r="FY32" s="80"/>
      <c r="FZ32" s="85"/>
      <c r="GA32" s="77"/>
      <c r="GB32" s="74"/>
      <c r="GC32" s="74"/>
      <c r="GD32" s="85"/>
      <c r="GE32" s="74"/>
      <c r="GF32" s="74"/>
      <c r="GG32" s="85"/>
      <c r="GH32" s="74"/>
      <c r="GI32" s="74"/>
      <c r="GJ32" s="85"/>
      <c r="GK32" s="74"/>
      <c r="GL32" s="74"/>
      <c r="GM32" s="85"/>
      <c r="GN32" s="80"/>
      <c r="GO32" s="80"/>
      <c r="GP32" s="85"/>
      <c r="GQ32" s="77"/>
      <c r="GR32" s="74"/>
      <c r="GS32" s="74"/>
      <c r="GT32" s="85"/>
      <c r="GU32" s="74"/>
      <c r="GV32" s="74"/>
      <c r="GW32" s="85"/>
      <c r="GX32" s="74"/>
      <c r="GY32" s="74"/>
      <c r="GZ32" s="85"/>
      <c r="HA32" s="74"/>
      <c r="HB32" s="74"/>
      <c r="HC32" s="85"/>
      <c r="HD32" s="80"/>
      <c r="HE32" s="80"/>
      <c r="HF32" s="85"/>
      <c r="HG32" s="77"/>
      <c r="HH32" s="74"/>
      <c r="HI32" s="74"/>
      <c r="HJ32" s="85"/>
      <c r="HK32" s="74"/>
      <c r="HL32" s="74"/>
      <c r="HM32" s="85"/>
      <c r="HN32" s="74"/>
      <c r="HO32" s="74"/>
      <c r="HP32" s="85"/>
      <c r="HQ32" s="74"/>
      <c r="HR32" s="74"/>
      <c r="HS32" s="85"/>
      <c r="HT32" s="80"/>
      <c r="HU32" s="80"/>
      <c r="HV32" s="85"/>
      <c r="HW32" s="77"/>
      <c r="HX32" s="74"/>
      <c r="HY32" s="74"/>
      <c r="HZ32" s="85"/>
      <c r="IA32" s="74"/>
      <c r="IB32" s="74"/>
      <c r="IC32" s="85"/>
      <c r="ID32" s="74"/>
      <c r="IE32" s="74"/>
      <c r="IF32" s="85"/>
      <c r="IG32" s="74"/>
      <c r="IH32" s="74"/>
      <c r="II32" s="85"/>
      <c r="IJ32" s="80"/>
      <c r="IK32" s="80"/>
      <c r="IL32" s="85"/>
      <c r="IM32" s="77"/>
      <c r="IN32" s="74"/>
      <c r="IO32" s="74"/>
      <c r="IP32" s="85"/>
      <c r="IQ32" s="74"/>
      <c r="IR32" s="74"/>
      <c r="IS32" s="85"/>
      <c r="IT32" s="74"/>
      <c r="IU32" s="74"/>
      <c r="IV32" s="85"/>
      <c r="IW32" s="74"/>
      <c r="IX32" s="74"/>
      <c r="IY32" s="85"/>
      <c r="IZ32" s="80"/>
      <c r="JA32" s="80"/>
      <c r="JB32" s="85"/>
      <c r="JC32" s="77"/>
      <c r="JD32" s="74"/>
      <c r="JE32" s="74"/>
      <c r="JF32" s="85"/>
      <c r="JG32" s="74"/>
      <c r="JH32" s="74"/>
      <c r="JI32" s="85"/>
      <c r="JJ32" s="74"/>
      <c r="JK32" s="74"/>
      <c r="JL32" s="85"/>
      <c r="JM32" s="74"/>
      <c r="JN32" s="74"/>
      <c r="JO32" s="85"/>
      <c r="JP32" s="80"/>
      <c r="JQ32" s="80"/>
      <c r="JR32" s="85"/>
      <c r="JS32" s="77"/>
      <c r="JT32" s="74"/>
      <c r="JU32" s="74"/>
      <c r="JV32" s="85"/>
      <c r="JW32" s="74"/>
      <c r="JX32" s="74"/>
      <c r="JY32" s="85"/>
      <c r="JZ32" s="74"/>
      <c r="KA32" s="74"/>
      <c r="KB32" s="85"/>
      <c r="KC32" s="74"/>
      <c r="KD32" s="74"/>
      <c r="KE32" s="85"/>
      <c r="KF32" s="80"/>
      <c r="KG32" s="80"/>
      <c r="KH32" s="85"/>
      <c r="KI32" s="77"/>
      <c r="KJ32" s="74"/>
      <c r="KK32" s="74"/>
      <c r="KL32" s="85"/>
      <c r="KM32" s="74"/>
      <c r="KN32" s="74"/>
      <c r="KO32" s="85"/>
      <c r="KP32" s="74"/>
      <c r="KQ32" s="74"/>
      <c r="KR32" s="85"/>
      <c r="KS32" s="74"/>
      <c r="KT32" s="74"/>
      <c r="KU32" s="85"/>
      <c r="KV32" s="80"/>
      <c r="KW32" s="80"/>
      <c r="KX32" s="85"/>
      <c r="KY32" s="77"/>
      <c r="KZ32" s="74"/>
      <c r="LA32" s="74"/>
      <c r="LB32" s="85"/>
      <c r="LC32" s="74"/>
      <c r="LD32" s="74"/>
      <c r="LE32" s="85"/>
      <c r="LF32" s="74"/>
      <c r="LG32" s="74"/>
      <c r="LH32" s="85"/>
      <c r="LI32" s="74"/>
      <c r="LJ32" s="74"/>
      <c r="LK32" s="85"/>
      <c r="LL32" s="80"/>
      <c r="LM32" s="80"/>
      <c r="LN32" s="85"/>
      <c r="LO32" s="77"/>
      <c r="LP32" s="74"/>
      <c r="LQ32" s="74"/>
      <c r="LR32" s="85"/>
      <c r="LS32" s="74"/>
      <c r="LT32" s="74"/>
      <c r="LU32" s="85"/>
      <c r="LV32" s="74"/>
      <c r="LW32" s="74"/>
      <c r="LX32" s="85"/>
      <c r="LY32" s="74"/>
      <c r="LZ32" s="74"/>
      <c r="MA32" s="85"/>
      <c r="MB32" s="80"/>
      <c r="MC32" s="80"/>
      <c r="MD32" s="85"/>
      <c r="ME32" s="77"/>
      <c r="MF32" s="74"/>
      <c r="MG32" s="74"/>
      <c r="MH32" s="85"/>
      <c r="MI32" s="74"/>
      <c r="MJ32" s="74"/>
      <c r="MK32" s="85"/>
      <c r="ML32" s="74"/>
      <c r="MM32" s="74"/>
      <c r="MN32" s="85"/>
      <c r="MO32" s="74"/>
      <c r="MP32" s="74"/>
      <c r="MQ32" s="85"/>
      <c r="MR32" s="80"/>
      <c r="MS32" s="80"/>
      <c r="MT32" s="85"/>
      <c r="MU32" s="77"/>
      <c r="MV32" s="74"/>
      <c r="MW32" s="74"/>
      <c r="MX32" s="85"/>
      <c r="MY32" s="74"/>
      <c r="MZ32" s="74"/>
      <c r="NA32" s="85"/>
      <c r="NB32" s="74"/>
      <c r="NC32" s="74"/>
      <c r="ND32" s="85"/>
      <c r="NE32" s="74"/>
      <c r="NF32" s="74"/>
      <c r="NG32" s="85"/>
      <c r="NH32" s="80"/>
      <c r="NI32" s="80"/>
      <c r="NJ32" s="85"/>
      <c r="NK32" s="77"/>
      <c r="NL32" s="74"/>
      <c r="NM32" s="74"/>
      <c r="NN32" s="85"/>
      <c r="NO32" s="74"/>
      <c r="NP32" s="74"/>
      <c r="NQ32" s="85"/>
      <c r="NR32" s="74"/>
      <c r="NS32" s="74"/>
      <c r="NT32" s="85"/>
      <c r="NU32" s="74"/>
      <c r="NV32" s="74"/>
      <c r="NW32" s="85"/>
      <c r="NX32" s="80"/>
      <c r="NY32" s="80"/>
      <c r="NZ32" s="85"/>
      <c r="OA32" s="77"/>
      <c r="OB32" s="74"/>
      <c r="OC32" s="74"/>
      <c r="OD32" s="85"/>
      <c r="OE32" s="74"/>
      <c r="OF32" s="74"/>
      <c r="OG32" s="85"/>
      <c r="OH32" s="74"/>
      <c r="OI32" s="74"/>
      <c r="OJ32" s="85"/>
      <c r="OK32" s="74"/>
      <c r="OL32" s="74"/>
      <c r="OM32" s="85"/>
      <c r="ON32" s="80"/>
      <c r="OO32" s="80"/>
      <c r="OP32" s="85"/>
      <c r="OQ32" s="77"/>
      <c r="OR32" s="74"/>
      <c r="OS32" s="74"/>
      <c r="OT32" s="85"/>
      <c r="OU32" s="74"/>
      <c r="OV32" s="74"/>
      <c r="OW32" s="85"/>
      <c r="OX32" s="74"/>
      <c r="OY32" s="74"/>
      <c r="OZ32" s="85"/>
      <c r="PA32" s="74"/>
      <c r="PB32" s="74"/>
      <c r="PC32" s="85"/>
      <c r="PD32" s="80"/>
      <c r="PE32" s="80"/>
      <c r="PF32" s="85"/>
      <c r="PG32" s="77"/>
      <c r="PH32" s="74"/>
      <c r="PI32" s="74"/>
      <c r="PJ32" s="85"/>
      <c r="PK32" s="74"/>
      <c r="PL32" s="74"/>
      <c r="PM32" s="85"/>
      <c r="PN32" s="74"/>
      <c r="PO32" s="74"/>
      <c r="PP32" s="85"/>
      <c r="PQ32" s="74"/>
      <c r="PR32" s="74"/>
      <c r="PS32" s="85"/>
      <c r="PT32" s="80"/>
      <c r="PU32" s="80"/>
      <c r="PV32" s="85"/>
      <c r="PW32" s="77"/>
      <c r="PX32" s="74"/>
      <c r="PY32" s="74"/>
      <c r="PZ32" s="85"/>
      <c r="QA32" s="74"/>
      <c r="QB32" s="74"/>
      <c r="QC32" s="85"/>
      <c r="QD32" s="74"/>
      <c r="QE32" s="74"/>
      <c r="QF32" s="85"/>
      <c r="QG32" s="74"/>
      <c r="QH32" s="74"/>
      <c r="QI32" s="85"/>
      <c r="QJ32" s="80"/>
      <c r="QK32" s="80"/>
      <c r="QL32" s="85"/>
      <c r="QM32" s="77"/>
      <c r="QN32" s="74"/>
      <c r="QO32" s="74"/>
      <c r="QP32" s="85"/>
      <c r="QQ32" s="74"/>
      <c r="QR32" s="74"/>
      <c r="QS32" s="85"/>
      <c r="QT32" s="74"/>
      <c r="QU32" s="74"/>
      <c r="QV32" s="85"/>
      <c r="QW32" s="74"/>
      <c r="QX32" s="74"/>
      <c r="QY32" s="85"/>
      <c r="QZ32" s="80"/>
      <c r="RA32" s="80"/>
      <c r="RB32" s="85"/>
      <c r="RC32" s="77"/>
      <c r="RD32" s="74"/>
      <c r="RE32" s="74"/>
      <c r="RF32" s="85"/>
      <c r="RG32" s="74"/>
      <c r="RH32" s="74"/>
      <c r="RI32" s="85"/>
      <c r="RJ32" s="74"/>
      <c r="RK32" s="74"/>
      <c r="RL32" s="85"/>
      <c r="RM32" s="74"/>
      <c r="RN32" s="74"/>
      <c r="RO32" s="85"/>
      <c r="RP32" s="80"/>
      <c r="RQ32" s="80"/>
      <c r="RR32" s="85"/>
      <c r="RS32" s="77"/>
      <c r="RT32" s="74"/>
      <c r="RU32" s="74"/>
      <c r="RV32" s="85"/>
      <c r="RW32" s="74"/>
      <c r="RX32" s="74"/>
      <c r="RY32" s="85"/>
      <c r="RZ32" s="74"/>
      <c r="SA32" s="74"/>
      <c r="SB32" s="85"/>
      <c r="SC32" s="74"/>
      <c r="SD32" s="74"/>
      <c r="SE32" s="85"/>
      <c r="SF32" s="80"/>
      <c r="SG32" s="80"/>
      <c r="SH32" s="85"/>
      <c r="SI32" s="77"/>
      <c r="SJ32" s="74"/>
      <c r="SK32" s="74"/>
      <c r="SL32" s="85"/>
      <c r="SM32" s="74"/>
      <c r="SN32" s="74"/>
      <c r="SO32" s="85"/>
      <c r="SP32" s="74"/>
      <c r="SQ32" s="74"/>
      <c r="SR32" s="85"/>
      <c r="SS32" s="74"/>
      <c r="ST32" s="74"/>
      <c r="SU32" s="85"/>
      <c r="SV32" s="80"/>
      <c r="SW32" s="80"/>
      <c r="SX32" s="85"/>
      <c r="SY32" s="77"/>
      <c r="SZ32" s="74"/>
      <c r="TA32" s="74"/>
      <c r="TB32" s="85"/>
      <c r="TC32" s="74"/>
      <c r="TD32" s="74"/>
      <c r="TE32" s="85"/>
      <c r="TF32" s="74"/>
      <c r="TG32" s="74"/>
      <c r="TH32" s="85"/>
      <c r="TI32" s="74"/>
      <c r="TJ32" s="74"/>
      <c r="TK32" s="85"/>
      <c r="TL32" s="80"/>
      <c r="TM32" s="80"/>
      <c r="TN32" s="85"/>
      <c r="TO32" s="77"/>
      <c r="TP32" s="74"/>
      <c r="TQ32" s="74"/>
      <c r="TR32" s="85"/>
      <c r="TS32" s="74"/>
      <c r="TT32" s="74"/>
      <c r="TU32" s="85"/>
      <c r="TV32" s="74"/>
      <c r="TW32" s="74"/>
      <c r="TX32" s="85"/>
      <c r="TY32" s="74"/>
      <c r="TZ32" s="74"/>
      <c r="UA32" s="85"/>
      <c r="UB32" s="80"/>
      <c r="UC32" s="80"/>
      <c r="UD32" s="85"/>
      <c r="UE32" s="77"/>
      <c r="UF32" s="74"/>
      <c r="UG32" s="74"/>
      <c r="UH32" s="85"/>
      <c r="UI32" s="74"/>
      <c r="UJ32" s="74"/>
      <c r="UK32" s="85"/>
      <c r="UL32" s="74"/>
      <c r="UM32" s="74"/>
      <c r="UN32" s="85"/>
      <c r="UO32" s="74"/>
      <c r="UP32" s="74"/>
      <c r="UQ32" s="85"/>
      <c r="UR32" s="80"/>
      <c r="US32" s="80"/>
      <c r="UT32" s="85"/>
      <c r="UU32" s="77"/>
      <c r="UV32" s="74"/>
      <c r="UW32" s="74"/>
      <c r="UX32" s="85"/>
      <c r="UY32" s="74"/>
      <c r="UZ32" s="74"/>
      <c r="VA32" s="85"/>
      <c r="VB32" s="74"/>
      <c r="VC32" s="74"/>
      <c r="VD32" s="85"/>
      <c r="VE32" s="74"/>
      <c r="VF32" s="74"/>
      <c r="VG32" s="85"/>
      <c r="VH32" s="80"/>
      <c r="VI32" s="80"/>
      <c r="VJ32" s="85"/>
      <c r="VK32" s="77"/>
      <c r="VL32" s="74"/>
      <c r="VM32" s="74"/>
      <c r="VN32" s="85"/>
      <c r="VO32" s="74"/>
      <c r="VP32" s="74"/>
      <c r="VQ32" s="85"/>
      <c r="VR32" s="74"/>
      <c r="VS32" s="74"/>
      <c r="VT32" s="85"/>
      <c r="VU32" s="74"/>
      <c r="VV32" s="74"/>
      <c r="VW32" s="85"/>
      <c r="VX32" s="80"/>
      <c r="VY32" s="80"/>
      <c r="VZ32" s="85"/>
      <c r="WA32" s="77"/>
      <c r="WB32" s="74"/>
      <c r="WC32" s="74"/>
      <c r="WD32" s="85"/>
      <c r="WE32" s="74"/>
      <c r="WF32" s="74"/>
      <c r="WG32" s="85"/>
      <c r="WH32" s="74"/>
      <c r="WI32" s="74"/>
      <c r="WJ32" s="85"/>
      <c r="WK32" s="74"/>
      <c r="WL32" s="74"/>
      <c r="WM32" s="85"/>
      <c r="WN32" s="80"/>
      <c r="WO32" s="80"/>
      <c r="WP32" s="85"/>
      <c r="WQ32" s="77"/>
      <c r="WR32" s="74"/>
      <c r="WS32" s="74"/>
      <c r="WT32" s="85"/>
      <c r="WU32" s="74"/>
      <c r="WV32" s="74"/>
      <c r="WW32" s="85"/>
      <c r="WX32" s="74"/>
      <c r="WY32" s="74"/>
      <c r="WZ32" s="85"/>
      <c r="XA32" s="74"/>
      <c r="XB32" s="74"/>
      <c r="XC32" s="85"/>
      <c r="XD32" s="80"/>
      <c r="XE32" s="80"/>
      <c r="XF32" s="85"/>
      <c r="XG32" s="77"/>
      <c r="XH32" s="74"/>
      <c r="XI32" s="74"/>
      <c r="XJ32" s="85"/>
      <c r="XK32" s="74"/>
      <c r="XL32" s="74"/>
      <c r="XM32" s="85"/>
      <c r="XN32" s="74"/>
      <c r="XO32" s="74"/>
      <c r="XP32" s="85"/>
      <c r="XQ32" s="74"/>
      <c r="XR32" s="74"/>
      <c r="XS32" s="85"/>
      <c r="XT32" s="80"/>
      <c r="XU32" s="80"/>
      <c r="XV32" s="85"/>
      <c r="XW32" s="77"/>
      <c r="XX32" s="74"/>
      <c r="XY32" s="74"/>
      <c r="XZ32" s="85"/>
      <c r="YA32" s="74"/>
      <c r="YB32" s="74"/>
      <c r="YC32" s="85"/>
      <c r="YD32" s="74"/>
      <c r="YE32" s="74"/>
      <c r="YF32" s="85"/>
      <c r="YG32" s="74"/>
      <c r="YH32" s="74"/>
      <c r="YI32" s="85"/>
      <c r="YJ32" s="80"/>
      <c r="YK32" s="80"/>
      <c r="YL32" s="85"/>
      <c r="YM32" s="77"/>
      <c r="YN32" s="74"/>
      <c r="YO32" s="74"/>
      <c r="YP32" s="85"/>
      <c r="YQ32" s="74"/>
      <c r="YR32" s="74"/>
      <c r="YS32" s="85"/>
      <c r="YT32" s="74"/>
      <c r="YU32" s="74"/>
      <c r="YV32" s="85"/>
      <c r="YW32" s="74"/>
      <c r="YX32" s="74"/>
      <c r="YY32" s="85"/>
      <c r="YZ32" s="80"/>
      <c r="ZA32" s="80"/>
      <c r="ZB32" s="85"/>
      <c r="ZC32" s="77"/>
      <c r="ZD32" s="74"/>
      <c r="ZE32" s="74"/>
      <c r="ZF32" s="85"/>
      <c r="ZG32" s="74"/>
      <c r="ZH32" s="74"/>
      <c r="ZI32" s="85"/>
      <c r="ZJ32" s="74"/>
      <c r="ZK32" s="74"/>
      <c r="ZL32" s="85"/>
      <c r="ZM32" s="74"/>
      <c r="ZN32" s="74"/>
      <c r="ZO32" s="85"/>
      <c r="ZP32" s="80"/>
      <c r="ZQ32" s="80"/>
      <c r="ZR32" s="85"/>
      <c r="ZS32" s="77"/>
      <c r="ZT32" s="74"/>
      <c r="ZU32" s="74"/>
      <c r="ZV32" s="85"/>
      <c r="ZW32" s="74"/>
      <c r="ZX32" s="74"/>
      <c r="ZY32" s="85"/>
      <c r="ZZ32" s="74"/>
      <c r="AAA32" s="74"/>
      <c r="AAB32" s="85"/>
      <c r="AAC32" s="74"/>
      <c r="AAD32" s="74"/>
      <c r="AAE32" s="85"/>
      <c r="AAF32" s="80"/>
      <c r="AAG32" s="80"/>
      <c r="AAH32" s="85"/>
      <c r="AAI32" s="77"/>
      <c r="AAJ32" s="74"/>
      <c r="AAK32" s="74"/>
      <c r="AAL32" s="85"/>
      <c r="AAM32" s="74"/>
      <c r="AAN32" s="74"/>
      <c r="AAO32" s="85"/>
      <c r="AAP32" s="74"/>
      <c r="AAQ32" s="74"/>
      <c r="AAR32" s="85"/>
      <c r="AAS32" s="74"/>
      <c r="AAT32" s="74"/>
      <c r="AAU32" s="85"/>
      <c r="AAV32" s="80"/>
      <c r="AAW32" s="80"/>
      <c r="AAX32" s="85"/>
      <c r="AAY32" s="77"/>
      <c r="AAZ32" s="74"/>
      <c r="ABA32" s="74"/>
      <c r="ABB32" s="85"/>
      <c r="ABC32" s="74"/>
      <c r="ABD32" s="74"/>
      <c r="ABE32" s="85"/>
      <c r="ABF32" s="74"/>
      <c r="ABG32" s="74"/>
      <c r="ABH32" s="85"/>
      <c r="ABI32" s="74"/>
      <c r="ABJ32" s="74"/>
      <c r="ABK32" s="85"/>
      <c r="ABL32" s="80"/>
      <c r="ABM32" s="80"/>
      <c r="ABN32" s="85"/>
      <c r="ABO32" s="77"/>
      <c r="ABP32" s="74"/>
      <c r="ABQ32" s="74"/>
      <c r="ABR32" s="85"/>
      <c r="ABS32" s="74"/>
      <c r="ABT32" s="74"/>
      <c r="ABU32" s="85"/>
      <c r="ABV32" s="74"/>
      <c r="ABW32" s="74"/>
      <c r="ABX32" s="85"/>
      <c r="ABY32" s="74"/>
      <c r="ABZ32" s="74"/>
      <c r="ACA32" s="85"/>
      <c r="ACB32" s="80"/>
      <c r="ACC32" s="80"/>
      <c r="ACD32" s="85"/>
      <c r="ACE32" s="77"/>
      <c r="ACF32" s="74"/>
      <c r="ACG32" s="74"/>
      <c r="ACH32" s="85"/>
      <c r="ACI32" s="74"/>
      <c r="ACJ32" s="74"/>
      <c r="ACK32" s="85"/>
      <c r="ACL32" s="74"/>
      <c r="ACM32" s="74"/>
      <c r="ACN32" s="85"/>
      <c r="ACO32" s="74"/>
      <c r="ACP32" s="74"/>
      <c r="ACQ32" s="85"/>
      <c r="ACR32" s="80"/>
      <c r="ACS32" s="80"/>
      <c r="ACT32" s="85"/>
      <c r="ACU32" s="77"/>
      <c r="ACV32" s="74"/>
      <c r="ACW32" s="74"/>
      <c r="ACX32" s="85"/>
      <c r="ACY32" s="74"/>
      <c r="ACZ32" s="74"/>
      <c r="ADA32" s="85"/>
      <c r="ADB32" s="74"/>
      <c r="ADC32" s="74"/>
      <c r="ADD32" s="85"/>
      <c r="ADE32" s="74"/>
      <c r="ADF32" s="74"/>
      <c r="ADG32" s="85"/>
      <c r="ADH32" s="80"/>
      <c r="ADI32" s="80"/>
      <c r="ADJ32" s="85"/>
      <c r="ADK32" s="77"/>
      <c r="ADL32" s="74"/>
      <c r="ADM32" s="74"/>
      <c r="ADN32" s="85"/>
      <c r="ADO32" s="74"/>
      <c r="ADP32" s="74"/>
      <c r="ADQ32" s="85"/>
      <c r="ADR32" s="74"/>
      <c r="ADS32" s="74"/>
      <c r="ADT32" s="85"/>
      <c r="ADU32" s="74"/>
      <c r="ADV32" s="74"/>
      <c r="ADW32" s="85"/>
      <c r="ADX32" s="80"/>
      <c r="ADY32" s="80"/>
      <c r="ADZ32" s="85"/>
      <c r="AEA32" s="77"/>
      <c r="AEB32" s="74"/>
      <c r="AEC32" s="74"/>
      <c r="AED32" s="85"/>
      <c r="AEE32" s="74"/>
      <c r="AEF32" s="74"/>
      <c r="AEG32" s="85"/>
      <c r="AEH32" s="74"/>
      <c r="AEI32" s="74"/>
      <c r="AEJ32" s="85"/>
      <c r="AEK32" s="74"/>
      <c r="AEL32" s="74"/>
      <c r="AEM32" s="85"/>
      <c r="AEN32" s="80"/>
      <c r="AEO32" s="80"/>
      <c r="AEP32" s="85"/>
      <c r="AEQ32" s="77"/>
      <c r="AER32" s="74"/>
      <c r="AES32" s="74"/>
      <c r="AET32" s="85"/>
      <c r="AEU32" s="74"/>
      <c r="AEV32" s="74"/>
      <c r="AEW32" s="85"/>
      <c r="AEX32" s="74"/>
      <c r="AEY32" s="74"/>
      <c r="AEZ32" s="85"/>
      <c r="AFA32" s="74"/>
      <c r="AFB32" s="74"/>
      <c r="AFC32" s="85"/>
      <c r="AFD32" s="80"/>
      <c r="AFE32" s="80"/>
      <c r="AFF32" s="85"/>
      <c r="AFG32" s="77"/>
      <c r="AFH32" s="74"/>
      <c r="AFI32" s="74"/>
      <c r="AFJ32" s="85"/>
      <c r="AFK32" s="74"/>
      <c r="AFL32" s="74"/>
      <c r="AFM32" s="85"/>
      <c r="AFN32" s="74"/>
      <c r="AFO32" s="74"/>
      <c r="AFP32" s="85"/>
      <c r="AFQ32" s="74"/>
      <c r="AFR32" s="74"/>
      <c r="AFS32" s="85"/>
      <c r="AFT32" s="80"/>
      <c r="AFU32" s="80"/>
      <c r="AFV32" s="85"/>
      <c r="AFW32" s="77"/>
      <c r="AFX32" s="74"/>
      <c r="AFY32" s="74"/>
      <c r="AFZ32" s="85"/>
      <c r="AGA32" s="74"/>
      <c r="AGB32" s="74"/>
      <c r="AGC32" s="85"/>
      <c r="AGD32" s="74"/>
      <c r="AGE32" s="74"/>
      <c r="AGF32" s="85"/>
      <c r="AGG32" s="74"/>
      <c r="AGH32" s="74"/>
      <c r="AGI32" s="85"/>
      <c r="AGJ32" s="80"/>
      <c r="AGK32" s="80"/>
      <c r="AGL32" s="85"/>
      <c r="AGM32" s="77"/>
      <c r="AGN32" s="74"/>
      <c r="AGO32" s="74"/>
      <c r="AGP32" s="85"/>
      <c r="AGQ32" s="74"/>
      <c r="AGR32" s="74"/>
      <c r="AGS32" s="85"/>
      <c r="AGT32" s="74"/>
      <c r="AGU32" s="74"/>
      <c r="AGV32" s="85"/>
      <c r="AGW32" s="74"/>
      <c r="AGX32" s="74"/>
      <c r="AGY32" s="85"/>
      <c r="AGZ32" s="80"/>
      <c r="AHA32" s="80"/>
      <c r="AHB32" s="85"/>
      <c r="AHC32" s="77"/>
      <c r="AHD32" s="74"/>
      <c r="AHE32" s="74"/>
      <c r="AHF32" s="85"/>
      <c r="AHG32" s="74"/>
      <c r="AHH32" s="74"/>
      <c r="AHI32" s="85"/>
      <c r="AHJ32" s="74"/>
      <c r="AHK32" s="74"/>
      <c r="AHL32" s="85"/>
      <c r="AHM32" s="74"/>
      <c r="AHN32" s="74"/>
      <c r="AHO32" s="85"/>
      <c r="AHP32" s="80"/>
      <c r="AHQ32" s="80"/>
      <c r="AHR32" s="85"/>
      <c r="AHS32" s="77"/>
      <c r="AHT32" s="74"/>
      <c r="AHU32" s="74"/>
      <c r="AHV32" s="85"/>
      <c r="AHW32" s="74"/>
      <c r="AHX32" s="74"/>
      <c r="AHY32" s="85"/>
      <c r="AHZ32" s="74"/>
      <c r="AIA32" s="74"/>
      <c r="AIB32" s="85"/>
      <c r="AIC32" s="74"/>
      <c r="AID32" s="74"/>
      <c r="AIE32" s="85"/>
      <c r="AIF32" s="80"/>
      <c r="AIG32" s="80"/>
      <c r="AIH32" s="85"/>
      <c r="AII32" s="77"/>
      <c r="AIJ32" s="74"/>
      <c r="AIK32" s="74"/>
      <c r="AIL32" s="85"/>
      <c r="AIM32" s="74"/>
      <c r="AIN32" s="74"/>
      <c r="AIO32" s="85"/>
      <c r="AIP32" s="74"/>
      <c r="AIQ32" s="74"/>
      <c r="AIR32" s="85"/>
      <c r="AIS32" s="74"/>
      <c r="AIT32" s="74"/>
      <c r="AIU32" s="85"/>
      <c r="AIV32" s="80"/>
      <c r="AIW32" s="80"/>
      <c r="AIX32" s="85"/>
      <c r="AIY32" s="77"/>
      <c r="AIZ32" s="74"/>
      <c r="AJA32" s="74"/>
      <c r="AJB32" s="85"/>
      <c r="AJC32" s="74"/>
      <c r="AJD32" s="74"/>
      <c r="AJE32" s="85"/>
      <c r="AJF32" s="74"/>
      <c r="AJG32" s="74"/>
      <c r="AJH32" s="85"/>
      <c r="AJI32" s="74"/>
      <c r="AJJ32" s="74"/>
      <c r="AJK32" s="85"/>
      <c r="AJL32" s="80"/>
      <c r="AJM32" s="80"/>
      <c r="AJN32" s="85"/>
      <c r="AJO32" s="77"/>
      <c r="AJP32" s="74"/>
      <c r="AJQ32" s="74"/>
      <c r="AJR32" s="85"/>
      <c r="AJS32" s="74"/>
      <c r="AJT32" s="74"/>
      <c r="AJU32" s="85"/>
      <c r="AJV32" s="74"/>
      <c r="AJW32" s="74"/>
      <c r="AJX32" s="85"/>
      <c r="AJY32" s="74"/>
      <c r="AJZ32" s="74"/>
      <c r="AKA32" s="85"/>
      <c r="AKB32" s="80"/>
      <c r="AKC32" s="80"/>
      <c r="AKD32" s="85"/>
      <c r="AKE32" s="77"/>
      <c r="AKF32" s="74"/>
      <c r="AKG32" s="74"/>
      <c r="AKH32" s="85"/>
      <c r="AKI32" s="74"/>
      <c r="AKJ32" s="74"/>
      <c r="AKK32" s="85"/>
      <c r="AKL32" s="74"/>
      <c r="AKM32" s="74"/>
      <c r="AKN32" s="85"/>
      <c r="AKO32" s="74"/>
      <c r="AKP32" s="74"/>
      <c r="AKQ32" s="85"/>
      <c r="AKR32" s="80"/>
      <c r="AKS32" s="80"/>
      <c r="AKT32" s="85"/>
      <c r="AKU32" s="77"/>
      <c r="AKV32" s="74"/>
      <c r="AKW32" s="74"/>
      <c r="AKX32" s="85"/>
      <c r="AKY32" s="74"/>
      <c r="AKZ32" s="74"/>
      <c r="ALA32" s="85"/>
      <c r="ALB32" s="74"/>
      <c r="ALC32" s="74"/>
      <c r="ALD32" s="85"/>
      <c r="ALE32" s="74"/>
      <c r="ALF32" s="74"/>
      <c r="ALG32" s="85"/>
      <c r="ALH32" s="80"/>
      <c r="ALI32" s="80"/>
      <c r="ALJ32" s="85"/>
      <c r="ALK32" s="77"/>
      <c r="ALL32" s="74"/>
      <c r="ALM32" s="74"/>
      <c r="ALN32" s="85"/>
      <c r="ALO32" s="74"/>
      <c r="ALP32" s="74"/>
      <c r="ALQ32" s="85"/>
      <c r="ALR32" s="74"/>
      <c r="ALS32" s="74"/>
      <c r="ALT32" s="85"/>
      <c r="ALU32" s="74"/>
      <c r="ALV32" s="74"/>
      <c r="ALW32" s="85"/>
      <c r="ALX32" s="80"/>
      <c r="ALY32" s="80"/>
      <c r="ALZ32" s="85"/>
      <c r="AMA32" s="77"/>
      <c r="AMB32" s="74"/>
      <c r="AMC32" s="74"/>
      <c r="AMD32" s="85"/>
      <c r="AME32" s="74"/>
      <c r="AMF32" s="74"/>
      <c r="AMG32" s="85"/>
      <c r="AMH32" s="74"/>
      <c r="AMI32" s="74"/>
      <c r="AMJ32" s="85"/>
      <c r="AMK32" s="74"/>
      <c r="AML32" s="74"/>
      <c r="AMM32" s="85"/>
      <c r="AMN32" s="80"/>
      <c r="AMO32" s="80"/>
      <c r="AMP32" s="85"/>
      <c r="AMQ32" s="77"/>
      <c r="AMR32" s="74"/>
      <c r="AMS32" s="74"/>
      <c r="AMT32" s="85"/>
      <c r="AMU32" s="74"/>
      <c r="AMV32" s="74"/>
      <c r="AMW32" s="85"/>
      <c r="AMX32" s="74"/>
      <c r="AMY32" s="74"/>
      <c r="AMZ32" s="85"/>
      <c r="ANA32" s="74"/>
      <c r="ANB32" s="74"/>
      <c r="ANC32" s="85"/>
      <c r="AND32" s="80"/>
      <c r="ANE32" s="80"/>
      <c r="ANF32" s="85"/>
      <c r="ANG32" s="77"/>
      <c r="ANH32" s="74"/>
      <c r="ANI32" s="74"/>
      <c r="ANJ32" s="85"/>
      <c r="ANK32" s="74"/>
      <c r="ANL32" s="74"/>
      <c r="ANM32" s="85"/>
      <c r="ANN32" s="74"/>
      <c r="ANO32" s="74"/>
      <c r="ANP32" s="85"/>
      <c r="ANQ32" s="74"/>
      <c r="ANR32" s="74"/>
      <c r="ANS32" s="85"/>
      <c r="ANT32" s="80"/>
      <c r="ANU32" s="80"/>
      <c r="ANV32" s="85"/>
      <c r="ANW32" s="77"/>
      <c r="ANX32" s="74"/>
      <c r="ANY32" s="74"/>
      <c r="ANZ32" s="85"/>
      <c r="AOA32" s="74"/>
      <c r="AOB32" s="74"/>
      <c r="AOC32" s="85"/>
      <c r="AOD32" s="74"/>
      <c r="AOE32" s="74"/>
      <c r="AOF32" s="85"/>
      <c r="AOG32" s="74"/>
      <c r="AOH32" s="74"/>
      <c r="AOI32" s="85"/>
      <c r="AOJ32" s="80"/>
      <c r="AOK32" s="80"/>
      <c r="AOL32" s="85"/>
      <c r="AOM32" s="77"/>
      <c r="AON32" s="74"/>
      <c r="AOO32" s="74"/>
      <c r="AOP32" s="85"/>
      <c r="AOQ32" s="74"/>
      <c r="AOR32" s="74"/>
      <c r="AOS32" s="85"/>
      <c r="AOT32" s="74"/>
      <c r="AOU32" s="74"/>
      <c r="AOV32" s="85"/>
      <c r="AOW32" s="74"/>
      <c r="AOX32" s="74"/>
      <c r="AOY32" s="85"/>
      <c r="AOZ32" s="80"/>
      <c r="APA32" s="80"/>
      <c r="APB32" s="85"/>
      <c r="APC32" s="77"/>
      <c r="APD32" s="74"/>
      <c r="APE32" s="74"/>
      <c r="APF32" s="85"/>
      <c r="APG32" s="74"/>
      <c r="APH32" s="74"/>
      <c r="API32" s="85"/>
      <c r="APJ32" s="74"/>
      <c r="APK32" s="74"/>
      <c r="APL32" s="85"/>
      <c r="APM32" s="74"/>
      <c r="APN32" s="74"/>
      <c r="APO32" s="85"/>
      <c r="APP32" s="80"/>
      <c r="APQ32" s="80"/>
      <c r="APR32" s="85"/>
      <c r="APS32" s="77"/>
      <c r="APT32" s="74"/>
      <c r="APU32" s="74"/>
      <c r="APV32" s="85"/>
      <c r="APW32" s="74"/>
      <c r="APX32" s="74"/>
      <c r="APY32" s="85"/>
      <c r="APZ32" s="74"/>
      <c r="AQA32" s="74"/>
      <c r="AQB32" s="85"/>
      <c r="AQC32" s="74"/>
      <c r="AQD32" s="74"/>
      <c r="AQE32" s="85"/>
      <c r="AQF32" s="80"/>
      <c r="AQG32" s="80"/>
      <c r="AQH32" s="85"/>
      <c r="AQI32" s="77"/>
      <c r="AQJ32" s="74"/>
      <c r="AQK32" s="74"/>
      <c r="AQL32" s="85"/>
      <c r="AQM32" s="74"/>
      <c r="AQN32" s="74"/>
      <c r="AQO32" s="85"/>
      <c r="AQP32" s="74"/>
      <c r="AQQ32" s="74"/>
      <c r="AQR32" s="85"/>
      <c r="AQS32" s="74"/>
      <c r="AQT32" s="74"/>
      <c r="AQU32" s="85"/>
      <c r="AQV32" s="80"/>
      <c r="AQW32" s="80"/>
      <c r="AQX32" s="85"/>
      <c r="AQY32" s="77"/>
      <c r="AQZ32" s="74"/>
      <c r="ARA32" s="74"/>
      <c r="ARB32" s="85"/>
      <c r="ARC32" s="74"/>
      <c r="ARD32" s="74"/>
      <c r="ARE32" s="85"/>
      <c r="ARF32" s="74"/>
      <c r="ARG32" s="74"/>
      <c r="ARH32" s="85"/>
      <c r="ARI32" s="74"/>
      <c r="ARJ32" s="74"/>
      <c r="ARK32" s="85"/>
      <c r="ARL32" s="80"/>
      <c r="ARM32" s="80"/>
      <c r="ARN32" s="85"/>
      <c r="ARO32" s="77"/>
      <c r="ARP32" s="74"/>
      <c r="ARQ32" s="74"/>
      <c r="ARR32" s="85"/>
      <c r="ARS32" s="74"/>
      <c r="ART32" s="74"/>
      <c r="ARU32" s="85"/>
      <c r="ARV32" s="74"/>
      <c r="ARW32" s="74"/>
      <c r="ARX32" s="85"/>
      <c r="ARY32" s="74"/>
      <c r="ARZ32" s="74"/>
      <c r="ASA32" s="85"/>
      <c r="ASB32" s="80"/>
      <c r="ASC32" s="80"/>
      <c r="ASD32" s="85"/>
      <c r="ASE32" s="77"/>
      <c r="ASF32" s="74"/>
      <c r="ASG32" s="74"/>
      <c r="ASH32" s="85"/>
      <c r="ASI32" s="74"/>
      <c r="ASJ32" s="74"/>
      <c r="ASK32" s="85"/>
      <c r="ASL32" s="74"/>
      <c r="ASM32" s="74"/>
      <c r="ASN32" s="85"/>
      <c r="ASO32" s="74"/>
      <c r="ASP32" s="74"/>
      <c r="ASQ32" s="85"/>
      <c r="ASR32" s="80"/>
      <c r="ASS32" s="80"/>
      <c r="AST32" s="85"/>
      <c r="ASU32" s="77"/>
      <c r="ASV32" s="74"/>
      <c r="ASW32" s="74"/>
      <c r="ASX32" s="85"/>
      <c r="ASY32" s="74"/>
      <c r="ASZ32" s="74"/>
      <c r="ATA32" s="85"/>
      <c r="ATB32" s="74"/>
      <c r="ATC32" s="74"/>
      <c r="ATD32" s="85"/>
      <c r="ATE32" s="74"/>
      <c r="ATF32" s="74"/>
      <c r="ATG32" s="85"/>
      <c r="ATH32" s="80"/>
      <c r="ATI32" s="80"/>
      <c r="ATJ32" s="85"/>
      <c r="ATK32" s="77"/>
      <c r="ATL32" s="74"/>
      <c r="ATM32" s="74"/>
      <c r="ATN32" s="85"/>
      <c r="ATO32" s="74"/>
      <c r="ATP32" s="74"/>
      <c r="ATQ32" s="85"/>
      <c r="ATR32" s="74"/>
      <c r="ATS32" s="74"/>
      <c r="ATT32" s="85"/>
      <c r="ATU32" s="74"/>
      <c r="ATV32" s="74"/>
      <c r="ATW32" s="85"/>
      <c r="ATX32" s="80"/>
      <c r="ATY32" s="80"/>
      <c r="ATZ32" s="85"/>
      <c r="AUA32" s="77"/>
      <c r="AUB32" s="74"/>
      <c r="AUC32" s="74"/>
      <c r="AUD32" s="85"/>
      <c r="AUE32" s="74"/>
      <c r="AUF32" s="74"/>
      <c r="AUG32" s="85"/>
      <c r="AUH32" s="74"/>
      <c r="AUI32" s="74"/>
      <c r="AUJ32" s="85"/>
      <c r="AUK32" s="74"/>
      <c r="AUL32" s="74"/>
      <c r="AUM32" s="85"/>
      <c r="AUN32" s="80"/>
      <c r="AUO32" s="80"/>
      <c r="AUP32" s="85"/>
      <c r="AUQ32" s="77"/>
      <c r="AUR32" s="74"/>
      <c r="AUS32" s="74"/>
      <c r="AUT32" s="85"/>
      <c r="AUU32" s="74"/>
      <c r="AUV32" s="74"/>
      <c r="AUW32" s="85"/>
      <c r="AUX32" s="74"/>
      <c r="AUY32" s="74"/>
      <c r="AUZ32" s="85"/>
      <c r="AVA32" s="74"/>
      <c r="AVB32" s="74"/>
      <c r="AVC32" s="85"/>
      <c r="AVD32" s="80"/>
      <c r="AVE32" s="80"/>
      <c r="AVF32" s="85"/>
      <c r="AVG32" s="77"/>
      <c r="AVH32" s="74"/>
      <c r="AVI32" s="74"/>
      <c r="AVJ32" s="85"/>
      <c r="AVK32" s="74"/>
      <c r="AVL32" s="74"/>
      <c r="AVM32" s="85"/>
      <c r="AVN32" s="74"/>
      <c r="AVO32" s="74"/>
      <c r="AVP32" s="85"/>
      <c r="AVQ32" s="74"/>
      <c r="AVR32" s="74"/>
      <c r="AVS32" s="85"/>
      <c r="AVT32" s="80"/>
      <c r="AVU32" s="80"/>
      <c r="AVV32" s="85"/>
      <c r="AVW32" s="77"/>
      <c r="AVX32" s="74"/>
      <c r="AVY32" s="74"/>
      <c r="AVZ32" s="85"/>
      <c r="AWA32" s="74"/>
      <c r="AWB32" s="74"/>
      <c r="AWC32" s="85"/>
      <c r="AWD32" s="74"/>
      <c r="AWE32" s="74"/>
      <c r="AWF32" s="85"/>
      <c r="AWG32" s="74"/>
      <c r="AWH32" s="74"/>
      <c r="AWI32" s="85"/>
      <c r="AWJ32" s="80"/>
      <c r="AWK32" s="80"/>
      <c r="AWL32" s="85"/>
      <c r="AWM32" s="77"/>
      <c r="AWN32" s="74"/>
      <c r="AWO32" s="74"/>
      <c r="AWP32" s="85"/>
      <c r="AWQ32" s="74"/>
      <c r="AWR32" s="74"/>
      <c r="AWS32" s="85"/>
      <c r="AWT32" s="74"/>
      <c r="AWU32" s="74"/>
      <c r="AWV32" s="85"/>
      <c r="AWW32" s="74"/>
      <c r="AWX32" s="74"/>
      <c r="AWY32" s="85"/>
      <c r="AWZ32" s="80"/>
      <c r="AXA32" s="80"/>
      <c r="AXB32" s="85"/>
      <c r="AXC32" s="77"/>
      <c r="AXD32" s="74"/>
      <c r="AXE32" s="74"/>
      <c r="AXF32" s="85"/>
      <c r="AXG32" s="74"/>
      <c r="AXH32" s="74"/>
      <c r="AXI32" s="85"/>
      <c r="AXJ32" s="74"/>
      <c r="AXK32" s="74"/>
      <c r="AXL32" s="85"/>
      <c r="AXM32" s="74"/>
      <c r="AXN32" s="74"/>
      <c r="AXO32" s="85"/>
      <c r="AXP32" s="80"/>
      <c r="AXQ32" s="80"/>
      <c r="AXR32" s="85"/>
      <c r="AXS32" s="77"/>
      <c r="AXT32" s="74"/>
      <c r="AXU32" s="74"/>
      <c r="AXV32" s="85"/>
      <c r="AXW32" s="74"/>
      <c r="AXX32" s="74"/>
      <c r="AXY32" s="85"/>
      <c r="AXZ32" s="74"/>
      <c r="AYA32" s="74"/>
      <c r="AYB32" s="85"/>
      <c r="AYC32" s="74"/>
      <c r="AYD32" s="74"/>
      <c r="AYE32" s="85"/>
      <c r="AYF32" s="80"/>
      <c r="AYG32" s="80"/>
      <c r="AYH32" s="85"/>
      <c r="AYI32" s="77"/>
      <c r="AYJ32" s="74"/>
      <c r="AYK32" s="74"/>
      <c r="AYL32" s="85"/>
      <c r="AYM32" s="74"/>
      <c r="AYN32" s="74"/>
      <c r="AYO32" s="85"/>
      <c r="AYP32" s="74"/>
      <c r="AYQ32" s="74"/>
      <c r="AYR32" s="85"/>
      <c r="AYS32" s="74"/>
      <c r="AYT32" s="74"/>
      <c r="AYU32" s="85"/>
      <c r="AYV32" s="80"/>
      <c r="AYW32" s="80"/>
      <c r="AYX32" s="85"/>
      <c r="AYY32" s="77"/>
      <c r="AYZ32" s="74"/>
      <c r="AZA32" s="74"/>
      <c r="AZB32" s="85"/>
      <c r="AZC32" s="74"/>
      <c r="AZD32" s="74"/>
      <c r="AZE32" s="85"/>
      <c r="AZF32" s="74"/>
      <c r="AZG32" s="74"/>
      <c r="AZH32" s="85"/>
      <c r="AZI32" s="74"/>
      <c r="AZJ32" s="74"/>
      <c r="AZK32" s="85"/>
      <c r="AZL32" s="80"/>
      <c r="AZM32" s="80"/>
      <c r="AZN32" s="85"/>
      <c r="AZO32" s="77"/>
      <c r="AZP32" s="74"/>
      <c r="AZQ32" s="74"/>
      <c r="AZR32" s="85"/>
      <c r="AZS32" s="74"/>
      <c r="AZT32" s="74"/>
      <c r="AZU32" s="85"/>
      <c r="AZV32" s="74"/>
      <c r="AZW32" s="74"/>
      <c r="AZX32" s="85"/>
      <c r="AZY32" s="74"/>
      <c r="AZZ32" s="74"/>
      <c r="BAA32" s="85"/>
      <c r="BAB32" s="80"/>
      <c r="BAC32" s="80"/>
      <c r="BAD32" s="85"/>
      <c r="BAE32" s="77"/>
      <c r="BAF32" s="74"/>
      <c r="BAG32" s="74"/>
      <c r="BAH32" s="85"/>
      <c r="BAI32" s="74"/>
      <c r="BAJ32" s="74"/>
      <c r="BAK32" s="85"/>
      <c r="BAL32" s="74"/>
      <c r="BAM32" s="74"/>
      <c r="BAN32" s="85"/>
      <c r="BAO32" s="74"/>
      <c r="BAP32" s="74"/>
      <c r="BAQ32" s="85"/>
      <c r="BAR32" s="80"/>
      <c r="BAS32" s="80"/>
      <c r="BAT32" s="85"/>
      <c r="BAU32" s="77"/>
      <c r="BAV32" s="74"/>
      <c r="BAW32" s="74"/>
      <c r="BAX32" s="85"/>
      <c r="BAY32" s="74"/>
      <c r="BAZ32" s="74"/>
      <c r="BBA32" s="85"/>
      <c r="BBB32" s="74"/>
      <c r="BBC32" s="74"/>
      <c r="BBD32" s="85"/>
      <c r="BBE32" s="74"/>
      <c r="BBF32" s="74"/>
      <c r="BBG32" s="85"/>
      <c r="BBH32" s="80"/>
      <c r="BBI32" s="80"/>
      <c r="BBJ32" s="85"/>
      <c r="BBK32" s="77"/>
      <c r="BBL32" s="74"/>
      <c r="BBM32" s="74"/>
      <c r="BBN32" s="85"/>
      <c r="BBO32" s="74"/>
      <c r="BBP32" s="74"/>
      <c r="BBQ32" s="85"/>
      <c r="BBR32" s="74"/>
      <c r="BBS32" s="74"/>
      <c r="BBT32" s="85"/>
      <c r="BBU32" s="74"/>
      <c r="BBV32" s="74"/>
      <c r="BBW32" s="85"/>
      <c r="BBX32" s="80"/>
      <c r="BBY32" s="80"/>
      <c r="BBZ32" s="85"/>
      <c r="BCA32" s="77"/>
      <c r="BCB32" s="74"/>
      <c r="BCC32" s="74"/>
      <c r="BCD32" s="85"/>
      <c r="BCE32" s="74"/>
      <c r="BCF32" s="74"/>
      <c r="BCG32" s="85"/>
      <c r="BCH32" s="74"/>
      <c r="BCI32" s="74"/>
      <c r="BCJ32" s="85"/>
      <c r="BCK32" s="74"/>
      <c r="BCL32" s="74"/>
      <c r="BCM32" s="85"/>
      <c r="BCN32" s="80"/>
      <c r="BCO32" s="80"/>
      <c r="BCP32" s="85"/>
      <c r="BCQ32" s="77"/>
      <c r="BCR32" s="74"/>
      <c r="BCS32" s="74"/>
      <c r="BCT32" s="85"/>
      <c r="BCU32" s="74"/>
      <c r="BCV32" s="74"/>
      <c r="BCW32" s="85"/>
      <c r="BCX32" s="74"/>
      <c r="BCY32" s="74"/>
      <c r="BCZ32" s="85"/>
      <c r="BDA32" s="74"/>
      <c r="BDB32" s="74"/>
      <c r="BDC32" s="85"/>
      <c r="BDD32" s="80"/>
      <c r="BDE32" s="80"/>
      <c r="BDF32" s="85"/>
      <c r="BDG32" s="77"/>
      <c r="BDH32" s="74"/>
      <c r="BDI32" s="74"/>
      <c r="BDJ32" s="85"/>
      <c r="BDK32" s="74"/>
      <c r="BDL32" s="74"/>
      <c r="BDM32" s="85"/>
      <c r="BDN32" s="74"/>
      <c r="BDO32" s="74"/>
      <c r="BDP32" s="85"/>
      <c r="BDQ32" s="74"/>
      <c r="BDR32" s="74"/>
      <c r="BDS32" s="85"/>
      <c r="BDT32" s="80"/>
      <c r="BDU32" s="80"/>
      <c r="BDV32" s="85"/>
      <c r="BDW32" s="77"/>
      <c r="BDX32" s="74"/>
      <c r="BDY32" s="74"/>
      <c r="BDZ32" s="85"/>
      <c r="BEA32" s="74"/>
      <c r="BEB32" s="74"/>
      <c r="BEC32" s="85"/>
      <c r="BED32" s="74"/>
      <c r="BEE32" s="74"/>
      <c r="BEF32" s="85"/>
      <c r="BEG32" s="74"/>
      <c r="BEH32" s="74"/>
      <c r="BEI32" s="85"/>
      <c r="BEJ32" s="80"/>
      <c r="BEK32" s="80"/>
      <c r="BEL32" s="85"/>
      <c r="BEM32" s="77"/>
      <c r="BEN32" s="74"/>
      <c r="BEO32" s="74"/>
      <c r="BEP32" s="85"/>
      <c r="BEQ32" s="74"/>
      <c r="BER32" s="74"/>
      <c r="BES32" s="85"/>
      <c r="BET32" s="74"/>
      <c r="BEU32" s="74"/>
      <c r="BEV32" s="85"/>
      <c r="BEW32" s="74"/>
      <c r="BEX32" s="74"/>
      <c r="BEY32" s="85"/>
      <c r="BEZ32" s="80"/>
      <c r="BFA32" s="80"/>
      <c r="BFB32" s="85"/>
      <c r="BFC32" s="77"/>
      <c r="BFD32" s="74"/>
      <c r="BFE32" s="74"/>
      <c r="BFF32" s="85"/>
      <c r="BFG32" s="74"/>
      <c r="BFH32" s="74"/>
      <c r="BFI32" s="85"/>
      <c r="BFJ32" s="74"/>
      <c r="BFK32" s="74"/>
      <c r="BFL32" s="85"/>
      <c r="BFM32" s="74"/>
      <c r="BFN32" s="74"/>
      <c r="BFO32" s="85"/>
      <c r="BFP32" s="80"/>
      <c r="BFQ32" s="80"/>
      <c r="BFR32" s="85"/>
      <c r="BFS32" s="77"/>
      <c r="BFT32" s="74"/>
      <c r="BFU32" s="74"/>
      <c r="BFV32" s="85"/>
      <c r="BFW32" s="74"/>
      <c r="BFX32" s="74"/>
      <c r="BFY32" s="85"/>
      <c r="BFZ32" s="74"/>
      <c r="BGA32" s="74"/>
      <c r="BGB32" s="85"/>
      <c r="BGC32" s="74"/>
      <c r="BGD32" s="74"/>
      <c r="BGE32" s="85"/>
      <c r="BGF32" s="80"/>
      <c r="BGG32" s="80"/>
      <c r="BGH32" s="85"/>
      <c r="BGI32" s="77"/>
      <c r="BGJ32" s="74"/>
      <c r="BGK32" s="74"/>
      <c r="BGL32" s="85"/>
      <c r="BGM32" s="74"/>
      <c r="BGN32" s="74"/>
      <c r="BGO32" s="85"/>
      <c r="BGP32" s="74"/>
      <c r="BGQ32" s="74"/>
      <c r="BGR32" s="85"/>
      <c r="BGS32" s="74"/>
      <c r="BGT32" s="74"/>
      <c r="BGU32" s="85"/>
      <c r="BGV32" s="80"/>
      <c r="BGW32" s="80"/>
      <c r="BGX32" s="85"/>
      <c r="BGY32" s="77"/>
      <c r="BGZ32" s="74"/>
      <c r="BHA32" s="74"/>
      <c r="BHB32" s="85"/>
      <c r="BHC32" s="74"/>
      <c r="BHD32" s="74"/>
      <c r="BHE32" s="85"/>
      <c r="BHF32" s="74"/>
      <c r="BHG32" s="74"/>
      <c r="BHH32" s="85"/>
      <c r="BHI32" s="74"/>
      <c r="BHJ32" s="74"/>
      <c r="BHK32" s="85"/>
      <c r="BHL32" s="80"/>
      <c r="BHM32" s="80"/>
      <c r="BHN32" s="85"/>
      <c r="BHO32" s="77"/>
      <c r="BHP32" s="74"/>
      <c r="BHQ32" s="74"/>
      <c r="BHR32" s="85"/>
      <c r="BHS32" s="74"/>
      <c r="BHT32" s="74"/>
      <c r="BHU32" s="85"/>
      <c r="BHV32" s="74"/>
      <c r="BHW32" s="74"/>
      <c r="BHX32" s="85"/>
      <c r="BHY32" s="74"/>
      <c r="BHZ32" s="74"/>
      <c r="BIA32" s="85"/>
      <c r="BIB32" s="80"/>
      <c r="BIC32" s="80"/>
      <c r="BID32" s="85"/>
      <c r="BIE32" s="77"/>
      <c r="BIF32" s="74"/>
      <c r="BIG32" s="74"/>
      <c r="BIH32" s="85"/>
      <c r="BII32" s="74"/>
      <c r="BIJ32" s="74"/>
      <c r="BIK32" s="85"/>
      <c r="BIL32" s="74"/>
      <c r="BIM32" s="74"/>
      <c r="BIN32" s="85"/>
      <c r="BIO32" s="74"/>
      <c r="BIP32" s="74"/>
      <c r="BIQ32" s="85"/>
      <c r="BIR32" s="80"/>
      <c r="BIS32" s="80"/>
      <c r="BIT32" s="85"/>
      <c r="BIU32" s="77"/>
      <c r="BIV32" s="74"/>
      <c r="BIW32" s="74"/>
      <c r="BIX32" s="85"/>
      <c r="BIY32" s="74"/>
      <c r="BIZ32" s="74"/>
      <c r="BJA32" s="85"/>
      <c r="BJB32" s="74"/>
      <c r="BJC32" s="74"/>
      <c r="BJD32" s="85"/>
      <c r="BJE32" s="74"/>
      <c r="BJF32" s="74"/>
      <c r="BJG32" s="85"/>
      <c r="BJH32" s="80"/>
      <c r="BJI32" s="80"/>
      <c r="BJJ32" s="85"/>
      <c r="BJK32" s="77"/>
      <c r="BJL32" s="74"/>
      <c r="BJM32" s="74"/>
      <c r="BJN32" s="85"/>
      <c r="BJO32" s="74"/>
      <c r="BJP32" s="74"/>
      <c r="BJQ32" s="85"/>
      <c r="BJR32" s="74"/>
      <c r="BJS32" s="74"/>
      <c r="BJT32" s="85"/>
      <c r="BJU32" s="74"/>
      <c r="BJV32" s="74"/>
      <c r="BJW32" s="85"/>
      <c r="BJX32" s="80"/>
      <c r="BJY32" s="80"/>
      <c r="BJZ32" s="85"/>
      <c r="BKA32" s="77"/>
      <c r="BKB32" s="74"/>
      <c r="BKC32" s="74"/>
      <c r="BKD32" s="85"/>
      <c r="BKE32" s="74"/>
      <c r="BKF32" s="74"/>
      <c r="BKG32" s="85"/>
      <c r="BKH32" s="74"/>
      <c r="BKI32" s="74"/>
      <c r="BKJ32" s="85"/>
      <c r="BKK32" s="74"/>
      <c r="BKL32" s="74"/>
      <c r="BKM32" s="85"/>
      <c r="BKN32" s="80"/>
      <c r="BKO32" s="80"/>
      <c r="BKP32" s="85"/>
      <c r="BKQ32" s="77"/>
      <c r="BKR32" s="74"/>
      <c r="BKS32" s="74"/>
      <c r="BKT32" s="85"/>
      <c r="BKU32" s="74"/>
      <c r="BKV32" s="74"/>
      <c r="BKW32" s="85"/>
      <c r="BKX32" s="74"/>
      <c r="BKY32" s="74"/>
      <c r="BKZ32" s="85"/>
      <c r="BLA32" s="74"/>
      <c r="BLB32" s="74"/>
      <c r="BLC32" s="85"/>
      <c r="BLD32" s="80"/>
      <c r="BLE32" s="80"/>
      <c r="BLF32" s="85"/>
      <c r="BLG32" s="77"/>
      <c r="BLH32" s="74"/>
      <c r="BLI32" s="74"/>
      <c r="BLJ32" s="85"/>
      <c r="BLK32" s="74"/>
      <c r="BLL32" s="74"/>
      <c r="BLM32" s="85"/>
      <c r="BLN32" s="74"/>
      <c r="BLO32" s="74"/>
      <c r="BLP32" s="85"/>
      <c r="BLQ32" s="74"/>
      <c r="BLR32" s="74"/>
      <c r="BLS32" s="85"/>
      <c r="BLT32" s="80"/>
      <c r="BLU32" s="80"/>
      <c r="BLV32" s="85"/>
      <c r="BLW32" s="77"/>
      <c r="BLX32" s="74"/>
      <c r="BLY32" s="74"/>
      <c r="BLZ32" s="85"/>
      <c r="BMA32" s="74"/>
      <c r="BMB32" s="74"/>
      <c r="BMC32" s="85"/>
      <c r="BMD32" s="74"/>
      <c r="BME32" s="74"/>
      <c r="BMF32" s="85"/>
      <c r="BMG32" s="74"/>
      <c r="BMH32" s="74"/>
      <c r="BMI32" s="85"/>
      <c r="BMJ32" s="80"/>
      <c r="BMK32" s="80"/>
      <c r="BML32" s="85"/>
      <c r="BMM32" s="77"/>
      <c r="BMN32" s="74"/>
      <c r="BMO32" s="74"/>
      <c r="BMP32" s="85"/>
      <c r="BMQ32" s="74"/>
      <c r="BMR32" s="74"/>
      <c r="BMS32" s="85"/>
      <c r="BMT32" s="74"/>
      <c r="BMU32" s="74"/>
      <c r="BMV32" s="85"/>
      <c r="BMW32" s="74"/>
      <c r="BMX32" s="74"/>
      <c r="BMY32" s="85"/>
      <c r="BMZ32" s="80"/>
      <c r="BNA32" s="80"/>
      <c r="BNB32" s="85"/>
      <c r="BNC32" s="77"/>
      <c r="BND32" s="74"/>
      <c r="BNE32" s="74"/>
      <c r="BNF32" s="85"/>
      <c r="BNG32" s="74"/>
      <c r="BNH32" s="74"/>
      <c r="BNI32" s="85"/>
      <c r="BNJ32" s="74"/>
      <c r="BNK32" s="74"/>
      <c r="BNL32" s="85"/>
      <c r="BNM32" s="74"/>
      <c r="BNN32" s="74"/>
      <c r="BNO32" s="85"/>
      <c r="BNP32" s="80"/>
      <c r="BNQ32" s="80"/>
      <c r="BNR32" s="85"/>
      <c r="BNS32" s="77"/>
      <c r="BNT32" s="74"/>
      <c r="BNU32" s="74"/>
      <c r="BNV32" s="85"/>
      <c r="BNW32" s="74"/>
      <c r="BNX32" s="74"/>
      <c r="BNY32" s="85"/>
      <c r="BNZ32" s="74"/>
      <c r="BOA32" s="74"/>
      <c r="BOB32" s="85"/>
      <c r="BOC32" s="74"/>
      <c r="BOD32" s="74"/>
      <c r="BOE32" s="85"/>
      <c r="BOF32" s="80"/>
      <c r="BOG32" s="80"/>
      <c r="BOH32" s="85"/>
      <c r="BOI32" s="77"/>
      <c r="BOJ32" s="74"/>
      <c r="BOK32" s="74"/>
      <c r="BOL32" s="85"/>
      <c r="BOM32" s="74"/>
      <c r="BON32" s="74"/>
      <c r="BOO32" s="85"/>
      <c r="BOP32" s="74"/>
      <c r="BOQ32" s="74"/>
      <c r="BOR32" s="85"/>
      <c r="BOS32" s="74"/>
      <c r="BOT32" s="74"/>
      <c r="BOU32" s="85"/>
      <c r="BOV32" s="80"/>
      <c r="BOW32" s="80"/>
      <c r="BOX32" s="85"/>
      <c r="BOY32" s="77"/>
      <c r="BOZ32" s="74"/>
      <c r="BPA32" s="74"/>
      <c r="BPB32" s="85"/>
      <c r="BPC32" s="74"/>
      <c r="BPD32" s="74"/>
      <c r="BPE32" s="85"/>
      <c r="BPF32" s="74"/>
      <c r="BPG32" s="74"/>
      <c r="BPH32" s="85"/>
      <c r="BPI32" s="74"/>
      <c r="BPJ32" s="74"/>
      <c r="BPK32" s="85"/>
      <c r="BPL32" s="80"/>
      <c r="BPM32" s="80"/>
      <c r="BPN32" s="85"/>
      <c r="BPO32" s="77"/>
      <c r="BPP32" s="74"/>
      <c r="BPQ32" s="74"/>
      <c r="BPR32" s="85"/>
      <c r="BPS32" s="74"/>
      <c r="BPT32" s="74"/>
      <c r="BPU32" s="85"/>
      <c r="BPV32" s="74"/>
      <c r="BPW32" s="74"/>
      <c r="BPX32" s="85"/>
      <c r="BPY32" s="74"/>
      <c r="BPZ32" s="74"/>
      <c r="BQA32" s="85"/>
      <c r="BQB32" s="80"/>
      <c r="BQC32" s="80"/>
      <c r="BQD32" s="85"/>
      <c r="BQE32" s="77"/>
      <c r="BQF32" s="74"/>
      <c r="BQG32" s="74"/>
      <c r="BQH32" s="85"/>
      <c r="BQI32" s="74"/>
      <c r="BQJ32" s="74"/>
      <c r="BQK32" s="85"/>
      <c r="BQL32" s="74"/>
      <c r="BQM32" s="74"/>
      <c r="BQN32" s="85"/>
      <c r="BQO32" s="74"/>
      <c r="BQP32" s="74"/>
      <c r="BQQ32" s="85"/>
      <c r="BQR32" s="80"/>
      <c r="BQS32" s="80"/>
      <c r="BQT32" s="85"/>
      <c r="BQU32" s="77"/>
      <c r="BQV32" s="74"/>
      <c r="BQW32" s="74"/>
      <c r="BQX32" s="85"/>
      <c r="BQY32" s="74"/>
      <c r="BQZ32" s="74"/>
      <c r="BRA32" s="85"/>
      <c r="BRB32" s="74"/>
      <c r="BRC32" s="74"/>
      <c r="BRD32" s="85"/>
      <c r="BRE32" s="74"/>
      <c r="BRF32" s="74"/>
      <c r="BRG32" s="85"/>
      <c r="BRH32" s="80"/>
      <c r="BRI32" s="80"/>
      <c r="BRJ32" s="85"/>
      <c r="BRK32" s="77"/>
      <c r="BRL32" s="74"/>
      <c r="BRM32" s="74"/>
      <c r="BRN32" s="85"/>
      <c r="BRO32" s="74"/>
      <c r="BRP32" s="74"/>
      <c r="BRQ32" s="85"/>
      <c r="BRR32" s="74"/>
      <c r="BRS32" s="74"/>
      <c r="BRT32" s="85"/>
      <c r="BRU32" s="74"/>
      <c r="BRV32" s="74"/>
      <c r="BRW32" s="85"/>
      <c r="BRX32" s="80"/>
      <c r="BRY32" s="80"/>
      <c r="BRZ32" s="85"/>
      <c r="BSA32" s="77"/>
      <c r="BSB32" s="74"/>
      <c r="BSC32" s="74"/>
      <c r="BSD32" s="85"/>
      <c r="BSE32" s="74"/>
      <c r="BSF32" s="74"/>
      <c r="BSG32" s="85"/>
      <c r="BSH32" s="74"/>
      <c r="BSI32" s="74"/>
      <c r="BSJ32" s="85"/>
      <c r="BSK32" s="74"/>
      <c r="BSL32" s="74"/>
      <c r="BSM32" s="85"/>
      <c r="BSN32" s="80"/>
      <c r="BSO32" s="80"/>
      <c r="BSP32" s="85"/>
      <c r="BSQ32" s="77"/>
      <c r="BSR32" s="74"/>
      <c r="BSS32" s="74"/>
      <c r="BST32" s="85"/>
      <c r="BSU32" s="74"/>
      <c r="BSV32" s="74"/>
      <c r="BSW32" s="85"/>
      <c r="BSX32" s="74"/>
      <c r="BSY32" s="74"/>
      <c r="BSZ32" s="85"/>
      <c r="BTA32" s="74"/>
      <c r="BTB32" s="74"/>
      <c r="BTC32" s="85"/>
      <c r="BTD32" s="80"/>
      <c r="BTE32" s="80"/>
      <c r="BTF32" s="85"/>
      <c r="BTG32" s="77"/>
      <c r="BTH32" s="74"/>
      <c r="BTI32" s="74"/>
      <c r="BTJ32" s="85"/>
      <c r="BTK32" s="74"/>
      <c r="BTL32" s="74"/>
      <c r="BTM32" s="85"/>
      <c r="BTN32" s="74"/>
      <c r="BTO32" s="74"/>
      <c r="BTP32" s="85"/>
      <c r="BTQ32" s="74"/>
      <c r="BTR32" s="74"/>
      <c r="BTS32" s="85"/>
      <c r="BTT32" s="80"/>
      <c r="BTU32" s="80"/>
      <c r="BTV32" s="85"/>
      <c r="BTW32" s="77"/>
      <c r="BTX32" s="74"/>
      <c r="BTY32" s="74"/>
      <c r="BTZ32" s="85"/>
      <c r="BUA32" s="74"/>
      <c r="BUB32" s="74"/>
      <c r="BUC32" s="85"/>
      <c r="BUD32" s="74"/>
      <c r="BUE32" s="74"/>
      <c r="BUF32" s="85"/>
      <c r="BUG32" s="74"/>
      <c r="BUH32" s="74"/>
      <c r="BUI32" s="85"/>
      <c r="BUJ32" s="80"/>
      <c r="BUK32" s="80"/>
      <c r="BUL32" s="85"/>
      <c r="BUM32" s="77"/>
      <c r="BUN32" s="74"/>
      <c r="BUO32" s="74"/>
      <c r="BUP32" s="85"/>
      <c r="BUQ32" s="74"/>
      <c r="BUR32" s="74"/>
      <c r="BUS32" s="85"/>
      <c r="BUT32" s="74"/>
      <c r="BUU32" s="74"/>
      <c r="BUV32" s="85"/>
      <c r="BUW32" s="74"/>
      <c r="BUX32" s="74"/>
      <c r="BUY32" s="85"/>
      <c r="BUZ32" s="80"/>
      <c r="BVA32" s="80"/>
      <c r="BVB32" s="85"/>
      <c r="BVC32" s="77"/>
      <c r="BVD32" s="74"/>
      <c r="BVE32" s="74"/>
      <c r="BVF32" s="85"/>
      <c r="BVG32" s="74"/>
      <c r="BVH32" s="74"/>
      <c r="BVI32" s="85"/>
      <c r="BVJ32" s="74"/>
      <c r="BVK32" s="74"/>
      <c r="BVL32" s="85"/>
      <c r="BVM32" s="74"/>
      <c r="BVN32" s="74"/>
      <c r="BVO32" s="85"/>
      <c r="BVP32" s="80"/>
      <c r="BVQ32" s="80"/>
      <c r="BVR32" s="85"/>
      <c r="BVS32" s="77"/>
      <c r="BVT32" s="74"/>
      <c r="BVU32" s="74"/>
      <c r="BVV32" s="85"/>
      <c r="BVW32" s="74"/>
      <c r="BVX32" s="74"/>
      <c r="BVY32" s="85"/>
      <c r="BVZ32" s="74"/>
      <c r="BWA32" s="74"/>
      <c r="BWB32" s="85"/>
      <c r="BWC32" s="74"/>
      <c r="BWD32" s="74"/>
      <c r="BWE32" s="85"/>
      <c r="BWF32" s="80"/>
      <c r="BWG32" s="80"/>
      <c r="BWH32" s="85"/>
      <c r="BWI32" s="77"/>
      <c r="BWJ32" s="74"/>
      <c r="BWK32" s="74"/>
      <c r="BWL32" s="85"/>
      <c r="BWM32" s="74"/>
      <c r="BWN32" s="74"/>
      <c r="BWO32" s="85"/>
      <c r="BWP32" s="74"/>
      <c r="BWQ32" s="74"/>
      <c r="BWR32" s="85"/>
      <c r="BWS32" s="74"/>
      <c r="BWT32" s="74"/>
      <c r="BWU32" s="85"/>
      <c r="BWV32" s="80"/>
      <c r="BWW32" s="80"/>
      <c r="BWX32" s="85"/>
      <c r="BWY32" s="77"/>
      <c r="BWZ32" s="74"/>
      <c r="BXA32" s="74"/>
      <c r="BXB32" s="85"/>
      <c r="BXC32" s="74"/>
      <c r="BXD32" s="74"/>
      <c r="BXE32" s="85"/>
      <c r="BXF32" s="74"/>
      <c r="BXG32" s="74"/>
      <c r="BXH32" s="85"/>
      <c r="BXI32" s="74"/>
      <c r="BXJ32" s="74"/>
      <c r="BXK32" s="85"/>
      <c r="BXL32" s="80"/>
      <c r="BXM32" s="80"/>
      <c r="BXN32" s="85"/>
      <c r="BXO32" s="77"/>
      <c r="BXP32" s="74"/>
      <c r="BXQ32" s="74"/>
      <c r="BXR32" s="85"/>
      <c r="BXS32" s="74"/>
      <c r="BXT32" s="74"/>
      <c r="BXU32" s="85"/>
      <c r="BXV32" s="74"/>
      <c r="BXW32" s="74"/>
      <c r="BXX32" s="85"/>
      <c r="BXY32" s="74"/>
      <c r="BXZ32" s="74"/>
      <c r="BYA32" s="85"/>
      <c r="BYB32" s="80"/>
      <c r="BYC32" s="80"/>
      <c r="BYD32" s="85"/>
      <c r="BYE32" s="77"/>
      <c r="BYF32" s="74"/>
      <c r="BYG32" s="74"/>
      <c r="BYH32" s="85"/>
      <c r="BYI32" s="74"/>
      <c r="BYJ32" s="74"/>
      <c r="BYK32" s="85"/>
      <c r="BYL32" s="74"/>
      <c r="BYM32" s="74"/>
      <c r="BYN32" s="85"/>
      <c r="BYO32" s="74"/>
      <c r="BYP32" s="74"/>
      <c r="BYQ32" s="85"/>
      <c r="BYR32" s="80"/>
      <c r="BYS32" s="80"/>
      <c r="BYT32" s="85"/>
      <c r="BYU32" s="77"/>
      <c r="BYV32" s="74"/>
      <c r="BYW32" s="74"/>
      <c r="BYX32" s="85"/>
      <c r="BYY32" s="74"/>
      <c r="BYZ32" s="74"/>
      <c r="BZA32" s="85"/>
      <c r="BZB32" s="74"/>
      <c r="BZC32" s="74"/>
      <c r="BZD32" s="85"/>
      <c r="BZE32" s="74"/>
      <c r="BZF32" s="74"/>
      <c r="BZG32" s="85"/>
      <c r="BZH32" s="80"/>
      <c r="BZI32" s="80"/>
      <c r="BZJ32" s="85"/>
      <c r="BZK32" s="77"/>
      <c r="BZL32" s="74"/>
      <c r="BZM32" s="74"/>
      <c r="BZN32" s="85"/>
      <c r="BZO32" s="74"/>
      <c r="BZP32" s="74"/>
      <c r="BZQ32" s="85"/>
      <c r="BZR32" s="74"/>
      <c r="BZS32" s="74"/>
      <c r="BZT32" s="85"/>
      <c r="BZU32" s="74"/>
      <c r="BZV32" s="74"/>
      <c r="BZW32" s="85"/>
      <c r="BZX32" s="80"/>
      <c r="BZY32" s="80"/>
      <c r="BZZ32" s="85"/>
      <c r="CAA32" s="77"/>
      <c r="CAB32" s="74"/>
      <c r="CAC32" s="74"/>
      <c r="CAD32" s="85"/>
      <c r="CAE32" s="74"/>
      <c r="CAF32" s="74"/>
      <c r="CAG32" s="85"/>
      <c r="CAH32" s="74"/>
      <c r="CAI32" s="74"/>
      <c r="CAJ32" s="85"/>
      <c r="CAK32" s="74"/>
      <c r="CAL32" s="74"/>
      <c r="CAM32" s="85"/>
      <c r="CAN32" s="80"/>
      <c r="CAO32" s="80"/>
      <c r="CAP32" s="85"/>
      <c r="CAQ32" s="77"/>
      <c r="CAR32" s="74"/>
      <c r="CAS32" s="74"/>
      <c r="CAT32" s="85"/>
      <c r="CAU32" s="74"/>
      <c r="CAV32" s="74"/>
      <c r="CAW32" s="85"/>
      <c r="CAX32" s="74"/>
      <c r="CAY32" s="74"/>
      <c r="CAZ32" s="85"/>
      <c r="CBA32" s="74"/>
      <c r="CBB32" s="74"/>
      <c r="CBC32" s="85"/>
      <c r="CBD32" s="80"/>
      <c r="CBE32" s="80"/>
      <c r="CBF32" s="85"/>
      <c r="CBG32" s="77"/>
      <c r="CBH32" s="74"/>
      <c r="CBI32" s="74"/>
      <c r="CBJ32" s="85"/>
      <c r="CBK32" s="74"/>
      <c r="CBL32" s="74"/>
      <c r="CBM32" s="85"/>
      <c r="CBN32" s="74"/>
      <c r="CBO32" s="74"/>
      <c r="CBP32" s="85"/>
      <c r="CBQ32" s="74"/>
      <c r="CBR32" s="74"/>
      <c r="CBS32" s="85"/>
      <c r="CBT32" s="80"/>
      <c r="CBU32" s="80"/>
      <c r="CBV32" s="85"/>
      <c r="CBW32" s="77"/>
      <c r="CBX32" s="74"/>
      <c r="CBY32" s="74"/>
      <c r="CBZ32" s="85"/>
      <c r="CCA32" s="74"/>
      <c r="CCB32" s="74"/>
      <c r="CCC32" s="85"/>
      <c r="CCD32" s="74"/>
      <c r="CCE32" s="74"/>
      <c r="CCF32" s="85"/>
      <c r="CCG32" s="74"/>
      <c r="CCH32" s="74"/>
      <c r="CCI32" s="85"/>
      <c r="CCJ32" s="80"/>
      <c r="CCK32" s="80"/>
      <c r="CCL32" s="85"/>
      <c r="CCM32" s="77"/>
      <c r="CCN32" s="74"/>
      <c r="CCO32" s="74"/>
      <c r="CCP32" s="85"/>
      <c r="CCQ32" s="74"/>
      <c r="CCR32" s="74"/>
      <c r="CCS32" s="85"/>
      <c r="CCT32" s="74"/>
      <c r="CCU32" s="74"/>
      <c r="CCV32" s="85"/>
      <c r="CCW32" s="74"/>
      <c r="CCX32" s="74"/>
      <c r="CCY32" s="85"/>
      <c r="CCZ32" s="80"/>
      <c r="CDA32" s="80"/>
      <c r="CDB32" s="85"/>
      <c r="CDC32" s="77"/>
      <c r="CDD32" s="74"/>
      <c r="CDE32" s="74"/>
      <c r="CDF32" s="85"/>
      <c r="CDG32" s="74"/>
      <c r="CDH32" s="74"/>
      <c r="CDI32" s="85"/>
      <c r="CDJ32" s="74"/>
      <c r="CDK32" s="74"/>
      <c r="CDL32" s="85"/>
      <c r="CDM32" s="74"/>
      <c r="CDN32" s="74"/>
      <c r="CDO32" s="85"/>
      <c r="CDP32" s="80"/>
      <c r="CDQ32" s="80"/>
      <c r="CDR32" s="85"/>
      <c r="CDS32" s="77"/>
      <c r="CDT32" s="74"/>
      <c r="CDU32" s="74"/>
      <c r="CDV32" s="85"/>
      <c r="CDW32" s="74"/>
      <c r="CDX32" s="74"/>
      <c r="CDY32" s="85"/>
      <c r="CDZ32" s="74"/>
      <c r="CEA32" s="74"/>
      <c r="CEB32" s="85"/>
      <c r="CEC32" s="74"/>
      <c r="CED32" s="74"/>
      <c r="CEE32" s="85"/>
      <c r="CEF32" s="80"/>
      <c r="CEG32" s="80"/>
      <c r="CEH32" s="85"/>
      <c r="CEI32" s="77"/>
      <c r="CEJ32" s="74"/>
      <c r="CEK32" s="74"/>
      <c r="CEL32" s="85"/>
      <c r="CEM32" s="74"/>
      <c r="CEN32" s="74"/>
      <c r="CEO32" s="85"/>
      <c r="CEP32" s="74"/>
      <c r="CEQ32" s="74"/>
      <c r="CER32" s="85"/>
      <c r="CES32" s="74"/>
      <c r="CET32" s="74"/>
      <c r="CEU32" s="85"/>
      <c r="CEV32" s="80"/>
      <c r="CEW32" s="80"/>
      <c r="CEX32" s="85"/>
      <c r="CEY32" s="77"/>
      <c r="CEZ32" s="74"/>
      <c r="CFA32" s="74"/>
      <c r="CFB32" s="85"/>
      <c r="CFC32" s="74"/>
      <c r="CFD32" s="74"/>
      <c r="CFE32" s="85"/>
      <c r="CFF32" s="74"/>
      <c r="CFG32" s="74"/>
      <c r="CFH32" s="85"/>
      <c r="CFI32" s="74"/>
      <c r="CFJ32" s="74"/>
      <c r="CFK32" s="85"/>
      <c r="CFL32" s="80"/>
      <c r="CFM32" s="80"/>
      <c r="CFN32" s="85"/>
      <c r="CFO32" s="77"/>
      <c r="CFP32" s="74"/>
      <c r="CFQ32" s="74"/>
      <c r="CFR32" s="85"/>
      <c r="CFS32" s="74"/>
      <c r="CFT32" s="74"/>
      <c r="CFU32" s="85"/>
      <c r="CFV32" s="74"/>
      <c r="CFW32" s="74"/>
      <c r="CFX32" s="85"/>
      <c r="CFY32" s="74"/>
      <c r="CFZ32" s="74"/>
      <c r="CGA32" s="85"/>
      <c r="CGB32" s="80"/>
      <c r="CGC32" s="80"/>
      <c r="CGD32" s="85"/>
      <c r="CGE32" s="77"/>
      <c r="CGF32" s="74"/>
      <c r="CGG32" s="74"/>
      <c r="CGH32" s="85"/>
      <c r="CGI32" s="74"/>
      <c r="CGJ32" s="74"/>
      <c r="CGK32" s="85"/>
      <c r="CGL32" s="74"/>
      <c r="CGM32" s="74"/>
      <c r="CGN32" s="85"/>
      <c r="CGO32" s="74"/>
      <c r="CGP32" s="74"/>
      <c r="CGQ32" s="85"/>
      <c r="CGR32" s="80"/>
      <c r="CGS32" s="80"/>
      <c r="CGT32" s="85"/>
      <c r="CGU32" s="77"/>
      <c r="CGV32" s="74"/>
      <c r="CGW32" s="74"/>
      <c r="CGX32" s="85"/>
      <c r="CGY32" s="74"/>
      <c r="CGZ32" s="74"/>
      <c r="CHA32" s="85"/>
      <c r="CHB32" s="74"/>
      <c r="CHC32" s="74"/>
      <c r="CHD32" s="85"/>
      <c r="CHE32" s="74"/>
      <c r="CHF32" s="74"/>
      <c r="CHG32" s="85"/>
      <c r="CHH32" s="80"/>
      <c r="CHI32" s="80"/>
      <c r="CHJ32" s="85"/>
      <c r="CHK32" s="77"/>
      <c r="CHL32" s="74"/>
      <c r="CHM32" s="74"/>
      <c r="CHN32" s="85"/>
      <c r="CHO32" s="74"/>
      <c r="CHP32" s="74"/>
      <c r="CHQ32" s="85"/>
      <c r="CHR32" s="74"/>
      <c r="CHS32" s="74"/>
      <c r="CHT32" s="85"/>
      <c r="CHU32" s="74"/>
      <c r="CHV32" s="74"/>
      <c r="CHW32" s="85"/>
      <c r="CHX32" s="80"/>
      <c r="CHY32" s="80"/>
      <c r="CHZ32" s="85"/>
      <c r="CIA32" s="77"/>
      <c r="CIB32" s="74"/>
      <c r="CIC32" s="74"/>
      <c r="CID32" s="85"/>
      <c r="CIE32" s="74"/>
      <c r="CIF32" s="74"/>
      <c r="CIG32" s="85"/>
      <c r="CIH32" s="74"/>
      <c r="CII32" s="74"/>
      <c r="CIJ32" s="85"/>
      <c r="CIK32" s="74"/>
      <c r="CIL32" s="74"/>
      <c r="CIM32" s="85"/>
      <c r="CIN32" s="80"/>
      <c r="CIO32" s="80"/>
      <c r="CIP32" s="85"/>
      <c r="CIQ32" s="77"/>
      <c r="CIR32" s="74"/>
      <c r="CIS32" s="74"/>
      <c r="CIT32" s="85"/>
      <c r="CIU32" s="74"/>
      <c r="CIV32" s="74"/>
      <c r="CIW32" s="85"/>
      <c r="CIX32" s="74"/>
      <c r="CIY32" s="74"/>
      <c r="CIZ32" s="85"/>
      <c r="CJA32" s="74"/>
      <c r="CJB32" s="74"/>
      <c r="CJC32" s="85"/>
      <c r="CJD32" s="80"/>
      <c r="CJE32" s="80"/>
      <c r="CJF32" s="85"/>
      <c r="CJG32" s="77"/>
      <c r="CJH32" s="74"/>
      <c r="CJI32" s="74"/>
      <c r="CJJ32" s="85"/>
      <c r="CJK32" s="74"/>
      <c r="CJL32" s="74"/>
      <c r="CJM32" s="85"/>
      <c r="CJN32" s="74"/>
      <c r="CJO32" s="74"/>
      <c r="CJP32" s="85"/>
      <c r="CJQ32" s="74"/>
      <c r="CJR32" s="74"/>
      <c r="CJS32" s="85"/>
      <c r="CJT32" s="80"/>
      <c r="CJU32" s="80"/>
      <c r="CJV32" s="85"/>
      <c r="CJW32" s="77"/>
      <c r="CJX32" s="74"/>
      <c r="CJY32" s="74"/>
      <c r="CJZ32" s="85"/>
      <c r="CKA32" s="74"/>
      <c r="CKB32" s="74"/>
      <c r="CKC32" s="85"/>
      <c r="CKD32" s="74"/>
      <c r="CKE32" s="74"/>
      <c r="CKF32" s="85"/>
      <c r="CKG32" s="74"/>
      <c r="CKH32" s="74"/>
      <c r="CKI32" s="85"/>
      <c r="CKJ32" s="80"/>
      <c r="CKK32" s="80"/>
      <c r="CKL32" s="85"/>
      <c r="CKM32" s="77"/>
      <c r="CKN32" s="74"/>
      <c r="CKO32" s="74"/>
      <c r="CKP32" s="85"/>
      <c r="CKQ32" s="74"/>
      <c r="CKR32" s="74"/>
      <c r="CKS32" s="85"/>
      <c r="CKT32" s="74"/>
      <c r="CKU32" s="74"/>
      <c r="CKV32" s="85"/>
      <c r="CKW32" s="74"/>
      <c r="CKX32" s="74"/>
      <c r="CKY32" s="85"/>
      <c r="CKZ32" s="80"/>
      <c r="CLA32" s="80"/>
      <c r="CLB32" s="85"/>
      <c r="CLC32" s="77"/>
      <c r="CLD32" s="74"/>
      <c r="CLE32" s="74"/>
      <c r="CLF32" s="85"/>
      <c r="CLG32" s="74"/>
      <c r="CLH32" s="74"/>
      <c r="CLI32" s="85"/>
      <c r="CLJ32" s="74"/>
      <c r="CLK32" s="74"/>
      <c r="CLL32" s="85"/>
      <c r="CLM32" s="74"/>
      <c r="CLN32" s="74"/>
      <c r="CLO32" s="85"/>
      <c r="CLP32" s="80"/>
      <c r="CLQ32" s="80"/>
      <c r="CLR32" s="85"/>
      <c r="CLS32" s="77"/>
      <c r="CLT32" s="74"/>
      <c r="CLU32" s="74"/>
      <c r="CLV32" s="85"/>
      <c r="CLW32" s="74"/>
      <c r="CLX32" s="74"/>
      <c r="CLY32" s="85"/>
      <c r="CLZ32" s="74"/>
      <c r="CMA32" s="74"/>
      <c r="CMB32" s="85"/>
      <c r="CMC32" s="74"/>
      <c r="CMD32" s="74"/>
      <c r="CME32" s="85"/>
      <c r="CMF32" s="80"/>
      <c r="CMG32" s="80"/>
      <c r="CMH32" s="85"/>
      <c r="CMI32" s="77"/>
      <c r="CMJ32" s="74"/>
      <c r="CMK32" s="74"/>
      <c r="CML32" s="85"/>
      <c r="CMM32" s="74"/>
      <c r="CMN32" s="74"/>
      <c r="CMO32" s="85"/>
      <c r="CMP32" s="74"/>
      <c r="CMQ32" s="74"/>
      <c r="CMR32" s="85"/>
      <c r="CMS32" s="74"/>
      <c r="CMT32" s="74"/>
      <c r="CMU32" s="85"/>
      <c r="CMV32" s="80"/>
      <c r="CMW32" s="80"/>
      <c r="CMX32" s="85"/>
      <c r="CMY32" s="77"/>
      <c r="CMZ32" s="74"/>
      <c r="CNA32" s="74"/>
      <c r="CNB32" s="85"/>
      <c r="CNC32" s="74"/>
      <c r="CND32" s="74"/>
      <c r="CNE32" s="85"/>
      <c r="CNF32" s="74"/>
      <c r="CNG32" s="74"/>
      <c r="CNH32" s="85"/>
      <c r="CNI32" s="74"/>
      <c r="CNJ32" s="74"/>
      <c r="CNK32" s="85"/>
      <c r="CNL32" s="80"/>
      <c r="CNM32" s="80"/>
      <c r="CNN32" s="85"/>
      <c r="CNO32" s="77"/>
      <c r="CNP32" s="74"/>
      <c r="CNQ32" s="74"/>
      <c r="CNR32" s="85"/>
      <c r="CNS32" s="74"/>
      <c r="CNT32" s="74"/>
      <c r="CNU32" s="85"/>
      <c r="CNV32" s="74"/>
      <c r="CNW32" s="74"/>
      <c r="CNX32" s="85"/>
      <c r="CNY32" s="74"/>
      <c r="CNZ32" s="74"/>
      <c r="COA32" s="85"/>
      <c r="COB32" s="80"/>
      <c r="COC32" s="80"/>
      <c r="COD32" s="85"/>
      <c r="COE32" s="77"/>
      <c r="COF32" s="74"/>
      <c r="COG32" s="74"/>
      <c r="COH32" s="85"/>
      <c r="COI32" s="74"/>
      <c r="COJ32" s="74"/>
      <c r="COK32" s="85"/>
      <c r="COL32" s="74"/>
      <c r="COM32" s="74"/>
      <c r="CON32" s="85"/>
      <c r="COO32" s="74"/>
      <c r="COP32" s="74"/>
      <c r="COQ32" s="85"/>
      <c r="COR32" s="80"/>
      <c r="COS32" s="80"/>
      <c r="COT32" s="85"/>
      <c r="COU32" s="77"/>
      <c r="COV32" s="74"/>
      <c r="COW32" s="74"/>
      <c r="COX32" s="85"/>
      <c r="COY32" s="74"/>
      <c r="COZ32" s="74"/>
      <c r="CPA32" s="85"/>
      <c r="CPB32" s="74"/>
      <c r="CPC32" s="74"/>
      <c r="CPD32" s="85"/>
      <c r="CPE32" s="74"/>
      <c r="CPF32" s="74"/>
      <c r="CPG32" s="85"/>
      <c r="CPH32" s="80"/>
      <c r="CPI32" s="80"/>
      <c r="CPJ32" s="85"/>
      <c r="CPK32" s="77"/>
      <c r="CPL32" s="74"/>
      <c r="CPM32" s="74"/>
      <c r="CPN32" s="85"/>
      <c r="CPO32" s="74"/>
      <c r="CPP32" s="74"/>
      <c r="CPQ32" s="85"/>
      <c r="CPR32" s="74"/>
      <c r="CPS32" s="74"/>
      <c r="CPT32" s="85"/>
      <c r="CPU32" s="74"/>
      <c r="CPV32" s="74"/>
      <c r="CPW32" s="85"/>
      <c r="CPX32" s="80"/>
      <c r="CPY32" s="80"/>
      <c r="CPZ32" s="85"/>
      <c r="CQA32" s="77"/>
      <c r="CQB32" s="74"/>
      <c r="CQC32" s="74"/>
      <c r="CQD32" s="85"/>
      <c r="CQE32" s="74"/>
      <c r="CQF32" s="74"/>
      <c r="CQG32" s="85"/>
      <c r="CQH32" s="74"/>
      <c r="CQI32" s="74"/>
      <c r="CQJ32" s="85"/>
      <c r="CQK32" s="74"/>
      <c r="CQL32" s="74"/>
      <c r="CQM32" s="85"/>
      <c r="CQN32" s="80"/>
      <c r="CQO32" s="80"/>
      <c r="CQP32" s="85"/>
      <c r="CQQ32" s="77"/>
      <c r="CQR32" s="74"/>
      <c r="CQS32" s="74"/>
      <c r="CQT32" s="85"/>
      <c r="CQU32" s="74"/>
      <c r="CQV32" s="74"/>
      <c r="CQW32" s="85"/>
      <c r="CQX32" s="74"/>
      <c r="CQY32" s="74"/>
      <c r="CQZ32" s="85"/>
      <c r="CRA32" s="74"/>
      <c r="CRB32" s="74"/>
      <c r="CRC32" s="85"/>
      <c r="CRD32" s="80"/>
      <c r="CRE32" s="80"/>
      <c r="CRF32" s="85"/>
      <c r="CRG32" s="77"/>
      <c r="CRH32" s="74"/>
      <c r="CRI32" s="74"/>
      <c r="CRJ32" s="85"/>
      <c r="CRK32" s="74"/>
      <c r="CRL32" s="74"/>
      <c r="CRM32" s="85"/>
      <c r="CRN32" s="74"/>
      <c r="CRO32" s="74"/>
      <c r="CRP32" s="85"/>
      <c r="CRQ32" s="74"/>
      <c r="CRR32" s="74"/>
      <c r="CRS32" s="85"/>
      <c r="CRT32" s="80"/>
      <c r="CRU32" s="80"/>
      <c r="CRV32" s="85"/>
      <c r="CRW32" s="77"/>
      <c r="CRX32" s="74"/>
      <c r="CRY32" s="74"/>
      <c r="CRZ32" s="85"/>
      <c r="CSA32" s="74"/>
      <c r="CSB32" s="74"/>
      <c r="CSC32" s="85"/>
      <c r="CSD32" s="74"/>
      <c r="CSE32" s="74"/>
      <c r="CSF32" s="85"/>
      <c r="CSG32" s="74"/>
      <c r="CSH32" s="74"/>
      <c r="CSI32" s="85"/>
      <c r="CSJ32" s="80"/>
      <c r="CSK32" s="80"/>
      <c r="CSL32" s="85"/>
      <c r="CSM32" s="77"/>
      <c r="CSN32" s="74"/>
      <c r="CSO32" s="74"/>
      <c r="CSP32" s="85"/>
      <c r="CSQ32" s="74"/>
      <c r="CSR32" s="74"/>
      <c r="CSS32" s="85"/>
      <c r="CST32" s="74"/>
      <c r="CSU32" s="74"/>
      <c r="CSV32" s="85"/>
      <c r="CSW32" s="74"/>
      <c r="CSX32" s="74"/>
      <c r="CSY32" s="85"/>
      <c r="CSZ32" s="80"/>
      <c r="CTA32" s="80"/>
      <c r="CTB32" s="85"/>
      <c r="CTC32" s="77"/>
      <c r="CTD32" s="74"/>
      <c r="CTE32" s="74"/>
      <c r="CTF32" s="85"/>
      <c r="CTG32" s="74"/>
      <c r="CTH32" s="74"/>
      <c r="CTI32" s="85"/>
      <c r="CTJ32" s="74"/>
      <c r="CTK32" s="74"/>
      <c r="CTL32" s="85"/>
      <c r="CTM32" s="74"/>
      <c r="CTN32" s="74"/>
      <c r="CTO32" s="85"/>
      <c r="CTP32" s="80"/>
      <c r="CTQ32" s="80"/>
      <c r="CTR32" s="85"/>
      <c r="CTS32" s="77"/>
      <c r="CTT32" s="74"/>
      <c r="CTU32" s="74"/>
      <c r="CTV32" s="85"/>
      <c r="CTW32" s="74"/>
      <c r="CTX32" s="74"/>
      <c r="CTY32" s="85"/>
      <c r="CTZ32" s="74"/>
      <c r="CUA32" s="74"/>
      <c r="CUB32" s="85"/>
      <c r="CUC32" s="74"/>
      <c r="CUD32" s="74"/>
      <c r="CUE32" s="85"/>
      <c r="CUF32" s="80"/>
      <c r="CUG32" s="80"/>
      <c r="CUH32" s="85"/>
      <c r="CUI32" s="77"/>
      <c r="CUJ32" s="74"/>
      <c r="CUK32" s="74"/>
      <c r="CUL32" s="85"/>
      <c r="CUM32" s="74"/>
      <c r="CUN32" s="74"/>
      <c r="CUO32" s="85"/>
      <c r="CUP32" s="74"/>
      <c r="CUQ32" s="74"/>
      <c r="CUR32" s="85"/>
      <c r="CUS32" s="74"/>
      <c r="CUT32" s="74"/>
      <c r="CUU32" s="85"/>
      <c r="CUV32" s="80"/>
      <c r="CUW32" s="80"/>
      <c r="CUX32" s="85"/>
      <c r="CUY32" s="77"/>
      <c r="CUZ32" s="74"/>
      <c r="CVA32" s="74"/>
      <c r="CVB32" s="85"/>
      <c r="CVC32" s="74"/>
      <c r="CVD32" s="74"/>
      <c r="CVE32" s="85"/>
      <c r="CVF32" s="74"/>
      <c r="CVG32" s="74"/>
      <c r="CVH32" s="85"/>
      <c r="CVI32" s="74"/>
      <c r="CVJ32" s="74"/>
      <c r="CVK32" s="85"/>
      <c r="CVL32" s="80"/>
      <c r="CVM32" s="80"/>
      <c r="CVN32" s="85"/>
      <c r="CVO32" s="77"/>
      <c r="CVP32" s="74"/>
      <c r="CVQ32" s="74"/>
      <c r="CVR32" s="85"/>
      <c r="CVS32" s="74"/>
      <c r="CVT32" s="74"/>
      <c r="CVU32" s="85"/>
      <c r="CVV32" s="74"/>
      <c r="CVW32" s="74"/>
      <c r="CVX32" s="85"/>
      <c r="CVY32" s="74"/>
      <c r="CVZ32" s="74"/>
      <c r="CWA32" s="85"/>
      <c r="CWB32" s="80"/>
      <c r="CWC32" s="80"/>
      <c r="CWD32" s="85"/>
      <c r="CWE32" s="77"/>
      <c r="CWF32" s="74"/>
      <c r="CWG32" s="74"/>
      <c r="CWH32" s="85"/>
      <c r="CWI32" s="74"/>
      <c r="CWJ32" s="74"/>
      <c r="CWK32" s="85"/>
      <c r="CWL32" s="74"/>
      <c r="CWM32" s="74"/>
      <c r="CWN32" s="85"/>
      <c r="CWO32" s="74"/>
      <c r="CWP32" s="74"/>
      <c r="CWQ32" s="85"/>
      <c r="CWR32" s="80"/>
      <c r="CWS32" s="80"/>
      <c r="CWT32" s="85"/>
      <c r="CWU32" s="77"/>
      <c r="CWV32" s="74"/>
      <c r="CWW32" s="74"/>
      <c r="CWX32" s="85"/>
      <c r="CWY32" s="74"/>
      <c r="CWZ32" s="74"/>
      <c r="CXA32" s="85"/>
      <c r="CXB32" s="74"/>
      <c r="CXC32" s="74"/>
      <c r="CXD32" s="85"/>
      <c r="CXE32" s="74"/>
      <c r="CXF32" s="74"/>
      <c r="CXG32" s="85"/>
      <c r="CXH32" s="80"/>
      <c r="CXI32" s="80"/>
      <c r="CXJ32" s="85"/>
      <c r="CXK32" s="77"/>
      <c r="CXL32" s="74"/>
      <c r="CXM32" s="74"/>
      <c r="CXN32" s="85"/>
      <c r="CXO32" s="74"/>
      <c r="CXP32" s="74"/>
      <c r="CXQ32" s="85"/>
      <c r="CXR32" s="74"/>
      <c r="CXS32" s="74"/>
      <c r="CXT32" s="85"/>
      <c r="CXU32" s="74"/>
      <c r="CXV32" s="74"/>
      <c r="CXW32" s="85"/>
      <c r="CXX32" s="80"/>
      <c r="CXY32" s="80"/>
      <c r="CXZ32" s="85"/>
      <c r="CYA32" s="77"/>
      <c r="CYB32" s="74"/>
      <c r="CYC32" s="74"/>
      <c r="CYD32" s="85"/>
      <c r="CYE32" s="74"/>
      <c r="CYF32" s="74"/>
      <c r="CYG32" s="85"/>
      <c r="CYH32" s="74"/>
      <c r="CYI32" s="74"/>
      <c r="CYJ32" s="85"/>
      <c r="CYK32" s="74"/>
      <c r="CYL32" s="74"/>
      <c r="CYM32" s="85"/>
      <c r="CYN32" s="80"/>
      <c r="CYO32" s="80"/>
      <c r="CYP32" s="85"/>
      <c r="CYQ32" s="77"/>
      <c r="CYR32" s="74"/>
      <c r="CYS32" s="74"/>
      <c r="CYT32" s="85"/>
      <c r="CYU32" s="74"/>
      <c r="CYV32" s="74"/>
      <c r="CYW32" s="85"/>
      <c r="CYX32" s="74"/>
      <c r="CYY32" s="74"/>
      <c r="CYZ32" s="85"/>
      <c r="CZA32" s="74"/>
      <c r="CZB32" s="74"/>
      <c r="CZC32" s="85"/>
      <c r="CZD32" s="80"/>
      <c r="CZE32" s="80"/>
      <c r="CZF32" s="85"/>
      <c r="CZG32" s="77"/>
      <c r="CZH32" s="74"/>
      <c r="CZI32" s="74"/>
      <c r="CZJ32" s="85"/>
      <c r="CZK32" s="74"/>
      <c r="CZL32" s="74"/>
      <c r="CZM32" s="85"/>
      <c r="CZN32" s="74"/>
      <c r="CZO32" s="74"/>
      <c r="CZP32" s="85"/>
      <c r="CZQ32" s="74"/>
      <c r="CZR32" s="74"/>
      <c r="CZS32" s="85"/>
      <c r="CZT32" s="80"/>
      <c r="CZU32" s="80"/>
      <c r="CZV32" s="85"/>
      <c r="CZW32" s="77"/>
      <c r="CZX32" s="74"/>
      <c r="CZY32" s="74"/>
      <c r="CZZ32" s="85"/>
      <c r="DAA32" s="74"/>
      <c r="DAB32" s="74"/>
      <c r="DAC32" s="85"/>
      <c r="DAD32" s="74"/>
      <c r="DAE32" s="74"/>
      <c r="DAF32" s="85"/>
      <c r="DAG32" s="74"/>
      <c r="DAH32" s="74"/>
      <c r="DAI32" s="85"/>
      <c r="DAJ32" s="80"/>
      <c r="DAK32" s="80"/>
      <c r="DAL32" s="85"/>
      <c r="DAM32" s="77"/>
      <c r="DAN32" s="74"/>
      <c r="DAO32" s="74"/>
      <c r="DAP32" s="85"/>
      <c r="DAQ32" s="74"/>
      <c r="DAR32" s="74"/>
      <c r="DAS32" s="85"/>
      <c r="DAT32" s="74"/>
      <c r="DAU32" s="74"/>
      <c r="DAV32" s="85"/>
      <c r="DAW32" s="74"/>
      <c r="DAX32" s="74"/>
      <c r="DAY32" s="85"/>
      <c r="DAZ32" s="80"/>
      <c r="DBA32" s="80"/>
      <c r="DBB32" s="85"/>
      <c r="DBC32" s="77"/>
      <c r="DBD32" s="74"/>
      <c r="DBE32" s="74"/>
      <c r="DBF32" s="85"/>
      <c r="DBG32" s="74"/>
      <c r="DBH32" s="74"/>
      <c r="DBI32" s="85"/>
      <c r="DBJ32" s="74"/>
      <c r="DBK32" s="74"/>
      <c r="DBL32" s="85"/>
      <c r="DBM32" s="74"/>
      <c r="DBN32" s="74"/>
      <c r="DBO32" s="85"/>
      <c r="DBP32" s="80"/>
      <c r="DBQ32" s="80"/>
      <c r="DBR32" s="85"/>
      <c r="DBS32" s="77"/>
      <c r="DBT32" s="74"/>
      <c r="DBU32" s="74"/>
      <c r="DBV32" s="85"/>
      <c r="DBW32" s="74"/>
      <c r="DBX32" s="74"/>
      <c r="DBY32" s="85"/>
      <c r="DBZ32" s="74"/>
      <c r="DCA32" s="74"/>
      <c r="DCB32" s="85"/>
      <c r="DCC32" s="74"/>
      <c r="DCD32" s="74"/>
      <c r="DCE32" s="85"/>
      <c r="DCF32" s="80"/>
      <c r="DCG32" s="80"/>
      <c r="DCH32" s="85"/>
      <c r="DCI32" s="77"/>
      <c r="DCJ32" s="74"/>
      <c r="DCK32" s="74"/>
      <c r="DCL32" s="85"/>
      <c r="DCM32" s="74"/>
      <c r="DCN32" s="74"/>
      <c r="DCO32" s="85"/>
      <c r="DCP32" s="74"/>
      <c r="DCQ32" s="74"/>
      <c r="DCR32" s="85"/>
      <c r="DCS32" s="74"/>
      <c r="DCT32" s="74"/>
      <c r="DCU32" s="85"/>
      <c r="DCV32" s="80"/>
      <c r="DCW32" s="80"/>
      <c r="DCX32" s="85"/>
      <c r="DCY32" s="77"/>
      <c r="DCZ32" s="74"/>
      <c r="DDA32" s="74"/>
      <c r="DDB32" s="85"/>
      <c r="DDC32" s="74"/>
      <c r="DDD32" s="74"/>
      <c r="DDE32" s="85"/>
      <c r="DDF32" s="74"/>
      <c r="DDG32" s="74"/>
      <c r="DDH32" s="85"/>
      <c r="DDI32" s="74"/>
      <c r="DDJ32" s="74"/>
      <c r="DDK32" s="85"/>
      <c r="DDL32" s="80"/>
      <c r="DDM32" s="80"/>
      <c r="DDN32" s="85"/>
      <c r="DDO32" s="77"/>
      <c r="DDP32" s="74"/>
      <c r="DDQ32" s="74"/>
      <c r="DDR32" s="85"/>
      <c r="DDS32" s="74"/>
      <c r="DDT32" s="74"/>
      <c r="DDU32" s="85"/>
      <c r="DDV32" s="74"/>
      <c r="DDW32" s="74"/>
      <c r="DDX32" s="85"/>
      <c r="DDY32" s="74"/>
      <c r="DDZ32" s="74"/>
      <c r="DEA32" s="85"/>
      <c r="DEB32" s="80"/>
      <c r="DEC32" s="80"/>
      <c r="DED32" s="85"/>
      <c r="DEE32" s="77"/>
      <c r="DEF32" s="74"/>
      <c r="DEG32" s="74"/>
      <c r="DEH32" s="85"/>
      <c r="DEI32" s="74"/>
      <c r="DEJ32" s="74"/>
      <c r="DEK32" s="85"/>
      <c r="DEL32" s="74"/>
      <c r="DEM32" s="74"/>
      <c r="DEN32" s="85"/>
      <c r="DEO32" s="74"/>
      <c r="DEP32" s="74"/>
      <c r="DEQ32" s="85"/>
      <c r="DER32" s="80"/>
      <c r="DES32" s="80"/>
      <c r="DET32" s="85"/>
      <c r="DEU32" s="77"/>
      <c r="DEV32" s="74"/>
      <c r="DEW32" s="74"/>
      <c r="DEX32" s="85"/>
      <c r="DEY32" s="74"/>
      <c r="DEZ32" s="74"/>
      <c r="DFA32" s="85"/>
      <c r="DFB32" s="74"/>
      <c r="DFC32" s="74"/>
      <c r="DFD32" s="85"/>
      <c r="DFE32" s="74"/>
      <c r="DFF32" s="74"/>
      <c r="DFG32" s="85"/>
      <c r="DFH32" s="80"/>
      <c r="DFI32" s="80"/>
      <c r="DFJ32" s="85"/>
      <c r="DFK32" s="77"/>
      <c r="DFL32" s="74"/>
      <c r="DFM32" s="74"/>
      <c r="DFN32" s="85"/>
      <c r="DFO32" s="74"/>
      <c r="DFP32" s="74"/>
      <c r="DFQ32" s="85"/>
      <c r="DFR32" s="74"/>
      <c r="DFS32" s="74"/>
      <c r="DFT32" s="85"/>
      <c r="DFU32" s="74"/>
      <c r="DFV32" s="74"/>
      <c r="DFW32" s="85"/>
      <c r="DFX32" s="80"/>
      <c r="DFY32" s="80"/>
      <c r="DFZ32" s="85"/>
      <c r="DGA32" s="77"/>
      <c r="DGB32" s="74"/>
      <c r="DGC32" s="74"/>
      <c r="DGD32" s="85"/>
      <c r="DGE32" s="74"/>
      <c r="DGF32" s="74"/>
      <c r="DGG32" s="85"/>
      <c r="DGH32" s="74"/>
      <c r="DGI32" s="74"/>
      <c r="DGJ32" s="85"/>
      <c r="DGK32" s="74"/>
      <c r="DGL32" s="74"/>
      <c r="DGM32" s="85"/>
      <c r="DGN32" s="80"/>
      <c r="DGO32" s="80"/>
      <c r="DGP32" s="85"/>
      <c r="DGQ32" s="77"/>
      <c r="DGR32" s="74"/>
      <c r="DGS32" s="74"/>
      <c r="DGT32" s="85"/>
      <c r="DGU32" s="74"/>
      <c r="DGV32" s="74"/>
      <c r="DGW32" s="85"/>
      <c r="DGX32" s="74"/>
      <c r="DGY32" s="74"/>
      <c r="DGZ32" s="85"/>
      <c r="DHA32" s="74"/>
      <c r="DHB32" s="74"/>
      <c r="DHC32" s="85"/>
      <c r="DHD32" s="80"/>
      <c r="DHE32" s="80"/>
      <c r="DHF32" s="85"/>
      <c r="DHG32" s="77"/>
      <c r="DHH32" s="74"/>
      <c r="DHI32" s="74"/>
      <c r="DHJ32" s="85"/>
      <c r="DHK32" s="74"/>
      <c r="DHL32" s="74"/>
      <c r="DHM32" s="85"/>
      <c r="DHN32" s="74"/>
      <c r="DHO32" s="74"/>
      <c r="DHP32" s="85"/>
      <c r="DHQ32" s="74"/>
      <c r="DHR32" s="74"/>
      <c r="DHS32" s="85"/>
      <c r="DHT32" s="80"/>
      <c r="DHU32" s="80"/>
      <c r="DHV32" s="85"/>
      <c r="DHW32" s="77"/>
      <c r="DHX32" s="74"/>
      <c r="DHY32" s="74"/>
      <c r="DHZ32" s="85"/>
      <c r="DIA32" s="74"/>
      <c r="DIB32" s="74"/>
      <c r="DIC32" s="85"/>
      <c r="DID32" s="74"/>
      <c r="DIE32" s="74"/>
      <c r="DIF32" s="85"/>
      <c r="DIG32" s="74"/>
      <c r="DIH32" s="74"/>
      <c r="DII32" s="85"/>
      <c r="DIJ32" s="80"/>
      <c r="DIK32" s="80"/>
      <c r="DIL32" s="85"/>
      <c r="DIM32" s="77"/>
      <c r="DIN32" s="74"/>
      <c r="DIO32" s="74"/>
      <c r="DIP32" s="85"/>
      <c r="DIQ32" s="74"/>
      <c r="DIR32" s="74"/>
      <c r="DIS32" s="85"/>
      <c r="DIT32" s="74"/>
      <c r="DIU32" s="74"/>
      <c r="DIV32" s="85"/>
      <c r="DIW32" s="74"/>
      <c r="DIX32" s="74"/>
      <c r="DIY32" s="85"/>
      <c r="DIZ32" s="80"/>
      <c r="DJA32" s="80"/>
      <c r="DJB32" s="85"/>
      <c r="DJC32" s="77"/>
      <c r="DJD32" s="74"/>
      <c r="DJE32" s="74"/>
      <c r="DJF32" s="85"/>
      <c r="DJG32" s="74"/>
      <c r="DJH32" s="74"/>
      <c r="DJI32" s="85"/>
      <c r="DJJ32" s="74"/>
      <c r="DJK32" s="74"/>
      <c r="DJL32" s="85"/>
      <c r="DJM32" s="74"/>
      <c r="DJN32" s="74"/>
      <c r="DJO32" s="85"/>
      <c r="DJP32" s="80"/>
      <c r="DJQ32" s="80"/>
      <c r="DJR32" s="85"/>
      <c r="DJS32" s="77"/>
      <c r="DJT32" s="74"/>
      <c r="DJU32" s="74"/>
      <c r="DJV32" s="85"/>
      <c r="DJW32" s="74"/>
      <c r="DJX32" s="74"/>
      <c r="DJY32" s="85"/>
      <c r="DJZ32" s="74"/>
      <c r="DKA32" s="74"/>
      <c r="DKB32" s="85"/>
      <c r="DKC32" s="74"/>
      <c r="DKD32" s="74"/>
      <c r="DKE32" s="85"/>
      <c r="DKF32" s="80"/>
      <c r="DKG32" s="80"/>
      <c r="DKH32" s="85"/>
      <c r="DKI32" s="77"/>
      <c r="DKJ32" s="74"/>
      <c r="DKK32" s="74"/>
      <c r="DKL32" s="85"/>
      <c r="DKM32" s="74"/>
      <c r="DKN32" s="74"/>
      <c r="DKO32" s="85"/>
      <c r="DKP32" s="74"/>
      <c r="DKQ32" s="74"/>
      <c r="DKR32" s="85"/>
      <c r="DKS32" s="74"/>
      <c r="DKT32" s="74"/>
      <c r="DKU32" s="85"/>
      <c r="DKV32" s="80"/>
      <c r="DKW32" s="80"/>
      <c r="DKX32" s="85"/>
      <c r="DKY32" s="77"/>
      <c r="DKZ32" s="74"/>
      <c r="DLA32" s="74"/>
      <c r="DLB32" s="85"/>
      <c r="DLC32" s="74"/>
      <c r="DLD32" s="74"/>
      <c r="DLE32" s="85"/>
      <c r="DLF32" s="74"/>
      <c r="DLG32" s="74"/>
      <c r="DLH32" s="85"/>
      <c r="DLI32" s="74"/>
      <c r="DLJ32" s="74"/>
      <c r="DLK32" s="85"/>
      <c r="DLL32" s="80"/>
      <c r="DLM32" s="80"/>
      <c r="DLN32" s="85"/>
      <c r="DLO32" s="77"/>
      <c r="DLP32" s="74"/>
      <c r="DLQ32" s="74"/>
      <c r="DLR32" s="85"/>
      <c r="DLS32" s="74"/>
      <c r="DLT32" s="74"/>
      <c r="DLU32" s="85"/>
      <c r="DLV32" s="74"/>
      <c r="DLW32" s="74"/>
      <c r="DLX32" s="85"/>
      <c r="DLY32" s="74"/>
      <c r="DLZ32" s="74"/>
      <c r="DMA32" s="85"/>
      <c r="DMB32" s="80"/>
      <c r="DMC32" s="80"/>
      <c r="DMD32" s="85"/>
      <c r="DME32" s="77"/>
      <c r="DMF32" s="74"/>
      <c r="DMG32" s="74"/>
      <c r="DMH32" s="85"/>
      <c r="DMI32" s="74"/>
      <c r="DMJ32" s="74"/>
      <c r="DMK32" s="85"/>
      <c r="DML32" s="74"/>
      <c r="DMM32" s="74"/>
      <c r="DMN32" s="85"/>
      <c r="DMO32" s="74"/>
      <c r="DMP32" s="74"/>
      <c r="DMQ32" s="85"/>
      <c r="DMR32" s="80"/>
      <c r="DMS32" s="80"/>
      <c r="DMT32" s="85"/>
      <c r="DMU32" s="77"/>
      <c r="DMV32" s="74"/>
      <c r="DMW32" s="74"/>
      <c r="DMX32" s="85"/>
      <c r="DMY32" s="74"/>
      <c r="DMZ32" s="74"/>
      <c r="DNA32" s="85"/>
      <c r="DNB32" s="74"/>
      <c r="DNC32" s="74"/>
      <c r="DND32" s="85"/>
      <c r="DNE32" s="74"/>
      <c r="DNF32" s="74"/>
      <c r="DNG32" s="85"/>
      <c r="DNH32" s="80"/>
      <c r="DNI32" s="80"/>
      <c r="DNJ32" s="85"/>
      <c r="DNK32" s="77"/>
      <c r="DNL32" s="74"/>
      <c r="DNM32" s="74"/>
      <c r="DNN32" s="85"/>
      <c r="DNO32" s="74"/>
      <c r="DNP32" s="74"/>
      <c r="DNQ32" s="85"/>
      <c r="DNR32" s="74"/>
      <c r="DNS32" s="74"/>
      <c r="DNT32" s="85"/>
      <c r="DNU32" s="74"/>
      <c r="DNV32" s="74"/>
      <c r="DNW32" s="85"/>
      <c r="DNX32" s="80"/>
      <c r="DNY32" s="80"/>
      <c r="DNZ32" s="85"/>
      <c r="DOA32" s="77"/>
      <c r="DOB32" s="74"/>
      <c r="DOC32" s="74"/>
      <c r="DOD32" s="85"/>
      <c r="DOE32" s="74"/>
      <c r="DOF32" s="74"/>
      <c r="DOG32" s="85"/>
      <c r="DOH32" s="74"/>
      <c r="DOI32" s="74"/>
      <c r="DOJ32" s="85"/>
      <c r="DOK32" s="74"/>
      <c r="DOL32" s="74"/>
      <c r="DOM32" s="85"/>
      <c r="DON32" s="80"/>
      <c r="DOO32" s="80"/>
      <c r="DOP32" s="85"/>
      <c r="DOQ32" s="77"/>
      <c r="DOR32" s="74"/>
      <c r="DOS32" s="74"/>
      <c r="DOT32" s="85"/>
      <c r="DOU32" s="74"/>
      <c r="DOV32" s="74"/>
      <c r="DOW32" s="85"/>
      <c r="DOX32" s="74"/>
      <c r="DOY32" s="74"/>
      <c r="DOZ32" s="85"/>
      <c r="DPA32" s="74"/>
      <c r="DPB32" s="74"/>
      <c r="DPC32" s="85"/>
      <c r="DPD32" s="80"/>
      <c r="DPE32" s="80"/>
      <c r="DPF32" s="85"/>
      <c r="DPG32" s="77"/>
      <c r="DPH32" s="74"/>
      <c r="DPI32" s="74"/>
      <c r="DPJ32" s="85"/>
      <c r="DPK32" s="74"/>
      <c r="DPL32" s="74"/>
      <c r="DPM32" s="85"/>
      <c r="DPN32" s="74"/>
      <c r="DPO32" s="74"/>
      <c r="DPP32" s="85"/>
      <c r="DPQ32" s="74"/>
      <c r="DPR32" s="74"/>
      <c r="DPS32" s="85"/>
      <c r="DPT32" s="80"/>
      <c r="DPU32" s="80"/>
      <c r="DPV32" s="85"/>
      <c r="DPW32" s="77"/>
      <c r="DPX32" s="74"/>
      <c r="DPY32" s="74"/>
      <c r="DPZ32" s="85"/>
      <c r="DQA32" s="74"/>
      <c r="DQB32" s="74"/>
      <c r="DQC32" s="85"/>
      <c r="DQD32" s="74"/>
      <c r="DQE32" s="74"/>
      <c r="DQF32" s="85"/>
      <c r="DQG32" s="74"/>
      <c r="DQH32" s="74"/>
      <c r="DQI32" s="85"/>
      <c r="DQJ32" s="80"/>
      <c r="DQK32" s="80"/>
      <c r="DQL32" s="85"/>
      <c r="DQM32" s="77"/>
      <c r="DQN32" s="74"/>
      <c r="DQO32" s="74"/>
      <c r="DQP32" s="85"/>
      <c r="DQQ32" s="74"/>
      <c r="DQR32" s="74"/>
      <c r="DQS32" s="85"/>
      <c r="DQT32" s="74"/>
      <c r="DQU32" s="74"/>
      <c r="DQV32" s="85"/>
      <c r="DQW32" s="74"/>
      <c r="DQX32" s="74"/>
      <c r="DQY32" s="85"/>
      <c r="DQZ32" s="80"/>
      <c r="DRA32" s="80"/>
      <c r="DRB32" s="85"/>
      <c r="DRC32" s="77"/>
      <c r="DRD32" s="74"/>
      <c r="DRE32" s="74"/>
      <c r="DRF32" s="85"/>
      <c r="DRG32" s="74"/>
      <c r="DRH32" s="74"/>
      <c r="DRI32" s="85"/>
      <c r="DRJ32" s="74"/>
      <c r="DRK32" s="74"/>
      <c r="DRL32" s="85"/>
      <c r="DRM32" s="74"/>
      <c r="DRN32" s="74"/>
      <c r="DRO32" s="85"/>
      <c r="DRP32" s="80"/>
      <c r="DRQ32" s="80"/>
      <c r="DRR32" s="85"/>
      <c r="DRS32" s="77"/>
      <c r="DRT32" s="74"/>
      <c r="DRU32" s="74"/>
      <c r="DRV32" s="85"/>
      <c r="DRW32" s="74"/>
      <c r="DRX32" s="74"/>
      <c r="DRY32" s="85"/>
      <c r="DRZ32" s="74"/>
      <c r="DSA32" s="74"/>
      <c r="DSB32" s="85"/>
      <c r="DSC32" s="74"/>
      <c r="DSD32" s="74"/>
      <c r="DSE32" s="85"/>
      <c r="DSF32" s="80"/>
      <c r="DSG32" s="80"/>
      <c r="DSH32" s="85"/>
      <c r="DSI32" s="77"/>
      <c r="DSJ32" s="74"/>
      <c r="DSK32" s="74"/>
      <c r="DSL32" s="85"/>
      <c r="DSM32" s="74"/>
      <c r="DSN32" s="74"/>
      <c r="DSO32" s="85"/>
      <c r="DSP32" s="74"/>
      <c r="DSQ32" s="74"/>
      <c r="DSR32" s="85"/>
      <c r="DSS32" s="74"/>
      <c r="DST32" s="74"/>
      <c r="DSU32" s="85"/>
      <c r="DSV32" s="80"/>
      <c r="DSW32" s="80"/>
      <c r="DSX32" s="85"/>
      <c r="DSY32" s="77"/>
      <c r="DSZ32" s="74"/>
      <c r="DTA32" s="74"/>
      <c r="DTB32" s="85"/>
      <c r="DTC32" s="74"/>
      <c r="DTD32" s="74"/>
      <c r="DTE32" s="85"/>
      <c r="DTF32" s="74"/>
      <c r="DTG32" s="74"/>
      <c r="DTH32" s="85"/>
      <c r="DTI32" s="74"/>
      <c r="DTJ32" s="74"/>
      <c r="DTK32" s="85"/>
      <c r="DTL32" s="80"/>
      <c r="DTM32" s="80"/>
      <c r="DTN32" s="85"/>
      <c r="DTO32" s="77"/>
      <c r="DTP32" s="74"/>
      <c r="DTQ32" s="74"/>
      <c r="DTR32" s="85"/>
      <c r="DTS32" s="74"/>
      <c r="DTT32" s="74"/>
      <c r="DTU32" s="85"/>
      <c r="DTV32" s="74"/>
      <c r="DTW32" s="74"/>
      <c r="DTX32" s="85"/>
      <c r="DTY32" s="74"/>
      <c r="DTZ32" s="74"/>
      <c r="DUA32" s="85"/>
      <c r="DUB32" s="80"/>
      <c r="DUC32" s="80"/>
      <c r="DUD32" s="85"/>
      <c r="DUE32" s="77"/>
      <c r="DUF32" s="74"/>
      <c r="DUG32" s="74"/>
      <c r="DUH32" s="85"/>
      <c r="DUI32" s="74"/>
      <c r="DUJ32" s="74"/>
      <c r="DUK32" s="85"/>
      <c r="DUL32" s="74"/>
      <c r="DUM32" s="74"/>
      <c r="DUN32" s="85"/>
      <c r="DUO32" s="74"/>
      <c r="DUP32" s="74"/>
      <c r="DUQ32" s="85"/>
      <c r="DUR32" s="80"/>
      <c r="DUS32" s="80"/>
      <c r="DUT32" s="85"/>
      <c r="DUU32" s="77"/>
      <c r="DUV32" s="74"/>
      <c r="DUW32" s="74"/>
      <c r="DUX32" s="85"/>
      <c r="DUY32" s="74"/>
      <c r="DUZ32" s="74"/>
      <c r="DVA32" s="85"/>
      <c r="DVB32" s="74"/>
      <c r="DVC32" s="74"/>
      <c r="DVD32" s="85"/>
      <c r="DVE32" s="74"/>
      <c r="DVF32" s="74"/>
      <c r="DVG32" s="85"/>
      <c r="DVH32" s="80"/>
      <c r="DVI32" s="80"/>
      <c r="DVJ32" s="85"/>
      <c r="DVK32" s="77"/>
      <c r="DVL32" s="74"/>
      <c r="DVM32" s="74"/>
      <c r="DVN32" s="85"/>
      <c r="DVO32" s="74"/>
      <c r="DVP32" s="74"/>
      <c r="DVQ32" s="85"/>
      <c r="DVR32" s="74"/>
      <c r="DVS32" s="74"/>
      <c r="DVT32" s="85"/>
      <c r="DVU32" s="74"/>
      <c r="DVV32" s="74"/>
      <c r="DVW32" s="85"/>
      <c r="DVX32" s="80"/>
      <c r="DVY32" s="80"/>
      <c r="DVZ32" s="85"/>
      <c r="DWA32" s="77"/>
      <c r="DWB32" s="74"/>
      <c r="DWC32" s="74"/>
      <c r="DWD32" s="85"/>
      <c r="DWE32" s="74"/>
      <c r="DWF32" s="74"/>
      <c r="DWG32" s="85"/>
      <c r="DWH32" s="74"/>
      <c r="DWI32" s="74"/>
      <c r="DWJ32" s="85"/>
      <c r="DWK32" s="74"/>
      <c r="DWL32" s="74"/>
      <c r="DWM32" s="85"/>
      <c r="DWN32" s="80"/>
      <c r="DWO32" s="80"/>
      <c r="DWP32" s="85"/>
      <c r="DWQ32" s="77"/>
      <c r="DWR32" s="74"/>
      <c r="DWS32" s="74"/>
      <c r="DWT32" s="85"/>
      <c r="DWU32" s="74"/>
      <c r="DWV32" s="74"/>
      <c r="DWW32" s="85"/>
      <c r="DWX32" s="74"/>
      <c r="DWY32" s="74"/>
      <c r="DWZ32" s="85"/>
      <c r="DXA32" s="74"/>
      <c r="DXB32" s="74"/>
      <c r="DXC32" s="85"/>
      <c r="DXD32" s="80"/>
      <c r="DXE32" s="80"/>
      <c r="DXF32" s="85"/>
      <c r="DXG32" s="77"/>
      <c r="DXH32" s="74"/>
      <c r="DXI32" s="74"/>
      <c r="DXJ32" s="85"/>
      <c r="DXK32" s="74"/>
      <c r="DXL32" s="74"/>
      <c r="DXM32" s="85"/>
      <c r="DXN32" s="74"/>
      <c r="DXO32" s="74"/>
      <c r="DXP32" s="85"/>
      <c r="DXQ32" s="74"/>
      <c r="DXR32" s="74"/>
      <c r="DXS32" s="85"/>
      <c r="DXT32" s="80"/>
      <c r="DXU32" s="80"/>
      <c r="DXV32" s="85"/>
      <c r="DXW32" s="77"/>
      <c r="DXX32" s="74"/>
      <c r="DXY32" s="74"/>
      <c r="DXZ32" s="85"/>
      <c r="DYA32" s="74"/>
      <c r="DYB32" s="74"/>
      <c r="DYC32" s="85"/>
      <c r="DYD32" s="74"/>
      <c r="DYE32" s="74"/>
      <c r="DYF32" s="85"/>
      <c r="DYG32" s="74"/>
      <c r="DYH32" s="74"/>
      <c r="DYI32" s="85"/>
      <c r="DYJ32" s="80"/>
      <c r="DYK32" s="80"/>
      <c r="DYL32" s="85"/>
      <c r="DYM32" s="77"/>
      <c r="DYN32" s="74"/>
      <c r="DYO32" s="74"/>
      <c r="DYP32" s="85"/>
      <c r="DYQ32" s="74"/>
      <c r="DYR32" s="74"/>
      <c r="DYS32" s="85"/>
      <c r="DYT32" s="74"/>
      <c r="DYU32" s="74"/>
      <c r="DYV32" s="85"/>
      <c r="DYW32" s="74"/>
      <c r="DYX32" s="74"/>
      <c r="DYY32" s="85"/>
      <c r="DYZ32" s="80"/>
      <c r="DZA32" s="80"/>
      <c r="DZB32" s="85"/>
      <c r="DZC32" s="77"/>
      <c r="DZD32" s="74"/>
      <c r="DZE32" s="74"/>
      <c r="DZF32" s="85"/>
      <c r="DZG32" s="74"/>
      <c r="DZH32" s="74"/>
      <c r="DZI32" s="85"/>
      <c r="DZJ32" s="74"/>
      <c r="DZK32" s="74"/>
      <c r="DZL32" s="85"/>
      <c r="DZM32" s="74"/>
      <c r="DZN32" s="74"/>
      <c r="DZO32" s="85"/>
      <c r="DZP32" s="80"/>
      <c r="DZQ32" s="80"/>
      <c r="DZR32" s="85"/>
      <c r="DZS32" s="77"/>
      <c r="DZT32" s="74"/>
      <c r="DZU32" s="74"/>
      <c r="DZV32" s="85"/>
      <c r="DZW32" s="74"/>
      <c r="DZX32" s="74"/>
      <c r="DZY32" s="85"/>
      <c r="DZZ32" s="74"/>
      <c r="EAA32" s="74"/>
      <c r="EAB32" s="85"/>
      <c r="EAC32" s="74"/>
      <c r="EAD32" s="74"/>
      <c r="EAE32" s="85"/>
      <c r="EAF32" s="80"/>
      <c r="EAG32" s="80"/>
      <c r="EAH32" s="85"/>
      <c r="EAI32" s="77"/>
      <c r="EAJ32" s="74"/>
      <c r="EAK32" s="74"/>
      <c r="EAL32" s="85"/>
      <c r="EAM32" s="74"/>
      <c r="EAN32" s="74"/>
      <c r="EAO32" s="85"/>
      <c r="EAP32" s="74"/>
      <c r="EAQ32" s="74"/>
      <c r="EAR32" s="85"/>
      <c r="EAS32" s="74"/>
      <c r="EAT32" s="74"/>
      <c r="EAU32" s="85"/>
      <c r="EAV32" s="80"/>
      <c r="EAW32" s="80"/>
      <c r="EAX32" s="85"/>
      <c r="EAY32" s="77"/>
      <c r="EAZ32" s="74"/>
      <c r="EBA32" s="74"/>
      <c r="EBB32" s="85"/>
      <c r="EBC32" s="74"/>
      <c r="EBD32" s="74"/>
      <c r="EBE32" s="85"/>
      <c r="EBF32" s="74"/>
      <c r="EBG32" s="74"/>
      <c r="EBH32" s="85"/>
      <c r="EBI32" s="74"/>
      <c r="EBJ32" s="74"/>
      <c r="EBK32" s="85"/>
      <c r="EBL32" s="80"/>
      <c r="EBM32" s="80"/>
      <c r="EBN32" s="85"/>
      <c r="EBO32" s="77"/>
      <c r="EBP32" s="74"/>
      <c r="EBQ32" s="74"/>
      <c r="EBR32" s="85"/>
      <c r="EBS32" s="74"/>
      <c r="EBT32" s="74"/>
      <c r="EBU32" s="85"/>
      <c r="EBV32" s="74"/>
      <c r="EBW32" s="74"/>
      <c r="EBX32" s="85"/>
      <c r="EBY32" s="74"/>
      <c r="EBZ32" s="74"/>
      <c r="ECA32" s="85"/>
      <c r="ECB32" s="80"/>
      <c r="ECC32" s="80"/>
      <c r="ECD32" s="85"/>
      <c r="ECE32" s="77"/>
      <c r="ECF32" s="74"/>
      <c r="ECG32" s="74"/>
      <c r="ECH32" s="85"/>
      <c r="ECI32" s="74"/>
      <c r="ECJ32" s="74"/>
      <c r="ECK32" s="85"/>
      <c r="ECL32" s="74"/>
      <c r="ECM32" s="74"/>
      <c r="ECN32" s="85"/>
      <c r="ECO32" s="74"/>
      <c r="ECP32" s="74"/>
      <c r="ECQ32" s="85"/>
      <c r="ECR32" s="80"/>
      <c r="ECS32" s="80"/>
      <c r="ECT32" s="85"/>
      <c r="ECU32" s="77"/>
      <c r="ECV32" s="74"/>
      <c r="ECW32" s="74"/>
      <c r="ECX32" s="85"/>
      <c r="ECY32" s="74"/>
      <c r="ECZ32" s="74"/>
      <c r="EDA32" s="85"/>
      <c r="EDB32" s="74"/>
      <c r="EDC32" s="74"/>
      <c r="EDD32" s="85"/>
      <c r="EDE32" s="74"/>
      <c r="EDF32" s="74"/>
      <c r="EDG32" s="85"/>
      <c r="EDH32" s="80"/>
      <c r="EDI32" s="80"/>
      <c r="EDJ32" s="85"/>
      <c r="EDK32" s="77"/>
      <c r="EDL32" s="74"/>
      <c r="EDM32" s="74"/>
      <c r="EDN32" s="85"/>
      <c r="EDO32" s="74"/>
      <c r="EDP32" s="74"/>
      <c r="EDQ32" s="85"/>
      <c r="EDR32" s="74"/>
      <c r="EDS32" s="74"/>
      <c r="EDT32" s="85"/>
      <c r="EDU32" s="74"/>
      <c r="EDV32" s="74"/>
      <c r="EDW32" s="85"/>
      <c r="EDX32" s="80"/>
      <c r="EDY32" s="80"/>
      <c r="EDZ32" s="85"/>
      <c r="EEA32" s="77"/>
      <c r="EEB32" s="74"/>
      <c r="EEC32" s="74"/>
      <c r="EED32" s="85"/>
      <c r="EEE32" s="74"/>
      <c r="EEF32" s="74"/>
      <c r="EEG32" s="85"/>
      <c r="EEH32" s="74"/>
      <c r="EEI32" s="74"/>
      <c r="EEJ32" s="85"/>
      <c r="EEK32" s="74"/>
      <c r="EEL32" s="74"/>
      <c r="EEM32" s="85"/>
      <c r="EEN32" s="80"/>
      <c r="EEO32" s="80"/>
      <c r="EEP32" s="85"/>
      <c r="EEQ32" s="77"/>
      <c r="EER32" s="74"/>
      <c r="EES32" s="74"/>
      <c r="EET32" s="85"/>
      <c r="EEU32" s="74"/>
      <c r="EEV32" s="74"/>
      <c r="EEW32" s="85"/>
      <c r="EEX32" s="74"/>
      <c r="EEY32" s="74"/>
      <c r="EEZ32" s="85"/>
      <c r="EFA32" s="74"/>
      <c r="EFB32" s="74"/>
      <c r="EFC32" s="85"/>
      <c r="EFD32" s="80"/>
      <c r="EFE32" s="80"/>
      <c r="EFF32" s="85"/>
      <c r="EFG32" s="77"/>
      <c r="EFH32" s="74"/>
      <c r="EFI32" s="74"/>
      <c r="EFJ32" s="85"/>
      <c r="EFK32" s="74"/>
      <c r="EFL32" s="74"/>
      <c r="EFM32" s="85"/>
      <c r="EFN32" s="74"/>
      <c r="EFO32" s="74"/>
      <c r="EFP32" s="85"/>
      <c r="EFQ32" s="74"/>
      <c r="EFR32" s="74"/>
      <c r="EFS32" s="85"/>
      <c r="EFT32" s="80"/>
      <c r="EFU32" s="80"/>
      <c r="EFV32" s="85"/>
      <c r="EFW32" s="77"/>
      <c r="EFX32" s="74"/>
      <c r="EFY32" s="74"/>
      <c r="EFZ32" s="85"/>
      <c r="EGA32" s="74"/>
      <c r="EGB32" s="74"/>
      <c r="EGC32" s="85"/>
      <c r="EGD32" s="74"/>
      <c r="EGE32" s="74"/>
      <c r="EGF32" s="85"/>
      <c r="EGG32" s="74"/>
      <c r="EGH32" s="74"/>
      <c r="EGI32" s="85"/>
      <c r="EGJ32" s="80"/>
      <c r="EGK32" s="80"/>
      <c r="EGL32" s="85"/>
      <c r="EGM32" s="77"/>
      <c r="EGN32" s="74"/>
      <c r="EGO32" s="74"/>
      <c r="EGP32" s="85"/>
      <c r="EGQ32" s="74"/>
      <c r="EGR32" s="74"/>
      <c r="EGS32" s="85"/>
      <c r="EGT32" s="74"/>
      <c r="EGU32" s="74"/>
      <c r="EGV32" s="85"/>
      <c r="EGW32" s="74"/>
      <c r="EGX32" s="74"/>
      <c r="EGY32" s="85"/>
      <c r="EGZ32" s="80"/>
      <c r="EHA32" s="80"/>
      <c r="EHB32" s="85"/>
      <c r="EHC32" s="77"/>
      <c r="EHD32" s="74"/>
      <c r="EHE32" s="74"/>
      <c r="EHF32" s="85"/>
      <c r="EHG32" s="74"/>
      <c r="EHH32" s="74"/>
      <c r="EHI32" s="85"/>
      <c r="EHJ32" s="74"/>
      <c r="EHK32" s="74"/>
      <c r="EHL32" s="85"/>
      <c r="EHM32" s="74"/>
      <c r="EHN32" s="74"/>
      <c r="EHO32" s="85"/>
      <c r="EHP32" s="80"/>
      <c r="EHQ32" s="80"/>
      <c r="EHR32" s="85"/>
      <c r="EHS32" s="77"/>
      <c r="EHT32" s="74"/>
      <c r="EHU32" s="74"/>
      <c r="EHV32" s="85"/>
      <c r="EHW32" s="74"/>
      <c r="EHX32" s="74"/>
      <c r="EHY32" s="85"/>
      <c r="EHZ32" s="74"/>
      <c r="EIA32" s="74"/>
      <c r="EIB32" s="85"/>
      <c r="EIC32" s="74"/>
      <c r="EID32" s="74"/>
      <c r="EIE32" s="85"/>
      <c r="EIF32" s="80"/>
      <c r="EIG32" s="80"/>
      <c r="EIH32" s="85"/>
      <c r="EII32" s="77"/>
      <c r="EIJ32" s="74"/>
      <c r="EIK32" s="74"/>
      <c r="EIL32" s="85"/>
      <c r="EIM32" s="74"/>
      <c r="EIN32" s="74"/>
      <c r="EIO32" s="85"/>
      <c r="EIP32" s="74"/>
      <c r="EIQ32" s="74"/>
      <c r="EIR32" s="85"/>
      <c r="EIS32" s="74"/>
      <c r="EIT32" s="74"/>
      <c r="EIU32" s="85"/>
      <c r="EIV32" s="80"/>
      <c r="EIW32" s="80"/>
      <c r="EIX32" s="85"/>
      <c r="EIY32" s="77"/>
      <c r="EIZ32" s="74"/>
      <c r="EJA32" s="74"/>
      <c r="EJB32" s="85"/>
      <c r="EJC32" s="74"/>
      <c r="EJD32" s="74"/>
      <c r="EJE32" s="85"/>
      <c r="EJF32" s="74"/>
      <c r="EJG32" s="74"/>
      <c r="EJH32" s="85"/>
      <c r="EJI32" s="74"/>
      <c r="EJJ32" s="74"/>
      <c r="EJK32" s="85"/>
      <c r="EJL32" s="80"/>
      <c r="EJM32" s="80"/>
      <c r="EJN32" s="85"/>
      <c r="EJO32" s="77"/>
      <c r="EJP32" s="74"/>
      <c r="EJQ32" s="74"/>
      <c r="EJR32" s="85"/>
      <c r="EJS32" s="74"/>
      <c r="EJT32" s="74"/>
      <c r="EJU32" s="85"/>
      <c r="EJV32" s="74"/>
      <c r="EJW32" s="74"/>
      <c r="EJX32" s="85"/>
      <c r="EJY32" s="74"/>
      <c r="EJZ32" s="74"/>
      <c r="EKA32" s="85"/>
      <c r="EKB32" s="80"/>
      <c r="EKC32" s="80"/>
      <c r="EKD32" s="85"/>
      <c r="EKE32" s="77"/>
      <c r="EKF32" s="74"/>
      <c r="EKG32" s="74"/>
      <c r="EKH32" s="85"/>
      <c r="EKI32" s="74"/>
      <c r="EKJ32" s="74"/>
      <c r="EKK32" s="85"/>
      <c r="EKL32" s="74"/>
      <c r="EKM32" s="74"/>
      <c r="EKN32" s="85"/>
      <c r="EKO32" s="74"/>
      <c r="EKP32" s="74"/>
      <c r="EKQ32" s="85"/>
      <c r="EKR32" s="80"/>
      <c r="EKS32" s="80"/>
      <c r="EKT32" s="85"/>
      <c r="EKU32" s="77"/>
      <c r="EKV32" s="74"/>
      <c r="EKW32" s="74"/>
      <c r="EKX32" s="85"/>
      <c r="EKY32" s="74"/>
      <c r="EKZ32" s="74"/>
      <c r="ELA32" s="85"/>
      <c r="ELB32" s="74"/>
      <c r="ELC32" s="74"/>
      <c r="ELD32" s="85"/>
      <c r="ELE32" s="74"/>
      <c r="ELF32" s="74"/>
      <c r="ELG32" s="85"/>
      <c r="ELH32" s="80"/>
      <c r="ELI32" s="80"/>
      <c r="ELJ32" s="85"/>
      <c r="ELK32" s="77"/>
      <c r="ELL32" s="74"/>
      <c r="ELM32" s="74"/>
      <c r="ELN32" s="85"/>
      <c r="ELO32" s="74"/>
      <c r="ELP32" s="74"/>
      <c r="ELQ32" s="85"/>
      <c r="ELR32" s="74"/>
      <c r="ELS32" s="74"/>
      <c r="ELT32" s="85"/>
      <c r="ELU32" s="74"/>
      <c r="ELV32" s="74"/>
      <c r="ELW32" s="85"/>
      <c r="ELX32" s="80"/>
      <c r="ELY32" s="80"/>
      <c r="ELZ32" s="85"/>
      <c r="EMA32" s="77"/>
      <c r="EMB32" s="74"/>
      <c r="EMC32" s="74"/>
      <c r="EMD32" s="85"/>
      <c r="EME32" s="74"/>
      <c r="EMF32" s="74"/>
      <c r="EMG32" s="85"/>
      <c r="EMH32" s="74"/>
      <c r="EMI32" s="74"/>
      <c r="EMJ32" s="85"/>
      <c r="EMK32" s="74"/>
      <c r="EML32" s="74"/>
      <c r="EMM32" s="85"/>
      <c r="EMN32" s="80"/>
      <c r="EMO32" s="80"/>
      <c r="EMP32" s="85"/>
      <c r="EMQ32" s="77"/>
      <c r="EMR32" s="74"/>
      <c r="EMS32" s="74"/>
      <c r="EMT32" s="85"/>
      <c r="EMU32" s="74"/>
      <c r="EMV32" s="74"/>
      <c r="EMW32" s="85"/>
      <c r="EMX32" s="74"/>
      <c r="EMY32" s="74"/>
      <c r="EMZ32" s="85"/>
      <c r="ENA32" s="74"/>
      <c r="ENB32" s="74"/>
      <c r="ENC32" s="85"/>
      <c r="END32" s="80"/>
      <c r="ENE32" s="80"/>
      <c r="ENF32" s="85"/>
      <c r="ENG32" s="77"/>
      <c r="ENH32" s="74"/>
      <c r="ENI32" s="74"/>
      <c r="ENJ32" s="85"/>
      <c r="ENK32" s="74"/>
      <c r="ENL32" s="74"/>
      <c r="ENM32" s="85"/>
      <c r="ENN32" s="74"/>
      <c r="ENO32" s="74"/>
      <c r="ENP32" s="85"/>
      <c r="ENQ32" s="74"/>
      <c r="ENR32" s="74"/>
      <c r="ENS32" s="85"/>
      <c r="ENT32" s="80"/>
      <c r="ENU32" s="80"/>
      <c r="ENV32" s="85"/>
      <c r="ENW32" s="77"/>
      <c r="ENX32" s="74"/>
      <c r="ENY32" s="74"/>
      <c r="ENZ32" s="85"/>
      <c r="EOA32" s="74"/>
      <c r="EOB32" s="74"/>
      <c r="EOC32" s="85"/>
      <c r="EOD32" s="74"/>
      <c r="EOE32" s="74"/>
      <c r="EOF32" s="85"/>
      <c r="EOG32" s="74"/>
      <c r="EOH32" s="74"/>
      <c r="EOI32" s="85"/>
      <c r="EOJ32" s="80"/>
      <c r="EOK32" s="80"/>
      <c r="EOL32" s="85"/>
      <c r="EOM32" s="77"/>
      <c r="EON32" s="74"/>
      <c r="EOO32" s="74"/>
      <c r="EOP32" s="85"/>
      <c r="EOQ32" s="74"/>
      <c r="EOR32" s="74"/>
      <c r="EOS32" s="85"/>
      <c r="EOT32" s="74"/>
      <c r="EOU32" s="74"/>
      <c r="EOV32" s="85"/>
      <c r="EOW32" s="74"/>
      <c r="EOX32" s="74"/>
      <c r="EOY32" s="85"/>
      <c r="EOZ32" s="80"/>
      <c r="EPA32" s="80"/>
      <c r="EPB32" s="85"/>
      <c r="EPC32" s="77"/>
      <c r="EPD32" s="74"/>
      <c r="EPE32" s="74"/>
      <c r="EPF32" s="85"/>
      <c r="EPG32" s="74"/>
      <c r="EPH32" s="74"/>
      <c r="EPI32" s="85"/>
      <c r="EPJ32" s="74"/>
      <c r="EPK32" s="74"/>
      <c r="EPL32" s="85"/>
      <c r="EPM32" s="74"/>
      <c r="EPN32" s="74"/>
      <c r="EPO32" s="85"/>
      <c r="EPP32" s="80"/>
      <c r="EPQ32" s="80"/>
      <c r="EPR32" s="85"/>
      <c r="EPS32" s="77"/>
      <c r="EPT32" s="74"/>
      <c r="EPU32" s="74"/>
      <c r="EPV32" s="85"/>
      <c r="EPW32" s="74"/>
      <c r="EPX32" s="74"/>
      <c r="EPY32" s="85"/>
      <c r="EPZ32" s="74"/>
      <c r="EQA32" s="74"/>
      <c r="EQB32" s="85"/>
      <c r="EQC32" s="74"/>
      <c r="EQD32" s="74"/>
      <c r="EQE32" s="85"/>
      <c r="EQF32" s="80"/>
      <c r="EQG32" s="80"/>
      <c r="EQH32" s="85"/>
      <c r="EQI32" s="77"/>
      <c r="EQJ32" s="74"/>
      <c r="EQK32" s="74"/>
      <c r="EQL32" s="85"/>
      <c r="EQM32" s="74"/>
      <c r="EQN32" s="74"/>
      <c r="EQO32" s="85"/>
      <c r="EQP32" s="74"/>
      <c r="EQQ32" s="74"/>
      <c r="EQR32" s="85"/>
      <c r="EQS32" s="74"/>
      <c r="EQT32" s="74"/>
      <c r="EQU32" s="85"/>
      <c r="EQV32" s="80"/>
      <c r="EQW32" s="80"/>
      <c r="EQX32" s="85"/>
      <c r="EQY32" s="77"/>
      <c r="EQZ32" s="74"/>
      <c r="ERA32" s="74"/>
      <c r="ERB32" s="85"/>
      <c r="ERC32" s="74"/>
      <c r="ERD32" s="74"/>
      <c r="ERE32" s="85"/>
      <c r="ERF32" s="74"/>
      <c r="ERG32" s="74"/>
      <c r="ERH32" s="85"/>
      <c r="ERI32" s="74"/>
      <c r="ERJ32" s="74"/>
      <c r="ERK32" s="85"/>
      <c r="ERL32" s="80"/>
      <c r="ERM32" s="80"/>
      <c r="ERN32" s="85"/>
      <c r="ERO32" s="77"/>
      <c r="ERP32" s="74"/>
      <c r="ERQ32" s="74"/>
      <c r="ERR32" s="85"/>
      <c r="ERS32" s="74"/>
      <c r="ERT32" s="74"/>
      <c r="ERU32" s="85"/>
      <c r="ERV32" s="74"/>
      <c r="ERW32" s="74"/>
      <c r="ERX32" s="85"/>
      <c r="ERY32" s="74"/>
      <c r="ERZ32" s="74"/>
      <c r="ESA32" s="85"/>
      <c r="ESB32" s="80"/>
      <c r="ESC32" s="80"/>
      <c r="ESD32" s="85"/>
      <c r="ESE32" s="77"/>
      <c r="ESF32" s="74"/>
      <c r="ESG32" s="74"/>
      <c r="ESH32" s="85"/>
      <c r="ESI32" s="74"/>
      <c r="ESJ32" s="74"/>
      <c r="ESK32" s="85"/>
      <c r="ESL32" s="74"/>
      <c r="ESM32" s="74"/>
      <c r="ESN32" s="85"/>
      <c r="ESO32" s="74"/>
      <c r="ESP32" s="74"/>
      <c r="ESQ32" s="85"/>
      <c r="ESR32" s="80"/>
      <c r="ESS32" s="80"/>
      <c r="EST32" s="85"/>
      <c r="ESU32" s="77"/>
      <c r="ESV32" s="74"/>
      <c r="ESW32" s="74"/>
      <c r="ESX32" s="85"/>
      <c r="ESY32" s="74"/>
      <c r="ESZ32" s="74"/>
      <c r="ETA32" s="85"/>
      <c r="ETB32" s="74"/>
      <c r="ETC32" s="74"/>
      <c r="ETD32" s="85"/>
      <c r="ETE32" s="74"/>
      <c r="ETF32" s="74"/>
      <c r="ETG32" s="85"/>
      <c r="ETH32" s="80"/>
      <c r="ETI32" s="80"/>
      <c r="ETJ32" s="85"/>
      <c r="ETK32" s="77"/>
      <c r="ETL32" s="74"/>
      <c r="ETM32" s="74"/>
      <c r="ETN32" s="85"/>
      <c r="ETO32" s="74"/>
      <c r="ETP32" s="74"/>
      <c r="ETQ32" s="85"/>
      <c r="ETR32" s="74"/>
      <c r="ETS32" s="74"/>
      <c r="ETT32" s="85"/>
      <c r="ETU32" s="74"/>
      <c r="ETV32" s="74"/>
      <c r="ETW32" s="85"/>
      <c r="ETX32" s="80"/>
      <c r="ETY32" s="80"/>
      <c r="ETZ32" s="85"/>
      <c r="EUA32" s="77"/>
      <c r="EUB32" s="74"/>
      <c r="EUC32" s="74"/>
      <c r="EUD32" s="85"/>
      <c r="EUE32" s="74"/>
      <c r="EUF32" s="74"/>
      <c r="EUG32" s="85"/>
      <c r="EUH32" s="74"/>
      <c r="EUI32" s="74"/>
      <c r="EUJ32" s="85"/>
      <c r="EUK32" s="74"/>
      <c r="EUL32" s="74"/>
      <c r="EUM32" s="85"/>
      <c r="EUN32" s="80"/>
      <c r="EUO32" s="80"/>
      <c r="EUP32" s="85"/>
      <c r="EUQ32" s="77"/>
      <c r="EUR32" s="74"/>
      <c r="EUS32" s="74"/>
      <c r="EUT32" s="85"/>
      <c r="EUU32" s="74"/>
      <c r="EUV32" s="74"/>
      <c r="EUW32" s="85"/>
      <c r="EUX32" s="74"/>
      <c r="EUY32" s="74"/>
      <c r="EUZ32" s="85"/>
      <c r="EVA32" s="74"/>
      <c r="EVB32" s="74"/>
      <c r="EVC32" s="85"/>
      <c r="EVD32" s="80"/>
      <c r="EVE32" s="80"/>
      <c r="EVF32" s="85"/>
      <c r="EVG32" s="77"/>
      <c r="EVH32" s="74"/>
      <c r="EVI32" s="74"/>
      <c r="EVJ32" s="85"/>
      <c r="EVK32" s="74"/>
      <c r="EVL32" s="74"/>
      <c r="EVM32" s="85"/>
      <c r="EVN32" s="74"/>
      <c r="EVO32" s="74"/>
      <c r="EVP32" s="85"/>
      <c r="EVQ32" s="74"/>
      <c r="EVR32" s="74"/>
      <c r="EVS32" s="85"/>
      <c r="EVT32" s="80"/>
      <c r="EVU32" s="80"/>
      <c r="EVV32" s="85"/>
      <c r="EVW32" s="77"/>
      <c r="EVX32" s="74"/>
      <c r="EVY32" s="74"/>
      <c r="EVZ32" s="85"/>
      <c r="EWA32" s="74"/>
      <c r="EWB32" s="74"/>
      <c r="EWC32" s="85"/>
      <c r="EWD32" s="74"/>
      <c r="EWE32" s="74"/>
      <c r="EWF32" s="85"/>
      <c r="EWG32" s="74"/>
      <c r="EWH32" s="74"/>
      <c r="EWI32" s="85"/>
      <c r="EWJ32" s="80"/>
      <c r="EWK32" s="80"/>
      <c r="EWL32" s="85"/>
      <c r="EWM32" s="77"/>
      <c r="EWN32" s="74"/>
      <c r="EWO32" s="74"/>
      <c r="EWP32" s="85"/>
      <c r="EWQ32" s="74"/>
      <c r="EWR32" s="74"/>
      <c r="EWS32" s="85"/>
      <c r="EWT32" s="74"/>
      <c r="EWU32" s="74"/>
      <c r="EWV32" s="85"/>
      <c r="EWW32" s="74"/>
      <c r="EWX32" s="74"/>
      <c r="EWY32" s="85"/>
      <c r="EWZ32" s="80"/>
      <c r="EXA32" s="80"/>
      <c r="EXB32" s="85"/>
      <c r="EXC32" s="77"/>
      <c r="EXD32" s="74"/>
      <c r="EXE32" s="74"/>
      <c r="EXF32" s="85"/>
      <c r="EXG32" s="74"/>
      <c r="EXH32" s="74"/>
      <c r="EXI32" s="85"/>
      <c r="EXJ32" s="74"/>
      <c r="EXK32" s="74"/>
      <c r="EXL32" s="85"/>
      <c r="EXM32" s="74"/>
      <c r="EXN32" s="74"/>
      <c r="EXO32" s="85"/>
      <c r="EXP32" s="80"/>
      <c r="EXQ32" s="80"/>
      <c r="EXR32" s="85"/>
      <c r="EXS32" s="77"/>
      <c r="EXT32" s="74"/>
      <c r="EXU32" s="74"/>
      <c r="EXV32" s="85"/>
      <c r="EXW32" s="74"/>
      <c r="EXX32" s="74"/>
      <c r="EXY32" s="85"/>
      <c r="EXZ32" s="74"/>
      <c r="EYA32" s="74"/>
      <c r="EYB32" s="85"/>
      <c r="EYC32" s="74"/>
      <c r="EYD32" s="74"/>
      <c r="EYE32" s="85"/>
      <c r="EYF32" s="80"/>
      <c r="EYG32" s="80"/>
      <c r="EYH32" s="85"/>
      <c r="EYI32" s="77"/>
      <c r="EYJ32" s="74"/>
      <c r="EYK32" s="74"/>
      <c r="EYL32" s="85"/>
      <c r="EYM32" s="74"/>
      <c r="EYN32" s="74"/>
      <c r="EYO32" s="85"/>
      <c r="EYP32" s="74"/>
      <c r="EYQ32" s="74"/>
      <c r="EYR32" s="85"/>
      <c r="EYS32" s="74"/>
      <c r="EYT32" s="74"/>
      <c r="EYU32" s="85"/>
      <c r="EYV32" s="80"/>
      <c r="EYW32" s="80"/>
      <c r="EYX32" s="85"/>
      <c r="EYY32" s="77"/>
      <c r="EYZ32" s="74"/>
      <c r="EZA32" s="74"/>
      <c r="EZB32" s="85"/>
      <c r="EZC32" s="74"/>
      <c r="EZD32" s="74"/>
      <c r="EZE32" s="85"/>
      <c r="EZF32" s="74"/>
      <c r="EZG32" s="74"/>
      <c r="EZH32" s="85"/>
      <c r="EZI32" s="74"/>
      <c r="EZJ32" s="74"/>
      <c r="EZK32" s="85"/>
      <c r="EZL32" s="80"/>
      <c r="EZM32" s="80"/>
      <c r="EZN32" s="85"/>
      <c r="EZO32" s="77"/>
      <c r="EZP32" s="74"/>
      <c r="EZQ32" s="74"/>
      <c r="EZR32" s="85"/>
      <c r="EZS32" s="74"/>
      <c r="EZT32" s="74"/>
      <c r="EZU32" s="85"/>
      <c r="EZV32" s="74"/>
      <c r="EZW32" s="74"/>
      <c r="EZX32" s="85"/>
      <c r="EZY32" s="74"/>
      <c r="EZZ32" s="74"/>
      <c r="FAA32" s="85"/>
      <c r="FAB32" s="80"/>
      <c r="FAC32" s="80"/>
      <c r="FAD32" s="85"/>
      <c r="FAE32" s="77"/>
      <c r="FAF32" s="74"/>
      <c r="FAG32" s="74"/>
      <c r="FAH32" s="85"/>
      <c r="FAI32" s="74"/>
      <c r="FAJ32" s="74"/>
      <c r="FAK32" s="85"/>
      <c r="FAL32" s="74"/>
      <c r="FAM32" s="74"/>
      <c r="FAN32" s="85"/>
      <c r="FAO32" s="74"/>
      <c r="FAP32" s="74"/>
      <c r="FAQ32" s="85"/>
      <c r="FAR32" s="80"/>
      <c r="FAS32" s="80"/>
      <c r="FAT32" s="85"/>
      <c r="FAU32" s="77"/>
      <c r="FAV32" s="74"/>
      <c r="FAW32" s="74"/>
      <c r="FAX32" s="85"/>
      <c r="FAY32" s="74"/>
      <c r="FAZ32" s="74"/>
      <c r="FBA32" s="85"/>
      <c r="FBB32" s="74"/>
      <c r="FBC32" s="74"/>
      <c r="FBD32" s="85"/>
      <c r="FBE32" s="74"/>
      <c r="FBF32" s="74"/>
      <c r="FBG32" s="85"/>
      <c r="FBH32" s="80"/>
      <c r="FBI32" s="80"/>
      <c r="FBJ32" s="85"/>
      <c r="FBK32" s="77"/>
      <c r="FBL32" s="74"/>
      <c r="FBM32" s="74"/>
      <c r="FBN32" s="85"/>
      <c r="FBO32" s="74"/>
      <c r="FBP32" s="74"/>
      <c r="FBQ32" s="85"/>
      <c r="FBR32" s="74"/>
      <c r="FBS32" s="74"/>
      <c r="FBT32" s="85"/>
      <c r="FBU32" s="74"/>
      <c r="FBV32" s="74"/>
      <c r="FBW32" s="85"/>
      <c r="FBX32" s="80"/>
      <c r="FBY32" s="80"/>
      <c r="FBZ32" s="85"/>
      <c r="FCA32" s="77"/>
      <c r="FCB32" s="74"/>
      <c r="FCC32" s="74"/>
      <c r="FCD32" s="85"/>
      <c r="FCE32" s="74"/>
      <c r="FCF32" s="74"/>
      <c r="FCG32" s="85"/>
      <c r="FCH32" s="74"/>
      <c r="FCI32" s="74"/>
      <c r="FCJ32" s="85"/>
      <c r="FCK32" s="74"/>
      <c r="FCL32" s="74"/>
      <c r="FCM32" s="85"/>
      <c r="FCN32" s="80"/>
      <c r="FCO32" s="80"/>
      <c r="FCP32" s="85"/>
      <c r="FCQ32" s="77"/>
      <c r="FCR32" s="74"/>
      <c r="FCS32" s="74"/>
      <c r="FCT32" s="85"/>
      <c r="FCU32" s="74"/>
      <c r="FCV32" s="74"/>
      <c r="FCW32" s="85"/>
      <c r="FCX32" s="74"/>
      <c r="FCY32" s="74"/>
      <c r="FCZ32" s="85"/>
      <c r="FDA32" s="74"/>
      <c r="FDB32" s="74"/>
      <c r="FDC32" s="85"/>
      <c r="FDD32" s="80"/>
      <c r="FDE32" s="80"/>
      <c r="FDF32" s="85"/>
      <c r="FDG32" s="77"/>
      <c r="FDH32" s="74"/>
      <c r="FDI32" s="74"/>
      <c r="FDJ32" s="85"/>
      <c r="FDK32" s="74"/>
      <c r="FDL32" s="74"/>
      <c r="FDM32" s="85"/>
      <c r="FDN32" s="74"/>
      <c r="FDO32" s="74"/>
      <c r="FDP32" s="85"/>
      <c r="FDQ32" s="74"/>
      <c r="FDR32" s="74"/>
      <c r="FDS32" s="85"/>
      <c r="FDT32" s="80"/>
      <c r="FDU32" s="80"/>
      <c r="FDV32" s="85"/>
      <c r="FDW32" s="77"/>
      <c r="FDX32" s="74"/>
      <c r="FDY32" s="74"/>
      <c r="FDZ32" s="85"/>
      <c r="FEA32" s="74"/>
      <c r="FEB32" s="74"/>
      <c r="FEC32" s="85"/>
      <c r="FED32" s="74"/>
      <c r="FEE32" s="74"/>
      <c r="FEF32" s="85"/>
      <c r="FEG32" s="74"/>
      <c r="FEH32" s="74"/>
      <c r="FEI32" s="85"/>
      <c r="FEJ32" s="80"/>
      <c r="FEK32" s="80"/>
      <c r="FEL32" s="85"/>
      <c r="FEM32" s="77"/>
      <c r="FEN32" s="74"/>
      <c r="FEO32" s="74"/>
      <c r="FEP32" s="85"/>
      <c r="FEQ32" s="74"/>
      <c r="FER32" s="74"/>
      <c r="FES32" s="85"/>
      <c r="FET32" s="74"/>
      <c r="FEU32" s="74"/>
      <c r="FEV32" s="85"/>
      <c r="FEW32" s="74"/>
      <c r="FEX32" s="74"/>
      <c r="FEY32" s="85"/>
      <c r="FEZ32" s="80"/>
      <c r="FFA32" s="80"/>
      <c r="FFB32" s="85"/>
      <c r="FFC32" s="77"/>
      <c r="FFD32" s="74"/>
      <c r="FFE32" s="74"/>
      <c r="FFF32" s="85"/>
      <c r="FFG32" s="74"/>
      <c r="FFH32" s="74"/>
      <c r="FFI32" s="85"/>
      <c r="FFJ32" s="74"/>
      <c r="FFK32" s="74"/>
      <c r="FFL32" s="85"/>
      <c r="FFM32" s="74"/>
      <c r="FFN32" s="74"/>
      <c r="FFO32" s="85"/>
      <c r="FFP32" s="80"/>
      <c r="FFQ32" s="80"/>
      <c r="FFR32" s="85"/>
      <c r="FFS32" s="77"/>
      <c r="FFT32" s="74"/>
      <c r="FFU32" s="74"/>
      <c r="FFV32" s="85"/>
      <c r="FFW32" s="74"/>
      <c r="FFX32" s="74"/>
      <c r="FFY32" s="85"/>
      <c r="FFZ32" s="74"/>
      <c r="FGA32" s="74"/>
      <c r="FGB32" s="85"/>
      <c r="FGC32" s="74"/>
      <c r="FGD32" s="74"/>
      <c r="FGE32" s="85"/>
      <c r="FGF32" s="80"/>
      <c r="FGG32" s="80"/>
      <c r="FGH32" s="85"/>
      <c r="FGI32" s="77"/>
      <c r="FGJ32" s="74"/>
      <c r="FGK32" s="74"/>
      <c r="FGL32" s="85"/>
      <c r="FGM32" s="74"/>
      <c r="FGN32" s="74"/>
      <c r="FGO32" s="85"/>
      <c r="FGP32" s="74"/>
      <c r="FGQ32" s="74"/>
      <c r="FGR32" s="85"/>
      <c r="FGS32" s="74"/>
      <c r="FGT32" s="74"/>
      <c r="FGU32" s="85"/>
      <c r="FGV32" s="80"/>
      <c r="FGW32" s="80"/>
      <c r="FGX32" s="85"/>
      <c r="FGY32" s="77"/>
      <c r="FGZ32" s="74"/>
      <c r="FHA32" s="74"/>
      <c r="FHB32" s="85"/>
      <c r="FHC32" s="74"/>
      <c r="FHD32" s="74"/>
      <c r="FHE32" s="85"/>
      <c r="FHF32" s="74"/>
      <c r="FHG32" s="74"/>
      <c r="FHH32" s="85"/>
      <c r="FHI32" s="74"/>
      <c r="FHJ32" s="74"/>
      <c r="FHK32" s="85"/>
      <c r="FHL32" s="80"/>
      <c r="FHM32" s="80"/>
      <c r="FHN32" s="85"/>
      <c r="FHO32" s="77"/>
      <c r="FHP32" s="74"/>
      <c r="FHQ32" s="74"/>
      <c r="FHR32" s="85"/>
      <c r="FHS32" s="74"/>
      <c r="FHT32" s="74"/>
      <c r="FHU32" s="85"/>
      <c r="FHV32" s="74"/>
      <c r="FHW32" s="74"/>
      <c r="FHX32" s="85"/>
      <c r="FHY32" s="74"/>
      <c r="FHZ32" s="74"/>
      <c r="FIA32" s="85"/>
      <c r="FIB32" s="80"/>
      <c r="FIC32" s="80"/>
      <c r="FID32" s="85"/>
      <c r="FIE32" s="77"/>
      <c r="FIF32" s="74"/>
      <c r="FIG32" s="74"/>
      <c r="FIH32" s="85"/>
      <c r="FII32" s="74"/>
      <c r="FIJ32" s="74"/>
      <c r="FIK32" s="85"/>
      <c r="FIL32" s="74"/>
      <c r="FIM32" s="74"/>
      <c r="FIN32" s="85"/>
      <c r="FIO32" s="74"/>
      <c r="FIP32" s="74"/>
      <c r="FIQ32" s="85"/>
      <c r="FIR32" s="80"/>
      <c r="FIS32" s="80"/>
      <c r="FIT32" s="85"/>
      <c r="FIU32" s="77"/>
      <c r="FIV32" s="74"/>
      <c r="FIW32" s="74"/>
      <c r="FIX32" s="85"/>
      <c r="FIY32" s="74"/>
      <c r="FIZ32" s="74"/>
      <c r="FJA32" s="85"/>
      <c r="FJB32" s="74"/>
      <c r="FJC32" s="74"/>
      <c r="FJD32" s="85"/>
      <c r="FJE32" s="74"/>
      <c r="FJF32" s="74"/>
      <c r="FJG32" s="85"/>
      <c r="FJH32" s="80"/>
      <c r="FJI32" s="80"/>
      <c r="FJJ32" s="85"/>
      <c r="FJK32" s="77"/>
      <c r="FJL32" s="74"/>
      <c r="FJM32" s="74"/>
      <c r="FJN32" s="85"/>
      <c r="FJO32" s="74"/>
      <c r="FJP32" s="74"/>
      <c r="FJQ32" s="85"/>
      <c r="FJR32" s="74"/>
      <c r="FJS32" s="74"/>
      <c r="FJT32" s="85"/>
      <c r="FJU32" s="74"/>
      <c r="FJV32" s="74"/>
      <c r="FJW32" s="85"/>
      <c r="FJX32" s="80"/>
      <c r="FJY32" s="80"/>
      <c r="FJZ32" s="85"/>
      <c r="FKA32" s="77"/>
      <c r="FKB32" s="74"/>
      <c r="FKC32" s="74"/>
      <c r="FKD32" s="85"/>
      <c r="FKE32" s="74"/>
      <c r="FKF32" s="74"/>
      <c r="FKG32" s="85"/>
      <c r="FKH32" s="74"/>
      <c r="FKI32" s="74"/>
      <c r="FKJ32" s="85"/>
      <c r="FKK32" s="74"/>
      <c r="FKL32" s="74"/>
      <c r="FKM32" s="85"/>
      <c r="FKN32" s="80"/>
      <c r="FKO32" s="80"/>
      <c r="FKP32" s="85"/>
      <c r="FKQ32" s="77"/>
      <c r="FKR32" s="74"/>
      <c r="FKS32" s="74"/>
      <c r="FKT32" s="85"/>
      <c r="FKU32" s="74"/>
      <c r="FKV32" s="74"/>
      <c r="FKW32" s="85"/>
      <c r="FKX32" s="74"/>
      <c r="FKY32" s="74"/>
      <c r="FKZ32" s="85"/>
      <c r="FLA32" s="74"/>
      <c r="FLB32" s="74"/>
      <c r="FLC32" s="85"/>
      <c r="FLD32" s="80"/>
      <c r="FLE32" s="80"/>
      <c r="FLF32" s="85"/>
      <c r="FLG32" s="77"/>
      <c r="FLH32" s="74"/>
      <c r="FLI32" s="74"/>
      <c r="FLJ32" s="85"/>
      <c r="FLK32" s="74"/>
      <c r="FLL32" s="74"/>
      <c r="FLM32" s="85"/>
      <c r="FLN32" s="74"/>
      <c r="FLO32" s="74"/>
      <c r="FLP32" s="85"/>
      <c r="FLQ32" s="74"/>
      <c r="FLR32" s="74"/>
      <c r="FLS32" s="85"/>
      <c r="FLT32" s="80"/>
      <c r="FLU32" s="80"/>
      <c r="FLV32" s="85"/>
      <c r="FLW32" s="77"/>
      <c r="FLX32" s="74"/>
      <c r="FLY32" s="74"/>
      <c r="FLZ32" s="85"/>
      <c r="FMA32" s="74"/>
      <c r="FMB32" s="74"/>
      <c r="FMC32" s="85"/>
      <c r="FMD32" s="74"/>
      <c r="FME32" s="74"/>
      <c r="FMF32" s="85"/>
      <c r="FMG32" s="74"/>
      <c r="FMH32" s="74"/>
      <c r="FMI32" s="85"/>
      <c r="FMJ32" s="80"/>
      <c r="FMK32" s="80"/>
      <c r="FML32" s="85"/>
      <c r="FMM32" s="77"/>
      <c r="FMN32" s="74"/>
      <c r="FMO32" s="74"/>
      <c r="FMP32" s="85"/>
      <c r="FMQ32" s="74"/>
      <c r="FMR32" s="74"/>
      <c r="FMS32" s="85"/>
      <c r="FMT32" s="74"/>
      <c r="FMU32" s="74"/>
      <c r="FMV32" s="85"/>
      <c r="FMW32" s="74"/>
      <c r="FMX32" s="74"/>
      <c r="FMY32" s="85"/>
      <c r="FMZ32" s="80"/>
      <c r="FNA32" s="80"/>
      <c r="FNB32" s="85"/>
      <c r="FNC32" s="77"/>
      <c r="FND32" s="74"/>
      <c r="FNE32" s="74"/>
      <c r="FNF32" s="85"/>
      <c r="FNG32" s="74"/>
      <c r="FNH32" s="74"/>
      <c r="FNI32" s="85"/>
      <c r="FNJ32" s="74"/>
      <c r="FNK32" s="74"/>
      <c r="FNL32" s="85"/>
      <c r="FNM32" s="74"/>
      <c r="FNN32" s="74"/>
      <c r="FNO32" s="85"/>
      <c r="FNP32" s="80"/>
      <c r="FNQ32" s="80"/>
      <c r="FNR32" s="85"/>
      <c r="FNS32" s="77"/>
      <c r="FNT32" s="74"/>
      <c r="FNU32" s="74"/>
      <c r="FNV32" s="85"/>
      <c r="FNW32" s="74"/>
      <c r="FNX32" s="74"/>
      <c r="FNY32" s="85"/>
      <c r="FNZ32" s="74"/>
      <c r="FOA32" s="74"/>
      <c r="FOB32" s="85"/>
      <c r="FOC32" s="74"/>
      <c r="FOD32" s="74"/>
      <c r="FOE32" s="85"/>
      <c r="FOF32" s="80"/>
      <c r="FOG32" s="80"/>
      <c r="FOH32" s="85"/>
      <c r="FOI32" s="77"/>
      <c r="FOJ32" s="74"/>
      <c r="FOK32" s="74"/>
      <c r="FOL32" s="85"/>
      <c r="FOM32" s="74"/>
      <c r="FON32" s="74"/>
      <c r="FOO32" s="85"/>
      <c r="FOP32" s="74"/>
      <c r="FOQ32" s="74"/>
      <c r="FOR32" s="85"/>
      <c r="FOS32" s="74"/>
      <c r="FOT32" s="74"/>
      <c r="FOU32" s="85"/>
      <c r="FOV32" s="80"/>
      <c r="FOW32" s="80"/>
      <c r="FOX32" s="85"/>
      <c r="FOY32" s="77"/>
      <c r="FOZ32" s="74"/>
      <c r="FPA32" s="74"/>
      <c r="FPB32" s="85"/>
      <c r="FPC32" s="74"/>
      <c r="FPD32" s="74"/>
      <c r="FPE32" s="85"/>
      <c r="FPF32" s="74"/>
      <c r="FPG32" s="74"/>
      <c r="FPH32" s="85"/>
      <c r="FPI32" s="74"/>
      <c r="FPJ32" s="74"/>
      <c r="FPK32" s="85"/>
      <c r="FPL32" s="80"/>
      <c r="FPM32" s="80"/>
      <c r="FPN32" s="85"/>
      <c r="FPO32" s="77"/>
      <c r="FPP32" s="74"/>
      <c r="FPQ32" s="74"/>
      <c r="FPR32" s="85"/>
      <c r="FPS32" s="74"/>
      <c r="FPT32" s="74"/>
      <c r="FPU32" s="85"/>
      <c r="FPV32" s="74"/>
      <c r="FPW32" s="74"/>
      <c r="FPX32" s="85"/>
      <c r="FPY32" s="74"/>
      <c r="FPZ32" s="74"/>
      <c r="FQA32" s="85"/>
      <c r="FQB32" s="80"/>
      <c r="FQC32" s="80"/>
      <c r="FQD32" s="85"/>
      <c r="FQE32" s="77"/>
      <c r="FQF32" s="74"/>
      <c r="FQG32" s="74"/>
      <c r="FQH32" s="85"/>
      <c r="FQI32" s="74"/>
      <c r="FQJ32" s="74"/>
      <c r="FQK32" s="85"/>
      <c r="FQL32" s="74"/>
      <c r="FQM32" s="74"/>
      <c r="FQN32" s="85"/>
      <c r="FQO32" s="74"/>
      <c r="FQP32" s="74"/>
      <c r="FQQ32" s="85"/>
      <c r="FQR32" s="80"/>
      <c r="FQS32" s="80"/>
      <c r="FQT32" s="85"/>
      <c r="FQU32" s="77"/>
      <c r="FQV32" s="74"/>
      <c r="FQW32" s="74"/>
      <c r="FQX32" s="85"/>
      <c r="FQY32" s="74"/>
      <c r="FQZ32" s="74"/>
      <c r="FRA32" s="85"/>
      <c r="FRB32" s="74"/>
      <c r="FRC32" s="74"/>
      <c r="FRD32" s="85"/>
      <c r="FRE32" s="74"/>
      <c r="FRF32" s="74"/>
      <c r="FRG32" s="85"/>
      <c r="FRH32" s="80"/>
      <c r="FRI32" s="80"/>
      <c r="FRJ32" s="85"/>
      <c r="FRK32" s="77"/>
      <c r="FRL32" s="74"/>
      <c r="FRM32" s="74"/>
      <c r="FRN32" s="85"/>
      <c r="FRO32" s="74"/>
      <c r="FRP32" s="74"/>
      <c r="FRQ32" s="85"/>
      <c r="FRR32" s="74"/>
      <c r="FRS32" s="74"/>
      <c r="FRT32" s="85"/>
      <c r="FRU32" s="74"/>
      <c r="FRV32" s="74"/>
      <c r="FRW32" s="85"/>
      <c r="FRX32" s="80"/>
      <c r="FRY32" s="80"/>
      <c r="FRZ32" s="85"/>
      <c r="FSA32" s="77"/>
      <c r="FSB32" s="74"/>
      <c r="FSC32" s="74"/>
      <c r="FSD32" s="85"/>
      <c r="FSE32" s="74"/>
      <c r="FSF32" s="74"/>
      <c r="FSG32" s="85"/>
      <c r="FSH32" s="74"/>
      <c r="FSI32" s="74"/>
      <c r="FSJ32" s="85"/>
      <c r="FSK32" s="74"/>
      <c r="FSL32" s="74"/>
      <c r="FSM32" s="85"/>
      <c r="FSN32" s="80"/>
      <c r="FSO32" s="80"/>
      <c r="FSP32" s="85"/>
      <c r="FSQ32" s="77"/>
      <c r="FSR32" s="74"/>
      <c r="FSS32" s="74"/>
      <c r="FST32" s="85"/>
      <c r="FSU32" s="74"/>
      <c r="FSV32" s="74"/>
      <c r="FSW32" s="85"/>
      <c r="FSX32" s="74"/>
      <c r="FSY32" s="74"/>
      <c r="FSZ32" s="85"/>
      <c r="FTA32" s="74"/>
      <c r="FTB32" s="74"/>
      <c r="FTC32" s="85"/>
      <c r="FTD32" s="80"/>
      <c r="FTE32" s="80"/>
      <c r="FTF32" s="85"/>
      <c r="FTG32" s="77"/>
      <c r="FTH32" s="74"/>
      <c r="FTI32" s="74"/>
      <c r="FTJ32" s="85"/>
      <c r="FTK32" s="74"/>
      <c r="FTL32" s="74"/>
      <c r="FTM32" s="85"/>
      <c r="FTN32" s="74"/>
      <c r="FTO32" s="74"/>
      <c r="FTP32" s="85"/>
      <c r="FTQ32" s="74"/>
      <c r="FTR32" s="74"/>
      <c r="FTS32" s="85"/>
      <c r="FTT32" s="80"/>
      <c r="FTU32" s="80"/>
      <c r="FTV32" s="85"/>
      <c r="FTW32" s="77"/>
      <c r="FTX32" s="74"/>
      <c r="FTY32" s="74"/>
      <c r="FTZ32" s="85"/>
      <c r="FUA32" s="74"/>
      <c r="FUB32" s="74"/>
      <c r="FUC32" s="85"/>
      <c r="FUD32" s="74"/>
      <c r="FUE32" s="74"/>
      <c r="FUF32" s="85"/>
      <c r="FUG32" s="74"/>
      <c r="FUH32" s="74"/>
      <c r="FUI32" s="85"/>
      <c r="FUJ32" s="80"/>
      <c r="FUK32" s="80"/>
      <c r="FUL32" s="85"/>
      <c r="FUM32" s="77"/>
      <c r="FUN32" s="74"/>
      <c r="FUO32" s="74"/>
      <c r="FUP32" s="85"/>
      <c r="FUQ32" s="74"/>
      <c r="FUR32" s="74"/>
      <c r="FUS32" s="85"/>
      <c r="FUT32" s="74"/>
      <c r="FUU32" s="74"/>
      <c r="FUV32" s="85"/>
      <c r="FUW32" s="74"/>
      <c r="FUX32" s="74"/>
      <c r="FUY32" s="85"/>
      <c r="FUZ32" s="80"/>
      <c r="FVA32" s="80"/>
      <c r="FVB32" s="85"/>
      <c r="FVC32" s="77"/>
      <c r="FVD32" s="74"/>
      <c r="FVE32" s="74"/>
      <c r="FVF32" s="85"/>
      <c r="FVG32" s="74"/>
      <c r="FVH32" s="74"/>
      <c r="FVI32" s="85"/>
      <c r="FVJ32" s="74"/>
      <c r="FVK32" s="74"/>
      <c r="FVL32" s="85"/>
      <c r="FVM32" s="74"/>
      <c r="FVN32" s="74"/>
      <c r="FVO32" s="85"/>
      <c r="FVP32" s="80"/>
      <c r="FVQ32" s="80"/>
      <c r="FVR32" s="85"/>
      <c r="FVS32" s="77"/>
      <c r="FVT32" s="74"/>
      <c r="FVU32" s="74"/>
      <c r="FVV32" s="85"/>
      <c r="FVW32" s="74"/>
      <c r="FVX32" s="74"/>
      <c r="FVY32" s="85"/>
      <c r="FVZ32" s="74"/>
      <c r="FWA32" s="74"/>
      <c r="FWB32" s="85"/>
      <c r="FWC32" s="74"/>
      <c r="FWD32" s="74"/>
      <c r="FWE32" s="85"/>
      <c r="FWF32" s="80"/>
      <c r="FWG32" s="80"/>
      <c r="FWH32" s="85"/>
      <c r="FWI32" s="77"/>
      <c r="FWJ32" s="74"/>
      <c r="FWK32" s="74"/>
      <c r="FWL32" s="85"/>
      <c r="FWM32" s="74"/>
      <c r="FWN32" s="74"/>
      <c r="FWO32" s="85"/>
      <c r="FWP32" s="74"/>
      <c r="FWQ32" s="74"/>
      <c r="FWR32" s="85"/>
      <c r="FWS32" s="74"/>
      <c r="FWT32" s="74"/>
      <c r="FWU32" s="85"/>
      <c r="FWV32" s="80"/>
      <c r="FWW32" s="80"/>
      <c r="FWX32" s="85"/>
      <c r="FWY32" s="77"/>
      <c r="FWZ32" s="74"/>
      <c r="FXA32" s="74"/>
      <c r="FXB32" s="85"/>
      <c r="FXC32" s="74"/>
      <c r="FXD32" s="74"/>
      <c r="FXE32" s="85"/>
      <c r="FXF32" s="74"/>
      <c r="FXG32" s="74"/>
      <c r="FXH32" s="85"/>
      <c r="FXI32" s="74"/>
      <c r="FXJ32" s="74"/>
      <c r="FXK32" s="85"/>
      <c r="FXL32" s="80"/>
      <c r="FXM32" s="80"/>
      <c r="FXN32" s="85"/>
      <c r="FXO32" s="77"/>
      <c r="FXP32" s="74"/>
      <c r="FXQ32" s="74"/>
      <c r="FXR32" s="85"/>
      <c r="FXS32" s="74"/>
      <c r="FXT32" s="74"/>
      <c r="FXU32" s="85"/>
      <c r="FXV32" s="74"/>
      <c r="FXW32" s="74"/>
      <c r="FXX32" s="85"/>
      <c r="FXY32" s="74"/>
      <c r="FXZ32" s="74"/>
      <c r="FYA32" s="85"/>
      <c r="FYB32" s="80"/>
      <c r="FYC32" s="80"/>
      <c r="FYD32" s="85"/>
      <c r="FYE32" s="77"/>
      <c r="FYF32" s="74"/>
      <c r="FYG32" s="74"/>
      <c r="FYH32" s="85"/>
      <c r="FYI32" s="74"/>
      <c r="FYJ32" s="74"/>
      <c r="FYK32" s="85"/>
      <c r="FYL32" s="74"/>
      <c r="FYM32" s="74"/>
      <c r="FYN32" s="85"/>
      <c r="FYO32" s="74"/>
      <c r="FYP32" s="74"/>
      <c r="FYQ32" s="85"/>
      <c r="FYR32" s="80"/>
      <c r="FYS32" s="80"/>
      <c r="FYT32" s="85"/>
      <c r="FYU32" s="77"/>
      <c r="FYV32" s="74"/>
      <c r="FYW32" s="74"/>
      <c r="FYX32" s="85"/>
      <c r="FYY32" s="74"/>
      <c r="FYZ32" s="74"/>
      <c r="FZA32" s="85"/>
      <c r="FZB32" s="74"/>
      <c r="FZC32" s="74"/>
      <c r="FZD32" s="85"/>
      <c r="FZE32" s="74"/>
      <c r="FZF32" s="74"/>
      <c r="FZG32" s="85"/>
      <c r="FZH32" s="80"/>
      <c r="FZI32" s="80"/>
      <c r="FZJ32" s="85"/>
      <c r="FZK32" s="77"/>
      <c r="FZL32" s="74"/>
      <c r="FZM32" s="74"/>
      <c r="FZN32" s="85"/>
      <c r="FZO32" s="74"/>
      <c r="FZP32" s="74"/>
      <c r="FZQ32" s="85"/>
      <c r="FZR32" s="74"/>
      <c r="FZS32" s="74"/>
      <c r="FZT32" s="85"/>
      <c r="FZU32" s="74"/>
      <c r="FZV32" s="74"/>
      <c r="FZW32" s="85"/>
      <c r="FZX32" s="80"/>
      <c r="FZY32" s="80"/>
      <c r="FZZ32" s="85"/>
      <c r="GAA32" s="77"/>
      <c r="GAB32" s="74"/>
      <c r="GAC32" s="74"/>
      <c r="GAD32" s="85"/>
      <c r="GAE32" s="74"/>
      <c r="GAF32" s="74"/>
      <c r="GAG32" s="85"/>
      <c r="GAH32" s="74"/>
      <c r="GAI32" s="74"/>
      <c r="GAJ32" s="85"/>
      <c r="GAK32" s="74"/>
      <c r="GAL32" s="74"/>
      <c r="GAM32" s="85"/>
      <c r="GAN32" s="80"/>
      <c r="GAO32" s="80"/>
      <c r="GAP32" s="85"/>
      <c r="GAQ32" s="77"/>
      <c r="GAR32" s="74"/>
      <c r="GAS32" s="74"/>
      <c r="GAT32" s="85"/>
      <c r="GAU32" s="74"/>
      <c r="GAV32" s="74"/>
      <c r="GAW32" s="85"/>
      <c r="GAX32" s="74"/>
      <c r="GAY32" s="74"/>
      <c r="GAZ32" s="85"/>
      <c r="GBA32" s="74"/>
      <c r="GBB32" s="74"/>
      <c r="GBC32" s="85"/>
      <c r="GBD32" s="80"/>
      <c r="GBE32" s="80"/>
      <c r="GBF32" s="85"/>
      <c r="GBG32" s="77"/>
      <c r="GBH32" s="74"/>
      <c r="GBI32" s="74"/>
      <c r="GBJ32" s="85"/>
      <c r="GBK32" s="74"/>
      <c r="GBL32" s="74"/>
      <c r="GBM32" s="85"/>
      <c r="GBN32" s="74"/>
      <c r="GBO32" s="74"/>
      <c r="GBP32" s="85"/>
      <c r="GBQ32" s="74"/>
      <c r="GBR32" s="74"/>
      <c r="GBS32" s="85"/>
      <c r="GBT32" s="80"/>
      <c r="GBU32" s="80"/>
      <c r="GBV32" s="85"/>
      <c r="GBW32" s="77"/>
      <c r="GBX32" s="74"/>
      <c r="GBY32" s="74"/>
      <c r="GBZ32" s="85"/>
      <c r="GCA32" s="74"/>
      <c r="GCB32" s="74"/>
      <c r="GCC32" s="85"/>
      <c r="GCD32" s="74"/>
      <c r="GCE32" s="74"/>
      <c r="GCF32" s="85"/>
      <c r="GCG32" s="74"/>
      <c r="GCH32" s="74"/>
      <c r="GCI32" s="85"/>
      <c r="GCJ32" s="80"/>
      <c r="GCK32" s="80"/>
      <c r="GCL32" s="85"/>
      <c r="GCM32" s="77"/>
      <c r="GCN32" s="74"/>
      <c r="GCO32" s="74"/>
      <c r="GCP32" s="85"/>
      <c r="GCQ32" s="74"/>
      <c r="GCR32" s="74"/>
      <c r="GCS32" s="85"/>
      <c r="GCT32" s="74"/>
      <c r="GCU32" s="74"/>
      <c r="GCV32" s="85"/>
      <c r="GCW32" s="74"/>
      <c r="GCX32" s="74"/>
      <c r="GCY32" s="85"/>
      <c r="GCZ32" s="80"/>
      <c r="GDA32" s="80"/>
      <c r="GDB32" s="85"/>
      <c r="GDC32" s="77"/>
      <c r="GDD32" s="74"/>
      <c r="GDE32" s="74"/>
      <c r="GDF32" s="85"/>
      <c r="GDG32" s="74"/>
      <c r="GDH32" s="74"/>
      <c r="GDI32" s="85"/>
      <c r="GDJ32" s="74"/>
      <c r="GDK32" s="74"/>
      <c r="GDL32" s="85"/>
      <c r="GDM32" s="74"/>
      <c r="GDN32" s="74"/>
      <c r="GDO32" s="85"/>
      <c r="GDP32" s="80"/>
      <c r="GDQ32" s="80"/>
      <c r="GDR32" s="85"/>
      <c r="GDS32" s="77"/>
      <c r="GDT32" s="74"/>
      <c r="GDU32" s="74"/>
      <c r="GDV32" s="85"/>
      <c r="GDW32" s="74"/>
      <c r="GDX32" s="74"/>
      <c r="GDY32" s="85"/>
      <c r="GDZ32" s="74"/>
      <c r="GEA32" s="74"/>
      <c r="GEB32" s="85"/>
      <c r="GEC32" s="74"/>
      <c r="GED32" s="74"/>
      <c r="GEE32" s="85"/>
      <c r="GEF32" s="80"/>
      <c r="GEG32" s="80"/>
      <c r="GEH32" s="85"/>
      <c r="GEI32" s="77"/>
      <c r="GEJ32" s="74"/>
      <c r="GEK32" s="74"/>
      <c r="GEL32" s="85"/>
      <c r="GEM32" s="74"/>
      <c r="GEN32" s="74"/>
      <c r="GEO32" s="85"/>
      <c r="GEP32" s="74"/>
      <c r="GEQ32" s="74"/>
      <c r="GER32" s="85"/>
      <c r="GES32" s="74"/>
      <c r="GET32" s="74"/>
      <c r="GEU32" s="85"/>
      <c r="GEV32" s="80"/>
      <c r="GEW32" s="80"/>
      <c r="GEX32" s="85"/>
      <c r="GEY32" s="77"/>
      <c r="GEZ32" s="74"/>
      <c r="GFA32" s="74"/>
      <c r="GFB32" s="85"/>
      <c r="GFC32" s="74"/>
      <c r="GFD32" s="74"/>
      <c r="GFE32" s="85"/>
      <c r="GFF32" s="74"/>
      <c r="GFG32" s="74"/>
      <c r="GFH32" s="85"/>
      <c r="GFI32" s="74"/>
      <c r="GFJ32" s="74"/>
      <c r="GFK32" s="85"/>
      <c r="GFL32" s="80"/>
      <c r="GFM32" s="80"/>
      <c r="GFN32" s="85"/>
      <c r="GFO32" s="77"/>
      <c r="GFP32" s="74"/>
      <c r="GFQ32" s="74"/>
      <c r="GFR32" s="85"/>
      <c r="GFS32" s="74"/>
      <c r="GFT32" s="74"/>
      <c r="GFU32" s="85"/>
      <c r="GFV32" s="74"/>
      <c r="GFW32" s="74"/>
      <c r="GFX32" s="85"/>
      <c r="GFY32" s="74"/>
      <c r="GFZ32" s="74"/>
      <c r="GGA32" s="85"/>
      <c r="GGB32" s="80"/>
      <c r="GGC32" s="80"/>
      <c r="GGD32" s="85"/>
      <c r="GGE32" s="77"/>
      <c r="GGF32" s="74"/>
      <c r="GGG32" s="74"/>
      <c r="GGH32" s="85"/>
      <c r="GGI32" s="74"/>
      <c r="GGJ32" s="74"/>
      <c r="GGK32" s="85"/>
      <c r="GGL32" s="74"/>
      <c r="GGM32" s="74"/>
      <c r="GGN32" s="85"/>
      <c r="GGO32" s="74"/>
      <c r="GGP32" s="74"/>
      <c r="GGQ32" s="85"/>
      <c r="GGR32" s="80"/>
      <c r="GGS32" s="80"/>
      <c r="GGT32" s="85"/>
      <c r="GGU32" s="77"/>
      <c r="GGV32" s="74"/>
      <c r="GGW32" s="74"/>
      <c r="GGX32" s="85"/>
      <c r="GGY32" s="74"/>
      <c r="GGZ32" s="74"/>
      <c r="GHA32" s="85"/>
      <c r="GHB32" s="74"/>
      <c r="GHC32" s="74"/>
      <c r="GHD32" s="85"/>
      <c r="GHE32" s="74"/>
      <c r="GHF32" s="74"/>
      <c r="GHG32" s="85"/>
      <c r="GHH32" s="80"/>
      <c r="GHI32" s="80"/>
      <c r="GHJ32" s="85"/>
      <c r="GHK32" s="77"/>
      <c r="GHL32" s="74"/>
      <c r="GHM32" s="74"/>
      <c r="GHN32" s="85"/>
      <c r="GHO32" s="74"/>
      <c r="GHP32" s="74"/>
      <c r="GHQ32" s="85"/>
      <c r="GHR32" s="74"/>
      <c r="GHS32" s="74"/>
      <c r="GHT32" s="85"/>
      <c r="GHU32" s="74"/>
      <c r="GHV32" s="74"/>
      <c r="GHW32" s="85"/>
      <c r="GHX32" s="80"/>
      <c r="GHY32" s="80"/>
      <c r="GHZ32" s="85"/>
      <c r="GIA32" s="77"/>
      <c r="GIB32" s="74"/>
      <c r="GIC32" s="74"/>
      <c r="GID32" s="85"/>
      <c r="GIE32" s="74"/>
      <c r="GIF32" s="74"/>
      <c r="GIG32" s="85"/>
      <c r="GIH32" s="74"/>
      <c r="GII32" s="74"/>
      <c r="GIJ32" s="85"/>
      <c r="GIK32" s="74"/>
      <c r="GIL32" s="74"/>
      <c r="GIM32" s="85"/>
      <c r="GIN32" s="80"/>
      <c r="GIO32" s="80"/>
      <c r="GIP32" s="85"/>
      <c r="GIQ32" s="77"/>
      <c r="GIR32" s="74"/>
      <c r="GIS32" s="74"/>
      <c r="GIT32" s="85"/>
      <c r="GIU32" s="74"/>
      <c r="GIV32" s="74"/>
      <c r="GIW32" s="85"/>
      <c r="GIX32" s="74"/>
      <c r="GIY32" s="74"/>
      <c r="GIZ32" s="85"/>
      <c r="GJA32" s="74"/>
      <c r="GJB32" s="74"/>
      <c r="GJC32" s="85"/>
      <c r="GJD32" s="80"/>
      <c r="GJE32" s="80"/>
      <c r="GJF32" s="85"/>
      <c r="GJG32" s="77"/>
      <c r="GJH32" s="74"/>
      <c r="GJI32" s="74"/>
      <c r="GJJ32" s="85"/>
      <c r="GJK32" s="74"/>
      <c r="GJL32" s="74"/>
      <c r="GJM32" s="85"/>
      <c r="GJN32" s="74"/>
      <c r="GJO32" s="74"/>
      <c r="GJP32" s="85"/>
      <c r="GJQ32" s="74"/>
      <c r="GJR32" s="74"/>
      <c r="GJS32" s="85"/>
      <c r="GJT32" s="80"/>
      <c r="GJU32" s="80"/>
      <c r="GJV32" s="85"/>
      <c r="GJW32" s="77"/>
      <c r="GJX32" s="74"/>
      <c r="GJY32" s="74"/>
      <c r="GJZ32" s="85"/>
      <c r="GKA32" s="74"/>
      <c r="GKB32" s="74"/>
      <c r="GKC32" s="85"/>
      <c r="GKD32" s="74"/>
      <c r="GKE32" s="74"/>
      <c r="GKF32" s="85"/>
      <c r="GKG32" s="74"/>
      <c r="GKH32" s="74"/>
      <c r="GKI32" s="85"/>
      <c r="GKJ32" s="80"/>
      <c r="GKK32" s="80"/>
      <c r="GKL32" s="85"/>
      <c r="GKM32" s="77"/>
      <c r="GKN32" s="74"/>
      <c r="GKO32" s="74"/>
      <c r="GKP32" s="85"/>
      <c r="GKQ32" s="74"/>
      <c r="GKR32" s="74"/>
      <c r="GKS32" s="85"/>
      <c r="GKT32" s="74"/>
      <c r="GKU32" s="74"/>
      <c r="GKV32" s="85"/>
      <c r="GKW32" s="74"/>
      <c r="GKX32" s="74"/>
      <c r="GKY32" s="85"/>
      <c r="GKZ32" s="80"/>
      <c r="GLA32" s="80"/>
      <c r="GLB32" s="85"/>
      <c r="GLC32" s="77"/>
      <c r="GLD32" s="74"/>
      <c r="GLE32" s="74"/>
      <c r="GLF32" s="85"/>
      <c r="GLG32" s="74"/>
      <c r="GLH32" s="74"/>
      <c r="GLI32" s="85"/>
      <c r="GLJ32" s="74"/>
      <c r="GLK32" s="74"/>
      <c r="GLL32" s="85"/>
      <c r="GLM32" s="74"/>
      <c r="GLN32" s="74"/>
      <c r="GLO32" s="85"/>
      <c r="GLP32" s="80"/>
      <c r="GLQ32" s="80"/>
      <c r="GLR32" s="85"/>
      <c r="GLS32" s="77"/>
      <c r="GLT32" s="74"/>
      <c r="GLU32" s="74"/>
      <c r="GLV32" s="85"/>
      <c r="GLW32" s="74"/>
      <c r="GLX32" s="74"/>
      <c r="GLY32" s="85"/>
      <c r="GLZ32" s="74"/>
      <c r="GMA32" s="74"/>
      <c r="GMB32" s="85"/>
      <c r="GMC32" s="74"/>
      <c r="GMD32" s="74"/>
      <c r="GME32" s="85"/>
      <c r="GMF32" s="80"/>
      <c r="GMG32" s="80"/>
      <c r="GMH32" s="85"/>
      <c r="GMI32" s="77"/>
      <c r="GMJ32" s="74"/>
      <c r="GMK32" s="74"/>
      <c r="GML32" s="85"/>
      <c r="GMM32" s="74"/>
      <c r="GMN32" s="74"/>
      <c r="GMO32" s="85"/>
      <c r="GMP32" s="74"/>
      <c r="GMQ32" s="74"/>
      <c r="GMR32" s="85"/>
      <c r="GMS32" s="74"/>
      <c r="GMT32" s="74"/>
      <c r="GMU32" s="85"/>
      <c r="GMV32" s="80"/>
      <c r="GMW32" s="80"/>
      <c r="GMX32" s="85"/>
      <c r="GMY32" s="77"/>
      <c r="GMZ32" s="74"/>
      <c r="GNA32" s="74"/>
      <c r="GNB32" s="85"/>
      <c r="GNC32" s="74"/>
      <c r="GND32" s="74"/>
      <c r="GNE32" s="85"/>
      <c r="GNF32" s="74"/>
      <c r="GNG32" s="74"/>
      <c r="GNH32" s="85"/>
      <c r="GNI32" s="74"/>
      <c r="GNJ32" s="74"/>
      <c r="GNK32" s="85"/>
      <c r="GNL32" s="80"/>
      <c r="GNM32" s="80"/>
      <c r="GNN32" s="85"/>
      <c r="GNO32" s="77"/>
      <c r="GNP32" s="74"/>
      <c r="GNQ32" s="74"/>
      <c r="GNR32" s="85"/>
      <c r="GNS32" s="74"/>
      <c r="GNT32" s="74"/>
      <c r="GNU32" s="85"/>
      <c r="GNV32" s="74"/>
      <c r="GNW32" s="74"/>
      <c r="GNX32" s="85"/>
      <c r="GNY32" s="74"/>
      <c r="GNZ32" s="74"/>
      <c r="GOA32" s="85"/>
      <c r="GOB32" s="80"/>
      <c r="GOC32" s="80"/>
      <c r="GOD32" s="85"/>
      <c r="GOE32" s="77"/>
      <c r="GOF32" s="74"/>
      <c r="GOG32" s="74"/>
      <c r="GOH32" s="85"/>
      <c r="GOI32" s="74"/>
      <c r="GOJ32" s="74"/>
      <c r="GOK32" s="85"/>
      <c r="GOL32" s="74"/>
      <c r="GOM32" s="74"/>
      <c r="GON32" s="85"/>
      <c r="GOO32" s="74"/>
      <c r="GOP32" s="74"/>
      <c r="GOQ32" s="85"/>
      <c r="GOR32" s="80"/>
      <c r="GOS32" s="80"/>
      <c r="GOT32" s="85"/>
      <c r="GOU32" s="77"/>
      <c r="GOV32" s="74"/>
      <c r="GOW32" s="74"/>
      <c r="GOX32" s="85"/>
      <c r="GOY32" s="74"/>
      <c r="GOZ32" s="74"/>
      <c r="GPA32" s="85"/>
      <c r="GPB32" s="74"/>
      <c r="GPC32" s="74"/>
      <c r="GPD32" s="85"/>
      <c r="GPE32" s="74"/>
      <c r="GPF32" s="74"/>
      <c r="GPG32" s="85"/>
      <c r="GPH32" s="80"/>
      <c r="GPI32" s="80"/>
      <c r="GPJ32" s="85"/>
      <c r="GPK32" s="77"/>
      <c r="GPL32" s="74"/>
      <c r="GPM32" s="74"/>
      <c r="GPN32" s="85"/>
      <c r="GPO32" s="74"/>
      <c r="GPP32" s="74"/>
      <c r="GPQ32" s="85"/>
      <c r="GPR32" s="74"/>
      <c r="GPS32" s="74"/>
      <c r="GPT32" s="85"/>
      <c r="GPU32" s="74"/>
      <c r="GPV32" s="74"/>
      <c r="GPW32" s="85"/>
      <c r="GPX32" s="80"/>
      <c r="GPY32" s="80"/>
      <c r="GPZ32" s="85"/>
      <c r="GQA32" s="77"/>
      <c r="GQB32" s="74"/>
      <c r="GQC32" s="74"/>
      <c r="GQD32" s="85"/>
      <c r="GQE32" s="74"/>
      <c r="GQF32" s="74"/>
      <c r="GQG32" s="85"/>
      <c r="GQH32" s="74"/>
      <c r="GQI32" s="74"/>
      <c r="GQJ32" s="85"/>
      <c r="GQK32" s="74"/>
      <c r="GQL32" s="74"/>
      <c r="GQM32" s="85"/>
      <c r="GQN32" s="80"/>
      <c r="GQO32" s="80"/>
      <c r="GQP32" s="85"/>
      <c r="GQQ32" s="77"/>
      <c r="GQR32" s="74"/>
      <c r="GQS32" s="74"/>
      <c r="GQT32" s="85"/>
      <c r="GQU32" s="74"/>
      <c r="GQV32" s="74"/>
      <c r="GQW32" s="85"/>
      <c r="GQX32" s="74"/>
      <c r="GQY32" s="74"/>
      <c r="GQZ32" s="85"/>
      <c r="GRA32" s="74"/>
      <c r="GRB32" s="74"/>
      <c r="GRC32" s="85"/>
      <c r="GRD32" s="80"/>
      <c r="GRE32" s="80"/>
      <c r="GRF32" s="85"/>
      <c r="GRG32" s="77"/>
      <c r="GRH32" s="74"/>
      <c r="GRI32" s="74"/>
      <c r="GRJ32" s="85"/>
      <c r="GRK32" s="74"/>
      <c r="GRL32" s="74"/>
      <c r="GRM32" s="85"/>
      <c r="GRN32" s="74"/>
      <c r="GRO32" s="74"/>
      <c r="GRP32" s="85"/>
      <c r="GRQ32" s="74"/>
      <c r="GRR32" s="74"/>
      <c r="GRS32" s="85"/>
      <c r="GRT32" s="80"/>
      <c r="GRU32" s="80"/>
      <c r="GRV32" s="85"/>
      <c r="GRW32" s="77"/>
      <c r="GRX32" s="74"/>
      <c r="GRY32" s="74"/>
      <c r="GRZ32" s="85"/>
      <c r="GSA32" s="74"/>
      <c r="GSB32" s="74"/>
      <c r="GSC32" s="85"/>
      <c r="GSD32" s="74"/>
      <c r="GSE32" s="74"/>
      <c r="GSF32" s="85"/>
      <c r="GSG32" s="74"/>
      <c r="GSH32" s="74"/>
      <c r="GSI32" s="85"/>
      <c r="GSJ32" s="80"/>
      <c r="GSK32" s="80"/>
      <c r="GSL32" s="85"/>
      <c r="GSM32" s="77"/>
      <c r="GSN32" s="74"/>
      <c r="GSO32" s="74"/>
      <c r="GSP32" s="85"/>
      <c r="GSQ32" s="74"/>
      <c r="GSR32" s="74"/>
      <c r="GSS32" s="85"/>
      <c r="GST32" s="74"/>
      <c r="GSU32" s="74"/>
      <c r="GSV32" s="85"/>
      <c r="GSW32" s="74"/>
      <c r="GSX32" s="74"/>
      <c r="GSY32" s="85"/>
      <c r="GSZ32" s="80"/>
      <c r="GTA32" s="80"/>
      <c r="GTB32" s="85"/>
      <c r="GTC32" s="77"/>
      <c r="GTD32" s="74"/>
      <c r="GTE32" s="74"/>
      <c r="GTF32" s="85"/>
      <c r="GTG32" s="74"/>
      <c r="GTH32" s="74"/>
      <c r="GTI32" s="85"/>
      <c r="GTJ32" s="74"/>
      <c r="GTK32" s="74"/>
      <c r="GTL32" s="85"/>
      <c r="GTM32" s="74"/>
      <c r="GTN32" s="74"/>
      <c r="GTO32" s="85"/>
      <c r="GTP32" s="80"/>
      <c r="GTQ32" s="80"/>
      <c r="GTR32" s="85"/>
      <c r="GTS32" s="77"/>
      <c r="GTT32" s="74"/>
      <c r="GTU32" s="74"/>
      <c r="GTV32" s="85"/>
      <c r="GTW32" s="74"/>
      <c r="GTX32" s="74"/>
      <c r="GTY32" s="85"/>
      <c r="GTZ32" s="74"/>
      <c r="GUA32" s="74"/>
      <c r="GUB32" s="85"/>
      <c r="GUC32" s="74"/>
      <c r="GUD32" s="74"/>
      <c r="GUE32" s="85"/>
      <c r="GUF32" s="80"/>
      <c r="GUG32" s="80"/>
      <c r="GUH32" s="85"/>
      <c r="GUI32" s="77"/>
      <c r="GUJ32" s="74"/>
      <c r="GUK32" s="74"/>
      <c r="GUL32" s="85"/>
      <c r="GUM32" s="74"/>
      <c r="GUN32" s="74"/>
      <c r="GUO32" s="85"/>
      <c r="GUP32" s="74"/>
      <c r="GUQ32" s="74"/>
      <c r="GUR32" s="85"/>
      <c r="GUS32" s="74"/>
      <c r="GUT32" s="74"/>
      <c r="GUU32" s="85"/>
      <c r="GUV32" s="80"/>
      <c r="GUW32" s="80"/>
      <c r="GUX32" s="85"/>
      <c r="GUY32" s="77"/>
      <c r="GUZ32" s="74"/>
      <c r="GVA32" s="74"/>
      <c r="GVB32" s="85"/>
      <c r="GVC32" s="74"/>
      <c r="GVD32" s="74"/>
      <c r="GVE32" s="85"/>
      <c r="GVF32" s="74"/>
      <c r="GVG32" s="74"/>
      <c r="GVH32" s="85"/>
      <c r="GVI32" s="74"/>
      <c r="GVJ32" s="74"/>
      <c r="GVK32" s="85"/>
      <c r="GVL32" s="80"/>
      <c r="GVM32" s="80"/>
      <c r="GVN32" s="85"/>
      <c r="GVO32" s="77"/>
      <c r="GVP32" s="74"/>
      <c r="GVQ32" s="74"/>
      <c r="GVR32" s="85"/>
      <c r="GVS32" s="74"/>
      <c r="GVT32" s="74"/>
      <c r="GVU32" s="85"/>
      <c r="GVV32" s="74"/>
      <c r="GVW32" s="74"/>
      <c r="GVX32" s="85"/>
      <c r="GVY32" s="74"/>
      <c r="GVZ32" s="74"/>
      <c r="GWA32" s="85"/>
      <c r="GWB32" s="80"/>
      <c r="GWC32" s="80"/>
      <c r="GWD32" s="85"/>
      <c r="GWE32" s="77"/>
      <c r="GWF32" s="74"/>
      <c r="GWG32" s="74"/>
      <c r="GWH32" s="85"/>
      <c r="GWI32" s="74"/>
      <c r="GWJ32" s="74"/>
      <c r="GWK32" s="85"/>
      <c r="GWL32" s="74"/>
      <c r="GWM32" s="74"/>
      <c r="GWN32" s="85"/>
      <c r="GWO32" s="74"/>
      <c r="GWP32" s="74"/>
      <c r="GWQ32" s="85"/>
      <c r="GWR32" s="80"/>
      <c r="GWS32" s="80"/>
      <c r="GWT32" s="85"/>
      <c r="GWU32" s="77"/>
      <c r="GWV32" s="74"/>
      <c r="GWW32" s="74"/>
      <c r="GWX32" s="85"/>
      <c r="GWY32" s="74"/>
      <c r="GWZ32" s="74"/>
      <c r="GXA32" s="85"/>
      <c r="GXB32" s="74"/>
      <c r="GXC32" s="74"/>
      <c r="GXD32" s="85"/>
      <c r="GXE32" s="74"/>
      <c r="GXF32" s="74"/>
      <c r="GXG32" s="85"/>
      <c r="GXH32" s="80"/>
      <c r="GXI32" s="80"/>
      <c r="GXJ32" s="85"/>
      <c r="GXK32" s="77"/>
      <c r="GXL32" s="74"/>
      <c r="GXM32" s="74"/>
      <c r="GXN32" s="85"/>
      <c r="GXO32" s="74"/>
      <c r="GXP32" s="74"/>
      <c r="GXQ32" s="85"/>
      <c r="GXR32" s="74"/>
      <c r="GXS32" s="74"/>
      <c r="GXT32" s="85"/>
      <c r="GXU32" s="74"/>
      <c r="GXV32" s="74"/>
      <c r="GXW32" s="85"/>
      <c r="GXX32" s="80"/>
      <c r="GXY32" s="80"/>
      <c r="GXZ32" s="85"/>
      <c r="GYA32" s="77"/>
      <c r="GYB32" s="74"/>
      <c r="GYC32" s="74"/>
      <c r="GYD32" s="85"/>
      <c r="GYE32" s="74"/>
      <c r="GYF32" s="74"/>
      <c r="GYG32" s="85"/>
      <c r="GYH32" s="74"/>
      <c r="GYI32" s="74"/>
      <c r="GYJ32" s="85"/>
      <c r="GYK32" s="74"/>
      <c r="GYL32" s="74"/>
      <c r="GYM32" s="85"/>
      <c r="GYN32" s="80"/>
      <c r="GYO32" s="80"/>
      <c r="GYP32" s="85"/>
      <c r="GYQ32" s="77"/>
      <c r="GYR32" s="74"/>
      <c r="GYS32" s="74"/>
      <c r="GYT32" s="85"/>
      <c r="GYU32" s="74"/>
      <c r="GYV32" s="74"/>
      <c r="GYW32" s="85"/>
      <c r="GYX32" s="74"/>
      <c r="GYY32" s="74"/>
      <c r="GYZ32" s="85"/>
      <c r="GZA32" s="74"/>
      <c r="GZB32" s="74"/>
      <c r="GZC32" s="85"/>
      <c r="GZD32" s="80"/>
      <c r="GZE32" s="80"/>
      <c r="GZF32" s="85"/>
      <c r="GZG32" s="77"/>
      <c r="GZH32" s="74"/>
      <c r="GZI32" s="74"/>
      <c r="GZJ32" s="85"/>
      <c r="GZK32" s="74"/>
      <c r="GZL32" s="74"/>
      <c r="GZM32" s="85"/>
      <c r="GZN32" s="74"/>
      <c r="GZO32" s="74"/>
      <c r="GZP32" s="85"/>
      <c r="GZQ32" s="74"/>
      <c r="GZR32" s="74"/>
      <c r="GZS32" s="85"/>
      <c r="GZT32" s="80"/>
      <c r="GZU32" s="80"/>
      <c r="GZV32" s="85"/>
      <c r="GZW32" s="77"/>
      <c r="GZX32" s="74"/>
      <c r="GZY32" s="74"/>
      <c r="GZZ32" s="85"/>
      <c r="HAA32" s="74"/>
      <c r="HAB32" s="74"/>
      <c r="HAC32" s="85"/>
      <c r="HAD32" s="74"/>
      <c r="HAE32" s="74"/>
      <c r="HAF32" s="85"/>
      <c r="HAG32" s="74"/>
      <c r="HAH32" s="74"/>
      <c r="HAI32" s="85"/>
      <c r="HAJ32" s="80"/>
      <c r="HAK32" s="80"/>
      <c r="HAL32" s="85"/>
      <c r="HAM32" s="77"/>
      <c r="HAN32" s="74"/>
      <c r="HAO32" s="74"/>
      <c r="HAP32" s="85"/>
      <c r="HAQ32" s="74"/>
      <c r="HAR32" s="74"/>
      <c r="HAS32" s="85"/>
      <c r="HAT32" s="74"/>
      <c r="HAU32" s="74"/>
      <c r="HAV32" s="85"/>
      <c r="HAW32" s="74"/>
      <c r="HAX32" s="74"/>
      <c r="HAY32" s="85"/>
      <c r="HAZ32" s="80"/>
      <c r="HBA32" s="80"/>
      <c r="HBB32" s="85"/>
      <c r="HBC32" s="77"/>
      <c r="HBD32" s="74"/>
      <c r="HBE32" s="74"/>
      <c r="HBF32" s="85"/>
      <c r="HBG32" s="74"/>
      <c r="HBH32" s="74"/>
      <c r="HBI32" s="85"/>
      <c r="HBJ32" s="74"/>
      <c r="HBK32" s="74"/>
      <c r="HBL32" s="85"/>
      <c r="HBM32" s="74"/>
      <c r="HBN32" s="74"/>
      <c r="HBO32" s="85"/>
      <c r="HBP32" s="80"/>
      <c r="HBQ32" s="80"/>
      <c r="HBR32" s="85"/>
      <c r="HBS32" s="77"/>
      <c r="HBT32" s="74"/>
      <c r="HBU32" s="74"/>
      <c r="HBV32" s="85"/>
      <c r="HBW32" s="74"/>
      <c r="HBX32" s="74"/>
      <c r="HBY32" s="85"/>
      <c r="HBZ32" s="74"/>
      <c r="HCA32" s="74"/>
      <c r="HCB32" s="85"/>
      <c r="HCC32" s="74"/>
      <c r="HCD32" s="74"/>
      <c r="HCE32" s="85"/>
      <c r="HCF32" s="80"/>
      <c r="HCG32" s="80"/>
      <c r="HCH32" s="85"/>
      <c r="HCI32" s="77"/>
      <c r="HCJ32" s="74"/>
      <c r="HCK32" s="74"/>
      <c r="HCL32" s="85"/>
      <c r="HCM32" s="74"/>
      <c r="HCN32" s="74"/>
      <c r="HCO32" s="85"/>
      <c r="HCP32" s="74"/>
      <c r="HCQ32" s="74"/>
      <c r="HCR32" s="85"/>
      <c r="HCS32" s="74"/>
      <c r="HCT32" s="74"/>
      <c r="HCU32" s="85"/>
      <c r="HCV32" s="80"/>
      <c r="HCW32" s="80"/>
      <c r="HCX32" s="85"/>
      <c r="HCY32" s="77"/>
      <c r="HCZ32" s="74"/>
      <c r="HDA32" s="74"/>
      <c r="HDB32" s="85"/>
      <c r="HDC32" s="74"/>
      <c r="HDD32" s="74"/>
      <c r="HDE32" s="85"/>
      <c r="HDF32" s="74"/>
      <c r="HDG32" s="74"/>
      <c r="HDH32" s="85"/>
      <c r="HDI32" s="74"/>
      <c r="HDJ32" s="74"/>
      <c r="HDK32" s="85"/>
      <c r="HDL32" s="80"/>
      <c r="HDM32" s="80"/>
      <c r="HDN32" s="85"/>
      <c r="HDO32" s="77"/>
      <c r="HDP32" s="74"/>
      <c r="HDQ32" s="74"/>
      <c r="HDR32" s="85"/>
      <c r="HDS32" s="74"/>
      <c r="HDT32" s="74"/>
      <c r="HDU32" s="85"/>
      <c r="HDV32" s="74"/>
      <c r="HDW32" s="74"/>
      <c r="HDX32" s="85"/>
      <c r="HDY32" s="74"/>
      <c r="HDZ32" s="74"/>
      <c r="HEA32" s="85"/>
      <c r="HEB32" s="80"/>
      <c r="HEC32" s="80"/>
      <c r="HED32" s="85"/>
      <c r="HEE32" s="77"/>
      <c r="HEF32" s="74"/>
      <c r="HEG32" s="74"/>
      <c r="HEH32" s="85"/>
      <c r="HEI32" s="74"/>
      <c r="HEJ32" s="74"/>
      <c r="HEK32" s="85"/>
      <c r="HEL32" s="74"/>
      <c r="HEM32" s="74"/>
      <c r="HEN32" s="85"/>
      <c r="HEO32" s="74"/>
      <c r="HEP32" s="74"/>
      <c r="HEQ32" s="85"/>
      <c r="HER32" s="80"/>
      <c r="HES32" s="80"/>
      <c r="HET32" s="85"/>
      <c r="HEU32" s="77"/>
      <c r="HEV32" s="74"/>
      <c r="HEW32" s="74"/>
      <c r="HEX32" s="85"/>
      <c r="HEY32" s="74"/>
      <c r="HEZ32" s="74"/>
      <c r="HFA32" s="85"/>
      <c r="HFB32" s="74"/>
      <c r="HFC32" s="74"/>
      <c r="HFD32" s="85"/>
      <c r="HFE32" s="74"/>
      <c r="HFF32" s="74"/>
      <c r="HFG32" s="85"/>
      <c r="HFH32" s="80"/>
      <c r="HFI32" s="80"/>
      <c r="HFJ32" s="85"/>
      <c r="HFK32" s="77"/>
      <c r="HFL32" s="74"/>
      <c r="HFM32" s="74"/>
      <c r="HFN32" s="85"/>
      <c r="HFO32" s="74"/>
      <c r="HFP32" s="74"/>
      <c r="HFQ32" s="85"/>
      <c r="HFR32" s="74"/>
      <c r="HFS32" s="74"/>
      <c r="HFT32" s="85"/>
      <c r="HFU32" s="74"/>
      <c r="HFV32" s="74"/>
      <c r="HFW32" s="85"/>
      <c r="HFX32" s="80"/>
      <c r="HFY32" s="80"/>
      <c r="HFZ32" s="85"/>
      <c r="HGA32" s="77"/>
      <c r="HGB32" s="74"/>
      <c r="HGC32" s="74"/>
      <c r="HGD32" s="85"/>
      <c r="HGE32" s="74"/>
      <c r="HGF32" s="74"/>
      <c r="HGG32" s="85"/>
      <c r="HGH32" s="74"/>
      <c r="HGI32" s="74"/>
      <c r="HGJ32" s="85"/>
      <c r="HGK32" s="74"/>
      <c r="HGL32" s="74"/>
      <c r="HGM32" s="85"/>
      <c r="HGN32" s="80"/>
      <c r="HGO32" s="80"/>
      <c r="HGP32" s="85"/>
      <c r="HGQ32" s="77"/>
      <c r="HGR32" s="74"/>
      <c r="HGS32" s="74"/>
      <c r="HGT32" s="85"/>
      <c r="HGU32" s="74"/>
      <c r="HGV32" s="74"/>
      <c r="HGW32" s="85"/>
      <c r="HGX32" s="74"/>
      <c r="HGY32" s="74"/>
      <c r="HGZ32" s="85"/>
      <c r="HHA32" s="74"/>
      <c r="HHB32" s="74"/>
      <c r="HHC32" s="85"/>
      <c r="HHD32" s="80"/>
      <c r="HHE32" s="80"/>
      <c r="HHF32" s="85"/>
      <c r="HHG32" s="77"/>
      <c r="HHH32" s="74"/>
      <c r="HHI32" s="74"/>
      <c r="HHJ32" s="85"/>
      <c r="HHK32" s="74"/>
      <c r="HHL32" s="74"/>
      <c r="HHM32" s="85"/>
      <c r="HHN32" s="74"/>
      <c r="HHO32" s="74"/>
      <c r="HHP32" s="85"/>
      <c r="HHQ32" s="74"/>
      <c r="HHR32" s="74"/>
      <c r="HHS32" s="85"/>
      <c r="HHT32" s="80"/>
      <c r="HHU32" s="80"/>
      <c r="HHV32" s="85"/>
      <c r="HHW32" s="77"/>
      <c r="HHX32" s="74"/>
      <c r="HHY32" s="74"/>
      <c r="HHZ32" s="85"/>
      <c r="HIA32" s="74"/>
      <c r="HIB32" s="74"/>
      <c r="HIC32" s="85"/>
      <c r="HID32" s="74"/>
      <c r="HIE32" s="74"/>
      <c r="HIF32" s="85"/>
      <c r="HIG32" s="74"/>
      <c r="HIH32" s="74"/>
      <c r="HII32" s="85"/>
      <c r="HIJ32" s="80"/>
      <c r="HIK32" s="80"/>
      <c r="HIL32" s="85"/>
      <c r="HIM32" s="77"/>
      <c r="HIN32" s="74"/>
      <c r="HIO32" s="74"/>
      <c r="HIP32" s="85"/>
      <c r="HIQ32" s="74"/>
      <c r="HIR32" s="74"/>
      <c r="HIS32" s="85"/>
      <c r="HIT32" s="74"/>
      <c r="HIU32" s="74"/>
      <c r="HIV32" s="85"/>
      <c r="HIW32" s="74"/>
      <c r="HIX32" s="74"/>
      <c r="HIY32" s="85"/>
      <c r="HIZ32" s="80"/>
      <c r="HJA32" s="80"/>
      <c r="HJB32" s="85"/>
      <c r="HJC32" s="77"/>
      <c r="HJD32" s="74"/>
      <c r="HJE32" s="74"/>
      <c r="HJF32" s="85"/>
      <c r="HJG32" s="74"/>
      <c r="HJH32" s="74"/>
      <c r="HJI32" s="85"/>
      <c r="HJJ32" s="74"/>
      <c r="HJK32" s="74"/>
      <c r="HJL32" s="85"/>
      <c r="HJM32" s="74"/>
      <c r="HJN32" s="74"/>
      <c r="HJO32" s="85"/>
      <c r="HJP32" s="80"/>
      <c r="HJQ32" s="80"/>
      <c r="HJR32" s="85"/>
      <c r="HJS32" s="77"/>
      <c r="HJT32" s="74"/>
      <c r="HJU32" s="74"/>
      <c r="HJV32" s="85"/>
      <c r="HJW32" s="74"/>
      <c r="HJX32" s="74"/>
      <c r="HJY32" s="85"/>
      <c r="HJZ32" s="74"/>
      <c r="HKA32" s="74"/>
      <c r="HKB32" s="85"/>
      <c r="HKC32" s="74"/>
      <c r="HKD32" s="74"/>
      <c r="HKE32" s="85"/>
      <c r="HKF32" s="80"/>
      <c r="HKG32" s="80"/>
      <c r="HKH32" s="85"/>
      <c r="HKI32" s="77"/>
      <c r="HKJ32" s="74"/>
      <c r="HKK32" s="74"/>
      <c r="HKL32" s="85"/>
      <c r="HKM32" s="74"/>
      <c r="HKN32" s="74"/>
      <c r="HKO32" s="85"/>
      <c r="HKP32" s="74"/>
      <c r="HKQ32" s="74"/>
      <c r="HKR32" s="85"/>
      <c r="HKS32" s="74"/>
      <c r="HKT32" s="74"/>
      <c r="HKU32" s="85"/>
      <c r="HKV32" s="80"/>
      <c r="HKW32" s="80"/>
      <c r="HKX32" s="85"/>
      <c r="HKY32" s="77"/>
      <c r="HKZ32" s="74"/>
      <c r="HLA32" s="74"/>
      <c r="HLB32" s="85"/>
      <c r="HLC32" s="74"/>
      <c r="HLD32" s="74"/>
      <c r="HLE32" s="85"/>
      <c r="HLF32" s="74"/>
      <c r="HLG32" s="74"/>
      <c r="HLH32" s="85"/>
      <c r="HLI32" s="74"/>
      <c r="HLJ32" s="74"/>
      <c r="HLK32" s="85"/>
      <c r="HLL32" s="80"/>
      <c r="HLM32" s="80"/>
      <c r="HLN32" s="85"/>
      <c r="HLO32" s="77"/>
      <c r="HLP32" s="74"/>
      <c r="HLQ32" s="74"/>
      <c r="HLR32" s="85"/>
      <c r="HLS32" s="74"/>
      <c r="HLT32" s="74"/>
      <c r="HLU32" s="85"/>
      <c r="HLV32" s="74"/>
      <c r="HLW32" s="74"/>
      <c r="HLX32" s="85"/>
      <c r="HLY32" s="74"/>
      <c r="HLZ32" s="74"/>
      <c r="HMA32" s="85"/>
      <c r="HMB32" s="80"/>
      <c r="HMC32" s="80"/>
      <c r="HMD32" s="85"/>
      <c r="HME32" s="77"/>
      <c r="HMF32" s="74"/>
      <c r="HMG32" s="74"/>
      <c r="HMH32" s="85"/>
      <c r="HMI32" s="74"/>
      <c r="HMJ32" s="74"/>
      <c r="HMK32" s="85"/>
      <c r="HML32" s="74"/>
      <c r="HMM32" s="74"/>
      <c r="HMN32" s="85"/>
      <c r="HMO32" s="74"/>
      <c r="HMP32" s="74"/>
      <c r="HMQ32" s="85"/>
      <c r="HMR32" s="80"/>
      <c r="HMS32" s="80"/>
      <c r="HMT32" s="85"/>
      <c r="HMU32" s="77"/>
      <c r="HMV32" s="74"/>
      <c r="HMW32" s="74"/>
      <c r="HMX32" s="85"/>
      <c r="HMY32" s="74"/>
      <c r="HMZ32" s="74"/>
      <c r="HNA32" s="85"/>
      <c r="HNB32" s="74"/>
      <c r="HNC32" s="74"/>
      <c r="HND32" s="85"/>
      <c r="HNE32" s="74"/>
      <c r="HNF32" s="74"/>
      <c r="HNG32" s="85"/>
      <c r="HNH32" s="80"/>
      <c r="HNI32" s="80"/>
      <c r="HNJ32" s="85"/>
      <c r="HNK32" s="77"/>
      <c r="HNL32" s="74"/>
      <c r="HNM32" s="74"/>
      <c r="HNN32" s="85"/>
      <c r="HNO32" s="74"/>
      <c r="HNP32" s="74"/>
      <c r="HNQ32" s="85"/>
      <c r="HNR32" s="74"/>
      <c r="HNS32" s="74"/>
      <c r="HNT32" s="85"/>
      <c r="HNU32" s="74"/>
      <c r="HNV32" s="74"/>
      <c r="HNW32" s="85"/>
      <c r="HNX32" s="80"/>
      <c r="HNY32" s="80"/>
      <c r="HNZ32" s="85"/>
      <c r="HOA32" s="77"/>
      <c r="HOB32" s="74"/>
      <c r="HOC32" s="74"/>
      <c r="HOD32" s="85"/>
      <c r="HOE32" s="74"/>
      <c r="HOF32" s="74"/>
      <c r="HOG32" s="85"/>
      <c r="HOH32" s="74"/>
      <c r="HOI32" s="74"/>
      <c r="HOJ32" s="85"/>
      <c r="HOK32" s="74"/>
      <c r="HOL32" s="74"/>
      <c r="HOM32" s="85"/>
      <c r="HON32" s="80"/>
      <c r="HOO32" s="80"/>
      <c r="HOP32" s="85"/>
      <c r="HOQ32" s="77"/>
      <c r="HOR32" s="74"/>
      <c r="HOS32" s="74"/>
      <c r="HOT32" s="85"/>
      <c r="HOU32" s="74"/>
      <c r="HOV32" s="74"/>
      <c r="HOW32" s="85"/>
      <c r="HOX32" s="74"/>
      <c r="HOY32" s="74"/>
      <c r="HOZ32" s="85"/>
      <c r="HPA32" s="74"/>
      <c r="HPB32" s="74"/>
      <c r="HPC32" s="85"/>
      <c r="HPD32" s="80"/>
      <c r="HPE32" s="80"/>
      <c r="HPF32" s="85"/>
      <c r="HPG32" s="77"/>
      <c r="HPH32" s="74"/>
      <c r="HPI32" s="74"/>
      <c r="HPJ32" s="85"/>
      <c r="HPK32" s="74"/>
      <c r="HPL32" s="74"/>
      <c r="HPM32" s="85"/>
      <c r="HPN32" s="74"/>
      <c r="HPO32" s="74"/>
      <c r="HPP32" s="85"/>
      <c r="HPQ32" s="74"/>
      <c r="HPR32" s="74"/>
      <c r="HPS32" s="85"/>
      <c r="HPT32" s="80"/>
      <c r="HPU32" s="80"/>
      <c r="HPV32" s="85"/>
      <c r="HPW32" s="77"/>
      <c r="HPX32" s="74"/>
      <c r="HPY32" s="74"/>
      <c r="HPZ32" s="85"/>
      <c r="HQA32" s="74"/>
      <c r="HQB32" s="74"/>
      <c r="HQC32" s="85"/>
      <c r="HQD32" s="74"/>
      <c r="HQE32" s="74"/>
      <c r="HQF32" s="85"/>
      <c r="HQG32" s="74"/>
      <c r="HQH32" s="74"/>
      <c r="HQI32" s="85"/>
      <c r="HQJ32" s="80"/>
      <c r="HQK32" s="80"/>
      <c r="HQL32" s="85"/>
      <c r="HQM32" s="77"/>
      <c r="HQN32" s="74"/>
      <c r="HQO32" s="74"/>
      <c r="HQP32" s="85"/>
      <c r="HQQ32" s="74"/>
      <c r="HQR32" s="74"/>
      <c r="HQS32" s="85"/>
      <c r="HQT32" s="74"/>
      <c r="HQU32" s="74"/>
      <c r="HQV32" s="85"/>
      <c r="HQW32" s="74"/>
      <c r="HQX32" s="74"/>
      <c r="HQY32" s="85"/>
      <c r="HQZ32" s="80"/>
      <c r="HRA32" s="80"/>
      <c r="HRB32" s="85"/>
      <c r="HRC32" s="77"/>
      <c r="HRD32" s="74"/>
      <c r="HRE32" s="74"/>
      <c r="HRF32" s="85"/>
      <c r="HRG32" s="74"/>
      <c r="HRH32" s="74"/>
      <c r="HRI32" s="85"/>
      <c r="HRJ32" s="74"/>
      <c r="HRK32" s="74"/>
      <c r="HRL32" s="85"/>
      <c r="HRM32" s="74"/>
      <c r="HRN32" s="74"/>
      <c r="HRO32" s="85"/>
      <c r="HRP32" s="80"/>
      <c r="HRQ32" s="80"/>
      <c r="HRR32" s="85"/>
      <c r="HRS32" s="77"/>
      <c r="HRT32" s="74"/>
      <c r="HRU32" s="74"/>
      <c r="HRV32" s="85"/>
      <c r="HRW32" s="74"/>
      <c r="HRX32" s="74"/>
      <c r="HRY32" s="85"/>
      <c r="HRZ32" s="74"/>
      <c r="HSA32" s="74"/>
      <c r="HSB32" s="85"/>
      <c r="HSC32" s="74"/>
      <c r="HSD32" s="74"/>
      <c r="HSE32" s="85"/>
      <c r="HSF32" s="80"/>
      <c r="HSG32" s="80"/>
      <c r="HSH32" s="85"/>
      <c r="HSI32" s="77"/>
      <c r="HSJ32" s="74"/>
      <c r="HSK32" s="74"/>
      <c r="HSL32" s="85"/>
      <c r="HSM32" s="74"/>
      <c r="HSN32" s="74"/>
      <c r="HSO32" s="85"/>
      <c r="HSP32" s="74"/>
      <c r="HSQ32" s="74"/>
      <c r="HSR32" s="85"/>
      <c r="HSS32" s="74"/>
      <c r="HST32" s="74"/>
      <c r="HSU32" s="85"/>
      <c r="HSV32" s="80"/>
      <c r="HSW32" s="80"/>
      <c r="HSX32" s="85"/>
      <c r="HSY32" s="77"/>
      <c r="HSZ32" s="74"/>
      <c r="HTA32" s="74"/>
      <c r="HTB32" s="85"/>
      <c r="HTC32" s="74"/>
      <c r="HTD32" s="74"/>
      <c r="HTE32" s="85"/>
      <c r="HTF32" s="74"/>
      <c r="HTG32" s="74"/>
      <c r="HTH32" s="85"/>
      <c r="HTI32" s="74"/>
      <c r="HTJ32" s="74"/>
      <c r="HTK32" s="85"/>
      <c r="HTL32" s="80"/>
      <c r="HTM32" s="80"/>
      <c r="HTN32" s="85"/>
      <c r="HTO32" s="77"/>
      <c r="HTP32" s="74"/>
      <c r="HTQ32" s="74"/>
      <c r="HTR32" s="85"/>
      <c r="HTS32" s="74"/>
      <c r="HTT32" s="74"/>
      <c r="HTU32" s="85"/>
      <c r="HTV32" s="74"/>
      <c r="HTW32" s="74"/>
      <c r="HTX32" s="85"/>
      <c r="HTY32" s="74"/>
      <c r="HTZ32" s="74"/>
      <c r="HUA32" s="85"/>
      <c r="HUB32" s="80"/>
      <c r="HUC32" s="80"/>
      <c r="HUD32" s="85"/>
      <c r="HUE32" s="77"/>
      <c r="HUF32" s="74"/>
      <c r="HUG32" s="74"/>
      <c r="HUH32" s="85"/>
      <c r="HUI32" s="74"/>
      <c r="HUJ32" s="74"/>
      <c r="HUK32" s="85"/>
      <c r="HUL32" s="74"/>
      <c r="HUM32" s="74"/>
      <c r="HUN32" s="85"/>
      <c r="HUO32" s="74"/>
      <c r="HUP32" s="74"/>
      <c r="HUQ32" s="85"/>
      <c r="HUR32" s="80"/>
      <c r="HUS32" s="80"/>
      <c r="HUT32" s="85"/>
      <c r="HUU32" s="77"/>
      <c r="HUV32" s="74"/>
      <c r="HUW32" s="74"/>
      <c r="HUX32" s="85"/>
      <c r="HUY32" s="74"/>
      <c r="HUZ32" s="74"/>
      <c r="HVA32" s="85"/>
      <c r="HVB32" s="74"/>
      <c r="HVC32" s="74"/>
      <c r="HVD32" s="85"/>
      <c r="HVE32" s="74"/>
      <c r="HVF32" s="74"/>
      <c r="HVG32" s="85"/>
      <c r="HVH32" s="80"/>
      <c r="HVI32" s="80"/>
      <c r="HVJ32" s="85"/>
      <c r="HVK32" s="77"/>
      <c r="HVL32" s="74"/>
      <c r="HVM32" s="74"/>
      <c r="HVN32" s="85"/>
      <c r="HVO32" s="74"/>
      <c r="HVP32" s="74"/>
      <c r="HVQ32" s="85"/>
      <c r="HVR32" s="74"/>
      <c r="HVS32" s="74"/>
      <c r="HVT32" s="85"/>
      <c r="HVU32" s="74"/>
      <c r="HVV32" s="74"/>
      <c r="HVW32" s="85"/>
      <c r="HVX32" s="80"/>
      <c r="HVY32" s="80"/>
      <c r="HVZ32" s="85"/>
      <c r="HWA32" s="77"/>
      <c r="HWB32" s="74"/>
      <c r="HWC32" s="74"/>
      <c r="HWD32" s="85"/>
      <c r="HWE32" s="74"/>
      <c r="HWF32" s="74"/>
      <c r="HWG32" s="85"/>
      <c r="HWH32" s="74"/>
      <c r="HWI32" s="74"/>
      <c r="HWJ32" s="85"/>
      <c r="HWK32" s="74"/>
      <c r="HWL32" s="74"/>
      <c r="HWM32" s="85"/>
      <c r="HWN32" s="80"/>
      <c r="HWO32" s="80"/>
      <c r="HWP32" s="85"/>
      <c r="HWQ32" s="77"/>
      <c r="HWR32" s="74"/>
      <c r="HWS32" s="74"/>
      <c r="HWT32" s="85"/>
      <c r="HWU32" s="74"/>
      <c r="HWV32" s="74"/>
      <c r="HWW32" s="85"/>
      <c r="HWX32" s="74"/>
      <c r="HWY32" s="74"/>
      <c r="HWZ32" s="85"/>
      <c r="HXA32" s="74"/>
      <c r="HXB32" s="74"/>
      <c r="HXC32" s="85"/>
      <c r="HXD32" s="80"/>
      <c r="HXE32" s="80"/>
      <c r="HXF32" s="85"/>
      <c r="HXG32" s="77"/>
      <c r="HXH32" s="74"/>
      <c r="HXI32" s="74"/>
      <c r="HXJ32" s="85"/>
      <c r="HXK32" s="74"/>
      <c r="HXL32" s="74"/>
      <c r="HXM32" s="85"/>
      <c r="HXN32" s="74"/>
      <c r="HXO32" s="74"/>
      <c r="HXP32" s="85"/>
      <c r="HXQ32" s="74"/>
      <c r="HXR32" s="74"/>
      <c r="HXS32" s="85"/>
      <c r="HXT32" s="80"/>
      <c r="HXU32" s="80"/>
      <c r="HXV32" s="85"/>
      <c r="HXW32" s="77"/>
      <c r="HXX32" s="74"/>
      <c r="HXY32" s="74"/>
      <c r="HXZ32" s="85"/>
      <c r="HYA32" s="74"/>
      <c r="HYB32" s="74"/>
      <c r="HYC32" s="85"/>
      <c r="HYD32" s="74"/>
      <c r="HYE32" s="74"/>
      <c r="HYF32" s="85"/>
      <c r="HYG32" s="74"/>
      <c r="HYH32" s="74"/>
      <c r="HYI32" s="85"/>
      <c r="HYJ32" s="80"/>
      <c r="HYK32" s="80"/>
      <c r="HYL32" s="85"/>
      <c r="HYM32" s="77"/>
      <c r="HYN32" s="74"/>
      <c r="HYO32" s="74"/>
      <c r="HYP32" s="85"/>
      <c r="HYQ32" s="74"/>
      <c r="HYR32" s="74"/>
      <c r="HYS32" s="85"/>
      <c r="HYT32" s="74"/>
      <c r="HYU32" s="74"/>
      <c r="HYV32" s="85"/>
      <c r="HYW32" s="74"/>
      <c r="HYX32" s="74"/>
      <c r="HYY32" s="85"/>
      <c r="HYZ32" s="80"/>
      <c r="HZA32" s="80"/>
      <c r="HZB32" s="85"/>
      <c r="HZC32" s="77"/>
      <c r="HZD32" s="74"/>
      <c r="HZE32" s="74"/>
      <c r="HZF32" s="85"/>
      <c r="HZG32" s="74"/>
      <c r="HZH32" s="74"/>
      <c r="HZI32" s="85"/>
      <c r="HZJ32" s="74"/>
      <c r="HZK32" s="74"/>
      <c r="HZL32" s="85"/>
      <c r="HZM32" s="74"/>
      <c r="HZN32" s="74"/>
      <c r="HZO32" s="85"/>
      <c r="HZP32" s="80"/>
      <c r="HZQ32" s="80"/>
      <c r="HZR32" s="85"/>
      <c r="HZS32" s="77"/>
      <c r="HZT32" s="74"/>
      <c r="HZU32" s="74"/>
      <c r="HZV32" s="85"/>
      <c r="HZW32" s="74"/>
      <c r="HZX32" s="74"/>
      <c r="HZY32" s="85"/>
      <c r="HZZ32" s="74"/>
      <c r="IAA32" s="74"/>
      <c r="IAB32" s="85"/>
      <c r="IAC32" s="74"/>
      <c r="IAD32" s="74"/>
      <c r="IAE32" s="85"/>
      <c r="IAF32" s="80"/>
      <c r="IAG32" s="80"/>
      <c r="IAH32" s="85"/>
      <c r="IAI32" s="77"/>
      <c r="IAJ32" s="74"/>
      <c r="IAK32" s="74"/>
      <c r="IAL32" s="85"/>
      <c r="IAM32" s="74"/>
      <c r="IAN32" s="74"/>
      <c r="IAO32" s="85"/>
      <c r="IAP32" s="74"/>
      <c r="IAQ32" s="74"/>
      <c r="IAR32" s="85"/>
      <c r="IAS32" s="74"/>
      <c r="IAT32" s="74"/>
      <c r="IAU32" s="85"/>
      <c r="IAV32" s="80"/>
      <c r="IAW32" s="80"/>
      <c r="IAX32" s="85"/>
      <c r="IAY32" s="77"/>
      <c r="IAZ32" s="74"/>
      <c r="IBA32" s="74"/>
      <c r="IBB32" s="85"/>
      <c r="IBC32" s="74"/>
      <c r="IBD32" s="74"/>
      <c r="IBE32" s="85"/>
      <c r="IBF32" s="74"/>
      <c r="IBG32" s="74"/>
      <c r="IBH32" s="85"/>
      <c r="IBI32" s="74"/>
      <c r="IBJ32" s="74"/>
      <c r="IBK32" s="85"/>
      <c r="IBL32" s="80"/>
      <c r="IBM32" s="80"/>
      <c r="IBN32" s="85"/>
      <c r="IBO32" s="77"/>
      <c r="IBP32" s="74"/>
      <c r="IBQ32" s="74"/>
      <c r="IBR32" s="85"/>
      <c r="IBS32" s="74"/>
      <c r="IBT32" s="74"/>
      <c r="IBU32" s="85"/>
      <c r="IBV32" s="74"/>
      <c r="IBW32" s="74"/>
      <c r="IBX32" s="85"/>
      <c r="IBY32" s="74"/>
      <c r="IBZ32" s="74"/>
      <c r="ICA32" s="85"/>
      <c r="ICB32" s="80"/>
      <c r="ICC32" s="80"/>
      <c r="ICD32" s="85"/>
      <c r="ICE32" s="77"/>
      <c r="ICF32" s="74"/>
      <c r="ICG32" s="74"/>
      <c r="ICH32" s="85"/>
      <c r="ICI32" s="74"/>
      <c r="ICJ32" s="74"/>
      <c r="ICK32" s="85"/>
      <c r="ICL32" s="74"/>
      <c r="ICM32" s="74"/>
      <c r="ICN32" s="85"/>
      <c r="ICO32" s="74"/>
      <c r="ICP32" s="74"/>
      <c r="ICQ32" s="85"/>
      <c r="ICR32" s="80"/>
      <c r="ICS32" s="80"/>
      <c r="ICT32" s="85"/>
      <c r="ICU32" s="77"/>
      <c r="ICV32" s="74"/>
      <c r="ICW32" s="74"/>
      <c r="ICX32" s="85"/>
      <c r="ICY32" s="74"/>
      <c r="ICZ32" s="74"/>
      <c r="IDA32" s="85"/>
      <c r="IDB32" s="74"/>
      <c r="IDC32" s="74"/>
      <c r="IDD32" s="85"/>
      <c r="IDE32" s="74"/>
      <c r="IDF32" s="74"/>
      <c r="IDG32" s="85"/>
      <c r="IDH32" s="80"/>
      <c r="IDI32" s="80"/>
      <c r="IDJ32" s="85"/>
      <c r="IDK32" s="77"/>
      <c r="IDL32" s="74"/>
      <c r="IDM32" s="74"/>
      <c r="IDN32" s="85"/>
      <c r="IDO32" s="74"/>
      <c r="IDP32" s="74"/>
      <c r="IDQ32" s="85"/>
      <c r="IDR32" s="74"/>
      <c r="IDS32" s="74"/>
      <c r="IDT32" s="85"/>
      <c r="IDU32" s="74"/>
      <c r="IDV32" s="74"/>
      <c r="IDW32" s="85"/>
      <c r="IDX32" s="80"/>
      <c r="IDY32" s="80"/>
      <c r="IDZ32" s="85"/>
      <c r="IEA32" s="77"/>
      <c r="IEB32" s="74"/>
      <c r="IEC32" s="74"/>
      <c r="IED32" s="85"/>
      <c r="IEE32" s="74"/>
      <c r="IEF32" s="74"/>
      <c r="IEG32" s="85"/>
      <c r="IEH32" s="74"/>
      <c r="IEI32" s="74"/>
      <c r="IEJ32" s="85"/>
      <c r="IEK32" s="74"/>
      <c r="IEL32" s="74"/>
      <c r="IEM32" s="85"/>
      <c r="IEN32" s="80"/>
      <c r="IEO32" s="80"/>
      <c r="IEP32" s="85"/>
      <c r="IEQ32" s="77"/>
      <c r="IER32" s="74"/>
      <c r="IES32" s="74"/>
      <c r="IET32" s="85"/>
      <c r="IEU32" s="74"/>
      <c r="IEV32" s="74"/>
      <c r="IEW32" s="85"/>
      <c r="IEX32" s="74"/>
      <c r="IEY32" s="74"/>
      <c r="IEZ32" s="85"/>
      <c r="IFA32" s="74"/>
      <c r="IFB32" s="74"/>
      <c r="IFC32" s="85"/>
      <c r="IFD32" s="80"/>
      <c r="IFE32" s="80"/>
      <c r="IFF32" s="85"/>
      <c r="IFG32" s="77"/>
      <c r="IFH32" s="74"/>
      <c r="IFI32" s="74"/>
      <c r="IFJ32" s="85"/>
      <c r="IFK32" s="74"/>
      <c r="IFL32" s="74"/>
      <c r="IFM32" s="85"/>
      <c r="IFN32" s="74"/>
      <c r="IFO32" s="74"/>
      <c r="IFP32" s="85"/>
      <c r="IFQ32" s="74"/>
      <c r="IFR32" s="74"/>
      <c r="IFS32" s="85"/>
      <c r="IFT32" s="80"/>
      <c r="IFU32" s="80"/>
      <c r="IFV32" s="85"/>
      <c r="IFW32" s="77"/>
      <c r="IFX32" s="74"/>
      <c r="IFY32" s="74"/>
      <c r="IFZ32" s="85"/>
      <c r="IGA32" s="74"/>
      <c r="IGB32" s="74"/>
      <c r="IGC32" s="85"/>
      <c r="IGD32" s="74"/>
      <c r="IGE32" s="74"/>
      <c r="IGF32" s="85"/>
      <c r="IGG32" s="74"/>
      <c r="IGH32" s="74"/>
      <c r="IGI32" s="85"/>
      <c r="IGJ32" s="80"/>
      <c r="IGK32" s="80"/>
      <c r="IGL32" s="85"/>
      <c r="IGM32" s="77"/>
      <c r="IGN32" s="74"/>
      <c r="IGO32" s="74"/>
      <c r="IGP32" s="85"/>
      <c r="IGQ32" s="74"/>
      <c r="IGR32" s="74"/>
      <c r="IGS32" s="85"/>
      <c r="IGT32" s="74"/>
      <c r="IGU32" s="74"/>
      <c r="IGV32" s="85"/>
      <c r="IGW32" s="74"/>
      <c r="IGX32" s="74"/>
      <c r="IGY32" s="85"/>
      <c r="IGZ32" s="80"/>
      <c r="IHA32" s="80"/>
      <c r="IHB32" s="85"/>
      <c r="IHC32" s="77"/>
      <c r="IHD32" s="74"/>
      <c r="IHE32" s="74"/>
      <c r="IHF32" s="85"/>
      <c r="IHG32" s="74"/>
      <c r="IHH32" s="74"/>
      <c r="IHI32" s="85"/>
      <c r="IHJ32" s="74"/>
      <c r="IHK32" s="74"/>
      <c r="IHL32" s="85"/>
      <c r="IHM32" s="74"/>
      <c r="IHN32" s="74"/>
      <c r="IHO32" s="85"/>
      <c r="IHP32" s="80"/>
      <c r="IHQ32" s="80"/>
      <c r="IHR32" s="85"/>
      <c r="IHS32" s="77"/>
      <c r="IHT32" s="74"/>
      <c r="IHU32" s="74"/>
      <c r="IHV32" s="85"/>
      <c r="IHW32" s="74"/>
      <c r="IHX32" s="74"/>
      <c r="IHY32" s="85"/>
      <c r="IHZ32" s="74"/>
      <c r="IIA32" s="74"/>
      <c r="IIB32" s="85"/>
      <c r="IIC32" s="74"/>
      <c r="IID32" s="74"/>
      <c r="IIE32" s="85"/>
      <c r="IIF32" s="80"/>
      <c r="IIG32" s="80"/>
      <c r="IIH32" s="85"/>
      <c r="III32" s="77"/>
      <c r="IIJ32" s="74"/>
      <c r="IIK32" s="74"/>
      <c r="IIL32" s="85"/>
      <c r="IIM32" s="74"/>
      <c r="IIN32" s="74"/>
      <c r="IIO32" s="85"/>
      <c r="IIP32" s="74"/>
      <c r="IIQ32" s="74"/>
      <c r="IIR32" s="85"/>
      <c r="IIS32" s="74"/>
      <c r="IIT32" s="74"/>
      <c r="IIU32" s="85"/>
      <c r="IIV32" s="80"/>
      <c r="IIW32" s="80"/>
      <c r="IIX32" s="85"/>
      <c r="IIY32" s="77"/>
      <c r="IIZ32" s="74"/>
      <c r="IJA32" s="74"/>
      <c r="IJB32" s="85"/>
      <c r="IJC32" s="74"/>
      <c r="IJD32" s="74"/>
      <c r="IJE32" s="85"/>
      <c r="IJF32" s="74"/>
      <c r="IJG32" s="74"/>
      <c r="IJH32" s="85"/>
      <c r="IJI32" s="74"/>
      <c r="IJJ32" s="74"/>
      <c r="IJK32" s="85"/>
      <c r="IJL32" s="80"/>
      <c r="IJM32" s="80"/>
      <c r="IJN32" s="85"/>
      <c r="IJO32" s="77"/>
      <c r="IJP32" s="74"/>
      <c r="IJQ32" s="74"/>
      <c r="IJR32" s="85"/>
      <c r="IJS32" s="74"/>
      <c r="IJT32" s="74"/>
      <c r="IJU32" s="85"/>
      <c r="IJV32" s="74"/>
      <c r="IJW32" s="74"/>
      <c r="IJX32" s="85"/>
      <c r="IJY32" s="74"/>
      <c r="IJZ32" s="74"/>
      <c r="IKA32" s="85"/>
      <c r="IKB32" s="80"/>
      <c r="IKC32" s="80"/>
      <c r="IKD32" s="85"/>
      <c r="IKE32" s="77"/>
      <c r="IKF32" s="74"/>
      <c r="IKG32" s="74"/>
      <c r="IKH32" s="85"/>
      <c r="IKI32" s="74"/>
      <c r="IKJ32" s="74"/>
      <c r="IKK32" s="85"/>
      <c r="IKL32" s="74"/>
      <c r="IKM32" s="74"/>
      <c r="IKN32" s="85"/>
      <c r="IKO32" s="74"/>
      <c r="IKP32" s="74"/>
      <c r="IKQ32" s="85"/>
      <c r="IKR32" s="80"/>
      <c r="IKS32" s="80"/>
      <c r="IKT32" s="85"/>
      <c r="IKU32" s="77"/>
      <c r="IKV32" s="74"/>
      <c r="IKW32" s="74"/>
      <c r="IKX32" s="85"/>
      <c r="IKY32" s="74"/>
      <c r="IKZ32" s="74"/>
      <c r="ILA32" s="85"/>
      <c r="ILB32" s="74"/>
      <c r="ILC32" s="74"/>
      <c r="ILD32" s="85"/>
      <c r="ILE32" s="74"/>
      <c r="ILF32" s="74"/>
      <c r="ILG32" s="85"/>
      <c r="ILH32" s="80"/>
      <c r="ILI32" s="80"/>
      <c r="ILJ32" s="85"/>
      <c r="ILK32" s="77"/>
      <c r="ILL32" s="74"/>
      <c r="ILM32" s="74"/>
      <c r="ILN32" s="85"/>
      <c r="ILO32" s="74"/>
      <c r="ILP32" s="74"/>
      <c r="ILQ32" s="85"/>
      <c r="ILR32" s="74"/>
      <c r="ILS32" s="74"/>
      <c r="ILT32" s="85"/>
      <c r="ILU32" s="74"/>
      <c r="ILV32" s="74"/>
      <c r="ILW32" s="85"/>
      <c r="ILX32" s="80"/>
      <c r="ILY32" s="80"/>
      <c r="ILZ32" s="85"/>
      <c r="IMA32" s="77"/>
      <c r="IMB32" s="74"/>
      <c r="IMC32" s="74"/>
      <c r="IMD32" s="85"/>
      <c r="IME32" s="74"/>
      <c r="IMF32" s="74"/>
      <c r="IMG32" s="85"/>
      <c r="IMH32" s="74"/>
      <c r="IMI32" s="74"/>
      <c r="IMJ32" s="85"/>
      <c r="IMK32" s="74"/>
      <c r="IML32" s="74"/>
      <c r="IMM32" s="85"/>
      <c r="IMN32" s="80"/>
      <c r="IMO32" s="80"/>
      <c r="IMP32" s="85"/>
      <c r="IMQ32" s="77"/>
      <c r="IMR32" s="74"/>
      <c r="IMS32" s="74"/>
      <c r="IMT32" s="85"/>
      <c r="IMU32" s="74"/>
      <c r="IMV32" s="74"/>
      <c r="IMW32" s="85"/>
      <c r="IMX32" s="74"/>
      <c r="IMY32" s="74"/>
      <c r="IMZ32" s="85"/>
      <c r="INA32" s="74"/>
      <c r="INB32" s="74"/>
      <c r="INC32" s="85"/>
      <c r="IND32" s="80"/>
      <c r="INE32" s="80"/>
      <c r="INF32" s="85"/>
      <c r="ING32" s="77"/>
      <c r="INH32" s="74"/>
      <c r="INI32" s="74"/>
      <c r="INJ32" s="85"/>
      <c r="INK32" s="74"/>
      <c r="INL32" s="74"/>
      <c r="INM32" s="85"/>
      <c r="INN32" s="74"/>
      <c r="INO32" s="74"/>
      <c r="INP32" s="85"/>
      <c r="INQ32" s="74"/>
      <c r="INR32" s="74"/>
      <c r="INS32" s="85"/>
      <c r="INT32" s="80"/>
      <c r="INU32" s="80"/>
      <c r="INV32" s="85"/>
      <c r="INW32" s="77"/>
      <c r="INX32" s="74"/>
      <c r="INY32" s="74"/>
      <c r="INZ32" s="85"/>
      <c r="IOA32" s="74"/>
      <c r="IOB32" s="74"/>
      <c r="IOC32" s="85"/>
      <c r="IOD32" s="74"/>
      <c r="IOE32" s="74"/>
      <c r="IOF32" s="85"/>
      <c r="IOG32" s="74"/>
      <c r="IOH32" s="74"/>
      <c r="IOI32" s="85"/>
      <c r="IOJ32" s="80"/>
      <c r="IOK32" s="80"/>
      <c r="IOL32" s="85"/>
      <c r="IOM32" s="77"/>
      <c r="ION32" s="74"/>
      <c r="IOO32" s="74"/>
      <c r="IOP32" s="85"/>
      <c r="IOQ32" s="74"/>
      <c r="IOR32" s="74"/>
      <c r="IOS32" s="85"/>
      <c r="IOT32" s="74"/>
      <c r="IOU32" s="74"/>
      <c r="IOV32" s="85"/>
      <c r="IOW32" s="74"/>
      <c r="IOX32" s="74"/>
      <c r="IOY32" s="85"/>
      <c r="IOZ32" s="80"/>
      <c r="IPA32" s="80"/>
      <c r="IPB32" s="85"/>
      <c r="IPC32" s="77"/>
      <c r="IPD32" s="74"/>
      <c r="IPE32" s="74"/>
      <c r="IPF32" s="85"/>
      <c r="IPG32" s="74"/>
      <c r="IPH32" s="74"/>
      <c r="IPI32" s="85"/>
      <c r="IPJ32" s="74"/>
      <c r="IPK32" s="74"/>
      <c r="IPL32" s="85"/>
      <c r="IPM32" s="74"/>
      <c r="IPN32" s="74"/>
      <c r="IPO32" s="85"/>
      <c r="IPP32" s="80"/>
      <c r="IPQ32" s="80"/>
      <c r="IPR32" s="85"/>
      <c r="IPS32" s="77"/>
      <c r="IPT32" s="74"/>
      <c r="IPU32" s="74"/>
      <c r="IPV32" s="85"/>
      <c r="IPW32" s="74"/>
      <c r="IPX32" s="74"/>
      <c r="IPY32" s="85"/>
      <c r="IPZ32" s="74"/>
      <c r="IQA32" s="74"/>
      <c r="IQB32" s="85"/>
      <c r="IQC32" s="74"/>
      <c r="IQD32" s="74"/>
      <c r="IQE32" s="85"/>
      <c r="IQF32" s="80"/>
      <c r="IQG32" s="80"/>
      <c r="IQH32" s="85"/>
      <c r="IQI32" s="77"/>
      <c r="IQJ32" s="74"/>
      <c r="IQK32" s="74"/>
      <c r="IQL32" s="85"/>
      <c r="IQM32" s="74"/>
      <c r="IQN32" s="74"/>
      <c r="IQO32" s="85"/>
      <c r="IQP32" s="74"/>
      <c r="IQQ32" s="74"/>
      <c r="IQR32" s="85"/>
      <c r="IQS32" s="74"/>
      <c r="IQT32" s="74"/>
      <c r="IQU32" s="85"/>
      <c r="IQV32" s="80"/>
      <c r="IQW32" s="80"/>
      <c r="IQX32" s="85"/>
      <c r="IQY32" s="77"/>
      <c r="IQZ32" s="74"/>
      <c r="IRA32" s="74"/>
      <c r="IRB32" s="85"/>
      <c r="IRC32" s="74"/>
      <c r="IRD32" s="74"/>
      <c r="IRE32" s="85"/>
      <c r="IRF32" s="74"/>
      <c r="IRG32" s="74"/>
      <c r="IRH32" s="85"/>
      <c r="IRI32" s="74"/>
      <c r="IRJ32" s="74"/>
      <c r="IRK32" s="85"/>
      <c r="IRL32" s="80"/>
      <c r="IRM32" s="80"/>
      <c r="IRN32" s="85"/>
      <c r="IRO32" s="77"/>
      <c r="IRP32" s="74"/>
      <c r="IRQ32" s="74"/>
      <c r="IRR32" s="85"/>
      <c r="IRS32" s="74"/>
      <c r="IRT32" s="74"/>
      <c r="IRU32" s="85"/>
      <c r="IRV32" s="74"/>
      <c r="IRW32" s="74"/>
      <c r="IRX32" s="85"/>
      <c r="IRY32" s="74"/>
      <c r="IRZ32" s="74"/>
      <c r="ISA32" s="85"/>
      <c r="ISB32" s="80"/>
      <c r="ISC32" s="80"/>
      <c r="ISD32" s="85"/>
      <c r="ISE32" s="77"/>
      <c r="ISF32" s="74"/>
      <c r="ISG32" s="74"/>
      <c r="ISH32" s="85"/>
      <c r="ISI32" s="74"/>
      <c r="ISJ32" s="74"/>
      <c r="ISK32" s="85"/>
      <c r="ISL32" s="74"/>
      <c r="ISM32" s="74"/>
      <c r="ISN32" s="85"/>
      <c r="ISO32" s="74"/>
      <c r="ISP32" s="74"/>
      <c r="ISQ32" s="85"/>
      <c r="ISR32" s="80"/>
      <c r="ISS32" s="80"/>
      <c r="IST32" s="85"/>
      <c r="ISU32" s="77"/>
      <c r="ISV32" s="74"/>
      <c r="ISW32" s="74"/>
      <c r="ISX32" s="85"/>
      <c r="ISY32" s="74"/>
      <c r="ISZ32" s="74"/>
      <c r="ITA32" s="85"/>
      <c r="ITB32" s="74"/>
      <c r="ITC32" s="74"/>
      <c r="ITD32" s="85"/>
      <c r="ITE32" s="74"/>
      <c r="ITF32" s="74"/>
      <c r="ITG32" s="85"/>
      <c r="ITH32" s="80"/>
      <c r="ITI32" s="80"/>
      <c r="ITJ32" s="85"/>
      <c r="ITK32" s="77"/>
      <c r="ITL32" s="74"/>
      <c r="ITM32" s="74"/>
      <c r="ITN32" s="85"/>
      <c r="ITO32" s="74"/>
      <c r="ITP32" s="74"/>
      <c r="ITQ32" s="85"/>
      <c r="ITR32" s="74"/>
      <c r="ITS32" s="74"/>
      <c r="ITT32" s="85"/>
      <c r="ITU32" s="74"/>
      <c r="ITV32" s="74"/>
      <c r="ITW32" s="85"/>
      <c r="ITX32" s="80"/>
      <c r="ITY32" s="80"/>
      <c r="ITZ32" s="85"/>
      <c r="IUA32" s="77"/>
      <c r="IUB32" s="74"/>
      <c r="IUC32" s="74"/>
      <c r="IUD32" s="85"/>
      <c r="IUE32" s="74"/>
      <c r="IUF32" s="74"/>
      <c r="IUG32" s="85"/>
      <c r="IUH32" s="74"/>
      <c r="IUI32" s="74"/>
      <c r="IUJ32" s="85"/>
      <c r="IUK32" s="74"/>
      <c r="IUL32" s="74"/>
      <c r="IUM32" s="85"/>
      <c r="IUN32" s="80"/>
      <c r="IUO32" s="80"/>
      <c r="IUP32" s="85"/>
      <c r="IUQ32" s="77"/>
      <c r="IUR32" s="74"/>
      <c r="IUS32" s="74"/>
      <c r="IUT32" s="85"/>
      <c r="IUU32" s="74"/>
      <c r="IUV32" s="74"/>
      <c r="IUW32" s="85"/>
      <c r="IUX32" s="74"/>
      <c r="IUY32" s="74"/>
      <c r="IUZ32" s="85"/>
      <c r="IVA32" s="74"/>
      <c r="IVB32" s="74"/>
      <c r="IVC32" s="85"/>
      <c r="IVD32" s="80"/>
      <c r="IVE32" s="80"/>
      <c r="IVF32" s="85"/>
      <c r="IVG32" s="77"/>
      <c r="IVH32" s="74"/>
      <c r="IVI32" s="74"/>
      <c r="IVJ32" s="85"/>
      <c r="IVK32" s="74"/>
      <c r="IVL32" s="74"/>
      <c r="IVM32" s="85"/>
      <c r="IVN32" s="74"/>
      <c r="IVO32" s="74"/>
      <c r="IVP32" s="85"/>
      <c r="IVQ32" s="74"/>
      <c r="IVR32" s="74"/>
      <c r="IVS32" s="85"/>
      <c r="IVT32" s="80"/>
      <c r="IVU32" s="80"/>
      <c r="IVV32" s="85"/>
      <c r="IVW32" s="77"/>
      <c r="IVX32" s="74"/>
      <c r="IVY32" s="74"/>
      <c r="IVZ32" s="85"/>
      <c r="IWA32" s="74"/>
      <c r="IWB32" s="74"/>
      <c r="IWC32" s="85"/>
      <c r="IWD32" s="74"/>
      <c r="IWE32" s="74"/>
      <c r="IWF32" s="85"/>
      <c r="IWG32" s="74"/>
      <c r="IWH32" s="74"/>
      <c r="IWI32" s="85"/>
      <c r="IWJ32" s="80"/>
      <c r="IWK32" s="80"/>
      <c r="IWL32" s="85"/>
      <c r="IWM32" s="77"/>
      <c r="IWN32" s="74"/>
      <c r="IWO32" s="74"/>
      <c r="IWP32" s="85"/>
      <c r="IWQ32" s="74"/>
      <c r="IWR32" s="74"/>
      <c r="IWS32" s="85"/>
      <c r="IWT32" s="74"/>
      <c r="IWU32" s="74"/>
      <c r="IWV32" s="85"/>
      <c r="IWW32" s="74"/>
      <c r="IWX32" s="74"/>
      <c r="IWY32" s="85"/>
      <c r="IWZ32" s="80"/>
      <c r="IXA32" s="80"/>
      <c r="IXB32" s="85"/>
      <c r="IXC32" s="77"/>
      <c r="IXD32" s="74"/>
      <c r="IXE32" s="74"/>
      <c r="IXF32" s="85"/>
      <c r="IXG32" s="74"/>
      <c r="IXH32" s="74"/>
      <c r="IXI32" s="85"/>
      <c r="IXJ32" s="74"/>
      <c r="IXK32" s="74"/>
      <c r="IXL32" s="85"/>
      <c r="IXM32" s="74"/>
      <c r="IXN32" s="74"/>
      <c r="IXO32" s="85"/>
      <c r="IXP32" s="80"/>
      <c r="IXQ32" s="80"/>
      <c r="IXR32" s="85"/>
      <c r="IXS32" s="77"/>
      <c r="IXT32" s="74"/>
      <c r="IXU32" s="74"/>
      <c r="IXV32" s="85"/>
      <c r="IXW32" s="74"/>
      <c r="IXX32" s="74"/>
      <c r="IXY32" s="85"/>
      <c r="IXZ32" s="74"/>
      <c r="IYA32" s="74"/>
      <c r="IYB32" s="85"/>
      <c r="IYC32" s="74"/>
      <c r="IYD32" s="74"/>
      <c r="IYE32" s="85"/>
      <c r="IYF32" s="80"/>
      <c r="IYG32" s="80"/>
      <c r="IYH32" s="85"/>
      <c r="IYI32" s="77"/>
      <c r="IYJ32" s="74"/>
      <c r="IYK32" s="74"/>
      <c r="IYL32" s="85"/>
      <c r="IYM32" s="74"/>
      <c r="IYN32" s="74"/>
      <c r="IYO32" s="85"/>
      <c r="IYP32" s="74"/>
      <c r="IYQ32" s="74"/>
      <c r="IYR32" s="85"/>
      <c r="IYS32" s="74"/>
      <c r="IYT32" s="74"/>
      <c r="IYU32" s="85"/>
      <c r="IYV32" s="80"/>
      <c r="IYW32" s="80"/>
      <c r="IYX32" s="85"/>
      <c r="IYY32" s="77"/>
      <c r="IYZ32" s="74"/>
      <c r="IZA32" s="74"/>
      <c r="IZB32" s="85"/>
      <c r="IZC32" s="74"/>
      <c r="IZD32" s="74"/>
      <c r="IZE32" s="85"/>
      <c r="IZF32" s="74"/>
      <c r="IZG32" s="74"/>
      <c r="IZH32" s="85"/>
      <c r="IZI32" s="74"/>
      <c r="IZJ32" s="74"/>
      <c r="IZK32" s="85"/>
      <c r="IZL32" s="80"/>
      <c r="IZM32" s="80"/>
      <c r="IZN32" s="85"/>
      <c r="IZO32" s="77"/>
      <c r="IZP32" s="74"/>
      <c r="IZQ32" s="74"/>
      <c r="IZR32" s="85"/>
      <c r="IZS32" s="74"/>
      <c r="IZT32" s="74"/>
      <c r="IZU32" s="85"/>
      <c r="IZV32" s="74"/>
      <c r="IZW32" s="74"/>
      <c r="IZX32" s="85"/>
      <c r="IZY32" s="74"/>
      <c r="IZZ32" s="74"/>
      <c r="JAA32" s="85"/>
      <c r="JAB32" s="80"/>
      <c r="JAC32" s="80"/>
      <c r="JAD32" s="85"/>
      <c r="JAE32" s="77"/>
      <c r="JAF32" s="74"/>
      <c r="JAG32" s="74"/>
      <c r="JAH32" s="85"/>
      <c r="JAI32" s="74"/>
      <c r="JAJ32" s="74"/>
      <c r="JAK32" s="85"/>
      <c r="JAL32" s="74"/>
      <c r="JAM32" s="74"/>
      <c r="JAN32" s="85"/>
      <c r="JAO32" s="74"/>
      <c r="JAP32" s="74"/>
      <c r="JAQ32" s="85"/>
      <c r="JAR32" s="80"/>
      <c r="JAS32" s="80"/>
      <c r="JAT32" s="85"/>
      <c r="JAU32" s="77"/>
      <c r="JAV32" s="74"/>
      <c r="JAW32" s="74"/>
      <c r="JAX32" s="85"/>
      <c r="JAY32" s="74"/>
      <c r="JAZ32" s="74"/>
      <c r="JBA32" s="85"/>
      <c r="JBB32" s="74"/>
      <c r="JBC32" s="74"/>
      <c r="JBD32" s="85"/>
      <c r="JBE32" s="74"/>
      <c r="JBF32" s="74"/>
      <c r="JBG32" s="85"/>
      <c r="JBH32" s="80"/>
      <c r="JBI32" s="80"/>
      <c r="JBJ32" s="85"/>
      <c r="JBK32" s="77"/>
      <c r="JBL32" s="74"/>
      <c r="JBM32" s="74"/>
      <c r="JBN32" s="85"/>
      <c r="JBO32" s="74"/>
      <c r="JBP32" s="74"/>
      <c r="JBQ32" s="85"/>
      <c r="JBR32" s="74"/>
      <c r="JBS32" s="74"/>
      <c r="JBT32" s="85"/>
      <c r="JBU32" s="74"/>
      <c r="JBV32" s="74"/>
      <c r="JBW32" s="85"/>
      <c r="JBX32" s="80"/>
      <c r="JBY32" s="80"/>
      <c r="JBZ32" s="85"/>
      <c r="JCA32" s="77"/>
      <c r="JCB32" s="74"/>
      <c r="JCC32" s="74"/>
      <c r="JCD32" s="85"/>
      <c r="JCE32" s="74"/>
      <c r="JCF32" s="74"/>
      <c r="JCG32" s="85"/>
      <c r="JCH32" s="74"/>
      <c r="JCI32" s="74"/>
      <c r="JCJ32" s="85"/>
      <c r="JCK32" s="74"/>
      <c r="JCL32" s="74"/>
      <c r="JCM32" s="85"/>
      <c r="JCN32" s="80"/>
      <c r="JCO32" s="80"/>
      <c r="JCP32" s="85"/>
      <c r="JCQ32" s="77"/>
      <c r="JCR32" s="74"/>
      <c r="JCS32" s="74"/>
      <c r="JCT32" s="85"/>
      <c r="JCU32" s="74"/>
      <c r="JCV32" s="74"/>
      <c r="JCW32" s="85"/>
      <c r="JCX32" s="74"/>
      <c r="JCY32" s="74"/>
      <c r="JCZ32" s="85"/>
      <c r="JDA32" s="74"/>
      <c r="JDB32" s="74"/>
      <c r="JDC32" s="85"/>
      <c r="JDD32" s="80"/>
      <c r="JDE32" s="80"/>
      <c r="JDF32" s="85"/>
      <c r="JDG32" s="77"/>
      <c r="JDH32" s="74"/>
      <c r="JDI32" s="74"/>
      <c r="JDJ32" s="85"/>
      <c r="JDK32" s="74"/>
      <c r="JDL32" s="74"/>
      <c r="JDM32" s="85"/>
      <c r="JDN32" s="74"/>
      <c r="JDO32" s="74"/>
      <c r="JDP32" s="85"/>
      <c r="JDQ32" s="74"/>
      <c r="JDR32" s="74"/>
      <c r="JDS32" s="85"/>
      <c r="JDT32" s="80"/>
      <c r="JDU32" s="80"/>
      <c r="JDV32" s="85"/>
      <c r="JDW32" s="77"/>
      <c r="JDX32" s="74"/>
      <c r="JDY32" s="74"/>
      <c r="JDZ32" s="85"/>
      <c r="JEA32" s="74"/>
      <c r="JEB32" s="74"/>
      <c r="JEC32" s="85"/>
      <c r="JED32" s="74"/>
      <c r="JEE32" s="74"/>
      <c r="JEF32" s="85"/>
      <c r="JEG32" s="74"/>
      <c r="JEH32" s="74"/>
      <c r="JEI32" s="85"/>
      <c r="JEJ32" s="80"/>
      <c r="JEK32" s="80"/>
      <c r="JEL32" s="85"/>
      <c r="JEM32" s="77"/>
      <c r="JEN32" s="74"/>
      <c r="JEO32" s="74"/>
      <c r="JEP32" s="85"/>
      <c r="JEQ32" s="74"/>
      <c r="JER32" s="74"/>
      <c r="JES32" s="85"/>
      <c r="JET32" s="74"/>
      <c r="JEU32" s="74"/>
      <c r="JEV32" s="85"/>
      <c r="JEW32" s="74"/>
      <c r="JEX32" s="74"/>
      <c r="JEY32" s="85"/>
      <c r="JEZ32" s="80"/>
      <c r="JFA32" s="80"/>
      <c r="JFB32" s="85"/>
      <c r="JFC32" s="77"/>
      <c r="JFD32" s="74"/>
      <c r="JFE32" s="74"/>
      <c r="JFF32" s="85"/>
      <c r="JFG32" s="74"/>
      <c r="JFH32" s="74"/>
      <c r="JFI32" s="85"/>
      <c r="JFJ32" s="74"/>
      <c r="JFK32" s="74"/>
      <c r="JFL32" s="85"/>
      <c r="JFM32" s="74"/>
      <c r="JFN32" s="74"/>
      <c r="JFO32" s="85"/>
      <c r="JFP32" s="80"/>
      <c r="JFQ32" s="80"/>
      <c r="JFR32" s="85"/>
      <c r="JFS32" s="77"/>
      <c r="JFT32" s="74"/>
      <c r="JFU32" s="74"/>
      <c r="JFV32" s="85"/>
      <c r="JFW32" s="74"/>
      <c r="JFX32" s="74"/>
      <c r="JFY32" s="85"/>
      <c r="JFZ32" s="74"/>
      <c r="JGA32" s="74"/>
      <c r="JGB32" s="85"/>
      <c r="JGC32" s="74"/>
      <c r="JGD32" s="74"/>
      <c r="JGE32" s="85"/>
      <c r="JGF32" s="80"/>
      <c r="JGG32" s="80"/>
      <c r="JGH32" s="85"/>
      <c r="JGI32" s="77"/>
      <c r="JGJ32" s="74"/>
      <c r="JGK32" s="74"/>
      <c r="JGL32" s="85"/>
      <c r="JGM32" s="74"/>
      <c r="JGN32" s="74"/>
      <c r="JGO32" s="85"/>
      <c r="JGP32" s="74"/>
      <c r="JGQ32" s="74"/>
      <c r="JGR32" s="85"/>
      <c r="JGS32" s="74"/>
      <c r="JGT32" s="74"/>
      <c r="JGU32" s="85"/>
      <c r="JGV32" s="80"/>
      <c r="JGW32" s="80"/>
      <c r="JGX32" s="85"/>
      <c r="JGY32" s="77"/>
      <c r="JGZ32" s="74"/>
      <c r="JHA32" s="74"/>
      <c r="JHB32" s="85"/>
      <c r="JHC32" s="74"/>
      <c r="JHD32" s="74"/>
      <c r="JHE32" s="85"/>
      <c r="JHF32" s="74"/>
      <c r="JHG32" s="74"/>
      <c r="JHH32" s="85"/>
      <c r="JHI32" s="74"/>
      <c r="JHJ32" s="74"/>
      <c r="JHK32" s="85"/>
      <c r="JHL32" s="80"/>
      <c r="JHM32" s="80"/>
      <c r="JHN32" s="85"/>
      <c r="JHO32" s="77"/>
      <c r="JHP32" s="74"/>
      <c r="JHQ32" s="74"/>
      <c r="JHR32" s="85"/>
      <c r="JHS32" s="74"/>
      <c r="JHT32" s="74"/>
      <c r="JHU32" s="85"/>
      <c r="JHV32" s="74"/>
      <c r="JHW32" s="74"/>
      <c r="JHX32" s="85"/>
      <c r="JHY32" s="74"/>
      <c r="JHZ32" s="74"/>
      <c r="JIA32" s="85"/>
      <c r="JIB32" s="80"/>
      <c r="JIC32" s="80"/>
      <c r="JID32" s="85"/>
      <c r="JIE32" s="77"/>
      <c r="JIF32" s="74"/>
      <c r="JIG32" s="74"/>
      <c r="JIH32" s="85"/>
      <c r="JII32" s="74"/>
      <c r="JIJ32" s="74"/>
      <c r="JIK32" s="85"/>
      <c r="JIL32" s="74"/>
      <c r="JIM32" s="74"/>
      <c r="JIN32" s="85"/>
      <c r="JIO32" s="74"/>
      <c r="JIP32" s="74"/>
      <c r="JIQ32" s="85"/>
      <c r="JIR32" s="80"/>
      <c r="JIS32" s="80"/>
      <c r="JIT32" s="85"/>
      <c r="JIU32" s="77"/>
      <c r="JIV32" s="74"/>
      <c r="JIW32" s="74"/>
      <c r="JIX32" s="85"/>
      <c r="JIY32" s="74"/>
      <c r="JIZ32" s="74"/>
      <c r="JJA32" s="85"/>
      <c r="JJB32" s="74"/>
      <c r="JJC32" s="74"/>
      <c r="JJD32" s="85"/>
      <c r="JJE32" s="74"/>
      <c r="JJF32" s="74"/>
      <c r="JJG32" s="85"/>
      <c r="JJH32" s="80"/>
      <c r="JJI32" s="80"/>
      <c r="JJJ32" s="85"/>
      <c r="JJK32" s="77"/>
      <c r="JJL32" s="74"/>
      <c r="JJM32" s="74"/>
      <c r="JJN32" s="85"/>
      <c r="JJO32" s="74"/>
      <c r="JJP32" s="74"/>
      <c r="JJQ32" s="85"/>
      <c r="JJR32" s="74"/>
      <c r="JJS32" s="74"/>
      <c r="JJT32" s="85"/>
      <c r="JJU32" s="74"/>
      <c r="JJV32" s="74"/>
      <c r="JJW32" s="85"/>
      <c r="JJX32" s="80"/>
      <c r="JJY32" s="80"/>
      <c r="JJZ32" s="85"/>
      <c r="JKA32" s="77"/>
      <c r="JKB32" s="74"/>
      <c r="JKC32" s="74"/>
      <c r="JKD32" s="85"/>
      <c r="JKE32" s="74"/>
      <c r="JKF32" s="74"/>
      <c r="JKG32" s="85"/>
      <c r="JKH32" s="74"/>
      <c r="JKI32" s="74"/>
      <c r="JKJ32" s="85"/>
      <c r="JKK32" s="74"/>
      <c r="JKL32" s="74"/>
      <c r="JKM32" s="85"/>
      <c r="JKN32" s="80"/>
      <c r="JKO32" s="80"/>
      <c r="JKP32" s="85"/>
      <c r="JKQ32" s="77"/>
      <c r="JKR32" s="74"/>
      <c r="JKS32" s="74"/>
      <c r="JKT32" s="85"/>
      <c r="JKU32" s="74"/>
      <c r="JKV32" s="74"/>
      <c r="JKW32" s="85"/>
      <c r="JKX32" s="74"/>
      <c r="JKY32" s="74"/>
      <c r="JKZ32" s="85"/>
      <c r="JLA32" s="74"/>
      <c r="JLB32" s="74"/>
      <c r="JLC32" s="85"/>
      <c r="JLD32" s="80"/>
      <c r="JLE32" s="80"/>
      <c r="JLF32" s="85"/>
      <c r="JLG32" s="77"/>
      <c r="JLH32" s="74"/>
      <c r="JLI32" s="74"/>
      <c r="JLJ32" s="85"/>
      <c r="JLK32" s="74"/>
      <c r="JLL32" s="74"/>
      <c r="JLM32" s="85"/>
      <c r="JLN32" s="74"/>
      <c r="JLO32" s="74"/>
      <c r="JLP32" s="85"/>
      <c r="JLQ32" s="74"/>
      <c r="JLR32" s="74"/>
      <c r="JLS32" s="85"/>
      <c r="JLT32" s="80"/>
      <c r="JLU32" s="80"/>
      <c r="JLV32" s="85"/>
      <c r="JLW32" s="77"/>
      <c r="JLX32" s="74"/>
      <c r="JLY32" s="74"/>
      <c r="JLZ32" s="85"/>
      <c r="JMA32" s="74"/>
      <c r="JMB32" s="74"/>
      <c r="JMC32" s="85"/>
      <c r="JMD32" s="74"/>
      <c r="JME32" s="74"/>
      <c r="JMF32" s="85"/>
      <c r="JMG32" s="74"/>
      <c r="JMH32" s="74"/>
      <c r="JMI32" s="85"/>
      <c r="JMJ32" s="80"/>
      <c r="JMK32" s="80"/>
      <c r="JML32" s="85"/>
      <c r="JMM32" s="77"/>
      <c r="JMN32" s="74"/>
      <c r="JMO32" s="74"/>
      <c r="JMP32" s="85"/>
      <c r="JMQ32" s="74"/>
      <c r="JMR32" s="74"/>
      <c r="JMS32" s="85"/>
      <c r="JMT32" s="74"/>
      <c r="JMU32" s="74"/>
      <c r="JMV32" s="85"/>
      <c r="JMW32" s="74"/>
      <c r="JMX32" s="74"/>
      <c r="JMY32" s="85"/>
      <c r="JMZ32" s="80"/>
      <c r="JNA32" s="80"/>
      <c r="JNB32" s="85"/>
      <c r="JNC32" s="77"/>
      <c r="JND32" s="74"/>
      <c r="JNE32" s="74"/>
      <c r="JNF32" s="85"/>
      <c r="JNG32" s="74"/>
      <c r="JNH32" s="74"/>
      <c r="JNI32" s="85"/>
      <c r="JNJ32" s="74"/>
      <c r="JNK32" s="74"/>
      <c r="JNL32" s="85"/>
      <c r="JNM32" s="74"/>
      <c r="JNN32" s="74"/>
      <c r="JNO32" s="85"/>
      <c r="JNP32" s="80"/>
      <c r="JNQ32" s="80"/>
      <c r="JNR32" s="85"/>
      <c r="JNS32" s="77"/>
      <c r="JNT32" s="74"/>
      <c r="JNU32" s="74"/>
      <c r="JNV32" s="85"/>
      <c r="JNW32" s="74"/>
      <c r="JNX32" s="74"/>
      <c r="JNY32" s="85"/>
      <c r="JNZ32" s="74"/>
      <c r="JOA32" s="74"/>
      <c r="JOB32" s="85"/>
      <c r="JOC32" s="74"/>
      <c r="JOD32" s="74"/>
      <c r="JOE32" s="85"/>
      <c r="JOF32" s="80"/>
      <c r="JOG32" s="80"/>
      <c r="JOH32" s="85"/>
      <c r="JOI32" s="77"/>
      <c r="JOJ32" s="74"/>
      <c r="JOK32" s="74"/>
      <c r="JOL32" s="85"/>
      <c r="JOM32" s="74"/>
      <c r="JON32" s="74"/>
      <c r="JOO32" s="85"/>
      <c r="JOP32" s="74"/>
      <c r="JOQ32" s="74"/>
      <c r="JOR32" s="85"/>
      <c r="JOS32" s="74"/>
      <c r="JOT32" s="74"/>
      <c r="JOU32" s="85"/>
      <c r="JOV32" s="80"/>
      <c r="JOW32" s="80"/>
      <c r="JOX32" s="85"/>
      <c r="JOY32" s="77"/>
      <c r="JOZ32" s="74"/>
      <c r="JPA32" s="74"/>
      <c r="JPB32" s="85"/>
      <c r="JPC32" s="74"/>
      <c r="JPD32" s="74"/>
      <c r="JPE32" s="85"/>
      <c r="JPF32" s="74"/>
      <c r="JPG32" s="74"/>
      <c r="JPH32" s="85"/>
      <c r="JPI32" s="74"/>
      <c r="JPJ32" s="74"/>
      <c r="JPK32" s="85"/>
      <c r="JPL32" s="80"/>
      <c r="JPM32" s="80"/>
      <c r="JPN32" s="85"/>
      <c r="JPO32" s="77"/>
      <c r="JPP32" s="74"/>
      <c r="JPQ32" s="74"/>
      <c r="JPR32" s="85"/>
      <c r="JPS32" s="74"/>
      <c r="JPT32" s="74"/>
      <c r="JPU32" s="85"/>
      <c r="JPV32" s="74"/>
      <c r="JPW32" s="74"/>
      <c r="JPX32" s="85"/>
      <c r="JPY32" s="74"/>
      <c r="JPZ32" s="74"/>
      <c r="JQA32" s="85"/>
      <c r="JQB32" s="80"/>
      <c r="JQC32" s="80"/>
      <c r="JQD32" s="85"/>
      <c r="JQE32" s="77"/>
      <c r="JQF32" s="74"/>
      <c r="JQG32" s="74"/>
      <c r="JQH32" s="85"/>
      <c r="JQI32" s="74"/>
      <c r="JQJ32" s="74"/>
      <c r="JQK32" s="85"/>
      <c r="JQL32" s="74"/>
      <c r="JQM32" s="74"/>
      <c r="JQN32" s="85"/>
      <c r="JQO32" s="74"/>
      <c r="JQP32" s="74"/>
      <c r="JQQ32" s="85"/>
      <c r="JQR32" s="80"/>
      <c r="JQS32" s="80"/>
      <c r="JQT32" s="85"/>
      <c r="JQU32" s="77"/>
      <c r="JQV32" s="74"/>
      <c r="JQW32" s="74"/>
      <c r="JQX32" s="85"/>
      <c r="JQY32" s="74"/>
      <c r="JQZ32" s="74"/>
      <c r="JRA32" s="85"/>
      <c r="JRB32" s="74"/>
      <c r="JRC32" s="74"/>
      <c r="JRD32" s="85"/>
      <c r="JRE32" s="74"/>
      <c r="JRF32" s="74"/>
      <c r="JRG32" s="85"/>
      <c r="JRH32" s="80"/>
      <c r="JRI32" s="80"/>
      <c r="JRJ32" s="85"/>
      <c r="JRK32" s="77"/>
      <c r="JRL32" s="74"/>
      <c r="JRM32" s="74"/>
      <c r="JRN32" s="85"/>
      <c r="JRO32" s="74"/>
      <c r="JRP32" s="74"/>
      <c r="JRQ32" s="85"/>
      <c r="JRR32" s="74"/>
      <c r="JRS32" s="74"/>
      <c r="JRT32" s="85"/>
      <c r="JRU32" s="74"/>
      <c r="JRV32" s="74"/>
      <c r="JRW32" s="85"/>
      <c r="JRX32" s="80"/>
      <c r="JRY32" s="80"/>
      <c r="JRZ32" s="85"/>
      <c r="JSA32" s="77"/>
      <c r="JSB32" s="74"/>
      <c r="JSC32" s="74"/>
      <c r="JSD32" s="85"/>
      <c r="JSE32" s="74"/>
      <c r="JSF32" s="74"/>
      <c r="JSG32" s="85"/>
      <c r="JSH32" s="74"/>
      <c r="JSI32" s="74"/>
      <c r="JSJ32" s="85"/>
      <c r="JSK32" s="74"/>
      <c r="JSL32" s="74"/>
      <c r="JSM32" s="85"/>
      <c r="JSN32" s="80"/>
      <c r="JSO32" s="80"/>
      <c r="JSP32" s="85"/>
      <c r="JSQ32" s="77"/>
      <c r="JSR32" s="74"/>
      <c r="JSS32" s="74"/>
      <c r="JST32" s="85"/>
      <c r="JSU32" s="74"/>
      <c r="JSV32" s="74"/>
      <c r="JSW32" s="85"/>
      <c r="JSX32" s="74"/>
      <c r="JSY32" s="74"/>
      <c r="JSZ32" s="85"/>
      <c r="JTA32" s="74"/>
      <c r="JTB32" s="74"/>
      <c r="JTC32" s="85"/>
      <c r="JTD32" s="80"/>
      <c r="JTE32" s="80"/>
      <c r="JTF32" s="85"/>
      <c r="JTG32" s="77"/>
      <c r="JTH32" s="74"/>
      <c r="JTI32" s="74"/>
      <c r="JTJ32" s="85"/>
      <c r="JTK32" s="74"/>
      <c r="JTL32" s="74"/>
      <c r="JTM32" s="85"/>
      <c r="JTN32" s="74"/>
      <c r="JTO32" s="74"/>
      <c r="JTP32" s="85"/>
      <c r="JTQ32" s="74"/>
      <c r="JTR32" s="74"/>
      <c r="JTS32" s="85"/>
      <c r="JTT32" s="80"/>
      <c r="JTU32" s="80"/>
      <c r="JTV32" s="85"/>
      <c r="JTW32" s="77"/>
      <c r="JTX32" s="74"/>
      <c r="JTY32" s="74"/>
      <c r="JTZ32" s="85"/>
      <c r="JUA32" s="74"/>
      <c r="JUB32" s="74"/>
      <c r="JUC32" s="85"/>
      <c r="JUD32" s="74"/>
      <c r="JUE32" s="74"/>
      <c r="JUF32" s="85"/>
      <c r="JUG32" s="74"/>
      <c r="JUH32" s="74"/>
      <c r="JUI32" s="85"/>
      <c r="JUJ32" s="80"/>
      <c r="JUK32" s="80"/>
      <c r="JUL32" s="85"/>
      <c r="JUM32" s="77"/>
      <c r="JUN32" s="74"/>
      <c r="JUO32" s="74"/>
      <c r="JUP32" s="85"/>
      <c r="JUQ32" s="74"/>
      <c r="JUR32" s="74"/>
      <c r="JUS32" s="85"/>
      <c r="JUT32" s="74"/>
      <c r="JUU32" s="74"/>
      <c r="JUV32" s="85"/>
      <c r="JUW32" s="74"/>
      <c r="JUX32" s="74"/>
      <c r="JUY32" s="85"/>
      <c r="JUZ32" s="80"/>
      <c r="JVA32" s="80"/>
      <c r="JVB32" s="85"/>
      <c r="JVC32" s="77"/>
      <c r="JVD32" s="74"/>
      <c r="JVE32" s="74"/>
      <c r="JVF32" s="85"/>
      <c r="JVG32" s="74"/>
      <c r="JVH32" s="74"/>
      <c r="JVI32" s="85"/>
      <c r="JVJ32" s="74"/>
      <c r="JVK32" s="74"/>
      <c r="JVL32" s="85"/>
      <c r="JVM32" s="74"/>
      <c r="JVN32" s="74"/>
      <c r="JVO32" s="85"/>
      <c r="JVP32" s="80"/>
      <c r="JVQ32" s="80"/>
      <c r="JVR32" s="85"/>
      <c r="JVS32" s="77"/>
      <c r="JVT32" s="74"/>
      <c r="JVU32" s="74"/>
      <c r="JVV32" s="85"/>
      <c r="JVW32" s="74"/>
      <c r="JVX32" s="74"/>
      <c r="JVY32" s="85"/>
      <c r="JVZ32" s="74"/>
      <c r="JWA32" s="74"/>
      <c r="JWB32" s="85"/>
      <c r="JWC32" s="74"/>
      <c r="JWD32" s="74"/>
      <c r="JWE32" s="85"/>
      <c r="JWF32" s="80"/>
      <c r="JWG32" s="80"/>
      <c r="JWH32" s="85"/>
      <c r="JWI32" s="77"/>
      <c r="JWJ32" s="74"/>
      <c r="JWK32" s="74"/>
      <c r="JWL32" s="85"/>
      <c r="JWM32" s="74"/>
      <c r="JWN32" s="74"/>
      <c r="JWO32" s="85"/>
      <c r="JWP32" s="74"/>
      <c r="JWQ32" s="74"/>
      <c r="JWR32" s="85"/>
      <c r="JWS32" s="74"/>
      <c r="JWT32" s="74"/>
      <c r="JWU32" s="85"/>
      <c r="JWV32" s="80"/>
      <c r="JWW32" s="80"/>
      <c r="JWX32" s="85"/>
      <c r="JWY32" s="77"/>
      <c r="JWZ32" s="74"/>
      <c r="JXA32" s="74"/>
      <c r="JXB32" s="85"/>
      <c r="JXC32" s="74"/>
      <c r="JXD32" s="74"/>
      <c r="JXE32" s="85"/>
      <c r="JXF32" s="74"/>
      <c r="JXG32" s="74"/>
      <c r="JXH32" s="85"/>
      <c r="JXI32" s="74"/>
      <c r="JXJ32" s="74"/>
      <c r="JXK32" s="85"/>
      <c r="JXL32" s="80"/>
      <c r="JXM32" s="80"/>
      <c r="JXN32" s="85"/>
      <c r="JXO32" s="77"/>
      <c r="JXP32" s="74"/>
      <c r="JXQ32" s="74"/>
      <c r="JXR32" s="85"/>
      <c r="JXS32" s="74"/>
      <c r="JXT32" s="74"/>
      <c r="JXU32" s="85"/>
      <c r="JXV32" s="74"/>
      <c r="JXW32" s="74"/>
      <c r="JXX32" s="85"/>
      <c r="JXY32" s="74"/>
      <c r="JXZ32" s="74"/>
      <c r="JYA32" s="85"/>
      <c r="JYB32" s="80"/>
      <c r="JYC32" s="80"/>
      <c r="JYD32" s="85"/>
      <c r="JYE32" s="77"/>
      <c r="JYF32" s="74"/>
      <c r="JYG32" s="74"/>
      <c r="JYH32" s="85"/>
      <c r="JYI32" s="74"/>
      <c r="JYJ32" s="74"/>
      <c r="JYK32" s="85"/>
      <c r="JYL32" s="74"/>
      <c r="JYM32" s="74"/>
      <c r="JYN32" s="85"/>
      <c r="JYO32" s="74"/>
      <c r="JYP32" s="74"/>
      <c r="JYQ32" s="85"/>
      <c r="JYR32" s="80"/>
      <c r="JYS32" s="80"/>
      <c r="JYT32" s="85"/>
      <c r="JYU32" s="77"/>
      <c r="JYV32" s="74"/>
      <c r="JYW32" s="74"/>
      <c r="JYX32" s="85"/>
      <c r="JYY32" s="74"/>
      <c r="JYZ32" s="74"/>
      <c r="JZA32" s="85"/>
      <c r="JZB32" s="74"/>
      <c r="JZC32" s="74"/>
      <c r="JZD32" s="85"/>
      <c r="JZE32" s="74"/>
      <c r="JZF32" s="74"/>
      <c r="JZG32" s="85"/>
      <c r="JZH32" s="80"/>
      <c r="JZI32" s="80"/>
      <c r="JZJ32" s="85"/>
      <c r="JZK32" s="77"/>
      <c r="JZL32" s="74"/>
      <c r="JZM32" s="74"/>
      <c r="JZN32" s="85"/>
      <c r="JZO32" s="74"/>
      <c r="JZP32" s="74"/>
      <c r="JZQ32" s="85"/>
      <c r="JZR32" s="74"/>
      <c r="JZS32" s="74"/>
      <c r="JZT32" s="85"/>
      <c r="JZU32" s="74"/>
      <c r="JZV32" s="74"/>
      <c r="JZW32" s="85"/>
      <c r="JZX32" s="80"/>
      <c r="JZY32" s="80"/>
      <c r="JZZ32" s="85"/>
      <c r="KAA32" s="77"/>
      <c r="KAB32" s="74"/>
      <c r="KAC32" s="74"/>
      <c r="KAD32" s="85"/>
      <c r="KAE32" s="74"/>
      <c r="KAF32" s="74"/>
      <c r="KAG32" s="85"/>
      <c r="KAH32" s="74"/>
      <c r="KAI32" s="74"/>
      <c r="KAJ32" s="85"/>
      <c r="KAK32" s="74"/>
      <c r="KAL32" s="74"/>
      <c r="KAM32" s="85"/>
      <c r="KAN32" s="80"/>
      <c r="KAO32" s="80"/>
      <c r="KAP32" s="85"/>
      <c r="KAQ32" s="77"/>
      <c r="KAR32" s="74"/>
      <c r="KAS32" s="74"/>
      <c r="KAT32" s="85"/>
      <c r="KAU32" s="74"/>
      <c r="KAV32" s="74"/>
      <c r="KAW32" s="85"/>
      <c r="KAX32" s="74"/>
      <c r="KAY32" s="74"/>
      <c r="KAZ32" s="85"/>
      <c r="KBA32" s="74"/>
      <c r="KBB32" s="74"/>
      <c r="KBC32" s="85"/>
      <c r="KBD32" s="80"/>
      <c r="KBE32" s="80"/>
      <c r="KBF32" s="85"/>
      <c r="KBG32" s="77"/>
      <c r="KBH32" s="74"/>
      <c r="KBI32" s="74"/>
      <c r="KBJ32" s="85"/>
      <c r="KBK32" s="74"/>
      <c r="KBL32" s="74"/>
      <c r="KBM32" s="85"/>
      <c r="KBN32" s="74"/>
      <c r="KBO32" s="74"/>
      <c r="KBP32" s="85"/>
      <c r="KBQ32" s="74"/>
      <c r="KBR32" s="74"/>
      <c r="KBS32" s="85"/>
      <c r="KBT32" s="80"/>
      <c r="KBU32" s="80"/>
      <c r="KBV32" s="85"/>
      <c r="KBW32" s="77"/>
      <c r="KBX32" s="74"/>
      <c r="KBY32" s="74"/>
      <c r="KBZ32" s="85"/>
      <c r="KCA32" s="74"/>
      <c r="KCB32" s="74"/>
      <c r="KCC32" s="85"/>
      <c r="KCD32" s="74"/>
      <c r="KCE32" s="74"/>
      <c r="KCF32" s="85"/>
      <c r="KCG32" s="74"/>
      <c r="KCH32" s="74"/>
      <c r="KCI32" s="85"/>
      <c r="KCJ32" s="80"/>
      <c r="KCK32" s="80"/>
      <c r="KCL32" s="85"/>
      <c r="KCM32" s="77"/>
      <c r="KCN32" s="74"/>
      <c r="KCO32" s="74"/>
      <c r="KCP32" s="85"/>
      <c r="KCQ32" s="74"/>
      <c r="KCR32" s="74"/>
      <c r="KCS32" s="85"/>
      <c r="KCT32" s="74"/>
      <c r="KCU32" s="74"/>
      <c r="KCV32" s="85"/>
      <c r="KCW32" s="74"/>
      <c r="KCX32" s="74"/>
      <c r="KCY32" s="85"/>
      <c r="KCZ32" s="80"/>
      <c r="KDA32" s="80"/>
      <c r="KDB32" s="85"/>
      <c r="KDC32" s="77"/>
      <c r="KDD32" s="74"/>
      <c r="KDE32" s="74"/>
      <c r="KDF32" s="85"/>
      <c r="KDG32" s="74"/>
      <c r="KDH32" s="74"/>
      <c r="KDI32" s="85"/>
      <c r="KDJ32" s="74"/>
      <c r="KDK32" s="74"/>
      <c r="KDL32" s="85"/>
      <c r="KDM32" s="74"/>
      <c r="KDN32" s="74"/>
      <c r="KDO32" s="85"/>
      <c r="KDP32" s="80"/>
      <c r="KDQ32" s="80"/>
      <c r="KDR32" s="85"/>
      <c r="KDS32" s="77"/>
      <c r="KDT32" s="74"/>
      <c r="KDU32" s="74"/>
      <c r="KDV32" s="85"/>
      <c r="KDW32" s="74"/>
      <c r="KDX32" s="74"/>
      <c r="KDY32" s="85"/>
      <c r="KDZ32" s="74"/>
      <c r="KEA32" s="74"/>
      <c r="KEB32" s="85"/>
      <c r="KEC32" s="74"/>
      <c r="KED32" s="74"/>
      <c r="KEE32" s="85"/>
      <c r="KEF32" s="80"/>
      <c r="KEG32" s="80"/>
      <c r="KEH32" s="85"/>
      <c r="KEI32" s="77"/>
      <c r="KEJ32" s="74"/>
      <c r="KEK32" s="74"/>
      <c r="KEL32" s="85"/>
      <c r="KEM32" s="74"/>
      <c r="KEN32" s="74"/>
      <c r="KEO32" s="85"/>
      <c r="KEP32" s="74"/>
      <c r="KEQ32" s="74"/>
      <c r="KER32" s="85"/>
      <c r="KES32" s="74"/>
      <c r="KET32" s="74"/>
      <c r="KEU32" s="85"/>
      <c r="KEV32" s="80"/>
      <c r="KEW32" s="80"/>
      <c r="KEX32" s="85"/>
      <c r="KEY32" s="77"/>
      <c r="KEZ32" s="74"/>
      <c r="KFA32" s="74"/>
      <c r="KFB32" s="85"/>
      <c r="KFC32" s="74"/>
      <c r="KFD32" s="74"/>
      <c r="KFE32" s="85"/>
      <c r="KFF32" s="74"/>
      <c r="KFG32" s="74"/>
      <c r="KFH32" s="85"/>
      <c r="KFI32" s="74"/>
      <c r="KFJ32" s="74"/>
      <c r="KFK32" s="85"/>
      <c r="KFL32" s="80"/>
      <c r="KFM32" s="80"/>
      <c r="KFN32" s="85"/>
      <c r="KFO32" s="77"/>
      <c r="KFP32" s="74"/>
      <c r="KFQ32" s="74"/>
      <c r="KFR32" s="85"/>
      <c r="KFS32" s="74"/>
      <c r="KFT32" s="74"/>
      <c r="KFU32" s="85"/>
      <c r="KFV32" s="74"/>
      <c r="KFW32" s="74"/>
      <c r="KFX32" s="85"/>
      <c r="KFY32" s="74"/>
      <c r="KFZ32" s="74"/>
      <c r="KGA32" s="85"/>
      <c r="KGB32" s="80"/>
      <c r="KGC32" s="80"/>
      <c r="KGD32" s="85"/>
      <c r="KGE32" s="77"/>
      <c r="KGF32" s="74"/>
      <c r="KGG32" s="74"/>
      <c r="KGH32" s="85"/>
      <c r="KGI32" s="74"/>
      <c r="KGJ32" s="74"/>
      <c r="KGK32" s="85"/>
      <c r="KGL32" s="74"/>
      <c r="KGM32" s="74"/>
      <c r="KGN32" s="85"/>
      <c r="KGO32" s="74"/>
      <c r="KGP32" s="74"/>
      <c r="KGQ32" s="85"/>
      <c r="KGR32" s="80"/>
      <c r="KGS32" s="80"/>
      <c r="KGT32" s="85"/>
      <c r="KGU32" s="77"/>
      <c r="KGV32" s="74"/>
      <c r="KGW32" s="74"/>
      <c r="KGX32" s="85"/>
      <c r="KGY32" s="74"/>
      <c r="KGZ32" s="74"/>
      <c r="KHA32" s="85"/>
      <c r="KHB32" s="74"/>
      <c r="KHC32" s="74"/>
      <c r="KHD32" s="85"/>
      <c r="KHE32" s="74"/>
      <c r="KHF32" s="74"/>
      <c r="KHG32" s="85"/>
      <c r="KHH32" s="80"/>
      <c r="KHI32" s="80"/>
      <c r="KHJ32" s="85"/>
      <c r="KHK32" s="77"/>
      <c r="KHL32" s="74"/>
      <c r="KHM32" s="74"/>
      <c r="KHN32" s="85"/>
      <c r="KHO32" s="74"/>
      <c r="KHP32" s="74"/>
      <c r="KHQ32" s="85"/>
      <c r="KHR32" s="74"/>
      <c r="KHS32" s="74"/>
      <c r="KHT32" s="85"/>
      <c r="KHU32" s="74"/>
      <c r="KHV32" s="74"/>
      <c r="KHW32" s="85"/>
      <c r="KHX32" s="80"/>
      <c r="KHY32" s="80"/>
      <c r="KHZ32" s="85"/>
      <c r="KIA32" s="77"/>
      <c r="KIB32" s="74"/>
      <c r="KIC32" s="74"/>
      <c r="KID32" s="85"/>
      <c r="KIE32" s="74"/>
      <c r="KIF32" s="74"/>
      <c r="KIG32" s="85"/>
      <c r="KIH32" s="74"/>
      <c r="KII32" s="74"/>
      <c r="KIJ32" s="85"/>
      <c r="KIK32" s="74"/>
      <c r="KIL32" s="74"/>
      <c r="KIM32" s="85"/>
      <c r="KIN32" s="80"/>
      <c r="KIO32" s="80"/>
      <c r="KIP32" s="85"/>
      <c r="KIQ32" s="77"/>
      <c r="KIR32" s="74"/>
      <c r="KIS32" s="74"/>
      <c r="KIT32" s="85"/>
      <c r="KIU32" s="74"/>
      <c r="KIV32" s="74"/>
      <c r="KIW32" s="85"/>
      <c r="KIX32" s="74"/>
      <c r="KIY32" s="74"/>
      <c r="KIZ32" s="85"/>
      <c r="KJA32" s="74"/>
      <c r="KJB32" s="74"/>
      <c r="KJC32" s="85"/>
      <c r="KJD32" s="80"/>
      <c r="KJE32" s="80"/>
      <c r="KJF32" s="85"/>
      <c r="KJG32" s="77"/>
      <c r="KJH32" s="74"/>
      <c r="KJI32" s="74"/>
      <c r="KJJ32" s="85"/>
      <c r="KJK32" s="74"/>
      <c r="KJL32" s="74"/>
      <c r="KJM32" s="85"/>
      <c r="KJN32" s="74"/>
      <c r="KJO32" s="74"/>
      <c r="KJP32" s="85"/>
      <c r="KJQ32" s="74"/>
      <c r="KJR32" s="74"/>
      <c r="KJS32" s="85"/>
      <c r="KJT32" s="80"/>
      <c r="KJU32" s="80"/>
      <c r="KJV32" s="85"/>
      <c r="KJW32" s="77"/>
      <c r="KJX32" s="74"/>
      <c r="KJY32" s="74"/>
      <c r="KJZ32" s="85"/>
      <c r="KKA32" s="74"/>
      <c r="KKB32" s="74"/>
      <c r="KKC32" s="85"/>
      <c r="KKD32" s="74"/>
      <c r="KKE32" s="74"/>
      <c r="KKF32" s="85"/>
      <c r="KKG32" s="74"/>
      <c r="KKH32" s="74"/>
      <c r="KKI32" s="85"/>
      <c r="KKJ32" s="80"/>
      <c r="KKK32" s="80"/>
      <c r="KKL32" s="85"/>
      <c r="KKM32" s="77"/>
      <c r="KKN32" s="74"/>
      <c r="KKO32" s="74"/>
      <c r="KKP32" s="85"/>
      <c r="KKQ32" s="74"/>
      <c r="KKR32" s="74"/>
      <c r="KKS32" s="85"/>
      <c r="KKT32" s="74"/>
      <c r="KKU32" s="74"/>
      <c r="KKV32" s="85"/>
      <c r="KKW32" s="74"/>
      <c r="KKX32" s="74"/>
      <c r="KKY32" s="85"/>
      <c r="KKZ32" s="80"/>
      <c r="KLA32" s="80"/>
      <c r="KLB32" s="85"/>
      <c r="KLC32" s="77"/>
      <c r="KLD32" s="74"/>
      <c r="KLE32" s="74"/>
      <c r="KLF32" s="85"/>
      <c r="KLG32" s="74"/>
      <c r="KLH32" s="74"/>
      <c r="KLI32" s="85"/>
      <c r="KLJ32" s="74"/>
      <c r="KLK32" s="74"/>
      <c r="KLL32" s="85"/>
      <c r="KLM32" s="74"/>
      <c r="KLN32" s="74"/>
      <c r="KLO32" s="85"/>
      <c r="KLP32" s="80"/>
      <c r="KLQ32" s="80"/>
      <c r="KLR32" s="85"/>
      <c r="KLS32" s="77"/>
      <c r="KLT32" s="74"/>
      <c r="KLU32" s="74"/>
      <c r="KLV32" s="85"/>
      <c r="KLW32" s="74"/>
      <c r="KLX32" s="74"/>
      <c r="KLY32" s="85"/>
      <c r="KLZ32" s="74"/>
      <c r="KMA32" s="74"/>
      <c r="KMB32" s="85"/>
      <c r="KMC32" s="74"/>
      <c r="KMD32" s="74"/>
      <c r="KME32" s="85"/>
      <c r="KMF32" s="80"/>
      <c r="KMG32" s="80"/>
      <c r="KMH32" s="85"/>
      <c r="KMI32" s="77"/>
      <c r="KMJ32" s="74"/>
      <c r="KMK32" s="74"/>
      <c r="KML32" s="85"/>
      <c r="KMM32" s="74"/>
      <c r="KMN32" s="74"/>
      <c r="KMO32" s="85"/>
      <c r="KMP32" s="74"/>
      <c r="KMQ32" s="74"/>
      <c r="KMR32" s="85"/>
      <c r="KMS32" s="74"/>
      <c r="KMT32" s="74"/>
      <c r="KMU32" s="85"/>
      <c r="KMV32" s="80"/>
      <c r="KMW32" s="80"/>
      <c r="KMX32" s="85"/>
      <c r="KMY32" s="77"/>
      <c r="KMZ32" s="74"/>
      <c r="KNA32" s="74"/>
      <c r="KNB32" s="85"/>
      <c r="KNC32" s="74"/>
      <c r="KND32" s="74"/>
      <c r="KNE32" s="85"/>
      <c r="KNF32" s="74"/>
      <c r="KNG32" s="74"/>
      <c r="KNH32" s="85"/>
      <c r="KNI32" s="74"/>
      <c r="KNJ32" s="74"/>
      <c r="KNK32" s="85"/>
      <c r="KNL32" s="80"/>
      <c r="KNM32" s="80"/>
      <c r="KNN32" s="85"/>
      <c r="KNO32" s="77"/>
      <c r="KNP32" s="74"/>
      <c r="KNQ32" s="74"/>
      <c r="KNR32" s="85"/>
      <c r="KNS32" s="74"/>
      <c r="KNT32" s="74"/>
      <c r="KNU32" s="85"/>
      <c r="KNV32" s="74"/>
      <c r="KNW32" s="74"/>
      <c r="KNX32" s="85"/>
      <c r="KNY32" s="74"/>
      <c r="KNZ32" s="74"/>
      <c r="KOA32" s="85"/>
      <c r="KOB32" s="80"/>
      <c r="KOC32" s="80"/>
      <c r="KOD32" s="85"/>
      <c r="KOE32" s="77"/>
      <c r="KOF32" s="74"/>
      <c r="KOG32" s="74"/>
      <c r="KOH32" s="85"/>
      <c r="KOI32" s="74"/>
      <c r="KOJ32" s="74"/>
      <c r="KOK32" s="85"/>
      <c r="KOL32" s="74"/>
      <c r="KOM32" s="74"/>
      <c r="KON32" s="85"/>
      <c r="KOO32" s="74"/>
      <c r="KOP32" s="74"/>
      <c r="KOQ32" s="85"/>
      <c r="KOR32" s="80"/>
      <c r="KOS32" s="80"/>
      <c r="KOT32" s="85"/>
      <c r="KOU32" s="77"/>
      <c r="KOV32" s="74"/>
      <c r="KOW32" s="74"/>
      <c r="KOX32" s="85"/>
      <c r="KOY32" s="74"/>
      <c r="KOZ32" s="74"/>
      <c r="KPA32" s="85"/>
      <c r="KPB32" s="74"/>
      <c r="KPC32" s="74"/>
      <c r="KPD32" s="85"/>
      <c r="KPE32" s="74"/>
      <c r="KPF32" s="74"/>
      <c r="KPG32" s="85"/>
      <c r="KPH32" s="80"/>
      <c r="KPI32" s="80"/>
      <c r="KPJ32" s="85"/>
      <c r="KPK32" s="77"/>
      <c r="KPL32" s="74"/>
      <c r="KPM32" s="74"/>
      <c r="KPN32" s="85"/>
      <c r="KPO32" s="74"/>
      <c r="KPP32" s="74"/>
      <c r="KPQ32" s="85"/>
      <c r="KPR32" s="74"/>
      <c r="KPS32" s="74"/>
      <c r="KPT32" s="85"/>
      <c r="KPU32" s="74"/>
      <c r="KPV32" s="74"/>
      <c r="KPW32" s="85"/>
      <c r="KPX32" s="80"/>
      <c r="KPY32" s="80"/>
      <c r="KPZ32" s="85"/>
      <c r="KQA32" s="77"/>
      <c r="KQB32" s="74"/>
      <c r="KQC32" s="74"/>
      <c r="KQD32" s="85"/>
      <c r="KQE32" s="74"/>
      <c r="KQF32" s="74"/>
      <c r="KQG32" s="85"/>
      <c r="KQH32" s="74"/>
      <c r="KQI32" s="74"/>
      <c r="KQJ32" s="85"/>
      <c r="KQK32" s="74"/>
      <c r="KQL32" s="74"/>
      <c r="KQM32" s="85"/>
      <c r="KQN32" s="80"/>
      <c r="KQO32" s="80"/>
      <c r="KQP32" s="85"/>
      <c r="KQQ32" s="77"/>
      <c r="KQR32" s="74"/>
      <c r="KQS32" s="74"/>
      <c r="KQT32" s="85"/>
      <c r="KQU32" s="74"/>
      <c r="KQV32" s="74"/>
      <c r="KQW32" s="85"/>
      <c r="KQX32" s="74"/>
      <c r="KQY32" s="74"/>
      <c r="KQZ32" s="85"/>
      <c r="KRA32" s="74"/>
      <c r="KRB32" s="74"/>
      <c r="KRC32" s="85"/>
      <c r="KRD32" s="80"/>
      <c r="KRE32" s="80"/>
      <c r="KRF32" s="85"/>
      <c r="KRG32" s="77"/>
      <c r="KRH32" s="74"/>
      <c r="KRI32" s="74"/>
      <c r="KRJ32" s="85"/>
      <c r="KRK32" s="74"/>
      <c r="KRL32" s="74"/>
      <c r="KRM32" s="85"/>
      <c r="KRN32" s="74"/>
      <c r="KRO32" s="74"/>
      <c r="KRP32" s="85"/>
      <c r="KRQ32" s="74"/>
      <c r="KRR32" s="74"/>
      <c r="KRS32" s="85"/>
      <c r="KRT32" s="80"/>
      <c r="KRU32" s="80"/>
      <c r="KRV32" s="85"/>
      <c r="KRW32" s="77"/>
      <c r="KRX32" s="74"/>
      <c r="KRY32" s="74"/>
      <c r="KRZ32" s="85"/>
      <c r="KSA32" s="74"/>
      <c r="KSB32" s="74"/>
      <c r="KSC32" s="85"/>
      <c r="KSD32" s="74"/>
      <c r="KSE32" s="74"/>
      <c r="KSF32" s="85"/>
      <c r="KSG32" s="74"/>
      <c r="KSH32" s="74"/>
      <c r="KSI32" s="85"/>
      <c r="KSJ32" s="80"/>
      <c r="KSK32" s="80"/>
      <c r="KSL32" s="85"/>
      <c r="KSM32" s="77"/>
      <c r="KSN32" s="74"/>
      <c r="KSO32" s="74"/>
      <c r="KSP32" s="85"/>
      <c r="KSQ32" s="74"/>
      <c r="KSR32" s="74"/>
      <c r="KSS32" s="85"/>
      <c r="KST32" s="74"/>
      <c r="KSU32" s="74"/>
      <c r="KSV32" s="85"/>
      <c r="KSW32" s="74"/>
      <c r="KSX32" s="74"/>
      <c r="KSY32" s="85"/>
      <c r="KSZ32" s="80"/>
      <c r="KTA32" s="80"/>
      <c r="KTB32" s="85"/>
      <c r="KTC32" s="77"/>
      <c r="KTD32" s="74"/>
      <c r="KTE32" s="74"/>
      <c r="KTF32" s="85"/>
      <c r="KTG32" s="74"/>
      <c r="KTH32" s="74"/>
      <c r="KTI32" s="85"/>
      <c r="KTJ32" s="74"/>
      <c r="KTK32" s="74"/>
      <c r="KTL32" s="85"/>
      <c r="KTM32" s="74"/>
      <c r="KTN32" s="74"/>
      <c r="KTO32" s="85"/>
      <c r="KTP32" s="80"/>
      <c r="KTQ32" s="80"/>
      <c r="KTR32" s="85"/>
      <c r="KTS32" s="77"/>
      <c r="KTT32" s="74"/>
      <c r="KTU32" s="74"/>
      <c r="KTV32" s="85"/>
      <c r="KTW32" s="74"/>
      <c r="KTX32" s="74"/>
      <c r="KTY32" s="85"/>
      <c r="KTZ32" s="74"/>
      <c r="KUA32" s="74"/>
      <c r="KUB32" s="85"/>
      <c r="KUC32" s="74"/>
      <c r="KUD32" s="74"/>
      <c r="KUE32" s="85"/>
      <c r="KUF32" s="80"/>
      <c r="KUG32" s="80"/>
      <c r="KUH32" s="85"/>
      <c r="KUI32" s="77"/>
      <c r="KUJ32" s="74"/>
      <c r="KUK32" s="74"/>
      <c r="KUL32" s="85"/>
      <c r="KUM32" s="74"/>
      <c r="KUN32" s="74"/>
      <c r="KUO32" s="85"/>
      <c r="KUP32" s="74"/>
      <c r="KUQ32" s="74"/>
      <c r="KUR32" s="85"/>
      <c r="KUS32" s="74"/>
      <c r="KUT32" s="74"/>
      <c r="KUU32" s="85"/>
      <c r="KUV32" s="80"/>
      <c r="KUW32" s="80"/>
      <c r="KUX32" s="85"/>
      <c r="KUY32" s="77"/>
      <c r="KUZ32" s="74"/>
      <c r="KVA32" s="74"/>
      <c r="KVB32" s="85"/>
      <c r="KVC32" s="74"/>
      <c r="KVD32" s="74"/>
      <c r="KVE32" s="85"/>
      <c r="KVF32" s="74"/>
      <c r="KVG32" s="74"/>
      <c r="KVH32" s="85"/>
      <c r="KVI32" s="74"/>
      <c r="KVJ32" s="74"/>
      <c r="KVK32" s="85"/>
      <c r="KVL32" s="80"/>
      <c r="KVM32" s="80"/>
      <c r="KVN32" s="85"/>
      <c r="KVO32" s="77"/>
      <c r="KVP32" s="74"/>
      <c r="KVQ32" s="74"/>
      <c r="KVR32" s="85"/>
      <c r="KVS32" s="74"/>
      <c r="KVT32" s="74"/>
      <c r="KVU32" s="85"/>
      <c r="KVV32" s="74"/>
      <c r="KVW32" s="74"/>
      <c r="KVX32" s="85"/>
      <c r="KVY32" s="74"/>
      <c r="KVZ32" s="74"/>
      <c r="KWA32" s="85"/>
      <c r="KWB32" s="80"/>
      <c r="KWC32" s="80"/>
      <c r="KWD32" s="85"/>
      <c r="KWE32" s="77"/>
      <c r="KWF32" s="74"/>
      <c r="KWG32" s="74"/>
      <c r="KWH32" s="85"/>
      <c r="KWI32" s="74"/>
      <c r="KWJ32" s="74"/>
      <c r="KWK32" s="85"/>
      <c r="KWL32" s="74"/>
      <c r="KWM32" s="74"/>
      <c r="KWN32" s="85"/>
      <c r="KWO32" s="74"/>
      <c r="KWP32" s="74"/>
      <c r="KWQ32" s="85"/>
      <c r="KWR32" s="80"/>
      <c r="KWS32" s="80"/>
      <c r="KWT32" s="85"/>
      <c r="KWU32" s="77"/>
      <c r="KWV32" s="74"/>
      <c r="KWW32" s="74"/>
      <c r="KWX32" s="85"/>
      <c r="KWY32" s="74"/>
      <c r="KWZ32" s="74"/>
      <c r="KXA32" s="85"/>
      <c r="KXB32" s="74"/>
      <c r="KXC32" s="74"/>
      <c r="KXD32" s="85"/>
      <c r="KXE32" s="74"/>
      <c r="KXF32" s="74"/>
      <c r="KXG32" s="85"/>
      <c r="KXH32" s="80"/>
      <c r="KXI32" s="80"/>
      <c r="KXJ32" s="85"/>
      <c r="KXK32" s="77"/>
      <c r="KXL32" s="74"/>
      <c r="KXM32" s="74"/>
      <c r="KXN32" s="85"/>
      <c r="KXO32" s="74"/>
      <c r="KXP32" s="74"/>
      <c r="KXQ32" s="85"/>
      <c r="KXR32" s="74"/>
      <c r="KXS32" s="74"/>
      <c r="KXT32" s="85"/>
      <c r="KXU32" s="74"/>
      <c r="KXV32" s="74"/>
      <c r="KXW32" s="85"/>
      <c r="KXX32" s="80"/>
      <c r="KXY32" s="80"/>
      <c r="KXZ32" s="85"/>
      <c r="KYA32" s="77"/>
      <c r="KYB32" s="74"/>
      <c r="KYC32" s="74"/>
      <c r="KYD32" s="85"/>
      <c r="KYE32" s="74"/>
      <c r="KYF32" s="74"/>
      <c r="KYG32" s="85"/>
      <c r="KYH32" s="74"/>
      <c r="KYI32" s="74"/>
      <c r="KYJ32" s="85"/>
      <c r="KYK32" s="74"/>
      <c r="KYL32" s="74"/>
      <c r="KYM32" s="85"/>
      <c r="KYN32" s="80"/>
      <c r="KYO32" s="80"/>
      <c r="KYP32" s="85"/>
      <c r="KYQ32" s="77"/>
      <c r="KYR32" s="74"/>
      <c r="KYS32" s="74"/>
      <c r="KYT32" s="85"/>
      <c r="KYU32" s="74"/>
      <c r="KYV32" s="74"/>
      <c r="KYW32" s="85"/>
      <c r="KYX32" s="74"/>
      <c r="KYY32" s="74"/>
      <c r="KYZ32" s="85"/>
      <c r="KZA32" s="74"/>
      <c r="KZB32" s="74"/>
      <c r="KZC32" s="85"/>
      <c r="KZD32" s="80"/>
      <c r="KZE32" s="80"/>
      <c r="KZF32" s="85"/>
      <c r="KZG32" s="77"/>
      <c r="KZH32" s="74"/>
      <c r="KZI32" s="74"/>
      <c r="KZJ32" s="85"/>
      <c r="KZK32" s="74"/>
      <c r="KZL32" s="74"/>
      <c r="KZM32" s="85"/>
      <c r="KZN32" s="74"/>
      <c r="KZO32" s="74"/>
      <c r="KZP32" s="85"/>
      <c r="KZQ32" s="74"/>
      <c r="KZR32" s="74"/>
      <c r="KZS32" s="85"/>
      <c r="KZT32" s="80"/>
      <c r="KZU32" s="80"/>
      <c r="KZV32" s="85"/>
      <c r="KZW32" s="77"/>
      <c r="KZX32" s="74"/>
      <c r="KZY32" s="74"/>
      <c r="KZZ32" s="85"/>
      <c r="LAA32" s="74"/>
      <c r="LAB32" s="74"/>
      <c r="LAC32" s="85"/>
      <c r="LAD32" s="74"/>
      <c r="LAE32" s="74"/>
      <c r="LAF32" s="85"/>
      <c r="LAG32" s="74"/>
      <c r="LAH32" s="74"/>
      <c r="LAI32" s="85"/>
      <c r="LAJ32" s="80"/>
      <c r="LAK32" s="80"/>
      <c r="LAL32" s="85"/>
      <c r="LAM32" s="77"/>
      <c r="LAN32" s="74"/>
      <c r="LAO32" s="74"/>
      <c r="LAP32" s="85"/>
      <c r="LAQ32" s="74"/>
      <c r="LAR32" s="74"/>
      <c r="LAS32" s="85"/>
      <c r="LAT32" s="74"/>
      <c r="LAU32" s="74"/>
      <c r="LAV32" s="85"/>
      <c r="LAW32" s="74"/>
      <c r="LAX32" s="74"/>
      <c r="LAY32" s="85"/>
      <c r="LAZ32" s="80"/>
      <c r="LBA32" s="80"/>
      <c r="LBB32" s="85"/>
      <c r="LBC32" s="77"/>
      <c r="LBD32" s="74"/>
      <c r="LBE32" s="74"/>
      <c r="LBF32" s="85"/>
      <c r="LBG32" s="74"/>
      <c r="LBH32" s="74"/>
      <c r="LBI32" s="85"/>
      <c r="LBJ32" s="74"/>
      <c r="LBK32" s="74"/>
      <c r="LBL32" s="85"/>
      <c r="LBM32" s="74"/>
      <c r="LBN32" s="74"/>
      <c r="LBO32" s="85"/>
      <c r="LBP32" s="80"/>
      <c r="LBQ32" s="80"/>
      <c r="LBR32" s="85"/>
      <c r="LBS32" s="77"/>
      <c r="LBT32" s="74"/>
      <c r="LBU32" s="74"/>
      <c r="LBV32" s="85"/>
      <c r="LBW32" s="74"/>
      <c r="LBX32" s="74"/>
      <c r="LBY32" s="85"/>
      <c r="LBZ32" s="74"/>
      <c r="LCA32" s="74"/>
      <c r="LCB32" s="85"/>
      <c r="LCC32" s="74"/>
      <c r="LCD32" s="74"/>
      <c r="LCE32" s="85"/>
      <c r="LCF32" s="80"/>
      <c r="LCG32" s="80"/>
      <c r="LCH32" s="85"/>
      <c r="LCI32" s="77"/>
      <c r="LCJ32" s="74"/>
      <c r="LCK32" s="74"/>
      <c r="LCL32" s="85"/>
      <c r="LCM32" s="74"/>
      <c r="LCN32" s="74"/>
      <c r="LCO32" s="85"/>
      <c r="LCP32" s="74"/>
      <c r="LCQ32" s="74"/>
      <c r="LCR32" s="85"/>
      <c r="LCS32" s="74"/>
      <c r="LCT32" s="74"/>
      <c r="LCU32" s="85"/>
      <c r="LCV32" s="80"/>
      <c r="LCW32" s="80"/>
      <c r="LCX32" s="85"/>
      <c r="LCY32" s="77"/>
      <c r="LCZ32" s="74"/>
      <c r="LDA32" s="74"/>
      <c r="LDB32" s="85"/>
      <c r="LDC32" s="74"/>
      <c r="LDD32" s="74"/>
      <c r="LDE32" s="85"/>
      <c r="LDF32" s="74"/>
      <c r="LDG32" s="74"/>
      <c r="LDH32" s="85"/>
      <c r="LDI32" s="74"/>
      <c r="LDJ32" s="74"/>
      <c r="LDK32" s="85"/>
      <c r="LDL32" s="80"/>
      <c r="LDM32" s="80"/>
      <c r="LDN32" s="85"/>
      <c r="LDO32" s="77"/>
      <c r="LDP32" s="74"/>
      <c r="LDQ32" s="74"/>
      <c r="LDR32" s="85"/>
      <c r="LDS32" s="74"/>
      <c r="LDT32" s="74"/>
      <c r="LDU32" s="85"/>
      <c r="LDV32" s="74"/>
      <c r="LDW32" s="74"/>
      <c r="LDX32" s="85"/>
      <c r="LDY32" s="74"/>
      <c r="LDZ32" s="74"/>
      <c r="LEA32" s="85"/>
      <c r="LEB32" s="80"/>
      <c r="LEC32" s="80"/>
      <c r="LED32" s="85"/>
      <c r="LEE32" s="77"/>
      <c r="LEF32" s="74"/>
      <c r="LEG32" s="74"/>
      <c r="LEH32" s="85"/>
      <c r="LEI32" s="74"/>
      <c r="LEJ32" s="74"/>
      <c r="LEK32" s="85"/>
      <c r="LEL32" s="74"/>
      <c r="LEM32" s="74"/>
      <c r="LEN32" s="85"/>
      <c r="LEO32" s="74"/>
      <c r="LEP32" s="74"/>
      <c r="LEQ32" s="85"/>
      <c r="LER32" s="80"/>
      <c r="LES32" s="80"/>
      <c r="LET32" s="85"/>
      <c r="LEU32" s="77"/>
      <c r="LEV32" s="74"/>
      <c r="LEW32" s="74"/>
      <c r="LEX32" s="85"/>
      <c r="LEY32" s="74"/>
      <c r="LEZ32" s="74"/>
      <c r="LFA32" s="85"/>
      <c r="LFB32" s="74"/>
      <c r="LFC32" s="74"/>
      <c r="LFD32" s="85"/>
      <c r="LFE32" s="74"/>
      <c r="LFF32" s="74"/>
      <c r="LFG32" s="85"/>
      <c r="LFH32" s="80"/>
      <c r="LFI32" s="80"/>
      <c r="LFJ32" s="85"/>
      <c r="LFK32" s="77"/>
      <c r="LFL32" s="74"/>
      <c r="LFM32" s="74"/>
      <c r="LFN32" s="85"/>
      <c r="LFO32" s="74"/>
      <c r="LFP32" s="74"/>
      <c r="LFQ32" s="85"/>
      <c r="LFR32" s="74"/>
      <c r="LFS32" s="74"/>
      <c r="LFT32" s="85"/>
      <c r="LFU32" s="74"/>
      <c r="LFV32" s="74"/>
      <c r="LFW32" s="85"/>
      <c r="LFX32" s="80"/>
      <c r="LFY32" s="80"/>
      <c r="LFZ32" s="85"/>
      <c r="LGA32" s="77"/>
      <c r="LGB32" s="74"/>
      <c r="LGC32" s="74"/>
      <c r="LGD32" s="85"/>
      <c r="LGE32" s="74"/>
      <c r="LGF32" s="74"/>
      <c r="LGG32" s="85"/>
      <c r="LGH32" s="74"/>
      <c r="LGI32" s="74"/>
      <c r="LGJ32" s="85"/>
      <c r="LGK32" s="74"/>
      <c r="LGL32" s="74"/>
      <c r="LGM32" s="85"/>
      <c r="LGN32" s="80"/>
      <c r="LGO32" s="80"/>
      <c r="LGP32" s="85"/>
      <c r="LGQ32" s="77"/>
      <c r="LGR32" s="74"/>
      <c r="LGS32" s="74"/>
      <c r="LGT32" s="85"/>
      <c r="LGU32" s="74"/>
      <c r="LGV32" s="74"/>
      <c r="LGW32" s="85"/>
      <c r="LGX32" s="74"/>
      <c r="LGY32" s="74"/>
      <c r="LGZ32" s="85"/>
      <c r="LHA32" s="74"/>
      <c r="LHB32" s="74"/>
      <c r="LHC32" s="85"/>
      <c r="LHD32" s="80"/>
      <c r="LHE32" s="80"/>
      <c r="LHF32" s="85"/>
      <c r="LHG32" s="77"/>
      <c r="LHH32" s="74"/>
      <c r="LHI32" s="74"/>
      <c r="LHJ32" s="85"/>
      <c r="LHK32" s="74"/>
      <c r="LHL32" s="74"/>
      <c r="LHM32" s="85"/>
      <c r="LHN32" s="74"/>
      <c r="LHO32" s="74"/>
      <c r="LHP32" s="85"/>
      <c r="LHQ32" s="74"/>
      <c r="LHR32" s="74"/>
      <c r="LHS32" s="85"/>
      <c r="LHT32" s="80"/>
      <c r="LHU32" s="80"/>
      <c r="LHV32" s="85"/>
      <c r="LHW32" s="77"/>
      <c r="LHX32" s="74"/>
      <c r="LHY32" s="74"/>
      <c r="LHZ32" s="85"/>
      <c r="LIA32" s="74"/>
      <c r="LIB32" s="74"/>
      <c r="LIC32" s="85"/>
      <c r="LID32" s="74"/>
      <c r="LIE32" s="74"/>
      <c r="LIF32" s="85"/>
      <c r="LIG32" s="74"/>
      <c r="LIH32" s="74"/>
      <c r="LII32" s="85"/>
      <c r="LIJ32" s="80"/>
      <c r="LIK32" s="80"/>
      <c r="LIL32" s="85"/>
      <c r="LIM32" s="77"/>
      <c r="LIN32" s="74"/>
      <c r="LIO32" s="74"/>
      <c r="LIP32" s="85"/>
      <c r="LIQ32" s="74"/>
      <c r="LIR32" s="74"/>
      <c r="LIS32" s="85"/>
      <c r="LIT32" s="74"/>
      <c r="LIU32" s="74"/>
      <c r="LIV32" s="85"/>
      <c r="LIW32" s="74"/>
      <c r="LIX32" s="74"/>
      <c r="LIY32" s="85"/>
      <c r="LIZ32" s="80"/>
      <c r="LJA32" s="80"/>
      <c r="LJB32" s="85"/>
      <c r="LJC32" s="77"/>
      <c r="LJD32" s="74"/>
      <c r="LJE32" s="74"/>
      <c r="LJF32" s="85"/>
      <c r="LJG32" s="74"/>
      <c r="LJH32" s="74"/>
      <c r="LJI32" s="85"/>
      <c r="LJJ32" s="74"/>
      <c r="LJK32" s="74"/>
      <c r="LJL32" s="85"/>
      <c r="LJM32" s="74"/>
      <c r="LJN32" s="74"/>
      <c r="LJO32" s="85"/>
      <c r="LJP32" s="80"/>
      <c r="LJQ32" s="80"/>
      <c r="LJR32" s="85"/>
      <c r="LJS32" s="77"/>
      <c r="LJT32" s="74"/>
      <c r="LJU32" s="74"/>
      <c r="LJV32" s="85"/>
      <c r="LJW32" s="74"/>
      <c r="LJX32" s="74"/>
      <c r="LJY32" s="85"/>
      <c r="LJZ32" s="74"/>
      <c r="LKA32" s="74"/>
      <c r="LKB32" s="85"/>
      <c r="LKC32" s="74"/>
      <c r="LKD32" s="74"/>
      <c r="LKE32" s="85"/>
      <c r="LKF32" s="80"/>
      <c r="LKG32" s="80"/>
      <c r="LKH32" s="85"/>
      <c r="LKI32" s="77"/>
      <c r="LKJ32" s="74"/>
      <c r="LKK32" s="74"/>
      <c r="LKL32" s="85"/>
      <c r="LKM32" s="74"/>
      <c r="LKN32" s="74"/>
      <c r="LKO32" s="85"/>
      <c r="LKP32" s="74"/>
      <c r="LKQ32" s="74"/>
      <c r="LKR32" s="85"/>
      <c r="LKS32" s="74"/>
      <c r="LKT32" s="74"/>
      <c r="LKU32" s="85"/>
      <c r="LKV32" s="80"/>
      <c r="LKW32" s="80"/>
      <c r="LKX32" s="85"/>
      <c r="LKY32" s="77"/>
      <c r="LKZ32" s="74"/>
      <c r="LLA32" s="74"/>
      <c r="LLB32" s="85"/>
      <c r="LLC32" s="74"/>
      <c r="LLD32" s="74"/>
      <c r="LLE32" s="85"/>
      <c r="LLF32" s="74"/>
      <c r="LLG32" s="74"/>
      <c r="LLH32" s="85"/>
      <c r="LLI32" s="74"/>
      <c r="LLJ32" s="74"/>
      <c r="LLK32" s="85"/>
      <c r="LLL32" s="80"/>
      <c r="LLM32" s="80"/>
      <c r="LLN32" s="85"/>
      <c r="LLO32" s="77"/>
      <c r="LLP32" s="74"/>
      <c r="LLQ32" s="74"/>
      <c r="LLR32" s="85"/>
      <c r="LLS32" s="74"/>
      <c r="LLT32" s="74"/>
      <c r="LLU32" s="85"/>
      <c r="LLV32" s="74"/>
      <c r="LLW32" s="74"/>
      <c r="LLX32" s="85"/>
      <c r="LLY32" s="74"/>
      <c r="LLZ32" s="74"/>
      <c r="LMA32" s="85"/>
      <c r="LMB32" s="80"/>
      <c r="LMC32" s="80"/>
      <c r="LMD32" s="85"/>
      <c r="LME32" s="77"/>
      <c r="LMF32" s="74"/>
      <c r="LMG32" s="74"/>
      <c r="LMH32" s="85"/>
      <c r="LMI32" s="74"/>
      <c r="LMJ32" s="74"/>
      <c r="LMK32" s="85"/>
      <c r="LML32" s="74"/>
      <c r="LMM32" s="74"/>
      <c r="LMN32" s="85"/>
      <c r="LMO32" s="74"/>
      <c r="LMP32" s="74"/>
      <c r="LMQ32" s="85"/>
      <c r="LMR32" s="80"/>
      <c r="LMS32" s="80"/>
      <c r="LMT32" s="85"/>
      <c r="LMU32" s="77"/>
      <c r="LMV32" s="74"/>
      <c r="LMW32" s="74"/>
      <c r="LMX32" s="85"/>
      <c r="LMY32" s="74"/>
      <c r="LMZ32" s="74"/>
      <c r="LNA32" s="85"/>
      <c r="LNB32" s="74"/>
      <c r="LNC32" s="74"/>
      <c r="LND32" s="85"/>
      <c r="LNE32" s="74"/>
      <c r="LNF32" s="74"/>
      <c r="LNG32" s="85"/>
      <c r="LNH32" s="80"/>
      <c r="LNI32" s="80"/>
      <c r="LNJ32" s="85"/>
      <c r="LNK32" s="77"/>
      <c r="LNL32" s="74"/>
      <c r="LNM32" s="74"/>
      <c r="LNN32" s="85"/>
      <c r="LNO32" s="74"/>
      <c r="LNP32" s="74"/>
      <c r="LNQ32" s="85"/>
      <c r="LNR32" s="74"/>
      <c r="LNS32" s="74"/>
      <c r="LNT32" s="85"/>
      <c r="LNU32" s="74"/>
      <c r="LNV32" s="74"/>
      <c r="LNW32" s="85"/>
      <c r="LNX32" s="80"/>
      <c r="LNY32" s="80"/>
      <c r="LNZ32" s="85"/>
      <c r="LOA32" s="77"/>
      <c r="LOB32" s="74"/>
      <c r="LOC32" s="74"/>
      <c r="LOD32" s="85"/>
      <c r="LOE32" s="74"/>
      <c r="LOF32" s="74"/>
      <c r="LOG32" s="85"/>
      <c r="LOH32" s="74"/>
      <c r="LOI32" s="74"/>
      <c r="LOJ32" s="85"/>
      <c r="LOK32" s="74"/>
      <c r="LOL32" s="74"/>
      <c r="LOM32" s="85"/>
      <c r="LON32" s="80"/>
      <c r="LOO32" s="80"/>
      <c r="LOP32" s="85"/>
      <c r="LOQ32" s="77"/>
      <c r="LOR32" s="74"/>
      <c r="LOS32" s="74"/>
      <c r="LOT32" s="85"/>
      <c r="LOU32" s="74"/>
      <c r="LOV32" s="74"/>
      <c r="LOW32" s="85"/>
      <c r="LOX32" s="74"/>
      <c r="LOY32" s="74"/>
      <c r="LOZ32" s="85"/>
      <c r="LPA32" s="74"/>
      <c r="LPB32" s="74"/>
      <c r="LPC32" s="85"/>
      <c r="LPD32" s="80"/>
      <c r="LPE32" s="80"/>
      <c r="LPF32" s="85"/>
      <c r="LPG32" s="77"/>
      <c r="LPH32" s="74"/>
      <c r="LPI32" s="74"/>
      <c r="LPJ32" s="85"/>
      <c r="LPK32" s="74"/>
      <c r="LPL32" s="74"/>
      <c r="LPM32" s="85"/>
      <c r="LPN32" s="74"/>
      <c r="LPO32" s="74"/>
      <c r="LPP32" s="85"/>
      <c r="LPQ32" s="74"/>
      <c r="LPR32" s="74"/>
      <c r="LPS32" s="85"/>
      <c r="LPT32" s="80"/>
      <c r="LPU32" s="80"/>
      <c r="LPV32" s="85"/>
      <c r="LPW32" s="77"/>
      <c r="LPX32" s="74"/>
      <c r="LPY32" s="74"/>
      <c r="LPZ32" s="85"/>
      <c r="LQA32" s="74"/>
      <c r="LQB32" s="74"/>
      <c r="LQC32" s="85"/>
      <c r="LQD32" s="74"/>
      <c r="LQE32" s="74"/>
      <c r="LQF32" s="85"/>
      <c r="LQG32" s="74"/>
      <c r="LQH32" s="74"/>
      <c r="LQI32" s="85"/>
      <c r="LQJ32" s="80"/>
      <c r="LQK32" s="80"/>
      <c r="LQL32" s="85"/>
      <c r="LQM32" s="77"/>
      <c r="LQN32" s="74"/>
      <c r="LQO32" s="74"/>
      <c r="LQP32" s="85"/>
      <c r="LQQ32" s="74"/>
      <c r="LQR32" s="74"/>
      <c r="LQS32" s="85"/>
      <c r="LQT32" s="74"/>
      <c r="LQU32" s="74"/>
      <c r="LQV32" s="85"/>
      <c r="LQW32" s="74"/>
      <c r="LQX32" s="74"/>
      <c r="LQY32" s="85"/>
      <c r="LQZ32" s="80"/>
      <c r="LRA32" s="80"/>
      <c r="LRB32" s="85"/>
      <c r="LRC32" s="77"/>
      <c r="LRD32" s="74"/>
      <c r="LRE32" s="74"/>
      <c r="LRF32" s="85"/>
      <c r="LRG32" s="74"/>
      <c r="LRH32" s="74"/>
      <c r="LRI32" s="85"/>
      <c r="LRJ32" s="74"/>
      <c r="LRK32" s="74"/>
      <c r="LRL32" s="85"/>
      <c r="LRM32" s="74"/>
      <c r="LRN32" s="74"/>
      <c r="LRO32" s="85"/>
      <c r="LRP32" s="80"/>
      <c r="LRQ32" s="80"/>
      <c r="LRR32" s="85"/>
      <c r="LRS32" s="77"/>
      <c r="LRT32" s="74"/>
      <c r="LRU32" s="74"/>
      <c r="LRV32" s="85"/>
      <c r="LRW32" s="74"/>
      <c r="LRX32" s="74"/>
      <c r="LRY32" s="85"/>
      <c r="LRZ32" s="74"/>
      <c r="LSA32" s="74"/>
      <c r="LSB32" s="85"/>
      <c r="LSC32" s="74"/>
      <c r="LSD32" s="74"/>
      <c r="LSE32" s="85"/>
      <c r="LSF32" s="80"/>
      <c r="LSG32" s="80"/>
      <c r="LSH32" s="85"/>
      <c r="LSI32" s="77"/>
      <c r="LSJ32" s="74"/>
      <c r="LSK32" s="74"/>
      <c r="LSL32" s="85"/>
      <c r="LSM32" s="74"/>
      <c r="LSN32" s="74"/>
      <c r="LSO32" s="85"/>
      <c r="LSP32" s="74"/>
      <c r="LSQ32" s="74"/>
      <c r="LSR32" s="85"/>
      <c r="LSS32" s="74"/>
      <c r="LST32" s="74"/>
      <c r="LSU32" s="85"/>
      <c r="LSV32" s="80"/>
      <c r="LSW32" s="80"/>
      <c r="LSX32" s="85"/>
      <c r="LSY32" s="77"/>
      <c r="LSZ32" s="74"/>
      <c r="LTA32" s="74"/>
      <c r="LTB32" s="85"/>
      <c r="LTC32" s="74"/>
      <c r="LTD32" s="74"/>
      <c r="LTE32" s="85"/>
      <c r="LTF32" s="74"/>
      <c r="LTG32" s="74"/>
      <c r="LTH32" s="85"/>
      <c r="LTI32" s="74"/>
      <c r="LTJ32" s="74"/>
      <c r="LTK32" s="85"/>
      <c r="LTL32" s="80"/>
      <c r="LTM32" s="80"/>
      <c r="LTN32" s="85"/>
      <c r="LTO32" s="77"/>
      <c r="LTP32" s="74"/>
      <c r="LTQ32" s="74"/>
      <c r="LTR32" s="85"/>
      <c r="LTS32" s="74"/>
      <c r="LTT32" s="74"/>
      <c r="LTU32" s="85"/>
      <c r="LTV32" s="74"/>
      <c r="LTW32" s="74"/>
      <c r="LTX32" s="85"/>
      <c r="LTY32" s="74"/>
      <c r="LTZ32" s="74"/>
      <c r="LUA32" s="85"/>
      <c r="LUB32" s="80"/>
      <c r="LUC32" s="80"/>
      <c r="LUD32" s="85"/>
      <c r="LUE32" s="77"/>
      <c r="LUF32" s="74"/>
      <c r="LUG32" s="74"/>
      <c r="LUH32" s="85"/>
      <c r="LUI32" s="74"/>
      <c r="LUJ32" s="74"/>
      <c r="LUK32" s="85"/>
      <c r="LUL32" s="74"/>
      <c r="LUM32" s="74"/>
      <c r="LUN32" s="85"/>
      <c r="LUO32" s="74"/>
      <c r="LUP32" s="74"/>
      <c r="LUQ32" s="85"/>
      <c r="LUR32" s="80"/>
      <c r="LUS32" s="80"/>
      <c r="LUT32" s="85"/>
      <c r="LUU32" s="77"/>
      <c r="LUV32" s="74"/>
      <c r="LUW32" s="74"/>
      <c r="LUX32" s="85"/>
      <c r="LUY32" s="74"/>
      <c r="LUZ32" s="74"/>
      <c r="LVA32" s="85"/>
      <c r="LVB32" s="74"/>
      <c r="LVC32" s="74"/>
      <c r="LVD32" s="85"/>
      <c r="LVE32" s="74"/>
      <c r="LVF32" s="74"/>
      <c r="LVG32" s="85"/>
      <c r="LVH32" s="80"/>
      <c r="LVI32" s="80"/>
      <c r="LVJ32" s="85"/>
      <c r="LVK32" s="77"/>
      <c r="LVL32" s="74"/>
      <c r="LVM32" s="74"/>
      <c r="LVN32" s="85"/>
      <c r="LVO32" s="74"/>
      <c r="LVP32" s="74"/>
      <c r="LVQ32" s="85"/>
      <c r="LVR32" s="74"/>
      <c r="LVS32" s="74"/>
      <c r="LVT32" s="85"/>
      <c r="LVU32" s="74"/>
      <c r="LVV32" s="74"/>
      <c r="LVW32" s="85"/>
      <c r="LVX32" s="80"/>
      <c r="LVY32" s="80"/>
      <c r="LVZ32" s="85"/>
      <c r="LWA32" s="77"/>
      <c r="LWB32" s="74"/>
      <c r="LWC32" s="74"/>
      <c r="LWD32" s="85"/>
      <c r="LWE32" s="74"/>
      <c r="LWF32" s="74"/>
      <c r="LWG32" s="85"/>
      <c r="LWH32" s="74"/>
      <c r="LWI32" s="74"/>
      <c r="LWJ32" s="85"/>
      <c r="LWK32" s="74"/>
      <c r="LWL32" s="74"/>
      <c r="LWM32" s="85"/>
      <c r="LWN32" s="80"/>
      <c r="LWO32" s="80"/>
      <c r="LWP32" s="85"/>
      <c r="LWQ32" s="77"/>
      <c r="LWR32" s="74"/>
      <c r="LWS32" s="74"/>
      <c r="LWT32" s="85"/>
      <c r="LWU32" s="74"/>
      <c r="LWV32" s="74"/>
      <c r="LWW32" s="85"/>
      <c r="LWX32" s="74"/>
      <c r="LWY32" s="74"/>
      <c r="LWZ32" s="85"/>
      <c r="LXA32" s="74"/>
      <c r="LXB32" s="74"/>
      <c r="LXC32" s="85"/>
      <c r="LXD32" s="80"/>
      <c r="LXE32" s="80"/>
      <c r="LXF32" s="85"/>
      <c r="LXG32" s="77"/>
      <c r="LXH32" s="74"/>
      <c r="LXI32" s="74"/>
      <c r="LXJ32" s="85"/>
      <c r="LXK32" s="74"/>
      <c r="LXL32" s="74"/>
      <c r="LXM32" s="85"/>
      <c r="LXN32" s="74"/>
      <c r="LXO32" s="74"/>
      <c r="LXP32" s="85"/>
      <c r="LXQ32" s="74"/>
      <c r="LXR32" s="74"/>
      <c r="LXS32" s="85"/>
      <c r="LXT32" s="80"/>
      <c r="LXU32" s="80"/>
      <c r="LXV32" s="85"/>
      <c r="LXW32" s="77"/>
      <c r="LXX32" s="74"/>
      <c r="LXY32" s="74"/>
      <c r="LXZ32" s="85"/>
      <c r="LYA32" s="74"/>
      <c r="LYB32" s="74"/>
      <c r="LYC32" s="85"/>
      <c r="LYD32" s="74"/>
      <c r="LYE32" s="74"/>
      <c r="LYF32" s="85"/>
      <c r="LYG32" s="74"/>
      <c r="LYH32" s="74"/>
      <c r="LYI32" s="85"/>
      <c r="LYJ32" s="80"/>
      <c r="LYK32" s="80"/>
      <c r="LYL32" s="85"/>
      <c r="LYM32" s="77"/>
      <c r="LYN32" s="74"/>
      <c r="LYO32" s="74"/>
      <c r="LYP32" s="85"/>
      <c r="LYQ32" s="74"/>
      <c r="LYR32" s="74"/>
      <c r="LYS32" s="85"/>
      <c r="LYT32" s="74"/>
      <c r="LYU32" s="74"/>
      <c r="LYV32" s="85"/>
      <c r="LYW32" s="74"/>
      <c r="LYX32" s="74"/>
      <c r="LYY32" s="85"/>
      <c r="LYZ32" s="80"/>
      <c r="LZA32" s="80"/>
      <c r="LZB32" s="85"/>
      <c r="LZC32" s="77"/>
      <c r="LZD32" s="74"/>
      <c r="LZE32" s="74"/>
      <c r="LZF32" s="85"/>
      <c r="LZG32" s="74"/>
      <c r="LZH32" s="74"/>
      <c r="LZI32" s="85"/>
      <c r="LZJ32" s="74"/>
      <c r="LZK32" s="74"/>
      <c r="LZL32" s="85"/>
      <c r="LZM32" s="74"/>
      <c r="LZN32" s="74"/>
      <c r="LZO32" s="85"/>
      <c r="LZP32" s="80"/>
      <c r="LZQ32" s="80"/>
      <c r="LZR32" s="85"/>
      <c r="LZS32" s="77"/>
      <c r="LZT32" s="74"/>
      <c r="LZU32" s="74"/>
      <c r="LZV32" s="85"/>
      <c r="LZW32" s="74"/>
      <c r="LZX32" s="74"/>
      <c r="LZY32" s="85"/>
      <c r="LZZ32" s="74"/>
      <c r="MAA32" s="74"/>
      <c r="MAB32" s="85"/>
      <c r="MAC32" s="74"/>
      <c r="MAD32" s="74"/>
      <c r="MAE32" s="85"/>
      <c r="MAF32" s="80"/>
      <c r="MAG32" s="80"/>
      <c r="MAH32" s="85"/>
      <c r="MAI32" s="77"/>
      <c r="MAJ32" s="74"/>
      <c r="MAK32" s="74"/>
      <c r="MAL32" s="85"/>
      <c r="MAM32" s="74"/>
      <c r="MAN32" s="74"/>
      <c r="MAO32" s="85"/>
      <c r="MAP32" s="74"/>
      <c r="MAQ32" s="74"/>
      <c r="MAR32" s="85"/>
      <c r="MAS32" s="74"/>
      <c r="MAT32" s="74"/>
      <c r="MAU32" s="85"/>
      <c r="MAV32" s="80"/>
      <c r="MAW32" s="80"/>
      <c r="MAX32" s="85"/>
      <c r="MAY32" s="77"/>
      <c r="MAZ32" s="74"/>
      <c r="MBA32" s="74"/>
      <c r="MBB32" s="85"/>
      <c r="MBC32" s="74"/>
      <c r="MBD32" s="74"/>
      <c r="MBE32" s="85"/>
      <c r="MBF32" s="74"/>
      <c r="MBG32" s="74"/>
      <c r="MBH32" s="85"/>
      <c r="MBI32" s="74"/>
      <c r="MBJ32" s="74"/>
      <c r="MBK32" s="85"/>
      <c r="MBL32" s="80"/>
      <c r="MBM32" s="80"/>
      <c r="MBN32" s="85"/>
      <c r="MBO32" s="77"/>
      <c r="MBP32" s="74"/>
      <c r="MBQ32" s="74"/>
      <c r="MBR32" s="85"/>
      <c r="MBS32" s="74"/>
      <c r="MBT32" s="74"/>
      <c r="MBU32" s="85"/>
      <c r="MBV32" s="74"/>
      <c r="MBW32" s="74"/>
      <c r="MBX32" s="85"/>
      <c r="MBY32" s="74"/>
      <c r="MBZ32" s="74"/>
      <c r="MCA32" s="85"/>
      <c r="MCB32" s="80"/>
      <c r="MCC32" s="80"/>
      <c r="MCD32" s="85"/>
      <c r="MCE32" s="77"/>
      <c r="MCF32" s="74"/>
      <c r="MCG32" s="74"/>
      <c r="MCH32" s="85"/>
      <c r="MCI32" s="74"/>
      <c r="MCJ32" s="74"/>
      <c r="MCK32" s="85"/>
      <c r="MCL32" s="74"/>
      <c r="MCM32" s="74"/>
      <c r="MCN32" s="85"/>
      <c r="MCO32" s="74"/>
      <c r="MCP32" s="74"/>
      <c r="MCQ32" s="85"/>
      <c r="MCR32" s="80"/>
      <c r="MCS32" s="80"/>
      <c r="MCT32" s="85"/>
      <c r="MCU32" s="77"/>
      <c r="MCV32" s="74"/>
      <c r="MCW32" s="74"/>
      <c r="MCX32" s="85"/>
      <c r="MCY32" s="74"/>
      <c r="MCZ32" s="74"/>
      <c r="MDA32" s="85"/>
      <c r="MDB32" s="74"/>
      <c r="MDC32" s="74"/>
      <c r="MDD32" s="85"/>
      <c r="MDE32" s="74"/>
      <c r="MDF32" s="74"/>
      <c r="MDG32" s="85"/>
      <c r="MDH32" s="80"/>
      <c r="MDI32" s="80"/>
      <c r="MDJ32" s="85"/>
      <c r="MDK32" s="77"/>
      <c r="MDL32" s="74"/>
      <c r="MDM32" s="74"/>
      <c r="MDN32" s="85"/>
      <c r="MDO32" s="74"/>
      <c r="MDP32" s="74"/>
      <c r="MDQ32" s="85"/>
      <c r="MDR32" s="74"/>
      <c r="MDS32" s="74"/>
      <c r="MDT32" s="85"/>
      <c r="MDU32" s="74"/>
      <c r="MDV32" s="74"/>
      <c r="MDW32" s="85"/>
      <c r="MDX32" s="80"/>
      <c r="MDY32" s="80"/>
      <c r="MDZ32" s="85"/>
      <c r="MEA32" s="77"/>
      <c r="MEB32" s="74"/>
      <c r="MEC32" s="74"/>
      <c r="MED32" s="85"/>
      <c r="MEE32" s="74"/>
      <c r="MEF32" s="74"/>
      <c r="MEG32" s="85"/>
      <c r="MEH32" s="74"/>
      <c r="MEI32" s="74"/>
      <c r="MEJ32" s="85"/>
      <c r="MEK32" s="74"/>
      <c r="MEL32" s="74"/>
      <c r="MEM32" s="85"/>
      <c r="MEN32" s="80"/>
      <c r="MEO32" s="80"/>
      <c r="MEP32" s="85"/>
      <c r="MEQ32" s="77"/>
      <c r="MER32" s="74"/>
      <c r="MES32" s="74"/>
      <c r="MET32" s="85"/>
      <c r="MEU32" s="74"/>
      <c r="MEV32" s="74"/>
      <c r="MEW32" s="85"/>
      <c r="MEX32" s="74"/>
      <c r="MEY32" s="74"/>
      <c r="MEZ32" s="85"/>
      <c r="MFA32" s="74"/>
      <c r="MFB32" s="74"/>
      <c r="MFC32" s="85"/>
      <c r="MFD32" s="80"/>
      <c r="MFE32" s="80"/>
      <c r="MFF32" s="85"/>
      <c r="MFG32" s="77"/>
      <c r="MFH32" s="74"/>
      <c r="MFI32" s="74"/>
      <c r="MFJ32" s="85"/>
      <c r="MFK32" s="74"/>
      <c r="MFL32" s="74"/>
      <c r="MFM32" s="85"/>
      <c r="MFN32" s="74"/>
      <c r="MFO32" s="74"/>
      <c r="MFP32" s="85"/>
      <c r="MFQ32" s="74"/>
      <c r="MFR32" s="74"/>
      <c r="MFS32" s="85"/>
      <c r="MFT32" s="80"/>
      <c r="MFU32" s="80"/>
      <c r="MFV32" s="85"/>
      <c r="MFW32" s="77"/>
      <c r="MFX32" s="74"/>
      <c r="MFY32" s="74"/>
      <c r="MFZ32" s="85"/>
      <c r="MGA32" s="74"/>
      <c r="MGB32" s="74"/>
      <c r="MGC32" s="85"/>
      <c r="MGD32" s="74"/>
      <c r="MGE32" s="74"/>
      <c r="MGF32" s="85"/>
      <c r="MGG32" s="74"/>
      <c r="MGH32" s="74"/>
      <c r="MGI32" s="85"/>
      <c r="MGJ32" s="80"/>
      <c r="MGK32" s="80"/>
      <c r="MGL32" s="85"/>
      <c r="MGM32" s="77"/>
      <c r="MGN32" s="74"/>
      <c r="MGO32" s="74"/>
      <c r="MGP32" s="85"/>
      <c r="MGQ32" s="74"/>
      <c r="MGR32" s="74"/>
      <c r="MGS32" s="85"/>
      <c r="MGT32" s="74"/>
      <c r="MGU32" s="74"/>
      <c r="MGV32" s="85"/>
      <c r="MGW32" s="74"/>
      <c r="MGX32" s="74"/>
      <c r="MGY32" s="85"/>
      <c r="MGZ32" s="80"/>
      <c r="MHA32" s="80"/>
      <c r="MHB32" s="85"/>
      <c r="MHC32" s="77"/>
      <c r="MHD32" s="74"/>
      <c r="MHE32" s="74"/>
      <c r="MHF32" s="85"/>
      <c r="MHG32" s="74"/>
      <c r="MHH32" s="74"/>
      <c r="MHI32" s="85"/>
      <c r="MHJ32" s="74"/>
      <c r="MHK32" s="74"/>
      <c r="MHL32" s="85"/>
      <c r="MHM32" s="74"/>
      <c r="MHN32" s="74"/>
      <c r="MHO32" s="85"/>
      <c r="MHP32" s="80"/>
      <c r="MHQ32" s="80"/>
      <c r="MHR32" s="85"/>
      <c r="MHS32" s="77"/>
      <c r="MHT32" s="74"/>
      <c r="MHU32" s="74"/>
      <c r="MHV32" s="85"/>
      <c r="MHW32" s="74"/>
      <c r="MHX32" s="74"/>
      <c r="MHY32" s="85"/>
      <c r="MHZ32" s="74"/>
      <c r="MIA32" s="74"/>
      <c r="MIB32" s="85"/>
      <c r="MIC32" s="74"/>
      <c r="MID32" s="74"/>
      <c r="MIE32" s="85"/>
      <c r="MIF32" s="80"/>
      <c r="MIG32" s="80"/>
      <c r="MIH32" s="85"/>
      <c r="MII32" s="77"/>
      <c r="MIJ32" s="74"/>
      <c r="MIK32" s="74"/>
      <c r="MIL32" s="85"/>
      <c r="MIM32" s="74"/>
      <c r="MIN32" s="74"/>
      <c r="MIO32" s="85"/>
      <c r="MIP32" s="74"/>
      <c r="MIQ32" s="74"/>
      <c r="MIR32" s="85"/>
      <c r="MIS32" s="74"/>
      <c r="MIT32" s="74"/>
      <c r="MIU32" s="85"/>
      <c r="MIV32" s="80"/>
      <c r="MIW32" s="80"/>
      <c r="MIX32" s="85"/>
      <c r="MIY32" s="77"/>
      <c r="MIZ32" s="74"/>
      <c r="MJA32" s="74"/>
      <c r="MJB32" s="85"/>
      <c r="MJC32" s="74"/>
      <c r="MJD32" s="74"/>
      <c r="MJE32" s="85"/>
      <c r="MJF32" s="74"/>
      <c r="MJG32" s="74"/>
      <c r="MJH32" s="85"/>
      <c r="MJI32" s="74"/>
      <c r="MJJ32" s="74"/>
      <c r="MJK32" s="85"/>
      <c r="MJL32" s="80"/>
      <c r="MJM32" s="80"/>
      <c r="MJN32" s="85"/>
      <c r="MJO32" s="77"/>
      <c r="MJP32" s="74"/>
      <c r="MJQ32" s="74"/>
      <c r="MJR32" s="85"/>
      <c r="MJS32" s="74"/>
      <c r="MJT32" s="74"/>
      <c r="MJU32" s="85"/>
      <c r="MJV32" s="74"/>
      <c r="MJW32" s="74"/>
      <c r="MJX32" s="85"/>
      <c r="MJY32" s="74"/>
      <c r="MJZ32" s="74"/>
      <c r="MKA32" s="85"/>
      <c r="MKB32" s="80"/>
      <c r="MKC32" s="80"/>
      <c r="MKD32" s="85"/>
      <c r="MKE32" s="77"/>
      <c r="MKF32" s="74"/>
      <c r="MKG32" s="74"/>
      <c r="MKH32" s="85"/>
      <c r="MKI32" s="74"/>
      <c r="MKJ32" s="74"/>
      <c r="MKK32" s="85"/>
      <c r="MKL32" s="74"/>
      <c r="MKM32" s="74"/>
      <c r="MKN32" s="85"/>
      <c r="MKO32" s="74"/>
      <c r="MKP32" s="74"/>
      <c r="MKQ32" s="85"/>
      <c r="MKR32" s="80"/>
      <c r="MKS32" s="80"/>
      <c r="MKT32" s="85"/>
      <c r="MKU32" s="77"/>
      <c r="MKV32" s="74"/>
      <c r="MKW32" s="74"/>
      <c r="MKX32" s="85"/>
      <c r="MKY32" s="74"/>
      <c r="MKZ32" s="74"/>
      <c r="MLA32" s="85"/>
      <c r="MLB32" s="74"/>
      <c r="MLC32" s="74"/>
      <c r="MLD32" s="85"/>
      <c r="MLE32" s="74"/>
      <c r="MLF32" s="74"/>
      <c r="MLG32" s="85"/>
      <c r="MLH32" s="80"/>
      <c r="MLI32" s="80"/>
      <c r="MLJ32" s="85"/>
      <c r="MLK32" s="77"/>
      <c r="MLL32" s="74"/>
      <c r="MLM32" s="74"/>
      <c r="MLN32" s="85"/>
      <c r="MLO32" s="74"/>
      <c r="MLP32" s="74"/>
      <c r="MLQ32" s="85"/>
      <c r="MLR32" s="74"/>
      <c r="MLS32" s="74"/>
      <c r="MLT32" s="85"/>
      <c r="MLU32" s="74"/>
      <c r="MLV32" s="74"/>
      <c r="MLW32" s="85"/>
      <c r="MLX32" s="80"/>
      <c r="MLY32" s="80"/>
      <c r="MLZ32" s="85"/>
      <c r="MMA32" s="77"/>
      <c r="MMB32" s="74"/>
      <c r="MMC32" s="74"/>
      <c r="MMD32" s="85"/>
      <c r="MME32" s="74"/>
      <c r="MMF32" s="74"/>
      <c r="MMG32" s="85"/>
      <c r="MMH32" s="74"/>
      <c r="MMI32" s="74"/>
      <c r="MMJ32" s="85"/>
      <c r="MMK32" s="74"/>
      <c r="MML32" s="74"/>
      <c r="MMM32" s="85"/>
      <c r="MMN32" s="80"/>
      <c r="MMO32" s="80"/>
      <c r="MMP32" s="85"/>
      <c r="MMQ32" s="77"/>
      <c r="MMR32" s="74"/>
      <c r="MMS32" s="74"/>
      <c r="MMT32" s="85"/>
      <c r="MMU32" s="74"/>
      <c r="MMV32" s="74"/>
      <c r="MMW32" s="85"/>
      <c r="MMX32" s="74"/>
      <c r="MMY32" s="74"/>
      <c r="MMZ32" s="85"/>
      <c r="MNA32" s="74"/>
      <c r="MNB32" s="74"/>
      <c r="MNC32" s="85"/>
      <c r="MND32" s="80"/>
      <c r="MNE32" s="80"/>
      <c r="MNF32" s="85"/>
      <c r="MNG32" s="77"/>
      <c r="MNH32" s="74"/>
      <c r="MNI32" s="74"/>
      <c r="MNJ32" s="85"/>
      <c r="MNK32" s="74"/>
      <c r="MNL32" s="74"/>
      <c r="MNM32" s="85"/>
      <c r="MNN32" s="74"/>
      <c r="MNO32" s="74"/>
      <c r="MNP32" s="85"/>
      <c r="MNQ32" s="74"/>
      <c r="MNR32" s="74"/>
      <c r="MNS32" s="85"/>
      <c r="MNT32" s="80"/>
      <c r="MNU32" s="80"/>
      <c r="MNV32" s="85"/>
      <c r="MNW32" s="77"/>
      <c r="MNX32" s="74"/>
      <c r="MNY32" s="74"/>
      <c r="MNZ32" s="85"/>
      <c r="MOA32" s="74"/>
      <c r="MOB32" s="74"/>
      <c r="MOC32" s="85"/>
      <c r="MOD32" s="74"/>
      <c r="MOE32" s="74"/>
      <c r="MOF32" s="85"/>
      <c r="MOG32" s="74"/>
      <c r="MOH32" s="74"/>
      <c r="MOI32" s="85"/>
      <c r="MOJ32" s="80"/>
      <c r="MOK32" s="80"/>
      <c r="MOL32" s="85"/>
      <c r="MOM32" s="77"/>
      <c r="MON32" s="74"/>
      <c r="MOO32" s="74"/>
      <c r="MOP32" s="85"/>
      <c r="MOQ32" s="74"/>
      <c r="MOR32" s="74"/>
      <c r="MOS32" s="85"/>
      <c r="MOT32" s="74"/>
      <c r="MOU32" s="74"/>
      <c r="MOV32" s="85"/>
      <c r="MOW32" s="74"/>
      <c r="MOX32" s="74"/>
      <c r="MOY32" s="85"/>
      <c r="MOZ32" s="80"/>
      <c r="MPA32" s="80"/>
      <c r="MPB32" s="85"/>
      <c r="MPC32" s="77"/>
      <c r="MPD32" s="74"/>
      <c r="MPE32" s="74"/>
      <c r="MPF32" s="85"/>
      <c r="MPG32" s="74"/>
      <c r="MPH32" s="74"/>
      <c r="MPI32" s="85"/>
      <c r="MPJ32" s="74"/>
      <c r="MPK32" s="74"/>
      <c r="MPL32" s="85"/>
      <c r="MPM32" s="74"/>
      <c r="MPN32" s="74"/>
      <c r="MPO32" s="85"/>
      <c r="MPP32" s="80"/>
      <c r="MPQ32" s="80"/>
      <c r="MPR32" s="85"/>
      <c r="MPS32" s="77"/>
      <c r="MPT32" s="74"/>
      <c r="MPU32" s="74"/>
      <c r="MPV32" s="85"/>
      <c r="MPW32" s="74"/>
      <c r="MPX32" s="74"/>
      <c r="MPY32" s="85"/>
      <c r="MPZ32" s="74"/>
      <c r="MQA32" s="74"/>
      <c r="MQB32" s="85"/>
      <c r="MQC32" s="74"/>
      <c r="MQD32" s="74"/>
      <c r="MQE32" s="85"/>
      <c r="MQF32" s="80"/>
      <c r="MQG32" s="80"/>
      <c r="MQH32" s="85"/>
      <c r="MQI32" s="77"/>
      <c r="MQJ32" s="74"/>
      <c r="MQK32" s="74"/>
      <c r="MQL32" s="85"/>
      <c r="MQM32" s="74"/>
      <c r="MQN32" s="74"/>
      <c r="MQO32" s="85"/>
      <c r="MQP32" s="74"/>
      <c r="MQQ32" s="74"/>
      <c r="MQR32" s="85"/>
      <c r="MQS32" s="74"/>
      <c r="MQT32" s="74"/>
      <c r="MQU32" s="85"/>
      <c r="MQV32" s="80"/>
      <c r="MQW32" s="80"/>
      <c r="MQX32" s="85"/>
      <c r="MQY32" s="77"/>
      <c r="MQZ32" s="74"/>
      <c r="MRA32" s="74"/>
      <c r="MRB32" s="85"/>
      <c r="MRC32" s="74"/>
      <c r="MRD32" s="74"/>
      <c r="MRE32" s="85"/>
      <c r="MRF32" s="74"/>
      <c r="MRG32" s="74"/>
      <c r="MRH32" s="85"/>
      <c r="MRI32" s="74"/>
      <c r="MRJ32" s="74"/>
      <c r="MRK32" s="85"/>
      <c r="MRL32" s="80"/>
      <c r="MRM32" s="80"/>
      <c r="MRN32" s="85"/>
      <c r="MRO32" s="77"/>
      <c r="MRP32" s="74"/>
      <c r="MRQ32" s="74"/>
      <c r="MRR32" s="85"/>
      <c r="MRS32" s="74"/>
      <c r="MRT32" s="74"/>
      <c r="MRU32" s="85"/>
      <c r="MRV32" s="74"/>
      <c r="MRW32" s="74"/>
      <c r="MRX32" s="85"/>
      <c r="MRY32" s="74"/>
      <c r="MRZ32" s="74"/>
      <c r="MSA32" s="85"/>
      <c r="MSB32" s="80"/>
      <c r="MSC32" s="80"/>
      <c r="MSD32" s="85"/>
      <c r="MSE32" s="77"/>
      <c r="MSF32" s="74"/>
      <c r="MSG32" s="74"/>
      <c r="MSH32" s="85"/>
      <c r="MSI32" s="74"/>
      <c r="MSJ32" s="74"/>
      <c r="MSK32" s="85"/>
      <c r="MSL32" s="74"/>
      <c r="MSM32" s="74"/>
      <c r="MSN32" s="85"/>
      <c r="MSO32" s="74"/>
      <c r="MSP32" s="74"/>
      <c r="MSQ32" s="85"/>
      <c r="MSR32" s="80"/>
      <c r="MSS32" s="80"/>
      <c r="MST32" s="85"/>
      <c r="MSU32" s="77"/>
      <c r="MSV32" s="74"/>
      <c r="MSW32" s="74"/>
      <c r="MSX32" s="85"/>
      <c r="MSY32" s="74"/>
      <c r="MSZ32" s="74"/>
      <c r="MTA32" s="85"/>
      <c r="MTB32" s="74"/>
      <c r="MTC32" s="74"/>
      <c r="MTD32" s="85"/>
      <c r="MTE32" s="74"/>
      <c r="MTF32" s="74"/>
      <c r="MTG32" s="85"/>
      <c r="MTH32" s="80"/>
      <c r="MTI32" s="80"/>
      <c r="MTJ32" s="85"/>
      <c r="MTK32" s="77"/>
      <c r="MTL32" s="74"/>
      <c r="MTM32" s="74"/>
      <c r="MTN32" s="85"/>
      <c r="MTO32" s="74"/>
      <c r="MTP32" s="74"/>
      <c r="MTQ32" s="85"/>
      <c r="MTR32" s="74"/>
      <c r="MTS32" s="74"/>
      <c r="MTT32" s="85"/>
      <c r="MTU32" s="74"/>
      <c r="MTV32" s="74"/>
      <c r="MTW32" s="85"/>
      <c r="MTX32" s="80"/>
      <c r="MTY32" s="80"/>
      <c r="MTZ32" s="85"/>
      <c r="MUA32" s="77"/>
      <c r="MUB32" s="74"/>
      <c r="MUC32" s="74"/>
      <c r="MUD32" s="85"/>
      <c r="MUE32" s="74"/>
      <c r="MUF32" s="74"/>
      <c r="MUG32" s="85"/>
      <c r="MUH32" s="74"/>
      <c r="MUI32" s="74"/>
      <c r="MUJ32" s="85"/>
      <c r="MUK32" s="74"/>
      <c r="MUL32" s="74"/>
      <c r="MUM32" s="85"/>
      <c r="MUN32" s="80"/>
      <c r="MUO32" s="80"/>
      <c r="MUP32" s="85"/>
      <c r="MUQ32" s="77"/>
      <c r="MUR32" s="74"/>
      <c r="MUS32" s="74"/>
      <c r="MUT32" s="85"/>
      <c r="MUU32" s="74"/>
      <c r="MUV32" s="74"/>
      <c r="MUW32" s="85"/>
      <c r="MUX32" s="74"/>
      <c r="MUY32" s="74"/>
      <c r="MUZ32" s="85"/>
      <c r="MVA32" s="74"/>
      <c r="MVB32" s="74"/>
      <c r="MVC32" s="85"/>
      <c r="MVD32" s="80"/>
      <c r="MVE32" s="80"/>
      <c r="MVF32" s="85"/>
      <c r="MVG32" s="77"/>
      <c r="MVH32" s="74"/>
      <c r="MVI32" s="74"/>
      <c r="MVJ32" s="85"/>
      <c r="MVK32" s="74"/>
      <c r="MVL32" s="74"/>
      <c r="MVM32" s="85"/>
      <c r="MVN32" s="74"/>
      <c r="MVO32" s="74"/>
      <c r="MVP32" s="85"/>
      <c r="MVQ32" s="74"/>
      <c r="MVR32" s="74"/>
      <c r="MVS32" s="85"/>
      <c r="MVT32" s="80"/>
      <c r="MVU32" s="80"/>
      <c r="MVV32" s="85"/>
      <c r="MVW32" s="77"/>
      <c r="MVX32" s="74"/>
      <c r="MVY32" s="74"/>
      <c r="MVZ32" s="85"/>
      <c r="MWA32" s="74"/>
      <c r="MWB32" s="74"/>
      <c r="MWC32" s="85"/>
      <c r="MWD32" s="74"/>
      <c r="MWE32" s="74"/>
      <c r="MWF32" s="85"/>
      <c r="MWG32" s="74"/>
      <c r="MWH32" s="74"/>
      <c r="MWI32" s="85"/>
      <c r="MWJ32" s="80"/>
      <c r="MWK32" s="80"/>
      <c r="MWL32" s="85"/>
      <c r="MWM32" s="77"/>
      <c r="MWN32" s="74"/>
      <c r="MWO32" s="74"/>
      <c r="MWP32" s="85"/>
      <c r="MWQ32" s="74"/>
      <c r="MWR32" s="74"/>
      <c r="MWS32" s="85"/>
      <c r="MWT32" s="74"/>
      <c r="MWU32" s="74"/>
      <c r="MWV32" s="85"/>
      <c r="MWW32" s="74"/>
      <c r="MWX32" s="74"/>
      <c r="MWY32" s="85"/>
      <c r="MWZ32" s="80"/>
      <c r="MXA32" s="80"/>
      <c r="MXB32" s="85"/>
      <c r="MXC32" s="77"/>
      <c r="MXD32" s="74"/>
      <c r="MXE32" s="74"/>
      <c r="MXF32" s="85"/>
      <c r="MXG32" s="74"/>
      <c r="MXH32" s="74"/>
      <c r="MXI32" s="85"/>
      <c r="MXJ32" s="74"/>
      <c r="MXK32" s="74"/>
      <c r="MXL32" s="85"/>
      <c r="MXM32" s="74"/>
      <c r="MXN32" s="74"/>
      <c r="MXO32" s="85"/>
      <c r="MXP32" s="80"/>
      <c r="MXQ32" s="80"/>
      <c r="MXR32" s="85"/>
      <c r="MXS32" s="77"/>
      <c r="MXT32" s="74"/>
      <c r="MXU32" s="74"/>
      <c r="MXV32" s="85"/>
      <c r="MXW32" s="74"/>
      <c r="MXX32" s="74"/>
      <c r="MXY32" s="85"/>
      <c r="MXZ32" s="74"/>
      <c r="MYA32" s="74"/>
      <c r="MYB32" s="85"/>
      <c r="MYC32" s="74"/>
      <c r="MYD32" s="74"/>
      <c r="MYE32" s="85"/>
      <c r="MYF32" s="80"/>
      <c r="MYG32" s="80"/>
      <c r="MYH32" s="85"/>
      <c r="MYI32" s="77"/>
      <c r="MYJ32" s="74"/>
      <c r="MYK32" s="74"/>
      <c r="MYL32" s="85"/>
      <c r="MYM32" s="74"/>
      <c r="MYN32" s="74"/>
      <c r="MYO32" s="85"/>
      <c r="MYP32" s="74"/>
      <c r="MYQ32" s="74"/>
      <c r="MYR32" s="85"/>
      <c r="MYS32" s="74"/>
      <c r="MYT32" s="74"/>
      <c r="MYU32" s="85"/>
      <c r="MYV32" s="80"/>
      <c r="MYW32" s="80"/>
      <c r="MYX32" s="85"/>
      <c r="MYY32" s="77"/>
      <c r="MYZ32" s="74"/>
      <c r="MZA32" s="74"/>
      <c r="MZB32" s="85"/>
      <c r="MZC32" s="74"/>
      <c r="MZD32" s="74"/>
      <c r="MZE32" s="85"/>
      <c r="MZF32" s="74"/>
      <c r="MZG32" s="74"/>
      <c r="MZH32" s="85"/>
      <c r="MZI32" s="74"/>
      <c r="MZJ32" s="74"/>
      <c r="MZK32" s="85"/>
      <c r="MZL32" s="80"/>
      <c r="MZM32" s="80"/>
      <c r="MZN32" s="85"/>
      <c r="MZO32" s="77"/>
      <c r="MZP32" s="74"/>
      <c r="MZQ32" s="74"/>
      <c r="MZR32" s="85"/>
      <c r="MZS32" s="74"/>
      <c r="MZT32" s="74"/>
      <c r="MZU32" s="85"/>
      <c r="MZV32" s="74"/>
      <c r="MZW32" s="74"/>
      <c r="MZX32" s="85"/>
      <c r="MZY32" s="74"/>
      <c r="MZZ32" s="74"/>
      <c r="NAA32" s="85"/>
      <c r="NAB32" s="80"/>
      <c r="NAC32" s="80"/>
      <c r="NAD32" s="85"/>
      <c r="NAE32" s="77"/>
      <c r="NAF32" s="74"/>
      <c r="NAG32" s="74"/>
      <c r="NAH32" s="85"/>
      <c r="NAI32" s="74"/>
      <c r="NAJ32" s="74"/>
      <c r="NAK32" s="85"/>
      <c r="NAL32" s="74"/>
      <c r="NAM32" s="74"/>
      <c r="NAN32" s="85"/>
      <c r="NAO32" s="74"/>
      <c r="NAP32" s="74"/>
      <c r="NAQ32" s="85"/>
      <c r="NAR32" s="80"/>
      <c r="NAS32" s="80"/>
      <c r="NAT32" s="85"/>
      <c r="NAU32" s="77"/>
      <c r="NAV32" s="74"/>
      <c r="NAW32" s="74"/>
      <c r="NAX32" s="85"/>
      <c r="NAY32" s="74"/>
      <c r="NAZ32" s="74"/>
      <c r="NBA32" s="85"/>
      <c r="NBB32" s="74"/>
      <c r="NBC32" s="74"/>
      <c r="NBD32" s="85"/>
      <c r="NBE32" s="74"/>
      <c r="NBF32" s="74"/>
      <c r="NBG32" s="85"/>
      <c r="NBH32" s="80"/>
      <c r="NBI32" s="80"/>
      <c r="NBJ32" s="85"/>
      <c r="NBK32" s="77"/>
      <c r="NBL32" s="74"/>
      <c r="NBM32" s="74"/>
      <c r="NBN32" s="85"/>
      <c r="NBO32" s="74"/>
      <c r="NBP32" s="74"/>
      <c r="NBQ32" s="85"/>
      <c r="NBR32" s="74"/>
      <c r="NBS32" s="74"/>
      <c r="NBT32" s="85"/>
      <c r="NBU32" s="74"/>
      <c r="NBV32" s="74"/>
      <c r="NBW32" s="85"/>
      <c r="NBX32" s="80"/>
      <c r="NBY32" s="80"/>
      <c r="NBZ32" s="85"/>
      <c r="NCA32" s="77"/>
      <c r="NCB32" s="74"/>
      <c r="NCC32" s="74"/>
      <c r="NCD32" s="85"/>
      <c r="NCE32" s="74"/>
      <c r="NCF32" s="74"/>
      <c r="NCG32" s="85"/>
      <c r="NCH32" s="74"/>
      <c r="NCI32" s="74"/>
      <c r="NCJ32" s="85"/>
      <c r="NCK32" s="74"/>
      <c r="NCL32" s="74"/>
      <c r="NCM32" s="85"/>
      <c r="NCN32" s="80"/>
      <c r="NCO32" s="80"/>
      <c r="NCP32" s="85"/>
      <c r="NCQ32" s="77"/>
      <c r="NCR32" s="74"/>
      <c r="NCS32" s="74"/>
      <c r="NCT32" s="85"/>
      <c r="NCU32" s="74"/>
      <c r="NCV32" s="74"/>
      <c r="NCW32" s="85"/>
      <c r="NCX32" s="74"/>
      <c r="NCY32" s="74"/>
      <c r="NCZ32" s="85"/>
      <c r="NDA32" s="74"/>
      <c r="NDB32" s="74"/>
      <c r="NDC32" s="85"/>
      <c r="NDD32" s="80"/>
      <c r="NDE32" s="80"/>
      <c r="NDF32" s="85"/>
      <c r="NDG32" s="77"/>
      <c r="NDH32" s="74"/>
      <c r="NDI32" s="74"/>
      <c r="NDJ32" s="85"/>
      <c r="NDK32" s="74"/>
      <c r="NDL32" s="74"/>
      <c r="NDM32" s="85"/>
      <c r="NDN32" s="74"/>
      <c r="NDO32" s="74"/>
      <c r="NDP32" s="85"/>
      <c r="NDQ32" s="74"/>
      <c r="NDR32" s="74"/>
      <c r="NDS32" s="85"/>
      <c r="NDT32" s="80"/>
      <c r="NDU32" s="80"/>
      <c r="NDV32" s="85"/>
      <c r="NDW32" s="77"/>
      <c r="NDX32" s="74"/>
      <c r="NDY32" s="74"/>
      <c r="NDZ32" s="85"/>
      <c r="NEA32" s="74"/>
      <c r="NEB32" s="74"/>
      <c r="NEC32" s="85"/>
      <c r="NED32" s="74"/>
      <c r="NEE32" s="74"/>
      <c r="NEF32" s="85"/>
      <c r="NEG32" s="74"/>
      <c r="NEH32" s="74"/>
      <c r="NEI32" s="85"/>
      <c r="NEJ32" s="80"/>
      <c r="NEK32" s="80"/>
      <c r="NEL32" s="85"/>
      <c r="NEM32" s="77"/>
      <c r="NEN32" s="74"/>
      <c r="NEO32" s="74"/>
      <c r="NEP32" s="85"/>
      <c r="NEQ32" s="74"/>
      <c r="NER32" s="74"/>
      <c r="NES32" s="85"/>
      <c r="NET32" s="74"/>
      <c r="NEU32" s="74"/>
      <c r="NEV32" s="85"/>
      <c r="NEW32" s="74"/>
      <c r="NEX32" s="74"/>
      <c r="NEY32" s="85"/>
      <c r="NEZ32" s="80"/>
      <c r="NFA32" s="80"/>
      <c r="NFB32" s="85"/>
      <c r="NFC32" s="77"/>
      <c r="NFD32" s="74"/>
      <c r="NFE32" s="74"/>
      <c r="NFF32" s="85"/>
      <c r="NFG32" s="74"/>
      <c r="NFH32" s="74"/>
      <c r="NFI32" s="85"/>
      <c r="NFJ32" s="74"/>
      <c r="NFK32" s="74"/>
      <c r="NFL32" s="85"/>
      <c r="NFM32" s="74"/>
      <c r="NFN32" s="74"/>
      <c r="NFO32" s="85"/>
      <c r="NFP32" s="80"/>
      <c r="NFQ32" s="80"/>
      <c r="NFR32" s="85"/>
      <c r="NFS32" s="77"/>
      <c r="NFT32" s="74"/>
      <c r="NFU32" s="74"/>
      <c r="NFV32" s="85"/>
      <c r="NFW32" s="74"/>
      <c r="NFX32" s="74"/>
      <c r="NFY32" s="85"/>
      <c r="NFZ32" s="74"/>
      <c r="NGA32" s="74"/>
      <c r="NGB32" s="85"/>
      <c r="NGC32" s="74"/>
      <c r="NGD32" s="74"/>
      <c r="NGE32" s="85"/>
      <c r="NGF32" s="80"/>
      <c r="NGG32" s="80"/>
      <c r="NGH32" s="85"/>
      <c r="NGI32" s="77"/>
      <c r="NGJ32" s="74"/>
      <c r="NGK32" s="74"/>
      <c r="NGL32" s="85"/>
      <c r="NGM32" s="74"/>
      <c r="NGN32" s="74"/>
      <c r="NGO32" s="85"/>
      <c r="NGP32" s="74"/>
      <c r="NGQ32" s="74"/>
      <c r="NGR32" s="85"/>
      <c r="NGS32" s="74"/>
      <c r="NGT32" s="74"/>
      <c r="NGU32" s="85"/>
      <c r="NGV32" s="80"/>
      <c r="NGW32" s="80"/>
      <c r="NGX32" s="85"/>
      <c r="NGY32" s="77"/>
      <c r="NGZ32" s="74"/>
      <c r="NHA32" s="74"/>
      <c r="NHB32" s="85"/>
      <c r="NHC32" s="74"/>
      <c r="NHD32" s="74"/>
      <c r="NHE32" s="85"/>
      <c r="NHF32" s="74"/>
      <c r="NHG32" s="74"/>
      <c r="NHH32" s="85"/>
      <c r="NHI32" s="74"/>
      <c r="NHJ32" s="74"/>
      <c r="NHK32" s="85"/>
      <c r="NHL32" s="80"/>
      <c r="NHM32" s="80"/>
      <c r="NHN32" s="85"/>
      <c r="NHO32" s="77"/>
      <c r="NHP32" s="74"/>
      <c r="NHQ32" s="74"/>
      <c r="NHR32" s="85"/>
      <c r="NHS32" s="74"/>
      <c r="NHT32" s="74"/>
      <c r="NHU32" s="85"/>
      <c r="NHV32" s="74"/>
      <c r="NHW32" s="74"/>
      <c r="NHX32" s="85"/>
      <c r="NHY32" s="74"/>
      <c r="NHZ32" s="74"/>
      <c r="NIA32" s="85"/>
      <c r="NIB32" s="80"/>
      <c r="NIC32" s="80"/>
      <c r="NID32" s="85"/>
      <c r="NIE32" s="77"/>
      <c r="NIF32" s="74"/>
      <c r="NIG32" s="74"/>
      <c r="NIH32" s="85"/>
      <c r="NII32" s="74"/>
      <c r="NIJ32" s="74"/>
      <c r="NIK32" s="85"/>
      <c r="NIL32" s="74"/>
      <c r="NIM32" s="74"/>
      <c r="NIN32" s="85"/>
      <c r="NIO32" s="74"/>
      <c r="NIP32" s="74"/>
      <c r="NIQ32" s="85"/>
      <c r="NIR32" s="80"/>
      <c r="NIS32" s="80"/>
      <c r="NIT32" s="85"/>
      <c r="NIU32" s="77"/>
      <c r="NIV32" s="74"/>
      <c r="NIW32" s="74"/>
      <c r="NIX32" s="85"/>
      <c r="NIY32" s="74"/>
      <c r="NIZ32" s="74"/>
      <c r="NJA32" s="85"/>
      <c r="NJB32" s="74"/>
      <c r="NJC32" s="74"/>
      <c r="NJD32" s="85"/>
      <c r="NJE32" s="74"/>
      <c r="NJF32" s="74"/>
      <c r="NJG32" s="85"/>
      <c r="NJH32" s="80"/>
      <c r="NJI32" s="80"/>
      <c r="NJJ32" s="85"/>
      <c r="NJK32" s="77"/>
      <c r="NJL32" s="74"/>
      <c r="NJM32" s="74"/>
      <c r="NJN32" s="85"/>
      <c r="NJO32" s="74"/>
      <c r="NJP32" s="74"/>
      <c r="NJQ32" s="85"/>
      <c r="NJR32" s="74"/>
      <c r="NJS32" s="74"/>
      <c r="NJT32" s="85"/>
      <c r="NJU32" s="74"/>
      <c r="NJV32" s="74"/>
      <c r="NJW32" s="85"/>
      <c r="NJX32" s="80"/>
      <c r="NJY32" s="80"/>
      <c r="NJZ32" s="85"/>
      <c r="NKA32" s="77"/>
      <c r="NKB32" s="74"/>
      <c r="NKC32" s="74"/>
      <c r="NKD32" s="85"/>
      <c r="NKE32" s="74"/>
      <c r="NKF32" s="74"/>
      <c r="NKG32" s="85"/>
      <c r="NKH32" s="74"/>
      <c r="NKI32" s="74"/>
      <c r="NKJ32" s="85"/>
      <c r="NKK32" s="74"/>
      <c r="NKL32" s="74"/>
      <c r="NKM32" s="85"/>
      <c r="NKN32" s="80"/>
      <c r="NKO32" s="80"/>
      <c r="NKP32" s="85"/>
      <c r="NKQ32" s="77"/>
      <c r="NKR32" s="74"/>
      <c r="NKS32" s="74"/>
      <c r="NKT32" s="85"/>
      <c r="NKU32" s="74"/>
      <c r="NKV32" s="74"/>
      <c r="NKW32" s="85"/>
      <c r="NKX32" s="74"/>
      <c r="NKY32" s="74"/>
      <c r="NKZ32" s="85"/>
      <c r="NLA32" s="74"/>
      <c r="NLB32" s="74"/>
      <c r="NLC32" s="85"/>
      <c r="NLD32" s="80"/>
      <c r="NLE32" s="80"/>
      <c r="NLF32" s="85"/>
      <c r="NLG32" s="77"/>
      <c r="NLH32" s="74"/>
      <c r="NLI32" s="74"/>
      <c r="NLJ32" s="85"/>
      <c r="NLK32" s="74"/>
      <c r="NLL32" s="74"/>
      <c r="NLM32" s="85"/>
      <c r="NLN32" s="74"/>
      <c r="NLO32" s="74"/>
      <c r="NLP32" s="85"/>
      <c r="NLQ32" s="74"/>
      <c r="NLR32" s="74"/>
      <c r="NLS32" s="85"/>
      <c r="NLT32" s="80"/>
      <c r="NLU32" s="80"/>
      <c r="NLV32" s="85"/>
      <c r="NLW32" s="77"/>
      <c r="NLX32" s="74"/>
      <c r="NLY32" s="74"/>
      <c r="NLZ32" s="85"/>
      <c r="NMA32" s="74"/>
      <c r="NMB32" s="74"/>
      <c r="NMC32" s="85"/>
      <c r="NMD32" s="74"/>
      <c r="NME32" s="74"/>
      <c r="NMF32" s="85"/>
      <c r="NMG32" s="74"/>
      <c r="NMH32" s="74"/>
      <c r="NMI32" s="85"/>
      <c r="NMJ32" s="80"/>
      <c r="NMK32" s="80"/>
      <c r="NML32" s="85"/>
      <c r="NMM32" s="77"/>
      <c r="NMN32" s="74"/>
      <c r="NMO32" s="74"/>
      <c r="NMP32" s="85"/>
      <c r="NMQ32" s="74"/>
      <c r="NMR32" s="74"/>
      <c r="NMS32" s="85"/>
      <c r="NMT32" s="74"/>
      <c r="NMU32" s="74"/>
      <c r="NMV32" s="85"/>
      <c r="NMW32" s="74"/>
      <c r="NMX32" s="74"/>
      <c r="NMY32" s="85"/>
      <c r="NMZ32" s="80"/>
      <c r="NNA32" s="80"/>
      <c r="NNB32" s="85"/>
      <c r="NNC32" s="77"/>
      <c r="NND32" s="74"/>
      <c r="NNE32" s="74"/>
      <c r="NNF32" s="85"/>
      <c r="NNG32" s="74"/>
      <c r="NNH32" s="74"/>
      <c r="NNI32" s="85"/>
      <c r="NNJ32" s="74"/>
      <c r="NNK32" s="74"/>
      <c r="NNL32" s="85"/>
      <c r="NNM32" s="74"/>
      <c r="NNN32" s="74"/>
      <c r="NNO32" s="85"/>
      <c r="NNP32" s="80"/>
      <c r="NNQ32" s="80"/>
      <c r="NNR32" s="85"/>
      <c r="NNS32" s="77"/>
      <c r="NNT32" s="74"/>
      <c r="NNU32" s="74"/>
      <c r="NNV32" s="85"/>
      <c r="NNW32" s="74"/>
      <c r="NNX32" s="74"/>
      <c r="NNY32" s="85"/>
      <c r="NNZ32" s="74"/>
      <c r="NOA32" s="74"/>
      <c r="NOB32" s="85"/>
      <c r="NOC32" s="74"/>
      <c r="NOD32" s="74"/>
      <c r="NOE32" s="85"/>
      <c r="NOF32" s="80"/>
      <c r="NOG32" s="80"/>
      <c r="NOH32" s="85"/>
      <c r="NOI32" s="77"/>
      <c r="NOJ32" s="74"/>
      <c r="NOK32" s="74"/>
      <c r="NOL32" s="85"/>
      <c r="NOM32" s="74"/>
      <c r="NON32" s="74"/>
      <c r="NOO32" s="85"/>
      <c r="NOP32" s="74"/>
      <c r="NOQ32" s="74"/>
      <c r="NOR32" s="85"/>
      <c r="NOS32" s="74"/>
      <c r="NOT32" s="74"/>
      <c r="NOU32" s="85"/>
      <c r="NOV32" s="80"/>
      <c r="NOW32" s="80"/>
      <c r="NOX32" s="85"/>
      <c r="NOY32" s="77"/>
      <c r="NOZ32" s="74"/>
      <c r="NPA32" s="74"/>
      <c r="NPB32" s="85"/>
      <c r="NPC32" s="74"/>
      <c r="NPD32" s="74"/>
      <c r="NPE32" s="85"/>
      <c r="NPF32" s="74"/>
      <c r="NPG32" s="74"/>
      <c r="NPH32" s="85"/>
      <c r="NPI32" s="74"/>
      <c r="NPJ32" s="74"/>
      <c r="NPK32" s="85"/>
      <c r="NPL32" s="80"/>
      <c r="NPM32" s="80"/>
      <c r="NPN32" s="85"/>
      <c r="NPO32" s="77"/>
      <c r="NPP32" s="74"/>
      <c r="NPQ32" s="74"/>
      <c r="NPR32" s="85"/>
      <c r="NPS32" s="74"/>
      <c r="NPT32" s="74"/>
      <c r="NPU32" s="85"/>
      <c r="NPV32" s="74"/>
      <c r="NPW32" s="74"/>
      <c r="NPX32" s="85"/>
      <c r="NPY32" s="74"/>
      <c r="NPZ32" s="74"/>
      <c r="NQA32" s="85"/>
      <c r="NQB32" s="80"/>
      <c r="NQC32" s="80"/>
      <c r="NQD32" s="85"/>
      <c r="NQE32" s="77"/>
      <c r="NQF32" s="74"/>
      <c r="NQG32" s="74"/>
      <c r="NQH32" s="85"/>
      <c r="NQI32" s="74"/>
      <c r="NQJ32" s="74"/>
      <c r="NQK32" s="85"/>
      <c r="NQL32" s="74"/>
      <c r="NQM32" s="74"/>
      <c r="NQN32" s="85"/>
      <c r="NQO32" s="74"/>
      <c r="NQP32" s="74"/>
      <c r="NQQ32" s="85"/>
      <c r="NQR32" s="80"/>
      <c r="NQS32" s="80"/>
      <c r="NQT32" s="85"/>
      <c r="NQU32" s="77"/>
      <c r="NQV32" s="74"/>
      <c r="NQW32" s="74"/>
      <c r="NQX32" s="85"/>
      <c r="NQY32" s="74"/>
      <c r="NQZ32" s="74"/>
      <c r="NRA32" s="85"/>
      <c r="NRB32" s="74"/>
      <c r="NRC32" s="74"/>
      <c r="NRD32" s="85"/>
      <c r="NRE32" s="74"/>
      <c r="NRF32" s="74"/>
      <c r="NRG32" s="85"/>
      <c r="NRH32" s="80"/>
      <c r="NRI32" s="80"/>
      <c r="NRJ32" s="85"/>
      <c r="NRK32" s="77"/>
      <c r="NRL32" s="74"/>
      <c r="NRM32" s="74"/>
      <c r="NRN32" s="85"/>
      <c r="NRO32" s="74"/>
      <c r="NRP32" s="74"/>
      <c r="NRQ32" s="85"/>
      <c r="NRR32" s="74"/>
      <c r="NRS32" s="74"/>
      <c r="NRT32" s="85"/>
      <c r="NRU32" s="74"/>
      <c r="NRV32" s="74"/>
      <c r="NRW32" s="85"/>
      <c r="NRX32" s="80"/>
      <c r="NRY32" s="80"/>
      <c r="NRZ32" s="85"/>
      <c r="NSA32" s="77"/>
      <c r="NSB32" s="74"/>
      <c r="NSC32" s="74"/>
      <c r="NSD32" s="85"/>
      <c r="NSE32" s="74"/>
      <c r="NSF32" s="74"/>
      <c r="NSG32" s="85"/>
      <c r="NSH32" s="74"/>
      <c r="NSI32" s="74"/>
      <c r="NSJ32" s="85"/>
      <c r="NSK32" s="74"/>
      <c r="NSL32" s="74"/>
      <c r="NSM32" s="85"/>
      <c r="NSN32" s="80"/>
      <c r="NSO32" s="80"/>
      <c r="NSP32" s="85"/>
      <c r="NSQ32" s="77"/>
      <c r="NSR32" s="74"/>
      <c r="NSS32" s="74"/>
      <c r="NST32" s="85"/>
      <c r="NSU32" s="74"/>
      <c r="NSV32" s="74"/>
      <c r="NSW32" s="85"/>
      <c r="NSX32" s="74"/>
      <c r="NSY32" s="74"/>
      <c r="NSZ32" s="85"/>
      <c r="NTA32" s="74"/>
      <c r="NTB32" s="74"/>
      <c r="NTC32" s="85"/>
      <c r="NTD32" s="80"/>
      <c r="NTE32" s="80"/>
      <c r="NTF32" s="85"/>
      <c r="NTG32" s="77"/>
      <c r="NTH32" s="74"/>
      <c r="NTI32" s="74"/>
      <c r="NTJ32" s="85"/>
      <c r="NTK32" s="74"/>
      <c r="NTL32" s="74"/>
      <c r="NTM32" s="85"/>
      <c r="NTN32" s="74"/>
      <c r="NTO32" s="74"/>
      <c r="NTP32" s="85"/>
      <c r="NTQ32" s="74"/>
      <c r="NTR32" s="74"/>
      <c r="NTS32" s="85"/>
      <c r="NTT32" s="80"/>
      <c r="NTU32" s="80"/>
      <c r="NTV32" s="85"/>
      <c r="NTW32" s="77"/>
      <c r="NTX32" s="74"/>
      <c r="NTY32" s="74"/>
      <c r="NTZ32" s="85"/>
      <c r="NUA32" s="74"/>
      <c r="NUB32" s="74"/>
      <c r="NUC32" s="85"/>
      <c r="NUD32" s="74"/>
      <c r="NUE32" s="74"/>
      <c r="NUF32" s="85"/>
      <c r="NUG32" s="74"/>
      <c r="NUH32" s="74"/>
      <c r="NUI32" s="85"/>
      <c r="NUJ32" s="80"/>
      <c r="NUK32" s="80"/>
      <c r="NUL32" s="85"/>
      <c r="NUM32" s="77"/>
      <c r="NUN32" s="74"/>
      <c r="NUO32" s="74"/>
      <c r="NUP32" s="85"/>
      <c r="NUQ32" s="74"/>
      <c r="NUR32" s="74"/>
      <c r="NUS32" s="85"/>
      <c r="NUT32" s="74"/>
      <c r="NUU32" s="74"/>
      <c r="NUV32" s="85"/>
      <c r="NUW32" s="74"/>
      <c r="NUX32" s="74"/>
      <c r="NUY32" s="85"/>
      <c r="NUZ32" s="80"/>
      <c r="NVA32" s="80"/>
      <c r="NVB32" s="85"/>
      <c r="NVC32" s="77"/>
      <c r="NVD32" s="74"/>
      <c r="NVE32" s="74"/>
      <c r="NVF32" s="85"/>
      <c r="NVG32" s="74"/>
      <c r="NVH32" s="74"/>
      <c r="NVI32" s="85"/>
      <c r="NVJ32" s="74"/>
      <c r="NVK32" s="74"/>
      <c r="NVL32" s="85"/>
      <c r="NVM32" s="74"/>
      <c r="NVN32" s="74"/>
      <c r="NVO32" s="85"/>
      <c r="NVP32" s="80"/>
      <c r="NVQ32" s="80"/>
      <c r="NVR32" s="85"/>
      <c r="NVS32" s="77"/>
      <c r="NVT32" s="74"/>
      <c r="NVU32" s="74"/>
      <c r="NVV32" s="85"/>
      <c r="NVW32" s="74"/>
      <c r="NVX32" s="74"/>
      <c r="NVY32" s="85"/>
      <c r="NVZ32" s="74"/>
      <c r="NWA32" s="74"/>
      <c r="NWB32" s="85"/>
      <c r="NWC32" s="74"/>
      <c r="NWD32" s="74"/>
      <c r="NWE32" s="85"/>
      <c r="NWF32" s="80"/>
      <c r="NWG32" s="80"/>
      <c r="NWH32" s="85"/>
      <c r="NWI32" s="77"/>
      <c r="NWJ32" s="74"/>
      <c r="NWK32" s="74"/>
      <c r="NWL32" s="85"/>
      <c r="NWM32" s="74"/>
      <c r="NWN32" s="74"/>
      <c r="NWO32" s="85"/>
      <c r="NWP32" s="74"/>
      <c r="NWQ32" s="74"/>
      <c r="NWR32" s="85"/>
      <c r="NWS32" s="74"/>
      <c r="NWT32" s="74"/>
      <c r="NWU32" s="85"/>
      <c r="NWV32" s="80"/>
      <c r="NWW32" s="80"/>
      <c r="NWX32" s="85"/>
      <c r="NWY32" s="77"/>
      <c r="NWZ32" s="74"/>
      <c r="NXA32" s="74"/>
      <c r="NXB32" s="85"/>
      <c r="NXC32" s="74"/>
      <c r="NXD32" s="74"/>
      <c r="NXE32" s="85"/>
      <c r="NXF32" s="74"/>
      <c r="NXG32" s="74"/>
      <c r="NXH32" s="85"/>
      <c r="NXI32" s="74"/>
      <c r="NXJ32" s="74"/>
      <c r="NXK32" s="85"/>
      <c r="NXL32" s="80"/>
      <c r="NXM32" s="80"/>
      <c r="NXN32" s="85"/>
      <c r="NXO32" s="77"/>
      <c r="NXP32" s="74"/>
      <c r="NXQ32" s="74"/>
      <c r="NXR32" s="85"/>
      <c r="NXS32" s="74"/>
      <c r="NXT32" s="74"/>
      <c r="NXU32" s="85"/>
      <c r="NXV32" s="74"/>
      <c r="NXW32" s="74"/>
      <c r="NXX32" s="85"/>
      <c r="NXY32" s="74"/>
      <c r="NXZ32" s="74"/>
      <c r="NYA32" s="85"/>
      <c r="NYB32" s="80"/>
      <c r="NYC32" s="80"/>
      <c r="NYD32" s="85"/>
      <c r="NYE32" s="77"/>
      <c r="NYF32" s="74"/>
      <c r="NYG32" s="74"/>
      <c r="NYH32" s="85"/>
      <c r="NYI32" s="74"/>
      <c r="NYJ32" s="74"/>
      <c r="NYK32" s="85"/>
      <c r="NYL32" s="74"/>
      <c r="NYM32" s="74"/>
      <c r="NYN32" s="85"/>
      <c r="NYO32" s="74"/>
      <c r="NYP32" s="74"/>
      <c r="NYQ32" s="85"/>
      <c r="NYR32" s="80"/>
      <c r="NYS32" s="80"/>
      <c r="NYT32" s="85"/>
      <c r="NYU32" s="77"/>
      <c r="NYV32" s="74"/>
      <c r="NYW32" s="74"/>
      <c r="NYX32" s="85"/>
      <c r="NYY32" s="74"/>
      <c r="NYZ32" s="74"/>
      <c r="NZA32" s="85"/>
      <c r="NZB32" s="74"/>
      <c r="NZC32" s="74"/>
      <c r="NZD32" s="85"/>
      <c r="NZE32" s="74"/>
      <c r="NZF32" s="74"/>
      <c r="NZG32" s="85"/>
      <c r="NZH32" s="80"/>
      <c r="NZI32" s="80"/>
      <c r="NZJ32" s="85"/>
      <c r="NZK32" s="77"/>
      <c r="NZL32" s="74"/>
      <c r="NZM32" s="74"/>
      <c r="NZN32" s="85"/>
      <c r="NZO32" s="74"/>
      <c r="NZP32" s="74"/>
      <c r="NZQ32" s="85"/>
      <c r="NZR32" s="74"/>
      <c r="NZS32" s="74"/>
      <c r="NZT32" s="85"/>
      <c r="NZU32" s="74"/>
      <c r="NZV32" s="74"/>
      <c r="NZW32" s="85"/>
      <c r="NZX32" s="80"/>
      <c r="NZY32" s="80"/>
      <c r="NZZ32" s="85"/>
      <c r="OAA32" s="77"/>
      <c r="OAB32" s="74"/>
      <c r="OAC32" s="74"/>
      <c r="OAD32" s="85"/>
      <c r="OAE32" s="74"/>
      <c r="OAF32" s="74"/>
      <c r="OAG32" s="85"/>
      <c r="OAH32" s="74"/>
      <c r="OAI32" s="74"/>
      <c r="OAJ32" s="85"/>
      <c r="OAK32" s="74"/>
      <c r="OAL32" s="74"/>
      <c r="OAM32" s="85"/>
      <c r="OAN32" s="80"/>
      <c r="OAO32" s="80"/>
      <c r="OAP32" s="85"/>
      <c r="OAQ32" s="77"/>
      <c r="OAR32" s="74"/>
      <c r="OAS32" s="74"/>
      <c r="OAT32" s="85"/>
      <c r="OAU32" s="74"/>
      <c r="OAV32" s="74"/>
      <c r="OAW32" s="85"/>
      <c r="OAX32" s="74"/>
      <c r="OAY32" s="74"/>
      <c r="OAZ32" s="85"/>
      <c r="OBA32" s="74"/>
      <c r="OBB32" s="74"/>
      <c r="OBC32" s="85"/>
      <c r="OBD32" s="80"/>
      <c r="OBE32" s="80"/>
      <c r="OBF32" s="85"/>
      <c r="OBG32" s="77"/>
      <c r="OBH32" s="74"/>
      <c r="OBI32" s="74"/>
      <c r="OBJ32" s="85"/>
      <c r="OBK32" s="74"/>
      <c r="OBL32" s="74"/>
      <c r="OBM32" s="85"/>
      <c r="OBN32" s="74"/>
      <c r="OBO32" s="74"/>
      <c r="OBP32" s="85"/>
      <c r="OBQ32" s="74"/>
      <c r="OBR32" s="74"/>
      <c r="OBS32" s="85"/>
      <c r="OBT32" s="80"/>
      <c r="OBU32" s="80"/>
      <c r="OBV32" s="85"/>
      <c r="OBW32" s="77"/>
      <c r="OBX32" s="74"/>
      <c r="OBY32" s="74"/>
      <c r="OBZ32" s="85"/>
      <c r="OCA32" s="74"/>
      <c r="OCB32" s="74"/>
      <c r="OCC32" s="85"/>
      <c r="OCD32" s="74"/>
      <c r="OCE32" s="74"/>
      <c r="OCF32" s="85"/>
      <c r="OCG32" s="74"/>
      <c r="OCH32" s="74"/>
      <c r="OCI32" s="85"/>
      <c r="OCJ32" s="80"/>
      <c r="OCK32" s="80"/>
      <c r="OCL32" s="85"/>
      <c r="OCM32" s="77"/>
      <c r="OCN32" s="74"/>
      <c r="OCO32" s="74"/>
      <c r="OCP32" s="85"/>
      <c r="OCQ32" s="74"/>
      <c r="OCR32" s="74"/>
      <c r="OCS32" s="85"/>
      <c r="OCT32" s="74"/>
      <c r="OCU32" s="74"/>
      <c r="OCV32" s="85"/>
      <c r="OCW32" s="74"/>
      <c r="OCX32" s="74"/>
      <c r="OCY32" s="85"/>
      <c r="OCZ32" s="80"/>
      <c r="ODA32" s="80"/>
      <c r="ODB32" s="85"/>
      <c r="ODC32" s="77"/>
      <c r="ODD32" s="74"/>
      <c r="ODE32" s="74"/>
      <c r="ODF32" s="85"/>
      <c r="ODG32" s="74"/>
      <c r="ODH32" s="74"/>
      <c r="ODI32" s="85"/>
      <c r="ODJ32" s="74"/>
      <c r="ODK32" s="74"/>
      <c r="ODL32" s="85"/>
      <c r="ODM32" s="74"/>
      <c r="ODN32" s="74"/>
      <c r="ODO32" s="85"/>
      <c r="ODP32" s="80"/>
      <c r="ODQ32" s="80"/>
      <c r="ODR32" s="85"/>
      <c r="ODS32" s="77"/>
      <c r="ODT32" s="74"/>
      <c r="ODU32" s="74"/>
      <c r="ODV32" s="85"/>
      <c r="ODW32" s="74"/>
      <c r="ODX32" s="74"/>
      <c r="ODY32" s="85"/>
      <c r="ODZ32" s="74"/>
      <c r="OEA32" s="74"/>
      <c r="OEB32" s="85"/>
      <c r="OEC32" s="74"/>
      <c r="OED32" s="74"/>
      <c r="OEE32" s="85"/>
      <c r="OEF32" s="80"/>
      <c r="OEG32" s="80"/>
      <c r="OEH32" s="85"/>
      <c r="OEI32" s="77"/>
      <c r="OEJ32" s="74"/>
      <c r="OEK32" s="74"/>
      <c r="OEL32" s="85"/>
      <c r="OEM32" s="74"/>
      <c r="OEN32" s="74"/>
      <c r="OEO32" s="85"/>
      <c r="OEP32" s="74"/>
      <c r="OEQ32" s="74"/>
      <c r="OER32" s="85"/>
      <c r="OES32" s="74"/>
      <c r="OET32" s="74"/>
      <c r="OEU32" s="85"/>
      <c r="OEV32" s="80"/>
      <c r="OEW32" s="80"/>
      <c r="OEX32" s="85"/>
      <c r="OEY32" s="77"/>
      <c r="OEZ32" s="74"/>
      <c r="OFA32" s="74"/>
      <c r="OFB32" s="85"/>
      <c r="OFC32" s="74"/>
      <c r="OFD32" s="74"/>
      <c r="OFE32" s="85"/>
      <c r="OFF32" s="74"/>
      <c r="OFG32" s="74"/>
      <c r="OFH32" s="85"/>
      <c r="OFI32" s="74"/>
      <c r="OFJ32" s="74"/>
      <c r="OFK32" s="85"/>
      <c r="OFL32" s="80"/>
      <c r="OFM32" s="80"/>
      <c r="OFN32" s="85"/>
      <c r="OFO32" s="77"/>
      <c r="OFP32" s="74"/>
      <c r="OFQ32" s="74"/>
      <c r="OFR32" s="85"/>
      <c r="OFS32" s="74"/>
      <c r="OFT32" s="74"/>
      <c r="OFU32" s="85"/>
      <c r="OFV32" s="74"/>
      <c r="OFW32" s="74"/>
      <c r="OFX32" s="85"/>
      <c r="OFY32" s="74"/>
      <c r="OFZ32" s="74"/>
      <c r="OGA32" s="85"/>
      <c r="OGB32" s="80"/>
      <c r="OGC32" s="80"/>
      <c r="OGD32" s="85"/>
      <c r="OGE32" s="77"/>
      <c r="OGF32" s="74"/>
      <c r="OGG32" s="74"/>
      <c r="OGH32" s="85"/>
      <c r="OGI32" s="74"/>
      <c r="OGJ32" s="74"/>
      <c r="OGK32" s="85"/>
      <c r="OGL32" s="74"/>
      <c r="OGM32" s="74"/>
      <c r="OGN32" s="85"/>
      <c r="OGO32" s="74"/>
      <c r="OGP32" s="74"/>
      <c r="OGQ32" s="85"/>
      <c r="OGR32" s="80"/>
      <c r="OGS32" s="80"/>
      <c r="OGT32" s="85"/>
      <c r="OGU32" s="77"/>
      <c r="OGV32" s="74"/>
      <c r="OGW32" s="74"/>
      <c r="OGX32" s="85"/>
      <c r="OGY32" s="74"/>
      <c r="OGZ32" s="74"/>
      <c r="OHA32" s="85"/>
      <c r="OHB32" s="74"/>
      <c r="OHC32" s="74"/>
      <c r="OHD32" s="85"/>
      <c r="OHE32" s="74"/>
      <c r="OHF32" s="74"/>
      <c r="OHG32" s="85"/>
      <c r="OHH32" s="80"/>
      <c r="OHI32" s="80"/>
      <c r="OHJ32" s="85"/>
      <c r="OHK32" s="77"/>
      <c r="OHL32" s="74"/>
      <c r="OHM32" s="74"/>
      <c r="OHN32" s="85"/>
      <c r="OHO32" s="74"/>
      <c r="OHP32" s="74"/>
      <c r="OHQ32" s="85"/>
      <c r="OHR32" s="74"/>
      <c r="OHS32" s="74"/>
      <c r="OHT32" s="85"/>
      <c r="OHU32" s="74"/>
      <c r="OHV32" s="74"/>
      <c r="OHW32" s="85"/>
      <c r="OHX32" s="80"/>
      <c r="OHY32" s="80"/>
      <c r="OHZ32" s="85"/>
      <c r="OIA32" s="77"/>
      <c r="OIB32" s="74"/>
      <c r="OIC32" s="74"/>
      <c r="OID32" s="85"/>
      <c r="OIE32" s="74"/>
      <c r="OIF32" s="74"/>
      <c r="OIG32" s="85"/>
      <c r="OIH32" s="74"/>
      <c r="OII32" s="74"/>
      <c r="OIJ32" s="85"/>
      <c r="OIK32" s="74"/>
      <c r="OIL32" s="74"/>
      <c r="OIM32" s="85"/>
      <c r="OIN32" s="80"/>
      <c r="OIO32" s="80"/>
      <c r="OIP32" s="85"/>
      <c r="OIQ32" s="77"/>
      <c r="OIR32" s="74"/>
      <c r="OIS32" s="74"/>
      <c r="OIT32" s="85"/>
      <c r="OIU32" s="74"/>
      <c r="OIV32" s="74"/>
      <c r="OIW32" s="85"/>
      <c r="OIX32" s="74"/>
      <c r="OIY32" s="74"/>
      <c r="OIZ32" s="85"/>
      <c r="OJA32" s="74"/>
      <c r="OJB32" s="74"/>
      <c r="OJC32" s="85"/>
      <c r="OJD32" s="80"/>
      <c r="OJE32" s="80"/>
      <c r="OJF32" s="85"/>
      <c r="OJG32" s="77"/>
      <c r="OJH32" s="74"/>
      <c r="OJI32" s="74"/>
      <c r="OJJ32" s="85"/>
      <c r="OJK32" s="74"/>
      <c r="OJL32" s="74"/>
      <c r="OJM32" s="85"/>
      <c r="OJN32" s="74"/>
      <c r="OJO32" s="74"/>
      <c r="OJP32" s="85"/>
      <c r="OJQ32" s="74"/>
      <c r="OJR32" s="74"/>
      <c r="OJS32" s="85"/>
      <c r="OJT32" s="80"/>
      <c r="OJU32" s="80"/>
      <c r="OJV32" s="85"/>
      <c r="OJW32" s="77"/>
      <c r="OJX32" s="74"/>
      <c r="OJY32" s="74"/>
      <c r="OJZ32" s="85"/>
      <c r="OKA32" s="74"/>
      <c r="OKB32" s="74"/>
      <c r="OKC32" s="85"/>
      <c r="OKD32" s="74"/>
      <c r="OKE32" s="74"/>
      <c r="OKF32" s="85"/>
      <c r="OKG32" s="74"/>
      <c r="OKH32" s="74"/>
      <c r="OKI32" s="85"/>
      <c r="OKJ32" s="80"/>
      <c r="OKK32" s="80"/>
      <c r="OKL32" s="85"/>
      <c r="OKM32" s="77"/>
      <c r="OKN32" s="74"/>
      <c r="OKO32" s="74"/>
      <c r="OKP32" s="85"/>
      <c r="OKQ32" s="74"/>
      <c r="OKR32" s="74"/>
      <c r="OKS32" s="85"/>
      <c r="OKT32" s="74"/>
      <c r="OKU32" s="74"/>
      <c r="OKV32" s="85"/>
      <c r="OKW32" s="74"/>
      <c r="OKX32" s="74"/>
      <c r="OKY32" s="85"/>
      <c r="OKZ32" s="80"/>
      <c r="OLA32" s="80"/>
      <c r="OLB32" s="85"/>
      <c r="OLC32" s="77"/>
      <c r="OLD32" s="74"/>
      <c r="OLE32" s="74"/>
      <c r="OLF32" s="85"/>
      <c r="OLG32" s="74"/>
      <c r="OLH32" s="74"/>
      <c r="OLI32" s="85"/>
      <c r="OLJ32" s="74"/>
      <c r="OLK32" s="74"/>
      <c r="OLL32" s="85"/>
      <c r="OLM32" s="74"/>
      <c r="OLN32" s="74"/>
      <c r="OLO32" s="85"/>
      <c r="OLP32" s="80"/>
      <c r="OLQ32" s="80"/>
      <c r="OLR32" s="85"/>
      <c r="OLS32" s="77"/>
      <c r="OLT32" s="74"/>
      <c r="OLU32" s="74"/>
      <c r="OLV32" s="85"/>
      <c r="OLW32" s="74"/>
      <c r="OLX32" s="74"/>
      <c r="OLY32" s="85"/>
      <c r="OLZ32" s="74"/>
      <c r="OMA32" s="74"/>
      <c r="OMB32" s="85"/>
      <c r="OMC32" s="74"/>
      <c r="OMD32" s="74"/>
      <c r="OME32" s="85"/>
      <c r="OMF32" s="80"/>
      <c r="OMG32" s="80"/>
      <c r="OMH32" s="85"/>
      <c r="OMI32" s="77"/>
      <c r="OMJ32" s="74"/>
      <c r="OMK32" s="74"/>
      <c r="OML32" s="85"/>
      <c r="OMM32" s="74"/>
      <c r="OMN32" s="74"/>
      <c r="OMO32" s="85"/>
      <c r="OMP32" s="74"/>
      <c r="OMQ32" s="74"/>
      <c r="OMR32" s="85"/>
      <c r="OMS32" s="74"/>
      <c r="OMT32" s="74"/>
      <c r="OMU32" s="85"/>
      <c r="OMV32" s="80"/>
      <c r="OMW32" s="80"/>
      <c r="OMX32" s="85"/>
      <c r="OMY32" s="77"/>
      <c r="OMZ32" s="74"/>
      <c r="ONA32" s="74"/>
      <c r="ONB32" s="85"/>
      <c r="ONC32" s="74"/>
      <c r="OND32" s="74"/>
      <c r="ONE32" s="85"/>
      <c r="ONF32" s="74"/>
      <c r="ONG32" s="74"/>
      <c r="ONH32" s="85"/>
      <c r="ONI32" s="74"/>
      <c r="ONJ32" s="74"/>
      <c r="ONK32" s="85"/>
      <c r="ONL32" s="80"/>
      <c r="ONM32" s="80"/>
      <c r="ONN32" s="85"/>
      <c r="ONO32" s="77"/>
      <c r="ONP32" s="74"/>
      <c r="ONQ32" s="74"/>
      <c r="ONR32" s="85"/>
      <c r="ONS32" s="74"/>
      <c r="ONT32" s="74"/>
      <c r="ONU32" s="85"/>
      <c r="ONV32" s="74"/>
      <c r="ONW32" s="74"/>
      <c r="ONX32" s="85"/>
      <c r="ONY32" s="74"/>
      <c r="ONZ32" s="74"/>
      <c r="OOA32" s="85"/>
      <c r="OOB32" s="80"/>
      <c r="OOC32" s="80"/>
      <c r="OOD32" s="85"/>
      <c r="OOE32" s="77"/>
      <c r="OOF32" s="74"/>
      <c r="OOG32" s="74"/>
      <c r="OOH32" s="85"/>
      <c r="OOI32" s="74"/>
      <c r="OOJ32" s="74"/>
      <c r="OOK32" s="85"/>
      <c r="OOL32" s="74"/>
      <c r="OOM32" s="74"/>
      <c r="OON32" s="85"/>
      <c r="OOO32" s="74"/>
      <c r="OOP32" s="74"/>
      <c r="OOQ32" s="85"/>
      <c r="OOR32" s="80"/>
      <c r="OOS32" s="80"/>
      <c r="OOT32" s="85"/>
      <c r="OOU32" s="77"/>
      <c r="OOV32" s="74"/>
      <c r="OOW32" s="74"/>
      <c r="OOX32" s="85"/>
      <c r="OOY32" s="74"/>
      <c r="OOZ32" s="74"/>
      <c r="OPA32" s="85"/>
      <c r="OPB32" s="74"/>
      <c r="OPC32" s="74"/>
      <c r="OPD32" s="85"/>
      <c r="OPE32" s="74"/>
      <c r="OPF32" s="74"/>
      <c r="OPG32" s="85"/>
      <c r="OPH32" s="80"/>
      <c r="OPI32" s="80"/>
      <c r="OPJ32" s="85"/>
      <c r="OPK32" s="77"/>
      <c r="OPL32" s="74"/>
      <c r="OPM32" s="74"/>
      <c r="OPN32" s="85"/>
      <c r="OPO32" s="74"/>
      <c r="OPP32" s="74"/>
      <c r="OPQ32" s="85"/>
      <c r="OPR32" s="74"/>
      <c r="OPS32" s="74"/>
      <c r="OPT32" s="85"/>
      <c r="OPU32" s="74"/>
      <c r="OPV32" s="74"/>
      <c r="OPW32" s="85"/>
      <c r="OPX32" s="80"/>
      <c r="OPY32" s="80"/>
      <c r="OPZ32" s="85"/>
      <c r="OQA32" s="77"/>
      <c r="OQB32" s="74"/>
      <c r="OQC32" s="74"/>
      <c r="OQD32" s="85"/>
      <c r="OQE32" s="74"/>
      <c r="OQF32" s="74"/>
      <c r="OQG32" s="85"/>
      <c r="OQH32" s="74"/>
      <c r="OQI32" s="74"/>
      <c r="OQJ32" s="85"/>
      <c r="OQK32" s="74"/>
      <c r="OQL32" s="74"/>
      <c r="OQM32" s="85"/>
      <c r="OQN32" s="80"/>
      <c r="OQO32" s="80"/>
      <c r="OQP32" s="85"/>
      <c r="OQQ32" s="77"/>
      <c r="OQR32" s="74"/>
      <c r="OQS32" s="74"/>
      <c r="OQT32" s="85"/>
      <c r="OQU32" s="74"/>
      <c r="OQV32" s="74"/>
      <c r="OQW32" s="85"/>
      <c r="OQX32" s="74"/>
      <c r="OQY32" s="74"/>
      <c r="OQZ32" s="85"/>
      <c r="ORA32" s="74"/>
      <c r="ORB32" s="74"/>
      <c r="ORC32" s="85"/>
      <c r="ORD32" s="80"/>
      <c r="ORE32" s="80"/>
      <c r="ORF32" s="85"/>
      <c r="ORG32" s="77"/>
      <c r="ORH32" s="74"/>
      <c r="ORI32" s="74"/>
      <c r="ORJ32" s="85"/>
      <c r="ORK32" s="74"/>
      <c r="ORL32" s="74"/>
      <c r="ORM32" s="85"/>
      <c r="ORN32" s="74"/>
      <c r="ORO32" s="74"/>
      <c r="ORP32" s="85"/>
      <c r="ORQ32" s="74"/>
      <c r="ORR32" s="74"/>
      <c r="ORS32" s="85"/>
      <c r="ORT32" s="80"/>
      <c r="ORU32" s="80"/>
      <c r="ORV32" s="85"/>
      <c r="ORW32" s="77"/>
      <c r="ORX32" s="74"/>
      <c r="ORY32" s="74"/>
      <c r="ORZ32" s="85"/>
      <c r="OSA32" s="74"/>
      <c r="OSB32" s="74"/>
      <c r="OSC32" s="85"/>
      <c r="OSD32" s="74"/>
      <c r="OSE32" s="74"/>
      <c r="OSF32" s="85"/>
      <c r="OSG32" s="74"/>
      <c r="OSH32" s="74"/>
      <c r="OSI32" s="85"/>
      <c r="OSJ32" s="80"/>
      <c r="OSK32" s="80"/>
      <c r="OSL32" s="85"/>
      <c r="OSM32" s="77"/>
      <c r="OSN32" s="74"/>
      <c r="OSO32" s="74"/>
      <c r="OSP32" s="85"/>
      <c r="OSQ32" s="74"/>
      <c r="OSR32" s="74"/>
      <c r="OSS32" s="85"/>
      <c r="OST32" s="74"/>
      <c r="OSU32" s="74"/>
      <c r="OSV32" s="85"/>
      <c r="OSW32" s="74"/>
      <c r="OSX32" s="74"/>
      <c r="OSY32" s="85"/>
      <c r="OSZ32" s="80"/>
      <c r="OTA32" s="80"/>
      <c r="OTB32" s="85"/>
      <c r="OTC32" s="77"/>
      <c r="OTD32" s="74"/>
      <c r="OTE32" s="74"/>
      <c r="OTF32" s="85"/>
      <c r="OTG32" s="74"/>
      <c r="OTH32" s="74"/>
      <c r="OTI32" s="85"/>
      <c r="OTJ32" s="74"/>
      <c r="OTK32" s="74"/>
      <c r="OTL32" s="85"/>
      <c r="OTM32" s="74"/>
      <c r="OTN32" s="74"/>
      <c r="OTO32" s="85"/>
      <c r="OTP32" s="80"/>
      <c r="OTQ32" s="80"/>
      <c r="OTR32" s="85"/>
      <c r="OTS32" s="77"/>
      <c r="OTT32" s="74"/>
      <c r="OTU32" s="74"/>
      <c r="OTV32" s="85"/>
      <c r="OTW32" s="74"/>
      <c r="OTX32" s="74"/>
      <c r="OTY32" s="85"/>
      <c r="OTZ32" s="74"/>
      <c r="OUA32" s="74"/>
      <c r="OUB32" s="85"/>
      <c r="OUC32" s="74"/>
      <c r="OUD32" s="74"/>
      <c r="OUE32" s="85"/>
      <c r="OUF32" s="80"/>
      <c r="OUG32" s="80"/>
      <c r="OUH32" s="85"/>
      <c r="OUI32" s="77"/>
      <c r="OUJ32" s="74"/>
      <c r="OUK32" s="74"/>
      <c r="OUL32" s="85"/>
      <c r="OUM32" s="74"/>
      <c r="OUN32" s="74"/>
      <c r="OUO32" s="85"/>
      <c r="OUP32" s="74"/>
      <c r="OUQ32" s="74"/>
      <c r="OUR32" s="85"/>
      <c r="OUS32" s="74"/>
      <c r="OUT32" s="74"/>
      <c r="OUU32" s="85"/>
      <c r="OUV32" s="80"/>
      <c r="OUW32" s="80"/>
      <c r="OUX32" s="85"/>
      <c r="OUY32" s="77"/>
      <c r="OUZ32" s="74"/>
      <c r="OVA32" s="74"/>
      <c r="OVB32" s="85"/>
      <c r="OVC32" s="74"/>
      <c r="OVD32" s="74"/>
      <c r="OVE32" s="85"/>
      <c r="OVF32" s="74"/>
      <c r="OVG32" s="74"/>
      <c r="OVH32" s="85"/>
      <c r="OVI32" s="74"/>
      <c r="OVJ32" s="74"/>
      <c r="OVK32" s="85"/>
      <c r="OVL32" s="80"/>
      <c r="OVM32" s="80"/>
      <c r="OVN32" s="85"/>
      <c r="OVO32" s="77"/>
      <c r="OVP32" s="74"/>
      <c r="OVQ32" s="74"/>
      <c r="OVR32" s="85"/>
      <c r="OVS32" s="74"/>
      <c r="OVT32" s="74"/>
      <c r="OVU32" s="85"/>
      <c r="OVV32" s="74"/>
      <c r="OVW32" s="74"/>
      <c r="OVX32" s="85"/>
      <c r="OVY32" s="74"/>
      <c r="OVZ32" s="74"/>
      <c r="OWA32" s="85"/>
      <c r="OWB32" s="80"/>
      <c r="OWC32" s="80"/>
      <c r="OWD32" s="85"/>
      <c r="OWE32" s="77"/>
      <c r="OWF32" s="74"/>
      <c r="OWG32" s="74"/>
      <c r="OWH32" s="85"/>
      <c r="OWI32" s="74"/>
      <c r="OWJ32" s="74"/>
      <c r="OWK32" s="85"/>
      <c r="OWL32" s="74"/>
      <c r="OWM32" s="74"/>
      <c r="OWN32" s="85"/>
      <c r="OWO32" s="74"/>
      <c r="OWP32" s="74"/>
      <c r="OWQ32" s="85"/>
      <c r="OWR32" s="80"/>
      <c r="OWS32" s="80"/>
      <c r="OWT32" s="85"/>
      <c r="OWU32" s="77"/>
      <c r="OWV32" s="74"/>
      <c r="OWW32" s="74"/>
      <c r="OWX32" s="85"/>
      <c r="OWY32" s="74"/>
      <c r="OWZ32" s="74"/>
      <c r="OXA32" s="85"/>
      <c r="OXB32" s="74"/>
      <c r="OXC32" s="74"/>
      <c r="OXD32" s="85"/>
      <c r="OXE32" s="74"/>
      <c r="OXF32" s="74"/>
      <c r="OXG32" s="85"/>
      <c r="OXH32" s="80"/>
      <c r="OXI32" s="80"/>
      <c r="OXJ32" s="85"/>
      <c r="OXK32" s="77"/>
      <c r="OXL32" s="74"/>
      <c r="OXM32" s="74"/>
      <c r="OXN32" s="85"/>
      <c r="OXO32" s="74"/>
      <c r="OXP32" s="74"/>
      <c r="OXQ32" s="85"/>
      <c r="OXR32" s="74"/>
      <c r="OXS32" s="74"/>
      <c r="OXT32" s="85"/>
      <c r="OXU32" s="74"/>
      <c r="OXV32" s="74"/>
      <c r="OXW32" s="85"/>
      <c r="OXX32" s="80"/>
      <c r="OXY32" s="80"/>
      <c r="OXZ32" s="85"/>
      <c r="OYA32" s="77"/>
      <c r="OYB32" s="74"/>
      <c r="OYC32" s="74"/>
      <c r="OYD32" s="85"/>
      <c r="OYE32" s="74"/>
      <c r="OYF32" s="74"/>
      <c r="OYG32" s="85"/>
      <c r="OYH32" s="74"/>
      <c r="OYI32" s="74"/>
      <c r="OYJ32" s="85"/>
      <c r="OYK32" s="74"/>
      <c r="OYL32" s="74"/>
      <c r="OYM32" s="85"/>
      <c r="OYN32" s="80"/>
      <c r="OYO32" s="80"/>
      <c r="OYP32" s="85"/>
      <c r="OYQ32" s="77"/>
      <c r="OYR32" s="74"/>
      <c r="OYS32" s="74"/>
      <c r="OYT32" s="85"/>
      <c r="OYU32" s="74"/>
      <c r="OYV32" s="74"/>
      <c r="OYW32" s="85"/>
      <c r="OYX32" s="74"/>
      <c r="OYY32" s="74"/>
      <c r="OYZ32" s="85"/>
      <c r="OZA32" s="74"/>
      <c r="OZB32" s="74"/>
      <c r="OZC32" s="85"/>
      <c r="OZD32" s="80"/>
      <c r="OZE32" s="80"/>
      <c r="OZF32" s="85"/>
      <c r="OZG32" s="77"/>
      <c r="OZH32" s="74"/>
      <c r="OZI32" s="74"/>
      <c r="OZJ32" s="85"/>
      <c r="OZK32" s="74"/>
      <c r="OZL32" s="74"/>
      <c r="OZM32" s="85"/>
      <c r="OZN32" s="74"/>
      <c r="OZO32" s="74"/>
      <c r="OZP32" s="85"/>
      <c r="OZQ32" s="74"/>
      <c r="OZR32" s="74"/>
      <c r="OZS32" s="85"/>
      <c r="OZT32" s="80"/>
      <c r="OZU32" s="80"/>
      <c r="OZV32" s="85"/>
      <c r="OZW32" s="77"/>
      <c r="OZX32" s="74"/>
      <c r="OZY32" s="74"/>
      <c r="OZZ32" s="85"/>
      <c r="PAA32" s="74"/>
      <c r="PAB32" s="74"/>
      <c r="PAC32" s="85"/>
      <c r="PAD32" s="74"/>
      <c r="PAE32" s="74"/>
      <c r="PAF32" s="85"/>
      <c r="PAG32" s="74"/>
      <c r="PAH32" s="74"/>
      <c r="PAI32" s="85"/>
      <c r="PAJ32" s="80"/>
      <c r="PAK32" s="80"/>
      <c r="PAL32" s="85"/>
      <c r="PAM32" s="77"/>
      <c r="PAN32" s="74"/>
      <c r="PAO32" s="74"/>
      <c r="PAP32" s="85"/>
      <c r="PAQ32" s="74"/>
      <c r="PAR32" s="74"/>
      <c r="PAS32" s="85"/>
      <c r="PAT32" s="74"/>
      <c r="PAU32" s="74"/>
      <c r="PAV32" s="85"/>
      <c r="PAW32" s="74"/>
      <c r="PAX32" s="74"/>
      <c r="PAY32" s="85"/>
      <c r="PAZ32" s="80"/>
      <c r="PBA32" s="80"/>
      <c r="PBB32" s="85"/>
      <c r="PBC32" s="77"/>
      <c r="PBD32" s="74"/>
      <c r="PBE32" s="74"/>
      <c r="PBF32" s="85"/>
      <c r="PBG32" s="74"/>
      <c r="PBH32" s="74"/>
      <c r="PBI32" s="85"/>
      <c r="PBJ32" s="74"/>
      <c r="PBK32" s="74"/>
      <c r="PBL32" s="85"/>
      <c r="PBM32" s="74"/>
      <c r="PBN32" s="74"/>
      <c r="PBO32" s="85"/>
      <c r="PBP32" s="80"/>
      <c r="PBQ32" s="80"/>
      <c r="PBR32" s="85"/>
      <c r="PBS32" s="77"/>
      <c r="PBT32" s="74"/>
      <c r="PBU32" s="74"/>
      <c r="PBV32" s="85"/>
      <c r="PBW32" s="74"/>
      <c r="PBX32" s="74"/>
      <c r="PBY32" s="85"/>
      <c r="PBZ32" s="74"/>
      <c r="PCA32" s="74"/>
      <c r="PCB32" s="85"/>
      <c r="PCC32" s="74"/>
      <c r="PCD32" s="74"/>
      <c r="PCE32" s="85"/>
      <c r="PCF32" s="80"/>
      <c r="PCG32" s="80"/>
      <c r="PCH32" s="85"/>
      <c r="PCI32" s="77"/>
      <c r="PCJ32" s="74"/>
      <c r="PCK32" s="74"/>
      <c r="PCL32" s="85"/>
      <c r="PCM32" s="74"/>
      <c r="PCN32" s="74"/>
      <c r="PCO32" s="85"/>
      <c r="PCP32" s="74"/>
      <c r="PCQ32" s="74"/>
      <c r="PCR32" s="85"/>
      <c r="PCS32" s="74"/>
      <c r="PCT32" s="74"/>
      <c r="PCU32" s="85"/>
      <c r="PCV32" s="80"/>
      <c r="PCW32" s="80"/>
      <c r="PCX32" s="85"/>
      <c r="PCY32" s="77"/>
      <c r="PCZ32" s="74"/>
      <c r="PDA32" s="74"/>
      <c r="PDB32" s="85"/>
      <c r="PDC32" s="74"/>
      <c r="PDD32" s="74"/>
      <c r="PDE32" s="85"/>
      <c r="PDF32" s="74"/>
      <c r="PDG32" s="74"/>
      <c r="PDH32" s="85"/>
      <c r="PDI32" s="74"/>
      <c r="PDJ32" s="74"/>
      <c r="PDK32" s="85"/>
      <c r="PDL32" s="80"/>
      <c r="PDM32" s="80"/>
      <c r="PDN32" s="85"/>
      <c r="PDO32" s="77"/>
      <c r="PDP32" s="74"/>
      <c r="PDQ32" s="74"/>
      <c r="PDR32" s="85"/>
      <c r="PDS32" s="74"/>
      <c r="PDT32" s="74"/>
      <c r="PDU32" s="85"/>
      <c r="PDV32" s="74"/>
      <c r="PDW32" s="74"/>
      <c r="PDX32" s="85"/>
      <c r="PDY32" s="74"/>
      <c r="PDZ32" s="74"/>
      <c r="PEA32" s="85"/>
      <c r="PEB32" s="80"/>
      <c r="PEC32" s="80"/>
      <c r="PED32" s="85"/>
      <c r="PEE32" s="77"/>
      <c r="PEF32" s="74"/>
      <c r="PEG32" s="74"/>
      <c r="PEH32" s="85"/>
      <c r="PEI32" s="74"/>
      <c r="PEJ32" s="74"/>
      <c r="PEK32" s="85"/>
      <c r="PEL32" s="74"/>
      <c r="PEM32" s="74"/>
      <c r="PEN32" s="85"/>
      <c r="PEO32" s="74"/>
      <c r="PEP32" s="74"/>
      <c r="PEQ32" s="85"/>
      <c r="PER32" s="80"/>
      <c r="PES32" s="80"/>
      <c r="PET32" s="85"/>
      <c r="PEU32" s="77"/>
      <c r="PEV32" s="74"/>
      <c r="PEW32" s="74"/>
      <c r="PEX32" s="85"/>
      <c r="PEY32" s="74"/>
      <c r="PEZ32" s="74"/>
      <c r="PFA32" s="85"/>
      <c r="PFB32" s="74"/>
      <c r="PFC32" s="74"/>
      <c r="PFD32" s="85"/>
      <c r="PFE32" s="74"/>
      <c r="PFF32" s="74"/>
      <c r="PFG32" s="85"/>
      <c r="PFH32" s="80"/>
      <c r="PFI32" s="80"/>
      <c r="PFJ32" s="85"/>
      <c r="PFK32" s="77"/>
      <c r="PFL32" s="74"/>
      <c r="PFM32" s="74"/>
      <c r="PFN32" s="85"/>
      <c r="PFO32" s="74"/>
      <c r="PFP32" s="74"/>
      <c r="PFQ32" s="85"/>
      <c r="PFR32" s="74"/>
      <c r="PFS32" s="74"/>
      <c r="PFT32" s="85"/>
      <c r="PFU32" s="74"/>
      <c r="PFV32" s="74"/>
      <c r="PFW32" s="85"/>
      <c r="PFX32" s="80"/>
      <c r="PFY32" s="80"/>
      <c r="PFZ32" s="85"/>
      <c r="PGA32" s="77"/>
      <c r="PGB32" s="74"/>
      <c r="PGC32" s="74"/>
      <c r="PGD32" s="85"/>
      <c r="PGE32" s="74"/>
      <c r="PGF32" s="74"/>
      <c r="PGG32" s="85"/>
      <c r="PGH32" s="74"/>
      <c r="PGI32" s="74"/>
      <c r="PGJ32" s="85"/>
      <c r="PGK32" s="74"/>
      <c r="PGL32" s="74"/>
      <c r="PGM32" s="85"/>
      <c r="PGN32" s="80"/>
      <c r="PGO32" s="80"/>
      <c r="PGP32" s="85"/>
      <c r="PGQ32" s="77"/>
      <c r="PGR32" s="74"/>
      <c r="PGS32" s="74"/>
      <c r="PGT32" s="85"/>
      <c r="PGU32" s="74"/>
      <c r="PGV32" s="74"/>
      <c r="PGW32" s="85"/>
      <c r="PGX32" s="74"/>
      <c r="PGY32" s="74"/>
      <c r="PGZ32" s="85"/>
      <c r="PHA32" s="74"/>
      <c r="PHB32" s="74"/>
      <c r="PHC32" s="85"/>
      <c r="PHD32" s="80"/>
      <c r="PHE32" s="80"/>
      <c r="PHF32" s="85"/>
      <c r="PHG32" s="77"/>
      <c r="PHH32" s="74"/>
      <c r="PHI32" s="74"/>
      <c r="PHJ32" s="85"/>
      <c r="PHK32" s="74"/>
      <c r="PHL32" s="74"/>
      <c r="PHM32" s="85"/>
      <c r="PHN32" s="74"/>
      <c r="PHO32" s="74"/>
      <c r="PHP32" s="85"/>
      <c r="PHQ32" s="74"/>
      <c r="PHR32" s="74"/>
      <c r="PHS32" s="85"/>
      <c r="PHT32" s="80"/>
      <c r="PHU32" s="80"/>
      <c r="PHV32" s="85"/>
      <c r="PHW32" s="77"/>
      <c r="PHX32" s="74"/>
      <c r="PHY32" s="74"/>
      <c r="PHZ32" s="85"/>
      <c r="PIA32" s="74"/>
      <c r="PIB32" s="74"/>
      <c r="PIC32" s="85"/>
      <c r="PID32" s="74"/>
      <c r="PIE32" s="74"/>
      <c r="PIF32" s="85"/>
      <c r="PIG32" s="74"/>
      <c r="PIH32" s="74"/>
      <c r="PII32" s="85"/>
      <c r="PIJ32" s="80"/>
      <c r="PIK32" s="80"/>
      <c r="PIL32" s="85"/>
      <c r="PIM32" s="77"/>
      <c r="PIN32" s="74"/>
      <c r="PIO32" s="74"/>
      <c r="PIP32" s="85"/>
      <c r="PIQ32" s="74"/>
      <c r="PIR32" s="74"/>
      <c r="PIS32" s="85"/>
      <c r="PIT32" s="74"/>
      <c r="PIU32" s="74"/>
      <c r="PIV32" s="85"/>
      <c r="PIW32" s="74"/>
      <c r="PIX32" s="74"/>
      <c r="PIY32" s="85"/>
      <c r="PIZ32" s="80"/>
      <c r="PJA32" s="80"/>
      <c r="PJB32" s="85"/>
      <c r="PJC32" s="77"/>
      <c r="PJD32" s="74"/>
      <c r="PJE32" s="74"/>
      <c r="PJF32" s="85"/>
      <c r="PJG32" s="74"/>
      <c r="PJH32" s="74"/>
      <c r="PJI32" s="85"/>
      <c r="PJJ32" s="74"/>
      <c r="PJK32" s="74"/>
      <c r="PJL32" s="85"/>
      <c r="PJM32" s="74"/>
      <c r="PJN32" s="74"/>
      <c r="PJO32" s="85"/>
      <c r="PJP32" s="80"/>
      <c r="PJQ32" s="80"/>
      <c r="PJR32" s="85"/>
      <c r="PJS32" s="77"/>
      <c r="PJT32" s="74"/>
      <c r="PJU32" s="74"/>
      <c r="PJV32" s="85"/>
      <c r="PJW32" s="74"/>
      <c r="PJX32" s="74"/>
      <c r="PJY32" s="85"/>
      <c r="PJZ32" s="74"/>
      <c r="PKA32" s="74"/>
      <c r="PKB32" s="85"/>
      <c r="PKC32" s="74"/>
      <c r="PKD32" s="74"/>
      <c r="PKE32" s="85"/>
      <c r="PKF32" s="80"/>
      <c r="PKG32" s="80"/>
      <c r="PKH32" s="85"/>
      <c r="PKI32" s="77"/>
      <c r="PKJ32" s="74"/>
      <c r="PKK32" s="74"/>
      <c r="PKL32" s="85"/>
      <c r="PKM32" s="74"/>
      <c r="PKN32" s="74"/>
      <c r="PKO32" s="85"/>
      <c r="PKP32" s="74"/>
      <c r="PKQ32" s="74"/>
      <c r="PKR32" s="85"/>
      <c r="PKS32" s="74"/>
      <c r="PKT32" s="74"/>
      <c r="PKU32" s="85"/>
      <c r="PKV32" s="80"/>
      <c r="PKW32" s="80"/>
      <c r="PKX32" s="85"/>
      <c r="PKY32" s="77"/>
      <c r="PKZ32" s="74"/>
      <c r="PLA32" s="74"/>
      <c r="PLB32" s="85"/>
      <c r="PLC32" s="74"/>
      <c r="PLD32" s="74"/>
      <c r="PLE32" s="85"/>
      <c r="PLF32" s="74"/>
      <c r="PLG32" s="74"/>
      <c r="PLH32" s="85"/>
      <c r="PLI32" s="74"/>
      <c r="PLJ32" s="74"/>
      <c r="PLK32" s="85"/>
      <c r="PLL32" s="80"/>
      <c r="PLM32" s="80"/>
      <c r="PLN32" s="85"/>
      <c r="PLO32" s="77"/>
      <c r="PLP32" s="74"/>
      <c r="PLQ32" s="74"/>
      <c r="PLR32" s="85"/>
      <c r="PLS32" s="74"/>
      <c r="PLT32" s="74"/>
      <c r="PLU32" s="85"/>
      <c r="PLV32" s="74"/>
      <c r="PLW32" s="74"/>
      <c r="PLX32" s="85"/>
      <c r="PLY32" s="74"/>
      <c r="PLZ32" s="74"/>
      <c r="PMA32" s="85"/>
      <c r="PMB32" s="80"/>
      <c r="PMC32" s="80"/>
      <c r="PMD32" s="85"/>
      <c r="PME32" s="77"/>
      <c r="PMF32" s="74"/>
      <c r="PMG32" s="74"/>
      <c r="PMH32" s="85"/>
      <c r="PMI32" s="74"/>
      <c r="PMJ32" s="74"/>
      <c r="PMK32" s="85"/>
      <c r="PML32" s="74"/>
      <c r="PMM32" s="74"/>
      <c r="PMN32" s="85"/>
      <c r="PMO32" s="74"/>
      <c r="PMP32" s="74"/>
      <c r="PMQ32" s="85"/>
      <c r="PMR32" s="80"/>
      <c r="PMS32" s="80"/>
      <c r="PMT32" s="85"/>
      <c r="PMU32" s="77"/>
      <c r="PMV32" s="74"/>
      <c r="PMW32" s="74"/>
      <c r="PMX32" s="85"/>
      <c r="PMY32" s="74"/>
      <c r="PMZ32" s="74"/>
      <c r="PNA32" s="85"/>
      <c r="PNB32" s="74"/>
      <c r="PNC32" s="74"/>
      <c r="PND32" s="85"/>
      <c r="PNE32" s="74"/>
      <c r="PNF32" s="74"/>
      <c r="PNG32" s="85"/>
      <c r="PNH32" s="80"/>
      <c r="PNI32" s="80"/>
      <c r="PNJ32" s="85"/>
      <c r="PNK32" s="77"/>
      <c r="PNL32" s="74"/>
      <c r="PNM32" s="74"/>
      <c r="PNN32" s="85"/>
      <c r="PNO32" s="74"/>
      <c r="PNP32" s="74"/>
      <c r="PNQ32" s="85"/>
      <c r="PNR32" s="74"/>
      <c r="PNS32" s="74"/>
      <c r="PNT32" s="85"/>
      <c r="PNU32" s="74"/>
      <c r="PNV32" s="74"/>
      <c r="PNW32" s="85"/>
      <c r="PNX32" s="80"/>
      <c r="PNY32" s="80"/>
      <c r="PNZ32" s="85"/>
      <c r="POA32" s="77"/>
      <c r="POB32" s="74"/>
      <c r="POC32" s="74"/>
      <c r="POD32" s="85"/>
      <c r="POE32" s="74"/>
      <c r="POF32" s="74"/>
      <c r="POG32" s="85"/>
      <c r="POH32" s="74"/>
      <c r="POI32" s="74"/>
      <c r="POJ32" s="85"/>
      <c r="POK32" s="74"/>
      <c r="POL32" s="74"/>
      <c r="POM32" s="85"/>
      <c r="PON32" s="80"/>
      <c r="POO32" s="80"/>
      <c r="POP32" s="85"/>
      <c r="POQ32" s="77"/>
      <c r="POR32" s="74"/>
      <c r="POS32" s="74"/>
      <c r="POT32" s="85"/>
      <c r="POU32" s="74"/>
      <c r="POV32" s="74"/>
      <c r="POW32" s="85"/>
      <c r="POX32" s="74"/>
      <c r="POY32" s="74"/>
      <c r="POZ32" s="85"/>
      <c r="PPA32" s="74"/>
      <c r="PPB32" s="74"/>
      <c r="PPC32" s="85"/>
      <c r="PPD32" s="80"/>
      <c r="PPE32" s="80"/>
      <c r="PPF32" s="85"/>
      <c r="PPG32" s="77"/>
      <c r="PPH32" s="74"/>
      <c r="PPI32" s="74"/>
      <c r="PPJ32" s="85"/>
      <c r="PPK32" s="74"/>
      <c r="PPL32" s="74"/>
      <c r="PPM32" s="85"/>
      <c r="PPN32" s="74"/>
      <c r="PPO32" s="74"/>
      <c r="PPP32" s="85"/>
      <c r="PPQ32" s="74"/>
      <c r="PPR32" s="74"/>
      <c r="PPS32" s="85"/>
      <c r="PPT32" s="80"/>
      <c r="PPU32" s="80"/>
      <c r="PPV32" s="85"/>
      <c r="PPW32" s="77"/>
      <c r="PPX32" s="74"/>
      <c r="PPY32" s="74"/>
      <c r="PPZ32" s="85"/>
      <c r="PQA32" s="74"/>
      <c r="PQB32" s="74"/>
      <c r="PQC32" s="85"/>
      <c r="PQD32" s="74"/>
      <c r="PQE32" s="74"/>
      <c r="PQF32" s="85"/>
      <c r="PQG32" s="74"/>
      <c r="PQH32" s="74"/>
      <c r="PQI32" s="85"/>
      <c r="PQJ32" s="80"/>
      <c r="PQK32" s="80"/>
      <c r="PQL32" s="85"/>
      <c r="PQM32" s="77"/>
      <c r="PQN32" s="74"/>
      <c r="PQO32" s="74"/>
      <c r="PQP32" s="85"/>
      <c r="PQQ32" s="74"/>
      <c r="PQR32" s="74"/>
      <c r="PQS32" s="85"/>
      <c r="PQT32" s="74"/>
      <c r="PQU32" s="74"/>
      <c r="PQV32" s="85"/>
      <c r="PQW32" s="74"/>
      <c r="PQX32" s="74"/>
      <c r="PQY32" s="85"/>
      <c r="PQZ32" s="80"/>
      <c r="PRA32" s="80"/>
      <c r="PRB32" s="85"/>
      <c r="PRC32" s="77"/>
      <c r="PRD32" s="74"/>
      <c r="PRE32" s="74"/>
      <c r="PRF32" s="85"/>
      <c r="PRG32" s="74"/>
      <c r="PRH32" s="74"/>
      <c r="PRI32" s="85"/>
      <c r="PRJ32" s="74"/>
      <c r="PRK32" s="74"/>
      <c r="PRL32" s="85"/>
      <c r="PRM32" s="74"/>
      <c r="PRN32" s="74"/>
      <c r="PRO32" s="85"/>
      <c r="PRP32" s="80"/>
      <c r="PRQ32" s="80"/>
      <c r="PRR32" s="85"/>
      <c r="PRS32" s="77"/>
      <c r="PRT32" s="74"/>
      <c r="PRU32" s="74"/>
      <c r="PRV32" s="85"/>
      <c r="PRW32" s="74"/>
      <c r="PRX32" s="74"/>
      <c r="PRY32" s="85"/>
      <c r="PRZ32" s="74"/>
      <c r="PSA32" s="74"/>
      <c r="PSB32" s="85"/>
      <c r="PSC32" s="74"/>
      <c r="PSD32" s="74"/>
      <c r="PSE32" s="85"/>
      <c r="PSF32" s="80"/>
      <c r="PSG32" s="80"/>
      <c r="PSH32" s="85"/>
      <c r="PSI32" s="77"/>
      <c r="PSJ32" s="74"/>
      <c r="PSK32" s="74"/>
      <c r="PSL32" s="85"/>
      <c r="PSM32" s="74"/>
      <c r="PSN32" s="74"/>
      <c r="PSO32" s="85"/>
      <c r="PSP32" s="74"/>
      <c r="PSQ32" s="74"/>
      <c r="PSR32" s="85"/>
      <c r="PSS32" s="74"/>
      <c r="PST32" s="74"/>
      <c r="PSU32" s="85"/>
      <c r="PSV32" s="80"/>
      <c r="PSW32" s="80"/>
      <c r="PSX32" s="85"/>
      <c r="PSY32" s="77"/>
      <c r="PSZ32" s="74"/>
      <c r="PTA32" s="74"/>
      <c r="PTB32" s="85"/>
      <c r="PTC32" s="74"/>
      <c r="PTD32" s="74"/>
      <c r="PTE32" s="85"/>
      <c r="PTF32" s="74"/>
      <c r="PTG32" s="74"/>
      <c r="PTH32" s="85"/>
      <c r="PTI32" s="74"/>
      <c r="PTJ32" s="74"/>
      <c r="PTK32" s="85"/>
      <c r="PTL32" s="80"/>
      <c r="PTM32" s="80"/>
      <c r="PTN32" s="85"/>
      <c r="PTO32" s="77"/>
      <c r="PTP32" s="74"/>
      <c r="PTQ32" s="74"/>
      <c r="PTR32" s="85"/>
      <c r="PTS32" s="74"/>
      <c r="PTT32" s="74"/>
      <c r="PTU32" s="85"/>
      <c r="PTV32" s="74"/>
      <c r="PTW32" s="74"/>
      <c r="PTX32" s="85"/>
      <c r="PTY32" s="74"/>
      <c r="PTZ32" s="74"/>
      <c r="PUA32" s="85"/>
      <c r="PUB32" s="80"/>
      <c r="PUC32" s="80"/>
      <c r="PUD32" s="85"/>
      <c r="PUE32" s="77"/>
      <c r="PUF32" s="74"/>
      <c r="PUG32" s="74"/>
      <c r="PUH32" s="85"/>
      <c r="PUI32" s="74"/>
      <c r="PUJ32" s="74"/>
      <c r="PUK32" s="85"/>
      <c r="PUL32" s="74"/>
      <c r="PUM32" s="74"/>
      <c r="PUN32" s="85"/>
      <c r="PUO32" s="74"/>
      <c r="PUP32" s="74"/>
      <c r="PUQ32" s="85"/>
      <c r="PUR32" s="80"/>
      <c r="PUS32" s="80"/>
      <c r="PUT32" s="85"/>
      <c r="PUU32" s="77"/>
      <c r="PUV32" s="74"/>
      <c r="PUW32" s="74"/>
      <c r="PUX32" s="85"/>
      <c r="PUY32" s="74"/>
      <c r="PUZ32" s="74"/>
      <c r="PVA32" s="85"/>
      <c r="PVB32" s="74"/>
      <c r="PVC32" s="74"/>
      <c r="PVD32" s="85"/>
      <c r="PVE32" s="74"/>
      <c r="PVF32" s="74"/>
      <c r="PVG32" s="85"/>
      <c r="PVH32" s="80"/>
      <c r="PVI32" s="80"/>
      <c r="PVJ32" s="85"/>
      <c r="PVK32" s="77"/>
      <c r="PVL32" s="74"/>
      <c r="PVM32" s="74"/>
      <c r="PVN32" s="85"/>
      <c r="PVO32" s="74"/>
      <c r="PVP32" s="74"/>
      <c r="PVQ32" s="85"/>
      <c r="PVR32" s="74"/>
      <c r="PVS32" s="74"/>
      <c r="PVT32" s="85"/>
      <c r="PVU32" s="74"/>
      <c r="PVV32" s="74"/>
      <c r="PVW32" s="85"/>
      <c r="PVX32" s="80"/>
      <c r="PVY32" s="80"/>
      <c r="PVZ32" s="85"/>
      <c r="PWA32" s="77"/>
      <c r="PWB32" s="74"/>
      <c r="PWC32" s="74"/>
      <c r="PWD32" s="85"/>
      <c r="PWE32" s="74"/>
      <c r="PWF32" s="74"/>
      <c r="PWG32" s="85"/>
      <c r="PWH32" s="74"/>
      <c r="PWI32" s="74"/>
      <c r="PWJ32" s="85"/>
      <c r="PWK32" s="74"/>
      <c r="PWL32" s="74"/>
      <c r="PWM32" s="85"/>
      <c r="PWN32" s="80"/>
      <c r="PWO32" s="80"/>
      <c r="PWP32" s="85"/>
      <c r="PWQ32" s="77"/>
      <c r="PWR32" s="74"/>
      <c r="PWS32" s="74"/>
      <c r="PWT32" s="85"/>
      <c r="PWU32" s="74"/>
      <c r="PWV32" s="74"/>
      <c r="PWW32" s="85"/>
      <c r="PWX32" s="74"/>
      <c r="PWY32" s="74"/>
      <c r="PWZ32" s="85"/>
      <c r="PXA32" s="74"/>
      <c r="PXB32" s="74"/>
      <c r="PXC32" s="85"/>
      <c r="PXD32" s="80"/>
      <c r="PXE32" s="80"/>
      <c r="PXF32" s="85"/>
      <c r="PXG32" s="77"/>
      <c r="PXH32" s="74"/>
      <c r="PXI32" s="74"/>
      <c r="PXJ32" s="85"/>
      <c r="PXK32" s="74"/>
      <c r="PXL32" s="74"/>
      <c r="PXM32" s="85"/>
      <c r="PXN32" s="74"/>
      <c r="PXO32" s="74"/>
      <c r="PXP32" s="85"/>
      <c r="PXQ32" s="74"/>
      <c r="PXR32" s="74"/>
      <c r="PXS32" s="85"/>
      <c r="PXT32" s="80"/>
      <c r="PXU32" s="80"/>
      <c r="PXV32" s="85"/>
      <c r="PXW32" s="77"/>
      <c r="PXX32" s="74"/>
      <c r="PXY32" s="74"/>
      <c r="PXZ32" s="85"/>
      <c r="PYA32" s="74"/>
      <c r="PYB32" s="74"/>
      <c r="PYC32" s="85"/>
      <c r="PYD32" s="74"/>
      <c r="PYE32" s="74"/>
      <c r="PYF32" s="85"/>
      <c r="PYG32" s="74"/>
      <c r="PYH32" s="74"/>
      <c r="PYI32" s="85"/>
      <c r="PYJ32" s="80"/>
      <c r="PYK32" s="80"/>
      <c r="PYL32" s="85"/>
      <c r="PYM32" s="77"/>
      <c r="PYN32" s="74"/>
      <c r="PYO32" s="74"/>
      <c r="PYP32" s="85"/>
      <c r="PYQ32" s="74"/>
      <c r="PYR32" s="74"/>
      <c r="PYS32" s="85"/>
      <c r="PYT32" s="74"/>
      <c r="PYU32" s="74"/>
      <c r="PYV32" s="85"/>
      <c r="PYW32" s="74"/>
      <c r="PYX32" s="74"/>
      <c r="PYY32" s="85"/>
      <c r="PYZ32" s="80"/>
      <c r="PZA32" s="80"/>
      <c r="PZB32" s="85"/>
      <c r="PZC32" s="77"/>
      <c r="PZD32" s="74"/>
      <c r="PZE32" s="74"/>
      <c r="PZF32" s="85"/>
      <c r="PZG32" s="74"/>
      <c r="PZH32" s="74"/>
      <c r="PZI32" s="85"/>
      <c r="PZJ32" s="74"/>
      <c r="PZK32" s="74"/>
      <c r="PZL32" s="85"/>
      <c r="PZM32" s="74"/>
      <c r="PZN32" s="74"/>
      <c r="PZO32" s="85"/>
      <c r="PZP32" s="80"/>
      <c r="PZQ32" s="80"/>
      <c r="PZR32" s="85"/>
      <c r="PZS32" s="77"/>
      <c r="PZT32" s="74"/>
      <c r="PZU32" s="74"/>
      <c r="PZV32" s="85"/>
      <c r="PZW32" s="74"/>
      <c r="PZX32" s="74"/>
      <c r="PZY32" s="85"/>
      <c r="PZZ32" s="74"/>
      <c r="QAA32" s="74"/>
      <c r="QAB32" s="85"/>
      <c r="QAC32" s="74"/>
      <c r="QAD32" s="74"/>
      <c r="QAE32" s="85"/>
      <c r="QAF32" s="80"/>
      <c r="QAG32" s="80"/>
      <c r="QAH32" s="85"/>
      <c r="QAI32" s="77"/>
      <c r="QAJ32" s="74"/>
      <c r="QAK32" s="74"/>
      <c r="QAL32" s="85"/>
      <c r="QAM32" s="74"/>
      <c r="QAN32" s="74"/>
      <c r="QAO32" s="85"/>
      <c r="QAP32" s="74"/>
      <c r="QAQ32" s="74"/>
      <c r="QAR32" s="85"/>
      <c r="QAS32" s="74"/>
      <c r="QAT32" s="74"/>
      <c r="QAU32" s="85"/>
      <c r="QAV32" s="80"/>
      <c r="QAW32" s="80"/>
      <c r="QAX32" s="85"/>
      <c r="QAY32" s="77"/>
      <c r="QAZ32" s="74"/>
      <c r="QBA32" s="74"/>
      <c r="QBB32" s="85"/>
      <c r="QBC32" s="74"/>
      <c r="QBD32" s="74"/>
      <c r="QBE32" s="85"/>
      <c r="QBF32" s="74"/>
      <c r="QBG32" s="74"/>
      <c r="QBH32" s="85"/>
      <c r="QBI32" s="74"/>
      <c r="QBJ32" s="74"/>
      <c r="QBK32" s="85"/>
      <c r="QBL32" s="80"/>
      <c r="QBM32" s="80"/>
      <c r="QBN32" s="85"/>
      <c r="QBO32" s="77"/>
      <c r="QBP32" s="74"/>
      <c r="QBQ32" s="74"/>
      <c r="QBR32" s="85"/>
      <c r="QBS32" s="74"/>
      <c r="QBT32" s="74"/>
      <c r="QBU32" s="85"/>
      <c r="QBV32" s="74"/>
      <c r="QBW32" s="74"/>
      <c r="QBX32" s="85"/>
      <c r="QBY32" s="74"/>
      <c r="QBZ32" s="74"/>
      <c r="QCA32" s="85"/>
      <c r="QCB32" s="80"/>
      <c r="QCC32" s="80"/>
      <c r="QCD32" s="85"/>
      <c r="QCE32" s="77"/>
      <c r="QCF32" s="74"/>
      <c r="QCG32" s="74"/>
      <c r="QCH32" s="85"/>
      <c r="QCI32" s="74"/>
      <c r="QCJ32" s="74"/>
      <c r="QCK32" s="85"/>
      <c r="QCL32" s="74"/>
      <c r="QCM32" s="74"/>
      <c r="QCN32" s="85"/>
      <c r="QCO32" s="74"/>
      <c r="QCP32" s="74"/>
      <c r="QCQ32" s="85"/>
      <c r="QCR32" s="80"/>
      <c r="QCS32" s="80"/>
      <c r="QCT32" s="85"/>
      <c r="QCU32" s="77"/>
      <c r="QCV32" s="74"/>
      <c r="QCW32" s="74"/>
      <c r="QCX32" s="85"/>
      <c r="QCY32" s="74"/>
      <c r="QCZ32" s="74"/>
      <c r="QDA32" s="85"/>
      <c r="QDB32" s="74"/>
      <c r="QDC32" s="74"/>
      <c r="QDD32" s="85"/>
      <c r="QDE32" s="74"/>
      <c r="QDF32" s="74"/>
      <c r="QDG32" s="85"/>
      <c r="QDH32" s="80"/>
      <c r="QDI32" s="80"/>
      <c r="QDJ32" s="85"/>
      <c r="QDK32" s="77"/>
      <c r="QDL32" s="74"/>
      <c r="QDM32" s="74"/>
      <c r="QDN32" s="85"/>
      <c r="QDO32" s="74"/>
      <c r="QDP32" s="74"/>
      <c r="QDQ32" s="85"/>
      <c r="QDR32" s="74"/>
      <c r="QDS32" s="74"/>
      <c r="QDT32" s="85"/>
      <c r="QDU32" s="74"/>
      <c r="QDV32" s="74"/>
      <c r="QDW32" s="85"/>
      <c r="QDX32" s="80"/>
      <c r="QDY32" s="80"/>
      <c r="QDZ32" s="85"/>
      <c r="QEA32" s="77"/>
      <c r="QEB32" s="74"/>
      <c r="QEC32" s="74"/>
      <c r="QED32" s="85"/>
      <c r="QEE32" s="74"/>
      <c r="QEF32" s="74"/>
      <c r="QEG32" s="85"/>
      <c r="QEH32" s="74"/>
      <c r="QEI32" s="74"/>
      <c r="QEJ32" s="85"/>
      <c r="QEK32" s="74"/>
      <c r="QEL32" s="74"/>
      <c r="QEM32" s="85"/>
      <c r="QEN32" s="80"/>
      <c r="QEO32" s="80"/>
      <c r="QEP32" s="85"/>
      <c r="QEQ32" s="77"/>
      <c r="QER32" s="74"/>
      <c r="QES32" s="74"/>
      <c r="QET32" s="85"/>
      <c r="QEU32" s="74"/>
      <c r="QEV32" s="74"/>
      <c r="QEW32" s="85"/>
      <c r="QEX32" s="74"/>
      <c r="QEY32" s="74"/>
      <c r="QEZ32" s="85"/>
      <c r="QFA32" s="74"/>
      <c r="QFB32" s="74"/>
      <c r="QFC32" s="85"/>
      <c r="QFD32" s="80"/>
      <c r="QFE32" s="80"/>
      <c r="QFF32" s="85"/>
      <c r="QFG32" s="77"/>
      <c r="QFH32" s="74"/>
      <c r="QFI32" s="74"/>
      <c r="QFJ32" s="85"/>
      <c r="QFK32" s="74"/>
      <c r="QFL32" s="74"/>
      <c r="QFM32" s="85"/>
      <c r="QFN32" s="74"/>
      <c r="QFO32" s="74"/>
      <c r="QFP32" s="85"/>
      <c r="QFQ32" s="74"/>
      <c r="QFR32" s="74"/>
      <c r="QFS32" s="85"/>
      <c r="QFT32" s="80"/>
      <c r="QFU32" s="80"/>
      <c r="QFV32" s="85"/>
      <c r="QFW32" s="77"/>
      <c r="QFX32" s="74"/>
      <c r="QFY32" s="74"/>
      <c r="QFZ32" s="85"/>
      <c r="QGA32" s="74"/>
      <c r="QGB32" s="74"/>
      <c r="QGC32" s="85"/>
      <c r="QGD32" s="74"/>
      <c r="QGE32" s="74"/>
      <c r="QGF32" s="85"/>
      <c r="QGG32" s="74"/>
      <c r="QGH32" s="74"/>
      <c r="QGI32" s="85"/>
      <c r="QGJ32" s="80"/>
      <c r="QGK32" s="80"/>
      <c r="QGL32" s="85"/>
      <c r="QGM32" s="77"/>
      <c r="QGN32" s="74"/>
      <c r="QGO32" s="74"/>
      <c r="QGP32" s="85"/>
      <c r="QGQ32" s="74"/>
      <c r="QGR32" s="74"/>
      <c r="QGS32" s="85"/>
      <c r="QGT32" s="74"/>
      <c r="QGU32" s="74"/>
      <c r="QGV32" s="85"/>
      <c r="QGW32" s="74"/>
      <c r="QGX32" s="74"/>
      <c r="QGY32" s="85"/>
      <c r="QGZ32" s="80"/>
      <c r="QHA32" s="80"/>
      <c r="QHB32" s="85"/>
      <c r="QHC32" s="77"/>
      <c r="QHD32" s="74"/>
      <c r="QHE32" s="74"/>
      <c r="QHF32" s="85"/>
      <c r="QHG32" s="74"/>
      <c r="QHH32" s="74"/>
      <c r="QHI32" s="85"/>
      <c r="QHJ32" s="74"/>
      <c r="QHK32" s="74"/>
      <c r="QHL32" s="85"/>
      <c r="QHM32" s="74"/>
      <c r="QHN32" s="74"/>
      <c r="QHO32" s="85"/>
      <c r="QHP32" s="80"/>
      <c r="QHQ32" s="80"/>
      <c r="QHR32" s="85"/>
      <c r="QHS32" s="77"/>
      <c r="QHT32" s="74"/>
      <c r="QHU32" s="74"/>
      <c r="QHV32" s="85"/>
      <c r="QHW32" s="74"/>
      <c r="QHX32" s="74"/>
      <c r="QHY32" s="85"/>
      <c r="QHZ32" s="74"/>
      <c r="QIA32" s="74"/>
      <c r="QIB32" s="85"/>
      <c r="QIC32" s="74"/>
      <c r="QID32" s="74"/>
      <c r="QIE32" s="85"/>
      <c r="QIF32" s="80"/>
      <c r="QIG32" s="80"/>
      <c r="QIH32" s="85"/>
      <c r="QII32" s="77"/>
      <c r="QIJ32" s="74"/>
      <c r="QIK32" s="74"/>
      <c r="QIL32" s="85"/>
      <c r="QIM32" s="74"/>
      <c r="QIN32" s="74"/>
      <c r="QIO32" s="85"/>
      <c r="QIP32" s="74"/>
      <c r="QIQ32" s="74"/>
      <c r="QIR32" s="85"/>
      <c r="QIS32" s="74"/>
      <c r="QIT32" s="74"/>
      <c r="QIU32" s="85"/>
      <c r="QIV32" s="80"/>
      <c r="QIW32" s="80"/>
      <c r="QIX32" s="85"/>
      <c r="QIY32" s="77"/>
      <c r="QIZ32" s="74"/>
      <c r="QJA32" s="74"/>
      <c r="QJB32" s="85"/>
      <c r="QJC32" s="74"/>
      <c r="QJD32" s="74"/>
      <c r="QJE32" s="85"/>
      <c r="QJF32" s="74"/>
      <c r="QJG32" s="74"/>
      <c r="QJH32" s="85"/>
      <c r="QJI32" s="74"/>
      <c r="QJJ32" s="74"/>
      <c r="QJK32" s="85"/>
      <c r="QJL32" s="80"/>
      <c r="QJM32" s="80"/>
      <c r="QJN32" s="85"/>
      <c r="QJO32" s="77"/>
      <c r="QJP32" s="74"/>
      <c r="QJQ32" s="74"/>
      <c r="QJR32" s="85"/>
      <c r="QJS32" s="74"/>
      <c r="QJT32" s="74"/>
      <c r="QJU32" s="85"/>
      <c r="QJV32" s="74"/>
      <c r="QJW32" s="74"/>
      <c r="QJX32" s="85"/>
      <c r="QJY32" s="74"/>
      <c r="QJZ32" s="74"/>
      <c r="QKA32" s="85"/>
      <c r="QKB32" s="80"/>
      <c r="QKC32" s="80"/>
      <c r="QKD32" s="85"/>
      <c r="QKE32" s="77"/>
      <c r="QKF32" s="74"/>
      <c r="QKG32" s="74"/>
      <c r="QKH32" s="85"/>
      <c r="QKI32" s="74"/>
      <c r="QKJ32" s="74"/>
      <c r="QKK32" s="85"/>
      <c r="QKL32" s="74"/>
      <c r="QKM32" s="74"/>
      <c r="QKN32" s="85"/>
      <c r="QKO32" s="74"/>
      <c r="QKP32" s="74"/>
      <c r="QKQ32" s="85"/>
      <c r="QKR32" s="80"/>
      <c r="QKS32" s="80"/>
      <c r="QKT32" s="85"/>
      <c r="QKU32" s="77"/>
      <c r="QKV32" s="74"/>
      <c r="QKW32" s="74"/>
      <c r="QKX32" s="85"/>
      <c r="QKY32" s="74"/>
      <c r="QKZ32" s="74"/>
      <c r="QLA32" s="85"/>
      <c r="QLB32" s="74"/>
      <c r="QLC32" s="74"/>
      <c r="QLD32" s="85"/>
      <c r="QLE32" s="74"/>
      <c r="QLF32" s="74"/>
      <c r="QLG32" s="85"/>
      <c r="QLH32" s="80"/>
      <c r="QLI32" s="80"/>
      <c r="QLJ32" s="85"/>
      <c r="QLK32" s="77"/>
      <c r="QLL32" s="74"/>
      <c r="QLM32" s="74"/>
      <c r="QLN32" s="85"/>
      <c r="QLO32" s="74"/>
      <c r="QLP32" s="74"/>
      <c r="QLQ32" s="85"/>
      <c r="QLR32" s="74"/>
      <c r="QLS32" s="74"/>
      <c r="QLT32" s="85"/>
      <c r="QLU32" s="74"/>
      <c r="QLV32" s="74"/>
      <c r="QLW32" s="85"/>
      <c r="QLX32" s="80"/>
      <c r="QLY32" s="80"/>
      <c r="QLZ32" s="85"/>
      <c r="QMA32" s="77"/>
      <c r="QMB32" s="74"/>
      <c r="QMC32" s="74"/>
      <c r="QMD32" s="85"/>
      <c r="QME32" s="74"/>
      <c r="QMF32" s="74"/>
      <c r="QMG32" s="85"/>
      <c r="QMH32" s="74"/>
      <c r="QMI32" s="74"/>
      <c r="QMJ32" s="85"/>
      <c r="QMK32" s="74"/>
      <c r="QML32" s="74"/>
      <c r="QMM32" s="85"/>
      <c r="QMN32" s="80"/>
      <c r="QMO32" s="80"/>
      <c r="QMP32" s="85"/>
      <c r="QMQ32" s="77"/>
      <c r="QMR32" s="74"/>
      <c r="QMS32" s="74"/>
      <c r="QMT32" s="85"/>
      <c r="QMU32" s="74"/>
      <c r="QMV32" s="74"/>
      <c r="QMW32" s="85"/>
      <c r="QMX32" s="74"/>
      <c r="QMY32" s="74"/>
      <c r="QMZ32" s="85"/>
      <c r="QNA32" s="74"/>
      <c r="QNB32" s="74"/>
      <c r="QNC32" s="85"/>
      <c r="QND32" s="80"/>
      <c r="QNE32" s="80"/>
      <c r="QNF32" s="85"/>
      <c r="QNG32" s="77"/>
      <c r="QNH32" s="74"/>
      <c r="QNI32" s="74"/>
      <c r="QNJ32" s="85"/>
      <c r="QNK32" s="74"/>
      <c r="QNL32" s="74"/>
      <c r="QNM32" s="85"/>
      <c r="QNN32" s="74"/>
      <c r="QNO32" s="74"/>
      <c r="QNP32" s="85"/>
      <c r="QNQ32" s="74"/>
      <c r="QNR32" s="74"/>
      <c r="QNS32" s="85"/>
      <c r="QNT32" s="80"/>
      <c r="QNU32" s="80"/>
      <c r="QNV32" s="85"/>
      <c r="QNW32" s="77"/>
      <c r="QNX32" s="74"/>
      <c r="QNY32" s="74"/>
      <c r="QNZ32" s="85"/>
      <c r="QOA32" s="74"/>
      <c r="QOB32" s="74"/>
      <c r="QOC32" s="85"/>
      <c r="QOD32" s="74"/>
      <c r="QOE32" s="74"/>
      <c r="QOF32" s="85"/>
      <c r="QOG32" s="74"/>
      <c r="QOH32" s="74"/>
      <c r="QOI32" s="85"/>
      <c r="QOJ32" s="80"/>
      <c r="QOK32" s="80"/>
      <c r="QOL32" s="85"/>
      <c r="QOM32" s="77"/>
      <c r="QON32" s="74"/>
      <c r="QOO32" s="74"/>
      <c r="QOP32" s="85"/>
      <c r="QOQ32" s="74"/>
      <c r="QOR32" s="74"/>
      <c r="QOS32" s="85"/>
      <c r="QOT32" s="74"/>
      <c r="QOU32" s="74"/>
      <c r="QOV32" s="85"/>
      <c r="QOW32" s="74"/>
      <c r="QOX32" s="74"/>
      <c r="QOY32" s="85"/>
      <c r="QOZ32" s="80"/>
      <c r="QPA32" s="80"/>
      <c r="QPB32" s="85"/>
      <c r="QPC32" s="77"/>
      <c r="QPD32" s="74"/>
      <c r="QPE32" s="74"/>
      <c r="QPF32" s="85"/>
      <c r="QPG32" s="74"/>
      <c r="QPH32" s="74"/>
      <c r="QPI32" s="85"/>
      <c r="QPJ32" s="74"/>
      <c r="QPK32" s="74"/>
      <c r="QPL32" s="85"/>
      <c r="QPM32" s="74"/>
      <c r="QPN32" s="74"/>
      <c r="QPO32" s="85"/>
      <c r="QPP32" s="80"/>
      <c r="QPQ32" s="80"/>
      <c r="QPR32" s="85"/>
      <c r="QPS32" s="77"/>
      <c r="QPT32" s="74"/>
      <c r="QPU32" s="74"/>
      <c r="QPV32" s="85"/>
      <c r="QPW32" s="74"/>
      <c r="QPX32" s="74"/>
      <c r="QPY32" s="85"/>
      <c r="QPZ32" s="74"/>
      <c r="QQA32" s="74"/>
      <c r="QQB32" s="85"/>
      <c r="QQC32" s="74"/>
      <c r="QQD32" s="74"/>
      <c r="QQE32" s="85"/>
      <c r="QQF32" s="80"/>
      <c r="QQG32" s="80"/>
      <c r="QQH32" s="85"/>
      <c r="QQI32" s="77"/>
      <c r="QQJ32" s="74"/>
      <c r="QQK32" s="74"/>
      <c r="QQL32" s="85"/>
      <c r="QQM32" s="74"/>
      <c r="QQN32" s="74"/>
      <c r="QQO32" s="85"/>
      <c r="QQP32" s="74"/>
      <c r="QQQ32" s="74"/>
      <c r="QQR32" s="85"/>
      <c r="QQS32" s="74"/>
      <c r="QQT32" s="74"/>
      <c r="QQU32" s="85"/>
      <c r="QQV32" s="80"/>
      <c r="QQW32" s="80"/>
      <c r="QQX32" s="85"/>
      <c r="QQY32" s="77"/>
      <c r="QQZ32" s="74"/>
      <c r="QRA32" s="74"/>
      <c r="QRB32" s="85"/>
      <c r="QRC32" s="74"/>
      <c r="QRD32" s="74"/>
      <c r="QRE32" s="85"/>
      <c r="QRF32" s="74"/>
      <c r="QRG32" s="74"/>
      <c r="QRH32" s="85"/>
      <c r="QRI32" s="74"/>
      <c r="QRJ32" s="74"/>
      <c r="QRK32" s="85"/>
      <c r="QRL32" s="80"/>
      <c r="QRM32" s="80"/>
      <c r="QRN32" s="85"/>
      <c r="QRO32" s="77"/>
      <c r="QRP32" s="74"/>
      <c r="QRQ32" s="74"/>
      <c r="QRR32" s="85"/>
      <c r="QRS32" s="74"/>
      <c r="QRT32" s="74"/>
      <c r="QRU32" s="85"/>
      <c r="QRV32" s="74"/>
      <c r="QRW32" s="74"/>
      <c r="QRX32" s="85"/>
      <c r="QRY32" s="74"/>
      <c r="QRZ32" s="74"/>
      <c r="QSA32" s="85"/>
      <c r="QSB32" s="80"/>
      <c r="QSC32" s="80"/>
      <c r="QSD32" s="85"/>
      <c r="QSE32" s="77"/>
      <c r="QSF32" s="74"/>
      <c r="QSG32" s="74"/>
      <c r="QSH32" s="85"/>
      <c r="QSI32" s="74"/>
      <c r="QSJ32" s="74"/>
      <c r="QSK32" s="85"/>
      <c r="QSL32" s="74"/>
      <c r="QSM32" s="74"/>
      <c r="QSN32" s="85"/>
      <c r="QSO32" s="74"/>
      <c r="QSP32" s="74"/>
      <c r="QSQ32" s="85"/>
      <c r="QSR32" s="80"/>
      <c r="QSS32" s="80"/>
      <c r="QST32" s="85"/>
      <c r="QSU32" s="77"/>
      <c r="QSV32" s="74"/>
      <c r="QSW32" s="74"/>
      <c r="QSX32" s="85"/>
      <c r="QSY32" s="74"/>
      <c r="QSZ32" s="74"/>
      <c r="QTA32" s="85"/>
      <c r="QTB32" s="74"/>
      <c r="QTC32" s="74"/>
      <c r="QTD32" s="85"/>
      <c r="QTE32" s="74"/>
      <c r="QTF32" s="74"/>
      <c r="QTG32" s="85"/>
      <c r="QTH32" s="80"/>
      <c r="QTI32" s="80"/>
      <c r="QTJ32" s="85"/>
      <c r="QTK32" s="77"/>
      <c r="QTL32" s="74"/>
      <c r="QTM32" s="74"/>
      <c r="QTN32" s="85"/>
      <c r="QTO32" s="74"/>
      <c r="QTP32" s="74"/>
      <c r="QTQ32" s="85"/>
      <c r="QTR32" s="74"/>
      <c r="QTS32" s="74"/>
      <c r="QTT32" s="85"/>
      <c r="QTU32" s="74"/>
      <c r="QTV32" s="74"/>
      <c r="QTW32" s="85"/>
      <c r="QTX32" s="80"/>
      <c r="QTY32" s="80"/>
      <c r="QTZ32" s="85"/>
      <c r="QUA32" s="77"/>
      <c r="QUB32" s="74"/>
      <c r="QUC32" s="74"/>
      <c r="QUD32" s="85"/>
      <c r="QUE32" s="74"/>
      <c r="QUF32" s="74"/>
      <c r="QUG32" s="85"/>
      <c r="QUH32" s="74"/>
      <c r="QUI32" s="74"/>
      <c r="QUJ32" s="85"/>
      <c r="QUK32" s="74"/>
      <c r="QUL32" s="74"/>
      <c r="QUM32" s="85"/>
      <c r="QUN32" s="80"/>
      <c r="QUO32" s="80"/>
      <c r="QUP32" s="85"/>
      <c r="QUQ32" s="77"/>
      <c r="QUR32" s="74"/>
      <c r="QUS32" s="74"/>
      <c r="QUT32" s="85"/>
      <c r="QUU32" s="74"/>
      <c r="QUV32" s="74"/>
      <c r="QUW32" s="85"/>
      <c r="QUX32" s="74"/>
      <c r="QUY32" s="74"/>
      <c r="QUZ32" s="85"/>
      <c r="QVA32" s="74"/>
      <c r="QVB32" s="74"/>
      <c r="QVC32" s="85"/>
      <c r="QVD32" s="80"/>
      <c r="QVE32" s="80"/>
      <c r="QVF32" s="85"/>
      <c r="QVG32" s="77"/>
      <c r="QVH32" s="74"/>
      <c r="QVI32" s="74"/>
      <c r="QVJ32" s="85"/>
      <c r="QVK32" s="74"/>
      <c r="QVL32" s="74"/>
      <c r="QVM32" s="85"/>
      <c r="QVN32" s="74"/>
      <c r="QVO32" s="74"/>
      <c r="QVP32" s="85"/>
      <c r="QVQ32" s="74"/>
      <c r="QVR32" s="74"/>
      <c r="QVS32" s="85"/>
      <c r="QVT32" s="80"/>
      <c r="QVU32" s="80"/>
      <c r="QVV32" s="85"/>
      <c r="QVW32" s="77"/>
      <c r="QVX32" s="74"/>
      <c r="QVY32" s="74"/>
      <c r="QVZ32" s="85"/>
      <c r="QWA32" s="74"/>
      <c r="QWB32" s="74"/>
      <c r="QWC32" s="85"/>
      <c r="QWD32" s="74"/>
      <c r="QWE32" s="74"/>
      <c r="QWF32" s="85"/>
      <c r="QWG32" s="74"/>
      <c r="QWH32" s="74"/>
      <c r="QWI32" s="85"/>
      <c r="QWJ32" s="80"/>
      <c r="QWK32" s="80"/>
      <c r="QWL32" s="85"/>
      <c r="QWM32" s="77"/>
      <c r="QWN32" s="74"/>
      <c r="QWO32" s="74"/>
      <c r="QWP32" s="85"/>
      <c r="QWQ32" s="74"/>
      <c r="QWR32" s="74"/>
      <c r="QWS32" s="85"/>
      <c r="QWT32" s="74"/>
      <c r="QWU32" s="74"/>
      <c r="QWV32" s="85"/>
      <c r="QWW32" s="74"/>
      <c r="QWX32" s="74"/>
      <c r="QWY32" s="85"/>
      <c r="QWZ32" s="80"/>
      <c r="QXA32" s="80"/>
      <c r="QXB32" s="85"/>
      <c r="QXC32" s="77"/>
      <c r="QXD32" s="74"/>
      <c r="QXE32" s="74"/>
      <c r="QXF32" s="85"/>
      <c r="QXG32" s="74"/>
      <c r="QXH32" s="74"/>
      <c r="QXI32" s="85"/>
      <c r="QXJ32" s="74"/>
      <c r="QXK32" s="74"/>
      <c r="QXL32" s="85"/>
      <c r="QXM32" s="74"/>
      <c r="QXN32" s="74"/>
      <c r="QXO32" s="85"/>
      <c r="QXP32" s="80"/>
      <c r="QXQ32" s="80"/>
      <c r="QXR32" s="85"/>
      <c r="QXS32" s="77"/>
      <c r="QXT32" s="74"/>
      <c r="QXU32" s="74"/>
      <c r="QXV32" s="85"/>
      <c r="QXW32" s="74"/>
      <c r="QXX32" s="74"/>
      <c r="QXY32" s="85"/>
      <c r="QXZ32" s="74"/>
      <c r="QYA32" s="74"/>
      <c r="QYB32" s="85"/>
      <c r="QYC32" s="74"/>
      <c r="QYD32" s="74"/>
      <c r="QYE32" s="85"/>
      <c r="QYF32" s="80"/>
      <c r="QYG32" s="80"/>
      <c r="QYH32" s="85"/>
      <c r="QYI32" s="77"/>
      <c r="QYJ32" s="74"/>
      <c r="QYK32" s="74"/>
      <c r="QYL32" s="85"/>
      <c r="QYM32" s="74"/>
      <c r="QYN32" s="74"/>
      <c r="QYO32" s="85"/>
      <c r="QYP32" s="74"/>
      <c r="QYQ32" s="74"/>
      <c r="QYR32" s="85"/>
      <c r="QYS32" s="74"/>
      <c r="QYT32" s="74"/>
      <c r="QYU32" s="85"/>
      <c r="QYV32" s="80"/>
      <c r="QYW32" s="80"/>
      <c r="QYX32" s="85"/>
      <c r="QYY32" s="77"/>
      <c r="QYZ32" s="74"/>
      <c r="QZA32" s="74"/>
      <c r="QZB32" s="85"/>
      <c r="QZC32" s="74"/>
      <c r="QZD32" s="74"/>
      <c r="QZE32" s="85"/>
      <c r="QZF32" s="74"/>
      <c r="QZG32" s="74"/>
      <c r="QZH32" s="85"/>
      <c r="QZI32" s="74"/>
      <c r="QZJ32" s="74"/>
      <c r="QZK32" s="85"/>
      <c r="QZL32" s="80"/>
      <c r="QZM32" s="80"/>
      <c r="QZN32" s="85"/>
      <c r="QZO32" s="77"/>
      <c r="QZP32" s="74"/>
      <c r="QZQ32" s="74"/>
      <c r="QZR32" s="85"/>
      <c r="QZS32" s="74"/>
      <c r="QZT32" s="74"/>
      <c r="QZU32" s="85"/>
      <c r="QZV32" s="74"/>
      <c r="QZW32" s="74"/>
      <c r="QZX32" s="85"/>
      <c r="QZY32" s="74"/>
      <c r="QZZ32" s="74"/>
      <c r="RAA32" s="85"/>
      <c r="RAB32" s="80"/>
      <c r="RAC32" s="80"/>
      <c r="RAD32" s="85"/>
      <c r="RAE32" s="77"/>
      <c r="RAF32" s="74"/>
      <c r="RAG32" s="74"/>
      <c r="RAH32" s="85"/>
      <c r="RAI32" s="74"/>
      <c r="RAJ32" s="74"/>
      <c r="RAK32" s="85"/>
      <c r="RAL32" s="74"/>
      <c r="RAM32" s="74"/>
      <c r="RAN32" s="85"/>
      <c r="RAO32" s="74"/>
      <c r="RAP32" s="74"/>
      <c r="RAQ32" s="85"/>
      <c r="RAR32" s="80"/>
      <c r="RAS32" s="80"/>
      <c r="RAT32" s="85"/>
      <c r="RAU32" s="77"/>
      <c r="RAV32" s="74"/>
      <c r="RAW32" s="74"/>
      <c r="RAX32" s="85"/>
      <c r="RAY32" s="74"/>
      <c r="RAZ32" s="74"/>
      <c r="RBA32" s="85"/>
      <c r="RBB32" s="74"/>
      <c r="RBC32" s="74"/>
      <c r="RBD32" s="85"/>
      <c r="RBE32" s="74"/>
      <c r="RBF32" s="74"/>
      <c r="RBG32" s="85"/>
      <c r="RBH32" s="80"/>
      <c r="RBI32" s="80"/>
      <c r="RBJ32" s="85"/>
      <c r="RBK32" s="77"/>
      <c r="RBL32" s="74"/>
      <c r="RBM32" s="74"/>
      <c r="RBN32" s="85"/>
      <c r="RBO32" s="74"/>
      <c r="RBP32" s="74"/>
      <c r="RBQ32" s="85"/>
      <c r="RBR32" s="74"/>
      <c r="RBS32" s="74"/>
      <c r="RBT32" s="85"/>
      <c r="RBU32" s="74"/>
      <c r="RBV32" s="74"/>
      <c r="RBW32" s="85"/>
      <c r="RBX32" s="80"/>
      <c r="RBY32" s="80"/>
      <c r="RBZ32" s="85"/>
      <c r="RCA32" s="77"/>
      <c r="RCB32" s="74"/>
      <c r="RCC32" s="74"/>
      <c r="RCD32" s="85"/>
      <c r="RCE32" s="74"/>
      <c r="RCF32" s="74"/>
      <c r="RCG32" s="85"/>
      <c r="RCH32" s="74"/>
      <c r="RCI32" s="74"/>
      <c r="RCJ32" s="85"/>
      <c r="RCK32" s="74"/>
      <c r="RCL32" s="74"/>
      <c r="RCM32" s="85"/>
      <c r="RCN32" s="80"/>
      <c r="RCO32" s="80"/>
      <c r="RCP32" s="85"/>
      <c r="RCQ32" s="77"/>
      <c r="RCR32" s="74"/>
      <c r="RCS32" s="74"/>
      <c r="RCT32" s="85"/>
      <c r="RCU32" s="74"/>
      <c r="RCV32" s="74"/>
      <c r="RCW32" s="85"/>
      <c r="RCX32" s="74"/>
      <c r="RCY32" s="74"/>
      <c r="RCZ32" s="85"/>
      <c r="RDA32" s="74"/>
      <c r="RDB32" s="74"/>
      <c r="RDC32" s="85"/>
      <c r="RDD32" s="80"/>
      <c r="RDE32" s="80"/>
      <c r="RDF32" s="85"/>
      <c r="RDG32" s="77"/>
      <c r="RDH32" s="74"/>
      <c r="RDI32" s="74"/>
      <c r="RDJ32" s="85"/>
      <c r="RDK32" s="74"/>
      <c r="RDL32" s="74"/>
      <c r="RDM32" s="85"/>
      <c r="RDN32" s="74"/>
      <c r="RDO32" s="74"/>
      <c r="RDP32" s="85"/>
      <c r="RDQ32" s="74"/>
      <c r="RDR32" s="74"/>
      <c r="RDS32" s="85"/>
      <c r="RDT32" s="80"/>
      <c r="RDU32" s="80"/>
      <c r="RDV32" s="85"/>
      <c r="RDW32" s="77"/>
      <c r="RDX32" s="74"/>
      <c r="RDY32" s="74"/>
      <c r="RDZ32" s="85"/>
      <c r="REA32" s="74"/>
      <c r="REB32" s="74"/>
      <c r="REC32" s="85"/>
      <c r="RED32" s="74"/>
      <c r="REE32" s="74"/>
      <c r="REF32" s="85"/>
      <c r="REG32" s="74"/>
      <c r="REH32" s="74"/>
      <c r="REI32" s="85"/>
      <c r="REJ32" s="80"/>
      <c r="REK32" s="80"/>
      <c r="REL32" s="85"/>
      <c r="REM32" s="77"/>
      <c r="REN32" s="74"/>
      <c r="REO32" s="74"/>
      <c r="REP32" s="85"/>
      <c r="REQ32" s="74"/>
      <c r="RER32" s="74"/>
      <c r="RES32" s="85"/>
      <c r="RET32" s="74"/>
      <c r="REU32" s="74"/>
      <c r="REV32" s="85"/>
      <c r="REW32" s="74"/>
      <c r="REX32" s="74"/>
      <c r="REY32" s="85"/>
      <c r="REZ32" s="80"/>
      <c r="RFA32" s="80"/>
      <c r="RFB32" s="85"/>
      <c r="RFC32" s="77"/>
      <c r="RFD32" s="74"/>
      <c r="RFE32" s="74"/>
      <c r="RFF32" s="85"/>
      <c r="RFG32" s="74"/>
      <c r="RFH32" s="74"/>
      <c r="RFI32" s="85"/>
      <c r="RFJ32" s="74"/>
      <c r="RFK32" s="74"/>
      <c r="RFL32" s="85"/>
      <c r="RFM32" s="74"/>
      <c r="RFN32" s="74"/>
      <c r="RFO32" s="85"/>
      <c r="RFP32" s="80"/>
      <c r="RFQ32" s="80"/>
      <c r="RFR32" s="85"/>
      <c r="RFS32" s="77"/>
      <c r="RFT32" s="74"/>
      <c r="RFU32" s="74"/>
      <c r="RFV32" s="85"/>
      <c r="RFW32" s="74"/>
      <c r="RFX32" s="74"/>
      <c r="RFY32" s="85"/>
      <c r="RFZ32" s="74"/>
      <c r="RGA32" s="74"/>
      <c r="RGB32" s="85"/>
      <c r="RGC32" s="74"/>
      <c r="RGD32" s="74"/>
      <c r="RGE32" s="85"/>
      <c r="RGF32" s="80"/>
      <c r="RGG32" s="80"/>
      <c r="RGH32" s="85"/>
      <c r="RGI32" s="77"/>
      <c r="RGJ32" s="74"/>
      <c r="RGK32" s="74"/>
      <c r="RGL32" s="85"/>
      <c r="RGM32" s="74"/>
      <c r="RGN32" s="74"/>
      <c r="RGO32" s="85"/>
      <c r="RGP32" s="74"/>
      <c r="RGQ32" s="74"/>
      <c r="RGR32" s="85"/>
      <c r="RGS32" s="74"/>
      <c r="RGT32" s="74"/>
      <c r="RGU32" s="85"/>
      <c r="RGV32" s="80"/>
      <c r="RGW32" s="80"/>
      <c r="RGX32" s="85"/>
      <c r="RGY32" s="77"/>
      <c r="RGZ32" s="74"/>
      <c r="RHA32" s="74"/>
      <c r="RHB32" s="85"/>
      <c r="RHC32" s="74"/>
      <c r="RHD32" s="74"/>
      <c r="RHE32" s="85"/>
      <c r="RHF32" s="74"/>
      <c r="RHG32" s="74"/>
      <c r="RHH32" s="85"/>
      <c r="RHI32" s="74"/>
      <c r="RHJ32" s="74"/>
      <c r="RHK32" s="85"/>
      <c r="RHL32" s="80"/>
      <c r="RHM32" s="80"/>
      <c r="RHN32" s="85"/>
      <c r="RHO32" s="77"/>
      <c r="RHP32" s="74"/>
      <c r="RHQ32" s="74"/>
      <c r="RHR32" s="85"/>
      <c r="RHS32" s="74"/>
      <c r="RHT32" s="74"/>
      <c r="RHU32" s="85"/>
      <c r="RHV32" s="74"/>
      <c r="RHW32" s="74"/>
      <c r="RHX32" s="85"/>
      <c r="RHY32" s="74"/>
      <c r="RHZ32" s="74"/>
      <c r="RIA32" s="85"/>
      <c r="RIB32" s="80"/>
      <c r="RIC32" s="80"/>
      <c r="RID32" s="85"/>
      <c r="RIE32" s="77"/>
      <c r="RIF32" s="74"/>
      <c r="RIG32" s="74"/>
      <c r="RIH32" s="85"/>
      <c r="RII32" s="74"/>
      <c r="RIJ32" s="74"/>
      <c r="RIK32" s="85"/>
      <c r="RIL32" s="74"/>
      <c r="RIM32" s="74"/>
      <c r="RIN32" s="85"/>
      <c r="RIO32" s="74"/>
      <c r="RIP32" s="74"/>
      <c r="RIQ32" s="85"/>
      <c r="RIR32" s="80"/>
      <c r="RIS32" s="80"/>
      <c r="RIT32" s="85"/>
      <c r="RIU32" s="77"/>
      <c r="RIV32" s="74"/>
      <c r="RIW32" s="74"/>
      <c r="RIX32" s="85"/>
      <c r="RIY32" s="74"/>
      <c r="RIZ32" s="74"/>
      <c r="RJA32" s="85"/>
      <c r="RJB32" s="74"/>
      <c r="RJC32" s="74"/>
      <c r="RJD32" s="85"/>
      <c r="RJE32" s="74"/>
      <c r="RJF32" s="74"/>
      <c r="RJG32" s="85"/>
      <c r="RJH32" s="80"/>
      <c r="RJI32" s="80"/>
      <c r="RJJ32" s="85"/>
      <c r="RJK32" s="77"/>
      <c r="RJL32" s="74"/>
      <c r="RJM32" s="74"/>
      <c r="RJN32" s="85"/>
      <c r="RJO32" s="74"/>
      <c r="RJP32" s="74"/>
      <c r="RJQ32" s="85"/>
      <c r="RJR32" s="74"/>
      <c r="RJS32" s="74"/>
      <c r="RJT32" s="85"/>
      <c r="RJU32" s="74"/>
      <c r="RJV32" s="74"/>
      <c r="RJW32" s="85"/>
      <c r="RJX32" s="80"/>
      <c r="RJY32" s="80"/>
      <c r="RJZ32" s="85"/>
      <c r="RKA32" s="77"/>
      <c r="RKB32" s="74"/>
      <c r="RKC32" s="74"/>
      <c r="RKD32" s="85"/>
      <c r="RKE32" s="74"/>
      <c r="RKF32" s="74"/>
      <c r="RKG32" s="85"/>
      <c r="RKH32" s="74"/>
      <c r="RKI32" s="74"/>
      <c r="RKJ32" s="85"/>
      <c r="RKK32" s="74"/>
      <c r="RKL32" s="74"/>
      <c r="RKM32" s="85"/>
      <c r="RKN32" s="80"/>
      <c r="RKO32" s="80"/>
      <c r="RKP32" s="85"/>
      <c r="RKQ32" s="77"/>
      <c r="RKR32" s="74"/>
      <c r="RKS32" s="74"/>
      <c r="RKT32" s="85"/>
      <c r="RKU32" s="74"/>
      <c r="RKV32" s="74"/>
      <c r="RKW32" s="85"/>
      <c r="RKX32" s="74"/>
      <c r="RKY32" s="74"/>
      <c r="RKZ32" s="85"/>
      <c r="RLA32" s="74"/>
      <c r="RLB32" s="74"/>
      <c r="RLC32" s="85"/>
      <c r="RLD32" s="80"/>
      <c r="RLE32" s="80"/>
      <c r="RLF32" s="85"/>
      <c r="RLG32" s="77"/>
      <c r="RLH32" s="74"/>
      <c r="RLI32" s="74"/>
      <c r="RLJ32" s="85"/>
      <c r="RLK32" s="74"/>
      <c r="RLL32" s="74"/>
      <c r="RLM32" s="85"/>
      <c r="RLN32" s="74"/>
      <c r="RLO32" s="74"/>
      <c r="RLP32" s="85"/>
      <c r="RLQ32" s="74"/>
      <c r="RLR32" s="74"/>
      <c r="RLS32" s="85"/>
      <c r="RLT32" s="80"/>
      <c r="RLU32" s="80"/>
      <c r="RLV32" s="85"/>
      <c r="RLW32" s="77"/>
      <c r="RLX32" s="74"/>
      <c r="RLY32" s="74"/>
      <c r="RLZ32" s="85"/>
      <c r="RMA32" s="74"/>
      <c r="RMB32" s="74"/>
      <c r="RMC32" s="85"/>
      <c r="RMD32" s="74"/>
      <c r="RME32" s="74"/>
      <c r="RMF32" s="85"/>
      <c r="RMG32" s="74"/>
      <c r="RMH32" s="74"/>
      <c r="RMI32" s="85"/>
      <c r="RMJ32" s="80"/>
      <c r="RMK32" s="80"/>
      <c r="RML32" s="85"/>
      <c r="RMM32" s="77"/>
      <c r="RMN32" s="74"/>
      <c r="RMO32" s="74"/>
      <c r="RMP32" s="85"/>
      <c r="RMQ32" s="74"/>
      <c r="RMR32" s="74"/>
      <c r="RMS32" s="85"/>
      <c r="RMT32" s="74"/>
      <c r="RMU32" s="74"/>
      <c r="RMV32" s="85"/>
      <c r="RMW32" s="74"/>
      <c r="RMX32" s="74"/>
      <c r="RMY32" s="85"/>
      <c r="RMZ32" s="80"/>
      <c r="RNA32" s="80"/>
      <c r="RNB32" s="85"/>
      <c r="RNC32" s="77"/>
      <c r="RND32" s="74"/>
      <c r="RNE32" s="74"/>
      <c r="RNF32" s="85"/>
      <c r="RNG32" s="74"/>
      <c r="RNH32" s="74"/>
      <c r="RNI32" s="85"/>
      <c r="RNJ32" s="74"/>
      <c r="RNK32" s="74"/>
      <c r="RNL32" s="85"/>
      <c r="RNM32" s="74"/>
      <c r="RNN32" s="74"/>
      <c r="RNO32" s="85"/>
      <c r="RNP32" s="80"/>
      <c r="RNQ32" s="80"/>
      <c r="RNR32" s="85"/>
      <c r="RNS32" s="77"/>
      <c r="RNT32" s="74"/>
      <c r="RNU32" s="74"/>
      <c r="RNV32" s="85"/>
      <c r="RNW32" s="74"/>
      <c r="RNX32" s="74"/>
      <c r="RNY32" s="85"/>
      <c r="RNZ32" s="74"/>
      <c r="ROA32" s="74"/>
      <c r="ROB32" s="85"/>
      <c r="ROC32" s="74"/>
      <c r="ROD32" s="74"/>
      <c r="ROE32" s="85"/>
      <c r="ROF32" s="80"/>
      <c r="ROG32" s="80"/>
      <c r="ROH32" s="85"/>
      <c r="ROI32" s="77"/>
      <c r="ROJ32" s="74"/>
      <c r="ROK32" s="74"/>
      <c r="ROL32" s="85"/>
      <c r="ROM32" s="74"/>
      <c r="RON32" s="74"/>
      <c r="ROO32" s="85"/>
      <c r="ROP32" s="74"/>
      <c r="ROQ32" s="74"/>
      <c r="ROR32" s="85"/>
      <c r="ROS32" s="74"/>
      <c r="ROT32" s="74"/>
      <c r="ROU32" s="85"/>
      <c r="ROV32" s="80"/>
      <c r="ROW32" s="80"/>
      <c r="ROX32" s="85"/>
      <c r="ROY32" s="77"/>
      <c r="ROZ32" s="74"/>
      <c r="RPA32" s="74"/>
      <c r="RPB32" s="85"/>
      <c r="RPC32" s="74"/>
      <c r="RPD32" s="74"/>
      <c r="RPE32" s="85"/>
      <c r="RPF32" s="74"/>
      <c r="RPG32" s="74"/>
      <c r="RPH32" s="85"/>
      <c r="RPI32" s="74"/>
      <c r="RPJ32" s="74"/>
      <c r="RPK32" s="85"/>
      <c r="RPL32" s="80"/>
      <c r="RPM32" s="80"/>
      <c r="RPN32" s="85"/>
      <c r="RPO32" s="77"/>
      <c r="RPP32" s="74"/>
      <c r="RPQ32" s="74"/>
      <c r="RPR32" s="85"/>
      <c r="RPS32" s="74"/>
      <c r="RPT32" s="74"/>
      <c r="RPU32" s="85"/>
      <c r="RPV32" s="74"/>
      <c r="RPW32" s="74"/>
      <c r="RPX32" s="85"/>
      <c r="RPY32" s="74"/>
      <c r="RPZ32" s="74"/>
      <c r="RQA32" s="85"/>
      <c r="RQB32" s="80"/>
      <c r="RQC32" s="80"/>
      <c r="RQD32" s="85"/>
      <c r="RQE32" s="77"/>
      <c r="RQF32" s="74"/>
      <c r="RQG32" s="74"/>
      <c r="RQH32" s="85"/>
      <c r="RQI32" s="74"/>
      <c r="RQJ32" s="74"/>
      <c r="RQK32" s="85"/>
      <c r="RQL32" s="74"/>
      <c r="RQM32" s="74"/>
      <c r="RQN32" s="85"/>
      <c r="RQO32" s="74"/>
      <c r="RQP32" s="74"/>
      <c r="RQQ32" s="85"/>
      <c r="RQR32" s="80"/>
      <c r="RQS32" s="80"/>
      <c r="RQT32" s="85"/>
      <c r="RQU32" s="77"/>
      <c r="RQV32" s="74"/>
      <c r="RQW32" s="74"/>
      <c r="RQX32" s="85"/>
      <c r="RQY32" s="74"/>
      <c r="RQZ32" s="74"/>
      <c r="RRA32" s="85"/>
      <c r="RRB32" s="74"/>
      <c r="RRC32" s="74"/>
      <c r="RRD32" s="85"/>
      <c r="RRE32" s="74"/>
      <c r="RRF32" s="74"/>
      <c r="RRG32" s="85"/>
      <c r="RRH32" s="80"/>
      <c r="RRI32" s="80"/>
      <c r="RRJ32" s="85"/>
      <c r="RRK32" s="77"/>
      <c r="RRL32" s="74"/>
      <c r="RRM32" s="74"/>
      <c r="RRN32" s="85"/>
      <c r="RRO32" s="74"/>
      <c r="RRP32" s="74"/>
      <c r="RRQ32" s="85"/>
      <c r="RRR32" s="74"/>
      <c r="RRS32" s="74"/>
      <c r="RRT32" s="85"/>
      <c r="RRU32" s="74"/>
      <c r="RRV32" s="74"/>
      <c r="RRW32" s="85"/>
      <c r="RRX32" s="80"/>
      <c r="RRY32" s="80"/>
      <c r="RRZ32" s="85"/>
      <c r="RSA32" s="77"/>
      <c r="RSB32" s="74"/>
      <c r="RSC32" s="74"/>
      <c r="RSD32" s="85"/>
      <c r="RSE32" s="74"/>
      <c r="RSF32" s="74"/>
      <c r="RSG32" s="85"/>
      <c r="RSH32" s="74"/>
      <c r="RSI32" s="74"/>
      <c r="RSJ32" s="85"/>
      <c r="RSK32" s="74"/>
      <c r="RSL32" s="74"/>
      <c r="RSM32" s="85"/>
      <c r="RSN32" s="80"/>
      <c r="RSO32" s="80"/>
      <c r="RSP32" s="85"/>
      <c r="RSQ32" s="77"/>
      <c r="RSR32" s="74"/>
      <c r="RSS32" s="74"/>
      <c r="RST32" s="85"/>
      <c r="RSU32" s="74"/>
      <c r="RSV32" s="74"/>
      <c r="RSW32" s="85"/>
      <c r="RSX32" s="74"/>
      <c r="RSY32" s="74"/>
      <c r="RSZ32" s="85"/>
      <c r="RTA32" s="74"/>
      <c r="RTB32" s="74"/>
      <c r="RTC32" s="85"/>
      <c r="RTD32" s="80"/>
      <c r="RTE32" s="80"/>
      <c r="RTF32" s="85"/>
      <c r="RTG32" s="77"/>
      <c r="RTH32" s="74"/>
      <c r="RTI32" s="74"/>
      <c r="RTJ32" s="85"/>
      <c r="RTK32" s="74"/>
      <c r="RTL32" s="74"/>
      <c r="RTM32" s="85"/>
      <c r="RTN32" s="74"/>
      <c r="RTO32" s="74"/>
      <c r="RTP32" s="85"/>
      <c r="RTQ32" s="74"/>
      <c r="RTR32" s="74"/>
      <c r="RTS32" s="85"/>
      <c r="RTT32" s="80"/>
      <c r="RTU32" s="80"/>
      <c r="RTV32" s="85"/>
      <c r="RTW32" s="77"/>
      <c r="RTX32" s="74"/>
      <c r="RTY32" s="74"/>
      <c r="RTZ32" s="85"/>
      <c r="RUA32" s="74"/>
      <c r="RUB32" s="74"/>
      <c r="RUC32" s="85"/>
      <c r="RUD32" s="74"/>
      <c r="RUE32" s="74"/>
      <c r="RUF32" s="85"/>
      <c r="RUG32" s="74"/>
      <c r="RUH32" s="74"/>
      <c r="RUI32" s="85"/>
      <c r="RUJ32" s="80"/>
      <c r="RUK32" s="80"/>
      <c r="RUL32" s="85"/>
      <c r="RUM32" s="77"/>
      <c r="RUN32" s="74"/>
      <c r="RUO32" s="74"/>
      <c r="RUP32" s="85"/>
      <c r="RUQ32" s="74"/>
      <c r="RUR32" s="74"/>
      <c r="RUS32" s="85"/>
      <c r="RUT32" s="74"/>
      <c r="RUU32" s="74"/>
      <c r="RUV32" s="85"/>
      <c r="RUW32" s="74"/>
      <c r="RUX32" s="74"/>
      <c r="RUY32" s="85"/>
      <c r="RUZ32" s="80"/>
      <c r="RVA32" s="80"/>
      <c r="RVB32" s="85"/>
      <c r="RVC32" s="77"/>
      <c r="RVD32" s="74"/>
      <c r="RVE32" s="74"/>
      <c r="RVF32" s="85"/>
      <c r="RVG32" s="74"/>
      <c r="RVH32" s="74"/>
      <c r="RVI32" s="85"/>
      <c r="RVJ32" s="74"/>
      <c r="RVK32" s="74"/>
      <c r="RVL32" s="85"/>
      <c r="RVM32" s="74"/>
      <c r="RVN32" s="74"/>
      <c r="RVO32" s="85"/>
      <c r="RVP32" s="80"/>
      <c r="RVQ32" s="80"/>
      <c r="RVR32" s="85"/>
      <c r="RVS32" s="77"/>
      <c r="RVT32" s="74"/>
      <c r="RVU32" s="74"/>
      <c r="RVV32" s="85"/>
      <c r="RVW32" s="74"/>
      <c r="RVX32" s="74"/>
      <c r="RVY32" s="85"/>
      <c r="RVZ32" s="74"/>
      <c r="RWA32" s="74"/>
      <c r="RWB32" s="85"/>
      <c r="RWC32" s="74"/>
      <c r="RWD32" s="74"/>
      <c r="RWE32" s="85"/>
      <c r="RWF32" s="80"/>
      <c r="RWG32" s="80"/>
      <c r="RWH32" s="85"/>
      <c r="RWI32" s="77"/>
      <c r="RWJ32" s="74"/>
      <c r="RWK32" s="74"/>
      <c r="RWL32" s="85"/>
      <c r="RWM32" s="74"/>
      <c r="RWN32" s="74"/>
      <c r="RWO32" s="85"/>
      <c r="RWP32" s="74"/>
      <c r="RWQ32" s="74"/>
      <c r="RWR32" s="85"/>
      <c r="RWS32" s="74"/>
      <c r="RWT32" s="74"/>
      <c r="RWU32" s="85"/>
      <c r="RWV32" s="80"/>
      <c r="RWW32" s="80"/>
      <c r="RWX32" s="85"/>
      <c r="RWY32" s="77"/>
      <c r="RWZ32" s="74"/>
      <c r="RXA32" s="74"/>
      <c r="RXB32" s="85"/>
      <c r="RXC32" s="74"/>
      <c r="RXD32" s="74"/>
      <c r="RXE32" s="85"/>
      <c r="RXF32" s="74"/>
      <c r="RXG32" s="74"/>
      <c r="RXH32" s="85"/>
      <c r="RXI32" s="74"/>
      <c r="RXJ32" s="74"/>
      <c r="RXK32" s="85"/>
      <c r="RXL32" s="80"/>
      <c r="RXM32" s="80"/>
      <c r="RXN32" s="85"/>
      <c r="RXO32" s="77"/>
      <c r="RXP32" s="74"/>
      <c r="RXQ32" s="74"/>
      <c r="RXR32" s="85"/>
      <c r="RXS32" s="74"/>
      <c r="RXT32" s="74"/>
      <c r="RXU32" s="85"/>
      <c r="RXV32" s="74"/>
      <c r="RXW32" s="74"/>
      <c r="RXX32" s="85"/>
      <c r="RXY32" s="74"/>
      <c r="RXZ32" s="74"/>
      <c r="RYA32" s="85"/>
      <c r="RYB32" s="80"/>
      <c r="RYC32" s="80"/>
      <c r="RYD32" s="85"/>
      <c r="RYE32" s="77"/>
      <c r="RYF32" s="74"/>
      <c r="RYG32" s="74"/>
      <c r="RYH32" s="85"/>
      <c r="RYI32" s="74"/>
      <c r="RYJ32" s="74"/>
      <c r="RYK32" s="85"/>
      <c r="RYL32" s="74"/>
      <c r="RYM32" s="74"/>
      <c r="RYN32" s="85"/>
      <c r="RYO32" s="74"/>
      <c r="RYP32" s="74"/>
      <c r="RYQ32" s="85"/>
      <c r="RYR32" s="80"/>
      <c r="RYS32" s="80"/>
      <c r="RYT32" s="85"/>
      <c r="RYU32" s="77"/>
      <c r="RYV32" s="74"/>
      <c r="RYW32" s="74"/>
      <c r="RYX32" s="85"/>
      <c r="RYY32" s="74"/>
      <c r="RYZ32" s="74"/>
      <c r="RZA32" s="85"/>
      <c r="RZB32" s="74"/>
      <c r="RZC32" s="74"/>
      <c r="RZD32" s="85"/>
      <c r="RZE32" s="74"/>
      <c r="RZF32" s="74"/>
      <c r="RZG32" s="85"/>
      <c r="RZH32" s="80"/>
      <c r="RZI32" s="80"/>
      <c r="RZJ32" s="85"/>
      <c r="RZK32" s="77"/>
      <c r="RZL32" s="74"/>
      <c r="RZM32" s="74"/>
      <c r="RZN32" s="85"/>
      <c r="RZO32" s="74"/>
      <c r="RZP32" s="74"/>
      <c r="RZQ32" s="85"/>
      <c r="RZR32" s="74"/>
      <c r="RZS32" s="74"/>
      <c r="RZT32" s="85"/>
      <c r="RZU32" s="74"/>
      <c r="RZV32" s="74"/>
      <c r="RZW32" s="85"/>
      <c r="RZX32" s="80"/>
      <c r="RZY32" s="80"/>
      <c r="RZZ32" s="85"/>
      <c r="SAA32" s="77"/>
      <c r="SAB32" s="74"/>
      <c r="SAC32" s="74"/>
      <c r="SAD32" s="85"/>
      <c r="SAE32" s="74"/>
      <c r="SAF32" s="74"/>
      <c r="SAG32" s="85"/>
      <c r="SAH32" s="74"/>
      <c r="SAI32" s="74"/>
      <c r="SAJ32" s="85"/>
      <c r="SAK32" s="74"/>
      <c r="SAL32" s="74"/>
      <c r="SAM32" s="85"/>
      <c r="SAN32" s="80"/>
      <c r="SAO32" s="80"/>
      <c r="SAP32" s="85"/>
      <c r="SAQ32" s="77"/>
      <c r="SAR32" s="74"/>
      <c r="SAS32" s="74"/>
      <c r="SAT32" s="85"/>
      <c r="SAU32" s="74"/>
      <c r="SAV32" s="74"/>
      <c r="SAW32" s="85"/>
      <c r="SAX32" s="74"/>
      <c r="SAY32" s="74"/>
      <c r="SAZ32" s="85"/>
      <c r="SBA32" s="74"/>
      <c r="SBB32" s="74"/>
      <c r="SBC32" s="85"/>
      <c r="SBD32" s="80"/>
      <c r="SBE32" s="80"/>
      <c r="SBF32" s="85"/>
      <c r="SBG32" s="77"/>
      <c r="SBH32" s="74"/>
      <c r="SBI32" s="74"/>
      <c r="SBJ32" s="85"/>
      <c r="SBK32" s="74"/>
      <c r="SBL32" s="74"/>
      <c r="SBM32" s="85"/>
      <c r="SBN32" s="74"/>
      <c r="SBO32" s="74"/>
      <c r="SBP32" s="85"/>
      <c r="SBQ32" s="74"/>
      <c r="SBR32" s="74"/>
      <c r="SBS32" s="85"/>
      <c r="SBT32" s="80"/>
      <c r="SBU32" s="80"/>
      <c r="SBV32" s="85"/>
      <c r="SBW32" s="77"/>
      <c r="SBX32" s="74"/>
      <c r="SBY32" s="74"/>
      <c r="SBZ32" s="85"/>
      <c r="SCA32" s="74"/>
      <c r="SCB32" s="74"/>
      <c r="SCC32" s="85"/>
      <c r="SCD32" s="74"/>
      <c r="SCE32" s="74"/>
      <c r="SCF32" s="85"/>
      <c r="SCG32" s="74"/>
      <c r="SCH32" s="74"/>
      <c r="SCI32" s="85"/>
      <c r="SCJ32" s="80"/>
      <c r="SCK32" s="80"/>
      <c r="SCL32" s="85"/>
      <c r="SCM32" s="77"/>
      <c r="SCN32" s="74"/>
      <c r="SCO32" s="74"/>
      <c r="SCP32" s="85"/>
      <c r="SCQ32" s="74"/>
      <c r="SCR32" s="74"/>
      <c r="SCS32" s="85"/>
      <c r="SCT32" s="74"/>
      <c r="SCU32" s="74"/>
      <c r="SCV32" s="85"/>
      <c r="SCW32" s="74"/>
      <c r="SCX32" s="74"/>
      <c r="SCY32" s="85"/>
      <c r="SCZ32" s="80"/>
      <c r="SDA32" s="80"/>
      <c r="SDB32" s="85"/>
      <c r="SDC32" s="77"/>
      <c r="SDD32" s="74"/>
      <c r="SDE32" s="74"/>
      <c r="SDF32" s="85"/>
      <c r="SDG32" s="74"/>
      <c r="SDH32" s="74"/>
      <c r="SDI32" s="85"/>
      <c r="SDJ32" s="74"/>
      <c r="SDK32" s="74"/>
      <c r="SDL32" s="85"/>
      <c r="SDM32" s="74"/>
      <c r="SDN32" s="74"/>
      <c r="SDO32" s="85"/>
      <c r="SDP32" s="80"/>
      <c r="SDQ32" s="80"/>
      <c r="SDR32" s="85"/>
      <c r="SDS32" s="77"/>
      <c r="SDT32" s="74"/>
      <c r="SDU32" s="74"/>
      <c r="SDV32" s="85"/>
      <c r="SDW32" s="74"/>
      <c r="SDX32" s="74"/>
      <c r="SDY32" s="85"/>
      <c r="SDZ32" s="74"/>
      <c r="SEA32" s="74"/>
      <c r="SEB32" s="85"/>
      <c r="SEC32" s="74"/>
      <c r="SED32" s="74"/>
      <c r="SEE32" s="85"/>
      <c r="SEF32" s="80"/>
      <c r="SEG32" s="80"/>
      <c r="SEH32" s="85"/>
      <c r="SEI32" s="77"/>
      <c r="SEJ32" s="74"/>
      <c r="SEK32" s="74"/>
      <c r="SEL32" s="85"/>
      <c r="SEM32" s="74"/>
      <c r="SEN32" s="74"/>
      <c r="SEO32" s="85"/>
      <c r="SEP32" s="74"/>
      <c r="SEQ32" s="74"/>
      <c r="SER32" s="85"/>
      <c r="SES32" s="74"/>
      <c r="SET32" s="74"/>
      <c r="SEU32" s="85"/>
      <c r="SEV32" s="80"/>
      <c r="SEW32" s="80"/>
      <c r="SEX32" s="85"/>
      <c r="SEY32" s="77"/>
      <c r="SEZ32" s="74"/>
      <c r="SFA32" s="74"/>
      <c r="SFB32" s="85"/>
      <c r="SFC32" s="74"/>
      <c r="SFD32" s="74"/>
      <c r="SFE32" s="85"/>
      <c r="SFF32" s="74"/>
      <c r="SFG32" s="74"/>
      <c r="SFH32" s="85"/>
      <c r="SFI32" s="74"/>
      <c r="SFJ32" s="74"/>
      <c r="SFK32" s="85"/>
      <c r="SFL32" s="80"/>
      <c r="SFM32" s="80"/>
      <c r="SFN32" s="85"/>
      <c r="SFO32" s="77"/>
      <c r="SFP32" s="74"/>
      <c r="SFQ32" s="74"/>
      <c r="SFR32" s="85"/>
      <c r="SFS32" s="74"/>
      <c r="SFT32" s="74"/>
      <c r="SFU32" s="85"/>
      <c r="SFV32" s="74"/>
      <c r="SFW32" s="74"/>
      <c r="SFX32" s="85"/>
      <c r="SFY32" s="74"/>
      <c r="SFZ32" s="74"/>
      <c r="SGA32" s="85"/>
      <c r="SGB32" s="80"/>
      <c r="SGC32" s="80"/>
      <c r="SGD32" s="85"/>
      <c r="SGE32" s="77"/>
      <c r="SGF32" s="74"/>
      <c r="SGG32" s="74"/>
      <c r="SGH32" s="85"/>
      <c r="SGI32" s="74"/>
      <c r="SGJ32" s="74"/>
      <c r="SGK32" s="85"/>
      <c r="SGL32" s="74"/>
      <c r="SGM32" s="74"/>
      <c r="SGN32" s="85"/>
      <c r="SGO32" s="74"/>
      <c r="SGP32" s="74"/>
      <c r="SGQ32" s="85"/>
      <c r="SGR32" s="80"/>
      <c r="SGS32" s="80"/>
      <c r="SGT32" s="85"/>
      <c r="SGU32" s="77"/>
      <c r="SGV32" s="74"/>
      <c r="SGW32" s="74"/>
      <c r="SGX32" s="85"/>
      <c r="SGY32" s="74"/>
      <c r="SGZ32" s="74"/>
      <c r="SHA32" s="85"/>
      <c r="SHB32" s="74"/>
      <c r="SHC32" s="74"/>
      <c r="SHD32" s="85"/>
      <c r="SHE32" s="74"/>
      <c r="SHF32" s="74"/>
      <c r="SHG32" s="85"/>
      <c r="SHH32" s="80"/>
      <c r="SHI32" s="80"/>
      <c r="SHJ32" s="85"/>
      <c r="SHK32" s="77"/>
      <c r="SHL32" s="74"/>
      <c r="SHM32" s="74"/>
      <c r="SHN32" s="85"/>
      <c r="SHO32" s="74"/>
      <c r="SHP32" s="74"/>
      <c r="SHQ32" s="85"/>
      <c r="SHR32" s="74"/>
      <c r="SHS32" s="74"/>
      <c r="SHT32" s="85"/>
      <c r="SHU32" s="74"/>
      <c r="SHV32" s="74"/>
      <c r="SHW32" s="85"/>
      <c r="SHX32" s="80"/>
      <c r="SHY32" s="80"/>
      <c r="SHZ32" s="85"/>
      <c r="SIA32" s="77"/>
      <c r="SIB32" s="74"/>
      <c r="SIC32" s="74"/>
      <c r="SID32" s="85"/>
      <c r="SIE32" s="74"/>
      <c r="SIF32" s="74"/>
      <c r="SIG32" s="85"/>
      <c r="SIH32" s="74"/>
      <c r="SII32" s="74"/>
      <c r="SIJ32" s="85"/>
      <c r="SIK32" s="74"/>
      <c r="SIL32" s="74"/>
      <c r="SIM32" s="85"/>
      <c r="SIN32" s="80"/>
      <c r="SIO32" s="80"/>
      <c r="SIP32" s="85"/>
      <c r="SIQ32" s="77"/>
      <c r="SIR32" s="74"/>
      <c r="SIS32" s="74"/>
      <c r="SIT32" s="85"/>
      <c r="SIU32" s="74"/>
      <c r="SIV32" s="74"/>
      <c r="SIW32" s="85"/>
      <c r="SIX32" s="74"/>
      <c r="SIY32" s="74"/>
      <c r="SIZ32" s="85"/>
      <c r="SJA32" s="74"/>
      <c r="SJB32" s="74"/>
      <c r="SJC32" s="85"/>
      <c r="SJD32" s="80"/>
      <c r="SJE32" s="80"/>
      <c r="SJF32" s="85"/>
      <c r="SJG32" s="77"/>
      <c r="SJH32" s="74"/>
      <c r="SJI32" s="74"/>
      <c r="SJJ32" s="85"/>
      <c r="SJK32" s="74"/>
      <c r="SJL32" s="74"/>
      <c r="SJM32" s="85"/>
      <c r="SJN32" s="74"/>
      <c r="SJO32" s="74"/>
      <c r="SJP32" s="85"/>
      <c r="SJQ32" s="74"/>
      <c r="SJR32" s="74"/>
      <c r="SJS32" s="85"/>
      <c r="SJT32" s="80"/>
      <c r="SJU32" s="80"/>
      <c r="SJV32" s="85"/>
      <c r="SJW32" s="77"/>
      <c r="SJX32" s="74"/>
      <c r="SJY32" s="74"/>
      <c r="SJZ32" s="85"/>
      <c r="SKA32" s="74"/>
      <c r="SKB32" s="74"/>
      <c r="SKC32" s="85"/>
      <c r="SKD32" s="74"/>
      <c r="SKE32" s="74"/>
      <c r="SKF32" s="85"/>
      <c r="SKG32" s="74"/>
      <c r="SKH32" s="74"/>
      <c r="SKI32" s="85"/>
      <c r="SKJ32" s="80"/>
      <c r="SKK32" s="80"/>
      <c r="SKL32" s="85"/>
      <c r="SKM32" s="77"/>
      <c r="SKN32" s="74"/>
      <c r="SKO32" s="74"/>
      <c r="SKP32" s="85"/>
      <c r="SKQ32" s="74"/>
      <c r="SKR32" s="74"/>
      <c r="SKS32" s="85"/>
      <c r="SKT32" s="74"/>
      <c r="SKU32" s="74"/>
      <c r="SKV32" s="85"/>
      <c r="SKW32" s="74"/>
      <c r="SKX32" s="74"/>
      <c r="SKY32" s="85"/>
      <c r="SKZ32" s="80"/>
      <c r="SLA32" s="80"/>
      <c r="SLB32" s="85"/>
      <c r="SLC32" s="77"/>
      <c r="SLD32" s="74"/>
      <c r="SLE32" s="74"/>
      <c r="SLF32" s="85"/>
      <c r="SLG32" s="74"/>
      <c r="SLH32" s="74"/>
      <c r="SLI32" s="85"/>
      <c r="SLJ32" s="74"/>
      <c r="SLK32" s="74"/>
      <c r="SLL32" s="85"/>
      <c r="SLM32" s="74"/>
      <c r="SLN32" s="74"/>
      <c r="SLO32" s="85"/>
      <c r="SLP32" s="80"/>
      <c r="SLQ32" s="80"/>
      <c r="SLR32" s="85"/>
      <c r="SLS32" s="77"/>
      <c r="SLT32" s="74"/>
      <c r="SLU32" s="74"/>
      <c r="SLV32" s="85"/>
      <c r="SLW32" s="74"/>
      <c r="SLX32" s="74"/>
      <c r="SLY32" s="85"/>
      <c r="SLZ32" s="74"/>
      <c r="SMA32" s="74"/>
      <c r="SMB32" s="85"/>
      <c r="SMC32" s="74"/>
      <c r="SMD32" s="74"/>
      <c r="SME32" s="85"/>
      <c r="SMF32" s="80"/>
      <c r="SMG32" s="80"/>
      <c r="SMH32" s="85"/>
      <c r="SMI32" s="77"/>
      <c r="SMJ32" s="74"/>
      <c r="SMK32" s="74"/>
      <c r="SML32" s="85"/>
      <c r="SMM32" s="74"/>
      <c r="SMN32" s="74"/>
      <c r="SMO32" s="85"/>
      <c r="SMP32" s="74"/>
      <c r="SMQ32" s="74"/>
      <c r="SMR32" s="85"/>
      <c r="SMS32" s="74"/>
      <c r="SMT32" s="74"/>
      <c r="SMU32" s="85"/>
      <c r="SMV32" s="80"/>
      <c r="SMW32" s="80"/>
      <c r="SMX32" s="85"/>
      <c r="SMY32" s="77"/>
      <c r="SMZ32" s="74"/>
      <c r="SNA32" s="74"/>
      <c r="SNB32" s="85"/>
      <c r="SNC32" s="74"/>
      <c r="SND32" s="74"/>
      <c r="SNE32" s="85"/>
      <c r="SNF32" s="74"/>
      <c r="SNG32" s="74"/>
      <c r="SNH32" s="85"/>
      <c r="SNI32" s="74"/>
      <c r="SNJ32" s="74"/>
      <c r="SNK32" s="85"/>
      <c r="SNL32" s="80"/>
      <c r="SNM32" s="80"/>
      <c r="SNN32" s="85"/>
      <c r="SNO32" s="77"/>
      <c r="SNP32" s="74"/>
      <c r="SNQ32" s="74"/>
      <c r="SNR32" s="85"/>
      <c r="SNS32" s="74"/>
      <c r="SNT32" s="74"/>
      <c r="SNU32" s="85"/>
      <c r="SNV32" s="74"/>
      <c r="SNW32" s="74"/>
      <c r="SNX32" s="85"/>
      <c r="SNY32" s="74"/>
      <c r="SNZ32" s="74"/>
      <c r="SOA32" s="85"/>
      <c r="SOB32" s="80"/>
      <c r="SOC32" s="80"/>
      <c r="SOD32" s="85"/>
      <c r="SOE32" s="77"/>
      <c r="SOF32" s="74"/>
      <c r="SOG32" s="74"/>
      <c r="SOH32" s="85"/>
      <c r="SOI32" s="74"/>
      <c r="SOJ32" s="74"/>
      <c r="SOK32" s="85"/>
      <c r="SOL32" s="74"/>
      <c r="SOM32" s="74"/>
      <c r="SON32" s="85"/>
      <c r="SOO32" s="74"/>
      <c r="SOP32" s="74"/>
      <c r="SOQ32" s="85"/>
      <c r="SOR32" s="80"/>
      <c r="SOS32" s="80"/>
      <c r="SOT32" s="85"/>
      <c r="SOU32" s="77"/>
      <c r="SOV32" s="74"/>
      <c r="SOW32" s="74"/>
      <c r="SOX32" s="85"/>
      <c r="SOY32" s="74"/>
      <c r="SOZ32" s="74"/>
      <c r="SPA32" s="85"/>
      <c r="SPB32" s="74"/>
      <c r="SPC32" s="74"/>
      <c r="SPD32" s="85"/>
      <c r="SPE32" s="74"/>
      <c r="SPF32" s="74"/>
      <c r="SPG32" s="85"/>
      <c r="SPH32" s="80"/>
      <c r="SPI32" s="80"/>
      <c r="SPJ32" s="85"/>
      <c r="SPK32" s="77"/>
      <c r="SPL32" s="74"/>
      <c r="SPM32" s="74"/>
      <c r="SPN32" s="85"/>
      <c r="SPO32" s="74"/>
      <c r="SPP32" s="74"/>
      <c r="SPQ32" s="85"/>
      <c r="SPR32" s="74"/>
      <c r="SPS32" s="74"/>
      <c r="SPT32" s="85"/>
      <c r="SPU32" s="74"/>
      <c r="SPV32" s="74"/>
      <c r="SPW32" s="85"/>
      <c r="SPX32" s="80"/>
      <c r="SPY32" s="80"/>
      <c r="SPZ32" s="85"/>
      <c r="SQA32" s="77"/>
      <c r="SQB32" s="74"/>
      <c r="SQC32" s="74"/>
      <c r="SQD32" s="85"/>
      <c r="SQE32" s="74"/>
      <c r="SQF32" s="74"/>
      <c r="SQG32" s="85"/>
      <c r="SQH32" s="74"/>
      <c r="SQI32" s="74"/>
      <c r="SQJ32" s="85"/>
      <c r="SQK32" s="74"/>
      <c r="SQL32" s="74"/>
      <c r="SQM32" s="85"/>
      <c r="SQN32" s="80"/>
      <c r="SQO32" s="80"/>
      <c r="SQP32" s="85"/>
      <c r="SQQ32" s="77"/>
      <c r="SQR32" s="74"/>
      <c r="SQS32" s="74"/>
      <c r="SQT32" s="85"/>
      <c r="SQU32" s="74"/>
      <c r="SQV32" s="74"/>
      <c r="SQW32" s="85"/>
      <c r="SQX32" s="74"/>
      <c r="SQY32" s="74"/>
      <c r="SQZ32" s="85"/>
      <c r="SRA32" s="74"/>
      <c r="SRB32" s="74"/>
      <c r="SRC32" s="85"/>
      <c r="SRD32" s="80"/>
      <c r="SRE32" s="80"/>
      <c r="SRF32" s="85"/>
      <c r="SRG32" s="77"/>
      <c r="SRH32" s="74"/>
      <c r="SRI32" s="74"/>
      <c r="SRJ32" s="85"/>
      <c r="SRK32" s="74"/>
      <c r="SRL32" s="74"/>
      <c r="SRM32" s="85"/>
      <c r="SRN32" s="74"/>
      <c r="SRO32" s="74"/>
      <c r="SRP32" s="85"/>
      <c r="SRQ32" s="74"/>
      <c r="SRR32" s="74"/>
      <c r="SRS32" s="85"/>
      <c r="SRT32" s="80"/>
      <c r="SRU32" s="80"/>
      <c r="SRV32" s="85"/>
      <c r="SRW32" s="77"/>
      <c r="SRX32" s="74"/>
      <c r="SRY32" s="74"/>
      <c r="SRZ32" s="85"/>
      <c r="SSA32" s="74"/>
      <c r="SSB32" s="74"/>
      <c r="SSC32" s="85"/>
      <c r="SSD32" s="74"/>
      <c r="SSE32" s="74"/>
      <c r="SSF32" s="85"/>
      <c r="SSG32" s="74"/>
      <c r="SSH32" s="74"/>
      <c r="SSI32" s="85"/>
      <c r="SSJ32" s="80"/>
      <c r="SSK32" s="80"/>
      <c r="SSL32" s="85"/>
      <c r="SSM32" s="77"/>
      <c r="SSN32" s="74"/>
      <c r="SSO32" s="74"/>
      <c r="SSP32" s="85"/>
      <c r="SSQ32" s="74"/>
      <c r="SSR32" s="74"/>
      <c r="SSS32" s="85"/>
      <c r="SST32" s="74"/>
      <c r="SSU32" s="74"/>
      <c r="SSV32" s="85"/>
      <c r="SSW32" s="74"/>
      <c r="SSX32" s="74"/>
      <c r="SSY32" s="85"/>
      <c r="SSZ32" s="80"/>
      <c r="STA32" s="80"/>
      <c r="STB32" s="85"/>
      <c r="STC32" s="77"/>
      <c r="STD32" s="74"/>
      <c r="STE32" s="74"/>
      <c r="STF32" s="85"/>
      <c r="STG32" s="74"/>
      <c r="STH32" s="74"/>
      <c r="STI32" s="85"/>
      <c r="STJ32" s="74"/>
      <c r="STK32" s="74"/>
      <c r="STL32" s="85"/>
      <c r="STM32" s="74"/>
      <c r="STN32" s="74"/>
      <c r="STO32" s="85"/>
      <c r="STP32" s="80"/>
      <c r="STQ32" s="80"/>
      <c r="STR32" s="85"/>
      <c r="STS32" s="77"/>
      <c r="STT32" s="74"/>
      <c r="STU32" s="74"/>
      <c r="STV32" s="85"/>
      <c r="STW32" s="74"/>
      <c r="STX32" s="74"/>
      <c r="STY32" s="85"/>
      <c r="STZ32" s="74"/>
      <c r="SUA32" s="74"/>
      <c r="SUB32" s="85"/>
      <c r="SUC32" s="74"/>
      <c r="SUD32" s="74"/>
      <c r="SUE32" s="85"/>
      <c r="SUF32" s="80"/>
      <c r="SUG32" s="80"/>
      <c r="SUH32" s="85"/>
      <c r="SUI32" s="77"/>
      <c r="SUJ32" s="74"/>
      <c r="SUK32" s="74"/>
      <c r="SUL32" s="85"/>
      <c r="SUM32" s="74"/>
      <c r="SUN32" s="74"/>
      <c r="SUO32" s="85"/>
      <c r="SUP32" s="74"/>
      <c r="SUQ32" s="74"/>
      <c r="SUR32" s="85"/>
      <c r="SUS32" s="74"/>
      <c r="SUT32" s="74"/>
      <c r="SUU32" s="85"/>
      <c r="SUV32" s="80"/>
      <c r="SUW32" s="80"/>
      <c r="SUX32" s="85"/>
      <c r="SUY32" s="77"/>
      <c r="SUZ32" s="74"/>
      <c r="SVA32" s="74"/>
      <c r="SVB32" s="85"/>
      <c r="SVC32" s="74"/>
      <c r="SVD32" s="74"/>
      <c r="SVE32" s="85"/>
      <c r="SVF32" s="74"/>
      <c r="SVG32" s="74"/>
      <c r="SVH32" s="85"/>
      <c r="SVI32" s="74"/>
      <c r="SVJ32" s="74"/>
      <c r="SVK32" s="85"/>
      <c r="SVL32" s="80"/>
      <c r="SVM32" s="80"/>
      <c r="SVN32" s="85"/>
      <c r="SVO32" s="77"/>
      <c r="SVP32" s="74"/>
      <c r="SVQ32" s="74"/>
      <c r="SVR32" s="85"/>
      <c r="SVS32" s="74"/>
      <c r="SVT32" s="74"/>
      <c r="SVU32" s="85"/>
      <c r="SVV32" s="74"/>
      <c r="SVW32" s="74"/>
      <c r="SVX32" s="85"/>
      <c r="SVY32" s="74"/>
      <c r="SVZ32" s="74"/>
      <c r="SWA32" s="85"/>
      <c r="SWB32" s="80"/>
      <c r="SWC32" s="80"/>
      <c r="SWD32" s="85"/>
      <c r="SWE32" s="77"/>
      <c r="SWF32" s="74"/>
      <c r="SWG32" s="74"/>
      <c r="SWH32" s="85"/>
      <c r="SWI32" s="74"/>
      <c r="SWJ32" s="74"/>
      <c r="SWK32" s="85"/>
      <c r="SWL32" s="74"/>
      <c r="SWM32" s="74"/>
      <c r="SWN32" s="85"/>
      <c r="SWO32" s="74"/>
      <c r="SWP32" s="74"/>
      <c r="SWQ32" s="85"/>
      <c r="SWR32" s="80"/>
      <c r="SWS32" s="80"/>
      <c r="SWT32" s="85"/>
      <c r="SWU32" s="77"/>
      <c r="SWV32" s="74"/>
      <c r="SWW32" s="74"/>
      <c r="SWX32" s="85"/>
      <c r="SWY32" s="74"/>
      <c r="SWZ32" s="74"/>
      <c r="SXA32" s="85"/>
      <c r="SXB32" s="74"/>
      <c r="SXC32" s="74"/>
      <c r="SXD32" s="85"/>
      <c r="SXE32" s="74"/>
      <c r="SXF32" s="74"/>
      <c r="SXG32" s="85"/>
      <c r="SXH32" s="80"/>
      <c r="SXI32" s="80"/>
      <c r="SXJ32" s="85"/>
      <c r="SXK32" s="77"/>
      <c r="SXL32" s="74"/>
      <c r="SXM32" s="74"/>
      <c r="SXN32" s="85"/>
      <c r="SXO32" s="74"/>
      <c r="SXP32" s="74"/>
      <c r="SXQ32" s="85"/>
      <c r="SXR32" s="74"/>
      <c r="SXS32" s="74"/>
      <c r="SXT32" s="85"/>
      <c r="SXU32" s="74"/>
      <c r="SXV32" s="74"/>
      <c r="SXW32" s="85"/>
      <c r="SXX32" s="80"/>
      <c r="SXY32" s="80"/>
      <c r="SXZ32" s="85"/>
      <c r="SYA32" s="77"/>
      <c r="SYB32" s="74"/>
      <c r="SYC32" s="74"/>
      <c r="SYD32" s="85"/>
      <c r="SYE32" s="74"/>
      <c r="SYF32" s="74"/>
      <c r="SYG32" s="85"/>
      <c r="SYH32" s="74"/>
      <c r="SYI32" s="74"/>
      <c r="SYJ32" s="85"/>
      <c r="SYK32" s="74"/>
      <c r="SYL32" s="74"/>
      <c r="SYM32" s="85"/>
      <c r="SYN32" s="80"/>
      <c r="SYO32" s="80"/>
      <c r="SYP32" s="85"/>
      <c r="SYQ32" s="77"/>
      <c r="SYR32" s="74"/>
      <c r="SYS32" s="74"/>
      <c r="SYT32" s="85"/>
      <c r="SYU32" s="74"/>
      <c r="SYV32" s="74"/>
      <c r="SYW32" s="85"/>
      <c r="SYX32" s="74"/>
      <c r="SYY32" s="74"/>
      <c r="SYZ32" s="85"/>
      <c r="SZA32" s="74"/>
      <c r="SZB32" s="74"/>
      <c r="SZC32" s="85"/>
      <c r="SZD32" s="80"/>
      <c r="SZE32" s="80"/>
      <c r="SZF32" s="85"/>
      <c r="SZG32" s="77"/>
      <c r="SZH32" s="74"/>
      <c r="SZI32" s="74"/>
      <c r="SZJ32" s="85"/>
      <c r="SZK32" s="74"/>
      <c r="SZL32" s="74"/>
      <c r="SZM32" s="85"/>
      <c r="SZN32" s="74"/>
      <c r="SZO32" s="74"/>
      <c r="SZP32" s="85"/>
      <c r="SZQ32" s="74"/>
      <c r="SZR32" s="74"/>
      <c r="SZS32" s="85"/>
      <c r="SZT32" s="80"/>
      <c r="SZU32" s="80"/>
      <c r="SZV32" s="85"/>
      <c r="SZW32" s="77"/>
      <c r="SZX32" s="74"/>
      <c r="SZY32" s="74"/>
      <c r="SZZ32" s="85"/>
      <c r="TAA32" s="74"/>
      <c r="TAB32" s="74"/>
      <c r="TAC32" s="85"/>
      <c r="TAD32" s="74"/>
      <c r="TAE32" s="74"/>
      <c r="TAF32" s="85"/>
      <c r="TAG32" s="74"/>
      <c r="TAH32" s="74"/>
      <c r="TAI32" s="85"/>
      <c r="TAJ32" s="80"/>
      <c r="TAK32" s="80"/>
      <c r="TAL32" s="85"/>
      <c r="TAM32" s="77"/>
      <c r="TAN32" s="74"/>
      <c r="TAO32" s="74"/>
      <c r="TAP32" s="85"/>
      <c r="TAQ32" s="74"/>
      <c r="TAR32" s="74"/>
      <c r="TAS32" s="85"/>
      <c r="TAT32" s="74"/>
      <c r="TAU32" s="74"/>
      <c r="TAV32" s="85"/>
      <c r="TAW32" s="74"/>
      <c r="TAX32" s="74"/>
      <c r="TAY32" s="85"/>
      <c r="TAZ32" s="80"/>
      <c r="TBA32" s="80"/>
      <c r="TBB32" s="85"/>
      <c r="TBC32" s="77"/>
      <c r="TBD32" s="74"/>
      <c r="TBE32" s="74"/>
      <c r="TBF32" s="85"/>
      <c r="TBG32" s="74"/>
      <c r="TBH32" s="74"/>
      <c r="TBI32" s="85"/>
      <c r="TBJ32" s="74"/>
      <c r="TBK32" s="74"/>
      <c r="TBL32" s="85"/>
      <c r="TBM32" s="74"/>
      <c r="TBN32" s="74"/>
      <c r="TBO32" s="85"/>
      <c r="TBP32" s="80"/>
      <c r="TBQ32" s="80"/>
      <c r="TBR32" s="85"/>
      <c r="TBS32" s="77"/>
      <c r="TBT32" s="74"/>
      <c r="TBU32" s="74"/>
      <c r="TBV32" s="85"/>
      <c r="TBW32" s="74"/>
      <c r="TBX32" s="74"/>
      <c r="TBY32" s="85"/>
      <c r="TBZ32" s="74"/>
      <c r="TCA32" s="74"/>
      <c r="TCB32" s="85"/>
      <c r="TCC32" s="74"/>
      <c r="TCD32" s="74"/>
      <c r="TCE32" s="85"/>
      <c r="TCF32" s="80"/>
      <c r="TCG32" s="80"/>
      <c r="TCH32" s="85"/>
      <c r="TCI32" s="77"/>
      <c r="TCJ32" s="74"/>
      <c r="TCK32" s="74"/>
      <c r="TCL32" s="85"/>
      <c r="TCM32" s="74"/>
      <c r="TCN32" s="74"/>
      <c r="TCO32" s="85"/>
      <c r="TCP32" s="74"/>
      <c r="TCQ32" s="74"/>
      <c r="TCR32" s="85"/>
      <c r="TCS32" s="74"/>
      <c r="TCT32" s="74"/>
      <c r="TCU32" s="85"/>
      <c r="TCV32" s="80"/>
      <c r="TCW32" s="80"/>
      <c r="TCX32" s="85"/>
      <c r="TCY32" s="77"/>
      <c r="TCZ32" s="74"/>
      <c r="TDA32" s="74"/>
      <c r="TDB32" s="85"/>
      <c r="TDC32" s="74"/>
      <c r="TDD32" s="74"/>
      <c r="TDE32" s="85"/>
      <c r="TDF32" s="74"/>
      <c r="TDG32" s="74"/>
      <c r="TDH32" s="85"/>
      <c r="TDI32" s="74"/>
      <c r="TDJ32" s="74"/>
      <c r="TDK32" s="85"/>
      <c r="TDL32" s="80"/>
      <c r="TDM32" s="80"/>
      <c r="TDN32" s="85"/>
      <c r="TDO32" s="77"/>
      <c r="TDP32" s="74"/>
      <c r="TDQ32" s="74"/>
      <c r="TDR32" s="85"/>
      <c r="TDS32" s="74"/>
      <c r="TDT32" s="74"/>
      <c r="TDU32" s="85"/>
      <c r="TDV32" s="74"/>
      <c r="TDW32" s="74"/>
      <c r="TDX32" s="85"/>
      <c r="TDY32" s="74"/>
      <c r="TDZ32" s="74"/>
      <c r="TEA32" s="85"/>
      <c r="TEB32" s="80"/>
      <c r="TEC32" s="80"/>
      <c r="TED32" s="85"/>
      <c r="TEE32" s="77"/>
      <c r="TEF32" s="74"/>
      <c r="TEG32" s="74"/>
      <c r="TEH32" s="85"/>
      <c r="TEI32" s="74"/>
      <c r="TEJ32" s="74"/>
      <c r="TEK32" s="85"/>
      <c r="TEL32" s="74"/>
      <c r="TEM32" s="74"/>
      <c r="TEN32" s="85"/>
      <c r="TEO32" s="74"/>
      <c r="TEP32" s="74"/>
      <c r="TEQ32" s="85"/>
      <c r="TER32" s="80"/>
      <c r="TES32" s="80"/>
      <c r="TET32" s="85"/>
      <c r="TEU32" s="77"/>
      <c r="TEV32" s="74"/>
      <c r="TEW32" s="74"/>
      <c r="TEX32" s="85"/>
      <c r="TEY32" s="74"/>
      <c r="TEZ32" s="74"/>
      <c r="TFA32" s="85"/>
      <c r="TFB32" s="74"/>
      <c r="TFC32" s="74"/>
      <c r="TFD32" s="85"/>
      <c r="TFE32" s="74"/>
      <c r="TFF32" s="74"/>
      <c r="TFG32" s="85"/>
      <c r="TFH32" s="80"/>
      <c r="TFI32" s="80"/>
      <c r="TFJ32" s="85"/>
      <c r="TFK32" s="77"/>
      <c r="TFL32" s="74"/>
      <c r="TFM32" s="74"/>
      <c r="TFN32" s="85"/>
      <c r="TFO32" s="74"/>
      <c r="TFP32" s="74"/>
      <c r="TFQ32" s="85"/>
      <c r="TFR32" s="74"/>
      <c r="TFS32" s="74"/>
      <c r="TFT32" s="85"/>
      <c r="TFU32" s="74"/>
      <c r="TFV32" s="74"/>
      <c r="TFW32" s="85"/>
      <c r="TFX32" s="80"/>
      <c r="TFY32" s="80"/>
      <c r="TFZ32" s="85"/>
      <c r="TGA32" s="77"/>
      <c r="TGB32" s="74"/>
      <c r="TGC32" s="74"/>
      <c r="TGD32" s="85"/>
      <c r="TGE32" s="74"/>
      <c r="TGF32" s="74"/>
      <c r="TGG32" s="85"/>
      <c r="TGH32" s="74"/>
      <c r="TGI32" s="74"/>
      <c r="TGJ32" s="85"/>
      <c r="TGK32" s="74"/>
      <c r="TGL32" s="74"/>
      <c r="TGM32" s="85"/>
      <c r="TGN32" s="80"/>
      <c r="TGO32" s="80"/>
      <c r="TGP32" s="85"/>
      <c r="TGQ32" s="77"/>
      <c r="TGR32" s="74"/>
      <c r="TGS32" s="74"/>
      <c r="TGT32" s="85"/>
      <c r="TGU32" s="74"/>
      <c r="TGV32" s="74"/>
      <c r="TGW32" s="85"/>
      <c r="TGX32" s="74"/>
      <c r="TGY32" s="74"/>
      <c r="TGZ32" s="85"/>
      <c r="THA32" s="74"/>
      <c r="THB32" s="74"/>
      <c r="THC32" s="85"/>
      <c r="THD32" s="80"/>
      <c r="THE32" s="80"/>
      <c r="THF32" s="85"/>
      <c r="THG32" s="77"/>
      <c r="THH32" s="74"/>
      <c r="THI32" s="74"/>
      <c r="THJ32" s="85"/>
      <c r="THK32" s="74"/>
      <c r="THL32" s="74"/>
      <c r="THM32" s="85"/>
      <c r="THN32" s="74"/>
      <c r="THO32" s="74"/>
      <c r="THP32" s="85"/>
      <c r="THQ32" s="74"/>
      <c r="THR32" s="74"/>
      <c r="THS32" s="85"/>
      <c r="THT32" s="80"/>
      <c r="THU32" s="80"/>
      <c r="THV32" s="85"/>
      <c r="THW32" s="77"/>
      <c r="THX32" s="74"/>
      <c r="THY32" s="74"/>
      <c r="THZ32" s="85"/>
      <c r="TIA32" s="74"/>
      <c r="TIB32" s="74"/>
      <c r="TIC32" s="85"/>
      <c r="TID32" s="74"/>
      <c r="TIE32" s="74"/>
      <c r="TIF32" s="85"/>
      <c r="TIG32" s="74"/>
      <c r="TIH32" s="74"/>
      <c r="TII32" s="85"/>
      <c r="TIJ32" s="80"/>
      <c r="TIK32" s="80"/>
      <c r="TIL32" s="85"/>
      <c r="TIM32" s="77"/>
      <c r="TIN32" s="74"/>
      <c r="TIO32" s="74"/>
      <c r="TIP32" s="85"/>
      <c r="TIQ32" s="74"/>
      <c r="TIR32" s="74"/>
      <c r="TIS32" s="85"/>
      <c r="TIT32" s="74"/>
      <c r="TIU32" s="74"/>
      <c r="TIV32" s="85"/>
      <c r="TIW32" s="74"/>
      <c r="TIX32" s="74"/>
      <c r="TIY32" s="85"/>
      <c r="TIZ32" s="80"/>
      <c r="TJA32" s="80"/>
      <c r="TJB32" s="85"/>
      <c r="TJC32" s="77"/>
      <c r="TJD32" s="74"/>
      <c r="TJE32" s="74"/>
      <c r="TJF32" s="85"/>
      <c r="TJG32" s="74"/>
      <c r="TJH32" s="74"/>
      <c r="TJI32" s="85"/>
      <c r="TJJ32" s="74"/>
      <c r="TJK32" s="74"/>
      <c r="TJL32" s="85"/>
      <c r="TJM32" s="74"/>
      <c r="TJN32" s="74"/>
      <c r="TJO32" s="85"/>
      <c r="TJP32" s="80"/>
      <c r="TJQ32" s="80"/>
      <c r="TJR32" s="85"/>
      <c r="TJS32" s="77"/>
      <c r="TJT32" s="74"/>
      <c r="TJU32" s="74"/>
      <c r="TJV32" s="85"/>
      <c r="TJW32" s="74"/>
      <c r="TJX32" s="74"/>
      <c r="TJY32" s="85"/>
      <c r="TJZ32" s="74"/>
      <c r="TKA32" s="74"/>
      <c r="TKB32" s="85"/>
      <c r="TKC32" s="74"/>
      <c r="TKD32" s="74"/>
      <c r="TKE32" s="85"/>
      <c r="TKF32" s="80"/>
      <c r="TKG32" s="80"/>
      <c r="TKH32" s="85"/>
      <c r="TKI32" s="77"/>
      <c r="TKJ32" s="74"/>
      <c r="TKK32" s="74"/>
      <c r="TKL32" s="85"/>
      <c r="TKM32" s="74"/>
      <c r="TKN32" s="74"/>
      <c r="TKO32" s="85"/>
      <c r="TKP32" s="74"/>
      <c r="TKQ32" s="74"/>
      <c r="TKR32" s="85"/>
      <c r="TKS32" s="74"/>
      <c r="TKT32" s="74"/>
      <c r="TKU32" s="85"/>
      <c r="TKV32" s="80"/>
      <c r="TKW32" s="80"/>
      <c r="TKX32" s="85"/>
      <c r="TKY32" s="77"/>
      <c r="TKZ32" s="74"/>
      <c r="TLA32" s="74"/>
      <c r="TLB32" s="85"/>
      <c r="TLC32" s="74"/>
      <c r="TLD32" s="74"/>
      <c r="TLE32" s="85"/>
      <c r="TLF32" s="74"/>
      <c r="TLG32" s="74"/>
      <c r="TLH32" s="85"/>
      <c r="TLI32" s="74"/>
      <c r="TLJ32" s="74"/>
      <c r="TLK32" s="85"/>
      <c r="TLL32" s="80"/>
      <c r="TLM32" s="80"/>
      <c r="TLN32" s="85"/>
      <c r="TLO32" s="77"/>
      <c r="TLP32" s="74"/>
      <c r="TLQ32" s="74"/>
      <c r="TLR32" s="85"/>
      <c r="TLS32" s="74"/>
      <c r="TLT32" s="74"/>
      <c r="TLU32" s="85"/>
      <c r="TLV32" s="74"/>
      <c r="TLW32" s="74"/>
      <c r="TLX32" s="85"/>
      <c r="TLY32" s="74"/>
      <c r="TLZ32" s="74"/>
      <c r="TMA32" s="85"/>
      <c r="TMB32" s="80"/>
      <c r="TMC32" s="80"/>
      <c r="TMD32" s="85"/>
      <c r="TME32" s="77"/>
      <c r="TMF32" s="74"/>
      <c r="TMG32" s="74"/>
      <c r="TMH32" s="85"/>
      <c r="TMI32" s="74"/>
      <c r="TMJ32" s="74"/>
      <c r="TMK32" s="85"/>
      <c r="TML32" s="74"/>
      <c r="TMM32" s="74"/>
      <c r="TMN32" s="85"/>
      <c r="TMO32" s="74"/>
      <c r="TMP32" s="74"/>
      <c r="TMQ32" s="85"/>
      <c r="TMR32" s="80"/>
      <c r="TMS32" s="80"/>
      <c r="TMT32" s="85"/>
      <c r="TMU32" s="77"/>
      <c r="TMV32" s="74"/>
      <c r="TMW32" s="74"/>
      <c r="TMX32" s="85"/>
      <c r="TMY32" s="74"/>
      <c r="TMZ32" s="74"/>
      <c r="TNA32" s="85"/>
      <c r="TNB32" s="74"/>
      <c r="TNC32" s="74"/>
      <c r="TND32" s="85"/>
      <c r="TNE32" s="74"/>
      <c r="TNF32" s="74"/>
      <c r="TNG32" s="85"/>
      <c r="TNH32" s="80"/>
      <c r="TNI32" s="80"/>
      <c r="TNJ32" s="85"/>
      <c r="TNK32" s="77"/>
      <c r="TNL32" s="74"/>
      <c r="TNM32" s="74"/>
      <c r="TNN32" s="85"/>
      <c r="TNO32" s="74"/>
      <c r="TNP32" s="74"/>
      <c r="TNQ32" s="85"/>
      <c r="TNR32" s="74"/>
      <c r="TNS32" s="74"/>
      <c r="TNT32" s="85"/>
      <c r="TNU32" s="74"/>
      <c r="TNV32" s="74"/>
      <c r="TNW32" s="85"/>
      <c r="TNX32" s="80"/>
      <c r="TNY32" s="80"/>
      <c r="TNZ32" s="85"/>
      <c r="TOA32" s="77"/>
      <c r="TOB32" s="74"/>
      <c r="TOC32" s="74"/>
      <c r="TOD32" s="85"/>
      <c r="TOE32" s="74"/>
      <c r="TOF32" s="74"/>
      <c r="TOG32" s="85"/>
      <c r="TOH32" s="74"/>
      <c r="TOI32" s="74"/>
      <c r="TOJ32" s="85"/>
      <c r="TOK32" s="74"/>
      <c r="TOL32" s="74"/>
      <c r="TOM32" s="85"/>
      <c r="TON32" s="80"/>
      <c r="TOO32" s="80"/>
      <c r="TOP32" s="85"/>
      <c r="TOQ32" s="77"/>
      <c r="TOR32" s="74"/>
      <c r="TOS32" s="74"/>
      <c r="TOT32" s="85"/>
      <c r="TOU32" s="74"/>
      <c r="TOV32" s="74"/>
      <c r="TOW32" s="85"/>
      <c r="TOX32" s="74"/>
      <c r="TOY32" s="74"/>
      <c r="TOZ32" s="85"/>
      <c r="TPA32" s="74"/>
      <c r="TPB32" s="74"/>
      <c r="TPC32" s="85"/>
      <c r="TPD32" s="80"/>
      <c r="TPE32" s="80"/>
      <c r="TPF32" s="85"/>
      <c r="TPG32" s="77"/>
      <c r="TPH32" s="74"/>
      <c r="TPI32" s="74"/>
      <c r="TPJ32" s="85"/>
      <c r="TPK32" s="74"/>
      <c r="TPL32" s="74"/>
      <c r="TPM32" s="85"/>
      <c r="TPN32" s="74"/>
      <c r="TPO32" s="74"/>
      <c r="TPP32" s="85"/>
      <c r="TPQ32" s="74"/>
      <c r="TPR32" s="74"/>
      <c r="TPS32" s="85"/>
      <c r="TPT32" s="80"/>
      <c r="TPU32" s="80"/>
      <c r="TPV32" s="85"/>
      <c r="TPW32" s="77"/>
      <c r="TPX32" s="74"/>
      <c r="TPY32" s="74"/>
      <c r="TPZ32" s="85"/>
      <c r="TQA32" s="74"/>
      <c r="TQB32" s="74"/>
      <c r="TQC32" s="85"/>
      <c r="TQD32" s="74"/>
      <c r="TQE32" s="74"/>
      <c r="TQF32" s="85"/>
      <c r="TQG32" s="74"/>
      <c r="TQH32" s="74"/>
      <c r="TQI32" s="85"/>
      <c r="TQJ32" s="80"/>
      <c r="TQK32" s="80"/>
      <c r="TQL32" s="85"/>
      <c r="TQM32" s="77"/>
      <c r="TQN32" s="74"/>
      <c r="TQO32" s="74"/>
      <c r="TQP32" s="85"/>
      <c r="TQQ32" s="74"/>
      <c r="TQR32" s="74"/>
      <c r="TQS32" s="85"/>
      <c r="TQT32" s="74"/>
      <c r="TQU32" s="74"/>
      <c r="TQV32" s="85"/>
      <c r="TQW32" s="74"/>
      <c r="TQX32" s="74"/>
      <c r="TQY32" s="85"/>
      <c r="TQZ32" s="80"/>
      <c r="TRA32" s="80"/>
      <c r="TRB32" s="85"/>
      <c r="TRC32" s="77"/>
      <c r="TRD32" s="74"/>
      <c r="TRE32" s="74"/>
      <c r="TRF32" s="85"/>
      <c r="TRG32" s="74"/>
      <c r="TRH32" s="74"/>
      <c r="TRI32" s="85"/>
      <c r="TRJ32" s="74"/>
      <c r="TRK32" s="74"/>
      <c r="TRL32" s="85"/>
      <c r="TRM32" s="74"/>
      <c r="TRN32" s="74"/>
      <c r="TRO32" s="85"/>
      <c r="TRP32" s="80"/>
      <c r="TRQ32" s="80"/>
      <c r="TRR32" s="85"/>
      <c r="TRS32" s="77"/>
      <c r="TRT32" s="74"/>
      <c r="TRU32" s="74"/>
      <c r="TRV32" s="85"/>
      <c r="TRW32" s="74"/>
      <c r="TRX32" s="74"/>
      <c r="TRY32" s="85"/>
      <c r="TRZ32" s="74"/>
      <c r="TSA32" s="74"/>
      <c r="TSB32" s="85"/>
      <c r="TSC32" s="74"/>
      <c r="TSD32" s="74"/>
      <c r="TSE32" s="85"/>
      <c r="TSF32" s="80"/>
      <c r="TSG32" s="80"/>
      <c r="TSH32" s="85"/>
      <c r="TSI32" s="77"/>
      <c r="TSJ32" s="74"/>
      <c r="TSK32" s="74"/>
      <c r="TSL32" s="85"/>
      <c r="TSM32" s="74"/>
      <c r="TSN32" s="74"/>
      <c r="TSO32" s="85"/>
      <c r="TSP32" s="74"/>
      <c r="TSQ32" s="74"/>
      <c r="TSR32" s="85"/>
      <c r="TSS32" s="74"/>
      <c r="TST32" s="74"/>
      <c r="TSU32" s="85"/>
      <c r="TSV32" s="80"/>
      <c r="TSW32" s="80"/>
      <c r="TSX32" s="85"/>
      <c r="TSY32" s="77"/>
      <c r="TSZ32" s="74"/>
      <c r="TTA32" s="74"/>
      <c r="TTB32" s="85"/>
      <c r="TTC32" s="74"/>
      <c r="TTD32" s="74"/>
      <c r="TTE32" s="85"/>
      <c r="TTF32" s="74"/>
      <c r="TTG32" s="74"/>
      <c r="TTH32" s="85"/>
      <c r="TTI32" s="74"/>
      <c r="TTJ32" s="74"/>
      <c r="TTK32" s="85"/>
      <c r="TTL32" s="80"/>
      <c r="TTM32" s="80"/>
      <c r="TTN32" s="85"/>
      <c r="TTO32" s="77"/>
      <c r="TTP32" s="74"/>
      <c r="TTQ32" s="74"/>
      <c r="TTR32" s="85"/>
      <c r="TTS32" s="74"/>
      <c r="TTT32" s="74"/>
      <c r="TTU32" s="85"/>
      <c r="TTV32" s="74"/>
      <c r="TTW32" s="74"/>
      <c r="TTX32" s="85"/>
      <c r="TTY32" s="74"/>
      <c r="TTZ32" s="74"/>
      <c r="TUA32" s="85"/>
      <c r="TUB32" s="80"/>
      <c r="TUC32" s="80"/>
      <c r="TUD32" s="85"/>
      <c r="TUE32" s="77"/>
      <c r="TUF32" s="74"/>
      <c r="TUG32" s="74"/>
      <c r="TUH32" s="85"/>
      <c r="TUI32" s="74"/>
      <c r="TUJ32" s="74"/>
      <c r="TUK32" s="85"/>
      <c r="TUL32" s="74"/>
      <c r="TUM32" s="74"/>
      <c r="TUN32" s="85"/>
      <c r="TUO32" s="74"/>
      <c r="TUP32" s="74"/>
      <c r="TUQ32" s="85"/>
      <c r="TUR32" s="80"/>
      <c r="TUS32" s="80"/>
      <c r="TUT32" s="85"/>
      <c r="TUU32" s="77"/>
      <c r="TUV32" s="74"/>
      <c r="TUW32" s="74"/>
      <c r="TUX32" s="85"/>
      <c r="TUY32" s="74"/>
      <c r="TUZ32" s="74"/>
      <c r="TVA32" s="85"/>
      <c r="TVB32" s="74"/>
      <c r="TVC32" s="74"/>
      <c r="TVD32" s="85"/>
      <c r="TVE32" s="74"/>
      <c r="TVF32" s="74"/>
      <c r="TVG32" s="85"/>
      <c r="TVH32" s="80"/>
      <c r="TVI32" s="80"/>
      <c r="TVJ32" s="85"/>
      <c r="TVK32" s="77"/>
      <c r="TVL32" s="74"/>
      <c r="TVM32" s="74"/>
      <c r="TVN32" s="85"/>
      <c r="TVO32" s="74"/>
      <c r="TVP32" s="74"/>
      <c r="TVQ32" s="85"/>
      <c r="TVR32" s="74"/>
      <c r="TVS32" s="74"/>
      <c r="TVT32" s="85"/>
      <c r="TVU32" s="74"/>
      <c r="TVV32" s="74"/>
      <c r="TVW32" s="85"/>
      <c r="TVX32" s="80"/>
      <c r="TVY32" s="80"/>
      <c r="TVZ32" s="85"/>
      <c r="TWA32" s="77"/>
      <c r="TWB32" s="74"/>
      <c r="TWC32" s="74"/>
      <c r="TWD32" s="85"/>
      <c r="TWE32" s="74"/>
      <c r="TWF32" s="74"/>
      <c r="TWG32" s="85"/>
      <c r="TWH32" s="74"/>
      <c r="TWI32" s="74"/>
      <c r="TWJ32" s="85"/>
      <c r="TWK32" s="74"/>
      <c r="TWL32" s="74"/>
      <c r="TWM32" s="85"/>
      <c r="TWN32" s="80"/>
      <c r="TWO32" s="80"/>
      <c r="TWP32" s="85"/>
      <c r="TWQ32" s="77"/>
      <c r="TWR32" s="74"/>
      <c r="TWS32" s="74"/>
      <c r="TWT32" s="85"/>
      <c r="TWU32" s="74"/>
      <c r="TWV32" s="74"/>
      <c r="TWW32" s="85"/>
      <c r="TWX32" s="74"/>
      <c r="TWY32" s="74"/>
      <c r="TWZ32" s="85"/>
      <c r="TXA32" s="74"/>
      <c r="TXB32" s="74"/>
      <c r="TXC32" s="85"/>
      <c r="TXD32" s="80"/>
      <c r="TXE32" s="80"/>
      <c r="TXF32" s="85"/>
      <c r="TXG32" s="77"/>
      <c r="TXH32" s="74"/>
      <c r="TXI32" s="74"/>
      <c r="TXJ32" s="85"/>
      <c r="TXK32" s="74"/>
      <c r="TXL32" s="74"/>
      <c r="TXM32" s="85"/>
      <c r="TXN32" s="74"/>
      <c r="TXO32" s="74"/>
      <c r="TXP32" s="85"/>
      <c r="TXQ32" s="74"/>
      <c r="TXR32" s="74"/>
      <c r="TXS32" s="85"/>
      <c r="TXT32" s="80"/>
      <c r="TXU32" s="80"/>
      <c r="TXV32" s="85"/>
      <c r="TXW32" s="77"/>
      <c r="TXX32" s="74"/>
      <c r="TXY32" s="74"/>
      <c r="TXZ32" s="85"/>
      <c r="TYA32" s="74"/>
      <c r="TYB32" s="74"/>
      <c r="TYC32" s="85"/>
      <c r="TYD32" s="74"/>
      <c r="TYE32" s="74"/>
      <c r="TYF32" s="85"/>
      <c r="TYG32" s="74"/>
      <c r="TYH32" s="74"/>
      <c r="TYI32" s="85"/>
      <c r="TYJ32" s="80"/>
      <c r="TYK32" s="80"/>
      <c r="TYL32" s="85"/>
      <c r="TYM32" s="77"/>
      <c r="TYN32" s="74"/>
      <c r="TYO32" s="74"/>
      <c r="TYP32" s="85"/>
      <c r="TYQ32" s="74"/>
      <c r="TYR32" s="74"/>
      <c r="TYS32" s="85"/>
      <c r="TYT32" s="74"/>
      <c r="TYU32" s="74"/>
      <c r="TYV32" s="85"/>
      <c r="TYW32" s="74"/>
      <c r="TYX32" s="74"/>
      <c r="TYY32" s="85"/>
      <c r="TYZ32" s="80"/>
      <c r="TZA32" s="80"/>
      <c r="TZB32" s="85"/>
      <c r="TZC32" s="77"/>
      <c r="TZD32" s="74"/>
      <c r="TZE32" s="74"/>
      <c r="TZF32" s="85"/>
      <c r="TZG32" s="74"/>
      <c r="TZH32" s="74"/>
      <c r="TZI32" s="85"/>
      <c r="TZJ32" s="74"/>
      <c r="TZK32" s="74"/>
      <c r="TZL32" s="85"/>
      <c r="TZM32" s="74"/>
      <c r="TZN32" s="74"/>
      <c r="TZO32" s="85"/>
      <c r="TZP32" s="80"/>
      <c r="TZQ32" s="80"/>
      <c r="TZR32" s="85"/>
      <c r="TZS32" s="77"/>
      <c r="TZT32" s="74"/>
      <c r="TZU32" s="74"/>
      <c r="TZV32" s="85"/>
      <c r="TZW32" s="74"/>
      <c r="TZX32" s="74"/>
      <c r="TZY32" s="85"/>
      <c r="TZZ32" s="74"/>
      <c r="UAA32" s="74"/>
      <c r="UAB32" s="85"/>
      <c r="UAC32" s="74"/>
      <c r="UAD32" s="74"/>
      <c r="UAE32" s="85"/>
      <c r="UAF32" s="80"/>
      <c r="UAG32" s="80"/>
      <c r="UAH32" s="85"/>
      <c r="UAI32" s="77"/>
      <c r="UAJ32" s="74"/>
      <c r="UAK32" s="74"/>
      <c r="UAL32" s="85"/>
      <c r="UAM32" s="74"/>
      <c r="UAN32" s="74"/>
      <c r="UAO32" s="85"/>
      <c r="UAP32" s="74"/>
      <c r="UAQ32" s="74"/>
      <c r="UAR32" s="85"/>
      <c r="UAS32" s="74"/>
      <c r="UAT32" s="74"/>
      <c r="UAU32" s="85"/>
      <c r="UAV32" s="80"/>
      <c r="UAW32" s="80"/>
      <c r="UAX32" s="85"/>
      <c r="UAY32" s="77"/>
      <c r="UAZ32" s="74"/>
      <c r="UBA32" s="74"/>
      <c r="UBB32" s="85"/>
      <c r="UBC32" s="74"/>
      <c r="UBD32" s="74"/>
      <c r="UBE32" s="85"/>
      <c r="UBF32" s="74"/>
      <c r="UBG32" s="74"/>
      <c r="UBH32" s="85"/>
      <c r="UBI32" s="74"/>
      <c r="UBJ32" s="74"/>
      <c r="UBK32" s="85"/>
      <c r="UBL32" s="80"/>
      <c r="UBM32" s="80"/>
      <c r="UBN32" s="85"/>
      <c r="UBO32" s="77"/>
      <c r="UBP32" s="74"/>
      <c r="UBQ32" s="74"/>
      <c r="UBR32" s="85"/>
      <c r="UBS32" s="74"/>
      <c r="UBT32" s="74"/>
      <c r="UBU32" s="85"/>
      <c r="UBV32" s="74"/>
      <c r="UBW32" s="74"/>
      <c r="UBX32" s="85"/>
      <c r="UBY32" s="74"/>
      <c r="UBZ32" s="74"/>
      <c r="UCA32" s="85"/>
      <c r="UCB32" s="80"/>
      <c r="UCC32" s="80"/>
      <c r="UCD32" s="85"/>
      <c r="UCE32" s="77"/>
      <c r="UCF32" s="74"/>
      <c r="UCG32" s="74"/>
      <c r="UCH32" s="85"/>
      <c r="UCI32" s="74"/>
      <c r="UCJ32" s="74"/>
      <c r="UCK32" s="85"/>
      <c r="UCL32" s="74"/>
      <c r="UCM32" s="74"/>
      <c r="UCN32" s="85"/>
      <c r="UCO32" s="74"/>
      <c r="UCP32" s="74"/>
      <c r="UCQ32" s="85"/>
      <c r="UCR32" s="80"/>
      <c r="UCS32" s="80"/>
      <c r="UCT32" s="85"/>
      <c r="UCU32" s="77"/>
      <c r="UCV32" s="74"/>
      <c r="UCW32" s="74"/>
      <c r="UCX32" s="85"/>
      <c r="UCY32" s="74"/>
      <c r="UCZ32" s="74"/>
      <c r="UDA32" s="85"/>
      <c r="UDB32" s="74"/>
      <c r="UDC32" s="74"/>
      <c r="UDD32" s="85"/>
      <c r="UDE32" s="74"/>
      <c r="UDF32" s="74"/>
      <c r="UDG32" s="85"/>
      <c r="UDH32" s="80"/>
      <c r="UDI32" s="80"/>
      <c r="UDJ32" s="85"/>
      <c r="UDK32" s="77"/>
      <c r="UDL32" s="74"/>
      <c r="UDM32" s="74"/>
      <c r="UDN32" s="85"/>
      <c r="UDO32" s="74"/>
      <c r="UDP32" s="74"/>
      <c r="UDQ32" s="85"/>
      <c r="UDR32" s="74"/>
      <c r="UDS32" s="74"/>
      <c r="UDT32" s="85"/>
      <c r="UDU32" s="74"/>
      <c r="UDV32" s="74"/>
      <c r="UDW32" s="85"/>
      <c r="UDX32" s="80"/>
      <c r="UDY32" s="80"/>
      <c r="UDZ32" s="85"/>
      <c r="UEA32" s="77"/>
      <c r="UEB32" s="74"/>
      <c r="UEC32" s="74"/>
      <c r="UED32" s="85"/>
      <c r="UEE32" s="74"/>
      <c r="UEF32" s="74"/>
      <c r="UEG32" s="85"/>
      <c r="UEH32" s="74"/>
      <c r="UEI32" s="74"/>
      <c r="UEJ32" s="85"/>
      <c r="UEK32" s="74"/>
      <c r="UEL32" s="74"/>
      <c r="UEM32" s="85"/>
      <c r="UEN32" s="80"/>
      <c r="UEO32" s="80"/>
      <c r="UEP32" s="85"/>
      <c r="UEQ32" s="77"/>
      <c r="UER32" s="74"/>
      <c r="UES32" s="74"/>
      <c r="UET32" s="85"/>
      <c r="UEU32" s="74"/>
      <c r="UEV32" s="74"/>
      <c r="UEW32" s="85"/>
      <c r="UEX32" s="74"/>
      <c r="UEY32" s="74"/>
      <c r="UEZ32" s="85"/>
      <c r="UFA32" s="74"/>
      <c r="UFB32" s="74"/>
      <c r="UFC32" s="85"/>
      <c r="UFD32" s="80"/>
      <c r="UFE32" s="80"/>
      <c r="UFF32" s="85"/>
      <c r="UFG32" s="77"/>
      <c r="UFH32" s="74"/>
      <c r="UFI32" s="74"/>
      <c r="UFJ32" s="85"/>
      <c r="UFK32" s="74"/>
      <c r="UFL32" s="74"/>
      <c r="UFM32" s="85"/>
      <c r="UFN32" s="74"/>
      <c r="UFO32" s="74"/>
      <c r="UFP32" s="85"/>
      <c r="UFQ32" s="74"/>
      <c r="UFR32" s="74"/>
      <c r="UFS32" s="85"/>
      <c r="UFT32" s="80"/>
      <c r="UFU32" s="80"/>
      <c r="UFV32" s="85"/>
      <c r="UFW32" s="77"/>
      <c r="UFX32" s="74"/>
      <c r="UFY32" s="74"/>
      <c r="UFZ32" s="85"/>
      <c r="UGA32" s="74"/>
      <c r="UGB32" s="74"/>
      <c r="UGC32" s="85"/>
      <c r="UGD32" s="74"/>
      <c r="UGE32" s="74"/>
      <c r="UGF32" s="85"/>
      <c r="UGG32" s="74"/>
      <c r="UGH32" s="74"/>
      <c r="UGI32" s="85"/>
      <c r="UGJ32" s="80"/>
      <c r="UGK32" s="80"/>
      <c r="UGL32" s="85"/>
      <c r="UGM32" s="77"/>
      <c r="UGN32" s="74"/>
      <c r="UGO32" s="74"/>
      <c r="UGP32" s="85"/>
      <c r="UGQ32" s="74"/>
      <c r="UGR32" s="74"/>
      <c r="UGS32" s="85"/>
      <c r="UGT32" s="74"/>
      <c r="UGU32" s="74"/>
      <c r="UGV32" s="85"/>
      <c r="UGW32" s="74"/>
      <c r="UGX32" s="74"/>
      <c r="UGY32" s="85"/>
      <c r="UGZ32" s="80"/>
      <c r="UHA32" s="80"/>
      <c r="UHB32" s="85"/>
      <c r="UHC32" s="77"/>
      <c r="UHD32" s="74"/>
      <c r="UHE32" s="74"/>
      <c r="UHF32" s="85"/>
      <c r="UHG32" s="74"/>
      <c r="UHH32" s="74"/>
      <c r="UHI32" s="85"/>
      <c r="UHJ32" s="74"/>
      <c r="UHK32" s="74"/>
      <c r="UHL32" s="85"/>
      <c r="UHM32" s="74"/>
      <c r="UHN32" s="74"/>
      <c r="UHO32" s="85"/>
      <c r="UHP32" s="80"/>
      <c r="UHQ32" s="80"/>
      <c r="UHR32" s="85"/>
      <c r="UHS32" s="77"/>
      <c r="UHT32" s="74"/>
      <c r="UHU32" s="74"/>
      <c r="UHV32" s="85"/>
      <c r="UHW32" s="74"/>
      <c r="UHX32" s="74"/>
      <c r="UHY32" s="85"/>
      <c r="UHZ32" s="74"/>
      <c r="UIA32" s="74"/>
      <c r="UIB32" s="85"/>
      <c r="UIC32" s="74"/>
      <c r="UID32" s="74"/>
      <c r="UIE32" s="85"/>
      <c r="UIF32" s="80"/>
      <c r="UIG32" s="80"/>
      <c r="UIH32" s="85"/>
      <c r="UII32" s="77"/>
      <c r="UIJ32" s="74"/>
      <c r="UIK32" s="74"/>
      <c r="UIL32" s="85"/>
      <c r="UIM32" s="74"/>
      <c r="UIN32" s="74"/>
      <c r="UIO32" s="85"/>
      <c r="UIP32" s="74"/>
      <c r="UIQ32" s="74"/>
      <c r="UIR32" s="85"/>
      <c r="UIS32" s="74"/>
      <c r="UIT32" s="74"/>
      <c r="UIU32" s="85"/>
      <c r="UIV32" s="80"/>
      <c r="UIW32" s="80"/>
      <c r="UIX32" s="85"/>
      <c r="UIY32" s="77"/>
      <c r="UIZ32" s="74"/>
      <c r="UJA32" s="74"/>
      <c r="UJB32" s="85"/>
      <c r="UJC32" s="74"/>
      <c r="UJD32" s="74"/>
      <c r="UJE32" s="85"/>
      <c r="UJF32" s="74"/>
      <c r="UJG32" s="74"/>
      <c r="UJH32" s="85"/>
      <c r="UJI32" s="74"/>
      <c r="UJJ32" s="74"/>
      <c r="UJK32" s="85"/>
      <c r="UJL32" s="80"/>
      <c r="UJM32" s="80"/>
      <c r="UJN32" s="85"/>
      <c r="UJO32" s="77"/>
      <c r="UJP32" s="74"/>
      <c r="UJQ32" s="74"/>
      <c r="UJR32" s="85"/>
      <c r="UJS32" s="74"/>
      <c r="UJT32" s="74"/>
      <c r="UJU32" s="85"/>
      <c r="UJV32" s="74"/>
      <c r="UJW32" s="74"/>
      <c r="UJX32" s="85"/>
      <c r="UJY32" s="74"/>
      <c r="UJZ32" s="74"/>
      <c r="UKA32" s="85"/>
      <c r="UKB32" s="80"/>
      <c r="UKC32" s="80"/>
      <c r="UKD32" s="85"/>
      <c r="UKE32" s="77"/>
      <c r="UKF32" s="74"/>
      <c r="UKG32" s="74"/>
      <c r="UKH32" s="85"/>
      <c r="UKI32" s="74"/>
      <c r="UKJ32" s="74"/>
      <c r="UKK32" s="85"/>
      <c r="UKL32" s="74"/>
      <c r="UKM32" s="74"/>
      <c r="UKN32" s="85"/>
      <c r="UKO32" s="74"/>
      <c r="UKP32" s="74"/>
      <c r="UKQ32" s="85"/>
      <c r="UKR32" s="80"/>
      <c r="UKS32" s="80"/>
      <c r="UKT32" s="85"/>
      <c r="UKU32" s="77"/>
      <c r="UKV32" s="74"/>
      <c r="UKW32" s="74"/>
      <c r="UKX32" s="85"/>
      <c r="UKY32" s="74"/>
      <c r="UKZ32" s="74"/>
      <c r="ULA32" s="85"/>
      <c r="ULB32" s="74"/>
      <c r="ULC32" s="74"/>
      <c r="ULD32" s="85"/>
      <c r="ULE32" s="74"/>
      <c r="ULF32" s="74"/>
      <c r="ULG32" s="85"/>
      <c r="ULH32" s="80"/>
      <c r="ULI32" s="80"/>
      <c r="ULJ32" s="85"/>
      <c r="ULK32" s="77"/>
      <c r="ULL32" s="74"/>
      <c r="ULM32" s="74"/>
      <c r="ULN32" s="85"/>
      <c r="ULO32" s="74"/>
      <c r="ULP32" s="74"/>
      <c r="ULQ32" s="85"/>
      <c r="ULR32" s="74"/>
      <c r="ULS32" s="74"/>
      <c r="ULT32" s="85"/>
      <c r="ULU32" s="74"/>
      <c r="ULV32" s="74"/>
      <c r="ULW32" s="85"/>
      <c r="ULX32" s="80"/>
      <c r="ULY32" s="80"/>
      <c r="ULZ32" s="85"/>
      <c r="UMA32" s="77"/>
      <c r="UMB32" s="74"/>
      <c r="UMC32" s="74"/>
      <c r="UMD32" s="85"/>
      <c r="UME32" s="74"/>
      <c r="UMF32" s="74"/>
      <c r="UMG32" s="85"/>
      <c r="UMH32" s="74"/>
      <c r="UMI32" s="74"/>
      <c r="UMJ32" s="85"/>
      <c r="UMK32" s="74"/>
      <c r="UML32" s="74"/>
      <c r="UMM32" s="85"/>
      <c r="UMN32" s="80"/>
      <c r="UMO32" s="80"/>
      <c r="UMP32" s="85"/>
      <c r="UMQ32" s="77"/>
      <c r="UMR32" s="74"/>
      <c r="UMS32" s="74"/>
      <c r="UMT32" s="85"/>
      <c r="UMU32" s="74"/>
      <c r="UMV32" s="74"/>
      <c r="UMW32" s="85"/>
      <c r="UMX32" s="74"/>
      <c r="UMY32" s="74"/>
      <c r="UMZ32" s="85"/>
      <c r="UNA32" s="74"/>
      <c r="UNB32" s="74"/>
      <c r="UNC32" s="85"/>
      <c r="UND32" s="80"/>
      <c r="UNE32" s="80"/>
      <c r="UNF32" s="85"/>
      <c r="UNG32" s="77"/>
      <c r="UNH32" s="74"/>
      <c r="UNI32" s="74"/>
      <c r="UNJ32" s="85"/>
      <c r="UNK32" s="74"/>
      <c r="UNL32" s="74"/>
      <c r="UNM32" s="85"/>
      <c r="UNN32" s="74"/>
      <c r="UNO32" s="74"/>
      <c r="UNP32" s="85"/>
      <c r="UNQ32" s="74"/>
      <c r="UNR32" s="74"/>
      <c r="UNS32" s="85"/>
      <c r="UNT32" s="80"/>
      <c r="UNU32" s="80"/>
      <c r="UNV32" s="85"/>
      <c r="UNW32" s="77"/>
      <c r="UNX32" s="74"/>
      <c r="UNY32" s="74"/>
      <c r="UNZ32" s="85"/>
      <c r="UOA32" s="74"/>
      <c r="UOB32" s="74"/>
      <c r="UOC32" s="85"/>
      <c r="UOD32" s="74"/>
      <c r="UOE32" s="74"/>
      <c r="UOF32" s="85"/>
      <c r="UOG32" s="74"/>
      <c r="UOH32" s="74"/>
      <c r="UOI32" s="85"/>
      <c r="UOJ32" s="80"/>
      <c r="UOK32" s="80"/>
      <c r="UOL32" s="85"/>
      <c r="UOM32" s="77"/>
      <c r="UON32" s="74"/>
      <c r="UOO32" s="74"/>
      <c r="UOP32" s="85"/>
      <c r="UOQ32" s="74"/>
      <c r="UOR32" s="74"/>
      <c r="UOS32" s="85"/>
      <c r="UOT32" s="74"/>
      <c r="UOU32" s="74"/>
      <c r="UOV32" s="85"/>
      <c r="UOW32" s="74"/>
      <c r="UOX32" s="74"/>
      <c r="UOY32" s="85"/>
      <c r="UOZ32" s="80"/>
      <c r="UPA32" s="80"/>
      <c r="UPB32" s="85"/>
      <c r="UPC32" s="77"/>
      <c r="UPD32" s="74"/>
      <c r="UPE32" s="74"/>
      <c r="UPF32" s="85"/>
      <c r="UPG32" s="74"/>
      <c r="UPH32" s="74"/>
      <c r="UPI32" s="85"/>
      <c r="UPJ32" s="74"/>
      <c r="UPK32" s="74"/>
      <c r="UPL32" s="85"/>
      <c r="UPM32" s="74"/>
      <c r="UPN32" s="74"/>
      <c r="UPO32" s="85"/>
      <c r="UPP32" s="80"/>
      <c r="UPQ32" s="80"/>
      <c r="UPR32" s="85"/>
      <c r="UPS32" s="77"/>
      <c r="UPT32" s="74"/>
      <c r="UPU32" s="74"/>
      <c r="UPV32" s="85"/>
      <c r="UPW32" s="74"/>
      <c r="UPX32" s="74"/>
      <c r="UPY32" s="85"/>
      <c r="UPZ32" s="74"/>
      <c r="UQA32" s="74"/>
      <c r="UQB32" s="85"/>
      <c r="UQC32" s="74"/>
      <c r="UQD32" s="74"/>
      <c r="UQE32" s="85"/>
      <c r="UQF32" s="80"/>
      <c r="UQG32" s="80"/>
      <c r="UQH32" s="85"/>
      <c r="UQI32" s="77"/>
      <c r="UQJ32" s="74"/>
      <c r="UQK32" s="74"/>
      <c r="UQL32" s="85"/>
      <c r="UQM32" s="74"/>
      <c r="UQN32" s="74"/>
      <c r="UQO32" s="85"/>
      <c r="UQP32" s="74"/>
      <c r="UQQ32" s="74"/>
      <c r="UQR32" s="85"/>
      <c r="UQS32" s="74"/>
      <c r="UQT32" s="74"/>
      <c r="UQU32" s="85"/>
      <c r="UQV32" s="80"/>
      <c r="UQW32" s="80"/>
      <c r="UQX32" s="85"/>
      <c r="UQY32" s="77"/>
      <c r="UQZ32" s="74"/>
      <c r="URA32" s="74"/>
      <c r="URB32" s="85"/>
      <c r="URC32" s="74"/>
      <c r="URD32" s="74"/>
      <c r="URE32" s="85"/>
      <c r="URF32" s="74"/>
      <c r="URG32" s="74"/>
      <c r="URH32" s="85"/>
      <c r="URI32" s="74"/>
      <c r="URJ32" s="74"/>
      <c r="URK32" s="85"/>
      <c r="URL32" s="80"/>
      <c r="URM32" s="80"/>
      <c r="URN32" s="85"/>
      <c r="URO32" s="77"/>
      <c r="URP32" s="74"/>
      <c r="URQ32" s="74"/>
      <c r="URR32" s="85"/>
      <c r="URS32" s="74"/>
      <c r="URT32" s="74"/>
      <c r="URU32" s="85"/>
      <c r="URV32" s="74"/>
      <c r="URW32" s="74"/>
      <c r="URX32" s="85"/>
      <c r="URY32" s="74"/>
      <c r="URZ32" s="74"/>
      <c r="USA32" s="85"/>
      <c r="USB32" s="80"/>
      <c r="USC32" s="80"/>
      <c r="USD32" s="85"/>
      <c r="USE32" s="77"/>
      <c r="USF32" s="74"/>
      <c r="USG32" s="74"/>
      <c r="USH32" s="85"/>
      <c r="USI32" s="74"/>
      <c r="USJ32" s="74"/>
      <c r="USK32" s="85"/>
      <c r="USL32" s="74"/>
      <c r="USM32" s="74"/>
      <c r="USN32" s="85"/>
      <c r="USO32" s="74"/>
      <c r="USP32" s="74"/>
      <c r="USQ32" s="85"/>
      <c r="USR32" s="80"/>
      <c r="USS32" s="80"/>
      <c r="UST32" s="85"/>
      <c r="USU32" s="77"/>
      <c r="USV32" s="74"/>
      <c r="USW32" s="74"/>
      <c r="USX32" s="85"/>
      <c r="USY32" s="74"/>
      <c r="USZ32" s="74"/>
      <c r="UTA32" s="85"/>
      <c r="UTB32" s="74"/>
      <c r="UTC32" s="74"/>
      <c r="UTD32" s="85"/>
      <c r="UTE32" s="74"/>
      <c r="UTF32" s="74"/>
      <c r="UTG32" s="85"/>
      <c r="UTH32" s="80"/>
      <c r="UTI32" s="80"/>
      <c r="UTJ32" s="85"/>
      <c r="UTK32" s="77"/>
      <c r="UTL32" s="74"/>
      <c r="UTM32" s="74"/>
      <c r="UTN32" s="85"/>
      <c r="UTO32" s="74"/>
      <c r="UTP32" s="74"/>
      <c r="UTQ32" s="85"/>
      <c r="UTR32" s="74"/>
      <c r="UTS32" s="74"/>
      <c r="UTT32" s="85"/>
      <c r="UTU32" s="74"/>
      <c r="UTV32" s="74"/>
      <c r="UTW32" s="85"/>
      <c r="UTX32" s="80"/>
      <c r="UTY32" s="80"/>
      <c r="UTZ32" s="85"/>
      <c r="UUA32" s="77"/>
      <c r="UUB32" s="74"/>
      <c r="UUC32" s="74"/>
      <c r="UUD32" s="85"/>
      <c r="UUE32" s="74"/>
      <c r="UUF32" s="74"/>
      <c r="UUG32" s="85"/>
      <c r="UUH32" s="74"/>
      <c r="UUI32" s="74"/>
      <c r="UUJ32" s="85"/>
      <c r="UUK32" s="74"/>
      <c r="UUL32" s="74"/>
      <c r="UUM32" s="85"/>
      <c r="UUN32" s="80"/>
      <c r="UUO32" s="80"/>
      <c r="UUP32" s="85"/>
      <c r="UUQ32" s="77"/>
      <c r="UUR32" s="74"/>
      <c r="UUS32" s="74"/>
      <c r="UUT32" s="85"/>
      <c r="UUU32" s="74"/>
      <c r="UUV32" s="74"/>
      <c r="UUW32" s="85"/>
      <c r="UUX32" s="74"/>
      <c r="UUY32" s="74"/>
      <c r="UUZ32" s="85"/>
      <c r="UVA32" s="74"/>
      <c r="UVB32" s="74"/>
      <c r="UVC32" s="85"/>
      <c r="UVD32" s="80"/>
      <c r="UVE32" s="80"/>
      <c r="UVF32" s="85"/>
      <c r="UVG32" s="77"/>
      <c r="UVH32" s="74"/>
      <c r="UVI32" s="74"/>
      <c r="UVJ32" s="85"/>
      <c r="UVK32" s="74"/>
      <c r="UVL32" s="74"/>
      <c r="UVM32" s="85"/>
      <c r="UVN32" s="74"/>
      <c r="UVO32" s="74"/>
      <c r="UVP32" s="85"/>
      <c r="UVQ32" s="74"/>
      <c r="UVR32" s="74"/>
      <c r="UVS32" s="85"/>
      <c r="UVT32" s="80"/>
      <c r="UVU32" s="80"/>
      <c r="UVV32" s="85"/>
      <c r="UVW32" s="77"/>
      <c r="UVX32" s="74"/>
      <c r="UVY32" s="74"/>
      <c r="UVZ32" s="85"/>
      <c r="UWA32" s="74"/>
      <c r="UWB32" s="74"/>
      <c r="UWC32" s="85"/>
      <c r="UWD32" s="74"/>
      <c r="UWE32" s="74"/>
      <c r="UWF32" s="85"/>
      <c r="UWG32" s="74"/>
      <c r="UWH32" s="74"/>
      <c r="UWI32" s="85"/>
      <c r="UWJ32" s="80"/>
      <c r="UWK32" s="80"/>
      <c r="UWL32" s="85"/>
      <c r="UWM32" s="77"/>
      <c r="UWN32" s="74"/>
      <c r="UWO32" s="74"/>
      <c r="UWP32" s="85"/>
      <c r="UWQ32" s="74"/>
      <c r="UWR32" s="74"/>
      <c r="UWS32" s="85"/>
      <c r="UWT32" s="74"/>
      <c r="UWU32" s="74"/>
      <c r="UWV32" s="85"/>
      <c r="UWW32" s="74"/>
      <c r="UWX32" s="74"/>
      <c r="UWY32" s="85"/>
      <c r="UWZ32" s="80"/>
      <c r="UXA32" s="80"/>
      <c r="UXB32" s="85"/>
      <c r="UXC32" s="77"/>
      <c r="UXD32" s="74"/>
      <c r="UXE32" s="74"/>
      <c r="UXF32" s="85"/>
      <c r="UXG32" s="74"/>
      <c r="UXH32" s="74"/>
      <c r="UXI32" s="85"/>
      <c r="UXJ32" s="74"/>
      <c r="UXK32" s="74"/>
      <c r="UXL32" s="85"/>
      <c r="UXM32" s="74"/>
      <c r="UXN32" s="74"/>
      <c r="UXO32" s="85"/>
      <c r="UXP32" s="80"/>
      <c r="UXQ32" s="80"/>
      <c r="UXR32" s="85"/>
      <c r="UXS32" s="77"/>
      <c r="UXT32" s="74"/>
      <c r="UXU32" s="74"/>
      <c r="UXV32" s="85"/>
      <c r="UXW32" s="74"/>
      <c r="UXX32" s="74"/>
      <c r="UXY32" s="85"/>
      <c r="UXZ32" s="74"/>
      <c r="UYA32" s="74"/>
      <c r="UYB32" s="85"/>
      <c r="UYC32" s="74"/>
      <c r="UYD32" s="74"/>
      <c r="UYE32" s="85"/>
      <c r="UYF32" s="80"/>
      <c r="UYG32" s="80"/>
      <c r="UYH32" s="85"/>
      <c r="UYI32" s="77"/>
      <c r="UYJ32" s="74"/>
      <c r="UYK32" s="74"/>
      <c r="UYL32" s="85"/>
      <c r="UYM32" s="74"/>
      <c r="UYN32" s="74"/>
      <c r="UYO32" s="85"/>
      <c r="UYP32" s="74"/>
      <c r="UYQ32" s="74"/>
      <c r="UYR32" s="85"/>
      <c r="UYS32" s="74"/>
      <c r="UYT32" s="74"/>
      <c r="UYU32" s="85"/>
      <c r="UYV32" s="80"/>
      <c r="UYW32" s="80"/>
      <c r="UYX32" s="85"/>
      <c r="UYY32" s="77"/>
      <c r="UYZ32" s="74"/>
      <c r="UZA32" s="74"/>
      <c r="UZB32" s="85"/>
      <c r="UZC32" s="74"/>
      <c r="UZD32" s="74"/>
      <c r="UZE32" s="85"/>
      <c r="UZF32" s="74"/>
      <c r="UZG32" s="74"/>
      <c r="UZH32" s="85"/>
      <c r="UZI32" s="74"/>
      <c r="UZJ32" s="74"/>
      <c r="UZK32" s="85"/>
      <c r="UZL32" s="80"/>
      <c r="UZM32" s="80"/>
      <c r="UZN32" s="85"/>
      <c r="UZO32" s="77"/>
      <c r="UZP32" s="74"/>
      <c r="UZQ32" s="74"/>
      <c r="UZR32" s="85"/>
      <c r="UZS32" s="74"/>
      <c r="UZT32" s="74"/>
      <c r="UZU32" s="85"/>
      <c r="UZV32" s="74"/>
      <c r="UZW32" s="74"/>
      <c r="UZX32" s="85"/>
      <c r="UZY32" s="74"/>
      <c r="UZZ32" s="74"/>
      <c r="VAA32" s="85"/>
      <c r="VAB32" s="80"/>
      <c r="VAC32" s="80"/>
      <c r="VAD32" s="85"/>
      <c r="VAE32" s="77"/>
      <c r="VAF32" s="74"/>
      <c r="VAG32" s="74"/>
      <c r="VAH32" s="85"/>
      <c r="VAI32" s="74"/>
      <c r="VAJ32" s="74"/>
      <c r="VAK32" s="85"/>
      <c r="VAL32" s="74"/>
      <c r="VAM32" s="74"/>
      <c r="VAN32" s="85"/>
      <c r="VAO32" s="74"/>
      <c r="VAP32" s="74"/>
      <c r="VAQ32" s="85"/>
      <c r="VAR32" s="80"/>
      <c r="VAS32" s="80"/>
      <c r="VAT32" s="85"/>
      <c r="VAU32" s="77"/>
      <c r="VAV32" s="74"/>
      <c r="VAW32" s="74"/>
      <c r="VAX32" s="85"/>
      <c r="VAY32" s="74"/>
      <c r="VAZ32" s="74"/>
      <c r="VBA32" s="85"/>
      <c r="VBB32" s="74"/>
      <c r="VBC32" s="74"/>
      <c r="VBD32" s="85"/>
      <c r="VBE32" s="74"/>
      <c r="VBF32" s="74"/>
      <c r="VBG32" s="85"/>
      <c r="VBH32" s="80"/>
      <c r="VBI32" s="80"/>
      <c r="VBJ32" s="85"/>
      <c r="VBK32" s="77"/>
      <c r="VBL32" s="74"/>
      <c r="VBM32" s="74"/>
      <c r="VBN32" s="85"/>
      <c r="VBO32" s="74"/>
      <c r="VBP32" s="74"/>
      <c r="VBQ32" s="85"/>
      <c r="VBR32" s="74"/>
      <c r="VBS32" s="74"/>
      <c r="VBT32" s="85"/>
      <c r="VBU32" s="74"/>
      <c r="VBV32" s="74"/>
      <c r="VBW32" s="85"/>
      <c r="VBX32" s="80"/>
      <c r="VBY32" s="80"/>
      <c r="VBZ32" s="85"/>
      <c r="VCA32" s="77"/>
      <c r="VCB32" s="74"/>
      <c r="VCC32" s="74"/>
      <c r="VCD32" s="85"/>
      <c r="VCE32" s="74"/>
      <c r="VCF32" s="74"/>
      <c r="VCG32" s="85"/>
      <c r="VCH32" s="74"/>
      <c r="VCI32" s="74"/>
      <c r="VCJ32" s="85"/>
      <c r="VCK32" s="74"/>
      <c r="VCL32" s="74"/>
      <c r="VCM32" s="85"/>
      <c r="VCN32" s="80"/>
      <c r="VCO32" s="80"/>
      <c r="VCP32" s="85"/>
      <c r="VCQ32" s="77"/>
      <c r="VCR32" s="74"/>
      <c r="VCS32" s="74"/>
      <c r="VCT32" s="85"/>
      <c r="VCU32" s="74"/>
      <c r="VCV32" s="74"/>
      <c r="VCW32" s="85"/>
      <c r="VCX32" s="74"/>
      <c r="VCY32" s="74"/>
      <c r="VCZ32" s="85"/>
      <c r="VDA32" s="74"/>
      <c r="VDB32" s="74"/>
      <c r="VDC32" s="85"/>
      <c r="VDD32" s="80"/>
      <c r="VDE32" s="80"/>
      <c r="VDF32" s="85"/>
      <c r="VDG32" s="77"/>
      <c r="VDH32" s="74"/>
      <c r="VDI32" s="74"/>
      <c r="VDJ32" s="85"/>
      <c r="VDK32" s="74"/>
      <c r="VDL32" s="74"/>
      <c r="VDM32" s="85"/>
      <c r="VDN32" s="74"/>
      <c r="VDO32" s="74"/>
      <c r="VDP32" s="85"/>
      <c r="VDQ32" s="74"/>
      <c r="VDR32" s="74"/>
      <c r="VDS32" s="85"/>
      <c r="VDT32" s="80"/>
      <c r="VDU32" s="80"/>
      <c r="VDV32" s="85"/>
      <c r="VDW32" s="77"/>
      <c r="VDX32" s="74"/>
      <c r="VDY32" s="74"/>
      <c r="VDZ32" s="85"/>
      <c r="VEA32" s="74"/>
      <c r="VEB32" s="74"/>
      <c r="VEC32" s="85"/>
      <c r="VED32" s="74"/>
      <c r="VEE32" s="74"/>
      <c r="VEF32" s="85"/>
      <c r="VEG32" s="74"/>
      <c r="VEH32" s="74"/>
      <c r="VEI32" s="85"/>
      <c r="VEJ32" s="80"/>
      <c r="VEK32" s="80"/>
      <c r="VEL32" s="85"/>
      <c r="VEM32" s="77"/>
      <c r="VEN32" s="74"/>
      <c r="VEO32" s="74"/>
      <c r="VEP32" s="85"/>
      <c r="VEQ32" s="74"/>
      <c r="VER32" s="74"/>
      <c r="VES32" s="85"/>
      <c r="VET32" s="74"/>
      <c r="VEU32" s="74"/>
      <c r="VEV32" s="85"/>
      <c r="VEW32" s="74"/>
      <c r="VEX32" s="74"/>
      <c r="VEY32" s="85"/>
      <c r="VEZ32" s="80"/>
      <c r="VFA32" s="80"/>
      <c r="VFB32" s="85"/>
      <c r="VFC32" s="77"/>
      <c r="VFD32" s="74"/>
      <c r="VFE32" s="74"/>
      <c r="VFF32" s="85"/>
      <c r="VFG32" s="74"/>
      <c r="VFH32" s="74"/>
      <c r="VFI32" s="85"/>
      <c r="VFJ32" s="74"/>
      <c r="VFK32" s="74"/>
      <c r="VFL32" s="85"/>
      <c r="VFM32" s="74"/>
      <c r="VFN32" s="74"/>
      <c r="VFO32" s="85"/>
      <c r="VFP32" s="80"/>
      <c r="VFQ32" s="80"/>
      <c r="VFR32" s="85"/>
      <c r="VFS32" s="77"/>
      <c r="VFT32" s="74"/>
      <c r="VFU32" s="74"/>
      <c r="VFV32" s="85"/>
      <c r="VFW32" s="74"/>
      <c r="VFX32" s="74"/>
      <c r="VFY32" s="85"/>
      <c r="VFZ32" s="74"/>
      <c r="VGA32" s="74"/>
      <c r="VGB32" s="85"/>
      <c r="VGC32" s="74"/>
      <c r="VGD32" s="74"/>
      <c r="VGE32" s="85"/>
      <c r="VGF32" s="80"/>
      <c r="VGG32" s="80"/>
      <c r="VGH32" s="85"/>
      <c r="VGI32" s="77"/>
      <c r="VGJ32" s="74"/>
      <c r="VGK32" s="74"/>
      <c r="VGL32" s="85"/>
      <c r="VGM32" s="74"/>
      <c r="VGN32" s="74"/>
      <c r="VGO32" s="85"/>
      <c r="VGP32" s="74"/>
      <c r="VGQ32" s="74"/>
      <c r="VGR32" s="85"/>
      <c r="VGS32" s="74"/>
      <c r="VGT32" s="74"/>
      <c r="VGU32" s="85"/>
      <c r="VGV32" s="80"/>
      <c r="VGW32" s="80"/>
      <c r="VGX32" s="85"/>
      <c r="VGY32" s="77"/>
      <c r="VGZ32" s="74"/>
      <c r="VHA32" s="74"/>
      <c r="VHB32" s="85"/>
      <c r="VHC32" s="74"/>
      <c r="VHD32" s="74"/>
      <c r="VHE32" s="85"/>
      <c r="VHF32" s="74"/>
      <c r="VHG32" s="74"/>
      <c r="VHH32" s="85"/>
      <c r="VHI32" s="74"/>
      <c r="VHJ32" s="74"/>
      <c r="VHK32" s="85"/>
      <c r="VHL32" s="80"/>
      <c r="VHM32" s="80"/>
      <c r="VHN32" s="85"/>
      <c r="VHO32" s="77"/>
      <c r="VHP32" s="74"/>
      <c r="VHQ32" s="74"/>
      <c r="VHR32" s="85"/>
      <c r="VHS32" s="74"/>
      <c r="VHT32" s="74"/>
      <c r="VHU32" s="85"/>
      <c r="VHV32" s="74"/>
      <c r="VHW32" s="74"/>
      <c r="VHX32" s="85"/>
      <c r="VHY32" s="74"/>
      <c r="VHZ32" s="74"/>
      <c r="VIA32" s="85"/>
      <c r="VIB32" s="80"/>
      <c r="VIC32" s="80"/>
      <c r="VID32" s="85"/>
      <c r="VIE32" s="77"/>
      <c r="VIF32" s="74"/>
      <c r="VIG32" s="74"/>
      <c r="VIH32" s="85"/>
      <c r="VII32" s="74"/>
      <c r="VIJ32" s="74"/>
      <c r="VIK32" s="85"/>
      <c r="VIL32" s="74"/>
      <c r="VIM32" s="74"/>
      <c r="VIN32" s="85"/>
      <c r="VIO32" s="74"/>
      <c r="VIP32" s="74"/>
      <c r="VIQ32" s="85"/>
      <c r="VIR32" s="80"/>
      <c r="VIS32" s="80"/>
      <c r="VIT32" s="85"/>
      <c r="VIU32" s="77"/>
      <c r="VIV32" s="74"/>
      <c r="VIW32" s="74"/>
      <c r="VIX32" s="85"/>
      <c r="VIY32" s="74"/>
      <c r="VIZ32" s="74"/>
      <c r="VJA32" s="85"/>
      <c r="VJB32" s="74"/>
      <c r="VJC32" s="74"/>
      <c r="VJD32" s="85"/>
      <c r="VJE32" s="74"/>
      <c r="VJF32" s="74"/>
      <c r="VJG32" s="85"/>
      <c r="VJH32" s="80"/>
      <c r="VJI32" s="80"/>
      <c r="VJJ32" s="85"/>
      <c r="VJK32" s="77"/>
      <c r="VJL32" s="74"/>
      <c r="VJM32" s="74"/>
      <c r="VJN32" s="85"/>
      <c r="VJO32" s="74"/>
      <c r="VJP32" s="74"/>
      <c r="VJQ32" s="85"/>
      <c r="VJR32" s="74"/>
      <c r="VJS32" s="74"/>
      <c r="VJT32" s="85"/>
      <c r="VJU32" s="74"/>
      <c r="VJV32" s="74"/>
      <c r="VJW32" s="85"/>
      <c r="VJX32" s="80"/>
      <c r="VJY32" s="80"/>
      <c r="VJZ32" s="85"/>
      <c r="VKA32" s="77"/>
      <c r="VKB32" s="74"/>
      <c r="VKC32" s="74"/>
      <c r="VKD32" s="85"/>
      <c r="VKE32" s="74"/>
      <c r="VKF32" s="74"/>
      <c r="VKG32" s="85"/>
      <c r="VKH32" s="74"/>
      <c r="VKI32" s="74"/>
      <c r="VKJ32" s="85"/>
      <c r="VKK32" s="74"/>
      <c r="VKL32" s="74"/>
      <c r="VKM32" s="85"/>
      <c r="VKN32" s="80"/>
      <c r="VKO32" s="80"/>
      <c r="VKP32" s="85"/>
      <c r="VKQ32" s="77"/>
      <c r="VKR32" s="74"/>
      <c r="VKS32" s="74"/>
      <c r="VKT32" s="85"/>
      <c r="VKU32" s="74"/>
      <c r="VKV32" s="74"/>
      <c r="VKW32" s="85"/>
      <c r="VKX32" s="74"/>
      <c r="VKY32" s="74"/>
      <c r="VKZ32" s="85"/>
      <c r="VLA32" s="74"/>
      <c r="VLB32" s="74"/>
      <c r="VLC32" s="85"/>
      <c r="VLD32" s="80"/>
      <c r="VLE32" s="80"/>
      <c r="VLF32" s="85"/>
      <c r="VLG32" s="77"/>
      <c r="VLH32" s="74"/>
      <c r="VLI32" s="74"/>
      <c r="VLJ32" s="85"/>
      <c r="VLK32" s="74"/>
      <c r="VLL32" s="74"/>
      <c r="VLM32" s="85"/>
      <c r="VLN32" s="74"/>
      <c r="VLO32" s="74"/>
      <c r="VLP32" s="85"/>
      <c r="VLQ32" s="74"/>
      <c r="VLR32" s="74"/>
      <c r="VLS32" s="85"/>
      <c r="VLT32" s="80"/>
      <c r="VLU32" s="80"/>
      <c r="VLV32" s="85"/>
      <c r="VLW32" s="77"/>
      <c r="VLX32" s="74"/>
      <c r="VLY32" s="74"/>
      <c r="VLZ32" s="85"/>
      <c r="VMA32" s="74"/>
      <c r="VMB32" s="74"/>
      <c r="VMC32" s="85"/>
      <c r="VMD32" s="74"/>
      <c r="VME32" s="74"/>
      <c r="VMF32" s="85"/>
      <c r="VMG32" s="74"/>
      <c r="VMH32" s="74"/>
      <c r="VMI32" s="85"/>
      <c r="VMJ32" s="80"/>
      <c r="VMK32" s="80"/>
      <c r="VML32" s="85"/>
      <c r="VMM32" s="77"/>
      <c r="VMN32" s="74"/>
      <c r="VMO32" s="74"/>
      <c r="VMP32" s="85"/>
      <c r="VMQ32" s="74"/>
      <c r="VMR32" s="74"/>
      <c r="VMS32" s="85"/>
      <c r="VMT32" s="74"/>
      <c r="VMU32" s="74"/>
      <c r="VMV32" s="85"/>
      <c r="VMW32" s="74"/>
      <c r="VMX32" s="74"/>
      <c r="VMY32" s="85"/>
      <c r="VMZ32" s="80"/>
      <c r="VNA32" s="80"/>
      <c r="VNB32" s="85"/>
      <c r="VNC32" s="77"/>
      <c r="VND32" s="74"/>
      <c r="VNE32" s="74"/>
      <c r="VNF32" s="85"/>
      <c r="VNG32" s="74"/>
      <c r="VNH32" s="74"/>
      <c r="VNI32" s="85"/>
      <c r="VNJ32" s="74"/>
      <c r="VNK32" s="74"/>
      <c r="VNL32" s="85"/>
      <c r="VNM32" s="74"/>
      <c r="VNN32" s="74"/>
      <c r="VNO32" s="85"/>
      <c r="VNP32" s="80"/>
      <c r="VNQ32" s="80"/>
      <c r="VNR32" s="85"/>
      <c r="VNS32" s="77"/>
      <c r="VNT32" s="74"/>
      <c r="VNU32" s="74"/>
      <c r="VNV32" s="85"/>
      <c r="VNW32" s="74"/>
      <c r="VNX32" s="74"/>
      <c r="VNY32" s="85"/>
      <c r="VNZ32" s="74"/>
      <c r="VOA32" s="74"/>
      <c r="VOB32" s="85"/>
      <c r="VOC32" s="74"/>
      <c r="VOD32" s="74"/>
      <c r="VOE32" s="85"/>
      <c r="VOF32" s="80"/>
      <c r="VOG32" s="80"/>
      <c r="VOH32" s="85"/>
      <c r="VOI32" s="77"/>
      <c r="VOJ32" s="74"/>
      <c r="VOK32" s="74"/>
      <c r="VOL32" s="85"/>
      <c r="VOM32" s="74"/>
      <c r="VON32" s="74"/>
      <c r="VOO32" s="85"/>
      <c r="VOP32" s="74"/>
      <c r="VOQ32" s="74"/>
      <c r="VOR32" s="85"/>
      <c r="VOS32" s="74"/>
      <c r="VOT32" s="74"/>
      <c r="VOU32" s="85"/>
      <c r="VOV32" s="80"/>
      <c r="VOW32" s="80"/>
      <c r="VOX32" s="85"/>
      <c r="VOY32" s="77"/>
      <c r="VOZ32" s="74"/>
      <c r="VPA32" s="74"/>
      <c r="VPB32" s="85"/>
      <c r="VPC32" s="74"/>
      <c r="VPD32" s="74"/>
      <c r="VPE32" s="85"/>
      <c r="VPF32" s="74"/>
      <c r="VPG32" s="74"/>
      <c r="VPH32" s="85"/>
      <c r="VPI32" s="74"/>
      <c r="VPJ32" s="74"/>
      <c r="VPK32" s="85"/>
      <c r="VPL32" s="80"/>
      <c r="VPM32" s="80"/>
      <c r="VPN32" s="85"/>
      <c r="VPO32" s="77"/>
      <c r="VPP32" s="74"/>
      <c r="VPQ32" s="74"/>
      <c r="VPR32" s="85"/>
      <c r="VPS32" s="74"/>
      <c r="VPT32" s="74"/>
      <c r="VPU32" s="85"/>
      <c r="VPV32" s="74"/>
      <c r="VPW32" s="74"/>
      <c r="VPX32" s="85"/>
      <c r="VPY32" s="74"/>
      <c r="VPZ32" s="74"/>
      <c r="VQA32" s="85"/>
      <c r="VQB32" s="80"/>
      <c r="VQC32" s="80"/>
      <c r="VQD32" s="85"/>
      <c r="VQE32" s="77"/>
      <c r="VQF32" s="74"/>
      <c r="VQG32" s="74"/>
      <c r="VQH32" s="85"/>
      <c r="VQI32" s="74"/>
      <c r="VQJ32" s="74"/>
      <c r="VQK32" s="85"/>
      <c r="VQL32" s="74"/>
      <c r="VQM32" s="74"/>
      <c r="VQN32" s="85"/>
      <c r="VQO32" s="74"/>
      <c r="VQP32" s="74"/>
      <c r="VQQ32" s="85"/>
      <c r="VQR32" s="80"/>
      <c r="VQS32" s="80"/>
      <c r="VQT32" s="85"/>
      <c r="VQU32" s="77"/>
      <c r="VQV32" s="74"/>
      <c r="VQW32" s="74"/>
      <c r="VQX32" s="85"/>
      <c r="VQY32" s="74"/>
      <c r="VQZ32" s="74"/>
      <c r="VRA32" s="85"/>
      <c r="VRB32" s="74"/>
      <c r="VRC32" s="74"/>
      <c r="VRD32" s="85"/>
      <c r="VRE32" s="74"/>
      <c r="VRF32" s="74"/>
      <c r="VRG32" s="85"/>
      <c r="VRH32" s="80"/>
      <c r="VRI32" s="80"/>
      <c r="VRJ32" s="85"/>
      <c r="VRK32" s="77"/>
      <c r="VRL32" s="74"/>
      <c r="VRM32" s="74"/>
      <c r="VRN32" s="85"/>
      <c r="VRO32" s="74"/>
      <c r="VRP32" s="74"/>
      <c r="VRQ32" s="85"/>
      <c r="VRR32" s="74"/>
      <c r="VRS32" s="74"/>
      <c r="VRT32" s="85"/>
      <c r="VRU32" s="74"/>
      <c r="VRV32" s="74"/>
      <c r="VRW32" s="85"/>
      <c r="VRX32" s="80"/>
      <c r="VRY32" s="80"/>
      <c r="VRZ32" s="85"/>
      <c r="VSA32" s="77"/>
      <c r="VSB32" s="74"/>
      <c r="VSC32" s="74"/>
      <c r="VSD32" s="85"/>
      <c r="VSE32" s="74"/>
      <c r="VSF32" s="74"/>
      <c r="VSG32" s="85"/>
      <c r="VSH32" s="74"/>
      <c r="VSI32" s="74"/>
      <c r="VSJ32" s="85"/>
      <c r="VSK32" s="74"/>
      <c r="VSL32" s="74"/>
      <c r="VSM32" s="85"/>
      <c r="VSN32" s="80"/>
      <c r="VSO32" s="80"/>
      <c r="VSP32" s="85"/>
      <c r="VSQ32" s="77"/>
      <c r="VSR32" s="74"/>
      <c r="VSS32" s="74"/>
      <c r="VST32" s="85"/>
      <c r="VSU32" s="74"/>
      <c r="VSV32" s="74"/>
      <c r="VSW32" s="85"/>
      <c r="VSX32" s="74"/>
      <c r="VSY32" s="74"/>
      <c r="VSZ32" s="85"/>
      <c r="VTA32" s="74"/>
      <c r="VTB32" s="74"/>
      <c r="VTC32" s="85"/>
      <c r="VTD32" s="80"/>
      <c r="VTE32" s="80"/>
      <c r="VTF32" s="85"/>
      <c r="VTG32" s="77"/>
      <c r="VTH32" s="74"/>
      <c r="VTI32" s="74"/>
      <c r="VTJ32" s="85"/>
      <c r="VTK32" s="74"/>
      <c r="VTL32" s="74"/>
      <c r="VTM32" s="85"/>
      <c r="VTN32" s="74"/>
      <c r="VTO32" s="74"/>
      <c r="VTP32" s="85"/>
      <c r="VTQ32" s="74"/>
      <c r="VTR32" s="74"/>
      <c r="VTS32" s="85"/>
      <c r="VTT32" s="80"/>
      <c r="VTU32" s="80"/>
      <c r="VTV32" s="85"/>
      <c r="VTW32" s="77"/>
      <c r="VTX32" s="74"/>
      <c r="VTY32" s="74"/>
      <c r="VTZ32" s="85"/>
      <c r="VUA32" s="74"/>
      <c r="VUB32" s="74"/>
      <c r="VUC32" s="85"/>
      <c r="VUD32" s="74"/>
      <c r="VUE32" s="74"/>
      <c r="VUF32" s="85"/>
      <c r="VUG32" s="74"/>
      <c r="VUH32" s="74"/>
      <c r="VUI32" s="85"/>
      <c r="VUJ32" s="80"/>
      <c r="VUK32" s="80"/>
      <c r="VUL32" s="85"/>
      <c r="VUM32" s="77"/>
      <c r="VUN32" s="74"/>
      <c r="VUO32" s="74"/>
      <c r="VUP32" s="85"/>
      <c r="VUQ32" s="74"/>
      <c r="VUR32" s="74"/>
      <c r="VUS32" s="85"/>
      <c r="VUT32" s="74"/>
      <c r="VUU32" s="74"/>
      <c r="VUV32" s="85"/>
      <c r="VUW32" s="74"/>
      <c r="VUX32" s="74"/>
      <c r="VUY32" s="85"/>
      <c r="VUZ32" s="80"/>
      <c r="VVA32" s="80"/>
      <c r="VVB32" s="85"/>
      <c r="VVC32" s="77"/>
      <c r="VVD32" s="74"/>
      <c r="VVE32" s="74"/>
      <c r="VVF32" s="85"/>
      <c r="VVG32" s="74"/>
      <c r="VVH32" s="74"/>
      <c r="VVI32" s="85"/>
      <c r="VVJ32" s="74"/>
      <c r="VVK32" s="74"/>
      <c r="VVL32" s="85"/>
      <c r="VVM32" s="74"/>
      <c r="VVN32" s="74"/>
      <c r="VVO32" s="85"/>
      <c r="VVP32" s="80"/>
      <c r="VVQ32" s="80"/>
      <c r="VVR32" s="85"/>
      <c r="VVS32" s="77"/>
      <c r="VVT32" s="74"/>
      <c r="VVU32" s="74"/>
      <c r="VVV32" s="85"/>
      <c r="VVW32" s="74"/>
      <c r="VVX32" s="74"/>
      <c r="VVY32" s="85"/>
      <c r="VVZ32" s="74"/>
      <c r="VWA32" s="74"/>
      <c r="VWB32" s="85"/>
      <c r="VWC32" s="74"/>
      <c r="VWD32" s="74"/>
      <c r="VWE32" s="85"/>
      <c r="VWF32" s="80"/>
      <c r="VWG32" s="80"/>
      <c r="VWH32" s="85"/>
      <c r="VWI32" s="77"/>
      <c r="VWJ32" s="74"/>
      <c r="VWK32" s="74"/>
      <c r="VWL32" s="85"/>
      <c r="VWM32" s="74"/>
      <c r="VWN32" s="74"/>
      <c r="VWO32" s="85"/>
      <c r="VWP32" s="74"/>
      <c r="VWQ32" s="74"/>
      <c r="VWR32" s="85"/>
      <c r="VWS32" s="74"/>
      <c r="VWT32" s="74"/>
      <c r="VWU32" s="85"/>
      <c r="VWV32" s="80"/>
      <c r="VWW32" s="80"/>
      <c r="VWX32" s="85"/>
      <c r="VWY32" s="77"/>
      <c r="VWZ32" s="74"/>
      <c r="VXA32" s="74"/>
      <c r="VXB32" s="85"/>
      <c r="VXC32" s="74"/>
      <c r="VXD32" s="74"/>
      <c r="VXE32" s="85"/>
      <c r="VXF32" s="74"/>
      <c r="VXG32" s="74"/>
      <c r="VXH32" s="85"/>
      <c r="VXI32" s="74"/>
      <c r="VXJ32" s="74"/>
      <c r="VXK32" s="85"/>
      <c r="VXL32" s="80"/>
      <c r="VXM32" s="80"/>
      <c r="VXN32" s="85"/>
      <c r="VXO32" s="77"/>
      <c r="VXP32" s="74"/>
      <c r="VXQ32" s="74"/>
      <c r="VXR32" s="85"/>
      <c r="VXS32" s="74"/>
      <c r="VXT32" s="74"/>
      <c r="VXU32" s="85"/>
      <c r="VXV32" s="74"/>
      <c r="VXW32" s="74"/>
      <c r="VXX32" s="85"/>
      <c r="VXY32" s="74"/>
      <c r="VXZ32" s="74"/>
      <c r="VYA32" s="85"/>
      <c r="VYB32" s="80"/>
      <c r="VYC32" s="80"/>
      <c r="VYD32" s="85"/>
      <c r="VYE32" s="77"/>
      <c r="VYF32" s="74"/>
      <c r="VYG32" s="74"/>
      <c r="VYH32" s="85"/>
      <c r="VYI32" s="74"/>
      <c r="VYJ32" s="74"/>
      <c r="VYK32" s="85"/>
      <c r="VYL32" s="74"/>
      <c r="VYM32" s="74"/>
      <c r="VYN32" s="85"/>
      <c r="VYO32" s="74"/>
      <c r="VYP32" s="74"/>
      <c r="VYQ32" s="85"/>
      <c r="VYR32" s="80"/>
      <c r="VYS32" s="80"/>
      <c r="VYT32" s="85"/>
      <c r="VYU32" s="77"/>
      <c r="VYV32" s="74"/>
      <c r="VYW32" s="74"/>
      <c r="VYX32" s="85"/>
      <c r="VYY32" s="74"/>
      <c r="VYZ32" s="74"/>
      <c r="VZA32" s="85"/>
      <c r="VZB32" s="74"/>
      <c r="VZC32" s="74"/>
      <c r="VZD32" s="85"/>
      <c r="VZE32" s="74"/>
      <c r="VZF32" s="74"/>
      <c r="VZG32" s="85"/>
      <c r="VZH32" s="80"/>
      <c r="VZI32" s="80"/>
      <c r="VZJ32" s="85"/>
      <c r="VZK32" s="77"/>
      <c r="VZL32" s="74"/>
      <c r="VZM32" s="74"/>
      <c r="VZN32" s="85"/>
      <c r="VZO32" s="74"/>
      <c r="VZP32" s="74"/>
      <c r="VZQ32" s="85"/>
      <c r="VZR32" s="74"/>
      <c r="VZS32" s="74"/>
      <c r="VZT32" s="85"/>
      <c r="VZU32" s="74"/>
      <c r="VZV32" s="74"/>
      <c r="VZW32" s="85"/>
      <c r="VZX32" s="80"/>
      <c r="VZY32" s="80"/>
      <c r="VZZ32" s="85"/>
      <c r="WAA32" s="77"/>
      <c r="WAB32" s="74"/>
      <c r="WAC32" s="74"/>
      <c r="WAD32" s="85"/>
      <c r="WAE32" s="74"/>
      <c r="WAF32" s="74"/>
      <c r="WAG32" s="85"/>
      <c r="WAH32" s="74"/>
      <c r="WAI32" s="74"/>
      <c r="WAJ32" s="85"/>
      <c r="WAK32" s="74"/>
      <c r="WAL32" s="74"/>
      <c r="WAM32" s="85"/>
      <c r="WAN32" s="80"/>
      <c r="WAO32" s="80"/>
      <c r="WAP32" s="85"/>
      <c r="WAQ32" s="77"/>
      <c r="WAR32" s="74"/>
      <c r="WAS32" s="74"/>
      <c r="WAT32" s="85"/>
      <c r="WAU32" s="74"/>
      <c r="WAV32" s="74"/>
      <c r="WAW32" s="85"/>
      <c r="WAX32" s="74"/>
      <c r="WAY32" s="74"/>
      <c r="WAZ32" s="85"/>
      <c r="WBA32" s="74"/>
      <c r="WBB32" s="74"/>
      <c r="WBC32" s="85"/>
      <c r="WBD32" s="80"/>
      <c r="WBE32" s="80"/>
      <c r="WBF32" s="85"/>
      <c r="WBG32" s="77"/>
      <c r="WBH32" s="74"/>
      <c r="WBI32" s="74"/>
      <c r="WBJ32" s="85"/>
      <c r="WBK32" s="74"/>
      <c r="WBL32" s="74"/>
      <c r="WBM32" s="85"/>
      <c r="WBN32" s="74"/>
      <c r="WBO32" s="74"/>
      <c r="WBP32" s="85"/>
      <c r="WBQ32" s="74"/>
      <c r="WBR32" s="74"/>
      <c r="WBS32" s="85"/>
      <c r="WBT32" s="80"/>
      <c r="WBU32" s="80"/>
      <c r="WBV32" s="85"/>
      <c r="WBW32" s="77"/>
      <c r="WBX32" s="74"/>
      <c r="WBY32" s="74"/>
      <c r="WBZ32" s="85"/>
      <c r="WCA32" s="74"/>
      <c r="WCB32" s="74"/>
      <c r="WCC32" s="85"/>
      <c r="WCD32" s="74"/>
      <c r="WCE32" s="74"/>
      <c r="WCF32" s="85"/>
      <c r="WCG32" s="74"/>
      <c r="WCH32" s="74"/>
      <c r="WCI32" s="85"/>
      <c r="WCJ32" s="80"/>
      <c r="WCK32" s="80"/>
      <c r="WCL32" s="85"/>
      <c r="WCM32" s="77"/>
      <c r="WCN32" s="74"/>
      <c r="WCO32" s="74"/>
      <c r="WCP32" s="85"/>
      <c r="WCQ32" s="74"/>
      <c r="WCR32" s="74"/>
      <c r="WCS32" s="85"/>
      <c r="WCT32" s="74"/>
      <c r="WCU32" s="74"/>
      <c r="WCV32" s="85"/>
      <c r="WCW32" s="74"/>
      <c r="WCX32" s="74"/>
      <c r="WCY32" s="85"/>
      <c r="WCZ32" s="80"/>
      <c r="WDA32" s="80"/>
      <c r="WDB32" s="85"/>
      <c r="WDC32" s="77"/>
      <c r="WDD32" s="74"/>
      <c r="WDE32" s="74"/>
      <c r="WDF32" s="85"/>
      <c r="WDG32" s="74"/>
      <c r="WDH32" s="74"/>
      <c r="WDI32" s="85"/>
      <c r="WDJ32" s="74"/>
      <c r="WDK32" s="74"/>
      <c r="WDL32" s="85"/>
      <c r="WDM32" s="74"/>
      <c r="WDN32" s="74"/>
      <c r="WDO32" s="85"/>
      <c r="WDP32" s="80"/>
      <c r="WDQ32" s="80"/>
      <c r="WDR32" s="85"/>
      <c r="WDS32" s="77"/>
      <c r="WDT32" s="74"/>
      <c r="WDU32" s="74"/>
      <c r="WDV32" s="85"/>
      <c r="WDW32" s="74"/>
      <c r="WDX32" s="74"/>
      <c r="WDY32" s="85"/>
      <c r="WDZ32" s="74"/>
      <c r="WEA32" s="74"/>
      <c r="WEB32" s="85"/>
      <c r="WEC32" s="74"/>
      <c r="WED32" s="74"/>
      <c r="WEE32" s="85"/>
      <c r="WEF32" s="80"/>
      <c r="WEG32" s="80"/>
      <c r="WEH32" s="85"/>
      <c r="WEI32" s="77"/>
      <c r="WEJ32" s="74"/>
      <c r="WEK32" s="74"/>
      <c r="WEL32" s="85"/>
      <c r="WEM32" s="74"/>
      <c r="WEN32" s="74"/>
      <c r="WEO32" s="85"/>
      <c r="WEP32" s="74"/>
      <c r="WEQ32" s="74"/>
      <c r="WER32" s="85"/>
      <c r="WES32" s="74"/>
      <c r="WET32" s="74"/>
      <c r="WEU32" s="85"/>
      <c r="WEV32" s="80"/>
      <c r="WEW32" s="80"/>
      <c r="WEX32" s="85"/>
      <c r="WEY32" s="77"/>
      <c r="WEZ32" s="74"/>
      <c r="WFA32" s="74"/>
      <c r="WFB32" s="85"/>
      <c r="WFC32" s="74"/>
      <c r="WFD32" s="74"/>
      <c r="WFE32" s="85"/>
      <c r="WFF32" s="74"/>
      <c r="WFG32" s="74"/>
      <c r="WFH32" s="85"/>
      <c r="WFI32" s="74"/>
      <c r="WFJ32" s="74"/>
      <c r="WFK32" s="85"/>
      <c r="WFL32" s="80"/>
      <c r="WFM32" s="80"/>
      <c r="WFN32" s="85"/>
      <c r="WFO32" s="77"/>
      <c r="WFP32" s="74"/>
      <c r="WFQ32" s="74"/>
      <c r="WFR32" s="85"/>
      <c r="WFS32" s="74"/>
      <c r="WFT32" s="74"/>
      <c r="WFU32" s="85"/>
      <c r="WFV32" s="74"/>
      <c r="WFW32" s="74"/>
      <c r="WFX32" s="85"/>
      <c r="WFY32" s="74"/>
      <c r="WFZ32" s="74"/>
      <c r="WGA32" s="85"/>
      <c r="WGB32" s="80"/>
      <c r="WGC32" s="80"/>
      <c r="WGD32" s="85"/>
      <c r="WGE32" s="77"/>
      <c r="WGF32" s="74"/>
      <c r="WGG32" s="74"/>
      <c r="WGH32" s="85"/>
      <c r="WGI32" s="74"/>
      <c r="WGJ32" s="74"/>
      <c r="WGK32" s="85"/>
      <c r="WGL32" s="74"/>
      <c r="WGM32" s="74"/>
      <c r="WGN32" s="85"/>
      <c r="WGO32" s="74"/>
      <c r="WGP32" s="74"/>
      <c r="WGQ32" s="85"/>
      <c r="WGR32" s="80"/>
      <c r="WGS32" s="80"/>
      <c r="WGT32" s="85"/>
      <c r="WGU32" s="77"/>
      <c r="WGV32" s="74"/>
      <c r="WGW32" s="74"/>
      <c r="WGX32" s="85"/>
      <c r="WGY32" s="74"/>
      <c r="WGZ32" s="74"/>
      <c r="WHA32" s="85"/>
      <c r="WHB32" s="74"/>
      <c r="WHC32" s="74"/>
      <c r="WHD32" s="85"/>
      <c r="WHE32" s="74"/>
      <c r="WHF32" s="74"/>
      <c r="WHG32" s="85"/>
      <c r="WHH32" s="80"/>
      <c r="WHI32" s="80"/>
      <c r="WHJ32" s="85"/>
      <c r="WHK32" s="77"/>
      <c r="WHL32" s="74"/>
      <c r="WHM32" s="74"/>
      <c r="WHN32" s="85"/>
      <c r="WHO32" s="74"/>
      <c r="WHP32" s="74"/>
      <c r="WHQ32" s="85"/>
      <c r="WHR32" s="74"/>
      <c r="WHS32" s="74"/>
      <c r="WHT32" s="85"/>
      <c r="WHU32" s="74"/>
      <c r="WHV32" s="74"/>
      <c r="WHW32" s="85"/>
      <c r="WHX32" s="80"/>
      <c r="WHY32" s="80"/>
      <c r="WHZ32" s="85"/>
      <c r="WIA32" s="77"/>
      <c r="WIB32" s="74"/>
      <c r="WIC32" s="74"/>
      <c r="WID32" s="85"/>
      <c r="WIE32" s="74"/>
      <c r="WIF32" s="74"/>
      <c r="WIG32" s="85"/>
      <c r="WIH32" s="74"/>
      <c r="WII32" s="74"/>
      <c r="WIJ32" s="85"/>
      <c r="WIK32" s="74"/>
      <c r="WIL32" s="74"/>
      <c r="WIM32" s="85"/>
      <c r="WIN32" s="80"/>
      <c r="WIO32" s="80"/>
      <c r="WIP32" s="85"/>
      <c r="WIQ32" s="77"/>
      <c r="WIR32" s="74"/>
      <c r="WIS32" s="74"/>
      <c r="WIT32" s="85"/>
      <c r="WIU32" s="74"/>
      <c r="WIV32" s="74"/>
      <c r="WIW32" s="85"/>
      <c r="WIX32" s="74"/>
      <c r="WIY32" s="74"/>
      <c r="WIZ32" s="85"/>
      <c r="WJA32" s="74"/>
      <c r="WJB32" s="74"/>
      <c r="WJC32" s="85"/>
      <c r="WJD32" s="80"/>
      <c r="WJE32" s="80"/>
      <c r="WJF32" s="85"/>
      <c r="WJG32" s="77"/>
      <c r="WJH32" s="74"/>
      <c r="WJI32" s="74"/>
      <c r="WJJ32" s="85"/>
      <c r="WJK32" s="74"/>
      <c r="WJL32" s="74"/>
      <c r="WJM32" s="85"/>
      <c r="WJN32" s="74"/>
      <c r="WJO32" s="74"/>
      <c r="WJP32" s="85"/>
      <c r="WJQ32" s="74"/>
      <c r="WJR32" s="74"/>
      <c r="WJS32" s="85"/>
      <c r="WJT32" s="80"/>
      <c r="WJU32" s="80"/>
      <c r="WJV32" s="85"/>
      <c r="WJW32" s="77"/>
      <c r="WJX32" s="74"/>
      <c r="WJY32" s="74"/>
      <c r="WJZ32" s="85"/>
      <c r="WKA32" s="74"/>
      <c r="WKB32" s="74"/>
      <c r="WKC32" s="85"/>
      <c r="WKD32" s="74"/>
      <c r="WKE32" s="74"/>
      <c r="WKF32" s="85"/>
      <c r="WKG32" s="74"/>
      <c r="WKH32" s="74"/>
      <c r="WKI32" s="85"/>
      <c r="WKJ32" s="80"/>
      <c r="WKK32" s="80"/>
      <c r="WKL32" s="85"/>
      <c r="WKM32" s="77"/>
      <c r="WKN32" s="74"/>
      <c r="WKO32" s="74"/>
      <c r="WKP32" s="85"/>
      <c r="WKQ32" s="74"/>
      <c r="WKR32" s="74"/>
      <c r="WKS32" s="85"/>
      <c r="WKT32" s="74"/>
      <c r="WKU32" s="74"/>
      <c r="WKV32" s="85"/>
      <c r="WKW32" s="74"/>
      <c r="WKX32" s="74"/>
      <c r="WKY32" s="85"/>
      <c r="WKZ32" s="80"/>
      <c r="WLA32" s="80"/>
      <c r="WLB32" s="85"/>
      <c r="WLC32" s="77"/>
      <c r="WLD32" s="74"/>
      <c r="WLE32" s="74"/>
      <c r="WLF32" s="85"/>
      <c r="WLG32" s="74"/>
      <c r="WLH32" s="74"/>
      <c r="WLI32" s="85"/>
      <c r="WLJ32" s="74"/>
      <c r="WLK32" s="74"/>
      <c r="WLL32" s="85"/>
      <c r="WLM32" s="74"/>
      <c r="WLN32" s="74"/>
      <c r="WLO32" s="85"/>
      <c r="WLP32" s="80"/>
      <c r="WLQ32" s="80"/>
      <c r="WLR32" s="85"/>
      <c r="WLS32" s="77"/>
      <c r="WLT32" s="74"/>
      <c r="WLU32" s="74"/>
      <c r="WLV32" s="85"/>
      <c r="WLW32" s="74"/>
      <c r="WLX32" s="74"/>
      <c r="WLY32" s="85"/>
      <c r="WLZ32" s="74"/>
      <c r="WMA32" s="74"/>
      <c r="WMB32" s="85"/>
      <c r="WMC32" s="74"/>
      <c r="WMD32" s="74"/>
      <c r="WME32" s="85"/>
      <c r="WMF32" s="80"/>
      <c r="WMG32" s="80"/>
      <c r="WMH32" s="85"/>
      <c r="WMI32" s="77"/>
      <c r="WMJ32" s="74"/>
      <c r="WMK32" s="74"/>
      <c r="WML32" s="85"/>
      <c r="WMM32" s="74"/>
      <c r="WMN32" s="74"/>
      <c r="WMO32" s="85"/>
      <c r="WMP32" s="74"/>
      <c r="WMQ32" s="74"/>
      <c r="WMR32" s="85"/>
      <c r="WMS32" s="74"/>
      <c r="WMT32" s="74"/>
      <c r="WMU32" s="85"/>
      <c r="WMV32" s="80"/>
      <c r="WMW32" s="80"/>
      <c r="WMX32" s="85"/>
      <c r="WMY32" s="77"/>
      <c r="WMZ32" s="74"/>
      <c r="WNA32" s="74"/>
      <c r="WNB32" s="85"/>
      <c r="WNC32" s="74"/>
      <c r="WND32" s="74"/>
      <c r="WNE32" s="85"/>
      <c r="WNF32" s="74"/>
      <c r="WNG32" s="74"/>
      <c r="WNH32" s="85"/>
      <c r="WNI32" s="74"/>
      <c r="WNJ32" s="74"/>
      <c r="WNK32" s="85"/>
      <c r="WNL32" s="80"/>
      <c r="WNM32" s="80"/>
      <c r="WNN32" s="85"/>
      <c r="WNO32" s="77"/>
      <c r="WNP32" s="74"/>
      <c r="WNQ32" s="74"/>
      <c r="WNR32" s="85"/>
      <c r="WNS32" s="74"/>
      <c r="WNT32" s="74"/>
      <c r="WNU32" s="85"/>
      <c r="WNV32" s="74"/>
      <c r="WNW32" s="74"/>
      <c r="WNX32" s="85"/>
      <c r="WNY32" s="74"/>
      <c r="WNZ32" s="74"/>
      <c r="WOA32" s="85"/>
      <c r="WOB32" s="80"/>
      <c r="WOC32" s="80"/>
      <c r="WOD32" s="85"/>
      <c r="WOE32" s="77"/>
      <c r="WOF32" s="74"/>
      <c r="WOG32" s="74"/>
      <c r="WOH32" s="85"/>
      <c r="WOI32" s="74"/>
      <c r="WOJ32" s="74"/>
      <c r="WOK32" s="85"/>
      <c r="WOL32" s="74"/>
      <c r="WOM32" s="74"/>
      <c r="WON32" s="85"/>
      <c r="WOO32" s="74"/>
      <c r="WOP32" s="74"/>
      <c r="WOQ32" s="85"/>
      <c r="WOR32" s="80"/>
      <c r="WOS32" s="80"/>
      <c r="WOT32" s="85"/>
      <c r="WOU32" s="77"/>
      <c r="WOV32" s="74"/>
      <c r="WOW32" s="74"/>
      <c r="WOX32" s="85"/>
      <c r="WOY32" s="74"/>
      <c r="WOZ32" s="74"/>
      <c r="WPA32" s="85"/>
      <c r="WPB32" s="74"/>
      <c r="WPC32" s="74"/>
      <c r="WPD32" s="85"/>
      <c r="WPE32" s="74"/>
      <c r="WPF32" s="74"/>
      <c r="WPG32" s="85"/>
      <c r="WPH32" s="80"/>
      <c r="WPI32" s="80"/>
      <c r="WPJ32" s="85"/>
      <c r="WPK32" s="77"/>
      <c r="WPL32" s="74"/>
      <c r="WPM32" s="74"/>
      <c r="WPN32" s="85"/>
      <c r="WPO32" s="74"/>
      <c r="WPP32" s="74"/>
      <c r="WPQ32" s="85"/>
      <c r="WPR32" s="74"/>
      <c r="WPS32" s="74"/>
      <c r="WPT32" s="85"/>
      <c r="WPU32" s="74"/>
      <c r="WPV32" s="74"/>
      <c r="WPW32" s="85"/>
      <c r="WPX32" s="80"/>
      <c r="WPY32" s="80"/>
      <c r="WPZ32" s="85"/>
      <c r="WQA32" s="77"/>
      <c r="WQB32" s="74"/>
      <c r="WQC32" s="74"/>
      <c r="WQD32" s="85"/>
      <c r="WQE32" s="74"/>
      <c r="WQF32" s="74"/>
      <c r="WQG32" s="85"/>
      <c r="WQH32" s="74"/>
      <c r="WQI32" s="74"/>
      <c r="WQJ32" s="85"/>
      <c r="WQK32" s="74"/>
      <c r="WQL32" s="74"/>
      <c r="WQM32" s="85"/>
      <c r="WQN32" s="80"/>
      <c r="WQO32" s="80"/>
      <c r="WQP32" s="85"/>
      <c r="WQQ32" s="77"/>
      <c r="WQR32" s="74"/>
      <c r="WQS32" s="74"/>
      <c r="WQT32" s="85"/>
      <c r="WQU32" s="74"/>
      <c r="WQV32" s="74"/>
      <c r="WQW32" s="85"/>
      <c r="WQX32" s="74"/>
      <c r="WQY32" s="74"/>
      <c r="WQZ32" s="85"/>
      <c r="WRA32" s="74"/>
      <c r="WRB32" s="74"/>
      <c r="WRC32" s="85"/>
      <c r="WRD32" s="80"/>
      <c r="WRE32" s="80"/>
      <c r="WRF32" s="85"/>
      <c r="WRG32" s="77"/>
      <c r="WRH32" s="74"/>
      <c r="WRI32" s="74"/>
      <c r="WRJ32" s="85"/>
      <c r="WRK32" s="74"/>
      <c r="WRL32" s="74"/>
      <c r="WRM32" s="85"/>
      <c r="WRN32" s="74"/>
      <c r="WRO32" s="74"/>
      <c r="WRP32" s="85"/>
      <c r="WRQ32" s="74"/>
      <c r="WRR32" s="74"/>
      <c r="WRS32" s="85"/>
      <c r="WRT32" s="80"/>
      <c r="WRU32" s="80"/>
      <c r="WRV32" s="85"/>
      <c r="WRW32" s="77"/>
      <c r="WRX32" s="74"/>
      <c r="WRY32" s="74"/>
      <c r="WRZ32" s="85"/>
      <c r="WSA32" s="74"/>
      <c r="WSB32" s="74"/>
      <c r="WSC32" s="85"/>
      <c r="WSD32" s="74"/>
      <c r="WSE32" s="74"/>
      <c r="WSF32" s="85"/>
      <c r="WSG32" s="74"/>
      <c r="WSH32" s="74"/>
      <c r="WSI32" s="85"/>
      <c r="WSJ32" s="80"/>
      <c r="WSK32" s="80"/>
      <c r="WSL32" s="85"/>
      <c r="WSM32" s="77"/>
      <c r="WSN32" s="74"/>
      <c r="WSO32" s="74"/>
      <c r="WSP32" s="85"/>
      <c r="WSQ32" s="74"/>
      <c r="WSR32" s="74"/>
      <c r="WSS32" s="85"/>
      <c r="WST32" s="74"/>
      <c r="WSU32" s="74"/>
      <c r="WSV32" s="85"/>
      <c r="WSW32" s="74"/>
      <c r="WSX32" s="74"/>
      <c r="WSY32" s="85"/>
      <c r="WSZ32" s="80"/>
      <c r="WTA32" s="80"/>
      <c r="WTB32" s="85"/>
      <c r="WTC32" s="77"/>
      <c r="WTD32" s="74"/>
      <c r="WTE32" s="74"/>
      <c r="WTF32" s="85"/>
      <c r="WTG32" s="74"/>
      <c r="WTH32" s="74"/>
      <c r="WTI32" s="85"/>
      <c r="WTJ32" s="74"/>
      <c r="WTK32" s="74"/>
      <c r="WTL32" s="85"/>
      <c r="WTM32" s="74"/>
      <c r="WTN32" s="74"/>
      <c r="WTO32" s="85"/>
      <c r="WTP32" s="80"/>
      <c r="WTQ32" s="80"/>
      <c r="WTR32" s="85"/>
      <c r="WTS32" s="77"/>
      <c r="WTT32" s="74"/>
      <c r="WTU32" s="74"/>
      <c r="WTV32" s="85"/>
      <c r="WTW32" s="74"/>
      <c r="WTX32" s="74"/>
      <c r="WTY32" s="85"/>
      <c r="WTZ32" s="74"/>
      <c r="WUA32" s="74"/>
      <c r="WUB32" s="85"/>
      <c r="WUC32" s="74"/>
      <c r="WUD32" s="74"/>
      <c r="WUE32" s="85"/>
      <c r="WUF32" s="80"/>
      <c r="WUG32" s="80"/>
      <c r="WUH32" s="85"/>
      <c r="WUI32" s="77"/>
      <c r="WUJ32" s="74"/>
      <c r="WUK32" s="74"/>
      <c r="WUL32" s="85"/>
      <c r="WUM32" s="74"/>
      <c r="WUN32" s="74"/>
      <c r="WUO32" s="85"/>
      <c r="WUP32" s="74"/>
      <c r="WUQ32" s="74"/>
      <c r="WUR32" s="85"/>
      <c r="WUS32" s="74"/>
      <c r="WUT32" s="74"/>
      <c r="WUU32" s="85"/>
      <c r="WUV32" s="80"/>
      <c r="WUW32" s="80"/>
      <c r="WUX32" s="85"/>
      <c r="WUY32" s="77"/>
      <c r="WUZ32" s="74"/>
      <c r="WVA32" s="74"/>
      <c r="WVB32" s="85"/>
      <c r="WVC32" s="74"/>
      <c r="WVD32" s="74"/>
      <c r="WVE32" s="85"/>
      <c r="WVF32" s="74"/>
      <c r="WVG32" s="74"/>
      <c r="WVH32" s="85"/>
      <c r="WVI32" s="74"/>
      <c r="WVJ32" s="74"/>
      <c r="WVK32" s="85"/>
      <c r="WVL32" s="80"/>
      <c r="WVM32" s="80"/>
      <c r="WVN32" s="85"/>
      <c r="WVO32" s="77"/>
      <c r="WVP32" s="74"/>
      <c r="WVQ32" s="74"/>
      <c r="WVR32" s="85"/>
      <c r="WVS32" s="74"/>
      <c r="WVT32" s="74"/>
      <c r="WVU32" s="85"/>
      <c r="WVV32" s="74"/>
      <c r="WVW32" s="74"/>
      <c r="WVX32" s="85"/>
      <c r="WVY32" s="74"/>
      <c r="WVZ32" s="74"/>
      <c r="WWA32" s="85"/>
      <c r="WWB32" s="80"/>
      <c r="WWC32" s="80"/>
      <c r="WWD32" s="85"/>
      <c r="WWE32" s="77"/>
      <c r="WWF32" s="74"/>
      <c r="WWG32" s="74"/>
      <c r="WWH32" s="85"/>
      <c r="WWI32" s="74"/>
      <c r="WWJ32" s="74"/>
      <c r="WWK32" s="85"/>
      <c r="WWL32" s="74"/>
      <c r="WWM32" s="74"/>
      <c r="WWN32" s="85"/>
      <c r="WWO32" s="74"/>
      <c r="WWP32" s="74"/>
      <c r="WWQ32" s="85"/>
      <c r="WWR32" s="80"/>
      <c r="WWS32" s="80"/>
      <c r="WWT32" s="85"/>
      <c r="WWU32" s="77"/>
      <c r="WWV32" s="74"/>
      <c r="WWW32" s="74"/>
      <c r="WWX32" s="85"/>
      <c r="WWY32" s="74"/>
      <c r="WWZ32" s="74"/>
      <c r="WXA32" s="85"/>
      <c r="WXB32" s="74"/>
      <c r="WXC32" s="74"/>
      <c r="WXD32" s="85"/>
      <c r="WXE32" s="74"/>
      <c r="WXF32" s="74"/>
      <c r="WXG32" s="85"/>
      <c r="WXH32" s="80"/>
      <c r="WXI32" s="80"/>
      <c r="WXJ32" s="85"/>
      <c r="WXK32" s="77"/>
      <c r="WXL32" s="74"/>
      <c r="WXM32" s="74"/>
      <c r="WXN32" s="85"/>
      <c r="WXO32" s="74"/>
      <c r="WXP32" s="74"/>
      <c r="WXQ32" s="85"/>
      <c r="WXR32" s="74"/>
      <c r="WXS32" s="74"/>
      <c r="WXT32" s="85"/>
      <c r="WXU32" s="74"/>
      <c r="WXV32" s="74"/>
      <c r="WXW32" s="85"/>
      <c r="WXX32" s="80"/>
      <c r="WXY32" s="80"/>
      <c r="WXZ32" s="85"/>
      <c r="WYA32" s="77"/>
      <c r="WYB32" s="74"/>
      <c r="WYC32" s="74"/>
      <c r="WYD32" s="85"/>
      <c r="WYE32" s="74"/>
      <c r="WYF32" s="74"/>
      <c r="WYG32" s="85"/>
      <c r="WYH32" s="74"/>
      <c r="WYI32" s="74"/>
      <c r="WYJ32" s="85"/>
      <c r="WYK32" s="74"/>
      <c r="WYL32" s="74"/>
      <c r="WYM32" s="85"/>
      <c r="WYN32" s="80"/>
      <c r="WYO32" s="80"/>
      <c r="WYP32" s="85"/>
      <c r="WYQ32" s="77"/>
      <c r="WYR32" s="74"/>
      <c r="WYS32" s="74"/>
      <c r="WYT32" s="85"/>
      <c r="WYU32" s="74"/>
      <c r="WYV32" s="74"/>
      <c r="WYW32" s="85"/>
      <c r="WYX32" s="74"/>
      <c r="WYY32" s="74"/>
      <c r="WYZ32" s="85"/>
      <c r="WZA32" s="74"/>
      <c r="WZB32" s="74"/>
      <c r="WZC32" s="85"/>
      <c r="WZD32" s="80"/>
      <c r="WZE32" s="80"/>
      <c r="WZF32" s="85"/>
      <c r="WZG32" s="77"/>
      <c r="WZH32" s="74"/>
      <c r="WZI32" s="74"/>
      <c r="WZJ32" s="85"/>
      <c r="WZK32" s="74"/>
      <c r="WZL32" s="74"/>
      <c r="WZM32" s="85"/>
      <c r="WZN32" s="74"/>
      <c r="WZO32" s="74"/>
      <c r="WZP32" s="85"/>
      <c r="WZQ32" s="74"/>
      <c r="WZR32" s="74"/>
      <c r="WZS32" s="85"/>
      <c r="WZT32" s="80"/>
      <c r="WZU32" s="80"/>
      <c r="WZV32" s="85"/>
      <c r="WZW32" s="77"/>
      <c r="WZX32" s="74"/>
      <c r="WZY32" s="74"/>
      <c r="WZZ32" s="85"/>
      <c r="XAA32" s="74"/>
      <c r="XAB32" s="74"/>
      <c r="XAC32" s="85"/>
      <c r="XAD32" s="74"/>
      <c r="XAE32" s="74"/>
      <c r="XAF32" s="85"/>
      <c r="XAG32" s="74"/>
      <c r="XAH32" s="74"/>
      <c r="XAI32" s="85"/>
      <c r="XAJ32" s="80"/>
      <c r="XAK32" s="80"/>
      <c r="XAL32" s="85"/>
      <c r="XAM32" s="77"/>
      <c r="XAN32" s="74"/>
      <c r="XAO32" s="74"/>
      <c r="XAP32" s="85"/>
      <c r="XAQ32" s="74"/>
      <c r="XAR32" s="74"/>
      <c r="XAS32" s="85"/>
      <c r="XAT32" s="74"/>
      <c r="XAU32" s="74"/>
      <c r="XAV32" s="85"/>
      <c r="XAW32" s="74"/>
      <c r="XAX32" s="74"/>
      <c r="XAY32" s="85"/>
      <c r="XAZ32" s="80"/>
      <c r="XBA32" s="80"/>
      <c r="XBB32" s="85"/>
      <c r="XBC32" s="77"/>
      <c r="XBD32" s="74"/>
      <c r="XBE32" s="74"/>
      <c r="XBF32" s="85"/>
      <c r="XBG32" s="74"/>
      <c r="XBH32" s="74"/>
      <c r="XBI32" s="85"/>
      <c r="XBJ32" s="74"/>
      <c r="XBK32" s="74"/>
      <c r="XBL32" s="85"/>
      <c r="XBM32" s="74"/>
      <c r="XBN32" s="74"/>
      <c r="XBO32" s="85"/>
      <c r="XBP32" s="80"/>
      <c r="XBQ32" s="80"/>
      <c r="XBR32" s="85"/>
      <c r="XBS32" s="77"/>
      <c r="XBT32" s="74"/>
      <c r="XBU32" s="74"/>
      <c r="XBV32" s="85"/>
      <c r="XBW32" s="74"/>
      <c r="XBX32" s="74"/>
      <c r="XBY32" s="85"/>
      <c r="XBZ32" s="74"/>
      <c r="XCA32" s="74"/>
      <c r="XCB32" s="85"/>
      <c r="XCC32" s="74"/>
      <c r="XCD32" s="74"/>
      <c r="XCE32" s="85"/>
      <c r="XCF32" s="80"/>
      <c r="XCG32" s="80"/>
      <c r="XCH32" s="85"/>
      <c r="XCI32" s="77"/>
      <c r="XCJ32" s="74"/>
      <c r="XCK32" s="74"/>
      <c r="XCL32" s="85"/>
      <c r="XCM32" s="74"/>
      <c r="XCN32" s="74"/>
      <c r="XCO32" s="85"/>
      <c r="XCP32" s="74"/>
      <c r="XCQ32" s="74"/>
      <c r="XCR32" s="85"/>
      <c r="XCS32" s="74"/>
      <c r="XCT32" s="74"/>
      <c r="XCU32" s="85"/>
      <c r="XCV32" s="80"/>
      <c r="XCW32" s="80"/>
      <c r="XCX32" s="85"/>
      <c r="XCY32" s="77"/>
      <c r="XCZ32" s="74"/>
      <c r="XDA32" s="74"/>
      <c r="XDB32" s="85"/>
      <c r="XDC32" s="74"/>
      <c r="XDD32" s="74"/>
      <c r="XDE32" s="85"/>
      <c r="XDF32" s="74"/>
      <c r="XDG32" s="74"/>
      <c r="XDH32" s="85"/>
      <c r="XDI32" s="74"/>
      <c r="XDJ32" s="74"/>
      <c r="XDK32" s="85"/>
      <c r="XDL32" s="80"/>
      <c r="XDM32" s="80"/>
      <c r="XDN32" s="85"/>
      <c r="XDO32" s="77"/>
      <c r="XDP32" s="74"/>
      <c r="XDQ32" s="74"/>
      <c r="XDR32" s="85"/>
      <c r="XDS32" s="74"/>
      <c r="XDT32" s="74"/>
      <c r="XDU32" s="85"/>
      <c r="XDV32" s="74"/>
      <c r="XDW32" s="74"/>
      <c r="XDX32" s="85"/>
      <c r="XDY32" s="74"/>
      <c r="XDZ32" s="74"/>
      <c r="XEA32" s="85"/>
      <c r="XEB32" s="80"/>
      <c r="XEC32" s="80"/>
      <c r="XED32" s="85"/>
      <c r="XEE32" s="77"/>
      <c r="XEF32" s="74"/>
      <c r="XEG32" s="74"/>
      <c r="XEH32" s="85"/>
      <c r="XEI32" s="74"/>
      <c r="XEJ32" s="74"/>
      <c r="XEK32" s="85"/>
      <c r="XEL32" s="74"/>
      <c r="XEM32" s="74"/>
      <c r="XEN32" s="85"/>
      <c r="XEO32" s="74"/>
      <c r="XEP32" s="74"/>
      <c r="XEQ32" s="85"/>
      <c r="XER32" s="80"/>
      <c r="XES32" s="80"/>
      <c r="XET32" s="85"/>
    </row>
    <row r="33" spans="1:16374" s="79" customFormat="1">
      <c r="A33" s="76" t="s">
        <v>42</v>
      </c>
      <c r="B33" s="79">
        <f>SUM(B34:B37)</f>
        <v>266863</v>
      </c>
      <c r="C33" s="79">
        <f>SUM(C34:C37)</f>
        <v>274523</v>
      </c>
      <c r="D33" s="79">
        <f>SUM(D34:D37)</f>
        <v>283574</v>
      </c>
      <c r="E33" s="79">
        <f>SUM(E34:E37)</f>
        <v>296331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87"/>
      <c r="DJ33" s="87"/>
      <c r="DK33" s="87"/>
      <c r="DL33" s="87"/>
      <c r="DM33" s="87"/>
      <c r="DN33" s="87"/>
      <c r="DO33" s="123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123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123"/>
      <c r="EV33" s="87"/>
      <c r="EW33" s="87"/>
      <c r="EX33" s="87"/>
      <c r="EY33" s="87"/>
      <c r="EZ33" s="87"/>
      <c r="FA33" s="87"/>
      <c r="FB33" s="87"/>
      <c r="FC33" s="87"/>
      <c r="FD33" s="87"/>
      <c r="FE33" s="87"/>
      <c r="FF33" s="87"/>
      <c r="FG33" s="87"/>
      <c r="FH33" s="87"/>
      <c r="FI33" s="87"/>
      <c r="FJ33" s="87"/>
      <c r="FK33" s="123"/>
      <c r="FL33" s="87"/>
      <c r="FM33" s="87"/>
      <c r="FN33" s="87"/>
      <c r="FO33" s="87"/>
      <c r="FP33" s="87"/>
      <c r="FQ33" s="87"/>
      <c r="FR33" s="87"/>
      <c r="FS33" s="87"/>
      <c r="FT33" s="87"/>
      <c r="FU33" s="87"/>
      <c r="FV33" s="87"/>
      <c r="FW33" s="87"/>
      <c r="FX33" s="87"/>
      <c r="GA33" s="76"/>
      <c r="GQ33" s="76"/>
      <c r="HG33" s="76"/>
      <c r="HW33" s="76"/>
      <c r="IM33" s="76"/>
      <c r="JC33" s="76"/>
      <c r="JS33" s="76"/>
      <c r="KI33" s="76"/>
      <c r="KY33" s="76"/>
      <c r="LO33" s="76"/>
      <c r="ME33" s="76"/>
      <c r="MU33" s="76"/>
      <c r="NK33" s="76"/>
      <c r="OA33" s="76"/>
      <c r="OQ33" s="76"/>
      <c r="PG33" s="76"/>
      <c r="PW33" s="76"/>
      <c r="QM33" s="76"/>
      <c r="RC33" s="76"/>
      <c r="RS33" s="76"/>
      <c r="SI33" s="76"/>
      <c r="SY33" s="76"/>
      <c r="TO33" s="76"/>
      <c r="UE33" s="76"/>
      <c r="UU33" s="76"/>
      <c r="VK33" s="76"/>
      <c r="WA33" s="76"/>
      <c r="WQ33" s="76"/>
      <c r="XG33" s="76"/>
      <c r="XW33" s="76"/>
      <c r="YM33" s="76"/>
      <c r="ZC33" s="76"/>
      <c r="ZS33" s="76"/>
      <c r="AAI33" s="76"/>
      <c r="AAY33" s="76"/>
      <c r="ABO33" s="76"/>
      <c r="ACE33" s="76"/>
      <c r="ACU33" s="76"/>
      <c r="ADK33" s="76"/>
      <c r="AEA33" s="76"/>
      <c r="AEQ33" s="76"/>
      <c r="AFG33" s="76"/>
      <c r="AFW33" s="76"/>
      <c r="AGM33" s="76"/>
      <c r="AHC33" s="76"/>
      <c r="AHS33" s="76"/>
      <c r="AII33" s="76"/>
      <c r="AIY33" s="76"/>
      <c r="AJO33" s="76"/>
      <c r="AKE33" s="76"/>
      <c r="AKU33" s="76"/>
      <c r="ALK33" s="76"/>
      <c r="AMA33" s="76"/>
      <c r="AMQ33" s="76"/>
      <c r="ANG33" s="76"/>
      <c r="ANW33" s="76"/>
      <c r="AOM33" s="76"/>
      <c r="APC33" s="76"/>
      <c r="APS33" s="76"/>
      <c r="AQI33" s="76"/>
      <c r="AQY33" s="76"/>
      <c r="ARO33" s="76"/>
      <c r="ASE33" s="76"/>
      <c r="ASU33" s="76"/>
      <c r="ATK33" s="76"/>
      <c r="AUA33" s="76"/>
      <c r="AUQ33" s="76"/>
      <c r="AVG33" s="76"/>
      <c r="AVW33" s="76"/>
      <c r="AWM33" s="76"/>
      <c r="AXC33" s="76"/>
      <c r="AXS33" s="76"/>
      <c r="AYI33" s="76"/>
      <c r="AYY33" s="76"/>
      <c r="AZO33" s="76"/>
      <c r="BAE33" s="76"/>
      <c r="BAU33" s="76"/>
      <c r="BBK33" s="76"/>
      <c r="BCA33" s="76"/>
      <c r="BCQ33" s="76"/>
      <c r="BDG33" s="76"/>
      <c r="BDW33" s="76"/>
      <c r="BEM33" s="76"/>
      <c r="BFC33" s="76"/>
      <c r="BFS33" s="76"/>
      <c r="BGI33" s="76"/>
      <c r="BGY33" s="76"/>
      <c r="BHO33" s="76"/>
      <c r="BIE33" s="76"/>
      <c r="BIU33" s="76"/>
      <c r="BJK33" s="76"/>
      <c r="BKA33" s="76"/>
      <c r="BKQ33" s="76"/>
      <c r="BLG33" s="76"/>
      <c r="BLW33" s="76"/>
      <c r="BMM33" s="76"/>
      <c r="BNC33" s="76"/>
      <c r="BNS33" s="76"/>
      <c r="BOI33" s="76"/>
      <c r="BOY33" s="76"/>
      <c r="BPO33" s="76"/>
      <c r="BQE33" s="76"/>
      <c r="BQU33" s="76"/>
      <c r="BRK33" s="76"/>
      <c r="BSA33" s="76"/>
      <c r="BSQ33" s="76"/>
      <c r="BTG33" s="76"/>
      <c r="BTW33" s="76"/>
      <c r="BUM33" s="76"/>
      <c r="BVC33" s="76"/>
      <c r="BVS33" s="76"/>
      <c r="BWI33" s="76"/>
      <c r="BWY33" s="76"/>
      <c r="BXO33" s="76"/>
      <c r="BYE33" s="76"/>
      <c r="BYU33" s="76"/>
      <c r="BZK33" s="76"/>
      <c r="CAA33" s="76"/>
      <c r="CAQ33" s="76"/>
      <c r="CBG33" s="76"/>
      <c r="CBW33" s="76"/>
      <c r="CCM33" s="76"/>
      <c r="CDC33" s="76"/>
      <c r="CDS33" s="76"/>
      <c r="CEI33" s="76"/>
      <c r="CEY33" s="76"/>
      <c r="CFO33" s="76"/>
      <c r="CGE33" s="76"/>
      <c r="CGU33" s="76"/>
      <c r="CHK33" s="76"/>
      <c r="CIA33" s="76"/>
      <c r="CIQ33" s="76"/>
      <c r="CJG33" s="76"/>
      <c r="CJW33" s="76"/>
      <c r="CKM33" s="76"/>
      <c r="CLC33" s="76"/>
      <c r="CLS33" s="76"/>
      <c r="CMI33" s="76"/>
      <c r="CMY33" s="76"/>
      <c r="CNO33" s="76"/>
      <c r="COE33" s="76"/>
      <c r="COU33" s="76"/>
      <c r="CPK33" s="76"/>
      <c r="CQA33" s="76"/>
      <c r="CQQ33" s="76"/>
      <c r="CRG33" s="76"/>
      <c r="CRW33" s="76"/>
      <c r="CSM33" s="76"/>
      <c r="CTC33" s="76"/>
      <c r="CTS33" s="76"/>
      <c r="CUI33" s="76"/>
      <c r="CUY33" s="76"/>
      <c r="CVO33" s="76"/>
      <c r="CWE33" s="76"/>
      <c r="CWU33" s="76"/>
      <c r="CXK33" s="76"/>
      <c r="CYA33" s="76"/>
      <c r="CYQ33" s="76"/>
      <c r="CZG33" s="76"/>
      <c r="CZW33" s="76"/>
      <c r="DAM33" s="76"/>
      <c r="DBC33" s="76"/>
      <c r="DBS33" s="76"/>
      <c r="DCI33" s="76"/>
      <c r="DCY33" s="76"/>
      <c r="DDO33" s="76"/>
      <c r="DEE33" s="76"/>
      <c r="DEU33" s="76"/>
      <c r="DFK33" s="76"/>
      <c r="DGA33" s="76"/>
      <c r="DGQ33" s="76"/>
      <c r="DHG33" s="76"/>
      <c r="DHW33" s="76"/>
      <c r="DIM33" s="76"/>
      <c r="DJC33" s="76"/>
      <c r="DJS33" s="76"/>
      <c r="DKI33" s="76"/>
      <c r="DKY33" s="76"/>
      <c r="DLO33" s="76"/>
      <c r="DME33" s="76"/>
      <c r="DMU33" s="76"/>
      <c r="DNK33" s="76"/>
      <c r="DOA33" s="76"/>
      <c r="DOQ33" s="76"/>
      <c r="DPG33" s="76"/>
      <c r="DPW33" s="76"/>
      <c r="DQM33" s="76"/>
      <c r="DRC33" s="76"/>
      <c r="DRS33" s="76"/>
      <c r="DSI33" s="76"/>
      <c r="DSY33" s="76"/>
      <c r="DTO33" s="76"/>
      <c r="DUE33" s="76"/>
      <c r="DUU33" s="76"/>
      <c r="DVK33" s="76"/>
      <c r="DWA33" s="76"/>
      <c r="DWQ33" s="76"/>
      <c r="DXG33" s="76"/>
      <c r="DXW33" s="76"/>
      <c r="DYM33" s="76"/>
      <c r="DZC33" s="76"/>
      <c r="DZS33" s="76"/>
      <c r="EAI33" s="76"/>
      <c r="EAY33" s="76"/>
      <c r="EBO33" s="76"/>
      <c r="ECE33" s="76"/>
      <c r="ECU33" s="76"/>
      <c r="EDK33" s="76"/>
      <c r="EEA33" s="76"/>
      <c r="EEQ33" s="76"/>
      <c r="EFG33" s="76"/>
      <c r="EFW33" s="76"/>
      <c r="EGM33" s="76"/>
      <c r="EHC33" s="76"/>
      <c r="EHS33" s="76"/>
      <c r="EII33" s="76"/>
      <c r="EIY33" s="76"/>
      <c r="EJO33" s="76"/>
      <c r="EKE33" s="76"/>
      <c r="EKU33" s="76"/>
      <c r="ELK33" s="76"/>
      <c r="EMA33" s="76"/>
      <c r="EMQ33" s="76"/>
      <c r="ENG33" s="76"/>
      <c r="ENW33" s="76"/>
      <c r="EOM33" s="76"/>
      <c r="EPC33" s="76"/>
      <c r="EPS33" s="76"/>
      <c r="EQI33" s="76"/>
      <c r="EQY33" s="76"/>
      <c r="ERO33" s="76"/>
      <c r="ESE33" s="76"/>
      <c r="ESU33" s="76"/>
      <c r="ETK33" s="76"/>
      <c r="EUA33" s="76"/>
      <c r="EUQ33" s="76"/>
      <c r="EVG33" s="76"/>
      <c r="EVW33" s="76"/>
      <c r="EWM33" s="76"/>
      <c r="EXC33" s="76"/>
      <c r="EXS33" s="76"/>
      <c r="EYI33" s="76"/>
      <c r="EYY33" s="76"/>
      <c r="EZO33" s="76"/>
      <c r="FAE33" s="76"/>
      <c r="FAU33" s="76"/>
      <c r="FBK33" s="76"/>
      <c r="FCA33" s="76"/>
      <c r="FCQ33" s="76"/>
      <c r="FDG33" s="76"/>
      <c r="FDW33" s="76"/>
      <c r="FEM33" s="76"/>
      <c r="FFC33" s="76"/>
      <c r="FFS33" s="76"/>
      <c r="FGI33" s="76"/>
      <c r="FGY33" s="76"/>
      <c r="FHO33" s="76"/>
      <c r="FIE33" s="76"/>
      <c r="FIU33" s="76"/>
      <c r="FJK33" s="76"/>
      <c r="FKA33" s="76"/>
      <c r="FKQ33" s="76"/>
      <c r="FLG33" s="76"/>
      <c r="FLW33" s="76"/>
      <c r="FMM33" s="76"/>
      <c r="FNC33" s="76"/>
      <c r="FNS33" s="76"/>
      <c r="FOI33" s="76"/>
      <c r="FOY33" s="76"/>
      <c r="FPO33" s="76"/>
      <c r="FQE33" s="76"/>
      <c r="FQU33" s="76"/>
      <c r="FRK33" s="76"/>
      <c r="FSA33" s="76"/>
      <c r="FSQ33" s="76"/>
      <c r="FTG33" s="76"/>
      <c r="FTW33" s="76"/>
      <c r="FUM33" s="76"/>
      <c r="FVC33" s="76"/>
      <c r="FVS33" s="76"/>
      <c r="FWI33" s="76"/>
      <c r="FWY33" s="76"/>
      <c r="FXO33" s="76"/>
      <c r="FYE33" s="76"/>
      <c r="FYU33" s="76"/>
      <c r="FZK33" s="76"/>
      <c r="GAA33" s="76"/>
      <c r="GAQ33" s="76"/>
      <c r="GBG33" s="76"/>
      <c r="GBW33" s="76"/>
      <c r="GCM33" s="76"/>
      <c r="GDC33" s="76"/>
      <c r="GDS33" s="76"/>
      <c r="GEI33" s="76"/>
      <c r="GEY33" s="76"/>
      <c r="GFO33" s="76"/>
      <c r="GGE33" s="76"/>
      <c r="GGU33" s="76"/>
      <c r="GHK33" s="76"/>
      <c r="GIA33" s="76"/>
      <c r="GIQ33" s="76"/>
      <c r="GJG33" s="76"/>
      <c r="GJW33" s="76"/>
      <c r="GKM33" s="76"/>
      <c r="GLC33" s="76"/>
      <c r="GLS33" s="76"/>
      <c r="GMI33" s="76"/>
      <c r="GMY33" s="76"/>
      <c r="GNO33" s="76"/>
      <c r="GOE33" s="76"/>
      <c r="GOU33" s="76"/>
      <c r="GPK33" s="76"/>
      <c r="GQA33" s="76"/>
      <c r="GQQ33" s="76"/>
      <c r="GRG33" s="76"/>
      <c r="GRW33" s="76"/>
      <c r="GSM33" s="76"/>
      <c r="GTC33" s="76"/>
      <c r="GTS33" s="76"/>
      <c r="GUI33" s="76"/>
      <c r="GUY33" s="76"/>
      <c r="GVO33" s="76"/>
      <c r="GWE33" s="76"/>
      <c r="GWU33" s="76"/>
      <c r="GXK33" s="76"/>
      <c r="GYA33" s="76"/>
      <c r="GYQ33" s="76"/>
      <c r="GZG33" s="76"/>
      <c r="GZW33" s="76"/>
      <c r="HAM33" s="76"/>
      <c r="HBC33" s="76"/>
      <c r="HBS33" s="76"/>
      <c r="HCI33" s="76"/>
      <c r="HCY33" s="76"/>
      <c r="HDO33" s="76"/>
      <c r="HEE33" s="76"/>
      <c r="HEU33" s="76"/>
      <c r="HFK33" s="76"/>
      <c r="HGA33" s="76"/>
      <c r="HGQ33" s="76"/>
      <c r="HHG33" s="76"/>
      <c r="HHW33" s="76"/>
      <c r="HIM33" s="76"/>
      <c r="HJC33" s="76"/>
      <c r="HJS33" s="76"/>
      <c r="HKI33" s="76"/>
      <c r="HKY33" s="76"/>
      <c r="HLO33" s="76"/>
      <c r="HME33" s="76"/>
      <c r="HMU33" s="76"/>
      <c r="HNK33" s="76"/>
      <c r="HOA33" s="76"/>
      <c r="HOQ33" s="76"/>
      <c r="HPG33" s="76"/>
      <c r="HPW33" s="76"/>
      <c r="HQM33" s="76"/>
      <c r="HRC33" s="76"/>
      <c r="HRS33" s="76"/>
      <c r="HSI33" s="76"/>
      <c r="HSY33" s="76"/>
      <c r="HTO33" s="76"/>
      <c r="HUE33" s="76"/>
      <c r="HUU33" s="76"/>
      <c r="HVK33" s="76"/>
      <c r="HWA33" s="76"/>
      <c r="HWQ33" s="76"/>
      <c r="HXG33" s="76"/>
      <c r="HXW33" s="76"/>
      <c r="HYM33" s="76"/>
      <c r="HZC33" s="76"/>
      <c r="HZS33" s="76"/>
      <c r="IAI33" s="76"/>
      <c r="IAY33" s="76"/>
      <c r="IBO33" s="76"/>
      <c r="ICE33" s="76"/>
      <c r="ICU33" s="76"/>
      <c r="IDK33" s="76"/>
      <c r="IEA33" s="76"/>
      <c r="IEQ33" s="76"/>
      <c r="IFG33" s="76"/>
      <c r="IFW33" s="76"/>
      <c r="IGM33" s="76"/>
      <c r="IHC33" s="76"/>
      <c r="IHS33" s="76"/>
      <c r="III33" s="76"/>
      <c r="IIY33" s="76"/>
      <c r="IJO33" s="76"/>
      <c r="IKE33" s="76"/>
      <c r="IKU33" s="76"/>
      <c r="ILK33" s="76"/>
      <c r="IMA33" s="76"/>
      <c r="IMQ33" s="76"/>
      <c r="ING33" s="76"/>
      <c r="INW33" s="76"/>
      <c r="IOM33" s="76"/>
      <c r="IPC33" s="76"/>
      <c r="IPS33" s="76"/>
      <c r="IQI33" s="76"/>
      <c r="IQY33" s="76"/>
      <c r="IRO33" s="76"/>
      <c r="ISE33" s="76"/>
      <c r="ISU33" s="76"/>
      <c r="ITK33" s="76"/>
      <c r="IUA33" s="76"/>
      <c r="IUQ33" s="76"/>
      <c r="IVG33" s="76"/>
      <c r="IVW33" s="76"/>
      <c r="IWM33" s="76"/>
      <c r="IXC33" s="76"/>
      <c r="IXS33" s="76"/>
      <c r="IYI33" s="76"/>
      <c r="IYY33" s="76"/>
      <c r="IZO33" s="76"/>
      <c r="JAE33" s="76"/>
      <c r="JAU33" s="76"/>
      <c r="JBK33" s="76"/>
      <c r="JCA33" s="76"/>
      <c r="JCQ33" s="76"/>
      <c r="JDG33" s="76"/>
      <c r="JDW33" s="76"/>
      <c r="JEM33" s="76"/>
      <c r="JFC33" s="76"/>
      <c r="JFS33" s="76"/>
      <c r="JGI33" s="76"/>
      <c r="JGY33" s="76"/>
      <c r="JHO33" s="76"/>
      <c r="JIE33" s="76"/>
      <c r="JIU33" s="76"/>
      <c r="JJK33" s="76"/>
      <c r="JKA33" s="76"/>
      <c r="JKQ33" s="76"/>
      <c r="JLG33" s="76"/>
      <c r="JLW33" s="76"/>
      <c r="JMM33" s="76"/>
      <c r="JNC33" s="76"/>
      <c r="JNS33" s="76"/>
      <c r="JOI33" s="76"/>
      <c r="JOY33" s="76"/>
      <c r="JPO33" s="76"/>
      <c r="JQE33" s="76"/>
      <c r="JQU33" s="76"/>
      <c r="JRK33" s="76"/>
      <c r="JSA33" s="76"/>
      <c r="JSQ33" s="76"/>
      <c r="JTG33" s="76"/>
      <c r="JTW33" s="76"/>
      <c r="JUM33" s="76"/>
      <c r="JVC33" s="76"/>
      <c r="JVS33" s="76"/>
      <c r="JWI33" s="76"/>
      <c r="JWY33" s="76"/>
      <c r="JXO33" s="76"/>
      <c r="JYE33" s="76"/>
      <c r="JYU33" s="76"/>
      <c r="JZK33" s="76"/>
      <c r="KAA33" s="76"/>
      <c r="KAQ33" s="76"/>
      <c r="KBG33" s="76"/>
      <c r="KBW33" s="76"/>
      <c r="KCM33" s="76"/>
      <c r="KDC33" s="76"/>
      <c r="KDS33" s="76"/>
      <c r="KEI33" s="76"/>
      <c r="KEY33" s="76"/>
      <c r="KFO33" s="76"/>
      <c r="KGE33" s="76"/>
      <c r="KGU33" s="76"/>
      <c r="KHK33" s="76"/>
      <c r="KIA33" s="76"/>
      <c r="KIQ33" s="76"/>
      <c r="KJG33" s="76"/>
      <c r="KJW33" s="76"/>
      <c r="KKM33" s="76"/>
      <c r="KLC33" s="76"/>
      <c r="KLS33" s="76"/>
      <c r="KMI33" s="76"/>
      <c r="KMY33" s="76"/>
      <c r="KNO33" s="76"/>
      <c r="KOE33" s="76"/>
      <c r="KOU33" s="76"/>
      <c r="KPK33" s="76"/>
      <c r="KQA33" s="76"/>
      <c r="KQQ33" s="76"/>
      <c r="KRG33" s="76"/>
      <c r="KRW33" s="76"/>
      <c r="KSM33" s="76"/>
      <c r="KTC33" s="76"/>
      <c r="KTS33" s="76"/>
      <c r="KUI33" s="76"/>
      <c r="KUY33" s="76"/>
      <c r="KVO33" s="76"/>
      <c r="KWE33" s="76"/>
      <c r="KWU33" s="76"/>
      <c r="KXK33" s="76"/>
      <c r="KYA33" s="76"/>
      <c r="KYQ33" s="76"/>
      <c r="KZG33" s="76"/>
      <c r="KZW33" s="76"/>
      <c r="LAM33" s="76"/>
      <c r="LBC33" s="76"/>
      <c r="LBS33" s="76"/>
      <c r="LCI33" s="76"/>
      <c r="LCY33" s="76"/>
      <c r="LDO33" s="76"/>
      <c r="LEE33" s="76"/>
      <c r="LEU33" s="76"/>
      <c r="LFK33" s="76"/>
      <c r="LGA33" s="76"/>
      <c r="LGQ33" s="76"/>
      <c r="LHG33" s="76"/>
      <c r="LHW33" s="76"/>
      <c r="LIM33" s="76"/>
      <c r="LJC33" s="76"/>
      <c r="LJS33" s="76"/>
      <c r="LKI33" s="76"/>
      <c r="LKY33" s="76"/>
      <c r="LLO33" s="76"/>
      <c r="LME33" s="76"/>
      <c r="LMU33" s="76"/>
      <c r="LNK33" s="76"/>
      <c r="LOA33" s="76"/>
      <c r="LOQ33" s="76"/>
      <c r="LPG33" s="76"/>
      <c r="LPW33" s="76"/>
      <c r="LQM33" s="76"/>
      <c r="LRC33" s="76"/>
      <c r="LRS33" s="76"/>
      <c r="LSI33" s="76"/>
      <c r="LSY33" s="76"/>
      <c r="LTO33" s="76"/>
      <c r="LUE33" s="76"/>
      <c r="LUU33" s="76"/>
      <c r="LVK33" s="76"/>
      <c r="LWA33" s="76"/>
      <c r="LWQ33" s="76"/>
      <c r="LXG33" s="76"/>
      <c r="LXW33" s="76"/>
      <c r="LYM33" s="76"/>
      <c r="LZC33" s="76"/>
      <c r="LZS33" s="76"/>
      <c r="MAI33" s="76"/>
      <c r="MAY33" s="76"/>
      <c r="MBO33" s="76"/>
      <c r="MCE33" s="76"/>
      <c r="MCU33" s="76"/>
      <c r="MDK33" s="76"/>
      <c r="MEA33" s="76"/>
      <c r="MEQ33" s="76"/>
      <c r="MFG33" s="76"/>
      <c r="MFW33" s="76"/>
      <c r="MGM33" s="76"/>
      <c r="MHC33" s="76"/>
      <c r="MHS33" s="76"/>
      <c r="MII33" s="76"/>
      <c r="MIY33" s="76"/>
      <c r="MJO33" s="76"/>
      <c r="MKE33" s="76"/>
      <c r="MKU33" s="76"/>
      <c r="MLK33" s="76"/>
      <c r="MMA33" s="76"/>
      <c r="MMQ33" s="76"/>
      <c r="MNG33" s="76"/>
      <c r="MNW33" s="76"/>
      <c r="MOM33" s="76"/>
      <c r="MPC33" s="76"/>
      <c r="MPS33" s="76"/>
      <c r="MQI33" s="76"/>
      <c r="MQY33" s="76"/>
      <c r="MRO33" s="76"/>
      <c r="MSE33" s="76"/>
      <c r="MSU33" s="76"/>
      <c r="MTK33" s="76"/>
      <c r="MUA33" s="76"/>
      <c r="MUQ33" s="76"/>
      <c r="MVG33" s="76"/>
      <c r="MVW33" s="76"/>
      <c r="MWM33" s="76"/>
      <c r="MXC33" s="76"/>
      <c r="MXS33" s="76"/>
      <c r="MYI33" s="76"/>
      <c r="MYY33" s="76"/>
      <c r="MZO33" s="76"/>
      <c r="NAE33" s="76"/>
      <c r="NAU33" s="76"/>
      <c r="NBK33" s="76"/>
      <c r="NCA33" s="76"/>
      <c r="NCQ33" s="76"/>
      <c r="NDG33" s="76"/>
      <c r="NDW33" s="76"/>
      <c r="NEM33" s="76"/>
      <c r="NFC33" s="76"/>
      <c r="NFS33" s="76"/>
      <c r="NGI33" s="76"/>
      <c r="NGY33" s="76"/>
      <c r="NHO33" s="76"/>
      <c r="NIE33" s="76"/>
      <c r="NIU33" s="76"/>
      <c r="NJK33" s="76"/>
      <c r="NKA33" s="76"/>
      <c r="NKQ33" s="76"/>
      <c r="NLG33" s="76"/>
      <c r="NLW33" s="76"/>
      <c r="NMM33" s="76"/>
      <c r="NNC33" s="76"/>
      <c r="NNS33" s="76"/>
      <c r="NOI33" s="76"/>
      <c r="NOY33" s="76"/>
      <c r="NPO33" s="76"/>
      <c r="NQE33" s="76"/>
      <c r="NQU33" s="76"/>
      <c r="NRK33" s="76"/>
      <c r="NSA33" s="76"/>
      <c r="NSQ33" s="76"/>
      <c r="NTG33" s="76"/>
      <c r="NTW33" s="76"/>
      <c r="NUM33" s="76"/>
      <c r="NVC33" s="76"/>
      <c r="NVS33" s="76"/>
      <c r="NWI33" s="76"/>
      <c r="NWY33" s="76"/>
      <c r="NXO33" s="76"/>
      <c r="NYE33" s="76"/>
      <c r="NYU33" s="76"/>
      <c r="NZK33" s="76"/>
      <c r="OAA33" s="76"/>
      <c r="OAQ33" s="76"/>
      <c r="OBG33" s="76"/>
      <c r="OBW33" s="76"/>
      <c r="OCM33" s="76"/>
      <c r="ODC33" s="76"/>
      <c r="ODS33" s="76"/>
      <c r="OEI33" s="76"/>
      <c r="OEY33" s="76"/>
      <c r="OFO33" s="76"/>
      <c r="OGE33" s="76"/>
      <c r="OGU33" s="76"/>
      <c r="OHK33" s="76"/>
      <c r="OIA33" s="76"/>
      <c r="OIQ33" s="76"/>
      <c r="OJG33" s="76"/>
      <c r="OJW33" s="76"/>
      <c r="OKM33" s="76"/>
      <c r="OLC33" s="76"/>
      <c r="OLS33" s="76"/>
      <c r="OMI33" s="76"/>
      <c r="OMY33" s="76"/>
      <c r="ONO33" s="76"/>
      <c r="OOE33" s="76"/>
      <c r="OOU33" s="76"/>
      <c r="OPK33" s="76"/>
      <c r="OQA33" s="76"/>
      <c r="OQQ33" s="76"/>
      <c r="ORG33" s="76"/>
      <c r="ORW33" s="76"/>
      <c r="OSM33" s="76"/>
      <c r="OTC33" s="76"/>
      <c r="OTS33" s="76"/>
      <c r="OUI33" s="76"/>
      <c r="OUY33" s="76"/>
      <c r="OVO33" s="76"/>
      <c r="OWE33" s="76"/>
      <c r="OWU33" s="76"/>
      <c r="OXK33" s="76"/>
      <c r="OYA33" s="76"/>
      <c r="OYQ33" s="76"/>
      <c r="OZG33" s="76"/>
      <c r="OZW33" s="76"/>
      <c r="PAM33" s="76"/>
      <c r="PBC33" s="76"/>
      <c r="PBS33" s="76"/>
      <c r="PCI33" s="76"/>
      <c r="PCY33" s="76"/>
      <c r="PDO33" s="76"/>
      <c r="PEE33" s="76"/>
      <c r="PEU33" s="76"/>
      <c r="PFK33" s="76"/>
      <c r="PGA33" s="76"/>
      <c r="PGQ33" s="76"/>
      <c r="PHG33" s="76"/>
      <c r="PHW33" s="76"/>
      <c r="PIM33" s="76"/>
      <c r="PJC33" s="76"/>
      <c r="PJS33" s="76"/>
      <c r="PKI33" s="76"/>
      <c r="PKY33" s="76"/>
      <c r="PLO33" s="76"/>
      <c r="PME33" s="76"/>
      <c r="PMU33" s="76"/>
      <c r="PNK33" s="76"/>
      <c r="POA33" s="76"/>
      <c r="POQ33" s="76"/>
      <c r="PPG33" s="76"/>
      <c r="PPW33" s="76"/>
      <c r="PQM33" s="76"/>
      <c r="PRC33" s="76"/>
      <c r="PRS33" s="76"/>
      <c r="PSI33" s="76"/>
      <c r="PSY33" s="76"/>
      <c r="PTO33" s="76"/>
      <c r="PUE33" s="76"/>
      <c r="PUU33" s="76"/>
      <c r="PVK33" s="76"/>
      <c r="PWA33" s="76"/>
      <c r="PWQ33" s="76"/>
      <c r="PXG33" s="76"/>
      <c r="PXW33" s="76"/>
      <c r="PYM33" s="76"/>
      <c r="PZC33" s="76"/>
      <c r="PZS33" s="76"/>
      <c r="QAI33" s="76"/>
      <c r="QAY33" s="76"/>
      <c r="QBO33" s="76"/>
      <c r="QCE33" s="76"/>
      <c r="QCU33" s="76"/>
      <c r="QDK33" s="76"/>
      <c r="QEA33" s="76"/>
      <c r="QEQ33" s="76"/>
      <c r="QFG33" s="76"/>
      <c r="QFW33" s="76"/>
      <c r="QGM33" s="76"/>
      <c r="QHC33" s="76"/>
      <c r="QHS33" s="76"/>
      <c r="QII33" s="76"/>
      <c r="QIY33" s="76"/>
      <c r="QJO33" s="76"/>
      <c r="QKE33" s="76"/>
      <c r="QKU33" s="76"/>
      <c r="QLK33" s="76"/>
      <c r="QMA33" s="76"/>
      <c r="QMQ33" s="76"/>
      <c r="QNG33" s="76"/>
      <c r="QNW33" s="76"/>
      <c r="QOM33" s="76"/>
      <c r="QPC33" s="76"/>
      <c r="QPS33" s="76"/>
      <c r="QQI33" s="76"/>
      <c r="QQY33" s="76"/>
      <c r="QRO33" s="76"/>
      <c r="QSE33" s="76"/>
      <c r="QSU33" s="76"/>
      <c r="QTK33" s="76"/>
      <c r="QUA33" s="76"/>
      <c r="QUQ33" s="76"/>
      <c r="QVG33" s="76"/>
      <c r="QVW33" s="76"/>
      <c r="QWM33" s="76"/>
      <c r="QXC33" s="76"/>
      <c r="QXS33" s="76"/>
      <c r="QYI33" s="76"/>
      <c r="QYY33" s="76"/>
      <c r="QZO33" s="76"/>
      <c r="RAE33" s="76"/>
      <c r="RAU33" s="76"/>
      <c r="RBK33" s="76"/>
      <c r="RCA33" s="76"/>
      <c r="RCQ33" s="76"/>
      <c r="RDG33" s="76"/>
      <c r="RDW33" s="76"/>
      <c r="REM33" s="76"/>
      <c r="RFC33" s="76"/>
      <c r="RFS33" s="76"/>
      <c r="RGI33" s="76"/>
      <c r="RGY33" s="76"/>
      <c r="RHO33" s="76"/>
      <c r="RIE33" s="76"/>
      <c r="RIU33" s="76"/>
      <c r="RJK33" s="76"/>
      <c r="RKA33" s="76"/>
      <c r="RKQ33" s="76"/>
      <c r="RLG33" s="76"/>
      <c r="RLW33" s="76"/>
      <c r="RMM33" s="76"/>
      <c r="RNC33" s="76"/>
      <c r="RNS33" s="76"/>
      <c r="ROI33" s="76"/>
      <c r="ROY33" s="76"/>
      <c r="RPO33" s="76"/>
      <c r="RQE33" s="76"/>
      <c r="RQU33" s="76"/>
      <c r="RRK33" s="76"/>
      <c r="RSA33" s="76"/>
      <c r="RSQ33" s="76"/>
      <c r="RTG33" s="76"/>
      <c r="RTW33" s="76"/>
      <c r="RUM33" s="76"/>
      <c r="RVC33" s="76"/>
      <c r="RVS33" s="76"/>
      <c r="RWI33" s="76"/>
      <c r="RWY33" s="76"/>
      <c r="RXO33" s="76"/>
      <c r="RYE33" s="76"/>
      <c r="RYU33" s="76"/>
      <c r="RZK33" s="76"/>
      <c r="SAA33" s="76"/>
      <c r="SAQ33" s="76"/>
      <c r="SBG33" s="76"/>
      <c r="SBW33" s="76"/>
      <c r="SCM33" s="76"/>
      <c r="SDC33" s="76"/>
      <c r="SDS33" s="76"/>
      <c r="SEI33" s="76"/>
      <c r="SEY33" s="76"/>
      <c r="SFO33" s="76"/>
      <c r="SGE33" s="76"/>
      <c r="SGU33" s="76"/>
      <c r="SHK33" s="76"/>
      <c r="SIA33" s="76"/>
      <c r="SIQ33" s="76"/>
      <c r="SJG33" s="76"/>
      <c r="SJW33" s="76"/>
      <c r="SKM33" s="76"/>
      <c r="SLC33" s="76"/>
      <c r="SLS33" s="76"/>
      <c r="SMI33" s="76"/>
      <c r="SMY33" s="76"/>
      <c r="SNO33" s="76"/>
      <c r="SOE33" s="76"/>
      <c r="SOU33" s="76"/>
      <c r="SPK33" s="76"/>
      <c r="SQA33" s="76"/>
      <c r="SQQ33" s="76"/>
      <c r="SRG33" s="76"/>
      <c r="SRW33" s="76"/>
      <c r="SSM33" s="76"/>
      <c r="STC33" s="76"/>
      <c r="STS33" s="76"/>
      <c r="SUI33" s="76"/>
      <c r="SUY33" s="76"/>
      <c r="SVO33" s="76"/>
      <c r="SWE33" s="76"/>
      <c r="SWU33" s="76"/>
      <c r="SXK33" s="76"/>
      <c r="SYA33" s="76"/>
      <c r="SYQ33" s="76"/>
      <c r="SZG33" s="76"/>
      <c r="SZW33" s="76"/>
      <c r="TAM33" s="76"/>
      <c r="TBC33" s="76"/>
      <c r="TBS33" s="76"/>
      <c r="TCI33" s="76"/>
      <c r="TCY33" s="76"/>
      <c r="TDO33" s="76"/>
      <c r="TEE33" s="76"/>
      <c r="TEU33" s="76"/>
      <c r="TFK33" s="76"/>
      <c r="TGA33" s="76"/>
      <c r="TGQ33" s="76"/>
      <c r="THG33" s="76"/>
      <c r="THW33" s="76"/>
      <c r="TIM33" s="76"/>
      <c r="TJC33" s="76"/>
      <c r="TJS33" s="76"/>
      <c r="TKI33" s="76"/>
      <c r="TKY33" s="76"/>
      <c r="TLO33" s="76"/>
      <c r="TME33" s="76"/>
      <c r="TMU33" s="76"/>
      <c r="TNK33" s="76"/>
      <c r="TOA33" s="76"/>
      <c r="TOQ33" s="76"/>
      <c r="TPG33" s="76"/>
      <c r="TPW33" s="76"/>
      <c r="TQM33" s="76"/>
      <c r="TRC33" s="76"/>
      <c r="TRS33" s="76"/>
      <c r="TSI33" s="76"/>
      <c r="TSY33" s="76"/>
      <c r="TTO33" s="76"/>
      <c r="TUE33" s="76"/>
      <c r="TUU33" s="76"/>
      <c r="TVK33" s="76"/>
      <c r="TWA33" s="76"/>
      <c r="TWQ33" s="76"/>
      <c r="TXG33" s="76"/>
      <c r="TXW33" s="76"/>
      <c r="TYM33" s="76"/>
      <c r="TZC33" s="76"/>
      <c r="TZS33" s="76"/>
      <c r="UAI33" s="76"/>
      <c r="UAY33" s="76"/>
      <c r="UBO33" s="76"/>
      <c r="UCE33" s="76"/>
      <c r="UCU33" s="76"/>
      <c r="UDK33" s="76"/>
      <c r="UEA33" s="76"/>
      <c r="UEQ33" s="76"/>
      <c r="UFG33" s="76"/>
      <c r="UFW33" s="76"/>
      <c r="UGM33" s="76"/>
      <c r="UHC33" s="76"/>
      <c r="UHS33" s="76"/>
      <c r="UII33" s="76"/>
      <c r="UIY33" s="76"/>
      <c r="UJO33" s="76"/>
      <c r="UKE33" s="76"/>
      <c r="UKU33" s="76"/>
      <c r="ULK33" s="76"/>
      <c r="UMA33" s="76"/>
      <c r="UMQ33" s="76"/>
      <c r="UNG33" s="76"/>
      <c r="UNW33" s="76"/>
      <c r="UOM33" s="76"/>
      <c r="UPC33" s="76"/>
      <c r="UPS33" s="76"/>
      <c r="UQI33" s="76"/>
      <c r="UQY33" s="76"/>
      <c r="URO33" s="76"/>
      <c r="USE33" s="76"/>
      <c r="USU33" s="76"/>
      <c r="UTK33" s="76"/>
      <c r="UUA33" s="76"/>
      <c r="UUQ33" s="76"/>
      <c r="UVG33" s="76"/>
      <c r="UVW33" s="76"/>
      <c r="UWM33" s="76"/>
      <c r="UXC33" s="76"/>
      <c r="UXS33" s="76"/>
      <c r="UYI33" s="76"/>
      <c r="UYY33" s="76"/>
      <c r="UZO33" s="76"/>
      <c r="VAE33" s="76"/>
      <c r="VAU33" s="76"/>
      <c r="VBK33" s="76"/>
      <c r="VCA33" s="76"/>
      <c r="VCQ33" s="76"/>
      <c r="VDG33" s="76"/>
      <c r="VDW33" s="76"/>
      <c r="VEM33" s="76"/>
      <c r="VFC33" s="76"/>
      <c r="VFS33" s="76"/>
      <c r="VGI33" s="76"/>
      <c r="VGY33" s="76"/>
      <c r="VHO33" s="76"/>
      <c r="VIE33" s="76"/>
      <c r="VIU33" s="76"/>
      <c r="VJK33" s="76"/>
      <c r="VKA33" s="76"/>
      <c r="VKQ33" s="76"/>
      <c r="VLG33" s="76"/>
      <c r="VLW33" s="76"/>
      <c r="VMM33" s="76"/>
      <c r="VNC33" s="76"/>
      <c r="VNS33" s="76"/>
      <c r="VOI33" s="76"/>
      <c r="VOY33" s="76"/>
      <c r="VPO33" s="76"/>
      <c r="VQE33" s="76"/>
      <c r="VQU33" s="76"/>
      <c r="VRK33" s="76"/>
      <c r="VSA33" s="76"/>
      <c r="VSQ33" s="76"/>
      <c r="VTG33" s="76"/>
      <c r="VTW33" s="76"/>
      <c r="VUM33" s="76"/>
      <c r="VVC33" s="76"/>
      <c r="VVS33" s="76"/>
      <c r="VWI33" s="76"/>
      <c r="VWY33" s="76"/>
      <c r="VXO33" s="76"/>
      <c r="VYE33" s="76"/>
      <c r="VYU33" s="76"/>
      <c r="VZK33" s="76"/>
      <c r="WAA33" s="76"/>
      <c r="WAQ33" s="76"/>
      <c r="WBG33" s="76"/>
      <c r="WBW33" s="76"/>
      <c r="WCM33" s="76"/>
      <c r="WDC33" s="76"/>
      <c r="WDS33" s="76"/>
      <c r="WEI33" s="76"/>
      <c r="WEY33" s="76"/>
      <c r="WFO33" s="76"/>
      <c r="WGE33" s="76"/>
      <c r="WGU33" s="76"/>
      <c r="WHK33" s="76"/>
      <c r="WIA33" s="76"/>
      <c r="WIQ33" s="76"/>
      <c r="WJG33" s="76"/>
      <c r="WJW33" s="76"/>
      <c r="WKM33" s="76"/>
      <c r="WLC33" s="76"/>
      <c r="WLS33" s="76"/>
      <c r="WMI33" s="76"/>
      <c r="WMY33" s="76"/>
      <c r="WNO33" s="76"/>
      <c r="WOE33" s="76"/>
      <c r="WOU33" s="76"/>
      <c r="WPK33" s="76"/>
      <c r="WQA33" s="76"/>
      <c r="WQQ33" s="76"/>
      <c r="WRG33" s="76"/>
      <c r="WRW33" s="76"/>
      <c r="WSM33" s="76"/>
      <c r="WTC33" s="76"/>
      <c r="WTS33" s="76"/>
      <c r="WUI33" s="76"/>
      <c r="WUY33" s="76"/>
      <c r="WVO33" s="76"/>
      <c r="WWE33" s="76"/>
      <c r="WWU33" s="76"/>
      <c r="WXK33" s="76"/>
      <c r="WYA33" s="76"/>
      <c r="WYQ33" s="76"/>
      <c r="WZG33" s="76"/>
      <c r="WZW33" s="76"/>
      <c r="XAM33" s="76"/>
      <c r="XBC33" s="76"/>
      <c r="XBS33" s="76"/>
      <c r="XCI33" s="76"/>
      <c r="XCY33" s="76"/>
      <c r="XDO33" s="76"/>
      <c r="XEE33" s="76"/>
    </row>
    <row r="34" spans="1:16374" s="1" customFormat="1">
      <c r="A34" s="77" t="s">
        <v>11</v>
      </c>
      <c r="B34" s="74">
        <f>DEN!$D32*ONSV_2019!Y33</f>
        <v>24276</v>
      </c>
      <c r="C34" s="74">
        <f>DEN!$D67*ONSV_2020!Y33</f>
        <v>25110</v>
      </c>
      <c r="D34" s="74">
        <f>DEN!$D102*ONSV_2021!Y33</f>
        <v>25663</v>
      </c>
      <c r="E34" s="74">
        <f>DEN!$D137*ONSV_2022!Y33</f>
        <v>26353</v>
      </c>
      <c r="F34" s="80"/>
    </row>
    <row r="35" spans="1:16374" s="1" customFormat="1">
      <c r="A35" s="77" t="s">
        <v>20</v>
      </c>
      <c r="B35" s="74">
        <f>DEN!$D33*ONSV_2019!Y34</f>
        <v>113606</v>
      </c>
      <c r="C35" s="74">
        <f>DEN!$D68*ONSV_2020!Y34</f>
        <v>115675</v>
      </c>
      <c r="D35" s="74">
        <f>DEN!$D103*ONSV_2021!Y34</f>
        <v>118558</v>
      </c>
      <c r="E35" s="74">
        <f>DEN!$D138*ONSV_2022!Y34</f>
        <v>122767</v>
      </c>
      <c r="F35" s="80"/>
    </row>
    <row r="36" spans="1:16374" s="1" customFormat="1">
      <c r="A36" s="77" t="s">
        <v>24</v>
      </c>
      <c r="B36" s="74">
        <f>DEN!$D34*ONSV_2019!Y35</f>
        <v>74883</v>
      </c>
      <c r="C36" s="74">
        <f>DEN!$D69*ONSV_2020!Y35</f>
        <v>78096</v>
      </c>
      <c r="D36" s="74">
        <f>DEN!$D104*ONSV_2021!Y35</f>
        <v>82062</v>
      </c>
      <c r="E36" s="74">
        <f>DEN!$D139*ONSV_2022!Y35</f>
        <v>87510</v>
      </c>
      <c r="F36" s="80"/>
    </row>
    <row r="37" spans="1:16374" s="1" customFormat="1">
      <c r="A37" s="77" t="s">
        <v>25</v>
      </c>
      <c r="B37" s="74">
        <f>DEN!$D35*ONSV_2019!Y36</f>
        <v>54098</v>
      </c>
      <c r="C37" s="74">
        <f>DEN!$D70*ONSV_2020!Y36</f>
        <v>55642</v>
      </c>
      <c r="D37" s="74">
        <f>DEN!$D105*ONSV_2021!Y36</f>
        <v>57291</v>
      </c>
      <c r="E37" s="74">
        <f>DEN!$D140*ONSV_2022!Y36</f>
        <v>59701</v>
      </c>
      <c r="F37" s="80"/>
      <c r="DI37" s="124"/>
      <c r="DJ37" s="124"/>
      <c r="DK37" s="82"/>
      <c r="DL37" s="80"/>
      <c r="DM37" s="80"/>
      <c r="DN37" s="82"/>
      <c r="DO37" s="77"/>
      <c r="DP37" s="124"/>
      <c r="DQ37" s="124"/>
      <c r="DR37" s="82"/>
      <c r="DS37" s="124"/>
      <c r="DT37" s="124"/>
      <c r="DU37" s="82"/>
      <c r="DV37" s="124"/>
      <c r="DW37" s="124"/>
      <c r="DX37" s="82"/>
      <c r="DY37" s="124"/>
      <c r="DZ37" s="124"/>
      <c r="EA37" s="82"/>
      <c r="EB37" s="80"/>
      <c r="EC37" s="80"/>
      <c r="ED37" s="82"/>
      <c r="EE37" s="77"/>
      <c r="EF37" s="124"/>
      <c r="EG37" s="124"/>
      <c r="EH37" s="82"/>
      <c r="EI37" s="124"/>
      <c r="EJ37" s="124"/>
      <c r="EK37" s="82"/>
      <c r="EL37" s="124"/>
      <c r="EM37" s="124"/>
      <c r="EN37" s="82"/>
      <c r="EO37" s="124"/>
      <c r="EP37" s="124"/>
      <c r="EQ37" s="82"/>
      <c r="ER37" s="80"/>
      <c r="ES37" s="80"/>
      <c r="ET37" s="82"/>
      <c r="EU37" s="77"/>
      <c r="EV37" s="124"/>
      <c r="EW37" s="124"/>
      <c r="EX37" s="82"/>
      <c r="EY37" s="124"/>
      <c r="EZ37" s="124"/>
      <c r="FA37" s="82"/>
      <c r="FB37" s="124"/>
      <c r="FC37" s="124"/>
      <c r="FD37" s="82"/>
      <c r="FE37" s="124"/>
      <c r="FF37" s="124"/>
      <c r="FG37" s="82"/>
      <c r="FH37" s="80"/>
      <c r="FI37" s="80"/>
      <c r="FJ37" s="82"/>
      <c r="FK37" s="77"/>
      <c r="FL37" s="124"/>
      <c r="FM37" s="124"/>
      <c r="FN37" s="82"/>
      <c r="FO37" s="124"/>
      <c r="FP37" s="124"/>
      <c r="FQ37" s="82"/>
      <c r="FR37" s="124"/>
      <c r="FS37" s="124"/>
      <c r="FT37" s="82"/>
      <c r="FU37" s="124"/>
      <c r="FV37" s="124"/>
      <c r="FW37" s="82"/>
      <c r="FX37" s="80"/>
      <c r="FY37" s="80"/>
      <c r="FZ37" s="85"/>
      <c r="GA37" s="77"/>
      <c r="GB37" s="74"/>
      <c r="GC37" s="74"/>
      <c r="GD37" s="85"/>
      <c r="GE37" s="74"/>
      <c r="GF37" s="74"/>
      <c r="GG37" s="85"/>
      <c r="GH37" s="74"/>
      <c r="GI37" s="74"/>
      <c r="GJ37" s="85"/>
      <c r="GK37" s="74"/>
      <c r="GL37" s="74"/>
      <c r="GM37" s="85"/>
      <c r="GN37" s="80"/>
      <c r="GO37" s="80"/>
      <c r="GP37" s="85"/>
      <c r="GQ37" s="77"/>
      <c r="GR37" s="74"/>
      <c r="GS37" s="74"/>
      <c r="GT37" s="85"/>
      <c r="GU37" s="74"/>
      <c r="GV37" s="74"/>
      <c r="GW37" s="85"/>
      <c r="GX37" s="74"/>
      <c r="GY37" s="74"/>
      <c r="GZ37" s="85"/>
      <c r="HA37" s="74"/>
      <c r="HB37" s="74"/>
      <c r="HC37" s="85"/>
      <c r="HD37" s="80"/>
      <c r="HE37" s="80"/>
      <c r="HF37" s="85"/>
      <c r="HG37" s="77"/>
      <c r="HH37" s="74"/>
      <c r="HI37" s="74"/>
      <c r="HJ37" s="85"/>
      <c r="HK37" s="74"/>
      <c r="HL37" s="74"/>
      <c r="HM37" s="85"/>
      <c r="HN37" s="74"/>
      <c r="HO37" s="74"/>
      <c r="HP37" s="85"/>
      <c r="HQ37" s="74"/>
      <c r="HR37" s="74"/>
      <c r="HS37" s="85"/>
      <c r="HT37" s="80"/>
      <c r="HU37" s="80"/>
      <c r="HV37" s="85"/>
      <c r="HW37" s="77"/>
      <c r="HX37" s="74"/>
      <c r="HY37" s="74"/>
      <c r="HZ37" s="85"/>
      <c r="IA37" s="74"/>
      <c r="IB37" s="74"/>
      <c r="IC37" s="85"/>
      <c r="ID37" s="74"/>
      <c r="IE37" s="74"/>
      <c r="IF37" s="85"/>
      <c r="IG37" s="74"/>
      <c r="IH37" s="74"/>
      <c r="II37" s="85"/>
      <c r="IJ37" s="80"/>
      <c r="IK37" s="80"/>
      <c r="IL37" s="85"/>
      <c r="IM37" s="77"/>
      <c r="IN37" s="74"/>
      <c r="IO37" s="74"/>
      <c r="IP37" s="85"/>
      <c r="IQ37" s="74"/>
      <c r="IR37" s="74"/>
      <c r="IS37" s="85"/>
      <c r="IT37" s="74"/>
      <c r="IU37" s="74"/>
      <c r="IV37" s="85"/>
      <c r="IW37" s="74"/>
      <c r="IX37" s="74"/>
      <c r="IY37" s="85"/>
      <c r="IZ37" s="80"/>
      <c r="JA37" s="80"/>
      <c r="JB37" s="85"/>
      <c r="JC37" s="77"/>
      <c r="JD37" s="74"/>
      <c r="JE37" s="74"/>
      <c r="JF37" s="85"/>
      <c r="JG37" s="74"/>
      <c r="JH37" s="74"/>
      <c r="JI37" s="85"/>
      <c r="JJ37" s="74"/>
      <c r="JK37" s="74"/>
      <c r="JL37" s="85"/>
      <c r="JM37" s="74"/>
      <c r="JN37" s="74"/>
      <c r="JO37" s="85"/>
      <c r="JP37" s="80"/>
      <c r="JQ37" s="80"/>
      <c r="JR37" s="85"/>
      <c r="JS37" s="77"/>
      <c r="JT37" s="74"/>
      <c r="JU37" s="74"/>
      <c r="JV37" s="85"/>
      <c r="JW37" s="74"/>
      <c r="JX37" s="74"/>
      <c r="JY37" s="85"/>
      <c r="JZ37" s="74"/>
      <c r="KA37" s="74"/>
      <c r="KB37" s="85"/>
      <c r="KC37" s="74"/>
      <c r="KD37" s="74"/>
      <c r="KE37" s="85"/>
      <c r="KF37" s="80"/>
      <c r="KG37" s="80"/>
      <c r="KH37" s="85"/>
      <c r="KI37" s="77"/>
      <c r="KJ37" s="74"/>
      <c r="KK37" s="74"/>
      <c r="KL37" s="85"/>
      <c r="KM37" s="74"/>
      <c r="KN37" s="74"/>
      <c r="KO37" s="85"/>
      <c r="KP37" s="74"/>
      <c r="KQ37" s="74"/>
      <c r="KR37" s="85"/>
      <c r="KS37" s="74"/>
      <c r="KT37" s="74"/>
      <c r="KU37" s="85"/>
      <c r="KV37" s="80"/>
      <c r="KW37" s="80"/>
      <c r="KX37" s="85"/>
      <c r="KY37" s="77"/>
      <c r="KZ37" s="74"/>
      <c r="LA37" s="74"/>
      <c r="LB37" s="85"/>
      <c r="LC37" s="74"/>
      <c r="LD37" s="74"/>
      <c r="LE37" s="85"/>
      <c r="LF37" s="74"/>
      <c r="LG37" s="74"/>
      <c r="LH37" s="85"/>
      <c r="LI37" s="74"/>
      <c r="LJ37" s="74"/>
      <c r="LK37" s="85"/>
      <c r="LL37" s="80"/>
      <c r="LM37" s="80"/>
      <c r="LN37" s="85"/>
      <c r="LO37" s="77"/>
      <c r="LP37" s="74"/>
      <c r="LQ37" s="74"/>
      <c r="LR37" s="85"/>
      <c r="LS37" s="74"/>
      <c r="LT37" s="74"/>
      <c r="LU37" s="85"/>
      <c r="LV37" s="74"/>
      <c r="LW37" s="74"/>
      <c r="LX37" s="85"/>
      <c r="LY37" s="74"/>
      <c r="LZ37" s="74"/>
      <c r="MA37" s="85"/>
      <c r="MB37" s="80"/>
      <c r="MC37" s="80"/>
      <c r="MD37" s="85"/>
      <c r="ME37" s="77"/>
      <c r="MF37" s="74"/>
      <c r="MG37" s="74"/>
      <c r="MH37" s="85"/>
      <c r="MI37" s="74"/>
      <c r="MJ37" s="74"/>
      <c r="MK37" s="85"/>
      <c r="ML37" s="74"/>
      <c r="MM37" s="74"/>
      <c r="MN37" s="85"/>
      <c r="MO37" s="74"/>
      <c r="MP37" s="74"/>
      <c r="MQ37" s="85"/>
      <c r="MR37" s="80"/>
      <c r="MS37" s="80"/>
      <c r="MT37" s="85"/>
      <c r="MU37" s="77"/>
      <c r="MV37" s="74"/>
      <c r="MW37" s="74"/>
      <c r="MX37" s="85"/>
      <c r="MY37" s="74"/>
      <c r="MZ37" s="74"/>
      <c r="NA37" s="85"/>
      <c r="NB37" s="74"/>
      <c r="NC37" s="74"/>
      <c r="ND37" s="85"/>
      <c r="NE37" s="74"/>
      <c r="NF37" s="74"/>
      <c r="NG37" s="85"/>
      <c r="NH37" s="80"/>
      <c r="NI37" s="80"/>
      <c r="NJ37" s="85"/>
      <c r="NK37" s="77"/>
      <c r="NL37" s="74"/>
      <c r="NM37" s="74"/>
      <c r="NN37" s="85"/>
      <c r="NO37" s="74"/>
      <c r="NP37" s="74"/>
      <c r="NQ37" s="85"/>
      <c r="NR37" s="74"/>
      <c r="NS37" s="74"/>
      <c r="NT37" s="85"/>
      <c r="NU37" s="74"/>
      <c r="NV37" s="74"/>
      <c r="NW37" s="85"/>
      <c r="NX37" s="80"/>
      <c r="NY37" s="80"/>
      <c r="NZ37" s="85"/>
      <c r="OA37" s="77"/>
      <c r="OB37" s="74"/>
      <c r="OC37" s="74"/>
      <c r="OD37" s="85"/>
      <c r="OE37" s="74"/>
      <c r="OF37" s="74"/>
      <c r="OG37" s="85"/>
      <c r="OH37" s="74"/>
      <c r="OI37" s="74"/>
      <c r="OJ37" s="85"/>
      <c r="OK37" s="74"/>
      <c r="OL37" s="74"/>
      <c r="OM37" s="85"/>
      <c r="ON37" s="80"/>
      <c r="OO37" s="80"/>
      <c r="OP37" s="85"/>
      <c r="OQ37" s="77"/>
      <c r="OR37" s="74"/>
      <c r="OS37" s="74"/>
      <c r="OT37" s="85"/>
      <c r="OU37" s="74"/>
      <c r="OV37" s="74"/>
      <c r="OW37" s="85"/>
      <c r="OX37" s="74"/>
      <c r="OY37" s="74"/>
      <c r="OZ37" s="85"/>
      <c r="PA37" s="74"/>
      <c r="PB37" s="74"/>
      <c r="PC37" s="85"/>
      <c r="PD37" s="80"/>
      <c r="PE37" s="80"/>
      <c r="PF37" s="85"/>
      <c r="PG37" s="77"/>
      <c r="PH37" s="74"/>
      <c r="PI37" s="74"/>
      <c r="PJ37" s="85"/>
      <c r="PK37" s="74"/>
      <c r="PL37" s="74"/>
      <c r="PM37" s="85"/>
      <c r="PN37" s="74"/>
      <c r="PO37" s="74"/>
      <c r="PP37" s="85"/>
      <c r="PQ37" s="74"/>
      <c r="PR37" s="74"/>
      <c r="PS37" s="85"/>
      <c r="PT37" s="80"/>
      <c r="PU37" s="80"/>
      <c r="PV37" s="85"/>
      <c r="PW37" s="77"/>
      <c r="PX37" s="74"/>
      <c r="PY37" s="74"/>
      <c r="PZ37" s="85"/>
      <c r="QA37" s="74"/>
      <c r="QB37" s="74"/>
      <c r="QC37" s="85"/>
      <c r="QD37" s="74"/>
      <c r="QE37" s="74"/>
      <c r="QF37" s="85"/>
      <c r="QG37" s="74"/>
      <c r="QH37" s="74"/>
      <c r="QI37" s="85"/>
      <c r="QJ37" s="80"/>
      <c r="QK37" s="80"/>
      <c r="QL37" s="85"/>
      <c r="QM37" s="77"/>
      <c r="QN37" s="74"/>
      <c r="QO37" s="74"/>
      <c r="QP37" s="85"/>
      <c r="QQ37" s="74"/>
      <c r="QR37" s="74"/>
      <c r="QS37" s="85"/>
      <c r="QT37" s="74"/>
      <c r="QU37" s="74"/>
      <c r="QV37" s="85"/>
      <c r="QW37" s="74"/>
      <c r="QX37" s="74"/>
      <c r="QY37" s="85"/>
      <c r="QZ37" s="80"/>
      <c r="RA37" s="80"/>
      <c r="RB37" s="85"/>
      <c r="RC37" s="77"/>
      <c r="RD37" s="74"/>
      <c r="RE37" s="74"/>
      <c r="RF37" s="85"/>
      <c r="RG37" s="74"/>
      <c r="RH37" s="74"/>
      <c r="RI37" s="85"/>
      <c r="RJ37" s="74"/>
      <c r="RK37" s="74"/>
      <c r="RL37" s="85"/>
      <c r="RM37" s="74"/>
      <c r="RN37" s="74"/>
      <c r="RO37" s="85"/>
      <c r="RP37" s="80"/>
      <c r="RQ37" s="80"/>
      <c r="RR37" s="85"/>
      <c r="RS37" s="77"/>
      <c r="RT37" s="74"/>
      <c r="RU37" s="74"/>
      <c r="RV37" s="85"/>
      <c r="RW37" s="74"/>
      <c r="RX37" s="74"/>
      <c r="RY37" s="85"/>
      <c r="RZ37" s="74"/>
      <c r="SA37" s="74"/>
      <c r="SB37" s="85"/>
      <c r="SC37" s="74"/>
      <c r="SD37" s="74"/>
      <c r="SE37" s="85"/>
      <c r="SF37" s="80"/>
      <c r="SG37" s="80"/>
      <c r="SH37" s="85"/>
      <c r="SI37" s="77"/>
      <c r="SJ37" s="74"/>
      <c r="SK37" s="74"/>
      <c r="SL37" s="85"/>
      <c r="SM37" s="74"/>
      <c r="SN37" s="74"/>
      <c r="SO37" s="85"/>
      <c r="SP37" s="74"/>
      <c r="SQ37" s="74"/>
      <c r="SR37" s="85"/>
      <c r="SS37" s="74"/>
      <c r="ST37" s="74"/>
      <c r="SU37" s="85"/>
      <c r="SV37" s="80"/>
      <c r="SW37" s="80"/>
      <c r="SX37" s="85"/>
      <c r="SY37" s="77"/>
      <c r="SZ37" s="74"/>
      <c r="TA37" s="74"/>
      <c r="TB37" s="85"/>
      <c r="TC37" s="74"/>
      <c r="TD37" s="74"/>
      <c r="TE37" s="85"/>
      <c r="TF37" s="74"/>
      <c r="TG37" s="74"/>
      <c r="TH37" s="85"/>
      <c r="TI37" s="74"/>
      <c r="TJ37" s="74"/>
      <c r="TK37" s="85"/>
      <c r="TL37" s="80"/>
      <c r="TM37" s="80"/>
      <c r="TN37" s="85"/>
      <c r="TO37" s="77"/>
      <c r="TP37" s="74"/>
      <c r="TQ37" s="74"/>
      <c r="TR37" s="85"/>
      <c r="TS37" s="74"/>
      <c r="TT37" s="74"/>
      <c r="TU37" s="85"/>
      <c r="TV37" s="74"/>
      <c r="TW37" s="74"/>
      <c r="TX37" s="85"/>
      <c r="TY37" s="74"/>
      <c r="TZ37" s="74"/>
      <c r="UA37" s="85"/>
      <c r="UB37" s="80"/>
      <c r="UC37" s="80"/>
      <c r="UD37" s="85"/>
      <c r="UE37" s="77"/>
      <c r="UF37" s="74"/>
      <c r="UG37" s="74"/>
      <c r="UH37" s="85"/>
      <c r="UI37" s="74"/>
      <c r="UJ37" s="74"/>
      <c r="UK37" s="85"/>
      <c r="UL37" s="74"/>
      <c r="UM37" s="74"/>
      <c r="UN37" s="85"/>
      <c r="UO37" s="74"/>
      <c r="UP37" s="74"/>
      <c r="UQ37" s="85"/>
      <c r="UR37" s="80"/>
      <c r="US37" s="80"/>
      <c r="UT37" s="85"/>
      <c r="UU37" s="77"/>
      <c r="UV37" s="74"/>
      <c r="UW37" s="74"/>
      <c r="UX37" s="85"/>
      <c r="UY37" s="74"/>
      <c r="UZ37" s="74"/>
      <c r="VA37" s="85"/>
      <c r="VB37" s="74"/>
      <c r="VC37" s="74"/>
      <c r="VD37" s="85"/>
      <c r="VE37" s="74"/>
      <c r="VF37" s="74"/>
      <c r="VG37" s="85"/>
      <c r="VH37" s="80"/>
      <c r="VI37" s="80"/>
      <c r="VJ37" s="85"/>
      <c r="VK37" s="77"/>
      <c r="VL37" s="74"/>
      <c r="VM37" s="74"/>
      <c r="VN37" s="85"/>
      <c r="VO37" s="74"/>
      <c r="VP37" s="74"/>
      <c r="VQ37" s="85"/>
      <c r="VR37" s="74"/>
      <c r="VS37" s="74"/>
      <c r="VT37" s="85"/>
      <c r="VU37" s="74"/>
      <c r="VV37" s="74"/>
      <c r="VW37" s="85"/>
      <c r="VX37" s="80"/>
      <c r="VY37" s="80"/>
      <c r="VZ37" s="85"/>
      <c r="WA37" s="77"/>
      <c r="WB37" s="74"/>
      <c r="WC37" s="74"/>
      <c r="WD37" s="85"/>
      <c r="WE37" s="74"/>
      <c r="WF37" s="74"/>
      <c r="WG37" s="85"/>
      <c r="WH37" s="74"/>
      <c r="WI37" s="74"/>
      <c r="WJ37" s="85"/>
      <c r="WK37" s="74"/>
      <c r="WL37" s="74"/>
      <c r="WM37" s="85"/>
      <c r="WN37" s="80"/>
      <c r="WO37" s="80"/>
      <c r="WP37" s="85"/>
      <c r="WQ37" s="77"/>
      <c r="WR37" s="74"/>
      <c r="WS37" s="74"/>
      <c r="WT37" s="85"/>
      <c r="WU37" s="74"/>
      <c r="WV37" s="74"/>
      <c r="WW37" s="85"/>
      <c r="WX37" s="74"/>
      <c r="WY37" s="74"/>
      <c r="WZ37" s="85"/>
      <c r="XA37" s="74"/>
      <c r="XB37" s="74"/>
      <c r="XC37" s="85"/>
      <c r="XD37" s="80"/>
      <c r="XE37" s="80"/>
      <c r="XF37" s="85"/>
      <c r="XG37" s="77"/>
      <c r="XH37" s="74"/>
      <c r="XI37" s="74"/>
      <c r="XJ37" s="85"/>
      <c r="XK37" s="74"/>
      <c r="XL37" s="74"/>
      <c r="XM37" s="85"/>
      <c r="XN37" s="74"/>
      <c r="XO37" s="74"/>
      <c r="XP37" s="85"/>
      <c r="XQ37" s="74"/>
      <c r="XR37" s="74"/>
      <c r="XS37" s="85"/>
      <c r="XT37" s="80"/>
      <c r="XU37" s="80"/>
      <c r="XV37" s="85"/>
      <c r="XW37" s="77"/>
      <c r="XX37" s="74"/>
      <c r="XY37" s="74"/>
      <c r="XZ37" s="85"/>
      <c r="YA37" s="74"/>
      <c r="YB37" s="74"/>
      <c r="YC37" s="85"/>
      <c r="YD37" s="74"/>
      <c r="YE37" s="74"/>
      <c r="YF37" s="85"/>
      <c r="YG37" s="74"/>
      <c r="YH37" s="74"/>
      <c r="YI37" s="85"/>
      <c r="YJ37" s="80"/>
      <c r="YK37" s="80"/>
      <c r="YL37" s="85"/>
      <c r="YM37" s="77"/>
      <c r="YN37" s="74"/>
      <c r="YO37" s="74"/>
      <c r="YP37" s="85"/>
      <c r="YQ37" s="74"/>
      <c r="YR37" s="74"/>
      <c r="YS37" s="85"/>
      <c r="YT37" s="74"/>
      <c r="YU37" s="74"/>
      <c r="YV37" s="85"/>
      <c r="YW37" s="74"/>
      <c r="YX37" s="74"/>
      <c r="YY37" s="85"/>
      <c r="YZ37" s="80"/>
      <c r="ZA37" s="80"/>
      <c r="ZB37" s="85"/>
      <c r="ZC37" s="77"/>
      <c r="ZD37" s="74"/>
      <c r="ZE37" s="74"/>
      <c r="ZF37" s="85"/>
      <c r="ZG37" s="74"/>
      <c r="ZH37" s="74"/>
      <c r="ZI37" s="85"/>
      <c r="ZJ37" s="74"/>
      <c r="ZK37" s="74"/>
      <c r="ZL37" s="85"/>
      <c r="ZM37" s="74"/>
      <c r="ZN37" s="74"/>
      <c r="ZO37" s="85"/>
      <c r="ZP37" s="80"/>
      <c r="ZQ37" s="80"/>
      <c r="ZR37" s="85"/>
      <c r="ZS37" s="77"/>
      <c r="ZT37" s="74"/>
      <c r="ZU37" s="74"/>
      <c r="ZV37" s="85"/>
      <c r="ZW37" s="74"/>
      <c r="ZX37" s="74"/>
      <c r="ZY37" s="85"/>
      <c r="ZZ37" s="74"/>
      <c r="AAA37" s="74"/>
      <c r="AAB37" s="85"/>
      <c r="AAC37" s="74"/>
      <c r="AAD37" s="74"/>
      <c r="AAE37" s="85"/>
      <c r="AAF37" s="80"/>
      <c r="AAG37" s="80"/>
      <c r="AAH37" s="85"/>
      <c r="AAI37" s="77"/>
      <c r="AAJ37" s="74"/>
      <c r="AAK37" s="74"/>
      <c r="AAL37" s="85"/>
      <c r="AAM37" s="74"/>
      <c r="AAN37" s="74"/>
      <c r="AAO37" s="85"/>
      <c r="AAP37" s="74"/>
      <c r="AAQ37" s="74"/>
      <c r="AAR37" s="85"/>
      <c r="AAS37" s="74"/>
      <c r="AAT37" s="74"/>
      <c r="AAU37" s="85"/>
      <c r="AAV37" s="80"/>
      <c r="AAW37" s="80"/>
      <c r="AAX37" s="85"/>
      <c r="AAY37" s="77"/>
      <c r="AAZ37" s="74"/>
      <c r="ABA37" s="74"/>
      <c r="ABB37" s="85"/>
      <c r="ABC37" s="74"/>
      <c r="ABD37" s="74"/>
      <c r="ABE37" s="85"/>
      <c r="ABF37" s="74"/>
      <c r="ABG37" s="74"/>
      <c r="ABH37" s="85"/>
      <c r="ABI37" s="74"/>
      <c r="ABJ37" s="74"/>
      <c r="ABK37" s="85"/>
      <c r="ABL37" s="80"/>
      <c r="ABM37" s="80"/>
      <c r="ABN37" s="85"/>
      <c r="ABO37" s="77"/>
      <c r="ABP37" s="74"/>
      <c r="ABQ37" s="74"/>
      <c r="ABR37" s="85"/>
      <c r="ABS37" s="74"/>
      <c r="ABT37" s="74"/>
      <c r="ABU37" s="85"/>
      <c r="ABV37" s="74"/>
      <c r="ABW37" s="74"/>
      <c r="ABX37" s="85"/>
      <c r="ABY37" s="74"/>
      <c r="ABZ37" s="74"/>
      <c r="ACA37" s="85"/>
      <c r="ACB37" s="80"/>
      <c r="ACC37" s="80"/>
      <c r="ACD37" s="85"/>
      <c r="ACE37" s="77"/>
      <c r="ACF37" s="74"/>
      <c r="ACG37" s="74"/>
      <c r="ACH37" s="85"/>
      <c r="ACI37" s="74"/>
      <c r="ACJ37" s="74"/>
      <c r="ACK37" s="85"/>
      <c r="ACL37" s="74"/>
      <c r="ACM37" s="74"/>
      <c r="ACN37" s="85"/>
      <c r="ACO37" s="74"/>
      <c r="ACP37" s="74"/>
      <c r="ACQ37" s="85"/>
      <c r="ACR37" s="80"/>
      <c r="ACS37" s="80"/>
      <c r="ACT37" s="85"/>
      <c r="ACU37" s="77"/>
      <c r="ACV37" s="74"/>
      <c r="ACW37" s="74"/>
      <c r="ACX37" s="85"/>
      <c r="ACY37" s="74"/>
      <c r="ACZ37" s="74"/>
      <c r="ADA37" s="85"/>
      <c r="ADB37" s="74"/>
      <c r="ADC37" s="74"/>
      <c r="ADD37" s="85"/>
      <c r="ADE37" s="74"/>
      <c r="ADF37" s="74"/>
      <c r="ADG37" s="85"/>
      <c r="ADH37" s="80"/>
      <c r="ADI37" s="80"/>
      <c r="ADJ37" s="85"/>
      <c r="ADK37" s="77"/>
      <c r="ADL37" s="74"/>
      <c r="ADM37" s="74"/>
      <c r="ADN37" s="85"/>
      <c r="ADO37" s="74"/>
      <c r="ADP37" s="74"/>
      <c r="ADQ37" s="85"/>
      <c r="ADR37" s="74"/>
      <c r="ADS37" s="74"/>
      <c r="ADT37" s="85"/>
      <c r="ADU37" s="74"/>
      <c r="ADV37" s="74"/>
      <c r="ADW37" s="85"/>
      <c r="ADX37" s="80"/>
      <c r="ADY37" s="80"/>
      <c r="ADZ37" s="85"/>
      <c r="AEA37" s="77"/>
      <c r="AEB37" s="74"/>
      <c r="AEC37" s="74"/>
      <c r="AED37" s="85"/>
      <c r="AEE37" s="74"/>
      <c r="AEF37" s="74"/>
      <c r="AEG37" s="85"/>
      <c r="AEH37" s="74"/>
      <c r="AEI37" s="74"/>
      <c r="AEJ37" s="85"/>
      <c r="AEK37" s="74"/>
      <c r="AEL37" s="74"/>
      <c r="AEM37" s="85"/>
      <c r="AEN37" s="80"/>
      <c r="AEO37" s="80"/>
      <c r="AEP37" s="85"/>
      <c r="AEQ37" s="77"/>
      <c r="AER37" s="74"/>
      <c r="AES37" s="74"/>
      <c r="AET37" s="85"/>
      <c r="AEU37" s="74"/>
      <c r="AEV37" s="74"/>
      <c r="AEW37" s="85"/>
      <c r="AEX37" s="74"/>
      <c r="AEY37" s="74"/>
      <c r="AEZ37" s="85"/>
      <c r="AFA37" s="74"/>
      <c r="AFB37" s="74"/>
      <c r="AFC37" s="85"/>
      <c r="AFD37" s="80"/>
      <c r="AFE37" s="80"/>
      <c r="AFF37" s="85"/>
      <c r="AFG37" s="77"/>
      <c r="AFH37" s="74"/>
      <c r="AFI37" s="74"/>
      <c r="AFJ37" s="85"/>
      <c r="AFK37" s="74"/>
      <c r="AFL37" s="74"/>
      <c r="AFM37" s="85"/>
      <c r="AFN37" s="74"/>
      <c r="AFO37" s="74"/>
      <c r="AFP37" s="85"/>
      <c r="AFQ37" s="74"/>
      <c r="AFR37" s="74"/>
      <c r="AFS37" s="85"/>
      <c r="AFT37" s="80"/>
      <c r="AFU37" s="80"/>
      <c r="AFV37" s="85"/>
      <c r="AFW37" s="77"/>
      <c r="AFX37" s="74"/>
      <c r="AFY37" s="74"/>
      <c r="AFZ37" s="85"/>
      <c r="AGA37" s="74"/>
      <c r="AGB37" s="74"/>
      <c r="AGC37" s="85"/>
      <c r="AGD37" s="74"/>
      <c r="AGE37" s="74"/>
      <c r="AGF37" s="85"/>
      <c r="AGG37" s="74"/>
      <c r="AGH37" s="74"/>
      <c r="AGI37" s="85"/>
      <c r="AGJ37" s="80"/>
      <c r="AGK37" s="80"/>
      <c r="AGL37" s="85"/>
      <c r="AGM37" s="77"/>
      <c r="AGN37" s="74"/>
      <c r="AGO37" s="74"/>
      <c r="AGP37" s="85"/>
      <c r="AGQ37" s="74"/>
      <c r="AGR37" s="74"/>
      <c r="AGS37" s="85"/>
      <c r="AGT37" s="74"/>
      <c r="AGU37" s="74"/>
      <c r="AGV37" s="85"/>
      <c r="AGW37" s="74"/>
      <c r="AGX37" s="74"/>
      <c r="AGY37" s="85"/>
      <c r="AGZ37" s="80"/>
      <c r="AHA37" s="80"/>
      <c r="AHB37" s="85"/>
      <c r="AHC37" s="77"/>
      <c r="AHD37" s="74"/>
      <c r="AHE37" s="74"/>
      <c r="AHF37" s="85"/>
      <c r="AHG37" s="74"/>
      <c r="AHH37" s="74"/>
      <c r="AHI37" s="85"/>
      <c r="AHJ37" s="74"/>
      <c r="AHK37" s="74"/>
      <c r="AHL37" s="85"/>
      <c r="AHM37" s="74"/>
      <c r="AHN37" s="74"/>
      <c r="AHO37" s="85"/>
      <c r="AHP37" s="80"/>
      <c r="AHQ37" s="80"/>
      <c r="AHR37" s="85"/>
      <c r="AHS37" s="77"/>
      <c r="AHT37" s="74"/>
      <c r="AHU37" s="74"/>
      <c r="AHV37" s="85"/>
      <c r="AHW37" s="74"/>
      <c r="AHX37" s="74"/>
      <c r="AHY37" s="85"/>
      <c r="AHZ37" s="74"/>
      <c r="AIA37" s="74"/>
      <c r="AIB37" s="85"/>
      <c r="AIC37" s="74"/>
      <c r="AID37" s="74"/>
      <c r="AIE37" s="85"/>
      <c r="AIF37" s="80"/>
      <c r="AIG37" s="80"/>
      <c r="AIH37" s="85"/>
      <c r="AII37" s="77"/>
      <c r="AIJ37" s="74"/>
      <c r="AIK37" s="74"/>
      <c r="AIL37" s="85"/>
      <c r="AIM37" s="74"/>
      <c r="AIN37" s="74"/>
      <c r="AIO37" s="85"/>
      <c r="AIP37" s="74"/>
      <c r="AIQ37" s="74"/>
      <c r="AIR37" s="85"/>
      <c r="AIS37" s="74"/>
      <c r="AIT37" s="74"/>
      <c r="AIU37" s="85"/>
      <c r="AIV37" s="80"/>
      <c r="AIW37" s="80"/>
      <c r="AIX37" s="85"/>
      <c r="AIY37" s="77"/>
      <c r="AIZ37" s="74"/>
      <c r="AJA37" s="74"/>
      <c r="AJB37" s="85"/>
      <c r="AJC37" s="74"/>
      <c r="AJD37" s="74"/>
      <c r="AJE37" s="85"/>
      <c r="AJF37" s="74"/>
      <c r="AJG37" s="74"/>
      <c r="AJH37" s="85"/>
      <c r="AJI37" s="74"/>
      <c r="AJJ37" s="74"/>
      <c r="AJK37" s="85"/>
      <c r="AJL37" s="80"/>
      <c r="AJM37" s="80"/>
      <c r="AJN37" s="85"/>
      <c r="AJO37" s="77"/>
      <c r="AJP37" s="74"/>
      <c r="AJQ37" s="74"/>
      <c r="AJR37" s="85"/>
      <c r="AJS37" s="74"/>
      <c r="AJT37" s="74"/>
      <c r="AJU37" s="85"/>
      <c r="AJV37" s="74"/>
      <c r="AJW37" s="74"/>
      <c r="AJX37" s="85"/>
      <c r="AJY37" s="74"/>
      <c r="AJZ37" s="74"/>
      <c r="AKA37" s="85"/>
      <c r="AKB37" s="80"/>
      <c r="AKC37" s="80"/>
      <c r="AKD37" s="85"/>
      <c r="AKE37" s="77"/>
      <c r="AKF37" s="74"/>
      <c r="AKG37" s="74"/>
      <c r="AKH37" s="85"/>
      <c r="AKI37" s="74"/>
      <c r="AKJ37" s="74"/>
      <c r="AKK37" s="85"/>
      <c r="AKL37" s="74"/>
      <c r="AKM37" s="74"/>
      <c r="AKN37" s="85"/>
      <c r="AKO37" s="74"/>
      <c r="AKP37" s="74"/>
      <c r="AKQ37" s="85"/>
      <c r="AKR37" s="80"/>
      <c r="AKS37" s="80"/>
      <c r="AKT37" s="85"/>
      <c r="AKU37" s="77"/>
      <c r="AKV37" s="74"/>
      <c r="AKW37" s="74"/>
      <c r="AKX37" s="85"/>
      <c r="AKY37" s="74"/>
      <c r="AKZ37" s="74"/>
      <c r="ALA37" s="85"/>
      <c r="ALB37" s="74"/>
      <c r="ALC37" s="74"/>
      <c r="ALD37" s="85"/>
      <c r="ALE37" s="74"/>
      <c r="ALF37" s="74"/>
      <c r="ALG37" s="85"/>
      <c r="ALH37" s="80"/>
      <c r="ALI37" s="80"/>
      <c r="ALJ37" s="85"/>
      <c r="ALK37" s="77"/>
      <c r="ALL37" s="74"/>
      <c r="ALM37" s="74"/>
      <c r="ALN37" s="85"/>
      <c r="ALO37" s="74"/>
      <c r="ALP37" s="74"/>
      <c r="ALQ37" s="85"/>
      <c r="ALR37" s="74"/>
      <c r="ALS37" s="74"/>
      <c r="ALT37" s="85"/>
      <c r="ALU37" s="74"/>
      <c r="ALV37" s="74"/>
      <c r="ALW37" s="85"/>
      <c r="ALX37" s="80"/>
      <c r="ALY37" s="80"/>
      <c r="ALZ37" s="85"/>
      <c r="AMA37" s="77"/>
      <c r="AMB37" s="74"/>
      <c r="AMC37" s="74"/>
      <c r="AMD37" s="85"/>
      <c r="AME37" s="74"/>
      <c r="AMF37" s="74"/>
      <c r="AMG37" s="85"/>
      <c r="AMH37" s="74"/>
      <c r="AMI37" s="74"/>
      <c r="AMJ37" s="85"/>
      <c r="AMK37" s="74"/>
      <c r="AML37" s="74"/>
      <c r="AMM37" s="85"/>
      <c r="AMN37" s="80"/>
      <c r="AMO37" s="80"/>
      <c r="AMP37" s="85"/>
      <c r="AMQ37" s="77"/>
      <c r="AMR37" s="74"/>
      <c r="AMS37" s="74"/>
      <c r="AMT37" s="85"/>
      <c r="AMU37" s="74"/>
      <c r="AMV37" s="74"/>
      <c r="AMW37" s="85"/>
      <c r="AMX37" s="74"/>
      <c r="AMY37" s="74"/>
      <c r="AMZ37" s="85"/>
      <c r="ANA37" s="74"/>
      <c r="ANB37" s="74"/>
      <c r="ANC37" s="85"/>
      <c r="AND37" s="80"/>
      <c r="ANE37" s="80"/>
      <c r="ANF37" s="85"/>
      <c r="ANG37" s="77"/>
      <c r="ANH37" s="74"/>
      <c r="ANI37" s="74"/>
      <c r="ANJ37" s="85"/>
      <c r="ANK37" s="74"/>
      <c r="ANL37" s="74"/>
      <c r="ANM37" s="85"/>
      <c r="ANN37" s="74"/>
      <c r="ANO37" s="74"/>
      <c r="ANP37" s="85"/>
      <c r="ANQ37" s="74"/>
      <c r="ANR37" s="74"/>
      <c r="ANS37" s="85"/>
      <c r="ANT37" s="80"/>
      <c r="ANU37" s="80"/>
      <c r="ANV37" s="85"/>
      <c r="ANW37" s="77"/>
      <c r="ANX37" s="74"/>
      <c r="ANY37" s="74"/>
      <c r="ANZ37" s="85"/>
      <c r="AOA37" s="74"/>
      <c r="AOB37" s="74"/>
      <c r="AOC37" s="85"/>
      <c r="AOD37" s="74"/>
      <c r="AOE37" s="74"/>
      <c r="AOF37" s="85"/>
      <c r="AOG37" s="74"/>
      <c r="AOH37" s="74"/>
      <c r="AOI37" s="85"/>
      <c r="AOJ37" s="80"/>
      <c r="AOK37" s="80"/>
      <c r="AOL37" s="85"/>
      <c r="AOM37" s="77"/>
      <c r="AON37" s="74"/>
      <c r="AOO37" s="74"/>
      <c r="AOP37" s="85"/>
      <c r="AOQ37" s="74"/>
      <c r="AOR37" s="74"/>
      <c r="AOS37" s="85"/>
      <c r="AOT37" s="74"/>
      <c r="AOU37" s="74"/>
      <c r="AOV37" s="85"/>
      <c r="AOW37" s="74"/>
      <c r="AOX37" s="74"/>
      <c r="AOY37" s="85"/>
      <c r="AOZ37" s="80"/>
      <c r="APA37" s="80"/>
      <c r="APB37" s="85"/>
      <c r="APC37" s="77"/>
      <c r="APD37" s="74"/>
      <c r="APE37" s="74"/>
      <c r="APF37" s="85"/>
      <c r="APG37" s="74"/>
      <c r="APH37" s="74"/>
      <c r="API37" s="85"/>
      <c r="APJ37" s="74"/>
      <c r="APK37" s="74"/>
      <c r="APL37" s="85"/>
      <c r="APM37" s="74"/>
      <c r="APN37" s="74"/>
      <c r="APO37" s="85"/>
      <c r="APP37" s="80"/>
      <c r="APQ37" s="80"/>
      <c r="APR37" s="85"/>
      <c r="APS37" s="77"/>
      <c r="APT37" s="74"/>
      <c r="APU37" s="74"/>
      <c r="APV37" s="85"/>
      <c r="APW37" s="74"/>
      <c r="APX37" s="74"/>
      <c r="APY37" s="85"/>
      <c r="APZ37" s="74"/>
      <c r="AQA37" s="74"/>
      <c r="AQB37" s="85"/>
      <c r="AQC37" s="74"/>
      <c r="AQD37" s="74"/>
      <c r="AQE37" s="85"/>
      <c r="AQF37" s="80"/>
      <c r="AQG37" s="80"/>
      <c r="AQH37" s="85"/>
      <c r="AQI37" s="77"/>
      <c r="AQJ37" s="74"/>
      <c r="AQK37" s="74"/>
      <c r="AQL37" s="85"/>
      <c r="AQM37" s="74"/>
      <c r="AQN37" s="74"/>
      <c r="AQO37" s="85"/>
      <c r="AQP37" s="74"/>
      <c r="AQQ37" s="74"/>
      <c r="AQR37" s="85"/>
      <c r="AQS37" s="74"/>
      <c r="AQT37" s="74"/>
      <c r="AQU37" s="85"/>
      <c r="AQV37" s="80"/>
      <c r="AQW37" s="80"/>
      <c r="AQX37" s="85"/>
      <c r="AQY37" s="77"/>
      <c r="AQZ37" s="74"/>
      <c r="ARA37" s="74"/>
      <c r="ARB37" s="85"/>
      <c r="ARC37" s="74"/>
      <c r="ARD37" s="74"/>
      <c r="ARE37" s="85"/>
      <c r="ARF37" s="74"/>
      <c r="ARG37" s="74"/>
      <c r="ARH37" s="85"/>
      <c r="ARI37" s="74"/>
      <c r="ARJ37" s="74"/>
      <c r="ARK37" s="85"/>
      <c r="ARL37" s="80"/>
      <c r="ARM37" s="80"/>
      <c r="ARN37" s="85"/>
      <c r="ARO37" s="77"/>
      <c r="ARP37" s="74"/>
      <c r="ARQ37" s="74"/>
      <c r="ARR37" s="85"/>
      <c r="ARS37" s="74"/>
      <c r="ART37" s="74"/>
      <c r="ARU37" s="85"/>
      <c r="ARV37" s="74"/>
      <c r="ARW37" s="74"/>
      <c r="ARX37" s="85"/>
      <c r="ARY37" s="74"/>
      <c r="ARZ37" s="74"/>
      <c r="ASA37" s="85"/>
      <c r="ASB37" s="80"/>
      <c r="ASC37" s="80"/>
      <c r="ASD37" s="85"/>
      <c r="ASE37" s="77"/>
      <c r="ASF37" s="74"/>
      <c r="ASG37" s="74"/>
      <c r="ASH37" s="85"/>
      <c r="ASI37" s="74"/>
      <c r="ASJ37" s="74"/>
      <c r="ASK37" s="85"/>
      <c r="ASL37" s="74"/>
      <c r="ASM37" s="74"/>
      <c r="ASN37" s="85"/>
      <c r="ASO37" s="74"/>
      <c r="ASP37" s="74"/>
      <c r="ASQ37" s="85"/>
      <c r="ASR37" s="80"/>
      <c r="ASS37" s="80"/>
      <c r="AST37" s="85"/>
      <c r="ASU37" s="77"/>
      <c r="ASV37" s="74"/>
      <c r="ASW37" s="74"/>
      <c r="ASX37" s="85"/>
      <c r="ASY37" s="74"/>
      <c r="ASZ37" s="74"/>
      <c r="ATA37" s="85"/>
      <c r="ATB37" s="74"/>
      <c r="ATC37" s="74"/>
      <c r="ATD37" s="85"/>
      <c r="ATE37" s="74"/>
      <c r="ATF37" s="74"/>
      <c r="ATG37" s="85"/>
      <c r="ATH37" s="80"/>
      <c r="ATI37" s="80"/>
      <c r="ATJ37" s="85"/>
      <c r="ATK37" s="77"/>
      <c r="ATL37" s="74"/>
      <c r="ATM37" s="74"/>
      <c r="ATN37" s="85"/>
      <c r="ATO37" s="74"/>
      <c r="ATP37" s="74"/>
      <c r="ATQ37" s="85"/>
      <c r="ATR37" s="74"/>
      <c r="ATS37" s="74"/>
      <c r="ATT37" s="85"/>
      <c r="ATU37" s="74"/>
      <c r="ATV37" s="74"/>
      <c r="ATW37" s="85"/>
      <c r="ATX37" s="80"/>
      <c r="ATY37" s="80"/>
      <c r="ATZ37" s="85"/>
      <c r="AUA37" s="77"/>
      <c r="AUB37" s="74"/>
      <c r="AUC37" s="74"/>
      <c r="AUD37" s="85"/>
      <c r="AUE37" s="74"/>
      <c r="AUF37" s="74"/>
      <c r="AUG37" s="85"/>
      <c r="AUH37" s="74"/>
      <c r="AUI37" s="74"/>
      <c r="AUJ37" s="85"/>
      <c r="AUK37" s="74"/>
      <c r="AUL37" s="74"/>
      <c r="AUM37" s="85"/>
      <c r="AUN37" s="80"/>
      <c r="AUO37" s="80"/>
      <c r="AUP37" s="85"/>
      <c r="AUQ37" s="77"/>
      <c r="AUR37" s="74"/>
      <c r="AUS37" s="74"/>
      <c r="AUT37" s="85"/>
      <c r="AUU37" s="74"/>
      <c r="AUV37" s="74"/>
      <c r="AUW37" s="85"/>
      <c r="AUX37" s="74"/>
      <c r="AUY37" s="74"/>
      <c r="AUZ37" s="85"/>
      <c r="AVA37" s="74"/>
      <c r="AVB37" s="74"/>
      <c r="AVC37" s="85"/>
      <c r="AVD37" s="80"/>
      <c r="AVE37" s="80"/>
      <c r="AVF37" s="85"/>
      <c r="AVG37" s="77"/>
      <c r="AVH37" s="74"/>
      <c r="AVI37" s="74"/>
      <c r="AVJ37" s="85"/>
      <c r="AVK37" s="74"/>
      <c r="AVL37" s="74"/>
      <c r="AVM37" s="85"/>
      <c r="AVN37" s="74"/>
      <c r="AVO37" s="74"/>
      <c r="AVP37" s="85"/>
      <c r="AVQ37" s="74"/>
      <c r="AVR37" s="74"/>
      <c r="AVS37" s="85"/>
      <c r="AVT37" s="80"/>
      <c r="AVU37" s="80"/>
      <c r="AVV37" s="85"/>
      <c r="AVW37" s="77"/>
      <c r="AVX37" s="74"/>
      <c r="AVY37" s="74"/>
      <c r="AVZ37" s="85"/>
      <c r="AWA37" s="74"/>
      <c r="AWB37" s="74"/>
      <c r="AWC37" s="85"/>
      <c r="AWD37" s="74"/>
      <c r="AWE37" s="74"/>
      <c r="AWF37" s="85"/>
      <c r="AWG37" s="74"/>
      <c r="AWH37" s="74"/>
      <c r="AWI37" s="85"/>
      <c r="AWJ37" s="80"/>
      <c r="AWK37" s="80"/>
      <c r="AWL37" s="85"/>
      <c r="AWM37" s="77"/>
      <c r="AWN37" s="74"/>
      <c r="AWO37" s="74"/>
      <c r="AWP37" s="85"/>
      <c r="AWQ37" s="74"/>
      <c r="AWR37" s="74"/>
      <c r="AWS37" s="85"/>
      <c r="AWT37" s="74"/>
      <c r="AWU37" s="74"/>
      <c r="AWV37" s="85"/>
      <c r="AWW37" s="74"/>
      <c r="AWX37" s="74"/>
      <c r="AWY37" s="85"/>
      <c r="AWZ37" s="80"/>
      <c r="AXA37" s="80"/>
      <c r="AXB37" s="85"/>
      <c r="AXC37" s="77"/>
      <c r="AXD37" s="74"/>
      <c r="AXE37" s="74"/>
      <c r="AXF37" s="85"/>
      <c r="AXG37" s="74"/>
      <c r="AXH37" s="74"/>
      <c r="AXI37" s="85"/>
      <c r="AXJ37" s="74"/>
      <c r="AXK37" s="74"/>
      <c r="AXL37" s="85"/>
      <c r="AXM37" s="74"/>
      <c r="AXN37" s="74"/>
      <c r="AXO37" s="85"/>
      <c r="AXP37" s="80"/>
      <c r="AXQ37" s="80"/>
      <c r="AXR37" s="85"/>
      <c r="AXS37" s="77"/>
      <c r="AXT37" s="74"/>
      <c r="AXU37" s="74"/>
      <c r="AXV37" s="85"/>
      <c r="AXW37" s="74"/>
      <c r="AXX37" s="74"/>
      <c r="AXY37" s="85"/>
      <c r="AXZ37" s="74"/>
      <c r="AYA37" s="74"/>
      <c r="AYB37" s="85"/>
      <c r="AYC37" s="74"/>
      <c r="AYD37" s="74"/>
      <c r="AYE37" s="85"/>
      <c r="AYF37" s="80"/>
      <c r="AYG37" s="80"/>
      <c r="AYH37" s="85"/>
      <c r="AYI37" s="77"/>
      <c r="AYJ37" s="74"/>
      <c r="AYK37" s="74"/>
      <c r="AYL37" s="85"/>
      <c r="AYM37" s="74"/>
      <c r="AYN37" s="74"/>
      <c r="AYO37" s="85"/>
      <c r="AYP37" s="74"/>
      <c r="AYQ37" s="74"/>
      <c r="AYR37" s="85"/>
      <c r="AYS37" s="74"/>
      <c r="AYT37" s="74"/>
      <c r="AYU37" s="85"/>
      <c r="AYV37" s="80"/>
      <c r="AYW37" s="80"/>
      <c r="AYX37" s="85"/>
      <c r="AYY37" s="77"/>
      <c r="AYZ37" s="74"/>
      <c r="AZA37" s="74"/>
      <c r="AZB37" s="85"/>
      <c r="AZC37" s="74"/>
      <c r="AZD37" s="74"/>
      <c r="AZE37" s="85"/>
      <c r="AZF37" s="74"/>
      <c r="AZG37" s="74"/>
      <c r="AZH37" s="85"/>
      <c r="AZI37" s="74"/>
      <c r="AZJ37" s="74"/>
      <c r="AZK37" s="85"/>
      <c r="AZL37" s="80"/>
      <c r="AZM37" s="80"/>
      <c r="AZN37" s="85"/>
      <c r="AZO37" s="77"/>
      <c r="AZP37" s="74"/>
      <c r="AZQ37" s="74"/>
      <c r="AZR37" s="85"/>
      <c r="AZS37" s="74"/>
      <c r="AZT37" s="74"/>
      <c r="AZU37" s="85"/>
      <c r="AZV37" s="74"/>
      <c r="AZW37" s="74"/>
      <c r="AZX37" s="85"/>
      <c r="AZY37" s="74"/>
      <c r="AZZ37" s="74"/>
      <c r="BAA37" s="85"/>
      <c r="BAB37" s="80"/>
      <c r="BAC37" s="80"/>
      <c r="BAD37" s="85"/>
      <c r="BAE37" s="77"/>
      <c r="BAF37" s="74"/>
      <c r="BAG37" s="74"/>
      <c r="BAH37" s="85"/>
      <c r="BAI37" s="74"/>
      <c r="BAJ37" s="74"/>
      <c r="BAK37" s="85"/>
      <c r="BAL37" s="74"/>
      <c r="BAM37" s="74"/>
      <c r="BAN37" s="85"/>
      <c r="BAO37" s="74"/>
      <c r="BAP37" s="74"/>
      <c r="BAQ37" s="85"/>
      <c r="BAR37" s="80"/>
      <c r="BAS37" s="80"/>
      <c r="BAT37" s="85"/>
      <c r="BAU37" s="77"/>
      <c r="BAV37" s="74"/>
      <c r="BAW37" s="74"/>
      <c r="BAX37" s="85"/>
      <c r="BAY37" s="74"/>
      <c r="BAZ37" s="74"/>
      <c r="BBA37" s="85"/>
      <c r="BBB37" s="74"/>
      <c r="BBC37" s="74"/>
      <c r="BBD37" s="85"/>
      <c r="BBE37" s="74"/>
      <c r="BBF37" s="74"/>
      <c r="BBG37" s="85"/>
      <c r="BBH37" s="80"/>
      <c r="BBI37" s="80"/>
      <c r="BBJ37" s="85"/>
      <c r="BBK37" s="77"/>
      <c r="BBL37" s="74"/>
      <c r="BBM37" s="74"/>
      <c r="BBN37" s="85"/>
      <c r="BBO37" s="74"/>
      <c r="BBP37" s="74"/>
      <c r="BBQ37" s="85"/>
      <c r="BBR37" s="74"/>
      <c r="BBS37" s="74"/>
      <c r="BBT37" s="85"/>
      <c r="BBU37" s="74"/>
      <c r="BBV37" s="74"/>
      <c r="BBW37" s="85"/>
      <c r="BBX37" s="80"/>
      <c r="BBY37" s="80"/>
      <c r="BBZ37" s="85"/>
      <c r="BCA37" s="77"/>
      <c r="BCB37" s="74"/>
      <c r="BCC37" s="74"/>
      <c r="BCD37" s="85"/>
      <c r="BCE37" s="74"/>
      <c r="BCF37" s="74"/>
      <c r="BCG37" s="85"/>
      <c r="BCH37" s="74"/>
      <c r="BCI37" s="74"/>
      <c r="BCJ37" s="85"/>
      <c r="BCK37" s="74"/>
      <c r="BCL37" s="74"/>
      <c r="BCM37" s="85"/>
      <c r="BCN37" s="80"/>
      <c r="BCO37" s="80"/>
      <c r="BCP37" s="85"/>
      <c r="BCQ37" s="77"/>
      <c r="BCR37" s="74"/>
      <c r="BCS37" s="74"/>
      <c r="BCT37" s="85"/>
      <c r="BCU37" s="74"/>
      <c r="BCV37" s="74"/>
      <c r="BCW37" s="85"/>
      <c r="BCX37" s="74"/>
      <c r="BCY37" s="74"/>
      <c r="BCZ37" s="85"/>
      <c r="BDA37" s="74"/>
      <c r="BDB37" s="74"/>
      <c r="BDC37" s="85"/>
      <c r="BDD37" s="80"/>
      <c r="BDE37" s="80"/>
      <c r="BDF37" s="85"/>
      <c r="BDG37" s="77"/>
      <c r="BDH37" s="74"/>
      <c r="BDI37" s="74"/>
      <c r="BDJ37" s="85"/>
      <c r="BDK37" s="74"/>
      <c r="BDL37" s="74"/>
      <c r="BDM37" s="85"/>
      <c r="BDN37" s="74"/>
      <c r="BDO37" s="74"/>
      <c r="BDP37" s="85"/>
      <c r="BDQ37" s="74"/>
      <c r="BDR37" s="74"/>
      <c r="BDS37" s="85"/>
      <c r="BDT37" s="80"/>
      <c r="BDU37" s="80"/>
      <c r="BDV37" s="85"/>
      <c r="BDW37" s="77"/>
      <c r="BDX37" s="74"/>
      <c r="BDY37" s="74"/>
      <c r="BDZ37" s="85"/>
      <c r="BEA37" s="74"/>
      <c r="BEB37" s="74"/>
      <c r="BEC37" s="85"/>
      <c r="BED37" s="74"/>
      <c r="BEE37" s="74"/>
      <c r="BEF37" s="85"/>
      <c r="BEG37" s="74"/>
      <c r="BEH37" s="74"/>
      <c r="BEI37" s="85"/>
      <c r="BEJ37" s="80"/>
      <c r="BEK37" s="80"/>
      <c r="BEL37" s="85"/>
      <c r="BEM37" s="77"/>
      <c r="BEN37" s="74"/>
      <c r="BEO37" s="74"/>
      <c r="BEP37" s="85"/>
      <c r="BEQ37" s="74"/>
      <c r="BER37" s="74"/>
      <c r="BES37" s="85"/>
      <c r="BET37" s="74"/>
      <c r="BEU37" s="74"/>
      <c r="BEV37" s="85"/>
      <c r="BEW37" s="74"/>
      <c r="BEX37" s="74"/>
      <c r="BEY37" s="85"/>
      <c r="BEZ37" s="80"/>
      <c r="BFA37" s="80"/>
      <c r="BFB37" s="85"/>
      <c r="BFC37" s="77"/>
      <c r="BFD37" s="74"/>
      <c r="BFE37" s="74"/>
      <c r="BFF37" s="85"/>
      <c r="BFG37" s="74"/>
      <c r="BFH37" s="74"/>
      <c r="BFI37" s="85"/>
      <c r="BFJ37" s="74"/>
      <c r="BFK37" s="74"/>
      <c r="BFL37" s="85"/>
      <c r="BFM37" s="74"/>
      <c r="BFN37" s="74"/>
      <c r="BFO37" s="85"/>
      <c r="BFP37" s="80"/>
      <c r="BFQ37" s="80"/>
      <c r="BFR37" s="85"/>
      <c r="BFS37" s="77"/>
      <c r="BFT37" s="74"/>
      <c r="BFU37" s="74"/>
      <c r="BFV37" s="85"/>
      <c r="BFW37" s="74"/>
      <c r="BFX37" s="74"/>
      <c r="BFY37" s="85"/>
      <c r="BFZ37" s="74"/>
      <c r="BGA37" s="74"/>
      <c r="BGB37" s="85"/>
      <c r="BGC37" s="74"/>
      <c r="BGD37" s="74"/>
      <c r="BGE37" s="85"/>
      <c r="BGF37" s="80"/>
      <c r="BGG37" s="80"/>
      <c r="BGH37" s="85"/>
      <c r="BGI37" s="77"/>
      <c r="BGJ37" s="74"/>
      <c r="BGK37" s="74"/>
      <c r="BGL37" s="85"/>
      <c r="BGM37" s="74"/>
      <c r="BGN37" s="74"/>
      <c r="BGO37" s="85"/>
      <c r="BGP37" s="74"/>
      <c r="BGQ37" s="74"/>
      <c r="BGR37" s="85"/>
      <c r="BGS37" s="74"/>
      <c r="BGT37" s="74"/>
      <c r="BGU37" s="85"/>
      <c r="BGV37" s="80"/>
      <c r="BGW37" s="80"/>
      <c r="BGX37" s="85"/>
      <c r="BGY37" s="77"/>
      <c r="BGZ37" s="74"/>
      <c r="BHA37" s="74"/>
      <c r="BHB37" s="85"/>
      <c r="BHC37" s="74"/>
      <c r="BHD37" s="74"/>
      <c r="BHE37" s="85"/>
      <c r="BHF37" s="74"/>
      <c r="BHG37" s="74"/>
      <c r="BHH37" s="85"/>
      <c r="BHI37" s="74"/>
      <c r="BHJ37" s="74"/>
      <c r="BHK37" s="85"/>
      <c r="BHL37" s="80"/>
      <c r="BHM37" s="80"/>
      <c r="BHN37" s="85"/>
      <c r="BHO37" s="77"/>
      <c r="BHP37" s="74"/>
      <c r="BHQ37" s="74"/>
      <c r="BHR37" s="85"/>
      <c r="BHS37" s="74"/>
      <c r="BHT37" s="74"/>
      <c r="BHU37" s="85"/>
      <c r="BHV37" s="74"/>
      <c r="BHW37" s="74"/>
      <c r="BHX37" s="85"/>
      <c r="BHY37" s="74"/>
      <c r="BHZ37" s="74"/>
      <c r="BIA37" s="85"/>
      <c r="BIB37" s="80"/>
      <c r="BIC37" s="80"/>
      <c r="BID37" s="85"/>
      <c r="BIE37" s="77"/>
      <c r="BIF37" s="74"/>
      <c r="BIG37" s="74"/>
      <c r="BIH37" s="85"/>
      <c r="BII37" s="74"/>
      <c r="BIJ37" s="74"/>
      <c r="BIK37" s="85"/>
      <c r="BIL37" s="74"/>
      <c r="BIM37" s="74"/>
      <c r="BIN37" s="85"/>
      <c r="BIO37" s="74"/>
      <c r="BIP37" s="74"/>
      <c r="BIQ37" s="85"/>
      <c r="BIR37" s="80"/>
      <c r="BIS37" s="80"/>
      <c r="BIT37" s="85"/>
      <c r="BIU37" s="77"/>
      <c r="BIV37" s="74"/>
      <c r="BIW37" s="74"/>
      <c r="BIX37" s="85"/>
      <c r="BIY37" s="74"/>
      <c r="BIZ37" s="74"/>
      <c r="BJA37" s="85"/>
      <c r="BJB37" s="74"/>
      <c r="BJC37" s="74"/>
      <c r="BJD37" s="85"/>
      <c r="BJE37" s="74"/>
      <c r="BJF37" s="74"/>
      <c r="BJG37" s="85"/>
      <c r="BJH37" s="80"/>
      <c r="BJI37" s="80"/>
      <c r="BJJ37" s="85"/>
      <c r="BJK37" s="77"/>
      <c r="BJL37" s="74"/>
      <c r="BJM37" s="74"/>
      <c r="BJN37" s="85"/>
      <c r="BJO37" s="74"/>
      <c r="BJP37" s="74"/>
      <c r="BJQ37" s="85"/>
      <c r="BJR37" s="74"/>
      <c r="BJS37" s="74"/>
      <c r="BJT37" s="85"/>
      <c r="BJU37" s="74"/>
      <c r="BJV37" s="74"/>
      <c r="BJW37" s="85"/>
      <c r="BJX37" s="80"/>
      <c r="BJY37" s="80"/>
      <c r="BJZ37" s="85"/>
      <c r="BKA37" s="77"/>
      <c r="BKB37" s="74"/>
      <c r="BKC37" s="74"/>
      <c r="BKD37" s="85"/>
      <c r="BKE37" s="74"/>
      <c r="BKF37" s="74"/>
      <c r="BKG37" s="85"/>
      <c r="BKH37" s="74"/>
      <c r="BKI37" s="74"/>
      <c r="BKJ37" s="85"/>
      <c r="BKK37" s="74"/>
      <c r="BKL37" s="74"/>
      <c r="BKM37" s="85"/>
      <c r="BKN37" s="80"/>
      <c r="BKO37" s="80"/>
      <c r="BKP37" s="85"/>
      <c r="BKQ37" s="77"/>
      <c r="BKR37" s="74"/>
      <c r="BKS37" s="74"/>
      <c r="BKT37" s="85"/>
      <c r="BKU37" s="74"/>
      <c r="BKV37" s="74"/>
      <c r="BKW37" s="85"/>
      <c r="BKX37" s="74"/>
      <c r="BKY37" s="74"/>
      <c r="BKZ37" s="85"/>
      <c r="BLA37" s="74"/>
      <c r="BLB37" s="74"/>
      <c r="BLC37" s="85"/>
      <c r="BLD37" s="80"/>
      <c r="BLE37" s="80"/>
      <c r="BLF37" s="85"/>
      <c r="BLG37" s="77"/>
      <c r="BLH37" s="74"/>
      <c r="BLI37" s="74"/>
      <c r="BLJ37" s="85"/>
      <c r="BLK37" s="74"/>
      <c r="BLL37" s="74"/>
      <c r="BLM37" s="85"/>
      <c r="BLN37" s="74"/>
      <c r="BLO37" s="74"/>
      <c r="BLP37" s="85"/>
      <c r="BLQ37" s="74"/>
      <c r="BLR37" s="74"/>
      <c r="BLS37" s="85"/>
      <c r="BLT37" s="80"/>
      <c r="BLU37" s="80"/>
      <c r="BLV37" s="85"/>
      <c r="BLW37" s="77"/>
      <c r="BLX37" s="74"/>
      <c r="BLY37" s="74"/>
      <c r="BLZ37" s="85"/>
      <c r="BMA37" s="74"/>
      <c r="BMB37" s="74"/>
      <c r="BMC37" s="85"/>
      <c r="BMD37" s="74"/>
      <c r="BME37" s="74"/>
      <c r="BMF37" s="85"/>
      <c r="BMG37" s="74"/>
      <c r="BMH37" s="74"/>
      <c r="BMI37" s="85"/>
      <c r="BMJ37" s="80"/>
      <c r="BMK37" s="80"/>
      <c r="BML37" s="85"/>
      <c r="BMM37" s="77"/>
      <c r="BMN37" s="74"/>
      <c r="BMO37" s="74"/>
      <c r="BMP37" s="85"/>
      <c r="BMQ37" s="74"/>
      <c r="BMR37" s="74"/>
      <c r="BMS37" s="85"/>
      <c r="BMT37" s="74"/>
      <c r="BMU37" s="74"/>
      <c r="BMV37" s="85"/>
      <c r="BMW37" s="74"/>
      <c r="BMX37" s="74"/>
      <c r="BMY37" s="85"/>
      <c r="BMZ37" s="80"/>
      <c r="BNA37" s="80"/>
      <c r="BNB37" s="85"/>
      <c r="BNC37" s="77"/>
      <c r="BND37" s="74"/>
      <c r="BNE37" s="74"/>
      <c r="BNF37" s="85"/>
      <c r="BNG37" s="74"/>
      <c r="BNH37" s="74"/>
      <c r="BNI37" s="85"/>
      <c r="BNJ37" s="74"/>
      <c r="BNK37" s="74"/>
      <c r="BNL37" s="85"/>
      <c r="BNM37" s="74"/>
      <c r="BNN37" s="74"/>
      <c r="BNO37" s="85"/>
      <c r="BNP37" s="80"/>
      <c r="BNQ37" s="80"/>
      <c r="BNR37" s="85"/>
      <c r="BNS37" s="77"/>
      <c r="BNT37" s="74"/>
      <c r="BNU37" s="74"/>
      <c r="BNV37" s="85"/>
      <c r="BNW37" s="74"/>
      <c r="BNX37" s="74"/>
      <c r="BNY37" s="85"/>
      <c r="BNZ37" s="74"/>
      <c r="BOA37" s="74"/>
      <c r="BOB37" s="85"/>
      <c r="BOC37" s="74"/>
      <c r="BOD37" s="74"/>
      <c r="BOE37" s="85"/>
      <c r="BOF37" s="80"/>
      <c r="BOG37" s="80"/>
      <c r="BOH37" s="85"/>
      <c r="BOI37" s="77"/>
      <c r="BOJ37" s="74"/>
      <c r="BOK37" s="74"/>
      <c r="BOL37" s="85"/>
      <c r="BOM37" s="74"/>
      <c r="BON37" s="74"/>
      <c r="BOO37" s="85"/>
      <c r="BOP37" s="74"/>
      <c r="BOQ37" s="74"/>
      <c r="BOR37" s="85"/>
      <c r="BOS37" s="74"/>
      <c r="BOT37" s="74"/>
      <c r="BOU37" s="85"/>
      <c r="BOV37" s="80"/>
      <c r="BOW37" s="80"/>
      <c r="BOX37" s="85"/>
      <c r="BOY37" s="77"/>
      <c r="BOZ37" s="74"/>
      <c r="BPA37" s="74"/>
      <c r="BPB37" s="85"/>
      <c r="BPC37" s="74"/>
      <c r="BPD37" s="74"/>
      <c r="BPE37" s="85"/>
      <c r="BPF37" s="74"/>
      <c r="BPG37" s="74"/>
      <c r="BPH37" s="85"/>
      <c r="BPI37" s="74"/>
      <c r="BPJ37" s="74"/>
      <c r="BPK37" s="85"/>
      <c r="BPL37" s="80"/>
      <c r="BPM37" s="80"/>
      <c r="BPN37" s="85"/>
      <c r="BPO37" s="77"/>
      <c r="BPP37" s="74"/>
      <c r="BPQ37" s="74"/>
      <c r="BPR37" s="85"/>
      <c r="BPS37" s="74"/>
      <c r="BPT37" s="74"/>
      <c r="BPU37" s="85"/>
      <c r="BPV37" s="74"/>
      <c r="BPW37" s="74"/>
      <c r="BPX37" s="85"/>
      <c r="BPY37" s="74"/>
      <c r="BPZ37" s="74"/>
      <c r="BQA37" s="85"/>
      <c r="BQB37" s="80"/>
      <c r="BQC37" s="80"/>
      <c r="BQD37" s="85"/>
      <c r="BQE37" s="77"/>
      <c r="BQF37" s="74"/>
      <c r="BQG37" s="74"/>
      <c r="BQH37" s="85"/>
      <c r="BQI37" s="74"/>
      <c r="BQJ37" s="74"/>
      <c r="BQK37" s="85"/>
      <c r="BQL37" s="74"/>
      <c r="BQM37" s="74"/>
      <c r="BQN37" s="85"/>
      <c r="BQO37" s="74"/>
      <c r="BQP37" s="74"/>
      <c r="BQQ37" s="85"/>
      <c r="BQR37" s="80"/>
      <c r="BQS37" s="80"/>
      <c r="BQT37" s="85"/>
      <c r="BQU37" s="77"/>
      <c r="BQV37" s="74"/>
      <c r="BQW37" s="74"/>
      <c r="BQX37" s="85"/>
      <c r="BQY37" s="74"/>
      <c r="BQZ37" s="74"/>
      <c r="BRA37" s="85"/>
      <c r="BRB37" s="74"/>
      <c r="BRC37" s="74"/>
      <c r="BRD37" s="85"/>
      <c r="BRE37" s="74"/>
      <c r="BRF37" s="74"/>
      <c r="BRG37" s="85"/>
      <c r="BRH37" s="80"/>
      <c r="BRI37" s="80"/>
      <c r="BRJ37" s="85"/>
      <c r="BRK37" s="77"/>
      <c r="BRL37" s="74"/>
      <c r="BRM37" s="74"/>
      <c r="BRN37" s="85"/>
      <c r="BRO37" s="74"/>
      <c r="BRP37" s="74"/>
      <c r="BRQ37" s="85"/>
      <c r="BRR37" s="74"/>
      <c r="BRS37" s="74"/>
      <c r="BRT37" s="85"/>
      <c r="BRU37" s="74"/>
      <c r="BRV37" s="74"/>
      <c r="BRW37" s="85"/>
      <c r="BRX37" s="80"/>
      <c r="BRY37" s="80"/>
      <c r="BRZ37" s="85"/>
      <c r="BSA37" s="77"/>
      <c r="BSB37" s="74"/>
      <c r="BSC37" s="74"/>
      <c r="BSD37" s="85"/>
      <c r="BSE37" s="74"/>
      <c r="BSF37" s="74"/>
      <c r="BSG37" s="85"/>
      <c r="BSH37" s="74"/>
      <c r="BSI37" s="74"/>
      <c r="BSJ37" s="85"/>
      <c r="BSK37" s="74"/>
      <c r="BSL37" s="74"/>
      <c r="BSM37" s="85"/>
      <c r="BSN37" s="80"/>
      <c r="BSO37" s="80"/>
      <c r="BSP37" s="85"/>
      <c r="BSQ37" s="77"/>
      <c r="BSR37" s="74"/>
      <c r="BSS37" s="74"/>
      <c r="BST37" s="85"/>
      <c r="BSU37" s="74"/>
      <c r="BSV37" s="74"/>
      <c r="BSW37" s="85"/>
      <c r="BSX37" s="74"/>
      <c r="BSY37" s="74"/>
      <c r="BSZ37" s="85"/>
      <c r="BTA37" s="74"/>
      <c r="BTB37" s="74"/>
      <c r="BTC37" s="85"/>
      <c r="BTD37" s="80"/>
      <c r="BTE37" s="80"/>
      <c r="BTF37" s="85"/>
      <c r="BTG37" s="77"/>
      <c r="BTH37" s="74"/>
      <c r="BTI37" s="74"/>
      <c r="BTJ37" s="85"/>
      <c r="BTK37" s="74"/>
      <c r="BTL37" s="74"/>
      <c r="BTM37" s="85"/>
      <c r="BTN37" s="74"/>
      <c r="BTO37" s="74"/>
      <c r="BTP37" s="85"/>
      <c r="BTQ37" s="74"/>
      <c r="BTR37" s="74"/>
      <c r="BTS37" s="85"/>
      <c r="BTT37" s="80"/>
      <c r="BTU37" s="80"/>
      <c r="BTV37" s="85"/>
      <c r="BTW37" s="77"/>
      <c r="BTX37" s="74"/>
      <c r="BTY37" s="74"/>
      <c r="BTZ37" s="85"/>
      <c r="BUA37" s="74"/>
      <c r="BUB37" s="74"/>
      <c r="BUC37" s="85"/>
      <c r="BUD37" s="74"/>
      <c r="BUE37" s="74"/>
      <c r="BUF37" s="85"/>
      <c r="BUG37" s="74"/>
      <c r="BUH37" s="74"/>
      <c r="BUI37" s="85"/>
      <c r="BUJ37" s="80"/>
      <c r="BUK37" s="80"/>
      <c r="BUL37" s="85"/>
      <c r="BUM37" s="77"/>
      <c r="BUN37" s="74"/>
      <c r="BUO37" s="74"/>
      <c r="BUP37" s="85"/>
      <c r="BUQ37" s="74"/>
      <c r="BUR37" s="74"/>
      <c r="BUS37" s="85"/>
      <c r="BUT37" s="74"/>
      <c r="BUU37" s="74"/>
      <c r="BUV37" s="85"/>
      <c r="BUW37" s="74"/>
      <c r="BUX37" s="74"/>
      <c r="BUY37" s="85"/>
      <c r="BUZ37" s="80"/>
      <c r="BVA37" s="80"/>
      <c r="BVB37" s="85"/>
      <c r="BVC37" s="77"/>
      <c r="BVD37" s="74"/>
      <c r="BVE37" s="74"/>
      <c r="BVF37" s="85"/>
      <c r="BVG37" s="74"/>
      <c r="BVH37" s="74"/>
      <c r="BVI37" s="85"/>
      <c r="BVJ37" s="74"/>
      <c r="BVK37" s="74"/>
      <c r="BVL37" s="85"/>
      <c r="BVM37" s="74"/>
      <c r="BVN37" s="74"/>
      <c r="BVO37" s="85"/>
      <c r="BVP37" s="80"/>
      <c r="BVQ37" s="80"/>
      <c r="BVR37" s="85"/>
      <c r="BVS37" s="77"/>
      <c r="BVT37" s="74"/>
      <c r="BVU37" s="74"/>
      <c r="BVV37" s="85"/>
      <c r="BVW37" s="74"/>
      <c r="BVX37" s="74"/>
      <c r="BVY37" s="85"/>
      <c r="BVZ37" s="74"/>
      <c r="BWA37" s="74"/>
      <c r="BWB37" s="85"/>
      <c r="BWC37" s="74"/>
      <c r="BWD37" s="74"/>
      <c r="BWE37" s="85"/>
      <c r="BWF37" s="80"/>
      <c r="BWG37" s="80"/>
      <c r="BWH37" s="85"/>
      <c r="BWI37" s="77"/>
      <c r="BWJ37" s="74"/>
      <c r="BWK37" s="74"/>
      <c r="BWL37" s="85"/>
      <c r="BWM37" s="74"/>
      <c r="BWN37" s="74"/>
      <c r="BWO37" s="85"/>
      <c r="BWP37" s="74"/>
      <c r="BWQ37" s="74"/>
      <c r="BWR37" s="85"/>
      <c r="BWS37" s="74"/>
      <c r="BWT37" s="74"/>
      <c r="BWU37" s="85"/>
      <c r="BWV37" s="80"/>
      <c r="BWW37" s="80"/>
      <c r="BWX37" s="85"/>
      <c r="BWY37" s="77"/>
      <c r="BWZ37" s="74"/>
      <c r="BXA37" s="74"/>
      <c r="BXB37" s="85"/>
      <c r="BXC37" s="74"/>
      <c r="BXD37" s="74"/>
      <c r="BXE37" s="85"/>
      <c r="BXF37" s="74"/>
      <c r="BXG37" s="74"/>
      <c r="BXH37" s="85"/>
      <c r="BXI37" s="74"/>
      <c r="BXJ37" s="74"/>
      <c r="BXK37" s="85"/>
      <c r="BXL37" s="80"/>
      <c r="BXM37" s="80"/>
      <c r="BXN37" s="85"/>
      <c r="BXO37" s="77"/>
      <c r="BXP37" s="74"/>
      <c r="BXQ37" s="74"/>
      <c r="BXR37" s="85"/>
      <c r="BXS37" s="74"/>
      <c r="BXT37" s="74"/>
      <c r="BXU37" s="85"/>
      <c r="BXV37" s="74"/>
      <c r="BXW37" s="74"/>
      <c r="BXX37" s="85"/>
      <c r="BXY37" s="74"/>
      <c r="BXZ37" s="74"/>
      <c r="BYA37" s="85"/>
      <c r="BYB37" s="80"/>
      <c r="BYC37" s="80"/>
      <c r="BYD37" s="85"/>
      <c r="BYE37" s="77"/>
      <c r="BYF37" s="74"/>
      <c r="BYG37" s="74"/>
      <c r="BYH37" s="85"/>
      <c r="BYI37" s="74"/>
      <c r="BYJ37" s="74"/>
      <c r="BYK37" s="85"/>
      <c r="BYL37" s="74"/>
      <c r="BYM37" s="74"/>
      <c r="BYN37" s="85"/>
      <c r="BYO37" s="74"/>
      <c r="BYP37" s="74"/>
      <c r="BYQ37" s="85"/>
      <c r="BYR37" s="80"/>
      <c r="BYS37" s="80"/>
      <c r="BYT37" s="85"/>
      <c r="BYU37" s="77"/>
      <c r="BYV37" s="74"/>
      <c r="BYW37" s="74"/>
      <c r="BYX37" s="85"/>
      <c r="BYY37" s="74"/>
      <c r="BYZ37" s="74"/>
      <c r="BZA37" s="85"/>
      <c r="BZB37" s="74"/>
      <c r="BZC37" s="74"/>
      <c r="BZD37" s="85"/>
      <c r="BZE37" s="74"/>
      <c r="BZF37" s="74"/>
      <c r="BZG37" s="85"/>
      <c r="BZH37" s="80"/>
      <c r="BZI37" s="80"/>
      <c r="BZJ37" s="85"/>
      <c r="BZK37" s="77"/>
      <c r="BZL37" s="74"/>
      <c r="BZM37" s="74"/>
      <c r="BZN37" s="85"/>
      <c r="BZO37" s="74"/>
      <c r="BZP37" s="74"/>
      <c r="BZQ37" s="85"/>
      <c r="BZR37" s="74"/>
      <c r="BZS37" s="74"/>
      <c r="BZT37" s="85"/>
      <c r="BZU37" s="74"/>
      <c r="BZV37" s="74"/>
      <c r="BZW37" s="85"/>
      <c r="BZX37" s="80"/>
      <c r="BZY37" s="80"/>
      <c r="BZZ37" s="85"/>
      <c r="CAA37" s="77"/>
      <c r="CAB37" s="74"/>
      <c r="CAC37" s="74"/>
      <c r="CAD37" s="85"/>
      <c r="CAE37" s="74"/>
      <c r="CAF37" s="74"/>
      <c r="CAG37" s="85"/>
      <c r="CAH37" s="74"/>
      <c r="CAI37" s="74"/>
      <c r="CAJ37" s="85"/>
      <c r="CAK37" s="74"/>
      <c r="CAL37" s="74"/>
      <c r="CAM37" s="85"/>
      <c r="CAN37" s="80"/>
      <c r="CAO37" s="80"/>
      <c r="CAP37" s="85"/>
      <c r="CAQ37" s="77"/>
      <c r="CAR37" s="74"/>
      <c r="CAS37" s="74"/>
      <c r="CAT37" s="85"/>
      <c r="CAU37" s="74"/>
      <c r="CAV37" s="74"/>
      <c r="CAW37" s="85"/>
      <c r="CAX37" s="74"/>
      <c r="CAY37" s="74"/>
      <c r="CAZ37" s="85"/>
      <c r="CBA37" s="74"/>
      <c r="CBB37" s="74"/>
      <c r="CBC37" s="85"/>
      <c r="CBD37" s="80"/>
      <c r="CBE37" s="80"/>
      <c r="CBF37" s="85"/>
      <c r="CBG37" s="77"/>
      <c r="CBH37" s="74"/>
      <c r="CBI37" s="74"/>
      <c r="CBJ37" s="85"/>
      <c r="CBK37" s="74"/>
      <c r="CBL37" s="74"/>
      <c r="CBM37" s="85"/>
      <c r="CBN37" s="74"/>
      <c r="CBO37" s="74"/>
      <c r="CBP37" s="85"/>
      <c r="CBQ37" s="74"/>
      <c r="CBR37" s="74"/>
      <c r="CBS37" s="85"/>
      <c r="CBT37" s="80"/>
      <c r="CBU37" s="80"/>
      <c r="CBV37" s="85"/>
      <c r="CBW37" s="77"/>
      <c r="CBX37" s="74"/>
      <c r="CBY37" s="74"/>
      <c r="CBZ37" s="85"/>
      <c r="CCA37" s="74"/>
      <c r="CCB37" s="74"/>
      <c r="CCC37" s="85"/>
      <c r="CCD37" s="74"/>
      <c r="CCE37" s="74"/>
      <c r="CCF37" s="85"/>
      <c r="CCG37" s="74"/>
      <c r="CCH37" s="74"/>
      <c r="CCI37" s="85"/>
      <c r="CCJ37" s="80"/>
      <c r="CCK37" s="80"/>
      <c r="CCL37" s="85"/>
      <c r="CCM37" s="77"/>
      <c r="CCN37" s="74"/>
      <c r="CCO37" s="74"/>
      <c r="CCP37" s="85"/>
      <c r="CCQ37" s="74"/>
      <c r="CCR37" s="74"/>
      <c r="CCS37" s="85"/>
      <c r="CCT37" s="74"/>
      <c r="CCU37" s="74"/>
      <c r="CCV37" s="85"/>
      <c r="CCW37" s="74"/>
      <c r="CCX37" s="74"/>
      <c r="CCY37" s="85"/>
      <c r="CCZ37" s="80"/>
      <c r="CDA37" s="80"/>
      <c r="CDB37" s="85"/>
      <c r="CDC37" s="77"/>
      <c r="CDD37" s="74"/>
      <c r="CDE37" s="74"/>
      <c r="CDF37" s="85"/>
      <c r="CDG37" s="74"/>
      <c r="CDH37" s="74"/>
      <c r="CDI37" s="85"/>
      <c r="CDJ37" s="74"/>
      <c r="CDK37" s="74"/>
      <c r="CDL37" s="85"/>
      <c r="CDM37" s="74"/>
      <c r="CDN37" s="74"/>
      <c r="CDO37" s="85"/>
      <c r="CDP37" s="80"/>
      <c r="CDQ37" s="80"/>
      <c r="CDR37" s="85"/>
      <c r="CDS37" s="77"/>
      <c r="CDT37" s="74"/>
      <c r="CDU37" s="74"/>
      <c r="CDV37" s="85"/>
      <c r="CDW37" s="74"/>
      <c r="CDX37" s="74"/>
      <c r="CDY37" s="85"/>
      <c r="CDZ37" s="74"/>
      <c r="CEA37" s="74"/>
      <c r="CEB37" s="85"/>
      <c r="CEC37" s="74"/>
      <c r="CED37" s="74"/>
      <c r="CEE37" s="85"/>
      <c r="CEF37" s="80"/>
      <c r="CEG37" s="80"/>
      <c r="CEH37" s="85"/>
      <c r="CEI37" s="77"/>
      <c r="CEJ37" s="74"/>
      <c r="CEK37" s="74"/>
      <c r="CEL37" s="85"/>
      <c r="CEM37" s="74"/>
      <c r="CEN37" s="74"/>
      <c r="CEO37" s="85"/>
      <c r="CEP37" s="74"/>
      <c r="CEQ37" s="74"/>
      <c r="CER37" s="85"/>
      <c r="CES37" s="74"/>
      <c r="CET37" s="74"/>
      <c r="CEU37" s="85"/>
      <c r="CEV37" s="80"/>
      <c r="CEW37" s="80"/>
      <c r="CEX37" s="85"/>
      <c r="CEY37" s="77"/>
      <c r="CEZ37" s="74"/>
      <c r="CFA37" s="74"/>
      <c r="CFB37" s="85"/>
      <c r="CFC37" s="74"/>
      <c r="CFD37" s="74"/>
      <c r="CFE37" s="85"/>
      <c r="CFF37" s="74"/>
      <c r="CFG37" s="74"/>
      <c r="CFH37" s="85"/>
      <c r="CFI37" s="74"/>
      <c r="CFJ37" s="74"/>
      <c r="CFK37" s="85"/>
      <c r="CFL37" s="80"/>
      <c r="CFM37" s="80"/>
      <c r="CFN37" s="85"/>
      <c r="CFO37" s="77"/>
      <c r="CFP37" s="74"/>
      <c r="CFQ37" s="74"/>
      <c r="CFR37" s="85"/>
      <c r="CFS37" s="74"/>
      <c r="CFT37" s="74"/>
      <c r="CFU37" s="85"/>
      <c r="CFV37" s="74"/>
      <c r="CFW37" s="74"/>
      <c r="CFX37" s="85"/>
      <c r="CFY37" s="74"/>
      <c r="CFZ37" s="74"/>
      <c r="CGA37" s="85"/>
      <c r="CGB37" s="80"/>
      <c r="CGC37" s="80"/>
      <c r="CGD37" s="85"/>
      <c r="CGE37" s="77"/>
      <c r="CGF37" s="74"/>
      <c r="CGG37" s="74"/>
      <c r="CGH37" s="85"/>
      <c r="CGI37" s="74"/>
      <c r="CGJ37" s="74"/>
      <c r="CGK37" s="85"/>
      <c r="CGL37" s="74"/>
      <c r="CGM37" s="74"/>
      <c r="CGN37" s="85"/>
      <c r="CGO37" s="74"/>
      <c r="CGP37" s="74"/>
      <c r="CGQ37" s="85"/>
      <c r="CGR37" s="80"/>
      <c r="CGS37" s="80"/>
      <c r="CGT37" s="85"/>
      <c r="CGU37" s="77"/>
      <c r="CGV37" s="74"/>
      <c r="CGW37" s="74"/>
      <c r="CGX37" s="85"/>
      <c r="CGY37" s="74"/>
      <c r="CGZ37" s="74"/>
      <c r="CHA37" s="85"/>
      <c r="CHB37" s="74"/>
      <c r="CHC37" s="74"/>
      <c r="CHD37" s="85"/>
      <c r="CHE37" s="74"/>
      <c r="CHF37" s="74"/>
      <c r="CHG37" s="85"/>
      <c r="CHH37" s="80"/>
      <c r="CHI37" s="80"/>
      <c r="CHJ37" s="85"/>
      <c r="CHK37" s="77"/>
      <c r="CHL37" s="74"/>
      <c r="CHM37" s="74"/>
      <c r="CHN37" s="85"/>
      <c r="CHO37" s="74"/>
      <c r="CHP37" s="74"/>
      <c r="CHQ37" s="85"/>
      <c r="CHR37" s="74"/>
      <c r="CHS37" s="74"/>
      <c r="CHT37" s="85"/>
      <c r="CHU37" s="74"/>
      <c r="CHV37" s="74"/>
      <c r="CHW37" s="85"/>
      <c r="CHX37" s="80"/>
      <c r="CHY37" s="80"/>
      <c r="CHZ37" s="85"/>
      <c r="CIA37" s="77"/>
      <c r="CIB37" s="74"/>
      <c r="CIC37" s="74"/>
      <c r="CID37" s="85"/>
      <c r="CIE37" s="74"/>
      <c r="CIF37" s="74"/>
      <c r="CIG37" s="85"/>
      <c r="CIH37" s="74"/>
      <c r="CII37" s="74"/>
      <c r="CIJ37" s="85"/>
      <c r="CIK37" s="74"/>
      <c r="CIL37" s="74"/>
      <c r="CIM37" s="85"/>
      <c r="CIN37" s="80"/>
      <c r="CIO37" s="80"/>
      <c r="CIP37" s="85"/>
      <c r="CIQ37" s="77"/>
      <c r="CIR37" s="74"/>
      <c r="CIS37" s="74"/>
      <c r="CIT37" s="85"/>
      <c r="CIU37" s="74"/>
      <c r="CIV37" s="74"/>
      <c r="CIW37" s="85"/>
      <c r="CIX37" s="74"/>
      <c r="CIY37" s="74"/>
      <c r="CIZ37" s="85"/>
      <c r="CJA37" s="74"/>
      <c r="CJB37" s="74"/>
      <c r="CJC37" s="85"/>
      <c r="CJD37" s="80"/>
      <c r="CJE37" s="80"/>
      <c r="CJF37" s="85"/>
      <c r="CJG37" s="77"/>
      <c r="CJH37" s="74"/>
      <c r="CJI37" s="74"/>
      <c r="CJJ37" s="85"/>
      <c r="CJK37" s="74"/>
      <c r="CJL37" s="74"/>
      <c r="CJM37" s="85"/>
      <c r="CJN37" s="74"/>
      <c r="CJO37" s="74"/>
      <c r="CJP37" s="85"/>
      <c r="CJQ37" s="74"/>
      <c r="CJR37" s="74"/>
      <c r="CJS37" s="85"/>
      <c r="CJT37" s="80"/>
      <c r="CJU37" s="80"/>
      <c r="CJV37" s="85"/>
      <c r="CJW37" s="77"/>
      <c r="CJX37" s="74"/>
      <c r="CJY37" s="74"/>
      <c r="CJZ37" s="85"/>
      <c r="CKA37" s="74"/>
      <c r="CKB37" s="74"/>
      <c r="CKC37" s="85"/>
      <c r="CKD37" s="74"/>
      <c r="CKE37" s="74"/>
      <c r="CKF37" s="85"/>
      <c r="CKG37" s="74"/>
      <c r="CKH37" s="74"/>
      <c r="CKI37" s="85"/>
      <c r="CKJ37" s="80"/>
      <c r="CKK37" s="80"/>
      <c r="CKL37" s="85"/>
      <c r="CKM37" s="77"/>
      <c r="CKN37" s="74"/>
      <c r="CKO37" s="74"/>
      <c r="CKP37" s="85"/>
      <c r="CKQ37" s="74"/>
      <c r="CKR37" s="74"/>
      <c r="CKS37" s="85"/>
      <c r="CKT37" s="74"/>
      <c r="CKU37" s="74"/>
      <c r="CKV37" s="85"/>
      <c r="CKW37" s="74"/>
      <c r="CKX37" s="74"/>
      <c r="CKY37" s="85"/>
      <c r="CKZ37" s="80"/>
      <c r="CLA37" s="80"/>
      <c r="CLB37" s="85"/>
      <c r="CLC37" s="77"/>
      <c r="CLD37" s="74"/>
      <c r="CLE37" s="74"/>
      <c r="CLF37" s="85"/>
      <c r="CLG37" s="74"/>
      <c r="CLH37" s="74"/>
      <c r="CLI37" s="85"/>
      <c r="CLJ37" s="74"/>
      <c r="CLK37" s="74"/>
      <c r="CLL37" s="85"/>
      <c r="CLM37" s="74"/>
      <c r="CLN37" s="74"/>
      <c r="CLO37" s="85"/>
      <c r="CLP37" s="80"/>
      <c r="CLQ37" s="80"/>
      <c r="CLR37" s="85"/>
      <c r="CLS37" s="77"/>
      <c r="CLT37" s="74"/>
      <c r="CLU37" s="74"/>
      <c r="CLV37" s="85"/>
      <c r="CLW37" s="74"/>
      <c r="CLX37" s="74"/>
      <c r="CLY37" s="85"/>
      <c r="CLZ37" s="74"/>
      <c r="CMA37" s="74"/>
      <c r="CMB37" s="85"/>
      <c r="CMC37" s="74"/>
      <c r="CMD37" s="74"/>
      <c r="CME37" s="85"/>
      <c r="CMF37" s="80"/>
      <c r="CMG37" s="80"/>
      <c r="CMH37" s="85"/>
      <c r="CMI37" s="77"/>
      <c r="CMJ37" s="74"/>
      <c r="CMK37" s="74"/>
      <c r="CML37" s="85"/>
      <c r="CMM37" s="74"/>
      <c r="CMN37" s="74"/>
      <c r="CMO37" s="85"/>
      <c r="CMP37" s="74"/>
      <c r="CMQ37" s="74"/>
      <c r="CMR37" s="85"/>
      <c r="CMS37" s="74"/>
      <c r="CMT37" s="74"/>
      <c r="CMU37" s="85"/>
      <c r="CMV37" s="80"/>
      <c r="CMW37" s="80"/>
      <c r="CMX37" s="85"/>
      <c r="CMY37" s="77"/>
      <c r="CMZ37" s="74"/>
      <c r="CNA37" s="74"/>
      <c r="CNB37" s="85"/>
      <c r="CNC37" s="74"/>
      <c r="CND37" s="74"/>
      <c r="CNE37" s="85"/>
      <c r="CNF37" s="74"/>
      <c r="CNG37" s="74"/>
      <c r="CNH37" s="85"/>
      <c r="CNI37" s="74"/>
      <c r="CNJ37" s="74"/>
      <c r="CNK37" s="85"/>
      <c r="CNL37" s="80"/>
      <c r="CNM37" s="80"/>
      <c r="CNN37" s="85"/>
      <c r="CNO37" s="77"/>
      <c r="CNP37" s="74"/>
      <c r="CNQ37" s="74"/>
      <c r="CNR37" s="85"/>
      <c r="CNS37" s="74"/>
      <c r="CNT37" s="74"/>
      <c r="CNU37" s="85"/>
      <c r="CNV37" s="74"/>
      <c r="CNW37" s="74"/>
      <c r="CNX37" s="85"/>
      <c r="CNY37" s="74"/>
      <c r="CNZ37" s="74"/>
      <c r="COA37" s="85"/>
      <c r="COB37" s="80"/>
      <c r="COC37" s="80"/>
      <c r="COD37" s="85"/>
      <c r="COE37" s="77"/>
      <c r="COF37" s="74"/>
      <c r="COG37" s="74"/>
      <c r="COH37" s="85"/>
      <c r="COI37" s="74"/>
      <c r="COJ37" s="74"/>
      <c r="COK37" s="85"/>
      <c r="COL37" s="74"/>
      <c r="COM37" s="74"/>
      <c r="CON37" s="85"/>
      <c r="COO37" s="74"/>
      <c r="COP37" s="74"/>
      <c r="COQ37" s="85"/>
      <c r="COR37" s="80"/>
      <c r="COS37" s="80"/>
      <c r="COT37" s="85"/>
      <c r="COU37" s="77"/>
      <c r="COV37" s="74"/>
      <c r="COW37" s="74"/>
      <c r="COX37" s="85"/>
      <c r="COY37" s="74"/>
      <c r="COZ37" s="74"/>
      <c r="CPA37" s="85"/>
      <c r="CPB37" s="74"/>
      <c r="CPC37" s="74"/>
      <c r="CPD37" s="85"/>
      <c r="CPE37" s="74"/>
      <c r="CPF37" s="74"/>
      <c r="CPG37" s="85"/>
      <c r="CPH37" s="80"/>
      <c r="CPI37" s="80"/>
      <c r="CPJ37" s="85"/>
      <c r="CPK37" s="77"/>
      <c r="CPL37" s="74"/>
      <c r="CPM37" s="74"/>
      <c r="CPN37" s="85"/>
      <c r="CPO37" s="74"/>
      <c r="CPP37" s="74"/>
      <c r="CPQ37" s="85"/>
      <c r="CPR37" s="74"/>
      <c r="CPS37" s="74"/>
      <c r="CPT37" s="85"/>
      <c r="CPU37" s="74"/>
      <c r="CPV37" s="74"/>
      <c r="CPW37" s="85"/>
      <c r="CPX37" s="80"/>
      <c r="CPY37" s="80"/>
      <c r="CPZ37" s="85"/>
      <c r="CQA37" s="77"/>
      <c r="CQB37" s="74"/>
      <c r="CQC37" s="74"/>
      <c r="CQD37" s="85"/>
      <c r="CQE37" s="74"/>
      <c r="CQF37" s="74"/>
      <c r="CQG37" s="85"/>
      <c r="CQH37" s="74"/>
      <c r="CQI37" s="74"/>
      <c r="CQJ37" s="85"/>
      <c r="CQK37" s="74"/>
      <c r="CQL37" s="74"/>
      <c r="CQM37" s="85"/>
      <c r="CQN37" s="80"/>
      <c r="CQO37" s="80"/>
      <c r="CQP37" s="85"/>
      <c r="CQQ37" s="77"/>
      <c r="CQR37" s="74"/>
      <c r="CQS37" s="74"/>
      <c r="CQT37" s="85"/>
      <c r="CQU37" s="74"/>
      <c r="CQV37" s="74"/>
      <c r="CQW37" s="85"/>
      <c r="CQX37" s="74"/>
      <c r="CQY37" s="74"/>
      <c r="CQZ37" s="85"/>
      <c r="CRA37" s="74"/>
      <c r="CRB37" s="74"/>
      <c r="CRC37" s="85"/>
      <c r="CRD37" s="80"/>
      <c r="CRE37" s="80"/>
      <c r="CRF37" s="85"/>
      <c r="CRG37" s="77"/>
      <c r="CRH37" s="74"/>
      <c r="CRI37" s="74"/>
      <c r="CRJ37" s="85"/>
      <c r="CRK37" s="74"/>
      <c r="CRL37" s="74"/>
      <c r="CRM37" s="85"/>
      <c r="CRN37" s="74"/>
      <c r="CRO37" s="74"/>
      <c r="CRP37" s="85"/>
      <c r="CRQ37" s="74"/>
      <c r="CRR37" s="74"/>
      <c r="CRS37" s="85"/>
      <c r="CRT37" s="80"/>
      <c r="CRU37" s="80"/>
      <c r="CRV37" s="85"/>
      <c r="CRW37" s="77"/>
      <c r="CRX37" s="74"/>
      <c r="CRY37" s="74"/>
      <c r="CRZ37" s="85"/>
      <c r="CSA37" s="74"/>
      <c r="CSB37" s="74"/>
      <c r="CSC37" s="85"/>
      <c r="CSD37" s="74"/>
      <c r="CSE37" s="74"/>
      <c r="CSF37" s="85"/>
      <c r="CSG37" s="74"/>
      <c r="CSH37" s="74"/>
      <c r="CSI37" s="85"/>
      <c r="CSJ37" s="80"/>
      <c r="CSK37" s="80"/>
      <c r="CSL37" s="85"/>
      <c r="CSM37" s="77"/>
      <c r="CSN37" s="74"/>
      <c r="CSO37" s="74"/>
      <c r="CSP37" s="85"/>
      <c r="CSQ37" s="74"/>
      <c r="CSR37" s="74"/>
      <c r="CSS37" s="85"/>
      <c r="CST37" s="74"/>
      <c r="CSU37" s="74"/>
      <c r="CSV37" s="85"/>
      <c r="CSW37" s="74"/>
      <c r="CSX37" s="74"/>
      <c r="CSY37" s="85"/>
      <c r="CSZ37" s="80"/>
      <c r="CTA37" s="80"/>
      <c r="CTB37" s="85"/>
      <c r="CTC37" s="77"/>
      <c r="CTD37" s="74"/>
      <c r="CTE37" s="74"/>
      <c r="CTF37" s="85"/>
      <c r="CTG37" s="74"/>
      <c r="CTH37" s="74"/>
      <c r="CTI37" s="85"/>
      <c r="CTJ37" s="74"/>
      <c r="CTK37" s="74"/>
      <c r="CTL37" s="85"/>
      <c r="CTM37" s="74"/>
      <c r="CTN37" s="74"/>
      <c r="CTO37" s="85"/>
      <c r="CTP37" s="80"/>
      <c r="CTQ37" s="80"/>
      <c r="CTR37" s="85"/>
      <c r="CTS37" s="77"/>
      <c r="CTT37" s="74"/>
      <c r="CTU37" s="74"/>
      <c r="CTV37" s="85"/>
      <c r="CTW37" s="74"/>
      <c r="CTX37" s="74"/>
      <c r="CTY37" s="85"/>
      <c r="CTZ37" s="74"/>
      <c r="CUA37" s="74"/>
      <c r="CUB37" s="85"/>
      <c r="CUC37" s="74"/>
      <c r="CUD37" s="74"/>
      <c r="CUE37" s="85"/>
      <c r="CUF37" s="80"/>
      <c r="CUG37" s="80"/>
      <c r="CUH37" s="85"/>
      <c r="CUI37" s="77"/>
      <c r="CUJ37" s="74"/>
      <c r="CUK37" s="74"/>
      <c r="CUL37" s="85"/>
      <c r="CUM37" s="74"/>
      <c r="CUN37" s="74"/>
      <c r="CUO37" s="85"/>
      <c r="CUP37" s="74"/>
      <c r="CUQ37" s="74"/>
      <c r="CUR37" s="85"/>
      <c r="CUS37" s="74"/>
      <c r="CUT37" s="74"/>
      <c r="CUU37" s="85"/>
      <c r="CUV37" s="80"/>
      <c r="CUW37" s="80"/>
      <c r="CUX37" s="85"/>
      <c r="CUY37" s="77"/>
      <c r="CUZ37" s="74"/>
      <c r="CVA37" s="74"/>
      <c r="CVB37" s="85"/>
      <c r="CVC37" s="74"/>
      <c r="CVD37" s="74"/>
      <c r="CVE37" s="85"/>
      <c r="CVF37" s="74"/>
      <c r="CVG37" s="74"/>
      <c r="CVH37" s="85"/>
      <c r="CVI37" s="74"/>
      <c r="CVJ37" s="74"/>
      <c r="CVK37" s="85"/>
      <c r="CVL37" s="80"/>
      <c r="CVM37" s="80"/>
      <c r="CVN37" s="85"/>
      <c r="CVO37" s="77"/>
      <c r="CVP37" s="74"/>
      <c r="CVQ37" s="74"/>
      <c r="CVR37" s="85"/>
      <c r="CVS37" s="74"/>
      <c r="CVT37" s="74"/>
      <c r="CVU37" s="85"/>
      <c r="CVV37" s="74"/>
      <c r="CVW37" s="74"/>
      <c r="CVX37" s="85"/>
      <c r="CVY37" s="74"/>
      <c r="CVZ37" s="74"/>
      <c r="CWA37" s="85"/>
      <c r="CWB37" s="80"/>
      <c r="CWC37" s="80"/>
      <c r="CWD37" s="85"/>
      <c r="CWE37" s="77"/>
      <c r="CWF37" s="74"/>
      <c r="CWG37" s="74"/>
      <c r="CWH37" s="85"/>
      <c r="CWI37" s="74"/>
      <c r="CWJ37" s="74"/>
      <c r="CWK37" s="85"/>
      <c r="CWL37" s="74"/>
      <c r="CWM37" s="74"/>
      <c r="CWN37" s="85"/>
      <c r="CWO37" s="74"/>
      <c r="CWP37" s="74"/>
      <c r="CWQ37" s="85"/>
      <c r="CWR37" s="80"/>
      <c r="CWS37" s="80"/>
      <c r="CWT37" s="85"/>
      <c r="CWU37" s="77"/>
      <c r="CWV37" s="74"/>
      <c r="CWW37" s="74"/>
      <c r="CWX37" s="85"/>
      <c r="CWY37" s="74"/>
      <c r="CWZ37" s="74"/>
      <c r="CXA37" s="85"/>
      <c r="CXB37" s="74"/>
      <c r="CXC37" s="74"/>
      <c r="CXD37" s="85"/>
      <c r="CXE37" s="74"/>
      <c r="CXF37" s="74"/>
      <c r="CXG37" s="85"/>
      <c r="CXH37" s="80"/>
      <c r="CXI37" s="80"/>
      <c r="CXJ37" s="85"/>
      <c r="CXK37" s="77"/>
      <c r="CXL37" s="74"/>
      <c r="CXM37" s="74"/>
      <c r="CXN37" s="85"/>
      <c r="CXO37" s="74"/>
      <c r="CXP37" s="74"/>
      <c r="CXQ37" s="85"/>
      <c r="CXR37" s="74"/>
      <c r="CXS37" s="74"/>
      <c r="CXT37" s="85"/>
      <c r="CXU37" s="74"/>
      <c r="CXV37" s="74"/>
      <c r="CXW37" s="85"/>
      <c r="CXX37" s="80"/>
      <c r="CXY37" s="80"/>
      <c r="CXZ37" s="85"/>
      <c r="CYA37" s="77"/>
      <c r="CYB37" s="74"/>
      <c r="CYC37" s="74"/>
      <c r="CYD37" s="85"/>
      <c r="CYE37" s="74"/>
      <c r="CYF37" s="74"/>
      <c r="CYG37" s="85"/>
      <c r="CYH37" s="74"/>
      <c r="CYI37" s="74"/>
      <c r="CYJ37" s="85"/>
      <c r="CYK37" s="74"/>
      <c r="CYL37" s="74"/>
      <c r="CYM37" s="85"/>
      <c r="CYN37" s="80"/>
      <c r="CYO37" s="80"/>
      <c r="CYP37" s="85"/>
      <c r="CYQ37" s="77"/>
      <c r="CYR37" s="74"/>
      <c r="CYS37" s="74"/>
      <c r="CYT37" s="85"/>
      <c r="CYU37" s="74"/>
      <c r="CYV37" s="74"/>
      <c r="CYW37" s="85"/>
      <c r="CYX37" s="74"/>
      <c r="CYY37" s="74"/>
      <c r="CYZ37" s="85"/>
      <c r="CZA37" s="74"/>
      <c r="CZB37" s="74"/>
      <c r="CZC37" s="85"/>
      <c r="CZD37" s="80"/>
      <c r="CZE37" s="80"/>
      <c r="CZF37" s="85"/>
      <c r="CZG37" s="77"/>
      <c r="CZH37" s="74"/>
      <c r="CZI37" s="74"/>
      <c r="CZJ37" s="85"/>
      <c r="CZK37" s="74"/>
      <c r="CZL37" s="74"/>
      <c r="CZM37" s="85"/>
      <c r="CZN37" s="74"/>
      <c r="CZO37" s="74"/>
      <c r="CZP37" s="85"/>
      <c r="CZQ37" s="74"/>
      <c r="CZR37" s="74"/>
      <c r="CZS37" s="85"/>
      <c r="CZT37" s="80"/>
      <c r="CZU37" s="80"/>
      <c r="CZV37" s="85"/>
      <c r="CZW37" s="77"/>
      <c r="CZX37" s="74"/>
      <c r="CZY37" s="74"/>
      <c r="CZZ37" s="85"/>
      <c r="DAA37" s="74"/>
      <c r="DAB37" s="74"/>
      <c r="DAC37" s="85"/>
      <c r="DAD37" s="74"/>
      <c r="DAE37" s="74"/>
      <c r="DAF37" s="85"/>
      <c r="DAG37" s="74"/>
      <c r="DAH37" s="74"/>
      <c r="DAI37" s="85"/>
      <c r="DAJ37" s="80"/>
      <c r="DAK37" s="80"/>
      <c r="DAL37" s="85"/>
      <c r="DAM37" s="77"/>
      <c r="DAN37" s="74"/>
      <c r="DAO37" s="74"/>
      <c r="DAP37" s="85"/>
      <c r="DAQ37" s="74"/>
      <c r="DAR37" s="74"/>
      <c r="DAS37" s="85"/>
      <c r="DAT37" s="74"/>
      <c r="DAU37" s="74"/>
      <c r="DAV37" s="85"/>
      <c r="DAW37" s="74"/>
      <c r="DAX37" s="74"/>
      <c r="DAY37" s="85"/>
      <c r="DAZ37" s="80"/>
      <c r="DBA37" s="80"/>
      <c r="DBB37" s="85"/>
      <c r="DBC37" s="77"/>
      <c r="DBD37" s="74"/>
      <c r="DBE37" s="74"/>
      <c r="DBF37" s="85"/>
      <c r="DBG37" s="74"/>
      <c r="DBH37" s="74"/>
      <c r="DBI37" s="85"/>
      <c r="DBJ37" s="74"/>
      <c r="DBK37" s="74"/>
      <c r="DBL37" s="85"/>
      <c r="DBM37" s="74"/>
      <c r="DBN37" s="74"/>
      <c r="DBO37" s="85"/>
      <c r="DBP37" s="80"/>
      <c r="DBQ37" s="80"/>
      <c r="DBR37" s="85"/>
      <c r="DBS37" s="77"/>
      <c r="DBT37" s="74"/>
      <c r="DBU37" s="74"/>
      <c r="DBV37" s="85"/>
      <c r="DBW37" s="74"/>
      <c r="DBX37" s="74"/>
      <c r="DBY37" s="85"/>
      <c r="DBZ37" s="74"/>
      <c r="DCA37" s="74"/>
      <c r="DCB37" s="85"/>
      <c r="DCC37" s="74"/>
      <c r="DCD37" s="74"/>
      <c r="DCE37" s="85"/>
      <c r="DCF37" s="80"/>
      <c r="DCG37" s="80"/>
      <c r="DCH37" s="85"/>
      <c r="DCI37" s="77"/>
      <c r="DCJ37" s="74"/>
      <c r="DCK37" s="74"/>
      <c r="DCL37" s="85"/>
      <c r="DCM37" s="74"/>
      <c r="DCN37" s="74"/>
      <c r="DCO37" s="85"/>
      <c r="DCP37" s="74"/>
      <c r="DCQ37" s="74"/>
      <c r="DCR37" s="85"/>
      <c r="DCS37" s="74"/>
      <c r="DCT37" s="74"/>
      <c r="DCU37" s="85"/>
      <c r="DCV37" s="80"/>
      <c r="DCW37" s="80"/>
      <c r="DCX37" s="85"/>
      <c r="DCY37" s="77"/>
      <c r="DCZ37" s="74"/>
      <c r="DDA37" s="74"/>
      <c r="DDB37" s="85"/>
      <c r="DDC37" s="74"/>
      <c r="DDD37" s="74"/>
      <c r="DDE37" s="85"/>
      <c r="DDF37" s="74"/>
      <c r="DDG37" s="74"/>
      <c r="DDH37" s="85"/>
      <c r="DDI37" s="74"/>
      <c r="DDJ37" s="74"/>
      <c r="DDK37" s="85"/>
      <c r="DDL37" s="80"/>
      <c r="DDM37" s="80"/>
      <c r="DDN37" s="85"/>
      <c r="DDO37" s="77"/>
      <c r="DDP37" s="74"/>
      <c r="DDQ37" s="74"/>
      <c r="DDR37" s="85"/>
      <c r="DDS37" s="74"/>
      <c r="DDT37" s="74"/>
      <c r="DDU37" s="85"/>
      <c r="DDV37" s="74"/>
      <c r="DDW37" s="74"/>
      <c r="DDX37" s="85"/>
      <c r="DDY37" s="74"/>
      <c r="DDZ37" s="74"/>
      <c r="DEA37" s="85"/>
      <c r="DEB37" s="80"/>
      <c r="DEC37" s="80"/>
      <c r="DED37" s="85"/>
      <c r="DEE37" s="77"/>
      <c r="DEF37" s="74"/>
      <c r="DEG37" s="74"/>
      <c r="DEH37" s="85"/>
      <c r="DEI37" s="74"/>
      <c r="DEJ37" s="74"/>
      <c r="DEK37" s="85"/>
      <c r="DEL37" s="74"/>
      <c r="DEM37" s="74"/>
      <c r="DEN37" s="85"/>
      <c r="DEO37" s="74"/>
      <c r="DEP37" s="74"/>
      <c r="DEQ37" s="85"/>
      <c r="DER37" s="80"/>
      <c r="DES37" s="80"/>
      <c r="DET37" s="85"/>
      <c r="DEU37" s="77"/>
      <c r="DEV37" s="74"/>
      <c r="DEW37" s="74"/>
      <c r="DEX37" s="85"/>
      <c r="DEY37" s="74"/>
      <c r="DEZ37" s="74"/>
      <c r="DFA37" s="85"/>
      <c r="DFB37" s="74"/>
      <c r="DFC37" s="74"/>
      <c r="DFD37" s="85"/>
      <c r="DFE37" s="74"/>
      <c r="DFF37" s="74"/>
      <c r="DFG37" s="85"/>
      <c r="DFH37" s="80"/>
      <c r="DFI37" s="80"/>
      <c r="DFJ37" s="85"/>
      <c r="DFK37" s="77"/>
      <c r="DFL37" s="74"/>
      <c r="DFM37" s="74"/>
      <c r="DFN37" s="85"/>
      <c r="DFO37" s="74"/>
      <c r="DFP37" s="74"/>
      <c r="DFQ37" s="85"/>
      <c r="DFR37" s="74"/>
      <c r="DFS37" s="74"/>
      <c r="DFT37" s="85"/>
      <c r="DFU37" s="74"/>
      <c r="DFV37" s="74"/>
      <c r="DFW37" s="85"/>
      <c r="DFX37" s="80"/>
      <c r="DFY37" s="80"/>
      <c r="DFZ37" s="85"/>
      <c r="DGA37" s="77"/>
      <c r="DGB37" s="74"/>
      <c r="DGC37" s="74"/>
      <c r="DGD37" s="85"/>
      <c r="DGE37" s="74"/>
      <c r="DGF37" s="74"/>
      <c r="DGG37" s="85"/>
      <c r="DGH37" s="74"/>
      <c r="DGI37" s="74"/>
      <c r="DGJ37" s="85"/>
      <c r="DGK37" s="74"/>
      <c r="DGL37" s="74"/>
      <c r="DGM37" s="85"/>
      <c r="DGN37" s="80"/>
      <c r="DGO37" s="80"/>
      <c r="DGP37" s="85"/>
      <c r="DGQ37" s="77"/>
      <c r="DGR37" s="74"/>
      <c r="DGS37" s="74"/>
      <c r="DGT37" s="85"/>
      <c r="DGU37" s="74"/>
      <c r="DGV37" s="74"/>
      <c r="DGW37" s="85"/>
      <c r="DGX37" s="74"/>
      <c r="DGY37" s="74"/>
      <c r="DGZ37" s="85"/>
      <c r="DHA37" s="74"/>
      <c r="DHB37" s="74"/>
      <c r="DHC37" s="85"/>
      <c r="DHD37" s="80"/>
      <c r="DHE37" s="80"/>
      <c r="DHF37" s="85"/>
      <c r="DHG37" s="77"/>
      <c r="DHH37" s="74"/>
      <c r="DHI37" s="74"/>
      <c r="DHJ37" s="85"/>
      <c r="DHK37" s="74"/>
      <c r="DHL37" s="74"/>
      <c r="DHM37" s="85"/>
      <c r="DHN37" s="74"/>
      <c r="DHO37" s="74"/>
      <c r="DHP37" s="85"/>
      <c r="DHQ37" s="74"/>
      <c r="DHR37" s="74"/>
      <c r="DHS37" s="85"/>
      <c r="DHT37" s="80"/>
      <c r="DHU37" s="80"/>
      <c r="DHV37" s="85"/>
      <c r="DHW37" s="77"/>
      <c r="DHX37" s="74"/>
      <c r="DHY37" s="74"/>
      <c r="DHZ37" s="85"/>
      <c r="DIA37" s="74"/>
      <c r="DIB37" s="74"/>
      <c r="DIC37" s="85"/>
      <c r="DID37" s="74"/>
      <c r="DIE37" s="74"/>
      <c r="DIF37" s="85"/>
      <c r="DIG37" s="74"/>
      <c r="DIH37" s="74"/>
      <c r="DII37" s="85"/>
      <c r="DIJ37" s="80"/>
      <c r="DIK37" s="80"/>
      <c r="DIL37" s="85"/>
      <c r="DIM37" s="77"/>
      <c r="DIN37" s="74"/>
      <c r="DIO37" s="74"/>
      <c r="DIP37" s="85"/>
      <c r="DIQ37" s="74"/>
      <c r="DIR37" s="74"/>
      <c r="DIS37" s="85"/>
      <c r="DIT37" s="74"/>
      <c r="DIU37" s="74"/>
      <c r="DIV37" s="85"/>
      <c r="DIW37" s="74"/>
      <c r="DIX37" s="74"/>
      <c r="DIY37" s="85"/>
      <c r="DIZ37" s="80"/>
      <c r="DJA37" s="80"/>
      <c r="DJB37" s="85"/>
      <c r="DJC37" s="77"/>
      <c r="DJD37" s="74"/>
      <c r="DJE37" s="74"/>
      <c r="DJF37" s="85"/>
      <c r="DJG37" s="74"/>
      <c r="DJH37" s="74"/>
      <c r="DJI37" s="85"/>
      <c r="DJJ37" s="74"/>
      <c r="DJK37" s="74"/>
      <c r="DJL37" s="85"/>
      <c r="DJM37" s="74"/>
      <c r="DJN37" s="74"/>
      <c r="DJO37" s="85"/>
      <c r="DJP37" s="80"/>
      <c r="DJQ37" s="80"/>
      <c r="DJR37" s="85"/>
      <c r="DJS37" s="77"/>
      <c r="DJT37" s="74"/>
      <c r="DJU37" s="74"/>
      <c r="DJV37" s="85"/>
      <c r="DJW37" s="74"/>
      <c r="DJX37" s="74"/>
      <c r="DJY37" s="85"/>
      <c r="DJZ37" s="74"/>
      <c r="DKA37" s="74"/>
      <c r="DKB37" s="85"/>
      <c r="DKC37" s="74"/>
      <c r="DKD37" s="74"/>
      <c r="DKE37" s="85"/>
      <c r="DKF37" s="80"/>
      <c r="DKG37" s="80"/>
      <c r="DKH37" s="85"/>
      <c r="DKI37" s="77"/>
      <c r="DKJ37" s="74"/>
      <c r="DKK37" s="74"/>
      <c r="DKL37" s="85"/>
      <c r="DKM37" s="74"/>
      <c r="DKN37" s="74"/>
      <c r="DKO37" s="85"/>
      <c r="DKP37" s="74"/>
      <c r="DKQ37" s="74"/>
      <c r="DKR37" s="85"/>
      <c r="DKS37" s="74"/>
      <c r="DKT37" s="74"/>
      <c r="DKU37" s="85"/>
      <c r="DKV37" s="80"/>
      <c r="DKW37" s="80"/>
      <c r="DKX37" s="85"/>
      <c r="DKY37" s="77"/>
      <c r="DKZ37" s="74"/>
      <c r="DLA37" s="74"/>
      <c r="DLB37" s="85"/>
      <c r="DLC37" s="74"/>
      <c r="DLD37" s="74"/>
      <c r="DLE37" s="85"/>
      <c r="DLF37" s="74"/>
      <c r="DLG37" s="74"/>
      <c r="DLH37" s="85"/>
      <c r="DLI37" s="74"/>
      <c r="DLJ37" s="74"/>
      <c r="DLK37" s="85"/>
      <c r="DLL37" s="80"/>
      <c r="DLM37" s="80"/>
      <c r="DLN37" s="85"/>
      <c r="DLO37" s="77"/>
      <c r="DLP37" s="74"/>
      <c r="DLQ37" s="74"/>
      <c r="DLR37" s="85"/>
      <c r="DLS37" s="74"/>
      <c r="DLT37" s="74"/>
      <c r="DLU37" s="85"/>
      <c r="DLV37" s="74"/>
      <c r="DLW37" s="74"/>
      <c r="DLX37" s="85"/>
      <c r="DLY37" s="74"/>
      <c r="DLZ37" s="74"/>
      <c r="DMA37" s="85"/>
      <c r="DMB37" s="80"/>
      <c r="DMC37" s="80"/>
      <c r="DMD37" s="85"/>
      <c r="DME37" s="77"/>
      <c r="DMF37" s="74"/>
      <c r="DMG37" s="74"/>
      <c r="DMH37" s="85"/>
      <c r="DMI37" s="74"/>
      <c r="DMJ37" s="74"/>
      <c r="DMK37" s="85"/>
      <c r="DML37" s="74"/>
      <c r="DMM37" s="74"/>
      <c r="DMN37" s="85"/>
      <c r="DMO37" s="74"/>
      <c r="DMP37" s="74"/>
      <c r="DMQ37" s="85"/>
      <c r="DMR37" s="80"/>
      <c r="DMS37" s="80"/>
      <c r="DMT37" s="85"/>
      <c r="DMU37" s="77"/>
      <c r="DMV37" s="74"/>
      <c r="DMW37" s="74"/>
      <c r="DMX37" s="85"/>
      <c r="DMY37" s="74"/>
      <c r="DMZ37" s="74"/>
      <c r="DNA37" s="85"/>
      <c r="DNB37" s="74"/>
      <c r="DNC37" s="74"/>
      <c r="DND37" s="85"/>
      <c r="DNE37" s="74"/>
      <c r="DNF37" s="74"/>
      <c r="DNG37" s="85"/>
      <c r="DNH37" s="80"/>
      <c r="DNI37" s="80"/>
      <c r="DNJ37" s="85"/>
      <c r="DNK37" s="77"/>
      <c r="DNL37" s="74"/>
      <c r="DNM37" s="74"/>
      <c r="DNN37" s="85"/>
      <c r="DNO37" s="74"/>
      <c r="DNP37" s="74"/>
      <c r="DNQ37" s="85"/>
      <c r="DNR37" s="74"/>
      <c r="DNS37" s="74"/>
      <c r="DNT37" s="85"/>
      <c r="DNU37" s="74"/>
      <c r="DNV37" s="74"/>
      <c r="DNW37" s="85"/>
      <c r="DNX37" s="80"/>
      <c r="DNY37" s="80"/>
      <c r="DNZ37" s="85"/>
      <c r="DOA37" s="77"/>
      <c r="DOB37" s="74"/>
      <c r="DOC37" s="74"/>
      <c r="DOD37" s="85"/>
      <c r="DOE37" s="74"/>
      <c r="DOF37" s="74"/>
      <c r="DOG37" s="85"/>
      <c r="DOH37" s="74"/>
      <c r="DOI37" s="74"/>
      <c r="DOJ37" s="85"/>
      <c r="DOK37" s="74"/>
      <c r="DOL37" s="74"/>
      <c r="DOM37" s="85"/>
      <c r="DON37" s="80"/>
      <c r="DOO37" s="80"/>
      <c r="DOP37" s="85"/>
      <c r="DOQ37" s="77"/>
      <c r="DOR37" s="74"/>
      <c r="DOS37" s="74"/>
      <c r="DOT37" s="85"/>
      <c r="DOU37" s="74"/>
      <c r="DOV37" s="74"/>
      <c r="DOW37" s="85"/>
      <c r="DOX37" s="74"/>
      <c r="DOY37" s="74"/>
      <c r="DOZ37" s="85"/>
      <c r="DPA37" s="74"/>
      <c r="DPB37" s="74"/>
      <c r="DPC37" s="85"/>
      <c r="DPD37" s="80"/>
      <c r="DPE37" s="80"/>
      <c r="DPF37" s="85"/>
      <c r="DPG37" s="77"/>
      <c r="DPH37" s="74"/>
      <c r="DPI37" s="74"/>
      <c r="DPJ37" s="85"/>
      <c r="DPK37" s="74"/>
      <c r="DPL37" s="74"/>
      <c r="DPM37" s="85"/>
      <c r="DPN37" s="74"/>
      <c r="DPO37" s="74"/>
      <c r="DPP37" s="85"/>
      <c r="DPQ37" s="74"/>
      <c r="DPR37" s="74"/>
      <c r="DPS37" s="85"/>
      <c r="DPT37" s="80"/>
      <c r="DPU37" s="80"/>
      <c r="DPV37" s="85"/>
      <c r="DPW37" s="77"/>
      <c r="DPX37" s="74"/>
      <c r="DPY37" s="74"/>
      <c r="DPZ37" s="85"/>
      <c r="DQA37" s="74"/>
      <c r="DQB37" s="74"/>
      <c r="DQC37" s="85"/>
      <c r="DQD37" s="74"/>
      <c r="DQE37" s="74"/>
      <c r="DQF37" s="85"/>
      <c r="DQG37" s="74"/>
      <c r="DQH37" s="74"/>
      <c r="DQI37" s="85"/>
      <c r="DQJ37" s="80"/>
      <c r="DQK37" s="80"/>
      <c r="DQL37" s="85"/>
      <c r="DQM37" s="77"/>
      <c r="DQN37" s="74"/>
      <c r="DQO37" s="74"/>
      <c r="DQP37" s="85"/>
      <c r="DQQ37" s="74"/>
      <c r="DQR37" s="74"/>
      <c r="DQS37" s="85"/>
      <c r="DQT37" s="74"/>
      <c r="DQU37" s="74"/>
      <c r="DQV37" s="85"/>
      <c r="DQW37" s="74"/>
      <c r="DQX37" s="74"/>
      <c r="DQY37" s="85"/>
      <c r="DQZ37" s="80"/>
      <c r="DRA37" s="80"/>
      <c r="DRB37" s="85"/>
      <c r="DRC37" s="77"/>
      <c r="DRD37" s="74"/>
      <c r="DRE37" s="74"/>
      <c r="DRF37" s="85"/>
      <c r="DRG37" s="74"/>
      <c r="DRH37" s="74"/>
      <c r="DRI37" s="85"/>
      <c r="DRJ37" s="74"/>
      <c r="DRK37" s="74"/>
      <c r="DRL37" s="85"/>
      <c r="DRM37" s="74"/>
      <c r="DRN37" s="74"/>
      <c r="DRO37" s="85"/>
      <c r="DRP37" s="80"/>
      <c r="DRQ37" s="80"/>
      <c r="DRR37" s="85"/>
      <c r="DRS37" s="77"/>
      <c r="DRT37" s="74"/>
      <c r="DRU37" s="74"/>
      <c r="DRV37" s="85"/>
      <c r="DRW37" s="74"/>
      <c r="DRX37" s="74"/>
      <c r="DRY37" s="85"/>
      <c r="DRZ37" s="74"/>
      <c r="DSA37" s="74"/>
      <c r="DSB37" s="85"/>
      <c r="DSC37" s="74"/>
      <c r="DSD37" s="74"/>
      <c r="DSE37" s="85"/>
      <c r="DSF37" s="80"/>
      <c r="DSG37" s="80"/>
      <c r="DSH37" s="85"/>
      <c r="DSI37" s="77"/>
      <c r="DSJ37" s="74"/>
      <c r="DSK37" s="74"/>
      <c r="DSL37" s="85"/>
      <c r="DSM37" s="74"/>
      <c r="DSN37" s="74"/>
      <c r="DSO37" s="85"/>
      <c r="DSP37" s="74"/>
      <c r="DSQ37" s="74"/>
      <c r="DSR37" s="85"/>
      <c r="DSS37" s="74"/>
      <c r="DST37" s="74"/>
      <c r="DSU37" s="85"/>
      <c r="DSV37" s="80"/>
      <c r="DSW37" s="80"/>
      <c r="DSX37" s="85"/>
      <c r="DSY37" s="77"/>
      <c r="DSZ37" s="74"/>
      <c r="DTA37" s="74"/>
      <c r="DTB37" s="85"/>
      <c r="DTC37" s="74"/>
      <c r="DTD37" s="74"/>
      <c r="DTE37" s="85"/>
      <c r="DTF37" s="74"/>
      <c r="DTG37" s="74"/>
      <c r="DTH37" s="85"/>
      <c r="DTI37" s="74"/>
      <c r="DTJ37" s="74"/>
      <c r="DTK37" s="85"/>
      <c r="DTL37" s="80"/>
      <c r="DTM37" s="80"/>
      <c r="DTN37" s="85"/>
      <c r="DTO37" s="77"/>
      <c r="DTP37" s="74"/>
      <c r="DTQ37" s="74"/>
      <c r="DTR37" s="85"/>
      <c r="DTS37" s="74"/>
      <c r="DTT37" s="74"/>
      <c r="DTU37" s="85"/>
      <c r="DTV37" s="74"/>
      <c r="DTW37" s="74"/>
      <c r="DTX37" s="85"/>
      <c r="DTY37" s="74"/>
      <c r="DTZ37" s="74"/>
      <c r="DUA37" s="85"/>
      <c r="DUB37" s="80"/>
      <c r="DUC37" s="80"/>
      <c r="DUD37" s="85"/>
      <c r="DUE37" s="77"/>
      <c r="DUF37" s="74"/>
      <c r="DUG37" s="74"/>
      <c r="DUH37" s="85"/>
      <c r="DUI37" s="74"/>
      <c r="DUJ37" s="74"/>
      <c r="DUK37" s="85"/>
      <c r="DUL37" s="74"/>
      <c r="DUM37" s="74"/>
      <c r="DUN37" s="85"/>
      <c r="DUO37" s="74"/>
      <c r="DUP37" s="74"/>
      <c r="DUQ37" s="85"/>
      <c r="DUR37" s="80"/>
      <c r="DUS37" s="80"/>
      <c r="DUT37" s="85"/>
      <c r="DUU37" s="77"/>
      <c r="DUV37" s="74"/>
      <c r="DUW37" s="74"/>
      <c r="DUX37" s="85"/>
      <c r="DUY37" s="74"/>
      <c r="DUZ37" s="74"/>
      <c r="DVA37" s="85"/>
      <c r="DVB37" s="74"/>
      <c r="DVC37" s="74"/>
      <c r="DVD37" s="85"/>
      <c r="DVE37" s="74"/>
      <c r="DVF37" s="74"/>
      <c r="DVG37" s="85"/>
      <c r="DVH37" s="80"/>
      <c r="DVI37" s="80"/>
      <c r="DVJ37" s="85"/>
      <c r="DVK37" s="77"/>
      <c r="DVL37" s="74"/>
      <c r="DVM37" s="74"/>
      <c r="DVN37" s="85"/>
      <c r="DVO37" s="74"/>
      <c r="DVP37" s="74"/>
      <c r="DVQ37" s="85"/>
      <c r="DVR37" s="74"/>
      <c r="DVS37" s="74"/>
      <c r="DVT37" s="85"/>
      <c r="DVU37" s="74"/>
      <c r="DVV37" s="74"/>
      <c r="DVW37" s="85"/>
      <c r="DVX37" s="80"/>
      <c r="DVY37" s="80"/>
      <c r="DVZ37" s="85"/>
      <c r="DWA37" s="77"/>
      <c r="DWB37" s="74"/>
      <c r="DWC37" s="74"/>
      <c r="DWD37" s="85"/>
      <c r="DWE37" s="74"/>
      <c r="DWF37" s="74"/>
      <c r="DWG37" s="85"/>
      <c r="DWH37" s="74"/>
      <c r="DWI37" s="74"/>
      <c r="DWJ37" s="85"/>
      <c r="DWK37" s="74"/>
      <c r="DWL37" s="74"/>
      <c r="DWM37" s="85"/>
      <c r="DWN37" s="80"/>
      <c r="DWO37" s="80"/>
      <c r="DWP37" s="85"/>
      <c r="DWQ37" s="77"/>
      <c r="DWR37" s="74"/>
      <c r="DWS37" s="74"/>
      <c r="DWT37" s="85"/>
      <c r="DWU37" s="74"/>
      <c r="DWV37" s="74"/>
      <c r="DWW37" s="85"/>
      <c r="DWX37" s="74"/>
      <c r="DWY37" s="74"/>
      <c r="DWZ37" s="85"/>
      <c r="DXA37" s="74"/>
      <c r="DXB37" s="74"/>
      <c r="DXC37" s="85"/>
      <c r="DXD37" s="80"/>
      <c r="DXE37" s="80"/>
      <c r="DXF37" s="85"/>
      <c r="DXG37" s="77"/>
      <c r="DXH37" s="74"/>
      <c r="DXI37" s="74"/>
      <c r="DXJ37" s="85"/>
      <c r="DXK37" s="74"/>
      <c r="DXL37" s="74"/>
      <c r="DXM37" s="85"/>
      <c r="DXN37" s="74"/>
      <c r="DXO37" s="74"/>
      <c r="DXP37" s="85"/>
      <c r="DXQ37" s="74"/>
      <c r="DXR37" s="74"/>
      <c r="DXS37" s="85"/>
      <c r="DXT37" s="80"/>
      <c r="DXU37" s="80"/>
      <c r="DXV37" s="85"/>
      <c r="DXW37" s="77"/>
      <c r="DXX37" s="74"/>
      <c r="DXY37" s="74"/>
      <c r="DXZ37" s="85"/>
      <c r="DYA37" s="74"/>
      <c r="DYB37" s="74"/>
      <c r="DYC37" s="85"/>
      <c r="DYD37" s="74"/>
      <c r="DYE37" s="74"/>
      <c r="DYF37" s="85"/>
      <c r="DYG37" s="74"/>
      <c r="DYH37" s="74"/>
      <c r="DYI37" s="85"/>
      <c r="DYJ37" s="80"/>
      <c r="DYK37" s="80"/>
      <c r="DYL37" s="85"/>
      <c r="DYM37" s="77"/>
      <c r="DYN37" s="74"/>
      <c r="DYO37" s="74"/>
      <c r="DYP37" s="85"/>
      <c r="DYQ37" s="74"/>
      <c r="DYR37" s="74"/>
      <c r="DYS37" s="85"/>
      <c r="DYT37" s="74"/>
      <c r="DYU37" s="74"/>
      <c r="DYV37" s="85"/>
      <c r="DYW37" s="74"/>
      <c r="DYX37" s="74"/>
      <c r="DYY37" s="85"/>
      <c r="DYZ37" s="80"/>
      <c r="DZA37" s="80"/>
      <c r="DZB37" s="85"/>
      <c r="DZC37" s="77"/>
      <c r="DZD37" s="74"/>
      <c r="DZE37" s="74"/>
      <c r="DZF37" s="85"/>
      <c r="DZG37" s="74"/>
      <c r="DZH37" s="74"/>
      <c r="DZI37" s="85"/>
      <c r="DZJ37" s="74"/>
      <c r="DZK37" s="74"/>
      <c r="DZL37" s="85"/>
      <c r="DZM37" s="74"/>
      <c r="DZN37" s="74"/>
      <c r="DZO37" s="85"/>
      <c r="DZP37" s="80"/>
      <c r="DZQ37" s="80"/>
      <c r="DZR37" s="85"/>
      <c r="DZS37" s="77"/>
      <c r="DZT37" s="74"/>
      <c r="DZU37" s="74"/>
      <c r="DZV37" s="85"/>
      <c r="DZW37" s="74"/>
      <c r="DZX37" s="74"/>
      <c r="DZY37" s="85"/>
      <c r="DZZ37" s="74"/>
      <c r="EAA37" s="74"/>
      <c r="EAB37" s="85"/>
      <c r="EAC37" s="74"/>
      <c r="EAD37" s="74"/>
      <c r="EAE37" s="85"/>
      <c r="EAF37" s="80"/>
      <c r="EAG37" s="80"/>
      <c r="EAH37" s="85"/>
      <c r="EAI37" s="77"/>
      <c r="EAJ37" s="74"/>
      <c r="EAK37" s="74"/>
      <c r="EAL37" s="85"/>
      <c r="EAM37" s="74"/>
      <c r="EAN37" s="74"/>
      <c r="EAO37" s="85"/>
      <c r="EAP37" s="74"/>
      <c r="EAQ37" s="74"/>
      <c r="EAR37" s="85"/>
      <c r="EAS37" s="74"/>
      <c r="EAT37" s="74"/>
      <c r="EAU37" s="85"/>
      <c r="EAV37" s="80"/>
      <c r="EAW37" s="80"/>
      <c r="EAX37" s="85"/>
      <c r="EAY37" s="77"/>
      <c r="EAZ37" s="74"/>
      <c r="EBA37" s="74"/>
      <c r="EBB37" s="85"/>
      <c r="EBC37" s="74"/>
      <c r="EBD37" s="74"/>
      <c r="EBE37" s="85"/>
      <c r="EBF37" s="74"/>
      <c r="EBG37" s="74"/>
      <c r="EBH37" s="85"/>
      <c r="EBI37" s="74"/>
      <c r="EBJ37" s="74"/>
      <c r="EBK37" s="85"/>
      <c r="EBL37" s="80"/>
      <c r="EBM37" s="80"/>
      <c r="EBN37" s="85"/>
      <c r="EBO37" s="77"/>
      <c r="EBP37" s="74"/>
      <c r="EBQ37" s="74"/>
      <c r="EBR37" s="85"/>
      <c r="EBS37" s="74"/>
      <c r="EBT37" s="74"/>
      <c r="EBU37" s="85"/>
      <c r="EBV37" s="74"/>
      <c r="EBW37" s="74"/>
      <c r="EBX37" s="85"/>
      <c r="EBY37" s="74"/>
      <c r="EBZ37" s="74"/>
      <c r="ECA37" s="85"/>
      <c r="ECB37" s="80"/>
      <c r="ECC37" s="80"/>
      <c r="ECD37" s="85"/>
      <c r="ECE37" s="77"/>
      <c r="ECF37" s="74"/>
      <c r="ECG37" s="74"/>
      <c r="ECH37" s="85"/>
      <c r="ECI37" s="74"/>
      <c r="ECJ37" s="74"/>
      <c r="ECK37" s="85"/>
      <c r="ECL37" s="74"/>
      <c r="ECM37" s="74"/>
      <c r="ECN37" s="85"/>
      <c r="ECO37" s="74"/>
      <c r="ECP37" s="74"/>
      <c r="ECQ37" s="85"/>
      <c r="ECR37" s="80"/>
      <c r="ECS37" s="80"/>
      <c r="ECT37" s="85"/>
      <c r="ECU37" s="77"/>
      <c r="ECV37" s="74"/>
      <c r="ECW37" s="74"/>
      <c r="ECX37" s="85"/>
      <c r="ECY37" s="74"/>
      <c r="ECZ37" s="74"/>
      <c r="EDA37" s="85"/>
      <c r="EDB37" s="74"/>
      <c r="EDC37" s="74"/>
      <c r="EDD37" s="85"/>
      <c r="EDE37" s="74"/>
      <c r="EDF37" s="74"/>
      <c r="EDG37" s="85"/>
      <c r="EDH37" s="80"/>
      <c r="EDI37" s="80"/>
      <c r="EDJ37" s="85"/>
      <c r="EDK37" s="77"/>
      <c r="EDL37" s="74"/>
      <c r="EDM37" s="74"/>
      <c r="EDN37" s="85"/>
      <c r="EDO37" s="74"/>
      <c r="EDP37" s="74"/>
      <c r="EDQ37" s="85"/>
      <c r="EDR37" s="74"/>
      <c r="EDS37" s="74"/>
      <c r="EDT37" s="85"/>
      <c r="EDU37" s="74"/>
      <c r="EDV37" s="74"/>
      <c r="EDW37" s="85"/>
      <c r="EDX37" s="80"/>
      <c r="EDY37" s="80"/>
      <c r="EDZ37" s="85"/>
      <c r="EEA37" s="77"/>
      <c r="EEB37" s="74"/>
      <c r="EEC37" s="74"/>
      <c r="EED37" s="85"/>
      <c r="EEE37" s="74"/>
      <c r="EEF37" s="74"/>
      <c r="EEG37" s="85"/>
      <c r="EEH37" s="74"/>
      <c r="EEI37" s="74"/>
      <c r="EEJ37" s="85"/>
      <c r="EEK37" s="74"/>
      <c r="EEL37" s="74"/>
      <c r="EEM37" s="85"/>
      <c r="EEN37" s="80"/>
      <c r="EEO37" s="80"/>
      <c r="EEP37" s="85"/>
      <c r="EEQ37" s="77"/>
      <c r="EER37" s="74"/>
      <c r="EES37" s="74"/>
      <c r="EET37" s="85"/>
      <c r="EEU37" s="74"/>
      <c r="EEV37" s="74"/>
      <c r="EEW37" s="85"/>
      <c r="EEX37" s="74"/>
      <c r="EEY37" s="74"/>
      <c r="EEZ37" s="85"/>
      <c r="EFA37" s="74"/>
      <c r="EFB37" s="74"/>
      <c r="EFC37" s="85"/>
      <c r="EFD37" s="80"/>
      <c r="EFE37" s="80"/>
      <c r="EFF37" s="85"/>
      <c r="EFG37" s="77"/>
      <c r="EFH37" s="74"/>
      <c r="EFI37" s="74"/>
      <c r="EFJ37" s="85"/>
      <c r="EFK37" s="74"/>
      <c r="EFL37" s="74"/>
      <c r="EFM37" s="85"/>
      <c r="EFN37" s="74"/>
      <c r="EFO37" s="74"/>
      <c r="EFP37" s="85"/>
      <c r="EFQ37" s="74"/>
      <c r="EFR37" s="74"/>
      <c r="EFS37" s="85"/>
      <c r="EFT37" s="80"/>
      <c r="EFU37" s="80"/>
      <c r="EFV37" s="85"/>
      <c r="EFW37" s="77"/>
      <c r="EFX37" s="74"/>
      <c r="EFY37" s="74"/>
      <c r="EFZ37" s="85"/>
      <c r="EGA37" s="74"/>
      <c r="EGB37" s="74"/>
      <c r="EGC37" s="85"/>
      <c r="EGD37" s="74"/>
      <c r="EGE37" s="74"/>
      <c r="EGF37" s="85"/>
      <c r="EGG37" s="74"/>
      <c r="EGH37" s="74"/>
      <c r="EGI37" s="85"/>
      <c r="EGJ37" s="80"/>
      <c r="EGK37" s="80"/>
      <c r="EGL37" s="85"/>
      <c r="EGM37" s="77"/>
      <c r="EGN37" s="74"/>
      <c r="EGO37" s="74"/>
      <c r="EGP37" s="85"/>
      <c r="EGQ37" s="74"/>
      <c r="EGR37" s="74"/>
      <c r="EGS37" s="85"/>
      <c r="EGT37" s="74"/>
      <c r="EGU37" s="74"/>
      <c r="EGV37" s="85"/>
      <c r="EGW37" s="74"/>
      <c r="EGX37" s="74"/>
      <c r="EGY37" s="85"/>
      <c r="EGZ37" s="80"/>
      <c r="EHA37" s="80"/>
      <c r="EHB37" s="85"/>
      <c r="EHC37" s="77"/>
      <c r="EHD37" s="74"/>
      <c r="EHE37" s="74"/>
      <c r="EHF37" s="85"/>
      <c r="EHG37" s="74"/>
      <c r="EHH37" s="74"/>
      <c r="EHI37" s="85"/>
      <c r="EHJ37" s="74"/>
      <c r="EHK37" s="74"/>
      <c r="EHL37" s="85"/>
      <c r="EHM37" s="74"/>
      <c r="EHN37" s="74"/>
      <c r="EHO37" s="85"/>
      <c r="EHP37" s="80"/>
      <c r="EHQ37" s="80"/>
      <c r="EHR37" s="85"/>
      <c r="EHS37" s="77"/>
      <c r="EHT37" s="74"/>
      <c r="EHU37" s="74"/>
      <c r="EHV37" s="85"/>
      <c r="EHW37" s="74"/>
      <c r="EHX37" s="74"/>
      <c r="EHY37" s="85"/>
      <c r="EHZ37" s="74"/>
      <c r="EIA37" s="74"/>
      <c r="EIB37" s="85"/>
      <c r="EIC37" s="74"/>
      <c r="EID37" s="74"/>
      <c r="EIE37" s="85"/>
      <c r="EIF37" s="80"/>
      <c r="EIG37" s="80"/>
      <c r="EIH37" s="85"/>
      <c r="EII37" s="77"/>
      <c r="EIJ37" s="74"/>
      <c r="EIK37" s="74"/>
      <c r="EIL37" s="85"/>
      <c r="EIM37" s="74"/>
      <c r="EIN37" s="74"/>
      <c r="EIO37" s="85"/>
      <c r="EIP37" s="74"/>
      <c r="EIQ37" s="74"/>
      <c r="EIR37" s="85"/>
      <c r="EIS37" s="74"/>
      <c r="EIT37" s="74"/>
      <c r="EIU37" s="85"/>
      <c r="EIV37" s="80"/>
      <c r="EIW37" s="80"/>
      <c r="EIX37" s="85"/>
      <c r="EIY37" s="77"/>
      <c r="EIZ37" s="74"/>
      <c r="EJA37" s="74"/>
      <c r="EJB37" s="85"/>
      <c r="EJC37" s="74"/>
      <c r="EJD37" s="74"/>
      <c r="EJE37" s="85"/>
      <c r="EJF37" s="74"/>
      <c r="EJG37" s="74"/>
      <c r="EJH37" s="85"/>
      <c r="EJI37" s="74"/>
      <c r="EJJ37" s="74"/>
      <c r="EJK37" s="85"/>
      <c r="EJL37" s="80"/>
      <c r="EJM37" s="80"/>
      <c r="EJN37" s="85"/>
      <c r="EJO37" s="77"/>
      <c r="EJP37" s="74"/>
      <c r="EJQ37" s="74"/>
      <c r="EJR37" s="85"/>
      <c r="EJS37" s="74"/>
      <c r="EJT37" s="74"/>
      <c r="EJU37" s="85"/>
      <c r="EJV37" s="74"/>
      <c r="EJW37" s="74"/>
      <c r="EJX37" s="85"/>
      <c r="EJY37" s="74"/>
      <c r="EJZ37" s="74"/>
      <c r="EKA37" s="85"/>
      <c r="EKB37" s="80"/>
      <c r="EKC37" s="80"/>
      <c r="EKD37" s="85"/>
      <c r="EKE37" s="77"/>
      <c r="EKF37" s="74"/>
      <c r="EKG37" s="74"/>
      <c r="EKH37" s="85"/>
      <c r="EKI37" s="74"/>
      <c r="EKJ37" s="74"/>
      <c r="EKK37" s="85"/>
      <c r="EKL37" s="74"/>
      <c r="EKM37" s="74"/>
      <c r="EKN37" s="85"/>
      <c r="EKO37" s="74"/>
      <c r="EKP37" s="74"/>
      <c r="EKQ37" s="85"/>
      <c r="EKR37" s="80"/>
      <c r="EKS37" s="80"/>
      <c r="EKT37" s="85"/>
      <c r="EKU37" s="77"/>
      <c r="EKV37" s="74"/>
      <c r="EKW37" s="74"/>
      <c r="EKX37" s="85"/>
      <c r="EKY37" s="74"/>
      <c r="EKZ37" s="74"/>
      <c r="ELA37" s="85"/>
      <c r="ELB37" s="74"/>
      <c r="ELC37" s="74"/>
      <c r="ELD37" s="85"/>
      <c r="ELE37" s="74"/>
      <c r="ELF37" s="74"/>
      <c r="ELG37" s="85"/>
      <c r="ELH37" s="80"/>
      <c r="ELI37" s="80"/>
      <c r="ELJ37" s="85"/>
      <c r="ELK37" s="77"/>
      <c r="ELL37" s="74"/>
      <c r="ELM37" s="74"/>
      <c r="ELN37" s="85"/>
      <c r="ELO37" s="74"/>
      <c r="ELP37" s="74"/>
      <c r="ELQ37" s="85"/>
      <c r="ELR37" s="74"/>
      <c r="ELS37" s="74"/>
      <c r="ELT37" s="85"/>
      <c r="ELU37" s="74"/>
      <c r="ELV37" s="74"/>
      <c r="ELW37" s="85"/>
      <c r="ELX37" s="80"/>
      <c r="ELY37" s="80"/>
      <c r="ELZ37" s="85"/>
      <c r="EMA37" s="77"/>
      <c r="EMB37" s="74"/>
      <c r="EMC37" s="74"/>
      <c r="EMD37" s="85"/>
      <c r="EME37" s="74"/>
      <c r="EMF37" s="74"/>
      <c r="EMG37" s="85"/>
      <c r="EMH37" s="74"/>
      <c r="EMI37" s="74"/>
      <c r="EMJ37" s="85"/>
      <c r="EMK37" s="74"/>
      <c r="EML37" s="74"/>
      <c r="EMM37" s="85"/>
      <c r="EMN37" s="80"/>
      <c r="EMO37" s="80"/>
      <c r="EMP37" s="85"/>
      <c r="EMQ37" s="77"/>
      <c r="EMR37" s="74"/>
      <c r="EMS37" s="74"/>
      <c r="EMT37" s="85"/>
      <c r="EMU37" s="74"/>
      <c r="EMV37" s="74"/>
      <c r="EMW37" s="85"/>
      <c r="EMX37" s="74"/>
      <c r="EMY37" s="74"/>
      <c r="EMZ37" s="85"/>
      <c r="ENA37" s="74"/>
      <c r="ENB37" s="74"/>
      <c r="ENC37" s="85"/>
      <c r="END37" s="80"/>
      <c r="ENE37" s="80"/>
      <c r="ENF37" s="85"/>
      <c r="ENG37" s="77"/>
      <c r="ENH37" s="74"/>
      <c r="ENI37" s="74"/>
      <c r="ENJ37" s="85"/>
      <c r="ENK37" s="74"/>
      <c r="ENL37" s="74"/>
      <c r="ENM37" s="85"/>
      <c r="ENN37" s="74"/>
      <c r="ENO37" s="74"/>
      <c r="ENP37" s="85"/>
      <c r="ENQ37" s="74"/>
      <c r="ENR37" s="74"/>
      <c r="ENS37" s="85"/>
      <c r="ENT37" s="80"/>
      <c r="ENU37" s="80"/>
      <c r="ENV37" s="85"/>
      <c r="ENW37" s="77"/>
      <c r="ENX37" s="74"/>
      <c r="ENY37" s="74"/>
      <c r="ENZ37" s="85"/>
      <c r="EOA37" s="74"/>
      <c r="EOB37" s="74"/>
      <c r="EOC37" s="85"/>
      <c r="EOD37" s="74"/>
      <c r="EOE37" s="74"/>
      <c r="EOF37" s="85"/>
      <c r="EOG37" s="74"/>
      <c r="EOH37" s="74"/>
      <c r="EOI37" s="85"/>
      <c r="EOJ37" s="80"/>
      <c r="EOK37" s="80"/>
      <c r="EOL37" s="85"/>
      <c r="EOM37" s="77"/>
      <c r="EON37" s="74"/>
      <c r="EOO37" s="74"/>
      <c r="EOP37" s="85"/>
      <c r="EOQ37" s="74"/>
      <c r="EOR37" s="74"/>
      <c r="EOS37" s="85"/>
      <c r="EOT37" s="74"/>
      <c r="EOU37" s="74"/>
      <c r="EOV37" s="85"/>
      <c r="EOW37" s="74"/>
      <c r="EOX37" s="74"/>
      <c r="EOY37" s="85"/>
      <c r="EOZ37" s="80"/>
      <c r="EPA37" s="80"/>
      <c r="EPB37" s="85"/>
      <c r="EPC37" s="77"/>
      <c r="EPD37" s="74"/>
      <c r="EPE37" s="74"/>
      <c r="EPF37" s="85"/>
      <c r="EPG37" s="74"/>
      <c r="EPH37" s="74"/>
      <c r="EPI37" s="85"/>
      <c r="EPJ37" s="74"/>
      <c r="EPK37" s="74"/>
      <c r="EPL37" s="85"/>
      <c r="EPM37" s="74"/>
      <c r="EPN37" s="74"/>
      <c r="EPO37" s="85"/>
      <c r="EPP37" s="80"/>
      <c r="EPQ37" s="80"/>
      <c r="EPR37" s="85"/>
      <c r="EPS37" s="77"/>
      <c r="EPT37" s="74"/>
      <c r="EPU37" s="74"/>
      <c r="EPV37" s="85"/>
      <c r="EPW37" s="74"/>
      <c r="EPX37" s="74"/>
      <c r="EPY37" s="85"/>
      <c r="EPZ37" s="74"/>
      <c r="EQA37" s="74"/>
      <c r="EQB37" s="85"/>
      <c r="EQC37" s="74"/>
      <c r="EQD37" s="74"/>
      <c r="EQE37" s="85"/>
      <c r="EQF37" s="80"/>
      <c r="EQG37" s="80"/>
      <c r="EQH37" s="85"/>
      <c r="EQI37" s="77"/>
      <c r="EQJ37" s="74"/>
      <c r="EQK37" s="74"/>
      <c r="EQL37" s="85"/>
      <c r="EQM37" s="74"/>
      <c r="EQN37" s="74"/>
      <c r="EQO37" s="85"/>
      <c r="EQP37" s="74"/>
      <c r="EQQ37" s="74"/>
      <c r="EQR37" s="85"/>
      <c r="EQS37" s="74"/>
      <c r="EQT37" s="74"/>
      <c r="EQU37" s="85"/>
      <c r="EQV37" s="80"/>
      <c r="EQW37" s="80"/>
      <c r="EQX37" s="85"/>
      <c r="EQY37" s="77"/>
      <c r="EQZ37" s="74"/>
      <c r="ERA37" s="74"/>
      <c r="ERB37" s="85"/>
      <c r="ERC37" s="74"/>
      <c r="ERD37" s="74"/>
      <c r="ERE37" s="85"/>
      <c r="ERF37" s="74"/>
      <c r="ERG37" s="74"/>
      <c r="ERH37" s="85"/>
      <c r="ERI37" s="74"/>
      <c r="ERJ37" s="74"/>
      <c r="ERK37" s="85"/>
      <c r="ERL37" s="80"/>
      <c r="ERM37" s="80"/>
      <c r="ERN37" s="85"/>
      <c r="ERO37" s="77"/>
      <c r="ERP37" s="74"/>
      <c r="ERQ37" s="74"/>
      <c r="ERR37" s="85"/>
      <c r="ERS37" s="74"/>
      <c r="ERT37" s="74"/>
      <c r="ERU37" s="85"/>
      <c r="ERV37" s="74"/>
      <c r="ERW37" s="74"/>
      <c r="ERX37" s="85"/>
      <c r="ERY37" s="74"/>
      <c r="ERZ37" s="74"/>
      <c r="ESA37" s="85"/>
      <c r="ESB37" s="80"/>
      <c r="ESC37" s="80"/>
      <c r="ESD37" s="85"/>
      <c r="ESE37" s="77"/>
      <c r="ESF37" s="74"/>
      <c r="ESG37" s="74"/>
      <c r="ESH37" s="85"/>
      <c r="ESI37" s="74"/>
      <c r="ESJ37" s="74"/>
      <c r="ESK37" s="85"/>
      <c r="ESL37" s="74"/>
      <c r="ESM37" s="74"/>
      <c r="ESN37" s="85"/>
      <c r="ESO37" s="74"/>
      <c r="ESP37" s="74"/>
      <c r="ESQ37" s="85"/>
      <c r="ESR37" s="80"/>
      <c r="ESS37" s="80"/>
      <c r="EST37" s="85"/>
      <c r="ESU37" s="77"/>
      <c r="ESV37" s="74"/>
      <c r="ESW37" s="74"/>
      <c r="ESX37" s="85"/>
      <c r="ESY37" s="74"/>
      <c r="ESZ37" s="74"/>
      <c r="ETA37" s="85"/>
      <c r="ETB37" s="74"/>
      <c r="ETC37" s="74"/>
      <c r="ETD37" s="85"/>
      <c r="ETE37" s="74"/>
      <c r="ETF37" s="74"/>
      <c r="ETG37" s="85"/>
      <c r="ETH37" s="80"/>
      <c r="ETI37" s="80"/>
      <c r="ETJ37" s="85"/>
      <c r="ETK37" s="77"/>
      <c r="ETL37" s="74"/>
      <c r="ETM37" s="74"/>
      <c r="ETN37" s="85"/>
      <c r="ETO37" s="74"/>
      <c r="ETP37" s="74"/>
      <c r="ETQ37" s="85"/>
      <c r="ETR37" s="74"/>
      <c r="ETS37" s="74"/>
      <c r="ETT37" s="85"/>
      <c r="ETU37" s="74"/>
      <c r="ETV37" s="74"/>
      <c r="ETW37" s="85"/>
      <c r="ETX37" s="80"/>
      <c r="ETY37" s="80"/>
      <c r="ETZ37" s="85"/>
      <c r="EUA37" s="77"/>
      <c r="EUB37" s="74"/>
      <c r="EUC37" s="74"/>
      <c r="EUD37" s="85"/>
      <c r="EUE37" s="74"/>
      <c r="EUF37" s="74"/>
      <c r="EUG37" s="85"/>
      <c r="EUH37" s="74"/>
      <c r="EUI37" s="74"/>
      <c r="EUJ37" s="85"/>
      <c r="EUK37" s="74"/>
      <c r="EUL37" s="74"/>
      <c r="EUM37" s="85"/>
      <c r="EUN37" s="80"/>
      <c r="EUO37" s="80"/>
      <c r="EUP37" s="85"/>
      <c r="EUQ37" s="77"/>
      <c r="EUR37" s="74"/>
      <c r="EUS37" s="74"/>
      <c r="EUT37" s="85"/>
      <c r="EUU37" s="74"/>
      <c r="EUV37" s="74"/>
      <c r="EUW37" s="85"/>
      <c r="EUX37" s="74"/>
      <c r="EUY37" s="74"/>
      <c r="EUZ37" s="85"/>
      <c r="EVA37" s="74"/>
      <c r="EVB37" s="74"/>
      <c r="EVC37" s="85"/>
      <c r="EVD37" s="80"/>
      <c r="EVE37" s="80"/>
      <c r="EVF37" s="85"/>
      <c r="EVG37" s="77"/>
      <c r="EVH37" s="74"/>
      <c r="EVI37" s="74"/>
      <c r="EVJ37" s="85"/>
      <c r="EVK37" s="74"/>
      <c r="EVL37" s="74"/>
      <c r="EVM37" s="85"/>
      <c r="EVN37" s="74"/>
      <c r="EVO37" s="74"/>
      <c r="EVP37" s="85"/>
      <c r="EVQ37" s="74"/>
      <c r="EVR37" s="74"/>
      <c r="EVS37" s="85"/>
      <c r="EVT37" s="80"/>
      <c r="EVU37" s="80"/>
      <c r="EVV37" s="85"/>
      <c r="EVW37" s="77"/>
      <c r="EVX37" s="74"/>
      <c r="EVY37" s="74"/>
      <c r="EVZ37" s="85"/>
      <c r="EWA37" s="74"/>
      <c r="EWB37" s="74"/>
      <c r="EWC37" s="85"/>
      <c r="EWD37" s="74"/>
      <c r="EWE37" s="74"/>
      <c r="EWF37" s="85"/>
      <c r="EWG37" s="74"/>
      <c r="EWH37" s="74"/>
      <c r="EWI37" s="85"/>
      <c r="EWJ37" s="80"/>
      <c r="EWK37" s="80"/>
      <c r="EWL37" s="85"/>
      <c r="EWM37" s="77"/>
      <c r="EWN37" s="74"/>
      <c r="EWO37" s="74"/>
      <c r="EWP37" s="85"/>
      <c r="EWQ37" s="74"/>
      <c r="EWR37" s="74"/>
      <c r="EWS37" s="85"/>
      <c r="EWT37" s="74"/>
      <c r="EWU37" s="74"/>
      <c r="EWV37" s="85"/>
      <c r="EWW37" s="74"/>
      <c r="EWX37" s="74"/>
      <c r="EWY37" s="85"/>
      <c r="EWZ37" s="80"/>
      <c r="EXA37" s="80"/>
      <c r="EXB37" s="85"/>
      <c r="EXC37" s="77"/>
      <c r="EXD37" s="74"/>
      <c r="EXE37" s="74"/>
      <c r="EXF37" s="85"/>
      <c r="EXG37" s="74"/>
      <c r="EXH37" s="74"/>
      <c r="EXI37" s="85"/>
      <c r="EXJ37" s="74"/>
      <c r="EXK37" s="74"/>
      <c r="EXL37" s="85"/>
      <c r="EXM37" s="74"/>
      <c r="EXN37" s="74"/>
      <c r="EXO37" s="85"/>
      <c r="EXP37" s="80"/>
      <c r="EXQ37" s="80"/>
      <c r="EXR37" s="85"/>
      <c r="EXS37" s="77"/>
      <c r="EXT37" s="74"/>
      <c r="EXU37" s="74"/>
      <c r="EXV37" s="85"/>
      <c r="EXW37" s="74"/>
      <c r="EXX37" s="74"/>
      <c r="EXY37" s="85"/>
      <c r="EXZ37" s="74"/>
      <c r="EYA37" s="74"/>
      <c r="EYB37" s="85"/>
      <c r="EYC37" s="74"/>
      <c r="EYD37" s="74"/>
      <c r="EYE37" s="85"/>
      <c r="EYF37" s="80"/>
      <c r="EYG37" s="80"/>
      <c r="EYH37" s="85"/>
      <c r="EYI37" s="77"/>
      <c r="EYJ37" s="74"/>
      <c r="EYK37" s="74"/>
      <c r="EYL37" s="85"/>
      <c r="EYM37" s="74"/>
      <c r="EYN37" s="74"/>
      <c r="EYO37" s="85"/>
      <c r="EYP37" s="74"/>
      <c r="EYQ37" s="74"/>
      <c r="EYR37" s="85"/>
      <c r="EYS37" s="74"/>
      <c r="EYT37" s="74"/>
      <c r="EYU37" s="85"/>
      <c r="EYV37" s="80"/>
      <c r="EYW37" s="80"/>
      <c r="EYX37" s="85"/>
      <c r="EYY37" s="77"/>
      <c r="EYZ37" s="74"/>
      <c r="EZA37" s="74"/>
      <c r="EZB37" s="85"/>
      <c r="EZC37" s="74"/>
      <c r="EZD37" s="74"/>
      <c r="EZE37" s="85"/>
      <c r="EZF37" s="74"/>
      <c r="EZG37" s="74"/>
      <c r="EZH37" s="85"/>
      <c r="EZI37" s="74"/>
      <c r="EZJ37" s="74"/>
      <c r="EZK37" s="85"/>
      <c r="EZL37" s="80"/>
      <c r="EZM37" s="80"/>
      <c r="EZN37" s="85"/>
      <c r="EZO37" s="77"/>
      <c r="EZP37" s="74"/>
      <c r="EZQ37" s="74"/>
      <c r="EZR37" s="85"/>
      <c r="EZS37" s="74"/>
      <c r="EZT37" s="74"/>
      <c r="EZU37" s="85"/>
      <c r="EZV37" s="74"/>
      <c r="EZW37" s="74"/>
      <c r="EZX37" s="85"/>
      <c r="EZY37" s="74"/>
      <c r="EZZ37" s="74"/>
      <c r="FAA37" s="85"/>
      <c r="FAB37" s="80"/>
      <c r="FAC37" s="80"/>
      <c r="FAD37" s="85"/>
      <c r="FAE37" s="77"/>
      <c r="FAF37" s="74"/>
      <c r="FAG37" s="74"/>
      <c r="FAH37" s="85"/>
      <c r="FAI37" s="74"/>
      <c r="FAJ37" s="74"/>
      <c r="FAK37" s="85"/>
      <c r="FAL37" s="74"/>
      <c r="FAM37" s="74"/>
      <c r="FAN37" s="85"/>
      <c r="FAO37" s="74"/>
      <c r="FAP37" s="74"/>
      <c r="FAQ37" s="85"/>
      <c r="FAR37" s="80"/>
      <c r="FAS37" s="80"/>
      <c r="FAT37" s="85"/>
      <c r="FAU37" s="77"/>
      <c r="FAV37" s="74"/>
      <c r="FAW37" s="74"/>
      <c r="FAX37" s="85"/>
      <c r="FAY37" s="74"/>
      <c r="FAZ37" s="74"/>
      <c r="FBA37" s="85"/>
      <c r="FBB37" s="74"/>
      <c r="FBC37" s="74"/>
      <c r="FBD37" s="85"/>
      <c r="FBE37" s="74"/>
      <c r="FBF37" s="74"/>
      <c r="FBG37" s="85"/>
      <c r="FBH37" s="80"/>
      <c r="FBI37" s="80"/>
      <c r="FBJ37" s="85"/>
      <c r="FBK37" s="77"/>
      <c r="FBL37" s="74"/>
      <c r="FBM37" s="74"/>
      <c r="FBN37" s="85"/>
      <c r="FBO37" s="74"/>
      <c r="FBP37" s="74"/>
      <c r="FBQ37" s="85"/>
      <c r="FBR37" s="74"/>
      <c r="FBS37" s="74"/>
      <c r="FBT37" s="85"/>
      <c r="FBU37" s="74"/>
      <c r="FBV37" s="74"/>
      <c r="FBW37" s="85"/>
      <c r="FBX37" s="80"/>
      <c r="FBY37" s="80"/>
      <c r="FBZ37" s="85"/>
      <c r="FCA37" s="77"/>
      <c r="FCB37" s="74"/>
      <c r="FCC37" s="74"/>
      <c r="FCD37" s="85"/>
      <c r="FCE37" s="74"/>
      <c r="FCF37" s="74"/>
      <c r="FCG37" s="85"/>
      <c r="FCH37" s="74"/>
      <c r="FCI37" s="74"/>
      <c r="FCJ37" s="85"/>
      <c r="FCK37" s="74"/>
      <c r="FCL37" s="74"/>
      <c r="FCM37" s="85"/>
      <c r="FCN37" s="80"/>
      <c r="FCO37" s="80"/>
      <c r="FCP37" s="85"/>
      <c r="FCQ37" s="77"/>
      <c r="FCR37" s="74"/>
      <c r="FCS37" s="74"/>
      <c r="FCT37" s="85"/>
      <c r="FCU37" s="74"/>
      <c r="FCV37" s="74"/>
      <c r="FCW37" s="85"/>
      <c r="FCX37" s="74"/>
      <c r="FCY37" s="74"/>
      <c r="FCZ37" s="85"/>
      <c r="FDA37" s="74"/>
      <c r="FDB37" s="74"/>
      <c r="FDC37" s="85"/>
      <c r="FDD37" s="80"/>
      <c r="FDE37" s="80"/>
      <c r="FDF37" s="85"/>
      <c r="FDG37" s="77"/>
      <c r="FDH37" s="74"/>
      <c r="FDI37" s="74"/>
      <c r="FDJ37" s="85"/>
      <c r="FDK37" s="74"/>
      <c r="FDL37" s="74"/>
      <c r="FDM37" s="85"/>
      <c r="FDN37" s="74"/>
      <c r="FDO37" s="74"/>
      <c r="FDP37" s="85"/>
      <c r="FDQ37" s="74"/>
      <c r="FDR37" s="74"/>
      <c r="FDS37" s="85"/>
      <c r="FDT37" s="80"/>
      <c r="FDU37" s="80"/>
      <c r="FDV37" s="85"/>
      <c r="FDW37" s="77"/>
      <c r="FDX37" s="74"/>
      <c r="FDY37" s="74"/>
      <c r="FDZ37" s="85"/>
      <c r="FEA37" s="74"/>
      <c r="FEB37" s="74"/>
      <c r="FEC37" s="85"/>
      <c r="FED37" s="74"/>
      <c r="FEE37" s="74"/>
      <c r="FEF37" s="85"/>
      <c r="FEG37" s="74"/>
      <c r="FEH37" s="74"/>
      <c r="FEI37" s="85"/>
      <c r="FEJ37" s="80"/>
      <c r="FEK37" s="80"/>
      <c r="FEL37" s="85"/>
      <c r="FEM37" s="77"/>
      <c r="FEN37" s="74"/>
      <c r="FEO37" s="74"/>
      <c r="FEP37" s="85"/>
      <c r="FEQ37" s="74"/>
      <c r="FER37" s="74"/>
      <c r="FES37" s="85"/>
      <c r="FET37" s="74"/>
      <c r="FEU37" s="74"/>
      <c r="FEV37" s="85"/>
      <c r="FEW37" s="74"/>
      <c r="FEX37" s="74"/>
      <c r="FEY37" s="85"/>
      <c r="FEZ37" s="80"/>
      <c r="FFA37" s="80"/>
      <c r="FFB37" s="85"/>
      <c r="FFC37" s="77"/>
      <c r="FFD37" s="74"/>
      <c r="FFE37" s="74"/>
      <c r="FFF37" s="85"/>
      <c r="FFG37" s="74"/>
      <c r="FFH37" s="74"/>
      <c r="FFI37" s="85"/>
      <c r="FFJ37" s="74"/>
      <c r="FFK37" s="74"/>
      <c r="FFL37" s="85"/>
      <c r="FFM37" s="74"/>
      <c r="FFN37" s="74"/>
      <c r="FFO37" s="85"/>
      <c r="FFP37" s="80"/>
      <c r="FFQ37" s="80"/>
      <c r="FFR37" s="85"/>
      <c r="FFS37" s="77"/>
      <c r="FFT37" s="74"/>
      <c r="FFU37" s="74"/>
      <c r="FFV37" s="85"/>
      <c r="FFW37" s="74"/>
      <c r="FFX37" s="74"/>
      <c r="FFY37" s="85"/>
      <c r="FFZ37" s="74"/>
      <c r="FGA37" s="74"/>
      <c r="FGB37" s="85"/>
      <c r="FGC37" s="74"/>
      <c r="FGD37" s="74"/>
      <c r="FGE37" s="85"/>
      <c r="FGF37" s="80"/>
      <c r="FGG37" s="80"/>
      <c r="FGH37" s="85"/>
      <c r="FGI37" s="77"/>
      <c r="FGJ37" s="74"/>
      <c r="FGK37" s="74"/>
      <c r="FGL37" s="85"/>
      <c r="FGM37" s="74"/>
      <c r="FGN37" s="74"/>
      <c r="FGO37" s="85"/>
      <c r="FGP37" s="74"/>
      <c r="FGQ37" s="74"/>
      <c r="FGR37" s="85"/>
      <c r="FGS37" s="74"/>
      <c r="FGT37" s="74"/>
      <c r="FGU37" s="85"/>
      <c r="FGV37" s="80"/>
      <c r="FGW37" s="80"/>
      <c r="FGX37" s="85"/>
      <c r="FGY37" s="77"/>
      <c r="FGZ37" s="74"/>
      <c r="FHA37" s="74"/>
      <c r="FHB37" s="85"/>
      <c r="FHC37" s="74"/>
      <c r="FHD37" s="74"/>
      <c r="FHE37" s="85"/>
      <c r="FHF37" s="74"/>
      <c r="FHG37" s="74"/>
      <c r="FHH37" s="85"/>
      <c r="FHI37" s="74"/>
      <c r="FHJ37" s="74"/>
      <c r="FHK37" s="85"/>
      <c r="FHL37" s="80"/>
      <c r="FHM37" s="80"/>
      <c r="FHN37" s="85"/>
      <c r="FHO37" s="77"/>
      <c r="FHP37" s="74"/>
      <c r="FHQ37" s="74"/>
      <c r="FHR37" s="85"/>
      <c r="FHS37" s="74"/>
      <c r="FHT37" s="74"/>
      <c r="FHU37" s="85"/>
      <c r="FHV37" s="74"/>
      <c r="FHW37" s="74"/>
      <c r="FHX37" s="85"/>
      <c r="FHY37" s="74"/>
      <c r="FHZ37" s="74"/>
      <c r="FIA37" s="85"/>
      <c r="FIB37" s="80"/>
      <c r="FIC37" s="80"/>
      <c r="FID37" s="85"/>
      <c r="FIE37" s="77"/>
      <c r="FIF37" s="74"/>
      <c r="FIG37" s="74"/>
      <c r="FIH37" s="85"/>
      <c r="FII37" s="74"/>
      <c r="FIJ37" s="74"/>
      <c r="FIK37" s="85"/>
      <c r="FIL37" s="74"/>
      <c r="FIM37" s="74"/>
      <c r="FIN37" s="85"/>
      <c r="FIO37" s="74"/>
      <c r="FIP37" s="74"/>
      <c r="FIQ37" s="85"/>
      <c r="FIR37" s="80"/>
      <c r="FIS37" s="80"/>
      <c r="FIT37" s="85"/>
      <c r="FIU37" s="77"/>
      <c r="FIV37" s="74"/>
      <c r="FIW37" s="74"/>
      <c r="FIX37" s="85"/>
      <c r="FIY37" s="74"/>
      <c r="FIZ37" s="74"/>
      <c r="FJA37" s="85"/>
      <c r="FJB37" s="74"/>
      <c r="FJC37" s="74"/>
      <c r="FJD37" s="85"/>
      <c r="FJE37" s="74"/>
      <c r="FJF37" s="74"/>
      <c r="FJG37" s="85"/>
      <c r="FJH37" s="80"/>
      <c r="FJI37" s="80"/>
      <c r="FJJ37" s="85"/>
      <c r="FJK37" s="77"/>
      <c r="FJL37" s="74"/>
      <c r="FJM37" s="74"/>
      <c r="FJN37" s="85"/>
      <c r="FJO37" s="74"/>
      <c r="FJP37" s="74"/>
      <c r="FJQ37" s="85"/>
      <c r="FJR37" s="74"/>
      <c r="FJS37" s="74"/>
      <c r="FJT37" s="85"/>
      <c r="FJU37" s="74"/>
      <c r="FJV37" s="74"/>
      <c r="FJW37" s="85"/>
      <c r="FJX37" s="80"/>
      <c r="FJY37" s="80"/>
      <c r="FJZ37" s="85"/>
      <c r="FKA37" s="77"/>
      <c r="FKB37" s="74"/>
      <c r="FKC37" s="74"/>
      <c r="FKD37" s="85"/>
      <c r="FKE37" s="74"/>
      <c r="FKF37" s="74"/>
      <c r="FKG37" s="85"/>
      <c r="FKH37" s="74"/>
      <c r="FKI37" s="74"/>
      <c r="FKJ37" s="85"/>
      <c r="FKK37" s="74"/>
      <c r="FKL37" s="74"/>
      <c r="FKM37" s="85"/>
      <c r="FKN37" s="80"/>
      <c r="FKO37" s="80"/>
      <c r="FKP37" s="85"/>
      <c r="FKQ37" s="77"/>
      <c r="FKR37" s="74"/>
      <c r="FKS37" s="74"/>
      <c r="FKT37" s="85"/>
      <c r="FKU37" s="74"/>
      <c r="FKV37" s="74"/>
      <c r="FKW37" s="85"/>
      <c r="FKX37" s="74"/>
      <c r="FKY37" s="74"/>
      <c r="FKZ37" s="85"/>
      <c r="FLA37" s="74"/>
      <c r="FLB37" s="74"/>
      <c r="FLC37" s="85"/>
      <c r="FLD37" s="80"/>
      <c r="FLE37" s="80"/>
      <c r="FLF37" s="85"/>
      <c r="FLG37" s="77"/>
      <c r="FLH37" s="74"/>
      <c r="FLI37" s="74"/>
      <c r="FLJ37" s="85"/>
      <c r="FLK37" s="74"/>
      <c r="FLL37" s="74"/>
      <c r="FLM37" s="85"/>
      <c r="FLN37" s="74"/>
      <c r="FLO37" s="74"/>
      <c r="FLP37" s="85"/>
      <c r="FLQ37" s="74"/>
      <c r="FLR37" s="74"/>
      <c r="FLS37" s="85"/>
      <c r="FLT37" s="80"/>
      <c r="FLU37" s="80"/>
      <c r="FLV37" s="85"/>
      <c r="FLW37" s="77"/>
      <c r="FLX37" s="74"/>
      <c r="FLY37" s="74"/>
      <c r="FLZ37" s="85"/>
      <c r="FMA37" s="74"/>
      <c r="FMB37" s="74"/>
      <c r="FMC37" s="85"/>
      <c r="FMD37" s="74"/>
      <c r="FME37" s="74"/>
      <c r="FMF37" s="85"/>
      <c r="FMG37" s="74"/>
      <c r="FMH37" s="74"/>
      <c r="FMI37" s="85"/>
      <c r="FMJ37" s="80"/>
      <c r="FMK37" s="80"/>
      <c r="FML37" s="85"/>
      <c r="FMM37" s="77"/>
      <c r="FMN37" s="74"/>
      <c r="FMO37" s="74"/>
      <c r="FMP37" s="85"/>
      <c r="FMQ37" s="74"/>
      <c r="FMR37" s="74"/>
      <c r="FMS37" s="85"/>
      <c r="FMT37" s="74"/>
      <c r="FMU37" s="74"/>
      <c r="FMV37" s="85"/>
      <c r="FMW37" s="74"/>
      <c r="FMX37" s="74"/>
      <c r="FMY37" s="85"/>
      <c r="FMZ37" s="80"/>
      <c r="FNA37" s="80"/>
      <c r="FNB37" s="85"/>
      <c r="FNC37" s="77"/>
      <c r="FND37" s="74"/>
      <c r="FNE37" s="74"/>
      <c r="FNF37" s="85"/>
      <c r="FNG37" s="74"/>
      <c r="FNH37" s="74"/>
      <c r="FNI37" s="85"/>
      <c r="FNJ37" s="74"/>
      <c r="FNK37" s="74"/>
      <c r="FNL37" s="85"/>
      <c r="FNM37" s="74"/>
      <c r="FNN37" s="74"/>
      <c r="FNO37" s="85"/>
      <c r="FNP37" s="80"/>
      <c r="FNQ37" s="80"/>
      <c r="FNR37" s="85"/>
      <c r="FNS37" s="77"/>
      <c r="FNT37" s="74"/>
      <c r="FNU37" s="74"/>
      <c r="FNV37" s="85"/>
      <c r="FNW37" s="74"/>
      <c r="FNX37" s="74"/>
      <c r="FNY37" s="85"/>
      <c r="FNZ37" s="74"/>
      <c r="FOA37" s="74"/>
      <c r="FOB37" s="85"/>
      <c r="FOC37" s="74"/>
      <c r="FOD37" s="74"/>
      <c r="FOE37" s="85"/>
      <c r="FOF37" s="80"/>
      <c r="FOG37" s="80"/>
      <c r="FOH37" s="85"/>
      <c r="FOI37" s="77"/>
      <c r="FOJ37" s="74"/>
      <c r="FOK37" s="74"/>
      <c r="FOL37" s="85"/>
      <c r="FOM37" s="74"/>
      <c r="FON37" s="74"/>
      <c r="FOO37" s="85"/>
      <c r="FOP37" s="74"/>
      <c r="FOQ37" s="74"/>
      <c r="FOR37" s="85"/>
      <c r="FOS37" s="74"/>
      <c r="FOT37" s="74"/>
      <c r="FOU37" s="85"/>
      <c r="FOV37" s="80"/>
      <c r="FOW37" s="80"/>
      <c r="FOX37" s="85"/>
      <c r="FOY37" s="77"/>
      <c r="FOZ37" s="74"/>
      <c r="FPA37" s="74"/>
      <c r="FPB37" s="85"/>
      <c r="FPC37" s="74"/>
      <c r="FPD37" s="74"/>
      <c r="FPE37" s="85"/>
      <c r="FPF37" s="74"/>
      <c r="FPG37" s="74"/>
      <c r="FPH37" s="85"/>
      <c r="FPI37" s="74"/>
      <c r="FPJ37" s="74"/>
      <c r="FPK37" s="85"/>
      <c r="FPL37" s="80"/>
      <c r="FPM37" s="80"/>
      <c r="FPN37" s="85"/>
      <c r="FPO37" s="77"/>
      <c r="FPP37" s="74"/>
      <c r="FPQ37" s="74"/>
      <c r="FPR37" s="85"/>
      <c r="FPS37" s="74"/>
      <c r="FPT37" s="74"/>
      <c r="FPU37" s="85"/>
      <c r="FPV37" s="74"/>
      <c r="FPW37" s="74"/>
      <c r="FPX37" s="85"/>
      <c r="FPY37" s="74"/>
      <c r="FPZ37" s="74"/>
      <c r="FQA37" s="85"/>
      <c r="FQB37" s="80"/>
      <c r="FQC37" s="80"/>
      <c r="FQD37" s="85"/>
      <c r="FQE37" s="77"/>
      <c r="FQF37" s="74"/>
      <c r="FQG37" s="74"/>
      <c r="FQH37" s="85"/>
      <c r="FQI37" s="74"/>
      <c r="FQJ37" s="74"/>
      <c r="FQK37" s="85"/>
      <c r="FQL37" s="74"/>
      <c r="FQM37" s="74"/>
      <c r="FQN37" s="85"/>
      <c r="FQO37" s="74"/>
      <c r="FQP37" s="74"/>
      <c r="FQQ37" s="85"/>
      <c r="FQR37" s="80"/>
      <c r="FQS37" s="80"/>
      <c r="FQT37" s="85"/>
      <c r="FQU37" s="77"/>
      <c r="FQV37" s="74"/>
      <c r="FQW37" s="74"/>
      <c r="FQX37" s="85"/>
      <c r="FQY37" s="74"/>
      <c r="FQZ37" s="74"/>
      <c r="FRA37" s="85"/>
      <c r="FRB37" s="74"/>
      <c r="FRC37" s="74"/>
      <c r="FRD37" s="85"/>
      <c r="FRE37" s="74"/>
      <c r="FRF37" s="74"/>
      <c r="FRG37" s="85"/>
      <c r="FRH37" s="80"/>
      <c r="FRI37" s="80"/>
      <c r="FRJ37" s="85"/>
      <c r="FRK37" s="77"/>
      <c r="FRL37" s="74"/>
      <c r="FRM37" s="74"/>
      <c r="FRN37" s="85"/>
      <c r="FRO37" s="74"/>
      <c r="FRP37" s="74"/>
      <c r="FRQ37" s="85"/>
      <c r="FRR37" s="74"/>
      <c r="FRS37" s="74"/>
      <c r="FRT37" s="85"/>
      <c r="FRU37" s="74"/>
      <c r="FRV37" s="74"/>
      <c r="FRW37" s="85"/>
      <c r="FRX37" s="80"/>
      <c r="FRY37" s="80"/>
      <c r="FRZ37" s="85"/>
      <c r="FSA37" s="77"/>
      <c r="FSB37" s="74"/>
      <c r="FSC37" s="74"/>
      <c r="FSD37" s="85"/>
      <c r="FSE37" s="74"/>
      <c r="FSF37" s="74"/>
      <c r="FSG37" s="85"/>
      <c r="FSH37" s="74"/>
      <c r="FSI37" s="74"/>
      <c r="FSJ37" s="85"/>
      <c r="FSK37" s="74"/>
      <c r="FSL37" s="74"/>
      <c r="FSM37" s="85"/>
      <c r="FSN37" s="80"/>
      <c r="FSO37" s="80"/>
      <c r="FSP37" s="85"/>
      <c r="FSQ37" s="77"/>
      <c r="FSR37" s="74"/>
      <c r="FSS37" s="74"/>
      <c r="FST37" s="85"/>
      <c r="FSU37" s="74"/>
      <c r="FSV37" s="74"/>
      <c r="FSW37" s="85"/>
      <c r="FSX37" s="74"/>
      <c r="FSY37" s="74"/>
      <c r="FSZ37" s="85"/>
      <c r="FTA37" s="74"/>
      <c r="FTB37" s="74"/>
      <c r="FTC37" s="85"/>
      <c r="FTD37" s="80"/>
      <c r="FTE37" s="80"/>
      <c r="FTF37" s="85"/>
      <c r="FTG37" s="77"/>
      <c r="FTH37" s="74"/>
      <c r="FTI37" s="74"/>
      <c r="FTJ37" s="85"/>
      <c r="FTK37" s="74"/>
      <c r="FTL37" s="74"/>
      <c r="FTM37" s="85"/>
      <c r="FTN37" s="74"/>
      <c r="FTO37" s="74"/>
      <c r="FTP37" s="85"/>
      <c r="FTQ37" s="74"/>
      <c r="FTR37" s="74"/>
      <c r="FTS37" s="85"/>
      <c r="FTT37" s="80"/>
      <c r="FTU37" s="80"/>
      <c r="FTV37" s="85"/>
      <c r="FTW37" s="77"/>
      <c r="FTX37" s="74"/>
      <c r="FTY37" s="74"/>
      <c r="FTZ37" s="85"/>
      <c r="FUA37" s="74"/>
      <c r="FUB37" s="74"/>
      <c r="FUC37" s="85"/>
      <c r="FUD37" s="74"/>
      <c r="FUE37" s="74"/>
      <c r="FUF37" s="85"/>
      <c r="FUG37" s="74"/>
      <c r="FUH37" s="74"/>
      <c r="FUI37" s="85"/>
      <c r="FUJ37" s="80"/>
      <c r="FUK37" s="80"/>
      <c r="FUL37" s="85"/>
      <c r="FUM37" s="77"/>
      <c r="FUN37" s="74"/>
      <c r="FUO37" s="74"/>
      <c r="FUP37" s="85"/>
      <c r="FUQ37" s="74"/>
      <c r="FUR37" s="74"/>
      <c r="FUS37" s="85"/>
      <c r="FUT37" s="74"/>
      <c r="FUU37" s="74"/>
      <c r="FUV37" s="85"/>
      <c r="FUW37" s="74"/>
      <c r="FUX37" s="74"/>
      <c r="FUY37" s="85"/>
      <c r="FUZ37" s="80"/>
      <c r="FVA37" s="80"/>
      <c r="FVB37" s="85"/>
      <c r="FVC37" s="77"/>
      <c r="FVD37" s="74"/>
      <c r="FVE37" s="74"/>
      <c r="FVF37" s="85"/>
      <c r="FVG37" s="74"/>
      <c r="FVH37" s="74"/>
      <c r="FVI37" s="85"/>
      <c r="FVJ37" s="74"/>
      <c r="FVK37" s="74"/>
      <c r="FVL37" s="85"/>
      <c r="FVM37" s="74"/>
      <c r="FVN37" s="74"/>
      <c r="FVO37" s="85"/>
      <c r="FVP37" s="80"/>
      <c r="FVQ37" s="80"/>
      <c r="FVR37" s="85"/>
      <c r="FVS37" s="77"/>
      <c r="FVT37" s="74"/>
      <c r="FVU37" s="74"/>
      <c r="FVV37" s="85"/>
      <c r="FVW37" s="74"/>
      <c r="FVX37" s="74"/>
      <c r="FVY37" s="85"/>
      <c r="FVZ37" s="74"/>
      <c r="FWA37" s="74"/>
      <c r="FWB37" s="85"/>
      <c r="FWC37" s="74"/>
      <c r="FWD37" s="74"/>
      <c r="FWE37" s="85"/>
      <c r="FWF37" s="80"/>
      <c r="FWG37" s="80"/>
      <c r="FWH37" s="85"/>
      <c r="FWI37" s="77"/>
      <c r="FWJ37" s="74"/>
      <c r="FWK37" s="74"/>
      <c r="FWL37" s="85"/>
      <c r="FWM37" s="74"/>
      <c r="FWN37" s="74"/>
      <c r="FWO37" s="85"/>
      <c r="FWP37" s="74"/>
      <c r="FWQ37" s="74"/>
      <c r="FWR37" s="85"/>
      <c r="FWS37" s="74"/>
      <c r="FWT37" s="74"/>
      <c r="FWU37" s="85"/>
      <c r="FWV37" s="80"/>
      <c r="FWW37" s="80"/>
      <c r="FWX37" s="85"/>
      <c r="FWY37" s="77"/>
      <c r="FWZ37" s="74"/>
      <c r="FXA37" s="74"/>
      <c r="FXB37" s="85"/>
      <c r="FXC37" s="74"/>
      <c r="FXD37" s="74"/>
      <c r="FXE37" s="85"/>
      <c r="FXF37" s="74"/>
      <c r="FXG37" s="74"/>
      <c r="FXH37" s="85"/>
      <c r="FXI37" s="74"/>
      <c r="FXJ37" s="74"/>
      <c r="FXK37" s="85"/>
      <c r="FXL37" s="80"/>
      <c r="FXM37" s="80"/>
      <c r="FXN37" s="85"/>
      <c r="FXO37" s="77"/>
      <c r="FXP37" s="74"/>
      <c r="FXQ37" s="74"/>
      <c r="FXR37" s="85"/>
      <c r="FXS37" s="74"/>
      <c r="FXT37" s="74"/>
      <c r="FXU37" s="85"/>
      <c r="FXV37" s="74"/>
      <c r="FXW37" s="74"/>
      <c r="FXX37" s="85"/>
      <c r="FXY37" s="74"/>
      <c r="FXZ37" s="74"/>
      <c r="FYA37" s="85"/>
      <c r="FYB37" s="80"/>
      <c r="FYC37" s="80"/>
      <c r="FYD37" s="85"/>
      <c r="FYE37" s="77"/>
      <c r="FYF37" s="74"/>
      <c r="FYG37" s="74"/>
      <c r="FYH37" s="85"/>
      <c r="FYI37" s="74"/>
      <c r="FYJ37" s="74"/>
      <c r="FYK37" s="85"/>
      <c r="FYL37" s="74"/>
      <c r="FYM37" s="74"/>
      <c r="FYN37" s="85"/>
      <c r="FYO37" s="74"/>
      <c r="FYP37" s="74"/>
      <c r="FYQ37" s="85"/>
      <c r="FYR37" s="80"/>
      <c r="FYS37" s="80"/>
      <c r="FYT37" s="85"/>
      <c r="FYU37" s="77"/>
      <c r="FYV37" s="74"/>
      <c r="FYW37" s="74"/>
      <c r="FYX37" s="85"/>
      <c r="FYY37" s="74"/>
      <c r="FYZ37" s="74"/>
      <c r="FZA37" s="85"/>
      <c r="FZB37" s="74"/>
      <c r="FZC37" s="74"/>
      <c r="FZD37" s="85"/>
      <c r="FZE37" s="74"/>
      <c r="FZF37" s="74"/>
      <c r="FZG37" s="85"/>
      <c r="FZH37" s="80"/>
      <c r="FZI37" s="80"/>
      <c r="FZJ37" s="85"/>
      <c r="FZK37" s="77"/>
      <c r="FZL37" s="74"/>
      <c r="FZM37" s="74"/>
      <c r="FZN37" s="85"/>
      <c r="FZO37" s="74"/>
      <c r="FZP37" s="74"/>
      <c r="FZQ37" s="85"/>
      <c r="FZR37" s="74"/>
      <c r="FZS37" s="74"/>
      <c r="FZT37" s="85"/>
      <c r="FZU37" s="74"/>
      <c r="FZV37" s="74"/>
      <c r="FZW37" s="85"/>
      <c r="FZX37" s="80"/>
      <c r="FZY37" s="80"/>
      <c r="FZZ37" s="85"/>
      <c r="GAA37" s="77"/>
      <c r="GAB37" s="74"/>
      <c r="GAC37" s="74"/>
      <c r="GAD37" s="85"/>
      <c r="GAE37" s="74"/>
      <c r="GAF37" s="74"/>
      <c r="GAG37" s="85"/>
      <c r="GAH37" s="74"/>
      <c r="GAI37" s="74"/>
      <c r="GAJ37" s="85"/>
      <c r="GAK37" s="74"/>
      <c r="GAL37" s="74"/>
      <c r="GAM37" s="85"/>
      <c r="GAN37" s="80"/>
      <c r="GAO37" s="80"/>
      <c r="GAP37" s="85"/>
      <c r="GAQ37" s="77"/>
      <c r="GAR37" s="74"/>
      <c r="GAS37" s="74"/>
      <c r="GAT37" s="85"/>
      <c r="GAU37" s="74"/>
      <c r="GAV37" s="74"/>
      <c r="GAW37" s="85"/>
      <c r="GAX37" s="74"/>
      <c r="GAY37" s="74"/>
      <c r="GAZ37" s="85"/>
      <c r="GBA37" s="74"/>
      <c r="GBB37" s="74"/>
      <c r="GBC37" s="85"/>
      <c r="GBD37" s="80"/>
      <c r="GBE37" s="80"/>
      <c r="GBF37" s="85"/>
      <c r="GBG37" s="77"/>
      <c r="GBH37" s="74"/>
      <c r="GBI37" s="74"/>
      <c r="GBJ37" s="85"/>
      <c r="GBK37" s="74"/>
      <c r="GBL37" s="74"/>
      <c r="GBM37" s="85"/>
      <c r="GBN37" s="74"/>
      <c r="GBO37" s="74"/>
      <c r="GBP37" s="85"/>
      <c r="GBQ37" s="74"/>
      <c r="GBR37" s="74"/>
      <c r="GBS37" s="85"/>
      <c r="GBT37" s="80"/>
      <c r="GBU37" s="80"/>
      <c r="GBV37" s="85"/>
      <c r="GBW37" s="77"/>
      <c r="GBX37" s="74"/>
      <c r="GBY37" s="74"/>
      <c r="GBZ37" s="85"/>
      <c r="GCA37" s="74"/>
      <c r="GCB37" s="74"/>
      <c r="GCC37" s="85"/>
      <c r="GCD37" s="74"/>
      <c r="GCE37" s="74"/>
      <c r="GCF37" s="85"/>
      <c r="GCG37" s="74"/>
      <c r="GCH37" s="74"/>
      <c r="GCI37" s="85"/>
      <c r="GCJ37" s="80"/>
      <c r="GCK37" s="80"/>
      <c r="GCL37" s="85"/>
      <c r="GCM37" s="77"/>
      <c r="GCN37" s="74"/>
      <c r="GCO37" s="74"/>
      <c r="GCP37" s="85"/>
      <c r="GCQ37" s="74"/>
      <c r="GCR37" s="74"/>
      <c r="GCS37" s="85"/>
      <c r="GCT37" s="74"/>
      <c r="GCU37" s="74"/>
      <c r="GCV37" s="85"/>
      <c r="GCW37" s="74"/>
      <c r="GCX37" s="74"/>
      <c r="GCY37" s="85"/>
      <c r="GCZ37" s="80"/>
      <c r="GDA37" s="80"/>
      <c r="GDB37" s="85"/>
      <c r="GDC37" s="77"/>
      <c r="GDD37" s="74"/>
      <c r="GDE37" s="74"/>
      <c r="GDF37" s="85"/>
      <c r="GDG37" s="74"/>
      <c r="GDH37" s="74"/>
      <c r="GDI37" s="85"/>
      <c r="GDJ37" s="74"/>
      <c r="GDK37" s="74"/>
      <c r="GDL37" s="85"/>
      <c r="GDM37" s="74"/>
      <c r="GDN37" s="74"/>
      <c r="GDO37" s="85"/>
      <c r="GDP37" s="80"/>
      <c r="GDQ37" s="80"/>
      <c r="GDR37" s="85"/>
      <c r="GDS37" s="77"/>
      <c r="GDT37" s="74"/>
      <c r="GDU37" s="74"/>
      <c r="GDV37" s="85"/>
      <c r="GDW37" s="74"/>
      <c r="GDX37" s="74"/>
      <c r="GDY37" s="85"/>
      <c r="GDZ37" s="74"/>
      <c r="GEA37" s="74"/>
      <c r="GEB37" s="85"/>
      <c r="GEC37" s="74"/>
      <c r="GED37" s="74"/>
      <c r="GEE37" s="85"/>
      <c r="GEF37" s="80"/>
      <c r="GEG37" s="80"/>
      <c r="GEH37" s="85"/>
      <c r="GEI37" s="77"/>
      <c r="GEJ37" s="74"/>
      <c r="GEK37" s="74"/>
      <c r="GEL37" s="85"/>
      <c r="GEM37" s="74"/>
      <c r="GEN37" s="74"/>
      <c r="GEO37" s="85"/>
      <c r="GEP37" s="74"/>
      <c r="GEQ37" s="74"/>
      <c r="GER37" s="85"/>
      <c r="GES37" s="74"/>
      <c r="GET37" s="74"/>
      <c r="GEU37" s="85"/>
      <c r="GEV37" s="80"/>
      <c r="GEW37" s="80"/>
      <c r="GEX37" s="85"/>
      <c r="GEY37" s="77"/>
      <c r="GEZ37" s="74"/>
      <c r="GFA37" s="74"/>
      <c r="GFB37" s="85"/>
      <c r="GFC37" s="74"/>
      <c r="GFD37" s="74"/>
      <c r="GFE37" s="85"/>
      <c r="GFF37" s="74"/>
      <c r="GFG37" s="74"/>
      <c r="GFH37" s="85"/>
      <c r="GFI37" s="74"/>
      <c r="GFJ37" s="74"/>
      <c r="GFK37" s="85"/>
      <c r="GFL37" s="80"/>
      <c r="GFM37" s="80"/>
      <c r="GFN37" s="85"/>
      <c r="GFO37" s="77"/>
      <c r="GFP37" s="74"/>
      <c r="GFQ37" s="74"/>
      <c r="GFR37" s="85"/>
      <c r="GFS37" s="74"/>
      <c r="GFT37" s="74"/>
      <c r="GFU37" s="85"/>
      <c r="GFV37" s="74"/>
      <c r="GFW37" s="74"/>
      <c r="GFX37" s="85"/>
      <c r="GFY37" s="74"/>
      <c r="GFZ37" s="74"/>
      <c r="GGA37" s="85"/>
      <c r="GGB37" s="80"/>
      <c r="GGC37" s="80"/>
      <c r="GGD37" s="85"/>
      <c r="GGE37" s="77"/>
      <c r="GGF37" s="74"/>
      <c r="GGG37" s="74"/>
      <c r="GGH37" s="85"/>
      <c r="GGI37" s="74"/>
      <c r="GGJ37" s="74"/>
      <c r="GGK37" s="85"/>
      <c r="GGL37" s="74"/>
      <c r="GGM37" s="74"/>
      <c r="GGN37" s="85"/>
      <c r="GGO37" s="74"/>
      <c r="GGP37" s="74"/>
      <c r="GGQ37" s="85"/>
      <c r="GGR37" s="80"/>
      <c r="GGS37" s="80"/>
      <c r="GGT37" s="85"/>
      <c r="GGU37" s="77"/>
      <c r="GGV37" s="74"/>
      <c r="GGW37" s="74"/>
      <c r="GGX37" s="85"/>
      <c r="GGY37" s="74"/>
      <c r="GGZ37" s="74"/>
      <c r="GHA37" s="85"/>
      <c r="GHB37" s="74"/>
      <c r="GHC37" s="74"/>
      <c r="GHD37" s="85"/>
      <c r="GHE37" s="74"/>
      <c r="GHF37" s="74"/>
      <c r="GHG37" s="85"/>
      <c r="GHH37" s="80"/>
      <c r="GHI37" s="80"/>
      <c r="GHJ37" s="85"/>
      <c r="GHK37" s="77"/>
      <c r="GHL37" s="74"/>
      <c r="GHM37" s="74"/>
      <c r="GHN37" s="85"/>
      <c r="GHO37" s="74"/>
      <c r="GHP37" s="74"/>
      <c r="GHQ37" s="85"/>
      <c r="GHR37" s="74"/>
      <c r="GHS37" s="74"/>
      <c r="GHT37" s="85"/>
      <c r="GHU37" s="74"/>
      <c r="GHV37" s="74"/>
      <c r="GHW37" s="85"/>
      <c r="GHX37" s="80"/>
      <c r="GHY37" s="80"/>
      <c r="GHZ37" s="85"/>
      <c r="GIA37" s="77"/>
      <c r="GIB37" s="74"/>
      <c r="GIC37" s="74"/>
      <c r="GID37" s="85"/>
      <c r="GIE37" s="74"/>
      <c r="GIF37" s="74"/>
      <c r="GIG37" s="85"/>
      <c r="GIH37" s="74"/>
      <c r="GII37" s="74"/>
      <c r="GIJ37" s="85"/>
      <c r="GIK37" s="74"/>
      <c r="GIL37" s="74"/>
      <c r="GIM37" s="85"/>
      <c r="GIN37" s="80"/>
      <c r="GIO37" s="80"/>
      <c r="GIP37" s="85"/>
      <c r="GIQ37" s="77"/>
      <c r="GIR37" s="74"/>
      <c r="GIS37" s="74"/>
      <c r="GIT37" s="85"/>
      <c r="GIU37" s="74"/>
      <c r="GIV37" s="74"/>
      <c r="GIW37" s="85"/>
      <c r="GIX37" s="74"/>
      <c r="GIY37" s="74"/>
      <c r="GIZ37" s="85"/>
      <c r="GJA37" s="74"/>
      <c r="GJB37" s="74"/>
      <c r="GJC37" s="85"/>
      <c r="GJD37" s="80"/>
      <c r="GJE37" s="80"/>
      <c r="GJF37" s="85"/>
      <c r="GJG37" s="77"/>
      <c r="GJH37" s="74"/>
      <c r="GJI37" s="74"/>
      <c r="GJJ37" s="85"/>
      <c r="GJK37" s="74"/>
      <c r="GJL37" s="74"/>
      <c r="GJM37" s="85"/>
      <c r="GJN37" s="74"/>
      <c r="GJO37" s="74"/>
      <c r="GJP37" s="85"/>
      <c r="GJQ37" s="74"/>
      <c r="GJR37" s="74"/>
      <c r="GJS37" s="85"/>
      <c r="GJT37" s="80"/>
      <c r="GJU37" s="80"/>
      <c r="GJV37" s="85"/>
      <c r="GJW37" s="77"/>
      <c r="GJX37" s="74"/>
      <c r="GJY37" s="74"/>
      <c r="GJZ37" s="85"/>
      <c r="GKA37" s="74"/>
      <c r="GKB37" s="74"/>
      <c r="GKC37" s="85"/>
      <c r="GKD37" s="74"/>
      <c r="GKE37" s="74"/>
      <c r="GKF37" s="85"/>
      <c r="GKG37" s="74"/>
      <c r="GKH37" s="74"/>
      <c r="GKI37" s="85"/>
      <c r="GKJ37" s="80"/>
      <c r="GKK37" s="80"/>
      <c r="GKL37" s="85"/>
      <c r="GKM37" s="77"/>
      <c r="GKN37" s="74"/>
      <c r="GKO37" s="74"/>
      <c r="GKP37" s="85"/>
      <c r="GKQ37" s="74"/>
      <c r="GKR37" s="74"/>
      <c r="GKS37" s="85"/>
      <c r="GKT37" s="74"/>
      <c r="GKU37" s="74"/>
      <c r="GKV37" s="85"/>
      <c r="GKW37" s="74"/>
      <c r="GKX37" s="74"/>
      <c r="GKY37" s="85"/>
      <c r="GKZ37" s="80"/>
      <c r="GLA37" s="80"/>
      <c r="GLB37" s="85"/>
      <c r="GLC37" s="77"/>
      <c r="GLD37" s="74"/>
      <c r="GLE37" s="74"/>
      <c r="GLF37" s="85"/>
      <c r="GLG37" s="74"/>
      <c r="GLH37" s="74"/>
      <c r="GLI37" s="85"/>
      <c r="GLJ37" s="74"/>
      <c r="GLK37" s="74"/>
      <c r="GLL37" s="85"/>
      <c r="GLM37" s="74"/>
      <c r="GLN37" s="74"/>
      <c r="GLO37" s="85"/>
      <c r="GLP37" s="80"/>
      <c r="GLQ37" s="80"/>
      <c r="GLR37" s="85"/>
      <c r="GLS37" s="77"/>
      <c r="GLT37" s="74"/>
      <c r="GLU37" s="74"/>
      <c r="GLV37" s="85"/>
      <c r="GLW37" s="74"/>
      <c r="GLX37" s="74"/>
      <c r="GLY37" s="85"/>
      <c r="GLZ37" s="74"/>
      <c r="GMA37" s="74"/>
      <c r="GMB37" s="85"/>
      <c r="GMC37" s="74"/>
      <c r="GMD37" s="74"/>
      <c r="GME37" s="85"/>
      <c r="GMF37" s="80"/>
      <c r="GMG37" s="80"/>
      <c r="GMH37" s="85"/>
      <c r="GMI37" s="77"/>
      <c r="GMJ37" s="74"/>
      <c r="GMK37" s="74"/>
      <c r="GML37" s="85"/>
      <c r="GMM37" s="74"/>
      <c r="GMN37" s="74"/>
      <c r="GMO37" s="85"/>
      <c r="GMP37" s="74"/>
      <c r="GMQ37" s="74"/>
      <c r="GMR37" s="85"/>
      <c r="GMS37" s="74"/>
      <c r="GMT37" s="74"/>
      <c r="GMU37" s="85"/>
      <c r="GMV37" s="80"/>
      <c r="GMW37" s="80"/>
      <c r="GMX37" s="85"/>
      <c r="GMY37" s="77"/>
      <c r="GMZ37" s="74"/>
      <c r="GNA37" s="74"/>
      <c r="GNB37" s="85"/>
      <c r="GNC37" s="74"/>
      <c r="GND37" s="74"/>
      <c r="GNE37" s="85"/>
      <c r="GNF37" s="74"/>
      <c r="GNG37" s="74"/>
      <c r="GNH37" s="85"/>
      <c r="GNI37" s="74"/>
      <c r="GNJ37" s="74"/>
      <c r="GNK37" s="85"/>
      <c r="GNL37" s="80"/>
      <c r="GNM37" s="80"/>
      <c r="GNN37" s="85"/>
      <c r="GNO37" s="77"/>
      <c r="GNP37" s="74"/>
      <c r="GNQ37" s="74"/>
      <c r="GNR37" s="85"/>
      <c r="GNS37" s="74"/>
      <c r="GNT37" s="74"/>
      <c r="GNU37" s="85"/>
      <c r="GNV37" s="74"/>
      <c r="GNW37" s="74"/>
      <c r="GNX37" s="85"/>
      <c r="GNY37" s="74"/>
      <c r="GNZ37" s="74"/>
      <c r="GOA37" s="85"/>
      <c r="GOB37" s="80"/>
      <c r="GOC37" s="80"/>
      <c r="GOD37" s="85"/>
      <c r="GOE37" s="77"/>
      <c r="GOF37" s="74"/>
      <c r="GOG37" s="74"/>
      <c r="GOH37" s="85"/>
      <c r="GOI37" s="74"/>
      <c r="GOJ37" s="74"/>
      <c r="GOK37" s="85"/>
      <c r="GOL37" s="74"/>
      <c r="GOM37" s="74"/>
      <c r="GON37" s="85"/>
      <c r="GOO37" s="74"/>
      <c r="GOP37" s="74"/>
      <c r="GOQ37" s="85"/>
      <c r="GOR37" s="80"/>
      <c r="GOS37" s="80"/>
      <c r="GOT37" s="85"/>
      <c r="GOU37" s="77"/>
      <c r="GOV37" s="74"/>
      <c r="GOW37" s="74"/>
      <c r="GOX37" s="85"/>
      <c r="GOY37" s="74"/>
      <c r="GOZ37" s="74"/>
      <c r="GPA37" s="85"/>
      <c r="GPB37" s="74"/>
      <c r="GPC37" s="74"/>
      <c r="GPD37" s="85"/>
      <c r="GPE37" s="74"/>
      <c r="GPF37" s="74"/>
      <c r="GPG37" s="85"/>
      <c r="GPH37" s="80"/>
      <c r="GPI37" s="80"/>
      <c r="GPJ37" s="85"/>
      <c r="GPK37" s="77"/>
      <c r="GPL37" s="74"/>
      <c r="GPM37" s="74"/>
      <c r="GPN37" s="85"/>
      <c r="GPO37" s="74"/>
      <c r="GPP37" s="74"/>
      <c r="GPQ37" s="85"/>
      <c r="GPR37" s="74"/>
      <c r="GPS37" s="74"/>
      <c r="GPT37" s="85"/>
      <c r="GPU37" s="74"/>
      <c r="GPV37" s="74"/>
      <c r="GPW37" s="85"/>
      <c r="GPX37" s="80"/>
      <c r="GPY37" s="80"/>
      <c r="GPZ37" s="85"/>
      <c r="GQA37" s="77"/>
      <c r="GQB37" s="74"/>
      <c r="GQC37" s="74"/>
      <c r="GQD37" s="85"/>
      <c r="GQE37" s="74"/>
      <c r="GQF37" s="74"/>
      <c r="GQG37" s="85"/>
      <c r="GQH37" s="74"/>
      <c r="GQI37" s="74"/>
      <c r="GQJ37" s="85"/>
      <c r="GQK37" s="74"/>
      <c r="GQL37" s="74"/>
      <c r="GQM37" s="85"/>
      <c r="GQN37" s="80"/>
      <c r="GQO37" s="80"/>
      <c r="GQP37" s="85"/>
      <c r="GQQ37" s="77"/>
      <c r="GQR37" s="74"/>
      <c r="GQS37" s="74"/>
      <c r="GQT37" s="85"/>
      <c r="GQU37" s="74"/>
      <c r="GQV37" s="74"/>
      <c r="GQW37" s="85"/>
      <c r="GQX37" s="74"/>
      <c r="GQY37" s="74"/>
      <c r="GQZ37" s="85"/>
      <c r="GRA37" s="74"/>
      <c r="GRB37" s="74"/>
      <c r="GRC37" s="85"/>
      <c r="GRD37" s="80"/>
      <c r="GRE37" s="80"/>
      <c r="GRF37" s="85"/>
      <c r="GRG37" s="77"/>
      <c r="GRH37" s="74"/>
      <c r="GRI37" s="74"/>
      <c r="GRJ37" s="85"/>
      <c r="GRK37" s="74"/>
      <c r="GRL37" s="74"/>
      <c r="GRM37" s="85"/>
      <c r="GRN37" s="74"/>
      <c r="GRO37" s="74"/>
      <c r="GRP37" s="85"/>
      <c r="GRQ37" s="74"/>
      <c r="GRR37" s="74"/>
      <c r="GRS37" s="85"/>
      <c r="GRT37" s="80"/>
      <c r="GRU37" s="80"/>
      <c r="GRV37" s="85"/>
      <c r="GRW37" s="77"/>
      <c r="GRX37" s="74"/>
      <c r="GRY37" s="74"/>
      <c r="GRZ37" s="85"/>
      <c r="GSA37" s="74"/>
      <c r="GSB37" s="74"/>
      <c r="GSC37" s="85"/>
      <c r="GSD37" s="74"/>
      <c r="GSE37" s="74"/>
      <c r="GSF37" s="85"/>
      <c r="GSG37" s="74"/>
      <c r="GSH37" s="74"/>
      <c r="GSI37" s="85"/>
      <c r="GSJ37" s="80"/>
      <c r="GSK37" s="80"/>
      <c r="GSL37" s="85"/>
      <c r="GSM37" s="77"/>
      <c r="GSN37" s="74"/>
      <c r="GSO37" s="74"/>
      <c r="GSP37" s="85"/>
      <c r="GSQ37" s="74"/>
      <c r="GSR37" s="74"/>
      <c r="GSS37" s="85"/>
      <c r="GST37" s="74"/>
      <c r="GSU37" s="74"/>
      <c r="GSV37" s="85"/>
      <c r="GSW37" s="74"/>
      <c r="GSX37" s="74"/>
      <c r="GSY37" s="85"/>
      <c r="GSZ37" s="80"/>
      <c r="GTA37" s="80"/>
      <c r="GTB37" s="85"/>
      <c r="GTC37" s="77"/>
      <c r="GTD37" s="74"/>
      <c r="GTE37" s="74"/>
      <c r="GTF37" s="85"/>
      <c r="GTG37" s="74"/>
      <c r="GTH37" s="74"/>
      <c r="GTI37" s="85"/>
      <c r="GTJ37" s="74"/>
      <c r="GTK37" s="74"/>
      <c r="GTL37" s="85"/>
      <c r="GTM37" s="74"/>
      <c r="GTN37" s="74"/>
      <c r="GTO37" s="85"/>
      <c r="GTP37" s="80"/>
      <c r="GTQ37" s="80"/>
      <c r="GTR37" s="85"/>
      <c r="GTS37" s="77"/>
      <c r="GTT37" s="74"/>
      <c r="GTU37" s="74"/>
      <c r="GTV37" s="85"/>
      <c r="GTW37" s="74"/>
      <c r="GTX37" s="74"/>
      <c r="GTY37" s="85"/>
      <c r="GTZ37" s="74"/>
      <c r="GUA37" s="74"/>
      <c r="GUB37" s="85"/>
      <c r="GUC37" s="74"/>
      <c r="GUD37" s="74"/>
      <c r="GUE37" s="85"/>
      <c r="GUF37" s="80"/>
      <c r="GUG37" s="80"/>
      <c r="GUH37" s="85"/>
      <c r="GUI37" s="77"/>
      <c r="GUJ37" s="74"/>
      <c r="GUK37" s="74"/>
      <c r="GUL37" s="85"/>
      <c r="GUM37" s="74"/>
      <c r="GUN37" s="74"/>
      <c r="GUO37" s="85"/>
      <c r="GUP37" s="74"/>
      <c r="GUQ37" s="74"/>
      <c r="GUR37" s="85"/>
      <c r="GUS37" s="74"/>
      <c r="GUT37" s="74"/>
      <c r="GUU37" s="85"/>
      <c r="GUV37" s="80"/>
      <c r="GUW37" s="80"/>
      <c r="GUX37" s="85"/>
      <c r="GUY37" s="77"/>
      <c r="GUZ37" s="74"/>
      <c r="GVA37" s="74"/>
      <c r="GVB37" s="85"/>
      <c r="GVC37" s="74"/>
      <c r="GVD37" s="74"/>
      <c r="GVE37" s="85"/>
      <c r="GVF37" s="74"/>
      <c r="GVG37" s="74"/>
      <c r="GVH37" s="85"/>
      <c r="GVI37" s="74"/>
      <c r="GVJ37" s="74"/>
      <c r="GVK37" s="85"/>
      <c r="GVL37" s="80"/>
      <c r="GVM37" s="80"/>
      <c r="GVN37" s="85"/>
      <c r="GVO37" s="77"/>
      <c r="GVP37" s="74"/>
      <c r="GVQ37" s="74"/>
      <c r="GVR37" s="85"/>
      <c r="GVS37" s="74"/>
      <c r="GVT37" s="74"/>
      <c r="GVU37" s="85"/>
      <c r="GVV37" s="74"/>
      <c r="GVW37" s="74"/>
      <c r="GVX37" s="85"/>
      <c r="GVY37" s="74"/>
      <c r="GVZ37" s="74"/>
      <c r="GWA37" s="85"/>
      <c r="GWB37" s="80"/>
      <c r="GWC37" s="80"/>
      <c r="GWD37" s="85"/>
      <c r="GWE37" s="77"/>
      <c r="GWF37" s="74"/>
      <c r="GWG37" s="74"/>
      <c r="GWH37" s="85"/>
      <c r="GWI37" s="74"/>
      <c r="GWJ37" s="74"/>
      <c r="GWK37" s="85"/>
      <c r="GWL37" s="74"/>
      <c r="GWM37" s="74"/>
      <c r="GWN37" s="85"/>
      <c r="GWO37" s="74"/>
      <c r="GWP37" s="74"/>
      <c r="GWQ37" s="85"/>
      <c r="GWR37" s="80"/>
      <c r="GWS37" s="80"/>
      <c r="GWT37" s="85"/>
      <c r="GWU37" s="77"/>
      <c r="GWV37" s="74"/>
      <c r="GWW37" s="74"/>
      <c r="GWX37" s="85"/>
      <c r="GWY37" s="74"/>
      <c r="GWZ37" s="74"/>
      <c r="GXA37" s="85"/>
      <c r="GXB37" s="74"/>
      <c r="GXC37" s="74"/>
      <c r="GXD37" s="85"/>
      <c r="GXE37" s="74"/>
      <c r="GXF37" s="74"/>
      <c r="GXG37" s="85"/>
      <c r="GXH37" s="80"/>
      <c r="GXI37" s="80"/>
      <c r="GXJ37" s="85"/>
      <c r="GXK37" s="77"/>
      <c r="GXL37" s="74"/>
      <c r="GXM37" s="74"/>
      <c r="GXN37" s="85"/>
      <c r="GXO37" s="74"/>
      <c r="GXP37" s="74"/>
      <c r="GXQ37" s="85"/>
      <c r="GXR37" s="74"/>
      <c r="GXS37" s="74"/>
      <c r="GXT37" s="85"/>
      <c r="GXU37" s="74"/>
      <c r="GXV37" s="74"/>
      <c r="GXW37" s="85"/>
      <c r="GXX37" s="80"/>
      <c r="GXY37" s="80"/>
      <c r="GXZ37" s="85"/>
      <c r="GYA37" s="77"/>
      <c r="GYB37" s="74"/>
      <c r="GYC37" s="74"/>
      <c r="GYD37" s="85"/>
      <c r="GYE37" s="74"/>
      <c r="GYF37" s="74"/>
      <c r="GYG37" s="85"/>
      <c r="GYH37" s="74"/>
      <c r="GYI37" s="74"/>
      <c r="GYJ37" s="85"/>
      <c r="GYK37" s="74"/>
      <c r="GYL37" s="74"/>
      <c r="GYM37" s="85"/>
      <c r="GYN37" s="80"/>
      <c r="GYO37" s="80"/>
      <c r="GYP37" s="85"/>
      <c r="GYQ37" s="77"/>
      <c r="GYR37" s="74"/>
      <c r="GYS37" s="74"/>
      <c r="GYT37" s="85"/>
      <c r="GYU37" s="74"/>
      <c r="GYV37" s="74"/>
      <c r="GYW37" s="85"/>
      <c r="GYX37" s="74"/>
      <c r="GYY37" s="74"/>
      <c r="GYZ37" s="85"/>
      <c r="GZA37" s="74"/>
      <c r="GZB37" s="74"/>
      <c r="GZC37" s="85"/>
      <c r="GZD37" s="80"/>
      <c r="GZE37" s="80"/>
      <c r="GZF37" s="85"/>
      <c r="GZG37" s="77"/>
      <c r="GZH37" s="74"/>
      <c r="GZI37" s="74"/>
      <c r="GZJ37" s="85"/>
      <c r="GZK37" s="74"/>
      <c r="GZL37" s="74"/>
      <c r="GZM37" s="85"/>
      <c r="GZN37" s="74"/>
      <c r="GZO37" s="74"/>
      <c r="GZP37" s="85"/>
      <c r="GZQ37" s="74"/>
      <c r="GZR37" s="74"/>
      <c r="GZS37" s="85"/>
      <c r="GZT37" s="80"/>
      <c r="GZU37" s="80"/>
      <c r="GZV37" s="85"/>
      <c r="GZW37" s="77"/>
      <c r="GZX37" s="74"/>
      <c r="GZY37" s="74"/>
      <c r="GZZ37" s="85"/>
      <c r="HAA37" s="74"/>
      <c r="HAB37" s="74"/>
      <c r="HAC37" s="85"/>
      <c r="HAD37" s="74"/>
      <c r="HAE37" s="74"/>
      <c r="HAF37" s="85"/>
      <c r="HAG37" s="74"/>
      <c r="HAH37" s="74"/>
      <c r="HAI37" s="85"/>
      <c r="HAJ37" s="80"/>
      <c r="HAK37" s="80"/>
      <c r="HAL37" s="85"/>
      <c r="HAM37" s="77"/>
      <c r="HAN37" s="74"/>
      <c r="HAO37" s="74"/>
      <c r="HAP37" s="85"/>
      <c r="HAQ37" s="74"/>
      <c r="HAR37" s="74"/>
      <c r="HAS37" s="85"/>
      <c r="HAT37" s="74"/>
      <c r="HAU37" s="74"/>
      <c r="HAV37" s="85"/>
      <c r="HAW37" s="74"/>
      <c r="HAX37" s="74"/>
      <c r="HAY37" s="85"/>
      <c r="HAZ37" s="80"/>
      <c r="HBA37" s="80"/>
      <c r="HBB37" s="85"/>
      <c r="HBC37" s="77"/>
      <c r="HBD37" s="74"/>
      <c r="HBE37" s="74"/>
      <c r="HBF37" s="85"/>
      <c r="HBG37" s="74"/>
      <c r="HBH37" s="74"/>
      <c r="HBI37" s="85"/>
      <c r="HBJ37" s="74"/>
      <c r="HBK37" s="74"/>
      <c r="HBL37" s="85"/>
      <c r="HBM37" s="74"/>
      <c r="HBN37" s="74"/>
      <c r="HBO37" s="85"/>
      <c r="HBP37" s="80"/>
      <c r="HBQ37" s="80"/>
      <c r="HBR37" s="85"/>
      <c r="HBS37" s="77"/>
      <c r="HBT37" s="74"/>
      <c r="HBU37" s="74"/>
      <c r="HBV37" s="85"/>
      <c r="HBW37" s="74"/>
      <c r="HBX37" s="74"/>
      <c r="HBY37" s="85"/>
      <c r="HBZ37" s="74"/>
      <c r="HCA37" s="74"/>
      <c r="HCB37" s="85"/>
      <c r="HCC37" s="74"/>
      <c r="HCD37" s="74"/>
      <c r="HCE37" s="85"/>
      <c r="HCF37" s="80"/>
      <c r="HCG37" s="80"/>
      <c r="HCH37" s="85"/>
      <c r="HCI37" s="77"/>
      <c r="HCJ37" s="74"/>
      <c r="HCK37" s="74"/>
      <c r="HCL37" s="85"/>
      <c r="HCM37" s="74"/>
      <c r="HCN37" s="74"/>
      <c r="HCO37" s="85"/>
      <c r="HCP37" s="74"/>
      <c r="HCQ37" s="74"/>
      <c r="HCR37" s="85"/>
      <c r="HCS37" s="74"/>
      <c r="HCT37" s="74"/>
      <c r="HCU37" s="85"/>
      <c r="HCV37" s="80"/>
      <c r="HCW37" s="80"/>
      <c r="HCX37" s="85"/>
      <c r="HCY37" s="77"/>
      <c r="HCZ37" s="74"/>
      <c r="HDA37" s="74"/>
      <c r="HDB37" s="85"/>
      <c r="HDC37" s="74"/>
      <c r="HDD37" s="74"/>
      <c r="HDE37" s="85"/>
      <c r="HDF37" s="74"/>
      <c r="HDG37" s="74"/>
      <c r="HDH37" s="85"/>
      <c r="HDI37" s="74"/>
      <c r="HDJ37" s="74"/>
      <c r="HDK37" s="85"/>
      <c r="HDL37" s="80"/>
      <c r="HDM37" s="80"/>
      <c r="HDN37" s="85"/>
      <c r="HDO37" s="77"/>
      <c r="HDP37" s="74"/>
      <c r="HDQ37" s="74"/>
      <c r="HDR37" s="85"/>
      <c r="HDS37" s="74"/>
      <c r="HDT37" s="74"/>
      <c r="HDU37" s="85"/>
      <c r="HDV37" s="74"/>
      <c r="HDW37" s="74"/>
      <c r="HDX37" s="85"/>
      <c r="HDY37" s="74"/>
      <c r="HDZ37" s="74"/>
      <c r="HEA37" s="85"/>
      <c r="HEB37" s="80"/>
      <c r="HEC37" s="80"/>
      <c r="HED37" s="85"/>
      <c r="HEE37" s="77"/>
      <c r="HEF37" s="74"/>
      <c r="HEG37" s="74"/>
      <c r="HEH37" s="85"/>
      <c r="HEI37" s="74"/>
      <c r="HEJ37" s="74"/>
      <c r="HEK37" s="85"/>
      <c r="HEL37" s="74"/>
      <c r="HEM37" s="74"/>
      <c r="HEN37" s="85"/>
      <c r="HEO37" s="74"/>
      <c r="HEP37" s="74"/>
      <c r="HEQ37" s="85"/>
      <c r="HER37" s="80"/>
      <c r="HES37" s="80"/>
      <c r="HET37" s="85"/>
      <c r="HEU37" s="77"/>
      <c r="HEV37" s="74"/>
      <c r="HEW37" s="74"/>
      <c r="HEX37" s="85"/>
      <c r="HEY37" s="74"/>
      <c r="HEZ37" s="74"/>
      <c r="HFA37" s="85"/>
      <c r="HFB37" s="74"/>
      <c r="HFC37" s="74"/>
      <c r="HFD37" s="85"/>
      <c r="HFE37" s="74"/>
      <c r="HFF37" s="74"/>
      <c r="HFG37" s="85"/>
      <c r="HFH37" s="80"/>
      <c r="HFI37" s="80"/>
      <c r="HFJ37" s="85"/>
      <c r="HFK37" s="77"/>
      <c r="HFL37" s="74"/>
      <c r="HFM37" s="74"/>
      <c r="HFN37" s="85"/>
      <c r="HFO37" s="74"/>
      <c r="HFP37" s="74"/>
      <c r="HFQ37" s="85"/>
      <c r="HFR37" s="74"/>
      <c r="HFS37" s="74"/>
      <c r="HFT37" s="85"/>
      <c r="HFU37" s="74"/>
      <c r="HFV37" s="74"/>
      <c r="HFW37" s="85"/>
      <c r="HFX37" s="80"/>
      <c r="HFY37" s="80"/>
      <c r="HFZ37" s="85"/>
      <c r="HGA37" s="77"/>
      <c r="HGB37" s="74"/>
      <c r="HGC37" s="74"/>
      <c r="HGD37" s="85"/>
      <c r="HGE37" s="74"/>
      <c r="HGF37" s="74"/>
      <c r="HGG37" s="85"/>
      <c r="HGH37" s="74"/>
      <c r="HGI37" s="74"/>
      <c r="HGJ37" s="85"/>
      <c r="HGK37" s="74"/>
      <c r="HGL37" s="74"/>
      <c r="HGM37" s="85"/>
      <c r="HGN37" s="80"/>
      <c r="HGO37" s="80"/>
      <c r="HGP37" s="85"/>
      <c r="HGQ37" s="77"/>
      <c r="HGR37" s="74"/>
      <c r="HGS37" s="74"/>
      <c r="HGT37" s="85"/>
      <c r="HGU37" s="74"/>
      <c r="HGV37" s="74"/>
      <c r="HGW37" s="85"/>
      <c r="HGX37" s="74"/>
      <c r="HGY37" s="74"/>
      <c r="HGZ37" s="85"/>
      <c r="HHA37" s="74"/>
      <c r="HHB37" s="74"/>
      <c r="HHC37" s="85"/>
      <c r="HHD37" s="80"/>
      <c r="HHE37" s="80"/>
      <c r="HHF37" s="85"/>
      <c r="HHG37" s="77"/>
      <c r="HHH37" s="74"/>
      <c r="HHI37" s="74"/>
      <c r="HHJ37" s="85"/>
      <c r="HHK37" s="74"/>
      <c r="HHL37" s="74"/>
      <c r="HHM37" s="85"/>
      <c r="HHN37" s="74"/>
      <c r="HHO37" s="74"/>
      <c r="HHP37" s="85"/>
      <c r="HHQ37" s="74"/>
      <c r="HHR37" s="74"/>
      <c r="HHS37" s="85"/>
      <c r="HHT37" s="80"/>
      <c r="HHU37" s="80"/>
      <c r="HHV37" s="85"/>
      <c r="HHW37" s="77"/>
      <c r="HHX37" s="74"/>
      <c r="HHY37" s="74"/>
      <c r="HHZ37" s="85"/>
      <c r="HIA37" s="74"/>
      <c r="HIB37" s="74"/>
      <c r="HIC37" s="85"/>
      <c r="HID37" s="74"/>
      <c r="HIE37" s="74"/>
      <c r="HIF37" s="85"/>
      <c r="HIG37" s="74"/>
      <c r="HIH37" s="74"/>
      <c r="HII37" s="85"/>
      <c r="HIJ37" s="80"/>
      <c r="HIK37" s="80"/>
      <c r="HIL37" s="85"/>
      <c r="HIM37" s="77"/>
      <c r="HIN37" s="74"/>
      <c r="HIO37" s="74"/>
      <c r="HIP37" s="85"/>
      <c r="HIQ37" s="74"/>
      <c r="HIR37" s="74"/>
      <c r="HIS37" s="85"/>
      <c r="HIT37" s="74"/>
      <c r="HIU37" s="74"/>
      <c r="HIV37" s="85"/>
      <c r="HIW37" s="74"/>
      <c r="HIX37" s="74"/>
      <c r="HIY37" s="85"/>
      <c r="HIZ37" s="80"/>
      <c r="HJA37" s="80"/>
      <c r="HJB37" s="85"/>
      <c r="HJC37" s="77"/>
      <c r="HJD37" s="74"/>
      <c r="HJE37" s="74"/>
      <c r="HJF37" s="85"/>
      <c r="HJG37" s="74"/>
      <c r="HJH37" s="74"/>
      <c r="HJI37" s="85"/>
      <c r="HJJ37" s="74"/>
      <c r="HJK37" s="74"/>
      <c r="HJL37" s="85"/>
      <c r="HJM37" s="74"/>
      <c r="HJN37" s="74"/>
      <c r="HJO37" s="85"/>
      <c r="HJP37" s="80"/>
      <c r="HJQ37" s="80"/>
      <c r="HJR37" s="85"/>
      <c r="HJS37" s="77"/>
      <c r="HJT37" s="74"/>
      <c r="HJU37" s="74"/>
      <c r="HJV37" s="85"/>
      <c r="HJW37" s="74"/>
      <c r="HJX37" s="74"/>
      <c r="HJY37" s="85"/>
      <c r="HJZ37" s="74"/>
      <c r="HKA37" s="74"/>
      <c r="HKB37" s="85"/>
      <c r="HKC37" s="74"/>
      <c r="HKD37" s="74"/>
      <c r="HKE37" s="85"/>
      <c r="HKF37" s="80"/>
      <c r="HKG37" s="80"/>
      <c r="HKH37" s="85"/>
      <c r="HKI37" s="77"/>
      <c r="HKJ37" s="74"/>
      <c r="HKK37" s="74"/>
      <c r="HKL37" s="85"/>
      <c r="HKM37" s="74"/>
      <c r="HKN37" s="74"/>
      <c r="HKO37" s="85"/>
      <c r="HKP37" s="74"/>
      <c r="HKQ37" s="74"/>
      <c r="HKR37" s="85"/>
      <c r="HKS37" s="74"/>
      <c r="HKT37" s="74"/>
      <c r="HKU37" s="85"/>
      <c r="HKV37" s="80"/>
      <c r="HKW37" s="80"/>
      <c r="HKX37" s="85"/>
      <c r="HKY37" s="77"/>
      <c r="HKZ37" s="74"/>
      <c r="HLA37" s="74"/>
      <c r="HLB37" s="85"/>
      <c r="HLC37" s="74"/>
      <c r="HLD37" s="74"/>
      <c r="HLE37" s="85"/>
      <c r="HLF37" s="74"/>
      <c r="HLG37" s="74"/>
      <c r="HLH37" s="85"/>
      <c r="HLI37" s="74"/>
      <c r="HLJ37" s="74"/>
      <c r="HLK37" s="85"/>
      <c r="HLL37" s="80"/>
      <c r="HLM37" s="80"/>
      <c r="HLN37" s="85"/>
      <c r="HLO37" s="77"/>
      <c r="HLP37" s="74"/>
      <c r="HLQ37" s="74"/>
      <c r="HLR37" s="85"/>
      <c r="HLS37" s="74"/>
      <c r="HLT37" s="74"/>
      <c r="HLU37" s="85"/>
      <c r="HLV37" s="74"/>
      <c r="HLW37" s="74"/>
      <c r="HLX37" s="85"/>
      <c r="HLY37" s="74"/>
      <c r="HLZ37" s="74"/>
      <c r="HMA37" s="85"/>
      <c r="HMB37" s="80"/>
      <c r="HMC37" s="80"/>
      <c r="HMD37" s="85"/>
      <c r="HME37" s="77"/>
      <c r="HMF37" s="74"/>
      <c r="HMG37" s="74"/>
      <c r="HMH37" s="85"/>
      <c r="HMI37" s="74"/>
      <c r="HMJ37" s="74"/>
      <c r="HMK37" s="85"/>
      <c r="HML37" s="74"/>
      <c r="HMM37" s="74"/>
      <c r="HMN37" s="85"/>
      <c r="HMO37" s="74"/>
      <c r="HMP37" s="74"/>
      <c r="HMQ37" s="85"/>
      <c r="HMR37" s="80"/>
      <c r="HMS37" s="80"/>
      <c r="HMT37" s="85"/>
      <c r="HMU37" s="77"/>
      <c r="HMV37" s="74"/>
      <c r="HMW37" s="74"/>
      <c r="HMX37" s="85"/>
      <c r="HMY37" s="74"/>
      <c r="HMZ37" s="74"/>
      <c r="HNA37" s="85"/>
      <c r="HNB37" s="74"/>
      <c r="HNC37" s="74"/>
      <c r="HND37" s="85"/>
      <c r="HNE37" s="74"/>
      <c r="HNF37" s="74"/>
      <c r="HNG37" s="85"/>
      <c r="HNH37" s="80"/>
      <c r="HNI37" s="80"/>
      <c r="HNJ37" s="85"/>
      <c r="HNK37" s="77"/>
      <c r="HNL37" s="74"/>
      <c r="HNM37" s="74"/>
      <c r="HNN37" s="85"/>
      <c r="HNO37" s="74"/>
      <c r="HNP37" s="74"/>
      <c r="HNQ37" s="85"/>
      <c r="HNR37" s="74"/>
      <c r="HNS37" s="74"/>
      <c r="HNT37" s="85"/>
      <c r="HNU37" s="74"/>
      <c r="HNV37" s="74"/>
      <c r="HNW37" s="85"/>
      <c r="HNX37" s="80"/>
      <c r="HNY37" s="80"/>
      <c r="HNZ37" s="85"/>
      <c r="HOA37" s="77"/>
      <c r="HOB37" s="74"/>
      <c r="HOC37" s="74"/>
      <c r="HOD37" s="85"/>
      <c r="HOE37" s="74"/>
      <c r="HOF37" s="74"/>
      <c r="HOG37" s="85"/>
      <c r="HOH37" s="74"/>
      <c r="HOI37" s="74"/>
      <c r="HOJ37" s="85"/>
      <c r="HOK37" s="74"/>
      <c r="HOL37" s="74"/>
      <c r="HOM37" s="85"/>
      <c r="HON37" s="80"/>
      <c r="HOO37" s="80"/>
      <c r="HOP37" s="85"/>
      <c r="HOQ37" s="77"/>
      <c r="HOR37" s="74"/>
      <c r="HOS37" s="74"/>
      <c r="HOT37" s="85"/>
      <c r="HOU37" s="74"/>
      <c r="HOV37" s="74"/>
      <c r="HOW37" s="85"/>
      <c r="HOX37" s="74"/>
      <c r="HOY37" s="74"/>
      <c r="HOZ37" s="85"/>
      <c r="HPA37" s="74"/>
      <c r="HPB37" s="74"/>
      <c r="HPC37" s="85"/>
      <c r="HPD37" s="80"/>
      <c r="HPE37" s="80"/>
      <c r="HPF37" s="85"/>
      <c r="HPG37" s="77"/>
      <c r="HPH37" s="74"/>
      <c r="HPI37" s="74"/>
      <c r="HPJ37" s="85"/>
      <c r="HPK37" s="74"/>
      <c r="HPL37" s="74"/>
      <c r="HPM37" s="85"/>
      <c r="HPN37" s="74"/>
      <c r="HPO37" s="74"/>
      <c r="HPP37" s="85"/>
      <c r="HPQ37" s="74"/>
      <c r="HPR37" s="74"/>
      <c r="HPS37" s="85"/>
      <c r="HPT37" s="80"/>
      <c r="HPU37" s="80"/>
      <c r="HPV37" s="85"/>
      <c r="HPW37" s="77"/>
      <c r="HPX37" s="74"/>
      <c r="HPY37" s="74"/>
      <c r="HPZ37" s="85"/>
      <c r="HQA37" s="74"/>
      <c r="HQB37" s="74"/>
      <c r="HQC37" s="85"/>
      <c r="HQD37" s="74"/>
      <c r="HQE37" s="74"/>
      <c r="HQF37" s="85"/>
      <c r="HQG37" s="74"/>
      <c r="HQH37" s="74"/>
      <c r="HQI37" s="85"/>
      <c r="HQJ37" s="80"/>
      <c r="HQK37" s="80"/>
      <c r="HQL37" s="85"/>
      <c r="HQM37" s="77"/>
      <c r="HQN37" s="74"/>
      <c r="HQO37" s="74"/>
      <c r="HQP37" s="85"/>
      <c r="HQQ37" s="74"/>
      <c r="HQR37" s="74"/>
      <c r="HQS37" s="85"/>
      <c r="HQT37" s="74"/>
      <c r="HQU37" s="74"/>
      <c r="HQV37" s="85"/>
      <c r="HQW37" s="74"/>
      <c r="HQX37" s="74"/>
      <c r="HQY37" s="85"/>
      <c r="HQZ37" s="80"/>
      <c r="HRA37" s="80"/>
      <c r="HRB37" s="85"/>
      <c r="HRC37" s="77"/>
      <c r="HRD37" s="74"/>
      <c r="HRE37" s="74"/>
      <c r="HRF37" s="85"/>
      <c r="HRG37" s="74"/>
      <c r="HRH37" s="74"/>
      <c r="HRI37" s="85"/>
      <c r="HRJ37" s="74"/>
      <c r="HRK37" s="74"/>
      <c r="HRL37" s="85"/>
      <c r="HRM37" s="74"/>
      <c r="HRN37" s="74"/>
      <c r="HRO37" s="85"/>
      <c r="HRP37" s="80"/>
      <c r="HRQ37" s="80"/>
      <c r="HRR37" s="85"/>
      <c r="HRS37" s="77"/>
      <c r="HRT37" s="74"/>
      <c r="HRU37" s="74"/>
      <c r="HRV37" s="85"/>
      <c r="HRW37" s="74"/>
      <c r="HRX37" s="74"/>
      <c r="HRY37" s="85"/>
      <c r="HRZ37" s="74"/>
      <c r="HSA37" s="74"/>
      <c r="HSB37" s="85"/>
      <c r="HSC37" s="74"/>
      <c r="HSD37" s="74"/>
      <c r="HSE37" s="85"/>
      <c r="HSF37" s="80"/>
      <c r="HSG37" s="80"/>
      <c r="HSH37" s="85"/>
      <c r="HSI37" s="77"/>
      <c r="HSJ37" s="74"/>
      <c r="HSK37" s="74"/>
      <c r="HSL37" s="85"/>
      <c r="HSM37" s="74"/>
      <c r="HSN37" s="74"/>
      <c r="HSO37" s="85"/>
      <c r="HSP37" s="74"/>
      <c r="HSQ37" s="74"/>
      <c r="HSR37" s="85"/>
      <c r="HSS37" s="74"/>
      <c r="HST37" s="74"/>
      <c r="HSU37" s="85"/>
      <c r="HSV37" s="80"/>
      <c r="HSW37" s="80"/>
      <c r="HSX37" s="85"/>
      <c r="HSY37" s="77"/>
      <c r="HSZ37" s="74"/>
      <c r="HTA37" s="74"/>
      <c r="HTB37" s="85"/>
      <c r="HTC37" s="74"/>
      <c r="HTD37" s="74"/>
      <c r="HTE37" s="85"/>
      <c r="HTF37" s="74"/>
      <c r="HTG37" s="74"/>
      <c r="HTH37" s="85"/>
      <c r="HTI37" s="74"/>
      <c r="HTJ37" s="74"/>
      <c r="HTK37" s="85"/>
      <c r="HTL37" s="80"/>
      <c r="HTM37" s="80"/>
      <c r="HTN37" s="85"/>
      <c r="HTO37" s="77"/>
      <c r="HTP37" s="74"/>
      <c r="HTQ37" s="74"/>
      <c r="HTR37" s="85"/>
      <c r="HTS37" s="74"/>
      <c r="HTT37" s="74"/>
      <c r="HTU37" s="85"/>
      <c r="HTV37" s="74"/>
      <c r="HTW37" s="74"/>
      <c r="HTX37" s="85"/>
      <c r="HTY37" s="74"/>
      <c r="HTZ37" s="74"/>
      <c r="HUA37" s="85"/>
      <c r="HUB37" s="80"/>
      <c r="HUC37" s="80"/>
      <c r="HUD37" s="85"/>
      <c r="HUE37" s="77"/>
      <c r="HUF37" s="74"/>
      <c r="HUG37" s="74"/>
      <c r="HUH37" s="85"/>
      <c r="HUI37" s="74"/>
      <c r="HUJ37" s="74"/>
      <c r="HUK37" s="85"/>
      <c r="HUL37" s="74"/>
      <c r="HUM37" s="74"/>
      <c r="HUN37" s="85"/>
      <c r="HUO37" s="74"/>
      <c r="HUP37" s="74"/>
      <c r="HUQ37" s="85"/>
      <c r="HUR37" s="80"/>
      <c r="HUS37" s="80"/>
      <c r="HUT37" s="85"/>
      <c r="HUU37" s="77"/>
      <c r="HUV37" s="74"/>
      <c r="HUW37" s="74"/>
      <c r="HUX37" s="85"/>
      <c r="HUY37" s="74"/>
      <c r="HUZ37" s="74"/>
      <c r="HVA37" s="85"/>
      <c r="HVB37" s="74"/>
      <c r="HVC37" s="74"/>
      <c r="HVD37" s="85"/>
      <c r="HVE37" s="74"/>
      <c r="HVF37" s="74"/>
      <c r="HVG37" s="85"/>
      <c r="HVH37" s="80"/>
      <c r="HVI37" s="80"/>
      <c r="HVJ37" s="85"/>
      <c r="HVK37" s="77"/>
      <c r="HVL37" s="74"/>
      <c r="HVM37" s="74"/>
      <c r="HVN37" s="85"/>
      <c r="HVO37" s="74"/>
      <c r="HVP37" s="74"/>
      <c r="HVQ37" s="85"/>
      <c r="HVR37" s="74"/>
      <c r="HVS37" s="74"/>
      <c r="HVT37" s="85"/>
      <c r="HVU37" s="74"/>
      <c r="HVV37" s="74"/>
      <c r="HVW37" s="85"/>
      <c r="HVX37" s="80"/>
      <c r="HVY37" s="80"/>
      <c r="HVZ37" s="85"/>
      <c r="HWA37" s="77"/>
      <c r="HWB37" s="74"/>
      <c r="HWC37" s="74"/>
      <c r="HWD37" s="85"/>
      <c r="HWE37" s="74"/>
      <c r="HWF37" s="74"/>
      <c r="HWG37" s="85"/>
      <c r="HWH37" s="74"/>
      <c r="HWI37" s="74"/>
      <c r="HWJ37" s="85"/>
      <c r="HWK37" s="74"/>
      <c r="HWL37" s="74"/>
      <c r="HWM37" s="85"/>
      <c r="HWN37" s="80"/>
      <c r="HWO37" s="80"/>
      <c r="HWP37" s="85"/>
      <c r="HWQ37" s="77"/>
      <c r="HWR37" s="74"/>
      <c r="HWS37" s="74"/>
      <c r="HWT37" s="85"/>
      <c r="HWU37" s="74"/>
      <c r="HWV37" s="74"/>
      <c r="HWW37" s="85"/>
      <c r="HWX37" s="74"/>
      <c r="HWY37" s="74"/>
      <c r="HWZ37" s="85"/>
      <c r="HXA37" s="74"/>
      <c r="HXB37" s="74"/>
      <c r="HXC37" s="85"/>
      <c r="HXD37" s="80"/>
      <c r="HXE37" s="80"/>
      <c r="HXF37" s="85"/>
      <c r="HXG37" s="77"/>
      <c r="HXH37" s="74"/>
      <c r="HXI37" s="74"/>
      <c r="HXJ37" s="85"/>
      <c r="HXK37" s="74"/>
      <c r="HXL37" s="74"/>
      <c r="HXM37" s="85"/>
      <c r="HXN37" s="74"/>
      <c r="HXO37" s="74"/>
      <c r="HXP37" s="85"/>
      <c r="HXQ37" s="74"/>
      <c r="HXR37" s="74"/>
      <c r="HXS37" s="85"/>
      <c r="HXT37" s="80"/>
      <c r="HXU37" s="80"/>
      <c r="HXV37" s="85"/>
      <c r="HXW37" s="77"/>
      <c r="HXX37" s="74"/>
      <c r="HXY37" s="74"/>
      <c r="HXZ37" s="85"/>
      <c r="HYA37" s="74"/>
      <c r="HYB37" s="74"/>
      <c r="HYC37" s="85"/>
      <c r="HYD37" s="74"/>
      <c r="HYE37" s="74"/>
      <c r="HYF37" s="85"/>
      <c r="HYG37" s="74"/>
      <c r="HYH37" s="74"/>
      <c r="HYI37" s="85"/>
      <c r="HYJ37" s="80"/>
      <c r="HYK37" s="80"/>
      <c r="HYL37" s="85"/>
      <c r="HYM37" s="77"/>
      <c r="HYN37" s="74"/>
      <c r="HYO37" s="74"/>
      <c r="HYP37" s="85"/>
      <c r="HYQ37" s="74"/>
      <c r="HYR37" s="74"/>
      <c r="HYS37" s="85"/>
      <c r="HYT37" s="74"/>
      <c r="HYU37" s="74"/>
      <c r="HYV37" s="85"/>
      <c r="HYW37" s="74"/>
      <c r="HYX37" s="74"/>
      <c r="HYY37" s="85"/>
      <c r="HYZ37" s="80"/>
      <c r="HZA37" s="80"/>
      <c r="HZB37" s="85"/>
      <c r="HZC37" s="77"/>
      <c r="HZD37" s="74"/>
      <c r="HZE37" s="74"/>
      <c r="HZF37" s="85"/>
      <c r="HZG37" s="74"/>
      <c r="HZH37" s="74"/>
      <c r="HZI37" s="85"/>
      <c r="HZJ37" s="74"/>
      <c r="HZK37" s="74"/>
      <c r="HZL37" s="85"/>
      <c r="HZM37" s="74"/>
      <c r="HZN37" s="74"/>
      <c r="HZO37" s="85"/>
      <c r="HZP37" s="80"/>
      <c r="HZQ37" s="80"/>
      <c r="HZR37" s="85"/>
      <c r="HZS37" s="77"/>
      <c r="HZT37" s="74"/>
      <c r="HZU37" s="74"/>
      <c r="HZV37" s="85"/>
      <c r="HZW37" s="74"/>
      <c r="HZX37" s="74"/>
      <c r="HZY37" s="85"/>
      <c r="HZZ37" s="74"/>
      <c r="IAA37" s="74"/>
      <c r="IAB37" s="85"/>
      <c r="IAC37" s="74"/>
      <c r="IAD37" s="74"/>
      <c r="IAE37" s="85"/>
      <c r="IAF37" s="80"/>
      <c r="IAG37" s="80"/>
      <c r="IAH37" s="85"/>
      <c r="IAI37" s="77"/>
      <c r="IAJ37" s="74"/>
      <c r="IAK37" s="74"/>
      <c r="IAL37" s="85"/>
      <c r="IAM37" s="74"/>
      <c r="IAN37" s="74"/>
      <c r="IAO37" s="85"/>
      <c r="IAP37" s="74"/>
      <c r="IAQ37" s="74"/>
      <c r="IAR37" s="85"/>
      <c r="IAS37" s="74"/>
      <c r="IAT37" s="74"/>
      <c r="IAU37" s="85"/>
      <c r="IAV37" s="80"/>
      <c r="IAW37" s="80"/>
      <c r="IAX37" s="85"/>
      <c r="IAY37" s="77"/>
      <c r="IAZ37" s="74"/>
      <c r="IBA37" s="74"/>
      <c r="IBB37" s="85"/>
      <c r="IBC37" s="74"/>
      <c r="IBD37" s="74"/>
      <c r="IBE37" s="85"/>
      <c r="IBF37" s="74"/>
      <c r="IBG37" s="74"/>
      <c r="IBH37" s="85"/>
      <c r="IBI37" s="74"/>
      <c r="IBJ37" s="74"/>
      <c r="IBK37" s="85"/>
      <c r="IBL37" s="80"/>
      <c r="IBM37" s="80"/>
      <c r="IBN37" s="85"/>
      <c r="IBO37" s="77"/>
      <c r="IBP37" s="74"/>
      <c r="IBQ37" s="74"/>
      <c r="IBR37" s="85"/>
      <c r="IBS37" s="74"/>
      <c r="IBT37" s="74"/>
      <c r="IBU37" s="85"/>
      <c r="IBV37" s="74"/>
      <c r="IBW37" s="74"/>
      <c r="IBX37" s="85"/>
      <c r="IBY37" s="74"/>
      <c r="IBZ37" s="74"/>
      <c r="ICA37" s="85"/>
      <c r="ICB37" s="80"/>
      <c r="ICC37" s="80"/>
      <c r="ICD37" s="85"/>
      <c r="ICE37" s="77"/>
      <c r="ICF37" s="74"/>
      <c r="ICG37" s="74"/>
      <c r="ICH37" s="85"/>
      <c r="ICI37" s="74"/>
      <c r="ICJ37" s="74"/>
      <c r="ICK37" s="85"/>
      <c r="ICL37" s="74"/>
      <c r="ICM37" s="74"/>
      <c r="ICN37" s="85"/>
      <c r="ICO37" s="74"/>
      <c r="ICP37" s="74"/>
      <c r="ICQ37" s="85"/>
      <c r="ICR37" s="80"/>
      <c r="ICS37" s="80"/>
      <c r="ICT37" s="85"/>
      <c r="ICU37" s="77"/>
      <c r="ICV37" s="74"/>
      <c r="ICW37" s="74"/>
      <c r="ICX37" s="85"/>
      <c r="ICY37" s="74"/>
      <c r="ICZ37" s="74"/>
      <c r="IDA37" s="85"/>
      <c r="IDB37" s="74"/>
      <c r="IDC37" s="74"/>
      <c r="IDD37" s="85"/>
      <c r="IDE37" s="74"/>
      <c r="IDF37" s="74"/>
      <c r="IDG37" s="85"/>
      <c r="IDH37" s="80"/>
      <c r="IDI37" s="80"/>
      <c r="IDJ37" s="85"/>
      <c r="IDK37" s="77"/>
      <c r="IDL37" s="74"/>
      <c r="IDM37" s="74"/>
      <c r="IDN37" s="85"/>
      <c r="IDO37" s="74"/>
      <c r="IDP37" s="74"/>
      <c r="IDQ37" s="85"/>
      <c r="IDR37" s="74"/>
      <c r="IDS37" s="74"/>
      <c r="IDT37" s="85"/>
      <c r="IDU37" s="74"/>
      <c r="IDV37" s="74"/>
      <c r="IDW37" s="85"/>
      <c r="IDX37" s="80"/>
      <c r="IDY37" s="80"/>
      <c r="IDZ37" s="85"/>
      <c r="IEA37" s="77"/>
      <c r="IEB37" s="74"/>
      <c r="IEC37" s="74"/>
      <c r="IED37" s="85"/>
      <c r="IEE37" s="74"/>
      <c r="IEF37" s="74"/>
      <c r="IEG37" s="85"/>
      <c r="IEH37" s="74"/>
      <c r="IEI37" s="74"/>
      <c r="IEJ37" s="85"/>
      <c r="IEK37" s="74"/>
      <c r="IEL37" s="74"/>
      <c r="IEM37" s="85"/>
      <c r="IEN37" s="80"/>
      <c r="IEO37" s="80"/>
      <c r="IEP37" s="85"/>
      <c r="IEQ37" s="77"/>
      <c r="IER37" s="74"/>
      <c r="IES37" s="74"/>
      <c r="IET37" s="85"/>
      <c r="IEU37" s="74"/>
      <c r="IEV37" s="74"/>
      <c r="IEW37" s="85"/>
      <c r="IEX37" s="74"/>
      <c r="IEY37" s="74"/>
      <c r="IEZ37" s="85"/>
      <c r="IFA37" s="74"/>
      <c r="IFB37" s="74"/>
      <c r="IFC37" s="85"/>
      <c r="IFD37" s="80"/>
      <c r="IFE37" s="80"/>
      <c r="IFF37" s="85"/>
      <c r="IFG37" s="77"/>
      <c r="IFH37" s="74"/>
      <c r="IFI37" s="74"/>
      <c r="IFJ37" s="85"/>
      <c r="IFK37" s="74"/>
      <c r="IFL37" s="74"/>
      <c r="IFM37" s="85"/>
      <c r="IFN37" s="74"/>
      <c r="IFO37" s="74"/>
      <c r="IFP37" s="85"/>
      <c r="IFQ37" s="74"/>
      <c r="IFR37" s="74"/>
      <c r="IFS37" s="85"/>
      <c r="IFT37" s="80"/>
      <c r="IFU37" s="80"/>
      <c r="IFV37" s="85"/>
      <c r="IFW37" s="77"/>
      <c r="IFX37" s="74"/>
      <c r="IFY37" s="74"/>
      <c r="IFZ37" s="85"/>
      <c r="IGA37" s="74"/>
      <c r="IGB37" s="74"/>
      <c r="IGC37" s="85"/>
      <c r="IGD37" s="74"/>
      <c r="IGE37" s="74"/>
      <c r="IGF37" s="85"/>
      <c r="IGG37" s="74"/>
      <c r="IGH37" s="74"/>
      <c r="IGI37" s="85"/>
      <c r="IGJ37" s="80"/>
      <c r="IGK37" s="80"/>
      <c r="IGL37" s="85"/>
      <c r="IGM37" s="77"/>
      <c r="IGN37" s="74"/>
      <c r="IGO37" s="74"/>
      <c r="IGP37" s="85"/>
      <c r="IGQ37" s="74"/>
      <c r="IGR37" s="74"/>
      <c r="IGS37" s="85"/>
      <c r="IGT37" s="74"/>
      <c r="IGU37" s="74"/>
      <c r="IGV37" s="85"/>
      <c r="IGW37" s="74"/>
      <c r="IGX37" s="74"/>
      <c r="IGY37" s="85"/>
      <c r="IGZ37" s="80"/>
      <c r="IHA37" s="80"/>
      <c r="IHB37" s="85"/>
      <c r="IHC37" s="77"/>
      <c r="IHD37" s="74"/>
      <c r="IHE37" s="74"/>
      <c r="IHF37" s="85"/>
      <c r="IHG37" s="74"/>
      <c r="IHH37" s="74"/>
      <c r="IHI37" s="85"/>
      <c r="IHJ37" s="74"/>
      <c r="IHK37" s="74"/>
      <c r="IHL37" s="85"/>
      <c r="IHM37" s="74"/>
      <c r="IHN37" s="74"/>
      <c r="IHO37" s="85"/>
      <c r="IHP37" s="80"/>
      <c r="IHQ37" s="80"/>
      <c r="IHR37" s="85"/>
      <c r="IHS37" s="77"/>
      <c r="IHT37" s="74"/>
      <c r="IHU37" s="74"/>
      <c r="IHV37" s="85"/>
      <c r="IHW37" s="74"/>
      <c r="IHX37" s="74"/>
      <c r="IHY37" s="85"/>
      <c r="IHZ37" s="74"/>
      <c r="IIA37" s="74"/>
      <c r="IIB37" s="85"/>
      <c r="IIC37" s="74"/>
      <c r="IID37" s="74"/>
      <c r="IIE37" s="85"/>
      <c r="IIF37" s="80"/>
      <c r="IIG37" s="80"/>
      <c r="IIH37" s="85"/>
      <c r="III37" s="77"/>
      <c r="IIJ37" s="74"/>
      <c r="IIK37" s="74"/>
      <c r="IIL37" s="85"/>
      <c r="IIM37" s="74"/>
      <c r="IIN37" s="74"/>
      <c r="IIO37" s="85"/>
      <c r="IIP37" s="74"/>
      <c r="IIQ37" s="74"/>
      <c r="IIR37" s="85"/>
      <c r="IIS37" s="74"/>
      <c r="IIT37" s="74"/>
      <c r="IIU37" s="85"/>
      <c r="IIV37" s="80"/>
      <c r="IIW37" s="80"/>
      <c r="IIX37" s="85"/>
      <c r="IIY37" s="77"/>
      <c r="IIZ37" s="74"/>
      <c r="IJA37" s="74"/>
      <c r="IJB37" s="85"/>
      <c r="IJC37" s="74"/>
      <c r="IJD37" s="74"/>
      <c r="IJE37" s="85"/>
      <c r="IJF37" s="74"/>
      <c r="IJG37" s="74"/>
      <c r="IJH37" s="85"/>
      <c r="IJI37" s="74"/>
      <c r="IJJ37" s="74"/>
      <c r="IJK37" s="85"/>
      <c r="IJL37" s="80"/>
      <c r="IJM37" s="80"/>
      <c r="IJN37" s="85"/>
      <c r="IJO37" s="77"/>
      <c r="IJP37" s="74"/>
      <c r="IJQ37" s="74"/>
      <c r="IJR37" s="85"/>
      <c r="IJS37" s="74"/>
      <c r="IJT37" s="74"/>
      <c r="IJU37" s="85"/>
      <c r="IJV37" s="74"/>
      <c r="IJW37" s="74"/>
      <c r="IJX37" s="85"/>
      <c r="IJY37" s="74"/>
      <c r="IJZ37" s="74"/>
      <c r="IKA37" s="85"/>
      <c r="IKB37" s="80"/>
      <c r="IKC37" s="80"/>
      <c r="IKD37" s="85"/>
      <c r="IKE37" s="77"/>
      <c r="IKF37" s="74"/>
      <c r="IKG37" s="74"/>
      <c r="IKH37" s="85"/>
      <c r="IKI37" s="74"/>
      <c r="IKJ37" s="74"/>
      <c r="IKK37" s="85"/>
      <c r="IKL37" s="74"/>
      <c r="IKM37" s="74"/>
      <c r="IKN37" s="85"/>
      <c r="IKO37" s="74"/>
      <c r="IKP37" s="74"/>
      <c r="IKQ37" s="85"/>
      <c r="IKR37" s="80"/>
      <c r="IKS37" s="80"/>
      <c r="IKT37" s="85"/>
      <c r="IKU37" s="77"/>
      <c r="IKV37" s="74"/>
      <c r="IKW37" s="74"/>
      <c r="IKX37" s="85"/>
      <c r="IKY37" s="74"/>
      <c r="IKZ37" s="74"/>
      <c r="ILA37" s="85"/>
      <c r="ILB37" s="74"/>
      <c r="ILC37" s="74"/>
      <c r="ILD37" s="85"/>
      <c r="ILE37" s="74"/>
      <c r="ILF37" s="74"/>
      <c r="ILG37" s="85"/>
      <c r="ILH37" s="80"/>
      <c r="ILI37" s="80"/>
      <c r="ILJ37" s="85"/>
      <c r="ILK37" s="77"/>
      <c r="ILL37" s="74"/>
      <c r="ILM37" s="74"/>
      <c r="ILN37" s="85"/>
      <c r="ILO37" s="74"/>
      <c r="ILP37" s="74"/>
      <c r="ILQ37" s="85"/>
      <c r="ILR37" s="74"/>
      <c r="ILS37" s="74"/>
      <c r="ILT37" s="85"/>
      <c r="ILU37" s="74"/>
      <c r="ILV37" s="74"/>
      <c r="ILW37" s="85"/>
      <c r="ILX37" s="80"/>
      <c r="ILY37" s="80"/>
      <c r="ILZ37" s="85"/>
      <c r="IMA37" s="77"/>
      <c r="IMB37" s="74"/>
      <c r="IMC37" s="74"/>
      <c r="IMD37" s="85"/>
      <c r="IME37" s="74"/>
      <c r="IMF37" s="74"/>
      <c r="IMG37" s="85"/>
      <c r="IMH37" s="74"/>
      <c r="IMI37" s="74"/>
      <c r="IMJ37" s="85"/>
      <c r="IMK37" s="74"/>
      <c r="IML37" s="74"/>
      <c r="IMM37" s="85"/>
      <c r="IMN37" s="80"/>
      <c r="IMO37" s="80"/>
      <c r="IMP37" s="85"/>
      <c r="IMQ37" s="77"/>
      <c r="IMR37" s="74"/>
      <c r="IMS37" s="74"/>
      <c r="IMT37" s="85"/>
      <c r="IMU37" s="74"/>
      <c r="IMV37" s="74"/>
      <c r="IMW37" s="85"/>
      <c r="IMX37" s="74"/>
      <c r="IMY37" s="74"/>
      <c r="IMZ37" s="85"/>
      <c r="INA37" s="74"/>
      <c r="INB37" s="74"/>
      <c r="INC37" s="85"/>
      <c r="IND37" s="80"/>
      <c r="INE37" s="80"/>
      <c r="INF37" s="85"/>
      <c r="ING37" s="77"/>
      <c r="INH37" s="74"/>
      <c r="INI37" s="74"/>
      <c r="INJ37" s="85"/>
      <c r="INK37" s="74"/>
      <c r="INL37" s="74"/>
      <c r="INM37" s="85"/>
      <c r="INN37" s="74"/>
      <c r="INO37" s="74"/>
      <c r="INP37" s="85"/>
      <c r="INQ37" s="74"/>
      <c r="INR37" s="74"/>
      <c r="INS37" s="85"/>
      <c r="INT37" s="80"/>
      <c r="INU37" s="80"/>
      <c r="INV37" s="85"/>
      <c r="INW37" s="77"/>
      <c r="INX37" s="74"/>
      <c r="INY37" s="74"/>
      <c r="INZ37" s="85"/>
      <c r="IOA37" s="74"/>
      <c r="IOB37" s="74"/>
      <c r="IOC37" s="85"/>
      <c r="IOD37" s="74"/>
      <c r="IOE37" s="74"/>
      <c r="IOF37" s="85"/>
      <c r="IOG37" s="74"/>
      <c r="IOH37" s="74"/>
      <c r="IOI37" s="85"/>
      <c r="IOJ37" s="80"/>
      <c r="IOK37" s="80"/>
      <c r="IOL37" s="85"/>
      <c r="IOM37" s="77"/>
      <c r="ION37" s="74"/>
      <c r="IOO37" s="74"/>
      <c r="IOP37" s="85"/>
      <c r="IOQ37" s="74"/>
      <c r="IOR37" s="74"/>
      <c r="IOS37" s="85"/>
      <c r="IOT37" s="74"/>
      <c r="IOU37" s="74"/>
      <c r="IOV37" s="85"/>
      <c r="IOW37" s="74"/>
      <c r="IOX37" s="74"/>
      <c r="IOY37" s="85"/>
      <c r="IOZ37" s="80"/>
      <c r="IPA37" s="80"/>
      <c r="IPB37" s="85"/>
      <c r="IPC37" s="77"/>
      <c r="IPD37" s="74"/>
      <c r="IPE37" s="74"/>
      <c r="IPF37" s="85"/>
      <c r="IPG37" s="74"/>
      <c r="IPH37" s="74"/>
      <c r="IPI37" s="85"/>
      <c r="IPJ37" s="74"/>
      <c r="IPK37" s="74"/>
      <c r="IPL37" s="85"/>
      <c r="IPM37" s="74"/>
      <c r="IPN37" s="74"/>
      <c r="IPO37" s="85"/>
      <c r="IPP37" s="80"/>
      <c r="IPQ37" s="80"/>
      <c r="IPR37" s="85"/>
      <c r="IPS37" s="77"/>
      <c r="IPT37" s="74"/>
      <c r="IPU37" s="74"/>
      <c r="IPV37" s="85"/>
      <c r="IPW37" s="74"/>
      <c r="IPX37" s="74"/>
      <c r="IPY37" s="85"/>
      <c r="IPZ37" s="74"/>
      <c r="IQA37" s="74"/>
      <c r="IQB37" s="85"/>
      <c r="IQC37" s="74"/>
      <c r="IQD37" s="74"/>
      <c r="IQE37" s="85"/>
      <c r="IQF37" s="80"/>
      <c r="IQG37" s="80"/>
      <c r="IQH37" s="85"/>
      <c r="IQI37" s="77"/>
      <c r="IQJ37" s="74"/>
      <c r="IQK37" s="74"/>
      <c r="IQL37" s="85"/>
      <c r="IQM37" s="74"/>
      <c r="IQN37" s="74"/>
      <c r="IQO37" s="85"/>
      <c r="IQP37" s="74"/>
      <c r="IQQ37" s="74"/>
      <c r="IQR37" s="85"/>
      <c r="IQS37" s="74"/>
      <c r="IQT37" s="74"/>
      <c r="IQU37" s="85"/>
      <c r="IQV37" s="80"/>
      <c r="IQW37" s="80"/>
      <c r="IQX37" s="85"/>
      <c r="IQY37" s="77"/>
      <c r="IQZ37" s="74"/>
      <c r="IRA37" s="74"/>
      <c r="IRB37" s="85"/>
      <c r="IRC37" s="74"/>
      <c r="IRD37" s="74"/>
      <c r="IRE37" s="85"/>
      <c r="IRF37" s="74"/>
      <c r="IRG37" s="74"/>
      <c r="IRH37" s="85"/>
      <c r="IRI37" s="74"/>
      <c r="IRJ37" s="74"/>
      <c r="IRK37" s="85"/>
      <c r="IRL37" s="80"/>
      <c r="IRM37" s="80"/>
      <c r="IRN37" s="85"/>
      <c r="IRO37" s="77"/>
      <c r="IRP37" s="74"/>
      <c r="IRQ37" s="74"/>
      <c r="IRR37" s="85"/>
      <c r="IRS37" s="74"/>
      <c r="IRT37" s="74"/>
      <c r="IRU37" s="85"/>
      <c r="IRV37" s="74"/>
      <c r="IRW37" s="74"/>
      <c r="IRX37" s="85"/>
      <c r="IRY37" s="74"/>
      <c r="IRZ37" s="74"/>
      <c r="ISA37" s="85"/>
      <c r="ISB37" s="80"/>
      <c r="ISC37" s="80"/>
      <c r="ISD37" s="85"/>
      <c r="ISE37" s="77"/>
      <c r="ISF37" s="74"/>
      <c r="ISG37" s="74"/>
      <c r="ISH37" s="85"/>
      <c r="ISI37" s="74"/>
      <c r="ISJ37" s="74"/>
      <c r="ISK37" s="85"/>
      <c r="ISL37" s="74"/>
      <c r="ISM37" s="74"/>
      <c r="ISN37" s="85"/>
      <c r="ISO37" s="74"/>
      <c r="ISP37" s="74"/>
      <c r="ISQ37" s="85"/>
      <c r="ISR37" s="80"/>
      <c r="ISS37" s="80"/>
      <c r="IST37" s="85"/>
      <c r="ISU37" s="77"/>
      <c r="ISV37" s="74"/>
      <c r="ISW37" s="74"/>
      <c r="ISX37" s="85"/>
      <c r="ISY37" s="74"/>
      <c r="ISZ37" s="74"/>
      <c r="ITA37" s="85"/>
      <c r="ITB37" s="74"/>
      <c r="ITC37" s="74"/>
      <c r="ITD37" s="85"/>
      <c r="ITE37" s="74"/>
      <c r="ITF37" s="74"/>
      <c r="ITG37" s="85"/>
      <c r="ITH37" s="80"/>
      <c r="ITI37" s="80"/>
      <c r="ITJ37" s="85"/>
      <c r="ITK37" s="77"/>
      <c r="ITL37" s="74"/>
      <c r="ITM37" s="74"/>
      <c r="ITN37" s="85"/>
      <c r="ITO37" s="74"/>
      <c r="ITP37" s="74"/>
      <c r="ITQ37" s="85"/>
      <c r="ITR37" s="74"/>
      <c r="ITS37" s="74"/>
      <c r="ITT37" s="85"/>
      <c r="ITU37" s="74"/>
      <c r="ITV37" s="74"/>
      <c r="ITW37" s="85"/>
      <c r="ITX37" s="80"/>
      <c r="ITY37" s="80"/>
      <c r="ITZ37" s="85"/>
      <c r="IUA37" s="77"/>
      <c r="IUB37" s="74"/>
      <c r="IUC37" s="74"/>
      <c r="IUD37" s="85"/>
      <c r="IUE37" s="74"/>
      <c r="IUF37" s="74"/>
      <c r="IUG37" s="85"/>
      <c r="IUH37" s="74"/>
      <c r="IUI37" s="74"/>
      <c r="IUJ37" s="85"/>
      <c r="IUK37" s="74"/>
      <c r="IUL37" s="74"/>
      <c r="IUM37" s="85"/>
      <c r="IUN37" s="80"/>
      <c r="IUO37" s="80"/>
      <c r="IUP37" s="85"/>
      <c r="IUQ37" s="77"/>
      <c r="IUR37" s="74"/>
      <c r="IUS37" s="74"/>
      <c r="IUT37" s="85"/>
      <c r="IUU37" s="74"/>
      <c r="IUV37" s="74"/>
      <c r="IUW37" s="85"/>
      <c r="IUX37" s="74"/>
      <c r="IUY37" s="74"/>
      <c r="IUZ37" s="85"/>
      <c r="IVA37" s="74"/>
      <c r="IVB37" s="74"/>
      <c r="IVC37" s="85"/>
      <c r="IVD37" s="80"/>
      <c r="IVE37" s="80"/>
      <c r="IVF37" s="85"/>
      <c r="IVG37" s="77"/>
      <c r="IVH37" s="74"/>
      <c r="IVI37" s="74"/>
      <c r="IVJ37" s="85"/>
      <c r="IVK37" s="74"/>
      <c r="IVL37" s="74"/>
      <c r="IVM37" s="85"/>
      <c r="IVN37" s="74"/>
      <c r="IVO37" s="74"/>
      <c r="IVP37" s="85"/>
      <c r="IVQ37" s="74"/>
      <c r="IVR37" s="74"/>
      <c r="IVS37" s="85"/>
      <c r="IVT37" s="80"/>
      <c r="IVU37" s="80"/>
      <c r="IVV37" s="85"/>
      <c r="IVW37" s="77"/>
      <c r="IVX37" s="74"/>
      <c r="IVY37" s="74"/>
      <c r="IVZ37" s="85"/>
      <c r="IWA37" s="74"/>
      <c r="IWB37" s="74"/>
      <c r="IWC37" s="85"/>
      <c r="IWD37" s="74"/>
      <c r="IWE37" s="74"/>
      <c r="IWF37" s="85"/>
      <c r="IWG37" s="74"/>
      <c r="IWH37" s="74"/>
      <c r="IWI37" s="85"/>
      <c r="IWJ37" s="80"/>
      <c r="IWK37" s="80"/>
      <c r="IWL37" s="85"/>
      <c r="IWM37" s="77"/>
      <c r="IWN37" s="74"/>
      <c r="IWO37" s="74"/>
      <c r="IWP37" s="85"/>
      <c r="IWQ37" s="74"/>
      <c r="IWR37" s="74"/>
      <c r="IWS37" s="85"/>
      <c r="IWT37" s="74"/>
      <c r="IWU37" s="74"/>
      <c r="IWV37" s="85"/>
      <c r="IWW37" s="74"/>
      <c r="IWX37" s="74"/>
      <c r="IWY37" s="85"/>
      <c r="IWZ37" s="80"/>
      <c r="IXA37" s="80"/>
      <c r="IXB37" s="85"/>
      <c r="IXC37" s="77"/>
      <c r="IXD37" s="74"/>
      <c r="IXE37" s="74"/>
      <c r="IXF37" s="85"/>
      <c r="IXG37" s="74"/>
      <c r="IXH37" s="74"/>
      <c r="IXI37" s="85"/>
      <c r="IXJ37" s="74"/>
      <c r="IXK37" s="74"/>
      <c r="IXL37" s="85"/>
      <c r="IXM37" s="74"/>
      <c r="IXN37" s="74"/>
      <c r="IXO37" s="85"/>
      <c r="IXP37" s="80"/>
      <c r="IXQ37" s="80"/>
      <c r="IXR37" s="85"/>
      <c r="IXS37" s="77"/>
      <c r="IXT37" s="74"/>
      <c r="IXU37" s="74"/>
      <c r="IXV37" s="85"/>
      <c r="IXW37" s="74"/>
      <c r="IXX37" s="74"/>
      <c r="IXY37" s="85"/>
      <c r="IXZ37" s="74"/>
      <c r="IYA37" s="74"/>
      <c r="IYB37" s="85"/>
      <c r="IYC37" s="74"/>
      <c r="IYD37" s="74"/>
      <c r="IYE37" s="85"/>
      <c r="IYF37" s="80"/>
      <c r="IYG37" s="80"/>
      <c r="IYH37" s="85"/>
      <c r="IYI37" s="77"/>
      <c r="IYJ37" s="74"/>
      <c r="IYK37" s="74"/>
      <c r="IYL37" s="85"/>
      <c r="IYM37" s="74"/>
      <c r="IYN37" s="74"/>
      <c r="IYO37" s="85"/>
      <c r="IYP37" s="74"/>
      <c r="IYQ37" s="74"/>
      <c r="IYR37" s="85"/>
      <c r="IYS37" s="74"/>
      <c r="IYT37" s="74"/>
      <c r="IYU37" s="85"/>
      <c r="IYV37" s="80"/>
      <c r="IYW37" s="80"/>
      <c r="IYX37" s="85"/>
      <c r="IYY37" s="77"/>
      <c r="IYZ37" s="74"/>
      <c r="IZA37" s="74"/>
      <c r="IZB37" s="85"/>
      <c r="IZC37" s="74"/>
      <c r="IZD37" s="74"/>
      <c r="IZE37" s="85"/>
      <c r="IZF37" s="74"/>
      <c r="IZG37" s="74"/>
      <c r="IZH37" s="85"/>
      <c r="IZI37" s="74"/>
      <c r="IZJ37" s="74"/>
      <c r="IZK37" s="85"/>
      <c r="IZL37" s="80"/>
      <c r="IZM37" s="80"/>
      <c r="IZN37" s="85"/>
      <c r="IZO37" s="77"/>
      <c r="IZP37" s="74"/>
      <c r="IZQ37" s="74"/>
      <c r="IZR37" s="85"/>
      <c r="IZS37" s="74"/>
      <c r="IZT37" s="74"/>
      <c r="IZU37" s="85"/>
      <c r="IZV37" s="74"/>
      <c r="IZW37" s="74"/>
      <c r="IZX37" s="85"/>
      <c r="IZY37" s="74"/>
      <c r="IZZ37" s="74"/>
      <c r="JAA37" s="85"/>
      <c r="JAB37" s="80"/>
      <c r="JAC37" s="80"/>
      <c r="JAD37" s="85"/>
      <c r="JAE37" s="77"/>
      <c r="JAF37" s="74"/>
      <c r="JAG37" s="74"/>
      <c r="JAH37" s="85"/>
      <c r="JAI37" s="74"/>
      <c r="JAJ37" s="74"/>
      <c r="JAK37" s="85"/>
      <c r="JAL37" s="74"/>
      <c r="JAM37" s="74"/>
      <c r="JAN37" s="85"/>
      <c r="JAO37" s="74"/>
      <c r="JAP37" s="74"/>
      <c r="JAQ37" s="85"/>
      <c r="JAR37" s="80"/>
      <c r="JAS37" s="80"/>
      <c r="JAT37" s="85"/>
      <c r="JAU37" s="77"/>
      <c r="JAV37" s="74"/>
      <c r="JAW37" s="74"/>
      <c r="JAX37" s="85"/>
      <c r="JAY37" s="74"/>
      <c r="JAZ37" s="74"/>
      <c r="JBA37" s="85"/>
      <c r="JBB37" s="74"/>
      <c r="JBC37" s="74"/>
      <c r="JBD37" s="85"/>
      <c r="JBE37" s="74"/>
      <c r="JBF37" s="74"/>
      <c r="JBG37" s="85"/>
      <c r="JBH37" s="80"/>
      <c r="JBI37" s="80"/>
      <c r="JBJ37" s="85"/>
      <c r="JBK37" s="77"/>
      <c r="JBL37" s="74"/>
      <c r="JBM37" s="74"/>
      <c r="JBN37" s="85"/>
      <c r="JBO37" s="74"/>
      <c r="JBP37" s="74"/>
      <c r="JBQ37" s="85"/>
      <c r="JBR37" s="74"/>
      <c r="JBS37" s="74"/>
      <c r="JBT37" s="85"/>
      <c r="JBU37" s="74"/>
      <c r="JBV37" s="74"/>
      <c r="JBW37" s="85"/>
      <c r="JBX37" s="80"/>
      <c r="JBY37" s="80"/>
      <c r="JBZ37" s="85"/>
      <c r="JCA37" s="77"/>
      <c r="JCB37" s="74"/>
      <c r="JCC37" s="74"/>
      <c r="JCD37" s="85"/>
      <c r="JCE37" s="74"/>
      <c r="JCF37" s="74"/>
      <c r="JCG37" s="85"/>
      <c r="JCH37" s="74"/>
      <c r="JCI37" s="74"/>
      <c r="JCJ37" s="85"/>
      <c r="JCK37" s="74"/>
      <c r="JCL37" s="74"/>
      <c r="JCM37" s="85"/>
      <c r="JCN37" s="80"/>
      <c r="JCO37" s="80"/>
      <c r="JCP37" s="85"/>
      <c r="JCQ37" s="77"/>
      <c r="JCR37" s="74"/>
      <c r="JCS37" s="74"/>
      <c r="JCT37" s="85"/>
      <c r="JCU37" s="74"/>
      <c r="JCV37" s="74"/>
      <c r="JCW37" s="85"/>
      <c r="JCX37" s="74"/>
      <c r="JCY37" s="74"/>
      <c r="JCZ37" s="85"/>
      <c r="JDA37" s="74"/>
      <c r="JDB37" s="74"/>
      <c r="JDC37" s="85"/>
      <c r="JDD37" s="80"/>
      <c r="JDE37" s="80"/>
      <c r="JDF37" s="85"/>
      <c r="JDG37" s="77"/>
      <c r="JDH37" s="74"/>
      <c r="JDI37" s="74"/>
      <c r="JDJ37" s="85"/>
      <c r="JDK37" s="74"/>
      <c r="JDL37" s="74"/>
      <c r="JDM37" s="85"/>
      <c r="JDN37" s="74"/>
      <c r="JDO37" s="74"/>
      <c r="JDP37" s="85"/>
      <c r="JDQ37" s="74"/>
      <c r="JDR37" s="74"/>
      <c r="JDS37" s="85"/>
      <c r="JDT37" s="80"/>
      <c r="JDU37" s="80"/>
      <c r="JDV37" s="85"/>
      <c r="JDW37" s="77"/>
      <c r="JDX37" s="74"/>
      <c r="JDY37" s="74"/>
      <c r="JDZ37" s="85"/>
      <c r="JEA37" s="74"/>
      <c r="JEB37" s="74"/>
      <c r="JEC37" s="85"/>
      <c r="JED37" s="74"/>
      <c r="JEE37" s="74"/>
      <c r="JEF37" s="85"/>
      <c r="JEG37" s="74"/>
      <c r="JEH37" s="74"/>
      <c r="JEI37" s="85"/>
      <c r="JEJ37" s="80"/>
      <c r="JEK37" s="80"/>
      <c r="JEL37" s="85"/>
      <c r="JEM37" s="77"/>
      <c r="JEN37" s="74"/>
      <c r="JEO37" s="74"/>
      <c r="JEP37" s="85"/>
      <c r="JEQ37" s="74"/>
      <c r="JER37" s="74"/>
      <c r="JES37" s="85"/>
      <c r="JET37" s="74"/>
      <c r="JEU37" s="74"/>
      <c r="JEV37" s="85"/>
      <c r="JEW37" s="74"/>
      <c r="JEX37" s="74"/>
      <c r="JEY37" s="85"/>
      <c r="JEZ37" s="80"/>
      <c r="JFA37" s="80"/>
      <c r="JFB37" s="85"/>
      <c r="JFC37" s="77"/>
      <c r="JFD37" s="74"/>
      <c r="JFE37" s="74"/>
      <c r="JFF37" s="85"/>
      <c r="JFG37" s="74"/>
      <c r="JFH37" s="74"/>
      <c r="JFI37" s="85"/>
      <c r="JFJ37" s="74"/>
      <c r="JFK37" s="74"/>
      <c r="JFL37" s="85"/>
      <c r="JFM37" s="74"/>
      <c r="JFN37" s="74"/>
      <c r="JFO37" s="85"/>
      <c r="JFP37" s="80"/>
      <c r="JFQ37" s="80"/>
      <c r="JFR37" s="85"/>
      <c r="JFS37" s="77"/>
      <c r="JFT37" s="74"/>
      <c r="JFU37" s="74"/>
      <c r="JFV37" s="85"/>
      <c r="JFW37" s="74"/>
      <c r="JFX37" s="74"/>
      <c r="JFY37" s="85"/>
      <c r="JFZ37" s="74"/>
      <c r="JGA37" s="74"/>
      <c r="JGB37" s="85"/>
      <c r="JGC37" s="74"/>
      <c r="JGD37" s="74"/>
      <c r="JGE37" s="85"/>
      <c r="JGF37" s="80"/>
      <c r="JGG37" s="80"/>
      <c r="JGH37" s="85"/>
      <c r="JGI37" s="77"/>
      <c r="JGJ37" s="74"/>
      <c r="JGK37" s="74"/>
      <c r="JGL37" s="85"/>
      <c r="JGM37" s="74"/>
      <c r="JGN37" s="74"/>
      <c r="JGO37" s="85"/>
      <c r="JGP37" s="74"/>
      <c r="JGQ37" s="74"/>
      <c r="JGR37" s="85"/>
      <c r="JGS37" s="74"/>
      <c r="JGT37" s="74"/>
      <c r="JGU37" s="85"/>
      <c r="JGV37" s="80"/>
      <c r="JGW37" s="80"/>
      <c r="JGX37" s="85"/>
      <c r="JGY37" s="77"/>
      <c r="JGZ37" s="74"/>
      <c r="JHA37" s="74"/>
      <c r="JHB37" s="85"/>
      <c r="JHC37" s="74"/>
      <c r="JHD37" s="74"/>
      <c r="JHE37" s="85"/>
      <c r="JHF37" s="74"/>
      <c r="JHG37" s="74"/>
      <c r="JHH37" s="85"/>
      <c r="JHI37" s="74"/>
      <c r="JHJ37" s="74"/>
      <c r="JHK37" s="85"/>
      <c r="JHL37" s="80"/>
      <c r="JHM37" s="80"/>
      <c r="JHN37" s="85"/>
      <c r="JHO37" s="77"/>
      <c r="JHP37" s="74"/>
      <c r="JHQ37" s="74"/>
      <c r="JHR37" s="85"/>
      <c r="JHS37" s="74"/>
      <c r="JHT37" s="74"/>
      <c r="JHU37" s="85"/>
      <c r="JHV37" s="74"/>
      <c r="JHW37" s="74"/>
      <c r="JHX37" s="85"/>
      <c r="JHY37" s="74"/>
      <c r="JHZ37" s="74"/>
      <c r="JIA37" s="85"/>
      <c r="JIB37" s="80"/>
      <c r="JIC37" s="80"/>
      <c r="JID37" s="85"/>
      <c r="JIE37" s="77"/>
      <c r="JIF37" s="74"/>
      <c r="JIG37" s="74"/>
      <c r="JIH37" s="85"/>
      <c r="JII37" s="74"/>
      <c r="JIJ37" s="74"/>
      <c r="JIK37" s="85"/>
      <c r="JIL37" s="74"/>
      <c r="JIM37" s="74"/>
      <c r="JIN37" s="85"/>
      <c r="JIO37" s="74"/>
      <c r="JIP37" s="74"/>
      <c r="JIQ37" s="85"/>
      <c r="JIR37" s="80"/>
      <c r="JIS37" s="80"/>
      <c r="JIT37" s="85"/>
      <c r="JIU37" s="77"/>
      <c r="JIV37" s="74"/>
      <c r="JIW37" s="74"/>
      <c r="JIX37" s="85"/>
      <c r="JIY37" s="74"/>
      <c r="JIZ37" s="74"/>
      <c r="JJA37" s="85"/>
      <c r="JJB37" s="74"/>
      <c r="JJC37" s="74"/>
      <c r="JJD37" s="85"/>
      <c r="JJE37" s="74"/>
      <c r="JJF37" s="74"/>
      <c r="JJG37" s="85"/>
      <c r="JJH37" s="80"/>
      <c r="JJI37" s="80"/>
      <c r="JJJ37" s="85"/>
      <c r="JJK37" s="77"/>
      <c r="JJL37" s="74"/>
      <c r="JJM37" s="74"/>
      <c r="JJN37" s="85"/>
      <c r="JJO37" s="74"/>
      <c r="JJP37" s="74"/>
      <c r="JJQ37" s="85"/>
      <c r="JJR37" s="74"/>
      <c r="JJS37" s="74"/>
      <c r="JJT37" s="85"/>
      <c r="JJU37" s="74"/>
      <c r="JJV37" s="74"/>
      <c r="JJW37" s="85"/>
      <c r="JJX37" s="80"/>
      <c r="JJY37" s="80"/>
      <c r="JJZ37" s="85"/>
      <c r="JKA37" s="77"/>
      <c r="JKB37" s="74"/>
      <c r="JKC37" s="74"/>
      <c r="JKD37" s="85"/>
      <c r="JKE37" s="74"/>
      <c r="JKF37" s="74"/>
      <c r="JKG37" s="85"/>
      <c r="JKH37" s="74"/>
      <c r="JKI37" s="74"/>
      <c r="JKJ37" s="85"/>
      <c r="JKK37" s="74"/>
      <c r="JKL37" s="74"/>
      <c r="JKM37" s="85"/>
      <c r="JKN37" s="80"/>
      <c r="JKO37" s="80"/>
      <c r="JKP37" s="85"/>
      <c r="JKQ37" s="77"/>
      <c r="JKR37" s="74"/>
      <c r="JKS37" s="74"/>
      <c r="JKT37" s="85"/>
      <c r="JKU37" s="74"/>
      <c r="JKV37" s="74"/>
      <c r="JKW37" s="85"/>
      <c r="JKX37" s="74"/>
      <c r="JKY37" s="74"/>
      <c r="JKZ37" s="85"/>
      <c r="JLA37" s="74"/>
      <c r="JLB37" s="74"/>
      <c r="JLC37" s="85"/>
      <c r="JLD37" s="80"/>
      <c r="JLE37" s="80"/>
      <c r="JLF37" s="85"/>
      <c r="JLG37" s="77"/>
      <c r="JLH37" s="74"/>
      <c r="JLI37" s="74"/>
      <c r="JLJ37" s="85"/>
      <c r="JLK37" s="74"/>
      <c r="JLL37" s="74"/>
      <c r="JLM37" s="85"/>
      <c r="JLN37" s="74"/>
      <c r="JLO37" s="74"/>
      <c r="JLP37" s="85"/>
      <c r="JLQ37" s="74"/>
      <c r="JLR37" s="74"/>
      <c r="JLS37" s="85"/>
      <c r="JLT37" s="80"/>
      <c r="JLU37" s="80"/>
      <c r="JLV37" s="85"/>
      <c r="JLW37" s="77"/>
      <c r="JLX37" s="74"/>
      <c r="JLY37" s="74"/>
      <c r="JLZ37" s="85"/>
      <c r="JMA37" s="74"/>
      <c r="JMB37" s="74"/>
      <c r="JMC37" s="85"/>
      <c r="JMD37" s="74"/>
      <c r="JME37" s="74"/>
      <c r="JMF37" s="85"/>
      <c r="JMG37" s="74"/>
      <c r="JMH37" s="74"/>
      <c r="JMI37" s="85"/>
      <c r="JMJ37" s="80"/>
      <c r="JMK37" s="80"/>
      <c r="JML37" s="85"/>
      <c r="JMM37" s="77"/>
      <c r="JMN37" s="74"/>
      <c r="JMO37" s="74"/>
      <c r="JMP37" s="85"/>
      <c r="JMQ37" s="74"/>
      <c r="JMR37" s="74"/>
      <c r="JMS37" s="85"/>
      <c r="JMT37" s="74"/>
      <c r="JMU37" s="74"/>
      <c r="JMV37" s="85"/>
      <c r="JMW37" s="74"/>
      <c r="JMX37" s="74"/>
      <c r="JMY37" s="85"/>
      <c r="JMZ37" s="80"/>
      <c r="JNA37" s="80"/>
      <c r="JNB37" s="85"/>
      <c r="JNC37" s="77"/>
      <c r="JND37" s="74"/>
      <c r="JNE37" s="74"/>
      <c r="JNF37" s="85"/>
      <c r="JNG37" s="74"/>
      <c r="JNH37" s="74"/>
      <c r="JNI37" s="85"/>
      <c r="JNJ37" s="74"/>
      <c r="JNK37" s="74"/>
      <c r="JNL37" s="85"/>
      <c r="JNM37" s="74"/>
      <c r="JNN37" s="74"/>
      <c r="JNO37" s="85"/>
      <c r="JNP37" s="80"/>
      <c r="JNQ37" s="80"/>
      <c r="JNR37" s="85"/>
      <c r="JNS37" s="77"/>
      <c r="JNT37" s="74"/>
      <c r="JNU37" s="74"/>
      <c r="JNV37" s="85"/>
      <c r="JNW37" s="74"/>
      <c r="JNX37" s="74"/>
      <c r="JNY37" s="85"/>
      <c r="JNZ37" s="74"/>
      <c r="JOA37" s="74"/>
      <c r="JOB37" s="85"/>
      <c r="JOC37" s="74"/>
      <c r="JOD37" s="74"/>
      <c r="JOE37" s="85"/>
      <c r="JOF37" s="80"/>
      <c r="JOG37" s="80"/>
      <c r="JOH37" s="85"/>
      <c r="JOI37" s="77"/>
      <c r="JOJ37" s="74"/>
      <c r="JOK37" s="74"/>
      <c r="JOL37" s="85"/>
      <c r="JOM37" s="74"/>
      <c r="JON37" s="74"/>
      <c r="JOO37" s="85"/>
      <c r="JOP37" s="74"/>
      <c r="JOQ37" s="74"/>
      <c r="JOR37" s="85"/>
      <c r="JOS37" s="74"/>
      <c r="JOT37" s="74"/>
      <c r="JOU37" s="85"/>
      <c r="JOV37" s="80"/>
      <c r="JOW37" s="80"/>
      <c r="JOX37" s="85"/>
      <c r="JOY37" s="77"/>
      <c r="JOZ37" s="74"/>
      <c r="JPA37" s="74"/>
      <c r="JPB37" s="85"/>
      <c r="JPC37" s="74"/>
      <c r="JPD37" s="74"/>
      <c r="JPE37" s="85"/>
      <c r="JPF37" s="74"/>
      <c r="JPG37" s="74"/>
      <c r="JPH37" s="85"/>
      <c r="JPI37" s="74"/>
      <c r="JPJ37" s="74"/>
      <c r="JPK37" s="85"/>
      <c r="JPL37" s="80"/>
      <c r="JPM37" s="80"/>
      <c r="JPN37" s="85"/>
      <c r="JPO37" s="77"/>
      <c r="JPP37" s="74"/>
      <c r="JPQ37" s="74"/>
      <c r="JPR37" s="85"/>
      <c r="JPS37" s="74"/>
      <c r="JPT37" s="74"/>
      <c r="JPU37" s="85"/>
      <c r="JPV37" s="74"/>
      <c r="JPW37" s="74"/>
      <c r="JPX37" s="85"/>
      <c r="JPY37" s="74"/>
      <c r="JPZ37" s="74"/>
      <c r="JQA37" s="85"/>
      <c r="JQB37" s="80"/>
      <c r="JQC37" s="80"/>
      <c r="JQD37" s="85"/>
      <c r="JQE37" s="77"/>
      <c r="JQF37" s="74"/>
      <c r="JQG37" s="74"/>
      <c r="JQH37" s="85"/>
      <c r="JQI37" s="74"/>
      <c r="JQJ37" s="74"/>
      <c r="JQK37" s="85"/>
      <c r="JQL37" s="74"/>
      <c r="JQM37" s="74"/>
      <c r="JQN37" s="85"/>
      <c r="JQO37" s="74"/>
      <c r="JQP37" s="74"/>
      <c r="JQQ37" s="85"/>
      <c r="JQR37" s="80"/>
      <c r="JQS37" s="80"/>
      <c r="JQT37" s="85"/>
      <c r="JQU37" s="77"/>
      <c r="JQV37" s="74"/>
      <c r="JQW37" s="74"/>
      <c r="JQX37" s="85"/>
      <c r="JQY37" s="74"/>
      <c r="JQZ37" s="74"/>
      <c r="JRA37" s="85"/>
      <c r="JRB37" s="74"/>
      <c r="JRC37" s="74"/>
      <c r="JRD37" s="85"/>
      <c r="JRE37" s="74"/>
      <c r="JRF37" s="74"/>
      <c r="JRG37" s="85"/>
      <c r="JRH37" s="80"/>
      <c r="JRI37" s="80"/>
      <c r="JRJ37" s="85"/>
      <c r="JRK37" s="77"/>
      <c r="JRL37" s="74"/>
      <c r="JRM37" s="74"/>
      <c r="JRN37" s="85"/>
      <c r="JRO37" s="74"/>
      <c r="JRP37" s="74"/>
      <c r="JRQ37" s="85"/>
      <c r="JRR37" s="74"/>
      <c r="JRS37" s="74"/>
      <c r="JRT37" s="85"/>
      <c r="JRU37" s="74"/>
      <c r="JRV37" s="74"/>
      <c r="JRW37" s="85"/>
      <c r="JRX37" s="80"/>
      <c r="JRY37" s="80"/>
      <c r="JRZ37" s="85"/>
      <c r="JSA37" s="77"/>
      <c r="JSB37" s="74"/>
      <c r="JSC37" s="74"/>
      <c r="JSD37" s="85"/>
      <c r="JSE37" s="74"/>
      <c r="JSF37" s="74"/>
      <c r="JSG37" s="85"/>
      <c r="JSH37" s="74"/>
      <c r="JSI37" s="74"/>
      <c r="JSJ37" s="85"/>
      <c r="JSK37" s="74"/>
      <c r="JSL37" s="74"/>
      <c r="JSM37" s="85"/>
      <c r="JSN37" s="80"/>
      <c r="JSO37" s="80"/>
      <c r="JSP37" s="85"/>
      <c r="JSQ37" s="77"/>
      <c r="JSR37" s="74"/>
      <c r="JSS37" s="74"/>
      <c r="JST37" s="85"/>
      <c r="JSU37" s="74"/>
      <c r="JSV37" s="74"/>
      <c r="JSW37" s="85"/>
      <c r="JSX37" s="74"/>
      <c r="JSY37" s="74"/>
      <c r="JSZ37" s="85"/>
      <c r="JTA37" s="74"/>
      <c r="JTB37" s="74"/>
      <c r="JTC37" s="85"/>
      <c r="JTD37" s="80"/>
      <c r="JTE37" s="80"/>
      <c r="JTF37" s="85"/>
      <c r="JTG37" s="77"/>
      <c r="JTH37" s="74"/>
      <c r="JTI37" s="74"/>
      <c r="JTJ37" s="85"/>
      <c r="JTK37" s="74"/>
      <c r="JTL37" s="74"/>
      <c r="JTM37" s="85"/>
      <c r="JTN37" s="74"/>
      <c r="JTO37" s="74"/>
      <c r="JTP37" s="85"/>
      <c r="JTQ37" s="74"/>
      <c r="JTR37" s="74"/>
      <c r="JTS37" s="85"/>
      <c r="JTT37" s="80"/>
      <c r="JTU37" s="80"/>
      <c r="JTV37" s="85"/>
      <c r="JTW37" s="77"/>
      <c r="JTX37" s="74"/>
      <c r="JTY37" s="74"/>
      <c r="JTZ37" s="85"/>
      <c r="JUA37" s="74"/>
      <c r="JUB37" s="74"/>
      <c r="JUC37" s="85"/>
      <c r="JUD37" s="74"/>
      <c r="JUE37" s="74"/>
      <c r="JUF37" s="85"/>
      <c r="JUG37" s="74"/>
      <c r="JUH37" s="74"/>
      <c r="JUI37" s="85"/>
      <c r="JUJ37" s="80"/>
      <c r="JUK37" s="80"/>
      <c r="JUL37" s="85"/>
      <c r="JUM37" s="77"/>
      <c r="JUN37" s="74"/>
      <c r="JUO37" s="74"/>
      <c r="JUP37" s="85"/>
      <c r="JUQ37" s="74"/>
      <c r="JUR37" s="74"/>
      <c r="JUS37" s="85"/>
      <c r="JUT37" s="74"/>
      <c r="JUU37" s="74"/>
      <c r="JUV37" s="85"/>
      <c r="JUW37" s="74"/>
      <c r="JUX37" s="74"/>
      <c r="JUY37" s="85"/>
      <c r="JUZ37" s="80"/>
      <c r="JVA37" s="80"/>
      <c r="JVB37" s="85"/>
      <c r="JVC37" s="77"/>
      <c r="JVD37" s="74"/>
      <c r="JVE37" s="74"/>
      <c r="JVF37" s="85"/>
      <c r="JVG37" s="74"/>
      <c r="JVH37" s="74"/>
      <c r="JVI37" s="85"/>
      <c r="JVJ37" s="74"/>
      <c r="JVK37" s="74"/>
      <c r="JVL37" s="85"/>
      <c r="JVM37" s="74"/>
      <c r="JVN37" s="74"/>
      <c r="JVO37" s="85"/>
      <c r="JVP37" s="80"/>
      <c r="JVQ37" s="80"/>
      <c r="JVR37" s="85"/>
      <c r="JVS37" s="77"/>
      <c r="JVT37" s="74"/>
      <c r="JVU37" s="74"/>
      <c r="JVV37" s="85"/>
      <c r="JVW37" s="74"/>
      <c r="JVX37" s="74"/>
      <c r="JVY37" s="85"/>
      <c r="JVZ37" s="74"/>
      <c r="JWA37" s="74"/>
      <c r="JWB37" s="85"/>
      <c r="JWC37" s="74"/>
      <c r="JWD37" s="74"/>
      <c r="JWE37" s="85"/>
      <c r="JWF37" s="80"/>
      <c r="JWG37" s="80"/>
      <c r="JWH37" s="85"/>
      <c r="JWI37" s="77"/>
      <c r="JWJ37" s="74"/>
      <c r="JWK37" s="74"/>
      <c r="JWL37" s="85"/>
      <c r="JWM37" s="74"/>
      <c r="JWN37" s="74"/>
      <c r="JWO37" s="85"/>
      <c r="JWP37" s="74"/>
      <c r="JWQ37" s="74"/>
      <c r="JWR37" s="85"/>
      <c r="JWS37" s="74"/>
      <c r="JWT37" s="74"/>
      <c r="JWU37" s="85"/>
      <c r="JWV37" s="80"/>
      <c r="JWW37" s="80"/>
      <c r="JWX37" s="85"/>
      <c r="JWY37" s="77"/>
      <c r="JWZ37" s="74"/>
      <c r="JXA37" s="74"/>
      <c r="JXB37" s="85"/>
      <c r="JXC37" s="74"/>
      <c r="JXD37" s="74"/>
      <c r="JXE37" s="85"/>
      <c r="JXF37" s="74"/>
      <c r="JXG37" s="74"/>
      <c r="JXH37" s="85"/>
      <c r="JXI37" s="74"/>
      <c r="JXJ37" s="74"/>
      <c r="JXK37" s="85"/>
      <c r="JXL37" s="80"/>
      <c r="JXM37" s="80"/>
      <c r="JXN37" s="85"/>
      <c r="JXO37" s="77"/>
      <c r="JXP37" s="74"/>
      <c r="JXQ37" s="74"/>
      <c r="JXR37" s="85"/>
      <c r="JXS37" s="74"/>
      <c r="JXT37" s="74"/>
      <c r="JXU37" s="85"/>
      <c r="JXV37" s="74"/>
      <c r="JXW37" s="74"/>
      <c r="JXX37" s="85"/>
      <c r="JXY37" s="74"/>
      <c r="JXZ37" s="74"/>
      <c r="JYA37" s="85"/>
      <c r="JYB37" s="80"/>
      <c r="JYC37" s="80"/>
      <c r="JYD37" s="85"/>
      <c r="JYE37" s="77"/>
      <c r="JYF37" s="74"/>
      <c r="JYG37" s="74"/>
      <c r="JYH37" s="85"/>
      <c r="JYI37" s="74"/>
      <c r="JYJ37" s="74"/>
      <c r="JYK37" s="85"/>
      <c r="JYL37" s="74"/>
      <c r="JYM37" s="74"/>
      <c r="JYN37" s="85"/>
      <c r="JYO37" s="74"/>
      <c r="JYP37" s="74"/>
      <c r="JYQ37" s="85"/>
      <c r="JYR37" s="80"/>
      <c r="JYS37" s="80"/>
      <c r="JYT37" s="85"/>
      <c r="JYU37" s="77"/>
      <c r="JYV37" s="74"/>
      <c r="JYW37" s="74"/>
      <c r="JYX37" s="85"/>
      <c r="JYY37" s="74"/>
      <c r="JYZ37" s="74"/>
      <c r="JZA37" s="85"/>
      <c r="JZB37" s="74"/>
      <c r="JZC37" s="74"/>
      <c r="JZD37" s="85"/>
      <c r="JZE37" s="74"/>
      <c r="JZF37" s="74"/>
      <c r="JZG37" s="85"/>
      <c r="JZH37" s="80"/>
      <c r="JZI37" s="80"/>
      <c r="JZJ37" s="85"/>
      <c r="JZK37" s="77"/>
      <c r="JZL37" s="74"/>
      <c r="JZM37" s="74"/>
      <c r="JZN37" s="85"/>
      <c r="JZO37" s="74"/>
      <c r="JZP37" s="74"/>
      <c r="JZQ37" s="85"/>
      <c r="JZR37" s="74"/>
      <c r="JZS37" s="74"/>
      <c r="JZT37" s="85"/>
      <c r="JZU37" s="74"/>
      <c r="JZV37" s="74"/>
      <c r="JZW37" s="85"/>
      <c r="JZX37" s="80"/>
      <c r="JZY37" s="80"/>
      <c r="JZZ37" s="85"/>
      <c r="KAA37" s="77"/>
      <c r="KAB37" s="74"/>
      <c r="KAC37" s="74"/>
      <c r="KAD37" s="85"/>
      <c r="KAE37" s="74"/>
      <c r="KAF37" s="74"/>
      <c r="KAG37" s="85"/>
      <c r="KAH37" s="74"/>
      <c r="KAI37" s="74"/>
      <c r="KAJ37" s="85"/>
      <c r="KAK37" s="74"/>
      <c r="KAL37" s="74"/>
      <c r="KAM37" s="85"/>
      <c r="KAN37" s="80"/>
      <c r="KAO37" s="80"/>
      <c r="KAP37" s="85"/>
      <c r="KAQ37" s="77"/>
      <c r="KAR37" s="74"/>
      <c r="KAS37" s="74"/>
      <c r="KAT37" s="85"/>
      <c r="KAU37" s="74"/>
      <c r="KAV37" s="74"/>
      <c r="KAW37" s="85"/>
      <c r="KAX37" s="74"/>
      <c r="KAY37" s="74"/>
      <c r="KAZ37" s="85"/>
      <c r="KBA37" s="74"/>
      <c r="KBB37" s="74"/>
      <c r="KBC37" s="85"/>
      <c r="KBD37" s="80"/>
      <c r="KBE37" s="80"/>
      <c r="KBF37" s="85"/>
      <c r="KBG37" s="77"/>
      <c r="KBH37" s="74"/>
      <c r="KBI37" s="74"/>
      <c r="KBJ37" s="85"/>
      <c r="KBK37" s="74"/>
      <c r="KBL37" s="74"/>
      <c r="KBM37" s="85"/>
      <c r="KBN37" s="74"/>
      <c r="KBO37" s="74"/>
      <c r="KBP37" s="85"/>
      <c r="KBQ37" s="74"/>
      <c r="KBR37" s="74"/>
      <c r="KBS37" s="85"/>
      <c r="KBT37" s="80"/>
      <c r="KBU37" s="80"/>
      <c r="KBV37" s="85"/>
      <c r="KBW37" s="77"/>
      <c r="KBX37" s="74"/>
      <c r="KBY37" s="74"/>
      <c r="KBZ37" s="85"/>
      <c r="KCA37" s="74"/>
      <c r="KCB37" s="74"/>
      <c r="KCC37" s="85"/>
      <c r="KCD37" s="74"/>
      <c r="KCE37" s="74"/>
      <c r="KCF37" s="85"/>
      <c r="KCG37" s="74"/>
      <c r="KCH37" s="74"/>
      <c r="KCI37" s="85"/>
      <c r="KCJ37" s="80"/>
      <c r="KCK37" s="80"/>
      <c r="KCL37" s="85"/>
      <c r="KCM37" s="77"/>
      <c r="KCN37" s="74"/>
      <c r="KCO37" s="74"/>
      <c r="KCP37" s="85"/>
      <c r="KCQ37" s="74"/>
      <c r="KCR37" s="74"/>
      <c r="KCS37" s="85"/>
      <c r="KCT37" s="74"/>
      <c r="KCU37" s="74"/>
      <c r="KCV37" s="85"/>
      <c r="KCW37" s="74"/>
      <c r="KCX37" s="74"/>
      <c r="KCY37" s="85"/>
      <c r="KCZ37" s="80"/>
      <c r="KDA37" s="80"/>
      <c r="KDB37" s="85"/>
      <c r="KDC37" s="77"/>
      <c r="KDD37" s="74"/>
      <c r="KDE37" s="74"/>
      <c r="KDF37" s="85"/>
      <c r="KDG37" s="74"/>
      <c r="KDH37" s="74"/>
      <c r="KDI37" s="85"/>
      <c r="KDJ37" s="74"/>
      <c r="KDK37" s="74"/>
      <c r="KDL37" s="85"/>
      <c r="KDM37" s="74"/>
      <c r="KDN37" s="74"/>
      <c r="KDO37" s="85"/>
      <c r="KDP37" s="80"/>
      <c r="KDQ37" s="80"/>
      <c r="KDR37" s="85"/>
      <c r="KDS37" s="77"/>
      <c r="KDT37" s="74"/>
      <c r="KDU37" s="74"/>
      <c r="KDV37" s="85"/>
      <c r="KDW37" s="74"/>
      <c r="KDX37" s="74"/>
      <c r="KDY37" s="85"/>
      <c r="KDZ37" s="74"/>
      <c r="KEA37" s="74"/>
      <c r="KEB37" s="85"/>
      <c r="KEC37" s="74"/>
      <c r="KED37" s="74"/>
      <c r="KEE37" s="85"/>
      <c r="KEF37" s="80"/>
      <c r="KEG37" s="80"/>
      <c r="KEH37" s="85"/>
      <c r="KEI37" s="77"/>
      <c r="KEJ37" s="74"/>
      <c r="KEK37" s="74"/>
      <c r="KEL37" s="85"/>
      <c r="KEM37" s="74"/>
      <c r="KEN37" s="74"/>
      <c r="KEO37" s="85"/>
      <c r="KEP37" s="74"/>
      <c r="KEQ37" s="74"/>
      <c r="KER37" s="85"/>
      <c r="KES37" s="74"/>
      <c r="KET37" s="74"/>
      <c r="KEU37" s="85"/>
      <c r="KEV37" s="80"/>
      <c r="KEW37" s="80"/>
      <c r="KEX37" s="85"/>
      <c r="KEY37" s="77"/>
      <c r="KEZ37" s="74"/>
      <c r="KFA37" s="74"/>
      <c r="KFB37" s="85"/>
      <c r="KFC37" s="74"/>
      <c r="KFD37" s="74"/>
      <c r="KFE37" s="85"/>
      <c r="KFF37" s="74"/>
      <c r="KFG37" s="74"/>
      <c r="KFH37" s="85"/>
      <c r="KFI37" s="74"/>
      <c r="KFJ37" s="74"/>
      <c r="KFK37" s="85"/>
      <c r="KFL37" s="80"/>
      <c r="KFM37" s="80"/>
      <c r="KFN37" s="85"/>
      <c r="KFO37" s="77"/>
      <c r="KFP37" s="74"/>
      <c r="KFQ37" s="74"/>
      <c r="KFR37" s="85"/>
      <c r="KFS37" s="74"/>
      <c r="KFT37" s="74"/>
      <c r="KFU37" s="85"/>
      <c r="KFV37" s="74"/>
      <c r="KFW37" s="74"/>
      <c r="KFX37" s="85"/>
      <c r="KFY37" s="74"/>
      <c r="KFZ37" s="74"/>
      <c r="KGA37" s="85"/>
      <c r="KGB37" s="80"/>
      <c r="KGC37" s="80"/>
      <c r="KGD37" s="85"/>
      <c r="KGE37" s="77"/>
      <c r="KGF37" s="74"/>
      <c r="KGG37" s="74"/>
      <c r="KGH37" s="85"/>
      <c r="KGI37" s="74"/>
      <c r="KGJ37" s="74"/>
      <c r="KGK37" s="85"/>
      <c r="KGL37" s="74"/>
      <c r="KGM37" s="74"/>
      <c r="KGN37" s="85"/>
      <c r="KGO37" s="74"/>
      <c r="KGP37" s="74"/>
      <c r="KGQ37" s="85"/>
      <c r="KGR37" s="80"/>
      <c r="KGS37" s="80"/>
      <c r="KGT37" s="85"/>
      <c r="KGU37" s="77"/>
      <c r="KGV37" s="74"/>
      <c r="KGW37" s="74"/>
      <c r="KGX37" s="85"/>
      <c r="KGY37" s="74"/>
      <c r="KGZ37" s="74"/>
      <c r="KHA37" s="85"/>
      <c r="KHB37" s="74"/>
      <c r="KHC37" s="74"/>
      <c r="KHD37" s="85"/>
      <c r="KHE37" s="74"/>
      <c r="KHF37" s="74"/>
      <c r="KHG37" s="85"/>
      <c r="KHH37" s="80"/>
      <c r="KHI37" s="80"/>
      <c r="KHJ37" s="85"/>
      <c r="KHK37" s="77"/>
      <c r="KHL37" s="74"/>
      <c r="KHM37" s="74"/>
      <c r="KHN37" s="85"/>
      <c r="KHO37" s="74"/>
      <c r="KHP37" s="74"/>
      <c r="KHQ37" s="85"/>
      <c r="KHR37" s="74"/>
      <c r="KHS37" s="74"/>
      <c r="KHT37" s="85"/>
      <c r="KHU37" s="74"/>
      <c r="KHV37" s="74"/>
      <c r="KHW37" s="85"/>
      <c r="KHX37" s="80"/>
      <c r="KHY37" s="80"/>
      <c r="KHZ37" s="85"/>
      <c r="KIA37" s="77"/>
      <c r="KIB37" s="74"/>
      <c r="KIC37" s="74"/>
      <c r="KID37" s="85"/>
      <c r="KIE37" s="74"/>
      <c r="KIF37" s="74"/>
      <c r="KIG37" s="85"/>
      <c r="KIH37" s="74"/>
      <c r="KII37" s="74"/>
      <c r="KIJ37" s="85"/>
      <c r="KIK37" s="74"/>
      <c r="KIL37" s="74"/>
      <c r="KIM37" s="85"/>
      <c r="KIN37" s="80"/>
      <c r="KIO37" s="80"/>
      <c r="KIP37" s="85"/>
      <c r="KIQ37" s="77"/>
      <c r="KIR37" s="74"/>
      <c r="KIS37" s="74"/>
      <c r="KIT37" s="85"/>
      <c r="KIU37" s="74"/>
      <c r="KIV37" s="74"/>
      <c r="KIW37" s="85"/>
      <c r="KIX37" s="74"/>
      <c r="KIY37" s="74"/>
      <c r="KIZ37" s="85"/>
      <c r="KJA37" s="74"/>
      <c r="KJB37" s="74"/>
      <c r="KJC37" s="85"/>
      <c r="KJD37" s="80"/>
      <c r="KJE37" s="80"/>
      <c r="KJF37" s="85"/>
      <c r="KJG37" s="77"/>
      <c r="KJH37" s="74"/>
      <c r="KJI37" s="74"/>
      <c r="KJJ37" s="85"/>
      <c r="KJK37" s="74"/>
      <c r="KJL37" s="74"/>
      <c r="KJM37" s="85"/>
      <c r="KJN37" s="74"/>
      <c r="KJO37" s="74"/>
      <c r="KJP37" s="85"/>
      <c r="KJQ37" s="74"/>
      <c r="KJR37" s="74"/>
      <c r="KJS37" s="85"/>
      <c r="KJT37" s="80"/>
      <c r="KJU37" s="80"/>
      <c r="KJV37" s="85"/>
      <c r="KJW37" s="77"/>
      <c r="KJX37" s="74"/>
      <c r="KJY37" s="74"/>
      <c r="KJZ37" s="85"/>
      <c r="KKA37" s="74"/>
      <c r="KKB37" s="74"/>
      <c r="KKC37" s="85"/>
      <c r="KKD37" s="74"/>
      <c r="KKE37" s="74"/>
      <c r="KKF37" s="85"/>
      <c r="KKG37" s="74"/>
      <c r="KKH37" s="74"/>
      <c r="KKI37" s="85"/>
      <c r="KKJ37" s="80"/>
      <c r="KKK37" s="80"/>
      <c r="KKL37" s="85"/>
      <c r="KKM37" s="77"/>
      <c r="KKN37" s="74"/>
      <c r="KKO37" s="74"/>
      <c r="KKP37" s="85"/>
      <c r="KKQ37" s="74"/>
      <c r="KKR37" s="74"/>
      <c r="KKS37" s="85"/>
      <c r="KKT37" s="74"/>
      <c r="KKU37" s="74"/>
      <c r="KKV37" s="85"/>
      <c r="KKW37" s="74"/>
      <c r="KKX37" s="74"/>
      <c r="KKY37" s="85"/>
      <c r="KKZ37" s="80"/>
      <c r="KLA37" s="80"/>
      <c r="KLB37" s="85"/>
      <c r="KLC37" s="77"/>
      <c r="KLD37" s="74"/>
      <c r="KLE37" s="74"/>
      <c r="KLF37" s="85"/>
      <c r="KLG37" s="74"/>
      <c r="KLH37" s="74"/>
      <c r="KLI37" s="85"/>
      <c r="KLJ37" s="74"/>
      <c r="KLK37" s="74"/>
      <c r="KLL37" s="85"/>
      <c r="KLM37" s="74"/>
      <c r="KLN37" s="74"/>
      <c r="KLO37" s="85"/>
      <c r="KLP37" s="80"/>
      <c r="KLQ37" s="80"/>
      <c r="KLR37" s="85"/>
      <c r="KLS37" s="77"/>
      <c r="KLT37" s="74"/>
      <c r="KLU37" s="74"/>
      <c r="KLV37" s="85"/>
      <c r="KLW37" s="74"/>
      <c r="KLX37" s="74"/>
      <c r="KLY37" s="85"/>
      <c r="KLZ37" s="74"/>
      <c r="KMA37" s="74"/>
      <c r="KMB37" s="85"/>
      <c r="KMC37" s="74"/>
      <c r="KMD37" s="74"/>
      <c r="KME37" s="85"/>
      <c r="KMF37" s="80"/>
      <c r="KMG37" s="80"/>
      <c r="KMH37" s="85"/>
      <c r="KMI37" s="77"/>
      <c r="KMJ37" s="74"/>
      <c r="KMK37" s="74"/>
      <c r="KML37" s="85"/>
      <c r="KMM37" s="74"/>
      <c r="KMN37" s="74"/>
      <c r="KMO37" s="85"/>
      <c r="KMP37" s="74"/>
      <c r="KMQ37" s="74"/>
      <c r="KMR37" s="85"/>
      <c r="KMS37" s="74"/>
      <c r="KMT37" s="74"/>
      <c r="KMU37" s="85"/>
      <c r="KMV37" s="80"/>
      <c r="KMW37" s="80"/>
      <c r="KMX37" s="85"/>
      <c r="KMY37" s="77"/>
      <c r="KMZ37" s="74"/>
      <c r="KNA37" s="74"/>
      <c r="KNB37" s="85"/>
      <c r="KNC37" s="74"/>
      <c r="KND37" s="74"/>
      <c r="KNE37" s="85"/>
      <c r="KNF37" s="74"/>
      <c r="KNG37" s="74"/>
      <c r="KNH37" s="85"/>
      <c r="KNI37" s="74"/>
      <c r="KNJ37" s="74"/>
      <c r="KNK37" s="85"/>
      <c r="KNL37" s="80"/>
      <c r="KNM37" s="80"/>
      <c r="KNN37" s="85"/>
      <c r="KNO37" s="77"/>
      <c r="KNP37" s="74"/>
      <c r="KNQ37" s="74"/>
      <c r="KNR37" s="85"/>
      <c r="KNS37" s="74"/>
      <c r="KNT37" s="74"/>
      <c r="KNU37" s="85"/>
      <c r="KNV37" s="74"/>
      <c r="KNW37" s="74"/>
      <c r="KNX37" s="85"/>
      <c r="KNY37" s="74"/>
      <c r="KNZ37" s="74"/>
      <c r="KOA37" s="85"/>
      <c r="KOB37" s="80"/>
      <c r="KOC37" s="80"/>
      <c r="KOD37" s="85"/>
      <c r="KOE37" s="77"/>
      <c r="KOF37" s="74"/>
      <c r="KOG37" s="74"/>
      <c r="KOH37" s="85"/>
      <c r="KOI37" s="74"/>
      <c r="KOJ37" s="74"/>
      <c r="KOK37" s="85"/>
      <c r="KOL37" s="74"/>
      <c r="KOM37" s="74"/>
      <c r="KON37" s="85"/>
      <c r="KOO37" s="74"/>
      <c r="KOP37" s="74"/>
      <c r="KOQ37" s="85"/>
      <c r="KOR37" s="80"/>
      <c r="KOS37" s="80"/>
      <c r="KOT37" s="85"/>
      <c r="KOU37" s="77"/>
      <c r="KOV37" s="74"/>
      <c r="KOW37" s="74"/>
      <c r="KOX37" s="85"/>
      <c r="KOY37" s="74"/>
      <c r="KOZ37" s="74"/>
      <c r="KPA37" s="85"/>
      <c r="KPB37" s="74"/>
      <c r="KPC37" s="74"/>
      <c r="KPD37" s="85"/>
      <c r="KPE37" s="74"/>
      <c r="KPF37" s="74"/>
      <c r="KPG37" s="85"/>
      <c r="KPH37" s="80"/>
      <c r="KPI37" s="80"/>
      <c r="KPJ37" s="85"/>
      <c r="KPK37" s="77"/>
      <c r="KPL37" s="74"/>
      <c r="KPM37" s="74"/>
      <c r="KPN37" s="85"/>
      <c r="KPO37" s="74"/>
      <c r="KPP37" s="74"/>
      <c r="KPQ37" s="85"/>
      <c r="KPR37" s="74"/>
      <c r="KPS37" s="74"/>
      <c r="KPT37" s="85"/>
      <c r="KPU37" s="74"/>
      <c r="KPV37" s="74"/>
      <c r="KPW37" s="85"/>
      <c r="KPX37" s="80"/>
      <c r="KPY37" s="80"/>
      <c r="KPZ37" s="85"/>
      <c r="KQA37" s="77"/>
      <c r="KQB37" s="74"/>
      <c r="KQC37" s="74"/>
      <c r="KQD37" s="85"/>
      <c r="KQE37" s="74"/>
      <c r="KQF37" s="74"/>
      <c r="KQG37" s="85"/>
      <c r="KQH37" s="74"/>
      <c r="KQI37" s="74"/>
      <c r="KQJ37" s="85"/>
      <c r="KQK37" s="74"/>
      <c r="KQL37" s="74"/>
      <c r="KQM37" s="85"/>
      <c r="KQN37" s="80"/>
      <c r="KQO37" s="80"/>
      <c r="KQP37" s="85"/>
      <c r="KQQ37" s="77"/>
      <c r="KQR37" s="74"/>
      <c r="KQS37" s="74"/>
      <c r="KQT37" s="85"/>
      <c r="KQU37" s="74"/>
      <c r="KQV37" s="74"/>
      <c r="KQW37" s="85"/>
      <c r="KQX37" s="74"/>
      <c r="KQY37" s="74"/>
      <c r="KQZ37" s="85"/>
      <c r="KRA37" s="74"/>
      <c r="KRB37" s="74"/>
      <c r="KRC37" s="85"/>
      <c r="KRD37" s="80"/>
      <c r="KRE37" s="80"/>
      <c r="KRF37" s="85"/>
      <c r="KRG37" s="77"/>
      <c r="KRH37" s="74"/>
      <c r="KRI37" s="74"/>
      <c r="KRJ37" s="85"/>
      <c r="KRK37" s="74"/>
      <c r="KRL37" s="74"/>
      <c r="KRM37" s="85"/>
      <c r="KRN37" s="74"/>
      <c r="KRO37" s="74"/>
      <c r="KRP37" s="85"/>
      <c r="KRQ37" s="74"/>
      <c r="KRR37" s="74"/>
      <c r="KRS37" s="85"/>
      <c r="KRT37" s="80"/>
      <c r="KRU37" s="80"/>
      <c r="KRV37" s="85"/>
      <c r="KRW37" s="77"/>
      <c r="KRX37" s="74"/>
      <c r="KRY37" s="74"/>
      <c r="KRZ37" s="85"/>
      <c r="KSA37" s="74"/>
      <c r="KSB37" s="74"/>
      <c r="KSC37" s="85"/>
      <c r="KSD37" s="74"/>
      <c r="KSE37" s="74"/>
      <c r="KSF37" s="85"/>
      <c r="KSG37" s="74"/>
      <c r="KSH37" s="74"/>
      <c r="KSI37" s="85"/>
      <c r="KSJ37" s="80"/>
      <c r="KSK37" s="80"/>
      <c r="KSL37" s="85"/>
      <c r="KSM37" s="77"/>
      <c r="KSN37" s="74"/>
      <c r="KSO37" s="74"/>
      <c r="KSP37" s="85"/>
      <c r="KSQ37" s="74"/>
      <c r="KSR37" s="74"/>
      <c r="KSS37" s="85"/>
      <c r="KST37" s="74"/>
      <c r="KSU37" s="74"/>
      <c r="KSV37" s="85"/>
      <c r="KSW37" s="74"/>
      <c r="KSX37" s="74"/>
      <c r="KSY37" s="85"/>
      <c r="KSZ37" s="80"/>
      <c r="KTA37" s="80"/>
      <c r="KTB37" s="85"/>
      <c r="KTC37" s="77"/>
      <c r="KTD37" s="74"/>
      <c r="KTE37" s="74"/>
      <c r="KTF37" s="85"/>
      <c r="KTG37" s="74"/>
      <c r="KTH37" s="74"/>
      <c r="KTI37" s="85"/>
      <c r="KTJ37" s="74"/>
      <c r="KTK37" s="74"/>
      <c r="KTL37" s="85"/>
      <c r="KTM37" s="74"/>
      <c r="KTN37" s="74"/>
      <c r="KTO37" s="85"/>
      <c r="KTP37" s="80"/>
      <c r="KTQ37" s="80"/>
      <c r="KTR37" s="85"/>
      <c r="KTS37" s="77"/>
      <c r="KTT37" s="74"/>
      <c r="KTU37" s="74"/>
      <c r="KTV37" s="85"/>
      <c r="KTW37" s="74"/>
      <c r="KTX37" s="74"/>
      <c r="KTY37" s="85"/>
      <c r="KTZ37" s="74"/>
      <c r="KUA37" s="74"/>
      <c r="KUB37" s="85"/>
      <c r="KUC37" s="74"/>
      <c r="KUD37" s="74"/>
      <c r="KUE37" s="85"/>
      <c r="KUF37" s="80"/>
      <c r="KUG37" s="80"/>
      <c r="KUH37" s="85"/>
      <c r="KUI37" s="77"/>
      <c r="KUJ37" s="74"/>
      <c r="KUK37" s="74"/>
      <c r="KUL37" s="85"/>
      <c r="KUM37" s="74"/>
      <c r="KUN37" s="74"/>
      <c r="KUO37" s="85"/>
      <c r="KUP37" s="74"/>
      <c r="KUQ37" s="74"/>
      <c r="KUR37" s="85"/>
      <c r="KUS37" s="74"/>
      <c r="KUT37" s="74"/>
      <c r="KUU37" s="85"/>
      <c r="KUV37" s="80"/>
      <c r="KUW37" s="80"/>
      <c r="KUX37" s="85"/>
      <c r="KUY37" s="77"/>
      <c r="KUZ37" s="74"/>
      <c r="KVA37" s="74"/>
      <c r="KVB37" s="85"/>
      <c r="KVC37" s="74"/>
      <c r="KVD37" s="74"/>
      <c r="KVE37" s="85"/>
      <c r="KVF37" s="74"/>
      <c r="KVG37" s="74"/>
      <c r="KVH37" s="85"/>
      <c r="KVI37" s="74"/>
      <c r="KVJ37" s="74"/>
      <c r="KVK37" s="85"/>
      <c r="KVL37" s="80"/>
      <c r="KVM37" s="80"/>
      <c r="KVN37" s="85"/>
      <c r="KVO37" s="77"/>
      <c r="KVP37" s="74"/>
      <c r="KVQ37" s="74"/>
      <c r="KVR37" s="85"/>
      <c r="KVS37" s="74"/>
      <c r="KVT37" s="74"/>
      <c r="KVU37" s="85"/>
      <c r="KVV37" s="74"/>
      <c r="KVW37" s="74"/>
      <c r="KVX37" s="85"/>
      <c r="KVY37" s="74"/>
      <c r="KVZ37" s="74"/>
      <c r="KWA37" s="85"/>
      <c r="KWB37" s="80"/>
      <c r="KWC37" s="80"/>
      <c r="KWD37" s="85"/>
      <c r="KWE37" s="77"/>
      <c r="KWF37" s="74"/>
      <c r="KWG37" s="74"/>
      <c r="KWH37" s="85"/>
      <c r="KWI37" s="74"/>
      <c r="KWJ37" s="74"/>
      <c r="KWK37" s="85"/>
      <c r="KWL37" s="74"/>
      <c r="KWM37" s="74"/>
      <c r="KWN37" s="85"/>
      <c r="KWO37" s="74"/>
      <c r="KWP37" s="74"/>
      <c r="KWQ37" s="85"/>
      <c r="KWR37" s="80"/>
      <c r="KWS37" s="80"/>
      <c r="KWT37" s="85"/>
      <c r="KWU37" s="77"/>
      <c r="KWV37" s="74"/>
      <c r="KWW37" s="74"/>
      <c r="KWX37" s="85"/>
      <c r="KWY37" s="74"/>
      <c r="KWZ37" s="74"/>
      <c r="KXA37" s="85"/>
      <c r="KXB37" s="74"/>
      <c r="KXC37" s="74"/>
      <c r="KXD37" s="85"/>
      <c r="KXE37" s="74"/>
      <c r="KXF37" s="74"/>
      <c r="KXG37" s="85"/>
      <c r="KXH37" s="80"/>
      <c r="KXI37" s="80"/>
      <c r="KXJ37" s="85"/>
      <c r="KXK37" s="77"/>
      <c r="KXL37" s="74"/>
      <c r="KXM37" s="74"/>
      <c r="KXN37" s="85"/>
      <c r="KXO37" s="74"/>
      <c r="KXP37" s="74"/>
      <c r="KXQ37" s="85"/>
      <c r="KXR37" s="74"/>
      <c r="KXS37" s="74"/>
      <c r="KXT37" s="85"/>
      <c r="KXU37" s="74"/>
      <c r="KXV37" s="74"/>
      <c r="KXW37" s="85"/>
      <c r="KXX37" s="80"/>
      <c r="KXY37" s="80"/>
      <c r="KXZ37" s="85"/>
      <c r="KYA37" s="77"/>
      <c r="KYB37" s="74"/>
      <c r="KYC37" s="74"/>
      <c r="KYD37" s="85"/>
      <c r="KYE37" s="74"/>
      <c r="KYF37" s="74"/>
      <c r="KYG37" s="85"/>
      <c r="KYH37" s="74"/>
      <c r="KYI37" s="74"/>
      <c r="KYJ37" s="85"/>
      <c r="KYK37" s="74"/>
      <c r="KYL37" s="74"/>
      <c r="KYM37" s="85"/>
      <c r="KYN37" s="80"/>
      <c r="KYO37" s="80"/>
      <c r="KYP37" s="85"/>
      <c r="KYQ37" s="77"/>
      <c r="KYR37" s="74"/>
      <c r="KYS37" s="74"/>
      <c r="KYT37" s="85"/>
      <c r="KYU37" s="74"/>
      <c r="KYV37" s="74"/>
      <c r="KYW37" s="85"/>
      <c r="KYX37" s="74"/>
      <c r="KYY37" s="74"/>
      <c r="KYZ37" s="85"/>
      <c r="KZA37" s="74"/>
      <c r="KZB37" s="74"/>
      <c r="KZC37" s="85"/>
      <c r="KZD37" s="80"/>
      <c r="KZE37" s="80"/>
      <c r="KZF37" s="85"/>
      <c r="KZG37" s="77"/>
      <c r="KZH37" s="74"/>
      <c r="KZI37" s="74"/>
      <c r="KZJ37" s="85"/>
      <c r="KZK37" s="74"/>
      <c r="KZL37" s="74"/>
      <c r="KZM37" s="85"/>
      <c r="KZN37" s="74"/>
      <c r="KZO37" s="74"/>
      <c r="KZP37" s="85"/>
      <c r="KZQ37" s="74"/>
      <c r="KZR37" s="74"/>
      <c r="KZS37" s="85"/>
      <c r="KZT37" s="80"/>
      <c r="KZU37" s="80"/>
      <c r="KZV37" s="85"/>
      <c r="KZW37" s="77"/>
      <c r="KZX37" s="74"/>
      <c r="KZY37" s="74"/>
      <c r="KZZ37" s="85"/>
      <c r="LAA37" s="74"/>
      <c r="LAB37" s="74"/>
      <c r="LAC37" s="85"/>
      <c r="LAD37" s="74"/>
      <c r="LAE37" s="74"/>
      <c r="LAF37" s="85"/>
      <c r="LAG37" s="74"/>
      <c r="LAH37" s="74"/>
      <c r="LAI37" s="85"/>
      <c r="LAJ37" s="80"/>
      <c r="LAK37" s="80"/>
      <c r="LAL37" s="85"/>
      <c r="LAM37" s="77"/>
      <c r="LAN37" s="74"/>
      <c r="LAO37" s="74"/>
      <c r="LAP37" s="85"/>
      <c r="LAQ37" s="74"/>
      <c r="LAR37" s="74"/>
      <c r="LAS37" s="85"/>
      <c r="LAT37" s="74"/>
      <c r="LAU37" s="74"/>
      <c r="LAV37" s="85"/>
      <c r="LAW37" s="74"/>
      <c r="LAX37" s="74"/>
      <c r="LAY37" s="85"/>
      <c r="LAZ37" s="80"/>
      <c r="LBA37" s="80"/>
      <c r="LBB37" s="85"/>
      <c r="LBC37" s="77"/>
      <c r="LBD37" s="74"/>
      <c r="LBE37" s="74"/>
      <c r="LBF37" s="85"/>
      <c r="LBG37" s="74"/>
      <c r="LBH37" s="74"/>
      <c r="LBI37" s="85"/>
      <c r="LBJ37" s="74"/>
      <c r="LBK37" s="74"/>
      <c r="LBL37" s="85"/>
      <c r="LBM37" s="74"/>
      <c r="LBN37" s="74"/>
      <c r="LBO37" s="85"/>
      <c r="LBP37" s="80"/>
      <c r="LBQ37" s="80"/>
      <c r="LBR37" s="85"/>
      <c r="LBS37" s="77"/>
      <c r="LBT37" s="74"/>
      <c r="LBU37" s="74"/>
      <c r="LBV37" s="85"/>
      <c r="LBW37" s="74"/>
      <c r="LBX37" s="74"/>
      <c r="LBY37" s="85"/>
      <c r="LBZ37" s="74"/>
      <c r="LCA37" s="74"/>
      <c r="LCB37" s="85"/>
      <c r="LCC37" s="74"/>
      <c r="LCD37" s="74"/>
      <c r="LCE37" s="85"/>
      <c r="LCF37" s="80"/>
      <c r="LCG37" s="80"/>
      <c r="LCH37" s="85"/>
      <c r="LCI37" s="77"/>
      <c r="LCJ37" s="74"/>
      <c r="LCK37" s="74"/>
      <c r="LCL37" s="85"/>
      <c r="LCM37" s="74"/>
      <c r="LCN37" s="74"/>
      <c r="LCO37" s="85"/>
      <c r="LCP37" s="74"/>
      <c r="LCQ37" s="74"/>
      <c r="LCR37" s="85"/>
      <c r="LCS37" s="74"/>
      <c r="LCT37" s="74"/>
      <c r="LCU37" s="85"/>
      <c r="LCV37" s="80"/>
      <c r="LCW37" s="80"/>
      <c r="LCX37" s="85"/>
      <c r="LCY37" s="77"/>
      <c r="LCZ37" s="74"/>
      <c r="LDA37" s="74"/>
      <c r="LDB37" s="85"/>
      <c r="LDC37" s="74"/>
      <c r="LDD37" s="74"/>
      <c r="LDE37" s="85"/>
      <c r="LDF37" s="74"/>
      <c r="LDG37" s="74"/>
      <c r="LDH37" s="85"/>
      <c r="LDI37" s="74"/>
      <c r="LDJ37" s="74"/>
      <c r="LDK37" s="85"/>
      <c r="LDL37" s="80"/>
      <c r="LDM37" s="80"/>
      <c r="LDN37" s="85"/>
      <c r="LDO37" s="77"/>
      <c r="LDP37" s="74"/>
      <c r="LDQ37" s="74"/>
      <c r="LDR37" s="85"/>
      <c r="LDS37" s="74"/>
      <c r="LDT37" s="74"/>
      <c r="LDU37" s="85"/>
      <c r="LDV37" s="74"/>
      <c r="LDW37" s="74"/>
      <c r="LDX37" s="85"/>
      <c r="LDY37" s="74"/>
      <c r="LDZ37" s="74"/>
      <c r="LEA37" s="85"/>
      <c r="LEB37" s="80"/>
      <c r="LEC37" s="80"/>
      <c r="LED37" s="85"/>
      <c r="LEE37" s="77"/>
      <c r="LEF37" s="74"/>
      <c r="LEG37" s="74"/>
      <c r="LEH37" s="85"/>
      <c r="LEI37" s="74"/>
      <c r="LEJ37" s="74"/>
      <c r="LEK37" s="85"/>
      <c r="LEL37" s="74"/>
      <c r="LEM37" s="74"/>
      <c r="LEN37" s="85"/>
      <c r="LEO37" s="74"/>
      <c r="LEP37" s="74"/>
      <c r="LEQ37" s="85"/>
      <c r="LER37" s="80"/>
      <c r="LES37" s="80"/>
      <c r="LET37" s="85"/>
      <c r="LEU37" s="77"/>
      <c r="LEV37" s="74"/>
      <c r="LEW37" s="74"/>
      <c r="LEX37" s="85"/>
      <c r="LEY37" s="74"/>
      <c r="LEZ37" s="74"/>
      <c r="LFA37" s="85"/>
      <c r="LFB37" s="74"/>
      <c r="LFC37" s="74"/>
      <c r="LFD37" s="85"/>
      <c r="LFE37" s="74"/>
      <c r="LFF37" s="74"/>
      <c r="LFG37" s="85"/>
      <c r="LFH37" s="80"/>
      <c r="LFI37" s="80"/>
      <c r="LFJ37" s="85"/>
      <c r="LFK37" s="77"/>
      <c r="LFL37" s="74"/>
      <c r="LFM37" s="74"/>
      <c r="LFN37" s="85"/>
      <c r="LFO37" s="74"/>
      <c r="LFP37" s="74"/>
      <c r="LFQ37" s="85"/>
      <c r="LFR37" s="74"/>
      <c r="LFS37" s="74"/>
      <c r="LFT37" s="85"/>
      <c r="LFU37" s="74"/>
      <c r="LFV37" s="74"/>
      <c r="LFW37" s="85"/>
      <c r="LFX37" s="80"/>
      <c r="LFY37" s="80"/>
      <c r="LFZ37" s="85"/>
      <c r="LGA37" s="77"/>
      <c r="LGB37" s="74"/>
      <c r="LGC37" s="74"/>
      <c r="LGD37" s="85"/>
      <c r="LGE37" s="74"/>
      <c r="LGF37" s="74"/>
      <c r="LGG37" s="85"/>
      <c r="LGH37" s="74"/>
      <c r="LGI37" s="74"/>
      <c r="LGJ37" s="85"/>
      <c r="LGK37" s="74"/>
      <c r="LGL37" s="74"/>
      <c r="LGM37" s="85"/>
      <c r="LGN37" s="80"/>
      <c r="LGO37" s="80"/>
      <c r="LGP37" s="85"/>
      <c r="LGQ37" s="77"/>
      <c r="LGR37" s="74"/>
      <c r="LGS37" s="74"/>
      <c r="LGT37" s="85"/>
      <c r="LGU37" s="74"/>
      <c r="LGV37" s="74"/>
      <c r="LGW37" s="85"/>
      <c r="LGX37" s="74"/>
      <c r="LGY37" s="74"/>
      <c r="LGZ37" s="85"/>
      <c r="LHA37" s="74"/>
      <c r="LHB37" s="74"/>
      <c r="LHC37" s="85"/>
      <c r="LHD37" s="80"/>
      <c r="LHE37" s="80"/>
      <c r="LHF37" s="85"/>
      <c r="LHG37" s="77"/>
      <c r="LHH37" s="74"/>
      <c r="LHI37" s="74"/>
      <c r="LHJ37" s="85"/>
      <c r="LHK37" s="74"/>
      <c r="LHL37" s="74"/>
      <c r="LHM37" s="85"/>
      <c r="LHN37" s="74"/>
      <c r="LHO37" s="74"/>
      <c r="LHP37" s="85"/>
      <c r="LHQ37" s="74"/>
      <c r="LHR37" s="74"/>
      <c r="LHS37" s="85"/>
      <c r="LHT37" s="80"/>
      <c r="LHU37" s="80"/>
      <c r="LHV37" s="85"/>
      <c r="LHW37" s="77"/>
      <c r="LHX37" s="74"/>
      <c r="LHY37" s="74"/>
      <c r="LHZ37" s="85"/>
      <c r="LIA37" s="74"/>
      <c r="LIB37" s="74"/>
      <c r="LIC37" s="85"/>
      <c r="LID37" s="74"/>
      <c r="LIE37" s="74"/>
      <c r="LIF37" s="85"/>
      <c r="LIG37" s="74"/>
      <c r="LIH37" s="74"/>
      <c r="LII37" s="85"/>
      <c r="LIJ37" s="80"/>
      <c r="LIK37" s="80"/>
      <c r="LIL37" s="85"/>
      <c r="LIM37" s="77"/>
      <c r="LIN37" s="74"/>
      <c r="LIO37" s="74"/>
      <c r="LIP37" s="85"/>
      <c r="LIQ37" s="74"/>
      <c r="LIR37" s="74"/>
      <c r="LIS37" s="85"/>
      <c r="LIT37" s="74"/>
      <c r="LIU37" s="74"/>
      <c r="LIV37" s="85"/>
      <c r="LIW37" s="74"/>
      <c r="LIX37" s="74"/>
      <c r="LIY37" s="85"/>
      <c r="LIZ37" s="80"/>
      <c r="LJA37" s="80"/>
      <c r="LJB37" s="85"/>
      <c r="LJC37" s="77"/>
      <c r="LJD37" s="74"/>
      <c r="LJE37" s="74"/>
      <c r="LJF37" s="85"/>
      <c r="LJG37" s="74"/>
      <c r="LJH37" s="74"/>
      <c r="LJI37" s="85"/>
      <c r="LJJ37" s="74"/>
      <c r="LJK37" s="74"/>
      <c r="LJL37" s="85"/>
      <c r="LJM37" s="74"/>
      <c r="LJN37" s="74"/>
      <c r="LJO37" s="85"/>
      <c r="LJP37" s="80"/>
      <c r="LJQ37" s="80"/>
      <c r="LJR37" s="85"/>
      <c r="LJS37" s="77"/>
      <c r="LJT37" s="74"/>
      <c r="LJU37" s="74"/>
      <c r="LJV37" s="85"/>
      <c r="LJW37" s="74"/>
      <c r="LJX37" s="74"/>
      <c r="LJY37" s="85"/>
      <c r="LJZ37" s="74"/>
      <c r="LKA37" s="74"/>
      <c r="LKB37" s="85"/>
      <c r="LKC37" s="74"/>
      <c r="LKD37" s="74"/>
      <c r="LKE37" s="85"/>
      <c r="LKF37" s="80"/>
      <c r="LKG37" s="80"/>
      <c r="LKH37" s="85"/>
      <c r="LKI37" s="77"/>
      <c r="LKJ37" s="74"/>
      <c r="LKK37" s="74"/>
      <c r="LKL37" s="85"/>
      <c r="LKM37" s="74"/>
      <c r="LKN37" s="74"/>
      <c r="LKO37" s="85"/>
      <c r="LKP37" s="74"/>
      <c r="LKQ37" s="74"/>
      <c r="LKR37" s="85"/>
      <c r="LKS37" s="74"/>
      <c r="LKT37" s="74"/>
      <c r="LKU37" s="85"/>
      <c r="LKV37" s="80"/>
      <c r="LKW37" s="80"/>
      <c r="LKX37" s="85"/>
      <c r="LKY37" s="77"/>
      <c r="LKZ37" s="74"/>
      <c r="LLA37" s="74"/>
      <c r="LLB37" s="85"/>
      <c r="LLC37" s="74"/>
      <c r="LLD37" s="74"/>
      <c r="LLE37" s="85"/>
      <c r="LLF37" s="74"/>
      <c r="LLG37" s="74"/>
      <c r="LLH37" s="85"/>
      <c r="LLI37" s="74"/>
      <c r="LLJ37" s="74"/>
      <c r="LLK37" s="85"/>
      <c r="LLL37" s="80"/>
      <c r="LLM37" s="80"/>
      <c r="LLN37" s="85"/>
      <c r="LLO37" s="77"/>
      <c r="LLP37" s="74"/>
      <c r="LLQ37" s="74"/>
      <c r="LLR37" s="85"/>
      <c r="LLS37" s="74"/>
      <c r="LLT37" s="74"/>
      <c r="LLU37" s="85"/>
      <c r="LLV37" s="74"/>
      <c r="LLW37" s="74"/>
      <c r="LLX37" s="85"/>
      <c r="LLY37" s="74"/>
      <c r="LLZ37" s="74"/>
      <c r="LMA37" s="85"/>
      <c r="LMB37" s="80"/>
      <c r="LMC37" s="80"/>
      <c r="LMD37" s="85"/>
      <c r="LME37" s="77"/>
      <c r="LMF37" s="74"/>
      <c r="LMG37" s="74"/>
      <c r="LMH37" s="85"/>
      <c r="LMI37" s="74"/>
      <c r="LMJ37" s="74"/>
      <c r="LMK37" s="85"/>
      <c r="LML37" s="74"/>
      <c r="LMM37" s="74"/>
      <c r="LMN37" s="85"/>
      <c r="LMO37" s="74"/>
      <c r="LMP37" s="74"/>
      <c r="LMQ37" s="85"/>
      <c r="LMR37" s="80"/>
      <c r="LMS37" s="80"/>
      <c r="LMT37" s="85"/>
      <c r="LMU37" s="77"/>
      <c r="LMV37" s="74"/>
      <c r="LMW37" s="74"/>
      <c r="LMX37" s="85"/>
      <c r="LMY37" s="74"/>
      <c r="LMZ37" s="74"/>
      <c r="LNA37" s="85"/>
      <c r="LNB37" s="74"/>
      <c r="LNC37" s="74"/>
      <c r="LND37" s="85"/>
      <c r="LNE37" s="74"/>
      <c r="LNF37" s="74"/>
      <c r="LNG37" s="85"/>
      <c r="LNH37" s="80"/>
      <c r="LNI37" s="80"/>
      <c r="LNJ37" s="85"/>
      <c r="LNK37" s="77"/>
      <c r="LNL37" s="74"/>
      <c r="LNM37" s="74"/>
      <c r="LNN37" s="85"/>
      <c r="LNO37" s="74"/>
      <c r="LNP37" s="74"/>
      <c r="LNQ37" s="85"/>
      <c r="LNR37" s="74"/>
      <c r="LNS37" s="74"/>
      <c r="LNT37" s="85"/>
      <c r="LNU37" s="74"/>
      <c r="LNV37" s="74"/>
      <c r="LNW37" s="85"/>
      <c r="LNX37" s="80"/>
      <c r="LNY37" s="80"/>
      <c r="LNZ37" s="85"/>
      <c r="LOA37" s="77"/>
      <c r="LOB37" s="74"/>
      <c r="LOC37" s="74"/>
      <c r="LOD37" s="85"/>
      <c r="LOE37" s="74"/>
      <c r="LOF37" s="74"/>
      <c r="LOG37" s="85"/>
      <c r="LOH37" s="74"/>
      <c r="LOI37" s="74"/>
      <c r="LOJ37" s="85"/>
      <c r="LOK37" s="74"/>
      <c r="LOL37" s="74"/>
      <c r="LOM37" s="85"/>
      <c r="LON37" s="80"/>
      <c r="LOO37" s="80"/>
      <c r="LOP37" s="85"/>
      <c r="LOQ37" s="77"/>
      <c r="LOR37" s="74"/>
      <c r="LOS37" s="74"/>
      <c r="LOT37" s="85"/>
      <c r="LOU37" s="74"/>
      <c r="LOV37" s="74"/>
      <c r="LOW37" s="85"/>
      <c r="LOX37" s="74"/>
      <c r="LOY37" s="74"/>
      <c r="LOZ37" s="85"/>
      <c r="LPA37" s="74"/>
      <c r="LPB37" s="74"/>
      <c r="LPC37" s="85"/>
      <c r="LPD37" s="80"/>
      <c r="LPE37" s="80"/>
      <c r="LPF37" s="85"/>
      <c r="LPG37" s="77"/>
      <c r="LPH37" s="74"/>
      <c r="LPI37" s="74"/>
      <c r="LPJ37" s="85"/>
      <c r="LPK37" s="74"/>
      <c r="LPL37" s="74"/>
      <c r="LPM37" s="85"/>
      <c r="LPN37" s="74"/>
      <c r="LPO37" s="74"/>
      <c r="LPP37" s="85"/>
      <c r="LPQ37" s="74"/>
      <c r="LPR37" s="74"/>
      <c r="LPS37" s="85"/>
      <c r="LPT37" s="80"/>
      <c r="LPU37" s="80"/>
      <c r="LPV37" s="85"/>
      <c r="LPW37" s="77"/>
      <c r="LPX37" s="74"/>
      <c r="LPY37" s="74"/>
      <c r="LPZ37" s="85"/>
      <c r="LQA37" s="74"/>
      <c r="LQB37" s="74"/>
      <c r="LQC37" s="85"/>
      <c r="LQD37" s="74"/>
      <c r="LQE37" s="74"/>
      <c r="LQF37" s="85"/>
      <c r="LQG37" s="74"/>
      <c r="LQH37" s="74"/>
      <c r="LQI37" s="85"/>
      <c r="LQJ37" s="80"/>
      <c r="LQK37" s="80"/>
      <c r="LQL37" s="85"/>
      <c r="LQM37" s="77"/>
      <c r="LQN37" s="74"/>
      <c r="LQO37" s="74"/>
      <c r="LQP37" s="85"/>
      <c r="LQQ37" s="74"/>
      <c r="LQR37" s="74"/>
      <c r="LQS37" s="85"/>
      <c r="LQT37" s="74"/>
      <c r="LQU37" s="74"/>
      <c r="LQV37" s="85"/>
      <c r="LQW37" s="74"/>
      <c r="LQX37" s="74"/>
      <c r="LQY37" s="85"/>
      <c r="LQZ37" s="80"/>
      <c r="LRA37" s="80"/>
      <c r="LRB37" s="85"/>
      <c r="LRC37" s="77"/>
      <c r="LRD37" s="74"/>
      <c r="LRE37" s="74"/>
      <c r="LRF37" s="85"/>
      <c r="LRG37" s="74"/>
      <c r="LRH37" s="74"/>
      <c r="LRI37" s="85"/>
      <c r="LRJ37" s="74"/>
      <c r="LRK37" s="74"/>
      <c r="LRL37" s="85"/>
      <c r="LRM37" s="74"/>
      <c r="LRN37" s="74"/>
      <c r="LRO37" s="85"/>
      <c r="LRP37" s="80"/>
      <c r="LRQ37" s="80"/>
      <c r="LRR37" s="85"/>
      <c r="LRS37" s="77"/>
      <c r="LRT37" s="74"/>
      <c r="LRU37" s="74"/>
      <c r="LRV37" s="85"/>
      <c r="LRW37" s="74"/>
      <c r="LRX37" s="74"/>
      <c r="LRY37" s="85"/>
      <c r="LRZ37" s="74"/>
      <c r="LSA37" s="74"/>
      <c r="LSB37" s="85"/>
      <c r="LSC37" s="74"/>
      <c r="LSD37" s="74"/>
      <c r="LSE37" s="85"/>
      <c r="LSF37" s="80"/>
      <c r="LSG37" s="80"/>
      <c r="LSH37" s="85"/>
      <c r="LSI37" s="77"/>
      <c r="LSJ37" s="74"/>
      <c r="LSK37" s="74"/>
      <c r="LSL37" s="85"/>
      <c r="LSM37" s="74"/>
      <c r="LSN37" s="74"/>
      <c r="LSO37" s="85"/>
      <c r="LSP37" s="74"/>
      <c r="LSQ37" s="74"/>
      <c r="LSR37" s="85"/>
      <c r="LSS37" s="74"/>
      <c r="LST37" s="74"/>
      <c r="LSU37" s="85"/>
      <c r="LSV37" s="80"/>
      <c r="LSW37" s="80"/>
      <c r="LSX37" s="85"/>
      <c r="LSY37" s="77"/>
      <c r="LSZ37" s="74"/>
      <c r="LTA37" s="74"/>
      <c r="LTB37" s="85"/>
      <c r="LTC37" s="74"/>
      <c r="LTD37" s="74"/>
      <c r="LTE37" s="85"/>
      <c r="LTF37" s="74"/>
      <c r="LTG37" s="74"/>
      <c r="LTH37" s="85"/>
      <c r="LTI37" s="74"/>
      <c r="LTJ37" s="74"/>
      <c r="LTK37" s="85"/>
      <c r="LTL37" s="80"/>
      <c r="LTM37" s="80"/>
      <c r="LTN37" s="85"/>
      <c r="LTO37" s="77"/>
      <c r="LTP37" s="74"/>
      <c r="LTQ37" s="74"/>
      <c r="LTR37" s="85"/>
      <c r="LTS37" s="74"/>
      <c r="LTT37" s="74"/>
      <c r="LTU37" s="85"/>
      <c r="LTV37" s="74"/>
      <c r="LTW37" s="74"/>
      <c r="LTX37" s="85"/>
      <c r="LTY37" s="74"/>
      <c r="LTZ37" s="74"/>
      <c r="LUA37" s="85"/>
      <c r="LUB37" s="80"/>
      <c r="LUC37" s="80"/>
      <c r="LUD37" s="85"/>
      <c r="LUE37" s="77"/>
      <c r="LUF37" s="74"/>
      <c r="LUG37" s="74"/>
      <c r="LUH37" s="85"/>
      <c r="LUI37" s="74"/>
      <c r="LUJ37" s="74"/>
      <c r="LUK37" s="85"/>
      <c r="LUL37" s="74"/>
      <c r="LUM37" s="74"/>
      <c r="LUN37" s="85"/>
      <c r="LUO37" s="74"/>
      <c r="LUP37" s="74"/>
      <c r="LUQ37" s="85"/>
      <c r="LUR37" s="80"/>
      <c r="LUS37" s="80"/>
      <c r="LUT37" s="85"/>
      <c r="LUU37" s="77"/>
      <c r="LUV37" s="74"/>
      <c r="LUW37" s="74"/>
      <c r="LUX37" s="85"/>
      <c r="LUY37" s="74"/>
      <c r="LUZ37" s="74"/>
      <c r="LVA37" s="85"/>
      <c r="LVB37" s="74"/>
      <c r="LVC37" s="74"/>
      <c r="LVD37" s="85"/>
      <c r="LVE37" s="74"/>
      <c r="LVF37" s="74"/>
      <c r="LVG37" s="85"/>
      <c r="LVH37" s="80"/>
      <c r="LVI37" s="80"/>
      <c r="LVJ37" s="85"/>
      <c r="LVK37" s="77"/>
      <c r="LVL37" s="74"/>
      <c r="LVM37" s="74"/>
      <c r="LVN37" s="85"/>
      <c r="LVO37" s="74"/>
      <c r="LVP37" s="74"/>
      <c r="LVQ37" s="85"/>
      <c r="LVR37" s="74"/>
      <c r="LVS37" s="74"/>
      <c r="LVT37" s="85"/>
      <c r="LVU37" s="74"/>
      <c r="LVV37" s="74"/>
      <c r="LVW37" s="85"/>
      <c r="LVX37" s="80"/>
      <c r="LVY37" s="80"/>
      <c r="LVZ37" s="85"/>
      <c r="LWA37" s="77"/>
      <c r="LWB37" s="74"/>
      <c r="LWC37" s="74"/>
      <c r="LWD37" s="85"/>
      <c r="LWE37" s="74"/>
      <c r="LWF37" s="74"/>
      <c r="LWG37" s="85"/>
      <c r="LWH37" s="74"/>
      <c r="LWI37" s="74"/>
      <c r="LWJ37" s="85"/>
      <c r="LWK37" s="74"/>
      <c r="LWL37" s="74"/>
      <c r="LWM37" s="85"/>
      <c r="LWN37" s="80"/>
      <c r="LWO37" s="80"/>
      <c r="LWP37" s="85"/>
      <c r="LWQ37" s="77"/>
      <c r="LWR37" s="74"/>
      <c r="LWS37" s="74"/>
      <c r="LWT37" s="85"/>
      <c r="LWU37" s="74"/>
      <c r="LWV37" s="74"/>
      <c r="LWW37" s="85"/>
      <c r="LWX37" s="74"/>
      <c r="LWY37" s="74"/>
      <c r="LWZ37" s="85"/>
      <c r="LXA37" s="74"/>
      <c r="LXB37" s="74"/>
      <c r="LXC37" s="85"/>
      <c r="LXD37" s="80"/>
      <c r="LXE37" s="80"/>
      <c r="LXF37" s="85"/>
      <c r="LXG37" s="77"/>
      <c r="LXH37" s="74"/>
      <c r="LXI37" s="74"/>
      <c r="LXJ37" s="85"/>
      <c r="LXK37" s="74"/>
      <c r="LXL37" s="74"/>
      <c r="LXM37" s="85"/>
      <c r="LXN37" s="74"/>
      <c r="LXO37" s="74"/>
      <c r="LXP37" s="85"/>
      <c r="LXQ37" s="74"/>
      <c r="LXR37" s="74"/>
      <c r="LXS37" s="85"/>
      <c r="LXT37" s="80"/>
      <c r="LXU37" s="80"/>
      <c r="LXV37" s="85"/>
      <c r="LXW37" s="77"/>
      <c r="LXX37" s="74"/>
      <c r="LXY37" s="74"/>
      <c r="LXZ37" s="85"/>
      <c r="LYA37" s="74"/>
      <c r="LYB37" s="74"/>
      <c r="LYC37" s="85"/>
      <c r="LYD37" s="74"/>
      <c r="LYE37" s="74"/>
      <c r="LYF37" s="85"/>
      <c r="LYG37" s="74"/>
      <c r="LYH37" s="74"/>
      <c r="LYI37" s="85"/>
      <c r="LYJ37" s="80"/>
      <c r="LYK37" s="80"/>
      <c r="LYL37" s="85"/>
      <c r="LYM37" s="77"/>
      <c r="LYN37" s="74"/>
      <c r="LYO37" s="74"/>
      <c r="LYP37" s="85"/>
      <c r="LYQ37" s="74"/>
      <c r="LYR37" s="74"/>
      <c r="LYS37" s="85"/>
      <c r="LYT37" s="74"/>
      <c r="LYU37" s="74"/>
      <c r="LYV37" s="85"/>
      <c r="LYW37" s="74"/>
      <c r="LYX37" s="74"/>
      <c r="LYY37" s="85"/>
      <c r="LYZ37" s="80"/>
      <c r="LZA37" s="80"/>
      <c r="LZB37" s="85"/>
      <c r="LZC37" s="77"/>
      <c r="LZD37" s="74"/>
      <c r="LZE37" s="74"/>
      <c r="LZF37" s="85"/>
      <c r="LZG37" s="74"/>
      <c r="LZH37" s="74"/>
      <c r="LZI37" s="85"/>
      <c r="LZJ37" s="74"/>
      <c r="LZK37" s="74"/>
      <c r="LZL37" s="85"/>
      <c r="LZM37" s="74"/>
      <c r="LZN37" s="74"/>
      <c r="LZO37" s="85"/>
      <c r="LZP37" s="80"/>
      <c r="LZQ37" s="80"/>
      <c r="LZR37" s="85"/>
      <c r="LZS37" s="77"/>
      <c r="LZT37" s="74"/>
      <c r="LZU37" s="74"/>
      <c r="LZV37" s="85"/>
      <c r="LZW37" s="74"/>
      <c r="LZX37" s="74"/>
      <c r="LZY37" s="85"/>
      <c r="LZZ37" s="74"/>
      <c r="MAA37" s="74"/>
      <c r="MAB37" s="85"/>
      <c r="MAC37" s="74"/>
      <c r="MAD37" s="74"/>
      <c r="MAE37" s="85"/>
      <c r="MAF37" s="80"/>
      <c r="MAG37" s="80"/>
      <c r="MAH37" s="85"/>
      <c r="MAI37" s="77"/>
      <c r="MAJ37" s="74"/>
      <c r="MAK37" s="74"/>
      <c r="MAL37" s="85"/>
      <c r="MAM37" s="74"/>
      <c r="MAN37" s="74"/>
      <c r="MAO37" s="85"/>
      <c r="MAP37" s="74"/>
      <c r="MAQ37" s="74"/>
      <c r="MAR37" s="85"/>
      <c r="MAS37" s="74"/>
      <c r="MAT37" s="74"/>
      <c r="MAU37" s="85"/>
      <c r="MAV37" s="80"/>
      <c r="MAW37" s="80"/>
      <c r="MAX37" s="85"/>
      <c r="MAY37" s="77"/>
      <c r="MAZ37" s="74"/>
      <c r="MBA37" s="74"/>
      <c r="MBB37" s="85"/>
      <c r="MBC37" s="74"/>
      <c r="MBD37" s="74"/>
      <c r="MBE37" s="85"/>
      <c r="MBF37" s="74"/>
      <c r="MBG37" s="74"/>
      <c r="MBH37" s="85"/>
      <c r="MBI37" s="74"/>
      <c r="MBJ37" s="74"/>
      <c r="MBK37" s="85"/>
      <c r="MBL37" s="80"/>
      <c r="MBM37" s="80"/>
      <c r="MBN37" s="85"/>
      <c r="MBO37" s="77"/>
      <c r="MBP37" s="74"/>
      <c r="MBQ37" s="74"/>
      <c r="MBR37" s="85"/>
      <c r="MBS37" s="74"/>
      <c r="MBT37" s="74"/>
      <c r="MBU37" s="85"/>
      <c r="MBV37" s="74"/>
      <c r="MBW37" s="74"/>
      <c r="MBX37" s="85"/>
      <c r="MBY37" s="74"/>
      <c r="MBZ37" s="74"/>
      <c r="MCA37" s="85"/>
      <c r="MCB37" s="80"/>
      <c r="MCC37" s="80"/>
      <c r="MCD37" s="85"/>
      <c r="MCE37" s="77"/>
      <c r="MCF37" s="74"/>
      <c r="MCG37" s="74"/>
      <c r="MCH37" s="85"/>
      <c r="MCI37" s="74"/>
      <c r="MCJ37" s="74"/>
      <c r="MCK37" s="85"/>
      <c r="MCL37" s="74"/>
      <c r="MCM37" s="74"/>
      <c r="MCN37" s="85"/>
      <c r="MCO37" s="74"/>
      <c r="MCP37" s="74"/>
      <c r="MCQ37" s="85"/>
      <c r="MCR37" s="80"/>
      <c r="MCS37" s="80"/>
      <c r="MCT37" s="85"/>
      <c r="MCU37" s="77"/>
      <c r="MCV37" s="74"/>
      <c r="MCW37" s="74"/>
      <c r="MCX37" s="85"/>
      <c r="MCY37" s="74"/>
      <c r="MCZ37" s="74"/>
      <c r="MDA37" s="85"/>
      <c r="MDB37" s="74"/>
      <c r="MDC37" s="74"/>
      <c r="MDD37" s="85"/>
      <c r="MDE37" s="74"/>
      <c r="MDF37" s="74"/>
      <c r="MDG37" s="85"/>
      <c r="MDH37" s="80"/>
      <c r="MDI37" s="80"/>
      <c r="MDJ37" s="85"/>
      <c r="MDK37" s="77"/>
      <c r="MDL37" s="74"/>
      <c r="MDM37" s="74"/>
      <c r="MDN37" s="85"/>
      <c r="MDO37" s="74"/>
      <c r="MDP37" s="74"/>
      <c r="MDQ37" s="85"/>
      <c r="MDR37" s="74"/>
      <c r="MDS37" s="74"/>
      <c r="MDT37" s="85"/>
      <c r="MDU37" s="74"/>
      <c r="MDV37" s="74"/>
      <c r="MDW37" s="85"/>
      <c r="MDX37" s="80"/>
      <c r="MDY37" s="80"/>
      <c r="MDZ37" s="85"/>
      <c r="MEA37" s="77"/>
      <c r="MEB37" s="74"/>
      <c r="MEC37" s="74"/>
      <c r="MED37" s="85"/>
      <c r="MEE37" s="74"/>
      <c r="MEF37" s="74"/>
      <c r="MEG37" s="85"/>
      <c r="MEH37" s="74"/>
      <c r="MEI37" s="74"/>
      <c r="MEJ37" s="85"/>
      <c r="MEK37" s="74"/>
      <c r="MEL37" s="74"/>
      <c r="MEM37" s="85"/>
      <c r="MEN37" s="80"/>
      <c r="MEO37" s="80"/>
      <c r="MEP37" s="85"/>
      <c r="MEQ37" s="77"/>
      <c r="MER37" s="74"/>
      <c r="MES37" s="74"/>
      <c r="MET37" s="85"/>
      <c r="MEU37" s="74"/>
      <c r="MEV37" s="74"/>
      <c r="MEW37" s="85"/>
      <c r="MEX37" s="74"/>
      <c r="MEY37" s="74"/>
      <c r="MEZ37" s="85"/>
      <c r="MFA37" s="74"/>
      <c r="MFB37" s="74"/>
      <c r="MFC37" s="85"/>
      <c r="MFD37" s="80"/>
      <c r="MFE37" s="80"/>
      <c r="MFF37" s="85"/>
      <c r="MFG37" s="77"/>
      <c r="MFH37" s="74"/>
      <c r="MFI37" s="74"/>
      <c r="MFJ37" s="85"/>
      <c r="MFK37" s="74"/>
      <c r="MFL37" s="74"/>
      <c r="MFM37" s="85"/>
      <c r="MFN37" s="74"/>
      <c r="MFO37" s="74"/>
      <c r="MFP37" s="85"/>
      <c r="MFQ37" s="74"/>
      <c r="MFR37" s="74"/>
      <c r="MFS37" s="85"/>
      <c r="MFT37" s="80"/>
      <c r="MFU37" s="80"/>
      <c r="MFV37" s="85"/>
      <c r="MFW37" s="77"/>
      <c r="MFX37" s="74"/>
      <c r="MFY37" s="74"/>
      <c r="MFZ37" s="85"/>
      <c r="MGA37" s="74"/>
      <c r="MGB37" s="74"/>
      <c r="MGC37" s="85"/>
      <c r="MGD37" s="74"/>
      <c r="MGE37" s="74"/>
      <c r="MGF37" s="85"/>
      <c r="MGG37" s="74"/>
      <c r="MGH37" s="74"/>
      <c r="MGI37" s="85"/>
      <c r="MGJ37" s="80"/>
      <c r="MGK37" s="80"/>
      <c r="MGL37" s="85"/>
      <c r="MGM37" s="77"/>
      <c r="MGN37" s="74"/>
      <c r="MGO37" s="74"/>
      <c r="MGP37" s="85"/>
      <c r="MGQ37" s="74"/>
      <c r="MGR37" s="74"/>
      <c r="MGS37" s="85"/>
      <c r="MGT37" s="74"/>
      <c r="MGU37" s="74"/>
      <c r="MGV37" s="85"/>
      <c r="MGW37" s="74"/>
      <c r="MGX37" s="74"/>
      <c r="MGY37" s="85"/>
      <c r="MGZ37" s="80"/>
      <c r="MHA37" s="80"/>
      <c r="MHB37" s="85"/>
      <c r="MHC37" s="77"/>
      <c r="MHD37" s="74"/>
      <c r="MHE37" s="74"/>
      <c r="MHF37" s="85"/>
      <c r="MHG37" s="74"/>
      <c r="MHH37" s="74"/>
      <c r="MHI37" s="85"/>
      <c r="MHJ37" s="74"/>
      <c r="MHK37" s="74"/>
      <c r="MHL37" s="85"/>
      <c r="MHM37" s="74"/>
      <c r="MHN37" s="74"/>
      <c r="MHO37" s="85"/>
      <c r="MHP37" s="80"/>
      <c r="MHQ37" s="80"/>
      <c r="MHR37" s="85"/>
      <c r="MHS37" s="77"/>
      <c r="MHT37" s="74"/>
      <c r="MHU37" s="74"/>
      <c r="MHV37" s="85"/>
      <c r="MHW37" s="74"/>
      <c r="MHX37" s="74"/>
      <c r="MHY37" s="85"/>
      <c r="MHZ37" s="74"/>
      <c r="MIA37" s="74"/>
      <c r="MIB37" s="85"/>
      <c r="MIC37" s="74"/>
      <c r="MID37" s="74"/>
      <c r="MIE37" s="85"/>
      <c r="MIF37" s="80"/>
      <c r="MIG37" s="80"/>
      <c r="MIH37" s="85"/>
      <c r="MII37" s="77"/>
      <c r="MIJ37" s="74"/>
      <c r="MIK37" s="74"/>
      <c r="MIL37" s="85"/>
      <c r="MIM37" s="74"/>
      <c r="MIN37" s="74"/>
      <c r="MIO37" s="85"/>
      <c r="MIP37" s="74"/>
      <c r="MIQ37" s="74"/>
      <c r="MIR37" s="85"/>
      <c r="MIS37" s="74"/>
      <c r="MIT37" s="74"/>
      <c r="MIU37" s="85"/>
      <c r="MIV37" s="80"/>
      <c r="MIW37" s="80"/>
      <c r="MIX37" s="85"/>
      <c r="MIY37" s="77"/>
      <c r="MIZ37" s="74"/>
      <c r="MJA37" s="74"/>
      <c r="MJB37" s="85"/>
      <c r="MJC37" s="74"/>
      <c r="MJD37" s="74"/>
      <c r="MJE37" s="85"/>
      <c r="MJF37" s="74"/>
      <c r="MJG37" s="74"/>
      <c r="MJH37" s="85"/>
      <c r="MJI37" s="74"/>
      <c r="MJJ37" s="74"/>
      <c r="MJK37" s="85"/>
      <c r="MJL37" s="80"/>
      <c r="MJM37" s="80"/>
      <c r="MJN37" s="85"/>
      <c r="MJO37" s="77"/>
      <c r="MJP37" s="74"/>
      <c r="MJQ37" s="74"/>
      <c r="MJR37" s="85"/>
      <c r="MJS37" s="74"/>
      <c r="MJT37" s="74"/>
      <c r="MJU37" s="85"/>
      <c r="MJV37" s="74"/>
      <c r="MJW37" s="74"/>
      <c r="MJX37" s="85"/>
      <c r="MJY37" s="74"/>
      <c r="MJZ37" s="74"/>
      <c r="MKA37" s="85"/>
      <c r="MKB37" s="80"/>
      <c r="MKC37" s="80"/>
      <c r="MKD37" s="85"/>
      <c r="MKE37" s="77"/>
      <c r="MKF37" s="74"/>
      <c r="MKG37" s="74"/>
      <c r="MKH37" s="85"/>
      <c r="MKI37" s="74"/>
      <c r="MKJ37" s="74"/>
      <c r="MKK37" s="85"/>
      <c r="MKL37" s="74"/>
      <c r="MKM37" s="74"/>
      <c r="MKN37" s="85"/>
      <c r="MKO37" s="74"/>
      <c r="MKP37" s="74"/>
      <c r="MKQ37" s="85"/>
      <c r="MKR37" s="80"/>
      <c r="MKS37" s="80"/>
      <c r="MKT37" s="85"/>
      <c r="MKU37" s="77"/>
      <c r="MKV37" s="74"/>
      <c r="MKW37" s="74"/>
      <c r="MKX37" s="85"/>
      <c r="MKY37" s="74"/>
      <c r="MKZ37" s="74"/>
      <c r="MLA37" s="85"/>
      <c r="MLB37" s="74"/>
      <c r="MLC37" s="74"/>
      <c r="MLD37" s="85"/>
      <c r="MLE37" s="74"/>
      <c r="MLF37" s="74"/>
      <c r="MLG37" s="85"/>
      <c r="MLH37" s="80"/>
      <c r="MLI37" s="80"/>
      <c r="MLJ37" s="85"/>
      <c r="MLK37" s="77"/>
      <c r="MLL37" s="74"/>
      <c r="MLM37" s="74"/>
      <c r="MLN37" s="85"/>
      <c r="MLO37" s="74"/>
      <c r="MLP37" s="74"/>
      <c r="MLQ37" s="85"/>
      <c r="MLR37" s="74"/>
      <c r="MLS37" s="74"/>
      <c r="MLT37" s="85"/>
      <c r="MLU37" s="74"/>
      <c r="MLV37" s="74"/>
      <c r="MLW37" s="85"/>
      <c r="MLX37" s="80"/>
      <c r="MLY37" s="80"/>
      <c r="MLZ37" s="85"/>
      <c r="MMA37" s="77"/>
      <c r="MMB37" s="74"/>
      <c r="MMC37" s="74"/>
      <c r="MMD37" s="85"/>
      <c r="MME37" s="74"/>
      <c r="MMF37" s="74"/>
      <c r="MMG37" s="85"/>
      <c r="MMH37" s="74"/>
      <c r="MMI37" s="74"/>
      <c r="MMJ37" s="85"/>
      <c r="MMK37" s="74"/>
      <c r="MML37" s="74"/>
      <c r="MMM37" s="85"/>
      <c r="MMN37" s="80"/>
      <c r="MMO37" s="80"/>
      <c r="MMP37" s="85"/>
      <c r="MMQ37" s="77"/>
      <c r="MMR37" s="74"/>
      <c r="MMS37" s="74"/>
      <c r="MMT37" s="85"/>
      <c r="MMU37" s="74"/>
      <c r="MMV37" s="74"/>
      <c r="MMW37" s="85"/>
      <c r="MMX37" s="74"/>
      <c r="MMY37" s="74"/>
      <c r="MMZ37" s="85"/>
      <c r="MNA37" s="74"/>
      <c r="MNB37" s="74"/>
      <c r="MNC37" s="85"/>
      <c r="MND37" s="80"/>
      <c r="MNE37" s="80"/>
      <c r="MNF37" s="85"/>
      <c r="MNG37" s="77"/>
      <c r="MNH37" s="74"/>
      <c r="MNI37" s="74"/>
      <c r="MNJ37" s="85"/>
      <c r="MNK37" s="74"/>
      <c r="MNL37" s="74"/>
      <c r="MNM37" s="85"/>
      <c r="MNN37" s="74"/>
      <c r="MNO37" s="74"/>
      <c r="MNP37" s="85"/>
      <c r="MNQ37" s="74"/>
      <c r="MNR37" s="74"/>
      <c r="MNS37" s="85"/>
      <c r="MNT37" s="80"/>
      <c r="MNU37" s="80"/>
      <c r="MNV37" s="85"/>
      <c r="MNW37" s="77"/>
      <c r="MNX37" s="74"/>
      <c r="MNY37" s="74"/>
      <c r="MNZ37" s="85"/>
      <c r="MOA37" s="74"/>
      <c r="MOB37" s="74"/>
      <c r="MOC37" s="85"/>
      <c r="MOD37" s="74"/>
      <c r="MOE37" s="74"/>
      <c r="MOF37" s="85"/>
      <c r="MOG37" s="74"/>
      <c r="MOH37" s="74"/>
      <c r="MOI37" s="85"/>
      <c r="MOJ37" s="80"/>
      <c r="MOK37" s="80"/>
      <c r="MOL37" s="85"/>
      <c r="MOM37" s="77"/>
      <c r="MON37" s="74"/>
      <c r="MOO37" s="74"/>
      <c r="MOP37" s="85"/>
      <c r="MOQ37" s="74"/>
      <c r="MOR37" s="74"/>
      <c r="MOS37" s="85"/>
      <c r="MOT37" s="74"/>
      <c r="MOU37" s="74"/>
      <c r="MOV37" s="85"/>
      <c r="MOW37" s="74"/>
      <c r="MOX37" s="74"/>
      <c r="MOY37" s="85"/>
      <c r="MOZ37" s="80"/>
      <c r="MPA37" s="80"/>
      <c r="MPB37" s="85"/>
      <c r="MPC37" s="77"/>
      <c r="MPD37" s="74"/>
      <c r="MPE37" s="74"/>
      <c r="MPF37" s="85"/>
      <c r="MPG37" s="74"/>
      <c r="MPH37" s="74"/>
      <c r="MPI37" s="85"/>
      <c r="MPJ37" s="74"/>
      <c r="MPK37" s="74"/>
      <c r="MPL37" s="85"/>
      <c r="MPM37" s="74"/>
      <c r="MPN37" s="74"/>
      <c r="MPO37" s="85"/>
      <c r="MPP37" s="80"/>
      <c r="MPQ37" s="80"/>
      <c r="MPR37" s="85"/>
      <c r="MPS37" s="77"/>
      <c r="MPT37" s="74"/>
      <c r="MPU37" s="74"/>
      <c r="MPV37" s="85"/>
      <c r="MPW37" s="74"/>
      <c r="MPX37" s="74"/>
      <c r="MPY37" s="85"/>
      <c r="MPZ37" s="74"/>
      <c r="MQA37" s="74"/>
      <c r="MQB37" s="85"/>
      <c r="MQC37" s="74"/>
      <c r="MQD37" s="74"/>
      <c r="MQE37" s="85"/>
      <c r="MQF37" s="80"/>
      <c r="MQG37" s="80"/>
      <c r="MQH37" s="85"/>
      <c r="MQI37" s="77"/>
      <c r="MQJ37" s="74"/>
      <c r="MQK37" s="74"/>
      <c r="MQL37" s="85"/>
      <c r="MQM37" s="74"/>
      <c r="MQN37" s="74"/>
      <c r="MQO37" s="85"/>
      <c r="MQP37" s="74"/>
      <c r="MQQ37" s="74"/>
      <c r="MQR37" s="85"/>
      <c r="MQS37" s="74"/>
      <c r="MQT37" s="74"/>
      <c r="MQU37" s="85"/>
      <c r="MQV37" s="80"/>
      <c r="MQW37" s="80"/>
      <c r="MQX37" s="85"/>
      <c r="MQY37" s="77"/>
      <c r="MQZ37" s="74"/>
      <c r="MRA37" s="74"/>
      <c r="MRB37" s="85"/>
      <c r="MRC37" s="74"/>
      <c r="MRD37" s="74"/>
      <c r="MRE37" s="85"/>
      <c r="MRF37" s="74"/>
      <c r="MRG37" s="74"/>
      <c r="MRH37" s="85"/>
      <c r="MRI37" s="74"/>
      <c r="MRJ37" s="74"/>
      <c r="MRK37" s="85"/>
      <c r="MRL37" s="80"/>
      <c r="MRM37" s="80"/>
      <c r="MRN37" s="85"/>
      <c r="MRO37" s="77"/>
      <c r="MRP37" s="74"/>
      <c r="MRQ37" s="74"/>
      <c r="MRR37" s="85"/>
      <c r="MRS37" s="74"/>
      <c r="MRT37" s="74"/>
      <c r="MRU37" s="85"/>
      <c r="MRV37" s="74"/>
      <c r="MRW37" s="74"/>
      <c r="MRX37" s="85"/>
      <c r="MRY37" s="74"/>
      <c r="MRZ37" s="74"/>
      <c r="MSA37" s="85"/>
      <c r="MSB37" s="80"/>
      <c r="MSC37" s="80"/>
      <c r="MSD37" s="85"/>
      <c r="MSE37" s="77"/>
      <c r="MSF37" s="74"/>
      <c r="MSG37" s="74"/>
      <c r="MSH37" s="85"/>
      <c r="MSI37" s="74"/>
      <c r="MSJ37" s="74"/>
      <c r="MSK37" s="85"/>
      <c r="MSL37" s="74"/>
      <c r="MSM37" s="74"/>
      <c r="MSN37" s="85"/>
      <c r="MSO37" s="74"/>
      <c r="MSP37" s="74"/>
      <c r="MSQ37" s="85"/>
      <c r="MSR37" s="80"/>
      <c r="MSS37" s="80"/>
      <c r="MST37" s="85"/>
      <c r="MSU37" s="77"/>
      <c r="MSV37" s="74"/>
      <c r="MSW37" s="74"/>
      <c r="MSX37" s="85"/>
      <c r="MSY37" s="74"/>
      <c r="MSZ37" s="74"/>
      <c r="MTA37" s="85"/>
      <c r="MTB37" s="74"/>
      <c r="MTC37" s="74"/>
      <c r="MTD37" s="85"/>
      <c r="MTE37" s="74"/>
      <c r="MTF37" s="74"/>
      <c r="MTG37" s="85"/>
      <c r="MTH37" s="80"/>
      <c r="MTI37" s="80"/>
      <c r="MTJ37" s="85"/>
      <c r="MTK37" s="77"/>
      <c r="MTL37" s="74"/>
      <c r="MTM37" s="74"/>
      <c r="MTN37" s="85"/>
      <c r="MTO37" s="74"/>
      <c r="MTP37" s="74"/>
      <c r="MTQ37" s="85"/>
      <c r="MTR37" s="74"/>
      <c r="MTS37" s="74"/>
      <c r="MTT37" s="85"/>
      <c r="MTU37" s="74"/>
      <c r="MTV37" s="74"/>
      <c r="MTW37" s="85"/>
      <c r="MTX37" s="80"/>
      <c r="MTY37" s="80"/>
      <c r="MTZ37" s="85"/>
      <c r="MUA37" s="77"/>
      <c r="MUB37" s="74"/>
      <c r="MUC37" s="74"/>
      <c r="MUD37" s="85"/>
      <c r="MUE37" s="74"/>
      <c r="MUF37" s="74"/>
      <c r="MUG37" s="85"/>
      <c r="MUH37" s="74"/>
      <c r="MUI37" s="74"/>
      <c r="MUJ37" s="85"/>
      <c r="MUK37" s="74"/>
      <c r="MUL37" s="74"/>
      <c r="MUM37" s="85"/>
      <c r="MUN37" s="80"/>
      <c r="MUO37" s="80"/>
      <c r="MUP37" s="85"/>
      <c r="MUQ37" s="77"/>
      <c r="MUR37" s="74"/>
      <c r="MUS37" s="74"/>
      <c r="MUT37" s="85"/>
      <c r="MUU37" s="74"/>
      <c r="MUV37" s="74"/>
      <c r="MUW37" s="85"/>
      <c r="MUX37" s="74"/>
      <c r="MUY37" s="74"/>
      <c r="MUZ37" s="85"/>
      <c r="MVA37" s="74"/>
      <c r="MVB37" s="74"/>
      <c r="MVC37" s="85"/>
      <c r="MVD37" s="80"/>
      <c r="MVE37" s="80"/>
      <c r="MVF37" s="85"/>
      <c r="MVG37" s="77"/>
      <c r="MVH37" s="74"/>
      <c r="MVI37" s="74"/>
      <c r="MVJ37" s="85"/>
      <c r="MVK37" s="74"/>
      <c r="MVL37" s="74"/>
      <c r="MVM37" s="85"/>
      <c r="MVN37" s="74"/>
      <c r="MVO37" s="74"/>
      <c r="MVP37" s="85"/>
      <c r="MVQ37" s="74"/>
      <c r="MVR37" s="74"/>
      <c r="MVS37" s="85"/>
      <c r="MVT37" s="80"/>
      <c r="MVU37" s="80"/>
      <c r="MVV37" s="85"/>
      <c r="MVW37" s="77"/>
      <c r="MVX37" s="74"/>
      <c r="MVY37" s="74"/>
      <c r="MVZ37" s="85"/>
      <c r="MWA37" s="74"/>
      <c r="MWB37" s="74"/>
      <c r="MWC37" s="85"/>
      <c r="MWD37" s="74"/>
      <c r="MWE37" s="74"/>
      <c r="MWF37" s="85"/>
      <c r="MWG37" s="74"/>
      <c r="MWH37" s="74"/>
      <c r="MWI37" s="85"/>
      <c r="MWJ37" s="80"/>
      <c r="MWK37" s="80"/>
      <c r="MWL37" s="85"/>
      <c r="MWM37" s="77"/>
      <c r="MWN37" s="74"/>
      <c r="MWO37" s="74"/>
      <c r="MWP37" s="85"/>
      <c r="MWQ37" s="74"/>
      <c r="MWR37" s="74"/>
      <c r="MWS37" s="85"/>
      <c r="MWT37" s="74"/>
      <c r="MWU37" s="74"/>
      <c r="MWV37" s="85"/>
      <c r="MWW37" s="74"/>
      <c r="MWX37" s="74"/>
      <c r="MWY37" s="85"/>
      <c r="MWZ37" s="80"/>
      <c r="MXA37" s="80"/>
      <c r="MXB37" s="85"/>
      <c r="MXC37" s="77"/>
      <c r="MXD37" s="74"/>
      <c r="MXE37" s="74"/>
      <c r="MXF37" s="85"/>
      <c r="MXG37" s="74"/>
      <c r="MXH37" s="74"/>
      <c r="MXI37" s="85"/>
      <c r="MXJ37" s="74"/>
      <c r="MXK37" s="74"/>
      <c r="MXL37" s="85"/>
      <c r="MXM37" s="74"/>
      <c r="MXN37" s="74"/>
      <c r="MXO37" s="85"/>
      <c r="MXP37" s="80"/>
      <c r="MXQ37" s="80"/>
      <c r="MXR37" s="85"/>
      <c r="MXS37" s="77"/>
      <c r="MXT37" s="74"/>
      <c r="MXU37" s="74"/>
      <c r="MXV37" s="85"/>
      <c r="MXW37" s="74"/>
      <c r="MXX37" s="74"/>
      <c r="MXY37" s="85"/>
      <c r="MXZ37" s="74"/>
      <c r="MYA37" s="74"/>
      <c r="MYB37" s="85"/>
      <c r="MYC37" s="74"/>
      <c r="MYD37" s="74"/>
      <c r="MYE37" s="85"/>
      <c r="MYF37" s="80"/>
      <c r="MYG37" s="80"/>
      <c r="MYH37" s="85"/>
      <c r="MYI37" s="77"/>
      <c r="MYJ37" s="74"/>
      <c r="MYK37" s="74"/>
      <c r="MYL37" s="85"/>
      <c r="MYM37" s="74"/>
      <c r="MYN37" s="74"/>
      <c r="MYO37" s="85"/>
      <c r="MYP37" s="74"/>
      <c r="MYQ37" s="74"/>
      <c r="MYR37" s="85"/>
      <c r="MYS37" s="74"/>
      <c r="MYT37" s="74"/>
      <c r="MYU37" s="85"/>
      <c r="MYV37" s="80"/>
      <c r="MYW37" s="80"/>
      <c r="MYX37" s="85"/>
      <c r="MYY37" s="77"/>
      <c r="MYZ37" s="74"/>
      <c r="MZA37" s="74"/>
      <c r="MZB37" s="85"/>
      <c r="MZC37" s="74"/>
      <c r="MZD37" s="74"/>
      <c r="MZE37" s="85"/>
      <c r="MZF37" s="74"/>
      <c r="MZG37" s="74"/>
      <c r="MZH37" s="85"/>
      <c r="MZI37" s="74"/>
      <c r="MZJ37" s="74"/>
      <c r="MZK37" s="85"/>
      <c r="MZL37" s="80"/>
      <c r="MZM37" s="80"/>
      <c r="MZN37" s="85"/>
      <c r="MZO37" s="77"/>
      <c r="MZP37" s="74"/>
      <c r="MZQ37" s="74"/>
      <c r="MZR37" s="85"/>
      <c r="MZS37" s="74"/>
      <c r="MZT37" s="74"/>
      <c r="MZU37" s="85"/>
      <c r="MZV37" s="74"/>
      <c r="MZW37" s="74"/>
      <c r="MZX37" s="85"/>
      <c r="MZY37" s="74"/>
      <c r="MZZ37" s="74"/>
      <c r="NAA37" s="85"/>
      <c r="NAB37" s="80"/>
      <c r="NAC37" s="80"/>
      <c r="NAD37" s="85"/>
      <c r="NAE37" s="77"/>
      <c r="NAF37" s="74"/>
      <c r="NAG37" s="74"/>
      <c r="NAH37" s="85"/>
      <c r="NAI37" s="74"/>
      <c r="NAJ37" s="74"/>
      <c r="NAK37" s="85"/>
      <c r="NAL37" s="74"/>
      <c r="NAM37" s="74"/>
      <c r="NAN37" s="85"/>
      <c r="NAO37" s="74"/>
      <c r="NAP37" s="74"/>
      <c r="NAQ37" s="85"/>
      <c r="NAR37" s="80"/>
      <c r="NAS37" s="80"/>
      <c r="NAT37" s="85"/>
      <c r="NAU37" s="77"/>
      <c r="NAV37" s="74"/>
      <c r="NAW37" s="74"/>
      <c r="NAX37" s="85"/>
      <c r="NAY37" s="74"/>
      <c r="NAZ37" s="74"/>
      <c r="NBA37" s="85"/>
      <c r="NBB37" s="74"/>
      <c r="NBC37" s="74"/>
      <c r="NBD37" s="85"/>
      <c r="NBE37" s="74"/>
      <c r="NBF37" s="74"/>
      <c r="NBG37" s="85"/>
      <c r="NBH37" s="80"/>
      <c r="NBI37" s="80"/>
      <c r="NBJ37" s="85"/>
      <c r="NBK37" s="77"/>
      <c r="NBL37" s="74"/>
      <c r="NBM37" s="74"/>
      <c r="NBN37" s="85"/>
      <c r="NBO37" s="74"/>
      <c r="NBP37" s="74"/>
      <c r="NBQ37" s="85"/>
      <c r="NBR37" s="74"/>
      <c r="NBS37" s="74"/>
      <c r="NBT37" s="85"/>
      <c r="NBU37" s="74"/>
      <c r="NBV37" s="74"/>
      <c r="NBW37" s="85"/>
      <c r="NBX37" s="80"/>
      <c r="NBY37" s="80"/>
      <c r="NBZ37" s="85"/>
      <c r="NCA37" s="77"/>
      <c r="NCB37" s="74"/>
      <c r="NCC37" s="74"/>
      <c r="NCD37" s="85"/>
      <c r="NCE37" s="74"/>
      <c r="NCF37" s="74"/>
      <c r="NCG37" s="85"/>
      <c r="NCH37" s="74"/>
      <c r="NCI37" s="74"/>
      <c r="NCJ37" s="85"/>
      <c r="NCK37" s="74"/>
      <c r="NCL37" s="74"/>
      <c r="NCM37" s="85"/>
      <c r="NCN37" s="80"/>
      <c r="NCO37" s="80"/>
      <c r="NCP37" s="85"/>
      <c r="NCQ37" s="77"/>
      <c r="NCR37" s="74"/>
      <c r="NCS37" s="74"/>
      <c r="NCT37" s="85"/>
      <c r="NCU37" s="74"/>
      <c r="NCV37" s="74"/>
      <c r="NCW37" s="85"/>
      <c r="NCX37" s="74"/>
      <c r="NCY37" s="74"/>
      <c r="NCZ37" s="85"/>
      <c r="NDA37" s="74"/>
      <c r="NDB37" s="74"/>
      <c r="NDC37" s="85"/>
      <c r="NDD37" s="80"/>
      <c r="NDE37" s="80"/>
      <c r="NDF37" s="85"/>
      <c r="NDG37" s="77"/>
      <c r="NDH37" s="74"/>
      <c r="NDI37" s="74"/>
      <c r="NDJ37" s="85"/>
      <c r="NDK37" s="74"/>
      <c r="NDL37" s="74"/>
      <c r="NDM37" s="85"/>
      <c r="NDN37" s="74"/>
      <c r="NDO37" s="74"/>
      <c r="NDP37" s="85"/>
      <c r="NDQ37" s="74"/>
      <c r="NDR37" s="74"/>
      <c r="NDS37" s="85"/>
      <c r="NDT37" s="80"/>
      <c r="NDU37" s="80"/>
      <c r="NDV37" s="85"/>
      <c r="NDW37" s="77"/>
      <c r="NDX37" s="74"/>
      <c r="NDY37" s="74"/>
      <c r="NDZ37" s="85"/>
      <c r="NEA37" s="74"/>
      <c r="NEB37" s="74"/>
      <c r="NEC37" s="85"/>
      <c r="NED37" s="74"/>
      <c r="NEE37" s="74"/>
      <c r="NEF37" s="85"/>
      <c r="NEG37" s="74"/>
      <c r="NEH37" s="74"/>
      <c r="NEI37" s="85"/>
      <c r="NEJ37" s="80"/>
      <c r="NEK37" s="80"/>
      <c r="NEL37" s="85"/>
      <c r="NEM37" s="77"/>
      <c r="NEN37" s="74"/>
      <c r="NEO37" s="74"/>
      <c r="NEP37" s="85"/>
      <c r="NEQ37" s="74"/>
      <c r="NER37" s="74"/>
      <c r="NES37" s="85"/>
      <c r="NET37" s="74"/>
      <c r="NEU37" s="74"/>
      <c r="NEV37" s="85"/>
      <c r="NEW37" s="74"/>
      <c r="NEX37" s="74"/>
      <c r="NEY37" s="85"/>
      <c r="NEZ37" s="80"/>
      <c r="NFA37" s="80"/>
      <c r="NFB37" s="85"/>
      <c r="NFC37" s="77"/>
      <c r="NFD37" s="74"/>
      <c r="NFE37" s="74"/>
      <c r="NFF37" s="85"/>
      <c r="NFG37" s="74"/>
      <c r="NFH37" s="74"/>
      <c r="NFI37" s="85"/>
      <c r="NFJ37" s="74"/>
      <c r="NFK37" s="74"/>
      <c r="NFL37" s="85"/>
      <c r="NFM37" s="74"/>
      <c r="NFN37" s="74"/>
      <c r="NFO37" s="85"/>
      <c r="NFP37" s="80"/>
      <c r="NFQ37" s="80"/>
      <c r="NFR37" s="85"/>
      <c r="NFS37" s="77"/>
      <c r="NFT37" s="74"/>
      <c r="NFU37" s="74"/>
      <c r="NFV37" s="85"/>
      <c r="NFW37" s="74"/>
      <c r="NFX37" s="74"/>
      <c r="NFY37" s="85"/>
      <c r="NFZ37" s="74"/>
      <c r="NGA37" s="74"/>
      <c r="NGB37" s="85"/>
      <c r="NGC37" s="74"/>
      <c r="NGD37" s="74"/>
      <c r="NGE37" s="85"/>
      <c r="NGF37" s="80"/>
      <c r="NGG37" s="80"/>
      <c r="NGH37" s="85"/>
      <c r="NGI37" s="77"/>
      <c r="NGJ37" s="74"/>
      <c r="NGK37" s="74"/>
      <c r="NGL37" s="85"/>
      <c r="NGM37" s="74"/>
      <c r="NGN37" s="74"/>
      <c r="NGO37" s="85"/>
      <c r="NGP37" s="74"/>
      <c r="NGQ37" s="74"/>
      <c r="NGR37" s="85"/>
      <c r="NGS37" s="74"/>
      <c r="NGT37" s="74"/>
      <c r="NGU37" s="85"/>
      <c r="NGV37" s="80"/>
      <c r="NGW37" s="80"/>
      <c r="NGX37" s="85"/>
      <c r="NGY37" s="77"/>
      <c r="NGZ37" s="74"/>
      <c r="NHA37" s="74"/>
      <c r="NHB37" s="85"/>
      <c r="NHC37" s="74"/>
      <c r="NHD37" s="74"/>
      <c r="NHE37" s="85"/>
      <c r="NHF37" s="74"/>
      <c r="NHG37" s="74"/>
      <c r="NHH37" s="85"/>
      <c r="NHI37" s="74"/>
      <c r="NHJ37" s="74"/>
      <c r="NHK37" s="85"/>
      <c r="NHL37" s="80"/>
      <c r="NHM37" s="80"/>
      <c r="NHN37" s="85"/>
      <c r="NHO37" s="77"/>
      <c r="NHP37" s="74"/>
      <c r="NHQ37" s="74"/>
      <c r="NHR37" s="85"/>
      <c r="NHS37" s="74"/>
      <c r="NHT37" s="74"/>
      <c r="NHU37" s="85"/>
      <c r="NHV37" s="74"/>
      <c r="NHW37" s="74"/>
      <c r="NHX37" s="85"/>
      <c r="NHY37" s="74"/>
      <c r="NHZ37" s="74"/>
      <c r="NIA37" s="85"/>
      <c r="NIB37" s="80"/>
      <c r="NIC37" s="80"/>
      <c r="NID37" s="85"/>
      <c r="NIE37" s="77"/>
      <c r="NIF37" s="74"/>
      <c r="NIG37" s="74"/>
      <c r="NIH37" s="85"/>
      <c r="NII37" s="74"/>
      <c r="NIJ37" s="74"/>
      <c r="NIK37" s="85"/>
      <c r="NIL37" s="74"/>
      <c r="NIM37" s="74"/>
      <c r="NIN37" s="85"/>
      <c r="NIO37" s="74"/>
      <c r="NIP37" s="74"/>
      <c r="NIQ37" s="85"/>
      <c r="NIR37" s="80"/>
      <c r="NIS37" s="80"/>
      <c r="NIT37" s="85"/>
      <c r="NIU37" s="77"/>
      <c r="NIV37" s="74"/>
      <c r="NIW37" s="74"/>
      <c r="NIX37" s="85"/>
      <c r="NIY37" s="74"/>
      <c r="NIZ37" s="74"/>
      <c r="NJA37" s="85"/>
      <c r="NJB37" s="74"/>
      <c r="NJC37" s="74"/>
      <c r="NJD37" s="85"/>
      <c r="NJE37" s="74"/>
      <c r="NJF37" s="74"/>
      <c r="NJG37" s="85"/>
      <c r="NJH37" s="80"/>
      <c r="NJI37" s="80"/>
      <c r="NJJ37" s="85"/>
      <c r="NJK37" s="77"/>
      <c r="NJL37" s="74"/>
      <c r="NJM37" s="74"/>
      <c r="NJN37" s="85"/>
      <c r="NJO37" s="74"/>
      <c r="NJP37" s="74"/>
      <c r="NJQ37" s="85"/>
      <c r="NJR37" s="74"/>
      <c r="NJS37" s="74"/>
      <c r="NJT37" s="85"/>
      <c r="NJU37" s="74"/>
      <c r="NJV37" s="74"/>
      <c r="NJW37" s="85"/>
      <c r="NJX37" s="80"/>
      <c r="NJY37" s="80"/>
      <c r="NJZ37" s="85"/>
      <c r="NKA37" s="77"/>
      <c r="NKB37" s="74"/>
      <c r="NKC37" s="74"/>
      <c r="NKD37" s="85"/>
      <c r="NKE37" s="74"/>
      <c r="NKF37" s="74"/>
      <c r="NKG37" s="85"/>
      <c r="NKH37" s="74"/>
      <c r="NKI37" s="74"/>
      <c r="NKJ37" s="85"/>
      <c r="NKK37" s="74"/>
      <c r="NKL37" s="74"/>
      <c r="NKM37" s="85"/>
      <c r="NKN37" s="80"/>
      <c r="NKO37" s="80"/>
      <c r="NKP37" s="85"/>
      <c r="NKQ37" s="77"/>
      <c r="NKR37" s="74"/>
      <c r="NKS37" s="74"/>
      <c r="NKT37" s="85"/>
      <c r="NKU37" s="74"/>
      <c r="NKV37" s="74"/>
      <c r="NKW37" s="85"/>
      <c r="NKX37" s="74"/>
      <c r="NKY37" s="74"/>
      <c r="NKZ37" s="85"/>
      <c r="NLA37" s="74"/>
      <c r="NLB37" s="74"/>
      <c r="NLC37" s="85"/>
      <c r="NLD37" s="80"/>
      <c r="NLE37" s="80"/>
      <c r="NLF37" s="85"/>
      <c r="NLG37" s="77"/>
      <c r="NLH37" s="74"/>
      <c r="NLI37" s="74"/>
      <c r="NLJ37" s="85"/>
      <c r="NLK37" s="74"/>
      <c r="NLL37" s="74"/>
      <c r="NLM37" s="85"/>
      <c r="NLN37" s="74"/>
      <c r="NLO37" s="74"/>
      <c r="NLP37" s="85"/>
      <c r="NLQ37" s="74"/>
      <c r="NLR37" s="74"/>
      <c r="NLS37" s="85"/>
      <c r="NLT37" s="80"/>
      <c r="NLU37" s="80"/>
      <c r="NLV37" s="85"/>
      <c r="NLW37" s="77"/>
      <c r="NLX37" s="74"/>
      <c r="NLY37" s="74"/>
      <c r="NLZ37" s="85"/>
      <c r="NMA37" s="74"/>
      <c r="NMB37" s="74"/>
      <c r="NMC37" s="85"/>
      <c r="NMD37" s="74"/>
      <c r="NME37" s="74"/>
      <c r="NMF37" s="85"/>
      <c r="NMG37" s="74"/>
      <c r="NMH37" s="74"/>
      <c r="NMI37" s="85"/>
      <c r="NMJ37" s="80"/>
      <c r="NMK37" s="80"/>
      <c r="NML37" s="85"/>
      <c r="NMM37" s="77"/>
      <c r="NMN37" s="74"/>
      <c r="NMO37" s="74"/>
      <c r="NMP37" s="85"/>
      <c r="NMQ37" s="74"/>
      <c r="NMR37" s="74"/>
      <c r="NMS37" s="85"/>
      <c r="NMT37" s="74"/>
      <c r="NMU37" s="74"/>
      <c r="NMV37" s="85"/>
      <c r="NMW37" s="74"/>
      <c r="NMX37" s="74"/>
      <c r="NMY37" s="85"/>
      <c r="NMZ37" s="80"/>
      <c r="NNA37" s="80"/>
      <c r="NNB37" s="85"/>
      <c r="NNC37" s="77"/>
      <c r="NND37" s="74"/>
      <c r="NNE37" s="74"/>
      <c r="NNF37" s="85"/>
      <c r="NNG37" s="74"/>
      <c r="NNH37" s="74"/>
      <c r="NNI37" s="85"/>
      <c r="NNJ37" s="74"/>
      <c r="NNK37" s="74"/>
      <c r="NNL37" s="85"/>
      <c r="NNM37" s="74"/>
      <c r="NNN37" s="74"/>
      <c r="NNO37" s="85"/>
      <c r="NNP37" s="80"/>
      <c r="NNQ37" s="80"/>
      <c r="NNR37" s="85"/>
      <c r="NNS37" s="77"/>
      <c r="NNT37" s="74"/>
      <c r="NNU37" s="74"/>
      <c r="NNV37" s="85"/>
      <c r="NNW37" s="74"/>
      <c r="NNX37" s="74"/>
      <c r="NNY37" s="85"/>
      <c r="NNZ37" s="74"/>
      <c r="NOA37" s="74"/>
      <c r="NOB37" s="85"/>
      <c r="NOC37" s="74"/>
      <c r="NOD37" s="74"/>
      <c r="NOE37" s="85"/>
      <c r="NOF37" s="80"/>
      <c r="NOG37" s="80"/>
      <c r="NOH37" s="85"/>
      <c r="NOI37" s="77"/>
      <c r="NOJ37" s="74"/>
      <c r="NOK37" s="74"/>
      <c r="NOL37" s="85"/>
      <c r="NOM37" s="74"/>
      <c r="NON37" s="74"/>
      <c r="NOO37" s="85"/>
      <c r="NOP37" s="74"/>
      <c r="NOQ37" s="74"/>
      <c r="NOR37" s="85"/>
      <c r="NOS37" s="74"/>
      <c r="NOT37" s="74"/>
      <c r="NOU37" s="85"/>
      <c r="NOV37" s="80"/>
      <c r="NOW37" s="80"/>
      <c r="NOX37" s="85"/>
      <c r="NOY37" s="77"/>
      <c r="NOZ37" s="74"/>
      <c r="NPA37" s="74"/>
      <c r="NPB37" s="85"/>
      <c r="NPC37" s="74"/>
      <c r="NPD37" s="74"/>
      <c r="NPE37" s="85"/>
      <c r="NPF37" s="74"/>
      <c r="NPG37" s="74"/>
      <c r="NPH37" s="85"/>
      <c r="NPI37" s="74"/>
      <c r="NPJ37" s="74"/>
      <c r="NPK37" s="85"/>
      <c r="NPL37" s="80"/>
      <c r="NPM37" s="80"/>
      <c r="NPN37" s="85"/>
      <c r="NPO37" s="77"/>
      <c r="NPP37" s="74"/>
      <c r="NPQ37" s="74"/>
      <c r="NPR37" s="85"/>
      <c r="NPS37" s="74"/>
      <c r="NPT37" s="74"/>
      <c r="NPU37" s="85"/>
      <c r="NPV37" s="74"/>
      <c r="NPW37" s="74"/>
      <c r="NPX37" s="85"/>
      <c r="NPY37" s="74"/>
      <c r="NPZ37" s="74"/>
      <c r="NQA37" s="85"/>
      <c r="NQB37" s="80"/>
      <c r="NQC37" s="80"/>
      <c r="NQD37" s="85"/>
      <c r="NQE37" s="77"/>
      <c r="NQF37" s="74"/>
      <c r="NQG37" s="74"/>
      <c r="NQH37" s="85"/>
      <c r="NQI37" s="74"/>
      <c r="NQJ37" s="74"/>
      <c r="NQK37" s="85"/>
      <c r="NQL37" s="74"/>
      <c r="NQM37" s="74"/>
      <c r="NQN37" s="85"/>
      <c r="NQO37" s="74"/>
      <c r="NQP37" s="74"/>
      <c r="NQQ37" s="85"/>
      <c r="NQR37" s="80"/>
      <c r="NQS37" s="80"/>
      <c r="NQT37" s="85"/>
      <c r="NQU37" s="77"/>
      <c r="NQV37" s="74"/>
      <c r="NQW37" s="74"/>
      <c r="NQX37" s="85"/>
      <c r="NQY37" s="74"/>
      <c r="NQZ37" s="74"/>
      <c r="NRA37" s="85"/>
      <c r="NRB37" s="74"/>
      <c r="NRC37" s="74"/>
      <c r="NRD37" s="85"/>
      <c r="NRE37" s="74"/>
      <c r="NRF37" s="74"/>
      <c r="NRG37" s="85"/>
      <c r="NRH37" s="80"/>
      <c r="NRI37" s="80"/>
      <c r="NRJ37" s="85"/>
      <c r="NRK37" s="77"/>
      <c r="NRL37" s="74"/>
      <c r="NRM37" s="74"/>
      <c r="NRN37" s="85"/>
      <c r="NRO37" s="74"/>
      <c r="NRP37" s="74"/>
      <c r="NRQ37" s="85"/>
      <c r="NRR37" s="74"/>
      <c r="NRS37" s="74"/>
      <c r="NRT37" s="85"/>
      <c r="NRU37" s="74"/>
      <c r="NRV37" s="74"/>
      <c r="NRW37" s="85"/>
      <c r="NRX37" s="80"/>
      <c r="NRY37" s="80"/>
      <c r="NRZ37" s="85"/>
      <c r="NSA37" s="77"/>
      <c r="NSB37" s="74"/>
      <c r="NSC37" s="74"/>
      <c r="NSD37" s="85"/>
      <c r="NSE37" s="74"/>
      <c r="NSF37" s="74"/>
      <c r="NSG37" s="85"/>
      <c r="NSH37" s="74"/>
      <c r="NSI37" s="74"/>
      <c r="NSJ37" s="85"/>
      <c r="NSK37" s="74"/>
      <c r="NSL37" s="74"/>
      <c r="NSM37" s="85"/>
      <c r="NSN37" s="80"/>
      <c r="NSO37" s="80"/>
      <c r="NSP37" s="85"/>
      <c r="NSQ37" s="77"/>
      <c r="NSR37" s="74"/>
      <c r="NSS37" s="74"/>
      <c r="NST37" s="85"/>
      <c r="NSU37" s="74"/>
      <c r="NSV37" s="74"/>
      <c r="NSW37" s="85"/>
      <c r="NSX37" s="74"/>
      <c r="NSY37" s="74"/>
      <c r="NSZ37" s="85"/>
      <c r="NTA37" s="74"/>
      <c r="NTB37" s="74"/>
      <c r="NTC37" s="85"/>
      <c r="NTD37" s="80"/>
      <c r="NTE37" s="80"/>
      <c r="NTF37" s="85"/>
      <c r="NTG37" s="77"/>
      <c r="NTH37" s="74"/>
      <c r="NTI37" s="74"/>
      <c r="NTJ37" s="85"/>
      <c r="NTK37" s="74"/>
      <c r="NTL37" s="74"/>
      <c r="NTM37" s="85"/>
      <c r="NTN37" s="74"/>
      <c r="NTO37" s="74"/>
      <c r="NTP37" s="85"/>
      <c r="NTQ37" s="74"/>
      <c r="NTR37" s="74"/>
      <c r="NTS37" s="85"/>
      <c r="NTT37" s="80"/>
      <c r="NTU37" s="80"/>
      <c r="NTV37" s="85"/>
      <c r="NTW37" s="77"/>
      <c r="NTX37" s="74"/>
      <c r="NTY37" s="74"/>
      <c r="NTZ37" s="85"/>
      <c r="NUA37" s="74"/>
      <c r="NUB37" s="74"/>
      <c r="NUC37" s="85"/>
      <c r="NUD37" s="74"/>
      <c r="NUE37" s="74"/>
      <c r="NUF37" s="85"/>
      <c r="NUG37" s="74"/>
      <c r="NUH37" s="74"/>
      <c r="NUI37" s="85"/>
      <c r="NUJ37" s="80"/>
      <c r="NUK37" s="80"/>
      <c r="NUL37" s="85"/>
      <c r="NUM37" s="77"/>
      <c r="NUN37" s="74"/>
      <c r="NUO37" s="74"/>
      <c r="NUP37" s="85"/>
      <c r="NUQ37" s="74"/>
      <c r="NUR37" s="74"/>
      <c r="NUS37" s="85"/>
      <c r="NUT37" s="74"/>
      <c r="NUU37" s="74"/>
      <c r="NUV37" s="85"/>
      <c r="NUW37" s="74"/>
      <c r="NUX37" s="74"/>
      <c r="NUY37" s="85"/>
      <c r="NUZ37" s="80"/>
      <c r="NVA37" s="80"/>
      <c r="NVB37" s="85"/>
      <c r="NVC37" s="77"/>
      <c r="NVD37" s="74"/>
      <c r="NVE37" s="74"/>
      <c r="NVF37" s="85"/>
      <c r="NVG37" s="74"/>
      <c r="NVH37" s="74"/>
      <c r="NVI37" s="85"/>
      <c r="NVJ37" s="74"/>
      <c r="NVK37" s="74"/>
      <c r="NVL37" s="85"/>
      <c r="NVM37" s="74"/>
      <c r="NVN37" s="74"/>
      <c r="NVO37" s="85"/>
      <c r="NVP37" s="80"/>
      <c r="NVQ37" s="80"/>
      <c r="NVR37" s="85"/>
      <c r="NVS37" s="77"/>
      <c r="NVT37" s="74"/>
      <c r="NVU37" s="74"/>
      <c r="NVV37" s="85"/>
      <c r="NVW37" s="74"/>
      <c r="NVX37" s="74"/>
      <c r="NVY37" s="85"/>
      <c r="NVZ37" s="74"/>
      <c r="NWA37" s="74"/>
      <c r="NWB37" s="85"/>
      <c r="NWC37" s="74"/>
      <c r="NWD37" s="74"/>
      <c r="NWE37" s="85"/>
      <c r="NWF37" s="80"/>
      <c r="NWG37" s="80"/>
      <c r="NWH37" s="85"/>
      <c r="NWI37" s="77"/>
      <c r="NWJ37" s="74"/>
      <c r="NWK37" s="74"/>
      <c r="NWL37" s="85"/>
      <c r="NWM37" s="74"/>
      <c r="NWN37" s="74"/>
      <c r="NWO37" s="85"/>
      <c r="NWP37" s="74"/>
      <c r="NWQ37" s="74"/>
      <c r="NWR37" s="85"/>
      <c r="NWS37" s="74"/>
      <c r="NWT37" s="74"/>
      <c r="NWU37" s="85"/>
      <c r="NWV37" s="80"/>
      <c r="NWW37" s="80"/>
      <c r="NWX37" s="85"/>
      <c r="NWY37" s="77"/>
      <c r="NWZ37" s="74"/>
      <c r="NXA37" s="74"/>
      <c r="NXB37" s="85"/>
      <c r="NXC37" s="74"/>
      <c r="NXD37" s="74"/>
      <c r="NXE37" s="85"/>
      <c r="NXF37" s="74"/>
      <c r="NXG37" s="74"/>
      <c r="NXH37" s="85"/>
      <c r="NXI37" s="74"/>
      <c r="NXJ37" s="74"/>
      <c r="NXK37" s="85"/>
      <c r="NXL37" s="80"/>
      <c r="NXM37" s="80"/>
      <c r="NXN37" s="85"/>
      <c r="NXO37" s="77"/>
      <c r="NXP37" s="74"/>
      <c r="NXQ37" s="74"/>
      <c r="NXR37" s="85"/>
      <c r="NXS37" s="74"/>
      <c r="NXT37" s="74"/>
      <c r="NXU37" s="85"/>
      <c r="NXV37" s="74"/>
      <c r="NXW37" s="74"/>
      <c r="NXX37" s="85"/>
      <c r="NXY37" s="74"/>
      <c r="NXZ37" s="74"/>
      <c r="NYA37" s="85"/>
      <c r="NYB37" s="80"/>
      <c r="NYC37" s="80"/>
      <c r="NYD37" s="85"/>
      <c r="NYE37" s="77"/>
      <c r="NYF37" s="74"/>
      <c r="NYG37" s="74"/>
      <c r="NYH37" s="85"/>
      <c r="NYI37" s="74"/>
      <c r="NYJ37" s="74"/>
      <c r="NYK37" s="85"/>
      <c r="NYL37" s="74"/>
      <c r="NYM37" s="74"/>
      <c r="NYN37" s="85"/>
      <c r="NYO37" s="74"/>
      <c r="NYP37" s="74"/>
      <c r="NYQ37" s="85"/>
      <c r="NYR37" s="80"/>
      <c r="NYS37" s="80"/>
      <c r="NYT37" s="85"/>
      <c r="NYU37" s="77"/>
      <c r="NYV37" s="74"/>
      <c r="NYW37" s="74"/>
      <c r="NYX37" s="85"/>
      <c r="NYY37" s="74"/>
      <c r="NYZ37" s="74"/>
      <c r="NZA37" s="85"/>
      <c r="NZB37" s="74"/>
      <c r="NZC37" s="74"/>
      <c r="NZD37" s="85"/>
      <c r="NZE37" s="74"/>
      <c r="NZF37" s="74"/>
      <c r="NZG37" s="85"/>
      <c r="NZH37" s="80"/>
      <c r="NZI37" s="80"/>
      <c r="NZJ37" s="85"/>
      <c r="NZK37" s="77"/>
      <c r="NZL37" s="74"/>
      <c r="NZM37" s="74"/>
      <c r="NZN37" s="85"/>
      <c r="NZO37" s="74"/>
      <c r="NZP37" s="74"/>
      <c r="NZQ37" s="85"/>
      <c r="NZR37" s="74"/>
      <c r="NZS37" s="74"/>
      <c r="NZT37" s="85"/>
      <c r="NZU37" s="74"/>
      <c r="NZV37" s="74"/>
      <c r="NZW37" s="85"/>
      <c r="NZX37" s="80"/>
      <c r="NZY37" s="80"/>
      <c r="NZZ37" s="85"/>
      <c r="OAA37" s="77"/>
      <c r="OAB37" s="74"/>
      <c r="OAC37" s="74"/>
      <c r="OAD37" s="85"/>
      <c r="OAE37" s="74"/>
      <c r="OAF37" s="74"/>
      <c r="OAG37" s="85"/>
      <c r="OAH37" s="74"/>
      <c r="OAI37" s="74"/>
      <c r="OAJ37" s="85"/>
      <c r="OAK37" s="74"/>
      <c r="OAL37" s="74"/>
      <c r="OAM37" s="85"/>
      <c r="OAN37" s="80"/>
      <c r="OAO37" s="80"/>
      <c r="OAP37" s="85"/>
      <c r="OAQ37" s="77"/>
      <c r="OAR37" s="74"/>
      <c r="OAS37" s="74"/>
      <c r="OAT37" s="85"/>
      <c r="OAU37" s="74"/>
      <c r="OAV37" s="74"/>
      <c r="OAW37" s="85"/>
      <c r="OAX37" s="74"/>
      <c r="OAY37" s="74"/>
      <c r="OAZ37" s="85"/>
      <c r="OBA37" s="74"/>
      <c r="OBB37" s="74"/>
      <c r="OBC37" s="85"/>
      <c r="OBD37" s="80"/>
      <c r="OBE37" s="80"/>
      <c r="OBF37" s="85"/>
      <c r="OBG37" s="77"/>
      <c r="OBH37" s="74"/>
      <c r="OBI37" s="74"/>
      <c r="OBJ37" s="85"/>
      <c r="OBK37" s="74"/>
      <c r="OBL37" s="74"/>
      <c r="OBM37" s="85"/>
      <c r="OBN37" s="74"/>
      <c r="OBO37" s="74"/>
      <c r="OBP37" s="85"/>
      <c r="OBQ37" s="74"/>
      <c r="OBR37" s="74"/>
      <c r="OBS37" s="85"/>
      <c r="OBT37" s="80"/>
      <c r="OBU37" s="80"/>
      <c r="OBV37" s="85"/>
      <c r="OBW37" s="77"/>
      <c r="OBX37" s="74"/>
      <c r="OBY37" s="74"/>
      <c r="OBZ37" s="85"/>
      <c r="OCA37" s="74"/>
      <c r="OCB37" s="74"/>
      <c r="OCC37" s="85"/>
      <c r="OCD37" s="74"/>
      <c r="OCE37" s="74"/>
      <c r="OCF37" s="85"/>
      <c r="OCG37" s="74"/>
      <c r="OCH37" s="74"/>
      <c r="OCI37" s="85"/>
      <c r="OCJ37" s="80"/>
      <c r="OCK37" s="80"/>
      <c r="OCL37" s="85"/>
      <c r="OCM37" s="77"/>
      <c r="OCN37" s="74"/>
      <c r="OCO37" s="74"/>
      <c r="OCP37" s="85"/>
      <c r="OCQ37" s="74"/>
      <c r="OCR37" s="74"/>
      <c r="OCS37" s="85"/>
      <c r="OCT37" s="74"/>
      <c r="OCU37" s="74"/>
      <c r="OCV37" s="85"/>
      <c r="OCW37" s="74"/>
      <c r="OCX37" s="74"/>
      <c r="OCY37" s="85"/>
      <c r="OCZ37" s="80"/>
      <c r="ODA37" s="80"/>
      <c r="ODB37" s="85"/>
      <c r="ODC37" s="77"/>
      <c r="ODD37" s="74"/>
      <c r="ODE37" s="74"/>
      <c r="ODF37" s="85"/>
      <c r="ODG37" s="74"/>
      <c r="ODH37" s="74"/>
      <c r="ODI37" s="85"/>
      <c r="ODJ37" s="74"/>
      <c r="ODK37" s="74"/>
      <c r="ODL37" s="85"/>
      <c r="ODM37" s="74"/>
      <c r="ODN37" s="74"/>
      <c r="ODO37" s="85"/>
      <c r="ODP37" s="80"/>
      <c r="ODQ37" s="80"/>
      <c r="ODR37" s="85"/>
      <c r="ODS37" s="77"/>
      <c r="ODT37" s="74"/>
      <c r="ODU37" s="74"/>
      <c r="ODV37" s="85"/>
      <c r="ODW37" s="74"/>
      <c r="ODX37" s="74"/>
      <c r="ODY37" s="85"/>
      <c r="ODZ37" s="74"/>
      <c r="OEA37" s="74"/>
      <c r="OEB37" s="85"/>
      <c r="OEC37" s="74"/>
      <c r="OED37" s="74"/>
      <c r="OEE37" s="85"/>
      <c r="OEF37" s="80"/>
      <c r="OEG37" s="80"/>
      <c r="OEH37" s="85"/>
      <c r="OEI37" s="77"/>
      <c r="OEJ37" s="74"/>
      <c r="OEK37" s="74"/>
      <c r="OEL37" s="85"/>
      <c r="OEM37" s="74"/>
      <c r="OEN37" s="74"/>
      <c r="OEO37" s="85"/>
      <c r="OEP37" s="74"/>
      <c r="OEQ37" s="74"/>
      <c r="OER37" s="85"/>
      <c r="OES37" s="74"/>
      <c r="OET37" s="74"/>
      <c r="OEU37" s="85"/>
      <c r="OEV37" s="80"/>
      <c r="OEW37" s="80"/>
      <c r="OEX37" s="85"/>
      <c r="OEY37" s="77"/>
      <c r="OEZ37" s="74"/>
      <c r="OFA37" s="74"/>
      <c r="OFB37" s="85"/>
      <c r="OFC37" s="74"/>
      <c r="OFD37" s="74"/>
      <c r="OFE37" s="85"/>
      <c r="OFF37" s="74"/>
      <c r="OFG37" s="74"/>
      <c r="OFH37" s="85"/>
      <c r="OFI37" s="74"/>
      <c r="OFJ37" s="74"/>
      <c r="OFK37" s="85"/>
      <c r="OFL37" s="80"/>
      <c r="OFM37" s="80"/>
      <c r="OFN37" s="85"/>
      <c r="OFO37" s="77"/>
      <c r="OFP37" s="74"/>
      <c r="OFQ37" s="74"/>
      <c r="OFR37" s="85"/>
      <c r="OFS37" s="74"/>
      <c r="OFT37" s="74"/>
      <c r="OFU37" s="85"/>
      <c r="OFV37" s="74"/>
      <c r="OFW37" s="74"/>
      <c r="OFX37" s="85"/>
      <c r="OFY37" s="74"/>
      <c r="OFZ37" s="74"/>
      <c r="OGA37" s="85"/>
      <c r="OGB37" s="80"/>
      <c r="OGC37" s="80"/>
      <c r="OGD37" s="85"/>
      <c r="OGE37" s="77"/>
      <c r="OGF37" s="74"/>
      <c r="OGG37" s="74"/>
      <c r="OGH37" s="85"/>
      <c r="OGI37" s="74"/>
      <c r="OGJ37" s="74"/>
      <c r="OGK37" s="85"/>
      <c r="OGL37" s="74"/>
      <c r="OGM37" s="74"/>
      <c r="OGN37" s="85"/>
      <c r="OGO37" s="74"/>
      <c r="OGP37" s="74"/>
      <c r="OGQ37" s="85"/>
      <c r="OGR37" s="80"/>
      <c r="OGS37" s="80"/>
      <c r="OGT37" s="85"/>
      <c r="OGU37" s="77"/>
      <c r="OGV37" s="74"/>
      <c r="OGW37" s="74"/>
      <c r="OGX37" s="85"/>
      <c r="OGY37" s="74"/>
      <c r="OGZ37" s="74"/>
      <c r="OHA37" s="85"/>
      <c r="OHB37" s="74"/>
      <c r="OHC37" s="74"/>
      <c r="OHD37" s="85"/>
      <c r="OHE37" s="74"/>
      <c r="OHF37" s="74"/>
      <c r="OHG37" s="85"/>
      <c r="OHH37" s="80"/>
      <c r="OHI37" s="80"/>
      <c r="OHJ37" s="85"/>
      <c r="OHK37" s="77"/>
      <c r="OHL37" s="74"/>
      <c r="OHM37" s="74"/>
      <c r="OHN37" s="85"/>
      <c r="OHO37" s="74"/>
      <c r="OHP37" s="74"/>
      <c r="OHQ37" s="85"/>
      <c r="OHR37" s="74"/>
      <c r="OHS37" s="74"/>
      <c r="OHT37" s="85"/>
      <c r="OHU37" s="74"/>
      <c r="OHV37" s="74"/>
      <c r="OHW37" s="85"/>
      <c r="OHX37" s="80"/>
      <c r="OHY37" s="80"/>
      <c r="OHZ37" s="85"/>
      <c r="OIA37" s="77"/>
      <c r="OIB37" s="74"/>
      <c r="OIC37" s="74"/>
      <c r="OID37" s="85"/>
      <c r="OIE37" s="74"/>
      <c r="OIF37" s="74"/>
      <c r="OIG37" s="85"/>
      <c r="OIH37" s="74"/>
      <c r="OII37" s="74"/>
      <c r="OIJ37" s="85"/>
      <c r="OIK37" s="74"/>
      <c r="OIL37" s="74"/>
      <c r="OIM37" s="85"/>
      <c r="OIN37" s="80"/>
      <c r="OIO37" s="80"/>
      <c r="OIP37" s="85"/>
      <c r="OIQ37" s="77"/>
      <c r="OIR37" s="74"/>
      <c r="OIS37" s="74"/>
      <c r="OIT37" s="85"/>
      <c r="OIU37" s="74"/>
      <c r="OIV37" s="74"/>
      <c r="OIW37" s="85"/>
      <c r="OIX37" s="74"/>
      <c r="OIY37" s="74"/>
      <c r="OIZ37" s="85"/>
      <c r="OJA37" s="74"/>
      <c r="OJB37" s="74"/>
      <c r="OJC37" s="85"/>
      <c r="OJD37" s="80"/>
      <c r="OJE37" s="80"/>
      <c r="OJF37" s="85"/>
      <c r="OJG37" s="77"/>
      <c r="OJH37" s="74"/>
      <c r="OJI37" s="74"/>
      <c r="OJJ37" s="85"/>
      <c r="OJK37" s="74"/>
      <c r="OJL37" s="74"/>
      <c r="OJM37" s="85"/>
      <c r="OJN37" s="74"/>
      <c r="OJO37" s="74"/>
      <c r="OJP37" s="85"/>
      <c r="OJQ37" s="74"/>
      <c r="OJR37" s="74"/>
      <c r="OJS37" s="85"/>
      <c r="OJT37" s="80"/>
      <c r="OJU37" s="80"/>
      <c r="OJV37" s="85"/>
      <c r="OJW37" s="77"/>
      <c r="OJX37" s="74"/>
      <c r="OJY37" s="74"/>
      <c r="OJZ37" s="85"/>
      <c r="OKA37" s="74"/>
      <c r="OKB37" s="74"/>
      <c r="OKC37" s="85"/>
      <c r="OKD37" s="74"/>
      <c r="OKE37" s="74"/>
      <c r="OKF37" s="85"/>
      <c r="OKG37" s="74"/>
      <c r="OKH37" s="74"/>
      <c r="OKI37" s="85"/>
      <c r="OKJ37" s="80"/>
      <c r="OKK37" s="80"/>
      <c r="OKL37" s="85"/>
      <c r="OKM37" s="77"/>
      <c r="OKN37" s="74"/>
      <c r="OKO37" s="74"/>
      <c r="OKP37" s="85"/>
      <c r="OKQ37" s="74"/>
      <c r="OKR37" s="74"/>
      <c r="OKS37" s="85"/>
      <c r="OKT37" s="74"/>
      <c r="OKU37" s="74"/>
      <c r="OKV37" s="85"/>
      <c r="OKW37" s="74"/>
      <c r="OKX37" s="74"/>
      <c r="OKY37" s="85"/>
      <c r="OKZ37" s="80"/>
      <c r="OLA37" s="80"/>
      <c r="OLB37" s="85"/>
      <c r="OLC37" s="77"/>
      <c r="OLD37" s="74"/>
      <c r="OLE37" s="74"/>
      <c r="OLF37" s="85"/>
      <c r="OLG37" s="74"/>
      <c r="OLH37" s="74"/>
      <c r="OLI37" s="85"/>
      <c r="OLJ37" s="74"/>
      <c r="OLK37" s="74"/>
      <c r="OLL37" s="85"/>
      <c r="OLM37" s="74"/>
      <c r="OLN37" s="74"/>
      <c r="OLO37" s="85"/>
      <c r="OLP37" s="80"/>
      <c r="OLQ37" s="80"/>
      <c r="OLR37" s="85"/>
      <c r="OLS37" s="77"/>
      <c r="OLT37" s="74"/>
      <c r="OLU37" s="74"/>
      <c r="OLV37" s="85"/>
      <c r="OLW37" s="74"/>
      <c r="OLX37" s="74"/>
      <c r="OLY37" s="85"/>
      <c r="OLZ37" s="74"/>
      <c r="OMA37" s="74"/>
      <c r="OMB37" s="85"/>
      <c r="OMC37" s="74"/>
      <c r="OMD37" s="74"/>
      <c r="OME37" s="85"/>
      <c r="OMF37" s="80"/>
      <c r="OMG37" s="80"/>
      <c r="OMH37" s="85"/>
      <c r="OMI37" s="77"/>
      <c r="OMJ37" s="74"/>
      <c r="OMK37" s="74"/>
      <c r="OML37" s="85"/>
      <c r="OMM37" s="74"/>
      <c r="OMN37" s="74"/>
      <c r="OMO37" s="85"/>
      <c r="OMP37" s="74"/>
      <c r="OMQ37" s="74"/>
      <c r="OMR37" s="85"/>
      <c r="OMS37" s="74"/>
      <c r="OMT37" s="74"/>
      <c r="OMU37" s="85"/>
      <c r="OMV37" s="80"/>
      <c r="OMW37" s="80"/>
      <c r="OMX37" s="85"/>
      <c r="OMY37" s="77"/>
      <c r="OMZ37" s="74"/>
      <c r="ONA37" s="74"/>
      <c r="ONB37" s="85"/>
      <c r="ONC37" s="74"/>
      <c r="OND37" s="74"/>
      <c r="ONE37" s="85"/>
      <c r="ONF37" s="74"/>
      <c r="ONG37" s="74"/>
      <c r="ONH37" s="85"/>
      <c r="ONI37" s="74"/>
      <c r="ONJ37" s="74"/>
      <c r="ONK37" s="85"/>
      <c r="ONL37" s="80"/>
      <c r="ONM37" s="80"/>
      <c r="ONN37" s="85"/>
      <c r="ONO37" s="77"/>
      <c r="ONP37" s="74"/>
      <c r="ONQ37" s="74"/>
      <c r="ONR37" s="85"/>
      <c r="ONS37" s="74"/>
      <c r="ONT37" s="74"/>
      <c r="ONU37" s="85"/>
      <c r="ONV37" s="74"/>
      <c r="ONW37" s="74"/>
      <c r="ONX37" s="85"/>
      <c r="ONY37" s="74"/>
      <c r="ONZ37" s="74"/>
      <c r="OOA37" s="85"/>
      <c r="OOB37" s="80"/>
      <c r="OOC37" s="80"/>
      <c r="OOD37" s="85"/>
      <c r="OOE37" s="77"/>
      <c r="OOF37" s="74"/>
      <c r="OOG37" s="74"/>
      <c r="OOH37" s="85"/>
      <c r="OOI37" s="74"/>
      <c r="OOJ37" s="74"/>
      <c r="OOK37" s="85"/>
      <c r="OOL37" s="74"/>
      <c r="OOM37" s="74"/>
      <c r="OON37" s="85"/>
      <c r="OOO37" s="74"/>
      <c r="OOP37" s="74"/>
      <c r="OOQ37" s="85"/>
      <c r="OOR37" s="80"/>
      <c r="OOS37" s="80"/>
      <c r="OOT37" s="85"/>
      <c r="OOU37" s="77"/>
      <c r="OOV37" s="74"/>
      <c r="OOW37" s="74"/>
      <c r="OOX37" s="85"/>
      <c r="OOY37" s="74"/>
      <c r="OOZ37" s="74"/>
      <c r="OPA37" s="85"/>
      <c r="OPB37" s="74"/>
      <c r="OPC37" s="74"/>
      <c r="OPD37" s="85"/>
      <c r="OPE37" s="74"/>
      <c r="OPF37" s="74"/>
      <c r="OPG37" s="85"/>
      <c r="OPH37" s="80"/>
      <c r="OPI37" s="80"/>
      <c r="OPJ37" s="85"/>
      <c r="OPK37" s="77"/>
      <c r="OPL37" s="74"/>
      <c r="OPM37" s="74"/>
      <c r="OPN37" s="85"/>
      <c r="OPO37" s="74"/>
      <c r="OPP37" s="74"/>
      <c r="OPQ37" s="85"/>
      <c r="OPR37" s="74"/>
      <c r="OPS37" s="74"/>
      <c r="OPT37" s="85"/>
      <c r="OPU37" s="74"/>
      <c r="OPV37" s="74"/>
      <c r="OPW37" s="85"/>
      <c r="OPX37" s="80"/>
      <c r="OPY37" s="80"/>
      <c r="OPZ37" s="85"/>
      <c r="OQA37" s="77"/>
      <c r="OQB37" s="74"/>
      <c r="OQC37" s="74"/>
      <c r="OQD37" s="85"/>
      <c r="OQE37" s="74"/>
      <c r="OQF37" s="74"/>
      <c r="OQG37" s="85"/>
      <c r="OQH37" s="74"/>
      <c r="OQI37" s="74"/>
      <c r="OQJ37" s="85"/>
      <c r="OQK37" s="74"/>
      <c r="OQL37" s="74"/>
      <c r="OQM37" s="85"/>
      <c r="OQN37" s="80"/>
      <c r="OQO37" s="80"/>
      <c r="OQP37" s="85"/>
      <c r="OQQ37" s="77"/>
      <c r="OQR37" s="74"/>
      <c r="OQS37" s="74"/>
      <c r="OQT37" s="85"/>
      <c r="OQU37" s="74"/>
      <c r="OQV37" s="74"/>
      <c r="OQW37" s="85"/>
      <c r="OQX37" s="74"/>
      <c r="OQY37" s="74"/>
      <c r="OQZ37" s="85"/>
      <c r="ORA37" s="74"/>
      <c r="ORB37" s="74"/>
      <c r="ORC37" s="85"/>
      <c r="ORD37" s="80"/>
      <c r="ORE37" s="80"/>
      <c r="ORF37" s="85"/>
      <c r="ORG37" s="77"/>
      <c r="ORH37" s="74"/>
      <c r="ORI37" s="74"/>
      <c r="ORJ37" s="85"/>
      <c r="ORK37" s="74"/>
      <c r="ORL37" s="74"/>
      <c r="ORM37" s="85"/>
      <c r="ORN37" s="74"/>
      <c r="ORO37" s="74"/>
      <c r="ORP37" s="85"/>
      <c r="ORQ37" s="74"/>
      <c r="ORR37" s="74"/>
      <c r="ORS37" s="85"/>
      <c r="ORT37" s="80"/>
      <c r="ORU37" s="80"/>
      <c r="ORV37" s="85"/>
      <c r="ORW37" s="77"/>
      <c r="ORX37" s="74"/>
      <c r="ORY37" s="74"/>
      <c r="ORZ37" s="85"/>
      <c r="OSA37" s="74"/>
      <c r="OSB37" s="74"/>
      <c r="OSC37" s="85"/>
      <c r="OSD37" s="74"/>
      <c r="OSE37" s="74"/>
      <c r="OSF37" s="85"/>
      <c r="OSG37" s="74"/>
      <c r="OSH37" s="74"/>
      <c r="OSI37" s="85"/>
      <c r="OSJ37" s="80"/>
      <c r="OSK37" s="80"/>
      <c r="OSL37" s="85"/>
      <c r="OSM37" s="77"/>
      <c r="OSN37" s="74"/>
      <c r="OSO37" s="74"/>
      <c r="OSP37" s="85"/>
      <c r="OSQ37" s="74"/>
      <c r="OSR37" s="74"/>
      <c r="OSS37" s="85"/>
      <c r="OST37" s="74"/>
      <c r="OSU37" s="74"/>
      <c r="OSV37" s="85"/>
      <c r="OSW37" s="74"/>
      <c r="OSX37" s="74"/>
      <c r="OSY37" s="85"/>
      <c r="OSZ37" s="80"/>
      <c r="OTA37" s="80"/>
      <c r="OTB37" s="85"/>
      <c r="OTC37" s="77"/>
      <c r="OTD37" s="74"/>
      <c r="OTE37" s="74"/>
      <c r="OTF37" s="85"/>
      <c r="OTG37" s="74"/>
      <c r="OTH37" s="74"/>
      <c r="OTI37" s="85"/>
      <c r="OTJ37" s="74"/>
      <c r="OTK37" s="74"/>
      <c r="OTL37" s="85"/>
      <c r="OTM37" s="74"/>
      <c r="OTN37" s="74"/>
      <c r="OTO37" s="85"/>
      <c r="OTP37" s="80"/>
      <c r="OTQ37" s="80"/>
      <c r="OTR37" s="85"/>
      <c r="OTS37" s="77"/>
      <c r="OTT37" s="74"/>
      <c r="OTU37" s="74"/>
      <c r="OTV37" s="85"/>
      <c r="OTW37" s="74"/>
      <c r="OTX37" s="74"/>
      <c r="OTY37" s="85"/>
      <c r="OTZ37" s="74"/>
      <c r="OUA37" s="74"/>
      <c r="OUB37" s="85"/>
      <c r="OUC37" s="74"/>
      <c r="OUD37" s="74"/>
      <c r="OUE37" s="85"/>
      <c r="OUF37" s="80"/>
      <c r="OUG37" s="80"/>
      <c r="OUH37" s="85"/>
      <c r="OUI37" s="77"/>
      <c r="OUJ37" s="74"/>
      <c r="OUK37" s="74"/>
      <c r="OUL37" s="85"/>
      <c r="OUM37" s="74"/>
      <c r="OUN37" s="74"/>
      <c r="OUO37" s="85"/>
      <c r="OUP37" s="74"/>
      <c r="OUQ37" s="74"/>
      <c r="OUR37" s="85"/>
      <c r="OUS37" s="74"/>
      <c r="OUT37" s="74"/>
      <c r="OUU37" s="85"/>
      <c r="OUV37" s="80"/>
      <c r="OUW37" s="80"/>
      <c r="OUX37" s="85"/>
      <c r="OUY37" s="77"/>
      <c r="OUZ37" s="74"/>
      <c r="OVA37" s="74"/>
      <c r="OVB37" s="85"/>
      <c r="OVC37" s="74"/>
      <c r="OVD37" s="74"/>
      <c r="OVE37" s="85"/>
      <c r="OVF37" s="74"/>
      <c r="OVG37" s="74"/>
      <c r="OVH37" s="85"/>
      <c r="OVI37" s="74"/>
      <c r="OVJ37" s="74"/>
      <c r="OVK37" s="85"/>
      <c r="OVL37" s="80"/>
      <c r="OVM37" s="80"/>
      <c r="OVN37" s="85"/>
      <c r="OVO37" s="77"/>
      <c r="OVP37" s="74"/>
      <c r="OVQ37" s="74"/>
      <c r="OVR37" s="85"/>
      <c r="OVS37" s="74"/>
      <c r="OVT37" s="74"/>
      <c r="OVU37" s="85"/>
      <c r="OVV37" s="74"/>
      <c r="OVW37" s="74"/>
      <c r="OVX37" s="85"/>
      <c r="OVY37" s="74"/>
      <c r="OVZ37" s="74"/>
      <c r="OWA37" s="85"/>
      <c r="OWB37" s="80"/>
      <c r="OWC37" s="80"/>
      <c r="OWD37" s="85"/>
      <c r="OWE37" s="77"/>
      <c r="OWF37" s="74"/>
      <c r="OWG37" s="74"/>
      <c r="OWH37" s="85"/>
      <c r="OWI37" s="74"/>
      <c r="OWJ37" s="74"/>
      <c r="OWK37" s="85"/>
      <c r="OWL37" s="74"/>
      <c r="OWM37" s="74"/>
      <c r="OWN37" s="85"/>
      <c r="OWO37" s="74"/>
      <c r="OWP37" s="74"/>
      <c r="OWQ37" s="85"/>
      <c r="OWR37" s="80"/>
      <c r="OWS37" s="80"/>
      <c r="OWT37" s="85"/>
      <c r="OWU37" s="77"/>
      <c r="OWV37" s="74"/>
      <c r="OWW37" s="74"/>
      <c r="OWX37" s="85"/>
      <c r="OWY37" s="74"/>
      <c r="OWZ37" s="74"/>
      <c r="OXA37" s="85"/>
      <c r="OXB37" s="74"/>
      <c r="OXC37" s="74"/>
      <c r="OXD37" s="85"/>
      <c r="OXE37" s="74"/>
      <c r="OXF37" s="74"/>
      <c r="OXG37" s="85"/>
      <c r="OXH37" s="80"/>
      <c r="OXI37" s="80"/>
      <c r="OXJ37" s="85"/>
      <c r="OXK37" s="77"/>
      <c r="OXL37" s="74"/>
      <c r="OXM37" s="74"/>
      <c r="OXN37" s="85"/>
      <c r="OXO37" s="74"/>
      <c r="OXP37" s="74"/>
      <c r="OXQ37" s="85"/>
      <c r="OXR37" s="74"/>
      <c r="OXS37" s="74"/>
      <c r="OXT37" s="85"/>
      <c r="OXU37" s="74"/>
      <c r="OXV37" s="74"/>
      <c r="OXW37" s="85"/>
      <c r="OXX37" s="80"/>
      <c r="OXY37" s="80"/>
      <c r="OXZ37" s="85"/>
      <c r="OYA37" s="77"/>
      <c r="OYB37" s="74"/>
      <c r="OYC37" s="74"/>
      <c r="OYD37" s="85"/>
      <c r="OYE37" s="74"/>
      <c r="OYF37" s="74"/>
      <c r="OYG37" s="85"/>
      <c r="OYH37" s="74"/>
      <c r="OYI37" s="74"/>
      <c r="OYJ37" s="85"/>
      <c r="OYK37" s="74"/>
      <c r="OYL37" s="74"/>
      <c r="OYM37" s="85"/>
      <c r="OYN37" s="80"/>
      <c r="OYO37" s="80"/>
      <c r="OYP37" s="85"/>
      <c r="OYQ37" s="77"/>
      <c r="OYR37" s="74"/>
      <c r="OYS37" s="74"/>
      <c r="OYT37" s="85"/>
      <c r="OYU37" s="74"/>
      <c r="OYV37" s="74"/>
      <c r="OYW37" s="85"/>
      <c r="OYX37" s="74"/>
      <c r="OYY37" s="74"/>
      <c r="OYZ37" s="85"/>
      <c r="OZA37" s="74"/>
      <c r="OZB37" s="74"/>
      <c r="OZC37" s="85"/>
      <c r="OZD37" s="80"/>
      <c r="OZE37" s="80"/>
      <c r="OZF37" s="85"/>
      <c r="OZG37" s="77"/>
      <c r="OZH37" s="74"/>
      <c r="OZI37" s="74"/>
      <c r="OZJ37" s="85"/>
      <c r="OZK37" s="74"/>
      <c r="OZL37" s="74"/>
      <c r="OZM37" s="85"/>
      <c r="OZN37" s="74"/>
      <c r="OZO37" s="74"/>
      <c r="OZP37" s="85"/>
      <c r="OZQ37" s="74"/>
      <c r="OZR37" s="74"/>
      <c r="OZS37" s="85"/>
      <c r="OZT37" s="80"/>
      <c r="OZU37" s="80"/>
      <c r="OZV37" s="85"/>
      <c r="OZW37" s="77"/>
      <c r="OZX37" s="74"/>
      <c r="OZY37" s="74"/>
      <c r="OZZ37" s="85"/>
      <c r="PAA37" s="74"/>
      <c r="PAB37" s="74"/>
      <c r="PAC37" s="85"/>
      <c r="PAD37" s="74"/>
      <c r="PAE37" s="74"/>
      <c r="PAF37" s="85"/>
      <c r="PAG37" s="74"/>
      <c r="PAH37" s="74"/>
      <c r="PAI37" s="85"/>
      <c r="PAJ37" s="80"/>
      <c r="PAK37" s="80"/>
      <c r="PAL37" s="85"/>
      <c r="PAM37" s="77"/>
      <c r="PAN37" s="74"/>
      <c r="PAO37" s="74"/>
      <c r="PAP37" s="85"/>
      <c r="PAQ37" s="74"/>
      <c r="PAR37" s="74"/>
      <c r="PAS37" s="85"/>
      <c r="PAT37" s="74"/>
      <c r="PAU37" s="74"/>
      <c r="PAV37" s="85"/>
      <c r="PAW37" s="74"/>
      <c r="PAX37" s="74"/>
      <c r="PAY37" s="85"/>
      <c r="PAZ37" s="80"/>
      <c r="PBA37" s="80"/>
      <c r="PBB37" s="85"/>
      <c r="PBC37" s="77"/>
      <c r="PBD37" s="74"/>
      <c r="PBE37" s="74"/>
      <c r="PBF37" s="85"/>
      <c r="PBG37" s="74"/>
      <c r="PBH37" s="74"/>
      <c r="PBI37" s="85"/>
      <c r="PBJ37" s="74"/>
      <c r="PBK37" s="74"/>
      <c r="PBL37" s="85"/>
      <c r="PBM37" s="74"/>
      <c r="PBN37" s="74"/>
      <c r="PBO37" s="85"/>
      <c r="PBP37" s="80"/>
      <c r="PBQ37" s="80"/>
      <c r="PBR37" s="85"/>
      <c r="PBS37" s="77"/>
      <c r="PBT37" s="74"/>
      <c r="PBU37" s="74"/>
      <c r="PBV37" s="85"/>
      <c r="PBW37" s="74"/>
      <c r="PBX37" s="74"/>
      <c r="PBY37" s="85"/>
      <c r="PBZ37" s="74"/>
      <c r="PCA37" s="74"/>
      <c r="PCB37" s="85"/>
      <c r="PCC37" s="74"/>
      <c r="PCD37" s="74"/>
      <c r="PCE37" s="85"/>
      <c r="PCF37" s="80"/>
      <c r="PCG37" s="80"/>
      <c r="PCH37" s="85"/>
      <c r="PCI37" s="77"/>
      <c r="PCJ37" s="74"/>
      <c r="PCK37" s="74"/>
      <c r="PCL37" s="85"/>
      <c r="PCM37" s="74"/>
      <c r="PCN37" s="74"/>
      <c r="PCO37" s="85"/>
      <c r="PCP37" s="74"/>
      <c r="PCQ37" s="74"/>
      <c r="PCR37" s="85"/>
      <c r="PCS37" s="74"/>
      <c r="PCT37" s="74"/>
      <c r="PCU37" s="85"/>
      <c r="PCV37" s="80"/>
      <c r="PCW37" s="80"/>
      <c r="PCX37" s="85"/>
      <c r="PCY37" s="77"/>
      <c r="PCZ37" s="74"/>
      <c r="PDA37" s="74"/>
      <c r="PDB37" s="85"/>
      <c r="PDC37" s="74"/>
      <c r="PDD37" s="74"/>
      <c r="PDE37" s="85"/>
      <c r="PDF37" s="74"/>
      <c r="PDG37" s="74"/>
      <c r="PDH37" s="85"/>
      <c r="PDI37" s="74"/>
      <c r="PDJ37" s="74"/>
      <c r="PDK37" s="85"/>
      <c r="PDL37" s="80"/>
      <c r="PDM37" s="80"/>
      <c r="PDN37" s="85"/>
      <c r="PDO37" s="77"/>
      <c r="PDP37" s="74"/>
      <c r="PDQ37" s="74"/>
      <c r="PDR37" s="85"/>
      <c r="PDS37" s="74"/>
      <c r="PDT37" s="74"/>
      <c r="PDU37" s="85"/>
      <c r="PDV37" s="74"/>
      <c r="PDW37" s="74"/>
      <c r="PDX37" s="85"/>
      <c r="PDY37" s="74"/>
      <c r="PDZ37" s="74"/>
      <c r="PEA37" s="85"/>
      <c r="PEB37" s="80"/>
      <c r="PEC37" s="80"/>
      <c r="PED37" s="85"/>
      <c r="PEE37" s="77"/>
      <c r="PEF37" s="74"/>
      <c r="PEG37" s="74"/>
      <c r="PEH37" s="85"/>
      <c r="PEI37" s="74"/>
      <c r="PEJ37" s="74"/>
      <c r="PEK37" s="85"/>
      <c r="PEL37" s="74"/>
      <c r="PEM37" s="74"/>
      <c r="PEN37" s="85"/>
      <c r="PEO37" s="74"/>
      <c r="PEP37" s="74"/>
      <c r="PEQ37" s="85"/>
      <c r="PER37" s="80"/>
      <c r="PES37" s="80"/>
      <c r="PET37" s="85"/>
      <c r="PEU37" s="77"/>
      <c r="PEV37" s="74"/>
      <c r="PEW37" s="74"/>
      <c r="PEX37" s="85"/>
      <c r="PEY37" s="74"/>
      <c r="PEZ37" s="74"/>
      <c r="PFA37" s="85"/>
      <c r="PFB37" s="74"/>
      <c r="PFC37" s="74"/>
      <c r="PFD37" s="85"/>
      <c r="PFE37" s="74"/>
      <c r="PFF37" s="74"/>
      <c r="PFG37" s="85"/>
      <c r="PFH37" s="80"/>
      <c r="PFI37" s="80"/>
      <c r="PFJ37" s="85"/>
      <c r="PFK37" s="77"/>
      <c r="PFL37" s="74"/>
      <c r="PFM37" s="74"/>
      <c r="PFN37" s="85"/>
      <c r="PFO37" s="74"/>
      <c r="PFP37" s="74"/>
      <c r="PFQ37" s="85"/>
      <c r="PFR37" s="74"/>
      <c r="PFS37" s="74"/>
      <c r="PFT37" s="85"/>
      <c r="PFU37" s="74"/>
      <c r="PFV37" s="74"/>
      <c r="PFW37" s="85"/>
      <c r="PFX37" s="80"/>
      <c r="PFY37" s="80"/>
      <c r="PFZ37" s="85"/>
      <c r="PGA37" s="77"/>
      <c r="PGB37" s="74"/>
      <c r="PGC37" s="74"/>
      <c r="PGD37" s="85"/>
      <c r="PGE37" s="74"/>
      <c r="PGF37" s="74"/>
      <c r="PGG37" s="85"/>
      <c r="PGH37" s="74"/>
      <c r="PGI37" s="74"/>
      <c r="PGJ37" s="85"/>
      <c r="PGK37" s="74"/>
      <c r="PGL37" s="74"/>
      <c r="PGM37" s="85"/>
      <c r="PGN37" s="80"/>
      <c r="PGO37" s="80"/>
      <c r="PGP37" s="85"/>
      <c r="PGQ37" s="77"/>
      <c r="PGR37" s="74"/>
      <c r="PGS37" s="74"/>
      <c r="PGT37" s="85"/>
      <c r="PGU37" s="74"/>
      <c r="PGV37" s="74"/>
      <c r="PGW37" s="85"/>
      <c r="PGX37" s="74"/>
      <c r="PGY37" s="74"/>
      <c r="PGZ37" s="85"/>
      <c r="PHA37" s="74"/>
      <c r="PHB37" s="74"/>
      <c r="PHC37" s="85"/>
      <c r="PHD37" s="80"/>
      <c r="PHE37" s="80"/>
      <c r="PHF37" s="85"/>
      <c r="PHG37" s="77"/>
      <c r="PHH37" s="74"/>
      <c r="PHI37" s="74"/>
      <c r="PHJ37" s="85"/>
      <c r="PHK37" s="74"/>
      <c r="PHL37" s="74"/>
      <c r="PHM37" s="85"/>
      <c r="PHN37" s="74"/>
      <c r="PHO37" s="74"/>
      <c r="PHP37" s="85"/>
      <c r="PHQ37" s="74"/>
      <c r="PHR37" s="74"/>
      <c r="PHS37" s="85"/>
      <c r="PHT37" s="80"/>
      <c r="PHU37" s="80"/>
      <c r="PHV37" s="85"/>
      <c r="PHW37" s="77"/>
      <c r="PHX37" s="74"/>
      <c r="PHY37" s="74"/>
      <c r="PHZ37" s="85"/>
      <c r="PIA37" s="74"/>
      <c r="PIB37" s="74"/>
      <c r="PIC37" s="85"/>
      <c r="PID37" s="74"/>
      <c r="PIE37" s="74"/>
      <c r="PIF37" s="85"/>
      <c r="PIG37" s="74"/>
      <c r="PIH37" s="74"/>
      <c r="PII37" s="85"/>
      <c r="PIJ37" s="80"/>
      <c r="PIK37" s="80"/>
      <c r="PIL37" s="85"/>
      <c r="PIM37" s="77"/>
      <c r="PIN37" s="74"/>
      <c r="PIO37" s="74"/>
      <c r="PIP37" s="85"/>
      <c r="PIQ37" s="74"/>
      <c r="PIR37" s="74"/>
      <c r="PIS37" s="85"/>
      <c r="PIT37" s="74"/>
      <c r="PIU37" s="74"/>
      <c r="PIV37" s="85"/>
      <c r="PIW37" s="74"/>
      <c r="PIX37" s="74"/>
      <c r="PIY37" s="85"/>
      <c r="PIZ37" s="80"/>
      <c r="PJA37" s="80"/>
      <c r="PJB37" s="85"/>
      <c r="PJC37" s="77"/>
      <c r="PJD37" s="74"/>
      <c r="PJE37" s="74"/>
      <c r="PJF37" s="85"/>
      <c r="PJG37" s="74"/>
      <c r="PJH37" s="74"/>
      <c r="PJI37" s="85"/>
      <c r="PJJ37" s="74"/>
      <c r="PJK37" s="74"/>
      <c r="PJL37" s="85"/>
      <c r="PJM37" s="74"/>
      <c r="PJN37" s="74"/>
      <c r="PJO37" s="85"/>
      <c r="PJP37" s="80"/>
      <c r="PJQ37" s="80"/>
      <c r="PJR37" s="85"/>
      <c r="PJS37" s="77"/>
      <c r="PJT37" s="74"/>
      <c r="PJU37" s="74"/>
      <c r="PJV37" s="85"/>
      <c r="PJW37" s="74"/>
      <c r="PJX37" s="74"/>
      <c r="PJY37" s="85"/>
      <c r="PJZ37" s="74"/>
      <c r="PKA37" s="74"/>
      <c r="PKB37" s="85"/>
      <c r="PKC37" s="74"/>
      <c r="PKD37" s="74"/>
      <c r="PKE37" s="85"/>
      <c r="PKF37" s="80"/>
      <c r="PKG37" s="80"/>
      <c r="PKH37" s="85"/>
      <c r="PKI37" s="77"/>
      <c r="PKJ37" s="74"/>
      <c r="PKK37" s="74"/>
      <c r="PKL37" s="85"/>
      <c r="PKM37" s="74"/>
      <c r="PKN37" s="74"/>
      <c r="PKO37" s="85"/>
      <c r="PKP37" s="74"/>
      <c r="PKQ37" s="74"/>
      <c r="PKR37" s="85"/>
      <c r="PKS37" s="74"/>
      <c r="PKT37" s="74"/>
      <c r="PKU37" s="85"/>
      <c r="PKV37" s="80"/>
      <c r="PKW37" s="80"/>
      <c r="PKX37" s="85"/>
      <c r="PKY37" s="77"/>
      <c r="PKZ37" s="74"/>
      <c r="PLA37" s="74"/>
      <c r="PLB37" s="85"/>
      <c r="PLC37" s="74"/>
      <c r="PLD37" s="74"/>
      <c r="PLE37" s="85"/>
      <c r="PLF37" s="74"/>
      <c r="PLG37" s="74"/>
      <c r="PLH37" s="85"/>
      <c r="PLI37" s="74"/>
      <c r="PLJ37" s="74"/>
      <c r="PLK37" s="85"/>
      <c r="PLL37" s="80"/>
      <c r="PLM37" s="80"/>
      <c r="PLN37" s="85"/>
      <c r="PLO37" s="77"/>
      <c r="PLP37" s="74"/>
      <c r="PLQ37" s="74"/>
      <c r="PLR37" s="85"/>
      <c r="PLS37" s="74"/>
      <c r="PLT37" s="74"/>
      <c r="PLU37" s="85"/>
      <c r="PLV37" s="74"/>
      <c r="PLW37" s="74"/>
      <c r="PLX37" s="85"/>
      <c r="PLY37" s="74"/>
      <c r="PLZ37" s="74"/>
      <c r="PMA37" s="85"/>
      <c r="PMB37" s="80"/>
      <c r="PMC37" s="80"/>
      <c r="PMD37" s="85"/>
      <c r="PME37" s="77"/>
      <c r="PMF37" s="74"/>
      <c r="PMG37" s="74"/>
      <c r="PMH37" s="85"/>
      <c r="PMI37" s="74"/>
      <c r="PMJ37" s="74"/>
      <c r="PMK37" s="85"/>
      <c r="PML37" s="74"/>
      <c r="PMM37" s="74"/>
      <c r="PMN37" s="85"/>
      <c r="PMO37" s="74"/>
      <c r="PMP37" s="74"/>
      <c r="PMQ37" s="85"/>
      <c r="PMR37" s="80"/>
      <c r="PMS37" s="80"/>
      <c r="PMT37" s="85"/>
      <c r="PMU37" s="77"/>
      <c r="PMV37" s="74"/>
      <c r="PMW37" s="74"/>
      <c r="PMX37" s="85"/>
      <c r="PMY37" s="74"/>
      <c r="PMZ37" s="74"/>
      <c r="PNA37" s="85"/>
      <c r="PNB37" s="74"/>
      <c r="PNC37" s="74"/>
      <c r="PND37" s="85"/>
      <c r="PNE37" s="74"/>
      <c r="PNF37" s="74"/>
      <c r="PNG37" s="85"/>
      <c r="PNH37" s="80"/>
      <c r="PNI37" s="80"/>
      <c r="PNJ37" s="85"/>
      <c r="PNK37" s="77"/>
      <c r="PNL37" s="74"/>
      <c r="PNM37" s="74"/>
      <c r="PNN37" s="85"/>
      <c r="PNO37" s="74"/>
      <c r="PNP37" s="74"/>
      <c r="PNQ37" s="85"/>
      <c r="PNR37" s="74"/>
      <c r="PNS37" s="74"/>
      <c r="PNT37" s="85"/>
      <c r="PNU37" s="74"/>
      <c r="PNV37" s="74"/>
      <c r="PNW37" s="85"/>
      <c r="PNX37" s="80"/>
      <c r="PNY37" s="80"/>
      <c r="PNZ37" s="85"/>
      <c r="POA37" s="77"/>
      <c r="POB37" s="74"/>
      <c r="POC37" s="74"/>
      <c r="POD37" s="85"/>
      <c r="POE37" s="74"/>
      <c r="POF37" s="74"/>
      <c r="POG37" s="85"/>
      <c r="POH37" s="74"/>
      <c r="POI37" s="74"/>
      <c r="POJ37" s="85"/>
      <c r="POK37" s="74"/>
      <c r="POL37" s="74"/>
      <c r="POM37" s="85"/>
      <c r="PON37" s="80"/>
      <c r="POO37" s="80"/>
      <c r="POP37" s="85"/>
      <c r="POQ37" s="77"/>
      <c r="POR37" s="74"/>
      <c r="POS37" s="74"/>
      <c r="POT37" s="85"/>
      <c r="POU37" s="74"/>
      <c r="POV37" s="74"/>
      <c r="POW37" s="85"/>
      <c r="POX37" s="74"/>
      <c r="POY37" s="74"/>
      <c r="POZ37" s="85"/>
      <c r="PPA37" s="74"/>
      <c r="PPB37" s="74"/>
      <c r="PPC37" s="85"/>
      <c r="PPD37" s="80"/>
      <c r="PPE37" s="80"/>
      <c r="PPF37" s="85"/>
      <c r="PPG37" s="77"/>
      <c r="PPH37" s="74"/>
      <c r="PPI37" s="74"/>
      <c r="PPJ37" s="85"/>
      <c r="PPK37" s="74"/>
      <c r="PPL37" s="74"/>
      <c r="PPM37" s="85"/>
      <c r="PPN37" s="74"/>
      <c r="PPO37" s="74"/>
      <c r="PPP37" s="85"/>
      <c r="PPQ37" s="74"/>
      <c r="PPR37" s="74"/>
      <c r="PPS37" s="85"/>
      <c r="PPT37" s="80"/>
      <c r="PPU37" s="80"/>
      <c r="PPV37" s="85"/>
      <c r="PPW37" s="77"/>
      <c r="PPX37" s="74"/>
      <c r="PPY37" s="74"/>
      <c r="PPZ37" s="85"/>
      <c r="PQA37" s="74"/>
      <c r="PQB37" s="74"/>
      <c r="PQC37" s="85"/>
      <c r="PQD37" s="74"/>
      <c r="PQE37" s="74"/>
      <c r="PQF37" s="85"/>
      <c r="PQG37" s="74"/>
      <c r="PQH37" s="74"/>
      <c r="PQI37" s="85"/>
      <c r="PQJ37" s="80"/>
      <c r="PQK37" s="80"/>
      <c r="PQL37" s="85"/>
      <c r="PQM37" s="77"/>
      <c r="PQN37" s="74"/>
      <c r="PQO37" s="74"/>
      <c r="PQP37" s="85"/>
      <c r="PQQ37" s="74"/>
      <c r="PQR37" s="74"/>
      <c r="PQS37" s="85"/>
      <c r="PQT37" s="74"/>
      <c r="PQU37" s="74"/>
      <c r="PQV37" s="85"/>
      <c r="PQW37" s="74"/>
      <c r="PQX37" s="74"/>
      <c r="PQY37" s="85"/>
      <c r="PQZ37" s="80"/>
      <c r="PRA37" s="80"/>
      <c r="PRB37" s="85"/>
      <c r="PRC37" s="77"/>
      <c r="PRD37" s="74"/>
      <c r="PRE37" s="74"/>
      <c r="PRF37" s="85"/>
      <c r="PRG37" s="74"/>
      <c r="PRH37" s="74"/>
      <c r="PRI37" s="85"/>
      <c r="PRJ37" s="74"/>
      <c r="PRK37" s="74"/>
      <c r="PRL37" s="85"/>
      <c r="PRM37" s="74"/>
      <c r="PRN37" s="74"/>
      <c r="PRO37" s="85"/>
      <c r="PRP37" s="80"/>
      <c r="PRQ37" s="80"/>
      <c r="PRR37" s="85"/>
      <c r="PRS37" s="77"/>
      <c r="PRT37" s="74"/>
      <c r="PRU37" s="74"/>
      <c r="PRV37" s="85"/>
      <c r="PRW37" s="74"/>
      <c r="PRX37" s="74"/>
      <c r="PRY37" s="85"/>
      <c r="PRZ37" s="74"/>
      <c r="PSA37" s="74"/>
      <c r="PSB37" s="85"/>
      <c r="PSC37" s="74"/>
      <c r="PSD37" s="74"/>
      <c r="PSE37" s="85"/>
      <c r="PSF37" s="80"/>
      <c r="PSG37" s="80"/>
      <c r="PSH37" s="85"/>
      <c r="PSI37" s="77"/>
      <c r="PSJ37" s="74"/>
      <c r="PSK37" s="74"/>
      <c r="PSL37" s="85"/>
      <c r="PSM37" s="74"/>
      <c r="PSN37" s="74"/>
      <c r="PSO37" s="85"/>
      <c r="PSP37" s="74"/>
      <c r="PSQ37" s="74"/>
      <c r="PSR37" s="85"/>
      <c r="PSS37" s="74"/>
      <c r="PST37" s="74"/>
      <c r="PSU37" s="85"/>
      <c r="PSV37" s="80"/>
      <c r="PSW37" s="80"/>
      <c r="PSX37" s="85"/>
      <c r="PSY37" s="77"/>
      <c r="PSZ37" s="74"/>
      <c r="PTA37" s="74"/>
      <c r="PTB37" s="85"/>
      <c r="PTC37" s="74"/>
      <c r="PTD37" s="74"/>
      <c r="PTE37" s="85"/>
      <c r="PTF37" s="74"/>
      <c r="PTG37" s="74"/>
      <c r="PTH37" s="85"/>
      <c r="PTI37" s="74"/>
      <c r="PTJ37" s="74"/>
      <c r="PTK37" s="85"/>
      <c r="PTL37" s="80"/>
      <c r="PTM37" s="80"/>
      <c r="PTN37" s="85"/>
      <c r="PTO37" s="77"/>
      <c r="PTP37" s="74"/>
      <c r="PTQ37" s="74"/>
      <c r="PTR37" s="85"/>
      <c r="PTS37" s="74"/>
      <c r="PTT37" s="74"/>
      <c r="PTU37" s="85"/>
      <c r="PTV37" s="74"/>
      <c r="PTW37" s="74"/>
      <c r="PTX37" s="85"/>
      <c r="PTY37" s="74"/>
      <c r="PTZ37" s="74"/>
      <c r="PUA37" s="85"/>
      <c r="PUB37" s="80"/>
      <c r="PUC37" s="80"/>
      <c r="PUD37" s="85"/>
      <c r="PUE37" s="77"/>
      <c r="PUF37" s="74"/>
      <c r="PUG37" s="74"/>
      <c r="PUH37" s="85"/>
      <c r="PUI37" s="74"/>
      <c r="PUJ37" s="74"/>
      <c r="PUK37" s="85"/>
      <c r="PUL37" s="74"/>
      <c r="PUM37" s="74"/>
      <c r="PUN37" s="85"/>
      <c r="PUO37" s="74"/>
      <c r="PUP37" s="74"/>
      <c r="PUQ37" s="85"/>
      <c r="PUR37" s="80"/>
      <c r="PUS37" s="80"/>
      <c r="PUT37" s="85"/>
      <c r="PUU37" s="77"/>
      <c r="PUV37" s="74"/>
      <c r="PUW37" s="74"/>
      <c r="PUX37" s="85"/>
      <c r="PUY37" s="74"/>
      <c r="PUZ37" s="74"/>
      <c r="PVA37" s="85"/>
      <c r="PVB37" s="74"/>
      <c r="PVC37" s="74"/>
      <c r="PVD37" s="85"/>
      <c r="PVE37" s="74"/>
      <c r="PVF37" s="74"/>
      <c r="PVG37" s="85"/>
      <c r="PVH37" s="80"/>
      <c r="PVI37" s="80"/>
      <c r="PVJ37" s="85"/>
      <c r="PVK37" s="77"/>
      <c r="PVL37" s="74"/>
      <c r="PVM37" s="74"/>
      <c r="PVN37" s="85"/>
      <c r="PVO37" s="74"/>
      <c r="PVP37" s="74"/>
      <c r="PVQ37" s="85"/>
      <c r="PVR37" s="74"/>
      <c r="PVS37" s="74"/>
      <c r="PVT37" s="85"/>
      <c r="PVU37" s="74"/>
      <c r="PVV37" s="74"/>
      <c r="PVW37" s="85"/>
      <c r="PVX37" s="80"/>
      <c r="PVY37" s="80"/>
      <c r="PVZ37" s="85"/>
      <c r="PWA37" s="77"/>
      <c r="PWB37" s="74"/>
      <c r="PWC37" s="74"/>
      <c r="PWD37" s="85"/>
      <c r="PWE37" s="74"/>
      <c r="PWF37" s="74"/>
      <c r="PWG37" s="85"/>
      <c r="PWH37" s="74"/>
      <c r="PWI37" s="74"/>
      <c r="PWJ37" s="85"/>
      <c r="PWK37" s="74"/>
      <c r="PWL37" s="74"/>
      <c r="PWM37" s="85"/>
      <c r="PWN37" s="80"/>
      <c r="PWO37" s="80"/>
      <c r="PWP37" s="85"/>
      <c r="PWQ37" s="77"/>
      <c r="PWR37" s="74"/>
      <c r="PWS37" s="74"/>
      <c r="PWT37" s="85"/>
      <c r="PWU37" s="74"/>
      <c r="PWV37" s="74"/>
      <c r="PWW37" s="85"/>
      <c r="PWX37" s="74"/>
      <c r="PWY37" s="74"/>
      <c r="PWZ37" s="85"/>
      <c r="PXA37" s="74"/>
      <c r="PXB37" s="74"/>
      <c r="PXC37" s="85"/>
      <c r="PXD37" s="80"/>
      <c r="PXE37" s="80"/>
      <c r="PXF37" s="85"/>
      <c r="PXG37" s="77"/>
      <c r="PXH37" s="74"/>
      <c r="PXI37" s="74"/>
      <c r="PXJ37" s="85"/>
      <c r="PXK37" s="74"/>
      <c r="PXL37" s="74"/>
      <c r="PXM37" s="85"/>
      <c r="PXN37" s="74"/>
      <c r="PXO37" s="74"/>
      <c r="PXP37" s="85"/>
      <c r="PXQ37" s="74"/>
      <c r="PXR37" s="74"/>
      <c r="PXS37" s="85"/>
      <c r="PXT37" s="80"/>
      <c r="PXU37" s="80"/>
      <c r="PXV37" s="85"/>
      <c r="PXW37" s="77"/>
      <c r="PXX37" s="74"/>
      <c r="PXY37" s="74"/>
      <c r="PXZ37" s="85"/>
      <c r="PYA37" s="74"/>
      <c r="PYB37" s="74"/>
      <c r="PYC37" s="85"/>
      <c r="PYD37" s="74"/>
      <c r="PYE37" s="74"/>
      <c r="PYF37" s="85"/>
      <c r="PYG37" s="74"/>
      <c r="PYH37" s="74"/>
      <c r="PYI37" s="85"/>
      <c r="PYJ37" s="80"/>
      <c r="PYK37" s="80"/>
      <c r="PYL37" s="85"/>
      <c r="PYM37" s="77"/>
      <c r="PYN37" s="74"/>
      <c r="PYO37" s="74"/>
      <c r="PYP37" s="85"/>
      <c r="PYQ37" s="74"/>
      <c r="PYR37" s="74"/>
      <c r="PYS37" s="85"/>
      <c r="PYT37" s="74"/>
      <c r="PYU37" s="74"/>
      <c r="PYV37" s="85"/>
      <c r="PYW37" s="74"/>
      <c r="PYX37" s="74"/>
      <c r="PYY37" s="85"/>
      <c r="PYZ37" s="80"/>
      <c r="PZA37" s="80"/>
      <c r="PZB37" s="85"/>
      <c r="PZC37" s="77"/>
      <c r="PZD37" s="74"/>
      <c r="PZE37" s="74"/>
      <c r="PZF37" s="85"/>
      <c r="PZG37" s="74"/>
      <c r="PZH37" s="74"/>
      <c r="PZI37" s="85"/>
      <c r="PZJ37" s="74"/>
      <c r="PZK37" s="74"/>
      <c r="PZL37" s="85"/>
      <c r="PZM37" s="74"/>
      <c r="PZN37" s="74"/>
      <c r="PZO37" s="85"/>
      <c r="PZP37" s="80"/>
      <c r="PZQ37" s="80"/>
      <c r="PZR37" s="85"/>
      <c r="PZS37" s="77"/>
      <c r="PZT37" s="74"/>
      <c r="PZU37" s="74"/>
      <c r="PZV37" s="85"/>
      <c r="PZW37" s="74"/>
      <c r="PZX37" s="74"/>
      <c r="PZY37" s="85"/>
      <c r="PZZ37" s="74"/>
      <c r="QAA37" s="74"/>
      <c r="QAB37" s="85"/>
      <c r="QAC37" s="74"/>
      <c r="QAD37" s="74"/>
      <c r="QAE37" s="85"/>
      <c r="QAF37" s="80"/>
      <c r="QAG37" s="80"/>
      <c r="QAH37" s="85"/>
      <c r="QAI37" s="77"/>
      <c r="QAJ37" s="74"/>
      <c r="QAK37" s="74"/>
      <c r="QAL37" s="85"/>
      <c r="QAM37" s="74"/>
      <c r="QAN37" s="74"/>
      <c r="QAO37" s="85"/>
      <c r="QAP37" s="74"/>
      <c r="QAQ37" s="74"/>
      <c r="QAR37" s="85"/>
      <c r="QAS37" s="74"/>
      <c r="QAT37" s="74"/>
      <c r="QAU37" s="85"/>
      <c r="QAV37" s="80"/>
      <c r="QAW37" s="80"/>
      <c r="QAX37" s="85"/>
      <c r="QAY37" s="77"/>
      <c r="QAZ37" s="74"/>
      <c r="QBA37" s="74"/>
      <c r="QBB37" s="85"/>
      <c r="QBC37" s="74"/>
      <c r="QBD37" s="74"/>
      <c r="QBE37" s="85"/>
      <c r="QBF37" s="74"/>
      <c r="QBG37" s="74"/>
      <c r="QBH37" s="85"/>
      <c r="QBI37" s="74"/>
      <c r="QBJ37" s="74"/>
      <c r="QBK37" s="85"/>
      <c r="QBL37" s="80"/>
      <c r="QBM37" s="80"/>
      <c r="QBN37" s="85"/>
      <c r="QBO37" s="77"/>
      <c r="QBP37" s="74"/>
      <c r="QBQ37" s="74"/>
      <c r="QBR37" s="85"/>
      <c r="QBS37" s="74"/>
      <c r="QBT37" s="74"/>
      <c r="QBU37" s="85"/>
      <c r="QBV37" s="74"/>
      <c r="QBW37" s="74"/>
      <c r="QBX37" s="85"/>
      <c r="QBY37" s="74"/>
      <c r="QBZ37" s="74"/>
      <c r="QCA37" s="85"/>
      <c r="QCB37" s="80"/>
      <c r="QCC37" s="80"/>
      <c r="QCD37" s="85"/>
      <c r="QCE37" s="77"/>
      <c r="QCF37" s="74"/>
      <c r="QCG37" s="74"/>
      <c r="QCH37" s="85"/>
      <c r="QCI37" s="74"/>
      <c r="QCJ37" s="74"/>
      <c r="QCK37" s="85"/>
      <c r="QCL37" s="74"/>
      <c r="QCM37" s="74"/>
      <c r="QCN37" s="85"/>
      <c r="QCO37" s="74"/>
      <c r="QCP37" s="74"/>
      <c r="QCQ37" s="85"/>
      <c r="QCR37" s="80"/>
      <c r="QCS37" s="80"/>
      <c r="QCT37" s="85"/>
      <c r="QCU37" s="77"/>
      <c r="QCV37" s="74"/>
      <c r="QCW37" s="74"/>
      <c r="QCX37" s="85"/>
      <c r="QCY37" s="74"/>
      <c r="QCZ37" s="74"/>
      <c r="QDA37" s="85"/>
      <c r="QDB37" s="74"/>
      <c r="QDC37" s="74"/>
      <c r="QDD37" s="85"/>
      <c r="QDE37" s="74"/>
      <c r="QDF37" s="74"/>
      <c r="QDG37" s="85"/>
      <c r="QDH37" s="80"/>
      <c r="QDI37" s="80"/>
      <c r="QDJ37" s="85"/>
      <c r="QDK37" s="77"/>
      <c r="QDL37" s="74"/>
      <c r="QDM37" s="74"/>
      <c r="QDN37" s="85"/>
      <c r="QDO37" s="74"/>
      <c r="QDP37" s="74"/>
      <c r="QDQ37" s="85"/>
      <c r="QDR37" s="74"/>
      <c r="QDS37" s="74"/>
      <c r="QDT37" s="85"/>
      <c r="QDU37" s="74"/>
      <c r="QDV37" s="74"/>
      <c r="QDW37" s="85"/>
      <c r="QDX37" s="80"/>
      <c r="QDY37" s="80"/>
      <c r="QDZ37" s="85"/>
      <c r="QEA37" s="77"/>
      <c r="QEB37" s="74"/>
      <c r="QEC37" s="74"/>
      <c r="QED37" s="85"/>
      <c r="QEE37" s="74"/>
      <c r="QEF37" s="74"/>
      <c r="QEG37" s="85"/>
      <c r="QEH37" s="74"/>
      <c r="QEI37" s="74"/>
      <c r="QEJ37" s="85"/>
      <c r="QEK37" s="74"/>
      <c r="QEL37" s="74"/>
      <c r="QEM37" s="85"/>
      <c r="QEN37" s="80"/>
      <c r="QEO37" s="80"/>
      <c r="QEP37" s="85"/>
      <c r="QEQ37" s="77"/>
      <c r="QER37" s="74"/>
      <c r="QES37" s="74"/>
      <c r="QET37" s="85"/>
      <c r="QEU37" s="74"/>
      <c r="QEV37" s="74"/>
      <c r="QEW37" s="85"/>
      <c r="QEX37" s="74"/>
      <c r="QEY37" s="74"/>
      <c r="QEZ37" s="85"/>
      <c r="QFA37" s="74"/>
      <c r="QFB37" s="74"/>
      <c r="QFC37" s="85"/>
      <c r="QFD37" s="80"/>
      <c r="QFE37" s="80"/>
      <c r="QFF37" s="85"/>
      <c r="QFG37" s="77"/>
      <c r="QFH37" s="74"/>
      <c r="QFI37" s="74"/>
      <c r="QFJ37" s="85"/>
      <c r="QFK37" s="74"/>
      <c r="QFL37" s="74"/>
      <c r="QFM37" s="85"/>
      <c r="QFN37" s="74"/>
      <c r="QFO37" s="74"/>
      <c r="QFP37" s="85"/>
      <c r="QFQ37" s="74"/>
      <c r="QFR37" s="74"/>
      <c r="QFS37" s="85"/>
      <c r="QFT37" s="80"/>
      <c r="QFU37" s="80"/>
      <c r="QFV37" s="85"/>
      <c r="QFW37" s="77"/>
      <c r="QFX37" s="74"/>
      <c r="QFY37" s="74"/>
      <c r="QFZ37" s="85"/>
      <c r="QGA37" s="74"/>
      <c r="QGB37" s="74"/>
      <c r="QGC37" s="85"/>
      <c r="QGD37" s="74"/>
      <c r="QGE37" s="74"/>
      <c r="QGF37" s="85"/>
      <c r="QGG37" s="74"/>
      <c r="QGH37" s="74"/>
      <c r="QGI37" s="85"/>
      <c r="QGJ37" s="80"/>
      <c r="QGK37" s="80"/>
      <c r="QGL37" s="85"/>
      <c r="QGM37" s="77"/>
      <c r="QGN37" s="74"/>
      <c r="QGO37" s="74"/>
      <c r="QGP37" s="85"/>
      <c r="QGQ37" s="74"/>
      <c r="QGR37" s="74"/>
      <c r="QGS37" s="85"/>
      <c r="QGT37" s="74"/>
      <c r="QGU37" s="74"/>
      <c r="QGV37" s="85"/>
      <c r="QGW37" s="74"/>
      <c r="QGX37" s="74"/>
      <c r="QGY37" s="85"/>
      <c r="QGZ37" s="80"/>
      <c r="QHA37" s="80"/>
      <c r="QHB37" s="85"/>
      <c r="QHC37" s="77"/>
      <c r="QHD37" s="74"/>
      <c r="QHE37" s="74"/>
      <c r="QHF37" s="85"/>
      <c r="QHG37" s="74"/>
      <c r="QHH37" s="74"/>
      <c r="QHI37" s="85"/>
      <c r="QHJ37" s="74"/>
      <c r="QHK37" s="74"/>
      <c r="QHL37" s="85"/>
      <c r="QHM37" s="74"/>
      <c r="QHN37" s="74"/>
      <c r="QHO37" s="85"/>
      <c r="QHP37" s="80"/>
      <c r="QHQ37" s="80"/>
      <c r="QHR37" s="85"/>
      <c r="QHS37" s="77"/>
      <c r="QHT37" s="74"/>
      <c r="QHU37" s="74"/>
      <c r="QHV37" s="85"/>
      <c r="QHW37" s="74"/>
      <c r="QHX37" s="74"/>
      <c r="QHY37" s="85"/>
      <c r="QHZ37" s="74"/>
      <c r="QIA37" s="74"/>
      <c r="QIB37" s="85"/>
      <c r="QIC37" s="74"/>
      <c r="QID37" s="74"/>
      <c r="QIE37" s="85"/>
      <c r="QIF37" s="80"/>
      <c r="QIG37" s="80"/>
      <c r="QIH37" s="85"/>
      <c r="QII37" s="77"/>
      <c r="QIJ37" s="74"/>
      <c r="QIK37" s="74"/>
      <c r="QIL37" s="85"/>
      <c r="QIM37" s="74"/>
      <c r="QIN37" s="74"/>
      <c r="QIO37" s="85"/>
      <c r="QIP37" s="74"/>
      <c r="QIQ37" s="74"/>
      <c r="QIR37" s="85"/>
      <c r="QIS37" s="74"/>
      <c r="QIT37" s="74"/>
      <c r="QIU37" s="85"/>
      <c r="QIV37" s="80"/>
      <c r="QIW37" s="80"/>
      <c r="QIX37" s="85"/>
      <c r="QIY37" s="77"/>
      <c r="QIZ37" s="74"/>
      <c r="QJA37" s="74"/>
      <c r="QJB37" s="85"/>
      <c r="QJC37" s="74"/>
      <c r="QJD37" s="74"/>
      <c r="QJE37" s="85"/>
      <c r="QJF37" s="74"/>
      <c r="QJG37" s="74"/>
      <c r="QJH37" s="85"/>
      <c r="QJI37" s="74"/>
      <c r="QJJ37" s="74"/>
      <c r="QJK37" s="85"/>
      <c r="QJL37" s="80"/>
      <c r="QJM37" s="80"/>
      <c r="QJN37" s="85"/>
      <c r="QJO37" s="77"/>
      <c r="QJP37" s="74"/>
      <c r="QJQ37" s="74"/>
      <c r="QJR37" s="85"/>
      <c r="QJS37" s="74"/>
      <c r="QJT37" s="74"/>
      <c r="QJU37" s="85"/>
      <c r="QJV37" s="74"/>
      <c r="QJW37" s="74"/>
      <c r="QJX37" s="85"/>
      <c r="QJY37" s="74"/>
      <c r="QJZ37" s="74"/>
      <c r="QKA37" s="85"/>
      <c r="QKB37" s="80"/>
      <c r="QKC37" s="80"/>
      <c r="QKD37" s="85"/>
      <c r="QKE37" s="77"/>
      <c r="QKF37" s="74"/>
      <c r="QKG37" s="74"/>
      <c r="QKH37" s="85"/>
      <c r="QKI37" s="74"/>
      <c r="QKJ37" s="74"/>
      <c r="QKK37" s="85"/>
      <c r="QKL37" s="74"/>
      <c r="QKM37" s="74"/>
      <c r="QKN37" s="85"/>
      <c r="QKO37" s="74"/>
      <c r="QKP37" s="74"/>
      <c r="QKQ37" s="85"/>
      <c r="QKR37" s="80"/>
      <c r="QKS37" s="80"/>
      <c r="QKT37" s="85"/>
      <c r="QKU37" s="77"/>
      <c r="QKV37" s="74"/>
      <c r="QKW37" s="74"/>
      <c r="QKX37" s="85"/>
      <c r="QKY37" s="74"/>
      <c r="QKZ37" s="74"/>
      <c r="QLA37" s="85"/>
      <c r="QLB37" s="74"/>
      <c r="QLC37" s="74"/>
      <c r="QLD37" s="85"/>
      <c r="QLE37" s="74"/>
      <c r="QLF37" s="74"/>
      <c r="QLG37" s="85"/>
      <c r="QLH37" s="80"/>
      <c r="QLI37" s="80"/>
      <c r="QLJ37" s="85"/>
      <c r="QLK37" s="77"/>
      <c r="QLL37" s="74"/>
      <c r="QLM37" s="74"/>
      <c r="QLN37" s="85"/>
      <c r="QLO37" s="74"/>
      <c r="QLP37" s="74"/>
      <c r="QLQ37" s="85"/>
      <c r="QLR37" s="74"/>
      <c r="QLS37" s="74"/>
      <c r="QLT37" s="85"/>
      <c r="QLU37" s="74"/>
      <c r="QLV37" s="74"/>
      <c r="QLW37" s="85"/>
      <c r="QLX37" s="80"/>
      <c r="QLY37" s="80"/>
      <c r="QLZ37" s="85"/>
      <c r="QMA37" s="77"/>
      <c r="QMB37" s="74"/>
      <c r="QMC37" s="74"/>
      <c r="QMD37" s="85"/>
      <c r="QME37" s="74"/>
      <c r="QMF37" s="74"/>
      <c r="QMG37" s="85"/>
      <c r="QMH37" s="74"/>
      <c r="QMI37" s="74"/>
      <c r="QMJ37" s="85"/>
      <c r="QMK37" s="74"/>
      <c r="QML37" s="74"/>
      <c r="QMM37" s="85"/>
      <c r="QMN37" s="80"/>
      <c r="QMO37" s="80"/>
      <c r="QMP37" s="85"/>
      <c r="QMQ37" s="77"/>
      <c r="QMR37" s="74"/>
      <c r="QMS37" s="74"/>
      <c r="QMT37" s="85"/>
      <c r="QMU37" s="74"/>
      <c r="QMV37" s="74"/>
      <c r="QMW37" s="85"/>
      <c r="QMX37" s="74"/>
      <c r="QMY37" s="74"/>
      <c r="QMZ37" s="85"/>
      <c r="QNA37" s="74"/>
      <c r="QNB37" s="74"/>
      <c r="QNC37" s="85"/>
      <c r="QND37" s="80"/>
      <c r="QNE37" s="80"/>
      <c r="QNF37" s="85"/>
      <c r="QNG37" s="77"/>
      <c r="QNH37" s="74"/>
      <c r="QNI37" s="74"/>
      <c r="QNJ37" s="85"/>
      <c r="QNK37" s="74"/>
      <c r="QNL37" s="74"/>
      <c r="QNM37" s="85"/>
      <c r="QNN37" s="74"/>
      <c r="QNO37" s="74"/>
      <c r="QNP37" s="85"/>
      <c r="QNQ37" s="74"/>
      <c r="QNR37" s="74"/>
      <c r="QNS37" s="85"/>
      <c r="QNT37" s="80"/>
      <c r="QNU37" s="80"/>
      <c r="QNV37" s="85"/>
      <c r="QNW37" s="77"/>
      <c r="QNX37" s="74"/>
      <c r="QNY37" s="74"/>
      <c r="QNZ37" s="85"/>
      <c r="QOA37" s="74"/>
      <c r="QOB37" s="74"/>
      <c r="QOC37" s="85"/>
      <c r="QOD37" s="74"/>
      <c r="QOE37" s="74"/>
      <c r="QOF37" s="85"/>
      <c r="QOG37" s="74"/>
      <c r="QOH37" s="74"/>
      <c r="QOI37" s="85"/>
      <c r="QOJ37" s="80"/>
      <c r="QOK37" s="80"/>
      <c r="QOL37" s="85"/>
      <c r="QOM37" s="77"/>
      <c r="QON37" s="74"/>
      <c r="QOO37" s="74"/>
      <c r="QOP37" s="85"/>
      <c r="QOQ37" s="74"/>
      <c r="QOR37" s="74"/>
      <c r="QOS37" s="85"/>
      <c r="QOT37" s="74"/>
      <c r="QOU37" s="74"/>
      <c r="QOV37" s="85"/>
      <c r="QOW37" s="74"/>
      <c r="QOX37" s="74"/>
      <c r="QOY37" s="85"/>
      <c r="QOZ37" s="80"/>
      <c r="QPA37" s="80"/>
      <c r="QPB37" s="85"/>
      <c r="QPC37" s="77"/>
      <c r="QPD37" s="74"/>
      <c r="QPE37" s="74"/>
      <c r="QPF37" s="85"/>
      <c r="QPG37" s="74"/>
      <c r="QPH37" s="74"/>
      <c r="QPI37" s="85"/>
      <c r="QPJ37" s="74"/>
      <c r="QPK37" s="74"/>
      <c r="QPL37" s="85"/>
      <c r="QPM37" s="74"/>
      <c r="QPN37" s="74"/>
      <c r="QPO37" s="85"/>
      <c r="QPP37" s="80"/>
      <c r="QPQ37" s="80"/>
      <c r="QPR37" s="85"/>
      <c r="QPS37" s="77"/>
      <c r="QPT37" s="74"/>
      <c r="QPU37" s="74"/>
      <c r="QPV37" s="85"/>
      <c r="QPW37" s="74"/>
      <c r="QPX37" s="74"/>
      <c r="QPY37" s="85"/>
      <c r="QPZ37" s="74"/>
      <c r="QQA37" s="74"/>
      <c r="QQB37" s="85"/>
      <c r="QQC37" s="74"/>
      <c r="QQD37" s="74"/>
      <c r="QQE37" s="85"/>
      <c r="QQF37" s="80"/>
      <c r="QQG37" s="80"/>
      <c r="QQH37" s="85"/>
      <c r="QQI37" s="77"/>
      <c r="QQJ37" s="74"/>
      <c r="QQK37" s="74"/>
      <c r="QQL37" s="85"/>
      <c r="QQM37" s="74"/>
      <c r="QQN37" s="74"/>
      <c r="QQO37" s="85"/>
      <c r="QQP37" s="74"/>
      <c r="QQQ37" s="74"/>
      <c r="QQR37" s="85"/>
      <c r="QQS37" s="74"/>
      <c r="QQT37" s="74"/>
      <c r="QQU37" s="85"/>
      <c r="QQV37" s="80"/>
      <c r="QQW37" s="80"/>
      <c r="QQX37" s="85"/>
      <c r="QQY37" s="77"/>
      <c r="QQZ37" s="74"/>
      <c r="QRA37" s="74"/>
      <c r="QRB37" s="85"/>
      <c r="QRC37" s="74"/>
      <c r="QRD37" s="74"/>
      <c r="QRE37" s="85"/>
      <c r="QRF37" s="74"/>
      <c r="QRG37" s="74"/>
      <c r="QRH37" s="85"/>
      <c r="QRI37" s="74"/>
      <c r="QRJ37" s="74"/>
      <c r="QRK37" s="85"/>
      <c r="QRL37" s="80"/>
      <c r="QRM37" s="80"/>
      <c r="QRN37" s="85"/>
      <c r="QRO37" s="77"/>
      <c r="QRP37" s="74"/>
      <c r="QRQ37" s="74"/>
      <c r="QRR37" s="85"/>
      <c r="QRS37" s="74"/>
      <c r="QRT37" s="74"/>
      <c r="QRU37" s="85"/>
      <c r="QRV37" s="74"/>
      <c r="QRW37" s="74"/>
      <c r="QRX37" s="85"/>
      <c r="QRY37" s="74"/>
      <c r="QRZ37" s="74"/>
      <c r="QSA37" s="85"/>
      <c r="QSB37" s="80"/>
      <c r="QSC37" s="80"/>
      <c r="QSD37" s="85"/>
      <c r="QSE37" s="77"/>
      <c r="QSF37" s="74"/>
      <c r="QSG37" s="74"/>
      <c r="QSH37" s="85"/>
      <c r="QSI37" s="74"/>
      <c r="QSJ37" s="74"/>
      <c r="QSK37" s="85"/>
      <c r="QSL37" s="74"/>
      <c r="QSM37" s="74"/>
      <c r="QSN37" s="85"/>
      <c r="QSO37" s="74"/>
      <c r="QSP37" s="74"/>
      <c r="QSQ37" s="85"/>
      <c r="QSR37" s="80"/>
      <c r="QSS37" s="80"/>
      <c r="QST37" s="85"/>
      <c r="QSU37" s="77"/>
      <c r="QSV37" s="74"/>
      <c r="QSW37" s="74"/>
      <c r="QSX37" s="85"/>
      <c r="QSY37" s="74"/>
      <c r="QSZ37" s="74"/>
      <c r="QTA37" s="85"/>
      <c r="QTB37" s="74"/>
      <c r="QTC37" s="74"/>
      <c r="QTD37" s="85"/>
      <c r="QTE37" s="74"/>
      <c r="QTF37" s="74"/>
      <c r="QTG37" s="85"/>
      <c r="QTH37" s="80"/>
      <c r="QTI37" s="80"/>
      <c r="QTJ37" s="85"/>
      <c r="QTK37" s="77"/>
      <c r="QTL37" s="74"/>
      <c r="QTM37" s="74"/>
      <c r="QTN37" s="85"/>
      <c r="QTO37" s="74"/>
      <c r="QTP37" s="74"/>
      <c r="QTQ37" s="85"/>
      <c r="QTR37" s="74"/>
      <c r="QTS37" s="74"/>
      <c r="QTT37" s="85"/>
      <c r="QTU37" s="74"/>
      <c r="QTV37" s="74"/>
      <c r="QTW37" s="85"/>
      <c r="QTX37" s="80"/>
      <c r="QTY37" s="80"/>
      <c r="QTZ37" s="85"/>
      <c r="QUA37" s="77"/>
      <c r="QUB37" s="74"/>
      <c r="QUC37" s="74"/>
      <c r="QUD37" s="85"/>
      <c r="QUE37" s="74"/>
      <c r="QUF37" s="74"/>
      <c r="QUG37" s="85"/>
      <c r="QUH37" s="74"/>
      <c r="QUI37" s="74"/>
      <c r="QUJ37" s="85"/>
      <c r="QUK37" s="74"/>
      <c r="QUL37" s="74"/>
      <c r="QUM37" s="85"/>
      <c r="QUN37" s="80"/>
      <c r="QUO37" s="80"/>
      <c r="QUP37" s="85"/>
      <c r="QUQ37" s="77"/>
      <c r="QUR37" s="74"/>
      <c r="QUS37" s="74"/>
      <c r="QUT37" s="85"/>
      <c r="QUU37" s="74"/>
      <c r="QUV37" s="74"/>
      <c r="QUW37" s="85"/>
      <c r="QUX37" s="74"/>
      <c r="QUY37" s="74"/>
      <c r="QUZ37" s="85"/>
      <c r="QVA37" s="74"/>
      <c r="QVB37" s="74"/>
      <c r="QVC37" s="85"/>
      <c r="QVD37" s="80"/>
      <c r="QVE37" s="80"/>
      <c r="QVF37" s="85"/>
      <c r="QVG37" s="77"/>
      <c r="QVH37" s="74"/>
      <c r="QVI37" s="74"/>
      <c r="QVJ37" s="85"/>
      <c r="QVK37" s="74"/>
      <c r="QVL37" s="74"/>
      <c r="QVM37" s="85"/>
      <c r="QVN37" s="74"/>
      <c r="QVO37" s="74"/>
      <c r="QVP37" s="85"/>
      <c r="QVQ37" s="74"/>
      <c r="QVR37" s="74"/>
      <c r="QVS37" s="85"/>
      <c r="QVT37" s="80"/>
      <c r="QVU37" s="80"/>
      <c r="QVV37" s="85"/>
      <c r="QVW37" s="77"/>
      <c r="QVX37" s="74"/>
      <c r="QVY37" s="74"/>
      <c r="QVZ37" s="85"/>
      <c r="QWA37" s="74"/>
      <c r="QWB37" s="74"/>
      <c r="QWC37" s="85"/>
      <c r="QWD37" s="74"/>
      <c r="QWE37" s="74"/>
      <c r="QWF37" s="85"/>
      <c r="QWG37" s="74"/>
      <c r="QWH37" s="74"/>
      <c r="QWI37" s="85"/>
      <c r="QWJ37" s="80"/>
      <c r="QWK37" s="80"/>
      <c r="QWL37" s="85"/>
      <c r="QWM37" s="77"/>
      <c r="QWN37" s="74"/>
      <c r="QWO37" s="74"/>
      <c r="QWP37" s="85"/>
      <c r="QWQ37" s="74"/>
      <c r="QWR37" s="74"/>
      <c r="QWS37" s="85"/>
      <c r="QWT37" s="74"/>
      <c r="QWU37" s="74"/>
      <c r="QWV37" s="85"/>
      <c r="QWW37" s="74"/>
      <c r="QWX37" s="74"/>
      <c r="QWY37" s="85"/>
      <c r="QWZ37" s="80"/>
      <c r="QXA37" s="80"/>
      <c r="QXB37" s="85"/>
      <c r="QXC37" s="77"/>
      <c r="QXD37" s="74"/>
      <c r="QXE37" s="74"/>
      <c r="QXF37" s="85"/>
      <c r="QXG37" s="74"/>
      <c r="QXH37" s="74"/>
      <c r="QXI37" s="85"/>
      <c r="QXJ37" s="74"/>
      <c r="QXK37" s="74"/>
      <c r="QXL37" s="85"/>
      <c r="QXM37" s="74"/>
      <c r="QXN37" s="74"/>
      <c r="QXO37" s="85"/>
      <c r="QXP37" s="80"/>
      <c r="QXQ37" s="80"/>
      <c r="QXR37" s="85"/>
      <c r="QXS37" s="77"/>
      <c r="QXT37" s="74"/>
      <c r="QXU37" s="74"/>
      <c r="QXV37" s="85"/>
      <c r="QXW37" s="74"/>
      <c r="QXX37" s="74"/>
      <c r="QXY37" s="85"/>
      <c r="QXZ37" s="74"/>
      <c r="QYA37" s="74"/>
      <c r="QYB37" s="85"/>
      <c r="QYC37" s="74"/>
      <c r="QYD37" s="74"/>
      <c r="QYE37" s="85"/>
      <c r="QYF37" s="80"/>
      <c r="QYG37" s="80"/>
      <c r="QYH37" s="85"/>
      <c r="QYI37" s="77"/>
      <c r="QYJ37" s="74"/>
      <c r="QYK37" s="74"/>
      <c r="QYL37" s="85"/>
      <c r="QYM37" s="74"/>
      <c r="QYN37" s="74"/>
      <c r="QYO37" s="85"/>
      <c r="QYP37" s="74"/>
      <c r="QYQ37" s="74"/>
      <c r="QYR37" s="85"/>
      <c r="QYS37" s="74"/>
      <c r="QYT37" s="74"/>
      <c r="QYU37" s="85"/>
      <c r="QYV37" s="80"/>
      <c r="QYW37" s="80"/>
      <c r="QYX37" s="85"/>
      <c r="QYY37" s="77"/>
      <c r="QYZ37" s="74"/>
      <c r="QZA37" s="74"/>
      <c r="QZB37" s="85"/>
      <c r="QZC37" s="74"/>
      <c r="QZD37" s="74"/>
      <c r="QZE37" s="85"/>
      <c r="QZF37" s="74"/>
      <c r="QZG37" s="74"/>
      <c r="QZH37" s="85"/>
      <c r="QZI37" s="74"/>
      <c r="QZJ37" s="74"/>
      <c r="QZK37" s="85"/>
      <c r="QZL37" s="80"/>
      <c r="QZM37" s="80"/>
      <c r="QZN37" s="85"/>
      <c r="QZO37" s="77"/>
      <c r="QZP37" s="74"/>
      <c r="QZQ37" s="74"/>
      <c r="QZR37" s="85"/>
      <c r="QZS37" s="74"/>
      <c r="QZT37" s="74"/>
      <c r="QZU37" s="85"/>
      <c r="QZV37" s="74"/>
      <c r="QZW37" s="74"/>
      <c r="QZX37" s="85"/>
      <c r="QZY37" s="74"/>
      <c r="QZZ37" s="74"/>
      <c r="RAA37" s="85"/>
      <c r="RAB37" s="80"/>
      <c r="RAC37" s="80"/>
      <c r="RAD37" s="85"/>
      <c r="RAE37" s="77"/>
      <c r="RAF37" s="74"/>
      <c r="RAG37" s="74"/>
      <c r="RAH37" s="85"/>
      <c r="RAI37" s="74"/>
      <c r="RAJ37" s="74"/>
      <c r="RAK37" s="85"/>
      <c r="RAL37" s="74"/>
      <c r="RAM37" s="74"/>
      <c r="RAN37" s="85"/>
      <c r="RAO37" s="74"/>
      <c r="RAP37" s="74"/>
      <c r="RAQ37" s="85"/>
      <c r="RAR37" s="80"/>
      <c r="RAS37" s="80"/>
      <c r="RAT37" s="85"/>
      <c r="RAU37" s="77"/>
      <c r="RAV37" s="74"/>
      <c r="RAW37" s="74"/>
      <c r="RAX37" s="85"/>
      <c r="RAY37" s="74"/>
      <c r="RAZ37" s="74"/>
      <c r="RBA37" s="85"/>
      <c r="RBB37" s="74"/>
      <c r="RBC37" s="74"/>
      <c r="RBD37" s="85"/>
      <c r="RBE37" s="74"/>
      <c r="RBF37" s="74"/>
      <c r="RBG37" s="85"/>
      <c r="RBH37" s="80"/>
      <c r="RBI37" s="80"/>
      <c r="RBJ37" s="85"/>
      <c r="RBK37" s="77"/>
      <c r="RBL37" s="74"/>
      <c r="RBM37" s="74"/>
      <c r="RBN37" s="85"/>
      <c r="RBO37" s="74"/>
      <c r="RBP37" s="74"/>
      <c r="RBQ37" s="85"/>
      <c r="RBR37" s="74"/>
      <c r="RBS37" s="74"/>
      <c r="RBT37" s="85"/>
      <c r="RBU37" s="74"/>
      <c r="RBV37" s="74"/>
      <c r="RBW37" s="85"/>
      <c r="RBX37" s="80"/>
      <c r="RBY37" s="80"/>
      <c r="RBZ37" s="85"/>
      <c r="RCA37" s="77"/>
      <c r="RCB37" s="74"/>
      <c r="RCC37" s="74"/>
      <c r="RCD37" s="85"/>
      <c r="RCE37" s="74"/>
      <c r="RCF37" s="74"/>
      <c r="RCG37" s="85"/>
      <c r="RCH37" s="74"/>
      <c r="RCI37" s="74"/>
      <c r="RCJ37" s="85"/>
      <c r="RCK37" s="74"/>
      <c r="RCL37" s="74"/>
      <c r="RCM37" s="85"/>
      <c r="RCN37" s="80"/>
      <c r="RCO37" s="80"/>
      <c r="RCP37" s="85"/>
      <c r="RCQ37" s="77"/>
      <c r="RCR37" s="74"/>
      <c r="RCS37" s="74"/>
      <c r="RCT37" s="85"/>
      <c r="RCU37" s="74"/>
      <c r="RCV37" s="74"/>
      <c r="RCW37" s="85"/>
      <c r="RCX37" s="74"/>
      <c r="RCY37" s="74"/>
      <c r="RCZ37" s="85"/>
      <c r="RDA37" s="74"/>
      <c r="RDB37" s="74"/>
      <c r="RDC37" s="85"/>
      <c r="RDD37" s="80"/>
      <c r="RDE37" s="80"/>
      <c r="RDF37" s="85"/>
      <c r="RDG37" s="77"/>
      <c r="RDH37" s="74"/>
      <c r="RDI37" s="74"/>
      <c r="RDJ37" s="85"/>
      <c r="RDK37" s="74"/>
      <c r="RDL37" s="74"/>
      <c r="RDM37" s="85"/>
      <c r="RDN37" s="74"/>
      <c r="RDO37" s="74"/>
      <c r="RDP37" s="85"/>
      <c r="RDQ37" s="74"/>
      <c r="RDR37" s="74"/>
      <c r="RDS37" s="85"/>
      <c r="RDT37" s="80"/>
      <c r="RDU37" s="80"/>
      <c r="RDV37" s="85"/>
      <c r="RDW37" s="77"/>
      <c r="RDX37" s="74"/>
      <c r="RDY37" s="74"/>
      <c r="RDZ37" s="85"/>
      <c r="REA37" s="74"/>
      <c r="REB37" s="74"/>
      <c r="REC37" s="85"/>
      <c r="RED37" s="74"/>
      <c r="REE37" s="74"/>
      <c r="REF37" s="85"/>
      <c r="REG37" s="74"/>
      <c r="REH37" s="74"/>
      <c r="REI37" s="85"/>
      <c r="REJ37" s="80"/>
      <c r="REK37" s="80"/>
      <c r="REL37" s="85"/>
      <c r="REM37" s="77"/>
      <c r="REN37" s="74"/>
      <c r="REO37" s="74"/>
      <c r="REP37" s="85"/>
      <c r="REQ37" s="74"/>
      <c r="RER37" s="74"/>
      <c r="RES37" s="85"/>
      <c r="RET37" s="74"/>
      <c r="REU37" s="74"/>
      <c r="REV37" s="85"/>
      <c r="REW37" s="74"/>
      <c r="REX37" s="74"/>
      <c r="REY37" s="85"/>
      <c r="REZ37" s="80"/>
      <c r="RFA37" s="80"/>
      <c r="RFB37" s="85"/>
      <c r="RFC37" s="77"/>
      <c r="RFD37" s="74"/>
      <c r="RFE37" s="74"/>
      <c r="RFF37" s="85"/>
      <c r="RFG37" s="74"/>
      <c r="RFH37" s="74"/>
      <c r="RFI37" s="85"/>
      <c r="RFJ37" s="74"/>
      <c r="RFK37" s="74"/>
      <c r="RFL37" s="85"/>
      <c r="RFM37" s="74"/>
      <c r="RFN37" s="74"/>
      <c r="RFO37" s="85"/>
      <c r="RFP37" s="80"/>
      <c r="RFQ37" s="80"/>
      <c r="RFR37" s="85"/>
      <c r="RFS37" s="77"/>
      <c r="RFT37" s="74"/>
      <c r="RFU37" s="74"/>
      <c r="RFV37" s="85"/>
      <c r="RFW37" s="74"/>
      <c r="RFX37" s="74"/>
      <c r="RFY37" s="85"/>
      <c r="RFZ37" s="74"/>
      <c r="RGA37" s="74"/>
      <c r="RGB37" s="85"/>
      <c r="RGC37" s="74"/>
      <c r="RGD37" s="74"/>
      <c r="RGE37" s="85"/>
      <c r="RGF37" s="80"/>
      <c r="RGG37" s="80"/>
      <c r="RGH37" s="85"/>
      <c r="RGI37" s="77"/>
      <c r="RGJ37" s="74"/>
      <c r="RGK37" s="74"/>
      <c r="RGL37" s="85"/>
      <c r="RGM37" s="74"/>
      <c r="RGN37" s="74"/>
      <c r="RGO37" s="85"/>
      <c r="RGP37" s="74"/>
      <c r="RGQ37" s="74"/>
      <c r="RGR37" s="85"/>
      <c r="RGS37" s="74"/>
      <c r="RGT37" s="74"/>
      <c r="RGU37" s="85"/>
      <c r="RGV37" s="80"/>
      <c r="RGW37" s="80"/>
      <c r="RGX37" s="85"/>
      <c r="RGY37" s="77"/>
      <c r="RGZ37" s="74"/>
      <c r="RHA37" s="74"/>
      <c r="RHB37" s="85"/>
      <c r="RHC37" s="74"/>
      <c r="RHD37" s="74"/>
      <c r="RHE37" s="85"/>
      <c r="RHF37" s="74"/>
      <c r="RHG37" s="74"/>
      <c r="RHH37" s="85"/>
      <c r="RHI37" s="74"/>
      <c r="RHJ37" s="74"/>
      <c r="RHK37" s="85"/>
      <c r="RHL37" s="80"/>
      <c r="RHM37" s="80"/>
      <c r="RHN37" s="85"/>
      <c r="RHO37" s="77"/>
      <c r="RHP37" s="74"/>
      <c r="RHQ37" s="74"/>
      <c r="RHR37" s="85"/>
      <c r="RHS37" s="74"/>
      <c r="RHT37" s="74"/>
      <c r="RHU37" s="85"/>
      <c r="RHV37" s="74"/>
      <c r="RHW37" s="74"/>
      <c r="RHX37" s="85"/>
      <c r="RHY37" s="74"/>
      <c r="RHZ37" s="74"/>
      <c r="RIA37" s="85"/>
      <c r="RIB37" s="80"/>
      <c r="RIC37" s="80"/>
      <c r="RID37" s="85"/>
      <c r="RIE37" s="77"/>
      <c r="RIF37" s="74"/>
      <c r="RIG37" s="74"/>
      <c r="RIH37" s="85"/>
      <c r="RII37" s="74"/>
      <c r="RIJ37" s="74"/>
      <c r="RIK37" s="85"/>
      <c r="RIL37" s="74"/>
      <c r="RIM37" s="74"/>
      <c r="RIN37" s="85"/>
      <c r="RIO37" s="74"/>
      <c r="RIP37" s="74"/>
      <c r="RIQ37" s="85"/>
      <c r="RIR37" s="80"/>
      <c r="RIS37" s="80"/>
      <c r="RIT37" s="85"/>
      <c r="RIU37" s="77"/>
      <c r="RIV37" s="74"/>
      <c r="RIW37" s="74"/>
      <c r="RIX37" s="85"/>
      <c r="RIY37" s="74"/>
      <c r="RIZ37" s="74"/>
      <c r="RJA37" s="85"/>
      <c r="RJB37" s="74"/>
      <c r="RJC37" s="74"/>
      <c r="RJD37" s="85"/>
      <c r="RJE37" s="74"/>
      <c r="RJF37" s="74"/>
      <c r="RJG37" s="85"/>
      <c r="RJH37" s="80"/>
      <c r="RJI37" s="80"/>
      <c r="RJJ37" s="85"/>
      <c r="RJK37" s="77"/>
      <c r="RJL37" s="74"/>
      <c r="RJM37" s="74"/>
      <c r="RJN37" s="85"/>
      <c r="RJO37" s="74"/>
      <c r="RJP37" s="74"/>
      <c r="RJQ37" s="85"/>
      <c r="RJR37" s="74"/>
      <c r="RJS37" s="74"/>
      <c r="RJT37" s="85"/>
      <c r="RJU37" s="74"/>
      <c r="RJV37" s="74"/>
      <c r="RJW37" s="85"/>
      <c r="RJX37" s="80"/>
      <c r="RJY37" s="80"/>
      <c r="RJZ37" s="85"/>
      <c r="RKA37" s="77"/>
      <c r="RKB37" s="74"/>
      <c r="RKC37" s="74"/>
      <c r="RKD37" s="85"/>
      <c r="RKE37" s="74"/>
      <c r="RKF37" s="74"/>
      <c r="RKG37" s="85"/>
      <c r="RKH37" s="74"/>
      <c r="RKI37" s="74"/>
      <c r="RKJ37" s="85"/>
      <c r="RKK37" s="74"/>
      <c r="RKL37" s="74"/>
      <c r="RKM37" s="85"/>
      <c r="RKN37" s="80"/>
      <c r="RKO37" s="80"/>
      <c r="RKP37" s="85"/>
      <c r="RKQ37" s="77"/>
      <c r="RKR37" s="74"/>
      <c r="RKS37" s="74"/>
      <c r="RKT37" s="85"/>
      <c r="RKU37" s="74"/>
      <c r="RKV37" s="74"/>
      <c r="RKW37" s="85"/>
      <c r="RKX37" s="74"/>
      <c r="RKY37" s="74"/>
      <c r="RKZ37" s="85"/>
      <c r="RLA37" s="74"/>
      <c r="RLB37" s="74"/>
      <c r="RLC37" s="85"/>
      <c r="RLD37" s="80"/>
      <c r="RLE37" s="80"/>
      <c r="RLF37" s="85"/>
      <c r="RLG37" s="77"/>
      <c r="RLH37" s="74"/>
      <c r="RLI37" s="74"/>
      <c r="RLJ37" s="85"/>
      <c r="RLK37" s="74"/>
      <c r="RLL37" s="74"/>
      <c r="RLM37" s="85"/>
      <c r="RLN37" s="74"/>
      <c r="RLO37" s="74"/>
      <c r="RLP37" s="85"/>
      <c r="RLQ37" s="74"/>
      <c r="RLR37" s="74"/>
      <c r="RLS37" s="85"/>
      <c r="RLT37" s="80"/>
      <c r="RLU37" s="80"/>
      <c r="RLV37" s="85"/>
      <c r="RLW37" s="77"/>
      <c r="RLX37" s="74"/>
      <c r="RLY37" s="74"/>
      <c r="RLZ37" s="85"/>
      <c r="RMA37" s="74"/>
      <c r="RMB37" s="74"/>
      <c r="RMC37" s="85"/>
      <c r="RMD37" s="74"/>
      <c r="RME37" s="74"/>
      <c r="RMF37" s="85"/>
      <c r="RMG37" s="74"/>
      <c r="RMH37" s="74"/>
      <c r="RMI37" s="85"/>
      <c r="RMJ37" s="80"/>
      <c r="RMK37" s="80"/>
      <c r="RML37" s="85"/>
      <c r="RMM37" s="77"/>
      <c r="RMN37" s="74"/>
      <c r="RMO37" s="74"/>
      <c r="RMP37" s="85"/>
      <c r="RMQ37" s="74"/>
      <c r="RMR37" s="74"/>
      <c r="RMS37" s="85"/>
      <c r="RMT37" s="74"/>
      <c r="RMU37" s="74"/>
      <c r="RMV37" s="85"/>
      <c r="RMW37" s="74"/>
      <c r="RMX37" s="74"/>
      <c r="RMY37" s="85"/>
      <c r="RMZ37" s="80"/>
      <c r="RNA37" s="80"/>
      <c r="RNB37" s="85"/>
      <c r="RNC37" s="77"/>
      <c r="RND37" s="74"/>
      <c r="RNE37" s="74"/>
      <c r="RNF37" s="85"/>
      <c r="RNG37" s="74"/>
      <c r="RNH37" s="74"/>
      <c r="RNI37" s="85"/>
      <c r="RNJ37" s="74"/>
      <c r="RNK37" s="74"/>
      <c r="RNL37" s="85"/>
      <c r="RNM37" s="74"/>
      <c r="RNN37" s="74"/>
      <c r="RNO37" s="85"/>
      <c r="RNP37" s="80"/>
      <c r="RNQ37" s="80"/>
      <c r="RNR37" s="85"/>
      <c r="RNS37" s="77"/>
      <c r="RNT37" s="74"/>
      <c r="RNU37" s="74"/>
      <c r="RNV37" s="85"/>
      <c r="RNW37" s="74"/>
      <c r="RNX37" s="74"/>
      <c r="RNY37" s="85"/>
      <c r="RNZ37" s="74"/>
      <c r="ROA37" s="74"/>
      <c r="ROB37" s="85"/>
      <c r="ROC37" s="74"/>
      <c r="ROD37" s="74"/>
      <c r="ROE37" s="85"/>
      <c r="ROF37" s="80"/>
      <c r="ROG37" s="80"/>
      <c r="ROH37" s="85"/>
      <c r="ROI37" s="77"/>
      <c r="ROJ37" s="74"/>
      <c r="ROK37" s="74"/>
      <c r="ROL37" s="85"/>
      <c r="ROM37" s="74"/>
      <c r="RON37" s="74"/>
      <c r="ROO37" s="85"/>
      <c r="ROP37" s="74"/>
      <c r="ROQ37" s="74"/>
      <c r="ROR37" s="85"/>
      <c r="ROS37" s="74"/>
      <c r="ROT37" s="74"/>
      <c r="ROU37" s="85"/>
      <c r="ROV37" s="80"/>
      <c r="ROW37" s="80"/>
      <c r="ROX37" s="85"/>
      <c r="ROY37" s="77"/>
      <c r="ROZ37" s="74"/>
      <c r="RPA37" s="74"/>
      <c r="RPB37" s="85"/>
      <c r="RPC37" s="74"/>
      <c r="RPD37" s="74"/>
      <c r="RPE37" s="85"/>
      <c r="RPF37" s="74"/>
      <c r="RPG37" s="74"/>
      <c r="RPH37" s="85"/>
      <c r="RPI37" s="74"/>
      <c r="RPJ37" s="74"/>
      <c r="RPK37" s="85"/>
      <c r="RPL37" s="80"/>
      <c r="RPM37" s="80"/>
      <c r="RPN37" s="85"/>
      <c r="RPO37" s="77"/>
      <c r="RPP37" s="74"/>
      <c r="RPQ37" s="74"/>
      <c r="RPR37" s="85"/>
      <c r="RPS37" s="74"/>
      <c r="RPT37" s="74"/>
      <c r="RPU37" s="85"/>
      <c r="RPV37" s="74"/>
      <c r="RPW37" s="74"/>
      <c r="RPX37" s="85"/>
      <c r="RPY37" s="74"/>
      <c r="RPZ37" s="74"/>
      <c r="RQA37" s="85"/>
      <c r="RQB37" s="80"/>
      <c r="RQC37" s="80"/>
      <c r="RQD37" s="85"/>
      <c r="RQE37" s="77"/>
      <c r="RQF37" s="74"/>
      <c r="RQG37" s="74"/>
      <c r="RQH37" s="85"/>
      <c r="RQI37" s="74"/>
      <c r="RQJ37" s="74"/>
      <c r="RQK37" s="85"/>
      <c r="RQL37" s="74"/>
      <c r="RQM37" s="74"/>
      <c r="RQN37" s="85"/>
      <c r="RQO37" s="74"/>
      <c r="RQP37" s="74"/>
      <c r="RQQ37" s="85"/>
      <c r="RQR37" s="80"/>
      <c r="RQS37" s="80"/>
      <c r="RQT37" s="85"/>
      <c r="RQU37" s="77"/>
      <c r="RQV37" s="74"/>
      <c r="RQW37" s="74"/>
      <c r="RQX37" s="85"/>
      <c r="RQY37" s="74"/>
      <c r="RQZ37" s="74"/>
      <c r="RRA37" s="85"/>
      <c r="RRB37" s="74"/>
      <c r="RRC37" s="74"/>
      <c r="RRD37" s="85"/>
      <c r="RRE37" s="74"/>
      <c r="RRF37" s="74"/>
      <c r="RRG37" s="85"/>
      <c r="RRH37" s="80"/>
      <c r="RRI37" s="80"/>
      <c r="RRJ37" s="85"/>
      <c r="RRK37" s="77"/>
      <c r="RRL37" s="74"/>
      <c r="RRM37" s="74"/>
      <c r="RRN37" s="85"/>
      <c r="RRO37" s="74"/>
      <c r="RRP37" s="74"/>
      <c r="RRQ37" s="85"/>
      <c r="RRR37" s="74"/>
      <c r="RRS37" s="74"/>
      <c r="RRT37" s="85"/>
      <c r="RRU37" s="74"/>
      <c r="RRV37" s="74"/>
      <c r="RRW37" s="85"/>
      <c r="RRX37" s="80"/>
      <c r="RRY37" s="80"/>
      <c r="RRZ37" s="85"/>
      <c r="RSA37" s="77"/>
      <c r="RSB37" s="74"/>
      <c r="RSC37" s="74"/>
      <c r="RSD37" s="85"/>
      <c r="RSE37" s="74"/>
      <c r="RSF37" s="74"/>
      <c r="RSG37" s="85"/>
      <c r="RSH37" s="74"/>
      <c r="RSI37" s="74"/>
      <c r="RSJ37" s="85"/>
      <c r="RSK37" s="74"/>
      <c r="RSL37" s="74"/>
      <c r="RSM37" s="85"/>
      <c r="RSN37" s="80"/>
      <c r="RSO37" s="80"/>
      <c r="RSP37" s="85"/>
      <c r="RSQ37" s="77"/>
      <c r="RSR37" s="74"/>
      <c r="RSS37" s="74"/>
      <c r="RST37" s="85"/>
      <c r="RSU37" s="74"/>
      <c r="RSV37" s="74"/>
      <c r="RSW37" s="85"/>
      <c r="RSX37" s="74"/>
      <c r="RSY37" s="74"/>
      <c r="RSZ37" s="85"/>
      <c r="RTA37" s="74"/>
      <c r="RTB37" s="74"/>
      <c r="RTC37" s="85"/>
      <c r="RTD37" s="80"/>
      <c r="RTE37" s="80"/>
      <c r="RTF37" s="85"/>
      <c r="RTG37" s="77"/>
      <c r="RTH37" s="74"/>
      <c r="RTI37" s="74"/>
      <c r="RTJ37" s="85"/>
      <c r="RTK37" s="74"/>
      <c r="RTL37" s="74"/>
      <c r="RTM37" s="85"/>
      <c r="RTN37" s="74"/>
      <c r="RTO37" s="74"/>
      <c r="RTP37" s="85"/>
      <c r="RTQ37" s="74"/>
      <c r="RTR37" s="74"/>
      <c r="RTS37" s="85"/>
      <c r="RTT37" s="80"/>
      <c r="RTU37" s="80"/>
      <c r="RTV37" s="85"/>
      <c r="RTW37" s="77"/>
      <c r="RTX37" s="74"/>
      <c r="RTY37" s="74"/>
      <c r="RTZ37" s="85"/>
      <c r="RUA37" s="74"/>
      <c r="RUB37" s="74"/>
      <c r="RUC37" s="85"/>
      <c r="RUD37" s="74"/>
      <c r="RUE37" s="74"/>
      <c r="RUF37" s="85"/>
      <c r="RUG37" s="74"/>
      <c r="RUH37" s="74"/>
      <c r="RUI37" s="85"/>
      <c r="RUJ37" s="80"/>
      <c r="RUK37" s="80"/>
      <c r="RUL37" s="85"/>
      <c r="RUM37" s="77"/>
      <c r="RUN37" s="74"/>
      <c r="RUO37" s="74"/>
      <c r="RUP37" s="85"/>
      <c r="RUQ37" s="74"/>
      <c r="RUR37" s="74"/>
      <c r="RUS37" s="85"/>
      <c r="RUT37" s="74"/>
      <c r="RUU37" s="74"/>
      <c r="RUV37" s="85"/>
      <c r="RUW37" s="74"/>
      <c r="RUX37" s="74"/>
      <c r="RUY37" s="85"/>
      <c r="RUZ37" s="80"/>
      <c r="RVA37" s="80"/>
      <c r="RVB37" s="85"/>
      <c r="RVC37" s="77"/>
      <c r="RVD37" s="74"/>
      <c r="RVE37" s="74"/>
      <c r="RVF37" s="85"/>
      <c r="RVG37" s="74"/>
      <c r="RVH37" s="74"/>
      <c r="RVI37" s="85"/>
      <c r="RVJ37" s="74"/>
      <c r="RVK37" s="74"/>
      <c r="RVL37" s="85"/>
      <c r="RVM37" s="74"/>
      <c r="RVN37" s="74"/>
      <c r="RVO37" s="85"/>
      <c r="RVP37" s="80"/>
      <c r="RVQ37" s="80"/>
      <c r="RVR37" s="85"/>
      <c r="RVS37" s="77"/>
      <c r="RVT37" s="74"/>
      <c r="RVU37" s="74"/>
      <c r="RVV37" s="85"/>
      <c r="RVW37" s="74"/>
      <c r="RVX37" s="74"/>
      <c r="RVY37" s="85"/>
      <c r="RVZ37" s="74"/>
      <c r="RWA37" s="74"/>
      <c r="RWB37" s="85"/>
      <c r="RWC37" s="74"/>
      <c r="RWD37" s="74"/>
      <c r="RWE37" s="85"/>
      <c r="RWF37" s="80"/>
      <c r="RWG37" s="80"/>
      <c r="RWH37" s="85"/>
      <c r="RWI37" s="77"/>
      <c r="RWJ37" s="74"/>
      <c r="RWK37" s="74"/>
      <c r="RWL37" s="85"/>
      <c r="RWM37" s="74"/>
      <c r="RWN37" s="74"/>
      <c r="RWO37" s="85"/>
      <c r="RWP37" s="74"/>
      <c r="RWQ37" s="74"/>
      <c r="RWR37" s="85"/>
      <c r="RWS37" s="74"/>
      <c r="RWT37" s="74"/>
      <c r="RWU37" s="85"/>
      <c r="RWV37" s="80"/>
      <c r="RWW37" s="80"/>
      <c r="RWX37" s="85"/>
      <c r="RWY37" s="77"/>
      <c r="RWZ37" s="74"/>
      <c r="RXA37" s="74"/>
      <c r="RXB37" s="85"/>
      <c r="RXC37" s="74"/>
      <c r="RXD37" s="74"/>
      <c r="RXE37" s="85"/>
      <c r="RXF37" s="74"/>
      <c r="RXG37" s="74"/>
      <c r="RXH37" s="85"/>
      <c r="RXI37" s="74"/>
      <c r="RXJ37" s="74"/>
      <c r="RXK37" s="85"/>
      <c r="RXL37" s="80"/>
      <c r="RXM37" s="80"/>
      <c r="RXN37" s="85"/>
      <c r="RXO37" s="77"/>
      <c r="RXP37" s="74"/>
      <c r="RXQ37" s="74"/>
      <c r="RXR37" s="85"/>
      <c r="RXS37" s="74"/>
      <c r="RXT37" s="74"/>
      <c r="RXU37" s="85"/>
      <c r="RXV37" s="74"/>
      <c r="RXW37" s="74"/>
      <c r="RXX37" s="85"/>
      <c r="RXY37" s="74"/>
      <c r="RXZ37" s="74"/>
      <c r="RYA37" s="85"/>
      <c r="RYB37" s="80"/>
      <c r="RYC37" s="80"/>
      <c r="RYD37" s="85"/>
      <c r="RYE37" s="77"/>
      <c r="RYF37" s="74"/>
      <c r="RYG37" s="74"/>
      <c r="RYH37" s="85"/>
      <c r="RYI37" s="74"/>
      <c r="RYJ37" s="74"/>
      <c r="RYK37" s="85"/>
      <c r="RYL37" s="74"/>
      <c r="RYM37" s="74"/>
      <c r="RYN37" s="85"/>
      <c r="RYO37" s="74"/>
      <c r="RYP37" s="74"/>
      <c r="RYQ37" s="85"/>
      <c r="RYR37" s="80"/>
      <c r="RYS37" s="80"/>
      <c r="RYT37" s="85"/>
      <c r="RYU37" s="77"/>
      <c r="RYV37" s="74"/>
      <c r="RYW37" s="74"/>
      <c r="RYX37" s="85"/>
      <c r="RYY37" s="74"/>
      <c r="RYZ37" s="74"/>
      <c r="RZA37" s="85"/>
      <c r="RZB37" s="74"/>
      <c r="RZC37" s="74"/>
      <c r="RZD37" s="85"/>
      <c r="RZE37" s="74"/>
      <c r="RZF37" s="74"/>
      <c r="RZG37" s="85"/>
      <c r="RZH37" s="80"/>
      <c r="RZI37" s="80"/>
      <c r="RZJ37" s="85"/>
      <c r="RZK37" s="77"/>
      <c r="RZL37" s="74"/>
      <c r="RZM37" s="74"/>
      <c r="RZN37" s="85"/>
      <c r="RZO37" s="74"/>
      <c r="RZP37" s="74"/>
      <c r="RZQ37" s="85"/>
      <c r="RZR37" s="74"/>
      <c r="RZS37" s="74"/>
      <c r="RZT37" s="85"/>
      <c r="RZU37" s="74"/>
      <c r="RZV37" s="74"/>
      <c r="RZW37" s="85"/>
      <c r="RZX37" s="80"/>
      <c r="RZY37" s="80"/>
      <c r="RZZ37" s="85"/>
      <c r="SAA37" s="77"/>
      <c r="SAB37" s="74"/>
      <c r="SAC37" s="74"/>
      <c r="SAD37" s="85"/>
      <c r="SAE37" s="74"/>
      <c r="SAF37" s="74"/>
      <c r="SAG37" s="85"/>
      <c r="SAH37" s="74"/>
      <c r="SAI37" s="74"/>
      <c r="SAJ37" s="85"/>
      <c r="SAK37" s="74"/>
      <c r="SAL37" s="74"/>
      <c r="SAM37" s="85"/>
      <c r="SAN37" s="80"/>
      <c r="SAO37" s="80"/>
      <c r="SAP37" s="85"/>
      <c r="SAQ37" s="77"/>
      <c r="SAR37" s="74"/>
      <c r="SAS37" s="74"/>
      <c r="SAT37" s="85"/>
      <c r="SAU37" s="74"/>
      <c r="SAV37" s="74"/>
      <c r="SAW37" s="85"/>
      <c r="SAX37" s="74"/>
      <c r="SAY37" s="74"/>
      <c r="SAZ37" s="85"/>
      <c r="SBA37" s="74"/>
      <c r="SBB37" s="74"/>
      <c r="SBC37" s="85"/>
      <c r="SBD37" s="80"/>
      <c r="SBE37" s="80"/>
      <c r="SBF37" s="85"/>
      <c r="SBG37" s="77"/>
      <c r="SBH37" s="74"/>
      <c r="SBI37" s="74"/>
      <c r="SBJ37" s="85"/>
      <c r="SBK37" s="74"/>
      <c r="SBL37" s="74"/>
      <c r="SBM37" s="85"/>
      <c r="SBN37" s="74"/>
      <c r="SBO37" s="74"/>
      <c r="SBP37" s="85"/>
      <c r="SBQ37" s="74"/>
      <c r="SBR37" s="74"/>
      <c r="SBS37" s="85"/>
      <c r="SBT37" s="80"/>
      <c r="SBU37" s="80"/>
      <c r="SBV37" s="85"/>
      <c r="SBW37" s="77"/>
      <c r="SBX37" s="74"/>
      <c r="SBY37" s="74"/>
      <c r="SBZ37" s="85"/>
      <c r="SCA37" s="74"/>
      <c r="SCB37" s="74"/>
      <c r="SCC37" s="85"/>
      <c r="SCD37" s="74"/>
      <c r="SCE37" s="74"/>
      <c r="SCF37" s="85"/>
      <c r="SCG37" s="74"/>
      <c r="SCH37" s="74"/>
      <c r="SCI37" s="85"/>
      <c r="SCJ37" s="80"/>
      <c r="SCK37" s="80"/>
      <c r="SCL37" s="85"/>
      <c r="SCM37" s="77"/>
      <c r="SCN37" s="74"/>
      <c r="SCO37" s="74"/>
      <c r="SCP37" s="85"/>
      <c r="SCQ37" s="74"/>
      <c r="SCR37" s="74"/>
      <c r="SCS37" s="85"/>
      <c r="SCT37" s="74"/>
      <c r="SCU37" s="74"/>
      <c r="SCV37" s="85"/>
      <c r="SCW37" s="74"/>
      <c r="SCX37" s="74"/>
      <c r="SCY37" s="85"/>
      <c r="SCZ37" s="80"/>
      <c r="SDA37" s="80"/>
      <c r="SDB37" s="85"/>
      <c r="SDC37" s="77"/>
      <c r="SDD37" s="74"/>
      <c r="SDE37" s="74"/>
      <c r="SDF37" s="85"/>
      <c r="SDG37" s="74"/>
      <c r="SDH37" s="74"/>
      <c r="SDI37" s="85"/>
      <c r="SDJ37" s="74"/>
      <c r="SDK37" s="74"/>
      <c r="SDL37" s="85"/>
      <c r="SDM37" s="74"/>
      <c r="SDN37" s="74"/>
      <c r="SDO37" s="85"/>
      <c r="SDP37" s="80"/>
      <c r="SDQ37" s="80"/>
      <c r="SDR37" s="85"/>
      <c r="SDS37" s="77"/>
      <c r="SDT37" s="74"/>
      <c r="SDU37" s="74"/>
      <c r="SDV37" s="85"/>
      <c r="SDW37" s="74"/>
      <c r="SDX37" s="74"/>
      <c r="SDY37" s="85"/>
      <c r="SDZ37" s="74"/>
      <c r="SEA37" s="74"/>
      <c r="SEB37" s="85"/>
      <c r="SEC37" s="74"/>
      <c r="SED37" s="74"/>
      <c r="SEE37" s="85"/>
      <c r="SEF37" s="80"/>
      <c r="SEG37" s="80"/>
      <c r="SEH37" s="85"/>
      <c r="SEI37" s="77"/>
      <c r="SEJ37" s="74"/>
      <c r="SEK37" s="74"/>
      <c r="SEL37" s="85"/>
      <c r="SEM37" s="74"/>
      <c r="SEN37" s="74"/>
      <c r="SEO37" s="85"/>
      <c r="SEP37" s="74"/>
      <c r="SEQ37" s="74"/>
      <c r="SER37" s="85"/>
      <c r="SES37" s="74"/>
      <c r="SET37" s="74"/>
      <c r="SEU37" s="85"/>
      <c r="SEV37" s="80"/>
      <c r="SEW37" s="80"/>
      <c r="SEX37" s="85"/>
      <c r="SEY37" s="77"/>
      <c r="SEZ37" s="74"/>
      <c r="SFA37" s="74"/>
      <c r="SFB37" s="85"/>
      <c r="SFC37" s="74"/>
      <c r="SFD37" s="74"/>
      <c r="SFE37" s="85"/>
      <c r="SFF37" s="74"/>
      <c r="SFG37" s="74"/>
      <c r="SFH37" s="85"/>
      <c r="SFI37" s="74"/>
      <c r="SFJ37" s="74"/>
      <c r="SFK37" s="85"/>
      <c r="SFL37" s="80"/>
      <c r="SFM37" s="80"/>
      <c r="SFN37" s="85"/>
      <c r="SFO37" s="77"/>
      <c r="SFP37" s="74"/>
      <c r="SFQ37" s="74"/>
      <c r="SFR37" s="85"/>
      <c r="SFS37" s="74"/>
      <c r="SFT37" s="74"/>
      <c r="SFU37" s="85"/>
      <c r="SFV37" s="74"/>
      <c r="SFW37" s="74"/>
      <c r="SFX37" s="85"/>
      <c r="SFY37" s="74"/>
      <c r="SFZ37" s="74"/>
      <c r="SGA37" s="85"/>
      <c r="SGB37" s="80"/>
      <c r="SGC37" s="80"/>
      <c r="SGD37" s="85"/>
      <c r="SGE37" s="77"/>
      <c r="SGF37" s="74"/>
      <c r="SGG37" s="74"/>
      <c r="SGH37" s="85"/>
      <c r="SGI37" s="74"/>
      <c r="SGJ37" s="74"/>
      <c r="SGK37" s="85"/>
      <c r="SGL37" s="74"/>
      <c r="SGM37" s="74"/>
      <c r="SGN37" s="85"/>
      <c r="SGO37" s="74"/>
      <c r="SGP37" s="74"/>
      <c r="SGQ37" s="85"/>
      <c r="SGR37" s="80"/>
      <c r="SGS37" s="80"/>
      <c r="SGT37" s="85"/>
      <c r="SGU37" s="77"/>
      <c r="SGV37" s="74"/>
      <c r="SGW37" s="74"/>
      <c r="SGX37" s="85"/>
      <c r="SGY37" s="74"/>
      <c r="SGZ37" s="74"/>
      <c r="SHA37" s="85"/>
      <c r="SHB37" s="74"/>
      <c r="SHC37" s="74"/>
      <c r="SHD37" s="85"/>
      <c r="SHE37" s="74"/>
      <c r="SHF37" s="74"/>
      <c r="SHG37" s="85"/>
      <c r="SHH37" s="80"/>
      <c r="SHI37" s="80"/>
      <c r="SHJ37" s="85"/>
      <c r="SHK37" s="77"/>
      <c r="SHL37" s="74"/>
      <c r="SHM37" s="74"/>
      <c r="SHN37" s="85"/>
      <c r="SHO37" s="74"/>
      <c r="SHP37" s="74"/>
      <c r="SHQ37" s="85"/>
      <c r="SHR37" s="74"/>
      <c r="SHS37" s="74"/>
      <c r="SHT37" s="85"/>
      <c r="SHU37" s="74"/>
      <c r="SHV37" s="74"/>
      <c r="SHW37" s="85"/>
      <c r="SHX37" s="80"/>
      <c r="SHY37" s="80"/>
      <c r="SHZ37" s="85"/>
      <c r="SIA37" s="77"/>
      <c r="SIB37" s="74"/>
      <c r="SIC37" s="74"/>
      <c r="SID37" s="85"/>
      <c r="SIE37" s="74"/>
      <c r="SIF37" s="74"/>
      <c r="SIG37" s="85"/>
      <c r="SIH37" s="74"/>
      <c r="SII37" s="74"/>
      <c r="SIJ37" s="85"/>
      <c r="SIK37" s="74"/>
      <c r="SIL37" s="74"/>
      <c r="SIM37" s="85"/>
      <c r="SIN37" s="80"/>
      <c r="SIO37" s="80"/>
      <c r="SIP37" s="85"/>
      <c r="SIQ37" s="77"/>
      <c r="SIR37" s="74"/>
      <c r="SIS37" s="74"/>
      <c r="SIT37" s="85"/>
      <c r="SIU37" s="74"/>
      <c r="SIV37" s="74"/>
      <c r="SIW37" s="85"/>
      <c r="SIX37" s="74"/>
      <c r="SIY37" s="74"/>
      <c r="SIZ37" s="85"/>
      <c r="SJA37" s="74"/>
      <c r="SJB37" s="74"/>
      <c r="SJC37" s="85"/>
      <c r="SJD37" s="80"/>
      <c r="SJE37" s="80"/>
      <c r="SJF37" s="85"/>
      <c r="SJG37" s="77"/>
      <c r="SJH37" s="74"/>
      <c r="SJI37" s="74"/>
      <c r="SJJ37" s="85"/>
      <c r="SJK37" s="74"/>
      <c r="SJL37" s="74"/>
      <c r="SJM37" s="85"/>
      <c r="SJN37" s="74"/>
      <c r="SJO37" s="74"/>
      <c r="SJP37" s="85"/>
      <c r="SJQ37" s="74"/>
      <c r="SJR37" s="74"/>
      <c r="SJS37" s="85"/>
      <c r="SJT37" s="80"/>
      <c r="SJU37" s="80"/>
      <c r="SJV37" s="85"/>
      <c r="SJW37" s="77"/>
      <c r="SJX37" s="74"/>
      <c r="SJY37" s="74"/>
      <c r="SJZ37" s="85"/>
      <c r="SKA37" s="74"/>
      <c r="SKB37" s="74"/>
      <c r="SKC37" s="85"/>
      <c r="SKD37" s="74"/>
      <c r="SKE37" s="74"/>
      <c r="SKF37" s="85"/>
      <c r="SKG37" s="74"/>
      <c r="SKH37" s="74"/>
      <c r="SKI37" s="85"/>
      <c r="SKJ37" s="80"/>
      <c r="SKK37" s="80"/>
      <c r="SKL37" s="85"/>
      <c r="SKM37" s="77"/>
      <c r="SKN37" s="74"/>
      <c r="SKO37" s="74"/>
      <c r="SKP37" s="85"/>
      <c r="SKQ37" s="74"/>
      <c r="SKR37" s="74"/>
      <c r="SKS37" s="85"/>
      <c r="SKT37" s="74"/>
      <c r="SKU37" s="74"/>
      <c r="SKV37" s="85"/>
      <c r="SKW37" s="74"/>
      <c r="SKX37" s="74"/>
      <c r="SKY37" s="85"/>
      <c r="SKZ37" s="80"/>
      <c r="SLA37" s="80"/>
      <c r="SLB37" s="85"/>
      <c r="SLC37" s="77"/>
      <c r="SLD37" s="74"/>
      <c r="SLE37" s="74"/>
      <c r="SLF37" s="85"/>
      <c r="SLG37" s="74"/>
      <c r="SLH37" s="74"/>
      <c r="SLI37" s="85"/>
      <c r="SLJ37" s="74"/>
      <c r="SLK37" s="74"/>
      <c r="SLL37" s="85"/>
      <c r="SLM37" s="74"/>
      <c r="SLN37" s="74"/>
      <c r="SLO37" s="85"/>
      <c r="SLP37" s="80"/>
      <c r="SLQ37" s="80"/>
      <c r="SLR37" s="85"/>
      <c r="SLS37" s="77"/>
      <c r="SLT37" s="74"/>
      <c r="SLU37" s="74"/>
      <c r="SLV37" s="85"/>
      <c r="SLW37" s="74"/>
      <c r="SLX37" s="74"/>
      <c r="SLY37" s="85"/>
      <c r="SLZ37" s="74"/>
      <c r="SMA37" s="74"/>
      <c r="SMB37" s="85"/>
      <c r="SMC37" s="74"/>
      <c r="SMD37" s="74"/>
      <c r="SME37" s="85"/>
      <c r="SMF37" s="80"/>
      <c r="SMG37" s="80"/>
      <c r="SMH37" s="85"/>
      <c r="SMI37" s="77"/>
      <c r="SMJ37" s="74"/>
      <c r="SMK37" s="74"/>
      <c r="SML37" s="85"/>
      <c r="SMM37" s="74"/>
      <c r="SMN37" s="74"/>
      <c r="SMO37" s="85"/>
      <c r="SMP37" s="74"/>
      <c r="SMQ37" s="74"/>
      <c r="SMR37" s="85"/>
      <c r="SMS37" s="74"/>
      <c r="SMT37" s="74"/>
      <c r="SMU37" s="85"/>
      <c r="SMV37" s="80"/>
      <c r="SMW37" s="80"/>
      <c r="SMX37" s="85"/>
      <c r="SMY37" s="77"/>
      <c r="SMZ37" s="74"/>
      <c r="SNA37" s="74"/>
      <c r="SNB37" s="85"/>
      <c r="SNC37" s="74"/>
      <c r="SND37" s="74"/>
      <c r="SNE37" s="85"/>
      <c r="SNF37" s="74"/>
      <c r="SNG37" s="74"/>
      <c r="SNH37" s="85"/>
      <c r="SNI37" s="74"/>
      <c r="SNJ37" s="74"/>
      <c r="SNK37" s="85"/>
      <c r="SNL37" s="80"/>
      <c r="SNM37" s="80"/>
      <c r="SNN37" s="85"/>
      <c r="SNO37" s="77"/>
      <c r="SNP37" s="74"/>
      <c r="SNQ37" s="74"/>
      <c r="SNR37" s="85"/>
      <c r="SNS37" s="74"/>
      <c r="SNT37" s="74"/>
      <c r="SNU37" s="85"/>
      <c r="SNV37" s="74"/>
      <c r="SNW37" s="74"/>
      <c r="SNX37" s="85"/>
      <c r="SNY37" s="74"/>
      <c r="SNZ37" s="74"/>
      <c r="SOA37" s="85"/>
      <c r="SOB37" s="80"/>
      <c r="SOC37" s="80"/>
      <c r="SOD37" s="85"/>
      <c r="SOE37" s="77"/>
      <c r="SOF37" s="74"/>
      <c r="SOG37" s="74"/>
      <c r="SOH37" s="85"/>
      <c r="SOI37" s="74"/>
      <c r="SOJ37" s="74"/>
      <c r="SOK37" s="85"/>
      <c r="SOL37" s="74"/>
      <c r="SOM37" s="74"/>
      <c r="SON37" s="85"/>
      <c r="SOO37" s="74"/>
      <c r="SOP37" s="74"/>
      <c r="SOQ37" s="85"/>
      <c r="SOR37" s="80"/>
      <c r="SOS37" s="80"/>
      <c r="SOT37" s="85"/>
      <c r="SOU37" s="77"/>
      <c r="SOV37" s="74"/>
      <c r="SOW37" s="74"/>
      <c r="SOX37" s="85"/>
      <c r="SOY37" s="74"/>
      <c r="SOZ37" s="74"/>
      <c r="SPA37" s="85"/>
      <c r="SPB37" s="74"/>
      <c r="SPC37" s="74"/>
      <c r="SPD37" s="85"/>
      <c r="SPE37" s="74"/>
      <c r="SPF37" s="74"/>
      <c r="SPG37" s="85"/>
      <c r="SPH37" s="80"/>
      <c r="SPI37" s="80"/>
      <c r="SPJ37" s="85"/>
      <c r="SPK37" s="77"/>
      <c r="SPL37" s="74"/>
      <c r="SPM37" s="74"/>
      <c r="SPN37" s="85"/>
      <c r="SPO37" s="74"/>
      <c r="SPP37" s="74"/>
      <c r="SPQ37" s="85"/>
      <c r="SPR37" s="74"/>
      <c r="SPS37" s="74"/>
      <c r="SPT37" s="85"/>
      <c r="SPU37" s="74"/>
      <c r="SPV37" s="74"/>
      <c r="SPW37" s="85"/>
      <c r="SPX37" s="80"/>
      <c r="SPY37" s="80"/>
      <c r="SPZ37" s="85"/>
      <c r="SQA37" s="77"/>
      <c r="SQB37" s="74"/>
      <c r="SQC37" s="74"/>
      <c r="SQD37" s="85"/>
      <c r="SQE37" s="74"/>
      <c r="SQF37" s="74"/>
      <c r="SQG37" s="85"/>
      <c r="SQH37" s="74"/>
      <c r="SQI37" s="74"/>
      <c r="SQJ37" s="85"/>
      <c r="SQK37" s="74"/>
      <c r="SQL37" s="74"/>
      <c r="SQM37" s="85"/>
      <c r="SQN37" s="80"/>
      <c r="SQO37" s="80"/>
      <c r="SQP37" s="85"/>
      <c r="SQQ37" s="77"/>
      <c r="SQR37" s="74"/>
      <c r="SQS37" s="74"/>
      <c r="SQT37" s="85"/>
      <c r="SQU37" s="74"/>
      <c r="SQV37" s="74"/>
      <c r="SQW37" s="85"/>
      <c r="SQX37" s="74"/>
      <c r="SQY37" s="74"/>
      <c r="SQZ37" s="85"/>
      <c r="SRA37" s="74"/>
      <c r="SRB37" s="74"/>
      <c r="SRC37" s="85"/>
      <c r="SRD37" s="80"/>
      <c r="SRE37" s="80"/>
      <c r="SRF37" s="85"/>
      <c r="SRG37" s="77"/>
      <c r="SRH37" s="74"/>
      <c r="SRI37" s="74"/>
      <c r="SRJ37" s="85"/>
      <c r="SRK37" s="74"/>
      <c r="SRL37" s="74"/>
      <c r="SRM37" s="85"/>
      <c r="SRN37" s="74"/>
      <c r="SRO37" s="74"/>
      <c r="SRP37" s="85"/>
      <c r="SRQ37" s="74"/>
      <c r="SRR37" s="74"/>
      <c r="SRS37" s="85"/>
      <c r="SRT37" s="80"/>
      <c r="SRU37" s="80"/>
      <c r="SRV37" s="85"/>
      <c r="SRW37" s="77"/>
      <c r="SRX37" s="74"/>
      <c r="SRY37" s="74"/>
      <c r="SRZ37" s="85"/>
      <c r="SSA37" s="74"/>
      <c r="SSB37" s="74"/>
      <c r="SSC37" s="85"/>
      <c r="SSD37" s="74"/>
      <c r="SSE37" s="74"/>
      <c r="SSF37" s="85"/>
      <c r="SSG37" s="74"/>
      <c r="SSH37" s="74"/>
      <c r="SSI37" s="85"/>
      <c r="SSJ37" s="80"/>
      <c r="SSK37" s="80"/>
      <c r="SSL37" s="85"/>
      <c r="SSM37" s="77"/>
      <c r="SSN37" s="74"/>
      <c r="SSO37" s="74"/>
      <c r="SSP37" s="85"/>
      <c r="SSQ37" s="74"/>
      <c r="SSR37" s="74"/>
      <c r="SSS37" s="85"/>
      <c r="SST37" s="74"/>
      <c r="SSU37" s="74"/>
      <c r="SSV37" s="85"/>
      <c r="SSW37" s="74"/>
      <c r="SSX37" s="74"/>
      <c r="SSY37" s="85"/>
      <c r="SSZ37" s="80"/>
      <c r="STA37" s="80"/>
      <c r="STB37" s="85"/>
      <c r="STC37" s="77"/>
      <c r="STD37" s="74"/>
      <c r="STE37" s="74"/>
      <c r="STF37" s="85"/>
      <c r="STG37" s="74"/>
      <c r="STH37" s="74"/>
      <c r="STI37" s="85"/>
      <c r="STJ37" s="74"/>
      <c r="STK37" s="74"/>
      <c r="STL37" s="85"/>
      <c r="STM37" s="74"/>
      <c r="STN37" s="74"/>
      <c r="STO37" s="85"/>
      <c r="STP37" s="80"/>
      <c r="STQ37" s="80"/>
      <c r="STR37" s="85"/>
      <c r="STS37" s="77"/>
      <c r="STT37" s="74"/>
      <c r="STU37" s="74"/>
      <c r="STV37" s="85"/>
      <c r="STW37" s="74"/>
      <c r="STX37" s="74"/>
      <c r="STY37" s="85"/>
      <c r="STZ37" s="74"/>
      <c r="SUA37" s="74"/>
      <c r="SUB37" s="85"/>
      <c r="SUC37" s="74"/>
      <c r="SUD37" s="74"/>
      <c r="SUE37" s="85"/>
      <c r="SUF37" s="80"/>
      <c r="SUG37" s="80"/>
      <c r="SUH37" s="85"/>
      <c r="SUI37" s="77"/>
      <c r="SUJ37" s="74"/>
      <c r="SUK37" s="74"/>
      <c r="SUL37" s="85"/>
      <c r="SUM37" s="74"/>
      <c r="SUN37" s="74"/>
      <c r="SUO37" s="85"/>
      <c r="SUP37" s="74"/>
      <c r="SUQ37" s="74"/>
      <c r="SUR37" s="85"/>
      <c r="SUS37" s="74"/>
      <c r="SUT37" s="74"/>
      <c r="SUU37" s="85"/>
      <c r="SUV37" s="80"/>
      <c r="SUW37" s="80"/>
      <c r="SUX37" s="85"/>
      <c r="SUY37" s="77"/>
      <c r="SUZ37" s="74"/>
      <c r="SVA37" s="74"/>
      <c r="SVB37" s="85"/>
      <c r="SVC37" s="74"/>
      <c r="SVD37" s="74"/>
      <c r="SVE37" s="85"/>
      <c r="SVF37" s="74"/>
      <c r="SVG37" s="74"/>
      <c r="SVH37" s="85"/>
      <c r="SVI37" s="74"/>
      <c r="SVJ37" s="74"/>
      <c r="SVK37" s="85"/>
      <c r="SVL37" s="80"/>
      <c r="SVM37" s="80"/>
      <c r="SVN37" s="85"/>
      <c r="SVO37" s="77"/>
      <c r="SVP37" s="74"/>
      <c r="SVQ37" s="74"/>
      <c r="SVR37" s="85"/>
      <c r="SVS37" s="74"/>
      <c r="SVT37" s="74"/>
      <c r="SVU37" s="85"/>
      <c r="SVV37" s="74"/>
      <c r="SVW37" s="74"/>
      <c r="SVX37" s="85"/>
      <c r="SVY37" s="74"/>
      <c r="SVZ37" s="74"/>
      <c r="SWA37" s="85"/>
      <c r="SWB37" s="80"/>
      <c r="SWC37" s="80"/>
      <c r="SWD37" s="85"/>
      <c r="SWE37" s="77"/>
      <c r="SWF37" s="74"/>
      <c r="SWG37" s="74"/>
      <c r="SWH37" s="85"/>
      <c r="SWI37" s="74"/>
      <c r="SWJ37" s="74"/>
      <c r="SWK37" s="85"/>
      <c r="SWL37" s="74"/>
      <c r="SWM37" s="74"/>
      <c r="SWN37" s="85"/>
      <c r="SWO37" s="74"/>
      <c r="SWP37" s="74"/>
      <c r="SWQ37" s="85"/>
      <c r="SWR37" s="80"/>
      <c r="SWS37" s="80"/>
      <c r="SWT37" s="85"/>
      <c r="SWU37" s="77"/>
      <c r="SWV37" s="74"/>
      <c r="SWW37" s="74"/>
      <c r="SWX37" s="85"/>
      <c r="SWY37" s="74"/>
      <c r="SWZ37" s="74"/>
      <c r="SXA37" s="85"/>
      <c r="SXB37" s="74"/>
      <c r="SXC37" s="74"/>
      <c r="SXD37" s="85"/>
      <c r="SXE37" s="74"/>
      <c r="SXF37" s="74"/>
      <c r="SXG37" s="85"/>
      <c r="SXH37" s="80"/>
      <c r="SXI37" s="80"/>
      <c r="SXJ37" s="85"/>
      <c r="SXK37" s="77"/>
      <c r="SXL37" s="74"/>
      <c r="SXM37" s="74"/>
      <c r="SXN37" s="85"/>
      <c r="SXO37" s="74"/>
      <c r="SXP37" s="74"/>
      <c r="SXQ37" s="85"/>
      <c r="SXR37" s="74"/>
      <c r="SXS37" s="74"/>
      <c r="SXT37" s="85"/>
      <c r="SXU37" s="74"/>
      <c r="SXV37" s="74"/>
      <c r="SXW37" s="85"/>
      <c r="SXX37" s="80"/>
      <c r="SXY37" s="80"/>
      <c r="SXZ37" s="85"/>
      <c r="SYA37" s="77"/>
      <c r="SYB37" s="74"/>
      <c r="SYC37" s="74"/>
      <c r="SYD37" s="85"/>
      <c r="SYE37" s="74"/>
      <c r="SYF37" s="74"/>
      <c r="SYG37" s="85"/>
      <c r="SYH37" s="74"/>
      <c r="SYI37" s="74"/>
      <c r="SYJ37" s="85"/>
      <c r="SYK37" s="74"/>
      <c r="SYL37" s="74"/>
      <c r="SYM37" s="85"/>
      <c r="SYN37" s="80"/>
      <c r="SYO37" s="80"/>
      <c r="SYP37" s="85"/>
      <c r="SYQ37" s="77"/>
      <c r="SYR37" s="74"/>
      <c r="SYS37" s="74"/>
      <c r="SYT37" s="85"/>
      <c r="SYU37" s="74"/>
      <c r="SYV37" s="74"/>
      <c r="SYW37" s="85"/>
      <c r="SYX37" s="74"/>
      <c r="SYY37" s="74"/>
      <c r="SYZ37" s="85"/>
      <c r="SZA37" s="74"/>
      <c r="SZB37" s="74"/>
      <c r="SZC37" s="85"/>
      <c r="SZD37" s="80"/>
      <c r="SZE37" s="80"/>
      <c r="SZF37" s="85"/>
      <c r="SZG37" s="77"/>
      <c r="SZH37" s="74"/>
      <c r="SZI37" s="74"/>
      <c r="SZJ37" s="85"/>
      <c r="SZK37" s="74"/>
      <c r="SZL37" s="74"/>
      <c r="SZM37" s="85"/>
      <c r="SZN37" s="74"/>
      <c r="SZO37" s="74"/>
      <c r="SZP37" s="85"/>
      <c r="SZQ37" s="74"/>
      <c r="SZR37" s="74"/>
      <c r="SZS37" s="85"/>
      <c r="SZT37" s="80"/>
      <c r="SZU37" s="80"/>
      <c r="SZV37" s="85"/>
      <c r="SZW37" s="77"/>
      <c r="SZX37" s="74"/>
      <c r="SZY37" s="74"/>
      <c r="SZZ37" s="85"/>
      <c r="TAA37" s="74"/>
      <c r="TAB37" s="74"/>
      <c r="TAC37" s="85"/>
      <c r="TAD37" s="74"/>
      <c r="TAE37" s="74"/>
      <c r="TAF37" s="85"/>
      <c r="TAG37" s="74"/>
      <c r="TAH37" s="74"/>
      <c r="TAI37" s="85"/>
      <c r="TAJ37" s="80"/>
      <c r="TAK37" s="80"/>
      <c r="TAL37" s="85"/>
      <c r="TAM37" s="77"/>
      <c r="TAN37" s="74"/>
      <c r="TAO37" s="74"/>
      <c r="TAP37" s="85"/>
      <c r="TAQ37" s="74"/>
      <c r="TAR37" s="74"/>
      <c r="TAS37" s="85"/>
      <c r="TAT37" s="74"/>
      <c r="TAU37" s="74"/>
      <c r="TAV37" s="85"/>
      <c r="TAW37" s="74"/>
      <c r="TAX37" s="74"/>
      <c r="TAY37" s="85"/>
      <c r="TAZ37" s="80"/>
      <c r="TBA37" s="80"/>
      <c r="TBB37" s="85"/>
      <c r="TBC37" s="77"/>
      <c r="TBD37" s="74"/>
      <c r="TBE37" s="74"/>
      <c r="TBF37" s="85"/>
      <c r="TBG37" s="74"/>
      <c r="TBH37" s="74"/>
      <c r="TBI37" s="85"/>
      <c r="TBJ37" s="74"/>
      <c r="TBK37" s="74"/>
      <c r="TBL37" s="85"/>
      <c r="TBM37" s="74"/>
      <c r="TBN37" s="74"/>
      <c r="TBO37" s="85"/>
      <c r="TBP37" s="80"/>
      <c r="TBQ37" s="80"/>
      <c r="TBR37" s="85"/>
      <c r="TBS37" s="77"/>
      <c r="TBT37" s="74"/>
      <c r="TBU37" s="74"/>
      <c r="TBV37" s="85"/>
      <c r="TBW37" s="74"/>
      <c r="TBX37" s="74"/>
      <c r="TBY37" s="85"/>
      <c r="TBZ37" s="74"/>
      <c r="TCA37" s="74"/>
      <c r="TCB37" s="85"/>
      <c r="TCC37" s="74"/>
      <c r="TCD37" s="74"/>
      <c r="TCE37" s="85"/>
      <c r="TCF37" s="80"/>
      <c r="TCG37" s="80"/>
      <c r="TCH37" s="85"/>
      <c r="TCI37" s="77"/>
      <c r="TCJ37" s="74"/>
      <c r="TCK37" s="74"/>
      <c r="TCL37" s="85"/>
      <c r="TCM37" s="74"/>
      <c r="TCN37" s="74"/>
      <c r="TCO37" s="85"/>
      <c r="TCP37" s="74"/>
      <c r="TCQ37" s="74"/>
      <c r="TCR37" s="85"/>
      <c r="TCS37" s="74"/>
      <c r="TCT37" s="74"/>
      <c r="TCU37" s="85"/>
      <c r="TCV37" s="80"/>
      <c r="TCW37" s="80"/>
      <c r="TCX37" s="85"/>
      <c r="TCY37" s="77"/>
      <c r="TCZ37" s="74"/>
      <c r="TDA37" s="74"/>
      <c r="TDB37" s="85"/>
      <c r="TDC37" s="74"/>
      <c r="TDD37" s="74"/>
      <c r="TDE37" s="85"/>
      <c r="TDF37" s="74"/>
      <c r="TDG37" s="74"/>
      <c r="TDH37" s="85"/>
      <c r="TDI37" s="74"/>
      <c r="TDJ37" s="74"/>
      <c r="TDK37" s="85"/>
      <c r="TDL37" s="80"/>
      <c r="TDM37" s="80"/>
      <c r="TDN37" s="85"/>
      <c r="TDO37" s="77"/>
      <c r="TDP37" s="74"/>
      <c r="TDQ37" s="74"/>
      <c r="TDR37" s="85"/>
      <c r="TDS37" s="74"/>
      <c r="TDT37" s="74"/>
      <c r="TDU37" s="85"/>
      <c r="TDV37" s="74"/>
      <c r="TDW37" s="74"/>
      <c r="TDX37" s="85"/>
      <c r="TDY37" s="74"/>
      <c r="TDZ37" s="74"/>
      <c r="TEA37" s="85"/>
      <c r="TEB37" s="80"/>
      <c r="TEC37" s="80"/>
      <c r="TED37" s="85"/>
      <c r="TEE37" s="77"/>
      <c r="TEF37" s="74"/>
      <c r="TEG37" s="74"/>
      <c r="TEH37" s="85"/>
      <c r="TEI37" s="74"/>
      <c r="TEJ37" s="74"/>
      <c r="TEK37" s="85"/>
      <c r="TEL37" s="74"/>
      <c r="TEM37" s="74"/>
      <c r="TEN37" s="85"/>
      <c r="TEO37" s="74"/>
      <c r="TEP37" s="74"/>
      <c r="TEQ37" s="85"/>
      <c r="TER37" s="80"/>
      <c r="TES37" s="80"/>
      <c r="TET37" s="85"/>
      <c r="TEU37" s="77"/>
      <c r="TEV37" s="74"/>
      <c r="TEW37" s="74"/>
      <c r="TEX37" s="85"/>
      <c r="TEY37" s="74"/>
      <c r="TEZ37" s="74"/>
      <c r="TFA37" s="85"/>
      <c r="TFB37" s="74"/>
      <c r="TFC37" s="74"/>
      <c r="TFD37" s="85"/>
      <c r="TFE37" s="74"/>
      <c r="TFF37" s="74"/>
      <c r="TFG37" s="85"/>
      <c r="TFH37" s="80"/>
      <c r="TFI37" s="80"/>
      <c r="TFJ37" s="85"/>
      <c r="TFK37" s="77"/>
      <c r="TFL37" s="74"/>
      <c r="TFM37" s="74"/>
      <c r="TFN37" s="85"/>
      <c r="TFO37" s="74"/>
      <c r="TFP37" s="74"/>
      <c r="TFQ37" s="85"/>
      <c r="TFR37" s="74"/>
      <c r="TFS37" s="74"/>
      <c r="TFT37" s="85"/>
      <c r="TFU37" s="74"/>
      <c r="TFV37" s="74"/>
      <c r="TFW37" s="85"/>
      <c r="TFX37" s="80"/>
      <c r="TFY37" s="80"/>
      <c r="TFZ37" s="85"/>
      <c r="TGA37" s="77"/>
      <c r="TGB37" s="74"/>
      <c r="TGC37" s="74"/>
      <c r="TGD37" s="85"/>
      <c r="TGE37" s="74"/>
      <c r="TGF37" s="74"/>
      <c r="TGG37" s="85"/>
      <c r="TGH37" s="74"/>
      <c r="TGI37" s="74"/>
      <c r="TGJ37" s="85"/>
      <c r="TGK37" s="74"/>
      <c r="TGL37" s="74"/>
      <c r="TGM37" s="85"/>
      <c r="TGN37" s="80"/>
      <c r="TGO37" s="80"/>
      <c r="TGP37" s="85"/>
      <c r="TGQ37" s="77"/>
      <c r="TGR37" s="74"/>
      <c r="TGS37" s="74"/>
      <c r="TGT37" s="85"/>
      <c r="TGU37" s="74"/>
      <c r="TGV37" s="74"/>
      <c r="TGW37" s="85"/>
      <c r="TGX37" s="74"/>
      <c r="TGY37" s="74"/>
      <c r="TGZ37" s="85"/>
      <c r="THA37" s="74"/>
      <c r="THB37" s="74"/>
      <c r="THC37" s="85"/>
      <c r="THD37" s="80"/>
      <c r="THE37" s="80"/>
      <c r="THF37" s="85"/>
      <c r="THG37" s="77"/>
      <c r="THH37" s="74"/>
      <c r="THI37" s="74"/>
      <c r="THJ37" s="85"/>
      <c r="THK37" s="74"/>
      <c r="THL37" s="74"/>
      <c r="THM37" s="85"/>
      <c r="THN37" s="74"/>
      <c r="THO37" s="74"/>
      <c r="THP37" s="85"/>
      <c r="THQ37" s="74"/>
      <c r="THR37" s="74"/>
      <c r="THS37" s="85"/>
      <c r="THT37" s="80"/>
      <c r="THU37" s="80"/>
      <c r="THV37" s="85"/>
      <c r="THW37" s="77"/>
      <c r="THX37" s="74"/>
      <c r="THY37" s="74"/>
      <c r="THZ37" s="85"/>
      <c r="TIA37" s="74"/>
      <c r="TIB37" s="74"/>
      <c r="TIC37" s="85"/>
      <c r="TID37" s="74"/>
      <c r="TIE37" s="74"/>
      <c r="TIF37" s="85"/>
      <c r="TIG37" s="74"/>
      <c r="TIH37" s="74"/>
      <c r="TII37" s="85"/>
      <c r="TIJ37" s="80"/>
      <c r="TIK37" s="80"/>
      <c r="TIL37" s="85"/>
      <c r="TIM37" s="77"/>
      <c r="TIN37" s="74"/>
      <c r="TIO37" s="74"/>
      <c r="TIP37" s="85"/>
      <c r="TIQ37" s="74"/>
      <c r="TIR37" s="74"/>
      <c r="TIS37" s="85"/>
      <c r="TIT37" s="74"/>
      <c r="TIU37" s="74"/>
      <c r="TIV37" s="85"/>
      <c r="TIW37" s="74"/>
      <c r="TIX37" s="74"/>
      <c r="TIY37" s="85"/>
      <c r="TIZ37" s="80"/>
      <c r="TJA37" s="80"/>
      <c r="TJB37" s="85"/>
      <c r="TJC37" s="77"/>
      <c r="TJD37" s="74"/>
      <c r="TJE37" s="74"/>
      <c r="TJF37" s="85"/>
      <c r="TJG37" s="74"/>
      <c r="TJH37" s="74"/>
      <c r="TJI37" s="85"/>
      <c r="TJJ37" s="74"/>
      <c r="TJK37" s="74"/>
      <c r="TJL37" s="85"/>
      <c r="TJM37" s="74"/>
      <c r="TJN37" s="74"/>
      <c r="TJO37" s="85"/>
      <c r="TJP37" s="80"/>
      <c r="TJQ37" s="80"/>
      <c r="TJR37" s="85"/>
      <c r="TJS37" s="77"/>
      <c r="TJT37" s="74"/>
      <c r="TJU37" s="74"/>
      <c r="TJV37" s="85"/>
      <c r="TJW37" s="74"/>
      <c r="TJX37" s="74"/>
      <c r="TJY37" s="85"/>
      <c r="TJZ37" s="74"/>
      <c r="TKA37" s="74"/>
      <c r="TKB37" s="85"/>
      <c r="TKC37" s="74"/>
      <c r="TKD37" s="74"/>
      <c r="TKE37" s="85"/>
      <c r="TKF37" s="80"/>
      <c r="TKG37" s="80"/>
      <c r="TKH37" s="85"/>
      <c r="TKI37" s="77"/>
      <c r="TKJ37" s="74"/>
      <c r="TKK37" s="74"/>
      <c r="TKL37" s="85"/>
      <c r="TKM37" s="74"/>
      <c r="TKN37" s="74"/>
      <c r="TKO37" s="85"/>
      <c r="TKP37" s="74"/>
      <c r="TKQ37" s="74"/>
      <c r="TKR37" s="85"/>
      <c r="TKS37" s="74"/>
      <c r="TKT37" s="74"/>
      <c r="TKU37" s="85"/>
      <c r="TKV37" s="80"/>
      <c r="TKW37" s="80"/>
      <c r="TKX37" s="85"/>
      <c r="TKY37" s="77"/>
      <c r="TKZ37" s="74"/>
      <c r="TLA37" s="74"/>
      <c r="TLB37" s="85"/>
      <c r="TLC37" s="74"/>
      <c r="TLD37" s="74"/>
      <c r="TLE37" s="85"/>
      <c r="TLF37" s="74"/>
      <c r="TLG37" s="74"/>
      <c r="TLH37" s="85"/>
      <c r="TLI37" s="74"/>
      <c r="TLJ37" s="74"/>
      <c r="TLK37" s="85"/>
      <c r="TLL37" s="80"/>
      <c r="TLM37" s="80"/>
      <c r="TLN37" s="85"/>
      <c r="TLO37" s="77"/>
      <c r="TLP37" s="74"/>
      <c r="TLQ37" s="74"/>
      <c r="TLR37" s="85"/>
      <c r="TLS37" s="74"/>
      <c r="TLT37" s="74"/>
      <c r="TLU37" s="85"/>
      <c r="TLV37" s="74"/>
      <c r="TLW37" s="74"/>
      <c r="TLX37" s="85"/>
      <c r="TLY37" s="74"/>
      <c r="TLZ37" s="74"/>
      <c r="TMA37" s="85"/>
      <c r="TMB37" s="80"/>
      <c r="TMC37" s="80"/>
      <c r="TMD37" s="85"/>
      <c r="TME37" s="77"/>
      <c r="TMF37" s="74"/>
      <c r="TMG37" s="74"/>
      <c r="TMH37" s="85"/>
      <c r="TMI37" s="74"/>
      <c r="TMJ37" s="74"/>
      <c r="TMK37" s="85"/>
      <c r="TML37" s="74"/>
      <c r="TMM37" s="74"/>
      <c r="TMN37" s="85"/>
      <c r="TMO37" s="74"/>
      <c r="TMP37" s="74"/>
      <c r="TMQ37" s="85"/>
      <c r="TMR37" s="80"/>
      <c r="TMS37" s="80"/>
      <c r="TMT37" s="85"/>
      <c r="TMU37" s="77"/>
      <c r="TMV37" s="74"/>
      <c r="TMW37" s="74"/>
      <c r="TMX37" s="85"/>
      <c r="TMY37" s="74"/>
      <c r="TMZ37" s="74"/>
      <c r="TNA37" s="85"/>
      <c r="TNB37" s="74"/>
      <c r="TNC37" s="74"/>
      <c r="TND37" s="85"/>
      <c r="TNE37" s="74"/>
      <c r="TNF37" s="74"/>
      <c r="TNG37" s="85"/>
      <c r="TNH37" s="80"/>
      <c r="TNI37" s="80"/>
      <c r="TNJ37" s="85"/>
      <c r="TNK37" s="77"/>
      <c r="TNL37" s="74"/>
      <c r="TNM37" s="74"/>
      <c r="TNN37" s="85"/>
      <c r="TNO37" s="74"/>
      <c r="TNP37" s="74"/>
      <c r="TNQ37" s="85"/>
      <c r="TNR37" s="74"/>
      <c r="TNS37" s="74"/>
      <c r="TNT37" s="85"/>
      <c r="TNU37" s="74"/>
      <c r="TNV37" s="74"/>
      <c r="TNW37" s="85"/>
      <c r="TNX37" s="80"/>
      <c r="TNY37" s="80"/>
      <c r="TNZ37" s="85"/>
      <c r="TOA37" s="77"/>
      <c r="TOB37" s="74"/>
      <c r="TOC37" s="74"/>
      <c r="TOD37" s="85"/>
      <c r="TOE37" s="74"/>
      <c r="TOF37" s="74"/>
      <c r="TOG37" s="85"/>
      <c r="TOH37" s="74"/>
      <c r="TOI37" s="74"/>
      <c r="TOJ37" s="85"/>
      <c r="TOK37" s="74"/>
      <c r="TOL37" s="74"/>
      <c r="TOM37" s="85"/>
      <c r="TON37" s="80"/>
      <c r="TOO37" s="80"/>
      <c r="TOP37" s="85"/>
      <c r="TOQ37" s="77"/>
      <c r="TOR37" s="74"/>
      <c r="TOS37" s="74"/>
      <c r="TOT37" s="85"/>
      <c r="TOU37" s="74"/>
      <c r="TOV37" s="74"/>
      <c r="TOW37" s="85"/>
      <c r="TOX37" s="74"/>
      <c r="TOY37" s="74"/>
      <c r="TOZ37" s="85"/>
      <c r="TPA37" s="74"/>
      <c r="TPB37" s="74"/>
      <c r="TPC37" s="85"/>
      <c r="TPD37" s="80"/>
      <c r="TPE37" s="80"/>
      <c r="TPF37" s="85"/>
      <c r="TPG37" s="77"/>
      <c r="TPH37" s="74"/>
      <c r="TPI37" s="74"/>
      <c r="TPJ37" s="85"/>
      <c r="TPK37" s="74"/>
      <c r="TPL37" s="74"/>
      <c r="TPM37" s="85"/>
      <c r="TPN37" s="74"/>
      <c r="TPO37" s="74"/>
      <c r="TPP37" s="85"/>
      <c r="TPQ37" s="74"/>
      <c r="TPR37" s="74"/>
      <c r="TPS37" s="85"/>
      <c r="TPT37" s="80"/>
      <c r="TPU37" s="80"/>
      <c r="TPV37" s="85"/>
      <c r="TPW37" s="77"/>
      <c r="TPX37" s="74"/>
      <c r="TPY37" s="74"/>
      <c r="TPZ37" s="85"/>
      <c r="TQA37" s="74"/>
      <c r="TQB37" s="74"/>
      <c r="TQC37" s="85"/>
      <c r="TQD37" s="74"/>
      <c r="TQE37" s="74"/>
      <c r="TQF37" s="85"/>
      <c r="TQG37" s="74"/>
      <c r="TQH37" s="74"/>
      <c r="TQI37" s="85"/>
      <c r="TQJ37" s="80"/>
      <c r="TQK37" s="80"/>
      <c r="TQL37" s="85"/>
      <c r="TQM37" s="77"/>
      <c r="TQN37" s="74"/>
      <c r="TQO37" s="74"/>
      <c r="TQP37" s="85"/>
      <c r="TQQ37" s="74"/>
      <c r="TQR37" s="74"/>
      <c r="TQS37" s="85"/>
      <c r="TQT37" s="74"/>
      <c r="TQU37" s="74"/>
      <c r="TQV37" s="85"/>
      <c r="TQW37" s="74"/>
      <c r="TQX37" s="74"/>
      <c r="TQY37" s="85"/>
      <c r="TQZ37" s="80"/>
      <c r="TRA37" s="80"/>
      <c r="TRB37" s="85"/>
      <c r="TRC37" s="77"/>
      <c r="TRD37" s="74"/>
      <c r="TRE37" s="74"/>
      <c r="TRF37" s="85"/>
      <c r="TRG37" s="74"/>
      <c r="TRH37" s="74"/>
      <c r="TRI37" s="85"/>
      <c r="TRJ37" s="74"/>
      <c r="TRK37" s="74"/>
      <c r="TRL37" s="85"/>
      <c r="TRM37" s="74"/>
      <c r="TRN37" s="74"/>
      <c r="TRO37" s="85"/>
      <c r="TRP37" s="80"/>
      <c r="TRQ37" s="80"/>
      <c r="TRR37" s="85"/>
      <c r="TRS37" s="77"/>
      <c r="TRT37" s="74"/>
      <c r="TRU37" s="74"/>
      <c r="TRV37" s="85"/>
      <c r="TRW37" s="74"/>
      <c r="TRX37" s="74"/>
      <c r="TRY37" s="85"/>
      <c r="TRZ37" s="74"/>
      <c r="TSA37" s="74"/>
      <c r="TSB37" s="85"/>
      <c r="TSC37" s="74"/>
      <c r="TSD37" s="74"/>
      <c r="TSE37" s="85"/>
      <c r="TSF37" s="80"/>
      <c r="TSG37" s="80"/>
      <c r="TSH37" s="85"/>
      <c r="TSI37" s="77"/>
      <c r="TSJ37" s="74"/>
      <c r="TSK37" s="74"/>
      <c r="TSL37" s="85"/>
      <c r="TSM37" s="74"/>
      <c r="TSN37" s="74"/>
      <c r="TSO37" s="85"/>
      <c r="TSP37" s="74"/>
      <c r="TSQ37" s="74"/>
      <c r="TSR37" s="85"/>
      <c r="TSS37" s="74"/>
      <c r="TST37" s="74"/>
      <c r="TSU37" s="85"/>
      <c r="TSV37" s="80"/>
      <c r="TSW37" s="80"/>
      <c r="TSX37" s="85"/>
      <c r="TSY37" s="77"/>
      <c r="TSZ37" s="74"/>
      <c r="TTA37" s="74"/>
      <c r="TTB37" s="85"/>
      <c r="TTC37" s="74"/>
      <c r="TTD37" s="74"/>
      <c r="TTE37" s="85"/>
      <c r="TTF37" s="74"/>
      <c r="TTG37" s="74"/>
      <c r="TTH37" s="85"/>
      <c r="TTI37" s="74"/>
      <c r="TTJ37" s="74"/>
      <c r="TTK37" s="85"/>
      <c r="TTL37" s="80"/>
      <c r="TTM37" s="80"/>
      <c r="TTN37" s="85"/>
      <c r="TTO37" s="77"/>
      <c r="TTP37" s="74"/>
      <c r="TTQ37" s="74"/>
      <c r="TTR37" s="85"/>
      <c r="TTS37" s="74"/>
      <c r="TTT37" s="74"/>
      <c r="TTU37" s="85"/>
      <c r="TTV37" s="74"/>
      <c r="TTW37" s="74"/>
      <c r="TTX37" s="85"/>
      <c r="TTY37" s="74"/>
      <c r="TTZ37" s="74"/>
      <c r="TUA37" s="85"/>
      <c r="TUB37" s="80"/>
      <c r="TUC37" s="80"/>
      <c r="TUD37" s="85"/>
      <c r="TUE37" s="77"/>
      <c r="TUF37" s="74"/>
      <c r="TUG37" s="74"/>
      <c r="TUH37" s="85"/>
      <c r="TUI37" s="74"/>
      <c r="TUJ37" s="74"/>
      <c r="TUK37" s="85"/>
      <c r="TUL37" s="74"/>
      <c r="TUM37" s="74"/>
      <c r="TUN37" s="85"/>
      <c r="TUO37" s="74"/>
      <c r="TUP37" s="74"/>
      <c r="TUQ37" s="85"/>
      <c r="TUR37" s="80"/>
      <c r="TUS37" s="80"/>
      <c r="TUT37" s="85"/>
      <c r="TUU37" s="77"/>
      <c r="TUV37" s="74"/>
      <c r="TUW37" s="74"/>
      <c r="TUX37" s="85"/>
      <c r="TUY37" s="74"/>
      <c r="TUZ37" s="74"/>
      <c r="TVA37" s="85"/>
      <c r="TVB37" s="74"/>
      <c r="TVC37" s="74"/>
      <c r="TVD37" s="85"/>
      <c r="TVE37" s="74"/>
      <c r="TVF37" s="74"/>
      <c r="TVG37" s="85"/>
      <c r="TVH37" s="80"/>
      <c r="TVI37" s="80"/>
      <c r="TVJ37" s="85"/>
      <c r="TVK37" s="77"/>
      <c r="TVL37" s="74"/>
      <c r="TVM37" s="74"/>
      <c r="TVN37" s="85"/>
      <c r="TVO37" s="74"/>
      <c r="TVP37" s="74"/>
      <c r="TVQ37" s="85"/>
      <c r="TVR37" s="74"/>
      <c r="TVS37" s="74"/>
      <c r="TVT37" s="85"/>
      <c r="TVU37" s="74"/>
      <c r="TVV37" s="74"/>
      <c r="TVW37" s="85"/>
      <c r="TVX37" s="80"/>
      <c r="TVY37" s="80"/>
      <c r="TVZ37" s="85"/>
      <c r="TWA37" s="77"/>
      <c r="TWB37" s="74"/>
      <c r="TWC37" s="74"/>
      <c r="TWD37" s="85"/>
      <c r="TWE37" s="74"/>
      <c r="TWF37" s="74"/>
      <c r="TWG37" s="85"/>
      <c r="TWH37" s="74"/>
      <c r="TWI37" s="74"/>
      <c r="TWJ37" s="85"/>
      <c r="TWK37" s="74"/>
      <c r="TWL37" s="74"/>
      <c r="TWM37" s="85"/>
      <c r="TWN37" s="80"/>
      <c r="TWO37" s="80"/>
      <c r="TWP37" s="85"/>
      <c r="TWQ37" s="77"/>
      <c r="TWR37" s="74"/>
      <c r="TWS37" s="74"/>
      <c r="TWT37" s="85"/>
      <c r="TWU37" s="74"/>
      <c r="TWV37" s="74"/>
      <c r="TWW37" s="85"/>
      <c r="TWX37" s="74"/>
      <c r="TWY37" s="74"/>
      <c r="TWZ37" s="85"/>
      <c r="TXA37" s="74"/>
      <c r="TXB37" s="74"/>
      <c r="TXC37" s="85"/>
      <c r="TXD37" s="80"/>
      <c r="TXE37" s="80"/>
      <c r="TXF37" s="85"/>
      <c r="TXG37" s="77"/>
      <c r="TXH37" s="74"/>
      <c r="TXI37" s="74"/>
      <c r="TXJ37" s="85"/>
      <c r="TXK37" s="74"/>
      <c r="TXL37" s="74"/>
      <c r="TXM37" s="85"/>
      <c r="TXN37" s="74"/>
      <c r="TXO37" s="74"/>
      <c r="TXP37" s="85"/>
      <c r="TXQ37" s="74"/>
      <c r="TXR37" s="74"/>
      <c r="TXS37" s="85"/>
      <c r="TXT37" s="80"/>
      <c r="TXU37" s="80"/>
      <c r="TXV37" s="85"/>
      <c r="TXW37" s="77"/>
      <c r="TXX37" s="74"/>
      <c r="TXY37" s="74"/>
      <c r="TXZ37" s="85"/>
      <c r="TYA37" s="74"/>
      <c r="TYB37" s="74"/>
      <c r="TYC37" s="85"/>
      <c r="TYD37" s="74"/>
      <c r="TYE37" s="74"/>
      <c r="TYF37" s="85"/>
      <c r="TYG37" s="74"/>
      <c r="TYH37" s="74"/>
      <c r="TYI37" s="85"/>
      <c r="TYJ37" s="80"/>
      <c r="TYK37" s="80"/>
      <c r="TYL37" s="85"/>
      <c r="TYM37" s="77"/>
      <c r="TYN37" s="74"/>
      <c r="TYO37" s="74"/>
      <c r="TYP37" s="85"/>
      <c r="TYQ37" s="74"/>
      <c r="TYR37" s="74"/>
      <c r="TYS37" s="85"/>
      <c r="TYT37" s="74"/>
      <c r="TYU37" s="74"/>
      <c r="TYV37" s="85"/>
      <c r="TYW37" s="74"/>
      <c r="TYX37" s="74"/>
      <c r="TYY37" s="85"/>
      <c r="TYZ37" s="80"/>
      <c r="TZA37" s="80"/>
      <c r="TZB37" s="85"/>
      <c r="TZC37" s="77"/>
      <c r="TZD37" s="74"/>
      <c r="TZE37" s="74"/>
      <c r="TZF37" s="85"/>
      <c r="TZG37" s="74"/>
      <c r="TZH37" s="74"/>
      <c r="TZI37" s="85"/>
      <c r="TZJ37" s="74"/>
      <c r="TZK37" s="74"/>
      <c r="TZL37" s="85"/>
      <c r="TZM37" s="74"/>
      <c r="TZN37" s="74"/>
      <c r="TZO37" s="85"/>
      <c r="TZP37" s="80"/>
      <c r="TZQ37" s="80"/>
      <c r="TZR37" s="85"/>
      <c r="TZS37" s="77"/>
      <c r="TZT37" s="74"/>
      <c r="TZU37" s="74"/>
      <c r="TZV37" s="85"/>
      <c r="TZW37" s="74"/>
      <c r="TZX37" s="74"/>
      <c r="TZY37" s="85"/>
      <c r="TZZ37" s="74"/>
      <c r="UAA37" s="74"/>
      <c r="UAB37" s="85"/>
      <c r="UAC37" s="74"/>
      <c r="UAD37" s="74"/>
      <c r="UAE37" s="85"/>
      <c r="UAF37" s="80"/>
      <c r="UAG37" s="80"/>
      <c r="UAH37" s="85"/>
      <c r="UAI37" s="77"/>
      <c r="UAJ37" s="74"/>
      <c r="UAK37" s="74"/>
      <c r="UAL37" s="85"/>
      <c r="UAM37" s="74"/>
      <c r="UAN37" s="74"/>
      <c r="UAO37" s="85"/>
      <c r="UAP37" s="74"/>
      <c r="UAQ37" s="74"/>
      <c r="UAR37" s="85"/>
      <c r="UAS37" s="74"/>
      <c r="UAT37" s="74"/>
      <c r="UAU37" s="85"/>
      <c r="UAV37" s="80"/>
      <c r="UAW37" s="80"/>
      <c r="UAX37" s="85"/>
      <c r="UAY37" s="77"/>
      <c r="UAZ37" s="74"/>
      <c r="UBA37" s="74"/>
      <c r="UBB37" s="85"/>
      <c r="UBC37" s="74"/>
      <c r="UBD37" s="74"/>
      <c r="UBE37" s="85"/>
      <c r="UBF37" s="74"/>
      <c r="UBG37" s="74"/>
      <c r="UBH37" s="85"/>
      <c r="UBI37" s="74"/>
      <c r="UBJ37" s="74"/>
      <c r="UBK37" s="85"/>
      <c r="UBL37" s="80"/>
      <c r="UBM37" s="80"/>
      <c r="UBN37" s="85"/>
      <c r="UBO37" s="77"/>
      <c r="UBP37" s="74"/>
      <c r="UBQ37" s="74"/>
      <c r="UBR37" s="85"/>
      <c r="UBS37" s="74"/>
      <c r="UBT37" s="74"/>
      <c r="UBU37" s="85"/>
      <c r="UBV37" s="74"/>
      <c r="UBW37" s="74"/>
      <c r="UBX37" s="85"/>
      <c r="UBY37" s="74"/>
      <c r="UBZ37" s="74"/>
      <c r="UCA37" s="85"/>
      <c r="UCB37" s="80"/>
      <c r="UCC37" s="80"/>
      <c r="UCD37" s="85"/>
      <c r="UCE37" s="77"/>
      <c r="UCF37" s="74"/>
      <c r="UCG37" s="74"/>
      <c r="UCH37" s="85"/>
      <c r="UCI37" s="74"/>
      <c r="UCJ37" s="74"/>
      <c r="UCK37" s="85"/>
      <c r="UCL37" s="74"/>
      <c r="UCM37" s="74"/>
      <c r="UCN37" s="85"/>
      <c r="UCO37" s="74"/>
      <c r="UCP37" s="74"/>
      <c r="UCQ37" s="85"/>
      <c r="UCR37" s="80"/>
      <c r="UCS37" s="80"/>
      <c r="UCT37" s="85"/>
      <c r="UCU37" s="77"/>
      <c r="UCV37" s="74"/>
      <c r="UCW37" s="74"/>
      <c r="UCX37" s="85"/>
      <c r="UCY37" s="74"/>
      <c r="UCZ37" s="74"/>
      <c r="UDA37" s="85"/>
      <c r="UDB37" s="74"/>
      <c r="UDC37" s="74"/>
      <c r="UDD37" s="85"/>
      <c r="UDE37" s="74"/>
      <c r="UDF37" s="74"/>
      <c r="UDG37" s="85"/>
      <c r="UDH37" s="80"/>
      <c r="UDI37" s="80"/>
      <c r="UDJ37" s="85"/>
      <c r="UDK37" s="77"/>
      <c r="UDL37" s="74"/>
      <c r="UDM37" s="74"/>
      <c r="UDN37" s="85"/>
      <c r="UDO37" s="74"/>
      <c r="UDP37" s="74"/>
      <c r="UDQ37" s="85"/>
      <c r="UDR37" s="74"/>
      <c r="UDS37" s="74"/>
      <c r="UDT37" s="85"/>
      <c r="UDU37" s="74"/>
      <c r="UDV37" s="74"/>
      <c r="UDW37" s="85"/>
      <c r="UDX37" s="80"/>
      <c r="UDY37" s="80"/>
      <c r="UDZ37" s="85"/>
      <c r="UEA37" s="77"/>
      <c r="UEB37" s="74"/>
      <c r="UEC37" s="74"/>
      <c r="UED37" s="85"/>
      <c r="UEE37" s="74"/>
      <c r="UEF37" s="74"/>
      <c r="UEG37" s="85"/>
      <c r="UEH37" s="74"/>
      <c r="UEI37" s="74"/>
      <c r="UEJ37" s="85"/>
      <c r="UEK37" s="74"/>
      <c r="UEL37" s="74"/>
      <c r="UEM37" s="85"/>
      <c r="UEN37" s="80"/>
      <c r="UEO37" s="80"/>
      <c r="UEP37" s="85"/>
      <c r="UEQ37" s="77"/>
      <c r="UER37" s="74"/>
      <c r="UES37" s="74"/>
      <c r="UET37" s="85"/>
      <c r="UEU37" s="74"/>
      <c r="UEV37" s="74"/>
      <c r="UEW37" s="85"/>
      <c r="UEX37" s="74"/>
      <c r="UEY37" s="74"/>
      <c r="UEZ37" s="85"/>
      <c r="UFA37" s="74"/>
      <c r="UFB37" s="74"/>
      <c r="UFC37" s="85"/>
      <c r="UFD37" s="80"/>
      <c r="UFE37" s="80"/>
      <c r="UFF37" s="85"/>
      <c r="UFG37" s="77"/>
      <c r="UFH37" s="74"/>
      <c r="UFI37" s="74"/>
      <c r="UFJ37" s="85"/>
      <c r="UFK37" s="74"/>
      <c r="UFL37" s="74"/>
      <c r="UFM37" s="85"/>
      <c r="UFN37" s="74"/>
      <c r="UFO37" s="74"/>
      <c r="UFP37" s="85"/>
      <c r="UFQ37" s="74"/>
      <c r="UFR37" s="74"/>
      <c r="UFS37" s="85"/>
      <c r="UFT37" s="80"/>
      <c r="UFU37" s="80"/>
      <c r="UFV37" s="85"/>
      <c r="UFW37" s="77"/>
      <c r="UFX37" s="74"/>
      <c r="UFY37" s="74"/>
      <c r="UFZ37" s="85"/>
      <c r="UGA37" s="74"/>
      <c r="UGB37" s="74"/>
      <c r="UGC37" s="85"/>
      <c r="UGD37" s="74"/>
      <c r="UGE37" s="74"/>
      <c r="UGF37" s="85"/>
      <c r="UGG37" s="74"/>
      <c r="UGH37" s="74"/>
      <c r="UGI37" s="85"/>
      <c r="UGJ37" s="80"/>
      <c r="UGK37" s="80"/>
      <c r="UGL37" s="85"/>
      <c r="UGM37" s="77"/>
      <c r="UGN37" s="74"/>
      <c r="UGO37" s="74"/>
      <c r="UGP37" s="85"/>
      <c r="UGQ37" s="74"/>
      <c r="UGR37" s="74"/>
      <c r="UGS37" s="85"/>
      <c r="UGT37" s="74"/>
      <c r="UGU37" s="74"/>
      <c r="UGV37" s="85"/>
      <c r="UGW37" s="74"/>
      <c r="UGX37" s="74"/>
      <c r="UGY37" s="85"/>
      <c r="UGZ37" s="80"/>
      <c r="UHA37" s="80"/>
      <c r="UHB37" s="85"/>
      <c r="UHC37" s="77"/>
      <c r="UHD37" s="74"/>
      <c r="UHE37" s="74"/>
      <c r="UHF37" s="85"/>
      <c r="UHG37" s="74"/>
      <c r="UHH37" s="74"/>
      <c r="UHI37" s="85"/>
      <c r="UHJ37" s="74"/>
      <c r="UHK37" s="74"/>
      <c r="UHL37" s="85"/>
      <c r="UHM37" s="74"/>
      <c r="UHN37" s="74"/>
      <c r="UHO37" s="85"/>
      <c r="UHP37" s="80"/>
      <c r="UHQ37" s="80"/>
      <c r="UHR37" s="85"/>
      <c r="UHS37" s="77"/>
      <c r="UHT37" s="74"/>
      <c r="UHU37" s="74"/>
      <c r="UHV37" s="85"/>
      <c r="UHW37" s="74"/>
      <c r="UHX37" s="74"/>
      <c r="UHY37" s="85"/>
      <c r="UHZ37" s="74"/>
      <c r="UIA37" s="74"/>
      <c r="UIB37" s="85"/>
      <c r="UIC37" s="74"/>
      <c r="UID37" s="74"/>
      <c r="UIE37" s="85"/>
      <c r="UIF37" s="80"/>
      <c r="UIG37" s="80"/>
      <c r="UIH37" s="85"/>
      <c r="UII37" s="77"/>
      <c r="UIJ37" s="74"/>
      <c r="UIK37" s="74"/>
      <c r="UIL37" s="85"/>
      <c r="UIM37" s="74"/>
      <c r="UIN37" s="74"/>
      <c r="UIO37" s="85"/>
      <c r="UIP37" s="74"/>
      <c r="UIQ37" s="74"/>
      <c r="UIR37" s="85"/>
      <c r="UIS37" s="74"/>
      <c r="UIT37" s="74"/>
      <c r="UIU37" s="85"/>
      <c r="UIV37" s="80"/>
      <c r="UIW37" s="80"/>
      <c r="UIX37" s="85"/>
      <c r="UIY37" s="77"/>
      <c r="UIZ37" s="74"/>
      <c r="UJA37" s="74"/>
      <c r="UJB37" s="85"/>
      <c r="UJC37" s="74"/>
      <c r="UJD37" s="74"/>
      <c r="UJE37" s="85"/>
      <c r="UJF37" s="74"/>
      <c r="UJG37" s="74"/>
      <c r="UJH37" s="85"/>
      <c r="UJI37" s="74"/>
      <c r="UJJ37" s="74"/>
      <c r="UJK37" s="85"/>
      <c r="UJL37" s="80"/>
      <c r="UJM37" s="80"/>
      <c r="UJN37" s="85"/>
      <c r="UJO37" s="77"/>
      <c r="UJP37" s="74"/>
      <c r="UJQ37" s="74"/>
      <c r="UJR37" s="85"/>
      <c r="UJS37" s="74"/>
      <c r="UJT37" s="74"/>
      <c r="UJU37" s="85"/>
      <c r="UJV37" s="74"/>
      <c r="UJW37" s="74"/>
      <c r="UJX37" s="85"/>
      <c r="UJY37" s="74"/>
      <c r="UJZ37" s="74"/>
      <c r="UKA37" s="85"/>
      <c r="UKB37" s="80"/>
      <c r="UKC37" s="80"/>
      <c r="UKD37" s="85"/>
      <c r="UKE37" s="77"/>
      <c r="UKF37" s="74"/>
      <c r="UKG37" s="74"/>
      <c r="UKH37" s="85"/>
      <c r="UKI37" s="74"/>
      <c r="UKJ37" s="74"/>
      <c r="UKK37" s="85"/>
      <c r="UKL37" s="74"/>
      <c r="UKM37" s="74"/>
      <c r="UKN37" s="85"/>
      <c r="UKO37" s="74"/>
      <c r="UKP37" s="74"/>
      <c r="UKQ37" s="85"/>
      <c r="UKR37" s="80"/>
      <c r="UKS37" s="80"/>
      <c r="UKT37" s="85"/>
      <c r="UKU37" s="77"/>
      <c r="UKV37" s="74"/>
      <c r="UKW37" s="74"/>
      <c r="UKX37" s="85"/>
      <c r="UKY37" s="74"/>
      <c r="UKZ37" s="74"/>
      <c r="ULA37" s="85"/>
      <c r="ULB37" s="74"/>
      <c r="ULC37" s="74"/>
      <c r="ULD37" s="85"/>
      <c r="ULE37" s="74"/>
      <c r="ULF37" s="74"/>
      <c r="ULG37" s="85"/>
      <c r="ULH37" s="80"/>
      <c r="ULI37" s="80"/>
      <c r="ULJ37" s="85"/>
      <c r="ULK37" s="77"/>
      <c r="ULL37" s="74"/>
      <c r="ULM37" s="74"/>
      <c r="ULN37" s="85"/>
      <c r="ULO37" s="74"/>
      <c r="ULP37" s="74"/>
      <c r="ULQ37" s="85"/>
      <c r="ULR37" s="74"/>
      <c r="ULS37" s="74"/>
      <c r="ULT37" s="85"/>
      <c r="ULU37" s="74"/>
      <c r="ULV37" s="74"/>
      <c r="ULW37" s="85"/>
      <c r="ULX37" s="80"/>
      <c r="ULY37" s="80"/>
      <c r="ULZ37" s="85"/>
      <c r="UMA37" s="77"/>
      <c r="UMB37" s="74"/>
      <c r="UMC37" s="74"/>
      <c r="UMD37" s="85"/>
      <c r="UME37" s="74"/>
      <c r="UMF37" s="74"/>
      <c r="UMG37" s="85"/>
      <c r="UMH37" s="74"/>
      <c r="UMI37" s="74"/>
      <c r="UMJ37" s="85"/>
      <c r="UMK37" s="74"/>
      <c r="UML37" s="74"/>
      <c r="UMM37" s="85"/>
      <c r="UMN37" s="80"/>
      <c r="UMO37" s="80"/>
      <c r="UMP37" s="85"/>
      <c r="UMQ37" s="77"/>
      <c r="UMR37" s="74"/>
      <c r="UMS37" s="74"/>
      <c r="UMT37" s="85"/>
      <c r="UMU37" s="74"/>
      <c r="UMV37" s="74"/>
      <c r="UMW37" s="85"/>
      <c r="UMX37" s="74"/>
      <c r="UMY37" s="74"/>
      <c r="UMZ37" s="85"/>
      <c r="UNA37" s="74"/>
      <c r="UNB37" s="74"/>
      <c r="UNC37" s="85"/>
      <c r="UND37" s="80"/>
      <c r="UNE37" s="80"/>
      <c r="UNF37" s="85"/>
      <c r="UNG37" s="77"/>
      <c r="UNH37" s="74"/>
      <c r="UNI37" s="74"/>
      <c r="UNJ37" s="85"/>
      <c r="UNK37" s="74"/>
      <c r="UNL37" s="74"/>
      <c r="UNM37" s="85"/>
      <c r="UNN37" s="74"/>
      <c r="UNO37" s="74"/>
      <c r="UNP37" s="85"/>
      <c r="UNQ37" s="74"/>
      <c r="UNR37" s="74"/>
      <c r="UNS37" s="85"/>
      <c r="UNT37" s="80"/>
      <c r="UNU37" s="80"/>
      <c r="UNV37" s="85"/>
      <c r="UNW37" s="77"/>
      <c r="UNX37" s="74"/>
      <c r="UNY37" s="74"/>
      <c r="UNZ37" s="85"/>
      <c r="UOA37" s="74"/>
      <c r="UOB37" s="74"/>
      <c r="UOC37" s="85"/>
      <c r="UOD37" s="74"/>
      <c r="UOE37" s="74"/>
      <c r="UOF37" s="85"/>
      <c r="UOG37" s="74"/>
      <c r="UOH37" s="74"/>
      <c r="UOI37" s="85"/>
      <c r="UOJ37" s="80"/>
      <c r="UOK37" s="80"/>
      <c r="UOL37" s="85"/>
      <c r="UOM37" s="77"/>
      <c r="UON37" s="74"/>
      <c r="UOO37" s="74"/>
      <c r="UOP37" s="85"/>
      <c r="UOQ37" s="74"/>
      <c r="UOR37" s="74"/>
      <c r="UOS37" s="85"/>
      <c r="UOT37" s="74"/>
      <c r="UOU37" s="74"/>
      <c r="UOV37" s="85"/>
      <c r="UOW37" s="74"/>
      <c r="UOX37" s="74"/>
      <c r="UOY37" s="85"/>
      <c r="UOZ37" s="80"/>
      <c r="UPA37" s="80"/>
      <c r="UPB37" s="85"/>
      <c r="UPC37" s="77"/>
      <c r="UPD37" s="74"/>
      <c r="UPE37" s="74"/>
      <c r="UPF37" s="85"/>
      <c r="UPG37" s="74"/>
      <c r="UPH37" s="74"/>
      <c r="UPI37" s="85"/>
      <c r="UPJ37" s="74"/>
      <c r="UPK37" s="74"/>
      <c r="UPL37" s="85"/>
      <c r="UPM37" s="74"/>
      <c r="UPN37" s="74"/>
      <c r="UPO37" s="85"/>
      <c r="UPP37" s="80"/>
      <c r="UPQ37" s="80"/>
      <c r="UPR37" s="85"/>
      <c r="UPS37" s="77"/>
      <c r="UPT37" s="74"/>
      <c r="UPU37" s="74"/>
      <c r="UPV37" s="85"/>
      <c r="UPW37" s="74"/>
      <c r="UPX37" s="74"/>
      <c r="UPY37" s="85"/>
      <c r="UPZ37" s="74"/>
      <c r="UQA37" s="74"/>
      <c r="UQB37" s="85"/>
      <c r="UQC37" s="74"/>
      <c r="UQD37" s="74"/>
      <c r="UQE37" s="85"/>
      <c r="UQF37" s="80"/>
      <c r="UQG37" s="80"/>
      <c r="UQH37" s="85"/>
      <c r="UQI37" s="77"/>
      <c r="UQJ37" s="74"/>
      <c r="UQK37" s="74"/>
      <c r="UQL37" s="85"/>
      <c r="UQM37" s="74"/>
      <c r="UQN37" s="74"/>
      <c r="UQO37" s="85"/>
      <c r="UQP37" s="74"/>
      <c r="UQQ37" s="74"/>
      <c r="UQR37" s="85"/>
      <c r="UQS37" s="74"/>
      <c r="UQT37" s="74"/>
      <c r="UQU37" s="85"/>
      <c r="UQV37" s="80"/>
      <c r="UQW37" s="80"/>
      <c r="UQX37" s="85"/>
      <c r="UQY37" s="77"/>
      <c r="UQZ37" s="74"/>
      <c r="URA37" s="74"/>
      <c r="URB37" s="85"/>
      <c r="URC37" s="74"/>
      <c r="URD37" s="74"/>
      <c r="URE37" s="85"/>
      <c r="URF37" s="74"/>
      <c r="URG37" s="74"/>
      <c r="URH37" s="85"/>
      <c r="URI37" s="74"/>
      <c r="URJ37" s="74"/>
      <c r="URK37" s="85"/>
      <c r="URL37" s="80"/>
      <c r="URM37" s="80"/>
      <c r="URN37" s="85"/>
      <c r="URO37" s="77"/>
      <c r="URP37" s="74"/>
      <c r="URQ37" s="74"/>
      <c r="URR37" s="85"/>
      <c r="URS37" s="74"/>
      <c r="URT37" s="74"/>
      <c r="URU37" s="85"/>
      <c r="URV37" s="74"/>
      <c r="URW37" s="74"/>
      <c r="URX37" s="85"/>
      <c r="URY37" s="74"/>
      <c r="URZ37" s="74"/>
      <c r="USA37" s="85"/>
      <c r="USB37" s="80"/>
      <c r="USC37" s="80"/>
      <c r="USD37" s="85"/>
      <c r="USE37" s="77"/>
      <c r="USF37" s="74"/>
      <c r="USG37" s="74"/>
      <c r="USH37" s="85"/>
      <c r="USI37" s="74"/>
      <c r="USJ37" s="74"/>
      <c r="USK37" s="85"/>
      <c r="USL37" s="74"/>
      <c r="USM37" s="74"/>
      <c r="USN37" s="85"/>
      <c r="USO37" s="74"/>
      <c r="USP37" s="74"/>
      <c r="USQ37" s="85"/>
      <c r="USR37" s="80"/>
      <c r="USS37" s="80"/>
      <c r="UST37" s="85"/>
      <c r="USU37" s="77"/>
      <c r="USV37" s="74"/>
      <c r="USW37" s="74"/>
      <c r="USX37" s="85"/>
      <c r="USY37" s="74"/>
      <c r="USZ37" s="74"/>
      <c r="UTA37" s="85"/>
      <c r="UTB37" s="74"/>
      <c r="UTC37" s="74"/>
      <c r="UTD37" s="85"/>
      <c r="UTE37" s="74"/>
      <c r="UTF37" s="74"/>
      <c r="UTG37" s="85"/>
      <c r="UTH37" s="80"/>
      <c r="UTI37" s="80"/>
      <c r="UTJ37" s="85"/>
      <c r="UTK37" s="77"/>
      <c r="UTL37" s="74"/>
      <c r="UTM37" s="74"/>
      <c r="UTN37" s="85"/>
      <c r="UTO37" s="74"/>
      <c r="UTP37" s="74"/>
      <c r="UTQ37" s="85"/>
      <c r="UTR37" s="74"/>
      <c r="UTS37" s="74"/>
      <c r="UTT37" s="85"/>
      <c r="UTU37" s="74"/>
      <c r="UTV37" s="74"/>
      <c r="UTW37" s="85"/>
      <c r="UTX37" s="80"/>
      <c r="UTY37" s="80"/>
      <c r="UTZ37" s="85"/>
      <c r="UUA37" s="77"/>
      <c r="UUB37" s="74"/>
      <c r="UUC37" s="74"/>
      <c r="UUD37" s="85"/>
      <c r="UUE37" s="74"/>
      <c r="UUF37" s="74"/>
      <c r="UUG37" s="85"/>
      <c r="UUH37" s="74"/>
      <c r="UUI37" s="74"/>
      <c r="UUJ37" s="85"/>
      <c r="UUK37" s="74"/>
      <c r="UUL37" s="74"/>
      <c r="UUM37" s="85"/>
      <c r="UUN37" s="80"/>
      <c r="UUO37" s="80"/>
      <c r="UUP37" s="85"/>
      <c r="UUQ37" s="77"/>
      <c r="UUR37" s="74"/>
      <c r="UUS37" s="74"/>
      <c r="UUT37" s="85"/>
      <c r="UUU37" s="74"/>
      <c r="UUV37" s="74"/>
      <c r="UUW37" s="85"/>
      <c r="UUX37" s="74"/>
      <c r="UUY37" s="74"/>
      <c r="UUZ37" s="85"/>
      <c r="UVA37" s="74"/>
      <c r="UVB37" s="74"/>
      <c r="UVC37" s="85"/>
      <c r="UVD37" s="80"/>
      <c r="UVE37" s="80"/>
      <c r="UVF37" s="85"/>
      <c r="UVG37" s="77"/>
      <c r="UVH37" s="74"/>
      <c r="UVI37" s="74"/>
      <c r="UVJ37" s="85"/>
      <c r="UVK37" s="74"/>
      <c r="UVL37" s="74"/>
      <c r="UVM37" s="85"/>
      <c r="UVN37" s="74"/>
      <c r="UVO37" s="74"/>
      <c r="UVP37" s="85"/>
      <c r="UVQ37" s="74"/>
      <c r="UVR37" s="74"/>
      <c r="UVS37" s="85"/>
      <c r="UVT37" s="80"/>
      <c r="UVU37" s="80"/>
      <c r="UVV37" s="85"/>
      <c r="UVW37" s="77"/>
      <c r="UVX37" s="74"/>
      <c r="UVY37" s="74"/>
      <c r="UVZ37" s="85"/>
      <c r="UWA37" s="74"/>
      <c r="UWB37" s="74"/>
      <c r="UWC37" s="85"/>
      <c r="UWD37" s="74"/>
      <c r="UWE37" s="74"/>
      <c r="UWF37" s="85"/>
      <c r="UWG37" s="74"/>
      <c r="UWH37" s="74"/>
      <c r="UWI37" s="85"/>
      <c r="UWJ37" s="80"/>
      <c r="UWK37" s="80"/>
      <c r="UWL37" s="85"/>
      <c r="UWM37" s="77"/>
      <c r="UWN37" s="74"/>
      <c r="UWO37" s="74"/>
      <c r="UWP37" s="85"/>
      <c r="UWQ37" s="74"/>
      <c r="UWR37" s="74"/>
      <c r="UWS37" s="85"/>
      <c r="UWT37" s="74"/>
      <c r="UWU37" s="74"/>
      <c r="UWV37" s="85"/>
      <c r="UWW37" s="74"/>
      <c r="UWX37" s="74"/>
      <c r="UWY37" s="85"/>
      <c r="UWZ37" s="80"/>
      <c r="UXA37" s="80"/>
      <c r="UXB37" s="85"/>
      <c r="UXC37" s="77"/>
      <c r="UXD37" s="74"/>
      <c r="UXE37" s="74"/>
      <c r="UXF37" s="85"/>
      <c r="UXG37" s="74"/>
      <c r="UXH37" s="74"/>
      <c r="UXI37" s="85"/>
      <c r="UXJ37" s="74"/>
      <c r="UXK37" s="74"/>
      <c r="UXL37" s="85"/>
      <c r="UXM37" s="74"/>
      <c r="UXN37" s="74"/>
      <c r="UXO37" s="85"/>
      <c r="UXP37" s="80"/>
      <c r="UXQ37" s="80"/>
      <c r="UXR37" s="85"/>
      <c r="UXS37" s="77"/>
      <c r="UXT37" s="74"/>
      <c r="UXU37" s="74"/>
      <c r="UXV37" s="85"/>
      <c r="UXW37" s="74"/>
      <c r="UXX37" s="74"/>
      <c r="UXY37" s="85"/>
      <c r="UXZ37" s="74"/>
      <c r="UYA37" s="74"/>
      <c r="UYB37" s="85"/>
      <c r="UYC37" s="74"/>
      <c r="UYD37" s="74"/>
      <c r="UYE37" s="85"/>
      <c r="UYF37" s="80"/>
      <c r="UYG37" s="80"/>
      <c r="UYH37" s="85"/>
      <c r="UYI37" s="77"/>
      <c r="UYJ37" s="74"/>
      <c r="UYK37" s="74"/>
      <c r="UYL37" s="85"/>
      <c r="UYM37" s="74"/>
      <c r="UYN37" s="74"/>
      <c r="UYO37" s="85"/>
      <c r="UYP37" s="74"/>
      <c r="UYQ37" s="74"/>
      <c r="UYR37" s="85"/>
      <c r="UYS37" s="74"/>
      <c r="UYT37" s="74"/>
      <c r="UYU37" s="85"/>
      <c r="UYV37" s="80"/>
      <c r="UYW37" s="80"/>
      <c r="UYX37" s="85"/>
      <c r="UYY37" s="77"/>
      <c r="UYZ37" s="74"/>
      <c r="UZA37" s="74"/>
      <c r="UZB37" s="85"/>
      <c r="UZC37" s="74"/>
      <c r="UZD37" s="74"/>
      <c r="UZE37" s="85"/>
      <c r="UZF37" s="74"/>
      <c r="UZG37" s="74"/>
      <c r="UZH37" s="85"/>
      <c r="UZI37" s="74"/>
      <c r="UZJ37" s="74"/>
      <c r="UZK37" s="85"/>
      <c r="UZL37" s="80"/>
      <c r="UZM37" s="80"/>
      <c r="UZN37" s="85"/>
      <c r="UZO37" s="77"/>
      <c r="UZP37" s="74"/>
      <c r="UZQ37" s="74"/>
      <c r="UZR37" s="85"/>
      <c r="UZS37" s="74"/>
      <c r="UZT37" s="74"/>
      <c r="UZU37" s="85"/>
      <c r="UZV37" s="74"/>
      <c r="UZW37" s="74"/>
      <c r="UZX37" s="85"/>
      <c r="UZY37" s="74"/>
      <c r="UZZ37" s="74"/>
      <c r="VAA37" s="85"/>
      <c r="VAB37" s="80"/>
      <c r="VAC37" s="80"/>
      <c r="VAD37" s="85"/>
      <c r="VAE37" s="77"/>
      <c r="VAF37" s="74"/>
      <c r="VAG37" s="74"/>
      <c r="VAH37" s="85"/>
      <c r="VAI37" s="74"/>
      <c r="VAJ37" s="74"/>
      <c r="VAK37" s="85"/>
      <c r="VAL37" s="74"/>
      <c r="VAM37" s="74"/>
      <c r="VAN37" s="85"/>
      <c r="VAO37" s="74"/>
      <c r="VAP37" s="74"/>
      <c r="VAQ37" s="85"/>
      <c r="VAR37" s="80"/>
      <c r="VAS37" s="80"/>
      <c r="VAT37" s="85"/>
      <c r="VAU37" s="77"/>
      <c r="VAV37" s="74"/>
      <c r="VAW37" s="74"/>
      <c r="VAX37" s="85"/>
      <c r="VAY37" s="74"/>
      <c r="VAZ37" s="74"/>
      <c r="VBA37" s="85"/>
      <c r="VBB37" s="74"/>
      <c r="VBC37" s="74"/>
      <c r="VBD37" s="85"/>
      <c r="VBE37" s="74"/>
      <c r="VBF37" s="74"/>
      <c r="VBG37" s="85"/>
      <c r="VBH37" s="80"/>
      <c r="VBI37" s="80"/>
      <c r="VBJ37" s="85"/>
      <c r="VBK37" s="77"/>
      <c r="VBL37" s="74"/>
      <c r="VBM37" s="74"/>
      <c r="VBN37" s="85"/>
      <c r="VBO37" s="74"/>
      <c r="VBP37" s="74"/>
      <c r="VBQ37" s="85"/>
      <c r="VBR37" s="74"/>
      <c r="VBS37" s="74"/>
      <c r="VBT37" s="85"/>
      <c r="VBU37" s="74"/>
      <c r="VBV37" s="74"/>
      <c r="VBW37" s="85"/>
      <c r="VBX37" s="80"/>
      <c r="VBY37" s="80"/>
      <c r="VBZ37" s="85"/>
      <c r="VCA37" s="77"/>
      <c r="VCB37" s="74"/>
      <c r="VCC37" s="74"/>
      <c r="VCD37" s="85"/>
      <c r="VCE37" s="74"/>
      <c r="VCF37" s="74"/>
      <c r="VCG37" s="85"/>
      <c r="VCH37" s="74"/>
      <c r="VCI37" s="74"/>
      <c r="VCJ37" s="85"/>
      <c r="VCK37" s="74"/>
      <c r="VCL37" s="74"/>
      <c r="VCM37" s="85"/>
      <c r="VCN37" s="80"/>
      <c r="VCO37" s="80"/>
      <c r="VCP37" s="85"/>
      <c r="VCQ37" s="77"/>
      <c r="VCR37" s="74"/>
      <c r="VCS37" s="74"/>
      <c r="VCT37" s="85"/>
      <c r="VCU37" s="74"/>
      <c r="VCV37" s="74"/>
      <c r="VCW37" s="85"/>
      <c r="VCX37" s="74"/>
      <c r="VCY37" s="74"/>
      <c r="VCZ37" s="85"/>
      <c r="VDA37" s="74"/>
      <c r="VDB37" s="74"/>
      <c r="VDC37" s="85"/>
      <c r="VDD37" s="80"/>
      <c r="VDE37" s="80"/>
      <c r="VDF37" s="85"/>
      <c r="VDG37" s="77"/>
      <c r="VDH37" s="74"/>
      <c r="VDI37" s="74"/>
      <c r="VDJ37" s="85"/>
      <c r="VDK37" s="74"/>
      <c r="VDL37" s="74"/>
      <c r="VDM37" s="85"/>
      <c r="VDN37" s="74"/>
      <c r="VDO37" s="74"/>
      <c r="VDP37" s="85"/>
      <c r="VDQ37" s="74"/>
      <c r="VDR37" s="74"/>
      <c r="VDS37" s="85"/>
      <c r="VDT37" s="80"/>
      <c r="VDU37" s="80"/>
      <c r="VDV37" s="85"/>
      <c r="VDW37" s="77"/>
      <c r="VDX37" s="74"/>
      <c r="VDY37" s="74"/>
      <c r="VDZ37" s="85"/>
      <c r="VEA37" s="74"/>
      <c r="VEB37" s="74"/>
      <c r="VEC37" s="85"/>
      <c r="VED37" s="74"/>
      <c r="VEE37" s="74"/>
      <c r="VEF37" s="85"/>
      <c r="VEG37" s="74"/>
      <c r="VEH37" s="74"/>
      <c r="VEI37" s="85"/>
      <c r="VEJ37" s="80"/>
      <c r="VEK37" s="80"/>
      <c r="VEL37" s="85"/>
      <c r="VEM37" s="77"/>
      <c r="VEN37" s="74"/>
      <c r="VEO37" s="74"/>
      <c r="VEP37" s="85"/>
      <c r="VEQ37" s="74"/>
      <c r="VER37" s="74"/>
      <c r="VES37" s="85"/>
      <c r="VET37" s="74"/>
      <c r="VEU37" s="74"/>
      <c r="VEV37" s="85"/>
      <c r="VEW37" s="74"/>
      <c r="VEX37" s="74"/>
      <c r="VEY37" s="85"/>
      <c r="VEZ37" s="80"/>
      <c r="VFA37" s="80"/>
      <c r="VFB37" s="85"/>
      <c r="VFC37" s="77"/>
      <c r="VFD37" s="74"/>
      <c r="VFE37" s="74"/>
      <c r="VFF37" s="85"/>
      <c r="VFG37" s="74"/>
      <c r="VFH37" s="74"/>
      <c r="VFI37" s="85"/>
      <c r="VFJ37" s="74"/>
      <c r="VFK37" s="74"/>
      <c r="VFL37" s="85"/>
      <c r="VFM37" s="74"/>
      <c r="VFN37" s="74"/>
      <c r="VFO37" s="85"/>
      <c r="VFP37" s="80"/>
      <c r="VFQ37" s="80"/>
      <c r="VFR37" s="85"/>
      <c r="VFS37" s="77"/>
      <c r="VFT37" s="74"/>
      <c r="VFU37" s="74"/>
      <c r="VFV37" s="85"/>
      <c r="VFW37" s="74"/>
      <c r="VFX37" s="74"/>
      <c r="VFY37" s="85"/>
      <c r="VFZ37" s="74"/>
      <c r="VGA37" s="74"/>
      <c r="VGB37" s="85"/>
      <c r="VGC37" s="74"/>
      <c r="VGD37" s="74"/>
      <c r="VGE37" s="85"/>
      <c r="VGF37" s="80"/>
      <c r="VGG37" s="80"/>
      <c r="VGH37" s="85"/>
      <c r="VGI37" s="77"/>
      <c r="VGJ37" s="74"/>
      <c r="VGK37" s="74"/>
      <c r="VGL37" s="85"/>
      <c r="VGM37" s="74"/>
      <c r="VGN37" s="74"/>
      <c r="VGO37" s="85"/>
      <c r="VGP37" s="74"/>
      <c r="VGQ37" s="74"/>
      <c r="VGR37" s="85"/>
      <c r="VGS37" s="74"/>
      <c r="VGT37" s="74"/>
      <c r="VGU37" s="85"/>
      <c r="VGV37" s="80"/>
      <c r="VGW37" s="80"/>
      <c r="VGX37" s="85"/>
      <c r="VGY37" s="77"/>
      <c r="VGZ37" s="74"/>
      <c r="VHA37" s="74"/>
      <c r="VHB37" s="85"/>
      <c r="VHC37" s="74"/>
      <c r="VHD37" s="74"/>
      <c r="VHE37" s="85"/>
      <c r="VHF37" s="74"/>
      <c r="VHG37" s="74"/>
      <c r="VHH37" s="85"/>
      <c r="VHI37" s="74"/>
      <c r="VHJ37" s="74"/>
      <c r="VHK37" s="85"/>
      <c r="VHL37" s="80"/>
      <c r="VHM37" s="80"/>
      <c r="VHN37" s="85"/>
      <c r="VHO37" s="77"/>
      <c r="VHP37" s="74"/>
      <c r="VHQ37" s="74"/>
      <c r="VHR37" s="85"/>
      <c r="VHS37" s="74"/>
      <c r="VHT37" s="74"/>
      <c r="VHU37" s="85"/>
      <c r="VHV37" s="74"/>
      <c r="VHW37" s="74"/>
      <c r="VHX37" s="85"/>
      <c r="VHY37" s="74"/>
      <c r="VHZ37" s="74"/>
      <c r="VIA37" s="85"/>
      <c r="VIB37" s="80"/>
      <c r="VIC37" s="80"/>
      <c r="VID37" s="85"/>
      <c r="VIE37" s="77"/>
      <c r="VIF37" s="74"/>
      <c r="VIG37" s="74"/>
      <c r="VIH37" s="85"/>
      <c r="VII37" s="74"/>
      <c r="VIJ37" s="74"/>
      <c r="VIK37" s="85"/>
      <c r="VIL37" s="74"/>
      <c r="VIM37" s="74"/>
      <c r="VIN37" s="85"/>
      <c r="VIO37" s="74"/>
      <c r="VIP37" s="74"/>
      <c r="VIQ37" s="85"/>
      <c r="VIR37" s="80"/>
      <c r="VIS37" s="80"/>
      <c r="VIT37" s="85"/>
      <c r="VIU37" s="77"/>
      <c r="VIV37" s="74"/>
      <c r="VIW37" s="74"/>
      <c r="VIX37" s="85"/>
      <c r="VIY37" s="74"/>
      <c r="VIZ37" s="74"/>
      <c r="VJA37" s="85"/>
      <c r="VJB37" s="74"/>
      <c r="VJC37" s="74"/>
      <c r="VJD37" s="85"/>
      <c r="VJE37" s="74"/>
      <c r="VJF37" s="74"/>
      <c r="VJG37" s="85"/>
      <c r="VJH37" s="80"/>
      <c r="VJI37" s="80"/>
      <c r="VJJ37" s="85"/>
      <c r="VJK37" s="77"/>
      <c r="VJL37" s="74"/>
      <c r="VJM37" s="74"/>
      <c r="VJN37" s="85"/>
      <c r="VJO37" s="74"/>
      <c r="VJP37" s="74"/>
      <c r="VJQ37" s="85"/>
      <c r="VJR37" s="74"/>
      <c r="VJS37" s="74"/>
      <c r="VJT37" s="85"/>
      <c r="VJU37" s="74"/>
      <c r="VJV37" s="74"/>
      <c r="VJW37" s="85"/>
      <c r="VJX37" s="80"/>
      <c r="VJY37" s="80"/>
      <c r="VJZ37" s="85"/>
      <c r="VKA37" s="77"/>
      <c r="VKB37" s="74"/>
      <c r="VKC37" s="74"/>
      <c r="VKD37" s="85"/>
      <c r="VKE37" s="74"/>
      <c r="VKF37" s="74"/>
      <c r="VKG37" s="85"/>
      <c r="VKH37" s="74"/>
      <c r="VKI37" s="74"/>
      <c r="VKJ37" s="85"/>
      <c r="VKK37" s="74"/>
      <c r="VKL37" s="74"/>
      <c r="VKM37" s="85"/>
      <c r="VKN37" s="80"/>
      <c r="VKO37" s="80"/>
      <c r="VKP37" s="85"/>
      <c r="VKQ37" s="77"/>
      <c r="VKR37" s="74"/>
      <c r="VKS37" s="74"/>
      <c r="VKT37" s="85"/>
      <c r="VKU37" s="74"/>
      <c r="VKV37" s="74"/>
      <c r="VKW37" s="85"/>
      <c r="VKX37" s="74"/>
      <c r="VKY37" s="74"/>
      <c r="VKZ37" s="85"/>
      <c r="VLA37" s="74"/>
      <c r="VLB37" s="74"/>
      <c r="VLC37" s="85"/>
      <c r="VLD37" s="80"/>
      <c r="VLE37" s="80"/>
      <c r="VLF37" s="85"/>
      <c r="VLG37" s="77"/>
      <c r="VLH37" s="74"/>
      <c r="VLI37" s="74"/>
      <c r="VLJ37" s="85"/>
      <c r="VLK37" s="74"/>
      <c r="VLL37" s="74"/>
      <c r="VLM37" s="85"/>
      <c r="VLN37" s="74"/>
      <c r="VLO37" s="74"/>
      <c r="VLP37" s="85"/>
      <c r="VLQ37" s="74"/>
      <c r="VLR37" s="74"/>
      <c r="VLS37" s="85"/>
      <c r="VLT37" s="80"/>
      <c r="VLU37" s="80"/>
      <c r="VLV37" s="85"/>
      <c r="VLW37" s="77"/>
      <c r="VLX37" s="74"/>
      <c r="VLY37" s="74"/>
      <c r="VLZ37" s="85"/>
      <c r="VMA37" s="74"/>
      <c r="VMB37" s="74"/>
      <c r="VMC37" s="85"/>
      <c r="VMD37" s="74"/>
      <c r="VME37" s="74"/>
      <c r="VMF37" s="85"/>
      <c r="VMG37" s="74"/>
      <c r="VMH37" s="74"/>
      <c r="VMI37" s="85"/>
      <c r="VMJ37" s="80"/>
      <c r="VMK37" s="80"/>
      <c r="VML37" s="85"/>
      <c r="VMM37" s="77"/>
      <c r="VMN37" s="74"/>
      <c r="VMO37" s="74"/>
      <c r="VMP37" s="85"/>
      <c r="VMQ37" s="74"/>
      <c r="VMR37" s="74"/>
      <c r="VMS37" s="85"/>
      <c r="VMT37" s="74"/>
      <c r="VMU37" s="74"/>
      <c r="VMV37" s="85"/>
      <c r="VMW37" s="74"/>
      <c r="VMX37" s="74"/>
      <c r="VMY37" s="85"/>
      <c r="VMZ37" s="80"/>
      <c r="VNA37" s="80"/>
      <c r="VNB37" s="85"/>
      <c r="VNC37" s="77"/>
      <c r="VND37" s="74"/>
      <c r="VNE37" s="74"/>
      <c r="VNF37" s="85"/>
      <c r="VNG37" s="74"/>
      <c r="VNH37" s="74"/>
      <c r="VNI37" s="85"/>
      <c r="VNJ37" s="74"/>
      <c r="VNK37" s="74"/>
      <c r="VNL37" s="85"/>
      <c r="VNM37" s="74"/>
      <c r="VNN37" s="74"/>
      <c r="VNO37" s="85"/>
      <c r="VNP37" s="80"/>
      <c r="VNQ37" s="80"/>
      <c r="VNR37" s="85"/>
      <c r="VNS37" s="77"/>
      <c r="VNT37" s="74"/>
      <c r="VNU37" s="74"/>
      <c r="VNV37" s="85"/>
      <c r="VNW37" s="74"/>
      <c r="VNX37" s="74"/>
      <c r="VNY37" s="85"/>
      <c r="VNZ37" s="74"/>
      <c r="VOA37" s="74"/>
      <c r="VOB37" s="85"/>
      <c r="VOC37" s="74"/>
      <c r="VOD37" s="74"/>
      <c r="VOE37" s="85"/>
      <c r="VOF37" s="80"/>
      <c r="VOG37" s="80"/>
      <c r="VOH37" s="85"/>
      <c r="VOI37" s="77"/>
      <c r="VOJ37" s="74"/>
      <c r="VOK37" s="74"/>
      <c r="VOL37" s="85"/>
      <c r="VOM37" s="74"/>
      <c r="VON37" s="74"/>
      <c r="VOO37" s="85"/>
      <c r="VOP37" s="74"/>
      <c r="VOQ37" s="74"/>
      <c r="VOR37" s="85"/>
      <c r="VOS37" s="74"/>
      <c r="VOT37" s="74"/>
      <c r="VOU37" s="85"/>
      <c r="VOV37" s="80"/>
      <c r="VOW37" s="80"/>
      <c r="VOX37" s="85"/>
      <c r="VOY37" s="77"/>
      <c r="VOZ37" s="74"/>
      <c r="VPA37" s="74"/>
      <c r="VPB37" s="85"/>
      <c r="VPC37" s="74"/>
      <c r="VPD37" s="74"/>
      <c r="VPE37" s="85"/>
      <c r="VPF37" s="74"/>
      <c r="VPG37" s="74"/>
      <c r="VPH37" s="85"/>
      <c r="VPI37" s="74"/>
      <c r="VPJ37" s="74"/>
      <c r="VPK37" s="85"/>
      <c r="VPL37" s="80"/>
      <c r="VPM37" s="80"/>
      <c r="VPN37" s="85"/>
      <c r="VPO37" s="77"/>
      <c r="VPP37" s="74"/>
      <c r="VPQ37" s="74"/>
      <c r="VPR37" s="85"/>
      <c r="VPS37" s="74"/>
      <c r="VPT37" s="74"/>
      <c r="VPU37" s="85"/>
      <c r="VPV37" s="74"/>
      <c r="VPW37" s="74"/>
      <c r="VPX37" s="85"/>
      <c r="VPY37" s="74"/>
      <c r="VPZ37" s="74"/>
      <c r="VQA37" s="85"/>
      <c r="VQB37" s="80"/>
      <c r="VQC37" s="80"/>
      <c r="VQD37" s="85"/>
      <c r="VQE37" s="77"/>
      <c r="VQF37" s="74"/>
      <c r="VQG37" s="74"/>
      <c r="VQH37" s="85"/>
      <c r="VQI37" s="74"/>
      <c r="VQJ37" s="74"/>
      <c r="VQK37" s="85"/>
      <c r="VQL37" s="74"/>
      <c r="VQM37" s="74"/>
      <c r="VQN37" s="85"/>
      <c r="VQO37" s="74"/>
      <c r="VQP37" s="74"/>
      <c r="VQQ37" s="85"/>
      <c r="VQR37" s="80"/>
      <c r="VQS37" s="80"/>
      <c r="VQT37" s="85"/>
      <c r="VQU37" s="77"/>
      <c r="VQV37" s="74"/>
      <c r="VQW37" s="74"/>
      <c r="VQX37" s="85"/>
      <c r="VQY37" s="74"/>
      <c r="VQZ37" s="74"/>
      <c r="VRA37" s="85"/>
      <c r="VRB37" s="74"/>
      <c r="VRC37" s="74"/>
      <c r="VRD37" s="85"/>
      <c r="VRE37" s="74"/>
      <c r="VRF37" s="74"/>
      <c r="VRG37" s="85"/>
      <c r="VRH37" s="80"/>
      <c r="VRI37" s="80"/>
      <c r="VRJ37" s="85"/>
      <c r="VRK37" s="77"/>
      <c r="VRL37" s="74"/>
      <c r="VRM37" s="74"/>
      <c r="VRN37" s="85"/>
      <c r="VRO37" s="74"/>
      <c r="VRP37" s="74"/>
      <c r="VRQ37" s="85"/>
      <c r="VRR37" s="74"/>
      <c r="VRS37" s="74"/>
      <c r="VRT37" s="85"/>
      <c r="VRU37" s="74"/>
      <c r="VRV37" s="74"/>
      <c r="VRW37" s="85"/>
      <c r="VRX37" s="80"/>
      <c r="VRY37" s="80"/>
      <c r="VRZ37" s="85"/>
      <c r="VSA37" s="77"/>
      <c r="VSB37" s="74"/>
      <c r="VSC37" s="74"/>
      <c r="VSD37" s="85"/>
      <c r="VSE37" s="74"/>
      <c r="VSF37" s="74"/>
      <c r="VSG37" s="85"/>
      <c r="VSH37" s="74"/>
      <c r="VSI37" s="74"/>
      <c r="VSJ37" s="85"/>
      <c r="VSK37" s="74"/>
      <c r="VSL37" s="74"/>
      <c r="VSM37" s="85"/>
      <c r="VSN37" s="80"/>
      <c r="VSO37" s="80"/>
      <c r="VSP37" s="85"/>
      <c r="VSQ37" s="77"/>
      <c r="VSR37" s="74"/>
      <c r="VSS37" s="74"/>
      <c r="VST37" s="85"/>
      <c r="VSU37" s="74"/>
      <c r="VSV37" s="74"/>
      <c r="VSW37" s="85"/>
      <c r="VSX37" s="74"/>
      <c r="VSY37" s="74"/>
      <c r="VSZ37" s="85"/>
      <c r="VTA37" s="74"/>
      <c r="VTB37" s="74"/>
      <c r="VTC37" s="85"/>
      <c r="VTD37" s="80"/>
      <c r="VTE37" s="80"/>
      <c r="VTF37" s="85"/>
      <c r="VTG37" s="77"/>
      <c r="VTH37" s="74"/>
      <c r="VTI37" s="74"/>
      <c r="VTJ37" s="85"/>
      <c r="VTK37" s="74"/>
      <c r="VTL37" s="74"/>
      <c r="VTM37" s="85"/>
      <c r="VTN37" s="74"/>
      <c r="VTO37" s="74"/>
      <c r="VTP37" s="85"/>
      <c r="VTQ37" s="74"/>
      <c r="VTR37" s="74"/>
      <c r="VTS37" s="85"/>
      <c r="VTT37" s="80"/>
      <c r="VTU37" s="80"/>
      <c r="VTV37" s="85"/>
      <c r="VTW37" s="77"/>
      <c r="VTX37" s="74"/>
      <c r="VTY37" s="74"/>
      <c r="VTZ37" s="85"/>
      <c r="VUA37" s="74"/>
      <c r="VUB37" s="74"/>
      <c r="VUC37" s="85"/>
      <c r="VUD37" s="74"/>
      <c r="VUE37" s="74"/>
      <c r="VUF37" s="85"/>
      <c r="VUG37" s="74"/>
      <c r="VUH37" s="74"/>
      <c r="VUI37" s="85"/>
      <c r="VUJ37" s="80"/>
      <c r="VUK37" s="80"/>
      <c r="VUL37" s="85"/>
      <c r="VUM37" s="77"/>
      <c r="VUN37" s="74"/>
      <c r="VUO37" s="74"/>
      <c r="VUP37" s="85"/>
      <c r="VUQ37" s="74"/>
      <c r="VUR37" s="74"/>
      <c r="VUS37" s="85"/>
      <c r="VUT37" s="74"/>
      <c r="VUU37" s="74"/>
      <c r="VUV37" s="85"/>
      <c r="VUW37" s="74"/>
      <c r="VUX37" s="74"/>
      <c r="VUY37" s="85"/>
      <c r="VUZ37" s="80"/>
      <c r="VVA37" s="80"/>
      <c r="VVB37" s="85"/>
      <c r="VVC37" s="77"/>
      <c r="VVD37" s="74"/>
      <c r="VVE37" s="74"/>
      <c r="VVF37" s="85"/>
      <c r="VVG37" s="74"/>
      <c r="VVH37" s="74"/>
      <c r="VVI37" s="85"/>
      <c r="VVJ37" s="74"/>
      <c r="VVK37" s="74"/>
      <c r="VVL37" s="85"/>
      <c r="VVM37" s="74"/>
      <c r="VVN37" s="74"/>
      <c r="VVO37" s="85"/>
      <c r="VVP37" s="80"/>
      <c r="VVQ37" s="80"/>
      <c r="VVR37" s="85"/>
      <c r="VVS37" s="77"/>
      <c r="VVT37" s="74"/>
      <c r="VVU37" s="74"/>
      <c r="VVV37" s="85"/>
      <c r="VVW37" s="74"/>
      <c r="VVX37" s="74"/>
      <c r="VVY37" s="85"/>
      <c r="VVZ37" s="74"/>
      <c r="VWA37" s="74"/>
      <c r="VWB37" s="85"/>
      <c r="VWC37" s="74"/>
      <c r="VWD37" s="74"/>
      <c r="VWE37" s="85"/>
      <c r="VWF37" s="80"/>
      <c r="VWG37" s="80"/>
      <c r="VWH37" s="85"/>
      <c r="VWI37" s="77"/>
      <c r="VWJ37" s="74"/>
      <c r="VWK37" s="74"/>
      <c r="VWL37" s="85"/>
      <c r="VWM37" s="74"/>
      <c r="VWN37" s="74"/>
      <c r="VWO37" s="85"/>
      <c r="VWP37" s="74"/>
      <c r="VWQ37" s="74"/>
      <c r="VWR37" s="85"/>
      <c r="VWS37" s="74"/>
      <c r="VWT37" s="74"/>
      <c r="VWU37" s="85"/>
      <c r="VWV37" s="80"/>
      <c r="VWW37" s="80"/>
      <c r="VWX37" s="85"/>
      <c r="VWY37" s="77"/>
      <c r="VWZ37" s="74"/>
      <c r="VXA37" s="74"/>
      <c r="VXB37" s="85"/>
      <c r="VXC37" s="74"/>
      <c r="VXD37" s="74"/>
      <c r="VXE37" s="85"/>
      <c r="VXF37" s="74"/>
      <c r="VXG37" s="74"/>
      <c r="VXH37" s="85"/>
      <c r="VXI37" s="74"/>
      <c r="VXJ37" s="74"/>
      <c r="VXK37" s="85"/>
      <c r="VXL37" s="80"/>
      <c r="VXM37" s="80"/>
      <c r="VXN37" s="85"/>
      <c r="VXO37" s="77"/>
      <c r="VXP37" s="74"/>
      <c r="VXQ37" s="74"/>
      <c r="VXR37" s="85"/>
      <c r="VXS37" s="74"/>
      <c r="VXT37" s="74"/>
      <c r="VXU37" s="85"/>
      <c r="VXV37" s="74"/>
      <c r="VXW37" s="74"/>
      <c r="VXX37" s="85"/>
      <c r="VXY37" s="74"/>
      <c r="VXZ37" s="74"/>
      <c r="VYA37" s="85"/>
      <c r="VYB37" s="80"/>
      <c r="VYC37" s="80"/>
      <c r="VYD37" s="85"/>
      <c r="VYE37" s="77"/>
      <c r="VYF37" s="74"/>
      <c r="VYG37" s="74"/>
      <c r="VYH37" s="85"/>
      <c r="VYI37" s="74"/>
      <c r="VYJ37" s="74"/>
      <c r="VYK37" s="85"/>
      <c r="VYL37" s="74"/>
      <c r="VYM37" s="74"/>
      <c r="VYN37" s="85"/>
      <c r="VYO37" s="74"/>
      <c r="VYP37" s="74"/>
      <c r="VYQ37" s="85"/>
      <c r="VYR37" s="80"/>
      <c r="VYS37" s="80"/>
      <c r="VYT37" s="85"/>
      <c r="VYU37" s="77"/>
      <c r="VYV37" s="74"/>
      <c r="VYW37" s="74"/>
      <c r="VYX37" s="85"/>
      <c r="VYY37" s="74"/>
      <c r="VYZ37" s="74"/>
      <c r="VZA37" s="85"/>
      <c r="VZB37" s="74"/>
      <c r="VZC37" s="74"/>
      <c r="VZD37" s="85"/>
      <c r="VZE37" s="74"/>
      <c r="VZF37" s="74"/>
      <c r="VZG37" s="85"/>
      <c r="VZH37" s="80"/>
      <c r="VZI37" s="80"/>
      <c r="VZJ37" s="85"/>
      <c r="VZK37" s="77"/>
      <c r="VZL37" s="74"/>
      <c r="VZM37" s="74"/>
      <c r="VZN37" s="85"/>
      <c r="VZO37" s="74"/>
      <c r="VZP37" s="74"/>
      <c r="VZQ37" s="85"/>
      <c r="VZR37" s="74"/>
      <c r="VZS37" s="74"/>
      <c r="VZT37" s="85"/>
      <c r="VZU37" s="74"/>
      <c r="VZV37" s="74"/>
      <c r="VZW37" s="85"/>
      <c r="VZX37" s="80"/>
      <c r="VZY37" s="80"/>
      <c r="VZZ37" s="85"/>
      <c r="WAA37" s="77"/>
      <c r="WAB37" s="74"/>
      <c r="WAC37" s="74"/>
      <c r="WAD37" s="85"/>
      <c r="WAE37" s="74"/>
      <c r="WAF37" s="74"/>
      <c r="WAG37" s="85"/>
      <c r="WAH37" s="74"/>
      <c r="WAI37" s="74"/>
      <c r="WAJ37" s="85"/>
      <c r="WAK37" s="74"/>
      <c r="WAL37" s="74"/>
      <c r="WAM37" s="85"/>
      <c r="WAN37" s="80"/>
      <c r="WAO37" s="80"/>
      <c r="WAP37" s="85"/>
      <c r="WAQ37" s="77"/>
      <c r="WAR37" s="74"/>
      <c r="WAS37" s="74"/>
      <c r="WAT37" s="85"/>
      <c r="WAU37" s="74"/>
      <c r="WAV37" s="74"/>
      <c r="WAW37" s="85"/>
      <c r="WAX37" s="74"/>
      <c r="WAY37" s="74"/>
      <c r="WAZ37" s="85"/>
      <c r="WBA37" s="74"/>
      <c r="WBB37" s="74"/>
      <c r="WBC37" s="85"/>
      <c r="WBD37" s="80"/>
      <c r="WBE37" s="80"/>
      <c r="WBF37" s="85"/>
      <c r="WBG37" s="77"/>
      <c r="WBH37" s="74"/>
      <c r="WBI37" s="74"/>
      <c r="WBJ37" s="85"/>
      <c r="WBK37" s="74"/>
      <c r="WBL37" s="74"/>
      <c r="WBM37" s="85"/>
      <c r="WBN37" s="74"/>
      <c r="WBO37" s="74"/>
      <c r="WBP37" s="85"/>
      <c r="WBQ37" s="74"/>
      <c r="WBR37" s="74"/>
      <c r="WBS37" s="85"/>
      <c r="WBT37" s="80"/>
      <c r="WBU37" s="80"/>
      <c r="WBV37" s="85"/>
      <c r="WBW37" s="77"/>
      <c r="WBX37" s="74"/>
      <c r="WBY37" s="74"/>
      <c r="WBZ37" s="85"/>
      <c r="WCA37" s="74"/>
      <c r="WCB37" s="74"/>
      <c r="WCC37" s="85"/>
      <c r="WCD37" s="74"/>
      <c r="WCE37" s="74"/>
      <c r="WCF37" s="85"/>
      <c r="WCG37" s="74"/>
      <c r="WCH37" s="74"/>
      <c r="WCI37" s="85"/>
      <c r="WCJ37" s="80"/>
      <c r="WCK37" s="80"/>
      <c r="WCL37" s="85"/>
      <c r="WCM37" s="77"/>
      <c r="WCN37" s="74"/>
      <c r="WCO37" s="74"/>
      <c r="WCP37" s="85"/>
      <c r="WCQ37" s="74"/>
      <c r="WCR37" s="74"/>
      <c r="WCS37" s="85"/>
      <c r="WCT37" s="74"/>
      <c r="WCU37" s="74"/>
      <c r="WCV37" s="85"/>
      <c r="WCW37" s="74"/>
      <c r="WCX37" s="74"/>
      <c r="WCY37" s="85"/>
      <c r="WCZ37" s="80"/>
      <c r="WDA37" s="80"/>
      <c r="WDB37" s="85"/>
      <c r="WDC37" s="77"/>
      <c r="WDD37" s="74"/>
      <c r="WDE37" s="74"/>
      <c r="WDF37" s="85"/>
      <c r="WDG37" s="74"/>
      <c r="WDH37" s="74"/>
      <c r="WDI37" s="85"/>
      <c r="WDJ37" s="74"/>
      <c r="WDK37" s="74"/>
      <c r="WDL37" s="85"/>
      <c r="WDM37" s="74"/>
      <c r="WDN37" s="74"/>
      <c r="WDO37" s="85"/>
      <c r="WDP37" s="80"/>
      <c r="WDQ37" s="80"/>
      <c r="WDR37" s="85"/>
      <c r="WDS37" s="77"/>
      <c r="WDT37" s="74"/>
      <c r="WDU37" s="74"/>
      <c r="WDV37" s="85"/>
      <c r="WDW37" s="74"/>
      <c r="WDX37" s="74"/>
      <c r="WDY37" s="85"/>
      <c r="WDZ37" s="74"/>
      <c r="WEA37" s="74"/>
      <c r="WEB37" s="85"/>
      <c r="WEC37" s="74"/>
      <c r="WED37" s="74"/>
      <c r="WEE37" s="85"/>
      <c r="WEF37" s="80"/>
      <c r="WEG37" s="80"/>
      <c r="WEH37" s="85"/>
      <c r="WEI37" s="77"/>
      <c r="WEJ37" s="74"/>
      <c r="WEK37" s="74"/>
      <c r="WEL37" s="85"/>
      <c r="WEM37" s="74"/>
      <c r="WEN37" s="74"/>
      <c r="WEO37" s="85"/>
      <c r="WEP37" s="74"/>
      <c r="WEQ37" s="74"/>
      <c r="WER37" s="85"/>
      <c r="WES37" s="74"/>
      <c r="WET37" s="74"/>
      <c r="WEU37" s="85"/>
      <c r="WEV37" s="80"/>
      <c r="WEW37" s="80"/>
      <c r="WEX37" s="85"/>
      <c r="WEY37" s="77"/>
      <c r="WEZ37" s="74"/>
      <c r="WFA37" s="74"/>
      <c r="WFB37" s="85"/>
      <c r="WFC37" s="74"/>
      <c r="WFD37" s="74"/>
      <c r="WFE37" s="85"/>
      <c r="WFF37" s="74"/>
      <c r="WFG37" s="74"/>
      <c r="WFH37" s="85"/>
      <c r="WFI37" s="74"/>
      <c r="WFJ37" s="74"/>
      <c r="WFK37" s="85"/>
      <c r="WFL37" s="80"/>
      <c r="WFM37" s="80"/>
      <c r="WFN37" s="85"/>
      <c r="WFO37" s="77"/>
      <c r="WFP37" s="74"/>
      <c r="WFQ37" s="74"/>
      <c r="WFR37" s="85"/>
      <c r="WFS37" s="74"/>
      <c r="WFT37" s="74"/>
      <c r="WFU37" s="85"/>
      <c r="WFV37" s="74"/>
      <c r="WFW37" s="74"/>
      <c r="WFX37" s="85"/>
      <c r="WFY37" s="74"/>
      <c r="WFZ37" s="74"/>
      <c r="WGA37" s="85"/>
      <c r="WGB37" s="80"/>
      <c r="WGC37" s="80"/>
      <c r="WGD37" s="85"/>
      <c r="WGE37" s="77"/>
      <c r="WGF37" s="74"/>
      <c r="WGG37" s="74"/>
      <c r="WGH37" s="85"/>
      <c r="WGI37" s="74"/>
      <c r="WGJ37" s="74"/>
      <c r="WGK37" s="85"/>
      <c r="WGL37" s="74"/>
      <c r="WGM37" s="74"/>
      <c r="WGN37" s="85"/>
      <c r="WGO37" s="74"/>
      <c r="WGP37" s="74"/>
      <c r="WGQ37" s="85"/>
      <c r="WGR37" s="80"/>
      <c r="WGS37" s="80"/>
      <c r="WGT37" s="85"/>
      <c r="WGU37" s="77"/>
      <c r="WGV37" s="74"/>
      <c r="WGW37" s="74"/>
      <c r="WGX37" s="85"/>
      <c r="WGY37" s="74"/>
      <c r="WGZ37" s="74"/>
      <c r="WHA37" s="85"/>
      <c r="WHB37" s="74"/>
      <c r="WHC37" s="74"/>
      <c r="WHD37" s="85"/>
      <c r="WHE37" s="74"/>
      <c r="WHF37" s="74"/>
      <c r="WHG37" s="85"/>
      <c r="WHH37" s="80"/>
      <c r="WHI37" s="80"/>
      <c r="WHJ37" s="85"/>
      <c r="WHK37" s="77"/>
      <c r="WHL37" s="74"/>
      <c r="WHM37" s="74"/>
      <c r="WHN37" s="85"/>
      <c r="WHO37" s="74"/>
      <c r="WHP37" s="74"/>
      <c r="WHQ37" s="85"/>
      <c r="WHR37" s="74"/>
      <c r="WHS37" s="74"/>
      <c r="WHT37" s="85"/>
      <c r="WHU37" s="74"/>
      <c r="WHV37" s="74"/>
      <c r="WHW37" s="85"/>
      <c r="WHX37" s="80"/>
      <c r="WHY37" s="80"/>
      <c r="WHZ37" s="85"/>
      <c r="WIA37" s="77"/>
      <c r="WIB37" s="74"/>
      <c r="WIC37" s="74"/>
      <c r="WID37" s="85"/>
      <c r="WIE37" s="74"/>
      <c r="WIF37" s="74"/>
      <c r="WIG37" s="85"/>
      <c r="WIH37" s="74"/>
      <c r="WII37" s="74"/>
      <c r="WIJ37" s="85"/>
      <c r="WIK37" s="74"/>
      <c r="WIL37" s="74"/>
      <c r="WIM37" s="85"/>
      <c r="WIN37" s="80"/>
      <c r="WIO37" s="80"/>
      <c r="WIP37" s="85"/>
      <c r="WIQ37" s="77"/>
      <c r="WIR37" s="74"/>
      <c r="WIS37" s="74"/>
      <c r="WIT37" s="85"/>
      <c r="WIU37" s="74"/>
      <c r="WIV37" s="74"/>
      <c r="WIW37" s="85"/>
      <c r="WIX37" s="74"/>
      <c r="WIY37" s="74"/>
      <c r="WIZ37" s="85"/>
      <c r="WJA37" s="74"/>
      <c r="WJB37" s="74"/>
      <c r="WJC37" s="85"/>
      <c r="WJD37" s="80"/>
      <c r="WJE37" s="80"/>
      <c r="WJF37" s="85"/>
      <c r="WJG37" s="77"/>
      <c r="WJH37" s="74"/>
      <c r="WJI37" s="74"/>
      <c r="WJJ37" s="85"/>
      <c r="WJK37" s="74"/>
      <c r="WJL37" s="74"/>
      <c r="WJM37" s="85"/>
      <c r="WJN37" s="74"/>
      <c r="WJO37" s="74"/>
      <c r="WJP37" s="85"/>
      <c r="WJQ37" s="74"/>
      <c r="WJR37" s="74"/>
      <c r="WJS37" s="85"/>
      <c r="WJT37" s="80"/>
      <c r="WJU37" s="80"/>
      <c r="WJV37" s="85"/>
      <c r="WJW37" s="77"/>
      <c r="WJX37" s="74"/>
      <c r="WJY37" s="74"/>
      <c r="WJZ37" s="85"/>
      <c r="WKA37" s="74"/>
      <c r="WKB37" s="74"/>
      <c r="WKC37" s="85"/>
      <c r="WKD37" s="74"/>
      <c r="WKE37" s="74"/>
      <c r="WKF37" s="85"/>
      <c r="WKG37" s="74"/>
      <c r="WKH37" s="74"/>
      <c r="WKI37" s="85"/>
      <c r="WKJ37" s="80"/>
      <c r="WKK37" s="80"/>
      <c r="WKL37" s="85"/>
      <c r="WKM37" s="77"/>
      <c r="WKN37" s="74"/>
      <c r="WKO37" s="74"/>
      <c r="WKP37" s="85"/>
      <c r="WKQ37" s="74"/>
      <c r="WKR37" s="74"/>
      <c r="WKS37" s="85"/>
      <c r="WKT37" s="74"/>
      <c r="WKU37" s="74"/>
      <c r="WKV37" s="85"/>
      <c r="WKW37" s="74"/>
      <c r="WKX37" s="74"/>
      <c r="WKY37" s="85"/>
      <c r="WKZ37" s="80"/>
      <c r="WLA37" s="80"/>
      <c r="WLB37" s="85"/>
      <c r="WLC37" s="77"/>
      <c r="WLD37" s="74"/>
      <c r="WLE37" s="74"/>
      <c r="WLF37" s="85"/>
      <c r="WLG37" s="74"/>
      <c r="WLH37" s="74"/>
      <c r="WLI37" s="85"/>
      <c r="WLJ37" s="74"/>
      <c r="WLK37" s="74"/>
      <c r="WLL37" s="85"/>
      <c r="WLM37" s="74"/>
      <c r="WLN37" s="74"/>
      <c r="WLO37" s="85"/>
      <c r="WLP37" s="80"/>
      <c r="WLQ37" s="80"/>
      <c r="WLR37" s="85"/>
      <c r="WLS37" s="77"/>
      <c r="WLT37" s="74"/>
      <c r="WLU37" s="74"/>
      <c r="WLV37" s="85"/>
      <c r="WLW37" s="74"/>
      <c r="WLX37" s="74"/>
      <c r="WLY37" s="85"/>
      <c r="WLZ37" s="74"/>
      <c r="WMA37" s="74"/>
      <c r="WMB37" s="85"/>
      <c r="WMC37" s="74"/>
      <c r="WMD37" s="74"/>
      <c r="WME37" s="85"/>
      <c r="WMF37" s="80"/>
      <c r="WMG37" s="80"/>
      <c r="WMH37" s="85"/>
      <c r="WMI37" s="77"/>
      <c r="WMJ37" s="74"/>
      <c r="WMK37" s="74"/>
      <c r="WML37" s="85"/>
      <c r="WMM37" s="74"/>
      <c r="WMN37" s="74"/>
      <c r="WMO37" s="85"/>
      <c r="WMP37" s="74"/>
      <c r="WMQ37" s="74"/>
      <c r="WMR37" s="85"/>
      <c r="WMS37" s="74"/>
      <c r="WMT37" s="74"/>
      <c r="WMU37" s="85"/>
      <c r="WMV37" s="80"/>
      <c r="WMW37" s="80"/>
      <c r="WMX37" s="85"/>
      <c r="WMY37" s="77"/>
      <c r="WMZ37" s="74"/>
      <c r="WNA37" s="74"/>
      <c r="WNB37" s="85"/>
      <c r="WNC37" s="74"/>
      <c r="WND37" s="74"/>
      <c r="WNE37" s="85"/>
      <c r="WNF37" s="74"/>
      <c r="WNG37" s="74"/>
      <c r="WNH37" s="85"/>
      <c r="WNI37" s="74"/>
      <c r="WNJ37" s="74"/>
      <c r="WNK37" s="85"/>
      <c r="WNL37" s="80"/>
      <c r="WNM37" s="80"/>
      <c r="WNN37" s="85"/>
      <c r="WNO37" s="77"/>
      <c r="WNP37" s="74"/>
      <c r="WNQ37" s="74"/>
      <c r="WNR37" s="85"/>
      <c r="WNS37" s="74"/>
      <c r="WNT37" s="74"/>
      <c r="WNU37" s="85"/>
      <c r="WNV37" s="74"/>
      <c r="WNW37" s="74"/>
      <c r="WNX37" s="85"/>
      <c r="WNY37" s="74"/>
      <c r="WNZ37" s="74"/>
      <c r="WOA37" s="85"/>
      <c r="WOB37" s="80"/>
      <c r="WOC37" s="80"/>
      <c r="WOD37" s="85"/>
      <c r="WOE37" s="77"/>
      <c r="WOF37" s="74"/>
      <c r="WOG37" s="74"/>
      <c r="WOH37" s="85"/>
      <c r="WOI37" s="74"/>
      <c r="WOJ37" s="74"/>
      <c r="WOK37" s="85"/>
      <c r="WOL37" s="74"/>
      <c r="WOM37" s="74"/>
      <c r="WON37" s="85"/>
      <c r="WOO37" s="74"/>
      <c r="WOP37" s="74"/>
      <c r="WOQ37" s="85"/>
      <c r="WOR37" s="80"/>
      <c r="WOS37" s="80"/>
      <c r="WOT37" s="85"/>
      <c r="WOU37" s="77"/>
      <c r="WOV37" s="74"/>
      <c r="WOW37" s="74"/>
      <c r="WOX37" s="85"/>
      <c r="WOY37" s="74"/>
      <c r="WOZ37" s="74"/>
      <c r="WPA37" s="85"/>
      <c r="WPB37" s="74"/>
      <c r="WPC37" s="74"/>
      <c r="WPD37" s="85"/>
      <c r="WPE37" s="74"/>
      <c r="WPF37" s="74"/>
      <c r="WPG37" s="85"/>
      <c r="WPH37" s="80"/>
      <c r="WPI37" s="80"/>
      <c r="WPJ37" s="85"/>
      <c r="WPK37" s="77"/>
      <c r="WPL37" s="74"/>
      <c r="WPM37" s="74"/>
      <c r="WPN37" s="85"/>
      <c r="WPO37" s="74"/>
      <c r="WPP37" s="74"/>
      <c r="WPQ37" s="85"/>
      <c r="WPR37" s="74"/>
      <c r="WPS37" s="74"/>
      <c r="WPT37" s="85"/>
      <c r="WPU37" s="74"/>
      <c r="WPV37" s="74"/>
      <c r="WPW37" s="85"/>
      <c r="WPX37" s="80"/>
      <c r="WPY37" s="80"/>
      <c r="WPZ37" s="85"/>
      <c r="WQA37" s="77"/>
      <c r="WQB37" s="74"/>
      <c r="WQC37" s="74"/>
      <c r="WQD37" s="85"/>
      <c r="WQE37" s="74"/>
      <c r="WQF37" s="74"/>
      <c r="WQG37" s="85"/>
      <c r="WQH37" s="74"/>
      <c r="WQI37" s="74"/>
      <c r="WQJ37" s="85"/>
      <c r="WQK37" s="74"/>
      <c r="WQL37" s="74"/>
      <c r="WQM37" s="85"/>
      <c r="WQN37" s="80"/>
      <c r="WQO37" s="80"/>
      <c r="WQP37" s="85"/>
      <c r="WQQ37" s="77"/>
      <c r="WQR37" s="74"/>
      <c r="WQS37" s="74"/>
      <c r="WQT37" s="85"/>
      <c r="WQU37" s="74"/>
      <c r="WQV37" s="74"/>
      <c r="WQW37" s="85"/>
      <c r="WQX37" s="74"/>
      <c r="WQY37" s="74"/>
      <c r="WQZ37" s="85"/>
      <c r="WRA37" s="74"/>
      <c r="WRB37" s="74"/>
      <c r="WRC37" s="85"/>
      <c r="WRD37" s="80"/>
      <c r="WRE37" s="80"/>
      <c r="WRF37" s="85"/>
      <c r="WRG37" s="77"/>
      <c r="WRH37" s="74"/>
      <c r="WRI37" s="74"/>
      <c r="WRJ37" s="85"/>
      <c r="WRK37" s="74"/>
      <c r="WRL37" s="74"/>
      <c r="WRM37" s="85"/>
      <c r="WRN37" s="74"/>
      <c r="WRO37" s="74"/>
      <c r="WRP37" s="85"/>
      <c r="WRQ37" s="74"/>
      <c r="WRR37" s="74"/>
      <c r="WRS37" s="85"/>
      <c r="WRT37" s="80"/>
      <c r="WRU37" s="80"/>
      <c r="WRV37" s="85"/>
      <c r="WRW37" s="77"/>
      <c r="WRX37" s="74"/>
      <c r="WRY37" s="74"/>
      <c r="WRZ37" s="85"/>
      <c r="WSA37" s="74"/>
      <c r="WSB37" s="74"/>
      <c r="WSC37" s="85"/>
      <c r="WSD37" s="74"/>
      <c r="WSE37" s="74"/>
      <c r="WSF37" s="85"/>
      <c r="WSG37" s="74"/>
      <c r="WSH37" s="74"/>
      <c r="WSI37" s="85"/>
      <c r="WSJ37" s="80"/>
      <c r="WSK37" s="80"/>
      <c r="WSL37" s="85"/>
      <c r="WSM37" s="77"/>
      <c r="WSN37" s="74"/>
      <c r="WSO37" s="74"/>
      <c r="WSP37" s="85"/>
      <c r="WSQ37" s="74"/>
      <c r="WSR37" s="74"/>
      <c r="WSS37" s="85"/>
      <c r="WST37" s="74"/>
      <c r="WSU37" s="74"/>
      <c r="WSV37" s="85"/>
      <c r="WSW37" s="74"/>
      <c r="WSX37" s="74"/>
      <c r="WSY37" s="85"/>
      <c r="WSZ37" s="80"/>
      <c r="WTA37" s="80"/>
      <c r="WTB37" s="85"/>
      <c r="WTC37" s="77"/>
      <c r="WTD37" s="74"/>
      <c r="WTE37" s="74"/>
      <c r="WTF37" s="85"/>
      <c r="WTG37" s="74"/>
      <c r="WTH37" s="74"/>
      <c r="WTI37" s="85"/>
      <c r="WTJ37" s="74"/>
      <c r="WTK37" s="74"/>
      <c r="WTL37" s="85"/>
      <c r="WTM37" s="74"/>
      <c r="WTN37" s="74"/>
      <c r="WTO37" s="85"/>
      <c r="WTP37" s="80"/>
      <c r="WTQ37" s="80"/>
      <c r="WTR37" s="85"/>
      <c r="WTS37" s="77"/>
      <c r="WTT37" s="74"/>
      <c r="WTU37" s="74"/>
      <c r="WTV37" s="85"/>
      <c r="WTW37" s="74"/>
      <c r="WTX37" s="74"/>
      <c r="WTY37" s="85"/>
      <c r="WTZ37" s="74"/>
      <c r="WUA37" s="74"/>
      <c r="WUB37" s="85"/>
      <c r="WUC37" s="74"/>
      <c r="WUD37" s="74"/>
      <c r="WUE37" s="85"/>
      <c r="WUF37" s="80"/>
      <c r="WUG37" s="80"/>
      <c r="WUH37" s="85"/>
      <c r="WUI37" s="77"/>
      <c r="WUJ37" s="74"/>
      <c r="WUK37" s="74"/>
      <c r="WUL37" s="85"/>
      <c r="WUM37" s="74"/>
      <c r="WUN37" s="74"/>
      <c r="WUO37" s="85"/>
      <c r="WUP37" s="74"/>
      <c r="WUQ37" s="74"/>
      <c r="WUR37" s="85"/>
      <c r="WUS37" s="74"/>
      <c r="WUT37" s="74"/>
      <c r="WUU37" s="85"/>
      <c r="WUV37" s="80"/>
      <c r="WUW37" s="80"/>
      <c r="WUX37" s="85"/>
      <c r="WUY37" s="77"/>
      <c r="WUZ37" s="74"/>
      <c r="WVA37" s="74"/>
      <c r="WVB37" s="85"/>
      <c r="WVC37" s="74"/>
      <c r="WVD37" s="74"/>
      <c r="WVE37" s="85"/>
      <c r="WVF37" s="74"/>
      <c r="WVG37" s="74"/>
      <c r="WVH37" s="85"/>
      <c r="WVI37" s="74"/>
      <c r="WVJ37" s="74"/>
      <c r="WVK37" s="85"/>
      <c r="WVL37" s="80"/>
      <c r="WVM37" s="80"/>
      <c r="WVN37" s="85"/>
      <c r="WVO37" s="77"/>
      <c r="WVP37" s="74"/>
      <c r="WVQ37" s="74"/>
      <c r="WVR37" s="85"/>
      <c r="WVS37" s="74"/>
      <c r="WVT37" s="74"/>
      <c r="WVU37" s="85"/>
      <c r="WVV37" s="74"/>
      <c r="WVW37" s="74"/>
      <c r="WVX37" s="85"/>
      <c r="WVY37" s="74"/>
      <c r="WVZ37" s="74"/>
      <c r="WWA37" s="85"/>
      <c r="WWB37" s="80"/>
      <c r="WWC37" s="80"/>
      <c r="WWD37" s="85"/>
      <c r="WWE37" s="77"/>
      <c r="WWF37" s="74"/>
      <c r="WWG37" s="74"/>
      <c r="WWH37" s="85"/>
      <c r="WWI37" s="74"/>
      <c r="WWJ37" s="74"/>
      <c r="WWK37" s="85"/>
      <c r="WWL37" s="74"/>
      <c r="WWM37" s="74"/>
      <c r="WWN37" s="85"/>
      <c r="WWO37" s="74"/>
      <c r="WWP37" s="74"/>
      <c r="WWQ37" s="85"/>
      <c r="WWR37" s="80"/>
      <c r="WWS37" s="80"/>
      <c r="WWT37" s="85"/>
      <c r="WWU37" s="77"/>
      <c r="WWV37" s="74"/>
      <c r="WWW37" s="74"/>
      <c r="WWX37" s="85"/>
      <c r="WWY37" s="74"/>
      <c r="WWZ37" s="74"/>
      <c r="WXA37" s="85"/>
      <c r="WXB37" s="74"/>
      <c r="WXC37" s="74"/>
      <c r="WXD37" s="85"/>
      <c r="WXE37" s="74"/>
      <c r="WXF37" s="74"/>
      <c r="WXG37" s="85"/>
      <c r="WXH37" s="80"/>
      <c r="WXI37" s="80"/>
      <c r="WXJ37" s="85"/>
      <c r="WXK37" s="77"/>
      <c r="WXL37" s="74"/>
      <c r="WXM37" s="74"/>
      <c r="WXN37" s="85"/>
      <c r="WXO37" s="74"/>
      <c r="WXP37" s="74"/>
      <c r="WXQ37" s="85"/>
      <c r="WXR37" s="74"/>
      <c r="WXS37" s="74"/>
      <c r="WXT37" s="85"/>
      <c r="WXU37" s="74"/>
      <c r="WXV37" s="74"/>
      <c r="WXW37" s="85"/>
      <c r="WXX37" s="80"/>
      <c r="WXY37" s="80"/>
      <c r="WXZ37" s="85"/>
      <c r="WYA37" s="77"/>
      <c r="WYB37" s="74"/>
      <c r="WYC37" s="74"/>
      <c r="WYD37" s="85"/>
      <c r="WYE37" s="74"/>
      <c r="WYF37" s="74"/>
      <c r="WYG37" s="85"/>
      <c r="WYH37" s="74"/>
      <c r="WYI37" s="74"/>
      <c r="WYJ37" s="85"/>
      <c r="WYK37" s="74"/>
      <c r="WYL37" s="74"/>
      <c r="WYM37" s="85"/>
      <c r="WYN37" s="80"/>
      <c r="WYO37" s="80"/>
      <c r="WYP37" s="85"/>
      <c r="WYQ37" s="77"/>
      <c r="WYR37" s="74"/>
      <c r="WYS37" s="74"/>
      <c r="WYT37" s="85"/>
      <c r="WYU37" s="74"/>
      <c r="WYV37" s="74"/>
      <c r="WYW37" s="85"/>
      <c r="WYX37" s="74"/>
      <c r="WYY37" s="74"/>
      <c r="WYZ37" s="85"/>
      <c r="WZA37" s="74"/>
      <c r="WZB37" s="74"/>
      <c r="WZC37" s="85"/>
      <c r="WZD37" s="80"/>
      <c r="WZE37" s="80"/>
      <c r="WZF37" s="85"/>
      <c r="WZG37" s="77"/>
      <c r="WZH37" s="74"/>
      <c r="WZI37" s="74"/>
      <c r="WZJ37" s="85"/>
      <c r="WZK37" s="74"/>
      <c r="WZL37" s="74"/>
      <c r="WZM37" s="85"/>
      <c r="WZN37" s="74"/>
      <c r="WZO37" s="74"/>
      <c r="WZP37" s="85"/>
      <c r="WZQ37" s="74"/>
      <c r="WZR37" s="74"/>
      <c r="WZS37" s="85"/>
      <c r="WZT37" s="80"/>
      <c r="WZU37" s="80"/>
      <c r="WZV37" s="85"/>
      <c r="WZW37" s="77"/>
      <c r="WZX37" s="74"/>
      <c r="WZY37" s="74"/>
      <c r="WZZ37" s="85"/>
      <c r="XAA37" s="74"/>
      <c r="XAB37" s="74"/>
      <c r="XAC37" s="85"/>
      <c r="XAD37" s="74"/>
      <c r="XAE37" s="74"/>
      <c r="XAF37" s="85"/>
      <c r="XAG37" s="74"/>
      <c r="XAH37" s="74"/>
      <c r="XAI37" s="85"/>
      <c r="XAJ37" s="80"/>
      <c r="XAK37" s="80"/>
      <c r="XAL37" s="85"/>
      <c r="XAM37" s="77"/>
      <c r="XAN37" s="74"/>
      <c r="XAO37" s="74"/>
      <c r="XAP37" s="85"/>
      <c r="XAQ37" s="74"/>
      <c r="XAR37" s="74"/>
      <c r="XAS37" s="85"/>
      <c r="XAT37" s="74"/>
      <c r="XAU37" s="74"/>
      <c r="XAV37" s="85"/>
      <c r="XAW37" s="74"/>
      <c r="XAX37" s="74"/>
      <c r="XAY37" s="85"/>
      <c r="XAZ37" s="80"/>
      <c r="XBA37" s="80"/>
      <c r="XBB37" s="85"/>
      <c r="XBC37" s="77"/>
      <c r="XBD37" s="74"/>
      <c r="XBE37" s="74"/>
      <c r="XBF37" s="85"/>
      <c r="XBG37" s="74"/>
      <c r="XBH37" s="74"/>
      <c r="XBI37" s="85"/>
      <c r="XBJ37" s="74"/>
      <c r="XBK37" s="74"/>
      <c r="XBL37" s="85"/>
      <c r="XBM37" s="74"/>
      <c r="XBN37" s="74"/>
      <c r="XBO37" s="85"/>
      <c r="XBP37" s="80"/>
      <c r="XBQ37" s="80"/>
      <c r="XBR37" s="85"/>
      <c r="XBS37" s="77"/>
      <c r="XBT37" s="74"/>
      <c r="XBU37" s="74"/>
      <c r="XBV37" s="85"/>
      <c r="XBW37" s="74"/>
      <c r="XBX37" s="74"/>
      <c r="XBY37" s="85"/>
      <c r="XBZ37" s="74"/>
      <c r="XCA37" s="74"/>
      <c r="XCB37" s="85"/>
      <c r="XCC37" s="74"/>
      <c r="XCD37" s="74"/>
      <c r="XCE37" s="85"/>
      <c r="XCF37" s="80"/>
      <c r="XCG37" s="80"/>
      <c r="XCH37" s="85"/>
      <c r="XCI37" s="77"/>
      <c r="XCJ37" s="74"/>
      <c r="XCK37" s="74"/>
      <c r="XCL37" s="85"/>
      <c r="XCM37" s="74"/>
      <c r="XCN37" s="74"/>
      <c r="XCO37" s="85"/>
      <c r="XCP37" s="74"/>
      <c r="XCQ37" s="74"/>
      <c r="XCR37" s="85"/>
      <c r="XCS37" s="74"/>
      <c r="XCT37" s="74"/>
      <c r="XCU37" s="85"/>
      <c r="XCV37" s="80"/>
      <c r="XCW37" s="80"/>
      <c r="XCX37" s="85"/>
      <c r="XCY37" s="77"/>
      <c r="XCZ37" s="74"/>
      <c r="XDA37" s="74"/>
      <c r="XDB37" s="85"/>
      <c r="XDC37" s="74"/>
      <c r="XDD37" s="74"/>
      <c r="XDE37" s="85"/>
      <c r="XDF37" s="74"/>
      <c r="XDG37" s="74"/>
      <c r="XDH37" s="85"/>
      <c r="XDI37" s="74"/>
      <c r="XDJ37" s="74"/>
      <c r="XDK37" s="85"/>
      <c r="XDL37" s="80"/>
      <c r="XDM37" s="80"/>
      <c r="XDN37" s="85"/>
      <c r="XDO37" s="77"/>
      <c r="XDP37" s="74"/>
      <c r="XDQ37" s="74"/>
      <c r="XDR37" s="85"/>
      <c r="XDS37" s="74"/>
      <c r="XDT37" s="74"/>
      <c r="XDU37" s="85"/>
      <c r="XDV37" s="74"/>
      <c r="XDW37" s="74"/>
      <c r="XDX37" s="85"/>
      <c r="XDY37" s="74"/>
      <c r="XDZ37" s="74"/>
      <c r="XEA37" s="85"/>
      <c r="XEB37" s="80"/>
      <c r="XEC37" s="80"/>
      <c r="XED37" s="85"/>
      <c r="XEE37" s="77"/>
      <c r="XEF37" s="74"/>
      <c r="XEG37" s="74"/>
      <c r="XEH37" s="85"/>
      <c r="XEI37" s="74"/>
      <c r="XEJ37" s="74"/>
      <c r="XEK37" s="85"/>
      <c r="XEL37" s="74"/>
      <c r="XEM37" s="74"/>
      <c r="XEN37" s="85"/>
      <c r="XEO37" s="74"/>
      <c r="XEP37" s="74"/>
      <c r="XEQ37" s="85"/>
      <c r="XER37" s="80"/>
      <c r="XES37" s="80"/>
      <c r="XET37" s="85"/>
    </row>
    <row r="38" spans="1:16374" s="1" customFormat="1">
      <c r="A38" s="98"/>
      <c r="B38" s="109"/>
      <c r="C38" s="109"/>
      <c r="D38" s="19"/>
      <c r="E38" s="109"/>
      <c r="F38" s="109"/>
      <c r="G38" s="19"/>
      <c r="H38" s="109"/>
      <c r="I38" s="19"/>
      <c r="J38" s="109"/>
      <c r="K38" s="109"/>
      <c r="L38" s="19"/>
      <c r="M38" s="109"/>
      <c r="N38" s="109"/>
      <c r="O38" s="19"/>
    </row>
    <row r="39" spans="1:16374" s="1" customFormat="1" ht="15" customHeight="1">
      <c r="B39" s="8"/>
      <c r="H39" s="8"/>
    </row>
    <row r="40" spans="1:16374" s="1" customFormat="1" ht="15" customHeight="1">
      <c r="A40" s="112" t="s">
        <v>140</v>
      </c>
      <c r="C40" s="41"/>
      <c r="D40" s="41"/>
      <c r="E40" s="41"/>
      <c r="F40" s="8"/>
      <c r="H40" s="8"/>
    </row>
    <row r="41" spans="1:16374" ht="1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1"/>
      <c r="J41" s="1"/>
      <c r="K41" s="1"/>
      <c r="L41" s="1"/>
      <c r="M41" s="1"/>
      <c r="N41" s="1"/>
      <c r="O41" s="1"/>
      <c r="P41" s="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74">
      <c r="A42" s="353"/>
      <c r="B42" s="88" t="s">
        <v>7</v>
      </c>
      <c r="C42" s="88" t="s">
        <v>7</v>
      </c>
      <c r="D42" s="88" t="s">
        <v>7</v>
      </c>
      <c r="E42" s="88" t="s">
        <v>7</v>
      </c>
      <c r="F42" s="88" t="s">
        <v>7</v>
      </c>
      <c r="G42" s="1"/>
      <c r="H42" s="8"/>
      <c r="I42" s="1"/>
      <c r="J42" s="1"/>
      <c r="K42" s="1"/>
      <c r="L42" s="1"/>
      <c r="M42" s="1"/>
      <c r="N42" s="1"/>
      <c r="O42" s="1"/>
      <c r="P42" s="1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74">
      <c r="A43" s="78" t="s">
        <v>37</v>
      </c>
      <c r="B43" s="87">
        <f>B44+B52+B62+B67+B71</f>
        <v>18243209862.949642</v>
      </c>
      <c r="C43" s="87">
        <f>C44+C52+C62+C67+C71</f>
        <v>18588329060.431656</v>
      </c>
      <c r="D43" s="87">
        <f>D44+D52+D62+D67+D71</f>
        <v>18973483546.582733</v>
      </c>
      <c r="E43" s="87">
        <f>E44+E52+E62+E67+E71</f>
        <v>19466782255.035969</v>
      </c>
      <c r="F43" s="87">
        <f>F44+F52+F62+F67+F71</f>
        <v>0</v>
      </c>
      <c r="G43" s="1"/>
      <c r="H43" s="8"/>
      <c r="I43" s="1"/>
      <c r="J43" s="1"/>
      <c r="K43" s="1"/>
      <c r="L43" s="1"/>
      <c r="M43" s="1"/>
      <c r="N43" s="1"/>
      <c r="O43" s="1"/>
      <c r="P43" s="1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74" s="35" customFormat="1">
      <c r="A44" s="78" t="s">
        <v>38</v>
      </c>
      <c r="B44" s="87">
        <f>SUM(B45:B51)</f>
        <v>1002494069.4244605</v>
      </c>
      <c r="C44" s="87">
        <f>SUM(C45:C51)</f>
        <v>1025053481.4748203</v>
      </c>
      <c r="D44" s="87">
        <f>SUM(D45:D51)</f>
        <v>1053884109.8920864</v>
      </c>
      <c r="E44" s="87">
        <f>SUM(E45:E51)</f>
        <v>1090584755.9352517</v>
      </c>
      <c r="F44" s="87">
        <f>SUM(F45:F51)</f>
        <v>0</v>
      </c>
      <c r="G44" s="1"/>
      <c r="H44" s="8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</row>
    <row r="45" spans="1:16374" s="35" customFormat="1">
      <c r="A45" s="73" t="s">
        <v>23</v>
      </c>
      <c r="B45" s="81">
        <f>'KM-ANO'!$C$17*B7/TAX!$C$17</f>
        <v>47500711.690647483</v>
      </c>
      <c r="C45" s="81">
        <f>'KM-ANO'!$D$17*C7/TAX!$D$17</f>
        <v>48975524.280575544</v>
      </c>
      <c r="D45" s="81">
        <f>'KM-ANO'!$E$17*D7/TAX!$E$17</f>
        <v>51872943.705035977</v>
      </c>
      <c r="E45" s="81">
        <f>'KM-ANO'!$F$17*E7/TAX!$F$17</f>
        <v>52727812.949640289</v>
      </c>
      <c r="F45" s="81">
        <f>'KM-ANO'!$G$17*F7/TAX!$G$17</f>
        <v>0</v>
      </c>
      <c r="G45" s="1"/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</row>
    <row r="46" spans="1:16374">
      <c r="A46" s="73" t="s">
        <v>15</v>
      </c>
      <c r="B46" s="81">
        <f>'KM-ANO'!$C$17*B8/TAX!$C$17</f>
        <v>27538535.971223023</v>
      </c>
      <c r="C46" s="81">
        <f>'KM-ANO'!$D$17*C8/TAX!$D$17</f>
        <v>28119325.000000004</v>
      </c>
      <c r="D46" s="81">
        <f>'KM-ANO'!$E$17*D8/TAX!$E$17</f>
        <v>28837154.13669065</v>
      </c>
      <c r="E46" s="81">
        <f>'KM-ANO'!$F$17*E8/TAX!$F$17</f>
        <v>29953052.158273384</v>
      </c>
      <c r="F46" s="81">
        <f>'KM-ANO'!$G$17*F8/TAX!$G$17</f>
        <v>0</v>
      </c>
      <c r="G46" s="1"/>
      <c r="H46" s="8"/>
      <c r="I46" s="1"/>
      <c r="J46" s="1"/>
      <c r="K46" s="1"/>
      <c r="L46" s="1"/>
      <c r="M46" s="1"/>
      <c r="N46" s="1"/>
      <c r="O46" s="1"/>
      <c r="P46" s="1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74">
      <c r="A47" s="73" t="s">
        <v>16</v>
      </c>
      <c r="B47" s="81">
        <f>'KM-ANO'!$C$17*B9/TAX!$C$17</f>
        <v>131910892.44604318</v>
      </c>
      <c r="C47" s="81">
        <f>'KM-ANO'!$D$17*C9/TAX!$D$17</f>
        <v>134977980.57553959</v>
      </c>
      <c r="D47" s="81">
        <f>'KM-ANO'!$E$17*D9/TAX!$E$17</f>
        <v>138214737.41007194</v>
      </c>
      <c r="E47" s="81">
        <f>'KM-ANO'!$F$17*E9/TAX!$F$17</f>
        <v>143650661.69064748</v>
      </c>
      <c r="F47" s="81">
        <f>'KM-ANO'!$G$17*F9/TAX!$G$17</f>
        <v>0</v>
      </c>
      <c r="G47" s="1"/>
      <c r="H47" s="8"/>
      <c r="I47" s="1"/>
      <c r="J47" s="1"/>
      <c r="K47" s="1"/>
      <c r="L47" s="1"/>
      <c r="M47" s="1"/>
      <c r="N47" s="1"/>
      <c r="O47" s="1"/>
      <c r="P47" s="1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74">
      <c r="A48" s="73" t="s">
        <v>28</v>
      </c>
      <c r="B48" s="81">
        <f>'KM-ANO'!$C$17*B10/TAX!$C$17</f>
        <v>409541099.64028782</v>
      </c>
      <c r="C48" s="81">
        <f>'KM-ANO'!$D$17*C10/TAX!$D$17</f>
        <v>420367268.16546768</v>
      </c>
      <c r="D48" s="81">
        <f>'KM-ANO'!$E$17*D10/TAX!$E$17</f>
        <v>435905006.11510795</v>
      </c>
      <c r="E48" s="81">
        <f>'KM-ANO'!$F$17*E10/TAX!$F$17</f>
        <v>454248803.41726619</v>
      </c>
      <c r="F48" s="81">
        <f>'KM-ANO'!$G$17*F10/TAX!$G$17</f>
        <v>0</v>
      </c>
      <c r="G48" s="1"/>
      <c r="H48" s="8"/>
      <c r="I48" s="1"/>
      <c r="J48" s="1"/>
      <c r="K48" s="1"/>
      <c r="L48" s="1"/>
      <c r="M48" s="1"/>
      <c r="N48" s="1"/>
      <c r="O48" s="1"/>
      <c r="P48" s="1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73" t="s">
        <v>19</v>
      </c>
      <c r="B49" s="81">
        <f>'KM-ANO'!$C$17*B11/TAX!$C$17</f>
        <v>204268069.42446044</v>
      </c>
      <c r="C49" s="81">
        <f>'KM-ANO'!$D$17*C11/TAX!$D$17</f>
        <v>206539019.78417268</v>
      </c>
      <c r="D49" s="81">
        <f>'KM-ANO'!$E$17*D11/TAX!$E$17</f>
        <v>209018793.16546765</v>
      </c>
      <c r="E49" s="81">
        <f>'KM-ANO'!$F$17*E11/TAX!$F$17</f>
        <v>211968418.34532374</v>
      </c>
      <c r="F49" s="81">
        <f>'KM-ANO'!$G$17*F11/TAX!$G$17</f>
        <v>0</v>
      </c>
      <c r="H49" s="8"/>
      <c r="I49" s="1"/>
      <c r="J49" s="1"/>
      <c r="K49" s="1"/>
      <c r="L49" s="1"/>
      <c r="M49" s="1"/>
      <c r="N49" s="1"/>
      <c r="O49" s="1"/>
      <c r="P49" s="1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73" t="s">
        <v>17</v>
      </c>
      <c r="B50" s="81">
        <f>'KM-ANO'!$C$17*B12/TAX!$C$17</f>
        <v>34416644.244604319</v>
      </c>
      <c r="C50" s="81">
        <f>'KM-ANO'!$D$17*C12/TAX!$D$17</f>
        <v>35826199.640287772</v>
      </c>
      <c r="D50" s="81">
        <f>'KM-ANO'!$E$17*D12/TAX!$E$17</f>
        <v>37131343.525179856</v>
      </c>
      <c r="E50" s="81">
        <f>'KM-ANO'!$F$17*E12/TAX!$F$17</f>
        <v>38906339.208633095</v>
      </c>
      <c r="F50" s="81">
        <f>'KM-ANO'!$G$17*F12/TAX!$G$17</f>
        <v>0</v>
      </c>
      <c r="H50" s="8"/>
      <c r="I50" s="1"/>
      <c r="J50" s="1"/>
      <c r="K50" s="1"/>
      <c r="L50" s="1"/>
      <c r="M50" s="1"/>
      <c r="N50" s="1"/>
      <c r="O50" s="1"/>
      <c r="P50" s="1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73" t="s">
        <v>29</v>
      </c>
      <c r="B51" s="81">
        <f>'KM-ANO'!$C$17*B13/TAX!$C$17</f>
        <v>147318116.00719425</v>
      </c>
      <c r="C51" s="81">
        <f>'KM-ANO'!$D$17*C13/TAX!$D$17</f>
        <v>150248164.028777</v>
      </c>
      <c r="D51" s="81">
        <f>'KM-ANO'!$E$17*D13/TAX!$E$17</f>
        <v>152904131.83453238</v>
      </c>
      <c r="E51" s="81">
        <f>'KM-ANO'!$F$17*E13/TAX!$F$17</f>
        <v>159129668.16546765</v>
      </c>
      <c r="F51" s="81">
        <f>'KM-ANO'!$G$17*F13/TAX!$G$17</f>
        <v>0</v>
      </c>
      <c r="H51" s="8"/>
      <c r="I51" s="1"/>
      <c r="J51" s="1"/>
      <c r="K51" s="1"/>
      <c r="L51" s="1"/>
      <c r="M51" s="1"/>
      <c r="N51" s="1"/>
      <c r="O51" s="1"/>
      <c r="P51" s="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78" t="s">
        <v>39</v>
      </c>
      <c r="B52" s="87">
        <f>SUM(B53:B61)</f>
        <v>3060451472.8417273</v>
      </c>
      <c r="C52" s="87">
        <f>SUM(C53:C61)</f>
        <v>3128103606.1151075</v>
      </c>
      <c r="D52" s="87">
        <f>SUM(D53:D61)</f>
        <v>3213792827.8776975</v>
      </c>
      <c r="E52" s="87">
        <f>SUM(E53:E61)</f>
        <v>3299207969.4244609</v>
      </c>
      <c r="F52" s="87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5" customFormat="1">
      <c r="A53" s="73" t="s">
        <v>35</v>
      </c>
      <c r="B53" s="81">
        <f>'KM-ANO'!$C$17*B15/TAX!$C$17</f>
        <v>142724009.53237411</v>
      </c>
      <c r="C53" s="81">
        <f>'KM-ANO'!$D$17*C15/TAX!$D$17</f>
        <v>146711224.10071942</v>
      </c>
      <c r="D53" s="81">
        <f>'KM-ANO'!$E$17*D15/TAX!$E$17</f>
        <v>151755605.21582735</v>
      </c>
      <c r="E53" s="81">
        <f>'KM-ANO'!$F$17*E15/TAX!$F$17</f>
        <v>160584903.59712231</v>
      </c>
      <c r="F53" s="81">
        <f>'KM-ANO'!$G$17*F15/TAX!$G$17</f>
        <v>0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</row>
    <row r="54" spans="1:190">
      <c r="A54" s="73" t="s">
        <v>31</v>
      </c>
      <c r="B54" s="81">
        <f>'KM-ANO'!$C$17*B16/TAX!$C$17</f>
        <v>783210319.60431659</v>
      </c>
      <c r="C54" s="81">
        <f>'KM-ANO'!$D$17*C16/TAX!$D$17</f>
        <v>806082966.18705046</v>
      </c>
      <c r="D54" s="81">
        <f>'KM-ANO'!$E$17*D16/TAX!$E$17</f>
        <v>831389706.11510801</v>
      </c>
      <c r="E54" s="81">
        <f>'KM-ANO'!$F$17*E16/TAX!$F$17</f>
        <v>859672174.10071945</v>
      </c>
      <c r="F54" s="81">
        <f>'KM-ANO'!$G$17*F16/TAX!$G$17</f>
        <v>0</v>
      </c>
      <c r="H54" s="8"/>
      <c r="I54" s="1"/>
      <c r="J54" s="1"/>
      <c r="K54" s="1"/>
      <c r="L54" s="1"/>
      <c r="M54" s="1"/>
      <c r="N54" s="1"/>
      <c r="O54" s="1"/>
      <c r="P54" s="1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73" t="s">
        <v>27</v>
      </c>
      <c r="B55" s="81">
        <f>'KM-ANO'!$C$17*B17/TAX!$C$17</f>
        <v>486727308.99280578</v>
      </c>
      <c r="C55" s="81">
        <f>'KM-ANO'!$D$17*C17/TAX!$D$17</f>
        <v>494845303.95683455</v>
      </c>
      <c r="D55" s="81">
        <f>'KM-ANO'!$E$17*D17/TAX!$E$17</f>
        <v>503022030.39568347</v>
      </c>
      <c r="E55" s="81">
        <f>'KM-ANO'!$F$17*E17/TAX!$F$17</f>
        <v>513587170.14388496</v>
      </c>
      <c r="F55" s="81">
        <f>'KM-ANO'!$G$17*F17/TAX!$G$17</f>
        <v>0</v>
      </c>
      <c r="H55" s="8"/>
      <c r="I55" s="1"/>
      <c r="J55" s="1"/>
      <c r="K55" s="1"/>
      <c r="L55" s="1"/>
      <c r="M55" s="1"/>
      <c r="N55" s="1"/>
      <c r="O55" s="1"/>
      <c r="P55" s="1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73" t="s">
        <v>33</v>
      </c>
      <c r="B56" s="81">
        <f>'KM-ANO'!$C$17*B18/TAX!$C$17</f>
        <v>274151998.74100721</v>
      </c>
      <c r="C56" s="81">
        <f>'KM-ANO'!$D$17*C18/TAX!$D$17</f>
        <v>281284610.07194245</v>
      </c>
      <c r="D56" s="81">
        <f>'KM-ANO'!$E$17*D18/TAX!$E$17</f>
        <v>290870891.90647483</v>
      </c>
      <c r="E56" s="81">
        <f>'KM-ANO'!$F$17*E18/TAX!$F$17</f>
        <v>302949998.56115109</v>
      </c>
      <c r="F56" s="81">
        <f>'KM-ANO'!$G$17*F18/TAX!$G$17</f>
        <v>0</v>
      </c>
      <c r="H56" s="8"/>
      <c r="I56" s="1"/>
      <c r="J56" s="1"/>
      <c r="K56" s="1"/>
      <c r="L56" s="1"/>
      <c r="M56" s="1"/>
      <c r="N56" s="1"/>
      <c r="O56" s="1"/>
      <c r="P56" s="1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73" t="s">
        <v>34</v>
      </c>
      <c r="B57" s="81">
        <f>'KM-ANO'!$C$17*B19/TAX!$C$17</f>
        <v>188384468.34532374</v>
      </c>
      <c r="C57" s="81">
        <f>'KM-ANO'!$D$17*C19/TAX!$D$17</f>
        <v>191960562.58992806</v>
      </c>
      <c r="D57" s="81">
        <f>'KM-ANO'!$E$17*D19/TAX!$E$17</f>
        <v>197788030.03597122</v>
      </c>
      <c r="E57" s="81">
        <f>'KM-ANO'!$F$17*E19/TAX!$F$17</f>
        <v>203132594.24460432</v>
      </c>
      <c r="F57" s="81">
        <f>'KM-ANO'!$G$17*F19/TAX!$G$17</f>
        <v>0</v>
      </c>
      <c r="I57" s="1"/>
      <c r="J57" s="1"/>
      <c r="K57" s="1"/>
      <c r="L57" s="1"/>
      <c r="M57" s="1"/>
      <c r="N57" s="1"/>
      <c r="O57" s="1"/>
      <c r="P57" s="1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73" t="s">
        <v>30</v>
      </c>
      <c r="B58" s="81">
        <f>'KM-ANO'!$C$17*B20/TAX!$C$17</f>
        <v>612882516.90647483</v>
      </c>
      <c r="C58" s="81">
        <f>'KM-ANO'!$D$17*C20/TAX!$D$17</f>
        <v>617998680.93525183</v>
      </c>
      <c r="D58" s="81">
        <f>'KM-ANO'!$E$17*D20/TAX!$E$17</f>
        <v>622338284.35251808</v>
      </c>
      <c r="E58" s="81">
        <f>'KM-ANO'!$F$17*E20/TAX!$F$17</f>
        <v>631415560.07194245</v>
      </c>
      <c r="F58" s="81">
        <f>'KM-ANO'!$G$17*F20/TAX!$G$17</f>
        <v>0</v>
      </c>
      <c r="I58" s="1"/>
      <c r="J58" s="1"/>
      <c r="K58" s="1"/>
      <c r="L58" s="1"/>
      <c r="M58" s="1"/>
      <c r="N58" s="1"/>
      <c r="O58" s="1"/>
      <c r="P58" s="1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73" t="s">
        <v>36</v>
      </c>
      <c r="B59" s="81">
        <f>'KM-ANO'!$C$17*B21/TAX!$C$17</f>
        <v>200620192.26618707</v>
      </c>
      <c r="C59" s="81">
        <f>'KM-ANO'!$D$17*C21/TAX!$D$17</f>
        <v>205442698.92086333</v>
      </c>
      <c r="D59" s="81">
        <f>'KM-ANO'!$E$17*D21/TAX!$E$17</f>
        <v>215159495.1438849</v>
      </c>
      <c r="E59" s="81">
        <f>'KM-ANO'!$F$17*E21/TAX!$F$17</f>
        <v>217821988.66906476</v>
      </c>
      <c r="F59" s="81">
        <f>'KM-ANO'!$G$17*F21/TAX!$G$17</f>
        <v>0</v>
      </c>
      <c r="I59" s="1"/>
      <c r="J59" s="1"/>
      <c r="K59" s="1"/>
      <c r="L59" s="1"/>
      <c r="M59" s="1"/>
      <c r="N59" s="1"/>
      <c r="O59" s="1"/>
      <c r="P59" s="1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73" t="s">
        <v>21</v>
      </c>
      <c r="B60" s="81">
        <f>'KM-ANO'!$C$17*B22/TAX!$C$17</f>
        <v>229829312.41007197</v>
      </c>
      <c r="C60" s="81">
        <f>'KM-ANO'!$D$17*C22/TAX!$D$17</f>
        <v>239604840.10791367</v>
      </c>
      <c r="D60" s="81">
        <f>'KM-ANO'!$E$17*D22/TAX!$E$17</f>
        <v>254098462.9496403</v>
      </c>
      <c r="E60" s="81">
        <f>'KM-ANO'!$F$17*E22/TAX!$F$17</f>
        <v>259932456.11510792</v>
      </c>
      <c r="F60" s="81">
        <f>'KM-ANO'!$G$17*F22/TAX!$G$17</f>
        <v>0</v>
      </c>
      <c r="I60" s="1"/>
      <c r="J60" s="1"/>
      <c r="K60" s="1"/>
      <c r="L60" s="1"/>
      <c r="M60" s="1"/>
      <c r="N60" s="1"/>
      <c r="O60" s="1"/>
      <c r="P60" s="1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73" t="s">
        <v>32</v>
      </c>
      <c r="B61" s="81">
        <f>'KM-ANO'!$C$17*B23/TAX!$C$17</f>
        <v>141921346.04316548</v>
      </c>
      <c r="C61" s="81">
        <f>'KM-ANO'!$D$17*C23/TAX!$D$17</f>
        <v>144172719.24460432</v>
      </c>
      <c r="D61" s="81">
        <f>'KM-ANO'!$E$17*D23/TAX!$E$17</f>
        <v>147370321.76258993</v>
      </c>
      <c r="E61" s="81">
        <f>'KM-ANO'!$F$17*E23/TAX!$F$17</f>
        <v>150111123.92086333</v>
      </c>
      <c r="F61" s="81">
        <f>'KM-ANO'!$G$17*F23/TAX!$G$17</f>
        <v>0</v>
      </c>
      <c r="I61" s="1"/>
      <c r="J61" s="1"/>
      <c r="K61" s="1"/>
      <c r="L61" s="1"/>
      <c r="M61" s="1"/>
      <c r="N61" s="1"/>
      <c r="O61" s="1"/>
      <c r="P61" s="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78" t="s">
        <v>40</v>
      </c>
      <c r="B62" s="87">
        <f>SUM(B63:B66)</f>
        <v>8108708865.2877712</v>
      </c>
      <c r="C62" s="87">
        <f>SUM(C63:C66)</f>
        <v>8226439369.4244604</v>
      </c>
      <c r="D62" s="87">
        <f>SUM(D63:D66)</f>
        <v>8352888234.7122307</v>
      </c>
      <c r="E62" s="87">
        <f>SUM(E63:E66)</f>
        <v>8517917153.2374105</v>
      </c>
      <c r="F62" s="87">
        <f>SUM(F63:F66)</f>
        <v>0</v>
      </c>
      <c r="I62" s="1"/>
      <c r="J62" s="1"/>
      <c r="K62" s="1"/>
      <c r="L62" s="1"/>
      <c r="M62" s="1"/>
      <c r="N62" s="1"/>
      <c r="O62" s="1"/>
      <c r="P62" s="1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5" customFormat="1">
      <c r="A63" s="73" t="s">
        <v>26</v>
      </c>
      <c r="B63" s="81">
        <f>'KM-ANO'!$C$17*B25/TAX!$C$17</f>
        <v>485135033.45323741</v>
      </c>
      <c r="C63" s="81">
        <f>'KM-ANO'!$D$17*C25/TAX!$D$17</f>
        <v>496783442.62589931</v>
      </c>
      <c r="D63" s="81">
        <f>'KM-ANO'!$E$17*D25/TAX!$E$17</f>
        <v>505449598.02158278</v>
      </c>
      <c r="E63" s="81">
        <f>'KM-ANO'!$F$17*E25/TAX!$F$17</f>
        <v>521457187.76978421</v>
      </c>
      <c r="F63" s="81">
        <f>'KM-ANO'!$G$17*F25/TAX!$G$17</f>
        <v>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</row>
    <row r="64" spans="1:190">
      <c r="A64" s="73" t="s">
        <v>18</v>
      </c>
      <c r="B64" s="81">
        <f>'KM-ANO'!$C$17*B26/TAX!$C$17</f>
        <v>2210796278.0575542</v>
      </c>
      <c r="C64" s="81">
        <f>'KM-ANO'!$D$17*C26/TAX!$D$17</f>
        <v>2268170403.2374101</v>
      </c>
      <c r="D64" s="81">
        <f>'KM-ANO'!$E$17*D26/TAX!$E$17</f>
        <v>2324506939.0287771</v>
      </c>
      <c r="E64" s="81">
        <f>'KM-ANO'!$F$17*E26/TAX!$F$17</f>
        <v>2398384608.6330938</v>
      </c>
      <c r="F64" s="81">
        <f>'KM-ANO'!$G$17*F26/TAX!$G$17</f>
        <v>0</v>
      </c>
      <c r="I64" s="1"/>
      <c r="J64" s="1"/>
      <c r="K64" s="1"/>
      <c r="L64" s="1"/>
      <c r="M64" s="1"/>
      <c r="N64" s="1"/>
      <c r="O64" s="1"/>
      <c r="P64" s="1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73" t="s">
        <v>12</v>
      </c>
      <c r="B65" s="81">
        <f>'KM-ANO'!$C$17*B27/TAX!$C$17</f>
        <v>949511753.41726625</v>
      </c>
      <c r="C65" s="81">
        <f>'KM-ANO'!$D$17*C27/TAX!$D$17</f>
        <v>955515415.28776979</v>
      </c>
      <c r="D65" s="81">
        <f>'KM-ANO'!$E$17*D27/TAX!$E$17</f>
        <v>960944813.84892094</v>
      </c>
      <c r="E65" s="81">
        <f>'KM-ANO'!$F$17*E27/TAX!$F$17</f>
        <v>969258580.39568353</v>
      </c>
      <c r="F65" s="81">
        <f>'KM-ANO'!$G$17*F27/TAX!$G$17</f>
        <v>0</v>
      </c>
      <c r="I65" s="1"/>
      <c r="J65" s="1"/>
      <c r="K65" s="1"/>
      <c r="L65" s="1"/>
      <c r="M65" s="1"/>
      <c r="N65" s="1"/>
      <c r="O65" s="1"/>
      <c r="P65" s="1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73" t="s">
        <v>10</v>
      </c>
      <c r="B66" s="81">
        <f>'KM-ANO'!$C$17*B28/TAX!$C$17</f>
        <v>4463265800.3597126</v>
      </c>
      <c r="C66" s="81">
        <f>'KM-ANO'!$D$17*C28/TAX!$D$17</f>
        <v>4505970108.2733812</v>
      </c>
      <c r="D66" s="81">
        <f>'KM-ANO'!$E$17*D28/TAX!$E$17</f>
        <v>4561986883.8129501</v>
      </c>
      <c r="E66" s="81">
        <f>'KM-ANO'!$F$17*E28/TAX!$F$17</f>
        <v>4628816776.4388494</v>
      </c>
      <c r="F66" s="81">
        <f>'KM-ANO'!$G$17*F28/TAX!$G$17</f>
        <v>0</v>
      </c>
      <c r="I66" s="1"/>
      <c r="J66" s="1"/>
      <c r="K66" s="1"/>
      <c r="L66" s="1"/>
      <c r="M66" s="1"/>
      <c r="N66" s="1"/>
      <c r="O66" s="1"/>
      <c r="P66" s="1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78" t="s">
        <v>41</v>
      </c>
      <c r="B67" s="87">
        <f>SUM(B68:B70)</f>
        <v>4330082392.6258993</v>
      </c>
      <c r="C67" s="87">
        <f>SUM(C68:C70)</f>
        <v>4417272529.8561153</v>
      </c>
      <c r="D67" s="87">
        <f>SUM(D68:D70)</f>
        <v>4502394014.0287771</v>
      </c>
      <c r="E67" s="87">
        <f>SUM(E68:E70)</f>
        <v>4625299413.6690645</v>
      </c>
      <c r="F67" s="87">
        <f>SUM(F68:F70)</f>
        <v>0</v>
      </c>
      <c r="I67" s="1"/>
      <c r="J67" s="1"/>
      <c r="K67" s="1"/>
      <c r="L67" s="1"/>
      <c r="M67" s="1"/>
      <c r="N67" s="1"/>
      <c r="O67" s="1"/>
      <c r="P67" s="1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5" customFormat="1">
      <c r="A68" s="73" t="s">
        <v>22</v>
      </c>
      <c r="B68" s="81">
        <f>'KM-ANO'!$C$17*B30/TAX!$C$17</f>
        <v>1795460339.5683455</v>
      </c>
      <c r="C68" s="81">
        <f>'KM-ANO'!$D$17*C30/TAX!$D$17</f>
        <v>1828656674.2805758</v>
      </c>
      <c r="D68" s="81">
        <f>'KM-ANO'!$E$17*D30/TAX!$E$17</f>
        <v>1863582324.6402879</v>
      </c>
      <c r="E68" s="81">
        <f>'KM-ANO'!$F$17*E30/TAX!$F$17</f>
        <v>1912107574.2805758</v>
      </c>
      <c r="F68" s="81">
        <f>'KM-ANO'!$G$17*F30/TAX!$G$17</f>
        <v>0</v>
      </c>
      <c r="H68" s="7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</row>
    <row r="69" spans="1:190">
      <c r="A69" s="73" t="s">
        <v>13</v>
      </c>
      <c r="B69" s="81">
        <f>'KM-ANO'!$C$17*B31/TAX!$C$17</f>
        <v>1524088297.3021584</v>
      </c>
      <c r="C69" s="81">
        <f>'KM-ANO'!$D$17*C31/TAX!$D$17</f>
        <v>1553160377.3381295</v>
      </c>
      <c r="D69" s="81">
        <f>'KM-ANO'!$E$17*D31/TAX!$E$17</f>
        <v>1581977954.3165469</v>
      </c>
      <c r="E69" s="81">
        <f>'KM-ANO'!$F$17*E31/TAX!$F$17</f>
        <v>1624225461.8705037</v>
      </c>
      <c r="F69" s="81">
        <f>'KM-ANO'!$G$17*F31/TAX!$G$17</f>
        <v>0</v>
      </c>
      <c r="I69" s="1"/>
      <c r="J69" s="1"/>
      <c r="K69" s="1"/>
      <c r="L69" s="1"/>
      <c r="M69" s="1"/>
      <c r="N69" s="1"/>
      <c r="O69" s="1"/>
      <c r="P69" s="1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73" t="s">
        <v>14</v>
      </c>
      <c r="B70" s="81">
        <f>'KM-ANO'!$C$17*B32/TAX!$C$17</f>
        <v>1010533755.7553958</v>
      </c>
      <c r="C70" s="81">
        <f>'KM-ANO'!$D$17*C32/TAX!$D$17</f>
        <v>1035455478.2374102</v>
      </c>
      <c r="D70" s="81">
        <f>'KM-ANO'!$E$17*D32/TAX!$E$17</f>
        <v>1056833735.0719426</v>
      </c>
      <c r="E70" s="81">
        <f>'KM-ANO'!$F$17*E32/TAX!$F$17</f>
        <v>1088966377.5179856</v>
      </c>
      <c r="F70" s="81">
        <f>'KM-ANO'!$G$17*F32/TAX!$G$17</f>
        <v>0</v>
      </c>
      <c r="I70" s="1"/>
      <c r="J70" s="1"/>
      <c r="K70" s="1"/>
      <c r="L70" s="1"/>
      <c r="M70" s="1"/>
      <c r="N70" s="1"/>
      <c r="O70" s="1"/>
      <c r="P70" s="1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78" t="s">
        <v>42</v>
      </c>
      <c r="B71" s="87">
        <f>SUM(B72:B75)</f>
        <v>1741473062.7697842</v>
      </c>
      <c r="C71" s="87">
        <f>SUM(C72:C75)</f>
        <v>1791460073.5611515</v>
      </c>
      <c r="D71" s="87">
        <f>SUM(D72:D75)</f>
        <v>1850524360.0719426</v>
      </c>
      <c r="E71" s="87">
        <f>SUM(E72:E75)</f>
        <v>1933772962.769784</v>
      </c>
      <c r="F71" s="87">
        <f>SUM(F72:F75)</f>
        <v>0</v>
      </c>
      <c r="I71" s="1"/>
      <c r="J71" s="1"/>
      <c r="K71" s="1"/>
      <c r="L71" s="1"/>
      <c r="M71" s="1"/>
      <c r="N71" s="1"/>
      <c r="O71" s="1"/>
      <c r="P71" s="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5" customFormat="1">
      <c r="A72" s="73" t="s">
        <v>11</v>
      </c>
      <c r="B72" s="81">
        <f>'KM-ANO'!$C$17*B34/TAX!$C$17</f>
        <v>158418364.74820146</v>
      </c>
      <c r="C72" s="81">
        <f>'KM-ANO'!$D$17*C34/TAX!$D$17</f>
        <v>163860814.74820146</v>
      </c>
      <c r="D72" s="81">
        <f>'KM-ANO'!$E$17*D34/TAX!$E$17</f>
        <v>167469537.58992806</v>
      </c>
      <c r="E72" s="81">
        <f>'KM-ANO'!$F$17*E34/TAX!$F$17</f>
        <v>171972283.99280578</v>
      </c>
      <c r="F72" s="81">
        <f>'KM-ANO'!$G$17*F34/TAX!$G$17</f>
        <v>0</v>
      </c>
      <c r="H72" s="7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</row>
    <row r="73" spans="1:190">
      <c r="A73" s="73" t="s">
        <v>20</v>
      </c>
      <c r="B73" s="81">
        <f>'KM-ANO'!$C$17*B35/TAX!$C$17</f>
        <v>741360880.93525183</v>
      </c>
      <c r="C73" s="81">
        <f>'KM-ANO'!$D$17*C35/TAX!$D$17</f>
        <v>754862594.42446053</v>
      </c>
      <c r="D73" s="81">
        <f>'KM-ANO'!$E$17*D35/TAX!$E$17</f>
        <v>773676243.52517986</v>
      </c>
      <c r="E73" s="81">
        <f>'KM-ANO'!$F$17*E35/TAX!$F$17</f>
        <v>801142996.58273387</v>
      </c>
      <c r="F73" s="81">
        <f>'KM-ANO'!$G$17*F35/TAX!$G$17</f>
        <v>0</v>
      </c>
      <c r="I73" s="1"/>
      <c r="J73" s="1"/>
      <c r="K73" s="1"/>
      <c r="L73" s="1"/>
      <c r="M73" s="1"/>
      <c r="N73" s="1"/>
      <c r="O73" s="1"/>
      <c r="P73" s="1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73" t="s">
        <v>24</v>
      </c>
      <c r="B74" s="81">
        <f>'KM-ANO'!$C$17*B36/TAX!$C$17</f>
        <v>488665447.66187054</v>
      </c>
      <c r="C74" s="81">
        <f>'KM-ANO'!$D$17*C36/TAX!$D$17</f>
        <v>509632584.1726619</v>
      </c>
      <c r="D74" s="81">
        <f>'KM-ANO'!$E$17*D36/TAX!$E$17</f>
        <v>535513587.41007197</v>
      </c>
      <c r="E74" s="81">
        <f>'KM-ANO'!$F$17*E36/TAX!$F$17</f>
        <v>571065706.83453238</v>
      </c>
      <c r="F74" s="81">
        <f>'KM-ANO'!$G$17*F36/TAX!$G$17</f>
        <v>0</v>
      </c>
      <c r="I74" s="1"/>
      <c r="J74" s="1"/>
      <c r="K74" s="1"/>
      <c r="L74" s="1"/>
      <c r="M74" s="1"/>
      <c r="N74" s="1"/>
      <c r="O74" s="1"/>
      <c r="P74" s="1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73" t="s">
        <v>25</v>
      </c>
      <c r="B75" s="81">
        <f>'KM-ANO'!$C$17*B37/TAX!$C$17</f>
        <v>353028369.42446047</v>
      </c>
      <c r="C75" s="81">
        <f>'KM-ANO'!$D$17*C37/TAX!$D$17</f>
        <v>363104080.21582735</v>
      </c>
      <c r="D75" s="81">
        <f>'KM-ANO'!$E$17*D37/TAX!$E$17</f>
        <v>373864991.54676265</v>
      </c>
      <c r="E75" s="81">
        <f>'KM-ANO'!$F$17*E37/TAX!$F$17</f>
        <v>389591975.35971224</v>
      </c>
      <c r="F75" s="81">
        <f>'KM-ANO'!$G$17*F37/TAX!$G$17</f>
        <v>0</v>
      </c>
      <c r="I75" s="1"/>
      <c r="J75" s="1"/>
      <c r="K75" s="1"/>
      <c r="L75" s="1"/>
      <c r="M75" s="1"/>
      <c r="N75" s="1"/>
      <c r="O75" s="1"/>
      <c r="P75" s="1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"/>
      <c r="K76" s="1"/>
      <c r="L76" s="1"/>
      <c r="M76" s="1"/>
      <c r="N76" s="1"/>
      <c r="O76" s="1"/>
      <c r="P76" s="1"/>
      <c r="FY76"/>
      <c r="FZ76"/>
      <c r="GA76"/>
      <c r="GB76"/>
      <c r="GC76"/>
      <c r="GD76"/>
      <c r="GE76"/>
      <c r="GF76"/>
      <c r="GG76"/>
      <c r="GH76"/>
    </row>
    <row r="77" spans="1:190">
      <c r="J77" s="8"/>
      <c r="K77" s="8"/>
      <c r="L77" s="8"/>
      <c r="M77" s="8"/>
      <c r="N77" s="8"/>
      <c r="O77" s="8"/>
      <c r="P77" s="8"/>
    </row>
    <row r="78" spans="1:190">
      <c r="J78" s="8"/>
      <c r="K78" s="8"/>
      <c r="L78" s="8"/>
      <c r="M78" s="8"/>
      <c r="N78" s="8"/>
      <c r="O78" s="8"/>
      <c r="P78" s="8"/>
    </row>
    <row r="79" spans="1:190">
      <c r="J79" s="8"/>
      <c r="K79" s="8"/>
      <c r="L79" s="8"/>
      <c r="M79" s="8"/>
      <c r="N79" s="8"/>
      <c r="O79" s="8"/>
      <c r="P79" s="8"/>
    </row>
    <row r="80" spans="1:190">
      <c r="J80" s="8"/>
      <c r="K80" s="8"/>
      <c r="L80" s="8"/>
      <c r="M80" s="8"/>
      <c r="N80" s="8"/>
      <c r="O80" s="8"/>
      <c r="P80" s="8"/>
    </row>
    <row r="81" spans="10:16">
      <c r="J81" s="8"/>
      <c r="K81" s="8"/>
      <c r="L81" s="8"/>
      <c r="M81" s="8"/>
      <c r="N81" s="8"/>
      <c r="O81" s="8"/>
      <c r="P81" s="8"/>
    </row>
    <row r="82" spans="10:16">
      <c r="J82" s="8"/>
      <c r="K82" s="8"/>
      <c r="L82" s="8"/>
      <c r="M82" s="8"/>
      <c r="N82" s="8"/>
      <c r="O82" s="8"/>
      <c r="P82" s="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5" tint="0.39997558519241921"/>
  </sheetPr>
  <dimension ref="A1:XDT82"/>
  <sheetViews>
    <sheetView topLeftCell="A26" workbookViewId="0">
      <pane xSplit="1" topLeftCell="B1" activePane="topRight" state="frozen"/>
      <selection pane="topRight" activeCell="A26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3" width="22.85546875" style="7" bestFit="1" customWidth="1"/>
    <col min="4" max="9" width="20.140625" style="7" bestFit="1" customWidth="1"/>
    <col min="10" max="10" width="19.5703125" style="7" customWidth="1"/>
    <col min="11" max="11" width="19.42578125" style="7" customWidth="1"/>
    <col min="12" max="12" width="19.42578125" style="7" bestFit="1" customWidth="1"/>
    <col min="13" max="13" width="20.42578125" style="7" customWidth="1"/>
    <col min="14" max="14" width="21.42578125" style="7" customWidth="1"/>
    <col min="15" max="16" width="19.42578125" style="7" bestFit="1" customWidth="1"/>
    <col min="17" max="17" width="14.85546875" style="1" customWidth="1"/>
    <col min="18" max="18" width="18.85546875" style="1" customWidth="1"/>
    <col min="19" max="19" width="15.140625" style="1" customWidth="1"/>
    <col min="20" max="20" width="19.28515625" style="1" customWidth="1"/>
    <col min="21" max="21" width="21" style="1" customWidth="1"/>
    <col min="22" max="22" width="19.42578125" style="1" bestFit="1" customWidth="1"/>
    <col min="23" max="23" width="20.140625" style="1" customWidth="1"/>
    <col min="24" max="24" width="19.42578125" style="1" customWidth="1"/>
    <col min="25" max="190" width="8.85546875" style="1"/>
  </cols>
  <sheetData>
    <row r="1" spans="1:16348" s="1" customFormat="1" ht="15.75">
      <c r="A1" s="7"/>
      <c r="B1" s="112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</row>
    <row r="2" spans="1:16348" s="1" customFormat="1" ht="15.75">
      <c r="A2" s="112" t="s">
        <v>138</v>
      </c>
      <c r="B2" s="408" t="s">
        <v>79</v>
      </c>
      <c r="C2" s="409"/>
      <c r="D2" s="409"/>
      <c r="E2" s="409"/>
      <c r="F2" s="410"/>
    </row>
    <row r="3" spans="1:16348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16348" s="25" customFormat="1">
      <c r="A4" s="353"/>
      <c r="B4" s="83" t="s">
        <v>88</v>
      </c>
      <c r="C4" s="83" t="s">
        <v>88</v>
      </c>
      <c r="D4" s="83" t="s">
        <v>88</v>
      </c>
      <c r="E4" s="83" t="s">
        <v>88</v>
      </c>
      <c r="F4" s="83" t="s">
        <v>88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</row>
    <row r="5" spans="1:16348" s="25" customFormat="1">
      <c r="A5" s="76" t="s">
        <v>37</v>
      </c>
      <c r="B5" s="79">
        <f>B6+B14+B24+B29+B33</f>
        <v>673149</v>
      </c>
      <c r="C5" s="79">
        <f>C6+C14+C24+C29+C33</f>
        <v>714075</v>
      </c>
      <c r="D5" s="79">
        <f>D6+D14+D24+D29+D33</f>
        <v>766369</v>
      </c>
      <c r="E5" s="79">
        <f>E6+E14+E24+E29+E33</f>
        <v>818995</v>
      </c>
      <c r="F5" s="79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</row>
    <row r="6" spans="1:16348" s="79" customFormat="1">
      <c r="A6" s="76" t="s">
        <v>38</v>
      </c>
      <c r="B6" s="79">
        <f>SUM(B7:B13)</f>
        <v>27112</v>
      </c>
      <c r="C6" s="79">
        <f>SUM(C7:C13)</f>
        <v>29534</v>
      </c>
      <c r="D6" s="79">
        <f>SUM(D7:D13)</f>
        <v>33174</v>
      </c>
      <c r="E6" s="79">
        <f>SUM(E7:E13)</f>
        <v>36904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87"/>
      <c r="CJ6" s="87"/>
      <c r="CK6" s="87"/>
      <c r="CL6" s="87"/>
      <c r="CM6" s="87"/>
      <c r="CN6" s="87"/>
      <c r="CO6" s="123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123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123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123"/>
      <c r="EL6" s="87"/>
      <c r="EM6" s="87"/>
      <c r="EN6" s="87"/>
      <c r="EO6" s="87"/>
      <c r="EP6" s="87"/>
      <c r="EQ6" s="87"/>
      <c r="ER6" s="87"/>
      <c r="ES6" s="87"/>
      <c r="ET6" s="87"/>
      <c r="EU6" s="87"/>
      <c r="EV6" s="87"/>
      <c r="EW6" s="87"/>
      <c r="EX6" s="87"/>
      <c r="FA6" s="76"/>
      <c r="FQ6" s="76"/>
      <c r="GG6" s="76"/>
      <c r="GW6" s="76"/>
      <c r="HM6" s="76"/>
      <c r="IC6" s="76"/>
      <c r="IS6" s="76"/>
      <c r="JI6" s="76"/>
      <c r="JY6" s="76"/>
      <c r="KO6" s="76"/>
      <c r="LE6" s="76"/>
      <c r="LU6" s="76"/>
      <c r="MK6" s="76"/>
      <c r="NA6" s="76"/>
      <c r="NQ6" s="76"/>
      <c r="OG6" s="76"/>
      <c r="OW6" s="76"/>
      <c r="PM6" s="76"/>
      <c r="QC6" s="76"/>
      <c r="QS6" s="76"/>
      <c r="RI6" s="76"/>
      <c r="RY6" s="76"/>
      <c r="SO6" s="76"/>
      <c r="TE6" s="76"/>
      <c r="TU6" s="76"/>
      <c r="UK6" s="76"/>
      <c r="VA6" s="76"/>
      <c r="VQ6" s="76"/>
      <c r="WG6" s="76"/>
      <c r="WW6" s="76"/>
      <c r="XM6" s="76"/>
      <c r="YC6" s="76"/>
      <c r="YS6" s="76"/>
      <c r="ZI6" s="76"/>
      <c r="ZY6" s="76"/>
      <c r="AAO6" s="76"/>
      <c r="ABE6" s="76"/>
      <c r="ABU6" s="76"/>
      <c r="ACK6" s="76"/>
      <c r="ADA6" s="76"/>
      <c r="ADQ6" s="76"/>
      <c r="AEG6" s="76"/>
      <c r="AEW6" s="76"/>
      <c r="AFM6" s="76"/>
      <c r="AGC6" s="76"/>
      <c r="AGS6" s="76"/>
      <c r="AHI6" s="76"/>
      <c r="AHY6" s="76"/>
      <c r="AIO6" s="76"/>
      <c r="AJE6" s="76"/>
      <c r="AJU6" s="76"/>
      <c r="AKK6" s="76"/>
      <c r="ALA6" s="76"/>
      <c r="ALQ6" s="76"/>
      <c r="AMG6" s="76"/>
      <c r="AMW6" s="76"/>
      <c r="ANM6" s="76"/>
      <c r="AOC6" s="76"/>
      <c r="AOS6" s="76"/>
      <c r="API6" s="76"/>
      <c r="APY6" s="76"/>
      <c r="AQO6" s="76"/>
      <c r="ARE6" s="76"/>
      <c r="ARU6" s="76"/>
      <c r="ASK6" s="76"/>
      <c r="ATA6" s="76"/>
      <c r="ATQ6" s="76"/>
      <c r="AUG6" s="76"/>
      <c r="AUW6" s="76"/>
      <c r="AVM6" s="76"/>
      <c r="AWC6" s="76"/>
      <c r="AWS6" s="76"/>
      <c r="AXI6" s="76"/>
      <c r="AXY6" s="76"/>
      <c r="AYO6" s="76"/>
      <c r="AZE6" s="76"/>
      <c r="AZU6" s="76"/>
      <c r="BAK6" s="76"/>
      <c r="BBA6" s="76"/>
      <c r="BBQ6" s="76"/>
      <c r="BCG6" s="76"/>
      <c r="BCW6" s="76"/>
      <c r="BDM6" s="76"/>
      <c r="BEC6" s="76"/>
      <c r="BES6" s="76"/>
      <c r="BFI6" s="76"/>
      <c r="BFY6" s="76"/>
      <c r="BGO6" s="76"/>
      <c r="BHE6" s="76"/>
      <c r="BHU6" s="76"/>
      <c r="BIK6" s="76"/>
      <c r="BJA6" s="76"/>
      <c r="BJQ6" s="76"/>
      <c r="BKG6" s="76"/>
      <c r="BKW6" s="76"/>
      <c r="BLM6" s="76"/>
      <c r="BMC6" s="76"/>
      <c r="BMS6" s="76"/>
      <c r="BNI6" s="76"/>
      <c r="BNY6" s="76"/>
      <c r="BOO6" s="76"/>
      <c r="BPE6" s="76"/>
      <c r="BPU6" s="76"/>
      <c r="BQK6" s="76"/>
      <c r="BRA6" s="76"/>
      <c r="BRQ6" s="76"/>
      <c r="BSG6" s="76"/>
      <c r="BSW6" s="76"/>
      <c r="BTM6" s="76"/>
      <c r="BUC6" s="76"/>
      <c r="BUS6" s="76"/>
      <c r="BVI6" s="76"/>
      <c r="BVY6" s="76"/>
      <c r="BWO6" s="76"/>
      <c r="BXE6" s="76"/>
      <c r="BXU6" s="76"/>
      <c r="BYK6" s="76"/>
      <c r="BZA6" s="76"/>
      <c r="BZQ6" s="76"/>
      <c r="CAG6" s="76"/>
      <c r="CAW6" s="76"/>
      <c r="CBM6" s="76"/>
      <c r="CCC6" s="76"/>
      <c r="CCS6" s="76"/>
      <c r="CDI6" s="76"/>
      <c r="CDY6" s="76"/>
      <c r="CEO6" s="76"/>
      <c r="CFE6" s="76"/>
      <c r="CFU6" s="76"/>
      <c r="CGK6" s="76"/>
      <c r="CHA6" s="76"/>
      <c r="CHQ6" s="76"/>
      <c r="CIG6" s="76"/>
      <c r="CIW6" s="76"/>
      <c r="CJM6" s="76"/>
      <c r="CKC6" s="76"/>
      <c r="CKS6" s="76"/>
      <c r="CLI6" s="76"/>
      <c r="CLY6" s="76"/>
      <c r="CMO6" s="76"/>
      <c r="CNE6" s="76"/>
      <c r="CNU6" s="76"/>
      <c r="COK6" s="76"/>
      <c r="CPA6" s="76"/>
      <c r="CPQ6" s="76"/>
      <c r="CQG6" s="76"/>
      <c r="CQW6" s="76"/>
      <c r="CRM6" s="76"/>
      <c r="CSC6" s="76"/>
      <c r="CSS6" s="76"/>
      <c r="CTI6" s="76"/>
      <c r="CTY6" s="76"/>
      <c r="CUO6" s="76"/>
      <c r="CVE6" s="76"/>
      <c r="CVU6" s="76"/>
      <c r="CWK6" s="76"/>
      <c r="CXA6" s="76"/>
      <c r="CXQ6" s="76"/>
      <c r="CYG6" s="76"/>
      <c r="CYW6" s="76"/>
      <c r="CZM6" s="76"/>
      <c r="DAC6" s="76"/>
      <c r="DAS6" s="76"/>
      <c r="DBI6" s="76"/>
      <c r="DBY6" s="76"/>
      <c r="DCO6" s="76"/>
      <c r="DDE6" s="76"/>
      <c r="DDU6" s="76"/>
      <c r="DEK6" s="76"/>
      <c r="DFA6" s="76"/>
      <c r="DFQ6" s="76"/>
      <c r="DGG6" s="76"/>
      <c r="DGW6" s="76"/>
      <c r="DHM6" s="76"/>
      <c r="DIC6" s="76"/>
      <c r="DIS6" s="76"/>
      <c r="DJI6" s="76"/>
      <c r="DJY6" s="76"/>
      <c r="DKO6" s="76"/>
      <c r="DLE6" s="76"/>
      <c r="DLU6" s="76"/>
      <c r="DMK6" s="76"/>
      <c r="DNA6" s="76"/>
      <c r="DNQ6" s="76"/>
      <c r="DOG6" s="76"/>
      <c r="DOW6" s="76"/>
      <c r="DPM6" s="76"/>
      <c r="DQC6" s="76"/>
      <c r="DQS6" s="76"/>
      <c r="DRI6" s="76"/>
      <c r="DRY6" s="76"/>
      <c r="DSO6" s="76"/>
      <c r="DTE6" s="76"/>
      <c r="DTU6" s="76"/>
      <c r="DUK6" s="76"/>
      <c r="DVA6" s="76"/>
      <c r="DVQ6" s="76"/>
      <c r="DWG6" s="76"/>
      <c r="DWW6" s="76"/>
      <c r="DXM6" s="76"/>
      <c r="DYC6" s="76"/>
      <c r="DYS6" s="76"/>
      <c r="DZI6" s="76"/>
      <c r="DZY6" s="76"/>
      <c r="EAO6" s="76"/>
      <c r="EBE6" s="76"/>
      <c r="EBU6" s="76"/>
      <c r="ECK6" s="76"/>
      <c r="EDA6" s="76"/>
      <c r="EDQ6" s="76"/>
      <c r="EEG6" s="76"/>
      <c r="EEW6" s="76"/>
      <c r="EFM6" s="76"/>
      <c r="EGC6" s="76"/>
      <c r="EGS6" s="76"/>
      <c r="EHI6" s="76"/>
      <c r="EHY6" s="76"/>
      <c r="EIO6" s="76"/>
      <c r="EJE6" s="76"/>
      <c r="EJU6" s="76"/>
      <c r="EKK6" s="76"/>
      <c r="ELA6" s="76"/>
      <c r="ELQ6" s="76"/>
      <c r="EMG6" s="76"/>
      <c r="EMW6" s="76"/>
      <c r="ENM6" s="76"/>
      <c r="EOC6" s="76"/>
      <c r="EOS6" s="76"/>
      <c r="EPI6" s="76"/>
      <c r="EPY6" s="76"/>
      <c r="EQO6" s="76"/>
      <c r="ERE6" s="76"/>
      <c r="ERU6" s="76"/>
      <c r="ESK6" s="76"/>
      <c r="ETA6" s="76"/>
      <c r="ETQ6" s="76"/>
      <c r="EUG6" s="76"/>
      <c r="EUW6" s="76"/>
      <c r="EVM6" s="76"/>
      <c r="EWC6" s="76"/>
      <c r="EWS6" s="76"/>
      <c r="EXI6" s="76"/>
      <c r="EXY6" s="76"/>
      <c r="EYO6" s="76"/>
      <c r="EZE6" s="76"/>
      <c r="EZU6" s="76"/>
      <c r="FAK6" s="76"/>
      <c r="FBA6" s="76"/>
      <c r="FBQ6" s="76"/>
      <c r="FCG6" s="76"/>
      <c r="FCW6" s="76"/>
      <c r="FDM6" s="76"/>
      <c r="FEC6" s="76"/>
      <c r="FES6" s="76"/>
      <c r="FFI6" s="76"/>
      <c r="FFY6" s="76"/>
      <c r="FGO6" s="76"/>
      <c r="FHE6" s="76"/>
      <c r="FHU6" s="76"/>
      <c r="FIK6" s="76"/>
      <c r="FJA6" s="76"/>
      <c r="FJQ6" s="76"/>
      <c r="FKG6" s="76"/>
      <c r="FKW6" s="76"/>
      <c r="FLM6" s="76"/>
      <c r="FMC6" s="76"/>
      <c r="FMS6" s="76"/>
      <c r="FNI6" s="76"/>
      <c r="FNY6" s="76"/>
      <c r="FOO6" s="76"/>
      <c r="FPE6" s="76"/>
      <c r="FPU6" s="76"/>
      <c r="FQK6" s="76"/>
      <c r="FRA6" s="76"/>
      <c r="FRQ6" s="76"/>
      <c r="FSG6" s="76"/>
      <c r="FSW6" s="76"/>
      <c r="FTM6" s="76"/>
      <c r="FUC6" s="76"/>
      <c r="FUS6" s="76"/>
      <c r="FVI6" s="76"/>
      <c r="FVY6" s="76"/>
      <c r="FWO6" s="76"/>
      <c r="FXE6" s="76"/>
      <c r="FXU6" s="76"/>
      <c r="FYK6" s="76"/>
      <c r="FZA6" s="76"/>
      <c r="FZQ6" s="76"/>
      <c r="GAG6" s="76"/>
      <c r="GAW6" s="76"/>
      <c r="GBM6" s="76"/>
      <c r="GCC6" s="76"/>
      <c r="GCS6" s="76"/>
      <c r="GDI6" s="76"/>
      <c r="GDY6" s="76"/>
      <c r="GEO6" s="76"/>
      <c r="GFE6" s="76"/>
      <c r="GFU6" s="76"/>
      <c r="GGK6" s="76"/>
      <c r="GHA6" s="76"/>
      <c r="GHQ6" s="76"/>
      <c r="GIG6" s="76"/>
      <c r="GIW6" s="76"/>
      <c r="GJM6" s="76"/>
      <c r="GKC6" s="76"/>
      <c r="GKS6" s="76"/>
      <c r="GLI6" s="76"/>
      <c r="GLY6" s="76"/>
      <c r="GMO6" s="76"/>
      <c r="GNE6" s="76"/>
      <c r="GNU6" s="76"/>
      <c r="GOK6" s="76"/>
      <c r="GPA6" s="76"/>
      <c r="GPQ6" s="76"/>
      <c r="GQG6" s="76"/>
      <c r="GQW6" s="76"/>
      <c r="GRM6" s="76"/>
      <c r="GSC6" s="76"/>
      <c r="GSS6" s="76"/>
      <c r="GTI6" s="76"/>
      <c r="GTY6" s="76"/>
      <c r="GUO6" s="76"/>
      <c r="GVE6" s="76"/>
      <c r="GVU6" s="76"/>
      <c r="GWK6" s="76"/>
      <c r="GXA6" s="76"/>
      <c r="GXQ6" s="76"/>
      <c r="GYG6" s="76"/>
      <c r="GYW6" s="76"/>
      <c r="GZM6" s="76"/>
      <c r="HAC6" s="76"/>
      <c r="HAS6" s="76"/>
      <c r="HBI6" s="76"/>
      <c r="HBY6" s="76"/>
      <c r="HCO6" s="76"/>
      <c r="HDE6" s="76"/>
      <c r="HDU6" s="76"/>
      <c r="HEK6" s="76"/>
      <c r="HFA6" s="76"/>
      <c r="HFQ6" s="76"/>
      <c r="HGG6" s="76"/>
      <c r="HGW6" s="76"/>
      <c r="HHM6" s="76"/>
      <c r="HIC6" s="76"/>
      <c r="HIS6" s="76"/>
      <c r="HJI6" s="76"/>
      <c r="HJY6" s="76"/>
      <c r="HKO6" s="76"/>
      <c r="HLE6" s="76"/>
      <c r="HLU6" s="76"/>
      <c r="HMK6" s="76"/>
      <c r="HNA6" s="76"/>
      <c r="HNQ6" s="76"/>
      <c r="HOG6" s="76"/>
      <c r="HOW6" s="76"/>
      <c r="HPM6" s="76"/>
      <c r="HQC6" s="76"/>
      <c r="HQS6" s="76"/>
      <c r="HRI6" s="76"/>
      <c r="HRY6" s="76"/>
      <c r="HSO6" s="76"/>
      <c r="HTE6" s="76"/>
      <c r="HTU6" s="76"/>
      <c r="HUK6" s="76"/>
      <c r="HVA6" s="76"/>
      <c r="HVQ6" s="76"/>
      <c r="HWG6" s="76"/>
      <c r="HWW6" s="76"/>
      <c r="HXM6" s="76"/>
      <c r="HYC6" s="76"/>
      <c r="HYS6" s="76"/>
      <c r="HZI6" s="76"/>
      <c r="HZY6" s="76"/>
      <c r="IAO6" s="76"/>
      <c r="IBE6" s="76"/>
      <c r="IBU6" s="76"/>
      <c r="ICK6" s="76"/>
      <c r="IDA6" s="76"/>
      <c r="IDQ6" s="76"/>
      <c r="IEG6" s="76"/>
      <c r="IEW6" s="76"/>
      <c r="IFM6" s="76"/>
      <c r="IGC6" s="76"/>
      <c r="IGS6" s="76"/>
      <c r="IHI6" s="76"/>
      <c r="IHY6" s="76"/>
      <c r="IIO6" s="76"/>
      <c r="IJE6" s="76"/>
      <c r="IJU6" s="76"/>
      <c r="IKK6" s="76"/>
      <c r="ILA6" s="76"/>
      <c r="ILQ6" s="76"/>
      <c r="IMG6" s="76"/>
      <c r="IMW6" s="76"/>
      <c r="INM6" s="76"/>
      <c r="IOC6" s="76"/>
      <c r="IOS6" s="76"/>
      <c r="IPI6" s="76"/>
      <c r="IPY6" s="76"/>
      <c r="IQO6" s="76"/>
      <c r="IRE6" s="76"/>
      <c r="IRU6" s="76"/>
      <c r="ISK6" s="76"/>
      <c r="ITA6" s="76"/>
      <c r="ITQ6" s="76"/>
      <c r="IUG6" s="76"/>
      <c r="IUW6" s="76"/>
      <c r="IVM6" s="76"/>
      <c r="IWC6" s="76"/>
      <c r="IWS6" s="76"/>
      <c r="IXI6" s="76"/>
      <c r="IXY6" s="76"/>
      <c r="IYO6" s="76"/>
      <c r="IZE6" s="76"/>
      <c r="IZU6" s="76"/>
      <c r="JAK6" s="76"/>
      <c r="JBA6" s="76"/>
      <c r="JBQ6" s="76"/>
      <c r="JCG6" s="76"/>
      <c r="JCW6" s="76"/>
      <c r="JDM6" s="76"/>
      <c r="JEC6" s="76"/>
      <c r="JES6" s="76"/>
      <c r="JFI6" s="76"/>
      <c r="JFY6" s="76"/>
      <c r="JGO6" s="76"/>
      <c r="JHE6" s="76"/>
      <c r="JHU6" s="76"/>
      <c r="JIK6" s="76"/>
      <c r="JJA6" s="76"/>
      <c r="JJQ6" s="76"/>
      <c r="JKG6" s="76"/>
      <c r="JKW6" s="76"/>
      <c r="JLM6" s="76"/>
      <c r="JMC6" s="76"/>
      <c r="JMS6" s="76"/>
      <c r="JNI6" s="76"/>
      <c r="JNY6" s="76"/>
      <c r="JOO6" s="76"/>
      <c r="JPE6" s="76"/>
      <c r="JPU6" s="76"/>
      <c r="JQK6" s="76"/>
      <c r="JRA6" s="76"/>
      <c r="JRQ6" s="76"/>
      <c r="JSG6" s="76"/>
      <c r="JSW6" s="76"/>
      <c r="JTM6" s="76"/>
      <c r="JUC6" s="76"/>
      <c r="JUS6" s="76"/>
      <c r="JVI6" s="76"/>
      <c r="JVY6" s="76"/>
      <c r="JWO6" s="76"/>
      <c r="JXE6" s="76"/>
      <c r="JXU6" s="76"/>
      <c r="JYK6" s="76"/>
      <c r="JZA6" s="76"/>
      <c r="JZQ6" s="76"/>
      <c r="KAG6" s="76"/>
      <c r="KAW6" s="76"/>
      <c r="KBM6" s="76"/>
      <c r="KCC6" s="76"/>
      <c r="KCS6" s="76"/>
      <c r="KDI6" s="76"/>
      <c r="KDY6" s="76"/>
      <c r="KEO6" s="76"/>
      <c r="KFE6" s="76"/>
      <c r="KFU6" s="76"/>
      <c r="KGK6" s="76"/>
      <c r="KHA6" s="76"/>
      <c r="KHQ6" s="76"/>
      <c r="KIG6" s="76"/>
      <c r="KIW6" s="76"/>
      <c r="KJM6" s="76"/>
      <c r="KKC6" s="76"/>
      <c r="KKS6" s="76"/>
      <c r="KLI6" s="76"/>
      <c r="KLY6" s="76"/>
      <c r="KMO6" s="76"/>
      <c r="KNE6" s="76"/>
      <c r="KNU6" s="76"/>
      <c r="KOK6" s="76"/>
      <c r="KPA6" s="76"/>
      <c r="KPQ6" s="76"/>
      <c r="KQG6" s="76"/>
      <c r="KQW6" s="76"/>
      <c r="KRM6" s="76"/>
      <c r="KSC6" s="76"/>
      <c r="KSS6" s="76"/>
      <c r="KTI6" s="76"/>
      <c r="KTY6" s="76"/>
      <c r="KUO6" s="76"/>
      <c r="KVE6" s="76"/>
      <c r="KVU6" s="76"/>
      <c r="KWK6" s="76"/>
      <c r="KXA6" s="76"/>
      <c r="KXQ6" s="76"/>
      <c r="KYG6" s="76"/>
      <c r="KYW6" s="76"/>
      <c r="KZM6" s="76"/>
      <c r="LAC6" s="76"/>
      <c r="LAS6" s="76"/>
      <c r="LBI6" s="76"/>
      <c r="LBY6" s="76"/>
      <c r="LCO6" s="76"/>
      <c r="LDE6" s="76"/>
      <c r="LDU6" s="76"/>
      <c r="LEK6" s="76"/>
      <c r="LFA6" s="76"/>
      <c r="LFQ6" s="76"/>
      <c r="LGG6" s="76"/>
      <c r="LGW6" s="76"/>
      <c r="LHM6" s="76"/>
      <c r="LIC6" s="76"/>
      <c r="LIS6" s="76"/>
      <c r="LJI6" s="76"/>
      <c r="LJY6" s="76"/>
      <c r="LKO6" s="76"/>
      <c r="LLE6" s="76"/>
      <c r="LLU6" s="76"/>
      <c r="LMK6" s="76"/>
      <c r="LNA6" s="76"/>
      <c r="LNQ6" s="76"/>
      <c r="LOG6" s="76"/>
      <c r="LOW6" s="76"/>
      <c r="LPM6" s="76"/>
      <c r="LQC6" s="76"/>
      <c r="LQS6" s="76"/>
      <c r="LRI6" s="76"/>
      <c r="LRY6" s="76"/>
      <c r="LSO6" s="76"/>
      <c r="LTE6" s="76"/>
      <c r="LTU6" s="76"/>
      <c r="LUK6" s="76"/>
      <c r="LVA6" s="76"/>
      <c r="LVQ6" s="76"/>
      <c r="LWG6" s="76"/>
      <c r="LWW6" s="76"/>
      <c r="LXM6" s="76"/>
      <c r="LYC6" s="76"/>
      <c r="LYS6" s="76"/>
      <c r="LZI6" s="76"/>
      <c r="LZY6" s="76"/>
      <c r="MAO6" s="76"/>
      <c r="MBE6" s="76"/>
      <c r="MBU6" s="76"/>
      <c r="MCK6" s="76"/>
      <c r="MDA6" s="76"/>
      <c r="MDQ6" s="76"/>
      <c r="MEG6" s="76"/>
      <c r="MEW6" s="76"/>
      <c r="MFM6" s="76"/>
      <c r="MGC6" s="76"/>
      <c r="MGS6" s="76"/>
      <c r="MHI6" s="76"/>
      <c r="MHY6" s="76"/>
      <c r="MIO6" s="76"/>
      <c r="MJE6" s="76"/>
      <c r="MJU6" s="76"/>
      <c r="MKK6" s="76"/>
      <c r="MLA6" s="76"/>
      <c r="MLQ6" s="76"/>
      <c r="MMG6" s="76"/>
      <c r="MMW6" s="76"/>
      <c r="MNM6" s="76"/>
      <c r="MOC6" s="76"/>
      <c r="MOS6" s="76"/>
      <c r="MPI6" s="76"/>
      <c r="MPY6" s="76"/>
      <c r="MQO6" s="76"/>
      <c r="MRE6" s="76"/>
      <c r="MRU6" s="76"/>
      <c r="MSK6" s="76"/>
      <c r="MTA6" s="76"/>
      <c r="MTQ6" s="76"/>
      <c r="MUG6" s="76"/>
      <c r="MUW6" s="76"/>
      <c r="MVM6" s="76"/>
      <c r="MWC6" s="76"/>
      <c r="MWS6" s="76"/>
      <c r="MXI6" s="76"/>
      <c r="MXY6" s="76"/>
      <c r="MYO6" s="76"/>
      <c r="MZE6" s="76"/>
      <c r="MZU6" s="76"/>
      <c r="NAK6" s="76"/>
      <c r="NBA6" s="76"/>
      <c r="NBQ6" s="76"/>
      <c r="NCG6" s="76"/>
      <c r="NCW6" s="76"/>
      <c r="NDM6" s="76"/>
      <c r="NEC6" s="76"/>
      <c r="NES6" s="76"/>
      <c r="NFI6" s="76"/>
      <c r="NFY6" s="76"/>
      <c r="NGO6" s="76"/>
      <c r="NHE6" s="76"/>
      <c r="NHU6" s="76"/>
      <c r="NIK6" s="76"/>
      <c r="NJA6" s="76"/>
      <c r="NJQ6" s="76"/>
      <c r="NKG6" s="76"/>
      <c r="NKW6" s="76"/>
      <c r="NLM6" s="76"/>
      <c r="NMC6" s="76"/>
      <c r="NMS6" s="76"/>
      <c r="NNI6" s="76"/>
      <c r="NNY6" s="76"/>
      <c r="NOO6" s="76"/>
      <c r="NPE6" s="76"/>
      <c r="NPU6" s="76"/>
      <c r="NQK6" s="76"/>
      <c r="NRA6" s="76"/>
      <c r="NRQ6" s="76"/>
      <c r="NSG6" s="76"/>
      <c r="NSW6" s="76"/>
      <c r="NTM6" s="76"/>
      <c r="NUC6" s="76"/>
      <c r="NUS6" s="76"/>
      <c r="NVI6" s="76"/>
      <c r="NVY6" s="76"/>
      <c r="NWO6" s="76"/>
      <c r="NXE6" s="76"/>
      <c r="NXU6" s="76"/>
      <c r="NYK6" s="76"/>
      <c r="NZA6" s="76"/>
      <c r="NZQ6" s="76"/>
      <c r="OAG6" s="76"/>
      <c r="OAW6" s="76"/>
      <c r="OBM6" s="76"/>
      <c r="OCC6" s="76"/>
      <c r="OCS6" s="76"/>
      <c r="ODI6" s="76"/>
      <c r="ODY6" s="76"/>
      <c r="OEO6" s="76"/>
      <c r="OFE6" s="76"/>
      <c r="OFU6" s="76"/>
      <c r="OGK6" s="76"/>
      <c r="OHA6" s="76"/>
      <c r="OHQ6" s="76"/>
      <c r="OIG6" s="76"/>
      <c r="OIW6" s="76"/>
      <c r="OJM6" s="76"/>
      <c r="OKC6" s="76"/>
      <c r="OKS6" s="76"/>
      <c r="OLI6" s="76"/>
      <c r="OLY6" s="76"/>
      <c r="OMO6" s="76"/>
      <c r="ONE6" s="76"/>
      <c r="ONU6" s="76"/>
      <c r="OOK6" s="76"/>
      <c r="OPA6" s="76"/>
      <c r="OPQ6" s="76"/>
      <c r="OQG6" s="76"/>
      <c r="OQW6" s="76"/>
      <c r="ORM6" s="76"/>
      <c r="OSC6" s="76"/>
      <c r="OSS6" s="76"/>
      <c r="OTI6" s="76"/>
      <c r="OTY6" s="76"/>
      <c r="OUO6" s="76"/>
      <c r="OVE6" s="76"/>
      <c r="OVU6" s="76"/>
      <c r="OWK6" s="76"/>
      <c r="OXA6" s="76"/>
      <c r="OXQ6" s="76"/>
      <c r="OYG6" s="76"/>
      <c r="OYW6" s="76"/>
      <c r="OZM6" s="76"/>
      <c r="PAC6" s="76"/>
      <c r="PAS6" s="76"/>
      <c r="PBI6" s="76"/>
      <c r="PBY6" s="76"/>
      <c r="PCO6" s="76"/>
      <c r="PDE6" s="76"/>
      <c r="PDU6" s="76"/>
      <c r="PEK6" s="76"/>
      <c r="PFA6" s="76"/>
      <c r="PFQ6" s="76"/>
      <c r="PGG6" s="76"/>
      <c r="PGW6" s="76"/>
      <c r="PHM6" s="76"/>
      <c r="PIC6" s="76"/>
      <c r="PIS6" s="76"/>
      <c r="PJI6" s="76"/>
      <c r="PJY6" s="76"/>
      <c r="PKO6" s="76"/>
      <c r="PLE6" s="76"/>
      <c r="PLU6" s="76"/>
      <c r="PMK6" s="76"/>
      <c r="PNA6" s="76"/>
      <c r="PNQ6" s="76"/>
      <c r="POG6" s="76"/>
      <c r="POW6" s="76"/>
      <c r="PPM6" s="76"/>
      <c r="PQC6" s="76"/>
      <c r="PQS6" s="76"/>
      <c r="PRI6" s="76"/>
      <c r="PRY6" s="76"/>
      <c r="PSO6" s="76"/>
      <c r="PTE6" s="76"/>
      <c r="PTU6" s="76"/>
      <c r="PUK6" s="76"/>
      <c r="PVA6" s="76"/>
      <c r="PVQ6" s="76"/>
      <c r="PWG6" s="76"/>
      <c r="PWW6" s="76"/>
      <c r="PXM6" s="76"/>
      <c r="PYC6" s="76"/>
      <c r="PYS6" s="76"/>
      <c r="PZI6" s="76"/>
      <c r="PZY6" s="76"/>
      <c r="QAO6" s="76"/>
      <c r="QBE6" s="76"/>
      <c r="QBU6" s="76"/>
      <c r="QCK6" s="76"/>
      <c r="QDA6" s="76"/>
      <c r="QDQ6" s="76"/>
      <c r="QEG6" s="76"/>
      <c r="QEW6" s="76"/>
      <c r="QFM6" s="76"/>
      <c r="QGC6" s="76"/>
      <c r="QGS6" s="76"/>
      <c r="QHI6" s="76"/>
      <c r="QHY6" s="76"/>
      <c r="QIO6" s="76"/>
      <c r="QJE6" s="76"/>
      <c r="QJU6" s="76"/>
      <c r="QKK6" s="76"/>
      <c r="QLA6" s="76"/>
      <c r="QLQ6" s="76"/>
      <c r="QMG6" s="76"/>
      <c r="QMW6" s="76"/>
      <c r="QNM6" s="76"/>
      <c r="QOC6" s="76"/>
      <c r="QOS6" s="76"/>
      <c r="QPI6" s="76"/>
      <c r="QPY6" s="76"/>
      <c r="QQO6" s="76"/>
      <c r="QRE6" s="76"/>
      <c r="QRU6" s="76"/>
      <c r="QSK6" s="76"/>
      <c r="QTA6" s="76"/>
      <c r="QTQ6" s="76"/>
      <c r="QUG6" s="76"/>
      <c r="QUW6" s="76"/>
      <c r="QVM6" s="76"/>
      <c r="QWC6" s="76"/>
      <c r="QWS6" s="76"/>
      <c r="QXI6" s="76"/>
      <c r="QXY6" s="76"/>
      <c r="QYO6" s="76"/>
      <c r="QZE6" s="76"/>
      <c r="QZU6" s="76"/>
      <c r="RAK6" s="76"/>
      <c r="RBA6" s="76"/>
      <c r="RBQ6" s="76"/>
      <c r="RCG6" s="76"/>
      <c r="RCW6" s="76"/>
      <c r="RDM6" s="76"/>
      <c r="REC6" s="76"/>
      <c r="RES6" s="76"/>
      <c r="RFI6" s="76"/>
      <c r="RFY6" s="76"/>
      <c r="RGO6" s="76"/>
      <c r="RHE6" s="76"/>
      <c r="RHU6" s="76"/>
      <c r="RIK6" s="76"/>
      <c r="RJA6" s="76"/>
      <c r="RJQ6" s="76"/>
      <c r="RKG6" s="76"/>
      <c r="RKW6" s="76"/>
      <c r="RLM6" s="76"/>
      <c r="RMC6" s="76"/>
      <c r="RMS6" s="76"/>
      <c r="RNI6" s="76"/>
      <c r="RNY6" s="76"/>
      <c r="ROO6" s="76"/>
      <c r="RPE6" s="76"/>
      <c r="RPU6" s="76"/>
      <c r="RQK6" s="76"/>
      <c r="RRA6" s="76"/>
      <c r="RRQ6" s="76"/>
      <c r="RSG6" s="76"/>
      <c r="RSW6" s="76"/>
      <c r="RTM6" s="76"/>
      <c r="RUC6" s="76"/>
      <c r="RUS6" s="76"/>
      <c r="RVI6" s="76"/>
      <c r="RVY6" s="76"/>
      <c r="RWO6" s="76"/>
      <c r="RXE6" s="76"/>
      <c r="RXU6" s="76"/>
      <c r="RYK6" s="76"/>
      <c r="RZA6" s="76"/>
      <c r="RZQ6" s="76"/>
      <c r="SAG6" s="76"/>
      <c r="SAW6" s="76"/>
      <c r="SBM6" s="76"/>
      <c r="SCC6" s="76"/>
      <c r="SCS6" s="76"/>
      <c r="SDI6" s="76"/>
      <c r="SDY6" s="76"/>
      <c r="SEO6" s="76"/>
      <c r="SFE6" s="76"/>
      <c r="SFU6" s="76"/>
      <c r="SGK6" s="76"/>
      <c r="SHA6" s="76"/>
      <c r="SHQ6" s="76"/>
      <c r="SIG6" s="76"/>
      <c r="SIW6" s="76"/>
      <c r="SJM6" s="76"/>
      <c r="SKC6" s="76"/>
      <c r="SKS6" s="76"/>
      <c r="SLI6" s="76"/>
      <c r="SLY6" s="76"/>
      <c r="SMO6" s="76"/>
      <c r="SNE6" s="76"/>
      <c r="SNU6" s="76"/>
      <c r="SOK6" s="76"/>
      <c r="SPA6" s="76"/>
      <c r="SPQ6" s="76"/>
      <c r="SQG6" s="76"/>
      <c r="SQW6" s="76"/>
      <c r="SRM6" s="76"/>
      <c r="SSC6" s="76"/>
      <c r="SSS6" s="76"/>
      <c r="STI6" s="76"/>
      <c r="STY6" s="76"/>
      <c r="SUO6" s="76"/>
      <c r="SVE6" s="76"/>
      <c r="SVU6" s="76"/>
      <c r="SWK6" s="76"/>
      <c r="SXA6" s="76"/>
      <c r="SXQ6" s="76"/>
      <c r="SYG6" s="76"/>
      <c r="SYW6" s="76"/>
      <c r="SZM6" s="76"/>
      <c r="TAC6" s="76"/>
      <c r="TAS6" s="76"/>
      <c r="TBI6" s="76"/>
      <c r="TBY6" s="76"/>
      <c r="TCO6" s="76"/>
      <c r="TDE6" s="76"/>
      <c r="TDU6" s="76"/>
      <c r="TEK6" s="76"/>
      <c r="TFA6" s="76"/>
      <c r="TFQ6" s="76"/>
      <c r="TGG6" s="76"/>
      <c r="TGW6" s="76"/>
      <c r="THM6" s="76"/>
      <c r="TIC6" s="76"/>
      <c r="TIS6" s="76"/>
      <c r="TJI6" s="76"/>
      <c r="TJY6" s="76"/>
      <c r="TKO6" s="76"/>
      <c r="TLE6" s="76"/>
      <c r="TLU6" s="76"/>
      <c r="TMK6" s="76"/>
      <c r="TNA6" s="76"/>
      <c r="TNQ6" s="76"/>
      <c r="TOG6" s="76"/>
      <c r="TOW6" s="76"/>
      <c r="TPM6" s="76"/>
      <c r="TQC6" s="76"/>
      <c r="TQS6" s="76"/>
      <c r="TRI6" s="76"/>
      <c r="TRY6" s="76"/>
      <c r="TSO6" s="76"/>
      <c r="TTE6" s="76"/>
      <c r="TTU6" s="76"/>
      <c r="TUK6" s="76"/>
      <c r="TVA6" s="76"/>
      <c r="TVQ6" s="76"/>
      <c r="TWG6" s="76"/>
      <c r="TWW6" s="76"/>
      <c r="TXM6" s="76"/>
      <c r="TYC6" s="76"/>
      <c r="TYS6" s="76"/>
      <c r="TZI6" s="76"/>
      <c r="TZY6" s="76"/>
      <c r="UAO6" s="76"/>
      <c r="UBE6" s="76"/>
      <c r="UBU6" s="76"/>
      <c r="UCK6" s="76"/>
      <c r="UDA6" s="76"/>
      <c r="UDQ6" s="76"/>
      <c r="UEG6" s="76"/>
      <c r="UEW6" s="76"/>
      <c r="UFM6" s="76"/>
      <c r="UGC6" s="76"/>
      <c r="UGS6" s="76"/>
      <c r="UHI6" s="76"/>
      <c r="UHY6" s="76"/>
      <c r="UIO6" s="76"/>
      <c r="UJE6" s="76"/>
      <c r="UJU6" s="76"/>
      <c r="UKK6" s="76"/>
      <c r="ULA6" s="76"/>
      <c r="ULQ6" s="76"/>
      <c r="UMG6" s="76"/>
      <c r="UMW6" s="76"/>
      <c r="UNM6" s="76"/>
      <c r="UOC6" s="76"/>
      <c r="UOS6" s="76"/>
      <c r="UPI6" s="76"/>
      <c r="UPY6" s="76"/>
      <c r="UQO6" s="76"/>
      <c r="URE6" s="76"/>
      <c r="URU6" s="76"/>
      <c r="USK6" s="76"/>
      <c r="UTA6" s="76"/>
      <c r="UTQ6" s="76"/>
      <c r="UUG6" s="76"/>
      <c r="UUW6" s="76"/>
      <c r="UVM6" s="76"/>
      <c r="UWC6" s="76"/>
      <c r="UWS6" s="76"/>
      <c r="UXI6" s="76"/>
      <c r="UXY6" s="76"/>
      <c r="UYO6" s="76"/>
      <c r="UZE6" s="76"/>
      <c r="UZU6" s="76"/>
      <c r="VAK6" s="76"/>
      <c r="VBA6" s="76"/>
      <c r="VBQ6" s="76"/>
      <c r="VCG6" s="76"/>
      <c r="VCW6" s="76"/>
      <c r="VDM6" s="76"/>
      <c r="VEC6" s="76"/>
      <c r="VES6" s="76"/>
      <c r="VFI6" s="76"/>
      <c r="VFY6" s="76"/>
      <c r="VGO6" s="76"/>
      <c r="VHE6" s="76"/>
      <c r="VHU6" s="76"/>
      <c r="VIK6" s="76"/>
      <c r="VJA6" s="76"/>
      <c r="VJQ6" s="76"/>
      <c r="VKG6" s="76"/>
      <c r="VKW6" s="76"/>
      <c r="VLM6" s="76"/>
      <c r="VMC6" s="76"/>
      <c r="VMS6" s="76"/>
      <c r="VNI6" s="76"/>
      <c r="VNY6" s="76"/>
      <c r="VOO6" s="76"/>
      <c r="VPE6" s="76"/>
      <c r="VPU6" s="76"/>
      <c r="VQK6" s="76"/>
      <c r="VRA6" s="76"/>
      <c r="VRQ6" s="76"/>
      <c r="VSG6" s="76"/>
      <c r="VSW6" s="76"/>
      <c r="VTM6" s="76"/>
      <c r="VUC6" s="76"/>
      <c r="VUS6" s="76"/>
      <c r="VVI6" s="76"/>
      <c r="VVY6" s="76"/>
      <c r="VWO6" s="76"/>
      <c r="VXE6" s="76"/>
      <c r="VXU6" s="76"/>
      <c r="VYK6" s="76"/>
      <c r="VZA6" s="76"/>
      <c r="VZQ6" s="76"/>
      <c r="WAG6" s="76"/>
      <c r="WAW6" s="76"/>
      <c r="WBM6" s="76"/>
      <c r="WCC6" s="76"/>
      <c r="WCS6" s="76"/>
      <c r="WDI6" s="76"/>
      <c r="WDY6" s="76"/>
      <c r="WEO6" s="76"/>
      <c r="WFE6" s="76"/>
      <c r="WFU6" s="76"/>
      <c r="WGK6" s="76"/>
      <c r="WHA6" s="76"/>
      <c r="WHQ6" s="76"/>
      <c r="WIG6" s="76"/>
      <c r="WIW6" s="76"/>
      <c r="WJM6" s="76"/>
      <c r="WKC6" s="76"/>
      <c r="WKS6" s="76"/>
      <c r="WLI6" s="76"/>
      <c r="WLY6" s="76"/>
      <c r="WMO6" s="76"/>
      <c r="WNE6" s="76"/>
      <c r="WNU6" s="76"/>
      <c r="WOK6" s="76"/>
      <c r="WPA6" s="76"/>
      <c r="WPQ6" s="76"/>
      <c r="WQG6" s="76"/>
      <c r="WQW6" s="76"/>
      <c r="WRM6" s="76"/>
      <c r="WSC6" s="76"/>
      <c r="WSS6" s="76"/>
      <c r="WTI6" s="76"/>
      <c r="WTY6" s="76"/>
      <c r="WUO6" s="76"/>
      <c r="WVE6" s="76"/>
      <c r="WVU6" s="76"/>
      <c r="WWK6" s="76"/>
      <c r="WXA6" s="76"/>
      <c r="WXQ6" s="76"/>
      <c r="WYG6" s="76"/>
      <c r="WYW6" s="76"/>
      <c r="WZM6" s="76"/>
      <c r="XAC6" s="76"/>
      <c r="XAS6" s="76"/>
      <c r="XBI6" s="76"/>
      <c r="XBY6" s="76"/>
      <c r="XCO6" s="76"/>
      <c r="XDE6" s="76"/>
    </row>
    <row r="7" spans="1:16348" s="1" customFormat="1">
      <c r="A7" s="77" t="s">
        <v>23</v>
      </c>
      <c r="B7" s="74">
        <f>DEN!$E5*ONSV_2019!AA6</f>
        <v>940</v>
      </c>
      <c r="C7" s="74">
        <f>DEN!$E40*ONSV_2020!AA6</f>
        <v>1057</v>
      </c>
      <c r="D7" s="74">
        <f>DEN!$E75*ONSV_2021!AA6</f>
        <v>1224</v>
      </c>
      <c r="E7" s="74">
        <f>DEN!$E110*ONSV_2022!AA6</f>
        <v>1290</v>
      </c>
      <c r="F7" s="80"/>
    </row>
    <row r="8" spans="1:16348" s="1" customFormat="1">
      <c r="A8" s="77" t="s">
        <v>15</v>
      </c>
      <c r="B8" s="74">
        <f>DEN!$E6*ONSV_2019!AA7</f>
        <v>377</v>
      </c>
      <c r="C8" s="74">
        <f>DEN!$E41*ONSV_2020!AA7</f>
        <v>396</v>
      </c>
      <c r="D8" s="74">
        <f>DEN!$E76*ONSV_2021!AA7</f>
        <v>438</v>
      </c>
      <c r="E8" s="74">
        <f>DEN!$E111*ONSV_2022!AA7</f>
        <v>528</v>
      </c>
      <c r="F8" s="80"/>
    </row>
    <row r="9" spans="1:16348" s="1" customFormat="1">
      <c r="A9" s="77" t="s">
        <v>16</v>
      </c>
      <c r="B9" s="74">
        <f>DEN!$E7*ONSV_2019!AA8</f>
        <v>3285</v>
      </c>
      <c r="C9" s="74">
        <f>DEN!$E42*ONSV_2020!AA8</f>
        <v>3545</v>
      </c>
      <c r="D9" s="74">
        <f>DEN!$E77*ONSV_2021!AA8</f>
        <v>4097</v>
      </c>
      <c r="E9" s="74">
        <f>DEN!$E112*ONSV_2022!AA8</f>
        <v>4470</v>
      </c>
      <c r="F9" s="80"/>
    </row>
    <row r="10" spans="1:16348" s="1" customFormat="1">
      <c r="A10" s="77" t="s">
        <v>28</v>
      </c>
      <c r="B10" s="74">
        <f>DEN!$E8*ONSV_2019!AA9</f>
        <v>9094</v>
      </c>
      <c r="C10" s="74">
        <f>DEN!$E43*ONSV_2020!AA9</f>
        <v>9882</v>
      </c>
      <c r="D10" s="74">
        <f>DEN!$E78*ONSV_2021!AA9</f>
        <v>11217</v>
      </c>
      <c r="E10" s="74">
        <f>DEN!$E113*ONSV_2022!AA9</f>
        <v>12675</v>
      </c>
      <c r="F10" s="80"/>
    </row>
    <row r="11" spans="1:16348" s="1" customFormat="1">
      <c r="A11" s="77" t="s">
        <v>19</v>
      </c>
      <c r="B11" s="74">
        <f>DEN!$E9*ONSV_2019!AA10</f>
        <v>7048</v>
      </c>
      <c r="C11" s="74">
        <f>DEN!$E44*ONSV_2020!AA10</f>
        <v>7533</v>
      </c>
      <c r="D11" s="74">
        <f>DEN!$E79*ONSV_2021!AA10</f>
        <v>8053</v>
      </c>
      <c r="E11" s="74">
        <f>DEN!$E114*ONSV_2022!AA10</f>
        <v>8471</v>
      </c>
      <c r="F11" s="80"/>
    </row>
    <row r="12" spans="1:16348" s="1" customFormat="1">
      <c r="A12" s="77" t="s">
        <v>17</v>
      </c>
      <c r="B12" s="74">
        <f>DEN!$E10*ONSV_2019!AA11</f>
        <v>815</v>
      </c>
      <c r="C12" s="74">
        <f>DEN!$E45*ONSV_2020!AA11</f>
        <v>944</v>
      </c>
      <c r="D12" s="74">
        <f>DEN!$E80*ONSV_2021!AA11</f>
        <v>1166</v>
      </c>
      <c r="E12" s="74">
        <f>DEN!$E115*ONSV_2022!AA11</f>
        <v>1343</v>
      </c>
      <c r="F12" s="80"/>
    </row>
    <row r="13" spans="1:16348" s="25" customFormat="1">
      <c r="A13" s="77" t="s">
        <v>29</v>
      </c>
      <c r="B13" s="74">
        <f>DEN!$E11*ONSV_2019!AA12</f>
        <v>5553</v>
      </c>
      <c r="C13" s="74">
        <f>DEN!$E46*ONSV_2020!AA12</f>
        <v>6177</v>
      </c>
      <c r="D13" s="74">
        <f>DEN!$E81*ONSV_2021!AA12</f>
        <v>6979</v>
      </c>
      <c r="E13" s="74">
        <f>DEN!$E116*ONSV_2022!AA12</f>
        <v>8127</v>
      </c>
      <c r="F13" s="8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24"/>
      <c r="CJ13" s="124"/>
      <c r="CK13" s="82"/>
      <c r="CL13" s="80"/>
      <c r="CM13" s="80"/>
      <c r="CN13" s="82"/>
      <c r="CO13" s="77"/>
      <c r="CP13" s="124"/>
      <c r="CQ13" s="124"/>
      <c r="CR13" s="82"/>
      <c r="CS13" s="124"/>
      <c r="CT13" s="124"/>
      <c r="CU13" s="82"/>
      <c r="CV13" s="124"/>
      <c r="CW13" s="124"/>
      <c r="CX13" s="82"/>
      <c r="CY13" s="124"/>
      <c r="CZ13" s="124"/>
      <c r="DA13" s="82"/>
      <c r="DB13" s="80"/>
      <c r="DC13" s="80"/>
      <c r="DD13" s="82"/>
      <c r="DE13" s="77"/>
      <c r="DF13" s="124"/>
      <c r="DG13" s="124"/>
      <c r="DH13" s="82"/>
      <c r="DI13" s="124"/>
      <c r="DJ13" s="124"/>
      <c r="DK13" s="82"/>
      <c r="DL13" s="124"/>
      <c r="DM13" s="124"/>
      <c r="DN13" s="82"/>
      <c r="DO13" s="124"/>
      <c r="DP13" s="124"/>
      <c r="DQ13" s="82"/>
      <c r="DR13" s="80"/>
      <c r="DS13" s="80"/>
      <c r="DT13" s="82"/>
      <c r="DU13" s="77"/>
      <c r="DV13" s="124"/>
      <c r="DW13" s="124"/>
      <c r="DX13" s="82"/>
      <c r="DY13" s="124"/>
      <c r="DZ13" s="124"/>
      <c r="EA13" s="82"/>
      <c r="EB13" s="124"/>
      <c r="EC13" s="124"/>
      <c r="ED13" s="82"/>
      <c r="EE13" s="124"/>
      <c r="EF13" s="124"/>
      <c r="EG13" s="82"/>
      <c r="EH13" s="80"/>
      <c r="EI13" s="80"/>
      <c r="EJ13" s="82"/>
      <c r="EK13" s="77"/>
      <c r="EL13" s="124"/>
      <c r="EM13" s="124"/>
      <c r="EN13" s="82"/>
      <c r="EO13" s="124"/>
      <c r="EP13" s="124"/>
      <c r="EQ13" s="82"/>
      <c r="ER13" s="124"/>
      <c r="ES13" s="124"/>
      <c r="ET13" s="82"/>
      <c r="EU13" s="124"/>
      <c r="EV13" s="124"/>
      <c r="EW13" s="82"/>
      <c r="EX13" s="80"/>
      <c r="EY13" s="80"/>
      <c r="EZ13" s="85"/>
      <c r="FA13" s="77"/>
      <c r="FB13" s="74"/>
      <c r="FC13" s="74"/>
      <c r="FD13" s="85"/>
      <c r="FE13" s="74"/>
      <c r="FF13" s="74"/>
      <c r="FG13" s="85"/>
      <c r="FH13" s="74"/>
      <c r="FI13" s="74"/>
      <c r="FJ13" s="85"/>
      <c r="FK13" s="74"/>
      <c r="FL13" s="74"/>
      <c r="FM13" s="85"/>
      <c r="FN13" s="80"/>
      <c r="FO13" s="80"/>
      <c r="FP13" s="85"/>
      <c r="FQ13" s="77"/>
      <c r="FR13" s="74"/>
      <c r="FS13" s="74"/>
      <c r="FT13" s="85"/>
      <c r="FU13" s="74"/>
      <c r="FV13" s="74"/>
      <c r="FW13" s="85"/>
      <c r="FX13" s="74"/>
      <c r="FY13" s="74"/>
      <c r="FZ13" s="85"/>
      <c r="GA13" s="74"/>
      <c r="GB13" s="74"/>
      <c r="GC13" s="85"/>
      <c r="GD13" s="80"/>
      <c r="GE13" s="80"/>
      <c r="GF13" s="85"/>
      <c r="GG13" s="77"/>
      <c r="GH13" s="74"/>
      <c r="GI13" s="74"/>
      <c r="GJ13" s="85"/>
      <c r="GK13" s="74"/>
      <c r="GL13" s="74"/>
      <c r="GM13" s="85"/>
      <c r="GN13" s="74"/>
      <c r="GO13" s="74"/>
      <c r="GP13" s="85"/>
      <c r="GQ13" s="74"/>
      <c r="GR13" s="74"/>
      <c r="GS13" s="85"/>
      <c r="GT13" s="80"/>
      <c r="GU13" s="80"/>
      <c r="GV13" s="85"/>
      <c r="GW13" s="77"/>
      <c r="GX13" s="74"/>
      <c r="GY13" s="74"/>
      <c r="GZ13" s="85"/>
      <c r="HA13" s="74"/>
      <c r="HB13" s="74"/>
      <c r="HC13" s="85"/>
      <c r="HD13" s="74"/>
      <c r="HE13" s="74"/>
      <c r="HF13" s="85"/>
      <c r="HG13" s="74"/>
      <c r="HH13" s="74"/>
      <c r="HI13" s="85"/>
      <c r="HJ13" s="80"/>
      <c r="HK13" s="80"/>
      <c r="HL13" s="85"/>
      <c r="HM13" s="77"/>
      <c r="HN13" s="74"/>
      <c r="HO13" s="74"/>
      <c r="HP13" s="85"/>
      <c r="HQ13" s="74"/>
      <c r="HR13" s="74"/>
      <c r="HS13" s="85"/>
      <c r="HT13" s="74"/>
      <c r="HU13" s="74"/>
      <c r="HV13" s="85"/>
      <c r="HW13" s="74"/>
      <c r="HX13" s="74"/>
      <c r="HY13" s="85"/>
      <c r="HZ13" s="80"/>
      <c r="IA13" s="80"/>
      <c r="IB13" s="85"/>
      <c r="IC13" s="77"/>
      <c r="ID13" s="74"/>
      <c r="IE13" s="74"/>
      <c r="IF13" s="85"/>
      <c r="IG13" s="74"/>
      <c r="IH13" s="74"/>
      <c r="II13" s="85"/>
      <c r="IJ13" s="74"/>
      <c r="IK13" s="74"/>
      <c r="IL13" s="85"/>
      <c r="IM13" s="74"/>
      <c r="IN13" s="74"/>
      <c r="IO13" s="85"/>
      <c r="IP13" s="80"/>
      <c r="IQ13" s="80"/>
      <c r="IR13" s="85"/>
      <c r="IS13" s="77"/>
      <c r="IT13" s="74"/>
      <c r="IU13" s="74"/>
      <c r="IV13" s="85"/>
      <c r="IW13" s="74"/>
      <c r="IX13" s="74"/>
      <c r="IY13" s="85"/>
      <c r="IZ13" s="74"/>
      <c r="JA13" s="74"/>
      <c r="JB13" s="85"/>
      <c r="JC13" s="74"/>
      <c r="JD13" s="74"/>
      <c r="JE13" s="85"/>
      <c r="JF13" s="80"/>
      <c r="JG13" s="80"/>
      <c r="JH13" s="85"/>
      <c r="JI13" s="77"/>
      <c r="JJ13" s="74"/>
      <c r="JK13" s="74"/>
      <c r="JL13" s="85"/>
      <c r="JM13" s="74"/>
      <c r="JN13" s="74"/>
      <c r="JO13" s="85"/>
      <c r="JP13" s="74"/>
      <c r="JQ13" s="74"/>
      <c r="JR13" s="85"/>
      <c r="JS13" s="74"/>
      <c r="JT13" s="74"/>
      <c r="JU13" s="85"/>
      <c r="JV13" s="80"/>
      <c r="JW13" s="80"/>
      <c r="JX13" s="85"/>
      <c r="JY13" s="77"/>
      <c r="JZ13" s="74"/>
      <c r="KA13" s="74"/>
      <c r="KB13" s="85"/>
      <c r="KC13" s="74"/>
      <c r="KD13" s="74"/>
      <c r="KE13" s="85"/>
      <c r="KF13" s="74"/>
      <c r="KG13" s="74"/>
      <c r="KH13" s="85"/>
      <c r="KI13" s="74"/>
      <c r="KJ13" s="74"/>
      <c r="KK13" s="85"/>
      <c r="KL13" s="80"/>
      <c r="KM13" s="80"/>
      <c r="KN13" s="85"/>
      <c r="KO13" s="77"/>
      <c r="KP13" s="74"/>
      <c r="KQ13" s="74"/>
      <c r="KR13" s="85"/>
      <c r="KS13" s="74"/>
      <c r="KT13" s="74"/>
      <c r="KU13" s="85"/>
      <c r="KV13" s="74"/>
      <c r="KW13" s="74"/>
      <c r="KX13" s="85"/>
      <c r="KY13" s="74"/>
      <c r="KZ13" s="74"/>
      <c r="LA13" s="85"/>
      <c r="LB13" s="80"/>
      <c r="LC13" s="80"/>
      <c r="LD13" s="85"/>
      <c r="LE13" s="77"/>
      <c r="LF13" s="74"/>
      <c r="LG13" s="74"/>
      <c r="LH13" s="85"/>
      <c r="LI13" s="74"/>
      <c r="LJ13" s="74"/>
      <c r="LK13" s="85"/>
      <c r="LL13" s="74"/>
      <c r="LM13" s="74"/>
      <c r="LN13" s="85"/>
      <c r="LO13" s="74"/>
      <c r="LP13" s="74"/>
      <c r="LQ13" s="85"/>
      <c r="LR13" s="80"/>
      <c r="LS13" s="80"/>
      <c r="LT13" s="85"/>
      <c r="LU13" s="77"/>
      <c r="LV13" s="74"/>
      <c r="LW13" s="74"/>
      <c r="LX13" s="85"/>
      <c r="LY13" s="74"/>
      <c r="LZ13" s="74"/>
      <c r="MA13" s="85"/>
      <c r="MB13" s="74"/>
      <c r="MC13" s="74"/>
      <c r="MD13" s="85"/>
      <c r="ME13" s="74"/>
      <c r="MF13" s="74"/>
      <c r="MG13" s="85"/>
      <c r="MH13" s="80"/>
      <c r="MI13" s="80"/>
      <c r="MJ13" s="85"/>
      <c r="MK13" s="77"/>
      <c r="ML13" s="74"/>
      <c r="MM13" s="74"/>
      <c r="MN13" s="85"/>
      <c r="MO13" s="74"/>
      <c r="MP13" s="74"/>
      <c r="MQ13" s="85"/>
      <c r="MR13" s="74"/>
      <c r="MS13" s="74"/>
      <c r="MT13" s="85"/>
      <c r="MU13" s="74"/>
      <c r="MV13" s="74"/>
      <c r="MW13" s="85"/>
      <c r="MX13" s="80"/>
      <c r="MY13" s="80"/>
      <c r="MZ13" s="85"/>
      <c r="NA13" s="77"/>
      <c r="NB13" s="74"/>
      <c r="NC13" s="74"/>
      <c r="ND13" s="85"/>
      <c r="NE13" s="74"/>
      <c r="NF13" s="74"/>
      <c r="NG13" s="85"/>
      <c r="NH13" s="74"/>
      <c r="NI13" s="74"/>
      <c r="NJ13" s="85"/>
      <c r="NK13" s="74"/>
      <c r="NL13" s="74"/>
      <c r="NM13" s="85"/>
      <c r="NN13" s="80"/>
      <c r="NO13" s="80"/>
      <c r="NP13" s="85"/>
      <c r="NQ13" s="77"/>
      <c r="NR13" s="74"/>
      <c r="NS13" s="74"/>
      <c r="NT13" s="85"/>
      <c r="NU13" s="74"/>
      <c r="NV13" s="74"/>
      <c r="NW13" s="85"/>
      <c r="NX13" s="74"/>
      <c r="NY13" s="74"/>
      <c r="NZ13" s="85"/>
      <c r="OA13" s="74"/>
      <c r="OB13" s="74"/>
      <c r="OC13" s="85"/>
      <c r="OD13" s="80"/>
      <c r="OE13" s="80"/>
      <c r="OF13" s="85"/>
      <c r="OG13" s="77"/>
      <c r="OH13" s="74"/>
      <c r="OI13" s="74"/>
      <c r="OJ13" s="85"/>
      <c r="OK13" s="74"/>
      <c r="OL13" s="74"/>
      <c r="OM13" s="85"/>
      <c r="ON13" s="74"/>
      <c r="OO13" s="74"/>
      <c r="OP13" s="85"/>
      <c r="OQ13" s="74"/>
      <c r="OR13" s="74"/>
      <c r="OS13" s="85"/>
      <c r="OT13" s="80"/>
      <c r="OU13" s="80"/>
      <c r="OV13" s="85"/>
      <c r="OW13" s="77"/>
      <c r="OX13" s="74"/>
      <c r="OY13" s="74"/>
      <c r="OZ13" s="85"/>
      <c r="PA13" s="74"/>
      <c r="PB13" s="74"/>
      <c r="PC13" s="85"/>
      <c r="PD13" s="74"/>
      <c r="PE13" s="74"/>
      <c r="PF13" s="85"/>
      <c r="PG13" s="74"/>
      <c r="PH13" s="74"/>
      <c r="PI13" s="85"/>
      <c r="PJ13" s="80"/>
      <c r="PK13" s="80"/>
      <c r="PL13" s="85"/>
      <c r="PM13" s="77"/>
      <c r="PN13" s="74"/>
      <c r="PO13" s="74"/>
      <c r="PP13" s="85"/>
      <c r="PQ13" s="74"/>
      <c r="PR13" s="74"/>
      <c r="PS13" s="85"/>
      <c r="PT13" s="74"/>
      <c r="PU13" s="74"/>
      <c r="PV13" s="85"/>
      <c r="PW13" s="74"/>
      <c r="PX13" s="74"/>
      <c r="PY13" s="85"/>
      <c r="PZ13" s="80"/>
      <c r="QA13" s="80"/>
      <c r="QB13" s="85"/>
      <c r="QC13" s="77"/>
      <c r="QD13" s="74"/>
      <c r="QE13" s="74"/>
      <c r="QF13" s="85"/>
      <c r="QG13" s="74"/>
      <c r="QH13" s="74"/>
      <c r="QI13" s="85"/>
      <c r="QJ13" s="74"/>
      <c r="QK13" s="74"/>
      <c r="QL13" s="85"/>
      <c r="QM13" s="74"/>
      <c r="QN13" s="74"/>
      <c r="QO13" s="85"/>
      <c r="QP13" s="80"/>
      <c r="QQ13" s="80"/>
      <c r="QR13" s="85"/>
      <c r="QS13" s="77"/>
      <c r="QT13" s="74"/>
      <c r="QU13" s="74"/>
      <c r="QV13" s="85"/>
      <c r="QW13" s="74"/>
      <c r="QX13" s="74"/>
      <c r="QY13" s="85"/>
      <c r="QZ13" s="74"/>
      <c r="RA13" s="74"/>
      <c r="RB13" s="85"/>
      <c r="RC13" s="74"/>
      <c r="RD13" s="74"/>
      <c r="RE13" s="85"/>
      <c r="RF13" s="80"/>
      <c r="RG13" s="80"/>
      <c r="RH13" s="85"/>
      <c r="RI13" s="77"/>
      <c r="RJ13" s="74"/>
      <c r="RK13" s="74"/>
      <c r="RL13" s="85"/>
      <c r="RM13" s="74"/>
      <c r="RN13" s="74"/>
      <c r="RO13" s="85"/>
      <c r="RP13" s="74"/>
      <c r="RQ13" s="74"/>
      <c r="RR13" s="85"/>
      <c r="RS13" s="74"/>
      <c r="RT13" s="74"/>
      <c r="RU13" s="85"/>
      <c r="RV13" s="80"/>
      <c r="RW13" s="80"/>
      <c r="RX13" s="85"/>
      <c r="RY13" s="77"/>
      <c r="RZ13" s="74"/>
      <c r="SA13" s="74"/>
      <c r="SB13" s="85"/>
      <c r="SC13" s="74"/>
      <c r="SD13" s="74"/>
      <c r="SE13" s="85"/>
      <c r="SF13" s="74"/>
      <c r="SG13" s="74"/>
      <c r="SH13" s="85"/>
      <c r="SI13" s="74"/>
      <c r="SJ13" s="74"/>
      <c r="SK13" s="85"/>
      <c r="SL13" s="80"/>
      <c r="SM13" s="80"/>
      <c r="SN13" s="85"/>
      <c r="SO13" s="77"/>
      <c r="SP13" s="74"/>
      <c r="SQ13" s="74"/>
      <c r="SR13" s="85"/>
      <c r="SS13" s="74"/>
      <c r="ST13" s="74"/>
      <c r="SU13" s="85"/>
      <c r="SV13" s="74"/>
      <c r="SW13" s="74"/>
      <c r="SX13" s="85"/>
      <c r="SY13" s="74"/>
      <c r="SZ13" s="74"/>
      <c r="TA13" s="85"/>
      <c r="TB13" s="80"/>
      <c r="TC13" s="80"/>
      <c r="TD13" s="85"/>
      <c r="TE13" s="77"/>
      <c r="TF13" s="74"/>
      <c r="TG13" s="74"/>
      <c r="TH13" s="85"/>
      <c r="TI13" s="74"/>
      <c r="TJ13" s="74"/>
      <c r="TK13" s="85"/>
      <c r="TL13" s="74"/>
      <c r="TM13" s="74"/>
      <c r="TN13" s="85"/>
      <c r="TO13" s="74"/>
      <c r="TP13" s="74"/>
      <c r="TQ13" s="85"/>
      <c r="TR13" s="80"/>
      <c r="TS13" s="80"/>
      <c r="TT13" s="85"/>
      <c r="TU13" s="77"/>
      <c r="TV13" s="74"/>
      <c r="TW13" s="74"/>
      <c r="TX13" s="85"/>
      <c r="TY13" s="74"/>
      <c r="TZ13" s="74"/>
      <c r="UA13" s="85"/>
      <c r="UB13" s="74"/>
      <c r="UC13" s="74"/>
      <c r="UD13" s="85"/>
      <c r="UE13" s="74"/>
      <c r="UF13" s="74"/>
      <c r="UG13" s="85"/>
      <c r="UH13" s="80"/>
      <c r="UI13" s="80"/>
      <c r="UJ13" s="85"/>
      <c r="UK13" s="77"/>
      <c r="UL13" s="74"/>
      <c r="UM13" s="74"/>
      <c r="UN13" s="85"/>
      <c r="UO13" s="74"/>
      <c r="UP13" s="74"/>
      <c r="UQ13" s="85"/>
      <c r="UR13" s="74"/>
      <c r="US13" s="74"/>
      <c r="UT13" s="85"/>
      <c r="UU13" s="74"/>
      <c r="UV13" s="74"/>
      <c r="UW13" s="85"/>
      <c r="UX13" s="80"/>
      <c r="UY13" s="80"/>
      <c r="UZ13" s="85"/>
      <c r="VA13" s="77"/>
      <c r="VB13" s="74"/>
      <c r="VC13" s="74"/>
      <c r="VD13" s="85"/>
      <c r="VE13" s="74"/>
      <c r="VF13" s="74"/>
      <c r="VG13" s="85"/>
      <c r="VH13" s="74"/>
      <c r="VI13" s="74"/>
      <c r="VJ13" s="85"/>
      <c r="VK13" s="74"/>
      <c r="VL13" s="74"/>
      <c r="VM13" s="85"/>
      <c r="VN13" s="80"/>
      <c r="VO13" s="80"/>
      <c r="VP13" s="85"/>
      <c r="VQ13" s="77"/>
      <c r="VR13" s="74"/>
      <c r="VS13" s="74"/>
      <c r="VT13" s="85"/>
      <c r="VU13" s="74"/>
      <c r="VV13" s="74"/>
      <c r="VW13" s="85"/>
      <c r="VX13" s="74"/>
      <c r="VY13" s="74"/>
      <c r="VZ13" s="85"/>
      <c r="WA13" s="74"/>
      <c r="WB13" s="74"/>
      <c r="WC13" s="85"/>
      <c r="WD13" s="80"/>
      <c r="WE13" s="80"/>
      <c r="WF13" s="85"/>
      <c r="WG13" s="77"/>
      <c r="WH13" s="74"/>
      <c r="WI13" s="74"/>
      <c r="WJ13" s="85"/>
      <c r="WK13" s="74"/>
      <c r="WL13" s="74"/>
      <c r="WM13" s="85"/>
      <c r="WN13" s="74"/>
      <c r="WO13" s="74"/>
      <c r="WP13" s="85"/>
      <c r="WQ13" s="74"/>
      <c r="WR13" s="74"/>
      <c r="WS13" s="85"/>
      <c r="WT13" s="80"/>
      <c r="WU13" s="80"/>
      <c r="WV13" s="85"/>
      <c r="WW13" s="77"/>
      <c r="WX13" s="74"/>
      <c r="WY13" s="74"/>
      <c r="WZ13" s="85"/>
      <c r="XA13" s="74"/>
      <c r="XB13" s="74"/>
      <c r="XC13" s="85"/>
      <c r="XD13" s="74"/>
      <c r="XE13" s="74"/>
      <c r="XF13" s="85"/>
      <c r="XG13" s="74"/>
      <c r="XH13" s="74"/>
      <c r="XI13" s="85"/>
      <c r="XJ13" s="80"/>
      <c r="XK13" s="80"/>
      <c r="XL13" s="85"/>
      <c r="XM13" s="77"/>
      <c r="XN13" s="74"/>
      <c r="XO13" s="74"/>
      <c r="XP13" s="85"/>
      <c r="XQ13" s="74"/>
      <c r="XR13" s="74"/>
      <c r="XS13" s="85"/>
      <c r="XT13" s="74"/>
      <c r="XU13" s="74"/>
      <c r="XV13" s="85"/>
      <c r="XW13" s="74"/>
      <c r="XX13" s="74"/>
      <c r="XY13" s="85"/>
      <c r="XZ13" s="80"/>
      <c r="YA13" s="80"/>
      <c r="YB13" s="85"/>
      <c r="YC13" s="77"/>
      <c r="YD13" s="74"/>
      <c r="YE13" s="74"/>
      <c r="YF13" s="85"/>
      <c r="YG13" s="74"/>
      <c r="YH13" s="74"/>
      <c r="YI13" s="85"/>
      <c r="YJ13" s="74"/>
      <c r="YK13" s="74"/>
      <c r="YL13" s="85"/>
      <c r="YM13" s="74"/>
      <c r="YN13" s="74"/>
      <c r="YO13" s="85"/>
      <c r="YP13" s="80"/>
      <c r="YQ13" s="80"/>
      <c r="YR13" s="85"/>
      <c r="YS13" s="77"/>
      <c r="YT13" s="74"/>
      <c r="YU13" s="74"/>
      <c r="YV13" s="85"/>
      <c r="YW13" s="74"/>
      <c r="YX13" s="74"/>
      <c r="YY13" s="85"/>
      <c r="YZ13" s="74"/>
      <c r="ZA13" s="74"/>
      <c r="ZB13" s="85"/>
      <c r="ZC13" s="74"/>
      <c r="ZD13" s="74"/>
      <c r="ZE13" s="85"/>
      <c r="ZF13" s="80"/>
      <c r="ZG13" s="80"/>
      <c r="ZH13" s="85"/>
      <c r="ZI13" s="77"/>
      <c r="ZJ13" s="74"/>
      <c r="ZK13" s="74"/>
      <c r="ZL13" s="85"/>
      <c r="ZM13" s="74"/>
      <c r="ZN13" s="74"/>
      <c r="ZO13" s="85"/>
      <c r="ZP13" s="74"/>
      <c r="ZQ13" s="74"/>
      <c r="ZR13" s="85"/>
      <c r="ZS13" s="74"/>
      <c r="ZT13" s="74"/>
      <c r="ZU13" s="85"/>
      <c r="ZV13" s="80"/>
      <c r="ZW13" s="80"/>
      <c r="ZX13" s="85"/>
      <c r="ZY13" s="77"/>
      <c r="ZZ13" s="74"/>
      <c r="AAA13" s="74"/>
      <c r="AAB13" s="85"/>
      <c r="AAC13" s="74"/>
      <c r="AAD13" s="74"/>
      <c r="AAE13" s="85"/>
      <c r="AAF13" s="74"/>
      <c r="AAG13" s="74"/>
      <c r="AAH13" s="85"/>
      <c r="AAI13" s="74"/>
      <c r="AAJ13" s="74"/>
      <c r="AAK13" s="85"/>
      <c r="AAL13" s="80"/>
      <c r="AAM13" s="80"/>
      <c r="AAN13" s="85"/>
      <c r="AAO13" s="77"/>
      <c r="AAP13" s="74"/>
      <c r="AAQ13" s="74"/>
      <c r="AAR13" s="85"/>
      <c r="AAS13" s="74"/>
      <c r="AAT13" s="74"/>
      <c r="AAU13" s="85"/>
      <c r="AAV13" s="74"/>
      <c r="AAW13" s="74"/>
      <c r="AAX13" s="85"/>
      <c r="AAY13" s="74"/>
      <c r="AAZ13" s="74"/>
      <c r="ABA13" s="85"/>
      <c r="ABB13" s="80"/>
      <c r="ABC13" s="80"/>
      <c r="ABD13" s="85"/>
      <c r="ABE13" s="77"/>
      <c r="ABF13" s="74"/>
      <c r="ABG13" s="74"/>
      <c r="ABH13" s="85"/>
      <c r="ABI13" s="74"/>
      <c r="ABJ13" s="74"/>
      <c r="ABK13" s="85"/>
      <c r="ABL13" s="74"/>
      <c r="ABM13" s="74"/>
      <c r="ABN13" s="85"/>
      <c r="ABO13" s="74"/>
      <c r="ABP13" s="74"/>
      <c r="ABQ13" s="85"/>
      <c r="ABR13" s="80"/>
      <c r="ABS13" s="80"/>
      <c r="ABT13" s="85"/>
      <c r="ABU13" s="77"/>
      <c r="ABV13" s="74"/>
      <c r="ABW13" s="74"/>
      <c r="ABX13" s="85"/>
      <c r="ABY13" s="74"/>
      <c r="ABZ13" s="74"/>
      <c r="ACA13" s="85"/>
      <c r="ACB13" s="74"/>
      <c r="ACC13" s="74"/>
      <c r="ACD13" s="85"/>
      <c r="ACE13" s="74"/>
      <c r="ACF13" s="74"/>
      <c r="ACG13" s="85"/>
      <c r="ACH13" s="80"/>
      <c r="ACI13" s="80"/>
      <c r="ACJ13" s="85"/>
      <c r="ACK13" s="77"/>
      <c r="ACL13" s="74"/>
      <c r="ACM13" s="74"/>
      <c r="ACN13" s="85"/>
      <c r="ACO13" s="74"/>
      <c r="ACP13" s="74"/>
      <c r="ACQ13" s="85"/>
      <c r="ACR13" s="74"/>
      <c r="ACS13" s="74"/>
      <c r="ACT13" s="85"/>
      <c r="ACU13" s="74"/>
      <c r="ACV13" s="74"/>
      <c r="ACW13" s="85"/>
      <c r="ACX13" s="80"/>
      <c r="ACY13" s="80"/>
      <c r="ACZ13" s="85"/>
      <c r="ADA13" s="77"/>
      <c r="ADB13" s="74"/>
      <c r="ADC13" s="74"/>
      <c r="ADD13" s="85"/>
      <c r="ADE13" s="74"/>
      <c r="ADF13" s="74"/>
      <c r="ADG13" s="85"/>
      <c r="ADH13" s="74"/>
      <c r="ADI13" s="74"/>
      <c r="ADJ13" s="85"/>
      <c r="ADK13" s="74"/>
      <c r="ADL13" s="74"/>
      <c r="ADM13" s="85"/>
      <c r="ADN13" s="80"/>
      <c r="ADO13" s="80"/>
      <c r="ADP13" s="85"/>
      <c r="ADQ13" s="77"/>
      <c r="ADR13" s="74"/>
      <c r="ADS13" s="74"/>
      <c r="ADT13" s="85"/>
      <c r="ADU13" s="74"/>
      <c r="ADV13" s="74"/>
      <c r="ADW13" s="85"/>
      <c r="ADX13" s="74"/>
      <c r="ADY13" s="74"/>
      <c r="ADZ13" s="85"/>
      <c r="AEA13" s="74"/>
      <c r="AEB13" s="74"/>
      <c r="AEC13" s="85"/>
      <c r="AED13" s="80"/>
      <c r="AEE13" s="80"/>
      <c r="AEF13" s="85"/>
      <c r="AEG13" s="77"/>
      <c r="AEH13" s="74"/>
      <c r="AEI13" s="74"/>
      <c r="AEJ13" s="85"/>
      <c r="AEK13" s="74"/>
      <c r="AEL13" s="74"/>
      <c r="AEM13" s="85"/>
      <c r="AEN13" s="74"/>
      <c r="AEO13" s="74"/>
      <c r="AEP13" s="85"/>
      <c r="AEQ13" s="74"/>
      <c r="AER13" s="74"/>
      <c r="AES13" s="85"/>
      <c r="AET13" s="80"/>
      <c r="AEU13" s="80"/>
      <c r="AEV13" s="85"/>
      <c r="AEW13" s="77"/>
      <c r="AEX13" s="74"/>
      <c r="AEY13" s="74"/>
      <c r="AEZ13" s="85"/>
      <c r="AFA13" s="74"/>
      <c r="AFB13" s="74"/>
      <c r="AFC13" s="85"/>
      <c r="AFD13" s="74"/>
      <c r="AFE13" s="74"/>
      <c r="AFF13" s="85"/>
      <c r="AFG13" s="74"/>
      <c r="AFH13" s="74"/>
      <c r="AFI13" s="85"/>
      <c r="AFJ13" s="80"/>
      <c r="AFK13" s="80"/>
      <c r="AFL13" s="85"/>
      <c r="AFM13" s="77"/>
      <c r="AFN13" s="74"/>
      <c r="AFO13" s="74"/>
      <c r="AFP13" s="85"/>
      <c r="AFQ13" s="74"/>
      <c r="AFR13" s="74"/>
      <c r="AFS13" s="85"/>
      <c r="AFT13" s="74"/>
      <c r="AFU13" s="74"/>
      <c r="AFV13" s="85"/>
      <c r="AFW13" s="74"/>
      <c r="AFX13" s="74"/>
      <c r="AFY13" s="85"/>
      <c r="AFZ13" s="80"/>
      <c r="AGA13" s="80"/>
      <c r="AGB13" s="85"/>
      <c r="AGC13" s="77"/>
      <c r="AGD13" s="74"/>
      <c r="AGE13" s="74"/>
      <c r="AGF13" s="85"/>
      <c r="AGG13" s="74"/>
      <c r="AGH13" s="74"/>
      <c r="AGI13" s="85"/>
      <c r="AGJ13" s="74"/>
      <c r="AGK13" s="74"/>
      <c r="AGL13" s="85"/>
      <c r="AGM13" s="74"/>
      <c r="AGN13" s="74"/>
      <c r="AGO13" s="85"/>
      <c r="AGP13" s="80"/>
      <c r="AGQ13" s="80"/>
      <c r="AGR13" s="85"/>
      <c r="AGS13" s="77"/>
      <c r="AGT13" s="74"/>
      <c r="AGU13" s="74"/>
      <c r="AGV13" s="85"/>
      <c r="AGW13" s="74"/>
      <c r="AGX13" s="74"/>
      <c r="AGY13" s="85"/>
      <c r="AGZ13" s="74"/>
      <c r="AHA13" s="74"/>
      <c r="AHB13" s="85"/>
      <c r="AHC13" s="74"/>
      <c r="AHD13" s="74"/>
      <c r="AHE13" s="85"/>
      <c r="AHF13" s="80"/>
      <c r="AHG13" s="80"/>
      <c r="AHH13" s="85"/>
      <c r="AHI13" s="77"/>
      <c r="AHJ13" s="74"/>
      <c r="AHK13" s="74"/>
      <c r="AHL13" s="85"/>
      <c r="AHM13" s="74"/>
      <c r="AHN13" s="74"/>
      <c r="AHO13" s="85"/>
      <c r="AHP13" s="74"/>
      <c r="AHQ13" s="74"/>
      <c r="AHR13" s="85"/>
      <c r="AHS13" s="74"/>
      <c r="AHT13" s="74"/>
      <c r="AHU13" s="85"/>
      <c r="AHV13" s="80"/>
      <c r="AHW13" s="80"/>
      <c r="AHX13" s="85"/>
      <c r="AHY13" s="77"/>
      <c r="AHZ13" s="74"/>
      <c r="AIA13" s="74"/>
      <c r="AIB13" s="85"/>
      <c r="AIC13" s="74"/>
      <c r="AID13" s="74"/>
      <c r="AIE13" s="85"/>
      <c r="AIF13" s="74"/>
      <c r="AIG13" s="74"/>
      <c r="AIH13" s="85"/>
      <c r="AII13" s="74"/>
      <c r="AIJ13" s="74"/>
      <c r="AIK13" s="85"/>
      <c r="AIL13" s="80"/>
      <c r="AIM13" s="80"/>
      <c r="AIN13" s="85"/>
      <c r="AIO13" s="77"/>
      <c r="AIP13" s="74"/>
      <c r="AIQ13" s="74"/>
      <c r="AIR13" s="85"/>
      <c r="AIS13" s="74"/>
      <c r="AIT13" s="74"/>
      <c r="AIU13" s="85"/>
      <c r="AIV13" s="74"/>
      <c r="AIW13" s="74"/>
      <c r="AIX13" s="85"/>
      <c r="AIY13" s="74"/>
      <c r="AIZ13" s="74"/>
      <c r="AJA13" s="85"/>
      <c r="AJB13" s="80"/>
      <c r="AJC13" s="80"/>
      <c r="AJD13" s="85"/>
      <c r="AJE13" s="77"/>
      <c r="AJF13" s="74"/>
      <c r="AJG13" s="74"/>
      <c r="AJH13" s="85"/>
      <c r="AJI13" s="74"/>
      <c r="AJJ13" s="74"/>
      <c r="AJK13" s="85"/>
      <c r="AJL13" s="74"/>
      <c r="AJM13" s="74"/>
      <c r="AJN13" s="85"/>
      <c r="AJO13" s="74"/>
      <c r="AJP13" s="74"/>
      <c r="AJQ13" s="85"/>
      <c r="AJR13" s="80"/>
      <c r="AJS13" s="80"/>
      <c r="AJT13" s="85"/>
      <c r="AJU13" s="77"/>
      <c r="AJV13" s="74"/>
      <c r="AJW13" s="74"/>
      <c r="AJX13" s="85"/>
      <c r="AJY13" s="74"/>
      <c r="AJZ13" s="74"/>
      <c r="AKA13" s="85"/>
      <c r="AKB13" s="74"/>
      <c r="AKC13" s="74"/>
      <c r="AKD13" s="85"/>
      <c r="AKE13" s="74"/>
      <c r="AKF13" s="74"/>
      <c r="AKG13" s="85"/>
      <c r="AKH13" s="80"/>
      <c r="AKI13" s="80"/>
      <c r="AKJ13" s="85"/>
      <c r="AKK13" s="77"/>
      <c r="AKL13" s="74"/>
      <c r="AKM13" s="74"/>
      <c r="AKN13" s="85"/>
      <c r="AKO13" s="74"/>
      <c r="AKP13" s="74"/>
      <c r="AKQ13" s="85"/>
      <c r="AKR13" s="74"/>
      <c r="AKS13" s="74"/>
      <c r="AKT13" s="85"/>
      <c r="AKU13" s="74"/>
      <c r="AKV13" s="74"/>
      <c r="AKW13" s="85"/>
      <c r="AKX13" s="80"/>
      <c r="AKY13" s="80"/>
      <c r="AKZ13" s="85"/>
      <c r="ALA13" s="77"/>
      <c r="ALB13" s="74"/>
      <c r="ALC13" s="74"/>
      <c r="ALD13" s="85"/>
      <c r="ALE13" s="74"/>
      <c r="ALF13" s="74"/>
      <c r="ALG13" s="85"/>
      <c r="ALH13" s="74"/>
      <c r="ALI13" s="74"/>
      <c r="ALJ13" s="85"/>
      <c r="ALK13" s="74"/>
      <c r="ALL13" s="74"/>
      <c r="ALM13" s="85"/>
      <c r="ALN13" s="80"/>
      <c r="ALO13" s="80"/>
      <c r="ALP13" s="85"/>
      <c r="ALQ13" s="77"/>
      <c r="ALR13" s="74"/>
      <c r="ALS13" s="74"/>
      <c r="ALT13" s="85"/>
      <c r="ALU13" s="74"/>
      <c r="ALV13" s="74"/>
      <c r="ALW13" s="85"/>
      <c r="ALX13" s="74"/>
      <c r="ALY13" s="74"/>
      <c r="ALZ13" s="85"/>
      <c r="AMA13" s="74"/>
      <c r="AMB13" s="74"/>
      <c r="AMC13" s="85"/>
      <c r="AMD13" s="80"/>
      <c r="AME13" s="80"/>
      <c r="AMF13" s="85"/>
      <c r="AMG13" s="77"/>
      <c r="AMH13" s="74"/>
      <c r="AMI13" s="74"/>
      <c r="AMJ13" s="85"/>
      <c r="AMK13" s="74"/>
      <c r="AML13" s="74"/>
      <c r="AMM13" s="85"/>
      <c r="AMN13" s="74"/>
      <c r="AMO13" s="74"/>
      <c r="AMP13" s="85"/>
      <c r="AMQ13" s="74"/>
      <c r="AMR13" s="74"/>
      <c r="AMS13" s="85"/>
      <c r="AMT13" s="80"/>
      <c r="AMU13" s="80"/>
      <c r="AMV13" s="85"/>
      <c r="AMW13" s="77"/>
      <c r="AMX13" s="74"/>
      <c r="AMY13" s="74"/>
      <c r="AMZ13" s="85"/>
      <c r="ANA13" s="74"/>
      <c r="ANB13" s="74"/>
      <c r="ANC13" s="85"/>
      <c r="AND13" s="74"/>
      <c r="ANE13" s="74"/>
      <c r="ANF13" s="85"/>
      <c r="ANG13" s="74"/>
      <c r="ANH13" s="74"/>
      <c r="ANI13" s="85"/>
      <c r="ANJ13" s="80"/>
      <c r="ANK13" s="80"/>
      <c r="ANL13" s="85"/>
      <c r="ANM13" s="77"/>
      <c r="ANN13" s="74"/>
      <c r="ANO13" s="74"/>
      <c r="ANP13" s="85"/>
      <c r="ANQ13" s="74"/>
      <c r="ANR13" s="74"/>
      <c r="ANS13" s="85"/>
      <c r="ANT13" s="74"/>
      <c r="ANU13" s="74"/>
      <c r="ANV13" s="85"/>
      <c r="ANW13" s="74"/>
      <c r="ANX13" s="74"/>
      <c r="ANY13" s="85"/>
      <c r="ANZ13" s="80"/>
      <c r="AOA13" s="80"/>
      <c r="AOB13" s="85"/>
      <c r="AOC13" s="77"/>
      <c r="AOD13" s="74"/>
      <c r="AOE13" s="74"/>
      <c r="AOF13" s="85"/>
      <c r="AOG13" s="74"/>
      <c r="AOH13" s="74"/>
      <c r="AOI13" s="85"/>
      <c r="AOJ13" s="74"/>
      <c r="AOK13" s="74"/>
      <c r="AOL13" s="85"/>
      <c r="AOM13" s="74"/>
      <c r="AON13" s="74"/>
      <c r="AOO13" s="85"/>
      <c r="AOP13" s="80"/>
      <c r="AOQ13" s="80"/>
      <c r="AOR13" s="85"/>
      <c r="AOS13" s="77"/>
      <c r="AOT13" s="74"/>
      <c r="AOU13" s="74"/>
      <c r="AOV13" s="85"/>
      <c r="AOW13" s="74"/>
      <c r="AOX13" s="74"/>
      <c r="AOY13" s="85"/>
      <c r="AOZ13" s="74"/>
      <c r="APA13" s="74"/>
      <c r="APB13" s="85"/>
      <c r="APC13" s="74"/>
      <c r="APD13" s="74"/>
      <c r="APE13" s="85"/>
      <c r="APF13" s="80"/>
      <c r="APG13" s="80"/>
      <c r="APH13" s="85"/>
      <c r="API13" s="77"/>
      <c r="APJ13" s="74"/>
      <c r="APK13" s="74"/>
      <c r="APL13" s="85"/>
      <c r="APM13" s="74"/>
      <c r="APN13" s="74"/>
      <c r="APO13" s="85"/>
      <c r="APP13" s="74"/>
      <c r="APQ13" s="74"/>
      <c r="APR13" s="85"/>
      <c r="APS13" s="74"/>
      <c r="APT13" s="74"/>
      <c r="APU13" s="85"/>
      <c r="APV13" s="80"/>
      <c r="APW13" s="80"/>
      <c r="APX13" s="85"/>
      <c r="APY13" s="77"/>
      <c r="APZ13" s="74"/>
      <c r="AQA13" s="74"/>
      <c r="AQB13" s="85"/>
      <c r="AQC13" s="74"/>
      <c r="AQD13" s="74"/>
      <c r="AQE13" s="85"/>
      <c r="AQF13" s="74"/>
      <c r="AQG13" s="74"/>
      <c r="AQH13" s="85"/>
      <c r="AQI13" s="74"/>
      <c r="AQJ13" s="74"/>
      <c r="AQK13" s="85"/>
      <c r="AQL13" s="80"/>
      <c r="AQM13" s="80"/>
      <c r="AQN13" s="85"/>
      <c r="AQO13" s="77"/>
      <c r="AQP13" s="74"/>
      <c r="AQQ13" s="74"/>
      <c r="AQR13" s="85"/>
      <c r="AQS13" s="74"/>
      <c r="AQT13" s="74"/>
      <c r="AQU13" s="85"/>
      <c r="AQV13" s="74"/>
      <c r="AQW13" s="74"/>
      <c r="AQX13" s="85"/>
      <c r="AQY13" s="74"/>
      <c r="AQZ13" s="74"/>
      <c r="ARA13" s="85"/>
      <c r="ARB13" s="80"/>
      <c r="ARC13" s="80"/>
      <c r="ARD13" s="85"/>
      <c r="ARE13" s="77"/>
      <c r="ARF13" s="74"/>
      <c r="ARG13" s="74"/>
      <c r="ARH13" s="85"/>
      <c r="ARI13" s="74"/>
      <c r="ARJ13" s="74"/>
      <c r="ARK13" s="85"/>
      <c r="ARL13" s="74"/>
      <c r="ARM13" s="74"/>
      <c r="ARN13" s="85"/>
      <c r="ARO13" s="74"/>
      <c r="ARP13" s="74"/>
      <c r="ARQ13" s="85"/>
      <c r="ARR13" s="80"/>
      <c r="ARS13" s="80"/>
      <c r="ART13" s="85"/>
      <c r="ARU13" s="77"/>
      <c r="ARV13" s="74"/>
      <c r="ARW13" s="74"/>
      <c r="ARX13" s="85"/>
      <c r="ARY13" s="74"/>
      <c r="ARZ13" s="74"/>
      <c r="ASA13" s="85"/>
      <c r="ASB13" s="74"/>
      <c r="ASC13" s="74"/>
      <c r="ASD13" s="85"/>
      <c r="ASE13" s="74"/>
      <c r="ASF13" s="74"/>
      <c r="ASG13" s="85"/>
      <c r="ASH13" s="80"/>
      <c r="ASI13" s="80"/>
      <c r="ASJ13" s="85"/>
      <c r="ASK13" s="77"/>
      <c r="ASL13" s="74"/>
      <c r="ASM13" s="74"/>
      <c r="ASN13" s="85"/>
      <c r="ASO13" s="74"/>
      <c r="ASP13" s="74"/>
      <c r="ASQ13" s="85"/>
      <c r="ASR13" s="74"/>
      <c r="ASS13" s="74"/>
      <c r="AST13" s="85"/>
      <c r="ASU13" s="74"/>
      <c r="ASV13" s="74"/>
      <c r="ASW13" s="85"/>
      <c r="ASX13" s="80"/>
      <c r="ASY13" s="80"/>
      <c r="ASZ13" s="85"/>
      <c r="ATA13" s="77"/>
      <c r="ATB13" s="74"/>
      <c r="ATC13" s="74"/>
      <c r="ATD13" s="85"/>
      <c r="ATE13" s="74"/>
      <c r="ATF13" s="74"/>
      <c r="ATG13" s="85"/>
      <c r="ATH13" s="74"/>
      <c r="ATI13" s="74"/>
      <c r="ATJ13" s="85"/>
      <c r="ATK13" s="74"/>
      <c r="ATL13" s="74"/>
      <c r="ATM13" s="85"/>
      <c r="ATN13" s="80"/>
      <c r="ATO13" s="80"/>
      <c r="ATP13" s="85"/>
      <c r="ATQ13" s="77"/>
      <c r="ATR13" s="74"/>
      <c r="ATS13" s="74"/>
      <c r="ATT13" s="85"/>
      <c r="ATU13" s="74"/>
      <c r="ATV13" s="74"/>
      <c r="ATW13" s="85"/>
      <c r="ATX13" s="74"/>
      <c r="ATY13" s="74"/>
      <c r="ATZ13" s="85"/>
      <c r="AUA13" s="74"/>
      <c r="AUB13" s="74"/>
      <c r="AUC13" s="85"/>
      <c r="AUD13" s="80"/>
      <c r="AUE13" s="80"/>
      <c r="AUF13" s="85"/>
      <c r="AUG13" s="77"/>
      <c r="AUH13" s="74"/>
      <c r="AUI13" s="74"/>
      <c r="AUJ13" s="85"/>
      <c r="AUK13" s="74"/>
      <c r="AUL13" s="74"/>
      <c r="AUM13" s="85"/>
      <c r="AUN13" s="74"/>
      <c r="AUO13" s="74"/>
      <c r="AUP13" s="85"/>
      <c r="AUQ13" s="74"/>
      <c r="AUR13" s="74"/>
      <c r="AUS13" s="85"/>
      <c r="AUT13" s="80"/>
      <c r="AUU13" s="80"/>
      <c r="AUV13" s="85"/>
      <c r="AUW13" s="77"/>
      <c r="AUX13" s="74"/>
      <c r="AUY13" s="74"/>
      <c r="AUZ13" s="85"/>
      <c r="AVA13" s="74"/>
      <c r="AVB13" s="74"/>
      <c r="AVC13" s="85"/>
      <c r="AVD13" s="74"/>
      <c r="AVE13" s="74"/>
      <c r="AVF13" s="85"/>
      <c r="AVG13" s="74"/>
      <c r="AVH13" s="74"/>
      <c r="AVI13" s="85"/>
      <c r="AVJ13" s="80"/>
      <c r="AVK13" s="80"/>
      <c r="AVL13" s="85"/>
      <c r="AVM13" s="77"/>
      <c r="AVN13" s="74"/>
      <c r="AVO13" s="74"/>
      <c r="AVP13" s="85"/>
      <c r="AVQ13" s="74"/>
      <c r="AVR13" s="74"/>
      <c r="AVS13" s="85"/>
      <c r="AVT13" s="74"/>
      <c r="AVU13" s="74"/>
      <c r="AVV13" s="85"/>
      <c r="AVW13" s="74"/>
      <c r="AVX13" s="74"/>
      <c r="AVY13" s="85"/>
      <c r="AVZ13" s="80"/>
      <c r="AWA13" s="80"/>
      <c r="AWB13" s="85"/>
      <c r="AWC13" s="77"/>
      <c r="AWD13" s="74"/>
      <c r="AWE13" s="74"/>
      <c r="AWF13" s="85"/>
      <c r="AWG13" s="74"/>
      <c r="AWH13" s="74"/>
      <c r="AWI13" s="85"/>
      <c r="AWJ13" s="74"/>
      <c r="AWK13" s="74"/>
      <c r="AWL13" s="85"/>
      <c r="AWM13" s="74"/>
      <c r="AWN13" s="74"/>
      <c r="AWO13" s="85"/>
      <c r="AWP13" s="80"/>
      <c r="AWQ13" s="80"/>
      <c r="AWR13" s="85"/>
      <c r="AWS13" s="77"/>
      <c r="AWT13" s="74"/>
      <c r="AWU13" s="74"/>
      <c r="AWV13" s="85"/>
      <c r="AWW13" s="74"/>
      <c r="AWX13" s="74"/>
      <c r="AWY13" s="85"/>
      <c r="AWZ13" s="74"/>
      <c r="AXA13" s="74"/>
      <c r="AXB13" s="85"/>
      <c r="AXC13" s="74"/>
      <c r="AXD13" s="74"/>
      <c r="AXE13" s="85"/>
      <c r="AXF13" s="80"/>
      <c r="AXG13" s="80"/>
      <c r="AXH13" s="85"/>
      <c r="AXI13" s="77"/>
      <c r="AXJ13" s="74"/>
      <c r="AXK13" s="74"/>
      <c r="AXL13" s="85"/>
      <c r="AXM13" s="74"/>
      <c r="AXN13" s="74"/>
      <c r="AXO13" s="85"/>
      <c r="AXP13" s="74"/>
      <c r="AXQ13" s="74"/>
      <c r="AXR13" s="85"/>
      <c r="AXS13" s="74"/>
      <c r="AXT13" s="74"/>
      <c r="AXU13" s="85"/>
      <c r="AXV13" s="80"/>
      <c r="AXW13" s="80"/>
      <c r="AXX13" s="85"/>
      <c r="AXY13" s="77"/>
      <c r="AXZ13" s="74"/>
      <c r="AYA13" s="74"/>
      <c r="AYB13" s="85"/>
      <c r="AYC13" s="74"/>
      <c r="AYD13" s="74"/>
      <c r="AYE13" s="85"/>
      <c r="AYF13" s="74"/>
      <c r="AYG13" s="74"/>
      <c r="AYH13" s="85"/>
      <c r="AYI13" s="74"/>
      <c r="AYJ13" s="74"/>
      <c r="AYK13" s="85"/>
      <c r="AYL13" s="80"/>
      <c r="AYM13" s="80"/>
      <c r="AYN13" s="85"/>
      <c r="AYO13" s="77"/>
      <c r="AYP13" s="74"/>
      <c r="AYQ13" s="74"/>
      <c r="AYR13" s="85"/>
      <c r="AYS13" s="74"/>
      <c r="AYT13" s="74"/>
      <c r="AYU13" s="85"/>
      <c r="AYV13" s="74"/>
      <c r="AYW13" s="74"/>
      <c r="AYX13" s="85"/>
      <c r="AYY13" s="74"/>
      <c r="AYZ13" s="74"/>
      <c r="AZA13" s="85"/>
      <c r="AZB13" s="80"/>
      <c r="AZC13" s="80"/>
      <c r="AZD13" s="85"/>
      <c r="AZE13" s="77"/>
      <c r="AZF13" s="74"/>
      <c r="AZG13" s="74"/>
      <c r="AZH13" s="85"/>
      <c r="AZI13" s="74"/>
      <c r="AZJ13" s="74"/>
      <c r="AZK13" s="85"/>
      <c r="AZL13" s="74"/>
      <c r="AZM13" s="74"/>
      <c r="AZN13" s="85"/>
      <c r="AZO13" s="74"/>
      <c r="AZP13" s="74"/>
      <c r="AZQ13" s="85"/>
      <c r="AZR13" s="80"/>
      <c r="AZS13" s="80"/>
      <c r="AZT13" s="85"/>
      <c r="AZU13" s="77"/>
      <c r="AZV13" s="74"/>
      <c r="AZW13" s="74"/>
      <c r="AZX13" s="85"/>
      <c r="AZY13" s="74"/>
      <c r="AZZ13" s="74"/>
      <c r="BAA13" s="85"/>
      <c r="BAB13" s="74"/>
      <c r="BAC13" s="74"/>
      <c r="BAD13" s="85"/>
      <c r="BAE13" s="74"/>
      <c r="BAF13" s="74"/>
      <c r="BAG13" s="85"/>
      <c r="BAH13" s="80"/>
      <c r="BAI13" s="80"/>
      <c r="BAJ13" s="85"/>
      <c r="BAK13" s="77"/>
      <c r="BAL13" s="74"/>
      <c r="BAM13" s="74"/>
      <c r="BAN13" s="85"/>
      <c r="BAO13" s="74"/>
      <c r="BAP13" s="74"/>
      <c r="BAQ13" s="85"/>
      <c r="BAR13" s="74"/>
      <c r="BAS13" s="74"/>
      <c r="BAT13" s="85"/>
      <c r="BAU13" s="74"/>
      <c r="BAV13" s="74"/>
      <c r="BAW13" s="85"/>
      <c r="BAX13" s="80"/>
      <c r="BAY13" s="80"/>
      <c r="BAZ13" s="85"/>
      <c r="BBA13" s="77"/>
      <c r="BBB13" s="74"/>
      <c r="BBC13" s="74"/>
      <c r="BBD13" s="85"/>
      <c r="BBE13" s="74"/>
      <c r="BBF13" s="74"/>
      <c r="BBG13" s="85"/>
      <c r="BBH13" s="74"/>
      <c r="BBI13" s="74"/>
      <c r="BBJ13" s="85"/>
      <c r="BBK13" s="74"/>
      <c r="BBL13" s="74"/>
      <c r="BBM13" s="85"/>
      <c r="BBN13" s="80"/>
      <c r="BBO13" s="80"/>
      <c r="BBP13" s="85"/>
      <c r="BBQ13" s="77"/>
      <c r="BBR13" s="74"/>
      <c r="BBS13" s="74"/>
      <c r="BBT13" s="85"/>
      <c r="BBU13" s="74"/>
      <c r="BBV13" s="74"/>
      <c r="BBW13" s="85"/>
      <c r="BBX13" s="74"/>
      <c r="BBY13" s="74"/>
      <c r="BBZ13" s="85"/>
      <c r="BCA13" s="74"/>
      <c r="BCB13" s="74"/>
      <c r="BCC13" s="85"/>
      <c r="BCD13" s="80"/>
      <c r="BCE13" s="80"/>
      <c r="BCF13" s="85"/>
      <c r="BCG13" s="77"/>
      <c r="BCH13" s="74"/>
      <c r="BCI13" s="74"/>
      <c r="BCJ13" s="85"/>
      <c r="BCK13" s="74"/>
      <c r="BCL13" s="74"/>
      <c r="BCM13" s="85"/>
      <c r="BCN13" s="74"/>
      <c r="BCO13" s="74"/>
      <c r="BCP13" s="85"/>
      <c r="BCQ13" s="74"/>
      <c r="BCR13" s="74"/>
      <c r="BCS13" s="85"/>
      <c r="BCT13" s="80"/>
      <c r="BCU13" s="80"/>
      <c r="BCV13" s="85"/>
      <c r="BCW13" s="77"/>
      <c r="BCX13" s="74"/>
      <c r="BCY13" s="74"/>
      <c r="BCZ13" s="85"/>
      <c r="BDA13" s="74"/>
      <c r="BDB13" s="74"/>
      <c r="BDC13" s="85"/>
      <c r="BDD13" s="74"/>
      <c r="BDE13" s="74"/>
      <c r="BDF13" s="85"/>
      <c r="BDG13" s="74"/>
      <c r="BDH13" s="74"/>
      <c r="BDI13" s="85"/>
      <c r="BDJ13" s="80"/>
      <c r="BDK13" s="80"/>
      <c r="BDL13" s="85"/>
      <c r="BDM13" s="77"/>
      <c r="BDN13" s="74"/>
      <c r="BDO13" s="74"/>
      <c r="BDP13" s="85"/>
      <c r="BDQ13" s="74"/>
      <c r="BDR13" s="74"/>
      <c r="BDS13" s="85"/>
      <c r="BDT13" s="74"/>
      <c r="BDU13" s="74"/>
      <c r="BDV13" s="85"/>
      <c r="BDW13" s="74"/>
      <c r="BDX13" s="74"/>
      <c r="BDY13" s="85"/>
      <c r="BDZ13" s="80"/>
      <c r="BEA13" s="80"/>
      <c r="BEB13" s="85"/>
      <c r="BEC13" s="77"/>
      <c r="BED13" s="74"/>
      <c r="BEE13" s="74"/>
      <c r="BEF13" s="85"/>
      <c r="BEG13" s="74"/>
      <c r="BEH13" s="74"/>
      <c r="BEI13" s="85"/>
      <c r="BEJ13" s="74"/>
      <c r="BEK13" s="74"/>
      <c r="BEL13" s="85"/>
      <c r="BEM13" s="74"/>
      <c r="BEN13" s="74"/>
      <c r="BEO13" s="85"/>
      <c r="BEP13" s="80"/>
      <c r="BEQ13" s="80"/>
      <c r="BER13" s="85"/>
      <c r="BES13" s="77"/>
      <c r="BET13" s="74"/>
      <c r="BEU13" s="74"/>
      <c r="BEV13" s="85"/>
      <c r="BEW13" s="74"/>
      <c r="BEX13" s="74"/>
      <c r="BEY13" s="85"/>
      <c r="BEZ13" s="74"/>
      <c r="BFA13" s="74"/>
      <c r="BFB13" s="85"/>
      <c r="BFC13" s="74"/>
      <c r="BFD13" s="74"/>
      <c r="BFE13" s="85"/>
      <c r="BFF13" s="80"/>
      <c r="BFG13" s="80"/>
      <c r="BFH13" s="85"/>
      <c r="BFI13" s="77"/>
      <c r="BFJ13" s="74"/>
      <c r="BFK13" s="74"/>
      <c r="BFL13" s="85"/>
      <c r="BFM13" s="74"/>
      <c r="BFN13" s="74"/>
      <c r="BFO13" s="85"/>
      <c r="BFP13" s="74"/>
      <c r="BFQ13" s="74"/>
      <c r="BFR13" s="85"/>
      <c r="BFS13" s="74"/>
      <c r="BFT13" s="74"/>
      <c r="BFU13" s="85"/>
      <c r="BFV13" s="80"/>
      <c r="BFW13" s="80"/>
      <c r="BFX13" s="85"/>
      <c r="BFY13" s="77"/>
      <c r="BFZ13" s="74"/>
      <c r="BGA13" s="74"/>
      <c r="BGB13" s="85"/>
      <c r="BGC13" s="74"/>
      <c r="BGD13" s="74"/>
      <c r="BGE13" s="85"/>
      <c r="BGF13" s="74"/>
      <c r="BGG13" s="74"/>
      <c r="BGH13" s="85"/>
      <c r="BGI13" s="74"/>
      <c r="BGJ13" s="74"/>
      <c r="BGK13" s="85"/>
      <c r="BGL13" s="80"/>
      <c r="BGM13" s="80"/>
      <c r="BGN13" s="85"/>
      <c r="BGO13" s="77"/>
      <c r="BGP13" s="74"/>
      <c r="BGQ13" s="74"/>
      <c r="BGR13" s="85"/>
      <c r="BGS13" s="74"/>
      <c r="BGT13" s="74"/>
      <c r="BGU13" s="85"/>
      <c r="BGV13" s="74"/>
      <c r="BGW13" s="74"/>
      <c r="BGX13" s="85"/>
      <c r="BGY13" s="74"/>
      <c r="BGZ13" s="74"/>
      <c r="BHA13" s="85"/>
      <c r="BHB13" s="80"/>
      <c r="BHC13" s="80"/>
      <c r="BHD13" s="85"/>
      <c r="BHE13" s="77"/>
      <c r="BHF13" s="74"/>
      <c r="BHG13" s="74"/>
      <c r="BHH13" s="85"/>
      <c r="BHI13" s="74"/>
      <c r="BHJ13" s="74"/>
      <c r="BHK13" s="85"/>
      <c r="BHL13" s="74"/>
      <c r="BHM13" s="74"/>
      <c r="BHN13" s="85"/>
      <c r="BHO13" s="74"/>
      <c r="BHP13" s="74"/>
      <c r="BHQ13" s="85"/>
      <c r="BHR13" s="80"/>
      <c r="BHS13" s="80"/>
      <c r="BHT13" s="85"/>
      <c r="BHU13" s="77"/>
      <c r="BHV13" s="74"/>
      <c r="BHW13" s="74"/>
      <c r="BHX13" s="85"/>
      <c r="BHY13" s="74"/>
      <c r="BHZ13" s="74"/>
      <c r="BIA13" s="85"/>
      <c r="BIB13" s="74"/>
      <c r="BIC13" s="74"/>
      <c r="BID13" s="85"/>
      <c r="BIE13" s="74"/>
      <c r="BIF13" s="74"/>
      <c r="BIG13" s="85"/>
      <c r="BIH13" s="80"/>
      <c r="BII13" s="80"/>
      <c r="BIJ13" s="85"/>
      <c r="BIK13" s="77"/>
      <c r="BIL13" s="74"/>
      <c r="BIM13" s="74"/>
      <c r="BIN13" s="85"/>
      <c r="BIO13" s="74"/>
      <c r="BIP13" s="74"/>
      <c r="BIQ13" s="85"/>
      <c r="BIR13" s="74"/>
      <c r="BIS13" s="74"/>
      <c r="BIT13" s="85"/>
      <c r="BIU13" s="74"/>
      <c r="BIV13" s="74"/>
      <c r="BIW13" s="85"/>
      <c r="BIX13" s="80"/>
      <c r="BIY13" s="80"/>
      <c r="BIZ13" s="85"/>
      <c r="BJA13" s="77"/>
      <c r="BJB13" s="74"/>
      <c r="BJC13" s="74"/>
      <c r="BJD13" s="85"/>
      <c r="BJE13" s="74"/>
      <c r="BJF13" s="74"/>
      <c r="BJG13" s="85"/>
      <c r="BJH13" s="74"/>
      <c r="BJI13" s="74"/>
      <c r="BJJ13" s="85"/>
      <c r="BJK13" s="74"/>
      <c r="BJL13" s="74"/>
      <c r="BJM13" s="85"/>
      <c r="BJN13" s="80"/>
      <c r="BJO13" s="80"/>
      <c r="BJP13" s="85"/>
      <c r="BJQ13" s="77"/>
      <c r="BJR13" s="74"/>
      <c r="BJS13" s="74"/>
      <c r="BJT13" s="85"/>
      <c r="BJU13" s="74"/>
      <c r="BJV13" s="74"/>
      <c r="BJW13" s="85"/>
      <c r="BJX13" s="74"/>
      <c r="BJY13" s="74"/>
      <c r="BJZ13" s="85"/>
      <c r="BKA13" s="74"/>
      <c r="BKB13" s="74"/>
      <c r="BKC13" s="85"/>
      <c r="BKD13" s="80"/>
      <c r="BKE13" s="80"/>
      <c r="BKF13" s="85"/>
      <c r="BKG13" s="77"/>
      <c r="BKH13" s="74"/>
      <c r="BKI13" s="74"/>
      <c r="BKJ13" s="85"/>
      <c r="BKK13" s="74"/>
      <c r="BKL13" s="74"/>
      <c r="BKM13" s="85"/>
      <c r="BKN13" s="74"/>
      <c r="BKO13" s="74"/>
      <c r="BKP13" s="85"/>
      <c r="BKQ13" s="74"/>
      <c r="BKR13" s="74"/>
      <c r="BKS13" s="85"/>
      <c r="BKT13" s="80"/>
      <c r="BKU13" s="80"/>
      <c r="BKV13" s="85"/>
      <c r="BKW13" s="77"/>
      <c r="BKX13" s="74"/>
      <c r="BKY13" s="74"/>
      <c r="BKZ13" s="85"/>
      <c r="BLA13" s="74"/>
      <c r="BLB13" s="74"/>
      <c r="BLC13" s="85"/>
      <c r="BLD13" s="74"/>
      <c r="BLE13" s="74"/>
      <c r="BLF13" s="85"/>
      <c r="BLG13" s="74"/>
      <c r="BLH13" s="74"/>
      <c r="BLI13" s="85"/>
      <c r="BLJ13" s="80"/>
      <c r="BLK13" s="80"/>
      <c r="BLL13" s="85"/>
      <c r="BLM13" s="77"/>
      <c r="BLN13" s="74"/>
      <c r="BLO13" s="74"/>
      <c r="BLP13" s="85"/>
      <c r="BLQ13" s="74"/>
      <c r="BLR13" s="74"/>
      <c r="BLS13" s="85"/>
      <c r="BLT13" s="74"/>
      <c r="BLU13" s="74"/>
      <c r="BLV13" s="85"/>
      <c r="BLW13" s="74"/>
      <c r="BLX13" s="74"/>
      <c r="BLY13" s="85"/>
      <c r="BLZ13" s="80"/>
      <c r="BMA13" s="80"/>
      <c r="BMB13" s="85"/>
      <c r="BMC13" s="77"/>
      <c r="BMD13" s="74"/>
      <c r="BME13" s="74"/>
      <c r="BMF13" s="85"/>
      <c r="BMG13" s="74"/>
      <c r="BMH13" s="74"/>
      <c r="BMI13" s="85"/>
      <c r="BMJ13" s="74"/>
      <c r="BMK13" s="74"/>
      <c r="BML13" s="85"/>
      <c r="BMM13" s="74"/>
      <c r="BMN13" s="74"/>
      <c r="BMO13" s="85"/>
      <c r="BMP13" s="80"/>
      <c r="BMQ13" s="80"/>
      <c r="BMR13" s="85"/>
      <c r="BMS13" s="77"/>
      <c r="BMT13" s="74"/>
      <c r="BMU13" s="74"/>
      <c r="BMV13" s="85"/>
      <c r="BMW13" s="74"/>
      <c r="BMX13" s="74"/>
      <c r="BMY13" s="85"/>
      <c r="BMZ13" s="74"/>
      <c r="BNA13" s="74"/>
      <c r="BNB13" s="85"/>
      <c r="BNC13" s="74"/>
      <c r="BND13" s="74"/>
      <c r="BNE13" s="85"/>
      <c r="BNF13" s="80"/>
      <c r="BNG13" s="80"/>
      <c r="BNH13" s="85"/>
      <c r="BNI13" s="77"/>
      <c r="BNJ13" s="74"/>
      <c r="BNK13" s="74"/>
      <c r="BNL13" s="85"/>
      <c r="BNM13" s="74"/>
      <c r="BNN13" s="74"/>
      <c r="BNO13" s="85"/>
      <c r="BNP13" s="74"/>
      <c r="BNQ13" s="74"/>
      <c r="BNR13" s="85"/>
      <c r="BNS13" s="74"/>
      <c r="BNT13" s="74"/>
      <c r="BNU13" s="85"/>
      <c r="BNV13" s="80"/>
      <c r="BNW13" s="80"/>
      <c r="BNX13" s="85"/>
      <c r="BNY13" s="77"/>
      <c r="BNZ13" s="74"/>
      <c r="BOA13" s="74"/>
      <c r="BOB13" s="85"/>
      <c r="BOC13" s="74"/>
      <c r="BOD13" s="74"/>
      <c r="BOE13" s="85"/>
      <c r="BOF13" s="74"/>
      <c r="BOG13" s="74"/>
      <c r="BOH13" s="85"/>
      <c r="BOI13" s="74"/>
      <c r="BOJ13" s="74"/>
      <c r="BOK13" s="85"/>
      <c r="BOL13" s="80"/>
      <c r="BOM13" s="80"/>
      <c r="BON13" s="85"/>
      <c r="BOO13" s="77"/>
      <c r="BOP13" s="74"/>
      <c r="BOQ13" s="74"/>
      <c r="BOR13" s="85"/>
      <c r="BOS13" s="74"/>
      <c r="BOT13" s="74"/>
      <c r="BOU13" s="85"/>
      <c r="BOV13" s="74"/>
      <c r="BOW13" s="74"/>
      <c r="BOX13" s="85"/>
      <c r="BOY13" s="74"/>
      <c r="BOZ13" s="74"/>
      <c r="BPA13" s="85"/>
      <c r="BPB13" s="80"/>
      <c r="BPC13" s="80"/>
      <c r="BPD13" s="85"/>
      <c r="BPE13" s="77"/>
      <c r="BPF13" s="74"/>
      <c r="BPG13" s="74"/>
      <c r="BPH13" s="85"/>
      <c r="BPI13" s="74"/>
      <c r="BPJ13" s="74"/>
      <c r="BPK13" s="85"/>
      <c r="BPL13" s="74"/>
      <c r="BPM13" s="74"/>
      <c r="BPN13" s="85"/>
      <c r="BPO13" s="74"/>
      <c r="BPP13" s="74"/>
      <c r="BPQ13" s="85"/>
      <c r="BPR13" s="80"/>
      <c r="BPS13" s="80"/>
      <c r="BPT13" s="85"/>
      <c r="BPU13" s="77"/>
      <c r="BPV13" s="74"/>
      <c r="BPW13" s="74"/>
      <c r="BPX13" s="85"/>
      <c r="BPY13" s="74"/>
      <c r="BPZ13" s="74"/>
      <c r="BQA13" s="85"/>
      <c r="BQB13" s="74"/>
      <c r="BQC13" s="74"/>
      <c r="BQD13" s="85"/>
      <c r="BQE13" s="74"/>
      <c r="BQF13" s="74"/>
      <c r="BQG13" s="85"/>
      <c r="BQH13" s="80"/>
      <c r="BQI13" s="80"/>
      <c r="BQJ13" s="85"/>
      <c r="BQK13" s="77"/>
      <c r="BQL13" s="74"/>
      <c r="BQM13" s="74"/>
      <c r="BQN13" s="85"/>
      <c r="BQO13" s="74"/>
      <c r="BQP13" s="74"/>
      <c r="BQQ13" s="85"/>
      <c r="BQR13" s="74"/>
      <c r="BQS13" s="74"/>
      <c r="BQT13" s="85"/>
      <c r="BQU13" s="74"/>
      <c r="BQV13" s="74"/>
      <c r="BQW13" s="85"/>
      <c r="BQX13" s="80"/>
      <c r="BQY13" s="80"/>
      <c r="BQZ13" s="85"/>
      <c r="BRA13" s="77"/>
      <c r="BRB13" s="74"/>
      <c r="BRC13" s="74"/>
      <c r="BRD13" s="85"/>
      <c r="BRE13" s="74"/>
      <c r="BRF13" s="74"/>
      <c r="BRG13" s="85"/>
      <c r="BRH13" s="74"/>
      <c r="BRI13" s="74"/>
      <c r="BRJ13" s="85"/>
      <c r="BRK13" s="74"/>
      <c r="BRL13" s="74"/>
      <c r="BRM13" s="85"/>
      <c r="BRN13" s="80"/>
      <c r="BRO13" s="80"/>
      <c r="BRP13" s="85"/>
      <c r="BRQ13" s="77"/>
      <c r="BRR13" s="74"/>
      <c r="BRS13" s="74"/>
      <c r="BRT13" s="85"/>
      <c r="BRU13" s="74"/>
      <c r="BRV13" s="74"/>
      <c r="BRW13" s="85"/>
      <c r="BRX13" s="74"/>
      <c r="BRY13" s="74"/>
      <c r="BRZ13" s="85"/>
      <c r="BSA13" s="74"/>
      <c r="BSB13" s="74"/>
      <c r="BSC13" s="85"/>
      <c r="BSD13" s="80"/>
      <c r="BSE13" s="80"/>
      <c r="BSF13" s="85"/>
      <c r="BSG13" s="77"/>
      <c r="BSH13" s="74"/>
      <c r="BSI13" s="74"/>
      <c r="BSJ13" s="85"/>
      <c r="BSK13" s="74"/>
      <c r="BSL13" s="74"/>
      <c r="BSM13" s="85"/>
      <c r="BSN13" s="74"/>
      <c r="BSO13" s="74"/>
      <c r="BSP13" s="85"/>
      <c r="BSQ13" s="74"/>
      <c r="BSR13" s="74"/>
      <c r="BSS13" s="85"/>
      <c r="BST13" s="80"/>
      <c r="BSU13" s="80"/>
      <c r="BSV13" s="85"/>
      <c r="BSW13" s="77"/>
      <c r="BSX13" s="74"/>
      <c r="BSY13" s="74"/>
      <c r="BSZ13" s="85"/>
      <c r="BTA13" s="74"/>
      <c r="BTB13" s="74"/>
      <c r="BTC13" s="85"/>
      <c r="BTD13" s="74"/>
      <c r="BTE13" s="74"/>
      <c r="BTF13" s="85"/>
      <c r="BTG13" s="74"/>
      <c r="BTH13" s="74"/>
      <c r="BTI13" s="85"/>
      <c r="BTJ13" s="80"/>
      <c r="BTK13" s="80"/>
      <c r="BTL13" s="85"/>
      <c r="BTM13" s="77"/>
      <c r="BTN13" s="74"/>
      <c r="BTO13" s="74"/>
      <c r="BTP13" s="85"/>
      <c r="BTQ13" s="74"/>
      <c r="BTR13" s="74"/>
      <c r="BTS13" s="85"/>
      <c r="BTT13" s="74"/>
      <c r="BTU13" s="74"/>
      <c r="BTV13" s="85"/>
      <c r="BTW13" s="74"/>
      <c r="BTX13" s="74"/>
      <c r="BTY13" s="85"/>
      <c r="BTZ13" s="80"/>
      <c r="BUA13" s="80"/>
      <c r="BUB13" s="85"/>
      <c r="BUC13" s="77"/>
      <c r="BUD13" s="74"/>
      <c r="BUE13" s="74"/>
      <c r="BUF13" s="85"/>
      <c r="BUG13" s="74"/>
      <c r="BUH13" s="74"/>
      <c r="BUI13" s="85"/>
      <c r="BUJ13" s="74"/>
      <c r="BUK13" s="74"/>
      <c r="BUL13" s="85"/>
      <c r="BUM13" s="74"/>
      <c r="BUN13" s="74"/>
      <c r="BUO13" s="85"/>
      <c r="BUP13" s="80"/>
      <c r="BUQ13" s="80"/>
      <c r="BUR13" s="85"/>
      <c r="BUS13" s="77"/>
      <c r="BUT13" s="74"/>
      <c r="BUU13" s="74"/>
      <c r="BUV13" s="85"/>
      <c r="BUW13" s="74"/>
      <c r="BUX13" s="74"/>
      <c r="BUY13" s="85"/>
      <c r="BUZ13" s="74"/>
      <c r="BVA13" s="74"/>
      <c r="BVB13" s="85"/>
      <c r="BVC13" s="74"/>
      <c r="BVD13" s="74"/>
      <c r="BVE13" s="85"/>
      <c r="BVF13" s="80"/>
      <c r="BVG13" s="80"/>
      <c r="BVH13" s="85"/>
      <c r="BVI13" s="77"/>
      <c r="BVJ13" s="74"/>
      <c r="BVK13" s="74"/>
      <c r="BVL13" s="85"/>
      <c r="BVM13" s="74"/>
      <c r="BVN13" s="74"/>
      <c r="BVO13" s="85"/>
      <c r="BVP13" s="74"/>
      <c r="BVQ13" s="74"/>
      <c r="BVR13" s="85"/>
      <c r="BVS13" s="74"/>
      <c r="BVT13" s="74"/>
      <c r="BVU13" s="85"/>
      <c r="BVV13" s="80"/>
      <c r="BVW13" s="80"/>
      <c r="BVX13" s="85"/>
      <c r="BVY13" s="77"/>
      <c r="BVZ13" s="74"/>
      <c r="BWA13" s="74"/>
      <c r="BWB13" s="85"/>
      <c r="BWC13" s="74"/>
      <c r="BWD13" s="74"/>
      <c r="BWE13" s="85"/>
      <c r="BWF13" s="74"/>
      <c r="BWG13" s="74"/>
      <c r="BWH13" s="85"/>
      <c r="BWI13" s="74"/>
      <c r="BWJ13" s="74"/>
      <c r="BWK13" s="85"/>
      <c r="BWL13" s="80"/>
      <c r="BWM13" s="80"/>
      <c r="BWN13" s="85"/>
      <c r="BWO13" s="77"/>
      <c r="BWP13" s="74"/>
      <c r="BWQ13" s="74"/>
      <c r="BWR13" s="85"/>
      <c r="BWS13" s="74"/>
      <c r="BWT13" s="74"/>
      <c r="BWU13" s="85"/>
      <c r="BWV13" s="74"/>
      <c r="BWW13" s="74"/>
      <c r="BWX13" s="85"/>
      <c r="BWY13" s="74"/>
      <c r="BWZ13" s="74"/>
      <c r="BXA13" s="85"/>
      <c r="BXB13" s="80"/>
      <c r="BXC13" s="80"/>
      <c r="BXD13" s="85"/>
      <c r="BXE13" s="77"/>
      <c r="BXF13" s="74"/>
      <c r="BXG13" s="74"/>
      <c r="BXH13" s="85"/>
      <c r="BXI13" s="74"/>
      <c r="BXJ13" s="74"/>
      <c r="BXK13" s="85"/>
      <c r="BXL13" s="74"/>
      <c r="BXM13" s="74"/>
      <c r="BXN13" s="85"/>
      <c r="BXO13" s="74"/>
      <c r="BXP13" s="74"/>
      <c r="BXQ13" s="85"/>
      <c r="BXR13" s="80"/>
      <c r="BXS13" s="80"/>
      <c r="BXT13" s="85"/>
      <c r="BXU13" s="77"/>
      <c r="BXV13" s="74"/>
      <c r="BXW13" s="74"/>
      <c r="BXX13" s="85"/>
      <c r="BXY13" s="74"/>
      <c r="BXZ13" s="74"/>
      <c r="BYA13" s="85"/>
      <c r="BYB13" s="74"/>
      <c r="BYC13" s="74"/>
      <c r="BYD13" s="85"/>
      <c r="BYE13" s="74"/>
      <c r="BYF13" s="74"/>
      <c r="BYG13" s="85"/>
      <c r="BYH13" s="80"/>
      <c r="BYI13" s="80"/>
      <c r="BYJ13" s="85"/>
      <c r="BYK13" s="77"/>
      <c r="BYL13" s="74"/>
      <c r="BYM13" s="74"/>
      <c r="BYN13" s="85"/>
      <c r="BYO13" s="74"/>
      <c r="BYP13" s="74"/>
      <c r="BYQ13" s="85"/>
      <c r="BYR13" s="74"/>
      <c r="BYS13" s="74"/>
      <c r="BYT13" s="85"/>
      <c r="BYU13" s="74"/>
      <c r="BYV13" s="74"/>
      <c r="BYW13" s="85"/>
      <c r="BYX13" s="80"/>
      <c r="BYY13" s="80"/>
      <c r="BYZ13" s="85"/>
      <c r="BZA13" s="77"/>
      <c r="BZB13" s="74"/>
      <c r="BZC13" s="74"/>
      <c r="BZD13" s="85"/>
      <c r="BZE13" s="74"/>
      <c r="BZF13" s="74"/>
      <c r="BZG13" s="85"/>
      <c r="BZH13" s="74"/>
      <c r="BZI13" s="74"/>
      <c r="BZJ13" s="85"/>
      <c r="BZK13" s="74"/>
      <c r="BZL13" s="74"/>
      <c r="BZM13" s="85"/>
      <c r="BZN13" s="80"/>
      <c r="BZO13" s="80"/>
      <c r="BZP13" s="85"/>
      <c r="BZQ13" s="77"/>
      <c r="BZR13" s="74"/>
      <c r="BZS13" s="74"/>
      <c r="BZT13" s="85"/>
      <c r="BZU13" s="74"/>
      <c r="BZV13" s="74"/>
      <c r="BZW13" s="85"/>
      <c r="BZX13" s="74"/>
      <c r="BZY13" s="74"/>
      <c r="BZZ13" s="85"/>
      <c r="CAA13" s="74"/>
      <c r="CAB13" s="74"/>
      <c r="CAC13" s="85"/>
      <c r="CAD13" s="80"/>
      <c r="CAE13" s="80"/>
      <c r="CAF13" s="85"/>
      <c r="CAG13" s="77"/>
      <c r="CAH13" s="74"/>
      <c r="CAI13" s="74"/>
      <c r="CAJ13" s="85"/>
      <c r="CAK13" s="74"/>
      <c r="CAL13" s="74"/>
      <c r="CAM13" s="85"/>
      <c r="CAN13" s="74"/>
      <c r="CAO13" s="74"/>
      <c r="CAP13" s="85"/>
      <c r="CAQ13" s="74"/>
      <c r="CAR13" s="74"/>
      <c r="CAS13" s="85"/>
      <c r="CAT13" s="80"/>
      <c r="CAU13" s="80"/>
      <c r="CAV13" s="85"/>
      <c r="CAW13" s="77"/>
      <c r="CAX13" s="74"/>
      <c r="CAY13" s="74"/>
      <c r="CAZ13" s="85"/>
      <c r="CBA13" s="74"/>
      <c r="CBB13" s="74"/>
      <c r="CBC13" s="85"/>
      <c r="CBD13" s="74"/>
      <c r="CBE13" s="74"/>
      <c r="CBF13" s="85"/>
      <c r="CBG13" s="74"/>
      <c r="CBH13" s="74"/>
      <c r="CBI13" s="85"/>
      <c r="CBJ13" s="80"/>
      <c r="CBK13" s="80"/>
      <c r="CBL13" s="85"/>
      <c r="CBM13" s="77"/>
      <c r="CBN13" s="74"/>
      <c r="CBO13" s="74"/>
      <c r="CBP13" s="85"/>
      <c r="CBQ13" s="74"/>
      <c r="CBR13" s="74"/>
      <c r="CBS13" s="85"/>
      <c r="CBT13" s="74"/>
      <c r="CBU13" s="74"/>
      <c r="CBV13" s="85"/>
      <c r="CBW13" s="74"/>
      <c r="CBX13" s="74"/>
      <c r="CBY13" s="85"/>
      <c r="CBZ13" s="80"/>
      <c r="CCA13" s="80"/>
      <c r="CCB13" s="85"/>
      <c r="CCC13" s="77"/>
      <c r="CCD13" s="74"/>
      <c r="CCE13" s="74"/>
      <c r="CCF13" s="85"/>
      <c r="CCG13" s="74"/>
      <c r="CCH13" s="74"/>
      <c r="CCI13" s="85"/>
      <c r="CCJ13" s="74"/>
      <c r="CCK13" s="74"/>
      <c r="CCL13" s="85"/>
      <c r="CCM13" s="74"/>
      <c r="CCN13" s="74"/>
      <c r="CCO13" s="85"/>
      <c r="CCP13" s="80"/>
      <c r="CCQ13" s="80"/>
      <c r="CCR13" s="85"/>
      <c r="CCS13" s="77"/>
      <c r="CCT13" s="74"/>
      <c r="CCU13" s="74"/>
      <c r="CCV13" s="85"/>
      <c r="CCW13" s="74"/>
      <c r="CCX13" s="74"/>
      <c r="CCY13" s="85"/>
      <c r="CCZ13" s="74"/>
      <c r="CDA13" s="74"/>
      <c r="CDB13" s="85"/>
      <c r="CDC13" s="74"/>
      <c r="CDD13" s="74"/>
      <c r="CDE13" s="85"/>
      <c r="CDF13" s="80"/>
      <c r="CDG13" s="80"/>
      <c r="CDH13" s="85"/>
      <c r="CDI13" s="77"/>
      <c r="CDJ13" s="74"/>
      <c r="CDK13" s="74"/>
      <c r="CDL13" s="85"/>
      <c r="CDM13" s="74"/>
      <c r="CDN13" s="74"/>
      <c r="CDO13" s="85"/>
      <c r="CDP13" s="74"/>
      <c r="CDQ13" s="74"/>
      <c r="CDR13" s="85"/>
      <c r="CDS13" s="74"/>
      <c r="CDT13" s="74"/>
      <c r="CDU13" s="85"/>
      <c r="CDV13" s="80"/>
      <c r="CDW13" s="80"/>
      <c r="CDX13" s="85"/>
      <c r="CDY13" s="77"/>
      <c r="CDZ13" s="74"/>
      <c r="CEA13" s="74"/>
      <c r="CEB13" s="85"/>
      <c r="CEC13" s="74"/>
      <c r="CED13" s="74"/>
      <c r="CEE13" s="85"/>
      <c r="CEF13" s="74"/>
      <c r="CEG13" s="74"/>
      <c r="CEH13" s="85"/>
      <c r="CEI13" s="74"/>
      <c r="CEJ13" s="74"/>
      <c r="CEK13" s="85"/>
      <c r="CEL13" s="80"/>
      <c r="CEM13" s="80"/>
      <c r="CEN13" s="85"/>
      <c r="CEO13" s="77"/>
      <c r="CEP13" s="74"/>
      <c r="CEQ13" s="74"/>
      <c r="CER13" s="85"/>
      <c r="CES13" s="74"/>
      <c r="CET13" s="74"/>
      <c r="CEU13" s="85"/>
      <c r="CEV13" s="74"/>
      <c r="CEW13" s="74"/>
      <c r="CEX13" s="85"/>
      <c r="CEY13" s="74"/>
      <c r="CEZ13" s="74"/>
      <c r="CFA13" s="85"/>
      <c r="CFB13" s="80"/>
      <c r="CFC13" s="80"/>
      <c r="CFD13" s="85"/>
      <c r="CFE13" s="77"/>
      <c r="CFF13" s="74"/>
      <c r="CFG13" s="74"/>
      <c r="CFH13" s="85"/>
      <c r="CFI13" s="74"/>
      <c r="CFJ13" s="74"/>
      <c r="CFK13" s="85"/>
      <c r="CFL13" s="74"/>
      <c r="CFM13" s="74"/>
      <c r="CFN13" s="85"/>
      <c r="CFO13" s="74"/>
      <c r="CFP13" s="74"/>
      <c r="CFQ13" s="85"/>
      <c r="CFR13" s="80"/>
      <c r="CFS13" s="80"/>
      <c r="CFT13" s="85"/>
      <c r="CFU13" s="77"/>
      <c r="CFV13" s="74"/>
      <c r="CFW13" s="74"/>
      <c r="CFX13" s="85"/>
      <c r="CFY13" s="74"/>
      <c r="CFZ13" s="74"/>
      <c r="CGA13" s="85"/>
      <c r="CGB13" s="74"/>
      <c r="CGC13" s="74"/>
      <c r="CGD13" s="85"/>
      <c r="CGE13" s="74"/>
      <c r="CGF13" s="74"/>
      <c r="CGG13" s="85"/>
      <c r="CGH13" s="80"/>
      <c r="CGI13" s="80"/>
      <c r="CGJ13" s="85"/>
      <c r="CGK13" s="77"/>
      <c r="CGL13" s="74"/>
      <c r="CGM13" s="74"/>
      <c r="CGN13" s="85"/>
      <c r="CGO13" s="74"/>
      <c r="CGP13" s="74"/>
      <c r="CGQ13" s="85"/>
      <c r="CGR13" s="74"/>
      <c r="CGS13" s="74"/>
      <c r="CGT13" s="85"/>
      <c r="CGU13" s="74"/>
      <c r="CGV13" s="74"/>
      <c r="CGW13" s="85"/>
      <c r="CGX13" s="80"/>
      <c r="CGY13" s="80"/>
      <c r="CGZ13" s="85"/>
      <c r="CHA13" s="77"/>
      <c r="CHB13" s="74"/>
      <c r="CHC13" s="74"/>
      <c r="CHD13" s="85"/>
      <c r="CHE13" s="74"/>
      <c r="CHF13" s="74"/>
      <c r="CHG13" s="85"/>
      <c r="CHH13" s="74"/>
      <c r="CHI13" s="74"/>
      <c r="CHJ13" s="85"/>
      <c r="CHK13" s="74"/>
      <c r="CHL13" s="74"/>
      <c r="CHM13" s="85"/>
      <c r="CHN13" s="80"/>
      <c r="CHO13" s="80"/>
      <c r="CHP13" s="85"/>
      <c r="CHQ13" s="77"/>
      <c r="CHR13" s="74"/>
      <c r="CHS13" s="74"/>
      <c r="CHT13" s="85"/>
      <c r="CHU13" s="74"/>
      <c r="CHV13" s="74"/>
      <c r="CHW13" s="85"/>
      <c r="CHX13" s="74"/>
      <c r="CHY13" s="74"/>
      <c r="CHZ13" s="85"/>
      <c r="CIA13" s="74"/>
      <c r="CIB13" s="74"/>
      <c r="CIC13" s="85"/>
      <c r="CID13" s="80"/>
      <c r="CIE13" s="80"/>
      <c r="CIF13" s="85"/>
      <c r="CIG13" s="77"/>
      <c r="CIH13" s="74"/>
      <c r="CII13" s="74"/>
      <c r="CIJ13" s="85"/>
      <c r="CIK13" s="74"/>
      <c r="CIL13" s="74"/>
      <c r="CIM13" s="85"/>
      <c r="CIN13" s="74"/>
      <c r="CIO13" s="74"/>
      <c r="CIP13" s="85"/>
      <c r="CIQ13" s="74"/>
      <c r="CIR13" s="74"/>
      <c r="CIS13" s="85"/>
      <c r="CIT13" s="80"/>
      <c r="CIU13" s="80"/>
      <c r="CIV13" s="85"/>
      <c r="CIW13" s="77"/>
      <c r="CIX13" s="74"/>
      <c r="CIY13" s="74"/>
      <c r="CIZ13" s="85"/>
      <c r="CJA13" s="74"/>
      <c r="CJB13" s="74"/>
      <c r="CJC13" s="85"/>
      <c r="CJD13" s="74"/>
      <c r="CJE13" s="74"/>
      <c r="CJF13" s="85"/>
      <c r="CJG13" s="74"/>
      <c r="CJH13" s="74"/>
      <c r="CJI13" s="85"/>
      <c r="CJJ13" s="80"/>
      <c r="CJK13" s="80"/>
      <c r="CJL13" s="85"/>
      <c r="CJM13" s="77"/>
      <c r="CJN13" s="74"/>
      <c r="CJO13" s="74"/>
      <c r="CJP13" s="85"/>
      <c r="CJQ13" s="74"/>
      <c r="CJR13" s="74"/>
      <c r="CJS13" s="85"/>
      <c r="CJT13" s="74"/>
      <c r="CJU13" s="74"/>
      <c r="CJV13" s="85"/>
      <c r="CJW13" s="74"/>
      <c r="CJX13" s="74"/>
      <c r="CJY13" s="85"/>
      <c r="CJZ13" s="80"/>
      <c r="CKA13" s="80"/>
      <c r="CKB13" s="85"/>
      <c r="CKC13" s="77"/>
      <c r="CKD13" s="74"/>
      <c r="CKE13" s="74"/>
      <c r="CKF13" s="85"/>
      <c r="CKG13" s="74"/>
      <c r="CKH13" s="74"/>
      <c r="CKI13" s="85"/>
      <c r="CKJ13" s="74"/>
      <c r="CKK13" s="74"/>
      <c r="CKL13" s="85"/>
      <c r="CKM13" s="74"/>
      <c r="CKN13" s="74"/>
      <c r="CKO13" s="85"/>
      <c r="CKP13" s="80"/>
      <c r="CKQ13" s="80"/>
      <c r="CKR13" s="85"/>
      <c r="CKS13" s="77"/>
      <c r="CKT13" s="74"/>
      <c r="CKU13" s="74"/>
      <c r="CKV13" s="85"/>
      <c r="CKW13" s="74"/>
      <c r="CKX13" s="74"/>
      <c r="CKY13" s="85"/>
      <c r="CKZ13" s="74"/>
      <c r="CLA13" s="74"/>
      <c r="CLB13" s="85"/>
      <c r="CLC13" s="74"/>
      <c r="CLD13" s="74"/>
      <c r="CLE13" s="85"/>
      <c r="CLF13" s="80"/>
      <c r="CLG13" s="80"/>
      <c r="CLH13" s="85"/>
      <c r="CLI13" s="77"/>
      <c r="CLJ13" s="74"/>
      <c r="CLK13" s="74"/>
      <c r="CLL13" s="85"/>
      <c r="CLM13" s="74"/>
      <c r="CLN13" s="74"/>
      <c r="CLO13" s="85"/>
      <c r="CLP13" s="74"/>
      <c r="CLQ13" s="74"/>
      <c r="CLR13" s="85"/>
      <c r="CLS13" s="74"/>
      <c r="CLT13" s="74"/>
      <c r="CLU13" s="85"/>
      <c r="CLV13" s="80"/>
      <c r="CLW13" s="80"/>
      <c r="CLX13" s="85"/>
      <c r="CLY13" s="77"/>
      <c r="CLZ13" s="74"/>
      <c r="CMA13" s="74"/>
      <c r="CMB13" s="85"/>
      <c r="CMC13" s="74"/>
      <c r="CMD13" s="74"/>
      <c r="CME13" s="85"/>
      <c r="CMF13" s="74"/>
      <c r="CMG13" s="74"/>
      <c r="CMH13" s="85"/>
      <c r="CMI13" s="74"/>
      <c r="CMJ13" s="74"/>
      <c r="CMK13" s="85"/>
      <c r="CML13" s="80"/>
      <c r="CMM13" s="80"/>
      <c r="CMN13" s="85"/>
      <c r="CMO13" s="77"/>
      <c r="CMP13" s="74"/>
      <c r="CMQ13" s="74"/>
      <c r="CMR13" s="85"/>
      <c r="CMS13" s="74"/>
      <c r="CMT13" s="74"/>
      <c r="CMU13" s="85"/>
      <c r="CMV13" s="74"/>
      <c r="CMW13" s="74"/>
      <c r="CMX13" s="85"/>
      <c r="CMY13" s="74"/>
      <c r="CMZ13" s="74"/>
      <c r="CNA13" s="85"/>
      <c r="CNB13" s="80"/>
      <c r="CNC13" s="80"/>
      <c r="CND13" s="85"/>
      <c r="CNE13" s="77"/>
      <c r="CNF13" s="74"/>
      <c r="CNG13" s="74"/>
      <c r="CNH13" s="85"/>
      <c r="CNI13" s="74"/>
      <c r="CNJ13" s="74"/>
      <c r="CNK13" s="85"/>
      <c r="CNL13" s="74"/>
      <c r="CNM13" s="74"/>
      <c r="CNN13" s="85"/>
      <c r="CNO13" s="74"/>
      <c r="CNP13" s="74"/>
      <c r="CNQ13" s="85"/>
      <c r="CNR13" s="80"/>
      <c r="CNS13" s="80"/>
      <c r="CNT13" s="85"/>
      <c r="CNU13" s="77"/>
      <c r="CNV13" s="74"/>
      <c r="CNW13" s="74"/>
      <c r="CNX13" s="85"/>
      <c r="CNY13" s="74"/>
      <c r="CNZ13" s="74"/>
      <c r="COA13" s="85"/>
      <c r="COB13" s="74"/>
      <c r="COC13" s="74"/>
      <c r="COD13" s="85"/>
      <c r="COE13" s="74"/>
      <c r="COF13" s="74"/>
      <c r="COG13" s="85"/>
      <c r="COH13" s="80"/>
      <c r="COI13" s="80"/>
      <c r="COJ13" s="85"/>
      <c r="COK13" s="77"/>
      <c r="COL13" s="74"/>
      <c r="COM13" s="74"/>
      <c r="CON13" s="85"/>
      <c r="COO13" s="74"/>
      <c r="COP13" s="74"/>
      <c r="COQ13" s="85"/>
      <c r="COR13" s="74"/>
      <c r="COS13" s="74"/>
      <c r="COT13" s="85"/>
      <c r="COU13" s="74"/>
      <c r="COV13" s="74"/>
      <c r="COW13" s="85"/>
      <c r="COX13" s="80"/>
      <c r="COY13" s="80"/>
      <c r="COZ13" s="85"/>
      <c r="CPA13" s="77"/>
      <c r="CPB13" s="74"/>
      <c r="CPC13" s="74"/>
      <c r="CPD13" s="85"/>
      <c r="CPE13" s="74"/>
      <c r="CPF13" s="74"/>
      <c r="CPG13" s="85"/>
      <c r="CPH13" s="74"/>
      <c r="CPI13" s="74"/>
      <c r="CPJ13" s="85"/>
      <c r="CPK13" s="74"/>
      <c r="CPL13" s="74"/>
      <c r="CPM13" s="85"/>
      <c r="CPN13" s="80"/>
      <c r="CPO13" s="80"/>
      <c r="CPP13" s="85"/>
      <c r="CPQ13" s="77"/>
      <c r="CPR13" s="74"/>
      <c r="CPS13" s="74"/>
      <c r="CPT13" s="85"/>
      <c r="CPU13" s="74"/>
      <c r="CPV13" s="74"/>
      <c r="CPW13" s="85"/>
      <c r="CPX13" s="74"/>
      <c r="CPY13" s="74"/>
      <c r="CPZ13" s="85"/>
      <c r="CQA13" s="74"/>
      <c r="CQB13" s="74"/>
      <c r="CQC13" s="85"/>
      <c r="CQD13" s="80"/>
      <c r="CQE13" s="80"/>
      <c r="CQF13" s="85"/>
      <c r="CQG13" s="77"/>
      <c r="CQH13" s="74"/>
      <c r="CQI13" s="74"/>
      <c r="CQJ13" s="85"/>
      <c r="CQK13" s="74"/>
      <c r="CQL13" s="74"/>
      <c r="CQM13" s="85"/>
      <c r="CQN13" s="74"/>
      <c r="CQO13" s="74"/>
      <c r="CQP13" s="85"/>
      <c r="CQQ13" s="74"/>
      <c r="CQR13" s="74"/>
      <c r="CQS13" s="85"/>
      <c r="CQT13" s="80"/>
      <c r="CQU13" s="80"/>
      <c r="CQV13" s="85"/>
      <c r="CQW13" s="77"/>
      <c r="CQX13" s="74"/>
      <c r="CQY13" s="74"/>
      <c r="CQZ13" s="85"/>
      <c r="CRA13" s="74"/>
      <c r="CRB13" s="74"/>
      <c r="CRC13" s="85"/>
      <c r="CRD13" s="74"/>
      <c r="CRE13" s="74"/>
      <c r="CRF13" s="85"/>
      <c r="CRG13" s="74"/>
      <c r="CRH13" s="74"/>
      <c r="CRI13" s="85"/>
      <c r="CRJ13" s="80"/>
      <c r="CRK13" s="80"/>
      <c r="CRL13" s="85"/>
      <c r="CRM13" s="77"/>
      <c r="CRN13" s="74"/>
      <c r="CRO13" s="74"/>
      <c r="CRP13" s="85"/>
      <c r="CRQ13" s="74"/>
      <c r="CRR13" s="74"/>
      <c r="CRS13" s="85"/>
      <c r="CRT13" s="74"/>
      <c r="CRU13" s="74"/>
      <c r="CRV13" s="85"/>
      <c r="CRW13" s="74"/>
      <c r="CRX13" s="74"/>
      <c r="CRY13" s="85"/>
      <c r="CRZ13" s="80"/>
      <c r="CSA13" s="80"/>
      <c r="CSB13" s="85"/>
      <c r="CSC13" s="77"/>
      <c r="CSD13" s="74"/>
      <c r="CSE13" s="74"/>
      <c r="CSF13" s="85"/>
      <c r="CSG13" s="74"/>
      <c r="CSH13" s="74"/>
      <c r="CSI13" s="85"/>
      <c r="CSJ13" s="74"/>
      <c r="CSK13" s="74"/>
      <c r="CSL13" s="85"/>
      <c r="CSM13" s="74"/>
      <c r="CSN13" s="74"/>
      <c r="CSO13" s="85"/>
      <c r="CSP13" s="80"/>
      <c r="CSQ13" s="80"/>
      <c r="CSR13" s="85"/>
      <c r="CSS13" s="77"/>
      <c r="CST13" s="74"/>
      <c r="CSU13" s="74"/>
      <c r="CSV13" s="85"/>
      <c r="CSW13" s="74"/>
      <c r="CSX13" s="74"/>
      <c r="CSY13" s="85"/>
      <c r="CSZ13" s="74"/>
      <c r="CTA13" s="74"/>
      <c r="CTB13" s="85"/>
      <c r="CTC13" s="74"/>
      <c r="CTD13" s="74"/>
      <c r="CTE13" s="85"/>
      <c r="CTF13" s="80"/>
      <c r="CTG13" s="80"/>
      <c r="CTH13" s="85"/>
      <c r="CTI13" s="77"/>
      <c r="CTJ13" s="74"/>
      <c r="CTK13" s="74"/>
      <c r="CTL13" s="85"/>
      <c r="CTM13" s="74"/>
      <c r="CTN13" s="74"/>
      <c r="CTO13" s="85"/>
      <c r="CTP13" s="74"/>
      <c r="CTQ13" s="74"/>
      <c r="CTR13" s="85"/>
      <c r="CTS13" s="74"/>
      <c r="CTT13" s="74"/>
      <c r="CTU13" s="85"/>
      <c r="CTV13" s="80"/>
      <c r="CTW13" s="80"/>
      <c r="CTX13" s="85"/>
      <c r="CTY13" s="77"/>
      <c r="CTZ13" s="74"/>
      <c r="CUA13" s="74"/>
      <c r="CUB13" s="85"/>
      <c r="CUC13" s="74"/>
      <c r="CUD13" s="74"/>
      <c r="CUE13" s="85"/>
      <c r="CUF13" s="74"/>
      <c r="CUG13" s="74"/>
      <c r="CUH13" s="85"/>
      <c r="CUI13" s="74"/>
      <c r="CUJ13" s="74"/>
      <c r="CUK13" s="85"/>
      <c r="CUL13" s="80"/>
      <c r="CUM13" s="80"/>
      <c r="CUN13" s="85"/>
      <c r="CUO13" s="77"/>
      <c r="CUP13" s="74"/>
      <c r="CUQ13" s="74"/>
      <c r="CUR13" s="85"/>
      <c r="CUS13" s="74"/>
      <c r="CUT13" s="74"/>
      <c r="CUU13" s="85"/>
      <c r="CUV13" s="74"/>
      <c r="CUW13" s="74"/>
      <c r="CUX13" s="85"/>
      <c r="CUY13" s="74"/>
      <c r="CUZ13" s="74"/>
      <c r="CVA13" s="85"/>
      <c r="CVB13" s="80"/>
      <c r="CVC13" s="80"/>
      <c r="CVD13" s="85"/>
      <c r="CVE13" s="77"/>
      <c r="CVF13" s="74"/>
      <c r="CVG13" s="74"/>
      <c r="CVH13" s="85"/>
      <c r="CVI13" s="74"/>
      <c r="CVJ13" s="74"/>
      <c r="CVK13" s="85"/>
      <c r="CVL13" s="74"/>
      <c r="CVM13" s="74"/>
      <c r="CVN13" s="85"/>
      <c r="CVO13" s="74"/>
      <c r="CVP13" s="74"/>
      <c r="CVQ13" s="85"/>
      <c r="CVR13" s="80"/>
      <c r="CVS13" s="80"/>
      <c r="CVT13" s="85"/>
      <c r="CVU13" s="77"/>
      <c r="CVV13" s="74"/>
      <c r="CVW13" s="74"/>
      <c r="CVX13" s="85"/>
      <c r="CVY13" s="74"/>
      <c r="CVZ13" s="74"/>
      <c r="CWA13" s="85"/>
      <c r="CWB13" s="74"/>
      <c r="CWC13" s="74"/>
      <c r="CWD13" s="85"/>
      <c r="CWE13" s="74"/>
      <c r="CWF13" s="74"/>
      <c r="CWG13" s="85"/>
      <c r="CWH13" s="80"/>
      <c r="CWI13" s="80"/>
      <c r="CWJ13" s="85"/>
      <c r="CWK13" s="77"/>
      <c r="CWL13" s="74"/>
      <c r="CWM13" s="74"/>
      <c r="CWN13" s="85"/>
      <c r="CWO13" s="74"/>
      <c r="CWP13" s="74"/>
      <c r="CWQ13" s="85"/>
      <c r="CWR13" s="74"/>
      <c r="CWS13" s="74"/>
      <c r="CWT13" s="85"/>
      <c r="CWU13" s="74"/>
      <c r="CWV13" s="74"/>
      <c r="CWW13" s="85"/>
      <c r="CWX13" s="80"/>
      <c r="CWY13" s="80"/>
      <c r="CWZ13" s="85"/>
      <c r="CXA13" s="77"/>
      <c r="CXB13" s="74"/>
      <c r="CXC13" s="74"/>
      <c r="CXD13" s="85"/>
      <c r="CXE13" s="74"/>
      <c r="CXF13" s="74"/>
      <c r="CXG13" s="85"/>
      <c r="CXH13" s="74"/>
      <c r="CXI13" s="74"/>
      <c r="CXJ13" s="85"/>
      <c r="CXK13" s="74"/>
      <c r="CXL13" s="74"/>
      <c r="CXM13" s="85"/>
      <c r="CXN13" s="80"/>
      <c r="CXO13" s="80"/>
      <c r="CXP13" s="85"/>
      <c r="CXQ13" s="77"/>
      <c r="CXR13" s="74"/>
      <c r="CXS13" s="74"/>
      <c r="CXT13" s="85"/>
      <c r="CXU13" s="74"/>
      <c r="CXV13" s="74"/>
      <c r="CXW13" s="85"/>
      <c r="CXX13" s="74"/>
      <c r="CXY13" s="74"/>
      <c r="CXZ13" s="85"/>
      <c r="CYA13" s="74"/>
      <c r="CYB13" s="74"/>
      <c r="CYC13" s="85"/>
      <c r="CYD13" s="80"/>
      <c r="CYE13" s="80"/>
      <c r="CYF13" s="85"/>
      <c r="CYG13" s="77"/>
      <c r="CYH13" s="74"/>
      <c r="CYI13" s="74"/>
      <c r="CYJ13" s="85"/>
      <c r="CYK13" s="74"/>
      <c r="CYL13" s="74"/>
      <c r="CYM13" s="85"/>
      <c r="CYN13" s="74"/>
      <c r="CYO13" s="74"/>
      <c r="CYP13" s="85"/>
      <c r="CYQ13" s="74"/>
      <c r="CYR13" s="74"/>
      <c r="CYS13" s="85"/>
      <c r="CYT13" s="80"/>
      <c r="CYU13" s="80"/>
      <c r="CYV13" s="85"/>
      <c r="CYW13" s="77"/>
      <c r="CYX13" s="74"/>
      <c r="CYY13" s="74"/>
      <c r="CYZ13" s="85"/>
      <c r="CZA13" s="74"/>
      <c r="CZB13" s="74"/>
      <c r="CZC13" s="85"/>
      <c r="CZD13" s="74"/>
      <c r="CZE13" s="74"/>
      <c r="CZF13" s="85"/>
      <c r="CZG13" s="74"/>
      <c r="CZH13" s="74"/>
      <c r="CZI13" s="85"/>
      <c r="CZJ13" s="80"/>
      <c r="CZK13" s="80"/>
      <c r="CZL13" s="85"/>
      <c r="CZM13" s="77"/>
      <c r="CZN13" s="74"/>
      <c r="CZO13" s="74"/>
      <c r="CZP13" s="85"/>
      <c r="CZQ13" s="74"/>
      <c r="CZR13" s="74"/>
      <c r="CZS13" s="85"/>
      <c r="CZT13" s="74"/>
      <c r="CZU13" s="74"/>
      <c r="CZV13" s="85"/>
      <c r="CZW13" s="74"/>
      <c r="CZX13" s="74"/>
      <c r="CZY13" s="85"/>
      <c r="CZZ13" s="80"/>
      <c r="DAA13" s="80"/>
      <c r="DAB13" s="85"/>
      <c r="DAC13" s="77"/>
      <c r="DAD13" s="74"/>
      <c r="DAE13" s="74"/>
      <c r="DAF13" s="85"/>
      <c r="DAG13" s="74"/>
      <c r="DAH13" s="74"/>
      <c r="DAI13" s="85"/>
      <c r="DAJ13" s="74"/>
      <c r="DAK13" s="74"/>
      <c r="DAL13" s="85"/>
      <c r="DAM13" s="74"/>
      <c r="DAN13" s="74"/>
      <c r="DAO13" s="85"/>
      <c r="DAP13" s="80"/>
      <c r="DAQ13" s="80"/>
      <c r="DAR13" s="85"/>
      <c r="DAS13" s="77"/>
      <c r="DAT13" s="74"/>
      <c r="DAU13" s="74"/>
      <c r="DAV13" s="85"/>
      <c r="DAW13" s="74"/>
      <c r="DAX13" s="74"/>
      <c r="DAY13" s="85"/>
      <c r="DAZ13" s="74"/>
      <c r="DBA13" s="74"/>
      <c r="DBB13" s="85"/>
      <c r="DBC13" s="74"/>
      <c r="DBD13" s="74"/>
      <c r="DBE13" s="85"/>
      <c r="DBF13" s="80"/>
      <c r="DBG13" s="80"/>
      <c r="DBH13" s="85"/>
      <c r="DBI13" s="77"/>
      <c r="DBJ13" s="74"/>
      <c r="DBK13" s="74"/>
      <c r="DBL13" s="85"/>
      <c r="DBM13" s="74"/>
      <c r="DBN13" s="74"/>
      <c r="DBO13" s="85"/>
      <c r="DBP13" s="74"/>
      <c r="DBQ13" s="74"/>
      <c r="DBR13" s="85"/>
      <c r="DBS13" s="74"/>
      <c r="DBT13" s="74"/>
      <c r="DBU13" s="85"/>
      <c r="DBV13" s="80"/>
      <c r="DBW13" s="80"/>
      <c r="DBX13" s="85"/>
      <c r="DBY13" s="77"/>
      <c r="DBZ13" s="74"/>
      <c r="DCA13" s="74"/>
      <c r="DCB13" s="85"/>
      <c r="DCC13" s="74"/>
      <c r="DCD13" s="74"/>
      <c r="DCE13" s="85"/>
      <c r="DCF13" s="74"/>
      <c r="DCG13" s="74"/>
      <c r="DCH13" s="85"/>
      <c r="DCI13" s="74"/>
      <c r="DCJ13" s="74"/>
      <c r="DCK13" s="85"/>
      <c r="DCL13" s="80"/>
      <c r="DCM13" s="80"/>
      <c r="DCN13" s="85"/>
      <c r="DCO13" s="77"/>
      <c r="DCP13" s="74"/>
      <c r="DCQ13" s="74"/>
      <c r="DCR13" s="85"/>
      <c r="DCS13" s="74"/>
      <c r="DCT13" s="74"/>
      <c r="DCU13" s="85"/>
      <c r="DCV13" s="74"/>
      <c r="DCW13" s="74"/>
      <c r="DCX13" s="85"/>
      <c r="DCY13" s="74"/>
      <c r="DCZ13" s="74"/>
      <c r="DDA13" s="85"/>
      <c r="DDB13" s="80"/>
      <c r="DDC13" s="80"/>
      <c r="DDD13" s="85"/>
      <c r="DDE13" s="77"/>
      <c r="DDF13" s="74"/>
      <c r="DDG13" s="74"/>
      <c r="DDH13" s="85"/>
      <c r="DDI13" s="74"/>
      <c r="DDJ13" s="74"/>
      <c r="DDK13" s="85"/>
      <c r="DDL13" s="74"/>
      <c r="DDM13" s="74"/>
      <c r="DDN13" s="85"/>
      <c r="DDO13" s="74"/>
      <c r="DDP13" s="74"/>
      <c r="DDQ13" s="85"/>
      <c r="DDR13" s="80"/>
      <c r="DDS13" s="80"/>
      <c r="DDT13" s="85"/>
      <c r="DDU13" s="77"/>
      <c r="DDV13" s="74"/>
      <c r="DDW13" s="74"/>
      <c r="DDX13" s="85"/>
      <c r="DDY13" s="74"/>
      <c r="DDZ13" s="74"/>
      <c r="DEA13" s="85"/>
      <c r="DEB13" s="74"/>
      <c r="DEC13" s="74"/>
      <c r="DED13" s="85"/>
      <c r="DEE13" s="74"/>
      <c r="DEF13" s="74"/>
      <c r="DEG13" s="85"/>
      <c r="DEH13" s="80"/>
      <c r="DEI13" s="80"/>
      <c r="DEJ13" s="85"/>
      <c r="DEK13" s="77"/>
      <c r="DEL13" s="74"/>
      <c r="DEM13" s="74"/>
      <c r="DEN13" s="85"/>
      <c r="DEO13" s="74"/>
      <c r="DEP13" s="74"/>
      <c r="DEQ13" s="85"/>
      <c r="DER13" s="74"/>
      <c r="DES13" s="74"/>
      <c r="DET13" s="85"/>
      <c r="DEU13" s="74"/>
      <c r="DEV13" s="74"/>
      <c r="DEW13" s="85"/>
      <c r="DEX13" s="80"/>
      <c r="DEY13" s="80"/>
      <c r="DEZ13" s="85"/>
      <c r="DFA13" s="77"/>
      <c r="DFB13" s="74"/>
      <c r="DFC13" s="74"/>
      <c r="DFD13" s="85"/>
      <c r="DFE13" s="74"/>
      <c r="DFF13" s="74"/>
      <c r="DFG13" s="85"/>
      <c r="DFH13" s="74"/>
      <c r="DFI13" s="74"/>
      <c r="DFJ13" s="85"/>
      <c r="DFK13" s="74"/>
      <c r="DFL13" s="74"/>
      <c r="DFM13" s="85"/>
      <c r="DFN13" s="80"/>
      <c r="DFO13" s="80"/>
      <c r="DFP13" s="85"/>
      <c r="DFQ13" s="77"/>
      <c r="DFR13" s="74"/>
      <c r="DFS13" s="74"/>
      <c r="DFT13" s="85"/>
      <c r="DFU13" s="74"/>
      <c r="DFV13" s="74"/>
      <c r="DFW13" s="85"/>
      <c r="DFX13" s="74"/>
      <c r="DFY13" s="74"/>
      <c r="DFZ13" s="85"/>
      <c r="DGA13" s="74"/>
      <c r="DGB13" s="74"/>
      <c r="DGC13" s="85"/>
      <c r="DGD13" s="80"/>
      <c r="DGE13" s="80"/>
      <c r="DGF13" s="85"/>
      <c r="DGG13" s="77"/>
      <c r="DGH13" s="74"/>
      <c r="DGI13" s="74"/>
      <c r="DGJ13" s="85"/>
      <c r="DGK13" s="74"/>
      <c r="DGL13" s="74"/>
      <c r="DGM13" s="85"/>
      <c r="DGN13" s="74"/>
      <c r="DGO13" s="74"/>
      <c r="DGP13" s="85"/>
      <c r="DGQ13" s="74"/>
      <c r="DGR13" s="74"/>
      <c r="DGS13" s="85"/>
      <c r="DGT13" s="80"/>
      <c r="DGU13" s="80"/>
      <c r="DGV13" s="85"/>
      <c r="DGW13" s="77"/>
      <c r="DGX13" s="74"/>
      <c r="DGY13" s="74"/>
      <c r="DGZ13" s="85"/>
      <c r="DHA13" s="74"/>
      <c r="DHB13" s="74"/>
      <c r="DHC13" s="85"/>
      <c r="DHD13" s="74"/>
      <c r="DHE13" s="74"/>
      <c r="DHF13" s="85"/>
      <c r="DHG13" s="74"/>
      <c r="DHH13" s="74"/>
      <c r="DHI13" s="85"/>
      <c r="DHJ13" s="80"/>
      <c r="DHK13" s="80"/>
      <c r="DHL13" s="85"/>
      <c r="DHM13" s="77"/>
      <c r="DHN13" s="74"/>
      <c r="DHO13" s="74"/>
      <c r="DHP13" s="85"/>
      <c r="DHQ13" s="74"/>
      <c r="DHR13" s="74"/>
      <c r="DHS13" s="85"/>
      <c r="DHT13" s="74"/>
      <c r="DHU13" s="74"/>
      <c r="DHV13" s="85"/>
      <c r="DHW13" s="74"/>
      <c r="DHX13" s="74"/>
      <c r="DHY13" s="85"/>
      <c r="DHZ13" s="80"/>
      <c r="DIA13" s="80"/>
      <c r="DIB13" s="85"/>
      <c r="DIC13" s="77"/>
      <c r="DID13" s="74"/>
      <c r="DIE13" s="74"/>
      <c r="DIF13" s="85"/>
      <c r="DIG13" s="74"/>
      <c r="DIH13" s="74"/>
      <c r="DII13" s="85"/>
      <c r="DIJ13" s="74"/>
      <c r="DIK13" s="74"/>
      <c r="DIL13" s="85"/>
      <c r="DIM13" s="74"/>
      <c r="DIN13" s="74"/>
      <c r="DIO13" s="85"/>
      <c r="DIP13" s="80"/>
      <c r="DIQ13" s="80"/>
      <c r="DIR13" s="85"/>
      <c r="DIS13" s="77"/>
      <c r="DIT13" s="74"/>
      <c r="DIU13" s="74"/>
      <c r="DIV13" s="85"/>
      <c r="DIW13" s="74"/>
      <c r="DIX13" s="74"/>
      <c r="DIY13" s="85"/>
      <c r="DIZ13" s="74"/>
      <c r="DJA13" s="74"/>
      <c r="DJB13" s="85"/>
      <c r="DJC13" s="74"/>
      <c r="DJD13" s="74"/>
      <c r="DJE13" s="85"/>
      <c r="DJF13" s="80"/>
      <c r="DJG13" s="80"/>
      <c r="DJH13" s="85"/>
      <c r="DJI13" s="77"/>
      <c r="DJJ13" s="74"/>
      <c r="DJK13" s="74"/>
      <c r="DJL13" s="85"/>
      <c r="DJM13" s="74"/>
      <c r="DJN13" s="74"/>
      <c r="DJO13" s="85"/>
      <c r="DJP13" s="74"/>
      <c r="DJQ13" s="74"/>
      <c r="DJR13" s="85"/>
      <c r="DJS13" s="74"/>
      <c r="DJT13" s="74"/>
      <c r="DJU13" s="85"/>
      <c r="DJV13" s="80"/>
      <c r="DJW13" s="80"/>
      <c r="DJX13" s="85"/>
      <c r="DJY13" s="77"/>
      <c r="DJZ13" s="74"/>
      <c r="DKA13" s="74"/>
      <c r="DKB13" s="85"/>
      <c r="DKC13" s="74"/>
      <c r="DKD13" s="74"/>
      <c r="DKE13" s="85"/>
      <c r="DKF13" s="74"/>
      <c r="DKG13" s="74"/>
      <c r="DKH13" s="85"/>
      <c r="DKI13" s="74"/>
      <c r="DKJ13" s="74"/>
      <c r="DKK13" s="85"/>
      <c r="DKL13" s="80"/>
      <c r="DKM13" s="80"/>
      <c r="DKN13" s="85"/>
      <c r="DKO13" s="77"/>
      <c r="DKP13" s="74"/>
      <c r="DKQ13" s="74"/>
      <c r="DKR13" s="85"/>
      <c r="DKS13" s="74"/>
      <c r="DKT13" s="74"/>
      <c r="DKU13" s="85"/>
      <c r="DKV13" s="74"/>
      <c r="DKW13" s="74"/>
      <c r="DKX13" s="85"/>
      <c r="DKY13" s="74"/>
      <c r="DKZ13" s="74"/>
      <c r="DLA13" s="85"/>
      <c r="DLB13" s="80"/>
      <c r="DLC13" s="80"/>
      <c r="DLD13" s="85"/>
      <c r="DLE13" s="77"/>
      <c r="DLF13" s="74"/>
      <c r="DLG13" s="74"/>
      <c r="DLH13" s="85"/>
      <c r="DLI13" s="74"/>
      <c r="DLJ13" s="74"/>
      <c r="DLK13" s="85"/>
      <c r="DLL13" s="74"/>
      <c r="DLM13" s="74"/>
      <c r="DLN13" s="85"/>
      <c r="DLO13" s="74"/>
      <c r="DLP13" s="74"/>
      <c r="DLQ13" s="85"/>
      <c r="DLR13" s="80"/>
      <c r="DLS13" s="80"/>
      <c r="DLT13" s="85"/>
      <c r="DLU13" s="77"/>
      <c r="DLV13" s="74"/>
      <c r="DLW13" s="74"/>
      <c r="DLX13" s="85"/>
      <c r="DLY13" s="74"/>
      <c r="DLZ13" s="74"/>
      <c r="DMA13" s="85"/>
      <c r="DMB13" s="74"/>
      <c r="DMC13" s="74"/>
      <c r="DMD13" s="85"/>
      <c r="DME13" s="74"/>
      <c r="DMF13" s="74"/>
      <c r="DMG13" s="85"/>
      <c r="DMH13" s="80"/>
      <c r="DMI13" s="80"/>
      <c r="DMJ13" s="85"/>
      <c r="DMK13" s="77"/>
      <c r="DML13" s="74"/>
      <c r="DMM13" s="74"/>
      <c r="DMN13" s="85"/>
      <c r="DMO13" s="74"/>
      <c r="DMP13" s="74"/>
      <c r="DMQ13" s="85"/>
      <c r="DMR13" s="74"/>
      <c r="DMS13" s="74"/>
      <c r="DMT13" s="85"/>
      <c r="DMU13" s="74"/>
      <c r="DMV13" s="74"/>
      <c r="DMW13" s="85"/>
      <c r="DMX13" s="80"/>
      <c r="DMY13" s="80"/>
      <c r="DMZ13" s="85"/>
      <c r="DNA13" s="77"/>
      <c r="DNB13" s="74"/>
      <c r="DNC13" s="74"/>
      <c r="DND13" s="85"/>
      <c r="DNE13" s="74"/>
      <c r="DNF13" s="74"/>
      <c r="DNG13" s="85"/>
      <c r="DNH13" s="74"/>
      <c r="DNI13" s="74"/>
      <c r="DNJ13" s="85"/>
      <c r="DNK13" s="74"/>
      <c r="DNL13" s="74"/>
      <c r="DNM13" s="85"/>
      <c r="DNN13" s="80"/>
      <c r="DNO13" s="80"/>
      <c r="DNP13" s="85"/>
      <c r="DNQ13" s="77"/>
      <c r="DNR13" s="74"/>
      <c r="DNS13" s="74"/>
      <c r="DNT13" s="85"/>
      <c r="DNU13" s="74"/>
      <c r="DNV13" s="74"/>
      <c r="DNW13" s="85"/>
      <c r="DNX13" s="74"/>
      <c r="DNY13" s="74"/>
      <c r="DNZ13" s="85"/>
      <c r="DOA13" s="74"/>
      <c r="DOB13" s="74"/>
      <c r="DOC13" s="85"/>
      <c r="DOD13" s="80"/>
      <c r="DOE13" s="80"/>
      <c r="DOF13" s="85"/>
      <c r="DOG13" s="77"/>
      <c r="DOH13" s="74"/>
      <c r="DOI13" s="74"/>
      <c r="DOJ13" s="85"/>
      <c r="DOK13" s="74"/>
      <c r="DOL13" s="74"/>
      <c r="DOM13" s="85"/>
      <c r="DON13" s="74"/>
      <c r="DOO13" s="74"/>
      <c r="DOP13" s="85"/>
      <c r="DOQ13" s="74"/>
      <c r="DOR13" s="74"/>
      <c r="DOS13" s="85"/>
      <c r="DOT13" s="80"/>
      <c r="DOU13" s="80"/>
      <c r="DOV13" s="85"/>
      <c r="DOW13" s="77"/>
      <c r="DOX13" s="74"/>
      <c r="DOY13" s="74"/>
      <c r="DOZ13" s="85"/>
      <c r="DPA13" s="74"/>
      <c r="DPB13" s="74"/>
      <c r="DPC13" s="85"/>
      <c r="DPD13" s="74"/>
      <c r="DPE13" s="74"/>
      <c r="DPF13" s="85"/>
      <c r="DPG13" s="74"/>
      <c r="DPH13" s="74"/>
      <c r="DPI13" s="85"/>
      <c r="DPJ13" s="80"/>
      <c r="DPK13" s="80"/>
      <c r="DPL13" s="85"/>
      <c r="DPM13" s="77"/>
      <c r="DPN13" s="74"/>
      <c r="DPO13" s="74"/>
      <c r="DPP13" s="85"/>
      <c r="DPQ13" s="74"/>
      <c r="DPR13" s="74"/>
      <c r="DPS13" s="85"/>
      <c r="DPT13" s="74"/>
      <c r="DPU13" s="74"/>
      <c r="DPV13" s="85"/>
      <c r="DPW13" s="74"/>
      <c r="DPX13" s="74"/>
      <c r="DPY13" s="85"/>
      <c r="DPZ13" s="80"/>
      <c r="DQA13" s="80"/>
      <c r="DQB13" s="85"/>
      <c r="DQC13" s="77"/>
      <c r="DQD13" s="74"/>
      <c r="DQE13" s="74"/>
      <c r="DQF13" s="85"/>
      <c r="DQG13" s="74"/>
      <c r="DQH13" s="74"/>
      <c r="DQI13" s="85"/>
      <c r="DQJ13" s="74"/>
      <c r="DQK13" s="74"/>
      <c r="DQL13" s="85"/>
      <c r="DQM13" s="74"/>
      <c r="DQN13" s="74"/>
      <c r="DQO13" s="85"/>
      <c r="DQP13" s="80"/>
      <c r="DQQ13" s="80"/>
      <c r="DQR13" s="85"/>
      <c r="DQS13" s="77"/>
      <c r="DQT13" s="74"/>
      <c r="DQU13" s="74"/>
      <c r="DQV13" s="85"/>
      <c r="DQW13" s="74"/>
      <c r="DQX13" s="74"/>
      <c r="DQY13" s="85"/>
      <c r="DQZ13" s="74"/>
      <c r="DRA13" s="74"/>
      <c r="DRB13" s="85"/>
      <c r="DRC13" s="74"/>
      <c r="DRD13" s="74"/>
      <c r="DRE13" s="85"/>
      <c r="DRF13" s="80"/>
      <c r="DRG13" s="80"/>
      <c r="DRH13" s="85"/>
      <c r="DRI13" s="77"/>
      <c r="DRJ13" s="74"/>
      <c r="DRK13" s="74"/>
      <c r="DRL13" s="85"/>
      <c r="DRM13" s="74"/>
      <c r="DRN13" s="74"/>
      <c r="DRO13" s="85"/>
      <c r="DRP13" s="74"/>
      <c r="DRQ13" s="74"/>
      <c r="DRR13" s="85"/>
      <c r="DRS13" s="74"/>
      <c r="DRT13" s="74"/>
      <c r="DRU13" s="85"/>
      <c r="DRV13" s="80"/>
      <c r="DRW13" s="80"/>
      <c r="DRX13" s="85"/>
      <c r="DRY13" s="77"/>
      <c r="DRZ13" s="74"/>
      <c r="DSA13" s="74"/>
      <c r="DSB13" s="85"/>
      <c r="DSC13" s="74"/>
      <c r="DSD13" s="74"/>
      <c r="DSE13" s="85"/>
      <c r="DSF13" s="74"/>
      <c r="DSG13" s="74"/>
      <c r="DSH13" s="85"/>
      <c r="DSI13" s="74"/>
      <c r="DSJ13" s="74"/>
      <c r="DSK13" s="85"/>
      <c r="DSL13" s="80"/>
      <c r="DSM13" s="80"/>
      <c r="DSN13" s="85"/>
      <c r="DSO13" s="77"/>
      <c r="DSP13" s="74"/>
      <c r="DSQ13" s="74"/>
      <c r="DSR13" s="85"/>
      <c r="DSS13" s="74"/>
      <c r="DST13" s="74"/>
      <c r="DSU13" s="85"/>
      <c r="DSV13" s="74"/>
      <c r="DSW13" s="74"/>
      <c r="DSX13" s="85"/>
      <c r="DSY13" s="74"/>
      <c r="DSZ13" s="74"/>
      <c r="DTA13" s="85"/>
      <c r="DTB13" s="80"/>
      <c r="DTC13" s="80"/>
      <c r="DTD13" s="85"/>
      <c r="DTE13" s="77"/>
      <c r="DTF13" s="74"/>
      <c r="DTG13" s="74"/>
      <c r="DTH13" s="85"/>
      <c r="DTI13" s="74"/>
      <c r="DTJ13" s="74"/>
      <c r="DTK13" s="85"/>
      <c r="DTL13" s="74"/>
      <c r="DTM13" s="74"/>
      <c r="DTN13" s="85"/>
      <c r="DTO13" s="74"/>
      <c r="DTP13" s="74"/>
      <c r="DTQ13" s="85"/>
      <c r="DTR13" s="80"/>
      <c r="DTS13" s="80"/>
      <c r="DTT13" s="85"/>
      <c r="DTU13" s="77"/>
      <c r="DTV13" s="74"/>
      <c r="DTW13" s="74"/>
      <c r="DTX13" s="85"/>
      <c r="DTY13" s="74"/>
      <c r="DTZ13" s="74"/>
      <c r="DUA13" s="85"/>
      <c r="DUB13" s="74"/>
      <c r="DUC13" s="74"/>
      <c r="DUD13" s="85"/>
      <c r="DUE13" s="74"/>
      <c r="DUF13" s="74"/>
      <c r="DUG13" s="85"/>
      <c r="DUH13" s="80"/>
      <c r="DUI13" s="80"/>
      <c r="DUJ13" s="85"/>
      <c r="DUK13" s="77"/>
      <c r="DUL13" s="74"/>
      <c r="DUM13" s="74"/>
      <c r="DUN13" s="85"/>
      <c r="DUO13" s="74"/>
      <c r="DUP13" s="74"/>
      <c r="DUQ13" s="85"/>
      <c r="DUR13" s="74"/>
      <c r="DUS13" s="74"/>
      <c r="DUT13" s="85"/>
      <c r="DUU13" s="74"/>
      <c r="DUV13" s="74"/>
      <c r="DUW13" s="85"/>
      <c r="DUX13" s="80"/>
      <c r="DUY13" s="80"/>
      <c r="DUZ13" s="85"/>
      <c r="DVA13" s="77"/>
      <c r="DVB13" s="74"/>
      <c r="DVC13" s="74"/>
      <c r="DVD13" s="85"/>
      <c r="DVE13" s="74"/>
      <c r="DVF13" s="74"/>
      <c r="DVG13" s="85"/>
      <c r="DVH13" s="74"/>
      <c r="DVI13" s="74"/>
      <c r="DVJ13" s="85"/>
      <c r="DVK13" s="74"/>
      <c r="DVL13" s="74"/>
      <c r="DVM13" s="85"/>
      <c r="DVN13" s="80"/>
      <c r="DVO13" s="80"/>
      <c r="DVP13" s="85"/>
      <c r="DVQ13" s="77"/>
      <c r="DVR13" s="74"/>
      <c r="DVS13" s="74"/>
      <c r="DVT13" s="85"/>
      <c r="DVU13" s="74"/>
      <c r="DVV13" s="74"/>
      <c r="DVW13" s="85"/>
      <c r="DVX13" s="74"/>
      <c r="DVY13" s="74"/>
      <c r="DVZ13" s="85"/>
      <c r="DWA13" s="74"/>
      <c r="DWB13" s="74"/>
      <c r="DWC13" s="85"/>
      <c r="DWD13" s="80"/>
      <c r="DWE13" s="80"/>
      <c r="DWF13" s="85"/>
      <c r="DWG13" s="77"/>
      <c r="DWH13" s="74"/>
      <c r="DWI13" s="74"/>
      <c r="DWJ13" s="85"/>
      <c r="DWK13" s="74"/>
      <c r="DWL13" s="74"/>
      <c r="DWM13" s="85"/>
      <c r="DWN13" s="74"/>
      <c r="DWO13" s="74"/>
      <c r="DWP13" s="85"/>
      <c r="DWQ13" s="74"/>
      <c r="DWR13" s="74"/>
      <c r="DWS13" s="85"/>
      <c r="DWT13" s="80"/>
      <c r="DWU13" s="80"/>
      <c r="DWV13" s="85"/>
      <c r="DWW13" s="77"/>
      <c r="DWX13" s="74"/>
      <c r="DWY13" s="74"/>
      <c r="DWZ13" s="85"/>
      <c r="DXA13" s="74"/>
      <c r="DXB13" s="74"/>
      <c r="DXC13" s="85"/>
      <c r="DXD13" s="74"/>
      <c r="DXE13" s="74"/>
      <c r="DXF13" s="85"/>
      <c r="DXG13" s="74"/>
      <c r="DXH13" s="74"/>
      <c r="DXI13" s="85"/>
      <c r="DXJ13" s="80"/>
      <c r="DXK13" s="80"/>
      <c r="DXL13" s="85"/>
      <c r="DXM13" s="77"/>
      <c r="DXN13" s="74"/>
      <c r="DXO13" s="74"/>
      <c r="DXP13" s="85"/>
      <c r="DXQ13" s="74"/>
      <c r="DXR13" s="74"/>
      <c r="DXS13" s="85"/>
      <c r="DXT13" s="74"/>
      <c r="DXU13" s="74"/>
      <c r="DXV13" s="85"/>
      <c r="DXW13" s="74"/>
      <c r="DXX13" s="74"/>
      <c r="DXY13" s="85"/>
      <c r="DXZ13" s="80"/>
      <c r="DYA13" s="80"/>
      <c r="DYB13" s="85"/>
      <c r="DYC13" s="77"/>
      <c r="DYD13" s="74"/>
      <c r="DYE13" s="74"/>
      <c r="DYF13" s="85"/>
      <c r="DYG13" s="74"/>
      <c r="DYH13" s="74"/>
      <c r="DYI13" s="85"/>
      <c r="DYJ13" s="74"/>
      <c r="DYK13" s="74"/>
      <c r="DYL13" s="85"/>
      <c r="DYM13" s="74"/>
      <c r="DYN13" s="74"/>
      <c r="DYO13" s="85"/>
      <c r="DYP13" s="80"/>
      <c r="DYQ13" s="80"/>
      <c r="DYR13" s="85"/>
      <c r="DYS13" s="77"/>
      <c r="DYT13" s="74"/>
      <c r="DYU13" s="74"/>
      <c r="DYV13" s="85"/>
      <c r="DYW13" s="74"/>
      <c r="DYX13" s="74"/>
      <c r="DYY13" s="85"/>
      <c r="DYZ13" s="74"/>
      <c r="DZA13" s="74"/>
      <c r="DZB13" s="85"/>
      <c r="DZC13" s="74"/>
      <c r="DZD13" s="74"/>
      <c r="DZE13" s="85"/>
      <c r="DZF13" s="80"/>
      <c r="DZG13" s="80"/>
      <c r="DZH13" s="85"/>
      <c r="DZI13" s="77"/>
      <c r="DZJ13" s="74"/>
      <c r="DZK13" s="74"/>
      <c r="DZL13" s="85"/>
      <c r="DZM13" s="74"/>
      <c r="DZN13" s="74"/>
      <c r="DZO13" s="85"/>
      <c r="DZP13" s="74"/>
      <c r="DZQ13" s="74"/>
      <c r="DZR13" s="85"/>
      <c r="DZS13" s="74"/>
      <c r="DZT13" s="74"/>
      <c r="DZU13" s="85"/>
      <c r="DZV13" s="80"/>
      <c r="DZW13" s="80"/>
      <c r="DZX13" s="85"/>
      <c r="DZY13" s="77"/>
      <c r="DZZ13" s="74"/>
      <c r="EAA13" s="74"/>
      <c r="EAB13" s="85"/>
      <c r="EAC13" s="74"/>
      <c r="EAD13" s="74"/>
      <c r="EAE13" s="85"/>
      <c r="EAF13" s="74"/>
      <c r="EAG13" s="74"/>
      <c r="EAH13" s="85"/>
      <c r="EAI13" s="74"/>
      <c r="EAJ13" s="74"/>
      <c r="EAK13" s="85"/>
      <c r="EAL13" s="80"/>
      <c r="EAM13" s="80"/>
      <c r="EAN13" s="85"/>
      <c r="EAO13" s="77"/>
      <c r="EAP13" s="74"/>
      <c r="EAQ13" s="74"/>
      <c r="EAR13" s="85"/>
      <c r="EAS13" s="74"/>
      <c r="EAT13" s="74"/>
      <c r="EAU13" s="85"/>
      <c r="EAV13" s="74"/>
      <c r="EAW13" s="74"/>
      <c r="EAX13" s="85"/>
      <c r="EAY13" s="74"/>
      <c r="EAZ13" s="74"/>
      <c r="EBA13" s="85"/>
      <c r="EBB13" s="80"/>
      <c r="EBC13" s="80"/>
      <c r="EBD13" s="85"/>
      <c r="EBE13" s="77"/>
      <c r="EBF13" s="74"/>
      <c r="EBG13" s="74"/>
      <c r="EBH13" s="85"/>
      <c r="EBI13" s="74"/>
      <c r="EBJ13" s="74"/>
      <c r="EBK13" s="85"/>
      <c r="EBL13" s="74"/>
      <c r="EBM13" s="74"/>
      <c r="EBN13" s="85"/>
      <c r="EBO13" s="74"/>
      <c r="EBP13" s="74"/>
      <c r="EBQ13" s="85"/>
      <c r="EBR13" s="80"/>
      <c r="EBS13" s="80"/>
      <c r="EBT13" s="85"/>
      <c r="EBU13" s="77"/>
      <c r="EBV13" s="74"/>
      <c r="EBW13" s="74"/>
      <c r="EBX13" s="85"/>
      <c r="EBY13" s="74"/>
      <c r="EBZ13" s="74"/>
      <c r="ECA13" s="85"/>
      <c r="ECB13" s="74"/>
      <c r="ECC13" s="74"/>
      <c r="ECD13" s="85"/>
      <c r="ECE13" s="74"/>
      <c r="ECF13" s="74"/>
      <c r="ECG13" s="85"/>
      <c r="ECH13" s="80"/>
      <c r="ECI13" s="80"/>
      <c r="ECJ13" s="85"/>
      <c r="ECK13" s="77"/>
      <c r="ECL13" s="74"/>
      <c r="ECM13" s="74"/>
      <c r="ECN13" s="85"/>
      <c r="ECO13" s="74"/>
      <c r="ECP13" s="74"/>
      <c r="ECQ13" s="85"/>
      <c r="ECR13" s="74"/>
      <c r="ECS13" s="74"/>
      <c r="ECT13" s="85"/>
      <c r="ECU13" s="74"/>
      <c r="ECV13" s="74"/>
      <c r="ECW13" s="85"/>
      <c r="ECX13" s="80"/>
      <c r="ECY13" s="80"/>
      <c r="ECZ13" s="85"/>
      <c r="EDA13" s="77"/>
      <c r="EDB13" s="74"/>
      <c r="EDC13" s="74"/>
      <c r="EDD13" s="85"/>
      <c r="EDE13" s="74"/>
      <c r="EDF13" s="74"/>
      <c r="EDG13" s="85"/>
      <c r="EDH13" s="74"/>
      <c r="EDI13" s="74"/>
      <c r="EDJ13" s="85"/>
      <c r="EDK13" s="74"/>
      <c r="EDL13" s="74"/>
      <c r="EDM13" s="85"/>
      <c r="EDN13" s="80"/>
      <c r="EDO13" s="80"/>
      <c r="EDP13" s="85"/>
      <c r="EDQ13" s="77"/>
      <c r="EDR13" s="74"/>
      <c r="EDS13" s="74"/>
      <c r="EDT13" s="85"/>
      <c r="EDU13" s="74"/>
      <c r="EDV13" s="74"/>
      <c r="EDW13" s="85"/>
      <c r="EDX13" s="74"/>
      <c r="EDY13" s="74"/>
      <c r="EDZ13" s="85"/>
      <c r="EEA13" s="74"/>
      <c r="EEB13" s="74"/>
      <c r="EEC13" s="85"/>
      <c r="EED13" s="80"/>
      <c r="EEE13" s="80"/>
      <c r="EEF13" s="85"/>
      <c r="EEG13" s="77"/>
      <c r="EEH13" s="74"/>
      <c r="EEI13" s="74"/>
      <c r="EEJ13" s="85"/>
      <c r="EEK13" s="74"/>
      <c r="EEL13" s="74"/>
      <c r="EEM13" s="85"/>
      <c r="EEN13" s="74"/>
      <c r="EEO13" s="74"/>
      <c r="EEP13" s="85"/>
      <c r="EEQ13" s="74"/>
      <c r="EER13" s="74"/>
      <c r="EES13" s="85"/>
      <c r="EET13" s="80"/>
      <c r="EEU13" s="80"/>
      <c r="EEV13" s="85"/>
      <c r="EEW13" s="77"/>
      <c r="EEX13" s="74"/>
      <c r="EEY13" s="74"/>
      <c r="EEZ13" s="85"/>
      <c r="EFA13" s="74"/>
      <c r="EFB13" s="74"/>
      <c r="EFC13" s="85"/>
      <c r="EFD13" s="74"/>
      <c r="EFE13" s="74"/>
      <c r="EFF13" s="85"/>
      <c r="EFG13" s="74"/>
      <c r="EFH13" s="74"/>
      <c r="EFI13" s="85"/>
      <c r="EFJ13" s="80"/>
      <c r="EFK13" s="80"/>
      <c r="EFL13" s="85"/>
      <c r="EFM13" s="77"/>
      <c r="EFN13" s="74"/>
      <c r="EFO13" s="74"/>
      <c r="EFP13" s="85"/>
      <c r="EFQ13" s="74"/>
      <c r="EFR13" s="74"/>
      <c r="EFS13" s="85"/>
      <c r="EFT13" s="74"/>
      <c r="EFU13" s="74"/>
      <c r="EFV13" s="85"/>
      <c r="EFW13" s="74"/>
      <c r="EFX13" s="74"/>
      <c r="EFY13" s="85"/>
      <c r="EFZ13" s="80"/>
      <c r="EGA13" s="80"/>
      <c r="EGB13" s="85"/>
      <c r="EGC13" s="77"/>
      <c r="EGD13" s="74"/>
      <c r="EGE13" s="74"/>
      <c r="EGF13" s="85"/>
      <c r="EGG13" s="74"/>
      <c r="EGH13" s="74"/>
      <c r="EGI13" s="85"/>
      <c r="EGJ13" s="74"/>
      <c r="EGK13" s="74"/>
      <c r="EGL13" s="85"/>
      <c r="EGM13" s="74"/>
      <c r="EGN13" s="74"/>
      <c r="EGO13" s="85"/>
      <c r="EGP13" s="80"/>
      <c r="EGQ13" s="80"/>
      <c r="EGR13" s="85"/>
      <c r="EGS13" s="77"/>
      <c r="EGT13" s="74"/>
      <c r="EGU13" s="74"/>
      <c r="EGV13" s="85"/>
      <c r="EGW13" s="74"/>
      <c r="EGX13" s="74"/>
      <c r="EGY13" s="85"/>
      <c r="EGZ13" s="74"/>
      <c r="EHA13" s="74"/>
      <c r="EHB13" s="85"/>
      <c r="EHC13" s="74"/>
      <c r="EHD13" s="74"/>
      <c r="EHE13" s="85"/>
      <c r="EHF13" s="80"/>
      <c r="EHG13" s="80"/>
      <c r="EHH13" s="85"/>
      <c r="EHI13" s="77"/>
      <c r="EHJ13" s="74"/>
      <c r="EHK13" s="74"/>
      <c r="EHL13" s="85"/>
      <c r="EHM13" s="74"/>
      <c r="EHN13" s="74"/>
      <c r="EHO13" s="85"/>
      <c r="EHP13" s="74"/>
      <c r="EHQ13" s="74"/>
      <c r="EHR13" s="85"/>
      <c r="EHS13" s="74"/>
      <c r="EHT13" s="74"/>
      <c r="EHU13" s="85"/>
      <c r="EHV13" s="80"/>
      <c r="EHW13" s="80"/>
      <c r="EHX13" s="85"/>
      <c r="EHY13" s="77"/>
      <c r="EHZ13" s="74"/>
      <c r="EIA13" s="74"/>
      <c r="EIB13" s="85"/>
      <c r="EIC13" s="74"/>
      <c r="EID13" s="74"/>
      <c r="EIE13" s="85"/>
      <c r="EIF13" s="74"/>
      <c r="EIG13" s="74"/>
      <c r="EIH13" s="85"/>
      <c r="EII13" s="74"/>
      <c r="EIJ13" s="74"/>
      <c r="EIK13" s="85"/>
      <c r="EIL13" s="80"/>
      <c r="EIM13" s="80"/>
      <c r="EIN13" s="85"/>
      <c r="EIO13" s="77"/>
      <c r="EIP13" s="74"/>
      <c r="EIQ13" s="74"/>
      <c r="EIR13" s="85"/>
      <c r="EIS13" s="74"/>
      <c r="EIT13" s="74"/>
      <c r="EIU13" s="85"/>
      <c r="EIV13" s="74"/>
      <c r="EIW13" s="74"/>
      <c r="EIX13" s="85"/>
      <c r="EIY13" s="74"/>
      <c r="EIZ13" s="74"/>
      <c r="EJA13" s="85"/>
      <c r="EJB13" s="80"/>
      <c r="EJC13" s="80"/>
      <c r="EJD13" s="85"/>
      <c r="EJE13" s="77"/>
      <c r="EJF13" s="74"/>
      <c r="EJG13" s="74"/>
      <c r="EJH13" s="85"/>
      <c r="EJI13" s="74"/>
      <c r="EJJ13" s="74"/>
      <c r="EJK13" s="85"/>
      <c r="EJL13" s="74"/>
      <c r="EJM13" s="74"/>
      <c r="EJN13" s="85"/>
      <c r="EJO13" s="74"/>
      <c r="EJP13" s="74"/>
      <c r="EJQ13" s="85"/>
      <c r="EJR13" s="80"/>
      <c r="EJS13" s="80"/>
      <c r="EJT13" s="85"/>
      <c r="EJU13" s="77"/>
      <c r="EJV13" s="74"/>
      <c r="EJW13" s="74"/>
      <c r="EJX13" s="85"/>
      <c r="EJY13" s="74"/>
      <c r="EJZ13" s="74"/>
      <c r="EKA13" s="85"/>
      <c r="EKB13" s="74"/>
      <c r="EKC13" s="74"/>
      <c r="EKD13" s="85"/>
      <c r="EKE13" s="74"/>
      <c r="EKF13" s="74"/>
      <c r="EKG13" s="85"/>
      <c r="EKH13" s="80"/>
      <c r="EKI13" s="80"/>
      <c r="EKJ13" s="85"/>
      <c r="EKK13" s="77"/>
      <c r="EKL13" s="74"/>
      <c r="EKM13" s="74"/>
      <c r="EKN13" s="85"/>
      <c r="EKO13" s="74"/>
      <c r="EKP13" s="74"/>
      <c r="EKQ13" s="85"/>
      <c r="EKR13" s="74"/>
      <c r="EKS13" s="74"/>
      <c r="EKT13" s="85"/>
      <c r="EKU13" s="74"/>
      <c r="EKV13" s="74"/>
      <c r="EKW13" s="85"/>
      <c r="EKX13" s="80"/>
      <c r="EKY13" s="80"/>
      <c r="EKZ13" s="85"/>
      <c r="ELA13" s="77"/>
      <c r="ELB13" s="74"/>
      <c r="ELC13" s="74"/>
      <c r="ELD13" s="85"/>
      <c r="ELE13" s="74"/>
      <c r="ELF13" s="74"/>
      <c r="ELG13" s="85"/>
      <c r="ELH13" s="74"/>
      <c r="ELI13" s="74"/>
      <c r="ELJ13" s="85"/>
      <c r="ELK13" s="74"/>
      <c r="ELL13" s="74"/>
      <c r="ELM13" s="85"/>
      <c r="ELN13" s="80"/>
      <c r="ELO13" s="80"/>
      <c r="ELP13" s="85"/>
      <c r="ELQ13" s="77"/>
      <c r="ELR13" s="74"/>
      <c r="ELS13" s="74"/>
      <c r="ELT13" s="85"/>
      <c r="ELU13" s="74"/>
      <c r="ELV13" s="74"/>
      <c r="ELW13" s="85"/>
      <c r="ELX13" s="74"/>
      <c r="ELY13" s="74"/>
      <c r="ELZ13" s="85"/>
      <c r="EMA13" s="74"/>
      <c r="EMB13" s="74"/>
      <c r="EMC13" s="85"/>
      <c r="EMD13" s="80"/>
      <c r="EME13" s="80"/>
      <c r="EMF13" s="85"/>
      <c r="EMG13" s="77"/>
      <c r="EMH13" s="74"/>
      <c r="EMI13" s="74"/>
      <c r="EMJ13" s="85"/>
      <c r="EMK13" s="74"/>
      <c r="EML13" s="74"/>
      <c r="EMM13" s="85"/>
      <c r="EMN13" s="74"/>
      <c r="EMO13" s="74"/>
      <c r="EMP13" s="85"/>
      <c r="EMQ13" s="74"/>
      <c r="EMR13" s="74"/>
      <c r="EMS13" s="85"/>
      <c r="EMT13" s="80"/>
      <c r="EMU13" s="80"/>
      <c r="EMV13" s="85"/>
      <c r="EMW13" s="77"/>
      <c r="EMX13" s="74"/>
      <c r="EMY13" s="74"/>
      <c r="EMZ13" s="85"/>
      <c r="ENA13" s="74"/>
      <c r="ENB13" s="74"/>
      <c r="ENC13" s="85"/>
      <c r="END13" s="74"/>
      <c r="ENE13" s="74"/>
      <c r="ENF13" s="85"/>
      <c r="ENG13" s="74"/>
      <c r="ENH13" s="74"/>
      <c r="ENI13" s="85"/>
      <c r="ENJ13" s="80"/>
      <c r="ENK13" s="80"/>
      <c r="ENL13" s="85"/>
      <c r="ENM13" s="77"/>
      <c r="ENN13" s="74"/>
      <c r="ENO13" s="74"/>
      <c r="ENP13" s="85"/>
      <c r="ENQ13" s="74"/>
      <c r="ENR13" s="74"/>
      <c r="ENS13" s="85"/>
      <c r="ENT13" s="74"/>
      <c r="ENU13" s="74"/>
      <c r="ENV13" s="85"/>
      <c r="ENW13" s="74"/>
      <c r="ENX13" s="74"/>
      <c r="ENY13" s="85"/>
      <c r="ENZ13" s="80"/>
      <c r="EOA13" s="80"/>
      <c r="EOB13" s="85"/>
      <c r="EOC13" s="77"/>
      <c r="EOD13" s="74"/>
      <c r="EOE13" s="74"/>
      <c r="EOF13" s="85"/>
      <c r="EOG13" s="74"/>
      <c r="EOH13" s="74"/>
      <c r="EOI13" s="85"/>
      <c r="EOJ13" s="74"/>
      <c r="EOK13" s="74"/>
      <c r="EOL13" s="85"/>
      <c r="EOM13" s="74"/>
      <c r="EON13" s="74"/>
      <c r="EOO13" s="85"/>
      <c r="EOP13" s="80"/>
      <c r="EOQ13" s="80"/>
      <c r="EOR13" s="85"/>
      <c r="EOS13" s="77"/>
      <c r="EOT13" s="74"/>
      <c r="EOU13" s="74"/>
      <c r="EOV13" s="85"/>
      <c r="EOW13" s="74"/>
      <c r="EOX13" s="74"/>
      <c r="EOY13" s="85"/>
      <c r="EOZ13" s="74"/>
      <c r="EPA13" s="74"/>
      <c r="EPB13" s="85"/>
      <c r="EPC13" s="74"/>
      <c r="EPD13" s="74"/>
      <c r="EPE13" s="85"/>
      <c r="EPF13" s="80"/>
      <c r="EPG13" s="80"/>
      <c r="EPH13" s="85"/>
      <c r="EPI13" s="77"/>
      <c r="EPJ13" s="74"/>
      <c r="EPK13" s="74"/>
      <c r="EPL13" s="85"/>
      <c r="EPM13" s="74"/>
      <c r="EPN13" s="74"/>
      <c r="EPO13" s="85"/>
      <c r="EPP13" s="74"/>
      <c r="EPQ13" s="74"/>
      <c r="EPR13" s="85"/>
      <c r="EPS13" s="74"/>
      <c r="EPT13" s="74"/>
      <c r="EPU13" s="85"/>
      <c r="EPV13" s="80"/>
      <c r="EPW13" s="80"/>
      <c r="EPX13" s="85"/>
      <c r="EPY13" s="77"/>
      <c r="EPZ13" s="74"/>
      <c r="EQA13" s="74"/>
      <c r="EQB13" s="85"/>
      <c r="EQC13" s="74"/>
      <c r="EQD13" s="74"/>
      <c r="EQE13" s="85"/>
      <c r="EQF13" s="74"/>
      <c r="EQG13" s="74"/>
      <c r="EQH13" s="85"/>
      <c r="EQI13" s="74"/>
      <c r="EQJ13" s="74"/>
      <c r="EQK13" s="85"/>
      <c r="EQL13" s="80"/>
      <c r="EQM13" s="80"/>
      <c r="EQN13" s="85"/>
      <c r="EQO13" s="77"/>
      <c r="EQP13" s="74"/>
      <c r="EQQ13" s="74"/>
      <c r="EQR13" s="85"/>
      <c r="EQS13" s="74"/>
      <c r="EQT13" s="74"/>
      <c r="EQU13" s="85"/>
      <c r="EQV13" s="74"/>
      <c r="EQW13" s="74"/>
      <c r="EQX13" s="85"/>
      <c r="EQY13" s="74"/>
      <c r="EQZ13" s="74"/>
      <c r="ERA13" s="85"/>
      <c r="ERB13" s="80"/>
      <c r="ERC13" s="80"/>
      <c r="ERD13" s="85"/>
      <c r="ERE13" s="77"/>
      <c r="ERF13" s="74"/>
      <c r="ERG13" s="74"/>
      <c r="ERH13" s="85"/>
      <c r="ERI13" s="74"/>
      <c r="ERJ13" s="74"/>
      <c r="ERK13" s="85"/>
      <c r="ERL13" s="74"/>
      <c r="ERM13" s="74"/>
      <c r="ERN13" s="85"/>
      <c r="ERO13" s="74"/>
      <c r="ERP13" s="74"/>
      <c r="ERQ13" s="85"/>
      <c r="ERR13" s="80"/>
      <c r="ERS13" s="80"/>
      <c r="ERT13" s="85"/>
      <c r="ERU13" s="77"/>
      <c r="ERV13" s="74"/>
      <c r="ERW13" s="74"/>
      <c r="ERX13" s="85"/>
      <c r="ERY13" s="74"/>
      <c r="ERZ13" s="74"/>
      <c r="ESA13" s="85"/>
      <c r="ESB13" s="74"/>
      <c r="ESC13" s="74"/>
      <c r="ESD13" s="85"/>
      <c r="ESE13" s="74"/>
      <c r="ESF13" s="74"/>
      <c r="ESG13" s="85"/>
      <c r="ESH13" s="80"/>
      <c r="ESI13" s="80"/>
      <c r="ESJ13" s="85"/>
      <c r="ESK13" s="77"/>
      <c r="ESL13" s="74"/>
      <c r="ESM13" s="74"/>
      <c r="ESN13" s="85"/>
      <c r="ESO13" s="74"/>
      <c r="ESP13" s="74"/>
      <c r="ESQ13" s="85"/>
      <c r="ESR13" s="74"/>
      <c r="ESS13" s="74"/>
      <c r="EST13" s="85"/>
      <c r="ESU13" s="74"/>
      <c r="ESV13" s="74"/>
      <c r="ESW13" s="85"/>
      <c r="ESX13" s="80"/>
      <c r="ESY13" s="80"/>
      <c r="ESZ13" s="85"/>
      <c r="ETA13" s="77"/>
      <c r="ETB13" s="74"/>
      <c r="ETC13" s="74"/>
      <c r="ETD13" s="85"/>
      <c r="ETE13" s="74"/>
      <c r="ETF13" s="74"/>
      <c r="ETG13" s="85"/>
      <c r="ETH13" s="74"/>
      <c r="ETI13" s="74"/>
      <c r="ETJ13" s="85"/>
      <c r="ETK13" s="74"/>
      <c r="ETL13" s="74"/>
      <c r="ETM13" s="85"/>
      <c r="ETN13" s="80"/>
      <c r="ETO13" s="80"/>
      <c r="ETP13" s="85"/>
      <c r="ETQ13" s="77"/>
      <c r="ETR13" s="74"/>
      <c r="ETS13" s="74"/>
      <c r="ETT13" s="85"/>
      <c r="ETU13" s="74"/>
      <c r="ETV13" s="74"/>
      <c r="ETW13" s="85"/>
      <c r="ETX13" s="74"/>
      <c r="ETY13" s="74"/>
      <c r="ETZ13" s="85"/>
      <c r="EUA13" s="74"/>
      <c r="EUB13" s="74"/>
      <c r="EUC13" s="85"/>
      <c r="EUD13" s="80"/>
      <c r="EUE13" s="80"/>
      <c r="EUF13" s="85"/>
      <c r="EUG13" s="77"/>
      <c r="EUH13" s="74"/>
      <c r="EUI13" s="74"/>
      <c r="EUJ13" s="85"/>
      <c r="EUK13" s="74"/>
      <c r="EUL13" s="74"/>
      <c r="EUM13" s="85"/>
      <c r="EUN13" s="74"/>
      <c r="EUO13" s="74"/>
      <c r="EUP13" s="85"/>
      <c r="EUQ13" s="74"/>
      <c r="EUR13" s="74"/>
      <c r="EUS13" s="85"/>
      <c r="EUT13" s="80"/>
      <c r="EUU13" s="80"/>
      <c r="EUV13" s="85"/>
      <c r="EUW13" s="77"/>
      <c r="EUX13" s="74"/>
      <c r="EUY13" s="74"/>
      <c r="EUZ13" s="85"/>
      <c r="EVA13" s="74"/>
      <c r="EVB13" s="74"/>
      <c r="EVC13" s="85"/>
      <c r="EVD13" s="74"/>
      <c r="EVE13" s="74"/>
      <c r="EVF13" s="85"/>
      <c r="EVG13" s="74"/>
      <c r="EVH13" s="74"/>
      <c r="EVI13" s="85"/>
      <c r="EVJ13" s="80"/>
      <c r="EVK13" s="80"/>
      <c r="EVL13" s="85"/>
      <c r="EVM13" s="77"/>
      <c r="EVN13" s="74"/>
      <c r="EVO13" s="74"/>
      <c r="EVP13" s="85"/>
      <c r="EVQ13" s="74"/>
      <c r="EVR13" s="74"/>
      <c r="EVS13" s="85"/>
      <c r="EVT13" s="74"/>
      <c r="EVU13" s="74"/>
      <c r="EVV13" s="85"/>
      <c r="EVW13" s="74"/>
      <c r="EVX13" s="74"/>
      <c r="EVY13" s="85"/>
      <c r="EVZ13" s="80"/>
      <c r="EWA13" s="80"/>
      <c r="EWB13" s="85"/>
      <c r="EWC13" s="77"/>
      <c r="EWD13" s="74"/>
      <c r="EWE13" s="74"/>
      <c r="EWF13" s="85"/>
      <c r="EWG13" s="74"/>
      <c r="EWH13" s="74"/>
      <c r="EWI13" s="85"/>
      <c r="EWJ13" s="74"/>
      <c r="EWK13" s="74"/>
      <c r="EWL13" s="85"/>
      <c r="EWM13" s="74"/>
      <c r="EWN13" s="74"/>
      <c r="EWO13" s="85"/>
      <c r="EWP13" s="80"/>
      <c r="EWQ13" s="80"/>
      <c r="EWR13" s="85"/>
      <c r="EWS13" s="77"/>
      <c r="EWT13" s="74"/>
      <c r="EWU13" s="74"/>
      <c r="EWV13" s="85"/>
      <c r="EWW13" s="74"/>
      <c r="EWX13" s="74"/>
      <c r="EWY13" s="85"/>
      <c r="EWZ13" s="74"/>
      <c r="EXA13" s="74"/>
      <c r="EXB13" s="85"/>
      <c r="EXC13" s="74"/>
      <c r="EXD13" s="74"/>
      <c r="EXE13" s="85"/>
      <c r="EXF13" s="80"/>
      <c r="EXG13" s="80"/>
      <c r="EXH13" s="85"/>
      <c r="EXI13" s="77"/>
      <c r="EXJ13" s="74"/>
      <c r="EXK13" s="74"/>
      <c r="EXL13" s="85"/>
      <c r="EXM13" s="74"/>
      <c r="EXN13" s="74"/>
      <c r="EXO13" s="85"/>
      <c r="EXP13" s="74"/>
      <c r="EXQ13" s="74"/>
      <c r="EXR13" s="85"/>
      <c r="EXS13" s="74"/>
      <c r="EXT13" s="74"/>
      <c r="EXU13" s="85"/>
      <c r="EXV13" s="80"/>
      <c r="EXW13" s="80"/>
      <c r="EXX13" s="85"/>
      <c r="EXY13" s="77"/>
      <c r="EXZ13" s="74"/>
      <c r="EYA13" s="74"/>
      <c r="EYB13" s="85"/>
      <c r="EYC13" s="74"/>
      <c r="EYD13" s="74"/>
      <c r="EYE13" s="85"/>
      <c r="EYF13" s="74"/>
      <c r="EYG13" s="74"/>
      <c r="EYH13" s="85"/>
      <c r="EYI13" s="74"/>
      <c r="EYJ13" s="74"/>
      <c r="EYK13" s="85"/>
      <c r="EYL13" s="80"/>
      <c r="EYM13" s="80"/>
      <c r="EYN13" s="85"/>
      <c r="EYO13" s="77"/>
      <c r="EYP13" s="74"/>
      <c r="EYQ13" s="74"/>
      <c r="EYR13" s="85"/>
      <c r="EYS13" s="74"/>
      <c r="EYT13" s="74"/>
      <c r="EYU13" s="85"/>
      <c r="EYV13" s="74"/>
      <c r="EYW13" s="74"/>
      <c r="EYX13" s="85"/>
      <c r="EYY13" s="74"/>
      <c r="EYZ13" s="74"/>
      <c r="EZA13" s="85"/>
      <c r="EZB13" s="80"/>
      <c r="EZC13" s="80"/>
      <c r="EZD13" s="85"/>
      <c r="EZE13" s="77"/>
      <c r="EZF13" s="74"/>
      <c r="EZG13" s="74"/>
      <c r="EZH13" s="85"/>
      <c r="EZI13" s="74"/>
      <c r="EZJ13" s="74"/>
      <c r="EZK13" s="85"/>
      <c r="EZL13" s="74"/>
      <c r="EZM13" s="74"/>
      <c r="EZN13" s="85"/>
      <c r="EZO13" s="74"/>
      <c r="EZP13" s="74"/>
      <c r="EZQ13" s="85"/>
      <c r="EZR13" s="80"/>
      <c r="EZS13" s="80"/>
      <c r="EZT13" s="85"/>
      <c r="EZU13" s="77"/>
      <c r="EZV13" s="74"/>
      <c r="EZW13" s="74"/>
      <c r="EZX13" s="85"/>
      <c r="EZY13" s="74"/>
      <c r="EZZ13" s="74"/>
      <c r="FAA13" s="85"/>
      <c r="FAB13" s="74"/>
      <c r="FAC13" s="74"/>
      <c r="FAD13" s="85"/>
      <c r="FAE13" s="74"/>
      <c r="FAF13" s="74"/>
      <c r="FAG13" s="85"/>
      <c r="FAH13" s="80"/>
      <c r="FAI13" s="80"/>
      <c r="FAJ13" s="85"/>
      <c r="FAK13" s="77"/>
      <c r="FAL13" s="74"/>
      <c r="FAM13" s="74"/>
      <c r="FAN13" s="85"/>
      <c r="FAO13" s="74"/>
      <c r="FAP13" s="74"/>
      <c r="FAQ13" s="85"/>
      <c r="FAR13" s="74"/>
      <c r="FAS13" s="74"/>
      <c r="FAT13" s="85"/>
      <c r="FAU13" s="74"/>
      <c r="FAV13" s="74"/>
      <c r="FAW13" s="85"/>
      <c r="FAX13" s="80"/>
      <c r="FAY13" s="80"/>
      <c r="FAZ13" s="85"/>
      <c r="FBA13" s="77"/>
      <c r="FBB13" s="74"/>
      <c r="FBC13" s="74"/>
      <c r="FBD13" s="85"/>
      <c r="FBE13" s="74"/>
      <c r="FBF13" s="74"/>
      <c r="FBG13" s="85"/>
      <c r="FBH13" s="74"/>
      <c r="FBI13" s="74"/>
      <c r="FBJ13" s="85"/>
      <c r="FBK13" s="74"/>
      <c r="FBL13" s="74"/>
      <c r="FBM13" s="85"/>
      <c r="FBN13" s="80"/>
      <c r="FBO13" s="80"/>
      <c r="FBP13" s="85"/>
      <c r="FBQ13" s="77"/>
      <c r="FBR13" s="74"/>
      <c r="FBS13" s="74"/>
      <c r="FBT13" s="85"/>
      <c r="FBU13" s="74"/>
      <c r="FBV13" s="74"/>
      <c r="FBW13" s="85"/>
      <c r="FBX13" s="74"/>
      <c r="FBY13" s="74"/>
      <c r="FBZ13" s="85"/>
      <c r="FCA13" s="74"/>
      <c r="FCB13" s="74"/>
      <c r="FCC13" s="85"/>
      <c r="FCD13" s="80"/>
      <c r="FCE13" s="80"/>
      <c r="FCF13" s="85"/>
      <c r="FCG13" s="77"/>
      <c r="FCH13" s="74"/>
      <c r="FCI13" s="74"/>
      <c r="FCJ13" s="85"/>
      <c r="FCK13" s="74"/>
      <c r="FCL13" s="74"/>
      <c r="FCM13" s="85"/>
      <c r="FCN13" s="74"/>
      <c r="FCO13" s="74"/>
      <c r="FCP13" s="85"/>
      <c r="FCQ13" s="74"/>
      <c r="FCR13" s="74"/>
      <c r="FCS13" s="85"/>
      <c r="FCT13" s="80"/>
      <c r="FCU13" s="80"/>
      <c r="FCV13" s="85"/>
      <c r="FCW13" s="77"/>
      <c r="FCX13" s="74"/>
      <c r="FCY13" s="74"/>
      <c r="FCZ13" s="85"/>
      <c r="FDA13" s="74"/>
      <c r="FDB13" s="74"/>
      <c r="FDC13" s="85"/>
      <c r="FDD13" s="74"/>
      <c r="FDE13" s="74"/>
      <c r="FDF13" s="85"/>
      <c r="FDG13" s="74"/>
      <c r="FDH13" s="74"/>
      <c r="FDI13" s="85"/>
      <c r="FDJ13" s="80"/>
      <c r="FDK13" s="80"/>
      <c r="FDL13" s="85"/>
      <c r="FDM13" s="77"/>
      <c r="FDN13" s="74"/>
      <c r="FDO13" s="74"/>
      <c r="FDP13" s="85"/>
      <c r="FDQ13" s="74"/>
      <c r="FDR13" s="74"/>
      <c r="FDS13" s="85"/>
      <c r="FDT13" s="74"/>
      <c r="FDU13" s="74"/>
      <c r="FDV13" s="85"/>
      <c r="FDW13" s="74"/>
      <c r="FDX13" s="74"/>
      <c r="FDY13" s="85"/>
      <c r="FDZ13" s="80"/>
      <c r="FEA13" s="80"/>
      <c r="FEB13" s="85"/>
      <c r="FEC13" s="77"/>
      <c r="FED13" s="74"/>
      <c r="FEE13" s="74"/>
      <c r="FEF13" s="85"/>
      <c r="FEG13" s="74"/>
      <c r="FEH13" s="74"/>
      <c r="FEI13" s="85"/>
      <c r="FEJ13" s="74"/>
      <c r="FEK13" s="74"/>
      <c r="FEL13" s="85"/>
      <c r="FEM13" s="74"/>
      <c r="FEN13" s="74"/>
      <c r="FEO13" s="85"/>
      <c r="FEP13" s="80"/>
      <c r="FEQ13" s="80"/>
      <c r="FER13" s="85"/>
      <c r="FES13" s="77"/>
      <c r="FET13" s="74"/>
      <c r="FEU13" s="74"/>
      <c r="FEV13" s="85"/>
      <c r="FEW13" s="74"/>
      <c r="FEX13" s="74"/>
      <c r="FEY13" s="85"/>
      <c r="FEZ13" s="74"/>
      <c r="FFA13" s="74"/>
      <c r="FFB13" s="85"/>
      <c r="FFC13" s="74"/>
      <c r="FFD13" s="74"/>
      <c r="FFE13" s="85"/>
      <c r="FFF13" s="80"/>
      <c r="FFG13" s="80"/>
      <c r="FFH13" s="85"/>
      <c r="FFI13" s="77"/>
      <c r="FFJ13" s="74"/>
      <c r="FFK13" s="74"/>
      <c r="FFL13" s="85"/>
      <c r="FFM13" s="74"/>
      <c r="FFN13" s="74"/>
      <c r="FFO13" s="85"/>
      <c r="FFP13" s="74"/>
      <c r="FFQ13" s="74"/>
      <c r="FFR13" s="85"/>
      <c r="FFS13" s="74"/>
      <c r="FFT13" s="74"/>
      <c r="FFU13" s="85"/>
      <c r="FFV13" s="80"/>
      <c r="FFW13" s="80"/>
      <c r="FFX13" s="85"/>
      <c r="FFY13" s="77"/>
      <c r="FFZ13" s="74"/>
      <c r="FGA13" s="74"/>
      <c r="FGB13" s="85"/>
      <c r="FGC13" s="74"/>
      <c r="FGD13" s="74"/>
      <c r="FGE13" s="85"/>
      <c r="FGF13" s="74"/>
      <c r="FGG13" s="74"/>
      <c r="FGH13" s="85"/>
      <c r="FGI13" s="74"/>
      <c r="FGJ13" s="74"/>
      <c r="FGK13" s="85"/>
      <c r="FGL13" s="80"/>
      <c r="FGM13" s="80"/>
      <c r="FGN13" s="85"/>
      <c r="FGO13" s="77"/>
      <c r="FGP13" s="74"/>
      <c r="FGQ13" s="74"/>
      <c r="FGR13" s="85"/>
      <c r="FGS13" s="74"/>
      <c r="FGT13" s="74"/>
      <c r="FGU13" s="85"/>
      <c r="FGV13" s="74"/>
      <c r="FGW13" s="74"/>
      <c r="FGX13" s="85"/>
      <c r="FGY13" s="74"/>
      <c r="FGZ13" s="74"/>
      <c r="FHA13" s="85"/>
      <c r="FHB13" s="80"/>
      <c r="FHC13" s="80"/>
      <c r="FHD13" s="85"/>
      <c r="FHE13" s="77"/>
      <c r="FHF13" s="74"/>
      <c r="FHG13" s="74"/>
      <c r="FHH13" s="85"/>
      <c r="FHI13" s="74"/>
      <c r="FHJ13" s="74"/>
      <c r="FHK13" s="85"/>
      <c r="FHL13" s="74"/>
      <c r="FHM13" s="74"/>
      <c r="FHN13" s="85"/>
      <c r="FHO13" s="74"/>
      <c r="FHP13" s="74"/>
      <c r="FHQ13" s="85"/>
      <c r="FHR13" s="80"/>
      <c r="FHS13" s="80"/>
      <c r="FHT13" s="85"/>
      <c r="FHU13" s="77"/>
      <c r="FHV13" s="74"/>
      <c r="FHW13" s="74"/>
      <c r="FHX13" s="85"/>
      <c r="FHY13" s="74"/>
      <c r="FHZ13" s="74"/>
      <c r="FIA13" s="85"/>
      <c r="FIB13" s="74"/>
      <c r="FIC13" s="74"/>
      <c r="FID13" s="85"/>
      <c r="FIE13" s="74"/>
      <c r="FIF13" s="74"/>
      <c r="FIG13" s="85"/>
      <c r="FIH13" s="80"/>
      <c r="FII13" s="80"/>
      <c r="FIJ13" s="85"/>
      <c r="FIK13" s="77"/>
      <c r="FIL13" s="74"/>
      <c r="FIM13" s="74"/>
      <c r="FIN13" s="85"/>
      <c r="FIO13" s="74"/>
      <c r="FIP13" s="74"/>
      <c r="FIQ13" s="85"/>
      <c r="FIR13" s="74"/>
      <c r="FIS13" s="74"/>
      <c r="FIT13" s="85"/>
      <c r="FIU13" s="74"/>
      <c r="FIV13" s="74"/>
      <c r="FIW13" s="85"/>
      <c r="FIX13" s="80"/>
      <c r="FIY13" s="80"/>
      <c r="FIZ13" s="85"/>
      <c r="FJA13" s="77"/>
      <c r="FJB13" s="74"/>
      <c r="FJC13" s="74"/>
      <c r="FJD13" s="85"/>
      <c r="FJE13" s="74"/>
      <c r="FJF13" s="74"/>
      <c r="FJG13" s="85"/>
      <c r="FJH13" s="74"/>
      <c r="FJI13" s="74"/>
      <c r="FJJ13" s="85"/>
      <c r="FJK13" s="74"/>
      <c r="FJL13" s="74"/>
      <c r="FJM13" s="85"/>
      <c r="FJN13" s="80"/>
      <c r="FJO13" s="80"/>
      <c r="FJP13" s="85"/>
      <c r="FJQ13" s="77"/>
      <c r="FJR13" s="74"/>
      <c r="FJS13" s="74"/>
      <c r="FJT13" s="85"/>
      <c r="FJU13" s="74"/>
      <c r="FJV13" s="74"/>
      <c r="FJW13" s="85"/>
      <c r="FJX13" s="74"/>
      <c r="FJY13" s="74"/>
      <c r="FJZ13" s="85"/>
      <c r="FKA13" s="74"/>
      <c r="FKB13" s="74"/>
      <c r="FKC13" s="85"/>
      <c r="FKD13" s="80"/>
      <c r="FKE13" s="80"/>
      <c r="FKF13" s="85"/>
      <c r="FKG13" s="77"/>
      <c r="FKH13" s="74"/>
      <c r="FKI13" s="74"/>
      <c r="FKJ13" s="85"/>
      <c r="FKK13" s="74"/>
      <c r="FKL13" s="74"/>
      <c r="FKM13" s="85"/>
      <c r="FKN13" s="74"/>
      <c r="FKO13" s="74"/>
      <c r="FKP13" s="85"/>
      <c r="FKQ13" s="74"/>
      <c r="FKR13" s="74"/>
      <c r="FKS13" s="85"/>
      <c r="FKT13" s="80"/>
      <c r="FKU13" s="80"/>
      <c r="FKV13" s="85"/>
      <c r="FKW13" s="77"/>
      <c r="FKX13" s="74"/>
      <c r="FKY13" s="74"/>
      <c r="FKZ13" s="85"/>
      <c r="FLA13" s="74"/>
      <c r="FLB13" s="74"/>
      <c r="FLC13" s="85"/>
      <c r="FLD13" s="74"/>
      <c r="FLE13" s="74"/>
      <c r="FLF13" s="85"/>
      <c r="FLG13" s="74"/>
      <c r="FLH13" s="74"/>
      <c r="FLI13" s="85"/>
      <c r="FLJ13" s="80"/>
      <c r="FLK13" s="80"/>
      <c r="FLL13" s="85"/>
      <c r="FLM13" s="77"/>
      <c r="FLN13" s="74"/>
      <c r="FLO13" s="74"/>
      <c r="FLP13" s="85"/>
      <c r="FLQ13" s="74"/>
      <c r="FLR13" s="74"/>
      <c r="FLS13" s="85"/>
      <c r="FLT13" s="74"/>
      <c r="FLU13" s="74"/>
      <c r="FLV13" s="85"/>
      <c r="FLW13" s="74"/>
      <c r="FLX13" s="74"/>
      <c r="FLY13" s="85"/>
      <c r="FLZ13" s="80"/>
      <c r="FMA13" s="80"/>
      <c r="FMB13" s="85"/>
      <c r="FMC13" s="77"/>
      <c r="FMD13" s="74"/>
      <c r="FME13" s="74"/>
      <c r="FMF13" s="85"/>
      <c r="FMG13" s="74"/>
      <c r="FMH13" s="74"/>
      <c r="FMI13" s="85"/>
      <c r="FMJ13" s="74"/>
      <c r="FMK13" s="74"/>
      <c r="FML13" s="85"/>
      <c r="FMM13" s="74"/>
      <c r="FMN13" s="74"/>
      <c r="FMO13" s="85"/>
      <c r="FMP13" s="80"/>
      <c r="FMQ13" s="80"/>
      <c r="FMR13" s="85"/>
      <c r="FMS13" s="77"/>
      <c r="FMT13" s="74"/>
      <c r="FMU13" s="74"/>
      <c r="FMV13" s="85"/>
      <c r="FMW13" s="74"/>
      <c r="FMX13" s="74"/>
      <c r="FMY13" s="85"/>
      <c r="FMZ13" s="74"/>
      <c r="FNA13" s="74"/>
      <c r="FNB13" s="85"/>
      <c r="FNC13" s="74"/>
      <c r="FND13" s="74"/>
      <c r="FNE13" s="85"/>
      <c r="FNF13" s="80"/>
      <c r="FNG13" s="80"/>
      <c r="FNH13" s="85"/>
      <c r="FNI13" s="77"/>
      <c r="FNJ13" s="74"/>
      <c r="FNK13" s="74"/>
      <c r="FNL13" s="85"/>
      <c r="FNM13" s="74"/>
      <c r="FNN13" s="74"/>
      <c r="FNO13" s="85"/>
      <c r="FNP13" s="74"/>
      <c r="FNQ13" s="74"/>
      <c r="FNR13" s="85"/>
      <c r="FNS13" s="74"/>
      <c r="FNT13" s="74"/>
      <c r="FNU13" s="85"/>
      <c r="FNV13" s="80"/>
      <c r="FNW13" s="80"/>
      <c r="FNX13" s="85"/>
      <c r="FNY13" s="77"/>
      <c r="FNZ13" s="74"/>
      <c r="FOA13" s="74"/>
      <c r="FOB13" s="85"/>
      <c r="FOC13" s="74"/>
      <c r="FOD13" s="74"/>
      <c r="FOE13" s="85"/>
      <c r="FOF13" s="74"/>
      <c r="FOG13" s="74"/>
      <c r="FOH13" s="85"/>
      <c r="FOI13" s="74"/>
      <c r="FOJ13" s="74"/>
      <c r="FOK13" s="85"/>
      <c r="FOL13" s="80"/>
      <c r="FOM13" s="80"/>
      <c r="FON13" s="85"/>
      <c r="FOO13" s="77"/>
      <c r="FOP13" s="74"/>
      <c r="FOQ13" s="74"/>
      <c r="FOR13" s="85"/>
      <c r="FOS13" s="74"/>
      <c r="FOT13" s="74"/>
      <c r="FOU13" s="85"/>
      <c r="FOV13" s="74"/>
      <c r="FOW13" s="74"/>
      <c r="FOX13" s="85"/>
      <c r="FOY13" s="74"/>
      <c r="FOZ13" s="74"/>
      <c r="FPA13" s="85"/>
      <c r="FPB13" s="80"/>
      <c r="FPC13" s="80"/>
      <c r="FPD13" s="85"/>
      <c r="FPE13" s="77"/>
      <c r="FPF13" s="74"/>
      <c r="FPG13" s="74"/>
      <c r="FPH13" s="85"/>
      <c r="FPI13" s="74"/>
      <c r="FPJ13" s="74"/>
      <c r="FPK13" s="85"/>
      <c r="FPL13" s="74"/>
      <c r="FPM13" s="74"/>
      <c r="FPN13" s="85"/>
      <c r="FPO13" s="74"/>
      <c r="FPP13" s="74"/>
      <c r="FPQ13" s="85"/>
      <c r="FPR13" s="80"/>
      <c r="FPS13" s="80"/>
      <c r="FPT13" s="85"/>
      <c r="FPU13" s="77"/>
      <c r="FPV13" s="74"/>
      <c r="FPW13" s="74"/>
      <c r="FPX13" s="85"/>
      <c r="FPY13" s="74"/>
      <c r="FPZ13" s="74"/>
      <c r="FQA13" s="85"/>
      <c r="FQB13" s="74"/>
      <c r="FQC13" s="74"/>
      <c r="FQD13" s="85"/>
      <c r="FQE13" s="74"/>
      <c r="FQF13" s="74"/>
      <c r="FQG13" s="85"/>
      <c r="FQH13" s="80"/>
      <c r="FQI13" s="80"/>
      <c r="FQJ13" s="85"/>
      <c r="FQK13" s="77"/>
      <c r="FQL13" s="74"/>
      <c r="FQM13" s="74"/>
      <c r="FQN13" s="85"/>
      <c r="FQO13" s="74"/>
      <c r="FQP13" s="74"/>
      <c r="FQQ13" s="85"/>
      <c r="FQR13" s="74"/>
      <c r="FQS13" s="74"/>
      <c r="FQT13" s="85"/>
      <c r="FQU13" s="74"/>
      <c r="FQV13" s="74"/>
      <c r="FQW13" s="85"/>
      <c r="FQX13" s="80"/>
      <c r="FQY13" s="80"/>
      <c r="FQZ13" s="85"/>
      <c r="FRA13" s="77"/>
      <c r="FRB13" s="74"/>
      <c r="FRC13" s="74"/>
      <c r="FRD13" s="85"/>
      <c r="FRE13" s="74"/>
      <c r="FRF13" s="74"/>
      <c r="FRG13" s="85"/>
      <c r="FRH13" s="74"/>
      <c r="FRI13" s="74"/>
      <c r="FRJ13" s="85"/>
      <c r="FRK13" s="74"/>
      <c r="FRL13" s="74"/>
      <c r="FRM13" s="85"/>
      <c r="FRN13" s="80"/>
      <c r="FRO13" s="80"/>
      <c r="FRP13" s="85"/>
      <c r="FRQ13" s="77"/>
      <c r="FRR13" s="74"/>
      <c r="FRS13" s="74"/>
      <c r="FRT13" s="85"/>
      <c r="FRU13" s="74"/>
      <c r="FRV13" s="74"/>
      <c r="FRW13" s="85"/>
      <c r="FRX13" s="74"/>
      <c r="FRY13" s="74"/>
      <c r="FRZ13" s="85"/>
      <c r="FSA13" s="74"/>
      <c r="FSB13" s="74"/>
      <c r="FSC13" s="85"/>
      <c r="FSD13" s="80"/>
      <c r="FSE13" s="80"/>
      <c r="FSF13" s="85"/>
      <c r="FSG13" s="77"/>
      <c r="FSH13" s="74"/>
      <c r="FSI13" s="74"/>
      <c r="FSJ13" s="85"/>
      <c r="FSK13" s="74"/>
      <c r="FSL13" s="74"/>
      <c r="FSM13" s="85"/>
      <c r="FSN13" s="74"/>
      <c r="FSO13" s="74"/>
      <c r="FSP13" s="85"/>
      <c r="FSQ13" s="74"/>
      <c r="FSR13" s="74"/>
      <c r="FSS13" s="85"/>
      <c r="FST13" s="80"/>
      <c r="FSU13" s="80"/>
      <c r="FSV13" s="85"/>
      <c r="FSW13" s="77"/>
      <c r="FSX13" s="74"/>
      <c r="FSY13" s="74"/>
      <c r="FSZ13" s="85"/>
      <c r="FTA13" s="74"/>
      <c r="FTB13" s="74"/>
      <c r="FTC13" s="85"/>
      <c r="FTD13" s="74"/>
      <c r="FTE13" s="74"/>
      <c r="FTF13" s="85"/>
      <c r="FTG13" s="74"/>
      <c r="FTH13" s="74"/>
      <c r="FTI13" s="85"/>
      <c r="FTJ13" s="80"/>
      <c r="FTK13" s="80"/>
      <c r="FTL13" s="85"/>
      <c r="FTM13" s="77"/>
      <c r="FTN13" s="74"/>
      <c r="FTO13" s="74"/>
      <c r="FTP13" s="85"/>
      <c r="FTQ13" s="74"/>
      <c r="FTR13" s="74"/>
      <c r="FTS13" s="85"/>
      <c r="FTT13" s="74"/>
      <c r="FTU13" s="74"/>
      <c r="FTV13" s="85"/>
      <c r="FTW13" s="74"/>
      <c r="FTX13" s="74"/>
      <c r="FTY13" s="85"/>
      <c r="FTZ13" s="80"/>
      <c r="FUA13" s="80"/>
      <c r="FUB13" s="85"/>
      <c r="FUC13" s="77"/>
      <c r="FUD13" s="74"/>
      <c r="FUE13" s="74"/>
      <c r="FUF13" s="85"/>
      <c r="FUG13" s="74"/>
      <c r="FUH13" s="74"/>
      <c r="FUI13" s="85"/>
      <c r="FUJ13" s="74"/>
      <c r="FUK13" s="74"/>
      <c r="FUL13" s="85"/>
      <c r="FUM13" s="74"/>
      <c r="FUN13" s="74"/>
      <c r="FUO13" s="85"/>
      <c r="FUP13" s="80"/>
      <c r="FUQ13" s="80"/>
      <c r="FUR13" s="85"/>
      <c r="FUS13" s="77"/>
      <c r="FUT13" s="74"/>
      <c r="FUU13" s="74"/>
      <c r="FUV13" s="85"/>
      <c r="FUW13" s="74"/>
      <c r="FUX13" s="74"/>
      <c r="FUY13" s="85"/>
      <c r="FUZ13" s="74"/>
      <c r="FVA13" s="74"/>
      <c r="FVB13" s="85"/>
      <c r="FVC13" s="74"/>
      <c r="FVD13" s="74"/>
      <c r="FVE13" s="85"/>
      <c r="FVF13" s="80"/>
      <c r="FVG13" s="80"/>
      <c r="FVH13" s="85"/>
      <c r="FVI13" s="77"/>
      <c r="FVJ13" s="74"/>
      <c r="FVK13" s="74"/>
      <c r="FVL13" s="85"/>
      <c r="FVM13" s="74"/>
      <c r="FVN13" s="74"/>
      <c r="FVO13" s="85"/>
      <c r="FVP13" s="74"/>
      <c r="FVQ13" s="74"/>
      <c r="FVR13" s="85"/>
      <c r="FVS13" s="74"/>
      <c r="FVT13" s="74"/>
      <c r="FVU13" s="85"/>
      <c r="FVV13" s="80"/>
      <c r="FVW13" s="80"/>
      <c r="FVX13" s="85"/>
      <c r="FVY13" s="77"/>
      <c r="FVZ13" s="74"/>
      <c r="FWA13" s="74"/>
      <c r="FWB13" s="85"/>
      <c r="FWC13" s="74"/>
      <c r="FWD13" s="74"/>
      <c r="FWE13" s="85"/>
      <c r="FWF13" s="74"/>
      <c r="FWG13" s="74"/>
      <c r="FWH13" s="85"/>
      <c r="FWI13" s="74"/>
      <c r="FWJ13" s="74"/>
      <c r="FWK13" s="85"/>
      <c r="FWL13" s="80"/>
      <c r="FWM13" s="80"/>
      <c r="FWN13" s="85"/>
      <c r="FWO13" s="77"/>
      <c r="FWP13" s="74"/>
      <c r="FWQ13" s="74"/>
      <c r="FWR13" s="85"/>
      <c r="FWS13" s="74"/>
      <c r="FWT13" s="74"/>
      <c r="FWU13" s="85"/>
      <c r="FWV13" s="74"/>
      <c r="FWW13" s="74"/>
      <c r="FWX13" s="85"/>
      <c r="FWY13" s="74"/>
      <c r="FWZ13" s="74"/>
      <c r="FXA13" s="85"/>
      <c r="FXB13" s="80"/>
      <c r="FXC13" s="80"/>
      <c r="FXD13" s="85"/>
      <c r="FXE13" s="77"/>
      <c r="FXF13" s="74"/>
      <c r="FXG13" s="74"/>
      <c r="FXH13" s="85"/>
      <c r="FXI13" s="74"/>
      <c r="FXJ13" s="74"/>
      <c r="FXK13" s="85"/>
      <c r="FXL13" s="74"/>
      <c r="FXM13" s="74"/>
      <c r="FXN13" s="85"/>
      <c r="FXO13" s="74"/>
      <c r="FXP13" s="74"/>
      <c r="FXQ13" s="85"/>
      <c r="FXR13" s="80"/>
      <c r="FXS13" s="80"/>
      <c r="FXT13" s="85"/>
      <c r="FXU13" s="77"/>
      <c r="FXV13" s="74"/>
      <c r="FXW13" s="74"/>
      <c r="FXX13" s="85"/>
      <c r="FXY13" s="74"/>
      <c r="FXZ13" s="74"/>
      <c r="FYA13" s="85"/>
      <c r="FYB13" s="74"/>
      <c r="FYC13" s="74"/>
      <c r="FYD13" s="85"/>
      <c r="FYE13" s="74"/>
      <c r="FYF13" s="74"/>
      <c r="FYG13" s="85"/>
      <c r="FYH13" s="80"/>
      <c r="FYI13" s="80"/>
      <c r="FYJ13" s="85"/>
      <c r="FYK13" s="77"/>
      <c r="FYL13" s="74"/>
      <c r="FYM13" s="74"/>
      <c r="FYN13" s="85"/>
      <c r="FYO13" s="74"/>
      <c r="FYP13" s="74"/>
      <c r="FYQ13" s="85"/>
      <c r="FYR13" s="74"/>
      <c r="FYS13" s="74"/>
      <c r="FYT13" s="85"/>
      <c r="FYU13" s="74"/>
      <c r="FYV13" s="74"/>
      <c r="FYW13" s="85"/>
      <c r="FYX13" s="80"/>
      <c r="FYY13" s="80"/>
      <c r="FYZ13" s="85"/>
      <c r="FZA13" s="77"/>
      <c r="FZB13" s="74"/>
      <c r="FZC13" s="74"/>
      <c r="FZD13" s="85"/>
      <c r="FZE13" s="74"/>
      <c r="FZF13" s="74"/>
      <c r="FZG13" s="85"/>
      <c r="FZH13" s="74"/>
      <c r="FZI13" s="74"/>
      <c r="FZJ13" s="85"/>
      <c r="FZK13" s="74"/>
      <c r="FZL13" s="74"/>
      <c r="FZM13" s="85"/>
      <c r="FZN13" s="80"/>
      <c r="FZO13" s="80"/>
      <c r="FZP13" s="85"/>
      <c r="FZQ13" s="77"/>
      <c r="FZR13" s="74"/>
      <c r="FZS13" s="74"/>
      <c r="FZT13" s="85"/>
      <c r="FZU13" s="74"/>
      <c r="FZV13" s="74"/>
      <c r="FZW13" s="85"/>
      <c r="FZX13" s="74"/>
      <c r="FZY13" s="74"/>
      <c r="FZZ13" s="85"/>
      <c r="GAA13" s="74"/>
      <c r="GAB13" s="74"/>
      <c r="GAC13" s="85"/>
      <c r="GAD13" s="80"/>
      <c r="GAE13" s="80"/>
      <c r="GAF13" s="85"/>
      <c r="GAG13" s="77"/>
      <c r="GAH13" s="74"/>
      <c r="GAI13" s="74"/>
      <c r="GAJ13" s="85"/>
      <c r="GAK13" s="74"/>
      <c r="GAL13" s="74"/>
      <c r="GAM13" s="85"/>
      <c r="GAN13" s="74"/>
      <c r="GAO13" s="74"/>
      <c r="GAP13" s="85"/>
      <c r="GAQ13" s="74"/>
      <c r="GAR13" s="74"/>
      <c r="GAS13" s="85"/>
      <c r="GAT13" s="80"/>
      <c r="GAU13" s="80"/>
      <c r="GAV13" s="85"/>
      <c r="GAW13" s="77"/>
      <c r="GAX13" s="74"/>
      <c r="GAY13" s="74"/>
      <c r="GAZ13" s="85"/>
      <c r="GBA13" s="74"/>
      <c r="GBB13" s="74"/>
      <c r="GBC13" s="85"/>
      <c r="GBD13" s="74"/>
      <c r="GBE13" s="74"/>
      <c r="GBF13" s="85"/>
      <c r="GBG13" s="74"/>
      <c r="GBH13" s="74"/>
      <c r="GBI13" s="85"/>
      <c r="GBJ13" s="80"/>
      <c r="GBK13" s="80"/>
      <c r="GBL13" s="85"/>
      <c r="GBM13" s="77"/>
      <c r="GBN13" s="74"/>
      <c r="GBO13" s="74"/>
      <c r="GBP13" s="85"/>
      <c r="GBQ13" s="74"/>
      <c r="GBR13" s="74"/>
      <c r="GBS13" s="85"/>
      <c r="GBT13" s="74"/>
      <c r="GBU13" s="74"/>
      <c r="GBV13" s="85"/>
      <c r="GBW13" s="74"/>
      <c r="GBX13" s="74"/>
      <c r="GBY13" s="85"/>
      <c r="GBZ13" s="80"/>
      <c r="GCA13" s="80"/>
      <c r="GCB13" s="85"/>
      <c r="GCC13" s="77"/>
      <c r="GCD13" s="74"/>
      <c r="GCE13" s="74"/>
      <c r="GCF13" s="85"/>
      <c r="GCG13" s="74"/>
      <c r="GCH13" s="74"/>
      <c r="GCI13" s="85"/>
      <c r="GCJ13" s="74"/>
      <c r="GCK13" s="74"/>
      <c r="GCL13" s="85"/>
      <c r="GCM13" s="74"/>
      <c r="GCN13" s="74"/>
      <c r="GCO13" s="85"/>
      <c r="GCP13" s="80"/>
      <c r="GCQ13" s="80"/>
      <c r="GCR13" s="85"/>
      <c r="GCS13" s="77"/>
      <c r="GCT13" s="74"/>
      <c r="GCU13" s="74"/>
      <c r="GCV13" s="85"/>
      <c r="GCW13" s="74"/>
      <c r="GCX13" s="74"/>
      <c r="GCY13" s="85"/>
      <c r="GCZ13" s="74"/>
      <c r="GDA13" s="74"/>
      <c r="GDB13" s="85"/>
      <c r="GDC13" s="74"/>
      <c r="GDD13" s="74"/>
      <c r="GDE13" s="85"/>
      <c r="GDF13" s="80"/>
      <c r="GDG13" s="80"/>
      <c r="GDH13" s="85"/>
      <c r="GDI13" s="77"/>
      <c r="GDJ13" s="74"/>
      <c r="GDK13" s="74"/>
      <c r="GDL13" s="85"/>
      <c r="GDM13" s="74"/>
      <c r="GDN13" s="74"/>
      <c r="GDO13" s="85"/>
      <c r="GDP13" s="74"/>
      <c r="GDQ13" s="74"/>
      <c r="GDR13" s="85"/>
      <c r="GDS13" s="74"/>
      <c r="GDT13" s="74"/>
      <c r="GDU13" s="85"/>
      <c r="GDV13" s="80"/>
      <c r="GDW13" s="80"/>
      <c r="GDX13" s="85"/>
      <c r="GDY13" s="77"/>
      <c r="GDZ13" s="74"/>
      <c r="GEA13" s="74"/>
      <c r="GEB13" s="85"/>
      <c r="GEC13" s="74"/>
      <c r="GED13" s="74"/>
      <c r="GEE13" s="85"/>
      <c r="GEF13" s="74"/>
      <c r="GEG13" s="74"/>
      <c r="GEH13" s="85"/>
      <c r="GEI13" s="74"/>
      <c r="GEJ13" s="74"/>
      <c r="GEK13" s="85"/>
      <c r="GEL13" s="80"/>
      <c r="GEM13" s="80"/>
      <c r="GEN13" s="85"/>
      <c r="GEO13" s="77"/>
      <c r="GEP13" s="74"/>
      <c r="GEQ13" s="74"/>
      <c r="GER13" s="85"/>
      <c r="GES13" s="74"/>
      <c r="GET13" s="74"/>
      <c r="GEU13" s="85"/>
      <c r="GEV13" s="74"/>
      <c r="GEW13" s="74"/>
      <c r="GEX13" s="85"/>
      <c r="GEY13" s="74"/>
      <c r="GEZ13" s="74"/>
      <c r="GFA13" s="85"/>
      <c r="GFB13" s="80"/>
      <c r="GFC13" s="80"/>
      <c r="GFD13" s="85"/>
      <c r="GFE13" s="77"/>
      <c r="GFF13" s="74"/>
      <c r="GFG13" s="74"/>
      <c r="GFH13" s="85"/>
      <c r="GFI13" s="74"/>
      <c r="GFJ13" s="74"/>
      <c r="GFK13" s="85"/>
      <c r="GFL13" s="74"/>
      <c r="GFM13" s="74"/>
      <c r="GFN13" s="85"/>
      <c r="GFO13" s="74"/>
      <c r="GFP13" s="74"/>
      <c r="GFQ13" s="85"/>
      <c r="GFR13" s="80"/>
      <c r="GFS13" s="80"/>
      <c r="GFT13" s="85"/>
      <c r="GFU13" s="77"/>
      <c r="GFV13" s="74"/>
      <c r="GFW13" s="74"/>
      <c r="GFX13" s="85"/>
      <c r="GFY13" s="74"/>
      <c r="GFZ13" s="74"/>
      <c r="GGA13" s="85"/>
      <c r="GGB13" s="74"/>
      <c r="GGC13" s="74"/>
      <c r="GGD13" s="85"/>
      <c r="GGE13" s="74"/>
      <c r="GGF13" s="74"/>
      <c r="GGG13" s="85"/>
      <c r="GGH13" s="80"/>
      <c r="GGI13" s="80"/>
      <c r="GGJ13" s="85"/>
      <c r="GGK13" s="77"/>
      <c r="GGL13" s="74"/>
      <c r="GGM13" s="74"/>
      <c r="GGN13" s="85"/>
      <c r="GGO13" s="74"/>
      <c r="GGP13" s="74"/>
      <c r="GGQ13" s="85"/>
      <c r="GGR13" s="74"/>
      <c r="GGS13" s="74"/>
      <c r="GGT13" s="85"/>
      <c r="GGU13" s="74"/>
      <c r="GGV13" s="74"/>
      <c r="GGW13" s="85"/>
      <c r="GGX13" s="80"/>
      <c r="GGY13" s="80"/>
      <c r="GGZ13" s="85"/>
      <c r="GHA13" s="77"/>
      <c r="GHB13" s="74"/>
      <c r="GHC13" s="74"/>
      <c r="GHD13" s="85"/>
      <c r="GHE13" s="74"/>
      <c r="GHF13" s="74"/>
      <c r="GHG13" s="85"/>
      <c r="GHH13" s="74"/>
      <c r="GHI13" s="74"/>
      <c r="GHJ13" s="85"/>
      <c r="GHK13" s="74"/>
      <c r="GHL13" s="74"/>
      <c r="GHM13" s="85"/>
      <c r="GHN13" s="80"/>
      <c r="GHO13" s="80"/>
      <c r="GHP13" s="85"/>
      <c r="GHQ13" s="77"/>
      <c r="GHR13" s="74"/>
      <c r="GHS13" s="74"/>
      <c r="GHT13" s="85"/>
      <c r="GHU13" s="74"/>
      <c r="GHV13" s="74"/>
      <c r="GHW13" s="85"/>
      <c r="GHX13" s="74"/>
      <c r="GHY13" s="74"/>
      <c r="GHZ13" s="85"/>
      <c r="GIA13" s="74"/>
      <c r="GIB13" s="74"/>
      <c r="GIC13" s="85"/>
      <c r="GID13" s="80"/>
      <c r="GIE13" s="80"/>
      <c r="GIF13" s="85"/>
      <c r="GIG13" s="77"/>
      <c r="GIH13" s="74"/>
      <c r="GII13" s="74"/>
      <c r="GIJ13" s="85"/>
      <c r="GIK13" s="74"/>
      <c r="GIL13" s="74"/>
      <c r="GIM13" s="85"/>
      <c r="GIN13" s="74"/>
      <c r="GIO13" s="74"/>
      <c r="GIP13" s="85"/>
      <c r="GIQ13" s="74"/>
      <c r="GIR13" s="74"/>
      <c r="GIS13" s="85"/>
      <c r="GIT13" s="80"/>
      <c r="GIU13" s="80"/>
      <c r="GIV13" s="85"/>
      <c r="GIW13" s="77"/>
      <c r="GIX13" s="74"/>
      <c r="GIY13" s="74"/>
      <c r="GIZ13" s="85"/>
      <c r="GJA13" s="74"/>
      <c r="GJB13" s="74"/>
      <c r="GJC13" s="85"/>
      <c r="GJD13" s="74"/>
      <c r="GJE13" s="74"/>
      <c r="GJF13" s="85"/>
      <c r="GJG13" s="74"/>
      <c r="GJH13" s="74"/>
      <c r="GJI13" s="85"/>
      <c r="GJJ13" s="80"/>
      <c r="GJK13" s="80"/>
      <c r="GJL13" s="85"/>
      <c r="GJM13" s="77"/>
      <c r="GJN13" s="74"/>
      <c r="GJO13" s="74"/>
      <c r="GJP13" s="85"/>
      <c r="GJQ13" s="74"/>
      <c r="GJR13" s="74"/>
      <c r="GJS13" s="85"/>
      <c r="GJT13" s="74"/>
      <c r="GJU13" s="74"/>
      <c r="GJV13" s="85"/>
      <c r="GJW13" s="74"/>
      <c r="GJX13" s="74"/>
      <c r="GJY13" s="85"/>
      <c r="GJZ13" s="80"/>
      <c r="GKA13" s="80"/>
      <c r="GKB13" s="85"/>
      <c r="GKC13" s="77"/>
      <c r="GKD13" s="74"/>
      <c r="GKE13" s="74"/>
      <c r="GKF13" s="85"/>
      <c r="GKG13" s="74"/>
      <c r="GKH13" s="74"/>
      <c r="GKI13" s="85"/>
      <c r="GKJ13" s="74"/>
      <c r="GKK13" s="74"/>
      <c r="GKL13" s="85"/>
      <c r="GKM13" s="74"/>
      <c r="GKN13" s="74"/>
      <c r="GKO13" s="85"/>
      <c r="GKP13" s="80"/>
      <c r="GKQ13" s="80"/>
      <c r="GKR13" s="85"/>
      <c r="GKS13" s="77"/>
      <c r="GKT13" s="74"/>
      <c r="GKU13" s="74"/>
      <c r="GKV13" s="85"/>
      <c r="GKW13" s="74"/>
      <c r="GKX13" s="74"/>
      <c r="GKY13" s="85"/>
      <c r="GKZ13" s="74"/>
      <c r="GLA13" s="74"/>
      <c r="GLB13" s="85"/>
      <c r="GLC13" s="74"/>
      <c r="GLD13" s="74"/>
      <c r="GLE13" s="85"/>
      <c r="GLF13" s="80"/>
      <c r="GLG13" s="80"/>
      <c r="GLH13" s="85"/>
      <c r="GLI13" s="77"/>
      <c r="GLJ13" s="74"/>
      <c r="GLK13" s="74"/>
      <c r="GLL13" s="85"/>
      <c r="GLM13" s="74"/>
      <c r="GLN13" s="74"/>
      <c r="GLO13" s="85"/>
      <c r="GLP13" s="74"/>
      <c r="GLQ13" s="74"/>
      <c r="GLR13" s="85"/>
      <c r="GLS13" s="74"/>
      <c r="GLT13" s="74"/>
      <c r="GLU13" s="85"/>
      <c r="GLV13" s="80"/>
      <c r="GLW13" s="80"/>
      <c r="GLX13" s="85"/>
      <c r="GLY13" s="77"/>
      <c r="GLZ13" s="74"/>
      <c r="GMA13" s="74"/>
      <c r="GMB13" s="85"/>
      <c r="GMC13" s="74"/>
      <c r="GMD13" s="74"/>
      <c r="GME13" s="85"/>
      <c r="GMF13" s="74"/>
      <c r="GMG13" s="74"/>
      <c r="GMH13" s="85"/>
      <c r="GMI13" s="74"/>
      <c r="GMJ13" s="74"/>
      <c r="GMK13" s="85"/>
      <c r="GML13" s="80"/>
      <c r="GMM13" s="80"/>
      <c r="GMN13" s="85"/>
      <c r="GMO13" s="77"/>
      <c r="GMP13" s="74"/>
      <c r="GMQ13" s="74"/>
      <c r="GMR13" s="85"/>
      <c r="GMS13" s="74"/>
      <c r="GMT13" s="74"/>
      <c r="GMU13" s="85"/>
      <c r="GMV13" s="74"/>
      <c r="GMW13" s="74"/>
      <c r="GMX13" s="85"/>
      <c r="GMY13" s="74"/>
      <c r="GMZ13" s="74"/>
      <c r="GNA13" s="85"/>
      <c r="GNB13" s="80"/>
      <c r="GNC13" s="80"/>
      <c r="GND13" s="85"/>
      <c r="GNE13" s="77"/>
      <c r="GNF13" s="74"/>
      <c r="GNG13" s="74"/>
      <c r="GNH13" s="85"/>
      <c r="GNI13" s="74"/>
      <c r="GNJ13" s="74"/>
      <c r="GNK13" s="85"/>
      <c r="GNL13" s="74"/>
      <c r="GNM13" s="74"/>
      <c r="GNN13" s="85"/>
      <c r="GNO13" s="74"/>
      <c r="GNP13" s="74"/>
      <c r="GNQ13" s="85"/>
      <c r="GNR13" s="80"/>
      <c r="GNS13" s="80"/>
      <c r="GNT13" s="85"/>
      <c r="GNU13" s="77"/>
      <c r="GNV13" s="74"/>
      <c r="GNW13" s="74"/>
      <c r="GNX13" s="85"/>
      <c r="GNY13" s="74"/>
      <c r="GNZ13" s="74"/>
      <c r="GOA13" s="85"/>
      <c r="GOB13" s="74"/>
      <c r="GOC13" s="74"/>
      <c r="GOD13" s="85"/>
      <c r="GOE13" s="74"/>
      <c r="GOF13" s="74"/>
      <c r="GOG13" s="85"/>
      <c r="GOH13" s="80"/>
      <c r="GOI13" s="80"/>
      <c r="GOJ13" s="85"/>
      <c r="GOK13" s="77"/>
      <c r="GOL13" s="74"/>
      <c r="GOM13" s="74"/>
      <c r="GON13" s="85"/>
      <c r="GOO13" s="74"/>
      <c r="GOP13" s="74"/>
      <c r="GOQ13" s="85"/>
      <c r="GOR13" s="74"/>
      <c r="GOS13" s="74"/>
      <c r="GOT13" s="85"/>
      <c r="GOU13" s="74"/>
      <c r="GOV13" s="74"/>
      <c r="GOW13" s="85"/>
      <c r="GOX13" s="80"/>
      <c r="GOY13" s="80"/>
      <c r="GOZ13" s="85"/>
      <c r="GPA13" s="77"/>
      <c r="GPB13" s="74"/>
      <c r="GPC13" s="74"/>
      <c r="GPD13" s="85"/>
      <c r="GPE13" s="74"/>
      <c r="GPF13" s="74"/>
      <c r="GPG13" s="85"/>
      <c r="GPH13" s="74"/>
      <c r="GPI13" s="74"/>
      <c r="GPJ13" s="85"/>
      <c r="GPK13" s="74"/>
      <c r="GPL13" s="74"/>
      <c r="GPM13" s="85"/>
      <c r="GPN13" s="80"/>
      <c r="GPO13" s="80"/>
      <c r="GPP13" s="85"/>
      <c r="GPQ13" s="77"/>
      <c r="GPR13" s="74"/>
      <c r="GPS13" s="74"/>
      <c r="GPT13" s="85"/>
      <c r="GPU13" s="74"/>
      <c r="GPV13" s="74"/>
      <c r="GPW13" s="85"/>
      <c r="GPX13" s="74"/>
      <c r="GPY13" s="74"/>
      <c r="GPZ13" s="85"/>
      <c r="GQA13" s="74"/>
      <c r="GQB13" s="74"/>
      <c r="GQC13" s="85"/>
      <c r="GQD13" s="80"/>
      <c r="GQE13" s="80"/>
      <c r="GQF13" s="85"/>
      <c r="GQG13" s="77"/>
      <c r="GQH13" s="74"/>
      <c r="GQI13" s="74"/>
      <c r="GQJ13" s="85"/>
      <c r="GQK13" s="74"/>
      <c r="GQL13" s="74"/>
      <c r="GQM13" s="85"/>
      <c r="GQN13" s="74"/>
      <c r="GQO13" s="74"/>
      <c r="GQP13" s="85"/>
      <c r="GQQ13" s="74"/>
      <c r="GQR13" s="74"/>
      <c r="GQS13" s="85"/>
      <c r="GQT13" s="80"/>
      <c r="GQU13" s="80"/>
      <c r="GQV13" s="85"/>
      <c r="GQW13" s="77"/>
      <c r="GQX13" s="74"/>
      <c r="GQY13" s="74"/>
      <c r="GQZ13" s="85"/>
      <c r="GRA13" s="74"/>
      <c r="GRB13" s="74"/>
      <c r="GRC13" s="85"/>
      <c r="GRD13" s="74"/>
      <c r="GRE13" s="74"/>
      <c r="GRF13" s="85"/>
      <c r="GRG13" s="74"/>
      <c r="GRH13" s="74"/>
      <c r="GRI13" s="85"/>
      <c r="GRJ13" s="80"/>
      <c r="GRK13" s="80"/>
      <c r="GRL13" s="85"/>
      <c r="GRM13" s="77"/>
      <c r="GRN13" s="74"/>
      <c r="GRO13" s="74"/>
      <c r="GRP13" s="85"/>
      <c r="GRQ13" s="74"/>
      <c r="GRR13" s="74"/>
      <c r="GRS13" s="85"/>
      <c r="GRT13" s="74"/>
      <c r="GRU13" s="74"/>
      <c r="GRV13" s="85"/>
      <c r="GRW13" s="74"/>
      <c r="GRX13" s="74"/>
      <c r="GRY13" s="85"/>
      <c r="GRZ13" s="80"/>
      <c r="GSA13" s="80"/>
      <c r="GSB13" s="85"/>
      <c r="GSC13" s="77"/>
      <c r="GSD13" s="74"/>
      <c r="GSE13" s="74"/>
      <c r="GSF13" s="85"/>
      <c r="GSG13" s="74"/>
      <c r="GSH13" s="74"/>
      <c r="GSI13" s="85"/>
      <c r="GSJ13" s="74"/>
      <c r="GSK13" s="74"/>
      <c r="GSL13" s="85"/>
      <c r="GSM13" s="74"/>
      <c r="GSN13" s="74"/>
      <c r="GSO13" s="85"/>
      <c r="GSP13" s="80"/>
      <c r="GSQ13" s="80"/>
      <c r="GSR13" s="85"/>
      <c r="GSS13" s="77"/>
      <c r="GST13" s="74"/>
      <c r="GSU13" s="74"/>
      <c r="GSV13" s="85"/>
      <c r="GSW13" s="74"/>
      <c r="GSX13" s="74"/>
      <c r="GSY13" s="85"/>
      <c r="GSZ13" s="74"/>
      <c r="GTA13" s="74"/>
      <c r="GTB13" s="85"/>
      <c r="GTC13" s="74"/>
      <c r="GTD13" s="74"/>
      <c r="GTE13" s="85"/>
      <c r="GTF13" s="80"/>
      <c r="GTG13" s="80"/>
      <c r="GTH13" s="85"/>
      <c r="GTI13" s="77"/>
      <c r="GTJ13" s="74"/>
      <c r="GTK13" s="74"/>
      <c r="GTL13" s="85"/>
      <c r="GTM13" s="74"/>
      <c r="GTN13" s="74"/>
      <c r="GTO13" s="85"/>
      <c r="GTP13" s="74"/>
      <c r="GTQ13" s="74"/>
      <c r="GTR13" s="85"/>
      <c r="GTS13" s="74"/>
      <c r="GTT13" s="74"/>
      <c r="GTU13" s="85"/>
      <c r="GTV13" s="80"/>
      <c r="GTW13" s="80"/>
      <c r="GTX13" s="85"/>
      <c r="GTY13" s="77"/>
      <c r="GTZ13" s="74"/>
      <c r="GUA13" s="74"/>
      <c r="GUB13" s="85"/>
      <c r="GUC13" s="74"/>
      <c r="GUD13" s="74"/>
      <c r="GUE13" s="85"/>
      <c r="GUF13" s="74"/>
      <c r="GUG13" s="74"/>
      <c r="GUH13" s="85"/>
      <c r="GUI13" s="74"/>
      <c r="GUJ13" s="74"/>
      <c r="GUK13" s="85"/>
      <c r="GUL13" s="80"/>
      <c r="GUM13" s="80"/>
      <c r="GUN13" s="85"/>
      <c r="GUO13" s="77"/>
      <c r="GUP13" s="74"/>
      <c r="GUQ13" s="74"/>
      <c r="GUR13" s="85"/>
      <c r="GUS13" s="74"/>
      <c r="GUT13" s="74"/>
      <c r="GUU13" s="85"/>
      <c r="GUV13" s="74"/>
      <c r="GUW13" s="74"/>
      <c r="GUX13" s="85"/>
      <c r="GUY13" s="74"/>
      <c r="GUZ13" s="74"/>
      <c r="GVA13" s="85"/>
      <c r="GVB13" s="80"/>
      <c r="GVC13" s="80"/>
      <c r="GVD13" s="85"/>
      <c r="GVE13" s="77"/>
      <c r="GVF13" s="74"/>
      <c r="GVG13" s="74"/>
      <c r="GVH13" s="85"/>
      <c r="GVI13" s="74"/>
      <c r="GVJ13" s="74"/>
      <c r="GVK13" s="85"/>
      <c r="GVL13" s="74"/>
      <c r="GVM13" s="74"/>
      <c r="GVN13" s="85"/>
      <c r="GVO13" s="74"/>
      <c r="GVP13" s="74"/>
      <c r="GVQ13" s="85"/>
      <c r="GVR13" s="80"/>
      <c r="GVS13" s="80"/>
      <c r="GVT13" s="85"/>
      <c r="GVU13" s="77"/>
      <c r="GVV13" s="74"/>
      <c r="GVW13" s="74"/>
      <c r="GVX13" s="85"/>
      <c r="GVY13" s="74"/>
      <c r="GVZ13" s="74"/>
      <c r="GWA13" s="85"/>
      <c r="GWB13" s="74"/>
      <c r="GWC13" s="74"/>
      <c r="GWD13" s="85"/>
      <c r="GWE13" s="74"/>
      <c r="GWF13" s="74"/>
      <c r="GWG13" s="85"/>
      <c r="GWH13" s="80"/>
      <c r="GWI13" s="80"/>
      <c r="GWJ13" s="85"/>
      <c r="GWK13" s="77"/>
      <c r="GWL13" s="74"/>
      <c r="GWM13" s="74"/>
      <c r="GWN13" s="85"/>
      <c r="GWO13" s="74"/>
      <c r="GWP13" s="74"/>
      <c r="GWQ13" s="85"/>
      <c r="GWR13" s="74"/>
      <c r="GWS13" s="74"/>
      <c r="GWT13" s="85"/>
      <c r="GWU13" s="74"/>
      <c r="GWV13" s="74"/>
      <c r="GWW13" s="85"/>
      <c r="GWX13" s="80"/>
      <c r="GWY13" s="80"/>
      <c r="GWZ13" s="85"/>
      <c r="GXA13" s="77"/>
      <c r="GXB13" s="74"/>
      <c r="GXC13" s="74"/>
      <c r="GXD13" s="85"/>
      <c r="GXE13" s="74"/>
      <c r="GXF13" s="74"/>
      <c r="GXG13" s="85"/>
      <c r="GXH13" s="74"/>
      <c r="GXI13" s="74"/>
      <c r="GXJ13" s="85"/>
      <c r="GXK13" s="74"/>
      <c r="GXL13" s="74"/>
      <c r="GXM13" s="85"/>
      <c r="GXN13" s="80"/>
      <c r="GXO13" s="80"/>
      <c r="GXP13" s="85"/>
      <c r="GXQ13" s="77"/>
      <c r="GXR13" s="74"/>
      <c r="GXS13" s="74"/>
      <c r="GXT13" s="85"/>
      <c r="GXU13" s="74"/>
      <c r="GXV13" s="74"/>
      <c r="GXW13" s="85"/>
      <c r="GXX13" s="74"/>
      <c r="GXY13" s="74"/>
      <c r="GXZ13" s="85"/>
      <c r="GYA13" s="74"/>
      <c r="GYB13" s="74"/>
      <c r="GYC13" s="85"/>
      <c r="GYD13" s="80"/>
      <c r="GYE13" s="80"/>
      <c r="GYF13" s="85"/>
      <c r="GYG13" s="77"/>
      <c r="GYH13" s="74"/>
      <c r="GYI13" s="74"/>
      <c r="GYJ13" s="85"/>
      <c r="GYK13" s="74"/>
      <c r="GYL13" s="74"/>
      <c r="GYM13" s="85"/>
      <c r="GYN13" s="74"/>
      <c r="GYO13" s="74"/>
      <c r="GYP13" s="85"/>
      <c r="GYQ13" s="74"/>
      <c r="GYR13" s="74"/>
      <c r="GYS13" s="85"/>
      <c r="GYT13" s="80"/>
      <c r="GYU13" s="80"/>
      <c r="GYV13" s="85"/>
      <c r="GYW13" s="77"/>
      <c r="GYX13" s="74"/>
      <c r="GYY13" s="74"/>
      <c r="GYZ13" s="85"/>
      <c r="GZA13" s="74"/>
      <c r="GZB13" s="74"/>
      <c r="GZC13" s="85"/>
      <c r="GZD13" s="74"/>
      <c r="GZE13" s="74"/>
      <c r="GZF13" s="85"/>
      <c r="GZG13" s="74"/>
      <c r="GZH13" s="74"/>
      <c r="GZI13" s="85"/>
      <c r="GZJ13" s="80"/>
      <c r="GZK13" s="80"/>
      <c r="GZL13" s="85"/>
      <c r="GZM13" s="77"/>
      <c r="GZN13" s="74"/>
      <c r="GZO13" s="74"/>
      <c r="GZP13" s="85"/>
      <c r="GZQ13" s="74"/>
      <c r="GZR13" s="74"/>
      <c r="GZS13" s="85"/>
      <c r="GZT13" s="74"/>
      <c r="GZU13" s="74"/>
      <c r="GZV13" s="85"/>
      <c r="GZW13" s="74"/>
      <c r="GZX13" s="74"/>
      <c r="GZY13" s="85"/>
      <c r="GZZ13" s="80"/>
      <c r="HAA13" s="80"/>
      <c r="HAB13" s="85"/>
      <c r="HAC13" s="77"/>
      <c r="HAD13" s="74"/>
      <c r="HAE13" s="74"/>
      <c r="HAF13" s="85"/>
      <c r="HAG13" s="74"/>
      <c r="HAH13" s="74"/>
      <c r="HAI13" s="85"/>
      <c r="HAJ13" s="74"/>
      <c r="HAK13" s="74"/>
      <c r="HAL13" s="85"/>
      <c r="HAM13" s="74"/>
      <c r="HAN13" s="74"/>
      <c r="HAO13" s="85"/>
      <c r="HAP13" s="80"/>
      <c r="HAQ13" s="80"/>
      <c r="HAR13" s="85"/>
      <c r="HAS13" s="77"/>
      <c r="HAT13" s="74"/>
      <c r="HAU13" s="74"/>
      <c r="HAV13" s="85"/>
      <c r="HAW13" s="74"/>
      <c r="HAX13" s="74"/>
      <c r="HAY13" s="85"/>
      <c r="HAZ13" s="74"/>
      <c r="HBA13" s="74"/>
      <c r="HBB13" s="85"/>
      <c r="HBC13" s="74"/>
      <c r="HBD13" s="74"/>
      <c r="HBE13" s="85"/>
      <c r="HBF13" s="80"/>
      <c r="HBG13" s="80"/>
      <c r="HBH13" s="85"/>
      <c r="HBI13" s="77"/>
      <c r="HBJ13" s="74"/>
      <c r="HBK13" s="74"/>
      <c r="HBL13" s="85"/>
      <c r="HBM13" s="74"/>
      <c r="HBN13" s="74"/>
      <c r="HBO13" s="85"/>
      <c r="HBP13" s="74"/>
      <c r="HBQ13" s="74"/>
      <c r="HBR13" s="85"/>
      <c r="HBS13" s="74"/>
      <c r="HBT13" s="74"/>
      <c r="HBU13" s="85"/>
      <c r="HBV13" s="80"/>
      <c r="HBW13" s="80"/>
      <c r="HBX13" s="85"/>
      <c r="HBY13" s="77"/>
      <c r="HBZ13" s="74"/>
      <c r="HCA13" s="74"/>
      <c r="HCB13" s="85"/>
      <c r="HCC13" s="74"/>
      <c r="HCD13" s="74"/>
      <c r="HCE13" s="85"/>
      <c r="HCF13" s="74"/>
      <c r="HCG13" s="74"/>
      <c r="HCH13" s="85"/>
      <c r="HCI13" s="74"/>
      <c r="HCJ13" s="74"/>
      <c r="HCK13" s="85"/>
      <c r="HCL13" s="80"/>
      <c r="HCM13" s="80"/>
      <c r="HCN13" s="85"/>
      <c r="HCO13" s="77"/>
      <c r="HCP13" s="74"/>
      <c r="HCQ13" s="74"/>
      <c r="HCR13" s="85"/>
      <c r="HCS13" s="74"/>
      <c r="HCT13" s="74"/>
      <c r="HCU13" s="85"/>
      <c r="HCV13" s="74"/>
      <c r="HCW13" s="74"/>
      <c r="HCX13" s="85"/>
      <c r="HCY13" s="74"/>
      <c r="HCZ13" s="74"/>
      <c r="HDA13" s="85"/>
      <c r="HDB13" s="80"/>
      <c r="HDC13" s="80"/>
      <c r="HDD13" s="85"/>
      <c r="HDE13" s="77"/>
      <c r="HDF13" s="74"/>
      <c r="HDG13" s="74"/>
      <c r="HDH13" s="85"/>
      <c r="HDI13" s="74"/>
      <c r="HDJ13" s="74"/>
      <c r="HDK13" s="85"/>
      <c r="HDL13" s="74"/>
      <c r="HDM13" s="74"/>
      <c r="HDN13" s="85"/>
      <c r="HDO13" s="74"/>
      <c r="HDP13" s="74"/>
      <c r="HDQ13" s="85"/>
      <c r="HDR13" s="80"/>
      <c r="HDS13" s="80"/>
      <c r="HDT13" s="85"/>
      <c r="HDU13" s="77"/>
      <c r="HDV13" s="74"/>
      <c r="HDW13" s="74"/>
      <c r="HDX13" s="85"/>
      <c r="HDY13" s="74"/>
      <c r="HDZ13" s="74"/>
      <c r="HEA13" s="85"/>
      <c r="HEB13" s="74"/>
      <c r="HEC13" s="74"/>
      <c r="HED13" s="85"/>
      <c r="HEE13" s="74"/>
      <c r="HEF13" s="74"/>
      <c r="HEG13" s="85"/>
      <c r="HEH13" s="80"/>
      <c r="HEI13" s="80"/>
      <c r="HEJ13" s="85"/>
      <c r="HEK13" s="77"/>
      <c r="HEL13" s="74"/>
      <c r="HEM13" s="74"/>
      <c r="HEN13" s="85"/>
      <c r="HEO13" s="74"/>
      <c r="HEP13" s="74"/>
      <c r="HEQ13" s="85"/>
      <c r="HER13" s="74"/>
      <c r="HES13" s="74"/>
      <c r="HET13" s="85"/>
      <c r="HEU13" s="74"/>
      <c r="HEV13" s="74"/>
      <c r="HEW13" s="85"/>
      <c r="HEX13" s="80"/>
      <c r="HEY13" s="80"/>
      <c r="HEZ13" s="85"/>
      <c r="HFA13" s="77"/>
      <c r="HFB13" s="74"/>
      <c r="HFC13" s="74"/>
      <c r="HFD13" s="85"/>
      <c r="HFE13" s="74"/>
      <c r="HFF13" s="74"/>
      <c r="HFG13" s="85"/>
      <c r="HFH13" s="74"/>
      <c r="HFI13" s="74"/>
      <c r="HFJ13" s="85"/>
      <c r="HFK13" s="74"/>
      <c r="HFL13" s="74"/>
      <c r="HFM13" s="85"/>
      <c r="HFN13" s="80"/>
      <c r="HFO13" s="80"/>
      <c r="HFP13" s="85"/>
      <c r="HFQ13" s="77"/>
      <c r="HFR13" s="74"/>
      <c r="HFS13" s="74"/>
      <c r="HFT13" s="85"/>
      <c r="HFU13" s="74"/>
      <c r="HFV13" s="74"/>
      <c r="HFW13" s="85"/>
      <c r="HFX13" s="74"/>
      <c r="HFY13" s="74"/>
      <c r="HFZ13" s="85"/>
      <c r="HGA13" s="74"/>
      <c r="HGB13" s="74"/>
      <c r="HGC13" s="85"/>
      <c r="HGD13" s="80"/>
      <c r="HGE13" s="80"/>
      <c r="HGF13" s="85"/>
      <c r="HGG13" s="77"/>
      <c r="HGH13" s="74"/>
      <c r="HGI13" s="74"/>
      <c r="HGJ13" s="85"/>
      <c r="HGK13" s="74"/>
      <c r="HGL13" s="74"/>
      <c r="HGM13" s="85"/>
      <c r="HGN13" s="74"/>
      <c r="HGO13" s="74"/>
      <c r="HGP13" s="85"/>
      <c r="HGQ13" s="74"/>
      <c r="HGR13" s="74"/>
      <c r="HGS13" s="85"/>
      <c r="HGT13" s="80"/>
      <c r="HGU13" s="80"/>
      <c r="HGV13" s="85"/>
      <c r="HGW13" s="77"/>
      <c r="HGX13" s="74"/>
      <c r="HGY13" s="74"/>
      <c r="HGZ13" s="85"/>
      <c r="HHA13" s="74"/>
      <c r="HHB13" s="74"/>
      <c r="HHC13" s="85"/>
      <c r="HHD13" s="74"/>
      <c r="HHE13" s="74"/>
      <c r="HHF13" s="85"/>
      <c r="HHG13" s="74"/>
      <c r="HHH13" s="74"/>
      <c r="HHI13" s="85"/>
      <c r="HHJ13" s="80"/>
      <c r="HHK13" s="80"/>
      <c r="HHL13" s="85"/>
      <c r="HHM13" s="77"/>
      <c r="HHN13" s="74"/>
      <c r="HHO13" s="74"/>
      <c r="HHP13" s="85"/>
      <c r="HHQ13" s="74"/>
      <c r="HHR13" s="74"/>
      <c r="HHS13" s="85"/>
      <c r="HHT13" s="74"/>
      <c r="HHU13" s="74"/>
      <c r="HHV13" s="85"/>
      <c r="HHW13" s="74"/>
      <c r="HHX13" s="74"/>
      <c r="HHY13" s="85"/>
      <c r="HHZ13" s="80"/>
      <c r="HIA13" s="80"/>
      <c r="HIB13" s="85"/>
      <c r="HIC13" s="77"/>
      <c r="HID13" s="74"/>
      <c r="HIE13" s="74"/>
      <c r="HIF13" s="85"/>
      <c r="HIG13" s="74"/>
      <c r="HIH13" s="74"/>
      <c r="HII13" s="85"/>
      <c r="HIJ13" s="74"/>
      <c r="HIK13" s="74"/>
      <c r="HIL13" s="85"/>
      <c r="HIM13" s="74"/>
      <c r="HIN13" s="74"/>
      <c r="HIO13" s="85"/>
      <c r="HIP13" s="80"/>
      <c r="HIQ13" s="80"/>
      <c r="HIR13" s="85"/>
      <c r="HIS13" s="77"/>
      <c r="HIT13" s="74"/>
      <c r="HIU13" s="74"/>
      <c r="HIV13" s="85"/>
      <c r="HIW13" s="74"/>
      <c r="HIX13" s="74"/>
      <c r="HIY13" s="85"/>
      <c r="HIZ13" s="74"/>
      <c r="HJA13" s="74"/>
      <c r="HJB13" s="85"/>
      <c r="HJC13" s="74"/>
      <c r="HJD13" s="74"/>
      <c r="HJE13" s="85"/>
      <c r="HJF13" s="80"/>
      <c r="HJG13" s="80"/>
      <c r="HJH13" s="85"/>
      <c r="HJI13" s="77"/>
      <c r="HJJ13" s="74"/>
      <c r="HJK13" s="74"/>
      <c r="HJL13" s="85"/>
      <c r="HJM13" s="74"/>
      <c r="HJN13" s="74"/>
      <c r="HJO13" s="85"/>
      <c r="HJP13" s="74"/>
      <c r="HJQ13" s="74"/>
      <c r="HJR13" s="85"/>
      <c r="HJS13" s="74"/>
      <c r="HJT13" s="74"/>
      <c r="HJU13" s="85"/>
      <c r="HJV13" s="80"/>
      <c r="HJW13" s="80"/>
      <c r="HJX13" s="85"/>
      <c r="HJY13" s="77"/>
      <c r="HJZ13" s="74"/>
      <c r="HKA13" s="74"/>
      <c r="HKB13" s="85"/>
      <c r="HKC13" s="74"/>
      <c r="HKD13" s="74"/>
      <c r="HKE13" s="85"/>
      <c r="HKF13" s="74"/>
      <c r="HKG13" s="74"/>
      <c r="HKH13" s="85"/>
      <c r="HKI13" s="74"/>
      <c r="HKJ13" s="74"/>
      <c r="HKK13" s="85"/>
      <c r="HKL13" s="80"/>
      <c r="HKM13" s="80"/>
      <c r="HKN13" s="85"/>
      <c r="HKO13" s="77"/>
      <c r="HKP13" s="74"/>
      <c r="HKQ13" s="74"/>
      <c r="HKR13" s="85"/>
      <c r="HKS13" s="74"/>
      <c r="HKT13" s="74"/>
      <c r="HKU13" s="85"/>
      <c r="HKV13" s="74"/>
      <c r="HKW13" s="74"/>
      <c r="HKX13" s="85"/>
      <c r="HKY13" s="74"/>
      <c r="HKZ13" s="74"/>
      <c r="HLA13" s="85"/>
      <c r="HLB13" s="80"/>
      <c r="HLC13" s="80"/>
      <c r="HLD13" s="85"/>
      <c r="HLE13" s="77"/>
      <c r="HLF13" s="74"/>
      <c r="HLG13" s="74"/>
      <c r="HLH13" s="85"/>
      <c r="HLI13" s="74"/>
      <c r="HLJ13" s="74"/>
      <c r="HLK13" s="85"/>
      <c r="HLL13" s="74"/>
      <c r="HLM13" s="74"/>
      <c r="HLN13" s="85"/>
      <c r="HLO13" s="74"/>
      <c r="HLP13" s="74"/>
      <c r="HLQ13" s="85"/>
      <c r="HLR13" s="80"/>
      <c r="HLS13" s="80"/>
      <c r="HLT13" s="85"/>
      <c r="HLU13" s="77"/>
      <c r="HLV13" s="74"/>
      <c r="HLW13" s="74"/>
      <c r="HLX13" s="85"/>
      <c r="HLY13" s="74"/>
      <c r="HLZ13" s="74"/>
      <c r="HMA13" s="85"/>
      <c r="HMB13" s="74"/>
      <c r="HMC13" s="74"/>
      <c r="HMD13" s="85"/>
      <c r="HME13" s="74"/>
      <c r="HMF13" s="74"/>
      <c r="HMG13" s="85"/>
      <c r="HMH13" s="80"/>
      <c r="HMI13" s="80"/>
      <c r="HMJ13" s="85"/>
      <c r="HMK13" s="77"/>
      <c r="HML13" s="74"/>
      <c r="HMM13" s="74"/>
      <c r="HMN13" s="85"/>
      <c r="HMO13" s="74"/>
      <c r="HMP13" s="74"/>
      <c r="HMQ13" s="85"/>
      <c r="HMR13" s="74"/>
      <c r="HMS13" s="74"/>
      <c r="HMT13" s="85"/>
      <c r="HMU13" s="74"/>
      <c r="HMV13" s="74"/>
      <c r="HMW13" s="85"/>
      <c r="HMX13" s="80"/>
      <c r="HMY13" s="80"/>
      <c r="HMZ13" s="85"/>
      <c r="HNA13" s="77"/>
      <c r="HNB13" s="74"/>
      <c r="HNC13" s="74"/>
      <c r="HND13" s="85"/>
      <c r="HNE13" s="74"/>
      <c r="HNF13" s="74"/>
      <c r="HNG13" s="85"/>
      <c r="HNH13" s="74"/>
      <c r="HNI13" s="74"/>
      <c r="HNJ13" s="85"/>
      <c r="HNK13" s="74"/>
      <c r="HNL13" s="74"/>
      <c r="HNM13" s="85"/>
      <c r="HNN13" s="80"/>
      <c r="HNO13" s="80"/>
      <c r="HNP13" s="85"/>
      <c r="HNQ13" s="77"/>
      <c r="HNR13" s="74"/>
      <c r="HNS13" s="74"/>
      <c r="HNT13" s="85"/>
      <c r="HNU13" s="74"/>
      <c r="HNV13" s="74"/>
      <c r="HNW13" s="85"/>
      <c r="HNX13" s="74"/>
      <c r="HNY13" s="74"/>
      <c r="HNZ13" s="85"/>
      <c r="HOA13" s="74"/>
      <c r="HOB13" s="74"/>
      <c r="HOC13" s="85"/>
      <c r="HOD13" s="80"/>
      <c r="HOE13" s="80"/>
      <c r="HOF13" s="85"/>
      <c r="HOG13" s="77"/>
      <c r="HOH13" s="74"/>
      <c r="HOI13" s="74"/>
      <c r="HOJ13" s="85"/>
      <c r="HOK13" s="74"/>
      <c r="HOL13" s="74"/>
      <c r="HOM13" s="85"/>
      <c r="HON13" s="74"/>
      <c r="HOO13" s="74"/>
      <c r="HOP13" s="85"/>
      <c r="HOQ13" s="74"/>
      <c r="HOR13" s="74"/>
      <c r="HOS13" s="85"/>
      <c r="HOT13" s="80"/>
      <c r="HOU13" s="80"/>
      <c r="HOV13" s="85"/>
      <c r="HOW13" s="77"/>
      <c r="HOX13" s="74"/>
      <c r="HOY13" s="74"/>
      <c r="HOZ13" s="85"/>
      <c r="HPA13" s="74"/>
      <c r="HPB13" s="74"/>
      <c r="HPC13" s="85"/>
      <c r="HPD13" s="74"/>
      <c r="HPE13" s="74"/>
      <c r="HPF13" s="85"/>
      <c r="HPG13" s="74"/>
      <c r="HPH13" s="74"/>
      <c r="HPI13" s="85"/>
      <c r="HPJ13" s="80"/>
      <c r="HPK13" s="80"/>
      <c r="HPL13" s="85"/>
      <c r="HPM13" s="77"/>
      <c r="HPN13" s="74"/>
      <c r="HPO13" s="74"/>
      <c r="HPP13" s="85"/>
      <c r="HPQ13" s="74"/>
      <c r="HPR13" s="74"/>
      <c r="HPS13" s="85"/>
      <c r="HPT13" s="74"/>
      <c r="HPU13" s="74"/>
      <c r="HPV13" s="85"/>
      <c r="HPW13" s="74"/>
      <c r="HPX13" s="74"/>
      <c r="HPY13" s="85"/>
      <c r="HPZ13" s="80"/>
      <c r="HQA13" s="80"/>
      <c r="HQB13" s="85"/>
      <c r="HQC13" s="77"/>
      <c r="HQD13" s="74"/>
      <c r="HQE13" s="74"/>
      <c r="HQF13" s="85"/>
      <c r="HQG13" s="74"/>
      <c r="HQH13" s="74"/>
      <c r="HQI13" s="85"/>
      <c r="HQJ13" s="74"/>
      <c r="HQK13" s="74"/>
      <c r="HQL13" s="85"/>
      <c r="HQM13" s="74"/>
      <c r="HQN13" s="74"/>
      <c r="HQO13" s="85"/>
      <c r="HQP13" s="80"/>
      <c r="HQQ13" s="80"/>
      <c r="HQR13" s="85"/>
      <c r="HQS13" s="77"/>
      <c r="HQT13" s="74"/>
      <c r="HQU13" s="74"/>
      <c r="HQV13" s="85"/>
      <c r="HQW13" s="74"/>
      <c r="HQX13" s="74"/>
      <c r="HQY13" s="85"/>
      <c r="HQZ13" s="74"/>
      <c r="HRA13" s="74"/>
      <c r="HRB13" s="85"/>
      <c r="HRC13" s="74"/>
      <c r="HRD13" s="74"/>
      <c r="HRE13" s="85"/>
      <c r="HRF13" s="80"/>
      <c r="HRG13" s="80"/>
      <c r="HRH13" s="85"/>
      <c r="HRI13" s="77"/>
      <c r="HRJ13" s="74"/>
      <c r="HRK13" s="74"/>
      <c r="HRL13" s="85"/>
      <c r="HRM13" s="74"/>
      <c r="HRN13" s="74"/>
      <c r="HRO13" s="85"/>
      <c r="HRP13" s="74"/>
      <c r="HRQ13" s="74"/>
      <c r="HRR13" s="85"/>
      <c r="HRS13" s="74"/>
      <c r="HRT13" s="74"/>
      <c r="HRU13" s="85"/>
      <c r="HRV13" s="80"/>
      <c r="HRW13" s="80"/>
      <c r="HRX13" s="85"/>
      <c r="HRY13" s="77"/>
      <c r="HRZ13" s="74"/>
      <c r="HSA13" s="74"/>
      <c r="HSB13" s="85"/>
      <c r="HSC13" s="74"/>
      <c r="HSD13" s="74"/>
      <c r="HSE13" s="85"/>
      <c r="HSF13" s="74"/>
      <c r="HSG13" s="74"/>
      <c r="HSH13" s="85"/>
      <c r="HSI13" s="74"/>
      <c r="HSJ13" s="74"/>
      <c r="HSK13" s="85"/>
      <c r="HSL13" s="80"/>
      <c r="HSM13" s="80"/>
      <c r="HSN13" s="85"/>
      <c r="HSO13" s="77"/>
      <c r="HSP13" s="74"/>
      <c r="HSQ13" s="74"/>
      <c r="HSR13" s="85"/>
      <c r="HSS13" s="74"/>
      <c r="HST13" s="74"/>
      <c r="HSU13" s="85"/>
      <c r="HSV13" s="74"/>
      <c r="HSW13" s="74"/>
      <c r="HSX13" s="85"/>
      <c r="HSY13" s="74"/>
      <c r="HSZ13" s="74"/>
      <c r="HTA13" s="85"/>
      <c r="HTB13" s="80"/>
      <c r="HTC13" s="80"/>
      <c r="HTD13" s="85"/>
      <c r="HTE13" s="77"/>
      <c r="HTF13" s="74"/>
      <c r="HTG13" s="74"/>
      <c r="HTH13" s="85"/>
      <c r="HTI13" s="74"/>
      <c r="HTJ13" s="74"/>
      <c r="HTK13" s="85"/>
      <c r="HTL13" s="74"/>
      <c r="HTM13" s="74"/>
      <c r="HTN13" s="85"/>
      <c r="HTO13" s="74"/>
      <c r="HTP13" s="74"/>
      <c r="HTQ13" s="85"/>
      <c r="HTR13" s="80"/>
      <c r="HTS13" s="80"/>
      <c r="HTT13" s="85"/>
      <c r="HTU13" s="77"/>
      <c r="HTV13" s="74"/>
      <c r="HTW13" s="74"/>
      <c r="HTX13" s="85"/>
      <c r="HTY13" s="74"/>
      <c r="HTZ13" s="74"/>
      <c r="HUA13" s="85"/>
      <c r="HUB13" s="74"/>
      <c r="HUC13" s="74"/>
      <c r="HUD13" s="85"/>
      <c r="HUE13" s="74"/>
      <c r="HUF13" s="74"/>
      <c r="HUG13" s="85"/>
      <c r="HUH13" s="80"/>
      <c r="HUI13" s="80"/>
      <c r="HUJ13" s="85"/>
      <c r="HUK13" s="77"/>
      <c r="HUL13" s="74"/>
      <c r="HUM13" s="74"/>
      <c r="HUN13" s="85"/>
      <c r="HUO13" s="74"/>
      <c r="HUP13" s="74"/>
      <c r="HUQ13" s="85"/>
      <c r="HUR13" s="74"/>
      <c r="HUS13" s="74"/>
      <c r="HUT13" s="85"/>
      <c r="HUU13" s="74"/>
      <c r="HUV13" s="74"/>
      <c r="HUW13" s="85"/>
      <c r="HUX13" s="80"/>
      <c r="HUY13" s="80"/>
      <c r="HUZ13" s="85"/>
      <c r="HVA13" s="77"/>
      <c r="HVB13" s="74"/>
      <c r="HVC13" s="74"/>
      <c r="HVD13" s="85"/>
      <c r="HVE13" s="74"/>
      <c r="HVF13" s="74"/>
      <c r="HVG13" s="85"/>
      <c r="HVH13" s="74"/>
      <c r="HVI13" s="74"/>
      <c r="HVJ13" s="85"/>
      <c r="HVK13" s="74"/>
      <c r="HVL13" s="74"/>
      <c r="HVM13" s="85"/>
      <c r="HVN13" s="80"/>
      <c r="HVO13" s="80"/>
      <c r="HVP13" s="85"/>
      <c r="HVQ13" s="77"/>
      <c r="HVR13" s="74"/>
      <c r="HVS13" s="74"/>
      <c r="HVT13" s="85"/>
      <c r="HVU13" s="74"/>
      <c r="HVV13" s="74"/>
      <c r="HVW13" s="85"/>
      <c r="HVX13" s="74"/>
      <c r="HVY13" s="74"/>
      <c r="HVZ13" s="85"/>
      <c r="HWA13" s="74"/>
      <c r="HWB13" s="74"/>
      <c r="HWC13" s="85"/>
      <c r="HWD13" s="80"/>
      <c r="HWE13" s="80"/>
      <c r="HWF13" s="85"/>
      <c r="HWG13" s="77"/>
      <c r="HWH13" s="74"/>
      <c r="HWI13" s="74"/>
      <c r="HWJ13" s="85"/>
      <c r="HWK13" s="74"/>
      <c r="HWL13" s="74"/>
      <c r="HWM13" s="85"/>
      <c r="HWN13" s="74"/>
      <c r="HWO13" s="74"/>
      <c r="HWP13" s="85"/>
      <c r="HWQ13" s="74"/>
      <c r="HWR13" s="74"/>
      <c r="HWS13" s="85"/>
      <c r="HWT13" s="80"/>
      <c r="HWU13" s="80"/>
      <c r="HWV13" s="85"/>
      <c r="HWW13" s="77"/>
      <c r="HWX13" s="74"/>
      <c r="HWY13" s="74"/>
      <c r="HWZ13" s="85"/>
      <c r="HXA13" s="74"/>
      <c r="HXB13" s="74"/>
      <c r="HXC13" s="85"/>
      <c r="HXD13" s="74"/>
      <c r="HXE13" s="74"/>
      <c r="HXF13" s="85"/>
      <c r="HXG13" s="74"/>
      <c r="HXH13" s="74"/>
      <c r="HXI13" s="85"/>
      <c r="HXJ13" s="80"/>
      <c r="HXK13" s="80"/>
      <c r="HXL13" s="85"/>
      <c r="HXM13" s="77"/>
      <c r="HXN13" s="74"/>
      <c r="HXO13" s="74"/>
      <c r="HXP13" s="85"/>
      <c r="HXQ13" s="74"/>
      <c r="HXR13" s="74"/>
      <c r="HXS13" s="85"/>
      <c r="HXT13" s="74"/>
      <c r="HXU13" s="74"/>
      <c r="HXV13" s="85"/>
      <c r="HXW13" s="74"/>
      <c r="HXX13" s="74"/>
      <c r="HXY13" s="85"/>
      <c r="HXZ13" s="80"/>
      <c r="HYA13" s="80"/>
      <c r="HYB13" s="85"/>
      <c r="HYC13" s="77"/>
      <c r="HYD13" s="74"/>
      <c r="HYE13" s="74"/>
      <c r="HYF13" s="85"/>
      <c r="HYG13" s="74"/>
      <c r="HYH13" s="74"/>
      <c r="HYI13" s="85"/>
      <c r="HYJ13" s="74"/>
      <c r="HYK13" s="74"/>
      <c r="HYL13" s="85"/>
      <c r="HYM13" s="74"/>
      <c r="HYN13" s="74"/>
      <c r="HYO13" s="85"/>
      <c r="HYP13" s="80"/>
      <c r="HYQ13" s="80"/>
      <c r="HYR13" s="85"/>
      <c r="HYS13" s="77"/>
      <c r="HYT13" s="74"/>
      <c r="HYU13" s="74"/>
      <c r="HYV13" s="85"/>
      <c r="HYW13" s="74"/>
      <c r="HYX13" s="74"/>
      <c r="HYY13" s="85"/>
      <c r="HYZ13" s="74"/>
      <c r="HZA13" s="74"/>
      <c r="HZB13" s="85"/>
      <c r="HZC13" s="74"/>
      <c r="HZD13" s="74"/>
      <c r="HZE13" s="85"/>
      <c r="HZF13" s="80"/>
      <c r="HZG13" s="80"/>
      <c r="HZH13" s="85"/>
      <c r="HZI13" s="77"/>
      <c r="HZJ13" s="74"/>
      <c r="HZK13" s="74"/>
      <c r="HZL13" s="85"/>
      <c r="HZM13" s="74"/>
      <c r="HZN13" s="74"/>
      <c r="HZO13" s="85"/>
      <c r="HZP13" s="74"/>
      <c r="HZQ13" s="74"/>
      <c r="HZR13" s="85"/>
      <c r="HZS13" s="74"/>
      <c r="HZT13" s="74"/>
      <c r="HZU13" s="85"/>
      <c r="HZV13" s="80"/>
      <c r="HZW13" s="80"/>
      <c r="HZX13" s="85"/>
      <c r="HZY13" s="77"/>
      <c r="HZZ13" s="74"/>
      <c r="IAA13" s="74"/>
      <c r="IAB13" s="85"/>
      <c r="IAC13" s="74"/>
      <c r="IAD13" s="74"/>
      <c r="IAE13" s="85"/>
      <c r="IAF13" s="74"/>
      <c r="IAG13" s="74"/>
      <c r="IAH13" s="85"/>
      <c r="IAI13" s="74"/>
      <c r="IAJ13" s="74"/>
      <c r="IAK13" s="85"/>
      <c r="IAL13" s="80"/>
      <c r="IAM13" s="80"/>
      <c r="IAN13" s="85"/>
      <c r="IAO13" s="77"/>
      <c r="IAP13" s="74"/>
      <c r="IAQ13" s="74"/>
      <c r="IAR13" s="85"/>
      <c r="IAS13" s="74"/>
      <c r="IAT13" s="74"/>
      <c r="IAU13" s="85"/>
      <c r="IAV13" s="74"/>
      <c r="IAW13" s="74"/>
      <c r="IAX13" s="85"/>
      <c r="IAY13" s="74"/>
      <c r="IAZ13" s="74"/>
      <c r="IBA13" s="85"/>
      <c r="IBB13" s="80"/>
      <c r="IBC13" s="80"/>
      <c r="IBD13" s="85"/>
      <c r="IBE13" s="77"/>
      <c r="IBF13" s="74"/>
      <c r="IBG13" s="74"/>
      <c r="IBH13" s="85"/>
      <c r="IBI13" s="74"/>
      <c r="IBJ13" s="74"/>
      <c r="IBK13" s="85"/>
      <c r="IBL13" s="74"/>
      <c r="IBM13" s="74"/>
      <c r="IBN13" s="85"/>
      <c r="IBO13" s="74"/>
      <c r="IBP13" s="74"/>
      <c r="IBQ13" s="85"/>
      <c r="IBR13" s="80"/>
      <c r="IBS13" s="80"/>
      <c r="IBT13" s="85"/>
      <c r="IBU13" s="77"/>
      <c r="IBV13" s="74"/>
      <c r="IBW13" s="74"/>
      <c r="IBX13" s="85"/>
      <c r="IBY13" s="74"/>
      <c r="IBZ13" s="74"/>
      <c r="ICA13" s="85"/>
      <c r="ICB13" s="74"/>
      <c r="ICC13" s="74"/>
      <c r="ICD13" s="85"/>
      <c r="ICE13" s="74"/>
      <c r="ICF13" s="74"/>
      <c r="ICG13" s="85"/>
      <c r="ICH13" s="80"/>
      <c r="ICI13" s="80"/>
      <c r="ICJ13" s="85"/>
      <c r="ICK13" s="77"/>
      <c r="ICL13" s="74"/>
      <c r="ICM13" s="74"/>
      <c r="ICN13" s="85"/>
      <c r="ICO13" s="74"/>
      <c r="ICP13" s="74"/>
      <c r="ICQ13" s="85"/>
      <c r="ICR13" s="74"/>
      <c r="ICS13" s="74"/>
      <c r="ICT13" s="85"/>
      <c r="ICU13" s="74"/>
      <c r="ICV13" s="74"/>
      <c r="ICW13" s="85"/>
      <c r="ICX13" s="80"/>
      <c r="ICY13" s="80"/>
      <c r="ICZ13" s="85"/>
      <c r="IDA13" s="77"/>
      <c r="IDB13" s="74"/>
      <c r="IDC13" s="74"/>
      <c r="IDD13" s="85"/>
      <c r="IDE13" s="74"/>
      <c r="IDF13" s="74"/>
      <c r="IDG13" s="85"/>
      <c r="IDH13" s="74"/>
      <c r="IDI13" s="74"/>
      <c r="IDJ13" s="85"/>
      <c r="IDK13" s="74"/>
      <c r="IDL13" s="74"/>
      <c r="IDM13" s="85"/>
      <c r="IDN13" s="80"/>
      <c r="IDO13" s="80"/>
      <c r="IDP13" s="85"/>
      <c r="IDQ13" s="77"/>
      <c r="IDR13" s="74"/>
      <c r="IDS13" s="74"/>
      <c r="IDT13" s="85"/>
      <c r="IDU13" s="74"/>
      <c r="IDV13" s="74"/>
      <c r="IDW13" s="85"/>
      <c r="IDX13" s="74"/>
      <c r="IDY13" s="74"/>
      <c r="IDZ13" s="85"/>
      <c r="IEA13" s="74"/>
      <c r="IEB13" s="74"/>
      <c r="IEC13" s="85"/>
      <c r="IED13" s="80"/>
      <c r="IEE13" s="80"/>
      <c r="IEF13" s="85"/>
      <c r="IEG13" s="77"/>
      <c r="IEH13" s="74"/>
      <c r="IEI13" s="74"/>
      <c r="IEJ13" s="85"/>
      <c r="IEK13" s="74"/>
      <c r="IEL13" s="74"/>
      <c r="IEM13" s="85"/>
      <c r="IEN13" s="74"/>
      <c r="IEO13" s="74"/>
      <c r="IEP13" s="85"/>
      <c r="IEQ13" s="74"/>
      <c r="IER13" s="74"/>
      <c r="IES13" s="85"/>
      <c r="IET13" s="80"/>
      <c r="IEU13" s="80"/>
      <c r="IEV13" s="85"/>
      <c r="IEW13" s="77"/>
      <c r="IEX13" s="74"/>
      <c r="IEY13" s="74"/>
      <c r="IEZ13" s="85"/>
      <c r="IFA13" s="74"/>
      <c r="IFB13" s="74"/>
      <c r="IFC13" s="85"/>
      <c r="IFD13" s="74"/>
      <c r="IFE13" s="74"/>
      <c r="IFF13" s="85"/>
      <c r="IFG13" s="74"/>
      <c r="IFH13" s="74"/>
      <c r="IFI13" s="85"/>
      <c r="IFJ13" s="80"/>
      <c r="IFK13" s="80"/>
      <c r="IFL13" s="85"/>
      <c r="IFM13" s="77"/>
      <c r="IFN13" s="74"/>
      <c r="IFO13" s="74"/>
      <c r="IFP13" s="85"/>
      <c r="IFQ13" s="74"/>
      <c r="IFR13" s="74"/>
      <c r="IFS13" s="85"/>
      <c r="IFT13" s="74"/>
      <c r="IFU13" s="74"/>
      <c r="IFV13" s="85"/>
      <c r="IFW13" s="74"/>
      <c r="IFX13" s="74"/>
      <c r="IFY13" s="85"/>
      <c r="IFZ13" s="80"/>
      <c r="IGA13" s="80"/>
      <c r="IGB13" s="85"/>
      <c r="IGC13" s="77"/>
      <c r="IGD13" s="74"/>
      <c r="IGE13" s="74"/>
      <c r="IGF13" s="85"/>
      <c r="IGG13" s="74"/>
      <c r="IGH13" s="74"/>
      <c r="IGI13" s="85"/>
      <c r="IGJ13" s="74"/>
      <c r="IGK13" s="74"/>
      <c r="IGL13" s="85"/>
      <c r="IGM13" s="74"/>
      <c r="IGN13" s="74"/>
      <c r="IGO13" s="85"/>
      <c r="IGP13" s="80"/>
      <c r="IGQ13" s="80"/>
      <c r="IGR13" s="85"/>
      <c r="IGS13" s="77"/>
      <c r="IGT13" s="74"/>
      <c r="IGU13" s="74"/>
      <c r="IGV13" s="85"/>
      <c r="IGW13" s="74"/>
      <c r="IGX13" s="74"/>
      <c r="IGY13" s="85"/>
      <c r="IGZ13" s="74"/>
      <c r="IHA13" s="74"/>
      <c r="IHB13" s="85"/>
      <c r="IHC13" s="74"/>
      <c r="IHD13" s="74"/>
      <c r="IHE13" s="85"/>
      <c r="IHF13" s="80"/>
      <c r="IHG13" s="80"/>
      <c r="IHH13" s="85"/>
      <c r="IHI13" s="77"/>
      <c r="IHJ13" s="74"/>
      <c r="IHK13" s="74"/>
      <c r="IHL13" s="85"/>
      <c r="IHM13" s="74"/>
      <c r="IHN13" s="74"/>
      <c r="IHO13" s="85"/>
      <c r="IHP13" s="74"/>
      <c r="IHQ13" s="74"/>
      <c r="IHR13" s="85"/>
      <c r="IHS13" s="74"/>
      <c r="IHT13" s="74"/>
      <c r="IHU13" s="85"/>
      <c r="IHV13" s="80"/>
      <c r="IHW13" s="80"/>
      <c r="IHX13" s="85"/>
      <c r="IHY13" s="77"/>
      <c r="IHZ13" s="74"/>
      <c r="IIA13" s="74"/>
      <c r="IIB13" s="85"/>
      <c r="IIC13" s="74"/>
      <c r="IID13" s="74"/>
      <c r="IIE13" s="85"/>
      <c r="IIF13" s="74"/>
      <c r="IIG13" s="74"/>
      <c r="IIH13" s="85"/>
      <c r="III13" s="74"/>
      <c r="IIJ13" s="74"/>
      <c r="IIK13" s="85"/>
      <c r="IIL13" s="80"/>
      <c r="IIM13" s="80"/>
      <c r="IIN13" s="85"/>
      <c r="IIO13" s="77"/>
      <c r="IIP13" s="74"/>
      <c r="IIQ13" s="74"/>
      <c r="IIR13" s="85"/>
      <c r="IIS13" s="74"/>
      <c r="IIT13" s="74"/>
      <c r="IIU13" s="85"/>
      <c r="IIV13" s="74"/>
      <c r="IIW13" s="74"/>
      <c r="IIX13" s="85"/>
      <c r="IIY13" s="74"/>
      <c r="IIZ13" s="74"/>
      <c r="IJA13" s="85"/>
      <c r="IJB13" s="80"/>
      <c r="IJC13" s="80"/>
      <c r="IJD13" s="85"/>
      <c r="IJE13" s="77"/>
      <c r="IJF13" s="74"/>
      <c r="IJG13" s="74"/>
      <c r="IJH13" s="85"/>
      <c r="IJI13" s="74"/>
      <c r="IJJ13" s="74"/>
      <c r="IJK13" s="85"/>
      <c r="IJL13" s="74"/>
      <c r="IJM13" s="74"/>
      <c r="IJN13" s="85"/>
      <c r="IJO13" s="74"/>
      <c r="IJP13" s="74"/>
      <c r="IJQ13" s="85"/>
      <c r="IJR13" s="80"/>
      <c r="IJS13" s="80"/>
      <c r="IJT13" s="85"/>
      <c r="IJU13" s="77"/>
      <c r="IJV13" s="74"/>
      <c r="IJW13" s="74"/>
      <c r="IJX13" s="85"/>
      <c r="IJY13" s="74"/>
      <c r="IJZ13" s="74"/>
      <c r="IKA13" s="85"/>
      <c r="IKB13" s="74"/>
      <c r="IKC13" s="74"/>
      <c r="IKD13" s="85"/>
      <c r="IKE13" s="74"/>
      <c r="IKF13" s="74"/>
      <c r="IKG13" s="85"/>
      <c r="IKH13" s="80"/>
      <c r="IKI13" s="80"/>
      <c r="IKJ13" s="85"/>
      <c r="IKK13" s="77"/>
      <c r="IKL13" s="74"/>
      <c r="IKM13" s="74"/>
      <c r="IKN13" s="85"/>
      <c r="IKO13" s="74"/>
      <c r="IKP13" s="74"/>
      <c r="IKQ13" s="85"/>
      <c r="IKR13" s="74"/>
      <c r="IKS13" s="74"/>
      <c r="IKT13" s="85"/>
      <c r="IKU13" s="74"/>
      <c r="IKV13" s="74"/>
      <c r="IKW13" s="85"/>
      <c r="IKX13" s="80"/>
      <c r="IKY13" s="80"/>
      <c r="IKZ13" s="85"/>
      <c r="ILA13" s="77"/>
      <c r="ILB13" s="74"/>
      <c r="ILC13" s="74"/>
      <c r="ILD13" s="85"/>
      <c r="ILE13" s="74"/>
      <c r="ILF13" s="74"/>
      <c r="ILG13" s="85"/>
      <c r="ILH13" s="74"/>
      <c r="ILI13" s="74"/>
      <c r="ILJ13" s="85"/>
      <c r="ILK13" s="74"/>
      <c r="ILL13" s="74"/>
      <c r="ILM13" s="85"/>
      <c r="ILN13" s="80"/>
      <c r="ILO13" s="80"/>
      <c r="ILP13" s="85"/>
      <c r="ILQ13" s="77"/>
      <c r="ILR13" s="74"/>
      <c r="ILS13" s="74"/>
      <c r="ILT13" s="85"/>
      <c r="ILU13" s="74"/>
      <c r="ILV13" s="74"/>
      <c r="ILW13" s="85"/>
      <c r="ILX13" s="74"/>
      <c r="ILY13" s="74"/>
      <c r="ILZ13" s="85"/>
      <c r="IMA13" s="74"/>
      <c r="IMB13" s="74"/>
      <c r="IMC13" s="85"/>
      <c r="IMD13" s="80"/>
      <c r="IME13" s="80"/>
      <c r="IMF13" s="85"/>
      <c r="IMG13" s="77"/>
      <c r="IMH13" s="74"/>
      <c r="IMI13" s="74"/>
      <c r="IMJ13" s="85"/>
      <c r="IMK13" s="74"/>
      <c r="IML13" s="74"/>
      <c r="IMM13" s="85"/>
      <c r="IMN13" s="74"/>
      <c r="IMO13" s="74"/>
      <c r="IMP13" s="85"/>
      <c r="IMQ13" s="74"/>
      <c r="IMR13" s="74"/>
      <c r="IMS13" s="85"/>
      <c r="IMT13" s="80"/>
      <c r="IMU13" s="80"/>
      <c r="IMV13" s="85"/>
      <c r="IMW13" s="77"/>
      <c r="IMX13" s="74"/>
      <c r="IMY13" s="74"/>
      <c r="IMZ13" s="85"/>
      <c r="INA13" s="74"/>
      <c r="INB13" s="74"/>
      <c r="INC13" s="85"/>
      <c r="IND13" s="74"/>
      <c r="INE13" s="74"/>
      <c r="INF13" s="85"/>
      <c r="ING13" s="74"/>
      <c r="INH13" s="74"/>
      <c r="INI13" s="85"/>
      <c r="INJ13" s="80"/>
      <c r="INK13" s="80"/>
      <c r="INL13" s="85"/>
      <c r="INM13" s="77"/>
      <c r="INN13" s="74"/>
      <c r="INO13" s="74"/>
      <c r="INP13" s="85"/>
      <c r="INQ13" s="74"/>
      <c r="INR13" s="74"/>
      <c r="INS13" s="85"/>
      <c r="INT13" s="74"/>
      <c r="INU13" s="74"/>
      <c r="INV13" s="85"/>
      <c r="INW13" s="74"/>
      <c r="INX13" s="74"/>
      <c r="INY13" s="85"/>
      <c r="INZ13" s="80"/>
      <c r="IOA13" s="80"/>
      <c r="IOB13" s="85"/>
      <c r="IOC13" s="77"/>
      <c r="IOD13" s="74"/>
      <c r="IOE13" s="74"/>
      <c r="IOF13" s="85"/>
      <c r="IOG13" s="74"/>
      <c r="IOH13" s="74"/>
      <c r="IOI13" s="85"/>
      <c r="IOJ13" s="74"/>
      <c r="IOK13" s="74"/>
      <c r="IOL13" s="85"/>
      <c r="IOM13" s="74"/>
      <c r="ION13" s="74"/>
      <c r="IOO13" s="85"/>
      <c r="IOP13" s="80"/>
      <c r="IOQ13" s="80"/>
      <c r="IOR13" s="85"/>
      <c r="IOS13" s="77"/>
      <c r="IOT13" s="74"/>
      <c r="IOU13" s="74"/>
      <c r="IOV13" s="85"/>
      <c r="IOW13" s="74"/>
      <c r="IOX13" s="74"/>
      <c r="IOY13" s="85"/>
      <c r="IOZ13" s="74"/>
      <c r="IPA13" s="74"/>
      <c r="IPB13" s="85"/>
      <c r="IPC13" s="74"/>
      <c r="IPD13" s="74"/>
      <c r="IPE13" s="85"/>
      <c r="IPF13" s="80"/>
      <c r="IPG13" s="80"/>
      <c r="IPH13" s="85"/>
      <c r="IPI13" s="77"/>
      <c r="IPJ13" s="74"/>
      <c r="IPK13" s="74"/>
      <c r="IPL13" s="85"/>
      <c r="IPM13" s="74"/>
      <c r="IPN13" s="74"/>
      <c r="IPO13" s="85"/>
      <c r="IPP13" s="74"/>
      <c r="IPQ13" s="74"/>
      <c r="IPR13" s="85"/>
      <c r="IPS13" s="74"/>
      <c r="IPT13" s="74"/>
      <c r="IPU13" s="85"/>
      <c r="IPV13" s="80"/>
      <c r="IPW13" s="80"/>
      <c r="IPX13" s="85"/>
      <c r="IPY13" s="77"/>
      <c r="IPZ13" s="74"/>
      <c r="IQA13" s="74"/>
      <c r="IQB13" s="85"/>
      <c r="IQC13" s="74"/>
      <c r="IQD13" s="74"/>
      <c r="IQE13" s="85"/>
      <c r="IQF13" s="74"/>
      <c r="IQG13" s="74"/>
      <c r="IQH13" s="85"/>
      <c r="IQI13" s="74"/>
      <c r="IQJ13" s="74"/>
      <c r="IQK13" s="85"/>
      <c r="IQL13" s="80"/>
      <c r="IQM13" s="80"/>
      <c r="IQN13" s="85"/>
      <c r="IQO13" s="77"/>
      <c r="IQP13" s="74"/>
      <c r="IQQ13" s="74"/>
      <c r="IQR13" s="85"/>
      <c r="IQS13" s="74"/>
      <c r="IQT13" s="74"/>
      <c r="IQU13" s="85"/>
      <c r="IQV13" s="74"/>
      <c r="IQW13" s="74"/>
      <c r="IQX13" s="85"/>
      <c r="IQY13" s="74"/>
      <c r="IQZ13" s="74"/>
      <c r="IRA13" s="85"/>
      <c r="IRB13" s="80"/>
      <c r="IRC13" s="80"/>
      <c r="IRD13" s="85"/>
      <c r="IRE13" s="77"/>
      <c r="IRF13" s="74"/>
      <c r="IRG13" s="74"/>
      <c r="IRH13" s="85"/>
      <c r="IRI13" s="74"/>
      <c r="IRJ13" s="74"/>
      <c r="IRK13" s="85"/>
      <c r="IRL13" s="74"/>
      <c r="IRM13" s="74"/>
      <c r="IRN13" s="85"/>
      <c r="IRO13" s="74"/>
      <c r="IRP13" s="74"/>
      <c r="IRQ13" s="85"/>
      <c r="IRR13" s="80"/>
      <c r="IRS13" s="80"/>
      <c r="IRT13" s="85"/>
      <c r="IRU13" s="77"/>
      <c r="IRV13" s="74"/>
      <c r="IRW13" s="74"/>
      <c r="IRX13" s="85"/>
      <c r="IRY13" s="74"/>
      <c r="IRZ13" s="74"/>
      <c r="ISA13" s="85"/>
      <c r="ISB13" s="74"/>
      <c r="ISC13" s="74"/>
      <c r="ISD13" s="85"/>
      <c r="ISE13" s="74"/>
      <c r="ISF13" s="74"/>
      <c r="ISG13" s="85"/>
      <c r="ISH13" s="80"/>
      <c r="ISI13" s="80"/>
      <c r="ISJ13" s="85"/>
      <c r="ISK13" s="77"/>
      <c r="ISL13" s="74"/>
      <c r="ISM13" s="74"/>
      <c r="ISN13" s="85"/>
      <c r="ISO13" s="74"/>
      <c r="ISP13" s="74"/>
      <c r="ISQ13" s="85"/>
      <c r="ISR13" s="74"/>
      <c r="ISS13" s="74"/>
      <c r="IST13" s="85"/>
      <c r="ISU13" s="74"/>
      <c r="ISV13" s="74"/>
      <c r="ISW13" s="85"/>
      <c r="ISX13" s="80"/>
      <c r="ISY13" s="80"/>
      <c r="ISZ13" s="85"/>
      <c r="ITA13" s="77"/>
      <c r="ITB13" s="74"/>
      <c r="ITC13" s="74"/>
      <c r="ITD13" s="85"/>
      <c r="ITE13" s="74"/>
      <c r="ITF13" s="74"/>
      <c r="ITG13" s="85"/>
      <c r="ITH13" s="74"/>
      <c r="ITI13" s="74"/>
      <c r="ITJ13" s="85"/>
      <c r="ITK13" s="74"/>
      <c r="ITL13" s="74"/>
      <c r="ITM13" s="85"/>
      <c r="ITN13" s="80"/>
      <c r="ITO13" s="80"/>
      <c r="ITP13" s="85"/>
      <c r="ITQ13" s="77"/>
      <c r="ITR13" s="74"/>
      <c r="ITS13" s="74"/>
      <c r="ITT13" s="85"/>
      <c r="ITU13" s="74"/>
      <c r="ITV13" s="74"/>
      <c r="ITW13" s="85"/>
      <c r="ITX13" s="74"/>
      <c r="ITY13" s="74"/>
      <c r="ITZ13" s="85"/>
      <c r="IUA13" s="74"/>
      <c r="IUB13" s="74"/>
      <c r="IUC13" s="85"/>
      <c r="IUD13" s="80"/>
      <c r="IUE13" s="80"/>
      <c r="IUF13" s="85"/>
      <c r="IUG13" s="77"/>
      <c r="IUH13" s="74"/>
      <c r="IUI13" s="74"/>
      <c r="IUJ13" s="85"/>
      <c r="IUK13" s="74"/>
      <c r="IUL13" s="74"/>
      <c r="IUM13" s="85"/>
      <c r="IUN13" s="74"/>
      <c r="IUO13" s="74"/>
      <c r="IUP13" s="85"/>
      <c r="IUQ13" s="74"/>
      <c r="IUR13" s="74"/>
      <c r="IUS13" s="85"/>
      <c r="IUT13" s="80"/>
      <c r="IUU13" s="80"/>
      <c r="IUV13" s="85"/>
      <c r="IUW13" s="77"/>
      <c r="IUX13" s="74"/>
      <c r="IUY13" s="74"/>
      <c r="IUZ13" s="85"/>
      <c r="IVA13" s="74"/>
      <c r="IVB13" s="74"/>
      <c r="IVC13" s="85"/>
      <c r="IVD13" s="74"/>
      <c r="IVE13" s="74"/>
      <c r="IVF13" s="85"/>
      <c r="IVG13" s="74"/>
      <c r="IVH13" s="74"/>
      <c r="IVI13" s="85"/>
      <c r="IVJ13" s="80"/>
      <c r="IVK13" s="80"/>
      <c r="IVL13" s="85"/>
      <c r="IVM13" s="77"/>
      <c r="IVN13" s="74"/>
      <c r="IVO13" s="74"/>
      <c r="IVP13" s="85"/>
      <c r="IVQ13" s="74"/>
      <c r="IVR13" s="74"/>
      <c r="IVS13" s="85"/>
      <c r="IVT13" s="74"/>
      <c r="IVU13" s="74"/>
      <c r="IVV13" s="85"/>
      <c r="IVW13" s="74"/>
      <c r="IVX13" s="74"/>
      <c r="IVY13" s="85"/>
      <c r="IVZ13" s="80"/>
      <c r="IWA13" s="80"/>
      <c r="IWB13" s="85"/>
      <c r="IWC13" s="77"/>
      <c r="IWD13" s="74"/>
      <c r="IWE13" s="74"/>
      <c r="IWF13" s="85"/>
      <c r="IWG13" s="74"/>
      <c r="IWH13" s="74"/>
      <c r="IWI13" s="85"/>
      <c r="IWJ13" s="74"/>
      <c r="IWK13" s="74"/>
      <c r="IWL13" s="85"/>
      <c r="IWM13" s="74"/>
      <c r="IWN13" s="74"/>
      <c r="IWO13" s="85"/>
      <c r="IWP13" s="80"/>
      <c r="IWQ13" s="80"/>
      <c r="IWR13" s="85"/>
      <c r="IWS13" s="77"/>
      <c r="IWT13" s="74"/>
      <c r="IWU13" s="74"/>
      <c r="IWV13" s="85"/>
      <c r="IWW13" s="74"/>
      <c r="IWX13" s="74"/>
      <c r="IWY13" s="85"/>
      <c r="IWZ13" s="74"/>
      <c r="IXA13" s="74"/>
      <c r="IXB13" s="85"/>
      <c r="IXC13" s="74"/>
      <c r="IXD13" s="74"/>
      <c r="IXE13" s="85"/>
      <c r="IXF13" s="80"/>
      <c r="IXG13" s="80"/>
      <c r="IXH13" s="85"/>
      <c r="IXI13" s="77"/>
      <c r="IXJ13" s="74"/>
      <c r="IXK13" s="74"/>
      <c r="IXL13" s="85"/>
      <c r="IXM13" s="74"/>
      <c r="IXN13" s="74"/>
      <c r="IXO13" s="85"/>
      <c r="IXP13" s="74"/>
      <c r="IXQ13" s="74"/>
      <c r="IXR13" s="85"/>
      <c r="IXS13" s="74"/>
      <c r="IXT13" s="74"/>
      <c r="IXU13" s="85"/>
      <c r="IXV13" s="80"/>
      <c r="IXW13" s="80"/>
      <c r="IXX13" s="85"/>
      <c r="IXY13" s="77"/>
      <c r="IXZ13" s="74"/>
      <c r="IYA13" s="74"/>
      <c r="IYB13" s="85"/>
      <c r="IYC13" s="74"/>
      <c r="IYD13" s="74"/>
      <c r="IYE13" s="85"/>
      <c r="IYF13" s="74"/>
      <c r="IYG13" s="74"/>
      <c r="IYH13" s="85"/>
      <c r="IYI13" s="74"/>
      <c r="IYJ13" s="74"/>
      <c r="IYK13" s="85"/>
      <c r="IYL13" s="80"/>
      <c r="IYM13" s="80"/>
      <c r="IYN13" s="85"/>
      <c r="IYO13" s="77"/>
      <c r="IYP13" s="74"/>
      <c r="IYQ13" s="74"/>
      <c r="IYR13" s="85"/>
      <c r="IYS13" s="74"/>
      <c r="IYT13" s="74"/>
      <c r="IYU13" s="85"/>
      <c r="IYV13" s="74"/>
      <c r="IYW13" s="74"/>
      <c r="IYX13" s="85"/>
      <c r="IYY13" s="74"/>
      <c r="IYZ13" s="74"/>
      <c r="IZA13" s="85"/>
      <c r="IZB13" s="80"/>
      <c r="IZC13" s="80"/>
      <c r="IZD13" s="85"/>
      <c r="IZE13" s="77"/>
      <c r="IZF13" s="74"/>
      <c r="IZG13" s="74"/>
      <c r="IZH13" s="85"/>
      <c r="IZI13" s="74"/>
      <c r="IZJ13" s="74"/>
      <c r="IZK13" s="85"/>
      <c r="IZL13" s="74"/>
      <c r="IZM13" s="74"/>
      <c r="IZN13" s="85"/>
      <c r="IZO13" s="74"/>
      <c r="IZP13" s="74"/>
      <c r="IZQ13" s="85"/>
      <c r="IZR13" s="80"/>
      <c r="IZS13" s="80"/>
      <c r="IZT13" s="85"/>
      <c r="IZU13" s="77"/>
      <c r="IZV13" s="74"/>
      <c r="IZW13" s="74"/>
      <c r="IZX13" s="85"/>
      <c r="IZY13" s="74"/>
      <c r="IZZ13" s="74"/>
      <c r="JAA13" s="85"/>
      <c r="JAB13" s="74"/>
      <c r="JAC13" s="74"/>
      <c r="JAD13" s="85"/>
      <c r="JAE13" s="74"/>
      <c r="JAF13" s="74"/>
      <c r="JAG13" s="85"/>
      <c r="JAH13" s="80"/>
      <c r="JAI13" s="80"/>
      <c r="JAJ13" s="85"/>
      <c r="JAK13" s="77"/>
      <c r="JAL13" s="74"/>
      <c r="JAM13" s="74"/>
      <c r="JAN13" s="85"/>
      <c r="JAO13" s="74"/>
      <c r="JAP13" s="74"/>
      <c r="JAQ13" s="85"/>
      <c r="JAR13" s="74"/>
      <c r="JAS13" s="74"/>
      <c r="JAT13" s="85"/>
      <c r="JAU13" s="74"/>
      <c r="JAV13" s="74"/>
      <c r="JAW13" s="85"/>
      <c r="JAX13" s="80"/>
      <c r="JAY13" s="80"/>
      <c r="JAZ13" s="85"/>
      <c r="JBA13" s="77"/>
      <c r="JBB13" s="74"/>
      <c r="JBC13" s="74"/>
      <c r="JBD13" s="85"/>
      <c r="JBE13" s="74"/>
      <c r="JBF13" s="74"/>
      <c r="JBG13" s="85"/>
      <c r="JBH13" s="74"/>
      <c r="JBI13" s="74"/>
      <c r="JBJ13" s="85"/>
      <c r="JBK13" s="74"/>
      <c r="JBL13" s="74"/>
      <c r="JBM13" s="85"/>
      <c r="JBN13" s="80"/>
      <c r="JBO13" s="80"/>
      <c r="JBP13" s="85"/>
      <c r="JBQ13" s="77"/>
      <c r="JBR13" s="74"/>
      <c r="JBS13" s="74"/>
      <c r="JBT13" s="85"/>
      <c r="JBU13" s="74"/>
      <c r="JBV13" s="74"/>
      <c r="JBW13" s="85"/>
      <c r="JBX13" s="74"/>
      <c r="JBY13" s="74"/>
      <c r="JBZ13" s="85"/>
      <c r="JCA13" s="74"/>
      <c r="JCB13" s="74"/>
      <c r="JCC13" s="85"/>
      <c r="JCD13" s="80"/>
      <c r="JCE13" s="80"/>
      <c r="JCF13" s="85"/>
      <c r="JCG13" s="77"/>
      <c r="JCH13" s="74"/>
      <c r="JCI13" s="74"/>
      <c r="JCJ13" s="85"/>
      <c r="JCK13" s="74"/>
      <c r="JCL13" s="74"/>
      <c r="JCM13" s="85"/>
      <c r="JCN13" s="74"/>
      <c r="JCO13" s="74"/>
      <c r="JCP13" s="85"/>
      <c r="JCQ13" s="74"/>
      <c r="JCR13" s="74"/>
      <c r="JCS13" s="85"/>
      <c r="JCT13" s="80"/>
      <c r="JCU13" s="80"/>
      <c r="JCV13" s="85"/>
      <c r="JCW13" s="77"/>
      <c r="JCX13" s="74"/>
      <c r="JCY13" s="74"/>
      <c r="JCZ13" s="85"/>
      <c r="JDA13" s="74"/>
      <c r="JDB13" s="74"/>
      <c r="JDC13" s="85"/>
      <c r="JDD13" s="74"/>
      <c r="JDE13" s="74"/>
      <c r="JDF13" s="85"/>
      <c r="JDG13" s="74"/>
      <c r="JDH13" s="74"/>
      <c r="JDI13" s="85"/>
      <c r="JDJ13" s="80"/>
      <c r="JDK13" s="80"/>
      <c r="JDL13" s="85"/>
      <c r="JDM13" s="77"/>
      <c r="JDN13" s="74"/>
      <c r="JDO13" s="74"/>
      <c r="JDP13" s="85"/>
      <c r="JDQ13" s="74"/>
      <c r="JDR13" s="74"/>
      <c r="JDS13" s="85"/>
      <c r="JDT13" s="74"/>
      <c r="JDU13" s="74"/>
      <c r="JDV13" s="85"/>
      <c r="JDW13" s="74"/>
      <c r="JDX13" s="74"/>
      <c r="JDY13" s="85"/>
      <c r="JDZ13" s="80"/>
      <c r="JEA13" s="80"/>
      <c r="JEB13" s="85"/>
      <c r="JEC13" s="77"/>
      <c r="JED13" s="74"/>
      <c r="JEE13" s="74"/>
      <c r="JEF13" s="85"/>
      <c r="JEG13" s="74"/>
      <c r="JEH13" s="74"/>
      <c r="JEI13" s="85"/>
      <c r="JEJ13" s="74"/>
      <c r="JEK13" s="74"/>
      <c r="JEL13" s="85"/>
      <c r="JEM13" s="74"/>
      <c r="JEN13" s="74"/>
      <c r="JEO13" s="85"/>
      <c r="JEP13" s="80"/>
      <c r="JEQ13" s="80"/>
      <c r="JER13" s="85"/>
      <c r="JES13" s="77"/>
      <c r="JET13" s="74"/>
      <c r="JEU13" s="74"/>
      <c r="JEV13" s="85"/>
      <c r="JEW13" s="74"/>
      <c r="JEX13" s="74"/>
      <c r="JEY13" s="85"/>
      <c r="JEZ13" s="74"/>
      <c r="JFA13" s="74"/>
      <c r="JFB13" s="85"/>
      <c r="JFC13" s="74"/>
      <c r="JFD13" s="74"/>
      <c r="JFE13" s="85"/>
      <c r="JFF13" s="80"/>
      <c r="JFG13" s="80"/>
      <c r="JFH13" s="85"/>
      <c r="JFI13" s="77"/>
      <c r="JFJ13" s="74"/>
      <c r="JFK13" s="74"/>
      <c r="JFL13" s="85"/>
      <c r="JFM13" s="74"/>
      <c r="JFN13" s="74"/>
      <c r="JFO13" s="85"/>
      <c r="JFP13" s="74"/>
      <c r="JFQ13" s="74"/>
      <c r="JFR13" s="85"/>
      <c r="JFS13" s="74"/>
      <c r="JFT13" s="74"/>
      <c r="JFU13" s="85"/>
      <c r="JFV13" s="80"/>
      <c r="JFW13" s="80"/>
      <c r="JFX13" s="85"/>
      <c r="JFY13" s="77"/>
      <c r="JFZ13" s="74"/>
      <c r="JGA13" s="74"/>
      <c r="JGB13" s="85"/>
      <c r="JGC13" s="74"/>
      <c r="JGD13" s="74"/>
      <c r="JGE13" s="85"/>
      <c r="JGF13" s="74"/>
      <c r="JGG13" s="74"/>
      <c r="JGH13" s="85"/>
      <c r="JGI13" s="74"/>
      <c r="JGJ13" s="74"/>
      <c r="JGK13" s="85"/>
      <c r="JGL13" s="80"/>
      <c r="JGM13" s="80"/>
      <c r="JGN13" s="85"/>
      <c r="JGO13" s="77"/>
      <c r="JGP13" s="74"/>
      <c r="JGQ13" s="74"/>
      <c r="JGR13" s="85"/>
      <c r="JGS13" s="74"/>
      <c r="JGT13" s="74"/>
      <c r="JGU13" s="85"/>
      <c r="JGV13" s="74"/>
      <c r="JGW13" s="74"/>
      <c r="JGX13" s="85"/>
      <c r="JGY13" s="74"/>
      <c r="JGZ13" s="74"/>
      <c r="JHA13" s="85"/>
      <c r="JHB13" s="80"/>
      <c r="JHC13" s="80"/>
      <c r="JHD13" s="85"/>
      <c r="JHE13" s="77"/>
      <c r="JHF13" s="74"/>
      <c r="JHG13" s="74"/>
      <c r="JHH13" s="85"/>
      <c r="JHI13" s="74"/>
      <c r="JHJ13" s="74"/>
      <c r="JHK13" s="85"/>
      <c r="JHL13" s="74"/>
      <c r="JHM13" s="74"/>
      <c r="JHN13" s="85"/>
      <c r="JHO13" s="74"/>
      <c r="JHP13" s="74"/>
      <c r="JHQ13" s="85"/>
      <c r="JHR13" s="80"/>
      <c r="JHS13" s="80"/>
      <c r="JHT13" s="85"/>
      <c r="JHU13" s="77"/>
      <c r="JHV13" s="74"/>
      <c r="JHW13" s="74"/>
      <c r="JHX13" s="85"/>
      <c r="JHY13" s="74"/>
      <c r="JHZ13" s="74"/>
      <c r="JIA13" s="85"/>
      <c r="JIB13" s="74"/>
      <c r="JIC13" s="74"/>
      <c r="JID13" s="85"/>
      <c r="JIE13" s="74"/>
      <c r="JIF13" s="74"/>
      <c r="JIG13" s="85"/>
      <c r="JIH13" s="80"/>
      <c r="JII13" s="80"/>
      <c r="JIJ13" s="85"/>
      <c r="JIK13" s="77"/>
      <c r="JIL13" s="74"/>
      <c r="JIM13" s="74"/>
      <c r="JIN13" s="85"/>
      <c r="JIO13" s="74"/>
      <c r="JIP13" s="74"/>
      <c r="JIQ13" s="85"/>
      <c r="JIR13" s="74"/>
      <c r="JIS13" s="74"/>
      <c r="JIT13" s="85"/>
      <c r="JIU13" s="74"/>
      <c r="JIV13" s="74"/>
      <c r="JIW13" s="85"/>
      <c r="JIX13" s="80"/>
      <c r="JIY13" s="80"/>
      <c r="JIZ13" s="85"/>
      <c r="JJA13" s="77"/>
      <c r="JJB13" s="74"/>
      <c r="JJC13" s="74"/>
      <c r="JJD13" s="85"/>
      <c r="JJE13" s="74"/>
      <c r="JJF13" s="74"/>
      <c r="JJG13" s="85"/>
      <c r="JJH13" s="74"/>
      <c r="JJI13" s="74"/>
      <c r="JJJ13" s="85"/>
      <c r="JJK13" s="74"/>
      <c r="JJL13" s="74"/>
      <c r="JJM13" s="85"/>
      <c r="JJN13" s="80"/>
      <c r="JJO13" s="80"/>
      <c r="JJP13" s="85"/>
      <c r="JJQ13" s="77"/>
      <c r="JJR13" s="74"/>
      <c r="JJS13" s="74"/>
      <c r="JJT13" s="85"/>
      <c r="JJU13" s="74"/>
      <c r="JJV13" s="74"/>
      <c r="JJW13" s="85"/>
      <c r="JJX13" s="74"/>
      <c r="JJY13" s="74"/>
      <c r="JJZ13" s="85"/>
      <c r="JKA13" s="74"/>
      <c r="JKB13" s="74"/>
      <c r="JKC13" s="85"/>
      <c r="JKD13" s="80"/>
      <c r="JKE13" s="80"/>
      <c r="JKF13" s="85"/>
      <c r="JKG13" s="77"/>
      <c r="JKH13" s="74"/>
      <c r="JKI13" s="74"/>
      <c r="JKJ13" s="85"/>
      <c r="JKK13" s="74"/>
      <c r="JKL13" s="74"/>
      <c r="JKM13" s="85"/>
      <c r="JKN13" s="74"/>
      <c r="JKO13" s="74"/>
      <c r="JKP13" s="85"/>
      <c r="JKQ13" s="74"/>
      <c r="JKR13" s="74"/>
      <c r="JKS13" s="85"/>
      <c r="JKT13" s="80"/>
      <c r="JKU13" s="80"/>
      <c r="JKV13" s="85"/>
      <c r="JKW13" s="77"/>
      <c r="JKX13" s="74"/>
      <c r="JKY13" s="74"/>
      <c r="JKZ13" s="85"/>
      <c r="JLA13" s="74"/>
      <c r="JLB13" s="74"/>
      <c r="JLC13" s="85"/>
      <c r="JLD13" s="74"/>
      <c r="JLE13" s="74"/>
      <c r="JLF13" s="85"/>
      <c r="JLG13" s="74"/>
      <c r="JLH13" s="74"/>
      <c r="JLI13" s="85"/>
      <c r="JLJ13" s="80"/>
      <c r="JLK13" s="80"/>
      <c r="JLL13" s="85"/>
      <c r="JLM13" s="77"/>
      <c r="JLN13" s="74"/>
      <c r="JLO13" s="74"/>
      <c r="JLP13" s="85"/>
      <c r="JLQ13" s="74"/>
      <c r="JLR13" s="74"/>
      <c r="JLS13" s="85"/>
      <c r="JLT13" s="74"/>
      <c r="JLU13" s="74"/>
      <c r="JLV13" s="85"/>
      <c r="JLW13" s="74"/>
      <c r="JLX13" s="74"/>
      <c r="JLY13" s="85"/>
      <c r="JLZ13" s="80"/>
      <c r="JMA13" s="80"/>
      <c r="JMB13" s="85"/>
      <c r="JMC13" s="77"/>
      <c r="JMD13" s="74"/>
      <c r="JME13" s="74"/>
      <c r="JMF13" s="85"/>
      <c r="JMG13" s="74"/>
      <c r="JMH13" s="74"/>
      <c r="JMI13" s="85"/>
      <c r="JMJ13" s="74"/>
      <c r="JMK13" s="74"/>
      <c r="JML13" s="85"/>
      <c r="JMM13" s="74"/>
      <c r="JMN13" s="74"/>
      <c r="JMO13" s="85"/>
      <c r="JMP13" s="80"/>
      <c r="JMQ13" s="80"/>
      <c r="JMR13" s="85"/>
      <c r="JMS13" s="77"/>
      <c r="JMT13" s="74"/>
      <c r="JMU13" s="74"/>
      <c r="JMV13" s="85"/>
      <c r="JMW13" s="74"/>
      <c r="JMX13" s="74"/>
      <c r="JMY13" s="85"/>
      <c r="JMZ13" s="74"/>
      <c r="JNA13" s="74"/>
      <c r="JNB13" s="85"/>
      <c r="JNC13" s="74"/>
      <c r="JND13" s="74"/>
      <c r="JNE13" s="85"/>
      <c r="JNF13" s="80"/>
      <c r="JNG13" s="80"/>
      <c r="JNH13" s="85"/>
      <c r="JNI13" s="77"/>
      <c r="JNJ13" s="74"/>
      <c r="JNK13" s="74"/>
      <c r="JNL13" s="85"/>
      <c r="JNM13" s="74"/>
      <c r="JNN13" s="74"/>
      <c r="JNO13" s="85"/>
      <c r="JNP13" s="74"/>
      <c r="JNQ13" s="74"/>
      <c r="JNR13" s="85"/>
      <c r="JNS13" s="74"/>
      <c r="JNT13" s="74"/>
      <c r="JNU13" s="85"/>
      <c r="JNV13" s="80"/>
      <c r="JNW13" s="80"/>
      <c r="JNX13" s="85"/>
      <c r="JNY13" s="77"/>
      <c r="JNZ13" s="74"/>
      <c r="JOA13" s="74"/>
      <c r="JOB13" s="85"/>
      <c r="JOC13" s="74"/>
      <c r="JOD13" s="74"/>
      <c r="JOE13" s="85"/>
      <c r="JOF13" s="74"/>
      <c r="JOG13" s="74"/>
      <c r="JOH13" s="85"/>
      <c r="JOI13" s="74"/>
      <c r="JOJ13" s="74"/>
      <c r="JOK13" s="85"/>
      <c r="JOL13" s="80"/>
      <c r="JOM13" s="80"/>
      <c r="JON13" s="85"/>
      <c r="JOO13" s="77"/>
      <c r="JOP13" s="74"/>
      <c r="JOQ13" s="74"/>
      <c r="JOR13" s="85"/>
      <c r="JOS13" s="74"/>
      <c r="JOT13" s="74"/>
      <c r="JOU13" s="85"/>
      <c r="JOV13" s="74"/>
      <c r="JOW13" s="74"/>
      <c r="JOX13" s="85"/>
      <c r="JOY13" s="74"/>
      <c r="JOZ13" s="74"/>
      <c r="JPA13" s="85"/>
      <c r="JPB13" s="80"/>
      <c r="JPC13" s="80"/>
      <c r="JPD13" s="85"/>
      <c r="JPE13" s="77"/>
      <c r="JPF13" s="74"/>
      <c r="JPG13" s="74"/>
      <c r="JPH13" s="85"/>
      <c r="JPI13" s="74"/>
      <c r="JPJ13" s="74"/>
      <c r="JPK13" s="85"/>
      <c r="JPL13" s="74"/>
      <c r="JPM13" s="74"/>
      <c r="JPN13" s="85"/>
      <c r="JPO13" s="74"/>
      <c r="JPP13" s="74"/>
      <c r="JPQ13" s="85"/>
      <c r="JPR13" s="80"/>
      <c r="JPS13" s="80"/>
      <c r="JPT13" s="85"/>
      <c r="JPU13" s="77"/>
      <c r="JPV13" s="74"/>
      <c r="JPW13" s="74"/>
      <c r="JPX13" s="85"/>
      <c r="JPY13" s="74"/>
      <c r="JPZ13" s="74"/>
      <c r="JQA13" s="85"/>
      <c r="JQB13" s="74"/>
      <c r="JQC13" s="74"/>
      <c r="JQD13" s="85"/>
      <c r="JQE13" s="74"/>
      <c r="JQF13" s="74"/>
      <c r="JQG13" s="85"/>
      <c r="JQH13" s="80"/>
      <c r="JQI13" s="80"/>
      <c r="JQJ13" s="85"/>
      <c r="JQK13" s="77"/>
      <c r="JQL13" s="74"/>
      <c r="JQM13" s="74"/>
      <c r="JQN13" s="85"/>
      <c r="JQO13" s="74"/>
      <c r="JQP13" s="74"/>
      <c r="JQQ13" s="85"/>
      <c r="JQR13" s="74"/>
      <c r="JQS13" s="74"/>
      <c r="JQT13" s="85"/>
      <c r="JQU13" s="74"/>
      <c r="JQV13" s="74"/>
      <c r="JQW13" s="85"/>
      <c r="JQX13" s="80"/>
      <c r="JQY13" s="80"/>
      <c r="JQZ13" s="85"/>
      <c r="JRA13" s="77"/>
      <c r="JRB13" s="74"/>
      <c r="JRC13" s="74"/>
      <c r="JRD13" s="85"/>
      <c r="JRE13" s="74"/>
      <c r="JRF13" s="74"/>
      <c r="JRG13" s="85"/>
      <c r="JRH13" s="74"/>
      <c r="JRI13" s="74"/>
      <c r="JRJ13" s="85"/>
      <c r="JRK13" s="74"/>
      <c r="JRL13" s="74"/>
      <c r="JRM13" s="85"/>
      <c r="JRN13" s="80"/>
      <c r="JRO13" s="80"/>
      <c r="JRP13" s="85"/>
      <c r="JRQ13" s="77"/>
      <c r="JRR13" s="74"/>
      <c r="JRS13" s="74"/>
      <c r="JRT13" s="85"/>
      <c r="JRU13" s="74"/>
      <c r="JRV13" s="74"/>
      <c r="JRW13" s="85"/>
      <c r="JRX13" s="74"/>
      <c r="JRY13" s="74"/>
      <c r="JRZ13" s="85"/>
      <c r="JSA13" s="74"/>
      <c r="JSB13" s="74"/>
      <c r="JSC13" s="85"/>
      <c r="JSD13" s="80"/>
      <c r="JSE13" s="80"/>
      <c r="JSF13" s="85"/>
      <c r="JSG13" s="77"/>
      <c r="JSH13" s="74"/>
      <c r="JSI13" s="74"/>
      <c r="JSJ13" s="85"/>
      <c r="JSK13" s="74"/>
      <c r="JSL13" s="74"/>
      <c r="JSM13" s="85"/>
      <c r="JSN13" s="74"/>
      <c r="JSO13" s="74"/>
      <c r="JSP13" s="85"/>
      <c r="JSQ13" s="74"/>
      <c r="JSR13" s="74"/>
      <c r="JSS13" s="85"/>
      <c r="JST13" s="80"/>
      <c r="JSU13" s="80"/>
      <c r="JSV13" s="85"/>
      <c r="JSW13" s="77"/>
      <c r="JSX13" s="74"/>
      <c r="JSY13" s="74"/>
      <c r="JSZ13" s="85"/>
      <c r="JTA13" s="74"/>
      <c r="JTB13" s="74"/>
      <c r="JTC13" s="85"/>
      <c r="JTD13" s="74"/>
      <c r="JTE13" s="74"/>
      <c r="JTF13" s="85"/>
      <c r="JTG13" s="74"/>
      <c r="JTH13" s="74"/>
      <c r="JTI13" s="85"/>
      <c r="JTJ13" s="80"/>
      <c r="JTK13" s="80"/>
      <c r="JTL13" s="85"/>
      <c r="JTM13" s="77"/>
      <c r="JTN13" s="74"/>
      <c r="JTO13" s="74"/>
      <c r="JTP13" s="85"/>
      <c r="JTQ13" s="74"/>
      <c r="JTR13" s="74"/>
      <c r="JTS13" s="85"/>
      <c r="JTT13" s="74"/>
      <c r="JTU13" s="74"/>
      <c r="JTV13" s="85"/>
      <c r="JTW13" s="74"/>
      <c r="JTX13" s="74"/>
      <c r="JTY13" s="85"/>
      <c r="JTZ13" s="80"/>
      <c r="JUA13" s="80"/>
      <c r="JUB13" s="85"/>
      <c r="JUC13" s="77"/>
      <c r="JUD13" s="74"/>
      <c r="JUE13" s="74"/>
      <c r="JUF13" s="85"/>
      <c r="JUG13" s="74"/>
      <c r="JUH13" s="74"/>
      <c r="JUI13" s="85"/>
      <c r="JUJ13" s="74"/>
      <c r="JUK13" s="74"/>
      <c r="JUL13" s="85"/>
      <c r="JUM13" s="74"/>
      <c r="JUN13" s="74"/>
      <c r="JUO13" s="85"/>
      <c r="JUP13" s="80"/>
      <c r="JUQ13" s="80"/>
      <c r="JUR13" s="85"/>
      <c r="JUS13" s="77"/>
      <c r="JUT13" s="74"/>
      <c r="JUU13" s="74"/>
      <c r="JUV13" s="85"/>
      <c r="JUW13" s="74"/>
      <c r="JUX13" s="74"/>
      <c r="JUY13" s="85"/>
      <c r="JUZ13" s="74"/>
      <c r="JVA13" s="74"/>
      <c r="JVB13" s="85"/>
      <c r="JVC13" s="74"/>
      <c r="JVD13" s="74"/>
      <c r="JVE13" s="85"/>
      <c r="JVF13" s="80"/>
      <c r="JVG13" s="80"/>
      <c r="JVH13" s="85"/>
      <c r="JVI13" s="77"/>
      <c r="JVJ13" s="74"/>
      <c r="JVK13" s="74"/>
      <c r="JVL13" s="85"/>
      <c r="JVM13" s="74"/>
      <c r="JVN13" s="74"/>
      <c r="JVO13" s="85"/>
      <c r="JVP13" s="74"/>
      <c r="JVQ13" s="74"/>
      <c r="JVR13" s="85"/>
      <c r="JVS13" s="74"/>
      <c r="JVT13" s="74"/>
      <c r="JVU13" s="85"/>
      <c r="JVV13" s="80"/>
      <c r="JVW13" s="80"/>
      <c r="JVX13" s="85"/>
      <c r="JVY13" s="77"/>
      <c r="JVZ13" s="74"/>
      <c r="JWA13" s="74"/>
      <c r="JWB13" s="85"/>
      <c r="JWC13" s="74"/>
      <c r="JWD13" s="74"/>
      <c r="JWE13" s="85"/>
      <c r="JWF13" s="74"/>
      <c r="JWG13" s="74"/>
      <c r="JWH13" s="85"/>
      <c r="JWI13" s="74"/>
      <c r="JWJ13" s="74"/>
      <c r="JWK13" s="85"/>
      <c r="JWL13" s="80"/>
      <c r="JWM13" s="80"/>
      <c r="JWN13" s="85"/>
      <c r="JWO13" s="77"/>
      <c r="JWP13" s="74"/>
      <c r="JWQ13" s="74"/>
      <c r="JWR13" s="85"/>
      <c r="JWS13" s="74"/>
      <c r="JWT13" s="74"/>
      <c r="JWU13" s="85"/>
      <c r="JWV13" s="74"/>
      <c r="JWW13" s="74"/>
      <c r="JWX13" s="85"/>
      <c r="JWY13" s="74"/>
      <c r="JWZ13" s="74"/>
      <c r="JXA13" s="85"/>
      <c r="JXB13" s="80"/>
      <c r="JXC13" s="80"/>
      <c r="JXD13" s="85"/>
      <c r="JXE13" s="77"/>
      <c r="JXF13" s="74"/>
      <c r="JXG13" s="74"/>
      <c r="JXH13" s="85"/>
      <c r="JXI13" s="74"/>
      <c r="JXJ13" s="74"/>
      <c r="JXK13" s="85"/>
      <c r="JXL13" s="74"/>
      <c r="JXM13" s="74"/>
      <c r="JXN13" s="85"/>
      <c r="JXO13" s="74"/>
      <c r="JXP13" s="74"/>
      <c r="JXQ13" s="85"/>
      <c r="JXR13" s="80"/>
      <c r="JXS13" s="80"/>
      <c r="JXT13" s="85"/>
      <c r="JXU13" s="77"/>
      <c r="JXV13" s="74"/>
      <c r="JXW13" s="74"/>
      <c r="JXX13" s="85"/>
      <c r="JXY13" s="74"/>
      <c r="JXZ13" s="74"/>
      <c r="JYA13" s="85"/>
      <c r="JYB13" s="74"/>
      <c r="JYC13" s="74"/>
      <c r="JYD13" s="85"/>
      <c r="JYE13" s="74"/>
      <c r="JYF13" s="74"/>
      <c r="JYG13" s="85"/>
      <c r="JYH13" s="80"/>
      <c r="JYI13" s="80"/>
      <c r="JYJ13" s="85"/>
      <c r="JYK13" s="77"/>
      <c r="JYL13" s="74"/>
      <c r="JYM13" s="74"/>
      <c r="JYN13" s="85"/>
      <c r="JYO13" s="74"/>
      <c r="JYP13" s="74"/>
      <c r="JYQ13" s="85"/>
      <c r="JYR13" s="74"/>
      <c r="JYS13" s="74"/>
      <c r="JYT13" s="85"/>
      <c r="JYU13" s="74"/>
      <c r="JYV13" s="74"/>
      <c r="JYW13" s="85"/>
      <c r="JYX13" s="80"/>
      <c r="JYY13" s="80"/>
      <c r="JYZ13" s="85"/>
      <c r="JZA13" s="77"/>
      <c r="JZB13" s="74"/>
      <c r="JZC13" s="74"/>
      <c r="JZD13" s="85"/>
      <c r="JZE13" s="74"/>
      <c r="JZF13" s="74"/>
      <c r="JZG13" s="85"/>
      <c r="JZH13" s="74"/>
      <c r="JZI13" s="74"/>
      <c r="JZJ13" s="85"/>
      <c r="JZK13" s="74"/>
      <c r="JZL13" s="74"/>
      <c r="JZM13" s="85"/>
      <c r="JZN13" s="80"/>
      <c r="JZO13" s="80"/>
      <c r="JZP13" s="85"/>
      <c r="JZQ13" s="77"/>
      <c r="JZR13" s="74"/>
      <c r="JZS13" s="74"/>
      <c r="JZT13" s="85"/>
      <c r="JZU13" s="74"/>
      <c r="JZV13" s="74"/>
      <c r="JZW13" s="85"/>
      <c r="JZX13" s="74"/>
      <c r="JZY13" s="74"/>
      <c r="JZZ13" s="85"/>
      <c r="KAA13" s="74"/>
      <c r="KAB13" s="74"/>
      <c r="KAC13" s="85"/>
      <c r="KAD13" s="80"/>
      <c r="KAE13" s="80"/>
      <c r="KAF13" s="85"/>
      <c r="KAG13" s="77"/>
      <c r="KAH13" s="74"/>
      <c r="KAI13" s="74"/>
      <c r="KAJ13" s="85"/>
      <c r="KAK13" s="74"/>
      <c r="KAL13" s="74"/>
      <c r="KAM13" s="85"/>
      <c r="KAN13" s="74"/>
      <c r="KAO13" s="74"/>
      <c r="KAP13" s="85"/>
      <c r="KAQ13" s="74"/>
      <c r="KAR13" s="74"/>
      <c r="KAS13" s="85"/>
      <c r="KAT13" s="80"/>
      <c r="KAU13" s="80"/>
      <c r="KAV13" s="85"/>
      <c r="KAW13" s="77"/>
      <c r="KAX13" s="74"/>
      <c r="KAY13" s="74"/>
      <c r="KAZ13" s="85"/>
      <c r="KBA13" s="74"/>
      <c r="KBB13" s="74"/>
      <c r="KBC13" s="85"/>
      <c r="KBD13" s="74"/>
      <c r="KBE13" s="74"/>
      <c r="KBF13" s="85"/>
      <c r="KBG13" s="74"/>
      <c r="KBH13" s="74"/>
      <c r="KBI13" s="85"/>
      <c r="KBJ13" s="80"/>
      <c r="KBK13" s="80"/>
      <c r="KBL13" s="85"/>
      <c r="KBM13" s="77"/>
      <c r="KBN13" s="74"/>
      <c r="KBO13" s="74"/>
      <c r="KBP13" s="85"/>
      <c r="KBQ13" s="74"/>
      <c r="KBR13" s="74"/>
      <c r="KBS13" s="85"/>
      <c r="KBT13" s="74"/>
      <c r="KBU13" s="74"/>
      <c r="KBV13" s="85"/>
      <c r="KBW13" s="74"/>
      <c r="KBX13" s="74"/>
      <c r="KBY13" s="85"/>
      <c r="KBZ13" s="80"/>
      <c r="KCA13" s="80"/>
      <c r="KCB13" s="85"/>
      <c r="KCC13" s="77"/>
      <c r="KCD13" s="74"/>
      <c r="KCE13" s="74"/>
      <c r="KCF13" s="85"/>
      <c r="KCG13" s="74"/>
      <c r="KCH13" s="74"/>
      <c r="KCI13" s="85"/>
      <c r="KCJ13" s="74"/>
      <c r="KCK13" s="74"/>
      <c r="KCL13" s="85"/>
      <c r="KCM13" s="74"/>
      <c r="KCN13" s="74"/>
      <c r="KCO13" s="85"/>
      <c r="KCP13" s="80"/>
      <c r="KCQ13" s="80"/>
      <c r="KCR13" s="85"/>
      <c r="KCS13" s="77"/>
      <c r="KCT13" s="74"/>
      <c r="KCU13" s="74"/>
      <c r="KCV13" s="85"/>
      <c r="KCW13" s="74"/>
      <c r="KCX13" s="74"/>
      <c r="KCY13" s="85"/>
      <c r="KCZ13" s="74"/>
      <c r="KDA13" s="74"/>
      <c r="KDB13" s="85"/>
      <c r="KDC13" s="74"/>
      <c r="KDD13" s="74"/>
      <c r="KDE13" s="85"/>
      <c r="KDF13" s="80"/>
      <c r="KDG13" s="80"/>
      <c r="KDH13" s="85"/>
      <c r="KDI13" s="77"/>
      <c r="KDJ13" s="74"/>
      <c r="KDK13" s="74"/>
      <c r="KDL13" s="85"/>
      <c r="KDM13" s="74"/>
      <c r="KDN13" s="74"/>
      <c r="KDO13" s="85"/>
      <c r="KDP13" s="74"/>
      <c r="KDQ13" s="74"/>
      <c r="KDR13" s="85"/>
      <c r="KDS13" s="74"/>
      <c r="KDT13" s="74"/>
      <c r="KDU13" s="85"/>
      <c r="KDV13" s="80"/>
      <c r="KDW13" s="80"/>
      <c r="KDX13" s="85"/>
      <c r="KDY13" s="77"/>
      <c r="KDZ13" s="74"/>
      <c r="KEA13" s="74"/>
      <c r="KEB13" s="85"/>
      <c r="KEC13" s="74"/>
      <c r="KED13" s="74"/>
      <c r="KEE13" s="85"/>
      <c r="KEF13" s="74"/>
      <c r="KEG13" s="74"/>
      <c r="KEH13" s="85"/>
      <c r="KEI13" s="74"/>
      <c r="KEJ13" s="74"/>
      <c r="KEK13" s="85"/>
      <c r="KEL13" s="80"/>
      <c r="KEM13" s="80"/>
      <c r="KEN13" s="85"/>
      <c r="KEO13" s="77"/>
      <c r="KEP13" s="74"/>
      <c r="KEQ13" s="74"/>
      <c r="KER13" s="85"/>
      <c r="KES13" s="74"/>
      <c r="KET13" s="74"/>
      <c r="KEU13" s="85"/>
      <c r="KEV13" s="74"/>
      <c r="KEW13" s="74"/>
      <c r="KEX13" s="85"/>
      <c r="KEY13" s="74"/>
      <c r="KEZ13" s="74"/>
      <c r="KFA13" s="85"/>
      <c r="KFB13" s="80"/>
      <c r="KFC13" s="80"/>
      <c r="KFD13" s="85"/>
      <c r="KFE13" s="77"/>
      <c r="KFF13" s="74"/>
      <c r="KFG13" s="74"/>
      <c r="KFH13" s="85"/>
      <c r="KFI13" s="74"/>
      <c r="KFJ13" s="74"/>
      <c r="KFK13" s="85"/>
      <c r="KFL13" s="74"/>
      <c r="KFM13" s="74"/>
      <c r="KFN13" s="85"/>
      <c r="KFO13" s="74"/>
      <c r="KFP13" s="74"/>
      <c r="KFQ13" s="85"/>
      <c r="KFR13" s="80"/>
      <c r="KFS13" s="80"/>
      <c r="KFT13" s="85"/>
      <c r="KFU13" s="77"/>
      <c r="KFV13" s="74"/>
      <c r="KFW13" s="74"/>
      <c r="KFX13" s="85"/>
      <c r="KFY13" s="74"/>
      <c r="KFZ13" s="74"/>
      <c r="KGA13" s="85"/>
      <c r="KGB13" s="74"/>
      <c r="KGC13" s="74"/>
      <c r="KGD13" s="85"/>
      <c r="KGE13" s="74"/>
      <c r="KGF13" s="74"/>
      <c r="KGG13" s="85"/>
      <c r="KGH13" s="80"/>
      <c r="KGI13" s="80"/>
      <c r="KGJ13" s="85"/>
      <c r="KGK13" s="77"/>
      <c r="KGL13" s="74"/>
      <c r="KGM13" s="74"/>
      <c r="KGN13" s="85"/>
      <c r="KGO13" s="74"/>
      <c r="KGP13" s="74"/>
      <c r="KGQ13" s="85"/>
      <c r="KGR13" s="74"/>
      <c r="KGS13" s="74"/>
      <c r="KGT13" s="85"/>
      <c r="KGU13" s="74"/>
      <c r="KGV13" s="74"/>
      <c r="KGW13" s="85"/>
      <c r="KGX13" s="80"/>
      <c r="KGY13" s="80"/>
      <c r="KGZ13" s="85"/>
      <c r="KHA13" s="77"/>
      <c r="KHB13" s="74"/>
      <c r="KHC13" s="74"/>
      <c r="KHD13" s="85"/>
      <c r="KHE13" s="74"/>
      <c r="KHF13" s="74"/>
      <c r="KHG13" s="85"/>
      <c r="KHH13" s="74"/>
      <c r="KHI13" s="74"/>
      <c r="KHJ13" s="85"/>
      <c r="KHK13" s="74"/>
      <c r="KHL13" s="74"/>
      <c r="KHM13" s="85"/>
      <c r="KHN13" s="80"/>
      <c r="KHO13" s="80"/>
      <c r="KHP13" s="85"/>
      <c r="KHQ13" s="77"/>
      <c r="KHR13" s="74"/>
      <c r="KHS13" s="74"/>
      <c r="KHT13" s="85"/>
      <c r="KHU13" s="74"/>
      <c r="KHV13" s="74"/>
      <c r="KHW13" s="85"/>
      <c r="KHX13" s="74"/>
      <c r="KHY13" s="74"/>
      <c r="KHZ13" s="85"/>
      <c r="KIA13" s="74"/>
      <c r="KIB13" s="74"/>
      <c r="KIC13" s="85"/>
      <c r="KID13" s="80"/>
      <c r="KIE13" s="80"/>
      <c r="KIF13" s="85"/>
      <c r="KIG13" s="77"/>
      <c r="KIH13" s="74"/>
      <c r="KII13" s="74"/>
      <c r="KIJ13" s="85"/>
      <c r="KIK13" s="74"/>
      <c r="KIL13" s="74"/>
      <c r="KIM13" s="85"/>
      <c r="KIN13" s="74"/>
      <c r="KIO13" s="74"/>
      <c r="KIP13" s="85"/>
      <c r="KIQ13" s="74"/>
      <c r="KIR13" s="74"/>
      <c r="KIS13" s="85"/>
      <c r="KIT13" s="80"/>
      <c r="KIU13" s="80"/>
      <c r="KIV13" s="85"/>
      <c r="KIW13" s="77"/>
      <c r="KIX13" s="74"/>
      <c r="KIY13" s="74"/>
      <c r="KIZ13" s="85"/>
      <c r="KJA13" s="74"/>
      <c r="KJB13" s="74"/>
      <c r="KJC13" s="85"/>
      <c r="KJD13" s="74"/>
      <c r="KJE13" s="74"/>
      <c r="KJF13" s="85"/>
      <c r="KJG13" s="74"/>
      <c r="KJH13" s="74"/>
      <c r="KJI13" s="85"/>
      <c r="KJJ13" s="80"/>
      <c r="KJK13" s="80"/>
      <c r="KJL13" s="85"/>
      <c r="KJM13" s="77"/>
      <c r="KJN13" s="74"/>
      <c r="KJO13" s="74"/>
      <c r="KJP13" s="85"/>
      <c r="KJQ13" s="74"/>
      <c r="KJR13" s="74"/>
      <c r="KJS13" s="85"/>
      <c r="KJT13" s="74"/>
      <c r="KJU13" s="74"/>
      <c r="KJV13" s="85"/>
      <c r="KJW13" s="74"/>
      <c r="KJX13" s="74"/>
      <c r="KJY13" s="85"/>
      <c r="KJZ13" s="80"/>
      <c r="KKA13" s="80"/>
      <c r="KKB13" s="85"/>
      <c r="KKC13" s="77"/>
      <c r="KKD13" s="74"/>
      <c r="KKE13" s="74"/>
      <c r="KKF13" s="85"/>
      <c r="KKG13" s="74"/>
      <c r="KKH13" s="74"/>
      <c r="KKI13" s="85"/>
      <c r="KKJ13" s="74"/>
      <c r="KKK13" s="74"/>
      <c r="KKL13" s="85"/>
      <c r="KKM13" s="74"/>
      <c r="KKN13" s="74"/>
      <c r="KKO13" s="85"/>
      <c r="KKP13" s="80"/>
      <c r="KKQ13" s="80"/>
      <c r="KKR13" s="85"/>
      <c r="KKS13" s="77"/>
      <c r="KKT13" s="74"/>
      <c r="KKU13" s="74"/>
      <c r="KKV13" s="85"/>
      <c r="KKW13" s="74"/>
      <c r="KKX13" s="74"/>
      <c r="KKY13" s="85"/>
      <c r="KKZ13" s="74"/>
      <c r="KLA13" s="74"/>
      <c r="KLB13" s="85"/>
      <c r="KLC13" s="74"/>
      <c r="KLD13" s="74"/>
      <c r="KLE13" s="85"/>
      <c r="KLF13" s="80"/>
      <c r="KLG13" s="80"/>
      <c r="KLH13" s="85"/>
      <c r="KLI13" s="77"/>
      <c r="KLJ13" s="74"/>
      <c r="KLK13" s="74"/>
      <c r="KLL13" s="85"/>
      <c r="KLM13" s="74"/>
      <c r="KLN13" s="74"/>
      <c r="KLO13" s="85"/>
      <c r="KLP13" s="74"/>
      <c r="KLQ13" s="74"/>
      <c r="KLR13" s="85"/>
      <c r="KLS13" s="74"/>
      <c r="KLT13" s="74"/>
      <c r="KLU13" s="85"/>
      <c r="KLV13" s="80"/>
      <c r="KLW13" s="80"/>
      <c r="KLX13" s="85"/>
      <c r="KLY13" s="77"/>
      <c r="KLZ13" s="74"/>
      <c r="KMA13" s="74"/>
      <c r="KMB13" s="85"/>
      <c r="KMC13" s="74"/>
      <c r="KMD13" s="74"/>
      <c r="KME13" s="85"/>
      <c r="KMF13" s="74"/>
      <c r="KMG13" s="74"/>
      <c r="KMH13" s="85"/>
      <c r="KMI13" s="74"/>
      <c r="KMJ13" s="74"/>
      <c r="KMK13" s="85"/>
      <c r="KML13" s="80"/>
      <c r="KMM13" s="80"/>
      <c r="KMN13" s="85"/>
      <c r="KMO13" s="77"/>
      <c r="KMP13" s="74"/>
      <c r="KMQ13" s="74"/>
      <c r="KMR13" s="85"/>
      <c r="KMS13" s="74"/>
      <c r="KMT13" s="74"/>
      <c r="KMU13" s="85"/>
      <c r="KMV13" s="74"/>
      <c r="KMW13" s="74"/>
      <c r="KMX13" s="85"/>
      <c r="KMY13" s="74"/>
      <c r="KMZ13" s="74"/>
      <c r="KNA13" s="85"/>
      <c r="KNB13" s="80"/>
      <c r="KNC13" s="80"/>
      <c r="KND13" s="85"/>
      <c r="KNE13" s="77"/>
      <c r="KNF13" s="74"/>
      <c r="KNG13" s="74"/>
      <c r="KNH13" s="85"/>
      <c r="KNI13" s="74"/>
      <c r="KNJ13" s="74"/>
      <c r="KNK13" s="85"/>
      <c r="KNL13" s="74"/>
      <c r="KNM13" s="74"/>
      <c r="KNN13" s="85"/>
      <c r="KNO13" s="74"/>
      <c r="KNP13" s="74"/>
      <c r="KNQ13" s="85"/>
      <c r="KNR13" s="80"/>
      <c r="KNS13" s="80"/>
      <c r="KNT13" s="85"/>
      <c r="KNU13" s="77"/>
      <c r="KNV13" s="74"/>
      <c r="KNW13" s="74"/>
      <c r="KNX13" s="85"/>
      <c r="KNY13" s="74"/>
      <c r="KNZ13" s="74"/>
      <c r="KOA13" s="85"/>
      <c r="KOB13" s="74"/>
      <c r="KOC13" s="74"/>
      <c r="KOD13" s="85"/>
      <c r="KOE13" s="74"/>
      <c r="KOF13" s="74"/>
      <c r="KOG13" s="85"/>
      <c r="KOH13" s="80"/>
      <c r="KOI13" s="80"/>
      <c r="KOJ13" s="85"/>
      <c r="KOK13" s="77"/>
      <c r="KOL13" s="74"/>
      <c r="KOM13" s="74"/>
      <c r="KON13" s="85"/>
      <c r="KOO13" s="74"/>
      <c r="KOP13" s="74"/>
      <c r="KOQ13" s="85"/>
      <c r="KOR13" s="74"/>
      <c r="KOS13" s="74"/>
      <c r="KOT13" s="85"/>
      <c r="KOU13" s="74"/>
      <c r="KOV13" s="74"/>
      <c r="KOW13" s="85"/>
      <c r="KOX13" s="80"/>
      <c r="KOY13" s="80"/>
      <c r="KOZ13" s="85"/>
      <c r="KPA13" s="77"/>
      <c r="KPB13" s="74"/>
      <c r="KPC13" s="74"/>
      <c r="KPD13" s="85"/>
      <c r="KPE13" s="74"/>
      <c r="KPF13" s="74"/>
      <c r="KPG13" s="85"/>
      <c r="KPH13" s="74"/>
      <c r="KPI13" s="74"/>
      <c r="KPJ13" s="85"/>
      <c r="KPK13" s="74"/>
      <c r="KPL13" s="74"/>
      <c r="KPM13" s="85"/>
      <c r="KPN13" s="80"/>
      <c r="KPO13" s="80"/>
      <c r="KPP13" s="85"/>
      <c r="KPQ13" s="77"/>
      <c r="KPR13" s="74"/>
      <c r="KPS13" s="74"/>
      <c r="KPT13" s="85"/>
      <c r="KPU13" s="74"/>
      <c r="KPV13" s="74"/>
      <c r="KPW13" s="85"/>
      <c r="KPX13" s="74"/>
      <c r="KPY13" s="74"/>
      <c r="KPZ13" s="85"/>
      <c r="KQA13" s="74"/>
      <c r="KQB13" s="74"/>
      <c r="KQC13" s="85"/>
      <c r="KQD13" s="80"/>
      <c r="KQE13" s="80"/>
      <c r="KQF13" s="85"/>
      <c r="KQG13" s="77"/>
      <c r="KQH13" s="74"/>
      <c r="KQI13" s="74"/>
      <c r="KQJ13" s="85"/>
      <c r="KQK13" s="74"/>
      <c r="KQL13" s="74"/>
      <c r="KQM13" s="85"/>
      <c r="KQN13" s="74"/>
      <c r="KQO13" s="74"/>
      <c r="KQP13" s="85"/>
      <c r="KQQ13" s="74"/>
      <c r="KQR13" s="74"/>
      <c r="KQS13" s="85"/>
      <c r="KQT13" s="80"/>
      <c r="KQU13" s="80"/>
      <c r="KQV13" s="85"/>
      <c r="KQW13" s="77"/>
      <c r="KQX13" s="74"/>
      <c r="KQY13" s="74"/>
      <c r="KQZ13" s="85"/>
      <c r="KRA13" s="74"/>
      <c r="KRB13" s="74"/>
      <c r="KRC13" s="85"/>
      <c r="KRD13" s="74"/>
      <c r="KRE13" s="74"/>
      <c r="KRF13" s="85"/>
      <c r="KRG13" s="74"/>
      <c r="KRH13" s="74"/>
      <c r="KRI13" s="85"/>
      <c r="KRJ13" s="80"/>
      <c r="KRK13" s="80"/>
      <c r="KRL13" s="85"/>
      <c r="KRM13" s="77"/>
      <c r="KRN13" s="74"/>
      <c r="KRO13" s="74"/>
      <c r="KRP13" s="85"/>
      <c r="KRQ13" s="74"/>
      <c r="KRR13" s="74"/>
      <c r="KRS13" s="85"/>
      <c r="KRT13" s="74"/>
      <c r="KRU13" s="74"/>
      <c r="KRV13" s="85"/>
      <c r="KRW13" s="74"/>
      <c r="KRX13" s="74"/>
      <c r="KRY13" s="85"/>
      <c r="KRZ13" s="80"/>
      <c r="KSA13" s="80"/>
      <c r="KSB13" s="85"/>
      <c r="KSC13" s="77"/>
      <c r="KSD13" s="74"/>
      <c r="KSE13" s="74"/>
      <c r="KSF13" s="85"/>
      <c r="KSG13" s="74"/>
      <c r="KSH13" s="74"/>
      <c r="KSI13" s="85"/>
      <c r="KSJ13" s="74"/>
      <c r="KSK13" s="74"/>
      <c r="KSL13" s="85"/>
      <c r="KSM13" s="74"/>
      <c r="KSN13" s="74"/>
      <c r="KSO13" s="85"/>
      <c r="KSP13" s="80"/>
      <c r="KSQ13" s="80"/>
      <c r="KSR13" s="85"/>
      <c r="KSS13" s="77"/>
      <c r="KST13" s="74"/>
      <c r="KSU13" s="74"/>
      <c r="KSV13" s="85"/>
      <c r="KSW13" s="74"/>
      <c r="KSX13" s="74"/>
      <c r="KSY13" s="85"/>
      <c r="KSZ13" s="74"/>
      <c r="KTA13" s="74"/>
      <c r="KTB13" s="85"/>
      <c r="KTC13" s="74"/>
      <c r="KTD13" s="74"/>
      <c r="KTE13" s="85"/>
      <c r="KTF13" s="80"/>
      <c r="KTG13" s="80"/>
      <c r="KTH13" s="85"/>
      <c r="KTI13" s="77"/>
      <c r="KTJ13" s="74"/>
      <c r="KTK13" s="74"/>
      <c r="KTL13" s="85"/>
      <c r="KTM13" s="74"/>
      <c r="KTN13" s="74"/>
      <c r="KTO13" s="85"/>
      <c r="KTP13" s="74"/>
      <c r="KTQ13" s="74"/>
      <c r="KTR13" s="85"/>
      <c r="KTS13" s="74"/>
      <c r="KTT13" s="74"/>
      <c r="KTU13" s="85"/>
      <c r="KTV13" s="80"/>
      <c r="KTW13" s="80"/>
      <c r="KTX13" s="85"/>
      <c r="KTY13" s="77"/>
      <c r="KTZ13" s="74"/>
      <c r="KUA13" s="74"/>
      <c r="KUB13" s="85"/>
      <c r="KUC13" s="74"/>
      <c r="KUD13" s="74"/>
      <c r="KUE13" s="85"/>
      <c r="KUF13" s="74"/>
      <c r="KUG13" s="74"/>
      <c r="KUH13" s="85"/>
      <c r="KUI13" s="74"/>
      <c r="KUJ13" s="74"/>
      <c r="KUK13" s="85"/>
      <c r="KUL13" s="80"/>
      <c r="KUM13" s="80"/>
      <c r="KUN13" s="85"/>
      <c r="KUO13" s="77"/>
      <c r="KUP13" s="74"/>
      <c r="KUQ13" s="74"/>
      <c r="KUR13" s="85"/>
      <c r="KUS13" s="74"/>
      <c r="KUT13" s="74"/>
      <c r="KUU13" s="85"/>
      <c r="KUV13" s="74"/>
      <c r="KUW13" s="74"/>
      <c r="KUX13" s="85"/>
      <c r="KUY13" s="74"/>
      <c r="KUZ13" s="74"/>
      <c r="KVA13" s="85"/>
      <c r="KVB13" s="80"/>
      <c r="KVC13" s="80"/>
      <c r="KVD13" s="85"/>
      <c r="KVE13" s="77"/>
      <c r="KVF13" s="74"/>
      <c r="KVG13" s="74"/>
      <c r="KVH13" s="85"/>
      <c r="KVI13" s="74"/>
      <c r="KVJ13" s="74"/>
      <c r="KVK13" s="85"/>
      <c r="KVL13" s="74"/>
      <c r="KVM13" s="74"/>
      <c r="KVN13" s="85"/>
      <c r="KVO13" s="74"/>
      <c r="KVP13" s="74"/>
      <c r="KVQ13" s="85"/>
      <c r="KVR13" s="80"/>
      <c r="KVS13" s="80"/>
      <c r="KVT13" s="85"/>
      <c r="KVU13" s="77"/>
      <c r="KVV13" s="74"/>
      <c r="KVW13" s="74"/>
      <c r="KVX13" s="85"/>
      <c r="KVY13" s="74"/>
      <c r="KVZ13" s="74"/>
      <c r="KWA13" s="85"/>
      <c r="KWB13" s="74"/>
      <c r="KWC13" s="74"/>
      <c r="KWD13" s="85"/>
      <c r="KWE13" s="74"/>
      <c r="KWF13" s="74"/>
      <c r="KWG13" s="85"/>
      <c r="KWH13" s="80"/>
      <c r="KWI13" s="80"/>
      <c r="KWJ13" s="85"/>
      <c r="KWK13" s="77"/>
      <c r="KWL13" s="74"/>
      <c r="KWM13" s="74"/>
      <c r="KWN13" s="85"/>
      <c r="KWO13" s="74"/>
      <c r="KWP13" s="74"/>
      <c r="KWQ13" s="85"/>
      <c r="KWR13" s="74"/>
      <c r="KWS13" s="74"/>
      <c r="KWT13" s="85"/>
      <c r="KWU13" s="74"/>
      <c r="KWV13" s="74"/>
      <c r="KWW13" s="85"/>
      <c r="KWX13" s="80"/>
      <c r="KWY13" s="80"/>
      <c r="KWZ13" s="85"/>
      <c r="KXA13" s="77"/>
      <c r="KXB13" s="74"/>
      <c r="KXC13" s="74"/>
      <c r="KXD13" s="85"/>
      <c r="KXE13" s="74"/>
      <c r="KXF13" s="74"/>
      <c r="KXG13" s="85"/>
      <c r="KXH13" s="74"/>
      <c r="KXI13" s="74"/>
      <c r="KXJ13" s="85"/>
      <c r="KXK13" s="74"/>
      <c r="KXL13" s="74"/>
      <c r="KXM13" s="85"/>
      <c r="KXN13" s="80"/>
      <c r="KXO13" s="80"/>
      <c r="KXP13" s="85"/>
      <c r="KXQ13" s="77"/>
      <c r="KXR13" s="74"/>
      <c r="KXS13" s="74"/>
      <c r="KXT13" s="85"/>
      <c r="KXU13" s="74"/>
      <c r="KXV13" s="74"/>
      <c r="KXW13" s="85"/>
      <c r="KXX13" s="74"/>
      <c r="KXY13" s="74"/>
      <c r="KXZ13" s="85"/>
      <c r="KYA13" s="74"/>
      <c r="KYB13" s="74"/>
      <c r="KYC13" s="85"/>
      <c r="KYD13" s="80"/>
      <c r="KYE13" s="80"/>
      <c r="KYF13" s="85"/>
      <c r="KYG13" s="77"/>
      <c r="KYH13" s="74"/>
      <c r="KYI13" s="74"/>
      <c r="KYJ13" s="85"/>
      <c r="KYK13" s="74"/>
      <c r="KYL13" s="74"/>
      <c r="KYM13" s="85"/>
      <c r="KYN13" s="74"/>
      <c r="KYO13" s="74"/>
      <c r="KYP13" s="85"/>
      <c r="KYQ13" s="74"/>
      <c r="KYR13" s="74"/>
      <c r="KYS13" s="85"/>
      <c r="KYT13" s="80"/>
      <c r="KYU13" s="80"/>
      <c r="KYV13" s="85"/>
      <c r="KYW13" s="77"/>
      <c r="KYX13" s="74"/>
      <c r="KYY13" s="74"/>
      <c r="KYZ13" s="85"/>
      <c r="KZA13" s="74"/>
      <c r="KZB13" s="74"/>
      <c r="KZC13" s="85"/>
      <c r="KZD13" s="74"/>
      <c r="KZE13" s="74"/>
      <c r="KZF13" s="85"/>
      <c r="KZG13" s="74"/>
      <c r="KZH13" s="74"/>
      <c r="KZI13" s="85"/>
      <c r="KZJ13" s="80"/>
      <c r="KZK13" s="80"/>
      <c r="KZL13" s="85"/>
      <c r="KZM13" s="77"/>
      <c r="KZN13" s="74"/>
      <c r="KZO13" s="74"/>
      <c r="KZP13" s="85"/>
      <c r="KZQ13" s="74"/>
      <c r="KZR13" s="74"/>
      <c r="KZS13" s="85"/>
      <c r="KZT13" s="74"/>
      <c r="KZU13" s="74"/>
      <c r="KZV13" s="85"/>
      <c r="KZW13" s="74"/>
      <c r="KZX13" s="74"/>
      <c r="KZY13" s="85"/>
      <c r="KZZ13" s="80"/>
      <c r="LAA13" s="80"/>
      <c r="LAB13" s="85"/>
      <c r="LAC13" s="77"/>
      <c r="LAD13" s="74"/>
      <c r="LAE13" s="74"/>
      <c r="LAF13" s="85"/>
      <c r="LAG13" s="74"/>
      <c r="LAH13" s="74"/>
      <c r="LAI13" s="85"/>
      <c r="LAJ13" s="74"/>
      <c r="LAK13" s="74"/>
      <c r="LAL13" s="85"/>
      <c r="LAM13" s="74"/>
      <c r="LAN13" s="74"/>
      <c r="LAO13" s="85"/>
      <c r="LAP13" s="80"/>
      <c r="LAQ13" s="80"/>
      <c r="LAR13" s="85"/>
      <c r="LAS13" s="77"/>
      <c r="LAT13" s="74"/>
      <c r="LAU13" s="74"/>
      <c r="LAV13" s="85"/>
      <c r="LAW13" s="74"/>
      <c r="LAX13" s="74"/>
      <c r="LAY13" s="85"/>
      <c r="LAZ13" s="74"/>
      <c r="LBA13" s="74"/>
      <c r="LBB13" s="85"/>
      <c r="LBC13" s="74"/>
      <c r="LBD13" s="74"/>
      <c r="LBE13" s="85"/>
      <c r="LBF13" s="80"/>
      <c r="LBG13" s="80"/>
      <c r="LBH13" s="85"/>
      <c r="LBI13" s="77"/>
      <c r="LBJ13" s="74"/>
      <c r="LBK13" s="74"/>
      <c r="LBL13" s="85"/>
      <c r="LBM13" s="74"/>
      <c r="LBN13" s="74"/>
      <c r="LBO13" s="85"/>
      <c r="LBP13" s="74"/>
      <c r="LBQ13" s="74"/>
      <c r="LBR13" s="85"/>
      <c r="LBS13" s="74"/>
      <c r="LBT13" s="74"/>
      <c r="LBU13" s="85"/>
      <c r="LBV13" s="80"/>
      <c r="LBW13" s="80"/>
      <c r="LBX13" s="85"/>
      <c r="LBY13" s="77"/>
      <c r="LBZ13" s="74"/>
      <c r="LCA13" s="74"/>
      <c r="LCB13" s="85"/>
      <c r="LCC13" s="74"/>
      <c r="LCD13" s="74"/>
      <c r="LCE13" s="85"/>
      <c r="LCF13" s="74"/>
      <c r="LCG13" s="74"/>
      <c r="LCH13" s="85"/>
      <c r="LCI13" s="74"/>
      <c r="LCJ13" s="74"/>
      <c r="LCK13" s="85"/>
      <c r="LCL13" s="80"/>
      <c r="LCM13" s="80"/>
      <c r="LCN13" s="85"/>
      <c r="LCO13" s="77"/>
      <c r="LCP13" s="74"/>
      <c r="LCQ13" s="74"/>
      <c r="LCR13" s="85"/>
      <c r="LCS13" s="74"/>
      <c r="LCT13" s="74"/>
      <c r="LCU13" s="85"/>
      <c r="LCV13" s="74"/>
      <c r="LCW13" s="74"/>
      <c r="LCX13" s="85"/>
      <c r="LCY13" s="74"/>
      <c r="LCZ13" s="74"/>
      <c r="LDA13" s="85"/>
      <c r="LDB13" s="80"/>
      <c r="LDC13" s="80"/>
      <c r="LDD13" s="85"/>
      <c r="LDE13" s="77"/>
      <c r="LDF13" s="74"/>
      <c r="LDG13" s="74"/>
      <c r="LDH13" s="85"/>
      <c r="LDI13" s="74"/>
      <c r="LDJ13" s="74"/>
      <c r="LDK13" s="85"/>
      <c r="LDL13" s="74"/>
      <c r="LDM13" s="74"/>
      <c r="LDN13" s="85"/>
      <c r="LDO13" s="74"/>
      <c r="LDP13" s="74"/>
      <c r="LDQ13" s="85"/>
      <c r="LDR13" s="80"/>
      <c r="LDS13" s="80"/>
      <c r="LDT13" s="85"/>
      <c r="LDU13" s="77"/>
      <c r="LDV13" s="74"/>
      <c r="LDW13" s="74"/>
      <c r="LDX13" s="85"/>
      <c r="LDY13" s="74"/>
      <c r="LDZ13" s="74"/>
      <c r="LEA13" s="85"/>
      <c r="LEB13" s="74"/>
      <c r="LEC13" s="74"/>
      <c r="LED13" s="85"/>
      <c r="LEE13" s="74"/>
      <c r="LEF13" s="74"/>
      <c r="LEG13" s="85"/>
      <c r="LEH13" s="80"/>
      <c r="LEI13" s="80"/>
      <c r="LEJ13" s="85"/>
      <c r="LEK13" s="77"/>
      <c r="LEL13" s="74"/>
      <c r="LEM13" s="74"/>
      <c r="LEN13" s="85"/>
      <c r="LEO13" s="74"/>
      <c r="LEP13" s="74"/>
      <c r="LEQ13" s="85"/>
      <c r="LER13" s="74"/>
      <c r="LES13" s="74"/>
      <c r="LET13" s="85"/>
      <c r="LEU13" s="74"/>
      <c r="LEV13" s="74"/>
      <c r="LEW13" s="85"/>
      <c r="LEX13" s="80"/>
      <c r="LEY13" s="80"/>
      <c r="LEZ13" s="85"/>
      <c r="LFA13" s="77"/>
      <c r="LFB13" s="74"/>
      <c r="LFC13" s="74"/>
      <c r="LFD13" s="85"/>
      <c r="LFE13" s="74"/>
      <c r="LFF13" s="74"/>
      <c r="LFG13" s="85"/>
      <c r="LFH13" s="74"/>
      <c r="LFI13" s="74"/>
      <c r="LFJ13" s="85"/>
      <c r="LFK13" s="74"/>
      <c r="LFL13" s="74"/>
      <c r="LFM13" s="85"/>
      <c r="LFN13" s="80"/>
      <c r="LFO13" s="80"/>
      <c r="LFP13" s="85"/>
      <c r="LFQ13" s="77"/>
      <c r="LFR13" s="74"/>
      <c r="LFS13" s="74"/>
      <c r="LFT13" s="85"/>
      <c r="LFU13" s="74"/>
      <c r="LFV13" s="74"/>
      <c r="LFW13" s="85"/>
      <c r="LFX13" s="74"/>
      <c r="LFY13" s="74"/>
      <c r="LFZ13" s="85"/>
      <c r="LGA13" s="74"/>
      <c r="LGB13" s="74"/>
      <c r="LGC13" s="85"/>
      <c r="LGD13" s="80"/>
      <c r="LGE13" s="80"/>
      <c r="LGF13" s="85"/>
      <c r="LGG13" s="77"/>
      <c r="LGH13" s="74"/>
      <c r="LGI13" s="74"/>
      <c r="LGJ13" s="85"/>
      <c r="LGK13" s="74"/>
      <c r="LGL13" s="74"/>
      <c r="LGM13" s="85"/>
      <c r="LGN13" s="74"/>
      <c r="LGO13" s="74"/>
      <c r="LGP13" s="85"/>
      <c r="LGQ13" s="74"/>
      <c r="LGR13" s="74"/>
      <c r="LGS13" s="85"/>
      <c r="LGT13" s="80"/>
      <c r="LGU13" s="80"/>
      <c r="LGV13" s="85"/>
      <c r="LGW13" s="77"/>
      <c r="LGX13" s="74"/>
      <c r="LGY13" s="74"/>
      <c r="LGZ13" s="85"/>
      <c r="LHA13" s="74"/>
      <c r="LHB13" s="74"/>
      <c r="LHC13" s="85"/>
      <c r="LHD13" s="74"/>
      <c r="LHE13" s="74"/>
      <c r="LHF13" s="85"/>
      <c r="LHG13" s="74"/>
      <c r="LHH13" s="74"/>
      <c r="LHI13" s="85"/>
      <c r="LHJ13" s="80"/>
      <c r="LHK13" s="80"/>
      <c r="LHL13" s="85"/>
      <c r="LHM13" s="77"/>
      <c r="LHN13" s="74"/>
      <c r="LHO13" s="74"/>
      <c r="LHP13" s="85"/>
      <c r="LHQ13" s="74"/>
      <c r="LHR13" s="74"/>
      <c r="LHS13" s="85"/>
      <c r="LHT13" s="74"/>
      <c r="LHU13" s="74"/>
      <c r="LHV13" s="85"/>
      <c r="LHW13" s="74"/>
      <c r="LHX13" s="74"/>
      <c r="LHY13" s="85"/>
      <c r="LHZ13" s="80"/>
      <c r="LIA13" s="80"/>
      <c r="LIB13" s="85"/>
      <c r="LIC13" s="77"/>
      <c r="LID13" s="74"/>
      <c r="LIE13" s="74"/>
      <c r="LIF13" s="85"/>
      <c r="LIG13" s="74"/>
      <c r="LIH13" s="74"/>
      <c r="LII13" s="85"/>
      <c r="LIJ13" s="74"/>
      <c r="LIK13" s="74"/>
      <c r="LIL13" s="85"/>
      <c r="LIM13" s="74"/>
      <c r="LIN13" s="74"/>
      <c r="LIO13" s="85"/>
      <c r="LIP13" s="80"/>
      <c r="LIQ13" s="80"/>
      <c r="LIR13" s="85"/>
      <c r="LIS13" s="77"/>
      <c r="LIT13" s="74"/>
      <c r="LIU13" s="74"/>
      <c r="LIV13" s="85"/>
      <c r="LIW13" s="74"/>
      <c r="LIX13" s="74"/>
      <c r="LIY13" s="85"/>
      <c r="LIZ13" s="74"/>
      <c r="LJA13" s="74"/>
      <c r="LJB13" s="85"/>
      <c r="LJC13" s="74"/>
      <c r="LJD13" s="74"/>
      <c r="LJE13" s="85"/>
      <c r="LJF13" s="80"/>
      <c r="LJG13" s="80"/>
      <c r="LJH13" s="85"/>
      <c r="LJI13" s="77"/>
      <c r="LJJ13" s="74"/>
      <c r="LJK13" s="74"/>
      <c r="LJL13" s="85"/>
      <c r="LJM13" s="74"/>
      <c r="LJN13" s="74"/>
      <c r="LJO13" s="85"/>
      <c r="LJP13" s="74"/>
      <c r="LJQ13" s="74"/>
      <c r="LJR13" s="85"/>
      <c r="LJS13" s="74"/>
      <c r="LJT13" s="74"/>
      <c r="LJU13" s="85"/>
      <c r="LJV13" s="80"/>
      <c r="LJW13" s="80"/>
      <c r="LJX13" s="85"/>
      <c r="LJY13" s="77"/>
      <c r="LJZ13" s="74"/>
      <c r="LKA13" s="74"/>
      <c r="LKB13" s="85"/>
      <c r="LKC13" s="74"/>
      <c r="LKD13" s="74"/>
      <c r="LKE13" s="85"/>
      <c r="LKF13" s="74"/>
      <c r="LKG13" s="74"/>
      <c r="LKH13" s="85"/>
      <c r="LKI13" s="74"/>
      <c r="LKJ13" s="74"/>
      <c r="LKK13" s="85"/>
      <c r="LKL13" s="80"/>
      <c r="LKM13" s="80"/>
      <c r="LKN13" s="85"/>
      <c r="LKO13" s="77"/>
      <c r="LKP13" s="74"/>
      <c r="LKQ13" s="74"/>
      <c r="LKR13" s="85"/>
      <c r="LKS13" s="74"/>
      <c r="LKT13" s="74"/>
      <c r="LKU13" s="85"/>
      <c r="LKV13" s="74"/>
      <c r="LKW13" s="74"/>
      <c r="LKX13" s="85"/>
      <c r="LKY13" s="74"/>
      <c r="LKZ13" s="74"/>
      <c r="LLA13" s="85"/>
      <c r="LLB13" s="80"/>
      <c r="LLC13" s="80"/>
      <c r="LLD13" s="85"/>
      <c r="LLE13" s="77"/>
      <c r="LLF13" s="74"/>
      <c r="LLG13" s="74"/>
      <c r="LLH13" s="85"/>
      <c r="LLI13" s="74"/>
      <c r="LLJ13" s="74"/>
      <c r="LLK13" s="85"/>
      <c r="LLL13" s="74"/>
      <c r="LLM13" s="74"/>
      <c r="LLN13" s="85"/>
      <c r="LLO13" s="74"/>
      <c r="LLP13" s="74"/>
      <c r="LLQ13" s="85"/>
      <c r="LLR13" s="80"/>
      <c r="LLS13" s="80"/>
      <c r="LLT13" s="85"/>
      <c r="LLU13" s="77"/>
      <c r="LLV13" s="74"/>
      <c r="LLW13" s="74"/>
      <c r="LLX13" s="85"/>
      <c r="LLY13" s="74"/>
      <c r="LLZ13" s="74"/>
      <c r="LMA13" s="85"/>
      <c r="LMB13" s="74"/>
      <c r="LMC13" s="74"/>
      <c r="LMD13" s="85"/>
      <c r="LME13" s="74"/>
      <c r="LMF13" s="74"/>
      <c r="LMG13" s="85"/>
      <c r="LMH13" s="80"/>
      <c r="LMI13" s="80"/>
      <c r="LMJ13" s="85"/>
      <c r="LMK13" s="77"/>
      <c r="LML13" s="74"/>
      <c r="LMM13" s="74"/>
      <c r="LMN13" s="85"/>
      <c r="LMO13" s="74"/>
      <c r="LMP13" s="74"/>
      <c r="LMQ13" s="85"/>
      <c r="LMR13" s="74"/>
      <c r="LMS13" s="74"/>
      <c r="LMT13" s="85"/>
      <c r="LMU13" s="74"/>
      <c r="LMV13" s="74"/>
      <c r="LMW13" s="85"/>
      <c r="LMX13" s="80"/>
      <c r="LMY13" s="80"/>
      <c r="LMZ13" s="85"/>
      <c r="LNA13" s="77"/>
      <c r="LNB13" s="74"/>
      <c r="LNC13" s="74"/>
      <c r="LND13" s="85"/>
      <c r="LNE13" s="74"/>
      <c r="LNF13" s="74"/>
      <c r="LNG13" s="85"/>
      <c r="LNH13" s="74"/>
      <c r="LNI13" s="74"/>
      <c r="LNJ13" s="85"/>
      <c r="LNK13" s="74"/>
      <c r="LNL13" s="74"/>
      <c r="LNM13" s="85"/>
      <c r="LNN13" s="80"/>
      <c r="LNO13" s="80"/>
      <c r="LNP13" s="85"/>
      <c r="LNQ13" s="77"/>
      <c r="LNR13" s="74"/>
      <c r="LNS13" s="74"/>
      <c r="LNT13" s="85"/>
      <c r="LNU13" s="74"/>
      <c r="LNV13" s="74"/>
      <c r="LNW13" s="85"/>
      <c r="LNX13" s="74"/>
      <c r="LNY13" s="74"/>
      <c r="LNZ13" s="85"/>
      <c r="LOA13" s="74"/>
      <c r="LOB13" s="74"/>
      <c r="LOC13" s="85"/>
      <c r="LOD13" s="80"/>
      <c r="LOE13" s="80"/>
      <c r="LOF13" s="85"/>
      <c r="LOG13" s="77"/>
      <c r="LOH13" s="74"/>
      <c r="LOI13" s="74"/>
      <c r="LOJ13" s="85"/>
      <c r="LOK13" s="74"/>
      <c r="LOL13" s="74"/>
      <c r="LOM13" s="85"/>
      <c r="LON13" s="74"/>
      <c r="LOO13" s="74"/>
      <c r="LOP13" s="85"/>
      <c r="LOQ13" s="74"/>
      <c r="LOR13" s="74"/>
      <c r="LOS13" s="85"/>
      <c r="LOT13" s="80"/>
      <c r="LOU13" s="80"/>
      <c r="LOV13" s="85"/>
      <c r="LOW13" s="77"/>
      <c r="LOX13" s="74"/>
      <c r="LOY13" s="74"/>
      <c r="LOZ13" s="85"/>
      <c r="LPA13" s="74"/>
      <c r="LPB13" s="74"/>
      <c r="LPC13" s="85"/>
      <c r="LPD13" s="74"/>
      <c r="LPE13" s="74"/>
      <c r="LPF13" s="85"/>
      <c r="LPG13" s="74"/>
      <c r="LPH13" s="74"/>
      <c r="LPI13" s="85"/>
      <c r="LPJ13" s="80"/>
      <c r="LPK13" s="80"/>
      <c r="LPL13" s="85"/>
      <c r="LPM13" s="77"/>
      <c r="LPN13" s="74"/>
      <c r="LPO13" s="74"/>
      <c r="LPP13" s="85"/>
      <c r="LPQ13" s="74"/>
      <c r="LPR13" s="74"/>
      <c r="LPS13" s="85"/>
      <c r="LPT13" s="74"/>
      <c r="LPU13" s="74"/>
      <c r="LPV13" s="85"/>
      <c r="LPW13" s="74"/>
      <c r="LPX13" s="74"/>
      <c r="LPY13" s="85"/>
      <c r="LPZ13" s="80"/>
      <c r="LQA13" s="80"/>
      <c r="LQB13" s="85"/>
      <c r="LQC13" s="77"/>
      <c r="LQD13" s="74"/>
      <c r="LQE13" s="74"/>
      <c r="LQF13" s="85"/>
      <c r="LQG13" s="74"/>
      <c r="LQH13" s="74"/>
      <c r="LQI13" s="85"/>
      <c r="LQJ13" s="74"/>
      <c r="LQK13" s="74"/>
      <c r="LQL13" s="85"/>
      <c r="LQM13" s="74"/>
      <c r="LQN13" s="74"/>
      <c r="LQO13" s="85"/>
      <c r="LQP13" s="80"/>
      <c r="LQQ13" s="80"/>
      <c r="LQR13" s="85"/>
      <c r="LQS13" s="77"/>
      <c r="LQT13" s="74"/>
      <c r="LQU13" s="74"/>
      <c r="LQV13" s="85"/>
      <c r="LQW13" s="74"/>
      <c r="LQX13" s="74"/>
      <c r="LQY13" s="85"/>
      <c r="LQZ13" s="74"/>
      <c r="LRA13" s="74"/>
      <c r="LRB13" s="85"/>
      <c r="LRC13" s="74"/>
      <c r="LRD13" s="74"/>
      <c r="LRE13" s="85"/>
      <c r="LRF13" s="80"/>
      <c r="LRG13" s="80"/>
      <c r="LRH13" s="85"/>
      <c r="LRI13" s="77"/>
      <c r="LRJ13" s="74"/>
      <c r="LRK13" s="74"/>
      <c r="LRL13" s="85"/>
      <c r="LRM13" s="74"/>
      <c r="LRN13" s="74"/>
      <c r="LRO13" s="85"/>
      <c r="LRP13" s="74"/>
      <c r="LRQ13" s="74"/>
      <c r="LRR13" s="85"/>
      <c r="LRS13" s="74"/>
      <c r="LRT13" s="74"/>
      <c r="LRU13" s="85"/>
      <c r="LRV13" s="80"/>
      <c r="LRW13" s="80"/>
      <c r="LRX13" s="85"/>
      <c r="LRY13" s="77"/>
      <c r="LRZ13" s="74"/>
      <c r="LSA13" s="74"/>
      <c r="LSB13" s="85"/>
      <c r="LSC13" s="74"/>
      <c r="LSD13" s="74"/>
      <c r="LSE13" s="85"/>
      <c r="LSF13" s="74"/>
      <c r="LSG13" s="74"/>
      <c r="LSH13" s="85"/>
      <c r="LSI13" s="74"/>
      <c r="LSJ13" s="74"/>
      <c r="LSK13" s="85"/>
      <c r="LSL13" s="80"/>
      <c r="LSM13" s="80"/>
      <c r="LSN13" s="85"/>
      <c r="LSO13" s="77"/>
      <c r="LSP13" s="74"/>
      <c r="LSQ13" s="74"/>
      <c r="LSR13" s="85"/>
      <c r="LSS13" s="74"/>
      <c r="LST13" s="74"/>
      <c r="LSU13" s="85"/>
      <c r="LSV13" s="74"/>
      <c r="LSW13" s="74"/>
      <c r="LSX13" s="85"/>
      <c r="LSY13" s="74"/>
      <c r="LSZ13" s="74"/>
      <c r="LTA13" s="85"/>
      <c r="LTB13" s="80"/>
      <c r="LTC13" s="80"/>
      <c r="LTD13" s="85"/>
      <c r="LTE13" s="77"/>
      <c r="LTF13" s="74"/>
      <c r="LTG13" s="74"/>
      <c r="LTH13" s="85"/>
      <c r="LTI13" s="74"/>
      <c r="LTJ13" s="74"/>
      <c r="LTK13" s="85"/>
      <c r="LTL13" s="74"/>
      <c r="LTM13" s="74"/>
      <c r="LTN13" s="85"/>
      <c r="LTO13" s="74"/>
      <c r="LTP13" s="74"/>
      <c r="LTQ13" s="85"/>
      <c r="LTR13" s="80"/>
      <c r="LTS13" s="80"/>
      <c r="LTT13" s="85"/>
      <c r="LTU13" s="77"/>
      <c r="LTV13" s="74"/>
      <c r="LTW13" s="74"/>
      <c r="LTX13" s="85"/>
      <c r="LTY13" s="74"/>
      <c r="LTZ13" s="74"/>
      <c r="LUA13" s="85"/>
      <c r="LUB13" s="74"/>
      <c r="LUC13" s="74"/>
      <c r="LUD13" s="85"/>
      <c r="LUE13" s="74"/>
      <c r="LUF13" s="74"/>
      <c r="LUG13" s="85"/>
      <c r="LUH13" s="80"/>
      <c r="LUI13" s="80"/>
      <c r="LUJ13" s="85"/>
      <c r="LUK13" s="77"/>
      <c r="LUL13" s="74"/>
      <c r="LUM13" s="74"/>
      <c r="LUN13" s="85"/>
      <c r="LUO13" s="74"/>
      <c r="LUP13" s="74"/>
      <c r="LUQ13" s="85"/>
      <c r="LUR13" s="74"/>
      <c r="LUS13" s="74"/>
      <c r="LUT13" s="85"/>
      <c r="LUU13" s="74"/>
      <c r="LUV13" s="74"/>
      <c r="LUW13" s="85"/>
      <c r="LUX13" s="80"/>
      <c r="LUY13" s="80"/>
      <c r="LUZ13" s="85"/>
      <c r="LVA13" s="77"/>
      <c r="LVB13" s="74"/>
      <c r="LVC13" s="74"/>
      <c r="LVD13" s="85"/>
      <c r="LVE13" s="74"/>
      <c r="LVF13" s="74"/>
      <c r="LVG13" s="85"/>
      <c r="LVH13" s="74"/>
      <c r="LVI13" s="74"/>
      <c r="LVJ13" s="85"/>
      <c r="LVK13" s="74"/>
      <c r="LVL13" s="74"/>
      <c r="LVM13" s="85"/>
      <c r="LVN13" s="80"/>
      <c r="LVO13" s="80"/>
      <c r="LVP13" s="85"/>
      <c r="LVQ13" s="77"/>
      <c r="LVR13" s="74"/>
      <c r="LVS13" s="74"/>
      <c r="LVT13" s="85"/>
      <c r="LVU13" s="74"/>
      <c r="LVV13" s="74"/>
      <c r="LVW13" s="85"/>
      <c r="LVX13" s="74"/>
      <c r="LVY13" s="74"/>
      <c r="LVZ13" s="85"/>
      <c r="LWA13" s="74"/>
      <c r="LWB13" s="74"/>
      <c r="LWC13" s="85"/>
      <c r="LWD13" s="80"/>
      <c r="LWE13" s="80"/>
      <c r="LWF13" s="85"/>
      <c r="LWG13" s="77"/>
      <c r="LWH13" s="74"/>
      <c r="LWI13" s="74"/>
      <c r="LWJ13" s="85"/>
      <c r="LWK13" s="74"/>
      <c r="LWL13" s="74"/>
      <c r="LWM13" s="85"/>
      <c r="LWN13" s="74"/>
      <c r="LWO13" s="74"/>
      <c r="LWP13" s="85"/>
      <c r="LWQ13" s="74"/>
      <c r="LWR13" s="74"/>
      <c r="LWS13" s="85"/>
      <c r="LWT13" s="80"/>
      <c r="LWU13" s="80"/>
      <c r="LWV13" s="85"/>
      <c r="LWW13" s="77"/>
      <c r="LWX13" s="74"/>
      <c r="LWY13" s="74"/>
      <c r="LWZ13" s="85"/>
      <c r="LXA13" s="74"/>
      <c r="LXB13" s="74"/>
      <c r="LXC13" s="85"/>
      <c r="LXD13" s="74"/>
      <c r="LXE13" s="74"/>
      <c r="LXF13" s="85"/>
      <c r="LXG13" s="74"/>
      <c r="LXH13" s="74"/>
      <c r="LXI13" s="85"/>
      <c r="LXJ13" s="80"/>
      <c r="LXK13" s="80"/>
      <c r="LXL13" s="85"/>
      <c r="LXM13" s="77"/>
      <c r="LXN13" s="74"/>
      <c r="LXO13" s="74"/>
      <c r="LXP13" s="85"/>
      <c r="LXQ13" s="74"/>
      <c r="LXR13" s="74"/>
      <c r="LXS13" s="85"/>
      <c r="LXT13" s="74"/>
      <c r="LXU13" s="74"/>
      <c r="LXV13" s="85"/>
      <c r="LXW13" s="74"/>
      <c r="LXX13" s="74"/>
      <c r="LXY13" s="85"/>
      <c r="LXZ13" s="80"/>
      <c r="LYA13" s="80"/>
      <c r="LYB13" s="85"/>
      <c r="LYC13" s="77"/>
      <c r="LYD13" s="74"/>
      <c r="LYE13" s="74"/>
      <c r="LYF13" s="85"/>
      <c r="LYG13" s="74"/>
      <c r="LYH13" s="74"/>
      <c r="LYI13" s="85"/>
      <c r="LYJ13" s="74"/>
      <c r="LYK13" s="74"/>
      <c r="LYL13" s="85"/>
      <c r="LYM13" s="74"/>
      <c r="LYN13" s="74"/>
      <c r="LYO13" s="85"/>
      <c r="LYP13" s="80"/>
      <c r="LYQ13" s="80"/>
      <c r="LYR13" s="85"/>
      <c r="LYS13" s="77"/>
      <c r="LYT13" s="74"/>
      <c r="LYU13" s="74"/>
      <c r="LYV13" s="85"/>
      <c r="LYW13" s="74"/>
      <c r="LYX13" s="74"/>
      <c r="LYY13" s="85"/>
      <c r="LYZ13" s="74"/>
      <c r="LZA13" s="74"/>
      <c r="LZB13" s="85"/>
      <c r="LZC13" s="74"/>
      <c r="LZD13" s="74"/>
      <c r="LZE13" s="85"/>
      <c r="LZF13" s="80"/>
      <c r="LZG13" s="80"/>
      <c r="LZH13" s="85"/>
      <c r="LZI13" s="77"/>
      <c r="LZJ13" s="74"/>
      <c r="LZK13" s="74"/>
      <c r="LZL13" s="85"/>
      <c r="LZM13" s="74"/>
      <c r="LZN13" s="74"/>
      <c r="LZO13" s="85"/>
      <c r="LZP13" s="74"/>
      <c r="LZQ13" s="74"/>
      <c r="LZR13" s="85"/>
      <c r="LZS13" s="74"/>
      <c r="LZT13" s="74"/>
      <c r="LZU13" s="85"/>
      <c r="LZV13" s="80"/>
      <c r="LZW13" s="80"/>
      <c r="LZX13" s="85"/>
      <c r="LZY13" s="77"/>
      <c r="LZZ13" s="74"/>
      <c r="MAA13" s="74"/>
      <c r="MAB13" s="85"/>
      <c r="MAC13" s="74"/>
      <c r="MAD13" s="74"/>
      <c r="MAE13" s="85"/>
      <c r="MAF13" s="74"/>
      <c r="MAG13" s="74"/>
      <c r="MAH13" s="85"/>
      <c r="MAI13" s="74"/>
      <c r="MAJ13" s="74"/>
      <c r="MAK13" s="85"/>
      <c r="MAL13" s="80"/>
      <c r="MAM13" s="80"/>
      <c r="MAN13" s="85"/>
      <c r="MAO13" s="77"/>
      <c r="MAP13" s="74"/>
      <c r="MAQ13" s="74"/>
      <c r="MAR13" s="85"/>
      <c r="MAS13" s="74"/>
      <c r="MAT13" s="74"/>
      <c r="MAU13" s="85"/>
      <c r="MAV13" s="74"/>
      <c r="MAW13" s="74"/>
      <c r="MAX13" s="85"/>
      <c r="MAY13" s="74"/>
      <c r="MAZ13" s="74"/>
      <c r="MBA13" s="85"/>
      <c r="MBB13" s="80"/>
      <c r="MBC13" s="80"/>
      <c r="MBD13" s="85"/>
      <c r="MBE13" s="77"/>
      <c r="MBF13" s="74"/>
      <c r="MBG13" s="74"/>
      <c r="MBH13" s="85"/>
      <c r="MBI13" s="74"/>
      <c r="MBJ13" s="74"/>
      <c r="MBK13" s="85"/>
      <c r="MBL13" s="74"/>
      <c r="MBM13" s="74"/>
      <c r="MBN13" s="85"/>
      <c r="MBO13" s="74"/>
      <c r="MBP13" s="74"/>
      <c r="MBQ13" s="85"/>
      <c r="MBR13" s="80"/>
      <c r="MBS13" s="80"/>
      <c r="MBT13" s="85"/>
      <c r="MBU13" s="77"/>
      <c r="MBV13" s="74"/>
      <c r="MBW13" s="74"/>
      <c r="MBX13" s="85"/>
      <c r="MBY13" s="74"/>
      <c r="MBZ13" s="74"/>
      <c r="MCA13" s="85"/>
      <c r="MCB13" s="74"/>
      <c r="MCC13" s="74"/>
      <c r="MCD13" s="85"/>
      <c r="MCE13" s="74"/>
      <c r="MCF13" s="74"/>
      <c r="MCG13" s="85"/>
      <c r="MCH13" s="80"/>
      <c r="MCI13" s="80"/>
      <c r="MCJ13" s="85"/>
      <c r="MCK13" s="77"/>
      <c r="MCL13" s="74"/>
      <c r="MCM13" s="74"/>
      <c r="MCN13" s="85"/>
      <c r="MCO13" s="74"/>
      <c r="MCP13" s="74"/>
      <c r="MCQ13" s="85"/>
      <c r="MCR13" s="74"/>
      <c r="MCS13" s="74"/>
      <c r="MCT13" s="85"/>
      <c r="MCU13" s="74"/>
      <c r="MCV13" s="74"/>
      <c r="MCW13" s="85"/>
      <c r="MCX13" s="80"/>
      <c r="MCY13" s="80"/>
      <c r="MCZ13" s="85"/>
      <c r="MDA13" s="77"/>
      <c r="MDB13" s="74"/>
      <c r="MDC13" s="74"/>
      <c r="MDD13" s="85"/>
      <c r="MDE13" s="74"/>
      <c r="MDF13" s="74"/>
      <c r="MDG13" s="85"/>
      <c r="MDH13" s="74"/>
      <c r="MDI13" s="74"/>
      <c r="MDJ13" s="85"/>
      <c r="MDK13" s="74"/>
      <c r="MDL13" s="74"/>
      <c r="MDM13" s="85"/>
      <c r="MDN13" s="80"/>
      <c r="MDO13" s="80"/>
      <c r="MDP13" s="85"/>
      <c r="MDQ13" s="77"/>
      <c r="MDR13" s="74"/>
      <c r="MDS13" s="74"/>
      <c r="MDT13" s="85"/>
      <c r="MDU13" s="74"/>
      <c r="MDV13" s="74"/>
      <c r="MDW13" s="85"/>
      <c r="MDX13" s="74"/>
      <c r="MDY13" s="74"/>
      <c r="MDZ13" s="85"/>
      <c r="MEA13" s="74"/>
      <c r="MEB13" s="74"/>
      <c r="MEC13" s="85"/>
      <c r="MED13" s="80"/>
      <c r="MEE13" s="80"/>
      <c r="MEF13" s="85"/>
      <c r="MEG13" s="77"/>
      <c r="MEH13" s="74"/>
      <c r="MEI13" s="74"/>
      <c r="MEJ13" s="85"/>
      <c r="MEK13" s="74"/>
      <c r="MEL13" s="74"/>
      <c r="MEM13" s="85"/>
      <c r="MEN13" s="74"/>
      <c r="MEO13" s="74"/>
      <c r="MEP13" s="85"/>
      <c r="MEQ13" s="74"/>
      <c r="MER13" s="74"/>
      <c r="MES13" s="85"/>
      <c r="MET13" s="80"/>
      <c r="MEU13" s="80"/>
      <c r="MEV13" s="85"/>
      <c r="MEW13" s="77"/>
      <c r="MEX13" s="74"/>
      <c r="MEY13" s="74"/>
      <c r="MEZ13" s="85"/>
      <c r="MFA13" s="74"/>
      <c r="MFB13" s="74"/>
      <c r="MFC13" s="85"/>
      <c r="MFD13" s="74"/>
      <c r="MFE13" s="74"/>
      <c r="MFF13" s="85"/>
      <c r="MFG13" s="74"/>
      <c r="MFH13" s="74"/>
      <c r="MFI13" s="85"/>
      <c r="MFJ13" s="80"/>
      <c r="MFK13" s="80"/>
      <c r="MFL13" s="85"/>
      <c r="MFM13" s="77"/>
      <c r="MFN13" s="74"/>
      <c r="MFO13" s="74"/>
      <c r="MFP13" s="85"/>
      <c r="MFQ13" s="74"/>
      <c r="MFR13" s="74"/>
      <c r="MFS13" s="85"/>
      <c r="MFT13" s="74"/>
      <c r="MFU13" s="74"/>
      <c r="MFV13" s="85"/>
      <c r="MFW13" s="74"/>
      <c r="MFX13" s="74"/>
      <c r="MFY13" s="85"/>
      <c r="MFZ13" s="80"/>
      <c r="MGA13" s="80"/>
      <c r="MGB13" s="85"/>
      <c r="MGC13" s="77"/>
      <c r="MGD13" s="74"/>
      <c r="MGE13" s="74"/>
      <c r="MGF13" s="85"/>
      <c r="MGG13" s="74"/>
      <c r="MGH13" s="74"/>
      <c r="MGI13" s="85"/>
      <c r="MGJ13" s="74"/>
      <c r="MGK13" s="74"/>
      <c r="MGL13" s="85"/>
      <c r="MGM13" s="74"/>
      <c r="MGN13" s="74"/>
      <c r="MGO13" s="85"/>
      <c r="MGP13" s="80"/>
      <c r="MGQ13" s="80"/>
      <c r="MGR13" s="85"/>
      <c r="MGS13" s="77"/>
      <c r="MGT13" s="74"/>
      <c r="MGU13" s="74"/>
      <c r="MGV13" s="85"/>
      <c r="MGW13" s="74"/>
      <c r="MGX13" s="74"/>
      <c r="MGY13" s="85"/>
      <c r="MGZ13" s="74"/>
      <c r="MHA13" s="74"/>
      <c r="MHB13" s="85"/>
      <c r="MHC13" s="74"/>
      <c r="MHD13" s="74"/>
      <c r="MHE13" s="85"/>
      <c r="MHF13" s="80"/>
      <c r="MHG13" s="80"/>
      <c r="MHH13" s="85"/>
      <c r="MHI13" s="77"/>
      <c r="MHJ13" s="74"/>
      <c r="MHK13" s="74"/>
      <c r="MHL13" s="85"/>
      <c r="MHM13" s="74"/>
      <c r="MHN13" s="74"/>
      <c r="MHO13" s="85"/>
      <c r="MHP13" s="74"/>
      <c r="MHQ13" s="74"/>
      <c r="MHR13" s="85"/>
      <c r="MHS13" s="74"/>
      <c r="MHT13" s="74"/>
      <c r="MHU13" s="85"/>
      <c r="MHV13" s="80"/>
      <c r="MHW13" s="80"/>
      <c r="MHX13" s="85"/>
      <c r="MHY13" s="77"/>
      <c r="MHZ13" s="74"/>
      <c r="MIA13" s="74"/>
      <c r="MIB13" s="85"/>
      <c r="MIC13" s="74"/>
      <c r="MID13" s="74"/>
      <c r="MIE13" s="85"/>
      <c r="MIF13" s="74"/>
      <c r="MIG13" s="74"/>
      <c r="MIH13" s="85"/>
      <c r="MII13" s="74"/>
      <c r="MIJ13" s="74"/>
      <c r="MIK13" s="85"/>
      <c r="MIL13" s="80"/>
      <c r="MIM13" s="80"/>
      <c r="MIN13" s="85"/>
      <c r="MIO13" s="77"/>
      <c r="MIP13" s="74"/>
      <c r="MIQ13" s="74"/>
      <c r="MIR13" s="85"/>
      <c r="MIS13" s="74"/>
      <c r="MIT13" s="74"/>
      <c r="MIU13" s="85"/>
      <c r="MIV13" s="74"/>
      <c r="MIW13" s="74"/>
      <c r="MIX13" s="85"/>
      <c r="MIY13" s="74"/>
      <c r="MIZ13" s="74"/>
      <c r="MJA13" s="85"/>
      <c r="MJB13" s="80"/>
      <c r="MJC13" s="80"/>
      <c r="MJD13" s="85"/>
      <c r="MJE13" s="77"/>
      <c r="MJF13" s="74"/>
      <c r="MJG13" s="74"/>
      <c r="MJH13" s="85"/>
      <c r="MJI13" s="74"/>
      <c r="MJJ13" s="74"/>
      <c r="MJK13" s="85"/>
      <c r="MJL13" s="74"/>
      <c r="MJM13" s="74"/>
      <c r="MJN13" s="85"/>
      <c r="MJO13" s="74"/>
      <c r="MJP13" s="74"/>
      <c r="MJQ13" s="85"/>
      <c r="MJR13" s="80"/>
      <c r="MJS13" s="80"/>
      <c r="MJT13" s="85"/>
      <c r="MJU13" s="77"/>
      <c r="MJV13" s="74"/>
      <c r="MJW13" s="74"/>
      <c r="MJX13" s="85"/>
      <c r="MJY13" s="74"/>
      <c r="MJZ13" s="74"/>
      <c r="MKA13" s="85"/>
      <c r="MKB13" s="74"/>
      <c r="MKC13" s="74"/>
      <c r="MKD13" s="85"/>
      <c r="MKE13" s="74"/>
      <c r="MKF13" s="74"/>
      <c r="MKG13" s="85"/>
      <c r="MKH13" s="80"/>
      <c r="MKI13" s="80"/>
      <c r="MKJ13" s="85"/>
      <c r="MKK13" s="77"/>
      <c r="MKL13" s="74"/>
      <c r="MKM13" s="74"/>
      <c r="MKN13" s="85"/>
      <c r="MKO13" s="74"/>
      <c r="MKP13" s="74"/>
      <c r="MKQ13" s="85"/>
      <c r="MKR13" s="74"/>
      <c r="MKS13" s="74"/>
      <c r="MKT13" s="85"/>
      <c r="MKU13" s="74"/>
      <c r="MKV13" s="74"/>
      <c r="MKW13" s="85"/>
      <c r="MKX13" s="80"/>
      <c r="MKY13" s="80"/>
      <c r="MKZ13" s="85"/>
      <c r="MLA13" s="77"/>
      <c r="MLB13" s="74"/>
      <c r="MLC13" s="74"/>
      <c r="MLD13" s="85"/>
      <c r="MLE13" s="74"/>
      <c r="MLF13" s="74"/>
      <c r="MLG13" s="85"/>
      <c r="MLH13" s="74"/>
      <c r="MLI13" s="74"/>
      <c r="MLJ13" s="85"/>
      <c r="MLK13" s="74"/>
      <c r="MLL13" s="74"/>
      <c r="MLM13" s="85"/>
      <c r="MLN13" s="80"/>
      <c r="MLO13" s="80"/>
      <c r="MLP13" s="85"/>
      <c r="MLQ13" s="77"/>
      <c r="MLR13" s="74"/>
      <c r="MLS13" s="74"/>
      <c r="MLT13" s="85"/>
      <c r="MLU13" s="74"/>
      <c r="MLV13" s="74"/>
      <c r="MLW13" s="85"/>
      <c r="MLX13" s="74"/>
      <c r="MLY13" s="74"/>
      <c r="MLZ13" s="85"/>
      <c r="MMA13" s="74"/>
      <c r="MMB13" s="74"/>
      <c r="MMC13" s="85"/>
      <c r="MMD13" s="80"/>
      <c r="MME13" s="80"/>
      <c r="MMF13" s="85"/>
      <c r="MMG13" s="77"/>
      <c r="MMH13" s="74"/>
      <c r="MMI13" s="74"/>
      <c r="MMJ13" s="85"/>
      <c r="MMK13" s="74"/>
      <c r="MML13" s="74"/>
      <c r="MMM13" s="85"/>
      <c r="MMN13" s="74"/>
      <c r="MMO13" s="74"/>
      <c r="MMP13" s="85"/>
      <c r="MMQ13" s="74"/>
      <c r="MMR13" s="74"/>
      <c r="MMS13" s="85"/>
      <c r="MMT13" s="80"/>
      <c r="MMU13" s="80"/>
      <c r="MMV13" s="85"/>
      <c r="MMW13" s="77"/>
      <c r="MMX13" s="74"/>
      <c r="MMY13" s="74"/>
      <c r="MMZ13" s="85"/>
      <c r="MNA13" s="74"/>
      <c r="MNB13" s="74"/>
      <c r="MNC13" s="85"/>
      <c r="MND13" s="74"/>
      <c r="MNE13" s="74"/>
      <c r="MNF13" s="85"/>
      <c r="MNG13" s="74"/>
      <c r="MNH13" s="74"/>
      <c r="MNI13" s="85"/>
      <c r="MNJ13" s="80"/>
      <c r="MNK13" s="80"/>
      <c r="MNL13" s="85"/>
      <c r="MNM13" s="77"/>
      <c r="MNN13" s="74"/>
      <c r="MNO13" s="74"/>
      <c r="MNP13" s="85"/>
      <c r="MNQ13" s="74"/>
      <c r="MNR13" s="74"/>
      <c r="MNS13" s="85"/>
      <c r="MNT13" s="74"/>
      <c r="MNU13" s="74"/>
      <c r="MNV13" s="85"/>
      <c r="MNW13" s="74"/>
      <c r="MNX13" s="74"/>
      <c r="MNY13" s="85"/>
      <c r="MNZ13" s="80"/>
      <c r="MOA13" s="80"/>
      <c r="MOB13" s="85"/>
      <c r="MOC13" s="77"/>
      <c r="MOD13" s="74"/>
      <c r="MOE13" s="74"/>
      <c r="MOF13" s="85"/>
      <c r="MOG13" s="74"/>
      <c r="MOH13" s="74"/>
      <c r="MOI13" s="85"/>
      <c r="MOJ13" s="74"/>
      <c r="MOK13" s="74"/>
      <c r="MOL13" s="85"/>
      <c r="MOM13" s="74"/>
      <c r="MON13" s="74"/>
      <c r="MOO13" s="85"/>
      <c r="MOP13" s="80"/>
      <c r="MOQ13" s="80"/>
      <c r="MOR13" s="85"/>
      <c r="MOS13" s="77"/>
      <c r="MOT13" s="74"/>
      <c r="MOU13" s="74"/>
      <c r="MOV13" s="85"/>
      <c r="MOW13" s="74"/>
      <c r="MOX13" s="74"/>
      <c r="MOY13" s="85"/>
      <c r="MOZ13" s="74"/>
      <c r="MPA13" s="74"/>
      <c r="MPB13" s="85"/>
      <c r="MPC13" s="74"/>
      <c r="MPD13" s="74"/>
      <c r="MPE13" s="85"/>
      <c r="MPF13" s="80"/>
      <c r="MPG13" s="80"/>
      <c r="MPH13" s="85"/>
      <c r="MPI13" s="77"/>
      <c r="MPJ13" s="74"/>
      <c r="MPK13" s="74"/>
      <c r="MPL13" s="85"/>
      <c r="MPM13" s="74"/>
      <c r="MPN13" s="74"/>
      <c r="MPO13" s="85"/>
      <c r="MPP13" s="74"/>
      <c r="MPQ13" s="74"/>
      <c r="MPR13" s="85"/>
      <c r="MPS13" s="74"/>
      <c r="MPT13" s="74"/>
      <c r="MPU13" s="85"/>
      <c r="MPV13" s="80"/>
      <c r="MPW13" s="80"/>
      <c r="MPX13" s="85"/>
      <c r="MPY13" s="77"/>
      <c r="MPZ13" s="74"/>
      <c r="MQA13" s="74"/>
      <c r="MQB13" s="85"/>
      <c r="MQC13" s="74"/>
      <c r="MQD13" s="74"/>
      <c r="MQE13" s="85"/>
      <c r="MQF13" s="74"/>
      <c r="MQG13" s="74"/>
      <c r="MQH13" s="85"/>
      <c r="MQI13" s="74"/>
      <c r="MQJ13" s="74"/>
      <c r="MQK13" s="85"/>
      <c r="MQL13" s="80"/>
      <c r="MQM13" s="80"/>
      <c r="MQN13" s="85"/>
      <c r="MQO13" s="77"/>
      <c r="MQP13" s="74"/>
      <c r="MQQ13" s="74"/>
      <c r="MQR13" s="85"/>
      <c r="MQS13" s="74"/>
      <c r="MQT13" s="74"/>
      <c r="MQU13" s="85"/>
      <c r="MQV13" s="74"/>
      <c r="MQW13" s="74"/>
      <c r="MQX13" s="85"/>
      <c r="MQY13" s="74"/>
      <c r="MQZ13" s="74"/>
      <c r="MRA13" s="85"/>
      <c r="MRB13" s="80"/>
      <c r="MRC13" s="80"/>
      <c r="MRD13" s="85"/>
      <c r="MRE13" s="77"/>
      <c r="MRF13" s="74"/>
      <c r="MRG13" s="74"/>
      <c r="MRH13" s="85"/>
      <c r="MRI13" s="74"/>
      <c r="MRJ13" s="74"/>
      <c r="MRK13" s="85"/>
      <c r="MRL13" s="74"/>
      <c r="MRM13" s="74"/>
      <c r="MRN13" s="85"/>
      <c r="MRO13" s="74"/>
      <c r="MRP13" s="74"/>
      <c r="MRQ13" s="85"/>
      <c r="MRR13" s="80"/>
      <c r="MRS13" s="80"/>
      <c r="MRT13" s="85"/>
      <c r="MRU13" s="77"/>
      <c r="MRV13" s="74"/>
      <c r="MRW13" s="74"/>
      <c r="MRX13" s="85"/>
      <c r="MRY13" s="74"/>
      <c r="MRZ13" s="74"/>
      <c r="MSA13" s="85"/>
      <c r="MSB13" s="74"/>
      <c r="MSC13" s="74"/>
      <c r="MSD13" s="85"/>
      <c r="MSE13" s="74"/>
      <c r="MSF13" s="74"/>
      <c r="MSG13" s="85"/>
      <c r="MSH13" s="80"/>
      <c r="MSI13" s="80"/>
      <c r="MSJ13" s="85"/>
      <c r="MSK13" s="77"/>
      <c r="MSL13" s="74"/>
      <c r="MSM13" s="74"/>
      <c r="MSN13" s="85"/>
      <c r="MSO13" s="74"/>
      <c r="MSP13" s="74"/>
      <c r="MSQ13" s="85"/>
      <c r="MSR13" s="74"/>
      <c r="MSS13" s="74"/>
      <c r="MST13" s="85"/>
      <c r="MSU13" s="74"/>
      <c r="MSV13" s="74"/>
      <c r="MSW13" s="85"/>
      <c r="MSX13" s="80"/>
      <c r="MSY13" s="80"/>
      <c r="MSZ13" s="85"/>
      <c r="MTA13" s="77"/>
      <c r="MTB13" s="74"/>
      <c r="MTC13" s="74"/>
      <c r="MTD13" s="85"/>
      <c r="MTE13" s="74"/>
      <c r="MTF13" s="74"/>
      <c r="MTG13" s="85"/>
      <c r="MTH13" s="74"/>
      <c r="MTI13" s="74"/>
      <c r="MTJ13" s="85"/>
      <c r="MTK13" s="74"/>
      <c r="MTL13" s="74"/>
      <c r="MTM13" s="85"/>
      <c r="MTN13" s="80"/>
      <c r="MTO13" s="80"/>
      <c r="MTP13" s="85"/>
      <c r="MTQ13" s="77"/>
      <c r="MTR13" s="74"/>
      <c r="MTS13" s="74"/>
      <c r="MTT13" s="85"/>
      <c r="MTU13" s="74"/>
      <c r="MTV13" s="74"/>
      <c r="MTW13" s="85"/>
      <c r="MTX13" s="74"/>
      <c r="MTY13" s="74"/>
      <c r="MTZ13" s="85"/>
      <c r="MUA13" s="74"/>
      <c r="MUB13" s="74"/>
      <c r="MUC13" s="85"/>
      <c r="MUD13" s="80"/>
      <c r="MUE13" s="80"/>
      <c r="MUF13" s="85"/>
      <c r="MUG13" s="77"/>
      <c r="MUH13" s="74"/>
      <c r="MUI13" s="74"/>
      <c r="MUJ13" s="85"/>
      <c r="MUK13" s="74"/>
      <c r="MUL13" s="74"/>
      <c r="MUM13" s="85"/>
      <c r="MUN13" s="74"/>
      <c r="MUO13" s="74"/>
      <c r="MUP13" s="85"/>
      <c r="MUQ13" s="74"/>
      <c r="MUR13" s="74"/>
      <c r="MUS13" s="85"/>
      <c r="MUT13" s="80"/>
      <c r="MUU13" s="80"/>
      <c r="MUV13" s="85"/>
      <c r="MUW13" s="77"/>
      <c r="MUX13" s="74"/>
      <c r="MUY13" s="74"/>
      <c r="MUZ13" s="85"/>
      <c r="MVA13" s="74"/>
      <c r="MVB13" s="74"/>
      <c r="MVC13" s="85"/>
      <c r="MVD13" s="74"/>
      <c r="MVE13" s="74"/>
      <c r="MVF13" s="85"/>
      <c r="MVG13" s="74"/>
      <c r="MVH13" s="74"/>
      <c r="MVI13" s="85"/>
      <c r="MVJ13" s="80"/>
      <c r="MVK13" s="80"/>
      <c r="MVL13" s="85"/>
      <c r="MVM13" s="77"/>
      <c r="MVN13" s="74"/>
      <c r="MVO13" s="74"/>
      <c r="MVP13" s="85"/>
      <c r="MVQ13" s="74"/>
      <c r="MVR13" s="74"/>
      <c r="MVS13" s="85"/>
      <c r="MVT13" s="74"/>
      <c r="MVU13" s="74"/>
      <c r="MVV13" s="85"/>
      <c r="MVW13" s="74"/>
      <c r="MVX13" s="74"/>
      <c r="MVY13" s="85"/>
      <c r="MVZ13" s="80"/>
      <c r="MWA13" s="80"/>
      <c r="MWB13" s="85"/>
      <c r="MWC13" s="77"/>
      <c r="MWD13" s="74"/>
      <c r="MWE13" s="74"/>
      <c r="MWF13" s="85"/>
      <c r="MWG13" s="74"/>
      <c r="MWH13" s="74"/>
      <c r="MWI13" s="85"/>
      <c r="MWJ13" s="74"/>
      <c r="MWK13" s="74"/>
      <c r="MWL13" s="85"/>
      <c r="MWM13" s="74"/>
      <c r="MWN13" s="74"/>
      <c r="MWO13" s="85"/>
      <c r="MWP13" s="80"/>
      <c r="MWQ13" s="80"/>
      <c r="MWR13" s="85"/>
      <c r="MWS13" s="77"/>
      <c r="MWT13" s="74"/>
      <c r="MWU13" s="74"/>
      <c r="MWV13" s="85"/>
      <c r="MWW13" s="74"/>
      <c r="MWX13" s="74"/>
      <c r="MWY13" s="85"/>
      <c r="MWZ13" s="74"/>
      <c r="MXA13" s="74"/>
      <c r="MXB13" s="85"/>
      <c r="MXC13" s="74"/>
      <c r="MXD13" s="74"/>
      <c r="MXE13" s="85"/>
      <c r="MXF13" s="80"/>
      <c r="MXG13" s="80"/>
      <c r="MXH13" s="85"/>
      <c r="MXI13" s="77"/>
      <c r="MXJ13" s="74"/>
      <c r="MXK13" s="74"/>
      <c r="MXL13" s="85"/>
      <c r="MXM13" s="74"/>
      <c r="MXN13" s="74"/>
      <c r="MXO13" s="85"/>
      <c r="MXP13" s="74"/>
      <c r="MXQ13" s="74"/>
      <c r="MXR13" s="85"/>
      <c r="MXS13" s="74"/>
      <c r="MXT13" s="74"/>
      <c r="MXU13" s="85"/>
      <c r="MXV13" s="80"/>
      <c r="MXW13" s="80"/>
      <c r="MXX13" s="85"/>
      <c r="MXY13" s="77"/>
      <c r="MXZ13" s="74"/>
      <c r="MYA13" s="74"/>
      <c r="MYB13" s="85"/>
      <c r="MYC13" s="74"/>
      <c r="MYD13" s="74"/>
      <c r="MYE13" s="85"/>
      <c r="MYF13" s="74"/>
      <c r="MYG13" s="74"/>
      <c r="MYH13" s="85"/>
      <c r="MYI13" s="74"/>
      <c r="MYJ13" s="74"/>
      <c r="MYK13" s="85"/>
      <c r="MYL13" s="80"/>
      <c r="MYM13" s="80"/>
      <c r="MYN13" s="85"/>
      <c r="MYO13" s="77"/>
      <c r="MYP13" s="74"/>
      <c r="MYQ13" s="74"/>
      <c r="MYR13" s="85"/>
      <c r="MYS13" s="74"/>
      <c r="MYT13" s="74"/>
      <c r="MYU13" s="85"/>
      <c r="MYV13" s="74"/>
      <c r="MYW13" s="74"/>
      <c r="MYX13" s="85"/>
      <c r="MYY13" s="74"/>
      <c r="MYZ13" s="74"/>
      <c r="MZA13" s="85"/>
      <c r="MZB13" s="80"/>
      <c r="MZC13" s="80"/>
      <c r="MZD13" s="85"/>
      <c r="MZE13" s="77"/>
      <c r="MZF13" s="74"/>
      <c r="MZG13" s="74"/>
      <c r="MZH13" s="85"/>
      <c r="MZI13" s="74"/>
      <c r="MZJ13" s="74"/>
      <c r="MZK13" s="85"/>
      <c r="MZL13" s="74"/>
      <c r="MZM13" s="74"/>
      <c r="MZN13" s="85"/>
      <c r="MZO13" s="74"/>
      <c r="MZP13" s="74"/>
      <c r="MZQ13" s="85"/>
      <c r="MZR13" s="80"/>
      <c r="MZS13" s="80"/>
      <c r="MZT13" s="85"/>
      <c r="MZU13" s="77"/>
      <c r="MZV13" s="74"/>
      <c r="MZW13" s="74"/>
      <c r="MZX13" s="85"/>
      <c r="MZY13" s="74"/>
      <c r="MZZ13" s="74"/>
      <c r="NAA13" s="85"/>
      <c r="NAB13" s="74"/>
      <c r="NAC13" s="74"/>
      <c r="NAD13" s="85"/>
      <c r="NAE13" s="74"/>
      <c r="NAF13" s="74"/>
      <c r="NAG13" s="85"/>
      <c r="NAH13" s="80"/>
      <c r="NAI13" s="80"/>
      <c r="NAJ13" s="85"/>
      <c r="NAK13" s="77"/>
      <c r="NAL13" s="74"/>
      <c r="NAM13" s="74"/>
      <c r="NAN13" s="85"/>
      <c r="NAO13" s="74"/>
      <c r="NAP13" s="74"/>
      <c r="NAQ13" s="85"/>
      <c r="NAR13" s="74"/>
      <c r="NAS13" s="74"/>
      <c r="NAT13" s="85"/>
      <c r="NAU13" s="74"/>
      <c r="NAV13" s="74"/>
      <c r="NAW13" s="85"/>
      <c r="NAX13" s="80"/>
      <c r="NAY13" s="80"/>
      <c r="NAZ13" s="85"/>
      <c r="NBA13" s="77"/>
      <c r="NBB13" s="74"/>
      <c r="NBC13" s="74"/>
      <c r="NBD13" s="85"/>
      <c r="NBE13" s="74"/>
      <c r="NBF13" s="74"/>
      <c r="NBG13" s="85"/>
      <c r="NBH13" s="74"/>
      <c r="NBI13" s="74"/>
      <c r="NBJ13" s="85"/>
      <c r="NBK13" s="74"/>
      <c r="NBL13" s="74"/>
      <c r="NBM13" s="85"/>
      <c r="NBN13" s="80"/>
      <c r="NBO13" s="80"/>
      <c r="NBP13" s="85"/>
      <c r="NBQ13" s="77"/>
      <c r="NBR13" s="74"/>
      <c r="NBS13" s="74"/>
      <c r="NBT13" s="85"/>
      <c r="NBU13" s="74"/>
      <c r="NBV13" s="74"/>
      <c r="NBW13" s="85"/>
      <c r="NBX13" s="74"/>
      <c r="NBY13" s="74"/>
      <c r="NBZ13" s="85"/>
      <c r="NCA13" s="74"/>
      <c r="NCB13" s="74"/>
      <c r="NCC13" s="85"/>
      <c r="NCD13" s="80"/>
      <c r="NCE13" s="80"/>
      <c r="NCF13" s="85"/>
      <c r="NCG13" s="77"/>
      <c r="NCH13" s="74"/>
      <c r="NCI13" s="74"/>
      <c r="NCJ13" s="85"/>
      <c r="NCK13" s="74"/>
      <c r="NCL13" s="74"/>
      <c r="NCM13" s="85"/>
      <c r="NCN13" s="74"/>
      <c r="NCO13" s="74"/>
      <c r="NCP13" s="85"/>
      <c r="NCQ13" s="74"/>
      <c r="NCR13" s="74"/>
      <c r="NCS13" s="85"/>
      <c r="NCT13" s="80"/>
      <c r="NCU13" s="80"/>
      <c r="NCV13" s="85"/>
      <c r="NCW13" s="77"/>
      <c r="NCX13" s="74"/>
      <c r="NCY13" s="74"/>
      <c r="NCZ13" s="85"/>
      <c r="NDA13" s="74"/>
      <c r="NDB13" s="74"/>
      <c r="NDC13" s="85"/>
      <c r="NDD13" s="74"/>
      <c r="NDE13" s="74"/>
      <c r="NDF13" s="85"/>
      <c r="NDG13" s="74"/>
      <c r="NDH13" s="74"/>
      <c r="NDI13" s="85"/>
      <c r="NDJ13" s="80"/>
      <c r="NDK13" s="80"/>
      <c r="NDL13" s="85"/>
      <c r="NDM13" s="77"/>
      <c r="NDN13" s="74"/>
      <c r="NDO13" s="74"/>
      <c r="NDP13" s="85"/>
      <c r="NDQ13" s="74"/>
      <c r="NDR13" s="74"/>
      <c r="NDS13" s="85"/>
      <c r="NDT13" s="74"/>
      <c r="NDU13" s="74"/>
      <c r="NDV13" s="85"/>
      <c r="NDW13" s="74"/>
      <c r="NDX13" s="74"/>
      <c r="NDY13" s="85"/>
      <c r="NDZ13" s="80"/>
      <c r="NEA13" s="80"/>
      <c r="NEB13" s="85"/>
      <c r="NEC13" s="77"/>
      <c r="NED13" s="74"/>
      <c r="NEE13" s="74"/>
      <c r="NEF13" s="85"/>
      <c r="NEG13" s="74"/>
      <c r="NEH13" s="74"/>
      <c r="NEI13" s="85"/>
      <c r="NEJ13" s="74"/>
      <c r="NEK13" s="74"/>
      <c r="NEL13" s="85"/>
      <c r="NEM13" s="74"/>
      <c r="NEN13" s="74"/>
      <c r="NEO13" s="85"/>
      <c r="NEP13" s="80"/>
      <c r="NEQ13" s="80"/>
      <c r="NER13" s="85"/>
      <c r="NES13" s="77"/>
      <c r="NET13" s="74"/>
      <c r="NEU13" s="74"/>
      <c r="NEV13" s="85"/>
      <c r="NEW13" s="74"/>
      <c r="NEX13" s="74"/>
      <c r="NEY13" s="85"/>
      <c r="NEZ13" s="74"/>
      <c r="NFA13" s="74"/>
      <c r="NFB13" s="85"/>
      <c r="NFC13" s="74"/>
      <c r="NFD13" s="74"/>
      <c r="NFE13" s="85"/>
      <c r="NFF13" s="80"/>
      <c r="NFG13" s="80"/>
      <c r="NFH13" s="85"/>
      <c r="NFI13" s="77"/>
      <c r="NFJ13" s="74"/>
      <c r="NFK13" s="74"/>
      <c r="NFL13" s="85"/>
      <c r="NFM13" s="74"/>
      <c r="NFN13" s="74"/>
      <c r="NFO13" s="85"/>
      <c r="NFP13" s="74"/>
      <c r="NFQ13" s="74"/>
      <c r="NFR13" s="85"/>
      <c r="NFS13" s="74"/>
      <c r="NFT13" s="74"/>
      <c r="NFU13" s="85"/>
      <c r="NFV13" s="80"/>
      <c r="NFW13" s="80"/>
      <c r="NFX13" s="85"/>
      <c r="NFY13" s="77"/>
      <c r="NFZ13" s="74"/>
      <c r="NGA13" s="74"/>
      <c r="NGB13" s="85"/>
      <c r="NGC13" s="74"/>
      <c r="NGD13" s="74"/>
      <c r="NGE13" s="85"/>
      <c r="NGF13" s="74"/>
      <c r="NGG13" s="74"/>
      <c r="NGH13" s="85"/>
      <c r="NGI13" s="74"/>
      <c r="NGJ13" s="74"/>
      <c r="NGK13" s="85"/>
      <c r="NGL13" s="80"/>
      <c r="NGM13" s="80"/>
      <c r="NGN13" s="85"/>
      <c r="NGO13" s="77"/>
      <c r="NGP13" s="74"/>
      <c r="NGQ13" s="74"/>
      <c r="NGR13" s="85"/>
      <c r="NGS13" s="74"/>
      <c r="NGT13" s="74"/>
      <c r="NGU13" s="85"/>
      <c r="NGV13" s="74"/>
      <c r="NGW13" s="74"/>
      <c r="NGX13" s="85"/>
      <c r="NGY13" s="74"/>
      <c r="NGZ13" s="74"/>
      <c r="NHA13" s="85"/>
      <c r="NHB13" s="80"/>
      <c r="NHC13" s="80"/>
      <c r="NHD13" s="85"/>
      <c r="NHE13" s="77"/>
      <c r="NHF13" s="74"/>
      <c r="NHG13" s="74"/>
      <c r="NHH13" s="85"/>
      <c r="NHI13" s="74"/>
      <c r="NHJ13" s="74"/>
      <c r="NHK13" s="85"/>
      <c r="NHL13" s="74"/>
      <c r="NHM13" s="74"/>
      <c r="NHN13" s="85"/>
      <c r="NHO13" s="74"/>
      <c r="NHP13" s="74"/>
      <c r="NHQ13" s="85"/>
      <c r="NHR13" s="80"/>
      <c r="NHS13" s="80"/>
      <c r="NHT13" s="85"/>
      <c r="NHU13" s="77"/>
      <c r="NHV13" s="74"/>
      <c r="NHW13" s="74"/>
      <c r="NHX13" s="85"/>
      <c r="NHY13" s="74"/>
      <c r="NHZ13" s="74"/>
      <c r="NIA13" s="85"/>
      <c r="NIB13" s="74"/>
      <c r="NIC13" s="74"/>
      <c r="NID13" s="85"/>
      <c r="NIE13" s="74"/>
      <c r="NIF13" s="74"/>
      <c r="NIG13" s="85"/>
      <c r="NIH13" s="80"/>
      <c r="NII13" s="80"/>
      <c r="NIJ13" s="85"/>
      <c r="NIK13" s="77"/>
      <c r="NIL13" s="74"/>
      <c r="NIM13" s="74"/>
      <c r="NIN13" s="85"/>
      <c r="NIO13" s="74"/>
      <c r="NIP13" s="74"/>
      <c r="NIQ13" s="85"/>
      <c r="NIR13" s="74"/>
      <c r="NIS13" s="74"/>
      <c r="NIT13" s="85"/>
      <c r="NIU13" s="74"/>
      <c r="NIV13" s="74"/>
      <c r="NIW13" s="85"/>
      <c r="NIX13" s="80"/>
      <c r="NIY13" s="80"/>
      <c r="NIZ13" s="85"/>
      <c r="NJA13" s="77"/>
      <c r="NJB13" s="74"/>
      <c r="NJC13" s="74"/>
      <c r="NJD13" s="85"/>
      <c r="NJE13" s="74"/>
      <c r="NJF13" s="74"/>
      <c r="NJG13" s="85"/>
      <c r="NJH13" s="74"/>
      <c r="NJI13" s="74"/>
      <c r="NJJ13" s="85"/>
      <c r="NJK13" s="74"/>
      <c r="NJL13" s="74"/>
      <c r="NJM13" s="85"/>
      <c r="NJN13" s="80"/>
      <c r="NJO13" s="80"/>
      <c r="NJP13" s="85"/>
      <c r="NJQ13" s="77"/>
      <c r="NJR13" s="74"/>
      <c r="NJS13" s="74"/>
      <c r="NJT13" s="85"/>
      <c r="NJU13" s="74"/>
      <c r="NJV13" s="74"/>
      <c r="NJW13" s="85"/>
      <c r="NJX13" s="74"/>
      <c r="NJY13" s="74"/>
      <c r="NJZ13" s="85"/>
      <c r="NKA13" s="74"/>
      <c r="NKB13" s="74"/>
      <c r="NKC13" s="85"/>
      <c r="NKD13" s="80"/>
      <c r="NKE13" s="80"/>
      <c r="NKF13" s="85"/>
      <c r="NKG13" s="77"/>
      <c r="NKH13" s="74"/>
      <c r="NKI13" s="74"/>
      <c r="NKJ13" s="85"/>
      <c r="NKK13" s="74"/>
      <c r="NKL13" s="74"/>
      <c r="NKM13" s="85"/>
      <c r="NKN13" s="74"/>
      <c r="NKO13" s="74"/>
      <c r="NKP13" s="85"/>
      <c r="NKQ13" s="74"/>
      <c r="NKR13" s="74"/>
      <c r="NKS13" s="85"/>
      <c r="NKT13" s="80"/>
      <c r="NKU13" s="80"/>
      <c r="NKV13" s="85"/>
      <c r="NKW13" s="77"/>
      <c r="NKX13" s="74"/>
      <c r="NKY13" s="74"/>
      <c r="NKZ13" s="85"/>
      <c r="NLA13" s="74"/>
      <c r="NLB13" s="74"/>
      <c r="NLC13" s="85"/>
      <c r="NLD13" s="74"/>
      <c r="NLE13" s="74"/>
      <c r="NLF13" s="85"/>
      <c r="NLG13" s="74"/>
      <c r="NLH13" s="74"/>
      <c r="NLI13" s="85"/>
      <c r="NLJ13" s="80"/>
      <c r="NLK13" s="80"/>
      <c r="NLL13" s="85"/>
      <c r="NLM13" s="77"/>
      <c r="NLN13" s="74"/>
      <c r="NLO13" s="74"/>
      <c r="NLP13" s="85"/>
      <c r="NLQ13" s="74"/>
      <c r="NLR13" s="74"/>
      <c r="NLS13" s="85"/>
      <c r="NLT13" s="74"/>
      <c r="NLU13" s="74"/>
      <c r="NLV13" s="85"/>
      <c r="NLW13" s="74"/>
      <c r="NLX13" s="74"/>
      <c r="NLY13" s="85"/>
      <c r="NLZ13" s="80"/>
      <c r="NMA13" s="80"/>
      <c r="NMB13" s="85"/>
      <c r="NMC13" s="77"/>
      <c r="NMD13" s="74"/>
      <c r="NME13" s="74"/>
      <c r="NMF13" s="85"/>
      <c r="NMG13" s="74"/>
      <c r="NMH13" s="74"/>
      <c r="NMI13" s="85"/>
      <c r="NMJ13" s="74"/>
      <c r="NMK13" s="74"/>
      <c r="NML13" s="85"/>
      <c r="NMM13" s="74"/>
      <c r="NMN13" s="74"/>
      <c r="NMO13" s="85"/>
      <c r="NMP13" s="80"/>
      <c r="NMQ13" s="80"/>
      <c r="NMR13" s="85"/>
      <c r="NMS13" s="77"/>
      <c r="NMT13" s="74"/>
      <c r="NMU13" s="74"/>
      <c r="NMV13" s="85"/>
      <c r="NMW13" s="74"/>
      <c r="NMX13" s="74"/>
      <c r="NMY13" s="85"/>
      <c r="NMZ13" s="74"/>
      <c r="NNA13" s="74"/>
      <c r="NNB13" s="85"/>
      <c r="NNC13" s="74"/>
      <c r="NND13" s="74"/>
      <c r="NNE13" s="85"/>
      <c r="NNF13" s="80"/>
      <c r="NNG13" s="80"/>
      <c r="NNH13" s="85"/>
      <c r="NNI13" s="77"/>
      <c r="NNJ13" s="74"/>
      <c r="NNK13" s="74"/>
      <c r="NNL13" s="85"/>
      <c r="NNM13" s="74"/>
      <c r="NNN13" s="74"/>
      <c r="NNO13" s="85"/>
      <c r="NNP13" s="74"/>
      <c r="NNQ13" s="74"/>
      <c r="NNR13" s="85"/>
      <c r="NNS13" s="74"/>
      <c r="NNT13" s="74"/>
      <c r="NNU13" s="85"/>
      <c r="NNV13" s="80"/>
      <c r="NNW13" s="80"/>
      <c r="NNX13" s="85"/>
      <c r="NNY13" s="77"/>
      <c r="NNZ13" s="74"/>
      <c r="NOA13" s="74"/>
      <c r="NOB13" s="85"/>
      <c r="NOC13" s="74"/>
      <c r="NOD13" s="74"/>
      <c r="NOE13" s="85"/>
      <c r="NOF13" s="74"/>
      <c r="NOG13" s="74"/>
      <c r="NOH13" s="85"/>
      <c r="NOI13" s="74"/>
      <c r="NOJ13" s="74"/>
      <c r="NOK13" s="85"/>
      <c r="NOL13" s="80"/>
      <c r="NOM13" s="80"/>
      <c r="NON13" s="85"/>
      <c r="NOO13" s="77"/>
      <c r="NOP13" s="74"/>
      <c r="NOQ13" s="74"/>
      <c r="NOR13" s="85"/>
      <c r="NOS13" s="74"/>
      <c r="NOT13" s="74"/>
      <c r="NOU13" s="85"/>
      <c r="NOV13" s="74"/>
      <c r="NOW13" s="74"/>
      <c r="NOX13" s="85"/>
      <c r="NOY13" s="74"/>
      <c r="NOZ13" s="74"/>
      <c r="NPA13" s="85"/>
      <c r="NPB13" s="80"/>
      <c r="NPC13" s="80"/>
      <c r="NPD13" s="85"/>
      <c r="NPE13" s="77"/>
      <c r="NPF13" s="74"/>
      <c r="NPG13" s="74"/>
      <c r="NPH13" s="85"/>
      <c r="NPI13" s="74"/>
      <c r="NPJ13" s="74"/>
      <c r="NPK13" s="85"/>
      <c r="NPL13" s="74"/>
      <c r="NPM13" s="74"/>
      <c r="NPN13" s="85"/>
      <c r="NPO13" s="74"/>
      <c r="NPP13" s="74"/>
      <c r="NPQ13" s="85"/>
      <c r="NPR13" s="80"/>
      <c r="NPS13" s="80"/>
      <c r="NPT13" s="85"/>
      <c r="NPU13" s="77"/>
      <c r="NPV13" s="74"/>
      <c r="NPW13" s="74"/>
      <c r="NPX13" s="85"/>
      <c r="NPY13" s="74"/>
      <c r="NPZ13" s="74"/>
      <c r="NQA13" s="85"/>
      <c r="NQB13" s="74"/>
      <c r="NQC13" s="74"/>
      <c r="NQD13" s="85"/>
      <c r="NQE13" s="74"/>
      <c r="NQF13" s="74"/>
      <c r="NQG13" s="85"/>
      <c r="NQH13" s="80"/>
      <c r="NQI13" s="80"/>
      <c r="NQJ13" s="85"/>
      <c r="NQK13" s="77"/>
      <c r="NQL13" s="74"/>
      <c r="NQM13" s="74"/>
      <c r="NQN13" s="85"/>
      <c r="NQO13" s="74"/>
      <c r="NQP13" s="74"/>
      <c r="NQQ13" s="85"/>
      <c r="NQR13" s="74"/>
      <c r="NQS13" s="74"/>
      <c r="NQT13" s="85"/>
      <c r="NQU13" s="74"/>
      <c r="NQV13" s="74"/>
      <c r="NQW13" s="85"/>
      <c r="NQX13" s="80"/>
      <c r="NQY13" s="80"/>
      <c r="NQZ13" s="85"/>
      <c r="NRA13" s="77"/>
      <c r="NRB13" s="74"/>
      <c r="NRC13" s="74"/>
      <c r="NRD13" s="85"/>
      <c r="NRE13" s="74"/>
      <c r="NRF13" s="74"/>
      <c r="NRG13" s="85"/>
      <c r="NRH13" s="74"/>
      <c r="NRI13" s="74"/>
      <c r="NRJ13" s="85"/>
      <c r="NRK13" s="74"/>
      <c r="NRL13" s="74"/>
      <c r="NRM13" s="85"/>
      <c r="NRN13" s="80"/>
      <c r="NRO13" s="80"/>
      <c r="NRP13" s="85"/>
      <c r="NRQ13" s="77"/>
      <c r="NRR13" s="74"/>
      <c r="NRS13" s="74"/>
      <c r="NRT13" s="85"/>
      <c r="NRU13" s="74"/>
      <c r="NRV13" s="74"/>
      <c r="NRW13" s="85"/>
      <c r="NRX13" s="74"/>
      <c r="NRY13" s="74"/>
      <c r="NRZ13" s="85"/>
      <c r="NSA13" s="74"/>
      <c r="NSB13" s="74"/>
      <c r="NSC13" s="85"/>
      <c r="NSD13" s="80"/>
      <c r="NSE13" s="80"/>
      <c r="NSF13" s="85"/>
      <c r="NSG13" s="77"/>
      <c r="NSH13" s="74"/>
      <c r="NSI13" s="74"/>
      <c r="NSJ13" s="85"/>
      <c r="NSK13" s="74"/>
      <c r="NSL13" s="74"/>
      <c r="NSM13" s="85"/>
      <c r="NSN13" s="74"/>
      <c r="NSO13" s="74"/>
      <c r="NSP13" s="85"/>
      <c r="NSQ13" s="74"/>
      <c r="NSR13" s="74"/>
      <c r="NSS13" s="85"/>
      <c r="NST13" s="80"/>
      <c r="NSU13" s="80"/>
      <c r="NSV13" s="85"/>
      <c r="NSW13" s="77"/>
      <c r="NSX13" s="74"/>
      <c r="NSY13" s="74"/>
      <c r="NSZ13" s="85"/>
      <c r="NTA13" s="74"/>
      <c r="NTB13" s="74"/>
      <c r="NTC13" s="85"/>
      <c r="NTD13" s="74"/>
      <c r="NTE13" s="74"/>
      <c r="NTF13" s="85"/>
      <c r="NTG13" s="74"/>
      <c r="NTH13" s="74"/>
      <c r="NTI13" s="85"/>
      <c r="NTJ13" s="80"/>
      <c r="NTK13" s="80"/>
      <c r="NTL13" s="85"/>
      <c r="NTM13" s="77"/>
      <c r="NTN13" s="74"/>
      <c r="NTO13" s="74"/>
      <c r="NTP13" s="85"/>
      <c r="NTQ13" s="74"/>
      <c r="NTR13" s="74"/>
      <c r="NTS13" s="85"/>
      <c r="NTT13" s="74"/>
      <c r="NTU13" s="74"/>
      <c r="NTV13" s="85"/>
      <c r="NTW13" s="74"/>
      <c r="NTX13" s="74"/>
      <c r="NTY13" s="85"/>
      <c r="NTZ13" s="80"/>
      <c r="NUA13" s="80"/>
      <c r="NUB13" s="85"/>
      <c r="NUC13" s="77"/>
      <c r="NUD13" s="74"/>
      <c r="NUE13" s="74"/>
      <c r="NUF13" s="85"/>
      <c r="NUG13" s="74"/>
      <c r="NUH13" s="74"/>
      <c r="NUI13" s="85"/>
      <c r="NUJ13" s="74"/>
      <c r="NUK13" s="74"/>
      <c r="NUL13" s="85"/>
      <c r="NUM13" s="74"/>
      <c r="NUN13" s="74"/>
      <c r="NUO13" s="85"/>
      <c r="NUP13" s="80"/>
      <c r="NUQ13" s="80"/>
      <c r="NUR13" s="85"/>
      <c r="NUS13" s="77"/>
      <c r="NUT13" s="74"/>
      <c r="NUU13" s="74"/>
      <c r="NUV13" s="85"/>
      <c r="NUW13" s="74"/>
      <c r="NUX13" s="74"/>
      <c r="NUY13" s="85"/>
      <c r="NUZ13" s="74"/>
      <c r="NVA13" s="74"/>
      <c r="NVB13" s="85"/>
      <c r="NVC13" s="74"/>
      <c r="NVD13" s="74"/>
      <c r="NVE13" s="85"/>
      <c r="NVF13" s="80"/>
      <c r="NVG13" s="80"/>
      <c r="NVH13" s="85"/>
      <c r="NVI13" s="77"/>
      <c r="NVJ13" s="74"/>
      <c r="NVK13" s="74"/>
      <c r="NVL13" s="85"/>
      <c r="NVM13" s="74"/>
      <c r="NVN13" s="74"/>
      <c r="NVO13" s="85"/>
      <c r="NVP13" s="74"/>
      <c r="NVQ13" s="74"/>
      <c r="NVR13" s="85"/>
      <c r="NVS13" s="74"/>
      <c r="NVT13" s="74"/>
      <c r="NVU13" s="85"/>
      <c r="NVV13" s="80"/>
      <c r="NVW13" s="80"/>
      <c r="NVX13" s="85"/>
      <c r="NVY13" s="77"/>
      <c r="NVZ13" s="74"/>
      <c r="NWA13" s="74"/>
      <c r="NWB13" s="85"/>
      <c r="NWC13" s="74"/>
      <c r="NWD13" s="74"/>
      <c r="NWE13" s="85"/>
      <c r="NWF13" s="74"/>
      <c r="NWG13" s="74"/>
      <c r="NWH13" s="85"/>
      <c r="NWI13" s="74"/>
      <c r="NWJ13" s="74"/>
      <c r="NWK13" s="85"/>
      <c r="NWL13" s="80"/>
      <c r="NWM13" s="80"/>
      <c r="NWN13" s="85"/>
      <c r="NWO13" s="77"/>
      <c r="NWP13" s="74"/>
      <c r="NWQ13" s="74"/>
      <c r="NWR13" s="85"/>
      <c r="NWS13" s="74"/>
      <c r="NWT13" s="74"/>
      <c r="NWU13" s="85"/>
      <c r="NWV13" s="74"/>
      <c r="NWW13" s="74"/>
      <c r="NWX13" s="85"/>
      <c r="NWY13" s="74"/>
      <c r="NWZ13" s="74"/>
      <c r="NXA13" s="85"/>
      <c r="NXB13" s="80"/>
      <c r="NXC13" s="80"/>
      <c r="NXD13" s="85"/>
      <c r="NXE13" s="77"/>
      <c r="NXF13" s="74"/>
      <c r="NXG13" s="74"/>
      <c r="NXH13" s="85"/>
      <c r="NXI13" s="74"/>
      <c r="NXJ13" s="74"/>
      <c r="NXK13" s="85"/>
      <c r="NXL13" s="74"/>
      <c r="NXM13" s="74"/>
      <c r="NXN13" s="85"/>
      <c r="NXO13" s="74"/>
      <c r="NXP13" s="74"/>
      <c r="NXQ13" s="85"/>
      <c r="NXR13" s="80"/>
      <c r="NXS13" s="80"/>
      <c r="NXT13" s="85"/>
      <c r="NXU13" s="77"/>
      <c r="NXV13" s="74"/>
      <c r="NXW13" s="74"/>
      <c r="NXX13" s="85"/>
      <c r="NXY13" s="74"/>
      <c r="NXZ13" s="74"/>
      <c r="NYA13" s="85"/>
      <c r="NYB13" s="74"/>
      <c r="NYC13" s="74"/>
      <c r="NYD13" s="85"/>
      <c r="NYE13" s="74"/>
      <c r="NYF13" s="74"/>
      <c r="NYG13" s="85"/>
      <c r="NYH13" s="80"/>
      <c r="NYI13" s="80"/>
      <c r="NYJ13" s="85"/>
      <c r="NYK13" s="77"/>
      <c r="NYL13" s="74"/>
      <c r="NYM13" s="74"/>
      <c r="NYN13" s="85"/>
      <c r="NYO13" s="74"/>
      <c r="NYP13" s="74"/>
      <c r="NYQ13" s="85"/>
      <c r="NYR13" s="74"/>
      <c r="NYS13" s="74"/>
      <c r="NYT13" s="85"/>
      <c r="NYU13" s="74"/>
      <c r="NYV13" s="74"/>
      <c r="NYW13" s="85"/>
      <c r="NYX13" s="80"/>
      <c r="NYY13" s="80"/>
      <c r="NYZ13" s="85"/>
      <c r="NZA13" s="77"/>
      <c r="NZB13" s="74"/>
      <c r="NZC13" s="74"/>
      <c r="NZD13" s="85"/>
      <c r="NZE13" s="74"/>
      <c r="NZF13" s="74"/>
      <c r="NZG13" s="85"/>
      <c r="NZH13" s="74"/>
      <c r="NZI13" s="74"/>
      <c r="NZJ13" s="85"/>
      <c r="NZK13" s="74"/>
      <c r="NZL13" s="74"/>
      <c r="NZM13" s="85"/>
      <c r="NZN13" s="80"/>
      <c r="NZO13" s="80"/>
      <c r="NZP13" s="85"/>
      <c r="NZQ13" s="77"/>
      <c r="NZR13" s="74"/>
      <c r="NZS13" s="74"/>
      <c r="NZT13" s="85"/>
      <c r="NZU13" s="74"/>
      <c r="NZV13" s="74"/>
      <c r="NZW13" s="85"/>
      <c r="NZX13" s="74"/>
      <c r="NZY13" s="74"/>
      <c r="NZZ13" s="85"/>
      <c r="OAA13" s="74"/>
      <c r="OAB13" s="74"/>
      <c r="OAC13" s="85"/>
      <c r="OAD13" s="80"/>
      <c r="OAE13" s="80"/>
      <c r="OAF13" s="85"/>
      <c r="OAG13" s="77"/>
      <c r="OAH13" s="74"/>
      <c r="OAI13" s="74"/>
      <c r="OAJ13" s="85"/>
      <c r="OAK13" s="74"/>
      <c r="OAL13" s="74"/>
      <c r="OAM13" s="85"/>
      <c r="OAN13" s="74"/>
      <c r="OAO13" s="74"/>
      <c r="OAP13" s="85"/>
      <c r="OAQ13" s="74"/>
      <c r="OAR13" s="74"/>
      <c r="OAS13" s="85"/>
      <c r="OAT13" s="80"/>
      <c r="OAU13" s="80"/>
      <c r="OAV13" s="85"/>
      <c r="OAW13" s="77"/>
      <c r="OAX13" s="74"/>
      <c r="OAY13" s="74"/>
      <c r="OAZ13" s="85"/>
      <c r="OBA13" s="74"/>
      <c r="OBB13" s="74"/>
      <c r="OBC13" s="85"/>
      <c r="OBD13" s="74"/>
      <c r="OBE13" s="74"/>
      <c r="OBF13" s="85"/>
      <c r="OBG13" s="74"/>
      <c r="OBH13" s="74"/>
      <c r="OBI13" s="85"/>
      <c r="OBJ13" s="80"/>
      <c r="OBK13" s="80"/>
      <c r="OBL13" s="85"/>
      <c r="OBM13" s="77"/>
      <c r="OBN13" s="74"/>
      <c r="OBO13" s="74"/>
      <c r="OBP13" s="85"/>
      <c r="OBQ13" s="74"/>
      <c r="OBR13" s="74"/>
      <c r="OBS13" s="85"/>
      <c r="OBT13" s="74"/>
      <c r="OBU13" s="74"/>
      <c r="OBV13" s="85"/>
      <c r="OBW13" s="74"/>
      <c r="OBX13" s="74"/>
      <c r="OBY13" s="85"/>
      <c r="OBZ13" s="80"/>
      <c r="OCA13" s="80"/>
      <c r="OCB13" s="85"/>
      <c r="OCC13" s="77"/>
      <c r="OCD13" s="74"/>
      <c r="OCE13" s="74"/>
      <c r="OCF13" s="85"/>
      <c r="OCG13" s="74"/>
      <c r="OCH13" s="74"/>
      <c r="OCI13" s="85"/>
      <c r="OCJ13" s="74"/>
      <c r="OCK13" s="74"/>
      <c r="OCL13" s="85"/>
      <c r="OCM13" s="74"/>
      <c r="OCN13" s="74"/>
      <c r="OCO13" s="85"/>
      <c r="OCP13" s="80"/>
      <c r="OCQ13" s="80"/>
      <c r="OCR13" s="85"/>
      <c r="OCS13" s="77"/>
      <c r="OCT13" s="74"/>
      <c r="OCU13" s="74"/>
      <c r="OCV13" s="85"/>
      <c r="OCW13" s="74"/>
      <c r="OCX13" s="74"/>
      <c r="OCY13" s="85"/>
      <c r="OCZ13" s="74"/>
      <c r="ODA13" s="74"/>
      <c r="ODB13" s="85"/>
      <c r="ODC13" s="74"/>
      <c r="ODD13" s="74"/>
      <c r="ODE13" s="85"/>
      <c r="ODF13" s="80"/>
      <c r="ODG13" s="80"/>
      <c r="ODH13" s="85"/>
      <c r="ODI13" s="77"/>
      <c r="ODJ13" s="74"/>
      <c r="ODK13" s="74"/>
      <c r="ODL13" s="85"/>
      <c r="ODM13" s="74"/>
      <c r="ODN13" s="74"/>
      <c r="ODO13" s="85"/>
      <c r="ODP13" s="74"/>
      <c r="ODQ13" s="74"/>
      <c r="ODR13" s="85"/>
      <c r="ODS13" s="74"/>
      <c r="ODT13" s="74"/>
      <c r="ODU13" s="85"/>
      <c r="ODV13" s="80"/>
      <c r="ODW13" s="80"/>
      <c r="ODX13" s="85"/>
      <c r="ODY13" s="77"/>
      <c r="ODZ13" s="74"/>
      <c r="OEA13" s="74"/>
      <c r="OEB13" s="85"/>
      <c r="OEC13" s="74"/>
      <c r="OED13" s="74"/>
      <c r="OEE13" s="85"/>
      <c r="OEF13" s="74"/>
      <c r="OEG13" s="74"/>
      <c r="OEH13" s="85"/>
      <c r="OEI13" s="74"/>
      <c r="OEJ13" s="74"/>
      <c r="OEK13" s="85"/>
      <c r="OEL13" s="80"/>
      <c r="OEM13" s="80"/>
      <c r="OEN13" s="85"/>
      <c r="OEO13" s="77"/>
      <c r="OEP13" s="74"/>
      <c r="OEQ13" s="74"/>
      <c r="OER13" s="85"/>
      <c r="OES13" s="74"/>
      <c r="OET13" s="74"/>
      <c r="OEU13" s="85"/>
      <c r="OEV13" s="74"/>
      <c r="OEW13" s="74"/>
      <c r="OEX13" s="85"/>
      <c r="OEY13" s="74"/>
      <c r="OEZ13" s="74"/>
      <c r="OFA13" s="85"/>
      <c r="OFB13" s="80"/>
      <c r="OFC13" s="80"/>
      <c r="OFD13" s="85"/>
      <c r="OFE13" s="77"/>
      <c r="OFF13" s="74"/>
      <c r="OFG13" s="74"/>
      <c r="OFH13" s="85"/>
      <c r="OFI13" s="74"/>
      <c r="OFJ13" s="74"/>
      <c r="OFK13" s="85"/>
      <c r="OFL13" s="74"/>
      <c r="OFM13" s="74"/>
      <c r="OFN13" s="85"/>
      <c r="OFO13" s="74"/>
      <c r="OFP13" s="74"/>
      <c r="OFQ13" s="85"/>
      <c r="OFR13" s="80"/>
      <c r="OFS13" s="80"/>
      <c r="OFT13" s="85"/>
      <c r="OFU13" s="77"/>
      <c r="OFV13" s="74"/>
      <c r="OFW13" s="74"/>
      <c r="OFX13" s="85"/>
      <c r="OFY13" s="74"/>
      <c r="OFZ13" s="74"/>
      <c r="OGA13" s="85"/>
      <c r="OGB13" s="74"/>
      <c r="OGC13" s="74"/>
      <c r="OGD13" s="85"/>
      <c r="OGE13" s="74"/>
      <c r="OGF13" s="74"/>
      <c r="OGG13" s="85"/>
      <c r="OGH13" s="80"/>
      <c r="OGI13" s="80"/>
      <c r="OGJ13" s="85"/>
      <c r="OGK13" s="77"/>
      <c r="OGL13" s="74"/>
      <c r="OGM13" s="74"/>
      <c r="OGN13" s="85"/>
      <c r="OGO13" s="74"/>
      <c r="OGP13" s="74"/>
      <c r="OGQ13" s="85"/>
      <c r="OGR13" s="74"/>
      <c r="OGS13" s="74"/>
      <c r="OGT13" s="85"/>
      <c r="OGU13" s="74"/>
      <c r="OGV13" s="74"/>
      <c r="OGW13" s="85"/>
      <c r="OGX13" s="80"/>
      <c r="OGY13" s="80"/>
      <c r="OGZ13" s="85"/>
      <c r="OHA13" s="77"/>
      <c r="OHB13" s="74"/>
      <c r="OHC13" s="74"/>
      <c r="OHD13" s="85"/>
      <c r="OHE13" s="74"/>
      <c r="OHF13" s="74"/>
      <c r="OHG13" s="85"/>
      <c r="OHH13" s="74"/>
      <c r="OHI13" s="74"/>
      <c r="OHJ13" s="85"/>
      <c r="OHK13" s="74"/>
      <c r="OHL13" s="74"/>
      <c r="OHM13" s="85"/>
      <c r="OHN13" s="80"/>
      <c r="OHO13" s="80"/>
      <c r="OHP13" s="85"/>
      <c r="OHQ13" s="77"/>
      <c r="OHR13" s="74"/>
      <c r="OHS13" s="74"/>
      <c r="OHT13" s="85"/>
      <c r="OHU13" s="74"/>
      <c r="OHV13" s="74"/>
      <c r="OHW13" s="85"/>
      <c r="OHX13" s="74"/>
      <c r="OHY13" s="74"/>
      <c r="OHZ13" s="85"/>
      <c r="OIA13" s="74"/>
      <c r="OIB13" s="74"/>
      <c r="OIC13" s="85"/>
      <c r="OID13" s="80"/>
      <c r="OIE13" s="80"/>
      <c r="OIF13" s="85"/>
      <c r="OIG13" s="77"/>
      <c r="OIH13" s="74"/>
      <c r="OII13" s="74"/>
      <c r="OIJ13" s="85"/>
      <c r="OIK13" s="74"/>
      <c r="OIL13" s="74"/>
      <c r="OIM13" s="85"/>
      <c r="OIN13" s="74"/>
      <c r="OIO13" s="74"/>
      <c r="OIP13" s="85"/>
      <c r="OIQ13" s="74"/>
      <c r="OIR13" s="74"/>
      <c r="OIS13" s="85"/>
      <c r="OIT13" s="80"/>
      <c r="OIU13" s="80"/>
      <c r="OIV13" s="85"/>
      <c r="OIW13" s="77"/>
      <c r="OIX13" s="74"/>
      <c r="OIY13" s="74"/>
      <c r="OIZ13" s="85"/>
      <c r="OJA13" s="74"/>
      <c r="OJB13" s="74"/>
      <c r="OJC13" s="85"/>
      <c r="OJD13" s="74"/>
      <c r="OJE13" s="74"/>
      <c r="OJF13" s="85"/>
      <c r="OJG13" s="74"/>
      <c r="OJH13" s="74"/>
      <c r="OJI13" s="85"/>
      <c r="OJJ13" s="80"/>
      <c r="OJK13" s="80"/>
      <c r="OJL13" s="85"/>
      <c r="OJM13" s="77"/>
      <c r="OJN13" s="74"/>
      <c r="OJO13" s="74"/>
      <c r="OJP13" s="85"/>
      <c r="OJQ13" s="74"/>
      <c r="OJR13" s="74"/>
      <c r="OJS13" s="85"/>
      <c r="OJT13" s="74"/>
      <c r="OJU13" s="74"/>
      <c r="OJV13" s="85"/>
      <c r="OJW13" s="74"/>
      <c r="OJX13" s="74"/>
      <c r="OJY13" s="85"/>
      <c r="OJZ13" s="80"/>
      <c r="OKA13" s="80"/>
      <c r="OKB13" s="85"/>
      <c r="OKC13" s="77"/>
      <c r="OKD13" s="74"/>
      <c r="OKE13" s="74"/>
      <c r="OKF13" s="85"/>
      <c r="OKG13" s="74"/>
      <c r="OKH13" s="74"/>
      <c r="OKI13" s="85"/>
      <c r="OKJ13" s="74"/>
      <c r="OKK13" s="74"/>
      <c r="OKL13" s="85"/>
      <c r="OKM13" s="74"/>
      <c r="OKN13" s="74"/>
      <c r="OKO13" s="85"/>
      <c r="OKP13" s="80"/>
      <c r="OKQ13" s="80"/>
      <c r="OKR13" s="85"/>
      <c r="OKS13" s="77"/>
      <c r="OKT13" s="74"/>
      <c r="OKU13" s="74"/>
      <c r="OKV13" s="85"/>
      <c r="OKW13" s="74"/>
      <c r="OKX13" s="74"/>
      <c r="OKY13" s="85"/>
      <c r="OKZ13" s="74"/>
      <c r="OLA13" s="74"/>
      <c r="OLB13" s="85"/>
      <c r="OLC13" s="74"/>
      <c r="OLD13" s="74"/>
      <c r="OLE13" s="85"/>
      <c r="OLF13" s="80"/>
      <c r="OLG13" s="80"/>
      <c r="OLH13" s="85"/>
      <c r="OLI13" s="77"/>
      <c r="OLJ13" s="74"/>
      <c r="OLK13" s="74"/>
      <c r="OLL13" s="85"/>
      <c r="OLM13" s="74"/>
      <c r="OLN13" s="74"/>
      <c r="OLO13" s="85"/>
      <c r="OLP13" s="74"/>
      <c r="OLQ13" s="74"/>
      <c r="OLR13" s="85"/>
      <c r="OLS13" s="74"/>
      <c r="OLT13" s="74"/>
      <c r="OLU13" s="85"/>
      <c r="OLV13" s="80"/>
      <c r="OLW13" s="80"/>
      <c r="OLX13" s="85"/>
      <c r="OLY13" s="77"/>
      <c r="OLZ13" s="74"/>
      <c r="OMA13" s="74"/>
      <c r="OMB13" s="85"/>
      <c r="OMC13" s="74"/>
      <c r="OMD13" s="74"/>
      <c r="OME13" s="85"/>
      <c r="OMF13" s="74"/>
      <c r="OMG13" s="74"/>
      <c r="OMH13" s="85"/>
      <c r="OMI13" s="74"/>
      <c r="OMJ13" s="74"/>
      <c r="OMK13" s="85"/>
      <c r="OML13" s="80"/>
      <c r="OMM13" s="80"/>
      <c r="OMN13" s="85"/>
      <c r="OMO13" s="77"/>
      <c r="OMP13" s="74"/>
      <c r="OMQ13" s="74"/>
      <c r="OMR13" s="85"/>
      <c r="OMS13" s="74"/>
      <c r="OMT13" s="74"/>
      <c r="OMU13" s="85"/>
      <c r="OMV13" s="74"/>
      <c r="OMW13" s="74"/>
      <c r="OMX13" s="85"/>
      <c r="OMY13" s="74"/>
      <c r="OMZ13" s="74"/>
      <c r="ONA13" s="85"/>
      <c r="ONB13" s="80"/>
      <c r="ONC13" s="80"/>
      <c r="OND13" s="85"/>
      <c r="ONE13" s="77"/>
      <c r="ONF13" s="74"/>
      <c r="ONG13" s="74"/>
      <c r="ONH13" s="85"/>
      <c r="ONI13" s="74"/>
      <c r="ONJ13" s="74"/>
      <c r="ONK13" s="85"/>
      <c r="ONL13" s="74"/>
      <c r="ONM13" s="74"/>
      <c r="ONN13" s="85"/>
      <c r="ONO13" s="74"/>
      <c r="ONP13" s="74"/>
      <c r="ONQ13" s="85"/>
      <c r="ONR13" s="80"/>
      <c r="ONS13" s="80"/>
      <c r="ONT13" s="85"/>
      <c r="ONU13" s="77"/>
      <c r="ONV13" s="74"/>
      <c r="ONW13" s="74"/>
      <c r="ONX13" s="85"/>
      <c r="ONY13" s="74"/>
      <c r="ONZ13" s="74"/>
      <c r="OOA13" s="85"/>
      <c r="OOB13" s="74"/>
      <c r="OOC13" s="74"/>
      <c r="OOD13" s="85"/>
      <c r="OOE13" s="74"/>
      <c r="OOF13" s="74"/>
      <c r="OOG13" s="85"/>
      <c r="OOH13" s="80"/>
      <c r="OOI13" s="80"/>
      <c r="OOJ13" s="85"/>
      <c r="OOK13" s="77"/>
      <c r="OOL13" s="74"/>
      <c r="OOM13" s="74"/>
      <c r="OON13" s="85"/>
      <c r="OOO13" s="74"/>
      <c r="OOP13" s="74"/>
      <c r="OOQ13" s="85"/>
      <c r="OOR13" s="74"/>
      <c r="OOS13" s="74"/>
      <c r="OOT13" s="85"/>
      <c r="OOU13" s="74"/>
      <c r="OOV13" s="74"/>
      <c r="OOW13" s="85"/>
      <c r="OOX13" s="80"/>
      <c r="OOY13" s="80"/>
      <c r="OOZ13" s="85"/>
      <c r="OPA13" s="77"/>
      <c r="OPB13" s="74"/>
      <c r="OPC13" s="74"/>
      <c r="OPD13" s="85"/>
      <c r="OPE13" s="74"/>
      <c r="OPF13" s="74"/>
      <c r="OPG13" s="85"/>
      <c r="OPH13" s="74"/>
      <c r="OPI13" s="74"/>
      <c r="OPJ13" s="85"/>
      <c r="OPK13" s="74"/>
      <c r="OPL13" s="74"/>
      <c r="OPM13" s="85"/>
      <c r="OPN13" s="80"/>
      <c r="OPO13" s="80"/>
      <c r="OPP13" s="85"/>
      <c r="OPQ13" s="77"/>
      <c r="OPR13" s="74"/>
      <c r="OPS13" s="74"/>
      <c r="OPT13" s="85"/>
      <c r="OPU13" s="74"/>
      <c r="OPV13" s="74"/>
      <c r="OPW13" s="85"/>
      <c r="OPX13" s="74"/>
      <c r="OPY13" s="74"/>
      <c r="OPZ13" s="85"/>
      <c r="OQA13" s="74"/>
      <c r="OQB13" s="74"/>
      <c r="OQC13" s="85"/>
      <c r="OQD13" s="80"/>
      <c r="OQE13" s="80"/>
      <c r="OQF13" s="85"/>
      <c r="OQG13" s="77"/>
      <c r="OQH13" s="74"/>
      <c r="OQI13" s="74"/>
      <c r="OQJ13" s="85"/>
      <c r="OQK13" s="74"/>
      <c r="OQL13" s="74"/>
      <c r="OQM13" s="85"/>
      <c r="OQN13" s="74"/>
      <c r="OQO13" s="74"/>
      <c r="OQP13" s="85"/>
      <c r="OQQ13" s="74"/>
      <c r="OQR13" s="74"/>
      <c r="OQS13" s="85"/>
      <c r="OQT13" s="80"/>
      <c r="OQU13" s="80"/>
      <c r="OQV13" s="85"/>
      <c r="OQW13" s="77"/>
      <c r="OQX13" s="74"/>
      <c r="OQY13" s="74"/>
      <c r="OQZ13" s="85"/>
      <c r="ORA13" s="74"/>
      <c r="ORB13" s="74"/>
      <c r="ORC13" s="85"/>
      <c r="ORD13" s="74"/>
      <c r="ORE13" s="74"/>
      <c r="ORF13" s="85"/>
      <c r="ORG13" s="74"/>
      <c r="ORH13" s="74"/>
      <c r="ORI13" s="85"/>
      <c r="ORJ13" s="80"/>
      <c r="ORK13" s="80"/>
      <c r="ORL13" s="85"/>
      <c r="ORM13" s="77"/>
      <c r="ORN13" s="74"/>
      <c r="ORO13" s="74"/>
      <c r="ORP13" s="85"/>
      <c r="ORQ13" s="74"/>
      <c r="ORR13" s="74"/>
      <c r="ORS13" s="85"/>
      <c r="ORT13" s="74"/>
      <c r="ORU13" s="74"/>
      <c r="ORV13" s="85"/>
      <c r="ORW13" s="74"/>
      <c r="ORX13" s="74"/>
      <c r="ORY13" s="85"/>
      <c r="ORZ13" s="80"/>
      <c r="OSA13" s="80"/>
      <c r="OSB13" s="85"/>
      <c r="OSC13" s="77"/>
      <c r="OSD13" s="74"/>
      <c r="OSE13" s="74"/>
      <c r="OSF13" s="85"/>
      <c r="OSG13" s="74"/>
      <c r="OSH13" s="74"/>
      <c r="OSI13" s="85"/>
      <c r="OSJ13" s="74"/>
      <c r="OSK13" s="74"/>
      <c r="OSL13" s="85"/>
      <c r="OSM13" s="74"/>
      <c r="OSN13" s="74"/>
      <c r="OSO13" s="85"/>
      <c r="OSP13" s="80"/>
      <c r="OSQ13" s="80"/>
      <c r="OSR13" s="85"/>
      <c r="OSS13" s="77"/>
      <c r="OST13" s="74"/>
      <c r="OSU13" s="74"/>
      <c r="OSV13" s="85"/>
      <c r="OSW13" s="74"/>
      <c r="OSX13" s="74"/>
      <c r="OSY13" s="85"/>
      <c r="OSZ13" s="74"/>
      <c r="OTA13" s="74"/>
      <c r="OTB13" s="85"/>
      <c r="OTC13" s="74"/>
      <c r="OTD13" s="74"/>
      <c r="OTE13" s="85"/>
      <c r="OTF13" s="80"/>
      <c r="OTG13" s="80"/>
      <c r="OTH13" s="85"/>
      <c r="OTI13" s="77"/>
      <c r="OTJ13" s="74"/>
      <c r="OTK13" s="74"/>
      <c r="OTL13" s="85"/>
      <c r="OTM13" s="74"/>
      <c r="OTN13" s="74"/>
      <c r="OTO13" s="85"/>
      <c r="OTP13" s="74"/>
      <c r="OTQ13" s="74"/>
      <c r="OTR13" s="85"/>
      <c r="OTS13" s="74"/>
      <c r="OTT13" s="74"/>
      <c r="OTU13" s="85"/>
      <c r="OTV13" s="80"/>
      <c r="OTW13" s="80"/>
      <c r="OTX13" s="85"/>
      <c r="OTY13" s="77"/>
      <c r="OTZ13" s="74"/>
      <c r="OUA13" s="74"/>
      <c r="OUB13" s="85"/>
      <c r="OUC13" s="74"/>
      <c r="OUD13" s="74"/>
      <c r="OUE13" s="85"/>
      <c r="OUF13" s="74"/>
      <c r="OUG13" s="74"/>
      <c r="OUH13" s="85"/>
      <c r="OUI13" s="74"/>
      <c r="OUJ13" s="74"/>
      <c r="OUK13" s="85"/>
      <c r="OUL13" s="80"/>
      <c r="OUM13" s="80"/>
      <c r="OUN13" s="85"/>
      <c r="OUO13" s="77"/>
      <c r="OUP13" s="74"/>
      <c r="OUQ13" s="74"/>
      <c r="OUR13" s="85"/>
      <c r="OUS13" s="74"/>
      <c r="OUT13" s="74"/>
      <c r="OUU13" s="85"/>
      <c r="OUV13" s="74"/>
      <c r="OUW13" s="74"/>
      <c r="OUX13" s="85"/>
      <c r="OUY13" s="74"/>
      <c r="OUZ13" s="74"/>
      <c r="OVA13" s="85"/>
      <c r="OVB13" s="80"/>
      <c r="OVC13" s="80"/>
      <c r="OVD13" s="85"/>
      <c r="OVE13" s="77"/>
      <c r="OVF13" s="74"/>
      <c r="OVG13" s="74"/>
      <c r="OVH13" s="85"/>
      <c r="OVI13" s="74"/>
      <c r="OVJ13" s="74"/>
      <c r="OVK13" s="85"/>
      <c r="OVL13" s="74"/>
      <c r="OVM13" s="74"/>
      <c r="OVN13" s="85"/>
      <c r="OVO13" s="74"/>
      <c r="OVP13" s="74"/>
      <c r="OVQ13" s="85"/>
      <c r="OVR13" s="80"/>
      <c r="OVS13" s="80"/>
      <c r="OVT13" s="85"/>
      <c r="OVU13" s="77"/>
      <c r="OVV13" s="74"/>
      <c r="OVW13" s="74"/>
      <c r="OVX13" s="85"/>
      <c r="OVY13" s="74"/>
      <c r="OVZ13" s="74"/>
      <c r="OWA13" s="85"/>
      <c r="OWB13" s="74"/>
      <c r="OWC13" s="74"/>
      <c r="OWD13" s="85"/>
      <c r="OWE13" s="74"/>
      <c r="OWF13" s="74"/>
      <c r="OWG13" s="85"/>
      <c r="OWH13" s="80"/>
      <c r="OWI13" s="80"/>
      <c r="OWJ13" s="85"/>
      <c r="OWK13" s="77"/>
      <c r="OWL13" s="74"/>
      <c r="OWM13" s="74"/>
      <c r="OWN13" s="85"/>
      <c r="OWO13" s="74"/>
      <c r="OWP13" s="74"/>
      <c r="OWQ13" s="85"/>
      <c r="OWR13" s="74"/>
      <c r="OWS13" s="74"/>
      <c r="OWT13" s="85"/>
      <c r="OWU13" s="74"/>
      <c r="OWV13" s="74"/>
      <c r="OWW13" s="85"/>
      <c r="OWX13" s="80"/>
      <c r="OWY13" s="80"/>
      <c r="OWZ13" s="85"/>
      <c r="OXA13" s="77"/>
      <c r="OXB13" s="74"/>
      <c r="OXC13" s="74"/>
      <c r="OXD13" s="85"/>
      <c r="OXE13" s="74"/>
      <c r="OXF13" s="74"/>
      <c r="OXG13" s="85"/>
      <c r="OXH13" s="74"/>
      <c r="OXI13" s="74"/>
      <c r="OXJ13" s="85"/>
      <c r="OXK13" s="74"/>
      <c r="OXL13" s="74"/>
      <c r="OXM13" s="85"/>
      <c r="OXN13" s="80"/>
      <c r="OXO13" s="80"/>
      <c r="OXP13" s="85"/>
      <c r="OXQ13" s="77"/>
      <c r="OXR13" s="74"/>
      <c r="OXS13" s="74"/>
      <c r="OXT13" s="85"/>
      <c r="OXU13" s="74"/>
      <c r="OXV13" s="74"/>
      <c r="OXW13" s="85"/>
      <c r="OXX13" s="74"/>
      <c r="OXY13" s="74"/>
      <c r="OXZ13" s="85"/>
      <c r="OYA13" s="74"/>
      <c r="OYB13" s="74"/>
      <c r="OYC13" s="85"/>
      <c r="OYD13" s="80"/>
      <c r="OYE13" s="80"/>
      <c r="OYF13" s="85"/>
      <c r="OYG13" s="77"/>
      <c r="OYH13" s="74"/>
      <c r="OYI13" s="74"/>
      <c r="OYJ13" s="85"/>
      <c r="OYK13" s="74"/>
      <c r="OYL13" s="74"/>
      <c r="OYM13" s="85"/>
      <c r="OYN13" s="74"/>
      <c r="OYO13" s="74"/>
      <c r="OYP13" s="85"/>
      <c r="OYQ13" s="74"/>
      <c r="OYR13" s="74"/>
      <c r="OYS13" s="85"/>
      <c r="OYT13" s="80"/>
      <c r="OYU13" s="80"/>
      <c r="OYV13" s="85"/>
      <c r="OYW13" s="77"/>
      <c r="OYX13" s="74"/>
      <c r="OYY13" s="74"/>
      <c r="OYZ13" s="85"/>
      <c r="OZA13" s="74"/>
      <c r="OZB13" s="74"/>
      <c r="OZC13" s="85"/>
      <c r="OZD13" s="74"/>
      <c r="OZE13" s="74"/>
      <c r="OZF13" s="85"/>
      <c r="OZG13" s="74"/>
      <c r="OZH13" s="74"/>
      <c r="OZI13" s="85"/>
      <c r="OZJ13" s="80"/>
      <c r="OZK13" s="80"/>
      <c r="OZL13" s="85"/>
      <c r="OZM13" s="77"/>
      <c r="OZN13" s="74"/>
      <c r="OZO13" s="74"/>
      <c r="OZP13" s="85"/>
      <c r="OZQ13" s="74"/>
      <c r="OZR13" s="74"/>
      <c r="OZS13" s="85"/>
      <c r="OZT13" s="74"/>
      <c r="OZU13" s="74"/>
      <c r="OZV13" s="85"/>
      <c r="OZW13" s="74"/>
      <c r="OZX13" s="74"/>
      <c r="OZY13" s="85"/>
      <c r="OZZ13" s="80"/>
      <c r="PAA13" s="80"/>
      <c r="PAB13" s="85"/>
      <c r="PAC13" s="77"/>
      <c r="PAD13" s="74"/>
      <c r="PAE13" s="74"/>
      <c r="PAF13" s="85"/>
      <c r="PAG13" s="74"/>
      <c r="PAH13" s="74"/>
      <c r="PAI13" s="85"/>
      <c r="PAJ13" s="74"/>
      <c r="PAK13" s="74"/>
      <c r="PAL13" s="85"/>
      <c r="PAM13" s="74"/>
      <c r="PAN13" s="74"/>
      <c r="PAO13" s="85"/>
      <c r="PAP13" s="80"/>
      <c r="PAQ13" s="80"/>
      <c r="PAR13" s="85"/>
      <c r="PAS13" s="77"/>
      <c r="PAT13" s="74"/>
      <c r="PAU13" s="74"/>
      <c r="PAV13" s="85"/>
      <c r="PAW13" s="74"/>
      <c r="PAX13" s="74"/>
      <c r="PAY13" s="85"/>
      <c r="PAZ13" s="74"/>
      <c r="PBA13" s="74"/>
      <c r="PBB13" s="85"/>
      <c r="PBC13" s="74"/>
      <c r="PBD13" s="74"/>
      <c r="PBE13" s="85"/>
      <c r="PBF13" s="80"/>
      <c r="PBG13" s="80"/>
      <c r="PBH13" s="85"/>
      <c r="PBI13" s="77"/>
      <c r="PBJ13" s="74"/>
      <c r="PBK13" s="74"/>
      <c r="PBL13" s="85"/>
      <c r="PBM13" s="74"/>
      <c r="PBN13" s="74"/>
      <c r="PBO13" s="85"/>
      <c r="PBP13" s="74"/>
      <c r="PBQ13" s="74"/>
      <c r="PBR13" s="85"/>
      <c r="PBS13" s="74"/>
      <c r="PBT13" s="74"/>
      <c r="PBU13" s="85"/>
      <c r="PBV13" s="80"/>
      <c r="PBW13" s="80"/>
      <c r="PBX13" s="85"/>
      <c r="PBY13" s="77"/>
      <c r="PBZ13" s="74"/>
      <c r="PCA13" s="74"/>
      <c r="PCB13" s="85"/>
      <c r="PCC13" s="74"/>
      <c r="PCD13" s="74"/>
      <c r="PCE13" s="85"/>
      <c r="PCF13" s="74"/>
      <c r="PCG13" s="74"/>
      <c r="PCH13" s="85"/>
      <c r="PCI13" s="74"/>
      <c r="PCJ13" s="74"/>
      <c r="PCK13" s="85"/>
      <c r="PCL13" s="80"/>
      <c r="PCM13" s="80"/>
      <c r="PCN13" s="85"/>
      <c r="PCO13" s="77"/>
      <c r="PCP13" s="74"/>
      <c r="PCQ13" s="74"/>
      <c r="PCR13" s="85"/>
      <c r="PCS13" s="74"/>
      <c r="PCT13" s="74"/>
      <c r="PCU13" s="85"/>
      <c r="PCV13" s="74"/>
      <c r="PCW13" s="74"/>
      <c r="PCX13" s="85"/>
      <c r="PCY13" s="74"/>
      <c r="PCZ13" s="74"/>
      <c r="PDA13" s="85"/>
      <c r="PDB13" s="80"/>
      <c r="PDC13" s="80"/>
      <c r="PDD13" s="85"/>
      <c r="PDE13" s="77"/>
      <c r="PDF13" s="74"/>
      <c r="PDG13" s="74"/>
      <c r="PDH13" s="85"/>
      <c r="PDI13" s="74"/>
      <c r="PDJ13" s="74"/>
      <c r="PDK13" s="85"/>
      <c r="PDL13" s="74"/>
      <c r="PDM13" s="74"/>
      <c r="PDN13" s="85"/>
      <c r="PDO13" s="74"/>
      <c r="PDP13" s="74"/>
      <c r="PDQ13" s="85"/>
      <c r="PDR13" s="80"/>
      <c r="PDS13" s="80"/>
      <c r="PDT13" s="85"/>
      <c r="PDU13" s="77"/>
      <c r="PDV13" s="74"/>
      <c r="PDW13" s="74"/>
      <c r="PDX13" s="85"/>
      <c r="PDY13" s="74"/>
      <c r="PDZ13" s="74"/>
      <c r="PEA13" s="85"/>
      <c r="PEB13" s="74"/>
      <c r="PEC13" s="74"/>
      <c r="PED13" s="85"/>
      <c r="PEE13" s="74"/>
      <c r="PEF13" s="74"/>
      <c r="PEG13" s="85"/>
      <c r="PEH13" s="80"/>
      <c r="PEI13" s="80"/>
      <c r="PEJ13" s="85"/>
      <c r="PEK13" s="77"/>
      <c r="PEL13" s="74"/>
      <c r="PEM13" s="74"/>
      <c r="PEN13" s="85"/>
      <c r="PEO13" s="74"/>
      <c r="PEP13" s="74"/>
      <c r="PEQ13" s="85"/>
      <c r="PER13" s="74"/>
      <c r="PES13" s="74"/>
      <c r="PET13" s="85"/>
      <c r="PEU13" s="74"/>
      <c r="PEV13" s="74"/>
      <c r="PEW13" s="85"/>
      <c r="PEX13" s="80"/>
      <c r="PEY13" s="80"/>
      <c r="PEZ13" s="85"/>
      <c r="PFA13" s="77"/>
      <c r="PFB13" s="74"/>
      <c r="PFC13" s="74"/>
      <c r="PFD13" s="85"/>
      <c r="PFE13" s="74"/>
      <c r="PFF13" s="74"/>
      <c r="PFG13" s="85"/>
      <c r="PFH13" s="74"/>
      <c r="PFI13" s="74"/>
      <c r="PFJ13" s="85"/>
      <c r="PFK13" s="74"/>
      <c r="PFL13" s="74"/>
      <c r="PFM13" s="85"/>
      <c r="PFN13" s="80"/>
      <c r="PFO13" s="80"/>
      <c r="PFP13" s="85"/>
      <c r="PFQ13" s="77"/>
      <c r="PFR13" s="74"/>
      <c r="PFS13" s="74"/>
      <c r="PFT13" s="85"/>
      <c r="PFU13" s="74"/>
      <c r="PFV13" s="74"/>
      <c r="PFW13" s="85"/>
      <c r="PFX13" s="74"/>
      <c r="PFY13" s="74"/>
      <c r="PFZ13" s="85"/>
      <c r="PGA13" s="74"/>
      <c r="PGB13" s="74"/>
      <c r="PGC13" s="85"/>
      <c r="PGD13" s="80"/>
      <c r="PGE13" s="80"/>
      <c r="PGF13" s="85"/>
      <c r="PGG13" s="77"/>
      <c r="PGH13" s="74"/>
      <c r="PGI13" s="74"/>
      <c r="PGJ13" s="85"/>
      <c r="PGK13" s="74"/>
      <c r="PGL13" s="74"/>
      <c r="PGM13" s="85"/>
      <c r="PGN13" s="74"/>
      <c r="PGO13" s="74"/>
      <c r="PGP13" s="85"/>
      <c r="PGQ13" s="74"/>
      <c r="PGR13" s="74"/>
      <c r="PGS13" s="85"/>
      <c r="PGT13" s="80"/>
      <c r="PGU13" s="80"/>
      <c r="PGV13" s="85"/>
      <c r="PGW13" s="77"/>
      <c r="PGX13" s="74"/>
      <c r="PGY13" s="74"/>
      <c r="PGZ13" s="85"/>
      <c r="PHA13" s="74"/>
      <c r="PHB13" s="74"/>
      <c r="PHC13" s="85"/>
      <c r="PHD13" s="74"/>
      <c r="PHE13" s="74"/>
      <c r="PHF13" s="85"/>
      <c r="PHG13" s="74"/>
      <c r="PHH13" s="74"/>
      <c r="PHI13" s="85"/>
      <c r="PHJ13" s="80"/>
      <c r="PHK13" s="80"/>
      <c r="PHL13" s="85"/>
      <c r="PHM13" s="77"/>
      <c r="PHN13" s="74"/>
      <c r="PHO13" s="74"/>
      <c r="PHP13" s="85"/>
      <c r="PHQ13" s="74"/>
      <c r="PHR13" s="74"/>
      <c r="PHS13" s="85"/>
      <c r="PHT13" s="74"/>
      <c r="PHU13" s="74"/>
      <c r="PHV13" s="85"/>
      <c r="PHW13" s="74"/>
      <c r="PHX13" s="74"/>
      <c r="PHY13" s="85"/>
      <c r="PHZ13" s="80"/>
      <c r="PIA13" s="80"/>
      <c r="PIB13" s="85"/>
      <c r="PIC13" s="77"/>
      <c r="PID13" s="74"/>
      <c r="PIE13" s="74"/>
      <c r="PIF13" s="85"/>
      <c r="PIG13" s="74"/>
      <c r="PIH13" s="74"/>
      <c r="PII13" s="85"/>
      <c r="PIJ13" s="74"/>
      <c r="PIK13" s="74"/>
      <c r="PIL13" s="85"/>
      <c r="PIM13" s="74"/>
      <c r="PIN13" s="74"/>
      <c r="PIO13" s="85"/>
      <c r="PIP13" s="80"/>
      <c r="PIQ13" s="80"/>
      <c r="PIR13" s="85"/>
      <c r="PIS13" s="77"/>
      <c r="PIT13" s="74"/>
      <c r="PIU13" s="74"/>
      <c r="PIV13" s="85"/>
      <c r="PIW13" s="74"/>
      <c r="PIX13" s="74"/>
      <c r="PIY13" s="85"/>
      <c r="PIZ13" s="74"/>
      <c r="PJA13" s="74"/>
      <c r="PJB13" s="85"/>
      <c r="PJC13" s="74"/>
      <c r="PJD13" s="74"/>
      <c r="PJE13" s="85"/>
      <c r="PJF13" s="80"/>
      <c r="PJG13" s="80"/>
      <c r="PJH13" s="85"/>
      <c r="PJI13" s="77"/>
      <c r="PJJ13" s="74"/>
      <c r="PJK13" s="74"/>
      <c r="PJL13" s="85"/>
      <c r="PJM13" s="74"/>
      <c r="PJN13" s="74"/>
      <c r="PJO13" s="85"/>
      <c r="PJP13" s="74"/>
      <c r="PJQ13" s="74"/>
      <c r="PJR13" s="85"/>
      <c r="PJS13" s="74"/>
      <c r="PJT13" s="74"/>
      <c r="PJU13" s="85"/>
      <c r="PJV13" s="80"/>
      <c r="PJW13" s="80"/>
      <c r="PJX13" s="85"/>
      <c r="PJY13" s="77"/>
      <c r="PJZ13" s="74"/>
      <c r="PKA13" s="74"/>
      <c r="PKB13" s="85"/>
      <c r="PKC13" s="74"/>
      <c r="PKD13" s="74"/>
      <c r="PKE13" s="85"/>
      <c r="PKF13" s="74"/>
      <c r="PKG13" s="74"/>
      <c r="PKH13" s="85"/>
      <c r="PKI13" s="74"/>
      <c r="PKJ13" s="74"/>
      <c r="PKK13" s="85"/>
      <c r="PKL13" s="80"/>
      <c r="PKM13" s="80"/>
      <c r="PKN13" s="85"/>
      <c r="PKO13" s="77"/>
      <c r="PKP13" s="74"/>
      <c r="PKQ13" s="74"/>
      <c r="PKR13" s="85"/>
      <c r="PKS13" s="74"/>
      <c r="PKT13" s="74"/>
      <c r="PKU13" s="85"/>
      <c r="PKV13" s="74"/>
      <c r="PKW13" s="74"/>
      <c r="PKX13" s="85"/>
      <c r="PKY13" s="74"/>
      <c r="PKZ13" s="74"/>
      <c r="PLA13" s="85"/>
      <c r="PLB13" s="80"/>
      <c r="PLC13" s="80"/>
      <c r="PLD13" s="85"/>
      <c r="PLE13" s="77"/>
      <c r="PLF13" s="74"/>
      <c r="PLG13" s="74"/>
      <c r="PLH13" s="85"/>
      <c r="PLI13" s="74"/>
      <c r="PLJ13" s="74"/>
      <c r="PLK13" s="85"/>
      <c r="PLL13" s="74"/>
      <c r="PLM13" s="74"/>
      <c r="PLN13" s="85"/>
      <c r="PLO13" s="74"/>
      <c r="PLP13" s="74"/>
      <c r="PLQ13" s="85"/>
      <c r="PLR13" s="80"/>
      <c r="PLS13" s="80"/>
      <c r="PLT13" s="85"/>
      <c r="PLU13" s="77"/>
      <c r="PLV13" s="74"/>
      <c r="PLW13" s="74"/>
      <c r="PLX13" s="85"/>
      <c r="PLY13" s="74"/>
      <c r="PLZ13" s="74"/>
      <c r="PMA13" s="85"/>
      <c r="PMB13" s="74"/>
      <c r="PMC13" s="74"/>
      <c r="PMD13" s="85"/>
      <c r="PME13" s="74"/>
      <c r="PMF13" s="74"/>
      <c r="PMG13" s="85"/>
      <c r="PMH13" s="80"/>
      <c r="PMI13" s="80"/>
      <c r="PMJ13" s="85"/>
      <c r="PMK13" s="77"/>
      <c r="PML13" s="74"/>
      <c r="PMM13" s="74"/>
      <c r="PMN13" s="85"/>
      <c r="PMO13" s="74"/>
      <c r="PMP13" s="74"/>
      <c r="PMQ13" s="85"/>
      <c r="PMR13" s="74"/>
      <c r="PMS13" s="74"/>
      <c r="PMT13" s="85"/>
      <c r="PMU13" s="74"/>
      <c r="PMV13" s="74"/>
      <c r="PMW13" s="85"/>
      <c r="PMX13" s="80"/>
      <c r="PMY13" s="80"/>
      <c r="PMZ13" s="85"/>
      <c r="PNA13" s="77"/>
      <c r="PNB13" s="74"/>
      <c r="PNC13" s="74"/>
      <c r="PND13" s="85"/>
      <c r="PNE13" s="74"/>
      <c r="PNF13" s="74"/>
      <c r="PNG13" s="85"/>
      <c r="PNH13" s="74"/>
      <c r="PNI13" s="74"/>
      <c r="PNJ13" s="85"/>
      <c r="PNK13" s="74"/>
      <c r="PNL13" s="74"/>
      <c r="PNM13" s="85"/>
      <c r="PNN13" s="80"/>
      <c r="PNO13" s="80"/>
      <c r="PNP13" s="85"/>
      <c r="PNQ13" s="77"/>
      <c r="PNR13" s="74"/>
      <c r="PNS13" s="74"/>
      <c r="PNT13" s="85"/>
      <c r="PNU13" s="74"/>
      <c r="PNV13" s="74"/>
      <c r="PNW13" s="85"/>
      <c r="PNX13" s="74"/>
      <c r="PNY13" s="74"/>
      <c r="PNZ13" s="85"/>
      <c r="POA13" s="74"/>
      <c r="POB13" s="74"/>
      <c r="POC13" s="85"/>
      <c r="POD13" s="80"/>
      <c r="POE13" s="80"/>
      <c r="POF13" s="85"/>
      <c r="POG13" s="77"/>
      <c r="POH13" s="74"/>
      <c r="POI13" s="74"/>
      <c r="POJ13" s="85"/>
      <c r="POK13" s="74"/>
      <c r="POL13" s="74"/>
      <c r="POM13" s="85"/>
      <c r="PON13" s="74"/>
      <c r="POO13" s="74"/>
      <c r="POP13" s="85"/>
      <c r="POQ13" s="74"/>
      <c r="POR13" s="74"/>
      <c r="POS13" s="85"/>
      <c r="POT13" s="80"/>
      <c r="POU13" s="80"/>
      <c r="POV13" s="85"/>
      <c r="POW13" s="77"/>
      <c r="POX13" s="74"/>
      <c r="POY13" s="74"/>
      <c r="POZ13" s="85"/>
      <c r="PPA13" s="74"/>
      <c r="PPB13" s="74"/>
      <c r="PPC13" s="85"/>
      <c r="PPD13" s="74"/>
      <c r="PPE13" s="74"/>
      <c r="PPF13" s="85"/>
      <c r="PPG13" s="74"/>
      <c r="PPH13" s="74"/>
      <c r="PPI13" s="85"/>
      <c r="PPJ13" s="80"/>
      <c r="PPK13" s="80"/>
      <c r="PPL13" s="85"/>
      <c r="PPM13" s="77"/>
      <c r="PPN13" s="74"/>
      <c r="PPO13" s="74"/>
      <c r="PPP13" s="85"/>
      <c r="PPQ13" s="74"/>
      <c r="PPR13" s="74"/>
      <c r="PPS13" s="85"/>
      <c r="PPT13" s="74"/>
      <c r="PPU13" s="74"/>
      <c r="PPV13" s="85"/>
      <c r="PPW13" s="74"/>
      <c r="PPX13" s="74"/>
      <c r="PPY13" s="85"/>
      <c r="PPZ13" s="80"/>
      <c r="PQA13" s="80"/>
      <c r="PQB13" s="85"/>
      <c r="PQC13" s="77"/>
      <c r="PQD13" s="74"/>
      <c r="PQE13" s="74"/>
      <c r="PQF13" s="85"/>
      <c r="PQG13" s="74"/>
      <c r="PQH13" s="74"/>
      <c r="PQI13" s="85"/>
      <c r="PQJ13" s="74"/>
      <c r="PQK13" s="74"/>
      <c r="PQL13" s="85"/>
      <c r="PQM13" s="74"/>
      <c r="PQN13" s="74"/>
      <c r="PQO13" s="85"/>
      <c r="PQP13" s="80"/>
      <c r="PQQ13" s="80"/>
      <c r="PQR13" s="85"/>
      <c r="PQS13" s="77"/>
      <c r="PQT13" s="74"/>
      <c r="PQU13" s="74"/>
      <c r="PQV13" s="85"/>
      <c r="PQW13" s="74"/>
      <c r="PQX13" s="74"/>
      <c r="PQY13" s="85"/>
      <c r="PQZ13" s="74"/>
      <c r="PRA13" s="74"/>
      <c r="PRB13" s="85"/>
      <c r="PRC13" s="74"/>
      <c r="PRD13" s="74"/>
      <c r="PRE13" s="85"/>
      <c r="PRF13" s="80"/>
      <c r="PRG13" s="80"/>
      <c r="PRH13" s="85"/>
      <c r="PRI13" s="77"/>
      <c r="PRJ13" s="74"/>
      <c r="PRK13" s="74"/>
      <c r="PRL13" s="85"/>
      <c r="PRM13" s="74"/>
      <c r="PRN13" s="74"/>
      <c r="PRO13" s="85"/>
      <c r="PRP13" s="74"/>
      <c r="PRQ13" s="74"/>
      <c r="PRR13" s="85"/>
      <c r="PRS13" s="74"/>
      <c r="PRT13" s="74"/>
      <c r="PRU13" s="85"/>
      <c r="PRV13" s="80"/>
      <c r="PRW13" s="80"/>
      <c r="PRX13" s="85"/>
      <c r="PRY13" s="77"/>
      <c r="PRZ13" s="74"/>
      <c r="PSA13" s="74"/>
      <c r="PSB13" s="85"/>
      <c r="PSC13" s="74"/>
      <c r="PSD13" s="74"/>
      <c r="PSE13" s="85"/>
      <c r="PSF13" s="74"/>
      <c r="PSG13" s="74"/>
      <c r="PSH13" s="85"/>
      <c r="PSI13" s="74"/>
      <c r="PSJ13" s="74"/>
      <c r="PSK13" s="85"/>
      <c r="PSL13" s="80"/>
      <c r="PSM13" s="80"/>
      <c r="PSN13" s="85"/>
      <c r="PSO13" s="77"/>
      <c r="PSP13" s="74"/>
      <c r="PSQ13" s="74"/>
      <c r="PSR13" s="85"/>
      <c r="PSS13" s="74"/>
      <c r="PST13" s="74"/>
      <c r="PSU13" s="85"/>
      <c r="PSV13" s="74"/>
      <c r="PSW13" s="74"/>
      <c r="PSX13" s="85"/>
      <c r="PSY13" s="74"/>
      <c r="PSZ13" s="74"/>
      <c r="PTA13" s="85"/>
      <c r="PTB13" s="80"/>
      <c r="PTC13" s="80"/>
      <c r="PTD13" s="85"/>
      <c r="PTE13" s="77"/>
      <c r="PTF13" s="74"/>
      <c r="PTG13" s="74"/>
      <c r="PTH13" s="85"/>
      <c r="PTI13" s="74"/>
      <c r="PTJ13" s="74"/>
      <c r="PTK13" s="85"/>
      <c r="PTL13" s="74"/>
      <c r="PTM13" s="74"/>
      <c r="PTN13" s="85"/>
      <c r="PTO13" s="74"/>
      <c r="PTP13" s="74"/>
      <c r="PTQ13" s="85"/>
      <c r="PTR13" s="80"/>
      <c r="PTS13" s="80"/>
      <c r="PTT13" s="85"/>
      <c r="PTU13" s="77"/>
      <c r="PTV13" s="74"/>
      <c r="PTW13" s="74"/>
      <c r="PTX13" s="85"/>
      <c r="PTY13" s="74"/>
      <c r="PTZ13" s="74"/>
      <c r="PUA13" s="85"/>
      <c r="PUB13" s="74"/>
      <c r="PUC13" s="74"/>
      <c r="PUD13" s="85"/>
      <c r="PUE13" s="74"/>
      <c r="PUF13" s="74"/>
      <c r="PUG13" s="85"/>
      <c r="PUH13" s="80"/>
      <c r="PUI13" s="80"/>
      <c r="PUJ13" s="85"/>
      <c r="PUK13" s="77"/>
      <c r="PUL13" s="74"/>
      <c r="PUM13" s="74"/>
      <c r="PUN13" s="85"/>
      <c r="PUO13" s="74"/>
      <c r="PUP13" s="74"/>
      <c r="PUQ13" s="85"/>
      <c r="PUR13" s="74"/>
      <c r="PUS13" s="74"/>
      <c r="PUT13" s="85"/>
      <c r="PUU13" s="74"/>
      <c r="PUV13" s="74"/>
      <c r="PUW13" s="85"/>
      <c r="PUX13" s="80"/>
      <c r="PUY13" s="80"/>
      <c r="PUZ13" s="85"/>
      <c r="PVA13" s="77"/>
      <c r="PVB13" s="74"/>
      <c r="PVC13" s="74"/>
      <c r="PVD13" s="85"/>
      <c r="PVE13" s="74"/>
      <c r="PVF13" s="74"/>
      <c r="PVG13" s="85"/>
      <c r="PVH13" s="74"/>
      <c r="PVI13" s="74"/>
      <c r="PVJ13" s="85"/>
      <c r="PVK13" s="74"/>
      <c r="PVL13" s="74"/>
      <c r="PVM13" s="85"/>
      <c r="PVN13" s="80"/>
      <c r="PVO13" s="80"/>
      <c r="PVP13" s="85"/>
      <c r="PVQ13" s="77"/>
      <c r="PVR13" s="74"/>
      <c r="PVS13" s="74"/>
      <c r="PVT13" s="85"/>
      <c r="PVU13" s="74"/>
      <c r="PVV13" s="74"/>
      <c r="PVW13" s="85"/>
      <c r="PVX13" s="74"/>
      <c r="PVY13" s="74"/>
      <c r="PVZ13" s="85"/>
      <c r="PWA13" s="74"/>
      <c r="PWB13" s="74"/>
      <c r="PWC13" s="85"/>
      <c r="PWD13" s="80"/>
      <c r="PWE13" s="80"/>
      <c r="PWF13" s="85"/>
      <c r="PWG13" s="77"/>
      <c r="PWH13" s="74"/>
      <c r="PWI13" s="74"/>
      <c r="PWJ13" s="85"/>
      <c r="PWK13" s="74"/>
      <c r="PWL13" s="74"/>
      <c r="PWM13" s="85"/>
      <c r="PWN13" s="74"/>
      <c r="PWO13" s="74"/>
      <c r="PWP13" s="85"/>
      <c r="PWQ13" s="74"/>
      <c r="PWR13" s="74"/>
      <c r="PWS13" s="85"/>
      <c r="PWT13" s="80"/>
      <c r="PWU13" s="80"/>
      <c r="PWV13" s="85"/>
      <c r="PWW13" s="77"/>
      <c r="PWX13" s="74"/>
      <c r="PWY13" s="74"/>
      <c r="PWZ13" s="85"/>
      <c r="PXA13" s="74"/>
      <c r="PXB13" s="74"/>
      <c r="PXC13" s="85"/>
      <c r="PXD13" s="74"/>
      <c r="PXE13" s="74"/>
      <c r="PXF13" s="85"/>
      <c r="PXG13" s="74"/>
      <c r="PXH13" s="74"/>
      <c r="PXI13" s="85"/>
      <c r="PXJ13" s="80"/>
      <c r="PXK13" s="80"/>
      <c r="PXL13" s="85"/>
      <c r="PXM13" s="77"/>
      <c r="PXN13" s="74"/>
      <c r="PXO13" s="74"/>
      <c r="PXP13" s="85"/>
      <c r="PXQ13" s="74"/>
      <c r="PXR13" s="74"/>
      <c r="PXS13" s="85"/>
      <c r="PXT13" s="74"/>
      <c r="PXU13" s="74"/>
      <c r="PXV13" s="85"/>
      <c r="PXW13" s="74"/>
      <c r="PXX13" s="74"/>
      <c r="PXY13" s="85"/>
      <c r="PXZ13" s="80"/>
      <c r="PYA13" s="80"/>
      <c r="PYB13" s="85"/>
      <c r="PYC13" s="77"/>
      <c r="PYD13" s="74"/>
      <c r="PYE13" s="74"/>
      <c r="PYF13" s="85"/>
      <c r="PYG13" s="74"/>
      <c r="PYH13" s="74"/>
      <c r="PYI13" s="85"/>
      <c r="PYJ13" s="74"/>
      <c r="PYK13" s="74"/>
      <c r="PYL13" s="85"/>
      <c r="PYM13" s="74"/>
      <c r="PYN13" s="74"/>
      <c r="PYO13" s="85"/>
      <c r="PYP13" s="80"/>
      <c r="PYQ13" s="80"/>
      <c r="PYR13" s="85"/>
      <c r="PYS13" s="77"/>
      <c r="PYT13" s="74"/>
      <c r="PYU13" s="74"/>
      <c r="PYV13" s="85"/>
      <c r="PYW13" s="74"/>
      <c r="PYX13" s="74"/>
      <c r="PYY13" s="85"/>
      <c r="PYZ13" s="74"/>
      <c r="PZA13" s="74"/>
      <c r="PZB13" s="85"/>
      <c r="PZC13" s="74"/>
      <c r="PZD13" s="74"/>
      <c r="PZE13" s="85"/>
      <c r="PZF13" s="80"/>
      <c r="PZG13" s="80"/>
      <c r="PZH13" s="85"/>
      <c r="PZI13" s="77"/>
      <c r="PZJ13" s="74"/>
      <c r="PZK13" s="74"/>
      <c r="PZL13" s="85"/>
      <c r="PZM13" s="74"/>
      <c r="PZN13" s="74"/>
      <c r="PZO13" s="85"/>
      <c r="PZP13" s="74"/>
      <c r="PZQ13" s="74"/>
      <c r="PZR13" s="85"/>
      <c r="PZS13" s="74"/>
      <c r="PZT13" s="74"/>
      <c r="PZU13" s="85"/>
      <c r="PZV13" s="80"/>
      <c r="PZW13" s="80"/>
      <c r="PZX13" s="85"/>
      <c r="PZY13" s="77"/>
      <c r="PZZ13" s="74"/>
      <c r="QAA13" s="74"/>
      <c r="QAB13" s="85"/>
      <c r="QAC13" s="74"/>
      <c r="QAD13" s="74"/>
      <c r="QAE13" s="85"/>
      <c r="QAF13" s="74"/>
      <c r="QAG13" s="74"/>
      <c r="QAH13" s="85"/>
      <c r="QAI13" s="74"/>
      <c r="QAJ13" s="74"/>
      <c r="QAK13" s="85"/>
      <c r="QAL13" s="80"/>
      <c r="QAM13" s="80"/>
      <c r="QAN13" s="85"/>
      <c r="QAO13" s="77"/>
      <c r="QAP13" s="74"/>
      <c r="QAQ13" s="74"/>
      <c r="QAR13" s="85"/>
      <c r="QAS13" s="74"/>
      <c r="QAT13" s="74"/>
      <c r="QAU13" s="85"/>
      <c r="QAV13" s="74"/>
      <c r="QAW13" s="74"/>
      <c r="QAX13" s="85"/>
      <c r="QAY13" s="74"/>
      <c r="QAZ13" s="74"/>
      <c r="QBA13" s="85"/>
      <c r="QBB13" s="80"/>
      <c r="QBC13" s="80"/>
      <c r="QBD13" s="85"/>
      <c r="QBE13" s="77"/>
      <c r="QBF13" s="74"/>
      <c r="QBG13" s="74"/>
      <c r="QBH13" s="85"/>
      <c r="QBI13" s="74"/>
      <c r="QBJ13" s="74"/>
      <c r="QBK13" s="85"/>
      <c r="QBL13" s="74"/>
      <c r="QBM13" s="74"/>
      <c r="QBN13" s="85"/>
      <c r="QBO13" s="74"/>
      <c r="QBP13" s="74"/>
      <c r="QBQ13" s="85"/>
      <c r="QBR13" s="80"/>
      <c r="QBS13" s="80"/>
      <c r="QBT13" s="85"/>
      <c r="QBU13" s="77"/>
      <c r="QBV13" s="74"/>
      <c r="QBW13" s="74"/>
      <c r="QBX13" s="85"/>
      <c r="QBY13" s="74"/>
      <c r="QBZ13" s="74"/>
      <c r="QCA13" s="85"/>
      <c r="QCB13" s="74"/>
      <c r="QCC13" s="74"/>
      <c r="QCD13" s="85"/>
      <c r="QCE13" s="74"/>
      <c r="QCF13" s="74"/>
      <c r="QCG13" s="85"/>
      <c r="QCH13" s="80"/>
      <c r="QCI13" s="80"/>
      <c r="QCJ13" s="85"/>
      <c r="QCK13" s="77"/>
      <c r="QCL13" s="74"/>
      <c r="QCM13" s="74"/>
      <c r="QCN13" s="85"/>
      <c r="QCO13" s="74"/>
      <c r="QCP13" s="74"/>
      <c r="QCQ13" s="85"/>
      <c r="QCR13" s="74"/>
      <c r="QCS13" s="74"/>
      <c r="QCT13" s="85"/>
      <c r="QCU13" s="74"/>
      <c r="QCV13" s="74"/>
      <c r="QCW13" s="85"/>
      <c r="QCX13" s="80"/>
      <c r="QCY13" s="80"/>
      <c r="QCZ13" s="85"/>
      <c r="QDA13" s="77"/>
      <c r="QDB13" s="74"/>
      <c r="QDC13" s="74"/>
      <c r="QDD13" s="85"/>
      <c r="QDE13" s="74"/>
      <c r="QDF13" s="74"/>
      <c r="QDG13" s="85"/>
      <c r="QDH13" s="74"/>
      <c r="QDI13" s="74"/>
      <c r="QDJ13" s="85"/>
      <c r="QDK13" s="74"/>
      <c r="QDL13" s="74"/>
      <c r="QDM13" s="85"/>
      <c r="QDN13" s="80"/>
      <c r="QDO13" s="80"/>
      <c r="QDP13" s="85"/>
      <c r="QDQ13" s="77"/>
      <c r="QDR13" s="74"/>
      <c r="QDS13" s="74"/>
      <c r="QDT13" s="85"/>
      <c r="QDU13" s="74"/>
      <c r="QDV13" s="74"/>
      <c r="QDW13" s="85"/>
      <c r="QDX13" s="74"/>
      <c r="QDY13" s="74"/>
      <c r="QDZ13" s="85"/>
      <c r="QEA13" s="74"/>
      <c r="QEB13" s="74"/>
      <c r="QEC13" s="85"/>
      <c r="QED13" s="80"/>
      <c r="QEE13" s="80"/>
      <c r="QEF13" s="85"/>
      <c r="QEG13" s="77"/>
      <c r="QEH13" s="74"/>
      <c r="QEI13" s="74"/>
      <c r="QEJ13" s="85"/>
      <c r="QEK13" s="74"/>
      <c r="QEL13" s="74"/>
      <c r="QEM13" s="85"/>
      <c r="QEN13" s="74"/>
      <c r="QEO13" s="74"/>
      <c r="QEP13" s="85"/>
      <c r="QEQ13" s="74"/>
      <c r="QER13" s="74"/>
      <c r="QES13" s="85"/>
      <c r="QET13" s="80"/>
      <c r="QEU13" s="80"/>
      <c r="QEV13" s="85"/>
      <c r="QEW13" s="77"/>
      <c r="QEX13" s="74"/>
      <c r="QEY13" s="74"/>
      <c r="QEZ13" s="85"/>
      <c r="QFA13" s="74"/>
      <c r="QFB13" s="74"/>
      <c r="QFC13" s="85"/>
      <c r="QFD13" s="74"/>
      <c r="QFE13" s="74"/>
      <c r="QFF13" s="85"/>
      <c r="QFG13" s="74"/>
      <c r="QFH13" s="74"/>
      <c r="QFI13" s="85"/>
      <c r="QFJ13" s="80"/>
      <c r="QFK13" s="80"/>
      <c r="QFL13" s="85"/>
      <c r="QFM13" s="77"/>
      <c r="QFN13" s="74"/>
      <c r="QFO13" s="74"/>
      <c r="QFP13" s="85"/>
      <c r="QFQ13" s="74"/>
      <c r="QFR13" s="74"/>
      <c r="QFS13" s="85"/>
      <c r="QFT13" s="74"/>
      <c r="QFU13" s="74"/>
      <c r="QFV13" s="85"/>
      <c r="QFW13" s="74"/>
      <c r="QFX13" s="74"/>
      <c r="QFY13" s="85"/>
      <c r="QFZ13" s="80"/>
      <c r="QGA13" s="80"/>
      <c r="QGB13" s="85"/>
      <c r="QGC13" s="77"/>
      <c r="QGD13" s="74"/>
      <c r="QGE13" s="74"/>
      <c r="QGF13" s="85"/>
      <c r="QGG13" s="74"/>
      <c r="QGH13" s="74"/>
      <c r="QGI13" s="85"/>
      <c r="QGJ13" s="74"/>
      <c r="QGK13" s="74"/>
      <c r="QGL13" s="85"/>
      <c r="QGM13" s="74"/>
      <c r="QGN13" s="74"/>
      <c r="QGO13" s="85"/>
      <c r="QGP13" s="80"/>
      <c r="QGQ13" s="80"/>
      <c r="QGR13" s="85"/>
      <c r="QGS13" s="77"/>
      <c r="QGT13" s="74"/>
      <c r="QGU13" s="74"/>
      <c r="QGV13" s="85"/>
      <c r="QGW13" s="74"/>
      <c r="QGX13" s="74"/>
      <c r="QGY13" s="85"/>
      <c r="QGZ13" s="74"/>
      <c r="QHA13" s="74"/>
      <c r="QHB13" s="85"/>
      <c r="QHC13" s="74"/>
      <c r="QHD13" s="74"/>
      <c r="QHE13" s="85"/>
      <c r="QHF13" s="80"/>
      <c r="QHG13" s="80"/>
      <c r="QHH13" s="85"/>
      <c r="QHI13" s="77"/>
      <c r="QHJ13" s="74"/>
      <c r="QHK13" s="74"/>
      <c r="QHL13" s="85"/>
      <c r="QHM13" s="74"/>
      <c r="QHN13" s="74"/>
      <c r="QHO13" s="85"/>
      <c r="QHP13" s="74"/>
      <c r="QHQ13" s="74"/>
      <c r="QHR13" s="85"/>
      <c r="QHS13" s="74"/>
      <c r="QHT13" s="74"/>
      <c r="QHU13" s="85"/>
      <c r="QHV13" s="80"/>
      <c r="QHW13" s="80"/>
      <c r="QHX13" s="85"/>
      <c r="QHY13" s="77"/>
      <c r="QHZ13" s="74"/>
      <c r="QIA13" s="74"/>
      <c r="QIB13" s="85"/>
      <c r="QIC13" s="74"/>
      <c r="QID13" s="74"/>
      <c r="QIE13" s="85"/>
      <c r="QIF13" s="74"/>
      <c r="QIG13" s="74"/>
      <c r="QIH13" s="85"/>
      <c r="QII13" s="74"/>
      <c r="QIJ13" s="74"/>
      <c r="QIK13" s="85"/>
      <c r="QIL13" s="80"/>
      <c r="QIM13" s="80"/>
      <c r="QIN13" s="85"/>
      <c r="QIO13" s="77"/>
      <c r="QIP13" s="74"/>
      <c r="QIQ13" s="74"/>
      <c r="QIR13" s="85"/>
      <c r="QIS13" s="74"/>
      <c r="QIT13" s="74"/>
      <c r="QIU13" s="85"/>
      <c r="QIV13" s="74"/>
      <c r="QIW13" s="74"/>
      <c r="QIX13" s="85"/>
      <c r="QIY13" s="74"/>
      <c r="QIZ13" s="74"/>
      <c r="QJA13" s="85"/>
      <c r="QJB13" s="80"/>
      <c r="QJC13" s="80"/>
      <c r="QJD13" s="85"/>
      <c r="QJE13" s="77"/>
      <c r="QJF13" s="74"/>
      <c r="QJG13" s="74"/>
      <c r="QJH13" s="85"/>
      <c r="QJI13" s="74"/>
      <c r="QJJ13" s="74"/>
      <c r="QJK13" s="85"/>
      <c r="QJL13" s="74"/>
      <c r="QJM13" s="74"/>
      <c r="QJN13" s="85"/>
      <c r="QJO13" s="74"/>
      <c r="QJP13" s="74"/>
      <c r="QJQ13" s="85"/>
      <c r="QJR13" s="80"/>
      <c r="QJS13" s="80"/>
      <c r="QJT13" s="85"/>
      <c r="QJU13" s="77"/>
      <c r="QJV13" s="74"/>
      <c r="QJW13" s="74"/>
      <c r="QJX13" s="85"/>
      <c r="QJY13" s="74"/>
      <c r="QJZ13" s="74"/>
      <c r="QKA13" s="85"/>
      <c r="QKB13" s="74"/>
      <c r="QKC13" s="74"/>
      <c r="QKD13" s="85"/>
      <c r="QKE13" s="74"/>
      <c r="QKF13" s="74"/>
      <c r="QKG13" s="85"/>
      <c r="QKH13" s="80"/>
      <c r="QKI13" s="80"/>
      <c r="QKJ13" s="85"/>
      <c r="QKK13" s="77"/>
      <c r="QKL13" s="74"/>
      <c r="QKM13" s="74"/>
      <c r="QKN13" s="85"/>
      <c r="QKO13" s="74"/>
      <c r="QKP13" s="74"/>
      <c r="QKQ13" s="85"/>
      <c r="QKR13" s="74"/>
      <c r="QKS13" s="74"/>
      <c r="QKT13" s="85"/>
      <c r="QKU13" s="74"/>
      <c r="QKV13" s="74"/>
      <c r="QKW13" s="85"/>
      <c r="QKX13" s="80"/>
      <c r="QKY13" s="80"/>
      <c r="QKZ13" s="85"/>
      <c r="QLA13" s="77"/>
      <c r="QLB13" s="74"/>
      <c r="QLC13" s="74"/>
      <c r="QLD13" s="85"/>
      <c r="QLE13" s="74"/>
      <c r="QLF13" s="74"/>
      <c r="QLG13" s="85"/>
      <c r="QLH13" s="74"/>
      <c r="QLI13" s="74"/>
      <c r="QLJ13" s="85"/>
      <c r="QLK13" s="74"/>
      <c r="QLL13" s="74"/>
      <c r="QLM13" s="85"/>
      <c r="QLN13" s="80"/>
      <c r="QLO13" s="80"/>
      <c r="QLP13" s="85"/>
      <c r="QLQ13" s="77"/>
      <c r="QLR13" s="74"/>
      <c r="QLS13" s="74"/>
      <c r="QLT13" s="85"/>
      <c r="QLU13" s="74"/>
      <c r="QLV13" s="74"/>
      <c r="QLW13" s="85"/>
      <c r="QLX13" s="74"/>
      <c r="QLY13" s="74"/>
      <c r="QLZ13" s="85"/>
      <c r="QMA13" s="74"/>
      <c r="QMB13" s="74"/>
      <c r="QMC13" s="85"/>
      <c r="QMD13" s="80"/>
      <c r="QME13" s="80"/>
      <c r="QMF13" s="85"/>
      <c r="QMG13" s="77"/>
      <c r="QMH13" s="74"/>
      <c r="QMI13" s="74"/>
      <c r="QMJ13" s="85"/>
      <c r="QMK13" s="74"/>
      <c r="QML13" s="74"/>
      <c r="QMM13" s="85"/>
      <c r="QMN13" s="74"/>
      <c r="QMO13" s="74"/>
      <c r="QMP13" s="85"/>
      <c r="QMQ13" s="74"/>
      <c r="QMR13" s="74"/>
      <c r="QMS13" s="85"/>
      <c r="QMT13" s="80"/>
      <c r="QMU13" s="80"/>
      <c r="QMV13" s="85"/>
      <c r="QMW13" s="77"/>
      <c r="QMX13" s="74"/>
      <c r="QMY13" s="74"/>
      <c r="QMZ13" s="85"/>
      <c r="QNA13" s="74"/>
      <c r="QNB13" s="74"/>
      <c r="QNC13" s="85"/>
      <c r="QND13" s="74"/>
      <c r="QNE13" s="74"/>
      <c r="QNF13" s="85"/>
      <c r="QNG13" s="74"/>
      <c r="QNH13" s="74"/>
      <c r="QNI13" s="85"/>
      <c r="QNJ13" s="80"/>
      <c r="QNK13" s="80"/>
      <c r="QNL13" s="85"/>
      <c r="QNM13" s="77"/>
      <c r="QNN13" s="74"/>
      <c r="QNO13" s="74"/>
      <c r="QNP13" s="85"/>
      <c r="QNQ13" s="74"/>
      <c r="QNR13" s="74"/>
      <c r="QNS13" s="85"/>
      <c r="QNT13" s="74"/>
      <c r="QNU13" s="74"/>
      <c r="QNV13" s="85"/>
      <c r="QNW13" s="74"/>
      <c r="QNX13" s="74"/>
      <c r="QNY13" s="85"/>
      <c r="QNZ13" s="80"/>
      <c r="QOA13" s="80"/>
      <c r="QOB13" s="85"/>
      <c r="QOC13" s="77"/>
      <c r="QOD13" s="74"/>
      <c r="QOE13" s="74"/>
      <c r="QOF13" s="85"/>
      <c r="QOG13" s="74"/>
      <c r="QOH13" s="74"/>
      <c r="QOI13" s="85"/>
      <c r="QOJ13" s="74"/>
      <c r="QOK13" s="74"/>
      <c r="QOL13" s="85"/>
      <c r="QOM13" s="74"/>
      <c r="QON13" s="74"/>
      <c r="QOO13" s="85"/>
      <c r="QOP13" s="80"/>
      <c r="QOQ13" s="80"/>
      <c r="QOR13" s="85"/>
      <c r="QOS13" s="77"/>
      <c r="QOT13" s="74"/>
      <c r="QOU13" s="74"/>
      <c r="QOV13" s="85"/>
      <c r="QOW13" s="74"/>
      <c r="QOX13" s="74"/>
      <c r="QOY13" s="85"/>
      <c r="QOZ13" s="74"/>
      <c r="QPA13" s="74"/>
      <c r="QPB13" s="85"/>
      <c r="QPC13" s="74"/>
      <c r="QPD13" s="74"/>
      <c r="QPE13" s="85"/>
      <c r="QPF13" s="80"/>
      <c r="QPG13" s="80"/>
      <c r="QPH13" s="85"/>
      <c r="QPI13" s="77"/>
      <c r="QPJ13" s="74"/>
      <c r="QPK13" s="74"/>
      <c r="QPL13" s="85"/>
      <c r="QPM13" s="74"/>
      <c r="QPN13" s="74"/>
      <c r="QPO13" s="85"/>
      <c r="QPP13" s="74"/>
      <c r="QPQ13" s="74"/>
      <c r="QPR13" s="85"/>
      <c r="QPS13" s="74"/>
      <c r="QPT13" s="74"/>
      <c r="QPU13" s="85"/>
      <c r="QPV13" s="80"/>
      <c r="QPW13" s="80"/>
      <c r="QPX13" s="85"/>
      <c r="QPY13" s="77"/>
      <c r="QPZ13" s="74"/>
      <c r="QQA13" s="74"/>
      <c r="QQB13" s="85"/>
      <c r="QQC13" s="74"/>
      <c r="QQD13" s="74"/>
      <c r="QQE13" s="85"/>
      <c r="QQF13" s="74"/>
      <c r="QQG13" s="74"/>
      <c r="QQH13" s="85"/>
      <c r="QQI13" s="74"/>
      <c r="QQJ13" s="74"/>
      <c r="QQK13" s="85"/>
      <c r="QQL13" s="80"/>
      <c r="QQM13" s="80"/>
      <c r="QQN13" s="85"/>
      <c r="QQO13" s="77"/>
      <c r="QQP13" s="74"/>
      <c r="QQQ13" s="74"/>
      <c r="QQR13" s="85"/>
      <c r="QQS13" s="74"/>
      <c r="QQT13" s="74"/>
      <c r="QQU13" s="85"/>
      <c r="QQV13" s="74"/>
      <c r="QQW13" s="74"/>
      <c r="QQX13" s="85"/>
      <c r="QQY13" s="74"/>
      <c r="QQZ13" s="74"/>
      <c r="QRA13" s="85"/>
      <c r="QRB13" s="80"/>
      <c r="QRC13" s="80"/>
      <c r="QRD13" s="85"/>
      <c r="QRE13" s="77"/>
      <c r="QRF13" s="74"/>
      <c r="QRG13" s="74"/>
      <c r="QRH13" s="85"/>
      <c r="QRI13" s="74"/>
      <c r="QRJ13" s="74"/>
      <c r="QRK13" s="85"/>
      <c r="QRL13" s="74"/>
      <c r="QRM13" s="74"/>
      <c r="QRN13" s="85"/>
      <c r="QRO13" s="74"/>
      <c r="QRP13" s="74"/>
      <c r="QRQ13" s="85"/>
      <c r="QRR13" s="80"/>
      <c r="QRS13" s="80"/>
      <c r="QRT13" s="85"/>
      <c r="QRU13" s="77"/>
      <c r="QRV13" s="74"/>
      <c r="QRW13" s="74"/>
      <c r="QRX13" s="85"/>
      <c r="QRY13" s="74"/>
      <c r="QRZ13" s="74"/>
      <c r="QSA13" s="85"/>
      <c r="QSB13" s="74"/>
      <c r="QSC13" s="74"/>
      <c r="QSD13" s="85"/>
      <c r="QSE13" s="74"/>
      <c r="QSF13" s="74"/>
      <c r="QSG13" s="85"/>
      <c r="QSH13" s="80"/>
      <c r="QSI13" s="80"/>
      <c r="QSJ13" s="85"/>
      <c r="QSK13" s="77"/>
      <c r="QSL13" s="74"/>
      <c r="QSM13" s="74"/>
      <c r="QSN13" s="85"/>
      <c r="QSO13" s="74"/>
      <c r="QSP13" s="74"/>
      <c r="QSQ13" s="85"/>
      <c r="QSR13" s="74"/>
      <c r="QSS13" s="74"/>
      <c r="QST13" s="85"/>
      <c r="QSU13" s="74"/>
      <c r="QSV13" s="74"/>
      <c r="QSW13" s="85"/>
      <c r="QSX13" s="80"/>
      <c r="QSY13" s="80"/>
      <c r="QSZ13" s="85"/>
      <c r="QTA13" s="77"/>
      <c r="QTB13" s="74"/>
      <c r="QTC13" s="74"/>
      <c r="QTD13" s="85"/>
      <c r="QTE13" s="74"/>
      <c r="QTF13" s="74"/>
      <c r="QTG13" s="85"/>
      <c r="QTH13" s="74"/>
      <c r="QTI13" s="74"/>
      <c r="QTJ13" s="85"/>
      <c r="QTK13" s="74"/>
      <c r="QTL13" s="74"/>
      <c r="QTM13" s="85"/>
      <c r="QTN13" s="80"/>
      <c r="QTO13" s="80"/>
      <c r="QTP13" s="85"/>
      <c r="QTQ13" s="77"/>
      <c r="QTR13" s="74"/>
      <c r="QTS13" s="74"/>
      <c r="QTT13" s="85"/>
      <c r="QTU13" s="74"/>
      <c r="QTV13" s="74"/>
      <c r="QTW13" s="85"/>
      <c r="QTX13" s="74"/>
      <c r="QTY13" s="74"/>
      <c r="QTZ13" s="85"/>
      <c r="QUA13" s="74"/>
      <c r="QUB13" s="74"/>
      <c r="QUC13" s="85"/>
      <c r="QUD13" s="80"/>
      <c r="QUE13" s="80"/>
      <c r="QUF13" s="85"/>
      <c r="QUG13" s="77"/>
      <c r="QUH13" s="74"/>
      <c r="QUI13" s="74"/>
      <c r="QUJ13" s="85"/>
      <c r="QUK13" s="74"/>
      <c r="QUL13" s="74"/>
      <c r="QUM13" s="85"/>
      <c r="QUN13" s="74"/>
      <c r="QUO13" s="74"/>
      <c r="QUP13" s="85"/>
      <c r="QUQ13" s="74"/>
      <c r="QUR13" s="74"/>
      <c r="QUS13" s="85"/>
      <c r="QUT13" s="80"/>
      <c r="QUU13" s="80"/>
      <c r="QUV13" s="85"/>
      <c r="QUW13" s="77"/>
      <c r="QUX13" s="74"/>
      <c r="QUY13" s="74"/>
      <c r="QUZ13" s="85"/>
      <c r="QVA13" s="74"/>
      <c r="QVB13" s="74"/>
      <c r="QVC13" s="85"/>
      <c r="QVD13" s="74"/>
      <c r="QVE13" s="74"/>
      <c r="QVF13" s="85"/>
      <c r="QVG13" s="74"/>
      <c r="QVH13" s="74"/>
      <c r="QVI13" s="85"/>
      <c r="QVJ13" s="80"/>
      <c r="QVK13" s="80"/>
      <c r="QVL13" s="85"/>
      <c r="QVM13" s="77"/>
      <c r="QVN13" s="74"/>
      <c r="QVO13" s="74"/>
      <c r="QVP13" s="85"/>
      <c r="QVQ13" s="74"/>
      <c r="QVR13" s="74"/>
      <c r="QVS13" s="85"/>
      <c r="QVT13" s="74"/>
      <c r="QVU13" s="74"/>
      <c r="QVV13" s="85"/>
      <c r="QVW13" s="74"/>
      <c r="QVX13" s="74"/>
      <c r="QVY13" s="85"/>
      <c r="QVZ13" s="80"/>
      <c r="QWA13" s="80"/>
      <c r="QWB13" s="85"/>
      <c r="QWC13" s="77"/>
      <c r="QWD13" s="74"/>
      <c r="QWE13" s="74"/>
      <c r="QWF13" s="85"/>
      <c r="QWG13" s="74"/>
      <c r="QWH13" s="74"/>
      <c r="QWI13" s="85"/>
      <c r="QWJ13" s="74"/>
      <c r="QWK13" s="74"/>
      <c r="QWL13" s="85"/>
      <c r="QWM13" s="74"/>
      <c r="QWN13" s="74"/>
      <c r="QWO13" s="85"/>
      <c r="QWP13" s="80"/>
      <c r="QWQ13" s="80"/>
      <c r="QWR13" s="85"/>
      <c r="QWS13" s="77"/>
      <c r="QWT13" s="74"/>
      <c r="QWU13" s="74"/>
      <c r="QWV13" s="85"/>
      <c r="QWW13" s="74"/>
      <c r="QWX13" s="74"/>
      <c r="QWY13" s="85"/>
      <c r="QWZ13" s="74"/>
      <c r="QXA13" s="74"/>
      <c r="QXB13" s="85"/>
      <c r="QXC13" s="74"/>
      <c r="QXD13" s="74"/>
      <c r="QXE13" s="85"/>
      <c r="QXF13" s="80"/>
      <c r="QXG13" s="80"/>
      <c r="QXH13" s="85"/>
      <c r="QXI13" s="77"/>
      <c r="QXJ13" s="74"/>
      <c r="QXK13" s="74"/>
      <c r="QXL13" s="85"/>
      <c r="QXM13" s="74"/>
      <c r="QXN13" s="74"/>
      <c r="QXO13" s="85"/>
      <c r="QXP13" s="74"/>
      <c r="QXQ13" s="74"/>
      <c r="QXR13" s="85"/>
      <c r="QXS13" s="74"/>
      <c r="QXT13" s="74"/>
      <c r="QXU13" s="85"/>
      <c r="QXV13" s="80"/>
      <c r="QXW13" s="80"/>
      <c r="QXX13" s="85"/>
      <c r="QXY13" s="77"/>
      <c r="QXZ13" s="74"/>
      <c r="QYA13" s="74"/>
      <c r="QYB13" s="85"/>
      <c r="QYC13" s="74"/>
      <c r="QYD13" s="74"/>
      <c r="QYE13" s="85"/>
      <c r="QYF13" s="74"/>
      <c r="QYG13" s="74"/>
      <c r="QYH13" s="85"/>
      <c r="QYI13" s="74"/>
      <c r="QYJ13" s="74"/>
      <c r="QYK13" s="85"/>
      <c r="QYL13" s="80"/>
      <c r="QYM13" s="80"/>
      <c r="QYN13" s="85"/>
      <c r="QYO13" s="77"/>
      <c r="QYP13" s="74"/>
      <c r="QYQ13" s="74"/>
      <c r="QYR13" s="85"/>
      <c r="QYS13" s="74"/>
      <c r="QYT13" s="74"/>
      <c r="QYU13" s="85"/>
      <c r="QYV13" s="74"/>
      <c r="QYW13" s="74"/>
      <c r="QYX13" s="85"/>
      <c r="QYY13" s="74"/>
      <c r="QYZ13" s="74"/>
      <c r="QZA13" s="85"/>
      <c r="QZB13" s="80"/>
      <c r="QZC13" s="80"/>
      <c r="QZD13" s="85"/>
      <c r="QZE13" s="77"/>
      <c r="QZF13" s="74"/>
      <c r="QZG13" s="74"/>
      <c r="QZH13" s="85"/>
      <c r="QZI13" s="74"/>
      <c r="QZJ13" s="74"/>
      <c r="QZK13" s="85"/>
      <c r="QZL13" s="74"/>
      <c r="QZM13" s="74"/>
      <c r="QZN13" s="85"/>
      <c r="QZO13" s="74"/>
      <c r="QZP13" s="74"/>
      <c r="QZQ13" s="85"/>
      <c r="QZR13" s="80"/>
      <c r="QZS13" s="80"/>
      <c r="QZT13" s="85"/>
      <c r="QZU13" s="77"/>
      <c r="QZV13" s="74"/>
      <c r="QZW13" s="74"/>
      <c r="QZX13" s="85"/>
      <c r="QZY13" s="74"/>
      <c r="QZZ13" s="74"/>
      <c r="RAA13" s="85"/>
      <c r="RAB13" s="74"/>
      <c r="RAC13" s="74"/>
      <c r="RAD13" s="85"/>
      <c r="RAE13" s="74"/>
      <c r="RAF13" s="74"/>
      <c r="RAG13" s="85"/>
      <c r="RAH13" s="80"/>
      <c r="RAI13" s="80"/>
      <c r="RAJ13" s="85"/>
      <c r="RAK13" s="77"/>
      <c r="RAL13" s="74"/>
      <c r="RAM13" s="74"/>
      <c r="RAN13" s="85"/>
      <c r="RAO13" s="74"/>
      <c r="RAP13" s="74"/>
      <c r="RAQ13" s="85"/>
      <c r="RAR13" s="74"/>
      <c r="RAS13" s="74"/>
      <c r="RAT13" s="85"/>
      <c r="RAU13" s="74"/>
      <c r="RAV13" s="74"/>
      <c r="RAW13" s="85"/>
      <c r="RAX13" s="80"/>
      <c r="RAY13" s="80"/>
      <c r="RAZ13" s="85"/>
      <c r="RBA13" s="77"/>
      <c r="RBB13" s="74"/>
      <c r="RBC13" s="74"/>
      <c r="RBD13" s="85"/>
      <c r="RBE13" s="74"/>
      <c r="RBF13" s="74"/>
      <c r="RBG13" s="85"/>
      <c r="RBH13" s="74"/>
      <c r="RBI13" s="74"/>
      <c r="RBJ13" s="85"/>
      <c r="RBK13" s="74"/>
      <c r="RBL13" s="74"/>
      <c r="RBM13" s="85"/>
      <c r="RBN13" s="80"/>
      <c r="RBO13" s="80"/>
      <c r="RBP13" s="85"/>
      <c r="RBQ13" s="77"/>
      <c r="RBR13" s="74"/>
      <c r="RBS13" s="74"/>
      <c r="RBT13" s="85"/>
      <c r="RBU13" s="74"/>
      <c r="RBV13" s="74"/>
      <c r="RBW13" s="85"/>
      <c r="RBX13" s="74"/>
      <c r="RBY13" s="74"/>
      <c r="RBZ13" s="85"/>
      <c r="RCA13" s="74"/>
      <c r="RCB13" s="74"/>
      <c r="RCC13" s="85"/>
      <c r="RCD13" s="80"/>
      <c r="RCE13" s="80"/>
      <c r="RCF13" s="85"/>
      <c r="RCG13" s="77"/>
      <c r="RCH13" s="74"/>
      <c r="RCI13" s="74"/>
      <c r="RCJ13" s="85"/>
      <c r="RCK13" s="74"/>
      <c r="RCL13" s="74"/>
      <c r="RCM13" s="85"/>
      <c r="RCN13" s="74"/>
      <c r="RCO13" s="74"/>
      <c r="RCP13" s="85"/>
      <c r="RCQ13" s="74"/>
      <c r="RCR13" s="74"/>
      <c r="RCS13" s="85"/>
      <c r="RCT13" s="80"/>
      <c r="RCU13" s="80"/>
      <c r="RCV13" s="85"/>
      <c r="RCW13" s="77"/>
      <c r="RCX13" s="74"/>
      <c r="RCY13" s="74"/>
      <c r="RCZ13" s="85"/>
      <c r="RDA13" s="74"/>
      <c r="RDB13" s="74"/>
      <c r="RDC13" s="85"/>
      <c r="RDD13" s="74"/>
      <c r="RDE13" s="74"/>
      <c r="RDF13" s="85"/>
      <c r="RDG13" s="74"/>
      <c r="RDH13" s="74"/>
      <c r="RDI13" s="85"/>
      <c r="RDJ13" s="80"/>
      <c r="RDK13" s="80"/>
      <c r="RDL13" s="85"/>
      <c r="RDM13" s="77"/>
      <c r="RDN13" s="74"/>
      <c r="RDO13" s="74"/>
      <c r="RDP13" s="85"/>
      <c r="RDQ13" s="74"/>
      <c r="RDR13" s="74"/>
      <c r="RDS13" s="85"/>
      <c r="RDT13" s="74"/>
      <c r="RDU13" s="74"/>
      <c r="RDV13" s="85"/>
      <c r="RDW13" s="74"/>
      <c r="RDX13" s="74"/>
      <c r="RDY13" s="85"/>
      <c r="RDZ13" s="80"/>
      <c r="REA13" s="80"/>
      <c r="REB13" s="85"/>
      <c r="REC13" s="77"/>
      <c r="RED13" s="74"/>
      <c r="REE13" s="74"/>
      <c r="REF13" s="85"/>
      <c r="REG13" s="74"/>
      <c r="REH13" s="74"/>
      <c r="REI13" s="85"/>
      <c r="REJ13" s="74"/>
      <c r="REK13" s="74"/>
      <c r="REL13" s="85"/>
      <c r="REM13" s="74"/>
      <c r="REN13" s="74"/>
      <c r="REO13" s="85"/>
      <c r="REP13" s="80"/>
      <c r="REQ13" s="80"/>
      <c r="RER13" s="85"/>
      <c r="RES13" s="77"/>
      <c r="RET13" s="74"/>
      <c r="REU13" s="74"/>
      <c r="REV13" s="85"/>
      <c r="REW13" s="74"/>
      <c r="REX13" s="74"/>
      <c r="REY13" s="85"/>
      <c r="REZ13" s="74"/>
      <c r="RFA13" s="74"/>
      <c r="RFB13" s="85"/>
      <c r="RFC13" s="74"/>
      <c r="RFD13" s="74"/>
      <c r="RFE13" s="85"/>
      <c r="RFF13" s="80"/>
      <c r="RFG13" s="80"/>
      <c r="RFH13" s="85"/>
      <c r="RFI13" s="77"/>
      <c r="RFJ13" s="74"/>
      <c r="RFK13" s="74"/>
      <c r="RFL13" s="85"/>
      <c r="RFM13" s="74"/>
      <c r="RFN13" s="74"/>
      <c r="RFO13" s="85"/>
      <c r="RFP13" s="74"/>
      <c r="RFQ13" s="74"/>
      <c r="RFR13" s="85"/>
      <c r="RFS13" s="74"/>
      <c r="RFT13" s="74"/>
      <c r="RFU13" s="85"/>
      <c r="RFV13" s="80"/>
      <c r="RFW13" s="80"/>
      <c r="RFX13" s="85"/>
      <c r="RFY13" s="77"/>
      <c r="RFZ13" s="74"/>
      <c r="RGA13" s="74"/>
      <c r="RGB13" s="85"/>
      <c r="RGC13" s="74"/>
      <c r="RGD13" s="74"/>
      <c r="RGE13" s="85"/>
      <c r="RGF13" s="74"/>
      <c r="RGG13" s="74"/>
      <c r="RGH13" s="85"/>
      <c r="RGI13" s="74"/>
      <c r="RGJ13" s="74"/>
      <c r="RGK13" s="85"/>
      <c r="RGL13" s="80"/>
      <c r="RGM13" s="80"/>
      <c r="RGN13" s="85"/>
      <c r="RGO13" s="77"/>
      <c r="RGP13" s="74"/>
      <c r="RGQ13" s="74"/>
      <c r="RGR13" s="85"/>
      <c r="RGS13" s="74"/>
      <c r="RGT13" s="74"/>
      <c r="RGU13" s="85"/>
      <c r="RGV13" s="74"/>
      <c r="RGW13" s="74"/>
      <c r="RGX13" s="85"/>
      <c r="RGY13" s="74"/>
      <c r="RGZ13" s="74"/>
      <c r="RHA13" s="85"/>
      <c r="RHB13" s="80"/>
      <c r="RHC13" s="80"/>
      <c r="RHD13" s="85"/>
      <c r="RHE13" s="77"/>
      <c r="RHF13" s="74"/>
      <c r="RHG13" s="74"/>
      <c r="RHH13" s="85"/>
      <c r="RHI13" s="74"/>
      <c r="RHJ13" s="74"/>
      <c r="RHK13" s="85"/>
      <c r="RHL13" s="74"/>
      <c r="RHM13" s="74"/>
      <c r="RHN13" s="85"/>
      <c r="RHO13" s="74"/>
      <c r="RHP13" s="74"/>
      <c r="RHQ13" s="85"/>
      <c r="RHR13" s="80"/>
      <c r="RHS13" s="80"/>
      <c r="RHT13" s="85"/>
      <c r="RHU13" s="77"/>
      <c r="RHV13" s="74"/>
      <c r="RHW13" s="74"/>
      <c r="RHX13" s="85"/>
      <c r="RHY13" s="74"/>
      <c r="RHZ13" s="74"/>
      <c r="RIA13" s="85"/>
      <c r="RIB13" s="74"/>
      <c r="RIC13" s="74"/>
      <c r="RID13" s="85"/>
      <c r="RIE13" s="74"/>
      <c r="RIF13" s="74"/>
      <c r="RIG13" s="85"/>
      <c r="RIH13" s="80"/>
      <c r="RII13" s="80"/>
      <c r="RIJ13" s="85"/>
      <c r="RIK13" s="77"/>
      <c r="RIL13" s="74"/>
      <c r="RIM13" s="74"/>
      <c r="RIN13" s="85"/>
      <c r="RIO13" s="74"/>
      <c r="RIP13" s="74"/>
      <c r="RIQ13" s="85"/>
      <c r="RIR13" s="74"/>
      <c r="RIS13" s="74"/>
      <c r="RIT13" s="85"/>
      <c r="RIU13" s="74"/>
      <c r="RIV13" s="74"/>
      <c r="RIW13" s="85"/>
      <c r="RIX13" s="80"/>
      <c r="RIY13" s="80"/>
      <c r="RIZ13" s="85"/>
      <c r="RJA13" s="77"/>
      <c r="RJB13" s="74"/>
      <c r="RJC13" s="74"/>
      <c r="RJD13" s="85"/>
      <c r="RJE13" s="74"/>
      <c r="RJF13" s="74"/>
      <c r="RJG13" s="85"/>
      <c r="RJH13" s="74"/>
      <c r="RJI13" s="74"/>
      <c r="RJJ13" s="85"/>
      <c r="RJK13" s="74"/>
      <c r="RJL13" s="74"/>
      <c r="RJM13" s="85"/>
      <c r="RJN13" s="80"/>
      <c r="RJO13" s="80"/>
      <c r="RJP13" s="85"/>
      <c r="RJQ13" s="77"/>
      <c r="RJR13" s="74"/>
      <c r="RJS13" s="74"/>
      <c r="RJT13" s="85"/>
      <c r="RJU13" s="74"/>
      <c r="RJV13" s="74"/>
      <c r="RJW13" s="85"/>
      <c r="RJX13" s="74"/>
      <c r="RJY13" s="74"/>
      <c r="RJZ13" s="85"/>
      <c r="RKA13" s="74"/>
      <c r="RKB13" s="74"/>
      <c r="RKC13" s="85"/>
      <c r="RKD13" s="80"/>
      <c r="RKE13" s="80"/>
      <c r="RKF13" s="85"/>
      <c r="RKG13" s="77"/>
      <c r="RKH13" s="74"/>
      <c r="RKI13" s="74"/>
      <c r="RKJ13" s="85"/>
      <c r="RKK13" s="74"/>
      <c r="RKL13" s="74"/>
      <c r="RKM13" s="85"/>
      <c r="RKN13" s="74"/>
      <c r="RKO13" s="74"/>
      <c r="RKP13" s="85"/>
      <c r="RKQ13" s="74"/>
      <c r="RKR13" s="74"/>
      <c r="RKS13" s="85"/>
      <c r="RKT13" s="80"/>
      <c r="RKU13" s="80"/>
      <c r="RKV13" s="85"/>
      <c r="RKW13" s="77"/>
      <c r="RKX13" s="74"/>
      <c r="RKY13" s="74"/>
      <c r="RKZ13" s="85"/>
      <c r="RLA13" s="74"/>
      <c r="RLB13" s="74"/>
      <c r="RLC13" s="85"/>
      <c r="RLD13" s="74"/>
      <c r="RLE13" s="74"/>
      <c r="RLF13" s="85"/>
      <c r="RLG13" s="74"/>
      <c r="RLH13" s="74"/>
      <c r="RLI13" s="85"/>
      <c r="RLJ13" s="80"/>
      <c r="RLK13" s="80"/>
      <c r="RLL13" s="85"/>
      <c r="RLM13" s="77"/>
      <c r="RLN13" s="74"/>
      <c r="RLO13" s="74"/>
      <c r="RLP13" s="85"/>
      <c r="RLQ13" s="74"/>
      <c r="RLR13" s="74"/>
      <c r="RLS13" s="85"/>
      <c r="RLT13" s="74"/>
      <c r="RLU13" s="74"/>
      <c r="RLV13" s="85"/>
      <c r="RLW13" s="74"/>
      <c r="RLX13" s="74"/>
      <c r="RLY13" s="85"/>
      <c r="RLZ13" s="80"/>
      <c r="RMA13" s="80"/>
      <c r="RMB13" s="85"/>
      <c r="RMC13" s="77"/>
      <c r="RMD13" s="74"/>
      <c r="RME13" s="74"/>
      <c r="RMF13" s="85"/>
      <c r="RMG13" s="74"/>
      <c r="RMH13" s="74"/>
      <c r="RMI13" s="85"/>
      <c r="RMJ13" s="74"/>
      <c r="RMK13" s="74"/>
      <c r="RML13" s="85"/>
      <c r="RMM13" s="74"/>
      <c r="RMN13" s="74"/>
      <c r="RMO13" s="85"/>
      <c r="RMP13" s="80"/>
      <c r="RMQ13" s="80"/>
      <c r="RMR13" s="85"/>
      <c r="RMS13" s="77"/>
      <c r="RMT13" s="74"/>
      <c r="RMU13" s="74"/>
      <c r="RMV13" s="85"/>
      <c r="RMW13" s="74"/>
      <c r="RMX13" s="74"/>
      <c r="RMY13" s="85"/>
      <c r="RMZ13" s="74"/>
      <c r="RNA13" s="74"/>
      <c r="RNB13" s="85"/>
      <c r="RNC13" s="74"/>
      <c r="RND13" s="74"/>
      <c r="RNE13" s="85"/>
      <c r="RNF13" s="80"/>
      <c r="RNG13" s="80"/>
      <c r="RNH13" s="85"/>
      <c r="RNI13" s="77"/>
      <c r="RNJ13" s="74"/>
      <c r="RNK13" s="74"/>
      <c r="RNL13" s="85"/>
      <c r="RNM13" s="74"/>
      <c r="RNN13" s="74"/>
      <c r="RNO13" s="85"/>
      <c r="RNP13" s="74"/>
      <c r="RNQ13" s="74"/>
      <c r="RNR13" s="85"/>
      <c r="RNS13" s="74"/>
      <c r="RNT13" s="74"/>
      <c r="RNU13" s="85"/>
      <c r="RNV13" s="80"/>
      <c r="RNW13" s="80"/>
      <c r="RNX13" s="85"/>
      <c r="RNY13" s="77"/>
      <c r="RNZ13" s="74"/>
      <c r="ROA13" s="74"/>
      <c r="ROB13" s="85"/>
      <c r="ROC13" s="74"/>
      <c r="ROD13" s="74"/>
      <c r="ROE13" s="85"/>
      <c r="ROF13" s="74"/>
      <c r="ROG13" s="74"/>
      <c r="ROH13" s="85"/>
      <c r="ROI13" s="74"/>
      <c r="ROJ13" s="74"/>
      <c r="ROK13" s="85"/>
      <c r="ROL13" s="80"/>
      <c r="ROM13" s="80"/>
      <c r="RON13" s="85"/>
      <c r="ROO13" s="77"/>
      <c r="ROP13" s="74"/>
      <c r="ROQ13" s="74"/>
      <c r="ROR13" s="85"/>
      <c r="ROS13" s="74"/>
      <c r="ROT13" s="74"/>
      <c r="ROU13" s="85"/>
      <c r="ROV13" s="74"/>
      <c r="ROW13" s="74"/>
      <c r="ROX13" s="85"/>
      <c r="ROY13" s="74"/>
      <c r="ROZ13" s="74"/>
      <c r="RPA13" s="85"/>
      <c r="RPB13" s="80"/>
      <c r="RPC13" s="80"/>
      <c r="RPD13" s="85"/>
      <c r="RPE13" s="77"/>
      <c r="RPF13" s="74"/>
      <c r="RPG13" s="74"/>
      <c r="RPH13" s="85"/>
      <c r="RPI13" s="74"/>
      <c r="RPJ13" s="74"/>
      <c r="RPK13" s="85"/>
      <c r="RPL13" s="74"/>
      <c r="RPM13" s="74"/>
      <c r="RPN13" s="85"/>
      <c r="RPO13" s="74"/>
      <c r="RPP13" s="74"/>
      <c r="RPQ13" s="85"/>
      <c r="RPR13" s="80"/>
      <c r="RPS13" s="80"/>
      <c r="RPT13" s="85"/>
      <c r="RPU13" s="77"/>
      <c r="RPV13" s="74"/>
      <c r="RPW13" s="74"/>
      <c r="RPX13" s="85"/>
      <c r="RPY13" s="74"/>
      <c r="RPZ13" s="74"/>
      <c r="RQA13" s="85"/>
      <c r="RQB13" s="74"/>
      <c r="RQC13" s="74"/>
      <c r="RQD13" s="85"/>
      <c r="RQE13" s="74"/>
      <c r="RQF13" s="74"/>
      <c r="RQG13" s="85"/>
      <c r="RQH13" s="80"/>
      <c r="RQI13" s="80"/>
      <c r="RQJ13" s="85"/>
      <c r="RQK13" s="77"/>
      <c r="RQL13" s="74"/>
      <c r="RQM13" s="74"/>
      <c r="RQN13" s="85"/>
      <c r="RQO13" s="74"/>
      <c r="RQP13" s="74"/>
      <c r="RQQ13" s="85"/>
      <c r="RQR13" s="74"/>
      <c r="RQS13" s="74"/>
      <c r="RQT13" s="85"/>
      <c r="RQU13" s="74"/>
      <c r="RQV13" s="74"/>
      <c r="RQW13" s="85"/>
      <c r="RQX13" s="80"/>
      <c r="RQY13" s="80"/>
      <c r="RQZ13" s="85"/>
      <c r="RRA13" s="77"/>
      <c r="RRB13" s="74"/>
      <c r="RRC13" s="74"/>
      <c r="RRD13" s="85"/>
      <c r="RRE13" s="74"/>
      <c r="RRF13" s="74"/>
      <c r="RRG13" s="85"/>
      <c r="RRH13" s="74"/>
      <c r="RRI13" s="74"/>
      <c r="RRJ13" s="85"/>
      <c r="RRK13" s="74"/>
      <c r="RRL13" s="74"/>
      <c r="RRM13" s="85"/>
      <c r="RRN13" s="80"/>
      <c r="RRO13" s="80"/>
      <c r="RRP13" s="85"/>
      <c r="RRQ13" s="77"/>
      <c r="RRR13" s="74"/>
      <c r="RRS13" s="74"/>
      <c r="RRT13" s="85"/>
      <c r="RRU13" s="74"/>
      <c r="RRV13" s="74"/>
      <c r="RRW13" s="85"/>
      <c r="RRX13" s="74"/>
      <c r="RRY13" s="74"/>
      <c r="RRZ13" s="85"/>
      <c r="RSA13" s="74"/>
      <c r="RSB13" s="74"/>
      <c r="RSC13" s="85"/>
      <c r="RSD13" s="80"/>
      <c r="RSE13" s="80"/>
      <c r="RSF13" s="85"/>
      <c r="RSG13" s="77"/>
      <c r="RSH13" s="74"/>
      <c r="RSI13" s="74"/>
      <c r="RSJ13" s="85"/>
      <c r="RSK13" s="74"/>
      <c r="RSL13" s="74"/>
      <c r="RSM13" s="85"/>
      <c r="RSN13" s="74"/>
      <c r="RSO13" s="74"/>
      <c r="RSP13" s="85"/>
      <c r="RSQ13" s="74"/>
      <c r="RSR13" s="74"/>
      <c r="RSS13" s="85"/>
      <c r="RST13" s="80"/>
      <c r="RSU13" s="80"/>
      <c r="RSV13" s="85"/>
      <c r="RSW13" s="77"/>
      <c r="RSX13" s="74"/>
      <c r="RSY13" s="74"/>
      <c r="RSZ13" s="85"/>
      <c r="RTA13" s="74"/>
      <c r="RTB13" s="74"/>
      <c r="RTC13" s="85"/>
      <c r="RTD13" s="74"/>
      <c r="RTE13" s="74"/>
      <c r="RTF13" s="85"/>
      <c r="RTG13" s="74"/>
      <c r="RTH13" s="74"/>
      <c r="RTI13" s="85"/>
      <c r="RTJ13" s="80"/>
      <c r="RTK13" s="80"/>
      <c r="RTL13" s="85"/>
      <c r="RTM13" s="77"/>
      <c r="RTN13" s="74"/>
      <c r="RTO13" s="74"/>
      <c r="RTP13" s="85"/>
      <c r="RTQ13" s="74"/>
      <c r="RTR13" s="74"/>
      <c r="RTS13" s="85"/>
      <c r="RTT13" s="74"/>
      <c r="RTU13" s="74"/>
      <c r="RTV13" s="85"/>
      <c r="RTW13" s="74"/>
      <c r="RTX13" s="74"/>
      <c r="RTY13" s="85"/>
      <c r="RTZ13" s="80"/>
      <c r="RUA13" s="80"/>
      <c r="RUB13" s="85"/>
      <c r="RUC13" s="77"/>
      <c r="RUD13" s="74"/>
      <c r="RUE13" s="74"/>
      <c r="RUF13" s="85"/>
      <c r="RUG13" s="74"/>
      <c r="RUH13" s="74"/>
      <c r="RUI13" s="85"/>
      <c r="RUJ13" s="74"/>
      <c r="RUK13" s="74"/>
      <c r="RUL13" s="85"/>
      <c r="RUM13" s="74"/>
      <c r="RUN13" s="74"/>
      <c r="RUO13" s="85"/>
      <c r="RUP13" s="80"/>
      <c r="RUQ13" s="80"/>
      <c r="RUR13" s="85"/>
      <c r="RUS13" s="77"/>
      <c r="RUT13" s="74"/>
      <c r="RUU13" s="74"/>
      <c r="RUV13" s="85"/>
      <c r="RUW13" s="74"/>
      <c r="RUX13" s="74"/>
      <c r="RUY13" s="85"/>
      <c r="RUZ13" s="74"/>
      <c r="RVA13" s="74"/>
      <c r="RVB13" s="85"/>
      <c r="RVC13" s="74"/>
      <c r="RVD13" s="74"/>
      <c r="RVE13" s="85"/>
      <c r="RVF13" s="80"/>
      <c r="RVG13" s="80"/>
      <c r="RVH13" s="85"/>
      <c r="RVI13" s="77"/>
      <c r="RVJ13" s="74"/>
      <c r="RVK13" s="74"/>
      <c r="RVL13" s="85"/>
      <c r="RVM13" s="74"/>
      <c r="RVN13" s="74"/>
      <c r="RVO13" s="85"/>
      <c r="RVP13" s="74"/>
      <c r="RVQ13" s="74"/>
      <c r="RVR13" s="85"/>
      <c r="RVS13" s="74"/>
      <c r="RVT13" s="74"/>
      <c r="RVU13" s="85"/>
      <c r="RVV13" s="80"/>
      <c r="RVW13" s="80"/>
      <c r="RVX13" s="85"/>
      <c r="RVY13" s="77"/>
      <c r="RVZ13" s="74"/>
      <c r="RWA13" s="74"/>
      <c r="RWB13" s="85"/>
      <c r="RWC13" s="74"/>
      <c r="RWD13" s="74"/>
      <c r="RWE13" s="85"/>
      <c r="RWF13" s="74"/>
      <c r="RWG13" s="74"/>
      <c r="RWH13" s="85"/>
      <c r="RWI13" s="74"/>
      <c r="RWJ13" s="74"/>
      <c r="RWK13" s="85"/>
      <c r="RWL13" s="80"/>
      <c r="RWM13" s="80"/>
      <c r="RWN13" s="85"/>
      <c r="RWO13" s="77"/>
      <c r="RWP13" s="74"/>
      <c r="RWQ13" s="74"/>
      <c r="RWR13" s="85"/>
      <c r="RWS13" s="74"/>
      <c r="RWT13" s="74"/>
      <c r="RWU13" s="85"/>
      <c r="RWV13" s="74"/>
      <c r="RWW13" s="74"/>
      <c r="RWX13" s="85"/>
      <c r="RWY13" s="74"/>
      <c r="RWZ13" s="74"/>
      <c r="RXA13" s="85"/>
      <c r="RXB13" s="80"/>
      <c r="RXC13" s="80"/>
      <c r="RXD13" s="85"/>
      <c r="RXE13" s="77"/>
      <c r="RXF13" s="74"/>
      <c r="RXG13" s="74"/>
      <c r="RXH13" s="85"/>
      <c r="RXI13" s="74"/>
      <c r="RXJ13" s="74"/>
      <c r="RXK13" s="85"/>
      <c r="RXL13" s="74"/>
      <c r="RXM13" s="74"/>
      <c r="RXN13" s="85"/>
      <c r="RXO13" s="74"/>
      <c r="RXP13" s="74"/>
      <c r="RXQ13" s="85"/>
      <c r="RXR13" s="80"/>
      <c r="RXS13" s="80"/>
      <c r="RXT13" s="85"/>
      <c r="RXU13" s="77"/>
      <c r="RXV13" s="74"/>
      <c r="RXW13" s="74"/>
      <c r="RXX13" s="85"/>
      <c r="RXY13" s="74"/>
      <c r="RXZ13" s="74"/>
      <c r="RYA13" s="85"/>
      <c r="RYB13" s="74"/>
      <c r="RYC13" s="74"/>
      <c r="RYD13" s="85"/>
      <c r="RYE13" s="74"/>
      <c r="RYF13" s="74"/>
      <c r="RYG13" s="85"/>
      <c r="RYH13" s="80"/>
      <c r="RYI13" s="80"/>
      <c r="RYJ13" s="85"/>
      <c r="RYK13" s="77"/>
      <c r="RYL13" s="74"/>
      <c r="RYM13" s="74"/>
      <c r="RYN13" s="85"/>
      <c r="RYO13" s="74"/>
      <c r="RYP13" s="74"/>
      <c r="RYQ13" s="85"/>
      <c r="RYR13" s="74"/>
      <c r="RYS13" s="74"/>
      <c r="RYT13" s="85"/>
      <c r="RYU13" s="74"/>
      <c r="RYV13" s="74"/>
      <c r="RYW13" s="85"/>
      <c r="RYX13" s="80"/>
      <c r="RYY13" s="80"/>
      <c r="RYZ13" s="85"/>
      <c r="RZA13" s="77"/>
      <c r="RZB13" s="74"/>
      <c r="RZC13" s="74"/>
      <c r="RZD13" s="85"/>
      <c r="RZE13" s="74"/>
      <c r="RZF13" s="74"/>
      <c r="RZG13" s="85"/>
      <c r="RZH13" s="74"/>
      <c r="RZI13" s="74"/>
      <c r="RZJ13" s="85"/>
      <c r="RZK13" s="74"/>
      <c r="RZL13" s="74"/>
      <c r="RZM13" s="85"/>
      <c r="RZN13" s="80"/>
      <c r="RZO13" s="80"/>
      <c r="RZP13" s="85"/>
      <c r="RZQ13" s="77"/>
      <c r="RZR13" s="74"/>
      <c r="RZS13" s="74"/>
      <c r="RZT13" s="85"/>
      <c r="RZU13" s="74"/>
      <c r="RZV13" s="74"/>
      <c r="RZW13" s="85"/>
      <c r="RZX13" s="74"/>
      <c r="RZY13" s="74"/>
      <c r="RZZ13" s="85"/>
      <c r="SAA13" s="74"/>
      <c r="SAB13" s="74"/>
      <c r="SAC13" s="85"/>
      <c r="SAD13" s="80"/>
      <c r="SAE13" s="80"/>
      <c r="SAF13" s="85"/>
      <c r="SAG13" s="77"/>
      <c r="SAH13" s="74"/>
      <c r="SAI13" s="74"/>
      <c r="SAJ13" s="85"/>
      <c r="SAK13" s="74"/>
      <c r="SAL13" s="74"/>
      <c r="SAM13" s="85"/>
      <c r="SAN13" s="74"/>
      <c r="SAO13" s="74"/>
      <c r="SAP13" s="85"/>
      <c r="SAQ13" s="74"/>
      <c r="SAR13" s="74"/>
      <c r="SAS13" s="85"/>
      <c r="SAT13" s="80"/>
      <c r="SAU13" s="80"/>
      <c r="SAV13" s="85"/>
      <c r="SAW13" s="77"/>
      <c r="SAX13" s="74"/>
      <c r="SAY13" s="74"/>
      <c r="SAZ13" s="85"/>
      <c r="SBA13" s="74"/>
      <c r="SBB13" s="74"/>
      <c r="SBC13" s="85"/>
      <c r="SBD13" s="74"/>
      <c r="SBE13" s="74"/>
      <c r="SBF13" s="85"/>
      <c r="SBG13" s="74"/>
      <c r="SBH13" s="74"/>
      <c r="SBI13" s="85"/>
      <c r="SBJ13" s="80"/>
      <c r="SBK13" s="80"/>
      <c r="SBL13" s="85"/>
      <c r="SBM13" s="77"/>
      <c r="SBN13" s="74"/>
      <c r="SBO13" s="74"/>
      <c r="SBP13" s="85"/>
      <c r="SBQ13" s="74"/>
      <c r="SBR13" s="74"/>
      <c r="SBS13" s="85"/>
      <c r="SBT13" s="74"/>
      <c r="SBU13" s="74"/>
      <c r="SBV13" s="85"/>
      <c r="SBW13" s="74"/>
      <c r="SBX13" s="74"/>
      <c r="SBY13" s="85"/>
      <c r="SBZ13" s="80"/>
      <c r="SCA13" s="80"/>
      <c r="SCB13" s="85"/>
      <c r="SCC13" s="77"/>
      <c r="SCD13" s="74"/>
      <c r="SCE13" s="74"/>
      <c r="SCF13" s="85"/>
      <c r="SCG13" s="74"/>
      <c r="SCH13" s="74"/>
      <c r="SCI13" s="85"/>
      <c r="SCJ13" s="74"/>
      <c r="SCK13" s="74"/>
      <c r="SCL13" s="85"/>
      <c r="SCM13" s="74"/>
      <c r="SCN13" s="74"/>
      <c r="SCO13" s="85"/>
      <c r="SCP13" s="80"/>
      <c r="SCQ13" s="80"/>
      <c r="SCR13" s="85"/>
      <c r="SCS13" s="77"/>
      <c r="SCT13" s="74"/>
      <c r="SCU13" s="74"/>
      <c r="SCV13" s="85"/>
      <c r="SCW13" s="74"/>
      <c r="SCX13" s="74"/>
      <c r="SCY13" s="85"/>
      <c r="SCZ13" s="74"/>
      <c r="SDA13" s="74"/>
      <c r="SDB13" s="85"/>
      <c r="SDC13" s="74"/>
      <c r="SDD13" s="74"/>
      <c r="SDE13" s="85"/>
      <c r="SDF13" s="80"/>
      <c r="SDG13" s="80"/>
      <c r="SDH13" s="85"/>
      <c r="SDI13" s="77"/>
      <c r="SDJ13" s="74"/>
      <c r="SDK13" s="74"/>
      <c r="SDL13" s="85"/>
      <c r="SDM13" s="74"/>
      <c r="SDN13" s="74"/>
      <c r="SDO13" s="85"/>
      <c r="SDP13" s="74"/>
      <c r="SDQ13" s="74"/>
      <c r="SDR13" s="85"/>
      <c r="SDS13" s="74"/>
      <c r="SDT13" s="74"/>
      <c r="SDU13" s="85"/>
      <c r="SDV13" s="80"/>
      <c r="SDW13" s="80"/>
      <c r="SDX13" s="85"/>
      <c r="SDY13" s="77"/>
      <c r="SDZ13" s="74"/>
      <c r="SEA13" s="74"/>
      <c r="SEB13" s="85"/>
      <c r="SEC13" s="74"/>
      <c r="SED13" s="74"/>
      <c r="SEE13" s="85"/>
      <c r="SEF13" s="74"/>
      <c r="SEG13" s="74"/>
      <c r="SEH13" s="85"/>
      <c r="SEI13" s="74"/>
      <c r="SEJ13" s="74"/>
      <c r="SEK13" s="85"/>
      <c r="SEL13" s="80"/>
      <c r="SEM13" s="80"/>
      <c r="SEN13" s="85"/>
      <c r="SEO13" s="77"/>
      <c r="SEP13" s="74"/>
      <c r="SEQ13" s="74"/>
      <c r="SER13" s="85"/>
      <c r="SES13" s="74"/>
      <c r="SET13" s="74"/>
      <c r="SEU13" s="85"/>
      <c r="SEV13" s="74"/>
      <c r="SEW13" s="74"/>
      <c r="SEX13" s="85"/>
      <c r="SEY13" s="74"/>
      <c r="SEZ13" s="74"/>
      <c r="SFA13" s="85"/>
      <c r="SFB13" s="80"/>
      <c r="SFC13" s="80"/>
      <c r="SFD13" s="85"/>
      <c r="SFE13" s="77"/>
      <c r="SFF13" s="74"/>
      <c r="SFG13" s="74"/>
      <c r="SFH13" s="85"/>
      <c r="SFI13" s="74"/>
      <c r="SFJ13" s="74"/>
      <c r="SFK13" s="85"/>
      <c r="SFL13" s="74"/>
      <c r="SFM13" s="74"/>
      <c r="SFN13" s="85"/>
      <c r="SFO13" s="74"/>
      <c r="SFP13" s="74"/>
      <c r="SFQ13" s="85"/>
      <c r="SFR13" s="80"/>
      <c r="SFS13" s="80"/>
      <c r="SFT13" s="85"/>
      <c r="SFU13" s="77"/>
      <c r="SFV13" s="74"/>
      <c r="SFW13" s="74"/>
      <c r="SFX13" s="85"/>
      <c r="SFY13" s="74"/>
      <c r="SFZ13" s="74"/>
      <c r="SGA13" s="85"/>
      <c r="SGB13" s="74"/>
      <c r="SGC13" s="74"/>
      <c r="SGD13" s="85"/>
      <c r="SGE13" s="74"/>
      <c r="SGF13" s="74"/>
      <c r="SGG13" s="85"/>
      <c r="SGH13" s="80"/>
      <c r="SGI13" s="80"/>
      <c r="SGJ13" s="85"/>
      <c r="SGK13" s="77"/>
      <c r="SGL13" s="74"/>
      <c r="SGM13" s="74"/>
      <c r="SGN13" s="85"/>
      <c r="SGO13" s="74"/>
      <c r="SGP13" s="74"/>
      <c r="SGQ13" s="85"/>
      <c r="SGR13" s="74"/>
      <c r="SGS13" s="74"/>
      <c r="SGT13" s="85"/>
      <c r="SGU13" s="74"/>
      <c r="SGV13" s="74"/>
      <c r="SGW13" s="85"/>
      <c r="SGX13" s="80"/>
      <c r="SGY13" s="80"/>
      <c r="SGZ13" s="85"/>
      <c r="SHA13" s="77"/>
      <c r="SHB13" s="74"/>
      <c r="SHC13" s="74"/>
      <c r="SHD13" s="85"/>
      <c r="SHE13" s="74"/>
      <c r="SHF13" s="74"/>
      <c r="SHG13" s="85"/>
      <c r="SHH13" s="74"/>
      <c r="SHI13" s="74"/>
      <c r="SHJ13" s="85"/>
      <c r="SHK13" s="74"/>
      <c r="SHL13" s="74"/>
      <c r="SHM13" s="85"/>
      <c r="SHN13" s="80"/>
      <c r="SHO13" s="80"/>
      <c r="SHP13" s="85"/>
      <c r="SHQ13" s="77"/>
      <c r="SHR13" s="74"/>
      <c r="SHS13" s="74"/>
      <c r="SHT13" s="85"/>
      <c r="SHU13" s="74"/>
      <c r="SHV13" s="74"/>
      <c r="SHW13" s="85"/>
      <c r="SHX13" s="74"/>
      <c r="SHY13" s="74"/>
      <c r="SHZ13" s="85"/>
      <c r="SIA13" s="74"/>
      <c r="SIB13" s="74"/>
      <c r="SIC13" s="85"/>
      <c r="SID13" s="80"/>
      <c r="SIE13" s="80"/>
      <c r="SIF13" s="85"/>
      <c r="SIG13" s="77"/>
      <c r="SIH13" s="74"/>
      <c r="SII13" s="74"/>
      <c r="SIJ13" s="85"/>
      <c r="SIK13" s="74"/>
      <c r="SIL13" s="74"/>
      <c r="SIM13" s="85"/>
      <c r="SIN13" s="74"/>
      <c r="SIO13" s="74"/>
      <c r="SIP13" s="85"/>
      <c r="SIQ13" s="74"/>
      <c r="SIR13" s="74"/>
      <c r="SIS13" s="85"/>
      <c r="SIT13" s="80"/>
      <c r="SIU13" s="80"/>
      <c r="SIV13" s="85"/>
      <c r="SIW13" s="77"/>
      <c r="SIX13" s="74"/>
      <c r="SIY13" s="74"/>
      <c r="SIZ13" s="85"/>
      <c r="SJA13" s="74"/>
      <c r="SJB13" s="74"/>
      <c r="SJC13" s="85"/>
      <c r="SJD13" s="74"/>
      <c r="SJE13" s="74"/>
      <c r="SJF13" s="85"/>
      <c r="SJG13" s="74"/>
      <c r="SJH13" s="74"/>
      <c r="SJI13" s="85"/>
      <c r="SJJ13" s="80"/>
      <c r="SJK13" s="80"/>
      <c r="SJL13" s="85"/>
      <c r="SJM13" s="77"/>
      <c r="SJN13" s="74"/>
      <c r="SJO13" s="74"/>
      <c r="SJP13" s="85"/>
      <c r="SJQ13" s="74"/>
      <c r="SJR13" s="74"/>
      <c r="SJS13" s="85"/>
      <c r="SJT13" s="74"/>
      <c r="SJU13" s="74"/>
      <c r="SJV13" s="85"/>
      <c r="SJW13" s="74"/>
      <c r="SJX13" s="74"/>
      <c r="SJY13" s="85"/>
      <c r="SJZ13" s="80"/>
      <c r="SKA13" s="80"/>
      <c r="SKB13" s="85"/>
      <c r="SKC13" s="77"/>
      <c r="SKD13" s="74"/>
      <c r="SKE13" s="74"/>
      <c r="SKF13" s="85"/>
      <c r="SKG13" s="74"/>
      <c r="SKH13" s="74"/>
      <c r="SKI13" s="85"/>
      <c r="SKJ13" s="74"/>
      <c r="SKK13" s="74"/>
      <c r="SKL13" s="85"/>
      <c r="SKM13" s="74"/>
      <c r="SKN13" s="74"/>
      <c r="SKO13" s="85"/>
      <c r="SKP13" s="80"/>
      <c r="SKQ13" s="80"/>
      <c r="SKR13" s="85"/>
      <c r="SKS13" s="77"/>
      <c r="SKT13" s="74"/>
      <c r="SKU13" s="74"/>
      <c r="SKV13" s="85"/>
      <c r="SKW13" s="74"/>
      <c r="SKX13" s="74"/>
      <c r="SKY13" s="85"/>
      <c r="SKZ13" s="74"/>
      <c r="SLA13" s="74"/>
      <c r="SLB13" s="85"/>
      <c r="SLC13" s="74"/>
      <c r="SLD13" s="74"/>
      <c r="SLE13" s="85"/>
      <c r="SLF13" s="80"/>
      <c r="SLG13" s="80"/>
      <c r="SLH13" s="85"/>
      <c r="SLI13" s="77"/>
      <c r="SLJ13" s="74"/>
      <c r="SLK13" s="74"/>
      <c r="SLL13" s="85"/>
      <c r="SLM13" s="74"/>
      <c r="SLN13" s="74"/>
      <c r="SLO13" s="85"/>
      <c r="SLP13" s="74"/>
      <c r="SLQ13" s="74"/>
      <c r="SLR13" s="85"/>
      <c r="SLS13" s="74"/>
      <c r="SLT13" s="74"/>
      <c r="SLU13" s="85"/>
      <c r="SLV13" s="80"/>
      <c r="SLW13" s="80"/>
      <c r="SLX13" s="85"/>
      <c r="SLY13" s="77"/>
      <c r="SLZ13" s="74"/>
      <c r="SMA13" s="74"/>
      <c r="SMB13" s="85"/>
      <c r="SMC13" s="74"/>
      <c r="SMD13" s="74"/>
      <c r="SME13" s="85"/>
      <c r="SMF13" s="74"/>
      <c r="SMG13" s="74"/>
      <c r="SMH13" s="85"/>
      <c r="SMI13" s="74"/>
      <c r="SMJ13" s="74"/>
      <c r="SMK13" s="85"/>
      <c r="SML13" s="80"/>
      <c r="SMM13" s="80"/>
      <c r="SMN13" s="85"/>
      <c r="SMO13" s="77"/>
      <c r="SMP13" s="74"/>
      <c r="SMQ13" s="74"/>
      <c r="SMR13" s="85"/>
      <c r="SMS13" s="74"/>
      <c r="SMT13" s="74"/>
      <c r="SMU13" s="85"/>
      <c r="SMV13" s="74"/>
      <c r="SMW13" s="74"/>
      <c r="SMX13" s="85"/>
      <c r="SMY13" s="74"/>
      <c r="SMZ13" s="74"/>
      <c r="SNA13" s="85"/>
      <c r="SNB13" s="80"/>
      <c r="SNC13" s="80"/>
      <c r="SND13" s="85"/>
      <c r="SNE13" s="77"/>
      <c r="SNF13" s="74"/>
      <c r="SNG13" s="74"/>
      <c r="SNH13" s="85"/>
      <c r="SNI13" s="74"/>
      <c r="SNJ13" s="74"/>
      <c r="SNK13" s="85"/>
      <c r="SNL13" s="74"/>
      <c r="SNM13" s="74"/>
      <c r="SNN13" s="85"/>
      <c r="SNO13" s="74"/>
      <c r="SNP13" s="74"/>
      <c r="SNQ13" s="85"/>
      <c r="SNR13" s="80"/>
      <c r="SNS13" s="80"/>
      <c r="SNT13" s="85"/>
      <c r="SNU13" s="77"/>
      <c r="SNV13" s="74"/>
      <c r="SNW13" s="74"/>
      <c r="SNX13" s="85"/>
      <c r="SNY13" s="74"/>
      <c r="SNZ13" s="74"/>
      <c r="SOA13" s="85"/>
      <c r="SOB13" s="74"/>
      <c r="SOC13" s="74"/>
      <c r="SOD13" s="85"/>
      <c r="SOE13" s="74"/>
      <c r="SOF13" s="74"/>
      <c r="SOG13" s="85"/>
      <c r="SOH13" s="80"/>
      <c r="SOI13" s="80"/>
      <c r="SOJ13" s="85"/>
      <c r="SOK13" s="77"/>
      <c r="SOL13" s="74"/>
      <c r="SOM13" s="74"/>
      <c r="SON13" s="85"/>
      <c r="SOO13" s="74"/>
      <c r="SOP13" s="74"/>
      <c r="SOQ13" s="85"/>
      <c r="SOR13" s="74"/>
      <c r="SOS13" s="74"/>
      <c r="SOT13" s="85"/>
      <c r="SOU13" s="74"/>
      <c r="SOV13" s="74"/>
      <c r="SOW13" s="85"/>
      <c r="SOX13" s="80"/>
      <c r="SOY13" s="80"/>
      <c r="SOZ13" s="85"/>
      <c r="SPA13" s="77"/>
      <c r="SPB13" s="74"/>
      <c r="SPC13" s="74"/>
      <c r="SPD13" s="85"/>
      <c r="SPE13" s="74"/>
      <c r="SPF13" s="74"/>
      <c r="SPG13" s="85"/>
      <c r="SPH13" s="74"/>
      <c r="SPI13" s="74"/>
      <c r="SPJ13" s="85"/>
      <c r="SPK13" s="74"/>
      <c r="SPL13" s="74"/>
      <c r="SPM13" s="85"/>
      <c r="SPN13" s="80"/>
      <c r="SPO13" s="80"/>
      <c r="SPP13" s="85"/>
      <c r="SPQ13" s="77"/>
      <c r="SPR13" s="74"/>
      <c r="SPS13" s="74"/>
      <c r="SPT13" s="85"/>
      <c r="SPU13" s="74"/>
      <c r="SPV13" s="74"/>
      <c r="SPW13" s="85"/>
      <c r="SPX13" s="74"/>
      <c r="SPY13" s="74"/>
      <c r="SPZ13" s="85"/>
      <c r="SQA13" s="74"/>
      <c r="SQB13" s="74"/>
      <c r="SQC13" s="85"/>
      <c r="SQD13" s="80"/>
      <c r="SQE13" s="80"/>
      <c r="SQF13" s="85"/>
      <c r="SQG13" s="77"/>
      <c r="SQH13" s="74"/>
      <c r="SQI13" s="74"/>
      <c r="SQJ13" s="85"/>
      <c r="SQK13" s="74"/>
      <c r="SQL13" s="74"/>
      <c r="SQM13" s="85"/>
      <c r="SQN13" s="74"/>
      <c r="SQO13" s="74"/>
      <c r="SQP13" s="85"/>
      <c r="SQQ13" s="74"/>
      <c r="SQR13" s="74"/>
      <c r="SQS13" s="85"/>
      <c r="SQT13" s="80"/>
      <c r="SQU13" s="80"/>
      <c r="SQV13" s="85"/>
      <c r="SQW13" s="77"/>
      <c r="SQX13" s="74"/>
      <c r="SQY13" s="74"/>
      <c r="SQZ13" s="85"/>
      <c r="SRA13" s="74"/>
      <c r="SRB13" s="74"/>
      <c r="SRC13" s="85"/>
      <c r="SRD13" s="74"/>
      <c r="SRE13" s="74"/>
      <c r="SRF13" s="85"/>
      <c r="SRG13" s="74"/>
      <c r="SRH13" s="74"/>
      <c r="SRI13" s="85"/>
      <c r="SRJ13" s="80"/>
      <c r="SRK13" s="80"/>
      <c r="SRL13" s="85"/>
      <c r="SRM13" s="77"/>
      <c r="SRN13" s="74"/>
      <c r="SRO13" s="74"/>
      <c r="SRP13" s="85"/>
      <c r="SRQ13" s="74"/>
      <c r="SRR13" s="74"/>
      <c r="SRS13" s="85"/>
      <c r="SRT13" s="74"/>
      <c r="SRU13" s="74"/>
      <c r="SRV13" s="85"/>
      <c r="SRW13" s="74"/>
      <c r="SRX13" s="74"/>
      <c r="SRY13" s="85"/>
      <c r="SRZ13" s="80"/>
      <c r="SSA13" s="80"/>
      <c r="SSB13" s="85"/>
      <c r="SSC13" s="77"/>
      <c r="SSD13" s="74"/>
      <c r="SSE13" s="74"/>
      <c r="SSF13" s="85"/>
      <c r="SSG13" s="74"/>
      <c r="SSH13" s="74"/>
      <c r="SSI13" s="85"/>
      <c r="SSJ13" s="74"/>
      <c r="SSK13" s="74"/>
      <c r="SSL13" s="85"/>
      <c r="SSM13" s="74"/>
      <c r="SSN13" s="74"/>
      <c r="SSO13" s="85"/>
      <c r="SSP13" s="80"/>
      <c r="SSQ13" s="80"/>
      <c r="SSR13" s="85"/>
      <c r="SSS13" s="77"/>
      <c r="SST13" s="74"/>
      <c r="SSU13" s="74"/>
      <c r="SSV13" s="85"/>
      <c r="SSW13" s="74"/>
      <c r="SSX13" s="74"/>
      <c r="SSY13" s="85"/>
      <c r="SSZ13" s="74"/>
      <c r="STA13" s="74"/>
      <c r="STB13" s="85"/>
      <c r="STC13" s="74"/>
      <c r="STD13" s="74"/>
      <c r="STE13" s="85"/>
      <c r="STF13" s="80"/>
      <c r="STG13" s="80"/>
      <c r="STH13" s="85"/>
      <c r="STI13" s="77"/>
      <c r="STJ13" s="74"/>
      <c r="STK13" s="74"/>
      <c r="STL13" s="85"/>
      <c r="STM13" s="74"/>
      <c r="STN13" s="74"/>
      <c r="STO13" s="85"/>
      <c r="STP13" s="74"/>
      <c r="STQ13" s="74"/>
      <c r="STR13" s="85"/>
      <c r="STS13" s="74"/>
      <c r="STT13" s="74"/>
      <c r="STU13" s="85"/>
      <c r="STV13" s="80"/>
      <c r="STW13" s="80"/>
      <c r="STX13" s="85"/>
      <c r="STY13" s="77"/>
      <c r="STZ13" s="74"/>
      <c r="SUA13" s="74"/>
      <c r="SUB13" s="85"/>
      <c r="SUC13" s="74"/>
      <c r="SUD13" s="74"/>
      <c r="SUE13" s="85"/>
      <c r="SUF13" s="74"/>
      <c r="SUG13" s="74"/>
      <c r="SUH13" s="85"/>
      <c r="SUI13" s="74"/>
      <c r="SUJ13" s="74"/>
      <c r="SUK13" s="85"/>
      <c r="SUL13" s="80"/>
      <c r="SUM13" s="80"/>
      <c r="SUN13" s="85"/>
      <c r="SUO13" s="77"/>
      <c r="SUP13" s="74"/>
      <c r="SUQ13" s="74"/>
      <c r="SUR13" s="85"/>
      <c r="SUS13" s="74"/>
      <c r="SUT13" s="74"/>
      <c r="SUU13" s="85"/>
      <c r="SUV13" s="74"/>
      <c r="SUW13" s="74"/>
      <c r="SUX13" s="85"/>
      <c r="SUY13" s="74"/>
      <c r="SUZ13" s="74"/>
      <c r="SVA13" s="85"/>
      <c r="SVB13" s="80"/>
      <c r="SVC13" s="80"/>
      <c r="SVD13" s="85"/>
      <c r="SVE13" s="77"/>
      <c r="SVF13" s="74"/>
      <c r="SVG13" s="74"/>
      <c r="SVH13" s="85"/>
      <c r="SVI13" s="74"/>
      <c r="SVJ13" s="74"/>
      <c r="SVK13" s="85"/>
      <c r="SVL13" s="74"/>
      <c r="SVM13" s="74"/>
      <c r="SVN13" s="85"/>
      <c r="SVO13" s="74"/>
      <c r="SVP13" s="74"/>
      <c r="SVQ13" s="85"/>
      <c r="SVR13" s="80"/>
      <c r="SVS13" s="80"/>
      <c r="SVT13" s="85"/>
      <c r="SVU13" s="77"/>
      <c r="SVV13" s="74"/>
      <c r="SVW13" s="74"/>
      <c r="SVX13" s="85"/>
      <c r="SVY13" s="74"/>
      <c r="SVZ13" s="74"/>
      <c r="SWA13" s="85"/>
      <c r="SWB13" s="74"/>
      <c r="SWC13" s="74"/>
      <c r="SWD13" s="85"/>
      <c r="SWE13" s="74"/>
      <c r="SWF13" s="74"/>
      <c r="SWG13" s="85"/>
      <c r="SWH13" s="80"/>
      <c r="SWI13" s="80"/>
      <c r="SWJ13" s="85"/>
      <c r="SWK13" s="77"/>
      <c r="SWL13" s="74"/>
      <c r="SWM13" s="74"/>
      <c r="SWN13" s="85"/>
      <c r="SWO13" s="74"/>
      <c r="SWP13" s="74"/>
      <c r="SWQ13" s="85"/>
      <c r="SWR13" s="74"/>
      <c r="SWS13" s="74"/>
      <c r="SWT13" s="85"/>
      <c r="SWU13" s="74"/>
      <c r="SWV13" s="74"/>
      <c r="SWW13" s="85"/>
      <c r="SWX13" s="80"/>
      <c r="SWY13" s="80"/>
      <c r="SWZ13" s="85"/>
      <c r="SXA13" s="77"/>
      <c r="SXB13" s="74"/>
      <c r="SXC13" s="74"/>
      <c r="SXD13" s="85"/>
      <c r="SXE13" s="74"/>
      <c r="SXF13" s="74"/>
      <c r="SXG13" s="85"/>
      <c r="SXH13" s="74"/>
      <c r="SXI13" s="74"/>
      <c r="SXJ13" s="85"/>
      <c r="SXK13" s="74"/>
      <c r="SXL13" s="74"/>
      <c r="SXM13" s="85"/>
      <c r="SXN13" s="80"/>
      <c r="SXO13" s="80"/>
      <c r="SXP13" s="85"/>
      <c r="SXQ13" s="77"/>
      <c r="SXR13" s="74"/>
      <c r="SXS13" s="74"/>
      <c r="SXT13" s="85"/>
      <c r="SXU13" s="74"/>
      <c r="SXV13" s="74"/>
      <c r="SXW13" s="85"/>
      <c r="SXX13" s="74"/>
      <c r="SXY13" s="74"/>
      <c r="SXZ13" s="85"/>
      <c r="SYA13" s="74"/>
      <c r="SYB13" s="74"/>
      <c r="SYC13" s="85"/>
      <c r="SYD13" s="80"/>
      <c r="SYE13" s="80"/>
      <c r="SYF13" s="85"/>
      <c r="SYG13" s="77"/>
      <c r="SYH13" s="74"/>
      <c r="SYI13" s="74"/>
      <c r="SYJ13" s="85"/>
      <c r="SYK13" s="74"/>
      <c r="SYL13" s="74"/>
      <c r="SYM13" s="85"/>
      <c r="SYN13" s="74"/>
      <c r="SYO13" s="74"/>
      <c r="SYP13" s="85"/>
      <c r="SYQ13" s="74"/>
      <c r="SYR13" s="74"/>
      <c r="SYS13" s="85"/>
      <c r="SYT13" s="80"/>
      <c r="SYU13" s="80"/>
      <c r="SYV13" s="85"/>
      <c r="SYW13" s="77"/>
      <c r="SYX13" s="74"/>
      <c r="SYY13" s="74"/>
      <c r="SYZ13" s="85"/>
      <c r="SZA13" s="74"/>
      <c r="SZB13" s="74"/>
      <c r="SZC13" s="85"/>
      <c r="SZD13" s="74"/>
      <c r="SZE13" s="74"/>
      <c r="SZF13" s="85"/>
      <c r="SZG13" s="74"/>
      <c r="SZH13" s="74"/>
      <c r="SZI13" s="85"/>
      <c r="SZJ13" s="80"/>
      <c r="SZK13" s="80"/>
      <c r="SZL13" s="85"/>
      <c r="SZM13" s="77"/>
      <c r="SZN13" s="74"/>
      <c r="SZO13" s="74"/>
      <c r="SZP13" s="85"/>
      <c r="SZQ13" s="74"/>
      <c r="SZR13" s="74"/>
      <c r="SZS13" s="85"/>
      <c r="SZT13" s="74"/>
      <c r="SZU13" s="74"/>
      <c r="SZV13" s="85"/>
      <c r="SZW13" s="74"/>
      <c r="SZX13" s="74"/>
      <c r="SZY13" s="85"/>
      <c r="SZZ13" s="80"/>
      <c r="TAA13" s="80"/>
      <c r="TAB13" s="85"/>
      <c r="TAC13" s="77"/>
      <c r="TAD13" s="74"/>
      <c r="TAE13" s="74"/>
      <c r="TAF13" s="85"/>
      <c r="TAG13" s="74"/>
      <c r="TAH13" s="74"/>
      <c r="TAI13" s="85"/>
      <c r="TAJ13" s="74"/>
      <c r="TAK13" s="74"/>
      <c r="TAL13" s="85"/>
      <c r="TAM13" s="74"/>
      <c r="TAN13" s="74"/>
      <c r="TAO13" s="85"/>
      <c r="TAP13" s="80"/>
      <c r="TAQ13" s="80"/>
      <c r="TAR13" s="85"/>
      <c r="TAS13" s="77"/>
      <c r="TAT13" s="74"/>
      <c r="TAU13" s="74"/>
      <c r="TAV13" s="85"/>
      <c r="TAW13" s="74"/>
      <c r="TAX13" s="74"/>
      <c r="TAY13" s="85"/>
      <c r="TAZ13" s="74"/>
      <c r="TBA13" s="74"/>
      <c r="TBB13" s="85"/>
      <c r="TBC13" s="74"/>
      <c r="TBD13" s="74"/>
      <c r="TBE13" s="85"/>
      <c r="TBF13" s="80"/>
      <c r="TBG13" s="80"/>
      <c r="TBH13" s="85"/>
      <c r="TBI13" s="77"/>
      <c r="TBJ13" s="74"/>
      <c r="TBK13" s="74"/>
      <c r="TBL13" s="85"/>
      <c r="TBM13" s="74"/>
      <c r="TBN13" s="74"/>
      <c r="TBO13" s="85"/>
      <c r="TBP13" s="74"/>
      <c r="TBQ13" s="74"/>
      <c r="TBR13" s="85"/>
      <c r="TBS13" s="74"/>
      <c r="TBT13" s="74"/>
      <c r="TBU13" s="85"/>
      <c r="TBV13" s="80"/>
      <c r="TBW13" s="80"/>
      <c r="TBX13" s="85"/>
      <c r="TBY13" s="77"/>
      <c r="TBZ13" s="74"/>
      <c r="TCA13" s="74"/>
      <c r="TCB13" s="85"/>
      <c r="TCC13" s="74"/>
      <c r="TCD13" s="74"/>
      <c r="TCE13" s="85"/>
      <c r="TCF13" s="74"/>
      <c r="TCG13" s="74"/>
      <c r="TCH13" s="85"/>
      <c r="TCI13" s="74"/>
      <c r="TCJ13" s="74"/>
      <c r="TCK13" s="85"/>
      <c r="TCL13" s="80"/>
      <c r="TCM13" s="80"/>
      <c r="TCN13" s="85"/>
      <c r="TCO13" s="77"/>
      <c r="TCP13" s="74"/>
      <c r="TCQ13" s="74"/>
      <c r="TCR13" s="85"/>
      <c r="TCS13" s="74"/>
      <c r="TCT13" s="74"/>
      <c r="TCU13" s="85"/>
      <c r="TCV13" s="74"/>
      <c r="TCW13" s="74"/>
      <c r="TCX13" s="85"/>
      <c r="TCY13" s="74"/>
      <c r="TCZ13" s="74"/>
      <c r="TDA13" s="85"/>
      <c r="TDB13" s="80"/>
      <c r="TDC13" s="80"/>
      <c r="TDD13" s="85"/>
      <c r="TDE13" s="77"/>
      <c r="TDF13" s="74"/>
      <c r="TDG13" s="74"/>
      <c r="TDH13" s="85"/>
      <c r="TDI13" s="74"/>
      <c r="TDJ13" s="74"/>
      <c r="TDK13" s="85"/>
      <c r="TDL13" s="74"/>
      <c r="TDM13" s="74"/>
      <c r="TDN13" s="85"/>
      <c r="TDO13" s="74"/>
      <c r="TDP13" s="74"/>
      <c r="TDQ13" s="85"/>
      <c r="TDR13" s="80"/>
      <c r="TDS13" s="80"/>
      <c r="TDT13" s="85"/>
      <c r="TDU13" s="77"/>
      <c r="TDV13" s="74"/>
      <c r="TDW13" s="74"/>
      <c r="TDX13" s="85"/>
      <c r="TDY13" s="74"/>
      <c r="TDZ13" s="74"/>
      <c r="TEA13" s="85"/>
      <c r="TEB13" s="74"/>
      <c r="TEC13" s="74"/>
      <c r="TED13" s="85"/>
      <c r="TEE13" s="74"/>
      <c r="TEF13" s="74"/>
      <c r="TEG13" s="85"/>
      <c r="TEH13" s="80"/>
      <c r="TEI13" s="80"/>
      <c r="TEJ13" s="85"/>
      <c r="TEK13" s="77"/>
      <c r="TEL13" s="74"/>
      <c r="TEM13" s="74"/>
      <c r="TEN13" s="85"/>
      <c r="TEO13" s="74"/>
      <c r="TEP13" s="74"/>
      <c r="TEQ13" s="85"/>
      <c r="TER13" s="74"/>
      <c r="TES13" s="74"/>
      <c r="TET13" s="85"/>
      <c r="TEU13" s="74"/>
      <c r="TEV13" s="74"/>
      <c r="TEW13" s="85"/>
      <c r="TEX13" s="80"/>
      <c r="TEY13" s="80"/>
      <c r="TEZ13" s="85"/>
      <c r="TFA13" s="77"/>
      <c r="TFB13" s="74"/>
      <c r="TFC13" s="74"/>
      <c r="TFD13" s="85"/>
      <c r="TFE13" s="74"/>
      <c r="TFF13" s="74"/>
      <c r="TFG13" s="85"/>
      <c r="TFH13" s="74"/>
      <c r="TFI13" s="74"/>
      <c r="TFJ13" s="85"/>
      <c r="TFK13" s="74"/>
      <c r="TFL13" s="74"/>
      <c r="TFM13" s="85"/>
      <c r="TFN13" s="80"/>
      <c r="TFO13" s="80"/>
      <c r="TFP13" s="85"/>
      <c r="TFQ13" s="77"/>
      <c r="TFR13" s="74"/>
      <c r="TFS13" s="74"/>
      <c r="TFT13" s="85"/>
      <c r="TFU13" s="74"/>
      <c r="TFV13" s="74"/>
      <c r="TFW13" s="85"/>
      <c r="TFX13" s="74"/>
      <c r="TFY13" s="74"/>
      <c r="TFZ13" s="85"/>
      <c r="TGA13" s="74"/>
      <c r="TGB13" s="74"/>
      <c r="TGC13" s="85"/>
      <c r="TGD13" s="80"/>
      <c r="TGE13" s="80"/>
      <c r="TGF13" s="85"/>
      <c r="TGG13" s="77"/>
      <c r="TGH13" s="74"/>
      <c r="TGI13" s="74"/>
      <c r="TGJ13" s="85"/>
      <c r="TGK13" s="74"/>
      <c r="TGL13" s="74"/>
      <c r="TGM13" s="85"/>
      <c r="TGN13" s="74"/>
      <c r="TGO13" s="74"/>
      <c r="TGP13" s="85"/>
      <c r="TGQ13" s="74"/>
      <c r="TGR13" s="74"/>
      <c r="TGS13" s="85"/>
      <c r="TGT13" s="80"/>
      <c r="TGU13" s="80"/>
      <c r="TGV13" s="85"/>
      <c r="TGW13" s="77"/>
      <c r="TGX13" s="74"/>
      <c r="TGY13" s="74"/>
      <c r="TGZ13" s="85"/>
      <c r="THA13" s="74"/>
      <c r="THB13" s="74"/>
      <c r="THC13" s="85"/>
      <c r="THD13" s="74"/>
      <c r="THE13" s="74"/>
      <c r="THF13" s="85"/>
      <c r="THG13" s="74"/>
      <c r="THH13" s="74"/>
      <c r="THI13" s="85"/>
      <c r="THJ13" s="80"/>
      <c r="THK13" s="80"/>
      <c r="THL13" s="85"/>
      <c r="THM13" s="77"/>
      <c r="THN13" s="74"/>
      <c r="THO13" s="74"/>
      <c r="THP13" s="85"/>
      <c r="THQ13" s="74"/>
      <c r="THR13" s="74"/>
      <c r="THS13" s="85"/>
      <c r="THT13" s="74"/>
      <c r="THU13" s="74"/>
      <c r="THV13" s="85"/>
      <c r="THW13" s="74"/>
      <c r="THX13" s="74"/>
      <c r="THY13" s="85"/>
      <c r="THZ13" s="80"/>
      <c r="TIA13" s="80"/>
      <c r="TIB13" s="85"/>
      <c r="TIC13" s="77"/>
      <c r="TID13" s="74"/>
      <c r="TIE13" s="74"/>
      <c r="TIF13" s="85"/>
      <c r="TIG13" s="74"/>
      <c r="TIH13" s="74"/>
      <c r="TII13" s="85"/>
      <c r="TIJ13" s="74"/>
      <c r="TIK13" s="74"/>
      <c r="TIL13" s="85"/>
      <c r="TIM13" s="74"/>
      <c r="TIN13" s="74"/>
      <c r="TIO13" s="85"/>
      <c r="TIP13" s="80"/>
      <c r="TIQ13" s="80"/>
      <c r="TIR13" s="85"/>
      <c r="TIS13" s="77"/>
      <c r="TIT13" s="74"/>
      <c r="TIU13" s="74"/>
      <c r="TIV13" s="85"/>
      <c r="TIW13" s="74"/>
      <c r="TIX13" s="74"/>
      <c r="TIY13" s="85"/>
      <c r="TIZ13" s="74"/>
      <c r="TJA13" s="74"/>
      <c r="TJB13" s="85"/>
      <c r="TJC13" s="74"/>
      <c r="TJD13" s="74"/>
      <c r="TJE13" s="85"/>
      <c r="TJF13" s="80"/>
      <c r="TJG13" s="80"/>
      <c r="TJH13" s="85"/>
      <c r="TJI13" s="77"/>
      <c r="TJJ13" s="74"/>
      <c r="TJK13" s="74"/>
      <c r="TJL13" s="85"/>
      <c r="TJM13" s="74"/>
      <c r="TJN13" s="74"/>
      <c r="TJO13" s="85"/>
      <c r="TJP13" s="74"/>
      <c r="TJQ13" s="74"/>
      <c r="TJR13" s="85"/>
      <c r="TJS13" s="74"/>
      <c r="TJT13" s="74"/>
      <c r="TJU13" s="85"/>
      <c r="TJV13" s="80"/>
      <c r="TJW13" s="80"/>
      <c r="TJX13" s="85"/>
      <c r="TJY13" s="77"/>
      <c r="TJZ13" s="74"/>
      <c r="TKA13" s="74"/>
      <c r="TKB13" s="85"/>
      <c r="TKC13" s="74"/>
      <c r="TKD13" s="74"/>
      <c r="TKE13" s="85"/>
      <c r="TKF13" s="74"/>
      <c r="TKG13" s="74"/>
      <c r="TKH13" s="85"/>
      <c r="TKI13" s="74"/>
      <c r="TKJ13" s="74"/>
      <c r="TKK13" s="85"/>
      <c r="TKL13" s="80"/>
      <c r="TKM13" s="80"/>
      <c r="TKN13" s="85"/>
      <c r="TKO13" s="77"/>
      <c r="TKP13" s="74"/>
      <c r="TKQ13" s="74"/>
      <c r="TKR13" s="85"/>
      <c r="TKS13" s="74"/>
      <c r="TKT13" s="74"/>
      <c r="TKU13" s="85"/>
      <c r="TKV13" s="74"/>
      <c r="TKW13" s="74"/>
      <c r="TKX13" s="85"/>
      <c r="TKY13" s="74"/>
      <c r="TKZ13" s="74"/>
      <c r="TLA13" s="85"/>
      <c r="TLB13" s="80"/>
      <c r="TLC13" s="80"/>
      <c r="TLD13" s="85"/>
      <c r="TLE13" s="77"/>
      <c r="TLF13" s="74"/>
      <c r="TLG13" s="74"/>
      <c r="TLH13" s="85"/>
      <c r="TLI13" s="74"/>
      <c r="TLJ13" s="74"/>
      <c r="TLK13" s="85"/>
      <c r="TLL13" s="74"/>
      <c r="TLM13" s="74"/>
      <c r="TLN13" s="85"/>
      <c r="TLO13" s="74"/>
      <c r="TLP13" s="74"/>
      <c r="TLQ13" s="85"/>
      <c r="TLR13" s="80"/>
      <c r="TLS13" s="80"/>
      <c r="TLT13" s="85"/>
      <c r="TLU13" s="77"/>
      <c r="TLV13" s="74"/>
      <c r="TLW13" s="74"/>
      <c r="TLX13" s="85"/>
      <c r="TLY13" s="74"/>
      <c r="TLZ13" s="74"/>
      <c r="TMA13" s="85"/>
      <c r="TMB13" s="74"/>
      <c r="TMC13" s="74"/>
      <c r="TMD13" s="85"/>
      <c r="TME13" s="74"/>
      <c r="TMF13" s="74"/>
      <c r="TMG13" s="85"/>
      <c r="TMH13" s="80"/>
      <c r="TMI13" s="80"/>
      <c r="TMJ13" s="85"/>
      <c r="TMK13" s="77"/>
      <c r="TML13" s="74"/>
      <c r="TMM13" s="74"/>
      <c r="TMN13" s="85"/>
      <c r="TMO13" s="74"/>
      <c r="TMP13" s="74"/>
      <c r="TMQ13" s="85"/>
      <c r="TMR13" s="74"/>
      <c r="TMS13" s="74"/>
      <c r="TMT13" s="85"/>
      <c r="TMU13" s="74"/>
      <c r="TMV13" s="74"/>
      <c r="TMW13" s="85"/>
      <c r="TMX13" s="80"/>
      <c r="TMY13" s="80"/>
      <c r="TMZ13" s="85"/>
      <c r="TNA13" s="77"/>
      <c r="TNB13" s="74"/>
      <c r="TNC13" s="74"/>
      <c r="TND13" s="85"/>
      <c r="TNE13" s="74"/>
      <c r="TNF13" s="74"/>
      <c r="TNG13" s="85"/>
      <c r="TNH13" s="74"/>
      <c r="TNI13" s="74"/>
      <c r="TNJ13" s="85"/>
      <c r="TNK13" s="74"/>
      <c r="TNL13" s="74"/>
      <c r="TNM13" s="85"/>
      <c r="TNN13" s="80"/>
      <c r="TNO13" s="80"/>
      <c r="TNP13" s="85"/>
      <c r="TNQ13" s="77"/>
      <c r="TNR13" s="74"/>
      <c r="TNS13" s="74"/>
      <c r="TNT13" s="85"/>
      <c r="TNU13" s="74"/>
      <c r="TNV13" s="74"/>
      <c r="TNW13" s="85"/>
      <c r="TNX13" s="74"/>
      <c r="TNY13" s="74"/>
      <c r="TNZ13" s="85"/>
      <c r="TOA13" s="74"/>
      <c r="TOB13" s="74"/>
      <c r="TOC13" s="85"/>
      <c r="TOD13" s="80"/>
      <c r="TOE13" s="80"/>
      <c r="TOF13" s="85"/>
      <c r="TOG13" s="77"/>
      <c r="TOH13" s="74"/>
      <c r="TOI13" s="74"/>
      <c r="TOJ13" s="85"/>
      <c r="TOK13" s="74"/>
      <c r="TOL13" s="74"/>
      <c r="TOM13" s="85"/>
      <c r="TON13" s="74"/>
      <c r="TOO13" s="74"/>
      <c r="TOP13" s="85"/>
      <c r="TOQ13" s="74"/>
      <c r="TOR13" s="74"/>
      <c r="TOS13" s="85"/>
      <c r="TOT13" s="80"/>
      <c r="TOU13" s="80"/>
      <c r="TOV13" s="85"/>
      <c r="TOW13" s="77"/>
      <c r="TOX13" s="74"/>
      <c r="TOY13" s="74"/>
      <c r="TOZ13" s="85"/>
      <c r="TPA13" s="74"/>
      <c r="TPB13" s="74"/>
      <c r="TPC13" s="85"/>
      <c r="TPD13" s="74"/>
      <c r="TPE13" s="74"/>
      <c r="TPF13" s="85"/>
      <c r="TPG13" s="74"/>
      <c r="TPH13" s="74"/>
      <c r="TPI13" s="85"/>
      <c r="TPJ13" s="80"/>
      <c r="TPK13" s="80"/>
      <c r="TPL13" s="85"/>
      <c r="TPM13" s="77"/>
      <c r="TPN13" s="74"/>
      <c r="TPO13" s="74"/>
      <c r="TPP13" s="85"/>
      <c r="TPQ13" s="74"/>
      <c r="TPR13" s="74"/>
      <c r="TPS13" s="85"/>
      <c r="TPT13" s="74"/>
      <c r="TPU13" s="74"/>
      <c r="TPV13" s="85"/>
      <c r="TPW13" s="74"/>
      <c r="TPX13" s="74"/>
      <c r="TPY13" s="85"/>
      <c r="TPZ13" s="80"/>
      <c r="TQA13" s="80"/>
      <c r="TQB13" s="85"/>
      <c r="TQC13" s="77"/>
      <c r="TQD13" s="74"/>
      <c r="TQE13" s="74"/>
      <c r="TQF13" s="85"/>
      <c r="TQG13" s="74"/>
      <c r="TQH13" s="74"/>
      <c r="TQI13" s="85"/>
      <c r="TQJ13" s="74"/>
      <c r="TQK13" s="74"/>
      <c r="TQL13" s="85"/>
      <c r="TQM13" s="74"/>
      <c r="TQN13" s="74"/>
      <c r="TQO13" s="85"/>
      <c r="TQP13" s="80"/>
      <c r="TQQ13" s="80"/>
      <c r="TQR13" s="85"/>
      <c r="TQS13" s="77"/>
      <c r="TQT13" s="74"/>
      <c r="TQU13" s="74"/>
      <c r="TQV13" s="85"/>
      <c r="TQW13" s="74"/>
      <c r="TQX13" s="74"/>
      <c r="TQY13" s="85"/>
      <c r="TQZ13" s="74"/>
      <c r="TRA13" s="74"/>
      <c r="TRB13" s="85"/>
      <c r="TRC13" s="74"/>
      <c r="TRD13" s="74"/>
      <c r="TRE13" s="85"/>
      <c r="TRF13" s="80"/>
      <c r="TRG13" s="80"/>
      <c r="TRH13" s="85"/>
      <c r="TRI13" s="77"/>
      <c r="TRJ13" s="74"/>
      <c r="TRK13" s="74"/>
      <c r="TRL13" s="85"/>
      <c r="TRM13" s="74"/>
      <c r="TRN13" s="74"/>
      <c r="TRO13" s="85"/>
      <c r="TRP13" s="74"/>
      <c r="TRQ13" s="74"/>
      <c r="TRR13" s="85"/>
      <c r="TRS13" s="74"/>
      <c r="TRT13" s="74"/>
      <c r="TRU13" s="85"/>
      <c r="TRV13" s="80"/>
      <c r="TRW13" s="80"/>
      <c r="TRX13" s="85"/>
      <c r="TRY13" s="77"/>
      <c r="TRZ13" s="74"/>
      <c r="TSA13" s="74"/>
      <c r="TSB13" s="85"/>
      <c r="TSC13" s="74"/>
      <c r="TSD13" s="74"/>
      <c r="TSE13" s="85"/>
      <c r="TSF13" s="74"/>
      <c r="TSG13" s="74"/>
      <c r="TSH13" s="85"/>
      <c r="TSI13" s="74"/>
      <c r="TSJ13" s="74"/>
      <c r="TSK13" s="85"/>
      <c r="TSL13" s="80"/>
      <c r="TSM13" s="80"/>
      <c r="TSN13" s="85"/>
      <c r="TSO13" s="77"/>
      <c r="TSP13" s="74"/>
      <c r="TSQ13" s="74"/>
      <c r="TSR13" s="85"/>
      <c r="TSS13" s="74"/>
      <c r="TST13" s="74"/>
      <c r="TSU13" s="85"/>
      <c r="TSV13" s="74"/>
      <c r="TSW13" s="74"/>
      <c r="TSX13" s="85"/>
      <c r="TSY13" s="74"/>
      <c r="TSZ13" s="74"/>
      <c r="TTA13" s="85"/>
      <c r="TTB13" s="80"/>
      <c r="TTC13" s="80"/>
      <c r="TTD13" s="85"/>
      <c r="TTE13" s="77"/>
      <c r="TTF13" s="74"/>
      <c r="TTG13" s="74"/>
      <c r="TTH13" s="85"/>
      <c r="TTI13" s="74"/>
      <c r="TTJ13" s="74"/>
      <c r="TTK13" s="85"/>
      <c r="TTL13" s="74"/>
      <c r="TTM13" s="74"/>
      <c r="TTN13" s="85"/>
      <c r="TTO13" s="74"/>
      <c r="TTP13" s="74"/>
      <c r="TTQ13" s="85"/>
      <c r="TTR13" s="80"/>
      <c r="TTS13" s="80"/>
      <c r="TTT13" s="85"/>
      <c r="TTU13" s="77"/>
      <c r="TTV13" s="74"/>
      <c r="TTW13" s="74"/>
      <c r="TTX13" s="85"/>
      <c r="TTY13" s="74"/>
      <c r="TTZ13" s="74"/>
      <c r="TUA13" s="85"/>
      <c r="TUB13" s="74"/>
      <c r="TUC13" s="74"/>
      <c r="TUD13" s="85"/>
      <c r="TUE13" s="74"/>
      <c r="TUF13" s="74"/>
      <c r="TUG13" s="85"/>
      <c r="TUH13" s="80"/>
      <c r="TUI13" s="80"/>
      <c r="TUJ13" s="85"/>
      <c r="TUK13" s="77"/>
      <c r="TUL13" s="74"/>
      <c r="TUM13" s="74"/>
      <c r="TUN13" s="85"/>
      <c r="TUO13" s="74"/>
      <c r="TUP13" s="74"/>
      <c r="TUQ13" s="85"/>
      <c r="TUR13" s="74"/>
      <c r="TUS13" s="74"/>
      <c r="TUT13" s="85"/>
      <c r="TUU13" s="74"/>
      <c r="TUV13" s="74"/>
      <c r="TUW13" s="85"/>
      <c r="TUX13" s="80"/>
      <c r="TUY13" s="80"/>
      <c r="TUZ13" s="85"/>
      <c r="TVA13" s="77"/>
      <c r="TVB13" s="74"/>
      <c r="TVC13" s="74"/>
      <c r="TVD13" s="85"/>
      <c r="TVE13" s="74"/>
      <c r="TVF13" s="74"/>
      <c r="TVG13" s="85"/>
      <c r="TVH13" s="74"/>
      <c r="TVI13" s="74"/>
      <c r="TVJ13" s="85"/>
      <c r="TVK13" s="74"/>
      <c r="TVL13" s="74"/>
      <c r="TVM13" s="85"/>
      <c r="TVN13" s="80"/>
      <c r="TVO13" s="80"/>
      <c r="TVP13" s="85"/>
      <c r="TVQ13" s="77"/>
      <c r="TVR13" s="74"/>
      <c r="TVS13" s="74"/>
      <c r="TVT13" s="85"/>
      <c r="TVU13" s="74"/>
      <c r="TVV13" s="74"/>
      <c r="TVW13" s="85"/>
      <c r="TVX13" s="74"/>
      <c r="TVY13" s="74"/>
      <c r="TVZ13" s="85"/>
      <c r="TWA13" s="74"/>
      <c r="TWB13" s="74"/>
      <c r="TWC13" s="85"/>
      <c r="TWD13" s="80"/>
      <c r="TWE13" s="80"/>
      <c r="TWF13" s="85"/>
      <c r="TWG13" s="77"/>
      <c r="TWH13" s="74"/>
      <c r="TWI13" s="74"/>
      <c r="TWJ13" s="85"/>
      <c r="TWK13" s="74"/>
      <c r="TWL13" s="74"/>
      <c r="TWM13" s="85"/>
      <c r="TWN13" s="74"/>
      <c r="TWO13" s="74"/>
      <c r="TWP13" s="85"/>
      <c r="TWQ13" s="74"/>
      <c r="TWR13" s="74"/>
      <c r="TWS13" s="85"/>
      <c r="TWT13" s="80"/>
      <c r="TWU13" s="80"/>
      <c r="TWV13" s="85"/>
      <c r="TWW13" s="77"/>
      <c r="TWX13" s="74"/>
      <c r="TWY13" s="74"/>
      <c r="TWZ13" s="85"/>
      <c r="TXA13" s="74"/>
      <c r="TXB13" s="74"/>
      <c r="TXC13" s="85"/>
      <c r="TXD13" s="74"/>
      <c r="TXE13" s="74"/>
      <c r="TXF13" s="85"/>
      <c r="TXG13" s="74"/>
      <c r="TXH13" s="74"/>
      <c r="TXI13" s="85"/>
      <c r="TXJ13" s="80"/>
      <c r="TXK13" s="80"/>
      <c r="TXL13" s="85"/>
      <c r="TXM13" s="77"/>
      <c r="TXN13" s="74"/>
      <c r="TXO13" s="74"/>
      <c r="TXP13" s="85"/>
      <c r="TXQ13" s="74"/>
      <c r="TXR13" s="74"/>
      <c r="TXS13" s="85"/>
      <c r="TXT13" s="74"/>
      <c r="TXU13" s="74"/>
      <c r="TXV13" s="85"/>
      <c r="TXW13" s="74"/>
      <c r="TXX13" s="74"/>
      <c r="TXY13" s="85"/>
      <c r="TXZ13" s="80"/>
      <c r="TYA13" s="80"/>
      <c r="TYB13" s="85"/>
      <c r="TYC13" s="77"/>
      <c r="TYD13" s="74"/>
      <c r="TYE13" s="74"/>
      <c r="TYF13" s="85"/>
      <c r="TYG13" s="74"/>
      <c r="TYH13" s="74"/>
      <c r="TYI13" s="85"/>
      <c r="TYJ13" s="74"/>
      <c r="TYK13" s="74"/>
      <c r="TYL13" s="85"/>
      <c r="TYM13" s="74"/>
      <c r="TYN13" s="74"/>
      <c r="TYO13" s="85"/>
      <c r="TYP13" s="80"/>
      <c r="TYQ13" s="80"/>
      <c r="TYR13" s="85"/>
      <c r="TYS13" s="77"/>
      <c r="TYT13" s="74"/>
      <c r="TYU13" s="74"/>
      <c r="TYV13" s="85"/>
      <c r="TYW13" s="74"/>
      <c r="TYX13" s="74"/>
      <c r="TYY13" s="85"/>
      <c r="TYZ13" s="74"/>
      <c r="TZA13" s="74"/>
      <c r="TZB13" s="85"/>
      <c r="TZC13" s="74"/>
      <c r="TZD13" s="74"/>
      <c r="TZE13" s="85"/>
      <c r="TZF13" s="80"/>
      <c r="TZG13" s="80"/>
      <c r="TZH13" s="85"/>
      <c r="TZI13" s="77"/>
      <c r="TZJ13" s="74"/>
      <c r="TZK13" s="74"/>
      <c r="TZL13" s="85"/>
      <c r="TZM13" s="74"/>
      <c r="TZN13" s="74"/>
      <c r="TZO13" s="85"/>
      <c r="TZP13" s="74"/>
      <c r="TZQ13" s="74"/>
      <c r="TZR13" s="85"/>
      <c r="TZS13" s="74"/>
      <c r="TZT13" s="74"/>
      <c r="TZU13" s="85"/>
      <c r="TZV13" s="80"/>
      <c r="TZW13" s="80"/>
      <c r="TZX13" s="85"/>
      <c r="TZY13" s="77"/>
      <c r="TZZ13" s="74"/>
      <c r="UAA13" s="74"/>
      <c r="UAB13" s="85"/>
      <c r="UAC13" s="74"/>
      <c r="UAD13" s="74"/>
      <c r="UAE13" s="85"/>
      <c r="UAF13" s="74"/>
      <c r="UAG13" s="74"/>
      <c r="UAH13" s="85"/>
      <c r="UAI13" s="74"/>
      <c r="UAJ13" s="74"/>
      <c r="UAK13" s="85"/>
      <c r="UAL13" s="80"/>
      <c r="UAM13" s="80"/>
      <c r="UAN13" s="85"/>
      <c r="UAO13" s="77"/>
      <c r="UAP13" s="74"/>
      <c r="UAQ13" s="74"/>
      <c r="UAR13" s="85"/>
      <c r="UAS13" s="74"/>
      <c r="UAT13" s="74"/>
      <c r="UAU13" s="85"/>
      <c r="UAV13" s="74"/>
      <c r="UAW13" s="74"/>
      <c r="UAX13" s="85"/>
      <c r="UAY13" s="74"/>
      <c r="UAZ13" s="74"/>
      <c r="UBA13" s="85"/>
      <c r="UBB13" s="80"/>
      <c r="UBC13" s="80"/>
      <c r="UBD13" s="85"/>
      <c r="UBE13" s="77"/>
      <c r="UBF13" s="74"/>
      <c r="UBG13" s="74"/>
      <c r="UBH13" s="85"/>
      <c r="UBI13" s="74"/>
      <c r="UBJ13" s="74"/>
      <c r="UBK13" s="85"/>
      <c r="UBL13" s="74"/>
      <c r="UBM13" s="74"/>
      <c r="UBN13" s="85"/>
      <c r="UBO13" s="74"/>
      <c r="UBP13" s="74"/>
      <c r="UBQ13" s="85"/>
      <c r="UBR13" s="80"/>
      <c r="UBS13" s="80"/>
      <c r="UBT13" s="85"/>
      <c r="UBU13" s="77"/>
      <c r="UBV13" s="74"/>
      <c r="UBW13" s="74"/>
      <c r="UBX13" s="85"/>
      <c r="UBY13" s="74"/>
      <c r="UBZ13" s="74"/>
      <c r="UCA13" s="85"/>
      <c r="UCB13" s="74"/>
      <c r="UCC13" s="74"/>
      <c r="UCD13" s="85"/>
      <c r="UCE13" s="74"/>
      <c r="UCF13" s="74"/>
      <c r="UCG13" s="85"/>
      <c r="UCH13" s="80"/>
      <c r="UCI13" s="80"/>
      <c r="UCJ13" s="85"/>
      <c r="UCK13" s="77"/>
      <c r="UCL13" s="74"/>
      <c r="UCM13" s="74"/>
      <c r="UCN13" s="85"/>
      <c r="UCO13" s="74"/>
      <c r="UCP13" s="74"/>
      <c r="UCQ13" s="85"/>
      <c r="UCR13" s="74"/>
      <c r="UCS13" s="74"/>
      <c r="UCT13" s="85"/>
      <c r="UCU13" s="74"/>
      <c r="UCV13" s="74"/>
      <c r="UCW13" s="85"/>
      <c r="UCX13" s="80"/>
      <c r="UCY13" s="80"/>
      <c r="UCZ13" s="85"/>
      <c r="UDA13" s="77"/>
      <c r="UDB13" s="74"/>
      <c r="UDC13" s="74"/>
      <c r="UDD13" s="85"/>
      <c r="UDE13" s="74"/>
      <c r="UDF13" s="74"/>
      <c r="UDG13" s="85"/>
      <c r="UDH13" s="74"/>
      <c r="UDI13" s="74"/>
      <c r="UDJ13" s="85"/>
      <c r="UDK13" s="74"/>
      <c r="UDL13" s="74"/>
      <c r="UDM13" s="85"/>
      <c r="UDN13" s="80"/>
      <c r="UDO13" s="80"/>
      <c r="UDP13" s="85"/>
      <c r="UDQ13" s="77"/>
      <c r="UDR13" s="74"/>
      <c r="UDS13" s="74"/>
      <c r="UDT13" s="85"/>
      <c r="UDU13" s="74"/>
      <c r="UDV13" s="74"/>
      <c r="UDW13" s="85"/>
      <c r="UDX13" s="74"/>
      <c r="UDY13" s="74"/>
      <c r="UDZ13" s="85"/>
      <c r="UEA13" s="74"/>
      <c r="UEB13" s="74"/>
      <c r="UEC13" s="85"/>
      <c r="UED13" s="80"/>
      <c r="UEE13" s="80"/>
      <c r="UEF13" s="85"/>
      <c r="UEG13" s="77"/>
      <c r="UEH13" s="74"/>
      <c r="UEI13" s="74"/>
      <c r="UEJ13" s="85"/>
      <c r="UEK13" s="74"/>
      <c r="UEL13" s="74"/>
      <c r="UEM13" s="85"/>
      <c r="UEN13" s="74"/>
      <c r="UEO13" s="74"/>
      <c r="UEP13" s="85"/>
      <c r="UEQ13" s="74"/>
      <c r="UER13" s="74"/>
      <c r="UES13" s="85"/>
      <c r="UET13" s="80"/>
      <c r="UEU13" s="80"/>
      <c r="UEV13" s="85"/>
      <c r="UEW13" s="77"/>
      <c r="UEX13" s="74"/>
      <c r="UEY13" s="74"/>
      <c r="UEZ13" s="85"/>
      <c r="UFA13" s="74"/>
      <c r="UFB13" s="74"/>
      <c r="UFC13" s="85"/>
      <c r="UFD13" s="74"/>
      <c r="UFE13" s="74"/>
      <c r="UFF13" s="85"/>
      <c r="UFG13" s="74"/>
      <c r="UFH13" s="74"/>
      <c r="UFI13" s="85"/>
      <c r="UFJ13" s="80"/>
      <c r="UFK13" s="80"/>
      <c r="UFL13" s="85"/>
      <c r="UFM13" s="77"/>
      <c r="UFN13" s="74"/>
      <c r="UFO13" s="74"/>
      <c r="UFP13" s="85"/>
      <c r="UFQ13" s="74"/>
      <c r="UFR13" s="74"/>
      <c r="UFS13" s="85"/>
      <c r="UFT13" s="74"/>
      <c r="UFU13" s="74"/>
      <c r="UFV13" s="85"/>
      <c r="UFW13" s="74"/>
      <c r="UFX13" s="74"/>
      <c r="UFY13" s="85"/>
      <c r="UFZ13" s="80"/>
      <c r="UGA13" s="80"/>
      <c r="UGB13" s="85"/>
      <c r="UGC13" s="77"/>
      <c r="UGD13" s="74"/>
      <c r="UGE13" s="74"/>
      <c r="UGF13" s="85"/>
      <c r="UGG13" s="74"/>
      <c r="UGH13" s="74"/>
      <c r="UGI13" s="85"/>
      <c r="UGJ13" s="74"/>
      <c r="UGK13" s="74"/>
      <c r="UGL13" s="85"/>
      <c r="UGM13" s="74"/>
      <c r="UGN13" s="74"/>
      <c r="UGO13" s="85"/>
      <c r="UGP13" s="80"/>
      <c r="UGQ13" s="80"/>
      <c r="UGR13" s="85"/>
      <c r="UGS13" s="77"/>
      <c r="UGT13" s="74"/>
      <c r="UGU13" s="74"/>
      <c r="UGV13" s="85"/>
      <c r="UGW13" s="74"/>
      <c r="UGX13" s="74"/>
      <c r="UGY13" s="85"/>
      <c r="UGZ13" s="74"/>
      <c r="UHA13" s="74"/>
      <c r="UHB13" s="85"/>
      <c r="UHC13" s="74"/>
      <c r="UHD13" s="74"/>
      <c r="UHE13" s="85"/>
      <c r="UHF13" s="80"/>
      <c r="UHG13" s="80"/>
      <c r="UHH13" s="85"/>
      <c r="UHI13" s="77"/>
      <c r="UHJ13" s="74"/>
      <c r="UHK13" s="74"/>
      <c r="UHL13" s="85"/>
      <c r="UHM13" s="74"/>
      <c r="UHN13" s="74"/>
      <c r="UHO13" s="85"/>
      <c r="UHP13" s="74"/>
      <c r="UHQ13" s="74"/>
      <c r="UHR13" s="85"/>
      <c r="UHS13" s="74"/>
      <c r="UHT13" s="74"/>
      <c r="UHU13" s="85"/>
      <c r="UHV13" s="80"/>
      <c r="UHW13" s="80"/>
      <c r="UHX13" s="85"/>
      <c r="UHY13" s="77"/>
      <c r="UHZ13" s="74"/>
      <c r="UIA13" s="74"/>
      <c r="UIB13" s="85"/>
      <c r="UIC13" s="74"/>
      <c r="UID13" s="74"/>
      <c r="UIE13" s="85"/>
      <c r="UIF13" s="74"/>
      <c r="UIG13" s="74"/>
      <c r="UIH13" s="85"/>
      <c r="UII13" s="74"/>
      <c r="UIJ13" s="74"/>
      <c r="UIK13" s="85"/>
      <c r="UIL13" s="80"/>
      <c r="UIM13" s="80"/>
      <c r="UIN13" s="85"/>
      <c r="UIO13" s="77"/>
      <c r="UIP13" s="74"/>
      <c r="UIQ13" s="74"/>
      <c r="UIR13" s="85"/>
      <c r="UIS13" s="74"/>
      <c r="UIT13" s="74"/>
      <c r="UIU13" s="85"/>
      <c r="UIV13" s="74"/>
      <c r="UIW13" s="74"/>
      <c r="UIX13" s="85"/>
      <c r="UIY13" s="74"/>
      <c r="UIZ13" s="74"/>
      <c r="UJA13" s="85"/>
      <c r="UJB13" s="80"/>
      <c r="UJC13" s="80"/>
      <c r="UJD13" s="85"/>
      <c r="UJE13" s="77"/>
      <c r="UJF13" s="74"/>
      <c r="UJG13" s="74"/>
      <c r="UJH13" s="85"/>
      <c r="UJI13" s="74"/>
      <c r="UJJ13" s="74"/>
      <c r="UJK13" s="85"/>
      <c r="UJL13" s="74"/>
      <c r="UJM13" s="74"/>
      <c r="UJN13" s="85"/>
      <c r="UJO13" s="74"/>
      <c r="UJP13" s="74"/>
      <c r="UJQ13" s="85"/>
      <c r="UJR13" s="80"/>
      <c r="UJS13" s="80"/>
      <c r="UJT13" s="85"/>
      <c r="UJU13" s="77"/>
      <c r="UJV13" s="74"/>
      <c r="UJW13" s="74"/>
      <c r="UJX13" s="85"/>
      <c r="UJY13" s="74"/>
      <c r="UJZ13" s="74"/>
      <c r="UKA13" s="85"/>
      <c r="UKB13" s="74"/>
      <c r="UKC13" s="74"/>
      <c r="UKD13" s="85"/>
      <c r="UKE13" s="74"/>
      <c r="UKF13" s="74"/>
      <c r="UKG13" s="85"/>
      <c r="UKH13" s="80"/>
      <c r="UKI13" s="80"/>
      <c r="UKJ13" s="85"/>
      <c r="UKK13" s="77"/>
      <c r="UKL13" s="74"/>
      <c r="UKM13" s="74"/>
      <c r="UKN13" s="85"/>
      <c r="UKO13" s="74"/>
      <c r="UKP13" s="74"/>
      <c r="UKQ13" s="85"/>
      <c r="UKR13" s="74"/>
      <c r="UKS13" s="74"/>
      <c r="UKT13" s="85"/>
      <c r="UKU13" s="74"/>
      <c r="UKV13" s="74"/>
      <c r="UKW13" s="85"/>
      <c r="UKX13" s="80"/>
      <c r="UKY13" s="80"/>
      <c r="UKZ13" s="85"/>
      <c r="ULA13" s="77"/>
      <c r="ULB13" s="74"/>
      <c r="ULC13" s="74"/>
      <c r="ULD13" s="85"/>
      <c r="ULE13" s="74"/>
      <c r="ULF13" s="74"/>
      <c r="ULG13" s="85"/>
      <c r="ULH13" s="74"/>
      <c r="ULI13" s="74"/>
      <c r="ULJ13" s="85"/>
      <c r="ULK13" s="74"/>
      <c r="ULL13" s="74"/>
      <c r="ULM13" s="85"/>
      <c r="ULN13" s="80"/>
      <c r="ULO13" s="80"/>
      <c r="ULP13" s="85"/>
      <c r="ULQ13" s="77"/>
      <c r="ULR13" s="74"/>
      <c r="ULS13" s="74"/>
      <c r="ULT13" s="85"/>
      <c r="ULU13" s="74"/>
      <c r="ULV13" s="74"/>
      <c r="ULW13" s="85"/>
      <c r="ULX13" s="74"/>
      <c r="ULY13" s="74"/>
      <c r="ULZ13" s="85"/>
      <c r="UMA13" s="74"/>
      <c r="UMB13" s="74"/>
      <c r="UMC13" s="85"/>
      <c r="UMD13" s="80"/>
      <c r="UME13" s="80"/>
      <c r="UMF13" s="85"/>
      <c r="UMG13" s="77"/>
      <c r="UMH13" s="74"/>
      <c r="UMI13" s="74"/>
      <c r="UMJ13" s="85"/>
      <c r="UMK13" s="74"/>
      <c r="UML13" s="74"/>
      <c r="UMM13" s="85"/>
      <c r="UMN13" s="74"/>
      <c r="UMO13" s="74"/>
      <c r="UMP13" s="85"/>
      <c r="UMQ13" s="74"/>
      <c r="UMR13" s="74"/>
      <c r="UMS13" s="85"/>
      <c r="UMT13" s="80"/>
      <c r="UMU13" s="80"/>
      <c r="UMV13" s="85"/>
      <c r="UMW13" s="77"/>
      <c r="UMX13" s="74"/>
      <c r="UMY13" s="74"/>
      <c r="UMZ13" s="85"/>
      <c r="UNA13" s="74"/>
      <c r="UNB13" s="74"/>
      <c r="UNC13" s="85"/>
      <c r="UND13" s="74"/>
      <c r="UNE13" s="74"/>
      <c r="UNF13" s="85"/>
      <c r="UNG13" s="74"/>
      <c r="UNH13" s="74"/>
      <c r="UNI13" s="85"/>
      <c r="UNJ13" s="80"/>
      <c r="UNK13" s="80"/>
      <c r="UNL13" s="85"/>
      <c r="UNM13" s="77"/>
      <c r="UNN13" s="74"/>
      <c r="UNO13" s="74"/>
      <c r="UNP13" s="85"/>
      <c r="UNQ13" s="74"/>
      <c r="UNR13" s="74"/>
      <c r="UNS13" s="85"/>
      <c r="UNT13" s="74"/>
      <c r="UNU13" s="74"/>
      <c r="UNV13" s="85"/>
      <c r="UNW13" s="74"/>
      <c r="UNX13" s="74"/>
      <c r="UNY13" s="85"/>
      <c r="UNZ13" s="80"/>
      <c r="UOA13" s="80"/>
      <c r="UOB13" s="85"/>
      <c r="UOC13" s="77"/>
      <c r="UOD13" s="74"/>
      <c r="UOE13" s="74"/>
      <c r="UOF13" s="85"/>
      <c r="UOG13" s="74"/>
      <c r="UOH13" s="74"/>
      <c r="UOI13" s="85"/>
      <c r="UOJ13" s="74"/>
      <c r="UOK13" s="74"/>
      <c r="UOL13" s="85"/>
      <c r="UOM13" s="74"/>
      <c r="UON13" s="74"/>
      <c r="UOO13" s="85"/>
      <c r="UOP13" s="80"/>
      <c r="UOQ13" s="80"/>
      <c r="UOR13" s="85"/>
      <c r="UOS13" s="77"/>
      <c r="UOT13" s="74"/>
      <c r="UOU13" s="74"/>
      <c r="UOV13" s="85"/>
      <c r="UOW13" s="74"/>
      <c r="UOX13" s="74"/>
      <c r="UOY13" s="85"/>
      <c r="UOZ13" s="74"/>
      <c r="UPA13" s="74"/>
      <c r="UPB13" s="85"/>
      <c r="UPC13" s="74"/>
      <c r="UPD13" s="74"/>
      <c r="UPE13" s="85"/>
      <c r="UPF13" s="80"/>
      <c r="UPG13" s="80"/>
      <c r="UPH13" s="85"/>
      <c r="UPI13" s="77"/>
      <c r="UPJ13" s="74"/>
      <c r="UPK13" s="74"/>
      <c r="UPL13" s="85"/>
      <c r="UPM13" s="74"/>
      <c r="UPN13" s="74"/>
      <c r="UPO13" s="85"/>
      <c r="UPP13" s="74"/>
      <c r="UPQ13" s="74"/>
      <c r="UPR13" s="85"/>
      <c r="UPS13" s="74"/>
      <c r="UPT13" s="74"/>
      <c r="UPU13" s="85"/>
      <c r="UPV13" s="80"/>
      <c r="UPW13" s="80"/>
      <c r="UPX13" s="85"/>
      <c r="UPY13" s="77"/>
      <c r="UPZ13" s="74"/>
      <c r="UQA13" s="74"/>
      <c r="UQB13" s="85"/>
      <c r="UQC13" s="74"/>
      <c r="UQD13" s="74"/>
      <c r="UQE13" s="85"/>
      <c r="UQF13" s="74"/>
      <c r="UQG13" s="74"/>
      <c r="UQH13" s="85"/>
      <c r="UQI13" s="74"/>
      <c r="UQJ13" s="74"/>
      <c r="UQK13" s="85"/>
      <c r="UQL13" s="80"/>
      <c r="UQM13" s="80"/>
      <c r="UQN13" s="85"/>
      <c r="UQO13" s="77"/>
      <c r="UQP13" s="74"/>
      <c r="UQQ13" s="74"/>
      <c r="UQR13" s="85"/>
      <c r="UQS13" s="74"/>
      <c r="UQT13" s="74"/>
      <c r="UQU13" s="85"/>
      <c r="UQV13" s="74"/>
      <c r="UQW13" s="74"/>
      <c r="UQX13" s="85"/>
      <c r="UQY13" s="74"/>
      <c r="UQZ13" s="74"/>
      <c r="URA13" s="85"/>
      <c r="URB13" s="80"/>
      <c r="URC13" s="80"/>
      <c r="URD13" s="85"/>
      <c r="URE13" s="77"/>
      <c r="URF13" s="74"/>
      <c r="URG13" s="74"/>
      <c r="URH13" s="85"/>
      <c r="URI13" s="74"/>
      <c r="URJ13" s="74"/>
      <c r="URK13" s="85"/>
      <c r="URL13" s="74"/>
      <c r="URM13" s="74"/>
      <c r="URN13" s="85"/>
      <c r="URO13" s="74"/>
      <c r="URP13" s="74"/>
      <c r="URQ13" s="85"/>
      <c r="URR13" s="80"/>
      <c r="URS13" s="80"/>
      <c r="URT13" s="85"/>
      <c r="URU13" s="77"/>
      <c r="URV13" s="74"/>
      <c r="URW13" s="74"/>
      <c r="URX13" s="85"/>
      <c r="URY13" s="74"/>
      <c r="URZ13" s="74"/>
      <c r="USA13" s="85"/>
      <c r="USB13" s="74"/>
      <c r="USC13" s="74"/>
      <c r="USD13" s="85"/>
      <c r="USE13" s="74"/>
      <c r="USF13" s="74"/>
      <c r="USG13" s="85"/>
      <c r="USH13" s="80"/>
      <c r="USI13" s="80"/>
      <c r="USJ13" s="85"/>
      <c r="USK13" s="77"/>
      <c r="USL13" s="74"/>
      <c r="USM13" s="74"/>
      <c r="USN13" s="85"/>
      <c r="USO13" s="74"/>
      <c r="USP13" s="74"/>
      <c r="USQ13" s="85"/>
      <c r="USR13" s="74"/>
      <c r="USS13" s="74"/>
      <c r="UST13" s="85"/>
      <c r="USU13" s="74"/>
      <c r="USV13" s="74"/>
      <c r="USW13" s="85"/>
      <c r="USX13" s="80"/>
      <c r="USY13" s="80"/>
      <c r="USZ13" s="85"/>
      <c r="UTA13" s="77"/>
      <c r="UTB13" s="74"/>
      <c r="UTC13" s="74"/>
      <c r="UTD13" s="85"/>
      <c r="UTE13" s="74"/>
      <c r="UTF13" s="74"/>
      <c r="UTG13" s="85"/>
      <c r="UTH13" s="74"/>
      <c r="UTI13" s="74"/>
      <c r="UTJ13" s="85"/>
      <c r="UTK13" s="74"/>
      <c r="UTL13" s="74"/>
      <c r="UTM13" s="85"/>
      <c r="UTN13" s="80"/>
      <c r="UTO13" s="80"/>
      <c r="UTP13" s="85"/>
      <c r="UTQ13" s="77"/>
      <c r="UTR13" s="74"/>
      <c r="UTS13" s="74"/>
      <c r="UTT13" s="85"/>
      <c r="UTU13" s="74"/>
      <c r="UTV13" s="74"/>
      <c r="UTW13" s="85"/>
      <c r="UTX13" s="74"/>
      <c r="UTY13" s="74"/>
      <c r="UTZ13" s="85"/>
      <c r="UUA13" s="74"/>
      <c r="UUB13" s="74"/>
      <c r="UUC13" s="85"/>
      <c r="UUD13" s="80"/>
      <c r="UUE13" s="80"/>
      <c r="UUF13" s="85"/>
      <c r="UUG13" s="77"/>
      <c r="UUH13" s="74"/>
      <c r="UUI13" s="74"/>
      <c r="UUJ13" s="85"/>
      <c r="UUK13" s="74"/>
      <c r="UUL13" s="74"/>
      <c r="UUM13" s="85"/>
      <c r="UUN13" s="74"/>
      <c r="UUO13" s="74"/>
      <c r="UUP13" s="85"/>
      <c r="UUQ13" s="74"/>
      <c r="UUR13" s="74"/>
      <c r="UUS13" s="85"/>
      <c r="UUT13" s="80"/>
      <c r="UUU13" s="80"/>
      <c r="UUV13" s="85"/>
      <c r="UUW13" s="77"/>
      <c r="UUX13" s="74"/>
      <c r="UUY13" s="74"/>
      <c r="UUZ13" s="85"/>
      <c r="UVA13" s="74"/>
      <c r="UVB13" s="74"/>
      <c r="UVC13" s="85"/>
      <c r="UVD13" s="74"/>
      <c r="UVE13" s="74"/>
      <c r="UVF13" s="85"/>
      <c r="UVG13" s="74"/>
      <c r="UVH13" s="74"/>
      <c r="UVI13" s="85"/>
      <c r="UVJ13" s="80"/>
      <c r="UVK13" s="80"/>
      <c r="UVL13" s="85"/>
      <c r="UVM13" s="77"/>
      <c r="UVN13" s="74"/>
      <c r="UVO13" s="74"/>
      <c r="UVP13" s="85"/>
      <c r="UVQ13" s="74"/>
      <c r="UVR13" s="74"/>
      <c r="UVS13" s="85"/>
      <c r="UVT13" s="74"/>
      <c r="UVU13" s="74"/>
      <c r="UVV13" s="85"/>
      <c r="UVW13" s="74"/>
      <c r="UVX13" s="74"/>
      <c r="UVY13" s="85"/>
      <c r="UVZ13" s="80"/>
      <c r="UWA13" s="80"/>
      <c r="UWB13" s="85"/>
      <c r="UWC13" s="77"/>
      <c r="UWD13" s="74"/>
      <c r="UWE13" s="74"/>
      <c r="UWF13" s="85"/>
      <c r="UWG13" s="74"/>
      <c r="UWH13" s="74"/>
      <c r="UWI13" s="85"/>
      <c r="UWJ13" s="74"/>
      <c r="UWK13" s="74"/>
      <c r="UWL13" s="85"/>
      <c r="UWM13" s="74"/>
      <c r="UWN13" s="74"/>
      <c r="UWO13" s="85"/>
      <c r="UWP13" s="80"/>
      <c r="UWQ13" s="80"/>
      <c r="UWR13" s="85"/>
      <c r="UWS13" s="77"/>
      <c r="UWT13" s="74"/>
      <c r="UWU13" s="74"/>
      <c r="UWV13" s="85"/>
      <c r="UWW13" s="74"/>
      <c r="UWX13" s="74"/>
      <c r="UWY13" s="85"/>
      <c r="UWZ13" s="74"/>
      <c r="UXA13" s="74"/>
      <c r="UXB13" s="85"/>
      <c r="UXC13" s="74"/>
      <c r="UXD13" s="74"/>
      <c r="UXE13" s="85"/>
      <c r="UXF13" s="80"/>
      <c r="UXG13" s="80"/>
      <c r="UXH13" s="85"/>
      <c r="UXI13" s="77"/>
      <c r="UXJ13" s="74"/>
      <c r="UXK13" s="74"/>
      <c r="UXL13" s="85"/>
      <c r="UXM13" s="74"/>
      <c r="UXN13" s="74"/>
      <c r="UXO13" s="85"/>
      <c r="UXP13" s="74"/>
      <c r="UXQ13" s="74"/>
      <c r="UXR13" s="85"/>
      <c r="UXS13" s="74"/>
      <c r="UXT13" s="74"/>
      <c r="UXU13" s="85"/>
      <c r="UXV13" s="80"/>
      <c r="UXW13" s="80"/>
      <c r="UXX13" s="85"/>
      <c r="UXY13" s="77"/>
      <c r="UXZ13" s="74"/>
      <c r="UYA13" s="74"/>
      <c r="UYB13" s="85"/>
      <c r="UYC13" s="74"/>
      <c r="UYD13" s="74"/>
      <c r="UYE13" s="85"/>
      <c r="UYF13" s="74"/>
      <c r="UYG13" s="74"/>
      <c r="UYH13" s="85"/>
      <c r="UYI13" s="74"/>
      <c r="UYJ13" s="74"/>
      <c r="UYK13" s="85"/>
      <c r="UYL13" s="80"/>
      <c r="UYM13" s="80"/>
      <c r="UYN13" s="85"/>
      <c r="UYO13" s="77"/>
      <c r="UYP13" s="74"/>
      <c r="UYQ13" s="74"/>
      <c r="UYR13" s="85"/>
      <c r="UYS13" s="74"/>
      <c r="UYT13" s="74"/>
      <c r="UYU13" s="85"/>
      <c r="UYV13" s="74"/>
      <c r="UYW13" s="74"/>
      <c r="UYX13" s="85"/>
      <c r="UYY13" s="74"/>
      <c r="UYZ13" s="74"/>
      <c r="UZA13" s="85"/>
      <c r="UZB13" s="80"/>
      <c r="UZC13" s="80"/>
      <c r="UZD13" s="85"/>
      <c r="UZE13" s="77"/>
      <c r="UZF13" s="74"/>
      <c r="UZG13" s="74"/>
      <c r="UZH13" s="85"/>
      <c r="UZI13" s="74"/>
      <c r="UZJ13" s="74"/>
      <c r="UZK13" s="85"/>
      <c r="UZL13" s="74"/>
      <c r="UZM13" s="74"/>
      <c r="UZN13" s="85"/>
      <c r="UZO13" s="74"/>
      <c r="UZP13" s="74"/>
      <c r="UZQ13" s="85"/>
      <c r="UZR13" s="80"/>
      <c r="UZS13" s="80"/>
      <c r="UZT13" s="85"/>
      <c r="UZU13" s="77"/>
      <c r="UZV13" s="74"/>
      <c r="UZW13" s="74"/>
      <c r="UZX13" s="85"/>
      <c r="UZY13" s="74"/>
      <c r="UZZ13" s="74"/>
      <c r="VAA13" s="85"/>
      <c r="VAB13" s="74"/>
      <c r="VAC13" s="74"/>
      <c r="VAD13" s="85"/>
      <c r="VAE13" s="74"/>
      <c r="VAF13" s="74"/>
      <c r="VAG13" s="85"/>
      <c r="VAH13" s="80"/>
      <c r="VAI13" s="80"/>
      <c r="VAJ13" s="85"/>
      <c r="VAK13" s="77"/>
      <c r="VAL13" s="74"/>
      <c r="VAM13" s="74"/>
      <c r="VAN13" s="85"/>
      <c r="VAO13" s="74"/>
      <c r="VAP13" s="74"/>
      <c r="VAQ13" s="85"/>
      <c r="VAR13" s="74"/>
      <c r="VAS13" s="74"/>
      <c r="VAT13" s="85"/>
      <c r="VAU13" s="74"/>
      <c r="VAV13" s="74"/>
      <c r="VAW13" s="85"/>
      <c r="VAX13" s="80"/>
      <c r="VAY13" s="80"/>
      <c r="VAZ13" s="85"/>
      <c r="VBA13" s="77"/>
      <c r="VBB13" s="74"/>
      <c r="VBC13" s="74"/>
      <c r="VBD13" s="85"/>
      <c r="VBE13" s="74"/>
      <c r="VBF13" s="74"/>
      <c r="VBG13" s="85"/>
      <c r="VBH13" s="74"/>
      <c r="VBI13" s="74"/>
      <c r="VBJ13" s="85"/>
      <c r="VBK13" s="74"/>
      <c r="VBL13" s="74"/>
      <c r="VBM13" s="85"/>
      <c r="VBN13" s="80"/>
      <c r="VBO13" s="80"/>
      <c r="VBP13" s="85"/>
      <c r="VBQ13" s="77"/>
      <c r="VBR13" s="74"/>
      <c r="VBS13" s="74"/>
      <c r="VBT13" s="85"/>
      <c r="VBU13" s="74"/>
      <c r="VBV13" s="74"/>
      <c r="VBW13" s="85"/>
      <c r="VBX13" s="74"/>
      <c r="VBY13" s="74"/>
      <c r="VBZ13" s="85"/>
      <c r="VCA13" s="74"/>
      <c r="VCB13" s="74"/>
      <c r="VCC13" s="85"/>
      <c r="VCD13" s="80"/>
      <c r="VCE13" s="80"/>
      <c r="VCF13" s="85"/>
      <c r="VCG13" s="77"/>
      <c r="VCH13" s="74"/>
      <c r="VCI13" s="74"/>
      <c r="VCJ13" s="85"/>
      <c r="VCK13" s="74"/>
      <c r="VCL13" s="74"/>
      <c r="VCM13" s="85"/>
      <c r="VCN13" s="74"/>
      <c r="VCO13" s="74"/>
      <c r="VCP13" s="85"/>
      <c r="VCQ13" s="74"/>
      <c r="VCR13" s="74"/>
      <c r="VCS13" s="85"/>
      <c r="VCT13" s="80"/>
      <c r="VCU13" s="80"/>
      <c r="VCV13" s="85"/>
      <c r="VCW13" s="77"/>
      <c r="VCX13" s="74"/>
      <c r="VCY13" s="74"/>
      <c r="VCZ13" s="85"/>
      <c r="VDA13" s="74"/>
      <c r="VDB13" s="74"/>
      <c r="VDC13" s="85"/>
      <c r="VDD13" s="74"/>
      <c r="VDE13" s="74"/>
      <c r="VDF13" s="85"/>
      <c r="VDG13" s="74"/>
      <c r="VDH13" s="74"/>
      <c r="VDI13" s="85"/>
      <c r="VDJ13" s="80"/>
      <c r="VDK13" s="80"/>
      <c r="VDL13" s="85"/>
      <c r="VDM13" s="77"/>
      <c r="VDN13" s="74"/>
      <c r="VDO13" s="74"/>
      <c r="VDP13" s="85"/>
      <c r="VDQ13" s="74"/>
      <c r="VDR13" s="74"/>
      <c r="VDS13" s="85"/>
      <c r="VDT13" s="74"/>
      <c r="VDU13" s="74"/>
      <c r="VDV13" s="85"/>
      <c r="VDW13" s="74"/>
      <c r="VDX13" s="74"/>
      <c r="VDY13" s="85"/>
      <c r="VDZ13" s="80"/>
      <c r="VEA13" s="80"/>
      <c r="VEB13" s="85"/>
      <c r="VEC13" s="77"/>
      <c r="VED13" s="74"/>
      <c r="VEE13" s="74"/>
      <c r="VEF13" s="85"/>
      <c r="VEG13" s="74"/>
      <c r="VEH13" s="74"/>
      <c r="VEI13" s="85"/>
      <c r="VEJ13" s="74"/>
      <c r="VEK13" s="74"/>
      <c r="VEL13" s="85"/>
      <c r="VEM13" s="74"/>
      <c r="VEN13" s="74"/>
      <c r="VEO13" s="85"/>
      <c r="VEP13" s="80"/>
      <c r="VEQ13" s="80"/>
      <c r="VER13" s="85"/>
      <c r="VES13" s="77"/>
      <c r="VET13" s="74"/>
      <c r="VEU13" s="74"/>
      <c r="VEV13" s="85"/>
      <c r="VEW13" s="74"/>
      <c r="VEX13" s="74"/>
      <c r="VEY13" s="85"/>
      <c r="VEZ13" s="74"/>
      <c r="VFA13" s="74"/>
      <c r="VFB13" s="85"/>
      <c r="VFC13" s="74"/>
      <c r="VFD13" s="74"/>
      <c r="VFE13" s="85"/>
      <c r="VFF13" s="80"/>
      <c r="VFG13" s="80"/>
      <c r="VFH13" s="85"/>
      <c r="VFI13" s="77"/>
      <c r="VFJ13" s="74"/>
      <c r="VFK13" s="74"/>
      <c r="VFL13" s="85"/>
      <c r="VFM13" s="74"/>
      <c r="VFN13" s="74"/>
      <c r="VFO13" s="85"/>
      <c r="VFP13" s="74"/>
      <c r="VFQ13" s="74"/>
      <c r="VFR13" s="85"/>
      <c r="VFS13" s="74"/>
      <c r="VFT13" s="74"/>
      <c r="VFU13" s="85"/>
      <c r="VFV13" s="80"/>
      <c r="VFW13" s="80"/>
      <c r="VFX13" s="85"/>
      <c r="VFY13" s="77"/>
      <c r="VFZ13" s="74"/>
      <c r="VGA13" s="74"/>
      <c r="VGB13" s="85"/>
      <c r="VGC13" s="74"/>
      <c r="VGD13" s="74"/>
      <c r="VGE13" s="85"/>
      <c r="VGF13" s="74"/>
      <c r="VGG13" s="74"/>
      <c r="VGH13" s="85"/>
      <c r="VGI13" s="74"/>
      <c r="VGJ13" s="74"/>
      <c r="VGK13" s="85"/>
      <c r="VGL13" s="80"/>
      <c r="VGM13" s="80"/>
      <c r="VGN13" s="85"/>
      <c r="VGO13" s="77"/>
      <c r="VGP13" s="74"/>
      <c r="VGQ13" s="74"/>
      <c r="VGR13" s="85"/>
      <c r="VGS13" s="74"/>
      <c r="VGT13" s="74"/>
      <c r="VGU13" s="85"/>
      <c r="VGV13" s="74"/>
      <c r="VGW13" s="74"/>
      <c r="VGX13" s="85"/>
      <c r="VGY13" s="74"/>
      <c r="VGZ13" s="74"/>
      <c r="VHA13" s="85"/>
      <c r="VHB13" s="80"/>
      <c r="VHC13" s="80"/>
      <c r="VHD13" s="85"/>
      <c r="VHE13" s="77"/>
      <c r="VHF13" s="74"/>
      <c r="VHG13" s="74"/>
      <c r="VHH13" s="85"/>
      <c r="VHI13" s="74"/>
      <c r="VHJ13" s="74"/>
      <c r="VHK13" s="85"/>
      <c r="VHL13" s="74"/>
      <c r="VHM13" s="74"/>
      <c r="VHN13" s="85"/>
      <c r="VHO13" s="74"/>
      <c r="VHP13" s="74"/>
      <c r="VHQ13" s="85"/>
      <c r="VHR13" s="80"/>
      <c r="VHS13" s="80"/>
      <c r="VHT13" s="85"/>
      <c r="VHU13" s="77"/>
      <c r="VHV13" s="74"/>
      <c r="VHW13" s="74"/>
      <c r="VHX13" s="85"/>
      <c r="VHY13" s="74"/>
      <c r="VHZ13" s="74"/>
      <c r="VIA13" s="85"/>
      <c r="VIB13" s="74"/>
      <c r="VIC13" s="74"/>
      <c r="VID13" s="85"/>
      <c r="VIE13" s="74"/>
      <c r="VIF13" s="74"/>
      <c r="VIG13" s="85"/>
      <c r="VIH13" s="80"/>
      <c r="VII13" s="80"/>
      <c r="VIJ13" s="85"/>
      <c r="VIK13" s="77"/>
      <c r="VIL13" s="74"/>
      <c r="VIM13" s="74"/>
      <c r="VIN13" s="85"/>
      <c r="VIO13" s="74"/>
      <c r="VIP13" s="74"/>
      <c r="VIQ13" s="85"/>
      <c r="VIR13" s="74"/>
      <c r="VIS13" s="74"/>
      <c r="VIT13" s="85"/>
      <c r="VIU13" s="74"/>
      <c r="VIV13" s="74"/>
      <c r="VIW13" s="85"/>
      <c r="VIX13" s="80"/>
      <c r="VIY13" s="80"/>
      <c r="VIZ13" s="85"/>
      <c r="VJA13" s="77"/>
      <c r="VJB13" s="74"/>
      <c r="VJC13" s="74"/>
      <c r="VJD13" s="85"/>
      <c r="VJE13" s="74"/>
      <c r="VJF13" s="74"/>
      <c r="VJG13" s="85"/>
      <c r="VJH13" s="74"/>
      <c r="VJI13" s="74"/>
      <c r="VJJ13" s="85"/>
      <c r="VJK13" s="74"/>
      <c r="VJL13" s="74"/>
      <c r="VJM13" s="85"/>
      <c r="VJN13" s="80"/>
      <c r="VJO13" s="80"/>
      <c r="VJP13" s="85"/>
      <c r="VJQ13" s="77"/>
      <c r="VJR13" s="74"/>
      <c r="VJS13" s="74"/>
      <c r="VJT13" s="85"/>
      <c r="VJU13" s="74"/>
      <c r="VJV13" s="74"/>
      <c r="VJW13" s="85"/>
      <c r="VJX13" s="74"/>
      <c r="VJY13" s="74"/>
      <c r="VJZ13" s="85"/>
      <c r="VKA13" s="74"/>
      <c r="VKB13" s="74"/>
      <c r="VKC13" s="85"/>
      <c r="VKD13" s="80"/>
      <c r="VKE13" s="80"/>
      <c r="VKF13" s="85"/>
      <c r="VKG13" s="77"/>
      <c r="VKH13" s="74"/>
      <c r="VKI13" s="74"/>
      <c r="VKJ13" s="85"/>
      <c r="VKK13" s="74"/>
      <c r="VKL13" s="74"/>
      <c r="VKM13" s="85"/>
      <c r="VKN13" s="74"/>
      <c r="VKO13" s="74"/>
      <c r="VKP13" s="85"/>
      <c r="VKQ13" s="74"/>
      <c r="VKR13" s="74"/>
      <c r="VKS13" s="85"/>
      <c r="VKT13" s="80"/>
      <c r="VKU13" s="80"/>
      <c r="VKV13" s="85"/>
      <c r="VKW13" s="77"/>
      <c r="VKX13" s="74"/>
      <c r="VKY13" s="74"/>
      <c r="VKZ13" s="85"/>
      <c r="VLA13" s="74"/>
      <c r="VLB13" s="74"/>
      <c r="VLC13" s="85"/>
      <c r="VLD13" s="74"/>
      <c r="VLE13" s="74"/>
      <c r="VLF13" s="85"/>
      <c r="VLG13" s="74"/>
      <c r="VLH13" s="74"/>
      <c r="VLI13" s="85"/>
      <c r="VLJ13" s="80"/>
      <c r="VLK13" s="80"/>
      <c r="VLL13" s="85"/>
      <c r="VLM13" s="77"/>
      <c r="VLN13" s="74"/>
      <c r="VLO13" s="74"/>
      <c r="VLP13" s="85"/>
      <c r="VLQ13" s="74"/>
      <c r="VLR13" s="74"/>
      <c r="VLS13" s="85"/>
      <c r="VLT13" s="74"/>
      <c r="VLU13" s="74"/>
      <c r="VLV13" s="85"/>
      <c r="VLW13" s="74"/>
      <c r="VLX13" s="74"/>
      <c r="VLY13" s="85"/>
      <c r="VLZ13" s="80"/>
      <c r="VMA13" s="80"/>
      <c r="VMB13" s="85"/>
      <c r="VMC13" s="77"/>
      <c r="VMD13" s="74"/>
      <c r="VME13" s="74"/>
      <c r="VMF13" s="85"/>
      <c r="VMG13" s="74"/>
      <c r="VMH13" s="74"/>
      <c r="VMI13" s="85"/>
      <c r="VMJ13" s="74"/>
      <c r="VMK13" s="74"/>
      <c r="VML13" s="85"/>
      <c r="VMM13" s="74"/>
      <c r="VMN13" s="74"/>
      <c r="VMO13" s="85"/>
      <c r="VMP13" s="80"/>
      <c r="VMQ13" s="80"/>
      <c r="VMR13" s="85"/>
      <c r="VMS13" s="77"/>
      <c r="VMT13" s="74"/>
      <c r="VMU13" s="74"/>
      <c r="VMV13" s="85"/>
      <c r="VMW13" s="74"/>
      <c r="VMX13" s="74"/>
      <c r="VMY13" s="85"/>
      <c r="VMZ13" s="74"/>
      <c r="VNA13" s="74"/>
      <c r="VNB13" s="85"/>
      <c r="VNC13" s="74"/>
      <c r="VND13" s="74"/>
      <c r="VNE13" s="85"/>
      <c r="VNF13" s="80"/>
      <c r="VNG13" s="80"/>
      <c r="VNH13" s="85"/>
      <c r="VNI13" s="77"/>
      <c r="VNJ13" s="74"/>
      <c r="VNK13" s="74"/>
      <c r="VNL13" s="85"/>
      <c r="VNM13" s="74"/>
      <c r="VNN13" s="74"/>
      <c r="VNO13" s="85"/>
      <c r="VNP13" s="74"/>
      <c r="VNQ13" s="74"/>
      <c r="VNR13" s="85"/>
      <c r="VNS13" s="74"/>
      <c r="VNT13" s="74"/>
      <c r="VNU13" s="85"/>
      <c r="VNV13" s="80"/>
      <c r="VNW13" s="80"/>
      <c r="VNX13" s="85"/>
      <c r="VNY13" s="77"/>
      <c r="VNZ13" s="74"/>
      <c r="VOA13" s="74"/>
      <c r="VOB13" s="85"/>
      <c r="VOC13" s="74"/>
      <c r="VOD13" s="74"/>
      <c r="VOE13" s="85"/>
      <c r="VOF13" s="74"/>
      <c r="VOG13" s="74"/>
      <c r="VOH13" s="85"/>
      <c r="VOI13" s="74"/>
      <c r="VOJ13" s="74"/>
      <c r="VOK13" s="85"/>
      <c r="VOL13" s="80"/>
      <c r="VOM13" s="80"/>
      <c r="VON13" s="85"/>
      <c r="VOO13" s="77"/>
      <c r="VOP13" s="74"/>
      <c r="VOQ13" s="74"/>
      <c r="VOR13" s="85"/>
      <c r="VOS13" s="74"/>
      <c r="VOT13" s="74"/>
      <c r="VOU13" s="85"/>
      <c r="VOV13" s="74"/>
      <c r="VOW13" s="74"/>
      <c r="VOX13" s="85"/>
      <c r="VOY13" s="74"/>
      <c r="VOZ13" s="74"/>
      <c r="VPA13" s="85"/>
      <c r="VPB13" s="80"/>
      <c r="VPC13" s="80"/>
      <c r="VPD13" s="85"/>
      <c r="VPE13" s="77"/>
      <c r="VPF13" s="74"/>
      <c r="VPG13" s="74"/>
      <c r="VPH13" s="85"/>
      <c r="VPI13" s="74"/>
      <c r="VPJ13" s="74"/>
      <c r="VPK13" s="85"/>
      <c r="VPL13" s="74"/>
      <c r="VPM13" s="74"/>
      <c r="VPN13" s="85"/>
      <c r="VPO13" s="74"/>
      <c r="VPP13" s="74"/>
      <c r="VPQ13" s="85"/>
      <c r="VPR13" s="80"/>
      <c r="VPS13" s="80"/>
      <c r="VPT13" s="85"/>
      <c r="VPU13" s="77"/>
      <c r="VPV13" s="74"/>
      <c r="VPW13" s="74"/>
      <c r="VPX13" s="85"/>
      <c r="VPY13" s="74"/>
      <c r="VPZ13" s="74"/>
      <c r="VQA13" s="85"/>
      <c r="VQB13" s="74"/>
      <c r="VQC13" s="74"/>
      <c r="VQD13" s="85"/>
      <c r="VQE13" s="74"/>
      <c r="VQF13" s="74"/>
      <c r="VQG13" s="85"/>
      <c r="VQH13" s="80"/>
      <c r="VQI13" s="80"/>
      <c r="VQJ13" s="85"/>
      <c r="VQK13" s="77"/>
      <c r="VQL13" s="74"/>
      <c r="VQM13" s="74"/>
      <c r="VQN13" s="85"/>
      <c r="VQO13" s="74"/>
      <c r="VQP13" s="74"/>
      <c r="VQQ13" s="85"/>
      <c r="VQR13" s="74"/>
      <c r="VQS13" s="74"/>
      <c r="VQT13" s="85"/>
      <c r="VQU13" s="74"/>
      <c r="VQV13" s="74"/>
      <c r="VQW13" s="85"/>
      <c r="VQX13" s="80"/>
      <c r="VQY13" s="80"/>
      <c r="VQZ13" s="85"/>
      <c r="VRA13" s="77"/>
      <c r="VRB13" s="74"/>
      <c r="VRC13" s="74"/>
      <c r="VRD13" s="85"/>
      <c r="VRE13" s="74"/>
      <c r="VRF13" s="74"/>
      <c r="VRG13" s="85"/>
      <c r="VRH13" s="74"/>
      <c r="VRI13" s="74"/>
      <c r="VRJ13" s="85"/>
      <c r="VRK13" s="74"/>
      <c r="VRL13" s="74"/>
      <c r="VRM13" s="85"/>
      <c r="VRN13" s="80"/>
      <c r="VRO13" s="80"/>
      <c r="VRP13" s="85"/>
      <c r="VRQ13" s="77"/>
      <c r="VRR13" s="74"/>
      <c r="VRS13" s="74"/>
      <c r="VRT13" s="85"/>
      <c r="VRU13" s="74"/>
      <c r="VRV13" s="74"/>
      <c r="VRW13" s="85"/>
      <c r="VRX13" s="74"/>
      <c r="VRY13" s="74"/>
      <c r="VRZ13" s="85"/>
      <c r="VSA13" s="74"/>
      <c r="VSB13" s="74"/>
      <c r="VSC13" s="85"/>
      <c r="VSD13" s="80"/>
      <c r="VSE13" s="80"/>
      <c r="VSF13" s="85"/>
      <c r="VSG13" s="77"/>
      <c r="VSH13" s="74"/>
      <c r="VSI13" s="74"/>
      <c r="VSJ13" s="85"/>
      <c r="VSK13" s="74"/>
      <c r="VSL13" s="74"/>
      <c r="VSM13" s="85"/>
      <c r="VSN13" s="74"/>
      <c r="VSO13" s="74"/>
      <c r="VSP13" s="85"/>
      <c r="VSQ13" s="74"/>
      <c r="VSR13" s="74"/>
      <c r="VSS13" s="85"/>
      <c r="VST13" s="80"/>
      <c r="VSU13" s="80"/>
      <c r="VSV13" s="85"/>
      <c r="VSW13" s="77"/>
      <c r="VSX13" s="74"/>
      <c r="VSY13" s="74"/>
      <c r="VSZ13" s="85"/>
      <c r="VTA13" s="74"/>
      <c r="VTB13" s="74"/>
      <c r="VTC13" s="85"/>
      <c r="VTD13" s="74"/>
      <c r="VTE13" s="74"/>
      <c r="VTF13" s="85"/>
      <c r="VTG13" s="74"/>
      <c r="VTH13" s="74"/>
      <c r="VTI13" s="85"/>
      <c r="VTJ13" s="80"/>
      <c r="VTK13" s="80"/>
      <c r="VTL13" s="85"/>
      <c r="VTM13" s="77"/>
      <c r="VTN13" s="74"/>
      <c r="VTO13" s="74"/>
      <c r="VTP13" s="85"/>
      <c r="VTQ13" s="74"/>
      <c r="VTR13" s="74"/>
      <c r="VTS13" s="85"/>
      <c r="VTT13" s="74"/>
      <c r="VTU13" s="74"/>
      <c r="VTV13" s="85"/>
      <c r="VTW13" s="74"/>
      <c r="VTX13" s="74"/>
      <c r="VTY13" s="85"/>
      <c r="VTZ13" s="80"/>
      <c r="VUA13" s="80"/>
      <c r="VUB13" s="85"/>
      <c r="VUC13" s="77"/>
      <c r="VUD13" s="74"/>
      <c r="VUE13" s="74"/>
      <c r="VUF13" s="85"/>
      <c r="VUG13" s="74"/>
      <c r="VUH13" s="74"/>
      <c r="VUI13" s="85"/>
      <c r="VUJ13" s="74"/>
      <c r="VUK13" s="74"/>
      <c r="VUL13" s="85"/>
      <c r="VUM13" s="74"/>
      <c r="VUN13" s="74"/>
      <c r="VUO13" s="85"/>
      <c r="VUP13" s="80"/>
      <c r="VUQ13" s="80"/>
      <c r="VUR13" s="85"/>
      <c r="VUS13" s="77"/>
      <c r="VUT13" s="74"/>
      <c r="VUU13" s="74"/>
      <c r="VUV13" s="85"/>
      <c r="VUW13" s="74"/>
      <c r="VUX13" s="74"/>
      <c r="VUY13" s="85"/>
      <c r="VUZ13" s="74"/>
      <c r="VVA13" s="74"/>
      <c r="VVB13" s="85"/>
      <c r="VVC13" s="74"/>
      <c r="VVD13" s="74"/>
      <c r="VVE13" s="85"/>
      <c r="VVF13" s="80"/>
      <c r="VVG13" s="80"/>
      <c r="VVH13" s="85"/>
      <c r="VVI13" s="77"/>
      <c r="VVJ13" s="74"/>
      <c r="VVK13" s="74"/>
      <c r="VVL13" s="85"/>
      <c r="VVM13" s="74"/>
      <c r="VVN13" s="74"/>
      <c r="VVO13" s="85"/>
      <c r="VVP13" s="74"/>
      <c r="VVQ13" s="74"/>
      <c r="VVR13" s="85"/>
      <c r="VVS13" s="74"/>
      <c r="VVT13" s="74"/>
      <c r="VVU13" s="85"/>
      <c r="VVV13" s="80"/>
      <c r="VVW13" s="80"/>
      <c r="VVX13" s="85"/>
      <c r="VVY13" s="77"/>
      <c r="VVZ13" s="74"/>
      <c r="VWA13" s="74"/>
      <c r="VWB13" s="85"/>
      <c r="VWC13" s="74"/>
      <c r="VWD13" s="74"/>
      <c r="VWE13" s="85"/>
      <c r="VWF13" s="74"/>
      <c r="VWG13" s="74"/>
      <c r="VWH13" s="85"/>
      <c r="VWI13" s="74"/>
      <c r="VWJ13" s="74"/>
      <c r="VWK13" s="85"/>
      <c r="VWL13" s="80"/>
      <c r="VWM13" s="80"/>
      <c r="VWN13" s="85"/>
      <c r="VWO13" s="77"/>
      <c r="VWP13" s="74"/>
      <c r="VWQ13" s="74"/>
      <c r="VWR13" s="85"/>
      <c r="VWS13" s="74"/>
      <c r="VWT13" s="74"/>
      <c r="VWU13" s="85"/>
      <c r="VWV13" s="74"/>
      <c r="VWW13" s="74"/>
      <c r="VWX13" s="85"/>
      <c r="VWY13" s="74"/>
      <c r="VWZ13" s="74"/>
      <c r="VXA13" s="85"/>
      <c r="VXB13" s="80"/>
      <c r="VXC13" s="80"/>
      <c r="VXD13" s="85"/>
      <c r="VXE13" s="77"/>
      <c r="VXF13" s="74"/>
      <c r="VXG13" s="74"/>
      <c r="VXH13" s="85"/>
      <c r="VXI13" s="74"/>
      <c r="VXJ13" s="74"/>
      <c r="VXK13" s="85"/>
      <c r="VXL13" s="74"/>
      <c r="VXM13" s="74"/>
      <c r="VXN13" s="85"/>
      <c r="VXO13" s="74"/>
      <c r="VXP13" s="74"/>
      <c r="VXQ13" s="85"/>
      <c r="VXR13" s="80"/>
      <c r="VXS13" s="80"/>
      <c r="VXT13" s="85"/>
      <c r="VXU13" s="77"/>
      <c r="VXV13" s="74"/>
      <c r="VXW13" s="74"/>
      <c r="VXX13" s="85"/>
      <c r="VXY13" s="74"/>
      <c r="VXZ13" s="74"/>
      <c r="VYA13" s="85"/>
      <c r="VYB13" s="74"/>
      <c r="VYC13" s="74"/>
      <c r="VYD13" s="85"/>
      <c r="VYE13" s="74"/>
      <c r="VYF13" s="74"/>
      <c r="VYG13" s="85"/>
      <c r="VYH13" s="80"/>
      <c r="VYI13" s="80"/>
      <c r="VYJ13" s="85"/>
      <c r="VYK13" s="77"/>
      <c r="VYL13" s="74"/>
      <c r="VYM13" s="74"/>
      <c r="VYN13" s="85"/>
      <c r="VYO13" s="74"/>
      <c r="VYP13" s="74"/>
      <c r="VYQ13" s="85"/>
      <c r="VYR13" s="74"/>
      <c r="VYS13" s="74"/>
      <c r="VYT13" s="85"/>
      <c r="VYU13" s="74"/>
      <c r="VYV13" s="74"/>
      <c r="VYW13" s="85"/>
      <c r="VYX13" s="80"/>
      <c r="VYY13" s="80"/>
      <c r="VYZ13" s="85"/>
      <c r="VZA13" s="77"/>
      <c r="VZB13" s="74"/>
      <c r="VZC13" s="74"/>
      <c r="VZD13" s="85"/>
      <c r="VZE13" s="74"/>
      <c r="VZF13" s="74"/>
      <c r="VZG13" s="85"/>
      <c r="VZH13" s="74"/>
      <c r="VZI13" s="74"/>
      <c r="VZJ13" s="85"/>
      <c r="VZK13" s="74"/>
      <c r="VZL13" s="74"/>
      <c r="VZM13" s="85"/>
      <c r="VZN13" s="80"/>
      <c r="VZO13" s="80"/>
      <c r="VZP13" s="85"/>
      <c r="VZQ13" s="77"/>
      <c r="VZR13" s="74"/>
      <c r="VZS13" s="74"/>
      <c r="VZT13" s="85"/>
      <c r="VZU13" s="74"/>
      <c r="VZV13" s="74"/>
      <c r="VZW13" s="85"/>
      <c r="VZX13" s="74"/>
      <c r="VZY13" s="74"/>
      <c r="VZZ13" s="85"/>
      <c r="WAA13" s="74"/>
      <c r="WAB13" s="74"/>
      <c r="WAC13" s="85"/>
      <c r="WAD13" s="80"/>
      <c r="WAE13" s="80"/>
      <c r="WAF13" s="85"/>
      <c r="WAG13" s="77"/>
      <c r="WAH13" s="74"/>
      <c r="WAI13" s="74"/>
      <c r="WAJ13" s="85"/>
      <c r="WAK13" s="74"/>
      <c r="WAL13" s="74"/>
      <c r="WAM13" s="85"/>
      <c r="WAN13" s="74"/>
      <c r="WAO13" s="74"/>
      <c r="WAP13" s="85"/>
      <c r="WAQ13" s="74"/>
      <c r="WAR13" s="74"/>
      <c r="WAS13" s="85"/>
      <c r="WAT13" s="80"/>
      <c r="WAU13" s="80"/>
      <c r="WAV13" s="85"/>
      <c r="WAW13" s="77"/>
      <c r="WAX13" s="74"/>
      <c r="WAY13" s="74"/>
      <c r="WAZ13" s="85"/>
      <c r="WBA13" s="74"/>
      <c r="WBB13" s="74"/>
      <c r="WBC13" s="85"/>
      <c r="WBD13" s="74"/>
      <c r="WBE13" s="74"/>
      <c r="WBF13" s="85"/>
      <c r="WBG13" s="74"/>
      <c r="WBH13" s="74"/>
      <c r="WBI13" s="85"/>
      <c r="WBJ13" s="80"/>
      <c r="WBK13" s="80"/>
      <c r="WBL13" s="85"/>
      <c r="WBM13" s="77"/>
      <c r="WBN13" s="74"/>
      <c r="WBO13" s="74"/>
      <c r="WBP13" s="85"/>
      <c r="WBQ13" s="74"/>
      <c r="WBR13" s="74"/>
      <c r="WBS13" s="85"/>
      <c r="WBT13" s="74"/>
      <c r="WBU13" s="74"/>
      <c r="WBV13" s="85"/>
      <c r="WBW13" s="74"/>
      <c r="WBX13" s="74"/>
      <c r="WBY13" s="85"/>
      <c r="WBZ13" s="80"/>
      <c r="WCA13" s="80"/>
      <c r="WCB13" s="85"/>
      <c r="WCC13" s="77"/>
      <c r="WCD13" s="74"/>
      <c r="WCE13" s="74"/>
      <c r="WCF13" s="85"/>
      <c r="WCG13" s="74"/>
      <c r="WCH13" s="74"/>
      <c r="WCI13" s="85"/>
      <c r="WCJ13" s="74"/>
      <c r="WCK13" s="74"/>
      <c r="WCL13" s="85"/>
      <c r="WCM13" s="74"/>
      <c r="WCN13" s="74"/>
      <c r="WCO13" s="85"/>
      <c r="WCP13" s="80"/>
      <c r="WCQ13" s="80"/>
      <c r="WCR13" s="85"/>
      <c r="WCS13" s="77"/>
      <c r="WCT13" s="74"/>
      <c r="WCU13" s="74"/>
      <c r="WCV13" s="85"/>
      <c r="WCW13" s="74"/>
      <c r="WCX13" s="74"/>
      <c r="WCY13" s="85"/>
      <c r="WCZ13" s="74"/>
      <c r="WDA13" s="74"/>
      <c r="WDB13" s="85"/>
      <c r="WDC13" s="74"/>
      <c r="WDD13" s="74"/>
      <c r="WDE13" s="85"/>
      <c r="WDF13" s="80"/>
      <c r="WDG13" s="80"/>
      <c r="WDH13" s="85"/>
      <c r="WDI13" s="77"/>
      <c r="WDJ13" s="74"/>
      <c r="WDK13" s="74"/>
      <c r="WDL13" s="85"/>
      <c r="WDM13" s="74"/>
      <c r="WDN13" s="74"/>
      <c r="WDO13" s="85"/>
      <c r="WDP13" s="74"/>
      <c r="WDQ13" s="74"/>
      <c r="WDR13" s="85"/>
      <c r="WDS13" s="74"/>
      <c r="WDT13" s="74"/>
      <c r="WDU13" s="85"/>
      <c r="WDV13" s="80"/>
      <c r="WDW13" s="80"/>
      <c r="WDX13" s="85"/>
      <c r="WDY13" s="77"/>
      <c r="WDZ13" s="74"/>
      <c r="WEA13" s="74"/>
      <c r="WEB13" s="85"/>
      <c r="WEC13" s="74"/>
      <c r="WED13" s="74"/>
      <c r="WEE13" s="85"/>
      <c r="WEF13" s="74"/>
      <c r="WEG13" s="74"/>
      <c r="WEH13" s="85"/>
      <c r="WEI13" s="74"/>
      <c r="WEJ13" s="74"/>
      <c r="WEK13" s="85"/>
      <c r="WEL13" s="80"/>
      <c r="WEM13" s="80"/>
      <c r="WEN13" s="85"/>
      <c r="WEO13" s="77"/>
      <c r="WEP13" s="74"/>
      <c r="WEQ13" s="74"/>
      <c r="WER13" s="85"/>
      <c r="WES13" s="74"/>
      <c r="WET13" s="74"/>
      <c r="WEU13" s="85"/>
      <c r="WEV13" s="74"/>
      <c r="WEW13" s="74"/>
      <c r="WEX13" s="85"/>
      <c r="WEY13" s="74"/>
      <c r="WEZ13" s="74"/>
      <c r="WFA13" s="85"/>
      <c r="WFB13" s="80"/>
      <c r="WFC13" s="80"/>
      <c r="WFD13" s="85"/>
      <c r="WFE13" s="77"/>
      <c r="WFF13" s="74"/>
      <c r="WFG13" s="74"/>
      <c r="WFH13" s="85"/>
      <c r="WFI13" s="74"/>
      <c r="WFJ13" s="74"/>
      <c r="WFK13" s="85"/>
      <c r="WFL13" s="74"/>
      <c r="WFM13" s="74"/>
      <c r="WFN13" s="85"/>
      <c r="WFO13" s="74"/>
      <c r="WFP13" s="74"/>
      <c r="WFQ13" s="85"/>
      <c r="WFR13" s="80"/>
      <c r="WFS13" s="80"/>
      <c r="WFT13" s="85"/>
      <c r="WFU13" s="77"/>
      <c r="WFV13" s="74"/>
      <c r="WFW13" s="74"/>
      <c r="WFX13" s="85"/>
      <c r="WFY13" s="74"/>
      <c r="WFZ13" s="74"/>
      <c r="WGA13" s="85"/>
      <c r="WGB13" s="74"/>
      <c r="WGC13" s="74"/>
      <c r="WGD13" s="85"/>
      <c r="WGE13" s="74"/>
      <c r="WGF13" s="74"/>
      <c r="WGG13" s="85"/>
      <c r="WGH13" s="80"/>
      <c r="WGI13" s="80"/>
      <c r="WGJ13" s="85"/>
      <c r="WGK13" s="77"/>
      <c r="WGL13" s="74"/>
      <c r="WGM13" s="74"/>
      <c r="WGN13" s="85"/>
      <c r="WGO13" s="74"/>
      <c r="WGP13" s="74"/>
      <c r="WGQ13" s="85"/>
      <c r="WGR13" s="74"/>
      <c r="WGS13" s="74"/>
      <c r="WGT13" s="85"/>
      <c r="WGU13" s="74"/>
      <c r="WGV13" s="74"/>
      <c r="WGW13" s="85"/>
      <c r="WGX13" s="80"/>
      <c r="WGY13" s="80"/>
      <c r="WGZ13" s="85"/>
      <c r="WHA13" s="77"/>
      <c r="WHB13" s="74"/>
      <c r="WHC13" s="74"/>
      <c r="WHD13" s="85"/>
      <c r="WHE13" s="74"/>
      <c r="WHF13" s="74"/>
      <c r="WHG13" s="85"/>
      <c r="WHH13" s="74"/>
      <c r="WHI13" s="74"/>
      <c r="WHJ13" s="85"/>
      <c r="WHK13" s="74"/>
      <c r="WHL13" s="74"/>
      <c r="WHM13" s="85"/>
      <c r="WHN13" s="80"/>
      <c r="WHO13" s="80"/>
      <c r="WHP13" s="85"/>
      <c r="WHQ13" s="77"/>
      <c r="WHR13" s="74"/>
      <c r="WHS13" s="74"/>
      <c r="WHT13" s="85"/>
      <c r="WHU13" s="74"/>
      <c r="WHV13" s="74"/>
      <c r="WHW13" s="85"/>
      <c r="WHX13" s="74"/>
      <c r="WHY13" s="74"/>
      <c r="WHZ13" s="85"/>
      <c r="WIA13" s="74"/>
      <c r="WIB13" s="74"/>
      <c r="WIC13" s="85"/>
      <c r="WID13" s="80"/>
      <c r="WIE13" s="80"/>
      <c r="WIF13" s="85"/>
      <c r="WIG13" s="77"/>
      <c r="WIH13" s="74"/>
      <c r="WII13" s="74"/>
      <c r="WIJ13" s="85"/>
      <c r="WIK13" s="74"/>
      <c r="WIL13" s="74"/>
      <c r="WIM13" s="85"/>
      <c r="WIN13" s="74"/>
      <c r="WIO13" s="74"/>
      <c r="WIP13" s="85"/>
      <c r="WIQ13" s="74"/>
      <c r="WIR13" s="74"/>
      <c r="WIS13" s="85"/>
      <c r="WIT13" s="80"/>
      <c r="WIU13" s="80"/>
      <c r="WIV13" s="85"/>
      <c r="WIW13" s="77"/>
      <c r="WIX13" s="74"/>
      <c r="WIY13" s="74"/>
      <c r="WIZ13" s="85"/>
      <c r="WJA13" s="74"/>
      <c r="WJB13" s="74"/>
      <c r="WJC13" s="85"/>
      <c r="WJD13" s="74"/>
      <c r="WJE13" s="74"/>
      <c r="WJF13" s="85"/>
      <c r="WJG13" s="74"/>
      <c r="WJH13" s="74"/>
      <c r="WJI13" s="85"/>
      <c r="WJJ13" s="80"/>
      <c r="WJK13" s="80"/>
      <c r="WJL13" s="85"/>
      <c r="WJM13" s="77"/>
      <c r="WJN13" s="74"/>
      <c r="WJO13" s="74"/>
      <c r="WJP13" s="85"/>
      <c r="WJQ13" s="74"/>
      <c r="WJR13" s="74"/>
      <c r="WJS13" s="85"/>
      <c r="WJT13" s="74"/>
      <c r="WJU13" s="74"/>
      <c r="WJV13" s="85"/>
      <c r="WJW13" s="74"/>
      <c r="WJX13" s="74"/>
      <c r="WJY13" s="85"/>
      <c r="WJZ13" s="80"/>
      <c r="WKA13" s="80"/>
      <c r="WKB13" s="85"/>
      <c r="WKC13" s="77"/>
      <c r="WKD13" s="74"/>
      <c r="WKE13" s="74"/>
      <c r="WKF13" s="85"/>
      <c r="WKG13" s="74"/>
      <c r="WKH13" s="74"/>
      <c r="WKI13" s="85"/>
      <c r="WKJ13" s="74"/>
      <c r="WKK13" s="74"/>
      <c r="WKL13" s="85"/>
      <c r="WKM13" s="74"/>
      <c r="WKN13" s="74"/>
      <c r="WKO13" s="85"/>
      <c r="WKP13" s="80"/>
      <c r="WKQ13" s="80"/>
      <c r="WKR13" s="85"/>
      <c r="WKS13" s="77"/>
      <c r="WKT13" s="74"/>
      <c r="WKU13" s="74"/>
      <c r="WKV13" s="85"/>
      <c r="WKW13" s="74"/>
      <c r="WKX13" s="74"/>
      <c r="WKY13" s="85"/>
      <c r="WKZ13" s="74"/>
      <c r="WLA13" s="74"/>
      <c r="WLB13" s="85"/>
      <c r="WLC13" s="74"/>
      <c r="WLD13" s="74"/>
      <c r="WLE13" s="85"/>
      <c r="WLF13" s="80"/>
      <c r="WLG13" s="80"/>
      <c r="WLH13" s="85"/>
      <c r="WLI13" s="77"/>
      <c r="WLJ13" s="74"/>
      <c r="WLK13" s="74"/>
      <c r="WLL13" s="85"/>
      <c r="WLM13" s="74"/>
      <c r="WLN13" s="74"/>
      <c r="WLO13" s="85"/>
      <c r="WLP13" s="74"/>
      <c r="WLQ13" s="74"/>
      <c r="WLR13" s="85"/>
      <c r="WLS13" s="74"/>
      <c r="WLT13" s="74"/>
      <c r="WLU13" s="85"/>
      <c r="WLV13" s="80"/>
      <c r="WLW13" s="80"/>
      <c r="WLX13" s="85"/>
      <c r="WLY13" s="77"/>
      <c r="WLZ13" s="74"/>
      <c r="WMA13" s="74"/>
      <c r="WMB13" s="85"/>
      <c r="WMC13" s="74"/>
      <c r="WMD13" s="74"/>
      <c r="WME13" s="85"/>
      <c r="WMF13" s="74"/>
      <c r="WMG13" s="74"/>
      <c r="WMH13" s="85"/>
      <c r="WMI13" s="74"/>
      <c r="WMJ13" s="74"/>
      <c r="WMK13" s="85"/>
      <c r="WML13" s="80"/>
      <c r="WMM13" s="80"/>
      <c r="WMN13" s="85"/>
      <c r="WMO13" s="77"/>
      <c r="WMP13" s="74"/>
      <c r="WMQ13" s="74"/>
      <c r="WMR13" s="85"/>
      <c r="WMS13" s="74"/>
      <c r="WMT13" s="74"/>
      <c r="WMU13" s="85"/>
      <c r="WMV13" s="74"/>
      <c r="WMW13" s="74"/>
      <c r="WMX13" s="85"/>
      <c r="WMY13" s="74"/>
      <c r="WMZ13" s="74"/>
      <c r="WNA13" s="85"/>
      <c r="WNB13" s="80"/>
      <c r="WNC13" s="80"/>
      <c r="WND13" s="85"/>
      <c r="WNE13" s="77"/>
      <c r="WNF13" s="74"/>
      <c r="WNG13" s="74"/>
      <c r="WNH13" s="85"/>
      <c r="WNI13" s="74"/>
      <c r="WNJ13" s="74"/>
      <c r="WNK13" s="85"/>
      <c r="WNL13" s="74"/>
      <c r="WNM13" s="74"/>
      <c r="WNN13" s="85"/>
      <c r="WNO13" s="74"/>
      <c r="WNP13" s="74"/>
      <c r="WNQ13" s="85"/>
      <c r="WNR13" s="80"/>
      <c r="WNS13" s="80"/>
      <c r="WNT13" s="85"/>
      <c r="WNU13" s="77"/>
      <c r="WNV13" s="74"/>
      <c r="WNW13" s="74"/>
      <c r="WNX13" s="85"/>
      <c r="WNY13" s="74"/>
      <c r="WNZ13" s="74"/>
      <c r="WOA13" s="85"/>
      <c r="WOB13" s="74"/>
      <c r="WOC13" s="74"/>
      <c r="WOD13" s="85"/>
      <c r="WOE13" s="74"/>
      <c r="WOF13" s="74"/>
      <c r="WOG13" s="85"/>
      <c r="WOH13" s="80"/>
      <c r="WOI13" s="80"/>
      <c r="WOJ13" s="85"/>
      <c r="WOK13" s="77"/>
      <c r="WOL13" s="74"/>
      <c r="WOM13" s="74"/>
      <c r="WON13" s="85"/>
      <c r="WOO13" s="74"/>
      <c r="WOP13" s="74"/>
      <c r="WOQ13" s="85"/>
      <c r="WOR13" s="74"/>
      <c r="WOS13" s="74"/>
      <c r="WOT13" s="85"/>
      <c r="WOU13" s="74"/>
      <c r="WOV13" s="74"/>
      <c r="WOW13" s="85"/>
      <c r="WOX13" s="80"/>
      <c r="WOY13" s="80"/>
      <c r="WOZ13" s="85"/>
      <c r="WPA13" s="77"/>
      <c r="WPB13" s="74"/>
      <c r="WPC13" s="74"/>
      <c r="WPD13" s="85"/>
      <c r="WPE13" s="74"/>
      <c r="WPF13" s="74"/>
      <c r="WPG13" s="85"/>
      <c r="WPH13" s="74"/>
      <c r="WPI13" s="74"/>
      <c r="WPJ13" s="85"/>
      <c r="WPK13" s="74"/>
      <c r="WPL13" s="74"/>
      <c r="WPM13" s="85"/>
      <c r="WPN13" s="80"/>
      <c r="WPO13" s="80"/>
      <c r="WPP13" s="85"/>
      <c r="WPQ13" s="77"/>
      <c r="WPR13" s="74"/>
      <c r="WPS13" s="74"/>
      <c r="WPT13" s="85"/>
      <c r="WPU13" s="74"/>
      <c r="WPV13" s="74"/>
      <c r="WPW13" s="85"/>
      <c r="WPX13" s="74"/>
      <c r="WPY13" s="74"/>
      <c r="WPZ13" s="85"/>
      <c r="WQA13" s="74"/>
      <c r="WQB13" s="74"/>
      <c r="WQC13" s="85"/>
      <c r="WQD13" s="80"/>
      <c r="WQE13" s="80"/>
      <c r="WQF13" s="85"/>
      <c r="WQG13" s="77"/>
      <c r="WQH13" s="74"/>
      <c r="WQI13" s="74"/>
      <c r="WQJ13" s="85"/>
      <c r="WQK13" s="74"/>
      <c r="WQL13" s="74"/>
      <c r="WQM13" s="85"/>
      <c r="WQN13" s="74"/>
      <c r="WQO13" s="74"/>
      <c r="WQP13" s="85"/>
      <c r="WQQ13" s="74"/>
      <c r="WQR13" s="74"/>
      <c r="WQS13" s="85"/>
      <c r="WQT13" s="80"/>
      <c r="WQU13" s="80"/>
      <c r="WQV13" s="85"/>
      <c r="WQW13" s="77"/>
      <c r="WQX13" s="74"/>
      <c r="WQY13" s="74"/>
      <c r="WQZ13" s="85"/>
      <c r="WRA13" s="74"/>
      <c r="WRB13" s="74"/>
      <c r="WRC13" s="85"/>
      <c r="WRD13" s="74"/>
      <c r="WRE13" s="74"/>
      <c r="WRF13" s="85"/>
      <c r="WRG13" s="74"/>
      <c r="WRH13" s="74"/>
      <c r="WRI13" s="85"/>
      <c r="WRJ13" s="80"/>
      <c r="WRK13" s="80"/>
      <c r="WRL13" s="85"/>
      <c r="WRM13" s="77"/>
      <c r="WRN13" s="74"/>
      <c r="WRO13" s="74"/>
      <c r="WRP13" s="85"/>
      <c r="WRQ13" s="74"/>
      <c r="WRR13" s="74"/>
      <c r="WRS13" s="85"/>
      <c r="WRT13" s="74"/>
      <c r="WRU13" s="74"/>
      <c r="WRV13" s="85"/>
      <c r="WRW13" s="74"/>
      <c r="WRX13" s="74"/>
      <c r="WRY13" s="85"/>
      <c r="WRZ13" s="80"/>
      <c r="WSA13" s="80"/>
      <c r="WSB13" s="85"/>
      <c r="WSC13" s="77"/>
      <c r="WSD13" s="74"/>
      <c r="WSE13" s="74"/>
      <c r="WSF13" s="85"/>
      <c r="WSG13" s="74"/>
      <c r="WSH13" s="74"/>
      <c r="WSI13" s="85"/>
      <c r="WSJ13" s="74"/>
      <c r="WSK13" s="74"/>
      <c r="WSL13" s="85"/>
      <c r="WSM13" s="74"/>
      <c r="WSN13" s="74"/>
      <c r="WSO13" s="85"/>
      <c r="WSP13" s="80"/>
      <c r="WSQ13" s="80"/>
      <c r="WSR13" s="85"/>
      <c r="WSS13" s="77"/>
      <c r="WST13" s="74"/>
      <c r="WSU13" s="74"/>
      <c r="WSV13" s="85"/>
      <c r="WSW13" s="74"/>
      <c r="WSX13" s="74"/>
      <c r="WSY13" s="85"/>
      <c r="WSZ13" s="74"/>
      <c r="WTA13" s="74"/>
      <c r="WTB13" s="85"/>
      <c r="WTC13" s="74"/>
      <c r="WTD13" s="74"/>
      <c r="WTE13" s="85"/>
      <c r="WTF13" s="80"/>
      <c r="WTG13" s="80"/>
      <c r="WTH13" s="85"/>
      <c r="WTI13" s="77"/>
      <c r="WTJ13" s="74"/>
      <c r="WTK13" s="74"/>
      <c r="WTL13" s="85"/>
      <c r="WTM13" s="74"/>
      <c r="WTN13" s="74"/>
      <c r="WTO13" s="85"/>
      <c r="WTP13" s="74"/>
      <c r="WTQ13" s="74"/>
      <c r="WTR13" s="85"/>
      <c r="WTS13" s="74"/>
      <c r="WTT13" s="74"/>
      <c r="WTU13" s="85"/>
      <c r="WTV13" s="80"/>
      <c r="WTW13" s="80"/>
      <c r="WTX13" s="85"/>
      <c r="WTY13" s="77"/>
      <c r="WTZ13" s="74"/>
      <c r="WUA13" s="74"/>
      <c r="WUB13" s="85"/>
      <c r="WUC13" s="74"/>
      <c r="WUD13" s="74"/>
      <c r="WUE13" s="85"/>
      <c r="WUF13" s="74"/>
      <c r="WUG13" s="74"/>
      <c r="WUH13" s="85"/>
      <c r="WUI13" s="74"/>
      <c r="WUJ13" s="74"/>
      <c r="WUK13" s="85"/>
      <c r="WUL13" s="80"/>
      <c r="WUM13" s="80"/>
      <c r="WUN13" s="85"/>
      <c r="WUO13" s="77"/>
      <c r="WUP13" s="74"/>
      <c r="WUQ13" s="74"/>
      <c r="WUR13" s="85"/>
      <c r="WUS13" s="74"/>
      <c r="WUT13" s="74"/>
      <c r="WUU13" s="85"/>
      <c r="WUV13" s="74"/>
      <c r="WUW13" s="74"/>
      <c r="WUX13" s="85"/>
      <c r="WUY13" s="74"/>
      <c r="WUZ13" s="74"/>
      <c r="WVA13" s="85"/>
      <c r="WVB13" s="80"/>
      <c r="WVC13" s="80"/>
      <c r="WVD13" s="85"/>
      <c r="WVE13" s="77"/>
      <c r="WVF13" s="74"/>
      <c r="WVG13" s="74"/>
      <c r="WVH13" s="85"/>
      <c r="WVI13" s="74"/>
      <c r="WVJ13" s="74"/>
      <c r="WVK13" s="85"/>
      <c r="WVL13" s="74"/>
      <c r="WVM13" s="74"/>
      <c r="WVN13" s="85"/>
      <c r="WVO13" s="74"/>
      <c r="WVP13" s="74"/>
      <c r="WVQ13" s="85"/>
      <c r="WVR13" s="80"/>
      <c r="WVS13" s="80"/>
      <c r="WVT13" s="85"/>
      <c r="WVU13" s="77"/>
      <c r="WVV13" s="74"/>
      <c r="WVW13" s="74"/>
      <c r="WVX13" s="85"/>
      <c r="WVY13" s="74"/>
      <c r="WVZ13" s="74"/>
      <c r="WWA13" s="85"/>
      <c r="WWB13" s="74"/>
      <c r="WWC13" s="74"/>
      <c r="WWD13" s="85"/>
      <c r="WWE13" s="74"/>
      <c r="WWF13" s="74"/>
      <c r="WWG13" s="85"/>
      <c r="WWH13" s="80"/>
      <c r="WWI13" s="80"/>
      <c r="WWJ13" s="85"/>
      <c r="WWK13" s="77"/>
      <c r="WWL13" s="74"/>
      <c r="WWM13" s="74"/>
      <c r="WWN13" s="85"/>
      <c r="WWO13" s="74"/>
      <c r="WWP13" s="74"/>
      <c r="WWQ13" s="85"/>
      <c r="WWR13" s="74"/>
      <c r="WWS13" s="74"/>
      <c r="WWT13" s="85"/>
      <c r="WWU13" s="74"/>
      <c r="WWV13" s="74"/>
      <c r="WWW13" s="85"/>
      <c r="WWX13" s="80"/>
      <c r="WWY13" s="80"/>
      <c r="WWZ13" s="85"/>
      <c r="WXA13" s="77"/>
      <c r="WXB13" s="74"/>
      <c r="WXC13" s="74"/>
      <c r="WXD13" s="85"/>
      <c r="WXE13" s="74"/>
      <c r="WXF13" s="74"/>
      <c r="WXG13" s="85"/>
      <c r="WXH13" s="74"/>
      <c r="WXI13" s="74"/>
      <c r="WXJ13" s="85"/>
      <c r="WXK13" s="74"/>
      <c r="WXL13" s="74"/>
      <c r="WXM13" s="85"/>
      <c r="WXN13" s="80"/>
      <c r="WXO13" s="80"/>
      <c r="WXP13" s="85"/>
      <c r="WXQ13" s="77"/>
      <c r="WXR13" s="74"/>
      <c r="WXS13" s="74"/>
      <c r="WXT13" s="85"/>
      <c r="WXU13" s="74"/>
      <c r="WXV13" s="74"/>
      <c r="WXW13" s="85"/>
      <c r="WXX13" s="74"/>
      <c r="WXY13" s="74"/>
      <c r="WXZ13" s="85"/>
      <c r="WYA13" s="74"/>
      <c r="WYB13" s="74"/>
      <c r="WYC13" s="85"/>
      <c r="WYD13" s="80"/>
      <c r="WYE13" s="80"/>
      <c r="WYF13" s="85"/>
      <c r="WYG13" s="77"/>
      <c r="WYH13" s="74"/>
      <c r="WYI13" s="74"/>
      <c r="WYJ13" s="85"/>
      <c r="WYK13" s="74"/>
      <c r="WYL13" s="74"/>
      <c r="WYM13" s="85"/>
      <c r="WYN13" s="74"/>
      <c r="WYO13" s="74"/>
      <c r="WYP13" s="85"/>
      <c r="WYQ13" s="74"/>
      <c r="WYR13" s="74"/>
      <c r="WYS13" s="85"/>
      <c r="WYT13" s="80"/>
      <c r="WYU13" s="80"/>
      <c r="WYV13" s="85"/>
      <c r="WYW13" s="77"/>
      <c r="WYX13" s="74"/>
      <c r="WYY13" s="74"/>
      <c r="WYZ13" s="85"/>
      <c r="WZA13" s="74"/>
      <c r="WZB13" s="74"/>
      <c r="WZC13" s="85"/>
      <c r="WZD13" s="74"/>
      <c r="WZE13" s="74"/>
      <c r="WZF13" s="85"/>
      <c r="WZG13" s="74"/>
      <c r="WZH13" s="74"/>
      <c r="WZI13" s="85"/>
      <c r="WZJ13" s="80"/>
      <c r="WZK13" s="80"/>
      <c r="WZL13" s="85"/>
      <c r="WZM13" s="77"/>
      <c r="WZN13" s="74"/>
      <c r="WZO13" s="74"/>
      <c r="WZP13" s="85"/>
      <c r="WZQ13" s="74"/>
      <c r="WZR13" s="74"/>
      <c r="WZS13" s="85"/>
      <c r="WZT13" s="74"/>
      <c r="WZU13" s="74"/>
      <c r="WZV13" s="85"/>
      <c r="WZW13" s="74"/>
      <c r="WZX13" s="74"/>
      <c r="WZY13" s="85"/>
      <c r="WZZ13" s="80"/>
      <c r="XAA13" s="80"/>
      <c r="XAB13" s="85"/>
      <c r="XAC13" s="77"/>
      <c r="XAD13" s="74"/>
      <c r="XAE13" s="74"/>
      <c r="XAF13" s="85"/>
      <c r="XAG13" s="74"/>
      <c r="XAH13" s="74"/>
      <c r="XAI13" s="85"/>
      <c r="XAJ13" s="74"/>
      <c r="XAK13" s="74"/>
      <c r="XAL13" s="85"/>
      <c r="XAM13" s="74"/>
      <c r="XAN13" s="74"/>
      <c r="XAO13" s="85"/>
      <c r="XAP13" s="80"/>
      <c r="XAQ13" s="80"/>
      <c r="XAR13" s="85"/>
      <c r="XAS13" s="77"/>
      <c r="XAT13" s="74"/>
      <c r="XAU13" s="74"/>
      <c r="XAV13" s="85"/>
      <c r="XAW13" s="74"/>
      <c r="XAX13" s="74"/>
      <c r="XAY13" s="85"/>
      <c r="XAZ13" s="74"/>
      <c r="XBA13" s="74"/>
      <c r="XBB13" s="85"/>
      <c r="XBC13" s="74"/>
      <c r="XBD13" s="74"/>
      <c r="XBE13" s="85"/>
      <c r="XBF13" s="80"/>
      <c r="XBG13" s="80"/>
      <c r="XBH13" s="85"/>
      <c r="XBI13" s="77"/>
      <c r="XBJ13" s="74"/>
      <c r="XBK13" s="74"/>
      <c r="XBL13" s="85"/>
      <c r="XBM13" s="74"/>
      <c r="XBN13" s="74"/>
      <c r="XBO13" s="85"/>
      <c r="XBP13" s="74"/>
      <c r="XBQ13" s="74"/>
      <c r="XBR13" s="85"/>
      <c r="XBS13" s="74"/>
      <c r="XBT13" s="74"/>
      <c r="XBU13" s="85"/>
      <c r="XBV13" s="80"/>
      <c r="XBW13" s="80"/>
      <c r="XBX13" s="85"/>
      <c r="XBY13" s="77"/>
      <c r="XBZ13" s="74"/>
      <c r="XCA13" s="74"/>
      <c r="XCB13" s="85"/>
      <c r="XCC13" s="74"/>
      <c r="XCD13" s="74"/>
      <c r="XCE13" s="85"/>
      <c r="XCF13" s="74"/>
      <c r="XCG13" s="74"/>
      <c r="XCH13" s="85"/>
      <c r="XCI13" s="74"/>
      <c r="XCJ13" s="74"/>
      <c r="XCK13" s="85"/>
      <c r="XCL13" s="80"/>
      <c r="XCM13" s="80"/>
      <c r="XCN13" s="85"/>
      <c r="XCO13" s="77"/>
      <c r="XCP13" s="74"/>
      <c r="XCQ13" s="74"/>
      <c r="XCR13" s="85"/>
      <c r="XCS13" s="74"/>
      <c r="XCT13" s="74"/>
      <c r="XCU13" s="85"/>
      <c r="XCV13" s="74"/>
      <c r="XCW13" s="74"/>
      <c r="XCX13" s="85"/>
      <c r="XCY13" s="74"/>
      <c r="XCZ13" s="74"/>
      <c r="XDA13" s="85"/>
      <c r="XDB13" s="80"/>
      <c r="XDC13" s="80"/>
      <c r="XDD13" s="85"/>
      <c r="XDE13" s="77"/>
      <c r="XDF13" s="74"/>
      <c r="XDG13" s="74"/>
      <c r="XDH13" s="85"/>
      <c r="XDI13" s="74"/>
      <c r="XDJ13" s="74"/>
      <c r="XDK13" s="85"/>
      <c r="XDL13" s="74"/>
      <c r="XDM13" s="74"/>
      <c r="XDN13" s="85"/>
      <c r="XDO13" s="74"/>
      <c r="XDP13" s="74"/>
      <c r="XDQ13" s="85"/>
      <c r="XDR13" s="80"/>
      <c r="XDS13" s="80"/>
      <c r="XDT13" s="85"/>
    </row>
    <row r="14" spans="1:16348" s="79" customFormat="1">
      <c r="A14" s="76" t="s">
        <v>39</v>
      </c>
      <c r="B14" s="79">
        <f>SUM(B15:B23)</f>
        <v>62847</v>
      </c>
      <c r="C14" s="79">
        <f>SUM(C15:C23)</f>
        <v>66863</v>
      </c>
      <c r="D14" s="79">
        <f>SUM(D15:D23)</f>
        <v>73009</v>
      </c>
      <c r="E14" s="79">
        <f>SUM(E15:E23)</f>
        <v>77911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87"/>
      <c r="CJ14" s="87"/>
      <c r="CK14" s="87"/>
      <c r="CL14" s="87"/>
      <c r="CM14" s="87"/>
      <c r="CN14" s="87"/>
      <c r="CO14" s="123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123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123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123"/>
      <c r="EL14" s="87"/>
      <c r="EM14" s="87"/>
      <c r="EN14" s="87"/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FA14" s="76"/>
      <c r="FQ14" s="76"/>
      <c r="GG14" s="76"/>
      <c r="GW14" s="76"/>
      <c r="HM14" s="76"/>
      <c r="IC14" s="76"/>
      <c r="IS14" s="76"/>
      <c r="JI14" s="76"/>
      <c r="JY14" s="76"/>
      <c r="KO14" s="76"/>
      <c r="LE14" s="76"/>
      <c r="LU14" s="76"/>
      <c r="MK14" s="76"/>
      <c r="NA14" s="76"/>
      <c r="NQ14" s="76"/>
      <c r="OG14" s="76"/>
      <c r="OW14" s="76"/>
      <c r="PM14" s="76"/>
      <c r="QC14" s="76"/>
      <c r="QS14" s="76"/>
      <c r="RI14" s="76"/>
      <c r="RY14" s="76"/>
      <c r="SO14" s="76"/>
      <c r="TE14" s="76"/>
      <c r="TU14" s="76"/>
      <c r="UK14" s="76"/>
      <c r="VA14" s="76"/>
      <c r="VQ14" s="76"/>
      <c r="WG14" s="76"/>
      <c r="WW14" s="76"/>
      <c r="XM14" s="76"/>
      <c r="YC14" s="76"/>
      <c r="YS14" s="76"/>
      <c r="ZI14" s="76"/>
      <c r="ZY14" s="76"/>
      <c r="AAO14" s="76"/>
      <c r="ABE14" s="76"/>
      <c r="ABU14" s="76"/>
      <c r="ACK14" s="76"/>
      <c r="ADA14" s="76"/>
      <c r="ADQ14" s="76"/>
      <c r="AEG14" s="76"/>
      <c r="AEW14" s="76"/>
      <c r="AFM14" s="76"/>
      <c r="AGC14" s="76"/>
      <c r="AGS14" s="76"/>
      <c r="AHI14" s="76"/>
      <c r="AHY14" s="76"/>
      <c r="AIO14" s="76"/>
      <c r="AJE14" s="76"/>
      <c r="AJU14" s="76"/>
      <c r="AKK14" s="76"/>
      <c r="ALA14" s="76"/>
      <c r="ALQ14" s="76"/>
      <c r="AMG14" s="76"/>
      <c r="AMW14" s="76"/>
      <c r="ANM14" s="76"/>
      <c r="AOC14" s="76"/>
      <c r="AOS14" s="76"/>
      <c r="API14" s="76"/>
      <c r="APY14" s="76"/>
      <c r="AQO14" s="76"/>
      <c r="ARE14" s="76"/>
      <c r="ARU14" s="76"/>
      <c r="ASK14" s="76"/>
      <c r="ATA14" s="76"/>
      <c r="ATQ14" s="76"/>
      <c r="AUG14" s="76"/>
      <c r="AUW14" s="76"/>
      <c r="AVM14" s="76"/>
      <c r="AWC14" s="76"/>
      <c r="AWS14" s="76"/>
      <c r="AXI14" s="76"/>
      <c r="AXY14" s="76"/>
      <c r="AYO14" s="76"/>
      <c r="AZE14" s="76"/>
      <c r="AZU14" s="76"/>
      <c r="BAK14" s="76"/>
      <c r="BBA14" s="76"/>
      <c r="BBQ14" s="76"/>
      <c r="BCG14" s="76"/>
      <c r="BCW14" s="76"/>
      <c r="BDM14" s="76"/>
      <c r="BEC14" s="76"/>
      <c r="BES14" s="76"/>
      <c r="BFI14" s="76"/>
      <c r="BFY14" s="76"/>
      <c r="BGO14" s="76"/>
      <c r="BHE14" s="76"/>
      <c r="BHU14" s="76"/>
      <c r="BIK14" s="76"/>
      <c r="BJA14" s="76"/>
      <c r="BJQ14" s="76"/>
      <c r="BKG14" s="76"/>
      <c r="BKW14" s="76"/>
      <c r="BLM14" s="76"/>
      <c r="BMC14" s="76"/>
      <c r="BMS14" s="76"/>
      <c r="BNI14" s="76"/>
      <c r="BNY14" s="76"/>
      <c r="BOO14" s="76"/>
      <c r="BPE14" s="76"/>
      <c r="BPU14" s="76"/>
      <c r="BQK14" s="76"/>
      <c r="BRA14" s="76"/>
      <c r="BRQ14" s="76"/>
      <c r="BSG14" s="76"/>
      <c r="BSW14" s="76"/>
      <c r="BTM14" s="76"/>
      <c r="BUC14" s="76"/>
      <c r="BUS14" s="76"/>
      <c r="BVI14" s="76"/>
      <c r="BVY14" s="76"/>
      <c r="BWO14" s="76"/>
      <c r="BXE14" s="76"/>
      <c r="BXU14" s="76"/>
      <c r="BYK14" s="76"/>
      <c r="BZA14" s="76"/>
      <c r="BZQ14" s="76"/>
      <c r="CAG14" s="76"/>
      <c r="CAW14" s="76"/>
      <c r="CBM14" s="76"/>
      <c r="CCC14" s="76"/>
      <c r="CCS14" s="76"/>
      <c r="CDI14" s="76"/>
      <c r="CDY14" s="76"/>
      <c r="CEO14" s="76"/>
      <c r="CFE14" s="76"/>
      <c r="CFU14" s="76"/>
      <c r="CGK14" s="76"/>
      <c r="CHA14" s="76"/>
      <c r="CHQ14" s="76"/>
      <c r="CIG14" s="76"/>
      <c r="CIW14" s="76"/>
      <c r="CJM14" s="76"/>
      <c r="CKC14" s="76"/>
      <c r="CKS14" s="76"/>
      <c r="CLI14" s="76"/>
      <c r="CLY14" s="76"/>
      <c r="CMO14" s="76"/>
      <c r="CNE14" s="76"/>
      <c r="CNU14" s="76"/>
      <c r="COK14" s="76"/>
      <c r="CPA14" s="76"/>
      <c r="CPQ14" s="76"/>
      <c r="CQG14" s="76"/>
      <c r="CQW14" s="76"/>
      <c r="CRM14" s="76"/>
      <c r="CSC14" s="76"/>
      <c r="CSS14" s="76"/>
      <c r="CTI14" s="76"/>
      <c r="CTY14" s="76"/>
      <c r="CUO14" s="76"/>
      <c r="CVE14" s="76"/>
      <c r="CVU14" s="76"/>
      <c r="CWK14" s="76"/>
      <c r="CXA14" s="76"/>
      <c r="CXQ14" s="76"/>
      <c r="CYG14" s="76"/>
      <c r="CYW14" s="76"/>
      <c r="CZM14" s="76"/>
      <c r="DAC14" s="76"/>
      <c r="DAS14" s="76"/>
      <c r="DBI14" s="76"/>
      <c r="DBY14" s="76"/>
      <c r="DCO14" s="76"/>
      <c r="DDE14" s="76"/>
      <c r="DDU14" s="76"/>
      <c r="DEK14" s="76"/>
      <c r="DFA14" s="76"/>
      <c r="DFQ14" s="76"/>
      <c r="DGG14" s="76"/>
      <c r="DGW14" s="76"/>
      <c r="DHM14" s="76"/>
      <c r="DIC14" s="76"/>
      <c r="DIS14" s="76"/>
      <c r="DJI14" s="76"/>
      <c r="DJY14" s="76"/>
      <c r="DKO14" s="76"/>
      <c r="DLE14" s="76"/>
      <c r="DLU14" s="76"/>
      <c r="DMK14" s="76"/>
      <c r="DNA14" s="76"/>
      <c r="DNQ14" s="76"/>
      <c r="DOG14" s="76"/>
      <c r="DOW14" s="76"/>
      <c r="DPM14" s="76"/>
      <c r="DQC14" s="76"/>
      <c r="DQS14" s="76"/>
      <c r="DRI14" s="76"/>
      <c r="DRY14" s="76"/>
      <c r="DSO14" s="76"/>
      <c r="DTE14" s="76"/>
      <c r="DTU14" s="76"/>
      <c r="DUK14" s="76"/>
      <c r="DVA14" s="76"/>
      <c r="DVQ14" s="76"/>
      <c r="DWG14" s="76"/>
      <c r="DWW14" s="76"/>
      <c r="DXM14" s="76"/>
      <c r="DYC14" s="76"/>
      <c r="DYS14" s="76"/>
      <c r="DZI14" s="76"/>
      <c r="DZY14" s="76"/>
      <c r="EAO14" s="76"/>
      <c r="EBE14" s="76"/>
      <c r="EBU14" s="76"/>
      <c r="ECK14" s="76"/>
      <c r="EDA14" s="76"/>
      <c r="EDQ14" s="76"/>
      <c r="EEG14" s="76"/>
      <c r="EEW14" s="76"/>
      <c r="EFM14" s="76"/>
      <c r="EGC14" s="76"/>
      <c r="EGS14" s="76"/>
      <c r="EHI14" s="76"/>
      <c r="EHY14" s="76"/>
      <c r="EIO14" s="76"/>
      <c r="EJE14" s="76"/>
      <c r="EJU14" s="76"/>
      <c r="EKK14" s="76"/>
      <c r="ELA14" s="76"/>
      <c r="ELQ14" s="76"/>
      <c r="EMG14" s="76"/>
      <c r="EMW14" s="76"/>
      <c r="ENM14" s="76"/>
      <c r="EOC14" s="76"/>
      <c r="EOS14" s="76"/>
      <c r="EPI14" s="76"/>
      <c r="EPY14" s="76"/>
      <c r="EQO14" s="76"/>
      <c r="ERE14" s="76"/>
      <c r="ERU14" s="76"/>
      <c r="ESK14" s="76"/>
      <c r="ETA14" s="76"/>
      <c r="ETQ14" s="76"/>
      <c r="EUG14" s="76"/>
      <c r="EUW14" s="76"/>
      <c r="EVM14" s="76"/>
      <c r="EWC14" s="76"/>
      <c r="EWS14" s="76"/>
      <c r="EXI14" s="76"/>
      <c r="EXY14" s="76"/>
      <c r="EYO14" s="76"/>
      <c r="EZE14" s="76"/>
      <c r="EZU14" s="76"/>
      <c r="FAK14" s="76"/>
      <c r="FBA14" s="76"/>
      <c r="FBQ14" s="76"/>
      <c r="FCG14" s="76"/>
      <c r="FCW14" s="76"/>
      <c r="FDM14" s="76"/>
      <c r="FEC14" s="76"/>
      <c r="FES14" s="76"/>
      <c r="FFI14" s="76"/>
      <c r="FFY14" s="76"/>
      <c r="FGO14" s="76"/>
      <c r="FHE14" s="76"/>
      <c r="FHU14" s="76"/>
      <c r="FIK14" s="76"/>
      <c r="FJA14" s="76"/>
      <c r="FJQ14" s="76"/>
      <c r="FKG14" s="76"/>
      <c r="FKW14" s="76"/>
      <c r="FLM14" s="76"/>
      <c r="FMC14" s="76"/>
      <c r="FMS14" s="76"/>
      <c r="FNI14" s="76"/>
      <c r="FNY14" s="76"/>
      <c r="FOO14" s="76"/>
      <c r="FPE14" s="76"/>
      <c r="FPU14" s="76"/>
      <c r="FQK14" s="76"/>
      <c r="FRA14" s="76"/>
      <c r="FRQ14" s="76"/>
      <c r="FSG14" s="76"/>
      <c r="FSW14" s="76"/>
      <c r="FTM14" s="76"/>
      <c r="FUC14" s="76"/>
      <c r="FUS14" s="76"/>
      <c r="FVI14" s="76"/>
      <c r="FVY14" s="76"/>
      <c r="FWO14" s="76"/>
      <c r="FXE14" s="76"/>
      <c r="FXU14" s="76"/>
      <c r="FYK14" s="76"/>
      <c r="FZA14" s="76"/>
      <c r="FZQ14" s="76"/>
      <c r="GAG14" s="76"/>
      <c r="GAW14" s="76"/>
      <c r="GBM14" s="76"/>
      <c r="GCC14" s="76"/>
      <c r="GCS14" s="76"/>
      <c r="GDI14" s="76"/>
      <c r="GDY14" s="76"/>
      <c r="GEO14" s="76"/>
      <c r="GFE14" s="76"/>
      <c r="GFU14" s="76"/>
      <c r="GGK14" s="76"/>
      <c r="GHA14" s="76"/>
      <c r="GHQ14" s="76"/>
      <c r="GIG14" s="76"/>
      <c r="GIW14" s="76"/>
      <c r="GJM14" s="76"/>
      <c r="GKC14" s="76"/>
      <c r="GKS14" s="76"/>
      <c r="GLI14" s="76"/>
      <c r="GLY14" s="76"/>
      <c r="GMO14" s="76"/>
      <c r="GNE14" s="76"/>
      <c r="GNU14" s="76"/>
      <c r="GOK14" s="76"/>
      <c r="GPA14" s="76"/>
      <c r="GPQ14" s="76"/>
      <c r="GQG14" s="76"/>
      <c r="GQW14" s="76"/>
      <c r="GRM14" s="76"/>
      <c r="GSC14" s="76"/>
      <c r="GSS14" s="76"/>
      <c r="GTI14" s="76"/>
      <c r="GTY14" s="76"/>
      <c r="GUO14" s="76"/>
      <c r="GVE14" s="76"/>
      <c r="GVU14" s="76"/>
      <c r="GWK14" s="76"/>
      <c r="GXA14" s="76"/>
      <c r="GXQ14" s="76"/>
      <c r="GYG14" s="76"/>
      <c r="GYW14" s="76"/>
      <c r="GZM14" s="76"/>
      <c r="HAC14" s="76"/>
      <c r="HAS14" s="76"/>
      <c r="HBI14" s="76"/>
      <c r="HBY14" s="76"/>
      <c r="HCO14" s="76"/>
      <c r="HDE14" s="76"/>
      <c r="HDU14" s="76"/>
      <c r="HEK14" s="76"/>
      <c r="HFA14" s="76"/>
      <c r="HFQ14" s="76"/>
      <c r="HGG14" s="76"/>
      <c r="HGW14" s="76"/>
      <c r="HHM14" s="76"/>
      <c r="HIC14" s="76"/>
      <c r="HIS14" s="76"/>
      <c r="HJI14" s="76"/>
      <c r="HJY14" s="76"/>
      <c r="HKO14" s="76"/>
      <c r="HLE14" s="76"/>
      <c r="HLU14" s="76"/>
      <c r="HMK14" s="76"/>
      <c r="HNA14" s="76"/>
      <c r="HNQ14" s="76"/>
      <c r="HOG14" s="76"/>
      <c r="HOW14" s="76"/>
      <c r="HPM14" s="76"/>
      <c r="HQC14" s="76"/>
      <c r="HQS14" s="76"/>
      <c r="HRI14" s="76"/>
      <c r="HRY14" s="76"/>
      <c r="HSO14" s="76"/>
      <c r="HTE14" s="76"/>
      <c r="HTU14" s="76"/>
      <c r="HUK14" s="76"/>
      <c r="HVA14" s="76"/>
      <c r="HVQ14" s="76"/>
      <c r="HWG14" s="76"/>
      <c r="HWW14" s="76"/>
      <c r="HXM14" s="76"/>
      <c r="HYC14" s="76"/>
      <c r="HYS14" s="76"/>
      <c r="HZI14" s="76"/>
      <c r="HZY14" s="76"/>
      <c r="IAO14" s="76"/>
      <c r="IBE14" s="76"/>
      <c r="IBU14" s="76"/>
      <c r="ICK14" s="76"/>
      <c r="IDA14" s="76"/>
      <c r="IDQ14" s="76"/>
      <c r="IEG14" s="76"/>
      <c r="IEW14" s="76"/>
      <c r="IFM14" s="76"/>
      <c r="IGC14" s="76"/>
      <c r="IGS14" s="76"/>
      <c r="IHI14" s="76"/>
      <c r="IHY14" s="76"/>
      <c r="IIO14" s="76"/>
      <c r="IJE14" s="76"/>
      <c r="IJU14" s="76"/>
      <c r="IKK14" s="76"/>
      <c r="ILA14" s="76"/>
      <c r="ILQ14" s="76"/>
      <c r="IMG14" s="76"/>
      <c r="IMW14" s="76"/>
      <c r="INM14" s="76"/>
      <c r="IOC14" s="76"/>
      <c r="IOS14" s="76"/>
      <c r="IPI14" s="76"/>
      <c r="IPY14" s="76"/>
      <c r="IQO14" s="76"/>
      <c r="IRE14" s="76"/>
      <c r="IRU14" s="76"/>
      <c r="ISK14" s="76"/>
      <c r="ITA14" s="76"/>
      <c r="ITQ14" s="76"/>
      <c r="IUG14" s="76"/>
      <c r="IUW14" s="76"/>
      <c r="IVM14" s="76"/>
      <c r="IWC14" s="76"/>
      <c r="IWS14" s="76"/>
      <c r="IXI14" s="76"/>
      <c r="IXY14" s="76"/>
      <c r="IYO14" s="76"/>
      <c r="IZE14" s="76"/>
      <c r="IZU14" s="76"/>
      <c r="JAK14" s="76"/>
      <c r="JBA14" s="76"/>
      <c r="JBQ14" s="76"/>
      <c r="JCG14" s="76"/>
      <c r="JCW14" s="76"/>
      <c r="JDM14" s="76"/>
      <c r="JEC14" s="76"/>
      <c r="JES14" s="76"/>
      <c r="JFI14" s="76"/>
      <c r="JFY14" s="76"/>
      <c r="JGO14" s="76"/>
      <c r="JHE14" s="76"/>
      <c r="JHU14" s="76"/>
      <c r="JIK14" s="76"/>
      <c r="JJA14" s="76"/>
      <c r="JJQ14" s="76"/>
      <c r="JKG14" s="76"/>
      <c r="JKW14" s="76"/>
      <c r="JLM14" s="76"/>
      <c r="JMC14" s="76"/>
      <c r="JMS14" s="76"/>
      <c r="JNI14" s="76"/>
      <c r="JNY14" s="76"/>
      <c r="JOO14" s="76"/>
      <c r="JPE14" s="76"/>
      <c r="JPU14" s="76"/>
      <c r="JQK14" s="76"/>
      <c r="JRA14" s="76"/>
      <c r="JRQ14" s="76"/>
      <c r="JSG14" s="76"/>
      <c r="JSW14" s="76"/>
      <c r="JTM14" s="76"/>
      <c r="JUC14" s="76"/>
      <c r="JUS14" s="76"/>
      <c r="JVI14" s="76"/>
      <c r="JVY14" s="76"/>
      <c r="JWO14" s="76"/>
      <c r="JXE14" s="76"/>
      <c r="JXU14" s="76"/>
      <c r="JYK14" s="76"/>
      <c r="JZA14" s="76"/>
      <c r="JZQ14" s="76"/>
      <c r="KAG14" s="76"/>
      <c r="KAW14" s="76"/>
      <c r="KBM14" s="76"/>
      <c r="KCC14" s="76"/>
      <c r="KCS14" s="76"/>
      <c r="KDI14" s="76"/>
      <c r="KDY14" s="76"/>
      <c r="KEO14" s="76"/>
      <c r="KFE14" s="76"/>
      <c r="KFU14" s="76"/>
      <c r="KGK14" s="76"/>
      <c r="KHA14" s="76"/>
      <c r="KHQ14" s="76"/>
      <c r="KIG14" s="76"/>
      <c r="KIW14" s="76"/>
      <c r="KJM14" s="76"/>
      <c r="KKC14" s="76"/>
      <c r="KKS14" s="76"/>
      <c r="KLI14" s="76"/>
      <c r="KLY14" s="76"/>
      <c r="KMO14" s="76"/>
      <c r="KNE14" s="76"/>
      <c r="KNU14" s="76"/>
      <c r="KOK14" s="76"/>
      <c r="KPA14" s="76"/>
      <c r="KPQ14" s="76"/>
      <c r="KQG14" s="76"/>
      <c r="KQW14" s="76"/>
      <c r="KRM14" s="76"/>
      <c r="KSC14" s="76"/>
      <c r="KSS14" s="76"/>
      <c r="KTI14" s="76"/>
      <c r="KTY14" s="76"/>
      <c r="KUO14" s="76"/>
      <c r="KVE14" s="76"/>
      <c r="KVU14" s="76"/>
      <c r="KWK14" s="76"/>
      <c r="KXA14" s="76"/>
      <c r="KXQ14" s="76"/>
      <c r="KYG14" s="76"/>
      <c r="KYW14" s="76"/>
      <c r="KZM14" s="76"/>
      <c r="LAC14" s="76"/>
      <c r="LAS14" s="76"/>
      <c r="LBI14" s="76"/>
      <c r="LBY14" s="76"/>
      <c r="LCO14" s="76"/>
      <c r="LDE14" s="76"/>
      <c r="LDU14" s="76"/>
      <c r="LEK14" s="76"/>
      <c r="LFA14" s="76"/>
      <c r="LFQ14" s="76"/>
      <c r="LGG14" s="76"/>
      <c r="LGW14" s="76"/>
      <c r="LHM14" s="76"/>
      <c r="LIC14" s="76"/>
      <c r="LIS14" s="76"/>
      <c r="LJI14" s="76"/>
      <c r="LJY14" s="76"/>
      <c r="LKO14" s="76"/>
      <c r="LLE14" s="76"/>
      <c r="LLU14" s="76"/>
      <c r="LMK14" s="76"/>
      <c r="LNA14" s="76"/>
      <c r="LNQ14" s="76"/>
      <c r="LOG14" s="76"/>
      <c r="LOW14" s="76"/>
      <c r="LPM14" s="76"/>
      <c r="LQC14" s="76"/>
      <c r="LQS14" s="76"/>
      <c r="LRI14" s="76"/>
      <c r="LRY14" s="76"/>
      <c r="LSO14" s="76"/>
      <c r="LTE14" s="76"/>
      <c r="LTU14" s="76"/>
      <c r="LUK14" s="76"/>
      <c r="LVA14" s="76"/>
      <c r="LVQ14" s="76"/>
      <c r="LWG14" s="76"/>
      <c r="LWW14" s="76"/>
      <c r="LXM14" s="76"/>
      <c r="LYC14" s="76"/>
      <c r="LYS14" s="76"/>
      <c r="LZI14" s="76"/>
      <c r="LZY14" s="76"/>
      <c r="MAO14" s="76"/>
      <c r="MBE14" s="76"/>
      <c r="MBU14" s="76"/>
      <c r="MCK14" s="76"/>
      <c r="MDA14" s="76"/>
      <c r="MDQ14" s="76"/>
      <c r="MEG14" s="76"/>
      <c r="MEW14" s="76"/>
      <c r="MFM14" s="76"/>
      <c r="MGC14" s="76"/>
      <c r="MGS14" s="76"/>
      <c r="MHI14" s="76"/>
      <c r="MHY14" s="76"/>
      <c r="MIO14" s="76"/>
      <c r="MJE14" s="76"/>
      <c r="MJU14" s="76"/>
      <c r="MKK14" s="76"/>
      <c r="MLA14" s="76"/>
      <c r="MLQ14" s="76"/>
      <c r="MMG14" s="76"/>
      <c r="MMW14" s="76"/>
      <c r="MNM14" s="76"/>
      <c r="MOC14" s="76"/>
      <c r="MOS14" s="76"/>
      <c r="MPI14" s="76"/>
      <c r="MPY14" s="76"/>
      <c r="MQO14" s="76"/>
      <c r="MRE14" s="76"/>
      <c r="MRU14" s="76"/>
      <c r="MSK14" s="76"/>
      <c r="MTA14" s="76"/>
      <c r="MTQ14" s="76"/>
      <c r="MUG14" s="76"/>
      <c r="MUW14" s="76"/>
      <c r="MVM14" s="76"/>
      <c r="MWC14" s="76"/>
      <c r="MWS14" s="76"/>
      <c r="MXI14" s="76"/>
      <c r="MXY14" s="76"/>
      <c r="MYO14" s="76"/>
      <c r="MZE14" s="76"/>
      <c r="MZU14" s="76"/>
      <c r="NAK14" s="76"/>
      <c r="NBA14" s="76"/>
      <c r="NBQ14" s="76"/>
      <c r="NCG14" s="76"/>
      <c r="NCW14" s="76"/>
      <c r="NDM14" s="76"/>
      <c r="NEC14" s="76"/>
      <c r="NES14" s="76"/>
      <c r="NFI14" s="76"/>
      <c r="NFY14" s="76"/>
      <c r="NGO14" s="76"/>
      <c r="NHE14" s="76"/>
      <c r="NHU14" s="76"/>
      <c r="NIK14" s="76"/>
      <c r="NJA14" s="76"/>
      <c r="NJQ14" s="76"/>
      <c r="NKG14" s="76"/>
      <c r="NKW14" s="76"/>
      <c r="NLM14" s="76"/>
      <c r="NMC14" s="76"/>
      <c r="NMS14" s="76"/>
      <c r="NNI14" s="76"/>
      <c r="NNY14" s="76"/>
      <c r="NOO14" s="76"/>
      <c r="NPE14" s="76"/>
      <c r="NPU14" s="76"/>
      <c r="NQK14" s="76"/>
      <c r="NRA14" s="76"/>
      <c r="NRQ14" s="76"/>
      <c r="NSG14" s="76"/>
      <c r="NSW14" s="76"/>
      <c r="NTM14" s="76"/>
      <c r="NUC14" s="76"/>
      <c r="NUS14" s="76"/>
      <c r="NVI14" s="76"/>
      <c r="NVY14" s="76"/>
      <c r="NWO14" s="76"/>
      <c r="NXE14" s="76"/>
      <c r="NXU14" s="76"/>
      <c r="NYK14" s="76"/>
      <c r="NZA14" s="76"/>
      <c r="NZQ14" s="76"/>
      <c r="OAG14" s="76"/>
      <c r="OAW14" s="76"/>
      <c r="OBM14" s="76"/>
      <c r="OCC14" s="76"/>
      <c r="OCS14" s="76"/>
      <c r="ODI14" s="76"/>
      <c r="ODY14" s="76"/>
      <c r="OEO14" s="76"/>
      <c r="OFE14" s="76"/>
      <c r="OFU14" s="76"/>
      <c r="OGK14" s="76"/>
      <c r="OHA14" s="76"/>
      <c r="OHQ14" s="76"/>
      <c r="OIG14" s="76"/>
      <c r="OIW14" s="76"/>
      <c r="OJM14" s="76"/>
      <c r="OKC14" s="76"/>
      <c r="OKS14" s="76"/>
      <c r="OLI14" s="76"/>
      <c r="OLY14" s="76"/>
      <c r="OMO14" s="76"/>
      <c r="ONE14" s="76"/>
      <c r="ONU14" s="76"/>
      <c r="OOK14" s="76"/>
      <c r="OPA14" s="76"/>
      <c r="OPQ14" s="76"/>
      <c r="OQG14" s="76"/>
      <c r="OQW14" s="76"/>
      <c r="ORM14" s="76"/>
      <c r="OSC14" s="76"/>
      <c r="OSS14" s="76"/>
      <c r="OTI14" s="76"/>
      <c r="OTY14" s="76"/>
      <c r="OUO14" s="76"/>
      <c r="OVE14" s="76"/>
      <c r="OVU14" s="76"/>
      <c r="OWK14" s="76"/>
      <c r="OXA14" s="76"/>
      <c r="OXQ14" s="76"/>
      <c r="OYG14" s="76"/>
      <c r="OYW14" s="76"/>
      <c r="OZM14" s="76"/>
      <c r="PAC14" s="76"/>
      <c r="PAS14" s="76"/>
      <c r="PBI14" s="76"/>
      <c r="PBY14" s="76"/>
      <c r="PCO14" s="76"/>
      <c r="PDE14" s="76"/>
      <c r="PDU14" s="76"/>
      <c r="PEK14" s="76"/>
      <c r="PFA14" s="76"/>
      <c r="PFQ14" s="76"/>
      <c r="PGG14" s="76"/>
      <c r="PGW14" s="76"/>
      <c r="PHM14" s="76"/>
      <c r="PIC14" s="76"/>
      <c r="PIS14" s="76"/>
      <c r="PJI14" s="76"/>
      <c r="PJY14" s="76"/>
      <c r="PKO14" s="76"/>
      <c r="PLE14" s="76"/>
      <c r="PLU14" s="76"/>
      <c r="PMK14" s="76"/>
      <c r="PNA14" s="76"/>
      <c r="PNQ14" s="76"/>
      <c r="POG14" s="76"/>
      <c r="POW14" s="76"/>
      <c r="PPM14" s="76"/>
      <c r="PQC14" s="76"/>
      <c r="PQS14" s="76"/>
      <c r="PRI14" s="76"/>
      <c r="PRY14" s="76"/>
      <c r="PSO14" s="76"/>
      <c r="PTE14" s="76"/>
      <c r="PTU14" s="76"/>
      <c r="PUK14" s="76"/>
      <c r="PVA14" s="76"/>
      <c r="PVQ14" s="76"/>
      <c r="PWG14" s="76"/>
      <c r="PWW14" s="76"/>
      <c r="PXM14" s="76"/>
      <c r="PYC14" s="76"/>
      <c r="PYS14" s="76"/>
      <c r="PZI14" s="76"/>
      <c r="PZY14" s="76"/>
      <c r="QAO14" s="76"/>
      <c r="QBE14" s="76"/>
      <c r="QBU14" s="76"/>
      <c r="QCK14" s="76"/>
      <c r="QDA14" s="76"/>
      <c r="QDQ14" s="76"/>
      <c r="QEG14" s="76"/>
      <c r="QEW14" s="76"/>
      <c r="QFM14" s="76"/>
      <c r="QGC14" s="76"/>
      <c r="QGS14" s="76"/>
      <c r="QHI14" s="76"/>
      <c r="QHY14" s="76"/>
      <c r="QIO14" s="76"/>
      <c r="QJE14" s="76"/>
      <c r="QJU14" s="76"/>
      <c r="QKK14" s="76"/>
      <c r="QLA14" s="76"/>
      <c r="QLQ14" s="76"/>
      <c r="QMG14" s="76"/>
      <c r="QMW14" s="76"/>
      <c r="QNM14" s="76"/>
      <c r="QOC14" s="76"/>
      <c r="QOS14" s="76"/>
      <c r="QPI14" s="76"/>
      <c r="QPY14" s="76"/>
      <c r="QQO14" s="76"/>
      <c r="QRE14" s="76"/>
      <c r="QRU14" s="76"/>
      <c r="QSK14" s="76"/>
      <c r="QTA14" s="76"/>
      <c r="QTQ14" s="76"/>
      <c r="QUG14" s="76"/>
      <c r="QUW14" s="76"/>
      <c r="QVM14" s="76"/>
      <c r="QWC14" s="76"/>
      <c r="QWS14" s="76"/>
      <c r="QXI14" s="76"/>
      <c r="QXY14" s="76"/>
      <c r="QYO14" s="76"/>
      <c r="QZE14" s="76"/>
      <c r="QZU14" s="76"/>
      <c r="RAK14" s="76"/>
      <c r="RBA14" s="76"/>
      <c r="RBQ14" s="76"/>
      <c r="RCG14" s="76"/>
      <c r="RCW14" s="76"/>
      <c r="RDM14" s="76"/>
      <c r="REC14" s="76"/>
      <c r="RES14" s="76"/>
      <c r="RFI14" s="76"/>
      <c r="RFY14" s="76"/>
      <c r="RGO14" s="76"/>
      <c r="RHE14" s="76"/>
      <c r="RHU14" s="76"/>
      <c r="RIK14" s="76"/>
      <c r="RJA14" s="76"/>
      <c r="RJQ14" s="76"/>
      <c r="RKG14" s="76"/>
      <c r="RKW14" s="76"/>
      <c r="RLM14" s="76"/>
      <c r="RMC14" s="76"/>
      <c r="RMS14" s="76"/>
      <c r="RNI14" s="76"/>
      <c r="RNY14" s="76"/>
      <c r="ROO14" s="76"/>
      <c r="RPE14" s="76"/>
      <c r="RPU14" s="76"/>
      <c r="RQK14" s="76"/>
      <c r="RRA14" s="76"/>
      <c r="RRQ14" s="76"/>
      <c r="RSG14" s="76"/>
      <c r="RSW14" s="76"/>
      <c r="RTM14" s="76"/>
      <c r="RUC14" s="76"/>
      <c r="RUS14" s="76"/>
      <c r="RVI14" s="76"/>
      <c r="RVY14" s="76"/>
      <c r="RWO14" s="76"/>
      <c r="RXE14" s="76"/>
      <c r="RXU14" s="76"/>
      <c r="RYK14" s="76"/>
      <c r="RZA14" s="76"/>
      <c r="RZQ14" s="76"/>
      <c r="SAG14" s="76"/>
      <c r="SAW14" s="76"/>
      <c r="SBM14" s="76"/>
      <c r="SCC14" s="76"/>
      <c r="SCS14" s="76"/>
      <c r="SDI14" s="76"/>
      <c r="SDY14" s="76"/>
      <c r="SEO14" s="76"/>
      <c r="SFE14" s="76"/>
      <c r="SFU14" s="76"/>
      <c r="SGK14" s="76"/>
      <c r="SHA14" s="76"/>
      <c r="SHQ14" s="76"/>
      <c r="SIG14" s="76"/>
      <c r="SIW14" s="76"/>
      <c r="SJM14" s="76"/>
      <c r="SKC14" s="76"/>
      <c r="SKS14" s="76"/>
      <c r="SLI14" s="76"/>
      <c r="SLY14" s="76"/>
      <c r="SMO14" s="76"/>
      <c r="SNE14" s="76"/>
      <c r="SNU14" s="76"/>
      <c r="SOK14" s="76"/>
      <c r="SPA14" s="76"/>
      <c r="SPQ14" s="76"/>
      <c r="SQG14" s="76"/>
      <c r="SQW14" s="76"/>
      <c r="SRM14" s="76"/>
      <c r="SSC14" s="76"/>
      <c r="SSS14" s="76"/>
      <c r="STI14" s="76"/>
      <c r="STY14" s="76"/>
      <c r="SUO14" s="76"/>
      <c r="SVE14" s="76"/>
      <c r="SVU14" s="76"/>
      <c r="SWK14" s="76"/>
      <c r="SXA14" s="76"/>
      <c r="SXQ14" s="76"/>
      <c r="SYG14" s="76"/>
      <c r="SYW14" s="76"/>
      <c r="SZM14" s="76"/>
      <c r="TAC14" s="76"/>
      <c r="TAS14" s="76"/>
      <c r="TBI14" s="76"/>
      <c r="TBY14" s="76"/>
      <c r="TCO14" s="76"/>
      <c r="TDE14" s="76"/>
      <c r="TDU14" s="76"/>
      <c r="TEK14" s="76"/>
      <c r="TFA14" s="76"/>
      <c r="TFQ14" s="76"/>
      <c r="TGG14" s="76"/>
      <c r="TGW14" s="76"/>
      <c r="THM14" s="76"/>
      <c r="TIC14" s="76"/>
      <c r="TIS14" s="76"/>
      <c r="TJI14" s="76"/>
      <c r="TJY14" s="76"/>
      <c r="TKO14" s="76"/>
      <c r="TLE14" s="76"/>
      <c r="TLU14" s="76"/>
      <c r="TMK14" s="76"/>
      <c r="TNA14" s="76"/>
      <c r="TNQ14" s="76"/>
      <c r="TOG14" s="76"/>
      <c r="TOW14" s="76"/>
      <c r="TPM14" s="76"/>
      <c r="TQC14" s="76"/>
      <c r="TQS14" s="76"/>
      <c r="TRI14" s="76"/>
      <c r="TRY14" s="76"/>
      <c r="TSO14" s="76"/>
      <c r="TTE14" s="76"/>
      <c r="TTU14" s="76"/>
      <c r="TUK14" s="76"/>
      <c r="TVA14" s="76"/>
      <c r="TVQ14" s="76"/>
      <c r="TWG14" s="76"/>
      <c r="TWW14" s="76"/>
      <c r="TXM14" s="76"/>
      <c r="TYC14" s="76"/>
      <c r="TYS14" s="76"/>
      <c r="TZI14" s="76"/>
      <c r="TZY14" s="76"/>
      <c r="UAO14" s="76"/>
      <c r="UBE14" s="76"/>
      <c r="UBU14" s="76"/>
      <c r="UCK14" s="76"/>
      <c r="UDA14" s="76"/>
      <c r="UDQ14" s="76"/>
      <c r="UEG14" s="76"/>
      <c r="UEW14" s="76"/>
      <c r="UFM14" s="76"/>
      <c r="UGC14" s="76"/>
      <c r="UGS14" s="76"/>
      <c r="UHI14" s="76"/>
      <c r="UHY14" s="76"/>
      <c r="UIO14" s="76"/>
      <c r="UJE14" s="76"/>
      <c r="UJU14" s="76"/>
      <c r="UKK14" s="76"/>
      <c r="ULA14" s="76"/>
      <c r="ULQ14" s="76"/>
      <c r="UMG14" s="76"/>
      <c r="UMW14" s="76"/>
      <c r="UNM14" s="76"/>
      <c r="UOC14" s="76"/>
      <c r="UOS14" s="76"/>
      <c r="UPI14" s="76"/>
      <c r="UPY14" s="76"/>
      <c r="UQO14" s="76"/>
      <c r="URE14" s="76"/>
      <c r="URU14" s="76"/>
      <c r="USK14" s="76"/>
      <c r="UTA14" s="76"/>
      <c r="UTQ14" s="76"/>
      <c r="UUG14" s="76"/>
      <c r="UUW14" s="76"/>
      <c r="UVM14" s="76"/>
      <c r="UWC14" s="76"/>
      <c r="UWS14" s="76"/>
      <c r="UXI14" s="76"/>
      <c r="UXY14" s="76"/>
      <c r="UYO14" s="76"/>
      <c r="UZE14" s="76"/>
      <c r="UZU14" s="76"/>
      <c r="VAK14" s="76"/>
      <c r="VBA14" s="76"/>
      <c r="VBQ14" s="76"/>
      <c r="VCG14" s="76"/>
      <c r="VCW14" s="76"/>
      <c r="VDM14" s="76"/>
      <c r="VEC14" s="76"/>
      <c r="VES14" s="76"/>
      <c r="VFI14" s="76"/>
      <c r="VFY14" s="76"/>
      <c r="VGO14" s="76"/>
      <c r="VHE14" s="76"/>
      <c r="VHU14" s="76"/>
      <c r="VIK14" s="76"/>
      <c r="VJA14" s="76"/>
      <c r="VJQ14" s="76"/>
      <c r="VKG14" s="76"/>
      <c r="VKW14" s="76"/>
      <c r="VLM14" s="76"/>
      <c r="VMC14" s="76"/>
      <c r="VMS14" s="76"/>
      <c r="VNI14" s="76"/>
      <c r="VNY14" s="76"/>
      <c r="VOO14" s="76"/>
      <c r="VPE14" s="76"/>
      <c r="VPU14" s="76"/>
      <c r="VQK14" s="76"/>
      <c r="VRA14" s="76"/>
      <c r="VRQ14" s="76"/>
      <c r="VSG14" s="76"/>
      <c r="VSW14" s="76"/>
      <c r="VTM14" s="76"/>
      <c r="VUC14" s="76"/>
      <c r="VUS14" s="76"/>
      <c r="VVI14" s="76"/>
      <c r="VVY14" s="76"/>
      <c r="VWO14" s="76"/>
      <c r="VXE14" s="76"/>
      <c r="VXU14" s="76"/>
      <c r="VYK14" s="76"/>
      <c r="VZA14" s="76"/>
      <c r="VZQ14" s="76"/>
      <c r="WAG14" s="76"/>
      <c r="WAW14" s="76"/>
      <c r="WBM14" s="76"/>
      <c r="WCC14" s="76"/>
      <c r="WCS14" s="76"/>
      <c r="WDI14" s="76"/>
      <c r="WDY14" s="76"/>
      <c r="WEO14" s="76"/>
      <c r="WFE14" s="76"/>
      <c r="WFU14" s="76"/>
      <c r="WGK14" s="76"/>
      <c r="WHA14" s="76"/>
      <c r="WHQ14" s="76"/>
      <c r="WIG14" s="76"/>
      <c r="WIW14" s="76"/>
      <c r="WJM14" s="76"/>
      <c r="WKC14" s="76"/>
      <c r="WKS14" s="76"/>
      <c r="WLI14" s="76"/>
      <c r="WLY14" s="76"/>
      <c r="WMO14" s="76"/>
      <c r="WNE14" s="76"/>
      <c r="WNU14" s="76"/>
      <c r="WOK14" s="76"/>
      <c r="WPA14" s="76"/>
      <c r="WPQ14" s="76"/>
      <c r="WQG14" s="76"/>
      <c r="WQW14" s="76"/>
      <c r="WRM14" s="76"/>
      <c r="WSC14" s="76"/>
      <c r="WSS14" s="76"/>
      <c r="WTI14" s="76"/>
      <c r="WTY14" s="76"/>
      <c r="WUO14" s="76"/>
      <c r="WVE14" s="76"/>
      <c r="WVU14" s="76"/>
      <c r="WWK14" s="76"/>
      <c r="WXA14" s="76"/>
      <c r="WXQ14" s="76"/>
      <c r="WYG14" s="76"/>
      <c r="WYW14" s="76"/>
      <c r="WZM14" s="76"/>
      <c r="XAC14" s="76"/>
      <c r="XAS14" s="76"/>
      <c r="XBI14" s="76"/>
      <c r="XBY14" s="76"/>
      <c r="XCO14" s="76"/>
      <c r="XDE14" s="76"/>
    </row>
    <row r="15" spans="1:16348" s="1" customFormat="1">
      <c r="A15" s="77" t="s">
        <v>35</v>
      </c>
      <c r="B15" s="74">
        <f>DEN!$E13*ONSV_2019!AA14</f>
        <v>2545</v>
      </c>
      <c r="C15" s="74">
        <f>DEN!$E48*ONSV_2020!AA14</f>
        <v>2682</v>
      </c>
      <c r="D15" s="74">
        <f>DEN!$E83*ONSV_2021!AA14</f>
        <v>2918</v>
      </c>
      <c r="E15" s="74">
        <f>DEN!$E118*ONSV_2022!AA14</f>
        <v>3078</v>
      </c>
      <c r="F15" s="80"/>
    </row>
    <row r="16" spans="1:16348" s="1" customFormat="1">
      <c r="A16" s="77" t="s">
        <v>31</v>
      </c>
      <c r="B16" s="74">
        <f>DEN!$E14*ONSV_2019!AA15</f>
        <v>21982</v>
      </c>
      <c r="C16" s="74">
        <f>DEN!$E49*ONSV_2020!AA15</f>
        <v>23547</v>
      </c>
      <c r="D16" s="74">
        <f>DEN!$E84*ONSV_2021!AA15</f>
        <v>25687</v>
      </c>
      <c r="E16" s="74">
        <f>DEN!$E119*ONSV_2022!AA15</f>
        <v>27408</v>
      </c>
      <c r="F16" s="80"/>
    </row>
    <row r="17" spans="1:16348" s="1" customFormat="1">
      <c r="A17" s="77" t="s">
        <v>27</v>
      </c>
      <c r="B17" s="74">
        <f>DEN!$E15*ONSV_2019!AA16</f>
        <v>8937</v>
      </c>
      <c r="C17" s="74">
        <f>DEN!$E50*ONSV_2020!AA16</f>
        <v>9603</v>
      </c>
      <c r="D17" s="74">
        <f>DEN!$E85*ONSV_2021!AA16</f>
        <v>10483</v>
      </c>
      <c r="E17" s="74">
        <f>DEN!$E120*ONSV_2022!AA16</f>
        <v>11127</v>
      </c>
      <c r="F17" s="80"/>
    </row>
    <row r="18" spans="1:16348" s="1" customFormat="1">
      <c r="A18" s="77" t="s">
        <v>33</v>
      </c>
      <c r="B18" s="74">
        <f>DEN!$E16*ONSV_2019!AA17</f>
        <v>5176</v>
      </c>
      <c r="C18" s="74">
        <f>DEN!$E51*ONSV_2020!AA17</f>
        <v>5591</v>
      </c>
      <c r="D18" s="74">
        <f>DEN!$E86*ONSV_2021!AA17</f>
        <v>6297</v>
      </c>
      <c r="E18" s="74">
        <f>DEN!$E121*ONSV_2022!AA17</f>
        <v>7203</v>
      </c>
      <c r="F18" s="80"/>
    </row>
    <row r="19" spans="1:16348" s="1" customFormat="1">
      <c r="A19" s="77" t="s">
        <v>34</v>
      </c>
      <c r="B19" s="74">
        <f>DEN!$E17*ONSV_2019!AA18</f>
        <v>2745</v>
      </c>
      <c r="C19" s="74">
        <f>DEN!$E52*ONSV_2020!AA18</f>
        <v>2874</v>
      </c>
      <c r="D19" s="74">
        <f>DEN!$E87*ONSV_2021!AA18</f>
        <v>3234</v>
      </c>
      <c r="E19" s="74">
        <f>DEN!$E122*ONSV_2022!AA18</f>
        <v>3449</v>
      </c>
      <c r="F19" s="80"/>
    </row>
    <row r="20" spans="1:16348" s="1" customFormat="1">
      <c r="A20" s="77" t="s">
        <v>30</v>
      </c>
      <c r="B20" s="74">
        <f>DEN!$E18*ONSV_2019!AA19</f>
        <v>12382</v>
      </c>
      <c r="C20" s="74">
        <f>DEN!$E53*ONSV_2020!AA19</f>
        <v>12881</v>
      </c>
      <c r="D20" s="74">
        <f>DEN!$E88*ONSV_2021!AA19</f>
        <v>13695</v>
      </c>
      <c r="E20" s="74">
        <f>DEN!$E123*ONSV_2022!AA19</f>
        <v>14276</v>
      </c>
      <c r="F20" s="80"/>
    </row>
    <row r="21" spans="1:16348" s="1" customFormat="1">
      <c r="A21" s="77" t="s">
        <v>36</v>
      </c>
      <c r="B21" s="74">
        <f>DEN!$E19*ONSV_2019!AA20</f>
        <v>2789</v>
      </c>
      <c r="C21" s="74">
        <f>DEN!$E54*ONSV_2020!AA20</f>
        <v>3006</v>
      </c>
      <c r="D21" s="74">
        <f>DEN!$E89*ONSV_2021!AA20</f>
        <v>3573</v>
      </c>
      <c r="E21" s="74">
        <f>DEN!$E124*ONSV_2022!AA20</f>
        <v>3899</v>
      </c>
      <c r="F21" s="80"/>
    </row>
    <row r="22" spans="1:16348" s="1" customFormat="1">
      <c r="A22" s="77" t="s">
        <v>21</v>
      </c>
      <c r="B22" s="74">
        <f>DEN!$E20*ONSV_2019!AA21</f>
        <v>3667</v>
      </c>
      <c r="C22" s="74">
        <f>DEN!$E55*ONSV_2020!AA21</f>
        <v>3915</v>
      </c>
      <c r="D22" s="74">
        <f>DEN!$E90*ONSV_2021!AA21</f>
        <v>4183</v>
      </c>
      <c r="E22" s="74">
        <f>DEN!$E125*ONSV_2022!AA21</f>
        <v>4397</v>
      </c>
      <c r="F22" s="80"/>
    </row>
    <row r="23" spans="1:16348" s="25" customFormat="1">
      <c r="A23" s="77" t="s">
        <v>32</v>
      </c>
      <c r="B23" s="74">
        <f>DEN!$E21*ONSV_2019!AA22</f>
        <v>2624</v>
      </c>
      <c r="C23" s="74">
        <f>DEN!$E56*ONSV_2020!AA22</f>
        <v>2764</v>
      </c>
      <c r="D23" s="74">
        <f>DEN!$E91*ONSV_2021!AA22</f>
        <v>2939</v>
      </c>
      <c r="E23" s="74">
        <f>DEN!$E126*ONSV_2022!AA22</f>
        <v>3074</v>
      </c>
      <c r="F23" s="8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24"/>
      <c r="CJ23" s="124"/>
      <c r="CK23" s="82"/>
      <c r="CL23" s="80"/>
      <c r="CM23" s="80"/>
      <c r="CN23" s="82"/>
      <c r="CO23" s="77"/>
      <c r="CP23" s="124"/>
      <c r="CQ23" s="124"/>
      <c r="CR23" s="82"/>
      <c r="CS23" s="124"/>
      <c r="CT23" s="124"/>
      <c r="CU23" s="82"/>
      <c r="CV23" s="124"/>
      <c r="CW23" s="124"/>
      <c r="CX23" s="82"/>
      <c r="CY23" s="124"/>
      <c r="CZ23" s="124"/>
      <c r="DA23" s="82"/>
      <c r="DB23" s="80"/>
      <c r="DC23" s="80"/>
      <c r="DD23" s="82"/>
      <c r="DE23" s="77"/>
      <c r="DF23" s="124"/>
      <c r="DG23" s="124"/>
      <c r="DH23" s="82"/>
      <c r="DI23" s="124"/>
      <c r="DJ23" s="124"/>
      <c r="DK23" s="82"/>
      <c r="DL23" s="124"/>
      <c r="DM23" s="124"/>
      <c r="DN23" s="82"/>
      <c r="DO23" s="124"/>
      <c r="DP23" s="124"/>
      <c r="DQ23" s="82"/>
      <c r="DR23" s="80"/>
      <c r="DS23" s="80"/>
      <c r="DT23" s="82"/>
      <c r="DU23" s="77"/>
      <c r="DV23" s="124"/>
      <c r="DW23" s="124"/>
      <c r="DX23" s="82"/>
      <c r="DY23" s="124"/>
      <c r="DZ23" s="124"/>
      <c r="EA23" s="82"/>
      <c r="EB23" s="124"/>
      <c r="EC23" s="124"/>
      <c r="ED23" s="82"/>
      <c r="EE23" s="124"/>
      <c r="EF23" s="124"/>
      <c r="EG23" s="82"/>
      <c r="EH23" s="80"/>
      <c r="EI23" s="80"/>
      <c r="EJ23" s="82"/>
      <c r="EK23" s="77"/>
      <c r="EL23" s="124"/>
      <c r="EM23" s="124"/>
      <c r="EN23" s="82"/>
      <c r="EO23" s="124"/>
      <c r="EP23" s="124"/>
      <c r="EQ23" s="82"/>
      <c r="ER23" s="124"/>
      <c r="ES23" s="124"/>
      <c r="ET23" s="82"/>
      <c r="EU23" s="124"/>
      <c r="EV23" s="124"/>
      <c r="EW23" s="82"/>
      <c r="EX23" s="80"/>
      <c r="EY23" s="80"/>
      <c r="EZ23" s="85"/>
      <c r="FA23" s="77"/>
      <c r="FB23" s="74"/>
      <c r="FC23" s="74"/>
      <c r="FD23" s="85"/>
      <c r="FE23" s="74"/>
      <c r="FF23" s="74"/>
      <c r="FG23" s="85"/>
      <c r="FH23" s="74"/>
      <c r="FI23" s="74"/>
      <c r="FJ23" s="85"/>
      <c r="FK23" s="74"/>
      <c r="FL23" s="74"/>
      <c r="FM23" s="85"/>
      <c r="FN23" s="80"/>
      <c r="FO23" s="80"/>
      <c r="FP23" s="85"/>
      <c r="FQ23" s="77"/>
      <c r="FR23" s="74"/>
      <c r="FS23" s="74"/>
      <c r="FT23" s="85"/>
      <c r="FU23" s="74"/>
      <c r="FV23" s="74"/>
      <c r="FW23" s="85"/>
      <c r="FX23" s="74"/>
      <c r="FY23" s="74"/>
      <c r="FZ23" s="85"/>
      <c r="GA23" s="74"/>
      <c r="GB23" s="74"/>
      <c r="GC23" s="85"/>
      <c r="GD23" s="80"/>
      <c r="GE23" s="80"/>
      <c r="GF23" s="85"/>
      <c r="GG23" s="77"/>
      <c r="GH23" s="74"/>
      <c r="GI23" s="74"/>
      <c r="GJ23" s="85"/>
      <c r="GK23" s="74"/>
      <c r="GL23" s="74"/>
      <c r="GM23" s="85"/>
      <c r="GN23" s="74"/>
      <c r="GO23" s="74"/>
      <c r="GP23" s="85"/>
      <c r="GQ23" s="74"/>
      <c r="GR23" s="74"/>
      <c r="GS23" s="85"/>
      <c r="GT23" s="80"/>
      <c r="GU23" s="80"/>
      <c r="GV23" s="85"/>
      <c r="GW23" s="77"/>
      <c r="GX23" s="74"/>
      <c r="GY23" s="74"/>
      <c r="GZ23" s="85"/>
      <c r="HA23" s="74"/>
      <c r="HB23" s="74"/>
      <c r="HC23" s="85"/>
      <c r="HD23" s="74"/>
      <c r="HE23" s="74"/>
      <c r="HF23" s="85"/>
      <c r="HG23" s="74"/>
      <c r="HH23" s="74"/>
      <c r="HI23" s="85"/>
      <c r="HJ23" s="80"/>
      <c r="HK23" s="80"/>
      <c r="HL23" s="85"/>
      <c r="HM23" s="77"/>
      <c r="HN23" s="74"/>
      <c r="HO23" s="74"/>
      <c r="HP23" s="85"/>
      <c r="HQ23" s="74"/>
      <c r="HR23" s="74"/>
      <c r="HS23" s="85"/>
      <c r="HT23" s="74"/>
      <c r="HU23" s="74"/>
      <c r="HV23" s="85"/>
      <c r="HW23" s="74"/>
      <c r="HX23" s="74"/>
      <c r="HY23" s="85"/>
      <c r="HZ23" s="80"/>
      <c r="IA23" s="80"/>
      <c r="IB23" s="85"/>
      <c r="IC23" s="77"/>
      <c r="ID23" s="74"/>
      <c r="IE23" s="74"/>
      <c r="IF23" s="85"/>
      <c r="IG23" s="74"/>
      <c r="IH23" s="74"/>
      <c r="II23" s="85"/>
      <c r="IJ23" s="74"/>
      <c r="IK23" s="74"/>
      <c r="IL23" s="85"/>
      <c r="IM23" s="74"/>
      <c r="IN23" s="74"/>
      <c r="IO23" s="85"/>
      <c r="IP23" s="80"/>
      <c r="IQ23" s="80"/>
      <c r="IR23" s="85"/>
      <c r="IS23" s="77"/>
      <c r="IT23" s="74"/>
      <c r="IU23" s="74"/>
      <c r="IV23" s="85"/>
      <c r="IW23" s="74"/>
      <c r="IX23" s="74"/>
      <c r="IY23" s="85"/>
      <c r="IZ23" s="74"/>
      <c r="JA23" s="74"/>
      <c r="JB23" s="85"/>
      <c r="JC23" s="74"/>
      <c r="JD23" s="74"/>
      <c r="JE23" s="85"/>
      <c r="JF23" s="80"/>
      <c r="JG23" s="80"/>
      <c r="JH23" s="85"/>
      <c r="JI23" s="77"/>
      <c r="JJ23" s="74"/>
      <c r="JK23" s="74"/>
      <c r="JL23" s="85"/>
      <c r="JM23" s="74"/>
      <c r="JN23" s="74"/>
      <c r="JO23" s="85"/>
      <c r="JP23" s="74"/>
      <c r="JQ23" s="74"/>
      <c r="JR23" s="85"/>
      <c r="JS23" s="74"/>
      <c r="JT23" s="74"/>
      <c r="JU23" s="85"/>
      <c r="JV23" s="80"/>
      <c r="JW23" s="80"/>
      <c r="JX23" s="85"/>
      <c r="JY23" s="77"/>
      <c r="JZ23" s="74"/>
      <c r="KA23" s="74"/>
      <c r="KB23" s="85"/>
      <c r="KC23" s="74"/>
      <c r="KD23" s="74"/>
      <c r="KE23" s="85"/>
      <c r="KF23" s="74"/>
      <c r="KG23" s="74"/>
      <c r="KH23" s="85"/>
      <c r="KI23" s="74"/>
      <c r="KJ23" s="74"/>
      <c r="KK23" s="85"/>
      <c r="KL23" s="80"/>
      <c r="KM23" s="80"/>
      <c r="KN23" s="85"/>
      <c r="KO23" s="77"/>
      <c r="KP23" s="74"/>
      <c r="KQ23" s="74"/>
      <c r="KR23" s="85"/>
      <c r="KS23" s="74"/>
      <c r="KT23" s="74"/>
      <c r="KU23" s="85"/>
      <c r="KV23" s="74"/>
      <c r="KW23" s="74"/>
      <c r="KX23" s="85"/>
      <c r="KY23" s="74"/>
      <c r="KZ23" s="74"/>
      <c r="LA23" s="85"/>
      <c r="LB23" s="80"/>
      <c r="LC23" s="80"/>
      <c r="LD23" s="85"/>
      <c r="LE23" s="77"/>
      <c r="LF23" s="74"/>
      <c r="LG23" s="74"/>
      <c r="LH23" s="85"/>
      <c r="LI23" s="74"/>
      <c r="LJ23" s="74"/>
      <c r="LK23" s="85"/>
      <c r="LL23" s="74"/>
      <c r="LM23" s="74"/>
      <c r="LN23" s="85"/>
      <c r="LO23" s="74"/>
      <c r="LP23" s="74"/>
      <c r="LQ23" s="85"/>
      <c r="LR23" s="80"/>
      <c r="LS23" s="80"/>
      <c r="LT23" s="85"/>
      <c r="LU23" s="77"/>
      <c r="LV23" s="74"/>
      <c r="LW23" s="74"/>
      <c r="LX23" s="85"/>
      <c r="LY23" s="74"/>
      <c r="LZ23" s="74"/>
      <c r="MA23" s="85"/>
      <c r="MB23" s="74"/>
      <c r="MC23" s="74"/>
      <c r="MD23" s="85"/>
      <c r="ME23" s="74"/>
      <c r="MF23" s="74"/>
      <c r="MG23" s="85"/>
      <c r="MH23" s="80"/>
      <c r="MI23" s="80"/>
      <c r="MJ23" s="85"/>
      <c r="MK23" s="77"/>
      <c r="ML23" s="74"/>
      <c r="MM23" s="74"/>
      <c r="MN23" s="85"/>
      <c r="MO23" s="74"/>
      <c r="MP23" s="74"/>
      <c r="MQ23" s="85"/>
      <c r="MR23" s="74"/>
      <c r="MS23" s="74"/>
      <c r="MT23" s="85"/>
      <c r="MU23" s="74"/>
      <c r="MV23" s="74"/>
      <c r="MW23" s="85"/>
      <c r="MX23" s="80"/>
      <c r="MY23" s="80"/>
      <c r="MZ23" s="85"/>
      <c r="NA23" s="77"/>
      <c r="NB23" s="74"/>
      <c r="NC23" s="74"/>
      <c r="ND23" s="85"/>
      <c r="NE23" s="74"/>
      <c r="NF23" s="74"/>
      <c r="NG23" s="85"/>
      <c r="NH23" s="74"/>
      <c r="NI23" s="74"/>
      <c r="NJ23" s="85"/>
      <c r="NK23" s="74"/>
      <c r="NL23" s="74"/>
      <c r="NM23" s="85"/>
      <c r="NN23" s="80"/>
      <c r="NO23" s="80"/>
      <c r="NP23" s="85"/>
      <c r="NQ23" s="77"/>
      <c r="NR23" s="74"/>
      <c r="NS23" s="74"/>
      <c r="NT23" s="85"/>
      <c r="NU23" s="74"/>
      <c r="NV23" s="74"/>
      <c r="NW23" s="85"/>
      <c r="NX23" s="74"/>
      <c r="NY23" s="74"/>
      <c r="NZ23" s="85"/>
      <c r="OA23" s="74"/>
      <c r="OB23" s="74"/>
      <c r="OC23" s="85"/>
      <c r="OD23" s="80"/>
      <c r="OE23" s="80"/>
      <c r="OF23" s="85"/>
      <c r="OG23" s="77"/>
      <c r="OH23" s="74"/>
      <c r="OI23" s="74"/>
      <c r="OJ23" s="85"/>
      <c r="OK23" s="74"/>
      <c r="OL23" s="74"/>
      <c r="OM23" s="85"/>
      <c r="ON23" s="74"/>
      <c r="OO23" s="74"/>
      <c r="OP23" s="85"/>
      <c r="OQ23" s="74"/>
      <c r="OR23" s="74"/>
      <c r="OS23" s="85"/>
      <c r="OT23" s="80"/>
      <c r="OU23" s="80"/>
      <c r="OV23" s="85"/>
      <c r="OW23" s="77"/>
      <c r="OX23" s="74"/>
      <c r="OY23" s="74"/>
      <c r="OZ23" s="85"/>
      <c r="PA23" s="74"/>
      <c r="PB23" s="74"/>
      <c r="PC23" s="85"/>
      <c r="PD23" s="74"/>
      <c r="PE23" s="74"/>
      <c r="PF23" s="85"/>
      <c r="PG23" s="74"/>
      <c r="PH23" s="74"/>
      <c r="PI23" s="85"/>
      <c r="PJ23" s="80"/>
      <c r="PK23" s="80"/>
      <c r="PL23" s="85"/>
      <c r="PM23" s="77"/>
      <c r="PN23" s="74"/>
      <c r="PO23" s="74"/>
      <c r="PP23" s="85"/>
      <c r="PQ23" s="74"/>
      <c r="PR23" s="74"/>
      <c r="PS23" s="85"/>
      <c r="PT23" s="74"/>
      <c r="PU23" s="74"/>
      <c r="PV23" s="85"/>
      <c r="PW23" s="74"/>
      <c r="PX23" s="74"/>
      <c r="PY23" s="85"/>
      <c r="PZ23" s="80"/>
      <c r="QA23" s="80"/>
      <c r="QB23" s="85"/>
      <c r="QC23" s="77"/>
      <c r="QD23" s="74"/>
      <c r="QE23" s="74"/>
      <c r="QF23" s="85"/>
      <c r="QG23" s="74"/>
      <c r="QH23" s="74"/>
      <c r="QI23" s="85"/>
      <c r="QJ23" s="74"/>
      <c r="QK23" s="74"/>
      <c r="QL23" s="85"/>
      <c r="QM23" s="74"/>
      <c r="QN23" s="74"/>
      <c r="QO23" s="85"/>
      <c r="QP23" s="80"/>
      <c r="QQ23" s="80"/>
      <c r="QR23" s="85"/>
      <c r="QS23" s="77"/>
      <c r="QT23" s="74"/>
      <c r="QU23" s="74"/>
      <c r="QV23" s="85"/>
      <c r="QW23" s="74"/>
      <c r="QX23" s="74"/>
      <c r="QY23" s="85"/>
      <c r="QZ23" s="74"/>
      <c r="RA23" s="74"/>
      <c r="RB23" s="85"/>
      <c r="RC23" s="74"/>
      <c r="RD23" s="74"/>
      <c r="RE23" s="85"/>
      <c r="RF23" s="80"/>
      <c r="RG23" s="80"/>
      <c r="RH23" s="85"/>
      <c r="RI23" s="77"/>
      <c r="RJ23" s="74"/>
      <c r="RK23" s="74"/>
      <c r="RL23" s="85"/>
      <c r="RM23" s="74"/>
      <c r="RN23" s="74"/>
      <c r="RO23" s="85"/>
      <c r="RP23" s="74"/>
      <c r="RQ23" s="74"/>
      <c r="RR23" s="85"/>
      <c r="RS23" s="74"/>
      <c r="RT23" s="74"/>
      <c r="RU23" s="85"/>
      <c r="RV23" s="80"/>
      <c r="RW23" s="80"/>
      <c r="RX23" s="85"/>
      <c r="RY23" s="77"/>
      <c r="RZ23" s="74"/>
      <c r="SA23" s="74"/>
      <c r="SB23" s="85"/>
      <c r="SC23" s="74"/>
      <c r="SD23" s="74"/>
      <c r="SE23" s="85"/>
      <c r="SF23" s="74"/>
      <c r="SG23" s="74"/>
      <c r="SH23" s="85"/>
      <c r="SI23" s="74"/>
      <c r="SJ23" s="74"/>
      <c r="SK23" s="85"/>
      <c r="SL23" s="80"/>
      <c r="SM23" s="80"/>
      <c r="SN23" s="85"/>
      <c r="SO23" s="77"/>
      <c r="SP23" s="74"/>
      <c r="SQ23" s="74"/>
      <c r="SR23" s="85"/>
      <c r="SS23" s="74"/>
      <c r="ST23" s="74"/>
      <c r="SU23" s="85"/>
      <c r="SV23" s="74"/>
      <c r="SW23" s="74"/>
      <c r="SX23" s="85"/>
      <c r="SY23" s="74"/>
      <c r="SZ23" s="74"/>
      <c r="TA23" s="85"/>
      <c r="TB23" s="80"/>
      <c r="TC23" s="80"/>
      <c r="TD23" s="85"/>
      <c r="TE23" s="77"/>
      <c r="TF23" s="74"/>
      <c r="TG23" s="74"/>
      <c r="TH23" s="85"/>
      <c r="TI23" s="74"/>
      <c r="TJ23" s="74"/>
      <c r="TK23" s="85"/>
      <c r="TL23" s="74"/>
      <c r="TM23" s="74"/>
      <c r="TN23" s="85"/>
      <c r="TO23" s="74"/>
      <c r="TP23" s="74"/>
      <c r="TQ23" s="85"/>
      <c r="TR23" s="80"/>
      <c r="TS23" s="80"/>
      <c r="TT23" s="85"/>
      <c r="TU23" s="77"/>
      <c r="TV23" s="74"/>
      <c r="TW23" s="74"/>
      <c r="TX23" s="85"/>
      <c r="TY23" s="74"/>
      <c r="TZ23" s="74"/>
      <c r="UA23" s="85"/>
      <c r="UB23" s="74"/>
      <c r="UC23" s="74"/>
      <c r="UD23" s="85"/>
      <c r="UE23" s="74"/>
      <c r="UF23" s="74"/>
      <c r="UG23" s="85"/>
      <c r="UH23" s="80"/>
      <c r="UI23" s="80"/>
      <c r="UJ23" s="85"/>
      <c r="UK23" s="77"/>
      <c r="UL23" s="74"/>
      <c r="UM23" s="74"/>
      <c r="UN23" s="85"/>
      <c r="UO23" s="74"/>
      <c r="UP23" s="74"/>
      <c r="UQ23" s="85"/>
      <c r="UR23" s="74"/>
      <c r="US23" s="74"/>
      <c r="UT23" s="85"/>
      <c r="UU23" s="74"/>
      <c r="UV23" s="74"/>
      <c r="UW23" s="85"/>
      <c r="UX23" s="80"/>
      <c r="UY23" s="80"/>
      <c r="UZ23" s="85"/>
      <c r="VA23" s="77"/>
      <c r="VB23" s="74"/>
      <c r="VC23" s="74"/>
      <c r="VD23" s="85"/>
      <c r="VE23" s="74"/>
      <c r="VF23" s="74"/>
      <c r="VG23" s="85"/>
      <c r="VH23" s="74"/>
      <c r="VI23" s="74"/>
      <c r="VJ23" s="85"/>
      <c r="VK23" s="74"/>
      <c r="VL23" s="74"/>
      <c r="VM23" s="85"/>
      <c r="VN23" s="80"/>
      <c r="VO23" s="80"/>
      <c r="VP23" s="85"/>
      <c r="VQ23" s="77"/>
      <c r="VR23" s="74"/>
      <c r="VS23" s="74"/>
      <c r="VT23" s="85"/>
      <c r="VU23" s="74"/>
      <c r="VV23" s="74"/>
      <c r="VW23" s="85"/>
      <c r="VX23" s="74"/>
      <c r="VY23" s="74"/>
      <c r="VZ23" s="85"/>
      <c r="WA23" s="74"/>
      <c r="WB23" s="74"/>
      <c r="WC23" s="85"/>
      <c r="WD23" s="80"/>
      <c r="WE23" s="80"/>
      <c r="WF23" s="85"/>
      <c r="WG23" s="77"/>
      <c r="WH23" s="74"/>
      <c r="WI23" s="74"/>
      <c r="WJ23" s="85"/>
      <c r="WK23" s="74"/>
      <c r="WL23" s="74"/>
      <c r="WM23" s="85"/>
      <c r="WN23" s="74"/>
      <c r="WO23" s="74"/>
      <c r="WP23" s="85"/>
      <c r="WQ23" s="74"/>
      <c r="WR23" s="74"/>
      <c r="WS23" s="85"/>
      <c r="WT23" s="80"/>
      <c r="WU23" s="80"/>
      <c r="WV23" s="85"/>
      <c r="WW23" s="77"/>
      <c r="WX23" s="74"/>
      <c r="WY23" s="74"/>
      <c r="WZ23" s="85"/>
      <c r="XA23" s="74"/>
      <c r="XB23" s="74"/>
      <c r="XC23" s="85"/>
      <c r="XD23" s="74"/>
      <c r="XE23" s="74"/>
      <c r="XF23" s="85"/>
      <c r="XG23" s="74"/>
      <c r="XH23" s="74"/>
      <c r="XI23" s="85"/>
      <c r="XJ23" s="80"/>
      <c r="XK23" s="80"/>
      <c r="XL23" s="85"/>
      <c r="XM23" s="77"/>
      <c r="XN23" s="74"/>
      <c r="XO23" s="74"/>
      <c r="XP23" s="85"/>
      <c r="XQ23" s="74"/>
      <c r="XR23" s="74"/>
      <c r="XS23" s="85"/>
      <c r="XT23" s="74"/>
      <c r="XU23" s="74"/>
      <c r="XV23" s="85"/>
      <c r="XW23" s="74"/>
      <c r="XX23" s="74"/>
      <c r="XY23" s="85"/>
      <c r="XZ23" s="80"/>
      <c r="YA23" s="80"/>
      <c r="YB23" s="85"/>
      <c r="YC23" s="77"/>
      <c r="YD23" s="74"/>
      <c r="YE23" s="74"/>
      <c r="YF23" s="85"/>
      <c r="YG23" s="74"/>
      <c r="YH23" s="74"/>
      <c r="YI23" s="85"/>
      <c r="YJ23" s="74"/>
      <c r="YK23" s="74"/>
      <c r="YL23" s="85"/>
      <c r="YM23" s="74"/>
      <c r="YN23" s="74"/>
      <c r="YO23" s="85"/>
      <c r="YP23" s="80"/>
      <c r="YQ23" s="80"/>
      <c r="YR23" s="85"/>
      <c r="YS23" s="77"/>
      <c r="YT23" s="74"/>
      <c r="YU23" s="74"/>
      <c r="YV23" s="85"/>
      <c r="YW23" s="74"/>
      <c r="YX23" s="74"/>
      <c r="YY23" s="85"/>
      <c r="YZ23" s="74"/>
      <c r="ZA23" s="74"/>
      <c r="ZB23" s="85"/>
      <c r="ZC23" s="74"/>
      <c r="ZD23" s="74"/>
      <c r="ZE23" s="85"/>
      <c r="ZF23" s="80"/>
      <c r="ZG23" s="80"/>
      <c r="ZH23" s="85"/>
      <c r="ZI23" s="77"/>
      <c r="ZJ23" s="74"/>
      <c r="ZK23" s="74"/>
      <c r="ZL23" s="85"/>
      <c r="ZM23" s="74"/>
      <c r="ZN23" s="74"/>
      <c r="ZO23" s="85"/>
      <c r="ZP23" s="74"/>
      <c r="ZQ23" s="74"/>
      <c r="ZR23" s="85"/>
      <c r="ZS23" s="74"/>
      <c r="ZT23" s="74"/>
      <c r="ZU23" s="85"/>
      <c r="ZV23" s="80"/>
      <c r="ZW23" s="80"/>
      <c r="ZX23" s="85"/>
      <c r="ZY23" s="77"/>
      <c r="ZZ23" s="74"/>
      <c r="AAA23" s="74"/>
      <c r="AAB23" s="85"/>
      <c r="AAC23" s="74"/>
      <c r="AAD23" s="74"/>
      <c r="AAE23" s="85"/>
      <c r="AAF23" s="74"/>
      <c r="AAG23" s="74"/>
      <c r="AAH23" s="85"/>
      <c r="AAI23" s="74"/>
      <c r="AAJ23" s="74"/>
      <c r="AAK23" s="85"/>
      <c r="AAL23" s="80"/>
      <c r="AAM23" s="80"/>
      <c r="AAN23" s="85"/>
      <c r="AAO23" s="77"/>
      <c r="AAP23" s="74"/>
      <c r="AAQ23" s="74"/>
      <c r="AAR23" s="85"/>
      <c r="AAS23" s="74"/>
      <c r="AAT23" s="74"/>
      <c r="AAU23" s="85"/>
      <c r="AAV23" s="74"/>
      <c r="AAW23" s="74"/>
      <c r="AAX23" s="85"/>
      <c r="AAY23" s="74"/>
      <c r="AAZ23" s="74"/>
      <c r="ABA23" s="85"/>
      <c r="ABB23" s="80"/>
      <c r="ABC23" s="80"/>
      <c r="ABD23" s="85"/>
      <c r="ABE23" s="77"/>
      <c r="ABF23" s="74"/>
      <c r="ABG23" s="74"/>
      <c r="ABH23" s="85"/>
      <c r="ABI23" s="74"/>
      <c r="ABJ23" s="74"/>
      <c r="ABK23" s="85"/>
      <c r="ABL23" s="74"/>
      <c r="ABM23" s="74"/>
      <c r="ABN23" s="85"/>
      <c r="ABO23" s="74"/>
      <c r="ABP23" s="74"/>
      <c r="ABQ23" s="85"/>
      <c r="ABR23" s="80"/>
      <c r="ABS23" s="80"/>
      <c r="ABT23" s="85"/>
      <c r="ABU23" s="77"/>
      <c r="ABV23" s="74"/>
      <c r="ABW23" s="74"/>
      <c r="ABX23" s="85"/>
      <c r="ABY23" s="74"/>
      <c r="ABZ23" s="74"/>
      <c r="ACA23" s="85"/>
      <c r="ACB23" s="74"/>
      <c r="ACC23" s="74"/>
      <c r="ACD23" s="85"/>
      <c r="ACE23" s="74"/>
      <c r="ACF23" s="74"/>
      <c r="ACG23" s="85"/>
      <c r="ACH23" s="80"/>
      <c r="ACI23" s="80"/>
      <c r="ACJ23" s="85"/>
      <c r="ACK23" s="77"/>
      <c r="ACL23" s="74"/>
      <c r="ACM23" s="74"/>
      <c r="ACN23" s="85"/>
      <c r="ACO23" s="74"/>
      <c r="ACP23" s="74"/>
      <c r="ACQ23" s="85"/>
      <c r="ACR23" s="74"/>
      <c r="ACS23" s="74"/>
      <c r="ACT23" s="85"/>
      <c r="ACU23" s="74"/>
      <c r="ACV23" s="74"/>
      <c r="ACW23" s="85"/>
      <c r="ACX23" s="80"/>
      <c r="ACY23" s="80"/>
      <c r="ACZ23" s="85"/>
      <c r="ADA23" s="77"/>
      <c r="ADB23" s="74"/>
      <c r="ADC23" s="74"/>
      <c r="ADD23" s="85"/>
      <c r="ADE23" s="74"/>
      <c r="ADF23" s="74"/>
      <c r="ADG23" s="85"/>
      <c r="ADH23" s="74"/>
      <c r="ADI23" s="74"/>
      <c r="ADJ23" s="85"/>
      <c r="ADK23" s="74"/>
      <c r="ADL23" s="74"/>
      <c r="ADM23" s="85"/>
      <c r="ADN23" s="80"/>
      <c r="ADO23" s="80"/>
      <c r="ADP23" s="85"/>
      <c r="ADQ23" s="77"/>
      <c r="ADR23" s="74"/>
      <c r="ADS23" s="74"/>
      <c r="ADT23" s="85"/>
      <c r="ADU23" s="74"/>
      <c r="ADV23" s="74"/>
      <c r="ADW23" s="85"/>
      <c r="ADX23" s="74"/>
      <c r="ADY23" s="74"/>
      <c r="ADZ23" s="85"/>
      <c r="AEA23" s="74"/>
      <c r="AEB23" s="74"/>
      <c r="AEC23" s="85"/>
      <c r="AED23" s="80"/>
      <c r="AEE23" s="80"/>
      <c r="AEF23" s="85"/>
      <c r="AEG23" s="77"/>
      <c r="AEH23" s="74"/>
      <c r="AEI23" s="74"/>
      <c r="AEJ23" s="85"/>
      <c r="AEK23" s="74"/>
      <c r="AEL23" s="74"/>
      <c r="AEM23" s="85"/>
      <c r="AEN23" s="74"/>
      <c r="AEO23" s="74"/>
      <c r="AEP23" s="85"/>
      <c r="AEQ23" s="74"/>
      <c r="AER23" s="74"/>
      <c r="AES23" s="85"/>
      <c r="AET23" s="80"/>
      <c r="AEU23" s="80"/>
      <c r="AEV23" s="85"/>
      <c r="AEW23" s="77"/>
      <c r="AEX23" s="74"/>
      <c r="AEY23" s="74"/>
      <c r="AEZ23" s="85"/>
      <c r="AFA23" s="74"/>
      <c r="AFB23" s="74"/>
      <c r="AFC23" s="85"/>
      <c r="AFD23" s="74"/>
      <c r="AFE23" s="74"/>
      <c r="AFF23" s="85"/>
      <c r="AFG23" s="74"/>
      <c r="AFH23" s="74"/>
      <c r="AFI23" s="85"/>
      <c r="AFJ23" s="80"/>
      <c r="AFK23" s="80"/>
      <c r="AFL23" s="85"/>
      <c r="AFM23" s="77"/>
      <c r="AFN23" s="74"/>
      <c r="AFO23" s="74"/>
      <c r="AFP23" s="85"/>
      <c r="AFQ23" s="74"/>
      <c r="AFR23" s="74"/>
      <c r="AFS23" s="85"/>
      <c r="AFT23" s="74"/>
      <c r="AFU23" s="74"/>
      <c r="AFV23" s="85"/>
      <c r="AFW23" s="74"/>
      <c r="AFX23" s="74"/>
      <c r="AFY23" s="85"/>
      <c r="AFZ23" s="80"/>
      <c r="AGA23" s="80"/>
      <c r="AGB23" s="85"/>
      <c r="AGC23" s="77"/>
      <c r="AGD23" s="74"/>
      <c r="AGE23" s="74"/>
      <c r="AGF23" s="85"/>
      <c r="AGG23" s="74"/>
      <c r="AGH23" s="74"/>
      <c r="AGI23" s="85"/>
      <c r="AGJ23" s="74"/>
      <c r="AGK23" s="74"/>
      <c r="AGL23" s="85"/>
      <c r="AGM23" s="74"/>
      <c r="AGN23" s="74"/>
      <c r="AGO23" s="85"/>
      <c r="AGP23" s="80"/>
      <c r="AGQ23" s="80"/>
      <c r="AGR23" s="85"/>
      <c r="AGS23" s="77"/>
      <c r="AGT23" s="74"/>
      <c r="AGU23" s="74"/>
      <c r="AGV23" s="85"/>
      <c r="AGW23" s="74"/>
      <c r="AGX23" s="74"/>
      <c r="AGY23" s="85"/>
      <c r="AGZ23" s="74"/>
      <c r="AHA23" s="74"/>
      <c r="AHB23" s="85"/>
      <c r="AHC23" s="74"/>
      <c r="AHD23" s="74"/>
      <c r="AHE23" s="85"/>
      <c r="AHF23" s="80"/>
      <c r="AHG23" s="80"/>
      <c r="AHH23" s="85"/>
      <c r="AHI23" s="77"/>
      <c r="AHJ23" s="74"/>
      <c r="AHK23" s="74"/>
      <c r="AHL23" s="85"/>
      <c r="AHM23" s="74"/>
      <c r="AHN23" s="74"/>
      <c r="AHO23" s="85"/>
      <c r="AHP23" s="74"/>
      <c r="AHQ23" s="74"/>
      <c r="AHR23" s="85"/>
      <c r="AHS23" s="74"/>
      <c r="AHT23" s="74"/>
      <c r="AHU23" s="85"/>
      <c r="AHV23" s="80"/>
      <c r="AHW23" s="80"/>
      <c r="AHX23" s="85"/>
      <c r="AHY23" s="77"/>
      <c r="AHZ23" s="74"/>
      <c r="AIA23" s="74"/>
      <c r="AIB23" s="85"/>
      <c r="AIC23" s="74"/>
      <c r="AID23" s="74"/>
      <c r="AIE23" s="85"/>
      <c r="AIF23" s="74"/>
      <c r="AIG23" s="74"/>
      <c r="AIH23" s="85"/>
      <c r="AII23" s="74"/>
      <c r="AIJ23" s="74"/>
      <c r="AIK23" s="85"/>
      <c r="AIL23" s="80"/>
      <c r="AIM23" s="80"/>
      <c r="AIN23" s="85"/>
      <c r="AIO23" s="77"/>
      <c r="AIP23" s="74"/>
      <c r="AIQ23" s="74"/>
      <c r="AIR23" s="85"/>
      <c r="AIS23" s="74"/>
      <c r="AIT23" s="74"/>
      <c r="AIU23" s="85"/>
      <c r="AIV23" s="74"/>
      <c r="AIW23" s="74"/>
      <c r="AIX23" s="85"/>
      <c r="AIY23" s="74"/>
      <c r="AIZ23" s="74"/>
      <c r="AJA23" s="85"/>
      <c r="AJB23" s="80"/>
      <c r="AJC23" s="80"/>
      <c r="AJD23" s="85"/>
      <c r="AJE23" s="77"/>
      <c r="AJF23" s="74"/>
      <c r="AJG23" s="74"/>
      <c r="AJH23" s="85"/>
      <c r="AJI23" s="74"/>
      <c r="AJJ23" s="74"/>
      <c r="AJK23" s="85"/>
      <c r="AJL23" s="74"/>
      <c r="AJM23" s="74"/>
      <c r="AJN23" s="85"/>
      <c r="AJO23" s="74"/>
      <c r="AJP23" s="74"/>
      <c r="AJQ23" s="85"/>
      <c r="AJR23" s="80"/>
      <c r="AJS23" s="80"/>
      <c r="AJT23" s="85"/>
      <c r="AJU23" s="77"/>
      <c r="AJV23" s="74"/>
      <c r="AJW23" s="74"/>
      <c r="AJX23" s="85"/>
      <c r="AJY23" s="74"/>
      <c r="AJZ23" s="74"/>
      <c r="AKA23" s="85"/>
      <c r="AKB23" s="74"/>
      <c r="AKC23" s="74"/>
      <c r="AKD23" s="85"/>
      <c r="AKE23" s="74"/>
      <c r="AKF23" s="74"/>
      <c r="AKG23" s="85"/>
      <c r="AKH23" s="80"/>
      <c r="AKI23" s="80"/>
      <c r="AKJ23" s="85"/>
      <c r="AKK23" s="77"/>
      <c r="AKL23" s="74"/>
      <c r="AKM23" s="74"/>
      <c r="AKN23" s="85"/>
      <c r="AKO23" s="74"/>
      <c r="AKP23" s="74"/>
      <c r="AKQ23" s="85"/>
      <c r="AKR23" s="74"/>
      <c r="AKS23" s="74"/>
      <c r="AKT23" s="85"/>
      <c r="AKU23" s="74"/>
      <c r="AKV23" s="74"/>
      <c r="AKW23" s="85"/>
      <c r="AKX23" s="80"/>
      <c r="AKY23" s="80"/>
      <c r="AKZ23" s="85"/>
      <c r="ALA23" s="77"/>
      <c r="ALB23" s="74"/>
      <c r="ALC23" s="74"/>
      <c r="ALD23" s="85"/>
      <c r="ALE23" s="74"/>
      <c r="ALF23" s="74"/>
      <c r="ALG23" s="85"/>
      <c r="ALH23" s="74"/>
      <c r="ALI23" s="74"/>
      <c r="ALJ23" s="85"/>
      <c r="ALK23" s="74"/>
      <c r="ALL23" s="74"/>
      <c r="ALM23" s="85"/>
      <c r="ALN23" s="80"/>
      <c r="ALO23" s="80"/>
      <c r="ALP23" s="85"/>
      <c r="ALQ23" s="77"/>
      <c r="ALR23" s="74"/>
      <c r="ALS23" s="74"/>
      <c r="ALT23" s="85"/>
      <c r="ALU23" s="74"/>
      <c r="ALV23" s="74"/>
      <c r="ALW23" s="85"/>
      <c r="ALX23" s="74"/>
      <c r="ALY23" s="74"/>
      <c r="ALZ23" s="85"/>
      <c r="AMA23" s="74"/>
      <c r="AMB23" s="74"/>
      <c r="AMC23" s="85"/>
      <c r="AMD23" s="80"/>
      <c r="AME23" s="80"/>
      <c r="AMF23" s="85"/>
      <c r="AMG23" s="77"/>
      <c r="AMH23" s="74"/>
      <c r="AMI23" s="74"/>
      <c r="AMJ23" s="85"/>
      <c r="AMK23" s="74"/>
      <c r="AML23" s="74"/>
      <c r="AMM23" s="85"/>
      <c r="AMN23" s="74"/>
      <c r="AMO23" s="74"/>
      <c r="AMP23" s="85"/>
      <c r="AMQ23" s="74"/>
      <c r="AMR23" s="74"/>
      <c r="AMS23" s="85"/>
      <c r="AMT23" s="80"/>
      <c r="AMU23" s="80"/>
      <c r="AMV23" s="85"/>
      <c r="AMW23" s="77"/>
      <c r="AMX23" s="74"/>
      <c r="AMY23" s="74"/>
      <c r="AMZ23" s="85"/>
      <c r="ANA23" s="74"/>
      <c r="ANB23" s="74"/>
      <c r="ANC23" s="85"/>
      <c r="AND23" s="74"/>
      <c r="ANE23" s="74"/>
      <c r="ANF23" s="85"/>
      <c r="ANG23" s="74"/>
      <c r="ANH23" s="74"/>
      <c r="ANI23" s="85"/>
      <c r="ANJ23" s="80"/>
      <c r="ANK23" s="80"/>
      <c r="ANL23" s="85"/>
      <c r="ANM23" s="77"/>
      <c r="ANN23" s="74"/>
      <c r="ANO23" s="74"/>
      <c r="ANP23" s="85"/>
      <c r="ANQ23" s="74"/>
      <c r="ANR23" s="74"/>
      <c r="ANS23" s="85"/>
      <c r="ANT23" s="74"/>
      <c r="ANU23" s="74"/>
      <c r="ANV23" s="85"/>
      <c r="ANW23" s="74"/>
      <c r="ANX23" s="74"/>
      <c r="ANY23" s="85"/>
      <c r="ANZ23" s="80"/>
      <c r="AOA23" s="80"/>
      <c r="AOB23" s="85"/>
      <c r="AOC23" s="77"/>
      <c r="AOD23" s="74"/>
      <c r="AOE23" s="74"/>
      <c r="AOF23" s="85"/>
      <c r="AOG23" s="74"/>
      <c r="AOH23" s="74"/>
      <c r="AOI23" s="85"/>
      <c r="AOJ23" s="74"/>
      <c r="AOK23" s="74"/>
      <c r="AOL23" s="85"/>
      <c r="AOM23" s="74"/>
      <c r="AON23" s="74"/>
      <c r="AOO23" s="85"/>
      <c r="AOP23" s="80"/>
      <c r="AOQ23" s="80"/>
      <c r="AOR23" s="85"/>
      <c r="AOS23" s="77"/>
      <c r="AOT23" s="74"/>
      <c r="AOU23" s="74"/>
      <c r="AOV23" s="85"/>
      <c r="AOW23" s="74"/>
      <c r="AOX23" s="74"/>
      <c r="AOY23" s="85"/>
      <c r="AOZ23" s="74"/>
      <c r="APA23" s="74"/>
      <c r="APB23" s="85"/>
      <c r="APC23" s="74"/>
      <c r="APD23" s="74"/>
      <c r="APE23" s="85"/>
      <c r="APF23" s="80"/>
      <c r="APG23" s="80"/>
      <c r="APH23" s="85"/>
      <c r="API23" s="77"/>
      <c r="APJ23" s="74"/>
      <c r="APK23" s="74"/>
      <c r="APL23" s="85"/>
      <c r="APM23" s="74"/>
      <c r="APN23" s="74"/>
      <c r="APO23" s="85"/>
      <c r="APP23" s="74"/>
      <c r="APQ23" s="74"/>
      <c r="APR23" s="85"/>
      <c r="APS23" s="74"/>
      <c r="APT23" s="74"/>
      <c r="APU23" s="85"/>
      <c r="APV23" s="80"/>
      <c r="APW23" s="80"/>
      <c r="APX23" s="85"/>
      <c r="APY23" s="77"/>
      <c r="APZ23" s="74"/>
      <c r="AQA23" s="74"/>
      <c r="AQB23" s="85"/>
      <c r="AQC23" s="74"/>
      <c r="AQD23" s="74"/>
      <c r="AQE23" s="85"/>
      <c r="AQF23" s="74"/>
      <c r="AQG23" s="74"/>
      <c r="AQH23" s="85"/>
      <c r="AQI23" s="74"/>
      <c r="AQJ23" s="74"/>
      <c r="AQK23" s="85"/>
      <c r="AQL23" s="80"/>
      <c r="AQM23" s="80"/>
      <c r="AQN23" s="85"/>
      <c r="AQO23" s="77"/>
      <c r="AQP23" s="74"/>
      <c r="AQQ23" s="74"/>
      <c r="AQR23" s="85"/>
      <c r="AQS23" s="74"/>
      <c r="AQT23" s="74"/>
      <c r="AQU23" s="85"/>
      <c r="AQV23" s="74"/>
      <c r="AQW23" s="74"/>
      <c r="AQX23" s="85"/>
      <c r="AQY23" s="74"/>
      <c r="AQZ23" s="74"/>
      <c r="ARA23" s="85"/>
      <c r="ARB23" s="80"/>
      <c r="ARC23" s="80"/>
      <c r="ARD23" s="85"/>
      <c r="ARE23" s="77"/>
      <c r="ARF23" s="74"/>
      <c r="ARG23" s="74"/>
      <c r="ARH23" s="85"/>
      <c r="ARI23" s="74"/>
      <c r="ARJ23" s="74"/>
      <c r="ARK23" s="85"/>
      <c r="ARL23" s="74"/>
      <c r="ARM23" s="74"/>
      <c r="ARN23" s="85"/>
      <c r="ARO23" s="74"/>
      <c r="ARP23" s="74"/>
      <c r="ARQ23" s="85"/>
      <c r="ARR23" s="80"/>
      <c r="ARS23" s="80"/>
      <c r="ART23" s="85"/>
      <c r="ARU23" s="77"/>
      <c r="ARV23" s="74"/>
      <c r="ARW23" s="74"/>
      <c r="ARX23" s="85"/>
      <c r="ARY23" s="74"/>
      <c r="ARZ23" s="74"/>
      <c r="ASA23" s="85"/>
      <c r="ASB23" s="74"/>
      <c r="ASC23" s="74"/>
      <c r="ASD23" s="85"/>
      <c r="ASE23" s="74"/>
      <c r="ASF23" s="74"/>
      <c r="ASG23" s="85"/>
      <c r="ASH23" s="80"/>
      <c r="ASI23" s="80"/>
      <c r="ASJ23" s="85"/>
      <c r="ASK23" s="77"/>
      <c r="ASL23" s="74"/>
      <c r="ASM23" s="74"/>
      <c r="ASN23" s="85"/>
      <c r="ASO23" s="74"/>
      <c r="ASP23" s="74"/>
      <c r="ASQ23" s="85"/>
      <c r="ASR23" s="74"/>
      <c r="ASS23" s="74"/>
      <c r="AST23" s="85"/>
      <c r="ASU23" s="74"/>
      <c r="ASV23" s="74"/>
      <c r="ASW23" s="85"/>
      <c r="ASX23" s="80"/>
      <c r="ASY23" s="80"/>
      <c r="ASZ23" s="85"/>
      <c r="ATA23" s="77"/>
      <c r="ATB23" s="74"/>
      <c r="ATC23" s="74"/>
      <c r="ATD23" s="85"/>
      <c r="ATE23" s="74"/>
      <c r="ATF23" s="74"/>
      <c r="ATG23" s="85"/>
      <c r="ATH23" s="74"/>
      <c r="ATI23" s="74"/>
      <c r="ATJ23" s="85"/>
      <c r="ATK23" s="74"/>
      <c r="ATL23" s="74"/>
      <c r="ATM23" s="85"/>
      <c r="ATN23" s="80"/>
      <c r="ATO23" s="80"/>
      <c r="ATP23" s="85"/>
      <c r="ATQ23" s="77"/>
      <c r="ATR23" s="74"/>
      <c r="ATS23" s="74"/>
      <c r="ATT23" s="85"/>
      <c r="ATU23" s="74"/>
      <c r="ATV23" s="74"/>
      <c r="ATW23" s="85"/>
      <c r="ATX23" s="74"/>
      <c r="ATY23" s="74"/>
      <c r="ATZ23" s="85"/>
      <c r="AUA23" s="74"/>
      <c r="AUB23" s="74"/>
      <c r="AUC23" s="85"/>
      <c r="AUD23" s="80"/>
      <c r="AUE23" s="80"/>
      <c r="AUF23" s="85"/>
      <c r="AUG23" s="77"/>
      <c r="AUH23" s="74"/>
      <c r="AUI23" s="74"/>
      <c r="AUJ23" s="85"/>
      <c r="AUK23" s="74"/>
      <c r="AUL23" s="74"/>
      <c r="AUM23" s="85"/>
      <c r="AUN23" s="74"/>
      <c r="AUO23" s="74"/>
      <c r="AUP23" s="85"/>
      <c r="AUQ23" s="74"/>
      <c r="AUR23" s="74"/>
      <c r="AUS23" s="85"/>
      <c r="AUT23" s="80"/>
      <c r="AUU23" s="80"/>
      <c r="AUV23" s="85"/>
      <c r="AUW23" s="77"/>
      <c r="AUX23" s="74"/>
      <c r="AUY23" s="74"/>
      <c r="AUZ23" s="85"/>
      <c r="AVA23" s="74"/>
      <c r="AVB23" s="74"/>
      <c r="AVC23" s="85"/>
      <c r="AVD23" s="74"/>
      <c r="AVE23" s="74"/>
      <c r="AVF23" s="85"/>
      <c r="AVG23" s="74"/>
      <c r="AVH23" s="74"/>
      <c r="AVI23" s="85"/>
      <c r="AVJ23" s="80"/>
      <c r="AVK23" s="80"/>
      <c r="AVL23" s="85"/>
      <c r="AVM23" s="77"/>
      <c r="AVN23" s="74"/>
      <c r="AVO23" s="74"/>
      <c r="AVP23" s="85"/>
      <c r="AVQ23" s="74"/>
      <c r="AVR23" s="74"/>
      <c r="AVS23" s="85"/>
      <c r="AVT23" s="74"/>
      <c r="AVU23" s="74"/>
      <c r="AVV23" s="85"/>
      <c r="AVW23" s="74"/>
      <c r="AVX23" s="74"/>
      <c r="AVY23" s="85"/>
      <c r="AVZ23" s="80"/>
      <c r="AWA23" s="80"/>
      <c r="AWB23" s="85"/>
      <c r="AWC23" s="77"/>
      <c r="AWD23" s="74"/>
      <c r="AWE23" s="74"/>
      <c r="AWF23" s="85"/>
      <c r="AWG23" s="74"/>
      <c r="AWH23" s="74"/>
      <c r="AWI23" s="85"/>
      <c r="AWJ23" s="74"/>
      <c r="AWK23" s="74"/>
      <c r="AWL23" s="85"/>
      <c r="AWM23" s="74"/>
      <c r="AWN23" s="74"/>
      <c r="AWO23" s="85"/>
      <c r="AWP23" s="80"/>
      <c r="AWQ23" s="80"/>
      <c r="AWR23" s="85"/>
      <c r="AWS23" s="77"/>
      <c r="AWT23" s="74"/>
      <c r="AWU23" s="74"/>
      <c r="AWV23" s="85"/>
      <c r="AWW23" s="74"/>
      <c r="AWX23" s="74"/>
      <c r="AWY23" s="85"/>
      <c r="AWZ23" s="74"/>
      <c r="AXA23" s="74"/>
      <c r="AXB23" s="85"/>
      <c r="AXC23" s="74"/>
      <c r="AXD23" s="74"/>
      <c r="AXE23" s="85"/>
      <c r="AXF23" s="80"/>
      <c r="AXG23" s="80"/>
      <c r="AXH23" s="85"/>
      <c r="AXI23" s="77"/>
      <c r="AXJ23" s="74"/>
      <c r="AXK23" s="74"/>
      <c r="AXL23" s="85"/>
      <c r="AXM23" s="74"/>
      <c r="AXN23" s="74"/>
      <c r="AXO23" s="85"/>
      <c r="AXP23" s="74"/>
      <c r="AXQ23" s="74"/>
      <c r="AXR23" s="85"/>
      <c r="AXS23" s="74"/>
      <c r="AXT23" s="74"/>
      <c r="AXU23" s="85"/>
      <c r="AXV23" s="80"/>
      <c r="AXW23" s="80"/>
      <c r="AXX23" s="85"/>
      <c r="AXY23" s="77"/>
      <c r="AXZ23" s="74"/>
      <c r="AYA23" s="74"/>
      <c r="AYB23" s="85"/>
      <c r="AYC23" s="74"/>
      <c r="AYD23" s="74"/>
      <c r="AYE23" s="85"/>
      <c r="AYF23" s="74"/>
      <c r="AYG23" s="74"/>
      <c r="AYH23" s="85"/>
      <c r="AYI23" s="74"/>
      <c r="AYJ23" s="74"/>
      <c r="AYK23" s="85"/>
      <c r="AYL23" s="80"/>
      <c r="AYM23" s="80"/>
      <c r="AYN23" s="85"/>
      <c r="AYO23" s="77"/>
      <c r="AYP23" s="74"/>
      <c r="AYQ23" s="74"/>
      <c r="AYR23" s="85"/>
      <c r="AYS23" s="74"/>
      <c r="AYT23" s="74"/>
      <c r="AYU23" s="85"/>
      <c r="AYV23" s="74"/>
      <c r="AYW23" s="74"/>
      <c r="AYX23" s="85"/>
      <c r="AYY23" s="74"/>
      <c r="AYZ23" s="74"/>
      <c r="AZA23" s="85"/>
      <c r="AZB23" s="80"/>
      <c r="AZC23" s="80"/>
      <c r="AZD23" s="85"/>
      <c r="AZE23" s="77"/>
      <c r="AZF23" s="74"/>
      <c r="AZG23" s="74"/>
      <c r="AZH23" s="85"/>
      <c r="AZI23" s="74"/>
      <c r="AZJ23" s="74"/>
      <c r="AZK23" s="85"/>
      <c r="AZL23" s="74"/>
      <c r="AZM23" s="74"/>
      <c r="AZN23" s="85"/>
      <c r="AZO23" s="74"/>
      <c r="AZP23" s="74"/>
      <c r="AZQ23" s="85"/>
      <c r="AZR23" s="80"/>
      <c r="AZS23" s="80"/>
      <c r="AZT23" s="85"/>
      <c r="AZU23" s="77"/>
      <c r="AZV23" s="74"/>
      <c r="AZW23" s="74"/>
      <c r="AZX23" s="85"/>
      <c r="AZY23" s="74"/>
      <c r="AZZ23" s="74"/>
      <c r="BAA23" s="85"/>
      <c r="BAB23" s="74"/>
      <c r="BAC23" s="74"/>
      <c r="BAD23" s="85"/>
      <c r="BAE23" s="74"/>
      <c r="BAF23" s="74"/>
      <c r="BAG23" s="85"/>
      <c r="BAH23" s="80"/>
      <c r="BAI23" s="80"/>
      <c r="BAJ23" s="85"/>
      <c r="BAK23" s="77"/>
      <c r="BAL23" s="74"/>
      <c r="BAM23" s="74"/>
      <c r="BAN23" s="85"/>
      <c r="BAO23" s="74"/>
      <c r="BAP23" s="74"/>
      <c r="BAQ23" s="85"/>
      <c r="BAR23" s="74"/>
      <c r="BAS23" s="74"/>
      <c r="BAT23" s="85"/>
      <c r="BAU23" s="74"/>
      <c r="BAV23" s="74"/>
      <c r="BAW23" s="85"/>
      <c r="BAX23" s="80"/>
      <c r="BAY23" s="80"/>
      <c r="BAZ23" s="85"/>
      <c r="BBA23" s="77"/>
      <c r="BBB23" s="74"/>
      <c r="BBC23" s="74"/>
      <c r="BBD23" s="85"/>
      <c r="BBE23" s="74"/>
      <c r="BBF23" s="74"/>
      <c r="BBG23" s="85"/>
      <c r="BBH23" s="74"/>
      <c r="BBI23" s="74"/>
      <c r="BBJ23" s="85"/>
      <c r="BBK23" s="74"/>
      <c r="BBL23" s="74"/>
      <c r="BBM23" s="85"/>
      <c r="BBN23" s="80"/>
      <c r="BBO23" s="80"/>
      <c r="BBP23" s="85"/>
      <c r="BBQ23" s="77"/>
      <c r="BBR23" s="74"/>
      <c r="BBS23" s="74"/>
      <c r="BBT23" s="85"/>
      <c r="BBU23" s="74"/>
      <c r="BBV23" s="74"/>
      <c r="BBW23" s="85"/>
      <c r="BBX23" s="74"/>
      <c r="BBY23" s="74"/>
      <c r="BBZ23" s="85"/>
      <c r="BCA23" s="74"/>
      <c r="BCB23" s="74"/>
      <c r="BCC23" s="85"/>
      <c r="BCD23" s="80"/>
      <c r="BCE23" s="80"/>
      <c r="BCF23" s="85"/>
      <c r="BCG23" s="77"/>
      <c r="BCH23" s="74"/>
      <c r="BCI23" s="74"/>
      <c r="BCJ23" s="85"/>
      <c r="BCK23" s="74"/>
      <c r="BCL23" s="74"/>
      <c r="BCM23" s="85"/>
      <c r="BCN23" s="74"/>
      <c r="BCO23" s="74"/>
      <c r="BCP23" s="85"/>
      <c r="BCQ23" s="74"/>
      <c r="BCR23" s="74"/>
      <c r="BCS23" s="85"/>
      <c r="BCT23" s="80"/>
      <c r="BCU23" s="80"/>
      <c r="BCV23" s="85"/>
      <c r="BCW23" s="77"/>
      <c r="BCX23" s="74"/>
      <c r="BCY23" s="74"/>
      <c r="BCZ23" s="85"/>
      <c r="BDA23" s="74"/>
      <c r="BDB23" s="74"/>
      <c r="BDC23" s="85"/>
      <c r="BDD23" s="74"/>
      <c r="BDE23" s="74"/>
      <c r="BDF23" s="85"/>
      <c r="BDG23" s="74"/>
      <c r="BDH23" s="74"/>
      <c r="BDI23" s="85"/>
      <c r="BDJ23" s="80"/>
      <c r="BDK23" s="80"/>
      <c r="BDL23" s="85"/>
      <c r="BDM23" s="77"/>
      <c r="BDN23" s="74"/>
      <c r="BDO23" s="74"/>
      <c r="BDP23" s="85"/>
      <c r="BDQ23" s="74"/>
      <c r="BDR23" s="74"/>
      <c r="BDS23" s="85"/>
      <c r="BDT23" s="74"/>
      <c r="BDU23" s="74"/>
      <c r="BDV23" s="85"/>
      <c r="BDW23" s="74"/>
      <c r="BDX23" s="74"/>
      <c r="BDY23" s="85"/>
      <c r="BDZ23" s="80"/>
      <c r="BEA23" s="80"/>
      <c r="BEB23" s="85"/>
      <c r="BEC23" s="77"/>
      <c r="BED23" s="74"/>
      <c r="BEE23" s="74"/>
      <c r="BEF23" s="85"/>
      <c r="BEG23" s="74"/>
      <c r="BEH23" s="74"/>
      <c r="BEI23" s="85"/>
      <c r="BEJ23" s="74"/>
      <c r="BEK23" s="74"/>
      <c r="BEL23" s="85"/>
      <c r="BEM23" s="74"/>
      <c r="BEN23" s="74"/>
      <c r="BEO23" s="85"/>
      <c r="BEP23" s="80"/>
      <c r="BEQ23" s="80"/>
      <c r="BER23" s="85"/>
      <c r="BES23" s="77"/>
      <c r="BET23" s="74"/>
      <c r="BEU23" s="74"/>
      <c r="BEV23" s="85"/>
      <c r="BEW23" s="74"/>
      <c r="BEX23" s="74"/>
      <c r="BEY23" s="85"/>
      <c r="BEZ23" s="74"/>
      <c r="BFA23" s="74"/>
      <c r="BFB23" s="85"/>
      <c r="BFC23" s="74"/>
      <c r="BFD23" s="74"/>
      <c r="BFE23" s="85"/>
      <c r="BFF23" s="80"/>
      <c r="BFG23" s="80"/>
      <c r="BFH23" s="85"/>
      <c r="BFI23" s="77"/>
      <c r="BFJ23" s="74"/>
      <c r="BFK23" s="74"/>
      <c r="BFL23" s="85"/>
      <c r="BFM23" s="74"/>
      <c r="BFN23" s="74"/>
      <c r="BFO23" s="85"/>
      <c r="BFP23" s="74"/>
      <c r="BFQ23" s="74"/>
      <c r="BFR23" s="85"/>
      <c r="BFS23" s="74"/>
      <c r="BFT23" s="74"/>
      <c r="BFU23" s="85"/>
      <c r="BFV23" s="80"/>
      <c r="BFW23" s="80"/>
      <c r="BFX23" s="85"/>
      <c r="BFY23" s="77"/>
      <c r="BFZ23" s="74"/>
      <c r="BGA23" s="74"/>
      <c r="BGB23" s="85"/>
      <c r="BGC23" s="74"/>
      <c r="BGD23" s="74"/>
      <c r="BGE23" s="85"/>
      <c r="BGF23" s="74"/>
      <c r="BGG23" s="74"/>
      <c r="BGH23" s="85"/>
      <c r="BGI23" s="74"/>
      <c r="BGJ23" s="74"/>
      <c r="BGK23" s="85"/>
      <c r="BGL23" s="80"/>
      <c r="BGM23" s="80"/>
      <c r="BGN23" s="85"/>
      <c r="BGO23" s="77"/>
      <c r="BGP23" s="74"/>
      <c r="BGQ23" s="74"/>
      <c r="BGR23" s="85"/>
      <c r="BGS23" s="74"/>
      <c r="BGT23" s="74"/>
      <c r="BGU23" s="85"/>
      <c r="BGV23" s="74"/>
      <c r="BGW23" s="74"/>
      <c r="BGX23" s="85"/>
      <c r="BGY23" s="74"/>
      <c r="BGZ23" s="74"/>
      <c r="BHA23" s="85"/>
      <c r="BHB23" s="80"/>
      <c r="BHC23" s="80"/>
      <c r="BHD23" s="85"/>
      <c r="BHE23" s="77"/>
      <c r="BHF23" s="74"/>
      <c r="BHG23" s="74"/>
      <c r="BHH23" s="85"/>
      <c r="BHI23" s="74"/>
      <c r="BHJ23" s="74"/>
      <c r="BHK23" s="85"/>
      <c r="BHL23" s="74"/>
      <c r="BHM23" s="74"/>
      <c r="BHN23" s="85"/>
      <c r="BHO23" s="74"/>
      <c r="BHP23" s="74"/>
      <c r="BHQ23" s="85"/>
      <c r="BHR23" s="80"/>
      <c r="BHS23" s="80"/>
      <c r="BHT23" s="85"/>
      <c r="BHU23" s="77"/>
      <c r="BHV23" s="74"/>
      <c r="BHW23" s="74"/>
      <c r="BHX23" s="85"/>
      <c r="BHY23" s="74"/>
      <c r="BHZ23" s="74"/>
      <c r="BIA23" s="85"/>
      <c r="BIB23" s="74"/>
      <c r="BIC23" s="74"/>
      <c r="BID23" s="85"/>
      <c r="BIE23" s="74"/>
      <c r="BIF23" s="74"/>
      <c r="BIG23" s="85"/>
      <c r="BIH23" s="80"/>
      <c r="BII23" s="80"/>
      <c r="BIJ23" s="85"/>
      <c r="BIK23" s="77"/>
      <c r="BIL23" s="74"/>
      <c r="BIM23" s="74"/>
      <c r="BIN23" s="85"/>
      <c r="BIO23" s="74"/>
      <c r="BIP23" s="74"/>
      <c r="BIQ23" s="85"/>
      <c r="BIR23" s="74"/>
      <c r="BIS23" s="74"/>
      <c r="BIT23" s="85"/>
      <c r="BIU23" s="74"/>
      <c r="BIV23" s="74"/>
      <c r="BIW23" s="85"/>
      <c r="BIX23" s="80"/>
      <c r="BIY23" s="80"/>
      <c r="BIZ23" s="85"/>
      <c r="BJA23" s="77"/>
      <c r="BJB23" s="74"/>
      <c r="BJC23" s="74"/>
      <c r="BJD23" s="85"/>
      <c r="BJE23" s="74"/>
      <c r="BJF23" s="74"/>
      <c r="BJG23" s="85"/>
      <c r="BJH23" s="74"/>
      <c r="BJI23" s="74"/>
      <c r="BJJ23" s="85"/>
      <c r="BJK23" s="74"/>
      <c r="BJL23" s="74"/>
      <c r="BJM23" s="85"/>
      <c r="BJN23" s="80"/>
      <c r="BJO23" s="80"/>
      <c r="BJP23" s="85"/>
      <c r="BJQ23" s="77"/>
      <c r="BJR23" s="74"/>
      <c r="BJS23" s="74"/>
      <c r="BJT23" s="85"/>
      <c r="BJU23" s="74"/>
      <c r="BJV23" s="74"/>
      <c r="BJW23" s="85"/>
      <c r="BJX23" s="74"/>
      <c r="BJY23" s="74"/>
      <c r="BJZ23" s="85"/>
      <c r="BKA23" s="74"/>
      <c r="BKB23" s="74"/>
      <c r="BKC23" s="85"/>
      <c r="BKD23" s="80"/>
      <c r="BKE23" s="80"/>
      <c r="BKF23" s="85"/>
      <c r="BKG23" s="77"/>
      <c r="BKH23" s="74"/>
      <c r="BKI23" s="74"/>
      <c r="BKJ23" s="85"/>
      <c r="BKK23" s="74"/>
      <c r="BKL23" s="74"/>
      <c r="BKM23" s="85"/>
      <c r="BKN23" s="74"/>
      <c r="BKO23" s="74"/>
      <c r="BKP23" s="85"/>
      <c r="BKQ23" s="74"/>
      <c r="BKR23" s="74"/>
      <c r="BKS23" s="85"/>
      <c r="BKT23" s="80"/>
      <c r="BKU23" s="80"/>
      <c r="BKV23" s="85"/>
      <c r="BKW23" s="77"/>
      <c r="BKX23" s="74"/>
      <c r="BKY23" s="74"/>
      <c r="BKZ23" s="85"/>
      <c r="BLA23" s="74"/>
      <c r="BLB23" s="74"/>
      <c r="BLC23" s="85"/>
      <c r="BLD23" s="74"/>
      <c r="BLE23" s="74"/>
      <c r="BLF23" s="85"/>
      <c r="BLG23" s="74"/>
      <c r="BLH23" s="74"/>
      <c r="BLI23" s="85"/>
      <c r="BLJ23" s="80"/>
      <c r="BLK23" s="80"/>
      <c r="BLL23" s="85"/>
      <c r="BLM23" s="77"/>
      <c r="BLN23" s="74"/>
      <c r="BLO23" s="74"/>
      <c r="BLP23" s="85"/>
      <c r="BLQ23" s="74"/>
      <c r="BLR23" s="74"/>
      <c r="BLS23" s="85"/>
      <c r="BLT23" s="74"/>
      <c r="BLU23" s="74"/>
      <c r="BLV23" s="85"/>
      <c r="BLW23" s="74"/>
      <c r="BLX23" s="74"/>
      <c r="BLY23" s="85"/>
      <c r="BLZ23" s="80"/>
      <c r="BMA23" s="80"/>
      <c r="BMB23" s="85"/>
      <c r="BMC23" s="77"/>
      <c r="BMD23" s="74"/>
      <c r="BME23" s="74"/>
      <c r="BMF23" s="85"/>
      <c r="BMG23" s="74"/>
      <c r="BMH23" s="74"/>
      <c r="BMI23" s="85"/>
      <c r="BMJ23" s="74"/>
      <c r="BMK23" s="74"/>
      <c r="BML23" s="85"/>
      <c r="BMM23" s="74"/>
      <c r="BMN23" s="74"/>
      <c r="BMO23" s="85"/>
      <c r="BMP23" s="80"/>
      <c r="BMQ23" s="80"/>
      <c r="BMR23" s="85"/>
      <c r="BMS23" s="77"/>
      <c r="BMT23" s="74"/>
      <c r="BMU23" s="74"/>
      <c r="BMV23" s="85"/>
      <c r="BMW23" s="74"/>
      <c r="BMX23" s="74"/>
      <c r="BMY23" s="85"/>
      <c r="BMZ23" s="74"/>
      <c r="BNA23" s="74"/>
      <c r="BNB23" s="85"/>
      <c r="BNC23" s="74"/>
      <c r="BND23" s="74"/>
      <c r="BNE23" s="85"/>
      <c r="BNF23" s="80"/>
      <c r="BNG23" s="80"/>
      <c r="BNH23" s="85"/>
      <c r="BNI23" s="77"/>
      <c r="BNJ23" s="74"/>
      <c r="BNK23" s="74"/>
      <c r="BNL23" s="85"/>
      <c r="BNM23" s="74"/>
      <c r="BNN23" s="74"/>
      <c r="BNO23" s="85"/>
      <c r="BNP23" s="74"/>
      <c r="BNQ23" s="74"/>
      <c r="BNR23" s="85"/>
      <c r="BNS23" s="74"/>
      <c r="BNT23" s="74"/>
      <c r="BNU23" s="85"/>
      <c r="BNV23" s="80"/>
      <c r="BNW23" s="80"/>
      <c r="BNX23" s="85"/>
      <c r="BNY23" s="77"/>
      <c r="BNZ23" s="74"/>
      <c r="BOA23" s="74"/>
      <c r="BOB23" s="85"/>
      <c r="BOC23" s="74"/>
      <c r="BOD23" s="74"/>
      <c r="BOE23" s="85"/>
      <c r="BOF23" s="74"/>
      <c r="BOG23" s="74"/>
      <c r="BOH23" s="85"/>
      <c r="BOI23" s="74"/>
      <c r="BOJ23" s="74"/>
      <c r="BOK23" s="85"/>
      <c r="BOL23" s="80"/>
      <c r="BOM23" s="80"/>
      <c r="BON23" s="85"/>
      <c r="BOO23" s="77"/>
      <c r="BOP23" s="74"/>
      <c r="BOQ23" s="74"/>
      <c r="BOR23" s="85"/>
      <c r="BOS23" s="74"/>
      <c r="BOT23" s="74"/>
      <c r="BOU23" s="85"/>
      <c r="BOV23" s="74"/>
      <c r="BOW23" s="74"/>
      <c r="BOX23" s="85"/>
      <c r="BOY23" s="74"/>
      <c r="BOZ23" s="74"/>
      <c r="BPA23" s="85"/>
      <c r="BPB23" s="80"/>
      <c r="BPC23" s="80"/>
      <c r="BPD23" s="85"/>
      <c r="BPE23" s="77"/>
      <c r="BPF23" s="74"/>
      <c r="BPG23" s="74"/>
      <c r="BPH23" s="85"/>
      <c r="BPI23" s="74"/>
      <c r="BPJ23" s="74"/>
      <c r="BPK23" s="85"/>
      <c r="BPL23" s="74"/>
      <c r="BPM23" s="74"/>
      <c r="BPN23" s="85"/>
      <c r="BPO23" s="74"/>
      <c r="BPP23" s="74"/>
      <c r="BPQ23" s="85"/>
      <c r="BPR23" s="80"/>
      <c r="BPS23" s="80"/>
      <c r="BPT23" s="85"/>
      <c r="BPU23" s="77"/>
      <c r="BPV23" s="74"/>
      <c r="BPW23" s="74"/>
      <c r="BPX23" s="85"/>
      <c r="BPY23" s="74"/>
      <c r="BPZ23" s="74"/>
      <c r="BQA23" s="85"/>
      <c r="BQB23" s="74"/>
      <c r="BQC23" s="74"/>
      <c r="BQD23" s="85"/>
      <c r="BQE23" s="74"/>
      <c r="BQF23" s="74"/>
      <c r="BQG23" s="85"/>
      <c r="BQH23" s="80"/>
      <c r="BQI23" s="80"/>
      <c r="BQJ23" s="85"/>
      <c r="BQK23" s="77"/>
      <c r="BQL23" s="74"/>
      <c r="BQM23" s="74"/>
      <c r="BQN23" s="85"/>
      <c r="BQO23" s="74"/>
      <c r="BQP23" s="74"/>
      <c r="BQQ23" s="85"/>
      <c r="BQR23" s="74"/>
      <c r="BQS23" s="74"/>
      <c r="BQT23" s="85"/>
      <c r="BQU23" s="74"/>
      <c r="BQV23" s="74"/>
      <c r="BQW23" s="85"/>
      <c r="BQX23" s="80"/>
      <c r="BQY23" s="80"/>
      <c r="BQZ23" s="85"/>
      <c r="BRA23" s="77"/>
      <c r="BRB23" s="74"/>
      <c r="BRC23" s="74"/>
      <c r="BRD23" s="85"/>
      <c r="BRE23" s="74"/>
      <c r="BRF23" s="74"/>
      <c r="BRG23" s="85"/>
      <c r="BRH23" s="74"/>
      <c r="BRI23" s="74"/>
      <c r="BRJ23" s="85"/>
      <c r="BRK23" s="74"/>
      <c r="BRL23" s="74"/>
      <c r="BRM23" s="85"/>
      <c r="BRN23" s="80"/>
      <c r="BRO23" s="80"/>
      <c r="BRP23" s="85"/>
      <c r="BRQ23" s="77"/>
      <c r="BRR23" s="74"/>
      <c r="BRS23" s="74"/>
      <c r="BRT23" s="85"/>
      <c r="BRU23" s="74"/>
      <c r="BRV23" s="74"/>
      <c r="BRW23" s="85"/>
      <c r="BRX23" s="74"/>
      <c r="BRY23" s="74"/>
      <c r="BRZ23" s="85"/>
      <c r="BSA23" s="74"/>
      <c r="BSB23" s="74"/>
      <c r="BSC23" s="85"/>
      <c r="BSD23" s="80"/>
      <c r="BSE23" s="80"/>
      <c r="BSF23" s="85"/>
      <c r="BSG23" s="77"/>
      <c r="BSH23" s="74"/>
      <c r="BSI23" s="74"/>
      <c r="BSJ23" s="85"/>
      <c r="BSK23" s="74"/>
      <c r="BSL23" s="74"/>
      <c r="BSM23" s="85"/>
      <c r="BSN23" s="74"/>
      <c r="BSO23" s="74"/>
      <c r="BSP23" s="85"/>
      <c r="BSQ23" s="74"/>
      <c r="BSR23" s="74"/>
      <c r="BSS23" s="85"/>
      <c r="BST23" s="80"/>
      <c r="BSU23" s="80"/>
      <c r="BSV23" s="85"/>
      <c r="BSW23" s="77"/>
      <c r="BSX23" s="74"/>
      <c r="BSY23" s="74"/>
      <c r="BSZ23" s="85"/>
      <c r="BTA23" s="74"/>
      <c r="BTB23" s="74"/>
      <c r="BTC23" s="85"/>
      <c r="BTD23" s="74"/>
      <c r="BTE23" s="74"/>
      <c r="BTF23" s="85"/>
      <c r="BTG23" s="74"/>
      <c r="BTH23" s="74"/>
      <c r="BTI23" s="85"/>
      <c r="BTJ23" s="80"/>
      <c r="BTK23" s="80"/>
      <c r="BTL23" s="85"/>
      <c r="BTM23" s="77"/>
      <c r="BTN23" s="74"/>
      <c r="BTO23" s="74"/>
      <c r="BTP23" s="85"/>
      <c r="BTQ23" s="74"/>
      <c r="BTR23" s="74"/>
      <c r="BTS23" s="85"/>
      <c r="BTT23" s="74"/>
      <c r="BTU23" s="74"/>
      <c r="BTV23" s="85"/>
      <c r="BTW23" s="74"/>
      <c r="BTX23" s="74"/>
      <c r="BTY23" s="85"/>
      <c r="BTZ23" s="80"/>
      <c r="BUA23" s="80"/>
      <c r="BUB23" s="85"/>
      <c r="BUC23" s="77"/>
      <c r="BUD23" s="74"/>
      <c r="BUE23" s="74"/>
      <c r="BUF23" s="85"/>
      <c r="BUG23" s="74"/>
      <c r="BUH23" s="74"/>
      <c r="BUI23" s="85"/>
      <c r="BUJ23" s="74"/>
      <c r="BUK23" s="74"/>
      <c r="BUL23" s="85"/>
      <c r="BUM23" s="74"/>
      <c r="BUN23" s="74"/>
      <c r="BUO23" s="85"/>
      <c r="BUP23" s="80"/>
      <c r="BUQ23" s="80"/>
      <c r="BUR23" s="85"/>
      <c r="BUS23" s="77"/>
      <c r="BUT23" s="74"/>
      <c r="BUU23" s="74"/>
      <c r="BUV23" s="85"/>
      <c r="BUW23" s="74"/>
      <c r="BUX23" s="74"/>
      <c r="BUY23" s="85"/>
      <c r="BUZ23" s="74"/>
      <c r="BVA23" s="74"/>
      <c r="BVB23" s="85"/>
      <c r="BVC23" s="74"/>
      <c r="BVD23" s="74"/>
      <c r="BVE23" s="85"/>
      <c r="BVF23" s="80"/>
      <c r="BVG23" s="80"/>
      <c r="BVH23" s="85"/>
      <c r="BVI23" s="77"/>
      <c r="BVJ23" s="74"/>
      <c r="BVK23" s="74"/>
      <c r="BVL23" s="85"/>
      <c r="BVM23" s="74"/>
      <c r="BVN23" s="74"/>
      <c r="BVO23" s="85"/>
      <c r="BVP23" s="74"/>
      <c r="BVQ23" s="74"/>
      <c r="BVR23" s="85"/>
      <c r="BVS23" s="74"/>
      <c r="BVT23" s="74"/>
      <c r="BVU23" s="85"/>
      <c r="BVV23" s="80"/>
      <c r="BVW23" s="80"/>
      <c r="BVX23" s="85"/>
      <c r="BVY23" s="77"/>
      <c r="BVZ23" s="74"/>
      <c r="BWA23" s="74"/>
      <c r="BWB23" s="85"/>
      <c r="BWC23" s="74"/>
      <c r="BWD23" s="74"/>
      <c r="BWE23" s="85"/>
      <c r="BWF23" s="74"/>
      <c r="BWG23" s="74"/>
      <c r="BWH23" s="85"/>
      <c r="BWI23" s="74"/>
      <c r="BWJ23" s="74"/>
      <c r="BWK23" s="85"/>
      <c r="BWL23" s="80"/>
      <c r="BWM23" s="80"/>
      <c r="BWN23" s="85"/>
      <c r="BWO23" s="77"/>
      <c r="BWP23" s="74"/>
      <c r="BWQ23" s="74"/>
      <c r="BWR23" s="85"/>
      <c r="BWS23" s="74"/>
      <c r="BWT23" s="74"/>
      <c r="BWU23" s="85"/>
      <c r="BWV23" s="74"/>
      <c r="BWW23" s="74"/>
      <c r="BWX23" s="85"/>
      <c r="BWY23" s="74"/>
      <c r="BWZ23" s="74"/>
      <c r="BXA23" s="85"/>
      <c r="BXB23" s="80"/>
      <c r="BXC23" s="80"/>
      <c r="BXD23" s="85"/>
      <c r="BXE23" s="77"/>
      <c r="BXF23" s="74"/>
      <c r="BXG23" s="74"/>
      <c r="BXH23" s="85"/>
      <c r="BXI23" s="74"/>
      <c r="BXJ23" s="74"/>
      <c r="BXK23" s="85"/>
      <c r="BXL23" s="74"/>
      <c r="BXM23" s="74"/>
      <c r="BXN23" s="85"/>
      <c r="BXO23" s="74"/>
      <c r="BXP23" s="74"/>
      <c r="BXQ23" s="85"/>
      <c r="BXR23" s="80"/>
      <c r="BXS23" s="80"/>
      <c r="BXT23" s="85"/>
      <c r="BXU23" s="77"/>
      <c r="BXV23" s="74"/>
      <c r="BXW23" s="74"/>
      <c r="BXX23" s="85"/>
      <c r="BXY23" s="74"/>
      <c r="BXZ23" s="74"/>
      <c r="BYA23" s="85"/>
      <c r="BYB23" s="74"/>
      <c r="BYC23" s="74"/>
      <c r="BYD23" s="85"/>
      <c r="BYE23" s="74"/>
      <c r="BYF23" s="74"/>
      <c r="BYG23" s="85"/>
      <c r="BYH23" s="80"/>
      <c r="BYI23" s="80"/>
      <c r="BYJ23" s="85"/>
      <c r="BYK23" s="77"/>
      <c r="BYL23" s="74"/>
      <c r="BYM23" s="74"/>
      <c r="BYN23" s="85"/>
      <c r="BYO23" s="74"/>
      <c r="BYP23" s="74"/>
      <c r="BYQ23" s="85"/>
      <c r="BYR23" s="74"/>
      <c r="BYS23" s="74"/>
      <c r="BYT23" s="85"/>
      <c r="BYU23" s="74"/>
      <c r="BYV23" s="74"/>
      <c r="BYW23" s="85"/>
      <c r="BYX23" s="80"/>
      <c r="BYY23" s="80"/>
      <c r="BYZ23" s="85"/>
      <c r="BZA23" s="77"/>
      <c r="BZB23" s="74"/>
      <c r="BZC23" s="74"/>
      <c r="BZD23" s="85"/>
      <c r="BZE23" s="74"/>
      <c r="BZF23" s="74"/>
      <c r="BZG23" s="85"/>
      <c r="BZH23" s="74"/>
      <c r="BZI23" s="74"/>
      <c r="BZJ23" s="85"/>
      <c r="BZK23" s="74"/>
      <c r="BZL23" s="74"/>
      <c r="BZM23" s="85"/>
      <c r="BZN23" s="80"/>
      <c r="BZO23" s="80"/>
      <c r="BZP23" s="85"/>
      <c r="BZQ23" s="77"/>
      <c r="BZR23" s="74"/>
      <c r="BZS23" s="74"/>
      <c r="BZT23" s="85"/>
      <c r="BZU23" s="74"/>
      <c r="BZV23" s="74"/>
      <c r="BZW23" s="85"/>
      <c r="BZX23" s="74"/>
      <c r="BZY23" s="74"/>
      <c r="BZZ23" s="85"/>
      <c r="CAA23" s="74"/>
      <c r="CAB23" s="74"/>
      <c r="CAC23" s="85"/>
      <c r="CAD23" s="80"/>
      <c r="CAE23" s="80"/>
      <c r="CAF23" s="85"/>
      <c r="CAG23" s="77"/>
      <c r="CAH23" s="74"/>
      <c r="CAI23" s="74"/>
      <c r="CAJ23" s="85"/>
      <c r="CAK23" s="74"/>
      <c r="CAL23" s="74"/>
      <c r="CAM23" s="85"/>
      <c r="CAN23" s="74"/>
      <c r="CAO23" s="74"/>
      <c r="CAP23" s="85"/>
      <c r="CAQ23" s="74"/>
      <c r="CAR23" s="74"/>
      <c r="CAS23" s="85"/>
      <c r="CAT23" s="80"/>
      <c r="CAU23" s="80"/>
      <c r="CAV23" s="85"/>
      <c r="CAW23" s="77"/>
      <c r="CAX23" s="74"/>
      <c r="CAY23" s="74"/>
      <c r="CAZ23" s="85"/>
      <c r="CBA23" s="74"/>
      <c r="CBB23" s="74"/>
      <c r="CBC23" s="85"/>
      <c r="CBD23" s="74"/>
      <c r="CBE23" s="74"/>
      <c r="CBF23" s="85"/>
      <c r="CBG23" s="74"/>
      <c r="CBH23" s="74"/>
      <c r="CBI23" s="85"/>
      <c r="CBJ23" s="80"/>
      <c r="CBK23" s="80"/>
      <c r="CBL23" s="85"/>
      <c r="CBM23" s="77"/>
      <c r="CBN23" s="74"/>
      <c r="CBO23" s="74"/>
      <c r="CBP23" s="85"/>
      <c r="CBQ23" s="74"/>
      <c r="CBR23" s="74"/>
      <c r="CBS23" s="85"/>
      <c r="CBT23" s="74"/>
      <c r="CBU23" s="74"/>
      <c r="CBV23" s="85"/>
      <c r="CBW23" s="74"/>
      <c r="CBX23" s="74"/>
      <c r="CBY23" s="85"/>
      <c r="CBZ23" s="80"/>
      <c r="CCA23" s="80"/>
      <c r="CCB23" s="85"/>
      <c r="CCC23" s="77"/>
      <c r="CCD23" s="74"/>
      <c r="CCE23" s="74"/>
      <c r="CCF23" s="85"/>
      <c r="CCG23" s="74"/>
      <c r="CCH23" s="74"/>
      <c r="CCI23" s="85"/>
      <c r="CCJ23" s="74"/>
      <c r="CCK23" s="74"/>
      <c r="CCL23" s="85"/>
      <c r="CCM23" s="74"/>
      <c r="CCN23" s="74"/>
      <c r="CCO23" s="85"/>
      <c r="CCP23" s="80"/>
      <c r="CCQ23" s="80"/>
      <c r="CCR23" s="85"/>
      <c r="CCS23" s="77"/>
      <c r="CCT23" s="74"/>
      <c r="CCU23" s="74"/>
      <c r="CCV23" s="85"/>
      <c r="CCW23" s="74"/>
      <c r="CCX23" s="74"/>
      <c r="CCY23" s="85"/>
      <c r="CCZ23" s="74"/>
      <c r="CDA23" s="74"/>
      <c r="CDB23" s="85"/>
      <c r="CDC23" s="74"/>
      <c r="CDD23" s="74"/>
      <c r="CDE23" s="85"/>
      <c r="CDF23" s="80"/>
      <c r="CDG23" s="80"/>
      <c r="CDH23" s="85"/>
      <c r="CDI23" s="77"/>
      <c r="CDJ23" s="74"/>
      <c r="CDK23" s="74"/>
      <c r="CDL23" s="85"/>
      <c r="CDM23" s="74"/>
      <c r="CDN23" s="74"/>
      <c r="CDO23" s="85"/>
      <c r="CDP23" s="74"/>
      <c r="CDQ23" s="74"/>
      <c r="CDR23" s="85"/>
      <c r="CDS23" s="74"/>
      <c r="CDT23" s="74"/>
      <c r="CDU23" s="85"/>
      <c r="CDV23" s="80"/>
      <c r="CDW23" s="80"/>
      <c r="CDX23" s="85"/>
      <c r="CDY23" s="77"/>
      <c r="CDZ23" s="74"/>
      <c r="CEA23" s="74"/>
      <c r="CEB23" s="85"/>
      <c r="CEC23" s="74"/>
      <c r="CED23" s="74"/>
      <c r="CEE23" s="85"/>
      <c r="CEF23" s="74"/>
      <c r="CEG23" s="74"/>
      <c r="CEH23" s="85"/>
      <c r="CEI23" s="74"/>
      <c r="CEJ23" s="74"/>
      <c r="CEK23" s="85"/>
      <c r="CEL23" s="80"/>
      <c r="CEM23" s="80"/>
      <c r="CEN23" s="85"/>
      <c r="CEO23" s="77"/>
      <c r="CEP23" s="74"/>
      <c r="CEQ23" s="74"/>
      <c r="CER23" s="85"/>
      <c r="CES23" s="74"/>
      <c r="CET23" s="74"/>
      <c r="CEU23" s="85"/>
      <c r="CEV23" s="74"/>
      <c r="CEW23" s="74"/>
      <c r="CEX23" s="85"/>
      <c r="CEY23" s="74"/>
      <c r="CEZ23" s="74"/>
      <c r="CFA23" s="85"/>
      <c r="CFB23" s="80"/>
      <c r="CFC23" s="80"/>
      <c r="CFD23" s="85"/>
      <c r="CFE23" s="77"/>
      <c r="CFF23" s="74"/>
      <c r="CFG23" s="74"/>
      <c r="CFH23" s="85"/>
      <c r="CFI23" s="74"/>
      <c r="CFJ23" s="74"/>
      <c r="CFK23" s="85"/>
      <c r="CFL23" s="74"/>
      <c r="CFM23" s="74"/>
      <c r="CFN23" s="85"/>
      <c r="CFO23" s="74"/>
      <c r="CFP23" s="74"/>
      <c r="CFQ23" s="85"/>
      <c r="CFR23" s="80"/>
      <c r="CFS23" s="80"/>
      <c r="CFT23" s="85"/>
      <c r="CFU23" s="77"/>
      <c r="CFV23" s="74"/>
      <c r="CFW23" s="74"/>
      <c r="CFX23" s="85"/>
      <c r="CFY23" s="74"/>
      <c r="CFZ23" s="74"/>
      <c r="CGA23" s="85"/>
      <c r="CGB23" s="74"/>
      <c r="CGC23" s="74"/>
      <c r="CGD23" s="85"/>
      <c r="CGE23" s="74"/>
      <c r="CGF23" s="74"/>
      <c r="CGG23" s="85"/>
      <c r="CGH23" s="80"/>
      <c r="CGI23" s="80"/>
      <c r="CGJ23" s="85"/>
      <c r="CGK23" s="77"/>
      <c r="CGL23" s="74"/>
      <c r="CGM23" s="74"/>
      <c r="CGN23" s="85"/>
      <c r="CGO23" s="74"/>
      <c r="CGP23" s="74"/>
      <c r="CGQ23" s="85"/>
      <c r="CGR23" s="74"/>
      <c r="CGS23" s="74"/>
      <c r="CGT23" s="85"/>
      <c r="CGU23" s="74"/>
      <c r="CGV23" s="74"/>
      <c r="CGW23" s="85"/>
      <c r="CGX23" s="80"/>
      <c r="CGY23" s="80"/>
      <c r="CGZ23" s="85"/>
      <c r="CHA23" s="77"/>
      <c r="CHB23" s="74"/>
      <c r="CHC23" s="74"/>
      <c r="CHD23" s="85"/>
      <c r="CHE23" s="74"/>
      <c r="CHF23" s="74"/>
      <c r="CHG23" s="85"/>
      <c r="CHH23" s="74"/>
      <c r="CHI23" s="74"/>
      <c r="CHJ23" s="85"/>
      <c r="CHK23" s="74"/>
      <c r="CHL23" s="74"/>
      <c r="CHM23" s="85"/>
      <c r="CHN23" s="80"/>
      <c r="CHO23" s="80"/>
      <c r="CHP23" s="85"/>
      <c r="CHQ23" s="77"/>
      <c r="CHR23" s="74"/>
      <c r="CHS23" s="74"/>
      <c r="CHT23" s="85"/>
      <c r="CHU23" s="74"/>
      <c r="CHV23" s="74"/>
      <c r="CHW23" s="85"/>
      <c r="CHX23" s="74"/>
      <c r="CHY23" s="74"/>
      <c r="CHZ23" s="85"/>
      <c r="CIA23" s="74"/>
      <c r="CIB23" s="74"/>
      <c r="CIC23" s="85"/>
      <c r="CID23" s="80"/>
      <c r="CIE23" s="80"/>
      <c r="CIF23" s="85"/>
      <c r="CIG23" s="77"/>
      <c r="CIH23" s="74"/>
      <c r="CII23" s="74"/>
      <c r="CIJ23" s="85"/>
      <c r="CIK23" s="74"/>
      <c r="CIL23" s="74"/>
      <c r="CIM23" s="85"/>
      <c r="CIN23" s="74"/>
      <c r="CIO23" s="74"/>
      <c r="CIP23" s="85"/>
      <c r="CIQ23" s="74"/>
      <c r="CIR23" s="74"/>
      <c r="CIS23" s="85"/>
      <c r="CIT23" s="80"/>
      <c r="CIU23" s="80"/>
      <c r="CIV23" s="85"/>
      <c r="CIW23" s="77"/>
      <c r="CIX23" s="74"/>
      <c r="CIY23" s="74"/>
      <c r="CIZ23" s="85"/>
      <c r="CJA23" s="74"/>
      <c r="CJB23" s="74"/>
      <c r="CJC23" s="85"/>
      <c r="CJD23" s="74"/>
      <c r="CJE23" s="74"/>
      <c r="CJF23" s="85"/>
      <c r="CJG23" s="74"/>
      <c r="CJH23" s="74"/>
      <c r="CJI23" s="85"/>
      <c r="CJJ23" s="80"/>
      <c r="CJK23" s="80"/>
      <c r="CJL23" s="85"/>
      <c r="CJM23" s="77"/>
      <c r="CJN23" s="74"/>
      <c r="CJO23" s="74"/>
      <c r="CJP23" s="85"/>
      <c r="CJQ23" s="74"/>
      <c r="CJR23" s="74"/>
      <c r="CJS23" s="85"/>
      <c r="CJT23" s="74"/>
      <c r="CJU23" s="74"/>
      <c r="CJV23" s="85"/>
      <c r="CJW23" s="74"/>
      <c r="CJX23" s="74"/>
      <c r="CJY23" s="85"/>
      <c r="CJZ23" s="80"/>
      <c r="CKA23" s="80"/>
      <c r="CKB23" s="85"/>
      <c r="CKC23" s="77"/>
      <c r="CKD23" s="74"/>
      <c r="CKE23" s="74"/>
      <c r="CKF23" s="85"/>
      <c r="CKG23" s="74"/>
      <c r="CKH23" s="74"/>
      <c r="CKI23" s="85"/>
      <c r="CKJ23" s="74"/>
      <c r="CKK23" s="74"/>
      <c r="CKL23" s="85"/>
      <c r="CKM23" s="74"/>
      <c r="CKN23" s="74"/>
      <c r="CKO23" s="85"/>
      <c r="CKP23" s="80"/>
      <c r="CKQ23" s="80"/>
      <c r="CKR23" s="85"/>
      <c r="CKS23" s="77"/>
      <c r="CKT23" s="74"/>
      <c r="CKU23" s="74"/>
      <c r="CKV23" s="85"/>
      <c r="CKW23" s="74"/>
      <c r="CKX23" s="74"/>
      <c r="CKY23" s="85"/>
      <c r="CKZ23" s="74"/>
      <c r="CLA23" s="74"/>
      <c r="CLB23" s="85"/>
      <c r="CLC23" s="74"/>
      <c r="CLD23" s="74"/>
      <c r="CLE23" s="85"/>
      <c r="CLF23" s="80"/>
      <c r="CLG23" s="80"/>
      <c r="CLH23" s="85"/>
      <c r="CLI23" s="77"/>
      <c r="CLJ23" s="74"/>
      <c r="CLK23" s="74"/>
      <c r="CLL23" s="85"/>
      <c r="CLM23" s="74"/>
      <c r="CLN23" s="74"/>
      <c r="CLO23" s="85"/>
      <c r="CLP23" s="74"/>
      <c r="CLQ23" s="74"/>
      <c r="CLR23" s="85"/>
      <c r="CLS23" s="74"/>
      <c r="CLT23" s="74"/>
      <c r="CLU23" s="85"/>
      <c r="CLV23" s="80"/>
      <c r="CLW23" s="80"/>
      <c r="CLX23" s="85"/>
      <c r="CLY23" s="77"/>
      <c r="CLZ23" s="74"/>
      <c r="CMA23" s="74"/>
      <c r="CMB23" s="85"/>
      <c r="CMC23" s="74"/>
      <c r="CMD23" s="74"/>
      <c r="CME23" s="85"/>
      <c r="CMF23" s="74"/>
      <c r="CMG23" s="74"/>
      <c r="CMH23" s="85"/>
      <c r="CMI23" s="74"/>
      <c r="CMJ23" s="74"/>
      <c r="CMK23" s="85"/>
      <c r="CML23" s="80"/>
      <c r="CMM23" s="80"/>
      <c r="CMN23" s="85"/>
      <c r="CMO23" s="77"/>
      <c r="CMP23" s="74"/>
      <c r="CMQ23" s="74"/>
      <c r="CMR23" s="85"/>
      <c r="CMS23" s="74"/>
      <c r="CMT23" s="74"/>
      <c r="CMU23" s="85"/>
      <c r="CMV23" s="74"/>
      <c r="CMW23" s="74"/>
      <c r="CMX23" s="85"/>
      <c r="CMY23" s="74"/>
      <c r="CMZ23" s="74"/>
      <c r="CNA23" s="85"/>
      <c r="CNB23" s="80"/>
      <c r="CNC23" s="80"/>
      <c r="CND23" s="85"/>
      <c r="CNE23" s="77"/>
      <c r="CNF23" s="74"/>
      <c r="CNG23" s="74"/>
      <c r="CNH23" s="85"/>
      <c r="CNI23" s="74"/>
      <c r="CNJ23" s="74"/>
      <c r="CNK23" s="85"/>
      <c r="CNL23" s="74"/>
      <c r="CNM23" s="74"/>
      <c r="CNN23" s="85"/>
      <c r="CNO23" s="74"/>
      <c r="CNP23" s="74"/>
      <c r="CNQ23" s="85"/>
      <c r="CNR23" s="80"/>
      <c r="CNS23" s="80"/>
      <c r="CNT23" s="85"/>
      <c r="CNU23" s="77"/>
      <c r="CNV23" s="74"/>
      <c r="CNW23" s="74"/>
      <c r="CNX23" s="85"/>
      <c r="CNY23" s="74"/>
      <c r="CNZ23" s="74"/>
      <c r="COA23" s="85"/>
      <c r="COB23" s="74"/>
      <c r="COC23" s="74"/>
      <c r="COD23" s="85"/>
      <c r="COE23" s="74"/>
      <c r="COF23" s="74"/>
      <c r="COG23" s="85"/>
      <c r="COH23" s="80"/>
      <c r="COI23" s="80"/>
      <c r="COJ23" s="85"/>
      <c r="COK23" s="77"/>
      <c r="COL23" s="74"/>
      <c r="COM23" s="74"/>
      <c r="CON23" s="85"/>
      <c r="COO23" s="74"/>
      <c r="COP23" s="74"/>
      <c r="COQ23" s="85"/>
      <c r="COR23" s="74"/>
      <c r="COS23" s="74"/>
      <c r="COT23" s="85"/>
      <c r="COU23" s="74"/>
      <c r="COV23" s="74"/>
      <c r="COW23" s="85"/>
      <c r="COX23" s="80"/>
      <c r="COY23" s="80"/>
      <c r="COZ23" s="85"/>
      <c r="CPA23" s="77"/>
      <c r="CPB23" s="74"/>
      <c r="CPC23" s="74"/>
      <c r="CPD23" s="85"/>
      <c r="CPE23" s="74"/>
      <c r="CPF23" s="74"/>
      <c r="CPG23" s="85"/>
      <c r="CPH23" s="74"/>
      <c r="CPI23" s="74"/>
      <c r="CPJ23" s="85"/>
      <c r="CPK23" s="74"/>
      <c r="CPL23" s="74"/>
      <c r="CPM23" s="85"/>
      <c r="CPN23" s="80"/>
      <c r="CPO23" s="80"/>
      <c r="CPP23" s="85"/>
      <c r="CPQ23" s="77"/>
      <c r="CPR23" s="74"/>
      <c r="CPS23" s="74"/>
      <c r="CPT23" s="85"/>
      <c r="CPU23" s="74"/>
      <c r="CPV23" s="74"/>
      <c r="CPW23" s="85"/>
      <c r="CPX23" s="74"/>
      <c r="CPY23" s="74"/>
      <c r="CPZ23" s="85"/>
      <c r="CQA23" s="74"/>
      <c r="CQB23" s="74"/>
      <c r="CQC23" s="85"/>
      <c r="CQD23" s="80"/>
      <c r="CQE23" s="80"/>
      <c r="CQF23" s="85"/>
      <c r="CQG23" s="77"/>
      <c r="CQH23" s="74"/>
      <c r="CQI23" s="74"/>
      <c r="CQJ23" s="85"/>
      <c r="CQK23" s="74"/>
      <c r="CQL23" s="74"/>
      <c r="CQM23" s="85"/>
      <c r="CQN23" s="74"/>
      <c r="CQO23" s="74"/>
      <c r="CQP23" s="85"/>
      <c r="CQQ23" s="74"/>
      <c r="CQR23" s="74"/>
      <c r="CQS23" s="85"/>
      <c r="CQT23" s="80"/>
      <c r="CQU23" s="80"/>
      <c r="CQV23" s="85"/>
      <c r="CQW23" s="77"/>
      <c r="CQX23" s="74"/>
      <c r="CQY23" s="74"/>
      <c r="CQZ23" s="85"/>
      <c r="CRA23" s="74"/>
      <c r="CRB23" s="74"/>
      <c r="CRC23" s="85"/>
      <c r="CRD23" s="74"/>
      <c r="CRE23" s="74"/>
      <c r="CRF23" s="85"/>
      <c r="CRG23" s="74"/>
      <c r="CRH23" s="74"/>
      <c r="CRI23" s="85"/>
      <c r="CRJ23" s="80"/>
      <c r="CRK23" s="80"/>
      <c r="CRL23" s="85"/>
      <c r="CRM23" s="77"/>
      <c r="CRN23" s="74"/>
      <c r="CRO23" s="74"/>
      <c r="CRP23" s="85"/>
      <c r="CRQ23" s="74"/>
      <c r="CRR23" s="74"/>
      <c r="CRS23" s="85"/>
      <c r="CRT23" s="74"/>
      <c r="CRU23" s="74"/>
      <c r="CRV23" s="85"/>
      <c r="CRW23" s="74"/>
      <c r="CRX23" s="74"/>
      <c r="CRY23" s="85"/>
      <c r="CRZ23" s="80"/>
      <c r="CSA23" s="80"/>
      <c r="CSB23" s="85"/>
      <c r="CSC23" s="77"/>
      <c r="CSD23" s="74"/>
      <c r="CSE23" s="74"/>
      <c r="CSF23" s="85"/>
      <c r="CSG23" s="74"/>
      <c r="CSH23" s="74"/>
      <c r="CSI23" s="85"/>
      <c r="CSJ23" s="74"/>
      <c r="CSK23" s="74"/>
      <c r="CSL23" s="85"/>
      <c r="CSM23" s="74"/>
      <c r="CSN23" s="74"/>
      <c r="CSO23" s="85"/>
      <c r="CSP23" s="80"/>
      <c r="CSQ23" s="80"/>
      <c r="CSR23" s="85"/>
      <c r="CSS23" s="77"/>
      <c r="CST23" s="74"/>
      <c r="CSU23" s="74"/>
      <c r="CSV23" s="85"/>
      <c r="CSW23" s="74"/>
      <c r="CSX23" s="74"/>
      <c r="CSY23" s="85"/>
      <c r="CSZ23" s="74"/>
      <c r="CTA23" s="74"/>
      <c r="CTB23" s="85"/>
      <c r="CTC23" s="74"/>
      <c r="CTD23" s="74"/>
      <c r="CTE23" s="85"/>
      <c r="CTF23" s="80"/>
      <c r="CTG23" s="80"/>
      <c r="CTH23" s="85"/>
      <c r="CTI23" s="77"/>
      <c r="CTJ23" s="74"/>
      <c r="CTK23" s="74"/>
      <c r="CTL23" s="85"/>
      <c r="CTM23" s="74"/>
      <c r="CTN23" s="74"/>
      <c r="CTO23" s="85"/>
      <c r="CTP23" s="74"/>
      <c r="CTQ23" s="74"/>
      <c r="CTR23" s="85"/>
      <c r="CTS23" s="74"/>
      <c r="CTT23" s="74"/>
      <c r="CTU23" s="85"/>
      <c r="CTV23" s="80"/>
      <c r="CTW23" s="80"/>
      <c r="CTX23" s="85"/>
      <c r="CTY23" s="77"/>
      <c r="CTZ23" s="74"/>
      <c r="CUA23" s="74"/>
      <c r="CUB23" s="85"/>
      <c r="CUC23" s="74"/>
      <c r="CUD23" s="74"/>
      <c r="CUE23" s="85"/>
      <c r="CUF23" s="74"/>
      <c r="CUG23" s="74"/>
      <c r="CUH23" s="85"/>
      <c r="CUI23" s="74"/>
      <c r="CUJ23" s="74"/>
      <c r="CUK23" s="85"/>
      <c r="CUL23" s="80"/>
      <c r="CUM23" s="80"/>
      <c r="CUN23" s="85"/>
      <c r="CUO23" s="77"/>
      <c r="CUP23" s="74"/>
      <c r="CUQ23" s="74"/>
      <c r="CUR23" s="85"/>
      <c r="CUS23" s="74"/>
      <c r="CUT23" s="74"/>
      <c r="CUU23" s="85"/>
      <c r="CUV23" s="74"/>
      <c r="CUW23" s="74"/>
      <c r="CUX23" s="85"/>
      <c r="CUY23" s="74"/>
      <c r="CUZ23" s="74"/>
      <c r="CVA23" s="85"/>
      <c r="CVB23" s="80"/>
      <c r="CVC23" s="80"/>
      <c r="CVD23" s="85"/>
      <c r="CVE23" s="77"/>
      <c r="CVF23" s="74"/>
      <c r="CVG23" s="74"/>
      <c r="CVH23" s="85"/>
      <c r="CVI23" s="74"/>
      <c r="CVJ23" s="74"/>
      <c r="CVK23" s="85"/>
      <c r="CVL23" s="74"/>
      <c r="CVM23" s="74"/>
      <c r="CVN23" s="85"/>
      <c r="CVO23" s="74"/>
      <c r="CVP23" s="74"/>
      <c r="CVQ23" s="85"/>
      <c r="CVR23" s="80"/>
      <c r="CVS23" s="80"/>
      <c r="CVT23" s="85"/>
      <c r="CVU23" s="77"/>
      <c r="CVV23" s="74"/>
      <c r="CVW23" s="74"/>
      <c r="CVX23" s="85"/>
      <c r="CVY23" s="74"/>
      <c r="CVZ23" s="74"/>
      <c r="CWA23" s="85"/>
      <c r="CWB23" s="74"/>
      <c r="CWC23" s="74"/>
      <c r="CWD23" s="85"/>
      <c r="CWE23" s="74"/>
      <c r="CWF23" s="74"/>
      <c r="CWG23" s="85"/>
      <c r="CWH23" s="80"/>
      <c r="CWI23" s="80"/>
      <c r="CWJ23" s="85"/>
      <c r="CWK23" s="77"/>
      <c r="CWL23" s="74"/>
      <c r="CWM23" s="74"/>
      <c r="CWN23" s="85"/>
      <c r="CWO23" s="74"/>
      <c r="CWP23" s="74"/>
      <c r="CWQ23" s="85"/>
      <c r="CWR23" s="74"/>
      <c r="CWS23" s="74"/>
      <c r="CWT23" s="85"/>
      <c r="CWU23" s="74"/>
      <c r="CWV23" s="74"/>
      <c r="CWW23" s="85"/>
      <c r="CWX23" s="80"/>
      <c r="CWY23" s="80"/>
      <c r="CWZ23" s="85"/>
      <c r="CXA23" s="77"/>
      <c r="CXB23" s="74"/>
      <c r="CXC23" s="74"/>
      <c r="CXD23" s="85"/>
      <c r="CXE23" s="74"/>
      <c r="CXF23" s="74"/>
      <c r="CXG23" s="85"/>
      <c r="CXH23" s="74"/>
      <c r="CXI23" s="74"/>
      <c r="CXJ23" s="85"/>
      <c r="CXK23" s="74"/>
      <c r="CXL23" s="74"/>
      <c r="CXM23" s="85"/>
      <c r="CXN23" s="80"/>
      <c r="CXO23" s="80"/>
      <c r="CXP23" s="85"/>
      <c r="CXQ23" s="77"/>
      <c r="CXR23" s="74"/>
      <c r="CXS23" s="74"/>
      <c r="CXT23" s="85"/>
      <c r="CXU23" s="74"/>
      <c r="CXV23" s="74"/>
      <c r="CXW23" s="85"/>
      <c r="CXX23" s="74"/>
      <c r="CXY23" s="74"/>
      <c r="CXZ23" s="85"/>
      <c r="CYA23" s="74"/>
      <c r="CYB23" s="74"/>
      <c r="CYC23" s="85"/>
      <c r="CYD23" s="80"/>
      <c r="CYE23" s="80"/>
      <c r="CYF23" s="85"/>
      <c r="CYG23" s="77"/>
      <c r="CYH23" s="74"/>
      <c r="CYI23" s="74"/>
      <c r="CYJ23" s="85"/>
      <c r="CYK23" s="74"/>
      <c r="CYL23" s="74"/>
      <c r="CYM23" s="85"/>
      <c r="CYN23" s="74"/>
      <c r="CYO23" s="74"/>
      <c r="CYP23" s="85"/>
      <c r="CYQ23" s="74"/>
      <c r="CYR23" s="74"/>
      <c r="CYS23" s="85"/>
      <c r="CYT23" s="80"/>
      <c r="CYU23" s="80"/>
      <c r="CYV23" s="85"/>
      <c r="CYW23" s="77"/>
      <c r="CYX23" s="74"/>
      <c r="CYY23" s="74"/>
      <c r="CYZ23" s="85"/>
      <c r="CZA23" s="74"/>
      <c r="CZB23" s="74"/>
      <c r="CZC23" s="85"/>
      <c r="CZD23" s="74"/>
      <c r="CZE23" s="74"/>
      <c r="CZF23" s="85"/>
      <c r="CZG23" s="74"/>
      <c r="CZH23" s="74"/>
      <c r="CZI23" s="85"/>
      <c r="CZJ23" s="80"/>
      <c r="CZK23" s="80"/>
      <c r="CZL23" s="85"/>
      <c r="CZM23" s="77"/>
      <c r="CZN23" s="74"/>
      <c r="CZO23" s="74"/>
      <c r="CZP23" s="85"/>
      <c r="CZQ23" s="74"/>
      <c r="CZR23" s="74"/>
      <c r="CZS23" s="85"/>
      <c r="CZT23" s="74"/>
      <c r="CZU23" s="74"/>
      <c r="CZV23" s="85"/>
      <c r="CZW23" s="74"/>
      <c r="CZX23" s="74"/>
      <c r="CZY23" s="85"/>
      <c r="CZZ23" s="80"/>
      <c r="DAA23" s="80"/>
      <c r="DAB23" s="85"/>
      <c r="DAC23" s="77"/>
      <c r="DAD23" s="74"/>
      <c r="DAE23" s="74"/>
      <c r="DAF23" s="85"/>
      <c r="DAG23" s="74"/>
      <c r="DAH23" s="74"/>
      <c r="DAI23" s="85"/>
      <c r="DAJ23" s="74"/>
      <c r="DAK23" s="74"/>
      <c r="DAL23" s="85"/>
      <c r="DAM23" s="74"/>
      <c r="DAN23" s="74"/>
      <c r="DAO23" s="85"/>
      <c r="DAP23" s="80"/>
      <c r="DAQ23" s="80"/>
      <c r="DAR23" s="85"/>
      <c r="DAS23" s="77"/>
      <c r="DAT23" s="74"/>
      <c r="DAU23" s="74"/>
      <c r="DAV23" s="85"/>
      <c r="DAW23" s="74"/>
      <c r="DAX23" s="74"/>
      <c r="DAY23" s="85"/>
      <c r="DAZ23" s="74"/>
      <c r="DBA23" s="74"/>
      <c r="DBB23" s="85"/>
      <c r="DBC23" s="74"/>
      <c r="DBD23" s="74"/>
      <c r="DBE23" s="85"/>
      <c r="DBF23" s="80"/>
      <c r="DBG23" s="80"/>
      <c r="DBH23" s="85"/>
      <c r="DBI23" s="77"/>
      <c r="DBJ23" s="74"/>
      <c r="DBK23" s="74"/>
      <c r="DBL23" s="85"/>
      <c r="DBM23" s="74"/>
      <c r="DBN23" s="74"/>
      <c r="DBO23" s="85"/>
      <c r="DBP23" s="74"/>
      <c r="DBQ23" s="74"/>
      <c r="DBR23" s="85"/>
      <c r="DBS23" s="74"/>
      <c r="DBT23" s="74"/>
      <c r="DBU23" s="85"/>
      <c r="DBV23" s="80"/>
      <c r="DBW23" s="80"/>
      <c r="DBX23" s="85"/>
      <c r="DBY23" s="77"/>
      <c r="DBZ23" s="74"/>
      <c r="DCA23" s="74"/>
      <c r="DCB23" s="85"/>
      <c r="DCC23" s="74"/>
      <c r="DCD23" s="74"/>
      <c r="DCE23" s="85"/>
      <c r="DCF23" s="74"/>
      <c r="DCG23" s="74"/>
      <c r="DCH23" s="85"/>
      <c r="DCI23" s="74"/>
      <c r="DCJ23" s="74"/>
      <c r="DCK23" s="85"/>
      <c r="DCL23" s="80"/>
      <c r="DCM23" s="80"/>
      <c r="DCN23" s="85"/>
      <c r="DCO23" s="77"/>
      <c r="DCP23" s="74"/>
      <c r="DCQ23" s="74"/>
      <c r="DCR23" s="85"/>
      <c r="DCS23" s="74"/>
      <c r="DCT23" s="74"/>
      <c r="DCU23" s="85"/>
      <c r="DCV23" s="74"/>
      <c r="DCW23" s="74"/>
      <c r="DCX23" s="85"/>
      <c r="DCY23" s="74"/>
      <c r="DCZ23" s="74"/>
      <c r="DDA23" s="85"/>
      <c r="DDB23" s="80"/>
      <c r="DDC23" s="80"/>
      <c r="DDD23" s="85"/>
      <c r="DDE23" s="77"/>
      <c r="DDF23" s="74"/>
      <c r="DDG23" s="74"/>
      <c r="DDH23" s="85"/>
      <c r="DDI23" s="74"/>
      <c r="DDJ23" s="74"/>
      <c r="DDK23" s="85"/>
      <c r="DDL23" s="74"/>
      <c r="DDM23" s="74"/>
      <c r="DDN23" s="85"/>
      <c r="DDO23" s="74"/>
      <c r="DDP23" s="74"/>
      <c r="DDQ23" s="85"/>
      <c r="DDR23" s="80"/>
      <c r="DDS23" s="80"/>
      <c r="DDT23" s="85"/>
      <c r="DDU23" s="77"/>
      <c r="DDV23" s="74"/>
      <c r="DDW23" s="74"/>
      <c r="DDX23" s="85"/>
      <c r="DDY23" s="74"/>
      <c r="DDZ23" s="74"/>
      <c r="DEA23" s="85"/>
      <c r="DEB23" s="74"/>
      <c r="DEC23" s="74"/>
      <c r="DED23" s="85"/>
      <c r="DEE23" s="74"/>
      <c r="DEF23" s="74"/>
      <c r="DEG23" s="85"/>
      <c r="DEH23" s="80"/>
      <c r="DEI23" s="80"/>
      <c r="DEJ23" s="85"/>
      <c r="DEK23" s="77"/>
      <c r="DEL23" s="74"/>
      <c r="DEM23" s="74"/>
      <c r="DEN23" s="85"/>
      <c r="DEO23" s="74"/>
      <c r="DEP23" s="74"/>
      <c r="DEQ23" s="85"/>
      <c r="DER23" s="74"/>
      <c r="DES23" s="74"/>
      <c r="DET23" s="85"/>
      <c r="DEU23" s="74"/>
      <c r="DEV23" s="74"/>
      <c r="DEW23" s="85"/>
      <c r="DEX23" s="80"/>
      <c r="DEY23" s="80"/>
      <c r="DEZ23" s="85"/>
      <c r="DFA23" s="77"/>
      <c r="DFB23" s="74"/>
      <c r="DFC23" s="74"/>
      <c r="DFD23" s="85"/>
      <c r="DFE23" s="74"/>
      <c r="DFF23" s="74"/>
      <c r="DFG23" s="85"/>
      <c r="DFH23" s="74"/>
      <c r="DFI23" s="74"/>
      <c r="DFJ23" s="85"/>
      <c r="DFK23" s="74"/>
      <c r="DFL23" s="74"/>
      <c r="DFM23" s="85"/>
      <c r="DFN23" s="80"/>
      <c r="DFO23" s="80"/>
      <c r="DFP23" s="85"/>
      <c r="DFQ23" s="77"/>
      <c r="DFR23" s="74"/>
      <c r="DFS23" s="74"/>
      <c r="DFT23" s="85"/>
      <c r="DFU23" s="74"/>
      <c r="DFV23" s="74"/>
      <c r="DFW23" s="85"/>
      <c r="DFX23" s="74"/>
      <c r="DFY23" s="74"/>
      <c r="DFZ23" s="85"/>
      <c r="DGA23" s="74"/>
      <c r="DGB23" s="74"/>
      <c r="DGC23" s="85"/>
      <c r="DGD23" s="80"/>
      <c r="DGE23" s="80"/>
      <c r="DGF23" s="85"/>
      <c r="DGG23" s="77"/>
      <c r="DGH23" s="74"/>
      <c r="DGI23" s="74"/>
      <c r="DGJ23" s="85"/>
      <c r="DGK23" s="74"/>
      <c r="DGL23" s="74"/>
      <c r="DGM23" s="85"/>
      <c r="DGN23" s="74"/>
      <c r="DGO23" s="74"/>
      <c r="DGP23" s="85"/>
      <c r="DGQ23" s="74"/>
      <c r="DGR23" s="74"/>
      <c r="DGS23" s="85"/>
      <c r="DGT23" s="80"/>
      <c r="DGU23" s="80"/>
      <c r="DGV23" s="85"/>
      <c r="DGW23" s="77"/>
      <c r="DGX23" s="74"/>
      <c r="DGY23" s="74"/>
      <c r="DGZ23" s="85"/>
      <c r="DHA23" s="74"/>
      <c r="DHB23" s="74"/>
      <c r="DHC23" s="85"/>
      <c r="DHD23" s="74"/>
      <c r="DHE23" s="74"/>
      <c r="DHF23" s="85"/>
      <c r="DHG23" s="74"/>
      <c r="DHH23" s="74"/>
      <c r="DHI23" s="85"/>
      <c r="DHJ23" s="80"/>
      <c r="DHK23" s="80"/>
      <c r="DHL23" s="85"/>
      <c r="DHM23" s="77"/>
      <c r="DHN23" s="74"/>
      <c r="DHO23" s="74"/>
      <c r="DHP23" s="85"/>
      <c r="DHQ23" s="74"/>
      <c r="DHR23" s="74"/>
      <c r="DHS23" s="85"/>
      <c r="DHT23" s="74"/>
      <c r="DHU23" s="74"/>
      <c r="DHV23" s="85"/>
      <c r="DHW23" s="74"/>
      <c r="DHX23" s="74"/>
      <c r="DHY23" s="85"/>
      <c r="DHZ23" s="80"/>
      <c r="DIA23" s="80"/>
      <c r="DIB23" s="85"/>
      <c r="DIC23" s="77"/>
      <c r="DID23" s="74"/>
      <c r="DIE23" s="74"/>
      <c r="DIF23" s="85"/>
      <c r="DIG23" s="74"/>
      <c r="DIH23" s="74"/>
      <c r="DII23" s="85"/>
      <c r="DIJ23" s="74"/>
      <c r="DIK23" s="74"/>
      <c r="DIL23" s="85"/>
      <c r="DIM23" s="74"/>
      <c r="DIN23" s="74"/>
      <c r="DIO23" s="85"/>
      <c r="DIP23" s="80"/>
      <c r="DIQ23" s="80"/>
      <c r="DIR23" s="85"/>
      <c r="DIS23" s="77"/>
      <c r="DIT23" s="74"/>
      <c r="DIU23" s="74"/>
      <c r="DIV23" s="85"/>
      <c r="DIW23" s="74"/>
      <c r="DIX23" s="74"/>
      <c r="DIY23" s="85"/>
      <c r="DIZ23" s="74"/>
      <c r="DJA23" s="74"/>
      <c r="DJB23" s="85"/>
      <c r="DJC23" s="74"/>
      <c r="DJD23" s="74"/>
      <c r="DJE23" s="85"/>
      <c r="DJF23" s="80"/>
      <c r="DJG23" s="80"/>
      <c r="DJH23" s="85"/>
      <c r="DJI23" s="77"/>
      <c r="DJJ23" s="74"/>
      <c r="DJK23" s="74"/>
      <c r="DJL23" s="85"/>
      <c r="DJM23" s="74"/>
      <c r="DJN23" s="74"/>
      <c r="DJO23" s="85"/>
      <c r="DJP23" s="74"/>
      <c r="DJQ23" s="74"/>
      <c r="DJR23" s="85"/>
      <c r="DJS23" s="74"/>
      <c r="DJT23" s="74"/>
      <c r="DJU23" s="85"/>
      <c r="DJV23" s="80"/>
      <c r="DJW23" s="80"/>
      <c r="DJX23" s="85"/>
      <c r="DJY23" s="77"/>
      <c r="DJZ23" s="74"/>
      <c r="DKA23" s="74"/>
      <c r="DKB23" s="85"/>
      <c r="DKC23" s="74"/>
      <c r="DKD23" s="74"/>
      <c r="DKE23" s="85"/>
      <c r="DKF23" s="74"/>
      <c r="DKG23" s="74"/>
      <c r="DKH23" s="85"/>
      <c r="DKI23" s="74"/>
      <c r="DKJ23" s="74"/>
      <c r="DKK23" s="85"/>
      <c r="DKL23" s="80"/>
      <c r="DKM23" s="80"/>
      <c r="DKN23" s="85"/>
      <c r="DKO23" s="77"/>
      <c r="DKP23" s="74"/>
      <c r="DKQ23" s="74"/>
      <c r="DKR23" s="85"/>
      <c r="DKS23" s="74"/>
      <c r="DKT23" s="74"/>
      <c r="DKU23" s="85"/>
      <c r="DKV23" s="74"/>
      <c r="DKW23" s="74"/>
      <c r="DKX23" s="85"/>
      <c r="DKY23" s="74"/>
      <c r="DKZ23" s="74"/>
      <c r="DLA23" s="85"/>
      <c r="DLB23" s="80"/>
      <c r="DLC23" s="80"/>
      <c r="DLD23" s="85"/>
      <c r="DLE23" s="77"/>
      <c r="DLF23" s="74"/>
      <c r="DLG23" s="74"/>
      <c r="DLH23" s="85"/>
      <c r="DLI23" s="74"/>
      <c r="DLJ23" s="74"/>
      <c r="DLK23" s="85"/>
      <c r="DLL23" s="74"/>
      <c r="DLM23" s="74"/>
      <c r="DLN23" s="85"/>
      <c r="DLO23" s="74"/>
      <c r="DLP23" s="74"/>
      <c r="DLQ23" s="85"/>
      <c r="DLR23" s="80"/>
      <c r="DLS23" s="80"/>
      <c r="DLT23" s="85"/>
      <c r="DLU23" s="77"/>
      <c r="DLV23" s="74"/>
      <c r="DLW23" s="74"/>
      <c r="DLX23" s="85"/>
      <c r="DLY23" s="74"/>
      <c r="DLZ23" s="74"/>
      <c r="DMA23" s="85"/>
      <c r="DMB23" s="74"/>
      <c r="DMC23" s="74"/>
      <c r="DMD23" s="85"/>
      <c r="DME23" s="74"/>
      <c r="DMF23" s="74"/>
      <c r="DMG23" s="85"/>
      <c r="DMH23" s="80"/>
      <c r="DMI23" s="80"/>
      <c r="DMJ23" s="85"/>
      <c r="DMK23" s="77"/>
      <c r="DML23" s="74"/>
      <c r="DMM23" s="74"/>
      <c r="DMN23" s="85"/>
      <c r="DMO23" s="74"/>
      <c r="DMP23" s="74"/>
      <c r="DMQ23" s="85"/>
      <c r="DMR23" s="74"/>
      <c r="DMS23" s="74"/>
      <c r="DMT23" s="85"/>
      <c r="DMU23" s="74"/>
      <c r="DMV23" s="74"/>
      <c r="DMW23" s="85"/>
      <c r="DMX23" s="80"/>
      <c r="DMY23" s="80"/>
      <c r="DMZ23" s="85"/>
      <c r="DNA23" s="77"/>
      <c r="DNB23" s="74"/>
      <c r="DNC23" s="74"/>
      <c r="DND23" s="85"/>
      <c r="DNE23" s="74"/>
      <c r="DNF23" s="74"/>
      <c r="DNG23" s="85"/>
      <c r="DNH23" s="74"/>
      <c r="DNI23" s="74"/>
      <c r="DNJ23" s="85"/>
      <c r="DNK23" s="74"/>
      <c r="DNL23" s="74"/>
      <c r="DNM23" s="85"/>
      <c r="DNN23" s="80"/>
      <c r="DNO23" s="80"/>
      <c r="DNP23" s="85"/>
      <c r="DNQ23" s="77"/>
      <c r="DNR23" s="74"/>
      <c r="DNS23" s="74"/>
      <c r="DNT23" s="85"/>
      <c r="DNU23" s="74"/>
      <c r="DNV23" s="74"/>
      <c r="DNW23" s="85"/>
      <c r="DNX23" s="74"/>
      <c r="DNY23" s="74"/>
      <c r="DNZ23" s="85"/>
      <c r="DOA23" s="74"/>
      <c r="DOB23" s="74"/>
      <c r="DOC23" s="85"/>
      <c r="DOD23" s="80"/>
      <c r="DOE23" s="80"/>
      <c r="DOF23" s="85"/>
      <c r="DOG23" s="77"/>
      <c r="DOH23" s="74"/>
      <c r="DOI23" s="74"/>
      <c r="DOJ23" s="85"/>
      <c r="DOK23" s="74"/>
      <c r="DOL23" s="74"/>
      <c r="DOM23" s="85"/>
      <c r="DON23" s="74"/>
      <c r="DOO23" s="74"/>
      <c r="DOP23" s="85"/>
      <c r="DOQ23" s="74"/>
      <c r="DOR23" s="74"/>
      <c r="DOS23" s="85"/>
      <c r="DOT23" s="80"/>
      <c r="DOU23" s="80"/>
      <c r="DOV23" s="85"/>
      <c r="DOW23" s="77"/>
      <c r="DOX23" s="74"/>
      <c r="DOY23" s="74"/>
      <c r="DOZ23" s="85"/>
      <c r="DPA23" s="74"/>
      <c r="DPB23" s="74"/>
      <c r="DPC23" s="85"/>
      <c r="DPD23" s="74"/>
      <c r="DPE23" s="74"/>
      <c r="DPF23" s="85"/>
      <c r="DPG23" s="74"/>
      <c r="DPH23" s="74"/>
      <c r="DPI23" s="85"/>
      <c r="DPJ23" s="80"/>
      <c r="DPK23" s="80"/>
      <c r="DPL23" s="85"/>
      <c r="DPM23" s="77"/>
      <c r="DPN23" s="74"/>
      <c r="DPO23" s="74"/>
      <c r="DPP23" s="85"/>
      <c r="DPQ23" s="74"/>
      <c r="DPR23" s="74"/>
      <c r="DPS23" s="85"/>
      <c r="DPT23" s="74"/>
      <c r="DPU23" s="74"/>
      <c r="DPV23" s="85"/>
      <c r="DPW23" s="74"/>
      <c r="DPX23" s="74"/>
      <c r="DPY23" s="85"/>
      <c r="DPZ23" s="80"/>
      <c r="DQA23" s="80"/>
      <c r="DQB23" s="85"/>
      <c r="DQC23" s="77"/>
      <c r="DQD23" s="74"/>
      <c r="DQE23" s="74"/>
      <c r="DQF23" s="85"/>
      <c r="DQG23" s="74"/>
      <c r="DQH23" s="74"/>
      <c r="DQI23" s="85"/>
      <c r="DQJ23" s="74"/>
      <c r="DQK23" s="74"/>
      <c r="DQL23" s="85"/>
      <c r="DQM23" s="74"/>
      <c r="DQN23" s="74"/>
      <c r="DQO23" s="85"/>
      <c r="DQP23" s="80"/>
      <c r="DQQ23" s="80"/>
      <c r="DQR23" s="85"/>
      <c r="DQS23" s="77"/>
      <c r="DQT23" s="74"/>
      <c r="DQU23" s="74"/>
      <c r="DQV23" s="85"/>
      <c r="DQW23" s="74"/>
      <c r="DQX23" s="74"/>
      <c r="DQY23" s="85"/>
      <c r="DQZ23" s="74"/>
      <c r="DRA23" s="74"/>
      <c r="DRB23" s="85"/>
      <c r="DRC23" s="74"/>
      <c r="DRD23" s="74"/>
      <c r="DRE23" s="85"/>
      <c r="DRF23" s="80"/>
      <c r="DRG23" s="80"/>
      <c r="DRH23" s="85"/>
      <c r="DRI23" s="77"/>
      <c r="DRJ23" s="74"/>
      <c r="DRK23" s="74"/>
      <c r="DRL23" s="85"/>
      <c r="DRM23" s="74"/>
      <c r="DRN23" s="74"/>
      <c r="DRO23" s="85"/>
      <c r="DRP23" s="74"/>
      <c r="DRQ23" s="74"/>
      <c r="DRR23" s="85"/>
      <c r="DRS23" s="74"/>
      <c r="DRT23" s="74"/>
      <c r="DRU23" s="85"/>
      <c r="DRV23" s="80"/>
      <c r="DRW23" s="80"/>
      <c r="DRX23" s="85"/>
      <c r="DRY23" s="77"/>
      <c r="DRZ23" s="74"/>
      <c r="DSA23" s="74"/>
      <c r="DSB23" s="85"/>
      <c r="DSC23" s="74"/>
      <c r="DSD23" s="74"/>
      <c r="DSE23" s="85"/>
      <c r="DSF23" s="74"/>
      <c r="DSG23" s="74"/>
      <c r="DSH23" s="85"/>
      <c r="DSI23" s="74"/>
      <c r="DSJ23" s="74"/>
      <c r="DSK23" s="85"/>
      <c r="DSL23" s="80"/>
      <c r="DSM23" s="80"/>
      <c r="DSN23" s="85"/>
      <c r="DSO23" s="77"/>
      <c r="DSP23" s="74"/>
      <c r="DSQ23" s="74"/>
      <c r="DSR23" s="85"/>
      <c r="DSS23" s="74"/>
      <c r="DST23" s="74"/>
      <c r="DSU23" s="85"/>
      <c r="DSV23" s="74"/>
      <c r="DSW23" s="74"/>
      <c r="DSX23" s="85"/>
      <c r="DSY23" s="74"/>
      <c r="DSZ23" s="74"/>
      <c r="DTA23" s="85"/>
      <c r="DTB23" s="80"/>
      <c r="DTC23" s="80"/>
      <c r="DTD23" s="85"/>
      <c r="DTE23" s="77"/>
      <c r="DTF23" s="74"/>
      <c r="DTG23" s="74"/>
      <c r="DTH23" s="85"/>
      <c r="DTI23" s="74"/>
      <c r="DTJ23" s="74"/>
      <c r="DTK23" s="85"/>
      <c r="DTL23" s="74"/>
      <c r="DTM23" s="74"/>
      <c r="DTN23" s="85"/>
      <c r="DTO23" s="74"/>
      <c r="DTP23" s="74"/>
      <c r="DTQ23" s="85"/>
      <c r="DTR23" s="80"/>
      <c r="DTS23" s="80"/>
      <c r="DTT23" s="85"/>
      <c r="DTU23" s="77"/>
      <c r="DTV23" s="74"/>
      <c r="DTW23" s="74"/>
      <c r="DTX23" s="85"/>
      <c r="DTY23" s="74"/>
      <c r="DTZ23" s="74"/>
      <c r="DUA23" s="85"/>
      <c r="DUB23" s="74"/>
      <c r="DUC23" s="74"/>
      <c r="DUD23" s="85"/>
      <c r="DUE23" s="74"/>
      <c r="DUF23" s="74"/>
      <c r="DUG23" s="85"/>
      <c r="DUH23" s="80"/>
      <c r="DUI23" s="80"/>
      <c r="DUJ23" s="85"/>
      <c r="DUK23" s="77"/>
      <c r="DUL23" s="74"/>
      <c r="DUM23" s="74"/>
      <c r="DUN23" s="85"/>
      <c r="DUO23" s="74"/>
      <c r="DUP23" s="74"/>
      <c r="DUQ23" s="85"/>
      <c r="DUR23" s="74"/>
      <c r="DUS23" s="74"/>
      <c r="DUT23" s="85"/>
      <c r="DUU23" s="74"/>
      <c r="DUV23" s="74"/>
      <c r="DUW23" s="85"/>
      <c r="DUX23" s="80"/>
      <c r="DUY23" s="80"/>
      <c r="DUZ23" s="85"/>
      <c r="DVA23" s="77"/>
      <c r="DVB23" s="74"/>
      <c r="DVC23" s="74"/>
      <c r="DVD23" s="85"/>
      <c r="DVE23" s="74"/>
      <c r="DVF23" s="74"/>
      <c r="DVG23" s="85"/>
      <c r="DVH23" s="74"/>
      <c r="DVI23" s="74"/>
      <c r="DVJ23" s="85"/>
      <c r="DVK23" s="74"/>
      <c r="DVL23" s="74"/>
      <c r="DVM23" s="85"/>
      <c r="DVN23" s="80"/>
      <c r="DVO23" s="80"/>
      <c r="DVP23" s="85"/>
      <c r="DVQ23" s="77"/>
      <c r="DVR23" s="74"/>
      <c r="DVS23" s="74"/>
      <c r="DVT23" s="85"/>
      <c r="DVU23" s="74"/>
      <c r="DVV23" s="74"/>
      <c r="DVW23" s="85"/>
      <c r="DVX23" s="74"/>
      <c r="DVY23" s="74"/>
      <c r="DVZ23" s="85"/>
      <c r="DWA23" s="74"/>
      <c r="DWB23" s="74"/>
      <c r="DWC23" s="85"/>
      <c r="DWD23" s="80"/>
      <c r="DWE23" s="80"/>
      <c r="DWF23" s="85"/>
      <c r="DWG23" s="77"/>
      <c r="DWH23" s="74"/>
      <c r="DWI23" s="74"/>
      <c r="DWJ23" s="85"/>
      <c r="DWK23" s="74"/>
      <c r="DWL23" s="74"/>
      <c r="DWM23" s="85"/>
      <c r="DWN23" s="74"/>
      <c r="DWO23" s="74"/>
      <c r="DWP23" s="85"/>
      <c r="DWQ23" s="74"/>
      <c r="DWR23" s="74"/>
      <c r="DWS23" s="85"/>
      <c r="DWT23" s="80"/>
      <c r="DWU23" s="80"/>
      <c r="DWV23" s="85"/>
      <c r="DWW23" s="77"/>
      <c r="DWX23" s="74"/>
      <c r="DWY23" s="74"/>
      <c r="DWZ23" s="85"/>
      <c r="DXA23" s="74"/>
      <c r="DXB23" s="74"/>
      <c r="DXC23" s="85"/>
      <c r="DXD23" s="74"/>
      <c r="DXE23" s="74"/>
      <c r="DXF23" s="85"/>
      <c r="DXG23" s="74"/>
      <c r="DXH23" s="74"/>
      <c r="DXI23" s="85"/>
      <c r="DXJ23" s="80"/>
      <c r="DXK23" s="80"/>
      <c r="DXL23" s="85"/>
      <c r="DXM23" s="77"/>
      <c r="DXN23" s="74"/>
      <c r="DXO23" s="74"/>
      <c r="DXP23" s="85"/>
      <c r="DXQ23" s="74"/>
      <c r="DXR23" s="74"/>
      <c r="DXS23" s="85"/>
      <c r="DXT23" s="74"/>
      <c r="DXU23" s="74"/>
      <c r="DXV23" s="85"/>
      <c r="DXW23" s="74"/>
      <c r="DXX23" s="74"/>
      <c r="DXY23" s="85"/>
      <c r="DXZ23" s="80"/>
      <c r="DYA23" s="80"/>
      <c r="DYB23" s="85"/>
      <c r="DYC23" s="77"/>
      <c r="DYD23" s="74"/>
      <c r="DYE23" s="74"/>
      <c r="DYF23" s="85"/>
      <c r="DYG23" s="74"/>
      <c r="DYH23" s="74"/>
      <c r="DYI23" s="85"/>
      <c r="DYJ23" s="74"/>
      <c r="DYK23" s="74"/>
      <c r="DYL23" s="85"/>
      <c r="DYM23" s="74"/>
      <c r="DYN23" s="74"/>
      <c r="DYO23" s="85"/>
      <c r="DYP23" s="80"/>
      <c r="DYQ23" s="80"/>
      <c r="DYR23" s="85"/>
      <c r="DYS23" s="77"/>
      <c r="DYT23" s="74"/>
      <c r="DYU23" s="74"/>
      <c r="DYV23" s="85"/>
      <c r="DYW23" s="74"/>
      <c r="DYX23" s="74"/>
      <c r="DYY23" s="85"/>
      <c r="DYZ23" s="74"/>
      <c r="DZA23" s="74"/>
      <c r="DZB23" s="85"/>
      <c r="DZC23" s="74"/>
      <c r="DZD23" s="74"/>
      <c r="DZE23" s="85"/>
      <c r="DZF23" s="80"/>
      <c r="DZG23" s="80"/>
      <c r="DZH23" s="85"/>
      <c r="DZI23" s="77"/>
      <c r="DZJ23" s="74"/>
      <c r="DZK23" s="74"/>
      <c r="DZL23" s="85"/>
      <c r="DZM23" s="74"/>
      <c r="DZN23" s="74"/>
      <c r="DZO23" s="85"/>
      <c r="DZP23" s="74"/>
      <c r="DZQ23" s="74"/>
      <c r="DZR23" s="85"/>
      <c r="DZS23" s="74"/>
      <c r="DZT23" s="74"/>
      <c r="DZU23" s="85"/>
      <c r="DZV23" s="80"/>
      <c r="DZW23" s="80"/>
      <c r="DZX23" s="85"/>
      <c r="DZY23" s="77"/>
      <c r="DZZ23" s="74"/>
      <c r="EAA23" s="74"/>
      <c r="EAB23" s="85"/>
      <c r="EAC23" s="74"/>
      <c r="EAD23" s="74"/>
      <c r="EAE23" s="85"/>
      <c r="EAF23" s="74"/>
      <c r="EAG23" s="74"/>
      <c r="EAH23" s="85"/>
      <c r="EAI23" s="74"/>
      <c r="EAJ23" s="74"/>
      <c r="EAK23" s="85"/>
      <c r="EAL23" s="80"/>
      <c r="EAM23" s="80"/>
      <c r="EAN23" s="85"/>
      <c r="EAO23" s="77"/>
      <c r="EAP23" s="74"/>
      <c r="EAQ23" s="74"/>
      <c r="EAR23" s="85"/>
      <c r="EAS23" s="74"/>
      <c r="EAT23" s="74"/>
      <c r="EAU23" s="85"/>
      <c r="EAV23" s="74"/>
      <c r="EAW23" s="74"/>
      <c r="EAX23" s="85"/>
      <c r="EAY23" s="74"/>
      <c r="EAZ23" s="74"/>
      <c r="EBA23" s="85"/>
      <c r="EBB23" s="80"/>
      <c r="EBC23" s="80"/>
      <c r="EBD23" s="85"/>
      <c r="EBE23" s="77"/>
      <c r="EBF23" s="74"/>
      <c r="EBG23" s="74"/>
      <c r="EBH23" s="85"/>
      <c r="EBI23" s="74"/>
      <c r="EBJ23" s="74"/>
      <c r="EBK23" s="85"/>
      <c r="EBL23" s="74"/>
      <c r="EBM23" s="74"/>
      <c r="EBN23" s="85"/>
      <c r="EBO23" s="74"/>
      <c r="EBP23" s="74"/>
      <c r="EBQ23" s="85"/>
      <c r="EBR23" s="80"/>
      <c r="EBS23" s="80"/>
      <c r="EBT23" s="85"/>
      <c r="EBU23" s="77"/>
      <c r="EBV23" s="74"/>
      <c r="EBW23" s="74"/>
      <c r="EBX23" s="85"/>
      <c r="EBY23" s="74"/>
      <c r="EBZ23" s="74"/>
      <c r="ECA23" s="85"/>
      <c r="ECB23" s="74"/>
      <c r="ECC23" s="74"/>
      <c r="ECD23" s="85"/>
      <c r="ECE23" s="74"/>
      <c r="ECF23" s="74"/>
      <c r="ECG23" s="85"/>
      <c r="ECH23" s="80"/>
      <c r="ECI23" s="80"/>
      <c r="ECJ23" s="85"/>
      <c r="ECK23" s="77"/>
      <c r="ECL23" s="74"/>
      <c r="ECM23" s="74"/>
      <c r="ECN23" s="85"/>
      <c r="ECO23" s="74"/>
      <c r="ECP23" s="74"/>
      <c r="ECQ23" s="85"/>
      <c r="ECR23" s="74"/>
      <c r="ECS23" s="74"/>
      <c r="ECT23" s="85"/>
      <c r="ECU23" s="74"/>
      <c r="ECV23" s="74"/>
      <c r="ECW23" s="85"/>
      <c r="ECX23" s="80"/>
      <c r="ECY23" s="80"/>
      <c r="ECZ23" s="85"/>
      <c r="EDA23" s="77"/>
      <c r="EDB23" s="74"/>
      <c r="EDC23" s="74"/>
      <c r="EDD23" s="85"/>
      <c r="EDE23" s="74"/>
      <c r="EDF23" s="74"/>
      <c r="EDG23" s="85"/>
      <c r="EDH23" s="74"/>
      <c r="EDI23" s="74"/>
      <c r="EDJ23" s="85"/>
      <c r="EDK23" s="74"/>
      <c r="EDL23" s="74"/>
      <c r="EDM23" s="85"/>
      <c r="EDN23" s="80"/>
      <c r="EDO23" s="80"/>
      <c r="EDP23" s="85"/>
      <c r="EDQ23" s="77"/>
      <c r="EDR23" s="74"/>
      <c r="EDS23" s="74"/>
      <c r="EDT23" s="85"/>
      <c r="EDU23" s="74"/>
      <c r="EDV23" s="74"/>
      <c r="EDW23" s="85"/>
      <c r="EDX23" s="74"/>
      <c r="EDY23" s="74"/>
      <c r="EDZ23" s="85"/>
      <c r="EEA23" s="74"/>
      <c r="EEB23" s="74"/>
      <c r="EEC23" s="85"/>
      <c r="EED23" s="80"/>
      <c r="EEE23" s="80"/>
      <c r="EEF23" s="85"/>
      <c r="EEG23" s="77"/>
      <c r="EEH23" s="74"/>
      <c r="EEI23" s="74"/>
      <c r="EEJ23" s="85"/>
      <c r="EEK23" s="74"/>
      <c r="EEL23" s="74"/>
      <c r="EEM23" s="85"/>
      <c r="EEN23" s="74"/>
      <c r="EEO23" s="74"/>
      <c r="EEP23" s="85"/>
      <c r="EEQ23" s="74"/>
      <c r="EER23" s="74"/>
      <c r="EES23" s="85"/>
      <c r="EET23" s="80"/>
      <c r="EEU23" s="80"/>
      <c r="EEV23" s="85"/>
      <c r="EEW23" s="77"/>
      <c r="EEX23" s="74"/>
      <c r="EEY23" s="74"/>
      <c r="EEZ23" s="85"/>
      <c r="EFA23" s="74"/>
      <c r="EFB23" s="74"/>
      <c r="EFC23" s="85"/>
      <c r="EFD23" s="74"/>
      <c r="EFE23" s="74"/>
      <c r="EFF23" s="85"/>
      <c r="EFG23" s="74"/>
      <c r="EFH23" s="74"/>
      <c r="EFI23" s="85"/>
      <c r="EFJ23" s="80"/>
      <c r="EFK23" s="80"/>
      <c r="EFL23" s="85"/>
      <c r="EFM23" s="77"/>
      <c r="EFN23" s="74"/>
      <c r="EFO23" s="74"/>
      <c r="EFP23" s="85"/>
      <c r="EFQ23" s="74"/>
      <c r="EFR23" s="74"/>
      <c r="EFS23" s="85"/>
      <c r="EFT23" s="74"/>
      <c r="EFU23" s="74"/>
      <c r="EFV23" s="85"/>
      <c r="EFW23" s="74"/>
      <c r="EFX23" s="74"/>
      <c r="EFY23" s="85"/>
      <c r="EFZ23" s="80"/>
      <c r="EGA23" s="80"/>
      <c r="EGB23" s="85"/>
      <c r="EGC23" s="77"/>
      <c r="EGD23" s="74"/>
      <c r="EGE23" s="74"/>
      <c r="EGF23" s="85"/>
      <c r="EGG23" s="74"/>
      <c r="EGH23" s="74"/>
      <c r="EGI23" s="85"/>
      <c r="EGJ23" s="74"/>
      <c r="EGK23" s="74"/>
      <c r="EGL23" s="85"/>
      <c r="EGM23" s="74"/>
      <c r="EGN23" s="74"/>
      <c r="EGO23" s="85"/>
      <c r="EGP23" s="80"/>
      <c r="EGQ23" s="80"/>
      <c r="EGR23" s="85"/>
      <c r="EGS23" s="77"/>
      <c r="EGT23" s="74"/>
      <c r="EGU23" s="74"/>
      <c r="EGV23" s="85"/>
      <c r="EGW23" s="74"/>
      <c r="EGX23" s="74"/>
      <c r="EGY23" s="85"/>
      <c r="EGZ23" s="74"/>
      <c r="EHA23" s="74"/>
      <c r="EHB23" s="85"/>
      <c r="EHC23" s="74"/>
      <c r="EHD23" s="74"/>
      <c r="EHE23" s="85"/>
      <c r="EHF23" s="80"/>
      <c r="EHG23" s="80"/>
      <c r="EHH23" s="85"/>
      <c r="EHI23" s="77"/>
      <c r="EHJ23" s="74"/>
      <c r="EHK23" s="74"/>
      <c r="EHL23" s="85"/>
      <c r="EHM23" s="74"/>
      <c r="EHN23" s="74"/>
      <c r="EHO23" s="85"/>
      <c r="EHP23" s="74"/>
      <c r="EHQ23" s="74"/>
      <c r="EHR23" s="85"/>
      <c r="EHS23" s="74"/>
      <c r="EHT23" s="74"/>
      <c r="EHU23" s="85"/>
      <c r="EHV23" s="80"/>
      <c r="EHW23" s="80"/>
      <c r="EHX23" s="85"/>
      <c r="EHY23" s="77"/>
      <c r="EHZ23" s="74"/>
      <c r="EIA23" s="74"/>
      <c r="EIB23" s="85"/>
      <c r="EIC23" s="74"/>
      <c r="EID23" s="74"/>
      <c r="EIE23" s="85"/>
      <c r="EIF23" s="74"/>
      <c r="EIG23" s="74"/>
      <c r="EIH23" s="85"/>
      <c r="EII23" s="74"/>
      <c r="EIJ23" s="74"/>
      <c r="EIK23" s="85"/>
      <c r="EIL23" s="80"/>
      <c r="EIM23" s="80"/>
      <c r="EIN23" s="85"/>
      <c r="EIO23" s="77"/>
      <c r="EIP23" s="74"/>
      <c r="EIQ23" s="74"/>
      <c r="EIR23" s="85"/>
      <c r="EIS23" s="74"/>
      <c r="EIT23" s="74"/>
      <c r="EIU23" s="85"/>
      <c r="EIV23" s="74"/>
      <c r="EIW23" s="74"/>
      <c r="EIX23" s="85"/>
      <c r="EIY23" s="74"/>
      <c r="EIZ23" s="74"/>
      <c r="EJA23" s="85"/>
      <c r="EJB23" s="80"/>
      <c r="EJC23" s="80"/>
      <c r="EJD23" s="85"/>
      <c r="EJE23" s="77"/>
      <c r="EJF23" s="74"/>
      <c r="EJG23" s="74"/>
      <c r="EJH23" s="85"/>
      <c r="EJI23" s="74"/>
      <c r="EJJ23" s="74"/>
      <c r="EJK23" s="85"/>
      <c r="EJL23" s="74"/>
      <c r="EJM23" s="74"/>
      <c r="EJN23" s="85"/>
      <c r="EJO23" s="74"/>
      <c r="EJP23" s="74"/>
      <c r="EJQ23" s="85"/>
      <c r="EJR23" s="80"/>
      <c r="EJS23" s="80"/>
      <c r="EJT23" s="85"/>
      <c r="EJU23" s="77"/>
      <c r="EJV23" s="74"/>
      <c r="EJW23" s="74"/>
      <c r="EJX23" s="85"/>
      <c r="EJY23" s="74"/>
      <c r="EJZ23" s="74"/>
      <c r="EKA23" s="85"/>
      <c r="EKB23" s="74"/>
      <c r="EKC23" s="74"/>
      <c r="EKD23" s="85"/>
      <c r="EKE23" s="74"/>
      <c r="EKF23" s="74"/>
      <c r="EKG23" s="85"/>
      <c r="EKH23" s="80"/>
      <c r="EKI23" s="80"/>
      <c r="EKJ23" s="85"/>
      <c r="EKK23" s="77"/>
      <c r="EKL23" s="74"/>
      <c r="EKM23" s="74"/>
      <c r="EKN23" s="85"/>
      <c r="EKO23" s="74"/>
      <c r="EKP23" s="74"/>
      <c r="EKQ23" s="85"/>
      <c r="EKR23" s="74"/>
      <c r="EKS23" s="74"/>
      <c r="EKT23" s="85"/>
      <c r="EKU23" s="74"/>
      <c r="EKV23" s="74"/>
      <c r="EKW23" s="85"/>
      <c r="EKX23" s="80"/>
      <c r="EKY23" s="80"/>
      <c r="EKZ23" s="85"/>
      <c r="ELA23" s="77"/>
      <c r="ELB23" s="74"/>
      <c r="ELC23" s="74"/>
      <c r="ELD23" s="85"/>
      <c r="ELE23" s="74"/>
      <c r="ELF23" s="74"/>
      <c r="ELG23" s="85"/>
      <c r="ELH23" s="74"/>
      <c r="ELI23" s="74"/>
      <c r="ELJ23" s="85"/>
      <c r="ELK23" s="74"/>
      <c r="ELL23" s="74"/>
      <c r="ELM23" s="85"/>
      <c r="ELN23" s="80"/>
      <c r="ELO23" s="80"/>
      <c r="ELP23" s="85"/>
      <c r="ELQ23" s="77"/>
      <c r="ELR23" s="74"/>
      <c r="ELS23" s="74"/>
      <c r="ELT23" s="85"/>
      <c r="ELU23" s="74"/>
      <c r="ELV23" s="74"/>
      <c r="ELW23" s="85"/>
      <c r="ELX23" s="74"/>
      <c r="ELY23" s="74"/>
      <c r="ELZ23" s="85"/>
      <c r="EMA23" s="74"/>
      <c r="EMB23" s="74"/>
      <c r="EMC23" s="85"/>
      <c r="EMD23" s="80"/>
      <c r="EME23" s="80"/>
      <c r="EMF23" s="85"/>
      <c r="EMG23" s="77"/>
      <c r="EMH23" s="74"/>
      <c r="EMI23" s="74"/>
      <c r="EMJ23" s="85"/>
      <c r="EMK23" s="74"/>
      <c r="EML23" s="74"/>
      <c r="EMM23" s="85"/>
      <c r="EMN23" s="74"/>
      <c r="EMO23" s="74"/>
      <c r="EMP23" s="85"/>
      <c r="EMQ23" s="74"/>
      <c r="EMR23" s="74"/>
      <c r="EMS23" s="85"/>
      <c r="EMT23" s="80"/>
      <c r="EMU23" s="80"/>
      <c r="EMV23" s="85"/>
      <c r="EMW23" s="77"/>
      <c r="EMX23" s="74"/>
      <c r="EMY23" s="74"/>
      <c r="EMZ23" s="85"/>
      <c r="ENA23" s="74"/>
      <c r="ENB23" s="74"/>
      <c r="ENC23" s="85"/>
      <c r="END23" s="74"/>
      <c r="ENE23" s="74"/>
      <c r="ENF23" s="85"/>
      <c r="ENG23" s="74"/>
      <c r="ENH23" s="74"/>
      <c r="ENI23" s="85"/>
      <c r="ENJ23" s="80"/>
      <c r="ENK23" s="80"/>
      <c r="ENL23" s="85"/>
      <c r="ENM23" s="77"/>
      <c r="ENN23" s="74"/>
      <c r="ENO23" s="74"/>
      <c r="ENP23" s="85"/>
      <c r="ENQ23" s="74"/>
      <c r="ENR23" s="74"/>
      <c r="ENS23" s="85"/>
      <c r="ENT23" s="74"/>
      <c r="ENU23" s="74"/>
      <c r="ENV23" s="85"/>
      <c r="ENW23" s="74"/>
      <c r="ENX23" s="74"/>
      <c r="ENY23" s="85"/>
      <c r="ENZ23" s="80"/>
      <c r="EOA23" s="80"/>
      <c r="EOB23" s="85"/>
      <c r="EOC23" s="77"/>
      <c r="EOD23" s="74"/>
      <c r="EOE23" s="74"/>
      <c r="EOF23" s="85"/>
      <c r="EOG23" s="74"/>
      <c r="EOH23" s="74"/>
      <c r="EOI23" s="85"/>
      <c r="EOJ23" s="74"/>
      <c r="EOK23" s="74"/>
      <c r="EOL23" s="85"/>
      <c r="EOM23" s="74"/>
      <c r="EON23" s="74"/>
      <c r="EOO23" s="85"/>
      <c r="EOP23" s="80"/>
      <c r="EOQ23" s="80"/>
      <c r="EOR23" s="85"/>
      <c r="EOS23" s="77"/>
      <c r="EOT23" s="74"/>
      <c r="EOU23" s="74"/>
      <c r="EOV23" s="85"/>
      <c r="EOW23" s="74"/>
      <c r="EOX23" s="74"/>
      <c r="EOY23" s="85"/>
      <c r="EOZ23" s="74"/>
      <c r="EPA23" s="74"/>
      <c r="EPB23" s="85"/>
      <c r="EPC23" s="74"/>
      <c r="EPD23" s="74"/>
      <c r="EPE23" s="85"/>
      <c r="EPF23" s="80"/>
      <c r="EPG23" s="80"/>
      <c r="EPH23" s="85"/>
      <c r="EPI23" s="77"/>
      <c r="EPJ23" s="74"/>
      <c r="EPK23" s="74"/>
      <c r="EPL23" s="85"/>
      <c r="EPM23" s="74"/>
      <c r="EPN23" s="74"/>
      <c r="EPO23" s="85"/>
      <c r="EPP23" s="74"/>
      <c r="EPQ23" s="74"/>
      <c r="EPR23" s="85"/>
      <c r="EPS23" s="74"/>
      <c r="EPT23" s="74"/>
      <c r="EPU23" s="85"/>
      <c r="EPV23" s="80"/>
      <c r="EPW23" s="80"/>
      <c r="EPX23" s="85"/>
      <c r="EPY23" s="77"/>
      <c r="EPZ23" s="74"/>
      <c r="EQA23" s="74"/>
      <c r="EQB23" s="85"/>
      <c r="EQC23" s="74"/>
      <c r="EQD23" s="74"/>
      <c r="EQE23" s="85"/>
      <c r="EQF23" s="74"/>
      <c r="EQG23" s="74"/>
      <c r="EQH23" s="85"/>
      <c r="EQI23" s="74"/>
      <c r="EQJ23" s="74"/>
      <c r="EQK23" s="85"/>
      <c r="EQL23" s="80"/>
      <c r="EQM23" s="80"/>
      <c r="EQN23" s="85"/>
      <c r="EQO23" s="77"/>
      <c r="EQP23" s="74"/>
      <c r="EQQ23" s="74"/>
      <c r="EQR23" s="85"/>
      <c r="EQS23" s="74"/>
      <c r="EQT23" s="74"/>
      <c r="EQU23" s="85"/>
      <c r="EQV23" s="74"/>
      <c r="EQW23" s="74"/>
      <c r="EQX23" s="85"/>
      <c r="EQY23" s="74"/>
      <c r="EQZ23" s="74"/>
      <c r="ERA23" s="85"/>
      <c r="ERB23" s="80"/>
      <c r="ERC23" s="80"/>
      <c r="ERD23" s="85"/>
      <c r="ERE23" s="77"/>
      <c r="ERF23" s="74"/>
      <c r="ERG23" s="74"/>
      <c r="ERH23" s="85"/>
      <c r="ERI23" s="74"/>
      <c r="ERJ23" s="74"/>
      <c r="ERK23" s="85"/>
      <c r="ERL23" s="74"/>
      <c r="ERM23" s="74"/>
      <c r="ERN23" s="85"/>
      <c r="ERO23" s="74"/>
      <c r="ERP23" s="74"/>
      <c r="ERQ23" s="85"/>
      <c r="ERR23" s="80"/>
      <c r="ERS23" s="80"/>
      <c r="ERT23" s="85"/>
      <c r="ERU23" s="77"/>
      <c r="ERV23" s="74"/>
      <c r="ERW23" s="74"/>
      <c r="ERX23" s="85"/>
      <c r="ERY23" s="74"/>
      <c r="ERZ23" s="74"/>
      <c r="ESA23" s="85"/>
      <c r="ESB23" s="74"/>
      <c r="ESC23" s="74"/>
      <c r="ESD23" s="85"/>
      <c r="ESE23" s="74"/>
      <c r="ESF23" s="74"/>
      <c r="ESG23" s="85"/>
      <c r="ESH23" s="80"/>
      <c r="ESI23" s="80"/>
      <c r="ESJ23" s="85"/>
      <c r="ESK23" s="77"/>
      <c r="ESL23" s="74"/>
      <c r="ESM23" s="74"/>
      <c r="ESN23" s="85"/>
      <c r="ESO23" s="74"/>
      <c r="ESP23" s="74"/>
      <c r="ESQ23" s="85"/>
      <c r="ESR23" s="74"/>
      <c r="ESS23" s="74"/>
      <c r="EST23" s="85"/>
      <c r="ESU23" s="74"/>
      <c r="ESV23" s="74"/>
      <c r="ESW23" s="85"/>
      <c r="ESX23" s="80"/>
      <c r="ESY23" s="80"/>
      <c r="ESZ23" s="85"/>
      <c r="ETA23" s="77"/>
      <c r="ETB23" s="74"/>
      <c r="ETC23" s="74"/>
      <c r="ETD23" s="85"/>
      <c r="ETE23" s="74"/>
      <c r="ETF23" s="74"/>
      <c r="ETG23" s="85"/>
      <c r="ETH23" s="74"/>
      <c r="ETI23" s="74"/>
      <c r="ETJ23" s="85"/>
      <c r="ETK23" s="74"/>
      <c r="ETL23" s="74"/>
      <c r="ETM23" s="85"/>
      <c r="ETN23" s="80"/>
      <c r="ETO23" s="80"/>
      <c r="ETP23" s="85"/>
      <c r="ETQ23" s="77"/>
      <c r="ETR23" s="74"/>
      <c r="ETS23" s="74"/>
      <c r="ETT23" s="85"/>
      <c r="ETU23" s="74"/>
      <c r="ETV23" s="74"/>
      <c r="ETW23" s="85"/>
      <c r="ETX23" s="74"/>
      <c r="ETY23" s="74"/>
      <c r="ETZ23" s="85"/>
      <c r="EUA23" s="74"/>
      <c r="EUB23" s="74"/>
      <c r="EUC23" s="85"/>
      <c r="EUD23" s="80"/>
      <c r="EUE23" s="80"/>
      <c r="EUF23" s="85"/>
      <c r="EUG23" s="77"/>
      <c r="EUH23" s="74"/>
      <c r="EUI23" s="74"/>
      <c r="EUJ23" s="85"/>
      <c r="EUK23" s="74"/>
      <c r="EUL23" s="74"/>
      <c r="EUM23" s="85"/>
      <c r="EUN23" s="74"/>
      <c r="EUO23" s="74"/>
      <c r="EUP23" s="85"/>
      <c r="EUQ23" s="74"/>
      <c r="EUR23" s="74"/>
      <c r="EUS23" s="85"/>
      <c r="EUT23" s="80"/>
      <c r="EUU23" s="80"/>
      <c r="EUV23" s="85"/>
      <c r="EUW23" s="77"/>
      <c r="EUX23" s="74"/>
      <c r="EUY23" s="74"/>
      <c r="EUZ23" s="85"/>
      <c r="EVA23" s="74"/>
      <c r="EVB23" s="74"/>
      <c r="EVC23" s="85"/>
      <c r="EVD23" s="74"/>
      <c r="EVE23" s="74"/>
      <c r="EVF23" s="85"/>
      <c r="EVG23" s="74"/>
      <c r="EVH23" s="74"/>
      <c r="EVI23" s="85"/>
      <c r="EVJ23" s="80"/>
      <c r="EVK23" s="80"/>
      <c r="EVL23" s="85"/>
      <c r="EVM23" s="77"/>
      <c r="EVN23" s="74"/>
      <c r="EVO23" s="74"/>
      <c r="EVP23" s="85"/>
      <c r="EVQ23" s="74"/>
      <c r="EVR23" s="74"/>
      <c r="EVS23" s="85"/>
      <c r="EVT23" s="74"/>
      <c r="EVU23" s="74"/>
      <c r="EVV23" s="85"/>
      <c r="EVW23" s="74"/>
      <c r="EVX23" s="74"/>
      <c r="EVY23" s="85"/>
      <c r="EVZ23" s="80"/>
      <c r="EWA23" s="80"/>
      <c r="EWB23" s="85"/>
      <c r="EWC23" s="77"/>
      <c r="EWD23" s="74"/>
      <c r="EWE23" s="74"/>
      <c r="EWF23" s="85"/>
      <c r="EWG23" s="74"/>
      <c r="EWH23" s="74"/>
      <c r="EWI23" s="85"/>
      <c r="EWJ23" s="74"/>
      <c r="EWK23" s="74"/>
      <c r="EWL23" s="85"/>
      <c r="EWM23" s="74"/>
      <c r="EWN23" s="74"/>
      <c r="EWO23" s="85"/>
      <c r="EWP23" s="80"/>
      <c r="EWQ23" s="80"/>
      <c r="EWR23" s="85"/>
      <c r="EWS23" s="77"/>
      <c r="EWT23" s="74"/>
      <c r="EWU23" s="74"/>
      <c r="EWV23" s="85"/>
      <c r="EWW23" s="74"/>
      <c r="EWX23" s="74"/>
      <c r="EWY23" s="85"/>
      <c r="EWZ23" s="74"/>
      <c r="EXA23" s="74"/>
      <c r="EXB23" s="85"/>
      <c r="EXC23" s="74"/>
      <c r="EXD23" s="74"/>
      <c r="EXE23" s="85"/>
      <c r="EXF23" s="80"/>
      <c r="EXG23" s="80"/>
      <c r="EXH23" s="85"/>
      <c r="EXI23" s="77"/>
      <c r="EXJ23" s="74"/>
      <c r="EXK23" s="74"/>
      <c r="EXL23" s="85"/>
      <c r="EXM23" s="74"/>
      <c r="EXN23" s="74"/>
      <c r="EXO23" s="85"/>
      <c r="EXP23" s="74"/>
      <c r="EXQ23" s="74"/>
      <c r="EXR23" s="85"/>
      <c r="EXS23" s="74"/>
      <c r="EXT23" s="74"/>
      <c r="EXU23" s="85"/>
      <c r="EXV23" s="80"/>
      <c r="EXW23" s="80"/>
      <c r="EXX23" s="85"/>
      <c r="EXY23" s="77"/>
      <c r="EXZ23" s="74"/>
      <c r="EYA23" s="74"/>
      <c r="EYB23" s="85"/>
      <c r="EYC23" s="74"/>
      <c r="EYD23" s="74"/>
      <c r="EYE23" s="85"/>
      <c r="EYF23" s="74"/>
      <c r="EYG23" s="74"/>
      <c r="EYH23" s="85"/>
      <c r="EYI23" s="74"/>
      <c r="EYJ23" s="74"/>
      <c r="EYK23" s="85"/>
      <c r="EYL23" s="80"/>
      <c r="EYM23" s="80"/>
      <c r="EYN23" s="85"/>
      <c r="EYO23" s="77"/>
      <c r="EYP23" s="74"/>
      <c r="EYQ23" s="74"/>
      <c r="EYR23" s="85"/>
      <c r="EYS23" s="74"/>
      <c r="EYT23" s="74"/>
      <c r="EYU23" s="85"/>
      <c r="EYV23" s="74"/>
      <c r="EYW23" s="74"/>
      <c r="EYX23" s="85"/>
      <c r="EYY23" s="74"/>
      <c r="EYZ23" s="74"/>
      <c r="EZA23" s="85"/>
      <c r="EZB23" s="80"/>
      <c r="EZC23" s="80"/>
      <c r="EZD23" s="85"/>
      <c r="EZE23" s="77"/>
      <c r="EZF23" s="74"/>
      <c r="EZG23" s="74"/>
      <c r="EZH23" s="85"/>
      <c r="EZI23" s="74"/>
      <c r="EZJ23" s="74"/>
      <c r="EZK23" s="85"/>
      <c r="EZL23" s="74"/>
      <c r="EZM23" s="74"/>
      <c r="EZN23" s="85"/>
      <c r="EZO23" s="74"/>
      <c r="EZP23" s="74"/>
      <c r="EZQ23" s="85"/>
      <c r="EZR23" s="80"/>
      <c r="EZS23" s="80"/>
      <c r="EZT23" s="85"/>
      <c r="EZU23" s="77"/>
      <c r="EZV23" s="74"/>
      <c r="EZW23" s="74"/>
      <c r="EZX23" s="85"/>
      <c r="EZY23" s="74"/>
      <c r="EZZ23" s="74"/>
      <c r="FAA23" s="85"/>
      <c r="FAB23" s="74"/>
      <c r="FAC23" s="74"/>
      <c r="FAD23" s="85"/>
      <c r="FAE23" s="74"/>
      <c r="FAF23" s="74"/>
      <c r="FAG23" s="85"/>
      <c r="FAH23" s="80"/>
      <c r="FAI23" s="80"/>
      <c r="FAJ23" s="85"/>
      <c r="FAK23" s="77"/>
      <c r="FAL23" s="74"/>
      <c r="FAM23" s="74"/>
      <c r="FAN23" s="85"/>
      <c r="FAO23" s="74"/>
      <c r="FAP23" s="74"/>
      <c r="FAQ23" s="85"/>
      <c r="FAR23" s="74"/>
      <c r="FAS23" s="74"/>
      <c r="FAT23" s="85"/>
      <c r="FAU23" s="74"/>
      <c r="FAV23" s="74"/>
      <c r="FAW23" s="85"/>
      <c r="FAX23" s="80"/>
      <c r="FAY23" s="80"/>
      <c r="FAZ23" s="85"/>
      <c r="FBA23" s="77"/>
      <c r="FBB23" s="74"/>
      <c r="FBC23" s="74"/>
      <c r="FBD23" s="85"/>
      <c r="FBE23" s="74"/>
      <c r="FBF23" s="74"/>
      <c r="FBG23" s="85"/>
      <c r="FBH23" s="74"/>
      <c r="FBI23" s="74"/>
      <c r="FBJ23" s="85"/>
      <c r="FBK23" s="74"/>
      <c r="FBL23" s="74"/>
      <c r="FBM23" s="85"/>
      <c r="FBN23" s="80"/>
      <c r="FBO23" s="80"/>
      <c r="FBP23" s="85"/>
      <c r="FBQ23" s="77"/>
      <c r="FBR23" s="74"/>
      <c r="FBS23" s="74"/>
      <c r="FBT23" s="85"/>
      <c r="FBU23" s="74"/>
      <c r="FBV23" s="74"/>
      <c r="FBW23" s="85"/>
      <c r="FBX23" s="74"/>
      <c r="FBY23" s="74"/>
      <c r="FBZ23" s="85"/>
      <c r="FCA23" s="74"/>
      <c r="FCB23" s="74"/>
      <c r="FCC23" s="85"/>
      <c r="FCD23" s="80"/>
      <c r="FCE23" s="80"/>
      <c r="FCF23" s="85"/>
      <c r="FCG23" s="77"/>
      <c r="FCH23" s="74"/>
      <c r="FCI23" s="74"/>
      <c r="FCJ23" s="85"/>
      <c r="FCK23" s="74"/>
      <c r="FCL23" s="74"/>
      <c r="FCM23" s="85"/>
      <c r="FCN23" s="74"/>
      <c r="FCO23" s="74"/>
      <c r="FCP23" s="85"/>
      <c r="FCQ23" s="74"/>
      <c r="FCR23" s="74"/>
      <c r="FCS23" s="85"/>
      <c r="FCT23" s="80"/>
      <c r="FCU23" s="80"/>
      <c r="FCV23" s="85"/>
      <c r="FCW23" s="77"/>
      <c r="FCX23" s="74"/>
      <c r="FCY23" s="74"/>
      <c r="FCZ23" s="85"/>
      <c r="FDA23" s="74"/>
      <c r="FDB23" s="74"/>
      <c r="FDC23" s="85"/>
      <c r="FDD23" s="74"/>
      <c r="FDE23" s="74"/>
      <c r="FDF23" s="85"/>
      <c r="FDG23" s="74"/>
      <c r="FDH23" s="74"/>
      <c r="FDI23" s="85"/>
      <c r="FDJ23" s="80"/>
      <c r="FDK23" s="80"/>
      <c r="FDL23" s="85"/>
      <c r="FDM23" s="77"/>
      <c r="FDN23" s="74"/>
      <c r="FDO23" s="74"/>
      <c r="FDP23" s="85"/>
      <c r="FDQ23" s="74"/>
      <c r="FDR23" s="74"/>
      <c r="FDS23" s="85"/>
      <c r="FDT23" s="74"/>
      <c r="FDU23" s="74"/>
      <c r="FDV23" s="85"/>
      <c r="FDW23" s="74"/>
      <c r="FDX23" s="74"/>
      <c r="FDY23" s="85"/>
      <c r="FDZ23" s="80"/>
      <c r="FEA23" s="80"/>
      <c r="FEB23" s="85"/>
      <c r="FEC23" s="77"/>
      <c r="FED23" s="74"/>
      <c r="FEE23" s="74"/>
      <c r="FEF23" s="85"/>
      <c r="FEG23" s="74"/>
      <c r="FEH23" s="74"/>
      <c r="FEI23" s="85"/>
      <c r="FEJ23" s="74"/>
      <c r="FEK23" s="74"/>
      <c r="FEL23" s="85"/>
      <c r="FEM23" s="74"/>
      <c r="FEN23" s="74"/>
      <c r="FEO23" s="85"/>
      <c r="FEP23" s="80"/>
      <c r="FEQ23" s="80"/>
      <c r="FER23" s="85"/>
      <c r="FES23" s="77"/>
      <c r="FET23" s="74"/>
      <c r="FEU23" s="74"/>
      <c r="FEV23" s="85"/>
      <c r="FEW23" s="74"/>
      <c r="FEX23" s="74"/>
      <c r="FEY23" s="85"/>
      <c r="FEZ23" s="74"/>
      <c r="FFA23" s="74"/>
      <c r="FFB23" s="85"/>
      <c r="FFC23" s="74"/>
      <c r="FFD23" s="74"/>
      <c r="FFE23" s="85"/>
      <c r="FFF23" s="80"/>
      <c r="FFG23" s="80"/>
      <c r="FFH23" s="85"/>
      <c r="FFI23" s="77"/>
      <c r="FFJ23" s="74"/>
      <c r="FFK23" s="74"/>
      <c r="FFL23" s="85"/>
      <c r="FFM23" s="74"/>
      <c r="FFN23" s="74"/>
      <c r="FFO23" s="85"/>
      <c r="FFP23" s="74"/>
      <c r="FFQ23" s="74"/>
      <c r="FFR23" s="85"/>
      <c r="FFS23" s="74"/>
      <c r="FFT23" s="74"/>
      <c r="FFU23" s="85"/>
      <c r="FFV23" s="80"/>
      <c r="FFW23" s="80"/>
      <c r="FFX23" s="85"/>
      <c r="FFY23" s="77"/>
      <c r="FFZ23" s="74"/>
      <c r="FGA23" s="74"/>
      <c r="FGB23" s="85"/>
      <c r="FGC23" s="74"/>
      <c r="FGD23" s="74"/>
      <c r="FGE23" s="85"/>
      <c r="FGF23" s="74"/>
      <c r="FGG23" s="74"/>
      <c r="FGH23" s="85"/>
      <c r="FGI23" s="74"/>
      <c r="FGJ23" s="74"/>
      <c r="FGK23" s="85"/>
      <c r="FGL23" s="80"/>
      <c r="FGM23" s="80"/>
      <c r="FGN23" s="85"/>
      <c r="FGO23" s="77"/>
      <c r="FGP23" s="74"/>
      <c r="FGQ23" s="74"/>
      <c r="FGR23" s="85"/>
      <c r="FGS23" s="74"/>
      <c r="FGT23" s="74"/>
      <c r="FGU23" s="85"/>
      <c r="FGV23" s="74"/>
      <c r="FGW23" s="74"/>
      <c r="FGX23" s="85"/>
      <c r="FGY23" s="74"/>
      <c r="FGZ23" s="74"/>
      <c r="FHA23" s="85"/>
      <c r="FHB23" s="80"/>
      <c r="FHC23" s="80"/>
      <c r="FHD23" s="85"/>
      <c r="FHE23" s="77"/>
      <c r="FHF23" s="74"/>
      <c r="FHG23" s="74"/>
      <c r="FHH23" s="85"/>
      <c r="FHI23" s="74"/>
      <c r="FHJ23" s="74"/>
      <c r="FHK23" s="85"/>
      <c r="FHL23" s="74"/>
      <c r="FHM23" s="74"/>
      <c r="FHN23" s="85"/>
      <c r="FHO23" s="74"/>
      <c r="FHP23" s="74"/>
      <c r="FHQ23" s="85"/>
      <c r="FHR23" s="80"/>
      <c r="FHS23" s="80"/>
      <c r="FHT23" s="85"/>
      <c r="FHU23" s="77"/>
      <c r="FHV23" s="74"/>
      <c r="FHW23" s="74"/>
      <c r="FHX23" s="85"/>
      <c r="FHY23" s="74"/>
      <c r="FHZ23" s="74"/>
      <c r="FIA23" s="85"/>
      <c r="FIB23" s="74"/>
      <c r="FIC23" s="74"/>
      <c r="FID23" s="85"/>
      <c r="FIE23" s="74"/>
      <c r="FIF23" s="74"/>
      <c r="FIG23" s="85"/>
      <c r="FIH23" s="80"/>
      <c r="FII23" s="80"/>
      <c r="FIJ23" s="85"/>
      <c r="FIK23" s="77"/>
      <c r="FIL23" s="74"/>
      <c r="FIM23" s="74"/>
      <c r="FIN23" s="85"/>
      <c r="FIO23" s="74"/>
      <c r="FIP23" s="74"/>
      <c r="FIQ23" s="85"/>
      <c r="FIR23" s="74"/>
      <c r="FIS23" s="74"/>
      <c r="FIT23" s="85"/>
      <c r="FIU23" s="74"/>
      <c r="FIV23" s="74"/>
      <c r="FIW23" s="85"/>
      <c r="FIX23" s="80"/>
      <c r="FIY23" s="80"/>
      <c r="FIZ23" s="85"/>
      <c r="FJA23" s="77"/>
      <c r="FJB23" s="74"/>
      <c r="FJC23" s="74"/>
      <c r="FJD23" s="85"/>
      <c r="FJE23" s="74"/>
      <c r="FJF23" s="74"/>
      <c r="FJG23" s="85"/>
      <c r="FJH23" s="74"/>
      <c r="FJI23" s="74"/>
      <c r="FJJ23" s="85"/>
      <c r="FJK23" s="74"/>
      <c r="FJL23" s="74"/>
      <c r="FJM23" s="85"/>
      <c r="FJN23" s="80"/>
      <c r="FJO23" s="80"/>
      <c r="FJP23" s="85"/>
      <c r="FJQ23" s="77"/>
      <c r="FJR23" s="74"/>
      <c r="FJS23" s="74"/>
      <c r="FJT23" s="85"/>
      <c r="FJU23" s="74"/>
      <c r="FJV23" s="74"/>
      <c r="FJW23" s="85"/>
      <c r="FJX23" s="74"/>
      <c r="FJY23" s="74"/>
      <c r="FJZ23" s="85"/>
      <c r="FKA23" s="74"/>
      <c r="FKB23" s="74"/>
      <c r="FKC23" s="85"/>
      <c r="FKD23" s="80"/>
      <c r="FKE23" s="80"/>
      <c r="FKF23" s="85"/>
      <c r="FKG23" s="77"/>
      <c r="FKH23" s="74"/>
      <c r="FKI23" s="74"/>
      <c r="FKJ23" s="85"/>
      <c r="FKK23" s="74"/>
      <c r="FKL23" s="74"/>
      <c r="FKM23" s="85"/>
      <c r="FKN23" s="74"/>
      <c r="FKO23" s="74"/>
      <c r="FKP23" s="85"/>
      <c r="FKQ23" s="74"/>
      <c r="FKR23" s="74"/>
      <c r="FKS23" s="85"/>
      <c r="FKT23" s="80"/>
      <c r="FKU23" s="80"/>
      <c r="FKV23" s="85"/>
      <c r="FKW23" s="77"/>
      <c r="FKX23" s="74"/>
      <c r="FKY23" s="74"/>
      <c r="FKZ23" s="85"/>
      <c r="FLA23" s="74"/>
      <c r="FLB23" s="74"/>
      <c r="FLC23" s="85"/>
      <c r="FLD23" s="74"/>
      <c r="FLE23" s="74"/>
      <c r="FLF23" s="85"/>
      <c r="FLG23" s="74"/>
      <c r="FLH23" s="74"/>
      <c r="FLI23" s="85"/>
      <c r="FLJ23" s="80"/>
      <c r="FLK23" s="80"/>
      <c r="FLL23" s="85"/>
      <c r="FLM23" s="77"/>
      <c r="FLN23" s="74"/>
      <c r="FLO23" s="74"/>
      <c r="FLP23" s="85"/>
      <c r="FLQ23" s="74"/>
      <c r="FLR23" s="74"/>
      <c r="FLS23" s="85"/>
      <c r="FLT23" s="74"/>
      <c r="FLU23" s="74"/>
      <c r="FLV23" s="85"/>
      <c r="FLW23" s="74"/>
      <c r="FLX23" s="74"/>
      <c r="FLY23" s="85"/>
      <c r="FLZ23" s="80"/>
      <c r="FMA23" s="80"/>
      <c r="FMB23" s="85"/>
      <c r="FMC23" s="77"/>
      <c r="FMD23" s="74"/>
      <c r="FME23" s="74"/>
      <c r="FMF23" s="85"/>
      <c r="FMG23" s="74"/>
      <c r="FMH23" s="74"/>
      <c r="FMI23" s="85"/>
      <c r="FMJ23" s="74"/>
      <c r="FMK23" s="74"/>
      <c r="FML23" s="85"/>
      <c r="FMM23" s="74"/>
      <c r="FMN23" s="74"/>
      <c r="FMO23" s="85"/>
      <c r="FMP23" s="80"/>
      <c r="FMQ23" s="80"/>
      <c r="FMR23" s="85"/>
      <c r="FMS23" s="77"/>
      <c r="FMT23" s="74"/>
      <c r="FMU23" s="74"/>
      <c r="FMV23" s="85"/>
      <c r="FMW23" s="74"/>
      <c r="FMX23" s="74"/>
      <c r="FMY23" s="85"/>
      <c r="FMZ23" s="74"/>
      <c r="FNA23" s="74"/>
      <c r="FNB23" s="85"/>
      <c r="FNC23" s="74"/>
      <c r="FND23" s="74"/>
      <c r="FNE23" s="85"/>
      <c r="FNF23" s="80"/>
      <c r="FNG23" s="80"/>
      <c r="FNH23" s="85"/>
      <c r="FNI23" s="77"/>
      <c r="FNJ23" s="74"/>
      <c r="FNK23" s="74"/>
      <c r="FNL23" s="85"/>
      <c r="FNM23" s="74"/>
      <c r="FNN23" s="74"/>
      <c r="FNO23" s="85"/>
      <c r="FNP23" s="74"/>
      <c r="FNQ23" s="74"/>
      <c r="FNR23" s="85"/>
      <c r="FNS23" s="74"/>
      <c r="FNT23" s="74"/>
      <c r="FNU23" s="85"/>
      <c r="FNV23" s="80"/>
      <c r="FNW23" s="80"/>
      <c r="FNX23" s="85"/>
      <c r="FNY23" s="77"/>
      <c r="FNZ23" s="74"/>
      <c r="FOA23" s="74"/>
      <c r="FOB23" s="85"/>
      <c r="FOC23" s="74"/>
      <c r="FOD23" s="74"/>
      <c r="FOE23" s="85"/>
      <c r="FOF23" s="74"/>
      <c r="FOG23" s="74"/>
      <c r="FOH23" s="85"/>
      <c r="FOI23" s="74"/>
      <c r="FOJ23" s="74"/>
      <c r="FOK23" s="85"/>
      <c r="FOL23" s="80"/>
      <c r="FOM23" s="80"/>
      <c r="FON23" s="85"/>
      <c r="FOO23" s="77"/>
      <c r="FOP23" s="74"/>
      <c r="FOQ23" s="74"/>
      <c r="FOR23" s="85"/>
      <c r="FOS23" s="74"/>
      <c r="FOT23" s="74"/>
      <c r="FOU23" s="85"/>
      <c r="FOV23" s="74"/>
      <c r="FOW23" s="74"/>
      <c r="FOX23" s="85"/>
      <c r="FOY23" s="74"/>
      <c r="FOZ23" s="74"/>
      <c r="FPA23" s="85"/>
      <c r="FPB23" s="80"/>
      <c r="FPC23" s="80"/>
      <c r="FPD23" s="85"/>
      <c r="FPE23" s="77"/>
      <c r="FPF23" s="74"/>
      <c r="FPG23" s="74"/>
      <c r="FPH23" s="85"/>
      <c r="FPI23" s="74"/>
      <c r="FPJ23" s="74"/>
      <c r="FPK23" s="85"/>
      <c r="FPL23" s="74"/>
      <c r="FPM23" s="74"/>
      <c r="FPN23" s="85"/>
      <c r="FPO23" s="74"/>
      <c r="FPP23" s="74"/>
      <c r="FPQ23" s="85"/>
      <c r="FPR23" s="80"/>
      <c r="FPS23" s="80"/>
      <c r="FPT23" s="85"/>
      <c r="FPU23" s="77"/>
      <c r="FPV23" s="74"/>
      <c r="FPW23" s="74"/>
      <c r="FPX23" s="85"/>
      <c r="FPY23" s="74"/>
      <c r="FPZ23" s="74"/>
      <c r="FQA23" s="85"/>
      <c r="FQB23" s="74"/>
      <c r="FQC23" s="74"/>
      <c r="FQD23" s="85"/>
      <c r="FQE23" s="74"/>
      <c r="FQF23" s="74"/>
      <c r="FQG23" s="85"/>
      <c r="FQH23" s="80"/>
      <c r="FQI23" s="80"/>
      <c r="FQJ23" s="85"/>
      <c r="FQK23" s="77"/>
      <c r="FQL23" s="74"/>
      <c r="FQM23" s="74"/>
      <c r="FQN23" s="85"/>
      <c r="FQO23" s="74"/>
      <c r="FQP23" s="74"/>
      <c r="FQQ23" s="85"/>
      <c r="FQR23" s="74"/>
      <c r="FQS23" s="74"/>
      <c r="FQT23" s="85"/>
      <c r="FQU23" s="74"/>
      <c r="FQV23" s="74"/>
      <c r="FQW23" s="85"/>
      <c r="FQX23" s="80"/>
      <c r="FQY23" s="80"/>
      <c r="FQZ23" s="85"/>
      <c r="FRA23" s="77"/>
      <c r="FRB23" s="74"/>
      <c r="FRC23" s="74"/>
      <c r="FRD23" s="85"/>
      <c r="FRE23" s="74"/>
      <c r="FRF23" s="74"/>
      <c r="FRG23" s="85"/>
      <c r="FRH23" s="74"/>
      <c r="FRI23" s="74"/>
      <c r="FRJ23" s="85"/>
      <c r="FRK23" s="74"/>
      <c r="FRL23" s="74"/>
      <c r="FRM23" s="85"/>
      <c r="FRN23" s="80"/>
      <c r="FRO23" s="80"/>
      <c r="FRP23" s="85"/>
      <c r="FRQ23" s="77"/>
      <c r="FRR23" s="74"/>
      <c r="FRS23" s="74"/>
      <c r="FRT23" s="85"/>
      <c r="FRU23" s="74"/>
      <c r="FRV23" s="74"/>
      <c r="FRW23" s="85"/>
      <c r="FRX23" s="74"/>
      <c r="FRY23" s="74"/>
      <c r="FRZ23" s="85"/>
      <c r="FSA23" s="74"/>
      <c r="FSB23" s="74"/>
      <c r="FSC23" s="85"/>
      <c r="FSD23" s="80"/>
      <c r="FSE23" s="80"/>
      <c r="FSF23" s="85"/>
      <c r="FSG23" s="77"/>
      <c r="FSH23" s="74"/>
      <c r="FSI23" s="74"/>
      <c r="FSJ23" s="85"/>
      <c r="FSK23" s="74"/>
      <c r="FSL23" s="74"/>
      <c r="FSM23" s="85"/>
      <c r="FSN23" s="74"/>
      <c r="FSO23" s="74"/>
      <c r="FSP23" s="85"/>
      <c r="FSQ23" s="74"/>
      <c r="FSR23" s="74"/>
      <c r="FSS23" s="85"/>
      <c r="FST23" s="80"/>
      <c r="FSU23" s="80"/>
      <c r="FSV23" s="85"/>
      <c r="FSW23" s="77"/>
      <c r="FSX23" s="74"/>
      <c r="FSY23" s="74"/>
      <c r="FSZ23" s="85"/>
      <c r="FTA23" s="74"/>
      <c r="FTB23" s="74"/>
      <c r="FTC23" s="85"/>
      <c r="FTD23" s="74"/>
      <c r="FTE23" s="74"/>
      <c r="FTF23" s="85"/>
      <c r="FTG23" s="74"/>
      <c r="FTH23" s="74"/>
      <c r="FTI23" s="85"/>
      <c r="FTJ23" s="80"/>
      <c r="FTK23" s="80"/>
      <c r="FTL23" s="85"/>
      <c r="FTM23" s="77"/>
      <c r="FTN23" s="74"/>
      <c r="FTO23" s="74"/>
      <c r="FTP23" s="85"/>
      <c r="FTQ23" s="74"/>
      <c r="FTR23" s="74"/>
      <c r="FTS23" s="85"/>
      <c r="FTT23" s="74"/>
      <c r="FTU23" s="74"/>
      <c r="FTV23" s="85"/>
      <c r="FTW23" s="74"/>
      <c r="FTX23" s="74"/>
      <c r="FTY23" s="85"/>
      <c r="FTZ23" s="80"/>
      <c r="FUA23" s="80"/>
      <c r="FUB23" s="85"/>
      <c r="FUC23" s="77"/>
      <c r="FUD23" s="74"/>
      <c r="FUE23" s="74"/>
      <c r="FUF23" s="85"/>
      <c r="FUG23" s="74"/>
      <c r="FUH23" s="74"/>
      <c r="FUI23" s="85"/>
      <c r="FUJ23" s="74"/>
      <c r="FUK23" s="74"/>
      <c r="FUL23" s="85"/>
      <c r="FUM23" s="74"/>
      <c r="FUN23" s="74"/>
      <c r="FUO23" s="85"/>
      <c r="FUP23" s="80"/>
      <c r="FUQ23" s="80"/>
      <c r="FUR23" s="85"/>
      <c r="FUS23" s="77"/>
      <c r="FUT23" s="74"/>
      <c r="FUU23" s="74"/>
      <c r="FUV23" s="85"/>
      <c r="FUW23" s="74"/>
      <c r="FUX23" s="74"/>
      <c r="FUY23" s="85"/>
      <c r="FUZ23" s="74"/>
      <c r="FVA23" s="74"/>
      <c r="FVB23" s="85"/>
      <c r="FVC23" s="74"/>
      <c r="FVD23" s="74"/>
      <c r="FVE23" s="85"/>
      <c r="FVF23" s="80"/>
      <c r="FVG23" s="80"/>
      <c r="FVH23" s="85"/>
      <c r="FVI23" s="77"/>
      <c r="FVJ23" s="74"/>
      <c r="FVK23" s="74"/>
      <c r="FVL23" s="85"/>
      <c r="FVM23" s="74"/>
      <c r="FVN23" s="74"/>
      <c r="FVO23" s="85"/>
      <c r="FVP23" s="74"/>
      <c r="FVQ23" s="74"/>
      <c r="FVR23" s="85"/>
      <c r="FVS23" s="74"/>
      <c r="FVT23" s="74"/>
      <c r="FVU23" s="85"/>
      <c r="FVV23" s="80"/>
      <c r="FVW23" s="80"/>
      <c r="FVX23" s="85"/>
      <c r="FVY23" s="77"/>
      <c r="FVZ23" s="74"/>
      <c r="FWA23" s="74"/>
      <c r="FWB23" s="85"/>
      <c r="FWC23" s="74"/>
      <c r="FWD23" s="74"/>
      <c r="FWE23" s="85"/>
      <c r="FWF23" s="74"/>
      <c r="FWG23" s="74"/>
      <c r="FWH23" s="85"/>
      <c r="FWI23" s="74"/>
      <c r="FWJ23" s="74"/>
      <c r="FWK23" s="85"/>
      <c r="FWL23" s="80"/>
      <c r="FWM23" s="80"/>
      <c r="FWN23" s="85"/>
      <c r="FWO23" s="77"/>
      <c r="FWP23" s="74"/>
      <c r="FWQ23" s="74"/>
      <c r="FWR23" s="85"/>
      <c r="FWS23" s="74"/>
      <c r="FWT23" s="74"/>
      <c r="FWU23" s="85"/>
      <c r="FWV23" s="74"/>
      <c r="FWW23" s="74"/>
      <c r="FWX23" s="85"/>
      <c r="FWY23" s="74"/>
      <c r="FWZ23" s="74"/>
      <c r="FXA23" s="85"/>
      <c r="FXB23" s="80"/>
      <c r="FXC23" s="80"/>
      <c r="FXD23" s="85"/>
      <c r="FXE23" s="77"/>
      <c r="FXF23" s="74"/>
      <c r="FXG23" s="74"/>
      <c r="FXH23" s="85"/>
      <c r="FXI23" s="74"/>
      <c r="FXJ23" s="74"/>
      <c r="FXK23" s="85"/>
      <c r="FXL23" s="74"/>
      <c r="FXM23" s="74"/>
      <c r="FXN23" s="85"/>
      <c r="FXO23" s="74"/>
      <c r="FXP23" s="74"/>
      <c r="FXQ23" s="85"/>
      <c r="FXR23" s="80"/>
      <c r="FXS23" s="80"/>
      <c r="FXT23" s="85"/>
      <c r="FXU23" s="77"/>
      <c r="FXV23" s="74"/>
      <c r="FXW23" s="74"/>
      <c r="FXX23" s="85"/>
      <c r="FXY23" s="74"/>
      <c r="FXZ23" s="74"/>
      <c r="FYA23" s="85"/>
      <c r="FYB23" s="74"/>
      <c r="FYC23" s="74"/>
      <c r="FYD23" s="85"/>
      <c r="FYE23" s="74"/>
      <c r="FYF23" s="74"/>
      <c r="FYG23" s="85"/>
      <c r="FYH23" s="80"/>
      <c r="FYI23" s="80"/>
      <c r="FYJ23" s="85"/>
      <c r="FYK23" s="77"/>
      <c r="FYL23" s="74"/>
      <c r="FYM23" s="74"/>
      <c r="FYN23" s="85"/>
      <c r="FYO23" s="74"/>
      <c r="FYP23" s="74"/>
      <c r="FYQ23" s="85"/>
      <c r="FYR23" s="74"/>
      <c r="FYS23" s="74"/>
      <c r="FYT23" s="85"/>
      <c r="FYU23" s="74"/>
      <c r="FYV23" s="74"/>
      <c r="FYW23" s="85"/>
      <c r="FYX23" s="80"/>
      <c r="FYY23" s="80"/>
      <c r="FYZ23" s="85"/>
      <c r="FZA23" s="77"/>
      <c r="FZB23" s="74"/>
      <c r="FZC23" s="74"/>
      <c r="FZD23" s="85"/>
      <c r="FZE23" s="74"/>
      <c r="FZF23" s="74"/>
      <c r="FZG23" s="85"/>
      <c r="FZH23" s="74"/>
      <c r="FZI23" s="74"/>
      <c r="FZJ23" s="85"/>
      <c r="FZK23" s="74"/>
      <c r="FZL23" s="74"/>
      <c r="FZM23" s="85"/>
      <c r="FZN23" s="80"/>
      <c r="FZO23" s="80"/>
      <c r="FZP23" s="85"/>
      <c r="FZQ23" s="77"/>
      <c r="FZR23" s="74"/>
      <c r="FZS23" s="74"/>
      <c r="FZT23" s="85"/>
      <c r="FZU23" s="74"/>
      <c r="FZV23" s="74"/>
      <c r="FZW23" s="85"/>
      <c r="FZX23" s="74"/>
      <c r="FZY23" s="74"/>
      <c r="FZZ23" s="85"/>
      <c r="GAA23" s="74"/>
      <c r="GAB23" s="74"/>
      <c r="GAC23" s="85"/>
      <c r="GAD23" s="80"/>
      <c r="GAE23" s="80"/>
      <c r="GAF23" s="85"/>
      <c r="GAG23" s="77"/>
      <c r="GAH23" s="74"/>
      <c r="GAI23" s="74"/>
      <c r="GAJ23" s="85"/>
      <c r="GAK23" s="74"/>
      <c r="GAL23" s="74"/>
      <c r="GAM23" s="85"/>
      <c r="GAN23" s="74"/>
      <c r="GAO23" s="74"/>
      <c r="GAP23" s="85"/>
      <c r="GAQ23" s="74"/>
      <c r="GAR23" s="74"/>
      <c r="GAS23" s="85"/>
      <c r="GAT23" s="80"/>
      <c r="GAU23" s="80"/>
      <c r="GAV23" s="85"/>
      <c r="GAW23" s="77"/>
      <c r="GAX23" s="74"/>
      <c r="GAY23" s="74"/>
      <c r="GAZ23" s="85"/>
      <c r="GBA23" s="74"/>
      <c r="GBB23" s="74"/>
      <c r="GBC23" s="85"/>
      <c r="GBD23" s="74"/>
      <c r="GBE23" s="74"/>
      <c r="GBF23" s="85"/>
      <c r="GBG23" s="74"/>
      <c r="GBH23" s="74"/>
      <c r="GBI23" s="85"/>
      <c r="GBJ23" s="80"/>
      <c r="GBK23" s="80"/>
      <c r="GBL23" s="85"/>
      <c r="GBM23" s="77"/>
      <c r="GBN23" s="74"/>
      <c r="GBO23" s="74"/>
      <c r="GBP23" s="85"/>
      <c r="GBQ23" s="74"/>
      <c r="GBR23" s="74"/>
      <c r="GBS23" s="85"/>
      <c r="GBT23" s="74"/>
      <c r="GBU23" s="74"/>
      <c r="GBV23" s="85"/>
      <c r="GBW23" s="74"/>
      <c r="GBX23" s="74"/>
      <c r="GBY23" s="85"/>
      <c r="GBZ23" s="80"/>
      <c r="GCA23" s="80"/>
      <c r="GCB23" s="85"/>
      <c r="GCC23" s="77"/>
      <c r="GCD23" s="74"/>
      <c r="GCE23" s="74"/>
      <c r="GCF23" s="85"/>
      <c r="GCG23" s="74"/>
      <c r="GCH23" s="74"/>
      <c r="GCI23" s="85"/>
      <c r="GCJ23" s="74"/>
      <c r="GCK23" s="74"/>
      <c r="GCL23" s="85"/>
      <c r="GCM23" s="74"/>
      <c r="GCN23" s="74"/>
      <c r="GCO23" s="85"/>
      <c r="GCP23" s="80"/>
      <c r="GCQ23" s="80"/>
      <c r="GCR23" s="85"/>
      <c r="GCS23" s="77"/>
      <c r="GCT23" s="74"/>
      <c r="GCU23" s="74"/>
      <c r="GCV23" s="85"/>
      <c r="GCW23" s="74"/>
      <c r="GCX23" s="74"/>
      <c r="GCY23" s="85"/>
      <c r="GCZ23" s="74"/>
      <c r="GDA23" s="74"/>
      <c r="GDB23" s="85"/>
      <c r="GDC23" s="74"/>
      <c r="GDD23" s="74"/>
      <c r="GDE23" s="85"/>
      <c r="GDF23" s="80"/>
      <c r="GDG23" s="80"/>
      <c r="GDH23" s="85"/>
      <c r="GDI23" s="77"/>
      <c r="GDJ23" s="74"/>
      <c r="GDK23" s="74"/>
      <c r="GDL23" s="85"/>
      <c r="GDM23" s="74"/>
      <c r="GDN23" s="74"/>
      <c r="GDO23" s="85"/>
      <c r="GDP23" s="74"/>
      <c r="GDQ23" s="74"/>
      <c r="GDR23" s="85"/>
      <c r="GDS23" s="74"/>
      <c r="GDT23" s="74"/>
      <c r="GDU23" s="85"/>
      <c r="GDV23" s="80"/>
      <c r="GDW23" s="80"/>
      <c r="GDX23" s="85"/>
      <c r="GDY23" s="77"/>
      <c r="GDZ23" s="74"/>
      <c r="GEA23" s="74"/>
      <c r="GEB23" s="85"/>
      <c r="GEC23" s="74"/>
      <c r="GED23" s="74"/>
      <c r="GEE23" s="85"/>
      <c r="GEF23" s="74"/>
      <c r="GEG23" s="74"/>
      <c r="GEH23" s="85"/>
      <c r="GEI23" s="74"/>
      <c r="GEJ23" s="74"/>
      <c r="GEK23" s="85"/>
      <c r="GEL23" s="80"/>
      <c r="GEM23" s="80"/>
      <c r="GEN23" s="85"/>
      <c r="GEO23" s="77"/>
      <c r="GEP23" s="74"/>
      <c r="GEQ23" s="74"/>
      <c r="GER23" s="85"/>
      <c r="GES23" s="74"/>
      <c r="GET23" s="74"/>
      <c r="GEU23" s="85"/>
      <c r="GEV23" s="74"/>
      <c r="GEW23" s="74"/>
      <c r="GEX23" s="85"/>
      <c r="GEY23" s="74"/>
      <c r="GEZ23" s="74"/>
      <c r="GFA23" s="85"/>
      <c r="GFB23" s="80"/>
      <c r="GFC23" s="80"/>
      <c r="GFD23" s="85"/>
      <c r="GFE23" s="77"/>
      <c r="GFF23" s="74"/>
      <c r="GFG23" s="74"/>
      <c r="GFH23" s="85"/>
      <c r="GFI23" s="74"/>
      <c r="GFJ23" s="74"/>
      <c r="GFK23" s="85"/>
      <c r="GFL23" s="74"/>
      <c r="GFM23" s="74"/>
      <c r="GFN23" s="85"/>
      <c r="GFO23" s="74"/>
      <c r="GFP23" s="74"/>
      <c r="GFQ23" s="85"/>
      <c r="GFR23" s="80"/>
      <c r="GFS23" s="80"/>
      <c r="GFT23" s="85"/>
      <c r="GFU23" s="77"/>
      <c r="GFV23" s="74"/>
      <c r="GFW23" s="74"/>
      <c r="GFX23" s="85"/>
      <c r="GFY23" s="74"/>
      <c r="GFZ23" s="74"/>
      <c r="GGA23" s="85"/>
      <c r="GGB23" s="74"/>
      <c r="GGC23" s="74"/>
      <c r="GGD23" s="85"/>
      <c r="GGE23" s="74"/>
      <c r="GGF23" s="74"/>
      <c r="GGG23" s="85"/>
      <c r="GGH23" s="80"/>
      <c r="GGI23" s="80"/>
      <c r="GGJ23" s="85"/>
      <c r="GGK23" s="77"/>
      <c r="GGL23" s="74"/>
      <c r="GGM23" s="74"/>
      <c r="GGN23" s="85"/>
      <c r="GGO23" s="74"/>
      <c r="GGP23" s="74"/>
      <c r="GGQ23" s="85"/>
      <c r="GGR23" s="74"/>
      <c r="GGS23" s="74"/>
      <c r="GGT23" s="85"/>
      <c r="GGU23" s="74"/>
      <c r="GGV23" s="74"/>
      <c r="GGW23" s="85"/>
      <c r="GGX23" s="80"/>
      <c r="GGY23" s="80"/>
      <c r="GGZ23" s="85"/>
      <c r="GHA23" s="77"/>
      <c r="GHB23" s="74"/>
      <c r="GHC23" s="74"/>
      <c r="GHD23" s="85"/>
      <c r="GHE23" s="74"/>
      <c r="GHF23" s="74"/>
      <c r="GHG23" s="85"/>
      <c r="GHH23" s="74"/>
      <c r="GHI23" s="74"/>
      <c r="GHJ23" s="85"/>
      <c r="GHK23" s="74"/>
      <c r="GHL23" s="74"/>
      <c r="GHM23" s="85"/>
      <c r="GHN23" s="80"/>
      <c r="GHO23" s="80"/>
      <c r="GHP23" s="85"/>
      <c r="GHQ23" s="77"/>
      <c r="GHR23" s="74"/>
      <c r="GHS23" s="74"/>
      <c r="GHT23" s="85"/>
      <c r="GHU23" s="74"/>
      <c r="GHV23" s="74"/>
      <c r="GHW23" s="85"/>
      <c r="GHX23" s="74"/>
      <c r="GHY23" s="74"/>
      <c r="GHZ23" s="85"/>
      <c r="GIA23" s="74"/>
      <c r="GIB23" s="74"/>
      <c r="GIC23" s="85"/>
      <c r="GID23" s="80"/>
      <c r="GIE23" s="80"/>
      <c r="GIF23" s="85"/>
      <c r="GIG23" s="77"/>
      <c r="GIH23" s="74"/>
      <c r="GII23" s="74"/>
      <c r="GIJ23" s="85"/>
      <c r="GIK23" s="74"/>
      <c r="GIL23" s="74"/>
      <c r="GIM23" s="85"/>
      <c r="GIN23" s="74"/>
      <c r="GIO23" s="74"/>
      <c r="GIP23" s="85"/>
      <c r="GIQ23" s="74"/>
      <c r="GIR23" s="74"/>
      <c r="GIS23" s="85"/>
      <c r="GIT23" s="80"/>
      <c r="GIU23" s="80"/>
      <c r="GIV23" s="85"/>
      <c r="GIW23" s="77"/>
      <c r="GIX23" s="74"/>
      <c r="GIY23" s="74"/>
      <c r="GIZ23" s="85"/>
      <c r="GJA23" s="74"/>
      <c r="GJB23" s="74"/>
      <c r="GJC23" s="85"/>
      <c r="GJD23" s="74"/>
      <c r="GJE23" s="74"/>
      <c r="GJF23" s="85"/>
      <c r="GJG23" s="74"/>
      <c r="GJH23" s="74"/>
      <c r="GJI23" s="85"/>
      <c r="GJJ23" s="80"/>
      <c r="GJK23" s="80"/>
      <c r="GJL23" s="85"/>
      <c r="GJM23" s="77"/>
      <c r="GJN23" s="74"/>
      <c r="GJO23" s="74"/>
      <c r="GJP23" s="85"/>
      <c r="GJQ23" s="74"/>
      <c r="GJR23" s="74"/>
      <c r="GJS23" s="85"/>
      <c r="GJT23" s="74"/>
      <c r="GJU23" s="74"/>
      <c r="GJV23" s="85"/>
      <c r="GJW23" s="74"/>
      <c r="GJX23" s="74"/>
      <c r="GJY23" s="85"/>
      <c r="GJZ23" s="80"/>
      <c r="GKA23" s="80"/>
      <c r="GKB23" s="85"/>
      <c r="GKC23" s="77"/>
      <c r="GKD23" s="74"/>
      <c r="GKE23" s="74"/>
      <c r="GKF23" s="85"/>
      <c r="GKG23" s="74"/>
      <c r="GKH23" s="74"/>
      <c r="GKI23" s="85"/>
      <c r="GKJ23" s="74"/>
      <c r="GKK23" s="74"/>
      <c r="GKL23" s="85"/>
      <c r="GKM23" s="74"/>
      <c r="GKN23" s="74"/>
      <c r="GKO23" s="85"/>
      <c r="GKP23" s="80"/>
      <c r="GKQ23" s="80"/>
      <c r="GKR23" s="85"/>
      <c r="GKS23" s="77"/>
      <c r="GKT23" s="74"/>
      <c r="GKU23" s="74"/>
      <c r="GKV23" s="85"/>
      <c r="GKW23" s="74"/>
      <c r="GKX23" s="74"/>
      <c r="GKY23" s="85"/>
      <c r="GKZ23" s="74"/>
      <c r="GLA23" s="74"/>
      <c r="GLB23" s="85"/>
      <c r="GLC23" s="74"/>
      <c r="GLD23" s="74"/>
      <c r="GLE23" s="85"/>
      <c r="GLF23" s="80"/>
      <c r="GLG23" s="80"/>
      <c r="GLH23" s="85"/>
      <c r="GLI23" s="77"/>
      <c r="GLJ23" s="74"/>
      <c r="GLK23" s="74"/>
      <c r="GLL23" s="85"/>
      <c r="GLM23" s="74"/>
      <c r="GLN23" s="74"/>
      <c r="GLO23" s="85"/>
      <c r="GLP23" s="74"/>
      <c r="GLQ23" s="74"/>
      <c r="GLR23" s="85"/>
      <c r="GLS23" s="74"/>
      <c r="GLT23" s="74"/>
      <c r="GLU23" s="85"/>
      <c r="GLV23" s="80"/>
      <c r="GLW23" s="80"/>
      <c r="GLX23" s="85"/>
      <c r="GLY23" s="77"/>
      <c r="GLZ23" s="74"/>
      <c r="GMA23" s="74"/>
      <c r="GMB23" s="85"/>
      <c r="GMC23" s="74"/>
      <c r="GMD23" s="74"/>
      <c r="GME23" s="85"/>
      <c r="GMF23" s="74"/>
      <c r="GMG23" s="74"/>
      <c r="GMH23" s="85"/>
      <c r="GMI23" s="74"/>
      <c r="GMJ23" s="74"/>
      <c r="GMK23" s="85"/>
      <c r="GML23" s="80"/>
      <c r="GMM23" s="80"/>
      <c r="GMN23" s="85"/>
      <c r="GMO23" s="77"/>
      <c r="GMP23" s="74"/>
      <c r="GMQ23" s="74"/>
      <c r="GMR23" s="85"/>
      <c r="GMS23" s="74"/>
      <c r="GMT23" s="74"/>
      <c r="GMU23" s="85"/>
      <c r="GMV23" s="74"/>
      <c r="GMW23" s="74"/>
      <c r="GMX23" s="85"/>
      <c r="GMY23" s="74"/>
      <c r="GMZ23" s="74"/>
      <c r="GNA23" s="85"/>
      <c r="GNB23" s="80"/>
      <c r="GNC23" s="80"/>
      <c r="GND23" s="85"/>
      <c r="GNE23" s="77"/>
      <c r="GNF23" s="74"/>
      <c r="GNG23" s="74"/>
      <c r="GNH23" s="85"/>
      <c r="GNI23" s="74"/>
      <c r="GNJ23" s="74"/>
      <c r="GNK23" s="85"/>
      <c r="GNL23" s="74"/>
      <c r="GNM23" s="74"/>
      <c r="GNN23" s="85"/>
      <c r="GNO23" s="74"/>
      <c r="GNP23" s="74"/>
      <c r="GNQ23" s="85"/>
      <c r="GNR23" s="80"/>
      <c r="GNS23" s="80"/>
      <c r="GNT23" s="85"/>
      <c r="GNU23" s="77"/>
      <c r="GNV23" s="74"/>
      <c r="GNW23" s="74"/>
      <c r="GNX23" s="85"/>
      <c r="GNY23" s="74"/>
      <c r="GNZ23" s="74"/>
      <c r="GOA23" s="85"/>
      <c r="GOB23" s="74"/>
      <c r="GOC23" s="74"/>
      <c r="GOD23" s="85"/>
      <c r="GOE23" s="74"/>
      <c r="GOF23" s="74"/>
      <c r="GOG23" s="85"/>
      <c r="GOH23" s="80"/>
      <c r="GOI23" s="80"/>
      <c r="GOJ23" s="85"/>
      <c r="GOK23" s="77"/>
      <c r="GOL23" s="74"/>
      <c r="GOM23" s="74"/>
      <c r="GON23" s="85"/>
      <c r="GOO23" s="74"/>
      <c r="GOP23" s="74"/>
      <c r="GOQ23" s="85"/>
      <c r="GOR23" s="74"/>
      <c r="GOS23" s="74"/>
      <c r="GOT23" s="85"/>
      <c r="GOU23" s="74"/>
      <c r="GOV23" s="74"/>
      <c r="GOW23" s="85"/>
      <c r="GOX23" s="80"/>
      <c r="GOY23" s="80"/>
      <c r="GOZ23" s="85"/>
      <c r="GPA23" s="77"/>
      <c r="GPB23" s="74"/>
      <c r="GPC23" s="74"/>
      <c r="GPD23" s="85"/>
      <c r="GPE23" s="74"/>
      <c r="GPF23" s="74"/>
      <c r="GPG23" s="85"/>
      <c r="GPH23" s="74"/>
      <c r="GPI23" s="74"/>
      <c r="GPJ23" s="85"/>
      <c r="GPK23" s="74"/>
      <c r="GPL23" s="74"/>
      <c r="GPM23" s="85"/>
      <c r="GPN23" s="80"/>
      <c r="GPO23" s="80"/>
      <c r="GPP23" s="85"/>
      <c r="GPQ23" s="77"/>
      <c r="GPR23" s="74"/>
      <c r="GPS23" s="74"/>
      <c r="GPT23" s="85"/>
      <c r="GPU23" s="74"/>
      <c r="GPV23" s="74"/>
      <c r="GPW23" s="85"/>
      <c r="GPX23" s="74"/>
      <c r="GPY23" s="74"/>
      <c r="GPZ23" s="85"/>
      <c r="GQA23" s="74"/>
      <c r="GQB23" s="74"/>
      <c r="GQC23" s="85"/>
      <c r="GQD23" s="80"/>
      <c r="GQE23" s="80"/>
      <c r="GQF23" s="85"/>
      <c r="GQG23" s="77"/>
      <c r="GQH23" s="74"/>
      <c r="GQI23" s="74"/>
      <c r="GQJ23" s="85"/>
      <c r="GQK23" s="74"/>
      <c r="GQL23" s="74"/>
      <c r="GQM23" s="85"/>
      <c r="GQN23" s="74"/>
      <c r="GQO23" s="74"/>
      <c r="GQP23" s="85"/>
      <c r="GQQ23" s="74"/>
      <c r="GQR23" s="74"/>
      <c r="GQS23" s="85"/>
      <c r="GQT23" s="80"/>
      <c r="GQU23" s="80"/>
      <c r="GQV23" s="85"/>
      <c r="GQW23" s="77"/>
      <c r="GQX23" s="74"/>
      <c r="GQY23" s="74"/>
      <c r="GQZ23" s="85"/>
      <c r="GRA23" s="74"/>
      <c r="GRB23" s="74"/>
      <c r="GRC23" s="85"/>
      <c r="GRD23" s="74"/>
      <c r="GRE23" s="74"/>
      <c r="GRF23" s="85"/>
      <c r="GRG23" s="74"/>
      <c r="GRH23" s="74"/>
      <c r="GRI23" s="85"/>
      <c r="GRJ23" s="80"/>
      <c r="GRK23" s="80"/>
      <c r="GRL23" s="85"/>
      <c r="GRM23" s="77"/>
      <c r="GRN23" s="74"/>
      <c r="GRO23" s="74"/>
      <c r="GRP23" s="85"/>
      <c r="GRQ23" s="74"/>
      <c r="GRR23" s="74"/>
      <c r="GRS23" s="85"/>
      <c r="GRT23" s="74"/>
      <c r="GRU23" s="74"/>
      <c r="GRV23" s="85"/>
      <c r="GRW23" s="74"/>
      <c r="GRX23" s="74"/>
      <c r="GRY23" s="85"/>
      <c r="GRZ23" s="80"/>
      <c r="GSA23" s="80"/>
      <c r="GSB23" s="85"/>
      <c r="GSC23" s="77"/>
      <c r="GSD23" s="74"/>
      <c r="GSE23" s="74"/>
      <c r="GSF23" s="85"/>
      <c r="GSG23" s="74"/>
      <c r="GSH23" s="74"/>
      <c r="GSI23" s="85"/>
      <c r="GSJ23" s="74"/>
      <c r="GSK23" s="74"/>
      <c r="GSL23" s="85"/>
      <c r="GSM23" s="74"/>
      <c r="GSN23" s="74"/>
      <c r="GSO23" s="85"/>
      <c r="GSP23" s="80"/>
      <c r="GSQ23" s="80"/>
      <c r="GSR23" s="85"/>
      <c r="GSS23" s="77"/>
      <c r="GST23" s="74"/>
      <c r="GSU23" s="74"/>
      <c r="GSV23" s="85"/>
      <c r="GSW23" s="74"/>
      <c r="GSX23" s="74"/>
      <c r="GSY23" s="85"/>
      <c r="GSZ23" s="74"/>
      <c r="GTA23" s="74"/>
      <c r="GTB23" s="85"/>
      <c r="GTC23" s="74"/>
      <c r="GTD23" s="74"/>
      <c r="GTE23" s="85"/>
      <c r="GTF23" s="80"/>
      <c r="GTG23" s="80"/>
      <c r="GTH23" s="85"/>
      <c r="GTI23" s="77"/>
      <c r="GTJ23" s="74"/>
      <c r="GTK23" s="74"/>
      <c r="GTL23" s="85"/>
      <c r="GTM23" s="74"/>
      <c r="GTN23" s="74"/>
      <c r="GTO23" s="85"/>
      <c r="GTP23" s="74"/>
      <c r="GTQ23" s="74"/>
      <c r="GTR23" s="85"/>
      <c r="GTS23" s="74"/>
      <c r="GTT23" s="74"/>
      <c r="GTU23" s="85"/>
      <c r="GTV23" s="80"/>
      <c r="GTW23" s="80"/>
      <c r="GTX23" s="85"/>
      <c r="GTY23" s="77"/>
      <c r="GTZ23" s="74"/>
      <c r="GUA23" s="74"/>
      <c r="GUB23" s="85"/>
      <c r="GUC23" s="74"/>
      <c r="GUD23" s="74"/>
      <c r="GUE23" s="85"/>
      <c r="GUF23" s="74"/>
      <c r="GUG23" s="74"/>
      <c r="GUH23" s="85"/>
      <c r="GUI23" s="74"/>
      <c r="GUJ23" s="74"/>
      <c r="GUK23" s="85"/>
      <c r="GUL23" s="80"/>
      <c r="GUM23" s="80"/>
      <c r="GUN23" s="85"/>
      <c r="GUO23" s="77"/>
      <c r="GUP23" s="74"/>
      <c r="GUQ23" s="74"/>
      <c r="GUR23" s="85"/>
      <c r="GUS23" s="74"/>
      <c r="GUT23" s="74"/>
      <c r="GUU23" s="85"/>
      <c r="GUV23" s="74"/>
      <c r="GUW23" s="74"/>
      <c r="GUX23" s="85"/>
      <c r="GUY23" s="74"/>
      <c r="GUZ23" s="74"/>
      <c r="GVA23" s="85"/>
      <c r="GVB23" s="80"/>
      <c r="GVC23" s="80"/>
      <c r="GVD23" s="85"/>
      <c r="GVE23" s="77"/>
      <c r="GVF23" s="74"/>
      <c r="GVG23" s="74"/>
      <c r="GVH23" s="85"/>
      <c r="GVI23" s="74"/>
      <c r="GVJ23" s="74"/>
      <c r="GVK23" s="85"/>
      <c r="GVL23" s="74"/>
      <c r="GVM23" s="74"/>
      <c r="GVN23" s="85"/>
      <c r="GVO23" s="74"/>
      <c r="GVP23" s="74"/>
      <c r="GVQ23" s="85"/>
      <c r="GVR23" s="80"/>
      <c r="GVS23" s="80"/>
      <c r="GVT23" s="85"/>
      <c r="GVU23" s="77"/>
      <c r="GVV23" s="74"/>
      <c r="GVW23" s="74"/>
      <c r="GVX23" s="85"/>
      <c r="GVY23" s="74"/>
      <c r="GVZ23" s="74"/>
      <c r="GWA23" s="85"/>
      <c r="GWB23" s="74"/>
      <c r="GWC23" s="74"/>
      <c r="GWD23" s="85"/>
      <c r="GWE23" s="74"/>
      <c r="GWF23" s="74"/>
      <c r="GWG23" s="85"/>
      <c r="GWH23" s="80"/>
      <c r="GWI23" s="80"/>
      <c r="GWJ23" s="85"/>
      <c r="GWK23" s="77"/>
      <c r="GWL23" s="74"/>
      <c r="GWM23" s="74"/>
      <c r="GWN23" s="85"/>
      <c r="GWO23" s="74"/>
      <c r="GWP23" s="74"/>
      <c r="GWQ23" s="85"/>
      <c r="GWR23" s="74"/>
      <c r="GWS23" s="74"/>
      <c r="GWT23" s="85"/>
      <c r="GWU23" s="74"/>
      <c r="GWV23" s="74"/>
      <c r="GWW23" s="85"/>
      <c r="GWX23" s="80"/>
      <c r="GWY23" s="80"/>
      <c r="GWZ23" s="85"/>
      <c r="GXA23" s="77"/>
      <c r="GXB23" s="74"/>
      <c r="GXC23" s="74"/>
      <c r="GXD23" s="85"/>
      <c r="GXE23" s="74"/>
      <c r="GXF23" s="74"/>
      <c r="GXG23" s="85"/>
      <c r="GXH23" s="74"/>
      <c r="GXI23" s="74"/>
      <c r="GXJ23" s="85"/>
      <c r="GXK23" s="74"/>
      <c r="GXL23" s="74"/>
      <c r="GXM23" s="85"/>
      <c r="GXN23" s="80"/>
      <c r="GXO23" s="80"/>
      <c r="GXP23" s="85"/>
      <c r="GXQ23" s="77"/>
      <c r="GXR23" s="74"/>
      <c r="GXS23" s="74"/>
      <c r="GXT23" s="85"/>
      <c r="GXU23" s="74"/>
      <c r="GXV23" s="74"/>
      <c r="GXW23" s="85"/>
      <c r="GXX23" s="74"/>
      <c r="GXY23" s="74"/>
      <c r="GXZ23" s="85"/>
      <c r="GYA23" s="74"/>
      <c r="GYB23" s="74"/>
      <c r="GYC23" s="85"/>
      <c r="GYD23" s="80"/>
      <c r="GYE23" s="80"/>
      <c r="GYF23" s="85"/>
      <c r="GYG23" s="77"/>
      <c r="GYH23" s="74"/>
      <c r="GYI23" s="74"/>
      <c r="GYJ23" s="85"/>
      <c r="GYK23" s="74"/>
      <c r="GYL23" s="74"/>
      <c r="GYM23" s="85"/>
      <c r="GYN23" s="74"/>
      <c r="GYO23" s="74"/>
      <c r="GYP23" s="85"/>
      <c r="GYQ23" s="74"/>
      <c r="GYR23" s="74"/>
      <c r="GYS23" s="85"/>
      <c r="GYT23" s="80"/>
      <c r="GYU23" s="80"/>
      <c r="GYV23" s="85"/>
      <c r="GYW23" s="77"/>
      <c r="GYX23" s="74"/>
      <c r="GYY23" s="74"/>
      <c r="GYZ23" s="85"/>
      <c r="GZA23" s="74"/>
      <c r="GZB23" s="74"/>
      <c r="GZC23" s="85"/>
      <c r="GZD23" s="74"/>
      <c r="GZE23" s="74"/>
      <c r="GZF23" s="85"/>
      <c r="GZG23" s="74"/>
      <c r="GZH23" s="74"/>
      <c r="GZI23" s="85"/>
      <c r="GZJ23" s="80"/>
      <c r="GZK23" s="80"/>
      <c r="GZL23" s="85"/>
      <c r="GZM23" s="77"/>
      <c r="GZN23" s="74"/>
      <c r="GZO23" s="74"/>
      <c r="GZP23" s="85"/>
      <c r="GZQ23" s="74"/>
      <c r="GZR23" s="74"/>
      <c r="GZS23" s="85"/>
      <c r="GZT23" s="74"/>
      <c r="GZU23" s="74"/>
      <c r="GZV23" s="85"/>
      <c r="GZW23" s="74"/>
      <c r="GZX23" s="74"/>
      <c r="GZY23" s="85"/>
      <c r="GZZ23" s="80"/>
      <c r="HAA23" s="80"/>
      <c r="HAB23" s="85"/>
      <c r="HAC23" s="77"/>
      <c r="HAD23" s="74"/>
      <c r="HAE23" s="74"/>
      <c r="HAF23" s="85"/>
      <c r="HAG23" s="74"/>
      <c r="HAH23" s="74"/>
      <c r="HAI23" s="85"/>
      <c r="HAJ23" s="74"/>
      <c r="HAK23" s="74"/>
      <c r="HAL23" s="85"/>
      <c r="HAM23" s="74"/>
      <c r="HAN23" s="74"/>
      <c r="HAO23" s="85"/>
      <c r="HAP23" s="80"/>
      <c r="HAQ23" s="80"/>
      <c r="HAR23" s="85"/>
      <c r="HAS23" s="77"/>
      <c r="HAT23" s="74"/>
      <c r="HAU23" s="74"/>
      <c r="HAV23" s="85"/>
      <c r="HAW23" s="74"/>
      <c r="HAX23" s="74"/>
      <c r="HAY23" s="85"/>
      <c r="HAZ23" s="74"/>
      <c r="HBA23" s="74"/>
      <c r="HBB23" s="85"/>
      <c r="HBC23" s="74"/>
      <c r="HBD23" s="74"/>
      <c r="HBE23" s="85"/>
      <c r="HBF23" s="80"/>
      <c r="HBG23" s="80"/>
      <c r="HBH23" s="85"/>
      <c r="HBI23" s="77"/>
      <c r="HBJ23" s="74"/>
      <c r="HBK23" s="74"/>
      <c r="HBL23" s="85"/>
      <c r="HBM23" s="74"/>
      <c r="HBN23" s="74"/>
      <c r="HBO23" s="85"/>
      <c r="HBP23" s="74"/>
      <c r="HBQ23" s="74"/>
      <c r="HBR23" s="85"/>
      <c r="HBS23" s="74"/>
      <c r="HBT23" s="74"/>
      <c r="HBU23" s="85"/>
      <c r="HBV23" s="80"/>
      <c r="HBW23" s="80"/>
      <c r="HBX23" s="85"/>
      <c r="HBY23" s="77"/>
      <c r="HBZ23" s="74"/>
      <c r="HCA23" s="74"/>
      <c r="HCB23" s="85"/>
      <c r="HCC23" s="74"/>
      <c r="HCD23" s="74"/>
      <c r="HCE23" s="85"/>
      <c r="HCF23" s="74"/>
      <c r="HCG23" s="74"/>
      <c r="HCH23" s="85"/>
      <c r="HCI23" s="74"/>
      <c r="HCJ23" s="74"/>
      <c r="HCK23" s="85"/>
      <c r="HCL23" s="80"/>
      <c r="HCM23" s="80"/>
      <c r="HCN23" s="85"/>
      <c r="HCO23" s="77"/>
      <c r="HCP23" s="74"/>
      <c r="HCQ23" s="74"/>
      <c r="HCR23" s="85"/>
      <c r="HCS23" s="74"/>
      <c r="HCT23" s="74"/>
      <c r="HCU23" s="85"/>
      <c r="HCV23" s="74"/>
      <c r="HCW23" s="74"/>
      <c r="HCX23" s="85"/>
      <c r="HCY23" s="74"/>
      <c r="HCZ23" s="74"/>
      <c r="HDA23" s="85"/>
      <c r="HDB23" s="80"/>
      <c r="HDC23" s="80"/>
      <c r="HDD23" s="85"/>
      <c r="HDE23" s="77"/>
      <c r="HDF23" s="74"/>
      <c r="HDG23" s="74"/>
      <c r="HDH23" s="85"/>
      <c r="HDI23" s="74"/>
      <c r="HDJ23" s="74"/>
      <c r="HDK23" s="85"/>
      <c r="HDL23" s="74"/>
      <c r="HDM23" s="74"/>
      <c r="HDN23" s="85"/>
      <c r="HDO23" s="74"/>
      <c r="HDP23" s="74"/>
      <c r="HDQ23" s="85"/>
      <c r="HDR23" s="80"/>
      <c r="HDS23" s="80"/>
      <c r="HDT23" s="85"/>
      <c r="HDU23" s="77"/>
      <c r="HDV23" s="74"/>
      <c r="HDW23" s="74"/>
      <c r="HDX23" s="85"/>
      <c r="HDY23" s="74"/>
      <c r="HDZ23" s="74"/>
      <c r="HEA23" s="85"/>
      <c r="HEB23" s="74"/>
      <c r="HEC23" s="74"/>
      <c r="HED23" s="85"/>
      <c r="HEE23" s="74"/>
      <c r="HEF23" s="74"/>
      <c r="HEG23" s="85"/>
      <c r="HEH23" s="80"/>
      <c r="HEI23" s="80"/>
      <c r="HEJ23" s="85"/>
      <c r="HEK23" s="77"/>
      <c r="HEL23" s="74"/>
      <c r="HEM23" s="74"/>
      <c r="HEN23" s="85"/>
      <c r="HEO23" s="74"/>
      <c r="HEP23" s="74"/>
      <c r="HEQ23" s="85"/>
      <c r="HER23" s="74"/>
      <c r="HES23" s="74"/>
      <c r="HET23" s="85"/>
      <c r="HEU23" s="74"/>
      <c r="HEV23" s="74"/>
      <c r="HEW23" s="85"/>
      <c r="HEX23" s="80"/>
      <c r="HEY23" s="80"/>
      <c r="HEZ23" s="85"/>
      <c r="HFA23" s="77"/>
      <c r="HFB23" s="74"/>
      <c r="HFC23" s="74"/>
      <c r="HFD23" s="85"/>
      <c r="HFE23" s="74"/>
      <c r="HFF23" s="74"/>
      <c r="HFG23" s="85"/>
      <c r="HFH23" s="74"/>
      <c r="HFI23" s="74"/>
      <c r="HFJ23" s="85"/>
      <c r="HFK23" s="74"/>
      <c r="HFL23" s="74"/>
      <c r="HFM23" s="85"/>
      <c r="HFN23" s="80"/>
      <c r="HFO23" s="80"/>
      <c r="HFP23" s="85"/>
      <c r="HFQ23" s="77"/>
      <c r="HFR23" s="74"/>
      <c r="HFS23" s="74"/>
      <c r="HFT23" s="85"/>
      <c r="HFU23" s="74"/>
      <c r="HFV23" s="74"/>
      <c r="HFW23" s="85"/>
      <c r="HFX23" s="74"/>
      <c r="HFY23" s="74"/>
      <c r="HFZ23" s="85"/>
      <c r="HGA23" s="74"/>
      <c r="HGB23" s="74"/>
      <c r="HGC23" s="85"/>
      <c r="HGD23" s="80"/>
      <c r="HGE23" s="80"/>
      <c r="HGF23" s="85"/>
      <c r="HGG23" s="77"/>
      <c r="HGH23" s="74"/>
      <c r="HGI23" s="74"/>
      <c r="HGJ23" s="85"/>
      <c r="HGK23" s="74"/>
      <c r="HGL23" s="74"/>
      <c r="HGM23" s="85"/>
      <c r="HGN23" s="74"/>
      <c r="HGO23" s="74"/>
      <c r="HGP23" s="85"/>
      <c r="HGQ23" s="74"/>
      <c r="HGR23" s="74"/>
      <c r="HGS23" s="85"/>
      <c r="HGT23" s="80"/>
      <c r="HGU23" s="80"/>
      <c r="HGV23" s="85"/>
      <c r="HGW23" s="77"/>
      <c r="HGX23" s="74"/>
      <c r="HGY23" s="74"/>
      <c r="HGZ23" s="85"/>
      <c r="HHA23" s="74"/>
      <c r="HHB23" s="74"/>
      <c r="HHC23" s="85"/>
      <c r="HHD23" s="74"/>
      <c r="HHE23" s="74"/>
      <c r="HHF23" s="85"/>
      <c r="HHG23" s="74"/>
      <c r="HHH23" s="74"/>
      <c r="HHI23" s="85"/>
      <c r="HHJ23" s="80"/>
      <c r="HHK23" s="80"/>
      <c r="HHL23" s="85"/>
      <c r="HHM23" s="77"/>
      <c r="HHN23" s="74"/>
      <c r="HHO23" s="74"/>
      <c r="HHP23" s="85"/>
      <c r="HHQ23" s="74"/>
      <c r="HHR23" s="74"/>
      <c r="HHS23" s="85"/>
      <c r="HHT23" s="74"/>
      <c r="HHU23" s="74"/>
      <c r="HHV23" s="85"/>
      <c r="HHW23" s="74"/>
      <c r="HHX23" s="74"/>
      <c r="HHY23" s="85"/>
      <c r="HHZ23" s="80"/>
      <c r="HIA23" s="80"/>
      <c r="HIB23" s="85"/>
      <c r="HIC23" s="77"/>
      <c r="HID23" s="74"/>
      <c r="HIE23" s="74"/>
      <c r="HIF23" s="85"/>
      <c r="HIG23" s="74"/>
      <c r="HIH23" s="74"/>
      <c r="HII23" s="85"/>
      <c r="HIJ23" s="74"/>
      <c r="HIK23" s="74"/>
      <c r="HIL23" s="85"/>
      <c r="HIM23" s="74"/>
      <c r="HIN23" s="74"/>
      <c r="HIO23" s="85"/>
      <c r="HIP23" s="80"/>
      <c r="HIQ23" s="80"/>
      <c r="HIR23" s="85"/>
      <c r="HIS23" s="77"/>
      <c r="HIT23" s="74"/>
      <c r="HIU23" s="74"/>
      <c r="HIV23" s="85"/>
      <c r="HIW23" s="74"/>
      <c r="HIX23" s="74"/>
      <c r="HIY23" s="85"/>
      <c r="HIZ23" s="74"/>
      <c r="HJA23" s="74"/>
      <c r="HJB23" s="85"/>
      <c r="HJC23" s="74"/>
      <c r="HJD23" s="74"/>
      <c r="HJE23" s="85"/>
      <c r="HJF23" s="80"/>
      <c r="HJG23" s="80"/>
      <c r="HJH23" s="85"/>
      <c r="HJI23" s="77"/>
      <c r="HJJ23" s="74"/>
      <c r="HJK23" s="74"/>
      <c r="HJL23" s="85"/>
      <c r="HJM23" s="74"/>
      <c r="HJN23" s="74"/>
      <c r="HJO23" s="85"/>
      <c r="HJP23" s="74"/>
      <c r="HJQ23" s="74"/>
      <c r="HJR23" s="85"/>
      <c r="HJS23" s="74"/>
      <c r="HJT23" s="74"/>
      <c r="HJU23" s="85"/>
      <c r="HJV23" s="80"/>
      <c r="HJW23" s="80"/>
      <c r="HJX23" s="85"/>
      <c r="HJY23" s="77"/>
      <c r="HJZ23" s="74"/>
      <c r="HKA23" s="74"/>
      <c r="HKB23" s="85"/>
      <c r="HKC23" s="74"/>
      <c r="HKD23" s="74"/>
      <c r="HKE23" s="85"/>
      <c r="HKF23" s="74"/>
      <c r="HKG23" s="74"/>
      <c r="HKH23" s="85"/>
      <c r="HKI23" s="74"/>
      <c r="HKJ23" s="74"/>
      <c r="HKK23" s="85"/>
      <c r="HKL23" s="80"/>
      <c r="HKM23" s="80"/>
      <c r="HKN23" s="85"/>
      <c r="HKO23" s="77"/>
      <c r="HKP23" s="74"/>
      <c r="HKQ23" s="74"/>
      <c r="HKR23" s="85"/>
      <c r="HKS23" s="74"/>
      <c r="HKT23" s="74"/>
      <c r="HKU23" s="85"/>
      <c r="HKV23" s="74"/>
      <c r="HKW23" s="74"/>
      <c r="HKX23" s="85"/>
      <c r="HKY23" s="74"/>
      <c r="HKZ23" s="74"/>
      <c r="HLA23" s="85"/>
      <c r="HLB23" s="80"/>
      <c r="HLC23" s="80"/>
      <c r="HLD23" s="85"/>
      <c r="HLE23" s="77"/>
      <c r="HLF23" s="74"/>
      <c r="HLG23" s="74"/>
      <c r="HLH23" s="85"/>
      <c r="HLI23" s="74"/>
      <c r="HLJ23" s="74"/>
      <c r="HLK23" s="85"/>
      <c r="HLL23" s="74"/>
      <c r="HLM23" s="74"/>
      <c r="HLN23" s="85"/>
      <c r="HLO23" s="74"/>
      <c r="HLP23" s="74"/>
      <c r="HLQ23" s="85"/>
      <c r="HLR23" s="80"/>
      <c r="HLS23" s="80"/>
      <c r="HLT23" s="85"/>
      <c r="HLU23" s="77"/>
      <c r="HLV23" s="74"/>
      <c r="HLW23" s="74"/>
      <c r="HLX23" s="85"/>
      <c r="HLY23" s="74"/>
      <c r="HLZ23" s="74"/>
      <c r="HMA23" s="85"/>
      <c r="HMB23" s="74"/>
      <c r="HMC23" s="74"/>
      <c r="HMD23" s="85"/>
      <c r="HME23" s="74"/>
      <c r="HMF23" s="74"/>
      <c r="HMG23" s="85"/>
      <c r="HMH23" s="80"/>
      <c r="HMI23" s="80"/>
      <c r="HMJ23" s="85"/>
      <c r="HMK23" s="77"/>
      <c r="HML23" s="74"/>
      <c r="HMM23" s="74"/>
      <c r="HMN23" s="85"/>
      <c r="HMO23" s="74"/>
      <c r="HMP23" s="74"/>
      <c r="HMQ23" s="85"/>
      <c r="HMR23" s="74"/>
      <c r="HMS23" s="74"/>
      <c r="HMT23" s="85"/>
      <c r="HMU23" s="74"/>
      <c r="HMV23" s="74"/>
      <c r="HMW23" s="85"/>
      <c r="HMX23" s="80"/>
      <c r="HMY23" s="80"/>
      <c r="HMZ23" s="85"/>
      <c r="HNA23" s="77"/>
      <c r="HNB23" s="74"/>
      <c r="HNC23" s="74"/>
      <c r="HND23" s="85"/>
      <c r="HNE23" s="74"/>
      <c r="HNF23" s="74"/>
      <c r="HNG23" s="85"/>
      <c r="HNH23" s="74"/>
      <c r="HNI23" s="74"/>
      <c r="HNJ23" s="85"/>
      <c r="HNK23" s="74"/>
      <c r="HNL23" s="74"/>
      <c r="HNM23" s="85"/>
      <c r="HNN23" s="80"/>
      <c r="HNO23" s="80"/>
      <c r="HNP23" s="85"/>
      <c r="HNQ23" s="77"/>
      <c r="HNR23" s="74"/>
      <c r="HNS23" s="74"/>
      <c r="HNT23" s="85"/>
      <c r="HNU23" s="74"/>
      <c r="HNV23" s="74"/>
      <c r="HNW23" s="85"/>
      <c r="HNX23" s="74"/>
      <c r="HNY23" s="74"/>
      <c r="HNZ23" s="85"/>
      <c r="HOA23" s="74"/>
      <c r="HOB23" s="74"/>
      <c r="HOC23" s="85"/>
      <c r="HOD23" s="80"/>
      <c r="HOE23" s="80"/>
      <c r="HOF23" s="85"/>
      <c r="HOG23" s="77"/>
      <c r="HOH23" s="74"/>
      <c r="HOI23" s="74"/>
      <c r="HOJ23" s="85"/>
      <c r="HOK23" s="74"/>
      <c r="HOL23" s="74"/>
      <c r="HOM23" s="85"/>
      <c r="HON23" s="74"/>
      <c r="HOO23" s="74"/>
      <c r="HOP23" s="85"/>
      <c r="HOQ23" s="74"/>
      <c r="HOR23" s="74"/>
      <c r="HOS23" s="85"/>
      <c r="HOT23" s="80"/>
      <c r="HOU23" s="80"/>
      <c r="HOV23" s="85"/>
      <c r="HOW23" s="77"/>
      <c r="HOX23" s="74"/>
      <c r="HOY23" s="74"/>
      <c r="HOZ23" s="85"/>
      <c r="HPA23" s="74"/>
      <c r="HPB23" s="74"/>
      <c r="HPC23" s="85"/>
      <c r="HPD23" s="74"/>
      <c r="HPE23" s="74"/>
      <c r="HPF23" s="85"/>
      <c r="HPG23" s="74"/>
      <c r="HPH23" s="74"/>
      <c r="HPI23" s="85"/>
      <c r="HPJ23" s="80"/>
      <c r="HPK23" s="80"/>
      <c r="HPL23" s="85"/>
      <c r="HPM23" s="77"/>
      <c r="HPN23" s="74"/>
      <c r="HPO23" s="74"/>
      <c r="HPP23" s="85"/>
      <c r="HPQ23" s="74"/>
      <c r="HPR23" s="74"/>
      <c r="HPS23" s="85"/>
      <c r="HPT23" s="74"/>
      <c r="HPU23" s="74"/>
      <c r="HPV23" s="85"/>
      <c r="HPW23" s="74"/>
      <c r="HPX23" s="74"/>
      <c r="HPY23" s="85"/>
      <c r="HPZ23" s="80"/>
      <c r="HQA23" s="80"/>
      <c r="HQB23" s="85"/>
      <c r="HQC23" s="77"/>
      <c r="HQD23" s="74"/>
      <c r="HQE23" s="74"/>
      <c r="HQF23" s="85"/>
      <c r="HQG23" s="74"/>
      <c r="HQH23" s="74"/>
      <c r="HQI23" s="85"/>
      <c r="HQJ23" s="74"/>
      <c r="HQK23" s="74"/>
      <c r="HQL23" s="85"/>
      <c r="HQM23" s="74"/>
      <c r="HQN23" s="74"/>
      <c r="HQO23" s="85"/>
      <c r="HQP23" s="80"/>
      <c r="HQQ23" s="80"/>
      <c r="HQR23" s="85"/>
      <c r="HQS23" s="77"/>
      <c r="HQT23" s="74"/>
      <c r="HQU23" s="74"/>
      <c r="HQV23" s="85"/>
      <c r="HQW23" s="74"/>
      <c r="HQX23" s="74"/>
      <c r="HQY23" s="85"/>
      <c r="HQZ23" s="74"/>
      <c r="HRA23" s="74"/>
      <c r="HRB23" s="85"/>
      <c r="HRC23" s="74"/>
      <c r="HRD23" s="74"/>
      <c r="HRE23" s="85"/>
      <c r="HRF23" s="80"/>
      <c r="HRG23" s="80"/>
      <c r="HRH23" s="85"/>
      <c r="HRI23" s="77"/>
      <c r="HRJ23" s="74"/>
      <c r="HRK23" s="74"/>
      <c r="HRL23" s="85"/>
      <c r="HRM23" s="74"/>
      <c r="HRN23" s="74"/>
      <c r="HRO23" s="85"/>
      <c r="HRP23" s="74"/>
      <c r="HRQ23" s="74"/>
      <c r="HRR23" s="85"/>
      <c r="HRS23" s="74"/>
      <c r="HRT23" s="74"/>
      <c r="HRU23" s="85"/>
      <c r="HRV23" s="80"/>
      <c r="HRW23" s="80"/>
      <c r="HRX23" s="85"/>
      <c r="HRY23" s="77"/>
      <c r="HRZ23" s="74"/>
      <c r="HSA23" s="74"/>
      <c r="HSB23" s="85"/>
      <c r="HSC23" s="74"/>
      <c r="HSD23" s="74"/>
      <c r="HSE23" s="85"/>
      <c r="HSF23" s="74"/>
      <c r="HSG23" s="74"/>
      <c r="HSH23" s="85"/>
      <c r="HSI23" s="74"/>
      <c r="HSJ23" s="74"/>
      <c r="HSK23" s="85"/>
      <c r="HSL23" s="80"/>
      <c r="HSM23" s="80"/>
      <c r="HSN23" s="85"/>
      <c r="HSO23" s="77"/>
      <c r="HSP23" s="74"/>
      <c r="HSQ23" s="74"/>
      <c r="HSR23" s="85"/>
      <c r="HSS23" s="74"/>
      <c r="HST23" s="74"/>
      <c r="HSU23" s="85"/>
      <c r="HSV23" s="74"/>
      <c r="HSW23" s="74"/>
      <c r="HSX23" s="85"/>
      <c r="HSY23" s="74"/>
      <c r="HSZ23" s="74"/>
      <c r="HTA23" s="85"/>
      <c r="HTB23" s="80"/>
      <c r="HTC23" s="80"/>
      <c r="HTD23" s="85"/>
      <c r="HTE23" s="77"/>
      <c r="HTF23" s="74"/>
      <c r="HTG23" s="74"/>
      <c r="HTH23" s="85"/>
      <c r="HTI23" s="74"/>
      <c r="HTJ23" s="74"/>
      <c r="HTK23" s="85"/>
      <c r="HTL23" s="74"/>
      <c r="HTM23" s="74"/>
      <c r="HTN23" s="85"/>
      <c r="HTO23" s="74"/>
      <c r="HTP23" s="74"/>
      <c r="HTQ23" s="85"/>
      <c r="HTR23" s="80"/>
      <c r="HTS23" s="80"/>
      <c r="HTT23" s="85"/>
      <c r="HTU23" s="77"/>
      <c r="HTV23" s="74"/>
      <c r="HTW23" s="74"/>
      <c r="HTX23" s="85"/>
      <c r="HTY23" s="74"/>
      <c r="HTZ23" s="74"/>
      <c r="HUA23" s="85"/>
      <c r="HUB23" s="74"/>
      <c r="HUC23" s="74"/>
      <c r="HUD23" s="85"/>
      <c r="HUE23" s="74"/>
      <c r="HUF23" s="74"/>
      <c r="HUG23" s="85"/>
      <c r="HUH23" s="80"/>
      <c r="HUI23" s="80"/>
      <c r="HUJ23" s="85"/>
      <c r="HUK23" s="77"/>
      <c r="HUL23" s="74"/>
      <c r="HUM23" s="74"/>
      <c r="HUN23" s="85"/>
      <c r="HUO23" s="74"/>
      <c r="HUP23" s="74"/>
      <c r="HUQ23" s="85"/>
      <c r="HUR23" s="74"/>
      <c r="HUS23" s="74"/>
      <c r="HUT23" s="85"/>
      <c r="HUU23" s="74"/>
      <c r="HUV23" s="74"/>
      <c r="HUW23" s="85"/>
      <c r="HUX23" s="80"/>
      <c r="HUY23" s="80"/>
      <c r="HUZ23" s="85"/>
      <c r="HVA23" s="77"/>
      <c r="HVB23" s="74"/>
      <c r="HVC23" s="74"/>
      <c r="HVD23" s="85"/>
      <c r="HVE23" s="74"/>
      <c r="HVF23" s="74"/>
      <c r="HVG23" s="85"/>
      <c r="HVH23" s="74"/>
      <c r="HVI23" s="74"/>
      <c r="HVJ23" s="85"/>
      <c r="HVK23" s="74"/>
      <c r="HVL23" s="74"/>
      <c r="HVM23" s="85"/>
      <c r="HVN23" s="80"/>
      <c r="HVO23" s="80"/>
      <c r="HVP23" s="85"/>
      <c r="HVQ23" s="77"/>
      <c r="HVR23" s="74"/>
      <c r="HVS23" s="74"/>
      <c r="HVT23" s="85"/>
      <c r="HVU23" s="74"/>
      <c r="HVV23" s="74"/>
      <c r="HVW23" s="85"/>
      <c r="HVX23" s="74"/>
      <c r="HVY23" s="74"/>
      <c r="HVZ23" s="85"/>
      <c r="HWA23" s="74"/>
      <c r="HWB23" s="74"/>
      <c r="HWC23" s="85"/>
      <c r="HWD23" s="80"/>
      <c r="HWE23" s="80"/>
      <c r="HWF23" s="85"/>
      <c r="HWG23" s="77"/>
      <c r="HWH23" s="74"/>
      <c r="HWI23" s="74"/>
      <c r="HWJ23" s="85"/>
      <c r="HWK23" s="74"/>
      <c r="HWL23" s="74"/>
      <c r="HWM23" s="85"/>
      <c r="HWN23" s="74"/>
      <c r="HWO23" s="74"/>
      <c r="HWP23" s="85"/>
      <c r="HWQ23" s="74"/>
      <c r="HWR23" s="74"/>
      <c r="HWS23" s="85"/>
      <c r="HWT23" s="80"/>
      <c r="HWU23" s="80"/>
      <c r="HWV23" s="85"/>
      <c r="HWW23" s="77"/>
      <c r="HWX23" s="74"/>
      <c r="HWY23" s="74"/>
      <c r="HWZ23" s="85"/>
      <c r="HXA23" s="74"/>
      <c r="HXB23" s="74"/>
      <c r="HXC23" s="85"/>
      <c r="HXD23" s="74"/>
      <c r="HXE23" s="74"/>
      <c r="HXF23" s="85"/>
      <c r="HXG23" s="74"/>
      <c r="HXH23" s="74"/>
      <c r="HXI23" s="85"/>
      <c r="HXJ23" s="80"/>
      <c r="HXK23" s="80"/>
      <c r="HXL23" s="85"/>
      <c r="HXM23" s="77"/>
      <c r="HXN23" s="74"/>
      <c r="HXO23" s="74"/>
      <c r="HXP23" s="85"/>
      <c r="HXQ23" s="74"/>
      <c r="HXR23" s="74"/>
      <c r="HXS23" s="85"/>
      <c r="HXT23" s="74"/>
      <c r="HXU23" s="74"/>
      <c r="HXV23" s="85"/>
      <c r="HXW23" s="74"/>
      <c r="HXX23" s="74"/>
      <c r="HXY23" s="85"/>
      <c r="HXZ23" s="80"/>
      <c r="HYA23" s="80"/>
      <c r="HYB23" s="85"/>
      <c r="HYC23" s="77"/>
      <c r="HYD23" s="74"/>
      <c r="HYE23" s="74"/>
      <c r="HYF23" s="85"/>
      <c r="HYG23" s="74"/>
      <c r="HYH23" s="74"/>
      <c r="HYI23" s="85"/>
      <c r="HYJ23" s="74"/>
      <c r="HYK23" s="74"/>
      <c r="HYL23" s="85"/>
      <c r="HYM23" s="74"/>
      <c r="HYN23" s="74"/>
      <c r="HYO23" s="85"/>
      <c r="HYP23" s="80"/>
      <c r="HYQ23" s="80"/>
      <c r="HYR23" s="85"/>
      <c r="HYS23" s="77"/>
      <c r="HYT23" s="74"/>
      <c r="HYU23" s="74"/>
      <c r="HYV23" s="85"/>
      <c r="HYW23" s="74"/>
      <c r="HYX23" s="74"/>
      <c r="HYY23" s="85"/>
      <c r="HYZ23" s="74"/>
      <c r="HZA23" s="74"/>
      <c r="HZB23" s="85"/>
      <c r="HZC23" s="74"/>
      <c r="HZD23" s="74"/>
      <c r="HZE23" s="85"/>
      <c r="HZF23" s="80"/>
      <c r="HZG23" s="80"/>
      <c r="HZH23" s="85"/>
      <c r="HZI23" s="77"/>
      <c r="HZJ23" s="74"/>
      <c r="HZK23" s="74"/>
      <c r="HZL23" s="85"/>
      <c r="HZM23" s="74"/>
      <c r="HZN23" s="74"/>
      <c r="HZO23" s="85"/>
      <c r="HZP23" s="74"/>
      <c r="HZQ23" s="74"/>
      <c r="HZR23" s="85"/>
      <c r="HZS23" s="74"/>
      <c r="HZT23" s="74"/>
      <c r="HZU23" s="85"/>
      <c r="HZV23" s="80"/>
      <c r="HZW23" s="80"/>
      <c r="HZX23" s="85"/>
      <c r="HZY23" s="77"/>
      <c r="HZZ23" s="74"/>
      <c r="IAA23" s="74"/>
      <c r="IAB23" s="85"/>
      <c r="IAC23" s="74"/>
      <c r="IAD23" s="74"/>
      <c r="IAE23" s="85"/>
      <c r="IAF23" s="74"/>
      <c r="IAG23" s="74"/>
      <c r="IAH23" s="85"/>
      <c r="IAI23" s="74"/>
      <c r="IAJ23" s="74"/>
      <c r="IAK23" s="85"/>
      <c r="IAL23" s="80"/>
      <c r="IAM23" s="80"/>
      <c r="IAN23" s="85"/>
      <c r="IAO23" s="77"/>
      <c r="IAP23" s="74"/>
      <c r="IAQ23" s="74"/>
      <c r="IAR23" s="85"/>
      <c r="IAS23" s="74"/>
      <c r="IAT23" s="74"/>
      <c r="IAU23" s="85"/>
      <c r="IAV23" s="74"/>
      <c r="IAW23" s="74"/>
      <c r="IAX23" s="85"/>
      <c r="IAY23" s="74"/>
      <c r="IAZ23" s="74"/>
      <c r="IBA23" s="85"/>
      <c r="IBB23" s="80"/>
      <c r="IBC23" s="80"/>
      <c r="IBD23" s="85"/>
      <c r="IBE23" s="77"/>
      <c r="IBF23" s="74"/>
      <c r="IBG23" s="74"/>
      <c r="IBH23" s="85"/>
      <c r="IBI23" s="74"/>
      <c r="IBJ23" s="74"/>
      <c r="IBK23" s="85"/>
      <c r="IBL23" s="74"/>
      <c r="IBM23" s="74"/>
      <c r="IBN23" s="85"/>
      <c r="IBO23" s="74"/>
      <c r="IBP23" s="74"/>
      <c r="IBQ23" s="85"/>
      <c r="IBR23" s="80"/>
      <c r="IBS23" s="80"/>
      <c r="IBT23" s="85"/>
      <c r="IBU23" s="77"/>
      <c r="IBV23" s="74"/>
      <c r="IBW23" s="74"/>
      <c r="IBX23" s="85"/>
      <c r="IBY23" s="74"/>
      <c r="IBZ23" s="74"/>
      <c r="ICA23" s="85"/>
      <c r="ICB23" s="74"/>
      <c r="ICC23" s="74"/>
      <c r="ICD23" s="85"/>
      <c r="ICE23" s="74"/>
      <c r="ICF23" s="74"/>
      <c r="ICG23" s="85"/>
      <c r="ICH23" s="80"/>
      <c r="ICI23" s="80"/>
      <c r="ICJ23" s="85"/>
      <c r="ICK23" s="77"/>
      <c r="ICL23" s="74"/>
      <c r="ICM23" s="74"/>
      <c r="ICN23" s="85"/>
      <c r="ICO23" s="74"/>
      <c r="ICP23" s="74"/>
      <c r="ICQ23" s="85"/>
      <c r="ICR23" s="74"/>
      <c r="ICS23" s="74"/>
      <c r="ICT23" s="85"/>
      <c r="ICU23" s="74"/>
      <c r="ICV23" s="74"/>
      <c r="ICW23" s="85"/>
      <c r="ICX23" s="80"/>
      <c r="ICY23" s="80"/>
      <c r="ICZ23" s="85"/>
      <c r="IDA23" s="77"/>
      <c r="IDB23" s="74"/>
      <c r="IDC23" s="74"/>
      <c r="IDD23" s="85"/>
      <c r="IDE23" s="74"/>
      <c r="IDF23" s="74"/>
      <c r="IDG23" s="85"/>
      <c r="IDH23" s="74"/>
      <c r="IDI23" s="74"/>
      <c r="IDJ23" s="85"/>
      <c r="IDK23" s="74"/>
      <c r="IDL23" s="74"/>
      <c r="IDM23" s="85"/>
      <c r="IDN23" s="80"/>
      <c r="IDO23" s="80"/>
      <c r="IDP23" s="85"/>
      <c r="IDQ23" s="77"/>
      <c r="IDR23" s="74"/>
      <c r="IDS23" s="74"/>
      <c r="IDT23" s="85"/>
      <c r="IDU23" s="74"/>
      <c r="IDV23" s="74"/>
      <c r="IDW23" s="85"/>
      <c r="IDX23" s="74"/>
      <c r="IDY23" s="74"/>
      <c r="IDZ23" s="85"/>
      <c r="IEA23" s="74"/>
      <c r="IEB23" s="74"/>
      <c r="IEC23" s="85"/>
      <c r="IED23" s="80"/>
      <c r="IEE23" s="80"/>
      <c r="IEF23" s="85"/>
      <c r="IEG23" s="77"/>
      <c r="IEH23" s="74"/>
      <c r="IEI23" s="74"/>
      <c r="IEJ23" s="85"/>
      <c r="IEK23" s="74"/>
      <c r="IEL23" s="74"/>
      <c r="IEM23" s="85"/>
      <c r="IEN23" s="74"/>
      <c r="IEO23" s="74"/>
      <c r="IEP23" s="85"/>
      <c r="IEQ23" s="74"/>
      <c r="IER23" s="74"/>
      <c r="IES23" s="85"/>
      <c r="IET23" s="80"/>
      <c r="IEU23" s="80"/>
      <c r="IEV23" s="85"/>
      <c r="IEW23" s="77"/>
      <c r="IEX23" s="74"/>
      <c r="IEY23" s="74"/>
      <c r="IEZ23" s="85"/>
      <c r="IFA23" s="74"/>
      <c r="IFB23" s="74"/>
      <c r="IFC23" s="85"/>
      <c r="IFD23" s="74"/>
      <c r="IFE23" s="74"/>
      <c r="IFF23" s="85"/>
      <c r="IFG23" s="74"/>
      <c r="IFH23" s="74"/>
      <c r="IFI23" s="85"/>
      <c r="IFJ23" s="80"/>
      <c r="IFK23" s="80"/>
      <c r="IFL23" s="85"/>
      <c r="IFM23" s="77"/>
      <c r="IFN23" s="74"/>
      <c r="IFO23" s="74"/>
      <c r="IFP23" s="85"/>
      <c r="IFQ23" s="74"/>
      <c r="IFR23" s="74"/>
      <c r="IFS23" s="85"/>
      <c r="IFT23" s="74"/>
      <c r="IFU23" s="74"/>
      <c r="IFV23" s="85"/>
      <c r="IFW23" s="74"/>
      <c r="IFX23" s="74"/>
      <c r="IFY23" s="85"/>
      <c r="IFZ23" s="80"/>
      <c r="IGA23" s="80"/>
      <c r="IGB23" s="85"/>
      <c r="IGC23" s="77"/>
      <c r="IGD23" s="74"/>
      <c r="IGE23" s="74"/>
      <c r="IGF23" s="85"/>
      <c r="IGG23" s="74"/>
      <c r="IGH23" s="74"/>
      <c r="IGI23" s="85"/>
      <c r="IGJ23" s="74"/>
      <c r="IGK23" s="74"/>
      <c r="IGL23" s="85"/>
      <c r="IGM23" s="74"/>
      <c r="IGN23" s="74"/>
      <c r="IGO23" s="85"/>
      <c r="IGP23" s="80"/>
      <c r="IGQ23" s="80"/>
      <c r="IGR23" s="85"/>
      <c r="IGS23" s="77"/>
      <c r="IGT23" s="74"/>
      <c r="IGU23" s="74"/>
      <c r="IGV23" s="85"/>
      <c r="IGW23" s="74"/>
      <c r="IGX23" s="74"/>
      <c r="IGY23" s="85"/>
      <c r="IGZ23" s="74"/>
      <c r="IHA23" s="74"/>
      <c r="IHB23" s="85"/>
      <c r="IHC23" s="74"/>
      <c r="IHD23" s="74"/>
      <c r="IHE23" s="85"/>
      <c r="IHF23" s="80"/>
      <c r="IHG23" s="80"/>
      <c r="IHH23" s="85"/>
      <c r="IHI23" s="77"/>
      <c r="IHJ23" s="74"/>
      <c r="IHK23" s="74"/>
      <c r="IHL23" s="85"/>
      <c r="IHM23" s="74"/>
      <c r="IHN23" s="74"/>
      <c r="IHO23" s="85"/>
      <c r="IHP23" s="74"/>
      <c r="IHQ23" s="74"/>
      <c r="IHR23" s="85"/>
      <c r="IHS23" s="74"/>
      <c r="IHT23" s="74"/>
      <c r="IHU23" s="85"/>
      <c r="IHV23" s="80"/>
      <c r="IHW23" s="80"/>
      <c r="IHX23" s="85"/>
      <c r="IHY23" s="77"/>
      <c r="IHZ23" s="74"/>
      <c r="IIA23" s="74"/>
      <c r="IIB23" s="85"/>
      <c r="IIC23" s="74"/>
      <c r="IID23" s="74"/>
      <c r="IIE23" s="85"/>
      <c r="IIF23" s="74"/>
      <c r="IIG23" s="74"/>
      <c r="IIH23" s="85"/>
      <c r="III23" s="74"/>
      <c r="IIJ23" s="74"/>
      <c r="IIK23" s="85"/>
      <c r="IIL23" s="80"/>
      <c r="IIM23" s="80"/>
      <c r="IIN23" s="85"/>
      <c r="IIO23" s="77"/>
      <c r="IIP23" s="74"/>
      <c r="IIQ23" s="74"/>
      <c r="IIR23" s="85"/>
      <c r="IIS23" s="74"/>
      <c r="IIT23" s="74"/>
      <c r="IIU23" s="85"/>
      <c r="IIV23" s="74"/>
      <c r="IIW23" s="74"/>
      <c r="IIX23" s="85"/>
      <c r="IIY23" s="74"/>
      <c r="IIZ23" s="74"/>
      <c r="IJA23" s="85"/>
      <c r="IJB23" s="80"/>
      <c r="IJC23" s="80"/>
      <c r="IJD23" s="85"/>
      <c r="IJE23" s="77"/>
      <c r="IJF23" s="74"/>
      <c r="IJG23" s="74"/>
      <c r="IJH23" s="85"/>
      <c r="IJI23" s="74"/>
      <c r="IJJ23" s="74"/>
      <c r="IJK23" s="85"/>
      <c r="IJL23" s="74"/>
      <c r="IJM23" s="74"/>
      <c r="IJN23" s="85"/>
      <c r="IJO23" s="74"/>
      <c r="IJP23" s="74"/>
      <c r="IJQ23" s="85"/>
      <c r="IJR23" s="80"/>
      <c r="IJS23" s="80"/>
      <c r="IJT23" s="85"/>
      <c r="IJU23" s="77"/>
      <c r="IJV23" s="74"/>
      <c r="IJW23" s="74"/>
      <c r="IJX23" s="85"/>
      <c r="IJY23" s="74"/>
      <c r="IJZ23" s="74"/>
      <c r="IKA23" s="85"/>
      <c r="IKB23" s="74"/>
      <c r="IKC23" s="74"/>
      <c r="IKD23" s="85"/>
      <c r="IKE23" s="74"/>
      <c r="IKF23" s="74"/>
      <c r="IKG23" s="85"/>
      <c r="IKH23" s="80"/>
      <c r="IKI23" s="80"/>
      <c r="IKJ23" s="85"/>
      <c r="IKK23" s="77"/>
      <c r="IKL23" s="74"/>
      <c r="IKM23" s="74"/>
      <c r="IKN23" s="85"/>
      <c r="IKO23" s="74"/>
      <c r="IKP23" s="74"/>
      <c r="IKQ23" s="85"/>
      <c r="IKR23" s="74"/>
      <c r="IKS23" s="74"/>
      <c r="IKT23" s="85"/>
      <c r="IKU23" s="74"/>
      <c r="IKV23" s="74"/>
      <c r="IKW23" s="85"/>
      <c r="IKX23" s="80"/>
      <c r="IKY23" s="80"/>
      <c r="IKZ23" s="85"/>
      <c r="ILA23" s="77"/>
      <c r="ILB23" s="74"/>
      <c r="ILC23" s="74"/>
      <c r="ILD23" s="85"/>
      <c r="ILE23" s="74"/>
      <c r="ILF23" s="74"/>
      <c r="ILG23" s="85"/>
      <c r="ILH23" s="74"/>
      <c r="ILI23" s="74"/>
      <c r="ILJ23" s="85"/>
      <c r="ILK23" s="74"/>
      <c r="ILL23" s="74"/>
      <c r="ILM23" s="85"/>
      <c r="ILN23" s="80"/>
      <c r="ILO23" s="80"/>
      <c r="ILP23" s="85"/>
      <c r="ILQ23" s="77"/>
      <c r="ILR23" s="74"/>
      <c r="ILS23" s="74"/>
      <c r="ILT23" s="85"/>
      <c r="ILU23" s="74"/>
      <c r="ILV23" s="74"/>
      <c r="ILW23" s="85"/>
      <c r="ILX23" s="74"/>
      <c r="ILY23" s="74"/>
      <c r="ILZ23" s="85"/>
      <c r="IMA23" s="74"/>
      <c r="IMB23" s="74"/>
      <c r="IMC23" s="85"/>
      <c r="IMD23" s="80"/>
      <c r="IME23" s="80"/>
      <c r="IMF23" s="85"/>
      <c r="IMG23" s="77"/>
      <c r="IMH23" s="74"/>
      <c r="IMI23" s="74"/>
      <c r="IMJ23" s="85"/>
      <c r="IMK23" s="74"/>
      <c r="IML23" s="74"/>
      <c r="IMM23" s="85"/>
      <c r="IMN23" s="74"/>
      <c r="IMO23" s="74"/>
      <c r="IMP23" s="85"/>
      <c r="IMQ23" s="74"/>
      <c r="IMR23" s="74"/>
      <c r="IMS23" s="85"/>
      <c r="IMT23" s="80"/>
      <c r="IMU23" s="80"/>
      <c r="IMV23" s="85"/>
      <c r="IMW23" s="77"/>
      <c r="IMX23" s="74"/>
      <c r="IMY23" s="74"/>
      <c r="IMZ23" s="85"/>
      <c r="INA23" s="74"/>
      <c r="INB23" s="74"/>
      <c r="INC23" s="85"/>
      <c r="IND23" s="74"/>
      <c r="INE23" s="74"/>
      <c r="INF23" s="85"/>
      <c r="ING23" s="74"/>
      <c r="INH23" s="74"/>
      <c r="INI23" s="85"/>
      <c r="INJ23" s="80"/>
      <c r="INK23" s="80"/>
      <c r="INL23" s="85"/>
      <c r="INM23" s="77"/>
      <c r="INN23" s="74"/>
      <c r="INO23" s="74"/>
      <c r="INP23" s="85"/>
      <c r="INQ23" s="74"/>
      <c r="INR23" s="74"/>
      <c r="INS23" s="85"/>
      <c r="INT23" s="74"/>
      <c r="INU23" s="74"/>
      <c r="INV23" s="85"/>
      <c r="INW23" s="74"/>
      <c r="INX23" s="74"/>
      <c r="INY23" s="85"/>
      <c r="INZ23" s="80"/>
      <c r="IOA23" s="80"/>
      <c r="IOB23" s="85"/>
      <c r="IOC23" s="77"/>
      <c r="IOD23" s="74"/>
      <c r="IOE23" s="74"/>
      <c r="IOF23" s="85"/>
      <c r="IOG23" s="74"/>
      <c r="IOH23" s="74"/>
      <c r="IOI23" s="85"/>
      <c r="IOJ23" s="74"/>
      <c r="IOK23" s="74"/>
      <c r="IOL23" s="85"/>
      <c r="IOM23" s="74"/>
      <c r="ION23" s="74"/>
      <c r="IOO23" s="85"/>
      <c r="IOP23" s="80"/>
      <c r="IOQ23" s="80"/>
      <c r="IOR23" s="85"/>
      <c r="IOS23" s="77"/>
      <c r="IOT23" s="74"/>
      <c r="IOU23" s="74"/>
      <c r="IOV23" s="85"/>
      <c r="IOW23" s="74"/>
      <c r="IOX23" s="74"/>
      <c r="IOY23" s="85"/>
      <c r="IOZ23" s="74"/>
      <c r="IPA23" s="74"/>
      <c r="IPB23" s="85"/>
      <c r="IPC23" s="74"/>
      <c r="IPD23" s="74"/>
      <c r="IPE23" s="85"/>
      <c r="IPF23" s="80"/>
      <c r="IPG23" s="80"/>
      <c r="IPH23" s="85"/>
      <c r="IPI23" s="77"/>
      <c r="IPJ23" s="74"/>
      <c r="IPK23" s="74"/>
      <c r="IPL23" s="85"/>
      <c r="IPM23" s="74"/>
      <c r="IPN23" s="74"/>
      <c r="IPO23" s="85"/>
      <c r="IPP23" s="74"/>
      <c r="IPQ23" s="74"/>
      <c r="IPR23" s="85"/>
      <c r="IPS23" s="74"/>
      <c r="IPT23" s="74"/>
      <c r="IPU23" s="85"/>
      <c r="IPV23" s="80"/>
      <c r="IPW23" s="80"/>
      <c r="IPX23" s="85"/>
      <c r="IPY23" s="77"/>
      <c r="IPZ23" s="74"/>
      <c r="IQA23" s="74"/>
      <c r="IQB23" s="85"/>
      <c r="IQC23" s="74"/>
      <c r="IQD23" s="74"/>
      <c r="IQE23" s="85"/>
      <c r="IQF23" s="74"/>
      <c r="IQG23" s="74"/>
      <c r="IQH23" s="85"/>
      <c r="IQI23" s="74"/>
      <c r="IQJ23" s="74"/>
      <c r="IQK23" s="85"/>
      <c r="IQL23" s="80"/>
      <c r="IQM23" s="80"/>
      <c r="IQN23" s="85"/>
      <c r="IQO23" s="77"/>
      <c r="IQP23" s="74"/>
      <c r="IQQ23" s="74"/>
      <c r="IQR23" s="85"/>
      <c r="IQS23" s="74"/>
      <c r="IQT23" s="74"/>
      <c r="IQU23" s="85"/>
      <c r="IQV23" s="74"/>
      <c r="IQW23" s="74"/>
      <c r="IQX23" s="85"/>
      <c r="IQY23" s="74"/>
      <c r="IQZ23" s="74"/>
      <c r="IRA23" s="85"/>
      <c r="IRB23" s="80"/>
      <c r="IRC23" s="80"/>
      <c r="IRD23" s="85"/>
      <c r="IRE23" s="77"/>
      <c r="IRF23" s="74"/>
      <c r="IRG23" s="74"/>
      <c r="IRH23" s="85"/>
      <c r="IRI23" s="74"/>
      <c r="IRJ23" s="74"/>
      <c r="IRK23" s="85"/>
      <c r="IRL23" s="74"/>
      <c r="IRM23" s="74"/>
      <c r="IRN23" s="85"/>
      <c r="IRO23" s="74"/>
      <c r="IRP23" s="74"/>
      <c r="IRQ23" s="85"/>
      <c r="IRR23" s="80"/>
      <c r="IRS23" s="80"/>
      <c r="IRT23" s="85"/>
      <c r="IRU23" s="77"/>
      <c r="IRV23" s="74"/>
      <c r="IRW23" s="74"/>
      <c r="IRX23" s="85"/>
      <c r="IRY23" s="74"/>
      <c r="IRZ23" s="74"/>
      <c r="ISA23" s="85"/>
      <c r="ISB23" s="74"/>
      <c r="ISC23" s="74"/>
      <c r="ISD23" s="85"/>
      <c r="ISE23" s="74"/>
      <c r="ISF23" s="74"/>
      <c r="ISG23" s="85"/>
      <c r="ISH23" s="80"/>
      <c r="ISI23" s="80"/>
      <c r="ISJ23" s="85"/>
      <c r="ISK23" s="77"/>
      <c r="ISL23" s="74"/>
      <c r="ISM23" s="74"/>
      <c r="ISN23" s="85"/>
      <c r="ISO23" s="74"/>
      <c r="ISP23" s="74"/>
      <c r="ISQ23" s="85"/>
      <c r="ISR23" s="74"/>
      <c r="ISS23" s="74"/>
      <c r="IST23" s="85"/>
      <c r="ISU23" s="74"/>
      <c r="ISV23" s="74"/>
      <c r="ISW23" s="85"/>
      <c r="ISX23" s="80"/>
      <c r="ISY23" s="80"/>
      <c r="ISZ23" s="85"/>
      <c r="ITA23" s="77"/>
      <c r="ITB23" s="74"/>
      <c r="ITC23" s="74"/>
      <c r="ITD23" s="85"/>
      <c r="ITE23" s="74"/>
      <c r="ITF23" s="74"/>
      <c r="ITG23" s="85"/>
      <c r="ITH23" s="74"/>
      <c r="ITI23" s="74"/>
      <c r="ITJ23" s="85"/>
      <c r="ITK23" s="74"/>
      <c r="ITL23" s="74"/>
      <c r="ITM23" s="85"/>
      <c r="ITN23" s="80"/>
      <c r="ITO23" s="80"/>
      <c r="ITP23" s="85"/>
      <c r="ITQ23" s="77"/>
      <c r="ITR23" s="74"/>
      <c r="ITS23" s="74"/>
      <c r="ITT23" s="85"/>
      <c r="ITU23" s="74"/>
      <c r="ITV23" s="74"/>
      <c r="ITW23" s="85"/>
      <c r="ITX23" s="74"/>
      <c r="ITY23" s="74"/>
      <c r="ITZ23" s="85"/>
      <c r="IUA23" s="74"/>
      <c r="IUB23" s="74"/>
      <c r="IUC23" s="85"/>
      <c r="IUD23" s="80"/>
      <c r="IUE23" s="80"/>
      <c r="IUF23" s="85"/>
      <c r="IUG23" s="77"/>
      <c r="IUH23" s="74"/>
      <c r="IUI23" s="74"/>
      <c r="IUJ23" s="85"/>
      <c r="IUK23" s="74"/>
      <c r="IUL23" s="74"/>
      <c r="IUM23" s="85"/>
      <c r="IUN23" s="74"/>
      <c r="IUO23" s="74"/>
      <c r="IUP23" s="85"/>
      <c r="IUQ23" s="74"/>
      <c r="IUR23" s="74"/>
      <c r="IUS23" s="85"/>
      <c r="IUT23" s="80"/>
      <c r="IUU23" s="80"/>
      <c r="IUV23" s="85"/>
      <c r="IUW23" s="77"/>
      <c r="IUX23" s="74"/>
      <c r="IUY23" s="74"/>
      <c r="IUZ23" s="85"/>
      <c r="IVA23" s="74"/>
      <c r="IVB23" s="74"/>
      <c r="IVC23" s="85"/>
      <c r="IVD23" s="74"/>
      <c r="IVE23" s="74"/>
      <c r="IVF23" s="85"/>
      <c r="IVG23" s="74"/>
      <c r="IVH23" s="74"/>
      <c r="IVI23" s="85"/>
      <c r="IVJ23" s="80"/>
      <c r="IVK23" s="80"/>
      <c r="IVL23" s="85"/>
      <c r="IVM23" s="77"/>
      <c r="IVN23" s="74"/>
      <c r="IVO23" s="74"/>
      <c r="IVP23" s="85"/>
      <c r="IVQ23" s="74"/>
      <c r="IVR23" s="74"/>
      <c r="IVS23" s="85"/>
      <c r="IVT23" s="74"/>
      <c r="IVU23" s="74"/>
      <c r="IVV23" s="85"/>
      <c r="IVW23" s="74"/>
      <c r="IVX23" s="74"/>
      <c r="IVY23" s="85"/>
      <c r="IVZ23" s="80"/>
      <c r="IWA23" s="80"/>
      <c r="IWB23" s="85"/>
      <c r="IWC23" s="77"/>
      <c r="IWD23" s="74"/>
      <c r="IWE23" s="74"/>
      <c r="IWF23" s="85"/>
      <c r="IWG23" s="74"/>
      <c r="IWH23" s="74"/>
      <c r="IWI23" s="85"/>
      <c r="IWJ23" s="74"/>
      <c r="IWK23" s="74"/>
      <c r="IWL23" s="85"/>
      <c r="IWM23" s="74"/>
      <c r="IWN23" s="74"/>
      <c r="IWO23" s="85"/>
      <c r="IWP23" s="80"/>
      <c r="IWQ23" s="80"/>
      <c r="IWR23" s="85"/>
      <c r="IWS23" s="77"/>
      <c r="IWT23" s="74"/>
      <c r="IWU23" s="74"/>
      <c r="IWV23" s="85"/>
      <c r="IWW23" s="74"/>
      <c r="IWX23" s="74"/>
      <c r="IWY23" s="85"/>
      <c r="IWZ23" s="74"/>
      <c r="IXA23" s="74"/>
      <c r="IXB23" s="85"/>
      <c r="IXC23" s="74"/>
      <c r="IXD23" s="74"/>
      <c r="IXE23" s="85"/>
      <c r="IXF23" s="80"/>
      <c r="IXG23" s="80"/>
      <c r="IXH23" s="85"/>
      <c r="IXI23" s="77"/>
      <c r="IXJ23" s="74"/>
      <c r="IXK23" s="74"/>
      <c r="IXL23" s="85"/>
      <c r="IXM23" s="74"/>
      <c r="IXN23" s="74"/>
      <c r="IXO23" s="85"/>
      <c r="IXP23" s="74"/>
      <c r="IXQ23" s="74"/>
      <c r="IXR23" s="85"/>
      <c r="IXS23" s="74"/>
      <c r="IXT23" s="74"/>
      <c r="IXU23" s="85"/>
      <c r="IXV23" s="80"/>
      <c r="IXW23" s="80"/>
      <c r="IXX23" s="85"/>
      <c r="IXY23" s="77"/>
      <c r="IXZ23" s="74"/>
      <c r="IYA23" s="74"/>
      <c r="IYB23" s="85"/>
      <c r="IYC23" s="74"/>
      <c r="IYD23" s="74"/>
      <c r="IYE23" s="85"/>
      <c r="IYF23" s="74"/>
      <c r="IYG23" s="74"/>
      <c r="IYH23" s="85"/>
      <c r="IYI23" s="74"/>
      <c r="IYJ23" s="74"/>
      <c r="IYK23" s="85"/>
      <c r="IYL23" s="80"/>
      <c r="IYM23" s="80"/>
      <c r="IYN23" s="85"/>
      <c r="IYO23" s="77"/>
      <c r="IYP23" s="74"/>
      <c r="IYQ23" s="74"/>
      <c r="IYR23" s="85"/>
      <c r="IYS23" s="74"/>
      <c r="IYT23" s="74"/>
      <c r="IYU23" s="85"/>
      <c r="IYV23" s="74"/>
      <c r="IYW23" s="74"/>
      <c r="IYX23" s="85"/>
      <c r="IYY23" s="74"/>
      <c r="IYZ23" s="74"/>
      <c r="IZA23" s="85"/>
      <c r="IZB23" s="80"/>
      <c r="IZC23" s="80"/>
      <c r="IZD23" s="85"/>
      <c r="IZE23" s="77"/>
      <c r="IZF23" s="74"/>
      <c r="IZG23" s="74"/>
      <c r="IZH23" s="85"/>
      <c r="IZI23" s="74"/>
      <c r="IZJ23" s="74"/>
      <c r="IZK23" s="85"/>
      <c r="IZL23" s="74"/>
      <c r="IZM23" s="74"/>
      <c r="IZN23" s="85"/>
      <c r="IZO23" s="74"/>
      <c r="IZP23" s="74"/>
      <c r="IZQ23" s="85"/>
      <c r="IZR23" s="80"/>
      <c r="IZS23" s="80"/>
      <c r="IZT23" s="85"/>
      <c r="IZU23" s="77"/>
      <c r="IZV23" s="74"/>
      <c r="IZW23" s="74"/>
      <c r="IZX23" s="85"/>
      <c r="IZY23" s="74"/>
      <c r="IZZ23" s="74"/>
      <c r="JAA23" s="85"/>
      <c r="JAB23" s="74"/>
      <c r="JAC23" s="74"/>
      <c r="JAD23" s="85"/>
      <c r="JAE23" s="74"/>
      <c r="JAF23" s="74"/>
      <c r="JAG23" s="85"/>
      <c r="JAH23" s="80"/>
      <c r="JAI23" s="80"/>
      <c r="JAJ23" s="85"/>
      <c r="JAK23" s="77"/>
      <c r="JAL23" s="74"/>
      <c r="JAM23" s="74"/>
      <c r="JAN23" s="85"/>
      <c r="JAO23" s="74"/>
      <c r="JAP23" s="74"/>
      <c r="JAQ23" s="85"/>
      <c r="JAR23" s="74"/>
      <c r="JAS23" s="74"/>
      <c r="JAT23" s="85"/>
      <c r="JAU23" s="74"/>
      <c r="JAV23" s="74"/>
      <c r="JAW23" s="85"/>
      <c r="JAX23" s="80"/>
      <c r="JAY23" s="80"/>
      <c r="JAZ23" s="85"/>
      <c r="JBA23" s="77"/>
      <c r="JBB23" s="74"/>
      <c r="JBC23" s="74"/>
      <c r="JBD23" s="85"/>
      <c r="JBE23" s="74"/>
      <c r="JBF23" s="74"/>
      <c r="JBG23" s="85"/>
      <c r="JBH23" s="74"/>
      <c r="JBI23" s="74"/>
      <c r="JBJ23" s="85"/>
      <c r="JBK23" s="74"/>
      <c r="JBL23" s="74"/>
      <c r="JBM23" s="85"/>
      <c r="JBN23" s="80"/>
      <c r="JBO23" s="80"/>
      <c r="JBP23" s="85"/>
      <c r="JBQ23" s="77"/>
      <c r="JBR23" s="74"/>
      <c r="JBS23" s="74"/>
      <c r="JBT23" s="85"/>
      <c r="JBU23" s="74"/>
      <c r="JBV23" s="74"/>
      <c r="JBW23" s="85"/>
      <c r="JBX23" s="74"/>
      <c r="JBY23" s="74"/>
      <c r="JBZ23" s="85"/>
      <c r="JCA23" s="74"/>
      <c r="JCB23" s="74"/>
      <c r="JCC23" s="85"/>
      <c r="JCD23" s="80"/>
      <c r="JCE23" s="80"/>
      <c r="JCF23" s="85"/>
      <c r="JCG23" s="77"/>
      <c r="JCH23" s="74"/>
      <c r="JCI23" s="74"/>
      <c r="JCJ23" s="85"/>
      <c r="JCK23" s="74"/>
      <c r="JCL23" s="74"/>
      <c r="JCM23" s="85"/>
      <c r="JCN23" s="74"/>
      <c r="JCO23" s="74"/>
      <c r="JCP23" s="85"/>
      <c r="JCQ23" s="74"/>
      <c r="JCR23" s="74"/>
      <c r="JCS23" s="85"/>
      <c r="JCT23" s="80"/>
      <c r="JCU23" s="80"/>
      <c r="JCV23" s="85"/>
      <c r="JCW23" s="77"/>
      <c r="JCX23" s="74"/>
      <c r="JCY23" s="74"/>
      <c r="JCZ23" s="85"/>
      <c r="JDA23" s="74"/>
      <c r="JDB23" s="74"/>
      <c r="JDC23" s="85"/>
      <c r="JDD23" s="74"/>
      <c r="JDE23" s="74"/>
      <c r="JDF23" s="85"/>
      <c r="JDG23" s="74"/>
      <c r="JDH23" s="74"/>
      <c r="JDI23" s="85"/>
      <c r="JDJ23" s="80"/>
      <c r="JDK23" s="80"/>
      <c r="JDL23" s="85"/>
      <c r="JDM23" s="77"/>
      <c r="JDN23" s="74"/>
      <c r="JDO23" s="74"/>
      <c r="JDP23" s="85"/>
      <c r="JDQ23" s="74"/>
      <c r="JDR23" s="74"/>
      <c r="JDS23" s="85"/>
      <c r="JDT23" s="74"/>
      <c r="JDU23" s="74"/>
      <c r="JDV23" s="85"/>
      <c r="JDW23" s="74"/>
      <c r="JDX23" s="74"/>
      <c r="JDY23" s="85"/>
      <c r="JDZ23" s="80"/>
      <c r="JEA23" s="80"/>
      <c r="JEB23" s="85"/>
      <c r="JEC23" s="77"/>
      <c r="JED23" s="74"/>
      <c r="JEE23" s="74"/>
      <c r="JEF23" s="85"/>
      <c r="JEG23" s="74"/>
      <c r="JEH23" s="74"/>
      <c r="JEI23" s="85"/>
      <c r="JEJ23" s="74"/>
      <c r="JEK23" s="74"/>
      <c r="JEL23" s="85"/>
      <c r="JEM23" s="74"/>
      <c r="JEN23" s="74"/>
      <c r="JEO23" s="85"/>
      <c r="JEP23" s="80"/>
      <c r="JEQ23" s="80"/>
      <c r="JER23" s="85"/>
      <c r="JES23" s="77"/>
      <c r="JET23" s="74"/>
      <c r="JEU23" s="74"/>
      <c r="JEV23" s="85"/>
      <c r="JEW23" s="74"/>
      <c r="JEX23" s="74"/>
      <c r="JEY23" s="85"/>
      <c r="JEZ23" s="74"/>
      <c r="JFA23" s="74"/>
      <c r="JFB23" s="85"/>
      <c r="JFC23" s="74"/>
      <c r="JFD23" s="74"/>
      <c r="JFE23" s="85"/>
      <c r="JFF23" s="80"/>
      <c r="JFG23" s="80"/>
      <c r="JFH23" s="85"/>
      <c r="JFI23" s="77"/>
      <c r="JFJ23" s="74"/>
      <c r="JFK23" s="74"/>
      <c r="JFL23" s="85"/>
      <c r="JFM23" s="74"/>
      <c r="JFN23" s="74"/>
      <c r="JFO23" s="85"/>
      <c r="JFP23" s="74"/>
      <c r="JFQ23" s="74"/>
      <c r="JFR23" s="85"/>
      <c r="JFS23" s="74"/>
      <c r="JFT23" s="74"/>
      <c r="JFU23" s="85"/>
      <c r="JFV23" s="80"/>
      <c r="JFW23" s="80"/>
      <c r="JFX23" s="85"/>
      <c r="JFY23" s="77"/>
      <c r="JFZ23" s="74"/>
      <c r="JGA23" s="74"/>
      <c r="JGB23" s="85"/>
      <c r="JGC23" s="74"/>
      <c r="JGD23" s="74"/>
      <c r="JGE23" s="85"/>
      <c r="JGF23" s="74"/>
      <c r="JGG23" s="74"/>
      <c r="JGH23" s="85"/>
      <c r="JGI23" s="74"/>
      <c r="JGJ23" s="74"/>
      <c r="JGK23" s="85"/>
      <c r="JGL23" s="80"/>
      <c r="JGM23" s="80"/>
      <c r="JGN23" s="85"/>
      <c r="JGO23" s="77"/>
      <c r="JGP23" s="74"/>
      <c r="JGQ23" s="74"/>
      <c r="JGR23" s="85"/>
      <c r="JGS23" s="74"/>
      <c r="JGT23" s="74"/>
      <c r="JGU23" s="85"/>
      <c r="JGV23" s="74"/>
      <c r="JGW23" s="74"/>
      <c r="JGX23" s="85"/>
      <c r="JGY23" s="74"/>
      <c r="JGZ23" s="74"/>
      <c r="JHA23" s="85"/>
      <c r="JHB23" s="80"/>
      <c r="JHC23" s="80"/>
      <c r="JHD23" s="85"/>
      <c r="JHE23" s="77"/>
      <c r="JHF23" s="74"/>
      <c r="JHG23" s="74"/>
      <c r="JHH23" s="85"/>
      <c r="JHI23" s="74"/>
      <c r="JHJ23" s="74"/>
      <c r="JHK23" s="85"/>
      <c r="JHL23" s="74"/>
      <c r="JHM23" s="74"/>
      <c r="JHN23" s="85"/>
      <c r="JHO23" s="74"/>
      <c r="JHP23" s="74"/>
      <c r="JHQ23" s="85"/>
      <c r="JHR23" s="80"/>
      <c r="JHS23" s="80"/>
      <c r="JHT23" s="85"/>
      <c r="JHU23" s="77"/>
      <c r="JHV23" s="74"/>
      <c r="JHW23" s="74"/>
      <c r="JHX23" s="85"/>
      <c r="JHY23" s="74"/>
      <c r="JHZ23" s="74"/>
      <c r="JIA23" s="85"/>
      <c r="JIB23" s="74"/>
      <c r="JIC23" s="74"/>
      <c r="JID23" s="85"/>
      <c r="JIE23" s="74"/>
      <c r="JIF23" s="74"/>
      <c r="JIG23" s="85"/>
      <c r="JIH23" s="80"/>
      <c r="JII23" s="80"/>
      <c r="JIJ23" s="85"/>
      <c r="JIK23" s="77"/>
      <c r="JIL23" s="74"/>
      <c r="JIM23" s="74"/>
      <c r="JIN23" s="85"/>
      <c r="JIO23" s="74"/>
      <c r="JIP23" s="74"/>
      <c r="JIQ23" s="85"/>
      <c r="JIR23" s="74"/>
      <c r="JIS23" s="74"/>
      <c r="JIT23" s="85"/>
      <c r="JIU23" s="74"/>
      <c r="JIV23" s="74"/>
      <c r="JIW23" s="85"/>
      <c r="JIX23" s="80"/>
      <c r="JIY23" s="80"/>
      <c r="JIZ23" s="85"/>
      <c r="JJA23" s="77"/>
      <c r="JJB23" s="74"/>
      <c r="JJC23" s="74"/>
      <c r="JJD23" s="85"/>
      <c r="JJE23" s="74"/>
      <c r="JJF23" s="74"/>
      <c r="JJG23" s="85"/>
      <c r="JJH23" s="74"/>
      <c r="JJI23" s="74"/>
      <c r="JJJ23" s="85"/>
      <c r="JJK23" s="74"/>
      <c r="JJL23" s="74"/>
      <c r="JJM23" s="85"/>
      <c r="JJN23" s="80"/>
      <c r="JJO23" s="80"/>
      <c r="JJP23" s="85"/>
      <c r="JJQ23" s="77"/>
      <c r="JJR23" s="74"/>
      <c r="JJS23" s="74"/>
      <c r="JJT23" s="85"/>
      <c r="JJU23" s="74"/>
      <c r="JJV23" s="74"/>
      <c r="JJW23" s="85"/>
      <c r="JJX23" s="74"/>
      <c r="JJY23" s="74"/>
      <c r="JJZ23" s="85"/>
      <c r="JKA23" s="74"/>
      <c r="JKB23" s="74"/>
      <c r="JKC23" s="85"/>
      <c r="JKD23" s="80"/>
      <c r="JKE23" s="80"/>
      <c r="JKF23" s="85"/>
      <c r="JKG23" s="77"/>
      <c r="JKH23" s="74"/>
      <c r="JKI23" s="74"/>
      <c r="JKJ23" s="85"/>
      <c r="JKK23" s="74"/>
      <c r="JKL23" s="74"/>
      <c r="JKM23" s="85"/>
      <c r="JKN23" s="74"/>
      <c r="JKO23" s="74"/>
      <c r="JKP23" s="85"/>
      <c r="JKQ23" s="74"/>
      <c r="JKR23" s="74"/>
      <c r="JKS23" s="85"/>
      <c r="JKT23" s="80"/>
      <c r="JKU23" s="80"/>
      <c r="JKV23" s="85"/>
      <c r="JKW23" s="77"/>
      <c r="JKX23" s="74"/>
      <c r="JKY23" s="74"/>
      <c r="JKZ23" s="85"/>
      <c r="JLA23" s="74"/>
      <c r="JLB23" s="74"/>
      <c r="JLC23" s="85"/>
      <c r="JLD23" s="74"/>
      <c r="JLE23" s="74"/>
      <c r="JLF23" s="85"/>
      <c r="JLG23" s="74"/>
      <c r="JLH23" s="74"/>
      <c r="JLI23" s="85"/>
      <c r="JLJ23" s="80"/>
      <c r="JLK23" s="80"/>
      <c r="JLL23" s="85"/>
      <c r="JLM23" s="77"/>
      <c r="JLN23" s="74"/>
      <c r="JLO23" s="74"/>
      <c r="JLP23" s="85"/>
      <c r="JLQ23" s="74"/>
      <c r="JLR23" s="74"/>
      <c r="JLS23" s="85"/>
      <c r="JLT23" s="74"/>
      <c r="JLU23" s="74"/>
      <c r="JLV23" s="85"/>
      <c r="JLW23" s="74"/>
      <c r="JLX23" s="74"/>
      <c r="JLY23" s="85"/>
      <c r="JLZ23" s="80"/>
      <c r="JMA23" s="80"/>
      <c r="JMB23" s="85"/>
      <c r="JMC23" s="77"/>
      <c r="JMD23" s="74"/>
      <c r="JME23" s="74"/>
      <c r="JMF23" s="85"/>
      <c r="JMG23" s="74"/>
      <c r="JMH23" s="74"/>
      <c r="JMI23" s="85"/>
      <c r="JMJ23" s="74"/>
      <c r="JMK23" s="74"/>
      <c r="JML23" s="85"/>
      <c r="JMM23" s="74"/>
      <c r="JMN23" s="74"/>
      <c r="JMO23" s="85"/>
      <c r="JMP23" s="80"/>
      <c r="JMQ23" s="80"/>
      <c r="JMR23" s="85"/>
      <c r="JMS23" s="77"/>
      <c r="JMT23" s="74"/>
      <c r="JMU23" s="74"/>
      <c r="JMV23" s="85"/>
      <c r="JMW23" s="74"/>
      <c r="JMX23" s="74"/>
      <c r="JMY23" s="85"/>
      <c r="JMZ23" s="74"/>
      <c r="JNA23" s="74"/>
      <c r="JNB23" s="85"/>
      <c r="JNC23" s="74"/>
      <c r="JND23" s="74"/>
      <c r="JNE23" s="85"/>
      <c r="JNF23" s="80"/>
      <c r="JNG23" s="80"/>
      <c r="JNH23" s="85"/>
      <c r="JNI23" s="77"/>
      <c r="JNJ23" s="74"/>
      <c r="JNK23" s="74"/>
      <c r="JNL23" s="85"/>
      <c r="JNM23" s="74"/>
      <c r="JNN23" s="74"/>
      <c r="JNO23" s="85"/>
      <c r="JNP23" s="74"/>
      <c r="JNQ23" s="74"/>
      <c r="JNR23" s="85"/>
      <c r="JNS23" s="74"/>
      <c r="JNT23" s="74"/>
      <c r="JNU23" s="85"/>
      <c r="JNV23" s="80"/>
      <c r="JNW23" s="80"/>
      <c r="JNX23" s="85"/>
      <c r="JNY23" s="77"/>
      <c r="JNZ23" s="74"/>
      <c r="JOA23" s="74"/>
      <c r="JOB23" s="85"/>
      <c r="JOC23" s="74"/>
      <c r="JOD23" s="74"/>
      <c r="JOE23" s="85"/>
      <c r="JOF23" s="74"/>
      <c r="JOG23" s="74"/>
      <c r="JOH23" s="85"/>
      <c r="JOI23" s="74"/>
      <c r="JOJ23" s="74"/>
      <c r="JOK23" s="85"/>
      <c r="JOL23" s="80"/>
      <c r="JOM23" s="80"/>
      <c r="JON23" s="85"/>
      <c r="JOO23" s="77"/>
      <c r="JOP23" s="74"/>
      <c r="JOQ23" s="74"/>
      <c r="JOR23" s="85"/>
      <c r="JOS23" s="74"/>
      <c r="JOT23" s="74"/>
      <c r="JOU23" s="85"/>
      <c r="JOV23" s="74"/>
      <c r="JOW23" s="74"/>
      <c r="JOX23" s="85"/>
      <c r="JOY23" s="74"/>
      <c r="JOZ23" s="74"/>
      <c r="JPA23" s="85"/>
      <c r="JPB23" s="80"/>
      <c r="JPC23" s="80"/>
      <c r="JPD23" s="85"/>
      <c r="JPE23" s="77"/>
      <c r="JPF23" s="74"/>
      <c r="JPG23" s="74"/>
      <c r="JPH23" s="85"/>
      <c r="JPI23" s="74"/>
      <c r="JPJ23" s="74"/>
      <c r="JPK23" s="85"/>
      <c r="JPL23" s="74"/>
      <c r="JPM23" s="74"/>
      <c r="JPN23" s="85"/>
      <c r="JPO23" s="74"/>
      <c r="JPP23" s="74"/>
      <c r="JPQ23" s="85"/>
      <c r="JPR23" s="80"/>
      <c r="JPS23" s="80"/>
      <c r="JPT23" s="85"/>
      <c r="JPU23" s="77"/>
      <c r="JPV23" s="74"/>
      <c r="JPW23" s="74"/>
      <c r="JPX23" s="85"/>
      <c r="JPY23" s="74"/>
      <c r="JPZ23" s="74"/>
      <c r="JQA23" s="85"/>
      <c r="JQB23" s="74"/>
      <c r="JQC23" s="74"/>
      <c r="JQD23" s="85"/>
      <c r="JQE23" s="74"/>
      <c r="JQF23" s="74"/>
      <c r="JQG23" s="85"/>
      <c r="JQH23" s="80"/>
      <c r="JQI23" s="80"/>
      <c r="JQJ23" s="85"/>
      <c r="JQK23" s="77"/>
      <c r="JQL23" s="74"/>
      <c r="JQM23" s="74"/>
      <c r="JQN23" s="85"/>
      <c r="JQO23" s="74"/>
      <c r="JQP23" s="74"/>
      <c r="JQQ23" s="85"/>
      <c r="JQR23" s="74"/>
      <c r="JQS23" s="74"/>
      <c r="JQT23" s="85"/>
      <c r="JQU23" s="74"/>
      <c r="JQV23" s="74"/>
      <c r="JQW23" s="85"/>
      <c r="JQX23" s="80"/>
      <c r="JQY23" s="80"/>
      <c r="JQZ23" s="85"/>
      <c r="JRA23" s="77"/>
      <c r="JRB23" s="74"/>
      <c r="JRC23" s="74"/>
      <c r="JRD23" s="85"/>
      <c r="JRE23" s="74"/>
      <c r="JRF23" s="74"/>
      <c r="JRG23" s="85"/>
      <c r="JRH23" s="74"/>
      <c r="JRI23" s="74"/>
      <c r="JRJ23" s="85"/>
      <c r="JRK23" s="74"/>
      <c r="JRL23" s="74"/>
      <c r="JRM23" s="85"/>
      <c r="JRN23" s="80"/>
      <c r="JRO23" s="80"/>
      <c r="JRP23" s="85"/>
      <c r="JRQ23" s="77"/>
      <c r="JRR23" s="74"/>
      <c r="JRS23" s="74"/>
      <c r="JRT23" s="85"/>
      <c r="JRU23" s="74"/>
      <c r="JRV23" s="74"/>
      <c r="JRW23" s="85"/>
      <c r="JRX23" s="74"/>
      <c r="JRY23" s="74"/>
      <c r="JRZ23" s="85"/>
      <c r="JSA23" s="74"/>
      <c r="JSB23" s="74"/>
      <c r="JSC23" s="85"/>
      <c r="JSD23" s="80"/>
      <c r="JSE23" s="80"/>
      <c r="JSF23" s="85"/>
      <c r="JSG23" s="77"/>
      <c r="JSH23" s="74"/>
      <c r="JSI23" s="74"/>
      <c r="JSJ23" s="85"/>
      <c r="JSK23" s="74"/>
      <c r="JSL23" s="74"/>
      <c r="JSM23" s="85"/>
      <c r="JSN23" s="74"/>
      <c r="JSO23" s="74"/>
      <c r="JSP23" s="85"/>
      <c r="JSQ23" s="74"/>
      <c r="JSR23" s="74"/>
      <c r="JSS23" s="85"/>
      <c r="JST23" s="80"/>
      <c r="JSU23" s="80"/>
      <c r="JSV23" s="85"/>
      <c r="JSW23" s="77"/>
      <c r="JSX23" s="74"/>
      <c r="JSY23" s="74"/>
      <c r="JSZ23" s="85"/>
      <c r="JTA23" s="74"/>
      <c r="JTB23" s="74"/>
      <c r="JTC23" s="85"/>
      <c r="JTD23" s="74"/>
      <c r="JTE23" s="74"/>
      <c r="JTF23" s="85"/>
      <c r="JTG23" s="74"/>
      <c r="JTH23" s="74"/>
      <c r="JTI23" s="85"/>
      <c r="JTJ23" s="80"/>
      <c r="JTK23" s="80"/>
      <c r="JTL23" s="85"/>
      <c r="JTM23" s="77"/>
      <c r="JTN23" s="74"/>
      <c r="JTO23" s="74"/>
      <c r="JTP23" s="85"/>
      <c r="JTQ23" s="74"/>
      <c r="JTR23" s="74"/>
      <c r="JTS23" s="85"/>
      <c r="JTT23" s="74"/>
      <c r="JTU23" s="74"/>
      <c r="JTV23" s="85"/>
      <c r="JTW23" s="74"/>
      <c r="JTX23" s="74"/>
      <c r="JTY23" s="85"/>
      <c r="JTZ23" s="80"/>
      <c r="JUA23" s="80"/>
      <c r="JUB23" s="85"/>
      <c r="JUC23" s="77"/>
      <c r="JUD23" s="74"/>
      <c r="JUE23" s="74"/>
      <c r="JUF23" s="85"/>
      <c r="JUG23" s="74"/>
      <c r="JUH23" s="74"/>
      <c r="JUI23" s="85"/>
      <c r="JUJ23" s="74"/>
      <c r="JUK23" s="74"/>
      <c r="JUL23" s="85"/>
      <c r="JUM23" s="74"/>
      <c r="JUN23" s="74"/>
      <c r="JUO23" s="85"/>
      <c r="JUP23" s="80"/>
      <c r="JUQ23" s="80"/>
      <c r="JUR23" s="85"/>
      <c r="JUS23" s="77"/>
      <c r="JUT23" s="74"/>
      <c r="JUU23" s="74"/>
      <c r="JUV23" s="85"/>
      <c r="JUW23" s="74"/>
      <c r="JUX23" s="74"/>
      <c r="JUY23" s="85"/>
      <c r="JUZ23" s="74"/>
      <c r="JVA23" s="74"/>
      <c r="JVB23" s="85"/>
      <c r="JVC23" s="74"/>
      <c r="JVD23" s="74"/>
      <c r="JVE23" s="85"/>
      <c r="JVF23" s="80"/>
      <c r="JVG23" s="80"/>
      <c r="JVH23" s="85"/>
      <c r="JVI23" s="77"/>
      <c r="JVJ23" s="74"/>
      <c r="JVK23" s="74"/>
      <c r="JVL23" s="85"/>
      <c r="JVM23" s="74"/>
      <c r="JVN23" s="74"/>
      <c r="JVO23" s="85"/>
      <c r="JVP23" s="74"/>
      <c r="JVQ23" s="74"/>
      <c r="JVR23" s="85"/>
      <c r="JVS23" s="74"/>
      <c r="JVT23" s="74"/>
      <c r="JVU23" s="85"/>
      <c r="JVV23" s="80"/>
      <c r="JVW23" s="80"/>
      <c r="JVX23" s="85"/>
      <c r="JVY23" s="77"/>
      <c r="JVZ23" s="74"/>
      <c r="JWA23" s="74"/>
      <c r="JWB23" s="85"/>
      <c r="JWC23" s="74"/>
      <c r="JWD23" s="74"/>
      <c r="JWE23" s="85"/>
      <c r="JWF23" s="74"/>
      <c r="JWG23" s="74"/>
      <c r="JWH23" s="85"/>
      <c r="JWI23" s="74"/>
      <c r="JWJ23" s="74"/>
      <c r="JWK23" s="85"/>
      <c r="JWL23" s="80"/>
      <c r="JWM23" s="80"/>
      <c r="JWN23" s="85"/>
      <c r="JWO23" s="77"/>
      <c r="JWP23" s="74"/>
      <c r="JWQ23" s="74"/>
      <c r="JWR23" s="85"/>
      <c r="JWS23" s="74"/>
      <c r="JWT23" s="74"/>
      <c r="JWU23" s="85"/>
      <c r="JWV23" s="74"/>
      <c r="JWW23" s="74"/>
      <c r="JWX23" s="85"/>
      <c r="JWY23" s="74"/>
      <c r="JWZ23" s="74"/>
      <c r="JXA23" s="85"/>
      <c r="JXB23" s="80"/>
      <c r="JXC23" s="80"/>
      <c r="JXD23" s="85"/>
      <c r="JXE23" s="77"/>
      <c r="JXF23" s="74"/>
      <c r="JXG23" s="74"/>
      <c r="JXH23" s="85"/>
      <c r="JXI23" s="74"/>
      <c r="JXJ23" s="74"/>
      <c r="JXK23" s="85"/>
      <c r="JXL23" s="74"/>
      <c r="JXM23" s="74"/>
      <c r="JXN23" s="85"/>
      <c r="JXO23" s="74"/>
      <c r="JXP23" s="74"/>
      <c r="JXQ23" s="85"/>
      <c r="JXR23" s="80"/>
      <c r="JXS23" s="80"/>
      <c r="JXT23" s="85"/>
      <c r="JXU23" s="77"/>
      <c r="JXV23" s="74"/>
      <c r="JXW23" s="74"/>
      <c r="JXX23" s="85"/>
      <c r="JXY23" s="74"/>
      <c r="JXZ23" s="74"/>
      <c r="JYA23" s="85"/>
      <c r="JYB23" s="74"/>
      <c r="JYC23" s="74"/>
      <c r="JYD23" s="85"/>
      <c r="JYE23" s="74"/>
      <c r="JYF23" s="74"/>
      <c r="JYG23" s="85"/>
      <c r="JYH23" s="80"/>
      <c r="JYI23" s="80"/>
      <c r="JYJ23" s="85"/>
      <c r="JYK23" s="77"/>
      <c r="JYL23" s="74"/>
      <c r="JYM23" s="74"/>
      <c r="JYN23" s="85"/>
      <c r="JYO23" s="74"/>
      <c r="JYP23" s="74"/>
      <c r="JYQ23" s="85"/>
      <c r="JYR23" s="74"/>
      <c r="JYS23" s="74"/>
      <c r="JYT23" s="85"/>
      <c r="JYU23" s="74"/>
      <c r="JYV23" s="74"/>
      <c r="JYW23" s="85"/>
      <c r="JYX23" s="80"/>
      <c r="JYY23" s="80"/>
      <c r="JYZ23" s="85"/>
      <c r="JZA23" s="77"/>
      <c r="JZB23" s="74"/>
      <c r="JZC23" s="74"/>
      <c r="JZD23" s="85"/>
      <c r="JZE23" s="74"/>
      <c r="JZF23" s="74"/>
      <c r="JZG23" s="85"/>
      <c r="JZH23" s="74"/>
      <c r="JZI23" s="74"/>
      <c r="JZJ23" s="85"/>
      <c r="JZK23" s="74"/>
      <c r="JZL23" s="74"/>
      <c r="JZM23" s="85"/>
      <c r="JZN23" s="80"/>
      <c r="JZO23" s="80"/>
      <c r="JZP23" s="85"/>
      <c r="JZQ23" s="77"/>
      <c r="JZR23" s="74"/>
      <c r="JZS23" s="74"/>
      <c r="JZT23" s="85"/>
      <c r="JZU23" s="74"/>
      <c r="JZV23" s="74"/>
      <c r="JZW23" s="85"/>
      <c r="JZX23" s="74"/>
      <c r="JZY23" s="74"/>
      <c r="JZZ23" s="85"/>
      <c r="KAA23" s="74"/>
      <c r="KAB23" s="74"/>
      <c r="KAC23" s="85"/>
      <c r="KAD23" s="80"/>
      <c r="KAE23" s="80"/>
      <c r="KAF23" s="85"/>
      <c r="KAG23" s="77"/>
      <c r="KAH23" s="74"/>
      <c r="KAI23" s="74"/>
      <c r="KAJ23" s="85"/>
      <c r="KAK23" s="74"/>
      <c r="KAL23" s="74"/>
      <c r="KAM23" s="85"/>
      <c r="KAN23" s="74"/>
      <c r="KAO23" s="74"/>
      <c r="KAP23" s="85"/>
      <c r="KAQ23" s="74"/>
      <c r="KAR23" s="74"/>
      <c r="KAS23" s="85"/>
      <c r="KAT23" s="80"/>
      <c r="KAU23" s="80"/>
      <c r="KAV23" s="85"/>
      <c r="KAW23" s="77"/>
      <c r="KAX23" s="74"/>
      <c r="KAY23" s="74"/>
      <c r="KAZ23" s="85"/>
      <c r="KBA23" s="74"/>
      <c r="KBB23" s="74"/>
      <c r="KBC23" s="85"/>
      <c r="KBD23" s="74"/>
      <c r="KBE23" s="74"/>
      <c r="KBF23" s="85"/>
      <c r="KBG23" s="74"/>
      <c r="KBH23" s="74"/>
      <c r="KBI23" s="85"/>
      <c r="KBJ23" s="80"/>
      <c r="KBK23" s="80"/>
      <c r="KBL23" s="85"/>
      <c r="KBM23" s="77"/>
      <c r="KBN23" s="74"/>
      <c r="KBO23" s="74"/>
      <c r="KBP23" s="85"/>
      <c r="KBQ23" s="74"/>
      <c r="KBR23" s="74"/>
      <c r="KBS23" s="85"/>
      <c r="KBT23" s="74"/>
      <c r="KBU23" s="74"/>
      <c r="KBV23" s="85"/>
      <c r="KBW23" s="74"/>
      <c r="KBX23" s="74"/>
      <c r="KBY23" s="85"/>
      <c r="KBZ23" s="80"/>
      <c r="KCA23" s="80"/>
      <c r="KCB23" s="85"/>
      <c r="KCC23" s="77"/>
      <c r="KCD23" s="74"/>
      <c r="KCE23" s="74"/>
      <c r="KCF23" s="85"/>
      <c r="KCG23" s="74"/>
      <c r="KCH23" s="74"/>
      <c r="KCI23" s="85"/>
      <c r="KCJ23" s="74"/>
      <c r="KCK23" s="74"/>
      <c r="KCL23" s="85"/>
      <c r="KCM23" s="74"/>
      <c r="KCN23" s="74"/>
      <c r="KCO23" s="85"/>
      <c r="KCP23" s="80"/>
      <c r="KCQ23" s="80"/>
      <c r="KCR23" s="85"/>
      <c r="KCS23" s="77"/>
      <c r="KCT23" s="74"/>
      <c r="KCU23" s="74"/>
      <c r="KCV23" s="85"/>
      <c r="KCW23" s="74"/>
      <c r="KCX23" s="74"/>
      <c r="KCY23" s="85"/>
      <c r="KCZ23" s="74"/>
      <c r="KDA23" s="74"/>
      <c r="KDB23" s="85"/>
      <c r="KDC23" s="74"/>
      <c r="KDD23" s="74"/>
      <c r="KDE23" s="85"/>
      <c r="KDF23" s="80"/>
      <c r="KDG23" s="80"/>
      <c r="KDH23" s="85"/>
      <c r="KDI23" s="77"/>
      <c r="KDJ23" s="74"/>
      <c r="KDK23" s="74"/>
      <c r="KDL23" s="85"/>
      <c r="KDM23" s="74"/>
      <c r="KDN23" s="74"/>
      <c r="KDO23" s="85"/>
      <c r="KDP23" s="74"/>
      <c r="KDQ23" s="74"/>
      <c r="KDR23" s="85"/>
      <c r="KDS23" s="74"/>
      <c r="KDT23" s="74"/>
      <c r="KDU23" s="85"/>
      <c r="KDV23" s="80"/>
      <c r="KDW23" s="80"/>
      <c r="KDX23" s="85"/>
      <c r="KDY23" s="77"/>
      <c r="KDZ23" s="74"/>
      <c r="KEA23" s="74"/>
      <c r="KEB23" s="85"/>
      <c r="KEC23" s="74"/>
      <c r="KED23" s="74"/>
      <c r="KEE23" s="85"/>
      <c r="KEF23" s="74"/>
      <c r="KEG23" s="74"/>
      <c r="KEH23" s="85"/>
      <c r="KEI23" s="74"/>
      <c r="KEJ23" s="74"/>
      <c r="KEK23" s="85"/>
      <c r="KEL23" s="80"/>
      <c r="KEM23" s="80"/>
      <c r="KEN23" s="85"/>
      <c r="KEO23" s="77"/>
      <c r="KEP23" s="74"/>
      <c r="KEQ23" s="74"/>
      <c r="KER23" s="85"/>
      <c r="KES23" s="74"/>
      <c r="KET23" s="74"/>
      <c r="KEU23" s="85"/>
      <c r="KEV23" s="74"/>
      <c r="KEW23" s="74"/>
      <c r="KEX23" s="85"/>
      <c r="KEY23" s="74"/>
      <c r="KEZ23" s="74"/>
      <c r="KFA23" s="85"/>
      <c r="KFB23" s="80"/>
      <c r="KFC23" s="80"/>
      <c r="KFD23" s="85"/>
      <c r="KFE23" s="77"/>
      <c r="KFF23" s="74"/>
      <c r="KFG23" s="74"/>
      <c r="KFH23" s="85"/>
      <c r="KFI23" s="74"/>
      <c r="KFJ23" s="74"/>
      <c r="KFK23" s="85"/>
      <c r="KFL23" s="74"/>
      <c r="KFM23" s="74"/>
      <c r="KFN23" s="85"/>
      <c r="KFO23" s="74"/>
      <c r="KFP23" s="74"/>
      <c r="KFQ23" s="85"/>
      <c r="KFR23" s="80"/>
      <c r="KFS23" s="80"/>
      <c r="KFT23" s="85"/>
      <c r="KFU23" s="77"/>
      <c r="KFV23" s="74"/>
      <c r="KFW23" s="74"/>
      <c r="KFX23" s="85"/>
      <c r="KFY23" s="74"/>
      <c r="KFZ23" s="74"/>
      <c r="KGA23" s="85"/>
      <c r="KGB23" s="74"/>
      <c r="KGC23" s="74"/>
      <c r="KGD23" s="85"/>
      <c r="KGE23" s="74"/>
      <c r="KGF23" s="74"/>
      <c r="KGG23" s="85"/>
      <c r="KGH23" s="80"/>
      <c r="KGI23" s="80"/>
      <c r="KGJ23" s="85"/>
      <c r="KGK23" s="77"/>
      <c r="KGL23" s="74"/>
      <c r="KGM23" s="74"/>
      <c r="KGN23" s="85"/>
      <c r="KGO23" s="74"/>
      <c r="KGP23" s="74"/>
      <c r="KGQ23" s="85"/>
      <c r="KGR23" s="74"/>
      <c r="KGS23" s="74"/>
      <c r="KGT23" s="85"/>
      <c r="KGU23" s="74"/>
      <c r="KGV23" s="74"/>
      <c r="KGW23" s="85"/>
      <c r="KGX23" s="80"/>
      <c r="KGY23" s="80"/>
      <c r="KGZ23" s="85"/>
      <c r="KHA23" s="77"/>
      <c r="KHB23" s="74"/>
      <c r="KHC23" s="74"/>
      <c r="KHD23" s="85"/>
      <c r="KHE23" s="74"/>
      <c r="KHF23" s="74"/>
      <c r="KHG23" s="85"/>
      <c r="KHH23" s="74"/>
      <c r="KHI23" s="74"/>
      <c r="KHJ23" s="85"/>
      <c r="KHK23" s="74"/>
      <c r="KHL23" s="74"/>
      <c r="KHM23" s="85"/>
      <c r="KHN23" s="80"/>
      <c r="KHO23" s="80"/>
      <c r="KHP23" s="85"/>
      <c r="KHQ23" s="77"/>
      <c r="KHR23" s="74"/>
      <c r="KHS23" s="74"/>
      <c r="KHT23" s="85"/>
      <c r="KHU23" s="74"/>
      <c r="KHV23" s="74"/>
      <c r="KHW23" s="85"/>
      <c r="KHX23" s="74"/>
      <c r="KHY23" s="74"/>
      <c r="KHZ23" s="85"/>
      <c r="KIA23" s="74"/>
      <c r="KIB23" s="74"/>
      <c r="KIC23" s="85"/>
      <c r="KID23" s="80"/>
      <c r="KIE23" s="80"/>
      <c r="KIF23" s="85"/>
      <c r="KIG23" s="77"/>
      <c r="KIH23" s="74"/>
      <c r="KII23" s="74"/>
      <c r="KIJ23" s="85"/>
      <c r="KIK23" s="74"/>
      <c r="KIL23" s="74"/>
      <c r="KIM23" s="85"/>
      <c r="KIN23" s="74"/>
      <c r="KIO23" s="74"/>
      <c r="KIP23" s="85"/>
      <c r="KIQ23" s="74"/>
      <c r="KIR23" s="74"/>
      <c r="KIS23" s="85"/>
      <c r="KIT23" s="80"/>
      <c r="KIU23" s="80"/>
      <c r="KIV23" s="85"/>
      <c r="KIW23" s="77"/>
      <c r="KIX23" s="74"/>
      <c r="KIY23" s="74"/>
      <c r="KIZ23" s="85"/>
      <c r="KJA23" s="74"/>
      <c r="KJB23" s="74"/>
      <c r="KJC23" s="85"/>
      <c r="KJD23" s="74"/>
      <c r="KJE23" s="74"/>
      <c r="KJF23" s="85"/>
      <c r="KJG23" s="74"/>
      <c r="KJH23" s="74"/>
      <c r="KJI23" s="85"/>
      <c r="KJJ23" s="80"/>
      <c r="KJK23" s="80"/>
      <c r="KJL23" s="85"/>
      <c r="KJM23" s="77"/>
      <c r="KJN23" s="74"/>
      <c r="KJO23" s="74"/>
      <c r="KJP23" s="85"/>
      <c r="KJQ23" s="74"/>
      <c r="KJR23" s="74"/>
      <c r="KJS23" s="85"/>
      <c r="KJT23" s="74"/>
      <c r="KJU23" s="74"/>
      <c r="KJV23" s="85"/>
      <c r="KJW23" s="74"/>
      <c r="KJX23" s="74"/>
      <c r="KJY23" s="85"/>
      <c r="KJZ23" s="80"/>
      <c r="KKA23" s="80"/>
      <c r="KKB23" s="85"/>
      <c r="KKC23" s="77"/>
      <c r="KKD23" s="74"/>
      <c r="KKE23" s="74"/>
      <c r="KKF23" s="85"/>
      <c r="KKG23" s="74"/>
      <c r="KKH23" s="74"/>
      <c r="KKI23" s="85"/>
      <c r="KKJ23" s="74"/>
      <c r="KKK23" s="74"/>
      <c r="KKL23" s="85"/>
      <c r="KKM23" s="74"/>
      <c r="KKN23" s="74"/>
      <c r="KKO23" s="85"/>
      <c r="KKP23" s="80"/>
      <c r="KKQ23" s="80"/>
      <c r="KKR23" s="85"/>
      <c r="KKS23" s="77"/>
      <c r="KKT23" s="74"/>
      <c r="KKU23" s="74"/>
      <c r="KKV23" s="85"/>
      <c r="KKW23" s="74"/>
      <c r="KKX23" s="74"/>
      <c r="KKY23" s="85"/>
      <c r="KKZ23" s="74"/>
      <c r="KLA23" s="74"/>
      <c r="KLB23" s="85"/>
      <c r="KLC23" s="74"/>
      <c r="KLD23" s="74"/>
      <c r="KLE23" s="85"/>
      <c r="KLF23" s="80"/>
      <c r="KLG23" s="80"/>
      <c r="KLH23" s="85"/>
      <c r="KLI23" s="77"/>
      <c r="KLJ23" s="74"/>
      <c r="KLK23" s="74"/>
      <c r="KLL23" s="85"/>
      <c r="KLM23" s="74"/>
      <c r="KLN23" s="74"/>
      <c r="KLO23" s="85"/>
      <c r="KLP23" s="74"/>
      <c r="KLQ23" s="74"/>
      <c r="KLR23" s="85"/>
      <c r="KLS23" s="74"/>
      <c r="KLT23" s="74"/>
      <c r="KLU23" s="85"/>
      <c r="KLV23" s="80"/>
      <c r="KLW23" s="80"/>
      <c r="KLX23" s="85"/>
      <c r="KLY23" s="77"/>
      <c r="KLZ23" s="74"/>
      <c r="KMA23" s="74"/>
      <c r="KMB23" s="85"/>
      <c r="KMC23" s="74"/>
      <c r="KMD23" s="74"/>
      <c r="KME23" s="85"/>
      <c r="KMF23" s="74"/>
      <c r="KMG23" s="74"/>
      <c r="KMH23" s="85"/>
      <c r="KMI23" s="74"/>
      <c r="KMJ23" s="74"/>
      <c r="KMK23" s="85"/>
      <c r="KML23" s="80"/>
      <c r="KMM23" s="80"/>
      <c r="KMN23" s="85"/>
      <c r="KMO23" s="77"/>
      <c r="KMP23" s="74"/>
      <c r="KMQ23" s="74"/>
      <c r="KMR23" s="85"/>
      <c r="KMS23" s="74"/>
      <c r="KMT23" s="74"/>
      <c r="KMU23" s="85"/>
      <c r="KMV23" s="74"/>
      <c r="KMW23" s="74"/>
      <c r="KMX23" s="85"/>
      <c r="KMY23" s="74"/>
      <c r="KMZ23" s="74"/>
      <c r="KNA23" s="85"/>
      <c r="KNB23" s="80"/>
      <c r="KNC23" s="80"/>
      <c r="KND23" s="85"/>
      <c r="KNE23" s="77"/>
      <c r="KNF23" s="74"/>
      <c r="KNG23" s="74"/>
      <c r="KNH23" s="85"/>
      <c r="KNI23" s="74"/>
      <c r="KNJ23" s="74"/>
      <c r="KNK23" s="85"/>
      <c r="KNL23" s="74"/>
      <c r="KNM23" s="74"/>
      <c r="KNN23" s="85"/>
      <c r="KNO23" s="74"/>
      <c r="KNP23" s="74"/>
      <c r="KNQ23" s="85"/>
      <c r="KNR23" s="80"/>
      <c r="KNS23" s="80"/>
      <c r="KNT23" s="85"/>
      <c r="KNU23" s="77"/>
      <c r="KNV23" s="74"/>
      <c r="KNW23" s="74"/>
      <c r="KNX23" s="85"/>
      <c r="KNY23" s="74"/>
      <c r="KNZ23" s="74"/>
      <c r="KOA23" s="85"/>
      <c r="KOB23" s="74"/>
      <c r="KOC23" s="74"/>
      <c r="KOD23" s="85"/>
      <c r="KOE23" s="74"/>
      <c r="KOF23" s="74"/>
      <c r="KOG23" s="85"/>
      <c r="KOH23" s="80"/>
      <c r="KOI23" s="80"/>
      <c r="KOJ23" s="85"/>
      <c r="KOK23" s="77"/>
      <c r="KOL23" s="74"/>
      <c r="KOM23" s="74"/>
      <c r="KON23" s="85"/>
      <c r="KOO23" s="74"/>
      <c r="KOP23" s="74"/>
      <c r="KOQ23" s="85"/>
      <c r="KOR23" s="74"/>
      <c r="KOS23" s="74"/>
      <c r="KOT23" s="85"/>
      <c r="KOU23" s="74"/>
      <c r="KOV23" s="74"/>
      <c r="KOW23" s="85"/>
      <c r="KOX23" s="80"/>
      <c r="KOY23" s="80"/>
      <c r="KOZ23" s="85"/>
      <c r="KPA23" s="77"/>
      <c r="KPB23" s="74"/>
      <c r="KPC23" s="74"/>
      <c r="KPD23" s="85"/>
      <c r="KPE23" s="74"/>
      <c r="KPF23" s="74"/>
      <c r="KPG23" s="85"/>
      <c r="KPH23" s="74"/>
      <c r="KPI23" s="74"/>
      <c r="KPJ23" s="85"/>
      <c r="KPK23" s="74"/>
      <c r="KPL23" s="74"/>
      <c r="KPM23" s="85"/>
      <c r="KPN23" s="80"/>
      <c r="KPO23" s="80"/>
      <c r="KPP23" s="85"/>
      <c r="KPQ23" s="77"/>
      <c r="KPR23" s="74"/>
      <c r="KPS23" s="74"/>
      <c r="KPT23" s="85"/>
      <c r="KPU23" s="74"/>
      <c r="KPV23" s="74"/>
      <c r="KPW23" s="85"/>
      <c r="KPX23" s="74"/>
      <c r="KPY23" s="74"/>
      <c r="KPZ23" s="85"/>
      <c r="KQA23" s="74"/>
      <c r="KQB23" s="74"/>
      <c r="KQC23" s="85"/>
      <c r="KQD23" s="80"/>
      <c r="KQE23" s="80"/>
      <c r="KQF23" s="85"/>
      <c r="KQG23" s="77"/>
      <c r="KQH23" s="74"/>
      <c r="KQI23" s="74"/>
      <c r="KQJ23" s="85"/>
      <c r="KQK23" s="74"/>
      <c r="KQL23" s="74"/>
      <c r="KQM23" s="85"/>
      <c r="KQN23" s="74"/>
      <c r="KQO23" s="74"/>
      <c r="KQP23" s="85"/>
      <c r="KQQ23" s="74"/>
      <c r="KQR23" s="74"/>
      <c r="KQS23" s="85"/>
      <c r="KQT23" s="80"/>
      <c r="KQU23" s="80"/>
      <c r="KQV23" s="85"/>
      <c r="KQW23" s="77"/>
      <c r="KQX23" s="74"/>
      <c r="KQY23" s="74"/>
      <c r="KQZ23" s="85"/>
      <c r="KRA23" s="74"/>
      <c r="KRB23" s="74"/>
      <c r="KRC23" s="85"/>
      <c r="KRD23" s="74"/>
      <c r="KRE23" s="74"/>
      <c r="KRF23" s="85"/>
      <c r="KRG23" s="74"/>
      <c r="KRH23" s="74"/>
      <c r="KRI23" s="85"/>
      <c r="KRJ23" s="80"/>
      <c r="KRK23" s="80"/>
      <c r="KRL23" s="85"/>
      <c r="KRM23" s="77"/>
      <c r="KRN23" s="74"/>
      <c r="KRO23" s="74"/>
      <c r="KRP23" s="85"/>
      <c r="KRQ23" s="74"/>
      <c r="KRR23" s="74"/>
      <c r="KRS23" s="85"/>
      <c r="KRT23" s="74"/>
      <c r="KRU23" s="74"/>
      <c r="KRV23" s="85"/>
      <c r="KRW23" s="74"/>
      <c r="KRX23" s="74"/>
      <c r="KRY23" s="85"/>
      <c r="KRZ23" s="80"/>
      <c r="KSA23" s="80"/>
      <c r="KSB23" s="85"/>
      <c r="KSC23" s="77"/>
      <c r="KSD23" s="74"/>
      <c r="KSE23" s="74"/>
      <c r="KSF23" s="85"/>
      <c r="KSG23" s="74"/>
      <c r="KSH23" s="74"/>
      <c r="KSI23" s="85"/>
      <c r="KSJ23" s="74"/>
      <c r="KSK23" s="74"/>
      <c r="KSL23" s="85"/>
      <c r="KSM23" s="74"/>
      <c r="KSN23" s="74"/>
      <c r="KSO23" s="85"/>
      <c r="KSP23" s="80"/>
      <c r="KSQ23" s="80"/>
      <c r="KSR23" s="85"/>
      <c r="KSS23" s="77"/>
      <c r="KST23" s="74"/>
      <c r="KSU23" s="74"/>
      <c r="KSV23" s="85"/>
      <c r="KSW23" s="74"/>
      <c r="KSX23" s="74"/>
      <c r="KSY23" s="85"/>
      <c r="KSZ23" s="74"/>
      <c r="KTA23" s="74"/>
      <c r="KTB23" s="85"/>
      <c r="KTC23" s="74"/>
      <c r="KTD23" s="74"/>
      <c r="KTE23" s="85"/>
      <c r="KTF23" s="80"/>
      <c r="KTG23" s="80"/>
      <c r="KTH23" s="85"/>
      <c r="KTI23" s="77"/>
      <c r="KTJ23" s="74"/>
      <c r="KTK23" s="74"/>
      <c r="KTL23" s="85"/>
      <c r="KTM23" s="74"/>
      <c r="KTN23" s="74"/>
      <c r="KTO23" s="85"/>
      <c r="KTP23" s="74"/>
      <c r="KTQ23" s="74"/>
      <c r="KTR23" s="85"/>
      <c r="KTS23" s="74"/>
      <c r="KTT23" s="74"/>
      <c r="KTU23" s="85"/>
      <c r="KTV23" s="80"/>
      <c r="KTW23" s="80"/>
      <c r="KTX23" s="85"/>
      <c r="KTY23" s="77"/>
      <c r="KTZ23" s="74"/>
      <c r="KUA23" s="74"/>
      <c r="KUB23" s="85"/>
      <c r="KUC23" s="74"/>
      <c r="KUD23" s="74"/>
      <c r="KUE23" s="85"/>
      <c r="KUF23" s="74"/>
      <c r="KUG23" s="74"/>
      <c r="KUH23" s="85"/>
      <c r="KUI23" s="74"/>
      <c r="KUJ23" s="74"/>
      <c r="KUK23" s="85"/>
      <c r="KUL23" s="80"/>
      <c r="KUM23" s="80"/>
      <c r="KUN23" s="85"/>
      <c r="KUO23" s="77"/>
      <c r="KUP23" s="74"/>
      <c r="KUQ23" s="74"/>
      <c r="KUR23" s="85"/>
      <c r="KUS23" s="74"/>
      <c r="KUT23" s="74"/>
      <c r="KUU23" s="85"/>
      <c r="KUV23" s="74"/>
      <c r="KUW23" s="74"/>
      <c r="KUX23" s="85"/>
      <c r="KUY23" s="74"/>
      <c r="KUZ23" s="74"/>
      <c r="KVA23" s="85"/>
      <c r="KVB23" s="80"/>
      <c r="KVC23" s="80"/>
      <c r="KVD23" s="85"/>
      <c r="KVE23" s="77"/>
      <c r="KVF23" s="74"/>
      <c r="KVG23" s="74"/>
      <c r="KVH23" s="85"/>
      <c r="KVI23" s="74"/>
      <c r="KVJ23" s="74"/>
      <c r="KVK23" s="85"/>
      <c r="KVL23" s="74"/>
      <c r="KVM23" s="74"/>
      <c r="KVN23" s="85"/>
      <c r="KVO23" s="74"/>
      <c r="KVP23" s="74"/>
      <c r="KVQ23" s="85"/>
      <c r="KVR23" s="80"/>
      <c r="KVS23" s="80"/>
      <c r="KVT23" s="85"/>
      <c r="KVU23" s="77"/>
      <c r="KVV23" s="74"/>
      <c r="KVW23" s="74"/>
      <c r="KVX23" s="85"/>
      <c r="KVY23" s="74"/>
      <c r="KVZ23" s="74"/>
      <c r="KWA23" s="85"/>
      <c r="KWB23" s="74"/>
      <c r="KWC23" s="74"/>
      <c r="KWD23" s="85"/>
      <c r="KWE23" s="74"/>
      <c r="KWF23" s="74"/>
      <c r="KWG23" s="85"/>
      <c r="KWH23" s="80"/>
      <c r="KWI23" s="80"/>
      <c r="KWJ23" s="85"/>
      <c r="KWK23" s="77"/>
      <c r="KWL23" s="74"/>
      <c r="KWM23" s="74"/>
      <c r="KWN23" s="85"/>
      <c r="KWO23" s="74"/>
      <c r="KWP23" s="74"/>
      <c r="KWQ23" s="85"/>
      <c r="KWR23" s="74"/>
      <c r="KWS23" s="74"/>
      <c r="KWT23" s="85"/>
      <c r="KWU23" s="74"/>
      <c r="KWV23" s="74"/>
      <c r="KWW23" s="85"/>
      <c r="KWX23" s="80"/>
      <c r="KWY23" s="80"/>
      <c r="KWZ23" s="85"/>
      <c r="KXA23" s="77"/>
      <c r="KXB23" s="74"/>
      <c r="KXC23" s="74"/>
      <c r="KXD23" s="85"/>
      <c r="KXE23" s="74"/>
      <c r="KXF23" s="74"/>
      <c r="KXG23" s="85"/>
      <c r="KXH23" s="74"/>
      <c r="KXI23" s="74"/>
      <c r="KXJ23" s="85"/>
      <c r="KXK23" s="74"/>
      <c r="KXL23" s="74"/>
      <c r="KXM23" s="85"/>
      <c r="KXN23" s="80"/>
      <c r="KXO23" s="80"/>
      <c r="KXP23" s="85"/>
      <c r="KXQ23" s="77"/>
      <c r="KXR23" s="74"/>
      <c r="KXS23" s="74"/>
      <c r="KXT23" s="85"/>
      <c r="KXU23" s="74"/>
      <c r="KXV23" s="74"/>
      <c r="KXW23" s="85"/>
      <c r="KXX23" s="74"/>
      <c r="KXY23" s="74"/>
      <c r="KXZ23" s="85"/>
      <c r="KYA23" s="74"/>
      <c r="KYB23" s="74"/>
      <c r="KYC23" s="85"/>
      <c r="KYD23" s="80"/>
      <c r="KYE23" s="80"/>
      <c r="KYF23" s="85"/>
      <c r="KYG23" s="77"/>
      <c r="KYH23" s="74"/>
      <c r="KYI23" s="74"/>
      <c r="KYJ23" s="85"/>
      <c r="KYK23" s="74"/>
      <c r="KYL23" s="74"/>
      <c r="KYM23" s="85"/>
      <c r="KYN23" s="74"/>
      <c r="KYO23" s="74"/>
      <c r="KYP23" s="85"/>
      <c r="KYQ23" s="74"/>
      <c r="KYR23" s="74"/>
      <c r="KYS23" s="85"/>
      <c r="KYT23" s="80"/>
      <c r="KYU23" s="80"/>
      <c r="KYV23" s="85"/>
      <c r="KYW23" s="77"/>
      <c r="KYX23" s="74"/>
      <c r="KYY23" s="74"/>
      <c r="KYZ23" s="85"/>
      <c r="KZA23" s="74"/>
      <c r="KZB23" s="74"/>
      <c r="KZC23" s="85"/>
      <c r="KZD23" s="74"/>
      <c r="KZE23" s="74"/>
      <c r="KZF23" s="85"/>
      <c r="KZG23" s="74"/>
      <c r="KZH23" s="74"/>
      <c r="KZI23" s="85"/>
      <c r="KZJ23" s="80"/>
      <c r="KZK23" s="80"/>
      <c r="KZL23" s="85"/>
      <c r="KZM23" s="77"/>
      <c r="KZN23" s="74"/>
      <c r="KZO23" s="74"/>
      <c r="KZP23" s="85"/>
      <c r="KZQ23" s="74"/>
      <c r="KZR23" s="74"/>
      <c r="KZS23" s="85"/>
      <c r="KZT23" s="74"/>
      <c r="KZU23" s="74"/>
      <c r="KZV23" s="85"/>
      <c r="KZW23" s="74"/>
      <c r="KZX23" s="74"/>
      <c r="KZY23" s="85"/>
      <c r="KZZ23" s="80"/>
      <c r="LAA23" s="80"/>
      <c r="LAB23" s="85"/>
      <c r="LAC23" s="77"/>
      <c r="LAD23" s="74"/>
      <c r="LAE23" s="74"/>
      <c r="LAF23" s="85"/>
      <c r="LAG23" s="74"/>
      <c r="LAH23" s="74"/>
      <c r="LAI23" s="85"/>
      <c r="LAJ23" s="74"/>
      <c r="LAK23" s="74"/>
      <c r="LAL23" s="85"/>
      <c r="LAM23" s="74"/>
      <c r="LAN23" s="74"/>
      <c r="LAO23" s="85"/>
      <c r="LAP23" s="80"/>
      <c r="LAQ23" s="80"/>
      <c r="LAR23" s="85"/>
      <c r="LAS23" s="77"/>
      <c r="LAT23" s="74"/>
      <c r="LAU23" s="74"/>
      <c r="LAV23" s="85"/>
      <c r="LAW23" s="74"/>
      <c r="LAX23" s="74"/>
      <c r="LAY23" s="85"/>
      <c r="LAZ23" s="74"/>
      <c r="LBA23" s="74"/>
      <c r="LBB23" s="85"/>
      <c r="LBC23" s="74"/>
      <c r="LBD23" s="74"/>
      <c r="LBE23" s="85"/>
      <c r="LBF23" s="80"/>
      <c r="LBG23" s="80"/>
      <c r="LBH23" s="85"/>
      <c r="LBI23" s="77"/>
      <c r="LBJ23" s="74"/>
      <c r="LBK23" s="74"/>
      <c r="LBL23" s="85"/>
      <c r="LBM23" s="74"/>
      <c r="LBN23" s="74"/>
      <c r="LBO23" s="85"/>
      <c r="LBP23" s="74"/>
      <c r="LBQ23" s="74"/>
      <c r="LBR23" s="85"/>
      <c r="LBS23" s="74"/>
      <c r="LBT23" s="74"/>
      <c r="LBU23" s="85"/>
      <c r="LBV23" s="80"/>
      <c r="LBW23" s="80"/>
      <c r="LBX23" s="85"/>
      <c r="LBY23" s="77"/>
      <c r="LBZ23" s="74"/>
      <c r="LCA23" s="74"/>
      <c r="LCB23" s="85"/>
      <c r="LCC23" s="74"/>
      <c r="LCD23" s="74"/>
      <c r="LCE23" s="85"/>
      <c r="LCF23" s="74"/>
      <c r="LCG23" s="74"/>
      <c r="LCH23" s="85"/>
      <c r="LCI23" s="74"/>
      <c r="LCJ23" s="74"/>
      <c r="LCK23" s="85"/>
      <c r="LCL23" s="80"/>
      <c r="LCM23" s="80"/>
      <c r="LCN23" s="85"/>
      <c r="LCO23" s="77"/>
      <c r="LCP23" s="74"/>
      <c r="LCQ23" s="74"/>
      <c r="LCR23" s="85"/>
      <c r="LCS23" s="74"/>
      <c r="LCT23" s="74"/>
      <c r="LCU23" s="85"/>
      <c r="LCV23" s="74"/>
      <c r="LCW23" s="74"/>
      <c r="LCX23" s="85"/>
      <c r="LCY23" s="74"/>
      <c r="LCZ23" s="74"/>
      <c r="LDA23" s="85"/>
      <c r="LDB23" s="80"/>
      <c r="LDC23" s="80"/>
      <c r="LDD23" s="85"/>
      <c r="LDE23" s="77"/>
      <c r="LDF23" s="74"/>
      <c r="LDG23" s="74"/>
      <c r="LDH23" s="85"/>
      <c r="LDI23" s="74"/>
      <c r="LDJ23" s="74"/>
      <c r="LDK23" s="85"/>
      <c r="LDL23" s="74"/>
      <c r="LDM23" s="74"/>
      <c r="LDN23" s="85"/>
      <c r="LDO23" s="74"/>
      <c r="LDP23" s="74"/>
      <c r="LDQ23" s="85"/>
      <c r="LDR23" s="80"/>
      <c r="LDS23" s="80"/>
      <c r="LDT23" s="85"/>
      <c r="LDU23" s="77"/>
      <c r="LDV23" s="74"/>
      <c r="LDW23" s="74"/>
      <c r="LDX23" s="85"/>
      <c r="LDY23" s="74"/>
      <c r="LDZ23" s="74"/>
      <c r="LEA23" s="85"/>
      <c r="LEB23" s="74"/>
      <c r="LEC23" s="74"/>
      <c r="LED23" s="85"/>
      <c r="LEE23" s="74"/>
      <c r="LEF23" s="74"/>
      <c r="LEG23" s="85"/>
      <c r="LEH23" s="80"/>
      <c r="LEI23" s="80"/>
      <c r="LEJ23" s="85"/>
      <c r="LEK23" s="77"/>
      <c r="LEL23" s="74"/>
      <c r="LEM23" s="74"/>
      <c r="LEN23" s="85"/>
      <c r="LEO23" s="74"/>
      <c r="LEP23" s="74"/>
      <c r="LEQ23" s="85"/>
      <c r="LER23" s="74"/>
      <c r="LES23" s="74"/>
      <c r="LET23" s="85"/>
      <c r="LEU23" s="74"/>
      <c r="LEV23" s="74"/>
      <c r="LEW23" s="85"/>
      <c r="LEX23" s="80"/>
      <c r="LEY23" s="80"/>
      <c r="LEZ23" s="85"/>
      <c r="LFA23" s="77"/>
      <c r="LFB23" s="74"/>
      <c r="LFC23" s="74"/>
      <c r="LFD23" s="85"/>
      <c r="LFE23" s="74"/>
      <c r="LFF23" s="74"/>
      <c r="LFG23" s="85"/>
      <c r="LFH23" s="74"/>
      <c r="LFI23" s="74"/>
      <c r="LFJ23" s="85"/>
      <c r="LFK23" s="74"/>
      <c r="LFL23" s="74"/>
      <c r="LFM23" s="85"/>
      <c r="LFN23" s="80"/>
      <c r="LFO23" s="80"/>
      <c r="LFP23" s="85"/>
      <c r="LFQ23" s="77"/>
      <c r="LFR23" s="74"/>
      <c r="LFS23" s="74"/>
      <c r="LFT23" s="85"/>
      <c r="LFU23" s="74"/>
      <c r="LFV23" s="74"/>
      <c r="LFW23" s="85"/>
      <c r="LFX23" s="74"/>
      <c r="LFY23" s="74"/>
      <c r="LFZ23" s="85"/>
      <c r="LGA23" s="74"/>
      <c r="LGB23" s="74"/>
      <c r="LGC23" s="85"/>
      <c r="LGD23" s="80"/>
      <c r="LGE23" s="80"/>
      <c r="LGF23" s="85"/>
      <c r="LGG23" s="77"/>
      <c r="LGH23" s="74"/>
      <c r="LGI23" s="74"/>
      <c r="LGJ23" s="85"/>
      <c r="LGK23" s="74"/>
      <c r="LGL23" s="74"/>
      <c r="LGM23" s="85"/>
      <c r="LGN23" s="74"/>
      <c r="LGO23" s="74"/>
      <c r="LGP23" s="85"/>
      <c r="LGQ23" s="74"/>
      <c r="LGR23" s="74"/>
      <c r="LGS23" s="85"/>
      <c r="LGT23" s="80"/>
      <c r="LGU23" s="80"/>
      <c r="LGV23" s="85"/>
      <c r="LGW23" s="77"/>
      <c r="LGX23" s="74"/>
      <c r="LGY23" s="74"/>
      <c r="LGZ23" s="85"/>
      <c r="LHA23" s="74"/>
      <c r="LHB23" s="74"/>
      <c r="LHC23" s="85"/>
      <c r="LHD23" s="74"/>
      <c r="LHE23" s="74"/>
      <c r="LHF23" s="85"/>
      <c r="LHG23" s="74"/>
      <c r="LHH23" s="74"/>
      <c r="LHI23" s="85"/>
      <c r="LHJ23" s="80"/>
      <c r="LHK23" s="80"/>
      <c r="LHL23" s="85"/>
      <c r="LHM23" s="77"/>
      <c r="LHN23" s="74"/>
      <c r="LHO23" s="74"/>
      <c r="LHP23" s="85"/>
      <c r="LHQ23" s="74"/>
      <c r="LHR23" s="74"/>
      <c r="LHS23" s="85"/>
      <c r="LHT23" s="74"/>
      <c r="LHU23" s="74"/>
      <c r="LHV23" s="85"/>
      <c r="LHW23" s="74"/>
      <c r="LHX23" s="74"/>
      <c r="LHY23" s="85"/>
      <c r="LHZ23" s="80"/>
      <c r="LIA23" s="80"/>
      <c r="LIB23" s="85"/>
      <c r="LIC23" s="77"/>
      <c r="LID23" s="74"/>
      <c r="LIE23" s="74"/>
      <c r="LIF23" s="85"/>
      <c r="LIG23" s="74"/>
      <c r="LIH23" s="74"/>
      <c r="LII23" s="85"/>
      <c r="LIJ23" s="74"/>
      <c r="LIK23" s="74"/>
      <c r="LIL23" s="85"/>
      <c r="LIM23" s="74"/>
      <c r="LIN23" s="74"/>
      <c r="LIO23" s="85"/>
      <c r="LIP23" s="80"/>
      <c r="LIQ23" s="80"/>
      <c r="LIR23" s="85"/>
      <c r="LIS23" s="77"/>
      <c r="LIT23" s="74"/>
      <c r="LIU23" s="74"/>
      <c r="LIV23" s="85"/>
      <c r="LIW23" s="74"/>
      <c r="LIX23" s="74"/>
      <c r="LIY23" s="85"/>
      <c r="LIZ23" s="74"/>
      <c r="LJA23" s="74"/>
      <c r="LJB23" s="85"/>
      <c r="LJC23" s="74"/>
      <c r="LJD23" s="74"/>
      <c r="LJE23" s="85"/>
      <c r="LJF23" s="80"/>
      <c r="LJG23" s="80"/>
      <c r="LJH23" s="85"/>
      <c r="LJI23" s="77"/>
      <c r="LJJ23" s="74"/>
      <c r="LJK23" s="74"/>
      <c r="LJL23" s="85"/>
      <c r="LJM23" s="74"/>
      <c r="LJN23" s="74"/>
      <c r="LJO23" s="85"/>
      <c r="LJP23" s="74"/>
      <c r="LJQ23" s="74"/>
      <c r="LJR23" s="85"/>
      <c r="LJS23" s="74"/>
      <c r="LJT23" s="74"/>
      <c r="LJU23" s="85"/>
      <c r="LJV23" s="80"/>
      <c r="LJW23" s="80"/>
      <c r="LJX23" s="85"/>
      <c r="LJY23" s="77"/>
      <c r="LJZ23" s="74"/>
      <c r="LKA23" s="74"/>
      <c r="LKB23" s="85"/>
      <c r="LKC23" s="74"/>
      <c r="LKD23" s="74"/>
      <c r="LKE23" s="85"/>
      <c r="LKF23" s="74"/>
      <c r="LKG23" s="74"/>
      <c r="LKH23" s="85"/>
      <c r="LKI23" s="74"/>
      <c r="LKJ23" s="74"/>
      <c r="LKK23" s="85"/>
      <c r="LKL23" s="80"/>
      <c r="LKM23" s="80"/>
      <c r="LKN23" s="85"/>
      <c r="LKO23" s="77"/>
      <c r="LKP23" s="74"/>
      <c r="LKQ23" s="74"/>
      <c r="LKR23" s="85"/>
      <c r="LKS23" s="74"/>
      <c r="LKT23" s="74"/>
      <c r="LKU23" s="85"/>
      <c r="LKV23" s="74"/>
      <c r="LKW23" s="74"/>
      <c r="LKX23" s="85"/>
      <c r="LKY23" s="74"/>
      <c r="LKZ23" s="74"/>
      <c r="LLA23" s="85"/>
      <c r="LLB23" s="80"/>
      <c r="LLC23" s="80"/>
      <c r="LLD23" s="85"/>
      <c r="LLE23" s="77"/>
      <c r="LLF23" s="74"/>
      <c r="LLG23" s="74"/>
      <c r="LLH23" s="85"/>
      <c r="LLI23" s="74"/>
      <c r="LLJ23" s="74"/>
      <c r="LLK23" s="85"/>
      <c r="LLL23" s="74"/>
      <c r="LLM23" s="74"/>
      <c r="LLN23" s="85"/>
      <c r="LLO23" s="74"/>
      <c r="LLP23" s="74"/>
      <c r="LLQ23" s="85"/>
      <c r="LLR23" s="80"/>
      <c r="LLS23" s="80"/>
      <c r="LLT23" s="85"/>
      <c r="LLU23" s="77"/>
      <c r="LLV23" s="74"/>
      <c r="LLW23" s="74"/>
      <c r="LLX23" s="85"/>
      <c r="LLY23" s="74"/>
      <c r="LLZ23" s="74"/>
      <c r="LMA23" s="85"/>
      <c r="LMB23" s="74"/>
      <c r="LMC23" s="74"/>
      <c r="LMD23" s="85"/>
      <c r="LME23" s="74"/>
      <c r="LMF23" s="74"/>
      <c r="LMG23" s="85"/>
      <c r="LMH23" s="80"/>
      <c r="LMI23" s="80"/>
      <c r="LMJ23" s="85"/>
      <c r="LMK23" s="77"/>
      <c r="LML23" s="74"/>
      <c r="LMM23" s="74"/>
      <c r="LMN23" s="85"/>
      <c r="LMO23" s="74"/>
      <c r="LMP23" s="74"/>
      <c r="LMQ23" s="85"/>
      <c r="LMR23" s="74"/>
      <c r="LMS23" s="74"/>
      <c r="LMT23" s="85"/>
      <c r="LMU23" s="74"/>
      <c r="LMV23" s="74"/>
      <c r="LMW23" s="85"/>
      <c r="LMX23" s="80"/>
      <c r="LMY23" s="80"/>
      <c r="LMZ23" s="85"/>
      <c r="LNA23" s="77"/>
      <c r="LNB23" s="74"/>
      <c r="LNC23" s="74"/>
      <c r="LND23" s="85"/>
      <c r="LNE23" s="74"/>
      <c r="LNF23" s="74"/>
      <c r="LNG23" s="85"/>
      <c r="LNH23" s="74"/>
      <c r="LNI23" s="74"/>
      <c r="LNJ23" s="85"/>
      <c r="LNK23" s="74"/>
      <c r="LNL23" s="74"/>
      <c r="LNM23" s="85"/>
      <c r="LNN23" s="80"/>
      <c r="LNO23" s="80"/>
      <c r="LNP23" s="85"/>
      <c r="LNQ23" s="77"/>
      <c r="LNR23" s="74"/>
      <c r="LNS23" s="74"/>
      <c r="LNT23" s="85"/>
      <c r="LNU23" s="74"/>
      <c r="LNV23" s="74"/>
      <c r="LNW23" s="85"/>
      <c r="LNX23" s="74"/>
      <c r="LNY23" s="74"/>
      <c r="LNZ23" s="85"/>
      <c r="LOA23" s="74"/>
      <c r="LOB23" s="74"/>
      <c r="LOC23" s="85"/>
      <c r="LOD23" s="80"/>
      <c r="LOE23" s="80"/>
      <c r="LOF23" s="85"/>
      <c r="LOG23" s="77"/>
      <c r="LOH23" s="74"/>
      <c r="LOI23" s="74"/>
      <c r="LOJ23" s="85"/>
      <c r="LOK23" s="74"/>
      <c r="LOL23" s="74"/>
      <c r="LOM23" s="85"/>
      <c r="LON23" s="74"/>
      <c r="LOO23" s="74"/>
      <c r="LOP23" s="85"/>
      <c r="LOQ23" s="74"/>
      <c r="LOR23" s="74"/>
      <c r="LOS23" s="85"/>
      <c r="LOT23" s="80"/>
      <c r="LOU23" s="80"/>
      <c r="LOV23" s="85"/>
      <c r="LOW23" s="77"/>
      <c r="LOX23" s="74"/>
      <c r="LOY23" s="74"/>
      <c r="LOZ23" s="85"/>
      <c r="LPA23" s="74"/>
      <c r="LPB23" s="74"/>
      <c r="LPC23" s="85"/>
      <c r="LPD23" s="74"/>
      <c r="LPE23" s="74"/>
      <c r="LPF23" s="85"/>
      <c r="LPG23" s="74"/>
      <c r="LPH23" s="74"/>
      <c r="LPI23" s="85"/>
      <c r="LPJ23" s="80"/>
      <c r="LPK23" s="80"/>
      <c r="LPL23" s="85"/>
      <c r="LPM23" s="77"/>
      <c r="LPN23" s="74"/>
      <c r="LPO23" s="74"/>
      <c r="LPP23" s="85"/>
      <c r="LPQ23" s="74"/>
      <c r="LPR23" s="74"/>
      <c r="LPS23" s="85"/>
      <c r="LPT23" s="74"/>
      <c r="LPU23" s="74"/>
      <c r="LPV23" s="85"/>
      <c r="LPW23" s="74"/>
      <c r="LPX23" s="74"/>
      <c r="LPY23" s="85"/>
      <c r="LPZ23" s="80"/>
      <c r="LQA23" s="80"/>
      <c r="LQB23" s="85"/>
      <c r="LQC23" s="77"/>
      <c r="LQD23" s="74"/>
      <c r="LQE23" s="74"/>
      <c r="LQF23" s="85"/>
      <c r="LQG23" s="74"/>
      <c r="LQH23" s="74"/>
      <c r="LQI23" s="85"/>
      <c r="LQJ23" s="74"/>
      <c r="LQK23" s="74"/>
      <c r="LQL23" s="85"/>
      <c r="LQM23" s="74"/>
      <c r="LQN23" s="74"/>
      <c r="LQO23" s="85"/>
      <c r="LQP23" s="80"/>
      <c r="LQQ23" s="80"/>
      <c r="LQR23" s="85"/>
      <c r="LQS23" s="77"/>
      <c r="LQT23" s="74"/>
      <c r="LQU23" s="74"/>
      <c r="LQV23" s="85"/>
      <c r="LQW23" s="74"/>
      <c r="LQX23" s="74"/>
      <c r="LQY23" s="85"/>
      <c r="LQZ23" s="74"/>
      <c r="LRA23" s="74"/>
      <c r="LRB23" s="85"/>
      <c r="LRC23" s="74"/>
      <c r="LRD23" s="74"/>
      <c r="LRE23" s="85"/>
      <c r="LRF23" s="80"/>
      <c r="LRG23" s="80"/>
      <c r="LRH23" s="85"/>
      <c r="LRI23" s="77"/>
      <c r="LRJ23" s="74"/>
      <c r="LRK23" s="74"/>
      <c r="LRL23" s="85"/>
      <c r="LRM23" s="74"/>
      <c r="LRN23" s="74"/>
      <c r="LRO23" s="85"/>
      <c r="LRP23" s="74"/>
      <c r="LRQ23" s="74"/>
      <c r="LRR23" s="85"/>
      <c r="LRS23" s="74"/>
      <c r="LRT23" s="74"/>
      <c r="LRU23" s="85"/>
      <c r="LRV23" s="80"/>
      <c r="LRW23" s="80"/>
      <c r="LRX23" s="85"/>
      <c r="LRY23" s="77"/>
      <c r="LRZ23" s="74"/>
      <c r="LSA23" s="74"/>
      <c r="LSB23" s="85"/>
      <c r="LSC23" s="74"/>
      <c r="LSD23" s="74"/>
      <c r="LSE23" s="85"/>
      <c r="LSF23" s="74"/>
      <c r="LSG23" s="74"/>
      <c r="LSH23" s="85"/>
      <c r="LSI23" s="74"/>
      <c r="LSJ23" s="74"/>
      <c r="LSK23" s="85"/>
      <c r="LSL23" s="80"/>
      <c r="LSM23" s="80"/>
      <c r="LSN23" s="85"/>
      <c r="LSO23" s="77"/>
      <c r="LSP23" s="74"/>
      <c r="LSQ23" s="74"/>
      <c r="LSR23" s="85"/>
      <c r="LSS23" s="74"/>
      <c r="LST23" s="74"/>
      <c r="LSU23" s="85"/>
      <c r="LSV23" s="74"/>
      <c r="LSW23" s="74"/>
      <c r="LSX23" s="85"/>
      <c r="LSY23" s="74"/>
      <c r="LSZ23" s="74"/>
      <c r="LTA23" s="85"/>
      <c r="LTB23" s="80"/>
      <c r="LTC23" s="80"/>
      <c r="LTD23" s="85"/>
      <c r="LTE23" s="77"/>
      <c r="LTF23" s="74"/>
      <c r="LTG23" s="74"/>
      <c r="LTH23" s="85"/>
      <c r="LTI23" s="74"/>
      <c r="LTJ23" s="74"/>
      <c r="LTK23" s="85"/>
      <c r="LTL23" s="74"/>
      <c r="LTM23" s="74"/>
      <c r="LTN23" s="85"/>
      <c r="LTO23" s="74"/>
      <c r="LTP23" s="74"/>
      <c r="LTQ23" s="85"/>
      <c r="LTR23" s="80"/>
      <c r="LTS23" s="80"/>
      <c r="LTT23" s="85"/>
      <c r="LTU23" s="77"/>
      <c r="LTV23" s="74"/>
      <c r="LTW23" s="74"/>
      <c r="LTX23" s="85"/>
      <c r="LTY23" s="74"/>
      <c r="LTZ23" s="74"/>
      <c r="LUA23" s="85"/>
      <c r="LUB23" s="74"/>
      <c r="LUC23" s="74"/>
      <c r="LUD23" s="85"/>
      <c r="LUE23" s="74"/>
      <c r="LUF23" s="74"/>
      <c r="LUG23" s="85"/>
      <c r="LUH23" s="80"/>
      <c r="LUI23" s="80"/>
      <c r="LUJ23" s="85"/>
      <c r="LUK23" s="77"/>
      <c r="LUL23" s="74"/>
      <c r="LUM23" s="74"/>
      <c r="LUN23" s="85"/>
      <c r="LUO23" s="74"/>
      <c r="LUP23" s="74"/>
      <c r="LUQ23" s="85"/>
      <c r="LUR23" s="74"/>
      <c r="LUS23" s="74"/>
      <c r="LUT23" s="85"/>
      <c r="LUU23" s="74"/>
      <c r="LUV23" s="74"/>
      <c r="LUW23" s="85"/>
      <c r="LUX23" s="80"/>
      <c r="LUY23" s="80"/>
      <c r="LUZ23" s="85"/>
      <c r="LVA23" s="77"/>
      <c r="LVB23" s="74"/>
      <c r="LVC23" s="74"/>
      <c r="LVD23" s="85"/>
      <c r="LVE23" s="74"/>
      <c r="LVF23" s="74"/>
      <c r="LVG23" s="85"/>
      <c r="LVH23" s="74"/>
      <c r="LVI23" s="74"/>
      <c r="LVJ23" s="85"/>
      <c r="LVK23" s="74"/>
      <c r="LVL23" s="74"/>
      <c r="LVM23" s="85"/>
      <c r="LVN23" s="80"/>
      <c r="LVO23" s="80"/>
      <c r="LVP23" s="85"/>
      <c r="LVQ23" s="77"/>
      <c r="LVR23" s="74"/>
      <c r="LVS23" s="74"/>
      <c r="LVT23" s="85"/>
      <c r="LVU23" s="74"/>
      <c r="LVV23" s="74"/>
      <c r="LVW23" s="85"/>
      <c r="LVX23" s="74"/>
      <c r="LVY23" s="74"/>
      <c r="LVZ23" s="85"/>
      <c r="LWA23" s="74"/>
      <c r="LWB23" s="74"/>
      <c r="LWC23" s="85"/>
      <c r="LWD23" s="80"/>
      <c r="LWE23" s="80"/>
      <c r="LWF23" s="85"/>
      <c r="LWG23" s="77"/>
      <c r="LWH23" s="74"/>
      <c r="LWI23" s="74"/>
      <c r="LWJ23" s="85"/>
      <c r="LWK23" s="74"/>
      <c r="LWL23" s="74"/>
      <c r="LWM23" s="85"/>
      <c r="LWN23" s="74"/>
      <c r="LWO23" s="74"/>
      <c r="LWP23" s="85"/>
      <c r="LWQ23" s="74"/>
      <c r="LWR23" s="74"/>
      <c r="LWS23" s="85"/>
      <c r="LWT23" s="80"/>
      <c r="LWU23" s="80"/>
      <c r="LWV23" s="85"/>
      <c r="LWW23" s="77"/>
      <c r="LWX23" s="74"/>
      <c r="LWY23" s="74"/>
      <c r="LWZ23" s="85"/>
      <c r="LXA23" s="74"/>
      <c r="LXB23" s="74"/>
      <c r="LXC23" s="85"/>
      <c r="LXD23" s="74"/>
      <c r="LXE23" s="74"/>
      <c r="LXF23" s="85"/>
      <c r="LXG23" s="74"/>
      <c r="LXH23" s="74"/>
      <c r="LXI23" s="85"/>
      <c r="LXJ23" s="80"/>
      <c r="LXK23" s="80"/>
      <c r="LXL23" s="85"/>
      <c r="LXM23" s="77"/>
      <c r="LXN23" s="74"/>
      <c r="LXO23" s="74"/>
      <c r="LXP23" s="85"/>
      <c r="LXQ23" s="74"/>
      <c r="LXR23" s="74"/>
      <c r="LXS23" s="85"/>
      <c r="LXT23" s="74"/>
      <c r="LXU23" s="74"/>
      <c r="LXV23" s="85"/>
      <c r="LXW23" s="74"/>
      <c r="LXX23" s="74"/>
      <c r="LXY23" s="85"/>
      <c r="LXZ23" s="80"/>
      <c r="LYA23" s="80"/>
      <c r="LYB23" s="85"/>
      <c r="LYC23" s="77"/>
      <c r="LYD23" s="74"/>
      <c r="LYE23" s="74"/>
      <c r="LYF23" s="85"/>
      <c r="LYG23" s="74"/>
      <c r="LYH23" s="74"/>
      <c r="LYI23" s="85"/>
      <c r="LYJ23" s="74"/>
      <c r="LYK23" s="74"/>
      <c r="LYL23" s="85"/>
      <c r="LYM23" s="74"/>
      <c r="LYN23" s="74"/>
      <c r="LYO23" s="85"/>
      <c r="LYP23" s="80"/>
      <c r="LYQ23" s="80"/>
      <c r="LYR23" s="85"/>
      <c r="LYS23" s="77"/>
      <c r="LYT23" s="74"/>
      <c r="LYU23" s="74"/>
      <c r="LYV23" s="85"/>
      <c r="LYW23" s="74"/>
      <c r="LYX23" s="74"/>
      <c r="LYY23" s="85"/>
      <c r="LYZ23" s="74"/>
      <c r="LZA23" s="74"/>
      <c r="LZB23" s="85"/>
      <c r="LZC23" s="74"/>
      <c r="LZD23" s="74"/>
      <c r="LZE23" s="85"/>
      <c r="LZF23" s="80"/>
      <c r="LZG23" s="80"/>
      <c r="LZH23" s="85"/>
      <c r="LZI23" s="77"/>
      <c r="LZJ23" s="74"/>
      <c r="LZK23" s="74"/>
      <c r="LZL23" s="85"/>
      <c r="LZM23" s="74"/>
      <c r="LZN23" s="74"/>
      <c r="LZO23" s="85"/>
      <c r="LZP23" s="74"/>
      <c r="LZQ23" s="74"/>
      <c r="LZR23" s="85"/>
      <c r="LZS23" s="74"/>
      <c r="LZT23" s="74"/>
      <c r="LZU23" s="85"/>
      <c r="LZV23" s="80"/>
      <c r="LZW23" s="80"/>
      <c r="LZX23" s="85"/>
      <c r="LZY23" s="77"/>
      <c r="LZZ23" s="74"/>
      <c r="MAA23" s="74"/>
      <c r="MAB23" s="85"/>
      <c r="MAC23" s="74"/>
      <c r="MAD23" s="74"/>
      <c r="MAE23" s="85"/>
      <c r="MAF23" s="74"/>
      <c r="MAG23" s="74"/>
      <c r="MAH23" s="85"/>
      <c r="MAI23" s="74"/>
      <c r="MAJ23" s="74"/>
      <c r="MAK23" s="85"/>
      <c r="MAL23" s="80"/>
      <c r="MAM23" s="80"/>
      <c r="MAN23" s="85"/>
      <c r="MAO23" s="77"/>
      <c r="MAP23" s="74"/>
      <c r="MAQ23" s="74"/>
      <c r="MAR23" s="85"/>
      <c r="MAS23" s="74"/>
      <c r="MAT23" s="74"/>
      <c r="MAU23" s="85"/>
      <c r="MAV23" s="74"/>
      <c r="MAW23" s="74"/>
      <c r="MAX23" s="85"/>
      <c r="MAY23" s="74"/>
      <c r="MAZ23" s="74"/>
      <c r="MBA23" s="85"/>
      <c r="MBB23" s="80"/>
      <c r="MBC23" s="80"/>
      <c r="MBD23" s="85"/>
      <c r="MBE23" s="77"/>
      <c r="MBF23" s="74"/>
      <c r="MBG23" s="74"/>
      <c r="MBH23" s="85"/>
      <c r="MBI23" s="74"/>
      <c r="MBJ23" s="74"/>
      <c r="MBK23" s="85"/>
      <c r="MBL23" s="74"/>
      <c r="MBM23" s="74"/>
      <c r="MBN23" s="85"/>
      <c r="MBO23" s="74"/>
      <c r="MBP23" s="74"/>
      <c r="MBQ23" s="85"/>
      <c r="MBR23" s="80"/>
      <c r="MBS23" s="80"/>
      <c r="MBT23" s="85"/>
      <c r="MBU23" s="77"/>
      <c r="MBV23" s="74"/>
      <c r="MBW23" s="74"/>
      <c r="MBX23" s="85"/>
      <c r="MBY23" s="74"/>
      <c r="MBZ23" s="74"/>
      <c r="MCA23" s="85"/>
      <c r="MCB23" s="74"/>
      <c r="MCC23" s="74"/>
      <c r="MCD23" s="85"/>
      <c r="MCE23" s="74"/>
      <c r="MCF23" s="74"/>
      <c r="MCG23" s="85"/>
      <c r="MCH23" s="80"/>
      <c r="MCI23" s="80"/>
      <c r="MCJ23" s="85"/>
      <c r="MCK23" s="77"/>
      <c r="MCL23" s="74"/>
      <c r="MCM23" s="74"/>
      <c r="MCN23" s="85"/>
      <c r="MCO23" s="74"/>
      <c r="MCP23" s="74"/>
      <c r="MCQ23" s="85"/>
      <c r="MCR23" s="74"/>
      <c r="MCS23" s="74"/>
      <c r="MCT23" s="85"/>
      <c r="MCU23" s="74"/>
      <c r="MCV23" s="74"/>
      <c r="MCW23" s="85"/>
      <c r="MCX23" s="80"/>
      <c r="MCY23" s="80"/>
      <c r="MCZ23" s="85"/>
      <c r="MDA23" s="77"/>
      <c r="MDB23" s="74"/>
      <c r="MDC23" s="74"/>
      <c r="MDD23" s="85"/>
      <c r="MDE23" s="74"/>
      <c r="MDF23" s="74"/>
      <c r="MDG23" s="85"/>
      <c r="MDH23" s="74"/>
      <c r="MDI23" s="74"/>
      <c r="MDJ23" s="85"/>
      <c r="MDK23" s="74"/>
      <c r="MDL23" s="74"/>
      <c r="MDM23" s="85"/>
      <c r="MDN23" s="80"/>
      <c r="MDO23" s="80"/>
      <c r="MDP23" s="85"/>
      <c r="MDQ23" s="77"/>
      <c r="MDR23" s="74"/>
      <c r="MDS23" s="74"/>
      <c r="MDT23" s="85"/>
      <c r="MDU23" s="74"/>
      <c r="MDV23" s="74"/>
      <c r="MDW23" s="85"/>
      <c r="MDX23" s="74"/>
      <c r="MDY23" s="74"/>
      <c r="MDZ23" s="85"/>
      <c r="MEA23" s="74"/>
      <c r="MEB23" s="74"/>
      <c r="MEC23" s="85"/>
      <c r="MED23" s="80"/>
      <c r="MEE23" s="80"/>
      <c r="MEF23" s="85"/>
      <c r="MEG23" s="77"/>
      <c r="MEH23" s="74"/>
      <c r="MEI23" s="74"/>
      <c r="MEJ23" s="85"/>
      <c r="MEK23" s="74"/>
      <c r="MEL23" s="74"/>
      <c r="MEM23" s="85"/>
      <c r="MEN23" s="74"/>
      <c r="MEO23" s="74"/>
      <c r="MEP23" s="85"/>
      <c r="MEQ23" s="74"/>
      <c r="MER23" s="74"/>
      <c r="MES23" s="85"/>
      <c r="MET23" s="80"/>
      <c r="MEU23" s="80"/>
      <c r="MEV23" s="85"/>
      <c r="MEW23" s="77"/>
      <c r="MEX23" s="74"/>
      <c r="MEY23" s="74"/>
      <c r="MEZ23" s="85"/>
      <c r="MFA23" s="74"/>
      <c r="MFB23" s="74"/>
      <c r="MFC23" s="85"/>
      <c r="MFD23" s="74"/>
      <c r="MFE23" s="74"/>
      <c r="MFF23" s="85"/>
      <c r="MFG23" s="74"/>
      <c r="MFH23" s="74"/>
      <c r="MFI23" s="85"/>
      <c r="MFJ23" s="80"/>
      <c r="MFK23" s="80"/>
      <c r="MFL23" s="85"/>
      <c r="MFM23" s="77"/>
      <c r="MFN23" s="74"/>
      <c r="MFO23" s="74"/>
      <c r="MFP23" s="85"/>
      <c r="MFQ23" s="74"/>
      <c r="MFR23" s="74"/>
      <c r="MFS23" s="85"/>
      <c r="MFT23" s="74"/>
      <c r="MFU23" s="74"/>
      <c r="MFV23" s="85"/>
      <c r="MFW23" s="74"/>
      <c r="MFX23" s="74"/>
      <c r="MFY23" s="85"/>
      <c r="MFZ23" s="80"/>
      <c r="MGA23" s="80"/>
      <c r="MGB23" s="85"/>
      <c r="MGC23" s="77"/>
      <c r="MGD23" s="74"/>
      <c r="MGE23" s="74"/>
      <c r="MGF23" s="85"/>
      <c r="MGG23" s="74"/>
      <c r="MGH23" s="74"/>
      <c r="MGI23" s="85"/>
      <c r="MGJ23" s="74"/>
      <c r="MGK23" s="74"/>
      <c r="MGL23" s="85"/>
      <c r="MGM23" s="74"/>
      <c r="MGN23" s="74"/>
      <c r="MGO23" s="85"/>
      <c r="MGP23" s="80"/>
      <c r="MGQ23" s="80"/>
      <c r="MGR23" s="85"/>
      <c r="MGS23" s="77"/>
      <c r="MGT23" s="74"/>
      <c r="MGU23" s="74"/>
      <c r="MGV23" s="85"/>
      <c r="MGW23" s="74"/>
      <c r="MGX23" s="74"/>
      <c r="MGY23" s="85"/>
      <c r="MGZ23" s="74"/>
      <c r="MHA23" s="74"/>
      <c r="MHB23" s="85"/>
      <c r="MHC23" s="74"/>
      <c r="MHD23" s="74"/>
      <c r="MHE23" s="85"/>
      <c r="MHF23" s="80"/>
      <c r="MHG23" s="80"/>
      <c r="MHH23" s="85"/>
      <c r="MHI23" s="77"/>
      <c r="MHJ23" s="74"/>
      <c r="MHK23" s="74"/>
      <c r="MHL23" s="85"/>
      <c r="MHM23" s="74"/>
      <c r="MHN23" s="74"/>
      <c r="MHO23" s="85"/>
      <c r="MHP23" s="74"/>
      <c r="MHQ23" s="74"/>
      <c r="MHR23" s="85"/>
      <c r="MHS23" s="74"/>
      <c r="MHT23" s="74"/>
      <c r="MHU23" s="85"/>
      <c r="MHV23" s="80"/>
      <c r="MHW23" s="80"/>
      <c r="MHX23" s="85"/>
      <c r="MHY23" s="77"/>
      <c r="MHZ23" s="74"/>
      <c r="MIA23" s="74"/>
      <c r="MIB23" s="85"/>
      <c r="MIC23" s="74"/>
      <c r="MID23" s="74"/>
      <c r="MIE23" s="85"/>
      <c r="MIF23" s="74"/>
      <c r="MIG23" s="74"/>
      <c r="MIH23" s="85"/>
      <c r="MII23" s="74"/>
      <c r="MIJ23" s="74"/>
      <c r="MIK23" s="85"/>
      <c r="MIL23" s="80"/>
      <c r="MIM23" s="80"/>
      <c r="MIN23" s="85"/>
      <c r="MIO23" s="77"/>
      <c r="MIP23" s="74"/>
      <c r="MIQ23" s="74"/>
      <c r="MIR23" s="85"/>
      <c r="MIS23" s="74"/>
      <c r="MIT23" s="74"/>
      <c r="MIU23" s="85"/>
      <c r="MIV23" s="74"/>
      <c r="MIW23" s="74"/>
      <c r="MIX23" s="85"/>
      <c r="MIY23" s="74"/>
      <c r="MIZ23" s="74"/>
      <c r="MJA23" s="85"/>
      <c r="MJB23" s="80"/>
      <c r="MJC23" s="80"/>
      <c r="MJD23" s="85"/>
      <c r="MJE23" s="77"/>
      <c r="MJF23" s="74"/>
      <c r="MJG23" s="74"/>
      <c r="MJH23" s="85"/>
      <c r="MJI23" s="74"/>
      <c r="MJJ23" s="74"/>
      <c r="MJK23" s="85"/>
      <c r="MJL23" s="74"/>
      <c r="MJM23" s="74"/>
      <c r="MJN23" s="85"/>
      <c r="MJO23" s="74"/>
      <c r="MJP23" s="74"/>
      <c r="MJQ23" s="85"/>
      <c r="MJR23" s="80"/>
      <c r="MJS23" s="80"/>
      <c r="MJT23" s="85"/>
      <c r="MJU23" s="77"/>
      <c r="MJV23" s="74"/>
      <c r="MJW23" s="74"/>
      <c r="MJX23" s="85"/>
      <c r="MJY23" s="74"/>
      <c r="MJZ23" s="74"/>
      <c r="MKA23" s="85"/>
      <c r="MKB23" s="74"/>
      <c r="MKC23" s="74"/>
      <c r="MKD23" s="85"/>
      <c r="MKE23" s="74"/>
      <c r="MKF23" s="74"/>
      <c r="MKG23" s="85"/>
      <c r="MKH23" s="80"/>
      <c r="MKI23" s="80"/>
      <c r="MKJ23" s="85"/>
      <c r="MKK23" s="77"/>
      <c r="MKL23" s="74"/>
      <c r="MKM23" s="74"/>
      <c r="MKN23" s="85"/>
      <c r="MKO23" s="74"/>
      <c r="MKP23" s="74"/>
      <c r="MKQ23" s="85"/>
      <c r="MKR23" s="74"/>
      <c r="MKS23" s="74"/>
      <c r="MKT23" s="85"/>
      <c r="MKU23" s="74"/>
      <c r="MKV23" s="74"/>
      <c r="MKW23" s="85"/>
      <c r="MKX23" s="80"/>
      <c r="MKY23" s="80"/>
      <c r="MKZ23" s="85"/>
      <c r="MLA23" s="77"/>
      <c r="MLB23" s="74"/>
      <c r="MLC23" s="74"/>
      <c r="MLD23" s="85"/>
      <c r="MLE23" s="74"/>
      <c r="MLF23" s="74"/>
      <c r="MLG23" s="85"/>
      <c r="MLH23" s="74"/>
      <c r="MLI23" s="74"/>
      <c r="MLJ23" s="85"/>
      <c r="MLK23" s="74"/>
      <c r="MLL23" s="74"/>
      <c r="MLM23" s="85"/>
      <c r="MLN23" s="80"/>
      <c r="MLO23" s="80"/>
      <c r="MLP23" s="85"/>
      <c r="MLQ23" s="77"/>
      <c r="MLR23" s="74"/>
      <c r="MLS23" s="74"/>
      <c r="MLT23" s="85"/>
      <c r="MLU23" s="74"/>
      <c r="MLV23" s="74"/>
      <c r="MLW23" s="85"/>
      <c r="MLX23" s="74"/>
      <c r="MLY23" s="74"/>
      <c r="MLZ23" s="85"/>
      <c r="MMA23" s="74"/>
      <c r="MMB23" s="74"/>
      <c r="MMC23" s="85"/>
      <c r="MMD23" s="80"/>
      <c r="MME23" s="80"/>
      <c r="MMF23" s="85"/>
      <c r="MMG23" s="77"/>
      <c r="MMH23" s="74"/>
      <c r="MMI23" s="74"/>
      <c r="MMJ23" s="85"/>
      <c r="MMK23" s="74"/>
      <c r="MML23" s="74"/>
      <c r="MMM23" s="85"/>
      <c r="MMN23" s="74"/>
      <c r="MMO23" s="74"/>
      <c r="MMP23" s="85"/>
      <c r="MMQ23" s="74"/>
      <c r="MMR23" s="74"/>
      <c r="MMS23" s="85"/>
      <c r="MMT23" s="80"/>
      <c r="MMU23" s="80"/>
      <c r="MMV23" s="85"/>
      <c r="MMW23" s="77"/>
      <c r="MMX23" s="74"/>
      <c r="MMY23" s="74"/>
      <c r="MMZ23" s="85"/>
      <c r="MNA23" s="74"/>
      <c r="MNB23" s="74"/>
      <c r="MNC23" s="85"/>
      <c r="MND23" s="74"/>
      <c r="MNE23" s="74"/>
      <c r="MNF23" s="85"/>
      <c r="MNG23" s="74"/>
      <c r="MNH23" s="74"/>
      <c r="MNI23" s="85"/>
      <c r="MNJ23" s="80"/>
      <c r="MNK23" s="80"/>
      <c r="MNL23" s="85"/>
      <c r="MNM23" s="77"/>
      <c r="MNN23" s="74"/>
      <c r="MNO23" s="74"/>
      <c r="MNP23" s="85"/>
      <c r="MNQ23" s="74"/>
      <c r="MNR23" s="74"/>
      <c r="MNS23" s="85"/>
      <c r="MNT23" s="74"/>
      <c r="MNU23" s="74"/>
      <c r="MNV23" s="85"/>
      <c r="MNW23" s="74"/>
      <c r="MNX23" s="74"/>
      <c r="MNY23" s="85"/>
      <c r="MNZ23" s="80"/>
      <c r="MOA23" s="80"/>
      <c r="MOB23" s="85"/>
      <c r="MOC23" s="77"/>
      <c r="MOD23" s="74"/>
      <c r="MOE23" s="74"/>
      <c r="MOF23" s="85"/>
      <c r="MOG23" s="74"/>
      <c r="MOH23" s="74"/>
      <c r="MOI23" s="85"/>
      <c r="MOJ23" s="74"/>
      <c r="MOK23" s="74"/>
      <c r="MOL23" s="85"/>
      <c r="MOM23" s="74"/>
      <c r="MON23" s="74"/>
      <c r="MOO23" s="85"/>
      <c r="MOP23" s="80"/>
      <c r="MOQ23" s="80"/>
      <c r="MOR23" s="85"/>
      <c r="MOS23" s="77"/>
      <c r="MOT23" s="74"/>
      <c r="MOU23" s="74"/>
      <c r="MOV23" s="85"/>
      <c r="MOW23" s="74"/>
      <c r="MOX23" s="74"/>
      <c r="MOY23" s="85"/>
      <c r="MOZ23" s="74"/>
      <c r="MPA23" s="74"/>
      <c r="MPB23" s="85"/>
      <c r="MPC23" s="74"/>
      <c r="MPD23" s="74"/>
      <c r="MPE23" s="85"/>
      <c r="MPF23" s="80"/>
      <c r="MPG23" s="80"/>
      <c r="MPH23" s="85"/>
      <c r="MPI23" s="77"/>
      <c r="MPJ23" s="74"/>
      <c r="MPK23" s="74"/>
      <c r="MPL23" s="85"/>
      <c r="MPM23" s="74"/>
      <c r="MPN23" s="74"/>
      <c r="MPO23" s="85"/>
      <c r="MPP23" s="74"/>
      <c r="MPQ23" s="74"/>
      <c r="MPR23" s="85"/>
      <c r="MPS23" s="74"/>
      <c r="MPT23" s="74"/>
      <c r="MPU23" s="85"/>
      <c r="MPV23" s="80"/>
      <c r="MPW23" s="80"/>
      <c r="MPX23" s="85"/>
      <c r="MPY23" s="77"/>
      <c r="MPZ23" s="74"/>
      <c r="MQA23" s="74"/>
      <c r="MQB23" s="85"/>
      <c r="MQC23" s="74"/>
      <c r="MQD23" s="74"/>
      <c r="MQE23" s="85"/>
      <c r="MQF23" s="74"/>
      <c r="MQG23" s="74"/>
      <c r="MQH23" s="85"/>
      <c r="MQI23" s="74"/>
      <c r="MQJ23" s="74"/>
      <c r="MQK23" s="85"/>
      <c r="MQL23" s="80"/>
      <c r="MQM23" s="80"/>
      <c r="MQN23" s="85"/>
      <c r="MQO23" s="77"/>
      <c r="MQP23" s="74"/>
      <c r="MQQ23" s="74"/>
      <c r="MQR23" s="85"/>
      <c r="MQS23" s="74"/>
      <c r="MQT23" s="74"/>
      <c r="MQU23" s="85"/>
      <c r="MQV23" s="74"/>
      <c r="MQW23" s="74"/>
      <c r="MQX23" s="85"/>
      <c r="MQY23" s="74"/>
      <c r="MQZ23" s="74"/>
      <c r="MRA23" s="85"/>
      <c r="MRB23" s="80"/>
      <c r="MRC23" s="80"/>
      <c r="MRD23" s="85"/>
      <c r="MRE23" s="77"/>
      <c r="MRF23" s="74"/>
      <c r="MRG23" s="74"/>
      <c r="MRH23" s="85"/>
      <c r="MRI23" s="74"/>
      <c r="MRJ23" s="74"/>
      <c r="MRK23" s="85"/>
      <c r="MRL23" s="74"/>
      <c r="MRM23" s="74"/>
      <c r="MRN23" s="85"/>
      <c r="MRO23" s="74"/>
      <c r="MRP23" s="74"/>
      <c r="MRQ23" s="85"/>
      <c r="MRR23" s="80"/>
      <c r="MRS23" s="80"/>
      <c r="MRT23" s="85"/>
      <c r="MRU23" s="77"/>
      <c r="MRV23" s="74"/>
      <c r="MRW23" s="74"/>
      <c r="MRX23" s="85"/>
      <c r="MRY23" s="74"/>
      <c r="MRZ23" s="74"/>
      <c r="MSA23" s="85"/>
      <c r="MSB23" s="74"/>
      <c r="MSC23" s="74"/>
      <c r="MSD23" s="85"/>
      <c r="MSE23" s="74"/>
      <c r="MSF23" s="74"/>
      <c r="MSG23" s="85"/>
      <c r="MSH23" s="80"/>
      <c r="MSI23" s="80"/>
      <c r="MSJ23" s="85"/>
      <c r="MSK23" s="77"/>
      <c r="MSL23" s="74"/>
      <c r="MSM23" s="74"/>
      <c r="MSN23" s="85"/>
      <c r="MSO23" s="74"/>
      <c r="MSP23" s="74"/>
      <c r="MSQ23" s="85"/>
      <c r="MSR23" s="74"/>
      <c r="MSS23" s="74"/>
      <c r="MST23" s="85"/>
      <c r="MSU23" s="74"/>
      <c r="MSV23" s="74"/>
      <c r="MSW23" s="85"/>
      <c r="MSX23" s="80"/>
      <c r="MSY23" s="80"/>
      <c r="MSZ23" s="85"/>
      <c r="MTA23" s="77"/>
      <c r="MTB23" s="74"/>
      <c r="MTC23" s="74"/>
      <c r="MTD23" s="85"/>
      <c r="MTE23" s="74"/>
      <c r="MTF23" s="74"/>
      <c r="MTG23" s="85"/>
      <c r="MTH23" s="74"/>
      <c r="MTI23" s="74"/>
      <c r="MTJ23" s="85"/>
      <c r="MTK23" s="74"/>
      <c r="MTL23" s="74"/>
      <c r="MTM23" s="85"/>
      <c r="MTN23" s="80"/>
      <c r="MTO23" s="80"/>
      <c r="MTP23" s="85"/>
      <c r="MTQ23" s="77"/>
      <c r="MTR23" s="74"/>
      <c r="MTS23" s="74"/>
      <c r="MTT23" s="85"/>
      <c r="MTU23" s="74"/>
      <c r="MTV23" s="74"/>
      <c r="MTW23" s="85"/>
      <c r="MTX23" s="74"/>
      <c r="MTY23" s="74"/>
      <c r="MTZ23" s="85"/>
      <c r="MUA23" s="74"/>
      <c r="MUB23" s="74"/>
      <c r="MUC23" s="85"/>
      <c r="MUD23" s="80"/>
      <c r="MUE23" s="80"/>
      <c r="MUF23" s="85"/>
      <c r="MUG23" s="77"/>
      <c r="MUH23" s="74"/>
      <c r="MUI23" s="74"/>
      <c r="MUJ23" s="85"/>
      <c r="MUK23" s="74"/>
      <c r="MUL23" s="74"/>
      <c r="MUM23" s="85"/>
      <c r="MUN23" s="74"/>
      <c r="MUO23" s="74"/>
      <c r="MUP23" s="85"/>
      <c r="MUQ23" s="74"/>
      <c r="MUR23" s="74"/>
      <c r="MUS23" s="85"/>
      <c r="MUT23" s="80"/>
      <c r="MUU23" s="80"/>
      <c r="MUV23" s="85"/>
      <c r="MUW23" s="77"/>
      <c r="MUX23" s="74"/>
      <c r="MUY23" s="74"/>
      <c r="MUZ23" s="85"/>
      <c r="MVA23" s="74"/>
      <c r="MVB23" s="74"/>
      <c r="MVC23" s="85"/>
      <c r="MVD23" s="74"/>
      <c r="MVE23" s="74"/>
      <c r="MVF23" s="85"/>
      <c r="MVG23" s="74"/>
      <c r="MVH23" s="74"/>
      <c r="MVI23" s="85"/>
      <c r="MVJ23" s="80"/>
      <c r="MVK23" s="80"/>
      <c r="MVL23" s="85"/>
      <c r="MVM23" s="77"/>
      <c r="MVN23" s="74"/>
      <c r="MVO23" s="74"/>
      <c r="MVP23" s="85"/>
      <c r="MVQ23" s="74"/>
      <c r="MVR23" s="74"/>
      <c r="MVS23" s="85"/>
      <c r="MVT23" s="74"/>
      <c r="MVU23" s="74"/>
      <c r="MVV23" s="85"/>
      <c r="MVW23" s="74"/>
      <c r="MVX23" s="74"/>
      <c r="MVY23" s="85"/>
      <c r="MVZ23" s="80"/>
      <c r="MWA23" s="80"/>
      <c r="MWB23" s="85"/>
      <c r="MWC23" s="77"/>
      <c r="MWD23" s="74"/>
      <c r="MWE23" s="74"/>
      <c r="MWF23" s="85"/>
      <c r="MWG23" s="74"/>
      <c r="MWH23" s="74"/>
      <c r="MWI23" s="85"/>
      <c r="MWJ23" s="74"/>
      <c r="MWK23" s="74"/>
      <c r="MWL23" s="85"/>
      <c r="MWM23" s="74"/>
      <c r="MWN23" s="74"/>
      <c r="MWO23" s="85"/>
      <c r="MWP23" s="80"/>
      <c r="MWQ23" s="80"/>
      <c r="MWR23" s="85"/>
      <c r="MWS23" s="77"/>
      <c r="MWT23" s="74"/>
      <c r="MWU23" s="74"/>
      <c r="MWV23" s="85"/>
      <c r="MWW23" s="74"/>
      <c r="MWX23" s="74"/>
      <c r="MWY23" s="85"/>
      <c r="MWZ23" s="74"/>
      <c r="MXA23" s="74"/>
      <c r="MXB23" s="85"/>
      <c r="MXC23" s="74"/>
      <c r="MXD23" s="74"/>
      <c r="MXE23" s="85"/>
      <c r="MXF23" s="80"/>
      <c r="MXG23" s="80"/>
      <c r="MXH23" s="85"/>
      <c r="MXI23" s="77"/>
      <c r="MXJ23" s="74"/>
      <c r="MXK23" s="74"/>
      <c r="MXL23" s="85"/>
      <c r="MXM23" s="74"/>
      <c r="MXN23" s="74"/>
      <c r="MXO23" s="85"/>
      <c r="MXP23" s="74"/>
      <c r="MXQ23" s="74"/>
      <c r="MXR23" s="85"/>
      <c r="MXS23" s="74"/>
      <c r="MXT23" s="74"/>
      <c r="MXU23" s="85"/>
      <c r="MXV23" s="80"/>
      <c r="MXW23" s="80"/>
      <c r="MXX23" s="85"/>
      <c r="MXY23" s="77"/>
      <c r="MXZ23" s="74"/>
      <c r="MYA23" s="74"/>
      <c r="MYB23" s="85"/>
      <c r="MYC23" s="74"/>
      <c r="MYD23" s="74"/>
      <c r="MYE23" s="85"/>
      <c r="MYF23" s="74"/>
      <c r="MYG23" s="74"/>
      <c r="MYH23" s="85"/>
      <c r="MYI23" s="74"/>
      <c r="MYJ23" s="74"/>
      <c r="MYK23" s="85"/>
      <c r="MYL23" s="80"/>
      <c r="MYM23" s="80"/>
      <c r="MYN23" s="85"/>
      <c r="MYO23" s="77"/>
      <c r="MYP23" s="74"/>
      <c r="MYQ23" s="74"/>
      <c r="MYR23" s="85"/>
      <c r="MYS23" s="74"/>
      <c r="MYT23" s="74"/>
      <c r="MYU23" s="85"/>
      <c r="MYV23" s="74"/>
      <c r="MYW23" s="74"/>
      <c r="MYX23" s="85"/>
      <c r="MYY23" s="74"/>
      <c r="MYZ23" s="74"/>
      <c r="MZA23" s="85"/>
      <c r="MZB23" s="80"/>
      <c r="MZC23" s="80"/>
      <c r="MZD23" s="85"/>
      <c r="MZE23" s="77"/>
      <c r="MZF23" s="74"/>
      <c r="MZG23" s="74"/>
      <c r="MZH23" s="85"/>
      <c r="MZI23" s="74"/>
      <c r="MZJ23" s="74"/>
      <c r="MZK23" s="85"/>
      <c r="MZL23" s="74"/>
      <c r="MZM23" s="74"/>
      <c r="MZN23" s="85"/>
      <c r="MZO23" s="74"/>
      <c r="MZP23" s="74"/>
      <c r="MZQ23" s="85"/>
      <c r="MZR23" s="80"/>
      <c r="MZS23" s="80"/>
      <c r="MZT23" s="85"/>
      <c r="MZU23" s="77"/>
      <c r="MZV23" s="74"/>
      <c r="MZW23" s="74"/>
      <c r="MZX23" s="85"/>
      <c r="MZY23" s="74"/>
      <c r="MZZ23" s="74"/>
      <c r="NAA23" s="85"/>
      <c r="NAB23" s="74"/>
      <c r="NAC23" s="74"/>
      <c r="NAD23" s="85"/>
      <c r="NAE23" s="74"/>
      <c r="NAF23" s="74"/>
      <c r="NAG23" s="85"/>
      <c r="NAH23" s="80"/>
      <c r="NAI23" s="80"/>
      <c r="NAJ23" s="85"/>
      <c r="NAK23" s="77"/>
      <c r="NAL23" s="74"/>
      <c r="NAM23" s="74"/>
      <c r="NAN23" s="85"/>
      <c r="NAO23" s="74"/>
      <c r="NAP23" s="74"/>
      <c r="NAQ23" s="85"/>
      <c r="NAR23" s="74"/>
      <c r="NAS23" s="74"/>
      <c r="NAT23" s="85"/>
      <c r="NAU23" s="74"/>
      <c r="NAV23" s="74"/>
      <c r="NAW23" s="85"/>
      <c r="NAX23" s="80"/>
      <c r="NAY23" s="80"/>
      <c r="NAZ23" s="85"/>
      <c r="NBA23" s="77"/>
      <c r="NBB23" s="74"/>
      <c r="NBC23" s="74"/>
      <c r="NBD23" s="85"/>
      <c r="NBE23" s="74"/>
      <c r="NBF23" s="74"/>
      <c r="NBG23" s="85"/>
      <c r="NBH23" s="74"/>
      <c r="NBI23" s="74"/>
      <c r="NBJ23" s="85"/>
      <c r="NBK23" s="74"/>
      <c r="NBL23" s="74"/>
      <c r="NBM23" s="85"/>
      <c r="NBN23" s="80"/>
      <c r="NBO23" s="80"/>
      <c r="NBP23" s="85"/>
      <c r="NBQ23" s="77"/>
      <c r="NBR23" s="74"/>
      <c r="NBS23" s="74"/>
      <c r="NBT23" s="85"/>
      <c r="NBU23" s="74"/>
      <c r="NBV23" s="74"/>
      <c r="NBW23" s="85"/>
      <c r="NBX23" s="74"/>
      <c r="NBY23" s="74"/>
      <c r="NBZ23" s="85"/>
      <c r="NCA23" s="74"/>
      <c r="NCB23" s="74"/>
      <c r="NCC23" s="85"/>
      <c r="NCD23" s="80"/>
      <c r="NCE23" s="80"/>
      <c r="NCF23" s="85"/>
      <c r="NCG23" s="77"/>
      <c r="NCH23" s="74"/>
      <c r="NCI23" s="74"/>
      <c r="NCJ23" s="85"/>
      <c r="NCK23" s="74"/>
      <c r="NCL23" s="74"/>
      <c r="NCM23" s="85"/>
      <c r="NCN23" s="74"/>
      <c r="NCO23" s="74"/>
      <c r="NCP23" s="85"/>
      <c r="NCQ23" s="74"/>
      <c r="NCR23" s="74"/>
      <c r="NCS23" s="85"/>
      <c r="NCT23" s="80"/>
      <c r="NCU23" s="80"/>
      <c r="NCV23" s="85"/>
      <c r="NCW23" s="77"/>
      <c r="NCX23" s="74"/>
      <c r="NCY23" s="74"/>
      <c r="NCZ23" s="85"/>
      <c r="NDA23" s="74"/>
      <c r="NDB23" s="74"/>
      <c r="NDC23" s="85"/>
      <c r="NDD23" s="74"/>
      <c r="NDE23" s="74"/>
      <c r="NDF23" s="85"/>
      <c r="NDG23" s="74"/>
      <c r="NDH23" s="74"/>
      <c r="NDI23" s="85"/>
      <c r="NDJ23" s="80"/>
      <c r="NDK23" s="80"/>
      <c r="NDL23" s="85"/>
      <c r="NDM23" s="77"/>
      <c r="NDN23" s="74"/>
      <c r="NDO23" s="74"/>
      <c r="NDP23" s="85"/>
      <c r="NDQ23" s="74"/>
      <c r="NDR23" s="74"/>
      <c r="NDS23" s="85"/>
      <c r="NDT23" s="74"/>
      <c r="NDU23" s="74"/>
      <c r="NDV23" s="85"/>
      <c r="NDW23" s="74"/>
      <c r="NDX23" s="74"/>
      <c r="NDY23" s="85"/>
      <c r="NDZ23" s="80"/>
      <c r="NEA23" s="80"/>
      <c r="NEB23" s="85"/>
      <c r="NEC23" s="77"/>
      <c r="NED23" s="74"/>
      <c r="NEE23" s="74"/>
      <c r="NEF23" s="85"/>
      <c r="NEG23" s="74"/>
      <c r="NEH23" s="74"/>
      <c r="NEI23" s="85"/>
      <c r="NEJ23" s="74"/>
      <c r="NEK23" s="74"/>
      <c r="NEL23" s="85"/>
      <c r="NEM23" s="74"/>
      <c r="NEN23" s="74"/>
      <c r="NEO23" s="85"/>
      <c r="NEP23" s="80"/>
      <c r="NEQ23" s="80"/>
      <c r="NER23" s="85"/>
      <c r="NES23" s="77"/>
      <c r="NET23" s="74"/>
      <c r="NEU23" s="74"/>
      <c r="NEV23" s="85"/>
      <c r="NEW23" s="74"/>
      <c r="NEX23" s="74"/>
      <c r="NEY23" s="85"/>
      <c r="NEZ23" s="74"/>
      <c r="NFA23" s="74"/>
      <c r="NFB23" s="85"/>
      <c r="NFC23" s="74"/>
      <c r="NFD23" s="74"/>
      <c r="NFE23" s="85"/>
      <c r="NFF23" s="80"/>
      <c r="NFG23" s="80"/>
      <c r="NFH23" s="85"/>
      <c r="NFI23" s="77"/>
      <c r="NFJ23" s="74"/>
      <c r="NFK23" s="74"/>
      <c r="NFL23" s="85"/>
      <c r="NFM23" s="74"/>
      <c r="NFN23" s="74"/>
      <c r="NFO23" s="85"/>
      <c r="NFP23" s="74"/>
      <c r="NFQ23" s="74"/>
      <c r="NFR23" s="85"/>
      <c r="NFS23" s="74"/>
      <c r="NFT23" s="74"/>
      <c r="NFU23" s="85"/>
      <c r="NFV23" s="80"/>
      <c r="NFW23" s="80"/>
      <c r="NFX23" s="85"/>
      <c r="NFY23" s="77"/>
      <c r="NFZ23" s="74"/>
      <c r="NGA23" s="74"/>
      <c r="NGB23" s="85"/>
      <c r="NGC23" s="74"/>
      <c r="NGD23" s="74"/>
      <c r="NGE23" s="85"/>
      <c r="NGF23" s="74"/>
      <c r="NGG23" s="74"/>
      <c r="NGH23" s="85"/>
      <c r="NGI23" s="74"/>
      <c r="NGJ23" s="74"/>
      <c r="NGK23" s="85"/>
      <c r="NGL23" s="80"/>
      <c r="NGM23" s="80"/>
      <c r="NGN23" s="85"/>
      <c r="NGO23" s="77"/>
      <c r="NGP23" s="74"/>
      <c r="NGQ23" s="74"/>
      <c r="NGR23" s="85"/>
      <c r="NGS23" s="74"/>
      <c r="NGT23" s="74"/>
      <c r="NGU23" s="85"/>
      <c r="NGV23" s="74"/>
      <c r="NGW23" s="74"/>
      <c r="NGX23" s="85"/>
      <c r="NGY23" s="74"/>
      <c r="NGZ23" s="74"/>
      <c r="NHA23" s="85"/>
      <c r="NHB23" s="80"/>
      <c r="NHC23" s="80"/>
      <c r="NHD23" s="85"/>
      <c r="NHE23" s="77"/>
      <c r="NHF23" s="74"/>
      <c r="NHG23" s="74"/>
      <c r="NHH23" s="85"/>
      <c r="NHI23" s="74"/>
      <c r="NHJ23" s="74"/>
      <c r="NHK23" s="85"/>
      <c r="NHL23" s="74"/>
      <c r="NHM23" s="74"/>
      <c r="NHN23" s="85"/>
      <c r="NHO23" s="74"/>
      <c r="NHP23" s="74"/>
      <c r="NHQ23" s="85"/>
      <c r="NHR23" s="80"/>
      <c r="NHS23" s="80"/>
      <c r="NHT23" s="85"/>
      <c r="NHU23" s="77"/>
      <c r="NHV23" s="74"/>
      <c r="NHW23" s="74"/>
      <c r="NHX23" s="85"/>
      <c r="NHY23" s="74"/>
      <c r="NHZ23" s="74"/>
      <c r="NIA23" s="85"/>
      <c r="NIB23" s="74"/>
      <c r="NIC23" s="74"/>
      <c r="NID23" s="85"/>
      <c r="NIE23" s="74"/>
      <c r="NIF23" s="74"/>
      <c r="NIG23" s="85"/>
      <c r="NIH23" s="80"/>
      <c r="NII23" s="80"/>
      <c r="NIJ23" s="85"/>
      <c r="NIK23" s="77"/>
      <c r="NIL23" s="74"/>
      <c r="NIM23" s="74"/>
      <c r="NIN23" s="85"/>
      <c r="NIO23" s="74"/>
      <c r="NIP23" s="74"/>
      <c r="NIQ23" s="85"/>
      <c r="NIR23" s="74"/>
      <c r="NIS23" s="74"/>
      <c r="NIT23" s="85"/>
      <c r="NIU23" s="74"/>
      <c r="NIV23" s="74"/>
      <c r="NIW23" s="85"/>
      <c r="NIX23" s="80"/>
      <c r="NIY23" s="80"/>
      <c r="NIZ23" s="85"/>
      <c r="NJA23" s="77"/>
      <c r="NJB23" s="74"/>
      <c r="NJC23" s="74"/>
      <c r="NJD23" s="85"/>
      <c r="NJE23" s="74"/>
      <c r="NJF23" s="74"/>
      <c r="NJG23" s="85"/>
      <c r="NJH23" s="74"/>
      <c r="NJI23" s="74"/>
      <c r="NJJ23" s="85"/>
      <c r="NJK23" s="74"/>
      <c r="NJL23" s="74"/>
      <c r="NJM23" s="85"/>
      <c r="NJN23" s="80"/>
      <c r="NJO23" s="80"/>
      <c r="NJP23" s="85"/>
      <c r="NJQ23" s="77"/>
      <c r="NJR23" s="74"/>
      <c r="NJS23" s="74"/>
      <c r="NJT23" s="85"/>
      <c r="NJU23" s="74"/>
      <c r="NJV23" s="74"/>
      <c r="NJW23" s="85"/>
      <c r="NJX23" s="74"/>
      <c r="NJY23" s="74"/>
      <c r="NJZ23" s="85"/>
      <c r="NKA23" s="74"/>
      <c r="NKB23" s="74"/>
      <c r="NKC23" s="85"/>
      <c r="NKD23" s="80"/>
      <c r="NKE23" s="80"/>
      <c r="NKF23" s="85"/>
      <c r="NKG23" s="77"/>
      <c r="NKH23" s="74"/>
      <c r="NKI23" s="74"/>
      <c r="NKJ23" s="85"/>
      <c r="NKK23" s="74"/>
      <c r="NKL23" s="74"/>
      <c r="NKM23" s="85"/>
      <c r="NKN23" s="74"/>
      <c r="NKO23" s="74"/>
      <c r="NKP23" s="85"/>
      <c r="NKQ23" s="74"/>
      <c r="NKR23" s="74"/>
      <c r="NKS23" s="85"/>
      <c r="NKT23" s="80"/>
      <c r="NKU23" s="80"/>
      <c r="NKV23" s="85"/>
      <c r="NKW23" s="77"/>
      <c r="NKX23" s="74"/>
      <c r="NKY23" s="74"/>
      <c r="NKZ23" s="85"/>
      <c r="NLA23" s="74"/>
      <c r="NLB23" s="74"/>
      <c r="NLC23" s="85"/>
      <c r="NLD23" s="74"/>
      <c r="NLE23" s="74"/>
      <c r="NLF23" s="85"/>
      <c r="NLG23" s="74"/>
      <c r="NLH23" s="74"/>
      <c r="NLI23" s="85"/>
      <c r="NLJ23" s="80"/>
      <c r="NLK23" s="80"/>
      <c r="NLL23" s="85"/>
      <c r="NLM23" s="77"/>
      <c r="NLN23" s="74"/>
      <c r="NLO23" s="74"/>
      <c r="NLP23" s="85"/>
      <c r="NLQ23" s="74"/>
      <c r="NLR23" s="74"/>
      <c r="NLS23" s="85"/>
      <c r="NLT23" s="74"/>
      <c r="NLU23" s="74"/>
      <c r="NLV23" s="85"/>
      <c r="NLW23" s="74"/>
      <c r="NLX23" s="74"/>
      <c r="NLY23" s="85"/>
      <c r="NLZ23" s="80"/>
      <c r="NMA23" s="80"/>
      <c r="NMB23" s="85"/>
      <c r="NMC23" s="77"/>
      <c r="NMD23" s="74"/>
      <c r="NME23" s="74"/>
      <c r="NMF23" s="85"/>
      <c r="NMG23" s="74"/>
      <c r="NMH23" s="74"/>
      <c r="NMI23" s="85"/>
      <c r="NMJ23" s="74"/>
      <c r="NMK23" s="74"/>
      <c r="NML23" s="85"/>
      <c r="NMM23" s="74"/>
      <c r="NMN23" s="74"/>
      <c r="NMO23" s="85"/>
      <c r="NMP23" s="80"/>
      <c r="NMQ23" s="80"/>
      <c r="NMR23" s="85"/>
      <c r="NMS23" s="77"/>
      <c r="NMT23" s="74"/>
      <c r="NMU23" s="74"/>
      <c r="NMV23" s="85"/>
      <c r="NMW23" s="74"/>
      <c r="NMX23" s="74"/>
      <c r="NMY23" s="85"/>
      <c r="NMZ23" s="74"/>
      <c r="NNA23" s="74"/>
      <c r="NNB23" s="85"/>
      <c r="NNC23" s="74"/>
      <c r="NND23" s="74"/>
      <c r="NNE23" s="85"/>
      <c r="NNF23" s="80"/>
      <c r="NNG23" s="80"/>
      <c r="NNH23" s="85"/>
      <c r="NNI23" s="77"/>
      <c r="NNJ23" s="74"/>
      <c r="NNK23" s="74"/>
      <c r="NNL23" s="85"/>
      <c r="NNM23" s="74"/>
      <c r="NNN23" s="74"/>
      <c r="NNO23" s="85"/>
      <c r="NNP23" s="74"/>
      <c r="NNQ23" s="74"/>
      <c r="NNR23" s="85"/>
      <c r="NNS23" s="74"/>
      <c r="NNT23" s="74"/>
      <c r="NNU23" s="85"/>
      <c r="NNV23" s="80"/>
      <c r="NNW23" s="80"/>
      <c r="NNX23" s="85"/>
      <c r="NNY23" s="77"/>
      <c r="NNZ23" s="74"/>
      <c r="NOA23" s="74"/>
      <c r="NOB23" s="85"/>
      <c r="NOC23" s="74"/>
      <c r="NOD23" s="74"/>
      <c r="NOE23" s="85"/>
      <c r="NOF23" s="74"/>
      <c r="NOG23" s="74"/>
      <c r="NOH23" s="85"/>
      <c r="NOI23" s="74"/>
      <c r="NOJ23" s="74"/>
      <c r="NOK23" s="85"/>
      <c r="NOL23" s="80"/>
      <c r="NOM23" s="80"/>
      <c r="NON23" s="85"/>
      <c r="NOO23" s="77"/>
      <c r="NOP23" s="74"/>
      <c r="NOQ23" s="74"/>
      <c r="NOR23" s="85"/>
      <c r="NOS23" s="74"/>
      <c r="NOT23" s="74"/>
      <c r="NOU23" s="85"/>
      <c r="NOV23" s="74"/>
      <c r="NOW23" s="74"/>
      <c r="NOX23" s="85"/>
      <c r="NOY23" s="74"/>
      <c r="NOZ23" s="74"/>
      <c r="NPA23" s="85"/>
      <c r="NPB23" s="80"/>
      <c r="NPC23" s="80"/>
      <c r="NPD23" s="85"/>
      <c r="NPE23" s="77"/>
      <c r="NPF23" s="74"/>
      <c r="NPG23" s="74"/>
      <c r="NPH23" s="85"/>
      <c r="NPI23" s="74"/>
      <c r="NPJ23" s="74"/>
      <c r="NPK23" s="85"/>
      <c r="NPL23" s="74"/>
      <c r="NPM23" s="74"/>
      <c r="NPN23" s="85"/>
      <c r="NPO23" s="74"/>
      <c r="NPP23" s="74"/>
      <c r="NPQ23" s="85"/>
      <c r="NPR23" s="80"/>
      <c r="NPS23" s="80"/>
      <c r="NPT23" s="85"/>
      <c r="NPU23" s="77"/>
      <c r="NPV23" s="74"/>
      <c r="NPW23" s="74"/>
      <c r="NPX23" s="85"/>
      <c r="NPY23" s="74"/>
      <c r="NPZ23" s="74"/>
      <c r="NQA23" s="85"/>
      <c r="NQB23" s="74"/>
      <c r="NQC23" s="74"/>
      <c r="NQD23" s="85"/>
      <c r="NQE23" s="74"/>
      <c r="NQF23" s="74"/>
      <c r="NQG23" s="85"/>
      <c r="NQH23" s="80"/>
      <c r="NQI23" s="80"/>
      <c r="NQJ23" s="85"/>
      <c r="NQK23" s="77"/>
      <c r="NQL23" s="74"/>
      <c r="NQM23" s="74"/>
      <c r="NQN23" s="85"/>
      <c r="NQO23" s="74"/>
      <c r="NQP23" s="74"/>
      <c r="NQQ23" s="85"/>
      <c r="NQR23" s="74"/>
      <c r="NQS23" s="74"/>
      <c r="NQT23" s="85"/>
      <c r="NQU23" s="74"/>
      <c r="NQV23" s="74"/>
      <c r="NQW23" s="85"/>
      <c r="NQX23" s="80"/>
      <c r="NQY23" s="80"/>
      <c r="NQZ23" s="85"/>
      <c r="NRA23" s="77"/>
      <c r="NRB23" s="74"/>
      <c r="NRC23" s="74"/>
      <c r="NRD23" s="85"/>
      <c r="NRE23" s="74"/>
      <c r="NRF23" s="74"/>
      <c r="NRG23" s="85"/>
      <c r="NRH23" s="74"/>
      <c r="NRI23" s="74"/>
      <c r="NRJ23" s="85"/>
      <c r="NRK23" s="74"/>
      <c r="NRL23" s="74"/>
      <c r="NRM23" s="85"/>
      <c r="NRN23" s="80"/>
      <c r="NRO23" s="80"/>
      <c r="NRP23" s="85"/>
      <c r="NRQ23" s="77"/>
      <c r="NRR23" s="74"/>
      <c r="NRS23" s="74"/>
      <c r="NRT23" s="85"/>
      <c r="NRU23" s="74"/>
      <c r="NRV23" s="74"/>
      <c r="NRW23" s="85"/>
      <c r="NRX23" s="74"/>
      <c r="NRY23" s="74"/>
      <c r="NRZ23" s="85"/>
      <c r="NSA23" s="74"/>
      <c r="NSB23" s="74"/>
      <c r="NSC23" s="85"/>
      <c r="NSD23" s="80"/>
      <c r="NSE23" s="80"/>
      <c r="NSF23" s="85"/>
      <c r="NSG23" s="77"/>
      <c r="NSH23" s="74"/>
      <c r="NSI23" s="74"/>
      <c r="NSJ23" s="85"/>
      <c r="NSK23" s="74"/>
      <c r="NSL23" s="74"/>
      <c r="NSM23" s="85"/>
      <c r="NSN23" s="74"/>
      <c r="NSO23" s="74"/>
      <c r="NSP23" s="85"/>
      <c r="NSQ23" s="74"/>
      <c r="NSR23" s="74"/>
      <c r="NSS23" s="85"/>
      <c r="NST23" s="80"/>
      <c r="NSU23" s="80"/>
      <c r="NSV23" s="85"/>
      <c r="NSW23" s="77"/>
      <c r="NSX23" s="74"/>
      <c r="NSY23" s="74"/>
      <c r="NSZ23" s="85"/>
      <c r="NTA23" s="74"/>
      <c r="NTB23" s="74"/>
      <c r="NTC23" s="85"/>
      <c r="NTD23" s="74"/>
      <c r="NTE23" s="74"/>
      <c r="NTF23" s="85"/>
      <c r="NTG23" s="74"/>
      <c r="NTH23" s="74"/>
      <c r="NTI23" s="85"/>
      <c r="NTJ23" s="80"/>
      <c r="NTK23" s="80"/>
      <c r="NTL23" s="85"/>
      <c r="NTM23" s="77"/>
      <c r="NTN23" s="74"/>
      <c r="NTO23" s="74"/>
      <c r="NTP23" s="85"/>
      <c r="NTQ23" s="74"/>
      <c r="NTR23" s="74"/>
      <c r="NTS23" s="85"/>
      <c r="NTT23" s="74"/>
      <c r="NTU23" s="74"/>
      <c r="NTV23" s="85"/>
      <c r="NTW23" s="74"/>
      <c r="NTX23" s="74"/>
      <c r="NTY23" s="85"/>
      <c r="NTZ23" s="80"/>
      <c r="NUA23" s="80"/>
      <c r="NUB23" s="85"/>
      <c r="NUC23" s="77"/>
      <c r="NUD23" s="74"/>
      <c r="NUE23" s="74"/>
      <c r="NUF23" s="85"/>
      <c r="NUG23" s="74"/>
      <c r="NUH23" s="74"/>
      <c r="NUI23" s="85"/>
      <c r="NUJ23" s="74"/>
      <c r="NUK23" s="74"/>
      <c r="NUL23" s="85"/>
      <c r="NUM23" s="74"/>
      <c r="NUN23" s="74"/>
      <c r="NUO23" s="85"/>
      <c r="NUP23" s="80"/>
      <c r="NUQ23" s="80"/>
      <c r="NUR23" s="85"/>
      <c r="NUS23" s="77"/>
      <c r="NUT23" s="74"/>
      <c r="NUU23" s="74"/>
      <c r="NUV23" s="85"/>
      <c r="NUW23" s="74"/>
      <c r="NUX23" s="74"/>
      <c r="NUY23" s="85"/>
      <c r="NUZ23" s="74"/>
      <c r="NVA23" s="74"/>
      <c r="NVB23" s="85"/>
      <c r="NVC23" s="74"/>
      <c r="NVD23" s="74"/>
      <c r="NVE23" s="85"/>
      <c r="NVF23" s="80"/>
      <c r="NVG23" s="80"/>
      <c r="NVH23" s="85"/>
      <c r="NVI23" s="77"/>
      <c r="NVJ23" s="74"/>
      <c r="NVK23" s="74"/>
      <c r="NVL23" s="85"/>
      <c r="NVM23" s="74"/>
      <c r="NVN23" s="74"/>
      <c r="NVO23" s="85"/>
      <c r="NVP23" s="74"/>
      <c r="NVQ23" s="74"/>
      <c r="NVR23" s="85"/>
      <c r="NVS23" s="74"/>
      <c r="NVT23" s="74"/>
      <c r="NVU23" s="85"/>
      <c r="NVV23" s="80"/>
      <c r="NVW23" s="80"/>
      <c r="NVX23" s="85"/>
      <c r="NVY23" s="77"/>
      <c r="NVZ23" s="74"/>
      <c r="NWA23" s="74"/>
      <c r="NWB23" s="85"/>
      <c r="NWC23" s="74"/>
      <c r="NWD23" s="74"/>
      <c r="NWE23" s="85"/>
      <c r="NWF23" s="74"/>
      <c r="NWG23" s="74"/>
      <c r="NWH23" s="85"/>
      <c r="NWI23" s="74"/>
      <c r="NWJ23" s="74"/>
      <c r="NWK23" s="85"/>
      <c r="NWL23" s="80"/>
      <c r="NWM23" s="80"/>
      <c r="NWN23" s="85"/>
      <c r="NWO23" s="77"/>
      <c r="NWP23" s="74"/>
      <c r="NWQ23" s="74"/>
      <c r="NWR23" s="85"/>
      <c r="NWS23" s="74"/>
      <c r="NWT23" s="74"/>
      <c r="NWU23" s="85"/>
      <c r="NWV23" s="74"/>
      <c r="NWW23" s="74"/>
      <c r="NWX23" s="85"/>
      <c r="NWY23" s="74"/>
      <c r="NWZ23" s="74"/>
      <c r="NXA23" s="85"/>
      <c r="NXB23" s="80"/>
      <c r="NXC23" s="80"/>
      <c r="NXD23" s="85"/>
      <c r="NXE23" s="77"/>
      <c r="NXF23" s="74"/>
      <c r="NXG23" s="74"/>
      <c r="NXH23" s="85"/>
      <c r="NXI23" s="74"/>
      <c r="NXJ23" s="74"/>
      <c r="NXK23" s="85"/>
      <c r="NXL23" s="74"/>
      <c r="NXM23" s="74"/>
      <c r="NXN23" s="85"/>
      <c r="NXO23" s="74"/>
      <c r="NXP23" s="74"/>
      <c r="NXQ23" s="85"/>
      <c r="NXR23" s="80"/>
      <c r="NXS23" s="80"/>
      <c r="NXT23" s="85"/>
      <c r="NXU23" s="77"/>
      <c r="NXV23" s="74"/>
      <c r="NXW23" s="74"/>
      <c r="NXX23" s="85"/>
      <c r="NXY23" s="74"/>
      <c r="NXZ23" s="74"/>
      <c r="NYA23" s="85"/>
      <c r="NYB23" s="74"/>
      <c r="NYC23" s="74"/>
      <c r="NYD23" s="85"/>
      <c r="NYE23" s="74"/>
      <c r="NYF23" s="74"/>
      <c r="NYG23" s="85"/>
      <c r="NYH23" s="80"/>
      <c r="NYI23" s="80"/>
      <c r="NYJ23" s="85"/>
      <c r="NYK23" s="77"/>
      <c r="NYL23" s="74"/>
      <c r="NYM23" s="74"/>
      <c r="NYN23" s="85"/>
      <c r="NYO23" s="74"/>
      <c r="NYP23" s="74"/>
      <c r="NYQ23" s="85"/>
      <c r="NYR23" s="74"/>
      <c r="NYS23" s="74"/>
      <c r="NYT23" s="85"/>
      <c r="NYU23" s="74"/>
      <c r="NYV23" s="74"/>
      <c r="NYW23" s="85"/>
      <c r="NYX23" s="80"/>
      <c r="NYY23" s="80"/>
      <c r="NYZ23" s="85"/>
      <c r="NZA23" s="77"/>
      <c r="NZB23" s="74"/>
      <c r="NZC23" s="74"/>
      <c r="NZD23" s="85"/>
      <c r="NZE23" s="74"/>
      <c r="NZF23" s="74"/>
      <c r="NZG23" s="85"/>
      <c r="NZH23" s="74"/>
      <c r="NZI23" s="74"/>
      <c r="NZJ23" s="85"/>
      <c r="NZK23" s="74"/>
      <c r="NZL23" s="74"/>
      <c r="NZM23" s="85"/>
      <c r="NZN23" s="80"/>
      <c r="NZO23" s="80"/>
      <c r="NZP23" s="85"/>
      <c r="NZQ23" s="77"/>
      <c r="NZR23" s="74"/>
      <c r="NZS23" s="74"/>
      <c r="NZT23" s="85"/>
      <c r="NZU23" s="74"/>
      <c r="NZV23" s="74"/>
      <c r="NZW23" s="85"/>
      <c r="NZX23" s="74"/>
      <c r="NZY23" s="74"/>
      <c r="NZZ23" s="85"/>
      <c r="OAA23" s="74"/>
      <c r="OAB23" s="74"/>
      <c r="OAC23" s="85"/>
      <c r="OAD23" s="80"/>
      <c r="OAE23" s="80"/>
      <c r="OAF23" s="85"/>
      <c r="OAG23" s="77"/>
      <c r="OAH23" s="74"/>
      <c r="OAI23" s="74"/>
      <c r="OAJ23" s="85"/>
      <c r="OAK23" s="74"/>
      <c r="OAL23" s="74"/>
      <c r="OAM23" s="85"/>
      <c r="OAN23" s="74"/>
      <c r="OAO23" s="74"/>
      <c r="OAP23" s="85"/>
      <c r="OAQ23" s="74"/>
      <c r="OAR23" s="74"/>
      <c r="OAS23" s="85"/>
      <c r="OAT23" s="80"/>
      <c r="OAU23" s="80"/>
      <c r="OAV23" s="85"/>
      <c r="OAW23" s="77"/>
      <c r="OAX23" s="74"/>
      <c r="OAY23" s="74"/>
      <c r="OAZ23" s="85"/>
      <c r="OBA23" s="74"/>
      <c r="OBB23" s="74"/>
      <c r="OBC23" s="85"/>
      <c r="OBD23" s="74"/>
      <c r="OBE23" s="74"/>
      <c r="OBF23" s="85"/>
      <c r="OBG23" s="74"/>
      <c r="OBH23" s="74"/>
      <c r="OBI23" s="85"/>
      <c r="OBJ23" s="80"/>
      <c r="OBK23" s="80"/>
      <c r="OBL23" s="85"/>
      <c r="OBM23" s="77"/>
      <c r="OBN23" s="74"/>
      <c r="OBO23" s="74"/>
      <c r="OBP23" s="85"/>
      <c r="OBQ23" s="74"/>
      <c r="OBR23" s="74"/>
      <c r="OBS23" s="85"/>
      <c r="OBT23" s="74"/>
      <c r="OBU23" s="74"/>
      <c r="OBV23" s="85"/>
      <c r="OBW23" s="74"/>
      <c r="OBX23" s="74"/>
      <c r="OBY23" s="85"/>
      <c r="OBZ23" s="80"/>
      <c r="OCA23" s="80"/>
      <c r="OCB23" s="85"/>
      <c r="OCC23" s="77"/>
      <c r="OCD23" s="74"/>
      <c r="OCE23" s="74"/>
      <c r="OCF23" s="85"/>
      <c r="OCG23" s="74"/>
      <c r="OCH23" s="74"/>
      <c r="OCI23" s="85"/>
      <c r="OCJ23" s="74"/>
      <c r="OCK23" s="74"/>
      <c r="OCL23" s="85"/>
      <c r="OCM23" s="74"/>
      <c r="OCN23" s="74"/>
      <c r="OCO23" s="85"/>
      <c r="OCP23" s="80"/>
      <c r="OCQ23" s="80"/>
      <c r="OCR23" s="85"/>
      <c r="OCS23" s="77"/>
      <c r="OCT23" s="74"/>
      <c r="OCU23" s="74"/>
      <c r="OCV23" s="85"/>
      <c r="OCW23" s="74"/>
      <c r="OCX23" s="74"/>
      <c r="OCY23" s="85"/>
      <c r="OCZ23" s="74"/>
      <c r="ODA23" s="74"/>
      <c r="ODB23" s="85"/>
      <c r="ODC23" s="74"/>
      <c r="ODD23" s="74"/>
      <c r="ODE23" s="85"/>
      <c r="ODF23" s="80"/>
      <c r="ODG23" s="80"/>
      <c r="ODH23" s="85"/>
      <c r="ODI23" s="77"/>
      <c r="ODJ23" s="74"/>
      <c r="ODK23" s="74"/>
      <c r="ODL23" s="85"/>
      <c r="ODM23" s="74"/>
      <c r="ODN23" s="74"/>
      <c r="ODO23" s="85"/>
      <c r="ODP23" s="74"/>
      <c r="ODQ23" s="74"/>
      <c r="ODR23" s="85"/>
      <c r="ODS23" s="74"/>
      <c r="ODT23" s="74"/>
      <c r="ODU23" s="85"/>
      <c r="ODV23" s="80"/>
      <c r="ODW23" s="80"/>
      <c r="ODX23" s="85"/>
      <c r="ODY23" s="77"/>
      <c r="ODZ23" s="74"/>
      <c r="OEA23" s="74"/>
      <c r="OEB23" s="85"/>
      <c r="OEC23" s="74"/>
      <c r="OED23" s="74"/>
      <c r="OEE23" s="85"/>
      <c r="OEF23" s="74"/>
      <c r="OEG23" s="74"/>
      <c r="OEH23" s="85"/>
      <c r="OEI23" s="74"/>
      <c r="OEJ23" s="74"/>
      <c r="OEK23" s="85"/>
      <c r="OEL23" s="80"/>
      <c r="OEM23" s="80"/>
      <c r="OEN23" s="85"/>
      <c r="OEO23" s="77"/>
      <c r="OEP23" s="74"/>
      <c r="OEQ23" s="74"/>
      <c r="OER23" s="85"/>
      <c r="OES23" s="74"/>
      <c r="OET23" s="74"/>
      <c r="OEU23" s="85"/>
      <c r="OEV23" s="74"/>
      <c r="OEW23" s="74"/>
      <c r="OEX23" s="85"/>
      <c r="OEY23" s="74"/>
      <c r="OEZ23" s="74"/>
      <c r="OFA23" s="85"/>
      <c r="OFB23" s="80"/>
      <c r="OFC23" s="80"/>
      <c r="OFD23" s="85"/>
      <c r="OFE23" s="77"/>
      <c r="OFF23" s="74"/>
      <c r="OFG23" s="74"/>
      <c r="OFH23" s="85"/>
      <c r="OFI23" s="74"/>
      <c r="OFJ23" s="74"/>
      <c r="OFK23" s="85"/>
      <c r="OFL23" s="74"/>
      <c r="OFM23" s="74"/>
      <c r="OFN23" s="85"/>
      <c r="OFO23" s="74"/>
      <c r="OFP23" s="74"/>
      <c r="OFQ23" s="85"/>
      <c r="OFR23" s="80"/>
      <c r="OFS23" s="80"/>
      <c r="OFT23" s="85"/>
      <c r="OFU23" s="77"/>
      <c r="OFV23" s="74"/>
      <c r="OFW23" s="74"/>
      <c r="OFX23" s="85"/>
      <c r="OFY23" s="74"/>
      <c r="OFZ23" s="74"/>
      <c r="OGA23" s="85"/>
      <c r="OGB23" s="74"/>
      <c r="OGC23" s="74"/>
      <c r="OGD23" s="85"/>
      <c r="OGE23" s="74"/>
      <c r="OGF23" s="74"/>
      <c r="OGG23" s="85"/>
      <c r="OGH23" s="80"/>
      <c r="OGI23" s="80"/>
      <c r="OGJ23" s="85"/>
      <c r="OGK23" s="77"/>
      <c r="OGL23" s="74"/>
      <c r="OGM23" s="74"/>
      <c r="OGN23" s="85"/>
      <c r="OGO23" s="74"/>
      <c r="OGP23" s="74"/>
      <c r="OGQ23" s="85"/>
      <c r="OGR23" s="74"/>
      <c r="OGS23" s="74"/>
      <c r="OGT23" s="85"/>
      <c r="OGU23" s="74"/>
      <c r="OGV23" s="74"/>
      <c r="OGW23" s="85"/>
      <c r="OGX23" s="80"/>
      <c r="OGY23" s="80"/>
      <c r="OGZ23" s="85"/>
      <c r="OHA23" s="77"/>
      <c r="OHB23" s="74"/>
      <c r="OHC23" s="74"/>
      <c r="OHD23" s="85"/>
      <c r="OHE23" s="74"/>
      <c r="OHF23" s="74"/>
      <c r="OHG23" s="85"/>
      <c r="OHH23" s="74"/>
      <c r="OHI23" s="74"/>
      <c r="OHJ23" s="85"/>
      <c r="OHK23" s="74"/>
      <c r="OHL23" s="74"/>
      <c r="OHM23" s="85"/>
      <c r="OHN23" s="80"/>
      <c r="OHO23" s="80"/>
      <c r="OHP23" s="85"/>
      <c r="OHQ23" s="77"/>
      <c r="OHR23" s="74"/>
      <c r="OHS23" s="74"/>
      <c r="OHT23" s="85"/>
      <c r="OHU23" s="74"/>
      <c r="OHV23" s="74"/>
      <c r="OHW23" s="85"/>
      <c r="OHX23" s="74"/>
      <c r="OHY23" s="74"/>
      <c r="OHZ23" s="85"/>
      <c r="OIA23" s="74"/>
      <c r="OIB23" s="74"/>
      <c r="OIC23" s="85"/>
      <c r="OID23" s="80"/>
      <c r="OIE23" s="80"/>
      <c r="OIF23" s="85"/>
      <c r="OIG23" s="77"/>
      <c r="OIH23" s="74"/>
      <c r="OII23" s="74"/>
      <c r="OIJ23" s="85"/>
      <c r="OIK23" s="74"/>
      <c r="OIL23" s="74"/>
      <c r="OIM23" s="85"/>
      <c r="OIN23" s="74"/>
      <c r="OIO23" s="74"/>
      <c r="OIP23" s="85"/>
      <c r="OIQ23" s="74"/>
      <c r="OIR23" s="74"/>
      <c r="OIS23" s="85"/>
      <c r="OIT23" s="80"/>
      <c r="OIU23" s="80"/>
      <c r="OIV23" s="85"/>
      <c r="OIW23" s="77"/>
      <c r="OIX23" s="74"/>
      <c r="OIY23" s="74"/>
      <c r="OIZ23" s="85"/>
      <c r="OJA23" s="74"/>
      <c r="OJB23" s="74"/>
      <c r="OJC23" s="85"/>
      <c r="OJD23" s="74"/>
      <c r="OJE23" s="74"/>
      <c r="OJF23" s="85"/>
      <c r="OJG23" s="74"/>
      <c r="OJH23" s="74"/>
      <c r="OJI23" s="85"/>
      <c r="OJJ23" s="80"/>
      <c r="OJK23" s="80"/>
      <c r="OJL23" s="85"/>
      <c r="OJM23" s="77"/>
      <c r="OJN23" s="74"/>
      <c r="OJO23" s="74"/>
      <c r="OJP23" s="85"/>
      <c r="OJQ23" s="74"/>
      <c r="OJR23" s="74"/>
      <c r="OJS23" s="85"/>
      <c r="OJT23" s="74"/>
      <c r="OJU23" s="74"/>
      <c r="OJV23" s="85"/>
      <c r="OJW23" s="74"/>
      <c r="OJX23" s="74"/>
      <c r="OJY23" s="85"/>
      <c r="OJZ23" s="80"/>
      <c r="OKA23" s="80"/>
      <c r="OKB23" s="85"/>
      <c r="OKC23" s="77"/>
      <c r="OKD23" s="74"/>
      <c r="OKE23" s="74"/>
      <c r="OKF23" s="85"/>
      <c r="OKG23" s="74"/>
      <c r="OKH23" s="74"/>
      <c r="OKI23" s="85"/>
      <c r="OKJ23" s="74"/>
      <c r="OKK23" s="74"/>
      <c r="OKL23" s="85"/>
      <c r="OKM23" s="74"/>
      <c r="OKN23" s="74"/>
      <c r="OKO23" s="85"/>
      <c r="OKP23" s="80"/>
      <c r="OKQ23" s="80"/>
      <c r="OKR23" s="85"/>
      <c r="OKS23" s="77"/>
      <c r="OKT23" s="74"/>
      <c r="OKU23" s="74"/>
      <c r="OKV23" s="85"/>
      <c r="OKW23" s="74"/>
      <c r="OKX23" s="74"/>
      <c r="OKY23" s="85"/>
      <c r="OKZ23" s="74"/>
      <c r="OLA23" s="74"/>
      <c r="OLB23" s="85"/>
      <c r="OLC23" s="74"/>
      <c r="OLD23" s="74"/>
      <c r="OLE23" s="85"/>
      <c r="OLF23" s="80"/>
      <c r="OLG23" s="80"/>
      <c r="OLH23" s="85"/>
      <c r="OLI23" s="77"/>
      <c r="OLJ23" s="74"/>
      <c r="OLK23" s="74"/>
      <c r="OLL23" s="85"/>
      <c r="OLM23" s="74"/>
      <c r="OLN23" s="74"/>
      <c r="OLO23" s="85"/>
      <c r="OLP23" s="74"/>
      <c r="OLQ23" s="74"/>
      <c r="OLR23" s="85"/>
      <c r="OLS23" s="74"/>
      <c r="OLT23" s="74"/>
      <c r="OLU23" s="85"/>
      <c r="OLV23" s="80"/>
      <c r="OLW23" s="80"/>
      <c r="OLX23" s="85"/>
      <c r="OLY23" s="77"/>
      <c r="OLZ23" s="74"/>
      <c r="OMA23" s="74"/>
      <c r="OMB23" s="85"/>
      <c r="OMC23" s="74"/>
      <c r="OMD23" s="74"/>
      <c r="OME23" s="85"/>
      <c r="OMF23" s="74"/>
      <c r="OMG23" s="74"/>
      <c r="OMH23" s="85"/>
      <c r="OMI23" s="74"/>
      <c r="OMJ23" s="74"/>
      <c r="OMK23" s="85"/>
      <c r="OML23" s="80"/>
      <c r="OMM23" s="80"/>
      <c r="OMN23" s="85"/>
      <c r="OMO23" s="77"/>
      <c r="OMP23" s="74"/>
      <c r="OMQ23" s="74"/>
      <c r="OMR23" s="85"/>
      <c r="OMS23" s="74"/>
      <c r="OMT23" s="74"/>
      <c r="OMU23" s="85"/>
      <c r="OMV23" s="74"/>
      <c r="OMW23" s="74"/>
      <c r="OMX23" s="85"/>
      <c r="OMY23" s="74"/>
      <c r="OMZ23" s="74"/>
      <c r="ONA23" s="85"/>
      <c r="ONB23" s="80"/>
      <c r="ONC23" s="80"/>
      <c r="OND23" s="85"/>
      <c r="ONE23" s="77"/>
      <c r="ONF23" s="74"/>
      <c r="ONG23" s="74"/>
      <c r="ONH23" s="85"/>
      <c r="ONI23" s="74"/>
      <c r="ONJ23" s="74"/>
      <c r="ONK23" s="85"/>
      <c r="ONL23" s="74"/>
      <c r="ONM23" s="74"/>
      <c r="ONN23" s="85"/>
      <c r="ONO23" s="74"/>
      <c r="ONP23" s="74"/>
      <c r="ONQ23" s="85"/>
      <c r="ONR23" s="80"/>
      <c r="ONS23" s="80"/>
      <c r="ONT23" s="85"/>
      <c r="ONU23" s="77"/>
      <c r="ONV23" s="74"/>
      <c r="ONW23" s="74"/>
      <c r="ONX23" s="85"/>
      <c r="ONY23" s="74"/>
      <c r="ONZ23" s="74"/>
      <c r="OOA23" s="85"/>
      <c r="OOB23" s="74"/>
      <c r="OOC23" s="74"/>
      <c r="OOD23" s="85"/>
      <c r="OOE23" s="74"/>
      <c r="OOF23" s="74"/>
      <c r="OOG23" s="85"/>
      <c r="OOH23" s="80"/>
      <c r="OOI23" s="80"/>
      <c r="OOJ23" s="85"/>
      <c r="OOK23" s="77"/>
      <c r="OOL23" s="74"/>
      <c r="OOM23" s="74"/>
      <c r="OON23" s="85"/>
      <c r="OOO23" s="74"/>
      <c r="OOP23" s="74"/>
      <c r="OOQ23" s="85"/>
      <c r="OOR23" s="74"/>
      <c r="OOS23" s="74"/>
      <c r="OOT23" s="85"/>
      <c r="OOU23" s="74"/>
      <c r="OOV23" s="74"/>
      <c r="OOW23" s="85"/>
      <c r="OOX23" s="80"/>
      <c r="OOY23" s="80"/>
      <c r="OOZ23" s="85"/>
      <c r="OPA23" s="77"/>
      <c r="OPB23" s="74"/>
      <c r="OPC23" s="74"/>
      <c r="OPD23" s="85"/>
      <c r="OPE23" s="74"/>
      <c r="OPF23" s="74"/>
      <c r="OPG23" s="85"/>
      <c r="OPH23" s="74"/>
      <c r="OPI23" s="74"/>
      <c r="OPJ23" s="85"/>
      <c r="OPK23" s="74"/>
      <c r="OPL23" s="74"/>
      <c r="OPM23" s="85"/>
      <c r="OPN23" s="80"/>
      <c r="OPO23" s="80"/>
      <c r="OPP23" s="85"/>
      <c r="OPQ23" s="77"/>
      <c r="OPR23" s="74"/>
      <c r="OPS23" s="74"/>
      <c r="OPT23" s="85"/>
      <c r="OPU23" s="74"/>
      <c r="OPV23" s="74"/>
      <c r="OPW23" s="85"/>
      <c r="OPX23" s="74"/>
      <c r="OPY23" s="74"/>
      <c r="OPZ23" s="85"/>
      <c r="OQA23" s="74"/>
      <c r="OQB23" s="74"/>
      <c r="OQC23" s="85"/>
      <c r="OQD23" s="80"/>
      <c r="OQE23" s="80"/>
      <c r="OQF23" s="85"/>
      <c r="OQG23" s="77"/>
      <c r="OQH23" s="74"/>
      <c r="OQI23" s="74"/>
      <c r="OQJ23" s="85"/>
      <c r="OQK23" s="74"/>
      <c r="OQL23" s="74"/>
      <c r="OQM23" s="85"/>
      <c r="OQN23" s="74"/>
      <c r="OQO23" s="74"/>
      <c r="OQP23" s="85"/>
      <c r="OQQ23" s="74"/>
      <c r="OQR23" s="74"/>
      <c r="OQS23" s="85"/>
      <c r="OQT23" s="80"/>
      <c r="OQU23" s="80"/>
      <c r="OQV23" s="85"/>
      <c r="OQW23" s="77"/>
      <c r="OQX23" s="74"/>
      <c r="OQY23" s="74"/>
      <c r="OQZ23" s="85"/>
      <c r="ORA23" s="74"/>
      <c r="ORB23" s="74"/>
      <c r="ORC23" s="85"/>
      <c r="ORD23" s="74"/>
      <c r="ORE23" s="74"/>
      <c r="ORF23" s="85"/>
      <c r="ORG23" s="74"/>
      <c r="ORH23" s="74"/>
      <c r="ORI23" s="85"/>
      <c r="ORJ23" s="80"/>
      <c r="ORK23" s="80"/>
      <c r="ORL23" s="85"/>
      <c r="ORM23" s="77"/>
      <c r="ORN23" s="74"/>
      <c r="ORO23" s="74"/>
      <c r="ORP23" s="85"/>
      <c r="ORQ23" s="74"/>
      <c r="ORR23" s="74"/>
      <c r="ORS23" s="85"/>
      <c r="ORT23" s="74"/>
      <c r="ORU23" s="74"/>
      <c r="ORV23" s="85"/>
      <c r="ORW23" s="74"/>
      <c r="ORX23" s="74"/>
      <c r="ORY23" s="85"/>
      <c r="ORZ23" s="80"/>
      <c r="OSA23" s="80"/>
      <c r="OSB23" s="85"/>
      <c r="OSC23" s="77"/>
      <c r="OSD23" s="74"/>
      <c r="OSE23" s="74"/>
      <c r="OSF23" s="85"/>
      <c r="OSG23" s="74"/>
      <c r="OSH23" s="74"/>
      <c r="OSI23" s="85"/>
      <c r="OSJ23" s="74"/>
      <c r="OSK23" s="74"/>
      <c r="OSL23" s="85"/>
      <c r="OSM23" s="74"/>
      <c r="OSN23" s="74"/>
      <c r="OSO23" s="85"/>
      <c r="OSP23" s="80"/>
      <c r="OSQ23" s="80"/>
      <c r="OSR23" s="85"/>
      <c r="OSS23" s="77"/>
      <c r="OST23" s="74"/>
      <c r="OSU23" s="74"/>
      <c r="OSV23" s="85"/>
      <c r="OSW23" s="74"/>
      <c r="OSX23" s="74"/>
      <c r="OSY23" s="85"/>
      <c r="OSZ23" s="74"/>
      <c r="OTA23" s="74"/>
      <c r="OTB23" s="85"/>
      <c r="OTC23" s="74"/>
      <c r="OTD23" s="74"/>
      <c r="OTE23" s="85"/>
      <c r="OTF23" s="80"/>
      <c r="OTG23" s="80"/>
      <c r="OTH23" s="85"/>
      <c r="OTI23" s="77"/>
      <c r="OTJ23" s="74"/>
      <c r="OTK23" s="74"/>
      <c r="OTL23" s="85"/>
      <c r="OTM23" s="74"/>
      <c r="OTN23" s="74"/>
      <c r="OTO23" s="85"/>
      <c r="OTP23" s="74"/>
      <c r="OTQ23" s="74"/>
      <c r="OTR23" s="85"/>
      <c r="OTS23" s="74"/>
      <c r="OTT23" s="74"/>
      <c r="OTU23" s="85"/>
      <c r="OTV23" s="80"/>
      <c r="OTW23" s="80"/>
      <c r="OTX23" s="85"/>
      <c r="OTY23" s="77"/>
      <c r="OTZ23" s="74"/>
      <c r="OUA23" s="74"/>
      <c r="OUB23" s="85"/>
      <c r="OUC23" s="74"/>
      <c r="OUD23" s="74"/>
      <c r="OUE23" s="85"/>
      <c r="OUF23" s="74"/>
      <c r="OUG23" s="74"/>
      <c r="OUH23" s="85"/>
      <c r="OUI23" s="74"/>
      <c r="OUJ23" s="74"/>
      <c r="OUK23" s="85"/>
      <c r="OUL23" s="80"/>
      <c r="OUM23" s="80"/>
      <c r="OUN23" s="85"/>
      <c r="OUO23" s="77"/>
      <c r="OUP23" s="74"/>
      <c r="OUQ23" s="74"/>
      <c r="OUR23" s="85"/>
      <c r="OUS23" s="74"/>
      <c r="OUT23" s="74"/>
      <c r="OUU23" s="85"/>
      <c r="OUV23" s="74"/>
      <c r="OUW23" s="74"/>
      <c r="OUX23" s="85"/>
      <c r="OUY23" s="74"/>
      <c r="OUZ23" s="74"/>
      <c r="OVA23" s="85"/>
      <c r="OVB23" s="80"/>
      <c r="OVC23" s="80"/>
      <c r="OVD23" s="85"/>
      <c r="OVE23" s="77"/>
      <c r="OVF23" s="74"/>
      <c r="OVG23" s="74"/>
      <c r="OVH23" s="85"/>
      <c r="OVI23" s="74"/>
      <c r="OVJ23" s="74"/>
      <c r="OVK23" s="85"/>
      <c r="OVL23" s="74"/>
      <c r="OVM23" s="74"/>
      <c r="OVN23" s="85"/>
      <c r="OVO23" s="74"/>
      <c r="OVP23" s="74"/>
      <c r="OVQ23" s="85"/>
      <c r="OVR23" s="80"/>
      <c r="OVS23" s="80"/>
      <c r="OVT23" s="85"/>
      <c r="OVU23" s="77"/>
      <c r="OVV23" s="74"/>
      <c r="OVW23" s="74"/>
      <c r="OVX23" s="85"/>
      <c r="OVY23" s="74"/>
      <c r="OVZ23" s="74"/>
      <c r="OWA23" s="85"/>
      <c r="OWB23" s="74"/>
      <c r="OWC23" s="74"/>
      <c r="OWD23" s="85"/>
      <c r="OWE23" s="74"/>
      <c r="OWF23" s="74"/>
      <c r="OWG23" s="85"/>
      <c r="OWH23" s="80"/>
      <c r="OWI23" s="80"/>
      <c r="OWJ23" s="85"/>
      <c r="OWK23" s="77"/>
      <c r="OWL23" s="74"/>
      <c r="OWM23" s="74"/>
      <c r="OWN23" s="85"/>
      <c r="OWO23" s="74"/>
      <c r="OWP23" s="74"/>
      <c r="OWQ23" s="85"/>
      <c r="OWR23" s="74"/>
      <c r="OWS23" s="74"/>
      <c r="OWT23" s="85"/>
      <c r="OWU23" s="74"/>
      <c r="OWV23" s="74"/>
      <c r="OWW23" s="85"/>
      <c r="OWX23" s="80"/>
      <c r="OWY23" s="80"/>
      <c r="OWZ23" s="85"/>
      <c r="OXA23" s="77"/>
      <c r="OXB23" s="74"/>
      <c r="OXC23" s="74"/>
      <c r="OXD23" s="85"/>
      <c r="OXE23" s="74"/>
      <c r="OXF23" s="74"/>
      <c r="OXG23" s="85"/>
      <c r="OXH23" s="74"/>
      <c r="OXI23" s="74"/>
      <c r="OXJ23" s="85"/>
      <c r="OXK23" s="74"/>
      <c r="OXL23" s="74"/>
      <c r="OXM23" s="85"/>
      <c r="OXN23" s="80"/>
      <c r="OXO23" s="80"/>
      <c r="OXP23" s="85"/>
      <c r="OXQ23" s="77"/>
      <c r="OXR23" s="74"/>
      <c r="OXS23" s="74"/>
      <c r="OXT23" s="85"/>
      <c r="OXU23" s="74"/>
      <c r="OXV23" s="74"/>
      <c r="OXW23" s="85"/>
      <c r="OXX23" s="74"/>
      <c r="OXY23" s="74"/>
      <c r="OXZ23" s="85"/>
      <c r="OYA23" s="74"/>
      <c r="OYB23" s="74"/>
      <c r="OYC23" s="85"/>
      <c r="OYD23" s="80"/>
      <c r="OYE23" s="80"/>
      <c r="OYF23" s="85"/>
      <c r="OYG23" s="77"/>
      <c r="OYH23" s="74"/>
      <c r="OYI23" s="74"/>
      <c r="OYJ23" s="85"/>
      <c r="OYK23" s="74"/>
      <c r="OYL23" s="74"/>
      <c r="OYM23" s="85"/>
      <c r="OYN23" s="74"/>
      <c r="OYO23" s="74"/>
      <c r="OYP23" s="85"/>
      <c r="OYQ23" s="74"/>
      <c r="OYR23" s="74"/>
      <c r="OYS23" s="85"/>
      <c r="OYT23" s="80"/>
      <c r="OYU23" s="80"/>
      <c r="OYV23" s="85"/>
      <c r="OYW23" s="77"/>
      <c r="OYX23" s="74"/>
      <c r="OYY23" s="74"/>
      <c r="OYZ23" s="85"/>
      <c r="OZA23" s="74"/>
      <c r="OZB23" s="74"/>
      <c r="OZC23" s="85"/>
      <c r="OZD23" s="74"/>
      <c r="OZE23" s="74"/>
      <c r="OZF23" s="85"/>
      <c r="OZG23" s="74"/>
      <c r="OZH23" s="74"/>
      <c r="OZI23" s="85"/>
      <c r="OZJ23" s="80"/>
      <c r="OZK23" s="80"/>
      <c r="OZL23" s="85"/>
      <c r="OZM23" s="77"/>
      <c r="OZN23" s="74"/>
      <c r="OZO23" s="74"/>
      <c r="OZP23" s="85"/>
      <c r="OZQ23" s="74"/>
      <c r="OZR23" s="74"/>
      <c r="OZS23" s="85"/>
      <c r="OZT23" s="74"/>
      <c r="OZU23" s="74"/>
      <c r="OZV23" s="85"/>
      <c r="OZW23" s="74"/>
      <c r="OZX23" s="74"/>
      <c r="OZY23" s="85"/>
      <c r="OZZ23" s="80"/>
      <c r="PAA23" s="80"/>
      <c r="PAB23" s="85"/>
      <c r="PAC23" s="77"/>
      <c r="PAD23" s="74"/>
      <c r="PAE23" s="74"/>
      <c r="PAF23" s="85"/>
      <c r="PAG23" s="74"/>
      <c r="PAH23" s="74"/>
      <c r="PAI23" s="85"/>
      <c r="PAJ23" s="74"/>
      <c r="PAK23" s="74"/>
      <c r="PAL23" s="85"/>
      <c r="PAM23" s="74"/>
      <c r="PAN23" s="74"/>
      <c r="PAO23" s="85"/>
      <c r="PAP23" s="80"/>
      <c r="PAQ23" s="80"/>
      <c r="PAR23" s="85"/>
      <c r="PAS23" s="77"/>
      <c r="PAT23" s="74"/>
      <c r="PAU23" s="74"/>
      <c r="PAV23" s="85"/>
      <c r="PAW23" s="74"/>
      <c r="PAX23" s="74"/>
      <c r="PAY23" s="85"/>
      <c r="PAZ23" s="74"/>
      <c r="PBA23" s="74"/>
      <c r="PBB23" s="85"/>
      <c r="PBC23" s="74"/>
      <c r="PBD23" s="74"/>
      <c r="PBE23" s="85"/>
      <c r="PBF23" s="80"/>
      <c r="PBG23" s="80"/>
      <c r="PBH23" s="85"/>
      <c r="PBI23" s="77"/>
      <c r="PBJ23" s="74"/>
      <c r="PBK23" s="74"/>
      <c r="PBL23" s="85"/>
      <c r="PBM23" s="74"/>
      <c r="PBN23" s="74"/>
      <c r="PBO23" s="85"/>
      <c r="PBP23" s="74"/>
      <c r="PBQ23" s="74"/>
      <c r="PBR23" s="85"/>
      <c r="PBS23" s="74"/>
      <c r="PBT23" s="74"/>
      <c r="PBU23" s="85"/>
      <c r="PBV23" s="80"/>
      <c r="PBW23" s="80"/>
      <c r="PBX23" s="85"/>
      <c r="PBY23" s="77"/>
      <c r="PBZ23" s="74"/>
      <c r="PCA23" s="74"/>
      <c r="PCB23" s="85"/>
      <c r="PCC23" s="74"/>
      <c r="PCD23" s="74"/>
      <c r="PCE23" s="85"/>
      <c r="PCF23" s="74"/>
      <c r="PCG23" s="74"/>
      <c r="PCH23" s="85"/>
      <c r="PCI23" s="74"/>
      <c r="PCJ23" s="74"/>
      <c r="PCK23" s="85"/>
      <c r="PCL23" s="80"/>
      <c r="PCM23" s="80"/>
      <c r="PCN23" s="85"/>
      <c r="PCO23" s="77"/>
      <c r="PCP23" s="74"/>
      <c r="PCQ23" s="74"/>
      <c r="PCR23" s="85"/>
      <c r="PCS23" s="74"/>
      <c r="PCT23" s="74"/>
      <c r="PCU23" s="85"/>
      <c r="PCV23" s="74"/>
      <c r="PCW23" s="74"/>
      <c r="PCX23" s="85"/>
      <c r="PCY23" s="74"/>
      <c r="PCZ23" s="74"/>
      <c r="PDA23" s="85"/>
      <c r="PDB23" s="80"/>
      <c r="PDC23" s="80"/>
      <c r="PDD23" s="85"/>
      <c r="PDE23" s="77"/>
      <c r="PDF23" s="74"/>
      <c r="PDG23" s="74"/>
      <c r="PDH23" s="85"/>
      <c r="PDI23" s="74"/>
      <c r="PDJ23" s="74"/>
      <c r="PDK23" s="85"/>
      <c r="PDL23" s="74"/>
      <c r="PDM23" s="74"/>
      <c r="PDN23" s="85"/>
      <c r="PDO23" s="74"/>
      <c r="PDP23" s="74"/>
      <c r="PDQ23" s="85"/>
      <c r="PDR23" s="80"/>
      <c r="PDS23" s="80"/>
      <c r="PDT23" s="85"/>
      <c r="PDU23" s="77"/>
      <c r="PDV23" s="74"/>
      <c r="PDW23" s="74"/>
      <c r="PDX23" s="85"/>
      <c r="PDY23" s="74"/>
      <c r="PDZ23" s="74"/>
      <c r="PEA23" s="85"/>
      <c r="PEB23" s="74"/>
      <c r="PEC23" s="74"/>
      <c r="PED23" s="85"/>
      <c r="PEE23" s="74"/>
      <c r="PEF23" s="74"/>
      <c r="PEG23" s="85"/>
      <c r="PEH23" s="80"/>
      <c r="PEI23" s="80"/>
      <c r="PEJ23" s="85"/>
      <c r="PEK23" s="77"/>
      <c r="PEL23" s="74"/>
      <c r="PEM23" s="74"/>
      <c r="PEN23" s="85"/>
      <c r="PEO23" s="74"/>
      <c r="PEP23" s="74"/>
      <c r="PEQ23" s="85"/>
      <c r="PER23" s="74"/>
      <c r="PES23" s="74"/>
      <c r="PET23" s="85"/>
      <c r="PEU23" s="74"/>
      <c r="PEV23" s="74"/>
      <c r="PEW23" s="85"/>
      <c r="PEX23" s="80"/>
      <c r="PEY23" s="80"/>
      <c r="PEZ23" s="85"/>
      <c r="PFA23" s="77"/>
      <c r="PFB23" s="74"/>
      <c r="PFC23" s="74"/>
      <c r="PFD23" s="85"/>
      <c r="PFE23" s="74"/>
      <c r="PFF23" s="74"/>
      <c r="PFG23" s="85"/>
      <c r="PFH23" s="74"/>
      <c r="PFI23" s="74"/>
      <c r="PFJ23" s="85"/>
      <c r="PFK23" s="74"/>
      <c r="PFL23" s="74"/>
      <c r="PFM23" s="85"/>
      <c r="PFN23" s="80"/>
      <c r="PFO23" s="80"/>
      <c r="PFP23" s="85"/>
      <c r="PFQ23" s="77"/>
      <c r="PFR23" s="74"/>
      <c r="PFS23" s="74"/>
      <c r="PFT23" s="85"/>
      <c r="PFU23" s="74"/>
      <c r="PFV23" s="74"/>
      <c r="PFW23" s="85"/>
      <c r="PFX23" s="74"/>
      <c r="PFY23" s="74"/>
      <c r="PFZ23" s="85"/>
      <c r="PGA23" s="74"/>
      <c r="PGB23" s="74"/>
      <c r="PGC23" s="85"/>
      <c r="PGD23" s="80"/>
      <c r="PGE23" s="80"/>
      <c r="PGF23" s="85"/>
      <c r="PGG23" s="77"/>
      <c r="PGH23" s="74"/>
      <c r="PGI23" s="74"/>
      <c r="PGJ23" s="85"/>
      <c r="PGK23" s="74"/>
      <c r="PGL23" s="74"/>
      <c r="PGM23" s="85"/>
      <c r="PGN23" s="74"/>
      <c r="PGO23" s="74"/>
      <c r="PGP23" s="85"/>
      <c r="PGQ23" s="74"/>
      <c r="PGR23" s="74"/>
      <c r="PGS23" s="85"/>
      <c r="PGT23" s="80"/>
      <c r="PGU23" s="80"/>
      <c r="PGV23" s="85"/>
      <c r="PGW23" s="77"/>
      <c r="PGX23" s="74"/>
      <c r="PGY23" s="74"/>
      <c r="PGZ23" s="85"/>
      <c r="PHA23" s="74"/>
      <c r="PHB23" s="74"/>
      <c r="PHC23" s="85"/>
      <c r="PHD23" s="74"/>
      <c r="PHE23" s="74"/>
      <c r="PHF23" s="85"/>
      <c r="PHG23" s="74"/>
      <c r="PHH23" s="74"/>
      <c r="PHI23" s="85"/>
      <c r="PHJ23" s="80"/>
      <c r="PHK23" s="80"/>
      <c r="PHL23" s="85"/>
      <c r="PHM23" s="77"/>
      <c r="PHN23" s="74"/>
      <c r="PHO23" s="74"/>
      <c r="PHP23" s="85"/>
      <c r="PHQ23" s="74"/>
      <c r="PHR23" s="74"/>
      <c r="PHS23" s="85"/>
      <c r="PHT23" s="74"/>
      <c r="PHU23" s="74"/>
      <c r="PHV23" s="85"/>
      <c r="PHW23" s="74"/>
      <c r="PHX23" s="74"/>
      <c r="PHY23" s="85"/>
      <c r="PHZ23" s="80"/>
      <c r="PIA23" s="80"/>
      <c r="PIB23" s="85"/>
      <c r="PIC23" s="77"/>
      <c r="PID23" s="74"/>
      <c r="PIE23" s="74"/>
      <c r="PIF23" s="85"/>
      <c r="PIG23" s="74"/>
      <c r="PIH23" s="74"/>
      <c r="PII23" s="85"/>
      <c r="PIJ23" s="74"/>
      <c r="PIK23" s="74"/>
      <c r="PIL23" s="85"/>
      <c r="PIM23" s="74"/>
      <c r="PIN23" s="74"/>
      <c r="PIO23" s="85"/>
      <c r="PIP23" s="80"/>
      <c r="PIQ23" s="80"/>
      <c r="PIR23" s="85"/>
      <c r="PIS23" s="77"/>
      <c r="PIT23" s="74"/>
      <c r="PIU23" s="74"/>
      <c r="PIV23" s="85"/>
      <c r="PIW23" s="74"/>
      <c r="PIX23" s="74"/>
      <c r="PIY23" s="85"/>
      <c r="PIZ23" s="74"/>
      <c r="PJA23" s="74"/>
      <c r="PJB23" s="85"/>
      <c r="PJC23" s="74"/>
      <c r="PJD23" s="74"/>
      <c r="PJE23" s="85"/>
      <c r="PJF23" s="80"/>
      <c r="PJG23" s="80"/>
      <c r="PJH23" s="85"/>
      <c r="PJI23" s="77"/>
      <c r="PJJ23" s="74"/>
      <c r="PJK23" s="74"/>
      <c r="PJL23" s="85"/>
      <c r="PJM23" s="74"/>
      <c r="PJN23" s="74"/>
      <c r="PJO23" s="85"/>
      <c r="PJP23" s="74"/>
      <c r="PJQ23" s="74"/>
      <c r="PJR23" s="85"/>
      <c r="PJS23" s="74"/>
      <c r="PJT23" s="74"/>
      <c r="PJU23" s="85"/>
      <c r="PJV23" s="80"/>
      <c r="PJW23" s="80"/>
      <c r="PJX23" s="85"/>
      <c r="PJY23" s="77"/>
      <c r="PJZ23" s="74"/>
      <c r="PKA23" s="74"/>
      <c r="PKB23" s="85"/>
      <c r="PKC23" s="74"/>
      <c r="PKD23" s="74"/>
      <c r="PKE23" s="85"/>
      <c r="PKF23" s="74"/>
      <c r="PKG23" s="74"/>
      <c r="PKH23" s="85"/>
      <c r="PKI23" s="74"/>
      <c r="PKJ23" s="74"/>
      <c r="PKK23" s="85"/>
      <c r="PKL23" s="80"/>
      <c r="PKM23" s="80"/>
      <c r="PKN23" s="85"/>
      <c r="PKO23" s="77"/>
      <c r="PKP23" s="74"/>
      <c r="PKQ23" s="74"/>
      <c r="PKR23" s="85"/>
      <c r="PKS23" s="74"/>
      <c r="PKT23" s="74"/>
      <c r="PKU23" s="85"/>
      <c r="PKV23" s="74"/>
      <c r="PKW23" s="74"/>
      <c r="PKX23" s="85"/>
      <c r="PKY23" s="74"/>
      <c r="PKZ23" s="74"/>
      <c r="PLA23" s="85"/>
      <c r="PLB23" s="80"/>
      <c r="PLC23" s="80"/>
      <c r="PLD23" s="85"/>
      <c r="PLE23" s="77"/>
      <c r="PLF23" s="74"/>
      <c r="PLG23" s="74"/>
      <c r="PLH23" s="85"/>
      <c r="PLI23" s="74"/>
      <c r="PLJ23" s="74"/>
      <c r="PLK23" s="85"/>
      <c r="PLL23" s="74"/>
      <c r="PLM23" s="74"/>
      <c r="PLN23" s="85"/>
      <c r="PLO23" s="74"/>
      <c r="PLP23" s="74"/>
      <c r="PLQ23" s="85"/>
      <c r="PLR23" s="80"/>
      <c r="PLS23" s="80"/>
      <c r="PLT23" s="85"/>
      <c r="PLU23" s="77"/>
      <c r="PLV23" s="74"/>
      <c r="PLW23" s="74"/>
      <c r="PLX23" s="85"/>
      <c r="PLY23" s="74"/>
      <c r="PLZ23" s="74"/>
      <c r="PMA23" s="85"/>
      <c r="PMB23" s="74"/>
      <c r="PMC23" s="74"/>
      <c r="PMD23" s="85"/>
      <c r="PME23" s="74"/>
      <c r="PMF23" s="74"/>
      <c r="PMG23" s="85"/>
      <c r="PMH23" s="80"/>
      <c r="PMI23" s="80"/>
      <c r="PMJ23" s="85"/>
      <c r="PMK23" s="77"/>
      <c r="PML23" s="74"/>
      <c r="PMM23" s="74"/>
      <c r="PMN23" s="85"/>
      <c r="PMO23" s="74"/>
      <c r="PMP23" s="74"/>
      <c r="PMQ23" s="85"/>
      <c r="PMR23" s="74"/>
      <c r="PMS23" s="74"/>
      <c r="PMT23" s="85"/>
      <c r="PMU23" s="74"/>
      <c r="PMV23" s="74"/>
      <c r="PMW23" s="85"/>
      <c r="PMX23" s="80"/>
      <c r="PMY23" s="80"/>
      <c r="PMZ23" s="85"/>
      <c r="PNA23" s="77"/>
      <c r="PNB23" s="74"/>
      <c r="PNC23" s="74"/>
      <c r="PND23" s="85"/>
      <c r="PNE23" s="74"/>
      <c r="PNF23" s="74"/>
      <c r="PNG23" s="85"/>
      <c r="PNH23" s="74"/>
      <c r="PNI23" s="74"/>
      <c r="PNJ23" s="85"/>
      <c r="PNK23" s="74"/>
      <c r="PNL23" s="74"/>
      <c r="PNM23" s="85"/>
      <c r="PNN23" s="80"/>
      <c r="PNO23" s="80"/>
      <c r="PNP23" s="85"/>
      <c r="PNQ23" s="77"/>
      <c r="PNR23" s="74"/>
      <c r="PNS23" s="74"/>
      <c r="PNT23" s="85"/>
      <c r="PNU23" s="74"/>
      <c r="PNV23" s="74"/>
      <c r="PNW23" s="85"/>
      <c r="PNX23" s="74"/>
      <c r="PNY23" s="74"/>
      <c r="PNZ23" s="85"/>
      <c r="POA23" s="74"/>
      <c r="POB23" s="74"/>
      <c r="POC23" s="85"/>
      <c r="POD23" s="80"/>
      <c r="POE23" s="80"/>
      <c r="POF23" s="85"/>
      <c r="POG23" s="77"/>
      <c r="POH23" s="74"/>
      <c r="POI23" s="74"/>
      <c r="POJ23" s="85"/>
      <c r="POK23" s="74"/>
      <c r="POL23" s="74"/>
      <c r="POM23" s="85"/>
      <c r="PON23" s="74"/>
      <c r="POO23" s="74"/>
      <c r="POP23" s="85"/>
      <c r="POQ23" s="74"/>
      <c r="POR23" s="74"/>
      <c r="POS23" s="85"/>
      <c r="POT23" s="80"/>
      <c r="POU23" s="80"/>
      <c r="POV23" s="85"/>
      <c r="POW23" s="77"/>
      <c r="POX23" s="74"/>
      <c r="POY23" s="74"/>
      <c r="POZ23" s="85"/>
      <c r="PPA23" s="74"/>
      <c r="PPB23" s="74"/>
      <c r="PPC23" s="85"/>
      <c r="PPD23" s="74"/>
      <c r="PPE23" s="74"/>
      <c r="PPF23" s="85"/>
      <c r="PPG23" s="74"/>
      <c r="PPH23" s="74"/>
      <c r="PPI23" s="85"/>
      <c r="PPJ23" s="80"/>
      <c r="PPK23" s="80"/>
      <c r="PPL23" s="85"/>
      <c r="PPM23" s="77"/>
      <c r="PPN23" s="74"/>
      <c r="PPO23" s="74"/>
      <c r="PPP23" s="85"/>
      <c r="PPQ23" s="74"/>
      <c r="PPR23" s="74"/>
      <c r="PPS23" s="85"/>
      <c r="PPT23" s="74"/>
      <c r="PPU23" s="74"/>
      <c r="PPV23" s="85"/>
      <c r="PPW23" s="74"/>
      <c r="PPX23" s="74"/>
      <c r="PPY23" s="85"/>
      <c r="PPZ23" s="80"/>
      <c r="PQA23" s="80"/>
      <c r="PQB23" s="85"/>
      <c r="PQC23" s="77"/>
      <c r="PQD23" s="74"/>
      <c r="PQE23" s="74"/>
      <c r="PQF23" s="85"/>
      <c r="PQG23" s="74"/>
      <c r="PQH23" s="74"/>
      <c r="PQI23" s="85"/>
      <c r="PQJ23" s="74"/>
      <c r="PQK23" s="74"/>
      <c r="PQL23" s="85"/>
      <c r="PQM23" s="74"/>
      <c r="PQN23" s="74"/>
      <c r="PQO23" s="85"/>
      <c r="PQP23" s="80"/>
      <c r="PQQ23" s="80"/>
      <c r="PQR23" s="85"/>
      <c r="PQS23" s="77"/>
      <c r="PQT23" s="74"/>
      <c r="PQU23" s="74"/>
      <c r="PQV23" s="85"/>
      <c r="PQW23" s="74"/>
      <c r="PQX23" s="74"/>
      <c r="PQY23" s="85"/>
      <c r="PQZ23" s="74"/>
      <c r="PRA23" s="74"/>
      <c r="PRB23" s="85"/>
      <c r="PRC23" s="74"/>
      <c r="PRD23" s="74"/>
      <c r="PRE23" s="85"/>
      <c r="PRF23" s="80"/>
      <c r="PRG23" s="80"/>
      <c r="PRH23" s="85"/>
      <c r="PRI23" s="77"/>
      <c r="PRJ23" s="74"/>
      <c r="PRK23" s="74"/>
      <c r="PRL23" s="85"/>
      <c r="PRM23" s="74"/>
      <c r="PRN23" s="74"/>
      <c r="PRO23" s="85"/>
      <c r="PRP23" s="74"/>
      <c r="PRQ23" s="74"/>
      <c r="PRR23" s="85"/>
      <c r="PRS23" s="74"/>
      <c r="PRT23" s="74"/>
      <c r="PRU23" s="85"/>
      <c r="PRV23" s="80"/>
      <c r="PRW23" s="80"/>
      <c r="PRX23" s="85"/>
      <c r="PRY23" s="77"/>
      <c r="PRZ23" s="74"/>
      <c r="PSA23" s="74"/>
      <c r="PSB23" s="85"/>
      <c r="PSC23" s="74"/>
      <c r="PSD23" s="74"/>
      <c r="PSE23" s="85"/>
      <c r="PSF23" s="74"/>
      <c r="PSG23" s="74"/>
      <c r="PSH23" s="85"/>
      <c r="PSI23" s="74"/>
      <c r="PSJ23" s="74"/>
      <c r="PSK23" s="85"/>
      <c r="PSL23" s="80"/>
      <c r="PSM23" s="80"/>
      <c r="PSN23" s="85"/>
      <c r="PSO23" s="77"/>
      <c r="PSP23" s="74"/>
      <c r="PSQ23" s="74"/>
      <c r="PSR23" s="85"/>
      <c r="PSS23" s="74"/>
      <c r="PST23" s="74"/>
      <c r="PSU23" s="85"/>
      <c r="PSV23" s="74"/>
      <c r="PSW23" s="74"/>
      <c r="PSX23" s="85"/>
      <c r="PSY23" s="74"/>
      <c r="PSZ23" s="74"/>
      <c r="PTA23" s="85"/>
      <c r="PTB23" s="80"/>
      <c r="PTC23" s="80"/>
      <c r="PTD23" s="85"/>
      <c r="PTE23" s="77"/>
      <c r="PTF23" s="74"/>
      <c r="PTG23" s="74"/>
      <c r="PTH23" s="85"/>
      <c r="PTI23" s="74"/>
      <c r="PTJ23" s="74"/>
      <c r="PTK23" s="85"/>
      <c r="PTL23" s="74"/>
      <c r="PTM23" s="74"/>
      <c r="PTN23" s="85"/>
      <c r="PTO23" s="74"/>
      <c r="PTP23" s="74"/>
      <c r="PTQ23" s="85"/>
      <c r="PTR23" s="80"/>
      <c r="PTS23" s="80"/>
      <c r="PTT23" s="85"/>
      <c r="PTU23" s="77"/>
      <c r="PTV23" s="74"/>
      <c r="PTW23" s="74"/>
      <c r="PTX23" s="85"/>
      <c r="PTY23" s="74"/>
      <c r="PTZ23" s="74"/>
      <c r="PUA23" s="85"/>
      <c r="PUB23" s="74"/>
      <c r="PUC23" s="74"/>
      <c r="PUD23" s="85"/>
      <c r="PUE23" s="74"/>
      <c r="PUF23" s="74"/>
      <c r="PUG23" s="85"/>
      <c r="PUH23" s="80"/>
      <c r="PUI23" s="80"/>
      <c r="PUJ23" s="85"/>
      <c r="PUK23" s="77"/>
      <c r="PUL23" s="74"/>
      <c r="PUM23" s="74"/>
      <c r="PUN23" s="85"/>
      <c r="PUO23" s="74"/>
      <c r="PUP23" s="74"/>
      <c r="PUQ23" s="85"/>
      <c r="PUR23" s="74"/>
      <c r="PUS23" s="74"/>
      <c r="PUT23" s="85"/>
      <c r="PUU23" s="74"/>
      <c r="PUV23" s="74"/>
      <c r="PUW23" s="85"/>
      <c r="PUX23" s="80"/>
      <c r="PUY23" s="80"/>
      <c r="PUZ23" s="85"/>
      <c r="PVA23" s="77"/>
      <c r="PVB23" s="74"/>
      <c r="PVC23" s="74"/>
      <c r="PVD23" s="85"/>
      <c r="PVE23" s="74"/>
      <c r="PVF23" s="74"/>
      <c r="PVG23" s="85"/>
      <c r="PVH23" s="74"/>
      <c r="PVI23" s="74"/>
      <c r="PVJ23" s="85"/>
      <c r="PVK23" s="74"/>
      <c r="PVL23" s="74"/>
      <c r="PVM23" s="85"/>
      <c r="PVN23" s="80"/>
      <c r="PVO23" s="80"/>
      <c r="PVP23" s="85"/>
      <c r="PVQ23" s="77"/>
      <c r="PVR23" s="74"/>
      <c r="PVS23" s="74"/>
      <c r="PVT23" s="85"/>
      <c r="PVU23" s="74"/>
      <c r="PVV23" s="74"/>
      <c r="PVW23" s="85"/>
      <c r="PVX23" s="74"/>
      <c r="PVY23" s="74"/>
      <c r="PVZ23" s="85"/>
      <c r="PWA23" s="74"/>
      <c r="PWB23" s="74"/>
      <c r="PWC23" s="85"/>
      <c r="PWD23" s="80"/>
      <c r="PWE23" s="80"/>
      <c r="PWF23" s="85"/>
      <c r="PWG23" s="77"/>
      <c r="PWH23" s="74"/>
      <c r="PWI23" s="74"/>
      <c r="PWJ23" s="85"/>
      <c r="PWK23" s="74"/>
      <c r="PWL23" s="74"/>
      <c r="PWM23" s="85"/>
      <c r="PWN23" s="74"/>
      <c r="PWO23" s="74"/>
      <c r="PWP23" s="85"/>
      <c r="PWQ23" s="74"/>
      <c r="PWR23" s="74"/>
      <c r="PWS23" s="85"/>
      <c r="PWT23" s="80"/>
      <c r="PWU23" s="80"/>
      <c r="PWV23" s="85"/>
      <c r="PWW23" s="77"/>
      <c r="PWX23" s="74"/>
      <c r="PWY23" s="74"/>
      <c r="PWZ23" s="85"/>
      <c r="PXA23" s="74"/>
      <c r="PXB23" s="74"/>
      <c r="PXC23" s="85"/>
      <c r="PXD23" s="74"/>
      <c r="PXE23" s="74"/>
      <c r="PXF23" s="85"/>
      <c r="PXG23" s="74"/>
      <c r="PXH23" s="74"/>
      <c r="PXI23" s="85"/>
      <c r="PXJ23" s="80"/>
      <c r="PXK23" s="80"/>
      <c r="PXL23" s="85"/>
      <c r="PXM23" s="77"/>
      <c r="PXN23" s="74"/>
      <c r="PXO23" s="74"/>
      <c r="PXP23" s="85"/>
      <c r="PXQ23" s="74"/>
      <c r="PXR23" s="74"/>
      <c r="PXS23" s="85"/>
      <c r="PXT23" s="74"/>
      <c r="PXU23" s="74"/>
      <c r="PXV23" s="85"/>
      <c r="PXW23" s="74"/>
      <c r="PXX23" s="74"/>
      <c r="PXY23" s="85"/>
      <c r="PXZ23" s="80"/>
      <c r="PYA23" s="80"/>
      <c r="PYB23" s="85"/>
      <c r="PYC23" s="77"/>
      <c r="PYD23" s="74"/>
      <c r="PYE23" s="74"/>
      <c r="PYF23" s="85"/>
      <c r="PYG23" s="74"/>
      <c r="PYH23" s="74"/>
      <c r="PYI23" s="85"/>
      <c r="PYJ23" s="74"/>
      <c r="PYK23" s="74"/>
      <c r="PYL23" s="85"/>
      <c r="PYM23" s="74"/>
      <c r="PYN23" s="74"/>
      <c r="PYO23" s="85"/>
      <c r="PYP23" s="80"/>
      <c r="PYQ23" s="80"/>
      <c r="PYR23" s="85"/>
      <c r="PYS23" s="77"/>
      <c r="PYT23" s="74"/>
      <c r="PYU23" s="74"/>
      <c r="PYV23" s="85"/>
      <c r="PYW23" s="74"/>
      <c r="PYX23" s="74"/>
      <c r="PYY23" s="85"/>
      <c r="PYZ23" s="74"/>
      <c r="PZA23" s="74"/>
      <c r="PZB23" s="85"/>
      <c r="PZC23" s="74"/>
      <c r="PZD23" s="74"/>
      <c r="PZE23" s="85"/>
      <c r="PZF23" s="80"/>
      <c r="PZG23" s="80"/>
      <c r="PZH23" s="85"/>
      <c r="PZI23" s="77"/>
      <c r="PZJ23" s="74"/>
      <c r="PZK23" s="74"/>
      <c r="PZL23" s="85"/>
      <c r="PZM23" s="74"/>
      <c r="PZN23" s="74"/>
      <c r="PZO23" s="85"/>
      <c r="PZP23" s="74"/>
      <c r="PZQ23" s="74"/>
      <c r="PZR23" s="85"/>
      <c r="PZS23" s="74"/>
      <c r="PZT23" s="74"/>
      <c r="PZU23" s="85"/>
      <c r="PZV23" s="80"/>
      <c r="PZW23" s="80"/>
      <c r="PZX23" s="85"/>
      <c r="PZY23" s="77"/>
      <c r="PZZ23" s="74"/>
      <c r="QAA23" s="74"/>
      <c r="QAB23" s="85"/>
      <c r="QAC23" s="74"/>
      <c r="QAD23" s="74"/>
      <c r="QAE23" s="85"/>
      <c r="QAF23" s="74"/>
      <c r="QAG23" s="74"/>
      <c r="QAH23" s="85"/>
      <c r="QAI23" s="74"/>
      <c r="QAJ23" s="74"/>
      <c r="QAK23" s="85"/>
      <c r="QAL23" s="80"/>
      <c r="QAM23" s="80"/>
      <c r="QAN23" s="85"/>
      <c r="QAO23" s="77"/>
      <c r="QAP23" s="74"/>
      <c r="QAQ23" s="74"/>
      <c r="QAR23" s="85"/>
      <c r="QAS23" s="74"/>
      <c r="QAT23" s="74"/>
      <c r="QAU23" s="85"/>
      <c r="QAV23" s="74"/>
      <c r="QAW23" s="74"/>
      <c r="QAX23" s="85"/>
      <c r="QAY23" s="74"/>
      <c r="QAZ23" s="74"/>
      <c r="QBA23" s="85"/>
      <c r="QBB23" s="80"/>
      <c r="QBC23" s="80"/>
      <c r="QBD23" s="85"/>
      <c r="QBE23" s="77"/>
      <c r="QBF23" s="74"/>
      <c r="QBG23" s="74"/>
      <c r="QBH23" s="85"/>
      <c r="QBI23" s="74"/>
      <c r="QBJ23" s="74"/>
      <c r="QBK23" s="85"/>
      <c r="QBL23" s="74"/>
      <c r="QBM23" s="74"/>
      <c r="QBN23" s="85"/>
      <c r="QBO23" s="74"/>
      <c r="QBP23" s="74"/>
      <c r="QBQ23" s="85"/>
      <c r="QBR23" s="80"/>
      <c r="QBS23" s="80"/>
      <c r="QBT23" s="85"/>
      <c r="QBU23" s="77"/>
      <c r="QBV23" s="74"/>
      <c r="QBW23" s="74"/>
      <c r="QBX23" s="85"/>
      <c r="QBY23" s="74"/>
      <c r="QBZ23" s="74"/>
      <c r="QCA23" s="85"/>
      <c r="QCB23" s="74"/>
      <c r="QCC23" s="74"/>
      <c r="QCD23" s="85"/>
      <c r="QCE23" s="74"/>
      <c r="QCF23" s="74"/>
      <c r="QCG23" s="85"/>
      <c r="QCH23" s="80"/>
      <c r="QCI23" s="80"/>
      <c r="QCJ23" s="85"/>
      <c r="QCK23" s="77"/>
      <c r="QCL23" s="74"/>
      <c r="QCM23" s="74"/>
      <c r="QCN23" s="85"/>
      <c r="QCO23" s="74"/>
      <c r="QCP23" s="74"/>
      <c r="QCQ23" s="85"/>
      <c r="QCR23" s="74"/>
      <c r="QCS23" s="74"/>
      <c r="QCT23" s="85"/>
      <c r="QCU23" s="74"/>
      <c r="QCV23" s="74"/>
      <c r="QCW23" s="85"/>
      <c r="QCX23" s="80"/>
      <c r="QCY23" s="80"/>
      <c r="QCZ23" s="85"/>
      <c r="QDA23" s="77"/>
      <c r="QDB23" s="74"/>
      <c r="QDC23" s="74"/>
      <c r="QDD23" s="85"/>
      <c r="QDE23" s="74"/>
      <c r="QDF23" s="74"/>
      <c r="QDG23" s="85"/>
      <c r="QDH23" s="74"/>
      <c r="QDI23" s="74"/>
      <c r="QDJ23" s="85"/>
      <c r="QDK23" s="74"/>
      <c r="QDL23" s="74"/>
      <c r="QDM23" s="85"/>
      <c r="QDN23" s="80"/>
      <c r="QDO23" s="80"/>
      <c r="QDP23" s="85"/>
      <c r="QDQ23" s="77"/>
      <c r="QDR23" s="74"/>
      <c r="QDS23" s="74"/>
      <c r="QDT23" s="85"/>
      <c r="QDU23" s="74"/>
      <c r="QDV23" s="74"/>
      <c r="QDW23" s="85"/>
      <c r="QDX23" s="74"/>
      <c r="QDY23" s="74"/>
      <c r="QDZ23" s="85"/>
      <c r="QEA23" s="74"/>
      <c r="QEB23" s="74"/>
      <c r="QEC23" s="85"/>
      <c r="QED23" s="80"/>
      <c r="QEE23" s="80"/>
      <c r="QEF23" s="85"/>
      <c r="QEG23" s="77"/>
      <c r="QEH23" s="74"/>
      <c r="QEI23" s="74"/>
      <c r="QEJ23" s="85"/>
      <c r="QEK23" s="74"/>
      <c r="QEL23" s="74"/>
      <c r="QEM23" s="85"/>
      <c r="QEN23" s="74"/>
      <c r="QEO23" s="74"/>
      <c r="QEP23" s="85"/>
      <c r="QEQ23" s="74"/>
      <c r="QER23" s="74"/>
      <c r="QES23" s="85"/>
      <c r="QET23" s="80"/>
      <c r="QEU23" s="80"/>
      <c r="QEV23" s="85"/>
      <c r="QEW23" s="77"/>
      <c r="QEX23" s="74"/>
      <c r="QEY23" s="74"/>
      <c r="QEZ23" s="85"/>
      <c r="QFA23" s="74"/>
      <c r="QFB23" s="74"/>
      <c r="QFC23" s="85"/>
      <c r="QFD23" s="74"/>
      <c r="QFE23" s="74"/>
      <c r="QFF23" s="85"/>
      <c r="QFG23" s="74"/>
      <c r="QFH23" s="74"/>
      <c r="QFI23" s="85"/>
      <c r="QFJ23" s="80"/>
      <c r="QFK23" s="80"/>
      <c r="QFL23" s="85"/>
      <c r="QFM23" s="77"/>
      <c r="QFN23" s="74"/>
      <c r="QFO23" s="74"/>
      <c r="QFP23" s="85"/>
      <c r="QFQ23" s="74"/>
      <c r="QFR23" s="74"/>
      <c r="QFS23" s="85"/>
      <c r="QFT23" s="74"/>
      <c r="QFU23" s="74"/>
      <c r="QFV23" s="85"/>
      <c r="QFW23" s="74"/>
      <c r="QFX23" s="74"/>
      <c r="QFY23" s="85"/>
      <c r="QFZ23" s="80"/>
      <c r="QGA23" s="80"/>
      <c r="QGB23" s="85"/>
      <c r="QGC23" s="77"/>
      <c r="QGD23" s="74"/>
      <c r="QGE23" s="74"/>
      <c r="QGF23" s="85"/>
      <c r="QGG23" s="74"/>
      <c r="QGH23" s="74"/>
      <c r="QGI23" s="85"/>
      <c r="QGJ23" s="74"/>
      <c r="QGK23" s="74"/>
      <c r="QGL23" s="85"/>
      <c r="QGM23" s="74"/>
      <c r="QGN23" s="74"/>
      <c r="QGO23" s="85"/>
      <c r="QGP23" s="80"/>
      <c r="QGQ23" s="80"/>
      <c r="QGR23" s="85"/>
      <c r="QGS23" s="77"/>
      <c r="QGT23" s="74"/>
      <c r="QGU23" s="74"/>
      <c r="QGV23" s="85"/>
      <c r="QGW23" s="74"/>
      <c r="QGX23" s="74"/>
      <c r="QGY23" s="85"/>
      <c r="QGZ23" s="74"/>
      <c r="QHA23" s="74"/>
      <c r="QHB23" s="85"/>
      <c r="QHC23" s="74"/>
      <c r="QHD23" s="74"/>
      <c r="QHE23" s="85"/>
      <c r="QHF23" s="80"/>
      <c r="QHG23" s="80"/>
      <c r="QHH23" s="85"/>
      <c r="QHI23" s="77"/>
      <c r="QHJ23" s="74"/>
      <c r="QHK23" s="74"/>
      <c r="QHL23" s="85"/>
      <c r="QHM23" s="74"/>
      <c r="QHN23" s="74"/>
      <c r="QHO23" s="85"/>
      <c r="QHP23" s="74"/>
      <c r="QHQ23" s="74"/>
      <c r="QHR23" s="85"/>
      <c r="QHS23" s="74"/>
      <c r="QHT23" s="74"/>
      <c r="QHU23" s="85"/>
      <c r="QHV23" s="80"/>
      <c r="QHW23" s="80"/>
      <c r="QHX23" s="85"/>
      <c r="QHY23" s="77"/>
      <c r="QHZ23" s="74"/>
      <c r="QIA23" s="74"/>
      <c r="QIB23" s="85"/>
      <c r="QIC23" s="74"/>
      <c r="QID23" s="74"/>
      <c r="QIE23" s="85"/>
      <c r="QIF23" s="74"/>
      <c r="QIG23" s="74"/>
      <c r="QIH23" s="85"/>
      <c r="QII23" s="74"/>
      <c r="QIJ23" s="74"/>
      <c r="QIK23" s="85"/>
      <c r="QIL23" s="80"/>
      <c r="QIM23" s="80"/>
      <c r="QIN23" s="85"/>
      <c r="QIO23" s="77"/>
      <c r="QIP23" s="74"/>
      <c r="QIQ23" s="74"/>
      <c r="QIR23" s="85"/>
      <c r="QIS23" s="74"/>
      <c r="QIT23" s="74"/>
      <c r="QIU23" s="85"/>
      <c r="QIV23" s="74"/>
      <c r="QIW23" s="74"/>
      <c r="QIX23" s="85"/>
      <c r="QIY23" s="74"/>
      <c r="QIZ23" s="74"/>
      <c r="QJA23" s="85"/>
      <c r="QJB23" s="80"/>
      <c r="QJC23" s="80"/>
      <c r="QJD23" s="85"/>
      <c r="QJE23" s="77"/>
      <c r="QJF23" s="74"/>
      <c r="QJG23" s="74"/>
      <c r="QJH23" s="85"/>
      <c r="QJI23" s="74"/>
      <c r="QJJ23" s="74"/>
      <c r="QJK23" s="85"/>
      <c r="QJL23" s="74"/>
      <c r="QJM23" s="74"/>
      <c r="QJN23" s="85"/>
      <c r="QJO23" s="74"/>
      <c r="QJP23" s="74"/>
      <c r="QJQ23" s="85"/>
      <c r="QJR23" s="80"/>
      <c r="QJS23" s="80"/>
      <c r="QJT23" s="85"/>
      <c r="QJU23" s="77"/>
      <c r="QJV23" s="74"/>
      <c r="QJW23" s="74"/>
      <c r="QJX23" s="85"/>
      <c r="QJY23" s="74"/>
      <c r="QJZ23" s="74"/>
      <c r="QKA23" s="85"/>
      <c r="QKB23" s="74"/>
      <c r="QKC23" s="74"/>
      <c r="QKD23" s="85"/>
      <c r="QKE23" s="74"/>
      <c r="QKF23" s="74"/>
      <c r="QKG23" s="85"/>
      <c r="QKH23" s="80"/>
      <c r="QKI23" s="80"/>
      <c r="QKJ23" s="85"/>
      <c r="QKK23" s="77"/>
      <c r="QKL23" s="74"/>
      <c r="QKM23" s="74"/>
      <c r="QKN23" s="85"/>
      <c r="QKO23" s="74"/>
      <c r="QKP23" s="74"/>
      <c r="QKQ23" s="85"/>
      <c r="QKR23" s="74"/>
      <c r="QKS23" s="74"/>
      <c r="QKT23" s="85"/>
      <c r="QKU23" s="74"/>
      <c r="QKV23" s="74"/>
      <c r="QKW23" s="85"/>
      <c r="QKX23" s="80"/>
      <c r="QKY23" s="80"/>
      <c r="QKZ23" s="85"/>
      <c r="QLA23" s="77"/>
      <c r="QLB23" s="74"/>
      <c r="QLC23" s="74"/>
      <c r="QLD23" s="85"/>
      <c r="QLE23" s="74"/>
      <c r="QLF23" s="74"/>
      <c r="QLG23" s="85"/>
      <c r="QLH23" s="74"/>
      <c r="QLI23" s="74"/>
      <c r="QLJ23" s="85"/>
      <c r="QLK23" s="74"/>
      <c r="QLL23" s="74"/>
      <c r="QLM23" s="85"/>
      <c r="QLN23" s="80"/>
      <c r="QLO23" s="80"/>
      <c r="QLP23" s="85"/>
      <c r="QLQ23" s="77"/>
      <c r="QLR23" s="74"/>
      <c r="QLS23" s="74"/>
      <c r="QLT23" s="85"/>
      <c r="QLU23" s="74"/>
      <c r="QLV23" s="74"/>
      <c r="QLW23" s="85"/>
      <c r="QLX23" s="74"/>
      <c r="QLY23" s="74"/>
      <c r="QLZ23" s="85"/>
      <c r="QMA23" s="74"/>
      <c r="QMB23" s="74"/>
      <c r="QMC23" s="85"/>
      <c r="QMD23" s="80"/>
      <c r="QME23" s="80"/>
      <c r="QMF23" s="85"/>
      <c r="QMG23" s="77"/>
      <c r="QMH23" s="74"/>
      <c r="QMI23" s="74"/>
      <c r="QMJ23" s="85"/>
      <c r="QMK23" s="74"/>
      <c r="QML23" s="74"/>
      <c r="QMM23" s="85"/>
      <c r="QMN23" s="74"/>
      <c r="QMO23" s="74"/>
      <c r="QMP23" s="85"/>
      <c r="QMQ23" s="74"/>
      <c r="QMR23" s="74"/>
      <c r="QMS23" s="85"/>
      <c r="QMT23" s="80"/>
      <c r="QMU23" s="80"/>
      <c r="QMV23" s="85"/>
      <c r="QMW23" s="77"/>
      <c r="QMX23" s="74"/>
      <c r="QMY23" s="74"/>
      <c r="QMZ23" s="85"/>
      <c r="QNA23" s="74"/>
      <c r="QNB23" s="74"/>
      <c r="QNC23" s="85"/>
      <c r="QND23" s="74"/>
      <c r="QNE23" s="74"/>
      <c r="QNF23" s="85"/>
      <c r="QNG23" s="74"/>
      <c r="QNH23" s="74"/>
      <c r="QNI23" s="85"/>
      <c r="QNJ23" s="80"/>
      <c r="QNK23" s="80"/>
      <c r="QNL23" s="85"/>
      <c r="QNM23" s="77"/>
      <c r="QNN23" s="74"/>
      <c r="QNO23" s="74"/>
      <c r="QNP23" s="85"/>
      <c r="QNQ23" s="74"/>
      <c r="QNR23" s="74"/>
      <c r="QNS23" s="85"/>
      <c r="QNT23" s="74"/>
      <c r="QNU23" s="74"/>
      <c r="QNV23" s="85"/>
      <c r="QNW23" s="74"/>
      <c r="QNX23" s="74"/>
      <c r="QNY23" s="85"/>
      <c r="QNZ23" s="80"/>
      <c r="QOA23" s="80"/>
      <c r="QOB23" s="85"/>
      <c r="QOC23" s="77"/>
      <c r="QOD23" s="74"/>
      <c r="QOE23" s="74"/>
      <c r="QOF23" s="85"/>
      <c r="QOG23" s="74"/>
      <c r="QOH23" s="74"/>
      <c r="QOI23" s="85"/>
      <c r="QOJ23" s="74"/>
      <c r="QOK23" s="74"/>
      <c r="QOL23" s="85"/>
      <c r="QOM23" s="74"/>
      <c r="QON23" s="74"/>
      <c r="QOO23" s="85"/>
      <c r="QOP23" s="80"/>
      <c r="QOQ23" s="80"/>
      <c r="QOR23" s="85"/>
      <c r="QOS23" s="77"/>
      <c r="QOT23" s="74"/>
      <c r="QOU23" s="74"/>
      <c r="QOV23" s="85"/>
      <c r="QOW23" s="74"/>
      <c r="QOX23" s="74"/>
      <c r="QOY23" s="85"/>
      <c r="QOZ23" s="74"/>
      <c r="QPA23" s="74"/>
      <c r="QPB23" s="85"/>
      <c r="QPC23" s="74"/>
      <c r="QPD23" s="74"/>
      <c r="QPE23" s="85"/>
      <c r="QPF23" s="80"/>
      <c r="QPG23" s="80"/>
      <c r="QPH23" s="85"/>
      <c r="QPI23" s="77"/>
      <c r="QPJ23" s="74"/>
      <c r="QPK23" s="74"/>
      <c r="QPL23" s="85"/>
      <c r="QPM23" s="74"/>
      <c r="QPN23" s="74"/>
      <c r="QPO23" s="85"/>
      <c r="QPP23" s="74"/>
      <c r="QPQ23" s="74"/>
      <c r="QPR23" s="85"/>
      <c r="QPS23" s="74"/>
      <c r="QPT23" s="74"/>
      <c r="QPU23" s="85"/>
      <c r="QPV23" s="80"/>
      <c r="QPW23" s="80"/>
      <c r="QPX23" s="85"/>
      <c r="QPY23" s="77"/>
      <c r="QPZ23" s="74"/>
      <c r="QQA23" s="74"/>
      <c r="QQB23" s="85"/>
      <c r="QQC23" s="74"/>
      <c r="QQD23" s="74"/>
      <c r="QQE23" s="85"/>
      <c r="QQF23" s="74"/>
      <c r="QQG23" s="74"/>
      <c r="QQH23" s="85"/>
      <c r="QQI23" s="74"/>
      <c r="QQJ23" s="74"/>
      <c r="QQK23" s="85"/>
      <c r="QQL23" s="80"/>
      <c r="QQM23" s="80"/>
      <c r="QQN23" s="85"/>
      <c r="QQO23" s="77"/>
      <c r="QQP23" s="74"/>
      <c r="QQQ23" s="74"/>
      <c r="QQR23" s="85"/>
      <c r="QQS23" s="74"/>
      <c r="QQT23" s="74"/>
      <c r="QQU23" s="85"/>
      <c r="QQV23" s="74"/>
      <c r="QQW23" s="74"/>
      <c r="QQX23" s="85"/>
      <c r="QQY23" s="74"/>
      <c r="QQZ23" s="74"/>
      <c r="QRA23" s="85"/>
      <c r="QRB23" s="80"/>
      <c r="QRC23" s="80"/>
      <c r="QRD23" s="85"/>
      <c r="QRE23" s="77"/>
      <c r="QRF23" s="74"/>
      <c r="QRG23" s="74"/>
      <c r="QRH23" s="85"/>
      <c r="QRI23" s="74"/>
      <c r="QRJ23" s="74"/>
      <c r="QRK23" s="85"/>
      <c r="QRL23" s="74"/>
      <c r="QRM23" s="74"/>
      <c r="QRN23" s="85"/>
      <c r="QRO23" s="74"/>
      <c r="QRP23" s="74"/>
      <c r="QRQ23" s="85"/>
      <c r="QRR23" s="80"/>
      <c r="QRS23" s="80"/>
      <c r="QRT23" s="85"/>
      <c r="QRU23" s="77"/>
      <c r="QRV23" s="74"/>
      <c r="QRW23" s="74"/>
      <c r="QRX23" s="85"/>
      <c r="QRY23" s="74"/>
      <c r="QRZ23" s="74"/>
      <c r="QSA23" s="85"/>
      <c r="QSB23" s="74"/>
      <c r="QSC23" s="74"/>
      <c r="QSD23" s="85"/>
      <c r="QSE23" s="74"/>
      <c r="QSF23" s="74"/>
      <c r="QSG23" s="85"/>
      <c r="QSH23" s="80"/>
      <c r="QSI23" s="80"/>
      <c r="QSJ23" s="85"/>
      <c r="QSK23" s="77"/>
      <c r="QSL23" s="74"/>
      <c r="QSM23" s="74"/>
      <c r="QSN23" s="85"/>
      <c r="QSO23" s="74"/>
      <c r="QSP23" s="74"/>
      <c r="QSQ23" s="85"/>
      <c r="QSR23" s="74"/>
      <c r="QSS23" s="74"/>
      <c r="QST23" s="85"/>
      <c r="QSU23" s="74"/>
      <c r="QSV23" s="74"/>
      <c r="QSW23" s="85"/>
      <c r="QSX23" s="80"/>
      <c r="QSY23" s="80"/>
      <c r="QSZ23" s="85"/>
      <c r="QTA23" s="77"/>
      <c r="QTB23" s="74"/>
      <c r="QTC23" s="74"/>
      <c r="QTD23" s="85"/>
      <c r="QTE23" s="74"/>
      <c r="QTF23" s="74"/>
      <c r="QTG23" s="85"/>
      <c r="QTH23" s="74"/>
      <c r="QTI23" s="74"/>
      <c r="QTJ23" s="85"/>
      <c r="QTK23" s="74"/>
      <c r="QTL23" s="74"/>
      <c r="QTM23" s="85"/>
      <c r="QTN23" s="80"/>
      <c r="QTO23" s="80"/>
      <c r="QTP23" s="85"/>
      <c r="QTQ23" s="77"/>
      <c r="QTR23" s="74"/>
      <c r="QTS23" s="74"/>
      <c r="QTT23" s="85"/>
      <c r="QTU23" s="74"/>
      <c r="QTV23" s="74"/>
      <c r="QTW23" s="85"/>
      <c r="QTX23" s="74"/>
      <c r="QTY23" s="74"/>
      <c r="QTZ23" s="85"/>
      <c r="QUA23" s="74"/>
      <c r="QUB23" s="74"/>
      <c r="QUC23" s="85"/>
      <c r="QUD23" s="80"/>
      <c r="QUE23" s="80"/>
      <c r="QUF23" s="85"/>
      <c r="QUG23" s="77"/>
      <c r="QUH23" s="74"/>
      <c r="QUI23" s="74"/>
      <c r="QUJ23" s="85"/>
      <c r="QUK23" s="74"/>
      <c r="QUL23" s="74"/>
      <c r="QUM23" s="85"/>
      <c r="QUN23" s="74"/>
      <c r="QUO23" s="74"/>
      <c r="QUP23" s="85"/>
      <c r="QUQ23" s="74"/>
      <c r="QUR23" s="74"/>
      <c r="QUS23" s="85"/>
      <c r="QUT23" s="80"/>
      <c r="QUU23" s="80"/>
      <c r="QUV23" s="85"/>
      <c r="QUW23" s="77"/>
      <c r="QUX23" s="74"/>
      <c r="QUY23" s="74"/>
      <c r="QUZ23" s="85"/>
      <c r="QVA23" s="74"/>
      <c r="QVB23" s="74"/>
      <c r="QVC23" s="85"/>
      <c r="QVD23" s="74"/>
      <c r="QVE23" s="74"/>
      <c r="QVF23" s="85"/>
      <c r="QVG23" s="74"/>
      <c r="QVH23" s="74"/>
      <c r="QVI23" s="85"/>
      <c r="QVJ23" s="80"/>
      <c r="QVK23" s="80"/>
      <c r="QVL23" s="85"/>
      <c r="QVM23" s="77"/>
      <c r="QVN23" s="74"/>
      <c r="QVO23" s="74"/>
      <c r="QVP23" s="85"/>
      <c r="QVQ23" s="74"/>
      <c r="QVR23" s="74"/>
      <c r="QVS23" s="85"/>
      <c r="QVT23" s="74"/>
      <c r="QVU23" s="74"/>
      <c r="QVV23" s="85"/>
      <c r="QVW23" s="74"/>
      <c r="QVX23" s="74"/>
      <c r="QVY23" s="85"/>
      <c r="QVZ23" s="80"/>
      <c r="QWA23" s="80"/>
      <c r="QWB23" s="85"/>
      <c r="QWC23" s="77"/>
      <c r="QWD23" s="74"/>
      <c r="QWE23" s="74"/>
      <c r="QWF23" s="85"/>
      <c r="QWG23" s="74"/>
      <c r="QWH23" s="74"/>
      <c r="QWI23" s="85"/>
      <c r="QWJ23" s="74"/>
      <c r="QWK23" s="74"/>
      <c r="QWL23" s="85"/>
      <c r="QWM23" s="74"/>
      <c r="QWN23" s="74"/>
      <c r="QWO23" s="85"/>
      <c r="QWP23" s="80"/>
      <c r="QWQ23" s="80"/>
      <c r="QWR23" s="85"/>
      <c r="QWS23" s="77"/>
      <c r="QWT23" s="74"/>
      <c r="QWU23" s="74"/>
      <c r="QWV23" s="85"/>
      <c r="QWW23" s="74"/>
      <c r="QWX23" s="74"/>
      <c r="QWY23" s="85"/>
      <c r="QWZ23" s="74"/>
      <c r="QXA23" s="74"/>
      <c r="QXB23" s="85"/>
      <c r="QXC23" s="74"/>
      <c r="QXD23" s="74"/>
      <c r="QXE23" s="85"/>
      <c r="QXF23" s="80"/>
      <c r="QXG23" s="80"/>
      <c r="QXH23" s="85"/>
      <c r="QXI23" s="77"/>
      <c r="QXJ23" s="74"/>
      <c r="QXK23" s="74"/>
      <c r="QXL23" s="85"/>
      <c r="QXM23" s="74"/>
      <c r="QXN23" s="74"/>
      <c r="QXO23" s="85"/>
      <c r="QXP23" s="74"/>
      <c r="QXQ23" s="74"/>
      <c r="QXR23" s="85"/>
      <c r="QXS23" s="74"/>
      <c r="QXT23" s="74"/>
      <c r="QXU23" s="85"/>
      <c r="QXV23" s="80"/>
      <c r="QXW23" s="80"/>
      <c r="QXX23" s="85"/>
      <c r="QXY23" s="77"/>
      <c r="QXZ23" s="74"/>
      <c r="QYA23" s="74"/>
      <c r="QYB23" s="85"/>
      <c r="QYC23" s="74"/>
      <c r="QYD23" s="74"/>
      <c r="QYE23" s="85"/>
      <c r="QYF23" s="74"/>
      <c r="QYG23" s="74"/>
      <c r="QYH23" s="85"/>
      <c r="QYI23" s="74"/>
      <c r="QYJ23" s="74"/>
      <c r="QYK23" s="85"/>
      <c r="QYL23" s="80"/>
      <c r="QYM23" s="80"/>
      <c r="QYN23" s="85"/>
      <c r="QYO23" s="77"/>
      <c r="QYP23" s="74"/>
      <c r="QYQ23" s="74"/>
      <c r="QYR23" s="85"/>
      <c r="QYS23" s="74"/>
      <c r="QYT23" s="74"/>
      <c r="QYU23" s="85"/>
      <c r="QYV23" s="74"/>
      <c r="QYW23" s="74"/>
      <c r="QYX23" s="85"/>
      <c r="QYY23" s="74"/>
      <c r="QYZ23" s="74"/>
      <c r="QZA23" s="85"/>
      <c r="QZB23" s="80"/>
      <c r="QZC23" s="80"/>
      <c r="QZD23" s="85"/>
      <c r="QZE23" s="77"/>
      <c r="QZF23" s="74"/>
      <c r="QZG23" s="74"/>
      <c r="QZH23" s="85"/>
      <c r="QZI23" s="74"/>
      <c r="QZJ23" s="74"/>
      <c r="QZK23" s="85"/>
      <c r="QZL23" s="74"/>
      <c r="QZM23" s="74"/>
      <c r="QZN23" s="85"/>
      <c r="QZO23" s="74"/>
      <c r="QZP23" s="74"/>
      <c r="QZQ23" s="85"/>
      <c r="QZR23" s="80"/>
      <c r="QZS23" s="80"/>
      <c r="QZT23" s="85"/>
      <c r="QZU23" s="77"/>
      <c r="QZV23" s="74"/>
      <c r="QZW23" s="74"/>
      <c r="QZX23" s="85"/>
      <c r="QZY23" s="74"/>
      <c r="QZZ23" s="74"/>
      <c r="RAA23" s="85"/>
      <c r="RAB23" s="74"/>
      <c r="RAC23" s="74"/>
      <c r="RAD23" s="85"/>
      <c r="RAE23" s="74"/>
      <c r="RAF23" s="74"/>
      <c r="RAG23" s="85"/>
      <c r="RAH23" s="80"/>
      <c r="RAI23" s="80"/>
      <c r="RAJ23" s="85"/>
      <c r="RAK23" s="77"/>
      <c r="RAL23" s="74"/>
      <c r="RAM23" s="74"/>
      <c r="RAN23" s="85"/>
      <c r="RAO23" s="74"/>
      <c r="RAP23" s="74"/>
      <c r="RAQ23" s="85"/>
      <c r="RAR23" s="74"/>
      <c r="RAS23" s="74"/>
      <c r="RAT23" s="85"/>
      <c r="RAU23" s="74"/>
      <c r="RAV23" s="74"/>
      <c r="RAW23" s="85"/>
      <c r="RAX23" s="80"/>
      <c r="RAY23" s="80"/>
      <c r="RAZ23" s="85"/>
      <c r="RBA23" s="77"/>
      <c r="RBB23" s="74"/>
      <c r="RBC23" s="74"/>
      <c r="RBD23" s="85"/>
      <c r="RBE23" s="74"/>
      <c r="RBF23" s="74"/>
      <c r="RBG23" s="85"/>
      <c r="RBH23" s="74"/>
      <c r="RBI23" s="74"/>
      <c r="RBJ23" s="85"/>
      <c r="RBK23" s="74"/>
      <c r="RBL23" s="74"/>
      <c r="RBM23" s="85"/>
      <c r="RBN23" s="80"/>
      <c r="RBO23" s="80"/>
      <c r="RBP23" s="85"/>
      <c r="RBQ23" s="77"/>
      <c r="RBR23" s="74"/>
      <c r="RBS23" s="74"/>
      <c r="RBT23" s="85"/>
      <c r="RBU23" s="74"/>
      <c r="RBV23" s="74"/>
      <c r="RBW23" s="85"/>
      <c r="RBX23" s="74"/>
      <c r="RBY23" s="74"/>
      <c r="RBZ23" s="85"/>
      <c r="RCA23" s="74"/>
      <c r="RCB23" s="74"/>
      <c r="RCC23" s="85"/>
      <c r="RCD23" s="80"/>
      <c r="RCE23" s="80"/>
      <c r="RCF23" s="85"/>
      <c r="RCG23" s="77"/>
      <c r="RCH23" s="74"/>
      <c r="RCI23" s="74"/>
      <c r="RCJ23" s="85"/>
      <c r="RCK23" s="74"/>
      <c r="RCL23" s="74"/>
      <c r="RCM23" s="85"/>
      <c r="RCN23" s="74"/>
      <c r="RCO23" s="74"/>
      <c r="RCP23" s="85"/>
      <c r="RCQ23" s="74"/>
      <c r="RCR23" s="74"/>
      <c r="RCS23" s="85"/>
      <c r="RCT23" s="80"/>
      <c r="RCU23" s="80"/>
      <c r="RCV23" s="85"/>
      <c r="RCW23" s="77"/>
      <c r="RCX23" s="74"/>
      <c r="RCY23" s="74"/>
      <c r="RCZ23" s="85"/>
      <c r="RDA23" s="74"/>
      <c r="RDB23" s="74"/>
      <c r="RDC23" s="85"/>
      <c r="RDD23" s="74"/>
      <c r="RDE23" s="74"/>
      <c r="RDF23" s="85"/>
      <c r="RDG23" s="74"/>
      <c r="RDH23" s="74"/>
      <c r="RDI23" s="85"/>
      <c r="RDJ23" s="80"/>
      <c r="RDK23" s="80"/>
      <c r="RDL23" s="85"/>
      <c r="RDM23" s="77"/>
      <c r="RDN23" s="74"/>
      <c r="RDO23" s="74"/>
      <c r="RDP23" s="85"/>
      <c r="RDQ23" s="74"/>
      <c r="RDR23" s="74"/>
      <c r="RDS23" s="85"/>
      <c r="RDT23" s="74"/>
      <c r="RDU23" s="74"/>
      <c r="RDV23" s="85"/>
      <c r="RDW23" s="74"/>
      <c r="RDX23" s="74"/>
      <c r="RDY23" s="85"/>
      <c r="RDZ23" s="80"/>
      <c r="REA23" s="80"/>
      <c r="REB23" s="85"/>
      <c r="REC23" s="77"/>
      <c r="RED23" s="74"/>
      <c r="REE23" s="74"/>
      <c r="REF23" s="85"/>
      <c r="REG23" s="74"/>
      <c r="REH23" s="74"/>
      <c r="REI23" s="85"/>
      <c r="REJ23" s="74"/>
      <c r="REK23" s="74"/>
      <c r="REL23" s="85"/>
      <c r="REM23" s="74"/>
      <c r="REN23" s="74"/>
      <c r="REO23" s="85"/>
      <c r="REP23" s="80"/>
      <c r="REQ23" s="80"/>
      <c r="RER23" s="85"/>
      <c r="RES23" s="77"/>
      <c r="RET23" s="74"/>
      <c r="REU23" s="74"/>
      <c r="REV23" s="85"/>
      <c r="REW23" s="74"/>
      <c r="REX23" s="74"/>
      <c r="REY23" s="85"/>
      <c r="REZ23" s="74"/>
      <c r="RFA23" s="74"/>
      <c r="RFB23" s="85"/>
      <c r="RFC23" s="74"/>
      <c r="RFD23" s="74"/>
      <c r="RFE23" s="85"/>
      <c r="RFF23" s="80"/>
      <c r="RFG23" s="80"/>
      <c r="RFH23" s="85"/>
      <c r="RFI23" s="77"/>
      <c r="RFJ23" s="74"/>
      <c r="RFK23" s="74"/>
      <c r="RFL23" s="85"/>
      <c r="RFM23" s="74"/>
      <c r="RFN23" s="74"/>
      <c r="RFO23" s="85"/>
      <c r="RFP23" s="74"/>
      <c r="RFQ23" s="74"/>
      <c r="RFR23" s="85"/>
      <c r="RFS23" s="74"/>
      <c r="RFT23" s="74"/>
      <c r="RFU23" s="85"/>
      <c r="RFV23" s="80"/>
      <c r="RFW23" s="80"/>
      <c r="RFX23" s="85"/>
      <c r="RFY23" s="77"/>
      <c r="RFZ23" s="74"/>
      <c r="RGA23" s="74"/>
      <c r="RGB23" s="85"/>
      <c r="RGC23" s="74"/>
      <c r="RGD23" s="74"/>
      <c r="RGE23" s="85"/>
      <c r="RGF23" s="74"/>
      <c r="RGG23" s="74"/>
      <c r="RGH23" s="85"/>
      <c r="RGI23" s="74"/>
      <c r="RGJ23" s="74"/>
      <c r="RGK23" s="85"/>
      <c r="RGL23" s="80"/>
      <c r="RGM23" s="80"/>
      <c r="RGN23" s="85"/>
      <c r="RGO23" s="77"/>
      <c r="RGP23" s="74"/>
      <c r="RGQ23" s="74"/>
      <c r="RGR23" s="85"/>
      <c r="RGS23" s="74"/>
      <c r="RGT23" s="74"/>
      <c r="RGU23" s="85"/>
      <c r="RGV23" s="74"/>
      <c r="RGW23" s="74"/>
      <c r="RGX23" s="85"/>
      <c r="RGY23" s="74"/>
      <c r="RGZ23" s="74"/>
      <c r="RHA23" s="85"/>
      <c r="RHB23" s="80"/>
      <c r="RHC23" s="80"/>
      <c r="RHD23" s="85"/>
      <c r="RHE23" s="77"/>
      <c r="RHF23" s="74"/>
      <c r="RHG23" s="74"/>
      <c r="RHH23" s="85"/>
      <c r="RHI23" s="74"/>
      <c r="RHJ23" s="74"/>
      <c r="RHK23" s="85"/>
      <c r="RHL23" s="74"/>
      <c r="RHM23" s="74"/>
      <c r="RHN23" s="85"/>
      <c r="RHO23" s="74"/>
      <c r="RHP23" s="74"/>
      <c r="RHQ23" s="85"/>
      <c r="RHR23" s="80"/>
      <c r="RHS23" s="80"/>
      <c r="RHT23" s="85"/>
      <c r="RHU23" s="77"/>
      <c r="RHV23" s="74"/>
      <c r="RHW23" s="74"/>
      <c r="RHX23" s="85"/>
      <c r="RHY23" s="74"/>
      <c r="RHZ23" s="74"/>
      <c r="RIA23" s="85"/>
      <c r="RIB23" s="74"/>
      <c r="RIC23" s="74"/>
      <c r="RID23" s="85"/>
      <c r="RIE23" s="74"/>
      <c r="RIF23" s="74"/>
      <c r="RIG23" s="85"/>
      <c r="RIH23" s="80"/>
      <c r="RII23" s="80"/>
      <c r="RIJ23" s="85"/>
      <c r="RIK23" s="77"/>
      <c r="RIL23" s="74"/>
      <c r="RIM23" s="74"/>
      <c r="RIN23" s="85"/>
      <c r="RIO23" s="74"/>
      <c r="RIP23" s="74"/>
      <c r="RIQ23" s="85"/>
      <c r="RIR23" s="74"/>
      <c r="RIS23" s="74"/>
      <c r="RIT23" s="85"/>
      <c r="RIU23" s="74"/>
      <c r="RIV23" s="74"/>
      <c r="RIW23" s="85"/>
      <c r="RIX23" s="80"/>
      <c r="RIY23" s="80"/>
      <c r="RIZ23" s="85"/>
      <c r="RJA23" s="77"/>
      <c r="RJB23" s="74"/>
      <c r="RJC23" s="74"/>
      <c r="RJD23" s="85"/>
      <c r="RJE23" s="74"/>
      <c r="RJF23" s="74"/>
      <c r="RJG23" s="85"/>
      <c r="RJH23" s="74"/>
      <c r="RJI23" s="74"/>
      <c r="RJJ23" s="85"/>
      <c r="RJK23" s="74"/>
      <c r="RJL23" s="74"/>
      <c r="RJM23" s="85"/>
      <c r="RJN23" s="80"/>
      <c r="RJO23" s="80"/>
      <c r="RJP23" s="85"/>
      <c r="RJQ23" s="77"/>
      <c r="RJR23" s="74"/>
      <c r="RJS23" s="74"/>
      <c r="RJT23" s="85"/>
      <c r="RJU23" s="74"/>
      <c r="RJV23" s="74"/>
      <c r="RJW23" s="85"/>
      <c r="RJX23" s="74"/>
      <c r="RJY23" s="74"/>
      <c r="RJZ23" s="85"/>
      <c r="RKA23" s="74"/>
      <c r="RKB23" s="74"/>
      <c r="RKC23" s="85"/>
      <c r="RKD23" s="80"/>
      <c r="RKE23" s="80"/>
      <c r="RKF23" s="85"/>
      <c r="RKG23" s="77"/>
      <c r="RKH23" s="74"/>
      <c r="RKI23" s="74"/>
      <c r="RKJ23" s="85"/>
      <c r="RKK23" s="74"/>
      <c r="RKL23" s="74"/>
      <c r="RKM23" s="85"/>
      <c r="RKN23" s="74"/>
      <c r="RKO23" s="74"/>
      <c r="RKP23" s="85"/>
      <c r="RKQ23" s="74"/>
      <c r="RKR23" s="74"/>
      <c r="RKS23" s="85"/>
      <c r="RKT23" s="80"/>
      <c r="RKU23" s="80"/>
      <c r="RKV23" s="85"/>
      <c r="RKW23" s="77"/>
      <c r="RKX23" s="74"/>
      <c r="RKY23" s="74"/>
      <c r="RKZ23" s="85"/>
      <c r="RLA23" s="74"/>
      <c r="RLB23" s="74"/>
      <c r="RLC23" s="85"/>
      <c r="RLD23" s="74"/>
      <c r="RLE23" s="74"/>
      <c r="RLF23" s="85"/>
      <c r="RLG23" s="74"/>
      <c r="RLH23" s="74"/>
      <c r="RLI23" s="85"/>
      <c r="RLJ23" s="80"/>
      <c r="RLK23" s="80"/>
      <c r="RLL23" s="85"/>
      <c r="RLM23" s="77"/>
      <c r="RLN23" s="74"/>
      <c r="RLO23" s="74"/>
      <c r="RLP23" s="85"/>
      <c r="RLQ23" s="74"/>
      <c r="RLR23" s="74"/>
      <c r="RLS23" s="85"/>
      <c r="RLT23" s="74"/>
      <c r="RLU23" s="74"/>
      <c r="RLV23" s="85"/>
      <c r="RLW23" s="74"/>
      <c r="RLX23" s="74"/>
      <c r="RLY23" s="85"/>
      <c r="RLZ23" s="80"/>
      <c r="RMA23" s="80"/>
      <c r="RMB23" s="85"/>
      <c r="RMC23" s="77"/>
      <c r="RMD23" s="74"/>
      <c r="RME23" s="74"/>
      <c r="RMF23" s="85"/>
      <c r="RMG23" s="74"/>
      <c r="RMH23" s="74"/>
      <c r="RMI23" s="85"/>
      <c r="RMJ23" s="74"/>
      <c r="RMK23" s="74"/>
      <c r="RML23" s="85"/>
      <c r="RMM23" s="74"/>
      <c r="RMN23" s="74"/>
      <c r="RMO23" s="85"/>
      <c r="RMP23" s="80"/>
      <c r="RMQ23" s="80"/>
      <c r="RMR23" s="85"/>
      <c r="RMS23" s="77"/>
      <c r="RMT23" s="74"/>
      <c r="RMU23" s="74"/>
      <c r="RMV23" s="85"/>
      <c r="RMW23" s="74"/>
      <c r="RMX23" s="74"/>
      <c r="RMY23" s="85"/>
      <c r="RMZ23" s="74"/>
      <c r="RNA23" s="74"/>
      <c r="RNB23" s="85"/>
      <c r="RNC23" s="74"/>
      <c r="RND23" s="74"/>
      <c r="RNE23" s="85"/>
      <c r="RNF23" s="80"/>
      <c r="RNG23" s="80"/>
      <c r="RNH23" s="85"/>
      <c r="RNI23" s="77"/>
      <c r="RNJ23" s="74"/>
      <c r="RNK23" s="74"/>
      <c r="RNL23" s="85"/>
      <c r="RNM23" s="74"/>
      <c r="RNN23" s="74"/>
      <c r="RNO23" s="85"/>
      <c r="RNP23" s="74"/>
      <c r="RNQ23" s="74"/>
      <c r="RNR23" s="85"/>
      <c r="RNS23" s="74"/>
      <c r="RNT23" s="74"/>
      <c r="RNU23" s="85"/>
      <c r="RNV23" s="80"/>
      <c r="RNW23" s="80"/>
      <c r="RNX23" s="85"/>
      <c r="RNY23" s="77"/>
      <c r="RNZ23" s="74"/>
      <c r="ROA23" s="74"/>
      <c r="ROB23" s="85"/>
      <c r="ROC23" s="74"/>
      <c r="ROD23" s="74"/>
      <c r="ROE23" s="85"/>
      <c r="ROF23" s="74"/>
      <c r="ROG23" s="74"/>
      <c r="ROH23" s="85"/>
      <c r="ROI23" s="74"/>
      <c r="ROJ23" s="74"/>
      <c r="ROK23" s="85"/>
      <c r="ROL23" s="80"/>
      <c r="ROM23" s="80"/>
      <c r="RON23" s="85"/>
      <c r="ROO23" s="77"/>
      <c r="ROP23" s="74"/>
      <c r="ROQ23" s="74"/>
      <c r="ROR23" s="85"/>
      <c r="ROS23" s="74"/>
      <c r="ROT23" s="74"/>
      <c r="ROU23" s="85"/>
      <c r="ROV23" s="74"/>
      <c r="ROW23" s="74"/>
      <c r="ROX23" s="85"/>
      <c r="ROY23" s="74"/>
      <c r="ROZ23" s="74"/>
      <c r="RPA23" s="85"/>
      <c r="RPB23" s="80"/>
      <c r="RPC23" s="80"/>
      <c r="RPD23" s="85"/>
      <c r="RPE23" s="77"/>
      <c r="RPF23" s="74"/>
      <c r="RPG23" s="74"/>
      <c r="RPH23" s="85"/>
      <c r="RPI23" s="74"/>
      <c r="RPJ23" s="74"/>
      <c r="RPK23" s="85"/>
      <c r="RPL23" s="74"/>
      <c r="RPM23" s="74"/>
      <c r="RPN23" s="85"/>
      <c r="RPO23" s="74"/>
      <c r="RPP23" s="74"/>
      <c r="RPQ23" s="85"/>
      <c r="RPR23" s="80"/>
      <c r="RPS23" s="80"/>
      <c r="RPT23" s="85"/>
      <c r="RPU23" s="77"/>
      <c r="RPV23" s="74"/>
      <c r="RPW23" s="74"/>
      <c r="RPX23" s="85"/>
      <c r="RPY23" s="74"/>
      <c r="RPZ23" s="74"/>
      <c r="RQA23" s="85"/>
      <c r="RQB23" s="74"/>
      <c r="RQC23" s="74"/>
      <c r="RQD23" s="85"/>
      <c r="RQE23" s="74"/>
      <c r="RQF23" s="74"/>
      <c r="RQG23" s="85"/>
      <c r="RQH23" s="80"/>
      <c r="RQI23" s="80"/>
      <c r="RQJ23" s="85"/>
      <c r="RQK23" s="77"/>
      <c r="RQL23" s="74"/>
      <c r="RQM23" s="74"/>
      <c r="RQN23" s="85"/>
      <c r="RQO23" s="74"/>
      <c r="RQP23" s="74"/>
      <c r="RQQ23" s="85"/>
      <c r="RQR23" s="74"/>
      <c r="RQS23" s="74"/>
      <c r="RQT23" s="85"/>
      <c r="RQU23" s="74"/>
      <c r="RQV23" s="74"/>
      <c r="RQW23" s="85"/>
      <c r="RQX23" s="80"/>
      <c r="RQY23" s="80"/>
      <c r="RQZ23" s="85"/>
      <c r="RRA23" s="77"/>
      <c r="RRB23" s="74"/>
      <c r="RRC23" s="74"/>
      <c r="RRD23" s="85"/>
      <c r="RRE23" s="74"/>
      <c r="RRF23" s="74"/>
      <c r="RRG23" s="85"/>
      <c r="RRH23" s="74"/>
      <c r="RRI23" s="74"/>
      <c r="RRJ23" s="85"/>
      <c r="RRK23" s="74"/>
      <c r="RRL23" s="74"/>
      <c r="RRM23" s="85"/>
      <c r="RRN23" s="80"/>
      <c r="RRO23" s="80"/>
      <c r="RRP23" s="85"/>
      <c r="RRQ23" s="77"/>
      <c r="RRR23" s="74"/>
      <c r="RRS23" s="74"/>
      <c r="RRT23" s="85"/>
      <c r="RRU23" s="74"/>
      <c r="RRV23" s="74"/>
      <c r="RRW23" s="85"/>
      <c r="RRX23" s="74"/>
      <c r="RRY23" s="74"/>
      <c r="RRZ23" s="85"/>
      <c r="RSA23" s="74"/>
      <c r="RSB23" s="74"/>
      <c r="RSC23" s="85"/>
      <c r="RSD23" s="80"/>
      <c r="RSE23" s="80"/>
      <c r="RSF23" s="85"/>
      <c r="RSG23" s="77"/>
      <c r="RSH23" s="74"/>
      <c r="RSI23" s="74"/>
      <c r="RSJ23" s="85"/>
      <c r="RSK23" s="74"/>
      <c r="RSL23" s="74"/>
      <c r="RSM23" s="85"/>
      <c r="RSN23" s="74"/>
      <c r="RSO23" s="74"/>
      <c r="RSP23" s="85"/>
      <c r="RSQ23" s="74"/>
      <c r="RSR23" s="74"/>
      <c r="RSS23" s="85"/>
      <c r="RST23" s="80"/>
      <c r="RSU23" s="80"/>
      <c r="RSV23" s="85"/>
      <c r="RSW23" s="77"/>
      <c r="RSX23" s="74"/>
      <c r="RSY23" s="74"/>
      <c r="RSZ23" s="85"/>
      <c r="RTA23" s="74"/>
      <c r="RTB23" s="74"/>
      <c r="RTC23" s="85"/>
      <c r="RTD23" s="74"/>
      <c r="RTE23" s="74"/>
      <c r="RTF23" s="85"/>
      <c r="RTG23" s="74"/>
      <c r="RTH23" s="74"/>
      <c r="RTI23" s="85"/>
      <c r="RTJ23" s="80"/>
      <c r="RTK23" s="80"/>
      <c r="RTL23" s="85"/>
      <c r="RTM23" s="77"/>
      <c r="RTN23" s="74"/>
      <c r="RTO23" s="74"/>
      <c r="RTP23" s="85"/>
      <c r="RTQ23" s="74"/>
      <c r="RTR23" s="74"/>
      <c r="RTS23" s="85"/>
      <c r="RTT23" s="74"/>
      <c r="RTU23" s="74"/>
      <c r="RTV23" s="85"/>
      <c r="RTW23" s="74"/>
      <c r="RTX23" s="74"/>
      <c r="RTY23" s="85"/>
      <c r="RTZ23" s="80"/>
      <c r="RUA23" s="80"/>
      <c r="RUB23" s="85"/>
      <c r="RUC23" s="77"/>
      <c r="RUD23" s="74"/>
      <c r="RUE23" s="74"/>
      <c r="RUF23" s="85"/>
      <c r="RUG23" s="74"/>
      <c r="RUH23" s="74"/>
      <c r="RUI23" s="85"/>
      <c r="RUJ23" s="74"/>
      <c r="RUK23" s="74"/>
      <c r="RUL23" s="85"/>
      <c r="RUM23" s="74"/>
      <c r="RUN23" s="74"/>
      <c r="RUO23" s="85"/>
      <c r="RUP23" s="80"/>
      <c r="RUQ23" s="80"/>
      <c r="RUR23" s="85"/>
      <c r="RUS23" s="77"/>
      <c r="RUT23" s="74"/>
      <c r="RUU23" s="74"/>
      <c r="RUV23" s="85"/>
      <c r="RUW23" s="74"/>
      <c r="RUX23" s="74"/>
      <c r="RUY23" s="85"/>
      <c r="RUZ23" s="74"/>
      <c r="RVA23" s="74"/>
      <c r="RVB23" s="85"/>
      <c r="RVC23" s="74"/>
      <c r="RVD23" s="74"/>
      <c r="RVE23" s="85"/>
      <c r="RVF23" s="80"/>
      <c r="RVG23" s="80"/>
      <c r="RVH23" s="85"/>
      <c r="RVI23" s="77"/>
      <c r="RVJ23" s="74"/>
      <c r="RVK23" s="74"/>
      <c r="RVL23" s="85"/>
      <c r="RVM23" s="74"/>
      <c r="RVN23" s="74"/>
      <c r="RVO23" s="85"/>
      <c r="RVP23" s="74"/>
      <c r="RVQ23" s="74"/>
      <c r="RVR23" s="85"/>
      <c r="RVS23" s="74"/>
      <c r="RVT23" s="74"/>
      <c r="RVU23" s="85"/>
      <c r="RVV23" s="80"/>
      <c r="RVW23" s="80"/>
      <c r="RVX23" s="85"/>
      <c r="RVY23" s="77"/>
      <c r="RVZ23" s="74"/>
      <c r="RWA23" s="74"/>
      <c r="RWB23" s="85"/>
      <c r="RWC23" s="74"/>
      <c r="RWD23" s="74"/>
      <c r="RWE23" s="85"/>
      <c r="RWF23" s="74"/>
      <c r="RWG23" s="74"/>
      <c r="RWH23" s="85"/>
      <c r="RWI23" s="74"/>
      <c r="RWJ23" s="74"/>
      <c r="RWK23" s="85"/>
      <c r="RWL23" s="80"/>
      <c r="RWM23" s="80"/>
      <c r="RWN23" s="85"/>
      <c r="RWO23" s="77"/>
      <c r="RWP23" s="74"/>
      <c r="RWQ23" s="74"/>
      <c r="RWR23" s="85"/>
      <c r="RWS23" s="74"/>
      <c r="RWT23" s="74"/>
      <c r="RWU23" s="85"/>
      <c r="RWV23" s="74"/>
      <c r="RWW23" s="74"/>
      <c r="RWX23" s="85"/>
      <c r="RWY23" s="74"/>
      <c r="RWZ23" s="74"/>
      <c r="RXA23" s="85"/>
      <c r="RXB23" s="80"/>
      <c r="RXC23" s="80"/>
      <c r="RXD23" s="85"/>
      <c r="RXE23" s="77"/>
      <c r="RXF23" s="74"/>
      <c r="RXG23" s="74"/>
      <c r="RXH23" s="85"/>
      <c r="RXI23" s="74"/>
      <c r="RXJ23" s="74"/>
      <c r="RXK23" s="85"/>
      <c r="RXL23" s="74"/>
      <c r="RXM23" s="74"/>
      <c r="RXN23" s="85"/>
      <c r="RXO23" s="74"/>
      <c r="RXP23" s="74"/>
      <c r="RXQ23" s="85"/>
      <c r="RXR23" s="80"/>
      <c r="RXS23" s="80"/>
      <c r="RXT23" s="85"/>
      <c r="RXU23" s="77"/>
      <c r="RXV23" s="74"/>
      <c r="RXW23" s="74"/>
      <c r="RXX23" s="85"/>
      <c r="RXY23" s="74"/>
      <c r="RXZ23" s="74"/>
      <c r="RYA23" s="85"/>
      <c r="RYB23" s="74"/>
      <c r="RYC23" s="74"/>
      <c r="RYD23" s="85"/>
      <c r="RYE23" s="74"/>
      <c r="RYF23" s="74"/>
      <c r="RYG23" s="85"/>
      <c r="RYH23" s="80"/>
      <c r="RYI23" s="80"/>
      <c r="RYJ23" s="85"/>
      <c r="RYK23" s="77"/>
      <c r="RYL23" s="74"/>
      <c r="RYM23" s="74"/>
      <c r="RYN23" s="85"/>
      <c r="RYO23" s="74"/>
      <c r="RYP23" s="74"/>
      <c r="RYQ23" s="85"/>
      <c r="RYR23" s="74"/>
      <c r="RYS23" s="74"/>
      <c r="RYT23" s="85"/>
      <c r="RYU23" s="74"/>
      <c r="RYV23" s="74"/>
      <c r="RYW23" s="85"/>
      <c r="RYX23" s="80"/>
      <c r="RYY23" s="80"/>
      <c r="RYZ23" s="85"/>
      <c r="RZA23" s="77"/>
      <c r="RZB23" s="74"/>
      <c r="RZC23" s="74"/>
      <c r="RZD23" s="85"/>
      <c r="RZE23" s="74"/>
      <c r="RZF23" s="74"/>
      <c r="RZG23" s="85"/>
      <c r="RZH23" s="74"/>
      <c r="RZI23" s="74"/>
      <c r="RZJ23" s="85"/>
      <c r="RZK23" s="74"/>
      <c r="RZL23" s="74"/>
      <c r="RZM23" s="85"/>
      <c r="RZN23" s="80"/>
      <c r="RZO23" s="80"/>
      <c r="RZP23" s="85"/>
      <c r="RZQ23" s="77"/>
      <c r="RZR23" s="74"/>
      <c r="RZS23" s="74"/>
      <c r="RZT23" s="85"/>
      <c r="RZU23" s="74"/>
      <c r="RZV23" s="74"/>
      <c r="RZW23" s="85"/>
      <c r="RZX23" s="74"/>
      <c r="RZY23" s="74"/>
      <c r="RZZ23" s="85"/>
      <c r="SAA23" s="74"/>
      <c r="SAB23" s="74"/>
      <c r="SAC23" s="85"/>
      <c r="SAD23" s="80"/>
      <c r="SAE23" s="80"/>
      <c r="SAF23" s="85"/>
      <c r="SAG23" s="77"/>
      <c r="SAH23" s="74"/>
      <c r="SAI23" s="74"/>
      <c r="SAJ23" s="85"/>
      <c r="SAK23" s="74"/>
      <c r="SAL23" s="74"/>
      <c r="SAM23" s="85"/>
      <c r="SAN23" s="74"/>
      <c r="SAO23" s="74"/>
      <c r="SAP23" s="85"/>
      <c r="SAQ23" s="74"/>
      <c r="SAR23" s="74"/>
      <c r="SAS23" s="85"/>
      <c r="SAT23" s="80"/>
      <c r="SAU23" s="80"/>
      <c r="SAV23" s="85"/>
      <c r="SAW23" s="77"/>
      <c r="SAX23" s="74"/>
      <c r="SAY23" s="74"/>
      <c r="SAZ23" s="85"/>
      <c r="SBA23" s="74"/>
      <c r="SBB23" s="74"/>
      <c r="SBC23" s="85"/>
      <c r="SBD23" s="74"/>
      <c r="SBE23" s="74"/>
      <c r="SBF23" s="85"/>
      <c r="SBG23" s="74"/>
      <c r="SBH23" s="74"/>
      <c r="SBI23" s="85"/>
      <c r="SBJ23" s="80"/>
      <c r="SBK23" s="80"/>
      <c r="SBL23" s="85"/>
      <c r="SBM23" s="77"/>
      <c r="SBN23" s="74"/>
      <c r="SBO23" s="74"/>
      <c r="SBP23" s="85"/>
      <c r="SBQ23" s="74"/>
      <c r="SBR23" s="74"/>
      <c r="SBS23" s="85"/>
      <c r="SBT23" s="74"/>
      <c r="SBU23" s="74"/>
      <c r="SBV23" s="85"/>
      <c r="SBW23" s="74"/>
      <c r="SBX23" s="74"/>
      <c r="SBY23" s="85"/>
      <c r="SBZ23" s="80"/>
      <c r="SCA23" s="80"/>
      <c r="SCB23" s="85"/>
      <c r="SCC23" s="77"/>
      <c r="SCD23" s="74"/>
      <c r="SCE23" s="74"/>
      <c r="SCF23" s="85"/>
      <c r="SCG23" s="74"/>
      <c r="SCH23" s="74"/>
      <c r="SCI23" s="85"/>
      <c r="SCJ23" s="74"/>
      <c r="SCK23" s="74"/>
      <c r="SCL23" s="85"/>
      <c r="SCM23" s="74"/>
      <c r="SCN23" s="74"/>
      <c r="SCO23" s="85"/>
      <c r="SCP23" s="80"/>
      <c r="SCQ23" s="80"/>
      <c r="SCR23" s="85"/>
      <c r="SCS23" s="77"/>
      <c r="SCT23" s="74"/>
      <c r="SCU23" s="74"/>
      <c r="SCV23" s="85"/>
      <c r="SCW23" s="74"/>
      <c r="SCX23" s="74"/>
      <c r="SCY23" s="85"/>
      <c r="SCZ23" s="74"/>
      <c r="SDA23" s="74"/>
      <c r="SDB23" s="85"/>
      <c r="SDC23" s="74"/>
      <c r="SDD23" s="74"/>
      <c r="SDE23" s="85"/>
      <c r="SDF23" s="80"/>
      <c r="SDG23" s="80"/>
      <c r="SDH23" s="85"/>
      <c r="SDI23" s="77"/>
      <c r="SDJ23" s="74"/>
      <c r="SDK23" s="74"/>
      <c r="SDL23" s="85"/>
      <c r="SDM23" s="74"/>
      <c r="SDN23" s="74"/>
      <c r="SDO23" s="85"/>
      <c r="SDP23" s="74"/>
      <c r="SDQ23" s="74"/>
      <c r="SDR23" s="85"/>
      <c r="SDS23" s="74"/>
      <c r="SDT23" s="74"/>
      <c r="SDU23" s="85"/>
      <c r="SDV23" s="80"/>
      <c r="SDW23" s="80"/>
      <c r="SDX23" s="85"/>
      <c r="SDY23" s="77"/>
      <c r="SDZ23" s="74"/>
      <c r="SEA23" s="74"/>
      <c r="SEB23" s="85"/>
      <c r="SEC23" s="74"/>
      <c r="SED23" s="74"/>
      <c r="SEE23" s="85"/>
      <c r="SEF23" s="74"/>
      <c r="SEG23" s="74"/>
      <c r="SEH23" s="85"/>
      <c r="SEI23" s="74"/>
      <c r="SEJ23" s="74"/>
      <c r="SEK23" s="85"/>
      <c r="SEL23" s="80"/>
      <c r="SEM23" s="80"/>
      <c r="SEN23" s="85"/>
      <c r="SEO23" s="77"/>
      <c r="SEP23" s="74"/>
      <c r="SEQ23" s="74"/>
      <c r="SER23" s="85"/>
      <c r="SES23" s="74"/>
      <c r="SET23" s="74"/>
      <c r="SEU23" s="85"/>
      <c r="SEV23" s="74"/>
      <c r="SEW23" s="74"/>
      <c r="SEX23" s="85"/>
      <c r="SEY23" s="74"/>
      <c r="SEZ23" s="74"/>
      <c r="SFA23" s="85"/>
      <c r="SFB23" s="80"/>
      <c r="SFC23" s="80"/>
      <c r="SFD23" s="85"/>
      <c r="SFE23" s="77"/>
      <c r="SFF23" s="74"/>
      <c r="SFG23" s="74"/>
      <c r="SFH23" s="85"/>
      <c r="SFI23" s="74"/>
      <c r="SFJ23" s="74"/>
      <c r="SFK23" s="85"/>
      <c r="SFL23" s="74"/>
      <c r="SFM23" s="74"/>
      <c r="SFN23" s="85"/>
      <c r="SFO23" s="74"/>
      <c r="SFP23" s="74"/>
      <c r="SFQ23" s="85"/>
      <c r="SFR23" s="80"/>
      <c r="SFS23" s="80"/>
      <c r="SFT23" s="85"/>
      <c r="SFU23" s="77"/>
      <c r="SFV23" s="74"/>
      <c r="SFW23" s="74"/>
      <c r="SFX23" s="85"/>
      <c r="SFY23" s="74"/>
      <c r="SFZ23" s="74"/>
      <c r="SGA23" s="85"/>
      <c r="SGB23" s="74"/>
      <c r="SGC23" s="74"/>
      <c r="SGD23" s="85"/>
      <c r="SGE23" s="74"/>
      <c r="SGF23" s="74"/>
      <c r="SGG23" s="85"/>
      <c r="SGH23" s="80"/>
      <c r="SGI23" s="80"/>
      <c r="SGJ23" s="85"/>
      <c r="SGK23" s="77"/>
      <c r="SGL23" s="74"/>
      <c r="SGM23" s="74"/>
      <c r="SGN23" s="85"/>
      <c r="SGO23" s="74"/>
      <c r="SGP23" s="74"/>
      <c r="SGQ23" s="85"/>
      <c r="SGR23" s="74"/>
      <c r="SGS23" s="74"/>
      <c r="SGT23" s="85"/>
      <c r="SGU23" s="74"/>
      <c r="SGV23" s="74"/>
      <c r="SGW23" s="85"/>
      <c r="SGX23" s="80"/>
      <c r="SGY23" s="80"/>
      <c r="SGZ23" s="85"/>
      <c r="SHA23" s="77"/>
      <c r="SHB23" s="74"/>
      <c r="SHC23" s="74"/>
      <c r="SHD23" s="85"/>
      <c r="SHE23" s="74"/>
      <c r="SHF23" s="74"/>
      <c r="SHG23" s="85"/>
      <c r="SHH23" s="74"/>
      <c r="SHI23" s="74"/>
      <c r="SHJ23" s="85"/>
      <c r="SHK23" s="74"/>
      <c r="SHL23" s="74"/>
      <c r="SHM23" s="85"/>
      <c r="SHN23" s="80"/>
      <c r="SHO23" s="80"/>
      <c r="SHP23" s="85"/>
      <c r="SHQ23" s="77"/>
      <c r="SHR23" s="74"/>
      <c r="SHS23" s="74"/>
      <c r="SHT23" s="85"/>
      <c r="SHU23" s="74"/>
      <c r="SHV23" s="74"/>
      <c r="SHW23" s="85"/>
      <c r="SHX23" s="74"/>
      <c r="SHY23" s="74"/>
      <c r="SHZ23" s="85"/>
      <c r="SIA23" s="74"/>
      <c r="SIB23" s="74"/>
      <c r="SIC23" s="85"/>
      <c r="SID23" s="80"/>
      <c r="SIE23" s="80"/>
      <c r="SIF23" s="85"/>
      <c r="SIG23" s="77"/>
      <c r="SIH23" s="74"/>
      <c r="SII23" s="74"/>
      <c r="SIJ23" s="85"/>
      <c r="SIK23" s="74"/>
      <c r="SIL23" s="74"/>
      <c r="SIM23" s="85"/>
      <c r="SIN23" s="74"/>
      <c r="SIO23" s="74"/>
      <c r="SIP23" s="85"/>
      <c r="SIQ23" s="74"/>
      <c r="SIR23" s="74"/>
      <c r="SIS23" s="85"/>
      <c r="SIT23" s="80"/>
      <c r="SIU23" s="80"/>
      <c r="SIV23" s="85"/>
      <c r="SIW23" s="77"/>
      <c r="SIX23" s="74"/>
      <c r="SIY23" s="74"/>
      <c r="SIZ23" s="85"/>
      <c r="SJA23" s="74"/>
      <c r="SJB23" s="74"/>
      <c r="SJC23" s="85"/>
      <c r="SJD23" s="74"/>
      <c r="SJE23" s="74"/>
      <c r="SJF23" s="85"/>
      <c r="SJG23" s="74"/>
      <c r="SJH23" s="74"/>
      <c r="SJI23" s="85"/>
      <c r="SJJ23" s="80"/>
      <c r="SJK23" s="80"/>
      <c r="SJL23" s="85"/>
      <c r="SJM23" s="77"/>
      <c r="SJN23" s="74"/>
      <c r="SJO23" s="74"/>
      <c r="SJP23" s="85"/>
      <c r="SJQ23" s="74"/>
      <c r="SJR23" s="74"/>
      <c r="SJS23" s="85"/>
      <c r="SJT23" s="74"/>
      <c r="SJU23" s="74"/>
      <c r="SJV23" s="85"/>
      <c r="SJW23" s="74"/>
      <c r="SJX23" s="74"/>
      <c r="SJY23" s="85"/>
      <c r="SJZ23" s="80"/>
      <c r="SKA23" s="80"/>
      <c r="SKB23" s="85"/>
      <c r="SKC23" s="77"/>
      <c r="SKD23" s="74"/>
      <c r="SKE23" s="74"/>
      <c r="SKF23" s="85"/>
      <c r="SKG23" s="74"/>
      <c r="SKH23" s="74"/>
      <c r="SKI23" s="85"/>
      <c r="SKJ23" s="74"/>
      <c r="SKK23" s="74"/>
      <c r="SKL23" s="85"/>
      <c r="SKM23" s="74"/>
      <c r="SKN23" s="74"/>
      <c r="SKO23" s="85"/>
      <c r="SKP23" s="80"/>
      <c r="SKQ23" s="80"/>
      <c r="SKR23" s="85"/>
      <c r="SKS23" s="77"/>
      <c r="SKT23" s="74"/>
      <c r="SKU23" s="74"/>
      <c r="SKV23" s="85"/>
      <c r="SKW23" s="74"/>
      <c r="SKX23" s="74"/>
      <c r="SKY23" s="85"/>
      <c r="SKZ23" s="74"/>
      <c r="SLA23" s="74"/>
      <c r="SLB23" s="85"/>
      <c r="SLC23" s="74"/>
      <c r="SLD23" s="74"/>
      <c r="SLE23" s="85"/>
      <c r="SLF23" s="80"/>
      <c r="SLG23" s="80"/>
      <c r="SLH23" s="85"/>
      <c r="SLI23" s="77"/>
      <c r="SLJ23" s="74"/>
      <c r="SLK23" s="74"/>
      <c r="SLL23" s="85"/>
      <c r="SLM23" s="74"/>
      <c r="SLN23" s="74"/>
      <c r="SLO23" s="85"/>
      <c r="SLP23" s="74"/>
      <c r="SLQ23" s="74"/>
      <c r="SLR23" s="85"/>
      <c r="SLS23" s="74"/>
      <c r="SLT23" s="74"/>
      <c r="SLU23" s="85"/>
      <c r="SLV23" s="80"/>
      <c r="SLW23" s="80"/>
      <c r="SLX23" s="85"/>
      <c r="SLY23" s="77"/>
      <c r="SLZ23" s="74"/>
      <c r="SMA23" s="74"/>
      <c r="SMB23" s="85"/>
      <c r="SMC23" s="74"/>
      <c r="SMD23" s="74"/>
      <c r="SME23" s="85"/>
      <c r="SMF23" s="74"/>
      <c r="SMG23" s="74"/>
      <c r="SMH23" s="85"/>
      <c r="SMI23" s="74"/>
      <c r="SMJ23" s="74"/>
      <c r="SMK23" s="85"/>
      <c r="SML23" s="80"/>
      <c r="SMM23" s="80"/>
      <c r="SMN23" s="85"/>
      <c r="SMO23" s="77"/>
      <c r="SMP23" s="74"/>
      <c r="SMQ23" s="74"/>
      <c r="SMR23" s="85"/>
      <c r="SMS23" s="74"/>
      <c r="SMT23" s="74"/>
      <c r="SMU23" s="85"/>
      <c r="SMV23" s="74"/>
      <c r="SMW23" s="74"/>
      <c r="SMX23" s="85"/>
      <c r="SMY23" s="74"/>
      <c r="SMZ23" s="74"/>
      <c r="SNA23" s="85"/>
      <c r="SNB23" s="80"/>
      <c r="SNC23" s="80"/>
      <c r="SND23" s="85"/>
      <c r="SNE23" s="77"/>
      <c r="SNF23" s="74"/>
      <c r="SNG23" s="74"/>
      <c r="SNH23" s="85"/>
      <c r="SNI23" s="74"/>
      <c r="SNJ23" s="74"/>
      <c r="SNK23" s="85"/>
      <c r="SNL23" s="74"/>
      <c r="SNM23" s="74"/>
      <c r="SNN23" s="85"/>
      <c r="SNO23" s="74"/>
      <c r="SNP23" s="74"/>
      <c r="SNQ23" s="85"/>
      <c r="SNR23" s="80"/>
      <c r="SNS23" s="80"/>
      <c r="SNT23" s="85"/>
      <c r="SNU23" s="77"/>
      <c r="SNV23" s="74"/>
      <c r="SNW23" s="74"/>
      <c r="SNX23" s="85"/>
      <c r="SNY23" s="74"/>
      <c r="SNZ23" s="74"/>
      <c r="SOA23" s="85"/>
      <c r="SOB23" s="74"/>
      <c r="SOC23" s="74"/>
      <c r="SOD23" s="85"/>
      <c r="SOE23" s="74"/>
      <c r="SOF23" s="74"/>
      <c r="SOG23" s="85"/>
      <c r="SOH23" s="80"/>
      <c r="SOI23" s="80"/>
      <c r="SOJ23" s="85"/>
      <c r="SOK23" s="77"/>
      <c r="SOL23" s="74"/>
      <c r="SOM23" s="74"/>
      <c r="SON23" s="85"/>
      <c r="SOO23" s="74"/>
      <c r="SOP23" s="74"/>
      <c r="SOQ23" s="85"/>
      <c r="SOR23" s="74"/>
      <c r="SOS23" s="74"/>
      <c r="SOT23" s="85"/>
      <c r="SOU23" s="74"/>
      <c r="SOV23" s="74"/>
      <c r="SOW23" s="85"/>
      <c r="SOX23" s="80"/>
      <c r="SOY23" s="80"/>
      <c r="SOZ23" s="85"/>
      <c r="SPA23" s="77"/>
      <c r="SPB23" s="74"/>
      <c r="SPC23" s="74"/>
      <c r="SPD23" s="85"/>
      <c r="SPE23" s="74"/>
      <c r="SPF23" s="74"/>
      <c r="SPG23" s="85"/>
      <c r="SPH23" s="74"/>
      <c r="SPI23" s="74"/>
      <c r="SPJ23" s="85"/>
      <c r="SPK23" s="74"/>
      <c r="SPL23" s="74"/>
      <c r="SPM23" s="85"/>
      <c r="SPN23" s="80"/>
      <c r="SPO23" s="80"/>
      <c r="SPP23" s="85"/>
      <c r="SPQ23" s="77"/>
      <c r="SPR23" s="74"/>
      <c r="SPS23" s="74"/>
      <c r="SPT23" s="85"/>
      <c r="SPU23" s="74"/>
      <c r="SPV23" s="74"/>
      <c r="SPW23" s="85"/>
      <c r="SPX23" s="74"/>
      <c r="SPY23" s="74"/>
      <c r="SPZ23" s="85"/>
      <c r="SQA23" s="74"/>
      <c r="SQB23" s="74"/>
      <c r="SQC23" s="85"/>
      <c r="SQD23" s="80"/>
      <c r="SQE23" s="80"/>
      <c r="SQF23" s="85"/>
      <c r="SQG23" s="77"/>
      <c r="SQH23" s="74"/>
      <c r="SQI23" s="74"/>
      <c r="SQJ23" s="85"/>
      <c r="SQK23" s="74"/>
      <c r="SQL23" s="74"/>
      <c r="SQM23" s="85"/>
      <c r="SQN23" s="74"/>
      <c r="SQO23" s="74"/>
      <c r="SQP23" s="85"/>
      <c r="SQQ23" s="74"/>
      <c r="SQR23" s="74"/>
      <c r="SQS23" s="85"/>
      <c r="SQT23" s="80"/>
      <c r="SQU23" s="80"/>
      <c r="SQV23" s="85"/>
      <c r="SQW23" s="77"/>
      <c r="SQX23" s="74"/>
      <c r="SQY23" s="74"/>
      <c r="SQZ23" s="85"/>
      <c r="SRA23" s="74"/>
      <c r="SRB23" s="74"/>
      <c r="SRC23" s="85"/>
      <c r="SRD23" s="74"/>
      <c r="SRE23" s="74"/>
      <c r="SRF23" s="85"/>
      <c r="SRG23" s="74"/>
      <c r="SRH23" s="74"/>
      <c r="SRI23" s="85"/>
      <c r="SRJ23" s="80"/>
      <c r="SRK23" s="80"/>
      <c r="SRL23" s="85"/>
      <c r="SRM23" s="77"/>
      <c r="SRN23" s="74"/>
      <c r="SRO23" s="74"/>
      <c r="SRP23" s="85"/>
      <c r="SRQ23" s="74"/>
      <c r="SRR23" s="74"/>
      <c r="SRS23" s="85"/>
      <c r="SRT23" s="74"/>
      <c r="SRU23" s="74"/>
      <c r="SRV23" s="85"/>
      <c r="SRW23" s="74"/>
      <c r="SRX23" s="74"/>
      <c r="SRY23" s="85"/>
      <c r="SRZ23" s="80"/>
      <c r="SSA23" s="80"/>
      <c r="SSB23" s="85"/>
      <c r="SSC23" s="77"/>
      <c r="SSD23" s="74"/>
      <c r="SSE23" s="74"/>
      <c r="SSF23" s="85"/>
      <c r="SSG23" s="74"/>
      <c r="SSH23" s="74"/>
      <c r="SSI23" s="85"/>
      <c r="SSJ23" s="74"/>
      <c r="SSK23" s="74"/>
      <c r="SSL23" s="85"/>
      <c r="SSM23" s="74"/>
      <c r="SSN23" s="74"/>
      <c r="SSO23" s="85"/>
      <c r="SSP23" s="80"/>
      <c r="SSQ23" s="80"/>
      <c r="SSR23" s="85"/>
      <c r="SSS23" s="77"/>
      <c r="SST23" s="74"/>
      <c r="SSU23" s="74"/>
      <c r="SSV23" s="85"/>
      <c r="SSW23" s="74"/>
      <c r="SSX23" s="74"/>
      <c r="SSY23" s="85"/>
      <c r="SSZ23" s="74"/>
      <c r="STA23" s="74"/>
      <c r="STB23" s="85"/>
      <c r="STC23" s="74"/>
      <c r="STD23" s="74"/>
      <c r="STE23" s="85"/>
      <c r="STF23" s="80"/>
      <c r="STG23" s="80"/>
      <c r="STH23" s="85"/>
      <c r="STI23" s="77"/>
      <c r="STJ23" s="74"/>
      <c r="STK23" s="74"/>
      <c r="STL23" s="85"/>
      <c r="STM23" s="74"/>
      <c r="STN23" s="74"/>
      <c r="STO23" s="85"/>
      <c r="STP23" s="74"/>
      <c r="STQ23" s="74"/>
      <c r="STR23" s="85"/>
      <c r="STS23" s="74"/>
      <c r="STT23" s="74"/>
      <c r="STU23" s="85"/>
      <c r="STV23" s="80"/>
      <c r="STW23" s="80"/>
      <c r="STX23" s="85"/>
      <c r="STY23" s="77"/>
      <c r="STZ23" s="74"/>
      <c r="SUA23" s="74"/>
      <c r="SUB23" s="85"/>
      <c r="SUC23" s="74"/>
      <c r="SUD23" s="74"/>
      <c r="SUE23" s="85"/>
      <c r="SUF23" s="74"/>
      <c r="SUG23" s="74"/>
      <c r="SUH23" s="85"/>
      <c r="SUI23" s="74"/>
      <c r="SUJ23" s="74"/>
      <c r="SUK23" s="85"/>
      <c r="SUL23" s="80"/>
      <c r="SUM23" s="80"/>
      <c r="SUN23" s="85"/>
      <c r="SUO23" s="77"/>
      <c r="SUP23" s="74"/>
      <c r="SUQ23" s="74"/>
      <c r="SUR23" s="85"/>
      <c r="SUS23" s="74"/>
      <c r="SUT23" s="74"/>
      <c r="SUU23" s="85"/>
      <c r="SUV23" s="74"/>
      <c r="SUW23" s="74"/>
      <c r="SUX23" s="85"/>
      <c r="SUY23" s="74"/>
      <c r="SUZ23" s="74"/>
      <c r="SVA23" s="85"/>
      <c r="SVB23" s="80"/>
      <c r="SVC23" s="80"/>
      <c r="SVD23" s="85"/>
      <c r="SVE23" s="77"/>
      <c r="SVF23" s="74"/>
      <c r="SVG23" s="74"/>
      <c r="SVH23" s="85"/>
      <c r="SVI23" s="74"/>
      <c r="SVJ23" s="74"/>
      <c r="SVK23" s="85"/>
      <c r="SVL23" s="74"/>
      <c r="SVM23" s="74"/>
      <c r="SVN23" s="85"/>
      <c r="SVO23" s="74"/>
      <c r="SVP23" s="74"/>
      <c r="SVQ23" s="85"/>
      <c r="SVR23" s="80"/>
      <c r="SVS23" s="80"/>
      <c r="SVT23" s="85"/>
      <c r="SVU23" s="77"/>
      <c r="SVV23" s="74"/>
      <c r="SVW23" s="74"/>
      <c r="SVX23" s="85"/>
      <c r="SVY23" s="74"/>
      <c r="SVZ23" s="74"/>
      <c r="SWA23" s="85"/>
      <c r="SWB23" s="74"/>
      <c r="SWC23" s="74"/>
      <c r="SWD23" s="85"/>
      <c r="SWE23" s="74"/>
      <c r="SWF23" s="74"/>
      <c r="SWG23" s="85"/>
      <c r="SWH23" s="80"/>
      <c r="SWI23" s="80"/>
      <c r="SWJ23" s="85"/>
      <c r="SWK23" s="77"/>
      <c r="SWL23" s="74"/>
      <c r="SWM23" s="74"/>
      <c r="SWN23" s="85"/>
      <c r="SWO23" s="74"/>
      <c r="SWP23" s="74"/>
      <c r="SWQ23" s="85"/>
      <c r="SWR23" s="74"/>
      <c r="SWS23" s="74"/>
      <c r="SWT23" s="85"/>
      <c r="SWU23" s="74"/>
      <c r="SWV23" s="74"/>
      <c r="SWW23" s="85"/>
      <c r="SWX23" s="80"/>
      <c r="SWY23" s="80"/>
      <c r="SWZ23" s="85"/>
      <c r="SXA23" s="77"/>
      <c r="SXB23" s="74"/>
      <c r="SXC23" s="74"/>
      <c r="SXD23" s="85"/>
      <c r="SXE23" s="74"/>
      <c r="SXF23" s="74"/>
      <c r="SXG23" s="85"/>
      <c r="SXH23" s="74"/>
      <c r="SXI23" s="74"/>
      <c r="SXJ23" s="85"/>
      <c r="SXK23" s="74"/>
      <c r="SXL23" s="74"/>
      <c r="SXM23" s="85"/>
      <c r="SXN23" s="80"/>
      <c r="SXO23" s="80"/>
      <c r="SXP23" s="85"/>
      <c r="SXQ23" s="77"/>
      <c r="SXR23" s="74"/>
      <c r="SXS23" s="74"/>
      <c r="SXT23" s="85"/>
      <c r="SXU23" s="74"/>
      <c r="SXV23" s="74"/>
      <c r="SXW23" s="85"/>
      <c r="SXX23" s="74"/>
      <c r="SXY23" s="74"/>
      <c r="SXZ23" s="85"/>
      <c r="SYA23" s="74"/>
      <c r="SYB23" s="74"/>
      <c r="SYC23" s="85"/>
      <c r="SYD23" s="80"/>
      <c r="SYE23" s="80"/>
      <c r="SYF23" s="85"/>
      <c r="SYG23" s="77"/>
      <c r="SYH23" s="74"/>
      <c r="SYI23" s="74"/>
      <c r="SYJ23" s="85"/>
      <c r="SYK23" s="74"/>
      <c r="SYL23" s="74"/>
      <c r="SYM23" s="85"/>
      <c r="SYN23" s="74"/>
      <c r="SYO23" s="74"/>
      <c r="SYP23" s="85"/>
      <c r="SYQ23" s="74"/>
      <c r="SYR23" s="74"/>
      <c r="SYS23" s="85"/>
      <c r="SYT23" s="80"/>
      <c r="SYU23" s="80"/>
      <c r="SYV23" s="85"/>
      <c r="SYW23" s="77"/>
      <c r="SYX23" s="74"/>
      <c r="SYY23" s="74"/>
      <c r="SYZ23" s="85"/>
      <c r="SZA23" s="74"/>
      <c r="SZB23" s="74"/>
      <c r="SZC23" s="85"/>
      <c r="SZD23" s="74"/>
      <c r="SZE23" s="74"/>
      <c r="SZF23" s="85"/>
      <c r="SZG23" s="74"/>
      <c r="SZH23" s="74"/>
      <c r="SZI23" s="85"/>
      <c r="SZJ23" s="80"/>
      <c r="SZK23" s="80"/>
      <c r="SZL23" s="85"/>
      <c r="SZM23" s="77"/>
      <c r="SZN23" s="74"/>
      <c r="SZO23" s="74"/>
      <c r="SZP23" s="85"/>
      <c r="SZQ23" s="74"/>
      <c r="SZR23" s="74"/>
      <c r="SZS23" s="85"/>
      <c r="SZT23" s="74"/>
      <c r="SZU23" s="74"/>
      <c r="SZV23" s="85"/>
      <c r="SZW23" s="74"/>
      <c r="SZX23" s="74"/>
      <c r="SZY23" s="85"/>
      <c r="SZZ23" s="80"/>
      <c r="TAA23" s="80"/>
      <c r="TAB23" s="85"/>
      <c r="TAC23" s="77"/>
      <c r="TAD23" s="74"/>
      <c r="TAE23" s="74"/>
      <c r="TAF23" s="85"/>
      <c r="TAG23" s="74"/>
      <c r="TAH23" s="74"/>
      <c r="TAI23" s="85"/>
      <c r="TAJ23" s="74"/>
      <c r="TAK23" s="74"/>
      <c r="TAL23" s="85"/>
      <c r="TAM23" s="74"/>
      <c r="TAN23" s="74"/>
      <c r="TAO23" s="85"/>
      <c r="TAP23" s="80"/>
      <c r="TAQ23" s="80"/>
      <c r="TAR23" s="85"/>
      <c r="TAS23" s="77"/>
      <c r="TAT23" s="74"/>
      <c r="TAU23" s="74"/>
      <c r="TAV23" s="85"/>
      <c r="TAW23" s="74"/>
      <c r="TAX23" s="74"/>
      <c r="TAY23" s="85"/>
      <c r="TAZ23" s="74"/>
      <c r="TBA23" s="74"/>
      <c r="TBB23" s="85"/>
      <c r="TBC23" s="74"/>
      <c r="TBD23" s="74"/>
      <c r="TBE23" s="85"/>
      <c r="TBF23" s="80"/>
      <c r="TBG23" s="80"/>
      <c r="TBH23" s="85"/>
      <c r="TBI23" s="77"/>
      <c r="TBJ23" s="74"/>
      <c r="TBK23" s="74"/>
      <c r="TBL23" s="85"/>
      <c r="TBM23" s="74"/>
      <c r="TBN23" s="74"/>
      <c r="TBO23" s="85"/>
      <c r="TBP23" s="74"/>
      <c r="TBQ23" s="74"/>
      <c r="TBR23" s="85"/>
      <c r="TBS23" s="74"/>
      <c r="TBT23" s="74"/>
      <c r="TBU23" s="85"/>
      <c r="TBV23" s="80"/>
      <c r="TBW23" s="80"/>
      <c r="TBX23" s="85"/>
      <c r="TBY23" s="77"/>
      <c r="TBZ23" s="74"/>
      <c r="TCA23" s="74"/>
      <c r="TCB23" s="85"/>
      <c r="TCC23" s="74"/>
      <c r="TCD23" s="74"/>
      <c r="TCE23" s="85"/>
      <c r="TCF23" s="74"/>
      <c r="TCG23" s="74"/>
      <c r="TCH23" s="85"/>
      <c r="TCI23" s="74"/>
      <c r="TCJ23" s="74"/>
      <c r="TCK23" s="85"/>
      <c r="TCL23" s="80"/>
      <c r="TCM23" s="80"/>
      <c r="TCN23" s="85"/>
      <c r="TCO23" s="77"/>
      <c r="TCP23" s="74"/>
      <c r="TCQ23" s="74"/>
      <c r="TCR23" s="85"/>
      <c r="TCS23" s="74"/>
      <c r="TCT23" s="74"/>
      <c r="TCU23" s="85"/>
      <c r="TCV23" s="74"/>
      <c r="TCW23" s="74"/>
      <c r="TCX23" s="85"/>
      <c r="TCY23" s="74"/>
      <c r="TCZ23" s="74"/>
      <c r="TDA23" s="85"/>
      <c r="TDB23" s="80"/>
      <c r="TDC23" s="80"/>
      <c r="TDD23" s="85"/>
      <c r="TDE23" s="77"/>
      <c r="TDF23" s="74"/>
      <c r="TDG23" s="74"/>
      <c r="TDH23" s="85"/>
      <c r="TDI23" s="74"/>
      <c r="TDJ23" s="74"/>
      <c r="TDK23" s="85"/>
      <c r="TDL23" s="74"/>
      <c r="TDM23" s="74"/>
      <c r="TDN23" s="85"/>
      <c r="TDO23" s="74"/>
      <c r="TDP23" s="74"/>
      <c r="TDQ23" s="85"/>
      <c r="TDR23" s="80"/>
      <c r="TDS23" s="80"/>
      <c r="TDT23" s="85"/>
      <c r="TDU23" s="77"/>
      <c r="TDV23" s="74"/>
      <c r="TDW23" s="74"/>
      <c r="TDX23" s="85"/>
      <c r="TDY23" s="74"/>
      <c r="TDZ23" s="74"/>
      <c r="TEA23" s="85"/>
      <c r="TEB23" s="74"/>
      <c r="TEC23" s="74"/>
      <c r="TED23" s="85"/>
      <c r="TEE23" s="74"/>
      <c r="TEF23" s="74"/>
      <c r="TEG23" s="85"/>
      <c r="TEH23" s="80"/>
      <c r="TEI23" s="80"/>
      <c r="TEJ23" s="85"/>
      <c r="TEK23" s="77"/>
      <c r="TEL23" s="74"/>
      <c r="TEM23" s="74"/>
      <c r="TEN23" s="85"/>
      <c r="TEO23" s="74"/>
      <c r="TEP23" s="74"/>
      <c r="TEQ23" s="85"/>
      <c r="TER23" s="74"/>
      <c r="TES23" s="74"/>
      <c r="TET23" s="85"/>
      <c r="TEU23" s="74"/>
      <c r="TEV23" s="74"/>
      <c r="TEW23" s="85"/>
      <c r="TEX23" s="80"/>
      <c r="TEY23" s="80"/>
      <c r="TEZ23" s="85"/>
      <c r="TFA23" s="77"/>
      <c r="TFB23" s="74"/>
      <c r="TFC23" s="74"/>
      <c r="TFD23" s="85"/>
      <c r="TFE23" s="74"/>
      <c r="TFF23" s="74"/>
      <c r="TFG23" s="85"/>
      <c r="TFH23" s="74"/>
      <c r="TFI23" s="74"/>
      <c r="TFJ23" s="85"/>
      <c r="TFK23" s="74"/>
      <c r="TFL23" s="74"/>
      <c r="TFM23" s="85"/>
      <c r="TFN23" s="80"/>
      <c r="TFO23" s="80"/>
      <c r="TFP23" s="85"/>
      <c r="TFQ23" s="77"/>
      <c r="TFR23" s="74"/>
      <c r="TFS23" s="74"/>
      <c r="TFT23" s="85"/>
      <c r="TFU23" s="74"/>
      <c r="TFV23" s="74"/>
      <c r="TFW23" s="85"/>
      <c r="TFX23" s="74"/>
      <c r="TFY23" s="74"/>
      <c r="TFZ23" s="85"/>
      <c r="TGA23" s="74"/>
      <c r="TGB23" s="74"/>
      <c r="TGC23" s="85"/>
      <c r="TGD23" s="80"/>
      <c r="TGE23" s="80"/>
      <c r="TGF23" s="85"/>
      <c r="TGG23" s="77"/>
      <c r="TGH23" s="74"/>
      <c r="TGI23" s="74"/>
      <c r="TGJ23" s="85"/>
      <c r="TGK23" s="74"/>
      <c r="TGL23" s="74"/>
      <c r="TGM23" s="85"/>
      <c r="TGN23" s="74"/>
      <c r="TGO23" s="74"/>
      <c r="TGP23" s="85"/>
      <c r="TGQ23" s="74"/>
      <c r="TGR23" s="74"/>
      <c r="TGS23" s="85"/>
      <c r="TGT23" s="80"/>
      <c r="TGU23" s="80"/>
      <c r="TGV23" s="85"/>
      <c r="TGW23" s="77"/>
      <c r="TGX23" s="74"/>
      <c r="TGY23" s="74"/>
      <c r="TGZ23" s="85"/>
      <c r="THA23" s="74"/>
      <c r="THB23" s="74"/>
      <c r="THC23" s="85"/>
      <c r="THD23" s="74"/>
      <c r="THE23" s="74"/>
      <c r="THF23" s="85"/>
      <c r="THG23" s="74"/>
      <c r="THH23" s="74"/>
      <c r="THI23" s="85"/>
      <c r="THJ23" s="80"/>
      <c r="THK23" s="80"/>
      <c r="THL23" s="85"/>
      <c r="THM23" s="77"/>
      <c r="THN23" s="74"/>
      <c r="THO23" s="74"/>
      <c r="THP23" s="85"/>
      <c r="THQ23" s="74"/>
      <c r="THR23" s="74"/>
      <c r="THS23" s="85"/>
      <c r="THT23" s="74"/>
      <c r="THU23" s="74"/>
      <c r="THV23" s="85"/>
      <c r="THW23" s="74"/>
      <c r="THX23" s="74"/>
      <c r="THY23" s="85"/>
      <c r="THZ23" s="80"/>
      <c r="TIA23" s="80"/>
      <c r="TIB23" s="85"/>
      <c r="TIC23" s="77"/>
      <c r="TID23" s="74"/>
      <c r="TIE23" s="74"/>
      <c r="TIF23" s="85"/>
      <c r="TIG23" s="74"/>
      <c r="TIH23" s="74"/>
      <c r="TII23" s="85"/>
      <c r="TIJ23" s="74"/>
      <c r="TIK23" s="74"/>
      <c r="TIL23" s="85"/>
      <c r="TIM23" s="74"/>
      <c r="TIN23" s="74"/>
      <c r="TIO23" s="85"/>
      <c r="TIP23" s="80"/>
      <c r="TIQ23" s="80"/>
      <c r="TIR23" s="85"/>
      <c r="TIS23" s="77"/>
      <c r="TIT23" s="74"/>
      <c r="TIU23" s="74"/>
      <c r="TIV23" s="85"/>
      <c r="TIW23" s="74"/>
      <c r="TIX23" s="74"/>
      <c r="TIY23" s="85"/>
      <c r="TIZ23" s="74"/>
      <c r="TJA23" s="74"/>
      <c r="TJB23" s="85"/>
      <c r="TJC23" s="74"/>
      <c r="TJD23" s="74"/>
      <c r="TJE23" s="85"/>
      <c r="TJF23" s="80"/>
      <c r="TJG23" s="80"/>
      <c r="TJH23" s="85"/>
      <c r="TJI23" s="77"/>
      <c r="TJJ23" s="74"/>
      <c r="TJK23" s="74"/>
      <c r="TJL23" s="85"/>
      <c r="TJM23" s="74"/>
      <c r="TJN23" s="74"/>
      <c r="TJO23" s="85"/>
      <c r="TJP23" s="74"/>
      <c r="TJQ23" s="74"/>
      <c r="TJR23" s="85"/>
      <c r="TJS23" s="74"/>
      <c r="TJT23" s="74"/>
      <c r="TJU23" s="85"/>
      <c r="TJV23" s="80"/>
      <c r="TJW23" s="80"/>
      <c r="TJX23" s="85"/>
      <c r="TJY23" s="77"/>
      <c r="TJZ23" s="74"/>
      <c r="TKA23" s="74"/>
      <c r="TKB23" s="85"/>
      <c r="TKC23" s="74"/>
      <c r="TKD23" s="74"/>
      <c r="TKE23" s="85"/>
      <c r="TKF23" s="74"/>
      <c r="TKG23" s="74"/>
      <c r="TKH23" s="85"/>
      <c r="TKI23" s="74"/>
      <c r="TKJ23" s="74"/>
      <c r="TKK23" s="85"/>
      <c r="TKL23" s="80"/>
      <c r="TKM23" s="80"/>
      <c r="TKN23" s="85"/>
      <c r="TKO23" s="77"/>
      <c r="TKP23" s="74"/>
      <c r="TKQ23" s="74"/>
      <c r="TKR23" s="85"/>
      <c r="TKS23" s="74"/>
      <c r="TKT23" s="74"/>
      <c r="TKU23" s="85"/>
      <c r="TKV23" s="74"/>
      <c r="TKW23" s="74"/>
      <c r="TKX23" s="85"/>
      <c r="TKY23" s="74"/>
      <c r="TKZ23" s="74"/>
      <c r="TLA23" s="85"/>
      <c r="TLB23" s="80"/>
      <c r="TLC23" s="80"/>
      <c r="TLD23" s="85"/>
      <c r="TLE23" s="77"/>
      <c r="TLF23" s="74"/>
      <c r="TLG23" s="74"/>
      <c r="TLH23" s="85"/>
      <c r="TLI23" s="74"/>
      <c r="TLJ23" s="74"/>
      <c r="TLK23" s="85"/>
      <c r="TLL23" s="74"/>
      <c r="TLM23" s="74"/>
      <c r="TLN23" s="85"/>
      <c r="TLO23" s="74"/>
      <c r="TLP23" s="74"/>
      <c r="TLQ23" s="85"/>
      <c r="TLR23" s="80"/>
      <c r="TLS23" s="80"/>
      <c r="TLT23" s="85"/>
      <c r="TLU23" s="77"/>
      <c r="TLV23" s="74"/>
      <c r="TLW23" s="74"/>
      <c r="TLX23" s="85"/>
      <c r="TLY23" s="74"/>
      <c r="TLZ23" s="74"/>
      <c r="TMA23" s="85"/>
      <c r="TMB23" s="74"/>
      <c r="TMC23" s="74"/>
      <c r="TMD23" s="85"/>
      <c r="TME23" s="74"/>
      <c r="TMF23" s="74"/>
      <c r="TMG23" s="85"/>
      <c r="TMH23" s="80"/>
      <c r="TMI23" s="80"/>
      <c r="TMJ23" s="85"/>
      <c r="TMK23" s="77"/>
      <c r="TML23" s="74"/>
      <c r="TMM23" s="74"/>
      <c r="TMN23" s="85"/>
      <c r="TMO23" s="74"/>
      <c r="TMP23" s="74"/>
      <c r="TMQ23" s="85"/>
      <c r="TMR23" s="74"/>
      <c r="TMS23" s="74"/>
      <c r="TMT23" s="85"/>
      <c r="TMU23" s="74"/>
      <c r="TMV23" s="74"/>
      <c r="TMW23" s="85"/>
      <c r="TMX23" s="80"/>
      <c r="TMY23" s="80"/>
      <c r="TMZ23" s="85"/>
      <c r="TNA23" s="77"/>
      <c r="TNB23" s="74"/>
      <c r="TNC23" s="74"/>
      <c r="TND23" s="85"/>
      <c r="TNE23" s="74"/>
      <c r="TNF23" s="74"/>
      <c r="TNG23" s="85"/>
      <c r="TNH23" s="74"/>
      <c r="TNI23" s="74"/>
      <c r="TNJ23" s="85"/>
      <c r="TNK23" s="74"/>
      <c r="TNL23" s="74"/>
      <c r="TNM23" s="85"/>
      <c r="TNN23" s="80"/>
      <c r="TNO23" s="80"/>
      <c r="TNP23" s="85"/>
      <c r="TNQ23" s="77"/>
      <c r="TNR23" s="74"/>
      <c r="TNS23" s="74"/>
      <c r="TNT23" s="85"/>
      <c r="TNU23" s="74"/>
      <c r="TNV23" s="74"/>
      <c r="TNW23" s="85"/>
      <c r="TNX23" s="74"/>
      <c r="TNY23" s="74"/>
      <c r="TNZ23" s="85"/>
      <c r="TOA23" s="74"/>
      <c r="TOB23" s="74"/>
      <c r="TOC23" s="85"/>
      <c r="TOD23" s="80"/>
      <c r="TOE23" s="80"/>
      <c r="TOF23" s="85"/>
      <c r="TOG23" s="77"/>
      <c r="TOH23" s="74"/>
      <c r="TOI23" s="74"/>
      <c r="TOJ23" s="85"/>
      <c r="TOK23" s="74"/>
      <c r="TOL23" s="74"/>
      <c r="TOM23" s="85"/>
      <c r="TON23" s="74"/>
      <c r="TOO23" s="74"/>
      <c r="TOP23" s="85"/>
      <c r="TOQ23" s="74"/>
      <c r="TOR23" s="74"/>
      <c r="TOS23" s="85"/>
      <c r="TOT23" s="80"/>
      <c r="TOU23" s="80"/>
      <c r="TOV23" s="85"/>
      <c r="TOW23" s="77"/>
      <c r="TOX23" s="74"/>
      <c r="TOY23" s="74"/>
      <c r="TOZ23" s="85"/>
      <c r="TPA23" s="74"/>
      <c r="TPB23" s="74"/>
      <c r="TPC23" s="85"/>
      <c r="TPD23" s="74"/>
      <c r="TPE23" s="74"/>
      <c r="TPF23" s="85"/>
      <c r="TPG23" s="74"/>
      <c r="TPH23" s="74"/>
      <c r="TPI23" s="85"/>
      <c r="TPJ23" s="80"/>
      <c r="TPK23" s="80"/>
      <c r="TPL23" s="85"/>
      <c r="TPM23" s="77"/>
      <c r="TPN23" s="74"/>
      <c r="TPO23" s="74"/>
      <c r="TPP23" s="85"/>
      <c r="TPQ23" s="74"/>
      <c r="TPR23" s="74"/>
      <c r="TPS23" s="85"/>
      <c r="TPT23" s="74"/>
      <c r="TPU23" s="74"/>
      <c r="TPV23" s="85"/>
      <c r="TPW23" s="74"/>
      <c r="TPX23" s="74"/>
      <c r="TPY23" s="85"/>
      <c r="TPZ23" s="80"/>
      <c r="TQA23" s="80"/>
      <c r="TQB23" s="85"/>
      <c r="TQC23" s="77"/>
      <c r="TQD23" s="74"/>
      <c r="TQE23" s="74"/>
      <c r="TQF23" s="85"/>
      <c r="TQG23" s="74"/>
      <c r="TQH23" s="74"/>
      <c r="TQI23" s="85"/>
      <c r="TQJ23" s="74"/>
      <c r="TQK23" s="74"/>
      <c r="TQL23" s="85"/>
      <c r="TQM23" s="74"/>
      <c r="TQN23" s="74"/>
      <c r="TQO23" s="85"/>
      <c r="TQP23" s="80"/>
      <c r="TQQ23" s="80"/>
      <c r="TQR23" s="85"/>
      <c r="TQS23" s="77"/>
      <c r="TQT23" s="74"/>
      <c r="TQU23" s="74"/>
      <c r="TQV23" s="85"/>
      <c r="TQW23" s="74"/>
      <c r="TQX23" s="74"/>
      <c r="TQY23" s="85"/>
      <c r="TQZ23" s="74"/>
      <c r="TRA23" s="74"/>
      <c r="TRB23" s="85"/>
      <c r="TRC23" s="74"/>
      <c r="TRD23" s="74"/>
      <c r="TRE23" s="85"/>
      <c r="TRF23" s="80"/>
      <c r="TRG23" s="80"/>
      <c r="TRH23" s="85"/>
      <c r="TRI23" s="77"/>
      <c r="TRJ23" s="74"/>
      <c r="TRK23" s="74"/>
      <c r="TRL23" s="85"/>
      <c r="TRM23" s="74"/>
      <c r="TRN23" s="74"/>
      <c r="TRO23" s="85"/>
      <c r="TRP23" s="74"/>
      <c r="TRQ23" s="74"/>
      <c r="TRR23" s="85"/>
      <c r="TRS23" s="74"/>
      <c r="TRT23" s="74"/>
      <c r="TRU23" s="85"/>
      <c r="TRV23" s="80"/>
      <c r="TRW23" s="80"/>
      <c r="TRX23" s="85"/>
      <c r="TRY23" s="77"/>
      <c r="TRZ23" s="74"/>
      <c r="TSA23" s="74"/>
      <c r="TSB23" s="85"/>
      <c r="TSC23" s="74"/>
      <c r="TSD23" s="74"/>
      <c r="TSE23" s="85"/>
      <c r="TSF23" s="74"/>
      <c r="TSG23" s="74"/>
      <c r="TSH23" s="85"/>
      <c r="TSI23" s="74"/>
      <c r="TSJ23" s="74"/>
      <c r="TSK23" s="85"/>
      <c r="TSL23" s="80"/>
      <c r="TSM23" s="80"/>
      <c r="TSN23" s="85"/>
      <c r="TSO23" s="77"/>
      <c r="TSP23" s="74"/>
      <c r="TSQ23" s="74"/>
      <c r="TSR23" s="85"/>
      <c r="TSS23" s="74"/>
      <c r="TST23" s="74"/>
      <c r="TSU23" s="85"/>
      <c r="TSV23" s="74"/>
      <c r="TSW23" s="74"/>
      <c r="TSX23" s="85"/>
      <c r="TSY23" s="74"/>
      <c r="TSZ23" s="74"/>
      <c r="TTA23" s="85"/>
      <c r="TTB23" s="80"/>
      <c r="TTC23" s="80"/>
      <c r="TTD23" s="85"/>
      <c r="TTE23" s="77"/>
      <c r="TTF23" s="74"/>
      <c r="TTG23" s="74"/>
      <c r="TTH23" s="85"/>
      <c r="TTI23" s="74"/>
      <c r="TTJ23" s="74"/>
      <c r="TTK23" s="85"/>
      <c r="TTL23" s="74"/>
      <c r="TTM23" s="74"/>
      <c r="TTN23" s="85"/>
      <c r="TTO23" s="74"/>
      <c r="TTP23" s="74"/>
      <c r="TTQ23" s="85"/>
      <c r="TTR23" s="80"/>
      <c r="TTS23" s="80"/>
      <c r="TTT23" s="85"/>
      <c r="TTU23" s="77"/>
      <c r="TTV23" s="74"/>
      <c r="TTW23" s="74"/>
      <c r="TTX23" s="85"/>
      <c r="TTY23" s="74"/>
      <c r="TTZ23" s="74"/>
      <c r="TUA23" s="85"/>
      <c r="TUB23" s="74"/>
      <c r="TUC23" s="74"/>
      <c r="TUD23" s="85"/>
      <c r="TUE23" s="74"/>
      <c r="TUF23" s="74"/>
      <c r="TUG23" s="85"/>
      <c r="TUH23" s="80"/>
      <c r="TUI23" s="80"/>
      <c r="TUJ23" s="85"/>
      <c r="TUK23" s="77"/>
      <c r="TUL23" s="74"/>
      <c r="TUM23" s="74"/>
      <c r="TUN23" s="85"/>
      <c r="TUO23" s="74"/>
      <c r="TUP23" s="74"/>
      <c r="TUQ23" s="85"/>
      <c r="TUR23" s="74"/>
      <c r="TUS23" s="74"/>
      <c r="TUT23" s="85"/>
      <c r="TUU23" s="74"/>
      <c r="TUV23" s="74"/>
      <c r="TUW23" s="85"/>
      <c r="TUX23" s="80"/>
      <c r="TUY23" s="80"/>
      <c r="TUZ23" s="85"/>
      <c r="TVA23" s="77"/>
      <c r="TVB23" s="74"/>
      <c r="TVC23" s="74"/>
      <c r="TVD23" s="85"/>
      <c r="TVE23" s="74"/>
      <c r="TVF23" s="74"/>
      <c r="TVG23" s="85"/>
      <c r="TVH23" s="74"/>
      <c r="TVI23" s="74"/>
      <c r="TVJ23" s="85"/>
      <c r="TVK23" s="74"/>
      <c r="TVL23" s="74"/>
      <c r="TVM23" s="85"/>
      <c r="TVN23" s="80"/>
      <c r="TVO23" s="80"/>
      <c r="TVP23" s="85"/>
      <c r="TVQ23" s="77"/>
      <c r="TVR23" s="74"/>
      <c r="TVS23" s="74"/>
      <c r="TVT23" s="85"/>
      <c r="TVU23" s="74"/>
      <c r="TVV23" s="74"/>
      <c r="TVW23" s="85"/>
      <c r="TVX23" s="74"/>
      <c r="TVY23" s="74"/>
      <c r="TVZ23" s="85"/>
      <c r="TWA23" s="74"/>
      <c r="TWB23" s="74"/>
      <c r="TWC23" s="85"/>
      <c r="TWD23" s="80"/>
      <c r="TWE23" s="80"/>
      <c r="TWF23" s="85"/>
      <c r="TWG23" s="77"/>
      <c r="TWH23" s="74"/>
      <c r="TWI23" s="74"/>
      <c r="TWJ23" s="85"/>
      <c r="TWK23" s="74"/>
      <c r="TWL23" s="74"/>
      <c r="TWM23" s="85"/>
      <c r="TWN23" s="74"/>
      <c r="TWO23" s="74"/>
      <c r="TWP23" s="85"/>
      <c r="TWQ23" s="74"/>
      <c r="TWR23" s="74"/>
      <c r="TWS23" s="85"/>
      <c r="TWT23" s="80"/>
      <c r="TWU23" s="80"/>
      <c r="TWV23" s="85"/>
      <c r="TWW23" s="77"/>
      <c r="TWX23" s="74"/>
      <c r="TWY23" s="74"/>
      <c r="TWZ23" s="85"/>
      <c r="TXA23" s="74"/>
      <c r="TXB23" s="74"/>
      <c r="TXC23" s="85"/>
      <c r="TXD23" s="74"/>
      <c r="TXE23" s="74"/>
      <c r="TXF23" s="85"/>
      <c r="TXG23" s="74"/>
      <c r="TXH23" s="74"/>
      <c r="TXI23" s="85"/>
      <c r="TXJ23" s="80"/>
      <c r="TXK23" s="80"/>
      <c r="TXL23" s="85"/>
      <c r="TXM23" s="77"/>
      <c r="TXN23" s="74"/>
      <c r="TXO23" s="74"/>
      <c r="TXP23" s="85"/>
      <c r="TXQ23" s="74"/>
      <c r="TXR23" s="74"/>
      <c r="TXS23" s="85"/>
      <c r="TXT23" s="74"/>
      <c r="TXU23" s="74"/>
      <c r="TXV23" s="85"/>
      <c r="TXW23" s="74"/>
      <c r="TXX23" s="74"/>
      <c r="TXY23" s="85"/>
      <c r="TXZ23" s="80"/>
      <c r="TYA23" s="80"/>
      <c r="TYB23" s="85"/>
      <c r="TYC23" s="77"/>
      <c r="TYD23" s="74"/>
      <c r="TYE23" s="74"/>
      <c r="TYF23" s="85"/>
      <c r="TYG23" s="74"/>
      <c r="TYH23" s="74"/>
      <c r="TYI23" s="85"/>
      <c r="TYJ23" s="74"/>
      <c r="TYK23" s="74"/>
      <c r="TYL23" s="85"/>
      <c r="TYM23" s="74"/>
      <c r="TYN23" s="74"/>
      <c r="TYO23" s="85"/>
      <c r="TYP23" s="80"/>
      <c r="TYQ23" s="80"/>
      <c r="TYR23" s="85"/>
      <c r="TYS23" s="77"/>
      <c r="TYT23" s="74"/>
      <c r="TYU23" s="74"/>
      <c r="TYV23" s="85"/>
      <c r="TYW23" s="74"/>
      <c r="TYX23" s="74"/>
      <c r="TYY23" s="85"/>
      <c r="TYZ23" s="74"/>
      <c r="TZA23" s="74"/>
      <c r="TZB23" s="85"/>
      <c r="TZC23" s="74"/>
      <c r="TZD23" s="74"/>
      <c r="TZE23" s="85"/>
      <c r="TZF23" s="80"/>
      <c r="TZG23" s="80"/>
      <c r="TZH23" s="85"/>
      <c r="TZI23" s="77"/>
      <c r="TZJ23" s="74"/>
      <c r="TZK23" s="74"/>
      <c r="TZL23" s="85"/>
      <c r="TZM23" s="74"/>
      <c r="TZN23" s="74"/>
      <c r="TZO23" s="85"/>
      <c r="TZP23" s="74"/>
      <c r="TZQ23" s="74"/>
      <c r="TZR23" s="85"/>
      <c r="TZS23" s="74"/>
      <c r="TZT23" s="74"/>
      <c r="TZU23" s="85"/>
      <c r="TZV23" s="80"/>
      <c r="TZW23" s="80"/>
      <c r="TZX23" s="85"/>
      <c r="TZY23" s="77"/>
      <c r="TZZ23" s="74"/>
      <c r="UAA23" s="74"/>
      <c r="UAB23" s="85"/>
      <c r="UAC23" s="74"/>
      <c r="UAD23" s="74"/>
      <c r="UAE23" s="85"/>
      <c r="UAF23" s="74"/>
      <c r="UAG23" s="74"/>
      <c r="UAH23" s="85"/>
      <c r="UAI23" s="74"/>
      <c r="UAJ23" s="74"/>
      <c r="UAK23" s="85"/>
      <c r="UAL23" s="80"/>
      <c r="UAM23" s="80"/>
      <c r="UAN23" s="85"/>
      <c r="UAO23" s="77"/>
      <c r="UAP23" s="74"/>
      <c r="UAQ23" s="74"/>
      <c r="UAR23" s="85"/>
      <c r="UAS23" s="74"/>
      <c r="UAT23" s="74"/>
      <c r="UAU23" s="85"/>
      <c r="UAV23" s="74"/>
      <c r="UAW23" s="74"/>
      <c r="UAX23" s="85"/>
      <c r="UAY23" s="74"/>
      <c r="UAZ23" s="74"/>
      <c r="UBA23" s="85"/>
      <c r="UBB23" s="80"/>
      <c r="UBC23" s="80"/>
      <c r="UBD23" s="85"/>
      <c r="UBE23" s="77"/>
      <c r="UBF23" s="74"/>
      <c r="UBG23" s="74"/>
      <c r="UBH23" s="85"/>
      <c r="UBI23" s="74"/>
      <c r="UBJ23" s="74"/>
      <c r="UBK23" s="85"/>
      <c r="UBL23" s="74"/>
      <c r="UBM23" s="74"/>
      <c r="UBN23" s="85"/>
      <c r="UBO23" s="74"/>
      <c r="UBP23" s="74"/>
      <c r="UBQ23" s="85"/>
      <c r="UBR23" s="80"/>
      <c r="UBS23" s="80"/>
      <c r="UBT23" s="85"/>
      <c r="UBU23" s="77"/>
      <c r="UBV23" s="74"/>
      <c r="UBW23" s="74"/>
      <c r="UBX23" s="85"/>
      <c r="UBY23" s="74"/>
      <c r="UBZ23" s="74"/>
      <c r="UCA23" s="85"/>
      <c r="UCB23" s="74"/>
      <c r="UCC23" s="74"/>
      <c r="UCD23" s="85"/>
      <c r="UCE23" s="74"/>
      <c r="UCF23" s="74"/>
      <c r="UCG23" s="85"/>
      <c r="UCH23" s="80"/>
      <c r="UCI23" s="80"/>
      <c r="UCJ23" s="85"/>
      <c r="UCK23" s="77"/>
      <c r="UCL23" s="74"/>
      <c r="UCM23" s="74"/>
      <c r="UCN23" s="85"/>
      <c r="UCO23" s="74"/>
      <c r="UCP23" s="74"/>
      <c r="UCQ23" s="85"/>
      <c r="UCR23" s="74"/>
      <c r="UCS23" s="74"/>
      <c r="UCT23" s="85"/>
      <c r="UCU23" s="74"/>
      <c r="UCV23" s="74"/>
      <c r="UCW23" s="85"/>
      <c r="UCX23" s="80"/>
      <c r="UCY23" s="80"/>
      <c r="UCZ23" s="85"/>
      <c r="UDA23" s="77"/>
      <c r="UDB23" s="74"/>
      <c r="UDC23" s="74"/>
      <c r="UDD23" s="85"/>
      <c r="UDE23" s="74"/>
      <c r="UDF23" s="74"/>
      <c r="UDG23" s="85"/>
      <c r="UDH23" s="74"/>
      <c r="UDI23" s="74"/>
      <c r="UDJ23" s="85"/>
      <c r="UDK23" s="74"/>
      <c r="UDL23" s="74"/>
      <c r="UDM23" s="85"/>
      <c r="UDN23" s="80"/>
      <c r="UDO23" s="80"/>
      <c r="UDP23" s="85"/>
      <c r="UDQ23" s="77"/>
      <c r="UDR23" s="74"/>
      <c r="UDS23" s="74"/>
      <c r="UDT23" s="85"/>
      <c r="UDU23" s="74"/>
      <c r="UDV23" s="74"/>
      <c r="UDW23" s="85"/>
      <c r="UDX23" s="74"/>
      <c r="UDY23" s="74"/>
      <c r="UDZ23" s="85"/>
      <c r="UEA23" s="74"/>
      <c r="UEB23" s="74"/>
      <c r="UEC23" s="85"/>
      <c r="UED23" s="80"/>
      <c r="UEE23" s="80"/>
      <c r="UEF23" s="85"/>
      <c r="UEG23" s="77"/>
      <c r="UEH23" s="74"/>
      <c r="UEI23" s="74"/>
      <c r="UEJ23" s="85"/>
      <c r="UEK23" s="74"/>
      <c r="UEL23" s="74"/>
      <c r="UEM23" s="85"/>
      <c r="UEN23" s="74"/>
      <c r="UEO23" s="74"/>
      <c r="UEP23" s="85"/>
      <c r="UEQ23" s="74"/>
      <c r="UER23" s="74"/>
      <c r="UES23" s="85"/>
      <c r="UET23" s="80"/>
      <c r="UEU23" s="80"/>
      <c r="UEV23" s="85"/>
      <c r="UEW23" s="77"/>
      <c r="UEX23" s="74"/>
      <c r="UEY23" s="74"/>
      <c r="UEZ23" s="85"/>
      <c r="UFA23" s="74"/>
      <c r="UFB23" s="74"/>
      <c r="UFC23" s="85"/>
      <c r="UFD23" s="74"/>
      <c r="UFE23" s="74"/>
      <c r="UFF23" s="85"/>
      <c r="UFG23" s="74"/>
      <c r="UFH23" s="74"/>
      <c r="UFI23" s="85"/>
      <c r="UFJ23" s="80"/>
      <c r="UFK23" s="80"/>
      <c r="UFL23" s="85"/>
      <c r="UFM23" s="77"/>
      <c r="UFN23" s="74"/>
      <c r="UFO23" s="74"/>
      <c r="UFP23" s="85"/>
      <c r="UFQ23" s="74"/>
      <c r="UFR23" s="74"/>
      <c r="UFS23" s="85"/>
      <c r="UFT23" s="74"/>
      <c r="UFU23" s="74"/>
      <c r="UFV23" s="85"/>
      <c r="UFW23" s="74"/>
      <c r="UFX23" s="74"/>
      <c r="UFY23" s="85"/>
      <c r="UFZ23" s="80"/>
      <c r="UGA23" s="80"/>
      <c r="UGB23" s="85"/>
      <c r="UGC23" s="77"/>
      <c r="UGD23" s="74"/>
      <c r="UGE23" s="74"/>
      <c r="UGF23" s="85"/>
      <c r="UGG23" s="74"/>
      <c r="UGH23" s="74"/>
      <c r="UGI23" s="85"/>
      <c r="UGJ23" s="74"/>
      <c r="UGK23" s="74"/>
      <c r="UGL23" s="85"/>
      <c r="UGM23" s="74"/>
      <c r="UGN23" s="74"/>
      <c r="UGO23" s="85"/>
      <c r="UGP23" s="80"/>
      <c r="UGQ23" s="80"/>
      <c r="UGR23" s="85"/>
      <c r="UGS23" s="77"/>
      <c r="UGT23" s="74"/>
      <c r="UGU23" s="74"/>
      <c r="UGV23" s="85"/>
      <c r="UGW23" s="74"/>
      <c r="UGX23" s="74"/>
      <c r="UGY23" s="85"/>
      <c r="UGZ23" s="74"/>
      <c r="UHA23" s="74"/>
      <c r="UHB23" s="85"/>
      <c r="UHC23" s="74"/>
      <c r="UHD23" s="74"/>
      <c r="UHE23" s="85"/>
      <c r="UHF23" s="80"/>
      <c r="UHG23" s="80"/>
      <c r="UHH23" s="85"/>
      <c r="UHI23" s="77"/>
      <c r="UHJ23" s="74"/>
      <c r="UHK23" s="74"/>
      <c r="UHL23" s="85"/>
      <c r="UHM23" s="74"/>
      <c r="UHN23" s="74"/>
      <c r="UHO23" s="85"/>
      <c r="UHP23" s="74"/>
      <c r="UHQ23" s="74"/>
      <c r="UHR23" s="85"/>
      <c r="UHS23" s="74"/>
      <c r="UHT23" s="74"/>
      <c r="UHU23" s="85"/>
      <c r="UHV23" s="80"/>
      <c r="UHW23" s="80"/>
      <c r="UHX23" s="85"/>
      <c r="UHY23" s="77"/>
      <c r="UHZ23" s="74"/>
      <c r="UIA23" s="74"/>
      <c r="UIB23" s="85"/>
      <c r="UIC23" s="74"/>
      <c r="UID23" s="74"/>
      <c r="UIE23" s="85"/>
      <c r="UIF23" s="74"/>
      <c r="UIG23" s="74"/>
      <c r="UIH23" s="85"/>
      <c r="UII23" s="74"/>
      <c r="UIJ23" s="74"/>
      <c r="UIK23" s="85"/>
      <c r="UIL23" s="80"/>
      <c r="UIM23" s="80"/>
      <c r="UIN23" s="85"/>
      <c r="UIO23" s="77"/>
      <c r="UIP23" s="74"/>
      <c r="UIQ23" s="74"/>
      <c r="UIR23" s="85"/>
      <c r="UIS23" s="74"/>
      <c r="UIT23" s="74"/>
      <c r="UIU23" s="85"/>
      <c r="UIV23" s="74"/>
      <c r="UIW23" s="74"/>
      <c r="UIX23" s="85"/>
      <c r="UIY23" s="74"/>
      <c r="UIZ23" s="74"/>
      <c r="UJA23" s="85"/>
      <c r="UJB23" s="80"/>
      <c r="UJC23" s="80"/>
      <c r="UJD23" s="85"/>
      <c r="UJE23" s="77"/>
      <c r="UJF23" s="74"/>
      <c r="UJG23" s="74"/>
      <c r="UJH23" s="85"/>
      <c r="UJI23" s="74"/>
      <c r="UJJ23" s="74"/>
      <c r="UJK23" s="85"/>
      <c r="UJL23" s="74"/>
      <c r="UJM23" s="74"/>
      <c r="UJN23" s="85"/>
      <c r="UJO23" s="74"/>
      <c r="UJP23" s="74"/>
      <c r="UJQ23" s="85"/>
      <c r="UJR23" s="80"/>
      <c r="UJS23" s="80"/>
      <c r="UJT23" s="85"/>
      <c r="UJU23" s="77"/>
      <c r="UJV23" s="74"/>
      <c r="UJW23" s="74"/>
      <c r="UJX23" s="85"/>
      <c r="UJY23" s="74"/>
      <c r="UJZ23" s="74"/>
      <c r="UKA23" s="85"/>
      <c r="UKB23" s="74"/>
      <c r="UKC23" s="74"/>
      <c r="UKD23" s="85"/>
      <c r="UKE23" s="74"/>
      <c r="UKF23" s="74"/>
      <c r="UKG23" s="85"/>
      <c r="UKH23" s="80"/>
      <c r="UKI23" s="80"/>
      <c r="UKJ23" s="85"/>
      <c r="UKK23" s="77"/>
      <c r="UKL23" s="74"/>
      <c r="UKM23" s="74"/>
      <c r="UKN23" s="85"/>
      <c r="UKO23" s="74"/>
      <c r="UKP23" s="74"/>
      <c r="UKQ23" s="85"/>
      <c r="UKR23" s="74"/>
      <c r="UKS23" s="74"/>
      <c r="UKT23" s="85"/>
      <c r="UKU23" s="74"/>
      <c r="UKV23" s="74"/>
      <c r="UKW23" s="85"/>
      <c r="UKX23" s="80"/>
      <c r="UKY23" s="80"/>
      <c r="UKZ23" s="85"/>
      <c r="ULA23" s="77"/>
      <c r="ULB23" s="74"/>
      <c r="ULC23" s="74"/>
      <c r="ULD23" s="85"/>
      <c r="ULE23" s="74"/>
      <c r="ULF23" s="74"/>
      <c r="ULG23" s="85"/>
      <c r="ULH23" s="74"/>
      <c r="ULI23" s="74"/>
      <c r="ULJ23" s="85"/>
      <c r="ULK23" s="74"/>
      <c r="ULL23" s="74"/>
      <c r="ULM23" s="85"/>
      <c r="ULN23" s="80"/>
      <c r="ULO23" s="80"/>
      <c r="ULP23" s="85"/>
      <c r="ULQ23" s="77"/>
      <c r="ULR23" s="74"/>
      <c r="ULS23" s="74"/>
      <c r="ULT23" s="85"/>
      <c r="ULU23" s="74"/>
      <c r="ULV23" s="74"/>
      <c r="ULW23" s="85"/>
      <c r="ULX23" s="74"/>
      <c r="ULY23" s="74"/>
      <c r="ULZ23" s="85"/>
      <c r="UMA23" s="74"/>
      <c r="UMB23" s="74"/>
      <c r="UMC23" s="85"/>
      <c r="UMD23" s="80"/>
      <c r="UME23" s="80"/>
      <c r="UMF23" s="85"/>
      <c r="UMG23" s="77"/>
      <c r="UMH23" s="74"/>
      <c r="UMI23" s="74"/>
      <c r="UMJ23" s="85"/>
      <c r="UMK23" s="74"/>
      <c r="UML23" s="74"/>
      <c r="UMM23" s="85"/>
      <c r="UMN23" s="74"/>
      <c r="UMO23" s="74"/>
      <c r="UMP23" s="85"/>
      <c r="UMQ23" s="74"/>
      <c r="UMR23" s="74"/>
      <c r="UMS23" s="85"/>
      <c r="UMT23" s="80"/>
      <c r="UMU23" s="80"/>
      <c r="UMV23" s="85"/>
      <c r="UMW23" s="77"/>
      <c r="UMX23" s="74"/>
      <c r="UMY23" s="74"/>
      <c r="UMZ23" s="85"/>
      <c r="UNA23" s="74"/>
      <c r="UNB23" s="74"/>
      <c r="UNC23" s="85"/>
      <c r="UND23" s="74"/>
      <c r="UNE23" s="74"/>
      <c r="UNF23" s="85"/>
      <c r="UNG23" s="74"/>
      <c r="UNH23" s="74"/>
      <c r="UNI23" s="85"/>
      <c r="UNJ23" s="80"/>
      <c r="UNK23" s="80"/>
      <c r="UNL23" s="85"/>
      <c r="UNM23" s="77"/>
      <c r="UNN23" s="74"/>
      <c r="UNO23" s="74"/>
      <c r="UNP23" s="85"/>
      <c r="UNQ23" s="74"/>
      <c r="UNR23" s="74"/>
      <c r="UNS23" s="85"/>
      <c r="UNT23" s="74"/>
      <c r="UNU23" s="74"/>
      <c r="UNV23" s="85"/>
      <c r="UNW23" s="74"/>
      <c r="UNX23" s="74"/>
      <c r="UNY23" s="85"/>
      <c r="UNZ23" s="80"/>
      <c r="UOA23" s="80"/>
      <c r="UOB23" s="85"/>
      <c r="UOC23" s="77"/>
      <c r="UOD23" s="74"/>
      <c r="UOE23" s="74"/>
      <c r="UOF23" s="85"/>
      <c r="UOG23" s="74"/>
      <c r="UOH23" s="74"/>
      <c r="UOI23" s="85"/>
      <c r="UOJ23" s="74"/>
      <c r="UOK23" s="74"/>
      <c r="UOL23" s="85"/>
      <c r="UOM23" s="74"/>
      <c r="UON23" s="74"/>
      <c r="UOO23" s="85"/>
      <c r="UOP23" s="80"/>
      <c r="UOQ23" s="80"/>
      <c r="UOR23" s="85"/>
      <c r="UOS23" s="77"/>
      <c r="UOT23" s="74"/>
      <c r="UOU23" s="74"/>
      <c r="UOV23" s="85"/>
      <c r="UOW23" s="74"/>
      <c r="UOX23" s="74"/>
      <c r="UOY23" s="85"/>
      <c r="UOZ23" s="74"/>
      <c r="UPA23" s="74"/>
      <c r="UPB23" s="85"/>
      <c r="UPC23" s="74"/>
      <c r="UPD23" s="74"/>
      <c r="UPE23" s="85"/>
      <c r="UPF23" s="80"/>
      <c r="UPG23" s="80"/>
      <c r="UPH23" s="85"/>
      <c r="UPI23" s="77"/>
      <c r="UPJ23" s="74"/>
      <c r="UPK23" s="74"/>
      <c r="UPL23" s="85"/>
      <c r="UPM23" s="74"/>
      <c r="UPN23" s="74"/>
      <c r="UPO23" s="85"/>
      <c r="UPP23" s="74"/>
      <c r="UPQ23" s="74"/>
      <c r="UPR23" s="85"/>
      <c r="UPS23" s="74"/>
      <c r="UPT23" s="74"/>
      <c r="UPU23" s="85"/>
      <c r="UPV23" s="80"/>
      <c r="UPW23" s="80"/>
      <c r="UPX23" s="85"/>
      <c r="UPY23" s="77"/>
      <c r="UPZ23" s="74"/>
      <c r="UQA23" s="74"/>
      <c r="UQB23" s="85"/>
      <c r="UQC23" s="74"/>
      <c r="UQD23" s="74"/>
      <c r="UQE23" s="85"/>
      <c r="UQF23" s="74"/>
      <c r="UQG23" s="74"/>
      <c r="UQH23" s="85"/>
      <c r="UQI23" s="74"/>
      <c r="UQJ23" s="74"/>
      <c r="UQK23" s="85"/>
      <c r="UQL23" s="80"/>
      <c r="UQM23" s="80"/>
      <c r="UQN23" s="85"/>
      <c r="UQO23" s="77"/>
      <c r="UQP23" s="74"/>
      <c r="UQQ23" s="74"/>
      <c r="UQR23" s="85"/>
      <c r="UQS23" s="74"/>
      <c r="UQT23" s="74"/>
      <c r="UQU23" s="85"/>
      <c r="UQV23" s="74"/>
      <c r="UQW23" s="74"/>
      <c r="UQX23" s="85"/>
      <c r="UQY23" s="74"/>
      <c r="UQZ23" s="74"/>
      <c r="URA23" s="85"/>
      <c r="URB23" s="80"/>
      <c r="URC23" s="80"/>
      <c r="URD23" s="85"/>
      <c r="URE23" s="77"/>
      <c r="URF23" s="74"/>
      <c r="URG23" s="74"/>
      <c r="URH23" s="85"/>
      <c r="URI23" s="74"/>
      <c r="URJ23" s="74"/>
      <c r="URK23" s="85"/>
      <c r="URL23" s="74"/>
      <c r="URM23" s="74"/>
      <c r="URN23" s="85"/>
      <c r="URO23" s="74"/>
      <c r="URP23" s="74"/>
      <c r="URQ23" s="85"/>
      <c r="URR23" s="80"/>
      <c r="URS23" s="80"/>
      <c r="URT23" s="85"/>
      <c r="URU23" s="77"/>
      <c r="URV23" s="74"/>
      <c r="URW23" s="74"/>
      <c r="URX23" s="85"/>
      <c r="URY23" s="74"/>
      <c r="URZ23" s="74"/>
      <c r="USA23" s="85"/>
      <c r="USB23" s="74"/>
      <c r="USC23" s="74"/>
      <c r="USD23" s="85"/>
      <c r="USE23" s="74"/>
      <c r="USF23" s="74"/>
      <c r="USG23" s="85"/>
      <c r="USH23" s="80"/>
      <c r="USI23" s="80"/>
      <c r="USJ23" s="85"/>
      <c r="USK23" s="77"/>
      <c r="USL23" s="74"/>
      <c r="USM23" s="74"/>
      <c r="USN23" s="85"/>
      <c r="USO23" s="74"/>
      <c r="USP23" s="74"/>
      <c r="USQ23" s="85"/>
      <c r="USR23" s="74"/>
      <c r="USS23" s="74"/>
      <c r="UST23" s="85"/>
      <c r="USU23" s="74"/>
      <c r="USV23" s="74"/>
      <c r="USW23" s="85"/>
      <c r="USX23" s="80"/>
      <c r="USY23" s="80"/>
      <c r="USZ23" s="85"/>
      <c r="UTA23" s="77"/>
      <c r="UTB23" s="74"/>
      <c r="UTC23" s="74"/>
      <c r="UTD23" s="85"/>
      <c r="UTE23" s="74"/>
      <c r="UTF23" s="74"/>
      <c r="UTG23" s="85"/>
      <c r="UTH23" s="74"/>
      <c r="UTI23" s="74"/>
      <c r="UTJ23" s="85"/>
      <c r="UTK23" s="74"/>
      <c r="UTL23" s="74"/>
      <c r="UTM23" s="85"/>
      <c r="UTN23" s="80"/>
      <c r="UTO23" s="80"/>
      <c r="UTP23" s="85"/>
      <c r="UTQ23" s="77"/>
      <c r="UTR23" s="74"/>
      <c r="UTS23" s="74"/>
      <c r="UTT23" s="85"/>
      <c r="UTU23" s="74"/>
      <c r="UTV23" s="74"/>
      <c r="UTW23" s="85"/>
      <c r="UTX23" s="74"/>
      <c r="UTY23" s="74"/>
      <c r="UTZ23" s="85"/>
      <c r="UUA23" s="74"/>
      <c r="UUB23" s="74"/>
      <c r="UUC23" s="85"/>
      <c r="UUD23" s="80"/>
      <c r="UUE23" s="80"/>
      <c r="UUF23" s="85"/>
      <c r="UUG23" s="77"/>
      <c r="UUH23" s="74"/>
      <c r="UUI23" s="74"/>
      <c r="UUJ23" s="85"/>
      <c r="UUK23" s="74"/>
      <c r="UUL23" s="74"/>
      <c r="UUM23" s="85"/>
      <c r="UUN23" s="74"/>
      <c r="UUO23" s="74"/>
      <c r="UUP23" s="85"/>
      <c r="UUQ23" s="74"/>
      <c r="UUR23" s="74"/>
      <c r="UUS23" s="85"/>
      <c r="UUT23" s="80"/>
      <c r="UUU23" s="80"/>
      <c r="UUV23" s="85"/>
      <c r="UUW23" s="77"/>
      <c r="UUX23" s="74"/>
      <c r="UUY23" s="74"/>
      <c r="UUZ23" s="85"/>
      <c r="UVA23" s="74"/>
      <c r="UVB23" s="74"/>
      <c r="UVC23" s="85"/>
      <c r="UVD23" s="74"/>
      <c r="UVE23" s="74"/>
      <c r="UVF23" s="85"/>
      <c r="UVG23" s="74"/>
      <c r="UVH23" s="74"/>
      <c r="UVI23" s="85"/>
      <c r="UVJ23" s="80"/>
      <c r="UVK23" s="80"/>
      <c r="UVL23" s="85"/>
      <c r="UVM23" s="77"/>
      <c r="UVN23" s="74"/>
      <c r="UVO23" s="74"/>
      <c r="UVP23" s="85"/>
      <c r="UVQ23" s="74"/>
      <c r="UVR23" s="74"/>
      <c r="UVS23" s="85"/>
      <c r="UVT23" s="74"/>
      <c r="UVU23" s="74"/>
      <c r="UVV23" s="85"/>
      <c r="UVW23" s="74"/>
      <c r="UVX23" s="74"/>
      <c r="UVY23" s="85"/>
      <c r="UVZ23" s="80"/>
      <c r="UWA23" s="80"/>
      <c r="UWB23" s="85"/>
      <c r="UWC23" s="77"/>
      <c r="UWD23" s="74"/>
      <c r="UWE23" s="74"/>
      <c r="UWF23" s="85"/>
      <c r="UWG23" s="74"/>
      <c r="UWH23" s="74"/>
      <c r="UWI23" s="85"/>
      <c r="UWJ23" s="74"/>
      <c r="UWK23" s="74"/>
      <c r="UWL23" s="85"/>
      <c r="UWM23" s="74"/>
      <c r="UWN23" s="74"/>
      <c r="UWO23" s="85"/>
      <c r="UWP23" s="80"/>
      <c r="UWQ23" s="80"/>
      <c r="UWR23" s="85"/>
      <c r="UWS23" s="77"/>
      <c r="UWT23" s="74"/>
      <c r="UWU23" s="74"/>
      <c r="UWV23" s="85"/>
      <c r="UWW23" s="74"/>
      <c r="UWX23" s="74"/>
      <c r="UWY23" s="85"/>
      <c r="UWZ23" s="74"/>
      <c r="UXA23" s="74"/>
      <c r="UXB23" s="85"/>
      <c r="UXC23" s="74"/>
      <c r="UXD23" s="74"/>
      <c r="UXE23" s="85"/>
      <c r="UXF23" s="80"/>
      <c r="UXG23" s="80"/>
      <c r="UXH23" s="85"/>
      <c r="UXI23" s="77"/>
      <c r="UXJ23" s="74"/>
      <c r="UXK23" s="74"/>
      <c r="UXL23" s="85"/>
      <c r="UXM23" s="74"/>
      <c r="UXN23" s="74"/>
      <c r="UXO23" s="85"/>
      <c r="UXP23" s="74"/>
      <c r="UXQ23" s="74"/>
      <c r="UXR23" s="85"/>
      <c r="UXS23" s="74"/>
      <c r="UXT23" s="74"/>
      <c r="UXU23" s="85"/>
      <c r="UXV23" s="80"/>
      <c r="UXW23" s="80"/>
      <c r="UXX23" s="85"/>
      <c r="UXY23" s="77"/>
      <c r="UXZ23" s="74"/>
      <c r="UYA23" s="74"/>
      <c r="UYB23" s="85"/>
      <c r="UYC23" s="74"/>
      <c r="UYD23" s="74"/>
      <c r="UYE23" s="85"/>
      <c r="UYF23" s="74"/>
      <c r="UYG23" s="74"/>
      <c r="UYH23" s="85"/>
      <c r="UYI23" s="74"/>
      <c r="UYJ23" s="74"/>
      <c r="UYK23" s="85"/>
      <c r="UYL23" s="80"/>
      <c r="UYM23" s="80"/>
      <c r="UYN23" s="85"/>
      <c r="UYO23" s="77"/>
      <c r="UYP23" s="74"/>
      <c r="UYQ23" s="74"/>
      <c r="UYR23" s="85"/>
      <c r="UYS23" s="74"/>
      <c r="UYT23" s="74"/>
      <c r="UYU23" s="85"/>
      <c r="UYV23" s="74"/>
      <c r="UYW23" s="74"/>
      <c r="UYX23" s="85"/>
      <c r="UYY23" s="74"/>
      <c r="UYZ23" s="74"/>
      <c r="UZA23" s="85"/>
      <c r="UZB23" s="80"/>
      <c r="UZC23" s="80"/>
      <c r="UZD23" s="85"/>
      <c r="UZE23" s="77"/>
      <c r="UZF23" s="74"/>
      <c r="UZG23" s="74"/>
      <c r="UZH23" s="85"/>
      <c r="UZI23" s="74"/>
      <c r="UZJ23" s="74"/>
      <c r="UZK23" s="85"/>
      <c r="UZL23" s="74"/>
      <c r="UZM23" s="74"/>
      <c r="UZN23" s="85"/>
      <c r="UZO23" s="74"/>
      <c r="UZP23" s="74"/>
      <c r="UZQ23" s="85"/>
      <c r="UZR23" s="80"/>
      <c r="UZS23" s="80"/>
      <c r="UZT23" s="85"/>
      <c r="UZU23" s="77"/>
      <c r="UZV23" s="74"/>
      <c r="UZW23" s="74"/>
      <c r="UZX23" s="85"/>
      <c r="UZY23" s="74"/>
      <c r="UZZ23" s="74"/>
      <c r="VAA23" s="85"/>
      <c r="VAB23" s="74"/>
      <c r="VAC23" s="74"/>
      <c r="VAD23" s="85"/>
      <c r="VAE23" s="74"/>
      <c r="VAF23" s="74"/>
      <c r="VAG23" s="85"/>
      <c r="VAH23" s="80"/>
      <c r="VAI23" s="80"/>
      <c r="VAJ23" s="85"/>
      <c r="VAK23" s="77"/>
      <c r="VAL23" s="74"/>
      <c r="VAM23" s="74"/>
      <c r="VAN23" s="85"/>
      <c r="VAO23" s="74"/>
      <c r="VAP23" s="74"/>
      <c r="VAQ23" s="85"/>
      <c r="VAR23" s="74"/>
      <c r="VAS23" s="74"/>
      <c r="VAT23" s="85"/>
      <c r="VAU23" s="74"/>
      <c r="VAV23" s="74"/>
      <c r="VAW23" s="85"/>
      <c r="VAX23" s="80"/>
      <c r="VAY23" s="80"/>
      <c r="VAZ23" s="85"/>
      <c r="VBA23" s="77"/>
      <c r="VBB23" s="74"/>
      <c r="VBC23" s="74"/>
      <c r="VBD23" s="85"/>
      <c r="VBE23" s="74"/>
      <c r="VBF23" s="74"/>
      <c r="VBG23" s="85"/>
      <c r="VBH23" s="74"/>
      <c r="VBI23" s="74"/>
      <c r="VBJ23" s="85"/>
      <c r="VBK23" s="74"/>
      <c r="VBL23" s="74"/>
      <c r="VBM23" s="85"/>
      <c r="VBN23" s="80"/>
      <c r="VBO23" s="80"/>
      <c r="VBP23" s="85"/>
      <c r="VBQ23" s="77"/>
      <c r="VBR23" s="74"/>
      <c r="VBS23" s="74"/>
      <c r="VBT23" s="85"/>
      <c r="VBU23" s="74"/>
      <c r="VBV23" s="74"/>
      <c r="VBW23" s="85"/>
      <c r="VBX23" s="74"/>
      <c r="VBY23" s="74"/>
      <c r="VBZ23" s="85"/>
      <c r="VCA23" s="74"/>
      <c r="VCB23" s="74"/>
      <c r="VCC23" s="85"/>
      <c r="VCD23" s="80"/>
      <c r="VCE23" s="80"/>
      <c r="VCF23" s="85"/>
      <c r="VCG23" s="77"/>
      <c r="VCH23" s="74"/>
      <c r="VCI23" s="74"/>
      <c r="VCJ23" s="85"/>
      <c r="VCK23" s="74"/>
      <c r="VCL23" s="74"/>
      <c r="VCM23" s="85"/>
      <c r="VCN23" s="74"/>
      <c r="VCO23" s="74"/>
      <c r="VCP23" s="85"/>
      <c r="VCQ23" s="74"/>
      <c r="VCR23" s="74"/>
      <c r="VCS23" s="85"/>
      <c r="VCT23" s="80"/>
      <c r="VCU23" s="80"/>
      <c r="VCV23" s="85"/>
      <c r="VCW23" s="77"/>
      <c r="VCX23" s="74"/>
      <c r="VCY23" s="74"/>
      <c r="VCZ23" s="85"/>
      <c r="VDA23" s="74"/>
      <c r="VDB23" s="74"/>
      <c r="VDC23" s="85"/>
      <c r="VDD23" s="74"/>
      <c r="VDE23" s="74"/>
      <c r="VDF23" s="85"/>
      <c r="VDG23" s="74"/>
      <c r="VDH23" s="74"/>
      <c r="VDI23" s="85"/>
      <c r="VDJ23" s="80"/>
      <c r="VDK23" s="80"/>
      <c r="VDL23" s="85"/>
      <c r="VDM23" s="77"/>
      <c r="VDN23" s="74"/>
      <c r="VDO23" s="74"/>
      <c r="VDP23" s="85"/>
      <c r="VDQ23" s="74"/>
      <c r="VDR23" s="74"/>
      <c r="VDS23" s="85"/>
      <c r="VDT23" s="74"/>
      <c r="VDU23" s="74"/>
      <c r="VDV23" s="85"/>
      <c r="VDW23" s="74"/>
      <c r="VDX23" s="74"/>
      <c r="VDY23" s="85"/>
      <c r="VDZ23" s="80"/>
      <c r="VEA23" s="80"/>
      <c r="VEB23" s="85"/>
      <c r="VEC23" s="77"/>
      <c r="VED23" s="74"/>
      <c r="VEE23" s="74"/>
      <c r="VEF23" s="85"/>
      <c r="VEG23" s="74"/>
      <c r="VEH23" s="74"/>
      <c r="VEI23" s="85"/>
      <c r="VEJ23" s="74"/>
      <c r="VEK23" s="74"/>
      <c r="VEL23" s="85"/>
      <c r="VEM23" s="74"/>
      <c r="VEN23" s="74"/>
      <c r="VEO23" s="85"/>
      <c r="VEP23" s="80"/>
      <c r="VEQ23" s="80"/>
      <c r="VER23" s="85"/>
      <c r="VES23" s="77"/>
      <c r="VET23" s="74"/>
      <c r="VEU23" s="74"/>
      <c r="VEV23" s="85"/>
      <c r="VEW23" s="74"/>
      <c r="VEX23" s="74"/>
      <c r="VEY23" s="85"/>
      <c r="VEZ23" s="74"/>
      <c r="VFA23" s="74"/>
      <c r="VFB23" s="85"/>
      <c r="VFC23" s="74"/>
      <c r="VFD23" s="74"/>
      <c r="VFE23" s="85"/>
      <c r="VFF23" s="80"/>
      <c r="VFG23" s="80"/>
      <c r="VFH23" s="85"/>
      <c r="VFI23" s="77"/>
      <c r="VFJ23" s="74"/>
      <c r="VFK23" s="74"/>
      <c r="VFL23" s="85"/>
      <c r="VFM23" s="74"/>
      <c r="VFN23" s="74"/>
      <c r="VFO23" s="85"/>
      <c r="VFP23" s="74"/>
      <c r="VFQ23" s="74"/>
      <c r="VFR23" s="85"/>
      <c r="VFS23" s="74"/>
      <c r="VFT23" s="74"/>
      <c r="VFU23" s="85"/>
      <c r="VFV23" s="80"/>
      <c r="VFW23" s="80"/>
      <c r="VFX23" s="85"/>
      <c r="VFY23" s="77"/>
      <c r="VFZ23" s="74"/>
      <c r="VGA23" s="74"/>
      <c r="VGB23" s="85"/>
      <c r="VGC23" s="74"/>
      <c r="VGD23" s="74"/>
      <c r="VGE23" s="85"/>
      <c r="VGF23" s="74"/>
      <c r="VGG23" s="74"/>
      <c r="VGH23" s="85"/>
      <c r="VGI23" s="74"/>
      <c r="VGJ23" s="74"/>
      <c r="VGK23" s="85"/>
      <c r="VGL23" s="80"/>
      <c r="VGM23" s="80"/>
      <c r="VGN23" s="85"/>
      <c r="VGO23" s="77"/>
      <c r="VGP23" s="74"/>
      <c r="VGQ23" s="74"/>
      <c r="VGR23" s="85"/>
      <c r="VGS23" s="74"/>
      <c r="VGT23" s="74"/>
      <c r="VGU23" s="85"/>
      <c r="VGV23" s="74"/>
      <c r="VGW23" s="74"/>
      <c r="VGX23" s="85"/>
      <c r="VGY23" s="74"/>
      <c r="VGZ23" s="74"/>
      <c r="VHA23" s="85"/>
      <c r="VHB23" s="80"/>
      <c r="VHC23" s="80"/>
      <c r="VHD23" s="85"/>
      <c r="VHE23" s="77"/>
      <c r="VHF23" s="74"/>
      <c r="VHG23" s="74"/>
      <c r="VHH23" s="85"/>
      <c r="VHI23" s="74"/>
      <c r="VHJ23" s="74"/>
      <c r="VHK23" s="85"/>
      <c r="VHL23" s="74"/>
      <c r="VHM23" s="74"/>
      <c r="VHN23" s="85"/>
      <c r="VHO23" s="74"/>
      <c r="VHP23" s="74"/>
      <c r="VHQ23" s="85"/>
      <c r="VHR23" s="80"/>
      <c r="VHS23" s="80"/>
      <c r="VHT23" s="85"/>
      <c r="VHU23" s="77"/>
      <c r="VHV23" s="74"/>
      <c r="VHW23" s="74"/>
      <c r="VHX23" s="85"/>
      <c r="VHY23" s="74"/>
      <c r="VHZ23" s="74"/>
      <c r="VIA23" s="85"/>
      <c r="VIB23" s="74"/>
      <c r="VIC23" s="74"/>
      <c r="VID23" s="85"/>
      <c r="VIE23" s="74"/>
      <c r="VIF23" s="74"/>
      <c r="VIG23" s="85"/>
      <c r="VIH23" s="80"/>
      <c r="VII23" s="80"/>
      <c r="VIJ23" s="85"/>
      <c r="VIK23" s="77"/>
      <c r="VIL23" s="74"/>
      <c r="VIM23" s="74"/>
      <c r="VIN23" s="85"/>
      <c r="VIO23" s="74"/>
      <c r="VIP23" s="74"/>
      <c r="VIQ23" s="85"/>
      <c r="VIR23" s="74"/>
      <c r="VIS23" s="74"/>
      <c r="VIT23" s="85"/>
      <c r="VIU23" s="74"/>
      <c r="VIV23" s="74"/>
      <c r="VIW23" s="85"/>
      <c r="VIX23" s="80"/>
      <c r="VIY23" s="80"/>
      <c r="VIZ23" s="85"/>
      <c r="VJA23" s="77"/>
      <c r="VJB23" s="74"/>
      <c r="VJC23" s="74"/>
      <c r="VJD23" s="85"/>
      <c r="VJE23" s="74"/>
      <c r="VJF23" s="74"/>
      <c r="VJG23" s="85"/>
      <c r="VJH23" s="74"/>
      <c r="VJI23" s="74"/>
      <c r="VJJ23" s="85"/>
      <c r="VJK23" s="74"/>
      <c r="VJL23" s="74"/>
      <c r="VJM23" s="85"/>
      <c r="VJN23" s="80"/>
      <c r="VJO23" s="80"/>
      <c r="VJP23" s="85"/>
      <c r="VJQ23" s="77"/>
      <c r="VJR23" s="74"/>
      <c r="VJS23" s="74"/>
      <c r="VJT23" s="85"/>
      <c r="VJU23" s="74"/>
      <c r="VJV23" s="74"/>
      <c r="VJW23" s="85"/>
      <c r="VJX23" s="74"/>
      <c r="VJY23" s="74"/>
      <c r="VJZ23" s="85"/>
      <c r="VKA23" s="74"/>
      <c r="VKB23" s="74"/>
      <c r="VKC23" s="85"/>
      <c r="VKD23" s="80"/>
      <c r="VKE23" s="80"/>
      <c r="VKF23" s="85"/>
      <c r="VKG23" s="77"/>
      <c r="VKH23" s="74"/>
      <c r="VKI23" s="74"/>
      <c r="VKJ23" s="85"/>
      <c r="VKK23" s="74"/>
      <c r="VKL23" s="74"/>
      <c r="VKM23" s="85"/>
      <c r="VKN23" s="74"/>
      <c r="VKO23" s="74"/>
      <c r="VKP23" s="85"/>
      <c r="VKQ23" s="74"/>
      <c r="VKR23" s="74"/>
      <c r="VKS23" s="85"/>
      <c r="VKT23" s="80"/>
      <c r="VKU23" s="80"/>
      <c r="VKV23" s="85"/>
      <c r="VKW23" s="77"/>
      <c r="VKX23" s="74"/>
      <c r="VKY23" s="74"/>
      <c r="VKZ23" s="85"/>
      <c r="VLA23" s="74"/>
      <c r="VLB23" s="74"/>
      <c r="VLC23" s="85"/>
      <c r="VLD23" s="74"/>
      <c r="VLE23" s="74"/>
      <c r="VLF23" s="85"/>
      <c r="VLG23" s="74"/>
      <c r="VLH23" s="74"/>
      <c r="VLI23" s="85"/>
      <c r="VLJ23" s="80"/>
      <c r="VLK23" s="80"/>
      <c r="VLL23" s="85"/>
      <c r="VLM23" s="77"/>
      <c r="VLN23" s="74"/>
      <c r="VLO23" s="74"/>
      <c r="VLP23" s="85"/>
      <c r="VLQ23" s="74"/>
      <c r="VLR23" s="74"/>
      <c r="VLS23" s="85"/>
      <c r="VLT23" s="74"/>
      <c r="VLU23" s="74"/>
      <c r="VLV23" s="85"/>
      <c r="VLW23" s="74"/>
      <c r="VLX23" s="74"/>
      <c r="VLY23" s="85"/>
      <c r="VLZ23" s="80"/>
      <c r="VMA23" s="80"/>
      <c r="VMB23" s="85"/>
      <c r="VMC23" s="77"/>
      <c r="VMD23" s="74"/>
      <c r="VME23" s="74"/>
      <c r="VMF23" s="85"/>
      <c r="VMG23" s="74"/>
      <c r="VMH23" s="74"/>
      <c r="VMI23" s="85"/>
      <c r="VMJ23" s="74"/>
      <c r="VMK23" s="74"/>
      <c r="VML23" s="85"/>
      <c r="VMM23" s="74"/>
      <c r="VMN23" s="74"/>
      <c r="VMO23" s="85"/>
      <c r="VMP23" s="80"/>
      <c r="VMQ23" s="80"/>
      <c r="VMR23" s="85"/>
      <c r="VMS23" s="77"/>
      <c r="VMT23" s="74"/>
      <c r="VMU23" s="74"/>
      <c r="VMV23" s="85"/>
      <c r="VMW23" s="74"/>
      <c r="VMX23" s="74"/>
      <c r="VMY23" s="85"/>
      <c r="VMZ23" s="74"/>
      <c r="VNA23" s="74"/>
      <c r="VNB23" s="85"/>
      <c r="VNC23" s="74"/>
      <c r="VND23" s="74"/>
      <c r="VNE23" s="85"/>
      <c r="VNF23" s="80"/>
      <c r="VNG23" s="80"/>
      <c r="VNH23" s="85"/>
      <c r="VNI23" s="77"/>
      <c r="VNJ23" s="74"/>
      <c r="VNK23" s="74"/>
      <c r="VNL23" s="85"/>
      <c r="VNM23" s="74"/>
      <c r="VNN23" s="74"/>
      <c r="VNO23" s="85"/>
      <c r="VNP23" s="74"/>
      <c r="VNQ23" s="74"/>
      <c r="VNR23" s="85"/>
      <c r="VNS23" s="74"/>
      <c r="VNT23" s="74"/>
      <c r="VNU23" s="85"/>
      <c r="VNV23" s="80"/>
      <c r="VNW23" s="80"/>
      <c r="VNX23" s="85"/>
      <c r="VNY23" s="77"/>
      <c r="VNZ23" s="74"/>
      <c r="VOA23" s="74"/>
      <c r="VOB23" s="85"/>
      <c r="VOC23" s="74"/>
      <c r="VOD23" s="74"/>
      <c r="VOE23" s="85"/>
      <c r="VOF23" s="74"/>
      <c r="VOG23" s="74"/>
      <c r="VOH23" s="85"/>
      <c r="VOI23" s="74"/>
      <c r="VOJ23" s="74"/>
      <c r="VOK23" s="85"/>
      <c r="VOL23" s="80"/>
      <c r="VOM23" s="80"/>
      <c r="VON23" s="85"/>
      <c r="VOO23" s="77"/>
      <c r="VOP23" s="74"/>
      <c r="VOQ23" s="74"/>
      <c r="VOR23" s="85"/>
      <c r="VOS23" s="74"/>
      <c r="VOT23" s="74"/>
      <c r="VOU23" s="85"/>
      <c r="VOV23" s="74"/>
      <c r="VOW23" s="74"/>
      <c r="VOX23" s="85"/>
      <c r="VOY23" s="74"/>
      <c r="VOZ23" s="74"/>
      <c r="VPA23" s="85"/>
      <c r="VPB23" s="80"/>
      <c r="VPC23" s="80"/>
      <c r="VPD23" s="85"/>
      <c r="VPE23" s="77"/>
      <c r="VPF23" s="74"/>
      <c r="VPG23" s="74"/>
      <c r="VPH23" s="85"/>
      <c r="VPI23" s="74"/>
      <c r="VPJ23" s="74"/>
      <c r="VPK23" s="85"/>
      <c r="VPL23" s="74"/>
      <c r="VPM23" s="74"/>
      <c r="VPN23" s="85"/>
      <c r="VPO23" s="74"/>
      <c r="VPP23" s="74"/>
      <c r="VPQ23" s="85"/>
      <c r="VPR23" s="80"/>
      <c r="VPS23" s="80"/>
      <c r="VPT23" s="85"/>
      <c r="VPU23" s="77"/>
      <c r="VPV23" s="74"/>
      <c r="VPW23" s="74"/>
      <c r="VPX23" s="85"/>
      <c r="VPY23" s="74"/>
      <c r="VPZ23" s="74"/>
      <c r="VQA23" s="85"/>
      <c r="VQB23" s="74"/>
      <c r="VQC23" s="74"/>
      <c r="VQD23" s="85"/>
      <c r="VQE23" s="74"/>
      <c r="VQF23" s="74"/>
      <c r="VQG23" s="85"/>
      <c r="VQH23" s="80"/>
      <c r="VQI23" s="80"/>
      <c r="VQJ23" s="85"/>
      <c r="VQK23" s="77"/>
      <c r="VQL23" s="74"/>
      <c r="VQM23" s="74"/>
      <c r="VQN23" s="85"/>
      <c r="VQO23" s="74"/>
      <c r="VQP23" s="74"/>
      <c r="VQQ23" s="85"/>
      <c r="VQR23" s="74"/>
      <c r="VQS23" s="74"/>
      <c r="VQT23" s="85"/>
      <c r="VQU23" s="74"/>
      <c r="VQV23" s="74"/>
      <c r="VQW23" s="85"/>
      <c r="VQX23" s="80"/>
      <c r="VQY23" s="80"/>
      <c r="VQZ23" s="85"/>
      <c r="VRA23" s="77"/>
      <c r="VRB23" s="74"/>
      <c r="VRC23" s="74"/>
      <c r="VRD23" s="85"/>
      <c r="VRE23" s="74"/>
      <c r="VRF23" s="74"/>
      <c r="VRG23" s="85"/>
      <c r="VRH23" s="74"/>
      <c r="VRI23" s="74"/>
      <c r="VRJ23" s="85"/>
      <c r="VRK23" s="74"/>
      <c r="VRL23" s="74"/>
      <c r="VRM23" s="85"/>
      <c r="VRN23" s="80"/>
      <c r="VRO23" s="80"/>
      <c r="VRP23" s="85"/>
      <c r="VRQ23" s="77"/>
      <c r="VRR23" s="74"/>
      <c r="VRS23" s="74"/>
      <c r="VRT23" s="85"/>
      <c r="VRU23" s="74"/>
      <c r="VRV23" s="74"/>
      <c r="VRW23" s="85"/>
      <c r="VRX23" s="74"/>
      <c r="VRY23" s="74"/>
      <c r="VRZ23" s="85"/>
      <c r="VSA23" s="74"/>
      <c r="VSB23" s="74"/>
      <c r="VSC23" s="85"/>
      <c r="VSD23" s="80"/>
      <c r="VSE23" s="80"/>
      <c r="VSF23" s="85"/>
      <c r="VSG23" s="77"/>
      <c r="VSH23" s="74"/>
      <c r="VSI23" s="74"/>
      <c r="VSJ23" s="85"/>
      <c r="VSK23" s="74"/>
      <c r="VSL23" s="74"/>
      <c r="VSM23" s="85"/>
      <c r="VSN23" s="74"/>
      <c r="VSO23" s="74"/>
      <c r="VSP23" s="85"/>
      <c r="VSQ23" s="74"/>
      <c r="VSR23" s="74"/>
      <c r="VSS23" s="85"/>
      <c r="VST23" s="80"/>
      <c r="VSU23" s="80"/>
      <c r="VSV23" s="85"/>
      <c r="VSW23" s="77"/>
      <c r="VSX23" s="74"/>
      <c r="VSY23" s="74"/>
      <c r="VSZ23" s="85"/>
      <c r="VTA23" s="74"/>
      <c r="VTB23" s="74"/>
      <c r="VTC23" s="85"/>
      <c r="VTD23" s="74"/>
      <c r="VTE23" s="74"/>
      <c r="VTF23" s="85"/>
      <c r="VTG23" s="74"/>
      <c r="VTH23" s="74"/>
      <c r="VTI23" s="85"/>
      <c r="VTJ23" s="80"/>
      <c r="VTK23" s="80"/>
      <c r="VTL23" s="85"/>
      <c r="VTM23" s="77"/>
      <c r="VTN23" s="74"/>
      <c r="VTO23" s="74"/>
      <c r="VTP23" s="85"/>
      <c r="VTQ23" s="74"/>
      <c r="VTR23" s="74"/>
      <c r="VTS23" s="85"/>
      <c r="VTT23" s="74"/>
      <c r="VTU23" s="74"/>
      <c r="VTV23" s="85"/>
      <c r="VTW23" s="74"/>
      <c r="VTX23" s="74"/>
      <c r="VTY23" s="85"/>
      <c r="VTZ23" s="80"/>
      <c r="VUA23" s="80"/>
      <c r="VUB23" s="85"/>
      <c r="VUC23" s="77"/>
      <c r="VUD23" s="74"/>
      <c r="VUE23" s="74"/>
      <c r="VUF23" s="85"/>
      <c r="VUG23" s="74"/>
      <c r="VUH23" s="74"/>
      <c r="VUI23" s="85"/>
      <c r="VUJ23" s="74"/>
      <c r="VUK23" s="74"/>
      <c r="VUL23" s="85"/>
      <c r="VUM23" s="74"/>
      <c r="VUN23" s="74"/>
      <c r="VUO23" s="85"/>
      <c r="VUP23" s="80"/>
      <c r="VUQ23" s="80"/>
      <c r="VUR23" s="85"/>
      <c r="VUS23" s="77"/>
      <c r="VUT23" s="74"/>
      <c r="VUU23" s="74"/>
      <c r="VUV23" s="85"/>
      <c r="VUW23" s="74"/>
      <c r="VUX23" s="74"/>
      <c r="VUY23" s="85"/>
      <c r="VUZ23" s="74"/>
      <c r="VVA23" s="74"/>
      <c r="VVB23" s="85"/>
      <c r="VVC23" s="74"/>
      <c r="VVD23" s="74"/>
      <c r="VVE23" s="85"/>
      <c r="VVF23" s="80"/>
      <c r="VVG23" s="80"/>
      <c r="VVH23" s="85"/>
      <c r="VVI23" s="77"/>
      <c r="VVJ23" s="74"/>
      <c r="VVK23" s="74"/>
      <c r="VVL23" s="85"/>
      <c r="VVM23" s="74"/>
      <c r="VVN23" s="74"/>
      <c r="VVO23" s="85"/>
      <c r="VVP23" s="74"/>
      <c r="VVQ23" s="74"/>
      <c r="VVR23" s="85"/>
      <c r="VVS23" s="74"/>
      <c r="VVT23" s="74"/>
      <c r="VVU23" s="85"/>
      <c r="VVV23" s="80"/>
      <c r="VVW23" s="80"/>
      <c r="VVX23" s="85"/>
      <c r="VVY23" s="77"/>
      <c r="VVZ23" s="74"/>
      <c r="VWA23" s="74"/>
      <c r="VWB23" s="85"/>
      <c r="VWC23" s="74"/>
      <c r="VWD23" s="74"/>
      <c r="VWE23" s="85"/>
      <c r="VWF23" s="74"/>
      <c r="VWG23" s="74"/>
      <c r="VWH23" s="85"/>
      <c r="VWI23" s="74"/>
      <c r="VWJ23" s="74"/>
      <c r="VWK23" s="85"/>
      <c r="VWL23" s="80"/>
      <c r="VWM23" s="80"/>
      <c r="VWN23" s="85"/>
      <c r="VWO23" s="77"/>
      <c r="VWP23" s="74"/>
      <c r="VWQ23" s="74"/>
      <c r="VWR23" s="85"/>
      <c r="VWS23" s="74"/>
      <c r="VWT23" s="74"/>
      <c r="VWU23" s="85"/>
      <c r="VWV23" s="74"/>
      <c r="VWW23" s="74"/>
      <c r="VWX23" s="85"/>
      <c r="VWY23" s="74"/>
      <c r="VWZ23" s="74"/>
      <c r="VXA23" s="85"/>
      <c r="VXB23" s="80"/>
      <c r="VXC23" s="80"/>
      <c r="VXD23" s="85"/>
      <c r="VXE23" s="77"/>
      <c r="VXF23" s="74"/>
      <c r="VXG23" s="74"/>
      <c r="VXH23" s="85"/>
      <c r="VXI23" s="74"/>
      <c r="VXJ23" s="74"/>
      <c r="VXK23" s="85"/>
      <c r="VXL23" s="74"/>
      <c r="VXM23" s="74"/>
      <c r="VXN23" s="85"/>
      <c r="VXO23" s="74"/>
      <c r="VXP23" s="74"/>
      <c r="VXQ23" s="85"/>
      <c r="VXR23" s="80"/>
      <c r="VXS23" s="80"/>
      <c r="VXT23" s="85"/>
      <c r="VXU23" s="77"/>
      <c r="VXV23" s="74"/>
      <c r="VXW23" s="74"/>
      <c r="VXX23" s="85"/>
      <c r="VXY23" s="74"/>
      <c r="VXZ23" s="74"/>
      <c r="VYA23" s="85"/>
      <c r="VYB23" s="74"/>
      <c r="VYC23" s="74"/>
      <c r="VYD23" s="85"/>
      <c r="VYE23" s="74"/>
      <c r="VYF23" s="74"/>
      <c r="VYG23" s="85"/>
      <c r="VYH23" s="80"/>
      <c r="VYI23" s="80"/>
      <c r="VYJ23" s="85"/>
      <c r="VYK23" s="77"/>
      <c r="VYL23" s="74"/>
      <c r="VYM23" s="74"/>
      <c r="VYN23" s="85"/>
      <c r="VYO23" s="74"/>
      <c r="VYP23" s="74"/>
      <c r="VYQ23" s="85"/>
      <c r="VYR23" s="74"/>
      <c r="VYS23" s="74"/>
      <c r="VYT23" s="85"/>
      <c r="VYU23" s="74"/>
      <c r="VYV23" s="74"/>
      <c r="VYW23" s="85"/>
      <c r="VYX23" s="80"/>
      <c r="VYY23" s="80"/>
      <c r="VYZ23" s="85"/>
      <c r="VZA23" s="77"/>
      <c r="VZB23" s="74"/>
      <c r="VZC23" s="74"/>
      <c r="VZD23" s="85"/>
      <c r="VZE23" s="74"/>
      <c r="VZF23" s="74"/>
      <c r="VZG23" s="85"/>
      <c r="VZH23" s="74"/>
      <c r="VZI23" s="74"/>
      <c r="VZJ23" s="85"/>
      <c r="VZK23" s="74"/>
      <c r="VZL23" s="74"/>
      <c r="VZM23" s="85"/>
      <c r="VZN23" s="80"/>
      <c r="VZO23" s="80"/>
      <c r="VZP23" s="85"/>
      <c r="VZQ23" s="77"/>
      <c r="VZR23" s="74"/>
      <c r="VZS23" s="74"/>
      <c r="VZT23" s="85"/>
      <c r="VZU23" s="74"/>
      <c r="VZV23" s="74"/>
      <c r="VZW23" s="85"/>
      <c r="VZX23" s="74"/>
      <c r="VZY23" s="74"/>
      <c r="VZZ23" s="85"/>
      <c r="WAA23" s="74"/>
      <c r="WAB23" s="74"/>
      <c r="WAC23" s="85"/>
      <c r="WAD23" s="80"/>
      <c r="WAE23" s="80"/>
      <c r="WAF23" s="85"/>
      <c r="WAG23" s="77"/>
      <c r="WAH23" s="74"/>
      <c r="WAI23" s="74"/>
      <c r="WAJ23" s="85"/>
      <c r="WAK23" s="74"/>
      <c r="WAL23" s="74"/>
      <c r="WAM23" s="85"/>
      <c r="WAN23" s="74"/>
      <c r="WAO23" s="74"/>
      <c r="WAP23" s="85"/>
      <c r="WAQ23" s="74"/>
      <c r="WAR23" s="74"/>
      <c r="WAS23" s="85"/>
      <c r="WAT23" s="80"/>
      <c r="WAU23" s="80"/>
      <c r="WAV23" s="85"/>
      <c r="WAW23" s="77"/>
      <c r="WAX23" s="74"/>
      <c r="WAY23" s="74"/>
      <c r="WAZ23" s="85"/>
      <c r="WBA23" s="74"/>
      <c r="WBB23" s="74"/>
      <c r="WBC23" s="85"/>
      <c r="WBD23" s="74"/>
      <c r="WBE23" s="74"/>
      <c r="WBF23" s="85"/>
      <c r="WBG23" s="74"/>
      <c r="WBH23" s="74"/>
      <c r="WBI23" s="85"/>
      <c r="WBJ23" s="80"/>
      <c r="WBK23" s="80"/>
      <c r="WBL23" s="85"/>
      <c r="WBM23" s="77"/>
      <c r="WBN23" s="74"/>
      <c r="WBO23" s="74"/>
      <c r="WBP23" s="85"/>
      <c r="WBQ23" s="74"/>
      <c r="WBR23" s="74"/>
      <c r="WBS23" s="85"/>
      <c r="WBT23" s="74"/>
      <c r="WBU23" s="74"/>
      <c r="WBV23" s="85"/>
      <c r="WBW23" s="74"/>
      <c r="WBX23" s="74"/>
      <c r="WBY23" s="85"/>
      <c r="WBZ23" s="80"/>
      <c r="WCA23" s="80"/>
      <c r="WCB23" s="85"/>
      <c r="WCC23" s="77"/>
      <c r="WCD23" s="74"/>
      <c r="WCE23" s="74"/>
      <c r="WCF23" s="85"/>
      <c r="WCG23" s="74"/>
      <c r="WCH23" s="74"/>
      <c r="WCI23" s="85"/>
      <c r="WCJ23" s="74"/>
      <c r="WCK23" s="74"/>
      <c r="WCL23" s="85"/>
      <c r="WCM23" s="74"/>
      <c r="WCN23" s="74"/>
      <c r="WCO23" s="85"/>
      <c r="WCP23" s="80"/>
      <c r="WCQ23" s="80"/>
      <c r="WCR23" s="85"/>
      <c r="WCS23" s="77"/>
      <c r="WCT23" s="74"/>
      <c r="WCU23" s="74"/>
      <c r="WCV23" s="85"/>
      <c r="WCW23" s="74"/>
      <c r="WCX23" s="74"/>
      <c r="WCY23" s="85"/>
      <c r="WCZ23" s="74"/>
      <c r="WDA23" s="74"/>
      <c r="WDB23" s="85"/>
      <c r="WDC23" s="74"/>
      <c r="WDD23" s="74"/>
      <c r="WDE23" s="85"/>
      <c r="WDF23" s="80"/>
      <c r="WDG23" s="80"/>
      <c r="WDH23" s="85"/>
      <c r="WDI23" s="77"/>
      <c r="WDJ23" s="74"/>
      <c r="WDK23" s="74"/>
      <c r="WDL23" s="85"/>
      <c r="WDM23" s="74"/>
      <c r="WDN23" s="74"/>
      <c r="WDO23" s="85"/>
      <c r="WDP23" s="74"/>
      <c r="WDQ23" s="74"/>
      <c r="WDR23" s="85"/>
      <c r="WDS23" s="74"/>
      <c r="WDT23" s="74"/>
      <c r="WDU23" s="85"/>
      <c r="WDV23" s="80"/>
      <c r="WDW23" s="80"/>
      <c r="WDX23" s="85"/>
      <c r="WDY23" s="77"/>
      <c r="WDZ23" s="74"/>
      <c r="WEA23" s="74"/>
      <c r="WEB23" s="85"/>
      <c r="WEC23" s="74"/>
      <c r="WED23" s="74"/>
      <c r="WEE23" s="85"/>
      <c r="WEF23" s="74"/>
      <c r="WEG23" s="74"/>
      <c r="WEH23" s="85"/>
      <c r="WEI23" s="74"/>
      <c r="WEJ23" s="74"/>
      <c r="WEK23" s="85"/>
      <c r="WEL23" s="80"/>
      <c r="WEM23" s="80"/>
      <c r="WEN23" s="85"/>
      <c r="WEO23" s="77"/>
      <c r="WEP23" s="74"/>
      <c r="WEQ23" s="74"/>
      <c r="WER23" s="85"/>
      <c r="WES23" s="74"/>
      <c r="WET23" s="74"/>
      <c r="WEU23" s="85"/>
      <c r="WEV23" s="74"/>
      <c r="WEW23" s="74"/>
      <c r="WEX23" s="85"/>
      <c r="WEY23" s="74"/>
      <c r="WEZ23" s="74"/>
      <c r="WFA23" s="85"/>
      <c r="WFB23" s="80"/>
      <c r="WFC23" s="80"/>
      <c r="WFD23" s="85"/>
      <c r="WFE23" s="77"/>
      <c r="WFF23" s="74"/>
      <c r="WFG23" s="74"/>
      <c r="WFH23" s="85"/>
      <c r="WFI23" s="74"/>
      <c r="WFJ23" s="74"/>
      <c r="WFK23" s="85"/>
      <c r="WFL23" s="74"/>
      <c r="WFM23" s="74"/>
      <c r="WFN23" s="85"/>
      <c r="WFO23" s="74"/>
      <c r="WFP23" s="74"/>
      <c r="WFQ23" s="85"/>
      <c r="WFR23" s="80"/>
      <c r="WFS23" s="80"/>
      <c r="WFT23" s="85"/>
      <c r="WFU23" s="77"/>
      <c r="WFV23" s="74"/>
      <c r="WFW23" s="74"/>
      <c r="WFX23" s="85"/>
      <c r="WFY23" s="74"/>
      <c r="WFZ23" s="74"/>
      <c r="WGA23" s="85"/>
      <c r="WGB23" s="74"/>
      <c r="WGC23" s="74"/>
      <c r="WGD23" s="85"/>
      <c r="WGE23" s="74"/>
      <c r="WGF23" s="74"/>
      <c r="WGG23" s="85"/>
      <c r="WGH23" s="80"/>
      <c r="WGI23" s="80"/>
      <c r="WGJ23" s="85"/>
      <c r="WGK23" s="77"/>
      <c r="WGL23" s="74"/>
      <c r="WGM23" s="74"/>
      <c r="WGN23" s="85"/>
      <c r="WGO23" s="74"/>
      <c r="WGP23" s="74"/>
      <c r="WGQ23" s="85"/>
      <c r="WGR23" s="74"/>
      <c r="WGS23" s="74"/>
      <c r="WGT23" s="85"/>
      <c r="WGU23" s="74"/>
      <c r="WGV23" s="74"/>
      <c r="WGW23" s="85"/>
      <c r="WGX23" s="80"/>
      <c r="WGY23" s="80"/>
      <c r="WGZ23" s="85"/>
      <c r="WHA23" s="77"/>
      <c r="WHB23" s="74"/>
      <c r="WHC23" s="74"/>
      <c r="WHD23" s="85"/>
      <c r="WHE23" s="74"/>
      <c r="WHF23" s="74"/>
      <c r="WHG23" s="85"/>
      <c r="WHH23" s="74"/>
      <c r="WHI23" s="74"/>
      <c r="WHJ23" s="85"/>
      <c r="WHK23" s="74"/>
      <c r="WHL23" s="74"/>
      <c r="WHM23" s="85"/>
      <c r="WHN23" s="80"/>
      <c r="WHO23" s="80"/>
      <c r="WHP23" s="85"/>
      <c r="WHQ23" s="77"/>
      <c r="WHR23" s="74"/>
      <c r="WHS23" s="74"/>
      <c r="WHT23" s="85"/>
      <c r="WHU23" s="74"/>
      <c r="WHV23" s="74"/>
      <c r="WHW23" s="85"/>
      <c r="WHX23" s="74"/>
      <c r="WHY23" s="74"/>
      <c r="WHZ23" s="85"/>
      <c r="WIA23" s="74"/>
      <c r="WIB23" s="74"/>
      <c r="WIC23" s="85"/>
      <c r="WID23" s="80"/>
      <c r="WIE23" s="80"/>
      <c r="WIF23" s="85"/>
      <c r="WIG23" s="77"/>
      <c r="WIH23" s="74"/>
      <c r="WII23" s="74"/>
      <c r="WIJ23" s="85"/>
      <c r="WIK23" s="74"/>
      <c r="WIL23" s="74"/>
      <c r="WIM23" s="85"/>
      <c r="WIN23" s="74"/>
      <c r="WIO23" s="74"/>
      <c r="WIP23" s="85"/>
      <c r="WIQ23" s="74"/>
      <c r="WIR23" s="74"/>
      <c r="WIS23" s="85"/>
      <c r="WIT23" s="80"/>
      <c r="WIU23" s="80"/>
      <c r="WIV23" s="85"/>
      <c r="WIW23" s="77"/>
      <c r="WIX23" s="74"/>
      <c r="WIY23" s="74"/>
      <c r="WIZ23" s="85"/>
      <c r="WJA23" s="74"/>
      <c r="WJB23" s="74"/>
      <c r="WJC23" s="85"/>
      <c r="WJD23" s="74"/>
      <c r="WJE23" s="74"/>
      <c r="WJF23" s="85"/>
      <c r="WJG23" s="74"/>
      <c r="WJH23" s="74"/>
      <c r="WJI23" s="85"/>
      <c r="WJJ23" s="80"/>
      <c r="WJK23" s="80"/>
      <c r="WJL23" s="85"/>
      <c r="WJM23" s="77"/>
      <c r="WJN23" s="74"/>
      <c r="WJO23" s="74"/>
      <c r="WJP23" s="85"/>
      <c r="WJQ23" s="74"/>
      <c r="WJR23" s="74"/>
      <c r="WJS23" s="85"/>
      <c r="WJT23" s="74"/>
      <c r="WJU23" s="74"/>
      <c r="WJV23" s="85"/>
      <c r="WJW23" s="74"/>
      <c r="WJX23" s="74"/>
      <c r="WJY23" s="85"/>
      <c r="WJZ23" s="80"/>
      <c r="WKA23" s="80"/>
      <c r="WKB23" s="85"/>
      <c r="WKC23" s="77"/>
      <c r="WKD23" s="74"/>
      <c r="WKE23" s="74"/>
      <c r="WKF23" s="85"/>
      <c r="WKG23" s="74"/>
      <c r="WKH23" s="74"/>
      <c r="WKI23" s="85"/>
      <c r="WKJ23" s="74"/>
      <c r="WKK23" s="74"/>
      <c r="WKL23" s="85"/>
      <c r="WKM23" s="74"/>
      <c r="WKN23" s="74"/>
      <c r="WKO23" s="85"/>
      <c r="WKP23" s="80"/>
      <c r="WKQ23" s="80"/>
      <c r="WKR23" s="85"/>
      <c r="WKS23" s="77"/>
      <c r="WKT23" s="74"/>
      <c r="WKU23" s="74"/>
      <c r="WKV23" s="85"/>
      <c r="WKW23" s="74"/>
      <c r="WKX23" s="74"/>
      <c r="WKY23" s="85"/>
      <c r="WKZ23" s="74"/>
      <c r="WLA23" s="74"/>
      <c r="WLB23" s="85"/>
      <c r="WLC23" s="74"/>
      <c r="WLD23" s="74"/>
      <c r="WLE23" s="85"/>
      <c r="WLF23" s="80"/>
      <c r="WLG23" s="80"/>
      <c r="WLH23" s="85"/>
      <c r="WLI23" s="77"/>
      <c r="WLJ23" s="74"/>
      <c r="WLK23" s="74"/>
      <c r="WLL23" s="85"/>
      <c r="WLM23" s="74"/>
      <c r="WLN23" s="74"/>
      <c r="WLO23" s="85"/>
      <c r="WLP23" s="74"/>
      <c r="WLQ23" s="74"/>
      <c r="WLR23" s="85"/>
      <c r="WLS23" s="74"/>
      <c r="WLT23" s="74"/>
      <c r="WLU23" s="85"/>
      <c r="WLV23" s="80"/>
      <c r="WLW23" s="80"/>
      <c r="WLX23" s="85"/>
      <c r="WLY23" s="77"/>
      <c r="WLZ23" s="74"/>
      <c r="WMA23" s="74"/>
      <c r="WMB23" s="85"/>
      <c r="WMC23" s="74"/>
      <c r="WMD23" s="74"/>
      <c r="WME23" s="85"/>
      <c r="WMF23" s="74"/>
      <c r="WMG23" s="74"/>
      <c r="WMH23" s="85"/>
      <c r="WMI23" s="74"/>
      <c r="WMJ23" s="74"/>
      <c r="WMK23" s="85"/>
      <c r="WML23" s="80"/>
      <c r="WMM23" s="80"/>
      <c r="WMN23" s="85"/>
      <c r="WMO23" s="77"/>
      <c r="WMP23" s="74"/>
      <c r="WMQ23" s="74"/>
      <c r="WMR23" s="85"/>
      <c r="WMS23" s="74"/>
      <c r="WMT23" s="74"/>
      <c r="WMU23" s="85"/>
      <c r="WMV23" s="74"/>
      <c r="WMW23" s="74"/>
      <c r="WMX23" s="85"/>
      <c r="WMY23" s="74"/>
      <c r="WMZ23" s="74"/>
      <c r="WNA23" s="85"/>
      <c r="WNB23" s="80"/>
      <c r="WNC23" s="80"/>
      <c r="WND23" s="85"/>
      <c r="WNE23" s="77"/>
      <c r="WNF23" s="74"/>
      <c r="WNG23" s="74"/>
      <c r="WNH23" s="85"/>
      <c r="WNI23" s="74"/>
      <c r="WNJ23" s="74"/>
      <c r="WNK23" s="85"/>
      <c r="WNL23" s="74"/>
      <c r="WNM23" s="74"/>
      <c r="WNN23" s="85"/>
      <c r="WNO23" s="74"/>
      <c r="WNP23" s="74"/>
      <c r="WNQ23" s="85"/>
      <c r="WNR23" s="80"/>
      <c r="WNS23" s="80"/>
      <c r="WNT23" s="85"/>
      <c r="WNU23" s="77"/>
      <c r="WNV23" s="74"/>
      <c r="WNW23" s="74"/>
      <c r="WNX23" s="85"/>
      <c r="WNY23" s="74"/>
      <c r="WNZ23" s="74"/>
      <c r="WOA23" s="85"/>
      <c r="WOB23" s="74"/>
      <c r="WOC23" s="74"/>
      <c r="WOD23" s="85"/>
      <c r="WOE23" s="74"/>
      <c r="WOF23" s="74"/>
      <c r="WOG23" s="85"/>
      <c r="WOH23" s="80"/>
      <c r="WOI23" s="80"/>
      <c r="WOJ23" s="85"/>
      <c r="WOK23" s="77"/>
      <c r="WOL23" s="74"/>
      <c r="WOM23" s="74"/>
      <c r="WON23" s="85"/>
      <c r="WOO23" s="74"/>
      <c r="WOP23" s="74"/>
      <c r="WOQ23" s="85"/>
      <c r="WOR23" s="74"/>
      <c r="WOS23" s="74"/>
      <c r="WOT23" s="85"/>
      <c r="WOU23" s="74"/>
      <c r="WOV23" s="74"/>
      <c r="WOW23" s="85"/>
      <c r="WOX23" s="80"/>
      <c r="WOY23" s="80"/>
      <c r="WOZ23" s="85"/>
      <c r="WPA23" s="77"/>
      <c r="WPB23" s="74"/>
      <c r="WPC23" s="74"/>
      <c r="WPD23" s="85"/>
      <c r="WPE23" s="74"/>
      <c r="WPF23" s="74"/>
      <c r="WPG23" s="85"/>
      <c r="WPH23" s="74"/>
      <c r="WPI23" s="74"/>
      <c r="WPJ23" s="85"/>
      <c r="WPK23" s="74"/>
      <c r="WPL23" s="74"/>
      <c r="WPM23" s="85"/>
      <c r="WPN23" s="80"/>
      <c r="WPO23" s="80"/>
      <c r="WPP23" s="85"/>
      <c r="WPQ23" s="77"/>
      <c r="WPR23" s="74"/>
      <c r="WPS23" s="74"/>
      <c r="WPT23" s="85"/>
      <c r="WPU23" s="74"/>
      <c r="WPV23" s="74"/>
      <c r="WPW23" s="85"/>
      <c r="WPX23" s="74"/>
      <c r="WPY23" s="74"/>
      <c r="WPZ23" s="85"/>
      <c r="WQA23" s="74"/>
      <c r="WQB23" s="74"/>
      <c r="WQC23" s="85"/>
      <c r="WQD23" s="80"/>
      <c r="WQE23" s="80"/>
      <c r="WQF23" s="85"/>
      <c r="WQG23" s="77"/>
      <c r="WQH23" s="74"/>
      <c r="WQI23" s="74"/>
      <c r="WQJ23" s="85"/>
      <c r="WQK23" s="74"/>
      <c r="WQL23" s="74"/>
      <c r="WQM23" s="85"/>
      <c r="WQN23" s="74"/>
      <c r="WQO23" s="74"/>
      <c r="WQP23" s="85"/>
      <c r="WQQ23" s="74"/>
      <c r="WQR23" s="74"/>
      <c r="WQS23" s="85"/>
      <c r="WQT23" s="80"/>
      <c r="WQU23" s="80"/>
      <c r="WQV23" s="85"/>
      <c r="WQW23" s="77"/>
      <c r="WQX23" s="74"/>
      <c r="WQY23" s="74"/>
      <c r="WQZ23" s="85"/>
      <c r="WRA23" s="74"/>
      <c r="WRB23" s="74"/>
      <c r="WRC23" s="85"/>
      <c r="WRD23" s="74"/>
      <c r="WRE23" s="74"/>
      <c r="WRF23" s="85"/>
      <c r="WRG23" s="74"/>
      <c r="WRH23" s="74"/>
      <c r="WRI23" s="85"/>
      <c r="WRJ23" s="80"/>
      <c r="WRK23" s="80"/>
      <c r="WRL23" s="85"/>
      <c r="WRM23" s="77"/>
      <c r="WRN23" s="74"/>
      <c r="WRO23" s="74"/>
      <c r="WRP23" s="85"/>
      <c r="WRQ23" s="74"/>
      <c r="WRR23" s="74"/>
      <c r="WRS23" s="85"/>
      <c r="WRT23" s="74"/>
      <c r="WRU23" s="74"/>
      <c r="WRV23" s="85"/>
      <c r="WRW23" s="74"/>
      <c r="WRX23" s="74"/>
      <c r="WRY23" s="85"/>
      <c r="WRZ23" s="80"/>
      <c r="WSA23" s="80"/>
      <c r="WSB23" s="85"/>
      <c r="WSC23" s="77"/>
      <c r="WSD23" s="74"/>
      <c r="WSE23" s="74"/>
      <c r="WSF23" s="85"/>
      <c r="WSG23" s="74"/>
      <c r="WSH23" s="74"/>
      <c r="WSI23" s="85"/>
      <c r="WSJ23" s="74"/>
      <c r="WSK23" s="74"/>
      <c r="WSL23" s="85"/>
      <c r="WSM23" s="74"/>
      <c r="WSN23" s="74"/>
      <c r="WSO23" s="85"/>
      <c r="WSP23" s="80"/>
      <c r="WSQ23" s="80"/>
      <c r="WSR23" s="85"/>
      <c r="WSS23" s="77"/>
      <c r="WST23" s="74"/>
      <c r="WSU23" s="74"/>
      <c r="WSV23" s="85"/>
      <c r="WSW23" s="74"/>
      <c r="WSX23" s="74"/>
      <c r="WSY23" s="85"/>
      <c r="WSZ23" s="74"/>
      <c r="WTA23" s="74"/>
      <c r="WTB23" s="85"/>
      <c r="WTC23" s="74"/>
      <c r="WTD23" s="74"/>
      <c r="WTE23" s="85"/>
      <c r="WTF23" s="80"/>
      <c r="WTG23" s="80"/>
      <c r="WTH23" s="85"/>
      <c r="WTI23" s="77"/>
      <c r="WTJ23" s="74"/>
      <c r="WTK23" s="74"/>
      <c r="WTL23" s="85"/>
      <c r="WTM23" s="74"/>
      <c r="WTN23" s="74"/>
      <c r="WTO23" s="85"/>
      <c r="WTP23" s="74"/>
      <c r="WTQ23" s="74"/>
      <c r="WTR23" s="85"/>
      <c r="WTS23" s="74"/>
      <c r="WTT23" s="74"/>
      <c r="WTU23" s="85"/>
      <c r="WTV23" s="80"/>
      <c r="WTW23" s="80"/>
      <c r="WTX23" s="85"/>
      <c r="WTY23" s="77"/>
      <c r="WTZ23" s="74"/>
      <c r="WUA23" s="74"/>
      <c r="WUB23" s="85"/>
      <c r="WUC23" s="74"/>
      <c r="WUD23" s="74"/>
      <c r="WUE23" s="85"/>
      <c r="WUF23" s="74"/>
      <c r="WUG23" s="74"/>
      <c r="WUH23" s="85"/>
      <c r="WUI23" s="74"/>
      <c r="WUJ23" s="74"/>
      <c r="WUK23" s="85"/>
      <c r="WUL23" s="80"/>
      <c r="WUM23" s="80"/>
      <c r="WUN23" s="85"/>
      <c r="WUO23" s="77"/>
      <c r="WUP23" s="74"/>
      <c r="WUQ23" s="74"/>
      <c r="WUR23" s="85"/>
      <c r="WUS23" s="74"/>
      <c r="WUT23" s="74"/>
      <c r="WUU23" s="85"/>
      <c r="WUV23" s="74"/>
      <c r="WUW23" s="74"/>
      <c r="WUX23" s="85"/>
      <c r="WUY23" s="74"/>
      <c r="WUZ23" s="74"/>
      <c r="WVA23" s="85"/>
      <c r="WVB23" s="80"/>
      <c r="WVC23" s="80"/>
      <c r="WVD23" s="85"/>
      <c r="WVE23" s="77"/>
      <c r="WVF23" s="74"/>
      <c r="WVG23" s="74"/>
      <c r="WVH23" s="85"/>
      <c r="WVI23" s="74"/>
      <c r="WVJ23" s="74"/>
      <c r="WVK23" s="85"/>
      <c r="WVL23" s="74"/>
      <c r="WVM23" s="74"/>
      <c r="WVN23" s="85"/>
      <c r="WVO23" s="74"/>
      <c r="WVP23" s="74"/>
      <c r="WVQ23" s="85"/>
      <c r="WVR23" s="80"/>
      <c r="WVS23" s="80"/>
      <c r="WVT23" s="85"/>
      <c r="WVU23" s="77"/>
      <c r="WVV23" s="74"/>
      <c r="WVW23" s="74"/>
      <c r="WVX23" s="85"/>
      <c r="WVY23" s="74"/>
      <c r="WVZ23" s="74"/>
      <c r="WWA23" s="85"/>
      <c r="WWB23" s="74"/>
      <c r="WWC23" s="74"/>
      <c r="WWD23" s="85"/>
      <c r="WWE23" s="74"/>
      <c r="WWF23" s="74"/>
      <c r="WWG23" s="85"/>
      <c r="WWH23" s="80"/>
      <c r="WWI23" s="80"/>
      <c r="WWJ23" s="85"/>
      <c r="WWK23" s="77"/>
      <c r="WWL23" s="74"/>
      <c r="WWM23" s="74"/>
      <c r="WWN23" s="85"/>
      <c r="WWO23" s="74"/>
      <c r="WWP23" s="74"/>
      <c r="WWQ23" s="85"/>
      <c r="WWR23" s="74"/>
      <c r="WWS23" s="74"/>
      <c r="WWT23" s="85"/>
      <c r="WWU23" s="74"/>
      <c r="WWV23" s="74"/>
      <c r="WWW23" s="85"/>
      <c r="WWX23" s="80"/>
      <c r="WWY23" s="80"/>
      <c r="WWZ23" s="85"/>
      <c r="WXA23" s="77"/>
      <c r="WXB23" s="74"/>
      <c r="WXC23" s="74"/>
      <c r="WXD23" s="85"/>
      <c r="WXE23" s="74"/>
      <c r="WXF23" s="74"/>
      <c r="WXG23" s="85"/>
      <c r="WXH23" s="74"/>
      <c r="WXI23" s="74"/>
      <c r="WXJ23" s="85"/>
      <c r="WXK23" s="74"/>
      <c r="WXL23" s="74"/>
      <c r="WXM23" s="85"/>
      <c r="WXN23" s="80"/>
      <c r="WXO23" s="80"/>
      <c r="WXP23" s="85"/>
      <c r="WXQ23" s="77"/>
      <c r="WXR23" s="74"/>
      <c r="WXS23" s="74"/>
      <c r="WXT23" s="85"/>
      <c r="WXU23" s="74"/>
      <c r="WXV23" s="74"/>
      <c r="WXW23" s="85"/>
      <c r="WXX23" s="74"/>
      <c r="WXY23" s="74"/>
      <c r="WXZ23" s="85"/>
      <c r="WYA23" s="74"/>
      <c r="WYB23" s="74"/>
      <c r="WYC23" s="85"/>
      <c r="WYD23" s="80"/>
      <c r="WYE23" s="80"/>
      <c r="WYF23" s="85"/>
      <c r="WYG23" s="77"/>
      <c r="WYH23" s="74"/>
      <c r="WYI23" s="74"/>
      <c r="WYJ23" s="85"/>
      <c r="WYK23" s="74"/>
      <c r="WYL23" s="74"/>
      <c r="WYM23" s="85"/>
      <c r="WYN23" s="74"/>
      <c r="WYO23" s="74"/>
      <c r="WYP23" s="85"/>
      <c r="WYQ23" s="74"/>
      <c r="WYR23" s="74"/>
      <c r="WYS23" s="85"/>
      <c r="WYT23" s="80"/>
      <c r="WYU23" s="80"/>
      <c r="WYV23" s="85"/>
      <c r="WYW23" s="77"/>
      <c r="WYX23" s="74"/>
      <c r="WYY23" s="74"/>
      <c r="WYZ23" s="85"/>
      <c r="WZA23" s="74"/>
      <c r="WZB23" s="74"/>
      <c r="WZC23" s="85"/>
      <c r="WZD23" s="74"/>
      <c r="WZE23" s="74"/>
      <c r="WZF23" s="85"/>
      <c r="WZG23" s="74"/>
      <c r="WZH23" s="74"/>
      <c r="WZI23" s="85"/>
      <c r="WZJ23" s="80"/>
      <c r="WZK23" s="80"/>
      <c r="WZL23" s="85"/>
      <c r="WZM23" s="77"/>
      <c r="WZN23" s="74"/>
      <c r="WZO23" s="74"/>
      <c r="WZP23" s="85"/>
      <c r="WZQ23" s="74"/>
      <c r="WZR23" s="74"/>
      <c r="WZS23" s="85"/>
      <c r="WZT23" s="74"/>
      <c r="WZU23" s="74"/>
      <c r="WZV23" s="85"/>
      <c r="WZW23" s="74"/>
      <c r="WZX23" s="74"/>
      <c r="WZY23" s="85"/>
      <c r="WZZ23" s="80"/>
      <c r="XAA23" s="80"/>
      <c r="XAB23" s="85"/>
      <c r="XAC23" s="77"/>
      <c r="XAD23" s="74"/>
      <c r="XAE23" s="74"/>
      <c r="XAF23" s="85"/>
      <c r="XAG23" s="74"/>
      <c r="XAH23" s="74"/>
      <c r="XAI23" s="85"/>
      <c r="XAJ23" s="74"/>
      <c r="XAK23" s="74"/>
      <c r="XAL23" s="85"/>
      <c r="XAM23" s="74"/>
      <c r="XAN23" s="74"/>
      <c r="XAO23" s="85"/>
      <c r="XAP23" s="80"/>
      <c r="XAQ23" s="80"/>
      <c r="XAR23" s="85"/>
      <c r="XAS23" s="77"/>
      <c r="XAT23" s="74"/>
      <c r="XAU23" s="74"/>
      <c r="XAV23" s="85"/>
      <c r="XAW23" s="74"/>
      <c r="XAX23" s="74"/>
      <c r="XAY23" s="85"/>
      <c r="XAZ23" s="74"/>
      <c r="XBA23" s="74"/>
      <c r="XBB23" s="85"/>
      <c r="XBC23" s="74"/>
      <c r="XBD23" s="74"/>
      <c r="XBE23" s="85"/>
      <c r="XBF23" s="80"/>
      <c r="XBG23" s="80"/>
      <c r="XBH23" s="85"/>
      <c r="XBI23" s="77"/>
      <c r="XBJ23" s="74"/>
      <c r="XBK23" s="74"/>
      <c r="XBL23" s="85"/>
      <c r="XBM23" s="74"/>
      <c r="XBN23" s="74"/>
      <c r="XBO23" s="85"/>
      <c r="XBP23" s="74"/>
      <c r="XBQ23" s="74"/>
      <c r="XBR23" s="85"/>
      <c r="XBS23" s="74"/>
      <c r="XBT23" s="74"/>
      <c r="XBU23" s="85"/>
      <c r="XBV23" s="80"/>
      <c r="XBW23" s="80"/>
      <c r="XBX23" s="85"/>
      <c r="XBY23" s="77"/>
      <c r="XBZ23" s="74"/>
      <c r="XCA23" s="74"/>
      <c r="XCB23" s="85"/>
      <c r="XCC23" s="74"/>
      <c r="XCD23" s="74"/>
      <c r="XCE23" s="85"/>
      <c r="XCF23" s="74"/>
      <c r="XCG23" s="74"/>
      <c r="XCH23" s="85"/>
      <c r="XCI23" s="74"/>
      <c r="XCJ23" s="74"/>
      <c r="XCK23" s="85"/>
      <c r="XCL23" s="80"/>
      <c r="XCM23" s="80"/>
      <c r="XCN23" s="85"/>
      <c r="XCO23" s="77"/>
      <c r="XCP23" s="74"/>
      <c r="XCQ23" s="74"/>
      <c r="XCR23" s="85"/>
      <c r="XCS23" s="74"/>
      <c r="XCT23" s="74"/>
      <c r="XCU23" s="85"/>
      <c r="XCV23" s="74"/>
      <c r="XCW23" s="74"/>
      <c r="XCX23" s="85"/>
      <c r="XCY23" s="74"/>
      <c r="XCZ23" s="74"/>
      <c r="XDA23" s="85"/>
      <c r="XDB23" s="80"/>
      <c r="XDC23" s="80"/>
      <c r="XDD23" s="85"/>
      <c r="XDE23" s="77"/>
      <c r="XDF23" s="74"/>
      <c r="XDG23" s="74"/>
      <c r="XDH23" s="85"/>
      <c r="XDI23" s="74"/>
      <c r="XDJ23" s="74"/>
      <c r="XDK23" s="85"/>
      <c r="XDL23" s="74"/>
      <c r="XDM23" s="74"/>
      <c r="XDN23" s="85"/>
      <c r="XDO23" s="74"/>
      <c r="XDP23" s="74"/>
      <c r="XDQ23" s="85"/>
      <c r="XDR23" s="80"/>
      <c r="XDS23" s="80"/>
      <c r="XDT23" s="85"/>
    </row>
    <row r="24" spans="1:16348" s="79" customFormat="1">
      <c r="A24" s="76" t="s">
        <v>40</v>
      </c>
      <c r="B24" s="79">
        <f>SUM(B25:B28)</f>
        <v>287044</v>
      </c>
      <c r="C24" s="79">
        <f>SUM(C25:C28)</f>
        <v>302634</v>
      </c>
      <c r="D24" s="79">
        <f>SUM(D25:D28)</f>
        <v>323005</v>
      </c>
      <c r="E24" s="79">
        <f>SUM(E25:E28)</f>
        <v>342563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87"/>
      <c r="CJ24" s="87"/>
      <c r="CK24" s="87"/>
      <c r="CL24" s="87"/>
      <c r="CM24" s="87"/>
      <c r="CN24" s="87"/>
      <c r="CO24" s="123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123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123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123"/>
      <c r="EL24" s="87"/>
      <c r="EM24" s="87"/>
      <c r="EN24" s="87"/>
      <c r="EO24" s="87"/>
      <c r="EP24" s="87"/>
      <c r="EQ24" s="87"/>
      <c r="ER24" s="87"/>
      <c r="ES24" s="87"/>
      <c r="ET24" s="87"/>
      <c r="EU24" s="87"/>
      <c r="EV24" s="87"/>
      <c r="EW24" s="87"/>
      <c r="EX24" s="87"/>
      <c r="FA24" s="76"/>
      <c r="FQ24" s="76"/>
      <c r="GG24" s="76"/>
      <c r="GW24" s="76"/>
      <c r="HM24" s="76"/>
      <c r="IC24" s="76"/>
      <c r="IS24" s="76"/>
      <c r="JI24" s="76"/>
      <c r="JY24" s="76"/>
      <c r="KO24" s="76"/>
      <c r="LE24" s="76"/>
      <c r="LU24" s="76"/>
      <c r="MK24" s="76"/>
      <c r="NA24" s="76"/>
      <c r="NQ24" s="76"/>
      <c r="OG24" s="76"/>
      <c r="OW24" s="76"/>
      <c r="PM24" s="76"/>
      <c r="QC24" s="76"/>
      <c r="QS24" s="76"/>
      <c r="RI24" s="76"/>
      <c r="RY24" s="76"/>
      <c r="SO24" s="76"/>
      <c r="TE24" s="76"/>
      <c r="TU24" s="76"/>
      <c r="UK24" s="76"/>
      <c r="VA24" s="76"/>
      <c r="VQ24" s="76"/>
      <c r="WG24" s="76"/>
      <c r="WW24" s="76"/>
      <c r="XM24" s="76"/>
      <c r="YC24" s="76"/>
      <c r="YS24" s="76"/>
      <c r="ZI24" s="76"/>
      <c r="ZY24" s="76"/>
      <c r="AAO24" s="76"/>
      <c r="ABE24" s="76"/>
      <c r="ABU24" s="76"/>
      <c r="ACK24" s="76"/>
      <c r="ADA24" s="76"/>
      <c r="ADQ24" s="76"/>
      <c r="AEG24" s="76"/>
      <c r="AEW24" s="76"/>
      <c r="AFM24" s="76"/>
      <c r="AGC24" s="76"/>
      <c r="AGS24" s="76"/>
      <c r="AHI24" s="76"/>
      <c r="AHY24" s="76"/>
      <c r="AIO24" s="76"/>
      <c r="AJE24" s="76"/>
      <c r="AJU24" s="76"/>
      <c r="AKK24" s="76"/>
      <c r="ALA24" s="76"/>
      <c r="ALQ24" s="76"/>
      <c r="AMG24" s="76"/>
      <c r="AMW24" s="76"/>
      <c r="ANM24" s="76"/>
      <c r="AOC24" s="76"/>
      <c r="AOS24" s="76"/>
      <c r="API24" s="76"/>
      <c r="APY24" s="76"/>
      <c r="AQO24" s="76"/>
      <c r="ARE24" s="76"/>
      <c r="ARU24" s="76"/>
      <c r="ASK24" s="76"/>
      <c r="ATA24" s="76"/>
      <c r="ATQ24" s="76"/>
      <c r="AUG24" s="76"/>
      <c r="AUW24" s="76"/>
      <c r="AVM24" s="76"/>
      <c r="AWC24" s="76"/>
      <c r="AWS24" s="76"/>
      <c r="AXI24" s="76"/>
      <c r="AXY24" s="76"/>
      <c r="AYO24" s="76"/>
      <c r="AZE24" s="76"/>
      <c r="AZU24" s="76"/>
      <c r="BAK24" s="76"/>
      <c r="BBA24" s="76"/>
      <c r="BBQ24" s="76"/>
      <c r="BCG24" s="76"/>
      <c r="BCW24" s="76"/>
      <c r="BDM24" s="76"/>
      <c r="BEC24" s="76"/>
      <c r="BES24" s="76"/>
      <c r="BFI24" s="76"/>
      <c r="BFY24" s="76"/>
      <c r="BGO24" s="76"/>
      <c r="BHE24" s="76"/>
      <c r="BHU24" s="76"/>
      <c r="BIK24" s="76"/>
      <c r="BJA24" s="76"/>
      <c r="BJQ24" s="76"/>
      <c r="BKG24" s="76"/>
      <c r="BKW24" s="76"/>
      <c r="BLM24" s="76"/>
      <c r="BMC24" s="76"/>
      <c r="BMS24" s="76"/>
      <c r="BNI24" s="76"/>
      <c r="BNY24" s="76"/>
      <c r="BOO24" s="76"/>
      <c r="BPE24" s="76"/>
      <c r="BPU24" s="76"/>
      <c r="BQK24" s="76"/>
      <c r="BRA24" s="76"/>
      <c r="BRQ24" s="76"/>
      <c r="BSG24" s="76"/>
      <c r="BSW24" s="76"/>
      <c r="BTM24" s="76"/>
      <c r="BUC24" s="76"/>
      <c r="BUS24" s="76"/>
      <c r="BVI24" s="76"/>
      <c r="BVY24" s="76"/>
      <c r="BWO24" s="76"/>
      <c r="BXE24" s="76"/>
      <c r="BXU24" s="76"/>
      <c r="BYK24" s="76"/>
      <c r="BZA24" s="76"/>
      <c r="BZQ24" s="76"/>
      <c r="CAG24" s="76"/>
      <c r="CAW24" s="76"/>
      <c r="CBM24" s="76"/>
      <c r="CCC24" s="76"/>
      <c r="CCS24" s="76"/>
      <c r="CDI24" s="76"/>
      <c r="CDY24" s="76"/>
      <c r="CEO24" s="76"/>
      <c r="CFE24" s="76"/>
      <c r="CFU24" s="76"/>
      <c r="CGK24" s="76"/>
      <c r="CHA24" s="76"/>
      <c r="CHQ24" s="76"/>
      <c r="CIG24" s="76"/>
      <c r="CIW24" s="76"/>
      <c r="CJM24" s="76"/>
      <c r="CKC24" s="76"/>
      <c r="CKS24" s="76"/>
      <c r="CLI24" s="76"/>
      <c r="CLY24" s="76"/>
      <c r="CMO24" s="76"/>
      <c r="CNE24" s="76"/>
      <c r="CNU24" s="76"/>
      <c r="COK24" s="76"/>
      <c r="CPA24" s="76"/>
      <c r="CPQ24" s="76"/>
      <c r="CQG24" s="76"/>
      <c r="CQW24" s="76"/>
      <c r="CRM24" s="76"/>
      <c r="CSC24" s="76"/>
      <c r="CSS24" s="76"/>
      <c r="CTI24" s="76"/>
      <c r="CTY24" s="76"/>
      <c r="CUO24" s="76"/>
      <c r="CVE24" s="76"/>
      <c r="CVU24" s="76"/>
      <c r="CWK24" s="76"/>
      <c r="CXA24" s="76"/>
      <c r="CXQ24" s="76"/>
      <c r="CYG24" s="76"/>
      <c r="CYW24" s="76"/>
      <c r="CZM24" s="76"/>
      <c r="DAC24" s="76"/>
      <c r="DAS24" s="76"/>
      <c r="DBI24" s="76"/>
      <c r="DBY24" s="76"/>
      <c r="DCO24" s="76"/>
      <c r="DDE24" s="76"/>
      <c r="DDU24" s="76"/>
      <c r="DEK24" s="76"/>
      <c r="DFA24" s="76"/>
      <c r="DFQ24" s="76"/>
      <c r="DGG24" s="76"/>
      <c r="DGW24" s="76"/>
      <c r="DHM24" s="76"/>
      <c r="DIC24" s="76"/>
      <c r="DIS24" s="76"/>
      <c r="DJI24" s="76"/>
      <c r="DJY24" s="76"/>
      <c r="DKO24" s="76"/>
      <c r="DLE24" s="76"/>
      <c r="DLU24" s="76"/>
      <c r="DMK24" s="76"/>
      <c r="DNA24" s="76"/>
      <c r="DNQ24" s="76"/>
      <c r="DOG24" s="76"/>
      <c r="DOW24" s="76"/>
      <c r="DPM24" s="76"/>
      <c r="DQC24" s="76"/>
      <c r="DQS24" s="76"/>
      <c r="DRI24" s="76"/>
      <c r="DRY24" s="76"/>
      <c r="DSO24" s="76"/>
      <c r="DTE24" s="76"/>
      <c r="DTU24" s="76"/>
      <c r="DUK24" s="76"/>
      <c r="DVA24" s="76"/>
      <c r="DVQ24" s="76"/>
      <c r="DWG24" s="76"/>
      <c r="DWW24" s="76"/>
      <c r="DXM24" s="76"/>
      <c r="DYC24" s="76"/>
      <c r="DYS24" s="76"/>
      <c r="DZI24" s="76"/>
      <c r="DZY24" s="76"/>
      <c r="EAO24" s="76"/>
      <c r="EBE24" s="76"/>
      <c r="EBU24" s="76"/>
      <c r="ECK24" s="76"/>
      <c r="EDA24" s="76"/>
      <c r="EDQ24" s="76"/>
      <c r="EEG24" s="76"/>
      <c r="EEW24" s="76"/>
      <c r="EFM24" s="76"/>
      <c r="EGC24" s="76"/>
      <c r="EGS24" s="76"/>
      <c r="EHI24" s="76"/>
      <c r="EHY24" s="76"/>
      <c r="EIO24" s="76"/>
      <c r="EJE24" s="76"/>
      <c r="EJU24" s="76"/>
      <c r="EKK24" s="76"/>
      <c r="ELA24" s="76"/>
      <c r="ELQ24" s="76"/>
      <c r="EMG24" s="76"/>
      <c r="EMW24" s="76"/>
      <c r="ENM24" s="76"/>
      <c r="EOC24" s="76"/>
      <c r="EOS24" s="76"/>
      <c r="EPI24" s="76"/>
      <c r="EPY24" s="76"/>
      <c r="EQO24" s="76"/>
      <c r="ERE24" s="76"/>
      <c r="ERU24" s="76"/>
      <c r="ESK24" s="76"/>
      <c r="ETA24" s="76"/>
      <c r="ETQ24" s="76"/>
      <c r="EUG24" s="76"/>
      <c r="EUW24" s="76"/>
      <c r="EVM24" s="76"/>
      <c r="EWC24" s="76"/>
      <c r="EWS24" s="76"/>
      <c r="EXI24" s="76"/>
      <c r="EXY24" s="76"/>
      <c r="EYO24" s="76"/>
      <c r="EZE24" s="76"/>
      <c r="EZU24" s="76"/>
      <c r="FAK24" s="76"/>
      <c r="FBA24" s="76"/>
      <c r="FBQ24" s="76"/>
      <c r="FCG24" s="76"/>
      <c r="FCW24" s="76"/>
      <c r="FDM24" s="76"/>
      <c r="FEC24" s="76"/>
      <c r="FES24" s="76"/>
      <c r="FFI24" s="76"/>
      <c r="FFY24" s="76"/>
      <c r="FGO24" s="76"/>
      <c r="FHE24" s="76"/>
      <c r="FHU24" s="76"/>
      <c r="FIK24" s="76"/>
      <c r="FJA24" s="76"/>
      <c r="FJQ24" s="76"/>
      <c r="FKG24" s="76"/>
      <c r="FKW24" s="76"/>
      <c r="FLM24" s="76"/>
      <c r="FMC24" s="76"/>
      <c r="FMS24" s="76"/>
      <c r="FNI24" s="76"/>
      <c r="FNY24" s="76"/>
      <c r="FOO24" s="76"/>
      <c r="FPE24" s="76"/>
      <c r="FPU24" s="76"/>
      <c r="FQK24" s="76"/>
      <c r="FRA24" s="76"/>
      <c r="FRQ24" s="76"/>
      <c r="FSG24" s="76"/>
      <c r="FSW24" s="76"/>
      <c r="FTM24" s="76"/>
      <c r="FUC24" s="76"/>
      <c r="FUS24" s="76"/>
      <c r="FVI24" s="76"/>
      <c r="FVY24" s="76"/>
      <c r="FWO24" s="76"/>
      <c r="FXE24" s="76"/>
      <c r="FXU24" s="76"/>
      <c r="FYK24" s="76"/>
      <c r="FZA24" s="76"/>
      <c r="FZQ24" s="76"/>
      <c r="GAG24" s="76"/>
      <c r="GAW24" s="76"/>
      <c r="GBM24" s="76"/>
      <c r="GCC24" s="76"/>
      <c r="GCS24" s="76"/>
      <c r="GDI24" s="76"/>
      <c r="GDY24" s="76"/>
      <c r="GEO24" s="76"/>
      <c r="GFE24" s="76"/>
      <c r="GFU24" s="76"/>
      <c r="GGK24" s="76"/>
      <c r="GHA24" s="76"/>
      <c r="GHQ24" s="76"/>
      <c r="GIG24" s="76"/>
      <c r="GIW24" s="76"/>
      <c r="GJM24" s="76"/>
      <c r="GKC24" s="76"/>
      <c r="GKS24" s="76"/>
      <c r="GLI24" s="76"/>
      <c r="GLY24" s="76"/>
      <c r="GMO24" s="76"/>
      <c r="GNE24" s="76"/>
      <c r="GNU24" s="76"/>
      <c r="GOK24" s="76"/>
      <c r="GPA24" s="76"/>
      <c r="GPQ24" s="76"/>
      <c r="GQG24" s="76"/>
      <c r="GQW24" s="76"/>
      <c r="GRM24" s="76"/>
      <c r="GSC24" s="76"/>
      <c r="GSS24" s="76"/>
      <c r="GTI24" s="76"/>
      <c r="GTY24" s="76"/>
      <c r="GUO24" s="76"/>
      <c r="GVE24" s="76"/>
      <c r="GVU24" s="76"/>
      <c r="GWK24" s="76"/>
      <c r="GXA24" s="76"/>
      <c r="GXQ24" s="76"/>
      <c r="GYG24" s="76"/>
      <c r="GYW24" s="76"/>
      <c r="GZM24" s="76"/>
      <c r="HAC24" s="76"/>
      <c r="HAS24" s="76"/>
      <c r="HBI24" s="76"/>
      <c r="HBY24" s="76"/>
      <c r="HCO24" s="76"/>
      <c r="HDE24" s="76"/>
      <c r="HDU24" s="76"/>
      <c r="HEK24" s="76"/>
      <c r="HFA24" s="76"/>
      <c r="HFQ24" s="76"/>
      <c r="HGG24" s="76"/>
      <c r="HGW24" s="76"/>
      <c r="HHM24" s="76"/>
      <c r="HIC24" s="76"/>
      <c r="HIS24" s="76"/>
      <c r="HJI24" s="76"/>
      <c r="HJY24" s="76"/>
      <c r="HKO24" s="76"/>
      <c r="HLE24" s="76"/>
      <c r="HLU24" s="76"/>
      <c r="HMK24" s="76"/>
      <c r="HNA24" s="76"/>
      <c r="HNQ24" s="76"/>
      <c r="HOG24" s="76"/>
      <c r="HOW24" s="76"/>
      <c r="HPM24" s="76"/>
      <c r="HQC24" s="76"/>
      <c r="HQS24" s="76"/>
      <c r="HRI24" s="76"/>
      <c r="HRY24" s="76"/>
      <c r="HSO24" s="76"/>
      <c r="HTE24" s="76"/>
      <c r="HTU24" s="76"/>
      <c r="HUK24" s="76"/>
      <c r="HVA24" s="76"/>
      <c r="HVQ24" s="76"/>
      <c r="HWG24" s="76"/>
      <c r="HWW24" s="76"/>
      <c r="HXM24" s="76"/>
      <c r="HYC24" s="76"/>
      <c r="HYS24" s="76"/>
      <c r="HZI24" s="76"/>
      <c r="HZY24" s="76"/>
      <c r="IAO24" s="76"/>
      <c r="IBE24" s="76"/>
      <c r="IBU24" s="76"/>
      <c r="ICK24" s="76"/>
      <c r="IDA24" s="76"/>
      <c r="IDQ24" s="76"/>
      <c r="IEG24" s="76"/>
      <c r="IEW24" s="76"/>
      <c r="IFM24" s="76"/>
      <c r="IGC24" s="76"/>
      <c r="IGS24" s="76"/>
      <c r="IHI24" s="76"/>
      <c r="IHY24" s="76"/>
      <c r="IIO24" s="76"/>
      <c r="IJE24" s="76"/>
      <c r="IJU24" s="76"/>
      <c r="IKK24" s="76"/>
      <c r="ILA24" s="76"/>
      <c r="ILQ24" s="76"/>
      <c r="IMG24" s="76"/>
      <c r="IMW24" s="76"/>
      <c r="INM24" s="76"/>
      <c r="IOC24" s="76"/>
      <c r="IOS24" s="76"/>
      <c r="IPI24" s="76"/>
      <c r="IPY24" s="76"/>
      <c r="IQO24" s="76"/>
      <c r="IRE24" s="76"/>
      <c r="IRU24" s="76"/>
      <c r="ISK24" s="76"/>
      <c r="ITA24" s="76"/>
      <c r="ITQ24" s="76"/>
      <c r="IUG24" s="76"/>
      <c r="IUW24" s="76"/>
      <c r="IVM24" s="76"/>
      <c r="IWC24" s="76"/>
      <c r="IWS24" s="76"/>
      <c r="IXI24" s="76"/>
      <c r="IXY24" s="76"/>
      <c r="IYO24" s="76"/>
      <c r="IZE24" s="76"/>
      <c r="IZU24" s="76"/>
      <c r="JAK24" s="76"/>
      <c r="JBA24" s="76"/>
      <c r="JBQ24" s="76"/>
      <c r="JCG24" s="76"/>
      <c r="JCW24" s="76"/>
      <c r="JDM24" s="76"/>
      <c r="JEC24" s="76"/>
      <c r="JES24" s="76"/>
      <c r="JFI24" s="76"/>
      <c r="JFY24" s="76"/>
      <c r="JGO24" s="76"/>
      <c r="JHE24" s="76"/>
      <c r="JHU24" s="76"/>
      <c r="JIK24" s="76"/>
      <c r="JJA24" s="76"/>
      <c r="JJQ24" s="76"/>
      <c r="JKG24" s="76"/>
      <c r="JKW24" s="76"/>
      <c r="JLM24" s="76"/>
      <c r="JMC24" s="76"/>
      <c r="JMS24" s="76"/>
      <c r="JNI24" s="76"/>
      <c r="JNY24" s="76"/>
      <c r="JOO24" s="76"/>
      <c r="JPE24" s="76"/>
      <c r="JPU24" s="76"/>
      <c r="JQK24" s="76"/>
      <c r="JRA24" s="76"/>
      <c r="JRQ24" s="76"/>
      <c r="JSG24" s="76"/>
      <c r="JSW24" s="76"/>
      <c r="JTM24" s="76"/>
      <c r="JUC24" s="76"/>
      <c r="JUS24" s="76"/>
      <c r="JVI24" s="76"/>
      <c r="JVY24" s="76"/>
      <c r="JWO24" s="76"/>
      <c r="JXE24" s="76"/>
      <c r="JXU24" s="76"/>
      <c r="JYK24" s="76"/>
      <c r="JZA24" s="76"/>
      <c r="JZQ24" s="76"/>
      <c r="KAG24" s="76"/>
      <c r="KAW24" s="76"/>
      <c r="KBM24" s="76"/>
      <c r="KCC24" s="76"/>
      <c r="KCS24" s="76"/>
      <c r="KDI24" s="76"/>
      <c r="KDY24" s="76"/>
      <c r="KEO24" s="76"/>
      <c r="KFE24" s="76"/>
      <c r="KFU24" s="76"/>
      <c r="KGK24" s="76"/>
      <c r="KHA24" s="76"/>
      <c r="KHQ24" s="76"/>
      <c r="KIG24" s="76"/>
      <c r="KIW24" s="76"/>
      <c r="KJM24" s="76"/>
      <c r="KKC24" s="76"/>
      <c r="KKS24" s="76"/>
      <c r="KLI24" s="76"/>
      <c r="KLY24" s="76"/>
      <c r="KMO24" s="76"/>
      <c r="KNE24" s="76"/>
      <c r="KNU24" s="76"/>
      <c r="KOK24" s="76"/>
      <c r="KPA24" s="76"/>
      <c r="KPQ24" s="76"/>
      <c r="KQG24" s="76"/>
      <c r="KQW24" s="76"/>
      <c r="KRM24" s="76"/>
      <c r="KSC24" s="76"/>
      <c r="KSS24" s="76"/>
      <c r="KTI24" s="76"/>
      <c r="KTY24" s="76"/>
      <c r="KUO24" s="76"/>
      <c r="KVE24" s="76"/>
      <c r="KVU24" s="76"/>
      <c r="KWK24" s="76"/>
      <c r="KXA24" s="76"/>
      <c r="KXQ24" s="76"/>
      <c r="KYG24" s="76"/>
      <c r="KYW24" s="76"/>
      <c r="KZM24" s="76"/>
      <c r="LAC24" s="76"/>
      <c r="LAS24" s="76"/>
      <c r="LBI24" s="76"/>
      <c r="LBY24" s="76"/>
      <c r="LCO24" s="76"/>
      <c r="LDE24" s="76"/>
      <c r="LDU24" s="76"/>
      <c r="LEK24" s="76"/>
      <c r="LFA24" s="76"/>
      <c r="LFQ24" s="76"/>
      <c r="LGG24" s="76"/>
      <c r="LGW24" s="76"/>
      <c r="LHM24" s="76"/>
      <c r="LIC24" s="76"/>
      <c r="LIS24" s="76"/>
      <c r="LJI24" s="76"/>
      <c r="LJY24" s="76"/>
      <c r="LKO24" s="76"/>
      <c r="LLE24" s="76"/>
      <c r="LLU24" s="76"/>
      <c r="LMK24" s="76"/>
      <c r="LNA24" s="76"/>
      <c r="LNQ24" s="76"/>
      <c r="LOG24" s="76"/>
      <c r="LOW24" s="76"/>
      <c r="LPM24" s="76"/>
      <c r="LQC24" s="76"/>
      <c r="LQS24" s="76"/>
      <c r="LRI24" s="76"/>
      <c r="LRY24" s="76"/>
      <c r="LSO24" s="76"/>
      <c r="LTE24" s="76"/>
      <c r="LTU24" s="76"/>
      <c r="LUK24" s="76"/>
      <c r="LVA24" s="76"/>
      <c r="LVQ24" s="76"/>
      <c r="LWG24" s="76"/>
      <c r="LWW24" s="76"/>
      <c r="LXM24" s="76"/>
      <c r="LYC24" s="76"/>
      <c r="LYS24" s="76"/>
      <c r="LZI24" s="76"/>
      <c r="LZY24" s="76"/>
      <c r="MAO24" s="76"/>
      <c r="MBE24" s="76"/>
      <c r="MBU24" s="76"/>
      <c r="MCK24" s="76"/>
      <c r="MDA24" s="76"/>
      <c r="MDQ24" s="76"/>
      <c r="MEG24" s="76"/>
      <c r="MEW24" s="76"/>
      <c r="MFM24" s="76"/>
      <c r="MGC24" s="76"/>
      <c r="MGS24" s="76"/>
      <c r="MHI24" s="76"/>
      <c r="MHY24" s="76"/>
      <c r="MIO24" s="76"/>
      <c r="MJE24" s="76"/>
      <c r="MJU24" s="76"/>
      <c r="MKK24" s="76"/>
      <c r="MLA24" s="76"/>
      <c r="MLQ24" s="76"/>
      <c r="MMG24" s="76"/>
      <c r="MMW24" s="76"/>
      <c r="MNM24" s="76"/>
      <c r="MOC24" s="76"/>
      <c r="MOS24" s="76"/>
      <c r="MPI24" s="76"/>
      <c r="MPY24" s="76"/>
      <c r="MQO24" s="76"/>
      <c r="MRE24" s="76"/>
      <c r="MRU24" s="76"/>
      <c r="MSK24" s="76"/>
      <c r="MTA24" s="76"/>
      <c r="MTQ24" s="76"/>
      <c r="MUG24" s="76"/>
      <c r="MUW24" s="76"/>
      <c r="MVM24" s="76"/>
      <c r="MWC24" s="76"/>
      <c r="MWS24" s="76"/>
      <c r="MXI24" s="76"/>
      <c r="MXY24" s="76"/>
      <c r="MYO24" s="76"/>
      <c r="MZE24" s="76"/>
      <c r="MZU24" s="76"/>
      <c r="NAK24" s="76"/>
      <c r="NBA24" s="76"/>
      <c r="NBQ24" s="76"/>
      <c r="NCG24" s="76"/>
      <c r="NCW24" s="76"/>
      <c r="NDM24" s="76"/>
      <c r="NEC24" s="76"/>
      <c r="NES24" s="76"/>
      <c r="NFI24" s="76"/>
      <c r="NFY24" s="76"/>
      <c r="NGO24" s="76"/>
      <c r="NHE24" s="76"/>
      <c r="NHU24" s="76"/>
      <c r="NIK24" s="76"/>
      <c r="NJA24" s="76"/>
      <c r="NJQ24" s="76"/>
      <c r="NKG24" s="76"/>
      <c r="NKW24" s="76"/>
      <c r="NLM24" s="76"/>
      <c r="NMC24" s="76"/>
      <c r="NMS24" s="76"/>
      <c r="NNI24" s="76"/>
      <c r="NNY24" s="76"/>
      <c r="NOO24" s="76"/>
      <c r="NPE24" s="76"/>
      <c r="NPU24" s="76"/>
      <c r="NQK24" s="76"/>
      <c r="NRA24" s="76"/>
      <c r="NRQ24" s="76"/>
      <c r="NSG24" s="76"/>
      <c r="NSW24" s="76"/>
      <c r="NTM24" s="76"/>
      <c r="NUC24" s="76"/>
      <c r="NUS24" s="76"/>
      <c r="NVI24" s="76"/>
      <c r="NVY24" s="76"/>
      <c r="NWO24" s="76"/>
      <c r="NXE24" s="76"/>
      <c r="NXU24" s="76"/>
      <c r="NYK24" s="76"/>
      <c r="NZA24" s="76"/>
      <c r="NZQ24" s="76"/>
      <c r="OAG24" s="76"/>
      <c r="OAW24" s="76"/>
      <c r="OBM24" s="76"/>
      <c r="OCC24" s="76"/>
      <c r="OCS24" s="76"/>
      <c r="ODI24" s="76"/>
      <c r="ODY24" s="76"/>
      <c r="OEO24" s="76"/>
      <c r="OFE24" s="76"/>
      <c r="OFU24" s="76"/>
      <c r="OGK24" s="76"/>
      <c r="OHA24" s="76"/>
      <c r="OHQ24" s="76"/>
      <c r="OIG24" s="76"/>
      <c r="OIW24" s="76"/>
      <c r="OJM24" s="76"/>
      <c r="OKC24" s="76"/>
      <c r="OKS24" s="76"/>
      <c r="OLI24" s="76"/>
      <c r="OLY24" s="76"/>
      <c r="OMO24" s="76"/>
      <c r="ONE24" s="76"/>
      <c r="ONU24" s="76"/>
      <c r="OOK24" s="76"/>
      <c r="OPA24" s="76"/>
      <c r="OPQ24" s="76"/>
      <c r="OQG24" s="76"/>
      <c r="OQW24" s="76"/>
      <c r="ORM24" s="76"/>
      <c r="OSC24" s="76"/>
      <c r="OSS24" s="76"/>
      <c r="OTI24" s="76"/>
      <c r="OTY24" s="76"/>
      <c r="OUO24" s="76"/>
      <c r="OVE24" s="76"/>
      <c r="OVU24" s="76"/>
      <c r="OWK24" s="76"/>
      <c r="OXA24" s="76"/>
      <c r="OXQ24" s="76"/>
      <c r="OYG24" s="76"/>
      <c r="OYW24" s="76"/>
      <c r="OZM24" s="76"/>
      <c r="PAC24" s="76"/>
      <c r="PAS24" s="76"/>
      <c r="PBI24" s="76"/>
      <c r="PBY24" s="76"/>
      <c r="PCO24" s="76"/>
      <c r="PDE24" s="76"/>
      <c r="PDU24" s="76"/>
      <c r="PEK24" s="76"/>
      <c r="PFA24" s="76"/>
      <c r="PFQ24" s="76"/>
      <c r="PGG24" s="76"/>
      <c r="PGW24" s="76"/>
      <c r="PHM24" s="76"/>
      <c r="PIC24" s="76"/>
      <c r="PIS24" s="76"/>
      <c r="PJI24" s="76"/>
      <c r="PJY24" s="76"/>
      <c r="PKO24" s="76"/>
      <c r="PLE24" s="76"/>
      <c r="PLU24" s="76"/>
      <c r="PMK24" s="76"/>
      <c r="PNA24" s="76"/>
      <c r="PNQ24" s="76"/>
      <c r="POG24" s="76"/>
      <c r="POW24" s="76"/>
      <c r="PPM24" s="76"/>
      <c r="PQC24" s="76"/>
      <c r="PQS24" s="76"/>
      <c r="PRI24" s="76"/>
      <c r="PRY24" s="76"/>
      <c r="PSO24" s="76"/>
      <c r="PTE24" s="76"/>
      <c r="PTU24" s="76"/>
      <c r="PUK24" s="76"/>
      <c r="PVA24" s="76"/>
      <c r="PVQ24" s="76"/>
      <c r="PWG24" s="76"/>
      <c r="PWW24" s="76"/>
      <c r="PXM24" s="76"/>
      <c r="PYC24" s="76"/>
      <c r="PYS24" s="76"/>
      <c r="PZI24" s="76"/>
      <c r="PZY24" s="76"/>
      <c r="QAO24" s="76"/>
      <c r="QBE24" s="76"/>
      <c r="QBU24" s="76"/>
      <c r="QCK24" s="76"/>
      <c r="QDA24" s="76"/>
      <c r="QDQ24" s="76"/>
      <c r="QEG24" s="76"/>
      <c r="QEW24" s="76"/>
      <c r="QFM24" s="76"/>
      <c r="QGC24" s="76"/>
      <c r="QGS24" s="76"/>
      <c r="QHI24" s="76"/>
      <c r="QHY24" s="76"/>
      <c r="QIO24" s="76"/>
      <c r="QJE24" s="76"/>
      <c r="QJU24" s="76"/>
      <c r="QKK24" s="76"/>
      <c r="QLA24" s="76"/>
      <c r="QLQ24" s="76"/>
      <c r="QMG24" s="76"/>
      <c r="QMW24" s="76"/>
      <c r="QNM24" s="76"/>
      <c r="QOC24" s="76"/>
      <c r="QOS24" s="76"/>
      <c r="QPI24" s="76"/>
      <c r="QPY24" s="76"/>
      <c r="QQO24" s="76"/>
      <c r="QRE24" s="76"/>
      <c r="QRU24" s="76"/>
      <c r="QSK24" s="76"/>
      <c r="QTA24" s="76"/>
      <c r="QTQ24" s="76"/>
      <c r="QUG24" s="76"/>
      <c r="QUW24" s="76"/>
      <c r="QVM24" s="76"/>
      <c r="QWC24" s="76"/>
      <c r="QWS24" s="76"/>
      <c r="QXI24" s="76"/>
      <c r="QXY24" s="76"/>
      <c r="QYO24" s="76"/>
      <c r="QZE24" s="76"/>
      <c r="QZU24" s="76"/>
      <c r="RAK24" s="76"/>
      <c r="RBA24" s="76"/>
      <c r="RBQ24" s="76"/>
      <c r="RCG24" s="76"/>
      <c r="RCW24" s="76"/>
      <c r="RDM24" s="76"/>
      <c r="REC24" s="76"/>
      <c r="RES24" s="76"/>
      <c r="RFI24" s="76"/>
      <c r="RFY24" s="76"/>
      <c r="RGO24" s="76"/>
      <c r="RHE24" s="76"/>
      <c r="RHU24" s="76"/>
      <c r="RIK24" s="76"/>
      <c r="RJA24" s="76"/>
      <c r="RJQ24" s="76"/>
      <c r="RKG24" s="76"/>
      <c r="RKW24" s="76"/>
      <c r="RLM24" s="76"/>
      <c r="RMC24" s="76"/>
      <c r="RMS24" s="76"/>
      <c r="RNI24" s="76"/>
      <c r="RNY24" s="76"/>
      <c r="ROO24" s="76"/>
      <c r="RPE24" s="76"/>
      <c r="RPU24" s="76"/>
      <c r="RQK24" s="76"/>
      <c r="RRA24" s="76"/>
      <c r="RRQ24" s="76"/>
      <c r="RSG24" s="76"/>
      <c r="RSW24" s="76"/>
      <c r="RTM24" s="76"/>
      <c r="RUC24" s="76"/>
      <c r="RUS24" s="76"/>
      <c r="RVI24" s="76"/>
      <c r="RVY24" s="76"/>
      <c r="RWO24" s="76"/>
      <c r="RXE24" s="76"/>
      <c r="RXU24" s="76"/>
      <c r="RYK24" s="76"/>
      <c r="RZA24" s="76"/>
      <c r="RZQ24" s="76"/>
      <c r="SAG24" s="76"/>
      <c r="SAW24" s="76"/>
      <c r="SBM24" s="76"/>
      <c r="SCC24" s="76"/>
      <c r="SCS24" s="76"/>
      <c r="SDI24" s="76"/>
      <c r="SDY24" s="76"/>
      <c r="SEO24" s="76"/>
      <c r="SFE24" s="76"/>
      <c r="SFU24" s="76"/>
      <c r="SGK24" s="76"/>
      <c r="SHA24" s="76"/>
      <c r="SHQ24" s="76"/>
      <c r="SIG24" s="76"/>
      <c r="SIW24" s="76"/>
      <c r="SJM24" s="76"/>
      <c r="SKC24" s="76"/>
      <c r="SKS24" s="76"/>
      <c r="SLI24" s="76"/>
      <c r="SLY24" s="76"/>
      <c r="SMO24" s="76"/>
      <c r="SNE24" s="76"/>
      <c r="SNU24" s="76"/>
      <c r="SOK24" s="76"/>
      <c r="SPA24" s="76"/>
      <c r="SPQ24" s="76"/>
      <c r="SQG24" s="76"/>
      <c r="SQW24" s="76"/>
      <c r="SRM24" s="76"/>
      <c r="SSC24" s="76"/>
      <c r="SSS24" s="76"/>
      <c r="STI24" s="76"/>
      <c r="STY24" s="76"/>
      <c r="SUO24" s="76"/>
      <c r="SVE24" s="76"/>
      <c r="SVU24" s="76"/>
      <c r="SWK24" s="76"/>
      <c r="SXA24" s="76"/>
      <c r="SXQ24" s="76"/>
      <c r="SYG24" s="76"/>
      <c r="SYW24" s="76"/>
      <c r="SZM24" s="76"/>
      <c r="TAC24" s="76"/>
      <c r="TAS24" s="76"/>
      <c r="TBI24" s="76"/>
      <c r="TBY24" s="76"/>
      <c r="TCO24" s="76"/>
      <c r="TDE24" s="76"/>
      <c r="TDU24" s="76"/>
      <c r="TEK24" s="76"/>
      <c r="TFA24" s="76"/>
      <c r="TFQ24" s="76"/>
      <c r="TGG24" s="76"/>
      <c r="TGW24" s="76"/>
      <c r="THM24" s="76"/>
      <c r="TIC24" s="76"/>
      <c r="TIS24" s="76"/>
      <c r="TJI24" s="76"/>
      <c r="TJY24" s="76"/>
      <c r="TKO24" s="76"/>
      <c r="TLE24" s="76"/>
      <c r="TLU24" s="76"/>
      <c r="TMK24" s="76"/>
      <c r="TNA24" s="76"/>
      <c r="TNQ24" s="76"/>
      <c r="TOG24" s="76"/>
      <c r="TOW24" s="76"/>
      <c r="TPM24" s="76"/>
      <c r="TQC24" s="76"/>
      <c r="TQS24" s="76"/>
      <c r="TRI24" s="76"/>
      <c r="TRY24" s="76"/>
      <c r="TSO24" s="76"/>
      <c r="TTE24" s="76"/>
      <c r="TTU24" s="76"/>
      <c r="TUK24" s="76"/>
      <c r="TVA24" s="76"/>
      <c r="TVQ24" s="76"/>
      <c r="TWG24" s="76"/>
      <c r="TWW24" s="76"/>
      <c r="TXM24" s="76"/>
      <c r="TYC24" s="76"/>
      <c r="TYS24" s="76"/>
      <c r="TZI24" s="76"/>
      <c r="TZY24" s="76"/>
      <c r="UAO24" s="76"/>
      <c r="UBE24" s="76"/>
      <c r="UBU24" s="76"/>
      <c r="UCK24" s="76"/>
      <c r="UDA24" s="76"/>
      <c r="UDQ24" s="76"/>
      <c r="UEG24" s="76"/>
      <c r="UEW24" s="76"/>
      <c r="UFM24" s="76"/>
      <c r="UGC24" s="76"/>
      <c r="UGS24" s="76"/>
      <c r="UHI24" s="76"/>
      <c r="UHY24" s="76"/>
      <c r="UIO24" s="76"/>
      <c r="UJE24" s="76"/>
      <c r="UJU24" s="76"/>
      <c r="UKK24" s="76"/>
      <c r="ULA24" s="76"/>
      <c r="ULQ24" s="76"/>
      <c r="UMG24" s="76"/>
      <c r="UMW24" s="76"/>
      <c r="UNM24" s="76"/>
      <c r="UOC24" s="76"/>
      <c r="UOS24" s="76"/>
      <c r="UPI24" s="76"/>
      <c r="UPY24" s="76"/>
      <c r="UQO24" s="76"/>
      <c r="URE24" s="76"/>
      <c r="URU24" s="76"/>
      <c r="USK24" s="76"/>
      <c r="UTA24" s="76"/>
      <c r="UTQ24" s="76"/>
      <c r="UUG24" s="76"/>
      <c r="UUW24" s="76"/>
      <c r="UVM24" s="76"/>
      <c r="UWC24" s="76"/>
      <c r="UWS24" s="76"/>
      <c r="UXI24" s="76"/>
      <c r="UXY24" s="76"/>
      <c r="UYO24" s="76"/>
      <c r="UZE24" s="76"/>
      <c r="UZU24" s="76"/>
      <c r="VAK24" s="76"/>
      <c r="VBA24" s="76"/>
      <c r="VBQ24" s="76"/>
      <c r="VCG24" s="76"/>
      <c r="VCW24" s="76"/>
      <c r="VDM24" s="76"/>
      <c r="VEC24" s="76"/>
      <c r="VES24" s="76"/>
      <c r="VFI24" s="76"/>
      <c r="VFY24" s="76"/>
      <c r="VGO24" s="76"/>
      <c r="VHE24" s="76"/>
      <c r="VHU24" s="76"/>
      <c r="VIK24" s="76"/>
      <c r="VJA24" s="76"/>
      <c r="VJQ24" s="76"/>
      <c r="VKG24" s="76"/>
      <c r="VKW24" s="76"/>
      <c r="VLM24" s="76"/>
      <c r="VMC24" s="76"/>
      <c r="VMS24" s="76"/>
      <c r="VNI24" s="76"/>
      <c r="VNY24" s="76"/>
      <c r="VOO24" s="76"/>
      <c r="VPE24" s="76"/>
      <c r="VPU24" s="76"/>
      <c r="VQK24" s="76"/>
      <c r="VRA24" s="76"/>
      <c r="VRQ24" s="76"/>
      <c r="VSG24" s="76"/>
      <c r="VSW24" s="76"/>
      <c r="VTM24" s="76"/>
      <c r="VUC24" s="76"/>
      <c r="VUS24" s="76"/>
      <c r="VVI24" s="76"/>
      <c r="VVY24" s="76"/>
      <c r="VWO24" s="76"/>
      <c r="VXE24" s="76"/>
      <c r="VXU24" s="76"/>
      <c r="VYK24" s="76"/>
      <c r="VZA24" s="76"/>
      <c r="VZQ24" s="76"/>
      <c r="WAG24" s="76"/>
      <c r="WAW24" s="76"/>
      <c r="WBM24" s="76"/>
      <c r="WCC24" s="76"/>
      <c r="WCS24" s="76"/>
      <c r="WDI24" s="76"/>
      <c r="WDY24" s="76"/>
      <c r="WEO24" s="76"/>
      <c r="WFE24" s="76"/>
      <c r="WFU24" s="76"/>
      <c r="WGK24" s="76"/>
      <c r="WHA24" s="76"/>
      <c r="WHQ24" s="76"/>
      <c r="WIG24" s="76"/>
      <c r="WIW24" s="76"/>
      <c r="WJM24" s="76"/>
      <c r="WKC24" s="76"/>
      <c r="WKS24" s="76"/>
      <c r="WLI24" s="76"/>
      <c r="WLY24" s="76"/>
      <c r="WMO24" s="76"/>
      <c r="WNE24" s="76"/>
      <c r="WNU24" s="76"/>
      <c r="WOK24" s="76"/>
      <c r="WPA24" s="76"/>
      <c r="WPQ24" s="76"/>
      <c r="WQG24" s="76"/>
      <c r="WQW24" s="76"/>
      <c r="WRM24" s="76"/>
      <c r="WSC24" s="76"/>
      <c r="WSS24" s="76"/>
      <c r="WTI24" s="76"/>
      <c r="WTY24" s="76"/>
      <c r="WUO24" s="76"/>
      <c r="WVE24" s="76"/>
      <c r="WVU24" s="76"/>
      <c r="WWK24" s="76"/>
      <c r="WXA24" s="76"/>
      <c r="WXQ24" s="76"/>
      <c r="WYG24" s="76"/>
      <c r="WYW24" s="76"/>
      <c r="WZM24" s="76"/>
      <c r="XAC24" s="76"/>
      <c r="XAS24" s="76"/>
      <c r="XBI24" s="76"/>
      <c r="XBY24" s="76"/>
      <c r="XCO24" s="76"/>
      <c r="XDE24" s="76"/>
    </row>
    <row r="25" spans="1:16348" s="1" customFormat="1">
      <c r="A25" s="77" t="s">
        <v>26</v>
      </c>
      <c r="B25" s="74">
        <f>DEN!$E23*ONSV_2019!AA24</f>
        <v>18359</v>
      </c>
      <c r="C25" s="74">
        <f>DEN!$E58*ONSV_2020!AA24</f>
        <v>19215</v>
      </c>
      <c r="D25" s="74">
        <f>DEN!$E93*ONSV_2021!AA24</f>
        <v>20302</v>
      </c>
      <c r="E25" s="74">
        <f>DEN!$E128*ONSV_2022!AA24</f>
        <v>21566</v>
      </c>
      <c r="F25" s="80"/>
    </row>
    <row r="26" spans="1:16348" s="1" customFormat="1">
      <c r="A26" s="77" t="s">
        <v>18</v>
      </c>
      <c r="B26" s="74">
        <f>DEN!$E24*ONSV_2019!AA25</f>
        <v>74564</v>
      </c>
      <c r="C26" s="74">
        <f>DEN!$E59*ONSV_2020!AA25</f>
        <v>80515</v>
      </c>
      <c r="D26" s="74">
        <f>DEN!$E94*ONSV_2021!AA25</f>
        <v>86922</v>
      </c>
      <c r="E26" s="74">
        <f>DEN!$E129*ONSV_2022!AA25</f>
        <v>93620</v>
      </c>
      <c r="F26" s="80"/>
    </row>
    <row r="27" spans="1:16348" s="1" customFormat="1">
      <c r="A27" s="77" t="s">
        <v>12</v>
      </c>
      <c r="B27" s="74">
        <f>DEN!$E25*ONSV_2019!AA26</f>
        <v>17018</v>
      </c>
      <c r="C27" s="74">
        <f>DEN!$E60*ONSV_2020!AA26</f>
        <v>17436</v>
      </c>
      <c r="D27" s="74">
        <f>DEN!$E95*ONSV_2021!AA26</f>
        <v>18520</v>
      </c>
      <c r="E27" s="74">
        <f>DEN!$E130*ONSV_2022!AA26</f>
        <v>20348</v>
      </c>
      <c r="F27" s="80"/>
    </row>
    <row r="28" spans="1:16348" s="25" customFormat="1">
      <c r="A28" s="77" t="s">
        <v>10</v>
      </c>
      <c r="B28" s="74">
        <f>DEN!$E26*ONSV_2019!AA27</f>
        <v>177103</v>
      </c>
      <c r="C28" s="74">
        <f>DEN!$E61*ONSV_2020!AA27</f>
        <v>185468</v>
      </c>
      <c r="D28" s="74">
        <f>DEN!$E96*ONSV_2021!AA27</f>
        <v>197261</v>
      </c>
      <c r="E28" s="74">
        <f>DEN!$E131*ONSV_2022!AA27</f>
        <v>207029</v>
      </c>
      <c r="F28" s="8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24"/>
      <c r="CJ28" s="124"/>
      <c r="CK28" s="82"/>
      <c r="CL28" s="80"/>
      <c r="CM28" s="80"/>
      <c r="CN28" s="82"/>
      <c r="CO28" s="77"/>
      <c r="CP28" s="124"/>
      <c r="CQ28" s="124"/>
      <c r="CR28" s="82"/>
      <c r="CS28" s="124"/>
      <c r="CT28" s="124"/>
      <c r="CU28" s="82"/>
      <c r="CV28" s="124"/>
      <c r="CW28" s="124"/>
      <c r="CX28" s="82"/>
      <c r="CY28" s="124"/>
      <c r="CZ28" s="124"/>
      <c r="DA28" s="82"/>
      <c r="DB28" s="80"/>
      <c r="DC28" s="80"/>
      <c r="DD28" s="82"/>
      <c r="DE28" s="77"/>
      <c r="DF28" s="124"/>
      <c r="DG28" s="124"/>
      <c r="DH28" s="82"/>
      <c r="DI28" s="124"/>
      <c r="DJ28" s="124"/>
      <c r="DK28" s="82"/>
      <c r="DL28" s="124"/>
      <c r="DM28" s="124"/>
      <c r="DN28" s="82"/>
      <c r="DO28" s="124"/>
      <c r="DP28" s="124"/>
      <c r="DQ28" s="82"/>
      <c r="DR28" s="80"/>
      <c r="DS28" s="80"/>
      <c r="DT28" s="82"/>
      <c r="DU28" s="77"/>
      <c r="DV28" s="124"/>
      <c r="DW28" s="124"/>
      <c r="DX28" s="82"/>
      <c r="DY28" s="124"/>
      <c r="DZ28" s="124"/>
      <c r="EA28" s="82"/>
      <c r="EB28" s="124"/>
      <c r="EC28" s="124"/>
      <c r="ED28" s="82"/>
      <c r="EE28" s="124"/>
      <c r="EF28" s="124"/>
      <c r="EG28" s="82"/>
      <c r="EH28" s="80"/>
      <c r="EI28" s="80"/>
      <c r="EJ28" s="82"/>
      <c r="EK28" s="77"/>
      <c r="EL28" s="124"/>
      <c r="EM28" s="124"/>
      <c r="EN28" s="82"/>
      <c r="EO28" s="124"/>
      <c r="EP28" s="124"/>
      <c r="EQ28" s="82"/>
      <c r="ER28" s="124"/>
      <c r="ES28" s="124"/>
      <c r="ET28" s="82"/>
      <c r="EU28" s="124"/>
      <c r="EV28" s="124"/>
      <c r="EW28" s="82"/>
      <c r="EX28" s="80"/>
      <c r="EY28" s="80"/>
      <c r="EZ28" s="85"/>
      <c r="FA28" s="77"/>
      <c r="FB28" s="74"/>
      <c r="FC28" s="74"/>
      <c r="FD28" s="85"/>
      <c r="FE28" s="74"/>
      <c r="FF28" s="74"/>
      <c r="FG28" s="85"/>
      <c r="FH28" s="74"/>
      <c r="FI28" s="74"/>
      <c r="FJ28" s="85"/>
      <c r="FK28" s="74"/>
      <c r="FL28" s="74"/>
      <c r="FM28" s="85"/>
      <c r="FN28" s="80"/>
      <c r="FO28" s="80"/>
      <c r="FP28" s="85"/>
      <c r="FQ28" s="77"/>
      <c r="FR28" s="74"/>
      <c r="FS28" s="74"/>
      <c r="FT28" s="85"/>
      <c r="FU28" s="74"/>
      <c r="FV28" s="74"/>
      <c r="FW28" s="85"/>
      <c r="FX28" s="74"/>
      <c r="FY28" s="74"/>
      <c r="FZ28" s="85"/>
      <c r="GA28" s="74"/>
      <c r="GB28" s="74"/>
      <c r="GC28" s="85"/>
      <c r="GD28" s="80"/>
      <c r="GE28" s="80"/>
      <c r="GF28" s="85"/>
      <c r="GG28" s="77"/>
      <c r="GH28" s="74"/>
      <c r="GI28" s="74"/>
      <c r="GJ28" s="85"/>
      <c r="GK28" s="74"/>
      <c r="GL28" s="74"/>
      <c r="GM28" s="85"/>
      <c r="GN28" s="74"/>
      <c r="GO28" s="74"/>
      <c r="GP28" s="85"/>
      <c r="GQ28" s="74"/>
      <c r="GR28" s="74"/>
      <c r="GS28" s="85"/>
      <c r="GT28" s="80"/>
      <c r="GU28" s="80"/>
      <c r="GV28" s="85"/>
      <c r="GW28" s="77"/>
      <c r="GX28" s="74"/>
      <c r="GY28" s="74"/>
      <c r="GZ28" s="85"/>
      <c r="HA28" s="74"/>
      <c r="HB28" s="74"/>
      <c r="HC28" s="85"/>
      <c r="HD28" s="74"/>
      <c r="HE28" s="74"/>
      <c r="HF28" s="85"/>
      <c r="HG28" s="74"/>
      <c r="HH28" s="74"/>
      <c r="HI28" s="85"/>
      <c r="HJ28" s="80"/>
      <c r="HK28" s="80"/>
      <c r="HL28" s="85"/>
      <c r="HM28" s="77"/>
      <c r="HN28" s="74"/>
      <c r="HO28" s="74"/>
      <c r="HP28" s="85"/>
      <c r="HQ28" s="74"/>
      <c r="HR28" s="74"/>
      <c r="HS28" s="85"/>
      <c r="HT28" s="74"/>
      <c r="HU28" s="74"/>
      <c r="HV28" s="85"/>
      <c r="HW28" s="74"/>
      <c r="HX28" s="74"/>
      <c r="HY28" s="85"/>
      <c r="HZ28" s="80"/>
      <c r="IA28" s="80"/>
      <c r="IB28" s="85"/>
      <c r="IC28" s="77"/>
      <c r="ID28" s="74"/>
      <c r="IE28" s="74"/>
      <c r="IF28" s="85"/>
      <c r="IG28" s="74"/>
      <c r="IH28" s="74"/>
      <c r="II28" s="85"/>
      <c r="IJ28" s="74"/>
      <c r="IK28" s="74"/>
      <c r="IL28" s="85"/>
      <c r="IM28" s="74"/>
      <c r="IN28" s="74"/>
      <c r="IO28" s="85"/>
      <c r="IP28" s="80"/>
      <c r="IQ28" s="80"/>
      <c r="IR28" s="85"/>
      <c r="IS28" s="77"/>
      <c r="IT28" s="74"/>
      <c r="IU28" s="74"/>
      <c r="IV28" s="85"/>
      <c r="IW28" s="74"/>
      <c r="IX28" s="74"/>
      <c r="IY28" s="85"/>
      <c r="IZ28" s="74"/>
      <c r="JA28" s="74"/>
      <c r="JB28" s="85"/>
      <c r="JC28" s="74"/>
      <c r="JD28" s="74"/>
      <c r="JE28" s="85"/>
      <c r="JF28" s="80"/>
      <c r="JG28" s="80"/>
      <c r="JH28" s="85"/>
      <c r="JI28" s="77"/>
      <c r="JJ28" s="74"/>
      <c r="JK28" s="74"/>
      <c r="JL28" s="85"/>
      <c r="JM28" s="74"/>
      <c r="JN28" s="74"/>
      <c r="JO28" s="85"/>
      <c r="JP28" s="74"/>
      <c r="JQ28" s="74"/>
      <c r="JR28" s="85"/>
      <c r="JS28" s="74"/>
      <c r="JT28" s="74"/>
      <c r="JU28" s="85"/>
      <c r="JV28" s="80"/>
      <c r="JW28" s="80"/>
      <c r="JX28" s="85"/>
      <c r="JY28" s="77"/>
      <c r="JZ28" s="74"/>
      <c r="KA28" s="74"/>
      <c r="KB28" s="85"/>
      <c r="KC28" s="74"/>
      <c r="KD28" s="74"/>
      <c r="KE28" s="85"/>
      <c r="KF28" s="74"/>
      <c r="KG28" s="74"/>
      <c r="KH28" s="85"/>
      <c r="KI28" s="74"/>
      <c r="KJ28" s="74"/>
      <c r="KK28" s="85"/>
      <c r="KL28" s="80"/>
      <c r="KM28" s="80"/>
      <c r="KN28" s="85"/>
      <c r="KO28" s="77"/>
      <c r="KP28" s="74"/>
      <c r="KQ28" s="74"/>
      <c r="KR28" s="85"/>
      <c r="KS28" s="74"/>
      <c r="KT28" s="74"/>
      <c r="KU28" s="85"/>
      <c r="KV28" s="74"/>
      <c r="KW28" s="74"/>
      <c r="KX28" s="85"/>
      <c r="KY28" s="74"/>
      <c r="KZ28" s="74"/>
      <c r="LA28" s="85"/>
      <c r="LB28" s="80"/>
      <c r="LC28" s="80"/>
      <c r="LD28" s="85"/>
      <c r="LE28" s="77"/>
      <c r="LF28" s="74"/>
      <c r="LG28" s="74"/>
      <c r="LH28" s="85"/>
      <c r="LI28" s="74"/>
      <c r="LJ28" s="74"/>
      <c r="LK28" s="85"/>
      <c r="LL28" s="74"/>
      <c r="LM28" s="74"/>
      <c r="LN28" s="85"/>
      <c r="LO28" s="74"/>
      <c r="LP28" s="74"/>
      <c r="LQ28" s="85"/>
      <c r="LR28" s="80"/>
      <c r="LS28" s="80"/>
      <c r="LT28" s="85"/>
      <c r="LU28" s="77"/>
      <c r="LV28" s="74"/>
      <c r="LW28" s="74"/>
      <c r="LX28" s="85"/>
      <c r="LY28" s="74"/>
      <c r="LZ28" s="74"/>
      <c r="MA28" s="85"/>
      <c r="MB28" s="74"/>
      <c r="MC28" s="74"/>
      <c r="MD28" s="85"/>
      <c r="ME28" s="74"/>
      <c r="MF28" s="74"/>
      <c r="MG28" s="85"/>
      <c r="MH28" s="80"/>
      <c r="MI28" s="80"/>
      <c r="MJ28" s="85"/>
      <c r="MK28" s="77"/>
      <c r="ML28" s="74"/>
      <c r="MM28" s="74"/>
      <c r="MN28" s="85"/>
      <c r="MO28" s="74"/>
      <c r="MP28" s="74"/>
      <c r="MQ28" s="85"/>
      <c r="MR28" s="74"/>
      <c r="MS28" s="74"/>
      <c r="MT28" s="85"/>
      <c r="MU28" s="74"/>
      <c r="MV28" s="74"/>
      <c r="MW28" s="85"/>
      <c r="MX28" s="80"/>
      <c r="MY28" s="80"/>
      <c r="MZ28" s="85"/>
      <c r="NA28" s="77"/>
      <c r="NB28" s="74"/>
      <c r="NC28" s="74"/>
      <c r="ND28" s="85"/>
      <c r="NE28" s="74"/>
      <c r="NF28" s="74"/>
      <c r="NG28" s="85"/>
      <c r="NH28" s="74"/>
      <c r="NI28" s="74"/>
      <c r="NJ28" s="85"/>
      <c r="NK28" s="74"/>
      <c r="NL28" s="74"/>
      <c r="NM28" s="85"/>
      <c r="NN28" s="80"/>
      <c r="NO28" s="80"/>
      <c r="NP28" s="85"/>
      <c r="NQ28" s="77"/>
      <c r="NR28" s="74"/>
      <c r="NS28" s="74"/>
      <c r="NT28" s="85"/>
      <c r="NU28" s="74"/>
      <c r="NV28" s="74"/>
      <c r="NW28" s="85"/>
      <c r="NX28" s="74"/>
      <c r="NY28" s="74"/>
      <c r="NZ28" s="85"/>
      <c r="OA28" s="74"/>
      <c r="OB28" s="74"/>
      <c r="OC28" s="85"/>
      <c r="OD28" s="80"/>
      <c r="OE28" s="80"/>
      <c r="OF28" s="85"/>
      <c r="OG28" s="77"/>
      <c r="OH28" s="74"/>
      <c r="OI28" s="74"/>
      <c r="OJ28" s="85"/>
      <c r="OK28" s="74"/>
      <c r="OL28" s="74"/>
      <c r="OM28" s="85"/>
      <c r="ON28" s="74"/>
      <c r="OO28" s="74"/>
      <c r="OP28" s="85"/>
      <c r="OQ28" s="74"/>
      <c r="OR28" s="74"/>
      <c r="OS28" s="85"/>
      <c r="OT28" s="80"/>
      <c r="OU28" s="80"/>
      <c r="OV28" s="85"/>
      <c r="OW28" s="77"/>
      <c r="OX28" s="74"/>
      <c r="OY28" s="74"/>
      <c r="OZ28" s="85"/>
      <c r="PA28" s="74"/>
      <c r="PB28" s="74"/>
      <c r="PC28" s="85"/>
      <c r="PD28" s="74"/>
      <c r="PE28" s="74"/>
      <c r="PF28" s="85"/>
      <c r="PG28" s="74"/>
      <c r="PH28" s="74"/>
      <c r="PI28" s="85"/>
      <c r="PJ28" s="80"/>
      <c r="PK28" s="80"/>
      <c r="PL28" s="85"/>
      <c r="PM28" s="77"/>
      <c r="PN28" s="74"/>
      <c r="PO28" s="74"/>
      <c r="PP28" s="85"/>
      <c r="PQ28" s="74"/>
      <c r="PR28" s="74"/>
      <c r="PS28" s="85"/>
      <c r="PT28" s="74"/>
      <c r="PU28" s="74"/>
      <c r="PV28" s="85"/>
      <c r="PW28" s="74"/>
      <c r="PX28" s="74"/>
      <c r="PY28" s="85"/>
      <c r="PZ28" s="80"/>
      <c r="QA28" s="80"/>
      <c r="QB28" s="85"/>
      <c r="QC28" s="77"/>
      <c r="QD28" s="74"/>
      <c r="QE28" s="74"/>
      <c r="QF28" s="85"/>
      <c r="QG28" s="74"/>
      <c r="QH28" s="74"/>
      <c r="QI28" s="85"/>
      <c r="QJ28" s="74"/>
      <c r="QK28" s="74"/>
      <c r="QL28" s="85"/>
      <c r="QM28" s="74"/>
      <c r="QN28" s="74"/>
      <c r="QO28" s="85"/>
      <c r="QP28" s="80"/>
      <c r="QQ28" s="80"/>
      <c r="QR28" s="85"/>
      <c r="QS28" s="77"/>
      <c r="QT28" s="74"/>
      <c r="QU28" s="74"/>
      <c r="QV28" s="85"/>
      <c r="QW28" s="74"/>
      <c r="QX28" s="74"/>
      <c r="QY28" s="85"/>
      <c r="QZ28" s="74"/>
      <c r="RA28" s="74"/>
      <c r="RB28" s="85"/>
      <c r="RC28" s="74"/>
      <c r="RD28" s="74"/>
      <c r="RE28" s="85"/>
      <c r="RF28" s="80"/>
      <c r="RG28" s="80"/>
      <c r="RH28" s="85"/>
      <c r="RI28" s="77"/>
      <c r="RJ28" s="74"/>
      <c r="RK28" s="74"/>
      <c r="RL28" s="85"/>
      <c r="RM28" s="74"/>
      <c r="RN28" s="74"/>
      <c r="RO28" s="85"/>
      <c r="RP28" s="74"/>
      <c r="RQ28" s="74"/>
      <c r="RR28" s="85"/>
      <c r="RS28" s="74"/>
      <c r="RT28" s="74"/>
      <c r="RU28" s="85"/>
      <c r="RV28" s="80"/>
      <c r="RW28" s="80"/>
      <c r="RX28" s="85"/>
      <c r="RY28" s="77"/>
      <c r="RZ28" s="74"/>
      <c r="SA28" s="74"/>
      <c r="SB28" s="85"/>
      <c r="SC28" s="74"/>
      <c r="SD28" s="74"/>
      <c r="SE28" s="85"/>
      <c r="SF28" s="74"/>
      <c r="SG28" s="74"/>
      <c r="SH28" s="85"/>
      <c r="SI28" s="74"/>
      <c r="SJ28" s="74"/>
      <c r="SK28" s="85"/>
      <c r="SL28" s="80"/>
      <c r="SM28" s="80"/>
      <c r="SN28" s="85"/>
      <c r="SO28" s="77"/>
      <c r="SP28" s="74"/>
      <c r="SQ28" s="74"/>
      <c r="SR28" s="85"/>
      <c r="SS28" s="74"/>
      <c r="ST28" s="74"/>
      <c r="SU28" s="85"/>
      <c r="SV28" s="74"/>
      <c r="SW28" s="74"/>
      <c r="SX28" s="85"/>
      <c r="SY28" s="74"/>
      <c r="SZ28" s="74"/>
      <c r="TA28" s="85"/>
      <c r="TB28" s="80"/>
      <c r="TC28" s="80"/>
      <c r="TD28" s="85"/>
      <c r="TE28" s="77"/>
      <c r="TF28" s="74"/>
      <c r="TG28" s="74"/>
      <c r="TH28" s="85"/>
      <c r="TI28" s="74"/>
      <c r="TJ28" s="74"/>
      <c r="TK28" s="85"/>
      <c r="TL28" s="74"/>
      <c r="TM28" s="74"/>
      <c r="TN28" s="85"/>
      <c r="TO28" s="74"/>
      <c r="TP28" s="74"/>
      <c r="TQ28" s="85"/>
      <c r="TR28" s="80"/>
      <c r="TS28" s="80"/>
      <c r="TT28" s="85"/>
      <c r="TU28" s="77"/>
      <c r="TV28" s="74"/>
      <c r="TW28" s="74"/>
      <c r="TX28" s="85"/>
      <c r="TY28" s="74"/>
      <c r="TZ28" s="74"/>
      <c r="UA28" s="85"/>
      <c r="UB28" s="74"/>
      <c r="UC28" s="74"/>
      <c r="UD28" s="85"/>
      <c r="UE28" s="74"/>
      <c r="UF28" s="74"/>
      <c r="UG28" s="85"/>
      <c r="UH28" s="80"/>
      <c r="UI28" s="80"/>
      <c r="UJ28" s="85"/>
      <c r="UK28" s="77"/>
      <c r="UL28" s="74"/>
      <c r="UM28" s="74"/>
      <c r="UN28" s="85"/>
      <c r="UO28" s="74"/>
      <c r="UP28" s="74"/>
      <c r="UQ28" s="85"/>
      <c r="UR28" s="74"/>
      <c r="US28" s="74"/>
      <c r="UT28" s="85"/>
      <c r="UU28" s="74"/>
      <c r="UV28" s="74"/>
      <c r="UW28" s="85"/>
      <c r="UX28" s="80"/>
      <c r="UY28" s="80"/>
      <c r="UZ28" s="85"/>
      <c r="VA28" s="77"/>
      <c r="VB28" s="74"/>
      <c r="VC28" s="74"/>
      <c r="VD28" s="85"/>
      <c r="VE28" s="74"/>
      <c r="VF28" s="74"/>
      <c r="VG28" s="85"/>
      <c r="VH28" s="74"/>
      <c r="VI28" s="74"/>
      <c r="VJ28" s="85"/>
      <c r="VK28" s="74"/>
      <c r="VL28" s="74"/>
      <c r="VM28" s="85"/>
      <c r="VN28" s="80"/>
      <c r="VO28" s="80"/>
      <c r="VP28" s="85"/>
      <c r="VQ28" s="77"/>
      <c r="VR28" s="74"/>
      <c r="VS28" s="74"/>
      <c r="VT28" s="85"/>
      <c r="VU28" s="74"/>
      <c r="VV28" s="74"/>
      <c r="VW28" s="85"/>
      <c r="VX28" s="74"/>
      <c r="VY28" s="74"/>
      <c r="VZ28" s="85"/>
      <c r="WA28" s="74"/>
      <c r="WB28" s="74"/>
      <c r="WC28" s="85"/>
      <c r="WD28" s="80"/>
      <c r="WE28" s="80"/>
      <c r="WF28" s="85"/>
      <c r="WG28" s="77"/>
      <c r="WH28" s="74"/>
      <c r="WI28" s="74"/>
      <c r="WJ28" s="85"/>
      <c r="WK28" s="74"/>
      <c r="WL28" s="74"/>
      <c r="WM28" s="85"/>
      <c r="WN28" s="74"/>
      <c r="WO28" s="74"/>
      <c r="WP28" s="85"/>
      <c r="WQ28" s="74"/>
      <c r="WR28" s="74"/>
      <c r="WS28" s="85"/>
      <c r="WT28" s="80"/>
      <c r="WU28" s="80"/>
      <c r="WV28" s="85"/>
      <c r="WW28" s="77"/>
      <c r="WX28" s="74"/>
      <c r="WY28" s="74"/>
      <c r="WZ28" s="85"/>
      <c r="XA28" s="74"/>
      <c r="XB28" s="74"/>
      <c r="XC28" s="85"/>
      <c r="XD28" s="74"/>
      <c r="XE28" s="74"/>
      <c r="XF28" s="85"/>
      <c r="XG28" s="74"/>
      <c r="XH28" s="74"/>
      <c r="XI28" s="85"/>
      <c r="XJ28" s="80"/>
      <c r="XK28" s="80"/>
      <c r="XL28" s="85"/>
      <c r="XM28" s="77"/>
      <c r="XN28" s="74"/>
      <c r="XO28" s="74"/>
      <c r="XP28" s="85"/>
      <c r="XQ28" s="74"/>
      <c r="XR28" s="74"/>
      <c r="XS28" s="85"/>
      <c r="XT28" s="74"/>
      <c r="XU28" s="74"/>
      <c r="XV28" s="85"/>
      <c r="XW28" s="74"/>
      <c r="XX28" s="74"/>
      <c r="XY28" s="85"/>
      <c r="XZ28" s="80"/>
      <c r="YA28" s="80"/>
      <c r="YB28" s="85"/>
      <c r="YC28" s="77"/>
      <c r="YD28" s="74"/>
      <c r="YE28" s="74"/>
      <c r="YF28" s="85"/>
      <c r="YG28" s="74"/>
      <c r="YH28" s="74"/>
      <c r="YI28" s="85"/>
      <c r="YJ28" s="74"/>
      <c r="YK28" s="74"/>
      <c r="YL28" s="85"/>
      <c r="YM28" s="74"/>
      <c r="YN28" s="74"/>
      <c r="YO28" s="85"/>
      <c r="YP28" s="80"/>
      <c r="YQ28" s="80"/>
      <c r="YR28" s="85"/>
      <c r="YS28" s="77"/>
      <c r="YT28" s="74"/>
      <c r="YU28" s="74"/>
      <c r="YV28" s="85"/>
      <c r="YW28" s="74"/>
      <c r="YX28" s="74"/>
      <c r="YY28" s="85"/>
      <c r="YZ28" s="74"/>
      <c r="ZA28" s="74"/>
      <c r="ZB28" s="85"/>
      <c r="ZC28" s="74"/>
      <c r="ZD28" s="74"/>
      <c r="ZE28" s="85"/>
      <c r="ZF28" s="80"/>
      <c r="ZG28" s="80"/>
      <c r="ZH28" s="85"/>
      <c r="ZI28" s="77"/>
      <c r="ZJ28" s="74"/>
      <c r="ZK28" s="74"/>
      <c r="ZL28" s="85"/>
      <c r="ZM28" s="74"/>
      <c r="ZN28" s="74"/>
      <c r="ZO28" s="85"/>
      <c r="ZP28" s="74"/>
      <c r="ZQ28" s="74"/>
      <c r="ZR28" s="85"/>
      <c r="ZS28" s="74"/>
      <c r="ZT28" s="74"/>
      <c r="ZU28" s="85"/>
      <c r="ZV28" s="80"/>
      <c r="ZW28" s="80"/>
      <c r="ZX28" s="85"/>
      <c r="ZY28" s="77"/>
      <c r="ZZ28" s="74"/>
      <c r="AAA28" s="74"/>
      <c r="AAB28" s="85"/>
      <c r="AAC28" s="74"/>
      <c r="AAD28" s="74"/>
      <c r="AAE28" s="85"/>
      <c r="AAF28" s="74"/>
      <c r="AAG28" s="74"/>
      <c r="AAH28" s="85"/>
      <c r="AAI28" s="74"/>
      <c r="AAJ28" s="74"/>
      <c r="AAK28" s="85"/>
      <c r="AAL28" s="80"/>
      <c r="AAM28" s="80"/>
      <c r="AAN28" s="85"/>
      <c r="AAO28" s="77"/>
      <c r="AAP28" s="74"/>
      <c r="AAQ28" s="74"/>
      <c r="AAR28" s="85"/>
      <c r="AAS28" s="74"/>
      <c r="AAT28" s="74"/>
      <c r="AAU28" s="85"/>
      <c r="AAV28" s="74"/>
      <c r="AAW28" s="74"/>
      <c r="AAX28" s="85"/>
      <c r="AAY28" s="74"/>
      <c r="AAZ28" s="74"/>
      <c r="ABA28" s="85"/>
      <c r="ABB28" s="80"/>
      <c r="ABC28" s="80"/>
      <c r="ABD28" s="85"/>
      <c r="ABE28" s="77"/>
      <c r="ABF28" s="74"/>
      <c r="ABG28" s="74"/>
      <c r="ABH28" s="85"/>
      <c r="ABI28" s="74"/>
      <c r="ABJ28" s="74"/>
      <c r="ABK28" s="85"/>
      <c r="ABL28" s="74"/>
      <c r="ABM28" s="74"/>
      <c r="ABN28" s="85"/>
      <c r="ABO28" s="74"/>
      <c r="ABP28" s="74"/>
      <c r="ABQ28" s="85"/>
      <c r="ABR28" s="80"/>
      <c r="ABS28" s="80"/>
      <c r="ABT28" s="85"/>
      <c r="ABU28" s="77"/>
      <c r="ABV28" s="74"/>
      <c r="ABW28" s="74"/>
      <c r="ABX28" s="85"/>
      <c r="ABY28" s="74"/>
      <c r="ABZ28" s="74"/>
      <c r="ACA28" s="85"/>
      <c r="ACB28" s="74"/>
      <c r="ACC28" s="74"/>
      <c r="ACD28" s="85"/>
      <c r="ACE28" s="74"/>
      <c r="ACF28" s="74"/>
      <c r="ACG28" s="85"/>
      <c r="ACH28" s="80"/>
      <c r="ACI28" s="80"/>
      <c r="ACJ28" s="85"/>
      <c r="ACK28" s="77"/>
      <c r="ACL28" s="74"/>
      <c r="ACM28" s="74"/>
      <c r="ACN28" s="85"/>
      <c r="ACO28" s="74"/>
      <c r="ACP28" s="74"/>
      <c r="ACQ28" s="85"/>
      <c r="ACR28" s="74"/>
      <c r="ACS28" s="74"/>
      <c r="ACT28" s="85"/>
      <c r="ACU28" s="74"/>
      <c r="ACV28" s="74"/>
      <c r="ACW28" s="85"/>
      <c r="ACX28" s="80"/>
      <c r="ACY28" s="80"/>
      <c r="ACZ28" s="85"/>
      <c r="ADA28" s="77"/>
      <c r="ADB28" s="74"/>
      <c r="ADC28" s="74"/>
      <c r="ADD28" s="85"/>
      <c r="ADE28" s="74"/>
      <c r="ADF28" s="74"/>
      <c r="ADG28" s="85"/>
      <c r="ADH28" s="74"/>
      <c r="ADI28" s="74"/>
      <c r="ADJ28" s="85"/>
      <c r="ADK28" s="74"/>
      <c r="ADL28" s="74"/>
      <c r="ADM28" s="85"/>
      <c r="ADN28" s="80"/>
      <c r="ADO28" s="80"/>
      <c r="ADP28" s="85"/>
      <c r="ADQ28" s="77"/>
      <c r="ADR28" s="74"/>
      <c r="ADS28" s="74"/>
      <c r="ADT28" s="85"/>
      <c r="ADU28" s="74"/>
      <c r="ADV28" s="74"/>
      <c r="ADW28" s="85"/>
      <c r="ADX28" s="74"/>
      <c r="ADY28" s="74"/>
      <c r="ADZ28" s="85"/>
      <c r="AEA28" s="74"/>
      <c r="AEB28" s="74"/>
      <c r="AEC28" s="85"/>
      <c r="AED28" s="80"/>
      <c r="AEE28" s="80"/>
      <c r="AEF28" s="85"/>
      <c r="AEG28" s="77"/>
      <c r="AEH28" s="74"/>
      <c r="AEI28" s="74"/>
      <c r="AEJ28" s="85"/>
      <c r="AEK28" s="74"/>
      <c r="AEL28" s="74"/>
      <c r="AEM28" s="85"/>
      <c r="AEN28" s="74"/>
      <c r="AEO28" s="74"/>
      <c r="AEP28" s="85"/>
      <c r="AEQ28" s="74"/>
      <c r="AER28" s="74"/>
      <c r="AES28" s="85"/>
      <c r="AET28" s="80"/>
      <c r="AEU28" s="80"/>
      <c r="AEV28" s="85"/>
      <c r="AEW28" s="77"/>
      <c r="AEX28" s="74"/>
      <c r="AEY28" s="74"/>
      <c r="AEZ28" s="85"/>
      <c r="AFA28" s="74"/>
      <c r="AFB28" s="74"/>
      <c r="AFC28" s="85"/>
      <c r="AFD28" s="74"/>
      <c r="AFE28" s="74"/>
      <c r="AFF28" s="85"/>
      <c r="AFG28" s="74"/>
      <c r="AFH28" s="74"/>
      <c r="AFI28" s="85"/>
      <c r="AFJ28" s="80"/>
      <c r="AFK28" s="80"/>
      <c r="AFL28" s="85"/>
      <c r="AFM28" s="77"/>
      <c r="AFN28" s="74"/>
      <c r="AFO28" s="74"/>
      <c r="AFP28" s="85"/>
      <c r="AFQ28" s="74"/>
      <c r="AFR28" s="74"/>
      <c r="AFS28" s="85"/>
      <c r="AFT28" s="74"/>
      <c r="AFU28" s="74"/>
      <c r="AFV28" s="85"/>
      <c r="AFW28" s="74"/>
      <c r="AFX28" s="74"/>
      <c r="AFY28" s="85"/>
      <c r="AFZ28" s="80"/>
      <c r="AGA28" s="80"/>
      <c r="AGB28" s="85"/>
      <c r="AGC28" s="77"/>
      <c r="AGD28" s="74"/>
      <c r="AGE28" s="74"/>
      <c r="AGF28" s="85"/>
      <c r="AGG28" s="74"/>
      <c r="AGH28" s="74"/>
      <c r="AGI28" s="85"/>
      <c r="AGJ28" s="74"/>
      <c r="AGK28" s="74"/>
      <c r="AGL28" s="85"/>
      <c r="AGM28" s="74"/>
      <c r="AGN28" s="74"/>
      <c r="AGO28" s="85"/>
      <c r="AGP28" s="80"/>
      <c r="AGQ28" s="80"/>
      <c r="AGR28" s="85"/>
      <c r="AGS28" s="77"/>
      <c r="AGT28" s="74"/>
      <c r="AGU28" s="74"/>
      <c r="AGV28" s="85"/>
      <c r="AGW28" s="74"/>
      <c r="AGX28" s="74"/>
      <c r="AGY28" s="85"/>
      <c r="AGZ28" s="74"/>
      <c r="AHA28" s="74"/>
      <c r="AHB28" s="85"/>
      <c r="AHC28" s="74"/>
      <c r="AHD28" s="74"/>
      <c r="AHE28" s="85"/>
      <c r="AHF28" s="80"/>
      <c r="AHG28" s="80"/>
      <c r="AHH28" s="85"/>
      <c r="AHI28" s="77"/>
      <c r="AHJ28" s="74"/>
      <c r="AHK28" s="74"/>
      <c r="AHL28" s="85"/>
      <c r="AHM28" s="74"/>
      <c r="AHN28" s="74"/>
      <c r="AHO28" s="85"/>
      <c r="AHP28" s="74"/>
      <c r="AHQ28" s="74"/>
      <c r="AHR28" s="85"/>
      <c r="AHS28" s="74"/>
      <c r="AHT28" s="74"/>
      <c r="AHU28" s="85"/>
      <c r="AHV28" s="80"/>
      <c r="AHW28" s="80"/>
      <c r="AHX28" s="85"/>
      <c r="AHY28" s="77"/>
      <c r="AHZ28" s="74"/>
      <c r="AIA28" s="74"/>
      <c r="AIB28" s="85"/>
      <c r="AIC28" s="74"/>
      <c r="AID28" s="74"/>
      <c r="AIE28" s="85"/>
      <c r="AIF28" s="74"/>
      <c r="AIG28" s="74"/>
      <c r="AIH28" s="85"/>
      <c r="AII28" s="74"/>
      <c r="AIJ28" s="74"/>
      <c r="AIK28" s="85"/>
      <c r="AIL28" s="80"/>
      <c r="AIM28" s="80"/>
      <c r="AIN28" s="85"/>
      <c r="AIO28" s="77"/>
      <c r="AIP28" s="74"/>
      <c r="AIQ28" s="74"/>
      <c r="AIR28" s="85"/>
      <c r="AIS28" s="74"/>
      <c r="AIT28" s="74"/>
      <c r="AIU28" s="85"/>
      <c r="AIV28" s="74"/>
      <c r="AIW28" s="74"/>
      <c r="AIX28" s="85"/>
      <c r="AIY28" s="74"/>
      <c r="AIZ28" s="74"/>
      <c r="AJA28" s="85"/>
      <c r="AJB28" s="80"/>
      <c r="AJC28" s="80"/>
      <c r="AJD28" s="85"/>
      <c r="AJE28" s="77"/>
      <c r="AJF28" s="74"/>
      <c r="AJG28" s="74"/>
      <c r="AJH28" s="85"/>
      <c r="AJI28" s="74"/>
      <c r="AJJ28" s="74"/>
      <c r="AJK28" s="85"/>
      <c r="AJL28" s="74"/>
      <c r="AJM28" s="74"/>
      <c r="AJN28" s="85"/>
      <c r="AJO28" s="74"/>
      <c r="AJP28" s="74"/>
      <c r="AJQ28" s="85"/>
      <c r="AJR28" s="80"/>
      <c r="AJS28" s="80"/>
      <c r="AJT28" s="85"/>
      <c r="AJU28" s="77"/>
      <c r="AJV28" s="74"/>
      <c r="AJW28" s="74"/>
      <c r="AJX28" s="85"/>
      <c r="AJY28" s="74"/>
      <c r="AJZ28" s="74"/>
      <c r="AKA28" s="85"/>
      <c r="AKB28" s="74"/>
      <c r="AKC28" s="74"/>
      <c r="AKD28" s="85"/>
      <c r="AKE28" s="74"/>
      <c r="AKF28" s="74"/>
      <c r="AKG28" s="85"/>
      <c r="AKH28" s="80"/>
      <c r="AKI28" s="80"/>
      <c r="AKJ28" s="85"/>
      <c r="AKK28" s="77"/>
      <c r="AKL28" s="74"/>
      <c r="AKM28" s="74"/>
      <c r="AKN28" s="85"/>
      <c r="AKO28" s="74"/>
      <c r="AKP28" s="74"/>
      <c r="AKQ28" s="85"/>
      <c r="AKR28" s="74"/>
      <c r="AKS28" s="74"/>
      <c r="AKT28" s="85"/>
      <c r="AKU28" s="74"/>
      <c r="AKV28" s="74"/>
      <c r="AKW28" s="85"/>
      <c r="AKX28" s="80"/>
      <c r="AKY28" s="80"/>
      <c r="AKZ28" s="85"/>
      <c r="ALA28" s="77"/>
      <c r="ALB28" s="74"/>
      <c r="ALC28" s="74"/>
      <c r="ALD28" s="85"/>
      <c r="ALE28" s="74"/>
      <c r="ALF28" s="74"/>
      <c r="ALG28" s="85"/>
      <c r="ALH28" s="74"/>
      <c r="ALI28" s="74"/>
      <c r="ALJ28" s="85"/>
      <c r="ALK28" s="74"/>
      <c r="ALL28" s="74"/>
      <c r="ALM28" s="85"/>
      <c r="ALN28" s="80"/>
      <c r="ALO28" s="80"/>
      <c r="ALP28" s="85"/>
      <c r="ALQ28" s="77"/>
      <c r="ALR28" s="74"/>
      <c r="ALS28" s="74"/>
      <c r="ALT28" s="85"/>
      <c r="ALU28" s="74"/>
      <c r="ALV28" s="74"/>
      <c r="ALW28" s="85"/>
      <c r="ALX28" s="74"/>
      <c r="ALY28" s="74"/>
      <c r="ALZ28" s="85"/>
      <c r="AMA28" s="74"/>
      <c r="AMB28" s="74"/>
      <c r="AMC28" s="85"/>
      <c r="AMD28" s="80"/>
      <c r="AME28" s="80"/>
      <c r="AMF28" s="85"/>
      <c r="AMG28" s="77"/>
      <c r="AMH28" s="74"/>
      <c r="AMI28" s="74"/>
      <c r="AMJ28" s="85"/>
      <c r="AMK28" s="74"/>
      <c r="AML28" s="74"/>
      <c r="AMM28" s="85"/>
      <c r="AMN28" s="74"/>
      <c r="AMO28" s="74"/>
      <c r="AMP28" s="85"/>
      <c r="AMQ28" s="74"/>
      <c r="AMR28" s="74"/>
      <c r="AMS28" s="85"/>
      <c r="AMT28" s="80"/>
      <c r="AMU28" s="80"/>
      <c r="AMV28" s="85"/>
      <c r="AMW28" s="77"/>
      <c r="AMX28" s="74"/>
      <c r="AMY28" s="74"/>
      <c r="AMZ28" s="85"/>
      <c r="ANA28" s="74"/>
      <c r="ANB28" s="74"/>
      <c r="ANC28" s="85"/>
      <c r="AND28" s="74"/>
      <c r="ANE28" s="74"/>
      <c r="ANF28" s="85"/>
      <c r="ANG28" s="74"/>
      <c r="ANH28" s="74"/>
      <c r="ANI28" s="85"/>
      <c r="ANJ28" s="80"/>
      <c r="ANK28" s="80"/>
      <c r="ANL28" s="85"/>
      <c r="ANM28" s="77"/>
      <c r="ANN28" s="74"/>
      <c r="ANO28" s="74"/>
      <c r="ANP28" s="85"/>
      <c r="ANQ28" s="74"/>
      <c r="ANR28" s="74"/>
      <c r="ANS28" s="85"/>
      <c r="ANT28" s="74"/>
      <c r="ANU28" s="74"/>
      <c r="ANV28" s="85"/>
      <c r="ANW28" s="74"/>
      <c r="ANX28" s="74"/>
      <c r="ANY28" s="85"/>
      <c r="ANZ28" s="80"/>
      <c r="AOA28" s="80"/>
      <c r="AOB28" s="85"/>
      <c r="AOC28" s="77"/>
      <c r="AOD28" s="74"/>
      <c r="AOE28" s="74"/>
      <c r="AOF28" s="85"/>
      <c r="AOG28" s="74"/>
      <c r="AOH28" s="74"/>
      <c r="AOI28" s="85"/>
      <c r="AOJ28" s="74"/>
      <c r="AOK28" s="74"/>
      <c r="AOL28" s="85"/>
      <c r="AOM28" s="74"/>
      <c r="AON28" s="74"/>
      <c r="AOO28" s="85"/>
      <c r="AOP28" s="80"/>
      <c r="AOQ28" s="80"/>
      <c r="AOR28" s="85"/>
      <c r="AOS28" s="77"/>
      <c r="AOT28" s="74"/>
      <c r="AOU28" s="74"/>
      <c r="AOV28" s="85"/>
      <c r="AOW28" s="74"/>
      <c r="AOX28" s="74"/>
      <c r="AOY28" s="85"/>
      <c r="AOZ28" s="74"/>
      <c r="APA28" s="74"/>
      <c r="APB28" s="85"/>
      <c r="APC28" s="74"/>
      <c r="APD28" s="74"/>
      <c r="APE28" s="85"/>
      <c r="APF28" s="80"/>
      <c r="APG28" s="80"/>
      <c r="APH28" s="85"/>
      <c r="API28" s="77"/>
      <c r="APJ28" s="74"/>
      <c r="APK28" s="74"/>
      <c r="APL28" s="85"/>
      <c r="APM28" s="74"/>
      <c r="APN28" s="74"/>
      <c r="APO28" s="85"/>
      <c r="APP28" s="74"/>
      <c r="APQ28" s="74"/>
      <c r="APR28" s="85"/>
      <c r="APS28" s="74"/>
      <c r="APT28" s="74"/>
      <c r="APU28" s="85"/>
      <c r="APV28" s="80"/>
      <c r="APW28" s="80"/>
      <c r="APX28" s="85"/>
      <c r="APY28" s="77"/>
      <c r="APZ28" s="74"/>
      <c r="AQA28" s="74"/>
      <c r="AQB28" s="85"/>
      <c r="AQC28" s="74"/>
      <c r="AQD28" s="74"/>
      <c r="AQE28" s="85"/>
      <c r="AQF28" s="74"/>
      <c r="AQG28" s="74"/>
      <c r="AQH28" s="85"/>
      <c r="AQI28" s="74"/>
      <c r="AQJ28" s="74"/>
      <c r="AQK28" s="85"/>
      <c r="AQL28" s="80"/>
      <c r="AQM28" s="80"/>
      <c r="AQN28" s="85"/>
      <c r="AQO28" s="77"/>
      <c r="AQP28" s="74"/>
      <c r="AQQ28" s="74"/>
      <c r="AQR28" s="85"/>
      <c r="AQS28" s="74"/>
      <c r="AQT28" s="74"/>
      <c r="AQU28" s="85"/>
      <c r="AQV28" s="74"/>
      <c r="AQW28" s="74"/>
      <c r="AQX28" s="85"/>
      <c r="AQY28" s="74"/>
      <c r="AQZ28" s="74"/>
      <c r="ARA28" s="85"/>
      <c r="ARB28" s="80"/>
      <c r="ARC28" s="80"/>
      <c r="ARD28" s="85"/>
      <c r="ARE28" s="77"/>
      <c r="ARF28" s="74"/>
      <c r="ARG28" s="74"/>
      <c r="ARH28" s="85"/>
      <c r="ARI28" s="74"/>
      <c r="ARJ28" s="74"/>
      <c r="ARK28" s="85"/>
      <c r="ARL28" s="74"/>
      <c r="ARM28" s="74"/>
      <c r="ARN28" s="85"/>
      <c r="ARO28" s="74"/>
      <c r="ARP28" s="74"/>
      <c r="ARQ28" s="85"/>
      <c r="ARR28" s="80"/>
      <c r="ARS28" s="80"/>
      <c r="ART28" s="85"/>
      <c r="ARU28" s="77"/>
      <c r="ARV28" s="74"/>
      <c r="ARW28" s="74"/>
      <c r="ARX28" s="85"/>
      <c r="ARY28" s="74"/>
      <c r="ARZ28" s="74"/>
      <c r="ASA28" s="85"/>
      <c r="ASB28" s="74"/>
      <c r="ASC28" s="74"/>
      <c r="ASD28" s="85"/>
      <c r="ASE28" s="74"/>
      <c r="ASF28" s="74"/>
      <c r="ASG28" s="85"/>
      <c r="ASH28" s="80"/>
      <c r="ASI28" s="80"/>
      <c r="ASJ28" s="85"/>
      <c r="ASK28" s="77"/>
      <c r="ASL28" s="74"/>
      <c r="ASM28" s="74"/>
      <c r="ASN28" s="85"/>
      <c r="ASO28" s="74"/>
      <c r="ASP28" s="74"/>
      <c r="ASQ28" s="85"/>
      <c r="ASR28" s="74"/>
      <c r="ASS28" s="74"/>
      <c r="AST28" s="85"/>
      <c r="ASU28" s="74"/>
      <c r="ASV28" s="74"/>
      <c r="ASW28" s="85"/>
      <c r="ASX28" s="80"/>
      <c r="ASY28" s="80"/>
      <c r="ASZ28" s="85"/>
      <c r="ATA28" s="77"/>
      <c r="ATB28" s="74"/>
      <c r="ATC28" s="74"/>
      <c r="ATD28" s="85"/>
      <c r="ATE28" s="74"/>
      <c r="ATF28" s="74"/>
      <c r="ATG28" s="85"/>
      <c r="ATH28" s="74"/>
      <c r="ATI28" s="74"/>
      <c r="ATJ28" s="85"/>
      <c r="ATK28" s="74"/>
      <c r="ATL28" s="74"/>
      <c r="ATM28" s="85"/>
      <c r="ATN28" s="80"/>
      <c r="ATO28" s="80"/>
      <c r="ATP28" s="85"/>
      <c r="ATQ28" s="77"/>
      <c r="ATR28" s="74"/>
      <c r="ATS28" s="74"/>
      <c r="ATT28" s="85"/>
      <c r="ATU28" s="74"/>
      <c r="ATV28" s="74"/>
      <c r="ATW28" s="85"/>
      <c r="ATX28" s="74"/>
      <c r="ATY28" s="74"/>
      <c r="ATZ28" s="85"/>
      <c r="AUA28" s="74"/>
      <c r="AUB28" s="74"/>
      <c r="AUC28" s="85"/>
      <c r="AUD28" s="80"/>
      <c r="AUE28" s="80"/>
      <c r="AUF28" s="85"/>
      <c r="AUG28" s="77"/>
      <c r="AUH28" s="74"/>
      <c r="AUI28" s="74"/>
      <c r="AUJ28" s="85"/>
      <c r="AUK28" s="74"/>
      <c r="AUL28" s="74"/>
      <c r="AUM28" s="85"/>
      <c r="AUN28" s="74"/>
      <c r="AUO28" s="74"/>
      <c r="AUP28" s="85"/>
      <c r="AUQ28" s="74"/>
      <c r="AUR28" s="74"/>
      <c r="AUS28" s="85"/>
      <c r="AUT28" s="80"/>
      <c r="AUU28" s="80"/>
      <c r="AUV28" s="85"/>
      <c r="AUW28" s="77"/>
      <c r="AUX28" s="74"/>
      <c r="AUY28" s="74"/>
      <c r="AUZ28" s="85"/>
      <c r="AVA28" s="74"/>
      <c r="AVB28" s="74"/>
      <c r="AVC28" s="85"/>
      <c r="AVD28" s="74"/>
      <c r="AVE28" s="74"/>
      <c r="AVF28" s="85"/>
      <c r="AVG28" s="74"/>
      <c r="AVH28" s="74"/>
      <c r="AVI28" s="85"/>
      <c r="AVJ28" s="80"/>
      <c r="AVK28" s="80"/>
      <c r="AVL28" s="85"/>
      <c r="AVM28" s="77"/>
      <c r="AVN28" s="74"/>
      <c r="AVO28" s="74"/>
      <c r="AVP28" s="85"/>
      <c r="AVQ28" s="74"/>
      <c r="AVR28" s="74"/>
      <c r="AVS28" s="85"/>
      <c r="AVT28" s="74"/>
      <c r="AVU28" s="74"/>
      <c r="AVV28" s="85"/>
      <c r="AVW28" s="74"/>
      <c r="AVX28" s="74"/>
      <c r="AVY28" s="85"/>
      <c r="AVZ28" s="80"/>
      <c r="AWA28" s="80"/>
      <c r="AWB28" s="85"/>
      <c r="AWC28" s="77"/>
      <c r="AWD28" s="74"/>
      <c r="AWE28" s="74"/>
      <c r="AWF28" s="85"/>
      <c r="AWG28" s="74"/>
      <c r="AWH28" s="74"/>
      <c r="AWI28" s="85"/>
      <c r="AWJ28" s="74"/>
      <c r="AWK28" s="74"/>
      <c r="AWL28" s="85"/>
      <c r="AWM28" s="74"/>
      <c r="AWN28" s="74"/>
      <c r="AWO28" s="85"/>
      <c r="AWP28" s="80"/>
      <c r="AWQ28" s="80"/>
      <c r="AWR28" s="85"/>
      <c r="AWS28" s="77"/>
      <c r="AWT28" s="74"/>
      <c r="AWU28" s="74"/>
      <c r="AWV28" s="85"/>
      <c r="AWW28" s="74"/>
      <c r="AWX28" s="74"/>
      <c r="AWY28" s="85"/>
      <c r="AWZ28" s="74"/>
      <c r="AXA28" s="74"/>
      <c r="AXB28" s="85"/>
      <c r="AXC28" s="74"/>
      <c r="AXD28" s="74"/>
      <c r="AXE28" s="85"/>
      <c r="AXF28" s="80"/>
      <c r="AXG28" s="80"/>
      <c r="AXH28" s="85"/>
      <c r="AXI28" s="77"/>
      <c r="AXJ28" s="74"/>
      <c r="AXK28" s="74"/>
      <c r="AXL28" s="85"/>
      <c r="AXM28" s="74"/>
      <c r="AXN28" s="74"/>
      <c r="AXO28" s="85"/>
      <c r="AXP28" s="74"/>
      <c r="AXQ28" s="74"/>
      <c r="AXR28" s="85"/>
      <c r="AXS28" s="74"/>
      <c r="AXT28" s="74"/>
      <c r="AXU28" s="85"/>
      <c r="AXV28" s="80"/>
      <c r="AXW28" s="80"/>
      <c r="AXX28" s="85"/>
      <c r="AXY28" s="77"/>
      <c r="AXZ28" s="74"/>
      <c r="AYA28" s="74"/>
      <c r="AYB28" s="85"/>
      <c r="AYC28" s="74"/>
      <c r="AYD28" s="74"/>
      <c r="AYE28" s="85"/>
      <c r="AYF28" s="74"/>
      <c r="AYG28" s="74"/>
      <c r="AYH28" s="85"/>
      <c r="AYI28" s="74"/>
      <c r="AYJ28" s="74"/>
      <c r="AYK28" s="85"/>
      <c r="AYL28" s="80"/>
      <c r="AYM28" s="80"/>
      <c r="AYN28" s="85"/>
      <c r="AYO28" s="77"/>
      <c r="AYP28" s="74"/>
      <c r="AYQ28" s="74"/>
      <c r="AYR28" s="85"/>
      <c r="AYS28" s="74"/>
      <c r="AYT28" s="74"/>
      <c r="AYU28" s="85"/>
      <c r="AYV28" s="74"/>
      <c r="AYW28" s="74"/>
      <c r="AYX28" s="85"/>
      <c r="AYY28" s="74"/>
      <c r="AYZ28" s="74"/>
      <c r="AZA28" s="85"/>
      <c r="AZB28" s="80"/>
      <c r="AZC28" s="80"/>
      <c r="AZD28" s="85"/>
      <c r="AZE28" s="77"/>
      <c r="AZF28" s="74"/>
      <c r="AZG28" s="74"/>
      <c r="AZH28" s="85"/>
      <c r="AZI28" s="74"/>
      <c r="AZJ28" s="74"/>
      <c r="AZK28" s="85"/>
      <c r="AZL28" s="74"/>
      <c r="AZM28" s="74"/>
      <c r="AZN28" s="85"/>
      <c r="AZO28" s="74"/>
      <c r="AZP28" s="74"/>
      <c r="AZQ28" s="85"/>
      <c r="AZR28" s="80"/>
      <c r="AZS28" s="80"/>
      <c r="AZT28" s="85"/>
      <c r="AZU28" s="77"/>
      <c r="AZV28" s="74"/>
      <c r="AZW28" s="74"/>
      <c r="AZX28" s="85"/>
      <c r="AZY28" s="74"/>
      <c r="AZZ28" s="74"/>
      <c r="BAA28" s="85"/>
      <c r="BAB28" s="74"/>
      <c r="BAC28" s="74"/>
      <c r="BAD28" s="85"/>
      <c r="BAE28" s="74"/>
      <c r="BAF28" s="74"/>
      <c r="BAG28" s="85"/>
      <c r="BAH28" s="80"/>
      <c r="BAI28" s="80"/>
      <c r="BAJ28" s="85"/>
      <c r="BAK28" s="77"/>
      <c r="BAL28" s="74"/>
      <c r="BAM28" s="74"/>
      <c r="BAN28" s="85"/>
      <c r="BAO28" s="74"/>
      <c r="BAP28" s="74"/>
      <c r="BAQ28" s="85"/>
      <c r="BAR28" s="74"/>
      <c r="BAS28" s="74"/>
      <c r="BAT28" s="85"/>
      <c r="BAU28" s="74"/>
      <c r="BAV28" s="74"/>
      <c r="BAW28" s="85"/>
      <c r="BAX28" s="80"/>
      <c r="BAY28" s="80"/>
      <c r="BAZ28" s="85"/>
      <c r="BBA28" s="77"/>
      <c r="BBB28" s="74"/>
      <c r="BBC28" s="74"/>
      <c r="BBD28" s="85"/>
      <c r="BBE28" s="74"/>
      <c r="BBF28" s="74"/>
      <c r="BBG28" s="85"/>
      <c r="BBH28" s="74"/>
      <c r="BBI28" s="74"/>
      <c r="BBJ28" s="85"/>
      <c r="BBK28" s="74"/>
      <c r="BBL28" s="74"/>
      <c r="BBM28" s="85"/>
      <c r="BBN28" s="80"/>
      <c r="BBO28" s="80"/>
      <c r="BBP28" s="85"/>
      <c r="BBQ28" s="77"/>
      <c r="BBR28" s="74"/>
      <c r="BBS28" s="74"/>
      <c r="BBT28" s="85"/>
      <c r="BBU28" s="74"/>
      <c r="BBV28" s="74"/>
      <c r="BBW28" s="85"/>
      <c r="BBX28" s="74"/>
      <c r="BBY28" s="74"/>
      <c r="BBZ28" s="85"/>
      <c r="BCA28" s="74"/>
      <c r="BCB28" s="74"/>
      <c r="BCC28" s="85"/>
      <c r="BCD28" s="80"/>
      <c r="BCE28" s="80"/>
      <c r="BCF28" s="85"/>
      <c r="BCG28" s="77"/>
      <c r="BCH28" s="74"/>
      <c r="BCI28" s="74"/>
      <c r="BCJ28" s="85"/>
      <c r="BCK28" s="74"/>
      <c r="BCL28" s="74"/>
      <c r="BCM28" s="85"/>
      <c r="BCN28" s="74"/>
      <c r="BCO28" s="74"/>
      <c r="BCP28" s="85"/>
      <c r="BCQ28" s="74"/>
      <c r="BCR28" s="74"/>
      <c r="BCS28" s="85"/>
      <c r="BCT28" s="80"/>
      <c r="BCU28" s="80"/>
      <c r="BCV28" s="85"/>
      <c r="BCW28" s="77"/>
      <c r="BCX28" s="74"/>
      <c r="BCY28" s="74"/>
      <c r="BCZ28" s="85"/>
      <c r="BDA28" s="74"/>
      <c r="BDB28" s="74"/>
      <c r="BDC28" s="85"/>
      <c r="BDD28" s="74"/>
      <c r="BDE28" s="74"/>
      <c r="BDF28" s="85"/>
      <c r="BDG28" s="74"/>
      <c r="BDH28" s="74"/>
      <c r="BDI28" s="85"/>
      <c r="BDJ28" s="80"/>
      <c r="BDK28" s="80"/>
      <c r="BDL28" s="85"/>
      <c r="BDM28" s="77"/>
      <c r="BDN28" s="74"/>
      <c r="BDO28" s="74"/>
      <c r="BDP28" s="85"/>
      <c r="BDQ28" s="74"/>
      <c r="BDR28" s="74"/>
      <c r="BDS28" s="85"/>
      <c r="BDT28" s="74"/>
      <c r="BDU28" s="74"/>
      <c r="BDV28" s="85"/>
      <c r="BDW28" s="74"/>
      <c r="BDX28" s="74"/>
      <c r="BDY28" s="85"/>
      <c r="BDZ28" s="80"/>
      <c r="BEA28" s="80"/>
      <c r="BEB28" s="85"/>
      <c r="BEC28" s="77"/>
      <c r="BED28" s="74"/>
      <c r="BEE28" s="74"/>
      <c r="BEF28" s="85"/>
      <c r="BEG28" s="74"/>
      <c r="BEH28" s="74"/>
      <c r="BEI28" s="85"/>
      <c r="BEJ28" s="74"/>
      <c r="BEK28" s="74"/>
      <c r="BEL28" s="85"/>
      <c r="BEM28" s="74"/>
      <c r="BEN28" s="74"/>
      <c r="BEO28" s="85"/>
      <c r="BEP28" s="80"/>
      <c r="BEQ28" s="80"/>
      <c r="BER28" s="85"/>
      <c r="BES28" s="77"/>
      <c r="BET28" s="74"/>
      <c r="BEU28" s="74"/>
      <c r="BEV28" s="85"/>
      <c r="BEW28" s="74"/>
      <c r="BEX28" s="74"/>
      <c r="BEY28" s="85"/>
      <c r="BEZ28" s="74"/>
      <c r="BFA28" s="74"/>
      <c r="BFB28" s="85"/>
      <c r="BFC28" s="74"/>
      <c r="BFD28" s="74"/>
      <c r="BFE28" s="85"/>
      <c r="BFF28" s="80"/>
      <c r="BFG28" s="80"/>
      <c r="BFH28" s="85"/>
      <c r="BFI28" s="77"/>
      <c r="BFJ28" s="74"/>
      <c r="BFK28" s="74"/>
      <c r="BFL28" s="85"/>
      <c r="BFM28" s="74"/>
      <c r="BFN28" s="74"/>
      <c r="BFO28" s="85"/>
      <c r="BFP28" s="74"/>
      <c r="BFQ28" s="74"/>
      <c r="BFR28" s="85"/>
      <c r="BFS28" s="74"/>
      <c r="BFT28" s="74"/>
      <c r="BFU28" s="85"/>
      <c r="BFV28" s="80"/>
      <c r="BFW28" s="80"/>
      <c r="BFX28" s="85"/>
      <c r="BFY28" s="77"/>
      <c r="BFZ28" s="74"/>
      <c r="BGA28" s="74"/>
      <c r="BGB28" s="85"/>
      <c r="BGC28" s="74"/>
      <c r="BGD28" s="74"/>
      <c r="BGE28" s="85"/>
      <c r="BGF28" s="74"/>
      <c r="BGG28" s="74"/>
      <c r="BGH28" s="85"/>
      <c r="BGI28" s="74"/>
      <c r="BGJ28" s="74"/>
      <c r="BGK28" s="85"/>
      <c r="BGL28" s="80"/>
      <c r="BGM28" s="80"/>
      <c r="BGN28" s="85"/>
      <c r="BGO28" s="77"/>
      <c r="BGP28" s="74"/>
      <c r="BGQ28" s="74"/>
      <c r="BGR28" s="85"/>
      <c r="BGS28" s="74"/>
      <c r="BGT28" s="74"/>
      <c r="BGU28" s="85"/>
      <c r="BGV28" s="74"/>
      <c r="BGW28" s="74"/>
      <c r="BGX28" s="85"/>
      <c r="BGY28" s="74"/>
      <c r="BGZ28" s="74"/>
      <c r="BHA28" s="85"/>
      <c r="BHB28" s="80"/>
      <c r="BHC28" s="80"/>
      <c r="BHD28" s="85"/>
      <c r="BHE28" s="77"/>
      <c r="BHF28" s="74"/>
      <c r="BHG28" s="74"/>
      <c r="BHH28" s="85"/>
      <c r="BHI28" s="74"/>
      <c r="BHJ28" s="74"/>
      <c r="BHK28" s="85"/>
      <c r="BHL28" s="74"/>
      <c r="BHM28" s="74"/>
      <c r="BHN28" s="85"/>
      <c r="BHO28" s="74"/>
      <c r="BHP28" s="74"/>
      <c r="BHQ28" s="85"/>
      <c r="BHR28" s="80"/>
      <c r="BHS28" s="80"/>
      <c r="BHT28" s="85"/>
      <c r="BHU28" s="77"/>
      <c r="BHV28" s="74"/>
      <c r="BHW28" s="74"/>
      <c r="BHX28" s="85"/>
      <c r="BHY28" s="74"/>
      <c r="BHZ28" s="74"/>
      <c r="BIA28" s="85"/>
      <c r="BIB28" s="74"/>
      <c r="BIC28" s="74"/>
      <c r="BID28" s="85"/>
      <c r="BIE28" s="74"/>
      <c r="BIF28" s="74"/>
      <c r="BIG28" s="85"/>
      <c r="BIH28" s="80"/>
      <c r="BII28" s="80"/>
      <c r="BIJ28" s="85"/>
      <c r="BIK28" s="77"/>
      <c r="BIL28" s="74"/>
      <c r="BIM28" s="74"/>
      <c r="BIN28" s="85"/>
      <c r="BIO28" s="74"/>
      <c r="BIP28" s="74"/>
      <c r="BIQ28" s="85"/>
      <c r="BIR28" s="74"/>
      <c r="BIS28" s="74"/>
      <c r="BIT28" s="85"/>
      <c r="BIU28" s="74"/>
      <c r="BIV28" s="74"/>
      <c r="BIW28" s="85"/>
      <c r="BIX28" s="80"/>
      <c r="BIY28" s="80"/>
      <c r="BIZ28" s="85"/>
      <c r="BJA28" s="77"/>
      <c r="BJB28" s="74"/>
      <c r="BJC28" s="74"/>
      <c r="BJD28" s="85"/>
      <c r="BJE28" s="74"/>
      <c r="BJF28" s="74"/>
      <c r="BJG28" s="85"/>
      <c r="BJH28" s="74"/>
      <c r="BJI28" s="74"/>
      <c r="BJJ28" s="85"/>
      <c r="BJK28" s="74"/>
      <c r="BJL28" s="74"/>
      <c r="BJM28" s="85"/>
      <c r="BJN28" s="80"/>
      <c r="BJO28" s="80"/>
      <c r="BJP28" s="85"/>
      <c r="BJQ28" s="77"/>
      <c r="BJR28" s="74"/>
      <c r="BJS28" s="74"/>
      <c r="BJT28" s="85"/>
      <c r="BJU28" s="74"/>
      <c r="BJV28" s="74"/>
      <c r="BJW28" s="85"/>
      <c r="BJX28" s="74"/>
      <c r="BJY28" s="74"/>
      <c r="BJZ28" s="85"/>
      <c r="BKA28" s="74"/>
      <c r="BKB28" s="74"/>
      <c r="BKC28" s="85"/>
      <c r="BKD28" s="80"/>
      <c r="BKE28" s="80"/>
      <c r="BKF28" s="85"/>
      <c r="BKG28" s="77"/>
      <c r="BKH28" s="74"/>
      <c r="BKI28" s="74"/>
      <c r="BKJ28" s="85"/>
      <c r="BKK28" s="74"/>
      <c r="BKL28" s="74"/>
      <c r="BKM28" s="85"/>
      <c r="BKN28" s="74"/>
      <c r="BKO28" s="74"/>
      <c r="BKP28" s="85"/>
      <c r="BKQ28" s="74"/>
      <c r="BKR28" s="74"/>
      <c r="BKS28" s="85"/>
      <c r="BKT28" s="80"/>
      <c r="BKU28" s="80"/>
      <c r="BKV28" s="85"/>
      <c r="BKW28" s="77"/>
      <c r="BKX28" s="74"/>
      <c r="BKY28" s="74"/>
      <c r="BKZ28" s="85"/>
      <c r="BLA28" s="74"/>
      <c r="BLB28" s="74"/>
      <c r="BLC28" s="85"/>
      <c r="BLD28" s="74"/>
      <c r="BLE28" s="74"/>
      <c r="BLF28" s="85"/>
      <c r="BLG28" s="74"/>
      <c r="BLH28" s="74"/>
      <c r="BLI28" s="85"/>
      <c r="BLJ28" s="80"/>
      <c r="BLK28" s="80"/>
      <c r="BLL28" s="85"/>
      <c r="BLM28" s="77"/>
      <c r="BLN28" s="74"/>
      <c r="BLO28" s="74"/>
      <c r="BLP28" s="85"/>
      <c r="BLQ28" s="74"/>
      <c r="BLR28" s="74"/>
      <c r="BLS28" s="85"/>
      <c r="BLT28" s="74"/>
      <c r="BLU28" s="74"/>
      <c r="BLV28" s="85"/>
      <c r="BLW28" s="74"/>
      <c r="BLX28" s="74"/>
      <c r="BLY28" s="85"/>
      <c r="BLZ28" s="80"/>
      <c r="BMA28" s="80"/>
      <c r="BMB28" s="85"/>
      <c r="BMC28" s="77"/>
      <c r="BMD28" s="74"/>
      <c r="BME28" s="74"/>
      <c r="BMF28" s="85"/>
      <c r="BMG28" s="74"/>
      <c r="BMH28" s="74"/>
      <c r="BMI28" s="85"/>
      <c r="BMJ28" s="74"/>
      <c r="BMK28" s="74"/>
      <c r="BML28" s="85"/>
      <c r="BMM28" s="74"/>
      <c r="BMN28" s="74"/>
      <c r="BMO28" s="85"/>
      <c r="BMP28" s="80"/>
      <c r="BMQ28" s="80"/>
      <c r="BMR28" s="85"/>
      <c r="BMS28" s="77"/>
      <c r="BMT28" s="74"/>
      <c r="BMU28" s="74"/>
      <c r="BMV28" s="85"/>
      <c r="BMW28" s="74"/>
      <c r="BMX28" s="74"/>
      <c r="BMY28" s="85"/>
      <c r="BMZ28" s="74"/>
      <c r="BNA28" s="74"/>
      <c r="BNB28" s="85"/>
      <c r="BNC28" s="74"/>
      <c r="BND28" s="74"/>
      <c r="BNE28" s="85"/>
      <c r="BNF28" s="80"/>
      <c r="BNG28" s="80"/>
      <c r="BNH28" s="85"/>
      <c r="BNI28" s="77"/>
      <c r="BNJ28" s="74"/>
      <c r="BNK28" s="74"/>
      <c r="BNL28" s="85"/>
      <c r="BNM28" s="74"/>
      <c r="BNN28" s="74"/>
      <c r="BNO28" s="85"/>
      <c r="BNP28" s="74"/>
      <c r="BNQ28" s="74"/>
      <c r="BNR28" s="85"/>
      <c r="BNS28" s="74"/>
      <c r="BNT28" s="74"/>
      <c r="BNU28" s="85"/>
      <c r="BNV28" s="80"/>
      <c r="BNW28" s="80"/>
      <c r="BNX28" s="85"/>
      <c r="BNY28" s="77"/>
      <c r="BNZ28" s="74"/>
      <c r="BOA28" s="74"/>
      <c r="BOB28" s="85"/>
      <c r="BOC28" s="74"/>
      <c r="BOD28" s="74"/>
      <c r="BOE28" s="85"/>
      <c r="BOF28" s="74"/>
      <c r="BOG28" s="74"/>
      <c r="BOH28" s="85"/>
      <c r="BOI28" s="74"/>
      <c r="BOJ28" s="74"/>
      <c r="BOK28" s="85"/>
      <c r="BOL28" s="80"/>
      <c r="BOM28" s="80"/>
      <c r="BON28" s="85"/>
      <c r="BOO28" s="77"/>
      <c r="BOP28" s="74"/>
      <c r="BOQ28" s="74"/>
      <c r="BOR28" s="85"/>
      <c r="BOS28" s="74"/>
      <c r="BOT28" s="74"/>
      <c r="BOU28" s="85"/>
      <c r="BOV28" s="74"/>
      <c r="BOW28" s="74"/>
      <c r="BOX28" s="85"/>
      <c r="BOY28" s="74"/>
      <c r="BOZ28" s="74"/>
      <c r="BPA28" s="85"/>
      <c r="BPB28" s="80"/>
      <c r="BPC28" s="80"/>
      <c r="BPD28" s="85"/>
      <c r="BPE28" s="77"/>
      <c r="BPF28" s="74"/>
      <c r="BPG28" s="74"/>
      <c r="BPH28" s="85"/>
      <c r="BPI28" s="74"/>
      <c r="BPJ28" s="74"/>
      <c r="BPK28" s="85"/>
      <c r="BPL28" s="74"/>
      <c r="BPM28" s="74"/>
      <c r="BPN28" s="85"/>
      <c r="BPO28" s="74"/>
      <c r="BPP28" s="74"/>
      <c r="BPQ28" s="85"/>
      <c r="BPR28" s="80"/>
      <c r="BPS28" s="80"/>
      <c r="BPT28" s="85"/>
      <c r="BPU28" s="77"/>
      <c r="BPV28" s="74"/>
      <c r="BPW28" s="74"/>
      <c r="BPX28" s="85"/>
      <c r="BPY28" s="74"/>
      <c r="BPZ28" s="74"/>
      <c r="BQA28" s="85"/>
      <c r="BQB28" s="74"/>
      <c r="BQC28" s="74"/>
      <c r="BQD28" s="85"/>
      <c r="BQE28" s="74"/>
      <c r="BQF28" s="74"/>
      <c r="BQG28" s="85"/>
      <c r="BQH28" s="80"/>
      <c r="BQI28" s="80"/>
      <c r="BQJ28" s="85"/>
      <c r="BQK28" s="77"/>
      <c r="BQL28" s="74"/>
      <c r="BQM28" s="74"/>
      <c r="BQN28" s="85"/>
      <c r="BQO28" s="74"/>
      <c r="BQP28" s="74"/>
      <c r="BQQ28" s="85"/>
      <c r="BQR28" s="74"/>
      <c r="BQS28" s="74"/>
      <c r="BQT28" s="85"/>
      <c r="BQU28" s="74"/>
      <c r="BQV28" s="74"/>
      <c r="BQW28" s="85"/>
      <c r="BQX28" s="80"/>
      <c r="BQY28" s="80"/>
      <c r="BQZ28" s="85"/>
      <c r="BRA28" s="77"/>
      <c r="BRB28" s="74"/>
      <c r="BRC28" s="74"/>
      <c r="BRD28" s="85"/>
      <c r="BRE28" s="74"/>
      <c r="BRF28" s="74"/>
      <c r="BRG28" s="85"/>
      <c r="BRH28" s="74"/>
      <c r="BRI28" s="74"/>
      <c r="BRJ28" s="85"/>
      <c r="BRK28" s="74"/>
      <c r="BRL28" s="74"/>
      <c r="BRM28" s="85"/>
      <c r="BRN28" s="80"/>
      <c r="BRO28" s="80"/>
      <c r="BRP28" s="85"/>
      <c r="BRQ28" s="77"/>
      <c r="BRR28" s="74"/>
      <c r="BRS28" s="74"/>
      <c r="BRT28" s="85"/>
      <c r="BRU28" s="74"/>
      <c r="BRV28" s="74"/>
      <c r="BRW28" s="85"/>
      <c r="BRX28" s="74"/>
      <c r="BRY28" s="74"/>
      <c r="BRZ28" s="85"/>
      <c r="BSA28" s="74"/>
      <c r="BSB28" s="74"/>
      <c r="BSC28" s="85"/>
      <c r="BSD28" s="80"/>
      <c r="BSE28" s="80"/>
      <c r="BSF28" s="85"/>
      <c r="BSG28" s="77"/>
      <c r="BSH28" s="74"/>
      <c r="BSI28" s="74"/>
      <c r="BSJ28" s="85"/>
      <c r="BSK28" s="74"/>
      <c r="BSL28" s="74"/>
      <c r="BSM28" s="85"/>
      <c r="BSN28" s="74"/>
      <c r="BSO28" s="74"/>
      <c r="BSP28" s="85"/>
      <c r="BSQ28" s="74"/>
      <c r="BSR28" s="74"/>
      <c r="BSS28" s="85"/>
      <c r="BST28" s="80"/>
      <c r="BSU28" s="80"/>
      <c r="BSV28" s="85"/>
      <c r="BSW28" s="77"/>
      <c r="BSX28" s="74"/>
      <c r="BSY28" s="74"/>
      <c r="BSZ28" s="85"/>
      <c r="BTA28" s="74"/>
      <c r="BTB28" s="74"/>
      <c r="BTC28" s="85"/>
      <c r="BTD28" s="74"/>
      <c r="BTE28" s="74"/>
      <c r="BTF28" s="85"/>
      <c r="BTG28" s="74"/>
      <c r="BTH28" s="74"/>
      <c r="BTI28" s="85"/>
      <c r="BTJ28" s="80"/>
      <c r="BTK28" s="80"/>
      <c r="BTL28" s="85"/>
      <c r="BTM28" s="77"/>
      <c r="BTN28" s="74"/>
      <c r="BTO28" s="74"/>
      <c r="BTP28" s="85"/>
      <c r="BTQ28" s="74"/>
      <c r="BTR28" s="74"/>
      <c r="BTS28" s="85"/>
      <c r="BTT28" s="74"/>
      <c r="BTU28" s="74"/>
      <c r="BTV28" s="85"/>
      <c r="BTW28" s="74"/>
      <c r="BTX28" s="74"/>
      <c r="BTY28" s="85"/>
      <c r="BTZ28" s="80"/>
      <c r="BUA28" s="80"/>
      <c r="BUB28" s="85"/>
      <c r="BUC28" s="77"/>
      <c r="BUD28" s="74"/>
      <c r="BUE28" s="74"/>
      <c r="BUF28" s="85"/>
      <c r="BUG28" s="74"/>
      <c r="BUH28" s="74"/>
      <c r="BUI28" s="85"/>
      <c r="BUJ28" s="74"/>
      <c r="BUK28" s="74"/>
      <c r="BUL28" s="85"/>
      <c r="BUM28" s="74"/>
      <c r="BUN28" s="74"/>
      <c r="BUO28" s="85"/>
      <c r="BUP28" s="80"/>
      <c r="BUQ28" s="80"/>
      <c r="BUR28" s="85"/>
      <c r="BUS28" s="77"/>
      <c r="BUT28" s="74"/>
      <c r="BUU28" s="74"/>
      <c r="BUV28" s="85"/>
      <c r="BUW28" s="74"/>
      <c r="BUX28" s="74"/>
      <c r="BUY28" s="85"/>
      <c r="BUZ28" s="74"/>
      <c r="BVA28" s="74"/>
      <c r="BVB28" s="85"/>
      <c r="BVC28" s="74"/>
      <c r="BVD28" s="74"/>
      <c r="BVE28" s="85"/>
      <c r="BVF28" s="80"/>
      <c r="BVG28" s="80"/>
      <c r="BVH28" s="85"/>
      <c r="BVI28" s="77"/>
      <c r="BVJ28" s="74"/>
      <c r="BVK28" s="74"/>
      <c r="BVL28" s="85"/>
      <c r="BVM28" s="74"/>
      <c r="BVN28" s="74"/>
      <c r="BVO28" s="85"/>
      <c r="BVP28" s="74"/>
      <c r="BVQ28" s="74"/>
      <c r="BVR28" s="85"/>
      <c r="BVS28" s="74"/>
      <c r="BVT28" s="74"/>
      <c r="BVU28" s="85"/>
      <c r="BVV28" s="80"/>
      <c r="BVW28" s="80"/>
      <c r="BVX28" s="85"/>
      <c r="BVY28" s="77"/>
      <c r="BVZ28" s="74"/>
      <c r="BWA28" s="74"/>
      <c r="BWB28" s="85"/>
      <c r="BWC28" s="74"/>
      <c r="BWD28" s="74"/>
      <c r="BWE28" s="85"/>
      <c r="BWF28" s="74"/>
      <c r="BWG28" s="74"/>
      <c r="BWH28" s="85"/>
      <c r="BWI28" s="74"/>
      <c r="BWJ28" s="74"/>
      <c r="BWK28" s="85"/>
      <c r="BWL28" s="80"/>
      <c r="BWM28" s="80"/>
      <c r="BWN28" s="85"/>
      <c r="BWO28" s="77"/>
      <c r="BWP28" s="74"/>
      <c r="BWQ28" s="74"/>
      <c r="BWR28" s="85"/>
      <c r="BWS28" s="74"/>
      <c r="BWT28" s="74"/>
      <c r="BWU28" s="85"/>
      <c r="BWV28" s="74"/>
      <c r="BWW28" s="74"/>
      <c r="BWX28" s="85"/>
      <c r="BWY28" s="74"/>
      <c r="BWZ28" s="74"/>
      <c r="BXA28" s="85"/>
      <c r="BXB28" s="80"/>
      <c r="BXC28" s="80"/>
      <c r="BXD28" s="85"/>
      <c r="BXE28" s="77"/>
      <c r="BXF28" s="74"/>
      <c r="BXG28" s="74"/>
      <c r="BXH28" s="85"/>
      <c r="BXI28" s="74"/>
      <c r="BXJ28" s="74"/>
      <c r="BXK28" s="85"/>
      <c r="BXL28" s="74"/>
      <c r="BXM28" s="74"/>
      <c r="BXN28" s="85"/>
      <c r="BXO28" s="74"/>
      <c r="BXP28" s="74"/>
      <c r="BXQ28" s="85"/>
      <c r="BXR28" s="80"/>
      <c r="BXS28" s="80"/>
      <c r="BXT28" s="85"/>
      <c r="BXU28" s="77"/>
      <c r="BXV28" s="74"/>
      <c r="BXW28" s="74"/>
      <c r="BXX28" s="85"/>
      <c r="BXY28" s="74"/>
      <c r="BXZ28" s="74"/>
      <c r="BYA28" s="85"/>
      <c r="BYB28" s="74"/>
      <c r="BYC28" s="74"/>
      <c r="BYD28" s="85"/>
      <c r="BYE28" s="74"/>
      <c r="BYF28" s="74"/>
      <c r="BYG28" s="85"/>
      <c r="BYH28" s="80"/>
      <c r="BYI28" s="80"/>
      <c r="BYJ28" s="85"/>
      <c r="BYK28" s="77"/>
      <c r="BYL28" s="74"/>
      <c r="BYM28" s="74"/>
      <c r="BYN28" s="85"/>
      <c r="BYO28" s="74"/>
      <c r="BYP28" s="74"/>
      <c r="BYQ28" s="85"/>
      <c r="BYR28" s="74"/>
      <c r="BYS28" s="74"/>
      <c r="BYT28" s="85"/>
      <c r="BYU28" s="74"/>
      <c r="BYV28" s="74"/>
      <c r="BYW28" s="85"/>
      <c r="BYX28" s="80"/>
      <c r="BYY28" s="80"/>
      <c r="BYZ28" s="85"/>
      <c r="BZA28" s="77"/>
      <c r="BZB28" s="74"/>
      <c r="BZC28" s="74"/>
      <c r="BZD28" s="85"/>
      <c r="BZE28" s="74"/>
      <c r="BZF28" s="74"/>
      <c r="BZG28" s="85"/>
      <c r="BZH28" s="74"/>
      <c r="BZI28" s="74"/>
      <c r="BZJ28" s="85"/>
      <c r="BZK28" s="74"/>
      <c r="BZL28" s="74"/>
      <c r="BZM28" s="85"/>
      <c r="BZN28" s="80"/>
      <c r="BZO28" s="80"/>
      <c r="BZP28" s="85"/>
      <c r="BZQ28" s="77"/>
      <c r="BZR28" s="74"/>
      <c r="BZS28" s="74"/>
      <c r="BZT28" s="85"/>
      <c r="BZU28" s="74"/>
      <c r="BZV28" s="74"/>
      <c r="BZW28" s="85"/>
      <c r="BZX28" s="74"/>
      <c r="BZY28" s="74"/>
      <c r="BZZ28" s="85"/>
      <c r="CAA28" s="74"/>
      <c r="CAB28" s="74"/>
      <c r="CAC28" s="85"/>
      <c r="CAD28" s="80"/>
      <c r="CAE28" s="80"/>
      <c r="CAF28" s="85"/>
      <c r="CAG28" s="77"/>
      <c r="CAH28" s="74"/>
      <c r="CAI28" s="74"/>
      <c r="CAJ28" s="85"/>
      <c r="CAK28" s="74"/>
      <c r="CAL28" s="74"/>
      <c r="CAM28" s="85"/>
      <c r="CAN28" s="74"/>
      <c r="CAO28" s="74"/>
      <c r="CAP28" s="85"/>
      <c r="CAQ28" s="74"/>
      <c r="CAR28" s="74"/>
      <c r="CAS28" s="85"/>
      <c r="CAT28" s="80"/>
      <c r="CAU28" s="80"/>
      <c r="CAV28" s="85"/>
      <c r="CAW28" s="77"/>
      <c r="CAX28" s="74"/>
      <c r="CAY28" s="74"/>
      <c r="CAZ28" s="85"/>
      <c r="CBA28" s="74"/>
      <c r="CBB28" s="74"/>
      <c r="CBC28" s="85"/>
      <c r="CBD28" s="74"/>
      <c r="CBE28" s="74"/>
      <c r="CBF28" s="85"/>
      <c r="CBG28" s="74"/>
      <c r="CBH28" s="74"/>
      <c r="CBI28" s="85"/>
      <c r="CBJ28" s="80"/>
      <c r="CBK28" s="80"/>
      <c r="CBL28" s="85"/>
      <c r="CBM28" s="77"/>
      <c r="CBN28" s="74"/>
      <c r="CBO28" s="74"/>
      <c r="CBP28" s="85"/>
      <c r="CBQ28" s="74"/>
      <c r="CBR28" s="74"/>
      <c r="CBS28" s="85"/>
      <c r="CBT28" s="74"/>
      <c r="CBU28" s="74"/>
      <c r="CBV28" s="85"/>
      <c r="CBW28" s="74"/>
      <c r="CBX28" s="74"/>
      <c r="CBY28" s="85"/>
      <c r="CBZ28" s="80"/>
      <c r="CCA28" s="80"/>
      <c r="CCB28" s="85"/>
      <c r="CCC28" s="77"/>
      <c r="CCD28" s="74"/>
      <c r="CCE28" s="74"/>
      <c r="CCF28" s="85"/>
      <c r="CCG28" s="74"/>
      <c r="CCH28" s="74"/>
      <c r="CCI28" s="85"/>
      <c r="CCJ28" s="74"/>
      <c r="CCK28" s="74"/>
      <c r="CCL28" s="85"/>
      <c r="CCM28" s="74"/>
      <c r="CCN28" s="74"/>
      <c r="CCO28" s="85"/>
      <c r="CCP28" s="80"/>
      <c r="CCQ28" s="80"/>
      <c r="CCR28" s="85"/>
      <c r="CCS28" s="77"/>
      <c r="CCT28" s="74"/>
      <c r="CCU28" s="74"/>
      <c r="CCV28" s="85"/>
      <c r="CCW28" s="74"/>
      <c r="CCX28" s="74"/>
      <c r="CCY28" s="85"/>
      <c r="CCZ28" s="74"/>
      <c r="CDA28" s="74"/>
      <c r="CDB28" s="85"/>
      <c r="CDC28" s="74"/>
      <c r="CDD28" s="74"/>
      <c r="CDE28" s="85"/>
      <c r="CDF28" s="80"/>
      <c r="CDG28" s="80"/>
      <c r="CDH28" s="85"/>
      <c r="CDI28" s="77"/>
      <c r="CDJ28" s="74"/>
      <c r="CDK28" s="74"/>
      <c r="CDL28" s="85"/>
      <c r="CDM28" s="74"/>
      <c r="CDN28" s="74"/>
      <c r="CDO28" s="85"/>
      <c r="CDP28" s="74"/>
      <c r="CDQ28" s="74"/>
      <c r="CDR28" s="85"/>
      <c r="CDS28" s="74"/>
      <c r="CDT28" s="74"/>
      <c r="CDU28" s="85"/>
      <c r="CDV28" s="80"/>
      <c r="CDW28" s="80"/>
      <c r="CDX28" s="85"/>
      <c r="CDY28" s="77"/>
      <c r="CDZ28" s="74"/>
      <c r="CEA28" s="74"/>
      <c r="CEB28" s="85"/>
      <c r="CEC28" s="74"/>
      <c r="CED28" s="74"/>
      <c r="CEE28" s="85"/>
      <c r="CEF28" s="74"/>
      <c r="CEG28" s="74"/>
      <c r="CEH28" s="85"/>
      <c r="CEI28" s="74"/>
      <c r="CEJ28" s="74"/>
      <c r="CEK28" s="85"/>
      <c r="CEL28" s="80"/>
      <c r="CEM28" s="80"/>
      <c r="CEN28" s="85"/>
      <c r="CEO28" s="77"/>
      <c r="CEP28" s="74"/>
      <c r="CEQ28" s="74"/>
      <c r="CER28" s="85"/>
      <c r="CES28" s="74"/>
      <c r="CET28" s="74"/>
      <c r="CEU28" s="85"/>
      <c r="CEV28" s="74"/>
      <c r="CEW28" s="74"/>
      <c r="CEX28" s="85"/>
      <c r="CEY28" s="74"/>
      <c r="CEZ28" s="74"/>
      <c r="CFA28" s="85"/>
      <c r="CFB28" s="80"/>
      <c r="CFC28" s="80"/>
      <c r="CFD28" s="85"/>
      <c r="CFE28" s="77"/>
      <c r="CFF28" s="74"/>
      <c r="CFG28" s="74"/>
      <c r="CFH28" s="85"/>
      <c r="CFI28" s="74"/>
      <c r="CFJ28" s="74"/>
      <c r="CFK28" s="85"/>
      <c r="CFL28" s="74"/>
      <c r="CFM28" s="74"/>
      <c r="CFN28" s="85"/>
      <c r="CFO28" s="74"/>
      <c r="CFP28" s="74"/>
      <c r="CFQ28" s="85"/>
      <c r="CFR28" s="80"/>
      <c r="CFS28" s="80"/>
      <c r="CFT28" s="85"/>
      <c r="CFU28" s="77"/>
      <c r="CFV28" s="74"/>
      <c r="CFW28" s="74"/>
      <c r="CFX28" s="85"/>
      <c r="CFY28" s="74"/>
      <c r="CFZ28" s="74"/>
      <c r="CGA28" s="85"/>
      <c r="CGB28" s="74"/>
      <c r="CGC28" s="74"/>
      <c r="CGD28" s="85"/>
      <c r="CGE28" s="74"/>
      <c r="CGF28" s="74"/>
      <c r="CGG28" s="85"/>
      <c r="CGH28" s="80"/>
      <c r="CGI28" s="80"/>
      <c r="CGJ28" s="85"/>
      <c r="CGK28" s="77"/>
      <c r="CGL28" s="74"/>
      <c r="CGM28" s="74"/>
      <c r="CGN28" s="85"/>
      <c r="CGO28" s="74"/>
      <c r="CGP28" s="74"/>
      <c r="CGQ28" s="85"/>
      <c r="CGR28" s="74"/>
      <c r="CGS28" s="74"/>
      <c r="CGT28" s="85"/>
      <c r="CGU28" s="74"/>
      <c r="CGV28" s="74"/>
      <c r="CGW28" s="85"/>
      <c r="CGX28" s="80"/>
      <c r="CGY28" s="80"/>
      <c r="CGZ28" s="85"/>
      <c r="CHA28" s="77"/>
      <c r="CHB28" s="74"/>
      <c r="CHC28" s="74"/>
      <c r="CHD28" s="85"/>
      <c r="CHE28" s="74"/>
      <c r="CHF28" s="74"/>
      <c r="CHG28" s="85"/>
      <c r="CHH28" s="74"/>
      <c r="CHI28" s="74"/>
      <c r="CHJ28" s="85"/>
      <c r="CHK28" s="74"/>
      <c r="CHL28" s="74"/>
      <c r="CHM28" s="85"/>
      <c r="CHN28" s="80"/>
      <c r="CHO28" s="80"/>
      <c r="CHP28" s="85"/>
      <c r="CHQ28" s="77"/>
      <c r="CHR28" s="74"/>
      <c r="CHS28" s="74"/>
      <c r="CHT28" s="85"/>
      <c r="CHU28" s="74"/>
      <c r="CHV28" s="74"/>
      <c r="CHW28" s="85"/>
      <c r="CHX28" s="74"/>
      <c r="CHY28" s="74"/>
      <c r="CHZ28" s="85"/>
      <c r="CIA28" s="74"/>
      <c r="CIB28" s="74"/>
      <c r="CIC28" s="85"/>
      <c r="CID28" s="80"/>
      <c r="CIE28" s="80"/>
      <c r="CIF28" s="85"/>
      <c r="CIG28" s="77"/>
      <c r="CIH28" s="74"/>
      <c r="CII28" s="74"/>
      <c r="CIJ28" s="85"/>
      <c r="CIK28" s="74"/>
      <c r="CIL28" s="74"/>
      <c r="CIM28" s="85"/>
      <c r="CIN28" s="74"/>
      <c r="CIO28" s="74"/>
      <c r="CIP28" s="85"/>
      <c r="CIQ28" s="74"/>
      <c r="CIR28" s="74"/>
      <c r="CIS28" s="85"/>
      <c r="CIT28" s="80"/>
      <c r="CIU28" s="80"/>
      <c r="CIV28" s="85"/>
      <c r="CIW28" s="77"/>
      <c r="CIX28" s="74"/>
      <c r="CIY28" s="74"/>
      <c r="CIZ28" s="85"/>
      <c r="CJA28" s="74"/>
      <c r="CJB28" s="74"/>
      <c r="CJC28" s="85"/>
      <c r="CJD28" s="74"/>
      <c r="CJE28" s="74"/>
      <c r="CJF28" s="85"/>
      <c r="CJG28" s="74"/>
      <c r="CJH28" s="74"/>
      <c r="CJI28" s="85"/>
      <c r="CJJ28" s="80"/>
      <c r="CJK28" s="80"/>
      <c r="CJL28" s="85"/>
      <c r="CJM28" s="77"/>
      <c r="CJN28" s="74"/>
      <c r="CJO28" s="74"/>
      <c r="CJP28" s="85"/>
      <c r="CJQ28" s="74"/>
      <c r="CJR28" s="74"/>
      <c r="CJS28" s="85"/>
      <c r="CJT28" s="74"/>
      <c r="CJU28" s="74"/>
      <c r="CJV28" s="85"/>
      <c r="CJW28" s="74"/>
      <c r="CJX28" s="74"/>
      <c r="CJY28" s="85"/>
      <c r="CJZ28" s="80"/>
      <c r="CKA28" s="80"/>
      <c r="CKB28" s="85"/>
      <c r="CKC28" s="77"/>
      <c r="CKD28" s="74"/>
      <c r="CKE28" s="74"/>
      <c r="CKF28" s="85"/>
      <c r="CKG28" s="74"/>
      <c r="CKH28" s="74"/>
      <c r="CKI28" s="85"/>
      <c r="CKJ28" s="74"/>
      <c r="CKK28" s="74"/>
      <c r="CKL28" s="85"/>
      <c r="CKM28" s="74"/>
      <c r="CKN28" s="74"/>
      <c r="CKO28" s="85"/>
      <c r="CKP28" s="80"/>
      <c r="CKQ28" s="80"/>
      <c r="CKR28" s="85"/>
      <c r="CKS28" s="77"/>
      <c r="CKT28" s="74"/>
      <c r="CKU28" s="74"/>
      <c r="CKV28" s="85"/>
      <c r="CKW28" s="74"/>
      <c r="CKX28" s="74"/>
      <c r="CKY28" s="85"/>
      <c r="CKZ28" s="74"/>
      <c r="CLA28" s="74"/>
      <c r="CLB28" s="85"/>
      <c r="CLC28" s="74"/>
      <c r="CLD28" s="74"/>
      <c r="CLE28" s="85"/>
      <c r="CLF28" s="80"/>
      <c r="CLG28" s="80"/>
      <c r="CLH28" s="85"/>
      <c r="CLI28" s="77"/>
      <c r="CLJ28" s="74"/>
      <c r="CLK28" s="74"/>
      <c r="CLL28" s="85"/>
      <c r="CLM28" s="74"/>
      <c r="CLN28" s="74"/>
      <c r="CLO28" s="85"/>
      <c r="CLP28" s="74"/>
      <c r="CLQ28" s="74"/>
      <c r="CLR28" s="85"/>
      <c r="CLS28" s="74"/>
      <c r="CLT28" s="74"/>
      <c r="CLU28" s="85"/>
      <c r="CLV28" s="80"/>
      <c r="CLW28" s="80"/>
      <c r="CLX28" s="85"/>
      <c r="CLY28" s="77"/>
      <c r="CLZ28" s="74"/>
      <c r="CMA28" s="74"/>
      <c r="CMB28" s="85"/>
      <c r="CMC28" s="74"/>
      <c r="CMD28" s="74"/>
      <c r="CME28" s="85"/>
      <c r="CMF28" s="74"/>
      <c r="CMG28" s="74"/>
      <c r="CMH28" s="85"/>
      <c r="CMI28" s="74"/>
      <c r="CMJ28" s="74"/>
      <c r="CMK28" s="85"/>
      <c r="CML28" s="80"/>
      <c r="CMM28" s="80"/>
      <c r="CMN28" s="85"/>
      <c r="CMO28" s="77"/>
      <c r="CMP28" s="74"/>
      <c r="CMQ28" s="74"/>
      <c r="CMR28" s="85"/>
      <c r="CMS28" s="74"/>
      <c r="CMT28" s="74"/>
      <c r="CMU28" s="85"/>
      <c r="CMV28" s="74"/>
      <c r="CMW28" s="74"/>
      <c r="CMX28" s="85"/>
      <c r="CMY28" s="74"/>
      <c r="CMZ28" s="74"/>
      <c r="CNA28" s="85"/>
      <c r="CNB28" s="80"/>
      <c r="CNC28" s="80"/>
      <c r="CND28" s="85"/>
      <c r="CNE28" s="77"/>
      <c r="CNF28" s="74"/>
      <c r="CNG28" s="74"/>
      <c r="CNH28" s="85"/>
      <c r="CNI28" s="74"/>
      <c r="CNJ28" s="74"/>
      <c r="CNK28" s="85"/>
      <c r="CNL28" s="74"/>
      <c r="CNM28" s="74"/>
      <c r="CNN28" s="85"/>
      <c r="CNO28" s="74"/>
      <c r="CNP28" s="74"/>
      <c r="CNQ28" s="85"/>
      <c r="CNR28" s="80"/>
      <c r="CNS28" s="80"/>
      <c r="CNT28" s="85"/>
      <c r="CNU28" s="77"/>
      <c r="CNV28" s="74"/>
      <c r="CNW28" s="74"/>
      <c r="CNX28" s="85"/>
      <c r="CNY28" s="74"/>
      <c r="CNZ28" s="74"/>
      <c r="COA28" s="85"/>
      <c r="COB28" s="74"/>
      <c r="COC28" s="74"/>
      <c r="COD28" s="85"/>
      <c r="COE28" s="74"/>
      <c r="COF28" s="74"/>
      <c r="COG28" s="85"/>
      <c r="COH28" s="80"/>
      <c r="COI28" s="80"/>
      <c r="COJ28" s="85"/>
      <c r="COK28" s="77"/>
      <c r="COL28" s="74"/>
      <c r="COM28" s="74"/>
      <c r="CON28" s="85"/>
      <c r="COO28" s="74"/>
      <c r="COP28" s="74"/>
      <c r="COQ28" s="85"/>
      <c r="COR28" s="74"/>
      <c r="COS28" s="74"/>
      <c r="COT28" s="85"/>
      <c r="COU28" s="74"/>
      <c r="COV28" s="74"/>
      <c r="COW28" s="85"/>
      <c r="COX28" s="80"/>
      <c r="COY28" s="80"/>
      <c r="COZ28" s="85"/>
      <c r="CPA28" s="77"/>
      <c r="CPB28" s="74"/>
      <c r="CPC28" s="74"/>
      <c r="CPD28" s="85"/>
      <c r="CPE28" s="74"/>
      <c r="CPF28" s="74"/>
      <c r="CPG28" s="85"/>
      <c r="CPH28" s="74"/>
      <c r="CPI28" s="74"/>
      <c r="CPJ28" s="85"/>
      <c r="CPK28" s="74"/>
      <c r="CPL28" s="74"/>
      <c r="CPM28" s="85"/>
      <c r="CPN28" s="80"/>
      <c r="CPO28" s="80"/>
      <c r="CPP28" s="85"/>
      <c r="CPQ28" s="77"/>
      <c r="CPR28" s="74"/>
      <c r="CPS28" s="74"/>
      <c r="CPT28" s="85"/>
      <c r="CPU28" s="74"/>
      <c r="CPV28" s="74"/>
      <c r="CPW28" s="85"/>
      <c r="CPX28" s="74"/>
      <c r="CPY28" s="74"/>
      <c r="CPZ28" s="85"/>
      <c r="CQA28" s="74"/>
      <c r="CQB28" s="74"/>
      <c r="CQC28" s="85"/>
      <c r="CQD28" s="80"/>
      <c r="CQE28" s="80"/>
      <c r="CQF28" s="85"/>
      <c r="CQG28" s="77"/>
      <c r="CQH28" s="74"/>
      <c r="CQI28" s="74"/>
      <c r="CQJ28" s="85"/>
      <c r="CQK28" s="74"/>
      <c r="CQL28" s="74"/>
      <c r="CQM28" s="85"/>
      <c r="CQN28" s="74"/>
      <c r="CQO28" s="74"/>
      <c r="CQP28" s="85"/>
      <c r="CQQ28" s="74"/>
      <c r="CQR28" s="74"/>
      <c r="CQS28" s="85"/>
      <c r="CQT28" s="80"/>
      <c r="CQU28" s="80"/>
      <c r="CQV28" s="85"/>
      <c r="CQW28" s="77"/>
      <c r="CQX28" s="74"/>
      <c r="CQY28" s="74"/>
      <c r="CQZ28" s="85"/>
      <c r="CRA28" s="74"/>
      <c r="CRB28" s="74"/>
      <c r="CRC28" s="85"/>
      <c r="CRD28" s="74"/>
      <c r="CRE28" s="74"/>
      <c r="CRF28" s="85"/>
      <c r="CRG28" s="74"/>
      <c r="CRH28" s="74"/>
      <c r="CRI28" s="85"/>
      <c r="CRJ28" s="80"/>
      <c r="CRK28" s="80"/>
      <c r="CRL28" s="85"/>
      <c r="CRM28" s="77"/>
      <c r="CRN28" s="74"/>
      <c r="CRO28" s="74"/>
      <c r="CRP28" s="85"/>
      <c r="CRQ28" s="74"/>
      <c r="CRR28" s="74"/>
      <c r="CRS28" s="85"/>
      <c r="CRT28" s="74"/>
      <c r="CRU28" s="74"/>
      <c r="CRV28" s="85"/>
      <c r="CRW28" s="74"/>
      <c r="CRX28" s="74"/>
      <c r="CRY28" s="85"/>
      <c r="CRZ28" s="80"/>
      <c r="CSA28" s="80"/>
      <c r="CSB28" s="85"/>
      <c r="CSC28" s="77"/>
      <c r="CSD28" s="74"/>
      <c r="CSE28" s="74"/>
      <c r="CSF28" s="85"/>
      <c r="CSG28" s="74"/>
      <c r="CSH28" s="74"/>
      <c r="CSI28" s="85"/>
      <c r="CSJ28" s="74"/>
      <c r="CSK28" s="74"/>
      <c r="CSL28" s="85"/>
      <c r="CSM28" s="74"/>
      <c r="CSN28" s="74"/>
      <c r="CSO28" s="85"/>
      <c r="CSP28" s="80"/>
      <c r="CSQ28" s="80"/>
      <c r="CSR28" s="85"/>
      <c r="CSS28" s="77"/>
      <c r="CST28" s="74"/>
      <c r="CSU28" s="74"/>
      <c r="CSV28" s="85"/>
      <c r="CSW28" s="74"/>
      <c r="CSX28" s="74"/>
      <c r="CSY28" s="85"/>
      <c r="CSZ28" s="74"/>
      <c r="CTA28" s="74"/>
      <c r="CTB28" s="85"/>
      <c r="CTC28" s="74"/>
      <c r="CTD28" s="74"/>
      <c r="CTE28" s="85"/>
      <c r="CTF28" s="80"/>
      <c r="CTG28" s="80"/>
      <c r="CTH28" s="85"/>
      <c r="CTI28" s="77"/>
      <c r="CTJ28" s="74"/>
      <c r="CTK28" s="74"/>
      <c r="CTL28" s="85"/>
      <c r="CTM28" s="74"/>
      <c r="CTN28" s="74"/>
      <c r="CTO28" s="85"/>
      <c r="CTP28" s="74"/>
      <c r="CTQ28" s="74"/>
      <c r="CTR28" s="85"/>
      <c r="CTS28" s="74"/>
      <c r="CTT28" s="74"/>
      <c r="CTU28" s="85"/>
      <c r="CTV28" s="80"/>
      <c r="CTW28" s="80"/>
      <c r="CTX28" s="85"/>
      <c r="CTY28" s="77"/>
      <c r="CTZ28" s="74"/>
      <c r="CUA28" s="74"/>
      <c r="CUB28" s="85"/>
      <c r="CUC28" s="74"/>
      <c r="CUD28" s="74"/>
      <c r="CUE28" s="85"/>
      <c r="CUF28" s="74"/>
      <c r="CUG28" s="74"/>
      <c r="CUH28" s="85"/>
      <c r="CUI28" s="74"/>
      <c r="CUJ28" s="74"/>
      <c r="CUK28" s="85"/>
      <c r="CUL28" s="80"/>
      <c r="CUM28" s="80"/>
      <c r="CUN28" s="85"/>
      <c r="CUO28" s="77"/>
      <c r="CUP28" s="74"/>
      <c r="CUQ28" s="74"/>
      <c r="CUR28" s="85"/>
      <c r="CUS28" s="74"/>
      <c r="CUT28" s="74"/>
      <c r="CUU28" s="85"/>
      <c r="CUV28" s="74"/>
      <c r="CUW28" s="74"/>
      <c r="CUX28" s="85"/>
      <c r="CUY28" s="74"/>
      <c r="CUZ28" s="74"/>
      <c r="CVA28" s="85"/>
      <c r="CVB28" s="80"/>
      <c r="CVC28" s="80"/>
      <c r="CVD28" s="85"/>
      <c r="CVE28" s="77"/>
      <c r="CVF28" s="74"/>
      <c r="CVG28" s="74"/>
      <c r="CVH28" s="85"/>
      <c r="CVI28" s="74"/>
      <c r="CVJ28" s="74"/>
      <c r="CVK28" s="85"/>
      <c r="CVL28" s="74"/>
      <c r="CVM28" s="74"/>
      <c r="CVN28" s="85"/>
      <c r="CVO28" s="74"/>
      <c r="CVP28" s="74"/>
      <c r="CVQ28" s="85"/>
      <c r="CVR28" s="80"/>
      <c r="CVS28" s="80"/>
      <c r="CVT28" s="85"/>
      <c r="CVU28" s="77"/>
      <c r="CVV28" s="74"/>
      <c r="CVW28" s="74"/>
      <c r="CVX28" s="85"/>
      <c r="CVY28" s="74"/>
      <c r="CVZ28" s="74"/>
      <c r="CWA28" s="85"/>
      <c r="CWB28" s="74"/>
      <c r="CWC28" s="74"/>
      <c r="CWD28" s="85"/>
      <c r="CWE28" s="74"/>
      <c r="CWF28" s="74"/>
      <c r="CWG28" s="85"/>
      <c r="CWH28" s="80"/>
      <c r="CWI28" s="80"/>
      <c r="CWJ28" s="85"/>
      <c r="CWK28" s="77"/>
      <c r="CWL28" s="74"/>
      <c r="CWM28" s="74"/>
      <c r="CWN28" s="85"/>
      <c r="CWO28" s="74"/>
      <c r="CWP28" s="74"/>
      <c r="CWQ28" s="85"/>
      <c r="CWR28" s="74"/>
      <c r="CWS28" s="74"/>
      <c r="CWT28" s="85"/>
      <c r="CWU28" s="74"/>
      <c r="CWV28" s="74"/>
      <c r="CWW28" s="85"/>
      <c r="CWX28" s="80"/>
      <c r="CWY28" s="80"/>
      <c r="CWZ28" s="85"/>
      <c r="CXA28" s="77"/>
      <c r="CXB28" s="74"/>
      <c r="CXC28" s="74"/>
      <c r="CXD28" s="85"/>
      <c r="CXE28" s="74"/>
      <c r="CXF28" s="74"/>
      <c r="CXG28" s="85"/>
      <c r="CXH28" s="74"/>
      <c r="CXI28" s="74"/>
      <c r="CXJ28" s="85"/>
      <c r="CXK28" s="74"/>
      <c r="CXL28" s="74"/>
      <c r="CXM28" s="85"/>
      <c r="CXN28" s="80"/>
      <c r="CXO28" s="80"/>
      <c r="CXP28" s="85"/>
      <c r="CXQ28" s="77"/>
      <c r="CXR28" s="74"/>
      <c r="CXS28" s="74"/>
      <c r="CXT28" s="85"/>
      <c r="CXU28" s="74"/>
      <c r="CXV28" s="74"/>
      <c r="CXW28" s="85"/>
      <c r="CXX28" s="74"/>
      <c r="CXY28" s="74"/>
      <c r="CXZ28" s="85"/>
      <c r="CYA28" s="74"/>
      <c r="CYB28" s="74"/>
      <c r="CYC28" s="85"/>
      <c r="CYD28" s="80"/>
      <c r="CYE28" s="80"/>
      <c r="CYF28" s="85"/>
      <c r="CYG28" s="77"/>
      <c r="CYH28" s="74"/>
      <c r="CYI28" s="74"/>
      <c r="CYJ28" s="85"/>
      <c r="CYK28" s="74"/>
      <c r="CYL28" s="74"/>
      <c r="CYM28" s="85"/>
      <c r="CYN28" s="74"/>
      <c r="CYO28" s="74"/>
      <c r="CYP28" s="85"/>
      <c r="CYQ28" s="74"/>
      <c r="CYR28" s="74"/>
      <c r="CYS28" s="85"/>
      <c r="CYT28" s="80"/>
      <c r="CYU28" s="80"/>
      <c r="CYV28" s="85"/>
      <c r="CYW28" s="77"/>
      <c r="CYX28" s="74"/>
      <c r="CYY28" s="74"/>
      <c r="CYZ28" s="85"/>
      <c r="CZA28" s="74"/>
      <c r="CZB28" s="74"/>
      <c r="CZC28" s="85"/>
      <c r="CZD28" s="74"/>
      <c r="CZE28" s="74"/>
      <c r="CZF28" s="85"/>
      <c r="CZG28" s="74"/>
      <c r="CZH28" s="74"/>
      <c r="CZI28" s="85"/>
      <c r="CZJ28" s="80"/>
      <c r="CZK28" s="80"/>
      <c r="CZL28" s="85"/>
      <c r="CZM28" s="77"/>
      <c r="CZN28" s="74"/>
      <c r="CZO28" s="74"/>
      <c r="CZP28" s="85"/>
      <c r="CZQ28" s="74"/>
      <c r="CZR28" s="74"/>
      <c r="CZS28" s="85"/>
      <c r="CZT28" s="74"/>
      <c r="CZU28" s="74"/>
      <c r="CZV28" s="85"/>
      <c r="CZW28" s="74"/>
      <c r="CZX28" s="74"/>
      <c r="CZY28" s="85"/>
      <c r="CZZ28" s="80"/>
      <c r="DAA28" s="80"/>
      <c r="DAB28" s="85"/>
      <c r="DAC28" s="77"/>
      <c r="DAD28" s="74"/>
      <c r="DAE28" s="74"/>
      <c r="DAF28" s="85"/>
      <c r="DAG28" s="74"/>
      <c r="DAH28" s="74"/>
      <c r="DAI28" s="85"/>
      <c r="DAJ28" s="74"/>
      <c r="DAK28" s="74"/>
      <c r="DAL28" s="85"/>
      <c r="DAM28" s="74"/>
      <c r="DAN28" s="74"/>
      <c r="DAO28" s="85"/>
      <c r="DAP28" s="80"/>
      <c r="DAQ28" s="80"/>
      <c r="DAR28" s="85"/>
      <c r="DAS28" s="77"/>
      <c r="DAT28" s="74"/>
      <c r="DAU28" s="74"/>
      <c r="DAV28" s="85"/>
      <c r="DAW28" s="74"/>
      <c r="DAX28" s="74"/>
      <c r="DAY28" s="85"/>
      <c r="DAZ28" s="74"/>
      <c r="DBA28" s="74"/>
      <c r="DBB28" s="85"/>
      <c r="DBC28" s="74"/>
      <c r="DBD28" s="74"/>
      <c r="DBE28" s="85"/>
      <c r="DBF28" s="80"/>
      <c r="DBG28" s="80"/>
      <c r="DBH28" s="85"/>
      <c r="DBI28" s="77"/>
      <c r="DBJ28" s="74"/>
      <c r="DBK28" s="74"/>
      <c r="DBL28" s="85"/>
      <c r="DBM28" s="74"/>
      <c r="DBN28" s="74"/>
      <c r="DBO28" s="85"/>
      <c r="DBP28" s="74"/>
      <c r="DBQ28" s="74"/>
      <c r="DBR28" s="85"/>
      <c r="DBS28" s="74"/>
      <c r="DBT28" s="74"/>
      <c r="DBU28" s="85"/>
      <c r="DBV28" s="80"/>
      <c r="DBW28" s="80"/>
      <c r="DBX28" s="85"/>
      <c r="DBY28" s="77"/>
      <c r="DBZ28" s="74"/>
      <c r="DCA28" s="74"/>
      <c r="DCB28" s="85"/>
      <c r="DCC28" s="74"/>
      <c r="DCD28" s="74"/>
      <c r="DCE28" s="85"/>
      <c r="DCF28" s="74"/>
      <c r="DCG28" s="74"/>
      <c r="DCH28" s="85"/>
      <c r="DCI28" s="74"/>
      <c r="DCJ28" s="74"/>
      <c r="DCK28" s="85"/>
      <c r="DCL28" s="80"/>
      <c r="DCM28" s="80"/>
      <c r="DCN28" s="85"/>
      <c r="DCO28" s="77"/>
      <c r="DCP28" s="74"/>
      <c r="DCQ28" s="74"/>
      <c r="DCR28" s="85"/>
      <c r="DCS28" s="74"/>
      <c r="DCT28" s="74"/>
      <c r="DCU28" s="85"/>
      <c r="DCV28" s="74"/>
      <c r="DCW28" s="74"/>
      <c r="DCX28" s="85"/>
      <c r="DCY28" s="74"/>
      <c r="DCZ28" s="74"/>
      <c r="DDA28" s="85"/>
      <c r="DDB28" s="80"/>
      <c r="DDC28" s="80"/>
      <c r="DDD28" s="85"/>
      <c r="DDE28" s="77"/>
      <c r="DDF28" s="74"/>
      <c r="DDG28" s="74"/>
      <c r="DDH28" s="85"/>
      <c r="DDI28" s="74"/>
      <c r="DDJ28" s="74"/>
      <c r="DDK28" s="85"/>
      <c r="DDL28" s="74"/>
      <c r="DDM28" s="74"/>
      <c r="DDN28" s="85"/>
      <c r="DDO28" s="74"/>
      <c r="DDP28" s="74"/>
      <c r="DDQ28" s="85"/>
      <c r="DDR28" s="80"/>
      <c r="DDS28" s="80"/>
      <c r="DDT28" s="85"/>
      <c r="DDU28" s="77"/>
      <c r="DDV28" s="74"/>
      <c r="DDW28" s="74"/>
      <c r="DDX28" s="85"/>
      <c r="DDY28" s="74"/>
      <c r="DDZ28" s="74"/>
      <c r="DEA28" s="85"/>
      <c r="DEB28" s="74"/>
      <c r="DEC28" s="74"/>
      <c r="DED28" s="85"/>
      <c r="DEE28" s="74"/>
      <c r="DEF28" s="74"/>
      <c r="DEG28" s="85"/>
      <c r="DEH28" s="80"/>
      <c r="DEI28" s="80"/>
      <c r="DEJ28" s="85"/>
      <c r="DEK28" s="77"/>
      <c r="DEL28" s="74"/>
      <c r="DEM28" s="74"/>
      <c r="DEN28" s="85"/>
      <c r="DEO28" s="74"/>
      <c r="DEP28" s="74"/>
      <c r="DEQ28" s="85"/>
      <c r="DER28" s="74"/>
      <c r="DES28" s="74"/>
      <c r="DET28" s="85"/>
      <c r="DEU28" s="74"/>
      <c r="DEV28" s="74"/>
      <c r="DEW28" s="85"/>
      <c r="DEX28" s="80"/>
      <c r="DEY28" s="80"/>
      <c r="DEZ28" s="85"/>
      <c r="DFA28" s="77"/>
      <c r="DFB28" s="74"/>
      <c r="DFC28" s="74"/>
      <c r="DFD28" s="85"/>
      <c r="DFE28" s="74"/>
      <c r="DFF28" s="74"/>
      <c r="DFG28" s="85"/>
      <c r="DFH28" s="74"/>
      <c r="DFI28" s="74"/>
      <c r="DFJ28" s="85"/>
      <c r="DFK28" s="74"/>
      <c r="DFL28" s="74"/>
      <c r="DFM28" s="85"/>
      <c r="DFN28" s="80"/>
      <c r="DFO28" s="80"/>
      <c r="DFP28" s="85"/>
      <c r="DFQ28" s="77"/>
      <c r="DFR28" s="74"/>
      <c r="DFS28" s="74"/>
      <c r="DFT28" s="85"/>
      <c r="DFU28" s="74"/>
      <c r="DFV28" s="74"/>
      <c r="DFW28" s="85"/>
      <c r="DFX28" s="74"/>
      <c r="DFY28" s="74"/>
      <c r="DFZ28" s="85"/>
      <c r="DGA28" s="74"/>
      <c r="DGB28" s="74"/>
      <c r="DGC28" s="85"/>
      <c r="DGD28" s="80"/>
      <c r="DGE28" s="80"/>
      <c r="DGF28" s="85"/>
      <c r="DGG28" s="77"/>
      <c r="DGH28" s="74"/>
      <c r="DGI28" s="74"/>
      <c r="DGJ28" s="85"/>
      <c r="DGK28" s="74"/>
      <c r="DGL28" s="74"/>
      <c r="DGM28" s="85"/>
      <c r="DGN28" s="74"/>
      <c r="DGO28" s="74"/>
      <c r="DGP28" s="85"/>
      <c r="DGQ28" s="74"/>
      <c r="DGR28" s="74"/>
      <c r="DGS28" s="85"/>
      <c r="DGT28" s="80"/>
      <c r="DGU28" s="80"/>
      <c r="DGV28" s="85"/>
      <c r="DGW28" s="77"/>
      <c r="DGX28" s="74"/>
      <c r="DGY28" s="74"/>
      <c r="DGZ28" s="85"/>
      <c r="DHA28" s="74"/>
      <c r="DHB28" s="74"/>
      <c r="DHC28" s="85"/>
      <c r="DHD28" s="74"/>
      <c r="DHE28" s="74"/>
      <c r="DHF28" s="85"/>
      <c r="DHG28" s="74"/>
      <c r="DHH28" s="74"/>
      <c r="DHI28" s="85"/>
      <c r="DHJ28" s="80"/>
      <c r="DHK28" s="80"/>
      <c r="DHL28" s="85"/>
      <c r="DHM28" s="77"/>
      <c r="DHN28" s="74"/>
      <c r="DHO28" s="74"/>
      <c r="DHP28" s="85"/>
      <c r="DHQ28" s="74"/>
      <c r="DHR28" s="74"/>
      <c r="DHS28" s="85"/>
      <c r="DHT28" s="74"/>
      <c r="DHU28" s="74"/>
      <c r="DHV28" s="85"/>
      <c r="DHW28" s="74"/>
      <c r="DHX28" s="74"/>
      <c r="DHY28" s="85"/>
      <c r="DHZ28" s="80"/>
      <c r="DIA28" s="80"/>
      <c r="DIB28" s="85"/>
      <c r="DIC28" s="77"/>
      <c r="DID28" s="74"/>
      <c r="DIE28" s="74"/>
      <c r="DIF28" s="85"/>
      <c r="DIG28" s="74"/>
      <c r="DIH28" s="74"/>
      <c r="DII28" s="85"/>
      <c r="DIJ28" s="74"/>
      <c r="DIK28" s="74"/>
      <c r="DIL28" s="85"/>
      <c r="DIM28" s="74"/>
      <c r="DIN28" s="74"/>
      <c r="DIO28" s="85"/>
      <c r="DIP28" s="80"/>
      <c r="DIQ28" s="80"/>
      <c r="DIR28" s="85"/>
      <c r="DIS28" s="77"/>
      <c r="DIT28" s="74"/>
      <c r="DIU28" s="74"/>
      <c r="DIV28" s="85"/>
      <c r="DIW28" s="74"/>
      <c r="DIX28" s="74"/>
      <c r="DIY28" s="85"/>
      <c r="DIZ28" s="74"/>
      <c r="DJA28" s="74"/>
      <c r="DJB28" s="85"/>
      <c r="DJC28" s="74"/>
      <c r="DJD28" s="74"/>
      <c r="DJE28" s="85"/>
      <c r="DJF28" s="80"/>
      <c r="DJG28" s="80"/>
      <c r="DJH28" s="85"/>
      <c r="DJI28" s="77"/>
      <c r="DJJ28" s="74"/>
      <c r="DJK28" s="74"/>
      <c r="DJL28" s="85"/>
      <c r="DJM28" s="74"/>
      <c r="DJN28" s="74"/>
      <c r="DJO28" s="85"/>
      <c r="DJP28" s="74"/>
      <c r="DJQ28" s="74"/>
      <c r="DJR28" s="85"/>
      <c r="DJS28" s="74"/>
      <c r="DJT28" s="74"/>
      <c r="DJU28" s="85"/>
      <c r="DJV28" s="80"/>
      <c r="DJW28" s="80"/>
      <c r="DJX28" s="85"/>
      <c r="DJY28" s="77"/>
      <c r="DJZ28" s="74"/>
      <c r="DKA28" s="74"/>
      <c r="DKB28" s="85"/>
      <c r="DKC28" s="74"/>
      <c r="DKD28" s="74"/>
      <c r="DKE28" s="85"/>
      <c r="DKF28" s="74"/>
      <c r="DKG28" s="74"/>
      <c r="DKH28" s="85"/>
      <c r="DKI28" s="74"/>
      <c r="DKJ28" s="74"/>
      <c r="DKK28" s="85"/>
      <c r="DKL28" s="80"/>
      <c r="DKM28" s="80"/>
      <c r="DKN28" s="85"/>
      <c r="DKO28" s="77"/>
      <c r="DKP28" s="74"/>
      <c r="DKQ28" s="74"/>
      <c r="DKR28" s="85"/>
      <c r="DKS28" s="74"/>
      <c r="DKT28" s="74"/>
      <c r="DKU28" s="85"/>
      <c r="DKV28" s="74"/>
      <c r="DKW28" s="74"/>
      <c r="DKX28" s="85"/>
      <c r="DKY28" s="74"/>
      <c r="DKZ28" s="74"/>
      <c r="DLA28" s="85"/>
      <c r="DLB28" s="80"/>
      <c r="DLC28" s="80"/>
      <c r="DLD28" s="85"/>
      <c r="DLE28" s="77"/>
      <c r="DLF28" s="74"/>
      <c r="DLG28" s="74"/>
      <c r="DLH28" s="85"/>
      <c r="DLI28" s="74"/>
      <c r="DLJ28" s="74"/>
      <c r="DLK28" s="85"/>
      <c r="DLL28" s="74"/>
      <c r="DLM28" s="74"/>
      <c r="DLN28" s="85"/>
      <c r="DLO28" s="74"/>
      <c r="DLP28" s="74"/>
      <c r="DLQ28" s="85"/>
      <c r="DLR28" s="80"/>
      <c r="DLS28" s="80"/>
      <c r="DLT28" s="85"/>
      <c r="DLU28" s="77"/>
      <c r="DLV28" s="74"/>
      <c r="DLW28" s="74"/>
      <c r="DLX28" s="85"/>
      <c r="DLY28" s="74"/>
      <c r="DLZ28" s="74"/>
      <c r="DMA28" s="85"/>
      <c r="DMB28" s="74"/>
      <c r="DMC28" s="74"/>
      <c r="DMD28" s="85"/>
      <c r="DME28" s="74"/>
      <c r="DMF28" s="74"/>
      <c r="DMG28" s="85"/>
      <c r="DMH28" s="80"/>
      <c r="DMI28" s="80"/>
      <c r="DMJ28" s="85"/>
      <c r="DMK28" s="77"/>
      <c r="DML28" s="74"/>
      <c r="DMM28" s="74"/>
      <c r="DMN28" s="85"/>
      <c r="DMO28" s="74"/>
      <c r="DMP28" s="74"/>
      <c r="DMQ28" s="85"/>
      <c r="DMR28" s="74"/>
      <c r="DMS28" s="74"/>
      <c r="DMT28" s="85"/>
      <c r="DMU28" s="74"/>
      <c r="DMV28" s="74"/>
      <c r="DMW28" s="85"/>
      <c r="DMX28" s="80"/>
      <c r="DMY28" s="80"/>
      <c r="DMZ28" s="85"/>
      <c r="DNA28" s="77"/>
      <c r="DNB28" s="74"/>
      <c r="DNC28" s="74"/>
      <c r="DND28" s="85"/>
      <c r="DNE28" s="74"/>
      <c r="DNF28" s="74"/>
      <c r="DNG28" s="85"/>
      <c r="DNH28" s="74"/>
      <c r="DNI28" s="74"/>
      <c r="DNJ28" s="85"/>
      <c r="DNK28" s="74"/>
      <c r="DNL28" s="74"/>
      <c r="DNM28" s="85"/>
      <c r="DNN28" s="80"/>
      <c r="DNO28" s="80"/>
      <c r="DNP28" s="85"/>
      <c r="DNQ28" s="77"/>
      <c r="DNR28" s="74"/>
      <c r="DNS28" s="74"/>
      <c r="DNT28" s="85"/>
      <c r="DNU28" s="74"/>
      <c r="DNV28" s="74"/>
      <c r="DNW28" s="85"/>
      <c r="DNX28" s="74"/>
      <c r="DNY28" s="74"/>
      <c r="DNZ28" s="85"/>
      <c r="DOA28" s="74"/>
      <c r="DOB28" s="74"/>
      <c r="DOC28" s="85"/>
      <c r="DOD28" s="80"/>
      <c r="DOE28" s="80"/>
      <c r="DOF28" s="85"/>
      <c r="DOG28" s="77"/>
      <c r="DOH28" s="74"/>
      <c r="DOI28" s="74"/>
      <c r="DOJ28" s="85"/>
      <c r="DOK28" s="74"/>
      <c r="DOL28" s="74"/>
      <c r="DOM28" s="85"/>
      <c r="DON28" s="74"/>
      <c r="DOO28" s="74"/>
      <c r="DOP28" s="85"/>
      <c r="DOQ28" s="74"/>
      <c r="DOR28" s="74"/>
      <c r="DOS28" s="85"/>
      <c r="DOT28" s="80"/>
      <c r="DOU28" s="80"/>
      <c r="DOV28" s="85"/>
      <c r="DOW28" s="77"/>
      <c r="DOX28" s="74"/>
      <c r="DOY28" s="74"/>
      <c r="DOZ28" s="85"/>
      <c r="DPA28" s="74"/>
      <c r="DPB28" s="74"/>
      <c r="DPC28" s="85"/>
      <c r="DPD28" s="74"/>
      <c r="DPE28" s="74"/>
      <c r="DPF28" s="85"/>
      <c r="DPG28" s="74"/>
      <c r="DPH28" s="74"/>
      <c r="DPI28" s="85"/>
      <c r="DPJ28" s="80"/>
      <c r="DPK28" s="80"/>
      <c r="DPL28" s="85"/>
      <c r="DPM28" s="77"/>
      <c r="DPN28" s="74"/>
      <c r="DPO28" s="74"/>
      <c r="DPP28" s="85"/>
      <c r="DPQ28" s="74"/>
      <c r="DPR28" s="74"/>
      <c r="DPS28" s="85"/>
      <c r="DPT28" s="74"/>
      <c r="DPU28" s="74"/>
      <c r="DPV28" s="85"/>
      <c r="DPW28" s="74"/>
      <c r="DPX28" s="74"/>
      <c r="DPY28" s="85"/>
      <c r="DPZ28" s="80"/>
      <c r="DQA28" s="80"/>
      <c r="DQB28" s="85"/>
      <c r="DQC28" s="77"/>
      <c r="DQD28" s="74"/>
      <c r="DQE28" s="74"/>
      <c r="DQF28" s="85"/>
      <c r="DQG28" s="74"/>
      <c r="DQH28" s="74"/>
      <c r="DQI28" s="85"/>
      <c r="DQJ28" s="74"/>
      <c r="DQK28" s="74"/>
      <c r="DQL28" s="85"/>
      <c r="DQM28" s="74"/>
      <c r="DQN28" s="74"/>
      <c r="DQO28" s="85"/>
      <c r="DQP28" s="80"/>
      <c r="DQQ28" s="80"/>
      <c r="DQR28" s="85"/>
      <c r="DQS28" s="77"/>
      <c r="DQT28" s="74"/>
      <c r="DQU28" s="74"/>
      <c r="DQV28" s="85"/>
      <c r="DQW28" s="74"/>
      <c r="DQX28" s="74"/>
      <c r="DQY28" s="85"/>
      <c r="DQZ28" s="74"/>
      <c r="DRA28" s="74"/>
      <c r="DRB28" s="85"/>
      <c r="DRC28" s="74"/>
      <c r="DRD28" s="74"/>
      <c r="DRE28" s="85"/>
      <c r="DRF28" s="80"/>
      <c r="DRG28" s="80"/>
      <c r="DRH28" s="85"/>
      <c r="DRI28" s="77"/>
      <c r="DRJ28" s="74"/>
      <c r="DRK28" s="74"/>
      <c r="DRL28" s="85"/>
      <c r="DRM28" s="74"/>
      <c r="DRN28" s="74"/>
      <c r="DRO28" s="85"/>
      <c r="DRP28" s="74"/>
      <c r="DRQ28" s="74"/>
      <c r="DRR28" s="85"/>
      <c r="DRS28" s="74"/>
      <c r="DRT28" s="74"/>
      <c r="DRU28" s="85"/>
      <c r="DRV28" s="80"/>
      <c r="DRW28" s="80"/>
      <c r="DRX28" s="85"/>
      <c r="DRY28" s="77"/>
      <c r="DRZ28" s="74"/>
      <c r="DSA28" s="74"/>
      <c r="DSB28" s="85"/>
      <c r="DSC28" s="74"/>
      <c r="DSD28" s="74"/>
      <c r="DSE28" s="85"/>
      <c r="DSF28" s="74"/>
      <c r="DSG28" s="74"/>
      <c r="DSH28" s="85"/>
      <c r="DSI28" s="74"/>
      <c r="DSJ28" s="74"/>
      <c r="DSK28" s="85"/>
      <c r="DSL28" s="80"/>
      <c r="DSM28" s="80"/>
      <c r="DSN28" s="85"/>
      <c r="DSO28" s="77"/>
      <c r="DSP28" s="74"/>
      <c r="DSQ28" s="74"/>
      <c r="DSR28" s="85"/>
      <c r="DSS28" s="74"/>
      <c r="DST28" s="74"/>
      <c r="DSU28" s="85"/>
      <c r="DSV28" s="74"/>
      <c r="DSW28" s="74"/>
      <c r="DSX28" s="85"/>
      <c r="DSY28" s="74"/>
      <c r="DSZ28" s="74"/>
      <c r="DTA28" s="85"/>
      <c r="DTB28" s="80"/>
      <c r="DTC28" s="80"/>
      <c r="DTD28" s="85"/>
      <c r="DTE28" s="77"/>
      <c r="DTF28" s="74"/>
      <c r="DTG28" s="74"/>
      <c r="DTH28" s="85"/>
      <c r="DTI28" s="74"/>
      <c r="DTJ28" s="74"/>
      <c r="DTK28" s="85"/>
      <c r="DTL28" s="74"/>
      <c r="DTM28" s="74"/>
      <c r="DTN28" s="85"/>
      <c r="DTO28" s="74"/>
      <c r="DTP28" s="74"/>
      <c r="DTQ28" s="85"/>
      <c r="DTR28" s="80"/>
      <c r="DTS28" s="80"/>
      <c r="DTT28" s="85"/>
      <c r="DTU28" s="77"/>
      <c r="DTV28" s="74"/>
      <c r="DTW28" s="74"/>
      <c r="DTX28" s="85"/>
      <c r="DTY28" s="74"/>
      <c r="DTZ28" s="74"/>
      <c r="DUA28" s="85"/>
      <c r="DUB28" s="74"/>
      <c r="DUC28" s="74"/>
      <c r="DUD28" s="85"/>
      <c r="DUE28" s="74"/>
      <c r="DUF28" s="74"/>
      <c r="DUG28" s="85"/>
      <c r="DUH28" s="80"/>
      <c r="DUI28" s="80"/>
      <c r="DUJ28" s="85"/>
      <c r="DUK28" s="77"/>
      <c r="DUL28" s="74"/>
      <c r="DUM28" s="74"/>
      <c r="DUN28" s="85"/>
      <c r="DUO28" s="74"/>
      <c r="DUP28" s="74"/>
      <c r="DUQ28" s="85"/>
      <c r="DUR28" s="74"/>
      <c r="DUS28" s="74"/>
      <c r="DUT28" s="85"/>
      <c r="DUU28" s="74"/>
      <c r="DUV28" s="74"/>
      <c r="DUW28" s="85"/>
      <c r="DUX28" s="80"/>
      <c r="DUY28" s="80"/>
      <c r="DUZ28" s="85"/>
      <c r="DVA28" s="77"/>
      <c r="DVB28" s="74"/>
      <c r="DVC28" s="74"/>
      <c r="DVD28" s="85"/>
      <c r="DVE28" s="74"/>
      <c r="DVF28" s="74"/>
      <c r="DVG28" s="85"/>
      <c r="DVH28" s="74"/>
      <c r="DVI28" s="74"/>
      <c r="DVJ28" s="85"/>
      <c r="DVK28" s="74"/>
      <c r="DVL28" s="74"/>
      <c r="DVM28" s="85"/>
      <c r="DVN28" s="80"/>
      <c r="DVO28" s="80"/>
      <c r="DVP28" s="85"/>
      <c r="DVQ28" s="77"/>
      <c r="DVR28" s="74"/>
      <c r="DVS28" s="74"/>
      <c r="DVT28" s="85"/>
      <c r="DVU28" s="74"/>
      <c r="DVV28" s="74"/>
      <c r="DVW28" s="85"/>
      <c r="DVX28" s="74"/>
      <c r="DVY28" s="74"/>
      <c r="DVZ28" s="85"/>
      <c r="DWA28" s="74"/>
      <c r="DWB28" s="74"/>
      <c r="DWC28" s="85"/>
      <c r="DWD28" s="80"/>
      <c r="DWE28" s="80"/>
      <c r="DWF28" s="85"/>
      <c r="DWG28" s="77"/>
      <c r="DWH28" s="74"/>
      <c r="DWI28" s="74"/>
      <c r="DWJ28" s="85"/>
      <c r="DWK28" s="74"/>
      <c r="DWL28" s="74"/>
      <c r="DWM28" s="85"/>
      <c r="DWN28" s="74"/>
      <c r="DWO28" s="74"/>
      <c r="DWP28" s="85"/>
      <c r="DWQ28" s="74"/>
      <c r="DWR28" s="74"/>
      <c r="DWS28" s="85"/>
      <c r="DWT28" s="80"/>
      <c r="DWU28" s="80"/>
      <c r="DWV28" s="85"/>
      <c r="DWW28" s="77"/>
      <c r="DWX28" s="74"/>
      <c r="DWY28" s="74"/>
      <c r="DWZ28" s="85"/>
      <c r="DXA28" s="74"/>
      <c r="DXB28" s="74"/>
      <c r="DXC28" s="85"/>
      <c r="DXD28" s="74"/>
      <c r="DXE28" s="74"/>
      <c r="DXF28" s="85"/>
      <c r="DXG28" s="74"/>
      <c r="DXH28" s="74"/>
      <c r="DXI28" s="85"/>
      <c r="DXJ28" s="80"/>
      <c r="DXK28" s="80"/>
      <c r="DXL28" s="85"/>
      <c r="DXM28" s="77"/>
      <c r="DXN28" s="74"/>
      <c r="DXO28" s="74"/>
      <c r="DXP28" s="85"/>
      <c r="DXQ28" s="74"/>
      <c r="DXR28" s="74"/>
      <c r="DXS28" s="85"/>
      <c r="DXT28" s="74"/>
      <c r="DXU28" s="74"/>
      <c r="DXV28" s="85"/>
      <c r="DXW28" s="74"/>
      <c r="DXX28" s="74"/>
      <c r="DXY28" s="85"/>
      <c r="DXZ28" s="80"/>
      <c r="DYA28" s="80"/>
      <c r="DYB28" s="85"/>
      <c r="DYC28" s="77"/>
      <c r="DYD28" s="74"/>
      <c r="DYE28" s="74"/>
      <c r="DYF28" s="85"/>
      <c r="DYG28" s="74"/>
      <c r="DYH28" s="74"/>
      <c r="DYI28" s="85"/>
      <c r="DYJ28" s="74"/>
      <c r="DYK28" s="74"/>
      <c r="DYL28" s="85"/>
      <c r="DYM28" s="74"/>
      <c r="DYN28" s="74"/>
      <c r="DYO28" s="85"/>
      <c r="DYP28" s="80"/>
      <c r="DYQ28" s="80"/>
      <c r="DYR28" s="85"/>
      <c r="DYS28" s="77"/>
      <c r="DYT28" s="74"/>
      <c r="DYU28" s="74"/>
      <c r="DYV28" s="85"/>
      <c r="DYW28" s="74"/>
      <c r="DYX28" s="74"/>
      <c r="DYY28" s="85"/>
      <c r="DYZ28" s="74"/>
      <c r="DZA28" s="74"/>
      <c r="DZB28" s="85"/>
      <c r="DZC28" s="74"/>
      <c r="DZD28" s="74"/>
      <c r="DZE28" s="85"/>
      <c r="DZF28" s="80"/>
      <c r="DZG28" s="80"/>
      <c r="DZH28" s="85"/>
      <c r="DZI28" s="77"/>
      <c r="DZJ28" s="74"/>
      <c r="DZK28" s="74"/>
      <c r="DZL28" s="85"/>
      <c r="DZM28" s="74"/>
      <c r="DZN28" s="74"/>
      <c r="DZO28" s="85"/>
      <c r="DZP28" s="74"/>
      <c r="DZQ28" s="74"/>
      <c r="DZR28" s="85"/>
      <c r="DZS28" s="74"/>
      <c r="DZT28" s="74"/>
      <c r="DZU28" s="85"/>
      <c r="DZV28" s="80"/>
      <c r="DZW28" s="80"/>
      <c r="DZX28" s="85"/>
      <c r="DZY28" s="77"/>
      <c r="DZZ28" s="74"/>
      <c r="EAA28" s="74"/>
      <c r="EAB28" s="85"/>
      <c r="EAC28" s="74"/>
      <c r="EAD28" s="74"/>
      <c r="EAE28" s="85"/>
      <c r="EAF28" s="74"/>
      <c r="EAG28" s="74"/>
      <c r="EAH28" s="85"/>
      <c r="EAI28" s="74"/>
      <c r="EAJ28" s="74"/>
      <c r="EAK28" s="85"/>
      <c r="EAL28" s="80"/>
      <c r="EAM28" s="80"/>
      <c r="EAN28" s="85"/>
      <c r="EAO28" s="77"/>
      <c r="EAP28" s="74"/>
      <c r="EAQ28" s="74"/>
      <c r="EAR28" s="85"/>
      <c r="EAS28" s="74"/>
      <c r="EAT28" s="74"/>
      <c r="EAU28" s="85"/>
      <c r="EAV28" s="74"/>
      <c r="EAW28" s="74"/>
      <c r="EAX28" s="85"/>
      <c r="EAY28" s="74"/>
      <c r="EAZ28" s="74"/>
      <c r="EBA28" s="85"/>
      <c r="EBB28" s="80"/>
      <c r="EBC28" s="80"/>
      <c r="EBD28" s="85"/>
      <c r="EBE28" s="77"/>
      <c r="EBF28" s="74"/>
      <c r="EBG28" s="74"/>
      <c r="EBH28" s="85"/>
      <c r="EBI28" s="74"/>
      <c r="EBJ28" s="74"/>
      <c r="EBK28" s="85"/>
      <c r="EBL28" s="74"/>
      <c r="EBM28" s="74"/>
      <c r="EBN28" s="85"/>
      <c r="EBO28" s="74"/>
      <c r="EBP28" s="74"/>
      <c r="EBQ28" s="85"/>
      <c r="EBR28" s="80"/>
      <c r="EBS28" s="80"/>
      <c r="EBT28" s="85"/>
      <c r="EBU28" s="77"/>
      <c r="EBV28" s="74"/>
      <c r="EBW28" s="74"/>
      <c r="EBX28" s="85"/>
      <c r="EBY28" s="74"/>
      <c r="EBZ28" s="74"/>
      <c r="ECA28" s="85"/>
      <c r="ECB28" s="74"/>
      <c r="ECC28" s="74"/>
      <c r="ECD28" s="85"/>
      <c r="ECE28" s="74"/>
      <c r="ECF28" s="74"/>
      <c r="ECG28" s="85"/>
      <c r="ECH28" s="80"/>
      <c r="ECI28" s="80"/>
      <c r="ECJ28" s="85"/>
      <c r="ECK28" s="77"/>
      <c r="ECL28" s="74"/>
      <c r="ECM28" s="74"/>
      <c r="ECN28" s="85"/>
      <c r="ECO28" s="74"/>
      <c r="ECP28" s="74"/>
      <c r="ECQ28" s="85"/>
      <c r="ECR28" s="74"/>
      <c r="ECS28" s="74"/>
      <c r="ECT28" s="85"/>
      <c r="ECU28" s="74"/>
      <c r="ECV28" s="74"/>
      <c r="ECW28" s="85"/>
      <c r="ECX28" s="80"/>
      <c r="ECY28" s="80"/>
      <c r="ECZ28" s="85"/>
      <c r="EDA28" s="77"/>
      <c r="EDB28" s="74"/>
      <c r="EDC28" s="74"/>
      <c r="EDD28" s="85"/>
      <c r="EDE28" s="74"/>
      <c r="EDF28" s="74"/>
      <c r="EDG28" s="85"/>
      <c r="EDH28" s="74"/>
      <c r="EDI28" s="74"/>
      <c r="EDJ28" s="85"/>
      <c r="EDK28" s="74"/>
      <c r="EDL28" s="74"/>
      <c r="EDM28" s="85"/>
      <c r="EDN28" s="80"/>
      <c r="EDO28" s="80"/>
      <c r="EDP28" s="85"/>
      <c r="EDQ28" s="77"/>
      <c r="EDR28" s="74"/>
      <c r="EDS28" s="74"/>
      <c r="EDT28" s="85"/>
      <c r="EDU28" s="74"/>
      <c r="EDV28" s="74"/>
      <c r="EDW28" s="85"/>
      <c r="EDX28" s="74"/>
      <c r="EDY28" s="74"/>
      <c r="EDZ28" s="85"/>
      <c r="EEA28" s="74"/>
      <c r="EEB28" s="74"/>
      <c r="EEC28" s="85"/>
      <c r="EED28" s="80"/>
      <c r="EEE28" s="80"/>
      <c r="EEF28" s="85"/>
      <c r="EEG28" s="77"/>
      <c r="EEH28" s="74"/>
      <c r="EEI28" s="74"/>
      <c r="EEJ28" s="85"/>
      <c r="EEK28" s="74"/>
      <c r="EEL28" s="74"/>
      <c r="EEM28" s="85"/>
      <c r="EEN28" s="74"/>
      <c r="EEO28" s="74"/>
      <c r="EEP28" s="85"/>
      <c r="EEQ28" s="74"/>
      <c r="EER28" s="74"/>
      <c r="EES28" s="85"/>
      <c r="EET28" s="80"/>
      <c r="EEU28" s="80"/>
      <c r="EEV28" s="85"/>
      <c r="EEW28" s="77"/>
      <c r="EEX28" s="74"/>
      <c r="EEY28" s="74"/>
      <c r="EEZ28" s="85"/>
      <c r="EFA28" s="74"/>
      <c r="EFB28" s="74"/>
      <c r="EFC28" s="85"/>
      <c r="EFD28" s="74"/>
      <c r="EFE28" s="74"/>
      <c r="EFF28" s="85"/>
      <c r="EFG28" s="74"/>
      <c r="EFH28" s="74"/>
      <c r="EFI28" s="85"/>
      <c r="EFJ28" s="80"/>
      <c r="EFK28" s="80"/>
      <c r="EFL28" s="85"/>
      <c r="EFM28" s="77"/>
      <c r="EFN28" s="74"/>
      <c r="EFO28" s="74"/>
      <c r="EFP28" s="85"/>
      <c r="EFQ28" s="74"/>
      <c r="EFR28" s="74"/>
      <c r="EFS28" s="85"/>
      <c r="EFT28" s="74"/>
      <c r="EFU28" s="74"/>
      <c r="EFV28" s="85"/>
      <c r="EFW28" s="74"/>
      <c r="EFX28" s="74"/>
      <c r="EFY28" s="85"/>
      <c r="EFZ28" s="80"/>
      <c r="EGA28" s="80"/>
      <c r="EGB28" s="85"/>
      <c r="EGC28" s="77"/>
      <c r="EGD28" s="74"/>
      <c r="EGE28" s="74"/>
      <c r="EGF28" s="85"/>
      <c r="EGG28" s="74"/>
      <c r="EGH28" s="74"/>
      <c r="EGI28" s="85"/>
      <c r="EGJ28" s="74"/>
      <c r="EGK28" s="74"/>
      <c r="EGL28" s="85"/>
      <c r="EGM28" s="74"/>
      <c r="EGN28" s="74"/>
      <c r="EGO28" s="85"/>
      <c r="EGP28" s="80"/>
      <c r="EGQ28" s="80"/>
      <c r="EGR28" s="85"/>
      <c r="EGS28" s="77"/>
      <c r="EGT28" s="74"/>
      <c r="EGU28" s="74"/>
      <c r="EGV28" s="85"/>
      <c r="EGW28" s="74"/>
      <c r="EGX28" s="74"/>
      <c r="EGY28" s="85"/>
      <c r="EGZ28" s="74"/>
      <c r="EHA28" s="74"/>
      <c r="EHB28" s="85"/>
      <c r="EHC28" s="74"/>
      <c r="EHD28" s="74"/>
      <c r="EHE28" s="85"/>
      <c r="EHF28" s="80"/>
      <c r="EHG28" s="80"/>
      <c r="EHH28" s="85"/>
      <c r="EHI28" s="77"/>
      <c r="EHJ28" s="74"/>
      <c r="EHK28" s="74"/>
      <c r="EHL28" s="85"/>
      <c r="EHM28" s="74"/>
      <c r="EHN28" s="74"/>
      <c r="EHO28" s="85"/>
      <c r="EHP28" s="74"/>
      <c r="EHQ28" s="74"/>
      <c r="EHR28" s="85"/>
      <c r="EHS28" s="74"/>
      <c r="EHT28" s="74"/>
      <c r="EHU28" s="85"/>
      <c r="EHV28" s="80"/>
      <c r="EHW28" s="80"/>
      <c r="EHX28" s="85"/>
      <c r="EHY28" s="77"/>
      <c r="EHZ28" s="74"/>
      <c r="EIA28" s="74"/>
      <c r="EIB28" s="85"/>
      <c r="EIC28" s="74"/>
      <c r="EID28" s="74"/>
      <c r="EIE28" s="85"/>
      <c r="EIF28" s="74"/>
      <c r="EIG28" s="74"/>
      <c r="EIH28" s="85"/>
      <c r="EII28" s="74"/>
      <c r="EIJ28" s="74"/>
      <c r="EIK28" s="85"/>
      <c r="EIL28" s="80"/>
      <c r="EIM28" s="80"/>
      <c r="EIN28" s="85"/>
      <c r="EIO28" s="77"/>
      <c r="EIP28" s="74"/>
      <c r="EIQ28" s="74"/>
      <c r="EIR28" s="85"/>
      <c r="EIS28" s="74"/>
      <c r="EIT28" s="74"/>
      <c r="EIU28" s="85"/>
      <c r="EIV28" s="74"/>
      <c r="EIW28" s="74"/>
      <c r="EIX28" s="85"/>
      <c r="EIY28" s="74"/>
      <c r="EIZ28" s="74"/>
      <c r="EJA28" s="85"/>
      <c r="EJB28" s="80"/>
      <c r="EJC28" s="80"/>
      <c r="EJD28" s="85"/>
      <c r="EJE28" s="77"/>
      <c r="EJF28" s="74"/>
      <c r="EJG28" s="74"/>
      <c r="EJH28" s="85"/>
      <c r="EJI28" s="74"/>
      <c r="EJJ28" s="74"/>
      <c r="EJK28" s="85"/>
      <c r="EJL28" s="74"/>
      <c r="EJM28" s="74"/>
      <c r="EJN28" s="85"/>
      <c r="EJO28" s="74"/>
      <c r="EJP28" s="74"/>
      <c r="EJQ28" s="85"/>
      <c r="EJR28" s="80"/>
      <c r="EJS28" s="80"/>
      <c r="EJT28" s="85"/>
      <c r="EJU28" s="77"/>
      <c r="EJV28" s="74"/>
      <c r="EJW28" s="74"/>
      <c r="EJX28" s="85"/>
      <c r="EJY28" s="74"/>
      <c r="EJZ28" s="74"/>
      <c r="EKA28" s="85"/>
      <c r="EKB28" s="74"/>
      <c r="EKC28" s="74"/>
      <c r="EKD28" s="85"/>
      <c r="EKE28" s="74"/>
      <c r="EKF28" s="74"/>
      <c r="EKG28" s="85"/>
      <c r="EKH28" s="80"/>
      <c r="EKI28" s="80"/>
      <c r="EKJ28" s="85"/>
      <c r="EKK28" s="77"/>
      <c r="EKL28" s="74"/>
      <c r="EKM28" s="74"/>
      <c r="EKN28" s="85"/>
      <c r="EKO28" s="74"/>
      <c r="EKP28" s="74"/>
      <c r="EKQ28" s="85"/>
      <c r="EKR28" s="74"/>
      <c r="EKS28" s="74"/>
      <c r="EKT28" s="85"/>
      <c r="EKU28" s="74"/>
      <c r="EKV28" s="74"/>
      <c r="EKW28" s="85"/>
      <c r="EKX28" s="80"/>
      <c r="EKY28" s="80"/>
      <c r="EKZ28" s="85"/>
      <c r="ELA28" s="77"/>
      <c r="ELB28" s="74"/>
      <c r="ELC28" s="74"/>
      <c r="ELD28" s="85"/>
      <c r="ELE28" s="74"/>
      <c r="ELF28" s="74"/>
      <c r="ELG28" s="85"/>
      <c r="ELH28" s="74"/>
      <c r="ELI28" s="74"/>
      <c r="ELJ28" s="85"/>
      <c r="ELK28" s="74"/>
      <c r="ELL28" s="74"/>
      <c r="ELM28" s="85"/>
      <c r="ELN28" s="80"/>
      <c r="ELO28" s="80"/>
      <c r="ELP28" s="85"/>
      <c r="ELQ28" s="77"/>
      <c r="ELR28" s="74"/>
      <c r="ELS28" s="74"/>
      <c r="ELT28" s="85"/>
      <c r="ELU28" s="74"/>
      <c r="ELV28" s="74"/>
      <c r="ELW28" s="85"/>
      <c r="ELX28" s="74"/>
      <c r="ELY28" s="74"/>
      <c r="ELZ28" s="85"/>
      <c r="EMA28" s="74"/>
      <c r="EMB28" s="74"/>
      <c r="EMC28" s="85"/>
      <c r="EMD28" s="80"/>
      <c r="EME28" s="80"/>
      <c r="EMF28" s="85"/>
      <c r="EMG28" s="77"/>
      <c r="EMH28" s="74"/>
      <c r="EMI28" s="74"/>
      <c r="EMJ28" s="85"/>
      <c r="EMK28" s="74"/>
      <c r="EML28" s="74"/>
      <c r="EMM28" s="85"/>
      <c r="EMN28" s="74"/>
      <c r="EMO28" s="74"/>
      <c r="EMP28" s="85"/>
      <c r="EMQ28" s="74"/>
      <c r="EMR28" s="74"/>
      <c r="EMS28" s="85"/>
      <c r="EMT28" s="80"/>
      <c r="EMU28" s="80"/>
      <c r="EMV28" s="85"/>
      <c r="EMW28" s="77"/>
      <c r="EMX28" s="74"/>
      <c r="EMY28" s="74"/>
      <c r="EMZ28" s="85"/>
      <c r="ENA28" s="74"/>
      <c r="ENB28" s="74"/>
      <c r="ENC28" s="85"/>
      <c r="END28" s="74"/>
      <c r="ENE28" s="74"/>
      <c r="ENF28" s="85"/>
      <c r="ENG28" s="74"/>
      <c r="ENH28" s="74"/>
      <c r="ENI28" s="85"/>
      <c r="ENJ28" s="80"/>
      <c r="ENK28" s="80"/>
      <c r="ENL28" s="85"/>
      <c r="ENM28" s="77"/>
      <c r="ENN28" s="74"/>
      <c r="ENO28" s="74"/>
      <c r="ENP28" s="85"/>
      <c r="ENQ28" s="74"/>
      <c r="ENR28" s="74"/>
      <c r="ENS28" s="85"/>
      <c r="ENT28" s="74"/>
      <c r="ENU28" s="74"/>
      <c r="ENV28" s="85"/>
      <c r="ENW28" s="74"/>
      <c r="ENX28" s="74"/>
      <c r="ENY28" s="85"/>
      <c r="ENZ28" s="80"/>
      <c r="EOA28" s="80"/>
      <c r="EOB28" s="85"/>
      <c r="EOC28" s="77"/>
      <c r="EOD28" s="74"/>
      <c r="EOE28" s="74"/>
      <c r="EOF28" s="85"/>
      <c r="EOG28" s="74"/>
      <c r="EOH28" s="74"/>
      <c r="EOI28" s="85"/>
      <c r="EOJ28" s="74"/>
      <c r="EOK28" s="74"/>
      <c r="EOL28" s="85"/>
      <c r="EOM28" s="74"/>
      <c r="EON28" s="74"/>
      <c r="EOO28" s="85"/>
      <c r="EOP28" s="80"/>
      <c r="EOQ28" s="80"/>
      <c r="EOR28" s="85"/>
      <c r="EOS28" s="77"/>
      <c r="EOT28" s="74"/>
      <c r="EOU28" s="74"/>
      <c r="EOV28" s="85"/>
      <c r="EOW28" s="74"/>
      <c r="EOX28" s="74"/>
      <c r="EOY28" s="85"/>
      <c r="EOZ28" s="74"/>
      <c r="EPA28" s="74"/>
      <c r="EPB28" s="85"/>
      <c r="EPC28" s="74"/>
      <c r="EPD28" s="74"/>
      <c r="EPE28" s="85"/>
      <c r="EPF28" s="80"/>
      <c r="EPG28" s="80"/>
      <c r="EPH28" s="85"/>
      <c r="EPI28" s="77"/>
      <c r="EPJ28" s="74"/>
      <c r="EPK28" s="74"/>
      <c r="EPL28" s="85"/>
      <c r="EPM28" s="74"/>
      <c r="EPN28" s="74"/>
      <c r="EPO28" s="85"/>
      <c r="EPP28" s="74"/>
      <c r="EPQ28" s="74"/>
      <c r="EPR28" s="85"/>
      <c r="EPS28" s="74"/>
      <c r="EPT28" s="74"/>
      <c r="EPU28" s="85"/>
      <c r="EPV28" s="80"/>
      <c r="EPW28" s="80"/>
      <c r="EPX28" s="85"/>
      <c r="EPY28" s="77"/>
      <c r="EPZ28" s="74"/>
      <c r="EQA28" s="74"/>
      <c r="EQB28" s="85"/>
      <c r="EQC28" s="74"/>
      <c r="EQD28" s="74"/>
      <c r="EQE28" s="85"/>
      <c r="EQF28" s="74"/>
      <c r="EQG28" s="74"/>
      <c r="EQH28" s="85"/>
      <c r="EQI28" s="74"/>
      <c r="EQJ28" s="74"/>
      <c r="EQK28" s="85"/>
      <c r="EQL28" s="80"/>
      <c r="EQM28" s="80"/>
      <c r="EQN28" s="85"/>
      <c r="EQO28" s="77"/>
      <c r="EQP28" s="74"/>
      <c r="EQQ28" s="74"/>
      <c r="EQR28" s="85"/>
      <c r="EQS28" s="74"/>
      <c r="EQT28" s="74"/>
      <c r="EQU28" s="85"/>
      <c r="EQV28" s="74"/>
      <c r="EQW28" s="74"/>
      <c r="EQX28" s="85"/>
      <c r="EQY28" s="74"/>
      <c r="EQZ28" s="74"/>
      <c r="ERA28" s="85"/>
      <c r="ERB28" s="80"/>
      <c r="ERC28" s="80"/>
      <c r="ERD28" s="85"/>
      <c r="ERE28" s="77"/>
      <c r="ERF28" s="74"/>
      <c r="ERG28" s="74"/>
      <c r="ERH28" s="85"/>
      <c r="ERI28" s="74"/>
      <c r="ERJ28" s="74"/>
      <c r="ERK28" s="85"/>
      <c r="ERL28" s="74"/>
      <c r="ERM28" s="74"/>
      <c r="ERN28" s="85"/>
      <c r="ERO28" s="74"/>
      <c r="ERP28" s="74"/>
      <c r="ERQ28" s="85"/>
      <c r="ERR28" s="80"/>
      <c r="ERS28" s="80"/>
      <c r="ERT28" s="85"/>
      <c r="ERU28" s="77"/>
      <c r="ERV28" s="74"/>
      <c r="ERW28" s="74"/>
      <c r="ERX28" s="85"/>
      <c r="ERY28" s="74"/>
      <c r="ERZ28" s="74"/>
      <c r="ESA28" s="85"/>
      <c r="ESB28" s="74"/>
      <c r="ESC28" s="74"/>
      <c r="ESD28" s="85"/>
      <c r="ESE28" s="74"/>
      <c r="ESF28" s="74"/>
      <c r="ESG28" s="85"/>
      <c r="ESH28" s="80"/>
      <c r="ESI28" s="80"/>
      <c r="ESJ28" s="85"/>
      <c r="ESK28" s="77"/>
      <c r="ESL28" s="74"/>
      <c r="ESM28" s="74"/>
      <c r="ESN28" s="85"/>
      <c r="ESO28" s="74"/>
      <c r="ESP28" s="74"/>
      <c r="ESQ28" s="85"/>
      <c r="ESR28" s="74"/>
      <c r="ESS28" s="74"/>
      <c r="EST28" s="85"/>
      <c r="ESU28" s="74"/>
      <c r="ESV28" s="74"/>
      <c r="ESW28" s="85"/>
      <c r="ESX28" s="80"/>
      <c r="ESY28" s="80"/>
      <c r="ESZ28" s="85"/>
      <c r="ETA28" s="77"/>
      <c r="ETB28" s="74"/>
      <c r="ETC28" s="74"/>
      <c r="ETD28" s="85"/>
      <c r="ETE28" s="74"/>
      <c r="ETF28" s="74"/>
      <c r="ETG28" s="85"/>
      <c r="ETH28" s="74"/>
      <c r="ETI28" s="74"/>
      <c r="ETJ28" s="85"/>
      <c r="ETK28" s="74"/>
      <c r="ETL28" s="74"/>
      <c r="ETM28" s="85"/>
      <c r="ETN28" s="80"/>
      <c r="ETO28" s="80"/>
      <c r="ETP28" s="85"/>
      <c r="ETQ28" s="77"/>
      <c r="ETR28" s="74"/>
      <c r="ETS28" s="74"/>
      <c r="ETT28" s="85"/>
      <c r="ETU28" s="74"/>
      <c r="ETV28" s="74"/>
      <c r="ETW28" s="85"/>
      <c r="ETX28" s="74"/>
      <c r="ETY28" s="74"/>
      <c r="ETZ28" s="85"/>
      <c r="EUA28" s="74"/>
      <c r="EUB28" s="74"/>
      <c r="EUC28" s="85"/>
      <c r="EUD28" s="80"/>
      <c r="EUE28" s="80"/>
      <c r="EUF28" s="85"/>
      <c r="EUG28" s="77"/>
      <c r="EUH28" s="74"/>
      <c r="EUI28" s="74"/>
      <c r="EUJ28" s="85"/>
      <c r="EUK28" s="74"/>
      <c r="EUL28" s="74"/>
      <c r="EUM28" s="85"/>
      <c r="EUN28" s="74"/>
      <c r="EUO28" s="74"/>
      <c r="EUP28" s="85"/>
      <c r="EUQ28" s="74"/>
      <c r="EUR28" s="74"/>
      <c r="EUS28" s="85"/>
      <c r="EUT28" s="80"/>
      <c r="EUU28" s="80"/>
      <c r="EUV28" s="85"/>
      <c r="EUW28" s="77"/>
      <c r="EUX28" s="74"/>
      <c r="EUY28" s="74"/>
      <c r="EUZ28" s="85"/>
      <c r="EVA28" s="74"/>
      <c r="EVB28" s="74"/>
      <c r="EVC28" s="85"/>
      <c r="EVD28" s="74"/>
      <c r="EVE28" s="74"/>
      <c r="EVF28" s="85"/>
      <c r="EVG28" s="74"/>
      <c r="EVH28" s="74"/>
      <c r="EVI28" s="85"/>
      <c r="EVJ28" s="80"/>
      <c r="EVK28" s="80"/>
      <c r="EVL28" s="85"/>
      <c r="EVM28" s="77"/>
      <c r="EVN28" s="74"/>
      <c r="EVO28" s="74"/>
      <c r="EVP28" s="85"/>
      <c r="EVQ28" s="74"/>
      <c r="EVR28" s="74"/>
      <c r="EVS28" s="85"/>
      <c r="EVT28" s="74"/>
      <c r="EVU28" s="74"/>
      <c r="EVV28" s="85"/>
      <c r="EVW28" s="74"/>
      <c r="EVX28" s="74"/>
      <c r="EVY28" s="85"/>
      <c r="EVZ28" s="80"/>
      <c r="EWA28" s="80"/>
      <c r="EWB28" s="85"/>
      <c r="EWC28" s="77"/>
      <c r="EWD28" s="74"/>
      <c r="EWE28" s="74"/>
      <c r="EWF28" s="85"/>
      <c r="EWG28" s="74"/>
      <c r="EWH28" s="74"/>
      <c r="EWI28" s="85"/>
      <c r="EWJ28" s="74"/>
      <c r="EWK28" s="74"/>
      <c r="EWL28" s="85"/>
      <c r="EWM28" s="74"/>
      <c r="EWN28" s="74"/>
      <c r="EWO28" s="85"/>
      <c r="EWP28" s="80"/>
      <c r="EWQ28" s="80"/>
      <c r="EWR28" s="85"/>
      <c r="EWS28" s="77"/>
      <c r="EWT28" s="74"/>
      <c r="EWU28" s="74"/>
      <c r="EWV28" s="85"/>
      <c r="EWW28" s="74"/>
      <c r="EWX28" s="74"/>
      <c r="EWY28" s="85"/>
      <c r="EWZ28" s="74"/>
      <c r="EXA28" s="74"/>
      <c r="EXB28" s="85"/>
      <c r="EXC28" s="74"/>
      <c r="EXD28" s="74"/>
      <c r="EXE28" s="85"/>
      <c r="EXF28" s="80"/>
      <c r="EXG28" s="80"/>
      <c r="EXH28" s="85"/>
      <c r="EXI28" s="77"/>
      <c r="EXJ28" s="74"/>
      <c r="EXK28" s="74"/>
      <c r="EXL28" s="85"/>
      <c r="EXM28" s="74"/>
      <c r="EXN28" s="74"/>
      <c r="EXO28" s="85"/>
      <c r="EXP28" s="74"/>
      <c r="EXQ28" s="74"/>
      <c r="EXR28" s="85"/>
      <c r="EXS28" s="74"/>
      <c r="EXT28" s="74"/>
      <c r="EXU28" s="85"/>
      <c r="EXV28" s="80"/>
      <c r="EXW28" s="80"/>
      <c r="EXX28" s="85"/>
      <c r="EXY28" s="77"/>
      <c r="EXZ28" s="74"/>
      <c r="EYA28" s="74"/>
      <c r="EYB28" s="85"/>
      <c r="EYC28" s="74"/>
      <c r="EYD28" s="74"/>
      <c r="EYE28" s="85"/>
      <c r="EYF28" s="74"/>
      <c r="EYG28" s="74"/>
      <c r="EYH28" s="85"/>
      <c r="EYI28" s="74"/>
      <c r="EYJ28" s="74"/>
      <c r="EYK28" s="85"/>
      <c r="EYL28" s="80"/>
      <c r="EYM28" s="80"/>
      <c r="EYN28" s="85"/>
      <c r="EYO28" s="77"/>
      <c r="EYP28" s="74"/>
      <c r="EYQ28" s="74"/>
      <c r="EYR28" s="85"/>
      <c r="EYS28" s="74"/>
      <c r="EYT28" s="74"/>
      <c r="EYU28" s="85"/>
      <c r="EYV28" s="74"/>
      <c r="EYW28" s="74"/>
      <c r="EYX28" s="85"/>
      <c r="EYY28" s="74"/>
      <c r="EYZ28" s="74"/>
      <c r="EZA28" s="85"/>
      <c r="EZB28" s="80"/>
      <c r="EZC28" s="80"/>
      <c r="EZD28" s="85"/>
      <c r="EZE28" s="77"/>
      <c r="EZF28" s="74"/>
      <c r="EZG28" s="74"/>
      <c r="EZH28" s="85"/>
      <c r="EZI28" s="74"/>
      <c r="EZJ28" s="74"/>
      <c r="EZK28" s="85"/>
      <c r="EZL28" s="74"/>
      <c r="EZM28" s="74"/>
      <c r="EZN28" s="85"/>
      <c r="EZO28" s="74"/>
      <c r="EZP28" s="74"/>
      <c r="EZQ28" s="85"/>
      <c r="EZR28" s="80"/>
      <c r="EZS28" s="80"/>
      <c r="EZT28" s="85"/>
      <c r="EZU28" s="77"/>
      <c r="EZV28" s="74"/>
      <c r="EZW28" s="74"/>
      <c r="EZX28" s="85"/>
      <c r="EZY28" s="74"/>
      <c r="EZZ28" s="74"/>
      <c r="FAA28" s="85"/>
      <c r="FAB28" s="74"/>
      <c r="FAC28" s="74"/>
      <c r="FAD28" s="85"/>
      <c r="FAE28" s="74"/>
      <c r="FAF28" s="74"/>
      <c r="FAG28" s="85"/>
      <c r="FAH28" s="80"/>
      <c r="FAI28" s="80"/>
      <c r="FAJ28" s="85"/>
      <c r="FAK28" s="77"/>
      <c r="FAL28" s="74"/>
      <c r="FAM28" s="74"/>
      <c r="FAN28" s="85"/>
      <c r="FAO28" s="74"/>
      <c r="FAP28" s="74"/>
      <c r="FAQ28" s="85"/>
      <c r="FAR28" s="74"/>
      <c r="FAS28" s="74"/>
      <c r="FAT28" s="85"/>
      <c r="FAU28" s="74"/>
      <c r="FAV28" s="74"/>
      <c r="FAW28" s="85"/>
      <c r="FAX28" s="80"/>
      <c r="FAY28" s="80"/>
      <c r="FAZ28" s="85"/>
      <c r="FBA28" s="77"/>
      <c r="FBB28" s="74"/>
      <c r="FBC28" s="74"/>
      <c r="FBD28" s="85"/>
      <c r="FBE28" s="74"/>
      <c r="FBF28" s="74"/>
      <c r="FBG28" s="85"/>
      <c r="FBH28" s="74"/>
      <c r="FBI28" s="74"/>
      <c r="FBJ28" s="85"/>
      <c r="FBK28" s="74"/>
      <c r="FBL28" s="74"/>
      <c r="FBM28" s="85"/>
      <c r="FBN28" s="80"/>
      <c r="FBO28" s="80"/>
      <c r="FBP28" s="85"/>
      <c r="FBQ28" s="77"/>
      <c r="FBR28" s="74"/>
      <c r="FBS28" s="74"/>
      <c r="FBT28" s="85"/>
      <c r="FBU28" s="74"/>
      <c r="FBV28" s="74"/>
      <c r="FBW28" s="85"/>
      <c r="FBX28" s="74"/>
      <c r="FBY28" s="74"/>
      <c r="FBZ28" s="85"/>
      <c r="FCA28" s="74"/>
      <c r="FCB28" s="74"/>
      <c r="FCC28" s="85"/>
      <c r="FCD28" s="80"/>
      <c r="FCE28" s="80"/>
      <c r="FCF28" s="85"/>
      <c r="FCG28" s="77"/>
      <c r="FCH28" s="74"/>
      <c r="FCI28" s="74"/>
      <c r="FCJ28" s="85"/>
      <c r="FCK28" s="74"/>
      <c r="FCL28" s="74"/>
      <c r="FCM28" s="85"/>
      <c r="FCN28" s="74"/>
      <c r="FCO28" s="74"/>
      <c r="FCP28" s="85"/>
      <c r="FCQ28" s="74"/>
      <c r="FCR28" s="74"/>
      <c r="FCS28" s="85"/>
      <c r="FCT28" s="80"/>
      <c r="FCU28" s="80"/>
      <c r="FCV28" s="85"/>
      <c r="FCW28" s="77"/>
      <c r="FCX28" s="74"/>
      <c r="FCY28" s="74"/>
      <c r="FCZ28" s="85"/>
      <c r="FDA28" s="74"/>
      <c r="FDB28" s="74"/>
      <c r="FDC28" s="85"/>
      <c r="FDD28" s="74"/>
      <c r="FDE28" s="74"/>
      <c r="FDF28" s="85"/>
      <c r="FDG28" s="74"/>
      <c r="FDH28" s="74"/>
      <c r="FDI28" s="85"/>
      <c r="FDJ28" s="80"/>
      <c r="FDK28" s="80"/>
      <c r="FDL28" s="85"/>
      <c r="FDM28" s="77"/>
      <c r="FDN28" s="74"/>
      <c r="FDO28" s="74"/>
      <c r="FDP28" s="85"/>
      <c r="FDQ28" s="74"/>
      <c r="FDR28" s="74"/>
      <c r="FDS28" s="85"/>
      <c r="FDT28" s="74"/>
      <c r="FDU28" s="74"/>
      <c r="FDV28" s="85"/>
      <c r="FDW28" s="74"/>
      <c r="FDX28" s="74"/>
      <c r="FDY28" s="85"/>
      <c r="FDZ28" s="80"/>
      <c r="FEA28" s="80"/>
      <c r="FEB28" s="85"/>
      <c r="FEC28" s="77"/>
      <c r="FED28" s="74"/>
      <c r="FEE28" s="74"/>
      <c r="FEF28" s="85"/>
      <c r="FEG28" s="74"/>
      <c r="FEH28" s="74"/>
      <c r="FEI28" s="85"/>
      <c r="FEJ28" s="74"/>
      <c r="FEK28" s="74"/>
      <c r="FEL28" s="85"/>
      <c r="FEM28" s="74"/>
      <c r="FEN28" s="74"/>
      <c r="FEO28" s="85"/>
      <c r="FEP28" s="80"/>
      <c r="FEQ28" s="80"/>
      <c r="FER28" s="85"/>
      <c r="FES28" s="77"/>
      <c r="FET28" s="74"/>
      <c r="FEU28" s="74"/>
      <c r="FEV28" s="85"/>
      <c r="FEW28" s="74"/>
      <c r="FEX28" s="74"/>
      <c r="FEY28" s="85"/>
      <c r="FEZ28" s="74"/>
      <c r="FFA28" s="74"/>
      <c r="FFB28" s="85"/>
      <c r="FFC28" s="74"/>
      <c r="FFD28" s="74"/>
      <c r="FFE28" s="85"/>
      <c r="FFF28" s="80"/>
      <c r="FFG28" s="80"/>
      <c r="FFH28" s="85"/>
      <c r="FFI28" s="77"/>
      <c r="FFJ28" s="74"/>
      <c r="FFK28" s="74"/>
      <c r="FFL28" s="85"/>
      <c r="FFM28" s="74"/>
      <c r="FFN28" s="74"/>
      <c r="FFO28" s="85"/>
      <c r="FFP28" s="74"/>
      <c r="FFQ28" s="74"/>
      <c r="FFR28" s="85"/>
      <c r="FFS28" s="74"/>
      <c r="FFT28" s="74"/>
      <c r="FFU28" s="85"/>
      <c r="FFV28" s="80"/>
      <c r="FFW28" s="80"/>
      <c r="FFX28" s="85"/>
      <c r="FFY28" s="77"/>
      <c r="FFZ28" s="74"/>
      <c r="FGA28" s="74"/>
      <c r="FGB28" s="85"/>
      <c r="FGC28" s="74"/>
      <c r="FGD28" s="74"/>
      <c r="FGE28" s="85"/>
      <c r="FGF28" s="74"/>
      <c r="FGG28" s="74"/>
      <c r="FGH28" s="85"/>
      <c r="FGI28" s="74"/>
      <c r="FGJ28" s="74"/>
      <c r="FGK28" s="85"/>
      <c r="FGL28" s="80"/>
      <c r="FGM28" s="80"/>
      <c r="FGN28" s="85"/>
      <c r="FGO28" s="77"/>
      <c r="FGP28" s="74"/>
      <c r="FGQ28" s="74"/>
      <c r="FGR28" s="85"/>
      <c r="FGS28" s="74"/>
      <c r="FGT28" s="74"/>
      <c r="FGU28" s="85"/>
      <c r="FGV28" s="74"/>
      <c r="FGW28" s="74"/>
      <c r="FGX28" s="85"/>
      <c r="FGY28" s="74"/>
      <c r="FGZ28" s="74"/>
      <c r="FHA28" s="85"/>
      <c r="FHB28" s="80"/>
      <c r="FHC28" s="80"/>
      <c r="FHD28" s="85"/>
      <c r="FHE28" s="77"/>
      <c r="FHF28" s="74"/>
      <c r="FHG28" s="74"/>
      <c r="FHH28" s="85"/>
      <c r="FHI28" s="74"/>
      <c r="FHJ28" s="74"/>
      <c r="FHK28" s="85"/>
      <c r="FHL28" s="74"/>
      <c r="FHM28" s="74"/>
      <c r="FHN28" s="85"/>
      <c r="FHO28" s="74"/>
      <c r="FHP28" s="74"/>
      <c r="FHQ28" s="85"/>
      <c r="FHR28" s="80"/>
      <c r="FHS28" s="80"/>
      <c r="FHT28" s="85"/>
      <c r="FHU28" s="77"/>
      <c r="FHV28" s="74"/>
      <c r="FHW28" s="74"/>
      <c r="FHX28" s="85"/>
      <c r="FHY28" s="74"/>
      <c r="FHZ28" s="74"/>
      <c r="FIA28" s="85"/>
      <c r="FIB28" s="74"/>
      <c r="FIC28" s="74"/>
      <c r="FID28" s="85"/>
      <c r="FIE28" s="74"/>
      <c r="FIF28" s="74"/>
      <c r="FIG28" s="85"/>
      <c r="FIH28" s="80"/>
      <c r="FII28" s="80"/>
      <c r="FIJ28" s="85"/>
      <c r="FIK28" s="77"/>
      <c r="FIL28" s="74"/>
      <c r="FIM28" s="74"/>
      <c r="FIN28" s="85"/>
      <c r="FIO28" s="74"/>
      <c r="FIP28" s="74"/>
      <c r="FIQ28" s="85"/>
      <c r="FIR28" s="74"/>
      <c r="FIS28" s="74"/>
      <c r="FIT28" s="85"/>
      <c r="FIU28" s="74"/>
      <c r="FIV28" s="74"/>
      <c r="FIW28" s="85"/>
      <c r="FIX28" s="80"/>
      <c r="FIY28" s="80"/>
      <c r="FIZ28" s="85"/>
      <c r="FJA28" s="77"/>
      <c r="FJB28" s="74"/>
      <c r="FJC28" s="74"/>
      <c r="FJD28" s="85"/>
      <c r="FJE28" s="74"/>
      <c r="FJF28" s="74"/>
      <c r="FJG28" s="85"/>
      <c r="FJH28" s="74"/>
      <c r="FJI28" s="74"/>
      <c r="FJJ28" s="85"/>
      <c r="FJK28" s="74"/>
      <c r="FJL28" s="74"/>
      <c r="FJM28" s="85"/>
      <c r="FJN28" s="80"/>
      <c r="FJO28" s="80"/>
      <c r="FJP28" s="85"/>
      <c r="FJQ28" s="77"/>
      <c r="FJR28" s="74"/>
      <c r="FJS28" s="74"/>
      <c r="FJT28" s="85"/>
      <c r="FJU28" s="74"/>
      <c r="FJV28" s="74"/>
      <c r="FJW28" s="85"/>
      <c r="FJX28" s="74"/>
      <c r="FJY28" s="74"/>
      <c r="FJZ28" s="85"/>
      <c r="FKA28" s="74"/>
      <c r="FKB28" s="74"/>
      <c r="FKC28" s="85"/>
      <c r="FKD28" s="80"/>
      <c r="FKE28" s="80"/>
      <c r="FKF28" s="85"/>
      <c r="FKG28" s="77"/>
      <c r="FKH28" s="74"/>
      <c r="FKI28" s="74"/>
      <c r="FKJ28" s="85"/>
      <c r="FKK28" s="74"/>
      <c r="FKL28" s="74"/>
      <c r="FKM28" s="85"/>
      <c r="FKN28" s="74"/>
      <c r="FKO28" s="74"/>
      <c r="FKP28" s="85"/>
      <c r="FKQ28" s="74"/>
      <c r="FKR28" s="74"/>
      <c r="FKS28" s="85"/>
      <c r="FKT28" s="80"/>
      <c r="FKU28" s="80"/>
      <c r="FKV28" s="85"/>
      <c r="FKW28" s="77"/>
      <c r="FKX28" s="74"/>
      <c r="FKY28" s="74"/>
      <c r="FKZ28" s="85"/>
      <c r="FLA28" s="74"/>
      <c r="FLB28" s="74"/>
      <c r="FLC28" s="85"/>
      <c r="FLD28" s="74"/>
      <c r="FLE28" s="74"/>
      <c r="FLF28" s="85"/>
      <c r="FLG28" s="74"/>
      <c r="FLH28" s="74"/>
      <c r="FLI28" s="85"/>
      <c r="FLJ28" s="80"/>
      <c r="FLK28" s="80"/>
      <c r="FLL28" s="85"/>
      <c r="FLM28" s="77"/>
      <c r="FLN28" s="74"/>
      <c r="FLO28" s="74"/>
      <c r="FLP28" s="85"/>
      <c r="FLQ28" s="74"/>
      <c r="FLR28" s="74"/>
      <c r="FLS28" s="85"/>
      <c r="FLT28" s="74"/>
      <c r="FLU28" s="74"/>
      <c r="FLV28" s="85"/>
      <c r="FLW28" s="74"/>
      <c r="FLX28" s="74"/>
      <c r="FLY28" s="85"/>
      <c r="FLZ28" s="80"/>
      <c r="FMA28" s="80"/>
      <c r="FMB28" s="85"/>
      <c r="FMC28" s="77"/>
      <c r="FMD28" s="74"/>
      <c r="FME28" s="74"/>
      <c r="FMF28" s="85"/>
      <c r="FMG28" s="74"/>
      <c r="FMH28" s="74"/>
      <c r="FMI28" s="85"/>
      <c r="FMJ28" s="74"/>
      <c r="FMK28" s="74"/>
      <c r="FML28" s="85"/>
      <c r="FMM28" s="74"/>
      <c r="FMN28" s="74"/>
      <c r="FMO28" s="85"/>
      <c r="FMP28" s="80"/>
      <c r="FMQ28" s="80"/>
      <c r="FMR28" s="85"/>
      <c r="FMS28" s="77"/>
      <c r="FMT28" s="74"/>
      <c r="FMU28" s="74"/>
      <c r="FMV28" s="85"/>
      <c r="FMW28" s="74"/>
      <c r="FMX28" s="74"/>
      <c r="FMY28" s="85"/>
      <c r="FMZ28" s="74"/>
      <c r="FNA28" s="74"/>
      <c r="FNB28" s="85"/>
      <c r="FNC28" s="74"/>
      <c r="FND28" s="74"/>
      <c r="FNE28" s="85"/>
      <c r="FNF28" s="80"/>
      <c r="FNG28" s="80"/>
      <c r="FNH28" s="85"/>
      <c r="FNI28" s="77"/>
      <c r="FNJ28" s="74"/>
      <c r="FNK28" s="74"/>
      <c r="FNL28" s="85"/>
      <c r="FNM28" s="74"/>
      <c r="FNN28" s="74"/>
      <c r="FNO28" s="85"/>
      <c r="FNP28" s="74"/>
      <c r="FNQ28" s="74"/>
      <c r="FNR28" s="85"/>
      <c r="FNS28" s="74"/>
      <c r="FNT28" s="74"/>
      <c r="FNU28" s="85"/>
      <c r="FNV28" s="80"/>
      <c r="FNW28" s="80"/>
      <c r="FNX28" s="85"/>
      <c r="FNY28" s="77"/>
      <c r="FNZ28" s="74"/>
      <c r="FOA28" s="74"/>
      <c r="FOB28" s="85"/>
      <c r="FOC28" s="74"/>
      <c r="FOD28" s="74"/>
      <c r="FOE28" s="85"/>
      <c r="FOF28" s="74"/>
      <c r="FOG28" s="74"/>
      <c r="FOH28" s="85"/>
      <c r="FOI28" s="74"/>
      <c r="FOJ28" s="74"/>
      <c r="FOK28" s="85"/>
      <c r="FOL28" s="80"/>
      <c r="FOM28" s="80"/>
      <c r="FON28" s="85"/>
      <c r="FOO28" s="77"/>
      <c r="FOP28" s="74"/>
      <c r="FOQ28" s="74"/>
      <c r="FOR28" s="85"/>
      <c r="FOS28" s="74"/>
      <c r="FOT28" s="74"/>
      <c r="FOU28" s="85"/>
      <c r="FOV28" s="74"/>
      <c r="FOW28" s="74"/>
      <c r="FOX28" s="85"/>
      <c r="FOY28" s="74"/>
      <c r="FOZ28" s="74"/>
      <c r="FPA28" s="85"/>
      <c r="FPB28" s="80"/>
      <c r="FPC28" s="80"/>
      <c r="FPD28" s="85"/>
      <c r="FPE28" s="77"/>
      <c r="FPF28" s="74"/>
      <c r="FPG28" s="74"/>
      <c r="FPH28" s="85"/>
      <c r="FPI28" s="74"/>
      <c r="FPJ28" s="74"/>
      <c r="FPK28" s="85"/>
      <c r="FPL28" s="74"/>
      <c r="FPM28" s="74"/>
      <c r="FPN28" s="85"/>
      <c r="FPO28" s="74"/>
      <c r="FPP28" s="74"/>
      <c r="FPQ28" s="85"/>
      <c r="FPR28" s="80"/>
      <c r="FPS28" s="80"/>
      <c r="FPT28" s="85"/>
      <c r="FPU28" s="77"/>
      <c r="FPV28" s="74"/>
      <c r="FPW28" s="74"/>
      <c r="FPX28" s="85"/>
      <c r="FPY28" s="74"/>
      <c r="FPZ28" s="74"/>
      <c r="FQA28" s="85"/>
      <c r="FQB28" s="74"/>
      <c r="FQC28" s="74"/>
      <c r="FQD28" s="85"/>
      <c r="FQE28" s="74"/>
      <c r="FQF28" s="74"/>
      <c r="FQG28" s="85"/>
      <c r="FQH28" s="80"/>
      <c r="FQI28" s="80"/>
      <c r="FQJ28" s="85"/>
      <c r="FQK28" s="77"/>
      <c r="FQL28" s="74"/>
      <c r="FQM28" s="74"/>
      <c r="FQN28" s="85"/>
      <c r="FQO28" s="74"/>
      <c r="FQP28" s="74"/>
      <c r="FQQ28" s="85"/>
      <c r="FQR28" s="74"/>
      <c r="FQS28" s="74"/>
      <c r="FQT28" s="85"/>
      <c r="FQU28" s="74"/>
      <c r="FQV28" s="74"/>
      <c r="FQW28" s="85"/>
      <c r="FQX28" s="80"/>
      <c r="FQY28" s="80"/>
      <c r="FQZ28" s="85"/>
      <c r="FRA28" s="77"/>
      <c r="FRB28" s="74"/>
      <c r="FRC28" s="74"/>
      <c r="FRD28" s="85"/>
      <c r="FRE28" s="74"/>
      <c r="FRF28" s="74"/>
      <c r="FRG28" s="85"/>
      <c r="FRH28" s="74"/>
      <c r="FRI28" s="74"/>
      <c r="FRJ28" s="85"/>
      <c r="FRK28" s="74"/>
      <c r="FRL28" s="74"/>
      <c r="FRM28" s="85"/>
      <c r="FRN28" s="80"/>
      <c r="FRO28" s="80"/>
      <c r="FRP28" s="85"/>
      <c r="FRQ28" s="77"/>
      <c r="FRR28" s="74"/>
      <c r="FRS28" s="74"/>
      <c r="FRT28" s="85"/>
      <c r="FRU28" s="74"/>
      <c r="FRV28" s="74"/>
      <c r="FRW28" s="85"/>
      <c r="FRX28" s="74"/>
      <c r="FRY28" s="74"/>
      <c r="FRZ28" s="85"/>
      <c r="FSA28" s="74"/>
      <c r="FSB28" s="74"/>
      <c r="FSC28" s="85"/>
      <c r="FSD28" s="80"/>
      <c r="FSE28" s="80"/>
      <c r="FSF28" s="85"/>
      <c r="FSG28" s="77"/>
      <c r="FSH28" s="74"/>
      <c r="FSI28" s="74"/>
      <c r="FSJ28" s="85"/>
      <c r="FSK28" s="74"/>
      <c r="FSL28" s="74"/>
      <c r="FSM28" s="85"/>
      <c r="FSN28" s="74"/>
      <c r="FSO28" s="74"/>
      <c r="FSP28" s="85"/>
      <c r="FSQ28" s="74"/>
      <c r="FSR28" s="74"/>
      <c r="FSS28" s="85"/>
      <c r="FST28" s="80"/>
      <c r="FSU28" s="80"/>
      <c r="FSV28" s="85"/>
      <c r="FSW28" s="77"/>
      <c r="FSX28" s="74"/>
      <c r="FSY28" s="74"/>
      <c r="FSZ28" s="85"/>
      <c r="FTA28" s="74"/>
      <c r="FTB28" s="74"/>
      <c r="FTC28" s="85"/>
      <c r="FTD28" s="74"/>
      <c r="FTE28" s="74"/>
      <c r="FTF28" s="85"/>
      <c r="FTG28" s="74"/>
      <c r="FTH28" s="74"/>
      <c r="FTI28" s="85"/>
      <c r="FTJ28" s="80"/>
      <c r="FTK28" s="80"/>
      <c r="FTL28" s="85"/>
      <c r="FTM28" s="77"/>
      <c r="FTN28" s="74"/>
      <c r="FTO28" s="74"/>
      <c r="FTP28" s="85"/>
      <c r="FTQ28" s="74"/>
      <c r="FTR28" s="74"/>
      <c r="FTS28" s="85"/>
      <c r="FTT28" s="74"/>
      <c r="FTU28" s="74"/>
      <c r="FTV28" s="85"/>
      <c r="FTW28" s="74"/>
      <c r="FTX28" s="74"/>
      <c r="FTY28" s="85"/>
      <c r="FTZ28" s="80"/>
      <c r="FUA28" s="80"/>
      <c r="FUB28" s="85"/>
      <c r="FUC28" s="77"/>
      <c r="FUD28" s="74"/>
      <c r="FUE28" s="74"/>
      <c r="FUF28" s="85"/>
      <c r="FUG28" s="74"/>
      <c r="FUH28" s="74"/>
      <c r="FUI28" s="85"/>
      <c r="FUJ28" s="74"/>
      <c r="FUK28" s="74"/>
      <c r="FUL28" s="85"/>
      <c r="FUM28" s="74"/>
      <c r="FUN28" s="74"/>
      <c r="FUO28" s="85"/>
      <c r="FUP28" s="80"/>
      <c r="FUQ28" s="80"/>
      <c r="FUR28" s="85"/>
      <c r="FUS28" s="77"/>
      <c r="FUT28" s="74"/>
      <c r="FUU28" s="74"/>
      <c r="FUV28" s="85"/>
      <c r="FUW28" s="74"/>
      <c r="FUX28" s="74"/>
      <c r="FUY28" s="85"/>
      <c r="FUZ28" s="74"/>
      <c r="FVA28" s="74"/>
      <c r="FVB28" s="85"/>
      <c r="FVC28" s="74"/>
      <c r="FVD28" s="74"/>
      <c r="FVE28" s="85"/>
      <c r="FVF28" s="80"/>
      <c r="FVG28" s="80"/>
      <c r="FVH28" s="85"/>
      <c r="FVI28" s="77"/>
      <c r="FVJ28" s="74"/>
      <c r="FVK28" s="74"/>
      <c r="FVL28" s="85"/>
      <c r="FVM28" s="74"/>
      <c r="FVN28" s="74"/>
      <c r="FVO28" s="85"/>
      <c r="FVP28" s="74"/>
      <c r="FVQ28" s="74"/>
      <c r="FVR28" s="85"/>
      <c r="FVS28" s="74"/>
      <c r="FVT28" s="74"/>
      <c r="FVU28" s="85"/>
      <c r="FVV28" s="80"/>
      <c r="FVW28" s="80"/>
      <c r="FVX28" s="85"/>
      <c r="FVY28" s="77"/>
      <c r="FVZ28" s="74"/>
      <c r="FWA28" s="74"/>
      <c r="FWB28" s="85"/>
      <c r="FWC28" s="74"/>
      <c r="FWD28" s="74"/>
      <c r="FWE28" s="85"/>
      <c r="FWF28" s="74"/>
      <c r="FWG28" s="74"/>
      <c r="FWH28" s="85"/>
      <c r="FWI28" s="74"/>
      <c r="FWJ28" s="74"/>
      <c r="FWK28" s="85"/>
      <c r="FWL28" s="80"/>
      <c r="FWM28" s="80"/>
      <c r="FWN28" s="85"/>
      <c r="FWO28" s="77"/>
      <c r="FWP28" s="74"/>
      <c r="FWQ28" s="74"/>
      <c r="FWR28" s="85"/>
      <c r="FWS28" s="74"/>
      <c r="FWT28" s="74"/>
      <c r="FWU28" s="85"/>
      <c r="FWV28" s="74"/>
      <c r="FWW28" s="74"/>
      <c r="FWX28" s="85"/>
      <c r="FWY28" s="74"/>
      <c r="FWZ28" s="74"/>
      <c r="FXA28" s="85"/>
      <c r="FXB28" s="80"/>
      <c r="FXC28" s="80"/>
      <c r="FXD28" s="85"/>
      <c r="FXE28" s="77"/>
      <c r="FXF28" s="74"/>
      <c r="FXG28" s="74"/>
      <c r="FXH28" s="85"/>
      <c r="FXI28" s="74"/>
      <c r="FXJ28" s="74"/>
      <c r="FXK28" s="85"/>
      <c r="FXL28" s="74"/>
      <c r="FXM28" s="74"/>
      <c r="FXN28" s="85"/>
      <c r="FXO28" s="74"/>
      <c r="FXP28" s="74"/>
      <c r="FXQ28" s="85"/>
      <c r="FXR28" s="80"/>
      <c r="FXS28" s="80"/>
      <c r="FXT28" s="85"/>
      <c r="FXU28" s="77"/>
      <c r="FXV28" s="74"/>
      <c r="FXW28" s="74"/>
      <c r="FXX28" s="85"/>
      <c r="FXY28" s="74"/>
      <c r="FXZ28" s="74"/>
      <c r="FYA28" s="85"/>
      <c r="FYB28" s="74"/>
      <c r="FYC28" s="74"/>
      <c r="FYD28" s="85"/>
      <c r="FYE28" s="74"/>
      <c r="FYF28" s="74"/>
      <c r="FYG28" s="85"/>
      <c r="FYH28" s="80"/>
      <c r="FYI28" s="80"/>
      <c r="FYJ28" s="85"/>
      <c r="FYK28" s="77"/>
      <c r="FYL28" s="74"/>
      <c r="FYM28" s="74"/>
      <c r="FYN28" s="85"/>
      <c r="FYO28" s="74"/>
      <c r="FYP28" s="74"/>
      <c r="FYQ28" s="85"/>
      <c r="FYR28" s="74"/>
      <c r="FYS28" s="74"/>
      <c r="FYT28" s="85"/>
      <c r="FYU28" s="74"/>
      <c r="FYV28" s="74"/>
      <c r="FYW28" s="85"/>
      <c r="FYX28" s="80"/>
      <c r="FYY28" s="80"/>
      <c r="FYZ28" s="85"/>
      <c r="FZA28" s="77"/>
      <c r="FZB28" s="74"/>
      <c r="FZC28" s="74"/>
      <c r="FZD28" s="85"/>
      <c r="FZE28" s="74"/>
      <c r="FZF28" s="74"/>
      <c r="FZG28" s="85"/>
      <c r="FZH28" s="74"/>
      <c r="FZI28" s="74"/>
      <c r="FZJ28" s="85"/>
      <c r="FZK28" s="74"/>
      <c r="FZL28" s="74"/>
      <c r="FZM28" s="85"/>
      <c r="FZN28" s="80"/>
      <c r="FZO28" s="80"/>
      <c r="FZP28" s="85"/>
      <c r="FZQ28" s="77"/>
      <c r="FZR28" s="74"/>
      <c r="FZS28" s="74"/>
      <c r="FZT28" s="85"/>
      <c r="FZU28" s="74"/>
      <c r="FZV28" s="74"/>
      <c r="FZW28" s="85"/>
      <c r="FZX28" s="74"/>
      <c r="FZY28" s="74"/>
      <c r="FZZ28" s="85"/>
      <c r="GAA28" s="74"/>
      <c r="GAB28" s="74"/>
      <c r="GAC28" s="85"/>
      <c r="GAD28" s="80"/>
      <c r="GAE28" s="80"/>
      <c r="GAF28" s="85"/>
      <c r="GAG28" s="77"/>
      <c r="GAH28" s="74"/>
      <c r="GAI28" s="74"/>
      <c r="GAJ28" s="85"/>
      <c r="GAK28" s="74"/>
      <c r="GAL28" s="74"/>
      <c r="GAM28" s="85"/>
      <c r="GAN28" s="74"/>
      <c r="GAO28" s="74"/>
      <c r="GAP28" s="85"/>
      <c r="GAQ28" s="74"/>
      <c r="GAR28" s="74"/>
      <c r="GAS28" s="85"/>
      <c r="GAT28" s="80"/>
      <c r="GAU28" s="80"/>
      <c r="GAV28" s="85"/>
      <c r="GAW28" s="77"/>
      <c r="GAX28" s="74"/>
      <c r="GAY28" s="74"/>
      <c r="GAZ28" s="85"/>
      <c r="GBA28" s="74"/>
      <c r="GBB28" s="74"/>
      <c r="GBC28" s="85"/>
      <c r="GBD28" s="74"/>
      <c r="GBE28" s="74"/>
      <c r="GBF28" s="85"/>
      <c r="GBG28" s="74"/>
      <c r="GBH28" s="74"/>
      <c r="GBI28" s="85"/>
      <c r="GBJ28" s="80"/>
      <c r="GBK28" s="80"/>
      <c r="GBL28" s="85"/>
      <c r="GBM28" s="77"/>
      <c r="GBN28" s="74"/>
      <c r="GBO28" s="74"/>
      <c r="GBP28" s="85"/>
      <c r="GBQ28" s="74"/>
      <c r="GBR28" s="74"/>
      <c r="GBS28" s="85"/>
      <c r="GBT28" s="74"/>
      <c r="GBU28" s="74"/>
      <c r="GBV28" s="85"/>
      <c r="GBW28" s="74"/>
      <c r="GBX28" s="74"/>
      <c r="GBY28" s="85"/>
      <c r="GBZ28" s="80"/>
      <c r="GCA28" s="80"/>
      <c r="GCB28" s="85"/>
      <c r="GCC28" s="77"/>
      <c r="GCD28" s="74"/>
      <c r="GCE28" s="74"/>
      <c r="GCF28" s="85"/>
      <c r="GCG28" s="74"/>
      <c r="GCH28" s="74"/>
      <c r="GCI28" s="85"/>
      <c r="GCJ28" s="74"/>
      <c r="GCK28" s="74"/>
      <c r="GCL28" s="85"/>
      <c r="GCM28" s="74"/>
      <c r="GCN28" s="74"/>
      <c r="GCO28" s="85"/>
      <c r="GCP28" s="80"/>
      <c r="GCQ28" s="80"/>
      <c r="GCR28" s="85"/>
      <c r="GCS28" s="77"/>
      <c r="GCT28" s="74"/>
      <c r="GCU28" s="74"/>
      <c r="GCV28" s="85"/>
      <c r="GCW28" s="74"/>
      <c r="GCX28" s="74"/>
      <c r="GCY28" s="85"/>
      <c r="GCZ28" s="74"/>
      <c r="GDA28" s="74"/>
      <c r="GDB28" s="85"/>
      <c r="GDC28" s="74"/>
      <c r="GDD28" s="74"/>
      <c r="GDE28" s="85"/>
      <c r="GDF28" s="80"/>
      <c r="GDG28" s="80"/>
      <c r="GDH28" s="85"/>
      <c r="GDI28" s="77"/>
      <c r="GDJ28" s="74"/>
      <c r="GDK28" s="74"/>
      <c r="GDL28" s="85"/>
      <c r="GDM28" s="74"/>
      <c r="GDN28" s="74"/>
      <c r="GDO28" s="85"/>
      <c r="GDP28" s="74"/>
      <c r="GDQ28" s="74"/>
      <c r="GDR28" s="85"/>
      <c r="GDS28" s="74"/>
      <c r="GDT28" s="74"/>
      <c r="GDU28" s="85"/>
      <c r="GDV28" s="80"/>
      <c r="GDW28" s="80"/>
      <c r="GDX28" s="85"/>
      <c r="GDY28" s="77"/>
      <c r="GDZ28" s="74"/>
      <c r="GEA28" s="74"/>
      <c r="GEB28" s="85"/>
      <c r="GEC28" s="74"/>
      <c r="GED28" s="74"/>
      <c r="GEE28" s="85"/>
      <c r="GEF28" s="74"/>
      <c r="GEG28" s="74"/>
      <c r="GEH28" s="85"/>
      <c r="GEI28" s="74"/>
      <c r="GEJ28" s="74"/>
      <c r="GEK28" s="85"/>
      <c r="GEL28" s="80"/>
      <c r="GEM28" s="80"/>
      <c r="GEN28" s="85"/>
      <c r="GEO28" s="77"/>
      <c r="GEP28" s="74"/>
      <c r="GEQ28" s="74"/>
      <c r="GER28" s="85"/>
      <c r="GES28" s="74"/>
      <c r="GET28" s="74"/>
      <c r="GEU28" s="85"/>
      <c r="GEV28" s="74"/>
      <c r="GEW28" s="74"/>
      <c r="GEX28" s="85"/>
      <c r="GEY28" s="74"/>
      <c r="GEZ28" s="74"/>
      <c r="GFA28" s="85"/>
      <c r="GFB28" s="80"/>
      <c r="GFC28" s="80"/>
      <c r="GFD28" s="85"/>
      <c r="GFE28" s="77"/>
      <c r="GFF28" s="74"/>
      <c r="GFG28" s="74"/>
      <c r="GFH28" s="85"/>
      <c r="GFI28" s="74"/>
      <c r="GFJ28" s="74"/>
      <c r="GFK28" s="85"/>
      <c r="GFL28" s="74"/>
      <c r="GFM28" s="74"/>
      <c r="GFN28" s="85"/>
      <c r="GFO28" s="74"/>
      <c r="GFP28" s="74"/>
      <c r="GFQ28" s="85"/>
      <c r="GFR28" s="80"/>
      <c r="GFS28" s="80"/>
      <c r="GFT28" s="85"/>
      <c r="GFU28" s="77"/>
      <c r="GFV28" s="74"/>
      <c r="GFW28" s="74"/>
      <c r="GFX28" s="85"/>
      <c r="GFY28" s="74"/>
      <c r="GFZ28" s="74"/>
      <c r="GGA28" s="85"/>
      <c r="GGB28" s="74"/>
      <c r="GGC28" s="74"/>
      <c r="GGD28" s="85"/>
      <c r="GGE28" s="74"/>
      <c r="GGF28" s="74"/>
      <c r="GGG28" s="85"/>
      <c r="GGH28" s="80"/>
      <c r="GGI28" s="80"/>
      <c r="GGJ28" s="85"/>
      <c r="GGK28" s="77"/>
      <c r="GGL28" s="74"/>
      <c r="GGM28" s="74"/>
      <c r="GGN28" s="85"/>
      <c r="GGO28" s="74"/>
      <c r="GGP28" s="74"/>
      <c r="GGQ28" s="85"/>
      <c r="GGR28" s="74"/>
      <c r="GGS28" s="74"/>
      <c r="GGT28" s="85"/>
      <c r="GGU28" s="74"/>
      <c r="GGV28" s="74"/>
      <c r="GGW28" s="85"/>
      <c r="GGX28" s="80"/>
      <c r="GGY28" s="80"/>
      <c r="GGZ28" s="85"/>
      <c r="GHA28" s="77"/>
      <c r="GHB28" s="74"/>
      <c r="GHC28" s="74"/>
      <c r="GHD28" s="85"/>
      <c r="GHE28" s="74"/>
      <c r="GHF28" s="74"/>
      <c r="GHG28" s="85"/>
      <c r="GHH28" s="74"/>
      <c r="GHI28" s="74"/>
      <c r="GHJ28" s="85"/>
      <c r="GHK28" s="74"/>
      <c r="GHL28" s="74"/>
      <c r="GHM28" s="85"/>
      <c r="GHN28" s="80"/>
      <c r="GHO28" s="80"/>
      <c r="GHP28" s="85"/>
      <c r="GHQ28" s="77"/>
      <c r="GHR28" s="74"/>
      <c r="GHS28" s="74"/>
      <c r="GHT28" s="85"/>
      <c r="GHU28" s="74"/>
      <c r="GHV28" s="74"/>
      <c r="GHW28" s="85"/>
      <c r="GHX28" s="74"/>
      <c r="GHY28" s="74"/>
      <c r="GHZ28" s="85"/>
      <c r="GIA28" s="74"/>
      <c r="GIB28" s="74"/>
      <c r="GIC28" s="85"/>
      <c r="GID28" s="80"/>
      <c r="GIE28" s="80"/>
      <c r="GIF28" s="85"/>
      <c r="GIG28" s="77"/>
      <c r="GIH28" s="74"/>
      <c r="GII28" s="74"/>
      <c r="GIJ28" s="85"/>
      <c r="GIK28" s="74"/>
      <c r="GIL28" s="74"/>
      <c r="GIM28" s="85"/>
      <c r="GIN28" s="74"/>
      <c r="GIO28" s="74"/>
      <c r="GIP28" s="85"/>
      <c r="GIQ28" s="74"/>
      <c r="GIR28" s="74"/>
      <c r="GIS28" s="85"/>
      <c r="GIT28" s="80"/>
      <c r="GIU28" s="80"/>
      <c r="GIV28" s="85"/>
      <c r="GIW28" s="77"/>
      <c r="GIX28" s="74"/>
      <c r="GIY28" s="74"/>
      <c r="GIZ28" s="85"/>
      <c r="GJA28" s="74"/>
      <c r="GJB28" s="74"/>
      <c r="GJC28" s="85"/>
      <c r="GJD28" s="74"/>
      <c r="GJE28" s="74"/>
      <c r="GJF28" s="85"/>
      <c r="GJG28" s="74"/>
      <c r="GJH28" s="74"/>
      <c r="GJI28" s="85"/>
      <c r="GJJ28" s="80"/>
      <c r="GJK28" s="80"/>
      <c r="GJL28" s="85"/>
      <c r="GJM28" s="77"/>
      <c r="GJN28" s="74"/>
      <c r="GJO28" s="74"/>
      <c r="GJP28" s="85"/>
      <c r="GJQ28" s="74"/>
      <c r="GJR28" s="74"/>
      <c r="GJS28" s="85"/>
      <c r="GJT28" s="74"/>
      <c r="GJU28" s="74"/>
      <c r="GJV28" s="85"/>
      <c r="GJW28" s="74"/>
      <c r="GJX28" s="74"/>
      <c r="GJY28" s="85"/>
      <c r="GJZ28" s="80"/>
      <c r="GKA28" s="80"/>
      <c r="GKB28" s="85"/>
      <c r="GKC28" s="77"/>
      <c r="GKD28" s="74"/>
      <c r="GKE28" s="74"/>
      <c r="GKF28" s="85"/>
      <c r="GKG28" s="74"/>
      <c r="GKH28" s="74"/>
      <c r="GKI28" s="85"/>
      <c r="GKJ28" s="74"/>
      <c r="GKK28" s="74"/>
      <c r="GKL28" s="85"/>
      <c r="GKM28" s="74"/>
      <c r="GKN28" s="74"/>
      <c r="GKO28" s="85"/>
      <c r="GKP28" s="80"/>
      <c r="GKQ28" s="80"/>
      <c r="GKR28" s="85"/>
      <c r="GKS28" s="77"/>
      <c r="GKT28" s="74"/>
      <c r="GKU28" s="74"/>
      <c r="GKV28" s="85"/>
      <c r="GKW28" s="74"/>
      <c r="GKX28" s="74"/>
      <c r="GKY28" s="85"/>
      <c r="GKZ28" s="74"/>
      <c r="GLA28" s="74"/>
      <c r="GLB28" s="85"/>
      <c r="GLC28" s="74"/>
      <c r="GLD28" s="74"/>
      <c r="GLE28" s="85"/>
      <c r="GLF28" s="80"/>
      <c r="GLG28" s="80"/>
      <c r="GLH28" s="85"/>
      <c r="GLI28" s="77"/>
      <c r="GLJ28" s="74"/>
      <c r="GLK28" s="74"/>
      <c r="GLL28" s="85"/>
      <c r="GLM28" s="74"/>
      <c r="GLN28" s="74"/>
      <c r="GLO28" s="85"/>
      <c r="GLP28" s="74"/>
      <c r="GLQ28" s="74"/>
      <c r="GLR28" s="85"/>
      <c r="GLS28" s="74"/>
      <c r="GLT28" s="74"/>
      <c r="GLU28" s="85"/>
      <c r="GLV28" s="80"/>
      <c r="GLW28" s="80"/>
      <c r="GLX28" s="85"/>
      <c r="GLY28" s="77"/>
      <c r="GLZ28" s="74"/>
      <c r="GMA28" s="74"/>
      <c r="GMB28" s="85"/>
      <c r="GMC28" s="74"/>
      <c r="GMD28" s="74"/>
      <c r="GME28" s="85"/>
      <c r="GMF28" s="74"/>
      <c r="GMG28" s="74"/>
      <c r="GMH28" s="85"/>
      <c r="GMI28" s="74"/>
      <c r="GMJ28" s="74"/>
      <c r="GMK28" s="85"/>
      <c r="GML28" s="80"/>
      <c r="GMM28" s="80"/>
      <c r="GMN28" s="85"/>
      <c r="GMO28" s="77"/>
      <c r="GMP28" s="74"/>
      <c r="GMQ28" s="74"/>
      <c r="GMR28" s="85"/>
      <c r="GMS28" s="74"/>
      <c r="GMT28" s="74"/>
      <c r="GMU28" s="85"/>
      <c r="GMV28" s="74"/>
      <c r="GMW28" s="74"/>
      <c r="GMX28" s="85"/>
      <c r="GMY28" s="74"/>
      <c r="GMZ28" s="74"/>
      <c r="GNA28" s="85"/>
      <c r="GNB28" s="80"/>
      <c r="GNC28" s="80"/>
      <c r="GND28" s="85"/>
      <c r="GNE28" s="77"/>
      <c r="GNF28" s="74"/>
      <c r="GNG28" s="74"/>
      <c r="GNH28" s="85"/>
      <c r="GNI28" s="74"/>
      <c r="GNJ28" s="74"/>
      <c r="GNK28" s="85"/>
      <c r="GNL28" s="74"/>
      <c r="GNM28" s="74"/>
      <c r="GNN28" s="85"/>
      <c r="GNO28" s="74"/>
      <c r="GNP28" s="74"/>
      <c r="GNQ28" s="85"/>
      <c r="GNR28" s="80"/>
      <c r="GNS28" s="80"/>
      <c r="GNT28" s="85"/>
      <c r="GNU28" s="77"/>
      <c r="GNV28" s="74"/>
      <c r="GNW28" s="74"/>
      <c r="GNX28" s="85"/>
      <c r="GNY28" s="74"/>
      <c r="GNZ28" s="74"/>
      <c r="GOA28" s="85"/>
      <c r="GOB28" s="74"/>
      <c r="GOC28" s="74"/>
      <c r="GOD28" s="85"/>
      <c r="GOE28" s="74"/>
      <c r="GOF28" s="74"/>
      <c r="GOG28" s="85"/>
      <c r="GOH28" s="80"/>
      <c r="GOI28" s="80"/>
      <c r="GOJ28" s="85"/>
      <c r="GOK28" s="77"/>
      <c r="GOL28" s="74"/>
      <c r="GOM28" s="74"/>
      <c r="GON28" s="85"/>
      <c r="GOO28" s="74"/>
      <c r="GOP28" s="74"/>
      <c r="GOQ28" s="85"/>
      <c r="GOR28" s="74"/>
      <c r="GOS28" s="74"/>
      <c r="GOT28" s="85"/>
      <c r="GOU28" s="74"/>
      <c r="GOV28" s="74"/>
      <c r="GOW28" s="85"/>
      <c r="GOX28" s="80"/>
      <c r="GOY28" s="80"/>
      <c r="GOZ28" s="85"/>
      <c r="GPA28" s="77"/>
      <c r="GPB28" s="74"/>
      <c r="GPC28" s="74"/>
      <c r="GPD28" s="85"/>
      <c r="GPE28" s="74"/>
      <c r="GPF28" s="74"/>
      <c r="GPG28" s="85"/>
      <c r="GPH28" s="74"/>
      <c r="GPI28" s="74"/>
      <c r="GPJ28" s="85"/>
      <c r="GPK28" s="74"/>
      <c r="GPL28" s="74"/>
      <c r="GPM28" s="85"/>
      <c r="GPN28" s="80"/>
      <c r="GPO28" s="80"/>
      <c r="GPP28" s="85"/>
      <c r="GPQ28" s="77"/>
      <c r="GPR28" s="74"/>
      <c r="GPS28" s="74"/>
      <c r="GPT28" s="85"/>
      <c r="GPU28" s="74"/>
      <c r="GPV28" s="74"/>
      <c r="GPW28" s="85"/>
      <c r="GPX28" s="74"/>
      <c r="GPY28" s="74"/>
      <c r="GPZ28" s="85"/>
      <c r="GQA28" s="74"/>
      <c r="GQB28" s="74"/>
      <c r="GQC28" s="85"/>
      <c r="GQD28" s="80"/>
      <c r="GQE28" s="80"/>
      <c r="GQF28" s="85"/>
      <c r="GQG28" s="77"/>
      <c r="GQH28" s="74"/>
      <c r="GQI28" s="74"/>
      <c r="GQJ28" s="85"/>
      <c r="GQK28" s="74"/>
      <c r="GQL28" s="74"/>
      <c r="GQM28" s="85"/>
      <c r="GQN28" s="74"/>
      <c r="GQO28" s="74"/>
      <c r="GQP28" s="85"/>
      <c r="GQQ28" s="74"/>
      <c r="GQR28" s="74"/>
      <c r="GQS28" s="85"/>
      <c r="GQT28" s="80"/>
      <c r="GQU28" s="80"/>
      <c r="GQV28" s="85"/>
      <c r="GQW28" s="77"/>
      <c r="GQX28" s="74"/>
      <c r="GQY28" s="74"/>
      <c r="GQZ28" s="85"/>
      <c r="GRA28" s="74"/>
      <c r="GRB28" s="74"/>
      <c r="GRC28" s="85"/>
      <c r="GRD28" s="74"/>
      <c r="GRE28" s="74"/>
      <c r="GRF28" s="85"/>
      <c r="GRG28" s="74"/>
      <c r="GRH28" s="74"/>
      <c r="GRI28" s="85"/>
      <c r="GRJ28" s="80"/>
      <c r="GRK28" s="80"/>
      <c r="GRL28" s="85"/>
      <c r="GRM28" s="77"/>
      <c r="GRN28" s="74"/>
      <c r="GRO28" s="74"/>
      <c r="GRP28" s="85"/>
      <c r="GRQ28" s="74"/>
      <c r="GRR28" s="74"/>
      <c r="GRS28" s="85"/>
      <c r="GRT28" s="74"/>
      <c r="GRU28" s="74"/>
      <c r="GRV28" s="85"/>
      <c r="GRW28" s="74"/>
      <c r="GRX28" s="74"/>
      <c r="GRY28" s="85"/>
      <c r="GRZ28" s="80"/>
      <c r="GSA28" s="80"/>
      <c r="GSB28" s="85"/>
      <c r="GSC28" s="77"/>
      <c r="GSD28" s="74"/>
      <c r="GSE28" s="74"/>
      <c r="GSF28" s="85"/>
      <c r="GSG28" s="74"/>
      <c r="GSH28" s="74"/>
      <c r="GSI28" s="85"/>
      <c r="GSJ28" s="74"/>
      <c r="GSK28" s="74"/>
      <c r="GSL28" s="85"/>
      <c r="GSM28" s="74"/>
      <c r="GSN28" s="74"/>
      <c r="GSO28" s="85"/>
      <c r="GSP28" s="80"/>
      <c r="GSQ28" s="80"/>
      <c r="GSR28" s="85"/>
      <c r="GSS28" s="77"/>
      <c r="GST28" s="74"/>
      <c r="GSU28" s="74"/>
      <c r="GSV28" s="85"/>
      <c r="GSW28" s="74"/>
      <c r="GSX28" s="74"/>
      <c r="GSY28" s="85"/>
      <c r="GSZ28" s="74"/>
      <c r="GTA28" s="74"/>
      <c r="GTB28" s="85"/>
      <c r="GTC28" s="74"/>
      <c r="GTD28" s="74"/>
      <c r="GTE28" s="85"/>
      <c r="GTF28" s="80"/>
      <c r="GTG28" s="80"/>
      <c r="GTH28" s="85"/>
      <c r="GTI28" s="77"/>
      <c r="GTJ28" s="74"/>
      <c r="GTK28" s="74"/>
      <c r="GTL28" s="85"/>
      <c r="GTM28" s="74"/>
      <c r="GTN28" s="74"/>
      <c r="GTO28" s="85"/>
      <c r="GTP28" s="74"/>
      <c r="GTQ28" s="74"/>
      <c r="GTR28" s="85"/>
      <c r="GTS28" s="74"/>
      <c r="GTT28" s="74"/>
      <c r="GTU28" s="85"/>
      <c r="GTV28" s="80"/>
      <c r="GTW28" s="80"/>
      <c r="GTX28" s="85"/>
      <c r="GTY28" s="77"/>
      <c r="GTZ28" s="74"/>
      <c r="GUA28" s="74"/>
      <c r="GUB28" s="85"/>
      <c r="GUC28" s="74"/>
      <c r="GUD28" s="74"/>
      <c r="GUE28" s="85"/>
      <c r="GUF28" s="74"/>
      <c r="GUG28" s="74"/>
      <c r="GUH28" s="85"/>
      <c r="GUI28" s="74"/>
      <c r="GUJ28" s="74"/>
      <c r="GUK28" s="85"/>
      <c r="GUL28" s="80"/>
      <c r="GUM28" s="80"/>
      <c r="GUN28" s="85"/>
      <c r="GUO28" s="77"/>
      <c r="GUP28" s="74"/>
      <c r="GUQ28" s="74"/>
      <c r="GUR28" s="85"/>
      <c r="GUS28" s="74"/>
      <c r="GUT28" s="74"/>
      <c r="GUU28" s="85"/>
      <c r="GUV28" s="74"/>
      <c r="GUW28" s="74"/>
      <c r="GUX28" s="85"/>
      <c r="GUY28" s="74"/>
      <c r="GUZ28" s="74"/>
      <c r="GVA28" s="85"/>
      <c r="GVB28" s="80"/>
      <c r="GVC28" s="80"/>
      <c r="GVD28" s="85"/>
      <c r="GVE28" s="77"/>
      <c r="GVF28" s="74"/>
      <c r="GVG28" s="74"/>
      <c r="GVH28" s="85"/>
      <c r="GVI28" s="74"/>
      <c r="GVJ28" s="74"/>
      <c r="GVK28" s="85"/>
      <c r="GVL28" s="74"/>
      <c r="GVM28" s="74"/>
      <c r="GVN28" s="85"/>
      <c r="GVO28" s="74"/>
      <c r="GVP28" s="74"/>
      <c r="GVQ28" s="85"/>
      <c r="GVR28" s="80"/>
      <c r="GVS28" s="80"/>
      <c r="GVT28" s="85"/>
      <c r="GVU28" s="77"/>
      <c r="GVV28" s="74"/>
      <c r="GVW28" s="74"/>
      <c r="GVX28" s="85"/>
      <c r="GVY28" s="74"/>
      <c r="GVZ28" s="74"/>
      <c r="GWA28" s="85"/>
      <c r="GWB28" s="74"/>
      <c r="GWC28" s="74"/>
      <c r="GWD28" s="85"/>
      <c r="GWE28" s="74"/>
      <c r="GWF28" s="74"/>
      <c r="GWG28" s="85"/>
      <c r="GWH28" s="80"/>
      <c r="GWI28" s="80"/>
      <c r="GWJ28" s="85"/>
      <c r="GWK28" s="77"/>
      <c r="GWL28" s="74"/>
      <c r="GWM28" s="74"/>
      <c r="GWN28" s="85"/>
      <c r="GWO28" s="74"/>
      <c r="GWP28" s="74"/>
      <c r="GWQ28" s="85"/>
      <c r="GWR28" s="74"/>
      <c r="GWS28" s="74"/>
      <c r="GWT28" s="85"/>
      <c r="GWU28" s="74"/>
      <c r="GWV28" s="74"/>
      <c r="GWW28" s="85"/>
      <c r="GWX28" s="80"/>
      <c r="GWY28" s="80"/>
      <c r="GWZ28" s="85"/>
      <c r="GXA28" s="77"/>
      <c r="GXB28" s="74"/>
      <c r="GXC28" s="74"/>
      <c r="GXD28" s="85"/>
      <c r="GXE28" s="74"/>
      <c r="GXF28" s="74"/>
      <c r="GXG28" s="85"/>
      <c r="GXH28" s="74"/>
      <c r="GXI28" s="74"/>
      <c r="GXJ28" s="85"/>
      <c r="GXK28" s="74"/>
      <c r="GXL28" s="74"/>
      <c r="GXM28" s="85"/>
      <c r="GXN28" s="80"/>
      <c r="GXO28" s="80"/>
      <c r="GXP28" s="85"/>
      <c r="GXQ28" s="77"/>
      <c r="GXR28" s="74"/>
      <c r="GXS28" s="74"/>
      <c r="GXT28" s="85"/>
      <c r="GXU28" s="74"/>
      <c r="GXV28" s="74"/>
      <c r="GXW28" s="85"/>
      <c r="GXX28" s="74"/>
      <c r="GXY28" s="74"/>
      <c r="GXZ28" s="85"/>
      <c r="GYA28" s="74"/>
      <c r="GYB28" s="74"/>
      <c r="GYC28" s="85"/>
      <c r="GYD28" s="80"/>
      <c r="GYE28" s="80"/>
      <c r="GYF28" s="85"/>
      <c r="GYG28" s="77"/>
      <c r="GYH28" s="74"/>
      <c r="GYI28" s="74"/>
      <c r="GYJ28" s="85"/>
      <c r="GYK28" s="74"/>
      <c r="GYL28" s="74"/>
      <c r="GYM28" s="85"/>
      <c r="GYN28" s="74"/>
      <c r="GYO28" s="74"/>
      <c r="GYP28" s="85"/>
      <c r="GYQ28" s="74"/>
      <c r="GYR28" s="74"/>
      <c r="GYS28" s="85"/>
      <c r="GYT28" s="80"/>
      <c r="GYU28" s="80"/>
      <c r="GYV28" s="85"/>
      <c r="GYW28" s="77"/>
      <c r="GYX28" s="74"/>
      <c r="GYY28" s="74"/>
      <c r="GYZ28" s="85"/>
      <c r="GZA28" s="74"/>
      <c r="GZB28" s="74"/>
      <c r="GZC28" s="85"/>
      <c r="GZD28" s="74"/>
      <c r="GZE28" s="74"/>
      <c r="GZF28" s="85"/>
      <c r="GZG28" s="74"/>
      <c r="GZH28" s="74"/>
      <c r="GZI28" s="85"/>
      <c r="GZJ28" s="80"/>
      <c r="GZK28" s="80"/>
      <c r="GZL28" s="85"/>
      <c r="GZM28" s="77"/>
      <c r="GZN28" s="74"/>
      <c r="GZO28" s="74"/>
      <c r="GZP28" s="85"/>
      <c r="GZQ28" s="74"/>
      <c r="GZR28" s="74"/>
      <c r="GZS28" s="85"/>
      <c r="GZT28" s="74"/>
      <c r="GZU28" s="74"/>
      <c r="GZV28" s="85"/>
      <c r="GZW28" s="74"/>
      <c r="GZX28" s="74"/>
      <c r="GZY28" s="85"/>
      <c r="GZZ28" s="80"/>
      <c r="HAA28" s="80"/>
      <c r="HAB28" s="85"/>
      <c r="HAC28" s="77"/>
      <c r="HAD28" s="74"/>
      <c r="HAE28" s="74"/>
      <c r="HAF28" s="85"/>
      <c r="HAG28" s="74"/>
      <c r="HAH28" s="74"/>
      <c r="HAI28" s="85"/>
      <c r="HAJ28" s="74"/>
      <c r="HAK28" s="74"/>
      <c r="HAL28" s="85"/>
      <c r="HAM28" s="74"/>
      <c r="HAN28" s="74"/>
      <c r="HAO28" s="85"/>
      <c r="HAP28" s="80"/>
      <c r="HAQ28" s="80"/>
      <c r="HAR28" s="85"/>
      <c r="HAS28" s="77"/>
      <c r="HAT28" s="74"/>
      <c r="HAU28" s="74"/>
      <c r="HAV28" s="85"/>
      <c r="HAW28" s="74"/>
      <c r="HAX28" s="74"/>
      <c r="HAY28" s="85"/>
      <c r="HAZ28" s="74"/>
      <c r="HBA28" s="74"/>
      <c r="HBB28" s="85"/>
      <c r="HBC28" s="74"/>
      <c r="HBD28" s="74"/>
      <c r="HBE28" s="85"/>
      <c r="HBF28" s="80"/>
      <c r="HBG28" s="80"/>
      <c r="HBH28" s="85"/>
      <c r="HBI28" s="77"/>
      <c r="HBJ28" s="74"/>
      <c r="HBK28" s="74"/>
      <c r="HBL28" s="85"/>
      <c r="HBM28" s="74"/>
      <c r="HBN28" s="74"/>
      <c r="HBO28" s="85"/>
      <c r="HBP28" s="74"/>
      <c r="HBQ28" s="74"/>
      <c r="HBR28" s="85"/>
      <c r="HBS28" s="74"/>
      <c r="HBT28" s="74"/>
      <c r="HBU28" s="85"/>
      <c r="HBV28" s="80"/>
      <c r="HBW28" s="80"/>
      <c r="HBX28" s="85"/>
      <c r="HBY28" s="77"/>
      <c r="HBZ28" s="74"/>
      <c r="HCA28" s="74"/>
      <c r="HCB28" s="85"/>
      <c r="HCC28" s="74"/>
      <c r="HCD28" s="74"/>
      <c r="HCE28" s="85"/>
      <c r="HCF28" s="74"/>
      <c r="HCG28" s="74"/>
      <c r="HCH28" s="85"/>
      <c r="HCI28" s="74"/>
      <c r="HCJ28" s="74"/>
      <c r="HCK28" s="85"/>
      <c r="HCL28" s="80"/>
      <c r="HCM28" s="80"/>
      <c r="HCN28" s="85"/>
      <c r="HCO28" s="77"/>
      <c r="HCP28" s="74"/>
      <c r="HCQ28" s="74"/>
      <c r="HCR28" s="85"/>
      <c r="HCS28" s="74"/>
      <c r="HCT28" s="74"/>
      <c r="HCU28" s="85"/>
      <c r="HCV28" s="74"/>
      <c r="HCW28" s="74"/>
      <c r="HCX28" s="85"/>
      <c r="HCY28" s="74"/>
      <c r="HCZ28" s="74"/>
      <c r="HDA28" s="85"/>
      <c r="HDB28" s="80"/>
      <c r="HDC28" s="80"/>
      <c r="HDD28" s="85"/>
      <c r="HDE28" s="77"/>
      <c r="HDF28" s="74"/>
      <c r="HDG28" s="74"/>
      <c r="HDH28" s="85"/>
      <c r="HDI28" s="74"/>
      <c r="HDJ28" s="74"/>
      <c r="HDK28" s="85"/>
      <c r="HDL28" s="74"/>
      <c r="HDM28" s="74"/>
      <c r="HDN28" s="85"/>
      <c r="HDO28" s="74"/>
      <c r="HDP28" s="74"/>
      <c r="HDQ28" s="85"/>
      <c r="HDR28" s="80"/>
      <c r="HDS28" s="80"/>
      <c r="HDT28" s="85"/>
      <c r="HDU28" s="77"/>
      <c r="HDV28" s="74"/>
      <c r="HDW28" s="74"/>
      <c r="HDX28" s="85"/>
      <c r="HDY28" s="74"/>
      <c r="HDZ28" s="74"/>
      <c r="HEA28" s="85"/>
      <c r="HEB28" s="74"/>
      <c r="HEC28" s="74"/>
      <c r="HED28" s="85"/>
      <c r="HEE28" s="74"/>
      <c r="HEF28" s="74"/>
      <c r="HEG28" s="85"/>
      <c r="HEH28" s="80"/>
      <c r="HEI28" s="80"/>
      <c r="HEJ28" s="85"/>
      <c r="HEK28" s="77"/>
      <c r="HEL28" s="74"/>
      <c r="HEM28" s="74"/>
      <c r="HEN28" s="85"/>
      <c r="HEO28" s="74"/>
      <c r="HEP28" s="74"/>
      <c r="HEQ28" s="85"/>
      <c r="HER28" s="74"/>
      <c r="HES28" s="74"/>
      <c r="HET28" s="85"/>
      <c r="HEU28" s="74"/>
      <c r="HEV28" s="74"/>
      <c r="HEW28" s="85"/>
      <c r="HEX28" s="80"/>
      <c r="HEY28" s="80"/>
      <c r="HEZ28" s="85"/>
      <c r="HFA28" s="77"/>
      <c r="HFB28" s="74"/>
      <c r="HFC28" s="74"/>
      <c r="HFD28" s="85"/>
      <c r="HFE28" s="74"/>
      <c r="HFF28" s="74"/>
      <c r="HFG28" s="85"/>
      <c r="HFH28" s="74"/>
      <c r="HFI28" s="74"/>
      <c r="HFJ28" s="85"/>
      <c r="HFK28" s="74"/>
      <c r="HFL28" s="74"/>
      <c r="HFM28" s="85"/>
      <c r="HFN28" s="80"/>
      <c r="HFO28" s="80"/>
      <c r="HFP28" s="85"/>
      <c r="HFQ28" s="77"/>
      <c r="HFR28" s="74"/>
      <c r="HFS28" s="74"/>
      <c r="HFT28" s="85"/>
      <c r="HFU28" s="74"/>
      <c r="HFV28" s="74"/>
      <c r="HFW28" s="85"/>
      <c r="HFX28" s="74"/>
      <c r="HFY28" s="74"/>
      <c r="HFZ28" s="85"/>
      <c r="HGA28" s="74"/>
      <c r="HGB28" s="74"/>
      <c r="HGC28" s="85"/>
      <c r="HGD28" s="80"/>
      <c r="HGE28" s="80"/>
      <c r="HGF28" s="85"/>
      <c r="HGG28" s="77"/>
      <c r="HGH28" s="74"/>
      <c r="HGI28" s="74"/>
      <c r="HGJ28" s="85"/>
      <c r="HGK28" s="74"/>
      <c r="HGL28" s="74"/>
      <c r="HGM28" s="85"/>
      <c r="HGN28" s="74"/>
      <c r="HGO28" s="74"/>
      <c r="HGP28" s="85"/>
      <c r="HGQ28" s="74"/>
      <c r="HGR28" s="74"/>
      <c r="HGS28" s="85"/>
      <c r="HGT28" s="80"/>
      <c r="HGU28" s="80"/>
      <c r="HGV28" s="85"/>
      <c r="HGW28" s="77"/>
      <c r="HGX28" s="74"/>
      <c r="HGY28" s="74"/>
      <c r="HGZ28" s="85"/>
      <c r="HHA28" s="74"/>
      <c r="HHB28" s="74"/>
      <c r="HHC28" s="85"/>
      <c r="HHD28" s="74"/>
      <c r="HHE28" s="74"/>
      <c r="HHF28" s="85"/>
      <c r="HHG28" s="74"/>
      <c r="HHH28" s="74"/>
      <c r="HHI28" s="85"/>
      <c r="HHJ28" s="80"/>
      <c r="HHK28" s="80"/>
      <c r="HHL28" s="85"/>
      <c r="HHM28" s="77"/>
      <c r="HHN28" s="74"/>
      <c r="HHO28" s="74"/>
      <c r="HHP28" s="85"/>
      <c r="HHQ28" s="74"/>
      <c r="HHR28" s="74"/>
      <c r="HHS28" s="85"/>
      <c r="HHT28" s="74"/>
      <c r="HHU28" s="74"/>
      <c r="HHV28" s="85"/>
      <c r="HHW28" s="74"/>
      <c r="HHX28" s="74"/>
      <c r="HHY28" s="85"/>
      <c r="HHZ28" s="80"/>
      <c r="HIA28" s="80"/>
      <c r="HIB28" s="85"/>
      <c r="HIC28" s="77"/>
      <c r="HID28" s="74"/>
      <c r="HIE28" s="74"/>
      <c r="HIF28" s="85"/>
      <c r="HIG28" s="74"/>
      <c r="HIH28" s="74"/>
      <c r="HII28" s="85"/>
      <c r="HIJ28" s="74"/>
      <c r="HIK28" s="74"/>
      <c r="HIL28" s="85"/>
      <c r="HIM28" s="74"/>
      <c r="HIN28" s="74"/>
      <c r="HIO28" s="85"/>
      <c r="HIP28" s="80"/>
      <c r="HIQ28" s="80"/>
      <c r="HIR28" s="85"/>
      <c r="HIS28" s="77"/>
      <c r="HIT28" s="74"/>
      <c r="HIU28" s="74"/>
      <c r="HIV28" s="85"/>
      <c r="HIW28" s="74"/>
      <c r="HIX28" s="74"/>
      <c r="HIY28" s="85"/>
      <c r="HIZ28" s="74"/>
      <c r="HJA28" s="74"/>
      <c r="HJB28" s="85"/>
      <c r="HJC28" s="74"/>
      <c r="HJD28" s="74"/>
      <c r="HJE28" s="85"/>
      <c r="HJF28" s="80"/>
      <c r="HJG28" s="80"/>
      <c r="HJH28" s="85"/>
      <c r="HJI28" s="77"/>
      <c r="HJJ28" s="74"/>
      <c r="HJK28" s="74"/>
      <c r="HJL28" s="85"/>
      <c r="HJM28" s="74"/>
      <c r="HJN28" s="74"/>
      <c r="HJO28" s="85"/>
      <c r="HJP28" s="74"/>
      <c r="HJQ28" s="74"/>
      <c r="HJR28" s="85"/>
      <c r="HJS28" s="74"/>
      <c r="HJT28" s="74"/>
      <c r="HJU28" s="85"/>
      <c r="HJV28" s="80"/>
      <c r="HJW28" s="80"/>
      <c r="HJX28" s="85"/>
      <c r="HJY28" s="77"/>
      <c r="HJZ28" s="74"/>
      <c r="HKA28" s="74"/>
      <c r="HKB28" s="85"/>
      <c r="HKC28" s="74"/>
      <c r="HKD28" s="74"/>
      <c r="HKE28" s="85"/>
      <c r="HKF28" s="74"/>
      <c r="HKG28" s="74"/>
      <c r="HKH28" s="85"/>
      <c r="HKI28" s="74"/>
      <c r="HKJ28" s="74"/>
      <c r="HKK28" s="85"/>
      <c r="HKL28" s="80"/>
      <c r="HKM28" s="80"/>
      <c r="HKN28" s="85"/>
      <c r="HKO28" s="77"/>
      <c r="HKP28" s="74"/>
      <c r="HKQ28" s="74"/>
      <c r="HKR28" s="85"/>
      <c r="HKS28" s="74"/>
      <c r="HKT28" s="74"/>
      <c r="HKU28" s="85"/>
      <c r="HKV28" s="74"/>
      <c r="HKW28" s="74"/>
      <c r="HKX28" s="85"/>
      <c r="HKY28" s="74"/>
      <c r="HKZ28" s="74"/>
      <c r="HLA28" s="85"/>
      <c r="HLB28" s="80"/>
      <c r="HLC28" s="80"/>
      <c r="HLD28" s="85"/>
      <c r="HLE28" s="77"/>
      <c r="HLF28" s="74"/>
      <c r="HLG28" s="74"/>
      <c r="HLH28" s="85"/>
      <c r="HLI28" s="74"/>
      <c r="HLJ28" s="74"/>
      <c r="HLK28" s="85"/>
      <c r="HLL28" s="74"/>
      <c r="HLM28" s="74"/>
      <c r="HLN28" s="85"/>
      <c r="HLO28" s="74"/>
      <c r="HLP28" s="74"/>
      <c r="HLQ28" s="85"/>
      <c r="HLR28" s="80"/>
      <c r="HLS28" s="80"/>
      <c r="HLT28" s="85"/>
      <c r="HLU28" s="77"/>
      <c r="HLV28" s="74"/>
      <c r="HLW28" s="74"/>
      <c r="HLX28" s="85"/>
      <c r="HLY28" s="74"/>
      <c r="HLZ28" s="74"/>
      <c r="HMA28" s="85"/>
      <c r="HMB28" s="74"/>
      <c r="HMC28" s="74"/>
      <c r="HMD28" s="85"/>
      <c r="HME28" s="74"/>
      <c r="HMF28" s="74"/>
      <c r="HMG28" s="85"/>
      <c r="HMH28" s="80"/>
      <c r="HMI28" s="80"/>
      <c r="HMJ28" s="85"/>
      <c r="HMK28" s="77"/>
      <c r="HML28" s="74"/>
      <c r="HMM28" s="74"/>
      <c r="HMN28" s="85"/>
      <c r="HMO28" s="74"/>
      <c r="HMP28" s="74"/>
      <c r="HMQ28" s="85"/>
      <c r="HMR28" s="74"/>
      <c r="HMS28" s="74"/>
      <c r="HMT28" s="85"/>
      <c r="HMU28" s="74"/>
      <c r="HMV28" s="74"/>
      <c r="HMW28" s="85"/>
      <c r="HMX28" s="80"/>
      <c r="HMY28" s="80"/>
      <c r="HMZ28" s="85"/>
      <c r="HNA28" s="77"/>
      <c r="HNB28" s="74"/>
      <c r="HNC28" s="74"/>
      <c r="HND28" s="85"/>
      <c r="HNE28" s="74"/>
      <c r="HNF28" s="74"/>
      <c r="HNG28" s="85"/>
      <c r="HNH28" s="74"/>
      <c r="HNI28" s="74"/>
      <c r="HNJ28" s="85"/>
      <c r="HNK28" s="74"/>
      <c r="HNL28" s="74"/>
      <c r="HNM28" s="85"/>
      <c r="HNN28" s="80"/>
      <c r="HNO28" s="80"/>
      <c r="HNP28" s="85"/>
      <c r="HNQ28" s="77"/>
      <c r="HNR28" s="74"/>
      <c r="HNS28" s="74"/>
      <c r="HNT28" s="85"/>
      <c r="HNU28" s="74"/>
      <c r="HNV28" s="74"/>
      <c r="HNW28" s="85"/>
      <c r="HNX28" s="74"/>
      <c r="HNY28" s="74"/>
      <c r="HNZ28" s="85"/>
      <c r="HOA28" s="74"/>
      <c r="HOB28" s="74"/>
      <c r="HOC28" s="85"/>
      <c r="HOD28" s="80"/>
      <c r="HOE28" s="80"/>
      <c r="HOF28" s="85"/>
      <c r="HOG28" s="77"/>
      <c r="HOH28" s="74"/>
      <c r="HOI28" s="74"/>
      <c r="HOJ28" s="85"/>
      <c r="HOK28" s="74"/>
      <c r="HOL28" s="74"/>
      <c r="HOM28" s="85"/>
      <c r="HON28" s="74"/>
      <c r="HOO28" s="74"/>
      <c r="HOP28" s="85"/>
      <c r="HOQ28" s="74"/>
      <c r="HOR28" s="74"/>
      <c r="HOS28" s="85"/>
      <c r="HOT28" s="80"/>
      <c r="HOU28" s="80"/>
      <c r="HOV28" s="85"/>
      <c r="HOW28" s="77"/>
      <c r="HOX28" s="74"/>
      <c r="HOY28" s="74"/>
      <c r="HOZ28" s="85"/>
      <c r="HPA28" s="74"/>
      <c r="HPB28" s="74"/>
      <c r="HPC28" s="85"/>
      <c r="HPD28" s="74"/>
      <c r="HPE28" s="74"/>
      <c r="HPF28" s="85"/>
      <c r="HPG28" s="74"/>
      <c r="HPH28" s="74"/>
      <c r="HPI28" s="85"/>
      <c r="HPJ28" s="80"/>
      <c r="HPK28" s="80"/>
      <c r="HPL28" s="85"/>
      <c r="HPM28" s="77"/>
      <c r="HPN28" s="74"/>
      <c r="HPO28" s="74"/>
      <c r="HPP28" s="85"/>
      <c r="HPQ28" s="74"/>
      <c r="HPR28" s="74"/>
      <c r="HPS28" s="85"/>
      <c r="HPT28" s="74"/>
      <c r="HPU28" s="74"/>
      <c r="HPV28" s="85"/>
      <c r="HPW28" s="74"/>
      <c r="HPX28" s="74"/>
      <c r="HPY28" s="85"/>
      <c r="HPZ28" s="80"/>
      <c r="HQA28" s="80"/>
      <c r="HQB28" s="85"/>
      <c r="HQC28" s="77"/>
      <c r="HQD28" s="74"/>
      <c r="HQE28" s="74"/>
      <c r="HQF28" s="85"/>
      <c r="HQG28" s="74"/>
      <c r="HQH28" s="74"/>
      <c r="HQI28" s="85"/>
      <c r="HQJ28" s="74"/>
      <c r="HQK28" s="74"/>
      <c r="HQL28" s="85"/>
      <c r="HQM28" s="74"/>
      <c r="HQN28" s="74"/>
      <c r="HQO28" s="85"/>
      <c r="HQP28" s="80"/>
      <c r="HQQ28" s="80"/>
      <c r="HQR28" s="85"/>
      <c r="HQS28" s="77"/>
      <c r="HQT28" s="74"/>
      <c r="HQU28" s="74"/>
      <c r="HQV28" s="85"/>
      <c r="HQW28" s="74"/>
      <c r="HQX28" s="74"/>
      <c r="HQY28" s="85"/>
      <c r="HQZ28" s="74"/>
      <c r="HRA28" s="74"/>
      <c r="HRB28" s="85"/>
      <c r="HRC28" s="74"/>
      <c r="HRD28" s="74"/>
      <c r="HRE28" s="85"/>
      <c r="HRF28" s="80"/>
      <c r="HRG28" s="80"/>
      <c r="HRH28" s="85"/>
      <c r="HRI28" s="77"/>
      <c r="HRJ28" s="74"/>
      <c r="HRK28" s="74"/>
      <c r="HRL28" s="85"/>
      <c r="HRM28" s="74"/>
      <c r="HRN28" s="74"/>
      <c r="HRO28" s="85"/>
      <c r="HRP28" s="74"/>
      <c r="HRQ28" s="74"/>
      <c r="HRR28" s="85"/>
      <c r="HRS28" s="74"/>
      <c r="HRT28" s="74"/>
      <c r="HRU28" s="85"/>
      <c r="HRV28" s="80"/>
      <c r="HRW28" s="80"/>
      <c r="HRX28" s="85"/>
      <c r="HRY28" s="77"/>
      <c r="HRZ28" s="74"/>
      <c r="HSA28" s="74"/>
      <c r="HSB28" s="85"/>
      <c r="HSC28" s="74"/>
      <c r="HSD28" s="74"/>
      <c r="HSE28" s="85"/>
      <c r="HSF28" s="74"/>
      <c r="HSG28" s="74"/>
      <c r="HSH28" s="85"/>
      <c r="HSI28" s="74"/>
      <c r="HSJ28" s="74"/>
      <c r="HSK28" s="85"/>
      <c r="HSL28" s="80"/>
      <c r="HSM28" s="80"/>
      <c r="HSN28" s="85"/>
      <c r="HSO28" s="77"/>
      <c r="HSP28" s="74"/>
      <c r="HSQ28" s="74"/>
      <c r="HSR28" s="85"/>
      <c r="HSS28" s="74"/>
      <c r="HST28" s="74"/>
      <c r="HSU28" s="85"/>
      <c r="HSV28" s="74"/>
      <c r="HSW28" s="74"/>
      <c r="HSX28" s="85"/>
      <c r="HSY28" s="74"/>
      <c r="HSZ28" s="74"/>
      <c r="HTA28" s="85"/>
      <c r="HTB28" s="80"/>
      <c r="HTC28" s="80"/>
      <c r="HTD28" s="85"/>
      <c r="HTE28" s="77"/>
      <c r="HTF28" s="74"/>
      <c r="HTG28" s="74"/>
      <c r="HTH28" s="85"/>
      <c r="HTI28" s="74"/>
      <c r="HTJ28" s="74"/>
      <c r="HTK28" s="85"/>
      <c r="HTL28" s="74"/>
      <c r="HTM28" s="74"/>
      <c r="HTN28" s="85"/>
      <c r="HTO28" s="74"/>
      <c r="HTP28" s="74"/>
      <c r="HTQ28" s="85"/>
      <c r="HTR28" s="80"/>
      <c r="HTS28" s="80"/>
      <c r="HTT28" s="85"/>
      <c r="HTU28" s="77"/>
      <c r="HTV28" s="74"/>
      <c r="HTW28" s="74"/>
      <c r="HTX28" s="85"/>
      <c r="HTY28" s="74"/>
      <c r="HTZ28" s="74"/>
      <c r="HUA28" s="85"/>
      <c r="HUB28" s="74"/>
      <c r="HUC28" s="74"/>
      <c r="HUD28" s="85"/>
      <c r="HUE28" s="74"/>
      <c r="HUF28" s="74"/>
      <c r="HUG28" s="85"/>
      <c r="HUH28" s="80"/>
      <c r="HUI28" s="80"/>
      <c r="HUJ28" s="85"/>
      <c r="HUK28" s="77"/>
      <c r="HUL28" s="74"/>
      <c r="HUM28" s="74"/>
      <c r="HUN28" s="85"/>
      <c r="HUO28" s="74"/>
      <c r="HUP28" s="74"/>
      <c r="HUQ28" s="85"/>
      <c r="HUR28" s="74"/>
      <c r="HUS28" s="74"/>
      <c r="HUT28" s="85"/>
      <c r="HUU28" s="74"/>
      <c r="HUV28" s="74"/>
      <c r="HUW28" s="85"/>
      <c r="HUX28" s="80"/>
      <c r="HUY28" s="80"/>
      <c r="HUZ28" s="85"/>
      <c r="HVA28" s="77"/>
      <c r="HVB28" s="74"/>
      <c r="HVC28" s="74"/>
      <c r="HVD28" s="85"/>
      <c r="HVE28" s="74"/>
      <c r="HVF28" s="74"/>
      <c r="HVG28" s="85"/>
      <c r="HVH28" s="74"/>
      <c r="HVI28" s="74"/>
      <c r="HVJ28" s="85"/>
      <c r="HVK28" s="74"/>
      <c r="HVL28" s="74"/>
      <c r="HVM28" s="85"/>
      <c r="HVN28" s="80"/>
      <c r="HVO28" s="80"/>
      <c r="HVP28" s="85"/>
      <c r="HVQ28" s="77"/>
      <c r="HVR28" s="74"/>
      <c r="HVS28" s="74"/>
      <c r="HVT28" s="85"/>
      <c r="HVU28" s="74"/>
      <c r="HVV28" s="74"/>
      <c r="HVW28" s="85"/>
      <c r="HVX28" s="74"/>
      <c r="HVY28" s="74"/>
      <c r="HVZ28" s="85"/>
      <c r="HWA28" s="74"/>
      <c r="HWB28" s="74"/>
      <c r="HWC28" s="85"/>
      <c r="HWD28" s="80"/>
      <c r="HWE28" s="80"/>
      <c r="HWF28" s="85"/>
      <c r="HWG28" s="77"/>
      <c r="HWH28" s="74"/>
      <c r="HWI28" s="74"/>
      <c r="HWJ28" s="85"/>
      <c r="HWK28" s="74"/>
      <c r="HWL28" s="74"/>
      <c r="HWM28" s="85"/>
      <c r="HWN28" s="74"/>
      <c r="HWO28" s="74"/>
      <c r="HWP28" s="85"/>
      <c r="HWQ28" s="74"/>
      <c r="HWR28" s="74"/>
      <c r="HWS28" s="85"/>
      <c r="HWT28" s="80"/>
      <c r="HWU28" s="80"/>
      <c r="HWV28" s="85"/>
      <c r="HWW28" s="77"/>
      <c r="HWX28" s="74"/>
      <c r="HWY28" s="74"/>
      <c r="HWZ28" s="85"/>
      <c r="HXA28" s="74"/>
      <c r="HXB28" s="74"/>
      <c r="HXC28" s="85"/>
      <c r="HXD28" s="74"/>
      <c r="HXE28" s="74"/>
      <c r="HXF28" s="85"/>
      <c r="HXG28" s="74"/>
      <c r="HXH28" s="74"/>
      <c r="HXI28" s="85"/>
      <c r="HXJ28" s="80"/>
      <c r="HXK28" s="80"/>
      <c r="HXL28" s="85"/>
      <c r="HXM28" s="77"/>
      <c r="HXN28" s="74"/>
      <c r="HXO28" s="74"/>
      <c r="HXP28" s="85"/>
      <c r="HXQ28" s="74"/>
      <c r="HXR28" s="74"/>
      <c r="HXS28" s="85"/>
      <c r="HXT28" s="74"/>
      <c r="HXU28" s="74"/>
      <c r="HXV28" s="85"/>
      <c r="HXW28" s="74"/>
      <c r="HXX28" s="74"/>
      <c r="HXY28" s="85"/>
      <c r="HXZ28" s="80"/>
      <c r="HYA28" s="80"/>
      <c r="HYB28" s="85"/>
      <c r="HYC28" s="77"/>
      <c r="HYD28" s="74"/>
      <c r="HYE28" s="74"/>
      <c r="HYF28" s="85"/>
      <c r="HYG28" s="74"/>
      <c r="HYH28" s="74"/>
      <c r="HYI28" s="85"/>
      <c r="HYJ28" s="74"/>
      <c r="HYK28" s="74"/>
      <c r="HYL28" s="85"/>
      <c r="HYM28" s="74"/>
      <c r="HYN28" s="74"/>
      <c r="HYO28" s="85"/>
      <c r="HYP28" s="80"/>
      <c r="HYQ28" s="80"/>
      <c r="HYR28" s="85"/>
      <c r="HYS28" s="77"/>
      <c r="HYT28" s="74"/>
      <c r="HYU28" s="74"/>
      <c r="HYV28" s="85"/>
      <c r="HYW28" s="74"/>
      <c r="HYX28" s="74"/>
      <c r="HYY28" s="85"/>
      <c r="HYZ28" s="74"/>
      <c r="HZA28" s="74"/>
      <c r="HZB28" s="85"/>
      <c r="HZC28" s="74"/>
      <c r="HZD28" s="74"/>
      <c r="HZE28" s="85"/>
      <c r="HZF28" s="80"/>
      <c r="HZG28" s="80"/>
      <c r="HZH28" s="85"/>
      <c r="HZI28" s="77"/>
      <c r="HZJ28" s="74"/>
      <c r="HZK28" s="74"/>
      <c r="HZL28" s="85"/>
      <c r="HZM28" s="74"/>
      <c r="HZN28" s="74"/>
      <c r="HZO28" s="85"/>
      <c r="HZP28" s="74"/>
      <c r="HZQ28" s="74"/>
      <c r="HZR28" s="85"/>
      <c r="HZS28" s="74"/>
      <c r="HZT28" s="74"/>
      <c r="HZU28" s="85"/>
      <c r="HZV28" s="80"/>
      <c r="HZW28" s="80"/>
      <c r="HZX28" s="85"/>
      <c r="HZY28" s="77"/>
      <c r="HZZ28" s="74"/>
      <c r="IAA28" s="74"/>
      <c r="IAB28" s="85"/>
      <c r="IAC28" s="74"/>
      <c r="IAD28" s="74"/>
      <c r="IAE28" s="85"/>
      <c r="IAF28" s="74"/>
      <c r="IAG28" s="74"/>
      <c r="IAH28" s="85"/>
      <c r="IAI28" s="74"/>
      <c r="IAJ28" s="74"/>
      <c r="IAK28" s="85"/>
      <c r="IAL28" s="80"/>
      <c r="IAM28" s="80"/>
      <c r="IAN28" s="85"/>
      <c r="IAO28" s="77"/>
      <c r="IAP28" s="74"/>
      <c r="IAQ28" s="74"/>
      <c r="IAR28" s="85"/>
      <c r="IAS28" s="74"/>
      <c r="IAT28" s="74"/>
      <c r="IAU28" s="85"/>
      <c r="IAV28" s="74"/>
      <c r="IAW28" s="74"/>
      <c r="IAX28" s="85"/>
      <c r="IAY28" s="74"/>
      <c r="IAZ28" s="74"/>
      <c r="IBA28" s="85"/>
      <c r="IBB28" s="80"/>
      <c r="IBC28" s="80"/>
      <c r="IBD28" s="85"/>
      <c r="IBE28" s="77"/>
      <c r="IBF28" s="74"/>
      <c r="IBG28" s="74"/>
      <c r="IBH28" s="85"/>
      <c r="IBI28" s="74"/>
      <c r="IBJ28" s="74"/>
      <c r="IBK28" s="85"/>
      <c r="IBL28" s="74"/>
      <c r="IBM28" s="74"/>
      <c r="IBN28" s="85"/>
      <c r="IBO28" s="74"/>
      <c r="IBP28" s="74"/>
      <c r="IBQ28" s="85"/>
      <c r="IBR28" s="80"/>
      <c r="IBS28" s="80"/>
      <c r="IBT28" s="85"/>
      <c r="IBU28" s="77"/>
      <c r="IBV28" s="74"/>
      <c r="IBW28" s="74"/>
      <c r="IBX28" s="85"/>
      <c r="IBY28" s="74"/>
      <c r="IBZ28" s="74"/>
      <c r="ICA28" s="85"/>
      <c r="ICB28" s="74"/>
      <c r="ICC28" s="74"/>
      <c r="ICD28" s="85"/>
      <c r="ICE28" s="74"/>
      <c r="ICF28" s="74"/>
      <c r="ICG28" s="85"/>
      <c r="ICH28" s="80"/>
      <c r="ICI28" s="80"/>
      <c r="ICJ28" s="85"/>
      <c r="ICK28" s="77"/>
      <c r="ICL28" s="74"/>
      <c r="ICM28" s="74"/>
      <c r="ICN28" s="85"/>
      <c r="ICO28" s="74"/>
      <c r="ICP28" s="74"/>
      <c r="ICQ28" s="85"/>
      <c r="ICR28" s="74"/>
      <c r="ICS28" s="74"/>
      <c r="ICT28" s="85"/>
      <c r="ICU28" s="74"/>
      <c r="ICV28" s="74"/>
      <c r="ICW28" s="85"/>
      <c r="ICX28" s="80"/>
      <c r="ICY28" s="80"/>
      <c r="ICZ28" s="85"/>
      <c r="IDA28" s="77"/>
      <c r="IDB28" s="74"/>
      <c r="IDC28" s="74"/>
      <c r="IDD28" s="85"/>
      <c r="IDE28" s="74"/>
      <c r="IDF28" s="74"/>
      <c r="IDG28" s="85"/>
      <c r="IDH28" s="74"/>
      <c r="IDI28" s="74"/>
      <c r="IDJ28" s="85"/>
      <c r="IDK28" s="74"/>
      <c r="IDL28" s="74"/>
      <c r="IDM28" s="85"/>
      <c r="IDN28" s="80"/>
      <c r="IDO28" s="80"/>
      <c r="IDP28" s="85"/>
      <c r="IDQ28" s="77"/>
      <c r="IDR28" s="74"/>
      <c r="IDS28" s="74"/>
      <c r="IDT28" s="85"/>
      <c r="IDU28" s="74"/>
      <c r="IDV28" s="74"/>
      <c r="IDW28" s="85"/>
      <c r="IDX28" s="74"/>
      <c r="IDY28" s="74"/>
      <c r="IDZ28" s="85"/>
      <c r="IEA28" s="74"/>
      <c r="IEB28" s="74"/>
      <c r="IEC28" s="85"/>
      <c r="IED28" s="80"/>
      <c r="IEE28" s="80"/>
      <c r="IEF28" s="85"/>
      <c r="IEG28" s="77"/>
      <c r="IEH28" s="74"/>
      <c r="IEI28" s="74"/>
      <c r="IEJ28" s="85"/>
      <c r="IEK28" s="74"/>
      <c r="IEL28" s="74"/>
      <c r="IEM28" s="85"/>
      <c r="IEN28" s="74"/>
      <c r="IEO28" s="74"/>
      <c r="IEP28" s="85"/>
      <c r="IEQ28" s="74"/>
      <c r="IER28" s="74"/>
      <c r="IES28" s="85"/>
      <c r="IET28" s="80"/>
      <c r="IEU28" s="80"/>
      <c r="IEV28" s="85"/>
      <c r="IEW28" s="77"/>
      <c r="IEX28" s="74"/>
      <c r="IEY28" s="74"/>
      <c r="IEZ28" s="85"/>
      <c r="IFA28" s="74"/>
      <c r="IFB28" s="74"/>
      <c r="IFC28" s="85"/>
      <c r="IFD28" s="74"/>
      <c r="IFE28" s="74"/>
      <c r="IFF28" s="85"/>
      <c r="IFG28" s="74"/>
      <c r="IFH28" s="74"/>
      <c r="IFI28" s="85"/>
      <c r="IFJ28" s="80"/>
      <c r="IFK28" s="80"/>
      <c r="IFL28" s="85"/>
      <c r="IFM28" s="77"/>
      <c r="IFN28" s="74"/>
      <c r="IFO28" s="74"/>
      <c r="IFP28" s="85"/>
      <c r="IFQ28" s="74"/>
      <c r="IFR28" s="74"/>
      <c r="IFS28" s="85"/>
      <c r="IFT28" s="74"/>
      <c r="IFU28" s="74"/>
      <c r="IFV28" s="85"/>
      <c r="IFW28" s="74"/>
      <c r="IFX28" s="74"/>
      <c r="IFY28" s="85"/>
      <c r="IFZ28" s="80"/>
      <c r="IGA28" s="80"/>
      <c r="IGB28" s="85"/>
      <c r="IGC28" s="77"/>
      <c r="IGD28" s="74"/>
      <c r="IGE28" s="74"/>
      <c r="IGF28" s="85"/>
      <c r="IGG28" s="74"/>
      <c r="IGH28" s="74"/>
      <c r="IGI28" s="85"/>
      <c r="IGJ28" s="74"/>
      <c r="IGK28" s="74"/>
      <c r="IGL28" s="85"/>
      <c r="IGM28" s="74"/>
      <c r="IGN28" s="74"/>
      <c r="IGO28" s="85"/>
      <c r="IGP28" s="80"/>
      <c r="IGQ28" s="80"/>
      <c r="IGR28" s="85"/>
      <c r="IGS28" s="77"/>
      <c r="IGT28" s="74"/>
      <c r="IGU28" s="74"/>
      <c r="IGV28" s="85"/>
      <c r="IGW28" s="74"/>
      <c r="IGX28" s="74"/>
      <c r="IGY28" s="85"/>
      <c r="IGZ28" s="74"/>
      <c r="IHA28" s="74"/>
      <c r="IHB28" s="85"/>
      <c r="IHC28" s="74"/>
      <c r="IHD28" s="74"/>
      <c r="IHE28" s="85"/>
      <c r="IHF28" s="80"/>
      <c r="IHG28" s="80"/>
      <c r="IHH28" s="85"/>
      <c r="IHI28" s="77"/>
      <c r="IHJ28" s="74"/>
      <c r="IHK28" s="74"/>
      <c r="IHL28" s="85"/>
      <c r="IHM28" s="74"/>
      <c r="IHN28" s="74"/>
      <c r="IHO28" s="85"/>
      <c r="IHP28" s="74"/>
      <c r="IHQ28" s="74"/>
      <c r="IHR28" s="85"/>
      <c r="IHS28" s="74"/>
      <c r="IHT28" s="74"/>
      <c r="IHU28" s="85"/>
      <c r="IHV28" s="80"/>
      <c r="IHW28" s="80"/>
      <c r="IHX28" s="85"/>
      <c r="IHY28" s="77"/>
      <c r="IHZ28" s="74"/>
      <c r="IIA28" s="74"/>
      <c r="IIB28" s="85"/>
      <c r="IIC28" s="74"/>
      <c r="IID28" s="74"/>
      <c r="IIE28" s="85"/>
      <c r="IIF28" s="74"/>
      <c r="IIG28" s="74"/>
      <c r="IIH28" s="85"/>
      <c r="III28" s="74"/>
      <c r="IIJ28" s="74"/>
      <c r="IIK28" s="85"/>
      <c r="IIL28" s="80"/>
      <c r="IIM28" s="80"/>
      <c r="IIN28" s="85"/>
      <c r="IIO28" s="77"/>
      <c r="IIP28" s="74"/>
      <c r="IIQ28" s="74"/>
      <c r="IIR28" s="85"/>
      <c r="IIS28" s="74"/>
      <c r="IIT28" s="74"/>
      <c r="IIU28" s="85"/>
      <c r="IIV28" s="74"/>
      <c r="IIW28" s="74"/>
      <c r="IIX28" s="85"/>
      <c r="IIY28" s="74"/>
      <c r="IIZ28" s="74"/>
      <c r="IJA28" s="85"/>
      <c r="IJB28" s="80"/>
      <c r="IJC28" s="80"/>
      <c r="IJD28" s="85"/>
      <c r="IJE28" s="77"/>
      <c r="IJF28" s="74"/>
      <c r="IJG28" s="74"/>
      <c r="IJH28" s="85"/>
      <c r="IJI28" s="74"/>
      <c r="IJJ28" s="74"/>
      <c r="IJK28" s="85"/>
      <c r="IJL28" s="74"/>
      <c r="IJM28" s="74"/>
      <c r="IJN28" s="85"/>
      <c r="IJO28" s="74"/>
      <c r="IJP28" s="74"/>
      <c r="IJQ28" s="85"/>
      <c r="IJR28" s="80"/>
      <c r="IJS28" s="80"/>
      <c r="IJT28" s="85"/>
      <c r="IJU28" s="77"/>
      <c r="IJV28" s="74"/>
      <c r="IJW28" s="74"/>
      <c r="IJX28" s="85"/>
      <c r="IJY28" s="74"/>
      <c r="IJZ28" s="74"/>
      <c r="IKA28" s="85"/>
      <c r="IKB28" s="74"/>
      <c r="IKC28" s="74"/>
      <c r="IKD28" s="85"/>
      <c r="IKE28" s="74"/>
      <c r="IKF28" s="74"/>
      <c r="IKG28" s="85"/>
      <c r="IKH28" s="80"/>
      <c r="IKI28" s="80"/>
      <c r="IKJ28" s="85"/>
      <c r="IKK28" s="77"/>
      <c r="IKL28" s="74"/>
      <c r="IKM28" s="74"/>
      <c r="IKN28" s="85"/>
      <c r="IKO28" s="74"/>
      <c r="IKP28" s="74"/>
      <c r="IKQ28" s="85"/>
      <c r="IKR28" s="74"/>
      <c r="IKS28" s="74"/>
      <c r="IKT28" s="85"/>
      <c r="IKU28" s="74"/>
      <c r="IKV28" s="74"/>
      <c r="IKW28" s="85"/>
      <c r="IKX28" s="80"/>
      <c r="IKY28" s="80"/>
      <c r="IKZ28" s="85"/>
      <c r="ILA28" s="77"/>
      <c r="ILB28" s="74"/>
      <c r="ILC28" s="74"/>
      <c r="ILD28" s="85"/>
      <c r="ILE28" s="74"/>
      <c r="ILF28" s="74"/>
      <c r="ILG28" s="85"/>
      <c r="ILH28" s="74"/>
      <c r="ILI28" s="74"/>
      <c r="ILJ28" s="85"/>
      <c r="ILK28" s="74"/>
      <c r="ILL28" s="74"/>
      <c r="ILM28" s="85"/>
      <c r="ILN28" s="80"/>
      <c r="ILO28" s="80"/>
      <c r="ILP28" s="85"/>
      <c r="ILQ28" s="77"/>
      <c r="ILR28" s="74"/>
      <c r="ILS28" s="74"/>
      <c r="ILT28" s="85"/>
      <c r="ILU28" s="74"/>
      <c r="ILV28" s="74"/>
      <c r="ILW28" s="85"/>
      <c r="ILX28" s="74"/>
      <c r="ILY28" s="74"/>
      <c r="ILZ28" s="85"/>
      <c r="IMA28" s="74"/>
      <c r="IMB28" s="74"/>
      <c r="IMC28" s="85"/>
      <c r="IMD28" s="80"/>
      <c r="IME28" s="80"/>
      <c r="IMF28" s="85"/>
      <c r="IMG28" s="77"/>
      <c r="IMH28" s="74"/>
      <c r="IMI28" s="74"/>
      <c r="IMJ28" s="85"/>
      <c r="IMK28" s="74"/>
      <c r="IML28" s="74"/>
      <c r="IMM28" s="85"/>
      <c r="IMN28" s="74"/>
      <c r="IMO28" s="74"/>
      <c r="IMP28" s="85"/>
      <c r="IMQ28" s="74"/>
      <c r="IMR28" s="74"/>
      <c r="IMS28" s="85"/>
      <c r="IMT28" s="80"/>
      <c r="IMU28" s="80"/>
      <c r="IMV28" s="85"/>
      <c r="IMW28" s="77"/>
      <c r="IMX28" s="74"/>
      <c r="IMY28" s="74"/>
      <c r="IMZ28" s="85"/>
      <c r="INA28" s="74"/>
      <c r="INB28" s="74"/>
      <c r="INC28" s="85"/>
      <c r="IND28" s="74"/>
      <c r="INE28" s="74"/>
      <c r="INF28" s="85"/>
      <c r="ING28" s="74"/>
      <c r="INH28" s="74"/>
      <c r="INI28" s="85"/>
      <c r="INJ28" s="80"/>
      <c r="INK28" s="80"/>
      <c r="INL28" s="85"/>
      <c r="INM28" s="77"/>
      <c r="INN28" s="74"/>
      <c r="INO28" s="74"/>
      <c r="INP28" s="85"/>
      <c r="INQ28" s="74"/>
      <c r="INR28" s="74"/>
      <c r="INS28" s="85"/>
      <c r="INT28" s="74"/>
      <c r="INU28" s="74"/>
      <c r="INV28" s="85"/>
      <c r="INW28" s="74"/>
      <c r="INX28" s="74"/>
      <c r="INY28" s="85"/>
      <c r="INZ28" s="80"/>
      <c r="IOA28" s="80"/>
      <c r="IOB28" s="85"/>
      <c r="IOC28" s="77"/>
      <c r="IOD28" s="74"/>
      <c r="IOE28" s="74"/>
      <c r="IOF28" s="85"/>
      <c r="IOG28" s="74"/>
      <c r="IOH28" s="74"/>
      <c r="IOI28" s="85"/>
      <c r="IOJ28" s="74"/>
      <c r="IOK28" s="74"/>
      <c r="IOL28" s="85"/>
      <c r="IOM28" s="74"/>
      <c r="ION28" s="74"/>
      <c r="IOO28" s="85"/>
      <c r="IOP28" s="80"/>
      <c r="IOQ28" s="80"/>
      <c r="IOR28" s="85"/>
      <c r="IOS28" s="77"/>
      <c r="IOT28" s="74"/>
      <c r="IOU28" s="74"/>
      <c r="IOV28" s="85"/>
      <c r="IOW28" s="74"/>
      <c r="IOX28" s="74"/>
      <c r="IOY28" s="85"/>
      <c r="IOZ28" s="74"/>
      <c r="IPA28" s="74"/>
      <c r="IPB28" s="85"/>
      <c r="IPC28" s="74"/>
      <c r="IPD28" s="74"/>
      <c r="IPE28" s="85"/>
      <c r="IPF28" s="80"/>
      <c r="IPG28" s="80"/>
      <c r="IPH28" s="85"/>
      <c r="IPI28" s="77"/>
      <c r="IPJ28" s="74"/>
      <c r="IPK28" s="74"/>
      <c r="IPL28" s="85"/>
      <c r="IPM28" s="74"/>
      <c r="IPN28" s="74"/>
      <c r="IPO28" s="85"/>
      <c r="IPP28" s="74"/>
      <c r="IPQ28" s="74"/>
      <c r="IPR28" s="85"/>
      <c r="IPS28" s="74"/>
      <c r="IPT28" s="74"/>
      <c r="IPU28" s="85"/>
      <c r="IPV28" s="80"/>
      <c r="IPW28" s="80"/>
      <c r="IPX28" s="85"/>
      <c r="IPY28" s="77"/>
      <c r="IPZ28" s="74"/>
      <c r="IQA28" s="74"/>
      <c r="IQB28" s="85"/>
      <c r="IQC28" s="74"/>
      <c r="IQD28" s="74"/>
      <c r="IQE28" s="85"/>
      <c r="IQF28" s="74"/>
      <c r="IQG28" s="74"/>
      <c r="IQH28" s="85"/>
      <c r="IQI28" s="74"/>
      <c r="IQJ28" s="74"/>
      <c r="IQK28" s="85"/>
      <c r="IQL28" s="80"/>
      <c r="IQM28" s="80"/>
      <c r="IQN28" s="85"/>
      <c r="IQO28" s="77"/>
      <c r="IQP28" s="74"/>
      <c r="IQQ28" s="74"/>
      <c r="IQR28" s="85"/>
      <c r="IQS28" s="74"/>
      <c r="IQT28" s="74"/>
      <c r="IQU28" s="85"/>
      <c r="IQV28" s="74"/>
      <c r="IQW28" s="74"/>
      <c r="IQX28" s="85"/>
      <c r="IQY28" s="74"/>
      <c r="IQZ28" s="74"/>
      <c r="IRA28" s="85"/>
      <c r="IRB28" s="80"/>
      <c r="IRC28" s="80"/>
      <c r="IRD28" s="85"/>
      <c r="IRE28" s="77"/>
      <c r="IRF28" s="74"/>
      <c r="IRG28" s="74"/>
      <c r="IRH28" s="85"/>
      <c r="IRI28" s="74"/>
      <c r="IRJ28" s="74"/>
      <c r="IRK28" s="85"/>
      <c r="IRL28" s="74"/>
      <c r="IRM28" s="74"/>
      <c r="IRN28" s="85"/>
      <c r="IRO28" s="74"/>
      <c r="IRP28" s="74"/>
      <c r="IRQ28" s="85"/>
      <c r="IRR28" s="80"/>
      <c r="IRS28" s="80"/>
      <c r="IRT28" s="85"/>
      <c r="IRU28" s="77"/>
      <c r="IRV28" s="74"/>
      <c r="IRW28" s="74"/>
      <c r="IRX28" s="85"/>
      <c r="IRY28" s="74"/>
      <c r="IRZ28" s="74"/>
      <c r="ISA28" s="85"/>
      <c r="ISB28" s="74"/>
      <c r="ISC28" s="74"/>
      <c r="ISD28" s="85"/>
      <c r="ISE28" s="74"/>
      <c r="ISF28" s="74"/>
      <c r="ISG28" s="85"/>
      <c r="ISH28" s="80"/>
      <c r="ISI28" s="80"/>
      <c r="ISJ28" s="85"/>
      <c r="ISK28" s="77"/>
      <c r="ISL28" s="74"/>
      <c r="ISM28" s="74"/>
      <c r="ISN28" s="85"/>
      <c r="ISO28" s="74"/>
      <c r="ISP28" s="74"/>
      <c r="ISQ28" s="85"/>
      <c r="ISR28" s="74"/>
      <c r="ISS28" s="74"/>
      <c r="IST28" s="85"/>
      <c r="ISU28" s="74"/>
      <c r="ISV28" s="74"/>
      <c r="ISW28" s="85"/>
      <c r="ISX28" s="80"/>
      <c r="ISY28" s="80"/>
      <c r="ISZ28" s="85"/>
      <c r="ITA28" s="77"/>
      <c r="ITB28" s="74"/>
      <c r="ITC28" s="74"/>
      <c r="ITD28" s="85"/>
      <c r="ITE28" s="74"/>
      <c r="ITF28" s="74"/>
      <c r="ITG28" s="85"/>
      <c r="ITH28" s="74"/>
      <c r="ITI28" s="74"/>
      <c r="ITJ28" s="85"/>
      <c r="ITK28" s="74"/>
      <c r="ITL28" s="74"/>
      <c r="ITM28" s="85"/>
      <c r="ITN28" s="80"/>
      <c r="ITO28" s="80"/>
      <c r="ITP28" s="85"/>
      <c r="ITQ28" s="77"/>
      <c r="ITR28" s="74"/>
      <c r="ITS28" s="74"/>
      <c r="ITT28" s="85"/>
      <c r="ITU28" s="74"/>
      <c r="ITV28" s="74"/>
      <c r="ITW28" s="85"/>
      <c r="ITX28" s="74"/>
      <c r="ITY28" s="74"/>
      <c r="ITZ28" s="85"/>
      <c r="IUA28" s="74"/>
      <c r="IUB28" s="74"/>
      <c r="IUC28" s="85"/>
      <c r="IUD28" s="80"/>
      <c r="IUE28" s="80"/>
      <c r="IUF28" s="85"/>
      <c r="IUG28" s="77"/>
      <c r="IUH28" s="74"/>
      <c r="IUI28" s="74"/>
      <c r="IUJ28" s="85"/>
      <c r="IUK28" s="74"/>
      <c r="IUL28" s="74"/>
      <c r="IUM28" s="85"/>
      <c r="IUN28" s="74"/>
      <c r="IUO28" s="74"/>
      <c r="IUP28" s="85"/>
      <c r="IUQ28" s="74"/>
      <c r="IUR28" s="74"/>
      <c r="IUS28" s="85"/>
      <c r="IUT28" s="80"/>
      <c r="IUU28" s="80"/>
      <c r="IUV28" s="85"/>
      <c r="IUW28" s="77"/>
      <c r="IUX28" s="74"/>
      <c r="IUY28" s="74"/>
      <c r="IUZ28" s="85"/>
      <c r="IVA28" s="74"/>
      <c r="IVB28" s="74"/>
      <c r="IVC28" s="85"/>
      <c r="IVD28" s="74"/>
      <c r="IVE28" s="74"/>
      <c r="IVF28" s="85"/>
      <c r="IVG28" s="74"/>
      <c r="IVH28" s="74"/>
      <c r="IVI28" s="85"/>
      <c r="IVJ28" s="80"/>
      <c r="IVK28" s="80"/>
      <c r="IVL28" s="85"/>
      <c r="IVM28" s="77"/>
      <c r="IVN28" s="74"/>
      <c r="IVO28" s="74"/>
      <c r="IVP28" s="85"/>
      <c r="IVQ28" s="74"/>
      <c r="IVR28" s="74"/>
      <c r="IVS28" s="85"/>
      <c r="IVT28" s="74"/>
      <c r="IVU28" s="74"/>
      <c r="IVV28" s="85"/>
      <c r="IVW28" s="74"/>
      <c r="IVX28" s="74"/>
      <c r="IVY28" s="85"/>
      <c r="IVZ28" s="80"/>
      <c r="IWA28" s="80"/>
      <c r="IWB28" s="85"/>
      <c r="IWC28" s="77"/>
      <c r="IWD28" s="74"/>
      <c r="IWE28" s="74"/>
      <c r="IWF28" s="85"/>
      <c r="IWG28" s="74"/>
      <c r="IWH28" s="74"/>
      <c r="IWI28" s="85"/>
      <c r="IWJ28" s="74"/>
      <c r="IWK28" s="74"/>
      <c r="IWL28" s="85"/>
      <c r="IWM28" s="74"/>
      <c r="IWN28" s="74"/>
      <c r="IWO28" s="85"/>
      <c r="IWP28" s="80"/>
      <c r="IWQ28" s="80"/>
      <c r="IWR28" s="85"/>
      <c r="IWS28" s="77"/>
      <c r="IWT28" s="74"/>
      <c r="IWU28" s="74"/>
      <c r="IWV28" s="85"/>
      <c r="IWW28" s="74"/>
      <c r="IWX28" s="74"/>
      <c r="IWY28" s="85"/>
      <c r="IWZ28" s="74"/>
      <c r="IXA28" s="74"/>
      <c r="IXB28" s="85"/>
      <c r="IXC28" s="74"/>
      <c r="IXD28" s="74"/>
      <c r="IXE28" s="85"/>
      <c r="IXF28" s="80"/>
      <c r="IXG28" s="80"/>
      <c r="IXH28" s="85"/>
      <c r="IXI28" s="77"/>
      <c r="IXJ28" s="74"/>
      <c r="IXK28" s="74"/>
      <c r="IXL28" s="85"/>
      <c r="IXM28" s="74"/>
      <c r="IXN28" s="74"/>
      <c r="IXO28" s="85"/>
      <c r="IXP28" s="74"/>
      <c r="IXQ28" s="74"/>
      <c r="IXR28" s="85"/>
      <c r="IXS28" s="74"/>
      <c r="IXT28" s="74"/>
      <c r="IXU28" s="85"/>
      <c r="IXV28" s="80"/>
      <c r="IXW28" s="80"/>
      <c r="IXX28" s="85"/>
      <c r="IXY28" s="77"/>
      <c r="IXZ28" s="74"/>
      <c r="IYA28" s="74"/>
      <c r="IYB28" s="85"/>
      <c r="IYC28" s="74"/>
      <c r="IYD28" s="74"/>
      <c r="IYE28" s="85"/>
      <c r="IYF28" s="74"/>
      <c r="IYG28" s="74"/>
      <c r="IYH28" s="85"/>
      <c r="IYI28" s="74"/>
      <c r="IYJ28" s="74"/>
      <c r="IYK28" s="85"/>
      <c r="IYL28" s="80"/>
      <c r="IYM28" s="80"/>
      <c r="IYN28" s="85"/>
      <c r="IYO28" s="77"/>
      <c r="IYP28" s="74"/>
      <c r="IYQ28" s="74"/>
      <c r="IYR28" s="85"/>
      <c r="IYS28" s="74"/>
      <c r="IYT28" s="74"/>
      <c r="IYU28" s="85"/>
      <c r="IYV28" s="74"/>
      <c r="IYW28" s="74"/>
      <c r="IYX28" s="85"/>
      <c r="IYY28" s="74"/>
      <c r="IYZ28" s="74"/>
      <c r="IZA28" s="85"/>
      <c r="IZB28" s="80"/>
      <c r="IZC28" s="80"/>
      <c r="IZD28" s="85"/>
      <c r="IZE28" s="77"/>
      <c r="IZF28" s="74"/>
      <c r="IZG28" s="74"/>
      <c r="IZH28" s="85"/>
      <c r="IZI28" s="74"/>
      <c r="IZJ28" s="74"/>
      <c r="IZK28" s="85"/>
      <c r="IZL28" s="74"/>
      <c r="IZM28" s="74"/>
      <c r="IZN28" s="85"/>
      <c r="IZO28" s="74"/>
      <c r="IZP28" s="74"/>
      <c r="IZQ28" s="85"/>
      <c r="IZR28" s="80"/>
      <c r="IZS28" s="80"/>
      <c r="IZT28" s="85"/>
      <c r="IZU28" s="77"/>
      <c r="IZV28" s="74"/>
      <c r="IZW28" s="74"/>
      <c r="IZX28" s="85"/>
      <c r="IZY28" s="74"/>
      <c r="IZZ28" s="74"/>
      <c r="JAA28" s="85"/>
      <c r="JAB28" s="74"/>
      <c r="JAC28" s="74"/>
      <c r="JAD28" s="85"/>
      <c r="JAE28" s="74"/>
      <c r="JAF28" s="74"/>
      <c r="JAG28" s="85"/>
      <c r="JAH28" s="80"/>
      <c r="JAI28" s="80"/>
      <c r="JAJ28" s="85"/>
      <c r="JAK28" s="77"/>
      <c r="JAL28" s="74"/>
      <c r="JAM28" s="74"/>
      <c r="JAN28" s="85"/>
      <c r="JAO28" s="74"/>
      <c r="JAP28" s="74"/>
      <c r="JAQ28" s="85"/>
      <c r="JAR28" s="74"/>
      <c r="JAS28" s="74"/>
      <c r="JAT28" s="85"/>
      <c r="JAU28" s="74"/>
      <c r="JAV28" s="74"/>
      <c r="JAW28" s="85"/>
      <c r="JAX28" s="80"/>
      <c r="JAY28" s="80"/>
      <c r="JAZ28" s="85"/>
      <c r="JBA28" s="77"/>
      <c r="JBB28" s="74"/>
      <c r="JBC28" s="74"/>
      <c r="JBD28" s="85"/>
      <c r="JBE28" s="74"/>
      <c r="JBF28" s="74"/>
      <c r="JBG28" s="85"/>
      <c r="JBH28" s="74"/>
      <c r="JBI28" s="74"/>
      <c r="JBJ28" s="85"/>
      <c r="JBK28" s="74"/>
      <c r="JBL28" s="74"/>
      <c r="JBM28" s="85"/>
      <c r="JBN28" s="80"/>
      <c r="JBO28" s="80"/>
      <c r="JBP28" s="85"/>
      <c r="JBQ28" s="77"/>
      <c r="JBR28" s="74"/>
      <c r="JBS28" s="74"/>
      <c r="JBT28" s="85"/>
      <c r="JBU28" s="74"/>
      <c r="JBV28" s="74"/>
      <c r="JBW28" s="85"/>
      <c r="JBX28" s="74"/>
      <c r="JBY28" s="74"/>
      <c r="JBZ28" s="85"/>
      <c r="JCA28" s="74"/>
      <c r="JCB28" s="74"/>
      <c r="JCC28" s="85"/>
      <c r="JCD28" s="80"/>
      <c r="JCE28" s="80"/>
      <c r="JCF28" s="85"/>
      <c r="JCG28" s="77"/>
      <c r="JCH28" s="74"/>
      <c r="JCI28" s="74"/>
      <c r="JCJ28" s="85"/>
      <c r="JCK28" s="74"/>
      <c r="JCL28" s="74"/>
      <c r="JCM28" s="85"/>
      <c r="JCN28" s="74"/>
      <c r="JCO28" s="74"/>
      <c r="JCP28" s="85"/>
      <c r="JCQ28" s="74"/>
      <c r="JCR28" s="74"/>
      <c r="JCS28" s="85"/>
      <c r="JCT28" s="80"/>
      <c r="JCU28" s="80"/>
      <c r="JCV28" s="85"/>
      <c r="JCW28" s="77"/>
      <c r="JCX28" s="74"/>
      <c r="JCY28" s="74"/>
      <c r="JCZ28" s="85"/>
      <c r="JDA28" s="74"/>
      <c r="JDB28" s="74"/>
      <c r="JDC28" s="85"/>
      <c r="JDD28" s="74"/>
      <c r="JDE28" s="74"/>
      <c r="JDF28" s="85"/>
      <c r="JDG28" s="74"/>
      <c r="JDH28" s="74"/>
      <c r="JDI28" s="85"/>
      <c r="JDJ28" s="80"/>
      <c r="JDK28" s="80"/>
      <c r="JDL28" s="85"/>
      <c r="JDM28" s="77"/>
      <c r="JDN28" s="74"/>
      <c r="JDO28" s="74"/>
      <c r="JDP28" s="85"/>
      <c r="JDQ28" s="74"/>
      <c r="JDR28" s="74"/>
      <c r="JDS28" s="85"/>
      <c r="JDT28" s="74"/>
      <c r="JDU28" s="74"/>
      <c r="JDV28" s="85"/>
      <c r="JDW28" s="74"/>
      <c r="JDX28" s="74"/>
      <c r="JDY28" s="85"/>
      <c r="JDZ28" s="80"/>
      <c r="JEA28" s="80"/>
      <c r="JEB28" s="85"/>
      <c r="JEC28" s="77"/>
      <c r="JED28" s="74"/>
      <c r="JEE28" s="74"/>
      <c r="JEF28" s="85"/>
      <c r="JEG28" s="74"/>
      <c r="JEH28" s="74"/>
      <c r="JEI28" s="85"/>
      <c r="JEJ28" s="74"/>
      <c r="JEK28" s="74"/>
      <c r="JEL28" s="85"/>
      <c r="JEM28" s="74"/>
      <c r="JEN28" s="74"/>
      <c r="JEO28" s="85"/>
      <c r="JEP28" s="80"/>
      <c r="JEQ28" s="80"/>
      <c r="JER28" s="85"/>
      <c r="JES28" s="77"/>
      <c r="JET28" s="74"/>
      <c r="JEU28" s="74"/>
      <c r="JEV28" s="85"/>
      <c r="JEW28" s="74"/>
      <c r="JEX28" s="74"/>
      <c r="JEY28" s="85"/>
      <c r="JEZ28" s="74"/>
      <c r="JFA28" s="74"/>
      <c r="JFB28" s="85"/>
      <c r="JFC28" s="74"/>
      <c r="JFD28" s="74"/>
      <c r="JFE28" s="85"/>
      <c r="JFF28" s="80"/>
      <c r="JFG28" s="80"/>
      <c r="JFH28" s="85"/>
      <c r="JFI28" s="77"/>
      <c r="JFJ28" s="74"/>
      <c r="JFK28" s="74"/>
      <c r="JFL28" s="85"/>
      <c r="JFM28" s="74"/>
      <c r="JFN28" s="74"/>
      <c r="JFO28" s="85"/>
      <c r="JFP28" s="74"/>
      <c r="JFQ28" s="74"/>
      <c r="JFR28" s="85"/>
      <c r="JFS28" s="74"/>
      <c r="JFT28" s="74"/>
      <c r="JFU28" s="85"/>
      <c r="JFV28" s="80"/>
      <c r="JFW28" s="80"/>
      <c r="JFX28" s="85"/>
      <c r="JFY28" s="77"/>
      <c r="JFZ28" s="74"/>
      <c r="JGA28" s="74"/>
      <c r="JGB28" s="85"/>
      <c r="JGC28" s="74"/>
      <c r="JGD28" s="74"/>
      <c r="JGE28" s="85"/>
      <c r="JGF28" s="74"/>
      <c r="JGG28" s="74"/>
      <c r="JGH28" s="85"/>
      <c r="JGI28" s="74"/>
      <c r="JGJ28" s="74"/>
      <c r="JGK28" s="85"/>
      <c r="JGL28" s="80"/>
      <c r="JGM28" s="80"/>
      <c r="JGN28" s="85"/>
      <c r="JGO28" s="77"/>
      <c r="JGP28" s="74"/>
      <c r="JGQ28" s="74"/>
      <c r="JGR28" s="85"/>
      <c r="JGS28" s="74"/>
      <c r="JGT28" s="74"/>
      <c r="JGU28" s="85"/>
      <c r="JGV28" s="74"/>
      <c r="JGW28" s="74"/>
      <c r="JGX28" s="85"/>
      <c r="JGY28" s="74"/>
      <c r="JGZ28" s="74"/>
      <c r="JHA28" s="85"/>
      <c r="JHB28" s="80"/>
      <c r="JHC28" s="80"/>
      <c r="JHD28" s="85"/>
      <c r="JHE28" s="77"/>
      <c r="JHF28" s="74"/>
      <c r="JHG28" s="74"/>
      <c r="JHH28" s="85"/>
      <c r="JHI28" s="74"/>
      <c r="JHJ28" s="74"/>
      <c r="JHK28" s="85"/>
      <c r="JHL28" s="74"/>
      <c r="JHM28" s="74"/>
      <c r="JHN28" s="85"/>
      <c r="JHO28" s="74"/>
      <c r="JHP28" s="74"/>
      <c r="JHQ28" s="85"/>
      <c r="JHR28" s="80"/>
      <c r="JHS28" s="80"/>
      <c r="JHT28" s="85"/>
      <c r="JHU28" s="77"/>
      <c r="JHV28" s="74"/>
      <c r="JHW28" s="74"/>
      <c r="JHX28" s="85"/>
      <c r="JHY28" s="74"/>
      <c r="JHZ28" s="74"/>
      <c r="JIA28" s="85"/>
      <c r="JIB28" s="74"/>
      <c r="JIC28" s="74"/>
      <c r="JID28" s="85"/>
      <c r="JIE28" s="74"/>
      <c r="JIF28" s="74"/>
      <c r="JIG28" s="85"/>
      <c r="JIH28" s="80"/>
      <c r="JII28" s="80"/>
      <c r="JIJ28" s="85"/>
      <c r="JIK28" s="77"/>
      <c r="JIL28" s="74"/>
      <c r="JIM28" s="74"/>
      <c r="JIN28" s="85"/>
      <c r="JIO28" s="74"/>
      <c r="JIP28" s="74"/>
      <c r="JIQ28" s="85"/>
      <c r="JIR28" s="74"/>
      <c r="JIS28" s="74"/>
      <c r="JIT28" s="85"/>
      <c r="JIU28" s="74"/>
      <c r="JIV28" s="74"/>
      <c r="JIW28" s="85"/>
      <c r="JIX28" s="80"/>
      <c r="JIY28" s="80"/>
      <c r="JIZ28" s="85"/>
      <c r="JJA28" s="77"/>
      <c r="JJB28" s="74"/>
      <c r="JJC28" s="74"/>
      <c r="JJD28" s="85"/>
      <c r="JJE28" s="74"/>
      <c r="JJF28" s="74"/>
      <c r="JJG28" s="85"/>
      <c r="JJH28" s="74"/>
      <c r="JJI28" s="74"/>
      <c r="JJJ28" s="85"/>
      <c r="JJK28" s="74"/>
      <c r="JJL28" s="74"/>
      <c r="JJM28" s="85"/>
      <c r="JJN28" s="80"/>
      <c r="JJO28" s="80"/>
      <c r="JJP28" s="85"/>
      <c r="JJQ28" s="77"/>
      <c r="JJR28" s="74"/>
      <c r="JJS28" s="74"/>
      <c r="JJT28" s="85"/>
      <c r="JJU28" s="74"/>
      <c r="JJV28" s="74"/>
      <c r="JJW28" s="85"/>
      <c r="JJX28" s="74"/>
      <c r="JJY28" s="74"/>
      <c r="JJZ28" s="85"/>
      <c r="JKA28" s="74"/>
      <c r="JKB28" s="74"/>
      <c r="JKC28" s="85"/>
      <c r="JKD28" s="80"/>
      <c r="JKE28" s="80"/>
      <c r="JKF28" s="85"/>
      <c r="JKG28" s="77"/>
      <c r="JKH28" s="74"/>
      <c r="JKI28" s="74"/>
      <c r="JKJ28" s="85"/>
      <c r="JKK28" s="74"/>
      <c r="JKL28" s="74"/>
      <c r="JKM28" s="85"/>
      <c r="JKN28" s="74"/>
      <c r="JKO28" s="74"/>
      <c r="JKP28" s="85"/>
      <c r="JKQ28" s="74"/>
      <c r="JKR28" s="74"/>
      <c r="JKS28" s="85"/>
      <c r="JKT28" s="80"/>
      <c r="JKU28" s="80"/>
      <c r="JKV28" s="85"/>
      <c r="JKW28" s="77"/>
      <c r="JKX28" s="74"/>
      <c r="JKY28" s="74"/>
      <c r="JKZ28" s="85"/>
      <c r="JLA28" s="74"/>
      <c r="JLB28" s="74"/>
      <c r="JLC28" s="85"/>
      <c r="JLD28" s="74"/>
      <c r="JLE28" s="74"/>
      <c r="JLF28" s="85"/>
      <c r="JLG28" s="74"/>
      <c r="JLH28" s="74"/>
      <c r="JLI28" s="85"/>
      <c r="JLJ28" s="80"/>
      <c r="JLK28" s="80"/>
      <c r="JLL28" s="85"/>
      <c r="JLM28" s="77"/>
      <c r="JLN28" s="74"/>
      <c r="JLO28" s="74"/>
      <c r="JLP28" s="85"/>
      <c r="JLQ28" s="74"/>
      <c r="JLR28" s="74"/>
      <c r="JLS28" s="85"/>
      <c r="JLT28" s="74"/>
      <c r="JLU28" s="74"/>
      <c r="JLV28" s="85"/>
      <c r="JLW28" s="74"/>
      <c r="JLX28" s="74"/>
      <c r="JLY28" s="85"/>
      <c r="JLZ28" s="80"/>
      <c r="JMA28" s="80"/>
      <c r="JMB28" s="85"/>
      <c r="JMC28" s="77"/>
      <c r="JMD28" s="74"/>
      <c r="JME28" s="74"/>
      <c r="JMF28" s="85"/>
      <c r="JMG28" s="74"/>
      <c r="JMH28" s="74"/>
      <c r="JMI28" s="85"/>
      <c r="JMJ28" s="74"/>
      <c r="JMK28" s="74"/>
      <c r="JML28" s="85"/>
      <c r="JMM28" s="74"/>
      <c r="JMN28" s="74"/>
      <c r="JMO28" s="85"/>
      <c r="JMP28" s="80"/>
      <c r="JMQ28" s="80"/>
      <c r="JMR28" s="85"/>
      <c r="JMS28" s="77"/>
      <c r="JMT28" s="74"/>
      <c r="JMU28" s="74"/>
      <c r="JMV28" s="85"/>
      <c r="JMW28" s="74"/>
      <c r="JMX28" s="74"/>
      <c r="JMY28" s="85"/>
      <c r="JMZ28" s="74"/>
      <c r="JNA28" s="74"/>
      <c r="JNB28" s="85"/>
      <c r="JNC28" s="74"/>
      <c r="JND28" s="74"/>
      <c r="JNE28" s="85"/>
      <c r="JNF28" s="80"/>
      <c r="JNG28" s="80"/>
      <c r="JNH28" s="85"/>
      <c r="JNI28" s="77"/>
      <c r="JNJ28" s="74"/>
      <c r="JNK28" s="74"/>
      <c r="JNL28" s="85"/>
      <c r="JNM28" s="74"/>
      <c r="JNN28" s="74"/>
      <c r="JNO28" s="85"/>
      <c r="JNP28" s="74"/>
      <c r="JNQ28" s="74"/>
      <c r="JNR28" s="85"/>
      <c r="JNS28" s="74"/>
      <c r="JNT28" s="74"/>
      <c r="JNU28" s="85"/>
      <c r="JNV28" s="80"/>
      <c r="JNW28" s="80"/>
      <c r="JNX28" s="85"/>
      <c r="JNY28" s="77"/>
      <c r="JNZ28" s="74"/>
      <c r="JOA28" s="74"/>
      <c r="JOB28" s="85"/>
      <c r="JOC28" s="74"/>
      <c r="JOD28" s="74"/>
      <c r="JOE28" s="85"/>
      <c r="JOF28" s="74"/>
      <c r="JOG28" s="74"/>
      <c r="JOH28" s="85"/>
      <c r="JOI28" s="74"/>
      <c r="JOJ28" s="74"/>
      <c r="JOK28" s="85"/>
      <c r="JOL28" s="80"/>
      <c r="JOM28" s="80"/>
      <c r="JON28" s="85"/>
      <c r="JOO28" s="77"/>
      <c r="JOP28" s="74"/>
      <c r="JOQ28" s="74"/>
      <c r="JOR28" s="85"/>
      <c r="JOS28" s="74"/>
      <c r="JOT28" s="74"/>
      <c r="JOU28" s="85"/>
      <c r="JOV28" s="74"/>
      <c r="JOW28" s="74"/>
      <c r="JOX28" s="85"/>
      <c r="JOY28" s="74"/>
      <c r="JOZ28" s="74"/>
      <c r="JPA28" s="85"/>
      <c r="JPB28" s="80"/>
      <c r="JPC28" s="80"/>
      <c r="JPD28" s="85"/>
      <c r="JPE28" s="77"/>
      <c r="JPF28" s="74"/>
      <c r="JPG28" s="74"/>
      <c r="JPH28" s="85"/>
      <c r="JPI28" s="74"/>
      <c r="JPJ28" s="74"/>
      <c r="JPK28" s="85"/>
      <c r="JPL28" s="74"/>
      <c r="JPM28" s="74"/>
      <c r="JPN28" s="85"/>
      <c r="JPO28" s="74"/>
      <c r="JPP28" s="74"/>
      <c r="JPQ28" s="85"/>
      <c r="JPR28" s="80"/>
      <c r="JPS28" s="80"/>
      <c r="JPT28" s="85"/>
      <c r="JPU28" s="77"/>
      <c r="JPV28" s="74"/>
      <c r="JPW28" s="74"/>
      <c r="JPX28" s="85"/>
      <c r="JPY28" s="74"/>
      <c r="JPZ28" s="74"/>
      <c r="JQA28" s="85"/>
      <c r="JQB28" s="74"/>
      <c r="JQC28" s="74"/>
      <c r="JQD28" s="85"/>
      <c r="JQE28" s="74"/>
      <c r="JQF28" s="74"/>
      <c r="JQG28" s="85"/>
      <c r="JQH28" s="80"/>
      <c r="JQI28" s="80"/>
      <c r="JQJ28" s="85"/>
      <c r="JQK28" s="77"/>
      <c r="JQL28" s="74"/>
      <c r="JQM28" s="74"/>
      <c r="JQN28" s="85"/>
      <c r="JQO28" s="74"/>
      <c r="JQP28" s="74"/>
      <c r="JQQ28" s="85"/>
      <c r="JQR28" s="74"/>
      <c r="JQS28" s="74"/>
      <c r="JQT28" s="85"/>
      <c r="JQU28" s="74"/>
      <c r="JQV28" s="74"/>
      <c r="JQW28" s="85"/>
      <c r="JQX28" s="80"/>
      <c r="JQY28" s="80"/>
      <c r="JQZ28" s="85"/>
      <c r="JRA28" s="77"/>
      <c r="JRB28" s="74"/>
      <c r="JRC28" s="74"/>
      <c r="JRD28" s="85"/>
      <c r="JRE28" s="74"/>
      <c r="JRF28" s="74"/>
      <c r="JRG28" s="85"/>
      <c r="JRH28" s="74"/>
      <c r="JRI28" s="74"/>
      <c r="JRJ28" s="85"/>
      <c r="JRK28" s="74"/>
      <c r="JRL28" s="74"/>
      <c r="JRM28" s="85"/>
      <c r="JRN28" s="80"/>
      <c r="JRO28" s="80"/>
      <c r="JRP28" s="85"/>
      <c r="JRQ28" s="77"/>
      <c r="JRR28" s="74"/>
      <c r="JRS28" s="74"/>
      <c r="JRT28" s="85"/>
      <c r="JRU28" s="74"/>
      <c r="JRV28" s="74"/>
      <c r="JRW28" s="85"/>
      <c r="JRX28" s="74"/>
      <c r="JRY28" s="74"/>
      <c r="JRZ28" s="85"/>
      <c r="JSA28" s="74"/>
      <c r="JSB28" s="74"/>
      <c r="JSC28" s="85"/>
      <c r="JSD28" s="80"/>
      <c r="JSE28" s="80"/>
      <c r="JSF28" s="85"/>
      <c r="JSG28" s="77"/>
      <c r="JSH28" s="74"/>
      <c r="JSI28" s="74"/>
      <c r="JSJ28" s="85"/>
      <c r="JSK28" s="74"/>
      <c r="JSL28" s="74"/>
      <c r="JSM28" s="85"/>
      <c r="JSN28" s="74"/>
      <c r="JSO28" s="74"/>
      <c r="JSP28" s="85"/>
      <c r="JSQ28" s="74"/>
      <c r="JSR28" s="74"/>
      <c r="JSS28" s="85"/>
      <c r="JST28" s="80"/>
      <c r="JSU28" s="80"/>
      <c r="JSV28" s="85"/>
      <c r="JSW28" s="77"/>
      <c r="JSX28" s="74"/>
      <c r="JSY28" s="74"/>
      <c r="JSZ28" s="85"/>
      <c r="JTA28" s="74"/>
      <c r="JTB28" s="74"/>
      <c r="JTC28" s="85"/>
      <c r="JTD28" s="74"/>
      <c r="JTE28" s="74"/>
      <c r="JTF28" s="85"/>
      <c r="JTG28" s="74"/>
      <c r="JTH28" s="74"/>
      <c r="JTI28" s="85"/>
      <c r="JTJ28" s="80"/>
      <c r="JTK28" s="80"/>
      <c r="JTL28" s="85"/>
      <c r="JTM28" s="77"/>
      <c r="JTN28" s="74"/>
      <c r="JTO28" s="74"/>
      <c r="JTP28" s="85"/>
      <c r="JTQ28" s="74"/>
      <c r="JTR28" s="74"/>
      <c r="JTS28" s="85"/>
      <c r="JTT28" s="74"/>
      <c r="JTU28" s="74"/>
      <c r="JTV28" s="85"/>
      <c r="JTW28" s="74"/>
      <c r="JTX28" s="74"/>
      <c r="JTY28" s="85"/>
      <c r="JTZ28" s="80"/>
      <c r="JUA28" s="80"/>
      <c r="JUB28" s="85"/>
      <c r="JUC28" s="77"/>
      <c r="JUD28" s="74"/>
      <c r="JUE28" s="74"/>
      <c r="JUF28" s="85"/>
      <c r="JUG28" s="74"/>
      <c r="JUH28" s="74"/>
      <c r="JUI28" s="85"/>
      <c r="JUJ28" s="74"/>
      <c r="JUK28" s="74"/>
      <c r="JUL28" s="85"/>
      <c r="JUM28" s="74"/>
      <c r="JUN28" s="74"/>
      <c r="JUO28" s="85"/>
      <c r="JUP28" s="80"/>
      <c r="JUQ28" s="80"/>
      <c r="JUR28" s="85"/>
      <c r="JUS28" s="77"/>
      <c r="JUT28" s="74"/>
      <c r="JUU28" s="74"/>
      <c r="JUV28" s="85"/>
      <c r="JUW28" s="74"/>
      <c r="JUX28" s="74"/>
      <c r="JUY28" s="85"/>
      <c r="JUZ28" s="74"/>
      <c r="JVA28" s="74"/>
      <c r="JVB28" s="85"/>
      <c r="JVC28" s="74"/>
      <c r="JVD28" s="74"/>
      <c r="JVE28" s="85"/>
      <c r="JVF28" s="80"/>
      <c r="JVG28" s="80"/>
      <c r="JVH28" s="85"/>
      <c r="JVI28" s="77"/>
      <c r="JVJ28" s="74"/>
      <c r="JVK28" s="74"/>
      <c r="JVL28" s="85"/>
      <c r="JVM28" s="74"/>
      <c r="JVN28" s="74"/>
      <c r="JVO28" s="85"/>
      <c r="JVP28" s="74"/>
      <c r="JVQ28" s="74"/>
      <c r="JVR28" s="85"/>
      <c r="JVS28" s="74"/>
      <c r="JVT28" s="74"/>
      <c r="JVU28" s="85"/>
      <c r="JVV28" s="80"/>
      <c r="JVW28" s="80"/>
      <c r="JVX28" s="85"/>
      <c r="JVY28" s="77"/>
      <c r="JVZ28" s="74"/>
      <c r="JWA28" s="74"/>
      <c r="JWB28" s="85"/>
      <c r="JWC28" s="74"/>
      <c r="JWD28" s="74"/>
      <c r="JWE28" s="85"/>
      <c r="JWF28" s="74"/>
      <c r="JWG28" s="74"/>
      <c r="JWH28" s="85"/>
      <c r="JWI28" s="74"/>
      <c r="JWJ28" s="74"/>
      <c r="JWK28" s="85"/>
      <c r="JWL28" s="80"/>
      <c r="JWM28" s="80"/>
      <c r="JWN28" s="85"/>
      <c r="JWO28" s="77"/>
      <c r="JWP28" s="74"/>
      <c r="JWQ28" s="74"/>
      <c r="JWR28" s="85"/>
      <c r="JWS28" s="74"/>
      <c r="JWT28" s="74"/>
      <c r="JWU28" s="85"/>
      <c r="JWV28" s="74"/>
      <c r="JWW28" s="74"/>
      <c r="JWX28" s="85"/>
      <c r="JWY28" s="74"/>
      <c r="JWZ28" s="74"/>
      <c r="JXA28" s="85"/>
      <c r="JXB28" s="80"/>
      <c r="JXC28" s="80"/>
      <c r="JXD28" s="85"/>
      <c r="JXE28" s="77"/>
      <c r="JXF28" s="74"/>
      <c r="JXG28" s="74"/>
      <c r="JXH28" s="85"/>
      <c r="JXI28" s="74"/>
      <c r="JXJ28" s="74"/>
      <c r="JXK28" s="85"/>
      <c r="JXL28" s="74"/>
      <c r="JXM28" s="74"/>
      <c r="JXN28" s="85"/>
      <c r="JXO28" s="74"/>
      <c r="JXP28" s="74"/>
      <c r="JXQ28" s="85"/>
      <c r="JXR28" s="80"/>
      <c r="JXS28" s="80"/>
      <c r="JXT28" s="85"/>
      <c r="JXU28" s="77"/>
      <c r="JXV28" s="74"/>
      <c r="JXW28" s="74"/>
      <c r="JXX28" s="85"/>
      <c r="JXY28" s="74"/>
      <c r="JXZ28" s="74"/>
      <c r="JYA28" s="85"/>
      <c r="JYB28" s="74"/>
      <c r="JYC28" s="74"/>
      <c r="JYD28" s="85"/>
      <c r="JYE28" s="74"/>
      <c r="JYF28" s="74"/>
      <c r="JYG28" s="85"/>
      <c r="JYH28" s="80"/>
      <c r="JYI28" s="80"/>
      <c r="JYJ28" s="85"/>
      <c r="JYK28" s="77"/>
      <c r="JYL28" s="74"/>
      <c r="JYM28" s="74"/>
      <c r="JYN28" s="85"/>
      <c r="JYO28" s="74"/>
      <c r="JYP28" s="74"/>
      <c r="JYQ28" s="85"/>
      <c r="JYR28" s="74"/>
      <c r="JYS28" s="74"/>
      <c r="JYT28" s="85"/>
      <c r="JYU28" s="74"/>
      <c r="JYV28" s="74"/>
      <c r="JYW28" s="85"/>
      <c r="JYX28" s="80"/>
      <c r="JYY28" s="80"/>
      <c r="JYZ28" s="85"/>
      <c r="JZA28" s="77"/>
      <c r="JZB28" s="74"/>
      <c r="JZC28" s="74"/>
      <c r="JZD28" s="85"/>
      <c r="JZE28" s="74"/>
      <c r="JZF28" s="74"/>
      <c r="JZG28" s="85"/>
      <c r="JZH28" s="74"/>
      <c r="JZI28" s="74"/>
      <c r="JZJ28" s="85"/>
      <c r="JZK28" s="74"/>
      <c r="JZL28" s="74"/>
      <c r="JZM28" s="85"/>
      <c r="JZN28" s="80"/>
      <c r="JZO28" s="80"/>
      <c r="JZP28" s="85"/>
      <c r="JZQ28" s="77"/>
      <c r="JZR28" s="74"/>
      <c r="JZS28" s="74"/>
      <c r="JZT28" s="85"/>
      <c r="JZU28" s="74"/>
      <c r="JZV28" s="74"/>
      <c r="JZW28" s="85"/>
      <c r="JZX28" s="74"/>
      <c r="JZY28" s="74"/>
      <c r="JZZ28" s="85"/>
      <c r="KAA28" s="74"/>
      <c r="KAB28" s="74"/>
      <c r="KAC28" s="85"/>
      <c r="KAD28" s="80"/>
      <c r="KAE28" s="80"/>
      <c r="KAF28" s="85"/>
      <c r="KAG28" s="77"/>
      <c r="KAH28" s="74"/>
      <c r="KAI28" s="74"/>
      <c r="KAJ28" s="85"/>
      <c r="KAK28" s="74"/>
      <c r="KAL28" s="74"/>
      <c r="KAM28" s="85"/>
      <c r="KAN28" s="74"/>
      <c r="KAO28" s="74"/>
      <c r="KAP28" s="85"/>
      <c r="KAQ28" s="74"/>
      <c r="KAR28" s="74"/>
      <c r="KAS28" s="85"/>
      <c r="KAT28" s="80"/>
      <c r="KAU28" s="80"/>
      <c r="KAV28" s="85"/>
      <c r="KAW28" s="77"/>
      <c r="KAX28" s="74"/>
      <c r="KAY28" s="74"/>
      <c r="KAZ28" s="85"/>
      <c r="KBA28" s="74"/>
      <c r="KBB28" s="74"/>
      <c r="KBC28" s="85"/>
      <c r="KBD28" s="74"/>
      <c r="KBE28" s="74"/>
      <c r="KBF28" s="85"/>
      <c r="KBG28" s="74"/>
      <c r="KBH28" s="74"/>
      <c r="KBI28" s="85"/>
      <c r="KBJ28" s="80"/>
      <c r="KBK28" s="80"/>
      <c r="KBL28" s="85"/>
      <c r="KBM28" s="77"/>
      <c r="KBN28" s="74"/>
      <c r="KBO28" s="74"/>
      <c r="KBP28" s="85"/>
      <c r="KBQ28" s="74"/>
      <c r="KBR28" s="74"/>
      <c r="KBS28" s="85"/>
      <c r="KBT28" s="74"/>
      <c r="KBU28" s="74"/>
      <c r="KBV28" s="85"/>
      <c r="KBW28" s="74"/>
      <c r="KBX28" s="74"/>
      <c r="KBY28" s="85"/>
      <c r="KBZ28" s="80"/>
      <c r="KCA28" s="80"/>
      <c r="KCB28" s="85"/>
      <c r="KCC28" s="77"/>
      <c r="KCD28" s="74"/>
      <c r="KCE28" s="74"/>
      <c r="KCF28" s="85"/>
      <c r="KCG28" s="74"/>
      <c r="KCH28" s="74"/>
      <c r="KCI28" s="85"/>
      <c r="KCJ28" s="74"/>
      <c r="KCK28" s="74"/>
      <c r="KCL28" s="85"/>
      <c r="KCM28" s="74"/>
      <c r="KCN28" s="74"/>
      <c r="KCO28" s="85"/>
      <c r="KCP28" s="80"/>
      <c r="KCQ28" s="80"/>
      <c r="KCR28" s="85"/>
      <c r="KCS28" s="77"/>
      <c r="KCT28" s="74"/>
      <c r="KCU28" s="74"/>
      <c r="KCV28" s="85"/>
      <c r="KCW28" s="74"/>
      <c r="KCX28" s="74"/>
      <c r="KCY28" s="85"/>
      <c r="KCZ28" s="74"/>
      <c r="KDA28" s="74"/>
      <c r="KDB28" s="85"/>
      <c r="KDC28" s="74"/>
      <c r="KDD28" s="74"/>
      <c r="KDE28" s="85"/>
      <c r="KDF28" s="80"/>
      <c r="KDG28" s="80"/>
      <c r="KDH28" s="85"/>
      <c r="KDI28" s="77"/>
      <c r="KDJ28" s="74"/>
      <c r="KDK28" s="74"/>
      <c r="KDL28" s="85"/>
      <c r="KDM28" s="74"/>
      <c r="KDN28" s="74"/>
      <c r="KDO28" s="85"/>
      <c r="KDP28" s="74"/>
      <c r="KDQ28" s="74"/>
      <c r="KDR28" s="85"/>
      <c r="KDS28" s="74"/>
      <c r="KDT28" s="74"/>
      <c r="KDU28" s="85"/>
      <c r="KDV28" s="80"/>
      <c r="KDW28" s="80"/>
      <c r="KDX28" s="85"/>
      <c r="KDY28" s="77"/>
      <c r="KDZ28" s="74"/>
      <c r="KEA28" s="74"/>
      <c r="KEB28" s="85"/>
      <c r="KEC28" s="74"/>
      <c r="KED28" s="74"/>
      <c r="KEE28" s="85"/>
      <c r="KEF28" s="74"/>
      <c r="KEG28" s="74"/>
      <c r="KEH28" s="85"/>
      <c r="KEI28" s="74"/>
      <c r="KEJ28" s="74"/>
      <c r="KEK28" s="85"/>
      <c r="KEL28" s="80"/>
      <c r="KEM28" s="80"/>
      <c r="KEN28" s="85"/>
      <c r="KEO28" s="77"/>
      <c r="KEP28" s="74"/>
      <c r="KEQ28" s="74"/>
      <c r="KER28" s="85"/>
      <c r="KES28" s="74"/>
      <c r="KET28" s="74"/>
      <c r="KEU28" s="85"/>
      <c r="KEV28" s="74"/>
      <c r="KEW28" s="74"/>
      <c r="KEX28" s="85"/>
      <c r="KEY28" s="74"/>
      <c r="KEZ28" s="74"/>
      <c r="KFA28" s="85"/>
      <c r="KFB28" s="80"/>
      <c r="KFC28" s="80"/>
      <c r="KFD28" s="85"/>
      <c r="KFE28" s="77"/>
      <c r="KFF28" s="74"/>
      <c r="KFG28" s="74"/>
      <c r="KFH28" s="85"/>
      <c r="KFI28" s="74"/>
      <c r="KFJ28" s="74"/>
      <c r="KFK28" s="85"/>
      <c r="KFL28" s="74"/>
      <c r="KFM28" s="74"/>
      <c r="KFN28" s="85"/>
      <c r="KFO28" s="74"/>
      <c r="KFP28" s="74"/>
      <c r="KFQ28" s="85"/>
      <c r="KFR28" s="80"/>
      <c r="KFS28" s="80"/>
      <c r="KFT28" s="85"/>
      <c r="KFU28" s="77"/>
      <c r="KFV28" s="74"/>
      <c r="KFW28" s="74"/>
      <c r="KFX28" s="85"/>
      <c r="KFY28" s="74"/>
      <c r="KFZ28" s="74"/>
      <c r="KGA28" s="85"/>
      <c r="KGB28" s="74"/>
      <c r="KGC28" s="74"/>
      <c r="KGD28" s="85"/>
      <c r="KGE28" s="74"/>
      <c r="KGF28" s="74"/>
      <c r="KGG28" s="85"/>
      <c r="KGH28" s="80"/>
      <c r="KGI28" s="80"/>
      <c r="KGJ28" s="85"/>
      <c r="KGK28" s="77"/>
      <c r="KGL28" s="74"/>
      <c r="KGM28" s="74"/>
      <c r="KGN28" s="85"/>
      <c r="KGO28" s="74"/>
      <c r="KGP28" s="74"/>
      <c r="KGQ28" s="85"/>
      <c r="KGR28" s="74"/>
      <c r="KGS28" s="74"/>
      <c r="KGT28" s="85"/>
      <c r="KGU28" s="74"/>
      <c r="KGV28" s="74"/>
      <c r="KGW28" s="85"/>
      <c r="KGX28" s="80"/>
      <c r="KGY28" s="80"/>
      <c r="KGZ28" s="85"/>
      <c r="KHA28" s="77"/>
      <c r="KHB28" s="74"/>
      <c r="KHC28" s="74"/>
      <c r="KHD28" s="85"/>
      <c r="KHE28" s="74"/>
      <c r="KHF28" s="74"/>
      <c r="KHG28" s="85"/>
      <c r="KHH28" s="74"/>
      <c r="KHI28" s="74"/>
      <c r="KHJ28" s="85"/>
      <c r="KHK28" s="74"/>
      <c r="KHL28" s="74"/>
      <c r="KHM28" s="85"/>
      <c r="KHN28" s="80"/>
      <c r="KHO28" s="80"/>
      <c r="KHP28" s="85"/>
      <c r="KHQ28" s="77"/>
      <c r="KHR28" s="74"/>
      <c r="KHS28" s="74"/>
      <c r="KHT28" s="85"/>
      <c r="KHU28" s="74"/>
      <c r="KHV28" s="74"/>
      <c r="KHW28" s="85"/>
      <c r="KHX28" s="74"/>
      <c r="KHY28" s="74"/>
      <c r="KHZ28" s="85"/>
      <c r="KIA28" s="74"/>
      <c r="KIB28" s="74"/>
      <c r="KIC28" s="85"/>
      <c r="KID28" s="80"/>
      <c r="KIE28" s="80"/>
      <c r="KIF28" s="85"/>
      <c r="KIG28" s="77"/>
      <c r="KIH28" s="74"/>
      <c r="KII28" s="74"/>
      <c r="KIJ28" s="85"/>
      <c r="KIK28" s="74"/>
      <c r="KIL28" s="74"/>
      <c r="KIM28" s="85"/>
      <c r="KIN28" s="74"/>
      <c r="KIO28" s="74"/>
      <c r="KIP28" s="85"/>
      <c r="KIQ28" s="74"/>
      <c r="KIR28" s="74"/>
      <c r="KIS28" s="85"/>
      <c r="KIT28" s="80"/>
      <c r="KIU28" s="80"/>
      <c r="KIV28" s="85"/>
      <c r="KIW28" s="77"/>
      <c r="KIX28" s="74"/>
      <c r="KIY28" s="74"/>
      <c r="KIZ28" s="85"/>
      <c r="KJA28" s="74"/>
      <c r="KJB28" s="74"/>
      <c r="KJC28" s="85"/>
      <c r="KJD28" s="74"/>
      <c r="KJE28" s="74"/>
      <c r="KJF28" s="85"/>
      <c r="KJG28" s="74"/>
      <c r="KJH28" s="74"/>
      <c r="KJI28" s="85"/>
      <c r="KJJ28" s="80"/>
      <c r="KJK28" s="80"/>
      <c r="KJL28" s="85"/>
      <c r="KJM28" s="77"/>
      <c r="KJN28" s="74"/>
      <c r="KJO28" s="74"/>
      <c r="KJP28" s="85"/>
      <c r="KJQ28" s="74"/>
      <c r="KJR28" s="74"/>
      <c r="KJS28" s="85"/>
      <c r="KJT28" s="74"/>
      <c r="KJU28" s="74"/>
      <c r="KJV28" s="85"/>
      <c r="KJW28" s="74"/>
      <c r="KJX28" s="74"/>
      <c r="KJY28" s="85"/>
      <c r="KJZ28" s="80"/>
      <c r="KKA28" s="80"/>
      <c r="KKB28" s="85"/>
      <c r="KKC28" s="77"/>
      <c r="KKD28" s="74"/>
      <c r="KKE28" s="74"/>
      <c r="KKF28" s="85"/>
      <c r="KKG28" s="74"/>
      <c r="KKH28" s="74"/>
      <c r="KKI28" s="85"/>
      <c r="KKJ28" s="74"/>
      <c r="KKK28" s="74"/>
      <c r="KKL28" s="85"/>
      <c r="KKM28" s="74"/>
      <c r="KKN28" s="74"/>
      <c r="KKO28" s="85"/>
      <c r="KKP28" s="80"/>
      <c r="KKQ28" s="80"/>
      <c r="KKR28" s="85"/>
      <c r="KKS28" s="77"/>
      <c r="KKT28" s="74"/>
      <c r="KKU28" s="74"/>
      <c r="KKV28" s="85"/>
      <c r="KKW28" s="74"/>
      <c r="KKX28" s="74"/>
      <c r="KKY28" s="85"/>
      <c r="KKZ28" s="74"/>
      <c r="KLA28" s="74"/>
      <c r="KLB28" s="85"/>
      <c r="KLC28" s="74"/>
      <c r="KLD28" s="74"/>
      <c r="KLE28" s="85"/>
      <c r="KLF28" s="80"/>
      <c r="KLG28" s="80"/>
      <c r="KLH28" s="85"/>
      <c r="KLI28" s="77"/>
      <c r="KLJ28" s="74"/>
      <c r="KLK28" s="74"/>
      <c r="KLL28" s="85"/>
      <c r="KLM28" s="74"/>
      <c r="KLN28" s="74"/>
      <c r="KLO28" s="85"/>
      <c r="KLP28" s="74"/>
      <c r="KLQ28" s="74"/>
      <c r="KLR28" s="85"/>
      <c r="KLS28" s="74"/>
      <c r="KLT28" s="74"/>
      <c r="KLU28" s="85"/>
      <c r="KLV28" s="80"/>
      <c r="KLW28" s="80"/>
      <c r="KLX28" s="85"/>
      <c r="KLY28" s="77"/>
      <c r="KLZ28" s="74"/>
      <c r="KMA28" s="74"/>
      <c r="KMB28" s="85"/>
      <c r="KMC28" s="74"/>
      <c r="KMD28" s="74"/>
      <c r="KME28" s="85"/>
      <c r="KMF28" s="74"/>
      <c r="KMG28" s="74"/>
      <c r="KMH28" s="85"/>
      <c r="KMI28" s="74"/>
      <c r="KMJ28" s="74"/>
      <c r="KMK28" s="85"/>
      <c r="KML28" s="80"/>
      <c r="KMM28" s="80"/>
      <c r="KMN28" s="85"/>
      <c r="KMO28" s="77"/>
      <c r="KMP28" s="74"/>
      <c r="KMQ28" s="74"/>
      <c r="KMR28" s="85"/>
      <c r="KMS28" s="74"/>
      <c r="KMT28" s="74"/>
      <c r="KMU28" s="85"/>
      <c r="KMV28" s="74"/>
      <c r="KMW28" s="74"/>
      <c r="KMX28" s="85"/>
      <c r="KMY28" s="74"/>
      <c r="KMZ28" s="74"/>
      <c r="KNA28" s="85"/>
      <c r="KNB28" s="80"/>
      <c r="KNC28" s="80"/>
      <c r="KND28" s="85"/>
      <c r="KNE28" s="77"/>
      <c r="KNF28" s="74"/>
      <c r="KNG28" s="74"/>
      <c r="KNH28" s="85"/>
      <c r="KNI28" s="74"/>
      <c r="KNJ28" s="74"/>
      <c r="KNK28" s="85"/>
      <c r="KNL28" s="74"/>
      <c r="KNM28" s="74"/>
      <c r="KNN28" s="85"/>
      <c r="KNO28" s="74"/>
      <c r="KNP28" s="74"/>
      <c r="KNQ28" s="85"/>
      <c r="KNR28" s="80"/>
      <c r="KNS28" s="80"/>
      <c r="KNT28" s="85"/>
      <c r="KNU28" s="77"/>
      <c r="KNV28" s="74"/>
      <c r="KNW28" s="74"/>
      <c r="KNX28" s="85"/>
      <c r="KNY28" s="74"/>
      <c r="KNZ28" s="74"/>
      <c r="KOA28" s="85"/>
      <c r="KOB28" s="74"/>
      <c r="KOC28" s="74"/>
      <c r="KOD28" s="85"/>
      <c r="KOE28" s="74"/>
      <c r="KOF28" s="74"/>
      <c r="KOG28" s="85"/>
      <c r="KOH28" s="80"/>
      <c r="KOI28" s="80"/>
      <c r="KOJ28" s="85"/>
      <c r="KOK28" s="77"/>
      <c r="KOL28" s="74"/>
      <c r="KOM28" s="74"/>
      <c r="KON28" s="85"/>
      <c r="KOO28" s="74"/>
      <c r="KOP28" s="74"/>
      <c r="KOQ28" s="85"/>
      <c r="KOR28" s="74"/>
      <c r="KOS28" s="74"/>
      <c r="KOT28" s="85"/>
      <c r="KOU28" s="74"/>
      <c r="KOV28" s="74"/>
      <c r="KOW28" s="85"/>
      <c r="KOX28" s="80"/>
      <c r="KOY28" s="80"/>
      <c r="KOZ28" s="85"/>
      <c r="KPA28" s="77"/>
      <c r="KPB28" s="74"/>
      <c r="KPC28" s="74"/>
      <c r="KPD28" s="85"/>
      <c r="KPE28" s="74"/>
      <c r="KPF28" s="74"/>
      <c r="KPG28" s="85"/>
      <c r="KPH28" s="74"/>
      <c r="KPI28" s="74"/>
      <c r="KPJ28" s="85"/>
      <c r="KPK28" s="74"/>
      <c r="KPL28" s="74"/>
      <c r="KPM28" s="85"/>
      <c r="KPN28" s="80"/>
      <c r="KPO28" s="80"/>
      <c r="KPP28" s="85"/>
      <c r="KPQ28" s="77"/>
      <c r="KPR28" s="74"/>
      <c r="KPS28" s="74"/>
      <c r="KPT28" s="85"/>
      <c r="KPU28" s="74"/>
      <c r="KPV28" s="74"/>
      <c r="KPW28" s="85"/>
      <c r="KPX28" s="74"/>
      <c r="KPY28" s="74"/>
      <c r="KPZ28" s="85"/>
      <c r="KQA28" s="74"/>
      <c r="KQB28" s="74"/>
      <c r="KQC28" s="85"/>
      <c r="KQD28" s="80"/>
      <c r="KQE28" s="80"/>
      <c r="KQF28" s="85"/>
      <c r="KQG28" s="77"/>
      <c r="KQH28" s="74"/>
      <c r="KQI28" s="74"/>
      <c r="KQJ28" s="85"/>
      <c r="KQK28" s="74"/>
      <c r="KQL28" s="74"/>
      <c r="KQM28" s="85"/>
      <c r="KQN28" s="74"/>
      <c r="KQO28" s="74"/>
      <c r="KQP28" s="85"/>
      <c r="KQQ28" s="74"/>
      <c r="KQR28" s="74"/>
      <c r="KQS28" s="85"/>
      <c r="KQT28" s="80"/>
      <c r="KQU28" s="80"/>
      <c r="KQV28" s="85"/>
      <c r="KQW28" s="77"/>
      <c r="KQX28" s="74"/>
      <c r="KQY28" s="74"/>
      <c r="KQZ28" s="85"/>
      <c r="KRA28" s="74"/>
      <c r="KRB28" s="74"/>
      <c r="KRC28" s="85"/>
      <c r="KRD28" s="74"/>
      <c r="KRE28" s="74"/>
      <c r="KRF28" s="85"/>
      <c r="KRG28" s="74"/>
      <c r="KRH28" s="74"/>
      <c r="KRI28" s="85"/>
      <c r="KRJ28" s="80"/>
      <c r="KRK28" s="80"/>
      <c r="KRL28" s="85"/>
      <c r="KRM28" s="77"/>
      <c r="KRN28" s="74"/>
      <c r="KRO28" s="74"/>
      <c r="KRP28" s="85"/>
      <c r="KRQ28" s="74"/>
      <c r="KRR28" s="74"/>
      <c r="KRS28" s="85"/>
      <c r="KRT28" s="74"/>
      <c r="KRU28" s="74"/>
      <c r="KRV28" s="85"/>
      <c r="KRW28" s="74"/>
      <c r="KRX28" s="74"/>
      <c r="KRY28" s="85"/>
      <c r="KRZ28" s="80"/>
      <c r="KSA28" s="80"/>
      <c r="KSB28" s="85"/>
      <c r="KSC28" s="77"/>
      <c r="KSD28" s="74"/>
      <c r="KSE28" s="74"/>
      <c r="KSF28" s="85"/>
      <c r="KSG28" s="74"/>
      <c r="KSH28" s="74"/>
      <c r="KSI28" s="85"/>
      <c r="KSJ28" s="74"/>
      <c r="KSK28" s="74"/>
      <c r="KSL28" s="85"/>
      <c r="KSM28" s="74"/>
      <c r="KSN28" s="74"/>
      <c r="KSO28" s="85"/>
      <c r="KSP28" s="80"/>
      <c r="KSQ28" s="80"/>
      <c r="KSR28" s="85"/>
      <c r="KSS28" s="77"/>
      <c r="KST28" s="74"/>
      <c r="KSU28" s="74"/>
      <c r="KSV28" s="85"/>
      <c r="KSW28" s="74"/>
      <c r="KSX28" s="74"/>
      <c r="KSY28" s="85"/>
      <c r="KSZ28" s="74"/>
      <c r="KTA28" s="74"/>
      <c r="KTB28" s="85"/>
      <c r="KTC28" s="74"/>
      <c r="KTD28" s="74"/>
      <c r="KTE28" s="85"/>
      <c r="KTF28" s="80"/>
      <c r="KTG28" s="80"/>
      <c r="KTH28" s="85"/>
      <c r="KTI28" s="77"/>
      <c r="KTJ28" s="74"/>
      <c r="KTK28" s="74"/>
      <c r="KTL28" s="85"/>
      <c r="KTM28" s="74"/>
      <c r="KTN28" s="74"/>
      <c r="KTO28" s="85"/>
      <c r="KTP28" s="74"/>
      <c r="KTQ28" s="74"/>
      <c r="KTR28" s="85"/>
      <c r="KTS28" s="74"/>
      <c r="KTT28" s="74"/>
      <c r="KTU28" s="85"/>
      <c r="KTV28" s="80"/>
      <c r="KTW28" s="80"/>
      <c r="KTX28" s="85"/>
      <c r="KTY28" s="77"/>
      <c r="KTZ28" s="74"/>
      <c r="KUA28" s="74"/>
      <c r="KUB28" s="85"/>
      <c r="KUC28" s="74"/>
      <c r="KUD28" s="74"/>
      <c r="KUE28" s="85"/>
      <c r="KUF28" s="74"/>
      <c r="KUG28" s="74"/>
      <c r="KUH28" s="85"/>
      <c r="KUI28" s="74"/>
      <c r="KUJ28" s="74"/>
      <c r="KUK28" s="85"/>
      <c r="KUL28" s="80"/>
      <c r="KUM28" s="80"/>
      <c r="KUN28" s="85"/>
      <c r="KUO28" s="77"/>
      <c r="KUP28" s="74"/>
      <c r="KUQ28" s="74"/>
      <c r="KUR28" s="85"/>
      <c r="KUS28" s="74"/>
      <c r="KUT28" s="74"/>
      <c r="KUU28" s="85"/>
      <c r="KUV28" s="74"/>
      <c r="KUW28" s="74"/>
      <c r="KUX28" s="85"/>
      <c r="KUY28" s="74"/>
      <c r="KUZ28" s="74"/>
      <c r="KVA28" s="85"/>
      <c r="KVB28" s="80"/>
      <c r="KVC28" s="80"/>
      <c r="KVD28" s="85"/>
      <c r="KVE28" s="77"/>
      <c r="KVF28" s="74"/>
      <c r="KVG28" s="74"/>
      <c r="KVH28" s="85"/>
      <c r="KVI28" s="74"/>
      <c r="KVJ28" s="74"/>
      <c r="KVK28" s="85"/>
      <c r="KVL28" s="74"/>
      <c r="KVM28" s="74"/>
      <c r="KVN28" s="85"/>
      <c r="KVO28" s="74"/>
      <c r="KVP28" s="74"/>
      <c r="KVQ28" s="85"/>
      <c r="KVR28" s="80"/>
      <c r="KVS28" s="80"/>
      <c r="KVT28" s="85"/>
      <c r="KVU28" s="77"/>
      <c r="KVV28" s="74"/>
      <c r="KVW28" s="74"/>
      <c r="KVX28" s="85"/>
      <c r="KVY28" s="74"/>
      <c r="KVZ28" s="74"/>
      <c r="KWA28" s="85"/>
      <c r="KWB28" s="74"/>
      <c r="KWC28" s="74"/>
      <c r="KWD28" s="85"/>
      <c r="KWE28" s="74"/>
      <c r="KWF28" s="74"/>
      <c r="KWG28" s="85"/>
      <c r="KWH28" s="80"/>
      <c r="KWI28" s="80"/>
      <c r="KWJ28" s="85"/>
      <c r="KWK28" s="77"/>
      <c r="KWL28" s="74"/>
      <c r="KWM28" s="74"/>
      <c r="KWN28" s="85"/>
      <c r="KWO28" s="74"/>
      <c r="KWP28" s="74"/>
      <c r="KWQ28" s="85"/>
      <c r="KWR28" s="74"/>
      <c r="KWS28" s="74"/>
      <c r="KWT28" s="85"/>
      <c r="KWU28" s="74"/>
      <c r="KWV28" s="74"/>
      <c r="KWW28" s="85"/>
      <c r="KWX28" s="80"/>
      <c r="KWY28" s="80"/>
      <c r="KWZ28" s="85"/>
      <c r="KXA28" s="77"/>
      <c r="KXB28" s="74"/>
      <c r="KXC28" s="74"/>
      <c r="KXD28" s="85"/>
      <c r="KXE28" s="74"/>
      <c r="KXF28" s="74"/>
      <c r="KXG28" s="85"/>
      <c r="KXH28" s="74"/>
      <c r="KXI28" s="74"/>
      <c r="KXJ28" s="85"/>
      <c r="KXK28" s="74"/>
      <c r="KXL28" s="74"/>
      <c r="KXM28" s="85"/>
      <c r="KXN28" s="80"/>
      <c r="KXO28" s="80"/>
      <c r="KXP28" s="85"/>
      <c r="KXQ28" s="77"/>
      <c r="KXR28" s="74"/>
      <c r="KXS28" s="74"/>
      <c r="KXT28" s="85"/>
      <c r="KXU28" s="74"/>
      <c r="KXV28" s="74"/>
      <c r="KXW28" s="85"/>
      <c r="KXX28" s="74"/>
      <c r="KXY28" s="74"/>
      <c r="KXZ28" s="85"/>
      <c r="KYA28" s="74"/>
      <c r="KYB28" s="74"/>
      <c r="KYC28" s="85"/>
      <c r="KYD28" s="80"/>
      <c r="KYE28" s="80"/>
      <c r="KYF28" s="85"/>
      <c r="KYG28" s="77"/>
      <c r="KYH28" s="74"/>
      <c r="KYI28" s="74"/>
      <c r="KYJ28" s="85"/>
      <c r="KYK28" s="74"/>
      <c r="KYL28" s="74"/>
      <c r="KYM28" s="85"/>
      <c r="KYN28" s="74"/>
      <c r="KYO28" s="74"/>
      <c r="KYP28" s="85"/>
      <c r="KYQ28" s="74"/>
      <c r="KYR28" s="74"/>
      <c r="KYS28" s="85"/>
      <c r="KYT28" s="80"/>
      <c r="KYU28" s="80"/>
      <c r="KYV28" s="85"/>
      <c r="KYW28" s="77"/>
      <c r="KYX28" s="74"/>
      <c r="KYY28" s="74"/>
      <c r="KYZ28" s="85"/>
      <c r="KZA28" s="74"/>
      <c r="KZB28" s="74"/>
      <c r="KZC28" s="85"/>
      <c r="KZD28" s="74"/>
      <c r="KZE28" s="74"/>
      <c r="KZF28" s="85"/>
      <c r="KZG28" s="74"/>
      <c r="KZH28" s="74"/>
      <c r="KZI28" s="85"/>
      <c r="KZJ28" s="80"/>
      <c r="KZK28" s="80"/>
      <c r="KZL28" s="85"/>
      <c r="KZM28" s="77"/>
      <c r="KZN28" s="74"/>
      <c r="KZO28" s="74"/>
      <c r="KZP28" s="85"/>
      <c r="KZQ28" s="74"/>
      <c r="KZR28" s="74"/>
      <c r="KZS28" s="85"/>
      <c r="KZT28" s="74"/>
      <c r="KZU28" s="74"/>
      <c r="KZV28" s="85"/>
      <c r="KZW28" s="74"/>
      <c r="KZX28" s="74"/>
      <c r="KZY28" s="85"/>
      <c r="KZZ28" s="80"/>
      <c r="LAA28" s="80"/>
      <c r="LAB28" s="85"/>
      <c r="LAC28" s="77"/>
      <c r="LAD28" s="74"/>
      <c r="LAE28" s="74"/>
      <c r="LAF28" s="85"/>
      <c r="LAG28" s="74"/>
      <c r="LAH28" s="74"/>
      <c r="LAI28" s="85"/>
      <c r="LAJ28" s="74"/>
      <c r="LAK28" s="74"/>
      <c r="LAL28" s="85"/>
      <c r="LAM28" s="74"/>
      <c r="LAN28" s="74"/>
      <c r="LAO28" s="85"/>
      <c r="LAP28" s="80"/>
      <c r="LAQ28" s="80"/>
      <c r="LAR28" s="85"/>
      <c r="LAS28" s="77"/>
      <c r="LAT28" s="74"/>
      <c r="LAU28" s="74"/>
      <c r="LAV28" s="85"/>
      <c r="LAW28" s="74"/>
      <c r="LAX28" s="74"/>
      <c r="LAY28" s="85"/>
      <c r="LAZ28" s="74"/>
      <c r="LBA28" s="74"/>
      <c r="LBB28" s="85"/>
      <c r="LBC28" s="74"/>
      <c r="LBD28" s="74"/>
      <c r="LBE28" s="85"/>
      <c r="LBF28" s="80"/>
      <c r="LBG28" s="80"/>
      <c r="LBH28" s="85"/>
      <c r="LBI28" s="77"/>
      <c r="LBJ28" s="74"/>
      <c r="LBK28" s="74"/>
      <c r="LBL28" s="85"/>
      <c r="LBM28" s="74"/>
      <c r="LBN28" s="74"/>
      <c r="LBO28" s="85"/>
      <c r="LBP28" s="74"/>
      <c r="LBQ28" s="74"/>
      <c r="LBR28" s="85"/>
      <c r="LBS28" s="74"/>
      <c r="LBT28" s="74"/>
      <c r="LBU28" s="85"/>
      <c r="LBV28" s="80"/>
      <c r="LBW28" s="80"/>
      <c r="LBX28" s="85"/>
      <c r="LBY28" s="77"/>
      <c r="LBZ28" s="74"/>
      <c r="LCA28" s="74"/>
      <c r="LCB28" s="85"/>
      <c r="LCC28" s="74"/>
      <c r="LCD28" s="74"/>
      <c r="LCE28" s="85"/>
      <c r="LCF28" s="74"/>
      <c r="LCG28" s="74"/>
      <c r="LCH28" s="85"/>
      <c r="LCI28" s="74"/>
      <c r="LCJ28" s="74"/>
      <c r="LCK28" s="85"/>
      <c r="LCL28" s="80"/>
      <c r="LCM28" s="80"/>
      <c r="LCN28" s="85"/>
      <c r="LCO28" s="77"/>
      <c r="LCP28" s="74"/>
      <c r="LCQ28" s="74"/>
      <c r="LCR28" s="85"/>
      <c r="LCS28" s="74"/>
      <c r="LCT28" s="74"/>
      <c r="LCU28" s="85"/>
      <c r="LCV28" s="74"/>
      <c r="LCW28" s="74"/>
      <c r="LCX28" s="85"/>
      <c r="LCY28" s="74"/>
      <c r="LCZ28" s="74"/>
      <c r="LDA28" s="85"/>
      <c r="LDB28" s="80"/>
      <c r="LDC28" s="80"/>
      <c r="LDD28" s="85"/>
      <c r="LDE28" s="77"/>
      <c r="LDF28" s="74"/>
      <c r="LDG28" s="74"/>
      <c r="LDH28" s="85"/>
      <c r="LDI28" s="74"/>
      <c r="LDJ28" s="74"/>
      <c r="LDK28" s="85"/>
      <c r="LDL28" s="74"/>
      <c r="LDM28" s="74"/>
      <c r="LDN28" s="85"/>
      <c r="LDO28" s="74"/>
      <c r="LDP28" s="74"/>
      <c r="LDQ28" s="85"/>
      <c r="LDR28" s="80"/>
      <c r="LDS28" s="80"/>
      <c r="LDT28" s="85"/>
      <c r="LDU28" s="77"/>
      <c r="LDV28" s="74"/>
      <c r="LDW28" s="74"/>
      <c r="LDX28" s="85"/>
      <c r="LDY28" s="74"/>
      <c r="LDZ28" s="74"/>
      <c r="LEA28" s="85"/>
      <c r="LEB28" s="74"/>
      <c r="LEC28" s="74"/>
      <c r="LED28" s="85"/>
      <c r="LEE28" s="74"/>
      <c r="LEF28" s="74"/>
      <c r="LEG28" s="85"/>
      <c r="LEH28" s="80"/>
      <c r="LEI28" s="80"/>
      <c r="LEJ28" s="85"/>
      <c r="LEK28" s="77"/>
      <c r="LEL28" s="74"/>
      <c r="LEM28" s="74"/>
      <c r="LEN28" s="85"/>
      <c r="LEO28" s="74"/>
      <c r="LEP28" s="74"/>
      <c r="LEQ28" s="85"/>
      <c r="LER28" s="74"/>
      <c r="LES28" s="74"/>
      <c r="LET28" s="85"/>
      <c r="LEU28" s="74"/>
      <c r="LEV28" s="74"/>
      <c r="LEW28" s="85"/>
      <c r="LEX28" s="80"/>
      <c r="LEY28" s="80"/>
      <c r="LEZ28" s="85"/>
      <c r="LFA28" s="77"/>
      <c r="LFB28" s="74"/>
      <c r="LFC28" s="74"/>
      <c r="LFD28" s="85"/>
      <c r="LFE28" s="74"/>
      <c r="LFF28" s="74"/>
      <c r="LFG28" s="85"/>
      <c r="LFH28" s="74"/>
      <c r="LFI28" s="74"/>
      <c r="LFJ28" s="85"/>
      <c r="LFK28" s="74"/>
      <c r="LFL28" s="74"/>
      <c r="LFM28" s="85"/>
      <c r="LFN28" s="80"/>
      <c r="LFO28" s="80"/>
      <c r="LFP28" s="85"/>
      <c r="LFQ28" s="77"/>
      <c r="LFR28" s="74"/>
      <c r="LFS28" s="74"/>
      <c r="LFT28" s="85"/>
      <c r="LFU28" s="74"/>
      <c r="LFV28" s="74"/>
      <c r="LFW28" s="85"/>
      <c r="LFX28" s="74"/>
      <c r="LFY28" s="74"/>
      <c r="LFZ28" s="85"/>
      <c r="LGA28" s="74"/>
      <c r="LGB28" s="74"/>
      <c r="LGC28" s="85"/>
      <c r="LGD28" s="80"/>
      <c r="LGE28" s="80"/>
      <c r="LGF28" s="85"/>
      <c r="LGG28" s="77"/>
      <c r="LGH28" s="74"/>
      <c r="LGI28" s="74"/>
      <c r="LGJ28" s="85"/>
      <c r="LGK28" s="74"/>
      <c r="LGL28" s="74"/>
      <c r="LGM28" s="85"/>
      <c r="LGN28" s="74"/>
      <c r="LGO28" s="74"/>
      <c r="LGP28" s="85"/>
      <c r="LGQ28" s="74"/>
      <c r="LGR28" s="74"/>
      <c r="LGS28" s="85"/>
      <c r="LGT28" s="80"/>
      <c r="LGU28" s="80"/>
      <c r="LGV28" s="85"/>
      <c r="LGW28" s="77"/>
      <c r="LGX28" s="74"/>
      <c r="LGY28" s="74"/>
      <c r="LGZ28" s="85"/>
      <c r="LHA28" s="74"/>
      <c r="LHB28" s="74"/>
      <c r="LHC28" s="85"/>
      <c r="LHD28" s="74"/>
      <c r="LHE28" s="74"/>
      <c r="LHF28" s="85"/>
      <c r="LHG28" s="74"/>
      <c r="LHH28" s="74"/>
      <c r="LHI28" s="85"/>
      <c r="LHJ28" s="80"/>
      <c r="LHK28" s="80"/>
      <c r="LHL28" s="85"/>
      <c r="LHM28" s="77"/>
      <c r="LHN28" s="74"/>
      <c r="LHO28" s="74"/>
      <c r="LHP28" s="85"/>
      <c r="LHQ28" s="74"/>
      <c r="LHR28" s="74"/>
      <c r="LHS28" s="85"/>
      <c r="LHT28" s="74"/>
      <c r="LHU28" s="74"/>
      <c r="LHV28" s="85"/>
      <c r="LHW28" s="74"/>
      <c r="LHX28" s="74"/>
      <c r="LHY28" s="85"/>
      <c r="LHZ28" s="80"/>
      <c r="LIA28" s="80"/>
      <c r="LIB28" s="85"/>
      <c r="LIC28" s="77"/>
      <c r="LID28" s="74"/>
      <c r="LIE28" s="74"/>
      <c r="LIF28" s="85"/>
      <c r="LIG28" s="74"/>
      <c r="LIH28" s="74"/>
      <c r="LII28" s="85"/>
      <c r="LIJ28" s="74"/>
      <c r="LIK28" s="74"/>
      <c r="LIL28" s="85"/>
      <c r="LIM28" s="74"/>
      <c r="LIN28" s="74"/>
      <c r="LIO28" s="85"/>
      <c r="LIP28" s="80"/>
      <c r="LIQ28" s="80"/>
      <c r="LIR28" s="85"/>
      <c r="LIS28" s="77"/>
      <c r="LIT28" s="74"/>
      <c r="LIU28" s="74"/>
      <c r="LIV28" s="85"/>
      <c r="LIW28" s="74"/>
      <c r="LIX28" s="74"/>
      <c r="LIY28" s="85"/>
      <c r="LIZ28" s="74"/>
      <c r="LJA28" s="74"/>
      <c r="LJB28" s="85"/>
      <c r="LJC28" s="74"/>
      <c r="LJD28" s="74"/>
      <c r="LJE28" s="85"/>
      <c r="LJF28" s="80"/>
      <c r="LJG28" s="80"/>
      <c r="LJH28" s="85"/>
      <c r="LJI28" s="77"/>
      <c r="LJJ28" s="74"/>
      <c r="LJK28" s="74"/>
      <c r="LJL28" s="85"/>
      <c r="LJM28" s="74"/>
      <c r="LJN28" s="74"/>
      <c r="LJO28" s="85"/>
      <c r="LJP28" s="74"/>
      <c r="LJQ28" s="74"/>
      <c r="LJR28" s="85"/>
      <c r="LJS28" s="74"/>
      <c r="LJT28" s="74"/>
      <c r="LJU28" s="85"/>
      <c r="LJV28" s="80"/>
      <c r="LJW28" s="80"/>
      <c r="LJX28" s="85"/>
      <c r="LJY28" s="77"/>
      <c r="LJZ28" s="74"/>
      <c r="LKA28" s="74"/>
      <c r="LKB28" s="85"/>
      <c r="LKC28" s="74"/>
      <c r="LKD28" s="74"/>
      <c r="LKE28" s="85"/>
      <c r="LKF28" s="74"/>
      <c r="LKG28" s="74"/>
      <c r="LKH28" s="85"/>
      <c r="LKI28" s="74"/>
      <c r="LKJ28" s="74"/>
      <c r="LKK28" s="85"/>
      <c r="LKL28" s="80"/>
      <c r="LKM28" s="80"/>
      <c r="LKN28" s="85"/>
      <c r="LKO28" s="77"/>
      <c r="LKP28" s="74"/>
      <c r="LKQ28" s="74"/>
      <c r="LKR28" s="85"/>
      <c r="LKS28" s="74"/>
      <c r="LKT28" s="74"/>
      <c r="LKU28" s="85"/>
      <c r="LKV28" s="74"/>
      <c r="LKW28" s="74"/>
      <c r="LKX28" s="85"/>
      <c r="LKY28" s="74"/>
      <c r="LKZ28" s="74"/>
      <c r="LLA28" s="85"/>
      <c r="LLB28" s="80"/>
      <c r="LLC28" s="80"/>
      <c r="LLD28" s="85"/>
      <c r="LLE28" s="77"/>
      <c r="LLF28" s="74"/>
      <c r="LLG28" s="74"/>
      <c r="LLH28" s="85"/>
      <c r="LLI28" s="74"/>
      <c r="LLJ28" s="74"/>
      <c r="LLK28" s="85"/>
      <c r="LLL28" s="74"/>
      <c r="LLM28" s="74"/>
      <c r="LLN28" s="85"/>
      <c r="LLO28" s="74"/>
      <c r="LLP28" s="74"/>
      <c r="LLQ28" s="85"/>
      <c r="LLR28" s="80"/>
      <c r="LLS28" s="80"/>
      <c r="LLT28" s="85"/>
      <c r="LLU28" s="77"/>
      <c r="LLV28" s="74"/>
      <c r="LLW28" s="74"/>
      <c r="LLX28" s="85"/>
      <c r="LLY28" s="74"/>
      <c r="LLZ28" s="74"/>
      <c r="LMA28" s="85"/>
      <c r="LMB28" s="74"/>
      <c r="LMC28" s="74"/>
      <c r="LMD28" s="85"/>
      <c r="LME28" s="74"/>
      <c r="LMF28" s="74"/>
      <c r="LMG28" s="85"/>
      <c r="LMH28" s="80"/>
      <c r="LMI28" s="80"/>
      <c r="LMJ28" s="85"/>
      <c r="LMK28" s="77"/>
      <c r="LML28" s="74"/>
      <c r="LMM28" s="74"/>
      <c r="LMN28" s="85"/>
      <c r="LMO28" s="74"/>
      <c r="LMP28" s="74"/>
      <c r="LMQ28" s="85"/>
      <c r="LMR28" s="74"/>
      <c r="LMS28" s="74"/>
      <c r="LMT28" s="85"/>
      <c r="LMU28" s="74"/>
      <c r="LMV28" s="74"/>
      <c r="LMW28" s="85"/>
      <c r="LMX28" s="80"/>
      <c r="LMY28" s="80"/>
      <c r="LMZ28" s="85"/>
      <c r="LNA28" s="77"/>
      <c r="LNB28" s="74"/>
      <c r="LNC28" s="74"/>
      <c r="LND28" s="85"/>
      <c r="LNE28" s="74"/>
      <c r="LNF28" s="74"/>
      <c r="LNG28" s="85"/>
      <c r="LNH28" s="74"/>
      <c r="LNI28" s="74"/>
      <c r="LNJ28" s="85"/>
      <c r="LNK28" s="74"/>
      <c r="LNL28" s="74"/>
      <c r="LNM28" s="85"/>
      <c r="LNN28" s="80"/>
      <c r="LNO28" s="80"/>
      <c r="LNP28" s="85"/>
      <c r="LNQ28" s="77"/>
      <c r="LNR28" s="74"/>
      <c r="LNS28" s="74"/>
      <c r="LNT28" s="85"/>
      <c r="LNU28" s="74"/>
      <c r="LNV28" s="74"/>
      <c r="LNW28" s="85"/>
      <c r="LNX28" s="74"/>
      <c r="LNY28" s="74"/>
      <c r="LNZ28" s="85"/>
      <c r="LOA28" s="74"/>
      <c r="LOB28" s="74"/>
      <c r="LOC28" s="85"/>
      <c r="LOD28" s="80"/>
      <c r="LOE28" s="80"/>
      <c r="LOF28" s="85"/>
      <c r="LOG28" s="77"/>
      <c r="LOH28" s="74"/>
      <c r="LOI28" s="74"/>
      <c r="LOJ28" s="85"/>
      <c r="LOK28" s="74"/>
      <c r="LOL28" s="74"/>
      <c r="LOM28" s="85"/>
      <c r="LON28" s="74"/>
      <c r="LOO28" s="74"/>
      <c r="LOP28" s="85"/>
      <c r="LOQ28" s="74"/>
      <c r="LOR28" s="74"/>
      <c r="LOS28" s="85"/>
      <c r="LOT28" s="80"/>
      <c r="LOU28" s="80"/>
      <c r="LOV28" s="85"/>
      <c r="LOW28" s="77"/>
      <c r="LOX28" s="74"/>
      <c r="LOY28" s="74"/>
      <c r="LOZ28" s="85"/>
      <c r="LPA28" s="74"/>
      <c r="LPB28" s="74"/>
      <c r="LPC28" s="85"/>
      <c r="LPD28" s="74"/>
      <c r="LPE28" s="74"/>
      <c r="LPF28" s="85"/>
      <c r="LPG28" s="74"/>
      <c r="LPH28" s="74"/>
      <c r="LPI28" s="85"/>
      <c r="LPJ28" s="80"/>
      <c r="LPK28" s="80"/>
      <c r="LPL28" s="85"/>
      <c r="LPM28" s="77"/>
      <c r="LPN28" s="74"/>
      <c r="LPO28" s="74"/>
      <c r="LPP28" s="85"/>
      <c r="LPQ28" s="74"/>
      <c r="LPR28" s="74"/>
      <c r="LPS28" s="85"/>
      <c r="LPT28" s="74"/>
      <c r="LPU28" s="74"/>
      <c r="LPV28" s="85"/>
      <c r="LPW28" s="74"/>
      <c r="LPX28" s="74"/>
      <c r="LPY28" s="85"/>
      <c r="LPZ28" s="80"/>
      <c r="LQA28" s="80"/>
      <c r="LQB28" s="85"/>
      <c r="LQC28" s="77"/>
      <c r="LQD28" s="74"/>
      <c r="LQE28" s="74"/>
      <c r="LQF28" s="85"/>
      <c r="LQG28" s="74"/>
      <c r="LQH28" s="74"/>
      <c r="LQI28" s="85"/>
      <c r="LQJ28" s="74"/>
      <c r="LQK28" s="74"/>
      <c r="LQL28" s="85"/>
      <c r="LQM28" s="74"/>
      <c r="LQN28" s="74"/>
      <c r="LQO28" s="85"/>
      <c r="LQP28" s="80"/>
      <c r="LQQ28" s="80"/>
      <c r="LQR28" s="85"/>
      <c r="LQS28" s="77"/>
      <c r="LQT28" s="74"/>
      <c r="LQU28" s="74"/>
      <c r="LQV28" s="85"/>
      <c r="LQW28" s="74"/>
      <c r="LQX28" s="74"/>
      <c r="LQY28" s="85"/>
      <c r="LQZ28" s="74"/>
      <c r="LRA28" s="74"/>
      <c r="LRB28" s="85"/>
      <c r="LRC28" s="74"/>
      <c r="LRD28" s="74"/>
      <c r="LRE28" s="85"/>
      <c r="LRF28" s="80"/>
      <c r="LRG28" s="80"/>
      <c r="LRH28" s="85"/>
      <c r="LRI28" s="77"/>
      <c r="LRJ28" s="74"/>
      <c r="LRK28" s="74"/>
      <c r="LRL28" s="85"/>
      <c r="LRM28" s="74"/>
      <c r="LRN28" s="74"/>
      <c r="LRO28" s="85"/>
      <c r="LRP28" s="74"/>
      <c r="LRQ28" s="74"/>
      <c r="LRR28" s="85"/>
      <c r="LRS28" s="74"/>
      <c r="LRT28" s="74"/>
      <c r="LRU28" s="85"/>
      <c r="LRV28" s="80"/>
      <c r="LRW28" s="80"/>
      <c r="LRX28" s="85"/>
      <c r="LRY28" s="77"/>
      <c r="LRZ28" s="74"/>
      <c r="LSA28" s="74"/>
      <c r="LSB28" s="85"/>
      <c r="LSC28" s="74"/>
      <c r="LSD28" s="74"/>
      <c r="LSE28" s="85"/>
      <c r="LSF28" s="74"/>
      <c r="LSG28" s="74"/>
      <c r="LSH28" s="85"/>
      <c r="LSI28" s="74"/>
      <c r="LSJ28" s="74"/>
      <c r="LSK28" s="85"/>
      <c r="LSL28" s="80"/>
      <c r="LSM28" s="80"/>
      <c r="LSN28" s="85"/>
      <c r="LSO28" s="77"/>
      <c r="LSP28" s="74"/>
      <c r="LSQ28" s="74"/>
      <c r="LSR28" s="85"/>
      <c r="LSS28" s="74"/>
      <c r="LST28" s="74"/>
      <c r="LSU28" s="85"/>
      <c r="LSV28" s="74"/>
      <c r="LSW28" s="74"/>
      <c r="LSX28" s="85"/>
      <c r="LSY28" s="74"/>
      <c r="LSZ28" s="74"/>
      <c r="LTA28" s="85"/>
      <c r="LTB28" s="80"/>
      <c r="LTC28" s="80"/>
      <c r="LTD28" s="85"/>
      <c r="LTE28" s="77"/>
      <c r="LTF28" s="74"/>
      <c r="LTG28" s="74"/>
      <c r="LTH28" s="85"/>
      <c r="LTI28" s="74"/>
      <c r="LTJ28" s="74"/>
      <c r="LTK28" s="85"/>
      <c r="LTL28" s="74"/>
      <c r="LTM28" s="74"/>
      <c r="LTN28" s="85"/>
      <c r="LTO28" s="74"/>
      <c r="LTP28" s="74"/>
      <c r="LTQ28" s="85"/>
      <c r="LTR28" s="80"/>
      <c r="LTS28" s="80"/>
      <c r="LTT28" s="85"/>
      <c r="LTU28" s="77"/>
      <c r="LTV28" s="74"/>
      <c r="LTW28" s="74"/>
      <c r="LTX28" s="85"/>
      <c r="LTY28" s="74"/>
      <c r="LTZ28" s="74"/>
      <c r="LUA28" s="85"/>
      <c r="LUB28" s="74"/>
      <c r="LUC28" s="74"/>
      <c r="LUD28" s="85"/>
      <c r="LUE28" s="74"/>
      <c r="LUF28" s="74"/>
      <c r="LUG28" s="85"/>
      <c r="LUH28" s="80"/>
      <c r="LUI28" s="80"/>
      <c r="LUJ28" s="85"/>
      <c r="LUK28" s="77"/>
      <c r="LUL28" s="74"/>
      <c r="LUM28" s="74"/>
      <c r="LUN28" s="85"/>
      <c r="LUO28" s="74"/>
      <c r="LUP28" s="74"/>
      <c r="LUQ28" s="85"/>
      <c r="LUR28" s="74"/>
      <c r="LUS28" s="74"/>
      <c r="LUT28" s="85"/>
      <c r="LUU28" s="74"/>
      <c r="LUV28" s="74"/>
      <c r="LUW28" s="85"/>
      <c r="LUX28" s="80"/>
      <c r="LUY28" s="80"/>
      <c r="LUZ28" s="85"/>
      <c r="LVA28" s="77"/>
      <c r="LVB28" s="74"/>
      <c r="LVC28" s="74"/>
      <c r="LVD28" s="85"/>
      <c r="LVE28" s="74"/>
      <c r="LVF28" s="74"/>
      <c r="LVG28" s="85"/>
      <c r="LVH28" s="74"/>
      <c r="LVI28" s="74"/>
      <c r="LVJ28" s="85"/>
      <c r="LVK28" s="74"/>
      <c r="LVL28" s="74"/>
      <c r="LVM28" s="85"/>
      <c r="LVN28" s="80"/>
      <c r="LVO28" s="80"/>
      <c r="LVP28" s="85"/>
      <c r="LVQ28" s="77"/>
      <c r="LVR28" s="74"/>
      <c r="LVS28" s="74"/>
      <c r="LVT28" s="85"/>
      <c r="LVU28" s="74"/>
      <c r="LVV28" s="74"/>
      <c r="LVW28" s="85"/>
      <c r="LVX28" s="74"/>
      <c r="LVY28" s="74"/>
      <c r="LVZ28" s="85"/>
      <c r="LWA28" s="74"/>
      <c r="LWB28" s="74"/>
      <c r="LWC28" s="85"/>
      <c r="LWD28" s="80"/>
      <c r="LWE28" s="80"/>
      <c r="LWF28" s="85"/>
      <c r="LWG28" s="77"/>
      <c r="LWH28" s="74"/>
      <c r="LWI28" s="74"/>
      <c r="LWJ28" s="85"/>
      <c r="LWK28" s="74"/>
      <c r="LWL28" s="74"/>
      <c r="LWM28" s="85"/>
      <c r="LWN28" s="74"/>
      <c r="LWO28" s="74"/>
      <c r="LWP28" s="85"/>
      <c r="LWQ28" s="74"/>
      <c r="LWR28" s="74"/>
      <c r="LWS28" s="85"/>
      <c r="LWT28" s="80"/>
      <c r="LWU28" s="80"/>
      <c r="LWV28" s="85"/>
      <c r="LWW28" s="77"/>
      <c r="LWX28" s="74"/>
      <c r="LWY28" s="74"/>
      <c r="LWZ28" s="85"/>
      <c r="LXA28" s="74"/>
      <c r="LXB28" s="74"/>
      <c r="LXC28" s="85"/>
      <c r="LXD28" s="74"/>
      <c r="LXE28" s="74"/>
      <c r="LXF28" s="85"/>
      <c r="LXG28" s="74"/>
      <c r="LXH28" s="74"/>
      <c r="LXI28" s="85"/>
      <c r="LXJ28" s="80"/>
      <c r="LXK28" s="80"/>
      <c r="LXL28" s="85"/>
      <c r="LXM28" s="77"/>
      <c r="LXN28" s="74"/>
      <c r="LXO28" s="74"/>
      <c r="LXP28" s="85"/>
      <c r="LXQ28" s="74"/>
      <c r="LXR28" s="74"/>
      <c r="LXS28" s="85"/>
      <c r="LXT28" s="74"/>
      <c r="LXU28" s="74"/>
      <c r="LXV28" s="85"/>
      <c r="LXW28" s="74"/>
      <c r="LXX28" s="74"/>
      <c r="LXY28" s="85"/>
      <c r="LXZ28" s="80"/>
      <c r="LYA28" s="80"/>
      <c r="LYB28" s="85"/>
      <c r="LYC28" s="77"/>
      <c r="LYD28" s="74"/>
      <c r="LYE28" s="74"/>
      <c r="LYF28" s="85"/>
      <c r="LYG28" s="74"/>
      <c r="LYH28" s="74"/>
      <c r="LYI28" s="85"/>
      <c r="LYJ28" s="74"/>
      <c r="LYK28" s="74"/>
      <c r="LYL28" s="85"/>
      <c r="LYM28" s="74"/>
      <c r="LYN28" s="74"/>
      <c r="LYO28" s="85"/>
      <c r="LYP28" s="80"/>
      <c r="LYQ28" s="80"/>
      <c r="LYR28" s="85"/>
      <c r="LYS28" s="77"/>
      <c r="LYT28" s="74"/>
      <c r="LYU28" s="74"/>
      <c r="LYV28" s="85"/>
      <c r="LYW28" s="74"/>
      <c r="LYX28" s="74"/>
      <c r="LYY28" s="85"/>
      <c r="LYZ28" s="74"/>
      <c r="LZA28" s="74"/>
      <c r="LZB28" s="85"/>
      <c r="LZC28" s="74"/>
      <c r="LZD28" s="74"/>
      <c r="LZE28" s="85"/>
      <c r="LZF28" s="80"/>
      <c r="LZG28" s="80"/>
      <c r="LZH28" s="85"/>
      <c r="LZI28" s="77"/>
      <c r="LZJ28" s="74"/>
      <c r="LZK28" s="74"/>
      <c r="LZL28" s="85"/>
      <c r="LZM28" s="74"/>
      <c r="LZN28" s="74"/>
      <c r="LZO28" s="85"/>
      <c r="LZP28" s="74"/>
      <c r="LZQ28" s="74"/>
      <c r="LZR28" s="85"/>
      <c r="LZS28" s="74"/>
      <c r="LZT28" s="74"/>
      <c r="LZU28" s="85"/>
      <c r="LZV28" s="80"/>
      <c r="LZW28" s="80"/>
      <c r="LZX28" s="85"/>
      <c r="LZY28" s="77"/>
      <c r="LZZ28" s="74"/>
      <c r="MAA28" s="74"/>
      <c r="MAB28" s="85"/>
      <c r="MAC28" s="74"/>
      <c r="MAD28" s="74"/>
      <c r="MAE28" s="85"/>
      <c r="MAF28" s="74"/>
      <c r="MAG28" s="74"/>
      <c r="MAH28" s="85"/>
      <c r="MAI28" s="74"/>
      <c r="MAJ28" s="74"/>
      <c r="MAK28" s="85"/>
      <c r="MAL28" s="80"/>
      <c r="MAM28" s="80"/>
      <c r="MAN28" s="85"/>
      <c r="MAO28" s="77"/>
      <c r="MAP28" s="74"/>
      <c r="MAQ28" s="74"/>
      <c r="MAR28" s="85"/>
      <c r="MAS28" s="74"/>
      <c r="MAT28" s="74"/>
      <c r="MAU28" s="85"/>
      <c r="MAV28" s="74"/>
      <c r="MAW28" s="74"/>
      <c r="MAX28" s="85"/>
      <c r="MAY28" s="74"/>
      <c r="MAZ28" s="74"/>
      <c r="MBA28" s="85"/>
      <c r="MBB28" s="80"/>
      <c r="MBC28" s="80"/>
      <c r="MBD28" s="85"/>
      <c r="MBE28" s="77"/>
      <c r="MBF28" s="74"/>
      <c r="MBG28" s="74"/>
      <c r="MBH28" s="85"/>
      <c r="MBI28" s="74"/>
      <c r="MBJ28" s="74"/>
      <c r="MBK28" s="85"/>
      <c r="MBL28" s="74"/>
      <c r="MBM28" s="74"/>
      <c r="MBN28" s="85"/>
      <c r="MBO28" s="74"/>
      <c r="MBP28" s="74"/>
      <c r="MBQ28" s="85"/>
      <c r="MBR28" s="80"/>
      <c r="MBS28" s="80"/>
      <c r="MBT28" s="85"/>
      <c r="MBU28" s="77"/>
      <c r="MBV28" s="74"/>
      <c r="MBW28" s="74"/>
      <c r="MBX28" s="85"/>
      <c r="MBY28" s="74"/>
      <c r="MBZ28" s="74"/>
      <c r="MCA28" s="85"/>
      <c r="MCB28" s="74"/>
      <c r="MCC28" s="74"/>
      <c r="MCD28" s="85"/>
      <c r="MCE28" s="74"/>
      <c r="MCF28" s="74"/>
      <c r="MCG28" s="85"/>
      <c r="MCH28" s="80"/>
      <c r="MCI28" s="80"/>
      <c r="MCJ28" s="85"/>
      <c r="MCK28" s="77"/>
      <c r="MCL28" s="74"/>
      <c r="MCM28" s="74"/>
      <c r="MCN28" s="85"/>
      <c r="MCO28" s="74"/>
      <c r="MCP28" s="74"/>
      <c r="MCQ28" s="85"/>
      <c r="MCR28" s="74"/>
      <c r="MCS28" s="74"/>
      <c r="MCT28" s="85"/>
      <c r="MCU28" s="74"/>
      <c r="MCV28" s="74"/>
      <c r="MCW28" s="85"/>
      <c r="MCX28" s="80"/>
      <c r="MCY28" s="80"/>
      <c r="MCZ28" s="85"/>
      <c r="MDA28" s="77"/>
      <c r="MDB28" s="74"/>
      <c r="MDC28" s="74"/>
      <c r="MDD28" s="85"/>
      <c r="MDE28" s="74"/>
      <c r="MDF28" s="74"/>
      <c r="MDG28" s="85"/>
      <c r="MDH28" s="74"/>
      <c r="MDI28" s="74"/>
      <c r="MDJ28" s="85"/>
      <c r="MDK28" s="74"/>
      <c r="MDL28" s="74"/>
      <c r="MDM28" s="85"/>
      <c r="MDN28" s="80"/>
      <c r="MDO28" s="80"/>
      <c r="MDP28" s="85"/>
      <c r="MDQ28" s="77"/>
      <c r="MDR28" s="74"/>
      <c r="MDS28" s="74"/>
      <c r="MDT28" s="85"/>
      <c r="MDU28" s="74"/>
      <c r="MDV28" s="74"/>
      <c r="MDW28" s="85"/>
      <c r="MDX28" s="74"/>
      <c r="MDY28" s="74"/>
      <c r="MDZ28" s="85"/>
      <c r="MEA28" s="74"/>
      <c r="MEB28" s="74"/>
      <c r="MEC28" s="85"/>
      <c r="MED28" s="80"/>
      <c r="MEE28" s="80"/>
      <c r="MEF28" s="85"/>
      <c r="MEG28" s="77"/>
      <c r="MEH28" s="74"/>
      <c r="MEI28" s="74"/>
      <c r="MEJ28" s="85"/>
      <c r="MEK28" s="74"/>
      <c r="MEL28" s="74"/>
      <c r="MEM28" s="85"/>
      <c r="MEN28" s="74"/>
      <c r="MEO28" s="74"/>
      <c r="MEP28" s="85"/>
      <c r="MEQ28" s="74"/>
      <c r="MER28" s="74"/>
      <c r="MES28" s="85"/>
      <c r="MET28" s="80"/>
      <c r="MEU28" s="80"/>
      <c r="MEV28" s="85"/>
      <c r="MEW28" s="77"/>
      <c r="MEX28" s="74"/>
      <c r="MEY28" s="74"/>
      <c r="MEZ28" s="85"/>
      <c r="MFA28" s="74"/>
      <c r="MFB28" s="74"/>
      <c r="MFC28" s="85"/>
      <c r="MFD28" s="74"/>
      <c r="MFE28" s="74"/>
      <c r="MFF28" s="85"/>
      <c r="MFG28" s="74"/>
      <c r="MFH28" s="74"/>
      <c r="MFI28" s="85"/>
      <c r="MFJ28" s="80"/>
      <c r="MFK28" s="80"/>
      <c r="MFL28" s="85"/>
      <c r="MFM28" s="77"/>
      <c r="MFN28" s="74"/>
      <c r="MFO28" s="74"/>
      <c r="MFP28" s="85"/>
      <c r="MFQ28" s="74"/>
      <c r="MFR28" s="74"/>
      <c r="MFS28" s="85"/>
      <c r="MFT28" s="74"/>
      <c r="MFU28" s="74"/>
      <c r="MFV28" s="85"/>
      <c r="MFW28" s="74"/>
      <c r="MFX28" s="74"/>
      <c r="MFY28" s="85"/>
      <c r="MFZ28" s="80"/>
      <c r="MGA28" s="80"/>
      <c r="MGB28" s="85"/>
      <c r="MGC28" s="77"/>
      <c r="MGD28" s="74"/>
      <c r="MGE28" s="74"/>
      <c r="MGF28" s="85"/>
      <c r="MGG28" s="74"/>
      <c r="MGH28" s="74"/>
      <c r="MGI28" s="85"/>
      <c r="MGJ28" s="74"/>
      <c r="MGK28" s="74"/>
      <c r="MGL28" s="85"/>
      <c r="MGM28" s="74"/>
      <c r="MGN28" s="74"/>
      <c r="MGO28" s="85"/>
      <c r="MGP28" s="80"/>
      <c r="MGQ28" s="80"/>
      <c r="MGR28" s="85"/>
      <c r="MGS28" s="77"/>
      <c r="MGT28" s="74"/>
      <c r="MGU28" s="74"/>
      <c r="MGV28" s="85"/>
      <c r="MGW28" s="74"/>
      <c r="MGX28" s="74"/>
      <c r="MGY28" s="85"/>
      <c r="MGZ28" s="74"/>
      <c r="MHA28" s="74"/>
      <c r="MHB28" s="85"/>
      <c r="MHC28" s="74"/>
      <c r="MHD28" s="74"/>
      <c r="MHE28" s="85"/>
      <c r="MHF28" s="80"/>
      <c r="MHG28" s="80"/>
      <c r="MHH28" s="85"/>
      <c r="MHI28" s="77"/>
      <c r="MHJ28" s="74"/>
      <c r="MHK28" s="74"/>
      <c r="MHL28" s="85"/>
      <c r="MHM28" s="74"/>
      <c r="MHN28" s="74"/>
      <c r="MHO28" s="85"/>
      <c r="MHP28" s="74"/>
      <c r="MHQ28" s="74"/>
      <c r="MHR28" s="85"/>
      <c r="MHS28" s="74"/>
      <c r="MHT28" s="74"/>
      <c r="MHU28" s="85"/>
      <c r="MHV28" s="80"/>
      <c r="MHW28" s="80"/>
      <c r="MHX28" s="85"/>
      <c r="MHY28" s="77"/>
      <c r="MHZ28" s="74"/>
      <c r="MIA28" s="74"/>
      <c r="MIB28" s="85"/>
      <c r="MIC28" s="74"/>
      <c r="MID28" s="74"/>
      <c r="MIE28" s="85"/>
      <c r="MIF28" s="74"/>
      <c r="MIG28" s="74"/>
      <c r="MIH28" s="85"/>
      <c r="MII28" s="74"/>
      <c r="MIJ28" s="74"/>
      <c r="MIK28" s="85"/>
      <c r="MIL28" s="80"/>
      <c r="MIM28" s="80"/>
      <c r="MIN28" s="85"/>
      <c r="MIO28" s="77"/>
      <c r="MIP28" s="74"/>
      <c r="MIQ28" s="74"/>
      <c r="MIR28" s="85"/>
      <c r="MIS28" s="74"/>
      <c r="MIT28" s="74"/>
      <c r="MIU28" s="85"/>
      <c r="MIV28" s="74"/>
      <c r="MIW28" s="74"/>
      <c r="MIX28" s="85"/>
      <c r="MIY28" s="74"/>
      <c r="MIZ28" s="74"/>
      <c r="MJA28" s="85"/>
      <c r="MJB28" s="80"/>
      <c r="MJC28" s="80"/>
      <c r="MJD28" s="85"/>
      <c r="MJE28" s="77"/>
      <c r="MJF28" s="74"/>
      <c r="MJG28" s="74"/>
      <c r="MJH28" s="85"/>
      <c r="MJI28" s="74"/>
      <c r="MJJ28" s="74"/>
      <c r="MJK28" s="85"/>
      <c r="MJL28" s="74"/>
      <c r="MJM28" s="74"/>
      <c r="MJN28" s="85"/>
      <c r="MJO28" s="74"/>
      <c r="MJP28" s="74"/>
      <c r="MJQ28" s="85"/>
      <c r="MJR28" s="80"/>
      <c r="MJS28" s="80"/>
      <c r="MJT28" s="85"/>
      <c r="MJU28" s="77"/>
      <c r="MJV28" s="74"/>
      <c r="MJW28" s="74"/>
      <c r="MJX28" s="85"/>
      <c r="MJY28" s="74"/>
      <c r="MJZ28" s="74"/>
      <c r="MKA28" s="85"/>
      <c r="MKB28" s="74"/>
      <c r="MKC28" s="74"/>
      <c r="MKD28" s="85"/>
      <c r="MKE28" s="74"/>
      <c r="MKF28" s="74"/>
      <c r="MKG28" s="85"/>
      <c r="MKH28" s="80"/>
      <c r="MKI28" s="80"/>
      <c r="MKJ28" s="85"/>
      <c r="MKK28" s="77"/>
      <c r="MKL28" s="74"/>
      <c r="MKM28" s="74"/>
      <c r="MKN28" s="85"/>
      <c r="MKO28" s="74"/>
      <c r="MKP28" s="74"/>
      <c r="MKQ28" s="85"/>
      <c r="MKR28" s="74"/>
      <c r="MKS28" s="74"/>
      <c r="MKT28" s="85"/>
      <c r="MKU28" s="74"/>
      <c r="MKV28" s="74"/>
      <c r="MKW28" s="85"/>
      <c r="MKX28" s="80"/>
      <c r="MKY28" s="80"/>
      <c r="MKZ28" s="85"/>
      <c r="MLA28" s="77"/>
      <c r="MLB28" s="74"/>
      <c r="MLC28" s="74"/>
      <c r="MLD28" s="85"/>
      <c r="MLE28" s="74"/>
      <c r="MLF28" s="74"/>
      <c r="MLG28" s="85"/>
      <c r="MLH28" s="74"/>
      <c r="MLI28" s="74"/>
      <c r="MLJ28" s="85"/>
      <c r="MLK28" s="74"/>
      <c r="MLL28" s="74"/>
      <c r="MLM28" s="85"/>
      <c r="MLN28" s="80"/>
      <c r="MLO28" s="80"/>
      <c r="MLP28" s="85"/>
      <c r="MLQ28" s="77"/>
      <c r="MLR28" s="74"/>
      <c r="MLS28" s="74"/>
      <c r="MLT28" s="85"/>
      <c r="MLU28" s="74"/>
      <c r="MLV28" s="74"/>
      <c r="MLW28" s="85"/>
      <c r="MLX28" s="74"/>
      <c r="MLY28" s="74"/>
      <c r="MLZ28" s="85"/>
      <c r="MMA28" s="74"/>
      <c r="MMB28" s="74"/>
      <c r="MMC28" s="85"/>
      <c r="MMD28" s="80"/>
      <c r="MME28" s="80"/>
      <c r="MMF28" s="85"/>
      <c r="MMG28" s="77"/>
      <c r="MMH28" s="74"/>
      <c r="MMI28" s="74"/>
      <c r="MMJ28" s="85"/>
      <c r="MMK28" s="74"/>
      <c r="MML28" s="74"/>
      <c r="MMM28" s="85"/>
      <c r="MMN28" s="74"/>
      <c r="MMO28" s="74"/>
      <c r="MMP28" s="85"/>
      <c r="MMQ28" s="74"/>
      <c r="MMR28" s="74"/>
      <c r="MMS28" s="85"/>
      <c r="MMT28" s="80"/>
      <c r="MMU28" s="80"/>
      <c r="MMV28" s="85"/>
      <c r="MMW28" s="77"/>
      <c r="MMX28" s="74"/>
      <c r="MMY28" s="74"/>
      <c r="MMZ28" s="85"/>
      <c r="MNA28" s="74"/>
      <c r="MNB28" s="74"/>
      <c r="MNC28" s="85"/>
      <c r="MND28" s="74"/>
      <c r="MNE28" s="74"/>
      <c r="MNF28" s="85"/>
      <c r="MNG28" s="74"/>
      <c r="MNH28" s="74"/>
      <c r="MNI28" s="85"/>
      <c r="MNJ28" s="80"/>
      <c r="MNK28" s="80"/>
      <c r="MNL28" s="85"/>
      <c r="MNM28" s="77"/>
      <c r="MNN28" s="74"/>
      <c r="MNO28" s="74"/>
      <c r="MNP28" s="85"/>
      <c r="MNQ28" s="74"/>
      <c r="MNR28" s="74"/>
      <c r="MNS28" s="85"/>
      <c r="MNT28" s="74"/>
      <c r="MNU28" s="74"/>
      <c r="MNV28" s="85"/>
      <c r="MNW28" s="74"/>
      <c r="MNX28" s="74"/>
      <c r="MNY28" s="85"/>
      <c r="MNZ28" s="80"/>
      <c r="MOA28" s="80"/>
      <c r="MOB28" s="85"/>
      <c r="MOC28" s="77"/>
      <c r="MOD28" s="74"/>
      <c r="MOE28" s="74"/>
      <c r="MOF28" s="85"/>
      <c r="MOG28" s="74"/>
      <c r="MOH28" s="74"/>
      <c r="MOI28" s="85"/>
      <c r="MOJ28" s="74"/>
      <c r="MOK28" s="74"/>
      <c r="MOL28" s="85"/>
      <c r="MOM28" s="74"/>
      <c r="MON28" s="74"/>
      <c r="MOO28" s="85"/>
      <c r="MOP28" s="80"/>
      <c r="MOQ28" s="80"/>
      <c r="MOR28" s="85"/>
      <c r="MOS28" s="77"/>
      <c r="MOT28" s="74"/>
      <c r="MOU28" s="74"/>
      <c r="MOV28" s="85"/>
      <c r="MOW28" s="74"/>
      <c r="MOX28" s="74"/>
      <c r="MOY28" s="85"/>
      <c r="MOZ28" s="74"/>
      <c r="MPA28" s="74"/>
      <c r="MPB28" s="85"/>
      <c r="MPC28" s="74"/>
      <c r="MPD28" s="74"/>
      <c r="MPE28" s="85"/>
      <c r="MPF28" s="80"/>
      <c r="MPG28" s="80"/>
      <c r="MPH28" s="85"/>
      <c r="MPI28" s="77"/>
      <c r="MPJ28" s="74"/>
      <c r="MPK28" s="74"/>
      <c r="MPL28" s="85"/>
      <c r="MPM28" s="74"/>
      <c r="MPN28" s="74"/>
      <c r="MPO28" s="85"/>
      <c r="MPP28" s="74"/>
      <c r="MPQ28" s="74"/>
      <c r="MPR28" s="85"/>
      <c r="MPS28" s="74"/>
      <c r="MPT28" s="74"/>
      <c r="MPU28" s="85"/>
      <c r="MPV28" s="80"/>
      <c r="MPW28" s="80"/>
      <c r="MPX28" s="85"/>
      <c r="MPY28" s="77"/>
      <c r="MPZ28" s="74"/>
      <c r="MQA28" s="74"/>
      <c r="MQB28" s="85"/>
      <c r="MQC28" s="74"/>
      <c r="MQD28" s="74"/>
      <c r="MQE28" s="85"/>
      <c r="MQF28" s="74"/>
      <c r="MQG28" s="74"/>
      <c r="MQH28" s="85"/>
      <c r="MQI28" s="74"/>
      <c r="MQJ28" s="74"/>
      <c r="MQK28" s="85"/>
      <c r="MQL28" s="80"/>
      <c r="MQM28" s="80"/>
      <c r="MQN28" s="85"/>
      <c r="MQO28" s="77"/>
      <c r="MQP28" s="74"/>
      <c r="MQQ28" s="74"/>
      <c r="MQR28" s="85"/>
      <c r="MQS28" s="74"/>
      <c r="MQT28" s="74"/>
      <c r="MQU28" s="85"/>
      <c r="MQV28" s="74"/>
      <c r="MQW28" s="74"/>
      <c r="MQX28" s="85"/>
      <c r="MQY28" s="74"/>
      <c r="MQZ28" s="74"/>
      <c r="MRA28" s="85"/>
      <c r="MRB28" s="80"/>
      <c r="MRC28" s="80"/>
      <c r="MRD28" s="85"/>
      <c r="MRE28" s="77"/>
      <c r="MRF28" s="74"/>
      <c r="MRG28" s="74"/>
      <c r="MRH28" s="85"/>
      <c r="MRI28" s="74"/>
      <c r="MRJ28" s="74"/>
      <c r="MRK28" s="85"/>
      <c r="MRL28" s="74"/>
      <c r="MRM28" s="74"/>
      <c r="MRN28" s="85"/>
      <c r="MRO28" s="74"/>
      <c r="MRP28" s="74"/>
      <c r="MRQ28" s="85"/>
      <c r="MRR28" s="80"/>
      <c r="MRS28" s="80"/>
      <c r="MRT28" s="85"/>
      <c r="MRU28" s="77"/>
      <c r="MRV28" s="74"/>
      <c r="MRW28" s="74"/>
      <c r="MRX28" s="85"/>
      <c r="MRY28" s="74"/>
      <c r="MRZ28" s="74"/>
      <c r="MSA28" s="85"/>
      <c r="MSB28" s="74"/>
      <c r="MSC28" s="74"/>
      <c r="MSD28" s="85"/>
      <c r="MSE28" s="74"/>
      <c r="MSF28" s="74"/>
      <c r="MSG28" s="85"/>
      <c r="MSH28" s="80"/>
      <c r="MSI28" s="80"/>
      <c r="MSJ28" s="85"/>
      <c r="MSK28" s="77"/>
      <c r="MSL28" s="74"/>
      <c r="MSM28" s="74"/>
      <c r="MSN28" s="85"/>
      <c r="MSO28" s="74"/>
      <c r="MSP28" s="74"/>
      <c r="MSQ28" s="85"/>
      <c r="MSR28" s="74"/>
      <c r="MSS28" s="74"/>
      <c r="MST28" s="85"/>
      <c r="MSU28" s="74"/>
      <c r="MSV28" s="74"/>
      <c r="MSW28" s="85"/>
      <c r="MSX28" s="80"/>
      <c r="MSY28" s="80"/>
      <c r="MSZ28" s="85"/>
      <c r="MTA28" s="77"/>
      <c r="MTB28" s="74"/>
      <c r="MTC28" s="74"/>
      <c r="MTD28" s="85"/>
      <c r="MTE28" s="74"/>
      <c r="MTF28" s="74"/>
      <c r="MTG28" s="85"/>
      <c r="MTH28" s="74"/>
      <c r="MTI28" s="74"/>
      <c r="MTJ28" s="85"/>
      <c r="MTK28" s="74"/>
      <c r="MTL28" s="74"/>
      <c r="MTM28" s="85"/>
      <c r="MTN28" s="80"/>
      <c r="MTO28" s="80"/>
      <c r="MTP28" s="85"/>
      <c r="MTQ28" s="77"/>
      <c r="MTR28" s="74"/>
      <c r="MTS28" s="74"/>
      <c r="MTT28" s="85"/>
      <c r="MTU28" s="74"/>
      <c r="MTV28" s="74"/>
      <c r="MTW28" s="85"/>
      <c r="MTX28" s="74"/>
      <c r="MTY28" s="74"/>
      <c r="MTZ28" s="85"/>
      <c r="MUA28" s="74"/>
      <c r="MUB28" s="74"/>
      <c r="MUC28" s="85"/>
      <c r="MUD28" s="80"/>
      <c r="MUE28" s="80"/>
      <c r="MUF28" s="85"/>
      <c r="MUG28" s="77"/>
      <c r="MUH28" s="74"/>
      <c r="MUI28" s="74"/>
      <c r="MUJ28" s="85"/>
      <c r="MUK28" s="74"/>
      <c r="MUL28" s="74"/>
      <c r="MUM28" s="85"/>
      <c r="MUN28" s="74"/>
      <c r="MUO28" s="74"/>
      <c r="MUP28" s="85"/>
      <c r="MUQ28" s="74"/>
      <c r="MUR28" s="74"/>
      <c r="MUS28" s="85"/>
      <c r="MUT28" s="80"/>
      <c r="MUU28" s="80"/>
      <c r="MUV28" s="85"/>
      <c r="MUW28" s="77"/>
      <c r="MUX28" s="74"/>
      <c r="MUY28" s="74"/>
      <c r="MUZ28" s="85"/>
      <c r="MVA28" s="74"/>
      <c r="MVB28" s="74"/>
      <c r="MVC28" s="85"/>
      <c r="MVD28" s="74"/>
      <c r="MVE28" s="74"/>
      <c r="MVF28" s="85"/>
      <c r="MVG28" s="74"/>
      <c r="MVH28" s="74"/>
      <c r="MVI28" s="85"/>
      <c r="MVJ28" s="80"/>
      <c r="MVK28" s="80"/>
      <c r="MVL28" s="85"/>
      <c r="MVM28" s="77"/>
      <c r="MVN28" s="74"/>
      <c r="MVO28" s="74"/>
      <c r="MVP28" s="85"/>
      <c r="MVQ28" s="74"/>
      <c r="MVR28" s="74"/>
      <c r="MVS28" s="85"/>
      <c r="MVT28" s="74"/>
      <c r="MVU28" s="74"/>
      <c r="MVV28" s="85"/>
      <c r="MVW28" s="74"/>
      <c r="MVX28" s="74"/>
      <c r="MVY28" s="85"/>
      <c r="MVZ28" s="80"/>
      <c r="MWA28" s="80"/>
      <c r="MWB28" s="85"/>
      <c r="MWC28" s="77"/>
      <c r="MWD28" s="74"/>
      <c r="MWE28" s="74"/>
      <c r="MWF28" s="85"/>
      <c r="MWG28" s="74"/>
      <c r="MWH28" s="74"/>
      <c r="MWI28" s="85"/>
      <c r="MWJ28" s="74"/>
      <c r="MWK28" s="74"/>
      <c r="MWL28" s="85"/>
      <c r="MWM28" s="74"/>
      <c r="MWN28" s="74"/>
      <c r="MWO28" s="85"/>
      <c r="MWP28" s="80"/>
      <c r="MWQ28" s="80"/>
      <c r="MWR28" s="85"/>
      <c r="MWS28" s="77"/>
      <c r="MWT28" s="74"/>
      <c r="MWU28" s="74"/>
      <c r="MWV28" s="85"/>
      <c r="MWW28" s="74"/>
      <c r="MWX28" s="74"/>
      <c r="MWY28" s="85"/>
      <c r="MWZ28" s="74"/>
      <c r="MXA28" s="74"/>
      <c r="MXB28" s="85"/>
      <c r="MXC28" s="74"/>
      <c r="MXD28" s="74"/>
      <c r="MXE28" s="85"/>
      <c r="MXF28" s="80"/>
      <c r="MXG28" s="80"/>
      <c r="MXH28" s="85"/>
      <c r="MXI28" s="77"/>
      <c r="MXJ28" s="74"/>
      <c r="MXK28" s="74"/>
      <c r="MXL28" s="85"/>
      <c r="MXM28" s="74"/>
      <c r="MXN28" s="74"/>
      <c r="MXO28" s="85"/>
      <c r="MXP28" s="74"/>
      <c r="MXQ28" s="74"/>
      <c r="MXR28" s="85"/>
      <c r="MXS28" s="74"/>
      <c r="MXT28" s="74"/>
      <c r="MXU28" s="85"/>
      <c r="MXV28" s="80"/>
      <c r="MXW28" s="80"/>
      <c r="MXX28" s="85"/>
      <c r="MXY28" s="77"/>
      <c r="MXZ28" s="74"/>
      <c r="MYA28" s="74"/>
      <c r="MYB28" s="85"/>
      <c r="MYC28" s="74"/>
      <c r="MYD28" s="74"/>
      <c r="MYE28" s="85"/>
      <c r="MYF28" s="74"/>
      <c r="MYG28" s="74"/>
      <c r="MYH28" s="85"/>
      <c r="MYI28" s="74"/>
      <c r="MYJ28" s="74"/>
      <c r="MYK28" s="85"/>
      <c r="MYL28" s="80"/>
      <c r="MYM28" s="80"/>
      <c r="MYN28" s="85"/>
      <c r="MYO28" s="77"/>
      <c r="MYP28" s="74"/>
      <c r="MYQ28" s="74"/>
      <c r="MYR28" s="85"/>
      <c r="MYS28" s="74"/>
      <c r="MYT28" s="74"/>
      <c r="MYU28" s="85"/>
      <c r="MYV28" s="74"/>
      <c r="MYW28" s="74"/>
      <c r="MYX28" s="85"/>
      <c r="MYY28" s="74"/>
      <c r="MYZ28" s="74"/>
      <c r="MZA28" s="85"/>
      <c r="MZB28" s="80"/>
      <c r="MZC28" s="80"/>
      <c r="MZD28" s="85"/>
      <c r="MZE28" s="77"/>
      <c r="MZF28" s="74"/>
      <c r="MZG28" s="74"/>
      <c r="MZH28" s="85"/>
      <c r="MZI28" s="74"/>
      <c r="MZJ28" s="74"/>
      <c r="MZK28" s="85"/>
      <c r="MZL28" s="74"/>
      <c r="MZM28" s="74"/>
      <c r="MZN28" s="85"/>
      <c r="MZO28" s="74"/>
      <c r="MZP28" s="74"/>
      <c r="MZQ28" s="85"/>
      <c r="MZR28" s="80"/>
      <c r="MZS28" s="80"/>
      <c r="MZT28" s="85"/>
      <c r="MZU28" s="77"/>
      <c r="MZV28" s="74"/>
      <c r="MZW28" s="74"/>
      <c r="MZX28" s="85"/>
      <c r="MZY28" s="74"/>
      <c r="MZZ28" s="74"/>
      <c r="NAA28" s="85"/>
      <c r="NAB28" s="74"/>
      <c r="NAC28" s="74"/>
      <c r="NAD28" s="85"/>
      <c r="NAE28" s="74"/>
      <c r="NAF28" s="74"/>
      <c r="NAG28" s="85"/>
      <c r="NAH28" s="80"/>
      <c r="NAI28" s="80"/>
      <c r="NAJ28" s="85"/>
      <c r="NAK28" s="77"/>
      <c r="NAL28" s="74"/>
      <c r="NAM28" s="74"/>
      <c r="NAN28" s="85"/>
      <c r="NAO28" s="74"/>
      <c r="NAP28" s="74"/>
      <c r="NAQ28" s="85"/>
      <c r="NAR28" s="74"/>
      <c r="NAS28" s="74"/>
      <c r="NAT28" s="85"/>
      <c r="NAU28" s="74"/>
      <c r="NAV28" s="74"/>
      <c r="NAW28" s="85"/>
      <c r="NAX28" s="80"/>
      <c r="NAY28" s="80"/>
      <c r="NAZ28" s="85"/>
      <c r="NBA28" s="77"/>
      <c r="NBB28" s="74"/>
      <c r="NBC28" s="74"/>
      <c r="NBD28" s="85"/>
      <c r="NBE28" s="74"/>
      <c r="NBF28" s="74"/>
      <c r="NBG28" s="85"/>
      <c r="NBH28" s="74"/>
      <c r="NBI28" s="74"/>
      <c r="NBJ28" s="85"/>
      <c r="NBK28" s="74"/>
      <c r="NBL28" s="74"/>
      <c r="NBM28" s="85"/>
      <c r="NBN28" s="80"/>
      <c r="NBO28" s="80"/>
      <c r="NBP28" s="85"/>
      <c r="NBQ28" s="77"/>
      <c r="NBR28" s="74"/>
      <c r="NBS28" s="74"/>
      <c r="NBT28" s="85"/>
      <c r="NBU28" s="74"/>
      <c r="NBV28" s="74"/>
      <c r="NBW28" s="85"/>
      <c r="NBX28" s="74"/>
      <c r="NBY28" s="74"/>
      <c r="NBZ28" s="85"/>
      <c r="NCA28" s="74"/>
      <c r="NCB28" s="74"/>
      <c r="NCC28" s="85"/>
      <c r="NCD28" s="80"/>
      <c r="NCE28" s="80"/>
      <c r="NCF28" s="85"/>
      <c r="NCG28" s="77"/>
      <c r="NCH28" s="74"/>
      <c r="NCI28" s="74"/>
      <c r="NCJ28" s="85"/>
      <c r="NCK28" s="74"/>
      <c r="NCL28" s="74"/>
      <c r="NCM28" s="85"/>
      <c r="NCN28" s="74"/>
      <c r="NCO28" s="74"/>
      <c r="NCP28" s="85"/>
      <c r="NCQ28" s="74"/>
      <c r="NCR28" s="74"/>
      <c r="NCS28" s="85"/>
      <c r="NCT28" s="80"/>
      <c r="NCU28" s="80"/>
      <c r="NCV28" s="85"/>
      <c r="NCW28" s="77"/>
      <c r="NCX28" s="74"/>
      <c r="NCY28" s="74"/>
      <c r="NCZ28" s="85"/>
      <c r="NDA28" s="74"/>
      <c r="NDB28" s="74"/>
      <c r="NDC28" s="85"/>
      <c r="NDD28" s="74"/>
      <c r="NDE28" s="74"/>
      <c r="NDF28" s="85"/>
      <c r="NDG28" s="74"/>
      <c r="NDH28" s="74"/>
      <c r="NDI28" s="85"/>
      <c r="NDJ28" s="80"/>
      <c r="NDK28" s="80"/>
      <c r="NDL28" s="85"/>
      <c r="NDM28" s="77"/>
      <c r="NDN28" s="74"/>
      <c r="NDO28" s="74"/>
      <c r="NDP28" s="85"/>
      <c r="NDQ28" s="74"/>
      <c r="NDR28" s="74"/>
      <c r="NDS28" s="85"/>
      <c r="NDT28" s="74"/>
      <c r="NDU28" s="74"/>
      <c r="NDV28" s="85"/>
      <c r="NDW28" s="74"/>
      <c r="NDX28" s="74"/>
      <c r="NDY28" s="85"/>
      <c r="NDZ28" s="80"/>
      <c r="NEA28" s="80"/>
      <c r="NEB28" s="85"/>
      <c r="NEC28" s="77"/>
      <c r="NED28" s="74"/>
      <c r="NEE28" s="74"/>
      <c r="NEF28" s="85"/>
      <c r="NEG28" s="74"/>
      <c r="NEH28" s="74"/>
      <c r="NEI28" s="85"/>
      <c r="NEJ28" s="74"/>
      <c r="NEK28" s="74"/>
      <c r="NEL28" s="85"/>
      <c r="NEM28" s="74"/>
      <c r="NEN28" s="74"/>
      <c r="NEO28" s="85"/>
      <c r="NEP28" s="80"/>
      <c r="NEQ28" s="80"/>
      <c r="NER28" s="85"/>
      <c r="NES28" s="77"/>
      <c r="NET28" s="74"/>
      <c r="NEU28" s="74"/>
      <c r="NEV28" s="85"/>
      <c r="NEW28" s="74"/>
      <c r="NEX28" s="74"/>
      <c r="NEY28" s="85"/>
      <c r="NEZ28" s="74"/>
      <c r="NFA28" s="74"/>
      <c r="NFB28" s="85"/>
      <c r="NFC28" s="74"/>
      <c r="NFD28" s="74"/>
      <c r="NFE28" s="85"/>
      <c r="NFF28" s="80"/>
      <c r="NFG28" s="80"/>
      <c r="NFH28" s="85"/>
      <c r="NFI28" s="77"/>
      <c r="NFJ28" s="74"/>
      <c r="NFK28" s="74"/>
      <c r="NFL28" s="85"/>
      <c r="NFM28" s="74"/>
      <c r="NFN28" s="74"/>
      <c r="NFO28" s="85"/>
      <c r="NFP28" s="74"/>
      <c r="NFQ28" s="74"/>
      <c r="NFR28" s="85"/>
      <c r="NFS28" s="74"/>
      <c r="NFT28" s="74"/>
      <c r="NFU28" s="85"/>
      <c r="NFV28" s="80"/>
      <c r="NFW28" s="80"/>
      <c r="NFX28" s="85"/>
      <c r="NFY28" s="77"/>
      <c r="NFZ28" s="74"/>
      <c r="NGA28" s="74"/>
      <c r="NGB28" s="85"/>
      <c r="NGC28" s="74"/>
      <c r="NGD28" s="74"/>
      <c r="NGE28" s="85"/>
      <c r="NGF28" s="74"/>
      <c r="NGG28" s="74"/>
      <c r="NGH28" s="85"/>
      <c r="NGI28" s="74"/>
      <c r="NGJ28" s="74"/>
      <c r="NGK28" s="85"/>
      <c r="NGL28" s="80"/>
      <c r="NGM28" s="80"/>
      <c r="NGN28" s="85"/>
      <c r="NGO28" s="77"/>
      <c r="NGP28" s="74"/>
      <c r="NGQ28" s="74"/>
      <c r="NGR28" s="85"/>
      <c r="NGS28" s="74"/>
      <c r="NGT28" s="74"/>
      <c r="NGU28" s="85"/>
      <c r="NGV28" s="74"/>
      <c r="NGW28" s="74"/>
      <c r="NGX28" s="85"/>
      <c r="NGY28" s="74"/>
      <c r="NGZ28" s="74"/>
      <c r="NHA28" s="85"/>
      <c r="NHB28" s="80"/>
      <c r="NHC28" s="80"/>
      <c r="NHD28" s="85"/>
      <c r="NHE28" s="77"/>
      <c r="NHF28" s="74"/>
      <c r="NHG28" s="74"/>
      <c r="NHH28" s="85"/>
      <c r="NHI28" s="74"/>
      <c r="NHJ28" s="74"/>
      <c r="NHK28" s="85"/>
      <c r="NHL28" s="74"/>
      <c r="NHM28" s="74"/>
      <c r="NHN28" s="85"/>
      <c r="NHO28" s="74"/>
      <c r="NHP28" s="74"/>
      <c r="NHQ28" s="85"/>
      <c r="NHR28" s="80"/>
      <c r="NHS28" s="80"/>
      <c r="NHT28" s="85"/>
      <c r="NHU28" s="77"/>
      <c r="NHV28" s="74"/>
      <c r="NHW28" s="74"/>
      <c r="NHX28" s="85"/>
      <c r="NHY28" s="74"/>
      <c r="NHZ28" s="74"/>
      <c r="NIA28" s="85"/>
      <c r="NIB28" s="74"/>
      <c r="NIC28" s="74"/>
      <c r="NID28" s="85"/>
      <c r="NIE28" s="74"/>
      <c r="NIF28" s="74"/>
      <c r="NIG28" s="85"/>
      <c r="NIH28" s="80"/>
      <c r="NII28" s="80"/>
      <c r="NIJ28" s="85"/>
      <c r="NIK28" s="77"/>
      <c r="NIL28" s="74"/>
      <c r="NIM28" s="74"/>
      <c r="NIN28" s="85"/>
      <c r="NIO28" s="74"/>
      <c r="NIP28" s="74"/>
      <c r="NIQ28" s="85"/>
      <c r="NIR28" s="74"/>
      <c r="NIS28" s="74"/>
      <c r="NIT28" s="85"/>
      <c r="NIU28" s="74"/>
      <c r="NIV28" s="74"/>
      <c r="NIW28" s="85"/>
      <c r="NIX28" s="80"/>
      <c r="NIY28" s="80"/>
      <c r="NIZ28" s="85"/>
      <c r="NJA28" s="77"/>
      <c r="NJB28" s="74"/>
      <c r="NJC28" s="74"/>
      <c r="NJD28" s="85"/>
      <c r="NJE28" s="74"/>
      <c r="NJF28" s="74"/>
      <c r="NJG28" s="85"/>
      <c r="NJH28" s="74"/>
      <c r="NJI28" s="74"/>
      <c r="NJJ28" s="85"/>
      <c r="NJK28" s="74"/>
      <c r="NJL28" s="74"/>
      <c r="NJM28" s="85"/>
      <c r="NJN28" s="80"/>
      <c r="NJO28" s="80"/>
      <c r="NJP28" s="85"/>
      <c r="NJQ28" s="77"/>
      <c r="NJR28" s="74"/>
      <c r="NJS28" s="74"/>
      <c r="NJT28" s="85"/>
      <c r="NJU28" s="74"/>
      <c r="NJV28" s="74"/>
      <c r="NJW28" s="85"/>
      <c r="NJX28" s="74"/>
      <c r="NJY28" s="74"/>
      <c r="NJZ28" s="85"/>
      <c r="NKA28" s="74"/>
      <c r="NKB28" s="74"/>
      <c r="NKC28" s="85"/>
      <c r="NKD28" s="80"/>
      <c r="NKE28" s="80"/>
      <c r="NKF28" s="85"/>
      <c r="NKG28" s="77"/>
      <c r="NKH28" s="74"/>
      <c r="NKI28" s="74"/>
      <c r="NKJ28" s="85"/>
      <c r="NKK28" s="74"/>
      <c r="NKL28" s="74"/>
      <c r="NKM28" s="85"/>
      <c r="NKN28" s="74"/>
      <c r="NKO28" s="74"/>
      <c r="NKP28" s="85"/>
      <c r="NKQ28" s="74"/>
      <c r="NKR28" s="74"/>
      <c r="NKS28" s="85"/>
      <c r="NKT28" s="80"/>
      <c r="NKU28" s="80"/>
      <c r="NKV28" s="85"/>
      <c r="NKW28" s="77"/>
      <c r="NKX28" s="74"/>
      <c r="NKY28" s="74"/>
      <c r="NKZ28" s="85"/>
      <c r="NLA28" s="74"/>
      <c r="NLB28" s="74"/>
      <c r="NLC28" s="85"/>
      <c r="NLD28" s="74"/>
      <c r="NLE28" s="74"/>
      <c r="NLF28" s="85"/>
      <c r="NLG28" s="74"/>
      <c r="NLH28" s="74"/>
      <c r="NLI28" s="85"/>
      <c r="NLJ28" s="80"/>
      <c r="NLK28" s="80"/>
      <c r="NLL28" s="85"/>
      <c r="NLM28" s="77"/>
      <c r="NLN28" s="74"/>
      <c r="NLO28" s="74"/>
      <c r="NLP28" s="85"/>
      <c r="NLQ28" s="74"/>
      <c r="NLR28" s="74"/>
      <c r="NLS28" s="85"/>
      <c r="NLT28" s="74"/>
      <c r="NLU28" s="74"/>
      <c r="NLV28" s="85"/>
      <c r="NLW28" s="74"/>
      <c r="NLX28" s="74"/>
      <c r="NLY28" s="85"/>
      <c r="NLZ28" s="80"/>
      <c r="NMA28" s="80"/>
      <c r="NMB28" s="85"/>
      <c r="NMC28" s="77"/>
      <c r="NMD28" s="74"/>
      <c r="NME28" s="74"/>
      <c r="NMF28" s="85"/>
      <c r="NMG28" s="74"/>
      <c r="NMH28" s="74"/>
      <c r="NMI28" s="85"/>
      <c r="NMJ28" s="74"/>
      <c r="NMK28" s="74"/>
      <c r="NML28" s="85"/>
      <c r="NMM28" s="74"/>
      <c r="NMN28" s="74"/>
      <c r="NMO28" s="85"/>
      <c r="NMP28" s="80"/>
      <c r="NMQ28" s="80"/>
      <c r="NMR28" s="85"/>
      <c r="NMS28" s="77"/>
      <c r="NMT28" s="74"/>
      <c r="NMU28" s="74"/>
      <c r="NMV28" s="85"/>
      <c r="NMW28" s="74"/>
      <c r="NMX28" s="74"/>
      <c r="NMY28" s="85"/>
      <c r="NMZ28" s="74"/>
      <c r="NNA28" s="74"/>
      <c r="NNB28" s="85"/>
      <c r="NNC28" s="74"/>
      <c r="NND28" s="74"/>
      <c r="NNE28" s="85"/>
      <c r="NNF28" s="80"/>
      <c r="NNG28" s="80"/>
      <c r="NNH28" s="85"/>
      <c r="NNI28" s="77"/>
      <c r="NNJ28" s="74"/>
      <c r="NNK28" s="74"/>
      <c r="NNL28" s="85"/>
      <c r="NNM28" s="74"/>
      <c r="NNN28" s="74"/>
      <c r="NNO28" s="85"/>
      <c r="NNP28" s="74"/>
      <c r="NNQ28" s="74"/>
      <c r="NNR28" s="85"/>
      <c r="NNS28" s="74"/>
      <c r="NNT28" s="74"/>
      <c r="NNU28" s="85"/>
      <c r="NNV28" s="80"/>
      <c r="NNW28" s="80"/>
      <c r="NNX28" s="85"/>
      <c r="NNY28" s="77"/>
      <c r="NNZ28" s="74"/>
      <c r="NOA28" s="74"/>
      <c r="NOB28" s="85"/>
      <c r="NOC28" s="74"/>
      <c r="NOD28" s="74"/>
      <c r="NOE28" s="85"/>
      <c r="NOF28" s="74"/>
      <c r="NOG28" s="74"/>
      <c r="NOH28" s="85"/>
      <c r="NOI28" s="74"/>
      <c r="NOJ28" s="74"/>
      <c r="NOK28" s="85"/>
      <c r="NOL28" s="80"/>
      <c r="NOM28" s="80"/>
      <c r="NON28" s="85"/>
      <c r="NOO28" s="77"/>
      <c r="NOP28" s="74"/>
      <c r="NOQ28" s="74"/>
      <c r="NOR28" s="85"/>
      <c r="NOS28" s="74"/>
      <c r="NOT28" s="74"/>
      <c r="NOU28" s="85"/>
      <c r="NOV28" s="74"/>
      <c r="NOW28" s="74"/>
      <c r="NOX28" s="85"/>
      <c r="NOY28" s="74"/>
      <c r="NOZ28" s="74"/>
      <c r="NPA28" s="85"/>
      <c r="NPB28" s="80"/>
      <c r="NPC28" s="80"/>
      <c r="NPD28" s="85"/>
      <c r="NPE28" s="77"/>
      <c r="NPF28" s="74"/>
      <c r="NPG28" s="74"/>
      <c r="NPH28" s="85"/>
      <c r="NPI28" s="74"/>
      <c r="NPJ28" s="74"/>
      <c r="NPK28" s="85"/>
      <c r="NPL28" s="74"/>
      <c r="NPM28" s="74"/>
      <c r="NPN28" s="85"/>
      <c r="NPO28" s="74"/>
      <c r="NPP28" s="74"/>
      <c r="NPQ28" s="85"/>
      <c r="NPR28" s="80"/>
      <c r="NPS28" s="80"/>
      <c r="NPT28" s="85"/>
      <c r="NPU28" s="77"/>
      <c r="NPV28" s="74"/>
      <c r="NPW28" s="74"/>
      <c r="NPX28" s="85"/>
      <c r="NPY28" s="74"/>
      <c r="NPZ28" s="74"/>
      <c r="NQA28" s="85"/>
      <c r="NQB28" s="74"/>
      <c r="NQC28" s="74"/>
      <c r="NQD28" s="85"/>
      <c r="NQE28" s="74"/>
      <c r="NQF28" s="74"/>
      <c r="NQG28" s="85"/>
      <c r="NQH28" s="80"/>
      <c r="NQI28" s="80"/>
      <c r="NQJ28" s="85"/>
      <c r="NQK28" s="77"/>
      <c r="NQL28" s="74"/>
      <c r="NQM28" s="74"/>
      <c r="NQN28" s="85"/>
      <c r="NQO28" s="74"/>
      <c r="NQP28" s="74"/>
      <c r="NQQ28" s="85"/>
      <c r="NQR28" s="74"/>
      <c r="NQS28" s="74"/>
      <c r="NQT28" s="85"/>
      <c r="NQU28" s="74"/>
      <c r="NQV28" s="74"/>
      <c r="NQW28" s="85"/>
      <c r="NQX28" s="80"/>
      <c r="NQY28" s="80"/>
      <c r="NQZ28" s="85"/>
      <c r="NRA28" s="77"/>
      <c r="NRB28" s="74"/>
      <c r="NRC28" s="74"/>
      <c r="NRD28" s="85"/>
      <c r="NRE28" s="74"/>
      <c r="NRF28" s="74"/>
      <c r="NRG28" s="85"/>
      <c r="NRH28" s="74"/>
      <c r="NRI28" s="74"/>
      <c r="NRJ28" s="85"/>
      <c r="NRK28" s="74"/>
      <c r="NRL28" s="74"/>
      <c r="NRM28" s="85"/>
      <c r="NRN28" s="80"/>
      <c r="NRO28" s="80"/>
      <c r="NRP28" s="85"/>
      <c r="NRQ28" s="77"/>
      <c r="NRR28" s="74"/>
      <c r="NRS28" s="74"/>
      <c r="NRT28" s="85"/>
      <c r="NRU28" s="74"/>
      <c r="NRV28" s="74"/>
      <c r="NRW28" s="85"/>
      <c r="NRX28" s="74"/>
      <c r="NRY28" s="74"/>
      <c r="NRZ28" s="85"/>
      <c r="NSA28" s="74"/>
      <c r="NSB28" s="74"/>
      <c r="NSC28" s="85"/>
      <c r="NSD28" s="80"/>
      <c r="NSE28" s="80"/>
      <c r="NSF28" s="85"/>
      <c r="NSG28" s="77"/>
      <c r="NSH28" s="74"/>
      <c r="NSI28" s="74"/>
      <c r="NSJ28" s="85"/>
      <c r="NSK28" s="74"/>
      <c r="NSL28" s="74"/>
      <c r="NSM28" s="85"/>
      <c r="NSN28" s="74"/>
      <c r="NSO28" s="74"/>
      <c r="NSP28" s="85"/>
      <c r="NSQ28" s="74"/>
      <c r="NSR28" s="74"/>
      <c r="NSS28" s="85"/>
      <c r="NST28" s="80"/>
      <c r="NSU28" s="80"/>
      <c r="NSV28" s="85"/>
      <c r="NSW28" s="77"/>
      <c r="NSX28" s="74"/>
      <c r="NSY28" s="74"/>
      <c r="NSZ28" s="85"/>
      <c r="NTA28" s="74"/>
      <c r="NTB28" s="74"/>
      <c r="NTC28" s="85"/>
      <c r="NTD28" s="74"/>
      <c r="NTE28" s="74"/>
      <c r="NTF28" s="85"/>
      <c r="NTG28" s="74"/>
      <c r="NTH28" s="74"/>
      <c r="NTI28" s="85"/>
      <c r="NTJ28" s="80"/>
      <c r="NTK28" s="80"/>
      <c r="NTL28" s="85"/>
      <c r="NTM28" s="77"/>
      <c r="NTN28" s="74"/>
      <c r="NTO28" s="74"/>
      <c r="NTP28" s="85"/>
      <c r="NTQ28" s="74"/>
      <c r="NTR28" s="74"/>
      <c r="NTS28" s="85"/>
      <c r="NTT28" s="74"/>
      <c r="NTU28" s="74"/>
      <c r="NTV28" s="85"/>
      <c r="NTW28" s="74"/>
      <c r="NTX28" s="74"/>
      <c r="NTY28" s="85"/>
      <c r="NTZ28" s="80"/>
      <c r="NUA28" s="80"/>
      <c r="NUB28" s="85"/>
      <c r="NUC28" s="77"/>
      <c r="NUD28" s="74"/>
      <c r="NUE28" s="74"/>
      <c r="NUF28" s="85"/>
      <c r="NUG28" s="74"/>
      <c r="NUH28" s="74"/>
      <c r="NUI28" s="85"/>
      <c r="NUJ28" s="74"/>
      <c r="NUK28" s="74"/>
      <c r="NUL28" s="85"/>
      <c r="NUM28" s="74"/>
      <c r="NUN28" s="74"/>
      <c r="NUO28" s="85"/>
      <c r="NUP28" s="80"/>
      <c r="NUQ28" s="80"/>
      <c r="NUR28" s="85"/>
      <c r="NUS28" s="77"/>
      <c r="NUT28" s="74"/>
      <c r="NUU28" s="74"/>
      <c r="NUV28" s="85"/>
      <c r="NUW28" s="74"/>
      <c r="NUX28" s="74"/>
      <c r="NUY28" s="85"/>
      <c r="NUZ28" s="74"/>
      <c r="NVA28" s="74"/>
      <c r="NVB28" s="85"/>
      <c r="NVC28" s="74"/>
      <c r="NVD28" s="74"/>
      <c r="NVE28" s="85"/>
      <c r="NVF28" s="80"/>
      <c r="NVG28" s="80"/>
      <c r="NVH28" s="85"/>
      <c r="NVI28" s="77"/>
      <c r="NVJ28" s="74"/>
      <c r="NVK28" s="74"/>
      <c r="NVL28" s="85"/>
      <c r="NVM28" s="74"/>
      <c r="NVN28" s="74"/>
      <c r="NVO28" s="85"/>
      <c r="NVP28" s="74"/>
      <c r="NVQ28" s="74"/>
      <c r="NVR28" s="85"/>
      <c r="NVS28" s="74"/>
      <c r="NVT28" s="74"/>
      <c r="NVU28" s="85"/>
      <c r="NVV28" s="80"/>
      <c r="NVW28" s="80"/>
      <c r="NVX28" s="85"/>
      <c r="NVY28" s="77"/>
      <c r="NVZ28" s="74"/>
      <c r="NWA28" s="74"/>
      <c r="NWB28" s="85"/>
      <c r="NWC28" s="74"/>
      <c r="NWD28" s="74"/>
      <c r="NWE28" s="85"/>
      <c r="NWF28" s="74"/>
      <c r="NWG28" s="74"/>
      <c r="NWH28" s="85"/>
      <c r="NWI28" s="74"/>
      <c r="NWJ28" s="74"/>
      <c r="NWK28" s="85"/>
      <c r="NWL28" s="80"/>
      <c r="NWM28" s="80"/>
      <c r="NWN28" s="85"/>
      <c r="NWO28" s="77"/>
      <c r="NWP28" s="74"/>
      <c r="NWQ28" s="74"/>
      <c r="NWR28" s="85"/>
      <c r="NWS28" s="74"/>
      <c r="NWT28" s="74"/>
      <c r="NWU28" s="85"/>
      <c r="NWV28" s="74"/>
      <c r="NWW28" s="74"/>
      <c r="NWX28" s="85"/>
      <c r="NWY28" s="74"/>
      <c r="NWZ28" s="74"/>
      <c r="NXA28" s="85"/>
      <c r="NXB28" s="80"/>
      <c r="NXC28" s="80"/>
      <c r="NXD28" s="85"/>
      <c r="NXE28" s="77"/>
      <c r="NXF28" s="74"/>
      <c r="NXG28" s="74"/>
      <c r="NXH28" s="85"/>
      <c r="NXI28" s="74"/>
      <c r="NXJ28" s="74"/>
      <c r="NXK28" s="85"/>
      <c r="NXL28" s="74"/>
      <c r="NXM28" s="74"/>
      <c r="NXN28" s="85"/>
      <c r="NXO28" s="74"/>
      <c r="NXP28" s="74"/>
      <c r="NXQ28" s="85"/>
      <c r="NXR28" s="80"/>
      <c r="NXS28" s="80"/>
      <c r="NXT28" s="85"/>
      <c r="NXU28" s="77"/>
      <c r="NXV28" s="74"/>
      <c r="NXW28" s="74"/>
      <c r="NXX28" s="85"/>
      <c r="NXY28" s="74"/>
      <c r="NXZ28" s="74"/>
      <c r="NYA28" s="85"/>
      <c r="NYB28" s="74"/>
      <c r="NYC28" s="74"/>
      <c r="NYD28" s="85"/>
      <c r="NYE28" s="74"/>
      <c r="NYF28" s="74"/>
      <c r="NYG28" s="85"/>
      <c r="NYH28" s="80"/>
      <c r="NYI28" s="80"/>
      <c r="NYJ28" s="85"/>
      <c r="NYK28" s="77"/>
      <c r="NYL28" s="74"/>
      <c r="NYM28" s="74"/>
      <c r="NYN28" s="85"/>
      <c r="NYO28" s="74"/>
      <c r="NYP28" s="74"/>
      <c r="NYQ28" s="85"/>
      <c r="NYR28" s="74"/>
      <c r="NYS28" s="74"/>
      <c r="NYT28" s="85"/>
      <c r="NYU28" s="74"/>
      <c r="NYV28" s="74"/>
      <c r="NYW28" s="85"/>
      <c r="NYX28" s="80"/>
      <c r="NYY28" s="80"/>
      <c r="NYZ28" s="85"/>
      <c r="NZA28" s="77"/>
      <c r="NZB28" s="74"/>
      <c r="NZC28" s="74"/>
      <c r="NZD28" s="85"/>
      <c r="NZE28" s="74"/>
      <c r="NZF28" s="74"/>
      <c r="NZG28" s="85"/>
      <c r="NZH28" s="74"/>
      <c r="NZI28" s="74"/>
      <c r="NZJ28" s="85"/>
      <c r="NZK28" s="74"/>
      <c r="NZL28" s="74"/>
      <c r="NZM28" s="85"/>
      <c r="NZN28" s="80"/>
      <c r="NZO28" s="80"/>
      <c r="NZP28" s="85"/>
      <c r="NZQ28" s="77"/>
      <c r="NZR28" s="74"/>
      <c r="NZS28" s="74"/>
      <c r="NZT28" s="85"/>
      <c r="NZU28" s="74"/>
      <c r="NZV28" s="74"/>
      <c r="NZW28" s="85"/>
      <c r="NZX28" s="74"/>
      <c r="NZY28" s="74"/>
      <c r="NZZ28" s="85"/>
      <c r="OAA28" s="74"/>
      <c r="OAB28" s="74"/>
      <c r="OAC28" s="85"/>
      <c r="OAD28" s="80"/>
      <c r="OAE28" s="80"/>
      <c r="OAF28" s="85"/>
      <c r="OAG28" s="77"/>
      <c r="OAH28" s="74"/>
      <c r="OAI28" s="74"/>
      <c r="OAJ28" s="85"/>
      <c r="OAK28" s="74"/>
      <c r="OAL28" s="74"/>
      <c r="OAM28" s="85"/>
      <c r="OAN28" s="74"/>
      <c r="OAO28" s="74"/>
      <c r="OAP28" s="85"/>
      <c r="OAQ28" s="74"/>
      <c r="OAR28" s="74"/>
      <c r="OAS28" s="85"/>
      <c r="OAT28" s="80"/>
      <c r="OAU28" s="80"/>
      <c r="OAV28" s="85"/>
      <c r="OAW28" s="77"/>
      <c r="OAX28" s="74"/>
      <c r="OAY28" s="74"/>
      <c r="OAZ28" s="85"/>
      <c r="OBA28" s="74"/>
      <c r="OBB28" s="74"/>
      <c r="OBC28" s="85"/>
      <c r="OBD28" s="74"/>
      <c r="OBE28" s="74"/>
      <c r="OBF28" s="85"/>
      <c r="OBG28" s="74"/>
      <c r="OBH28" s="74"/>
      <c r="OBI28" s="85"/>
      <c r="OBJ28" s="80"/>
      <c r="OBK28" s="80"/>
      <c r="OBL28" s="85"/>
      <c r="OBM28" s="77"/>
      <c r="OBN28" s="74"/>
      <c r="OBO28" s="74"/>
      <c r="OBP28" s="85"/>
      <c r="OBQ28" s="74"/>
      <c r="OBR28" s="74"/>
      <c r="OBS28" s="85"/>
      <c r="OBT28" s="74"/>
      <c r="OBU28" s="74"/>
      <c r="OBV28" s="85"/>
      <c r="OBW28" s="74"/>
      <c r="OBX28" s="74"/>
      <c r="OBY28" s="85"/>
      <c r="OBZ28" s="80"/>
      <c r="OCA28" s="80"/>
      <c r="OCB28" s="85"/>
      <c r="OCC28" s="77"/>
      <c r="OCD28" s="74"/>
      <c r="OCE28" s="74"/>
      <c r="OCF28" s="85"/>
      <c r="OCG28" s="74"/>
      <c r="OCH28" s="74"/>
      <c r="OCI28" s="85"/>
      <c r="OCJ28" s="74"/>
      <c r="OCK28" s="74"/>
      <c r="OCL28" s="85"/>
      <c r="OCM28" s="74"/>
      <c r="OCN28" s="74"/>
      <c r="OCO28" s="85"/>
      <c r="OCP28" s="80"/>
      <c r="OCQ28" s="80"/>
      <c r="OCR28" s="85"/>
      <c r="OCS28" s="77"/>
      <c r="OCT28" s="74"/>
      <c r="OCU28" s="74"/>
      <c r="OCV28" s="85"/>
      <c r="OCW28" s="74"/>
      <c r="OCX28" s="74"/>
      <c r="OCY28" s="85"/>
      <c r="OCZ28" s="74"/>
      <c r="ODA28" s="74"/>
      <c r="ODB28" s="85"/>
      <c r="ODC28" s="74"/>
      <c r="ODD28" s="74"/>
      <c r="ODE28" s="85"/>
      <c r="ODF28" s="80"/>
      <c r="ODG28" s="80"/>
      <c r="ODH28" s="85"/>
      <c r="ODI28" s="77"/>
      <c r="ODJ28" s="74"/>
      <c r="ODK28" s="74"/>
      <c r="ODL28" s="85"/>
      <c r="ODM28" s="74"/>
      <c r="ODN28" s="74"/>
      <c r="ODO28" s="85"/>
      <c r="ODP28" s="74"/>
      <c r="ODQ28" s="74"/>
      <c r="ODR28" s="85"/>
      <c r="ODS28" s="74"/>
      <c r="ODT28" s="74"/>
      <c r="ODU28" s="85"/>
      <c r="ODV28" s="80"/>
      <c r="ODW28" s="80"/>
      <c r="ODX28" s="85"/>
      <c r="ODY28" s="77"/>
      <c r="ODZ28" s="74"/>
      <c r="OEA28" s="74"/>
      <c r="OEB28" s="85"/>
      <c r="OEC28" s="74"/>
      <c r="OED28" s="74"/>
      <c r="OEE28" s="85"/>
      <c r="OEF28" s="74"/>
      <c r="OEG28" s="74"/>
      <c r="OEH28" s="85"/>
      <c r="OEI28" s="74"/>
      <c r="OEJ28" s="74"/>
      <c r="OEK28" s="85"/>
      <c r="OEL28" s="80"/>
      <c r="OEM28" s="80"/>
      <c r="OEN28" s="85"/>
      <c r="OEO28" s="77"/>
      <c r="OEP28" s="74"/>
      <c r="OEQ28" s="74"/>
      <c r="OER28" s="85"/>
      <c r="OES28" s="74"/>
      <c r="OET28" s="74"/>
      <c r="OEU28" s="85"/>
      <c r="OEV28" s="74"/>
      <c r="OEW28" s="74"/>
      <c r="OEX28" s="85"/>
      <c r="OEY28" s="74"/>
      <c r="OEZ28" s="74"/>
      <c r="OFA28" s="85"/>
      <c r="OFB28" s="80"/>
      <c r="OFC28" s="80"/>
      <c r="OFD28" s="85"/>
      <c r="OFE28" s="77"/>
      <c r="OFF28" s="74"/>
      <c r="OFG28" s="74"/>
      <c r="OFH28" s="85"/>
      <c r="OFI28" s="74"/>
      <c r="OFJ28" s="74"/>
      <c r="OFK28" s="85"/>
      <c r="OFL28" s="74"/>
      <c r="OFM28" s="74"/>
      <c r="OFN28" s="85"/>
      <c r="OFO28" s="74"/>
      <c r="OFP28" s="74"/>
      <c r="OFQ28" s="85"/>
      <c r="OFR28" s="80"/>
      <c r="OFS28" s="80"/>
      <c r="OFT28" s="85"/>
      <c r="OFU28" s="77"/>
      <c r="OFV28" s="74"/>
      <c r="OFW28" s="74"/>
      <c r="OFX28" s="85"/>
      <c r="OFY28" s="74"/>
      <c r="OFZ28" s="74"/>
      <c r="OGA28" s="85"/>
      <c r="OGB28" s="74"/>
      <c r="OGC28" s="74"/>
      <c r="OGD28" s="85"/>
      <c r="OGE28" s="74"/>
      <c r="OGF28" s="74"/>
      <c r="OGG28" s="85"/>
      <c r="OGH28" s="80"/>
      <c r="OGI28" s="80"/>
      <c r="OGJ28" s="85"/>
      <c r="OGK28" s="77"/>
      <c r="OGL28" s="74"/>
      <c r="OGM28" s="74"/>
      <c r="OGN28" s="85"/>
      <c r="OGO28" s="74"/>
      <c r="OGP28" s="74"/>
      <c r="OGQ28" s="85"/>
      <c r="OGR28" s="74"/>
      <c r="OGS28" s="74"/>
      <c r="OGT28" s="85"/>
      <c r="OGU28" s="74"/>
      <c r="OGV28" s="74"/>
      <c r="OGW28" s="85"/>
      <c r="OGX28" s="80"/>
      <c r="OGY28" s="80"/>
      <c r="OGZ28" s="85"/>
      <c r="OHA28" s="77"/>
      <c r="OHB28" s="74"/>
      <c r="OHC28" s="74"/>
      <c r="OHD28" s="85"/>
      <c r="OHE28" s="74"/>
      <c r="OHF28" s="74"/>
      <c r="OHG28" s="85"/>
      <c r="OHH28" s="74"/>
      <c r="OHI28" s="74"/>
      <c r="OHJ28" s="85"/>
      <c r="OHK28" s="74"/>
      <c r="OHL28" s="74"/>
      <c r="OHM28" s="85"/>
      <c r="OHN28" s="80"/>
      <c r="OHO28" s="80"/>
      <c r="OHP28" s="85"/>
      <c r="OHQ28" s="77"/>
      <c r="OHR28" s="74"/>
      <c r="OHS28" s="74"/>
      <c r="OHT28" s="85"/>
      <c r="OHU28" s="74"/>
      <c r="OHV28" s="74"/>
      <c r="OHW28" s="85"/>
      <c r="OHX28" s="74"/>
      <c r="OHY28" s="74"/>
      <c r="OHZ28" s="85"/>
      <c r="OIA28" s="74"/>
      <c r="OIB28" s="74"/>
      <c r="OIC28" s="85"/>
      <c r="OID28" s="80"/>
      <c r="OIE28" s="80"/>
      <c r="OIF28" s="85"/>
      <c r="OIG28" s="77"/>
      <c r="OIH28" s="74"/>
      <c r="OII28" s="74"/>
      <c r="OIJ28" s="85"/>
      <c r="OIK28" s="74"/>
      <c r="OIL28" s="74"/>
      <c r="OIM28" s="85"/>
      <c r="OIN28" s="74"/>
      <c r="OIO28" s="74"/>
      <c r="OIP28" s="85"/>
      <c r="OIQ28" s="74"/>
      <c r="OIR28" s="74"/>
      <c r="OIS28" s="85"/>
      <c r="OIT28" s="80"/>
      <c r="OIU28" s="80"/>
      <c r="OIV28" s="85"/>
      <c r="OIW28" s="77"/>
      <c r="OIX28" s="74"/>
      <c r="OIY28" s="74"/>
      <c r="OIZ28" s="85"/>
      <c r="OJA28" s="74"/>
      <c r="OJB28" s="74"/>
      <c r="OJC28" s="85"/>
      <c r="OJD28" s="74"/>
      <c r="OJE28" s="74"/>
      <c r="OJF28" s="85"/>
      <c r="OJG28" s="74"/>
      <c r="OJH28" s="74"/>
      <c r="OJI28" s="85"/>
      <c r="OJJ28" s="80"/>
      <c r="OJK28" s="80"/>
      <c r="OJL28" s="85"/>
      <c r="OJM28" s="77"/>
      <c r="OJN28" s="74"/>
      <c r="OJO28" s="74"/>
      <c r="OJP28" s="85"/>
      <c r="OJQ28" s="74"/>
      <c r="OJR28" s="74"/>
      <c r="OJS28" s="85"/>
      <c r="OJT28" s="74"/>
      <c r="OJU28" s="74"/>
      <c r="OJV28" s="85"/>
      <c r="OJW28" s="74"/>
      <c r="OJX28" s="74"/>
      <c r="OJY28" s="85"/>
      <c r="OJZ28" s="80"/>
      <c r="OKA28" s="80"/>
      <c r="OKB28" s="85"/>
      <c r="OKC28" s="77"/>
      <c r="OKD28" s="74"/>
      <c r="OKE28" s="74"/>
      <c r="OKF28" s="85"/>
      <c r="OKG28" s="74"/>
      <c r="OKH28" s="74"/>
      <c r="OKI28" s="85"/>
      <c r="OKJ28" s="74"/>
      <c r="OKK28" s="74"/>
      <c r="OKL28" s="85"/>
      <c r="OKM28" s="74"/>
      <c r="OKN28" s="74"/>
      <c r="OKO28" s="85"/>
      <c r="OKP28" s="80"/>
      <c r="OKQ28" s="80"/>
      <c r="OKR28" s="85"/>
      <c r="OKS28" s="77"/>
      <c r="OKT28" s="74"/>
      <c r="OKU28" s="74"/>
      <c r="OKV28" s="85"/>
      <c r="OKW28" s="74"/>
      <c r="OKX28" s="74"/>
      <c r="OKY28" s="85"/>
      <c r="OKZ28" s="74"/>
      <c r="OLA28" s="74"/>
      <c r="OLB28" s="85"/>
      <c r="OLC28" s="74"/>
      <c r="OLD28" s="74"/>
      <c r="OLE28" s="85"/>
      <c r="OLF28" s="80"/>
      <c r="OLG28" s="80"/>
      <c r="OLH28" s="85"/>
      <c r="OLI28" s="77"/>
      <c r="OLJ28" s="74"/>
      <c r="OLK28" s="74"/>
      <c r="OLL28" s="85"/>
      <c r="OLM28" s="74"/>
      <c r="OLN28" s="74"/>
      <c r="OLO28" s="85"/>
      <c r="OLP28" s="74"/>
      <c r="OLQ28" s="74"/>
      <c r="OLR28" s="85"/>
      <c r="OLS28" s="74"/>
      <c r="OLT28" s="74"/>
      <c r="OLU28" s="85"/>
      <c r="OLV28" s="80"/>
      <c r="OLW28" s="80"/>
      <c r="OLX28" s="85"/>
      <c r="OLY28" s="77"/>
      <c r="OLZ28" s="74"/>
      <c r="OMA28" s="74"/>
      <c r="OMB28" s="85"/>
      <c r="OMC28" s="74"/>
      <c r="OMD28" s="74"/>
      <c r="OME28" s="85"/>
      <c r="OMF28" s="74"/>
      <c r="OMG28" s="74"/>
      <c r="OMH28" s="85"/>
      <c r="OMI28" s="74"/>
      <c r="OMJ28" s="74"/>
      <c r="OMK28" s="85"/>
      <c r="OML28" s="80"/>
      <c r="OMM28" s="80"/>
      <c r="OMN28" s="85"/>
      <c r="OMO28" s="77"/>
      <c r="OMP28" s="74"/>
      <c r="OMQ28" s="74"/>
      <c r="OMR28" s="85"/>
      <c r="OMS28" s="74"/>
      <c r="OMT28" s="74"/>
      <c r="OMU28" s="85"/>
      <c r="OMV28" s="74"/>
      <c r="OMW28" s="74"/>
      <c r="OMX28" s="85"/>
      <c r="OMY28" s="74"/>
      <c r="OMZ28" s="74"/>
      <c r="ONA28" s="85"/>
      <c r="ONB28" s="80"/>
      <c r="ONC28" s="80"/>
      <c r="OND28" s="85"/>
      <c r="ONE28" s="77"/>
      <c r="ONF28" s="74"/>
      <c r="ONG28" s="74"/>
      <c r="ONH28" s="85"/>
      <c r="ONI28" s="74"/>
      <c r="ONJ28" s="74"/>
      <c r="ONK28" s="85"/>
      <c r="ONL28" s="74"/>
      <c r="ONM28" s="74"/>
      <c r="ONN28" s="85"/>
      <c r="ONO28" s="74"/>
      <c r="ONP28" s="74"/>
      <c r="ONQ28" s="85"/>
      <c r="ONR28" s="80"/>
      <c r="ONS28" s="80"/>
      <c r="ONT28" s="85"/>
      <c r="ONU28" s="77"/>
      <c r="ONV28" s="74"/>
      <c r="ONW28" s="74"/>
      <c r="ONX28" s="85"/>
      <c r="ONY28" s="74"/>
      <c r="ONZ28" s="74"/>
      <c r="OOA28" s="85"/>
      <c r="OOB28" s="74"/>
      <c r="OOC28" s="74"/>
      <c r="OOD28" s="85"/>
      <c r="OOE28" s="74"/>
      <c r="OOF28" s="74"/>
      <c r="OOG28" s="85"/>
      <c r="OOH28" s="80"/>
      <c r="OOI28" s="80"/>
      <c r="OOJ28" s="85"/>
      <c r="OOK28" s="77"/>
      <c r="OOL28" s="74"/>
      <c r="OOM28" s="74"/>
      <c r="OON28" s="85"/>
      <c r="OOO28" s="74"/>
      <c r="OOP28" s="74"/>
      <c r="OOQ28" s="85"/>
      <c r="OOR28" s="74"/>
      <c r="OOS28" s="74"/>
      <c r="OOT28" s="85"/>
      <c r="OOU28" s="74"/>
      <c r="OOV28" s="74"/>
      <c r="OOW28" s="85"/>
      <c r="OOX28" s="80"/>
      <c r="OOY28" s="80"/>
      <c r="OOZ28" s="85"/>
      <c r="OPA28" s="77"/>
      <c r="OPB28" s="74"/>
      <c r="OPC28" s="74"/>
      <c r="OPD28" s="85"/>
      <c r="OPE28" s="74"/>
      <c r="OPF28" s="74"/>
      <c r="OPG28" s="85"/>
      <c r="OPH28" s="74"/>
      <c r="OPI28" s="74"/>
      <c r="OPJ28" s="85"/>
      <c r="OPK28" s="74"/>
      <c r="OPL28" s="74"/>
      <c r="OPM28" s="85"/>
      <c r="OPN28" s="80"/>
      <c r="OPO28" s="80"/>
      <c r="OPP28" s="85"/>
      <c r="OPQ28" s="77"/>
      <c r="OPR28" s="74"/>
      <c r="OPS28" s="74"/>
      <c r="OPT28" s="85"/>
      <c r="OPU28" s="74"/>
      <c r="OPV28" s="74"/>
      <c r="OPW28" s="85"/>
      <c r="OPX28" s="74"/>
      <c r="OPY28" s="74"/>
      <c r="OPZ28" s="85"/>
      <c r="OQA28" s="74"/>
      <c r="OQB28" s="74"/>
      <c r="OQC28" s="85"/>
      <c r="OQD28" s="80"/>
      <c r="OQE28" s="80"/>
      <c r="OQF28" s="85"/>
      <c r="OQG28" s="77"/>
      <c r="OQH28" s="74"/>
      <c r="OQI28" s="74"/>
      <c r="OQJ28" s="85"/>
      <c r="OQK28" s="74"/>
      <c r="OQL28" s="74"/>
      <c r="OQM28" s="85"/>
      <c r="OQN28" s="74"/>
      <c r="OQO28" s="74"/>
      <c r="OQP28" s="85"/>
      <c r="OQQ28" s="74"/>
      <c r="OQR28" s="74"/>
      <c r="OQS28" s="85"/>
      <c r="OQT28" s="80"/>
      <c r="OQU28" s="80"/>
      <c r="OQV28" s="85"/>
      <c r="OQW28" s="77"/>
      <c r="OQX28" s="74"/>
      <c r="OQY28" s="74"/>
      <c r="OQZ28" s="85"/>
      <c r="ORA28" s="74"/>
      <c r="ORB28" s="74"/>
      <c r="ORC28" s="85"/>
      <c r="ORD28" s="74"/>
      <c r="ORE28" s="74"/>
      <c r="ORF28" s="85"/>
      <c r="ORG28" s="74"/>
      <c r="ORH28" s="74"/>
      <c r="ORI28" s="85"/>
      <c r="ORJ28" s="80"/>
      <c r="ORK28" s="80"/>
      <c r="ORL28" s="85"/>
      <c r="ORM28" s="77"/>
      <c r="ORN28" s="74"/>
      <c r="ORO28" s="74"/>
      <c r="ORP28" s="85"/>
      <c r="ORQ28" s="74"/>
      <c r="ORR28" s="74"/>
      <c r="ORS28" s="85"/>
      <c r="ORT28" s="74"/>
      <c r="ORU28" s="74"/>
      <c r="ORV28" s="85"/>
      <c r="ORW28" s="74"/>
      <c r="ORX28" s="74"/>
      <c r="ORY28" s="85"/>
      <c r="ORZ28" s="80"/>
      <c r="OSA28" s="80"/>
      <c r="OSB28" s="85"/>
      <c r="OSC28" s="77"/>
      <c r="OSD28" s="74"/>
      <c r="OSE28" s="74"/>
      <c r="OSF28" s="85"/>
      <c r="OSG28" s="74"/>
      <c r="OSH28" s="74"/>
      <c r="OSI28" s="85"/>
      <c r="OSJ28" s="74"/>
      <c r="OSK28" s="74"/>
      <c r="OSL28" s="85"/>
      <c r="OSM28" s="74"/>
      <c r="OSN28" s="74"/>
      <c r="OSO28" s="85"/>
      <c r="OSP28" s="80"/>
      <c r="OSQ28" s="80"/>
      <c r="OSR28" s="85"/>
      <c r="OSS28" s="77"/>
      <c r="OST28" s="74"/>
      <c r="OSU28" s="74"/>
      <c r="OSV28" s="85"/>
      <c r="OSW28" s="74"/>
      <c r="OSX28" s="74"/>
      <c r="OSY28" s="85"/>
      <c r="OSZ28" s="74"/>
      <c r="OTA28" s="74"/>
      <c r="OTB28" s="85"/>
      <c r="OTC28" s="74"/>
      <c r="OTD28" s="74"/>
      <c r="OTE28" s="85"/>
      <c r="OTF28" s="80"/>
      <c r="OTG28" s="80"/>
      <c r="OTH28" s="85"/>
      <c r="OTI28" s="77"/>
      <c r="OTJ28" s="74"/>
      <c r="OTK28" s="74"/>
      <c r="OTL28" s="85"/>
      <c r="OTM28" s="74"/>
      <c r="OTN28" s="74"/>
      <c r="OTO28" s="85"/>
      <c r="OTP28" s="74"/>
      <c r="OTQ28" s="74"/>
      <c r="OTR28" s="85"/>
      <c r="OTS28" s="74"/>
      <c r="OTT28" s="74"/>
      <c r="OTU28" s="85"/>
      <c r="OTV28" s="80"/>
      <c r="OTW28" s="80"/>
      <c r="OTX28" s="85"/>
      <c r="OTY28" s="77"/>
      <c r="OTZ28" s="74"/>
      <c r="OUA28" s="74"/>
      <c r="OUB28" s="85"/>
      <c r="OUC28" s="74"/>
      <c r="OUD28" s="74"/>
      <c r="OUE28" s="85"/>
      <c r="OUF28" s="74"/>
      <c r="OUG28" s="74"/>
      <c r="OUH28" s="85"/>
      <c r="OUI28" s="74"/>
      <c r="OUJ28" s="74"/>
      <c r="OUK28" s="85"/>
      <c r="OUL28" s="80"/>
      <c r="OUM28" s="80"/>
      <c r="OUN28" s="85"/>
      <c r="OUO28" s="77"/>
      <c r="OUP28" s="74"/>
      <c r="OUQ28" s="74"/>
      <c r="OUR28" s="85"/>
      <c r="OUS28" s="74"/>
      <c r="OUT28" s="74"/>
      <c r="OUU28" s="85"/>
      <c r="OUV28" s="74"/>
      <c r="OUW28" s="74"/>
      <c r="OUX28" s="85"/>
      <c r="OUY28" s="74"/>
      <c r="OUZ28" s="74"/>
      <c r="OVA28" s="85"/>
      <c r="OVB28" s="80"/>
      <c r="OVC28" s="80"/>
      <c r="OVD28" s="85"/>
      <c r="OVE28" s="77"/>
      <c r="OVF28" s="74"/>
      <c r="OVG28" s="74"/>
      <c r="OVH28" s="85"/>
      <c r="OVI28" s="74"/>
      <c r="OVJ28" s="74"/>
      <c r="OVK28" s="85"/>
      <c r="OVL28" s="74"/>
      <c r="OVM28" s="74"/>
      <c r="OVN28" s="85"/>
      <c r="OVO28" s="74"/>
      <c r="OVP28" s="74"/>
      <c r="OVQ28" s="85"/>
      <c r="OVR28" s="80"/>
      <c r="OVS28" s="80"/>
      <c r="OVT28" s="85"/>
      <c r="OVU28" s="77"/>
      <c r="OVV28" s="74"/>
      <c r="OVW28" s="74"/>
      <c r="OVX28" s="85"/>
      <c r="OVY28" s="74"/>
      <c r="OVZ28" s="74"/>
      <c r="OWA28" s="85"/>
      <c r="OWB28" s="74"/>
      <c r="OWC28" s="74"/>
      <c r="OWD28" s="85"/>
      <c r="OWE28" s="74"/>
      <c r="OWF28" s="74"/>
      <c r="OWG28" s="85"/>
      <c r="OWH28" s="80"/>
      <c r="OWI28" s="80"/>
      <c r="OWJ28" s="85"/>
      <c r="OWK28" s="77"/>
      <c r="OWL28" s="74"/>
      <c r="OWM28" s="74"/>
      <c r="OWN28" s="85"/>
      <c r="OWO28" s="74"/>
      <c r="OWP28" s="74"/>
      <c r="OWQ28" s="85"/>
      <c r="OWR28" s="74"/>
      <c r="OWS28" s="74"/>
      <c r="OWT28" s="85"/>
      <c r="OWU28" s="74"/>
      <c r="OWV28" s="74"/>
      <c r="OWW28" s="85"/>
      <c r="OWX28" s="80"/>
      <c r="OWY28" s="80"/>
      <c r="OWZ28" s="85"/>
      <c r="OXA28" s="77"/>
      <c r="OXB28" s="74"/>
      <c r="OXC28" s="74"/>
      <c r="OXD28" s="85"/>
      <c r="OXE28" s="74"/>
      <c r="OXF28" s="74"/>
      <c r="OXG28" s="85"/>
      <c r="OXH28" s="74"/>
      <c r="OXI28" s="74"/>
      <c r="OXJ28" s="85"/>
      <c r="OXK28" s="74"/>
      <c r="OXL28" s="74"/>
      <c r="OXM28" s="85"/>
      <c r="OXN28" s="80"/>
      <c r="OXO28" s="80"/>
      <c r="OXP28" s="85"/>
      <c r="OXQ28" s="77"/>
      <c r="OXR28" s="74"/>
      <c r="OXS28" s="74"/>
      <c r="OXT28" s="85"/>
      <c r="OXU28" s="74"/>
      <c r="OXV28" s="74"/>
      <c r="OXW28" s="85"/>
      <c r="OXX28" s="74"/>
      <c r="OXY28" s="74"/>
      <c r="OXZ28" s="85"/>
      <c r="OYA28" s="74"/>
      <c r="OYB28" s="74"/>
      <c r="OYC28" s="85"/>
      <c r="OYD28" s="80"/>
      <c r="OYE28" s="80"/>
      <c r="OYF28" s="85"/>
      <c r="OYG28" s="77"/>
      <c r="OYH28" s="74"/>
      <c r="OYI28" s="74"/>
      <c r="OYJ28" s="85"/>
      <c r="OYK28" s="74"/>
      <c r="OYL28" s="74"/>
      <c r="OYM28" s="85"/>
      <c r="OYN28" s="74"/>
      <c r="OYO28" s="74"/>
      <c r="OYP28" s="85"/>
      <c r="OYQ28" s="74"/>
      <c r="OYR28" s="74"/>
      <c r="OYS28" s="85"/>
      <c r="OYT28" s="80"/>
      <c r="OYU28" s="80"/>
      <c r="OYV28" s="85"/>
      <c r="OYW28" s="77"/>
      <c r="OYX28" s="74"/>
      <c r="OYY28" s="74"/>
      <c r="OYZ28" s="85"/>
      <c r="OZA28" s="74"/>
      <c r="OZB28" s="74"/>
      <c r="OZC28" s="85"/>
      <c r="OZD28" s="74"/>
      <c r="OZE28" s="74"/>
      <c r="OZF28" s="85"/>
      <c r="OZG28" s="74"/>
      <c r="OZH28" s="74"/>
      <c r="OZI28" s="85"/>
      <c r="OZJ28" s="80"/>
      <c r="OZK28" s="80"/>
      <c r="OZL28" s="85"/>
      <c r="OZM28" s="77"/>
      <c r="OZN28" s="74"/>
      <c r="OZO28" s="74"/>
      <c r="OZP28" s="85"/>
      <c r="OZQ28" s="74"/>
      <c r="OZR28" s="74"/>
      <c r="OZS28" s="85"/>
      <c r="OZT28" s="74"/>
      <c r="OZU28" s="74"/>
      <c r="OZV28" s="85"/>
      <c r="OZW28" s="74"/>
      <c r="OZX28" s="74"/>
      <c r="OZY28" s="85"/>
      <c r="OZZ28" s="80"/>
      <c r="PAA28" s="80"/>
      <c r="PAB28" s="85"/>
      <c r="PAC28" s="77"/>
      <c r="PAD28" s="74"/>
      <c r="PAE28" s="74"/>
      <c r="PAF28" s="85"/>
      <c r="PAG28" s="74"/>
      <c r="PAH28" s="74"/>
      <c r="PAI28" s="85"/>
      <c r="PAJ28" s="74"/>
      <c r="PAK28" s="74"/>
      <c r="PAL28" s="85"/>
      <c r="PAM28" s="74"/>
      <c r="PAN28" s="74"/>
      <c r="PAO28" s="85"/>
      <c r="PAP28" s="80"/>
      <c r="PAQ28" s="80"/>
      <c r="PAR28" s="85"/>
      <c r="PAS28" s="77"/>
      <c r="PAT28" s="74"/>
      <c r="PAU28" s="74"/>
      <c r="PAV28" s="85"/>
      <c r="PAW28" s="74"/>
      <c r="PAX28" s="74"/>
      <c r="PAY28" s="85"/>
      <c r="PAZ28" s="74"/>
      <c r="PBA28" s="74"/>
      <c r="PBB28" s="85"/>
      <c r="PBC28" s="74"/>
      <c r="PBD28" s="74"/>
      <c r="PBE28" s="85"/>
      <c r="PBF28" s="80"/>
      <c r="PBG28" s="80"/>
      <c r="PBH28" s="85"/>
      <c r="PBI28" s="77"/>
      <c r="PBJ28" s="74"/>
      <c r="PBK28" s="74"/>
      <c r="PBL28" s="85"/>
      <c r="PBM28" s="74"/>
      <c r="PBN28" s="74"/>
      <c r="PBO28" s="85"/>
      <c r="PBP28" s="74"/>
      <c r="PBQ28" s="74"/>
      <c r="PBR28" s="85"/>
      <c r="PBS28" s="74"/>
      <c r="PBT28" s="74"/>
      <c r="PBU28" s="85"/>
      <c r="PBV28" s="80"/>
      <c r="PBW28" s="80"/>
      <c r="PBX28" s="85"/>
      <c r="PBY28" s="77"/>
      <c r="PBZ28" s="74"/>
      <c r="PCA28" s="74"/>
      <c r="PCB28" s="85"/>
      <c r="PCC28" s="74"/>
      <c r="PCD28" s="74"/>
      <c r="PCE28" s="85"/>
      <c r="PCF28" s="74"/>
      <c r="PCG28" s="74"/>
      <c r="PCH28" s="85"/>
      <c r="PCI28" s="74"/>
      <c r="PCJ28" s="74"/>
      <c r="PCK28" s="85"/>
      <c r="PCL28" s="80"/>
      <c r="PCM28" s="80"/>
      <c r="PCN28" s="85"/>
      <c r="PCO28" s="77"/>
      <c r="PCP28" s="74"/>
      <c r="PCQ28" s="74"/>
      <c r="PCR28" s="85"/>
      <c r="PCS28" s="74"/>
      <c r="PCT28" s="74"/>
      <c r="PCU28" s="85"/>
      <c r="PCV28" s="74"/>
      <c r="PCW28" s="74"/>
      <c r="PCX28" s="85"/>
      <c r="PCY28" s="74"/>
      <c r="PCZ28" s="74"/>
      <c r="PDA28" s="85"/>
      <c r="PDB28" s="80"/>
      <c r="PDC28" s="80"/>
      <c r="PDD28" s="85"/>
      <c r="PDE28" s="77"/>
      <c r="PDF28" s="74"/>
      <c r="PDG28" s="74"/>
      <c r="PDH28" s="85"/>
      <c r="PDI28" s="74"/>
      <c r="PDJ28" s="74"/>
      <c r="PDK28" s="85"/>
      <c r="PDL28" s="74"/>
      <c r="PDM28" s="74"/>
      <c r="PDN28" s="85"/>
      <c r="PDO28" s="74"/>
      <c r="PDP28" s="74"/>
      <c r="PDQ28" s="85"/>
      <c r="PDR28" s="80"/>
      <c r="PDS28" s="80"/>
      <c r="PDT28" s="85"/>
      <c r="PDU28" s="77"/>
      <c r="PDV28" s="74"/>
      <c r="PDW28" s="74"/>
      <c r="PDX28" s="85"/>
      <c r="PDY28" s="74"/>
      <c r="PDZ28" s="74"/>
      <c r="PEA28" s="85"/>
      <c r="PEB28" s="74"/>
      <c r="PEC28" s="74"/>
      <c r="PED28" s="85"/>
      <c r="PEE28" s="74"/>
      <c r="PEF28" s="74"/>
      <c r="PEG28" s="85"/>
      <c r="PEH28" s="80"/>
      <c r="PEI28" s="80"/>
      <c r="PEJ28" s="85"/>
      <c r="PEK28" s="77"/>
      <c r="PEL28" s="74"/>
      <c r="PEM28" s="74"/>
      <c r="PEN28" s="85"/>
      <c r="PEO28" s="74"/>
      <c r="PEP28" s="74"/>
      <c r="PEQ28" s="85"/>
      <c r="PER28" s="74"/>
      <c r="PES28" s="74"/>
      <c r="PET28" s="85"/>
      <c r="PEU28" s="74"/>
      <c r="PEV28" s="74"/>
      <c r="PEW28" s="85"/>
      <c r="PEX28" s="80"/>
      <c r="PEY28" s="80"/>
      <c r="PEZ28" s="85"/>
      <c r="PFA28" s="77"/>
      <c r="PFB28" s="74"/>
      <c r="PFC28" s="74"/>
      <c r="PFD28" s="85"/>
      <c r="PFE28" s="74"/>
      <c r="PFF28" s="74"/>
      <c r="PFG28" s="85"/>
      <c r="PFH28" s="74"/>
      <c r="PFI28" s="74"/>
      <c r="PFJ28" s="85"/>
      <c r="PFK28" s="74"/>
      <c r="PFL28" s="74"/>
      <c r="PFM28" s="85"/>
      <c r="PFN28" s="80"/>
      <c r="PFO28" s="80"/>
      <c r="PFP28" s="85"/>
      <c r="PFQ28" s="77"/>
      <c r="PFR28" s="74"/>
      <c r="PFS28" s="74"/>
      <c r="PFT28" s="85"/>
      <c r="PFU28" s="74"/>
      <c r="PFV28" s="74"/>
      <c r="PFW28" s="85"/>
      <c r="PFX28" s="74"/>
      <c r="PFY28" s="74"/>
      <c r="PFZ28" s="85"/>
      <c r="PGA28" s="74"/>
      <c r="PGB28" s="74"/>
      <c r="PGC28" s="85"/>
      <c r="PGD28" s="80"/>
      <c r="PGE28" s="80"/>
      <c r="PGF28" s="85"/>
      <c r="PGG28" s="77"/>
      <c r="PGH28" s="74"/>
      <c r="PGI28" s="74"/>
      <c r="PGJ28" s="85"/>
      <c r="PGK28" s="74"/>
      <c r="PGL28" s="74"/>
      <c r="PGM28" s="85"/>
      <c r="PGN28" s="74"/>
      <c r="PGO28" s="74"/>
      <c r="PGP28" s="85"/>
      <c r="PGQ28" s="74"/>
      <c r="PGR28" s="74"/>
      <c r="PGS28" s="85"/>
      <c r="PGT28" s="80"/>
      <c r="PGU28" s="80"/>
      <c r="PGV28" s="85"/>
      <c r="PGW28" s="77"/>
      <c r="PGX28" s="74"/>
      <c r="PGY28" s="74"/>
      <c r="PGZ28" s="85"/>
      <c r="PHA28" s="74"/>
      <c r="PHB28" s="74"/>
      <c r="PHC28" s="85"/>
      <c r="PHD28" s="74"/>
      <c r="PHE28" s="74"/>
      <c r="PHF28" s="85"/>
      <c r="PHG28" s="74"/>
      <c r="PHH28" s="74"/>
      <c r="PHI28" s="85"/>
      <c r="PHJ28" s="80"/>
      <c r="PHK28" s="80"/>
      <c r="PHL28" s="85"/>
      <c r="PHM28" s="77"/>
      <c r="PHN28" s="74"/>
      <c r="PHO28" s="74"/>
      <c r="PHP28" s="85"/>
      <c r="PHQ28" s="74"/>
      <c r="PHR28" s="74"/>
      <c r="PHS28" s="85"/>
      <c r="PHT28" s="74"/>
      <c r="PHU28" s="74"/>
      <c r="PHV28" s="85"/>
      <c r="PHW28" s="74"/>
      <c r="PHX28" s="74"/>
      <c r="PHY28" s="85"/>
      <c r="PHZ28" s="80"/>
      <c r="PIA28" s="80"/>
      <c r="PIB28" s="85"/>
      <c r="PIC28" s="77"/>
      <c r="PID28" s="74"/>
      <c r="PIE28" s="74"/>
      <c r="PIF28" s="85"/>
      <c r="PIG28" s="74"/>
      <c r="PIH28" s="74"/>
      <c r="PII28" s="85"/>
      <c r="PIJ28" s="74"/>
      <c r="PIK28" s="74"/>
      <c r="PIL28" s="85"/>
      <c r="PIM28" s="74"/>
      <c r="PIN28" s="74"/>
      <c r="PIO28" s="85"/>
      <c r="PIP28" s="80"/>
      <c r="PIQ28" s="80"/>
      <c r="PIR28" s="85"/>
      <c r="PIS28" s="77"/>
      <c r="PIT28" s="74"/>
      <c r="PIU28" s="74"/>
      <c r="PIV28" s="85"/>
      <c r="PIW28" s="74"/>
      <c r="PIX28" s="74"/>
      <c r="PIY28" s="85"/>
      <c r="PIZ28" s="74"/>
      <c r="PJA28" s="74"/>
      <c r="PJB28" s="85"/>
      <c r="PJC28" s="74"/>
      <c r="PJD28" s="74"/>
      <c r="PJE28" s="85"/>
      <c r="PJF28" s="80"/>
      <c r="PJG28" s="80"/>
      <c r="PJH28" s="85"/>
      <c r="PJI28" s="77"/>
      <c r="PJJ28" s="74"/>
      <c r="PJK28" s="74"/>
      <c r="PJL28" s="85"/>
      <c r="PJM28" s="74"/>
      <c r="PJN28" s="74"/>
      <c r="PJO28" s="85"/>
      <c r="PJP28" s="74"/>
      <c r="PJQ28" s="74"/>
      <c r="PJR28" s="85"/>
      <c r="PJS28" s="74"/>
      <c r="PJT28" s="74"/>
      <c r="PJU28" s="85"/>
      <c r="PJV28" s="80"/>
      <c r="PJW28" s="80"/>
      <c r="PJX28" s="85"/>
      <c r="PJY28" s="77"/>
      <c r="PJZ28" s="74"/>
      <c r="PKA28" s="74"/>
      <c r="PKB28" s="85"/>
      <c r="PKC28" s="74"/>
      <c r="PKD28" s="74"/>
      <c r="PKE28" s="85"/>
      <c r="PKF28" s="74"/>
      <c r="PKG28" s="74"/>
      <c r="PKH28" s="85"/>
      <c r="PKI28" s="74"/>
      <c r="PKJ28" s="74"/>
      <c r="PKK28" s="85"/>
      <c r="PKL28" s="80"/>
      <c r="PKM28" s="80"/>
      <c r="PKN28" s="85"/>
      <c r="PKO28" s="77"/>
      <c r="PKP28" s="74"/>
      <c r="PKQ28" s="74"/>
      <c r="PKR28" s="85"/>
      <c r="PKS28" s="74"/>
      <c r="PKT28" s="74"/>
      <c r="PKU28" s="85"/>
      <c r="PKV28" s="74"/>
      <c r="PKW28" s="74"/>
      <c r="PKX28" s="85"/>
      <c r="PKY28" s="74"/>
      <c r="PKZ28" s="74"/>
      <c r="PLA28" s="85"/>
      <c r="PLB28" s="80"/>
      <c r="PLC28" s="80"/>
      <c r="PLD28" s="85"/>
      <c r="PLE28" s="77"/>
      <c r="PLF28" s="74"/>
      <c r="PLG28" s="74"/>
      <c r="PLH28" s="85"/>
      <c r="PLI28" s="74"/>
      <c r="PLJ28" s="74"/>
      <c r="PLK28" s="85"/>
      <c r="PLL28" s="74"/>
      <c r="PLM28" s="74"/>
      <c r="PLN28" s="85"/>
      <c r="PLO28" s="74"/>
      <c r="PLP28" s="74"/>
      <c r="PLQ28" s="85"/>
      <c r="PLR28" s="80"/>
      <c r="PLS28" s="80"/>
      <c r="PLT28" s="85"/>
      <c r="PLU28" s="77"/>
      <c r="PLV28" s="74"/>
      <c r="PLW28" s="74"/>
      <c r="PLX28" s="85"/>
      <c r="PLY28" s="74"/>
      <c r="PLZ28" s="74"/>
      <c r="PMA28" s="85"/>
      <c r="PMB28" s="74"/>
      <c r="PMC28" s="74"/>
      <c r="PMD28" s="85"/>
      <c r="PME28" s="74"/>
      <c r="PMF28" s="74"/>
      <c r="PMG28" s="85"/>
      <c r="PMH28" s="80"/>
      <c r="PMI28" s="80"/>
      <c r="PMJ28" s="85"/>
      <c r="PMK28" s="77"/>
      <c r="PML28" s="74"/>
      <c r="PMM28" s="74"/>
      <c r="PMN28" s="85"/>
      <c r="PMO28" s="74"/>
      <c r="PMP28" s="74"/>
      <c r="PMQ28" s="85"/>
      <c r="PMR28" s="74"/>
      <c r="PMS28" s="74"/>
      <c r="PMT28" s="85"/>
      <c r="PMU28" s="74"/>
      <c r="PMV28" s="74"/>
      <c r="PMW28" s="85"/>
      <c r="PMX28" s="80"/>
      <c r="PMY28" s="80"/>
      <c r="PMZ28" s="85"/>
      <c r="PNA28" s="77"/>
      <c r="PNB28" s="74"/>
      <c r="PNC28" s="74"/>
      <c r="PND28" s="85"/>
      <c r="PNE28" s="74"/>
      <c r="PNF28" s="74"/>
      <c r="PNG28" s="85"/>
      <c r="PNH28" s="74"/>
      <c r="PNI28" s="74"/>
      <c r="PNJ28" s="85"/>
      <c r="PNK28" s="74"/>
      <c r="PNL28" s="74"/>
      <c r="PNM28" s="85"/>
      <c r="PNN28" s="80"/>
      <c r="PNO28" s="80"/>
      <c r="PNP28" s="85"/>
      <c r="PNQ28" s="77"/>
      <c r="PNR28" s="74"/>
      <c r="PNS28" s="74"/>
      <c r="PNT28" s="85"/>
      <c r="PNU28" s="74"/>
      <c r="PNV28" s="74"/>
      <c r="PNW28" s="85"/>
      <c r="PNX28" s="74"/>
      <c r="PNY28" s="74"/>
      <c r="PNZ28" s="85"/>
      <c r="POA28" s="74"/>
      <c r="POB28" s="74"/>
      <c r="POC28" s="85"/>
      <c r="POD28" s="80"/>
      <c r="POE28" s="80"/>
      <c r="POF28" s="85"/>
      <c r="POG28" s="77"/>
      <c r="POH28" s="74"/>
      <c r="POI28" s="74"/>
      <c r="POJ28" s="85"/>
      <c r="POK28" s="74"/>
      <c r="POL28" s="74"/>
      <c r="POM28" s="85"/>
      <c r="PON28" s="74"/>
      <c r="POO28" s="74"/>
      <c r="POP28" s="85"/>
      <c r="POQ28" s="74"/>
      <c r="POR28" s="74"/>
      <c r="POS28" s="85"/>
      <c r="POT28" s="80"/>
      <c r="POU28" s="80"/>
      <c r="POV28" s="85"/>
      <c r="POW28" s="77"/>
      <c r="POX28" s="74"/>
      <c r="POY28" s="74"/>
      <c r="POZ28" s="85"/>
      <c r="PPA28" s="74"/>
      <c r="PPB28" s="74"/>
      <c r="PPC28" s="85"/>
      <c r="PPD28" s="74"/>
      <c r="PPE28" s="74"/>
      <c r="PPF28" s="85"/>
      <c r="PPG28" s="74"/>
      <c r="PPH28" s="74"/>
      <c r="PPI28" s="85"/>
      <c r="PPJ28" s="80"/>
      <c r="PPK28" s="80"/>
      <c r="PPL28" s="85"/>
      <c r="PPM28" s="77"/>
      <c r="PPN28" s="74"/>
      <c r="PPO28" s="74"/>
      <c r="PPP28" s="85"/>
      <c r="PPQ28" s="74"/>
      <c r="PPR28" s="74"/>
      <c r="PPS28" s="85"/>
      <c r="PPT28" s="74"/>
      <c r="PPU28" s="74"/>
      <c r="PPV28" s="85"/>
      <c r="PPW28" s="74"/>
      <c r="PPX28" s="74"/>
      <c r="PPY28" s="85"/>
      <c r="PPZ28" s="80"/>
      <c r="PQA28" s="80"/>
      <c r="PQB28" s="85"/>
      <c r="PQC28" s="77"/>
      <c r="PQD28" s="74"/>
      <c r="PQE28" s="74"/>
      <c r="PQF28" s="85"/>
      <c r="PQG28" s="74"/>
      <c r="PQH28" s="74"/>
      <c r="PQI28" s="85"/>
      <c r="PQJ28" s="74"/>
      <c r="PQK28" s="74"/>
      <c r="PQL28" s="85"/>
      <c r="PQM28" s="74"/>
      <c r="PQN28" s="74"/>
      <c r="PQO28" s="85"/>
      <c r="PQP28" s="80"/>
      <c r="PQQ28" s="80"/>
      <c r="PQR28" s="85"/>
      <c r="PQS28" s="77"/>
      <c r="PQT28" s="74"/>
      <c r="PQU28" s="74"/>
      <c r="PQV28" s="85"/>
      <c r="PQW28" s="74"/>
      <c r="PQX28" s="74"/>
      <c r="PQY28" s="85"/>
      <c r="PQZ28" s="74"/>
      <c r="PRA28" s="74"/>
      <c r="PRB28" s="85"/>
      <c r="PRC28" s="74"/>
      <c r="PRD28" s="74"/>
      <c r="PRE28" s="85"/>
      <c r="PRF28" s="80"/>
      <c r="PRG28" s="80"/>
      <c r="PRH28" s="85"/>
      <c r="PRI28" s="77"/>
      <c r="PRJ28" s="74"/>
      <c r="PRK28" s="74"/>
      <c r="PRL28" s="85"/>
      <c r="PRM28" s="74"/>
      <c r="PRN28" s="74"/>
      <c r="PRO28" s="85"/>
      <c r="PRP28" s="74"/>
      <c r="PRQ28" s="74"/>
      <c r="PRR28" s="85"/>
      <c r="PRS28" s="74"/>
      <c r="PRT28" s="74"/>
      <c r="PRU28" s="85"/>
      <c r="PRV28" s="80"/>
      <c r="PRW28" s="80"/>
      <c r="PRX28" s="85"/>
      <c r="PRY28" s="77"/>
      <c r="PRZ28" s="74"/>
      <c r="PSA28" s="74"/>
      <c r="PSB28" s="85"/>
      <c r="PSC28" s="74"/>
      <c r="PSD28" s="74"/>
      <c r="PSE28" s="85"/>
      <c r="PSF28" s="74"/>
      <c r="PSG28" s="74"/>
      <c r="PSH28" s="85"/>
      <c r="PSI28" s="74"/>
      <c r="PSJ28" s="74"/>
      <c r="PSK28" s="85"/>
      <c r="PSL28" s="80"/>
      <c r="PSM28" s="80"/>
      <c r="PSN28" s="85"/>
      <c r="PSO28" s="77"/>
      <c r="PSP28" s="74"/>
      <c r="PSQ28" s="74"/>
      <c r="PSR28" s="85"/>
      <c r="PSS28" s="74"/>
      <c r="PST28" s="74"/>
      <c r="PSU28" s="85"/>
      <c r="PSV28" s="74"/>
      <c r="PSW28" s="74"/>
      <c r="PSX28" s="85"/>
      <c r="PSY28" s="74"/>
      <c r="PSZ28" s="74"/>
      <c r="PTA28" s="85"/>
      <c r="PTB28" s="80"/>
      <c r="PTC28" s="80"/>
      <c r="PTD28" s="85"/>
      <c r="PTE28" s="77"/>
      <c r="PTF28" s="74"/>
      <c r="PTG28" s="74"/>
      <c r="PTH28" s="85"/>
      <c r="PTI28" s="74"/>
      <c r="PTJ28" s="74"/>
      <c r="PTK28" s="85"/>
      <c r="PTL28" s="74"/>
      <c r="PTM28" s="74"/>
      <c r="PTN28" s="85"/>
      <c r="PTO28" s="74"/>
      <c r="PTP28" s="74"/>
      <c r="PTQ28" s="85"/>
      <c r="PTR28" s="80"/>
      <c r="PTS28" s="80"/>
      <c r="PTT28" s="85"/>
      <c r="PTU28" s="77"/>
      <c r="PTV28" s="74"/>
      <c r="PTW28" s="74"/>
      <c r="PTX28" s="85"/>
      <c r="PTY28" s="74"/>
      <c r="PTZ28" s="74"/>
      <c r="PUA28" s="85"/>
      <c r="PUB28" s="74"/>
      <c r="PUC28" s="74"/>
      <c r="PUD28" s="85"/>
      <c r="PUE28" s="74"/>
      <c r="PUF28" s="74"/>
      <c r="PUG28" s="85"/>
      <c r="PUH28" s="80"/>
      <c r="PUI28" s="80"/>
      <c r="PUJ28" s="85"/>
      <c r="PUK28" s="77"/>
      <c r="PUL28" s="74"/>
      <c r="PUM28" s="74"/>
      <c r="PUN28" s="85"/>
      <c r="PUO28" s="74"/>
      <c r="PUP28" s="74"/>
      <c r="PUQ28" s="85"/>
      <c r="PUR28" s="74"/>
      <c r="PUS28" s="74"/>
      <c r="PUT28" s="85"/>
      <c r="PUU28" s="74"/>
      <c r="PUV28" s="74"/>
      <c r="PUW28" s="85"/>
      <c r="PUX28" s="80"/>
      <c r="PUY28" s="80"/>
      <c r="PUZ28" s="85"/>
      <c r="PVA28" s="77"/>
      <c r="PVB28" s="74"/>
      <c r="PVC28" s="74"/>
      <c r="PVD28" s="85"/>
      <c r="PVE28" s="74"/>
      <c r="PVF28" s="74"/>
      <c r="PVG28" s="85"/>
      <c r="PVH28" s="74"/>
      <c r="PVI28" s="74"/>
      <c r="PVJ28" s="85"/>
      <c r="PVK28" s="74"/>
      <c r="PVL28" s="74"/>
      <c r="PVM28" s="85"/>
      <c r="PVN28" s="80"/>
      <c r="PVO28" s="80"/>
      <c r="PVP28" s="85"/>
      <c r="PVQ28" s="77"/>
      <c r="PVR28" s="74"/>
      <c r="PVS28" s="74"/>
      <c r="PVT28" s="85"/>
      <c r="PVU28" s="74"/>
      <c r="PVV28" s="74"/>
      <c r="PVW28" s="85"/>
      <c r="PVX28" s="74"/>
      <c r="PVY28" s="74"/>
      <c r="PVZ28" s="85"/>
      <c r="PWA28" s="74"/>
      <c r="PWB28" s="74"/>
      <c r="PWC28" s="85"/>
      <c r="PWD28" s="80"/>
      <c r="PWE28" s="80"/>
      <c r="PWF28" s="85"/>
      <c r="PWG28" s="77"/>
      <c r="PWH28" s="74"/>
      <c r="PWI28" s="74"/>
      <c r="PWJ28" s="85"/>
      <c r="PWK28" s="74"/>
      <c r="PWL28" s="74"/>
      <c r="PWM28" s="85"/>
      <c r="PWN28" s="74"/>
      <c r="PWO28" s="74"/>
      <c r="PWP28" s="85"/>
      <c r="PWQ28" s="74"/>
      <c r="PWR28" s="74"/>
      <c r="PWS28" s="85"/>
      <c r="PWT28" s="80"/>
      <c r="PWU28" s="80"/>
      <c r="PWV28" s="85"/>
      <c r="PWW28" s="77"/>
      <c r="PWX28" s="74"/>
      <c r="PWY28" s="74"/>
      <c r="PWZ28" s="85"/>
      <c r="PXA28" s="74"/>
      <c r="PXB28" s="74"/>
      <c r="PXC28" s="85"/>
      <c r="PXD28" s="74"/>
      <c r="PXE28" s="74"/>
      <c r="PXF28" s="85"/>
      <c r="PXG28" s="74"/>
      <c r="PXH28" s="74"/>
      <c r="PXI28" s="85"/>
      <c r="PXJ28" s="80"/>
      <c r="PXK28" s="80"/>
      <c r="PXL28" s="85"/>
      <c r="PXM28" s="77"/>
      <c r="PXN28" s="74"/>
      <c r="PXO28" s="74"/>
      <c r="PXP28" s="85"/>
      <c r="PXQ28" s="74"/>
      <c r="PXR28" s="74"/>
      <c r="PXS28" s="85"/>
      <c r="PXT28" s="74"/>
      <c r="PXU28" s="74"/>
      <c r="PXV28" s="85"/>
      <c r="PXW28" s="74"/>
      <c r="PXX28" s="74"/>
      <c r="PXY28" s="85"/>
      <c r="PXZ28" s="80"/>
      <c r="PYA28" s="80"/>
      <c r="PYB28" s="85"/>
      <c r="PYC28" s="77"/>
      <c r="PYD28" s="74"/>
      <c r="PYE28" s="74"/>
      <c r="PYF28" s="85"/>
      <c r="PYG28" s="74"/>
      <c r="PYH28" s="74"/>
      <c r="PYI28" s="85"/>
      <c r="PYJ28" s="74"/>
      <c r="PYK28" s="74"/>
      <c r="PYL28" s="85"/>
      <c r="PYM28" s="74"/>
      <c r="PYN28" s="74"/>
      <c r="PYO28" s="85"/>
      <c r="PYP28" s="80"/>
      <c r="PYQ28" s="80"/>
      <c r="PYR28" s="85"/>
      <c r="PYS28" s="77"/>
      <c r="PYT28" s="74"/>
      <c r="PYU28" s="74"/>
      <c r="PYV28" s="85"/>
      <c r="PYW28" s="74"/>
      <c r="PYX28" s="74"/>
      <c r="PYY28" s="85"/>
      <c r="PYZ28" s="74"/>
      <c r="PZA28" s="74"/>
      <c r="PZB28" s="85"/>
      <c r="PZC28" s="74"/>
      <c r="PZD28" s="74"/>
      <c r="PZE28" s="85"/>
      <c r="PZF28" s="80"/>
      <c r="PZG28" s="80"/>
      <c r="PZH28" s="85"/>
      <c r="PZI28" s="77"/>
      <c r="PZJ28" s="74"/>
      <c r="PZK28" s="74"/>
      <c r="PZL28" s="85"/>
      <c r="PZM28" s="74"/>
      <c r="PZN28" s="74"/>
      <c r="PZO28" s="85"/>
      <c r="PZP28" s="74"/>
      <c r="PZQ28" s="74"/>
      <c r="PZR28" s="85"/>
      <c r="PZS28" s="74"/>
      <c r="PZT28" s="74"/>
      <c r="PZU28" s="85"/>
      <c r="PZV28" s="80"/>
      <c r="PZW28" s="80"/>
      <c r="PZX28" s="85"/>
      <c r="PZY28" s="77"/>
      <c r="PZZ28" s="74"/>
      <c r="QAA28" s="74"/>
      <c r="QAB28" s="85"/>
      <c r="QAC28" s="74"/>
      <c r="QAD28" s="74"/>
      <c r="QAE28" s="85"/>
      <c r="QAF28" s="74"/>
      <c r="QAG28" s="74"/>
      <c r="QAH28" s="85"/>
      <c r="QAI28" s="74"/>
      <c r="QAJ28" s="74"/>
      <c r="QAK28" s="85"/>
      <c r="QAL28" s="80"/>
      <c r="QAM28" s="80"/>
      <c r="QAN28" s="85"/>
      <c r="QAO28" s="77"/>
      <c r="QAP28" s="74"/>
      <c r="QAQ28" s="74"/>
      <c r="QAR28" s="85"/>
      <c r="QAS28" s="74"/>
      <c r="QAT28" s="74"/>
      <c r="QAU28" s="85"/>
      <c r="QAV28" s="74"/>
      <c r="QAW28" s="74"/>
      <c r="QAX28" s="85"/>
      <c r="QAY28" s="74"/>
      <c r="QAZ28" s="74"/>
      <c r="QBA28" s="85"/>
      <c r="QBB28" s="80"/>
      <c r="QBC28" s="80"/>
      <c r="QBD28" s="85"/>
      <c r="QBE28" s="77"/>
      <c r="QBF28" s="74"/>
      <c r="QBG28" s="74"/>
      <c r="QBH28" s="85"/>
      <c r="QBI28" s="74"/>
      <c r="QBJ28" s="74"/>
      <c r="QBK28" s="85"/>
      <c r="QBL28" s="74"/>
      <c r="QBM28" s="74"/>
      <c r="QBN28" s="85"/>
      <c r="QBO28" s="74"/>
      <c r="QBP28" s="74"/>
      <c r="QBQ28" s="85"/>
      <c r="QBR28" s="80"/>
      <c r="QBS28" s="80"/>
      <c r="QBT28" s="85"/>
      <c r="QBU28" s="77"/>
      <c r="QBV28" s="74"/>
      <c r="QBW28" s="74"/>
      <c r="QBX28" s="85"/>
      <c r="QBY28" s="74"/>
      <c r="QBZ28" s="74"/>
      <c r="QCA28" s="85"/>
      <c r="QCB28" s="74"/>
      <c r="QCC28" s="74"/>
      <c r="QCD28" s="85"/>
      <c r="QCE28" s="74"/>
      <c r="QCF28" s="74"/>
      <c r="QCG28" s="85"/>
      <c r="QCH28" s="80"/>
      <c r="QCI28" s="80"/>
      <c r="QCJ28" s="85"/>
      <c r="QCK28" s="77"/>
      <c r="QCL28" s="74"/>
      <c r="QCM28" s="74"/>
      <c r="QCN28" s="85"/>
      <c r="QCO28" s="74"/>
      <c r="QCP28" s="74"/>
      <c r="QCQ28" s="85"/>
      <c r="QCR28" s="74"/>
      <c r="QCS28" s="74"/>
      <c r="QCT28" s="85"/>
      <c r="QCU28" s="74"/>
      <c r="QCV28" s="74"/>
      <c r="QCW28" s="85"/>
      <c r="QCX28" s="80"/>
      <c r="QCY28" s="80"/>
      <c r="QCZ28" s="85"/>
      <c r="QDA28" s="77"/>
      <c r="QDB28" s="74"/>
      <c r="QDC28" s="74"/>
      <c r="QDD28" s="85"/>
      <c r="QDE28" s="74"/>
      <c r="QDF28" s="74"/>
      <c r="QDG28" s="85"/>
      <c r="QDH28" s="74"/>
      <c r="QDI28" s="74"/>
      <c r="QDJ28" s="85"/>
      <c r="QDK28" s="74"/>
      <c r="QDL28" s="74"/>
      <c r="QDM28" s="85"/>
      <c r="QDN28" s="80"/>
      <c r="QDO28" s="80"/>
      <c r="QDP28" s="85"/>
      <c r="QDQ28" s="77"/>
      <c r="QDR28" s="74"/>
      <c r="QDS28" s="74"/>
      <c r="QDT28" s="85"/>
      <c r="QDU28" s="74"/>
      <c r="QDV28" s="74"/>
      <c r="QDW28" s="85"/>
      <c r="QDX28" s="74"/>
      <c r="QDY28" s="74"/>
      <c r="QDZ28" s="85"/>
      <c r="QEA28" s="74"/>
      <c r="QEB28" s="74"/>
      <c r="QEC28" s="85"/>
      <c r="QED28" s="80"/>
      <c r="QEE28" s="80"/>
      <c r="QEF28" s="85"/>
      <c r="QEG28" s="77"/>
      <c r="QEH28" s="74"/>
      <c r="QEI28" s="74"/>
      <c r="QEJ28" s="85"/>
      <c r="QEK28" s="74"/>
      <c r="QEL28" s="74"/>
      <c r="QEM28" s="85"/>
      <c r="QEN28" s="74"/>
      <c r="QEO28" s="74"/>
      <c r="QEP28" s="85"/>
      <c r="QEQ28" s="74"/>
      <c r="QER28" s="74"/>
      <c r="QES28" s="85"/>
      <c r="QET28" s="80"/>
      <c r="QEU28" s="80"/>
      <c r="QEV28" s="85"/>
      <c r="QEW28" s="77"/>
      <c r="QEX28" s="74"/>
      <c r="QEY28" s="74"/>
      <c r="QEZ28" s="85"/>
      <c r="QFA28" s="74"/>
      <c r="QFB28" s="74"/>
      <c r="QFC28" s="85"/>
      <c r="QFD28" s="74"/>
      <c r="QFE28" s="74"/>
      <c r="QFF28" s="85"/>
      <c r="QFG28" s="74"/>
      <c r="QFH28" s="74"/>
      <c r="QFI28" s="85"/>
      <c r="QFJ28" s="80"/>
      <c r="QFK28" s="80"/>
      <c r="QFL28" s="85"/>
      <c r="QFM28" s="77"/>
      <c r="QFN28" s="74"/>
      <c r="QFO28" s="74"/>
      <c r="QFP28" s="85"/>
      <c r="QFQ28" s="74"/>
      <c r="QFR28" s="74"/>
      <c r="QFS28" s="85"/>
      <c r="QFT28" s="74"/>
      <c r="QFU28" s="74"/>
      <c r="QFV28" s="85"/>
      <c r="QFW28" s="74"/>
      <c r="QFX28" s="74"/>
      <c r="QFY28" s="85"/>
      <c r="QFZ28" s="80"/>
      <c r="QGA28" s="80"/>
      <c r="QGB28" s="85"/>
      <c r="QGC28" s="77"/>
      <c r="QGD28" s="74"/>
      <c r="QGE28" s="74"/>
      <c r="QGF28" s="85"/>
      <c r="QGG28" s="74"/>
      <c r="QGH28" s="74"/>
      <c r="QGI28" s="85"/>
      <c r="QGJ28" s="74"/>
      <c r="QGK28" s="74"/>
      <c r="QGL28" s="85"/>
      <c r="QGM28" s="74"/>
      <c r="QGN28" s="74"/>
      <c r="QGO28" s="85"/>
      <c r="QGP28" s="80"/>
      <c r="QGQ28" s="80"/>
      <c r="QGR28" s="85"/>
      <c r="QGS28" s="77"/>
      <c r="QGT28" s="74"/>
      <c r="QGU28" s="74"/>
      <c r="QGV28" s="85"/>
      <c r="QGW28" s="74"/>
      <c r="QGX28" s="74"/>
      <c r="QGY28" s="85"/>
      <c r="QGZ28" s="74"/>
      <c r="QHA28" s="74"/>
      <c r="QHB28" s="85"/>
      <c r="QHC28" s="74"/>
      <c r="QHD28" s="74"/>
      <c r="QHE28" s="85"/>
      <c r="QHF28" s="80"/>
      <c r="QHG28" s="80"/>
      <c r="QHH28" s="85"/>
      <c r="QHI28" s="77"/>
      <c r="QHJ28" s="74"/>
      <c r="QHK28" s="74"/>
      <c r="QHL28" s="85"/>
      <c r="QHM28" s="74"/>
      <c r="QHN28" s="74"/>
      <c r="QHO28" s="85"/>
      <c r="QHP28" s="74"/>
      <c r="QHQ28" s="74"/>
      <c r="QHR28" s="85"/>
      <c r="QHS28" s="74"/>
      <c r="QHT28" s="74"/>
      <c r="QHU28" s="85"/>
      <c r="QHV28" s="80"/>
      <c r="QHW28" s="80"/>
      <c r="QHX28" s="85"/>
      <c r="QHY28" s="77"/>
      <c r="QHZ28" s="74"/>
      <c r="QIA28" s="74"/>
      <c r="QIB28" s="85"/>
      <c r="QIC28" s="74"/>
      <c r="QID28" s="74"/>
      <c r="QIE28" s="85"/>
      <c r="QIF28" s="74"/>
      <c r="QIG28" s="74"/>
      <c r="QIH28" s="85"/>
      <c r="QII28" s="74"/>
      <c r="QIJ28" s="74"/>
      <c r="QIK28" s="85"/>
      <c r="QIL28" s="80"/>
      <c r="QIM28" s="80"/>
      <c r="QIN28" s="85"/>
      <c r="QIO28" s="77"/>
      <c r="QIP28" s="74"/>
      <c r="QIQ28" s="74"/>
      <c r="QIR28" s="85"/>
      <c r="QIS28" s="74"/>
      <c r="QIT28" s="74"/>
      <c r="QIU28" s="85"/>
      <c r="QIV28" s="74"/>
      <c r="QIW28" s="74"/>
      <c r="QIX28" s="85"/>
      <c r="QIY28" s="74"/>
      <c r="QIZ28" s="74"/>
      <c r="QJA28" s="85"/>
      <c r="QJB28" s="80"/>
      <c r="QJC28" s="80"/>
      <c r="QJD28" s="85"/>
      <c r="QJE28" s="77"/>
      <c r="QJF28" s="74"/>
      <c r="QJG28" s="74"/>
      <c r="QJH28" s="85"/>
      <c r="QJI28" s="74"/>
      <c r="QJJ28" s="74"/>
      <c r="QJK28" s="85"/>
      <c r="QJL28" s="74"/>
      <c r="QJM28" s="74"/>
      <c r="QJN28" s="85"/>
      <c r="QJO28" s="74"/>
      <c r="QJP28" s="74"/>
      <c r="QJQ28" s="85"/>
      <c r="QJR28" s="80"/>
      <c r="QJS28" s="80"/>
      <c r="QJT28" s="85"/>
      <c r="QJU28" s="77"/>
      <c r="QJV28" s="74"/>
      <c r="QJW28" s="74"/>
      <c r="QJX28" s="85"/>
      <c r="QJY28" s="74"/>
      <c r="QJZ28" s="74"/>
      <c r="QKA28" s="85"/>
      <c r="QKB28" s="74"/>
      <c r="QKC28" s="74"/>
      <c r="QKD28" s="85"/>
      <c r="QKE28" s="74"/>
      <c r="QKF28" s="74"/>
      <c r="QKG28" s="85"/>
      <c r="QKH28" s="80"/>
      <c r="QKI28" s="80"/>
      <c r="QKJ28" s="85"/>
      <c r="QKK28" s="77"/>
      <c r="QKL28" s="74"/>
      <c r="QKM28" s="74"/>
      <c r="QKN28" s="85"/>
      <c r="QKO28" s="74"/>
      <c r="QKP28" s="74"/>
      <c r="QKQ28" s="85"/>
      <c r="QKR28" s="74"/>
      <c r="QKS28" s="74"/>
      <c r="QKT28" s="85"/>
      <c r="QKU28" s="74"/>
      <c r="QKV28" s="74"/>
      <c r="QKW28" s="85"/>
      <c r="QKX28" s="80"/>
      <c r="QKY28" s="80"/>
      <c r="QKZ28" s="85"/>
      <c r="QLA28" s="77"/>
      <c r="QLB28" s="74"/>
      <c r="QLC28" s="74"/>
      <c r="QLD28" s="85"/>
      <c r="QLE28" s="74"/>
      <c r="QLF28" s="74"/>
      <c r="QLG28" s="85"/>
      <c r="QLH28" s="74"/>
      <c r="QLI28" s="74"/>
      <c r="QLJ28" s="85"/>
      <c r="QLK28" s="74"/>
      <c r="QLL28" s="74"/>
      <c r="QLM28" s="85"/>
      <c r="QLN28" s="80"/>
      <c r="QLO28" s="80"/>
      <c r="QLP28" s="85"/>
      <c r="QLQ28" s="77"/>
      <c r="QLR28" s="74"/>
      <c r="QLS28" s="74"/>
      <c r="QLT28" s="85"/>
      <c r="QLU28" s="74"/>
      <c r="QLV28" s="74"/>
      <c r="QLW28" s="85"/>
      <c r="QLX28" s="74"/>
      <c r="QLY28" s="74"/>
      <c r="QLZ28" s="85"/>
      <c r="QMA28" s="74"/>
      <c r="QMB28" s="74"/>
      <c r="QMC28" s="85"/>
      <c r="QMD28" s="80"/>
      <c r="QME28" s="80"/>
      <c r="QMF28" s="85"/>
      <c r="QMG28" s="77"/>
      <c r="QMH28" s="74"/>
      <c r="QMI28" s="74"/>
      <c r="QMJ28" s="85"/>
      <c r="QMK28" s="74"/>
      <c r="QML28" s="74"/>
      <c r="QMM28" s="85"/>
      <c r="QMN28" s="74"/>
      <c r="QMO28" s="74"/>
      <c r="QMP28" s="85"/>
      <c r="QMQ28" s="74"/>
      <c r="QMR28" s="74"/>
      <c r="QMS28" s="85"/>
      <c r="QMT28" s="80"/>
      <c r="QMU28" s="80"/>
      <c r="QMV28" s="85"/>
      <c r="QMW28" s="77"/>
      <c r="QMX28" s="74"/>
      <c r="QMY28" s="74"/>
      <c r="QMZ28" s="85"/>
      <c r="QNA28" s="74"/>
      <c r="QNB28" s="74"/>
      <c r="QNC28" s="85"/>
      <c r="QND28" s="74"/>
      <c r="QNE28" s="74"/>
      <c r="QNF28" s="85"/>
      <c r="QNG28" s="74"/>
      <c r="QNH28" s="74"/>
      <c r="QNI28" s="85"/>
      <c r="QNJ28" s="80"/>
      <c r="QNK28" s="80"/>
      <c r="QNL28" s="85"/>
      <c r="QNM28" s="77"/>
      <c r="QNN28" s="74"/>
      <c r="QNO28" s="74"/>
      <c r="QNP28" s="85"/>
      <c r="QNQ28" s="74"/>
      <c r="QNR28" s="74"/>
      <c r="QNS28" s="85"/>
      <c r="QNT28" s="74"/>
      <c r="QNU28" s="74"/>
      <c r="QNV28" s="85"/>
      <c r="QNW28" s="74"/>
      <c r="QNX28" s="74"/>
      <c r="QNY28" s="85"/>
      <c r="QNZ28" s="80"/>
      <c r="QOA28" s="80"/>
      <c r="QOB28" s="85"/>
      <c r="QOC28" s="77"/>
      <c r="QOD28" s="74"/>
      <c r="QOE28" s="74"/>
      <c r="QOF28" s="85"/>
      <c r="QOG28" s="74"/>
      <c r="QOH28" s="74"/>
      <c r="QOI28" s="85"/>
      <c r="QOJ28" s="74"/>
      <c r="QOK28" s="74"/>
      <c r="QOL28" s="85"/>
      <c r="QOM28" s="74"/>
      <c r="QON28" s="74"/>
      <c r="QOO28" s="85"/>
      <c r="QOP28" s="80"/>
      <c r="QOQ28" s="80"/>
      <c r="QOR28" s="85"/>
      <c r="QOS28" s="77"/>
      <c r="QOT28" s="74"/>
      <c r="QOU28" s="74"/>
      <c r="QOV28" s="85"/>
      <c r="QOW28" s="74"/>
      <c r="QOX28" s="74"/>
      <c r="QOY28" s="85"/>
      <c r="QOZ28" s="74"/>
      <c r="QPA28" s="74"/>
      <c r="QPB28" s="85"/>
      <c r="QPC28" s="74"/>
      <c r="QPD28" s="74"/>
      <c r="QPE28" s="85"/>
      <c r="QPF28" s="80"/>
      <c r="QPG28" s="80"/>
      <c r="QPH28" s="85"/>
      <c r="QPI28" s="77"/>
      <c r="QPJ28" s="74"/>
      <c r="QPK28" s="74"/>
      <c r="QPL28" s="85"/>
      <c r="QPM28" s="74"/>
      <c r="QPN28" s="74"/>
      <c r="QPO28" s="85"/>
      <c r="QPP28" s="74"/>
      <c r="QPQ28" s="74"/>
      <c r="QPR28" s="85"/>
      <c r="QPS28" s="74"/>
      <c r="QPT28" s="74"/>
      <c r="QPU28" s="85"/>
      <c r="QPV28" s="80"/>
      <c r="QPW28" s="80"/>
      <c r="QPX28" s="85"/>
      <c r="QPY28" s="77"/>
      <c r="QPZ28" s="74"/>
      <c r="QQA28" s="74"/>
      <c r="QQB28" s="85"/>
      <c r="QQC28" s="74"/>
      <c r="QQD28" s="74"/>
      <c r="QQE28" s="85"/>
      <c r="QQF28" s="74"/>
      <c r="QQG28" s="74"/>
      <c r="QQH28" s="85"/>
      <c r="QQI28" s="74"/>
      <c r="QQJ28" s="74"/>
      <c r="QQK28" s="85"/>
      <c r="QQL28" s="80"/>
      <c r="QQM28" s="80"/>
      <c r="QQN28" s="85"/>
      <c r="QQO28" s="77"/>
      <c r="QQP28" s="74"/>
      <c r="QQQ28" s="74"/>
      <c r="QQR28" s="85"/>
      <c r="QQS28" s="74"/>
      <c r="QQT28" s="74"/>
      <c r="QQU28" s="85"/>
      <c r="QQV28" s="74"/>
      <c r="QQW28" s="74"/>
      <c r="QQX28" s="85"/>
      <c r="QQY28" s="74"/>
      <c r="QQZ28" s="74"/>
      <c r="QRA28" s="85"/>
      <c r="QRB28" s="80"/>
      <c r="QRC28" s="80"/>
      <c r="QRD28" s="85"/>
      <c r="QRE28" s="77"/>
      <c r="QRF28" s="74"/>
      <c r="QRG28" s="74"/>
      <c r="QRH28" s="85"/>
      <c r="QRI28" s="74"/>
      <c r="QRJ28" s="74"/>
      <c r="QRK28" s="85"/>
      <c r="QRL28" s="74"/>
      <c r="QRM28" s="74"/>
      <c r="QRN28" s="85"/>
      <c r="QRO28" s="74"/>
      <c r="QRP28" s="74"/>
      <c r="QRQ28" s="85"/>
      <c r="QRR28" s="80"/>
      <c r="QRS28" s="80"/>
      <c r="QRT28" s="85"/>
      <c r="QRU28" s="77"/>
      <c r="QRV28" s="74"/>
      <c r="QRW28" s="74"/>
      <c r="QRX28" s="85"/>
      <c r="QRY28" s="74"/>
      <c r="QRZ28" s="74"/>
      <c r="QSA28" s="85"/>
      <c r="QSB28" s="74"/>
      <c r="QSC28" s="74"/>
      <c r="QSD28" s="85"/>
      <c r="QSE28" s="74"/>
      <c r="QSF28" s="74"/>
      <c r="QSG28" s="85"/>
      <c r="QSH28" s="80"/>
      <c r="QSI28" s="80"/>
      <c r="QSJ28" s="85"/>
      <c r="QSK28" s="77"/>
      <c r="QSL28" s="74"/>
      <c r="QSM28" s="74"/>
      <c r="QSN28" s="85"/>
      <c r="QSO28" s="74"/>
      <c r="QSP28" s="74"/>
      <c r="QSQ28" s="85"/>
      <c r="QSR28" s="74"/>
      <c r="QSS28" s="74"/>
      <c r="QST28" s="85"/>
      <c r="QSU28" s="74"/>
      <c r="QSV28" s="74"/>
      <c r="QSW28" s="85"/>
      <c r="QSX28" s="80"/>
      <c r="QSY28" s="80"/>
      <c r="QSZ28" s="85"/>
      <c r="QTA28" s="77"/>
      <c r="QTB28" s="74"/>
      <c r="QTC28" s="74"/>
      <c r="QTD28" s="85"/>
      <c r="QTE28" s="74"/>
      <c r="QTF28" s="74"/>
      <c r="QTG28" s="85"/>
      <c r="QTH28" s="74"/>
      <c r="QTI28" s="74"/>
      <c r="QTJ28" s="85"/>
      <c r="QTK28" s="74"/>
      <c r="QTL28" s="74"/>
      <c r="QTM28" s="85"/>
      <c r="QTN28" s="80"/>
      <c r="QTO28" s="80"/>
      <c r="QTP28" s="85"/>
      <c r="QTQ28" s="77"/>
      <c r="QTR28" s="74"/>
      <c r="QTS28" s="74"/>
      <c r="QTT28" s="85"/>
      <c r="QTU28" s="74"/>
      <c r="QTV28" s="74"/>
      <c r="QTW28" s="85"/>
      <c r="QTX28" s="74"/>
      <c r="QTY28" s="74"/>
      <c r="QTZ28" s="85"/>
      <c r="QUA28" s="74"/>
      <c r="QUB28" s="74"/>
      <c r="QUC28" s="85"/>
      <c r="QUD28" s="80"/>
      <c r="QUE28" s="80"/>
      <c r="QUF28" s="85"/>
      <c r="QUG28" s="77"/>
      <c r="QUH28" s="74"/>
      <c r="QUI28" s="74"/>
      <c r="QUJ28" s="85"/>
      <c r="QUK28" s="74"/>
      <c r="QUL28" s="74"/>
      <c r="QUM28" s="85"/>
      <c r="QUN28" s="74"/>
      <c r="QUO28" s="74"/>
      <c r="QUP28" s="85"/>
      <c r="QUQ28" s="74"/>
      <c r="QUR28" s="74"/>
      <c r="QUS28" s="85"/>
      <c r="QUT28" s="80"/>
      <c r="QUU28" s="80"/>
      <c r="QUV28" s="85"/>
      <c r="QUW28" s="77"/>
      <c r="QUX28" s="74"/>
      <c r="QUY28" s="74"/>
      <c r="QUZ28" s="85"/>
      <c r="QVA28" s="74"/>
      <c r="QVB28" s="74"/>
      <c r="QVC28" s="85"/>
      <c r="QVD28" s="74"/>
      <c r="QVE28" s="74"/>
      <c r="QVF28" s="85"/>
      <c r="QVG28" s="74"/>
      <c r="QVH28" s="74"/>
      <c r="QVI28" s="85"/>
      <c r="QVJ28" s="80"/>
      <c r="QVK28" s="80"/>
      <c r="QVL28" s="85"/>
      <c r="QVM28" s="77"/>
      <c r="QVN28" s="74"/>
      <c r="QVO28" s="74"/>
      <c r="QVP28" s="85"/>
      <c r="QVQ28" s="74"/>
      <c r="QVR28" s="74"/>
      <c r="QVS28" s="85"/>
      <c r="QVT28" s="74"/>
      <c r="QVU28" s="74"/>
      <c r="QVV28" s="85"/>
      <c r="QVW28" s="74"/>
      <c r="QVX28" s="74"/>
      <c r="QVY28" s="85"/>
      <c r="QVZ28" s="80"/>
      <c r="QWA28" s="80"/>
      <c r="QWB28" s="85"/>
      <c r="QWC28" s="77"/>
      <c r="QWD28" s="74"/>
      <c r="QWE28" s="74"/>
      <c r="QWF28" s="85"/>
      <c r="QWG28" s="74"/>
      <c r="QWH28" s="74"/>
      <c r="QWI28" s="85"/>
      <c r="QWJ28" s="74"/>
      <c r="QWK28" s="74"/>
      <c r="QWL28" s="85"/>
      <c r="QWM28" s="74"/>
      <c r="QWN28" s="74"/>
      <c r="QWO28" s="85"/>
      <c r="QWP28" s="80"/>
      <c r="QWQ28" s="80"/>
      <c r="QWR28" s="85"/>
      <c r="QWS28" s="77"/>
      <c r="QWT28" s="74"/>
      <c r="QWU28" s="74"/>
      <c r="QWV28" s="85"/>
      <c r="QWW28" s="74"/>
      <c r="QWX28" s="74"/>
      <c r="QWY28" s="85"/>
      <c r="QWZ28" s="74"/>
      <c r="QXA28" s="74"/>
      <c r="QXB28" s="85"/>
      <c r="QXC28" s="74"/>
      <c r="QXD28" s="74"/>
      <c r="QXE28" s="85"/>
      <c r="QXF28" s="80"/>
      <c r="QXG28" s="80"/>
      <c r="QXH28" s="85"/>
      <c r="QXI28" s="77"/>
      <c r="QXJ28" s="74"/>
      <c r="QXK28" s="74"/>
      <c r="QXL28" s="85"/>
      <c r="QXM28" s="74"/>
      <c r="QXN28" s="74"/>
      <c r="QXO28" s="85"/>
      <c r="QXP28" s="74"/>
      <c r="QXQ28" s="74"/>
      <c r="QXR28" s="85"/>
      <c r="QXS28" s="74"/>
      <c r="QXT28" s="74"/>
      <c r="QXU28" s="85"/>
      <c r="QXV28" s="80"/>
      <c r="QXW28" s="80"/>
      <c r="QXX28" s="85"/>
      <c r="QXY28" s="77"/>
      <c r="QXZ28" s="74"/>
      <c r="QYA28" s="74"/>
      <c r="QYB28" s="85"/>
      <c r="QYC28" s="74"/>
      <c r="QYD28" s="74"/>
      <c r="QYE28" s="85"/>
      <c r="QYF28" s="74"/>
      <c r="QYG28" s="74"/>
      <c r="QYH28" s="85"/>
      <c r="QYI28" s="74"/>
      <c r="QYJ28" s="74"/>
      <c r="QYK28" s="85"/>
      <c r="QYL28" s="80"/>
      <c r="QYM28" s="80"/>
      <c r="QYN28" s="85"/>
      <c r="QYO28" s="77"/>
      <c r="QYP28" s="74"/>
      <c r="QYQ28" s="74"/>
      <c r="QYR28" s="85"/>
      <c r="QYS28" s="74"/>
      <c r="QYT28" s="74"/>
      <c r="QYU28" s="85"/>
      <c r="QYV28" s="74"/>
      <c r="QYW28" s="74"/>
      <c r="QYX28" s="85"/>
      <c r="QYY28" s="74"/>
      <c r="QYZ28" s="74"/>
      <c r="QZA28" s="85"/>
      <c r="QZB28" s="80"/>
      <c r="QZC28" s="80"/>
      <c r="QZD28" s="85"/>
      <c r="QZE28" s="77"/>
      <c r="QZF28" s="74"/>
      <c r="QZG28" s="74"/>
      <c r="QZH28" s="85"/>
      <c r="QZI28" s="74"/>
      <c r="QZJ28" s="74"/>
      <c r="QZK28" s="85"/>
      <c r="QZL28" s="74"/>
      <c r="QZM28" s="74"/>
      <c r="QZN28" s="85"/>
      <c r="QZO28" s="74"/>
      <c r="QZP28" s="74"/>
      <c r="QZQ28" s="85"/>
      <c r="QZR28" s="80"/>
      <c r="QZS28" s="80"/>
      <c r="QZT28" s="85"/>
      <c r="QZU28" s="77"/>
      <c r="QZV28" s="74"/>
      <c r="QZW28" s="74"/>
      <c r="QZX28" s="85"/>
      <c r="QZY28" s="74"/>
      <c r="QZZ28" s="74"/>
      <c r="RAA28" s="85"/>
      <c r="RAB28" s="74"/>
      <c r="RAC28" s="74"/>
      <c r="RAD28" s="85"/>
      <c r="RAE28" s="74"/>
      <c r="RAF28" s="74"/>
      <c r="RAG28" s="85"/>
      <c r="RAH28" s="80"/>
      <c r="RAI28" s="80"/>
      <c r="RAJ28" s="85"/>
      <c r="RAK28" s="77"/>
      <c r="RAL28" s="74"/>
      <c r="RAM28" s="74"/>
      <c r="RAN28" s="85"/>
      <c r="RAO28" s="74"/>
      <c r="RAP28" s="74"/>
      <c r="RAQ28" s="85"/>
      <c r="RAR28" s="74"/>
      <c r="RAS28" s="74"/>
      <c r="RAT28" s="85"/>
      <c r="RAU28" s="74"/>
      <c r="RAV28" s="74"/>
      <c r="RAW28" s="85"/>
      <c r="RAX28" s="80"/>
      <c r="RAY28" s="80"/>
      <c r="RAZ28" s="85"/>
      <c r="RBA28" s="77"/>
      <c r="RBB28" s="74"/>
      <c r="RBC28" s="74"/>
      <c r="RBD28" s="85"/>
      <c r="RBE28" s="74"/>
      <c r="RBF28" s="74"/>
      <c r="RBG28" s="85"/>
      <c r="RBH28" s="74"/>
      <c r="RBI28" s="74"/>
      <c r="RBJ28" s="85"/>
      <c r="RBK28" s="74"/>
      <c r="RBL28" s="74"/>
      <c r="RBM28" s="85"/>
      <c r="RBN28" s="80"/>
      <c r="RBO28" s="80"/>
      <c r="RBP28" s="85"/>
      <c r="RBQ28" s="77"/>
      <c r="RBR28" s="74"/>
      <c r="RBS28" s="74"/>
      <c r="RBT28" s="85"/>
      <c r="RBU28" s="74"/>
      <c r="RBV28" s="74"/>
      <c r="RBW28" s="85"/>
      <c r="RBX28" s="74"/>
      <c r="RBY28" s="74"/>
      <c r="RBZ28" s="85"/>
      <c r="RCA28" s="74"/>
      <c r="RCB28" s="74"/>
      <c r="RCC28" s="85"/>
      <c r="RCD28" s="80"/>
      <c r="RCE28" s="80"/>
      <c r="RCF28" s="85"/>
      <c r="RCG28" s="77"/>
      <c r="RCH28" s="74"/>
      <c r="RCI28" s="74"/>
      <c r="RCJ28" s="85"/>
      <c r="RCK28" s="74"/>
      <c r="RCL28" s="74"/>
      <c r="RCM28" s="85"/>
      <c r="RCN28" s="74"/>
      <c r="RCO28" s="74"/>
      <c r="RCP28" s="85"/>
      <c r="RCQ28" s="74"/>
      <c r="RCR28" s="74"/>
      <c r="RCS28" s="85"/>
      <c r="RCT28" s="80"/>
      <c r="RCU28" s="80"/>
      <c r="RCV28" s="85"/>
      <c r="RCW28" s="77"/>
      <c r="RCX28" s="74"/>
      <c r="RCY28" s="74"/>
      <c r="RCZ28" s="85"/>
      <c r="RDA28" s="74"/>
      <c r="RDB28" s="74"/>
      <c r="RDC28" s="85"/>
      <c r="RDD28" s="74"/>
      <c r="RDE28" s="74"/>
      <c r="RDF28" s="85"/>
      <c r="RDG28" s="74"/>
      <c r="RDH28" s="74"/>
      <c r="RDI28" s="85"/>
      <c r="RDJ28" s="80"/>
      <c r="RDK28" s="80"/>
      <c r="RDL28" s="85"/>
      <c r="RDM28" s="77"/>
      <c r="RDN28" s="74"/>
      <c r="RDO28" s="74"/>
      <c r="RDP28" s="85"/>
      <c r="RDQ28" s="74"/>
      <c r="RDR28" s="74"/>
      <c r="RDS28" s="85"/>
      <c r="RDT28" s="74"/>
      <c r="RDU28" s="74"/>
      <c r="RDV28" s="85"/>
      <c r="RDW28" s="74"/>
      <c r="RDX28" s="74"/>
      <c r="RDY28" s="85"/>
      <c r="RDZ28" s="80"/>
      <c r="REA28" s="80"/>
      <c r="REB28" s="85"/>
      <c r="REC28" s="77"/>
      <c r="RED28" s="74"/>
      <c r="REE28" s="74"/>
      <c r="REF28" s="85"/>
      <c r="REG28" s="74"/>
      <c r="REH28" s="74"/>
      <c r="REI28" s="85"/>
      <c r="REJ28" s="74"/>
      <c r="REK28" s="74"/>
      <c r="REL28" s="85"/>
      <c r="REM28" s="74"/>
      <c r="REN28" s="74"/>
      <c r="REO28" s="85"/>
      <c r="REP28" s="80"/>
      <c r="REQ28" s="80"/>
      <c r="RER28" s="85"/>
      <c r="RES28" s="77"/>
      <c r="RET28" s="74"/>
      <c r="REU28" s="74"/>
      <c r="REV28" s="85"/>
      <c r="REW28" s="74"/>
      <c r="REX28" s="74"/>
      <c r="REY28" s="85"/>
      <c r="REZ28" s="74"/>
      <c r="RFA28" s="74"/>
      <c r="RFB28" s="85"/>
      <c r="RFC28" s="74"/>
      <c r="RFD28" s="74"/>
      <c r="RFE28" s="85"/>
      <c r="RFF28" s="80"/>
      <c r="RFG28" s="80"/>
      <c r="RFH28" s="85"/>
      <c r="RFI28" s="77"/>
      <c r="RFJ28" s="74"/>
      <c r="RFK28" s="74"/>
      <c r="RFL28" s="85"/>
      <c r="RFM28" s="74"/>
      <c r="RFN28" s="74"/>
      <c r="RFO28" s="85"/>
      <c r="RFP28" s="74"/>
      <c r="RFQ28" s="74"/>
      <c r="RFR28" s="85"/>
      <c r="RFS28" s="74"/>
      <c r="RFT28" s="74"/>
      <c r="RFU28" s="85"/>
      <c r="RFV28" s="80"/>
      <c r="RFW28" s="80"/>
      <c r="RFX28" s="85"/>
      <c r="RFY28" s="77"/>
      <c r="RFZ28" s="74"/>
      <c r="RGA28" s="74"/>
      <c r="RGB28" s="85"/>
      <c r="RGC28" s="74"/>
      <c r="RGD28" s="74"/>
      <c r="RGE28" s="85"/>
      <c r="RGF28" s="74"/>
      <c r="RGG28" s="74"/>
      <c r="RGH28" s="85"/>
      <c r="RGI28" s="74"/>
      <c r="RGJ28" s="74"/>
      <c r="RGK28" s="85"/>
      <c r="RGL28" s="80"/>
      <c r="RGM28" s="80"/>
      <c r="RGN28" s="85"/>
      <c r="RGO28" s="77"/>
      <c r="RGP28" s="74"/>
      <c r="RGQ28" s="74"/>
      <c r="RGR28" s="85"/>
      <c r="RGS28" s="74"/>
      <c r="RGT28" s="74"/>
      <c r="RGU28" s="85"/>
      <c r="RGV28" s="74"/>
      <c r="RGW28" s="74"/>
      <c r="RGX28" s="85"/>
      <c r="RGY28" s="74"/>
      <c r="RGZ28" s="74"/>
      <c r="RHA28" s="85"/>
      <c r="RHB28" s="80"/>
      <c r="RHC28" s="80"/>
      <c r="RHD28" s="85"/>
      <c r="RHE28" s="77"/>
      <c r="RHF28" s="74"/>
      <c r="RHG28" s="74"/>
      <c r="RHH28" s="85"/>
      <c r="RHI28" s="74"/>
      <c r="RHJ28" s="74"/>
      <c r="RHK28" s="85"/>
      <c r="RHL28" s="74"/>
      <c r="RHM28" s="74"/>
      <c r="RHN28" s="85"/>
      <c r="RHO28" s="74"/>
      <c r="RHP28" s="74"/>
      <c r="RHQ28" s="85"/>
      <c r="RHR28" s="80"/>
      <c r="RHS28" s="80"/>
      <c r="RHT28" s="85"/>
      <c r="RHU28" s="77"/>
      <c r="RHV28" s="74"/>
      <c r="RHW28" s="74"/>
      <c r="RHX28" s="85"/>
      <c r="RHY28" s="74"/>
      <c r="RHZ28" s="74"/>
      <c r="RIA28" s="85"/>
      <c r="RIB28" s="74"/>
      <c r="RIC28" s="74"/>
      <c r="RID28" s="85"/>
      <c r="RIE28" s="74"/>
      <c r="RIF28" s="74"/>
      <c r="RIG28" s="85"/>
      <c r="RIH28" s="80"/>
      <c r="RII28" s="80"/>
      <c r="RIJ28" s="85"/>
      <c r="RIK28" s="77"/>
      <c r="RIL28" s="74"/>
      <c r="RIM28" s="74"/>
      <c r="RIN28" s="85"/>
      <c r="RIO28" s="74"/>
      <c r="RIP28" s="74"/>
      <c r="RIQ28" s="85"/>
      <c r="RIR28" s="74"/>
      <c r="RIS28" s="74"/>
      <c r="RIT28" s="85"/>
      <c r="RIU28" s="74"/>
      <c r="RIV28" s="74"/>
      <c r="RIW28" s="85"/>
      <c r="RIX28" s="80"/>
      <c r="RIY28" s="80"/>
      <c r="RIZ28" s="85"/>
      <c r="RJA28" s="77"/>
      <c r="RJB28" s="74"/>
      <c r="RJC28" s="74"/>
      <c r="RJD28" s="85"/>
      <c r="RJE28" s="74"/>
      <c r="RJF28" s="74"/>
      <c r="RJG28" s="85"/>
      <c r="RJH28" s="74"/>
      <c r="RJI28" s="74"/>
      <c r="RJJ28" s="85"/>
      <c r="RJK28" s="74"/>
      <c r="RJL28" s="74"/>
      <c r="RJM28" s="85"/>
      <c r="RJN28" s="80"/>
      <c r="RJO28" s="80"/>
      <c r="RJP28" s="85"/>
      <c r="RJQ28" s="77"/>
      <c r="RJR28" s="74"/>
      <c r="RJS28" s="74"/>
      <c r="RJT28" s="85"/>
      <c r="RJU28" s="74"/>
      <c r="RJV28" s="74"/>
      <c r="RJW28" s="85"/>
      <c r="RJX28" s="74"/>
      <c r="RJY28" s="74"/>
      <c r="RJZ28" s="85"/>
      <c r="RKA28" s="74"/>
      <c r="RKB28" s="74"/>
      <c r="RKC28" s="85"/>
      <c r="RKD28" s="80"/>
      <c r="RKE28" s="80"/>
      <c r="RKF28" s="85"/>
      <c r="RKG28" s="77"/>
      <c r="RKH28" s="74"/>
      <c r="RKI28" s="74"/>
      <c r="RKJ28" s="85"/>
      <c r="RKK28" s="74"/>
      <c r="RKL28" s="74"/>
      <c r="RKM28" s="85"/>
      <c r="RKN28" s="74"/>
      <c r="RKO28" s="74"/>
      <c r="RKP28" s="85"/>
      <c r="RKQ28" s="74"/>
      <c r="RKR28" s="74"/>
      <c r="RKS28" s="85"/>
      <c r="RKT28" s="80"/>
      <c r="RKU28" s="80"/>
      <c r="RKV28" s="85"/>
      <c r="RKW28" s="77"/>
      <c r="RKX28" s="74"/>
      <c r="RKY28" s="74"/>
      <c r="RKZ28" s="85"/>
      <c r="RLA28" s="74"/>
      <c r="RLB28" s="74"/>
      <c r="RLC28" s="85"/>
      <c r="RLD28" s="74"/>
      <c r="RLE28" s="74"/>
      <c r="RLF28" s="85"/>
      <c r="RLG28" s="74"/>
      <c r="RLH28" s="74"/>
      <c r="RLI28" s="85"/>
      <c r="RLJ28" s="80"/>
      <c r="RLK28" s="80"/>
      <c r="RLL28" s="85"/>
      <c r="RLM28" s="77"/>
      <c r="RLN28" s="74"/>
      <c r="RLO28" s="74"/>
      <c r="RLP28" s="85"/>
      <c r="RLQ28" s="74"/>
      <c r="RLR28" s="74"/>
      <c r="RLS28" s="85"/>
      <c r="RLT28" s="74"/>
      <c r="RLU28" s="74"/>
      <c r="RLV28" s="85"/>
      <c r="RLW28" s="74"/>
      <c r="RLX28" s="74"/>
      <c r="RLY28" s="85"/>
      <c r="RLZ28" s="80"/>
      <c r="RMA28" s="80"/>
      <c r="RMB28" s="85"/>
      <c r="RMC28" s="77"/>
      <c r="RMD28" s="74"/>
      <c r="RME28" s="74"/>
      <c r="RMF28" s="85"/>
      <c r="RMG28" s="74"/>
      <c r="RMH28" s="74"/>
      <c r="RMI28" s="85"/>
      <c r="RMJ28" s="74"/>
      <c r="RMK28" s="74"/>
      <c r="RML28" s="85"/>
      <c r="RMM28" s="74"/>
      <c r="RMN28" s="74"/>
      <c r="RMO28" s="85"/>
      <c r="RMP28" s="80"/>
      <c r="RMQ28" s="80"/>
      <c r="RMR28" s="85"/>
      <c r="RMS28" s="77"/>
      <c r="RMT28" s="74"/>
      <c r="RMU28" s="74"/>
      <c r="RMV28" s="85"/>
      <c r="RMW28" s="74"/>
      <c r="RMX28" s="74"/>
      <c r="RMY28" s="85"/>
      <c r="RMZ28" s="74"/>
      <c r="RNA28" s="74"/>
      <c r="RNB28" s="85"/>
      <c r="RNC28" s="74"/>
      <c r="RND28" s="74"/>
      <c r="RNE28" s="85"/>
      <c r="RNF28" s="80"/>
      <c r="RNG28" s="80"/>
      <c r="RNH28" s="85"/>
      <c r="RNI28" s="77"/>
      <c r="RNJ28" s="74"/>
      <c r="RNK28" s="74"/>
      <c r="RNL28" s="85"/>
      <c r="RNM28" s="74"/>
      <c r="RNN28" s="74"/>
      <c r="RNO28" s="85"/>
      <c r="RNP28" s="74"/>
      <c r="RNQ28" s="74"/>
      <c r="RNR28" s="85"/>
      <c r="RNS28" s="74"/>
      <c r="RNT28" s="74"/>
      <c r="RNU28" s="85"/>
      <c r="RNV28" s="80"/>
      <c r="RNW28" s="80"/>
      <c r="RNX28" s="85"/>
      <c r="RNY28" s="77"/>
      <c r="RNZ28" s="74"/>
      <c r="ROA28" s="74"/>
      <c r="ROB28" s="85"/>
      <c r="ROC28" s="74"/>
      <c r="ROD28" s="74"/>
      <c r="ROE28" s="85"/>
      <c r="ROF28" s="74"/>
      <c r="ROG28" s="74"/>
      <c r="ROH28" s="85"/>
      <c r="ROI28" s="74"/>
      <c r="ROJ28" s="74"/>
      <c r="ROK28" s="85"/>
      <c r="ROL28" s="80"/>
      <c r="ROM28" s="80"/>
      <c r="RON28" s="85"/>
      <c r="ROO28" s="77"/>
      <c r="ROP28" s="74"/>
      <c r="ROQ28" s="74"/>
      <c r="ROR28" s="85"/>
      <c r="ROS28" s="74"/>
      <c r="ROT28" s="74"/>
      <c r="ROU28" s="85"/>
      <c r="ROV28" s="74"/>
      <c r="ROW28" s="74"/>
      <c r="ROX28" s="85"/>
      <c r="ROY28" s="74"/>
      <c r="ROZ28" s="74"/>
      <c r="RPA28" s="85"/>
      <c r="RPB28" s="80"/>
      <c r="RPC28" s="80"/>
      <c r="RPD28" s="85"/>
      <c r="RPE28" s="77"/>
      <c r="RPF28" s="74"/>
      <c r="RPG28" s="74"/>
      <c r="RPH28" s="85"/>
      <c r="RPI28" s="74"/>
      <c r="RPJ28" s="74"/>
      <c r="RPK28" s="85"/>
      <c r="RPL28" s="74"/>
      <c r="RPM28" s="74"/>
      <c r="RPN28" s="85"/>
      <c r="RPO28" s="74"/>
      <c r="RPP28" s="74"/>
      <c r="RPQ28" s="85"/>
      <c r="RPR28" s="80"/>
      <c r="RPS28" s="80"/>
      <c r="RPT28" s="85"/>
      <c r="RPU28" s="77"/>
      <c r="RPV28" s="74"/>
      <c r="RPW28" s="74"/>
      <c r="RPX28" s="85"/>
      <c r="RPY28" s="74"/>
      <c r="RPZ28" s="74"/>
      <c r="RQA28" s="85"/>
      <c r="RQB28" s="74"/>
      <c r="RQC28" s="74"/>
      <c r="RQD28" s="85"/>
      <c r="RQE28" s="74"/>
      <c r="RQF28" s="74"/>
      <c r="RQG28" s="85"/>
      <c r="RQH28" s="80"/>
      <c r="RQI28" s="80"/>
      <c r="RQJ28" s="85"/>
      <c r="RQK28" s="77"/>
      <c r="RQL28" s="74"/>
      <c r="RQM28" s="74"/>
      <c r="RQN28" s="85"/>
      <c r="RQO28" s="74"/>
      <c r="RQP28" s="74"/>
      <c r="RQQ28" s="85"/>
      <c r="RQR28" s="74"/>
      <c r="RQS28" s="74"/>
      <c r="RQT28" s="85"/>
      <c r="RQU28" s="74"/>
      <c r="RQV28" s="74"/>
      <c r="RQW28" s="85"/>
      <c r="RQX28" s="80"/>
      <c r="RQY28" s="80"/>
      <c r="RQZ28" s="85"/>
      <c r="RRA28" s="77"/>
      <c r="RRB28" s="74"/>
      <c r="RRC28" s="74"/>
      <c r="RRD28" s="85"/>
      <c r="RRE28" s="74"/>
      <c r="RRF28" s="74"/>
      <c r="RRG28" s="85"/>
      <c r="RRH28" s="74"/>
      <c r="RRI28" s="74"/>
      <c r="RRJ28" s="85"/>
      <c r="RRK28" s="74"/>
      <c r="RRL28" s="74"/>
      <c r="RRM28" s="85"/>
      <c r="RRN28" s="80"/>
      <c r="RRO28" s="80"/>
      <c r="RRP28" s="85"/>
      <c r="RRQ28" s="77"/>
      <c r="RRR28" s="74"/>
      <c r="RRS28" s="74"/>
      <c r="RRT28" s="85"/>
      <c r="RRU28" s="74"/>
      <c r="RRV28" s="74"/>
      <c r="RRW28" s="85"/>
      <c r="RRX28" s="74"/>
      <c r="RRY28" s="74"/>
      <c r="RRZ28" s="85"/>
      <c r="RSA28" s="74"/>
      <c r="RSB28" s="74"/>
      <c r="RSC28" s="85"/>
      <c r="RSD28" s="80"/>
      <c r="RSE28" s="80"/>
      <c r="RSF28" s="85"/>
      <c r="RSG28" s="77"/>
      <c r="RSH28" s="74"/>
      <c r="RSI28" s="74"/>
      <c r="RSJ28" s="85"/>
      <c r="RSK28" s="74"/>
      <c r="RSL28" s="74"/>
      <c r="RSM28" s="85"/>
      <c r="RSN28" s="74"/>
      <c r="RSO28" s="74"/>
      <c r="RSP28" s="85"/>
      <c r="RSQ28" s="74"/>
      <c r="RSR28" s="74"/>
      <c r="RSS28" s="85"/>
      <c r="RST28" s="80"/>
      <c r="RSU28" s="80"/>
      <c r="RSV28" s="85"/>
      <c r="RSW28" s="77"/>
      <c r="RSX28" s="74"/>
      <c r="RSY28" s="74"/>
      <c r="RSZ28" s="85"/>
      <c r="RTA28" s="74"/>
      <c r="RTB28" s="74"/>
      <c r="RTC28" s="85"/>
      <c r="RTD28" s="74"/>
      <c r="RTE28" s="74"/>
      <c r="RTF28" s="85"/>
      <c r="RTG28" s="74"/>
      <c r="RTH28" s="74"/>
      <c r="RTI28" s="85"/>
      <c r="RTJ28" s="80"/>
      <c r="RTK28" s="80"/>
      <c r="RTL28" s="85"/>
      <c r="RTM28" s="77"/>
      <c r="RTN28" s="74"/>
      <c r="RTO28" s="74"/>
      <c r="RTP28" s="85"/>
      <c r="RTQ28" s="74"/>
      <c r="RTR28" s="74"/>
      <c r="RTS28" s="85"/>
      <c r="RTT28" s="74"/>
      <c r="RTU28" s="74"/>
      <c r="RTV28" s="85"/>
      <c r="RTW28" s="74"/>
      <c r="RTX28" s="74"/>
      <c r="RTY28" s="85"/>
      <c r="RTZ28" s="80"/>
      <c r="RUA28" s="80"/>
      <c r="RUB28" s="85"/>
      <c r="RUC28" s="77"/>
      <c r="RUD28" s="74"/>
      <c r="RUE28" s="74"/>
      <c r="RUF28" s="85"/>
      <c r="RUG28" s="74"/>
      <c r="RUH28" s="74"/>
      <c r="RUI28" s="85"/>
      <c r="RUJ28" s="74"/>
      <c r="RUK28" s="74"/>
      <c r="RUL28" s="85"/>
      <c r="RUM28" s="74"/>
      <c r="RUN28" s="74"/>
      <c r="RUO28" s="85"/>
      <c r="RUP28" s="80"/>
      <c r="RUQ28" s="80"/>
      <c r="RUR28" s="85"/>
      <c r="RUS28" s="77"/>
      <c r="RUT28" s="74"/>
      <c r="RUU28" s="74"/>
      <c r="RUV28" s="85"/>
      <c r="RUW28" s="74"/>
      <c r="RUX28" s="74"/>
      <c r="RUY28" s="85"/>
      <c r="RUZ28" s="74"/>
      <c r="RVA28" s="74"/>
      <c r="RVB28" s="85"/>
      <c r="RVC28" s="74"/>
      <c r="RVD28" s="74"/>
      <c r="RVE28" s="85"/>
      <c r="RVF28" s="80"/>
      <c r="RVG28" s="80"/>
      <c r="RVH28" s="85"/>
      <c r="RVI28" s="77"/>
      <c r="RVJ28" s="74"/>
      <c r="RVK28" s="74"/>
      <c r="RVL28" s="85"/>
      <c r="RVM28" s="74"/>
      <c r="RVN28" s="74"/>
      <c r="RVO28" s="85"/>
      <c r="RVP28" s="74"/>
      <c r="RVQ28" s="74"/>
      <c r="RVR28" s="85"/>
      <c r="RVS28" s="74"/>
      <c r="RVT28" s="74"/>
      <c r="RVU28" s="85"/>
      <c r="RVV28" s="80"/>
      <c r="RVW28" s="80"/>
      <c r="RVX28" s="85"/>
      <c r="RVY28" s="77"/>
      <c r="RVZ28" s="74"/>
      <c r="RWA28" s="74"/>
      <c r="RWB28" s="85"/>
      <c r="RWC28" s="74"/>
      <c r="RWD28" s="74"/>
      <c r="RWE28" s="85"/>
      <c r="RWF28" s="74"/>
      <c r="RWG28" s="74"/>
      <c r="RWH28" s="85"/>
      <c r="RWI28" s="74"/>
      <c r="RWJ28" s="74"/>
      <c r="RWK28" s="85"/>
      <c r="RWL28" s="80"/>
      <c r="RWM28" s="80"/>
      <c r="RWN28" s="85"/>
      <c r="RWO28" s="77"/>
      <c r="RWP28" s="74"/>
      <c r="RWQ28" s="74"/>
      <c r="RWR28" s="85"/>
      <c r="RWS28" s="74"/>
      <c r="RWT28" s="74"/>
      <c r="RWU28" s="85"/>
      <c r="RWV28" s="74"/>
      <c r="RWW28" s="74"/>
      <c r="RWX28" s="85"/>
      <c r="RWY28" s="74"/>
      <c r="RWZ28" s="74"/>
      <c r="RXA28" s="85"/>
      <c r="RXB28" s="80"/>
      <c r="RXC28" s="80"/>
      <c r="RXD28" s="85"/>
      <c r="RXE28" s="77"/>
      <c r="RXF28" s="74"/>
      <c r="RXG28" s="74"/>
      <c r="RXH28" s="85"/>
      <c r="RXI28" s="74"/>
      <c r="RXJ28" s="74"/>
      <c r="RXK28" s="85"/>
      <c r="RXL28" s="74"/>
      <c r="RXM28" s="74"/>
      <c r="RXN28" s="85"/>
      <c r="RXO28" s="74"/>
      <c r="RXP28" s="74"/>
      <c r="RXQ28" s="85"/>
      <c r="RXR28" s="80"/>
      <c r="RXS28" s="80"/>
      <c r="RXT28" s="85"/>
      <c r="RXU28" s="77"/>
      <c r="RXV28" s="74"/>
      <c r="RXW28" s="74"/>
      <c r="RXX28" s="85"/>
      <c r="RXY28" s="74"/>
      <c r="RXZ28" s="74"/>
      <c r="RYA28" s="85"/>
      <c r="RYB28" s="74"/>
      <c r="RYC28" s="74"/>
      <c r="RYD28" s="85"/>
      <c r="RYE28" s="74"/>
      <c r="RYF28" s="74"/>
      <c r="RYG28" s="85"/>
      <c r="RYH28" s="80"/>
      <c r="RYI28" s="80"/>
      <c r="RYJ28" s="85"/>
      <c r="RYK28" s="77"/>
      <c r="RYL28" s="74"/>
      <c r="RYM28" s="74"/>
      <c r="RYN28" s="85"/>
      <c r="RYO28" s="74"/>
      <c r="RYP28" s="74"/>
      <c r="RYQ28" s="85"/>
      <c r="RYR28" s="74"/>
      <c r="RYS28" s="74"/>
      <c r="RYT28" s="85"/>
      <c r="RYU28" s="74"/>
      <c r="RYV28" s="74"/>
      <c r="RYW28" s="85"/>
      <c r="RYX28" s="80"/>
      <c r="RYY28" s="80"/>
      <c r="RYZ28" s="85"/>
      <c r="RZA28" s="77"/>
      <c r="RZB28" s="74"/>
      <c r="RZC28" s="74"/>
      <c r="RZD28" s="85"/>
      <c r="RZE28" s="74"/>
      <c r="RZF28" s="74"/>
      <c r="RZG28" s="85"/>
      <c r="RZH28" s="74"/>
      <c r="RZI28" s="74"/>
      <c r="RZJ28" s="85"/>
      <c r="RZK28" s="74"/>
      <c r="RZL28" s="74"/>
      <c r="RZM28" s="85"/>
      <c r="RZN28" s="80"/>
      <c r="RZO28" s="80"/>
      <c r="RZP28" s="85"/>
      <c r="RZQ28" s="77"/>
      <c r="RZR28" s="74"/>
      <c r="RZS28" s="74"/>
      <c r="RZT28" s="85"/>
      <c r="RZU28" s="74"/>
      <c r="RZV28" s="74"/>
      <c r="RZW28" s="85"/>
      <c r="RZX28" s="74"/>
      <c r="RZY28" s="74"/>
      <c r="RZZ28" s="85"/>
      <c r="SAA28" s="74"/>
      <c r="SAB28" s="74"/>
      <c r="SAC28" s="85"/>
      <c r="SAD28" s="80"/>
      <c r="SAE28" s="80"/>
      <c r="SAF28" s="85"/>
      <c r="SAG28" s="77"/>
      <c r="SAH28" s="74"/>
      <c r="SAI28" s="74"/>
      <c r="SAJ28" s="85"/>
      <c r="SAK28" s="74"/>
      <c r="SAL28" s="74"/>
      <c r="SAM28" s="85"/>
      <c r="SAN28" s="74"/>
      <c r="SAO28" s="74"/>
      <c r="SAP28" s="85"/>
      <c r="SAQ28" s="74"/>
      <c r="SAR28" s="74"/>
      <c r="SAS28" s="85"/>
      <c r="SAT28" s="80"/>
      <c r="SAU28" s="80"/>
      <c r="SAV28" s="85"/>
      <c r="SAW28" s="77"/>
      <c r="SAX28" s="74"/>
      <c r="SAY28" s="74"/>
      <c r="SAZ28" s="85"/>
      <c r="SBA28" s="74"/>
      <c r="SBB28" s="74"/>
      <c r="SBC28" s="85"/>
      <c r="SBD28" s="74"/>
      <c r="SBE28" s="74"/>
      <c r="SBF28" s="85"/>
      <c r="SBG28" s="74"/>
      <c r="SBH28" s="74"/>
      <c r="SBI28" s="85"/>
      <c r="SBJ28" s="80"/>
      <c r="SBK28" s="80"/>
      <c r="SBL28" s="85"/>
      <c r="SBM28" s="77"/>
      <c r="SBN28" s="74"/>
      <c r="SBO28" s="74"/>
      <c r="SBP28" s="85"/>
      <c r="SBQ28" s="74"/>
      <c r="SBR28" s="74"/>
      <c r="SBS28" s="85"/>
      <c r="SBT28" s="74"/>
      <c r="SBU28" s="74"/>
      <c r="SBV28" s="85"/>
      <c r="SBW28" s="74"/>
      <c r="SBX28" s="74"/>
      <c r="SBY28" s="85"/>
      <c r="SBZ28" s="80"/>
      <c r="SCA28" s="80"/>
      <c r="SCB28" s="85"/>
      <c r="SCC28" s="77"/>
      <c r="SCD28" s="74"/>
      <c r="SCE28" s="74"/>
      <c r="SCF28" s="85"/>
      <c r="SCG28" s="74"/>
      <c r="SCH28" s="74"/>
      <c r="SCI28" s="85"/>
      <c r="SCJ28" s="74"/>
      <c r="SCK28" s="74"/>
      <c r="SCL28" s="85"/>
      <c r="SCM28" s="74"/>
      <c r="SCN28" s="74"/>
      <c r="SCO28" s="85"/>
      <c r="SCP28" s="80"/>
      <c r="SCQ28" s="80"/>
      <c r="SCR28" s="85"/>
      <c r="SCS28" s="77"/>
      <c r="SCT28" s="74"/>
      <c r="SCU28" s="74"/>
      <c r="SCV28" s="85"/>
      <c r="SCW28" s="74"/>
      <c r="SCX28" s="74"/>
      <c r="SCY28" s="85"/>
      <c r="SCZ28" s="74"/>
      <c r="SDA28" s="74"/>
      <c r="SDB28" s="85"/>
      <c r="SDC28" s="74"/>
      <c r="SDD28" s="74"/>
      <c r="SDE28" s="85"/>
      <c r="SDF28" s="80"/>
      <c r="SDG28" s="80"/>
      <c r="SDH28" s="85"/>
      <c r="SDI28" s="77"/>
      <c r="SDJ28" s="74"/>
      <c r="SDK28" s="74"/>
      <c r="SDL28" s="85"/>
      <c r="SDM28" s="74"/>
      <c r="SDN28" s="74"/>
      <c r="SDO28" s="85"/>
      <c r="SDP28" s="74"/>
      <c r="SDQ28" s="74"/>
      <c r="SDR28" s="85"/>
      <c r="SDS28" s="74"/>
      <c r="SDT28" s="74"/>
      <c r="SDU28" s="85"/>
      <c r="SDV28" s="80"/>
      <c r="SDW28" s="80"/>
      <c r="SDX28" s="85"/>
      <c r="SDY28" s="77"/>
      <c r="SDZ28" s="74"/>
      <c r="SEA28" s="74"/>
      <c r="SEB28" s="85"/>
      <c r="SEC28" s="74"/>
      <c r="SED28" s="74"/>
      <c r="SEE28" s="85"/>
      <c r="SEF28" s="74"/>
      <c r="SEG28" s="74"/>
      <c r="SEH28" s="85"/>
      <c r="SEI28" s="74"/>
      <c r="SEJ28" s="74"/>
      <c r="SEK28" s="85"/>
      <c r="SEL28" s="80"/>
      <c r="SEM28" s="80"/>
      <c r="SEN28" s="85"/>
      <c r="SEO28" s="77"/>
      <c r="SEP28" s="74"/>
      <c r="SEQ28" s="74"/>
      <c r="SER28" s="85"/>
      <c r="SES28" s="74"/>
      <c r="SET28" s="74"/>
      <c r="SEU28" s="85"/>
      <c r="SEV28" s="74"/>
      <c r="SEW28" s="74"/>
      <c r="SEX28" s="85"/>
      <c r="SEY28" s="74"/>
      <c r="SEZ28" s="74"/>
      <c r="SFA28" s="85"/>
      <c r="SFB28" s="80"/>
      <c r="SFC28" s="80"/>
      <c r="SFD28" s="85"/>
      <c r="SFE28" s="77"/>
      <c r="SFF28" s="74"/>
      <c r="SFG28" s="74"/>
      <c r="SFH28" s="85"/>
      <c r="SFI28" s="74"/>
      <c r="SFJ28" s="74"/>
      <c r="SFK28" s="85"/>
      <c r="SFL28" s="74"/>
      <c r="SFM28" s="74"/>
      <c r="SFN28" s="85"/>
      <c r="SFO28" s="74"/>
      <c r="SFP28" s="74"/>
      <c r="SFQ28" s="85"/>
      <c r="SFR28" s="80"/>
      <c r="SFS28" s="80"/>
      <c r="SFT28" s="85"/>
      <c r="SFU28" s="77"/>
      <c r="SFV28" s="74"/>
      <c r="SFW28" s="74"/>
      <c r="SFX28" s="85"/>
      <c r="SFY28" s="74"/>
      <c r="SFZ28" s="74"/>
      <c r="SGA28" s="85"/>
      <c r="SGB28" s="74"/>
      <c r="SGC28" s="74"/>
      <c r="SGD28" s="85"/>
      <c r="SGE28" s="74"/>
      <c r="SGF28" s="74"/>
      <c r="SGG28" s="85"/>
      <c r="SGH28" s="80"/>
      <c r="SGI28" s="80"/>
      <c r="SGJ28" s="85"/>
      <c r="SGK28" s="77"/>
      <c r="SGL28" s="74"/>
      <c r="SGM28" s="74"/>
      <c r="SGN28" s="85"/>
      <c r="SGO28" s="74"/>
      <c r="SGP28" s="74"/>
      <c r="SGQ28" s="85"/>
      <c r="SGR28" s="74"/>
      <c r="SGS28" s="74"/>
      <c r="SGT28" s="85"/>
      <c r="SGU28" s="74"/>
      <c r="SGV28" s="74"/>
      <c r="SGW28" s="85"/>
      <c r="SGX28" s="80"/>
      <c r="SGY28" s="80"/>
      <c r="SGZ28" s="85"/>
      <c r="SHA28" s="77"/>
      <c r="SHB28" s="74"/>
      <c r="SHC28" s="74"/>
      <c r="SHD28" s="85"/>
      <c r="SHE28" s="74"/>
      <c r="SHF28" s="74"/>
      <c r="SHG28" s="85"/>
      <c r="SHH28" s="74"/>
      <c r="SHI28" s="74"/>
      <c r="SHJ28" s="85"/>
      <c r="SHK28" s="74"/>
      <c r="SHL28" s="74"/>
      <c r="SHM28" s="85"/>
      <c r="SHN28" s="80"/>
      <c r="SHO28" s="80"/>
      <c r="SHP28" s="85"/>
      <c r="SHQ28" s="77"/>
      <c r="SHR28" s="74"/>
      <c r="SHS28" s="74"/>
      <c r="SHT28" s="85"/>
      <c r="SHU28" s="74"/>
      <c r="SHV28" s="74"/>
      <c r="SHW28" s="85"/>
      <c r="SHX28" s="74"/>
      <c r="SHY28" s="74"/>
      <c r="SHZ28" s="85"/>
      <c r="SIA28" s="74"/>
      <c r="SIB28" s="74"/>
      <c r="SIC28" s="85"/>
      <c r="SID28" s="80"/>
      <c r="SIE28" s="80"/>
      <c r="SIF28" s="85"/>
      <c r="SIG28" s="77"/>
      <c r="SIH28" s="74"/>
      <c r="SII28" s="74"/>
      <c r="SIJ28" s="85"/>
      <c r="SIK28" s="74"/>
      <c r="SIL28" s="74"/>
      <c r="SIM28" s="85"/>
      <c r="SIN28" s="74"/>
      <c r="SIO28" s="74"/>
      <c r="SIP28" s="85"/>
      <c r="SIQ28" s="74"/>
      <c r="SIR28" s="74"/>
      <c r="SIS28" s="85"/>
      <c r="SIT28" s="80"/>
      <c r="SIU28" s="80"/>
      <c r="SIV28" s="85"/>
      <c r="SIW28" s="77"/>
      <c r="SIX28" s="74"/>
      <c r="SIY28" s="74"/>
      <c r="SIZ28" s="85"/>
      <c r="SJA28" s="74"/>
      <c r="SJB28" s="74"/>
      <c r="SJC28" s="85"/>
      <c r="SJD28" s="74"/>
      <c r="SJE28" s="74"/>
      <c r="SJF28" s="85"/>
      <c r="SJG28" s="74"/>
      <c r="SJH28" s="74"/>
      <c r="SJI28" s="85"/>
      <c r="SJJ28" s="80"/>
      <c r="SJK28" s="80"/>
      <c r="SJL28" s="85"/>
      <c r="SJM28" s="77"/>
      <c r="SJN28" s="74"/>
      <c r="SJO28" s="74"/>
      <c r="SJP28" s="85"/>
      <c r="SJQ28" s="74"/>
      <c r="SJR28" s="74"/>
      <c r="SJS28" s="85"/>
      <c r="SJT28" s="74"/>
      <c r="SJU28" s="74"/>
      <c r="SJV28" s="85"/>
      <c r="SJW28" s="74"/>
      <c r="SJX28" s="74"/>
      <c r="SJY28" s="85"/>
      <c r="SJZ28" s="80"/>
      <c r="SKA28" s="80"/>
      <c r="SKB28" s="85"/>
      <c r="SKC28" s="77"/>
      <c r="SKD28" s="74"/>
      <c r="SKE28" s="74"/>
      <c r="SKF28" s="85"/>
      <c r="SKG28" s="74"/>
      <c r="SKH28" s="74"/>
      <c r="SKI28" s="85"/>
      <c r="SKJ28" s="74"/>
      <c r="SKK28" s="74"/>
      <c r="SKL28" s="85"/>
      <c r="SKM28" s="74"/>
      <c r="SKN28" s="74"/>
      <c r="SKO28" s="85"/>
      <c r="SKP28" s="80"/>
      <c r="SKQ28" s="80"/>
      <c r="SKR28" s="85"/>
      <c r="SKS28" s="77"/>
      <c r="SKT28" s="74"/>
      <c r="SKU28" s="74"/>
      <c r="SKV28" s="85"/>
      <c r="SKW28" s="74"/>
      <c r="SKX28" s="74"/>
      <c r="SKY28" s="85"/>
      <c r="SKZ28" s="74"/>
      <c r="SLA28" s="74"/>
      <c r="SLB28" s="85"/>
      <c r="SLC28" s="74"/>
      <c r="SLD28" s="74"/>
      <c r="SLE28" s="85"/>
      <c r="SLF28" s="80"/>
      <c r="SLG28" s="80"/>
      <c r="SLH28" s="85"/>
      <c r="SLI28" s="77"/>
      <c r="SLJ28" s="74"/>
      <c r="SLK28" s="74"/>
      <c r="SLL28" s="85"/>
      <c r="SLM28" s="74"/>
      <c r="SLN28" s="74"/>
      <c r="SLO28" s="85"/>
      <c r="SLP28" s="74"/>
      <c r="SLQ28" s="74"/>
      <c r="SLR28" s="85"/>
      <c r="SLS28" s="74"/>
      <c r="SLT28" s="74"/>
      <c r="SLU28" s="85"/>
      <c r="SLV28" s="80"/>
      <c r="SLW28" s="80"/>
      <c r="SLX28" s="85"/>
      <c r="SLY28" s="77"/>
      <c r="SLZ28" s="74"/>
      <c r="SMA28" s="74"/>
      <c r="SMB28" s="85"/>
      <c r="SMC28" s="74"/>
      <c r="SMD28" s="74"/>
      <c r="SME28" s="85"/>
      <c r="SMF28" s="74"/>
      <c r="SMG28" s="74"/>
      <c r="SMH28" s="85"/>
      <c r="SMI28" s="74"/>
      <c r="SMJ28" s="74"/>
      <c r="SMK28" s="85"/>
      <c r="SML28" s="80"/>
      <c r="SMM28" s="80"/>
      <c r="SMN28" s="85"/>
      <c r="SMO28" s="77"/>
      <c r="SMP28" s="74"/>
      <c r="SMQ28" s="74"/>
      <c r="SMR28" s="85"/>
      <c r="SMS28" s="74"/>
      <c r="SMT28" s="74"/>
      <c r="SMU28" s="85"/>
      <c r="SMV28" s="74"/>
      <c r="SMW28" s="74"/>
      <c r="SMX28" s="85"/>
      <c r="SMY28" s="74"/>
      <c r="SMZ28" s="74"/>
      <c r="SNA28" s="85"/>
      <c r="SNB28" s="80"/>
      <c r="SNC28" s="80"/>
      <c r="SND28" s="85"/>
      <c r="SNE28" s="77"/>
      <c r="SNF28" s="74"/>
      <c r="SNG28" s="74"/>
      <c r="SNH28" s="85"/>
      <c r="SNI28" s="74"/>
      <c r="SNJ28" s="74"/>
      <c r="SNK28" s="85"/>
      <c r="SNL28" s="74"/>
      <c r="SNM28" s="74"/>
      <c r="SNN28" s="85"/>
      <c r="SNO28" s="74"/>
      <c r="SNP28" s="74"/>
      <c r="SNQ28" s="85"/>
      <c r="SNR28" s="80"/>
      <c r="SNS28" s="80"/>
      <c r="SNT28" s="85"/>
      <c r="SNU28" s="77"/>
      <c r="SNV28" s="74"/>
      <c r="SNW28" s="74"/>
      <c r="SNX28" s="85"/>
      <c r="SNY28" s="74"/>
      <c r="SNZ28" s="74"/>
      <c r="SOA28" s="85"/>
      <c r="SOB28" s="74"/>
      <c r="SOC28" s="74"/>
      <c r="SOD28" s="85"/>
      <c r="SOE28" s="74"/>
      <c r="SOF28" s="74"/>
      <c r="SOG28" s="85"/>
      <c r="SOH28" s="80"/>
      <c r="SOI28" s="80"/>
      <c r="SOJ28" s="85"/>
      <c r="SOK28" s="77"/>
      <c r="SOL28" s="74"/>
      <c r="SOM28" s="74"/>
      <c r="SON28" s="85"/>
      <c r="SOO28" s="74"/>
      <c r="SOP28" s="74"/>
      <c r="SOQ28" s="85"/>
      <c r="SOR28" s="74"/>
      <c r="SOS28" s="74"/>
      <c r="SOT28" s="85"/>
      <c r="SOU28" s="74"/>
      <c r="SOV28" s="74"/>
      <c r="SOW28" s="85"/>
      <c r="SOX28" s="80"/>
      <c r="SOY28" s="80"/>
      <c r="SOZ28" s="85"/>
      <c r="SPA28" s="77"/>
      <c r="SPB28" s="74"/>
      <c r="SPC28" s="74"/>
      <c r="SPD28" s="85"/>
      <c r="SPE28" s="74"/>
      <c r="SPF28" s="74"/>
      <c r="SPG28" s="85"/>
      <c r="SPH28" s="74"/>
      <c r="SPI28" s="74"/>
      <c r="SPJ28" s="85"/>
      <c r="SPK28" s="74"/>
      <c r="SPL28" s="74"/>
      <c r="SPM28" s="85"/>
      <c r="SPN28" s="80"/>
      <c r="SPO28" s="80"/>
      <c r="SPP28" s="85"/>
      <c r="SPQ28" s="77"/>
      <c r="SPR28" s="74"/>
      <c r="SPS28" s="74"/>
      <c r="SPT28" s="85"/>
      <c r="SPU28" s="74"/>
      <c r="SPV28" s="74"/>
      <c r="SPW28" s="85"/>
      <c r="SPX28" s="74"/>
      <c r="SPY28" s="74"/>
      <c r="SPZ28" s="85"/>
      <c r="SQA28" s="74"/>
      <c r="SQB28" s="74"/>
      <c r="SQC28" s="85"/>
      <c r="SQD28" s="80"/>
      <c r="SQE28" s="80"/>
      <c r="SQF28" s="85"/>
      <c r="SQG28" s="77"/>
      <c r="SQH28" s="74"/>
      <c r="SQI28" s="74"/>
      <c r="SQJ28" s="85"/>
      <c r="SQK28" s="74"/>
      <c r="SQL28" s="74"/>
      <c r="SQM28" s="85"/>
      <c r="SQN28" s="74"/>
      <c r="SQO28" s="74"/>
      <c r="SQP28" s="85"/>
      <c r="SQQ28" s="74"/>
      <c r="SQR28" s="74"/>
      <c r="SQS28" s="85"/>
      <c r="SQT28" s="80"/>
      <c r="SQU28" s="80"/>
      <c r="SQV28" s="85"/>
      <c r="SQW28" s="77"/>
      <c r="SQX28" s="74"/>
      <c r="SQY28" s="74"/>
      <c r="SQZ28" s="85"/>
      <c r="SRA28" s="74"/>
      <c r="SRB28" s="74"/>
      <c r="SRC28" s="85"/>
      <c r="SRD28" s="74"/>
      <c r="SRE28" s="74"/>
      <c r="SRF28" s="85"/>
      <c r="SRG28" s="74"/>
      <c r="SRH28" s="74"/>
      <c r="SRI28" s="85"/>
      <c r="SRJ28" s="80"/>
      <c r="SRK28" s="80"/>
      <c r="SRL28" s="85"/>
      <c r="SRM28" s="77"/>
      <c r="SRN28" s="74"/>
      <c r="SRO28" s="74"/>
      <c r="SRP28" s="85"/>
      <c r="SRQ28" s="74"/>
      <c r="SRR28" s="74"/>
      <c r="SRS28" s="85"/>
      <c r="SRT28" s="74"/>
      <c r="SRU28" s="74"/>
      <c r="SRV28" s="85"/>
      <c r="SRW28" s="74"/>
      <c r="SRX28" s="74"/>
      <c r="SRY28" s="85"/>
      <c r="SRZ28" s="80"/>
      <c r="SSA28" s="80"/>
      <c r="SSB28" s="85"/>
      <c r="SSC28" s="77"/>
      <c r="SSD28" s="74"/>
      <c r="SSE28" s="74"/>
      <c r="SSF28" s="85"/>
      <c r="SSG28" s="74"/>
      <c r="SSH28" s="74"/>
      <c r="SSI28" s="85"/>
      <c r="SSJ28" s="74"/>
      <c r="SSK28" s="74"/>
      <c r="SSL28" s="85"/>
      <c r="SSM28" s="74"/>
      <c r="SSN28" s="74"/>
      <c r="SSO28" s="85"/>
      <c r="SSP28" s="80"/>
      <c r="SSQ28" s="80"/>
      <c r="SSR28" s="85"/>
      <c r="SSS28" s="77"/>
      <c r="SST28" s="74"/>
      <c r="SSU28" s="74"/>
      <c r="SSV28" s="85"/>
      <c r="SSW28" s="74"/>
      <c r="SSX28" s="74"/>
      <c r="SSY28" s="85"/>
      <c r="SSZ28" s="74"/>
      <c r="STA28" s="74"/>
      <c r="STB28" s="85"/>
      <c r="STC28" s="74"/>
      <c r="STD28" s="74"/>
      <c r="STE28" s="85"/>
      <c r="STF28" s="80"/>
      <c r="STG28" s="80"/>
      <c r="STH28" s="85"/>
      <c r="STI28" s="77"/>
      <c r="STJ28" s="74"/>
      <c r="STK28" s="74"/>
      <c r="STL28" s="85"/>
      <c r="STM28" s="74"/>
      <c r="STN28" s="74"/>
      <c r="STO28" s="85"/>
      <c r="STP28" s="74"/>
      <c r="STQ28" s="74"/>
      <c r="STR28" s="85"/>
      <c r="STS28" s="74"/>
      <c r="STT28" s="74"/>
      <c r="STU28" s="85"/>
      <c r="STV28" s="80"/>
      <c r="STW28" s="80"/>
      <c r="STX28" s="85"/>
      <c r="STY28" s="77"/>
      <c r="STZ28" s="74"/>
      <c r="SUA28" s="74"/>
      <c r="SUB28" s="85"/>
      <c r="SUC28" s="74"/>
      <c r="SUD28" s="74"/>
      <c r="SUE28" s="85"/>
      <c r="SUF28" s="74"/>
      <c r="SUG28" s="74"/>
      <c r="SUH28" s="85"/>
      <c r="SUI28" s="74"/>
      <c r="SUJ28" s="74"/>
      <c r="SUK28" s="85"/>
      <c r="SUL28" s="80"/>
      <c r="SUM28" s="80"/>
      <c r="SUN28" s="85"/>
      <c r="SUO28" s="77"/>
      <c r="SUP28" s="74"/>
      <c r="SUQ28" s="74"/>
      <c r="SUR28" s="85"/>
      <c r="SUS28" s="74"/>
      <c r="SUT28" s="74"/>
      <c r="SUU28" s="85"/>
      <c r="SUV28" s="74"/>
      <c r="SUW28" s="74"/>
      <c r="SUX28" s="85"/>
      <c r="SUY28" s="74"/>
      <c r="SUZ28" s="74"/>
      <c r="SVA28" s="85"/>
      <c r="SVB28" s="80"/>
      <c r="SVC28" s="80"/>
      <c r="SVD28" s="85"/>
      <c r="SVE28" s="77"/>
      <c r="SVF28" s="74"/>
      <c r="SVG28" s="74"/>
      <c r="SVH28" s="85"/>
      <c r="SVI28" s="74"/>
      <c r="SVJ28" s="74"/>
      <c r="SVK28" s="85"/>
      <c r="SVL28" s="74"/>
      <c r="SVM28" s="74"/>
      <c r="SVN28" s="85"/>
      <c r="SVO28" s="74"/>
      <c r="SVP28" s="74"/>
      <c r="SVQ28" s="85"/>
      <c r="SVR28" s="80"/>
      <c r="SVS28" s="80"/>
      <c r="SVT28" s="85"/>
      <c r="SVU28" s="77"/>
      <c r="SVV28" s="74"/>
      <c r="SVW28" s="74"/>
      <c r="SVX28" s="85"/>
      <c r="SVY28" s="74"/>
      <c r="SVZ28" s="74"/>
      <c r="SWA28" s="85"/>
      <c r="SWB28" s="74"/>
      <c r="SWC28" s="74"/>
      <c r="SWD28" s="85"/>
      <c r="SWE28" s="74"/>
      <c r="SWF28" s="74"/>
      <c r="SWG28" s="85"/>
      <c r="SWH28" s="80"/>
      <c r="SWI28" s="80"/>
      <c r="SWJ28" s="85"/>
      <c r="SWK28" s="77"/>
      <c r="SWL28" s="74"/>
      <c r="SWM28" s="74"/>
      <c r="SWN28" s="85"/>
      <c r="SWO28" s="74"/>
      <c r="SWP28" s="74"/>
      <c r="SWQ28" s="85"/>
      <c r="SWR28" s="74"/>
      <c r="SWS28" s="74"/>
      <c r="SWT28" s="85"/>
      <c r="SWU28" s="74"/>
      <c r="SWV28" s="74"/>
      <c r="SWW28" s="85"/>
      <c r="SWX28" s="80"/>
      <c r="SWY28" s="80"/>
      <c r="SWZ28" s="85"/>
      <c r="SXA28" s="77"/>
      <c r="SXB28" s="74"/>
      <c r="SXC28" s="74"/>
      <c r="SXD28" s="85"/>
      <c r="SXE28" s="74"/>
      <c r="SXF28" s="74"/>
      <c r="SXG28" s="85"/>
      <c r="SXH28" s="74"/>
      <c r="SXI28" s="74"/>
      <c r="SXJ28" s="85"/>
      <c r="SXK28" s="74"/>
      <c r="SXL28" s="74"/>
      <c r="SXM28" s="85"/>
      <c r="SXN28" s="80"/>
      <c r="SXO28" s="80"/>
      <c r="SXP28" s="85"/>
      <c r="SXQ28" s="77"/>
      <c r="SXR28" s="74"/>
      <c r="SXS28" s="74"/>
      <c r="SXT28" s="85"/>
      <c r="SXU28" s="74"/>
      <c r="SXV28" s="74"/>
      <c r="SXW28" s="85"/>
      <c r="SXX28" s="74"/>
      <c r="SXY28" s="74"/>
      <c r="SXZ28" s="85"/>
      <c r="SYA28" s="74"/>
      <c r="SYB28" s="74"/>
      <c r="SYC28" s="85"/>
      <c r="SYD28" s="80"/>
      <c r="SYE28" s="80"/>
      <c r="SYF28" s="85"/>
      <c r="SYG28" s="77"/>
      <c r="SYH28" s="74"/>
      <c r="SYI28" s="74"/>
      <c r="SYJ28" s="85"/>
      <c r="SYK28" s="74"/>
      <c r="SYL28" s="74"/>
      <c r="SYM28" s="85"/>
      <c r="SYN28" s="74"/>
      <c r="SYO28" s="74"/>
      <c r="SYP28" s="85"/>
      <c r="SYQ28" s="74"/>
      <c r="SYR28" s="74"/>
      <c r="SYS28" s="85"/>
      <c r="SYT28" s="80"/>
      <c r="SYU28" s="80"/>
      <c r="SYV28" s="85"/>
      <c r="SYW28" s="77"/>
      <c r="SYX28" s="74"/>
      <c r="SYY28" s="74"/>
      <c r="SYZ28" s="85"/>
      <c r="SZA28" s="74"/>
      <c r="SZB28" s="74"/>
      <c r="SZC28" s="85"/>
      <c r="SZD28" s="74"/>
      <c r="SZE28" s="74"/>
      <c r="SZF28" s="85"/>
      <c r="SZG28" s="74"/>
      <c r="SZH28" s="74"/>
      <c r="SZI28" s="85"/>
      <c r="SZJ28" s="80"/>
      <c r="SZK28" s="80"/>
      <c r="SZL28" s="85"/>
      <c r="SZM28" s="77"/>
      <c r="SZN28" s="74"/>
      <c r="SZO28" s="74"/>
      <c r="SZP28" s="85"/>
      <c r="SZQ28" s="74"/>
      <c r="SZR28" s="74"/>
      <c r="SZS28" s="85"/>
      <c r="SZT28" s="74"/>
      <c r="SZU28" s="74"/>
      <c r="SZV28" s="85"/>
      <c r="SZW28" s="74"/>
      <c r="SZX28" s="74"/>
      <c r="SZY28" s="85"/>
      <c r="SZZ28" s="80"/>
      <c r="TAA28" s="80"/>
      <c r="TAB28" s="85"/>
      <c r="TAC28" s="77"/>
      <c r="TAD28" s="74"/>
      <c r="TAE28" s="74"/>
      <c r="TAF28" s="85"/>
      <c r="TAG28" s="74"/>
      <c r="TAH28" s="74"/>
      <c r="TAI28" s="85"/>
      <c r="TAJ28" s="74"/>
      <c r="TAK28" s="74"/>
      <c r="TAL28" s="85"/>
      <c r="TAM28" s="74"/>
      <c r="TAN28" s="74"/>
      <c r="TAO28" s="85"/>
      <c r="TAP28" s="80"/>
      <c r="TAQ28" s="80"/>
      <c r="TAR28" s="85"/>
      <c r="TAS28" s="77"/>
      <c r="TAT28" s="74"/>
      <c r="TAU28" s="74"/>
      <c r="TAV28" s="85"/>
      <c r="TAW28" s="74"/>
      <c r="TAX28" s="74"/>
      <c r="TAY28" s="85"/>
      <c r="TAZ28" s="74"/>
      <c r="TBA28" s="74"/>
      <c r="TBB28" s="85"/>
      <c r="TBC28" s="74"/>
      <c r="TBD28" s="74"/>
      <c r="TBE28" s="85"/>
      <c r="TBF28" s="80"/>
      <c r="TBG28" s="80"/>
      <c r="TBH28" s="85"/>
      <c r="TBI28" s="77"/>
      <c r="TBJ28" s="74"/>
      <c r="TBK28" s="74"/>
      <c r="TBL28" s="85"/>
      <c r="TBM28" s="74"/>
      <c r="TBN28" s="74"/>
      <c r="TBO28" s="85"/>
      <c r="TBP28" s="74"/>
      <c r="TBQ28" s="74"/>
      <c r="TBR28" s="85"/>
      <c r="TBS28" s="74"/>
      <c r="TBT28" s="74"/>
      <c r="TBU28" s="85"/>
      <c r="TBV28" s="80"/>
      <c r="TBW28" s="80"/>
      <c r="TBX28" s="85"/>
      <c r="TBY28" s="77"/>
      <c r="TBZ28" s="74"/>
      <c r="TCA28" s="74"/>
      <c r="TCB28" s="85"/>
      <c r="TCC28" s="74"/>
      <c r="TCD28" s="74"/>
      <c r="TCE28" s="85"/>
      <c r="TCF28" s="74"/>
      <c r="TCG28" s="74"/>
      <c r="TCH28" s="85"/>
      <c r="TCI28" s="74"/>
      <c r="TCJ28" s="74"/>
      <c r="TCK28" s="85"/>
      <c r="TCL28" s="80"/>
      <c r="TCM28" s="80"/>
      <c r="TCN28" s="85"/>
      <c r="TCO28" s="77"/>
      <c r="TCP28" s="74"/>
      <c r="TCQ28" s="74"/>
      <c r="TCR28" s="85"/>
      <c r="TCS28" s="74"/>
      <c r="TCT28" s="74"/>
      <c r="TCU28" s="85"/>
      <c r="TCV28" s="74"/>
      <c r="TCW28" s="74"/>
      <c r="TCX28" s="85"/>
      <c r="TCY28" s="74"/>
      <c r="TCZ28" s="74"/>
      <c r="TDA28" s="85"/>
      <c r="TDB28" s="80"/>
      <c r="TDC28" s="80"/>
      <c r="TDD28" s="85"/>
      <c r="TDE28" s="77"/>
      <c r="TDF28" s="74"/>
      <c r="TDG28" s="74"/>
      <c r="TDH28" s="85"/>
      <c r="TDI28" s="74"/>
      <c r="TDJ28" s="74"/>
      <c r="TDK28" s="85"/>
      <c r="TDL28" s="74"/>
      <c r="TDM28" s="74"/>
      <c r="TDN28" s="85"/>
      <c r="TDO28" s="74"/>
      <c r="TDP28" s="74"/>
      <c r="TDQ28" s="85"/>
      <c r="TDR28" s="80"/>
      <c r="TDS28" s="80"/>
      <c r="TDT28" s="85"/>
      <c r="TDU28" s="77"/>
      <c r="TDV28" s="74"/>
      <c r="TDW28" s="74"/>
      <c r="TDX28" s="85"/>
      <c r="TDY28" s="74"/>
      <c r="TDZ28" s="74"/>
      <c r="TEA28" s="85"/>
      <c r="TEB28" s="74"/>
      <c r="TEC28" s="74"/>
      <c r="TED28" s="85"/>
      <c r="TEE28" s="74"/>
      <c r="TEF28" s="74"/>
      <c r="TEG28" s="85"/>
      <c r="TEH28" s="80"/>
      <c r="TEI28" s="80"/>
      <c r="TEJ28" s="85"/>
      <c r="TEK28" s="77"/>
      <c r="TEL28" s="74"/>
      <c r="TEM28" s="74"/>
      <c r="TEN28" s="85"/>
      <c r="TEO28" s="74"/>
      <c r="TEP28" s="74"/>
      <c r="TEQ28" s="85"/>
      <c r="TER28" s="74"/>
      <c r="TES28" s="74"/>
      <c r="TET28" s="85"/>
      <c r="TEU28" s="74"/>
      <c r="TEV28" s="74"/>
      <c r="TEW28" s="85"/>
      <c r="TEX28" s="80"/>
      <c r="TEY28" s="80"/>
      <c r="TEZ28" s="85"/>
      <c r="TFA28" s="77"/>
      <c r="TFB28" s="74"/>
      <c r="TFC28" s="74"/>
      <c r="TFD28" s="85"/>
      <c r="TFE28" s="74"/>
      <c r="TFF28" s="74"/>
      <c r="TFG28" s="85"/>
      <c r="TFH28" s="74"/>
      <c r="TFI28" s="74"/>
      <c r="TFJ28" s="85"/>
      <c r="TFK28" s="74"/>
      <c r="TFL28" s="74"/>
      <c r="TFM28" s="85"/>
      <c r="TFN28" s="80"/>
      <c r="TFO28" s="80"/>
      <c r="TFP28" s="85"/>
      <c r="TFQ28" s="77"/>
      <c r="TFR28" s="74"/>
      <c r="TFS28" s="74"/>
      <c r="TFT28" s="85"/>
      <c r="TFU28" s="74"/>
      <c r="TFV28" s="74"/>
      <c r="TFW28" s="85"/>
      <c r="TFX28" s="74"/>
      <c r="TFY28" s="74"/>
      <c r="TFZ28" s="85"/>
      <c r="TGA28" s="74"/>
      <c r="TGB28" s="74"/>
      <c r="TGC28" s="85"/>
      <c r="TGD28" s="80"/>
      <c r="TGE28" s="80"/>
      <c r="TGF28" s="85"/>
      <c r="TGG28" s="77"/>
      <c r="TGH28" s="74"/>
      <c r="TGI28" s="74"/>
      <c r="TGJ28" s="85"/>
      <c r="TGK28" s="74"/>
      <c r="TGL28" s="74"/>
      <c r="TGM28" s="85"/>
      <c r="TGN28" s="74"/>
      <c r="TGO28" s="74"/>
      <c r="TGP28" s="85"/>
      <c r="TGQ28" s="74"/>
      <c r="TGR28" s="74"/>
      <c r="TGS28" s="85"/>
      <c r="TGT28" s="80"/>
      <c r="TGU28" s="80"/>
      <c r="TGV28" s="85"/>
      <c r="TGW28" s="77"/>
      <c r="TGX28" s="74"/>
      <c r="TGY28" s="74"/>
      <c r="TGZ28" s="85"/>
      <c r="THA28" s="74"/>
      <c r="THB28" s="74"/>
      <c r="THC28" s="85"/>
      <c r="THD28" s="74"/>
      <c r="THE28" s="74"/>
      <c r="THF28" s="85"/>
      <c r="THG28" s="74"/>
      <c r="THH28" s="74"/>
      <c r="THI28" s="85"/>
      <c r="THJ28" s="80"/>
      <c r="THK28" s="80"/>
      <c r="THL28" s="85"/>
      <c r="THM28" s="77"/>
      <c r="THN28" s="74"/>
      <c r="THO28" s="74"/>
      <c r="THP28" s="85"/>
      <c r="THQ28" s="74"/>
      <c r="THR28" s="74"/>
      <c r="THS28" s="85"/>
      <c r="THT28" s="74"/>
      <c r="THU28" s="74"/>
      <c r="THV28" s="85"/>
      <c r="THW28" s="74"/>
      <c r="THX28" s="74"/>
      <c r="THY28" s="85"/>
      <c r="THZ28" s="80"/>
      <c r="TIA28" s="80"/>
      <c r="TIB28" s="85"/>
      <c r="TIC28" s="77"/>
      <c r="TID28" s="74"/>
      <c r="TIE28" s="74"/>
      <c r="TIF28" s="85"/>
      <c r="TIG28" s="74"/>
      <c r="TIH28" s="74"/>
      <c r="TII28" s="85"/>
      <c r="TIJ28" s="74"/>
      <c r="TIK28" s="74"/>
      <c r="TIL28" s="85"/>
      <c r="TIM28" s="74"/>
      <c r="TIN28" s="74"/>
      <c r="TIO28" s="85"/>
      <c r="TIP28" s="80"/>
      <c r="TIQ28" s="80"/>
      <c r="TIR28" s="85"/>
      <c r="TIS28" s="77"/>
      <c r="TIT28" s="74"/>
      <c r="TIU28" s="74"/>
      <c r="TIV28" s="85"/>
      <c r="TIW28" s="74"/>
      <c r="TIX28" s="74"/>
      <c r="TIY28" s="85"/>
      <c r="TIZ28" s="74"/>
      <c r="TJA28" s="74"/>
      <c r="TJB28" s="85"/>
      <c r="TJC28" s="74"/>
      <c r="TJD28" s="74"/>
      <c r="TJE28" s="85"/>
      <c r="TJF28" s="80"/>
      <c r="TJG28" s="80"/>
      <c r="TJH28" s="85"/>
      <c r="TJI28" s="77"/>
      <c r="TJJ28" s="74"/>
      <c r="TJK28" s="74"/>
      <c r="TJL28" s="85"/>
      <c r="TJM28" s="74"/>
      <c r="TJN28" s="74"/>
      <c r="TJO28" s="85"/>
      <c r="TJP28" s="74"/>
      <c r="TJQ28" s="74"/>
      <c r="TJR28" s="85"/>
      <c r="TJS28" s="74"/>
      <c r="TJT28" s="74"/>
      <c r="TJU28" s="85"/>
      <c r="TJV28" s="80"/>
      <c r="TJW28" s="80"/>
      <c r="TJX28" s="85"/>
      <c r="TJY28" s="77"/>
      <c r="TJZ28" s="74"/>
      <c r="TKA28" s="74"/>
      <c r="TKB28" s="85"/>
      <c r="TKC28" s="74"/>
      <c r="TKD28" s="74"/>
      <c r="TKE28" s="85"/>
      <c r="TKF28" s="74"/>
      <c r="TKG28" s="74"/>
      <c r="TKH28" s="85"/>
      <c r="TKI28" s="74"/>
      <c r="TKJ28" s="74"/>
      <c r="TKK28" s="85"/>
      <c r="TKL28" s="80"/>
      <c r="TKM28" s="80"/>
      <c r="TKN28" s="85"/>
      <c r="TKO28" s="77"/>
      <c r="TKP28" s="74"/>
      <c r="TKQ28" s="74"/>
      <c r="TKR28" s="85"/>
      <c r="TKS28" s="74"/>
      <c r="TKT28" s="74"/>
      <c r="TKU28" s="85"/>
      <c r="TKV28" s="74"/>
      <c r="TKW28" s="74"/>
      <c r="TKX28" s="85"/>
      <c r="TKY28" s="74"/>
      <c r="TKZ28" s="74"/>
      <c r="TLA28" s="85"/>
      <c r="TLB28" s="80"/>
      <c r="TLC28" s="80"/>
      <c r="TLD28" s="85"/>
      <c r="TLE28" s="77"/>
      <c r="TLF28" s="74"/>
      <c r="TLG28" s="74"/>
      <c r="TLH28" s="85"/>
      <c r="TLI28" s="74"/>
      <c r="TLJ28" s="74"/>
      <c r="TLK28" s="85"/>
      <c r="TLL28" s="74"/>
      <c r="TLM28" s="74"/>
      <c r="TLN28" s="85"/>
      <c r="TLO28" s="74"/>
      <c r="TLP28" s="74"/>
      <c r="TLQ28" s="85"/>
      <c r="TLR28" s="80"/>
      <c r="TLS28" s="80"/>
      <c r="TLT28" s="85"/>
      <c r="TLU28" s="77"/>
      <c r="TLV28" s="74"/>
      <c r="TLW28" s="74"/>
      <c r="TLX28" s="85"/>
      <c r="TLY28" s="74"/>
      <c r="TLZ28" s="74"/>
      <c r="TMA28" s="85"/>
      <c r="TMB28" s="74"/>
      <c r="TMC28" s="74"/>
      <c r="TMD28" s="85"/>
      <c r="TME28" s="74"/>
      <c r="TMF28" s="74"/>
      <c r="TMG28" s="85"/>
      <c r="TMH28" s="80"/>
      <c r="TMI28" s="80"/>
      <c r="TMJ28" s="85"/>
      <c r="TMK28" s="77"/>
      <c r="TML28" s="74"/>
      <c r="TMM28" s="74"/>
      <c r="TMN28" s="85"/>
      <c r="TMO28" s="74"/>
      <c r="TMP28" s="74"/>
      <c r="TMQ28" s="85"/>
      <c r="TMR28" s="74"/>
      <c r="TMS28" s="74"/>
      <c r="TMT28" s="85"/>
      <c r="TMU28" s="74"/>
      <c r="TMV28" s="74"/>
      <c r="TMW28" s="85"/>
      <c r="TMX28" s="80"/>
      <c r="TMY28" s="80"/>
      <c r="TMZ28" s="85"/>
      <c r="TNA28" s="77"/>
      <c r="TNB28" s="74"/>
      <c r="TNC28" s="74"/>
      <c r="TND28" s="85"/>
      <c r="TNE28" s="74"/>
      <c r="TNF28" s="74"/>
      <c r="TNG28" s="85"/>
      <c r="TNH28" s="74"/>
      <c r="TNI28" s="74"/>
      <c r="TNJ28" s="85"/>
      <c r="TNK28" s="74"/>
      <c r="TNL28" s="74"/>
      <c r="TNM28" s="85"/>
      <c r="TNN28" s="80"/>
      <c r="TNO28" s="80"/>
      <c r="TNP28" s="85"/>
      <c r="TNQ28" s="77"/>
      <c r="TNR28" s="74"/>
      <c r="TNS28" s="74"/>
      <c r="TNT28" s="85"/>
      <c r="TNU28" s="74"/>
      <c r="TNV28" s="74"/>
      <c r="TNW28" s="85"/>
      <c r="TNX28" s="74"/>
      <c r="TNY28" s="74"/>
      <c r="TNZ28" s="85"/>
      <c r="TOA28" s="74"/>
      <c r="TOB28" s="74"/>
      <c r="TOC28" s="85"/>
      <c r="TOD28" s="80"/>
      <c r="TOE28" s="80"/>
      <c r="TOF28" s="85"/>
      <c r="TOG28" s="77"/>
      <c r="TOH28" s="74"/>
      <c r="TOI28" s="74"/>
      <c r="TOJ28" s="85"/>
      <c r="TOK28" s="74"/>
      <c r="TOL28" s="74"/>
      <c r="TOM28" s="85"/>
      <c r="TON28" s="74"/>
      <c r="TOO28" s="74"/>
      <c r="TOP28" s="85"/>
      <c r="TOQ28" s="74"/>
      <c r="TOR28" s="74"/>
      <c r="TOS28" s="85"/>
      <c r="TOT28" s="80"/>
      <c r="TOU28" s="80"/>
      <c r="TOV28" s="85"/>
      <c r="TOW28" s="77"/>
      <c r="TOX28" s="74"/>
      <c r="TOY28" s="74"/>
      <c r="TOZ28" s="85"/>
      <c r="TPA28" s="74"/>
      <c r="TPB28" s="74"/>
      <c r="TPC28" s="85"/>
      <c r="TPD28" s="74"/>
      <c r="TPE28" s="74"/>
      <c r="TPF28" s="85"/>
      <c r="TPG28" s="74"/>
      <c r="TPH28" s="74"/>
      <c r="TPI28" s="85"/>
      <c r="TPJ28" s="80"/>
      <c r="TPK28" s="80"/>
      <c r="TPL28" s="85"/>
      <c r="TPM28" s="77"/>
      <c r="TPN28" s="74"/>
      <c r="TPO28" s="74"/>
      <c r="TPP28" s="85"/>
      <c r="TPQ28" s="74"/>
      <c r="TPR28" s="74"/>
      <c r="TPS28" s="85"/>
      <c r="TPT28" s="74"/>
      <c r="TPU28" s="74"/>
      <c r="TPV28" s="85"/>
      <c r="TPW28" s="74"/>
      <c r="TPX28" s="74"/>
      <c r="TPY28" s="85"/>
      <c r="TPZ28" s="80"/>
      <c r="TQA28" s="80"/>
      <c r="TQB28" s="85"/>
      <c r="TQC28" s="77"/>
      <c r="TQD28" s="74"/>
      <c r="TQE28" s="74"/>
      <c r="TQF28" s="85"/>
      <c r="TQG28" s="74"/>
      <c r="TQH28" s="74"/>
      <c r="TQI28" s="85"/>
      <c r="TQJ28" s="74"/>
      <c r="TQK28" s="74"/>
      <c r="TQL28" s="85"/>
      <c r="TQM28" s="74"/>
      <c r="TQN28" s="74"/>
      <c r="TQO28" s="85"/>
      <c r="TQP28" s="80"/>
      <c r="TQQ28" s="80"/>
      <c r="TQR28" s="85"/>
      <c r="TQS28" s="77"/>
      <c r="TQT28" s="74"/>
      <c r="TQU28" s="74"/>
      <c r="TQV28" s="85"/>
      <c r="TQW28" s="74"/>
      <c r="TQX28" s="74"/>
      <c r="TQY28" s="85"/>
      <c r="TQZ28" s="74"/>
      <c r="TRA28" s="74"/>
      <c r="TRB28" s="85"/>
      <c r="TRC28" s="74"/>
      <c r="TRD28" s="74"/>
      <c r="TRE28" s="85"/>
      <c r="TRF28" s="80"/>
      <c r="TRG28" s="80"/>
      <c r="TRH28" s="85"/>
      <c r="TRI28" s="77"/>
      <c r="TRJ28" s="74"/>
      <c r="TRK28" s="74"/>
      <c r="TRL28" s="85"/>
      <c r="TRM28" s="74"/>
      <c r="TRN28" s="74"/>
      <c r="TRO28" s="85"/>
      <c r="TRP28" s="74"/>
      <c r="TRQ28" s="74"/>
      <c r="TRR28" s="85"/>
      <c r="TRS28" s="74"/>
      <c r="TRT28" s="74"/>
      <c r="TRU28" s="85"/>
      <c r="TRV28" s="80"/>
      <c r="TRW28" s="80"/>
      <c r="TRX28" s="85"/>
      <c r="TRY28" s="77"/>
      <c r="TRZ28" s="74"/>
      <c r="TSA28" s="74"/>
      <c r="TSB28" s="85"/>
      <c r="TSC28" s="74"/>
      <c r="TSD28" s="74"/>
      <c r="TSE28" s="85"/>
      <c r="TSF28" s="74"/>
      <c r="TSG28" s="74"/>
      <c r="TSH28" s="85"/>
      <c r="TSI28" s="74"/>
      <c r="TSJ28" s="74"/>
      <c r="TSK28" s="85"/>
      <c r="TSL28" s="80"/>
      <c r="TSM28" s="80"/>
      <c r="TSN28" s="85"/>
      <c r="TSO28" s="77"/>
      <c r="TSP28" s="74"/>
      <c r="TSQ28" s="74"/>
      <c r="TSR28" s="85"/>
      <c r="TSS28" s="74"/>
      <c r="TST28" s="74"/>
      <c r="TSU28" s="85"/>
      <c r="TSV28" s="74"/>
      <c r="TSW28" s="74"/>
      <c r="TSX28" s="85"/>
      <c r="TSY28" s="74"/>
      <c r="TSZ28" s="74"/>
      <c r="TTA28" s="85"/>
      <c r="TTB28" s="80"/>
      <c r="TTC28" s="80"/>
      <c r="TTD28" s="85"/>
      <c r="TTE28" s="77"/>
      <c r="TTF28" s="74"/>
      <c r="TTG28" s="74"/>
      <c r="TTH28" s="85"/>
      <c r="TTI28" s="74"/>
      <c r="TTJ28" s="74"/>
      <c r="TTK28" s="85"/>
      <c r="TTL28" s="74"/>
      <c r="TTM28" s="74"/>
      <c r="TTN28" s="85"/>
      <c r="TTO28" s="74"/>
      <c r="TTP28" s="74"/>
      <c r="TTQ28" s="85"/>
      <c r="TTR28" s="80"/>
      <c r="TTS28" s="80"/>
      <c r="TTT28" s="85"/>
      <c r="TTU28" s="77"/>
      <c r="TTV28" s="74"/>
      <c r="TTW28" s="74"/>
      <c r="TTX28" s="85"/>
      <c r="TTY28" s="74"/>
      <c r="TTZ28" s="74"/>
      <c r="TUA28" s="85"/>
      <c r="TUB28" s="74"/>
      <c r="TUC28" s="74"/>
      <c r="TUD28" s="85"/>
      <c r="TUE28" s="74"/>
      <c r="TUF28" s="74"/>
      <c r="TUG28" s="85"/>
      <c r="TUH28" s="80"/>
      <c r="TUI28" s="80"/>
      <c r="TUJ28" s="85"/>
      <c r="TUK28" s="77"/>
      <c r="TUL28" s="74"/>
      <c r="TUM28" s="74"/>
      <c r="TUN28" s="85"/>
      <c r="TUO28" s="74"/>
      <c r="TUP28" s="74"/>
      <c r="TUQ28" s="85"/>
      <c r="TUR28" s="74"/>
      <c r="TUS28" s="74"/>
      <c r="TUT28" s="85"/>
      <c r="TUU28" s="74"/>
      <c r="TUV28" s="74"/>
      <c r="TUW28" s="85"/>
      <c r="TUX28" s="80"/>
      <c r="TUY28" s="80"/>
      <c r="TUZ28" s="85"/>
      <c r="TVA28" s="77"/>
      <c r="TVB28" s="74"/>
      <c r="TVC28" s="74"/>
      <c r="TVD28" s="85"/>
      <c r="TVE28" s="74"/>
      <c r="TVF28" s="74"/>
      <c r="TVG28" s="85"/>
      <c r="TVH28" s="74"/>
      <c r="TVI28" s="74"/>
      <c r="TVJ28" s="85"/>
      <c r="TVK28" s="74"/>
      <c r="TVL28" s="74"/>
      <c r="TVM28" s="85"/>
      <c r="TVN28" s="80"/>
      <c r="TVO28" s="80"/>
      <c r="TVP28" s="85"/>
      <c r="TVQ28" s="77"/>
      <c r="TVR28" s="74"/>
      <c r="TVS28" s="74"/>
      <c r="TVT28" s="85"/>
      <c r="TVU28" s="74"/>
      <c r="TVV28" s="74"/>
      <c r="TVW28" s="85"/>
      <c r="TVX28" s="74"/>
      <c r="TVY28" s="74"/>
      <c r="TVZ28" s="85"/>
      <c r="TWA28" s="74"/>
      <c r="TWB28" s="74"/>
      <c r="TWC28" s="85"/>
      <c r="TWD28" s="80"/>
      <c r="TWE28" s="80"/>
      <c r="TWF28" s="85"/>
      <c r="TWG28" s="77"/>
      <c r="TWH28" s="74"/>
      <c r="TWI28" s="74"/>
      <c r="TWJ28" s="85"/>
      <c r="TWK28" s="74"/>
      <c r="TWL28" s="74"/>
      <c r="TWM28" s="85"/>
      <c r="TWN28" s="74"/>
      <c r="TWO28" s="74"/>
      <c r="TWP28" s="85"/>
      <c r="TWQ28" s="74"/>
      <c r="TWR28" s="74"/>
      <c r="TWS28" s="85"/>
      <c r="TWT28" s="80"/>
      <c r="TWU28" s="80"/>
      <c r="TWV28" s="85"/>
      <c r="TWW28" s="77"/>
      <c r="TWX28" s="74"/>
      <c r="TWY28" s="74"/>
      <c r="TWZ28" s="85"/>
      <c r="TXA28" s="74"/>
      <c r="TXB28" s="74"/>
      <c r="TXC28" s="85"/>
      <c r="TXD28" s="74"/>
      <c r="TXE28" s="74"/>
      <c r="TXF28" s="85"/>
      <c r="TXG28" s="74"/>
      <c r="TXH28" s="74"/>
      <c r="TXI28" s="85"/>
      <c r="TXJ28" s="80"/>
      <c r="TXK28" s="80"/>
      <c r="TXL28" s="85"/>
      <c r="TXM28" s="77"/>
      <c r="TXN28" s="74"/>
      <c r="TXO28" s="74"/>
      <c r="TXP28" s="85"/>
      <c r="TXQ28" s="74"/>
      <c r="TXR28" s="74"/>
      <c r="TXS28" s="85"/>
      <c r="TXT28" s="74"/>
      <c r="TXU28" s="74"/>
      <c r="TXV28" s="85"/>
      <c r="TXW28" s="74"/>
      <c r="TXX28" s="74"/>
      <c r="TXY28" s="85"/>
      <c r="TXZ28" s="80"/>
      <c r="TYA28" s="80"/>
      <c r="TYB28" s="85"/>
      <c r="TYC28" s="77"/>
      <c r="TYD28" s="74"/>
      <c r="TYE28" s="74"/>
      <c r="TYF28" s="85"/>
      <c r="TYG28" s="74"/>
      <c r="TYH28" s="74"/>
      <c r="TYI28" s="85"/>
      <c r="TYJ28" s="74"/>
      <c r="TYK28" s="74"/>
      <c r="TYL28" s="85"/>
      <c r="TYM28" s="74"/>
      <c r="TYN28" s="74"/>
      <c r="TYO28" s="85"/>
      <c r="TYP28" s="80"/>
      <c r="TYQ28" s="80"/>
      <c r="TYR28" s="85"/>
      <c r="TYS28" s="77"/>
      <c r="TYT28" s="74"/>
      <c r="TYU28" s="74"/>
      <c r="TYV28" s="85"/>
      <c r="TYW28" s="74"/>
      <c r="TYX28" s="74"/>
      <c r="TYY28" s="85"/>
      <c r="TYZ28" s="74"/>
      <c r="TZA28" s="74"/>
      <c r="TZB28" s="85"/>
      <c r="TZC28" s="74"/>
      <c r="TZD28" s="74"/>
      <c r="TZE28" s="85"/>
      <c r="TZF28" s="80"/>
      <c r="TZG28" s="80"/>
      <c r="TZH28" s="85"/>
      <c r="TZI28" s="77"/>
      <c r="TZJ28" s="74"/>
      <c r="TZK28" s="74"/>
      <c r="TZL28" s="85"/>
      <c r="TZM28" s="74"/>
      <c r="TZN28" s="74"/>
      <c r="TZO28" s="85"/>
      <c r="TZP28" s="74"/>
      <c r="TZQ28" s="74"/>
      <c r="TZR28" s="85"/>
      <c r="TZS28" s="74"/>
      <c r="TZT28" s="74"/>
      <c r="TZU28" s="85"/>
      <c r="TZV28" s="80"/>
      <c r="TZW28" s="80"/>
      <c r="TZX28" s="85"/>
      <c r="TZY28" s="77"/>
      <c r="TZZ28" s="74"/>
      <c r="UAA28" s="74"/>
      <c r="UAB28" s="85"/>
      <c r="UAC28" s="74"/>
      <c r="UAD28" s="74"/>
      <c r="UAE28" s="85"/>
      <c r="UAF28" s="74"/>
      <c r="UAG28" s="74"/>
      <c r="UAH28" s="85"/>
      <c r="UAI28" s="74"/>
      <c r="UAJ28" s="74"/>
      <c r="UAK28" s="85"/>
      <c r="UAL28" s="80"/>
      <c r="UAM28" s="80"/>
      <c r="UAN28" s="85"/>
      <c r="UAO28" s="77"/>
      <c r="UAP28" s="74"/>
      <c r="UAQ28" s="74"/>
      <c r="UAR28" s="85"/>
      <c r="UAS28" s="74"/>
      <c r="UAT28" s="74"/>
      <c r="UAU28" s="85"/>
      <c r="UAV28" s="74"/>
      <c r="UAW28" s="74"/>
      <c r="UAX28" s="85"/>
      <c r="UAY28" s="74"/>
      <c r="UAZ28" s="74"/>
      <c r="UBA28" s="85"/>
      <c r="UBB28" s="80"/>
      <c r="UBC28" s="80"/>
      <c r="UBD28" s="85"/>
      <c r="UBE28" s="77"/>
      <c r="UBF28" s="74"/>
      <c r="UBG28" s="74"/>
      <c r="UBH28" s="85"/>
      <c r="UBI28" s="74"/>
      <c r="UBJ28" s="74"/>
      <c r="UBK28" s="85"/>
      <c r="UBL28" s="74"/>
      <c r="UBM28" s="74"/>
      <c r="UBN28" s="85"/>
      <c r="UBO28" s="74"/>
      <c r="UBP28" s="74"/>
      <c r="UBQ28" s="85"/>
      <c r="UBR28" s="80"/>
      <c r="UBS28" s="80"/>
      <c r="UBT28" s="85"/>
      <c r="UBU28" s="77"/>
      <c r="UBV28" s="74"/>
      <c r="UBW28" s="74"/>
      <c r="UBX28" s="85"/>
      <c r="UBY28" s="74"/>
      <c r="UBZ28" s="74"/>
      <c r="UCA28" s="85"/>
      <c r="UCB28" s="74"/>
      <c r="UCC28" s="74"/>
      <c r="UCD28" s="85"/>
      <c r="UCE28" s="74"/>
      <c r="UCF28" s="74"/>
      <c r="UCG28" s="85"/>
      <c r="UCH28" s="80"/>
      <c r="UCI28" s="80"/>
      <c r="UCJ28" s="85"/>
      <c r="UCK28" s="77"/>
      <c r="UCL28" s="74"/>
      <c r="UCM28" s="74"/>
      <c r="UCN28" s="85"/>
      <c r="UCO28" s="74"/>
      <c r="UCP28" s="74"/>
      <c r="UCQ28" s="85"/>
      <c r="UCR28" s="74"/>
      <c r="UCS28" s="74"/>
      <c r="UCT28" s="85"/>
      <c r="UCU28" s="74"/>
      <c r="UCV28" s="74"/>
      <c r="UCW28" s="85"/>
      <c r="UCX28" s="80"/>
      <c r="UCY28" s="80"/>
      <c r="UCZ28" s="85"/>
      <c r="UDA28" s="77"/>
      <c r="UDB28" s="74"/>
      <c r="UDC28" s="74"/>
      <c r="UDD28" s="85"/>
      <c r="UDE28" s="74"/>
      <c r="UDF28" s="74"/>
      <c r="UDG28" s="85"/>
      <c r="UDH28" s="74"/>
      <c r="UDI28" s="74"/>
      <c r="UDJ28" s="85"/>
      <c r="UDK28" s="74"/>
      <c r="UDL28" s="74"/>
      <c r="UDM28" s="85"/>
      <c r="UDN28" s="80"/>
      <c r="UDO28" s="80"/>
      <c r="UDP28" s="85"/>
      <c r="UDQ28" s="77"/>
      <c r="UDR28" s="74"/>
      <c r="UDS28" s="74"/>
      <c r="UDT28" s="85"/>
      <c r="UDU28" s="74"/>
      <c r="UDV28" s="74"/>
      <c r="UDW28" s="85"/>
      <c r="UDX28" s="74"/>
      <c r="UDY28" s="74"/>
      <c r="UDZ28" s="85"/>
      <c r="UEA28" s="74"/>
      <c r="UEB28" s="74"/>
      <c r="UEC28" s="85"/>
      <c r="UED28" s="80"/>
      <c r="UEE28" s="80"/>
      <c r="UEF28" s="85"/>
      <c r="UEG28" s="77"/>
      <c r="UEH28" s="74"/>
      <c r="UEI28" s="74"/>
      <c r="UEJ28" s="85"/>
      <c r="UEK28" s="74"/>
      <c r="UEL28" s="74"/>
      <c r="UEM28" s="85"/>
      <c r="UEN28" s="74"/>
      <c r="UEO28" s="74"/>
      <c r="UEP28" s="85"/>
      <c r="UEQ28" s="74"/>
      <c r="UER28" s="74"/>
      <c r="UES28" s="85"/>
      <c r="UET28" s="80"/>
      <c r="UEU28" s="80"/>
      <c r="UEV28" s="85"/>
      <c r="UEW28" s="77"/>
      <c r="UEX28" s="74"/>
      <c r="UEY28" s="74"/>
      <c r="UEZ28" s="85"/>
      <c r="UFA28" s="74"/>
      <c r="UFB28" s="74"/>
      <c r="UFC28" s="85"/>
      <c r="UFD28" s="74"/>
      <c r="UFE28" s="74"/>
      <c r="UFF28" s="85"/>
      <c r="UFG28" s="74"/>
      <c r="UFH28" s="74"/>
      <c r="UFI28" s="85"/>
      <c r="UFJ28" s="80"/>
      <c r="UFK28" s="80"/>
      <c r="UFL28" s="85"/>
      <c r="UFM28" s="77"/>
      <c r="UFN28" s="74"/>
      <c r="UFO28" s="74"/>
      <c r="UFP28" s="85"/>
      <c r="UFQ28" s="74"/>
      <c r="UFR28" s="74"/>
      <c r="UFS28" s="85"/>
      <c r="UFT28" s="74"/>
      <c r="UFU28" s="74"/>
      <c r="UFV28" s="85"/>
      <c r="UFW28" s="74"/>
      <c r="UFX28" s="74"/>
      <c r="UFY28" s="85"/>
      <c r="UFZ28" s="80"/>
      <c r="UGA28" s="80"/>
      <c r="UGB28" s="85"/>
      <c r="UGC28" s="77"/>
      <c r="UGD28" s="74"/>
      <c r="UGE28" s="74"/>
      <c r="UGF28" s="85"/>
      <c r="UGG28" s="74"/>
      <c r="UGH28" s="74"/>
      <c r="UGI28" s="85"/>
      <c r="UGJ28" s="74"/>
      <c r="UGK28" s="74"/>
      <c r="UGL28" s="85"/>
      <c r="UGM28" s="74"/>
      <c r="UGN28" s="74"/>
      <c r="UGO28" s="85"/>
      <c r="UGP28" s="80"/>
      <c r="UGQ28" s="80"/>
      <c r="UGR28" s="85"/>
      <c r="UGS28" s="77"/>
      <c r="UGT28" s="74"/>
      <c r="UGU28" s="74"/>
      <c r="UGV28" s="85"/>
      <c r="UGW28" s="74"/>
      <c r="UGX28" s="74"/>
      <c r="UGY28" s="85"/>
      <c r="UGZ28" s="74"/>
      <c r="UHA28" s="74"/>
      <c r="UHB28" s="85"/>
      <c r="UHC28" s="74"/>
      <c r="UHD28" s="74"/>
      <c r="UHE28" s="85"/>
      <c r="UHF28" s="80"/>
      <c r="UHG28" s="80"/>
      <c r="UHH28" s="85"/>
      <c r="UHI28" s="77"/>
      <c r="UHJ28" s="74"/>
      <c r="UHK28" s="74"/>
      <c r="UHL28" s="85"/>
      <c r="UHM28" s="74"/>
      <c r="UHN28" s="74"/>
      <c r="UHO28" s="85"/>
      <c r="UHP28" s="74"/>
      <c r="UHQ28" s="74"/>
      <c r="UHR28" s="85"/>
      <c r="UHS28" s="74"/>
      <c r="UHT28" s="74"/>
      <c r="UHU28" s="85"/>
      <c r="UHV28" s="80"/>
      <c r="UHW28" s="80"/>
      <c r="UHX28" s="85"/>
      <c r="UHY28" s="77"/>
      <c r="UHZ28" s="74"/>
      <c r="UIA28" s="74"/>
      <c r="UIB28" s="85"/>
      <c r="UIC28" s="74"/>
      <c r="UID28" s="74"/>
      <c r="UIE28" s="85"/>
      <c r="UIF28" s="74"/>
      <c r="UIG28" s="74"/>
      <c r="UIH28" s="85"/>
      <c r="UII28" s="74"/>
      <c r="UIJ28" s="74"/>
      <c r="UIK28" s="85"/>
      <c r="UIL28" s="80"/>
      <c r="UIM28" s="80"/>
      <c r="UIN28" s="85"/>
      <c r="UIO28" s="77"/>
      <c r="UIP28" s="74"/>
      <c r="UIQ28" s="74"/>
      <c r="UIR28" s="85"/>
      <c r="UIS28" s="74"/>
      <c r="UIT28" s="74"/>
      <c r="UIU28" s="85"/>
      <c r="UIV28" s="74"/>
      <c r="UIW28" s="74"/>
      <c r="UIX28" s="85"/>
      <c r="UIY28" s="74"/>
      <c r="UIZ28" s="74"/>
      <c r="UJA28" s="85"/>
      <c r="UJB28" s="80"/>
      <c r="UJC28" s="80"/>
      <c r="UJD28" s="85"/>
      <c r="UJE28" s="77"/>
      <c r="UJF28" s="74"/>
      <c r="UJG28" s="74"/>
      <c r="UJH28" s="85"/>
      <c r="UJI28" s="74"/>
      <c r="UJJ28" s="74"/>
      <c r="UJK28" s="85"/>
      <c r="UJL28" s="74"/>
      <c r="UJM28" s="74"/>
      <c r="UJN28" s="85"/>
      <c r="UJO28" s="74"/>
      <c r="UJP28" s="74"/>
      <c r="UJQ28" s="85"/>
      <c r="UJR28" s="80"/>
      <c r="UJS28" s="80"/>
      <c r="UJT28" s="85"/>
      <c r="UJU28" s="77"/>
      <c r="UJV28" s="74"/>
      <c r="UJW28" s="74"/>
      <c r="UJX28" s="85"/>
      <c r="UJY28" s="74"/>
      <c r="UJZ28" s="74"/>
      <c r="UKA28" s="85"/>
      <c r="UKB28" s="74"/>
      <c r="UKC28" s="74"/>
      <c r="UKD28" s="85"/>
      <c r="UKE28" s="74"/>
      <c r="UKF28" s="74"/>
      <c r="UKG28" s="85"/>
      <c r="UKH28" s="80"/>
      <c r="UKI28" s="80"/>
      <c r="UKJ28" s="85"/>
      <c r="UKK28" s="77"/>
      <c r="UKL28" s="74"/>
      <c r="UKM28" s="74"/>
      <c r="UKN28" s="85"/>
      <c r="UKO28" s="74"/>
      <c r="UKP28" s="74"/>
      <c r="UKQ28" s="85"/>
      <c r="UKR28" s="74"/>
      <c r="UKS28" s="74"/>
      <c r="UKT28" s="85"/>
      <c r="UKU28" s="74"/>
      <c r="UKV28" s="74"/>
      <c r="UKW28" s="85"/>
      <c r="UKX28" s="80"/>
      <c r="UKY28" s="80"/>
      <c r="UKZ28" s="85"/>
      <c r="ULA28" s="77"/>
      <c r="ULB28" s="74"/>
      <c r="ULC28" s="74"/>
      <c r="ULD28" s="85"/>
      <c r="ULE28" s="74"/>
      <c r="ULF28" s="74"/>
      <c r="ULG28" s="85"/>
      <c r="ULH28" s="74"/>
      <c r="ULI28" s="74"/>
      <c r="ULJ28" s="85"/>
      <c r="ULK28" s="74"/>
      <c r="ULL28" s="74"/>
      <c r="ULM28" s="85"/>
      <c r="ULN28" s="80"/>
      <c r="ULO28" s="80"/>
      <c r="ULP28" s="85"/>
      <c r="ULQ28" s="77"/>
      <c r="ULR28" s="74"/>
      <c r="ULS28" s="74"/>
      <c r="ULT28" s="85"/>
      <c r="ULU28" s="74"/>
      <c r="ULV28" s="74"/>
      <c r="ULW28" s="85"/>
      <c r="ULX28" s="74"/>
      <c r="ULY28" s="74"/>
      <c r="ULZ28" s="85"/>
      <c r="UMA28" s="74"/>
      <c r="UMB28" s="74"/>
      <c r="UMC28" s="85"/>
      <c r="UMD28" s="80"/>
      <c r="UME28" s="80"/>
      <c r="UMF28" s="85"/>
      <c r="UMG28" s="77"/>
      <c r="UMH28" s="74"/>
      <c r="UMI28" s="74"/>
      <c r="UMJ28" s="85"/>
      <c r="UMK28" s="74"/>
      <c r="UML28" s="74"/>
      <c r="UMM28" s="85"/>
      <c r="UMN28" s="74"/>
      <c r="UMO28" s="74"/>
      <c r="UMP28" s="85"/>
      <c r="UMQ28" s="74"/>
      <c r="UMR28" s="74"/>
      <c r="UMS28" s="85"/>
      <c r="UMT28" s="80"/>
      <c r="UMU28" s="80"/>
      <c r="UMV28" s="85"/>
      <c r="UMW28" s="77"/>
      <c r="UMX28" s="74"/>
      <c r="UMY28" s="74"/>
      <c r="UMZ28" s="85"/>
      <c r="UNA28" s="74"/>
      <c r="UNB28" s="74"/>
      <c r="UNC28" s="85"/>
      <c r="UND28" s="74"/>
      <c r="UNE28" s="74"/>
      <c r="UNF28" s="85"/>
      <c r="UNG28" s="74"/>
      <c r="UNH28" s="74"/>
      <c r="UNI28" s="85"/>
      <c r="UNJ28" s="80"/>
      <c r="UNK28" s="80"/>
      <c r="UNL28" s="85"/>
      <c r="UNM28" s="77"/>
      <c r="UNN28" s="74"/>
      <c r="UNO28" s="74"/>
      <c r="UNP28" s="85"/>
      <c r="UNQ28" s="74"/>
      <c r="UNR28" s="74"/>
      <c r="UNS28" s="85"/>
      <c r="UNT28" s="74"/>
      <c r="UNU28" s="74"/>
      <c r="UNV28" s="85"/>
      <c r="UNW28" s="74"/>
      <c r="UNX28" s="74"/>
      <c r="UNY28" s="85"/>
      <c r="UNZ28" s="80"/>
      <c r="UOA28" s="80"/>
      <c r="UOB28" s="85"/>
      <c r="UOC28" s="77"/>
      <c r="UOD28" s="74"/>
      <c r="UOE28" s="74"/>
      <c r="UOF28" s="85"/>
      <c r="UOG28" s="74"/>
      <c r="UOH28" s="74"/>
      <c r="UOI28" s="85"/>
      <c r="UOJ28" s="74"/>
      <c r="UOK28" s="74"/>
      <c r="UOL28" s="85"/>
      <c r="UOM28" s="74"/>
      <c r="UON28" s="74"/>
      <c r="UOO28" s="85"/>
      <c r="UOP28" s="80"/>
      <c r="UOQ28" s="80"/>
      <c r="UOR28" s="85"/>
      <c r="UOS28" s="77"/>
      <c r="UOT28" s="74"/>
      <c r="UOU28" s="74"/>
      <c r="UOV28" s="85"/>
      <c r="UOW28" s="74"/>
      <c r="UOX28" s="74"/>
      <c r="UOY28" s="85"/>
      <c r="UOZ28" s="74"/>
      <c r="UPA28" s="74"/>
      <c r="UPB28" s="85"/>
      <c r="UPC28" s="74"/>
      <c r="UPD28" s="74"/>
      <c r="UPE28" s="85"/>
      <c r="UPF28" s="80"/>
      <c r="UPG28" s="80"/>
      <c r="UPH28" s="85"/>
      <c r="UPI28" s="77"/>
      <c r="UPJ28" s="74"/>
      <c r="UPK28" s="74"/>
      <c r="UPL28" s="85"/>
      <c r="UPM28" s="74"/>
      <c r="UPN28" s="74"/>
      <c r="UPO28" s="85"/>
      <c r="UPP28" s="74"/>
      <c r="UPQ28" s="74"/>
      <c r="UPR28" s="85"/>
      <c r="UPS28" s="74"/>
      <c r="UPT28" s="74"/>
      <c r="UPU28" s="85"/>
      <c r="UPV28" s="80"/>
      <c r="UPW28" s="80"/>
      <c r="UPX28" s="85"/>
      <c r="UPY28" s="77"/>
      <c r="UPZ28" s="74"/>
      <c r="UQA28" s="74"/>
      <c r="UQB28" s="85"/>
      <c r="UQC28" s="74"/>
      <c r="UQD28" s="74"/>
      <c r="UQE28" s="85"/>
      <c r="UQF28" s="74"/>
      <c r="UQG28" s="74"/>
      <c r="UQH28" s="85"/>
      <c r="UQI28" s="74"/>
      <c r="UQJ28" s="74"/>
      <c r="UQK28" s="85"/>
      <c r="UQL28" s="80"/>
      <c r="UQM28" s="80"/>
      <c r="UQN28" s="85"/>
      <c r="UQO28" s="77"/>
      <c r="UQP28" s="74"/>
      <c r="UQQ28" s="74"/>
      <c r="UQR28" s="85"/>
      <c r="UQS28" s="74"/>
      <c r="UQT28" s="74"/>
      <c r="UQU28" s="85"/>
      <c r="UQV28" s="74"/>
      <c r="UQW28" s="74"/>
      <c r="UQX28" s="85"/>
      <c r="UQY28" s="74"/>
      <c r="UQZ28" s="74"/>
      <c r="URA28" s="85"/>
      <c r="URB28" s="80"/>
      <c r="URC28" s="80"/>
      <c r="URD28" s="85"/>
      <c r="URE28" s="77"/>
      <c r="URF28" s="74"/>
      <c r="URG28" s="74"/>
      <c r="URH28" s="85"/>
      <c r="URI28" s="74"/>
      <c r="URJ28" s="74"/>
      <c r="URK28" s="85"/>
      <c r="URL28" s="74"/>
      <c r="URM28" s="74"/>
      <c r="URN28" s="85"/>
      <c r="URO28" s="74"/>
      <c r="URP28" s="74"/>
      <c r="URQ28" s="85"/>
      <c r="URR28" s="80"/>
      <c r="URS28" s="80"/>
      <c r="URT28" s="85"/>
      <c r="URU28" s="77"/>
      <c r="URV28" s="74"/>
      <c r="URW28" s="74"/>
      <c r="URX28" s="85"/>
      <c r="URY28" s="74"/>
      <c r="URZ28" s="74"/>
      <c r="USA28" s="85"/>
      <c r="USB28" s="74"/>
      <c r="USC28" s="74"/>
      <c r="USD28" s="85"/>
      <c r="USE28" s="74"/>
      <c r="USF28" s="74"/>
      <c r="USG28" s="85"/>
      <c r="USH28" s="80"/>
      <c r="USI28" s="80"/>
      <c r="USJ28" s="85"/>
      <c r="USK28" s="77"/>
      <c r="USL28" s="74"/>
      <c r="USM28" s="74"/>
      <c r="USN28" s="85"/>
      <c r="USO28" s="74"/>
      <c r="USP28" s="74"/>
      <c r="USQ28" s="85"/>
      <c r="USR28" s="74"/>
      <c r="USS28" s="74"/>
      <c r="UST28" s="85"/>
      <c r="USU28" s="74"/>
      <c r="USV28" s="74"/>
      <c r="USW28" s="85"/>
      <c r="USX28" s="80"/>
      <c r="USY28" s="80"/>
      <c r="USZ28" s="85"/>
      <c r="UTA28" s="77"/>
      <c r="UTB28" s="74"/>
      <c r="UTC28" s="74"/>
      <c r="UTD28" s="85"/>
      <c r="UTE28" s="74"/>
      <c r="UTF28" s="74"/>
      <c r="UTG28" s="85"/>
      <c r="UTH28" s="74"/>
      <c r="UTI28" s="74"/>
      <c r="UTJ28" s="85"/>
      <c r="UTK28" s="74"/>
      <c r="UTL28" s="74"/>
      <c r="UTM28" s="85"/>
      <c r="UTN28" s="80"/>
      <c r="UTO28" s="80"/>
      <c r="UTP28" s="85"/>
      <c r="UTQ28" s="77"/>
      <c r="UTR28" s="74"/>
      <c r="UTS28" s="74"/>
      <c r="UTT28" s="85"/>
      <c r="UTU28" s="74"/>
      <c r="UTV28" s="74"/>
      <c r="UTW28" s="85"/>
      <c r="UTX28" s="74"/>
      <c r="UTY28" s="74"/>
      <c r="UTZ28" s="85"/>
      <c r="UUA28" s="74"/>
      <c r="UUB28" s="74"/>
      <c r="UUC28" s="85"/>
      <c r="UUD28" s="80"/>
      <c r="UUE28" s="80"/>
      <c r="UUF28" s="85"/>
      <c r="UUG28" s="77"/>
      <c r="UUH28" s="74"/>
      <c r="UUI28" s="74"/>
      <c r="UUJ28" s="85"/>
      <c r="UUK28" s="74"/>
      <c r="UUL28" s="74"/>
      <c r="UUM28" s="85"/>
      <c r="UUN28" s="74"/>
      <c r="UUO28" s="74"/>
      <c r="UUP28" s="85"/>
      <c r="UUQ28" s="74"/>
      <c r="UUR28" s="74"/>
      <c r="UUS28" s="85"/>
      <c r="UUT28" s="80"/>
      <c r="UUU28" s="80"/>
      <c r="UUV28" s="85"/>
      <c r="UUW28" s="77"/>
      <c r="UUX28" s="74"/>
      <c r="UUY28" s="74"/>
      <c r="UUZ28" s="85"/>
      <c r="UVA28" s="74"/>
      <c r="UVB28" s="74"/>
      <c r="UVC28" s="85"/>
      <c r="UVD28" s="74"/>
      <c r="UVE28" s="74"/>
      <c r="UVF28" s="85"/>
      <c r="UVG28" s="74"/>
      <c r="UVH28" s="74"/>
      <c r="UVI28" s="85"/>
      <c r="UVJ28" s="80"/>
      <c r="UVK28" s="80"/>
      <c r="UVL28" s="85"/>
      <c r="UVM28" s="77"/>
      <c r="UVN28" s="74"/>
      <c r="UVO28" s="74"/>
      <c r="UVP28" s="85"/>
      <c r="UVQ28" s="74"/>
      <c r="UVR28" s="74"/>
      <c r="UVS28" s="85"/>
      <c r="UVT28" s="74"/>
      <c r="UVU28" s="74"/>
      <c r="UVV28" s="85"/>
      <c r="UVW28" s="74"/>
      <c r="UVX28" s="74"/>
      <c r="UVY28" s="85"/>
      <c r="UVZ28" s="80"/>
      <c r="UWA28" s="80"/>
      <c r="UWB28" s="85"/>
      <c r="UWC28" s="77"/>
      <c r="UWD28" s="74"/>
      <c r="UWE28" s="74"/>
      <c r="UWF28" s="85"/>
      <c r="UWG28" s="74"/>
      <c r="UWH28" s="74"/>
      <c r="UWI28" s="85"/>
      <c r="UWJ28" s="74"/>
      <c r="UWK28" s="74"/>
      <c r="UWL28" s="85"/>
      <c r="UWM28" s="74"/>
      <c r="UWN28" s="74"/>
      <c r="UWO28" s="85"/>
      <c r="UWP28" s="80"/>
      <c r="UWQ28" s="80"/>
      <c r="UWR28" s="85"/>
      <c r="UWS28" s="77"/>
      <c r="UWT28" s="74"/>
      <c r="UWU28" s="74"/>
      <c r="UWV28" s="85"/>
      <c r="UWW28" s="74"/>
      <c r="UWX28" s="74"/>
      <c r="UWY28" s="85"/>
      <c r="UWZ28" s="74"/>
      <c r="UXA28" s="74"/>
      <c r="UXB28" s="85"/>
      <c r="UXC28" s="74"/>
      <c r="UXD28" s="74"/>
      <c r="UXE28" s="85"/>
      <c r="UXF28" s="80"/>
      <c r="UXG28" s="80"/>
      <c r="UXH28" s="85"/>
      <c r="UXI28" s="77"/>
      <c r="UXJ28" s="74"/>
      <c r="UXK28" s="74"/>
      <c r="UXL28" s="85"/>
      <c r="UXM28" s="74"/>
      <c r="UXN28" s="74"/>
      <c r="UXO28" s="85"/>
      <c r="UXP28" s="74"/>
      <c r="UXQ28" s="74"/>
      <c r="UXR28" s="85"/>
      <c r="UXS28" s="74"/>
      <c r="UXT28" s="74"/>
      <c r="UXU28" s="85"/>
      <c r="UXV28" s="80"/>
      <c r="UXW28" s="80"/>
      <c r="UXX28" s="85"/>
      <c r="UXY28" s="77"/>
      <c r="UXZ28" s="74"/>
      <c r="UYA28" s="74"/>
      <c r="UYB28" s="85"/>
      <c r="UYC28" s="74"/>
      <c r="UYD28" s="74"/>
      <c r="UYE28" s="85"/>
      <c r="UYF28" s="74"/>
      <c r="UYG28" s="74"/>
      <c r="UYH28" s="85"/>
      <c r="UYI28" s="74"/>
      <c r="UYJ28" s="74"/>
      <c r="UYK28" s="85"/>
      <c r="UYL28" s="80"/>
      <c r="UYM28" s="80"/>
      <c r="UYN28" s="85"/>
      <c r="UYO28" s="77"/>
      <c r="UYP28" s="74"/>
      <c r="UYQ28" s="74"/>
      <c r="UYR28" s="85"/>
      <c r="UYS28" s="74"/>
      <c r="UYT28" s="74"/>
      <c r="UYU28" s="85"/>
      <c r="UYV28" s="74"/>
      <c r="UYW28" s="74"/>
      <c r="UYX28" s="85"/>
      <c r="UYY28" s="74"/>
      <c r="UYZ28" s="74"/>
      <c r="UZA28" s="85"/>
      <c r="UZB28" s="80"/>
      <c r="UZC28" s="80"/>
      <c r="UZD28" s="85"/>
      <c r="UZE28" s="77"/>
      <c r="UZF28" s="74"/>
      <c r="UZG28" s="74"/>
      <c r="UZH28" s="85"/>
      <c r="UZI28" s="74"/>
      <c r="UZJ28" s="74"/>
      <c r="UZK28" s="85"/>
      <c r="UZL28" s="74"/>
      <c r="UZM28" s="74"/>
      <c r="UZN28" s="85"/>
      <c r="UZO28" s="74"/>
      <c r="UZP28" s="74"/>
      <c r="UZQ28" s="85"/>
      <c r="UZR28" s="80"/>
      <c r="UZS28" s="80"/>
      <c r="UZT28" s="85"/>
      <c r="UZU28" s="77"/>
      <c r="UZV28" s="74"/>
      <c r="UZW28" s="74"/>
      <c r="UZX28" s="85"/>
      <c r="UZY28" s="74"/>
      <c r="UZZ28" s="74"/>
      <c r="VAA28" s="85"/>
      <c r="VAB28" s="74"/>
      <c r="VAC28" s="74"/>
      <c r="VAD28" s="85"/>
      <c r="VAE28" s="74"/>
      <c r="VAF28" s="74"/>
      <c r="VAG28" s="85"/>
      <c r="VAH28" s="80"/>
      <c r="VAI28" s="80"/>
      <c r="VAJ28" s="85"/>
      <c r="VAK28" s="77"/>
      <c r="VAL28" s="74"/>
      <c r="VAM28" s="74"/>
      <c r="VAN28" s="85"/>
      <c r="VAO28" s="74"/>
      <c r="VAP28" s="74"/>
      <c r="VAQ28" s="85"/>
      <c r="VAR28" s="74"/>
      <c r="VAS28" s="74"/>
      <c r="VAT28" s="85"/>
      <c r="VAU28" s="74"/>
      <c r="VAV28" s="74"/>
      <c r="VAW28" s="85"/>
      <c r="VAX28" s="80"/>
      <c r="VAY28" s="80"/>
      <c r="VAZ28" s="85"/>
      <c r="VBA28" s="77"/>
      <c r="VBB28" s="74"/>
      <c r="VBC28" s="74"/>
      <c r="VBD28" s="85"/>
      <c r="VBE28" s="74"/>
      <c r="VBF28" s="74"/>
      <c r="VBG28" s="85"/>
      <c r="VBH28" s="74"/>
      <c r="VBI28" s="74"/>
      <c r="VBJ28" s="85"/>
      <c r="VBK28" s="74"/>
      <c r="VBL28" s="74"/>
      <c r="VBM28" s="85"/>
      <c r="VBN28" s="80"/>
      <c r="VBO28" s="80"/>
      <c r="VBP28" s="85"/>
      <c r="VBQ28" s="77"/>
      <c r="VBR28" s="74"/>
      <c r="VBS28" s="74"/>
      <c r="VBT28" s="85"/>
      <c r="VBU28" s="74"/>
      <c r="VBV28" s="74"/>
      <c r="VBW28" s="85"/>
      <c r="VBX28" s="74"/>
      <c r="VBY28" s="74"/>
      <c r="VBZ28" s="85"/>
      <c r="VCA28" s="74"/>
      <c r="VCB28" s="74"/>
      <c r="VCC28" s="85"/>
      <c r="VCD28" s="80"/>
      <c r="VCE28" s="80"/>
      <c r="VCF28" s="85"/>
      <c r="VCG28" s="77"/>
      <c r="VCH28" s="74"/>
      <c r="VCI28" s="74"/>
      <c r="VCJ28" s="85"/>
      <c r="VCK28" s="74"/>
      <c r="VCL28" s="74"/>
      <c r="VCM28" s="85"/>
      <c r="VCN28" s="74"/>
      <c r="VCO28" s="74"/>
      <c r="VCP28" s="85"/>
      <c r="VCQ28" s="74"/>
      <c r="VCR28" s="74"/>
      <c r="VCS28" s="85"/>
      <c r="VCT28" s="80"/>
      <c r="VCU28" s="80"/>
      <c r="VCV28" s="85"/>
      <c r="VCW28" s="77"/>
      <c r="VCX28" s="74"/>
      <c r="VCY28" s="74"/>
      <c r="VCZ28" s="85"/>
      <c r="VDA28" s="74"/>
      <c r="VDB28" s="74"/>
      <c r="VDC28" s="85"/>
      <c r="VDD28" s="74"/>
      <c r="VDE28" s="74"/>
      <c r="VDF28" s="85"/>
      <c r="VDG28" s="74"/>
      <c r="VDH28" s="74"/>
      <c r="VDI28" s="85"/>
      <c r="VDJ28" s="80"/>
      <c r="VDK28" s="80"/>
      <c r="VDL28" s="85"/>
      <c r="VDM28" s="77"/>
      <c r="VDN28" s="74"/>
      <c r="VDO28" s="74"/>
      <c r="VDP28" s="85"/>
      <c r="VDQ28" s="74"/>
      <c r="VDR28" s="74"/>
      <c r="VDS28" s="85"/>
      <c r="VDT28" s="74"/>
      <c r="VDU28" s="74"/>
      <c r="VDV28" s="85"/>
      <c r="VDW28" s="74"/>
      <c r="VDX28" s="74"/>
      <c r="VDY28" s="85"/>
      <c r="VDZ28" s="80"/>
      <c r="VEA28" s="80"/>
      <c r="VEB28" s="85"/>
      <c r="VEC28" s="77"/>
      <c r="VED28" s="74"/>
      <c r="VEE28" s="74"/>
      <c r="VEF28" s="85"/>
      <c r="VEG28" s="74"/>
      <c r="VEH28" s="74"/>
      <c r="VEI28" s="85"/>
      <c r="VEJ28" s="74"/>
      <c r="VEK28" s="74"/>
      <c r="VEL28" s="85"/>
      <c r="VEM28" s="74"/>
      <c r="VEN28" s="74"/>
      <c r="VEO28" s="85"/>
      <c r="VEP28" s="80"/>
      <c r="VEQ28" s="80"/>
      <c r="VER28" s="85"/>
      <c r="VES28" s="77"/>
      <c r="VET28" s="74"/>
      <c r="VEU28" s="74"/>
      <c r="VEV28" s="85"/>
      <c r="VEW28" s="74"/>
      <c r="VEX28" s="74"/>
      <c r="VEY28" s="85"/>
      <c r="VEZ28" s="74"/>
      <c r="VFA28" s="74"/>
      <c r="VFB28" s="85"/>
      <c r="VFC28" s="74"/>
      <c r="VFD28" s="74"/>
      <c r="VFE28" s="85"/>
      <c r="VFF28" s="80"/>
      <c r="VFG28" s="80"/>
      <c r="VFH28" s="85"/>
      <c r="VFI28" s="77"/>
      <c r="VFJ28" s="74"/>
      <c r="VFK28" s="74"/>
      <c r="VFL28" s="85"/>
      <c r="VFM28" s="74"/>
      <c r="VFN28" s="74"/>
      <c r="VFO28" s="85"/>
      <c r="VFP28" s="74"/>
      <c r="VFQ28" s="74"/>
      <c r="VFR28" s="85"/>
      <c r="VFS28" s="74"/>
      <c r="VFT28" s="74"/>
      <c r="VFU28" s="85"/>
      <c r="VFV28" s="80"/>
      <c r="VFW28" s="80"/>
      <c r="VFX28" s="85"/>
      <c r="VFY28" s="77"/>
      <c r="VFZ28" s="74"/>
      <c r="VGA28" s="74"/>
      <c r="VGB28" s="85"/>
      <c r="VGC28" s="74"/>
      <c r="VGD28" s="74"/>
      <c r="VGE28" s="85"/>
      <c r="VGF28" s="74"/>
      <c r="VGG28" s="74"/>
      <c r="VGH28" s="85"/>
      <c r="VGI28" s="74"/>
      <c r="VGJ28" s="74"/>
      <c r="VGK28" s="85"/>
      <c r="VGL28" s="80"/>
      <c r="VGM28" s="80"/>
      <c r="VGN28" s="85"/>
      <c r="VGO28" s="77"/>
      <c r="VGP28" s="74"/>
      <c r="VGQ28" s="74"/>
      <c r="VGR28" s="85"/>
      <c r="VGS28" s="74"/>
      <c r="VGT28" s="74"/>
      <c r="VGU28" s="85"/>
      <c r="VGV28" s="74"/>
      <c r="VGW28" s="74"/>
      <c r="VGX28" s="85"/>
      <c r="VGY28" s="74"/>
      <c r="VGZ28" s="74"/>
      <c r="VHA28" s="85"/>
      <c r="VHB28" s="80"/>
      <c r="VHC28" s="80"/>
      <c r="VHD28" s="85"/>
      <c r="VHE28" s="77"/>
      <c r="VHF28" s="74"/>
      <c r="VHG28" s="74"/>
      <c r="VHH28" s="85"/>
      <c r="VHI28" s="74"/>
      <c r="VHJ28" s="74"/>
      <c r="VHK28" s="85"/>
      <c r="VHL28" s="74"/>
      <c r="VHM28" s="74"/>
      <c r="VHN28" s="85"/>
      <c r="VHO28" s="74"/>
      <c r="VHP28" s="74"/>
      <c r="VHQ28" s="85"/>
      <c r="VHR28" s="80"/>
      <c r="VHS28" s="80"/>
      <c r="VHT28" s="85"/>
      <c r="VHU28" s="77"/>
      <c r="VHV28" s="74"/>
      <c r="VHW28" s="74"/>
      <c r="VHX28" s="85"/>
      <c r="VHY28" s="74"/>
      <c r="VHZ28" s="74"/>
      <c r="VIA28" s="85"/>
      <c r="VIB28" s="74"/>
      <c r="VIC28" s="74"/>
      <c r="VID28" s="85"/>
      <c r="VIE28" s="74"/>
      <c r="VIF28" s="74"/>
      <c r="VIG28" s="85"/>
      <c r="VIH28" s="80"/>
      <c r="VII28" s="80"/>
      <c r="VIJ28" s="85"/>
      <c r="VIK28" s="77"/>
      <c r="VIL28" s="74"/>
      <c r="VIM28" s="74"/>
      <c r="VIN28" s="85"/>
      <c r="VIO28" s="74"/>
      <c r="VIP28" s="74"/>
      <c r="VIQ28" s="85"/>
      <c r="VIR28" s="74"/>
      <c r="VIS28" s="74"/>
      <c r="VIT28" s="85"/>
      <c r="VIU28" s="74"/>
      <c r="VIV28" s="74"/>
      <c r="VIW28" s="85"/>
      <c r="VIX28" s="80"/>
      <c r="VIY28" s="80"/>
      <c r="VIZ28" s="85"/>
      <c r="VJA28" s="77"/>
      <c r="VJB28" s="74"/>
      <c r="VJC28" s="74"/>
      <c r="VJD28" s="85"/>
      <c r="VJE28" s="74"/>
      <c r="VJF28" s="74"/>
      <c r="VJG28" s="85"/>
      <c r="VJH28" s="74"/>
      <c r="VJI28" s="74"/>
      <c r="VJJ28" s="85"/>
      <c r="VJK28" s="74"/>
      <c r="VJL28" s="74"/>
      <c r="VJM28" s="85"/>
      <c r="VJN28" s="80"/>
      <c r="VJO28" s="80"/>
      <c r="VJP28" s="85"/>
      <c r="VJQ28" s="77"/>
      <c r="VJR28" s="74"/>
      <c r="VJS28" s="74"/>
      <c r="VJT28" s="85"/>
      <c r="VJU28" s="74"/>
      <c r="VJV28" s="74"/>
      <c r="VJW28" s="85"/>
      <c r="VJX28" s="74"/>
      <c r="VJY28" s="74"/>
      <c r="VJZ28" s="85"/>
      <c r="VKA28" s="74"/>
      <c r="VKB28" s="74"/>
      <c r="VKC28" s="85"/>
      <c r="VKD28" s="80"/>
      <c r="VKE28" s="80"/>
      <c r="VKF28" s="85"/>
      <c r="VKG28" s="77"/>
      <c r="VKH28" s="74"/>
      <c r="VKI28" s="74"/>
      <c r="VKJ28" s="85"/>
      <c r="VKK28" s="74"/>
      <c r="VKL28" s="74"/>
      <c r="VKM28" s="85"/>
      <c r="VKN28" s="74"/>
      <c r="VKO28" s="74"/>
      <c r="VKP28" s="85"/>
      <c r="VKQ28" s="74"/>
      <c r="VKR28" s="74"/>
      <c r="VKS28" s="85"/>
      <c r="VKT28" s="80"/>
      <c r="VKU28" s="80"/>
      <c r="VKV28" s="85"/>
      <c r="VKW28" s="77"/>
      <c r="VKX28" s="74"/>
      <c r="VKY28" s="74"/>
      <c r="VKZ28" s="85"/>
      <c r="VLA28" s="74"/>
      <c r="VLB28" s="74"/>
      <c r="VLC28" s="85"/>
      <c r="VLD28" s="74"/>
      <c r="VLE28" s="74"/>
      <c r="VLF28" s="85"/>
      <c r="VLG28" s="74"/>
      <c r="VLH28" s="74"/>
      <c r="VLI28" s="85"/>
      <c r="VLJ28" s="80"/>
      <c r="VLK28" s="80"/>
      <c r="VLL28" s="85"/>
      <c r="VLM28" s="77"/>
      <c r="VLN28" s="74"/>
      <c r="VLO28" s="74"/>
      <c r="VLP28" s="85"/>
      <c r="VLQ28" s="74"/>
      <c r="VLR28" s="74"/>
      <c r="VLS28" s="85"/>
      <c r="VLT28" s="74"/>
      <c r="VLU28" s="74"/>
      <c r="VLV28" s="85"/>
      <c r="VLW28" s="74"/>
      <c r="VLX28" s="74"/>
      <c r="VLY28" s="85"/>
      <c r="VLZ28" s="80"/>
      <c r="VMA28" s="80"/>
      <c r="VMB28" s="85"/>
      <c r="VMC28" s="77"/>
      <c r="VMD28" s="74"/>
      <c r="VME28" s="74"/>
      <c r="VMF28" s="85"/>
      <c r="VMG28" s="74"/>
      <c r="VMH28" s="74"/>
      <c r="VMI28" s="85"/>
      <c r="VMJ28" s="74"/>
      <c r="VMK28" s="74"/>
      <c r="VML28" s="85"/>
      <c r="VMM28" s="74"/>
      <c r="VMN28" s="74"/>
      <c r="VMO28" s="85"/>
      <c r="VMP28" s="80"/>
      <c r="VMQ28" s="80"/>
      <c r="VMR28" s="85"/>
      <c r="VMS28" s="77"/>
      <c r="VMT28" s="74"/>
      <c r="VMU28" s="74"/>
      <c r="VMV28" s="85"/>
      <c r="VMW28" s="74"/>
      <c r="VMX28" s="74"/>
      <c r="VMY28" s="85"/>
      <c r="VMZ28" s="74"/>
      <c r="VNA28" s="74"/>
      <c r="VNB28" s="85"/>
      <c r="VNC28" s="74"/>
      <c r="VND28" s="74"/>
      <c r="VNE28" s="85"/>
      <c r="VNF28" s="80"/>
      <c r="VNG28" s="80"/>
      <c r="VNH28" s="85"/>
      <c r="VNI28" s="77"/>
      <c r="VNJ28" s="74"/>
      <c r="VNK28" s="74"/>
      <c r="VNL28" s="85"/>
      <c r="VNM28" s="74"/>
      <c r="VNN28" s="74"/>
      <c r="VNO28" s="85"/>
      <c r="VNP28" s="74"/>
      <c r="VNQ28" s="74"/>
      <c r="VNR28" s="85"/>
      <c r="VNS28" s="74"/>
      <c r="VNT28" s="74"/>
      <c r="VNU28" s="85"/>
      <c r="VNV28" s="80"/>
      <c r="VNW28" s="80"/>
      <c r="VNX28" s="85"/>
      <c r="VNY28" s="77"/>
      <c r="VNZ28" s="74"/>
      <c r="VOA28" s="74"/>
      <c r="VOB28" s="85"/>
      <c r="VOC28" s="74"/>
      <c r="VOD28" s="74"/>
      <c r="VOE28" s="85"/>
      <c r="VOF28" s="74"/>
      <c r="VOG28" s="74"/>
      <c r="VOH28" s="85"/>
      <c r="VOI28" s="74"/>
      <c r="VOJ28" s="74"/>
      <c r="VOK28" s="85"/>
      <c r="VOL28" s="80"/>
      <c r="VOM28" s="80"/>
      <c r="VON28" s="85"/>
      <c r="VOO28" s="77"/>
      <c r="VOP28" s="74"/>
      <c r="VOQ28" s="74"/>
      <c r="VOR28" s="85"/>
      <c r="VOS28" s="74"/>
      <c r="VOT28" s="74"/>
      <c r="VOU28" s="85"/>
      <c r="VOV28" s="74"/>
      <c r="VOW28" s="74"/>
      <c r="VOX28" s="85"/>
      <c r="VOY28" s="74"/>
      <c r="VOZ28" s="74"/>
      <c r="VPA28" s="85"/>
      <c r="VPB28" s="80"/>
      <c r="VPC28" s="80"/>
      <c r="VPD28" s="85"/>
      <c r="VPE28" s="77"/>
      <c r="VPF28" s="74"/>
      <c r="VPG28" s="74"/>
      <c r="VPH28" s="85"/>
      <c r="VPI28" s="74"/>
      <c r="VPJ28" s="74"/>
      <c r="VPK28" s="85"/>
      <c r="VPL28" s="74"/>
      <c r="VPM28" s="74"/>
      <c r="VPN28" s="85"/>
      <c r="VPO28" s="74"/>
      <c r="VPP28" s="74"/>
      <c r="VPQ28" s="85"/>
      <c r="VPR28" s="80"/>
      <c r="VPS28" s="80"/>
      <c r="VPT28" s="85"/>
      <c r="VPU28" s="77"/>
      <c r="VPV28" s="74"/>
      <c r="VPW28" s="74"/>
      <c r="VPX28" s="85"/>
      <c r="VPY28" s="74"/>
      <c r="VPZ28" s="74"/>
      <c r="VQA28" s="85"/>
      <c r="VQB28" s="74"/>
      <c r="VQC28" s="74"/>
      <c r="VQD28" s="85"/>
      <c r="VQE28" s="74"/>
      <c r="VQF28" s="74"/>
      <c r="VQG28" s="85"/>
      <c r="VQH28" s="80"/>
      <c r="VQI28" s="80"/>
      <c r="VQJ28" s="85"/>
      <c r="VQK28" s="77"/>
      <c r="VQL28" s="74"/>
      <c r="VQM28" s="74"/>
      <c r="VQN28" s="85"/>
      <c r="VQO28" s="74"/>
      <c r="VQP28" s="74"/>
      <c r="VQQ28" s="85"/>
      <c r="VQR28" s="74"/>
      <c r="VQS28" s="74"/>
      <c r="VQT28" s="85"/>
      <c r="VQU28" s="74"/>
      <c r="VQV28" s="74"/>
      <c r="VQW28" s="85"/>
      <c r="VQX28" s="80"/>
      <c r="VQY28" s="80"/>
      <c r="VQZ28" s="85"/>
      <c r="VRA28" s="77"/>
      <c r="VRB28" s="74"/>
      <c r="VRC28" s="74"/>
      <c r="VRD28" s="85"/>
      <c r="VRE28" s="74"/>
      <c r="VRF28" s="74"/>
      <c r="VRG28" s="85"/>
      <c r="VRH28" s="74"/>
      <c r="VRI28" s="74"/>
      <c r="VRJ28" s="85"/>
      <c r="VRK28" s="74"/>
      <c r="VRL28" s="74"/>
      <c r="VRM28" s="85"/>
      <c r="VRN28" s="80"/>
      <c r="VRO28" s="80"/>
      <c r="VRP28" s="85"/>
      <c r="VRQ28" s="77"/>
      <c r="VRR28" s="74"/>
      <c r="VRS28" s="74"/>
      <c r="VRT28" s="85"/>
      <c r="VRU28" s="74"/>
      <c r="VRV28" s="74"/>
      <c r="VRW28" s="85"/>
      <c r="VRX28" s="74"/>
      <c r="VRY28" s="74"/>
      <c r="VRZ28" s="85"/>
      <c r="VSA28" s="74"/>
      <c r="VSB28" s="74"/>
      <c r="VSC28" s="85"/>
      <c r="VSD28" s="80"/>
      <c r="VSE28" s="80"/>
      <c r="VSF28" s="85"/>
      <c r="VSG28" s="77"/>
      <c r="VSH28" s="74"/>
      <c r="VSI28" s="74"/>
      <c r="VSJ28" s="85"/>
      <c r="VSK28" s="74"/>
      <c r="VSL28" s="74"/>
      <c r="VSM28" s="85"/>
      <c r="VSN28" s="74"/>
      <c r="VSO28" s="74"/>
      <c r="VSP28" s="85"/>
      <c r="VSQ28" s="74"/>
      <c r="VSR28" s="74"/>
      <c r="VSS28" s="85"/>
      <c r="VST28" s="80"/>
      <c r="VSU28" s="80"/>
      <c r="VSV28" s="85"/>
      <c r="VSW28" s="77"/>
      <c r="VSX28" s="74"/>
      <c r="VSY28" s="74"/>
      <c r="VSZ28" s="85"/>
      <c r="VTA28" s="74"/>
      <c r="VTB28" s="74"/>
      <c r="VTC28" s="85"/>
      <c r="VTD28" s="74"/>
      <c r="VTE28" s="74"/>
      <c r="VTF28" s="85"/>
      <c r="VTG28" s="74"/>
      <c r="VTH28" s="74"/>
      <c r="VTI28" s="85"/>
      <c r="VTJ28" s="80"/>
      <c r="VTK28" s="80"/>
      <c r="VTL28" s="85"/>
      <c r="VTM28" s="77"/>
      <c r="VTN28" s="74"/>
      <c r="VTO28" s="74"/>
      <c r="VTP28" s="85"/>
      <c r="VTQ28" s="74"/>
      <c r="VTR28" s="74"/>
      <c r="VTS28" s="85"/>
      <c r="VTT28" s="74"/>
      <c r="VTU28" s="74"/>
      <c r="VTV28" s="85"/>
      <c r="VTW28" s="74"/>
      <c r="VTX28" s="74"/>
      <c r="VTY28" s="85"/>
      <c r="VTZ28" s="80"/>
      <c r="VUA28" s="80"/>
      <c r="VUB28" s="85"/>
      <c r="VUC28" s="77"/>
      <c r="VUD28" s="74"/>
      <c r="VUE28" s="74"/>
      <c r="VUF28" s="85"/>
      <c r="VUG28" s="74"/>
      <c r="VUH28" s="74"/>
      <c r="VUI28" s="85"/>
      <c r="VUJ28" s="74"/>
      <c r="VUK28" s="74"/>
      <c r="VUL28" s="85"/>
      <c r="VUM28" s="74"/>
      <c r="VUN28" s="74"/>
      <c r="VUO28" s="85"/>
      <c r="VUP28" s="80"/>
      <c r="VUQ28" s="80"/>
      <c r="VUR28" s="85"/>
      <c r="VUS28" s="77"/>
      <c r="VUT28" s="74"/>
      <c r="VUU28" s="74"/>
      <c r="VUV28" s="85"/>
      <c r="VUW28" s="74"/>
      <c r="VUX28" s="74"/>
      <c r="VUY28" s="85"/>
      <c r="VUZ28" s="74"/>
      <c r="VVA28" s="74"/>
      <c r="VVB28" s="85"/>
      <c r="VVC28" s="74"/>
      <c r="VVD28" s="74"/>
      <c r="VVE28" s="85"/>
      <c r="VVF28" s="80"/>
      <c r="VVG28" s="80"/>
      <c r="VVH28" s="85"/>
      <c r="VVI28" s="77"/>
      <c r="VVJ28" s="74"/>
      <c r="VVK28" s="74"/>
      <c r="VVL28" s="85"/>
      <c r="VVM28" s="74"/>
      <c r="VVN28" s="74"/>
      <c r="VVO28" s="85"/>
      <c r="VVP28" s="74"/>
      <c r="VVQ28" s="74"/>
      <c r="VVR28" s="85"/>
      <c r="VVS28" s="74"/>
      <c r="VVT28" s="74"/>
      <c r="VVU28" s="85"/>
      <c r="VVV28" s="80"/>
      <c r="VVW28" s="80"/>
      <c r="VVX28" s="85"/>
      <c r="VVY28" s="77"/>
      <c r="VVZ28" s="74"/>
      <c r="VWA28" s="74"/>
      <c r="VWB28" s="85"/>
      <c r="VWC28" s="74"/>
      <c r="VWD28" s="74"/>
      <c r="VWE28" s="85"/>
      <c r="VWF28" s="74"/>
      <c r="VWG28" s="74"/>
      <c r="VWH28" s="85"/>
      <c r="VWI28" s="74"/>
      <c r="VWJ28" s="74"/>
      <c r="VWK28" s="85"/>
      <c r="VWL28" s="80"/>
      <c r="VWM28" s="80"/>
      <c r="VWN28" s="85"/>
      <c r="VWO28" s="77"/>
      <c r="VWP28" s="74"/>
      <c r="VWQ28" s="74"/>
      <c r="VWR28" s="85"/>
      <c r="VWS28" s="74"/>
      <c r="VWT28" s="74"/>
      <c r="VWU28" s="85"/>
      <c r="VWV28" s="74"/>
      <c r="VWW28" s="74"/>
      <c r="VWX28" s="85"/>
      <c r="VWY28" s="74"/>
      <c r="VWZ28" s="74"/>
      <c r="VXA28" s="85"/>
      <c r="VXB28" s="80"/>
      <c r="VXC28" s="80"/>
      <c r="VXD28" s="85"/>
      <c r="VXE28" s="77"/>
      <c r="VXF28" s="74"/>
      <c r="VXG28" s="74"/>
      <c r="VXH28" s="85"/>
      <c r="VXI28" s="74"/>
      <c r="VXJ28" s="74"/>
      <c r="VXK28" s="85"/>
      <c r="VXL28" s="74"/>
      <c r="VXM28" s="74"/>
      <c r="VXN28" s="85"/>
      <c r="VXO28" s="74"/>
      <c r="VXP28" s="74"/>
      <c r="VXQ28" s="85"/>
      <c r="VXR28" s="80"/>
      <c r="VXS28" s="80"/>
      <c r="VXT28" s="85"/>
      <c r="VXU28" s="77"/>
      <c r="VXV28" s="74"/>
      <c r="VXW28" s="74"/>
      <c r="VXX28" s="85"/>
      <c r="VXY28" s="74"/>
      <c r="VXZ28" s="74"/>
      <c r="VYA28" s="85"/>
      <c r="VYB28" s="74"/>
      <c r="VYC28" s="74"/>
      <c r="VYD28" s="85"/>
      <c r="VYE28" s="74"/>
      <c r="VYF28" s="74"/>
      <c r="VYG28" s="85"/>
      <c r="VYH28" s="80"/>
      <c r="VYI28" s="80"/>
      <c r="VYJ28" s="85"/>
      <c r="VYK28" s="77"/>
      <c r="VYL28" s="74"/>
      <c r="VYM28" s="74"/>
      <c r="VYN28" s="85"/>
      <c r="VYO28" s="74"/>
      <c r="VYP28" s="74"/>
      <c r="VYQ28" s="85"/>
      <c r="VYR28" s="74"/>
      <c r="VYS28" s="74"/>
      <c r="VYT28" s="85"/>
      <c r="VYU28" s="74"/>
      <c r="VYV28" s="74"/>
      <c r="VYW28" s="85"/>
      <c r="VYX28" s="80"/>
      <c r="VYY28" s="80"/>
      <c r="VYZ28" s="85"/>
      <c r="VZA28" s="77"/>
      <c r="VZB28" s="74"/>
      <c r="VZC28" s="74"/>
      <c r="VZD28" s="85"/>
      <c r="VZE28" s="74"/>
      <c r="VZF28" s="74"/>
      <c r="VZG28" s="85"/>
      <c r="VZH28" s="74"/>
      <c r="VZI28" s="74"/>
      <c r="VZJ28" s="85"/>
      <c r="VZK28" s="74"/>
      <c r="VZL28" s="74"/>
      <c r="VZM28" s="85"/>
      <c r="VZN28" s="80"/>
      <c r="VZO28" s="80"/>
      <c r="VZP28" s="85"/>
      <c r="VZQ28" s="77"/>
      <c r="VZR28" s="74"/>
      <c r="VZS28" s="74"/>
      <c r="VZT28" s="85"/>
      <c r="VZU28" s="74"/>
      <c r="VZV28" s="74"/>
      <c r="VZW28" s="85"/>
      <c r="VZX28" s="74"/>
      <c r="VZY28" s="74"/>
      <c r="VZZ28" s="85"/>
      <c r="WAA28" s="74"/>
      <c r="WAB28" s="74"/>
      <c r="WAC28" s="85"/>
      <c r="WAD28" s="80"/>
      <c r="WAE28" s="80"/>
      <c r="WAF28" s="85"/>
      <c r="WAG28" s="77"/>
      <c r="WAH28" s="74"/>
      <c r="WAI28" s="74"/>
      <c r="WAJ28" s="85"/>
      <c r="WAK28" s="74"/>
      <c r="WAL28" s="74"/>
      <c r="WAM28" s="85"/>
      <c r="WAN28" s="74"/>
      <c r="WAO28" s="74"/>
      <c r="WAP28" s="85"/>
      <c r="WAQ28" s="74"/>
      <c r="WAR28" s="74"/>
      <c r="WAS28" s="85"/>
      <c r="WAT28" s="80"/>
      <c r="WAU28" s="80"/>
      <c r="WAV28" s="85"/>
      <c r="WAW28" s="77"/>
      <c r="WAX28" s="74"/>
      <c r="WAY28" s="74"/>
      <c r="WAZ28" s="85"/>
      <c r="WBA28" s="74"/>
      <c r="WBB28" s="74"/>
      <c r="WBC28" s="85"/>
      <c r="WBD28" s="74"/>
      <c r="WBE28" s="74"/>
      <c r="WBF28" s="85"/>
      <c r="WBG28" s="74"/>
      <c r="WBH28" s="74"/>
      <c r="WBI28" s="85"/>
      <c r="WBJ28" s="80"/>
      <c r="WBK28" s="80"/>
      <c r="WBL28" s="85"/>
      <c r="WBM28" s="77"/>
      <c r="WBN28" s="74"/>
      <c r="WBO28" s="74"/>
      <c r="WBP28" s="85"/>
      <c r="WBQ28" s="74"/>
      <c r="WBR28" s="74"/>
      <c r="WBS28" s="85"/>
      <c r="WBT28" s="74"/>
      <c r="WBU28" s="74"/>
      <c r="WBV28" s="85"/>
      <c r="WBW28" s="74"/>
      <c r="WBX28" s="74"/>
      <c r="WBY28" s="85"/>
      <c r="WBZ28" s="80"/>
      <c r="WCA28" s="80"/>
      <c r="WCB28" s="85"/>
      <c r="WCC28" s="77"/>
      <c r="WCD28" s="74"/>
      <c r="WCE28" s="74"/>
      <c r="WCF28" s="85"/>
      <c r="WCG28" s="74"/>
      <c r="WCH28" s="74"/>
      <c r="WCI28" s="85"/>
      <c r="WCJ28" s="74"/>
      <c r="WCK28" s="74"/>
      <c r="WCL28" s="85"/>
      <c r="WCM28" s="74"/>
      <c r="WCN28" s="74"/>
      <c r="WCO28" s="85"/>
      <c r="WCP28" s="80"/>
      <c r="WCQ28" s="80"/>
      <c r="WCR28" s="85"/>
      <c r="WCS28" s="77"/>
      <c r="WCT28" s="74"/>
      <c r="WCU28" s="74"/>
      <c r="WCV28" s="85"/>
      <c r="WCW28" s="74"/>
      <c r="WCX28" s="74"/>
      <c r="WCY28" s="85"/>
      <c r="WCZ28" s="74"/>
      <c r="WDA28" s="74"/>
      <c r="WDB28" s="85"/>
      <c r="WDC28" s="74"/>
      <c r="WDD28" s="74"/>
      <c r="WDE28" s="85"/>
      <c r="WDF28" s="80"/>
      <c r="WDG28" s="80"/>
      <c r="WDH28" s="85"/>
      <c r="WDI28" s="77"/>
      <c r="WDJ28" s="74"/>
      <c r="WDK28" s="74"/>
      <c r="WDL28" s="85"/>
      <c r="WDM28" s="74"/>
      <c r="WDN28" s="74"/>
      <c r="WDO28" s="85"/>
      <c r="WDP28" s="74"/>
      <c r="WDQ28" s="74"/>
      <c r="WDR28" s="85"/>
      <c r="WDS28" s="74"/>
      <c r="WDT28" s="74"/>
      <c r="WDU28" s="85"/>
      <c r="WDV28" s="80"/>
      <c r="WDW28" s="80"/>
      <c r="WDX28" s="85"/>
      <c r="WDY28" s="77"/>
      <c r="WDZ28" s="74"/>
      <c r="WEA28" s="74"/>
      <c r="WEB28" s="85"/>
      <c r="WEC28" s="74"/>
      <c r="WED28" s="74"/>
      <c r="WEE28" s="85"/>
      <c r="WEF28" s="74"/>
      <c r="WEG28" s="74"/>
      <c r="WEH28" s="85"/>
      <c r="WEI28" s="74"/>
      <c r="WEJ28" s="74"/>
      <c r="WEK28" s="85"/>
      <c r="WEL28" s="80"/>
      <c r="WEM28" s="80"/>
      <c r="WEN28" s="85"/>
      <c r="WEO28" s="77"/>
      <c r="WEP28" s="74"/>
      <c r="WEQ28" s="74"/>
      <c r="WER28" s="85"/>
      <c r="WES28" s="74"/>
      <c r="WET28" s="74"/>
      <c r="WEU28" s="85"/>
      <c r="WEV28" s="74"/>
      <c r="WEW28" s="74"/>
      <c r="WEX28" s="85"/>
      <c r="WEY28" s="74"/>
      <c r="WEZ28" s="74"/>
      <c r="WFA28" s="85"/>
      <c r="WFB28" s="80"/>
      <c r="WFC28" s="80"/>
      <c r="WFD28" s="85"/>
      <c r="WFE28" s="77"/>
      <c r="WFF28" s="74"/>
      <c r="WFG28" s="74"/>
      <c r="WFH28" s="85"/>
      <c r="WFI28" s="74"/>
      <c r="WFJ28" s="74"/>
      <c r="WFK28" s="85"/>
      <c r="WFL28" s="74"/>
      <c r="WFM28" s="74"/>
      <c r="WFN28" s="85"/>
      <c r="WFO28" s="74"/>
      <c r="WFP28" s="74"/>
      <c r="WFQ28" s="85"/>
      <c r="WFR28" s="80"/>
      <c r="WFS28" s="80"/>
      <c r="WFT28" s="85"/>
      <c r="WFU28" s="77"/>
      <c r="WFV28" s="74"/>
      <c r="WFW28" s="74"/>
      <c r="WFX28" s="85"/>
      <c r="WFY28" s="74"/>
      <c r="WFZ28" s="74"/>
      <c r="WGA28" s="85"/>
      <c r="WGB28" s="74"/>
      <c r="WGC28" s="74"/>
      <c r="WGD28" s="85"/>
      <c r="WGE28" s="74"/>
      <c r="WGF28" s="74"/>
      <c r="WGG28" s="85"/>
      <c r="WGH28" s="80"/>
      <c r="WGI28" s="80"/>
      <c r="WGJ28" s="85"/>
      <c r="WGK28" s="77"/>
      <c r="WGL28" s="74"/>
      <c r="WGM28" s="74"/>
      <c r="WGN28" s="85"/>
      <c r="WGO28" s="74"/>
      <c r="WGP28" s="74"/>
      <c r="WGQ28" s="85"/>
      <c r="WGR28" s="74"/>
      <c r="WGS28" s="74"/>
      <c r="WGT28" s="85"/>
      <c r="WGU28" s="74"/>
      <c r="WGV28" s="74"/>
      <c r="WGW28" s="85"/>
      <c r="WGX28" s="80"/>
      <c r="WGY28" s="80"/>
      <c r="WGZ28" s="85"/>
      <c r="WHA28" s="77"/>
      <c r="WHB28" s="74"/>
      <c r="WHC28" s="74"/>
      <c r="WHD28" s="85"/>
      <c r="WHE28" s="74"/>
      <c r="WHF28" s="74"/>
      <c r="WHG28" s="85"/>
      <c r="WHH28" s="74"/>
      <c r="WHI28" s="74"/>
      <c r="WHJ28" s="85"/>
      <c r="WHK28" s="74"/>
      <c r="WHL28" s="74"/>
      <c r="WHM28" s="85"/>
      <c r="WHN28" s="80"/>
      <c r="WHO28" s="80"/>
      <c r="WHP28" s="85"/>
      <c r="WHQ28" s="77"/>
      <c r="WHR28" s="74"/>
      <c r="WHS28" s="74"/>
      <c r="WHT28" s="85"/>
      <c r="WHU28" s="74"/>
      <c r="WHV28" s="74"/>
      <c r="WHW28" s="85"/>
      <c r="WHX28" s="74"/>
      <c r="WHY28" s="74"/>
      <c r="WHZ28" s="85"/>
      <c r="WIA28" s="74"/>
      <c r="WIB28" s="74"/>
      <c r="WIC28" s="85"/>
      <c r="WID28" s="80"/>
      <c r="WIE28" s="80"/>
      <c r="WIF28" s="85"/>
      <c r="WIG28" s="77"/>
      <c r="WIH28" s="74"/>
      <c r="WII28" s="74"/>
      <c r="WIJ28" s="85"/>
      <c r="WIK28" s="74"/>
      <c r="WIL28" s="74"/>
      <c r="WIM28" s="85"/>
      <c r="WIN28" s="74"/>
      <c r="WIO28" s="74"/>
      <c r="WIP28" s="85"/>
      <c r="WIQ28" s="74"/>
      <c r="WIR28" s="74"/>
      <c r="WIS28" s="85"/>
      <c r="WIT28" s="80"/>
      <c r="WIU28" s="80"/>
      <c r="WIV28" s="85"/>
      <c r="WIW28" s="77"/>
      <c r="WIX28" s="74"/>
      <c r="WIY28" s="74"/>
      <c r="WIZ28" s="85"/>
      <c r="WJA28" s="74"/>
      <c r="WJB28" s="74"/>
      <c r="WJC28" s="85"/>
      <c r="WJD28" s="74"/>
      <c r="WJE28" s="74"/>
      <c r="WJF28" s="85"/>
      <c r="WJG28" s="74"/>
      <c r="WJH28" s="74"/>
      <c r="WJI28" s="85"/>
      <c r="WJJ28" s="80"/>
      <c r="WJK28" s="80"/>
      <c r="WJL28" s="85"/>
      <c r="WJM28" s="77"/>
      <c r="WJN28" s="74"/>
      <c r="WJO28" s="74"/>
      <c r="WJP28" s="85"/>
      <c r="WJQ28" s="74"/>
      <c r="WJR28" s="74"/>
      <c r="WJS28" s="85"/>
      <c r="WJT28" s="74"/>
      <c r="WJU28" s="74"/>
      <c r="WJV28" s="85"/>
      <c r="WJW28" s="74"/>
      <c r="WJX28" s="74"/>
      <c r="WJY28" s="85"/>
      <c r="WJZ28" s="80"/>
      <c r="WKA28" s="80"/>
      <c r="WKB28" s="85"/>
      <c r="WKC28" s="77"/>
      <c r="WKD28" s="74"/>
      <c r="WKE28" s="74"/>
      <c r="WKF28" s="85"/>
      <c r="WKG28" s="74"/>
      <c r="WKH28" s="74"/>
      <c r="WKI28" s="85"/>
      <c r="WKJ28" s="74"/>
      <c r="WKK28" s="74"/>
      <c r="WKL28" s="85"/>
      <c r="WKM28" s="74"/>
      <c r="WKN28" s="74"/>
      <c r="WKO28" s="85"/>
      <c r="WKP28" s="80"/>
      <c r="WKQ28" s="80"/>
      <c r="WKR28" s="85"/>
      <c r="WKS28" s="77"/>
      <c r="WKT28" s="74"/>
      <c r="WKU28" s="74"/>
      <c r="WKV28" s="85"/>
      <c r="WKW28" s="74"/>
      <c r="WKX28" s="74"/>
      <c r="WKY28" s="85"/>
      <c r="WKZ28" s="74"/>
      <c r="WLA28" s="74"/>
      <c r="WLB28" s="85"/>
      <c r="WLC28" s="74"/>
      <c r="WLD28" s="74"/>
      <c r="WLE28" s="85"/>
      <c r="WLF28" s="80"/>
      <c r="WLG28" s="80"/>
      <c r="WLH28" s="85"/>
      <c r="WLI28" s="77"/>
      <c r="WLJ28" s="74"/>
      <c r="WLK28" s="74"/>
      <c r="WLL28" s="85"/>
      <c r="WLM28" s="74"/>
      <c r="WLN28" s="74"/>
      <c r="WLO28" s="85"/>
      <c r="WLP28" s="74"/>
      <c r="WLQ28" s="74"/>
      <c r="WLR28" s="85"/>
      <c r="WLS28" s="74"/>
      <c r="WLT28" s="74"/>
      <c r="WLU28" s="85"/>
      <c r="WLV28" s="80"/>
      <c r="WLW28" s="80"/>
      <c r="WLX28" s="85"/>
      <c r="WLY28" s="77"/>
      <c r="WLZ28" s="74"/>
      <c r="WMA28" s="74"/>
      <c r="WMB28" s="85"/>
      <c r="WMC28" s="74"/>
      <c r="WMD28" s="74"/>
      <c r="WME28" s="85"/>
      <c r="WMF28" s="74"/>
      <c r="WMG28" s="74"/>
      <c r="WMH28" s="85"/>
      <c r="WMI28" s="74"/>
      <c r="WMJ28" s="74"/>
      <c r="WMK28" s="85"/>
      <c r="WML28" s="80"/>
      <c r="WMM28" s="80"/>
      <c r="WMN28" s="85"/>
      <c r="WMO28" s="77"/>
      <c r="WMP28" s="74"/>
      <c r="WMQ28" s="74"/>
      <c r="WMR28" s="85"/>
      <c r="WMS28" s="74"/>
      <c r="WMT28" s="74"/>
      <c r="WMU28" s="85"/>
      <c r="WMV28" s="74"/>
      <c r="WMW28" s="74"/>
      <c r="WMX28" s="85"/>
      <c r="WMY28" s="74"/>
      <c r="WMZ28" s="74"/>
      <c r="WNA28" s="85"/>
      <c r="WNB28" s="80"/>
      <c r="WNC28" s="80"/>
      <c r="WND28" s="85"/>
      <c r="WNE28" s="77"/>
      <c r="WNF28" s="74"/>
      <c r="WNG28" s="74"/>
      <c r="WNH28" s="85"/>
      <c r="WNI28" s="74"/>
      <c r="WNJ28" s="74"/>
      <c r="WNK28" s="85"/>
      <c r="WNL28" s="74"/>
      <c r="WNM28" s="74"/>
      <c r="WNN28" s="85"/>
      <c r="WNO28" s="74"/>
      <c r="WNP28" s="74"/>
      <c r="WNQ28" s="85"/>
      <c r="WNR28" s="80"/>
      <c r="WNS28" s="80"/>
      <c r="WNT28" s="85"/>
      <c r="WNU28" s="77"/>
      <c r="WNV28" s="74"/>
      <c r="WNW28" s="74"/>
      <c r="WNX28" s="85"/>
      <c r="WNY28" s="74"/>
      <c r="WNZ28" s="74"/>
      <c r="WOA28" s="85"/>
      <c r="WOB28" s="74"/>
      <c r="WOC28" s="74"/>
      <c r="WOD28" s="85"/>
      <c r="WOE28" s="74"/>
      <c r="WOF28" s="74"/>
      <c r="WOG28" s="85"/>
      <c r="WOH28" s="80"/>
      <c r="WOI28" s="80"/>
      <c r="WOJ28" s="85"/>
      <c r="WOK28" s="77"/>
      <c r="WOL28" s="74"/>
      <c r="WOM28" s="74"/>
      <c r="WON28" s="85"/>
      <c r="WOO28" s="74"/>
      <c r="WOP28" s="74"/>
      <c r="WOQ28" s="85"/>
      <c r="WOR28" s="74"/>
      <c r="WOS28" s="74"/>
      <c r="WOT28" s="85"/>
      <c r="WOU28" s="74"/>
      <c r="WOV28" s="74"/>
      <c r="WOW28" s="85"/>
      <c r="WOX28" s="80"/>
      <c r="WOY28" s="80"/>
      <c r="WOZ28" s="85"/>
      <c r="WPA28" s="77"/>
      <c r="WPB28" s="74"/>
      <c r="WPC28" s="74"/>
      <c r="WPD28" s="85"/>
      <c r="WPE28" s="74"/>
      <c r="WPF28" s="74"/>
      <c r="WPG28" s="85"/>
      <c r="WPH28" s="74"/>
      <c r="WPI28" s="74"/>
      <c r="WPJ28" s="85"/>
      <c r="WPK28" s="74"/>
      <c r="WPL28" s="74"/>
      <c r="WPM28" s="85"/>
      <c r="WPN28" s="80"/>
      <c r="WPO28" s="80"/>
      <c r="WPP28" s="85"/>
      <c r="WPQ28" s="77"/>
      <c r="WPR28" s="74"/>
      <c r="WPS28" s="74"/>
      <c r="WPT28" s="85"/>
      <c r="WPU28" s="74"/>
      <c r="WPV28" s="74"/>
      <c r="WPW28" s="85"/>
      <c r="WPX28" s="74"/>
      <c r="WPY28" s="74"/>
      <c r="WPZ28" s="85"/>
      <c r="WQA28" s="74"/>
      <c r="WQB28" s="74"/>
      <c r="WQC28" s="85"/>
      <c r="WQD28" s="80"/>
      <c r="WQE28" s="80"/>
      <c r="WQF28" s="85"/>
      <c r="WQG28" s="77"/>
      <c r="WQH28" s="74"/>
      <c r="WQI28" s="74"/>
      <c r="WQJ28" s="85"/>
      <c r="WQK28" s="74"/>
      <c r="WQL28" s="74"/>
      <c r="WQM28" s="85"/>
      <c r="WQN28" s="74"/>
      <c r="WQO28" s="74"/>
      <c r="WQP28" s="85"/>
      <c r="WQQ28" s="74"/>
      <c r="WQR28" s="74"/>
      <c r="WQS28" s="85"/>
      <c r="WQT28" s="80"/>
      <c r="WQU28" s="80"/>
      <c r="WQV28" s="85"/>
      <c r="WQW28" s="77"/>
      <c r="WQX28" s="74"/>
      <c r="WQY28" s="74"/>
      <c r="WQZ28" s="85"/>
      <c r="WRA28" s="74"/>
      <c r="WRB28" s="74"/>
      <c r="WRC28" s="85"/>
      <c r="WRD28" s="74"/>
      <c r="WRE28" s="74"/>
      <c r="WRF28" s="85"/>
      <c r="WRG28" s="74"/>
      <c r="WRH28" s="74"/>
      <c r="WRI28" s="85"/>
      <c r="WRJ28" s="80"/>
      <c r="WRK28" s="80"/>
      <c r="WRL28" s="85"/>
      <c r="WRM28" s="77"/>
      <c r="WRN28" s="74"/>
      <c r="WRO28" s="74"/>
      <c r="WRP28" s="85"/>
      <c r="WRQ28" s="74"/>
      <c r="WRR28" s="74"/>
      <c r="WRS28" s="85"/>
      <c r="WRT28" s="74"/>
      <c r="WRU28" s="74"/>
      <c r="WRV28" s="85"/>
      <c r="WRW28" s="74"/>
      <c r="WRX28" s="74"/>
      <c r="WRY28" s="85"/>
      <c r="WRZ28" s="80"/>
      <c r="WSA28" s="80"/>
      <c r="WSB28" s="85"/>
      <c r="WSC28" s="77"/>
      <c r="WSD28" s="74"/>
      <c r="WSE28" s="74"/>
      <c r="WSF28" s="85"/>
      <c r="WSG28" s="74"/>
      <c r="WSH28" s="74"/>
      <c r="WSI28" s="85"/>
      <c r="WSJ28" s="74"/>
      <c r="WSK28" s="74"/>
      <c r="WSL28" s="85"/>
      <c r="WSM28" s="74"/>
      <c r="WSN28" s="74"/>
      <c r="WSO28" s="85"/>
      <c r="WSP28" s="80"/>
      <c r="WSQ28" s="80"/>
      <c r="WSR28" s="85"/>
      <c r="WSS28" s="77"/>
      <c r="WST28" s="74"/>
      <c r="WSU28" s="74"/>
      <c r="WSV28" s="85"/>
      <c r="WSW28" s="74"/>
      <c r="WSX28" s="74"/>
      <c r="WSY28" s="85"/>
      <c r="WSZ28" s="74"/>
      <c r="WTA28" s="74"/>
      <c r="WTB28" s="85"/>
      <c r="WTC28" s="74"/>
      <c r="WTD28" s="74"/>
      <c r="WTE28" s="85"/>
      <c r="WTF28" s="80"/>
      <c r="WTG28" s="80"/>
      <c r="WTH28" s="85"/>
      <c r="WTI28" s="77"/>
      <c r="WTJ28" s="74"/>
      <c r="WTK28" s="74"/>
      <c r="WTL28" s="85"/>
      <c r="WTM28" s="74"/>
      <c r="WTN28" s="74"/>
      <c r="WTO28" s="85"/>
      <c r="WTP28" s="74"/>
      <c r="WTQ28" s="74"/>
      <c r="WTR28" s="85"/>
      <c r="WTS28" s="74"/>
      <c r="WTT28" s="74"/>
      <c r="WTU28" s="85"/>
      <c r="WTV28" s="80"/>
      <c r="WTW28" s="80"/>
      <c r="WTX28" s="85"/>
      <c r="WTY28" s="77"/>
      <c r="WTZ28" s="74"/>
      <c r="WUA28" s="74"/>
      <c r="WUB28" s="85"/>
      <c r="WUC28" s="74"/>
      <c r="WUD28" s="74"/>
      <c r="WUE28" s="85"/>
      <c r="WUF28" s="74"/>
      <c r="WUG28" s="74"/>
      <c r="WUH28" s="85"/>
      <c r="WUI28" s="74"/>
      <c r="WUJ28" s="74"/>
      <c r="WUK28" s="85"/>
      <c r="WUL28" s="80"/>
      <c r="WUM28" s="80"/>
      <c r="WUN28" s="85"/>
      <c r="WUO28" s="77"/>
      <c r="WUP28" s="74"/>
      <c r="WUQ28" s="74"/>
      <c r="WUR28" s="85"/>
      <c r="WUS28" s="74"/>
      <c r="WUT28" s="74"/>
      <c r="WUU28" s="85"/>
      <c r="WUV28" s="74"/>
      <c r="WUW28" s="74"/>
      <c r="WUX28" s="85"/>
      <c r="WUY28" s="74"/>
      <c r="WUZ28" s="74"/>
      <c r="WVA28" s="85"/>
      <c r="WVB28" s="80"/>
      <c r="WVC28" s="80"/>
      <c r="WVD28" s="85"/>
      <c r="WVE28" s="77"/>
      <c r="WVF28" s="74"/>
      <c r="WVG28" s="74"/>
      <c r="WVH28" s="85"/>
      <c r="WVI28" s="74"/>
      <c r="WVJ28" s="74"/>
      <c r="WVK28" s="85"/>
      <c r="WVL28" s="74"/>
      <c r="WVM28" s="74"/>
      <c r="WVN28" s="85"/>
      <c r="WVO28" s="74"/>
      <c r="WVP28" s="74"/>
      <c r="WVQ28" s="85"/>
      <c r="WVR28" s="80"/>
      <c r="WVS28" s="80"/>
      <c r="WVT28" s="85"/>
      <c r="WVU28" s="77"/>
      <c r="WVV28" s="74"/>
      <c r="WVW28" s="74"/>
      <c r="WVX28" s="85"/>
      <c r="WVY28" s="74"/>
      <c r="WVZ28" s="74"/>
      <c r="WWA28" s="85"/>
      <c r="WWB28" s="74"/>
      <c r="WWC28" s="74"/>
      <c r="WWD28" s="85"/>
      <c r="WWE28" s="74"/>
      <c r="WWF28" s="74"/>
      <c r="WWG28" s="85"/>
      <c r="WWH28" s="80"/>
      <c r="WWI28" s="80"/>
      <c r="WWJ28" s="85"/>
      <c r="WWK28" s="77"/>
      <c r="WWL28" s="74"/>
      <c r="WWM28" s="74"/>
      <c r="WWN28" s="85"/>
      <c r="WWO28" s="74"/>
      <c r="WWP28" s="74"/>
      <c r="WWQ28" s="85"/>
      <c r="WWR28" s="74"/>
      <c r="WWS28" s="74"/>
      <c r="WWT28" s="85"/>
      <c r="WWU28" s="74"/>
      <c r="WWV28" s="74"/>
      <c r="WWW28" s="85"/>
      <c r="WWX28" s="80"/>
      <c r="WWY28" s="80"/>
      <c r="WWZ28" s="85"/>
      <c r="WXA28" s="77"/>
      <c r="WXB28" s="74"/>
      <c r="WXC28" s="74"/>
      <c r="WXD28" s="85"/>
      <c r="WXE28" s="74"/>
      <c r="WXF28" s="74"/>
      <c r="WXG28" s="85"/>
      <c r="WXH28" s="74"/>
      <c r="WXI28" s="74"/>
      <c r="WXJ28" s="85"/>
      <c r="WXK28" s="74"/>
      <c r="WXL28" s="74"/>
      <c r="WXM28" s="85"/>
      <c r="WXN28" s="80"/>
      <c r="WXO28" s="80"/>
      <c r="WXP28" s="85"/>
      <c r="WXQ28" s="77"/>
      <c r="WXR28" s="74"/>
      <c r="WXS28" s="74"/>
      <c r="WXT28" s="85"/>
      <c r="WXU28" s="74"/>
      <c r="WXV28" s="74"/>
      <c r="WXW28" s="85"/>
      <c r="WXX28" s="74"/>
      <c r="WXY28" s="74"/>
      <c r="WXZ28" s="85"/>
      <c r="WYA28" s="74"/>
      <c r="WYB28" s="74"/>
      <c r="WYC28" s="85"/>
      <c r="WYD28" s="80"/>
      <c r="WYE28" s="80"/>
      <c r="WYF28" s="85"/>
      <c r="WYG28" s="77"/>
      <c r="WYH28" s="74"/>
      <c r="WYI28" s="74"/>
      <c r="WYJ28" s="85"/>
      <c r="WYK28" s="74"/>
      <c r="WYL28" s="74"/>
      <c r="WYM28" s="85"/>
      <c r="WYN28" s="74"/>
      <c r="WYO28" s="74"/>
      <c r="WYP28" s="85"/>
      <c r="WYQ28" s="74"/>
      <c r="WYR28" s="74"/>
      <c r="WYS28" s="85"/>
      <c r="WYT28" s="80"/>
      <c r="WYU28" s="80"/>
      <c r="WYV28" s="85"/>
      <c r="WYW28" s="77"/>
      <c r="WYX28" s="74"/>
      <c r="WYY28" s="74"/>
      <c r="WYZ28" s="85"/>
      <c r="WZA28" s="74"/>
      <c r="WZB28" s="74"/>
      <c r="WZC28" s="85"/>
      <c r="WZD28" s="74"/>
      <c r="WZE28" s="74"/>
      <c r="WZF28" s="85"/>
      <c r="WZG28" s="74"/>
      <c r="WZH28" s="74"/>
      <c r="WZI28" s="85"/>
      <c r="WZJ28" s="80"/>
      <c r="WZK28" s="80"/>
      <c r="WZL28" s="85"/>
      <c r="WZM28" s="77"/>
      <c r="WZN28" s="74"/>
      <c r="WZO28" s="74"/>
      <c r="WZP28" s="85"/>
      <c r="WZQ28" s="74"/>
      <c r="WZR28" s="74"/>
      <c r="WZS28" s="85"/>
      <c r="WZT28" s="74"/>
      <c r="WZU28" s="74"/>
      <c r="WZV28" s="85"/>
      <c r="WZW28" s="74"/>
      <c r="WZX28" s="74"/>
      <c r="WZY28" s="85"/>
      <c r="WZZ28" s="80"/>
      <c r="XAA28" s="80"/>
      <c r="XAB28" s="85"/>
      <c r="XAC28" s="77"/>
      <c r="XAD28" s="74"/>
      <c r="XAE28" s="74"/>
      <c r="XAF28" s="85"/>
      <c r="XAG28" s="74"/>
      <c r="XAH28" s="74"/>
      <c r="XAI28" s="85"/>
      <c r="XAJ28" s="74"/>
      <c r="XAK28" s="74"/>
      <c r="XAL28" s="85"/>
      <c r="XAM28" s="74"/>
      <c r="XAN28" s="74"/>
      <c r="XAO28" s="85"/>
      <c r="XAP28" s="80"/>
      <c r="XAQ28" s="80"/>
      <c r="XAR28" s="85"/>
      <c r="XAS28" s="77"/>
      <c r="XAT28" s="74"/>
      <c r="XAU28" s="74"/>
      <c r="XAV28" s="85"/>
      <c r="XAW28" s="74"/>
      <c r="XAX28" s="74"/>
      <c r="XAY28" s="85"/>
      <c r="XAZ28" s="74"/>
      <c r="XBA28" s="74"/>
      <c r="XBB28" s="85"/>
      <c r="XBC28" s="74"/>
      <c r="XBD28" s="74"/>
      <c r="XBE28" s="85"/>
      <c r="XBF28" s="80"/>
      <c r="XBG28" s="80"/>
      <c r="XBH28" s="85"/>
      <c r="XBI28" s="77"/>
      <c r="XBJ28" s="74"/>
      <c r="XBK28" s="74"/>
      <c r="XBL28" s="85"/>
      <c r="XBM28" s="74"/>
      <c r="XBN28" s="74"/>
      <c r="XBO28" s="85"/>
      <c r="XBP28" s="74"/>
      <c r="XBQ28" s="74"/>
      <c r="XBR28" s="85"/>
      <c r="XBS28" s="74"/>
      <c r="XBT28" s="74"/>
      <c r="XBU28" s="85"/>
      <c r="XBV28" s="80"/>
      <c r="XBW28" s="80"/>
      <c r="XBX28" s="85"/>
      <c r="XBY28" s="77"/>
      <c r="XBZ28" s="74"/>
      <c r="XCA28" s="74"/>
      <c r="XCB28" s="85"/>
      <c r="XCC28" s="74"/>
      <c r="XCD28" s="74"/>
      <c r="XCE28" s="85"/>
      <c r="XCF28" s="74"/>
      <c r="XCG28" s="74"/>
      <c r="XCH28" s="85"/>
      <c r="XCI28" s="74"/>
      <c r="XCJ28" s="74"/>
      <c r="XCK28" s="85"/>
      <c r="XCL28" s="80"/>
      <c r="XCM28" s="80"/>
      <c r="XCN28" s="85"/>
      <c r="XCO28" s="77"/>
      <c r="XCP28" s="74"/>
      <c r="XCQ28" s="74"/>
      <c r="XCR28" s="85"/>
      <c r="XCS28" s="74"/>
      <c r="XCT28" s="74"/>
      <c r="XCU28" s="85"/>
      <c r="XCV28" s="74"/>
      <c r="XCW28" s="74"/>
      <c r="XCX28" s="85"/>
      <c r="XCY28" s="74"/>
      <c r="XCZ28" s="74"/>
      <c r="XDA28" s="85"/>
      <c r="XDB28" s="80"/>
      <c r="XDC28" s="80"/>
      <c r="XDD28" s="85"/>
      <c r="XDE28" s="77"/>
      <c r="XDF28" s="74"/>
      <c r="XDG28" s="74"/>
      <c r="XDH28" s="85"/>
      <c r="XDI28" s="74"/>
      <c r="XDJ28" s="74"/>
      <c r="XDK28" s="85"/>
      <c r="XDL28" s="74"/>
      <c r="XDM28" s="74"/>
      <c r="XDN28" s="85"/>
      <c r="XDO28" s="74"/>
      <c r="XDP28" s="74"/>
      <c r="XDQ28" s="85"/>
      <c r="XDR28" s="80"/>
      <c r="XDS28" s="80"/>
      <c r="XDT28" s="85"/>
    </row>
    <row r="29" spans="1:16348" s="79" customFormat="1">
      <c r="A29" s="76" t="s">
        <v>41</v>
      </c>
      <c r="B29" s="79">
        <f>SUM(B30:B32)</f>
        <v>207118</v>
      </c>
      <c r="C29" s="79">
        <f>SUM(C30:C32)</f>
        <v>218914</v>
      </c>
      <c r="D29" s="79">
        <f>SUM(D30:D32)</f>
        <v>233245</v>
      </c>
      <c r="E29" s="79">
        <f>SUM(E30:E32)</f>
        <v>248568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87"/>
      <c r="CJ29" s="87"/>
      <c r="CK29" s="87"/>
      <c r="CL29" s="87"/>
      <c r="CM29" s="87"/>
      <c r="CN29" s="87"/>
      <c r="CO29" s="123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123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123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123"/>
      <c r="EL29" s="87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7"/>
      <c r="EX29" s="87"/>
      <c r="FA29" s="76"/>
      <c r="FQ29" s="76"/>
      <c r="GG29" s="76"/>
      <c r="GW29" s="76"/>
      <c r="HM29" s="76"/>
      <c r="IC29" s="76"/>
      <c r="IS29" s="76"/>
      <c r="JI29" s="76"/>
      <c r="JY29" s="76"/>
      <c r="KO29" s="76"/>
      <c r="LE29" s="76"/>
      <c r="LU29" s="76"/>
      <c r="MK29" s="76"/>
      <c r="NA29" s="76"/>
      <c r="NQ29" s="76"/>
      <c r="OG29" s="76"/>
      <c r="OW29" s="76"/>
      <c r="PM29" s="76"/>
      <c r="QC29" s="76"/>
      <c r="QS29" s="76"/>
      <c r="RI29" s="76"/>
      <c r="RY29" s="76"/>
      <c r="SO29" s="76"/>
      <c r="TE29" s="76"/>
      <c r="TU29" s="76"/>
      <c r="UK29" s="76"/>
      <c r="VA29" s="76"/>
      <c r="VQ29" s="76"/>
      <c r="WG29" s="76"/>
      <c r="WW29" s="76"/>
      <c r="XM29" s="76"/>
      <c r="YC29" s="76"/>
      <c r="YS29" s="76"/>
      <c r="ZI29" s="76"/>
      <c r="ZY29" s="76"/>
      <c r="AAO29" s="76"/>
      <c r="ABE29" s="76"/>
      <c r="ABU29" s="76"/>
      <c r="ACK29" s="76"/>
      <c r="ADA29" s="76"/>
      <c r="ADQ29" s="76"/>
      <c r="AEG29" s="76"/>
      <c r="AEW29" s="76"/>
      <c r="AFM29" s="76"/>
      <c r="AGC29" s="76"/>
      <c r="AGS29" s="76"/>
      <c r="AHI29" s="76"/>
      <c r="AHY29" s="76"/>
      <c r="AIO29" s="76"/>
      <c r="AJE29" s="76"/>
      <c r="AJU29" s="76"/>
      <c r="AKK29" s="76"/>
      <c r="ALA29" s="76"/>
      <c r="ALQ29" s="76"/>
      <c r="AMG29" s="76"/>
      <c r="AMW29" s="76"/>
      <c r="ANM29" s="76"/>
      <c r="AOC29" s="76"/>
      <c r="AOS29" s="76"/>
      <c r="API29" s="76"/>
      <c r="APY29" s="76"/>
      <c r="AQO29" s="76"/>
      <c r="ARE29" s="76"/>
      <c r="ARU29" s="76"/>
      <c r="ASK29" s="76"/>
      <c r="ATA29" s="76"/>
      <c r="ATQ29" s="76"/>
      <c r="AUG29" s="76"/>
      <c r="AUW29" s="76"/>
      <c r="AVM29" s="76"/>
      <c r="AWC29" s="76"/>
      <c r="AWS29" s="76"/>
      <c r="AXI29" s="76"/>
      <c r="AXY29" s="76"/>
      <c r="AYO29" s="76"/>
      <c r="AZE29" s="76"/>
      <c r="AZU29" s="76"/>
      <c r="BAK29" s="76"/>
      <c r="BBA29" s="76"/>
      <c r="BBQ29" s="76"/>
      <c r="BCG29" s="76"/>
      <c r="BCW29" s="76"/>
      <c r="BDM29" s="76"/>
      <c r="BEC29" s="76"/>
      <c r="BES29" s="76"/>
      <c r="BFI29" s="76"/>
      <c r="BFY29" s="76"/>
      <c r="BGO29" s="76"/>
      <c r="BHE29" s="76"/>
      <c r="BHU29" s="76"/>
      <c r="BIK29" s="76"/>
      <c r="BJA29" s="76"/>
      <c r="BJQ29" s="76"/>
      <c r="BKG29" s="76"/>
      <c r="BKW29" s="76"/>
      <c r="BLM29" s="76"/>
      <c r="BMC29" s="76"/>
      <c r="BMS29" s="76"/>
      <c r="BNI29" s="76"/>
      <c r="BNY29" s="76"/>
      <c r="BOO29" s="76"/>
      <c r="BPE29" s="76"/>
      <c r="BPU29" s="76"/>
      <c r="BQK29" s="76"/>
      <c r="BRA29" s="76"/>
      <c r="BRQ29" s="76"/>
      <c r="BSG29" s="76"/>
      <c r="BSW29" s="76"/>
      <c r="BTM29" s="76"/>
      <c r="BUC29" s="76"/>
      <c r="BUS29" s="76"/>
      <c r="BVI29" s="76"/>
      <c r="BVY29" s="76"/>
      <c r="BWO29" s="76"/>
      <c r="BXE29" s="76"/>
      <c r="BXU29" s="76"/>
      <c r="BYK29" s="76"/>
      <c r="BZA29" s="76"/>
      <c r="BZQ29" s="76"/>
      <c r="CAG29" s="76"/>
      <c r="CAW29" s="76"/>
      <c r="CBM29" s="76"/>
      <c r="CCC29" s="76"/>
      <c r="CCS29" s="76"/>
      <c r="CDI29" s="76"/>
      <c r="CDY29" s="76"/>
      <c r="CEO29" s="76"/>
      <c r="CFE29" s="76"/>
      <c r="CFU29" s="76"/>
      <c r="CGK29" s="76"/>
      <c r="CHA29" s="76"/>
      <c r="CHQ29" s="76"/>
      <c r="CIG29" s="76"/>
      <c r="CIW29" s="76"/>
      <c r="CJM29" s="76"/>
      <c r="CKC29" s="76"/>
      <c r="CKS29" s="76"/>
      <c r="CLI29" s="76"/>
      <c r="CLY29" s="76"/>
      <c r="CMO29" s="76"/>
      <c r="CNE29" s="76"/>
      <c r="CNU29" s="76"/>
      <c r="COK29" s="76"/>
      <c r="CPA29" s="76"/>
      <c r="CPQ29" s="76"/>
      <c r="CQG29" s="76"/>
      <c r="CQW29" s="76"/>
      <c r="CRM29" s="76"/>
      <c r="CSC29" s="76"/>
      <c r="CSS29" s="76"/>
      <c r="CTI29" s="76"/>
      <c r="CTY29" s="76"/>
      <c r="CUO29" s="76"/>
      <c r="CVE29" s="76"/>
      <c r="CVU29" s="76"/>
      <c r="CWK29" s="76"/>
      <c r="CXA29" s="76"/>
      <c r="CXQ29" s="76"/>
      <c r="CYG29" s="76"/>
      <c r="CYW29" s="76"/>
      <c r="CZM29" s="76"/>
      <c r="DAC29" s="76"/>
      <c r="DAS29" s="76"/>
      <c r="DBI29" s="76"/>
      <c r="DBY29" s="76"/>
      <c r="DCO29" s="76"/>
      <c r="DDE29" s="76"/>
      <c r="DDU29" s="76"/>
      <c r="DEK29" s="76"/>
      <c r="DFA29" s="76"/>
      <c r="DFQ29" s="76"/>
      <c r="DGG29" s="76"/>
      <c r="DGW29" s="76"/>
      <c r="DHM29" s="76"/>
      <c r="DIC29" s="76"/>
      <c r="DIS29" s="76"/>
      <c r="DJI29" s="76"/>
      <c r="DJY29" s="76"/>
      <c r="DKO29" s="76"/>
      <c r="DLE29" s="76"/>
      <c r="DLU29" s="76"/>
      <c r="DMK29" s="76"/>
      <c r="DNA29" s="76"/>
      <c r="DNQ29" s="76"/>
      <c r="DOG29" s="76"/>
      <c r="DOW29" s="76"/>
      <c r="DPM29" s="76"/>
      <c r="DQC29" s="76"/>
      <c r="DQS29" s="76"/>
      <c r="DRI29" s="76"/>
      <c r="DRY29" s="76"/>
      <c r="DSO29" s="76"/>
      <c r="DTE29" s="76"/>
      <c r="DTU29" s="76"/>
      <c r="DUK29" s="76"/>
      <c r="DVA29" s="76"/>
      <c r="DVQ29" s="76"/>
      <c r="DWG29" s="76"/>
      <c r="DWW29" s="76"/>
      <c r="DXM29" s="76"/>
      <c r="DYC29" s="76"/>
      <c r="DYS29" s="76"/>
      <c r="DZI29" s="76"/>
      <c r="DZY29" s="76"/>
      <c r="EAO29" s="76"/>
      <c r="EBE29" s="76"/>
      <c r="EBU29" s="76"/>
      <c r="ECK29" s="76"/>
      <c r="EDA29" s="76"/>
      <c r="EDQ29" s="76"/>
      <c r="EEG29" s="76"/>
      <c r="EEW29" s="76"/>
      <c r="EFM29" s="76"/>
      <c r="EGC29" s="76"/>
      <c r="EGS29" s="76"/>
      <c r="EHI29" s="76"/>
      <c r="EHY29" s="76"/>
      <c r="EIO29" s="76"/>
      <c r="EJE29" s="76"/>
      <c r="EJU29" s="76"/>
      <c r="EKK29" s="76"/>
      <c r="ELA29" s="76"/>
      <c r="ELQ29" s="76"/>
      <c r="EMG29" s="76"/>
      <c r="EMW29" s="76"/>
      <c r="ENM29" s="76"/>
      <c r="EOC29" s="76"/>
      <c r="EOS29" s="76"/>
      <c r="EPI29" s="76"/>
      <c r="EPY29" s="76"/>
      <c r="EQO29" s="76"/>
      <c r="ERE29" s="76"/>
      <c r="ERU29" s="76"/>
      <c r="ESK29" s="76"/>
      <c r="ETA29" s="76"/>
      <c r="ETQ29" s="76"/>
      <c r="EUG29" s="76"/>
      <c r="EUW29" s="76"/>
      <c r="EVM29" s="76"/>
      <c r="EWC29" s="76"/>
      <c r="EWS29" s="76"/>
      <c r="EXI29" s="76"/>
      <c r="EXY29" s="76"/>
      <c r="EYO29" s="76"/>
      <c r="EZE29" s="76"/>
      <c r="EZU29" s="76"/>
      <c r="FAK29" s="76"/>
      <c r="FBA29" s="76"/>
      <c r="FBQ29" s="76"/>
      <c r="FCG29" s="76"/>
      <c r="FCW29" s="76"/>
      <c r="FDM29" s="76"/>
      <c r="FEC29" s="76"/>
      <c r="FES29" s="76"/>
      <c r="FFI29" s="76"/>
      <c r="FFY29" s="76"/>
      <c r="FGO29" s="76"/>
      <c r="FHE29" s="76"/>
      <c r="FHU29" s="76"/>
      <c r="FIK29" s="76"/>
      <c r="FJA29" s="76"/>
      <c r="FJQ29" s="76"/>
      <c r="FKG29" s="76"/>
      <c r="FKW29" s="76"/>
      <c r="FLM29" s="76"/>
      <c r="FMC29" s="76"/>
      <c r="FMS29" s="76"/>
      <c r="FNI29" s="76"/>
      <c r="FNY29" s="76"/>
      <c r="FOO29" s="76"/>
      <c r="FPE29" s="76"/>
      <c r="FPU29" s="76"/>
      <c r="FQK29" s="76"/>
      <c r="FRA29" s="76"/>
      <c r="FRQ29" s="76"/>
      <c r="FSG29" s="76"/>
      <c r="FSW29" s="76"/>
      <c r="FTM29" s="76"/>
      <c r="FUC29" s="76"/>
      <c r="FUS29" s="76"/>
      <c r="FVI29" s="76"/>
      <c r="FVY29" s="76"/>
      <c r="FWO29" s="76"/>
      <c r="FXE29" s="76"/>
      <c r="FXU29" s="76"/>
      <c r="FYK29" s="76"/>
      <c r="FZA29" s="76"/>
      <c r="FZQ29" s="76"/>
      <c r="GAG29" s="76"/>
      <c r="GAW29" s="76"/>
      <c r="GBM29" s="76"/>
      <c r="GCC29" s="76"/>
      <c r="GCS29" s="76"/>
      <c r="GDI29" s="76"/>
      <c r="GDY29" s="76"/>
      <c r="GEO29" s="76"/>
      <c r="GFE29" s="76"/>
      <c r="GFU29" s="76"/>
      <c r="GGK29" s="76"/>
      <c r="GHA29" s="76"/>
      <c r="GHQ29" s="76"/>
      <c r="GIG29" s="76"/>
      <c r="GIW29" s="76"/>
      <c r="GJM29" s="76"/>
      <c r="GKC29" s="76"/>
      <c r="GKS29" s="76"/>
      <c r="GLI29" s="76"/>
      <c r="GLY29" s="76"/>
      <c r="GMO29" s="76"/>
      <c r="GNE29" s="76"/>
      <c r="GNU29" s="76"/>
      <c r="GOK29" s="76"/>
      <c r="GPA29" s="76"/>
      <c r="GPQ29" s="76"/>
      <c r="GQG29" s="76"/>
      <c r="GQW29" s="76"/>
      <c r="GRM29" s="76"/>
      <c r="GSC29" s="76"/>
      <c r="GSS29" s="76"/>
      <c r="GTI29" s="76"/>
      <c r="GTY29" s="76"/>
      <c r="GUO29" s="76"/>
      <c r="GVE29" s="76"/>
      <c r="GVU29" s="76"/>
      <c r="GWK29" s="76"/>
      <c r="GXA29" s="76"/>
      <c r="GXQ29" s="76"/>
      <c r="GYG29" s="76"/>
      <c r="GYW29" s="76"/>
      <c r="GZM29" s="76"/>
      <c r="HAC29" s="76"/>
      <c r="HAS29" s="76"/>
      <c r="HBI29" s="76"/>
      <c r="HBY29" s="76"/>
      <c r="HCO29" s="76"/>
      <c r="HDE29" s="76"/>
      <c r="HDU29" s="76"/>
      <c r="HEK29" s="76"/>
      <c r="HFA29" s="76"/>
      <c r="HFQ29" s="76"/>
      <c r="HGG29" s="76"/>
      <c r="HGW29" s="76"/>
      <c r="HHM29" s="76"/>
      <c r="HIC29" s="76"/>
      <c r="HIS29" s="76"/>
      <c r="HJI29" s="76"/>
      <c r="HJY29" s="76"/>
      <c r="HKO29" s="76"/>
      <c r="HLE29" s="76"/>
      <c r="HLU29" s="76"/>
      <c r="HMK29" s="76"/>
      <c r="HNA29" s="76"/>
      <c r="HNQ29" s="76"/>
      <c r="HOG29" s="76"/>
      <c r="HOW29" s="76"/>
      <c r="HPM29" s="76"/>
      <c r="HQC29" s="76"/>
      <c r="HQS29" s="76"/>
      <c r="HRI29" s="76"/>
      <c r="HRY29" s="76"/>
      <c r="HSO29" s="76"/>
      <c r="HTE29" s="76"/>
      <c r="HTU29" s="76"/>
      <c r="HUK29" s="76"/>
      <c r="HVA29" s="76"/>
      <c r="HVQ29" s="76"/>
      <c r="HWG29" s="76"/>
      <c r="HWW29" s="76"/>
      <c r="HXM29" s="76"/>
      <c r="HYC29" s="76"/>
      <c r="HYS29" s="76"/>
      <c r="HZI29" s="76"/>
      <c r="HZY29" s="76"/>
      <c r="IAO29" s="76"/>
      <c r="IBE29" s="76"/>
      <c r="IBU29" s="76"/>
      <c r="ICK29" s="76"/>
      <c r="IDA29" s="76"/>
      <c r="IDQ29" s="76"/>
      <c r="IEG29" s="76"/>
      <c r="IEW29" s="76"/>
      <c r="IFM29" s="76"/>
      <c r="IGC29" s="76"/>
      <c r="IGS29" s="76"/>
      <c r="IHI29" s="76"/>
      <c r="IHY29" s="76"/>
      <c r="IIO29" s="76"/>
      <c r="IJE29" s="76"/>
      <c r="IJU29" s="76"/>
      <c r="IKK29" s="76"/>
      <c r="ILA29" s="76"/>
      <c r="ILQ29" s="76"/>
      <c r="IMG29" s="76"/>
      <c r="IMW29" s="76"/>
      <c r="INM29" s="76"/>
      <c r="IOC29" s="76"/>
      <c r="IOS29" s="76"/>
      <c r="IPI29" s="76"/>
      <c r="IPY29" s="76"/>
      <c r="IQO29" s="76"/>
      <c r="IRE29" s="76"/>
      <c r="IRU29" s="76"/>
      <c r="ISK29" s="76"/>
      <c r="ITA29" s="76"/>
      <c r="ITQ29" s="76"/>
      <c r="IUG29" s="76"/>
      <c r="IUW29" s="76"/>
      <c r="IVM29" s="76"/>
      <c r="IWC29" s="76"/>
      <c r="IWS29" s="76"/>
      <c r="IXI29" s="76"/>
      <c r="IXY29" s="76"/>
      <c r="IYO29" s="76"/>
      <c r="IZE29" s="76"/>
      <c r="IZU29" s="76"/>
      <c r="JAK29" s="76"/>
      <c r="JBA29" s="76"/>
      <c r="JBQ29" s="76"/>
      <c r="JCG29" s="76"/>
      <c r="JCW29" s="76"/>
      <c r="JDM29" s="76"/>
      <c r="JEC29" s="76"/>
      <c r="JES29" s="76"/>
      <c r="JFI29" s="76"/>
      <c r="JFY29" s="76"/>
      <c r="JGO29" s="76"/>
      <c r="JHE29" s="76"/>
      <c r="JHU29" s="76"/>
      <c r="JIK29" s="76"/>
      <c r="JJA29" s="76"/>
      <c r="JJQ29" s="76"/>
      <c r="JKG29" s="76"/>
      <c r="JKW29" s="76"/>
      <c r="JLM29" s="76"/>
      <c r="JMC29" s="76"/>
      <c r="JMS29" s="76"/>
      <c r="JNI29" s="76"/>
      <c r="JNY29" s="76"/>
      <c r="JOO29" s="76"/>
      <c r="JPE29" s="76"/>
      <c r="JPU29" s="76"/>
      <c r="JQK29" s="76"/>
      <c r="JRA29" s="76"/>
      <c r="JRQ29" s="76"/>
      <c r="JSG29" s="76"/>
      <c r="JSW29" s="76"/>
      <c r="JTM29" s="76"/>
      <c r="JUC29" s="76"/>
      <c r="JUS29" s="76"/>
      <c r="JVI29" s="76"/>
      <c r="JVY29" s="76"/>
      <c r="JWO29" s="76"/>
      <c r="JXE29" s="76"/>
      <c r="JXU29" s="76"/>
      <c r="JYK29" s="76"/>
      <c r="JZA29" s="76"/>
      <c r="JZQ29" s="76"/>
      <c r="KAG29" s="76"/>
      <c r="KAW29" s="76"/>
      <c r="KBM29" s="76"/>
      <c r="KCC29" s="76"/>
      <c r="KCS29" s="76"/>
      <c r="KDI29" s="76"/>
      <c r="KDY29" s="76"/>
      <c r="KEO29" s="76"/>
      <c r="KFE29" s="76"/>
      <c r="KFU29" s="76"/>
      <c r="KGK29" s="76"/>
      <c r="KHA29" s="76"/>
      <c r="KHQ29" s="76"/>
      <c r="KIG29" s="76"/>
      <c r="KIW29" s="76"/>
      <c r="KJM29" s="76"/>
      <c r="KKC29" s="76"/>
      <c r="KKS29" s="76"/>
      <c r="KLI29" s="76"/>
      <c r="KLY29" s="76"/>
      <c r="KMO29" s="76"/>
      <c r="KNE29" s="76"/>
      <c r="KNU29" s="76"/>
      <c r="KOK29" s="76"/>
      <c r="KPA29" s="76"/>
      <c r="KPQ29" s="76"/>
      <c r="KQG29" s="76"/>
      <c r="KQW29" s="76"/>
      <c r="KRM29" s="76"/>
      <c r="KSC29" s="76"/>
      <c r="KSS29" s="76"/>
      <c r="KTI29" s="76"/>
      <c r="KTY29" s="76"/>
      <c r="KUO29" s="76"/>
      <c r="KVE29" s="76"/>
      <c r="KVU29" s="76"/>
      <c r="KWK29" s="76"/>
      <c r="KXA29" s="76"/>
      <c r="KXQ29" s="76"/>
      <c r="KYG29" s="76"/>
      <c r="KYW29" s="76"/>
      <c r="KZM29" s="76"/>
      <c r="LAC29" s="76"/>
      <c r="LAS29" s="76"/>
      <c r="LBI29" s="76"/>
      <c r="LBY29" s="76"/>
      <c r="LCO29" s="76"/>
      <c r="LDE29" s="76"/>
      <c r="LDU29" s="76"/>
      <c r="LEK29" s="76"/>
      <c r="LFA29" s="76"/>
      <c r="LFQ29" s="76"/>
      <c r="LGG29" s="76"/>
      <c r="LGW29" s="76"/>
      <c r="LHM29" s="76"/>
      <c r="LIC29" s="76"/>
      <c r="LIS29" s="76"/>
      <c r="LJI29" s="76"/>
      <c r="LJY29" s="76"/>
      <c r="LKO29" s="76"/>
      <c r="LLE29" s="76"/>
      <c r="LLU29" s="76"/>
      <c r="LMK29" s="76"/>
      <c r="LNA29" s="76"/>
      <c r="LNQ29" s="76"/>
      <c r="LOG29" s="76"/>
      <c r="LOW29" s="76"/>
      <c r="LPM29" s="76"/>
      <c r="LQC29" s="76"/>
      <c r="LQS29" s="76"/>
      <c r="LRI29" s="76"/>
      <c r="LRY29" s="76"/>
      <c r="LSO29" s="76"/>
      <c r="LTE29" s="76"/>
      <c r="LTU29" s="76"/>
      <c r="LUK29" s="76"/>
      <c r="LVA29" s="76"/>
      <c r="LVQ29" s="76"/>
      <c r="LWG29" s="76"/>
      <c r="LWW29" s="76"/>
      <c r="LXM29" s="76"/>
      <c r="LYC29" s="76"/>
      <c r="LYS29" s="76"/>
      <c r="LZI29" s="76"/>
      <c r="LZY29" s="76"/>
      <c r="MAO29" s="76"/>
      <c r="MBE29" s="76"/>
      <c r="MBU29" s="76"/>
      <c r="MCK29" s="76"/>
      <c r="MDA29" s="76"/>
      <c r="MDQ29" s="76"/>
      <c r="MEG29" s="76"/>
      <c r="MEW29" s="76"/>
      <c r="MFM29" s="76"/>
      <c r="MGC29" s="76"/>
      <c r="MGS29" s="76"/>
      <c r="MHI29" s="76"/>
      <c r="MHY29" s="76"/>
      <c r="MIO29" s="76"/>
      <c r="MJE29" s="76"/>
      <c r="MJU29" s="76"/>
      <c r="MKK29" s="76"/>
      <c r="MLA29" s="76"/>
      <c r="MLQ29" s="76"/>
      <c r="MMG29" s="76"/>
      <c r="MMW29" s="76"/>
      <c r="MNM29" s="76"/>
      <c r="MOC29" s="76"/>
      <c r="MOS29" s="76"/>
      <c r="MPI29" s="76"/>
      <c r="MPY29" s="76"/>
      <c r="MQO29" s="76"/>
      <c r="MRE29" s="76"/>
      <c r="MRU29" s="76"/>
      <c r="MSK29" s="76"/>
      <c r="MTA29" s="76"/>
      <c r="MTQ29" s="76"/>
      <c r="MUG29" s="76"/>
      <c r="MUW29" s="76"/>
      <c r="MVM29" s="76"/>
      <c r="MWC29" s="76"/>
      <c r="MWS29" s="76"/>
      <c r="MXI29" s="76"/>
      <c r="MXY29" s="76"/>
      <c r="MYO29" s="76"/>
      <c r="MZE29" s="76"/>
      <c r="MZU29" s="76"/>
      <c r="NAK29" s="76"/>
      <c r="NBA29" s="76"/>
      <c r="NBQ29" s="76"/>
      <c r="NCG29" s="76"/>
      <c r="NCW29" s="76"/>
      <c r="NDM29" s="76"/>
      <c r="NEC29" s="76"/>
      <c r="NES29" s="76"/>
      <c r="NFI29" s="76"/>
      <c r="NFY29" s="76"/>
      <c r="NGO29" s="76"/>
      <c r="NHE29" s="76"/>
      <c r="NHU29" s="76"/>
      <c r="NIK29" s="76"/>
      <c r="NJA29" s="76"/>
      <c r="NJQ29" s="76"/>
      <c r="NKG29" s="76"/>
      <c r="NKW29" s="76"/>
      <c r="NLM29" s="76"/>
      <c r="NMC29" s="76"/>
      <c r="NMS29" s="76"/>
      <c r="NNI29" s="76"/>
      <c r="NNY29" s="76"/>
      <c r="NOO29" s="76"/>
      <c r="NPE29" s="76"/>
      <c r="NPU29" s="76"/>
      <c r="NQK29" s="76"/>
      <c r="NRA29" s="76"/>
      <c r="NRQ29" s="76"/>
      <c r="NSG29" s="76"/>
      <c r="NSW29" s="76"/>
      <c r="NTM29" s="76"/>
      <c r="NUC29" s="76"/>
      <c r="NUS29" s="76"/>
      <c r="NVI29" s="76"/>
      <c r="NVY29" s="76"/>
      <c r="NWO29" s="76"/>
      <c r="NXE29" s="76"/>
      <c r="NXU29" s="76"/>
      <c r="NYK29" s="76"/>
      <c r="NZA29" s="76"/>
      <c r="NZQ29" s="76"/>
      <c r="OAG29" s="76"/>
      <c r="OAW29" s="76"/>
      <c r="OBM29" s="76"/>
      <c r="OCC29" s="76"/>
      <c r="OCS29" s="76"/>
      <c r="ODI29" s="76"/>
      <c r="ODY29" s="76"/>
      <c r="OEO29" s="76"/>
      <c r="OFE29" s="76"/>
      <c r="OFU29" s="76"/>
      <c r="OGK29" s="76"/>
      <c r="OHA29" s="76"/>
      <c r="OHQ29" s="76"/>
      <c r="OIG29" s="76"/>
      <c r="OIW29" s="76"/>
      <c r="OJM29" s="76"/>
      <c r="OKC29" s="76"/>
      <c r="OKS29" s="76"/>
      <c r="OLI29" s="76"/>
      <c r="OLY29" s="76"/>
      <c r="OMO29" s="76"/>
      <c r="ONE29" s="76"/>
      <c r="ONU29" s="76"/>
      <c r="OOK29" s="76"/>
      <c r="OPA29" s="76"/>
      <c r="OPQ29" s="76"/>
      <c r="OQG29" s="76"/>
      <c r="OQW29" s="76"/>
      <c r="ORM29" s="76"/>
      <c r="OSC29" s="76"/>
      <c r="OSS29" s="76"/>
      <c r="OTI29" s="76"/>
      <c r="OTY29" s="76"/>
      <c r="OUO29" s="76"/>
      <c r="OVE29" s="76"/>
      <c r="OVU29" s="76"/>
      <c r="OWK29" s="76"/>
      <c r="OXA29" s="76"/>
      <c r="OXQ29" s="76"/>
      <c r="OYG29" s="76"/>
      <c r="OYW29" s="76"/>
      <c r="OZM29" s="76"/>
      <c r="PAC29" s="76"/>
      <c r="PAS29" s="76"/>
      <c r="PBI29" s="76"/>
      <c r="PBY29" s="76"/>
      <c r="PCO29" s="76"/>
      <c r="PDE29" s="76"/>
      <c r="PDU29" s="76"/>
      <c r="PEK29" s="76"/>
      <c r="PFA29" s="76"/>
      <c r="PFQ29" s="76"/>
      <c r="PGG29" s="76"/>
      <c r="PGW29" s="76"/>
      <c r="PHM29" s="76"/>
      <c r="PIC29" s="76"/>
      <c r="PIS29" s="76"/>
      <c r="PJI29" s="76"/>
      <c r="PJY29" s="76"/>
      <c r="PKO29" s="76"/>
      <c r="PLE29" s="76"/>
      <c r="PLU29" s="76"/>
      <c r="PMK29" s="76"/>
      <c r="PNA29" s="76"/>
      <c r="PNQ29" s="76"/>
      <c r="POG29" s="76"/>
      <c r="POW29" s="76"/>
      <c r="PPM29" s="76"/>
      <c r="PQC29" s="76"/>
      <c r="PQS29" s="76"/>
      <c r="PRI29" s="76"/>
      <c r="PRY29" s="76"/>
      <c r="PSO29" s="76"/>
      <c r="PTE29" s="76"/>
      <c r="PTU29" s="76"/>
      <c r="PUK29" s="76"/>
      <c r="PVA29" s="76"/>
      <c r="PVQ29" s="76"/>
      <c r="PWG29" s="76"/>
      <c r="PWW29" s="76"/>
      <c r="PXM29" s="76"/>
      <c r="PYC29" s="76"/>
      <c r="PYS29" s="76"/>
      <c r="PZI29" s="76"/>
      <c r="PZY29" s="76"/>
      <c r="QAO29" s="76"/>
      <c r="QBE29" s="76"/>
      <c r="QBU29" s="76"/>
      <c r="QCK29" s="76"/>
      <c r="QDA29" s="76"/>
      <c r="QDQ29" s="76"/>
      <c r="QEG29" s="76"/>
      <c r="QEW29" s="76"/>
      <c r="QFM29" s="76"/>
      <c r="QGC29" s="76"/>
      <c r="QGS29" s="76"/>
      <c r="QHI29" s="76"/>
      <c r="QHY29" s="76"/>
      <c r="QIO29" s="76"/>
      <c r="QJE29" s="76"/>
      <c r="QJU29" s="76"/>
      <c r="QKK29" s="76"/>
      <c r="QLA29" s="76"/>
      <c r="QLQ29" s="76"/>
      <c r="QMG29" s="76"/>
      <c r="QMW29" s="76"/>
      <c r="QNM29" s="76"/>
      <c r="QOC29" s="76"/>
      <c r="QOS29" s="76"/>
      <c r="QPI29" s="76"/>
      <c r="QPY29" s="76"/>
      <c r="QQO29" s="76"/>
      <c r="QRE29" s="76"/>
      <c r="QRU29" s="76"/>
      <c r="QSK29" s="76"/>
      <c r="QTA29" s="76"/>
      <c r="QTQ29" s="76"/>
      <c r="QUG29" s="76"/>
      <c r="QUW29" s="76"/>
      <c r="QVM29" s="76"/>
      <c r="QWC29" s="76"/>
      <c r="QWS29" s="76"/>
      <c r="QXI29" s="76"/>
      <c r="QXY29" s="76"/>
      <c r="QYO29" s="76"/>
      <c r="QZE29" s="76"/>
      <c r="QZU29" s="76"/>
      <c r="RAK29" s="76"/>
      <c r="RBA29" s="76"/>
      <c r="RBQ29" s="76"/>
      <c r="RCG29" s="76"/>
      <c r="RCW29" s="76"/>
      <c r="RDM29" s="76"/>
      <c r="REC29" s="76"/>
      <c r="RES29" s="76"/>
      <c r="RFI29" s="76"/>
      <c r="RFY29" s="76"/>
      <c r="RGO29" s="76"/>
      <c r="RHE29" s="76"/>
      <c r="RHU29" s="76"/>
      <c r="RIK29" s="76"/>
      <c r="RJA29" s="76"/>
      <c r="RJQ29" s="76"/>
      <c r="RKG29" s="76"/>
      <c r="RKW29" s="76"/>
      <c r="RLM29" s="76"/>
      <c r="RMC29" s="76"/>
      <c r="RMS29" s="76"/>
      <c r="RNI29" s="76"/>
      <c r="RNY29" s="76"/>
      <c r="ROO29" s="76"/>
      <c r="RPE29" s="76"/>
      <c r="RPU29" s="76"/>
      <c r="RQK29" s="76"/>
      <c r="RRA29" s="76"/>
      <c r="RRQ29" s="76"/>
      <c r="RSG29" s="76"/>
      <c r="RSW29" s="76"/>
      <c r="RTM29" s="76"/>
      <c r="RUC29" s="76"/>
      <c r="RUS29" s="76"/>
      <c r="RVI29" s="76"/>
      <c r="RVY29" s="76"/>
      <c r="RWO29" s="76"/>
      <c r="RXE29" s="76"/>
      <c r="RXU29" s="76"/>
      <c r="RYK29" s="76"/>
      <c r="RZA29" s="76"/>
      <c r="RZQ29" s="76"/>
      <c r="SAG29" s="76"/>
      <c r="SAW29" s="76"/>
      <c r="SBM29" s="76"/>
      <c r="SCC29" s="76"/>
      <c r="SCS29" s="76"/>
      <c r="SDI29" s="76"/>
      <c r="SDY29" s="76"/>
      <c r="SEO29" s="76"/>
      <c r="SFE29" s="76"/>
      <c r="SFU29" s="76"/>
      <c r="SGK29" s="76"/>
      <c r="SHA29" s="76"/>
      <c r="SHQ29" s="76"/>
      <c r="SIG29" s="76"/>
      <c r="SIW29" s="76"/>
      <c r="SJM29" s="76"/>
      <c r="SKC29" s="76"/>
      <c r="SKS29" s="76"/>
      <c r="SLI29" s="76"/>
      <c r="SLY29" s="76"/>
      <c r="SMO29" s="76"/>
      <c r="SNE29" s="76"/>
      <c r="SNU29" s="76"/>
      <c r="SOK29" s="76"/>
      <c r="SPA29" s="76"/>
      <c r="SPQ29" s="76"/>
      <c r="SQG29" s="76"/>
      <c r="SQW29" s="76"/>
      <c r="SRM29" s="76"/>
      <c r="SSC29" s="76"/>
      <c r="SSS29" s="76"/>
      <c r="STI29" s="76"/>
      <c r="STY29" s="76"/>
      <c r="SUO29" s="76"/>
      <c r="SVE29" s="76"/>
      <c r="SVU29" s="76"/>
      <c r="SWK29" s="76"/>
      <c r="SXA29" s="76"/>
      <c r="SXQ29" s="76"/>
      <c r="SYG29" s="76"/>
      <c r="SYW29" s="76"/>
      <c r="SZM29" s="76"/>
      <c r="TAC29" s="76"/>
      <c r="TAS29" s="76"/>
      <c r="TBI29" s="76"/>
      <c r="TBY29" s="76"/>
      <c r="TCO29" s="76"/>
      <c r="TDE29" s="76"/>
      <c r="TDU29" s="76"/>
      <c r="TEK29" s="76"/>
      <c r="TFA29" s="76"/>
      <c r="TFQ29" s="76"/>
      <c r="TGG29" s="76"/>
      <c r="TGW29" s="76"/>
      <c r="THM29" s="76"/>
      <c r="TIC29" s="76"/>
      <c r="TIS29" s="76"/>
      <c r="TJI29" s="76"/>
      <c r="TJY29" s="76"/>
      <c r="TKO29" s="76"/>
      <c r="TLE29" s="76"/>
      <c r="TLU29" s="76"/>
      <c r="TMK29" s="76"/>
      <c r="TNA29" s="76"/>
      <c r="TNQ29" s="76"/>
      <c r="TOG29" s="76"/>
      <c r="TOW29" s="76"/>
      <c r="TPM29" s="76"/>
      <c r="TQC29" s="76"/>
      <c r="TQS29" s="76"/>
      <c r="TRI29" s="76"/>
      <c r="TRY29" s="76"/>
      <c r="TSO29" s="76"/>
      <c r="TTE29" s="76"/>
      <c r="TTU29" s="76"/>
      <c r="TUK29" s="76"/>
      <c r="TVA29" s="76"/>
      <c r="TVQ29" s="76"/>
      <c r="TWG29" s="76"/>
      <c r="TWW29" s="76"/>
      <c r="TXM29" s="76"/>
      <c r="TYC29" s="76"/>
      <c r="TYS29" s="76"/>
      <c r="TZI29" s="76"/>
      <c r="TZY29" s="76"/>
      <c r="UAO29" s="76"/>
      <c r="UBE29" s="76"/>
      <c r="UBU29" s="76"/>
      <c r="UCK29" s="76"/>
      <c r="UDA29" s="76"/>
      <c r="UDQ29" s="76"/>
      <c r="UEG29" s="76"/>
      <c r="UEW29" s="76"/>
      <c r="UFM29" s="76"/>
      <c r="UGC29" s="76"/>
      <c r="UGS29" s="76"/>
      <c r="UHI29" s="76"/>
      <c r="UHY29" s="76"/>
      <c r="UIO29" s="76"/>
      <c r="UJE29" s="76"/>
      <c r="UJU29" s="76"/>
      <c r="UKK29" s="76"/>
      <c r="ULA29" s="76"/>
      <c r="ULQ29" s="76"/>
      <c r="UMG29" s="76"/>
      <c r="UMW29" s="76"/>
      <c r="UNM29" s="76"/>
      <c r="UOC29" s="76"/>
      <c r="UOS29" s="76"/>
      <c r="UPI29" s="76"/>
      <c r="UPY29" s="76"/>
      <c r="UQO29" s="76"/>
      <c r="URE29" s="76"/>
      <c r="URU29" s="76"/>
      <c r="USK29" s="76"/>
      <c r="UTA29" s="76"/>
      <c r="UTQ29" s="76"/>
      <c r="UUG29" s="76"/>
      <c r="UUW29" s="76"/>
      <c r="UVM29" s="76"/>
      <c r="UWC29" s="76"/>
      <c r="UWS29" s="76"/>
      <c r="UXI29" s="76"/>
      <c r="UXY29" s="76"/>
      <c r="UYO29" s="76"/>
      <c r="UZE29" s="76"/>
      <c r="UZU29" s="76"/>
      <c r="VAK29" s="76"/>
      <c r="VBA29" s="76"/>
      <c r="VBQ29" s="76"/>
      <c r="VCG29" s="76"/>
      <c r="VCW29" s="76"/>
      <c r="VDM29" s="76"/>
      <c r="VEC29" s="76"/>
      <c r="VES29" s="76"/>
      <c r="VFI29" s="76"/>
      <c r="VFY29" s="76"/>
      <c r="VGO29" s="76"/>
      <c r="VHE29" s="76"/>
      <c r="VHU29" s="76"/>
      <c r="VIK29" s="76"/>
      <c r="VJA29" s="76"/>
      <c r="VJQ29" s="76"/>
      <c r="VKG29" s="76"/>
      <c r="VKW29" s="76"/>
      <c r="VLM29" s="76"/>
      <c r="VMC29" s="76"/>
      <c r="VMS29" s="76"/>
      <c r="VNI29" s="76"/>
      <c r="VNY29" s="76"/>
      <c r="VOO29" s="76"/>
      <c r="VPE29" s="76"/>
      <c r="VPU29" s="76"/>
      <c r="VQK29" s="76"/>
      <c r="VRA29" s="76"/>
      <c r="VRQ29" s="76"/>
      <c r="VSG29" s="76"/>
      <c r="VSW29" s="76"/>
      <c r="VTM29" s="76"/>
      <c r="VUC29" s="76"/>
      <c r="VUS29" s="76"/>
      <c r="VVI29" s="76"/>
      <c r="VVY29" s="76"/>
      <c r="VWO29" s="76"/>
      <c r="VXE29" s="76"/>
      <c r="VXU29" s="76"/>
      <c r="VYK29" s="76"/>
      <c r="VZA29" s="76"/>
      <c r="VZQ29" s="76"/>
      <c r="WAG29" s="76"/>
      <c r="WAW29" s="76"/>
      <c r="WBM29" s="76"/>
      <c r="WCC29" s="76"/>
      <c r="WCS29" s="76"/>
      <c r="WDI29" s="76"/>
      <c r="WDY29" s="76"/>
      <c r="WEO29" s="76"/>
      <c r="WFE29" s="76"/>
      <c r="WFU29" s="76"/>
      <c r="WGK29" s="76"/>
      <c r="WHA29" s="76"/>
      <c r="WHQ29" s="76"/>
      <c r="WIG29" s="76"/>
      <c r="WIW29" s="76"/>
      <c r="WJM29" s="76"/>
      <c r="WKC29" s="76"/>
      <c r="WKS29" s="76"/>
      <c r="WLI29" s="76"/>
      <c r="WLY29" s="76"/>
      <c r="WMO29" s="76"/>
      <c r="WNE29" s="76"/>
      <c r="WNU29" s="76"/>
      <c r="WOK29" s="76"/>
      <c r="WPA29" s="76"/>
      <c r="WPQ29" s="76"/>
      <c r="WQG29" s="76"/>
      <c r="WQW29" s="76"/>
      <c r="WRM29" s="76"/>
      <c r="WSC29" s="76"/>
      <c r="WSS29" s="76"/>
      <c r="WTI29" s="76"/>
      <c r="WTY29" s="76"/>
      <c r="WUO29" s="76"/>
      <c r="WVE29" s="76"/>
      <c r="WVU29" s="76"/>
      <c r="WWK29" s="76"/>
      <c r="WXA29" s="76"/>
      <c r="WXQ29" s="76"/>
      <c r="WYG29" s="76"/>
      <c r="WYW29" s="76"/>
      <c r="WZM29" s="76"/>
      <c r="XAC29" s="76"/>
      <c r="XAS29" s="76"/>
      <c r="XBI29" s="76"/>
      <c r="XBY29" s="76"/>
      <c r="XCO29" s="76"/>
      <c r="XDE29" s="76"/>
    </row>
    <row r="30" spans="1:16348" s="1" customFormat="1">
      <c r="A30" s="77" t="s">
        <v>22</v>
      </c>
      <c r="B30" s="74">
        <f>DEN!$E28*ONSV_2019!AA29</f>
        <v>93042</v>
      </c>
      <c r="C30" s="74">
        <f>DEN!$E63*ONSV_2020!AA29</f>
        <v>97803</v>
      </c>
      <c r="D30" s="74">
        <f>DEN!$E98*ONSV_2021!AA29</f>
        <v>102929</v>
      </c>
      <c r="E30" s="74">
        <f>DEN!$E133*ONSV_2022!AA29</f>
        <v>108264</v>
      </c>
      <c r="F30" s="80"/>
    </row>
    <row r="31" spans="1:16348" s="1" customFormat="1">
      <c r="A31" s="77" t="s">
        <v>13</v>
      </c>
      <c r="B31" s="74">
        <f>DEN!$E29*ONSV_2019!AA30</f>
        <v>60221</v>
      </c>
      <c r="C31" s="74">
        <f>DEN!$E64*ONSV_2020!AA30</f>
        <v>63077</v>
      </c>
      <c r="D31" s="74">
        <f>DEN!$E99*ONSV_2021!AA30</f>
        <v>67724</v>
      </c>
      <c r="E31" s="74">
        <f>DEN!$E134*ONSV_2022!AA30</f>
        <v>72892</v>
      </c>
      <c r="F31" s="80"/>
    </row>
    <row r="32" spans="1:16348" s="25" customFormat="1">
      <c r="A32" s="77" t="s">
        <v>14</v>
      </c>
      <c r="B32" s="74">
        <f>DEN!$E30*ONSV_2019!AA31</f>
        <v>53855</v>
      </c>
      <c r="C32" s="74">
        <f>DEN!$E65*ONSV_2020!AA31</f>
        <v>58034</v>
      </c>
      <c r="D32" s="74">
        <f>DEN!$E100*ONSV_2021!AA31</f>
        <v>62592</v>
      </c>
      <c r="E32" s="74">
        <f>DEN!$E135*ONSV_2022!AA31</f>
        <v>67412</v>
      </c>
      <c r="F32" s="80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24"/>
      <c r="CJ32" s="124"/>
      <c r="CK32" s="82"/>
      <c r="CL32" s="80"/>
      <c r="CM32" s="80"/>
      <c r="CN32" s="82"/>
      <c r="CO32" s="77"/>
      <c r="CP32" s="124"/>
      <c r="CQ32" s="124"/>
      <c r="CR32" s="82"/>
      <c r="CS32" s="124"/>
      <c r="CT32" s="124"/>
      <c r="CU32" s="82"/>
      <c r="CV32" s="124"/>
      <c r="CW32" s="124"/>
      <c r="CX32" s="82"/>
      <c r="CY32" s="124"/>
      <c r="CZ32" s="124"/>
      <c r="DA32" s="82"/>
      <c r="DB32" s="80"/>
      <c r="DC32" s="80"/>
      <c r="DD32" s="82"/>
      <c r="DE32" s="77"/>
      <c r="DF32" s="124"/>
      <c r="DG32" s="124"/>
      <c r="DH32" s="82"/>
      <c r="DI32" s="124"/>
      <c r="DJ32" s="124"/>
      <c r="DK32" s="82"/>
      <c r="DL32" s="124"/>
      <c r="DM32" s="124"/>
      <c r="DN32" s="82"/>
      <c r="DO32" s="124"/>
      <c r="DP32" s="124"/>
      <c r="DQ32" s="82"/>
      <c r="DR32" s="80"/>
      <c r="DS32" s="80"/>
      <c r="DT32" s="82"/>
      <c r="DU32" s="77"/>
      <c r="DV32" s="124"/>
      <c r="DW32" s="124"/>
      <c r="DX32" s="82"/>
      <c r="DY32" s="124"/>
      <c r="DZ32" s="124"/>
      <c r="EA32" s="82"/>
      <c r="EB32" s="124"/>
      <c r="EC32" s="124"/>
      <c r="ED32" s="82"/>
      <c r="EE32" s="124"/>
      <c r="EF32" s="124"/>
      <c r="EG32" s="82"/>
      <c r="EH32" s="80"/>
      <c r="EI32" s="80"/>
      <c r="EJ32" s="82"/>
      <c r="EK32" s="77"/>
      <c r="EL32" s="124"/>
      <c r="EM32" s="124"/>
      <c r="EN32" s="82"/>
      <c r="EO32" s="124"/>
      <c r="EP32" s="124"/>
      <c r="EQ32" s="82"/>
      <c r="ER32" s="124"/>
      <c r="ES32" s="124"/>
      <c r="ET32" s="82"/>
      <c r="EU32" s="124"/>
      <c r="EV32" s="124"/>
      <c r="EW32" s="82"/>
      <c r="EX32" s="80"/>
      <c r="EY32" s="80"/>
      <c r="EZ32" s="85"/>
      <c r="FA32" s="77"/>
      <c r="FB32" s="74"/>
      <c r="FC32" s="74"/>
      <c r="FD32" s="85"/>
      <c r="FE32" s="74"/>
      <c r="FF32" s="74"/>
      <c r="FG32" s="85"/>
      <c r="FH32" s="74"/>
      <c r="FI32" s="74"/>
      <c r="FJ32" s="85"/>
      <c r="FK32" s="74"/>
      <c r="FL32" s="74"/>
      <c r="FM32" s="85"/>
      <c r="FN32" s="80"/>
      <c r="FO32" s="80"/>
      <c r="FP32" s="85"/>
      <c r="FQ32" s="77"/>
      <c r="FR32" s="74"/>
      <c r="FS32" s="74"/>
      <c r="FT32" s="85"/>
      <c r="FU32" s="74"/>
      <c r="FV32" s="74"/>
      <c r="FW32" s="85"/>
      <c r="FX32" s="74"/>
      <c r="FY32" s="74"/>
      <c r="FZ32" s="85"/>
      <c r="GA32" s="74"/>
      <c r="GB32" s="74"/>
      <c r="GC32" s="85"/>
      <c r="GD32" s="80"/>
      <c r="GE32" s="80"/>
      <c r="GF32" s="85"/>
      <c r="GG32" s="77"/>
      <c r="GH32" s="74"/>
      <c r="GI32" s="74"/>
      <c r="GJ32" s="85"/>
      <c r="GK32" s="74"/>
      <c r="GL32" s="74"/>
      <c r="GM32" s="85"/>
      <c r="GN32" s="74"/>
      <c r="GO32" s="74"/>
      <c r="GP32" s="85"/>
      <c r="GQ32" s="74"/>
      <c r="GR32" s="74"/>
      <c r="GS32" s="85"/>
      <c r="GT32" s="80"/>
      <c r="GU32" s="80"/>
      <c r="GV32" s="85"/>
      <c r="GW32" s="77"/>
      <c r="GX32" s="74"/>
      <c r="GY32" s="74"/>
      <c r="GZ32" s="85"/>
      <c r="HA32" s="74"/>
      <c r="HB32" s="74"/>
      <c r="HC32" s="85"/>
      <c r="HD32" s="74"/>
      <c r="HE32" s="74"/>
      <c r="HF32" s="85"/>
      <c r="HG32" s="74"/>
      <c r="HH32" s="74"/>
      <c r="HI32" s="85"/>
      <c r="HJ32" s="80"/>
      <c r="HK32" s="80"/>
      <c r="HL32" s="85"/>
      <c r="HM32" s="77"/>
      <c r="HN32" s="74"/>
      <c r="HO32" s="74"/>
      <c r="HP32" s="85"/>
      <c r="HQ32" s="74"/>
      <c r="HR32" s="74"/>
      <c r="HS32" s="85"/>
      <c r="HT32" s="74"/>
      <c r="HU32" s="74"/>
      <c r="HV32" s="85"/>
      <c r="HW32" s="74"/>
      <c r="HX32" s="74"/>
      <c r="HY32" s="85"/>
      <c r="HZ32" s="80"/>
      <c r="IA32" s="80"/>
      <c r="IB32" s="85"/>
      <c r="IC32" s="77"/>
      <c r="ID32" s="74"/>
      <c r="IE32" s="74"/>
      <c r="IF32" s="85"/>
      <c r="IG32" s="74"/>
      <c r="IH32" s="74"/>
      <c r="II32" s="85"/>
      <c r="IJ32" s="74"/>
      <c r="IK32" s="74"/>
      <c r="IL32" s="85"/>
      <c r="IM32" s="74"/>
      <c r="IN32" s="74"/>
      <c r="IO32" s="85"/>
      <c r="IP32" s="80"/>
      <c r="IQ32" s="80"/>
      <c r="IR32" s="85"/>
      <c r="IS32" s="77"/>
      <c r="IT32" s="74"/>
      <c r="IU32" s="74"/>
      <c r="IV32" s="85"/>
      <c r="IW32" s="74"/>
      <c r="IX32" s="74"/>
      <c r="IY32" s="85"/>
      <c r="IZ32" s="74"/>
      <c r="JA32" s="74"/>
      <c r="JB32" s="85"/>
      <c r="JC32" s="74"/>
      <c r="JD32" s="74"/>
      <c r="JE32" s="85"/>
      <c r="JF32" s="80"/>
      <c r="JG32" s="80"/>
      <c r="JH32" s="85"/>
      <c r="JI32" s="77"/>
      <c r="JJ32" s="74"/>
      <c r="JK32" s="74"/>
      <c r="JL32" s="85"/>
      <c r="JM32" s="74"/>
      <c r="JN32" s="74"/>
      <c r="JO32" s="85"/>
      <c r="JP32" s="74"/>
      <c r="JQ32" s="74"/>
      <c r="JR32" s="85"/>
      <c r="JS32" s="74"/>
      <c r="JT32" s="74"/>
      <c r="JU32" s="85"/>
      <c r="JV32" s="80"/>
      <c r="JW32" s="80"/>
      <c r="JX32" s="85"/>
      <c r="JY32" s="77"/>
      <c r="JZ32" s="74"/>
      <c r="KA32" s="74"/>
      <c r="KB32" s="85"/>
      <c r="KC32" s="74"/>
      <c r="KD32" s="74"/>
      <c r="KE32" s="85"/>
      <c r="KF32" s="74"/>
      <c r="KG32" s="74"/>
      <c r="KH32" s="85"/>
      <c r="KI32" s="74"/>
      <c r="KJ32" s="74"/>
      <c r="KK32" s="85"/>
      <c r="KL32" s="80"/>
      <c r="KM32" s="80"/>
      <c r="KN32" s="85"/>
      <c r="KO32" s="77"/>
      <c r="KP32" s="74"/>
      <c r="KQ32" s="74"/>
      <c r="KR32" s="85"/>
      <c r="KS32" s="74"/>
      <c r="KT32" s="74"/>
      <c r="KU32" s="85"/>
      <c r="KV32" s="74"/>
      <c r="KW32" s="74"/>
      <c r="KX32" s="85"/>
      <c r="KY32" s="74"/>
      <c r="KZ32" s="74"/>
      <c r="LA32" s="85"/>
      <c r="LB32" s="80"/>
      <c r="LC32" s="80"/>
      <c r="LD32" s="85"/>
      <c r="LE32" s="77"/>
      <c r="LF32" s="74"/>
      <c r="LG32" s="74"/>
      <c r="LH32" s="85"/>
      <c r="LI32" s="74"/>
      <c r="LJ32" s="74"/>
      <c r="LK32" s="85"/>
      <c r="LL32" s="74"/>
      <c r="LM32" s="74"/>
      <c r="LN32" s="85"/>
      <c r="LO32" s="74"/>
      <c r="LP32" s="74"/>
      <c r="LQ32" s="85"/>
      <c r="LR32" s="80"/>
      <c r="LS32" s="80"/>
      <c r="LT32" s="85"/>
      <c r="LU32" s="77"/>
      <c r="LV32" s="74"/>
      <c r="LW32" s="74"/>
      <c r="LX32" s="85"/>
      <c r="LY32" s="74"/>
      <c r="LZ32" s="74"/>
      <c r="MA32" s="85"/>
      <c r="MB32" s="74"/>
      <c r="MC32" s="74"/>
      <c r="MD32" s="85"/>
      <c r="ME32" s="74"/>
      <c r="MF32" s="74"/>
      <c r="MG32" s="85"/>
      <c r="MH32" s="80"/>
      <c r="MI32" s="80"/>
      <c r="MJ32" s="85"/>
      <c r="MK32" s="77"/>
      <c r="ML32" s="74"/>
      <c r="MM32" s="74"/>
      <c r="MN32" s="85"/>
      <c r="MO32" s="74"/>
      <c r="MP32" s="74"/>
      <c r="MQ32" s="85"/>
      <c r="MR32" s="74"/>
      <c r="MS32" s="74"/>
      <c r="MT32" s="85"/>
      <c r="MU32" s="74"/>
      <c r="MV32" s="74"/>
      <c r="MW32" s="85"/>
      <c r="MX32" s="80"/>
      <c r="MY32" s="80"/>
      <c r="MZ32" s="85"/>
      <c r="NA32" s="77"/>
      <c r="NB32" s="74"/>
      <c r="NC32" s="74"/>
      <c r="ND32" s="85"/>
      <c r="NE32" s="74"/>
      <c r="NF32" s="74"/>
      <c r="NG32" s="85"/>
      <c r="NH32" s="74"/>
      <c r="NI32" s="74"/>
      <c r="NJ32" s="85"/>
      <c r="NK32" s="74"/>
      <c r="NL32" s="74"/>
      <c r="NM32" s="85"/>
      <c r="NN32" s="80"/>
      <c r="NO32" s="80"/>
      <c r="NP32" s="85"/>
      <c r="NQ32" s="77"/>
      <c r="NR32" s="74"/>
      <c r="NS32" s="74"/>
      <c r="NT32" s="85"/>
      <c r="NU32" s="74"/>
      <c r="NV32" s="74"/>
      <c r="NW32" s="85"/>
      <c r="NX32" s="74"/>
      <c r="NY32" s="74"/>
      <c r="NZ32" s="85"/>
      <c r="OA32" s="74"/>
      <c r="OB32" s="74"/>
      <c r="OC32" s="85"/>
      <c r="OD32" s="80"/>
      <c r="OE32" s="80"/>
      <c r="OF32" s="85"/>
      <c r="OG32" s="77"/>
      <c r="OH32" s="74"/>
      <c r="OI32" s="74"/>
      <c r="OJ32" s="85"/>
      <c r="OK32" s="74"/>
      <c r="OL32" s="74"/>
      <c r="OM32" s="85"/>
      <c r="ON32" s="74"/>
      <c r="OO32" s="74"/>
      <c r="OP32" s="85"/>
      <c r="OQ32" s="74"/>
      <c r="OR32" s="74"/>
      <c r="OS32" s="85"/>
      <c r="OT32" s="80"/>
      <c r="OU32" s="80"/>
      <c r="OV32" s="85"/>
      <c r="OW32" s="77"/>
      <c r="OX32" s="74"/>
      <c r="OY32" s="74"/>
      <c r="OZ32" s="85"/>
      <c r="PA32" s="74"/>
      <c r="PB32" s="74"/>
      <c r="PC32" s="85"/>
      <c r="PD32" s="74"/>
      <c r="PE32" s="74"/>
      <c r="PF32" s="85"/>
      <c r="PG32" s="74"/>
      <c r="PH32" s="74"/>
      <c r="PI32" s="85"/>
      <c r="PJ32" s="80"/>
      <c r="PK32" s="80"/>
      <c r="PL32" s="85"/>
      <c r="PM32" s="77"/>
      <c r="PN32" s="74"/>
      <c r="PO32" s="74"/>
      <c r="PP32" s="85"/>
      <c r="PQ32" s="74"/>
      <c r="PR32" s="74"/>
      <c r="PS32" s="85"/>
      <c r="PT32" s="74"/>
      <c r="PU32" s="74"/>
      <c r="PV32" s="85"/>
      <c r="PW32" s="74"/>
      <c r="PX32" s="74"/>
      <c r="PY32" s="85"/>
      <c r="PZ32" s="80"/>
      <c r="QA32" s="80"/>
      <c r="QB32" s="85"/>
      <c r="QC32" s="77"/>
      <c r="QD32" s="74"/>
      <c r="QE32" s="74"/>
      <c r="QF32" s="85"/>
      <c r="QG32" s="74"/>
      <c r="QH32" s="74"/>
      <c r="QI32" s="85"/>
      <c r="QJ32" s="74"/>
      <c r="QK32" s="74"/>
      <c r="QL32" s="85"/>
      <c r="QM32" s="74"/>
      <c r="QN32" s="74"/>
      <c r="QO32" s="85"/>
      <c r="QP32" s="80"/>
      <c r="QQ32" s="80"/>
      <c r="QR32" s="85"/>
      <c r="QS32" s="77"/>
      <c r="QT32" s="74"/>
      <c r="QU32" s="74"/>
      <c r="QV32" s="85"/>
      <c r="QW32" s="74"/>
      <c r="QX32" s="74"/>
      <c r="QY32" s="85"/>
      <c r="QZ32" s="74"/>
      <c r="RA32" s="74"/>
      <c r="RB32" s="85"/>
      <c r="RC32" s="74"/>
      <c r="RD32" s="74"/>
      <c r="RE32" s="85"/>
      <c r="RF32" s="80"/>
      <c r="RG32" s="80"/>
      <c r="RH32" s="85"/>
      <c r="RI32" s="77"/>
      <c r="RJ32" s="74"/>
      <c r="RK32" s="74"/>
      <c r="RL32" s="85"/>
      <c r="RM32" s="74"/>
      <c r="RN32" s="74"/>
      <c r="RO32" s="85"/>
      <c r="RP32" s="74"/>
      <c r="RQ32" s="74"/>
      <c r="RR32" s="85"/>
      <c r="RS32" s="74"/>
      <c r="RT32" s="74"/>
      <c r="RU32" s="85"/>
      <c r="RV32" s="80"/>
      <c r="RW32" s="80"/>
      <c r="RX32" s="85"/>
      <c r="RY32" s="77"/>
      <c r="RZ32" s="74"/>
      <c r="SA32" s="74"/>
      <c r="SB32" s="85"/>
      <c r="SC32" s="74"/>
      <c r="SD32" s="74"/>
      <c r="SE32" s="85"/>
      <c r="SF32" s="74"/>
      <c r="SG32" s="74"/>
      <c r="SH32" s="85"/>
      <c r="SI32" s="74"/>
      <c r="SJ32" s="74"/>
      <c r="SK32" s="85"/>
      <c r="SL32" s="80"/>
      <c r="SM32" s="80"/>
      <c r="SN32" s="85"/>
      <c r="SO32" s="77"/>
      <c r="SP32" s="74"/>
      <c r="SQ32" s="74"/>
      <c r="SR32" s="85"/>
      <c r="SS32" s="74"/>
      <c r="ST32" s="74"/>
      <c r="SU32" s="85"/>
      <c r="SV32" s="74"/>
      <c r="SW32" s="74"/>
      <c r="SX32" s="85"/>
      <c r="SY32" s="74"/>
      <c r="SZ32" s="74"/>
      <c r="TA32" s="85"/>
      <c r="TB32" s="80"/>
      <c r="TC32" s="80"/>
      <c r="TD32" s="85"/>
      <c r="TE32" s="77"/>
      <c r="TF32" s="74"/>
      <c r="TG32" s="74"/>
      <c r="TH32" s="85"/>
      <c r="TI32" s="74"/>
      <c r="TJ32" s="74"/>
      <c r="TK32" s="85"/>
      <c r="TL32" s="74"/>
      <c r="TM32" s="74"/>
      <c r="TN32" s="85"/>
      <c r="TO32" s="74"/>
      <c r="TP32" s="74"/>
      <c r="TQ32" s="85"/>
      <c r="TR32" s="80"/>
      <c r="TS32" s="80"/>
      <c r="TT32" s="85"/>
      <c r="TU32" s="77"/>
      <c r="TV32" s="74"/>
      <c r="TW32" s="74"/>
      <c r="TX32" s="85"/>
      <c r="TY32" s="74"/>
      <c r="TZ32" s="74"/>
      <c r="UA32" s="85"/>
      <c r="UB32" s="74"/>
      <c r="UC32" s="74"/>
      <c r="UD32" s="85"/>
      <c r="UE32" s="74"/>
      <c r="UF32" s="74"/>
      <c r="UG32" s="85"/>
      <c r="UH32" s="80"/>
      <c r="UI32" s="80"/>
      <c r="UJ32" s="85"/>
      <c r="UK32" s="77"/>
      <c r="UL32" s="74"/>
      <c r="UM32" s="74"/>
      <c r="UN32" s="85"/>
      <c r="UO32" s="74"/>
      <c r="UP32" s="74"/>
      <c r="UQ32" s="85"/>
      <c r="UR32" s="74"/>
      <c r="US32" s="74"/>
      <c r="UT32" s="85"/>
      <c r="UU32" s="74"/>
      <c r="UV32" s="74"/>
      <c r="UW32" s="85"/>
      <c r="UX32" s="80"/>
      <c r="UY32" s="80"/>
      <c r="UZ32" s="85"/>
      <c r="VA32" s="77"/>
      <c r="VB32" s="74"/>
      <c r="VC32" s="74"/>
      <c r="VD32" s="85"/>
      <c r="VE32" s="74"/>
      <c r="VF32" s="74"/>
      <c r="VG32" s="85"/>
      <c r="VH32" s="74"/>
      <c r="VI32" s="74"/>
      <c r="VJ32" s="85"/>
      <c r="VK32" s="74"/>
      <c r="VL32" s="74"/>
      <c r="VM32" s="85"/>
      <c r="VN32" s="80"/>
      <c r="VO32" s="80"/>
      <c r="VP32" s="85"/>
      <c r="VQ32" s="77"/>
      <c r="VR32" s="74"/>
      <c r="VS32" s="74"/>
      <c r="VT32" s="85"/>
      <c r="VU32" s="74"/>
      <c r="VV32" s="74"/>
      <c r="VW32" s="85"/>
      <c r="VX32" s="74"/>
      <c r="VY32" s="74"/>
      <c r="VZ32" s="85"/>
      <c r="WA32" s="74"/>
      <c r="WB32" s="74"/>
      <c r="WC32" s="85"/>
      <c r="WD32" s="80"/>
      <c r="WE32" s="80"/>
      <c r="WF32" s="85"/>
      <c r="WG32" s="77"/>
      <c r="WH32" s="74"/>
      <c r="WI32" s="74"/>
      <c r="WJ32" s="85"/>
      <c r="WK32" s="74"/>
      <c r="WL32" s="74"/>
      <c r="WM32" s="85"/>
      <c r="WN32" s="74"/>
      <c r="WO32" s="74"/>
      <c r="WP32" s="85"/>
      <c r="WQ32" s="74"/>
      <c r="WR32" s="74"/>
      <c r="WS32" s="85"/>
      <c r="WT32" s="80"/>
      <c r="WU32" s="80"/>
      <c r="WV32" s="85"/>
      <c r="WW32" s="77"/>
      <c r="WX32" s="74"/>
      <c r="WY32" s="74"/>
      <c r="WZ32" s="85"/>
      <c r="XA32" s="74"/>
      <c r="XB32" s="74"/>
      <c r="XC32" s="85"/>
      <c r="XD32" s="74"/>
      <c r="XE32" s="74"/>
      <c r="XF32" s="85"/>
      <c r="XG32" s="74"/>
      <c r="XH32" s="74"/>
      <c r="XI32" s="85"/>
      <c r="XJ32" s="80"/>
      <c r="XK32" s="80"/>
      <c r="XL32" s="85"/>
      <c r="XM32" s="77"/>
      <c r="XN32" s="74"/>
      <c r="XO32" s="74"/>
      <c r="XP32" s="85"/>
      <c r="XQ32" s="74"/>
      <c r="XR32" s="74"/>
      <c r="XS32" s="85"/>
      <c r="XT32" s="74"/>
      <c r="XU32" s="74"/>
      <c r="XV32" s="85"/>
      <c r="XW32" s="74"/>
      <c r="XX32" s="74"/>
      <c r="XY32" s="85"/>
      <c r="XZ32" s="80"/>
      <c r="YA32" s="80"/>
      <c r="YB32" s="85"/>
      <c r="YC32" s="77"/>
      <c r="YD32" s="74"/>
      <c r="YE32" s="74"/>
      <c r="YF32" s="85"/>
      <c r="YG32" s="74"/>
      <c r="YH32" s="74"/>
      <c r="YI32" s="85"/>
      <c r="YJ32" s="74"/>
      <c r="YK32" s="74"/>
      <c r="YL32" s="85"/>
      <c r="YM32" s="74"/>
      <c r="YN32" s="74"/>
      <c r="YO32" s="85"/>
      <c r="YP32" s="80"/>
      <c r="YQ32" s="80"/>
      <c r="YR32" s="85"/>
      <c r="YS32" s="77"/>
      <c r="YT32" s="74"/>
      <c r="YU32" s="74"/>
      <c r="YV32" s="85"/>
      <c r="YW32" s="74"/>
      <c r="YX32" s="74"/>
      <c r="YY32" s="85"/>
      <c r="YZ32" s="74"/>
      <c r="ZA32" s="74"/>
      <c r="ZB32" s="85"/>
      <c r="ZC32" s="74"/>
      <c r="ZD32" s="74"/>
      <c r="ZE32" s="85"/>
      <c r="ZF32" s="80"/>
      <c r="ZG32" s="80"/>
      <c r="ZH32" s="85"/>
      <c r="ZI32" s="77"/>
      <c r="ZJ32" s="74"/>
      <c r="ZK32" s="74"/>
      <c r="ZL32" s="85"/>
      <c r="ZM32" s="74"/>
      <c r="ZN32" s="74"/>
      <c r="ZO32" s="85"/>
      <c r="ZP32" s="74"/>
      <c r="ZQ32" s="74"/>
      <c r="ZR32" s="85"/>
      <c r="ZS32" s="74"/>
      <c r="ZT32" s="74"/>
      <c r="ZU32" s="85"/>
      <c r="ZV32" s="80"/>
      <c r="ZW32" s="80"/>
      <c r="ZX32" s="85"/>
      <c r="ZY32" s="77"/>
      <c r="ZZ32" s="74"/>
      <c r="AAA32" s="74"/>
      <c r="AAB32" s="85"/>
      <c r="AAC32" s="74"/>
      <c r="AAD32" s="74"/>
      <c r="AAE32" s="85"/>
      <c r="AAF32" s="74"/>
      <c r="AAG32" s="74"/>
      <c r="AAH32" s="85"/>
      <c r="AAI32" s="74"/>
      <c r="AAJ32" s="74"/>
      <c r="AAK32" s="85"/>
      <c r="AAL32" s="80"/>
      <c r="AAM32" s="80"/>
      <c r="AAN32" s="85"/>
      <c r="AAO32" s="77"/>
      <c r="AAP32" s="74"/>
      <c r="AAQ32" s="74"/>
      <c r="AAR32" s="85"/>
      <c r="AAS32" s="74"/>
      <c r="AAT32" s="74"/>
      <c r="AAU32" s="85"/>
      <c r="AAV32" s="74"/>
      <c r="AAW32" s="74"/>
      <c r="AAX32" s="85"/>
      <c r="AAY32" s="74"/>
      <c r="AAZ32" s="74"/>
      <c r="ABA32" s="85"/>
      <c r="ABB32" s="80"/>
      <c r="ABC32" s="80"/>
      <c r="ABD32" s="85"/>
      <c r="ABE32" s="77"/>
      <c r="ABF32" s="74"/>
      <c r="ABG32" s="74"/>
      <c r="ABH32" s="85"/>
      <c r="ABI32" s="74"/>
      <c r="ABJ32" s="74"/>
      <c r="ABK32" s="85"/>
      <c r="ABL32" s="74"/>
      <c r="ABM32" s="74"/>
      <c r="ABN32" s="85"/>
      <c r="ABO32" s="74"/>
      <c r="ABP32" s="74"/>
      <c r="ABQ32" s="85"/>
      <c r="ABR32" s="80"/>
      <c r="ABS32" s="80"/>
      <c r="ABT32" s="85"/>
      <c r="ABU32" s="77"/>
      <c r="ABV32" s="74"/>
      <c r="ABW32" s="74"/>
      <c r="ABX32" s="85"/>
      <c r="ABY32" s="74"/>
      <c r="ABZ32" s="74"/>
      <c r="ACA32" s="85"/>
      <c r="ACB32" s="74"/>
      <c r="ACC32" s="74"/>
      <c r="ACD32" s="85"/>
      <c r="ACE32" s="74"/>
      <c r="ACF32" s="74"/>
      <c r="ACG32" s="85"/>
      <c r="ACH32" s="80"/>
      <c r="ACI32" s="80"/>
      <c r="ACJ32" s="85"/>
      <c r="ACK32" s="77"/>
      <c r="ACL32" s="74"/>
      <c r="ACM32" s="74"/>
      <c r="ACN32" s="85"/>
      <c r="ACO32" s="74"/>
      <c r="ACP32" s="74"/>
      <c r="ACQ32" s="85"/>
      <c r="ACR32" s="74"/>
      <c r="ACS32" s="74"/>
      <c r="ACT32" s="85"/>
      <c r="ACU32" s="74"/>
      <c r="ACV32" s="74"/>
      <c r="ACW32" s="85"/>
      <c r="ACX32" s="80"/>
      <c r="ACY32" s="80"/>
      <c r="ACZ32" s="85"/>
      <c r="ADA32" s="77"/>
      <c r="ADB32" s="74"/>
      <c r="ADC32" s="74"/>
      <c r="ADD32" s="85"/>
      <c r="ADE32" s="74"/>
      <c r="ADF32" s="74"/>
      <c r="ADG32" s="85"/>
      <c r="ADH32" s="74"/>
      <c r="ADI32" s="74"/>
      <c r="ADJ32" s="85"/>
      <c r="ADK32" s="74"/>
      <c r="ADL32" s="74"/>
      <c r="ADM32" s="85"/>
      <c r="ADN32" s="80"/>
      <c r="ADO32" s="80"/>
      <c r="ADP32" s="85"/>
      <c r="ADQ32" s="77"/>
      <c r="ADR32" s="74"/>
      <c r="ADS32" s="74"/>
      <c r="ADT32" s="85"/>
      <c r="ADU32" s="74"/>
      <c r="ADV32" s="74"/>
      <c r="ADW32" s="85"/>
      <c r="ADX32" s="74"/>
      <c r="ADY32" s="74"/>
      <c r="ADZ32" s="85"/>
      <c r="AEA32" s="74"/>
      <c r="AEB32" s="74"/>
      <c r="AEC32" s="85"/>
      <c r="AED32" s="80"/>
      <c r="AEE32" s="80"/>
      <c r="AEF32" s="85"/>
      <c r="AEG32" s="77"/>
      <c r="AEH32" s="74"/>
      <c r="AEI32" s="74"/>
      <c r="AEJ32" s="85"/>
      <c r="AEK32" s="74"/>
      <c r="AEL32" s="74"/>
      <c r="AEM32" s="85"/>
      <c r="AEN32" s="74"/>
      <c r="AEO32" s="74"/>
      <c r="AEP32" s="85"/>
      <c r="AEQ32" s="74"/>
      <c r="AER32" s="74"/>
      <c r="AES32" s="85"/>
      <c r="AET32" s="80"/>
      <c r="AEU32" s="80"/>
      <c r="AEV32" s="85"/>
      <c r="AEW32" s="77"/>
      <c r="AEX32" s="74"/>
      <c r="AEY32" s="74"/>
      <c r="AEZ32" s="85"/>
      <c r="AFA32" s="74"/>
      <c r="AFB32" s="74"/>
      <c r="AFC32" s="85"/>
      <c r="AFD32" s="74"/>
      <c r="AFE32" s="74"/>
      <c r="AFF32" s="85"/>
      <c r="AFG32" s="74"/>
      <c r="AFH32" s="74"/>
      <c r="AFI32" s="85"/>
      <c r="AFJ32" s="80"/>
      <c r="AFK32" s="80"/>
      <c r="AFL32" s="85"/>
      <c r="AFM32" s="77"/>
      <c r="AFN32" s="74"/>
      <c r="AFO32" s="74"/>
      <c r="AFP32" s="85"/>
      <c r="AFQ32" s="74"/>
      <c r="AFR32" s="74"/>
      <c r="AFS32" s="85"/>
      <c r="AFT32" s="74"/>
      <c r="AFU32" s="74"/>
      <c r="AFV32" s="85"/>
      <c r="AFW32" s="74"/>
      <c r="AFX32" s="74"/>
      <c r="AFY32" s="85"/>
      <c r="AFZ32" s="80"/>
      <c r="AGA32" s="80"/>
      <c r="AGB32" s="85"/>
      <c r="AGC32" s="77"/>
      <c r="AGD32" s="74"/>
      <c r="AGE32" s="74"/>
      <c r="AGF32" s="85"/>
      <c r="AGG32" s="74"/>
      <c r="AGH32" s="74"/>
      <c r="AGI32" s="85"/>
      <c r="AGJ32" s="74"/>
      <c r="AGK32" s="74"/>
      <c r="AGL32" s="85"/>
      <c r="AGM32" s="74"/>
      <c r="AGN32" s="74"/>
      <c r="AGO32" s="85"/>
      <c r="AGP32" s="80"/>
      <c r="AGQ32" s="80"/>
      <c r="AGR32" s="85"/>
      <c r="AGS32" s="77"/>
      <c r="AGT32" s="74"/>
      <c r="AGU32" s="74"/>
      <c r="AGV32" s="85"/>
      <c r="AGW32" s="74"/>
      <c r="AGX32" s="74"/>
      <c r="AGY32" s="85"/>
      <c r="AGZ32" s="74"/>
      <c r="AHA32" s="74"/>
      <c r="AHB32" s="85"/>
      <c r="AHC32" s="74"/>
      <c r="AHD32" s="74"/>
      <c r="AHE32" s="85"/>
      <c r="AHF32" s="80"/>
      <c r="AHG32" s="80"/>
      <c r="AHH32" s="85"/>
      <c r="AHI32" s="77"/>
      <c r="AHJ32" s="74"/>
      <c r="AHK32" s="74"/>
      <c r="AHL32" s="85"/>
      <c r="AHM32" s="74"/>
      <c r="AHN32" s="74"/>
      <c r="AHO32" s="85"/>
      <c r="AHP32" s="74"/>
      <c r="AHQ32" s="74"/>
      <c r="AHR32" s="85"/>
      <c r="AHS32" s="74"/>
      <c r="AHT32" s="74"/>
      <c r="AHU32" s="85"/>
      <c r="AHV32" s="80"/>
      <c r="AHW32" s="80"/>
      <c r="AHX32" s="85"/>
      <c r="AHY32" s="77"/>
      <c r="AHZ32" s="74"/>
      <c r="AIA32" s="74"/>
      <c r="AIB32" s="85"/>
      <c r="AIC32" s="74"/>
      <c r="AID32" s="74"/>
      <c r="AIE32" s="85"/>
      <c r="AIF32" s="74"/>
      <c r="AIG32" s="74"/>
      <c r="AIH32" s="85"/>
      <c r="AII32" s="74"/>
      <c r="AIJ32" s="74"/>
      <c r="AIK32" s="85"/>
      <c r="AIL32" s="80"/>
      <c r="AIM32" s="80"/>
      <c r="AIN32" s="85"/>
      <c r="AIO32" s="77"/>
      <c r="AIP32" s="74"/>
      <c r="AIQ32" s="74"/>
      <c r="AIR32" s="85"/>
      <c r="AIS32" s="74"/>
      <c r="AIT32" s="74"/>
      <c r="AIU32" s="85"/>
      <c r="AIV32" s="74"/>
      <c r="AIW32" s="74"/>
      <c r="AIX32" s="85"/>
      <c r="AIY32" s="74"/>
      <c r="AIZ32" s="74"/>
      <c r="AJA32" s="85"/>
      <c r="AJB32" s="80"/>
      <c r="AJC32" s="80"/>
      <c r="AJD32" s="85"/>
      <c r="AJE32" s="77"/>
      <c r="AJF32" s="74"/>
      <c r="AJG32" s="74"/>
      <c r="AJH32" s="85"/>
      <c r="AJI32" s="74"/>
      <c r="AJJ32" s="74"/>
      <c r="AJK32" s="85"/>
      <c r="AJL32" s="74"/>
      <c r="AJM32" s="74"/>
      <c r="AJN32" s="85"/>
      <c r="AJO32" s="74"/>
      <c r="AJP32" s="74"/>
      <c r="AJQ32" s="85"/>
      <c r="AJR32" s="80"/>
      <c r="AJS32" s="80"/>
      <c r="AJT32" s="85"/>
      <c r="AJU32" s="77"/>
      <c r="AJV32" s="74"/>
      <c r="AJW32" s="74"/>
      <c r="AJX32" s="85"/>
      <c r="AJY32" s="74"/>
      <c r="AJZ32" s="74"/>
      <c r="AKA32" s="85"/>
      <c r="AKB32" s="74"/>
      <c r="AKC32" s="74"/>
      <c r="AKD32" s="85"/>
      <c r="AKE32" s="74"/>
      <c r="AKF32" s="74"/>
      <c r="AKG32" s="85"/>
      <c r="AKH32" s="80"/>
      <c r="AKI32" s="80"/>
      <c r="AKJ32" s="85"/>
      <c r="AKK32" s="77"/>
      <c r="AKL32" s="74"/>
      <c r="AKM32" s="74"/>
      <c r="AKN32" s="85"/>
      <c r="AKO32" s="74"/>
      <c r="AKP32" s="74"/>
      <c r="AKQ32" s="85"/>
      <c r="AKR32" s="74"/>
      <c r="AKS32" s="74"/>
      <c r="AKT32" s="85"/>
      <c r="AKU32" s="74"/>
      <c r="AKV32" s="74"/>
      <c r="AKW32" s="85"/>
      <c r="AKX32" s="80"/>
      <c r="AKY32" s="80"/>
      <c r="AKZ32" s="85"/>
      <c r="ALA32" s="77"/>
      <c r="ALB32" s="74"/>
      <c r="ALC32" s="74"/>
      <c r="ALD32" s="85"/>
      <c r="ALE32" s="74"/>
      <c r="ALF32" s="74"/>
      <c r="ALG32" s="85"/>
      <c r="ALH32" s="74"/>
      <c r="ALI32" s="74"/>
      <c r="ALJ32" s="85"/>
      <c r="ALK32" s="74"/>
      <c r="ALL32" s="74"/>
      <c r="ALM32" s="85"/>
      <c r="ALN32" s="80"/>
      <c r="ALO32" s="80"/>
      <c r="ALP32" s="85"/>
      <c r="ALQ32" s="77"/>
      <c r="ALR32" s="74"/>
      <c r="ALS32" s="74"/>
      <c r="ALT32" s="85"/>
      <c r="ALU32" s="74"/>
      <c r="ALV32" s="74"/>
      <c r="ALW32" s="85"/>
      <c r="ALX32" s="74"/>
      <c r="ALY32" s="74"/>
      <c r="ALZ32" s="85"/>
      <c r="AMA32" s="74"/>
      <c r="AMB32" s="74"/>
      <c r="AMC32" s="85"/>
      <c r="AMD32" s="80"/>
      <c r="AME32" s="80"/>
      <c r="AMF32" s="85"/>
      <c r="AMG32" s="77"/>
      <c r="AMH32" s="74"/>
      <c r="AMI32" s="74"/>
      <c r="AMJ32" s="85"/>
      <c r="AMK32" s="74"/>
      <c r="AML32" s="74"/>
      <c r="AMM32" s="85"/>
      <c r="AMN32" s="74"/>
      <c r="AMO32" s="74"/>
      <c r="AMP32" s="85"/>
      <c r="AMQ32" s="74"/>
      <c r="AMR32" s="74"/>
      <c r="AMS32" s="85"/>
      <c r="AMT32" s="80"/>
      <c r="AMU32" s="80"/>
      <c r="AMV32" s="85"/>
      <c r="AMW32" s="77"/>
      <c r="AMX32" s="74"/>
      <c r="AMY32" s="74"/>
      <c r="AMZ32" s="85"/>
      <c r="ANA32" s="74"/>
      <c r="ANB32" s="74"/>
      <c r="ANC32" s="85"/>
      <c r="AND32" s="74"/>
      <c r="ANE32" s="74"/>
      <c r="ANF32" s="85"/>
      <c r="ANG32" s="74"/>
      <c r="ANH32" s="74"/>
      <c r="ANI32" s="85"/>
      <c r="ANJ32" s="80"/>
      <c r="ANK32" s="80"/>
      <c r="ANL32" s="85"/>
      <c r="ANM32" s="77"/>
      <c r="ANN32" s="74"/>
      <c r="ANO32" s="74"/>
      <c r="ANP32" s="85"/>
      <c r="ANQ32" s="74"/>
      <c r="ANR32" s="74"/>
      <c r="ANS32" s="85"/>
      <c r="ANT32" s="74"/>
      <c r="ANU32" s="74"/>
      <c r="ANV32" s="85"/>
      <c r="ANW32" s="74"/>
      <c r="ANX32" s="74"/>
      <c r="ANY32" s="85"/>
      <c r="ANZ32" s="80"/>
      <c r="AOA32" s="80"/>
      <c r="AOB32" s="85"/>
      <c r="AOC32" s="77"/>
      <c r="AOD32" s="74"/>
      <c r="AOE32" s="74"/>
      <c r="AOF32" s="85"/>
      <c r="AOG32" s="74"/>
      <c r="AOH32" s="74"/>
      <c r="AOI32" s="85"/>
      <c r="AOJ32" s="74"/>
      <c r="AOK32" s="74"/>
      <c r="AOL32" s="85"/>
      <c r="AOM32" s="74"/>
      <c r="AON32" s="74"/>
      <c r="AOO32" s="85"/>
      <c r="AOP32" s="80"/>
      <c r="AOQ32" s="80"/>
      <c r="AOR32" s="85"/>
      <c r="AOS32" s="77"/>
      <c r="AOT32" s="74"/>
      <c r="AOU32" s="74"/>
      <c r="AOV32" s="85"/>
      <c r="AOW32" s="74"/>
      <c r="AOX32" s="74"/>
      <c r="AOY32" s="85"/>
      <c r="AOZ32" s="74"/>
      <c r="APA32" s="74"/>
      <c r="APB32" s="85"/>
      <c r="APC32" s="74"/>
      <c r="APD32" s="74"/>
      <c r="APE32" s="85"/>
      <c r="APF32" s="80"/>
      <c r="APG32" s="80"/>
      <c r="APH32" s="85"/>
      <c r="API32" s="77"/>
      <c r="APJ32" s="74"/>
      <c r="APK32" s="74"/>
      <c r="APL32" s="85"/>
      <c r="APM32" s="74"/>
      <c r="APN32" s="74"/>
      <c r="APO32" s="85"/>
      <c r="APP32" s="74"/>
      <c r="APQ32" s="74"/>
      <c r="APR32" s="85"/>
      <c r="APS32" s="74"/>
      <c r="APT32" s="74"/>
      <c r="APU32" s="85"/>
      <c r="APV32" s="80"/>
      <c r="APW32" s="80"/>
      <c r="APX32" s="85"/>
      <c r="APY32" s="77"/>
      <c r="APZ32" s="74"/>
      <c r="AQA32" s="74"/>
      <c r="AQB32" s="85"/>
      <c r="AQC32" s="74"/>
      <c r="AQD32" s="74"/>
      <c r="AQE32" s="85"/>
      <c r="AQF32" s="74"/>
      <c r="AQG32" s="74"/>
      <c r="AQH32" s="85"/>
      <c r="AQI32" s="74"/>
      <c r="AQJ32" s="74"/>
      <c r="AQK32" s="85"/>
      <c r="AQL32" s="80"/>
      <c r="AQM32" s="80"/>
      <c r="AQN32" s="85"/>
      <c r="AQO32" s="77"/>
      <c r="AQP32" s="74"/>
      <c r="AQQ32" s="74"/>
      <c r="AQR32" s="85"/>
      <c r="AQS32" s="74"/>
      <c r="AQT32" s="74"/>
      <c r="AQU32" s="85"/>
      <c r="AQV32" s="74"/>
      <c r="AQW32" s="74"/>
      <c r="AQX32" s="85"/>
      <c r="AQY32" s="74"/>
      <c r="AQZ32" s="74"/>
      <c r="ARA32" s="85"/>
      <c r="ARB32" s="80"/>
      <c r="ARC32" s="80"/>
      <c r="ARD32" s="85"/>
      <c r="ARE32" s="77"/>
      <c r="ARF32" s="74"/>
      <c r="ARG32" s="74"/>
      <c r="ARH32" s="85"/>
      <c r="ARI32" s="74"/>
      <c r="ARJ32" s="74"/>
      <c r="ARK32" s="85"/>
      <c r="ARL32" s="74"/>
      <c r="ARM32" s="74"/>
      <c r="ARN32" s="85"/>
      <c r="ARO32" s="74"/>
      <c r="ARP32" s="74"/>
      <c r="ARQ32" s="85"/>
      <c r="ARR32" s="80"/>
      <c r="ARS32" s="80"/>
      <c r="ART32" s="85"/>
      <c r="ARU32" s="77"/>
      <c r="ARV32" s="74"/>
      <c r="ARW32" s="74"/>
      <c r="ARX32" s="85"/>
      <c r="ARY32" s="74"/>
      <c r="ARZ32" s="74"/>
      <c r="ASA32" s="85"/>
      <c r="ASB32" s="74"/>
      <c r="ASC32" s="74"/>
      <c r="ASD32" s="85"/>
      <c r="ASE32" s="74"/>
      <c r="ASF32" s="74"/>
      <c r="ASG32" s="85"/>
      <c r="ASH32" s="80"/>
      <c r="ASI32" s="80"/>
      <c r="ASJ32" s="85"/>
      <c r="ASK32" s="77"/>
      <c r="ASL32" s="74"/>
      <c r="ASM32" s="74"/>
      <c r="ASN32" s="85"/>
      <c r="ASO32" s="74"/>
      <c r="ASP32" s="74"/>
      <c r="ASQ32" s="85"/>
      <c r="ASR32" s="74"/>
      <c r="ASS32" s="74"/>
      <c r="AST32" s="85"/>
      <c r="ASU32" s="74"/>
      <c r="ASV32" s="74"/>
      <c r="ASW32" s="85"/>
      <c r="ASX32" s="80"/>
      <c r="ASY32" s="80"/>
      <c r="ASZ32" s="85"/>
      <c r="ATA32" s="77"/>
      <c r="ATB32" s="74"/>
      <c r="ATC32" s="74"/>
      <c r="ATD32" s="85"/>
      <c r="ATE32" s="74"/>
      <c r="ATF32" s="74"/>
      <c r="ATG32" s="85"/>
      <c r="ATH32" s="74"/>
      <c r="ATI32" s="74"/>
      <c r="ATJ32" s="85"/>
      <c r="ATK32" s="74"/>
      <c r="ATL32" s="74"/>
      <c r="ATM32" s="85"/>
      <c r="ATN32" s="80"/>
      <c r="ATO32" s="80"/>
      <c r="ATP32" s="85"/>
      <c r="ATQ32" s="77"/>
      <c r="ATR32" s="74"/>
      <c r="ATS32" s="74"/>
      <c r="ATT32" s="85"/>
      <c r="ATU32" s="74"/>
      <c r="ATV32" s="74"/>
      <c r="ATW32" s="85"/>
      <c r="ATX32" s="74"/>
      <c r="ATY32" s="74"/>
      <c r="ATZ32" s="85"/>
      <c r="AUA32" s="74"/>
      <c r="AUB32" s="74"/>
      <c r="AUC32" s="85"/>
      <c r="AUD32" s="80"/>
      <c r="AUE32" s="80"/>
      <c r="AUF32" s="85"/>
      <c r="AUG32" s="77"/>
      <c r="AUH32" s="74"/>
      <c r="AUI32" s="74"/>
      <c r="AUJ32" s="85"/>
      <c r="AUK32" s="74"/>
      <c r="AUL32" s="74"/>
      <c r="AUM32" s="85"/>
      <c r="AUN32" s="74"/>
      <c r="AUO32" s="74"/>
      <c r="AUP32" s="85"/>
      <c r="AUQ32" s="74"/>
      <c r="AUR32" s="74"/>
      <c r="AUS32" s="85"/>
      <c r="AUT32" s="80"/>
      <c r="AUU32" s="80"/>
      <c r="AUV32" s="85"/>
      <c r="AUW32" s="77"/>
      <c r="AUX32" s="74"/>
      <c r="AUY32" s="74"/>
      <c r="AUZ32" s="85"/>
      <c r="AVA32" s="74"/>
      <c r="AVB32" s="74"/>
      <c r="AVC32" s="85"/>
      <c r="AVD32" s="74"/>
      <c r="AVE32" s="74"/>
      <c r="AVF32" s="85"/>
      <c r="AVG32" s="74"/>
      <c r="AVH32" s="74"/>
      <c r="AVI32" s="85"/>
      <c r="AVJ32" s="80"/>
      <c r="AVK32" s="80"/>
      <c r="AVL32" s="85"/>
      <c r="AVM32" s="77"/>
      <c r="AVN32" s="74"/>
      <c r="AVO32" s="74"/>
      <c r="AVP32" s="85"/>
      <c r="AVQ32" s="74"/>
      <c r="AVR32" s="74"/>
      <c r="AVS32" s="85"/>
      <c r="AVT32" s="74"/>
      <c r="AVU32" s="74"/>
      <c r="AVV32" s="85"/>
      <c r="AVW32" s="74"/>
      <c r="AVX32" s="74"/>
      <c r="AVY32" s="85"/>
      <c r="AVZ32" s="80"/>
      <c r="AWA32" s="80"/>
      <c r="AWB32" s="85"/>
      <c r="AWC32" s="77"/>
      <c r="AWD32" s="74"/>
      <c r="AWE32" s="74"/>
      <c r="AWF32" s="85"/>
      <c r="AWG32" s="74"/>
      <c r="AWH32" s="74"/>
      <c r="AWI32" s="85"/>
      <c r="AWJ32" s="74"/>
      <c r="AWK32" s="74"/>
      <c r="AWL32" s="85"/>
      <c r="AWM32" s="74"/>
      <c r="AWN32" s="74"/>
      <c r="AWO32" s="85"/>
      <c r="AWP32" s="80"/>
      <c r="AWQ32" s="80"/>
      <c r="AWR32" s="85"/>
      <c r="AWS32" s="77"/>
      <c r="AWT32" s="74"/>
      <c r="AWU32" s="74"/>
      <c r="AWV32" s="85"/>
      <c r="AWW32" s="74"/>
      <c r="AWX32" s="74"/>
      <c r="AWY32" s="85"/>
      <c r="AWZ32" s="74"/>
      <c r="AXA32" s="74"/>
      <c r="AXB32" s="85"/>
      <c r="AXC32" s="74"/>
      <c r="AXD32" s="74"/>
      <c r="AXE32" s="85"/>
      <c r="AXF32" s="80"/>
      <c r="AXG32" s="80"/>
      <c r="AXH32" s="85"/>
      <c r="AXI32" s="77"/>
      <c r="AXJ32" s="74"/>
      <c r="AXK32" s="74"/>
      <c r="AXL32" s="85"/>
      <c r="AXM32" s="74"/>
      <c r="AXN32" s="74"/>
      <c r="AXO32" s="85"/>
      <c r="AXP32" s="74"/>
      <c r="AXQ32" s="74"/>
      <c r="AXR32" s="85"/>
      <c r="AXS32" s="74"/>
      <c r="AXT32" s="74"/>
      <c r="AXU32" s="85"/>
      <c r="AXV32" s="80"/>
      <c r="AXW32" s="80"/>
      <c r="AXX32" s="85"/>
      <c r="AXY32" s="77"/>
      <c r="AXZ32" s="74"/>
      <c r="AYA32" s="74"/>
      <c r="AYB32" s="85"/>
      <c r="AYC32" s="74"/>
      <c r="AYD32" s="74"/>
      <c r="AYE32" s="85"/>
      <c r="AYF32" s="74"/>
      <c r="AYG32" s="74"/>
      <c r="AYH32" s="85"/>
      <c r="AYI32" s="74"/>
      <c r="AYJ32" s="74"/>
      <c r="AYK32" s="85"/>
      <c r="AYL32" s="80"/>
      <c r="AYM32" s="80"/>
      <c r="AYN32" s="85"/>
      <c r="AYO32" s="77"/>
      <c r="AYP32" s="74"/>
      <c r="AYQ32" s="74"/>
      <c r="AYR32" s="85"/>
      <c r="AYS32" s="74"/>
      <c r="AYT32" s="74"/>
      <c r="AYU32" s="85"/>
      <c r="AYV32" s="74"/>
      <c r="AYW32" s="74"/>
      <c r="AYX32" s="85"/>
      <c r="AYY32" s="74"/>
      <c r="AYZ32" s="74"/>
      <c r="AZA32" s="85"/>
      <c r="AZB32" s="80"/>
      <c r="AZC32" s="80"/>
      <c r="AZD32" s="85"/>
      <c r="AZE32" s="77"/>
      <c r="AZF32" s="74"/>
      <c r="AZG32" s="74"/>
      <c r="AZH32" s="85"/>
      <c r="AZI32" s="74"/>
      <c r="AZJ32" s="74"/>
      <c r="AZK32" s="85"/>
      <c r="AZL32" s="74"/>
      <c r="AZM32" s="74"/>
      <c r="AZN32" s="85"/>
      <c r="AZO32" s="74"/>
      <c r="AZP32" s="74"/>
      <c r="AZQ32" s="85"/>
      <c r="AZR32" s="80"/>
      <c r="AZS32" s="80"/>
      <c r="AZT32" s="85"/>
      <c r="AZU32" s="77"/>
      <c r="AZV32" s="74"/>
      <c r="AZW32" s="74"/>
      <c r="AZX32" s="85"/>
      <c r="AZY32" s="74"/>
      <c r="AZZ32" s="74"/>
      <c r="BAA32" s="85"/>
      <c r="BAB32" s="74"/>
      <c r="BAC32" s="74"/>
      <c r="BAD32" s="85"/>
      <c r="BAE32" s="74"/>
      <c r="BAF32" s="74"/>
      <c r="BAG32" s="85"/>
      <c r="BAH32" s="80"/>
      <c r="BAI32" s="80"/>
      <c r="BAJ32" s="85"/>
      <c r="BAK32" s="77"/>
      <c r="BAL32" s="74"/>
      <c r="BAM32" s="74"/>
      <c r="BAN32" s="85"/>
      <c r="BAO32" s="74"/>
      <c r="BAP32" s="74"/>
      <c r="BAQ32" s="85"/>
      <c r="BAR32" s="74"/>
      <c r="BAS32" s="74"/>
      <c r="BAT32" s="85"/>
      <c r="BAU32" s="74"/>
      <c r="BAV32" s="74"/>
      <c r="BAW32" s="85"/>
      <c r="BAX32" s="80"/>
      <c r="BAY32" s="80"/>
      <c r="BAZ32" s="85"/>
      <c r="BBA32" s="77"/>
      <c r="BBB32" s="74"/>
      <c r="BBC32" s="74"/>
      <c r="BBD32" s="85"/>
      <c r="BBE32" s="74"/>
      <c r="BBF32" s="74"/>
      <c r="BBG32" s="85"/>
      <c r="BBH32" s="74"/>
      <c r="BBI32" s="74"/>
      <c r="BBJ32" s="85"/>
      <c r="BBK32" s="74"/>
      <c r="BBL32" s="74"/>
      <c r="BBM32" s="85"/>
      <c r="BBN32" s="80"/>
      <c r="BBO32" s="80"/>
      <c r="BBP32" s="85"/>
      <c r="BBQ32" s="77"/>
      <c r="BBR32" s="74"/>
      <c r="BBS32" s="74"/>
      <c r="BBT32" s="85"/>
      <c r="BBU32" s="74"/>
      <c r="BBV32" s="74"/>
      <c r="BBW32" s="85"/>
      <c r="BBX32" s="74"/>
      <c r="BBY32" s="74"/>
      <c r="BBZ32" s="85"/>
      <c r="BCA32" s="74"/>
      <c r="BCB32" s="74"/>
      <c r="BCC32" s="85"/>
      <c r="BCD32" s="80"/>
      <c r="BCE32" s="80"/>
      <c r="BCF32" s="85"/>
      <c r="BCG32" s="77"/>
      <c r="BCH32" s="74"/>
      <c r="BCI32" s="74"/>
      <c r="BCJ32" s="85"/>
      <c r="BCK32" s="74"/>
      <c r="BCL32" s="74"/>
      <c r="BCM32" s="85"/>
      <c r="BCN32" s="74"/>
      <c r="BCO32" s="74"/>
      <c r="BCP32" s="85"/>
      <c r="BCQ32" s="74"/>
      <c r="BCR32" s="74"/>
      <c r="BCS32" s="85"/>
      <c r="BCT32" s="80"/>
      <c r="BCU32" s="80"/>
      <c r="BCV32" s="85"/>
      <c r="BCW32" s="77"/>
      <c r="BCX32" s="74"/>
      <c r="BCY32" s="74"/>
      <c r="BCZ32" s="85"/>
      <c r="BDA32" s="74"/>
      <c r="BDB32" s="74"/>
      <c r="BDC32" s="85"/>
      <c r="BDD32" s="74"/>
      <c r="BDE32" s="74"/>
      <c r="BDF32" s="85"/>
      <c r="BDG32" s="74"/>
      <c r="BDH32" s="74"/>
      <c r="BDI32" s="85"/>
      <c r="BDJ32" s="80"/>
      <c r="BDK32" s="80"/>
      <c r="BDL32" s="85"/>
      <c r="BDM32" s="77"/>
      <c r="BDN32" s="74"/>
      <c r="BDO32" s="74"/>
      <c r="BDP32" s="85"/>
      <c r="BDQ32" s="74"/>
      <c r="BDR32" s="74"/>
      <c r="BDS32" s="85"/>
      <c r="BDT32" s="74"/>
      <c r="BDU32" s="74"/>
      <c r="BDV32" s="85"/>
      <c r="BDW32" s="74"/>
      <c r="BDX32" s="74"/>
      <c r="BDY32" s="85"/>
      <c r="BDZ32" s="80"/>
      <c r="BEA32" s="80"/>
      <c r="BEB32" s="85"/>
      <c r="BEC32" s="77"/>
      <c r="BED32" s="74"/>
      <c r="BEE32" s="74"/>
      <c r="BEF32" s="85"/>
      <c r="BEG32" s="74"/>
      <c r="BEH32" s="74"/>
      <c r="BEI32" s="85"/>
      <c r="BEJ32" s="74"/>
      <c r="BEK32" s="74"/>
      <c r="BEL32" s="85"/>
      <c r="BEM32" s="74"/>
      <c r="BEN32" s="74"/>
      <c r="BEO32" s="85"/>
      <c r="BEP32" s="80"/>
      <c r="BEQ32" s="80"/>
      <c r="BER32" s="85"/>
      <c r="BES32" s="77"/>
      <c r="BET32" s="74"/>
      <c r="BEU32" s="74"/>
      <c r="BEV32" s="85"/>
      <c r="BEW32" s="74"/>
      <c r="BEX32" s="74"/>
      <c r="BEY32" s="85"/>
      <c r="BEZ32" s="74"/>
      <c r="BFA32" s="74"/>
      <c r="BFB32" s="85"/>
      <c r="BFC32" s="74"/>
      <c r="BFD32" s="74"/>
      <c r="BFE32" s="85"/>
      <c r="BFF32" s="80"/>
      <c r="BFG32" s="80"/>
      <c r="BFH32" s="85"/>
      <c r="BFI32" s="77"/>
      <c r="BFJ32" s="74"/>
      <c r="BFK32" s="74"/>
      <c r="BFL32" s="85"/>
      <c r="BFM32" s="74"/>
      <c r="BFN32" s="74"/>
      <c r="BFO32" s="85"/>
      <c r="BFP32" s="74"/>
      <c r="BFQ32" s="74"/>
      <c r="BFR32" s="85"/>
      <c r="BFS32" s="74"/>
      <c r="BFT32" s="74"/>
      <c r="BFU32" s="85"/>
      <c r="BFV32" s="80"/>
      <c r="BFW32" s="80"/>
      <c r="BFX32" s="85"/>
      <c r="BFY32" s="77"/>
      <c r="BFZ32" s="74"/>
      <c r="BGA32" s="74"/>
      <c r="BGB32" s="85"/>
      <c r="BGC32" s="74"/>
      <c r="BGD32" s="74"/>
      <c r="BGE32" s="85"/>
      <c r="BGF32" s="74"/>
      <c r="BGG32" s="74"/>
      <c r="BGH32" s="85"/>
      <c r="BGI32" s="74"/>
      <c r="BGJ32" s="74"/>
      <c r="BGK32" s="85"/>
      <c r="BGL32" s="80"/>
      <c r="BGM32" s="80"/>
      <c r="BGN32" s="85"/>
      <c r="BGO32" s="77"/>
      <c r="BGP32" s="74"/>
      <c r="BGQ32" s="74"/>
      <c r="BGR32" s="85"/>
      <c r="BGS32" s="74"/>
      <c r="BGT32" s="74"/>
      <c r="BGU32" s="85"/>
      <c r="BGV32" s="74"/>
      <c r="BGW32" s="74"/>
      <c r="BGX32" s="85"/>
      <c r="BGY32" s="74"/>
      <c r="BGZ32" s="74"/>
      <c r="BHA32" s="85"/>
      <c r="BHB32" s="80"/>
      <c r="BHC32" s="80"/>
      <c r="BHD32" s="85"/>
      <c r="BHE32" s="77"/>
      <c r="BHF32" s="74"/>
      <c r="BHG32" s="74"/>
      <c r="BHH32" s="85"/>
      <c r="BHI32" s="74"/>
      <c r="BHJ32" s="74"/>
      <c r="BHK32" s="85"/>
      <c r="BHL32" s="74"/>
      <c r="BHM32" s="74"/>
      <c r="BHN32" s="85"/>
      <c r="BHO32" s="74"/>
      <c r="BHP32" s="74"/>
      <c r="BHQ32" s="85"/>
      <c r="BHR32" s="80"/>
      <c r="BHS32" s="80"/>
      <c r="BHT32" s="85"/>
      <c r="BHU32" s="77"/>
      <c r="BHV32" s="74"/>
      <c r="BHW32" s="74"/>
      <c r="BHX32" s="85"/>
      <c r="BHY32" s="74"/>
      <c r="BHZ32" s="74"/>
      <c r="BIA32" s="85"/>
      <c r="BIB32" s="74"/>
      <c r="BIC32" s="74"/>
      <c r="BID32" s="85"/>
      <c r="BIE32" s="74"/>
      <c r="BIF32" s="74"/>
      <c r="BIG32" s="85"/>
      <c r="BIH32" s="80"/>
      <c r="BII32" s="80"/>
      <c r="BIJ32" s="85"/>
      <c r="BIK32" s="77"/>
      <c r="BIL32" s="74"/>
      <c r="BIM32" s="74"/>
      <c r="BIN32" s="85"/>
      <c r="BIO32" s="74"/>
      <c r="BIP32" s="74"/>
      <c r="BIQ32" s="85"/>
      <c r="BIR32" s="74"/>
      <c r="BIS32" s="74"/>
      <c r="BIT32" s="85"/>
      <c r="BIU32" s="74"/>
      <c r="BIV32" s="74"/>
      <c r="BIW32" s="85"/>
      <c r="BIX32" s="80"/>
      <c r="BIY32" s="80"/>
      <c r="BIZ32" s="85"/>
      <c r="BJA32" s="77"/>
      <c r="BJB32" s="74"/>
      <c r="BJC32" s="74"/>
      <c r="BJD32" s="85"/>
      <c r="BJE32" s="74"/>
      <c r="BJF32" s="74"/>
      <c r="BJG32" s="85"/>
      <c r="BJH32" s="74"/>
      <c r="BJI32" s="74"/>
      <c r="BJJ32" s="85"/>
      <c r="BJK32" s="74"/>
      <c r="BJL32" s="74"/>
      <c r="BJM32" s="85"/>
      <c r="BJN32" s="80"/>
      <c r="BJO32" s="80"/>
      <c r="BJP32" s="85"/>
      <c r="BJQ32" s="77"/>
      <c r="BJR32" s="74"/>
      <c r="BJS32" s="74"/>
      <c r="BJT32" s="85"/>
      <c r="BJU32" s="74"/>
      <c r="BJV32" s="74"/>
      <c r="BJW32" s="85"/>
      <c r="BJX32" s="74"/>
      <c r="BJY32" s="74"/>
      <c r="BJZ32" s="85"/>
      <c r="BKA32" s="74"/>
      <c r="BKB32" s="74"/>
      <c r="BKC32" s="85"/>
      <c r="BKD32" s="80"/>
      <c r="BKE32" s="80"/>
      <c r="BKF32" s="85"/>
      <c r="BKG32" s="77"/>
      <c r="BKH32" s="74"/>
      <c r="BKI32" s="74"/>
      <c r="BKJ32" s="85"/>
      <c r="BKK32" s="74"/>
      <c r="BKL32" s="74"/>
      <c r="BKM32" s="85"/>
      <c r="BKN32" s="74"/>
      <c r="BKO32" s="74"/>
      <c r="BKP32" s="85"/>
      <c r="BKQ32" s="74"/>
      <c r="BKR32" s="74"/>
      <c r="BKS32" s="85"/>
      <c r="BKT32" s="80"/>
      <c r="BKU32" s="80"/>
      <c r="BKV32" s="85"/>
      <c r="BKW32" s="77"/>
      <c r="BKX32" s="74"/>
      <c r="BKY32" s="74"/>
      <c r="BKZ32" s="85"/>
      <c r="BLA32" s="74"/>
      <c r="BLB32" s="74"/>
      <c r="BLC32" s="85"/>
      <c r="BLD32" s="74"/>
      <c r="BLE32" s="74"/>
      <c r="BLF32" s="85"/>
      <c r="BLG32" s="74"/>
      <c r="BLH32" s="74"/>
      <c r="BLI32" s="85"/>
      <c r="BLJ32" s="80"/>
      <c r="BLK32" s="80"/>
      <c r="BLL32" s="85"/>
      <c r="BLM32" s="77"/>
      <c r="BLN32" s="74"/>
      <c r="BLO32" s="74"/>
      <c r="BLP32" s="85"/>
      <c r="BLQ32" s="74"/>
      <c r="BLR32" s="74"/>
      <c r="BLS32" s="85"/>
      <c r="BLT32" s="74"/>
      <c r="BLU32" s="74"/>
      <c r="BLV32" s="85"/>
      <c r="BLW32" s="74"/>
      <c r="BLX32" s="74"/>
      <c r="BLY32" s="85"/>
      <c r="BLZ32" s="80"/>
      <c r="BMA32" s="80"/>
      <c r="BMB32" s="85"/>
      <c r="BMC32" s="77"/>
      <c r="BMD32" s="74"/>
      <c r="BME32" s="74"/>
      <c r="BMF32" s="85"/>
      <c r="BMG32" s="74"/>
      <c r="BMH32" s="74"/>
      <c r="BMI32" s="85"/>
      <c r="BMJ32" s="74"/>
      <c r="BMK32" s="74"/>
      <c r="BML32" s="85"/>
      <c r="BMM32" s="74"/>
      <c r="BMN32" s="74"/>
      <c r="BMO32" s="85"/>
      <c r="BMP32" s="80"/>
      <c r="BMQ32" s="80"/>
      <c r="BMR32" s="85"/>
      <c r="BMS32" s="77"/>
      <c r="BMT32" s="74"/>
      <c r="BMU32" s="74"/>
      <c r="BMV32" s="85"/>
      <c r="BMW32" s="74"/>
      <c r="BMX32" s="74"/>
      <c r="BMY32" s="85"/>
      <c r="BMZ32" s="74"/>
      <c r="BNA32" s="74"/>
      <c r="BNB32" s="85"/>
      <c r="BNC32" s="74"/>
      <c r="BND32" s="74"/>
      <c r="BNE32" s="85"/>
      <c r="BNF32" s="80"/>
      <c r="BNG32" s="80"/>
      <c r="BNH32" s="85"/>
      <c r="BNI32" s="77"/>
      <c r="BNJ32" s="74"/>
      <c r="BNK32" s="74"/>
      <c r="BNL32" s="85"/>
      <c r="BNM32" s="74"/>
      <c r="BNN32" s="74"/>
      <c r="BNO32" s="85"/>
      <c r="BNP32" s="74"/>
      <c r="BNQ32" s="74"/>
      <c r="BNR32" s="85"/>
      <c r="BNS32" s="74"/>
      <c r="BNT32" s="74"/>
      <c r="BNU32" s="85"/>
      <c r="BNV32" s="80"/>
      <c r="BNW32" s="80"/>
      <c r="BNX32" s="85"/>
      <c r="BNY32" s="77"/>
      <c r="BNZ32" s="74"/>
      <c r="BOA32" s="74"/>
      <c r="BOB32" s="85"/>
      <c r="BOC32" s="74"/>
      <c r="BOD32" s="74"/>
      <c r="BOE32" s="85"/>
      <c r="BOF32" s="74"/>
      <c r="BOG32" s="74"/>
      <c r="BOH32" s="85"/>
      <c r="BOI32" s="74"/>
      <c r="BOJ32" s="74"/>
      <c r="BOK32" s="85"/>
      <c r="BOL32" s="80"/>
      <c r="BOM32" s="80"/>
      <c r="BON32" s="85"/>
      <c r="BOO32" s="77"/>
      <c r="BOP32" s="74"/>
      <c r="BOQ32" s="74"/>
      <c r="BOR32" s="85"/>
      <c r="BOS32" s="74"/>
      <c r="BOT32" s="74"/>
      <c r="BOU32" s="85"/>
      <c r="BOV32" s="74"/>
      <c r="BOW32" s="74"/>
      <c r="BOX32" s="85"/>
      <c r="BOY32" s="74"/>
      <c r="BOZ32" s="74"/>
      <c r="BPA32" s="85"/>
      <c r="BPB32" s="80"/>
      <c r="BPC32" s="80"/>
      <c r="BPD32" s="85"/>
      <c r="BPE32" s="77"/>
      <c r="BPF32" s="74"/>
      <c r="BPG32" s="74"/>
      <c r="BPH32" s="85"/>
      <c r="BPI32" s="74"/>
      <c r="BPJ32" s="74"/>
      <c r="BPK32" s="85"/>
      <c r="BPL32" s="74"/>
      <c r="BPM32" s="74"/>
      <c r="BPN32" s="85"/>
      <c r="BPO32" s="74"/>
      <c r="BPP32" s="74"/>
      <c r="BPQ32" s="85"/>
      <c r="BPR32" s="80"/>
      <c r="BPS32" s="80"/>
      <c r="BPT32" s="85"/>
      <c r="BPU32" s="77"/>
      <c r="BPV32" s="74"/>
      <c r="BPW32" s="74"/>
      <c r="BPX32" s="85"/>
      <c r="BPY32" s="74"/>
      <c r="BPZ32" s="74"/>
      <c r="BQA32" s="85"/>
      <c r="BQB32" s="74"/>
      <c r="BQC32" s="74"/>
      <c r="BQD32" s="85"/>
      <c r="BQE32" s="74"/>
      <c r="BQF32" s="74"/>
      <c r="BQG32" s="85"/>
      <c r="BQH32" s="80"/>
      <c r="BQI32" s="80"/>
      <c r="BQJ32" s="85"/>
      <c r="BQK32" s="77"/>
      <c r="BQL32" s="74"/>
      <c r="BQM32" s="74"/>
      <c r="BQN32" s="85"/>
      <c r="BQO32" s="74"/>
      <c r="BQP32" s="74"/>
      <c r="BQQ32" s="85"/>
      <c r="BQR32" s="74"/>
      <c r="BQS32" s="74"/>
      <c r="BQT32" s="85"/>
      <c r="BQU32" s="74"/>
      <c r="BQV32" s="74"/>
      <c r="BQW32" s="85"/>
      <c r="BQX32" s="80"/>
      <c r="BQY32" s="80"/>
      <c r="BQZ32" s="85"/>
      <c r="BRA32" s="77"/>
      <c r="BRB32" s="74"/>
      <c r="BRC32" s="74"/>
      <c r="BRD32" s="85"/>
      <c r="BRE32" s="74"/>
      <c r="BRF32" s="74"/>
      <c r="BRG32" s="85"/>
      <c r="BRH32" s="74"/>
      <c r="BRI32" s="74"/>
      <c r="BRJ32" s="85"/>
      <c r="BRK32" s="74"/>
      <c r="BRL32" s="74"/>
      <c r="BRM32" s="85"/>
      <c r="BRN32" s="80"/>
      <c r="BRO32" s="80"/>
      <c r="BRP32" s="85"/>
      <c r="BRQ32" s="77"/>
      <c r="BRR32" s="74"/>
      <c r="BRS32" s="74"/>
      <c r="BRT32" s="85"/>
      <c r="BRU32" s="74"/>
      <c r="BRV32" s="74"/>
      <c r="BRW32" s="85"/>
      <c r="BRX32" s="74"/>
      <c r="BRY32" s="74"/>
      <c r="BRZ32" s="85"/>
      <c r="BSA32" s="74"/>
      <c r="BSB32" s="74"/>
      <c r="BSC32" s="85"/>
      <c r="BSD32" s="80"/>
      <c r="BSE32" s="80"/>
      <c r="BSF32" s="85"/>
      <c r="BSG32" s="77"/>
      <c r="BSH32" s="74"/>
      <c r="BSI32" s="74"/>
      <c r="BSJ32" s="85"/>
      <c r="BSK32" s="74"/>
      <c r="BSL32" s="74"/>
      <c r="BSM32" s="85"/>
      <c r="BSN32" s="74"/>
      <c r="BSO32" s="74"/>
      <c r="BSP32" s="85"/>
      <c r="BSQ32" s="74"/>
      <c r="BSR32" s="74"/>
      <c r="BSS32" s="85"/>
      <c r="BST32" s="80"/>
      <c r="BSU32" s="80"/>
      <c r="BSV32" s="85"/>
      <c r="BSW32" s="77"/>
      <c r="BSX32" s="74"/>
      <c r="BSY32" s="74"/>
      <c r="BSZ32" s="85"/>
      <c r="BTA32" s="74"/>
      <c r="BTB32" s="74"/>
      <c r="BTC32" s="85"/>
      <c r="BTD32" s="74"/>
      <c r="BTE32" s="74"/>
      <c r="BTF32" s="85"/>
      <c r="BTG32" s="74"/>
      <c r="BTH32" s="74"/>
      <c r="BTI32" s="85"/>
      <c r="BTJ32" s="80"/>
      <c r="BTK32" s="80"/>
      <c r="BTL32" s="85"/>
      <c r="BTM32" s="77"/>
      <c r="BTN32" s="74"/>
      <c r="BTO32" s="74"/>
      <c r="BTP32" s="85"/>
      <c r="BTQ32" s="74"/>
      <c r="BTR32" s="74"/>
      <c r="BTS32" s="85"/>
      <c r="BTT32" s="74"/>
      <c r="BTU32" s="74"/>
      <c r="BTV32" s="85"/>
      <c r="BTW32" s="74"/>
      <c r="BTX32" s="74"/>
      <c r="BTY32" s="85"/>
      <c r="BTZ32" s="80"/>
      <c r="BUA32" s="80"/>
      <c r="BUB32" s="85"/>
      <c r="BUC32" s="77"/>
      <c r="BUD32" s="74"/>
      <c r="BUE32" s="74"/>
      <c r="BUF32" s="85"/>
      <c r="BUG32" s="74"/>
      <c r="BUH32" s="74"/>
      <c r="BUI32" s="85"/>
      <c r="BUJ32" s="74"/>
      <c r="BUK32" s="74"/>
      <c r="BUL32" s="85"/>
      <c r="BUM32" s="74"/>
      <c r="BUN32" s="74"/>
      <c r="BUO32" s="85"/>
      <c r="BUP32" s="80"/>
      <c r="BUQ32" s="80"/>
      <c r="BUR32" s="85"/>
      <c r="BUS32" s="77"/>
      <c r="BUT32" s="74"/>
      <c r="BUU32" s="74"/>
      <c r="BUV32" s="85"/>
      <c r="BUW32" s="74"/>
      <c r="BUX32" s="74"/>
      <c r="BUY32" s="85"/>
      <c r="BUZ32" s="74"/>
      <c r="BVA32" s="74"/>
      <c r="BVB32" s="85"/>
      <c r="BVC32" s="74"/>
      <c r="BVD32" s="74"/>
      <c r="BVE32" s="85"/>
      <c r="BVF32" s="80"/>
      <c r="BVG32" s="80"/>
      <c r="BVH32" s="85"/>
      <c r="BVI32" s="77"/>
      <c r="BVJ32" s="74"/>
      <c r="BVK32" s="74"/>
      <c r="BVL32" s="85"/>
      <c r="BVM32" s="74"/>
      <c r="BVN32" s="74"/>
      <c r="BVO32" s="85"/>
      <c r="BVP32" s="74"/>
      <c r="BVQ32" s="74"/>
      <c r="BVR32" s="85"/>
      <c r="BVS32" s="74"/>
      <c r="BVT32" s="74"/>
      <c r="BVU32" s="85"/>
      <c r="BVV32" s="80"/>
      <c r="BVW32" s="80"/>
      <c r="BVX32" s="85"/>
      <c r="BVY32" s="77"/>
      <c r="BVZ32" s="74"/>
      <c r="BWA32" s="74"/>
      <c r="BWB32" s="85"/>
      <c r="BWC32" s="74"/>
      <c r="BWD32" s="74"/>
      <c r="BWE32" s="85"/>
      <c r="BWF32" s="74"/>
      <c r="BWG32" s="74"/>
      <c r="BWH32" s="85"/>
      <c r="BWI32" s="74"/>
      <c r="BWJ32" s="74"/>
      <c r="BWK32" s="85"/>
      <c r="BWL32" s="80"/>
      <c r="BWM32" s="80"/>
      <c r="BWN32" s="85"/>
      <c r="BWO32" s="77"/>
      <c r="BWP32" s="74"/>
      <c r="BWQ32" s="74"/>
      <c r="BWR32" s="85"/>
      <c r="BWS32" s="74"/>
      <c r="BWT32" s="74"/>
      <c r="BWU32" s="85"/>
      <c r="BWV32" s="74"/>
      <c r="BWW32" s="74"/>
      <c r="BWX32" s="85"/>
      <c r="BWY32" s="74"/>
      <c r="BWZ32" s="74"/>
      <c r="BXA32" s="85"/>
      <c r="BXB32" s="80"/>
      <c r="BXC32" s="80"/>
      <c r="BXD32" s="85"/>
      <c r="BXE32" s="77"/>
      <c r="BXF32" s="74"/>
      <c r="BXG32" s="74"/>
      <c r="BXH32" s="85"/>
      <c r="BXI32" s="74"/>
      <c r="BXJ32" s="74"/>
      <c r="BXK32" s="85"/>
      <c r="BXL32" s="74"/>
      <c r="BXM32" s="74"/>
      <c r="BXN32" s="85"/>
      <c r="BXO32" s="74"/>
      <c r="BXP32" s="74"/>
      <c r="BXQ32" s="85"/>
      <c r="BXR32" s="80"/>
      <c r="BXS32" s="80"/>
      <c r="BXT32" s="85"/>
      <c r="BXU32" s="77"/>
      <c r="BXV32" s="74"/>
      <c r="BXW32" s="74"/>
      <c r="BXX32" s="85"/>
      <c r="BXY32" s="74"/>
      <c r="BXZ32" s="74"/>
      <c r="BYA32" s="85"/>
      <c r="BYB32" s="74"/>
      <c r="BYC32" s="74"/>
      <c r="BYD32" s="85"/>
      <c r="BYE32" s="74"/>
      <c r="BYF32" s="74"/>
      <c r="BYG32" s="85"/>
      <c r="BYH32" s="80"/>
      <c r="BYI32" s="80"/>
      <c r="BYJ32" s="85"/>
      <c r="BYK32" s="77"/>
      <c r="BYL32" s="74"/>
      <c r="BYM32" s="74"/>
      <c r="BYN32" s="85"/>
      <c r="BYO32" s="74"/>
      <c r="BYP32" s="74"/>
      <c r="BYQ32" s="85"/>
      <c r="BYR32" s="74"/>
      <c r="BYS32" s="74"/>
      <c r="BYT32" s="85"/>
      <c r="BYU32" s="74"/>
      <c r="BYV32" s="74"/>
      <c r="BYW32" s="85"/>
      <c r="BYX32" s="80"/>
      <c r="BYY32" s="80"/>
      <c r="BYZ32" s="85"/>
      <c r="BZA32" s="77"/>
      <c r="BZB32" s="74"/>
      <c r="BZC32" s="74"/>
      <c r="BZD32" s="85"/>
      <c r="BZE32" s="74"/>
      <c r="BZF32" s="74"/>
      <c r="BZG32" s="85"/>
      <c r="BZH32" s="74"/>
      <c r="BZI32" s="74"/>
      <c r="BZJ32" s="85"/>
      <c r="BZK32" s="74"/>
      <c r="BZL32" s="74"/>
      <c r="BZM32" s="85"/>
      <c r="BZN32" s="80"/>
      <c r="BZO32" s="80"/>
      <c r="BZP32" s="85"/>
      <c r="BZQ32" s="77"/>
      <c r="BZR32" s="74"/>
      <c r="BZS32" s="74"/>
      <c r="BZT32" s="85"/>
      <c r="BZU32" s="74"/>
      <c r="BZV32" s="74"/>
      <c r="BZW32" s="85"/>
      <c r="BZX32" s="74"/>
      <c r="BZY32" s="74"/>
      <c r="BZZ32" s="85"/>
      <c r="CAA32" s="74"/>
      <c r="CAB32" s="74"/>
      <c r="CAC32" s="85"/>
      <c r="CAD32" s="80"/>
      <c r="CAE32" s="80"/>
      <c r="CAF32" s="85"/>
      <c r="CAG32" s="77"/>
      <c r="CAH32" s="74"/>
      <c r="CAI32" s="74"/>
      <c r="CAJ32" s="85"/>
      <c r="CAK32" s="74"/>
      <c r="CAL32" s="74"/>
      <c r="CAM32" s="85"/>
      <c r="CAN32" s="74"/>
      <c r="CAO32" s="74"/>
      <c r="CAP32" s="85"/>
      <c r="CAQ32" s="74"/>
      <c r="CAR32" s="74"/>
      <c r="CAS32" s="85"/>
      <c r="CAT32" s="80"/>
      <c r="CAU32" s="80"/>
      <c r="CAV32" s="85"/>
      <c r="CAW32" s="77"/>
      <c r="CAX32" s="74"/>
      <c r="CAY32" s="74"/>
      <c r="CAZ32" s="85"/>
      <c r="CBA32" s="74"/>
      <c r="CBB32" s="74"/>
      <c r="CBC32" s="85"/>
      <c r="CBD32" s="74"/>
      <c r="CBE32" s="74"/>
      <c r="CBF32" s="85"/>
      <c r="CBG32" s="74"/>
      <c r="CBH32" s="74"/>
      <c r="CBI32" s="85"/>
      <c r="CBJ32" s="80"/>
      <c r="CBK32" s="80"/>
      <c r="CBL32" s="85"/>
      <c r="CBM32" s="77"/>
      <c r="CBN32" s="74"/>
      <c r="CBO32" s="74"/>
      <c r="CBP32" s="85"/>
      <c r="CBQ32" s="74"/>
      <c r="CBR32" s="74"/>
      <c r="CBS32" s="85"/>
      <c r="CBT32" s="74"/>
      <c r="CBU32" s="74"/>
      <c r="CBV32" s="85"/>
      <c r="CBW32" s="74"/>
      <c r="CBX32" s="74"/>
      <c r="CBY32" s="85"/>
      <c r="CBZ32" s="80"/>
      <c r="CCA32" s="80"/>
      <c r="CCB32" s="85"/>
      <c r="CCC32" s="77"/>
      <c r="CCD32" s="74"/>
      <c r="CCE32" s="74"/>
      <c r="CCF32" s="85"/>
      <c r="CCG32" s="74"/>
      <c r="CCH32" s="74"/>
      <c r="CCI32" s="85"/>
      <c r="CCJ32" s="74"/>
      <c r="CCK32" s="74"/>
      <c r="CCL32" s="85"/>
      <c r="CCM32" s="74"/>
      <c r="CCN32" s="74"/>
      <c r="CCO32" s="85"/>
      <c r="CCP32" s="80"/>
      <c r="CCQ32" s="80"/>
      <c r="CCR32" s="85"/>
      <c r="CCS32" s="77"/>
      <c r="CCT32" s="74"/>
      <c r="CCU32" s="74"/>
      <c r="CCV32" s="85"/>
      <c r="CCW32" s="74"/>
      <c r="CCX32" s="74"/>
      <c r="CCY32" s="85"/>
      <c r="CCZ32" s="74"/>
      <c r="CDA32" s="74"/>
      <c r="CDB32" s="85"/>
      <c r="CDC32" s="74"/>
      <c r="CDD32" s="74"/>
      <c r="CDE32" s="85"/>
      <c r="CDF32" s="80"/>
      <c r="CDG32" s="80"/>
      <c r="CDH32" s="85"/>
      <c r="CDI32" s="77"/>
      <c r="CDJ32" s="74"/>
      <c r="CDK32" s="74"/>
      <c r="CDL32" s="85"/>
      <c r="CDM32" s="74"/>
      <c r="CDN32" s="74"/>
      <c r="CDO32" s="85"/>
      <c r="CDP32" s="74"/>
      <c r="CDQ32" s="74"/>
      <c r="CDR32" s="85"/>
      <c r="CDS32" s="74"/>
      <c r="CDT32" s="74"/>
      <c r="CDU32" s="85"/>
      <c r="CDV32" s="80"/>
      <c r="CDW32" s="80"/>
      <c r="CDX32" s="85"/>
      <c r="CDY32" s="77"/>
      <c r="CDZ32" s="74"/>
      <c r="CEA32" s="74"/>
      <c r="CEB32" s="85"/>
      <c r="CEC32" s="74"/>
      <c r="CED32" s="74"/>
      <c r="CEE32" s="85"/>
      <c r="CEF32" s="74"/>
      <c r="CEG32" s="74"/>
      <c r="CEH32" s="85"/>
      <c r="CEI32" s="74"/>
      <c r="CEJ32" s="74"/>
      <c r="CEK32" s="85"/>
      <c r="CEL32" s="80"/>
      <c r="CEM32" s="80"/>
      <c r="CEN32" s="85"/>
      <c r="CEO32" s="77"/>
      <c r="CEP32" s="74"/>
      <c r="CEQ32" s="74"/>
      <c r="CER32" s="85"/>
      <c r="CES32" s="74"/>
      <c r="CET32" s="74"/>
      <c r="CEU32" s="85"/>
      <c r="CEV32" s="74"/>
      <c r="CEW32" s="74"/>
      <c r="CEX32" s="85"/>
      <c r="CEY32" s="74"/>
      <c r="CEZ32" s="74"/>
      <c r="CFA32" s="85"/>
      <c r="CFB32" s="80"/>
      <c r="CFC32" s="80"/>
      <c r="CFD32" s="85"/>
      <c r="CFE32" s="77"/>
      <c r="CFF32" s="74"/>
      <c r="CFG32" s="74"/>
      <c r="CFH32" s="85"/>
      <c r="CFI32" s="74"/>
      <c r="CFJ32" s="74"/>
      <c r="CFK32" s="85"/>
      <c r="CFL32" s="74"/>
      <c r="CFM32" s="74"/>
      <c r="CFN32" s="85"/>
      <c r="CFO32" s="74"/>
      <c r="CFP32" s="74"/>
      <c r="CFQ32" s="85"/>
      <c r="CFR32" s="80"/>
      <c r="CFS32" s="80"/>
      <c r="CFT32" s="85"/>
      <c r="CFU32" s="77"/>
      <c r="CFV32" s="74"/>
      <c r="CFW32" s="74"/>
      <c r="CFX32" s="85"/>
      <c r="CFY32" s="74"/>
      <c r="CFZ32" s="74"/>
      <c r="CGA32" s="85"/>
      <c r="CGB32" s="74"/>
      <c r="CGC32" s="74"/>
      <c r="CGD32" s="85"/>
      <c r="CGE32" s="74"/>
      <c r="CGF32" s="74"/>
      <c r="CGG32" s="85"/>
      <c r="CGH32" s="80"/>
      <c r="CGI32" s="80"/>
      <c r="CGJ32" s="85"/>
      <c r="CGK32" s="77"/>
      <c r="CGL32" s="74"/>
      <c r="CGM32" s="74"/>
      <c r="CGN32" s="85"/>
      <c r="CGO32" s="74"/>
      <c r="CGP32" s="74"/>
      <c r="CGQ32" s="85"/>
      <c r="CGR32" s="74"/>
      <c r="CGS32" s="74"/>
      <c r="CGT32" s="85"/>
      <c r="CGU32" s="74"/>
      <c r="CGV32" s="74"/>
      <c r="CGW32" s="85"/>
      <c r="CGX32" s="80"/>
      <c r="CGY32" s="80"/>
      <c r="CGZ32" s="85"/>
      <c r="CHA32" s="77"/>
      <c r="CHB32" s="74"/>
      <c r="CHC32" s="74"/>
      <c r="CHD32" s="85"/>
      <c r="CHE32" s="74"/>
      <c r="CHF32" s="74"/>
      <c r="CHG32" s="85"/>
      <c r="CHH32" s="74"/>
      <c r="CHI32" s="74"/>
      <c r="CHJ32" s="85"/>
      <c r="CHK32" s="74"/>
      <c r="CHL32" s="74"/>
      <c r="CHM32" s="85"/>
      <c r="CHN32" s="80"/>
      <c r="CHO32" s="80"/>
      <c r="CHP32" s="85"/>
      <c r="CHQ32" s="77"/>
      <c r="CHR32" s="74"/>
      <c r="CHS32" s="74"/>
      <c r="CHT32" s="85"/>
      <c r="CHU32" s="74"/>
      <c r="CHV32" s="74"/>
      <c r="CHW32" s="85"/>
      <c r="CHX32" s="74"/>
      <c r="CHY32" s="74"/>
      <c r="CHZ32" s="85"/>
      <c r="CIA32" s="74"/>
      <c r="CIB32" s="74"/>
      <c r="CIC32" s="85"/>
      <c r="CID32" s="80"/>
      <c r="CIE32" s="80"/>
      <c r="CIF32" s="85"/>
      <c r="CIG32" s="77"/>
      <c r="CIH32" s="74"/>
      <c r="CII32" s="74"/>
      <c r="CIJ32" s="85"/>
      <c r="CIK32" s="74"/>
      <c r="CIL32" s="74"/>
      <c r="CIM32" s="85"/>
      <c r="CIN32" s="74"/>
      <c r="CIO32" s="74"/>
      <c r="CIP32" s="85"/>
      <c r="CIQ32" s="74"/>
      <c r="CIR32" s="74"/>
      <c r="CIS32" s="85"/>
      <c r="CIT32" s="80"/>
      <c r="CIU32" s="80"/>
      <c r="CIV32" s="85"/>
      <c r="CIW32" s="77"/>
      <c r="CIX32" s="74"/>
      <c r="CIY32" s="74"/>
      <c r="CIZ32" s="85"/>
      <c r="CJA32" s="74"/>
      <c r="CJB32" s="74"/>
      <c r="CJC32" s="85"/>
      <c r="CJD32" s="74"/>
      <c r="CJE32" s="74"/>
      <c r="CJF32" s="85"/>
      <c r="CJG32" s="74"/>
      <c r="CJH32" s="74"/>
      <c r="CJI32" s="85"/>
      <c r="CJJ32" s="80"/>
      <c r="CJK32" s="80"/>
      <c r="CJL32" s="85"/>
      <c r="CJM32" s="77"/>
      <c r="CJN32" s="74"/>
      <c r="CJO32" s="74"/>
      <c r="CJP32" s="85"/>
      <c r="CJQ32" s="74"/>
      <c r="CJR32" s="74"/>
      <c r="CJS32" s="85"/>
      <c r="CJT32" s="74"/>
      <c r="CJU32" s="74"/>
      <c r="CJV32" s="85"/>
      <c r="CJW32" s="74"/>
      <c r="CJX32" s="74"/>
      <c r="CJY32" s="85"/>
      <c r="CJZ32" s="80"/>
      <c r="CKA32" s="80"/>
      <c r="CKB32" s="85"/>
      <c r="CKC32" s="77"/>
      <c r="CKD32" s="74"/>
      <c r="CKE32" s="74"/>
      <c r="CKF32" s="85"/>
      <c r="CKG32" s="74"/>
      <c r="CKH32" s="74"/>
      <c r="CKI32" s="85"/>
      <c r="CKJ32" s="74"/>
      <c r="CKK32" s="74"/>
      <c r="CKL32" s="85"/>
      <c r="CKM32" s="74"/>
      <c r="CKN32" s="74"/>
      <c r="CKO32" s="85"/>
      <c r="CKP32" s="80"/>
      <c r="CKQ32" s="80"/>
      <c r="CKR32" s="85"/>
      <c r="CKS32" s="77"/>
      <c r="CKT32" s="74"/>
      <c r="CKU32" s="74"/>
      <c r="CKV32" s="85"/>
      <c r="CKW32" s="74"/>
      <c r="CKX32" s="74"/>
      <c r="CKY32" s="85"/>
      <c r="CKZ32" s="74"/>
      <c r="CLA32" s="74"/>
      <c r="CLB32" s="85"/>
      <c r="CLC32" s="74"/>
      <c r="CLD32" s="74"/>
      <c r="CLE32" s="85"/>
      <c r="CLF32" s="80"/>
      <c r="CLG32" s="80"/>
      <c r="CLH32" s="85"/>
      <c r="CLI32" s="77"/>
      <c r="CLJ32" s="74"/>
      <c r="CLK32" s="74"/>
      <c r="CLL32" s="85"/>
      <c r="CLM32" s="74"/>
      <c r="CLN32" s="74"/>
      <c r="CLO32" s="85"/>
      <c r="CLP32" s="74"/>
      <c r="CLQ32" s="74"/>
      <c r="CLR32" s="85"/>
      <c r="CLS32" s="74"/>
      <c r="CLT32" s="74"/>
      <c r="CLU32" s="85"/>
      <c r="CLV32" s="80"/>
      <c r="CLW32" s="80"/>
      <c r="CLX32" s="85"/>
      <c r="CLY32" s="77"/>
      <c r="CLZ32" s="74"/>
      <c r="CMA32" s="74"/>
      <c r="CMB32" s="85"/>
      <c r="CMC32" s="74"/>
      <c r="CMD32" s="74"/>
      <c r="CME32" s="85"/>
      <c r="CMF32" s="74"/>
      <c r="CMG32" s="74"/>
      <c r="CMH32" s="85"/>
      <c r="CMI32" s="74"/>
      <c r="CMJ32" s="74"/>
      <c r="CMK32" s="85"/>
      <c r="CML32" s="80"/>
      <c r="CMM32" s="80"/>
      <c r="CMN32" s="85"/>
      <c r="CMO32" s="77"/>
      <c r="CMP32" s="74"/>
      <c r="CMQ32" s="74"/>
      <c r="CMR32" s="85"/>
      <c r="CMS32" s="74"/>
      <c r="CMT32" s="74"/>
      <c r="CMU32" s="85"/>
      <c r="CMV32" s="74"/>
      <c r="CMW32" s="74"/>
      <c r="CMX32" s="85"/>
      <c r="CMY32" s="74"/>
      <c r="CMZ32" s="74"/>
      <c r="CNA32" s="85"/>
      <c r="CNB32" s="80"/>
      <c r="CNC32" s="80"/>
      <c r="CND32" s="85"/>
      <c r="CNE32" s="77"/>
      <c r="CNF32" s="74"/>
      <c r="CNG32" s="74"/>
      <c r="CNH32" s="85"/>
      <c r="CNI32" s="74"/>
      <c r="CNJ32" s="74"/>
      <c r="CNK32" s="85"/>
      <c r="CNL32" s="74"/>
      <c r="CNM32" s="74"/>
      <c r="CNN32" s="85"/>
      <c r="CNO32" s="74"/>
      <c r="CNP32" s="74"/>
      <c r="CNQ32" s="85"/>
      <c r="CNR32" s="80"/>
      <c r="CNS32" s="80"/>
      <c r="CNT32" s="85"/>
      <c r="CNU32" s="77"/>
      <c r="CNV32" s="74"/>
      <c r="CNW32" s="74"/>
      <c r="CNX32" s="85"/>
      <c r="CNY32" s="74"/>
      <c r="CNZ32" s="74"/>
      <c r="COA32" s="85"/>
      <c r="COB32" s="74"/>
      <c r="COC32" s="74"/>
      <c r="COD32" s="85"/>
      <c r="COE32" s="74"/>
      <c r="COF32" s="74"/>
      <c r="COG32" s="85"/>
      <c r="COH32" s="80"/>
      <c r="COI32" s="80"/>
      <c r="COJ32" s="85"/>
      <c r="COK32" s="77"/>
      <c r="COL32" s="74"/>
      <c r="COM32" s="74"/>
      <c r="CON32" s="85"/>
      <c r="COO32" s="74"/>
      <c r="COP32" s="74"/>
      <c r="COQ32" s="85"/>
      <c r="COR32" s="74"/>
      <c r="COS32" s="74"/>
      <c r="COT32" s="85"/>
      <c r="COU32" s="74"/>
      <c r="COV32" s="74"/>
      <c r="COW32" s="85"/>
      <c r="COX32" s="80"/>
      <c r="COY32" s="80"/>
      <c r="COZ32" s="85"/>
      <c r="CPA32" s="77"/>
      <c r="CPB32" s="74"/>
      <c r="CPC32" s="74"/>
      <c r="CPD32" s="85"/>
      <c r="CPE32" s="74"/>
      <c r="CPF32" s="74"/>
      <c r="CPG32" s="85"/>
      <c r="CPH32" s="74"/>
      <c r="CPI32" s="74"/>
      <c r="CPJ32" s="85"/>
      <c r="CPK32" s="74"/>
      <c r="CPL32" s="74"/>
      <c r="CPM32" s="85"/>
      <c r="CPN32" s="80"/>
      <c r="CPO32" s="80"/>
      <c r="CPP32" s="85"/>
      <c r="CPQ32" s="77"/>
      <c r="CPR32" s="74"/>
      <c r="CPS32" s="74"/>
      <c r="CPT32" s="85"/>
      <c r="CPU32" s="74"/>
      <c r="CPV32" s="74"/>
      <c r="CPW32" s="85"/>
      <c r="CPX32" s="74"/>
      <c r="CPY32" s="74"/>
      <c r="CPZ32" s="85"/>
      <c r="CQA32" s="74"/>
      <c r="CQB32" s="74"/>
      <c r="CQC32" s="85"/>
      <c r="CQD32" s="80"/>
      <c r="CQE32" s="80"/>
      <c r="CQF32" s="85"/>
      <c r="CQG32" s="77"/>
      <c r="CQH32" s="74"/>
      <c r="CQI32" s="74"/>
      <c r="CQJ32" s="85"/>
      <c r="CQK32" s="74"/>
      <c r="CQL32" s="74"/>
      <c r="CQM32" s="85"/>
      <c r="CQN32" s="74"/>
      <c r="CQO32" s="74"/>
      <c r="CQP32" s="85"/>
      <c r="CQQ32" s="74"/>
      <c r="CQR32" s="74"/>
      <c r="CQS32" s="85"/>
      <c r="CQT32" s="80"/>
      <c r="CQU32" s="80"/>
      <c r="CQV32" s="85"/>
      <c r="CQW32" s="77"/>
      <c r="CQX32" s="74"/>
      <c r="CQY32" s="74"/>
      <c r="CQZ32" s="85"/>
      <c r="CRA32" s="74"/>
      <c r="CRB32" s="74"/>
      <c r="CRC32" s="85"/>
      <c r="CRD32" s="74"/>
      <c r="CRE32" s="74"/>
      <c r="CRF32" s="85"/>
      <c r="CRG32" s="74"/>
      <c r="CRH32" s="74"/>
      <c r="CRI32" s="85"/>
      <c r="CRJ32" s="80"/>
      <c r="CRK32" s="80"/>
      <c r="CRL32" s="85"/>
      <c r="CRM32" s="77"/>
      <c r="CRN32" s="74"/>
      <c r="CRO32" s="74"/>
      <c r="CRP32" s="85"/>
      <c r="CRQ32" s="74"/>
      <c r="CRR32" s="74"/>
      <c r="CRS32" s="85"/>
      <c r="CRT32" s="74"/>
      <c r="CRU32" s="74"/>
      <c r="CRV32" s="85"/>
      <c r="CRW32" s="74"/>
      <c r="CRX32" s="74"/>
      <c r="CRY32" s="85"/>
      <c r="CRZ32" s="80"/>
      <c r="CSA32" s="80"/>
      <c r="CSB32" s="85"/>
      <c r="CSC32" s="77"/>
      <c r="CSD32" s="74"/>
      <c r="CSE32" s="74"/>
      <c r="CSF32" s="85"/>
      <c r="CSG32" s="74"/>
      <c r="CSH32" s="74"/>
      <c r="CSI32" s="85"/>
      <c r="CSJ32" s="74"/>
      <c r="CSK32" s="74"/>
      <c r="CSL32" s="85"/>
      <c r="CSM32" s="74"/>
      <c r="CSN32" s="74"/>
      <c r="CSO32" s="85"/>
      <c r="CSP32" s="80"/>
      <c r="CSQ32" s="80"/>
      <c r="CSR32" s="85"/>
      <c r="CSS32" s="77"/>
      <c r="CST32" s="74"/>
      <c r="CSU32" s="74"/>
      <c r="CSV32" s="85"/>
      <c r="CSW32" s="74"/>
      <c r="CSX32" s="74"/>
      <c r="CSY32" s="85"/>
      <c r="CSZ32" s="74"/>
      <c r="CTA32" s="74"/>
      <c r="CTB32" s="85"/>
      <c r="CTC32" s="74"/>
      <c r="CTD32" s="74"/>
      <c r="CTE32" s="85"/>
      <c r="CTF32" s="80"/>
      <c r="CTG32" s="80"/>
      <c r="CTH32" s="85"/>
      <c r="CTI32" s="77"/>
      <c r="CTJ32" s="74"/>
      <c r="CTK32" s="74"/>
      <c r="CTL32" s="85"/>
      <c r="CTM32" s="74"/>
      <c r="CTN32" s="74"/>
      <c r="CTO32" s="85"/>
      <c r="CTP32" s="74"/>
      <c r="CTQ32" s="74"/>
      <c r="CTR32" s="85"/>
      <c r="CTS32" s="74"/>
      <c r="CTT32" s="74"/>
      <c r="CTU32" s="85"/>
      <c r="CTV32" s="80"/>
      <c r="CTW32" s="80"/>
      <c r="CTX32" s="85"/>
      <c r="CTY32" s="77"/>
      <c r="CTZ32" s="74"/>
      <c r="CUA32" s="74"/>
      <c r="CUB32" s="85"/>
      <c r="CUC32" s="74"/>
      <c r="CUD32" s="74"/>
      <c r="CUE32" s="85"/>
      <c r="CUF32" s="74"/>
      <c r="CUG32" s="74"/>
      <c r="CUH32" s="85"/>
      <c r="CUI32" s="74"/>
      <c r="CUJ32" s="74"/>
      <c r="CUK32" s="85"/>
      <c r="CUL32" s="80"/>
      <c r="CUM32" s="80"/>
      <c r="CUN32" s="85"/>
      <c r="CUO32" s="77"/>
      <c r="CUP32" s="74"/>
      <c r="CUQ32" s="74"/>
      <c r="CUR32" s="85"/>
      <c r="CUS32" s="74"/>
      <c r="CUT32" s="74"/>
      <c r="CUU32" s="85"/>
      <c r="CUV32" s="74"/>
      <c r="CUW32" s="74"/>
      <c r="CUX32" s="85"/>
      <c r="CUY32" s="74"/>
      <c r="CUZ32" s="74"/>
      <c r="CVA32" s="85"/>
      <c r="CVB32" s="80"/>
      <c r="CVC32" s="80"/>
      <c r="CVD32" s="85"/>
      <c r="CVE32" s="77"/>
      <c r="CVF32" s="74"/>
      <c r="CVG32" s="74"/>
      <c r="CVH32" s="85"/>
      <c r="CVI32" s="74"/>
      <c r="CVJ32" s="74"/>
      <c r="CVK32" s="85"/>
      <c r="CVL32" s="74"/>
      <c r="CVM32" s="74"/>
      <c r="CVN32" s="85"/>
      <c r="CVO32" s="74"/>
      <c r="CVP32" s="74"/>
      <c r="CVQ32" s="85"/>
      <c r="CVR32" s="80"/>
      <c r="CVS32" s="80"/>
      <c r="CVT32" s="85"/>
      <c r="CVU32" s="77"/>
      <c r="CVV32" s="74"/>
      <c r="CVW32" s="74"/>
      <c r="CVX32" s="85"/>
      <c r="CVY32" s="74"/>
      <c r="CVZ32" s="74"/>
      <c r="CWA32" s="85"/>
      <c r="CWB32" s="74"/>
      <c r="CWC32" s="74"/>
      <c r="CWD32" s="85"/>
      <c r="CWE32" s="74"/>
      <c r="CWF32" s="74"/>
      <c r="CWG32" s="85"/>
      <c r="CWH32" s="80"/>
      <c r="CWI32" s="80"/>
      <c r="CWJ32" s="85"/>
      <c r="CWK32" s="77"/>
      <c r="CWL32" s="74"/>
      <c r="CWM32" s="74"/>
      <c r="CWN32" s="85"/>
      <c r="CWO32" s="74"/>
      <c r="CWP32" s="74"/>
      <c r="CWQ32" s="85"/>
      <c r="CWR32" s="74"/>
      <c r="CWS32" s="74"/>
      <c r="CWT32" s="85"/>
      <c r="CWU32" s="74"/>
      <c r="CWV32" s="74"/>
      <c r="CWW32" s="85"/>
      <c r="CWX32" s="80"/>
      <c r="CWY32" s="80"/>
      <c r="CWZ32" s="85"/>
      <c r="CXA32" s="77"/>
      <c r="CXB32" s="74"/>
      <c r="CXC32" s="74"/>
      <c r="CXD32" s="85"/>
      <c r="CXE32" s="74"/>
      <c r="CXF32" s="74"/>
      <c r="CXG32" s="85"/>
      <c r="CXH32" s="74"/>
      <c r="CXI32" s="74"/>
      <c r="CXJ32" s="85"/>
      <c r="CXK32" s="74"/>
      <c r="CXL32" s="74"/>
      <c r="CXM32" s="85"/>
      <c r="CXN32" s="80"/>
      <c r="CXO32" s="80"/>
      <c r="CXP32" s="85"/>
      <c r="CXQ32" s="77"/>
      <c r="CXR32" s="74"/>
      <c r="CXS32" s="74"/>
      <c r="CXT32" s="85"/>
      <c r="CXU32" s="74"/>
      <c r="CXV32" s="74"/>
      <c r="CXW32" s="85"/>
      <c r="CXX32" s="74"/>
      <c r="CXY32" s="74"/>
      <c r="CXZ32" s="85"/>
      <c r="CYA32" s="74"/>
      <c r="CYB32" s="74"/>
      <c r="CYC32" s="85"/>
      <c r="CYD32" s="80"/>
      <c r="CYE32" s="80"/>
      <c r="CYF32" s="85"/>
      <c r="CYG32" s="77"/>
      <c r="CYH32" s="74"/>
      <c r="CYI32" s="74"/>
      <c r="CYJ32" s="85"/>
      <c r="CYK32" s="74"/>
      <c r="CYL32" s="74"/>
      <c r="CYM32" s="85"/>
      <c r="CYN32" s="74"/>
      <c r="CYO32" s="74"/>
      <c r="CYP32" s="85"/>
      <c r="CYQ32" s="74"/>
      <c r="CYR32" s="74"/>
      <c r="CYS32" s="85"/>
      <c r="CYT32" s="80"/>
      <c r="CYU32" s="80"/>
      <c r="CYV32" s="85"/>
      <c r="CYW32" s="77"/>
      <c r="CYX32" s="74"/>
      <c r="CYY32" s="74"/>
      <c r="CYZ32" s="85"/>
      <c r="CZA32" s="74"/>
      <c r="CZB32" s="74"/>
      <c r="CZC32" s="85"/>
      <c r="CZD32" s="74"/>
      <c r="CZE32" s="74"/>
      <c r="CZF32" s="85"/>
      <c r="CZG32" s="74"/>
      <c r="CZH32" s="74"/>
      <c r="CZI32" s="85"/>
      <c r="CZJ32" s="80"/>
      <c r="CZK32" s="80"/>
      <c r="CZL32" s="85"/>
      <c r="CZM32" s="77"/>
      <c r="CZN32" s="74"/>
      <c r="CZO32" s="74"/>
      <c r="CZP32" s="85"/>
      <c r="CZQ32" s="74"/>
      <c r="CZR32" s="74"/>
      <c r="CZS32" s="85"/>
      <c r="CZT32" s="74"/>
      <c r="CZU32" s="74"/>
      <c r="CZV32" s="85"/>
      <c r="CZW32" s="74"/>
      <c r="CZX32" s="74"/>
      <c r="CZY32" s="85"/>
      <c r="CZZ32" s="80"/>
      <c r="DAA32" s="80"/>
      <c r="DAB32" s="85"/>
      <c r="DAC32" s="77"/>
      <c r="DAD32" s="74"/>
      <c r="DAE32" s="74"/>
      <c r="DAF32" s="85"/>
      <c r="DAG32" s="74"/>
      <c r="DAH32" s="74"/>
      <c r="DAI32" s="85"/>
      <c r="DAJ32" s="74"/>
      <c r="DAK32" s="74"/>
      <c r="DAL32" s="85"/>
      <c r="DAM32" s="74"/>
      <c r="DAN32" s="74"/>
      <c r="DAO32" s="85"/>
      <c r="DAP32" s="80"/>
      <c r="DAQ32" s="80"/>
      <c r="DAR32" s="85"/>
      <c r="DAS32" s="77"/>
      <c r="DAT32" s="74"/>
      <c r="DAU32" s="74"/>
      <c r="DAV32" s="85"/>
      <c r="DAW32" s="74"/>
      <c r="DAX32" s="74"/>
      <c r="DAY32" s="85"/>
      <c r="DAZ32" s="74"/>
      <c r="DBA32" s="74"/>
      <c r="DBB32" s="85"/>
      <c r="DBC32" s="74"/>
      <c r="DBD32" s="74"/>
      <c r="DBE32" s="85"/>
      <c r="DBF32" s="80"/>
      <c r="DBG32" s="80"/>
      <c r="DBH32" s="85"/>
      <c r="DBI32" s="77"/>
      <c r="DBJ32" s="74"/>
      <c r="DBK32" s="74"/>
      <c r="DBL32" s="85"/>
      <c r="DBM32" s="74"/>
      <c r="DBN32" s="74"/>
      <c r="DBO32" s="85"/>
      <c r="DBP32" s="74"/>
      <c r="DBQ32" s="74"/>
      <c r="DBR32" s="85"/>
      <c r="DBS32" s="74"/>
      <c r="DBT32" s="74"/>
      <c r="DBU32" s="85"/>
      <c r="DBV32" s="80"/>
      <c r="DBW32" s="80"/>
      <c r="DBX32" s="85"/>
      <c r="DBY32" s="77"/>
      <c r="DBZ32" s="74"/>
      <c r="DCA32" s="74"/>
      <c r="DCB32" s="85"/>
      <c r="DCC32" s="74"/>
      <c r="DCD32" s="74"/>
      <c r="DCE32" s="85"/>
      <c r="DCF32" s="74"/>
      <c r="DCG32" s="74"/>
      <c r="DCH32" s="85"/>
      <c r="DCI32" s="74"/>
      <c r="DCJ32" s="74"/>
      <c r="DCK32" s="85"/>
      <c r="DCL32" s="80"/>
      <c r="DCM32" s="80"/>
      <c r="DCN32" s="85"/>
      <c r="DCO32" s="77"/>
      <c r="DCP32" s="74"/>
      <c r="DCQ32" s="74"/>
      <c r="DCR32" s="85"/>
      <c r="DCS32" s="74"/>
      <c r="DCT32" s="74"/>
      <c r="DCU32" s="85"/>
      <c r="DCV32" s="74"/>
      <c r="DCW32" s="74"/>
      <c r="DCX32" s="85"/>
      <c r="DCY32" s="74"/>
      <c r="DCZ32" s="74"/>
      <c r="DDA32" s="85"/>
      <c r="DDB32" s="80"/>
      <c r="DDC32" s="80"/>
      <c r="DDD32" s="85"/>
      <c r="DDE32" s="77"/>
      <c r="DDF32" s="74"/>
      <c r="DDG32" s="74"/>
      <c r="DDH32" s="85"/>
      <c r="DDI32" s="74"/>
      <c r="DDJ32" s="74"/>
      <c r="DDK32" s="85"/>
      <c r="DDL32" s="74"/>
      <c r="DDM32" s="74"/>
      <c r="DDN32" s="85"/>
      <c r="DDO32" s="74"/>
      <c r="DDP32" s="74"/>
      <c r="DDQ32" s="85"/>
      <c r="DDR32" s="80"/>
      <c r="DDS32" s="80"/>
      <c r="DDT32" s="85"/>
      <c r="DDU32" s="77"/>
      <c r="DDV32" s="74"/>
      <c r="DDW32" s="74"/>
      <c r="DDX32" s="85"/>
      <c r="DDY32" s="74"/>
      <c r="DDZ32" s="74"/>
      <c r="DEA32" s="85"/>
      <c r="DEB32" s="74"/>
      <c r="DEC32" s="74"/>
      <c r="DED32" s="85"/>
      <c r="DEE32" s="74"/>
      <c r="DEF32" s="74"/>
      <c r="DEG32" s="85"/>
      <c r="DEH32" s="80"/>
      <c r="DEI32" s="80"/>
      <c r="DEJ32" s="85"/>
      <c r="DEK32" s="77"/>
      <c r="DEL32" s="74"/>
      <c r="DEM32" s="74"/>
      <c r="DEN32" s="85"/>
      <c r="DEO32" s="74"/>
      <c r="DEP32" s="74"/>
      <c r="DEQ32" s="85"/>
      <c r="DER32" s="74"/>
      <c r="DES32" s="74"/>
      <c r="DET32" s="85"/>
      <c r="DEU32" s="74"/>
      <c r="DEV32" s="74"/>
      <c r="DEW32" s="85"/>
      <c r="DEX32" s="80"/>
      <c r="DEY32" s="80"/>
      <c r="DEZ32" s="85"/>
      <c r="DFA32" s="77"/>
      <c r="DFB32" s="74"/>
      <c r="DFC32" s="74"/>
      <c r="DFD32" s="85"/>
      <c r="DFE32" s="74"/>
      <c r="DFF32" s="74"/>
      <c r="DFG32" s="85"/>
      <c r="DFH32" s="74"/>
      <c r="DFI32" s="74"/>
      <c r="DFJ32" s="85"/>
      <c r="DFK32" s="74"/>
      <c r="DFL32" s="74"/>
      <c r="DFM32" s="85"/>
      <c r="DFN32" s="80"/>
      <c r="DFO32" s="80"/>
      <c r="DFP32" s="85"/>
      <c r="DFQ32" s="77"/>
      <c r="DFR32" s="74"/>
      <c r="DFS32" s="74"/>
      <c r="DFT32" s="85"/>
      <c r="DFU32" s="74"/>
      <c r="DFV32" s="74"/>
      <c r="DFW32" s="85"/>
      <c r="DFX32" s="74"/>
      <c r="DFY32" s="74"/>
      <c r="DFZ32" s="85"/>
      <c r="DGA32" s="74"/>
      <c r="DGB32" s="74"/>
      <c r="DGC32" s="85"/>
      <c r="DGD32" s="80"/>
      <c r="DGE32" s="80"/>
      <c r="DGF32" s="85"/>
      <c r="DGG32" s="77"/>
      <c r="DGH32" s="74"/>
      <c r="DGI32" s="74"/>
      <c r="DGJ32" s="85"/>
      <c r="DGK32" s="74"/>
      <c r="DGL32" s="74"/>
      <c r="DGM32" s="85"/>
      <c r="DGN32" s="74"/>
      <c r="DGO32" s="74"/>
      <c r="DGP32" s="85"/>
      <c r="DGQ32" s="74"/>
      <c r="DGR32" s="74"/>
      <c r="DGS32" s="85"/>
      <c r="DGT32" s="80"/>
      <c r="DGU32" s="80"/>
      <c r="DGV32" s="85"/>
      <c r="DGW32" s="77"/>
      <c r="DGX32" s="74"/>
      <c r="DGY32" s="74"/>
      <c r="DGZ32" s="85"/>
      <c r="DHA32" s="74"/>
      <c r="DHB32" s="74"/>
      <c r="DHC32" s="85"/>
      <c r="DHD32" s="74"/>
      <c r="DHE32" s="74"/>
      <c r="DHF32" s="85"/>
      <c r="DHG32" s="74"/>
      <c r="DHH32" s="74"/>
      <c r="DHI32" s="85"/>
      <c r="DHJ32" s="80"/>
      <c r="DHK32" s="80"/>
      <c r="DHL32" s="85"/>
      <c r="DHM32" s="77"/>
      <c r="DHN32" s="74"/>
      <c r="DHO32" s="74"/>
      <c r="DHP32" s="85"/>
      <c r="DHQ32" s="74"/>
      <c r="DHR32" s="74"/>
      <c r="DHS32" s="85"/>
      <c r="DHT32" s="74"/>
      <c r="DHU32" s="74"/>
      <c r="DHV32" s="85"/>
      <c r="DHW32" s="74"/>
      <c r="DHX32" s="74"/>
      <c r="DHY32" s="85"/>
      <c r="DHZ32" s="80"/>
      <c r="DIA32" s="80"/>
      <c r="DIB32" s="85"/>
      <c r="DIC32" s="77"/>
      <c r="DID32" s="74"/>
      <c r="DIE32" s="74"/>
      <c r="DIF32" s="85"/>
      <c r="DIG32" s="74"/>
      <c r="DIH32" s="74"/>
      <c r="DII32" s="85"/>
      <c r="DIJ32" s="74"/>
      <c r="DIK32" s="74"/>
      <c r="DIL32" s="85"/>
      <c r="DIM32" s="74"/>
      <c r="DIN32" s="74"/>
      <c r="DIO32" s="85"/>
      <c r="DIP32" s="80"/>
      <c r="DIQ32" s="80"/>
      <c r="DIR32" s="85"/>
      <c r="DIS32" s="77"/>
      <c r="DIT32" s="74"/>
      <c r="DIU32" s="74"/>
      <c r="DIV32" s="85"/>
      <c r="DIW32" s="74"/>
      <c r="DIX32" s="74"/>
      <c r="DIY32" s="85"/>
      <c r="DIZ32" s="74"/>
      <c r="DJA32" s="74"/>
      <c r="DJB32" s="85"/>
      <c r="DJC32" s="74"/>
      <c r="DJD32" s="74"/>
      <c r="DJE32" s="85"/>
      <c r="DJF32" s="80"/>
      <c r="DJG32" s="80"/>
      <c r="DJH32" s="85"/>
      <c r="DJI32" s="77"/>
      <c r="DJJ32" s="74"/>
      <c r="DJK32" s="74"/>
      <c r="DJL32" s="85"/>
      <c r="DJM32" s="74"/>
      <c r="DJN32" s="74"/>
      <c r="DJO32" s="85"/>
      <c r="DJP32" s="74"/>
      <c r="DJQ32" s="74"/>
      <c r="DJR32" s="85"/>
      <c r="DJS32" s="74"/>
      <c r="DJT32" s="74"/>
      <c r="DJU32" s="85"/>
      <c r="DJV32" s="80"/>
      <c r="DJW32" s="80"/>
      <c r="DJX32" s="85"/>
      <c r="DJY32" s="77"/>
      <c r="DJZ32" s="74"/>
      <c r="DKA32" s="74"/>
      <c r="DKB32" s="85"/>
      <c r="DKC32" s="74"/>
      <c r="DKD32" s="74"/>
      <c r="DKE32" s="85"/>
      <c r="DKF32" s="74"/>
      <c r="DKG32" s="74"/>
      <c r="DKH32" s="85"/>
      <c r="DKI32" s="74"/>
      <c r="DKJ32" s="74"/>
      <c r="DKK32" s="85"/>
      <c r="DKL32" s="80"/>
      <c r="DKM32" s="80"/>
      <c r="DKN32" s="85"/>
      <c r="DKO32" s="77"/>
      <c r="DKP32" s="74"/>
      <c r="DKQ32" s="74"/>
      <c r="DKR32" s="85"/>
      <c r="DKS32" s="74"/>
      <c r="DKT32" s="74"/>
      <c r="DKU32" s="85"/>
      <c r="DKV32" s="74"/>
      <c r="DKW32" s="74"/>
      <c r="DKX32" s="85"/>
      <c r="DKY32" s="74"/>
      <c r="DKZ32" s="74"/>
      <c r="DLA32" s="85"/>
      <c r="DLB32" s="80"/>
      <c r="DLC32" s="80"/>
      <c r="DLD32" s="85"/>
      <c r="DLE32" s="77"/>
      <c r="DLF32" s="74"/>
      <c r="DLG32" s="74"/>
      <c r="DLH32" s="85"/>
      <c r="DLI32" s="74"/>
      <c r="DLJ32" s="74"/>
      <c r="DLK32" s="85"/>
      <c r="DLL32" s="74"/>
      <c r="DLM32" s="74"/>
      <c r="DLN32" s="85"/>
      <c r="DLO32" s="74"/>
      <c r="DLP32" s="74"/>
      <c r="DLQ32" s="85"/>
      <c r="DLR32" s="80"/>
      <c r="DLS32" s="80"/>
      <c r="DLT32" s="85"/>
      <c r="DLU32" s="77"/>
      <c r="DLV32" s="74"/>
      <c r="DLW32" s="74"/>
      <c r="DLX32" s="85"/>
      <c r="DLY32" s="74"/>
      <c r="DLZ32" s="74"/>
      <c r="DMA32" s="85"/>
      <c r="DMB32" s="74"/>
      <c r="DMC32" s="74"/>
      <c r="DMD32" s="85"/>
      <c r="DME32" s="74"/>
      <c r="DMF32" s="74"/>
      <c r="DMG32" s="85"/>
      <c r="DMH32" s="80"/>
      <c r="DMI32" s="80"/>
      <c r="DMJ32" s="85"/>
      <c r="DMK32" s="77"/>
      <c r="DML32" s="74"/>
      <c r="DMM32" s="74"/>
      <c r="DMN32" s="85"/>
      <c r="DMO32" s="74"/>
      <c r="DMP32" s="74"/>
      <c r="DMQ32" s="85"/>
      <c r="DMR32" s="74"/>
      <c r="DMS32" s="74"/>
      <c r="DMT32" s="85"/>
      <c r="DMU32" s="74"/>
      <c r="DMV32" s="74"/>
      <c r="DMW32" s="85"/>
      <c r="DMX32" s="80"/>
      <c r="DMY32" s="80"/>
      <c r="DMZ32" s="85"/>
      <c r="DNA32" s="77"/>
      <c r="DNB32" s="74"/>
      <c r="DNC32" s="74"/>
      <c r="DND32" s="85"/>
      <c r="DNE32" s="74"/>
      <c r="DNF32" s="74"/>
      <c r="DNG32" s="85"/>
      <c r="DNH32" s="74"/>
      <c r="DNI32" s="74"/>
      <c r="DNJ32" s="85"/>
      <c r="DNK32" s="74"/>
      <c r="DNL32" s="74"/>
      <c r="DNM32" s="85"/>
      <c r="DNN32" s="80"/>
      <c r="DNO32" s="80"/>
      <c r="DNP32" s="85"/>
      <c r="DNQ32" s="77"/>
      <c r="DNR32" s="74"/>
      <c r="DNS32" s="74"/>
      <c r="DNT32" s="85"/>
      <c r="DNU32" s="74"/>
      <c r="DNV32" s="74"/>
      <c r="DNW32" s="85"/>
      <c r="DNX32" s="74"/>
      <c r="DNY32" s="74"/>
      <c r="DNZ32" s="85"/>
      <c r="DOA32" s="74"/>
      <c r="DOB32" s="74"/>
      <c r="DOC32" s="85"/>
      <c r="DOD32" s="80"/>
      <c r="DOE32" s="80"/>
      <c r="DOF32" s="85"/>
      <c r="DOG32" s="77"/>
      <c r="DOH32" s="74"/>
      <c r="DOI32" s="74"/>
      <c r="DOJ32" s="85"/>
      <c r="DOK32" s="74"/>
      <c r="DOL32" s="74"/>
      <c r="DOM32" s="85"/>
      <c r="DON32" s="74"/>
      <c r="DOO32" s="74"/>
      <c r="DOP32" s="85"/>
      <c r="DOQ32" s="74"/>
      <c r="DOR32" s="74"/>
      <c r="DOS32" s="85"/>
      <c r="DOT32" s="80"/>
      <c r="DOU32" s="80"/>
      <c r="DOV32" s="85"/>
      <c r="DOW32" s="77"/>
      <c r="DOX32" s="74"/>
      <c r="DOY32" s="74"/>
      <c r="DOZ32" s="85"/>
      <c r="DPA32" s="74"/>
      <c r="DPB32" s="74"/>
      <c r="DPC32" s="85"/>
      <c r="DPD32" s="74"/>
      <c r="DPE32" s="74"/>
      <c r="DPF32" s="85"/>
      <c r="DPG32" s="74"/>
      <c r="DPH32" s="74"/>
      <c r="DPI32" s="85"/>
      <c r="DPJ32" s="80"/>
      <c r="DPK32" s="80"/>
      <c r="DPL32" s="85"/>
      <c r="DPM32" s="77"/>
      <c r="DPN32" s="74"/>
      <c r="DPO32" s="74"/>
      <c r="DPP32" s="85"/>
      <c r="DPQ32" s="74"/>
      <c r="DPR32" s="74"/>
      <c r="DPS32" s="85"/>
      <c r="DPT32" s="74"/>
      <c r="DPU32" s="74"/>
      <c r="DPV32" s="85"/>
      <c r="DPW32" s="74"/>
      <c r="DPX32" s="74"/>
      <c r="DPY32" s="85"/>
      <c r="DPZ32" s="80"/>
      <c r="DQA32" s="80"/>
      <c r="DQB32" s="85"/>
      <c r="DQC32" s="77"/>
      <c r="DQD32" s="74"/>
      <c r="DQE32" s="74"/>
      <c r="DQF32" s="85"/>
      <c r="DQG32" s="74"/>
      <c r="DQH32" s="74"/>
      <c r="DQI32" s="85"/>
      <c r="DQJ32" s="74"/>
      <c r="DQK32" s="74"/>
      <c r="DQL32" s="85"/>
      <c r="DQM32" s="74"/>
      <c r="DQN32" s="74"/>
      <c r="DQO32" s="85"/>
      <c r="DQP32" s="80"/>
      <c r="DQQ32" s="80"/>
      <c r="DQR32" s="85"/>
      <c r="DQS32" s="77"/>
      <c r="DQT32" s="74"/>
      <c r="DQU32" s="74"/>
      <c r="DQV32" s="85"/>
      <c r="DQW32" s="74"/>
      <c r="DQX32" s="74"/>
      <c r="DQY32" s="85"/>
      <c r="DQZ32" s="74"/>
      <c r="DRA32" s="74"/>
      <c r="DRB32" s="85"/>
      <c r="DRC32" s="74"/>
      <c r="DRD32" s="74"/>
      <c r="DRE32" s="85"/>
      <c r="DRF32" s="80"/>
      <c r="DRG32" s="80"/>
      <c r="DRH32" s="85"/>
      <c r="DRI32" s="77"/>
      <c r="DRJ32" s="74"/>
      <c r="DRK32" s="74"/>
      <c r="DRL32" s="85"/>
      <c r="DRM32" s="74"/>
      <c r="DRN32" s="74"/>
      <c r="DRO32" s="85"/>
      <c r="DRP32" s="74"/>
      <c r="DRQ32" s="74"/>
      <c r="DRR32" s="85"/>
      <c r="DRS32" s="74"/>
      <c r="DRT32" s="74"/>
      <c r="DRU32" s="85"/>
      <c r="DRV32" s="80"/>
      <c r="DRW32" s="80"/>
      <c r="DRX32" s="85"/>
      <c r="DRY32" s="77"/>
      <c r="DRZ32" s="74"/>
      <c r="DSA32" s="74"/>
      <c r="DSB32" s="85"/>
      <c r="DSC32" s="74"/>
      <c r="DSD32" s="74"/>
      <c r="DSE32" s="85"/>
      <c r="DSF32" s="74"/>
      <c r="DSG32" s="74"/>
      <c r="DSH32" s="85"/>
      <c r="DSI32" s="74"/>
      <c r="DSJ32" s="74"/>
      <c r="DSK32" s="85"/>
      <c r="DSL32" s="80"/>
      <c r="DSM32" s="80"/>
      <c r="DSN32" s="85"/>
      <c r="DSO32" s="77"/>
      <c r="DSP32" s="74"/>
      <c r="DSQ32" s="74"/>
      <c r="DSR32" s="85"/>
      <c r="DSS32" s="74"/>
      <c r="DST32" s="74"/>
      <c r="DSU32" s="85"/>
      <c r="DSV32" s="74"/>
      <c r="DSW32" s="74"/>
      <c r="DSX32" s="85"/>
      <c r="DSY32" s="74"/>
      <c r="DSZ32" s="74"/>
      <c r="DTA32" s="85"/>
      <c r="DTB32" s="80"/>
      <c r="DTC32" s="80"/>
      <c r="DTD32" s="85"/>
      <c r="DTE32" s="77"/>
      <c r="DTF32" s="74"/>
      <c r="DTG32" s="74"/>
      <c r="DTH32" s="85"/>
      <c r="DTI32" s="74"/>
      <c r="DTJ32" s="74"/>
      <c r="DTK32" s="85"/>
      <c r="DTL32" s="74"/>
      <c r="DTM32" s="74"/>
      <c r="DTN32" s="85"/>
      <c r="DTO32" s="74"/>
      <c r="DTP32" s="74"/>
      <c r="DTQ32" s="85"/>
      <c r="DTR32" s="80"/>
      <c r="DTS32" s="80"/>
      <c r="DTT32" s="85"/>
      <c r="DTU32" s="77"/>
      <c r="DTV32" s="74"/>
      <c r="DTW32" s="74"/>
      <c r="DTX32" s="85"/>
      <c r="DTY32" s="74"/>
      <c r="DTZ32" s="74"/>
      <c r="DUA32" s="85"/>
      <c r="DUB32" s="74"/>
      <c r="DUC32" s="74"/>
      <c r="DUD32" s="85"/>
      <c r="DUE32" s="74"/>
      <c r="DUF32" s="74"/>
      <c r="DUG32" s="85"/>
      <c r="DUH32" s="80"/>
      <c r="DUI32" s="80"/>
      <c r="DUJ32" s="85"/>
      <c r="DUK32" s="77"/>
      <c r="DUL32" s="74"/>
      <c r="DUM32" s="74"/>
      <c r="DUN32" s="85"/>
      <c r="DUO32" s="74"/>
      <c r="DUP32" s="74"/>
      <c r="DUQ32" s="85"/>
      <c r="DUR32" s="74"/>
      <c r="DUS32" s="74"/>
      <c r="DUT32" s="85"/>
      <c r="DUU32" s="74"/>
      <c r="DUV32" s="74"/>
      <c r="DUW32" s="85"/>
      <c r="DUX32" s="80"/>
      <c r="DUY32" s="80"/>
      <c r="DUZ32" s="85"/>
      <c r="DVA32" s="77"/>
      <c r="DVB32" s="74"/>
      <c r="DVC32" s="74"/>
      <c r="DVD32" s="85"/>
      <c r="DVE32" s="74"/>
      <c r="DVF32" s="74"/>
      <c r="DVG32" s="85"/>
      <c r="DVH32" s="74"/>
      <c r="DVI32" s="74"/>
      <c r="DVJ32" s="85"/>
      <c r="DVK32" s="74"/>
      <c r="DVL32" s="74"/>
      <c r="DVM32" s="85"/>
      <c r="DVN32" s="80"/>
      <c r="DVO32" s="80"/>
      <c r="DVP32" s="85"/>
      <c r="DVQ32" s="77"/>
      <c r="DVR32" s="74"/>
      <c r="DVS32" s="74"/>
      <c r="DVT32" s="85"/>
      <c r="DVU32" s="74"/>
      <c r="DVV32" s="74"/>
      <c r="DVW32" s="85"/>
      <c r="DVX32" s="74"/>
      <c r="DVY32" s="74"/>
      <c r="DVZ32" s="85"/>
      <c r="DWA32" s="74"/>
      <c r="DWB32" s="74"/>
      <c r="DWC32" s="85"/>
      <c r="DWD32" s="80"/>
      <c r="DWE32" s="80"/>
      <c r="DWF32" s="85"/>
      <c r="DWG32" s="77"/>
      <c r="DWH32" s="74"/>
      <c r="DWI32" s="74"/>
      <c r="DWJ32" s="85"/>
      <c r="DWK32" s="74"/>
      <c r="DWL32" s="74"/>
      <c r="DWM32" s="85"/>
      <c r="DWN32" s="74"/>
      <c r="DWO32" s="74"/>
      <c r="DWP32" s="85"/>
      <c r="DWQ32" s="74"/>
      <c r="DWR32" s="74"/>
      <c r="DWS32" s="85"/>
      <c r="DWT32" s="80"/>
      <c r="DWU32" s="80"/>
      <c r="DWV32" s="85"/>
      <c r="DWW32" s="77"/>
      <c r="DWX32" s="74"/>
      <c r="DWY32" s="74"/>
      <c r="DWZ32" s="85"/>
      <c r="DXA32" s="74"/>
      <c r="DXB32" s="74"/>
      <c r="DXC32" s="85"/>
      <c r="DXD32" s="74"/>
      <c r="DXE32" s="74"/>
      <c r="DXF32" s="85"/>
      <c r="DXG32" s="74"/>
      <c r="DXH32" s="74"/>
      <c r="DXI32" s="85"/>
      <c r="DXJ32" s="80"/>
      <c r="DXK32" s="80"/>
      <c r="DXL32" s="85"/>
      <c r="DXM32" s="77"/>
      <c r="DXN32" s="74"/>
      <c r="DXO32" s="74"/>
      <c r="DXP32" s="85"/>
      <c r="DXQ32" s="74"/>
      <c r="DXR32" s="74"/>
      <c r="DXS32" s="85"/>
      <c r="DXT32" s="74"/>
      <c r="DXU32" s="74"/>
      <c r="DXV32" s="85"/>
      <c r="DXW32" s="74"/>
      <c r="DXX32" s="74"/>
      <c r="DXY32" s="85"/>
      <c r="DXZ32" s="80"/>
      <c r="DYA32" s="80"/>
      <c r="DYB32" s="85"/>
      <c r="DYC32" s="77"/>
      <c r="DYD32" s="74"/>
      <c r="DYE32" s="74"/>
      <c r="DYF32" s="85"/>
      <c r="DYG32" s="74"/>
      <c r="DYH32" s="74"/>
      <c r="DYI32" s="85"/>
      <c r="DYJ32" s="74"/>
      <c r="DYK32" s="74"/>
      <c r="DYL32" s="85"/>
      <c r="DYM32" s="74"/>
      <c r="DYN32" s="74"/>
      <c r="DYO32" s="85"/>
      <c r="DYP32" s="80"/>
      <c r="DYQ32" s="80"/>
      <c r="DYR32" s="85"/>
      <c r="DYS32" s="77"/>
      <c r="DYT32" s="74"/>
      <c r="DYU32" s="74"/>
      <c r="DYV32" s="85"/>
      <c r="DYW32" s="74"/>
      <c r="DYX32" s="74"/>
      <c r="DYY32" s="85"/>
      <c r="DYZ32" s="74"/>
      <c r="DZA32" s="74"/>
      <c r="DZB32" s="85"/>
      <c r="DZC32" s="74"/>
      <c r="DZD32" s="74"/>
      <c r="DZE32" s="85"/>
      <c r="DZF32" s="80"/>
      <c r="DZG32" s="80"/>
      <c r="DZH32" s="85"/>
      <c r="DZI32" s="77"/>
      <c r="DZJ32" s="74"/>
      <c r="DZK32" s="74"/>
      <c r="DZL32" s="85"/>
      <c r="DZM32" s="74"/>
      <c r="DZN32" s="74"/>
      <c r="DZO32" s="85"/>
      <c r="DZP32" s="74"/>
      <c r="DZQ32" s="74"/>
      <c r="DZR32" s="85"/>
      <c r="DZS32" s="74"/>
      <c r="DZT32" s="74"/>
      <c r="DZU32" s="85"/>
      <c r="DZV32" s="80"/>
      <c r="DZW32" s="80"/>
      <c r="DZX32" s="85"/>
      <c r="DZY32" s="77"/>
      <c r="DZZ32" s="74"/>
      <c r="EAA32" s="74"/>
      <c r="EAB32" s="85"/>
      <c r="EAC32" s="74"/>
      <c r="EAD32" s="74"/>
      <c r="EAE32" s="85"/>
      <c r="EAF32" s="74"/>
      <c r="EAG32" s="74"/>
      <c r="EAH32" s="85"/>
      <c r="EAI32" s="74"/>
      <c r="EAJ32" s="74"/>
      <c r="EAK32" s="85"/>
      <c r="EAL32" s="80"/>
      <c r="EAM32" s="80"/>
      <c r="EAN32" s="85"/>
      <c r="EAO32" s="77"/>
      <c r="EAP32" s="74"/>
      <c r="EAQ32" s="74"/>
      <c r="EAR32" s="85"/>
      <c r="EAS32" s="74"/>
      <c r="EAT32" s="74"/>
      <c r="EAU32" s="85"/>
      <c r="EAV32" s="74"/>
      <c r="EAW32" s="74"/>
      <c r="EAX32" s="85"/>
      <c r="EAY32" s="74"/>
      <c r="EAZ32" s="74"/>
      <c r="EBA32" s="85"/>
      <c r="EBB32" s="80"/>
      <c r="EBC32" s="80"/>
      <c r="EBD32" s="85"/>
      <c r="EBE32" s="77"/>
      <c r="EBF32" s="74"/>
      <c r="EBG32" s="74"/>
      <c r="EBH32" s="85"/>
      <c r="EBI32" s="74"/>
      <c r="EBJ32" s="74"/>
      <c r="EBK32" s="85"/>
      <c r="EBL32" s="74"/>
      <c r="EBM32" s="74"/>
      <c r="EBN32" s="85"/>
      <c r="EBO32" s="74"/>
      <c r="EBP32" s="74"/>
      <c r="EBQ32" s="85"/>
      <c r="EBR32" s="80"/>
      <c r="EBS32" s="80"/>
      <c r="EBT32" s="85"/>
      <c r="EBU32" s="77"/>
      <c r="EBV32" s="74"/>
      <c r="EBW32" s="74"/>
      <c r="EBX32" s="85"/>
      <c r="EBY32" s="74"/>
      <c r="EBZ32" s="74"/>
      <c r="ECA32" s="85"/>
      <c r="ECB32" s="74"/>
      <c r="ECC32" s="74"/>
      <c r="ECD32" s="85"/>
      <c r="ECE32" s="74"/>
      <c r="ECF32" s="74"/>
      <c r="ECG32" s="85"/>
      <c r="ECH32" s="80"/>
      <c r="ECI32" s="80"/>
      <c r="ECJ32" s="85"/>
      <c r="ECK32" s="77"/>
      <c r="ECL32" s="74"/>
      <c r="ECM32" s="74"/>
      <c r="ECN32" s="85"/>
      <c r="ECO32" s="74"/>
      <c r="ECP32" s="74"/>
      <c r="ECQ32" s="85"/>
      <c r="ECR32" s="74"/>
      <c r="ECS32" s="74"/>
      <c r="ECT32" s="85"/>
      <c r="ECU32" s="74"/>
      <c r="ECV32" s="74"/>
      <c r="ECW32" s="85"/>
      <c r="ECX32" s="80"/>
      <c r="ECY32" s="80"/>
      <c r="ECZ32" s="85"/>
      <c r="EDA32" s="77"/>
      <c r="EDB32" s="74"/>
      <c r="EDC32" s="74"/>
      <c r="EDD32" s="85"/>
      <c r="EDE32" s="74"/>
      <c r="EDF32" s="74"/>
      <c r="EDG32" s="85"/>
      <c r="EDH32" s="74"/>
      <c r="EDI32" s="74"/>
      <c r="EDJ32" s="85"/>
      <c r="EDK32" s="74"/>
      <c r="EDL32" s="74"/>
      <c r="EDM32" s="85"/>
      <c r="EDN32" s="80"/>
      <c r="EDO32" s="80"/>
      <c r="EDP32" s="85"/>
      <c r="EDQ32" s="77"/>
      <c r="EDR32" s="74"/>
      <c r="EDS32" s="74"/>
      <c r="EDT32" s="85"/>
      <c r="EDU32" s="74"/>
      <c r="EDV32" s="74"/>
      <c r="EDW32" s="85"/>
      <c r="EDX32" s="74"/>
      <c r="EDY32" s="74"/>
      <c r="EDZ32" s="85"/>
      <c r="EEA32" s="74"/>
      <c r="EEB32" s="74"/>
      <c r="EEC32" s="85"/>
      <c r="EED32" s="80"/>
      <c r="EEE32" s="80"/>
      <c r="EEF32" s="85"/>
      <c r="EEG32" s="77"/>
      <c r="EEH32" s="74"/>
      <c r="EEI32" s="74"/>
      <c r="EEJ32" s="85"/>
      <c r="EEK32" s="74"/>
      <c r="EEL32" s="74"/>
      <c r="EEM32" s="85"/>
      <c r="EEN32" s="74"/>
      <c r="EEO32" s="74"/>
      <c r="EEP32" s="85"/>
      <c r="EEQ32" s="74"/>
      <c r="EER32" s="74"/>
      <c r="EES32" s="85"/>
      <c r="EET32" s="80"/>
      <c r="EEU32" s="80"/>
      <c r="EEV32" s="85"/>
      <c r="EEW32" s="77"/>
      <c r="EEX32" s="74"/>
      <c r="EEY32" s="74"/>
      <c r="EEZ32" s="85"/>
      <c r="EFA32" s="74"/>
      <c r="EFB32" s="74"/>
      <c r="EFC32" s="85"/>
      <c r="EFD32" s="74"/>
      <c r="EFE32" s="74"/>
      <c r="EFF32" s="85"/>
      <c r="EFG32" s="74"/>
      <c r="EFH32" s="74"/>
      <c r="EFI32" s="85"/>
      <c r="EFJ32" s="80"/>
      <c r="EFK32" s="80"/>
      <c r="EFL32" s="85"/>
      <c r="EFM32" s="77"/>
      <c r="EFN32" s="74"/>
      <c r="EFO32" s="74"/>
      <c r="EFP32" s="85"/>
      <c r="EFQ32" s="74"/>
      <c r="EFR32" s="74"/>
      <c r="EFS32" s="85"/>
      <c r="EFT32" s="74"/>
      <c r="EFU32" s="74"/>
      <c r="EFV32" s="85"/>
      <c r="EFW32" s="74"/>
      <c r="EFX32" s="74"/>
      <c r="EFY32" s="85"/>
      <c r="EFZ32" s="80"/>
      <c r="EGA32" s="80"/>
      <c r="EGB32" s="85"/>
      <c r="EGC32" s="77"/>
      <c r="EGD32" s="74"/>
      <c r="EGE32" s="74"/>
      <c r="EGF32" s="85"/>
      <c r="EGG32" s="74"/>
      <c r="EGH32" s="74"/>
      <c r="EGI32" s="85"/>
      <c r="EGJ32" s="74"/>
      <c r="EGK32" s="74"/>
      <c r="EGL32" s="85"/>
      <c r="EGM32" s="74"/>
      <c r="EGN32" s="74"/>
      <c r="EGO32" s="85"/>
      <c r="EGP32" s="80"/>
      <c r="EGQ32" s="80"/>
      <c r="EGR32" s="85"/>
      <c r="EGS32" s="77"/>
      <c r="EGT32" s="74"/>
      <c r="EGU32" s="74"/>
      <c r="EGV32" s="85"/>
      <c r="EGW32" s="74"/>
      <c r="EGX32" s="74"/>
      <c r="EGY32" s="85"/>
      <c r="EGZ32" s="74"/>
      <c r="EHA32" s="74"/>
      <c r="EHB32" s="85"/>
      <c r="EHC32" s="74"/>
      <c r="EHD32" s="74"/>
      <c r="EHE32" s="85"/>
      <c r="EHF32" s="80"/>
      <c r="EHG32" s="80"/>
      <c r="EHH32" s="85"/>
      <c r="EHI32" s="77"/>
      <c r="EHJ32" s="74"/>
      <c r="EHK32" s="74"/>
      <c r="EHL32" s="85"/>
      <c r="EHM32" s="74"/>
      <c r="EHN32" s="74"/>
      <c r="EHO32" s="85"/>
      <c r="EHP32" s="74"/>
      <c r="EHQ32" s="74"/>
      <c r="EHR32" s="85"/>
      <c r="EHS32" s="74"/>
      <c r="EHT32" s="74"/>
      <c r="EHU32" s="85"/>
      <c r="EHV32" s="80"/>
      <c r="EHW32" s="80"/>
      <c r="EHX32" s="85"/>
      <c r="EHY32" s="77"/>
      <c r="EHZ32" s="74"/>
      <c r="EIA32" s="74"/>
      <c r="EIB32" s="85"/>
      <c r="EIC32" s="74"/>
      <c r="EID32" s="74"/>
      <c r="EIE32" s="85"/>
      <c r="EIF32" s="74"/>
      <c r="EIG32" s="74"/>
      <c r="EIH32" s="85"/>
      <c r="EII32" s="74"/>
      <c r="EIJ32" s="74"/>
      <c r="EIK32" s="85"/>
      <c r="EIL32" s="80"/>
      <c r="EIM32" s="80"/>
      <c r="EIN32" s="85"/>
      <c r="EIO32" s="77"/>
      <c r="EIP32" s="74"/>
      <c r="EIQ32" s="74"/>
      <c r="EIR32" s="85"/>
      <c r="EIS32" s="74"/>
      <c r="EIT32" s="74"/>
      <c r="EIU32" s="85"/>
      <c r="EIV32" s="74"/>
      <c r="EIW32" s="74"/>
      <c r="EIX32" s="85"/>
      <c r="EIY32" s="74"/>
      <c r="EIZ32" s="74"/>
      <c r="EJA32" s="85"/>
      <c r="EJB32" s="80"/>
      <c r="EJC32" s="80"/>
      <c r="EJD32" s="85"/>
      <c r="EJE32" s="77"/>
      <c r="EJF32" s="74"/>
      <c r="EJG32" s="74"/>
      <c r="EJH32" s="85"/>
      <c r="EJI32" s="74"/>
      <c r="EJJ32" s="74"/>
      <c r="EJK32" s="85"/>
      <c r="EJL32" s="74"/>
      <c r="EJM32" s="74"/>
      <c r="EJN32" s="85"/>
      <c r="EJO32" s="74"/>
      <c r="EJP32" s="74"/>
      <c r="EJQ32" s="85"/>
      <c r="EJR32" s="80"/>
      <c r="EJS32" s="80"/>
      <c r="EJT32" s="85"/>
      <c r="EJU32" s="77"/>
      <c r="EJV32" s="74"/>
      <c r="EJW32" s="74"/>
      <c r="EJX32" s="85"/>
      <c r="EJY32" s="74"/>
      <c r="EJZ32" s="74"/>
      <c r="EKA32" s="85"/>
      <c r="EKB32" s="74"/>
      <c r="EKC32" s="74"/>
      <c r="EKD32" s="85"/>
      <c r="EKE32" s="74"/>
      <c r="EKF32" s="74"/>
      <c r="EKG32" s="85"/>
      <c r="EKH32" s="80"/>
      <c r="EKI32" s="80"/>
      <c r="EKJ32" s="85"/>
      <c r="EKK32" s="77"/>
      <c r="EKL32" s="74"/>
      <c r="EKM32" s="74"/>
      <c r="EKN32" s="85"/>
      <c r="EKO32" s="74"/>
      <c r="EKP32" s="74"/>
      <c r="EKQ32" s="85"/>
      <c r="EKR32" s="74"/>
      <c r="EKS32" s="74"/>
      <c r="EKT32" s="85"/>
      <c r="EKU32" s="74"/>
      <c r="EKV32" s="74"/>
      <c r="EKW32" s="85"/>
      <c r="EKX32" s="80"/>
      <c r="EKY32" s="80"/>
      <c r="EKZ32" s="85"/>
      <c r="ELA32" s="77"/>
      <c r="ELB32" s="74"/>
      <c r="ELC32" s="74"/>
      <c r="ELD32" s="85"/>
      <c r="ELE32" s="74"/>
      <c r="ELF32" s="74"/>
      <c r="ELG32" s="85"/>
      <c r="ELH32" s="74"/>
      <c r="ELI32" s="74"/>
      <c r="ELJ32" s="85"/>
      <c r="ELK32" s="74"/>
      <c r="ELL32" s="74"/>
      <c r="ELM32" s="85"/>
      <c r="ELN32" s="80"/>
      <c r="ELO32" s="80"/>
      <c r="ELP32" s="85"/>
      <c r="ELQ32" s="77"/>
      <c r="ELR32" s="74"/>
      <c r="ELS32" s="74"/>
      <c r="ELT32" s="85"/>
      <c r="ELU32" s="74"/>
      <c r="ELV32" s="74"/>
      <c r="ELW32" s="85"/>
      <c r="ELX32" s="74"/>
      <c r="ELY32" s="74"/>
      <c r="ELZ32" s="85"/>
      <c r="EMA32" s="74"/>
      <c r="EMB32" s="74"/>
      <c r="EMC32" s="85"/>
      <c r="EMD32" s="80"/>
      <c r="EME32" s="80"/>
      <c r="EMF32" s="85"/>
      <c r="EMG32" s="77"/>
      <c r="EMH32" s="74"/>
      <c r="EMI32" s="74"/>
      <c r="EMJ32" s="85"/>
      <c r="EMK32" s="74"/>
      <c r="EML32" s="74"/>
      <c r="EMM32" s="85"/>
      <c r="EMN32" s="74"/>
      <c r="EMO32" s="74"/>
      <c r="EMP32" s="85"/>
      <c r="EMQ32" s="74"/>
      <c r="EMR32" s="74"/>
      <c r="EMS32" s="85"/>
      <c r="EMT32" s="80"/>
      <c r="EMU32" s="80"/>
      <c r="EMV32" s="85"/>
      <c r="EMW32" s="77"/>
      <c r="EMX32" s="74"/>
      <c r="EMY32" s="74"/>
      <c r="EMZ32" s="85"/>
      <c r="ENA32" s="74"/>
      <c r="ENB32" s="74"/>
      <c r="ENC32" s="85"/>
      <c r="END32" s="74"/>
      <c r="ENE32" s="74"/>
      <c r="ENF32" s="85"/>
      <c r="ENG32" s="74"/>
      <c r="ENH32" s="74"/>
      <c r="ENI32" s="85"/>
      <c r="ENJ32" s="80"/>
      <c r="ENK32" s="80"/>
      <c r="ENL32" s="85"/>
      <c r="ENM32" s="77"/>
      <c r="ENN32" s="74"/>
      <c r="ENO32" s="74"/>
      <c r="ENP32" s="85"/>
      <c r="ENQ32" s="74"/>
      <c r="ENR32" s="74"/>
      <c r="ENS32" s="85"/>
      <c r="ENT32" s="74"/>
      <c r="ENU32" s="74"/>
      <c r="ENV32" s="85"/>
      <c r="ENW32" s="74"/>
      <c r="ENX32" s="74"/>
      <c r="ENY32" s="85"/>
      <c r="ENZ32" s="80"/>
      <c r="EOA32" s="80"/>
      <c r="EOB32" s="85"/>
      <c r="EOC32" s="77"/>
      <c r="EOD32" s="74"/>
      <c r="EOE32" s="74"/>
      <c r="EOF32" s="85"/>
      <c r="EOG32" s="74"/>
      <c r="EOH32" s="74"/>
      <c r="EOI32" s="85"/>
      <c r="EOJ32" s="74"/>
      <c r="EOK32" s="74"/>
      <c r="EOL32" s="85"/>
      <c r="EOM32" s="74"/>
      <c r="EON32" s="74"/>
      <c r="EOO32" s="85"/>
      <c r="EOP32" s="80"/>
      <c r="EOQ32" s="80"/>
      <c r="EOR32" s="85"/>
      <c r="EOS32" s="77"/>
      <c r="EOT32" s="74"/>
      <c r="EOU32" s="74"/>
      <c r="EOV32" s="85"/>
      <c r="EOW32" s="74"/>
      <c r="EOX32" s="74"/>
      <c r="EOY32" s="85"/>
      <c r="EOZ32" s="74"/>
      <c r="EPA32" s="74"/>
      <c r="EPB32" s="85"/>
      <c r="EPC32" s="74"/>
      <c r="EPD32" s="74"/>
      <c r="EPE32" s="85"/>
      <c r="EPF32" s="80"/>
      <c r="EPG32" s="80"/>
      <c r="EPH32" s="85"/>
      <c r="EPI32" s="77"/>
      <c r="EPJ32" s="74"/>
      <c r="EPK32" s="74"/>
      <c r="EPL32" s="85"/>
      <c r="EPM32" s="74"/>
      <c r="EPN32" s="74"/>
      <c r="EPO32" s="85"/>
      <c r="EPP32" s="74"/>
      <c r="EPQ32" s="74"/>
      <c r="EPR32" s="85"/>
      <c r="EPS32" s="74"/>
      <c r="EPT32" s="74"/>
      <c r="EPU32" s="85"/>
      <c r="EPV32" s="80"/>
      <c r="EPW32" s="80"/>
      <c r="EPX32" s="85"/>
      <c r="EPY32" s="77"/>
      <c r="EPZ32" s="74"/>
      <c r="EQA32" s="74"/>
      <c r="EQB32" s="85"/>
      <c r="EQC32" s="74"/>
      <c r="EQD32" s="74"/>
      <c r="EQE32" s="85"/>
      <c r="EQF32" s="74"/>
      <c r="EQG32" s="74"/>
      <c r="EQH32" s="85"/>
      <c r="EQI32" s="74"/>
      <c r="EQJ32" s="74"/>
      <c r="EQK32" s="85"/>
      <c r="EQL32" s="80"/>
      <c r="EQM32" s="80"/>
      <c r="EQN32" s="85"/>
      <c r="EQO32" s="77"/>
      <c r="EQP32" s="74"/>
      <c r="EQQ32" s="74"/>
      <c r="EQR32" s="85"/>
      <c r="EQS32" s="74"/>
      <c r="EQT32" s="74"/>
      <c r="EQU32" s="85"/>
      <c r="EQV32" s="74"/>
      <c r="EQW32" s="74"/>
      <c r="EQX32" s="85"/>
      <c r="EQY32" s="74"/>
      <c r="EQZ32" s="74"/>
      <c r="ERA32" s="85"/>
      <c r="ERB32" s="80"/>
      <c r="ERC32" s="80"/>
      <c r="ERD32" s="85"/>
      <c r="ERE32" s="77"/>
      <c r="ERF32" s="74"/>
      <c r="ERG32" s="74"/>
      <c r="ERH32" s="85"/>
      <c r="ERI32" s="74"/>
      <c r="ERJ32" s="74"/>
      <c r="ERK32" s="85"/>
      <c r="ERL32" s="74"/>
      <c r="ERM32" s="74"/>
      <c r="ERN32" s="85"/>
      <c r="ERO32" s="74"/>
      <c r="ERP32" s="74"/>
      <c r="ERQ32" s="85"/>
      <c r="ERR32" s="80"/>
      <c r="ERS32" s="80"/>
      <c r="ERT32" s="85"/>
      <c r="ERU32" s="77"/>
      <c r="ERV32" s="74"/>
      <c r="ERW32" s="74"/>
      <c r="ERX32" s="85"/>
      <c r="ERY32" s="74"/>
      <c r="ERZ32" s="74"/>
      <c r="ESA32" s="85"/>
      <c r="ESB32" s="74"/>
      <c r="ESC32" s="74"/>
      <c r="ESD32" s="85"/>
      <c r="ESE32" s="74"/>
      <c r="ESF32" s="74"/>
      <c r="ESG32" s="85"/>
      <c r="ESH32" s="80"/>
      <c r="ESI32" s="80"/>
      <c r="ESJ32" s="85"/>
      <c r="ESK32" s="77"/>
      <c r="ESL32" s="74"/>
      <c r="ESM32" s="74"/>
      <c r="ESN32" s="85"/>
      <c r="ESO32" s="74"/>
      <c r="ESP32" s="74"/>
      <c r="ESQ32" s="85"/>
      <c r="ESR32" s="74"/>
      <c r="ESS32" s="74"/>
      <c r="EST32" s="85"/>
      <c r="ESU32" s="74"/>
      <c r="ESV32" s="74"/>
      <c r="ESW32" s="85"/>
      <c r="ESX32" s="80"/>
      <c r="ESY32" s="80"/>
      <c r="ESZ32" s="85"/>
      <c r="ETA32" s="77"/>
      <c r="ETB32" s="74"/>
      <c r="ETC32" s="74"/>
      <c r="ETD32" s="85"/>
      <c r="ETE32" s="74"/>
      <c r="ETF32" s="74"/>
      <c r="ETG32" s="85"/>
      <c r="ETH32" s="74"/>
      <c r="ETI32" s="74"/>
      <c r="ETJ32" s="85"/>
      <c r="ETK32" s="74"/>
      <c r="ETL32" s="74"/>
      <c r="ETM32" s="85"/>
      <c r="ETN32" s="80"/>
      <c r="ETO32" s="80"/>
      <c r="ETP32" s="85"/>
      <c r="ETQ32" s="77"/>
      <c r="ETR32" s="74"/>
      <c r="ETS32" s="74"/>
      <c r="ETT32" s="85"/>
      <c r="ETU32" s="74"/>
      <c r="ETV32" s="74"/>
      <c r="ETW32" s="85"/>
      <c r="ETX32" s="74"/>
      <c r="ETY32" s="74"/>
      <c r="ETZ32" s="85"/>
      <c r="EUA32" s="74"/>
      <c r="EUB32" s="74"/>
      <c r="EUC32" s="85"/>
      <c r="EUD32" s="80"/>
      <c r="EUE32" s="80"/>
      <c r="EUF32" s="85"/>
      <c r="EUG32" s="77"/>
      <c r="EUH32" s="74"/>
      <c r="EUI32" s="74"/>
      <c r="EUJ32" s="85"/>
      <c r="EUK32" s="74"/>
      <c r="EUL32" s="74"/>
      <c r="EUM32" s="85"/>
      <c r="EUN32" s="74"/>
      <c r="EUO32" s="74"/>
      <c r="EUP32" s="85"/>
      <c r="EUQ32" s="74"/>
      <c r="EUR32" s="74"/>
      <c r="EUS32" s="85"/>
      <c r="EUT32" s="80"/>
      <c r="EUU32" s="80"/>
      <c r="EUV32" s="85"/>
      <c r="EUW32" s="77"/>
      <c r="EUX32" s="74"/>
      <c r="EUY32" s="74"/>
      <c r="EUZ32" s="85"/>
      <c r="EVA32" s="74"/>
      <c r="EVB32" s="74"/>
      <c r="EVC32" s="85"/>
      <c r="EVD32" s="74"/>
      <c r="EVE32" s="74"/>
      <c r="EVF32" s="85"/>
      <c r="EVG32" s="74"/>
      <c r="EVH32" s="74"/>
      <c r="EVI32" s="85"/>
      <c r="EVJ32" s="80"/>
      <c r="EVK32" s="80"/>
      <c r="EVL32" s="85"/>
      <c r="EVM32" s="77"/>
      <c r="EVN32" s="74"/>
      <c r="EVO32" s="74"/>
      <c r="EVP32" s="85"/>
      <c r="EVQ32" s="74"/>
      <c r="EVR32" s="74"/>
      <c r="EVS32" s="85"/>
      <c r="EVT32" s="74"/>
      <c r="EVU32" s="74"/>
      <c r="EVV32" s="85"/>
      <c r="EVW32" s="74"/>
      <c r="EVX32" s="74"/>
      <c r="EVY32" s="85"/>
      <c r="EVZ32" s="80"/>
      <c r="EWA32" s="80"/>
      <c r="EWB32" s="85"/>
      <c r="EWC32" s="77"/>
      <c r="EWD32" s="74"/>
      <c r="EWE32" s="74"/>
      <c r="EWF32" s="85"/>
      <c r="EWG32" s="74"/>
      <c r="EWH32" s="74"/>
      <c r="EWI32" s="85"/>
      <c r="EWJ32" s="74"/>
      <c r="EWK32" s="74"/>
      <c r="EWL32" s="85"/>
      <c r="EWM32" s="74"/>
      <c r="EWN32" s="74"/>
      <c r="EWO32" s="85"/>
      <c r="EWP32" s="80"/>
      <c r="EWQ32" s="80"/>
      <c r="EWR32" s="85"/>
      <c r="EWS32" s="77"/>
      <c r="EWT32" s="74"/>
      <c r="EWU32" s="74"/>
      <c r="EWV32" s="85"/>
      <c r="EWW32" s="74"/>
      <c r="EWX32" s="74"/>
      <c r="EWY32" s="85"/>
      <c r="EWZ32" s="74"/>
      <c r="EXA32" s="74"/>
      <c r="EXB32" s="85"/>
      <c r="EXC32" s="74"/>
      <c r="EXD32" s="74"/>
      <c r="EXE32" s="85"/>
      <c r="EXF32" s="80"/>
      <c r="EXG32" s="80"/>
      <c r="EXH32" s="85"/>
      <c r="EXI32" s="77"/>
      <c r="EXJ32" s="74"/>
      <c r="EXK32" s="74"/>
      <c r="EXL32" s="85"/>
      <c r="EXM32" s="74"/>
      <c r="EXN32" s="74"/>
      <c r="EXO32" s="85"/>
      <c r="EXP32" s="74"/>
      <c r="EXQ32" s="74"/>
      <c r="EXR32" s="85"/>
      <c r="EXS32" s="74"/>
      <c r="EXT32" s="74"/>
      <c r="EXU32" s="85"/>
      <c r="EXV32" s="80"/>
      <c r="EXW32" s="80"/>
      <c r="EXX32" s="85"/>
      <c r="EXY32" s="77"/>
      <c r="EXZ32" s="74"/>
      <c r="EYA32" s="74"/>
      <c r="EYB32" s="85"/>
      <c r="EYC32" s="74"/>
      <c r="EYD32" s="74"/>
      <c r="EYE32" s="85"/>
      <c r="EYF32" s="74"/>
      <c r="EYG32" s="74"/>
      <c r="EYH32" s="85"/>
      <c r="EYI32" s="74"/>
      <c r="EYJ32" s="74"/>
      <c r="EYK32" s="85"/>
      <c r="EYL32" s="80"/>
      <c r="EYM32" s="80"/>
      <c r="EYN32" s="85"/>
      <c r="EYO32" s="77"/>
      <c r="EYP32" s="74"/>
      <c r="EYQ32" s="74"/>
      <c r="EYR32" s="85"/>
      <c r="EYS32" s="74"/>
      <c r="EYT32" s="74"/>
      <c r="EYU32" s="85"/>
      <c r="EYV32" s="74"/>
      <c r="EYW32" s="74"/>
      <c r="EYX32" s="85"/>
      <c r="EYY32" s="74"/>
      <c r="EYZ32" s="74"/>
      <c r="EZA32" s="85"/>
      <c r="EZB32" s="80"/>
      <c r="EZC32" s="80"/>
      <c r="EZD32" s="85"/>
      <c r="EZE32" s="77"/>
      <c r="EZF32" s="74"/>
      <c r="EZG32" s="74"/>
      <c r="EZH32" s="85"/>
      <c r="EZI32" s="74"/>
      <c r="EZJ32" s="74"/>
      <c r="EZK32" s="85"/>
      <c r="EZL32" s="74"/>
      <c r="EZM32" s="74"/>
      <c r="EZN32" s="85"/>
      <c r="EZO32" s="74"/>
      <c r="EZP32" s="74"/>
      <c r="EZQ32" s="85"/>
      <c r="EZR32" s="80"/>
      <c r="EZS32" s="80"/>
      <c r="EZT32" s="85"/>
      <c r="EZU32" s="77"/>
      <c r="EZV32" s="74"/>
      <c r="EZW32" s="74"/>
      <c r="EZX32" s="85"/>
      <c r="EZY32" s="74"/>
      <c r="EZZ32" s="74"/>
      <c r="FAA32" s="85"/>
      <c r="FAB32" s="74"/>
      <c r="FAC32" s="74"/>
      <c r="FAD32" s="85"/>
      <c r="FAE32" s="74"/>
      <c r="FAF32" s="74"/>
      <c r="FAG32" s="85"/>
      <c r="FAH32" s="80"/>
      <c r="FAI32" s="80"/>
      <c r="FAJ32" s="85"/>
      <c r="FAK32" s="77"/>
      <c r="FAL32" s="74"/>
      <c r="FAM32" s="74"/>
      <c r="FAN32" s="85"/>
      <c r="FAO32" s="74"/>
      <c r="FAP32" s="74"/>
      <c r="FAQ32" s="85"/>
      <c r="FAR32" s="74"/>
      <c r="FAS32" s="74"/>
      <c r="FAT32" s="85"/>
      <c r="FAU32" s="74"/>
      <c r="FAV32" s="74"/>
      <c r="FAW32" s="85"/>
      <c r="FAX32" s="80"/>
      <c r="FAY32" s="80"/>
      <c r="FAZ32" s="85"/>
      <c r="FBA32" s="77"/>
      <c r="FBB32" s="74"/>
      <c r="FBC32" s="74"/>
      <c r="FBD32" s="85"/>
      <c r="FBE32" s="74"/>
      <c r="FBF32" s="74"/>
      <c r="FBG32" s="85"/>
      <c r="FBH32" s="74"/>
      <c r="FBI32" s="74"/>
      <c r="FBJ32" s="85"/>
      <c r="FBK32" s="74"/>
      <c r="FBL32" s="74"/>
      <c r="FBM32" s="85"/>
      <c r="FBN32" s="80"/>
      <c r="FBO32" s="80"/>
      <c r="FBP32" s="85"/>
      <c r="FBQ32" s="77"/>
      <c r="FBR32" s="74"/>
      <c r="FBS32" s="74"/>
      <c r="FBT32" s="85"/>
      <c r="FBU32" s="74"/>
      <c r="FBV32" s="74"/>
      <c r="FBW32" s="85"/>
      <c r="FBX32" s="74"/>
      <c r="FBY32" s="74"/>
      <c r="FBZ32" s="85"/>
      <c r="FCA32" s="74"/>
      <c r="FCB32" s="74"/>
      <c r="FCC32" s="85"/>
      <c r="FCD32" s="80"/>
      <c r="FCE32" s="80"/>
      <c r="FCF32" s="85"/>
      <c r="FCG32" s="77"/>
      <c r="FCH32" s="74"/>
      <c r="FCI32" s="74"/>
      <c r="FCJ32" s="85"/>
      <c r="FCK32" s="74"/>
      <c r="FCL32" s="74"/>
      <c r="FCM32" s="85"/>
      <c r="FCN32" s="74"/>
      <c r="FCO32" s="74"/>
      <c r="FCP32" s="85"/>
      <c r="FCQ32" s="74"/>
      <c r="FCR32" s="74"/>
      <c r="FCS32" s="85"/>
      <c r="FCT32" s="80"/>
      <c r="FCU32" s="80"/>
      <c r="FCV32" s="85"/>
      <c r="FCW32" s="77"/>
      <c r="FCX32" s="74"/>
      <c r="FCY32" s="74"/>
      <c r="FCZ32" s="85"/>
      <c r="FDA32" s="74"/>
      <c r="FDB32" s="74"/>
      <c r="FDC32" s="85"/>
      <c r="FDD32" s="74"/>
      <c r="FDE32" s="74"/>
      <c r="FDF32" s="85"/>
      <c r="FDG32" s="74"/>
      <c r="FDH32" s="74"/>
      <c r="FDI32" s="85"/>
      <c r="FDJ32" s="80"/>
      <c r="FDK32" s="80"/>
      <c r="FDL32" s="85"/>
      <c r="FDM32" s="77"/>
      <c r="FDN32" s="74"/>
      <c r="FDO32" s="74"/>
      <c r="FDP32" s="85"/>
      <c r="FDQ32" s="74"/>
      <c r="FDR32" s="74"/>
      <c r="FDS32" s="85"/>
      <c r="FDT32" s="74"/>
      <c r="FDU32" s="74"/>
      <c r="FDV32" s="85"/>
      <c r="FDW32" s="74"/>
      <c r="FDX32" s="74"/>
      <c r="FDY32" s="85"/>
      <c r="FDZ32" s="80"/>
      <c r="FEA32" s="80"/>
      <c r="FEB32" s="85"/>
      <c r="FEC32" s="77"/>
      <c r="FED32" s="74"/>
      <c r="FEE32" s="74"/>
      <c r="FEF32" s="85"/>
      <c r="FEG32" s="74"/>
      <c r="FEH32" s="74"/>
      <c r="FEI32" s="85"/>
      <c r="FEJ32" s="74"/>
      <c r="FEK32" s="74"/>
      <c r="FEL32" s="85"/>
      <c r="FEM32" s="74"/>
      <c r="FEN32" s="74"/>
      <c r="FEO32" s="85"/>
      <c r="FEP32" s="80"/>
      <c r="FEQ32" s="80"/>
      <c r="FER32" s="85"/>
      <c r="FES32" s="77"/>
      <c r="FET32" s="74"/>
      <c r="FEU32" s="74"/>
      <c r="FEV32" s="85"/>
      <c r="FEW32" s="74"/>
      <c r="FEX32" s="74"/>
      <c r="FEY32" s="85"/>
      <c r="FEZ32" s="74"/>
      <c r="FFA32" s="74"/>
      <c r="FFB32" s="85"/>
      <c r="FFC32" s="74"/>
      <c r="FFD32" s="74"/>
      <c r="FFE32" s="85"/>
      <c r="FFF32" s="80"/>
      <c r="FFG32" s="80"/>
      <c r="FFH32" s="85"/>
      <c r="FFI32" s="77"/>
      <c r="FFJ32" s="74"/>
      <c r="FFK32" s="74"/>
      <c r="FFL32" s="85"/>
      <c r="FFM32" s="74"/>
      <c r="FFN32" s="74"/>
      <c r="FFO32" s="85"/>
      <c r="FFP32" s="74"/>
      <c r="FFQ32" s="74"/>
      <c r="FFR32" s="85"/>
      <c r="FFS32" s="74"/>
      <c r="FFT32" s="74"/>
      <c r="FFU32" s="85"/>
      <c r="FFV32" s="80"/>
      <c r="FFW32" s="80"/>
      <c r="FFX32" s="85"/>
      <c r="FFY32" s="77"/>
      <c r="FFZ32" s="74"/>
      <c r="FGA32" s="74"/>
      <c r="FGB32" s="85"/>
      <c r="FGC32" s="74"/>
      <c r="FGD32" s="74"/>
      <c r="FGE32" s="85"/>
      <c r="FGF32" s="74"/>
      <c r="FGG32" s="74"/>
      <c r="FGH32" s="85"/>
      <c r="FGI32" s="74"/>
      <c r="FGJ32" s="74"/>
      <c r="FGK32" s="85"/>
      <c r="FGL32" s="80"/>
      <c r="FGM32" s="80"/>
      <c r="FGN32" s="85"/>
      <c r="FGO32" s="77"/>
      <c r="FGP32" s="74"/>
      <c r="FGQ32" s="74"/>
      <c r="FGR32" s="85"/>
      <c r="FGS32" s="74"/>
      <c r="FGT32" s="74"/>
      <c r="FGU32" s="85"/>
      <c r="FGV32" s="74"/>
      <c r="FGW32" s="74"/>
      <c r="FGX32" s="85"/>
      <c r="FGY32" s="74"/>
      <c r="FGZ32" s="74"/>
      <c r="FHA32" s="85"/>
      <c r="FHB32" s="80"/>
      <c r="FHC32" s="80"/>
      <c r="FHD32" s="85"/>
      <c r="FHE32" s="77"/>
      <c r="FHF32" s="74"/>
      <c r="FHG32" s="74"/>
      <c r="FHH32" s="85"/>
      <c r="FHI32" s="74"/>
      <c r="FHJ32" s="74"/>
      <c r="FHK32" s="85"/>
      <c r="FHL32" s="74"/>
      <c r="FHM32" s="74"/>
      <c r="FHN32" s="85"/>
      <c r="FHO32" s="74"/>
      <c r="FHP32" s="74"/>
      <c r="FHQ32" s="85"/>
      <c r="FHR32" s="80"/>
      <c r="FHS32" s="80"/>
      <c r="FHT32" s="85"/>
      <c r="FHU32" s="77"/>
      <c r="FHV32" s="74"/>
      <c r="FHW32" s="74"/>
      <c r="FHX32" s="85"/>
      <c r="FHY32" s="74"/>
      <c r="FHZ32" s="74"/>
      <c r="FIA32" s="85"/>
      <c r="FIB32" s="74"/>
      <c r="FIC32" s="74"/>
      <c r="FID32" s="85"/>
      <c r="FIE32" s="74"/>
      <c r="FIF32" s="74"/>
      <c r="FIG32" s="85"/>
      <c r="FIH32" s="80"/>
      <c r="FII32" s="80"/>
      <c r="FIJ32" s="85"/>
      <c r="FIK32" s="77"/>
      <c r="FIL32" s="74"/>
      <c r="FIM32" s="74"/>
      <c r="FIN32" s="85"/>
      <c r="FIO32" s="74"/>
      <c r="FIP32" s="74"/>
      <c r="FIQ32" s="85"/>
      <c r="FIR32" s="74"/>
      <c r="FIS32" s="74"/>
      <c r="FIT32" s="85"/>
      <c r="FIU32" s="74"/>
      <c r="FIV32" s="74"/>
      <c r="FIW32" s="85"/>
      <c r="FIX32" s="80"/>
      <c r="FIY32" s="80"/>
      <c r="FIZ32" s="85"/>
      <c r="FJA32" s="77"/>
      <c r="FJB32" s="74"/>
      <c r="FJC32" s="74"/>
      <c r="FJD32" s="85"/>
      <c r="FJE32" s="74"/>
      <c r="FJF32" s="74"/>
      <c r="FJG32" s="85"/>
      <c r="FJH32" s="74"/>
      <c r="FJI32" s="74"/>
      <c r="FJJ32" s="85"/>
      <c r="FJK32" s="74"/>
      <c r="FJL32" s="74"/>
      <c r="FJM32" s="85"/>
      <c r="FJN32" s="80"/>
      <c r="FJO32" s="80"/>
      <c r="FJP32" s="85"/>
      <c r="FJQ32" s="77"/>
      <c r="FJR32" s="74"/>
      <c r="FJS32" s="74"/>
      <c r="FJT32" s="85"/>
      <c r="FJU32" s="74"/>
      <c r="FJV32" s="74"/>
      <c r="FJW32" s="85"/>
      <c r="FJX32" s="74"/>
      <c r="FJY32" s="74"/>
      <c r="FJZ32" s="85"/>
      <c r="FKA32" s="74"/>
      <c r="FKB32" s="74"/>
      <c r="FKC32" s="85"/>
      <c r="FKD32" s="80"/>
      <c r="FKE32" s="80"/>
      <c r="FKF32" s="85"/>
      <c r="FKG32" s="77"/>
      <c r="FKH32" s="74"/>
      <c r="FKI32" s="74"/>
      <c r="FKJ32" s="85"/>
      <c r="FKK32" s="74"/>
      <c r="FKL32" s="74"/>
      <c r="FKM32" s="85"/>
      <c r="FKN32" s="74"/>
      <c r="FKO32" s="74"/>
      <c r="FKP32" s="85"/>
      <c r="FKQ32" s="74"/>
      <c r="FKR32" s="74"/>
      <c r="FKS32" s="85"/>
      <c r="FKT32" s="80"/>
      <c r="FKU32" s="80"/>
      <c r="FKV32" s="85"/>
      <c r="FKW32" s="77"/>
      <c r="FKX32" s="74"/>
      <c r="FKY32" s="74"/>
      <c r="FKZ32" s="85"/>
      <c r="FLA32" s="74"/>
      <c r="FLB32" s="74"/>
      <c r="FLC32" s="85"/>
      <c r="FLD32" s="74"/>
      <c r="FLE32" s="74"/>
      <c r="FLF32" s="85"/>
      <c r="FLG32" s="74"/>
      <c r="FLH32" s="74"/>
      <c r="FLI32" s="85"/>
      <c r="FLJ32" s="80"/>
      <c r="FLK32" s="80"/>
      <c r="FLL32" s="85"/>
      <c r="FLM32" s="77"/>
      <c r="FLN32" s="74"/>
      <c r="FLO32" s="74"/>
      <c r="FLP32" s="85"/>
      <c r="FLQ32" s="74"/>
      <c r="FLR32" s="74"/>
      <c r="FLS32" s="85"/>
      <c r="FLT32" s="74"/>
      <c r="FLU32" s="74"/>
      <c r="FLV32" s="85"/>
      <c r="FLW32" s="74"/>
      <c r="FLX32" s="74"/>
      <c r="FLY32" s="85"/>
      <c r="FLZ32" s="80"/>
      <c r="FMA32" s="80"/>
      <c r="FMB32" s="85"/>
      <c r="FMC32" s="77"/>
      <c r="FMD32" s="74"/>
      <c r="FME32" s="74"/>
      <c r="FMF32" s="85"/>
      <c r="FMG32" s="74"/>
      <c r="FMH32" s="74"/>
      <c r="FMI32" s="85"/>
      <c r="FMJ32" s="74"/>
      <c r="FMK32" s="74"/>
      <c r="FML32" s="85"/>
      <c r="FMM32" s="74"/>
      <c r="FMN32" s="74"/>
      <c r="FMO32" s="85"/>
      <c r="FMP32" s="80"/>
      <c r="FMQ32" s="80"/>
      <c r="FMR32" s="85"/>
      <c r="FMS32" s="77"/>
      <c r="FMT32" s="74"/>
      <c r="FMU32" s="74"/>
      <c r="FMV32" s="85"/>
      <c r="FMW32" s="74"/>
      <c r="FMX32" s="74"/>
      <c r="FMY32" s="85"/>
      <c r="FMZ32" s="74"/>
      <c r="FNA32" s="74"/>
      <c r="FNB32" s="85"/>
      <c r="FNC32" s="74"/>
      <c r="FND32" s="74"/>
      <c r="FNE32" s="85"/>
      <c r="FNF32" s="80"/>
      <c r="FNG32" s="80"/>
      <c r="FNH32" s="85"/>
      <c r="FNI32" s="77"/>
      <c r="FNJ32" s="74"/>
      <c r="FNK32" s="74"/>
      <c r="FNL32" s="85"/>
      <c r="FNM32" s="74"/>
      <c r="FNN32" s="74"/>
      <c r="FNO32" s="85"/>
      <c r="FNP32" s="74"/>
      <c r="FNQ32" s="74"/>
      <c r="FNR32" s="85"/>
      <c r="FNS32" s="74"/>
      <c r="FNT32" s="74"/>
      <c r="FNU32" s="85"/>
      <c r="FNV32" s="80"/>
      <c r="FNW32" s="80"/>
      <c r="FNX32" s="85"/>
      <c r="FNY32" s="77"/>
      <c r="FNZ32" s="74"/>
      <c r="FOA32" s="74"/>
      <c r="FOB32" s="85"/>
      <c r="FOC32" s="74"/>
      <c r="FOD32" s="74"/>
      <c r="FOE32" s="85"/>
      <c r="FOF32" s="74"/>
      <c r="FOG32" s="74"/>
      <c r="FOH32" s="85"/>
      <c r="FOI32" s="74"/>
      <c r="FOJ32" s="74"/>
      <c r="FOK32" s="85"/>
      <c r="FOL32" s="80"/>
      <c r="FOM32" s="80"/>
      <c r="FON32" s="85"/>
      <c r="FOO32" s="77"/>
      <c r="FOP32" s="74"/>
      <c r="FOQ32" s="74"/>
      <c r="FOR32" s="85"/>
      <c r="FOS32" s="74"/>
      <c r="FOT32" s="74"/>
      <c r="FOU32" s="85"/>
      <c r="FOV32" s="74"/>
      <c r="FOW32" s="74"/>
      <c r="FOX32" s="85"/>
      <c r="FOY32" s="74"/>
      <c r="FOZ32" s="74"/>
      <c r="FPA32" s="85"/>
      <c r="FPB32" s="80"/>
      <c r="FPC32" s="80"/>
      <c r="FPD32" s="85"/>
      <c r="FPE32" s="77"/>
      <c r="FPF32" s="74"/>
      <c r="FPG32" s="74"/>
      <c r="FPH32" s="85"/>
      <c r="FPI32" s="74"/>
      <c r="FPJ32" s="74"/>
      <c r="FPK32" s="85"/>
      <c r="FPL32" s="74"/>
      <c r="FPM32" s="74"/>
      <c r="FPN32" s="85"/>
      <c r="FPO32" s="74"/>
      <c r="FPP32" s="74"/>
      <c r="FPQ32" s="85"/>
      <c r="FPR32" s="80"/>
      <c r="FPS32" s="80"/>
      <c r="FPT32" s="85"/>
      <c r="FPU32" s="77"/>
      <c r="FPV32" s="74"/>
      <c r="FPW32" s="74"/>
      <c r="FPX32" s="85"/>
      <c r="FPY32" s="74"/>
      <c r="FPZ32" s="74"/>
      <c r="FQA32" s="85"/>
      <c r="FQB32" s="74"/>
      <c r="FQC32" s="74"/>
      <c r="FQD32" s="85"/>
      <c r="FQE32" s="74"/>
      <c r="FQF32" s="74"/>
      <c r="FQG32" s="85"/>
      <c r="FQH32" s="80"/>
      <c r="FQI32" s="80"/>
      <c r="FQJ32" s="85"/>
      <c r="FQK32" s="77"/>
      <c r="FQL32" s="74"/>
      <c r="FQM32" s="74"/>
      <c r="FQN32" s="85"/>
      <c r="FQO32" s="74"/>
      <c r="FQP32" s="74"/>
      <c r="FQQ32" s="85"/>
      <c r="FQR32" s="74"/>
      <c r="FQS32" s="74"/>
      <c r="FQT32" s="85"/>
      <c r="FQU32" s="74"/>
      <c r="FQV32" s="74"/>
      <c r="FQW32" s="85"/>
      <c r="FQX32" s="80"/>
      <c r="FQY32" s="80"/>
      <c r="FQZ32" s="85"/>
      <c r="FRA32" s="77"/>
      <c r="FRB32" s="74"/>
      <c r="FRC32" s="74"/>
      <c r="FRD32" s="85"/>
      <c r="FRE32" s="74"/>
      <c r="FRF32" s="74"/>
      <c r="FRG32" s="85"/>
      <c r="FRH32" s="74"/>
      <c r="FRI32" s="74"/>
      <c r="FRJ32" s="85"/>
      <c r="FRK32" s="74"/>
      <c r="FRL32" s="74"/>
      <c r="FRM32" s="85"/>
      <c r="FRN32" s="80"/>
      <c r="FRO32" s="80"/>
      <c r="FRP32" s="85"/>
      <c r="FRQ32" s="77"/>
      <c r="FRR32" s="74"/>
      <c r="FRS32" s="74"/>
      <c r="FRT32" s="85"/>
      <c r="FRU32" s="74"/>
      <c r="FRV32" s="74"/>
      <c r="FRW32" s="85"/>
      <c r="FRX32" s="74"/>
      <c r="FRY32" s="74"/>
      <c r="FRZ32" s="85"/>
      <c r="FSA32" s="74"/>
      <c r="FSB32" s="74"/>
      <c r="FSC32" s="85"/>
      <c r="FSD32" s="80"/>
      <c r="FSE32" s="80"/>
      <c r="FSF32" s="85"/>
      <c r="FSG32" s="77"/>
      <c r="FSH32" s="74"/>
      <c r="FSI32" s="74"/>
      <c r="FSJ32" s="85"/>
      <c r="FSK32" s="74"/>
      <c r="FSL32" s="74"/>
      <c r="FSM32" s="85"/>
      <c r="FSN32" s="74"/>
      <c r="FSO32" s="74"/>
      <c r="FSP32" s="85"/>
      <c r="FSQ32" s="74"/>
      <c r="FSR32" s="74"/>
      <c r="FSS32" s="85"/>
      <c r="FST32" s="80"/>
      <c r="FSU32" s="80"/>
      <c r="FSV32" s="85"/>
      <c r="FSW32" s="77"/>
      <c r="FSX32" s="74"/>
      <c r="FSY32" s="74"/>
      <c r="FSZ32" s="85"/>
      <c r="FTA32" s="74"/>
      <c r="FTB32" s="74"/>
      <c r="FTC32" s="85"/>
      <c r="FTD32" s="74"/>
      <c r="FTE32" s="74"/>
      <c r="FTF32" s="85"/>
      <c r="FTG32" s="74"/>
      <c r="FTH32" s="74"/>
      <c r="FTI32" s="85"/>
      <c r="FTJ32" s="80"/>
      <c r="FTK32" s="80"/>
      <c r="FTL32" s="85"/>
      <c r="FTM32" s="77"/>
      <c r="FTN32" s="74"/>
      <c r="FTO32" s="74"/>
      <c r="FTP32" s="85"/>
      <c r="FTQ32" s="74"/>
      <c r="FTR32" s="74"/>
      <c r="FTS32" s="85"/>
      <c r="FTT32" s="74"/>
      <c r="FTU32" s="74"/>
      <c r="FTV32" s="85"/>
      <c r="FTW32" s="74"/>
      <c r="FTX32" s="74"/>
      <c r="FTY32" s="85"/>
      <c r="FTZ32" s="80"/>
      <c r="FUA32" s="80"/>
      <c r="FUB32" s="85"/>
      <c r="FUC32" s="77"/>
      <c r="FUD32" s="74"/>
      <c r="FUE32" s="74"/>
      <c r="FUF32" s="85"/>
      <c r="FUG32" s="74"/>
      <c r="FUH32" s="74"/>
      <c r="FUI32" s="85"/>
      <c r="FUJ32" s="74"/>
      <c r="FUK32" s="74"/>
      <c r="FUL32" s="85"/>
      <c r="FUM32" s="74"/>
      <c r="FUN32" s="74"/>
      <c r="FUO32" s="85"/>
      <c r="FUP32" s="80"/>
      <c r="FUQ32" s="80"/>
      <c r="FUR32" s="85"/>
      <c r="FUS32" s="77"/>
      <c r="FUT32" s="74"/>
      <c r="FUU32" s="74"/>
      <c r="FUV32" s="85"/>
      <c r="FUW32" s="74"/>
      <c r="FUX32" s="74"/>
      <c r="FUY32" s="85"/>
      <c r="FUZ32" s="74"/>
      <c r="FVA32" s="74"/>
      <c r="FVB32" s="85"/>
      <c r="FVC32" s="74"/>
      <c r="FVD32" s="74"/>
      <c r="FVE32" s="85"/>
      <c r="FVF32" s="80"/>
      <c r="FVG32" s="80"/>
      <c r="FVH32" s="85"/>
      <c r="FVI32" s="77"/>
      <c r="FVJ32" s="74"/>
      <c r="FVK32" s="74"/>
      <c r="FVL32" s="85"/>
      <c r="FVM32" s="74"/>
      <c r="FVN32" s="74"/>
      <c r="FVO32" s="85"/>
      <c r="FVP32" s="74"/>
      <c r="FVQ32" s="74"/>
      <c r="FVR32" s="85"/>
      <c r="FVS32" s="74"/>
      <c r="FVT32" s="74"/>
      <c r="FVU32" s="85"/>
      <c r="FVV32" s="80"/>
      <c r="FVW32" s="80"/>
      <c r="FVX32" s="85"/>
      <c r="FVY32" s="77"/>
      <c r="FVZ32" s="74"/>
      <c r="FWA32" s="74"/>
      <c r="FWB32" s="85"/>
      <c r="FWC32" s="74"/>
      <c r="FWD32" s="74"/>
      <c r="FWE32" s="85"/>
      <c r="FWF32" s="74"/>
      <c r="FWG32" s="74"/>
      <c r="FWH32" s="85"/>
      <c r="FWI32" s="74"/>
      <c r="FWJ32" s="74"/>
      <c r="FWK32" s="85"/>
      <c r="FWL32" s="80"/>
      <c r="FWM32" s="80"/>
      <c r="FWN32" s="85"/>
      <c r="FWO32" s="77"/>
      <c r="FWP32" s="74"/>
      <c r="FWQ32" s="74"/>
      <c r="FWR32" s="85"/>
      <c r="FWS32" s="74"/>
      <c r="FWT32" s="74"/>
      <c r="FWU32" s="85"/>
      <c r="FWV32" s="74"/>
      <c r="FWW32" s="74"/>
      <c r="FWX32" s="85"/>
      <c r="FWY32" s="74"/>
      <c r="FWZ32" s="74"/>
      <c r="FXA32" s="85"/>
      <c r="FXB32" s="80"/>
      <c r="FXC32" s="80"/>
      <c r="FXD32" s="85"/>
      <c r="FXE32" s="77"/>
      <c r="FXF32" s="74"/>
      <c r="FXG32" s="74"/>
      <c r="FXH32" s="85"/>
      <c r="FXI32" s="74"/>
      <c r="FXJ32" s="74"/>
      <c r="FXK32" s="85"/>
      <c r="FXL32" s="74"/>
      <c r="FXM32" s="74"/>
      <c r="FXN32" s="85"/>
      <c r="FXO32" s="74"/>
      <c r="FXP32" s="74"/>
      <c r="FXQ32" s="85"/>
      <c r="FXR32" s="80"/>
      <c r="FXS32" s="80"/>
      <c r="FXT32" s="85"/>
      <c r="FXU32" s="77"/>
      <c r="FXV32" s="74"/>
      <c r="FXW32" s="74"/>
      <c r="FXX32" s="85"/>
      <c r="FXY32" s="74"/>
      <c r="FXZ32" s="74"/>
      <c r="FYA32" s="85"/>
      <c r="FYB32" s="74"/>
      <c r="FYC32" s="74"/>
      <c r="FYD32" s="85"/>
      <c r="FYE32" s="74"/>
      <c r="FYF32" s="74"/>
      <c r="FYG32" s="85"/>
      <c r="FYH32" s="80"/>
      <c r="FYI32" s="80"/>
      <c r="FYJ32" s="85"/>
      <c r="FYK32" s="77"/>
      <c r="FYL32" s="74"/>
      <c r="FYM32" s="74"/>
      <c r="FYN32" s="85"/>
      <c r="FYO32" s="74"/>
      <c r="FYP32" s="74"/>
      <c r="FYQ32" s="85"/>
      <c r="FYR32" s="74"/>
      <c r="FYS32" s="74"/>
      <c r="FYT32" s="85"/>
      <c r="FYU32" s="74"/>
      <c r="FYV32" s="74"/>
      <c r="FYW32" s="85"/>
      <c r="FYX32" s="80"/>
      <c r="FYY32" s="80"/>
      <c r="FYZ32" s="85"/>
      <c r="FZA32" s="77"/>
      <c r="FZB32" s="74"/>
      <c r="FZC32" s="74"/>
      <c r="FZD32" s="85"/>
      <c r="FZE32" s="74"/>
      <c r="FZF32" s="74"/>
      <c r="FZG32" s="85"/>
      <c r="FZH32" s="74"/>
      <c r="FZI32" s="74"/>
      <c r="FZJ32" s="85"/>
      <c r="FZK32" s="74"/>
      <c r="FZL32" s="74"/>
      <c r="FZM32" s="85"/>
      <c r="FZN32" s="80"/>
      <c r="FZO32" s="80"/>
      <c r="FZP32" s="85"/>
      <c r="FZQ32" s="77"/>
      <c r="FZR32" s="74"/>
      <c r="FZS32" s="74"/>
      <c r="FZT32" s="85"/>
      <c r="FZU32" s="74"/>
      <c r="FZV32" s="74"/>
      <c r="FZW32" s="85"/>
      <c r="FZX32" s="74"/>
      <c r="FZY32" s="74"/>
      <c r="FZZ32" s="85"/>
      <c r="GAA32" s="74"/>
      <c r="GAB32" s="74"/>
      <c r="GAC32" s="85"/>
      <c r="GAD32" s="80"/>
      <c r="GAE32" s="80"/>
      <c r="GAF32" s="85"/>
      <c r="GAG32" s="77"/>
      <c r="GAH32" s="74"/>
      <c r="GAI32" s="74"/>
      <c r="GAJ32" s="85"/>
      <c r="GAK32" s="74"/>
      <c r="GAL32" s="74"/>
      <c r="GAM32" s="85"/>
      <c r="GAN32" s="74"/>
      <c r="GAO32" s="74"/>
      <c r="GAP32" s="85"/>
      <c r="GAQ32" s="74"/>
      <c r="GAR32" s="74"/>
      <c r="GAS32" s="85"/>
      <c r="GAT32" s="80"/>
      <c r="GAU32" s="80"/>
      <c r="GAV32" s="85"/>
      <c r="GAW32" s="77"/>
      <c r="GAX32" s="74"/>
      <c r="GAY32" s="74"/>
      <c r="GAZ32" s="85"/>
      <c r="GBA32" s="74"/>
      <c r="GBB32" s="74"/>
      <c r="GBC32" s="85"/>
      <c r="GBD32" s="74"/>
      <c r="GBE32" s="74"/>
      <c r="GBF32" s="85"/>
      <c r="GBG32" s="74"/>
      <c r="GBH32" s="74"/>
      <c r="GBI32" s="85"/>
      <c r="GBJ32" s="80"/>
      <c r="GBK32" s="80"/>
      <c r="GBL32" s="85"/>
      <c r="GBM32" s="77"/>
      <c r="GBN32" s="74"/>
      <c r="GBO32" s="74"/>
      <c r="GBP32" s="85"/>
      <c r="GBQ32" s="74"/>
      <c r="GBR32" s="74"/>
      <c r="GBS32" s="85"/>
      <c r="GBT32" s="74"/>
      <c r="GBU32" s="74"/>
      <c r="GBV32" s="85"/>
      <c r="GBW32" s="74"/>
      <c r="GBX32" s="74"/>
      <c r="GBY32" s="85"/>
      <c r="GBZ32" s="80"/>
      <c r="GCA32" s="80"/>
      <c r="GCB32" s="85"/>
      <c r="GCC32" s="77"/>
      <c r="GCD32" s="74"/>
      <c r="GCE32" s="74"/>
      <c r="GCF32" s="85"/>
      <c r="GCG32" s="74"/>
      <c r="GCH32" s="74"/>
      <c r="GCI32" s="85"/>
      <c r="GCJ32" s="74"/>
      <c r="GCK32" s="74"/>
      <c r="GCL32" s="85"/>
      <c r="GCM32" s="74"/>
      <c r="GCN32" s="74"/>
      <c r="GCO32" s="85"/>
      <c r="GCP32" s="80"/>
      <c r="GCQ32" s="80"/>
      <c r="GCR32" s="85"/>
      <c r="GCS32" s="77"/>
      <c r="GCT32" s="74"/>
      <c r="GCU32" s="74"/>
      <c r="GCV32" s="85"/>
      <c r="GCW32" s="74"/>
      <c r="GCX32" s="74"/>
      <c r="GCY32" s="85"/>
      <c r="GCZ32" s="74"/>
      <c r="GDA32" s="74"/>
      <c r="GDB32" s="85"/>
      <c r="GDC32" s="74"/>
      <c r="GDD32" s="74"/>
      <c r="GDE32" s="85"/>
      <c r="GDF32" s="80"/>
      <c r="GDG32" s="80"/>
      <c r="GDH32" s="85"/>
      <c r="GDI32" s="77"/>
      <c r="GDJ32" s="74"/>
      <c r="GDK32" s="74"/>
      <c r="GDL32" s="85"/>
      <c r="GDM32" s="74"/>
      <c r="GDN32" s="74"/>
      <c r="GDO32" s="85"/>
      <c r="GDP32" s="74"/>
      <c r="GDQ32" s="74"/>
      <c r="GDR32" s="85"/>
      <c r="GDS32" s="74"/>
      <c r="GDT32" s="74"/>
      <c r="GDU32" s="85"/>
      <c r="GDV32" s="80"/>
      <c r="GDW32" s="80"/>
      <c r="GDX32" s="85"/>
      <c r="GDY32" s="77"/>
      <c r="GDZ32" s="74"/>
      <c r="GEA32" s="74"/>
      <c r="GEB32" s="85"/>
      <c r="GEC32" s="74"/>
      <c r="GED32" s="74"/>
      <c r="GEE32" s="85"/>
      <c r="GEF32" s="74"/>
      <c r="GEG32" s="74"/>
      <c r="GEH32" s="85"/>
      <c r="GEI32" s="74"/>
      <c r="GEJ32" s="74"/>
      <c r="GEK32" s="85"/>
      <c r="GEL32" s="80"/>
      <c r="GEM32" s="80"/>
      <c r="GEN32" s="85"/>
      <c r="GEO32" s="77"/>
      <c r="GEP32" s="74"/>
      <c r="GEQ32" s="74"/>
      <c r="GER32" s="85"/>
      <c r="GES32" s="74"/>
      <c r="GET32" s="74"/>
      <c r="GEU32" s="85"/>
      <c r="GEV32" s="74"/>
      <c r="GEW32" s="74"/>
      <c r="GEX32" s="85"/>
      <c r="GEY32" s="74"/>
      <c r="GEZ32" s="74"/>
      <c r="GFA32" s="85"/>
      <c r="GFB32" s="80"/>
      <c r="GFC32" s="80"/>
      <c r="GFD32" s="85"/>
      <c r="GFE32" s="77"/>
      <c r="GFF32" s="74"/>
      <c r="GFG32" s="74"/>
      <c r="GFH32" s="85"/>
      <c r="GFI32" s="74"/>
      <c r="GFJ32" s="74"/>
      <c r="GFK32" s="85"/>
      <c r="GFL32" s="74"/>
      <c r="GFM32" s="74"/>
      <c r="GFN32" s="85"/>
      <c r="GFO32" s="74"/>
      <c r="GFP32" s="74"/>
      <c r="GFQ32" s="85"/>
      <c r="GFR32" s="80"/>
      <c r="GFS32" s="80"/>
      <c r="GFT32" s="85"/>
      <c r="GFU32" s="77"/>
      <c r="GFV32" s="74"/>
      <c r="GFW32" s="74"/>
      <c r="GFX32" s="85"/>
      <c r="GFY32" s="74"/>
      <c r="GFZ32" s="74"/>
      <c r="GGA32" s="85"/>
      <c r="GGB32" s="74"/>
      <c r="GGC32" s="74"/>
      <c r="GGD32" s="85"/>
      <c r="GGE32" s="74"/>
      <c r="GGF32" s="74"/>
      <c r="GGG32" s="85"/>
      <c r="GGH32" s="80"/>
      <c r="GGI32" s="80"/>
      <c r="GGJ32" s="85"/>
      <c r="GGK32" s="77"/>
      <c r="GGL32" s="74"/>
      <c r="GGM32" s="74"/>
      <c r="GGN32" s="85"/>
      <c r="GGO32" s="74"/>
      <c r="GGP32" s="74"/>
      <c r="GGQ32" s="85"/>
      <c r="GGR32" s="74"/>
      <c r="GGS32" s="74"/>
      <c r="GGT32" s="85"/>
      <c r="GGU32" s="74"/>
      <c r="GGV32" s="74"/>
      <c r="GGW32" s="85"/>
      <c r="GGX32" s="80"/>
      <c r="GGY32" s="80"/>
      <c r="GGZ32" s="85"/>
      <c r="GHA32" s="77"/>
      <c r="GHB32" s="74"/>
      <c r="GHC32" s="74"/>
      <c r="GHD32" s="85"/>
      <c r="GHE32" s="74"/>
      <c r="GHF32" s="74"/>
      <c r="GHG32" s="85"/>
      <c r="GHH32" s="74"/>
      <c r="GHI32" s="74"/>
      <c r="GHJ32" s="85"/>
      <c r="GHK32" s="74"/>
      <c r="GHL32" s="74"/>
      <c r="GHM32" s="85"/>
      <c r="GHN32" s="80"/>
      <c r="GHO32" s="80"/>
      <c r="GHP32" s="85"/>
      <c r="GHQ32" s="77"/>
      <c r="GHR32" s="74"/>
      <c r="GHS32" s="74"/>
      <c r="GHT32" s="85"/>
      <c r="GHU32" s="74"/>
      <c r="GHV32" s="74"/>
      <c r="GHW32" s="85"/>
      <c r="GHX32" s="74"/>
      <c r="GHY32" s="74"/>
      <c r="GHZ32" s="85"/>
      <c r="GIA32" s="74"/>
      <c r="GIB32" s="74"/>
      <c r="GIC32" s="85"/>
      <c r="GID32" s="80"/>
      <c r="GIE32" s="80"/>
      <c r="GIF32" s="85"/>
      <c r="GIG32" s="77"/>
      <c r="GIH32" s="74"/>
      <c r="GII32" s="74"/>
      <c r="GIJ32" s="85"/>
      <c r="GIK32" s="74"/>
      <c r="GIL32" s="74"/>
      <c r="GIM32" s="85"/>
      <c r="GIN32" s="74"/>
      <c r="GIO32" s="74"/>
      <c r="GIP32" s="85"/>
      <c r="GIQ32" s="74"/>
      <c r="GIR32" s="74"/>
      <c r="GIS32" s="85"/>
      <c r="GIT32" s="80"/>
      <c r="GIU32" s="80"/>
      <c r="GIV32" s="85"/>
      <c r="GIW32" s="77"/>
      <c r="GIX32" s="74"/>
      <c r="GIY32" s="74"/>
      <c r="GIZ32" s="85"/>
      <c r="GJA32" s="74"/>
      <c r="GJB32" s="74"/>
      <c r="GJC32" s="85"/>
      <c r="GJD32" s="74"/>
      <c r="GJE32" s="74"/>
      <c r="GJF32" s="85"/>
      <c r="GJG32" s="74"/>
      <c r="GJH32" s="74"/>
      <c r="GJI32" s="85"/>
      <c r="GJJ32" s="80"/>
      <c r="GJK32" s="80"/>
      <c r="GJL32" s="85"/>
      <c r="GJM32" s="77"/>
      <c r="GJN32" s="74"/>
      <c r="GJO32" s="74"/>
      <c r="GJP32" s="85"/>
      <c r="GJQ32" s="74"/>
      <c r="GJR32" s="74"/>
      <c r="GJS32" s="85"/>
      <c r="GJT32" s="74"/>
      <c r="GJU32" s="74"/>
      <c r="GJV32" s="85"/>
      <c r="GJW32" s="74"/>
      <c r="GJX32" s="74"/>
      <c r="GJY32" s="85"/>
      <c r="GJZ32" s="80"/>
      <c r="GKA32" s="80"/>
      <c r="GKB32" s="85"/>
      <c r="GKC32" s="77"/>
      <c r="GKD32" s="74"/>
      <c r="GKE32" s="74"/>
      <c r="GKF32" s="85"/>
      <c r="GKG32" s="74"/>
      <c r="GKH32" s="74"/>
      <c r="GKI32" s="85"/>
      <c r="GKJ32" s="74"/>
      <c r="GKK32" s="74"/>
      <c r="GKL32" s="85"/>
      <c r="GKM32" s="74"/>
      <c r="GKN32" s="74"/>
      <c r="GKO32" s="85"/>
      <c r="GKP32" s="80"/>
      <c r="GKQ32" s="80"/>
      <c r="GKR32" s="85"/>
      <c r="GKS32" s="77"/>
      <c r="GKT32" s="74"/>
      <c r="GKU32" s="74"/>
      <c r="GKV32" s="85"/>
      <c r="GKW32" s="74"/>
      <c r="GKX32" s="74"/>
      <c r="GKY32" s="85"/>
      <c r="GKZ32" s="74"/>
      <c r="GLA32" s="74"/>
      <c r="GLB32" s="85"/>
      <c r="GLC32" s="74"/>
      <c r="GLD32" s="74"/>
      <c r="GLE32" s="85"/>
      <c r="GLF32" s="80"/>
      <c r="GLG32" s="80"/>
      <c r="GLH32" s="85"/>
      <c r="GLI32" s="77"/>
      <c r="GLJ32" s="74"/>
      <c r="GLK32" s="74"/>
      <c r="GLL32" s="85"/>
      <c r="GLM32" s="74"/>
      <c r="GLN32" s="74"/>
      <c r="GLO32" s="85"/>
      <c r="GLP32" s="74"/>
      <c r="GLQ32" s="74"/>
      <c r="GLR32" s="85"/>
      <c r="GLS32" s="74"/>
      <c r="GLT32" s="74"/>
      <c r="GLU32" s="85"/>
      <c r="GLV32" s="80"/>
      <c r="GLW32" s="80"/>
      <c r="GLX32" s="85"/>
      <c r="GLY32" s="77"/>
      <c r="GLZ32" s="74"/>
      <c r="GMA32" s="74"/>
      <c r="GMB32" s="85"/>
      <c r="GMC32" s="74"/>
      <c r="GMD32" s="74"/>
      <c r="GME32" s="85"/>
      <c r="GMF32" s="74"/>
      <c r="GMG32" s="74"/>
      <c r="GMH32" s="85"/>
      <c r="GMI32" s="74"/>
      <c r="GMJ32" s="74"/>
      <c r="GMK32" s="85"/>
      <c r="GML32" s="80"/>
      <c r="GMM32" s="80"/>
      <c r="GMN32" s="85"/>
      <c r="GMO32" s="77"/>
      <c r="GMP32" s="74"/>
      <c r="GMQ32" s="74"/>
      <c r="GMR32" s="85"/>
      <c r="GMS32" s="74"/>
      <c r="GMT32" s="74"/>
      <c r="GMU32" s="85"/>
      <c r="GMV32" s="74"/>
      <c r="GMW32" s="74"/>
      <c r="GMX32" s="85"/>
      <c r="GMY32" s="74"/>
      <c r="GMZ32" s="74"/>
      <c r="GNA32" s="85"/>
      <c r="GNB32" s="80"/>
      <c r="GNC32" s="80"/>
      <c r="GND32" s="85"/>
      <c r="GNE32" s="77"/>
      <c r="GNF32" s="74"/>
      <c r="GNG32" s="74"/>
      <c r="GNH32" s="85"/>
      <c r="GNI32" s="74"/>
      <c r="GNJ32" s="74"/>
      <c r="GNK32" s="85"/>
      <c r="GNL32" s="74"/>
      <c r="GNM32" s="74"/>
      <c r="GNN32" s="85"/>
      <c r="GNO32" s="74"/>
      <c r="GNP32" s="74"/>
      <c r="GNQ32" s="85"/>
      <c r="GNR32" s="80"/>
      <c r="GNS32" s="80"/>
      <c r="GNT32" s="85"/>
      <c r="GNU32" s="77"/>
      <c r="GNV32" s="74"/>
      <c r="GNW32" s="74"/>
      <c r="GNX32" s="85"/>
      <c r="GNY32" s="74"/>
      <c r="GNZ32" s="74"/>
      <c r="GOA32" s="85"/>
      <c r="GOB32" s="74"/>
      <c r="GOC32" s="74"/>
      <c r="GOD32" s="85"/>
      <c r="GOE32" s="74"/>
      <c r="GOF32" s="74"/>
      <c r="GOG32" s="85"/>
      <c r="GOH32" s="80"/>
      <c r="GOI32" s="80"/>
      <c r="GOJ32" s="85"/>
      <c r="GOK32" s="77"/>
      <c r="GOL32" s="74"/>
      <c r="GOM32" s="74"/>
      <c r="GON32" s="85"/>
      <c r="GOO32" s="74"/>
      <c r="GOP32" s="74"/>
      <c r="GOQ32" s="85"/>
      <c r="GOR32" s="74"/>
      <c r="GOS32" s="74"/>
      <c r="GOT32" s="85"/>
      <c r="GOU32" s="74"/>
      <c r="GOV32" s="74"/>
      <c r="GOW32" s="85"/>
      <c r="GOX32" s="80"/>
      <c r="GOY32" s="80"/>
      <c r="GOZ32" s="85"/>
      <c r="GPA32" s="77"/>
      <c r="GPB32" s="74"/>
      <c r="GPC32" s="74"/>
      <c r="GPD32" s="85"/>
      <c r="GPE32" s="74"/>
      <c r="GPF32" s="74"/>
      <c r="GPG32" s="85"/>
      <c r="GPH32" s="74"/>
      <c r="GPI32" s="74"/>
      <c r="GPJ32" s="85"/>
      <c r="GPK32" s="74"/>
      <c r="GPL32" s="74"/>
      <c r="GPM32" s="85"/>
      <c r="GPN32" s="80"/>
      <c r="GPO32" s="80"/>
      <c r="GPP32" s="85"/>
      <c r="GPQ32" s="77"/>
      <c r="GPR32" s="74"/>
      <c r="GPS32" s="74"/>
      <c r="GPT32" s="85"/>
      <c r="GPU32" s="74"/>
      <c r="GPV32" s="74"/>
      <c r="GPW32" s="85"/>
      <c r="GPX32" s="74"/>
      <c r="GPY32" s="74"/>
      <c r="GPZ32" s="85"/>
      <c r="GQA32" s="74"/>
      <c r="GQB32" s="74"/>
      <c r="GQC32" s="85"/>
      <c r="GQD32" s="80"/>
      <c r="GQE32" s="80"/>
      <c r="GQF32" s="85"/>
      <c r="GQG32" s="77"/>
      <c r="GQH32" s="74"/>
      <c r="GQI32" s="74"/>
      <c r="GQJ32" s="85"/>
      <c r="GQK32" s="74"/>
      <c r="GQL32" s="74"/>
      <c r="GQM32" s="85"/>
      <c r="GQN32" s="74"/>
      <c r="GQO32" s="74"/>
      <c r="GQP32" s="85"/>
      <c r="GQQ32" s="74"/>
      <c r="GQR32" s="74"/>
      <c r="GQS32" s="85"/>
      <c r="GQT32" s="80"/>
      <c r="GQU32" s="80"/>
      <c r="GQV32" s="85"/>
      <c r="GQW32" s="77"/>
      <c r="GQX32" s="74"/>
      <c r="GQY32" s="74"/>
      <c r="GQZ32" s="85"/>
      <c r="GRA32" s="74"/>
      <c r="GRB32" s="74"/>
      <c r="GRC32" s="85"/>
      <c r="GRD32" s="74"/>
      <c r="GRE32" s="74"/>
      <c r="GRF32" s="85"/>
      <c r="GRG32" s="74"/>
      <c r="GRH32" s="74"/>
      <c r="GRI32" s="85"/>
      <c r="GRJ32" s="80"/>
      <c r="GRK32" s="80"/>
      <c r="GRL32" s="85"/>
      <c r="GRM32" s="77"/>
      <c r="GRN32" s="74"/>
      <c r="GRO32" s="74"/>
      <c r="GRP32" s="85"/>
      <c r="GRQ32" s="74"/>
      <c r="GRR32" s="74"/>
      <c r="GRS32" s="85"/>
      <c r="GRT32" s="74"/>
      <c r="GRU32" s="74"/>
      <c r="GRV32" s="85"/>
      <c r="GRW32" s="74"/>
      <c r="GRX32" s="74"/>
      <c r="GRY32" s="85"/>
      <c r="GRZ32" s="80"/>
      <c r="GSA32" s="80"/>
      <c r="GSB32" s="85"/>
      <c r="GSC32" s="77"/>
      <c r="GSD32" s="74"/>
      <c r="GSE32" s="74"/>
      <c r="GSF32" s="85"/>
      <c r="GSG32" s="74"/>
      <c r="GSH32" s="74"/>
      <c r="GSI32" s="85"/>
      <c r="GSJ32" s="74"/>
      <c r="GSK32" s="74"/>
      <c r="GSL32" s="85"/>
      <c r="GSM32" s="74"/>
      <c r="GSN32" s="74"/>
      <c r="GSO32" s="85"/>
      <c r="GSP32" s="80"/>
      <c r="GSQ32" s="80"/>
      <c r="GSR32" s="85"/>
      <c r="GSS32" s="77"/>
      <c r="GST32" s="74"/>
      <c r="GSU32" s="74"/>
      <c r="GSV32" s="85"/>
      <c r="GSW32" s="74"/>
      <c r="GSX32" s="74"/>
      <c r="GSY32" s="85"/>
      <c r="GSZ32" s="74"/>
      <c r="GTA32" s="74"/>
      <c r="GTB32" s="85"/>
      <c r="GTC32" s="74"/>
      <c r="GTD32" s="74"/>
      <c r="GTE32" s="85"/>
      <c r="GTF32" s="80"/>
      <c r="GTG32" s="80"/>
      <c r="GTH32" s="85"/>
      <c r="GTI32" s="77"/>
      <c r="GTJ32" s="74"/>
      <c r="GTK32" s="74"/>
      <c r="GTL32" s="85"/>
      <c r="GTM32" s="74"/>
      <c r="GTN32" s="74"/>
      <c r="GTO32" s="85"/>
      <c r="GTP32" s="74"/>
      <c r="GTQ32" s="74"/>
      <c r="GTR32" s="85"/>
      <c r="GTS32" s="74"/>
      <c r="GTT32" s="74"/>
      <c r="GTU32" s="85"/>
      <c r="GTV32" s="80"/>
      <c r="GTW32" s="80"/>
      <c r="GTX32" s="85"/>
      <c r="GTY32" s="77"/>
      <c r="GTZ32" s="74"/>
      <c r="GUA32" s="74"/>
      <c r="GUB32" s="85"/>
      <c r="GUC32" s="74"/>
      <c r="GUD32" s="74"/>
      <c r="GUE32" s="85"/>
      <c r="GUF32" s="74"/>
      <c r="GUG32" s="74"/>
      <c r="GUH32" s="85"/>
      <c r="GUI32" s="74"/>
      <c r="GUJ32" s="74"/>
      <c r="GUK32" s="85"/>
      <c r="GUL32" s="80"/>
      <c r="GUM32" s="80"/>
      <c r="GUN32" s="85"/>
      <c r="GUO32" s="77"/>
      <c r="GUP32" s="74"/>
      <c r="GUQ32" s="74"/>
      <c r="GUR32" s="85"/>
      <c r="GUS32" s="74"/>
      <c r="GUT32" s="74"/>
      <c r="GUU32" s="85"/>
      <c r="GUV32" s="74"/>
      <c r="GUW32" s="74"/>
      <c r="GUX32" s="85"/>
      <c r="GUY32" s="74"/>
      <c r="GUZ32" s="74"/>
      <c r="GVA32" s="85"/>
      <c r="GVB32" s="80"/>
      <c r="GVC32" s="80"/>
      <c r="GVD32" s="85"/>
      <c r="GVE32" s="77"/>
      <c r="GVF32" s="74"/>
      <c r="GVG32" s="74"/>
      <c r="GVH32" s="85"/>
      <c r="GVI32" s="74"/>
      <c r="GVJ32" s="74"/>
      <c r="GVK32" s="85"/>
      <c r="GVL32" s="74"/>
      <c r="GVM32" s="74"/>
      <c r="GVN32" s="85"/>
      <c r="GVO32" s="74"/>
      <c r="GVP32" s="74"/>
      <c r="GVQ32" s="85"/>
      <c r="GVR32" s="80"/>
      <c r="GVS32" s="80"/>
      <c r="GVT32" s="85"/>
      <c r="GVU32" s="77"/>
      <c r="GVV32" s="74"/>
      <c r="GVW32" s="74"/>
      <c r="GVX32" s="85"/>
      <c r="GVY32" s="74"/>
      <c r="GVZ32" s="74"/>
      <c r="GWA32" s="85"/>
      <c r="GWB32" s="74"/>
      <c r="GWC32" s="74"/>
      <c r="GWD32" s="85"/>
      <c r="GWE32" s="74"/>
      <c r="GWF32" s="74"/>
      <c r="GWG32" s="85"/>
      <c r="GWH32" s="80"/>
      <c r="GWI32" s="80"/>
      <c r="GWJ32" s="85"/>
      <c r="GWK32" s="77"/>
      <c r="GWL32" s="74"/>
      <c r="GWM32" s="74"/>
      <c r="GWN32" s="85"/>
      <c r="GWO32" s="74"/>
      <c r="GWP32" s="74"/>
      <c r="GWQ32" s="85"/>
      <c r="GWR32" s="74"/>
      <c r="GWS32" s="74"/>
      <c r="GWT32" s="85"/>
      <c r="GWU32" s="74"/>
      <c r="GWV32" s="74"/>
      <c r="GWW32" s="85"/>
      <c r="GWX32" s="80"/>
      <c r="GWY32" s="80"/>
      <c r="GWZ32" s="85"/>
      <c r="GXA32" s="77"/>
      <c r="GXB32" s="74"/>
      <c r="GXC32" s="74"/>
      <c r="GXD32" s="85"/>
      <c r="GXE32" s="74"/>
      <c r="GXF32" s="74"/>
      <c r="GXG32" s="85"/>
      <c r="GXH32" s="74"/>
      <c r="GXI32" s="74"/>
      <c r="GXJ32" s="85"/>
      <c r="GXK32" s="74"/>
      <c r="GXL32" s="74"/>
      <c r="GXM32" s="85"/>
      <c r="GXN32" s="80"/>
      <c r="GXO32" s="80"/>
      <c r="GXP32" s="85"/>
      <c r="GXQ32" s="77"/>
      <c r="GXR32" s="74"/>
      <c r="GXS32" s="74"/>
      <c r="GXT32" s="85"/>
      <c r="GXU32" s="74"/>
      <c r="GXV32" s="74"/>
      <c r="GXW32" s="85"/>
      <c r="GXX32" s="74"/>
      <c r="GXY32" s="74"/>
      <c r="GXZ32" s="85"/>
      <c r="GYA32" s="74"/>
      <c r="GYB32" s="74"/>
      <c r="GYC32" s="85"/>
      <c r="GYD32" s="80"/>
      <c r="GYE32" s="80"/>
      <c r="GYF32" s="85"/>
      <c r="GYG32" s="77"/>
      <c r="GYH32" s="74"/>
      <c r="GYI32" s="74"/>
      <c r="GYJ32" s="85"/>
      <c r="GYK32" s="74"/>
      <c r="GYL32" s="74"/>
      <c r="GYM32" s="85"/>
      <c r="GYN32" s="74"/>
      <c r="GYO32" s="74"/>
      <c r="GYP32" s="85"/>
      <c r="GYQ32" s="74"/>
      <c r="GYR32" s="74"/>
      <c r="GYS32" s="85"/>
      <c r="GYT32" s="80"/>
      <c r="GYU32" s="80"/>
      <c r="GYV32" s="85"/>
      <c r="GYW32" s="77"/>
      <c r="GYX32" s="74"/>
      <c r="GYY32" s="74"/>
      <c r="GYZ32" s="85"/>
      <c r="GZA32" s="74"/>
      <c r="GZB32" s="74"/>
      <c r="GZC32" s="85"/>
      <c r="GZD32" s="74"/>
      <c r="GZE32" s="74"/>
      <c r="GZF32" s="85"/>
      <c r="GZG32" s="74"/>
      <c r="GZH32" s="74"/>
      <c r="GZI32" s="85"/>
      <c r="GZJ32" s="80"/>
      <c r="GZK32" s="80"/>
      <c r="GZL32" s="85"/>
      <c r="GZM32" s="77"/>
      <c r="GZN32" s="74"/>
      <c r="GZO32" s="74"/>
      <c r="GZP32" s="85"/>
      <c r="GZQ32" s="74"/>
      <c r="GZR32" s="74"/>
      <c r="GZS32" s="85"/>
      <c r="GZT32" s="74"/>
      <c r="GZU32" s="74"/>
      <c r="GZV32" s="85"/>
      <c r="GZW32" s="74"/>
      <c r="GZX32" s="74"/>
      <c r="GZY32" s="85"/>
      <c r="GZZ32" s="80"/>
      <c r="HAA32" s="80"/>
      <c r="HAB32" s="85"/>
      <c r="HAC32" s="77"/>
      <c r="HAD32" s="74"/>
      <c r="HAE32" s="74"/>
      <c r="HAF32" s="85"/>
      <c r="HAG32" s="74"/>
      <c r="HAH32" s="74"/>
      <c r="HAI32" s="85"/>
      <c r="HAJ32" s="74"/>
      <c r="HAK32" s="74"/>
      <c r="HAL32" s="85"/>
      <c r="HAM32" s="74"/>
      <c r="HAN32" s="74"/>
      <c r="HAO32" s="85"/>
      <c r="HAP32" s="80"/>
      <c r="HAQ32" s="80"/>
      <c r="HAR32" s="85"/>
      <c r="HAS32" s="77"/>
      <c r="HAT32" s="74"/>
      <c r="HAU32" s="74"/>
      <c r="HAV32" s="85"/>
      <c r="HAW32" s="74"/>
      <c r="HAX32" s="74"/>
      <c r="HAY32" s="85"/>
      <c r="HAZ32" s="74"/>
      <c r="HBA32" s="74"/>
      <c r="HBB32" s="85"/>
      <c r="HBC32" s="74"/>
      <c r="HBD32" s="74"/>
      <c r="HBE32" s="85"/>
      <c r="HBF32" s="80"/>
      <c r="HBG32" s="80"/>
      <c r="HBH32" s="85"/>
      <c r="HBI32" s="77"/>
      <c r="HBJ32" s="74"/>
      <c r="HBK32" s="74"/>
      <c r="HBL32" s="85"/>
      <c r="HBM32" s="74"/>
      <c r="HBN32" s="74"/>
      <c r="HBO32" s="85"/>
      <c r="HBP32" s="74"/>
      <c r="HBQ32" s="74"/>
      <c r="HBR32" s="85"/>
      <c r="HBS32" s="74"/>
      <c r="HBT32" s="74"/>
      <c r="HBU32" s="85"/>
      <c r="HBV32" s="80"/>
      <c r="HBW32" s="80"/>
      <c r="HBX32" s="85"/>
      <c r="HBY32" s="77"/>
      <c r="HBZ32" s="74"/>
      <c r="HCA32" s="74"/>
      <c r="HCB32" s="85"/>
      <c r="HCC32" s="74"/>
      <c r="HCD32" s="74"/>
      <c r="HCE32" s="85"/>
      <c r="HCF32" s="74"/>
      <c r="HCG32" s="74"/>
      <c r="HCH32" s="85"/>
      <c r="HCI32" s="74"/>
      <c r="HCJ32" s="74"/>
      <c r="HCK32" s="85"/>
      <c r="HCL32" s="80"/>
      <c r="HCM32" s="80"/>
      <c r="HCN32" s="85"/>
      <c r="HCO32" s="77"/>
      <c r="HCP32" s="74"/>
      <c r="HCQ32" s="74"/>
      <c r="HCR32" s="85"/>
      <c r="HCS32" s="74"/>
      <c r="HCT32" s="74"/>
      <c r="HCU32" s="85"/>
      <c r="HCV32" s="74"/>
      <c r="HCW32" s="74"/>
      <c r="HCX32" s="85"/>
      <c r="HCY32" s="74"/>
      <c r="HCZ32" s="74"/>
      <c r="HDA32" s="85"/>
      <c r="HDB32" s="80"/>
      <c r="HDC32" s="80"/>
      <c r="HDD32" s="85"/>
      <c r="HDE32" s="77"/>
      <c r="HDF32" s="74"/>
      <c r="HDG32" s="74"/>
      <c r="HDH32" s="85"/>
      <c r="HDI32" s="74"/>
      <c r="HDJ32" s="74"/>
      <c r="HDK32" s="85"/>
      <c r="HDL32" s="74"/>
      <c r="HDM32" s="74"/>
      <c r="HDN32" s="85"/>
      <c r="HDO32" s="74"/>
      <c r="HDP32" s="74"/>
      <c r="HDQ32" s="85"/>
      <c r="HDR32" s="80"/>
      <c r="HDS32" s="80"/>
      <c r="HDT32" s="85"/>
      <c r="HDU32" s="77"/>
      <c r="HDV32" s="74"/>
      <c r="HDW32" s="74"/>
      <c r="HDX32" s="85"/>
      <c r="HDY32" s="74"/>
      <c r="HDZ32" s="74"/>
      <c r="HEA32" s="85"/>
      <c r="HEB32" s="74"/>
      <c r="HEC32" s="74"/>
      <c r="HED32" s="85"/>
      <c r="HEE32" s="74"/>
      <c r="HEF32" s="74"/>
      <c r="HEG32" s="85"/>
      <c r="HEH32" s="80"/>
      <c r="HEI32" s="80"/>
      <c r="HEJ32" s="85"/>
      <c r="HEK32" s="77"/>
      <c r="HEL32" s="74"/>
      <c r="HEM32" s="74"/>
      <c r="HEN32" s="85"/>
      <c r="HEO32" s="74"/>
      <c r="HEP32" s="74"/>
      <c r="HEQ32" s="85"/>
      <c r="HER32" s="74"/>
      <c r="HES32" s="74"/>
      <c r="HET32" s="85"/>
      <c r="HEU32" s="74"/>
      <c r="HEV32" s="74"/>
      <c r="HEW32" s="85"/>
      <c r="HEX32" s="80"/>
      <c r="HEY32" s="80"/>
      <c r="HEZ32" s="85"/>
      <c r="HFA32" s="77"/>
      <c r="HFB32" s="74"/>
      <c r="HFC32" s="74"/>
      <c r="HFD32" s="85"/>
      <c r="HFE32" s="74"/>
      <c r="HFF32" s="74"/>
      <c r="HFG32" s="85"/>
      <c r="HFH32" s="74"/>
      <c r="HFI32" s="74"/>
      <c r="HFJ32" s="85"/>
      <c r="HFK32" s="74"/>
      <c r="HFL32" s="74"/>
      <c r="HFM32" s="85"/>
      <c r="HFN32" s="80"/>
      <c r="HFO32" s="80"/>
      <c r="HFP32" s="85"/>
      <c r="HFQ32" s="77"/>
      <c r="HFR32" s="74"/>
      <c r="HFS32" s="74"/>
      <c r="HFT32" s="85"/>
      <c r="HFU32" s="74"/>
      <c r="HFV32" s="74"/>
      <c r="HFW32" s="85"/>
      <c r="HFX32" s="74"/>
      <c r="HFY32" s="74"/>
      <c r="HFZ32" s="85"/>
      <c r="HGA32" s="74"/>
      <c r="HGB32" s="74"/>
      <c r="HGC32" s="85"/>
      <c r="HGD32" s="80"/>
      <c r="HGE32" s="80"/>
      <c r="HGF32" s="85"/>
      <c r="HGG32" s="77"/>
      <c r="HGH32" s="74"/>
      <c r="HGI32" s="74"/>
      <c r="HGJ32" s="85"/>
      <c r="HGK32" s="74"/>
      <c r="HGL32" s="74"/>
      <c r="HGM32" s="85"/>
      <c r="HGN32" s="74"/>
      <c r="HGO32" s="74"/>
      <c r="HGP32" s="85"/>
      <c r="HGQ32" s="74"/>
      <c r="HGR32" s="74"/>
      <c r="HGS32" s="85"/>
      <c r="HGT32" s="80"/>
      <c r="HGU32" s="80"/>
      <c r="HGV32" s="85"/>
      <c r="HGW32" s="77"/>
      <c r="HGX32" s="74"/>
      <c r="HGY32" s="74"/>
      <c r="HGZ32" s="85"/>
      <c r="HHA32" s="74"/>
      <c r="HHB32" s="74"/>
      <c r="HHC32" s="85"/>
      <c r="HHD32" s="74"/>
      <c r="HHE32" s="74"/>
      <c r="HHF32" s="85"/>
      <c r="HHG32" s="74"/>
      <c r="HHH32" s="74"/>
      <c r="HHI32" s="85"/>
      <c r="HHJ32" s="80"/>
      <c r="HHK32" s="80"/>
      <c r="HHL32" s="85"/>
      <c r="HHM32" s="77"/>
      <c r="HHN32" s="74"/>
      <c r="HHO32" s="74"/>
      <c r="HHP32" s="85"/>
      <c r="HHQ32" s="74"/>
      <c r="HHR32" s="74"/>
      <c r="HHS32" s="85"/>
      <c r="HHT32" s="74"/>
      <c r="HHU32" s="74"/>
      <c r="HHV32" s="85"/>
      <c r="HHW32" s="74"/>
      <c r="HHX32" s="74"/>
      <c r="HHY32" s="85"/>
      <c r="HHZ32" s="80"/>
      <c r="HIA32" s="80"/>
      <c r="HIB32" s="85"/>
      <c r="HIC32" s="77"/>
      <c r="HID32" s="74"/>
      <c r="HIE32" s="74"/>
      <c r="HIF32" s="85"/>
      <c r="HIG32" s="74"/>
      <c r="HIH32" s="74"/>
      <c r="HII32" s="85"/>
      <c r="HIJ32" s="74"/>
      <c r="HIK32" s="74"/>
      <c r="HIL32" s="85"/>
      <c r="HIM32" s="74"/>
      <c r="HIN32" s="74"/>
      <c r="HIO32" s="85"/>
      <c r="HIP32" s="80"/>
      <c r="HIQ32" s="80"/>
      <c r="HIR32" s="85"/>
      <c r="HIS32" s="77"/>
      <c r="HIT32" s="74"/>
      <c r="HIU32" s="74"/>
      <c r="HIV32" s="85"/>
      <c r="HIW32" s="74"/>
      <c r="HIX32" s="74"/>
      <c r="HIY32" s="85"/>
      <c r="HIZ32" s="74"/>
      <c r="HJA32" s="74"/>
      <c r="HJB32" s="85"/>
      <c r="HJC32" s="74"/>
      <c r="HJD32" s="74"/>
      <c r="HJE32" s="85"/>
      <c r="HJF32" s="80"/>
      <c r="HJG32" s="80"/>
      <c r="HJH32" s="85"/>
      <c r="HJI32" s="77"/>
      <c r="HJJ32" s="74"/>
      <c r="HJK32" s="74"/>
      <c r="HJL32" s="85"/>
      <c r="HJM32" s="74"/>
      <c r="HJN32" s="74"/>
      <c r="HJO32" s="85"/>
      <c r="HJP32" s="74"/>
      <c r="HJQ32" s="74"/>
      <c r="HJR32" s="85"/>
      <c r="HJS32" s="74"/>
      <c r="HJT32" s="74"/>
      <c r="HJU32" s="85"/>
      <c r="HJV32" s="80"/>
      <c r="HJW32" s="80"/>
      <c r="HJX32" s="85"/>
      <c r="HJY32" s="77"/>
      <c r="HJZ32" s="74"/>
      <c r="HKA32" s="74"/>
      <c r="HKB32" s="85"/>
      <c r="HKC32" s="74"/>
      <c r="HKD32" s="74"/>
      <c r="HKE32" s="85"/>
      <c r="HKF32" s="74"/>
      <c r="HKG32" s="74"/>
      <c r="HKH32" s="85"/>
      <c r="HKI32" s="74"/>
      <c r="HKJ32" s="74"/>
      <c r="HKK32" s="85"/>
      <c r="HKL32" s="80"/>
      <c r="HKM32" s="80"/>
      <c r="HKN32" s="85"/>
      <c r="HKO32" s="77"/>
      <c r="HKP32" s="74"/>
      <c r="HKQ32" s="74"/>
      <c r="HKR32" s="85"/>
      <c r="HKS32" s="74"/>
      <c r="HKT32" s="74"/>
      <c r="HKU32" s="85"/>
      <c r="HKV32" s="74"/>
      <c r="HKW32" s="74"/>
      <c r="HKX32" s="85"/>
      <c r="HKY32" s="74"/>
      <c r="HKZ32" s="74"/>
      <c r="HLA32" s="85"/>
      <c r="HLB32" s="80"/>
      <c r="HLC32" s="80"/>
      <c r="HLD32" s="85"/>
      <c r="HLE32" s="77"/>
      <c r="HLF32" s="74"/>
      <c r="HLG32" s="74"/>
      <c r="HLH32" s="85"/>
      <c r="HLI32" s="74"/>
      <c r="HLJ32" s="74"/>
      <c r="HLK32" s="85"/>
      <c r="HLL32" s="74"/>
      <c r="HLM32" s="74"/>
      <c r="HLN32" s="85"/>
      <c r="HLO32" s="74"/>
      <c r="HLP32" s="74"/>
      <c r="HLQ32" s="85"/>
      <c r="HLR32" s="80"/>
      <c r="HLS32" s="80"/>
      <c r="HLT32" s="85"/>
      <c r="HLU32" s="77"/>
      <c r="HLV32" s="74"/>
      <c r="HLW32" s="74"/>
      <c r="HLX32" s="85"/>
      <c r="HLY32" s="74"/>
      <c r="HLZ32" s="74"/>
      <c r="HMA32" s="85"/>
      <c r="HMB32" s="74"/>
      <c r="HMC32" s="74"/>
      <c r="HMD32" s="85"/>
      <c r="HME32" s="74"/>
      <c r="HMF32" s="74"/>
      <c r="HMG32" s="85"/>
      <c r="HMH32" s="80"/>
      <c r="HMI32" s="80"/>
      <c r="HMJ32" s="85"/>
      <c r="HMK32" s="77"/>
      <c r="HML32" s="74"/>
      <c r="HMM32" s="74"/>
      <c r="HMN32" s="85"/>
      <c r="HMO32" s="74"/>
      <c r="HMP32" s="74"/>
      <c r="HMQ32" s="85"/>
      <c r="HMR32" s="74"/>
      <c r="HMS32" s="74"/>
      <c r="HMT32" s="85"/>
      <c r="HMU32" s="74"/>
      <c r="HMV32" s="74"/>
      <c r="HMW32" s="85"/>
      <c r="HMX32" s="80"/>
      <c r="HMY32" s="80"/>
      <c r="HMZ32" s="85"/>
      <c r="HNA32" s="77"/>
      <c r="HNB32" s="74"/>
      <c r="HNC32" s="74"/>
      <c r="HND32" s="85"/>
      <c r="HNE32" s="74"/>
      <c r="HNF32" s="74"/>
      <c r="HNG32" s="85"/>
      <c r="HNH32" s="74"/>
      <c r="HNI32" s="74"/>
      <c r="HNJ32" s="85"/>
      <c r="HNK32" s="74"/>
      <c r="HNL32" s="74"/>
      <c r="HNM32" s="85"/>
      <c r="HNN32" s="80"/>
      <c r="HNO32" s="80"/>
      <c r="HNP32" s="85"/>
      <c r="HNQ32" s="77"/>
      <c r="HNR32" s="74"/>
      <c r="HNS32" s="74"/>
      <c r="HNT32" s="85"/>
      <c r="HNU32" s="74"/>
      <c r="HNV32" s="74"/>
      <c r="HNW32" s="85"/>
      <c r="HNX32" s="74"/>
      <c r="HNY32" s="74"/>
      <c r="HNZ32" s="85"/>
      <c r="HOA32" s="74"/>
      <c r="HOB32" s="74"/>
      <c r="HOC32" s="85"/>
      <c r="HOD32" s="80"/>
      <c r="HOE32" s="80"/>
      <c r="HOF32" s="85"/>
      <c r="HOG32" s="77"/>
      <c r="HOH32" s="74"/>
      <c r="HOI32" s="74"/>
      <c r="HOJ32" s="85"/>
      <c r="HOK32" s="74"/>
      <c r="HOL32" s="74"/>
      <c r="HOM32" s="85"/>
      <c r="HON32" s="74"/>
      <c r="HOO32" s="74"/>
      <c r="HOP32" s="85"/>
      <c r="HOQ32" s="74"/>
      <c r="HOR32" s="74"/>
      <c r="HOS32" s="85"/>
      <c r="HOT32" s="80"/>
      <c r="HOU32" s="80"/>
      <c r="HOV32" s="85"/>
      <c r="HOW32" s="77"/>
      <c r="HOX32" s="74"/>
      <c r="HOY32" s="74"/>
      <c r="HOZ32" s="85"/>
      <c r="HPA32" s="74"/>
      <c r="HPB32" s="74"/>
      <c r="HPC32" s="85"/>
      <c r="HPD32" s="74"/>
      <c r="HPE32" s="74"/>
      <c r="HPF32" s="85"/>
      <c r="HPG32" s="74"/>
      <c r="HPH32" s="74"/>
      <c r="HPI32" s="85"/>
      <c r="HPJ32" s="80"/>
      <c r="HPK32" s="80"/>
      <c r="HPL32" s="85"/>
      <c r="HPM32" s="77"/>
      <c r="HPN32" s="74"/>
      <c r="HPO32" s="74"/>
      <c r="HPP32" s="85"/>
      <c r="HPQ32" s="74"/>
      <c r="HPR32" s="74"/>
      <c r="HPS32" s="85"/>
      <c r="HPT32" s="74"/>
      <c r="HPU32" s="74"/>
      <c r="HPV32" s="85"/>
      <c r="HPW32" s="74"/>
      <c r="HPX32" s="74"/>
      <c r="HPY32" s="85"/>
      <c r="HPZ32" s="80"/>
      <c r="HQA32" s="80"/>
      <c r="HQB32" s="85"/>
      <c r="HQC32" s="77"/>
      <c r="HQD32" s="74"/>
      <c r="HQE32" s="74"/>
      <c r="HQF32" s="85"/>
      <c r="HQG32" s="74"/>
      <c r="HQH32" s="74"/>
      <c r="HQI32" s="85"/>
      <c r="HQJ32" s="74"/>
      <c r="HQK32" s="74"/>
      <c r="HQL32" s="85"/>
      <c r="HQM32" s="74"/>
      <c r="HQN32" s="74"/>
      <c r="HQO32" s="85"/>
      <c r="HQP32" s="80"/>
      <c r="HQQ32" s="80"/>
      <c r="HQR32" s="85"/>
      <c r="HQS32" s="77"/>
      <c r="HQT32" s="74"/>
      <c r="HQU32" s="74"/>
      <c r="HQV32" s="85"/>
      <c r="HQW32" s="74"/>
      <c r="HQX32" s="74"/>
      <c r="HQY32" s="85"/>
      <c r="HQZ32" s="74"/>
      <c r="HRA32" s="74"/>
      <c r="HRB32" s="85"/>
      <c r="HRC32" s="74"/>
      <c r="HRD32" s="74"/>
      <c r="HRE32" s="85"/>
      <c r="HRF32" s="80"/>
      <c r="HRG32" s="80"/>
      <c r="HRH32" s="85"/>
      <c r="HRI32" s="77"/>
      <c r="HRJ32" s="74"/>
      <c r="HRK32" s="74"/>
      <c r="HRL32" s="85"/>
      <c r="HRM32" s="74"/>
      <c r="HRN32" s="74"/>
      <c r="HRO32" s="85"/>
      <c r="HRP32" s="74"/>
      <c r="HRQ32" s="74"/>
      <c r="HRR32" s="85"/>
      <c r="HRS32" s="74"/>
      <c r="HRT32" s="74"/>
      <c r="HRU32" s="85"/>
      <c r="HRV32" s="80"/>
      <c r="HRW32" s="80"/>
      <c r="HRX32" s="85"/>
      <c r="HRY32" s="77"/>
      <c r="HRZ32" s="74"/>
      <c r="HSA32" s="74"/>
      <c r="HSB32" s="85"/>
      <c r="HSC32" s="74"/>
      <c r="HSD32" s="74"/>
      <c r="HSE32" s="85"/>
      <c r="HSF32" s="74"/>
      <c r="HSG32" s="74"/>
      <c r="HSH32" s="85"/>
      <c r="HSI32" s="74"/>
      <c r="HSJ32" s="74"/>
      <c r="HSK32" s="85"/>
      <c r="HSL32" s="80"/>
      <c r="HSM32" s="80"/>
      <c r="HSN32" s="85"/>
      <c r="HSO32" s="77"/>
      <c r="HSP32" s="74"/>
      <c r="HSQ32" s="74"/>
      <c r="HSR32" s="85"/>
      <c r="HSS32" s="74"/>
      <c r="HST32" s="74"/>
      <c r="HSU32" s="85"/>
      <c r="HSV32" s="74"/>
      <c r="HSW32" s="74"/>
      <c r="HSX32" s="85"/>
      <c r="HSY32" s="74"/>
      <c r="HSZ32" s="74"/>
      <c r="HTA32" s="85"/>
      <c r="HTB32" s="80"/>
      <c r="HTC32" s="80"/>
      <c r="HTD32" s="85"/>
      <c r="HTE32" s="77"/>
      <c r="HTF32" s="74"/>
      <c r="HTG32" s="74"/>
      <c r="HTH32" s="85"/>
      <c r="HTI32" s="74"/>
      <c r="HTJ32" s="74"/>
      <c r="HTK32" s="85"/>
      <c r="HTL32" s="74"/>
      <c r="HTM32" s="74"/>
      <c r="HTN32" s="85"/>
      <c r="HTO32" s="74"/>
      <c r="HTP32" s="74"/>
      <c r="HTQ32" s="85"/>
      <c r="HTR32" s="80"/>
      <c r="HTS32" s="80"/>
      <c r="HTT32" s="85"/>
      <c r="HTU32" s="77"/>
      <c r="HTV32" s="74"/>
      <c r="HTW32" s="74"/>
      <c r="HTX32" s="85"/>
      <c r="HTY32" s="74"/>
      <c r="HTZ32" s="74"/>
      <c r="HUA32" s="85"/>
      <c r="HUB32" s="74"/>
      <c r="HUC32" s="74"/>
      <c r="HUD32" s="85"/>
      <c r="HUE32" s="74"/>
      <c r="HUF32" s="74"/>
      <c r="HUG32" s="85"/>
      <c r="HUH32" s="80"/>
      <c r="HUI32" s="80"/>
      <c r="HUJ32" s="85"/>
      <c r="HUK32" s="77"/>
      <c r="HUL32" s="74"/>
      <c r="HUM32" s="74"/>
      <c r="HUN32" s="85"/>
      <c r="HUO32" s="74"/>
      <c r="HUP32" s="74"/>
      <c r="HUQ32" s="85"/>
      <c r="HUR32" s="74"/>
      <c r="HUS32" s="74"/>
      <c r="HUT32" s="85"/>
      <c r="HUU32" s="74"/>
      <c r="HUV32" s="74"/>
      <c r="HUW32" s="85"/>
      <c r="HUX32" s="80"/>
      <c r="HUY32" s="80"/>
      <c r="HUZ32" s="85"/>
      <c r="HVA32" s="77"/>
      <c r="HVB32" s="74"/>
      <c r="HVC32" s="74"/>
      <c r="HVD32" s="85"/>
      <c r="HVE32" s="74"/>
      <c r="HVF32" s="74"/>
      <c r="HVG32" s="85"/>
      <c r="HVH32" s="74"/>
      <c r="HVI32" s="74"/>
      <c r="HVJ32" s="85"/>
      <c r="HVK32" s="74"/>
      <c r="HVL32" s="74"/>
      <c r="HVM32" s="85"/>
      <c r="HVN32" s="80"/>
      <c r="HVO32" s="80"/>
      <c r="HVP32" s="85"/>
      <c r="HVQ32" s="77"/>
      <c r="HVR32" s="74"/>
      <c r="HVS32" s="74"/>
      <c r="HVT32" s="85"/>
      <c r="HVU32" s="74"/>
      <c r="HVV32" s="74"/>
      <c r="HVW32" s="85"/>
      <c r="HVX32" s="74"/>
      <c r="HVY32" s="74"/>
      <c r="HVZ32" s="85"/>
      <c r="HWA32" s="74"/>
      <c r="HWB32" s="74"/>
      <c r="HWC32" s="85"/>
      <c r="HWD32" s="80"/>
      <c r="HWE32" s="80"/>
      <c r="HWF32" s="85"/>
      <c r="HWG32" s="77"/>
      <c r="HWH32" s="74"/>
      <c r="HWI32" s="74"/>
      <c r="HWJ32" s="85"/>
      <c r="HWK32" s="74"/>
      <c r="HWL32" s="74"/>
      <c r="HWM32" s="85"/>
      <c r="HWN32" s="74"/>
      <c r="HWO32" s="74"/>
      <c r="HWP32" s="85"/>
      <c r="HWQ32" s="74"/>
      <c r="HWR32" s="74"/>
      <c r="HWS32" s="85"/>
      <c r="HWT32" s="80"/>
      <c r="HWU32" s="80"/>
      <c r="HWV32" s="85"/>
      <c r="HWW32" s="77"/>
      <c r="HWX32" s="74"/>
      <c r="HWY32" s="74"/>
      <c r="HWZ32" s="85"/>
      <c r="HXA32" s="74"/>
      <c r="HXB32" s="74"/>
      <c r="HXC32" s="85"/>
      <c r="HXD32" s="74"/>
      <c r="HXE32" s="74"/>
      <c r="HXF32" s="85"/>
      <c r="HXG32" s="74"/>
      <c r="HXH32" s="74"/>
      <c r="HXI32" s="85"/>
      <c r="HXJ32" s="80"/>
      <c r="HXK32" s="80"/>
      <c r="HXL32" s="85"/>
      <c r="HXM32" s="77"/>
      <c r="HXN32" s="74"/>
      <c r="HXO32" s="74"/>
      <c r="HXP32" s="85"/>
      <c r="HXQ32" s="74"/>
      <c r="HXR32" s="74"/>
      <c r="HXS32" s="85"/>
      <c r="HXT32" s="74"/>
      <c r="HXU32" s="74"/>
      <c r="HXV32" s="85"/>
      <c r="HXW32" s="74"/>
      <c r="HXX32" s="74"/>
      <c r="HXY32" s="85"/>
      <c r="HXZ32" s="80"/>
      <c r="HYA32" s="80"/>
      <c r="HYB32" s="85"/>
      <c r="HYC32" s="77"/>
      <c r="HYD32" s="74"/>
      <c r="HYE32" s="74"/>
      <c r="HYF32" s="85"/>
      <c r="HYG32" s="74"/>
      <c r="HYH32" s="74"/>
      <c r="HYI32" s="85"/>
      <c r="HYJ32" s="74"/>
      <c r="HYK32" s="74"/>
      <c r="HYL32" s="85"/>
      <c r="HYM32" s="74"/>
      <c r="HYN32" s="74"/>
      <c r="HYO32" s="85"/>
      <c r="HYP32" s="80"/>
      <c r="HYQ32" s="80"/>
      <c r="HYR32" s="85"/>
      <c r="HYS32" s="77"/>
      <c r="HYT32" s="74"/>
      <c r="HYU32" s="74"/>
      <c r="HYV32" s="85"/>
      <c r="HYW32" s="74"/>
      <c r="HYX32" s="74"/>
      <c r="HYY32" s="85"/>
      <c r="HYZ32" s="74"/>
      <c r="HZA32" s="74"/>
      <c r="HZB32" s="85"/>
      <c r="HZC32" s="74"/>
      <c r="HZD32" s="74"/>
      <c r="HZE32" s="85"/>
      <c r="HZF32" s="80"/>
      <c r="HZG32" s="80"/>
      <c r="HZH32" s="85"/>
      <c r="HZI32" s="77"/>
      <c r="HZJ32" s="74"/>
      <c r="HZK32" s="74"/>
      <c r="HZL32" s="85"/>
      <c r="HZM32" s="74"/>
      <c r="HZN32" s="74"/>
      <c r="HZO32" s="85"/>
      <c r="HZP32" s="74"/>
      <c r="HZQ32" s="74"/>
      <c r="HZR32" s="85"/>
      <c r="HZS32" s="74"/>
      <c r="HZT32" s="74"/>
      <c r="HZU32" s="85"/>
      <c r="HZV32" s="80"/>
      <c r="HZW32" s="80"/>
      <c r="HZX32" s="85"/>
      <c r="HZY32" s="77"/>
      <c r="HZZ32" s="74"/>
      <c r="IAA32" s="74"/>
      <c r="IAB32" s="85"/>
      <c r="IAC32" s="74"/>
      <c r="IAD32" s="74"/>
      <c r="IAE32" s="85"/>
      <c r="IAF32" s="74"/>
      <c r="IAG32" s="74"/>
      <c r="IAH32" s="85"/>
      <c r="IAI32" s="74"/>
      <c r="IAJ32" s="74"/>
      <c r="IAK32" s="85"/>
      <c r="IAL32" s="80"/>
      <c r="IAM32" s="80"/>
      <c r="IAN32" s="85"/>
      <c r="IAO32" s="77"/>
      <c r="IAP32" s="74"/>
      <c r="IAQ32" s="74"/>
      <c r="IAR32" s="85"/>
      <c r="IAS32" s="74"/>
      <c r="IAT32" s="74"/>
      <c r="IAU32" s="85"/>
      <c r="IAV32" s="74"/>
      <c r="IAW32" s="74"/>
      <c r="IAX32" s="85"/>
      <c r="IAY32" s="74"/>
      <c r="IAZ32" s="74"/>
      <c r="IBA32" s="85"/>
      <c r="IBB32" s="80"/>
      <c r="IBC32" s="80"/>
      <c r="IBD32" s="85"/>
      <c r="IBE32" s="77"/>
      <c r="IBF32" s="74"/>
      <c r="IBG32" s="74"/>
      <c r="IBH32" s="85"/>
      <c r="IBI32" s="74"/>
      <c r="IBJ32" s="74"/>
      <c r="IBK32" s="85"/>
      <c r="IBL32" s="74"/>
      <c r="IBM32" s="74"/>
      <c r="IBN32" s="85"/>
      <c r="IBO32" s="74"/>
      <c r="IBP32" s="74"/>
      <c r="IBQ32" s="85"/>
      <c r="IBR32" s="80"/>
      <c r="IBS32" s="80"/>
      <c r="IBT32" s="85"/>
      <c r="IBU32" s="77"/>
      <c r="IBV32" s="74"/>
      <c r="IBW32" s="74"/>
      <c r="IBX32" s="85"/>
      <c r="IBY32" s="74"/>
      <c r="IBZ32" s="74"/>
      <c r="ICA32" s="85"/>
      <c r="ICB32" s="74"/>
      <c r="ICC32" s="74"/>
      <c r="ICD32" s="85"/>
      <c r="ICE32" s="74"/>
      <c r="ICF32" s="74"/>
      <c r="ICG32" s="85"/>
      <c r="ICH32" s="80"/>
      <c r="ICI32" s="80"/>
      <c r="ICJ32" s="85"/>
      <c r="ICK32" s="77"/>
      <c r="ICL32" s="74"/>
      <c r="ICM32" s="74"/>
      <c r="ICN32" s="85"/>
      <c r="ICO32" s="74"/>
      <c r="ICP32" s="74"/>
      <c r="ICQ32" s="85"/>
      <c r="ICR32" s="74"/>
      <c r="ICS32" s="74"/>
      <c r="ICT32" s="85"/>
      <c r="ICU32" s="74"/>
      <c r="ICV32" s="74"/>
      <c r="ICW32" s="85"/>
      <c r="ICX32" s="80"/>
      <c r="ICY32" s="80"/>
      <c r="ICZ32" s="85"/>
      <c r="IDA32" s="77"/>
      <c r="IDB32" s="74"/>
      <c r="IDC32" s="74"/>
      <c r="IDD32" s="85"/>
      <c r="IDE32" s="74"/>
      <c r="IDF32" s="74"/>
      <c r="IDG32" s="85"/>
      <c r="IDH32" s="74"/>
      <c r="IDI32" s="74"/>
      <c r="IDJ32" s="85"/>
      <c r="IDK32" s="74"/>
      <c r="IDL32" s="74"/>
      <c r="IDM32" s="85"/>
      <c r="IDN32" s="80"/>
      <c r="IDO32" s="80"/>
      <c r="IDP32" s="85"/>
      <c r="IDQ32" s="77"/>
      <c r="IDR32" s="74"/>
      <c r="IDS32" s="74"/>
      <c r="IDT32" s="85"/>
      <c r="IDU32" s="74"/>
      <c r="IDV32" s="74"/>
      <c r="IDW32" s="85"/>
      <c r="IDX32" s="74"/>
      <c r="IDY32" s="74"/>
      <c r="IDZ32" s="85"/>
      <c r="IEA32" s="74"/>
      <c r="IEB32" s="74"/>
      <c r="IEC32" s="85"/>
      <c r="IED32" s="80"/>
      <c r="IEE32" s="80"/>
      <c r="IEF32" s="85"/>
      <c r="IEG32" s="77"/>
      <c r="IEH32" s="74"/>
      <c r="IEI32" s="74"/>
      <c r="IEJ32" s="85"/>
      <c r="IEK32" s="74"/>
      <c r="IEL32" s="74"/>
      <c r="IEM32" s="85"/>
      <c r="IEN32" s="74"/>
      <c r="IEO32" s="74"/>
      <c r="IEP32" s="85"/>
      <c r="IEQ32" s="74"/>
      <c r="IER32" s="74"/>
      <c r="IES32" s="85"/>
      <c r="IET32" s="80"/>
      <c r="IEU32" s="80"/>
      <c r="IEV32" s="85"/>
      <c r="IEW32" s="77"/>
      <c r="IEX32" s="74"/>
      <c r="IEY32" s="74"/>
      <c r="IEZ32" s="85"/>
      <c r="IFA32" s="74"/>
      <c r="IFB32" s="74"/>
      <c r="IFC32" s="85"/>
      <c r="IFD32" s="74"/>
      <c r="IFE32" s="74"/>
      <c r="IFF32" s="85"/>
      <c r="IFG32" s="74"/>
      <c r="IFH32" s="74"/>
      <c r="IFI32" s="85"/>
      <c r="IFJ32" s="80"/>
      <c r="IFK32" s="80"/>
      <c r="IFL32" s="85"/>
      <c r="IFM32" s="77"/>
      <c r="IFN32" s="74"/>
      <c r="IFO32" s="74"/>
      <c r="IFP32" s="85"/>
      <c r="IFQ32" s="74"/>
      <c r="IFR32" s="74"/>
      <c r="IFS32" s="85"/>
      <c r="IFT32" s="74"/>
      <c r="IFU32" s="74"/>
      <c r="IFV32" s="85"/>
      <c r="IFW32" s="74"/>
      <c r="IFX32" s="74"/>
      <c r="IFY32" s="85"/>
      <c r="IFZ32" s="80"/>
      <c r="IGA32" s="80"/>
      <c r="IGB32" s="85"/>
      <c r="IGC32" s="77"/>
      <c r="IGD32" s="74"/>
      <c r="IGE32" s="74"/>
      <c r="IGF32" s="85"/>
      <c r="IGG32" s="74"/>
      <c r="IGH32" s="74"/>
      <c r="IGI32" s="85"/>
      <c r="IGJ32" s="74"/>
      <c r="IGK32" s="74"/>
      <c r="IGL32" s="85"/>
      <c r="IGM32" s="74"/>
      <c r="IGN32" s="74"/>
      <c r="IGO32" s="85"/>
      <c r="IGP32" s="80"/>
      <c r="IGQ32" s="80"/>
      <c r="IGR32" s="85"/>
      <c r="IGS32" s="77"/>
      <c r="IGT32" s="74"/>
      <c r="IGU32" s="74"/>
      <c r="IGV32" s="85"/>
      <c r="IGW32" s="74"/>
      <c r="IGX32" s="74"/>
      <c r="IGY32" s="85"/>
      <c r="IGZ32" s="74"/>
      <c r="IHA32" s="74"/>
      <c r="IHB32" s="85"/>
      <c r="IHC32" s="74"/>
      <c r="IHD32" s="74"/>
      <c r="IHE32" s="85"/>
      <c r="IHF32" s="80"/>
      <c r="IHG32" s="80"/>
      <c r="IHH32" s="85"/>
      <c r="IHI32" s="77"/>
      <c r="IHJ32" s="74"/>
      <c r="IHK32" s="74"/>
      <c r="IHL32" s="85"/>
      <c r="IHM32" s="74"/>
      <c r="IHN32" s="74"/>
      <c r="IHO32" s="85"/>
      <c r="IHP32" s="74"/>
      <c r="IHQ32" s="74"/>
      <c r="IHR32" s="85"/>
      <c r="IHS32" s="74"/>
      <c r="IHT32" s="74"/>
      <c r="IHU32" s="85"/>
      <c r="IHV32" s="80"/>
      <c r="IHW32" s="80"/>
      <c r="IHX32" s="85"/>
      <c r="IHY32" s="77"/>
      <c r="IHZ32" s="74"/>
      <c r="IIA32" s="74"/>
      <c r="IIB32" s="85"/>
      <c r="IIC32" s="74"/>
      <c r="IID32" s="74"/>
      <c r="IIE32" s="85"/>
      <c r="IIF32" s="74"/>
      <c r="IIG32" s="74"/>
      <c r="IIH32" s="85"/>
      <c r="III32" s="74"/>
      <c r="IIJ32" s="74"/>
      <c r="IIK32" s="85"/>
      <c r="IIL32" s="80"/>
      <c r="IIM32" s="80"/>
      <c r="IIN32" s="85"/>
      <c r="IIO32" s="77"/>
      <c r="IIP32" s="74"/>
      <c r="IIQ32" s="74"/>
      <c r="IIR32" s="85"/>
      <c r="IIS32" s="74"/>
      <c r="IIT32" s="74"/>
      <c r="IIU32" s="85"/>
      <c r="IIV32" s="74"/>
      <c r="IIW32" s="74"/>
      <c r="IIX32" s="85"/>
      <c r="IIY32" s="74"/>
      <c r="IIZ32" s="74"/>
      <c r="IJA32" s="85"/>
      <c r="IJB32" s="80"/>
      <c r="IJC32" s="80"/>
      <c r="IJD32" s="85"/>
      <c r="IJE32" s="77"/>
      <c r="IJF32" s="74"/>
      <c r="IJG32" s="74"/>
      <c r="IJH32" s="85"/>
      <c r="IJI32" s="74"/>
      <c r="IJJ32" s="74"/>
      <c r="IJK32" s="85"/>
      <c r="IJL32" s="74"/>
      <c r="IJM32" s="74"/>
      <c r="IJN32" s="85"/>
      <c r="IJO32" s="74"/>
      <c r="IJP32" s="74"/>
      <c r="IJQ32" s="85"/>
      <c r="IJR32" s="80"/>
      <c r="IJS32" s="80"/>
      <c r="IJT32" s="85"/>
      <c r="IJU32" s="77"/>
      <c r="IJV32" s="74"/>
      <c r="IJW32" s="74"/>
      <c r="IJX32" s="85"/>
      <c r="IJY32" s="74"/>
      <c r="IJZ32" s="74"/>
      <c r="IKA32" s="85"/>
      <c r="IKB32" s="74"/>
      <c r="IKC32" s="74"/>
      <c r="IKD32" s="85"/>
      <c r="IKE32" s="74"/>
      <c r="IKF32" s="74"/>
      <c r="IKG32" s="85"/>
      <c r="IKH32" s="80"/>
      <c r="IKI32" s="80"/>
      <c r="IKJ32" s="85"/>
      <c r="IKK32" s="77"/>
      <c r="IKL32" s="74"/>
      <c r="IKM32" s="74"/>
      <c r="IKN32" s="85"/>
      <c r="IKO32" s="74"/>
      <c r="IKP32" s="74"/>
      <c r="IKQ32" s="85"/>
      <c r="IKR32" s="74"/>
      <c r="IKS32" s="74"/>
      <c r="IKT32" s="85"/>
      <c r="IKU32" s="74"/>
      <c r="IKV32" s="74"/>
      <c r="IKW32" s="85"/>
      <c r="IKX32" s="80"/>
      <c r="IKY32" s="80"/>
      <c r="IKZ32" s="85"/>
      <c r="ILA32" s="77"/>
      <c r="ILB32" s="74"/>
      <c r="ILC32" s="74"/>
      <c r="ILD32" s="85"/>
      <c r="ILE32" s="74"/>
      <c r="ILF32" s="74"/>
      <c r="ILG32" s="85"/>
      <c r="ILH32" s="74"/>
      <c r="ILI32" s="74"/>
      <c r="ILJ32" s="85"/>
      <c r="ILK32" s="74"/>
      <c r="ILL32" s="74"/>
      <c r="ILM32" s="85"/>
      <c r="ILN32" s="80"/>
      <c r="ILO32" s="80"/>
      <c r="ILP32" s="85"/>
      <c r="ILQ32" s="77"/>
      <c r="ILR32" s="74"/>
      <c r="ILS32" s="74"/>
      <c r="ILT32" s="85"/>
      <c r="ILU32" s="74"/>
      <c r="ILV32" s="74"/>
      <c r="ILW32" s="85"/>
      <c r="ILX32" s="74"/>
      <c r="ILY32" s="74"/>
      <c r="ILZ32" s="85"/>
      <c r="IMA32" s="74"/>
      <c r="IMB32" s="74"/>
      <c r="IMC32" s="85"/>
      <c r="IMD32" s="80"/>
      <c r="IME32" s="80"/>
      <c r="IMF32" s="85"/>
      <c r="IMG32" s="77"/>
      <c r="IMH32" s="74"/>
      <c r="IMI32" s="74"/>
      <c r="IMJ32" s="85"/>
      <c r="IMK32" s="74"/>
      <c r="IML32" s="74"/>
      <c r="IMM32" s="85"/>
      <c r="IMN32" s="74"/>
      <c r="IMO32" s="74"/>
      <c r="IMP32" s="85"/>
      <c r="IMQ32" s="74"/>
      <c r="IMR32" s="74"/>
      <c r="IMS32" s="85"/>
      <c r="IMT32" s="80"/>
      <c r="IMU32" s="80"/>
      <c r="IMV32" s="85"/>
      <c r="IMW32" s="77"/>
      <c r="IMX32" s="74"/>
      <c r="IMY32" s="74"/>
      <c r="IMZ32" s="85"/>
      <c r="INA32" s="74"/>
      <c r="INB32" s="74"/>
      <c r="INC32" s="85"/>
      <c r="IND32" s="74"/>
      <c r="INE32" s="74"/>
      <c r="INF32" s="85"/>
      <c r="ING32" s="74"/>
      <c r="INH32" s="74"/>
      <c r="INI32" s="85"/>
      <c r="INJ32" s="80"/>
      <c r="INK32" s="80"/>
      <c r="INL32" s="85"/>
      <c r="INM32" s="77"/>
      <c r="INN32" s="74"/>
      <c r="INO32" s="74"/>
      <c r="INP32" s="85"/>
      <c r="INQ32" s="74"/>
      <c r="INR32" s="74"/>
      <c r="INS32" s="85"/>
      <c r="INT32" s="74"/>
      <c r="INU32" s="74"/>
      <c r="INV32" s="85"/>
      <c r="INW32" s="74"/>
      <c r="INX32" s="74"/>
      <c r="INY32" s="85"/>
      <c r="INZ32" s="80"/>
      <c r="IOA32" s="80"/>
      <c r="IOB32" s="85"/>
      <c r="IOC32" s="77"/>
      <c r="IOD32" s="74"/>
      <c r="IOE32" s="74"/>
      <c r="IOF32" s="85"/>
      <c r="IOG32" s="74"/>
      <c r="IOH32" s="74"/>
      <c r="IOI32" s="85"/>
      <c r="IOJ32" s="74"/>
      <c r="IOK32" s="74"/>
      <c r="IOL32" s="85"/>
      <c r="IOM32" s="74"/>
      <c r="ION32" s="74"/>
      <c r="IOO32" s="85"/>
      <c r="IOP32" s="80"/>
      <c r="IOQ32" s="80"/>
      <c r="IOR32" s="85"/>
      <c r="IOS32" s="77"/>
      <c r="IOT32" s="74"/>
      <c r="IOU32" s="74"/>
      <c r="IOV32" s="85"/>
      <c r="IOW32" s="74"/>
      <c r="IOX32" s="74"/>
      <c r="IOY32" s="85"/>
      <c r="IOZ32" s="74"/>
      <c r="IPA32" s="74"/>
      <c r="IPB32" s="85"/>
      <c r="IPC32" s="74"/>
      <c r="IPD32" s="74"/>
      <c r="IPE32" s="85"/>
      <c r="IPF32" s="80"/>
      <c r="IPG32" s="80"/>
      <c r="IPH32" s="85"/>
      <c r="IPI32" s="77"/>
      <c r="IPJ32" s="74"/>
      <c r="IPK32" s="74"/>
      <c r="IPL32" s="85"/>
      <c r="IPM32" s="74"/>
      <c r="IPN32" s="74"/>
      <c r="IPO32" s="85"/>
      <c r="IPP32" s="74"/>
      <c r="IPQ32" s="74"/>
      <c r="IPR32" s="85"/>
      <c r="IPS32" s="74"/>
      <c r="IPT32" s="74"/>
      <c r="IPU32" s="85"/>
      <c r="IPV32" s="80"/>
      <c r="IPW32" s="80"/>
      <c r="IPX32" s="85"/>
      <c r="IPY32" s="77"/>
      <c r="IPZ32" s="74"/>
      <c r="IQA32" s="74"/>
      <c r="IQB32" s="85"/>
      <c r="IQC32" s="74"/>
      <c r="IQD32" s="74"/>
      <c r="IQE32" s="85"/>
      <c r="IQF32" s="74"/>
      <c r="IQG32" s="74"/>
      <c r="IQH32" s="85"/>
      <c r="IQI32" s="74"/>
      <c r="IQJ32" s="74"/>
      <c r="IQK32" s="85"/>
      <c r="IQL32" s="80"/>
      <c r="IQM32" s="80"/>
      <c r="IQN32" s="85"/>
      <c r="IQO32" s="77"/>
      <c r="IQP32" s="74"/>
      <c r="IQQ32" s="74"/>
      <c r="IQR32" s="85"/>
      <c r="IQS32" s="74"/>
      <c r="IQT32" s="74"/>
      <c r="IQU32" s="85"/>
      <c r="IQV32" s="74"/>
      <c r="IQW32" s="74"/>
      <c r="IQX32" s="85"/>
      <c r="IQY32" s="74"/>
      <c r="IQZ32" s="74"/>
      <c r="IRA32" s="85"/>
      <c r="IRB32" s="80"/>
      <c r="IRC32" s="80"/>
      <c r="IRD32" s="85"/>
      <c r="IRE32" s="77"/>
      <c r="IRF32" s="74"/>
      <c r="IRG32" s="74"/>
      <c r="IRH32" s="85"/>
      <c r="IRI32" s="74"/>
      <c r="IRJ32" s="74"/>
      <c r="IRK32" s="85"/>
      <c r="IRL32" s="74"/>
      <c r="IRM32" s="74"/>
      <c r="IRN32" s="85"/>
      <c r="IRO32" s="74"/>
      <c r="IRP32" s="74"/>
      <c r="IRQ32" s="85"/>
      <c r="IRR32" s="80"/>
      <c r="IRS32" s="80"/>
      <c r="IRT32" s="85"/>
      <c r="IRU32" s="77"/>
      <c r="IRV32" s="74"/>
      <c r="IRW32" s="74"/>
      <c r="IRX32" s="85"/>
      <c r="IRY32" s="74"/>
      <c r="IRZ32" s="74"/>
      <c r="ISA32" s="85"/>
      <c r="ISB32" s="74"/>
      <c r="ISC32" s="74"/>
      <c r="ISD32" s="85"/>
      <c r="ISE32" s="74"/>
      <c r="ISF32" s="74"/>
      <c r="ISG32" s="85"/>
      <c r="ISH32" s="80"/>
      <c r="ISI32" s="80"/>
      <c r="ISJ32" s="85"/>
      <c r="ISK32" s="77"/>
      <c r="ISL32" s="74"/>
      <c r="ISM32" s="74"/>
      <c r="ISN32" s="85"/>
      <c r="ISO32" s="74"/>
      <c r="ISP32" s="74"/>
      <c r="ISQ32" s="85"/>
      <c r="ISR32" s="74"/>
      <c r="ISS32" s="74"/>
      <c r="IST32" s="85"/>
      <c r="ISU32" s="74"/>
      <c r="ISV32" s="74"/>
      <c r="ISW32" s="85"/>
      <c r="ISX32" s="80"/>
      <c r="ISY32" s="80"/>
      <c r="ISZ32" s="85"/>
      <c r="ITA32" s="77"/>
      <c r="ITB32" s="74"/>
      <c r="ITC32" s="74"/>
      <c r="ITD32" s="85"/>
      <c r="ITE32" s="74"/>
      <c r="ITF32" s="74"/>
      <c r="ITG32" s="85"/>
      <c r="ITH32" s="74"/>
      <c r="ITI32" s="74"/>
      <c r="ITJ32" s="85"/>
      <c r="ITK32" s="74"/>
      <c r="ITL32" s="74"/>
      <c r="ITM32" s="85"/>
      <c r="ITN32" s="80"/>
      <c r="ITO32" s="80"/>
      <c r="ITP32" s="85"/>
      <c r="ITQ32" s="77"/>
      <c r="ITR32" s="74"/>
      <c r="ITS32" s="74"/>
      <c r="ITT32" s="85"/>
      <c r="ITU32" s="74"/>
      <c r="ITV32" s="74"/>
      <c r="ITW32" s="85"/>
      <c r="ITX32" s="74"/>
      <c r="ITY32" s="74"/>
      <c r="ITZ32" s="85"/>
      <c r="IUA32" s="74"/>
      <c r="IUB32" s="74"/>
      <c r="IUC32" s="85"/>
      <c r="IUD32" s="80"/>
      <c r="IUE32" s="80"/>
      <c r="IUF32" s="85"/>
      <c r="IUG32" s="77"/>
      <c r="IUH32" s="74"/>
      <c r="IUI32" s="74"/>
      <c r="IUJ32" s="85"/>
      <c r="IUK32" s="74"/>
      <c r="IUL32" s="74"/>
      <c r="IUM32" s="85"/>
      <c r="IUN32" s="74"/>
      <c r="IUO32" s="74"/>
      <c r="IUP32" s="85"/>
      <c r="IUQ32" s="74"/>
      <c r="IUR32" s="74"/>
      <c r="IUS32" s="85"/>
      <c r="IUT32" s="80"/>
      <c r="IUU32" s="80"/>
      <c r="IUV32" s="85"/>
      <c r="IUW32" s="77"/>
      <c r="IUX32" s="74"/>
      <c r="IUY32" s="74"/>
      <c r="IUZ32" s="85"/>
      <c r="IVA32" s="74"/>
      <c r="IVB32" s="74"/>
      <c r="IVC32" s="85"/>
      <c r="IVD32" s="74"/>
      <c r="IVE32" s="74"/>
      <c r="IVF32" s="85"/>
      <c r="IVG32" s="74"/>
      <c r="IVH32" s="74"/>
      <c r="IVI32" s="85"/>
      <c r="IVJ32" s="80"/>
      <c r="IVK32" s="80"/>
      <c r="IVL32" s="85"/>
      <c r="IVM32" s="77"/>
      <c r="IVN32" s="74"/>
      <c r="IVO32" s="74"/>
      <c r="IVP32" s="85"/>
      <c r="IVQ32" s="74"/>
      <c r="IVR32" s="74"/>
      <c r="IVS32" s="85"/>
      <c r="IVT32" s="74"/>
      <c r="IVU32" s="74"/>
      <c r="IVV32" s="85"/>
      <c r="IVW32" s="74"/>
      <c r="IVX32" s="74"/>
      <c r="IVY32" s="85"/>
      <c r="IVZ32" s="80"/>
      <c r="IWA32" s="80"/>
      <c r="IWB32" s="85"/>
      <c r="IWC32" s="77"/>
      <c r="IWD32" s="74"/>
      <c r="IWE32" s="74"/>
      <c r="IWF32" s="85"/>
      <c r="IWG32" s="74"/>
      <c r="IWH32" s="74"/>
      <c r="IWI32" s="85"/>
      <c r="IWJ32" s="74"/>
      <c r="IWK32" s="74"/>
      <c r="IWL32" s="85"/>
      <c r="IWM32" s="74"/>
      <c r="IWN32" s="74"/>
      <c r="IWO32" s="85"/>
      <c r="IWP32" s="80"/>
      <c r="IWQ32" s="80"/>
      <c r="IWR32" s="85"/>
      <c r="IWS32" s="77"/>
      <c r="IWT32" s="74"/>
      <c r="IWU32" s="74"/>
      <c r="IWV32" s="85"/>
      <c r="IWW32" s="74"/>
      <c r="IWX32" s="74"/>
      <c r="IWY32" s="85"/>
      <c r="IWZ32" s="74"/>
      <c r="IXA32" s="74"/>
      <c r="IXB32" s="85"/>
      <c r="IXC32" s="74"/>
      <c r="IXD32" s="74"/>
      <c r="IXE32" s="85"/>
      <c r="IXF32" s="80"/>
      <c r="IXG32" s="80"/>
      <c r="IXH32" s="85"/>
      <c r="IXI32" s="77"/>
      <c r="IXJ32" s="74"/>
      <c r="IXK32" s="74"/>
      <c r="IXL32" s="85"/>
      <c r="IXM32" s="74"/>
      <c r="IXN32" s="74"/>
      <c r="IXO32" s="85"/>
      <c r="IXP32" s="74"/>
      <c r="IXQ32" s="74"/>
      <c r="IXR32" s="85"/>
      <c r="IXS32" s="74"/>
      <c r="IXT32" s="74"/>
      <c r="IXU32" s="85"/>
      <c r="IXV32" s="80"/>
      <c r="IXW32" s="80"/>
      <c r="IXX32" s="85"/>
      <c r="IXY32" s="77"/>
      <c r="IXZ32" s="74"/>
      <c r="IYA32" s="74"/>
      <c r="IYB32" s="85"/>
      <c r="IYC32" s="74"/>
      <c r="IYD32" s="74"/>
      <c r="IYE32" s="85"/>
      <c r="IYF32" s="74"/>
      <c r="IYG32" s="74"/>
      <c r="IYH32" s="85"/>
      <c r="IYI32" s="74"/>
      <c r="IYJ32" s="74"/>
      <c r="IYK32" s="85"/>
      <c r="IYL32" s="80"/>
      <c r="IYM32" s="80"/>
      <c r="IYN32" s="85"/>
      <c r="IYO32" s="77"/>
      <c r="IYP32" s="74"/>
      <c r="IYQ32" s="74"/>
      <c r="IYR32" s="85"/>
      <c r="IYS32" s="74"/>
      <c r="IYT32" s="74"/>
      <c r="IYU32" s="85"/>
      <c r="IYV32" s="74"/>
      <c r="IYW32" s="74"/>
      <c r="IYX32" s="85"/>
      <c r="IYY32" s="74"/>
      <c r="IYZ32" s="74"/>
      <c r="IZA32" s="85"/>
      <c r="IZB32" s="80"/>
      <c r="IZC32" s="80"/>
      <c r="IZD32" s="85"/>
      <c r="IZE32" s="77"/>
      <c r="IZF32" s="74"/>
      <c r="IZG32" s="74"/>
      <c r="IZH32" s="85"/>
      <c r="IZI32" s="74"/>
      <c r="IZJ32" s="74"/>
      <c r="IZK32" s="85"/>
      <c r="IZL32" s="74"/>
      <c r="IZM32" s="74"/>
      <c r="IZN32" s="85"/>
      <c r="IZO32" s="74"/>
      <c r="IZP32" s="74"/>
      <c r="IZQ32" s="85"/>
      <c r="IZR32" s="80"/>
      <c r="IZS32" s="80"/>
      <c r="IZT32" s="85"/>
      <c r="IZU32" s="77"/>
      <c r="IZV32" s="74"/>
      <c r="IZW32" s="74"/>
      <c r="IZX32" s="85"/>
      <c r="IZY32" s="74"/>
      <c r="IZZ32" s="74"/>
      <c r="JAA32" s="85"/>
      <c r="JAB32" s="74"/>
      <c r="JAC32" s="74"/>
      <c r="JAD32" s="85"/>
      <c r="JAE32" s="74"/>
      <c r="JAF32" s="74"/>
      <c r="JAG32" s="85"/>
      <c r="JAH32" s="80"/>
      <c r="JAI32" s="80"/>
      <c r="JAJ32" s="85"/>
      <c r="JAK32" s="77"/>
      <c r="JAL32" s="74"/>
      <c r="JAM32" s="74"/>
      <c r="JAN32" s="85"/>
      <c r="JAO32" s="74"/>
      <c r="JAP32" s="74"/>
      <c r="JAQ32" s="85"/>
      <c r="JAR32" s="74"/>
      <c r="JAS32" s="74"/>
      <c r="JAT32" s="85"/>
      <c r="JAU32" s="74"/>
      <c r="JAV32" s="74"/>
      <c r="JAW32" s="85"/>
      <c r="JAX32" s="80"/>
      <c r="JAY32" s="80"/>
      <c r="JAZ32" s="85"/>
      <c r="JBA32" s="77"/>
      <c r="JBB32" s="74"/>
      <c r="JBC32" s="74"/>
      <c r="JBD32" s="85"/>
      <c r="JBE32" s="74"/>
      <c r="JBF32" s="74"/>
      <c r="JBG32" s="85"/>
      <c r="JBH32" s="74"/>
      <c r="JBI32" s="74"/>
      <c r="JBJ32" s="85"/>
      <c r="JBK32" s="74"/>
      <c r="JBL32" s="74"/>
      <c r="JBM32" s="85"/>
      <c r="JBN32" s="80"/>
      <c r="JBO32" s="80"/>
      <c r="JBP32" s="85"/>
      <c r="JBQ32" s="77"/>
      <c r="JBR32" s="74"/>
      <c r="JBS32" s="74"/>
      <c r="JBT32" s="85"/>
      <c r="JBU32" s="74"/>
      <c r="JBV32" s="74"/>
      <c r="JBW32" s="85"/>
      <c r="JBX32" s="74"/>
      <c r="JBY32" s="74"/>
      <c r="JBZ32" s="85"/>
      <c r="JCA32" s="74"/>
      <c r="JCB32" s="74"/>
      <c r="JCC32" s="85"/>
      <c r="JCD32" s="80"/>
      <c r="JCE32" s="80"/>
      <c r="JCF32" s="85"/>
      <c r="JCG32" s="77"/>
      <c r="JCH32" s="74"/>
      <c r="JCI32" s="74"/>
      <c r="JCJ32" s="85"/>
      <c r="JCK32" s="74"/>
      <c r="JCL32" s="74"/>
      <c r="JCM32" s="85"/>
      <c r="JCN32" s="74"/>
      <c r="JCO32" s="74"/>
      <c r="JCP32" s="85"/>
      <c r="JCQ32" s="74"/>
      <c r="JCR32" s="74"/>
      <c r="JCS32" s="85"/>
      <c r="JCT32" s="80"/>
      <c r="JCU32" s="80"/>
      <c r="JCV32" s="85"/>
      <c r="JCW32" s="77"/>
      <c r="JCX32" s="74"/>
      <c r="JCY32" s="74"/>
      <c r="JCZ32" s="85"/>
      <c r="JDA32" s="74"/>
      <c r="JDB32" s="74"/>
      <c r="JDC32" s="85"/>
      <c r="JDD32" s="74"/>
      <c r="JDE32" s="74"/>
      <c r="JDF32" s="85"/>
      <c r="JDG32" s="74"/>
      <c r="JDH32" s="74"/>
      <c r="JDI32" s="85"/>
      <c r="JDJ32" s="80"/>
      <c r="JDK32" s="80"/>
      <c r="JDL32" s="85"/>
      <c r="JDM32" s="77"/>
      <c r="JDN32" s="74"/>
      <c r="JDO32" s="74"/>
      <c r="JDP32" s="85"/>
      <c r="JDQ32" s="74"/>
      <c r="JDR32" s="74"/>
      <c r="JDS32" s="85"/>
      <c r="JDT32" s="74"/>
      <c r="JDU32" s="74"/>
      <c r="JDV32" s="85"/>
      <c r="JDW32" s="74"/>
      <c r="JDX32" s="74"/>
      <c r="JDY32" s="85"/>
      <c r="JDZ32" s="80"/>
      <c r="JEA32" s="80"/>
      <c r="JEB32" s="85"/>
      <c r="JEC32" s="77"/>
      <c r="JED32" s="74"/>
      <c r="JEE32" s="74"/>
      <c r="JEF32" s="85"/>
      <c r="JEG32" s="74"/>
      <c r="JEH32" s="74"/>
      <c r="JEI32" s="85"/>
      <c r="JEJ32" s="74"/>
      <c r="JEK32" s="74"/>
      <c r="JEL32" s="85"/>
      <c r="JEM32" s="74"/>
      <c r="JEN32" s="74"/>
      <c r="JEO32" s="85"/>
      <c r="JEP32" s="80"/>
      <c r="JEQ32" s="80"/>
      <c r="JER32" s="85"/>
      <c r="JES32" s="77"/>
      <c r="JET32" s="74"/>
      <c r="JEU32" s="74"/>
      <c r="JEV32" s="85"/>
      <c r="JEW32" s="74"/>
      <c r="JEX32" s="74"/>
      <c r="JEY32" s="85"/>
      <c r="JEZ32" s="74"/>
      <c r="JFA32" s="74"/>
      <c r="JFB32" s="85"/>
      <c r="JFC32" s="74"/>
      <c r="JFD32" s="74"/>
      <c r="JFE32" s="85"/>
      <c r="JFF32" s="80"/>
      <c r="JFG32" s="80"/>
      <c r="JFH32" s="85"/>
      <c r="JFI32" s="77"/>
      <c r="JFJ32" s="74"/>
      <c r="JFK32" s="74"/>
      <c r="JFL32" s="85"/>
      <c r="JFM32" s="74"/>
      <c r="JFN32" s="74"/>
      <c r="JFO32" s="85"/>
      <c r="JFP32" s="74"/>
      <c r="JFQ32" s="74"/>
      <c r="JFR32" s="85"/>
      <c r="JFS32" s="74"/>
      <c r="JFT32" s="74"/>
      <c r="JFU32" s="85"/>
      <c r="JFV32" s="80"/>
      <c r="JFW32" s="80"/>
      <c r="JFX32" s="85"/>
      <c r="JFY32" s="77"/>
      <c r="JFZ32" s="74"/>
      <c r="JGA32" s="74"/>
      <c r="JGB32" s="85"/>
      <c r="JGC32" s="74"/>
      <c r="JGD32" s="74"/>
      <c r="JGE32" s="85"/>
      <c r="JGF32" s="74"/>
      <c r="JGG32" s="74"/>
      <c r="JGH32" s="85"/>
      <c r="JGI32" s="74"/>
      <c r="JGJ32" s="74"/>
      <c r="JGK32" s="85"/>
      <c r="JGL32" s="80"/>
      <c r="JGM32" s="80"/>
      <c r="JGN32" s="85"/>
      <c r="JGO32" s="77"/>
      <c r="JGP32" s="74"/>
      <c r="JGQ32" s="74"/>
      <c r="JGR32" s="85"/>
      <c r="JGS32" s="74"/>
      <c r="JGT32" s="74"/>
      <c r="JGU32" s="85"/>
      <c r="JGV32" s="74"/>
      <c r="JGW32" s="74"/>
      <c r="JGX32" s="85"/>
      <c r="JGY32" s="74"/>
      <c r="JGZ32" s="74"/>
      <c r="JHA32" s="85"/>
      <c r="JHB32" s="80"/>
      <c r="JHC32" s="80"/>
      <c r="JHD32" s="85"/>
      <c r="JHE32" s="77"/>
      <c r="JHF32" s="74"/>
      <c r="JHG32" s="74"/>
      <c r="JHH32" s="85"/>
      <c r="JHI32" s="74"/>
      <c r="JHJ32" s="74"/>
      <c r="JHK32" s="85"/>
      <c r="JHL32" s="74"/>
      <c r="JHM32" s="74"/>
      <c r="JHN32" s="85"/>
      <c r="JHO32" s="74"/>
      <c r="JHP32" s="74"/>
      <c r="JHQ32" s="85"/>
      <c r="JHR32" s="80"/>
      <c r="JHS32" s="80"/>
      <c r="JHT32" s="85"/>
      <c r="JHU32" s="77"/>
      <c r="JHV32" s="74"/>
      <c r="JHW32" s="74"/>
      <c r="JHX32" s="85"/>
      <c r="JHY32" s="74"/>
      <c r="JHZ32" s="74"/>
      <c r="JIA32" s="85"/>
      <c r="JIB32" s="74"/>
      <c r="JIC32" s="74"/>
      <c r="JID32" s="85"/>
      <c r="JIE32" s="74"/>
      <c r="JIF32" s="74"/>
      <c r="JIG32" s="85"/>
      <c r="JIH32" s="80"/>
      <c r="JII32" s="80"/>
      <c r="JIJ32" s="85"/>
      <c r="JIK32" s="77"/>
      <c r="JIL32" s="74"/>
      <c r="JIM32" s="74"/>
      <c r="JIN32" s="85"/>
      <c r="JIO32" s="74"/>
      <c r="JIP32" s="74"/>
      <c r="JIQ32" s="85"/>
      <c r="JIR32" s="74"/>
      <c r="JIS32" s="74"/>
      <c r="JIT32" s="85"/>
      <c r="JIU32" s="74"/>
      <c r="JIV32" s="74"/>
      <c r="JIW32" s="85"/>
      <c r="JIX32" s="80"/>
      <c r="JIY32" s="80"/>
      <c r="JIZ32" s="85"/>
      <c r="JJA32" s="77"/>
      <c r="JJB32" s="74"/>
      <c r="JJC32" s="74"/>
      <c r="JJD32" s="85"/>
      <c r="JJE32" s="74"/>
      <c r="JJF32" s="74"/>
      <c r="JJG32" s="85"/>
      <c r="JJH32" s="74"/>
      <c r="JJI32" s="74"/>
      <c r="JJJ32" s="85"/>
      <c r="JJK32" s="74"/>
      <c r="JJL32" s="74"/>
      <c r="JJM32" s="85"/>
      <c r="JJN32" s="80"/>
      <c r="JJO32" s="80"/>
      <c r="JJP32" s="85"/>
      <c r="JJQ32" s="77"/>
      <c r="JJR32" s="74"/>
      <c r="JJS32" s="74"/>
      <c r="JJT32" s="85"/>
      <c r="JJU32" s="74"/>
      <c r="JJV32" s="74"/>
      <c r="JJW32" s="85"/>
      <c r="JJX32" s="74"/>
      <c r="JJY32" s="74"/>
      <c r="JJZ32" s="85"/>
      <c r="JKA32" s="74"/>
      <c r="JKB32" s="74"/>
      <c r="JKC32" s="85"/>
      <c r="JKD32" s="80"/>
      <c r="JKE32" s="80"/>
      <c r="JKF32" s="85"/>
      <c r="JKG32" s="77"/>
      <c r="JKH32" s="74"/>
      <c r="JKI32" s="74"/>
      <c r="JKJ32" s="85"/>
      <c r="JKK32" s="74"/>
      <c r="JKL32" s="74"/>
      <c r="JKM32" s="85"/>
      <c r="JKN32" s="74"/>
      <c r="JKO32" s="74"/>
      <c r="JKP32" s="85"/>
      <c r="JKQ32" s="74"/>
      <c r="JKR32" s="74"/>
      <c r="JKS32" s="85"/>
      <c r="JKT32" s="80"/>
      <c r="JKU32" s="80"/>
      <c r="JKV32" s="85"/>
      <c r="JKW32" s="77"/>
      <c r="JKX32" s="74"/>
      <c r="JKY32" s="74"/>
      <c r="JKZ32" s="85"/>
      <c r="JLA32" s="74"/>
      <c r="JLB32" s="74"/>
      <c r="JLC32" s="85"/>
      <c r="JLD32" s="74"/>
      <c r="JLE32" s="74"/>
      <c r="JLF32" s="85"/>
      <c r="JLG32" s="74"/>
      <c r="JLH32" s="74"/>
      <c r="JLI32" s="85"/>
      <c r="JLJ32" s="80"/>
      <c r="JLK32" s="80"/>
      <c r="JLL32" s="85"/>
      <c r="JLM32" s="77"/>
      <c r="JLN32" s="74"/>
      <c r="JLO32" s="74"/>
      <c r="JLP32" s="85"/>
      <c r="JLQ32" s="74"/>
      <c r="JLR32" s="74"/>
      <c r="JLS32" s="85"/>
      <c r="JLT32" s="74"/>
      <c r="JLU32" s="74"/>
      <c r="JLV32" s="85"/>
      <c r="JLW32" s="74"/>
      <c r="JLX32" s="74"/>
      <c r="JLY32" s="85"/>
      <c r="JLZ32" s="80"/>
      <c r="JMA32" s="80"/>
      <c r="JMB32" s="85"/>
      <c r="JMC32" s="77"/>
      <c r="JMD32" s="74"/>
      <c r="JME32" s="74"/>
      <c r="JMF32" s="85"/>
      <c r="JMG32" s="74"/>
      <c r="JMH32" s="74"/>
      <c r="JMI32" s="85"/>
      <c r="JMJ32" s="74"/>
      <c r="JMK32" s="74"/>
      <c r="JML32" s="85"/>
      <c r="JMM32" s="74"/>
      <c r="JMN32" s="74"/>
      <c r="JMO32" s="85"/>
      <c r="JMP32" s="80"/>
      <c r="JMQ32" s="80"/>
      <c r="JMR32" s="85"/>
      <c r="JMS32" s="77"/>
      <c r="JMT32" s="74"/>
      <c r="JMU32" s="74"/>
      <c r="JMV32" s="85"/>
      <c r="JMW32" s="74"/>
      <c r="JMX32" s="74"/>
      <c r="JMY32" s="85"/>
      <c r="JMZ32" s="74"/>
      <c r="JNA32" s="74"/>
      <c r="JNB32" s="85"/>
      <c r="JNC32" s="74"/>
      <c r="JND32" s="74"/>
      <c r="JNE32" s="85"/>
      <c r="JNF32" s="80"/>
      <c r="JNG32" s="80"/>
      <c r="JNH32" s="85"/>
      <c r="JNI32" s="77"/>
      <c r="JNJ32" s="74"/>
      <c r="JNK32" s="74"/>
      <c r="JNL32" s="85"/>
      <c r="JNM32" s="74"/>
      <c r="JNN32" s="74"/>
      <c r="JNO32" s="85"/>
      <c r="JNP32" s="74"/>
      <c r="JNQ32" s="74"/>
      <c r="JNR32" s="85"/>
      <c r="JNS32" s="74"/>
      <c r="JNT32" s="74"/>
      <c r="JNU32" s="85"/>
      <c r="JNV32" s="80"/>
      <c r="JNW32" s="80"/>
      <c r="JNX32" s="85"/>
      <c r="JNY32" s="77"/>
      <c r="JNZ32" s="74"/>
      <c r="JOA32" s="74"/>
      <c r="JOB32" s="85"/>
      <c r="JOC32" s="74"/>
      <c r="JOD32" s="74"/>
      <c r="JOE32" s="85"/>
      <c r="JOF32" s="74"/>
      <c r="JOG32" s="74"/>
      <c r="JOH32" s="85"/>
      <c r="JOI32" s="74"/>
      <c r="JOJ32" s="74"/>
      <c r="JOK32" s="85"/>
      <c r="JOL32" s="80"/>
      <c r="JOM32" s="80"/>
      <c r="JON32" s="85"/>
      <c r="JOO32" s="77"/>
      <c r="JOP32" s="74"/>
      <c r="JOQ32" s="74"/>
      <c r="JOR32" s="85"/>
      <c r="JOS32" s="74"/>
      <c r="JOT32" s="74"/>
      <c r="JOU32" s="85"/>
      <c r="JOV32" s="74"/>
      <c r="JOW32" s="74"/>
      <c r="JOX32" s="85"/>
      <c r="JOY32" s="74"/>
      <c r="JOZ32" s="74"/>
      <c r="JPA32" s="85"/>
      <c r="JPB32" s="80"/>
      <c r="JPC32" s="80"/>
      <c r="JPD32" s="85"/>
      <c r="JPE32" s="77"/>
      <c r="JPF32" s="74"/>
      <c r="JPG32" s="74"/>
      <c r="JPH32" s="85"/>
      <c r="JPI32" s="74"/>
      <c r="JPJ32" s="74"/>
      <c r="JPK32" s="85"/>
      <c r="JPL32" s="74"/>
      <c r="JPM32" s="74"/>
      <c r="JPN32" s="85"/>
      <c r="JPO32" s="74"/>
      <c r="JPP32" s="74"/>
      <c r="JPQ32" s="85"/>
      <c r="JPR32" s="80"/>
      <c r="JPS32" s="80"/>
      <c r="JPT32" s="85"/>
      <c r="JPU32" s="77"/>
      <c r="JPV32" s="74"/>
      <c r="JPW32" s="74"/>
      <c r="JPX32" s="85"/>
      <c r="JPY32" s="74"/>
      <c r="JPZ32" s="74"/>
      <c r="JQA32" s="85"/>
      <c r="JQB32" s="74"/>
      <c r="JQC32" s="74"/>
      <c r="JQD32" s="85"/>
      <c r="JQE32" s="74"/>
      <c r="JQF32" s="74"/>
      <c r="JQG32" s="85"/>
      <c r="JQH32" s="80"/>
      <c r="JQI32" s="80"/>
      <c r="JQJ32" s="85"/>
      <c r="JQK32" s="77"/>
      <c r="JQL32" s="74"/>
      <c r="JQM32" s="74"/>
      <c r="JQN32" s="85"/>
      <c r="JQO32" s="74"/>
      <c r="JQP32" s="74"/>
      <c r="JQQ32" s="85"/>
      <c r="JQR32" s="74"/>
      <c r="JQS32" s="74"/>
      <c r="JQT32" s="85"/>
      <c r="JQU32" s="74"/>
      <c r="JQV32" s="74"/>
      <c r="JQW32" s="85"/>
      <c r="JQX32" s="80"/>
      <c r="JQY32" s="80"/>
      <c r="JQZ32" s="85"/>
      <c r="JRA32" s="77"/>
      <c r="JRB32" s="74"/>
      <c r="JRC32" s="74"/>
      <c r="JRD32" s="85"/>
      <c r="JRE32" s="74"/>
      <c r="JRF32" s="74"/>
      <c r="JRG32" s="85"/>
      <c r="JRH32" s="74"/>
      <c r="JRI32" s="74"/>
      <c r="JRJ32" s="85"/>
      <c r="JRK32" s="74"/>
      <c r="JRL32" s="74"/>
      <c r="JRM32" s="85"/>
      <c r="JRN32" s="80"/>
      <c r="JRO32" s="80"/>
      <c r="JRP32" s="85"/>
      <c r="JRQ32" s="77"/>
      <c r="JRR32" s="74"/>
      <c r="JRS32" s="74"/>
      <c r="JRT32" s="85"/>
      <c r="JRU32" s="74"/>
      <c r="JRV32" s="74"/>
      <c r="JRW32" s="85"/>
      <c r="JRX32" s="74"/>
      <c r="JRY32" s="74"/>
      <c r="JRZ32" s="85"/>
      <c r="JSA32" s="74"/>
      <c r="JSB32" s="74"/>
      <c r="JSC32" s="85"/>
      <c r="JSD32" s="80"/>
      <c r="JSE32" s="80"/>
      <c r="JSF32" s="85"/>
      <c r="JSG32" s="77"/>
      <c r="JSH32" s="74"/>
      <c r="JSI32" s="74"/>
      <c r="JSJ32" s="85"/>
      <c r="JSK32" s="74"/>
      <c r="JSL32" s="74"/>
      <c r="JSM32" s="85"/>
      <c r="JSN32" s="74"/>
      <c r="JSO32" s="74"/>
      <c r="JSP32" s="85"/>
      <c r="JSQ32" s="74"/>
      <c r="JSR32" s="74"/>
      <c r="JSS32" s="85"/>
      <c r="JST32" s="80"/>
      <c r="JSU32" s="80"/>
      <c r="JSV32" s="85"/>
      <c r="JSW32" s="77"/>
      <c r="JSX32" s="74"/>
      <c r="JSY32" s="74"/>
      <c r="JSZ32" s="85"/>
      <c r="JTA32" s="74"/>
      <c r="JTB32" s="74"/>
      <c r="JTC32" s="85"/>
      <c r="JTD32" s="74"/>
      <c r="JTE32" s="74"/>
      <c r="JTF32" s="85"/>
      <c r="JTG32" s="74"/>
      <c r="JTH32" s="74"/>
      <c r="JTI32" s="85"/>
      <c r="JTJ32" s="80"/>
      <c r="JTK32" s="80"/>
      <c r="JTL32" s="85"/>
      <c r="JTM32" s="77"/>
      <c r="JTN32" s="74"/>
      <c r="JTO32" s="74"/>
      <c r="JTP32" s="85"/>
      <c r="JTQ32" s="74"/>
      <c r="JTR32" s="74"/>
      <c r="JTS32" s="85"/>
      <c r="JTT32" s="74"/>
      <c r="JTU32" s="74"/>
      <c r="JTV32" s="85"/>
      <c r="JTW32" s="74"/>
      <c r="JTX32" s="74"/>
      <c r="JTY32" s="85"/>
      <c r="JTZ32" s="80"/>
      <c r="JUA32" s="80"/>
      <c r="JUB32" s="85"/>
      <c r="JUC32" s="77"/>
      <c r="JUD32" s="74"/>
      <c r="JUE32" s="74"/>
      <c r="JUF32" s="85"/>
      <c r="JUG32" s="74"/>
      <c r="JUH32" s="74"/>
      <c r="JUI32" s="85"/>
      <c r="JUJ32" s="74"/>
      <c r="JUK32" s="74"/>
      <c r="JUL32" s="85"/>
      <c r="JUM32" s="74"/>
      <c r="JUN32" s="74"/>
      <c r="JUO32" s="85"/>
      <c r="JUP32" s="80"/>
      <c r="JUQ32" s="80"/>
      <c r="JUR32" s="85"/>
      <c r="JUS32" s="77"/>
      <c r="JUT32" s="74"/>
      <c r="JUU32" s="74"/>
      <c r="JUV32" s="85"/>
      <c r="JUW32" s="74"/>
      <c r="JUX32" s="74"/>
      <c r="JUY32" s="85"/>
      <c r="JUZ32" s="74"/>
      <c r="JVA32" s="74"/>
      <c r="JVB32" s="85"/>
      <c r="JVC32" s="74"/>
      <c r="JVD32" s="74"/>
      <c r="JVE32" s="85"/>
      <c r="JVF32" s="80"/>
      <c r="JVG32" s="80"/>
      <c r="JVH32" s="85"/>
      <c r="JVI32" s="77"/>
      <c r="JVJ32" s="74"/>
      <c r="JVK32" s="74"/>
      <c r="JVL32" s="85"/>
      <c r="JVM32" s="74"/>
      <c r="JVN32" s="74"/>
      <c r="JVO32" s="85"/>
      <c r="JVP32" s="74"/>
      <c r="JVQ32" s="74"/>
      <c r="JVR32" s="85"/>
      <c r="JVS32" s="74"/>
      <c r="JVT32" s="74"/>
      <c r="JVU32" s="85"/>
      <c r="JVV32" s="80"/>
      <c r="JVW32" s="80"/>
      <c r="JVX32" s="85"/>
      <c r="JVY32" s="77"/>
      <c r="JVZ32" s="74"/>
      <c r="JWA32" s="74"/>
      <c r="JWB32" s="85"/>
      <c r="JWC32" s="74"/>
      <c r="JWD32" s="74"/>
      <c r="JWE32" s="85"/>
      <c r="JWF32" s="74"/>
      <c r="JWG32" s="74"/>
      <c r="JWH32" s="85"/>
      <c r="JWI32" s="74"/>
      <c r="JWJ32" s="74"/>
      <c r="JWK32" s="85"/>
      <c r="JWL32" s="80"/>
      <c r="JWM32" s="80"/>
      <c r="JWN32" s="85"/>
      <c r="JWO32" s="77"/>
      <c r="JWP32" s="74"/>
      <c r="JWQ32" s="74"/>
      <c r="JWR32" s="85"/>
      <c r="JWS32" s="74"/>
      <c r="JWT32" s="74"/>
      <c r="JWU32" s="85"/>
      <c r="JWV32" s="74"/>
      <c r="JWW32" s="74"/>
      <c r="JWX32" s="85"/>
      <c r="JWY32" s="74"/>
      <c r="JWZ32" s="74"/>
      <c r="JXA32" s="85"/>
      <c r="JXB32" s="80"/>
      <c r="JXC32" s="80"/>
      <c r="JXD32" s="85"/>
      <c r="JXE32" s="77"/>
      <c r="JXF32" s="74"/>
      <c r="JXG32" s="74"/>
      <c r="JXH32" s="85"/>
      <c r="JXI32" s="74"/>
      <c r="JXJ32" s="74"/>
      <c r="JXK32" s="85"/>
      <c r="JXL32" s="74"/>
      <c r="JXM32" s="74"/>
      <c r="JXN32" s="85"/>
      <c r="JXO32" s="74"/>
      <c r="JXP32" s="74"/>
      <c r="JXQ32" s="85"/>
      <c r="JXR32" s="80"/>
      <c r="JXS32" s="80"/>
      <c r="JXT32" s="85"/>
      <c r="JXU32" s="77"/>
      <c r="JXV32" s="74"/>
      <c r="JXW32" s="74"/>
      <c r="JXX32" s="85"/>
      <c r="JXY32" s="74"/>
      <c r="JXZ32" s="74"/>
      <c r="JYA32" s="85"/>
      <c r="JYB32" s="74"/>
      <c r="JYC32" s="74"/>
      <c r="JYD32" s="85"/>
      <c r="JYE32" s="74"/>
      <c r="JYF32" s="74"/>
      <c r="JYG32" s="85"/>
      <c r="JYH32" s="80"/>
      <c r="JYI32" s="80"/>
      <c r="JYJ32" s="85"/>
      <c r="JYK32" s="77"/>
      <c r="JYL32" s="74"/>
      <c r="JYM32" s="74"/>
      <c r="JYN32" s="85"/>
      <c r="JYO32" s="74"/>
      <c r="JYP32" s="74"/>
      <c r="JYQ32" s="85"/>
      <c r="JYR32" s="74"/>
      <c r="JYS32" s="74"/>
      <c r="JYT32" s="85"/>
      <c r="JYU32" s="74"/>
      <c r="JYV32" s="74"/>
      <c r="JYW32" s="85"/>
      <c r="JYX32" s="80"/>
      <c r="JYY32" s="80"/>
      <c r="JYZ32" s="85"/>
      <c r="JZA32" s="77"/>
      <c r="JZB32" s="74"/>
      <c r="JZC32" s="74"/>
      <c r="JZD32" s="85"/>
      <c r="JZE32" s="74"/>
      <c r="JZF32" s="74"/>
      <c r="JZG32" s="85"/>
      <c r="JZH32" s="74"/>
      <c r="JZI32" s="74"/>
      <c r="JZJ32" s="85"/>
      <c r="JZK32" s="74"/>
      <c r="JZL32" s="74"/>
      <c r="JZM32" s="85"/>
      <c r="JZN32" s="80"/>
      <c r="JZO32" s="80"/>
      <c r="JZP32" s="85"/>
      <c r="JZQ32" s="77"/>
      <c r="JZR32" s="74"/>
      <c r="JZS32" s="74"/>
      <c r="JZT32" s="85"/>
      <c r="JZU32" s="74"/>
      <c r="JZV32" s="74"/>
      <c r="JZW32" s="85"/>
      <c r="JZX32" s="74"/>
      <c r="JZY32" s="74"/>
      <c r="JZZ32" s="85"/>
      <c r="KAA32" s="74"/>
      <c r="KAB32" s="74"/>
      <c r="KAC32" s="85"/>
      <c r="KAD32" s="80"/>
      <c r="KAE32" s="80"/>
      <c r="KAF32" s="85"/>
      <c r="KAG32" s="77"/>
      <c r="KAH32" s="74"/>
      <c r="KAI32" s="74"/>
      <c r="KAJ32" s="85"/>
      <c r="KAK32" s="74"/>
      <c r="KAL32" s="74"/>
      <c r="KAM32" s="85"/>
      <c r="KAN32" s="74"/>
      <c r="KAO32" s="74"/>
      <c r="KAP32" s="85"/>
      <c r="KAQ32" s="74"/>
      <c r="KAR32" s="74"/>
      <c r="KAS32" s="85"/>
      <c r="KAT32" s="80"/>
      <c r="KAU32" s="80"/>
      <c r="KAV32" s="85"/>
      <c r="KAW32" s="77"/>
      <c r="KAX32" s="74"/>
      <c r="KAY32" s="74"/>
      <c r="KAZ32" s="85"/>
      <c r="KBA32" s="74"/>
      <c r="KBB32" s="74"/>
      <c r="KBC32" s="85"/>
      <c r="KBD32" s="74"/>
      <c r="KBE32" s="74"/>
      <c r="KBF32" s="85"/>
      <c r="KBG32" s="74"/>
      <c r="KBH32" s="74"/>
      <c r="KBI32" s="85"/>
      <c r="KBJ32" s="80"/>
      <c r="KBK32" s="80"/>
      <c r="KBL32" s="85"/>
      <c r="KBM32" s="77"/>
      <c r="KBN32" s="74"/>
      <c r="KBO32" s="74"/>
      <c r="KBP32" s="85"/>
      <c r="KBQ32" s="74"/>
      <c r="KBR32" s="74"/>
      <c r="KBS32" s="85"/>
      <c r="KBT32" s="74"/>
      <c r="KBU32" s="74"/>
      <c r="KBV32" s="85"/>
      <c r="KBW32" s="74"/>
      <c r="KBX32" s="74"/>
      <c r="KBY32" s="85"/>
      <c r="KBZ32" s="80"/>
      <c r="KCA32" s="80"/>
      <c r="KCB32" s="85"/>
      <c r="KCC32" s="77"/>
      <c r="KCD32" s="74"/>
      <c r="KCE32" s="74"/>
      <c r="KCF32" s="85"/>
      <c r="KCG32" s="74"/>
      <c r="KCH32" s="74"/>
      <c r="KCI32" s="85"/>
      <c r="KCJ32" s="74"/>
      <c r="KCK32" s="74"/>
      <c r="KCL32" s="85"/>
      <c r="KCM32" s="74"/>
      <c r="KCN32" s="74"/>
      <c r="KCO32" s="85"/>
      <c r="KCP32" s="80"/>
      <c r="KCQ32" s="80"/>
      <c r="KCR32" s="85"/>
      <c r="KCS32" s="77"/>
      <c r="KCT32" s="74"/>
      <c r="KCU32" s="74"/>
      <c r="KCV32" s="85"/>
      <c r="KCW32" s="74"/>
      <c r="KCX32" s="74"/>
      <c r="KCY32" s="85"/>
      <c r="KCZ32" s="74"/>
      <c r="KDA32" s="74"/>
      <c r="KDB32" s="85"/>
      <c r="KDC32" s="74"/>
      <c r="KDD32" s="74"/>
      <c r="KDE32" s="85"/>
      <c r="KDF32" s="80"/>
      <c r="KDG32" s="80"/>
      <c r="KDH32" s="85"/>
      <c r="KDI32" s="77"/>
      <c r="KDJ32" s="74"/>
      <c r="KDK32" s="74"/>
      <c r="KDL32" s="85"/>
      <c r="KDM32" s="74"/>
      <c r="KDN32" s="74"/>
      <c r="KDO32" s="85"/>
      <c r="KDP32" s="74"/>
      <c r="KDQ32" s="74"/>
      <c r="KDR32" s="85"/>
      <c r="KDS32" s="74"/>
      <c r="KDT32" s="74"/>
      <c r="KDU32" s="85"/>
      <c r="KDV32" s="80"/>
      <c r="KDW32" s="80"/>
      <c r="KDX32" s="85"/>
      <c r="KDY32" s="77"/>
      <c r="KDZ32" s="74"/>
      <c r="KEA32" s="74"/>
      <c r="KEB32" s="85"/>
      <c r="KEC32" s="74"/>
      <c r="KED32" s="74"/>
      <c r="KEE32" s="85"/>
      <c r="KEF32" s="74"/>
      <c r="KEG32" s="74"/>
      <c r="KEH32" s="85"/>
      <c r="KEI32" s="74"/>
      <c r="KEJ32" s="74"/>
      <c r="KEK32" s="85"/>
      <c r="KEL32" s="80"/>
      <c r="KEM32" s="80"/>
      <c r="KEN32" s="85"/>
      <c r="KEO32" s="77"/>
      <c r="KEP32" s="74"/>
      <c r="KEQ32" s="74"/>
      <c r="KER32" s="85"/>
      <c r="KES32" s="74"/>
      <c r="KET32" s="74"/>
      <c r="KEU32" s="85"/>
      <c r="KEV32" s="74"/>
      <c r="KEW32" s="74"/>
      <c r="KEX32" s="85"/>
      <c r="KEY32" s="74"/>
      <c r="KEZ32" s="74"/>
      <c r="KFA32" s="85"/>
      <c r="KFB32" s="80"/>
      <c r="KFC32" s="80"/>
      <c r="KFD32" s="85"/>
      <c r="KFE32" s="77"/>
      <c r="KFF32" s="74"/>
      <c r="KFG32" s="74"/>
      <c r="KFH32" s="85"/>
      <c r="KFI32" s="74"/>
      <c r="KFJ32" s="74"/>
      <c r="KFK32" s="85"/>
      <c r="KFL32" s="74"/>
      <c r="KFM32" s="74"/>
      <c r="KFN32" s="85"/>
      <c r="KFO32" s="74"/>
      <c r="KFP32" s="74"/>
      <c r="KFQ32" s="85"/>
      <c r="KFR32" s="80"/>
      <c r="KFS32" s="80"/>
      <c r="KFT32" s="85"/>
      <c r="KFU32" s="77"/>
      <c r="KFV32" s="74"/>
      <c r="KFW32" s="74"/>
      <c r="KFX32" s="85"/>
      <c r="KFY32" s="74"/>
      <c r="KFZ32" s="74"/>
      <c r="KGA32" s="85"/>
      <c r="KGB32" s="74"/>
      <c r="KGC32" s="74"/>
      <c r="KGD32" s="85"/>
      <c r="KGE32" s="74"/>
      <c r="KGF32" s="74"/>
      <c r="KGG32" s="85"/>
      <c r="KGH32" s="80"/>
      <c r="KGI32" s="80"/>
      <c r="KGJ32" s="85"/>
      <c r="KGK32" s="77"/>
      <c r="KGL32" s="74"/>
      <c r="KGM32" s="74"/>
      <c r="KGN32" s="85"/>
      <c r="KGO32" s="74"/>
      <c r="KGP32" s="74"/>
      <c r="KGQ32" s="85"/>
      <c r="KGR32" s="74"/>
      <c r="KGS32" s="74"/>
      <c r="KGT32" s="85"/>
      <c r="KGU32" s="74"/>
      <c r="KGV32" s="74"/>
      <c r="KGW32" s="85"/>
      <c r="KGX32" s="80"/>
      <c r="KGY32" s="80"/>
      <c r="KGZ32" s="85"/>
      <c r="KHA32" s="77"/>
      <c r="KHB32" s="74"/>
      <c r="KHC32" s="74"/>
      <c r="KHD32" s="85"/>
      <c r="KHE32" s="74"/>
      <c r="KHF32" s="74"/>
      <c r="KHG32" s="85"/>
      <c r="KHH32" s="74"/>
      <c r="KHI32" s="74"/>
      <c r="KHJ32" s="85"/>
      <c r="KHK32" s="74"/>
      <c r="KHL32" s="74"/>
      <c r="KHM32" s="85"/>
      <c r="KHN32" s="80"/>
      <c r="KHO32" s="80"/>
      <c r="KHP32" s="85"/>
      <c r="KHQ32" s="77"/>
      <c r="KHR32" s="74"/>
      <c r="KHS32" s="74"/>
      <c r="KHT32" s="85"/>
      <c r="KHU32" s="74"/>
      <c r="KHV32" s="74"/>
      <c r="KHW32" s="85"/>
      <c r="KHX32" s="74"/>
      <c r="KHY32" s="74"/>
      <c r="KHZ32" s="85"/>
      <c r="KIA32" s="74"/>
      <c r="KIB32" s="74"/>
      <c r="KIC32" s="85"/>
      <c r="KID32" s="80"/>
      <c r="KIE32" s="80"/>
      <c r="KIF32" s="85"/>
      <c r="KIG32" s="77"/>
      <c r="KIH32" s="74"/>
      <c r="KII32" s="74"/>
      <c r="KIJ32" s="85"/>
      <c r="KIK32" s="74"/>
      <c r="KIL32" s="74"/>
      <c r="KIM32" s="85"/>
      <c r="KIN32" s="74"/>
      <c r="KIO32" s="74"/>
      <c r="KIP32" s="85"/>
      <c r="KIQ32" s="74"/>
      <c r="KIR32" s="74"/>
      <c r="KIS32" s="85"/>
      <c r="KIT32" s="80"/>
      <c r="KIU32" s="80"/>
      <c r="KIV32" s="85"/>
      <c r="KIW32" s="77"/>
      <c r="KIX32" s="74"/>
      <c r="KIY32" s="74"/>
      <c r="KIZ32" s="85"/>
      <c r="KJA32" s="74"/>
      <c r="KJB32" s="74"/>
      <c r="KJC32" s="85"/>
      <c r="KJD32" s="74"/>
      <c r="KJE32" s="74"/>
      <c r="KJF32" s="85"/>
      <c r="KJG32" s="74"/>
      <c r="KJH32" s="74"/>
      <c r="KJI32" s="85"/>
      <c r="KJJ32" s="80"/>
      <c r="KJK32" s="80"/>
      <c r="KJL32" s="85"/>
      <c r="KJM32" s="77"/>
      <c r="KJN32" s="74"/>
      <c r="KJO32" s="74"/>
      <c r="KJP32" s="85"/>
      <c r="KJQ32" s="74"/>
      <c r="KJR32" s="74"/>
      <c r="KJS32" s="85"/>
      <c r="KJT32" s="74"/>
      <c r="KJU32" s="74"/>
      <c r="KJV32" s="85"/>
      <c r="KJW32" s="74"/>
      <c r="KJX32" s="74"/>
      <c r="KJY32" s="85"/>
      <c r="KJZ32" s="80"/>
      <c r="KKA32" s="80"/>
      <c r="KKB32" s="85"/>
      <c r="KKC32" s="77"/>
      <c r="KKD32" s="74"/>
      <c r="KKE32" s="74"/>
      <c r="KKF32" s="85"/>
      <c r="KKG32" s="74"/>
      <c r="KKH32" s="74"/>
      <c r="KKI32" s="85"/>
      <c r="KKJ32" s="74"/>
      <c r="KKK32" s="74"/>
      <c r="KKL32" s="85"/>
      <c r="KKM32" s="74"/>
      <c r="KKN32" s="74"/>
      <c r="KKO32" s="85"/>
      <c r="KKP32" s="80"/>
      <c r="KKQ32" s="80"/>
      <c r="KKR32" s="85"/>
      <c r="KKS32" s="77"/>
      <c r="KKT32" s="74"/>
      <c r="KKU32" s="74"/>
      <c r="KKV32" s="85"/>
      <c r="KKW32" s="74"/>
      <c r="KKX32" s="74"/>
      <c r="KKY32" s="85"/>
      <c r="KKZ32" s="74"/>
      <c r="KLA32" s="74"/>
      <c r="KLB32" s="85"/>
      <c r="KLC32" s="74"/>
      <c r="KLD32" s="74"/>
      <c r="KLE32" s="85"/>
      <c r="KLF32" s="80"/>
      <c r="KLG32" s="80"/>
      <c r="KLH32" s="85"/>
      <c r="KLI32" s="77"/>
      <c r="KLJ32" s="74"/>
      <c r="KLK32" s="74"/>
      <c r="KLL32" s="85"/>
      <c r="KLM32" s="74"/>
      <c r="KLN32" s="74"/>
      <c r="KLO32" s="85"/>
      <c r="KLP32" s="74"/>
      <c r="KLQ32" s="74"/>
      <c r="KLR32" s="85"/>
      <c r="KLS32" s="74"/>
      <c r="KLT32" s="74"/>
      <c r="KLU32" s="85"/>
      <c r="KLV32" s="80"/>
      <c r="KLW32" s="80"/>
      <c r="KLX32" s="85"/>
      <c r="KLY32" s="77"/>
      <c r="KLZ32" s="74"/>
      <c r="KMA32" s="74"/>
      <c r="KMB32" s="85"/>
      <c r="KMC32" s="74"/>
      <c r="KMD32" s="74"/>
      <c r="KME32" s="85"/>
      <c r="KMF32" s="74"/>
      <c r="KMG32" s="74"/>
      <c r="KMH32" s="85"/>
      <c r="KMI32" s="74"/>
      <c r="KMJ32" s="74"/>
      <c r="KMK32" s="85"/>
      <c r="KML32" s="80"/>
      <c r="KMM32" s="80"/>
      <c r="KMN32" s="85"/>
      <c r="KMO32" s="77"/>
      <c r="KMP32" s="74"/>
      <c r="KMQ32" s="74"/>
      <c r="KMR32" s="85"/>
      <c r="KMS32" s="74"/>
      <c r="KMT32" s="74"/>
      <c r="KMU32" s="85"/>
      <c r="KMV32" s="74"/>
      <c r="KMW32" s="74"/>
      <c r="KMX32" s="85"/>
      <c r="KMY32" s="74"/>
      <c r="KMZ32" s="74"/>
      <c r="KNA32" s="85"/>
      <c r="KNB32" s="80"/>
      <c r="KNC32" s="80"/>
      <c r="KND32" s="85"/>
      <c r="KNE32" s="77"/>
      <c r="KNF32" s="74"/>
      <c r="KNG32" s="74"/>
      <c r="KNH32" s="85"/>
      <c r="KNI32" s="74"/>
      <c r="KNJ32" s="74"/>
      <c r="KNK32" s="85"/>
      <c r="KNL32" s="74"/>
      <c r="KNM32" s="74"/>
      <c r="KNN32" s="85"/>
      <c r="KNO32" s="74"/>
      <c r="KNP32" s="74"/>
      <c r="KNQ32" s="85"/>
      <c r="KNR32" s="80"/>
      <c r="KNS32" s="80"/>
      <c r="KNT32" s="85"/>
      <c r="KNU32" s="77"/>
      <c r="KNV32" s="74"/>
      <c r="KNW32" s="74"/>
      <c r="KNX32" s="85"/>
      <c r="KNY32" s="74"/>
      <c r="KNZ32" s="74"/>
      <c r="KOA32" s="85"/>
      <c r="KOB32" s="74"/>
      <c r="KOC32" s="74"/>
      <c r="KOD32" s="85"/>
      <c r="KOE32" s="74"/>
      <c r="KOF32" s="74"/>
      <c r="KOG32" s="85"/>
      <c r="KOH32" s="80"/>
      <c r="KOI32" s="80"/>
      <c r="KOJ32" s="85"/>
      <c r="KOK32" s="77"/>
      <c r="KOL32" s="74"/>
      <c r="KOM32" s="74"/>
      <c r="KON32" s="85"/>
      <c r="KOO32" s="74"/>
      <c r="KOP32" s="74"/>
      <c r="KOQ32" s="85"/>
      <c r="KOR32" s="74"/>
      <c r="KOS32" s="74"/>
      <c r="KOT32" s="85"/>
      <c r="KOU32" s="74"/>
      <c r="KOV32" s="74"/>
      <c r="KOW32" s="85"/>
      <c r="KOX32" s="80"/>
      <c r="KOY32" s="80"/>
      <c r="KOZ32" s="85"/>
      <c r="KPA32" s="77"/>
      <c r="KPB32" s="74"/>
      <c r="KPC32" s="74"/>
      <c r="KPD32" s="85"/>
      <c r="KPE32" s="74"/>
      <c r="KPF32" s="74"/>
      <c r="KPG32" s="85"/>
      <c r="KPH32" s="74"/>
      <c r="KPI32" s="74"/>
      <c r="KPJ32" s="85"/>
      <c r="KPK32" s="74"/>
      <c r="KPL32" s="74"/>
      <c r="KPM32" s="85"/>
      <c r="KPN32" s="80"/>
      <c r="KPO32" s="80"/>
      <c r="KPP32" s="85"/>
      <c r="KPQ32" s="77"/>
      <c r="KPR32" s="74"/>
      <c r="KPS32" s="74"/>
      <c r="KPT32" s="85"/>
      <c r="KPU32" s="74"/>
      <c r="KPV32" s="74"/>
      <c r="KPW32" s="85"/>
      <c r="KPX32" s="74"/>
      <c r="KPY32" s="74"/>
      <c r="KPZ32" s="85"/>
      <c r="KQA32" s="74"/>
      <c r="KQB32" s="74"/>
      <c r="KQC32" s="85"/>
      <c r="KQD32" s="80"/>
      <c r="KQE32" s="80"/>
      <c r="KQF32" s="85"/>
      <c r="KQG32" s="77"/>
      <c r="KQH32" s="74"/>
      <c r="KQI32" s="74"/>
      <c r="KQJ32" s="85"/>
      <c r="KQK32" s="74"/>
      <c r="KQL32" s="74"/>
      <c r="KQM32" s="85"/>
      <c r="KQN32" s="74"/>
      <c r="KQO32" s="74"/>
      <c r="KQP32" s="85"/>
      <c r="KQQ32" s="74"/>
      <c r="KQR32" s="74"/>
      <c r="KQS32" s="85"/>
      <c r="KQT32" s="80"/>
      <c r="KQU32" s="80"/>
      <c r="KQV32" s="85"/>
      <c r="KQW32" s="77"/>
      <c r="KQX32" s="74"/>
      <c r="KQY32" s="74"/>
      <c r="KQZ32" s="85"/>
      <c r="KRA32" s="74"/>
      <c r="KRB32" s="74"/>
      <c r="KRC32" s="85"/>
      <c r="KRD32" s="74"/>
      <c r="KRE32" s="74"/>
      <c r="KRF32" s="85"/>
      <c r="KRG32" s="74"/>
      <c r="KRH32" s="74"/>
      <c r="KRI32" s="85"/>
      <c r="KRJ32" s="80"/>
      <c r="KRK32" s="80"/>
      <c r="KRL32" s="85"/>
      <c r="KRM32" s="77"/>
      <c r="KRN32" s="74"/>
      <c r="KRO32" s="74"/>
      <c r="KRP32" s="85"/>
      <c r="KRQ32" s="74"/>
      <c r="KRR32" s="74"/>
      <c r="KRS32" s="85"/>
      <c r="KRT32" s="74"/>
      <c r="KRU32" s="74"/>
      <c r="KRV32" s="85"/>
      <c r="KRW32" s="74"/>
      <c r="KRX32" s="74"/>
      <c r="KRY32" s="85"/>
      <c r="KRZ32" s="80"/>
      <c r="KSA32" s="80"/>
      <c r="KSB32" s="85"/>
      <c r="KSC32" s="77"/>
      <c r="KSD32" s="74"/>
      <c r="KSE32" s="74"/>
      <c r="KSF32" s="85"/>
      <c r="KSG32" s="74"/>
      <c r="KSH32" s="74"/>
      <c r="KSI32" s="85"/>
      <c r="KSJ32" s="74"/>
      <c r="KSK32" s="74"/>
      <c r="KSL32" s="85"/>
      <c r="KSM32" s="74"/>
      <c r="KSN32" s="74"/>
      <c r="KSO32" s="85"/>
      <c r="KSP32" s="80"/>
      <c r="KSQ32" s="80"/>
      <c r="KSR32" s="85"/>
      <c r="KSS32" s="77"/>
      <c r="KST32" s="74"/>
      <c r="KSU32" s="74"/>
      <c r="KSV32" s="85"/>
      <c r="KSW32" s="74"/>
      <c r="KSX32" s="74"/>
      <c r="KSY32" s="85"/>
      <c r="KSZ32" s="74"/>
      <c r="KTA32" s="74"/>
      <c r="KTB32" s="85"/>
      <c r="KTC32" s="74"/>
      <c r="KTD32" s="74"/>
      <c r="KTE32" s="85"/>
      <c r="KTF32" s="80"/>
      <c r="KTG32" s="80"/>
      <c r="KTH32" s="85"/>
      <c r="KTI32" s="77"/>
      <c r="KTJ32" s="74"/>
      <c r="KTK32" s="74"/>
      <c r="KTL32" s="85"/>
      <c r="KTM32" s="74"/>
      <c r="KTN32" s="74"/>
      <c r="KTO32" s="85"/>
      <c r="KTP32" s="74"/>
      <c r="KTQ32" s="74"/>
      <c r="KTR32" s="85"/>
      <c r="KTS32" s="74"/>
      <c r="KTT32" s="74"/>
      <c r="KTU32" s="85"/>
      <c r="KTV32" s="80"/>
      <c r="KTW32" s="80"/>
      <c r="KTX32" s="85"/>
      <c r="KTY32" s="77"/>
      <c r="KTZ32" s="74"/>
      <c r="KUA32" s="74"/>
      <c r="KUB32" s="85"/>
      <c r="KUC32" s="74"/>
      <c r="KUD32" s="74"/>
      <c r="KUE32" s="85"/>
      <c r="KUF32" s="74"/>
      <c r="KUG32" s="74"/>
      <c r="KUH32" s="85"/>
      <c r="KUI32" s="74"/>
      <c r="KUJ32" s="74"/>
      <c r="KUK32" s="85"/>
      <c r="KUL32" s="80"/>
      <c r="KUM32" s="80"/>
      <c r="KUN32" s="85"/>
      <c r="KUO32" s="77"/>
      <c r="KUP32" s="74"/>
      <c r="KUQ32" s="74"/>
      <c r="KUR32" s="85"/>
      <c r="KUS32" s="74"/>
      <c r="KUT32" s="74"/>
      <c r="KUU32" s="85"/>
      <c r="KUV32" s="74"/>
      <c r="KUW32" s="74"/>
      <c r="KUX32" s="85"/>
      <c r="KUY32" s="74"/>
      <c r="KUZ32" s="74"/>
      <c r="KVA32" s="85"/>
      <c r="KVB32" s="80"/>
      <c r="KVC32" s="80"/>
      <c r="KVD32" s="85"/>
      <c r="KVE32" s="77"/>
      <c r="KVF32" s="74"/>
      <c r="KVG32" s="74"/>
      <c r="KVH32" s="85"/>
      <c r="KVI32" s="74"/>
      <c r="KVJ32" s="74"/>
      <c r="KVK32" s="85"/>
      <c r="KVL32" s="74"/>
      <c r="KVM32" s="74"/>
      <c r="KVN32" s="85"/>
      <c r="KVO32" s="74"/>
      <c r="KVP32" s="74"/>
      <c r="KVQ32" s="85"/>
      <c r="KVR32" s="80"/>
      <c r="KVS32" s="80"/>
      <c r="KVT32" s="85"/>
      <c r="KVU32" s="77"/>
      <c r="KVV32" s="74"/>
      <c r="KVW32" s="74"/>
      <c r="KVX32" s="85"/>
      <c r="KVY32" s="74"/>
      <c r="KVZ32" s="74"/>
      <c r="KWA32" s="85"/>
      <c r="KWB32" s="74"/>
      <c r="KWC32" s="74"/>
      <c r="KWD32" s="85"/>
      <c r="KWE32" s="74"/>
      <c r="KWF32" s="74"/>
      <c r="KWG32" s="85"/>
      <c r="KWH32" s="80"/>
      <c r="KWI32" s="80"/>
      <c r="KWJ32" s="85"/>
      <c r="KWK32" s="77"/>
      <c r="KWL32" s="74"/>
      <c r="KWM32" s="74"/>
      <c r="KWN32" s="85"/>
      <c r="KWO32" s="74"/>
      <c r="KWP32" s="74"/>
      <c r="KWQ32" s="85"/>
      <c r="KWR32" s="74"/>
      <c r="KWS32" s="74"/>
      <c r="KWT32" s="85"/>
      <c r="KWU32" s="74"/>
      <c r="KWV32" s="74"/>
      <c r="KWW32" s="85"/>
      <c r="KWX32" s="80"/>
      <c r="KWY32" s="80"/>
      <c r="KWZ32" s="85"/>
      <c r="KXA32" s="77"/>
      <c r="KXB32" s="74"/>
      <c r="KXC32" s="74"/>
      <c r="KXD32" s="85"/>
      <c r="KXE32" s="74"/>
      <c r="KXF32" s="74"/>
      <c r="KXG32" s="85"/>
      <c r="KXH32" s="74"/>
      <c r="KXI32" s="74"/>
      <c r="KXJ32" s="85"/>
      <c r="KXK32" s="74"/>
      <c r="KXL32" s="74"/>
      <c r="KXM32" s="85"/>
      <c r="KXN32" s="80"/>
      <c r="KXO32" s="80"/>
      <c r="KXP32" s="85"/>
      <c r="KXQ32" s="77"/>
      <c r="KXR32" s="74"/>
      <c r="KXS32" s="74"/>
      <c r="KXT32" s="85"/>
      <c r="KXU32" s="74"/>
      <c r="KXV32" s="74"/>
      <c r="KXW32" s="85"/>
      <c r="KXX32" s="74"/>
      <c r="KXY32" s="74"/>
      <c r="KXZ32" s="85"/>
      <c r="KYA32" s="74"/>
      <c r="KYB32" s="74"/>
      <c r="KYC32" s="85"/>
      <c r="KYD32" s="80"/>
      <c r="KYE32" s="80"/>
      <c r="KYF32" s="85"/>
      <c r="KYG32" s="77"/>
      <c r="KYH32" s="74"/>
      <c r="KYI32" s="74"/>
      <c r="KYJ32" s="85"/>
      <c r="KYK32" s="74"/>
      <c r="KYL32" s="74"/>
      <c r="KYM32" s="85"/>
      <c r="KYN32" s="74"/>
      <c r="KYO32" s="74"/>
      <c r="KYP32" s="85"/>
      <c r="KYQ32" s="74"/>
      <c r="KYR32" s="74"/>
      <c r="KYS32" s="85"/>
      <c r="KYT32" s="80"/>
      <c r="KYU32" s="80"/>
      <c r="KYV32" s="85"/>
      <c r="KYW32" s="77"/>
      <c r="KYX32" s="74"/>
      <c r="KYY32" s="74"/>
      <c r="KYZ32" s="85"/>
      <c r="KZA32" s="74"/>
      <c r="KZB32" s="74"/>
      <c r="KZC32" s="85"/>
      <c r="KZD32" s="74"/>
      <c r="KZE32" s="74"/>
      <c r="KZF32" s="85"/>
      <c r="KZG32" s="74"/>
      <c r="KZH32" s="74"/>
      <c r="KZI32" s="85"/>
      <c r="KZJ32" s="80"/>
      <c r="KZK32" s="80"/>
      <c r="KZL32" s="85"/>
      <c r="KZM32" s="77"/>
      <c r="KZN32" s="74"/>
      <c r="KZO32" s="74"/>
      <c r="KZP32" s="85"/>
      <c r="KZQ32" s="74"/>
      <c r="KZR32" s="74"/>
      <c r="KZS32" s="85"/>
      <c r="KZT32" s="74"/>
      <c r="KZU32" s="74"/>
      <c r="KZV32" s="85"/>
      <c r="KZW32" s="74"/>
      <c r="KZX32" s="74"/>
      <c r="KZY32" s="85"/>
      <c r="KZZ32" s="80"/>
      <c r="LAA32" s="80"/>
      <c r="LAB32" s="85"/>
      <c r="LAC32" s="77"/>
      <c r="LAD32" s="74"/>
      <c r="LAE32" s="74"/>
      <c r="LAF32" s="85"/>
      <c r="LAG32" s="74"/>
      <c r="LAH32" s="74"/>
      <c r="LAI32" s="85"/>
      <c r="LAJ32" s="74"/>
      <c r="LAK32" s="74"/>
      <c r="LAL32" s="85"/>
      <c r="LAM32" s="74"/>
      <c r="LAN32" s="74"/>
      <c r="LAO32" s="85"/>
      <c r="LAP32" s="80"/>
      <c r="LAQ32" s="80"/>
      <c r="LAR32" s="85"/>
      <c r="LAS32" s="77"/>
      <c r="LAT32" s="74"/>
      <c r="LAU32" s="74"/>
      <c r="LAV32" s="85"/>
      <c r="LAW32" s="74"/>
      <c r="LAX32" s="74"/>
      <c r="LAY32" s="85"/>
      <c r="LAZ32" s="74"/>
      <c r="LBA32" s="74"/>
      <c r="LBB32" s="85"/>
      <c r="LBC32" s="74"/>
      <c r="LBD32" s="74"/>
      <c r="LBE32" s="85"/>
      <c r="LBF32" s="80"/>
      <c r="LBG32" s="80"/>
      <c r="LBH32" s="85"/>
      <c r="LBI32" s="77"/>
      <c r="LBJ32" s="74"/>
      <c r="LBK32" s="74"/>
      <c r="LBL32" s="85"/>
      <c r="LBM32" s="74"/>
      <c r="LBN32" s="74"/>
      <c r="LBO32" s="85"/>
      <c r="LBP32" s="74"/>
      <c r="LBQ32" s="74"/>
      <c r="LBR32" s="85"/>
      <c r="LBS32" s="74"/>
      <c r="LBT32" s="74"/>
      <c r="LBU32" s="85"/>
      <c r="LBV32" s="80"/>
      <c r="LBW32" s="80"/>
      <c r="LBX32" s="85"/>
      <c r="LBY32" s="77"/>
      <c r="LBZ32" s="74"/>
      <c r="LCA32" s="74"/>
      <c r="LCB32" s="85"/>
      <c r="LCC32" s="74"/>
      <c r="LCD32" s="74"/>
      <c r="LCE32" s="85"/>
      <c r="LCF32" s="74"/>
      <c r="LCG32" s="74"/>
      <c r="LCH32" s="85"/>
      <c r="LCI32" s="74"/>
      <c r="LCJ32" s="74"/>
      <c r="LCK32" s="85"/>
      <c r="LCL32" s="80"/>
      <c r="LCM32" s="80"/>
      <c r="LCN32" s="85"/>
      <c r="LCO32" s="77"/>
      <c r="LCP32" s="74"/>
      <c r="LCQ32" s="74"/>
      <c r="LCR32" s="85"/>
      <c r="LCS32" s="74"/>
      <c r="LCT32" s="74"/>
      <c r="LCU32" s="85"/>
      <c r="LCV32" s="74"/>
      <c r="LCW32" s="74"/>
      <c r="LCX32" s="85"/>
      <c r="LCY32" s="74"/>
      <c r="LCZ32" s="74"/>
      <c r="LDA32" s="85"/>
      <c r="LDB32" s="80"/>
      <c r="LDC32" s="80"/>
      <c r="LDD32" s="85"/>
      <c r="LDE32" s="77"/>
      <c r="LDF32" s="74"/>
      <c r="LDG32" s="74"/>
      <c r="LDH32" s="85"/>
      <c r="LDI32" s="74"/>
      <c r="LDJ32" s="74"/>
      <c r="LDK32" s="85"/>
      <c r="LDL32" s="74"/>
      <c r="LDM32" s="74"/>
      <c r="LDN32" s="85"/>
      <c r="LDO32" s="74"/>
      <c r="LDP32" s="74"/>
      <c r="LDQ32" s="85"/>
      <c r="LDR32" s="80"/>
      <c r="LDS32" s="80"/>
      <c r="LDT32" s="85"/>
      <c r="LDU32" s="77"/>
      <c r="LDV32" s="74"/>
      <c r="LDW32" s="74"/>
      <c r="LDX32" s="85"/>
      <c r="LDY32" s="74"/>
      <c r="LDZ32" s="74"/>
      <c r="LEA32" s="85"/>
      <c r="LEB32" s="74"/>
      <c r="LEC32" s="74"/>
      <c r="LED32" s="85"/>
      <c r="LEE32" s="74"/>
      <c r="LEF32" s="74"/>
      <c r="LEG32" s="85"/>
      <c r="LEH32" s="80"/>
      <c r="LEI32" s="80"/>
      <c r="LEJ32" s="85"/>
      <c r="LEK32" s="77"/>
      <c r="LEL32" s="74"/>
      <c r="LEM32" s="74"/>
      <c r="LEN32" s="85"/>
      <c r="LEO32" s="74"/>
      <c r="LEP32" s="74"/>
      <c r="LEQ32" s="85"/>
      <c r="LER32" s="74"/>
      <c r="LES32" s="74"/>
      <c r="LET32" s="85"/>
      <c r="LEU32" s="74"/>
      <c r="LEV32" s="74"/>
      <c r="LEW32" s="85"/>
      <c r="LEX32" s="80"/>
      <c r="LEY32" s="80"/>
      <c r="LEZ32" s="85"/>
      <c r="LFA32" s="77"/>
      <c r="LFB32" s="74"/>
      <c r="LFC32" s="74"/>
      <c r="LFD32" s="85"/>
      <c r="LFE32" s="74"/>
      <c r="LFF32" s="74"/>
      <c r="LFG32" s="85"/>
      <c r="LFH32" s="74"/>
      <c r="LFI32" s="74"/>
      <c r="LFJ32" s="85"/>
      <c r="LFK32" s="74"/>
      <c r="LFL32" s="74"/>
      <c r="LFM32" s="85"/>
      <c r="LFN32" s="80"/>
      <c r="LFO32" s="80"/>
      <c r="LFP32" s="85"/>
      <c r="LFQ32" s="77"/>
      <c r="LFR32" s="74"/>
      <c r="LFS32" s="74"/>
      <c r="LFT32" s="85"/>
      <c r="LFU32" s="74"/>
      <c r="LFV32" s="74"/>
      <c r="LFW32" s="85"/>
      <c r="LFX32" s="74"/>
      <c r="LFY32" s="74"/>
      <c r="LFZ32" s="85"/>
      <c r="LGA32" s="74"/>
      <c r="LGB32" s="74"/>
      <c r="LGC32" s="85"/>
      <c r="LGD32" s="80"/>
      <c r="LGE32" s="80"/>
      <c r="LGF32" s="85"/>
      <c r="LGG32" s="77"/>
      <c r="LGH32" s="74"/>
      <c r="LGI32" s="74"/>
      <c r="LGJ32" s="85"/>
      <c r="LGK32" s="74"/>
      <c r="LGL32" s="74"/>
      <c r="LGM32" s="85"/>
      <c r="LGN32" s="74"/>
      <c r="LGO32" s="74"/>
      <c r="LGP32" s="85"/>
      <c r="LGQ32" s="74"/>
      <c r="LGR32" s="74"/>
      <c r="LGS32" s="85"/>
      <c r="LGT32" s="80"/>
      <c r="LGU32" s="80"/>
      <c r="LGV32" s="85"/>
      <c r="LGW32" s="77"/>
      <c r="LGX32" s="74"/>
      <c r="LGY32" s="74"/>
      <c r="LGZ32" s="85"/>
      <c r="LHA32" s="74"/>
      <c r="LHB32" s="74"/>
      <c r="LHC32" s="85"/>
      <c r="LHD32" s="74"/>
      <c r="LHE32" s="74"/>
      <c r="LHF32" s="85"/>
      <c r="LHG32" s="74"/>
      <c r="LHH32" s="74"/>
      <c r="LHI32" s="85"/>
      <c r="LHJ32" s="80"/>
      <c r="LHK32" s="80"/>
      <c r="LHL32" s="85"/>
      <c r="LHM32" s="77"/>
      <c r="LHN32" s="74"/>
      <c r="LHO32" s="74"/>
      <c r="LHP32" s="85"/>
      <c r="LHQ32" s="74"/>
      <c r="LHR32" s="74"/>
      <c r="LHS32" s="85"/>
      <c r="LHT32" s="74"/>
      <c r="LHU32" s="74"/>
      <c r="LHV32" s="85"/>
      <c r="LHW32" s="74"/>
      <c r="LHX32" s="74"/>
      <c r="LHY32" s="85"/>
      <c r="LHZ32" s="80"/>
      <c r="LIA32" s="80"/>
      <c r="LIB32" s="85"/>
      <c r="LIC32" s="77"/>
      <c r="LID32" s="74"/>
      <c r="LIE32" s="74"/>
      <c r="LIF32" s="85"/>
      <c r="LIG32" s="74"/>
      <c r="LIH32" s="74"/>
      <c r="LII32" s="85"/>
      <c r="LIJ32" s="74"/>
      <c r="LIK32" s="74"/>
      <c r="LIL32" s="85"/>
      <c r="LIM32" s="74"/>
      <c r="LIN32" s="74"/>
      <c r="LIO32" s="85"/>
      <c r="LIP32" s="80"/>
      <c r="LIQ32" s="80"/>
      <c r="LIR32" s="85"/>
      <c r="LIS32" s="77"/>
      <c r="LIT32" s="74"/>
      <c r="LIU32" s="74"/>
      <c r="LIV32" s="85"/>
      <c r="LIW32" s="74"/>
      <c r="LIX32" s="74"/>
      <c r="LIY32" s="85"/>
      <c r="LIZ32" s="74"/>
      <c r="LJA32" s="74"/>
      <c r="LJB32" s="85"/>
      <c r="LJC32" s="74"/>
      <c r="LJD32" s="74"/>
      <c r="LJE32" s="85"/>
      <c r="LJF32" s="80"/>
      <c r="LJG32" s="80"/>
      <c r="LJH32" s="85"/>
      <c r="LJI32" s="77"/>
      <c r="LJJ32" s="74"/>
      <c r="LJK32" s="74"/>
      <c r="LJL32" s="85"/>
      <c r="LJM32" s="74"/>
      <c r="LJN32" s="74"/>
      <c r="LJO32" s="85"/>
      <c r="LJP32" s="74"/>
      <c r="LJQ32" s="74"/>
      <c r="LJR32" s="85"/>
      <c r="LJS32" s="74"/>
      <c r="LJT32" s="74"/>
      <c r="LJU32" s="85"/>
      <c r="LJV32" s="80"/>
      <c r="LJW32" s="80"/>
      <c r="LJX32" s="85"/>
      <c r="LJY32" s="77"/>
      <c r="LJZ32" s="74"/>
      <c r="LKA32" s="74"/>
      <c r="LKB32" s="85"/>
      <c r="LKC32" s="74"/>
      <c r="LKD32" s="74"/>
      <c r="LKE32" s="85"/>
      <c r="LKF32" s="74"/>
      <c r="LKG32" s="74"/>
      <c r="LKH32" s="85"/>
      <c r="LKI32" s="74"/>
      <c r="LKJ32" s="74"/>
      <c r="LKK32" s="85"/>
      <c r="LKL32" s="80"/>
      <c r="LKM32" s="80"/>
      <c r="LKN32" s="85"/>
      <c r="LKO32" s="77"/>
      <c r="LKP32" s="74"/>
      <c r="LKQ32" s="74"/>
      <c r="LKR32" s="85"/>
      <c r="LKS32" s="74"/>
      <c r="LKT32" s="74"/>
      <c r="LKU32" s="85"/>
      <c r="LKV32" s="74"/>
      <c r="LKW32" s="74"/>
      <c r="LKX32" s="85"/>
      <c r="LKY32" s="74"/>
      <c r="LKZ32" s="74"/>
      <c r="LLA32" s="85"/>
      <c r="LLB32" s="80"/>
      <c r="LLC32" s="80"/>
      <c r="LLD32" s="85"/>
      <c r="LLE32" s="77"/>
      <c r="LLF32" s="74"/>
      <c r="LLG32" s="74"/>
      <c r="LLH32" s="85"/>
      <c r="LLI32" s="74"/>
      <c r="LLJ32" s="74"/>
      <c r="LLK32" s="85"/>
      <c r="LLL32" s="74"/>
      <c r="LLM32" s="74"/>
      <c r="LLN32" s="85"/>
      <c r="LLO32" s="74"/>
      <c r="LLP32" s="74"/>
      <c r="LLQ32" s="85"/>
      <c r="LLR32" s="80"/>
      <c r="LLS32" s="80"/>
      <c r="LLT32" s="85"/>
      <c r="LLU32" s="77"/>
      <c r="LLV32" s="74"/>
      <c r="LLW32" s="74"/>
      <c r="LLX32" s="85"/>
      <c r="LLY32" s="74"/>
      <c r="LLZ32" s="74"/>
      <c r="LMA32" s="85"/>
      <c r="LMB32" s="74"/>
      <c r="LMC32" s="74"/>
      <c r="LMD32" s="85"/>
      <c r="LME32" s="74"/>
      <c r="LMF32" s="74"/>
      <c r="LMG32" s="85"/>
      <c r="LMH32" s="80"/>
      <c r="LMI32" s="80"/>
      <c r="LMJ32" s="85"/>
      <c r="LMK32" s="77"/>
      <c r="LML32" s="74"/>
      <c r="LMM32" s="74"/>
      <c r="LMN32" s="85"/>
      <c r="LMO32" s="74"/>
      <c r="LMP32" s="74"/>
      <c r="LMQ32" s="85"/>
      <c r="LMR32" s="74"/>
      <c r="LMS32" s="74"/>
      <c r="LMT32" s="85"/>
      <c r="LMU32" s="74"/>
      <c r="LMV32" s="74"/>
      <c r="LMW32" s="85"/>
      <c r="LMX32" s="80"/>
      <c r="LMY32" s="80"/>
      <c r="LMZ32" s="85"/>
      <c r="LNA32" s="77"/>
      <c r="LNB32" s="74"/>
      <c r="LNC32" s="74"/>
      <c r="LND32" s="85"/>
      <c r="LNE32" s="74"/>
      <c r="LNF32" s="74"/>
      <c r="LNG32" s="85"/>
      <c r="LNH32" s="74"/>
      <c r="LNI32" s="74"/>
      <c r="LNJ32" s="85"/>
      <c r="LNK32" s="74"/>
      <c r="LNL32" s="74"/>
      <c r="LNM32" s="85"/>
      <c r="LNN32" s="80"/>
      <c r="LNO32" s="80"/>
      <c r="LNP32" s="85"/>
      <c r="LNQ32" s="77"/>
      <c r="LNR32" s="74"/>
      <c r="LNS32" s="74"/>
      <c r="LNT32" s="85"/>
      <c r="LNU32" s="74"/>
      <c r="LNV32" s="74"/>
      <c r="LNW32" s="85"/>
      <c r="LNX32" s="74"/>
      <c r="LNY32" s="74"/>
      <c r="LNZ32" s="85"/>
      <c r="LOA32" s="74"/>
      <c r="LOB32" s="74"/>
      <c r="LOC32" s="85"/>
      <c r="LOD32" s="80"/>
      <c r="LOE32" s="80"/>
      <c r="LOF32" s="85"/>
      <c r="LOG32" s="77"/>
      <c r="LOH32" s="74"/>
      <c r="LOI32" s="74"/>
      <c r="LOJ32" s="85"/>
      <c r="LOK32" s="74"/>
      <c r="LOL32" s="74"/>
      <c r="LOM32" s="85"/>
      <c r="LON32" s="74"/>
      <c r="LOO32" s="74"/>
      <c r="LOP32" s="85"/>
      <c r="LOQ32" s="74"/>
      <c r="LOR32" s="74"/>
      <c r="LOS32" s="85"/>
      <c r="LOT32" s="80"/>
      <c r="LOU32" s="80"/>
      <c r="LOV32" s="85"/>
      <c r="LOW32" s="77"/>
      <c r="LOX32" s="74"/>
      <c r="LOY32" s="74"/>
      <c r="LOZ32" s="85"/>
      <c r="LPA32" s="74"/>
      <c r="LPB32" s="74"/>
      <c r="LPC32" s="85"/>
      <c r="LPD32" s="74"/>
      <c r="LPE32" s="74"/>
      <c r="LPF32" s="85"/>
      <c r="LPG32" s="74"/>
      <c r="LPH32" s="74"/>
      <c r="LPI32" s="85"/>
      <c r="LPJ32" s="80"/>
      <c r="LPK32" s="80"/>
      <c r="LPL32" s="85"/>
      <c r="LPM32" s="77"/>
      <c r="LPN32" s="74"/>
      <c r="LPO32" s="74"/>
      <c r="LPP32" s="85"/>
      <c r="LPQ32" s="74"/>
      <c r="LPR32" s="74"/>
      <c r="LPS32" s="85"/>
      <c r="LPT32" s="74"/>
      <c r="LPU32" s="74"/>
      <c r="LPV32" s="85"/>
      <c r="LPW32" s="74"/>
      <c r="LPX32" s="74"/>
      <c r="LPY32" s="85"/>
      <c r="LPZ32" s="80"/>
      <c r="LQA32" s="80"/>
      <c r="LQB32" s="85"/>
      <c r="LQC32" s="77"/>
      <c r="LQD32" s="74"/>
      <c r="LQE32" s="74"/>
      <c r="LQF32" s="85"/>
      <c r="LQG32" s="74"/>
      <c r="LQH32" s="74"/>
      <c r="LQI32" s="85"/>
      <c r="LQJ32" s="74"/>
      <c r="LQK32" s="74"/>
      <c r="LQL32" s="85"/>
      <c r="LQM32" s="74"/>
      <c r="LQN32" s="74"/>
      <c r="LQO32" s="85"/>
      <c r="LQP32" s="80"/>
      <c r="LQQ32" s="80"/>
      <c r="LQR32" s="85"/>
      <c r="LQS32" s="77"/>
      <c r="LQT32" s="74"/>
      <c r="LQU32" s="74"/>
      <c r="LQV32" s="85"/>
      <c r="LQW32" s="74"/>
      <c r="LQX32" s="74"/>
      <c r="LQY32" s="85"/>
      <c r="LQZ32" s="74"/>
      <c r="LRA32" s="74"/>
      <c r="LRB32" s="85"/>
      <c r="LRC32" s="74"/>
      <c r="LRD32" s="74"/>
      <c r="LRE32" s="85"/>
      <c r="LRF32" s="80"/>
      <c r="LRG32" s="80"/>
      <c r="LRH32" s="85"/>
      <c r="LRI32" s="77"/>
      <c r="LRJ32" s="74"/>
      <c r="LRK32" s="74"/>
      <c r="LRL32" s="85"/>
      <c r="LRM32" s="74"/>
      <c r="LRN32" s="74"/>
      <c r="LRO32" s="85"/>
      <c r="LRP32" s="74"/>
      <c r="LRQ32" s="74"/>
      <c r="LRR32" s="85"/>
      <c r="LRS32" s="74"/>
      <c r="LRT32" s="74"/>
      <c r="LRU32" s="85"/>
      <c r="LRV32" s="80"/>
      <c r="LRW32" s="80"/>
      <c r="LRX32" s="85"/>
      <c r="LRY32" s="77"/>
      <c r="LRZ32" s="74"/>
      <c r="LSA32" s="74"/>
      <c r="LSB32" s="85"/>
      <c r="LSC32" s="74"/>
      <c r="LSD32" s="74"/>
      <c r="LSE32" s="85"/>
      <c r="LSF32" s="74"/>
      <c r="LSG32" s="74"/>
      <c r="LSH32" s="85"/>
      <c r="LSI32" s="74"/>
      <c r="LSJ32" s="74"/>
      <c r="LSK32" s="85"/>
      <c r="LSL32" s="80"/>
      <c r="LSM32" s="80"/>
      <c r="LSN32" s="85"/>
      <c r="LSO32" s="77"/>
      <c r="LSP32" s="74"/>
      <c r="LSQ32" s="74"/>
      <c r="LSR32" s="85"/>
      <c r="LSS32" s="74"/>
      <c r="LST32" s="74"/>
      <c r="LSU32" s="85"/>
      <c r="LSV32" s="74"/>
      <c r="LSW32" s="74"/>
      <c r="LSX32" s="85"/>
      <c r="LSY32" s="74"/>
      <c r="LSZ32" s="74"/>
      <c r="LTA32" s="85"/>
      <c r="LTB32" s="80"/>
      <c r="LTC32" s="80"/>
      <c r="LTD32" s="85"/>
      <c r="LTE32" s="77"/>
      <c r="LTF32" s="74"/>
      <c r="LTG32" s="74"/>
      <c r="LTH32" s="85"/>
      <c r="LTI32" s="74"/>
      <c r="LTJ32" s="74"/>
      <c r="LTK32" s="85"/>
      <c r="LTL32" s="74"/>
      <c r="LTM32" s="74"/>
      <c r="LTN32" s="85"/>
      <c r="LTO32" s="74"/>
      <c r="LTP32" s="74"/>
      <c r="LTQ32" s="85"/>
      <c r="LTR32" s="80"/>
      <c r="LTS32" s="80"/>
      <c r="LTT32" s="85"/>
      <c r="LTU32" s="77"/>
      <c r="LTV32" s="74"/>
      <c r="LTW32" s="74"/>
      <c r="LTX32" s="85"/>
      <c r="LTY32" s="74"/>
      <c r="LTZ32" s="74"/>
      <c r="LUA32" s="85"/>
      <c r="LUB32" s="74"/>
      <c r="LUC32" s="74"/>
      <c r="LUD32" s="85"/>
      <c r="LUE32" s="74"/>
      <c r="LUF32" s="74"/>
      <c r="LUG32" s="85"/>
      <c r="LUH32" s="80"/>
      <c r="LUI32" s="80"/>
      <c r="LUJ32" s="85"/>
      <c r="LUK32" s="77"/>
      <c r="LUL32" s="74"/>
      <c r="LUM32" s="74"/>
      <c r="LUN32" s="85"/>
      <c r="LUO32" s="74"/>
      <c r="LUP32" s="74"/>
      <c r="LUQ32" s="85"/>
      <c r="LUR32" s="74"/>
      <c r="LUS32" s="74"/>
      <c r="LUT32" s="85"/>
      <c r="LUU32" s="74"/>
      <c r="LUV32" s="74"/>
      <c r="LUW32" s="85"/>
      <c r="LUX32" s="80"/>
      <c r="LUY32" s="80"/>
      <c r="LUZ32" s="85"/>
      <c r="LVA32" s="77"/>
      <c r="LVB32" s="74"/>
      <c r="LVC32" s="74"/>
      <c r="LVD32" s="85"/>
      <c r="LVE32" s="74"/>
      <c r="LVF32" s="74"/>
      <c r="LVG32" s="85"/>
      <c r="LVH32" s="74"/>
      <c r="LVI32" s="74"/>
      <c r="LVJ32" s="85"/>
      <c r="LVK32" s="74"/>
      <c r="LVL32" s="74"/>
      <c r="LVM32" s="85"/>
      <c r="LVN32" s="80"/>
      <c r="LVO32" s="80"/>
      <c r="LVP32" s="85"/>
      <c r="LVQ32" s="77"/>
      <c r="LVR32" s="74"/>
      <c r="LVS32" s="74"/>
      <c r="LVT32" s="85"/>
      <c r="LVU32" s="74"/>
      <c r="LVV32" s="74"/>
      <c r="LVW32" s="85"/>
      <c r="LVX32" s="74"/>
      <c r="LVY32" s="74"/>
      <c r="LVZ32" s="85"/>
      <c r="LWA32" s="74"/>
      <c r="LWB32" s="74"/>
      <c r="LWC32" s="85"/>
      <c r="LWD32" s="80"/>
      <c r="LWE32" s="80"/>
      <c r="LWF32" s="85"/>
      <c r="LWG32" s="77"/>
      <c r="LWH32" s="74"/>
      <c r="LWI32" s="74"/>
      <c r="LWJ32" s="85"/>
      <c r="LWK32" s="74"/>
      <c r="LWL32" s="74"/>
      <c r="LWM32" s="85"/>
      <c r="LWN32" s="74"/>
      <c r="LWO32" s="74"/>
      <c r="LWP32" s="85"/>
      <c r="LWQ32" s="74"/>
      <c r="LWR32" s="74"/>
      <c r="LWS32" s="85"/>
      <c r="LWT32" s="80"/>
      <c r="LWU32" s="80"/>
      <c r="LWV32" s="85"/>
      <c r="LWW32" s="77"/>
      <c r="LWX32" s="74"/>
      <c r="LWY32" s="74"/>
      <c r="LWZ32" s="85"/>
      <c r="LXA32" s="74"/>
      <c r="LXB32" s="74"/>
      <c r="LXC32" s="85"/>
      <c r="LXD32" s="74"/>
      <c r="LXE32" s="74"/>
      <c r="LXF32" s="85"/>
      <c r="LXG32" s="74"/>
      <c r="LXH32" s="74"/>
      <c r="LXI32" s="85"/>
      <c r="LXJ32" s="80"/>
      <c r="LXK32" s="80"/>
      <c r="LXL32" s="85"/>
      <c r="LXM32" s="77"/>
      <c r="LXN32" s="74"/>
      <c r="LXO32" s="74"/>
      <c r="LXP32" s="85"/>
      <c r="LXQ32" s="74"/>
      <c r="LXR32" s="74"/>
      <c r="LXS32" s="85"/>
      <c r="LXT32" s="74"/>
      <c r="LXU32" s="74"/>
      <c r="LXV32" s="85"/>
      <c r="LXW32" s="74"/>
      <c r="LXX32" s="74"/>
      <c r="LXY32" s="85"/>
      <c r="LXZ32" s="80"/>
      <c r="LYA32" s="80"/>
      <c r="LYB32" s="85"/>
      <c r="LYC32" s="77"/>
      <c r="LYD32" s="74"/>
      <c r="LYE32" s="74"/>
      <c r="LYF32" s="85"/>
      <c r="LYG32" s="74"/>
      <c r="LYH32" s="74"/>
      <c r="LYI32" s="85"/>
      <c r="LYJ32" s="74"/>
      <c r="LYK32" s="74"/>
      <c r="LYL32" s="85"/>
      <c r="LYM32" s="74"/>
      <c r="LYN32" s="74"/>
      <c r="LYO32" s="85"/>
      <c r="LYP32" s="80"/>
      <c r="LYQ32" s="80"/>
      <c r="LYR32" s="85"/>
      <c r="LYS32" s="77"/>
      <c r="LYT32" s="74"/>
      <c r="LYU32" s="74"/>
      <c r="LYV32" s="85"/>
      <c r="LYW32" s="74"/>
      <c r="LYX32" s="74"/>
      <c r="LYY32" s="85"/>
      <c r="LYZ32" s="74"/>
      <c r="LZA32" s="74"/>
      <c r="LZB32" s="85"/>
      <c r="LZC32" s="74"/>
      <c r="LZD32" s="74"/>
      <c r="LZE32" s="85"/>
      <c r="LZF32" s="80"/>
      <c r="LZG32" s="80"/>
      <c r="LZH32" s="85"/>
      <c r="LZI32" s="77"/>
      <c r="LZJ32" s="74"/>
      <c r="LZK32" s="74"/>
      <c r="LZL32" s="85"/>
      <c r="LZM32" s="74"/>
      <c r="LZN32" s="74"/>
      <c r="LZO32" s="85"/>
      <c r="LZP32" s="74"/>
      <c r="LZQ32" s="74"/>
      <c r="LZR32" s="85"/>
      <c r="LZS32" s="74"/>
      <c r="LZT32" s="74"/>
      <c r="LZU32" s="85"/>
      <c r="LZV32" s="80"/>
      <c r="LZW32" s="80"/>
      <c r="LZX32" s="85"/>
      <c r="LZY32" s="77"/>
      <c r="LZZ32" s="74"/>
      <c r="MAA32" s="74"/>
      <c r="MAB32" s="85"/>
      <c r="MAC32" s="74"/>
      <c r="MAD32" s="74"/>
      <c r="MAE32" s="85"/>
      <c r="MAF32" s="74"/>
      <c r="MAG32" s="74"/>
      <c r="MAH32" s="85"/>
      <c r="MAI32" s="74"/>
      <c r="MAJ32" s="74"/>
      <c r="MAK32" s="85"/>
      <c r="MAL32" s="80"/>
      <c r="MAM32" s="80"/>
      <c r="MAN32" s="85"/>
      <c r="MAO32" s="77"/>
      <c r="MAP32" s="74"/>
      <c r="MAQ32" s="74"/>
      <c r="MAR32" s="85"/>
      <c r="MAS32" s="74"/>
      <c r="MAT32" s="74"/>
      <c r="MAU32" s="85"/>
      <c r="MAV32" s="74"/>
      <c r="MAW32" s="74"/>
      <c r="MAX32" s="85"/>
      <c r="MAY32" s="74"/>
      <c r="MAZ32" s="74"/>
      <c r="MBA32" s="85"/>
      <c r="MBB32" s="80"/>
      <c r="MBC32" s="80"/>
      <c r="MBD32" s="85"/>
      <c r="MBE32" s="77"/>
      <c r="MBF32" s="74"/>
      <c r="MBG32" s="74"/>
      <c r="MBH32" s="85"/>
      <c r="MBI32" s="74"/>
      <c r="MBJ32" s="74"/>
      <c r="MBK32" s="85"/>
      <c r="MBL32" s="74"/>
      <c r="MBM32" s="74"/>
      <c r="MBN32" s="85"/>
      <c r="MBO32" s="74"/>
      <c r="MBP32" s="74"/>
      <c r="MBQ32" s="85"/>
      <c r="MBR32" s="80"/>
      <c r="MBS32" s="80"/>
      <c r="MBT32" s="85"/>
      <c r="MBU32" s="77"/>
      <c r="MBV32" s="74"/>
      <c r="MBW32" s="74"/>
      <c r="MBX32" s="85"/>
      <c r="MBY32" s="74"/>
      <c r="MBZ32" s="74"/>
      <c r="MCA32" s="85"/>
      <c r="MCB32" s="74"/>
      <c r="MCC32" s="74"/>
      <c r="MCD32" s="85"/>
      <c r="MCE32" s="74"/>
      <c r="MCF32" s="74"/>
      <c r="MCG32" s="85"/>
      <c r="MCH32" s="80"/>
      <c r="MCI32" s="80"/>
      <c r="MCJ32" s="85"/>
      <c r="MCK32" s="77"/>
      <c r="MCL32" s="74"/>
      <c r="MCM32" s="74"/>
      <c r="MCN32" s="85"/>
      <c r="MCO32" s="74"/>
      <c r="MCP32" s="74"/>
      <c r="MCQ32" s="85"/>
      <c r="MCR32" s="74"/>
      <c r="MCS32" s="74"/>
      <c r="MCT32" s="85"/>
      <c r="MCU32" s="74"/>
      <c r="MCV32" s="74"/>
      <c r="MCW32" s="85"/>
      <c r="MCX32" s="80"/>
      <c r="MCY32" s="80"/>
      <c r="MCZ32" s="85"/>
      <c r="MDA32" s="77"/>
      <c r="MDB32" s="74"/>
      <c r="MDC32" s="74"/>
      <c r="MDD32" s="85"/>
      <c r="MDE32" s="74"/>
      <c r="MDF32" s="74"/>
      <c r="MDG32" s="85"/>
      <c r="MDH32" s="74"/>
      <c r="MDI32" s="74"/>
      <c r="MDJ32" s="85"/>
      <c r="MDK32" s="74"/>
      <c r="MDL32" s="74"/>
      <c r="MDM32" s="85"/>
      <c r="MDN32" s="80"/>
      <c r="MDO32" s="80"/>
      <c r="MDP32" s="85"/>
      <c r="MDQ32" s="77"/>
      <c r="MDR32" s="74"/>
      <c r="MDS32" s="74"/>
      <c r="MDT32" s="85"/>
      <c r="MDU32" s="74"/>
      <c r="MDV32" s="74"/>
      <c r="MDW32" s="85"/>
      <c r="MDX32" s="74"/>
      <c r="MDY32" s="74"/>
      <c r="MDZ32" s="85"/>
      <c r="MEA32" s="74"/>
      <c r="MEB32" s="74"/>
      <c r="MEC32" s="85"/>
      <c r="MED32" s="80"/>
      <c r="MEE32" s="80"/>
      <c r="MEF32" s="85"/>
      <c r="MEG32" s="77"/>
      <c r="MEH32" s="74"/>
      <c r="MEI32" s="74"/>
      <c r="MEJ32" s="85"/>
      <c r="MEK32" s="74"/>
      <c r="MEL32" s="74"/>
      <c r="MEM32" s="85"/>
      <c r="MEN32" s="74"/>
      <c r="MEO32" s="74"/>
      <c r="MEP32" s="85"/>
      <c r="MEQ32" s="74"/>
      <c r="MER32" s="74"/>
      <c r="MES32" s="85"/>
      <c r="MET32" s="80"/>
      <c r="MEU32" s="80"/>
      <c r="MEV32" s="85"/>
      <c r="MEW32" s="77"/>
      <c r="MEX32" s="74"/>
      <c r="MEY32" s="74"/>
      <c r="MEZ32" s="85"/>
      <c r="MFA32" s="74"/>
      <c r="MFB32" s="74"/>
      <c r="MFC32" s="85"/>
      <c r="MFD32" s="74"/>
      <c r="MFE32" s="74"/>
      <c r="MFF32" s="85"/>
      <c r="MFG32" s="74"/>
      <c r="MFH32" s="74"/>
      <c r="MFI32" s="85"/>
      <c r="MFJ32" s="80"/>
      <c r="MFK32" s="80"/>
      <c r="MFL32" s="85"/>
      <c r="MFM32" s="77"/>
      <c r="MFN32" s="74"/>
      <c r="MFO32" s="74"/>
      <c r="MFP32" s="85"/>
      <c r="MFQ32" s="74"/>
      <c r="MFR32" s="74"/>
      <c r="MFS32" s="85"/>
      <c r="MFT32" s="74"/>
      <c r="MFU32" s="74"/>
      <c r="MFV32" s="85"/>
      <c r="MFW32" s="74"/>
      <c r="MFX32" s="74"/>
      <c r="MFY32" s="85"/>
      <c r="MFZ32" s="80"/>
      <c r="MGA32" s="80"/>
      <c r="MGB32" s="85"/>
      <c r="MGC32" s="77"/>
      <c r="MGD32" s="74"/>
      <c r="MGE32" s="74"/>
      <c r="MGF32" s="85"/>
      <c r="MGG32" s="74"/>
      <c r="MGH32" s="74"/>
      <c r="MGI32" s="85"/>
      <c r="MGJ32" s="74"/>
      <c r="MGK32" s="74"/>
      <c r="MGL32" s="85"/>
      <c r="MGM32" s="74"/>
      <c r="MGN32" s="74"/>
      <c r="MGO32" s="85"/>
      <c r="MGP32" s="80"/>
      <c r="MGQ32" s="80"/>
      <c r="MGR32" s="85"/>
      <c r="MGS32" s="77"/>
      <c r="MGT32" s="74"/>
      <c r="MGU32" s="74"/>
      <c r="MGV32" s="85"/>
      <c r="MGW32" s="74"/>
      <c r="MGX32" s="74"/>
      <c r="MGY32" s="85"/>
      <c r="MGZ32" s="74"/>
      <c r="MHA32" s="74"/>
      <c r="MHB32" s="85"/>
      <c r="MHC32" s="74"/>
      <c r="MHD32" s="74"/>
      <c r="MHE32" s="85"/>
      <c r="MHF32" s="80"/>
      <c r="MHG32" s="80"/>
      <c r="MHH32" s="85"/>
      <c r="MHI32" s="77"/>
      <c r="MHJ32" s="74"/>
      <c r="MHK32" s="74"/>
      <c r="MHL32" s="85"/>
      <c r="MHM32" s="74"/>
      <c r="MHN32" s="74"/>
      <c r="MHO32" s="85"/>
      <c r="MHP32" s="74"/>
      <c r="MHQ32" s="74"/>
      <c r="MHR32" s="85"/>
      <c r="MHS32" s="74"/>
      <c r="MHT32" s="74"/>
      <c r="MHU32" s="85"/>
      <c r="MHV32" s="80"/>
      <c r="MHW32" s="80"/>
      <c r="MHX32" s="85"/>
      <c r="MHY32" s="77"/>
      <c r="MHZ32" s="74"/>
      <c r="MIA32" s="74"/>
      <c r="MIB32" s="85"/>
      <c r="MIC32" s="74"/>
      <c r="MID32" s="74"/>
      <c r="MIE32" s="85"/>
      <c r="MIF32" s="74"/>
      <c r="MIG32" s="74"/>
      <c r="MIH32" s="85"/>
      <c r="MII32" s="74"/>
      <c r="MIJ32" s="74"/>
      <c r="MIK32" s="85"/>
      <c r="MIL32" s="80"/>
      <c r="MIM32" s="80"/>
      <c r="MIN32" s="85"/>
      <c r="MIO32" s="77"/>
      <c r="MIP32" s="74"/>
      <c r="MIQ32" s="74"/>
      <c r="MIR32" s="85"/>
      <c r="MIS32" s="74"/>
      <c r="MIT32" s="74"/>
      <c r="MIU32" s="85"/>
      <c r="MIV32" s="74"/>
      <c r="MIW32" s="74"/>
      <c r="MIX32" s="85"/>
      <c r="MIY32" s="74"/>
      <c r="MIZ32" s="74"/>
      <c r="MJA32" s="85"/>
      <c r="MJB32" s="80"/>
      <c r="MJC32" s="80"/>
      <c r="MJD32" s="85"/>
      <c r="MJE32" s="77"/>
      <c r="MJF32" s="74"/>
      <c r="MJG32" s="74"/>
      <c r="MJH32" s="85"/>
      <c r="MJI32" s="74"/>
      <c r="MJJ32" s="74"/>
      <c r="MJK32" s="85"/>
      <c r="MJL32" s="74"/>
      <c r="MJM32" s="74"/>
      <c r="MJN32" s="85"/>
      <c r="MJO32" s="74"/>
      <c r="MJP32" s="74"/>
      <c r="MJQ32" s="85"/>
      <c r="MJR32" s="80"/>
      <c r="MJS32" s="80"/>
      <c r="MJT32" s="85"/>
      <c r="MJU32" s="77"/>
      <c r="MJV32" s="74"/>
      <c r="MJW32" s="74"/>
      <c r="MJX32" s="85"/>
      <c r="MJY32" s="74"/>
      <c r="MJZ32" s="74"/>
      <c r="MKA32" s="85"/>
      <c r="MKB32" s="74"/>
      <c r="MKC32" s="74"/>
      <c r="MKD32" s="85"/>
      <c r="MKE32" s="74"/>
      <c r="MKF32" s="74"/>
      <c r="MKG32" s="85"/>
      <c r="MKH32" s="80"/>
      <c r="MKI32" s="80"/>
      <c r="MKJ32" s="85"/>
      <c r="MKK32" s="77"/>
      <c r="MKL32" s="74"/>
      <c r="MKM32" s="74"/>
      <c r="MKN32" s="85"/>
      <c r="MKO32" s="74"/>
      <c r="MKP32" s="74"/>
      <c r="MKQ32" s="85"/>
      <c r="MKR32" s="74"/>
      <c r="MKS32" s="74"/>
      <c r="MKT32" s="85"/>
      <c r="MKU32" s="74"/>
      <c r="MKV32" s="74"/>
      <c r="MKW32" s="85"/>
      <c r="MKX32" s="80"/>
      <c r="MKY32" s="80"/>
      <c r="MKZ32" s="85"/>
      <c r="MLA32" s="77"/>
      <c r="MLB32" s="74"/>
      <c r="MLC32" s="74"/>
      <c r="MLD32" s="85"/>
      <c r="MLE32" s="74"/>
      <c r="MLF32" s="74"/>
      <c r="MLG32" s="85"/>
      <c r="MLH32" s="74"/>
      <c r="MLI32" s="74"/>
      <c r="MLJ32" s="85"/>
      <c r="MLK32" s="74"/>
      <c r="MLL32" s="74"/>
      <c r="MLM32" s="85"/>
      <c r="MLN32" s="80"/>
      <c r="MLO32" s="80"/>
      <c r="MLP32" s="85"/>
      <c r="MLQ32" s="77"/>
      <c r="MLR32" s="74"/>
      <c r="MLS32" s="74"/>
      <c r="MLT32" s="85"/>
      <c r="MLU32" s="74"/>
      <c r="MLV32" s="74"/>
      <c r="MLW32" s="85"/>
      <c r="MLX32" s="74"/>
      <c r="MLY32" s="74"/>
      <c r="MLZ32" s="85"/>
      <c r="MMA32" s="74"/>
      <c r="MMB32" s="74"/>
      <c r="MMC32" s="85"/>
      <c r="MMD32" s="80"/>
      <c r="MME32" s="80"/>
      <c r="MMF32" s="85"/>
      <c r="MMG32" s="77"/>
      <c r="MMH32" s="74"/>
      <c r="MMI32" s="74"/>
      <c r="MMJ32" s="85"/>
      <c r="MMK32" s="74"/>
      <c r="MML32" s="74"/>
      <c r="MMM32" s="85"/>
      <c r="MMN32" s="74"/>
      <c r="MMO32" s="74"/>
      <c r="MMP32" s="85"/>
      <c r="MMQ32" s="74"/>
      <c r="MMR32" s="74"/>
      <c r="MMS32" s="85"/>
      <c r="MMT32" s="80"/>
      <c r="MMU32" s="80"/>
      <c r="MMV32" s="85"/>
      <c r="MMW32" s="77"/>
      <c r="MMX32" s="74"/>
      <c r="MMY32" s="74"/>
      <c r="MMZ32" s="85"/>
      <c r="MNA32" s="74"/>
      <c r="MNB32" s="74"/>
      <c r="MNC32" s="85"/>
      <c r="MND32" s="74"/>
      <c r="MNE32" s="74"/>
      <c r="MNF32" s="85"/>
      <c r="MNG32" s="74"/>
      <c r="MNH32" s="74"/>
      <c r="MNI32" s="85"/>
      <c r="MNJ32" s="80"/>
      <c r="MNK32" s="80"/>
      <c r="MNL32" s="85"/>
      <c r="MNM32" s="77"/>
      <c r="MNN32" s="74"/>
      <c r="MNO32" s="74"/>
      <c r="MNP32" s="85"/>
      <c r="MNQ32" s="74"/>
      <c r="MNR32" s="74"/>
      <c r="MNS32" s="85"/>
      <c r="MNT32" s="74"/>
      <c r="MNU32" s="74"/>
      <c r="MNV32" s="85"/>
      <c r="MNW32" s="74"/>
      <c r="MNX32" s="74"/>
      <c r="MNY32" s="85"/>
      <c r="MNZ32" s="80"/>
      <c r="MOA32" s="80"/>
      <c r="MOB32" s="85"/>
      <c r="MOC32" s="77"/>
      <c r="MOD32" s="74"/>
      <c r="MOE32" s="74"/>
      <c r="MOF32" s="85"/>
      <c r="MOG32" s="74"/>
      <c r="MOH32" s="74"/>
      <c r="MOI32" s="85"/>
      <c r="MOJ32" s="74"/>
      <c r="MOK32" s="74"/>
      <c r="MOL32" s="85"/>
      <c r="MOM32" s="74"/>
      <c r="MON32" s="74"/>
      <c r="MOO32" s="85"/>
      <c r="MOP32" s="80"/>
      <c r="MOQ32" s="80"/>
      <c r="MOR32" s="85"/>
      <c r="MOS32" s="77"/>
      <c r="MOT32" s="74"/>
      <c r="MOU32" s="74"/>
      <c r="MOV32" s="85"/>
      <c r="MOW32" s="74"/>
      <c r="MOX32" s="74"/>
      <c r="MOY32" s="85"/>
      <c r="MOZ32" s="74"/>
      <c r="MPA32" s="74"/>
      <c r="MPB32" s="85"/>
      <c r="MPC32" s="74"/>
      <c r="MPD32" s="74"/>
      <c r="MPE32" s="85"/>
      <c r="MPF32" s="80"/>
      <c r="MPG32" s="80"/>
      <c r="MPH32" s="85"/>
      <c r="MPI32" s="77"/>
      <c r="MPJ32" s="74"/>
      <c r="MPK32" s="74"/>
      <c r="MPL32" s="85"/>
      <c r="MPM32" s="74"/>
      <c r="MPN32" s="74"/>
      <c r="MPO32" s="85"/>
      <c r="MPP32" s="74"/>
      <c r="MPQ32" s="74"/>
      <c r="MPR32" s="85"/>
      <c r="MPS32" s="74"/>
      <c r="MPT32" s="74"/>
      <c r="MPU32" s="85"/>
      <c r="MPV32" s="80"/>
      <c r="MPW32" s="80"/>
      <c r="MPX32" s="85"/>
      <c r="MPY32" s="77"/>
      <c r="MPZ32" s="74"/>
      <c r="MQA32" s="74"/>
      <c r="MQB32" s="85"/>
      <c r="MQC32" s="74"/>
      <c r="MQD32" s="74"/>
      <c r="MQE32" s="85"/>
      <c r="MQF32" s="74"/>
      <c r="MQG32" s="74"/>
      <c r="MQH32" s="85"/>
      <c r="MQI32" s="74"/>
      <c r="MQJ32" s="74"/>
      <c r="MQK32" s="85"/>
      <c r="MQL32" s="80"/>
      <c r="MQM32" s="80"/>
      <c r="MQN32" s="85"/>
      <c r="MQO32" s="77"/>
      <c r="MQP32" s="74"/>
      <c r="MQQ32" s="74"/>
      <c r="MQR32" s="85"/>
      <c r="MQS32" s="74"/>
      <c r="MQT32" s="74"/>
      <c r="MQU32" s="85"/>
      <c r="MQV32" s="74"/>
      <c r="MQW32" s="74"/>
      <c r="MQX32" s="85"/>
      <c r="MQY32" s="74"/>
      <c r="MQZ32" s="74"/>
      <c r="MRA32" s="85"/>
      <c r="MRB32" s="80"/>
      <c r="MRC32" s="80"/>
      <c r="MRD32" s="85"/>
      <c r="MRE32" s="77"/>
      <c r="MRF32" s="74"/>
      <c r="MRG32" s="74"/>
      <c r="MRH32" s="85"/>
      <c r="MRI32" s="74"/>
      <c r="MRJ32" s="74"/>
      <c r="MRK32" s="85"/>
      <c r="MRL32" s="74"/>
      <c r="MRM32" s="74"/>
      <c r="MRN32" s="85"/>
      <c r="MRO32" s="74"/>
      <c r="MRP32" s="74"/>
      <c r="MRQ32" s="85"/>
      <c r="MRR32" s="80"/>
      <c r="MRS32" s="80"/>
      <c r="MRT32" s="85"/>
      <c r="MRU32" s="77"/>
      <c r="MRV32" s="74"/>
      <c r="MRW32" s="74"/>
      <c r="MRX32" s="85"/>
      <c r="MRY32" s="74"/>
      <c r="MRZ32" s="74"/>
      <c r="MSA32" s="85"/>
      <c r="MSB32" s="74"/>
      <c r="MSC32" s="74"/>
      <c r="MSD32" s="85"/>
      <c r="MSE32" s="74"/>
      <c r="MSF32" s="74"/>
      <c r="MSG32" s="85"/>
      <c r="MSH32" s="80"/>
      <c r="MSI32" s="80"/>
      <c r="MSJ32" s="85"/>
      <c r="MSK32" s="77"/>
      <c r="MSL32" s="74"/>
      <c r="MSM32" s="74"/>
      <c r="MSN32" s="85"/>
      <c r="MSO32" s="74"/>
      <c r="MSP32" s="74"/>
      <c r="MSQ32" s="85"/>
      <c r="MSR32" s="74"/>
      <c r="MSS32" s="74"/>
      <c r="MST32" s="85"/>
      <c r="MSU32" s="74"/>
      <c r="MSV32" s="74"/>
      <c r="MSW32" s="85"/>
      <c r="MSX32" s="80"/>
      <c r="MSY32" s="80"/>
      <c r="MSZ32" s="85"/>
      <c r="MTA32" s="77"/>
      <c r="MTB32" s="74"/>
      <c r="MTC32" s="74"/>
      <c r="MTD32" s="85"/>
      <c r="MTE32" s="74"/>
      <c r="MTF32" s="74"/>
      <c r="MTG32" s="85"/>
      <c r="MTH32" s="74"/>
      <c r="MTI32" s="74"/>
      <c r="MTJ32" s="85"/>
      <c r="MTK32" s="74"/>
      <c r="MTL32" s="74"/>
      <c r="MTM32" s="85"/>
      <c r="MTN32" s="80"/>
      <c r="MTO32" s="80"/>
      <c r="MTP32" s="85"/>
      <c r="MTQ32" s="77"/>
      <c r="MTR32" s="74"/>
      <c r="MTS32" s="74"/>
      <c r="MTT32" s="85"/>
      <c r="MTU32" s="74"/>
      <c r="MTV32" s="74"/>
      <c r="MTW32" s="85"/>
      <c r="MTX32" s="74"/>
      <c r="MTY32" s="74"/>
      <c r="MTZ32" s="85"/>
      <c r="MUA32" s="74"/>
      <c r="MUB32" s="74"/>
      <c r="MUC32" s="85"/>
      <c r="MUD32" s="80"/>
      <c r="MUE32" s="80"/>
      <c r="MUF32" s="85"/>
      <c r="MUG32" s="77"/>
      <c r="MUH32" s="74"/>
      <c r="MUI32" s="74"/>
      <c r="MUJ32" s="85"/>
      <c r="MUK32" s="74"/>
      <c r="MUL32" s="74"/>
      <c r="MUM32" s="85"/>
      <c r="MUN32" s="74"/>
      <c r="MUO32" s="74"/>
      <c r="MUP32" s="85"/>
      <c r="MUQ32" s="74"/>
      <c r="MUR32" s="74"/>
      <c r="MUS32" s="85"/>
      <c r="MUT32" s="80"/>
      <c r="MUU32" s="80"/>
      <c r="MUV32" s="85"/>
      <c r="MUW32" s="77"/>
      <c r="MUX32" s="74"/>
      <c r="MUY32" s="74"/>
      <c r="MUZ32" s="85"/>
      <c r="MVA32" s="74"/>
      <c r="MVB32" s="74"/>
      <c r="MVC32" s="85"/>
      <c r="MVD32" s="74"/>
      <c r="MVE32" s="74"/>
      <c r="MVF32" s="85"/>
      <c r="MVG32" s="74"/>
      <c r="MVH32" s="74"/>
      <c r="MVI32" s="85"/>
      <c r="MVJ32" s="80"/>
      <c r="MVK32" s="80"/>
      <c r="MVL32" s="85"/>
      <c r="MVM32" s="77"/>
      <c r="MVN32" s="74"/>
      <c r="MVO32" s="74"/>
      <c r="MVP32" s="85"/>
      <c r="MVQ32" s="74"/>
      <c r="MVR32" s="74"/>
      <c r="MVS32" s="85"/>
      <c r="MVT32" s="74"/>
      <c r="MVU32" s="74"/>
      <c r="MVV32" s="85"/>
      <c r="MVW32" s="74"/>
      <c r="MVX32" s="74"/>
      <c r="MVY32" s="85"/>
      <c r="MVZ32" s="80"/>
      <c r="MWA32" s="80"/>
      <c r="MWB32" s="85"/>
      <c r="MWC32" s="77"/>
      <c r="MWD32" s="74"/>
      <c r="MWE32" s="74"/>
      <c r="MWF32" s="85"/>
      <c r="MWG32" s="74"/>
      <c r="MWH32" s="74"/>
      <c r="MWI32" s="85"/>
      <c r="MWJ32" s="74"/>
      <c r="MWK32" s="74"/>
      <c r="MWL32" s="85"/>
      <c r="MWM32" s="74"/>
      <c r="MWN32" s="74"/>
      <c r="MWO32" s="85"/>
      <c r="MWP32" s="80"/>
      <c r="MWQ32" s="80"/>
      <c r="MWR32" s="85"/>
      <c r="MWS32" s="77"/>
      <c r="MWT32" s="74"/>
      <c r="MWU32" s="74"/>
      <c r="MWV32" s="85"/>
      <c r="MWW32" s="74"/>
      <c r="MWX32" s="74"/>
      <c r="MWY32" s="85"/>
      <c r="MWZ32" s="74"/>
      <c r="MXA32" s="74"/>
      <c r="MXB32" s="85"/>
      <c r="MXC32" s="74"/>
      <c r="MXD32" s="74"/>
      <c r="MXE32" s="85"/>
      <c r="MXF32" s="80"/>
      <c r="MXG32" s="80"/>
      <c r="MXH32" s="85"/>
      <c r="MXI32" s="77"/>
      <c r="MXJ32" s="74"/>
      <c r="MXK32" s="74"/>
      <c r="MXL32" s="85"/>
      <c r="MXM32" s="74"/>
      <c r="MXN32" s="74"/>
      <c r="MXO32" s="85"/>
      <c r="MXP32" s="74"/>
      <c r="MXQ32" s="74"/>
      <c r="MXR32" s="85"/>
      <c r="MXS32" s="74"/>
      <c r="MXT32" s="74"/>
      <c r="MXU32" s="85"/>
      <c r="MXV32" s="80"/>
      <c r="MXW32" s="80"/>
      <c r="MXX32" s="85"/>
      <c r="MXY32" s="77"/>
      <c r="MXZ32" s="74"/>
      <c r="MYA32" s="74"/>
      <c r="MYB32" s="85"/>
      <c r="MYC32" s="74"/>
      <c r="MYD32" s="74"/>
      <c r="MYE32" s="85"/>
      <c r="MYF32" s="74"/>
      <c r="MYG32" s="74"/>
      <c r="MYH32" s="85"/>
      <c r="MYI32" s="74"/>
      <c r="MYJ32" s="74"/>
      <c r="MYK32" s="85"/>
      <c r="MYL32" s="80"/>
      <c r="MYM32" s="80"/>
      <c r="MYN32" s="85"/>
      <c r="MYO32" s="77"/>
      <c r="MYP32" s="74"/>
      <c r="MYQ32" s="74"/>
      <c r="MYR32" s="85"/>
      <c r="MYS32" s="74"/>
      <c r="MYT32" s="74"/>
      <c r="MYU32" s="85"/>
      <c r="MYV32" s="74"/>
      <c r="MYW32" s="74"/>
      <c r="MYX32" s="85"/>
      <c r="MYY32" s="74"/>
      <c r="MYZ32" s="74"/>
      <c r="MZA32" s="85"/>
      <c r="MZB32" s="80"/>
      <c r="MZC32" s="80"/>
      <c r="MZD32" s="85"/>
      <c r="MZE32" s="77"/>
      <c r="MZF32" s="74"/>
      <c r="MZG32" s="74"/>
      <c r="MZH32" s="85"/>
      <c r="MZI32" s="74"/>
      <c r="MZJ32" s="74"/>
      <c r="MZK32" s="85"/>
      <c r="MZL32" s="74"/>
      <c r="MZM32" s="74"/>
      <c r="MZN32" s="85"/>
      <c r="MZO32" s="74"/>
      <c r="MZP32" s="74"/>
      <c r="MZQ32" s="85"/>
      <c r="MZR32" s="80"/>
      <c r="MZS32" s="80"/>
      <c r="MZT32" s="85"/>
      <c r="MZU32" s="77"/>
      <c r="MZV32" s="74"/>
      <c r="MZW32" s="74"/>
      <c r="MZX32" s="85"/>
      <c r="MZY32" s="74"/>
      <c r="MZZ32" s="74"/>
      <c r="NAA32" s="85"/>
      <c r="NAB32" s="74"/>
      <c r="NAC32" s="74"/>
      <c r="NAD32" s="85"/>
      <c r="NAE32" s="74"/>
      <c r="NAF32" s="74"/>
      <c r="NAG32" s="85"/>
      <c r="NAH32" s="80"/>
      <c r="NAI32" s="80"/>
      <c r="NAJ32" s="85"/>
      <c r="NAK32" s="77"/>
      <c r="NAL32" s="74"/>
      <c r="NAM32" s="74"/>
      <c r="NAN32" s="85"/>
      <c r="NAO32" s="74"/>
      <c r="NAP32" s="74"/>
      <c r="NAQ32" s="85"/>
      <c r="NAR32" s="74"/>
      <c r="NAS32" s="74"/>
      <c r="NAT32" s="85"/>
      <c r="NAU32" s="74"/>
      <c r="NAV32" s="74"/>
      <c r="NAW32" s="85"/>
      <c r="NAX32" s="80"/>
      <c r="NAY32" s="80"/>
      <c r="NAZ32" s="85"/>
      <c r="NBA32" s="77"/>
      <c r="NBB32" s="74"/>
      <c r="NBC32" s="74"/>
      <c r="NBD32" s="85"/>
      <c r="NBE32" s="74"/>
      <c r="NBF32" s="74"/>
      <c r="NBG32" s="85"/>
      <c r="NBH32" s="74"/>
      <c r="NBI32" s="74"/>
      <c r="NBJ32" s="85"/>
      <c r="NBK32" s="74"/>
      <c r="NBL32" s="74"/>
      <c r="NBM32" s="85"/>
      <c r="NBN32" s="80"/>
      <c r="NBO32" s="80"/>
      <c r="NBP32" s="85"/>
      <c r="NBQ32" s="77"/>
      <c r="NBR32" s="74"/>
      <c r="NBS32" s="74"/>
      <c r="NBT32" s="85"/>
      <c r="NBU32" s="74"/>
      <c r="NBV32" s="74"/>
      <c r="NBW32" s="85"/>
      <c r="NBX32" s="74"/>
      <c r="NBY32" s="74"/>
      <c r="NBZ32" s="85"/>
      <c r="NCA32" s="74"/>
      <c r="NCB32" s="74"/>
      <c r="NCC32" s="85"/>
      <c r="NCD32" s="80"/>
      <c r="NCE32" s="80"/>
      <c r="NCF32" s="85"/>
      <c r="NCG32" s="77"/>
      <c r="NCH32" s="74"/>
      <c r="NCI32" s="74"/>
      <c r="NCJ32" s="85"/>
      <c r="NCK32" s="74"/>
      <c r="NCL32" s="74"/>
      <c r="NCM32" s="85"/>
      <c r="NCN32" s="74"/>
      <c r="NCO32" s="74"/>
      <c r="NCP32" s="85"/>
      <c r="NCQ32" s="74"/>
      <c r="NCR32" s="74"/>
      <c r="NCS32" s="85"/>
      <c r="NCT32" s="80"/>
      <c r="NCU32" s="80"/>
      <c r="NCV32" s="85"/>
      <c r="NCW32" s="77"/>
      <c r="NCX32" s="74"/>
      <c r="NCY32" s="74"/>
      <c r="NCZ32" s="85"/>
      <c r="NDA32" s="74"/>
      <c r="NDB32" s="74"/>
      <c r="NDC32" s="85"/>
      <c r="NDD32" s="74"/>
      <c r="NDE32" s="74"/>
      <c r="NDF32" s="85"/>
      <c r="NDG32" s="74"/>
      <c r="NDH32" s="74"/>
      <c r="NDI32" s="85"/>
      <c r="NDJ32" s="80"/>
      <c r="NDK32" s="80"/>
      <c r="NDL32" s="85"/>
      <c r="NDM32" s="77"/>
      <c r="NDN32" s="74"/>
      <c r="NDO32" s="74"/>
      <c r="NDP32" s="85"/>
      <c r="NDQ32" s="74"/>
      <c r="NDR32" s="74"/>
      <c r="NDS32" s="85"/>
      <c r="NDT32" s="74"/>
      <c r="NDU32" s="74"/>
      <c r="NDV32" s="85"/>
      <c r="NDW32" s="74"/>
      <c r="NDX32" s="74"/>
      <c r="NDY32" s="85"/>
      <c r="NDZ32" s="80"/>
      <c r="NEA32" s="80"/>
      <c r="NEB32" s="85"/>
      <c r="NEC32" s="77"/>
      <c r="NED32" s="74"/>
      <c r="NEE32" s="74"/>
      <c r="NEF32" s="85"/>
      <c r="NEG32" s="74"/>
      <c r="NEH32" s="74"/>
      <c r="NEI32" s="85"/>
      <c r="NEJ32" s="74"/>
      <c r="NEK32" s="74"/>
      <c r="NEL32" s="85"/>
      <c r="NEM32" s="74"/>
      <c r="NEN32" s="74"/>
      <c r="NEO32" s="85"/>
      <c r="NEP32" s="80"/>
      <c r="NEQ32" s="80"/>
      <c r="NER32" s="85"/>
      <c r="NES32" s="77"/>
      <c r="NET32" s="74"/>
      <c r="NEU32" s="74"/>
      <c r="NEV32" s="85"/>
      <c r="NEW32" s="74"/>
      <c r="NEX32" s="74"/>
      <c r="NEY32" s="85"/>
      <c r="NEZ32" s="74"/>
      <c r="NFA32" s="74"/>
      <c r="NFB32" s="85"/>
      <c r="NFC32" s="74"/>
      <c r="NFD32" s="74"/>
      <c r="NFE32" s="85"/>
      <c r="NFF32" s="80"/>
      <c r="NFG32" s="80"/>
      <c r="NFH32" s="85"/>
      <c r="NFI32" s="77"/>
      <c r="NFJ32" s="74"/>
      <c r="NFK32" s="74"/>
      <c r="NFL32" s="85"/>
      <c r="NFM32" s="74"/>
      <c r="NFN32" s="74"/>
      <c r="NFO32" s="85"/>
      <c r="NFP32" s="74"/>
      <c r="NFQ32" s="74"/>
      <c r="NFR32" s="85"/>
      <c r="NFS32" s="74"/>
      <c r="NFT32" s="74"/>
      <c r="NFU32" s="85"/>
      <c r="NFV32" s="80"/>
      <c r="NFW32" s="80"/>
      <c r="NFX32" s="85"/>
      <c r="NFY32" s="77"/>
      <c r="NFZ32" s="74"/>
      <c r="NGA32" s="74"/>
      <c r="NGB32" s="85"/>
      <c r="NGC32" s="74"/>
      <c r="NGD32" s="74"/>
      <c r="NGE32" s="85"/>
      <c r="NGF32" s="74"/>
      <c r="NGG32" s="74"/>
      <c r="NGH32" s="85"/>
      <c r="NGI32" s="74"/>
      <c r="NGJ32" s="74"/>
      <c r="NGK32" s="85"/>
      <c r="NGL32" s="80"/>
      <c r="NGM32" s="80"/>
      <c r="NGN32" s="85"/>
      <c r="NGO32" s="77"/>
      <c r="NGP32" s="74"/>
      <c r="NGQ32" s="74"/>
      <c r="NGR32" s="85"/>
      <c r="NGS32" s="74"/>
      <c r="NGT32" s="74"/>
      <c r="NGU32" s="85"/>
      <c r="NGV32" s="74"/>
      <c r="NGW32" s="74"/>
      <c r="NGX32" s="85"/>
      <c r="NGY32" s="74"/>
      <c r="NGZ32" s="74"/>
      <c r="NHA32" s="85"/>
      <c r="NHB32" s="80"/>
      <c r="NHC32" s="80"/>
      <c r="NHD32" s="85"/>
      <c r="NHE32" s="77"/>
      <c r="NHF32" s="74"/>
      <c r="NHG32" s="74"/>
      <c r="NHH32" s="85"/>
      <c r="NHI32" s="74"/>
      <c r="NHJ32" s="74"/>
      <c r="NHK32" s="85"/>
      <c r="NHL32" s="74"/>
      <c r="NHM32" s="74"/>
      <c r="NHN32" s="85"/>
      <c r="NHO32" s="74"/>
      <c r="NHP32" s="74"/>
      <c r="NHQ32" s="85"/>
      <c r="NHR32" s="80"/>
      <c r="NHS32" s="80"/>
      <c r="NHT32" s="85"/>
      <c r="NHU32" s="77"/>
      <c r="NHV32" s="74"/>
      <c r="NHW32" s="74"/>
      <c r="NHX32" s="85"/>
      <c r="NHY32" s="74"/>
      <c r="NHZ32" s="74"/>
      <c r="NIA32" s="85"/>
      <c r="NIB32" s="74"/>
      <c r="NIC32" s="74"/>
      <c r="NID32" s="85"/>
      <c r="NIE32" s="74"/>
      <c r="NIF32" s="74"/>
      <c r="NIG32" s="85"/>
      <c r="NIH32" s="80"/>
      <c r="NII32" s="80"/>
      <c r="NIJ32" s="85"/>
      <c r="NIK32" s="77"/>
      <c r="NIL32" s="74"/>
      <c r="NIM32" s="74"/>
      <c r="NIN32" s="85"/>
      <c r="NIO32" s="74"/>
      <c r="NIP32" s="74"/>
      <c r="NIQ32" s="85"/>
      <c r="NIR32" s="74"/>
      <c r="NIS32" s="74"/>
      <c r="NIT32" s="85"/>
      <c r="NIU32" s="74"/>
      <c r="NIV32" s="74"/>
      <c r="NIW32" s="85"/>
      <c r="NIX32" s="80"/>
      <c r="NIY32" s="80"/>
      <c r="NIZ32" s="85"/>
      <c r="NJA32" s="77"/>
      <c r="NJB32" s="74"/>
      <c r="NJC32" s="74"/>
      <c r="NJD32" s="85"/>
      <c r="NJE32" s="74"/>
      <c r="NJF32" s="74"/>
      <c r="NJG32" s="85"/>
      <c r="NJH32" s="74"/>
      <c r="NJI32" s="74"/>
      <c r="NJJ32" s="85"/>
      <c r="NJK32" s="74"/>
      <c r="NJL32" s="74"/>
      <c r="NJM32" s="85"/>
      <c r="NJN32" s="80"/>
      <c r="NJO32" s="80"/>
      <c r="NJP32" s="85"/>
      <c r="NJQ32" s="77"/>
      <c r="NJR32" s="74"/>
      <c r="NJS32" s="74"/>
      <c r="NJT32" s="85"/>
      <c r="NJU32" s="74"/>
      <c r="NJV32" s="74"/>
      <c r="NJW32" s="85"/>
      <c r="NJX32" s="74"/>
      <c r="NJY32" s="74"/>
      <c r="NJZ32" s="85"/>
      <c r="NKA32" s="74"/>
      <c r="NKB32" s="74"/>
      <c r="NKC32" s="85"/>
      <c r="NKD32" s="80"/>
      <c r="NKE32" s="80"/>
      <c r="NKF32" s="85"/>
      <c r="NKG32" s="77"/>
      <c r="NKH32" s="74"/>
      <c r="NKI32" s="74"/>
      <c r="NKJ32" s="85"/>
      <c r="NKK32" s="74"/>
      <c r="NKL32" s="74"/>
      <c r="NKM32" s="85"/>
      <c r="NKN32" s="74"/>
      <c r="NKO32" s="74"/>
      <c r="NKP32" s="85"/>
      <c r="NKQ32" s="74"/>
      <c r="NKR32" s="74"/>
      <c r="NKS32" s="85"/>
      <c r="NKT32" s="80"/>
      <c r="NKU32" s="80"/>
      <c r="NKV32" s="85"/>
      <c r="NKW32" s="77"/>
      <c r="NKX32" s="74"/>
      <c r="NKY32" s="74"/>
      <c r="NKZ32" s="85"/>
      <c r="NLA32" s="74"/>
      <c r="NLB32" s="74"/>
      <c r="NLC32" s="85"/>
      <c r="NLD32" s="74"/>
      <c r="NLE32" s="74"/>
      <c r="NLF32" s="85"/>
      <c r="NLG32" s="74"/>
      <c r="NLH32" s="74"/>
      <c r="NLI32" s="85"/>
      <c r="NLJ32" s="80"/>
      <c r="NLK32" s="80"/>
      <c r="NLL32" s="85"/>
      <c r="NLM32" s="77"/>
      <c r="NLN32" s="74"/>
      <c r="NLO32" s="74"/>
      <c r="NLP32" s="85"/>
      <c r="NLQ32" s="74"/>
      <c r="NLR32" s="74"/>
      <c r="NLS32" s="85"/>
      <c r="NLT32" s="74"/>
      <c r="NLU32" s="74"/>
      <c r="NLV32" s="85"/>
      <c r="NLW32" s="74"/>
      <c r="NLX32" s="74"/>
      <c r="NLY32" s="85"/>
      <c r="NLZ32" s="80"/>
      <c r="NMA32" s="80"/>
      <c r="NMB32" s="85"/>
      <c r="NMC32" s="77"/>
      <c r="NMD32" s="74"/>
      <c r="NME32" s="74"/>
      <c r="NMF32" s="85"/>
      <c r="NMG32" s="74"/>
      <c r="NMH32" s="74"/>
      <c r="NMI32" s="85"/>
      <c r="NMJ32" s="74"/>
      <c r="NMK32" s="74"/>
      <c r="NML32" s="85"/>
      <c r="NMM32" s="74"/>
      <c r="NMN32" s="74"/>
      <c r="NMO32" s="85"/>
      <c r="NMP32" s="80"/>
      <c r="NMQ32" s="80"/>
      <c r="NMR32" s="85"/>
      <c r="NMS32" s="77"/>
      <c r="NMT32" s="74"/>
      <c r="NMU32" s="74"/>
      <c r="NMV32" s="85"/>
      <c r="NMW32" s="74"/>
      <c r="NMX32" s="74"/>
      <c r="NMY32" s="85"/>
      <c r="NMZ32" s="74"/>
      <c r="NNA32" s="74"/>
      <c r="NNB32" s="85"/>
      <c r="NNC32" s="74"/>
      <c r="NND32" s="74"/>
      <c r="NNE32" s="85"/>
      <c r="NNF32" s="80"/>
      <c r="NNG32" s="80"/>
      <c r="NNH32" s="85"/>
      <c r="NNI32" s="77"/>
      <c r="NNJ32" s="74"/>
      <c r="NNK32" s="74"/>
      <c r="NNL32" s="85"/>
      <c r="NNM32" s="74"/>
      <c r="NNN32" s="74"/>
      <c r="NNO32" s="85"/>
      <c r="NNP32" s="74"/>
      <c r="NNQ32" s="74"/>
      <c r="NNR32" s="85"/>
      <c r="NNS32" s="74"/>
      <c r="NNT32" s="74"/>
      <c r="NNU32" s="85"/>
      <c r="NNV32" s="80"/>
      <c r="NNW32" s="80"/>
      <c r="NNX32" s="85"/>
      <c r="NNY32" s="77"/>
      <c r="NNZ32" s="74"/>
      <c r="NOA32" s="74"/>
      <c r="NOB32" s="85"/>
      <c r="NOC32" s="74"/>
      <c r="NOD32" s="74"/>
      <c r="NOE32" s="85"/>
      <c r="NOF32" s="74"/>
      <c r="NOG32" s="74"/>
      <c r="NOH32" s="85"/>
      <c r="NOI32" s="74"/>
      <c r="NOJ32" s="74"/>
      <c r="NOK32" s="85"/>
      <c r="NOL32" s="80"/>
      <c r="NOM32" s="80"/>
      <c r="NON32" s="85"/>
      <c r="NOO32" s="77"/>
      <c r="NOP32" s="74"/>
      <c r="NOQ32" s="74"/>
      <c r="NOR32" s="85"/>
      <c r="NOS32" s="74"/>
      <c r="NOT32" s="74"/>
      <c r="NOU32" s="85"/>
      <c r="NOV32" s="74"/>
      <c r="NOW32" s="74"/>
      <c r="NOX32" s="85"/>
      <c r="NOY32" s="74"/>
      <c r="NOZ32" s="74"/>
      <c r="NPA32" s="85"/>
      <c r="NPB32" s="80"/>
      <c r="NPC32" s="80"/>
      <c r="NPD32" s="85"/>
      <c r="NPE32" s="77"/>
      <c r="NPF32" s="74"/>
      <c r="NPG32" s="74"/>
      <c r="NPH32" s="85"/>
      <c r="NPI32" s="74"/>
      <c r="NPJ32" s="74"/>
      <c r="NPK32" s="85"/>
      <c r="NPL32" s="74"/>
      <c r="NPM32" s="74"/>
      <c r="NPN32" s="85"/>
      <c r="NPO32" s="74"/>
      <c r="NPP32" s="74"/>
      <c r="NPQ32" s="85"/>
      <c r="NPR32" s="80"/>
      <c r="NPS32" s="80"/>
      <c r="NPT32" s="85"/>
      <c r="NPU32" s="77"/>
      <c r="NPV32" s="74"/>
      <c r="NPW32" s="74"/>
      <c r="NPX32" s="85"/>
      <c r="NPY32" s="74"/>
      <c r="NPZ32" s="74"/>
      <c r="NQA32" s="85"/>
      <c r="NQB32" s="74"/>
      <c r="NQC32" s="74"/>
      <c r="NQD32" s="85"/>
      <c r="NQE32" s="74"/>
      <c r="NQF32" s="74"/>
      <c r="NQG32" s="85"/>
      <c r="NQH32" s="80"/>
      <c r="NQI32" s="80"/>
      <c r="NQJ32" s="85"/>
      <c r="NQK32" s="77"/>
      <c r="NQL32" s="74"/>
      <c r="NQM32" s="74"/>
      <c r="NQN32" s="85"/>
      <c r="NQO32" s="74"/>
      <c r="NQP32" s="74"/>
      <c r="NQQ32" s="85"/>
      <c r="NQR32" s="74"/>
      <c r="NQS32" s="74"/>
      <c r="NQT32" s="85"/>
      <c r="NQU32" s="74"/>
      <c r="NQV32" s="74"/>
      <c r="NQW32" s="85"/>
      <c r="NQX32" s="80"/>
      <c r="NQY32" s="80"/>
      <c r="NQZ32" s="85"/>
      <c r="NRA32" s="77"/>
      <c r="NRB32" s="74"/>
      <c r="NRC32" s="74"/>
      <c r="NRD32" s="85"/>
      <c r="NRE32" s="74"/>
      <c r="NRF32" s="74"/>
      <c r="NRG32" s="85"/>
      <c r="NRH32" s="74"/>
      <c r="NRI32" s="74"/>
      <c r="NRJ32" s="85"/>
      <c r="NRK32" s="74"/>
      <c r="NRL32" s="74"/>
      <c r="NRM32" s="85"/>
      <c r="NRN32" s="80"/>
      <c r="NRO32" s="80"/>
      <c r="NRP32" s="85"/>
      <c r="NRQ32" s="77"/>
      <c r="NRR32" s="74"/>
      <c r="NRS32" s="74"/>
      <c r="NRT32" s="85"/>
      <c r="NRU32" s="74"/>
      <c r="NRV32" s="74"/>
      <c r="NRW32" s="85"/>
      <c r="NRX32" s="74"/>
      <c r="NRY32" s="74"/>
      <c r="NRZ32" s="85"/>
      <c r="NSA32" s="74"/>
      <c r="NSB32" s="74"/>
      <c r="NSC32" s="85"/>
      <c r="NSD32" s="80"/>
      <c r="NSE32" s="80"/>
      <c r="NSF32" s="85"/>
      <c r="NSG32" s="77"/>
      <c r="NSH32" s="74"/>
      <c r="NSI32" s="74"/>
      <c r="NSJ32" s="85"/>
      <c r="NSK32" s="74"/>
      <c r="NSL32" s="74"/>
      <c r="NSM32" s="85"/>
      <c r="NSN32" s="74"/>
      <c r="NSO32" s="74"/>
      <c r="NSP32" s="85"/>
      <c r="NSQ32" s="74"/>
      <c r="NSR32" s="74"/>
      <c r="NSS32" s="85"/>
      <c r="NST32" s="80"/>
      <c r="NSU32" s="80"/>
      <c r="NSV32" s="85"/>
      <c r="NSW32" s="77"/>
      <c r="NSX32" s="74"/>
      <c r="NSY32" s="74"/>
      <c r="NSZ32" s="85"/>
      <c r="NTA32" s="74"/>
      <c r="NTB32" s="74"/>
      <c r="NTC32" s="85"/>
      <c r="NTD32" s="74"/>
      <c r="NTE32" s="74"/>
      <c r="NTF32" s="85"/>
      <c r="NTG32" s="74"/>
      <c r="NTH32" s="74"/>
      <c r="NTI32" s="85"/>
      <c r="NTJ32" s="80"/>
      <c r="NTK32" s="80"/>
      <c r="NTL32" s="85"/>
      <c r="NTM32" s="77"/>
      <c r="NTN32" s="74"/>
      <c r="NTO32" s="74"/>
      <c r="NTP32" s="85"/>
      <c r="NTQ32" s="74"/>
      <c r="NTR32" s="74"/>
      <c r="NTS32" s="85"/>
      <c r="NTT32" s="74"/>
      <c r="NTU32" s="74"/>
      <c r="NTV32" s="85"/>
      <c r="NTW32" s="74"/>
      <c r="NTX32" s="74"/>
      <c r="NTY32" s="85"/>
      <c r="NTZ32" s="80"/>
      <c r="NUA32" s="80"/>
      <c r="NUB32" s="85"/>
      <c r="NUC32" s="77"/>
      <c r="NUD32" s="74"/>
      <c r="NUE32" s="74"/>
      <c r="NUF32" s="85"/>
      <c r="NUG32" s="74"/>
      <c r="NUH32" s="74"/>
      <c r="NUI32" s="85"/>
      <c r="NUJ32" s="74"/>
      <c r="NUK32" s="74"/>
      <c r="NUL32" s="85"/>
      <c r="NUM32" s="74"/>
      <c r="NUN32" s="74"/>
      <c r="NUO32" s="85"/>
      <c r="NUP32" s="80"/>
      <c r="NUQ32" s="80"/>
      <c r="NUR32" s="85"/>
      <c r="NUS32" s="77"/>
      <c r="NUT32" s="74"/>
      <c r="NUU32" s="74"/>
      <c r="NUV32" s="85"/>
      <c r="NUW32" s="74"/>
      <c r="NUX32" s="74"/>
      <c r="NUY32" s="85"/>
      <c r="NUZ32" s="74"/>
      <c r="NVA32" s="74"/>
      <c r="NVB32" s="85"/>
      <c r="NVC32" s="74"/>
      <c r="NVD32" s="74"/>
      <c r="NVE32" s="85"/>
      <c r="NVF32" s="80"/>
      <c r="NVG32" s="80"/>
      <c r="NVH32" s="85"/>
      <c r="NVI32" s="77"/>
      <c r="NVJ32" s="74"/>
      <c r="NVK32" s="74"/>
      <c r="NVL32" s="85"/>
      <c r="NVM32" s="74"/>
      <c r="NVN32" s="74"/>
      <c r="NVO32" s="85"/>
      <c r="NVP32" s="74"/>
      <c r="NVQ32" s="74"/>
      <c r="NVR32" s="85"/>
      <c r="NVS32" s="74"/>
      <c r="NVT32" s="74"/>
      <c r="NVU32" s="85"/>
      <c r="NVV32" s="80"/>
      <c r="NVW32" s="80"/>
      <c r="NVX32" s="85"/>
      <c r="NVY32" s="77"/>
      <c r="NVZ32" s="74"/>
      <c r="NWA32" s="74"/>
      <c r="NWB32" s="85"/>
      <c r="NWC32" s="74"/>
      <c r="NWD32" s="74"/>
      <c r="NWE32" s="85"/>
      <c r="NWF32" s="74"/>
      <c r="NWG32" s="74"/>
      <c r="NWH32" s="85"/>
      <c r="NWI32" s="74"/>
      <c r="NWJ32" s="74"/>
      <c r="NWK32" s="85"/>
      <c r="NWL32" s="80"/>
      <c r="NWM32" s="80"/>
      <c r="NWN32" s="85"/>
      <c r="NWO32" s="77"/>
      <c r="NWP32" s="74"/>
      <c r="NWQ32" s="74"/>
      <c r="NWR32" s="85"/>
      <c r="NWS32" s="74"/>
      <c r="NWT32" s="74"/>
      <c r="NWU32" s="85"/>
      <c r="NWV32" s="74"/>
      <c r="NWW32" s="74"/>
      <c r="NWX32" s="85"/>
      <c r="NWY32" s="74"/>
      <c r="NWZ32" s="74"/>
      <c r="NXA32" s="85"/>
      <c r="NXB32" s="80"/>
      <c r="NXC32" s="80"/>
      <c r="NXD32" s="85"/>
      <c r="NXE32" s="77"/>
      <c r="NXF32" s="74"/>
      <c r="NXG32" s="74"/>
      <c r="NXH32" s="85"/>
      <c r="NXI32" s="74"/>
      <c r="NXJ32" s="74"/>
      <c r="NXK32" s="85"/>
      <c r="NXL32" s="74"/>
      <c r="NXM32" s="74"/>
      <c r="NXN32" s="85"/>
      <c r="NXO32" s="74"/>
      <c r="NXP32" s="74"/>
      <c r="NXQ32" s="85"/>
      <c r="NXR32" s="80"/>
      <c r="NXS32" s="80"/>
      <c r="NXT32" s="85"/>
      <c r="NXU32" s="77"/>
      <c r="NXV32" s="74"/>
      <c r="NXW32" s="74"/>
      <c r="NXX32" s="85"/>
      <c r="NXY32" s="74"/>
      <c r="NXZ32" s="74"/>
      <c r="NYA32" s="85"/>
      <c r="NYB32" s="74"/>
      <c r="NYC32" s="74"/>
      <c r="NYD32" s="85"/>
      <c r="NYE32" s="74"/>
      <c r="NYF32" s="74"/>
      <c r="NYG32" s="85"/>
      <c r="NYH32" s="80"/>
      <c r="NYI32" s="80"/>
      <c r="NYJ32" s="85"/>
      <c r="NYK32" s="77"/>
      <c r="NYL32" s="74"/>
      <c r="NYM32" s="74"/>
      <c r="NYN32" s="85"/>
      <c r="NYO32" s="74"/>
      <c r="NYP32" s="74"/>
      <c r="NYQ32" s="85"/>
      <c r="NYR32" s="74"/>
      <c r="NYS32" s="74"/>
      <c r="NYT32" s="85"/>
      <c r="NYU32" s="74"/>
      <c r="NYV32" s="74"/>
      <c r="NYW32" s="85"/>
      <c r="NYX32" s="80"/>
      <c r="NYY32" s="80"/>
      <c r="NYZ32" s="85"/>
      <c r="NZA32" s="77"/>
      <c r="NZB32" s="74"/>
      <c r="NZC32" s="74"/>
      <c r="NZD32" s="85"/>
      <c r="NZE32" s="74"/>
      <c r="NZF32" s="74"/>
      <c r="NZG32" s="85"/>
      <c r="NZH32" s="74"/>
      <c r="NZI32" s="74"/>
      <c r="NZJ32" s="85"/>
      <c r="NZK32" s="74"/>
      <c r="NZL32" s="74"/>
      <c r="NZM32" s="85"/>
      <c r="NZN32" s="80"/>
      <c r="NZO32" s="80"/>
      <c r="NZP32" s="85"/>
      <c r="NZQ32" s="77"/>
      <c r="NZR32" s="74"/>
      <c r="NZS32" s="74"/>
      <c r="NZT32" s="85"/>
      <c r="NZU32" s="74"/>
      <c r="NZV32" s="74"/>
      <c r="NZW32" s="85"/>
      <c r="NZX32" s="74"/>
      <c r="NZY32" s="74"/>
      <c r="NZZ32" s="85"/>
      <c r="OAA32" s="74"/>
      <c r="OAB32" s="74"/>
      <c r="OAC32" s="85"/>
      <c r="OAD32" s="80"/>
      <c r="OAE32" s="80"/>
      <c r="OAF32" s="85"/>
      <c r="OAG32" s="77"/>
      <c r="OAH32" s="74"/>
      <c r="OAI32" s="74"/>
      <c r="OAJ32" s="85"/>
      <c r="OAK32" s="74"/>
      <c r="OAL32" s="74"/>
      <c r="OAM32" s="85"/>
      <c r="OAN32" s="74"/>
      <c r="OAO32" s="74"/>
      <c r="OAP32" s="85"/>
      <c r="OAQ32" s="74"/>
      <c r="OAR32" s="74"/>
      <c r="OAS32" s="85"/>
      <c r="OAT32" s="80"/>
      <c r="OAU32" s="80"/>
      <c r="OAV32" s="85"/>
      <c r="OAW32" s="77"/>
      <c r="OAX32" s="74"/>
      <c r="OAY32" s="74"/>
      <c r="OAZ32" s="85"/>
      <c r="OBA32" s="74"/>
      <c r="OBB32" s="74"/>
      <c r="OBC32" s="85"/>
      <c r="OBD32" s="74"/>
      <c r="OBE32" s="74"/>
      <c r="OBF32" s="85"/>
      <c r="OBG32" s="74"/>
      <c r="OBH32" s="74"/>
      <c r="OBI32" s="85"/>
      <c r="OBJ32" s="80"/>
      <c r="OBK32" s="80"/>
      <c r="OBL32" s="85"/>
      <c r="OBM32" s="77"/>
      <c r="OBN32" s="74"/>
      <c r="OBO32" s="74"/>
      <c r="OBP32" s="85"/>
      <c r="OBQ32" s="74"/>
      <c r="OBR32" s="74"/>
      <c r="OBS32" s="85"/>
      <c r="OBT32" s="74"/>
      <c r="OBU32" s="74"/>
      <c r="OBV32" s="85"/>
      <c r="OBW32" s="74"/>
      <c r="OBX32" s="74"/>
      <c r="OBY32" s="85"/>
      <c r="OBZ32" s="80"/>
      <c r="OCA32" s="80"/>
      <c r="OCB32" s="85"/>
      <c r="OCC32" s="77"/>
      <c r="OCD32" s="74"/>
      <c r="OCE32" s="74"/>
      <c r="OCF32" s="85"/>
      <c r="OCG32" s="74"/>
      <c r="OCH32" s="74"/>
      <c r="OCI32" s="85"/>
      <c r="OCJ32" s="74"/>
      <c r="OCK32" s="74"/>
      <c r="OCL32" s="85"/>
      <c r="OCM32" s="74"/>
      <c r="OCN32" s="74"/>
      <c r="OCO32" s="85"/>
      <c r="OCP32" s="80"/>
      <c r="OCQ32" s="80"/>
      <c r="OCR32" s="85"/>
      <c r="OCS32" s="77"/>
      <c r="OCT32" s="74"/>
      <c r="OCU32" s="74"/>
      <c r="OCV32" s="85"/>
      <c r="OCW32" s="74"/>
      <c r="OCX32" s="74"/>
      <c r="OCY32" s="85"/>
      <c r="OCZ32" s="74"/>
      <c r="ODA32" s="74"/>
      <c r="ODB32" s="85"/>
      <c r="ODC32" s="74"/>
      <c r="ODD32" s="74"/>
      <c r="ODE32" s="85"/>
      <c r="ODF32" s="80"/>
      <c r="ODG32" s="80"/>
      <c r="ODH32" s="85"/>
      <c r="ODI32" s="77"/>
      <c r="ODJ32" s="74"/>
      <c r="ODK32" s="74"/>
      <c r="ODL32" s="85"/>
      <c r="ODM32" s="74"/>
      <c r="ODN32" s="74"/>
      <c r="ODO32" s="85"/>
      <c r="ODP32" s="74"/>
      <c r="ODQ32" s="74"/>
      <c r="ODR32" s="85"/>
      <c r="ODS32" s="74"/>
      <c r="ODT32" s="74"/>
      <c r="ODU32" s="85"/>
      <c r="ODV32" s="80"/>
      <c r="ODW32" s="80"/>
      <c r="ODX32" s="85"/>
      <c r="ODY32" s="77"/>
      <c r="ODZ32" s="74"/>
      <c r="OEA32" s="74"/>
      <c r="OEB32" s="85"/>
      <c r="OEC32" s="74"/>
      <c r="OED32" s="74"/>
      <c r="OEE32" s="85"/>
      <c r="OEF32" s="74"/>
      <c r="OEG32" s="74"/>
      <c r="OEH32" s="85"/>
      <c r="OEI32" s="74"/>
      <c r="OEJ32" s="74"/>
      <c r="OEK32" s="85"/>
      <c r="OEL32" s="80"/>
      <c r="OEM32" s="80"/>
      <c r="OEN32" s="85"/>
      <c r="OEO32" s="77"/>
      <c r="OEP32" s="74"/>
      <c r="OEQ32" s="74"/>
      <c r="OER32" s="85"/>
      <c r="OES32" s="74"/>
      <c r="OET32" s="74"/>
      <c r="OEU32" s="85"/>
      <c r="OEV32" s="74"/>
      <c r="OEW32" s="74"/>
      <c r="OEX32" s="85"/>
      <c r="OEY32" s="74"/>
      <c r="OEZ32" s="74"/>
      <c r="OFA32" s="85"/>
      <c r="OFB32" s="80"/>
      <c r="OFC32" s="80"/>
      <c r="OFD32" s="85"/>
      <c r="OFE32" s="77"/>
      <c r="OFF32" s="74"/>
      <c r="OFG32" s="74"/>
      <c r="OFH32" s="85"/>
      <c r="OFI32" s="74"/>
      <c r="OFJ32" s="74"/>
      <c r="OFK32" s="85"/>
      <c r="OFL32" s="74"/>
      <c r="OFM32" s="74"/>
      <c r="OFN32" s="85"/>
      <c r="OFO32" s="74"/>
      <c r="OFP32" s="74"/>
      <c r="OFQ32" s="85"/>
      <c r="OFR32" s="80"/>
      <c r="OFS32" s="80"/>
      <c r="OFT32" s="85"/>
      <c r="OFU32" s="77"/>
      <c r="OFV32" s="74"/>
      <c r="OFW32" s="74"/>
      <c r="OFX32" s="85"/>
      <c r="OFY32" s="74"/>
      <c r="OFZ32" s="74"/>
      <c r="OGA32" s="85"/>
      <c r="OGB32" s="74"/>
      <c r="OGC32" s="74"/>
      <c r="OGD32" s="85"/>
      <c r="OGE32" s="74"/>
      <c r="OGF32" s="74"/>
      <c r="OGG32" s="85"/>
      <c r="OGH32" s="80"/>
      <c r="OGI32" s="80"/>
      <c r="OGJ32" s="85"/>
      <c r="OGK32" s="77"/>
      <c r="OGL32" s="74"/>
      <c r="OGM32" s="74"/>
      <c r="OGN32" s="85"/>
      <c r="OGO32" s="74"/>
      <c r="OGP32" s="74"/>
      <c r="OGQ32" s="85"/>
      <c r="OGR32" s="74"/>
      <c r="OGS32" s="74"/>
      <c r="OGT32" s="85"/>
      <c r="OGU32" s="74"/>
      <c r="OGV32" s="74"/>
      <c r="OGW32" s="85"/>
      <c r="OGX32" s="80"/>
      <c r="OGY32" s="80"/>
      <c r="OGZ32" s="85"/>
      <c r="OHA32" s="77"/>
      <c r="OHB32" s="74"/>
      <c r="OHC32" s="74"/>
      <c r="OHD32" s="85"/>
      <c r="OHE32" s="74"/>
      <c r="OHF32" s="74"/>
      <c r="OHG32" s="85"/>
      <c r="OHH32" s="74"/>
      <c r="OHI32" s="74"/>
      <c r="OHJ32" s="85"/>
      <c r="OHK32" s="74"/>
      <c r="OHL32" s="74"/>
      <c r="OHM32" s="85"/>
      <c r="OHN32" s="80"/>
      <c r="OHO32" s="80"/>
      <c r="OHP32" s="85"/>
      <c r="OHQ32" s="77"/>
      <c r="OHR32" s="74"/>
      <c r="OHS32" s="74"/>
      <c r="OHT32" s="85"/>
      <c r="OHU32" s="74"/>
      <c r="OHV32" s="74"/>
      <c r="OHW32" s="85"/>
      <c r="OHX32" s="74"/>
      <c r="OHY32" s="74"/>
      <c r="OHZ32" s="85"/>
      <c r="OIA32" s="74"/>
      <c r="OIB32" s="74"/>
      <c r="OIC32" s="85"/>
      <c r="OID32" s="80"/>
      <c r="OIE32" s="80"/>
      <c r="OIF32" s="85"/>
      <c r="OIG32" s="77"/>
      <c r="OIH32" s="74"/>
      <c r="OII32" s="74"/>
      <c r="OIJ32" s="85"/>
      <c r="OIK32" s="74"/>
      <c r="OIL32" s="74"/>
      <c r="OIM32" s="85"/>
      <c r="OIN32" s="74"/>
      <c r="OIO32" s="74"/>
      <c r="OIP32" s="85"/>
      <c r="OIQ32" s="74"/>
      <c r="OIR32" s="74"/>
      <c r="OIS32" s="85"/>
      <c r="OIT32" s="80"/>
      <c r="OIU32" s="80"/>
      <c r="OIV32" s="85"/>
      <c r="OIW32" s="77"/>
      <c r="OIX32" s="74"/>
      <c r="OIY32" s="74"/>
      <c r="OIZ32" s="85"/>
      <c r="OJA32" s="74"/>
      <c r="OJB32" s="74"/>
      <c r="OJC32" s="85"/>
      <c r="OJD32" s="74"/>
      <c r="OJE32" s="74"/>
      <c r="OJF32" s="85"/>
      <c r="OJG32" s="74"/>
      <c r="OJH32" s="74"/>
      <c r="OJI32" s="85"/>
      <c r="OJJ32" s="80"/>
      <c r="OJK32" s="80"/>
      <c r="OJL32" s="85"/>
      <c r="OJM32" s="77"/>
      <c r="OJN32" s="74"/>
      <c r="OJO32" s="74"/>
      <c r="OJP32" s="85"/>
      <c r="OJQ32" s="74"/>
      <c r="OJR32" s="74"/>
      <c r="OJS32" s="85"/>
      <c r="OJT32" s="74"/>
      <c r="OJU32" s="74"/>
      <c r="OJV32" s="85"/>
      <c r="OJW32" s="74"/>
      <c r="OJX32" s="74"/>
      <c r="OJY32" s="85"/>
      <c r="OJZ32" s="80"/>
      <c r="OKA32" s="80"/>
      <c r="OKB32" s="85"/>
      <c r="OKC32" s="77"/>
      <c r="OKD32" s="74"/>
      <c r="OKE32" s="74"/>
      <c r="OKF32" s="85"/>
      <c r="OKG32" s="74"/>
      <c r="OKH32" s="74"/>
      <c r="OKI32" s="85"/>
      <c r="OKJ32" s="74"/>
      <c r="OKK32" s="74"/>
      <c r="OKL32" s="85"/>
      <c r="OKM32" s="74"/>
      <c r="OKN32" s="74"/>
      <c r="OKO32" s="85"/>
      <c r="OKP32" s="80"/>
      <c r="OKQ32" s="80"/>
      <c r="OKR32" s="85"/>
      <c r="OKS32" s="77"/>
      <c r="OKT32" s="74"/>
      <c r="OKU32" s="74"/>
      <c r="OKV32" s="85"/>
      <c r="OKW32" s="74"/>
      <c r="OKX32" s="74"/>
      <c r="OKY32" s="85"/>
      <c r="OKZ32" s="74"/>
      <c r="OLA32" s="74"/>
      <c r="OLB32" s="85"/>
      <c r="OLC32" s="74"/>
      <c r="OLD32" s="74"/>
      <c r="OLE32" s="85"/>
      <c r="OLF32" s="80"/>
      <c r="OLG32" s="80"/>
      <c r="OLH32" s="85"/>
      <c r="OLI32" s="77"/>
      <c r="OLJ32" s="74"/>
      <c r="OLK32" s="74"/>
      <c r="OLL32" s="85"/>
      <c r="OLM32" s="74"/>
      <c r="OLN32" s="74"/>
      <c r="OLO32" s="85"/>
      <c r="OLP32" s="74"/>
      <c r="OLQ32" s="74"/>
      <c r="OLR32" s="85"/>
      <c r="OLS32" s="74"/>
      <c r="OLT32" s="74"/>
      <c r="OLU32" s="85"/>
      <c r="OLV32" s="80"/>
      <c r="OLW32" s="80"/>
      <c r="OLX32" s="85"/>
      <c r="OLY32" s="77"/>
      <c r="OLZ32" s="74"/>
      <c r="OMA32" s="74"/>
      <c r="OMB32" s="85"/>
      <c r="OMC32" s="74"/>
      <c r="OMD32" s="74"/>
      <c r="OME32" s="85"/>
      <c r="OMF32" s="74"/>
      <c r="OMG32" s="74"/>
      <c r="OMH32" s="85"/>
      <c r="OMI32" s="74"/>
      <c r="OMJ32" s="74"/>
      <c r="OMK32" s="85"/>
      <c r="OML32" s="80"/>
      <c r="OMM32" s="80"/>
      <c r="OMN32" s="85"/>
      <c r="OMO32" s="77"/>
      <c r="OMP32" s="74"/>
      <c r="OMQ32" s="74"/>
      <c r="OMR32" s="85"/>
      <c r="OMS32" s="74"/>
      <c r="OMT32" s="74"/>
      <c r="OMU32" s="85"/>
      <c r="OMV32" s="74"/>
      <c r="OMW32" s="74"/>
      <c r="OMX32" s="85"/>
      <c r="OMY32" s="74"/>
      <c r="OMZ32" s="74"/>
      <c r="ONA32" s="85"/>
      <c r="ONB32" s="80"/>
      <c r="ONC32" s="80"/>
      <c r="OND32" s="85"/>
      <c r="ONE32" s="77"/>
      <c r="ONF32" s="74"/>
      <c r="ONG32" s="74"/>
      <c r="ONH32" s="85"/>
      <c r="ONI32" s="74"/>
      <c r="ONJ32" s="74"/>
      <c r="ONK32" s="85"/>
      <c r="ONL32" s="74"/>
      <c r="ONM32" s="74"/>
      <c r="ONN32" s="85"/>
      <c r="ONO32" s="74"/>
      <c r="ONP32" s="74"/>
      <c r="ONQ32" s="85"/>
      <c r="ONR32" s="80"/>
      <c r="ONS32" s="80"/>
      <c r="ONT32" s="85"/>
      <c r="ONU32" s="77"/>
      <c r="ONV32" s="74"/>
      <c r="ONW32" s="74"/>
      <c r="ONX32" s="85"/>
      <c r="ONY32" s="74"/>
      <c r="ONZ32" s="74"/>
      <c r="OOA32" s="85"/>
      <c r="OOB32" s="74"/>
      <c r="OOC32" s="74"/>
      <c r="OOD32" s="85"/>
      <c r="OOE32" s="74"/>
      <c r="OOF32" s="74"/>
      <c r="OOG32" s="85"/>
      <c r="OOH32" s="80"/>
      <c r="OOI32" s="80"/>
      <c r="OOJ32" s="85"/>
      <c r="OOK32" s="77"/>
      <c r="OOL32" s="74"/>
      <c r="OOM32" s="74"/>
      <c r="OON32" s="85"/>
      <c r="OOO32" s="74"/>
      <c r="OOP32" s="74"/>
      <c r="OOQ32" s="85"/>
      <c r="OOR32" s="74"/>
      <c r="OOS32" s="74"/>
      <c r="OOT32" s="85"/>
      <c r="OOU32" s="74"/>
      <c r="OOV32" s="74"/>
      <c r="OOW32" s="85"/>
      <c r="OOX32" s="80"/>
      <c r="OOY32" s="80"/>
      <c r="OOZ32" s="85"/>
      <c r="OPA32" s="77"/>
      <c r="OPB32" s="74"/>
      <c r="OPC32" s="74"/>
      <c r="OPD32" s="85"/>
      <c r="OPE32" s="74"/>
      <c r="OPF32" s="74"/>
      <c r="OPG32" s="85"/>
      <c r="OPH32" s="74"/>
      <c r="OPI32" s="74"/>
      <c r="OPJ32" s="85"/>
      <c r="OPK32" s="74"/>
      <c r="OPL32" s="74"/>
      <c r="OPM32" s="85"/>
      <c r="OPN32" s="80"/>
      <c r="OPO32" s="80"/>
      <c r="OPP32" s="85"/>
      <c r="OPQ32" s="77"/>
      <c r="OPR32" s="74"/>
      <c r="OPS32" s="74"/>
      <c r="OPT32" s="85"/>
      <c r="OPU32" s="74"/>
      <c r="OPV32" s="74"/>
      <c r="OPW32" s="85"/>
      <c r="OPX32" s="74"/>
      <c r="OPY32" s="74"/>
      <c r="OPZ32" s="85"/>
      <c r="OQA32" s="74"/>
      <c r="OQB32" s="74"/>
      <c r="OQC32" s="85"/>
      <c r="OQD32" s="80"/>
      <c r="OQE32" s="80"/>
      <c r="OQF32" s="85"/>
      <c r="OQG32" s="77"/>
      <c r="OQH32" s="74"/>
      <c r="OQI32" s="74"/>
      <c r="OQJ32" s="85"/>
      <c r="OQK32" s="74"/>
      <c r="OQL32" s="74"/>
      <c r="OQM32" s="85"/>
      <c r="OQN32" s="74"/>
      <c r="OQO32" s="74"/>
      <c r="OQP32" s="85"/>
      <c r="OQQ32" s="74"/>
      <c r="OQR32" s="74"/>
      <c r="OQS32" s="85"/>
      <c r="OQT32" s="80"/>
      <c r="OQU32" s="80"/>
      <c r="OQV32" s="85"/>
      <c r="OQW32" s="77"/>
      <c r="OQX32" s="74"/>
      <c r="OQY32" s="74"/>
      <c r="OQZ32" s="85"/>
      <c r="ORA32" s="74"/>
      <c r="ORB32" s="74"/>
      <c r="ORC32" s="85"/>
      <c r="ORD32" s="74"/>
      <c r="ORE32" s="74"/>
      <c r="ORF32" s="85"/>
      <c r="ORG32" s="74"/>
      <c r="ORH32" s="74"/>
      <c r="ORI32" s="85"/>
      <c r="ORJ32" s="80"/>
      <c r="ORK32" s="80"/>
      <c r="ORL32" s="85"/>
      <c r="ORM32" s="77"/>
      <c r="ORN32" s="74"/>
      <c r="ORO32" s="74"/>
      <c r="ORP32" s="85"/>
      <c r="ORQ32" s="74"/>
      <c r="ORR32" s="74"/>
      <c r="ORS32" s="85"/>
      <c r="ORT32" s="74"/>
      <c r="ORU32" s="74"/>
      <c r="ORV32" s="85"/>
      <c r="ORW32" s="74"/>
      <c r="ORX32" s="74"/>
      <c r="ORY32" s="85"/>
      <c r="ORZ32" s="80"/>
      <c r="OSA32" s="80"/>
      <c r="OSB32" s="85"/>
      <c r="OSC32" s="77"/>
      <c r="OSD32" s="74"/>
      <c r="OSE32" s="74"/>
      <c r="OSF32" s="85"/>
      <c r="OSG32" s="74"/>
      <c r="OSH32" s="74"/>
      <c r="OSI32" s="85"/>
      <c r="OSJ32" s="74"/>
      <c r="OSK32" s="74"/>
      <c r="OSL32" s="85"/>
      <c r="OSM32" s="74"/>
      <c r="OSN32" s="74"/>
      <c r="OSO32" s="85"/>
      <c r="OSP32" s="80"/>
      <c r="OSQ32" s="80"/>
      <c r="OSR32" s="85"/>
      <c r="OSS32" s="77"/>
      <c r="OST32" s="74"/>
      <c r="OSU32" s="74"/>
      <c r="OSV32" s="85"/>
      <c r="OSW32" s="74"/>
      <c r="OSX32" s="74"/>
      <c r="OSY32" s="85"/>
      <c r="OSZ32" s="74"/>
      <c r="OTA32" s="74"/>
      <c r="OTB32" s="85"/>
      <c r="OTC32" s="74"/>
      <c r="OTD32" s="74"/>
      <c r="OTE32" s="85"/>
      <c r="OTF32" s="80"/>
      <c r="OTG32" s="80"/>
      <c r="OTH32" s="85"/>
      <c r="OTI32" s="77"/>
      <c r="OTJ32" s="74"/>
      <c r="OTK32" s="74"/>
      <c r="OTL32" s="85"/>
      <c r="OTM32" s="74"/>
      <c r="OTN32" s="74"/>
      <c r="OTO32" s="85"/>
      <c r="OTP32" s="74"/>
      <c r="OTQ32" s="74"/>
      <c r="OTR32" s="85"/>
      <c r="OTS32" s="74"/>
      <c r="OTT32" s="74"/>
      <c r="OTU32" s="85"/>
      <c r="OTV32" s="80"/>
      <c r="OTW32" s="80"/>
      <c r="OTX32" s="85"/>
      <c r="OTY32" s="77"/>
      <c r="OTZ32" s="74"/>
      <c r="OUA32" s="74"/>
      <c r="OUB32" s="85"/>
      <c r="OUC32" s="74"/>
      <c r="OUD32" s="74"/>
      <c r="OUE32" s="85"/>
      <c r="OUF32" s="74"/>
      <c r="OUG32" s="74"/>
      <c r="OUH32" s="85"/>
      <c r="OUI32" s="74"/>
      <c r="OUJ32" s="74"/>
      <c r="OUK32" s="85"/>
      <c r="OUL32" s="80"/>
      <c r="OUM32" s="80"/>
      <c r="OUN32" s="85"/>
      <c r="OUO32" s="77"/>
      <c r="OUP32" s="74"/>
      <c r="OUQ32" s="74"/>
      <c r="OUR32" s="85"/>
      <c r="OUS32" s="74"/>
      <c r="OUT32" s="74"/>
      <c r="OUU32" s="85"/>
      <c r="OUV32" s="74"/>
      <c r="OUW32" s="74"/>
      <c r="OUX32" s="85"/>
      <c r="OUY32" s="74"/>
      <c r="OUZ32" s="74"/>
      <c r="OVA32" s="85"/>
      <c r="OVB32" s="80"/>
      <c r="OVC32" s="80"/>
      <c r="OVD32" s="85"/>
      <c r="OVE32" s="77"/>
      <c r="OVF32" s="74"/>
      <c r="OVG32" s="74"/>
      <c r="OVH32" s="85"/>
      <c r="OVI32" s="74"/>
      <c r="OVJ32" s="74"/>
      <c r="OVK32" s="85"/>
      <c r="OVL32" s="74"/>
      <c r="OVM32" s="74"/>
      <c r="OVN32" s="85"/>
      <c r="OVO32" s="74"/>
      <c r="OVP32" s="74"/>
      <c r="OVQ32" s="85"/>
      <c r="OVR32" s="80"/>
      <c r="OVS32" s="80"/>
      <c r="OVT32" s="85"/>
      <c r="OVU32" s="77"/>
      <c r="OVV32" s="74"/>
      <c r="OVW32" s="74"/>
      <c r="OVX32" s="85"/>
      <c r="OVY32" s="74"/>
      <c r="OVZ32" s="74"/>
      <c r="OWA32" s="85"/>
      <c r="OWB32" s="74"/>
      <c r="OWC32" s="74"/>
      <c r="OWD32" s="85"/>
      <c r="OWE32" s="74"/>
      <c r="OWF32" s="74"/>
      <c r="OWG32" s="85"/>
      <c r="OWH32" s="80"/>
      <c r="OWI32" s="80"/>
      <c r="OWJ32" s="85"/>
      <c r="OWK32" s="77"/>
      <c r="OWL32" s="74"/>
      <c r="OWM32" s="74"/>
      <c r="OWN32" s="85"/>
      <c r="OWO32" s="74"/>
      <c r="OWP32" s="74"/>
      <c r="OWQ32" s="85"/>
      <c r="OWR32" s="74"/>
      <c r="OWS32" s="74"/>
      <c r="OWT32" s="85"/>
      <c r="OWU32" s="74"/>
      <c r="OWV32" s="74"/>
      <c r="OWW32" s="85"/>
      <c r="OWX32" s="80"/>
      <c r="OWY32" s="80"/>
      <c r="OWZ32" s="85"/>
      <c r="OXA32" s="77"/>
      <c r="OXB32" s="74"/>
      <c r="OXC32" s="74"/>
      <c r="OXD32" s="85"/>
      <c r="OXE32" s="74"/>
      <c r="OXF32" s="74"/>
      <c r="OXG32" s="85"/>
      <c r="OXH32" s="74"/>
      <c r="OXI32" s="74"/>
      <c r="OXJ32" s="85"/>
      <c r="OXK32" s="74"/>
      <c r="OXL32" s="74"/>
      <c r="OXM32" s="85"/>
      <c r="OXN32" s="80"/>
      <c r="OXO32" s="80"/>
      <c r="OXP32" s="85"/>
      <c r="OXQ32" s="77"/>
      <c r="OXR32" s="74"/>
      <c r="OXS32" s="74"/>
      <c r="OXT32" s="85"/>
      <c r="OXU32" s="74"/>
      <c r="OXV32" s="74"/>
      <c r="OXW32" s="85"/>
      <c r="OXX32" s="74"/>
      <c r="OXY32" s="74"/>
      <c r="OXZ32" s="85"/>
      <c r="OYA32" s="74"/>
      <c r="OYB32" s="74"/>
      <c r="OYC32" s="85"/>
      <c r="OYD32" s="80"/>
      <c r="OYE32" s="80"/>
      <c r="OYF32" s="85"/>
      <c r="OYG32" s="77"/>
      <c r="OYH32" s="74"/>
      <c r="OYI32" s="74"/>
      <c r="OYJ32" s="85"/>
      <c r="OYK32" s="74"/>
      <c r="OYL32" s="74"/>
      <c r="OYM32" s="85"/>
      <c r="OYN32" s="74"/>
      <c r="OYO32" s="74"/>
      <c r="OYP32" s="85"/>
      <c r="OYQ32" s="74"/>
      <c r="OYR32" s="74"/>
      <c r="OYS32" s="85"/>
      <c r="OYT32" s="80"/>
      <c r="OYU32" s="80"/>
      <c r="OYV32" s="85"/>
      <c r="OYW32" s="77"/>
      <c r="OYX32" s="74"/>
      <c r="OYY32" s="74"/>
      <c r="OYZ32" s="85"/>
      <c r="OZA32" s="74"/>
      <c r="OZB32" s="74"/>
      <c r="OZC32" s="85"/>
      <c r="OZD32" s="74"/>
      <c r="OZE32" s="74"/>
      <c r="OZF32" s="85"/>
      <c r="OZG32" s="74"/>
      <c r="OZH32" s="74"/>
      <c r="OZI32" s="85"/>
      <c r="OZJ32" s="80"/>
      <c r="OZK32" s="80"/>
      <c r="OZL32" s="85"/>
      <c r="OZM32" s="77"/>
      <c r="OZN32" s="74"/>
      <c r="OZO32" s="74"/>
      <c r="OZP32" s="85"/>
      <c r="OZQ32" s="74"/>
      <c r="OZR32" s="74"/>
      <c r="OZS32" s="85"/>
      <c r="OZT32" s="74"/>
      <c r="OZU32" s="74"/>
      <c r="OZV32" s="85"/>
      <c r="OZW32" s="74"/>
      <c r="OZX32" s="74"/>
      <c r="OZY32" s="85"/>
      <c r="OZZ32" s="80"/>
      <c r="PAA32" s="80"/>
      <c r="PAB32" s="85"/>
      <c r="PAC32" s="77"/>
      <c r="PAD32" s="74"/>
      <c r="PAE32" s="74"/>
      <c r="PAF32" s="85"/>
      <c r="PAG32" s="74"/>
      <c r="PAH32" s="74"/>
      <c r="PAI32" s="85"/>
      <c r="PAJ32" s="74"/>
      <c r="PAK32" s="74"/>
      <c r="PAL32" s="85"/>
      <c r="PAM32" s="74"/>
      <c r="PAN32" s="74"/>
      <c r="PAO32" s="85"/>
      <c r="PAP32" s="80"/>
      <c r="PAQ32" s="80"/>
      <c r="PAR32" s="85"/>
      <c r="PAS32" s="77"/>
      <c r="PAT32" s="74"/>
      <c r="PAU32" s="74"/>
      <c r="PAV32" s="85"/>
      <c r="PAW32" s="74"/>
      <c r="PAX32" s="74"/>
      <c r="PAY32" s="85"/>
      <c r="PAZ32" s="74"/>
      <c r="PBA32" s="74"/>
      <c r="PBB32" s="85"/>
      <c r="PBC32" s="74"/>
      <c r="PBD32" s="74"/>
      <c r="PBE32" s="85"/>
      <c r="PBF32" s="80"/>
      <c r="PBG32" s="80"/>
      <c r="PBH32" s="85"/>
      <c r="PBI32" s="77"/>
      <c r="PBJ32" s="74"/>
      <c r="PBK32" s="74"/>
      <c r="PBL32" s="85"/>
      <c r="PBM32" s="74"/>
      <c r="PBN32" s="74"/>
      <c r="PBO32" s="85"/>
      <c r="PBP32" s="74"/>
      <c r="PBQ32" s="74"/>
      <c r="PBR32" s="85"/>
      <c r="PBS32" s="74"/>
      <c r="PBT32" s="74"/>
      <c r="PBU32" s="85"/>
      <c r="PBV32" s="80"/>
      <c r="PBW32" s="80"/>
      <c r="PBX32" s="85"/>
      <c r="PBY32" s="77"/>
      <c r="PBZ32" s="74"/>
      <c r="PCA32" s="74"/>
      <c r="PCB32" s="85"/>
      <c r="PCC32" s="74"/>
      <c r="PCD32" s="74"/>
      <c r="PCE32" s="85"/>
      <c r="PCF32" s="74"/>
      <c r="PCG32" s="74"/>
      <c r="PCH32" s="85"/>
      <c r="PCI32" s="74"/>
      <c r="PCJ32" s="74"/>
      <c r="PCK32" s="85"/>
      <c r="PCL32" s="80"/>
      <c r="PCM32" s="80"/>
      <c r="PCN32" s="85"/>
      <c r="PCO32" s="77"/>
      <c r="PCP32" s="74"/>
      <c r="PCQ32" s="74"/>
      <c r="PCR32" s="85"/>
      <c r="PCS32" s="74"/>
      <c r="PCT32" s="74"/>
      <c r="PCU32" s="85"/>
      <c r="PCV32" s="74"/>
      <c r="PCW32" s="74"/>
      <c r="PCX32" s="85"/>
      <c r="PCY32" s="74"/>
      <c r="PCZ32" s="74"/>
      <c r="PDA32" s="85"/>
      <c r="PDB32" s="80"/>
      <c r="PDC32" s="80"/>
      <c r="PDD32" s="85"/>
      <c r="PDE32" s="77"/>
      <c r="PDF32" s="74"/>
      <c r="PDG32" s="74"/>
      <c r="PDH32" s="85"/>
      <c r="PDI32" s="74"/>
      <c r="PDJ32" s="74"/>
      <c r="PDK32" s="85"/>
      <c r="PDL32" s="74"/>
      <c r="PDM32" s="74"/>
      <c r="PDN32" s="85"/>
      <c r="PDO32" s="74"/>
      <c r="PDP32" s="74"/>
      <c r="PDQ32" s="85"/>
      <c r="PDR32" s="80"/>
      <c r="PDS32" s="80"/>
      <c r="PDT32" s="85"/>
      <c r="PDU32" s="77"/>
      <c r="PDV32" s="74"/>
      <c r="PDW32" s="74"/>
      <c r="PDX32" s="85"/>
      <c r="PDY32" s="74"/>
      <c r="PDZ32" s="74"/>
      <c r="PEA32" s="85"/>
      <c r="PEB32" s="74"/>
      <c r="PEC32" s="74"/>
      <c r="PED32" s="85"/>
      <c r="PEE32" s="74"/>
      <c r="PEF32" s="74"/>
      <c r="PEG32" s="85"/>
      <c r="PEH32" s="80"/>
      <c r="PEI32" s="80"/>
      <c r="PEJ32" s="85"/>
      <c r="PEK32" s="77"/>
      <c r="PEL32" s="74"/>
      <c r="PEM32" s="74"/>
      <c r="PEN32" s="85"/>
      <c r="PEO32" s="74"/>
      <c r="PEP32" s="74"/>
      <c r="PEQ32" s="85"/>
      <c r="PER32" s="74"/>
      <c r="PES32" s="74"/>
      <c r="PET32" s="85"/>
      <c r="PEU32" s="74"/>
      <c r="PEV32" s="74"/>
      <c r="PEW32" s="85"/>
      <c r="PEX32" s="80"/>
      <c r="PEY32" s="80"/>
      <c r="PEZ32" s="85"/>
      <c r="PFA32" s="77"/>
      <c r="PFB32" s="74"/>
      <c r="PFC32" s="74"/>
      <c r="PFD32" s="85"/>
      <c r="PFE32" s="74"/>
      <c r="PFF32" s="74"/>
      <c r="PFG32" s="85"/>
      <c r="PFH32" s="74"/>
      <c r="PFI32" s="74"/>
      <c r="PFJ32" s="85"/>
      <c r="PFK32" s="74"/>
      <c r="PFL32" s="74"/>
      <c r="PFM32" s="85"/>
      <c r="PFN32" s="80"/>
      <c r="PFO32" s="80"/>
      <c r="PFP32" s="85"/>
      <c r="PFQ32" s="77"/>
      <c r="PFR32" s="74"/>
      <c r="PFS32" s="74"/>
      <c r="PFT32" s="85"/>
      <c r="PFU32" s="74"/>
      <c r="PFV32" s="74"/>
      <c r="PFW32" s="85"/>
      <c r="PFX32" s="74"/>
      <c r="PFY32" s="74"/>
      <c r="PFZ32" s="85"/>
      <c r="PGA32" s="74"/>
      <c r="PGB32" s="74"/>
      <c r="PGC32" s="85"/>
      <c r="PGD32" s="80"/>
      <c r="PGE32" s="80"/>
      <c r="PGF32" s="85"/>
      <c r="PGG32" s="77"/>
      <c r="PGH32" s="74"/>
      <c r="PGI32" s="74"/>
      <c r="PGJ32" s="85"/>
      <c r="PGK32" s="74"/>
      <c r="PGL32" s="74"/>
      <c r="PGM32" s="85"/>
      <c r="PGN32" s="74"/>
      <c r="PGO32" s="74"/>
      <c r="PGP32" s="85"/>
      <c r="PGQ32" s="74"/>
      <c r="PGR32" s="74"/>
      <c r="PGS32" s="85"/>
      <c r="PGT32" s="80"/>
      <c r="PGU32" s="80"/>
      <c r="PGV32" s="85"/>
      <c r="PGW32" s="77"/>
      <c r="PGX32" s="74"/>
      <c r="PGY32" s="74"/>
      <c r="PGZ32" s="85"/>
      <c r="PHA32" s="74"/>
      <c r="PHB32" s="74"/>
      <c r="PHC32" s="85"/>
      <c r="PHD32" s="74"/>
      <c r="PHE32" s="74"/>
      <c r="PHF32" s="85"/>
      <c r="PHG32" s="74"/>
      <c r="PHH32" s="74"/>
      <c r="PHI32" s="85"/>
      <c r="PHJ32" s="80"/>
      <c r="PHK32" s="80"/>
      <c r="PHL32" s="85"/>
      <c r="PHM32" s="77"/>
      <c r="PHN32" s="74"/>
      <c r="PHO32" s="74"/>
      <c r="PHP32" s="85"/>
      <c r="PHQ32" s="74"/>
      <c r="PHR32" s="74"/>
      <c r="PHS32" s="85"/>
      <c r="PHT32" s="74"/>
      <c r="PHU32" s="74"/>
      <c r="PHV32" s="85"/>
      <c r="PHW32" s="74"/>
      <c r="PHX32" s="74"/>
      <c r="PHY32" s="85"/>
      <c r="PHZ32" s="80"/>
      <c r="PIA32" s="80"/>
      <c r="PIB32" s="85"/>
      <c r="PIC32" s="77"/>
      <c r="PID32" s="74"/>
      <c r="PIE32" s="74"/>
      <c r="PIF32" s="85"/>
      <c r="PIG32" s="74"/>
      <c r="PIH32" s="74"/>
      <c r="PII32" s="85"/>
      <c r="PIJ32" s="74"/>
      <c r="PIK32" s="74"/>
      <c r="PIL32" s="85"/>
      <c r="PIM32" s="74"/>
      <c r="PIN32" s="74"/>
      <c r="PIO32" s="85"/>
      <c r="PIP32" s="80"/>
      <c r="PIQ32" s="80"/>
      <c r="PIR32" s="85"/>
      <c r="PIS32" s="77"/>
      <c r="PIT32" s="74"/>
      <c r="PIU32" s="74"/>
      <c r="PIV32" s="85"/>
      <c r="PIW32" s="74"/>
      <c r="PIX32" s="74"/>
      <c r="PIY32" s="85"/>
      <c r="PIZ32" s="74"/>
      <c r="PJA32" s="74"/>
      <c r="PJB32" s="85"/>
      <c r="PJC32" s="74"/>
      <c r="PJD32" s="74"/>
      <c r="PJE32" s="85"/>
      <c r="PJF32" s="80"/>
      <c r="PJG32" s="80"/>
      <c r="PJH32" s="85"/>
      <c r="PJI32" s="77"/>
      <c r="PJJ32" s="74"/>
      <c r="PJK32" s="74"/>
      <c r="PJL32" s="85"/>
      <c r="PJM32" s="74"/>
      <c r="PJN32" s="74"/>
      <c r="PJO32" s="85"/>
      <c r="PJP32" s="74"/>
      <c r="PJQ32" s="74"/>
      <c r="PJR32" s="85"/>
      <c r="PJS32" s="74"/>
      <c r="PJT32" s="74"/>
      <c r="PJU32" s="85"/>
      <c r="PJV32" s="80"/>
      <c r="PJW32" s="80"/>
      <c r="PJX32" s="85"/>
      <c r="PJY32" s="77"/>
      <c r="PJZ32" s="74"/>
      <c r="PKA32" s="74"/>
      <c r="PKB32" s="85"/>
      <c r="PKC32" s="74"/>
      <c r="PKD32" s="74"/>
      <c r="PKE32" s="85"/>
      <c r="PKF32" s="74"/>
      <c r="PKG32" s="74"/>
      <c r="PKH32" s="85"/>
      <c r="PKI32" s="74"/>
      <c r="PKJ32" s="74"/>
      <c r="PKK32" s="85"/>
      <c r="PKL32" s="80"/>
      <c r="PKM32" s="80"/>
      <c r="PKN32" s="85"/>
      <c r="PKO32" s="77"/>
      <c r="PKP32" s="74"/>
      <c r="PKQ32" s="74"/>
      <c r="PKR32" s="85"/>
      <c r="PKS32" s="74"/>
      <c r="PKT32" s="74"/>
      <c r="PKU32" s="85"/>
      <c r="PKV32" s="74"/>
      <c r="PKW32" s="74"/>
      <c r="PKX32" s="85"/>
      <c r="PKY32" s="74"/>
      <c r="PKZ32" s="74"/>
      <c r="PLA32" s="85"/>
      <c r="PLB32" s="80"/>
      <c r="PLC32" s="80"/>
      <c r="PLD32" s="85"/>
      <c r="PLE32" s="77"/>
      <c r="PLF32" s="74"/>
      <c r="PLG32" s="74"/>
      <c r="PLH32" s="85"/>
      <c r="PLI32" s="74"/>
      <c r="PLJ32" s="74"/>
      <c r="PLK32" s="85"/>
      <c r="PLL32" s="74"/>
      <c r="PLM32" s="74"/>
      <c r="PLN32" s="85"/>
      <c r="PLO32" s="74"/>
      <c r="PLP32" s="74"/>
      <c r="PLQ32" s="85"/>
      <c r="PLR32" s="80"/>
      <c r="PLS32" s="80"/>
      <c r="PLT32" s="85"/>
      <c r="PLU32" s="77"/>
      <c r="PLV32" s="74"/>
      <c r="PLW32" s="74"/>
      <c r="PLX32" s="85"/>
      <c r="PLY32" s="74"/>
      <c r="PLZ32" s="74"/>
      <c r="PMA32" s="85"/>
      <c r="PMB32" s="74"/>
      <c r="PMC32" s="74"/>
      <c r="PMD32" s="85"/>
      <c r="PME32" s="74"/>
      <c r="PMF32" s="74"/>
      <c r="PMG32" s="85"/>
      <c r="PMH32" s="80"/>
      <c r="PMI32" s="80"/>
      <c r="PMJ32" s="85"/>
      <c r="PMK32" s="77"/>
      <c r="PML32" s="74"/>
      <c r="PMM32" s="74"/>
      <c r="PMN32" s="85"/>
      <c r="PMO32" s="74"/>
      <c r="PMP32" s="74"/>
      <c r="PMQ32" s="85"/>
      <c r="PMR32" s="74"/>
      <c r="PMS32" s="74"/>
      <c r="PMT32" s="85"/>
      <c r="PMU32" s="74"/>
      <c r="PMV32" s="74"/>
      <c r="PMW32" s="85"/>
      <c r="PMX32" s="80"/>
      <c r="PMY32" s="80"/>
      <c r="PMZ32" s="85"/>
      <c r="PNA32" s="77"/>
      <c r="PNB32" s="74"/>
      <c r="PNC32" s="74"/>
      <c r="PND32" s="85"/>
      <c r="PNE32" s="74"/>
      <c r="PNF32" s="74"/>
      <c r="PNG32" s="85"/>
      <c r="PNH32" s="74"/>
      <c r="PNI32" s="74"/>
      <c r="PNJ32" s="85"/>
      <c r="PNK32" s="74"/>
      <c r="PNL32" s="74"/>
      <c r="PNM32" s="85"/>
      <c r="PNN32" s="80"/>
      <c r="PNO32" s="80"/>
      <c r="PNP32" s="85"/>
      <c r="PNQ32" s="77"/>
      <c r="PNR32" s="74"/>
      <c r="PNS32" s="74"/>
      <c r="PNT32" s="85"/>
      <c r="PNU32" s="74"/>
      <c r="PNV32" s="74"/>
      <c r="PNW32" s="85"/>
      <c r="PNX32" s="74"/>
      <c r="PNY32" s="74"/>
      <c r="PNZ32" s="85"/>
      <c r="POA32" s="74"/>
      <c r="POB32" s="74"/>
      <c r="POC32" s="85"/>
      <c r="POD32" s="80"/>
      <c r="POE32" s="80"/>
      <c r="POF32" s="85"/>
      <c r="POG32" s="77"/>
      <c r="POH32" s="74"/>
      <c r="POI32" s="74"/>
      <c r="POJ32" s="85"/>
      <c r="POK32" s="74"/>
      <c r="POL32" s="74"/>
      <c r="POM32" s="85"/>
      <c r="PON32" s="74"/>
      <c r="POO32" s="74"/>
      <c r="POP32" s="85"/>
      <c r="POQ32" s="74"/>
      <c r="POR32" s="74"/>
      <c r="POS32" s="85"/>
      <c r="POT32" s="80"/>
      <c r="POU32" s="80"/>
      <c r="POV32" s="85"/>
      <c r="POW32" s="77"/>
      <c r="POX32" s="74"/>
      <c r="POY32" s="74"/>
      <c r="POZ32" s="85"/>
      <c r="PPA32" s="74"/>
      <c r="PPB32" s="74"/>
      <c r="PPC32" s="85"/>
      <c r="PPD32" s="74"/>
      <c r="PPE32" s="74"/>
      <c r="PPF32" s="85"/>
      <c r="PPG32" s="74"/>
      <c r="PPH32" s="74"/>
      <c r="PPI32" s="85"/>
      <c r="PPJ32" s="80"/>
      <c r="PPK32" s="80"/>
      <c r="PPL32" s="85"/>
      <c r="PPM32" s="77"/>
      <c r="PPN32" s="74"/>
      <c r="PPO32" s="74"/>
      <c r="PPP32" s="85"/>
      <c r="PPQ32" s="74"/>
      <c r="PPR32" s="74"/>
      <c r="PPS32" s="85"/>
      <c r="PPT32" s="74"/>
      <c r="PPU32" s="74"/>
      <c r="PPV32" s="85"/>
      <c r="PPW32" s="74"/>
      <c r="PPX32" s="74"/>
      <c r="PPY32" s="85"/>
      <c r="PPZ32" s="80"/>
      <c r="PQA32" s="80"/>
      <c r="PQB32" s="85"/>
      <c r="PQC32" s="77"/>
      <c r="PQD32" s="74"/>
      <c r="PQE32" s="74"/>
      <c r="PQF32" s="85"/>
      <c r="PQG32" s="74"/>
      <c r="PQH32" s="74"/>
      <c r="PQI32" s="85"/>
      <c r="PQJ32" s="74"/>
      <c r="PQK32" s="74"/>
      <c r="PQL32" s="85"/>
      <c r="PQM32" s="74"/>
      <c r="PQN32" s="74"/>
      <c r="PQO32" s="85"/>
      <c r="PQP32" s="80"/>
      <c r="PQQ32" s="80"/>
      <c r="PQR32" s="85"/>
      <c r="PQS32" s="77"/>
      <c r="PQT32" s="74"/>
      <c r="PQU32" s="74"/>
      <c r="PQV32" s="85"/>
      <c r="PQW32" s="74"/>
      <c r="PQX32" s="74"/>
      <c r="PQY32" s="85"/>
      <c r="PQZ32" s="74"/>
      <c r="PRA32" s="74"/>
      <c r="PRB32" s="85"/>
      <c r="PRC32" s="74"/>
      <c r="PRD32" s="74"/>
      <c r="PRE32" s="85"/>
      <c r="PRF32" s="80"/>
      <c r="PRG32" s="80"/>
      <c r="PRH32" s="85"/>
      <c r="PRI32" s="77"/>
      <c r="PRJ32" s="74"/>
      <c r="PRK32" s="74"/>
      <c r="PRL32" s="85"/>
      <c r="PRM32" s="74"/>
      <c r="PRN32" s="74"/>
      <c r="PRO32" s="85"/>
      <c r="PRP32" s="74"/>
      <c r="PRQ32" s="74"/>
      <c r="PRR32" s="85"/>
      <c r="PRS32" s="74"/>
      <c r="PRT32" s="74"/>
      <c r="PRU32" s="85"/>
      <c r="PRV32" s="80"/>
      <c r="PRW32" s="80"/>
      <c r="PRX32" s="85"/>
      <c r="PRY32" s="77"/>
      <c r="PRZ32" s="74"/>
      <c r="PSA32" s="74"/>
      <c r="PSB32" s="85"/>
      <c r="PSC32" s="74"/>
      <c r="PSD32" s="74"/>
      <c r="PSE32" s="85"/>
      <c r="PSF32" s="74"/>
      <c r="PSG32" s="74"/>
      <c r="PSH32" s="85"/>
      <c r="PSI32" s="74"/>
      <c r="PSJ32" s="74"/>
      <c r="PSK32" s="85"/>
      <c r="PSL32" s="80"/>
      <c r="PSM32" s="80"/>
      <c r="PSN32" s="85"/>
      <c r="PSO32" s="77"/>
      <c r="PSP32" s="74"/>
      <c r="PSQ32" s="74"/>
      <c r="PSR32" s="85"/>
      <c r="PSS32" s="74"/>
      <c r="PST32" s="74"/>
      <c r="PSU32" s="85"/>
      <c r="PSV32" s="74"/>
      <c r="PSW32" s="74"/>
      <c r="PSX32" s="85"/>
      <c r="PSY32" s="74"/>
      <c r="PSZ32" s="74"/>
      <c r="PTA32" s="85"/>
      <c r="PTB32" s="80"/>
      <c r="PTC32" s="80"/>
      <c r="PTD32" s="85"/>
      <c r="PTE32" s="77"/>
      <c r="PTF32" s="74"/>
      <c r="PTG32" s="74"/>
      <c r="PTH32" s="85"/>
      <c r="PTI32" s="74"/>
      <c r="PTJ32" s="74"/>
      <c r="PTK32" s="85"/>
      <c r="PTL32" s="74"/>
      <c r="PTM32" s="74"/>
      <c r="PTN32" s="85"/>
      <c r="PTO32" s="74"/>
      <c r="PTP32" s="74"/>
      <c r="PTQ32" s="85"/>
      <c r="PTR32" s="80"/>
      <c r="PTS32" s="80"/>
      <c r="PTT32" s="85"/>
      <c r="PTU32" s="77"/>
      <c r="PTV32" s="74"/>
      <c r="PTW32" s="74"/>
      <c r="PTX32" s="85"/>
      <c r="PTY32" s="74"/>
      <c r="PTZ32" s="74"/>
      <c r="PUA32" s="85"/>
      <c r="PUB32" s="74"/>
      <c r="PUC32" s="74"/>
      <c r="PUD32" s="85"/>
      <c r="PUE32" s="74"/>
      <c r="PUF32" s="74"/>
      <c r="PUG32" s="85"/>
      <c r="PUH32" s="80"/>
      <c r="PUI32" s="80"/>
      <c r="PUJ32" s="85"/>
      <c r="PUK32" s="77"/>
      <c r="PUL32" s="74"/>
      <c r="PUM32" s="74"/>
      <c r="PUN32" s="85"/>
      <c r="PUO32" s="74"/>
      <c r="PUP32" s="74"/>
      <c r="PUQ32" s="85"/>
      <c r="PUR32" s="74"/>
      <c r="PUS32" s="74"/>
      <c r="PUT32" s="85"/>
      <c r="PUU32" s="74"/>
      <c r="PUV32" s="74"/>
      <c r="PUW32" s="85"/>
      <c r="PUX32" s="80"/>
      <c r="PUY32" s="80"/>
      <c r="PUZ32" s="85"/>
      <c r="PVA32" s="77"/>
      <c r="PVB32" s="74"/>
      <c r="PVC32" s="74"/>
      <c r="PVD32" s="85"/>
      <c r="PVE32" s="74"/>
      <c r="PVF32" s="74"/>
      <c r="PVG32" s="85"/>
      <c r="PVH32" s="74"/>
      <c r="PVI32" s="74"/>
      <c r="PVJ32" s="85"/>
      <c r="PVK32" s="74"/>
      <c r="PVL32" s="74"/>
      <c r="PVM32" s="85"/>
      <c r="PVN32" s="80"/>
      <c r="PVO32" s="80"/>
      <c r="PVP32" s="85"/>
      <c r="PVQ32" s="77"/>
      <c r="PVR32" s="74"/>
      <c r="PVS32" s="74"/>
      <c r="PVT32" s="85"/>
      <c r="PVU32" s="74"/>
      <c r="PVV32" s="74"/>
      <c r="PVW32" s="85"/>
      <c r="PVX32" s="74"/>
      <c r="PVY32" s="74"/>
      <c r="PVZ32" s="85"/>
      <c r="PWA32" s="74"/>
      <c r="PWB32" s="74"/>
      <c r="PWC32" s="85"/>
      <c r="PWD32" s="80"/>
      <c r="PWE32" s="80"/>
      <c r="PWF32" s="85"/>
      <c r="PWG32" s="77"/>
      <c r="PWH32" s="74"/>
      <c r="PWI32" s="74"/>
      <c r="PWJ32" s="85"/>
      <c r="PWK32" s="74"/>
      <c r="PWL32" s="74"/>
      <c r="PWM32" s="85"/>
      <c r="PWN32" s="74"/>
      <c r="PWO32" s="74"/>
      <c r="PWP32" s="85"/>
      <c r="PWQ32" s="74"/>
      <c r="PWR32" s="74"/>
      <c r="PWS32" s="85"/>
      <c r="PWT32" s="80"/>
      <c r="PWU32" s="80"/>
      <c r="PWV32" s="85"/>
      <c r="PWW32" s="77"/>
      <c r="PWX32" s="74"/>
      <c r="PWY32" s="74"/>
      <c r="PWZ32" s="85"/>
      <c r="PXA32" s="74"/>
      <c r="PXB32" s="74"/>
      <c r="PXC32" s="85"/>
      <c r="PXD32" s="74"/>
      <c r="PXE32" s="74"/>
      <c r="PXF32" s="85"/>
      <c r="PXG32" s="74"/>
      <c r="PXH32" s="74"/>
      <c r="PXI32" s="85"/>
      <c r="PXJ32" s="80"/>
      <c r="PXK32" s="80"/>
      <c r="PXL32" s="85"/>
      <c r="PXM32" s="77"/>
      <c r="PXN32" s="74"/>
      <c r="PXO32" s="74"/>
      <c r="PXP32" s="85"/>
      <c r="PXQ32" s="74"/>
      <c r="PXR32" s="74"/>
      <c r="PXS32" s="85"/>
      <c r="PXT32" s="74"/>
      <c r="PXU32" s="74"/>
      <c r="PXV32" s="85"/>
      <c r="PXW32" s="74"/>
      <c r="PXX32" s="74"/>
      <c r="PXY32" s="85"/>
      <c r="PXZ32" s="80"/>
      <c r="PYA32" s="80"/>
      <c r="PYB32" s="85"/>
      <c r="PYC32" s="77"/>
      <c r="PYD32" s="74"/>
      <c r="PYE32" s="74"/>
      <c r="PYF32" s="85"/>
      <c r="PYG32" s="74"/>
      <c r="PYH32" s="74"/>
      <c r="PYI32" s="85"/>
      <c r="PYJ32" s="74"/>
      <c r="PYK32" s="74"/>
      <c r="PYL32" s="85"/>
      <c r="PYM32" s="74"/>
      <c r="PYN32" s="74"/>
      <c r="PYO32" s="85"/>
      <c r="PYP32" s="80"/>
      <c r="PYQ32" s="80"/>
      <c r="PYR32" s="85"/>
      <c r="PYS32" s="77"/>
      <c r="PYT32" s="74"/>
      <c r="PYU32" s="74"/>
      <c r="PYV32" s="85"/>
      <c r="PYW32" s="74"/>
      <c r="PYX32" s="74"/>
      <c r="PYY32" s="85"/>
      <c r="PYZ32" s="74"/>
      <c r="PZA32" s="74"/>
      <c r="PZB32" s="85"/>
      <c r="PZC32" s="74"/>
      <c r="PZD32" s="74"/>
      <c r="PZE32" s="85"/>
      <c r="PZF32" s="80"/>
      <c r="PZG32" s="80"/>
      <c r="PZH32" s="85"/>
      <c r="PZI32" s="77"/>
      <c r="PZJ32" s="74"/>
      <c r="PZK32" s="74"/>
      <c r="PZL32" s="85"/>
      <c r="PZM32" s="74"/>
      <c r="PZN32" s="74"/>
      <c r="PZO32" s="85"/>
      <c r="PZP32" s="74"/>
      <c r="PZQ32" s="74"/>
      <c r="PZR32" s="85"/>
      <c r="PZS32" s="74"/>
      <c r="PZT32" s="74"/>
      <c r="PZU32" s="85"/>
      <c r="PZV32" s="80"/>
      <c r="PZW32" s="80"/>
      <c r="PZX32" s="85"/>
      <c r="PZY32" s="77"/>
      <c r="PZZ32" s="74"/>
      <c r="QAA32" s="74"/>
      <c r="QAB32" s="85"/>
      <c r="QAC32" s="74"/>
      <c r="QAD32" s="74"/>
      <c r="QAE32" s="85"/>
      <c r="QAF32" s="74"/>
      <c r="QAG32" s="74"/>
      <c r="QAH32" s="85"/>
      <c r="QAI32" s="74"/>
      <c r="QAJ32" s="74"/>
      <c r="QAK32" s="85"/>
      <c r="QAL32" s="80"/>
      <c r="QAM32" s="80"/>
      <c r="QAN32" s="85"/>
      <c r="QAO32" s="77"/>
      <c r="QAP32" s="74"/>
      <c r="QAQ32" s="74"/>
      <c r="QAR32" s="85"/>
      <c r="QAS32" s="74"/>
      <c r="QAT32" s="74"/>
      <c r="QAU32" s="85"/>
      <c r="QAV32" s="74"/>
      <c r="QAW32" s="74"/>
      <c r="QAX32" s="85"/>
      <c r="QAY32" s="74"/>
      <c r="QAZ32" s="74"/>
      <c r="QBA32" s="85"/>
      <c r="QBB32" s="80"/>
      <c r="QBC32" s="80"/>
      <c r="QBD32" s="85"/>
      <c r="QBE32" s="77"/>
      <c r="QBF32" s="74"/>
      <c r="QBG32" s="74"/>
      <c r="QBH32" s="85"/>
      <c r="QBI32" s="74"/>
      <c r="QBJ32" s="74"/>
      <c r="QBK32" s="85"/>
      <c r="QBL32" s="74"/>
      <c r="QBM32" s="74"/>
      <c r="QBN32" s="85"/>
      <c r="QBO32" s="74"/>
      <c r="QBP32" s="74"/>
      <c r="QBQ32" s="85"/>
      <c r="QBR32" s="80"/>
      <c r="QBS32" s="80"/>
      <c r="QBT32" s="85"/>
      <c r="QBU32" s="77"/>
      <c r="QBV32" s="74"/>
      <c r="QBW32" s="74"/>
      <c r="QBX32" s="85"/>
      <c r="QBY32" s="74"/>
      <c r="QBZ32" s="74"/>
      <c r="QCA32" s="85"/>
      <c r="QCB32" s="74"/>
      <c r="QCC32" s="74"/>
      <c r="QCD32" s="85"/>
      <c r="QCE32" s="74"/>
      <c r="QCF32" s="74"/>
      <c r="QCG32" s="85"/>
      <c r="QCH32" s="80"/>
      <c r="QCI32" s="80"/>
      <c r="QCJ32" s="85"/>
      <c r="QCK32" s="77"/>
      <c r="QCL32" s="74"/>
      <c r="QCM32" s="74"/>
      <c r="QCN32" s="85"/>
      <c r="QCO32" s="74"/>
      <c r="QCP32" s="74"/>
      <c r="QCQ32" s="85"/>
      <c r="QCR32" s="74"/>
      <c r="QCS32" s="74"/>
      <c r="QCT32" s="85"/>
      <c r="QCU32" s="74"/>
      <c r="QCV32" s="74"/>
      <c r="QCW32" s="85"/>
      <c r="QCX32" s="80"/>
      <c r="QCY32" s="80"/>
      <c r="QCZ32" s="85"/>
      <c r="QDA32" s="77"/>
      <c r="QDB32" s="74"/>
      <c r="QDC32" s="74"/>
      <c r="QDD32" s="85"/>
      <c r="QDE32" s="74"/>
      <c r="QDF32" s="74"/>
      <c r="QDG32" s="85"/>
      <c r="QDH32" s="74"/>
      <c r="QDI32" s="74"/>
      <c r="QDJ32" s="85"/>
      <c r="QDK32" s="74"/>
      <c r="QDL32" s="74"/>
      <c r="QDM32" s="85"/>
      <c r="QDN32" s="80"/>
      <c r="QDO32" s="80"/>
      <c r="QDP32" s="85"/>
      <c r="QDQ32" s="77"/>
      <c r="QDR32" s="74"/>
      <c r="QDS32" s="74"/>
      <c r="QDT32" s="85"/>
      <c r="QDU32" s="74"/>
      <c r="QDV32" s="74"/>
      <c r="QDW32" s="85"/>
      <c r="QDX32" s="74"/>
      <c r="QDY32" s="74"/>
      <c r="QDZ32" s="85"/>
      <c r="QEA32" s="74"/>
      <c r="QEB32" s="74"/>
      <c r="QEC32" s="85"/>
      <c r="QED32" s="80"/>
      <c r="QEE32" s="80"/>
      <c r="QEF32" s="85"/>
      <c r="QEG32" s="77"/>
      <c r="QEH32" s="74"/>
      <c r="QEI32" s="74"/>
      <c r="QEJ32" s="85"/>
      <c r="QEK32" s="74"/>
      <c r="QEL32" s="74"/>
      <c r="QEM32" s="85"/>
      <c r="QEN32" s="74"/>
      <c r="QEO32" s="74"/>
      <c r="QEP32" s="85"/>
      <c r="QEQ32" s="74"/>
      <c r="QER32" s="74"/>
      <c r="QES32" s="85"/>
      <c r="QET32" s="80"/>
      <c r="QEU32" s="80"/>
      <c r="QEV32" s="85"/>
      <c r="QEW32" s="77"/>
      <c r="QEX32" s="74"/>
      <c r="QEY32" s="74"/>
      <c r="QEZ32" s="85"/>
      <c r="QFA32" s="74"/>
      <c r="QFB32" s="74"/>
      <c r="QFC32" s="85"/>
      <c r="QFD32" s="74"/>
      <c r="QFE32" s="74"/>
      <c r="QFF32" s="85"/>
      <c r="QFG32" s="74"/>
      <c r="QFH32" s="74"/>
      <c r="QFI32" s="85"/>
      <c r="QFJ32" s="80"/>
      <c r="QFK32" s="80"/>
      <c r="QFL32" s="85"/>
      <c r="QFM32" s="77"/>
      <c r="QFN32" s="74"/>
      <c r="QFO32" s="74"/>
      <c r="QFP32" s="85"/>
      <c r="QFQ32" s="74"/>
      <c r="QFR32" s="74"/>
      <c r="QFS32" s="85"/>
      <c r="QFT32" s="74"/>
      <c r="QFU32" s="74"/>
      <c r="QFV32" s="85"/>
      <c r="QFW32" s="74"/>
      <c r="QFX32" s="74"/>
      <c r="QFY32" s="85"/>
      <c r="QFZ32" s="80"/>
      <c r="QGA32" s="80"/>
      <c r="QGB32" s="85"/>
      <c r="QGC32" s="77"/>
      <c r="QGD32" s="74"/>
      <c r="QGE32" s="74"/>
      <c r="QGF32" s="85"/>
      <c r="QGG32" s="74"/>
      <c r="QGH32" s="74"/>
      <c r="QGI32" s="85"/>
      <c r="QGJ32" s="74"/>
      <c r="QGK32" s="74"/>
      <c r="QGL32" s="85"/>
      <c r="QGM32" s="74"/>
      <c r="QGN32" s="74"/>
      <c r="QGO32" s="85"/>
      <c r="QGP32" s="80"/>
      <c r="QGQ32" s="80"/>
      <c r="QGR32" s="85"/>
      <c r="QGS32" s="77"/>
      <c r="QGT32" s="74"/>
      <c r="QGU32" s="74"/>
      <c r="QGV32" s="85"/>
      <c r="QGW32" s="74"/>
      <c r="QGX32" s="74"/>
      <c r="QGY32" s="85"/>
      <c r="QGZ32" s="74"/>
      <c r="QHA32" s="74"/>
      <c r="QHB32" s="85"/>
      <c r="QHC32" s="74"/>
      <c r="QHD32" s="74"/>
      <c r="QHE32" s="85"/>
      <c r="QHF32" s="80"/>
      <c r="QHG32" s="80"/>
      <c r="QHH32" s="85"/>
      <c r="QHI32" s="77"/>
      <c r="QHJ32" s="74"/>
      <c r="QHK32" s="74"/>
      <c r="QHL32" s="85"/>
      <c r="QHM32" s="74"/>
      <c r="QHN32" s="74"/>
      <c r="QHO32" s="85"/>
      <c r="QHP32" s="74"/>
      <c r="QHQ32" s="74"/>
      <c r="QHR32" s="85"/>
      <c r="QHS32" s="74"/>
      <c r="QHT32" s="74"/>
      <c r="QHU32" s="85"/>
      <c r="QHV32" s="80"/>
      <c r="QHW32" s="80"/>
      <c r="QHX32" s="85"/>
      <c r="QHY32" s="77"/>
      <c r="QHZ32" s="74"/>
      <c r="QIA32" s="74"/>
      <c r="QIB32" s="85"/>
      <c r="QIC32" s="74"/>
      <c r="QID32" s="74"/>
      <c r="QIE32" s="85"/>
      <c r="QIF32" s="74"/>
      <c r="QIG32" s="74"/>
      <c r="QIH32" s="85"/>
      <c r="QII32" s="74"/>
      <c r="QIJ32" s="74"/>
      <c r="QIK32" s="85"/>
      <c r="QIL32" s="80"/>
      <c r="QIM32" s="80"/>
      <c r="QIN32" s="85"/>
      <c r="QIO32" s="77"/>
      <c r="QIP32" s="74"/>
      <c r="QIQ32" s="74"/>
      <c r="QIR32" s="85"/>
      <c r="QIS32" s="74"/>
      <c r="QIT32" s="74"/>
      <c r="QIU32" s="85"/>
      <c r="QIV32" s="74"/>
      <c r="QIW32" s="74"/>
      <c r="QIX32" s="85"/>
      <c r="QIY32" s="74"/>
      <c r="QIZ32" s="74"/>
      <c r="QJA32" s="85"/>
      <c r="QJB32" s="80"/>
      <c r="QJC32" s="80"/>
      <c r="QJD32" s="85"/>
      <c r="QJE32" s="77"/>
      <c r="QJF32" s="74"/>
      <c r="QJG32" s="74"/>
      <c r="QJH32" s="85"/>
      <c r="QJI32" s="74"/>
      <c r="QJJ32" s="74"/>
      <c r="QJK32" s="85"/>
      <c r="QJL32" s="74"/>
      <c r="QJM32" s="74"/>
      <c r="QJN32" s="85"/>
      <c r="QJO32" s="74"/>
      <c r="QJP32" s="74"/>
      <c r="QJQ32" s="85"/>
      <c r="QJR32" s="80"/>
      <c r="QJS32" s="80"/>
      <c r="QJT32" s="85"/>
      <c r="QJU32" s="77"/>
      <c r="QJV32" s="74"/>
      <c r="QJW32" s="74"/>
      <c r="QJX32" s="85"/>
      <c r="QJY32" s="74"/>
      <c r="QJZ32" s="74"/>
      <c r="QKA32" s="85"/>
      <c r="QKB32" s="74"/>
      <c r="QKC32" s="74"/>
      <c r="QKD32" s="85"/>
      <c r="QKE32" s="74"/>
      <c r="QKF32" s="74"/>
      <c r="QKG32" s="85"/>
      <c r="QKH32" s="80"/>
      <c r="QKI32" s="80"/>
      <c r="QKJ32" s="85"/>
      <c r="QKK32" s="77"/>
      <c r="QKL32" s="74"/>
      <c r="QKM32" s="74"/>
      <c r="QKN32" s="85"/>
      <c r="QKO32" s="74"/>
      <c r="QKP32" s="74"/>
      <c r="QKQ32" s="85"/>
      <c r="QKR32" s="74"/>
      <c r="QKS32" s="74"/>
      <c r="QKT32" s="85"/>
      <c r="QKU32" s="74"/>
      <c r="QKV32" s="74"/>
      <c r="QKW32" s="85"/>
      <c r="QKX32" s="80"/>
      <c r="QKY32" s="80"/>
      <c r="QKZ32" s="85"/>
      <c r="QLA32" s="77"/>
      <c r="QLB32" s="74"/>
      <c r="QLC32" s="74"/>
      <c r="QLD32" s="85"/>
      <c r="QLE32" s="74"/>
      <c r="QLF32" s="74"/>
      <c r="QLG32" s="85"/>
      <c r="QLH32" s="74"/>
      <c r="QLI32" s="74"/>
      <c r="QLJ32" s="85"/>
      <c r="QLK32" s="74"/>
      <c r="QLL32" s="74"/>
      <c r="QLM32" s="85"/>
      <c r="QLN32" s="80"/>
      <c r="QLO32" s="80"/>
      <c r="QLP32" s="85"/>
      <c r="QLQ32" s="77"/>
      <c r="QLR32" s="74"/>
      <c r="QLS32" s="74"/>
      <c r="QLT32" s="85"/>
      <c r="QLU32" s="74"/>
      <c r="QLV32" s="74"/>
      <c r="QLW32" s="85"/>
      <c r="QLX32" s="74"/>
      <c r="QLY32" s="74"/>
      <c r="QLZ32" s="85"/>
      <c r="QMA32" s="74"/>
      <c r="QMB32" s="74"/>
      <c r="QMC32" s="85"/>
      <c r="QMD32" s="80"/>
      <c r="QME32" s="80"/>
      <c r="QMF32" s="85"/>
      <c r="QMG32" s="77"/>
      <c r="QMH32" s="74"/>
      <c r="QMI32" s="74"/>
      <c r="QMJ32" s="85"/>
      <c r="QMK32" s="74"/>
      <c r="QML32" s="74"/>
      <c r="QMM32" s="85"/>
      <c r="QMN32" s="74"/>
      <c r="QMO32" s="74"/>
      <c r="QMP32" s="85"/>
      <c r="QMQ32" s="74"/>
      <c r="QMR32" s="74"/>
      <c r="QMS32" s="85"/>
      <c r="QMT32" s="80"/>
      <c r="QMU32" s="80"/>
      <c r="QMV32" s="85"/>
      <c r="QMW32" s="77"/>
      <c r="QMX32" s="74"/>
      <c r="QMY32" s="74"/>
      <c r="QMZ32" s="85"/>
      <c r="QNA32" s="74"/>
      <c r="QNB32" s="74"/>
      <c r="QNC32" s="85"/>
      <c r="QND32" s="74"/>
      <c r="QNE32" s="74"/>
      <c r="QNF32" s="85"/>
      <c r="QNG32" s="74"/>
      <c r="QNH32" s="74"/>
      <c r="QNI32" s="85"/>
      <c r="QNJ32" s="80"/>
      <c r="QNK32" s="80"/>
      <c r="QNL32" s="85"/>
      <c r="QNM32" s="77"/>
      <c r="QNN32" s="74"/>
      <c r="QNO32" s="74"/>
      <c r="QNP32" s="85"/>
      <c r="QNQ32" s="74"/>
      <c r="QNR32" s="74"/>
      <c r="QNS32" s="85"/>
      <c r="QNT32" s="74"/>
      <c r="QNU32" s="74"/>
      <c r="QNV32" s="85"/>
      <c r="QNW32" s="74"/>
      <c r="QNX32" s="74"/>
      <c r="QNY32" s="85"/>
      <c r="QNZ32" s="80"/>
      <c r="QOA32" s="80"/>
      <c r="QOB32" s="85"/>
      <c r="QOC32" s="77"/>
      <c r="QOD32" s="74"/>
      <c r="QOE32" s="74"/>
      <c r="QOF32" s="85"/>
      <c r="QOG32" s="74"/>
      <c r="QOH32" s="74"/>
      <c r="QOI32" s="85"/>
      <c r="QOJ32" s="74"/>
      <c r="QOK32" s="74"/>
      <c r="QOL32" s="85"/>
      <c r="QOM32" s="74"/>
      <c r="QON32" s="74"/>
      <c r="QOO32" s="85"/>
      <c r="QOP32" s="80"/>
      <c r="QOQ32" s="80"/>
      <c r="QOR32" s="85"/>
      <c r="QOS32" s="77"/>
      <c r="QOT32" s="74"/>
      <c r="QOU32" s="74"/>
      <c r="QOV32" s="85"/>
      <c r="QOW32" s="74"/>
      <c r="QOX32" s="74"/>
      <c r="QOY32" s="85"/>
      <c r="QOZ32" s="74"/>
      <c r="QPA32" s="74"/>
      <c r="QPB32" s="85"/>
      <c r="QPC32" s="74"/>
      <c r="QPD32" s="74"/>
      <c r="QPE32" s="85"/>
      <c r="QPF32" s="80"/>
      <c r="QPG32" s="80"/>
      <c r="QPH32" s="85"/>
      <c r="QPI32" s="77"/>
      <c r="QPJ32" s="74"/>
      <c r="QPK32" s="74"/>
      <c r="QPL32" s="85"/>
      <c r="QPM32" s="74"/>
      <c r="QPN32" s="74"/>
      <c r="QPO32" s="85"/>
      <c r="QPP32" s="74"/>
      <c r="QPQ32" s="74"/>
      <c r="QPR32" s="85"/>
      <c r="QPS32" s="74"/>
      <c r="QPT32" s="74"/>
      <c r="QPU32" s="85"/>
      <c r="QPV32" s="80"/>
      <c r="QPW32" s="80"/>
      <c r="QPX32" s="85"/>
      <c r="QPY32" s="77"/>
      <c r="QPZ32" s="74"/>
      <c r="QQA32" s="74"/>
      <c r="QQB32" s="85"/>
      <c r="QQC32" s="74"/>
      <c r="QQD32" s="74"/>
      <c r="QQE32" s="85"/>
      <c r="QQF32" s="74"/>
      <c r="QQG32" s="74"/>
      <c r="QQH32" s="85"/>
      <c r="QQI32" s="74"/>
      <c r="QQJ32" s="74"/>
      <c r="QQK32" s="85"/>
      <c r="QQL32" s="80"/>
      <c r="QQM32" s="80"/>
      <c r="QQN32" s="85"/>
      <c r="QQO32" s="77"/>
      <c r="QQP32" s="74"/>
      <c r="QQQ32" s="74"/>
      <c r="QQR32" s="85"/>
      <c r="QQS32" s="74"/>
      <c r="QQT32" s="74"/>
      <c r="QQU32" s="85"/>
      <c r="QQV32" s="74"/>
      <c r="QQW32" s="74"/>
      <c r="QQX32" s="85"/>
      <c r="QQY32" s="74"/>
      <c r="QQZ32" s="74"/>
      <c r="QRA32" s="85"/>
      <c r="QRB32" s="80"/>
      <c r="QRC32" s="80"/>
      <c r="QRD32" s="85"/>
      <c r="QRE32" s="77"/>
      <c r="QRF32" s="74"/>
      <c r="QRG32" s="74"/>
      <c r="QRH32" s="85"/>
      <c r="QRI32" s="74"/>
      <c r="QRJ32" s="74"/>
      <c r="QRK32" s="85"/>
      <c r="QRL32" s="74"/>
      <c r="QRM32" s="74"/>
      <c r="QRN32" s="85"/>
      <c r="QRO32" s="74"/>
      <c r="QRP32" s="74"/>
      <c r="QRQ32" s="85"/>
      <c r="QRR32" s="80"/>
      <c r="QRS32" s="80"/>
      <c r="QRT32" s="85"/>
      <c r="QRU32" s="77"/>
      <c r="QRV32" s="74"/>
      <c r="QRW32" s="74"/>
      <c r="QRX32" s="85"/>
      <c r="QRY32" s="74"/>
      <c r="QRZ32" s="74"/>
      <c r="QSA32" s="85"/>
      <c r="QSB32" s="74"/>
      <c r="QSC32" s="74"/>
      <c r="QSD32" s="85"/>
      <c r="QSE32" s="74"/>
      <c r="QSF32" s="74"/>
      <c r="QSG32" s="85"/>
      <c r="QSH32" s="80"/>
      <c r="QSI32" s="80"/>
      <c r="QSJ32" s="85"/>
      <c r="QSK32" s="77"/>
      <c r="QSL32" s="74"/>
      <c r="QSM32" s="74"/>
      <c r="QSN32" s="85"/>
      <c r="QSO32" s="74"/>
      <c r="QSP32" s="74"/>
      <c r="QSQ32" s="85"/>
      <c r="QSR32" s="74"/>
      <c r="QSS32" s="74"/>
      <c r="QST32" s="85"/>
      <c r="QSU32" s="74"/>
      <c r="QSV32" s="74"/>
      <c r="QSW32" s="85"/>
      <c r="QSX32" s="80"/>
      <c r="QSY32" s="80"/>
      <c r="QSZ32" s="85"/>
      <c r="QTA32" s="77"/>
      <c r="QTB32" s="74"/>
      <c r="QTC32" s="74"/>
      <c r="QTD32" s="85"/>
      <c r="QTE32" s="74"/>
      <c r="QTF32" s="74"/>
      <c r="QTG32" s="85"/>
      <c r="QTH32" s="74"/>
      <c r="QTI32" s="74"/>
      <c r="QTJ32" s="85"/>
      <c r="QTK32" s="74"/>
      <c r="QTL32" s="74"/>
      <c r="QTM32" s="85"/>
      <c r="QTN32" s="80"/>
      <c r="QTO32" s="80"/>
      <c r="QTP32" s="85"/>
      <c r="QTQ32" s="77"/>
      <c r="QTR32" s="74"/>
      <c r="QTS32" s="74"/>
      <c r="QTT32" s="85"/>
      <c r="QTU32" s="74"/>
      <c r="QTV32" s="74"/>
      <c r="QTW32" s="85"/>
      <c r="QTX32" s="74"/>
      <c r="QTY32" s="74"/>
      <c r="QTZ32" s="85"/>
      <c r="QUA32" s="74"/>
      <c r="QUB32" s="74"/>
      <c r="QUC32" s="85"/>
      <c r="QUD32" s="80"/>
      <c r="QUE32" s="80"/>
      <c r="QUF32" s="85"/>
      <c r="QUG32" s="77"/>
      <c r="QUH32" s="74"/>
      <c r="QUI32" s="74"/>
      <c r="QUJ32" s="85"/>
      <c r="QUK32" s="74"/>
      <c r="QUL32" s="74"/>
      <c r="QUM32" s="85"/>
      <c r="QUN32" s="74"/>
      <c r="QUO32" s="74"/>
      <c r="QUP32" s="85"/>
      <c r="QUQ32" s="74"/>
      <c r="QUR32" s="74"/>
      <c r="QUS32" s="85"/>
      <c r="QUT32" s="80"/>
      <c r="QUU32" s="80"/>
      <c r="QUV32" s="85"/>
      <c r="QUW32" s="77"/>
      <c r="QUX32" s="74"/>
      <c r="QUY32" s="74"/>
      <c r="QUZ32" s="85"/>
      <c r="QVA32" s="74"/>
      <c r="QVB32" s="74"/>
      <c r="QVC32" s="85"/>
      <c r="QVD32" s="74"/>
      <c r="QVE32" s="74"/>
      <c r="QVF32" s="85"/>
      <c r="QVG32" s="74"/>
      <c r="QVH32" s="74"/>
      <c r="QVI32" s="85"/>
      <c r="QVJ32" s="80"/>
      <c r="QVK32" s="80"/>
      <c r="QVL32" s="85"/>
      <c r="QVM32" s="77"/>
      <c r="QVN32" s="74"/>
      <c r="QVO32" s="74"/>
      <c r="QVP32" s="85"/>
      <c r="QVQ32" s="74"/>
      <c r="QVR32" s="74"/>
      <c r="QVS32" s="85"/>
      <c r="QVT32" s="74"/>
      <c r="QVU32" s="74"/>
      <c r="QVV32" s="85"/>
      <c r="QVW32" s="74"/>
      <c r="QVX32" s="74"/>
      <c r="QVY32" s="85"/>
      <c r="QVZ32" s="80"/>
      <c r="QWA32" s="80"/>
      <c r="QWB32" s="85"/>
      <c r="QWC32" s="77"/>
      <c r="QWD32" s="74"/>
      <c r="QWE32" s="74"/>
      <c r="QWF32" s="85"/>
      <c r="QWG32" s="74"/>
      <c r="QWH32" s="74"/>
      <c r="QWI32" s="85"/>
      <c r="QWJ32" s="74"/>
      <c r="QWK32" s="74"/>
      <c r="QWL32" s="85"/>
      <c r="QWM32" s="74"/>
      <c r="QWN32" s="74"/>
      <c r="QWO32" s="85"/>
      <c r="QWP32" s="80"/>
      <c r="QWQ32" s="80"/>
      <c r="QWR32" s="85"/>
      <c r="QWS32" s="77"/>
      <c r="QWT32" s="74"/>
      <c r="QWU32" s="74"/>
      <c r="QWV32" s="85"/>
      <c r="QWW32" s="74"/>
      <c r="QWX32" s="74"/>
      <c r="QWY32" s="85"/>
      <c r="QWZ32" s="74"/>
      <c r="QXA32" s="74"/>
      <c r="QXB32" s="85"/>
      <c r="QXC32" s="74"/>
      <c r="QXD32" s="74"/>
      <c r="QXE32" s="85"/>
      <c r="QXF32" s="80"/>
      <c r="QXG32" s="80"/>
      <c r="QXH32" s="85"/>
      <c r="QXI32" s="77"/>
      <c r="QXJ32" s="74"/>
      <c r="QXK32" s="74"/>
      <c r="QXL32" s="85"/>
      <c r="QXM32" s="74"/>
      <c r="QXN32" s="74"/>
      <c r="QXO32" s="85"/>
      <c r="QXP32" s="74"/>
      <c r="QXQ32" s="74"/>
      <c r="QXR32" s="85"/>
      <c r="QXS32" s="74"/>
      <c r="QXT32" s="74"/>
      <c r="QXU32" s="85"/>
      <c r="QXV32" s="80"/>
      <c r="QXW32" s="80"/>
      <c r="QXX32" s="85"/>
      <c r="QXY32" s="77"/>
      <c r="QXZ32" s="74"/>
      <c r="QYA32" s="74"/>
      <c r="QYB32" s="85"/>
      <c r="QYC32" s="74"/>
      <c r="QYD32" s="74"/>
      <c r="QYE32" s="85"/>
      <c r="QYF32" s="74"/>
      <c r="QYG32" s="74"/>
      <c r="QYH32" s="85"/>
      <c r="QYI32" s="74"/>
      <c r="QYJ32" s="74"/>
      <c r="QYK32" s="85"/>
      <c r="QYL32" s="80"/>
      <c r="QYM32" s="80"/>
      <c r="QYN32" s="85"/>
      <c r="QYO32" s="77"/>
      <c r="QYP32" s="74"/>
      <c r="QYQ32" s="74"/>
      <c r="QYR32" s="85"/>
      <c r="QYS32" s="74"/>
      <c r="QYT32" s="74"/>
      <c r="QYU32" s="85"/>
      <c r="QYV32" s="74"/>
      <c r="QYW32" s="74"/>
      <c r="QYX32" s="85"/>
      <c r="QYY32" s="74"/>
      <c r="QYZ32" s="74"/>
      <c r="QZA32" s="85"/>
      <c r="QZB32" s="80"/>
      <c r="QZC32" s="80"/>
      <c r="QZD32" s="85"/>
      <c r="QZE32" s="77"/>
      <c r="QZF32" s="74"/>
      <c r="QZG32" s="74"/>
      <c r="QZH32" s="85"/>
      <c r="QZI32" s="74"/>
      <c r="QZJ32" s="74"/>
      <c r="QZK32" s="85"/>
      <c r="QZL32" s="74"/>
      <c r="QZM32" s="74"/>
      <c r="QZN32" s="85"/>
      <c r="QZO32" s="74"/>
      <c r="QZP32" s="74"/>
      <c r="QZQ32" s="85"/>
      <c r="QZR32" s="80"/>
      <c r="QZS32" s="80"/>
      <c r="QZT32" s="85"/>
      <c r="QZU32" s="77"/>
      <c r="QZV32" s="74"/>
      <c r="QZW32" s="74"/>
      <c r="QZX32" s="85"/>
      <c r="QZY32" s="74"/>
      <c r="QZZ32" s="74"/>
      <c r="RAA32" s="85"/>
      <c r="RAB32" s="74"/>
      <c r="RAC32" s="74"/>
      <c r="RAD32" s="85"/>
      <c r="RAE32" s="74"/>
      <c r="RAF32" s="74"/>
      <c r="RAG32" s="85"/>
      <c r="RAH32" s="80"/>
      <c r="RAI32" s="80"/>
      <c r="RAJ32" s="85"/>
      <c r="RAK32" s="77"/>
      <c r="RAL32" s="74"/>
      <c r="RAM32" s="74"/>
      <c r="RAN32" s="85"/>
      <c r="RAO32" s="74"/>
      <c r="RAP32" s="74"/>
      <c r="RAQ32" s="85"/>
      <c r="RAR32" s="74"/>
      <c r="RAS32" s="74"/>
      <c r="RAT32" s="85"/>
      <c r="RAU32" s="74"/>
      <c r="RAV32" s="74"/>
      <c r="RAW32" s="85"/>
      <c r="RAX32" s="80"/>
      <c r="RAY32" s="80"/>
      <c r="RAZ32" s="85"/>
      <c r="RBA32" s="77"/>
      <c r="RBB32" s="74"/>
      <c r="RBC32" s="74"/>
      <c r="RBD32" s="85"/>
      <c r="RBE32" s="74"/>
      <c r="RBF32" s="74"/>
      <c r="RBG32" s="85"/>
      <c r="RBH32" s="74"/>
      <c r="RBI32" s="74"/>
      <c r="RBJ32" s="85"/>
      <c r="RBK32" s="74"/>
      <c r="RBL32" s="74"/>
      <c r="RBM32" s="85"/>
      <c r="RBN32" s="80"/>
      <c r="RBO32" s="80"/>
      <c r="RBP32" s="85"/>
      <c r="RBQ32" s="77"/>
      <c r="RBR32" s="74"/>
      <c r="RBS32" s="74"/>
      <c r="RBT32" s="85"/>
      <c r="RBU32" s="74"/>
      <c r="RBV32" s="74"/>
      <c r="RBW32" s="85"/>
      <c r="RBX32" s="74"/>
      <c r="RBY32" s="74"/>
      <c r="RBZ32" s="85"/>
      <c r="RCA32" s="74"/>
      <c r="RCB32" s="74"/>
      <c r="RCC32" s="85"/>
      <c r="RCD32" s="80"/>
      <c r="RCE32" s="80"/>
      <c r="RCF32" s="85"/>
      <c r="RCG32" s="77"/>
      <c r="RCH32" s="74"/>
      <c r="RCI32" s="74"/>
      <c r="RCJ32" s="85"/>
      <c r="RCK32" s="74"/>
      <c r="RCL32" s="74"/>
      <c r="RCM32" s="85"/>
      <c r="RCN32" s="74"/>
      <c r="RCO32" s="74"/>
      <c r="RCP32" s="85"/>
      <c r="RCQ32" s="74"/>
      <c r="RCR32" s="74"/>
      <c r="RCS32" s="85"/>
      <c r="RCT32" s="80"/>
      <c r="RCU32" s="80"/>
      <c r="RCV32" s="85"/>
      <c r="RCW32" s="77"/>
      <c r="RCX32" s="74"/>
      <c r="RCY32" s="74"/>
      <c r="RCZ32" s="85"/>
      <c r="RDA32" s="74"/>
      <c r="RDB32" s="74"/>
      <c r="RDC32" s="85"/>
      <c r="RDD32" s="74"/>
      <c r="RDE32" s="74"/>
      <c r="RDF32" s="85"/>
      <c r="RDG32" s="74"/>
      <c r="RDH32" s="74"/>
      <c r="RDI32" s="85"/>
      <c r="RDJ32" s="80"/>
      <c r="RDK32" s="80"/>
      <c r="RDL32" s="85"/>
      <c r="RDM32" s="77"/>
      <c r="RDN32" s="74"/>
      <c r="RDO32" s="74"/>
      <c r="RDP32" s="85"/>
      <c r="RDQ32" s="74"/>
      <c r="RDR32" s="74"/>
      <c r="RDS32" s="85"/>
      <c r="RDT32" s="74"/>
      <c r="RDU32" s="74"/>
      <c r="RDV32" s="85"/>
      <c r="RDW32" s="74"/>
      <c r="RDX32" s="74"/>
      <c r="RDY32" s="85"/>
      <c r="RDZ32" s="80"/>
      <c r="REA32" s="80"/>
      <c r="REB32" s="85"/>
      <c r="REC32" s="77"/>
      <c r="RED32" s="74"/>
      <c r="REE32" s="74"/>
      <c r="REF32" s="85"/>
      <c r="REG32" s="74"/>
      <c r="REH32" s="74"/>
      <c r="REI32" s="85"/>
      <c r="REJ32" s="74"/>
      <c r="REK32" s="74"/>
      <c r="REL32" s="85"/>
      <c r="REM32" s="74"/>
      <c r="REN32" s="74"/>
      <c r="REO32" s="85"/>
      <c r="REP32" s="80"/>
      <c r="REQ32" s="80"/>
      <c r="RER32" s="85"/>
      <c r="RES32" s="77"/>
      <c r="RET32" s="74"/>
      <c r="REU32" s="74"/>
      <c r="REV32" s="85"/>
      <c r="REW32" s="74"/>
      <c r="REX32" s="74"/>
      <c r="REY32" s="85"/>
      <c r="REZ32" s="74"/>
      <c r="RFA32" s="74"/>
      <c r="RFB32" s="85"/>
      <c r="RFC32" s="74"/>
      <c r="RFD32" s="74"/>
      <c r="RFE32" s="85"/>
      <c r="RFF32" s="80"/>
      <c r="RFG32" s="80"/>
      <c r="RFH32" s="85"/>
      <c r="RFI32" s="77"/>
      <c r="RFJ32" s="74"/>
      <c r="RFK32" s="74"/>
      <c r="RFL32" s="85"/>
      <c r="RFM32" s="74"/>
      <c r="RFN32" s="74"/>
      <c r="RFO32" s="85"/>
      <c r="RFP32" s="74"/>
      <c r="RFQ32" s="74"/>
      <c r="RFR32" s="85"/>
      <c r="RFS32" s="74"/>
      <c r="RFT32" s="74"/>
      <c r="RFU32" s="85"/>
      <c r="RFV32" s="80"/>
      <c r="RFW32" s="80"/>
      <c r="RFX32" s="85"/>
      <c r="RFY32" s="77"/>
      <c r="RFZ32" s="74"/>
      <c r="RGA32" s="74"/>
      <c r="RGB32" s="85"/>
      <c r="RGC32" s="74"/>
      <c r="RGD32" s="74"/>
      <c r="RGE32" s="85"/>
      <c r="RGF32" s="74"/>
      <c r="RGG32" s="74"/>
      <c r="RGH32" s="85"/>
      <c r="RGI32" s="74"/>
      <c r="RGJ32" s="74"/>
      <c r="RGK32" s="85"/>
      <c r="RGL32" s="80"/>
      <c r="RGM32" s="80"/>
      <c r="RGN32" s="85"/>
      <c r="RGO32" s="77"/>
      <c r="RGP32" s="74"/>
      <c r="RGQ32" s="74"/>
      <c r="RGR32" s="85"/>
      <c r="RGS32" s="74"/>
      <c r="RGT32" s="74"/>
      <c r="RGU32" s="85"/>
      <c r="RGV32" s="74"/>
      <c r="RGW32" s="74"/>
      <c r="RGX32" s="85"/>
      <c r="RGY32" s="74"/>
      <c r="RGZ32" s="74"/>
      <c r="RHA32" s="85"/>
      <c r="RHB32" s="80"/>
      <c r="RHC32" s="80"/>
      <c r="RHD32" s="85"/>
      <c r="RHE32" s="77"/>
      <c r="RHF32" s="74"/>
      <c r="RHG32" s="74"/>
      <c r="RHH32" s="85"/>
      <c r="RHI32" s="74"/>
      <c r="RHJ32" s="74"/>
      <c r="RHK32" s="85"/>
      <c r="RHL32" s="74"/>
      <c r="RHM32" s="74"/>
      <c r="RHN32" s="85"/>
      <c r="RHO32" s="74"/>
      <c r="RHP32" s="74"/>
      <c r="RHQ32" s="85"/>
      <c r="RHR32" s="80"/>
      <c r="RHS32" s="80"/>
      <c r="RHT32" s="85"/>
      <c r="RHU32" s="77"/>
      <c r="RHV32" s="74"/>
      <c r="RHW32" s="74"/>
      <c r="RHX32" s="85"/>
      <c r="RHY32" s="74"/>
      <c r="RHZ32" s="74"/>
      <c r="RIA32" s="85"/>
      <c r="RIB32" s="74"/>
      <c r="RIC32" s="74"/>
      <c r="RID32" s="85"/>
      <c r="RIE32" s="74"/>
      <c r="RIF32" s="74"/>
      <c r="RIG32" s="85"/>
      <c r="RIH32" s="80"/>
      <c r="RII32" s="80"/>
      <c r="RIJ32" s="85"/>
      <c r="RIK32" s="77"/>
      <c r="RIL32" s="74"/>
      <c r="RIM32" s="74"/>
      <c r="RIN32" s="85"/>
      <c r="RIO32" s="74"/>
      <c r="RIP32" s="74"/>
      <c r="RIQ32" s="85"/>
      <c r="RIR32" s="74"/>
      <c r="RIS32" s="74"/>
      <c r="RIT32" s="85"/>
      <c r="RIU32" s="74"/>
      <c r="RIV32" s="74"/>
      <c r="RIW32" s="85"/>
      <c r="RIX32" s="80"/>
      <c r="RIY32" s="80"/>
      <c r="RIZ32" s="85"/>
      <c r="RJA32" s="77"/>
      <c r="RJB32" s="74"/>
      <c r="RJC32" s="74"/>
      <c r="RJD32" s="85"/>
      <c r="RJE32" s="74"/>
      <c r="RJF32" s="74"/>
      <c r="RJG32" s="85"/>
      <c r="RJH32" s="74"/>
      <c r="RJI32" s="74"/>
      <c r="RJJ32" s="85"/>
      <c r="RJK32" s="74"/>
      <c r="RJL32" s="74"/>
      <c r="RJM32" s="85"/>
      <c r="RJN32" s="80"/>
      <c r="RJO32" s="80"/>
      <c r="RJP32" s="85"/>
      <c r="RJQ32" s="77"/>
      <c r="RJR32" s="74"/>
      <c r="RJS32" s="74"/>
      <c r="RJT32" s="85"/>
      <c r="RJU32" s="74"/>
      <c r="RJV32" s="74"/>
      <c r="RJW32" s="85"/>
      <c r="RJX32" s="74"/>
      <c r="RJY32" s="74"/>
      <c r="RJZ32" s="85"/>
      <c r="RKA32" s="74"/>
      <c r="RKB32" s="74"/>
      <c r="RKC32" s="85"/>
      <c r="RKD32" s="80"/>
      <c r="RKE32" s="80"/>
      <c r="RKF32" s="85"/>
      <c r="RKG32" s="77"/>
      <c r="RKH32" s="74"/>
      <c r="RKI32" s="74"/>
      <c r="RKJ32" s="85"/>
      <c r="RKK32" s="74"/>
      <c r="RKL32" s="74"/>
      <c r="RKM32" s="85"/>
      <c r="RKN32" s="74"/>
      <c r="RKO32" s="74"/>
      <c r="RKP32" s="85"/>
      <c r="RKQ32" s="74"/>
      <c r="RKR32" s="74"/>
      <c r="RKS32" s="85"/>
      <c r="RKT32" s="80"/>
      <c r="RKU32" s="80"/>
      <c r="RKV32" s="85"/>
      <c r="RKW32" s="77"/>
      <c r="RKX32" s="74"/>
      <c r="RKY32" s="74"/>
      <c r="RKZ32" s="85"/>
      <c r="RLA32" s="74"/>
      <c r="RLB32" s="74"/>
      <c r="RLC32" s="85"/>
      <c r="RLD32" s="74"/>
      <c r="RLE32" s="74"/>
      <c r="RLF32" s="85"/>
      <c r="RLG32" s="74"/>
      <c r="RLH32" s="74"/>
      <c r="RLI32" s="85"/>
      <c r="RLJ32" s="80"/>
      <c r="RLK32" s="80"/>
      <c r="RLL32" s="85"/>
      <c r="RLM32" s="77"/>
      <c r="RLN32" s="74"/>
      <c r="RLO32" s="74"/>
      <c r="RLP32" s="85"/>
      <c r="RLQ32" s="74"/>
      <c r="RLR32" s="74"/>
      <c r="RLS32" s="85"/>
      <c r="RLT32" s="74"/>
      <c r="RLU32" s="74"/>
      <c r="RLV32" s="85"/>
      <c r="RLW32" s="74"/>
      <c r="RLX32" s="74"/>
      <c r="RLY32" s="85"/>
      <c r="RLZ32" s="80"/>
      <c r="RMA32" s="80"/>
      <c r="RMB32" s="85"/>
      <c r="RMC32" s="77"/>
      <c r="RMD32" s="74"/>
      <c r="RME32" s="74"/>
      <c r="RMF32" s="85"/>
      <c r="RMG32" s="74"/>
      <c r="RMH32" s="74"/>
      <c r="RMI32" s="85"/>
      <c r="RMJ32" s="74"/>
      <c r="RMK32" s="74"/>
      <c r="RML32" s="85"/>
      <c r="RMM32" s="74"/>
      <c r="RMN32" s="74"/>
      <c r="RMO32" s="85"/>
      <c r="RMP32" s="80"/>
      <c r="RMQ32" s="80"/>
      <c r="RMR32" s="85"/>
      <c r="RMS32" s="77"/>
      <c r="RMT32" s="74"/>
      <c r="RMU32" s="74"/>
      <c r="RMV32" s="85"/>
      <c r="RMW32" s="74"/>
      <c r="RMX32" s="74"/>
      <c r="RMY32" s="85"/>
      <c r="RMZ32" s="74"/>
      <c r="RNA32" s="74"/>
      <c r="RNB32" s="85"/>
      <c r="RNC32" s="74"/>
      <c r="RND32" s="74"/>
      <c r="RNE32" s="85"/>
      <c r="RNF32" s="80"/>
      <c r="RNG32" s="80"/>
      <c r="RNH32" s="85"/>
      <c r="RNI32" s="77"/>
      <c r="RNJ32" s="74"/>
      <c r="RNK32" s="74"/>
      <c r="RNL32" s="85"/>
      <c r="RNM32" s="74"/>
      <c r="RNN32" s="74"/>
      <c r="RNO32" s="85"/>
      <c r="RNP32" s="74"/>
      <c r="RNQ32" s="74"/>
      <c r="RNR32" s="85"/>
      <c r="RNS32" s="74"/>
      <c r="RNT32" s="74"/>
      <c r="RNU32" s="85"/>
      <c r="RNV32" s="80"/>
      <c r="RNW32" s="80"/>
      <c r="RNX32" s="85"/>
      <c r="RNY32" s="77"/>
      <c r="RNZ32" s="74"/>
      <c r="ROA32" s="74"/>
      <c r="ROB32" s="85"/>
      <c r="ROC32" s="74"/>
      <c r="ROD32" s="74"/>
      <c r="ROE32" s="85"/>
      <c r="ROF32" s="74"/>
      <c r="ROG32" s="74"/>
      <c r="ROH32" s="85"/>
      <c r="ROI32" s="74"/>
      <c r="ROJ32" s="74"/>
      <c r="ROK32" s="85"/>
      <c r="ROL32" s="80"/>
      <c r="ROM32" s="80"/>
      <c r="RON32" s="85"/>
      <c r="ROO32" s="77"/>
      <c r="ROP32" s="74"/>
      <c r="ROQ32" s="74"/>
      <c r="ROR32" s="85"/>
      <c r="ROS32" s="74"/>
      <c r="ROT32" s="74"/>
      <c r="ROU32" s="85"/>
      <c r="ROV32" s="74"/>
      <c r="ROW32" s="74"/>
      <c r="ROX32" s="85"/>
      <c r="ROY32" s="74"/>
      <c r="ROZ32" s="74"/>
      <c r="RPA32" s="85"/>
      <c r="RPB32" s="80"/>
      <c r="RPC32" s="80"/>
      <c r="RPD32" s="85"/>
      <c r="RPE32" s="77"/>
      <c r="RPF32" s="74"/>
      <c r="RPG32" s="74"/>
      <c r="RPH32" s="85"/>
      <c r="RPI32" s="74"/>
      <c r="RPJ32" s="74"/>
      <c r="RPK32" s="85"/>
      <c r="RPL32" s="74"/>
      <c r="RPM32" s="74"/>
      <c r="RPN32" s="85"/>
      <c r="RPO32" s="74"/>
      <c r="RPP32" s="74"/>
      <c r="RPQ32" s="85"/>
      <c r="RPR32" s="80"/>
      <c r="RPS32" s="80"/>
      <c r="RPT32" s="85"/>
      <c r="RPU32" s="77"/>
      <c r="RPV32" s="74"/>
      <c r="RPW32" s="74"/>
      <c r="RPX32" s="85"/>
      <c r="RPY32" s="74"/>
      <c r="RPZ32" s="74"/>
      <c r="RQA32" s="85"/>
      <c r="RQB32" s="74"/>
      <c r="RQC32" s="74"/>
      <c r="RQD32" s="85"/>
      <c r="RQE32" s="74"/>
      <c r="RQF32" s="74"/>
      <c r="RQG32" s="85"/>
      <c r="RQH32" s="80"/>
      <c r="RQI32" s="80"/>
      <c r="RQJ32" s="85"/>
      <c r="RQK32" s="77"/>
      <c r="RQL32" s="74"/>
      <c r="RQM32" s="74"/>
      <c r="RQN32" s="85"/>
      <c r="RQO32" s="74"/>
      <c r="RQP32" s="74"/>
      <c r="RQQ32" s="85"/>
      <c r="RQR32" s="74"/>
      <c r="RQS32" s="74"/>
      <c r="RQT32" s="85"/>
      <c r="RQU32" s="74"/>
      <c r="RQV32" s="74"/>
      <c r="RQW32" s="85"/>
      <c r="RQX32" s="80"/>
      <c r="RQY32" s="80"/>
      <c r="RQZ32" s="85"/>
      <c r="RRA32" s="77"/>
      <c r="RRB32" s="74"/>
      <c r="RRC32" s="74"/>
      <c r="RRD32" s="85"/>
      <c r="RRE32" s="74"/>
      <c r="RRF32" s="74"/>
      <c r="RRG32" s="85"/>
      <c r="RRH32" s="74"/>
      <c r="RRI32" s="74"/>
      <c r="RRJ32" s="85"/>
      <c r="RRK32" s="74"/>
      <c r="RRL32" s="74"/>
      <c r="RRM32" s="85"/>
      <c r="RRN32" s="80"/>
      <c r="RRO32" s="80"/>
      <c r="RRP32" s="85"/>
      <c r="RRQ32" s="77"/>
      <c r="RRR32" s="74"/>
      <c r="RRS32" s="74"/>
      <c r="RRT32" s="85"/>
      <c r="RRU32" s="74"/>
      <c r="RRV32" s="74"/>
      <c r="RRW32" s="85"/>
      <c r="RRX32" s="74"/>
      <c r="RRY32" s="74"/>
      <c r="RRZ32" s="85"/>
      <c r="RSA32" s="74"/>
      <c r="RSB32" s="74"/>
      <c r="RSC32" s="85"/>
      <c r="RSD32" s="80"/>
      <c r="RSE32" s="80"/>
      <c r="RSF32" s="85"/>
      <c r="RSG32" s="77"/>
      <c r="RSH32" s="74"/>
      <c r="RSI32" s="74"/>
      <c r="RSJ32" s="85"/>
      <c r="RSK32" s="74"/>
      <c r="RSL32" s="74"/>
      <c r="RSM32" s="85"/>
      <c r="RSN32" s="74"/>
      <c r="RSO32" s="74"/>
      <c r="RSP32" s="85"/>
      <c r="RSQ32" s="74"/>
      <c r="RSR32" s="74"/>
      <c r="RSS32" s="85"/>
      <c r="RST32" s="80"/>
      <c r="RSU32" s="80"/>
      <c r="RSV32" s="85"/>
      <c r="RSW32" s="77"/>
      <c r="RSX32" s="74"/>
      <c r="RSY32" s="74"/>
      <c r="RSZ32" s="85"/>
      <c r="RTA32" s="74"/>
      <c r="RTB32" s="74"/>
      <c r="RTC32" s="85"/>
      <c r="RTD32" s="74"/>
      <c r="RTE32" s="74"/>
      <c r="RTF32" s="85"/>
      <c r="RTG32" s="74"/>
      <c r="RTH32" s="74"/>
      <c r="RTI32" s="85"/>
      <c r="RTJ32" s="80"/>
      <c r="RTK32" s="80"/>
      <c r="RTL32" s="85"/>
      <c r="RTM32" s="77"/>
      <c r="RTN32" s="74"/>
      <c r="RTO32" s="74"/>
      <c r="RTP32" s="85"/>
      <c r="RTQ32" s="74"/>
      <c r="RTR32" s="74"/>
      <c r="RTS32" s="85"/>
      <c r="RTT32" s="74"/>
      <c r="RTU32" s="74"/>
      <c r="RTV32" s="85"/>
      <c r="RTW32" s="74"/>
      <c r="RTX32" s="74"/>
      <c r="RTY32" s="85"/>
      <c r="RTZ32" s="80"/>
      <c r="RUA32" s="80"/>
      <c r="RUB32" s="85"/>
      <c r="RUC32" s="77"/>
      <c r="RUD32" s="74"/>
      <c r="RUE32" s="74"/>
      <c r="RUF32" s="85"/>
      <c r="RUG32" s="74"/>
      <c r="RUH32" s="74"/>
      <c r="RUI32" s="85"/>
      <c r="RUJ32" s="74"/>
      <c r="RUK32" s="74"/>
      <c r="RUL32" s="85"/>
      <c r="RUM32" s="74"/>
      <c r="RUN32" s="74"/>
      <c r="RUO32" s="85"/>
      <c r="RUP32" s="80"/>
      <c r="RUQ32" s="80"/>
      <c r="RUR32" s="85"/>
      <c r="RUS32" s="77"/>
      <c r="RUT32" s="74"/>
      <c r="RUU32" s="74"/>
      <c r="RUV32" s="85"/>
      <c r="RUW32" s="74"/>
      <c r="RUX32" s="74"/>
      <c r="RUY32" s="85"/>
      <c r="RUZ32" s="74"/>
      <c r="RVA32" s="74"/>
      <c r="RVB32" s="85"/>
      <c r="RVC32" s="74"/>
      <c r="RVD32" s="74"/>
      <c r="RVE32" s="85"/>
      <c r="RVF32" s="80"/>
      <c r="RVG32" s="80"/>
      <c r="RVH32" s="85"/>
      <c r="RVI32" s="77"/>
      <c r="RVJ32" s="74"/>
      <c r="RVK32" s="74"/>
      <c r="RVL32" s="85"/>
      <c r="RVM32" s="74"/>
      <c r="RVN32" s="74"/>
      <c r="RVO32" s="85"/>
      <c r="RVP32" s="74"/>
      <c r="RVQ32" s="74"/>
      <c r="RVR32" s="85"/>
      <c r="RVS32" s="74"/>
      <c r="RVT32" s="74"/>
      <c r="RVU32" s="85"/>
      <c r="RVV32" s="80"/>
      <c r="RVW32" s="80"/>
      <c r="RVX32" s="85"/>
      <c r="RVY32" s="77"/>
      <c r="RVZ32" s="74"/>
      <c r="RWA32" s="74"/>
      <c r="RWB32" s="85"/>
      <c r="RWC32" s="74"/>
      <c r="RWD32" s="74"/>
      <c r="RWE32" s="85"/>
      <c r="RWF32" s="74"/>
      <c r="RWG32" s="74"/>
      <c r="RWH32" s="85"/>
      <c r="RWI32" s="74"/>
      <c r="RWJ32" s="74"/>
      <c r="RWK32" s="85"/>
      <c r="RWL32" s="80"/>
      <c r="RWM32" s="80"/>
      <c r="RWN32" s="85"/>
      <c r="RWO32" s="77"/>
      <c r="RWP32" s="74"/>
      <c r="RWQ32" s="74"/>
      <c r="RWR32" s="85"/>
      <c r="RWS32" s="74"/>
      <c r="RWT32" s="74"/>
      <c r="RWU32" s="85"/>
      <c r="RWV32" s="74"/>
      <c r="RWW32" s="74"/>
      <c r="RWX32" s="85"/>
      <c r="RWY32" s="74"/>
      <c r="RWZ32" s="74"/>
      <c r="RXA32" s="85"/>
      <c r="RXB32" s="80"/>
      <c r="RXC32" s="80"/>
      <c r="RXD32" s="85"/>
      <c r="RXE32" s="77"/>
      <c r="RXF32" s="74"/>
      <c r="RXG32" s="74"/>
      <c r="RXH32" s="85"/>
      <c r="RXI32" s="74"/>
      <c r="RXJ32" s="74"/>
      <c r="RXK32" s="85"/>
      <c r="RXL32" s="74"/>
      <c r="RXM32" s="74"/>
      <c r="RXN32" s="85"/>
      <c r="RXO32" s="74"/>
      <c r="RXP32" s="74"/>
      <c r="RXQ32" s="85"/>
      <c r="RXR32" s="80"/>
      <c r="RXS32" s="80"/>
      <c r="RXT32" s="85"/>
      <c r="RXU32" s="77"/>
      <c r="RXV32" s="74"/>
      <c r="RXW32" s="74"/>
      <c r="RXX32" s="85"/>
      <c r="RXY32" s="74"/>
      <c r="RXZ32" s="74"/>
      <c r="RYA32" s="85"/>
      <c r="RYB32" s="74"/>
      <c r="RYC32" s="74"/>
      <c r="RYD32" s="85"/>
      <c r="RYE32" s="74"/>
      <c r="RYF32" s="74"/>
      <c r="RYG32" s="85"/>
      <c r="RYH32" s="80"/>
      <c r="RYI32" s="80"/>
      <c r="RYJ32" s="85"/>
      <c r="RYK32" s="77"/>
      <c r="RYL32" s="74"/>
      <c r="RYM32" s="74"/>
      <c r="RYN32" s="85"/>
      <c r="RYO32" s="74"/>
      <c r="RYP32" s="74"/>
      <c r="RYQ32" s="85"/>
      <c r="RYR32" s="74"/>
      <c r="RYS32" s="74"/>
      <c r="RYT32" s="85"/>
      <c r="RYU32" s="74"/>
      <c r="RYV32" s="74"/>
      <c r="RYW32" s="85"/>
      <c r="RYX32" s="80"/>
      <c r="RYY32" s="80"/>
      <c r="RYZ32" s="85"/>
      <c r="RZA32" s="77"/>
      <c r="RZB32" s="74"/>
      <c r="RZC32" s="74"/>
      <c r="RZD32" s="85"/>
      <c r="RZE32" s="74"/>
      <c r="RZF32" s="74"/>
      <c r="RZG32" s="85"/>
      <c r="RZH32" s="74"/>
      <c r="RZI32" s="74"/>
      <c r="RZJ32" s="85"/>
      <c r="RZK32" s="74"/>
      <c r="RZL32" s="74"/>
      <c r="RZM32" s="85"/>
      <c r="RZN32" s="80"/>
      <c r="RZO32" s="80"/>
      <c r="RZP32" s="85"/>
      <c r="RZQ32" s="77"/>
      <c r="RZR32" s="74"/>
      <c r="RZS32" s="74"/>
      <c r="RZT32" s="85"/>
      <c r="RZU32" s="74"/>
      <c r="RZV32" s="74"/>
      <c r="RZW32" s="85"/>
      <c r="RZX32" s="74"/>
      <c r="RZY32" s="74"/>
      <c r="RZZ32" s="85"/>
      <c r="SAA32" s="74"/>
      <c r="SAB32" s="74"/>
      <c r="SAC32" s="85"/>
      <c r="SAD32" s="80"/>
      <c r="SAE32" s="80"/>
      <c r="SAF32" s="85"/>
      <c r="SAG32" s="77"/>
      <c r="SAH32" s="74"/>
      <c r="SAI32" s="74"/>
      <c r="SAJ32" s="85"/>
      <c r="SAK32" s="74"/>
      <c r="SAL32" s="74"/>
      <c r="SAM32" s="85"/>
      <c r="SAN32" s="74"/>
      <c r="SAO32" s="74"/>
      <c r="SAP32" s="85"/>
      <c r="SAQ32" s="74"/>
      <c r="SAR32" s="74"/>
      <c r="SAS32" s="85"/>
      <c r="SAT32" s="80"/>
      <c r="SAU32" s="80"/>
      <c r="SAV32" s="85"/>
      <c r="SAW32" s="77"/>
      <c r="SAX32" s="74"/>
      <c r="SAY32" s="74"/>
      <c r="SAZ32" s="85"/>
      <c r="SBA32" s="74"/>
      <c r="SBB32" s="74"/>
      <c r="SBC32" s="85"/>
      <c r="SBD32" s="74"/>
      <c r="SBE32" s="74"/>
      <c r="SBF32" s="85"/>
      <c r="SBG32" s="74"/>
      <c r="SBH32" s="74"/>
      <c r="SBI32" s="85"/>
      <c r="SBJ32" s="80"/>
      <c r="SBK32" s="80"/>
      <c r="SBL32" s="85"/>
      <c r="SBM32" s="77"/>
      <c r="SBN32" s="74"/>
      <c r="SBO32" s="74"/>
      <c r="SBP32" s="85"/>
      <c r="SBQ32" s="74"/>
      <c r="SBR32" s="74"/>
      <c r="SBS32" s="85"/>
      <c r="SBT32" s="74"/>
      <c r="SBU32" s="74"/>
      <c r="SBV32" s="85"/>
      <c r="SBW32" s="74"/>
      <c r="SBX32" s="74"/>
      <c r="SBY32" s="85"/>
      <c r="SBZ32" s="80"/>
      <c r="SCA32" s="80"/>
      <c r="SCB32" s="85"/>
      <c r="SCC32" s="77"/>
      <c r="SCD32" s="74"/>
      <c r="SCE32" s="74"/>
      <c r="SCF32" s="85"/>
      <c r="SCG32" s="74"/>
      <c r="SCH32" s="74"/>
      <c r="SCI32" s="85"/>
      <c r="SCJ32" s="74"/>
      <c r="SCK32" s="74"/>
      <c r="SCL32" s="85"/>
      <c r="SCM32" s="74"/>
      <c r="SCN32" s="74"/>
      <c r="SCO32" s="85"/>
      <c r="SCP32" s="80"/>
      <c r="SCQ32" s="80"/>
      <c r="SCR32" s="85"/>
      <c r="SCS32" s="77"/>
      <c r="SCT32" s="74"/>
      <c r="SCU32" s="74"/>
      <c r="SCV32" s="85"/>
      <c r="SCW32" s="74"/>
      <c r="SCX32" s="74"/>
      <c r="SCY32" s="85"/>
      <c r="SCZ32" s="74"/>
      <c r="SDA32" s="74"/>
      <c r="SDB32" s="85"/>
      <c r="SDC32" s="74"/>
      <c r="SDD32" s="74"/>
      <c r="SDE32" s="85"/>
      <c r="SDF32" s="80"/>
      <c r="SDG32" s="80"/>
      <c r="SDH32" s="85"/>
      <c r="SDI32" s="77"/>
      <c r="SDJ32" s="74"/>
      <c r="SDK32" s="74"/>
      <c r="SDL32" s="85"/>
      <c r="SDM32" s="74"/>
      <c r="SDN32" s="74"/>
      <c r="SDO32" s="85"/>
      <c r="SDP32" s="74"/>
      <c r="SDQ32" s="74"/>
      <c r="SDR32" s="85"/>
      <c r="SDS32" s="74"/>
      <c r="SDT32" s="74"/>
      <c r="SDU32" s="85"/>
      <c r="SDV32" s="80"/>
      <c r="SDW32" s="80"/>
      <c r="SDX32" s="85"/>
      <c r="SDY32" s="77"/>
      <c r="SDZ32" s="74"/>
      <c r="SEA32" s="74"/>
      <c r="SEB32" s="85"/>
      <c r="SEC32" s="74"/>
      <c r="SED32" s="74"/>
      <c r="SEE32" s="85"/>
      <c r="SEF32" s="74"/>
      <c r="SEG32" s="74"/>
      <c r="SEH32" s="85"/>
      <c r="SEI32" s="74"/>
      <c r="SEJ32" s="74"/>
      <c r="SEK32" s="85"/>
      <c r="SEL32" s="80"/>
      <c r="SEM32" s="80"/>
      <c r="SEN32" s="85"/>
      <c r="SEO32" s="77"/>
      <c r="SEP32" s="74"/>
      <c r="SEQ32" s="74"/>
      <c r="SER32" s="85"/>
      <c r="SES32" s="74"/>
      <c r="SET32" s="74"/>
      <c r="SEU32" s="85"/>
      <c r="SEV32" s="74"/>
      <c r="SEW32" s="74"/>
      <c r="SEX32" s="85"/>
      <c r="SEY32" s="74"/>
      <c r="SEZ32" s="74"/>
      <c r="SFA32" s="85"/>
      <c r="SFB32" s="80"/>
      <c r="SFC32" s="80"/>
      <c r="SFD32" s="85"/>
      <c r="SFE32" s="77"/>
      <c r="SFF32" s="74"/>
      <c r="SFG32" s="74"/>
      <c r="SFH32" s="85"/>
      <c r="SFI32" s="74"/>
      <c r="SFJ32" s="74"/>
      <c r="SFK32" s="85"/>
      <c r="SFL32" s="74"/>
      <c r="SFM32" s="74"/>
      <c r="SFN32" s="85"/>
      <c r="SFO32" s="74"/>
      <c r="SFP32" s="74"/>
      <c r="SFQ32" s="85"/>
      <c r="SFR32" s="80"/>
      <c r="SFS32" s="80"/>
      <c r="SFT32" s="85"/>
      <c r="SFU32" s="77"/>
      <c r="SFV32" s="74"/>
      <c r="SFW32" s="74"/>
      <c r="SFX32" s="85"/>
      <c r="SFY32" s="74"/>
      <c r="SFZ32" s="74"/>
      <c r="SGA32" s="85"/>
      <c r="SGB32" s="74"/>
      <c r="SGC32" s="74"/>
      <c r="SGD32" s="85"/>
      <c r="SGE32" s="74"/>
      <c r="SGF32" s="74"/>
      <c r="SGG32" s="85"/>
      <c r="SGH32" s="80"/>
      <c r="SGI32" s="80"/>
      <c r="SGJ32" s="85"/>
      <c r="SGK32" s="77"/>
      <c r="SGL32" s="74"/>
      <c r="SGM32" s="74"/>
      <c r="SGN32" s="85"/>
      <c r="SGO32" s="74"/>
      <c r="SGP32" s="74"/>
      <c r="SGQ32" s="85"/>
      <c r="SGR32" s="74"/>
      <c r="SGS32" s="74"/>
      <c r="SGT32" s="85"/>
      <c r="SGU32" s="74"/>
      <c r="SGV32" s="74"/>
      <c r="SGW32" s="85"/>
      <c r="SGX32" s="80"/>
      <c r="SGY32" s="80"/>
      <c r="SGZ32" s="85"/>
      <c r="SHA32" s="77"/>
      <c r="SHB32" s="74"/>
      <c r="SHC32" s="74"/>
      <c r="SHD32" s="85"/>
      <c r="SHE32" s="74"/>
      <c r="SHF32" s="74"/>
      <c r="SHG32" s="85"/>
      <c r="SHH32" s="74"/>
      <c r="SHI32" s="74"/>
      <c r="SHJ32" s="85"/>
      <c r="SHK32" s="74"/>
      <c r="SHL32" s="74"/>
      <c r="SHM32" s="85"/>
      <c r="SHN32" s="80"/>
      <c r="SHO32" s="80"/>
      <c r="SHP32" s="85"/>
      <c r="SHQ32" s="77"/>
      <c r="SHR32" s="74"/>
      <c r="SHS32" s="74"/>
      <c r="SHT32" s="85"/>
      <c r="SHU32" s="74"/>
      <c r="SHV32" s="74"/>
      <c r="SHW32" s="85"/>
      <c r="SHX32" s="74"/>
      <c r="SHY32" s="74"/>
      <c r="SHZ32" s="85"/>
      <c r="SIA32" s="74"/>
      <c r="SIB32" s="74"/>
      <c r="SIC32" s="85"/>
      <c r="SID32" s="80"/>
      <c r="SIE32" s="80"/>
      <c r="SIF32" s="85"/>
      <c r="SIG32" s="77"/>
      <c r="SIH32" s="74"/>
      <c r="SII32" s="74"/>
      <c r="SIJ32" s="85"/>
      <c r="SIK32" s="74"/>
      <c r="SIL32" s="74"/>
      <c r="SIM32" s="85"/>
      <c r="SIN32" s="74"/>
      <c r="SIO32" s="74"/>
      <c r="SIP32" s="85"/>
      <c r="SIQ32" s="74"/>
      <c r="SIR32" s="74"/>
      <c r="SIS32" s="85"/>
      <c r="SIT32" s="80"/>
      <c r="SIU32" s="80"/>
      <c r="SIV32" s="85"/>
      <c r="SIW32" s="77"/>
      <c r="SIX32" s="74"/>
      <c r="SIY32" s="74"/>
      <c r="SIZ32" s="85"/>
      <c r="SJA32" s="74"/>
      <c r="SJB32" s="74"/>
      <c r="SJC32" s="85"/>
      <c r="SJD32" s="74"/>
      <c r="SJE32" s="74"/>
      <c r="SJF32" s="85"/>
      <c r="SJG32" s="74"/>
      <c r="SJH32" s="74"/>
      <c r="SJI32" s="85"/>
      <c r="SJJ32" s="80"/>
      <c r="SJK32" s="80"/>
      <c r="SJL32" s="85"/>
      <c r="SJM32" s="77"/>
      <c r="SJN32" s="74"/>
      <c r="SJO32" s="74"/>
      <c r="SJP32" s="85"/>
      <c r="SJQ32" s="74"/>
      <c r="SJR32" s="74"/>
      <c r="SJS32" s="85"/>
      <c r="SJT32" s="74"/>
      <c r="SJU32" s="74"/>
      <c r="SJV32" s="85"/>
      <c r="SJW32" s="74"/>
      <c r="SJX32" s="74"/>
      <c r="SJY32" s="85"/>
      <c r="SJZ32" s="80"/>
      <c r="SKA32" s="80"/>
      <c r="SKB32" s="85"/>
      <c r="SKC32" s="77"/>
      <c r="SKD32" s="74"/>
      <c r="SKE32" s="74"/>
      <c r="SKF32" s="85"/>
      <c r="SKG32" s="74"/>
      <c r="SKH32" s="74"/>
      <c r="SKI32" s="85"/>
      <c r="SKJ32" s="74"/>
      <c r="SKK32" s="74"/>
      <c r="SKL32" s="85"/>
      <c r="SKM32" s="74"/>
      <c r="SKN32" s="74"/>
      <c r="SKO32" s="85"/>
      <c r="SKP32" s="80"/>
      <c r="SKQ32" s="80"/>
      <c r="SKR32" s="85"/>
      <c r="SKS32" s="77"/>
      <c r="SKT32" s="74"/>
      <c r="SKU32" s="74"/>
      <c r="SKV32" s="85"/>
      <c r="SKW32" s="74"/>
      <c r="SKX32" s="74"/>
      <c r="SKY32" s="85"/>
      <c r="SKZ32" s="74"/>
      <c r="SLA32" s="74"/>
      <c r="SLB32" s="85"/>
      <c r="SLC32" s="74"/>
      <c r="SLD32" s="74"/>
      <c r="SLE32" s="85"/>
      <c r="SLF32" s="80"/>
      <c r="SLG32" s="80"/>
      <c r="SLH32" s="85"/>
      <c r="SLI32" s="77"/>
      <c r="SLJ32" s="74"/>
      <c r="SLK32" s="74"/>
      <c r="SLL32" s="85"/>
      <c r="SLM32" s="74"/>
      <c r="SLN32" s="74"/>
      <c r="SLO32" s="85"/>
      <c r="SLP32" s="74"/>
      <c r="SLQ32" s="74"/>
      <c r="SLR32" s="85"/>
      <c r="SLS32" s="74"/>
      <c r="SLT32" s="74"/>
      <c r="SLU32" s="85"/>
      <c r="SLV32" s="80"/>
      <c r="SLW32" s="80"/>
      <c r="SLX32" s="85"/>
      <c r="SLY32" s="77"/>
      <c r="SLZ32" s="74"/>
      <c r="SMA32" s="74"/>
      <c r="SMB32" s="85"/>
      <c r="SMC32" s="74"/>
      <c r="SMD32" s="74"/>
      <c r="SME32" s="85"/>
      <c r="SMF32" s="74"/>
      <c r="SMG32" s="74"/>
      <c r="SMH32" s="85"/>
      <c r="SMI32" s="74"/>
      <c r="SMJ32" s="74"/>
      <c r="SMK32" s="85"/>
      <c r="SML32" s="80"/>
      <c r="SMM32" s="80"/>
      <c r="SMN32" s="85"/>
      <c r="SMO32" s="77"/>
      <c r="SMP32" s="74"/>
      <c r="SMQ32" s="74"/>
      <c r="SMR32" s="85"/>
      <c r="SMS32" s="74"/>
      <c r="SMT32" s="74"/>
      <c r="SMU32" s="85"/>
      <c r="SMV32" s="74"/>
      <c r="SMW32" s="74"/>
      <c r="SMX32" s="85"/>
      <c r="SMY32" s="74"/>
      <c r="SMZ32" s="74"/>
      <c r="SNA32" s="85"/>
      <c r="SNB32" s="80"/>
      <c r="SNC32" s="80"/>
      <c r="SND32" s="85"/>
      <c r="SNE32" s="77"/>
      <c r="SNF32" s="74"/>
      <c r="SNG32" s="74"/>
      <c r="SNH32" s="85"/>
      <c r="SNI32" s="74"/>
      <c r="SNJ32" s="74"/>
      <c r="SNK32" s="85"/>
      <c r="SNL32" s="74"/>
      <c r="SNM32" s="74"/>
      <c r="SNN32" s="85"/>
      <c r="SNO32" s="74"/>
      <c r="SNP32" s="74"/>
      <c r="SNQ32" s="85"/>
      <c r="SNR32" s="80"/>
      <c r="SNS32" s="80"/>
      <c r="SNT32" s="85"/>
      <c r="SNU32" s="77"/>
      <c r="SNV32" s="74"/>
      <c r="SNW32" s="74"/>
      <c r="SNX32" s="85"/>
      <c r="SNY32" s="74"/>
      <c r="SNZ32" s="74"/>
      <c r="SOA32" s="85"/>
      <c r="SOB32" s="74"/>
      <c r="SOC32" s="74"/>
      <c r="SOD32" s="85"/>
      <c r="SOE32" s="74"/>
      <c r="SOF32" s="74"/>
      <c r="SOG32" s="85"/>
      <c r="SOH32" s="80"/>
      <c r="SOI32" s="80"/>
      <c r="SOJ32" s="85"/>
      <c r="SOK32" s="77"/>
      <c r="SOL32" s="74"/>
      <c r="SOM32" s="74"/>
      <c r="SON32" s="85"/>
      <c r="SOO32" s="74"/>
      <c r="SOP32" s="74"/>
      <c r="SOQ32" s="85"/>
      <c r="SOR32" s="74"/>
      <c r="SOS32" s="74"/>
      <c r="SOT32" s="85"/>
      <c r="SOU32" s="74"/>
      <c r="SOV32" s="74"/>
      <c r="SOW32" s="85"/>
      <c r="SOX32" s="80"/>
      <c r="SOY32" s="80"/>
      <c r="SOZ32" s="85"/>
      <c r="SPA32" s="77"/>
      <c r="SPB32" s="74"/>
      <c r="SPC32" s="74"/>
      <c r="SPD32" s="85"/>
      <c r="SPE32" s="74"/>
      <c r="SPF32" s="74"/>
      <c r="SPG32" s="85"/>
      <c r="SPH32" s="74"/>
      <c r="SPI32" s="74"/>
      <c r="SPJ32" s="85"/>
      <c r="SPK32" s="74"/>
      <c r="SPL32" s="74"/>
      <c r="SPM32" s="85"/>
      <c r="SPN32" s="80"/>
      <c r="SPO32" s="80"/>
      <c r="SPP32" s="85"/>
      <c r="SPQ32" s="77"/>
      <c r="SPR32" s="74"/>
      <c r="SPS32" s="74"/>
      <c r="SPT32" s="85"/>
      <c r="SPU32" s="74"/>
      <c r="SPV32" s="74"/>
      <c r="SPW32" s="85"/>
      <c r="SPX32" s="74"/>
      <c r="SPY32" s="74"/>
      <c r="SPZ32" s="85"/>
      <c r="SQA32" s="74"/>
      <c r="SQB32" s="74"/>
      <c r="SQC32" s="85"/>
      <c r="SQD32" s="80"/>
      <c r="SQE32" s="80"/>
      <c r="SQF32" s="85"/>
      <c r="SQG32" s="77"/>
      <c r="SQH32" s="74"/>
      <c r="SQI32" s="74"/>
      <c r="SQJ32" s="85"/>
      <c r="SQK32" s="74"/>
      <c r="SQL32" s="74"/>
      <c r="SQM32" s="85"/>
      <c r="SQN32" s="74"/>
      <c r="SQO32" s="74"/>
      <c r="SQP32" s="85"/>
      <c r="SQQ32" s="74"/>
      <c r="SQR32" s="74"/>
      <c r="SQS32" s="85"/>
      <c r="SQT32" s="80"/>
      <c r="SQU32" s="80"/>
      <c r="SQV32" s="85"/>
      <c r="SQW32" s="77"/>
      <c r="SQX32" s="74"/>
      <c r="SQY32" s="74"/>
      <c r="SQZ32" s="85"/>
      <c r="SRA32" s="74"/>
      <c r="SRB32" s="74"/>
      <c r="SRC32" s="85"/>
      <c r="SRD32" s="74"/>
      <c r="SRE32" s="74"/>
      <c r="SRF32" s="85"/>
      <c r="SRG32" s="74"/>
      <c r="SRH32" s="74"/>
      <c r="SRI32" s="85"/>
      <c r="SRJ32" s="80"/>
      <c r="SRK32" s="80"/>
      <c r="SRL32" s="85"/>
      <c r="SRM32" s="77"/>
      <c r="SRN32" s="74"/>
      <c r="SRO32" s="74"/>
      <c r="SRP32" s="85"/>
      <c r="SRQ32" s="74"/>
      <c r="SRR32" s="74"/>
      <c r="SRS32" s="85"/>
      <c r="SRT32" s="74"/>
      <c r="SRU32" s="74"/>
      <c r="SRV32" s="85"/>
      <c r="SRW32" s="74"/>
      <c r="SRX32" s="74"/>
      <c r="SRY32" s="85"/>
      <c r="SRZ32" s="80"/>
      <c r="SSA32" s="80"/>
      <c r="SSB32" s="85"/>
      <c r="SSC32" s="77"/>
      <c r="SSD32" s="74"/>
      <c r="SSE32" s="74"/>
      <c r="SSF32" s="85"/>
      <c r="SSG32" s="74"/>
      <c r="SSH32" s="74"/>
      <c r="SSI32" s="85"/>
      <c r="SSJ32" s="74"/>
      <c r="SSK32" s="74"/>
      <c r="SSL32" s="85"/>
      <c r="SSM32" s="74"/>
      <c r="SSN32" s="74"/>
      <c r="SSO32" s="85"/>
      <c r="SSP32" s="80"/>
      <c r="SSQ32" s="80"/>
      <c r="SSR32" s="85"/>
      <c r="SSS32" s="77"/>
      <c r="SST32" s="74"/>
      <c r="SSU32" s="74"/>
      <c r="SSV32" s="85"/>
      <c r="SSW32" s="74"/>
      <c r="SSX32" s="74"/>
      <c r="SSY32" s="85"/>
      <c r="SSZ32" s="74"/>
      <c r="STA32" s="74"/>
      <c r="STB32" s="85"/>
      <c r="STC32" s="74"/>
      <c r="STD32" s="74"/>
      <c r="STE32" s="85"/>
      <c r="STF32" s="80"/>
      <c r="STG32" s="80"/>
      <c r="STH32" s="85"/>
      <c r="STI32" s="77"/>
      <c r="STJ32" s="74"/>
      <c r="STK32" s="74"/>
      <c r="STL32" s="85"/>
      <c r="STM32" s="74"/>
      <c r="STN32" s="74"/>
      <c r="STO32" s="85"/>
      <c r="STP32" s="74"/>
      <c r="STQ32" s="74"/>
      <c r="STR32" s="85"/>
      <c r="STS32" s="74"/>
      <c r="STT32" s="74"/>
      <c r="STU32" s="85"/>
      <c r="STV32" s="80"/>
      <c r="STW32" s="80"/>
      <c r="STX32" s="85"/>
      <c r="STY32" s="77"/>
      <c r="STZ32" s="74"/>
      <c r="SUA32" s="74"/>
      <c r="SUB32" s="85"/>
      <c r="SUC32" s="74"/>
      <c r="SUD32" s="74"/>
      <c r="SUE32" s="85"/>
      <c r="SUF32" s="74"/>
      <c r="SUG32" s="74"/>
      <c r="SUH32" s="85"/>
      <c r="SUI32" s="74"/>
      <c r="SUJ32" s="74"/>
      <c r="SUK32" s="85"/>
      <c r="SUL32" s="80"/>
      <c r="SUM32" s="80"/>
      <c r="SUN32" s="85"/>
      <c r="SUO32" s="77"/>
      <c r="SUP32" s="74"/>
      <c r="SUQ32" s="74"/>
      <c r="SUR32" s="85"/>
      <c r="SUS32" s="74"/>
      <c r="SUT32" s="74"/>
      <c r="SUU32" s="85"/>
      <c r="SUV32" s="74"/>
      <c r="SUW32" s="74"/>
      <c r="SUX32" s="85"/>
      <c r="SUY32" s="74"/>
      <c r="SUZ32" s="74"/>
      <c r="SVA32" s="85"/>
      <c r="SVB32" s="80"/>
      <c r="SVC32" s="80"/>
      <c r="SVD32" s="85"/>
      <c r="SVE32" s="77"/>
      <c r="SVF32" s="74"/>
      <c r="SVG32" s="74"/>
      <c r="SVH32" s="85"/>
      <c r="SVI32" s="74"/>
      <c r="SVJ32" s="74"/>
      <c r="SVK32" s="85"/>
      <c r="SVL32" s="74"/>
      <c r="SVM32" s="74"/>
      <c r="SVN32" s="85"/>
      <c r="SVO32" s="74"/>
      <c r="SVP32" s="74"/>
      <c r="SVQ32" s="85"/>
      <c r="SVR32" s="80"/>
      <c r="SVS32" s="80"/>
      <c r="SVT32" s="85"/>
      <c r="SVU32" s="77"/>
      <c r="SVV32" s="74"/>
      <c r="SVW32" s="74"/>
      <c r="SVX32" s="85"/>
      <c r="SVY32" s="74"/>
      <c r="SVZ32" s="74"/>
      <c r="SWA32" s="85"/>
      <c r="SWB32" s="74"/>
      <c r="SWC32" s="74"/>
      <c r="SWD32" s="85"/>
      <c r="SWE32" s="74"/>
      <c r="SWF32" s="74"/>
      <c r="SWG32" s="85"/>
      <c r="SWH32" s="80"/>
      <c r="SWI32" s="80"/>
      <c r="SWJ32" s="85"/>
      <c r="SWK32" s="77"/>
      <c r="SWL32" s="74"/>
      <c r="SWM32" s="74"/>
      <c r="SWN32" s="85"/>
      <c r="SWO32" s="74"/>
      <c r="SWP32" s="74"/>
      <c r="SWQ32" s="85"/>
      <c r="SWR32" s="74"/>
      <c r="SWS32" s="74"/>
      <c r="SWT32" s="85"/>
      <c r="SWU32" s="74"/>
      <c r="SWV32" s="74"/>
      <c r="SWW32" s="85"/>
      <c r="SWX32" s="80"/>
      <c r="SWY32" s="80"/>
      <c r="SWZ32" s="85"/>
      <c r="SXA32" s="77"/>
      <c r="SXB32" s="74"/>
      <c r="SXC32" s="74"/>
      <c r="SXD32" s="85"/>
      <c r="SXE32" s="74"/>
      <c r="SXF32" s="74"/>
      <c r="SXG32" s="85"/>
      <c r="SXH32" s="74"/>
      <c r="SXI32" s="74"/>
      <c r="SXJ32" s="85"/>
      <c r="SXK32" s="74"/>
      <c r="SXL32" s="74"/>
      <c r="SXM32" s="85"/>
      <c r="SXN32" s="80"/>
      <c r="SXO32" s="80"/>
      <c r="SXP32" s="85"/>
      <c r="SXQ32" s="77"/>
      <c r="SXR32" s="74"/>
      <c r="SXS32" s="74"/>
      <c r="SXT32" s="85"/>
      <c r="SXU32" s="74"/>
      <c r="SXV32" s="74"/>
      <c r="SXW32" s="85"/>
      <c r="SXX32" s="74"/>
      <c r="SXY32" s="74"/>
      <c r="SXZ32" s="85"/>
      <c r="SYA32" s="74"/>
      <c r="SYB32" s="74"/>
      <c r="SYC32" s="85"/>
      <c r="SYD32" s="80"/>
      <c r="SYE32" s="80"/>
      <c r="SYF32" s="85"/>
      <c r="SYG32" s="77"/>
      <c r="SYH32" s="74"/>
      <c r="SYI32" s="74"/>
      <c r="SYJ32" s="85"/>
      <c r="SYK32" s="74"/>
      <c r="SYL32" s="74"/>
      <c r="SYM32" s="85"/>
      <c r="SYN32" s="74"/>
      <c r="SYO32" s="74"/>
      <c r="SYP32" s="85"/>
      <c r="SYQ32" s="74"/>
      <c r="SYR32" s="74"/>
      <c r="SYS32" s="85"/>
      <c r="SYT32" s="80"/>
      <c r="SYU32" s="80"/>
      <c r="SYV32" s="85"/>
      <c r="SYW32" s="77"/>
      <c r="SYX32" s="74"/>
      <c r="SYY32" s="74"/>
      <c r="SYZ32" s="85"/>
      <c r="SZA32" s="74"/>
      <c r="SZB32" s="74"/>
      <c r="SZC32" s="85"/>
      <c r="SZD32" s="74"/>
      <c r="SZE32" s="74"/>
      <c r="SZF32" s="85"/>
      <c r="SZG32" s="74"/>
      <c r="SZH32" s="74"/>
      <c r="SZI32" s="85"/>
      <c r="SZJ32" s="80"/>
      <c r="SZK32" s="80"/>
      <c r="SZL32" s="85"/>
      <c r="SZM32" s="77"/>
      <c r="SZN32" s="74"/>
      <c r="SZO32" s="74"/>
      <c r="SZP32" s="85"/>
      <c r="SZQ32" s="74"/>
      <c r="SZR32" s="74"/>
      <c r="SZS32" s="85"/>
      <c r="SZT32" s="74"/>
      <c r="SZU32" s="74"/>
      <c r="SZV32" s="85"/>
      <c r="SZW32" s="74"/>
      <c r="SZX32" s="74"/>
      <c r="SZY32" s="85"/>
      <c r="SZZ32" s="80"/>
      <c r="TAA32" s="80"/>
      <c r="TAB32" s="85"/>
      <c r="TAC32" s="77"/>
      <c r="TAD32" s="74"/>
      <c r="TAE32" s="74"/>
      <c r="TAF32" s="85"/>
      <c r="TAG32" s="74"/>
      <c r="TAH32" s="74"/>
      <c r="TAI32" s="85"/>
      <c r="TAJ32" s="74"/>
      <c r="TAK32" s="74"/>
      <c r="TAL32" s="85"/>
      <c r="TAM32" s="74"/>
      <c r="TAN32" s="74"/>
      <c r="TAO32" s="85"/>
      <c r="TAP32" s="80"/>
      <c r="TAQ32" s="80"/>
      <c r="TAR32" s="85"/>
      <c r="TAS32" s="77"/>
      <c r="TAT32" s="74"/>
      <c r="TAU32" s="74"/>
      <c r="TAV32" s="85"/>
      <c r="TAW32" s="74"/>
      <c r="TAX32" s="74"/>
      <c r="TAY32" s="85"/>
      <c r="TAZ32" s="74"/>
      <c r="TBA32" s="74"/>
      <c r="TBB32" s="85"/>
      <c r="TBC32" s="74"/>
      <c r="TBD32" s="74"/>
      <c r="TBE32" s="85"/>
      <c r="TBF32" s="80"/>
      <c r="TBG32" s="80"/>
      <c r="TBH32" s="85"/>
      <c r="TBI32" s="77"/>
      <c r="TBJ32" s="74"/>
      <c r="TBK32" s="74"/>
      <c r="TBL32" s="85"/>
      <c r="TBM32" s="74"/>
      <c r="TBN32" s="74"/>
      <c r="TBO32" s="85"/>
      <c r="TBP32" s="74"/>
      <c r="TBQ32" s="74"/>
      <c r="TBR32" s="85"/>
      <c r="TBS32" s="74"/>
      <c r="TBT32" s="74"/>
      <c r="TBU32" s="85"/>
      <c r="TBV32" s="80"/>
      <c r="TBW32" s="80"/>
      <c r="TBX32" s="85"/>
      <c r="TBY32" s="77"/>
      <c r="TBZ32" s="74"/>
      <c r="TCA32" s="74"/>
      <c r="TCB32" s="85"/>
      <c r="TCC32" s="74"/>
      <c r="TCD32" s="74"/>
      <c r="TCE32" s="85"/>
      <c r="TCF32" s="74"/>
      <c r="TCG32" s="74"/>
      <c r="TCH32" s="85"/>
      <c r="TCI32" s="74"/>
      <c r="TCJ32" s="74"/>
      <c r="TCK32" s="85"/>
      <c r="TCL32" s="80"/>
      <c r="TCM32" s="80"/>
      <c r="TCN32" s="85"/>
      <c r="TCO32" s="77"/>
      <c r="TCP32" s="74"/>
      <c r="TCQ32" s="74"/>
      <c r="TCR32" s="85"/>
      <c r="TCS32" s="74"/>
      <c r="TCT32" s="74"/>
      <c r="TCU32" s="85"/>
      <c r="TCV32" s="74"/>
      <c r="TCW32" s="74"/>
      <c r="TCX32" s="85"/>
      <c r="TCY32" s="74"/>
      <c r="TCZ32" s="74"/>
      <c r="TDA32" s="85"/>
      <c r="TDB32" s="80"/>
      <c r="TDC32" s="80"/>
      <c r="TDD32" s="85"/>
      <c r="TDE32" s="77"/>
      <c r="TDF32" s="74"/>
      <c r="TDG32" s="74"/>
      <c r="TDH32" s="85"/>
      <c r="TDI32" s="74"/>
      <c r="TDJ32" s="74"/>
      <c r="TDK32" s="85"/>
      <c r="TDL32" s="74"/>
      <c r="TDM32" s="74"/>
      <c r="TDN32" s="85"/>
      <c r="TDO32" s="74"/>
      <c r="TDP32" s="74"/>
      <c r="TDQ32" s="85"/>
      <c r="TDR32" s="80"/>
      <c r="TDS32" s="80"/>
      <c r="TDT32" s="85"/>
      <c r="TDU32" s="77"/>
      <c r="TDV32" s="74"/>
      <c r="TDW32" s="74"/>
      <c r="TDX32" s="85"/>
      <c r="TDY32" s="74"/>
      <c r="TDZ32" s="74"/>
      <c r="TEA32" s="85"/>
      <c r="TEB32" s="74"/>
      <c r="TEC32" s="74"/>
      <c r="TED32" s="85"/>
      <c r="TEE32" s="74"/>
      <c r="TEF32" s="74"/>
      <c r="TEG32" s="85"/>
      <c r="TEH32" s="80"/>
      <c r="TEI32" s="80"/>
      <c r="TEJ32" s="85"/>
      <c r="TEK32" s="77"/>
      <c r="TEL32" s="74"/>
      <c r="TEM32" s="74"/>
      <c r="TEN32" s="85"/>
      <c r="TEO32" s="74"/>
      <c r="TEP32" s="74"/>
      <c r="TEQ32" s="85"/>
      <c r="TER32" s="74"/>
      <c r="TES32" s="74"/>
      <c r="TET32" s="85"/>
      <c r="TEU32" s="74"/>
      <c r="TEV32" s="74"/>
      <c r="TEW32" s="85"/>
      <c r="TEX32" s="80"/>
      <c r="TEY32" s="80"/>
      <c r="TEZ32" s="85"/>
      <c r="TFA32" s="77"/>
      <c r="TFB32" s="74"/>
      <c r="TFC32" s="74"/>
      <c r="TFD32" s="85"/>
      <c r="TFE32" s="74"/>
      <c r="TFF32" s="74"/>
      <c r="TFG32" s="85"/>
      <c r="TFH32" s="74"/>
      <c r="TFI32" s="74"/>
      <c r="TFJ32" s="85"/>
      <c r="TFK32" s="74"/>
      <c r="TFL32" s="74"/>
      <c r="TFM32" s="85"/>
      <c r="TFN32" s="80"/>
      <c r="TFO32" s="80"/>
      <c r="TFP32" s="85"/>
      <c r="TFQ32" s="77"/>
      <c r="TFR32" s="74"/>
      <c r="TFS32" s="74"/>
      <c r="TFT32" s="85"/>
      <c r="TFU32" s="74"/>
      <c r="TFV32" s="74"/>
      <c r="TFW32" s="85"/>
      <c r="TFX32" s="74"/>
      <c r="TFY32" s="74"/>
      <c r="TFZ32" s="85"/>
      <c r="TGA32" s="74"/>
      <c r="TGB32" s="74"/>
      <c r="TGC32" s="85"/>
      <c r="TGD32" s="80"/>
      <c r="TGE32" s="80"/>
      <c r="TGF32" s="85"/>
      <c r="TGG32" s="77"/>
      <c r="TGH32" s="74"/>
      <c r="TGI32" s="74"/>
      <c r="TGJ32" s="85"/>
      <c r="TGK32" s="74"/>
      <c r="TGL32" s="74"/>
      <c r="TGM32" s="85"/>
      <c r="TGN32" s="74"/>
      <c r="TGO32" s="74"/>
      <c r="TGP32" s="85"/>
      <c r="TGQ32" s="74"/>
      <c r="TGR32" s="74"/>
      <c r="TGS32" s="85"/>
      <c r="TGT32" s="80"/>
      <c r="TGU32" s="80"/>
      <c r="TGV32" s="85"/>
      <c r="TGW32" s="77"/>
      <c r="TGX32" s="74"/>
      <c r="TGY32" s="74"/>
      <c r="TGZ32" s="85"/>
      <c r="THA32" s="74"/>
      <c r="THB32" s="74"/>
      <c r="THC32" s="85"/>
      <c r="THD32" s="74"/>
      <c r="THE32" s="74"/>
      <c r="THF32" s="85"/>
      <c r="THG32" s="74"/>
      <c r="THH32" s="74"/>
      <c r="THI32" s="85"/>
      <c r="THJ32" s="80"/>
      <c r="THK32" s="80"/>
      <c r="THL32" s="85"/>
      <c r="THM32" s="77"/>
      <c r="THN32" s="74"/>
      <c r="THO32" s="74"/>
      <c r="THP32" s="85"/>
      <c r="THQ32" s="74"/>
      <c r="THR32" s="74"/>
      <c r="THS32" s="85"/>
      <c r="THT32" s="74"/>
      <c r="THU32" s="74"/>
      <c r="THV32" s="85"/>
      <c r="THW32" s="74"/>
      <c r="THX32" s="74"/>
      <c r="THY32" s="85"/>
      <c r="THZ32" s="80"/>
      <c r="TIA32" s="80"/>
      <c r="TIB32" s="85"/>
      <c r="TIC32" s="77"/>
      <c r="TID32" s="74"/>
      <c r="TIE32" s="74"/>
      <c r="TIF32" s="85"/>
      <c r="TIG32" s="74"/>
      <c r="TIH32" s="74"/>
      <c r="TII32" s="85"/>
      <c r="TIJ32" s="74"/>
      <c r="TIK32" s="74"/>
      <c r="TIL32" s="85"/>
      <c r="TIM32" s="74"/>
      <c r="TIN32" s="74"/>
      <c r="TIO32" s="85"/>
      <c r="TIP32" s="80"/>
      <c r="TIQ32" s="80"/>
      <c r="TIR32" s="85"/>
      <c r="TIS32" s="77"/>
      <c r="TIT32" s="74"/>
      <c r="TIU32" s="74"/>
      <c r="TIV32" s="85"/>
      <c r="TIW32" s="74"/>
      <c r="TIX32" s="74"/>
      <c r="TIY32" s="85"/>
      <c r="TIZ32" s="74"/>
      <c r="TJA32" s="74"/>
      <c r="TJB32" s="85"/>
      <c r="TJC32" s="74"/>
      <c r="TJD32" s="74"/>
      <c r="TJE32" s="85"/>
      <c r="TJF32" s="80"/>
      <c r="TJG32" s="80"/>
      <c r="TJH32" s="85"/>
      <c r="TJI32" s="77"/>
      <c r="TJJ32" s="74"/>
      <c r="TJK32" s="74"/>
      <c r="TJL32" s="85"/>
      <c r="TJM32" s="74"/>
      <c r="TJN32" s="74"/>
      <c r="TJO32" s="85"/>
      <c r="TJP32" s="74"/>
      <c r="TJQ32" s="74"/>
      <c r="TJR32" s="85"/>
      <c r="TJS32" s="74"/>
      <c r="TJT32" s="74"/>
      <c r="TJU32" s="85"/>
      <c r="TJV32" s="80"/>
      <c r="TJW32" s="80"/>
      <c r="TJX32" s="85"/>
      <c r="TJY32" s="77"/>
      <c r="TJZ32" s="74"/>
      <c r="TKA32" s="74"/>
      <c r="TKB32" s="85"/>
      <c r="TKC32" s="74"/>
      <c r="TKD32" s="74"/>
      <c r="TKE32" s="85"/>
      <c r="TKF32" s="74"/>
      <c r="TKG32" s="74"/>
      <c r="TKH32" s="85"/>
      <c r="TKI32" s="74"/>
      <c r="TKJ32" s="74"/>
      <c r="TKK32" s="85"/>
      <c r="TKL32" s="80"/>
      <c r="TKM32" s="80"/>
      <c r="TKN32" s="85"/>
      <c r="TKO32" s="77"/>
      <c r="TKP32" s="74"/>
      <c r="TKQ32" s="74"/>
      <c r="TKR32" s="85"/>
      <c r="TKS32" s="74"/>
      <c r="TKT32" s="74"/>
      <c r="TKU32" s="85"/>
      <c r="TKV32" s="74"/>
      <c r="TKW32" s="74"/>
      <c r="TKX32" s="85"/>
      <c r="TKY32" s="74"/>
      <c r="TKZ32" s="74"/>
      <c r="TLA32" s="85"/>
      <c r="TLB32" s="80"/>
      <c r="TLC32" s="80"/>
      <c r="TLD32" s="85"/>
      <c r="TLE32" s="77"/>
      <c r="TLF32" s="74"/>
      <c r="TLG32" s="74"/>
      <c r="TLH32" s="85"/>
      <c r="TLI32" s="74"/>
      <c r="TLJ32" s="74"/>
      <c r="TLK32" s="85"/>
      <c r="TLL32" s="74"/>
      <c r="TLM32" s="74"/>
      <c r="TLN32" s="85"/>
      <c r="TLO32" s="74"/>
      <c r="TLP32" s="74"/>
      <c r="TLQ32" s="85"/>
      <c r="TLR32" s="80"/>
      <c r="TLS32" s="80"/>
      <c r="TLT32" s="85"/>
      <c r="TLU32" s="77"/>
      <c r="TLV32" s="74"/>
      <c r="TLW32" s="74"/>
      <c r="TLX32" s="85"/>
      <c r="TLY32" s="74"/>
      <c r="TLZ32" s="74"/>
      <c r="TMA32" s="85"/>
      <c r="TMB32" s="74"/>
      <c r="TMC32" s="74"/>
      <c r="TMD32" s="85"/>
      <c r="TME32" s="74"/>
      <c r="TMF32" s="74"/>
      <c r="TMG32" s="85"/>
      <c r="TMH32" s="80"/>
      <c r="TMI32" s="80"/>
      <c r="TMJ32" s="85"/>
      <c r="TMK32" s="77"/>
      <c r="TML32" s="74"/>
      <c r="TMM32" s="74"/>
      <c r="TMN32" s="85"/>
      <c r="TMO32" s="74"/>
      <c r="TMP32" s="74"/>
      <c r="TMQ32" s="85"/>
      <c r="TMR32" s="74"/>
      <c r="TMS32" s="74"/>
      <c r="TMT32" s="85"/>
      <c r="TMU32" s="74"/>
      <c r="TMV32" s="74"/>
      <c r="TMW32" s="85"/>
      <c r="TMX32" s="80"/>
      <c r="TMY32" s="80"/>
      <c r="TMZ32" s="85"/>
      <c r="TNA32" s="77"/>
      <c r="TNB32" s="74"/>
      <c r="TNC32" s="74"/>
      <c r="TND32" s="85"/>
      <c r="TNE32" s="74"/>
      <c r="TNF32" s="74"/>
      <c r="TNG32" s="85"/>
      <c r="TNH32" s="74"/>
      <c r="TNI32" s="74"/>
      <c r="TNJ32" s="85"/>
      <c r="TNK32" s="74"/>
      <c r="TNL32" s="74"/>
      <c r="TNM32" s="85"/>
      <c r="TNN32" s="80"/>
      <c r="TNO32" s="80"/>
      <c r="TNP32" s="85"/>
      <c r="TNQ32" s="77"/>
      <c r="TNR32" s="74"/>
      <c r="TNS32" s="74"/>
      <c r="TNT32" s="85"/>
      <c r="TNU32" s="74"/>
      <c r="TNV32" s="74"/>
      <c r="TNW32" s="85"/>
      <c r="TNX32" s="74"/>
      <c r="TNY32" s="74"/>
      <c r="TNZ32" s="85"/>
      <c r="TOA32" s="74"/>
      <c r="TOB32" s="74"/>
      <c r="TOC32" s="85"/>
      <c r="TOD32" s="80"/>
      <c r="TOE32" s="80"/>
      <c r="TOF32" s="85"/>
      <c r="TOG32" s="77"/>
      <c r="TOH32" s="74"/>
      <c r="TOI32" s="74"/>
      <c r="TOJ32" s="85"/>
      <c r="TOK32" s="74"/>
      <c r="TOL32" s="74"/>
      <c r="TOM32" s="85"/>
      <c r="TON32" s="74"/>
      <c r="TOO32" s="74"/>
      <c r="TOP32" s="85"/>
      <c r="TOQ32" s="74"/>
      <c r="TOR32" s="74"/>
      <c r="TOS32" s="85"/>
      <c r="TOT32" s="80"/>
      <c r="TOU32" s="80"/>
      <c r="TOV32" s="85"/>
      <c r="TOW32" s="77"/>
      <c r="TOX32" s="74"/>
      <c r="TOY32" s="74"/>
      <c r="TOZ32" s="85"/>
      <c r="TPA32" s="74"/>
      <c r="TPB32" s="74"/>
      <c r="TPC32" s="85"/>
      <c r="TPD32" s="74"/>
      <c r="TPE32" s="74"/>
      <c r="TPF32" s="85"/>
      <c r="TPG32" s="74"/>
      <c r="TPH32" s="74"/>
      <c r="TPI32" s="85"/>
      <c r="TPJ32" s="80"/>
      <c r="TPK32" s="80"/>
      <c r="TPL32" s="85"/>
      <c r="TPM32" s="77"/>
      <c r="TPN32" s="74"/>
      <c r="TPO32" s="74"/>
      <c r="TPP32" s="85"/>
      <c r="TPQ32" s="74"/>
      <c r="TPR32" s="74"/>
      <c r="TPS32" s="85"/>
      <c r="TPT32" s="74"/>
      <c r="TPU32" s="74"/>
      <c r="TPV32" s="85"/>
      <c r="TPW32" s="74"/>
      <c r="TPX32" s="74"/>
      <c r="TPY32" s="85"/>
      <c r="TPZ32" s="80"/>
      <c r="TQA32" s="80"/>
      <c r="TQB32" s="85"/>
      <c r="TQC32" s="77"/>
      <c r="TQD32" s="74"/>
      <c r="TQE32" s="74"/>
      <c r="TQF32" s="85"/>
      <c r="TQG32" s="74"/>
      <c r="TQH32" s="74"/>
      <c r="TQI32" s="85"/>
      <c r="TQJ32" s="74"/>
      <c r="TQK32" s="74"/>
      <c r="TQL32" s="85"/>
      <c r="TQM32" s="74"/>
      <c r="TQN32" s="74"/>
      <c r="TQO32" s="85"/>
      <c r="TQP32" s="80"/>
      <c r="TQQ32" s="80"/>
      <c r="TQR32" s="85"/>
      <c r="TQS32" s="77"/>
      <c r="TQT32" s="74"/>
      <c r="TQU32" s="74"/>
      <c r="TQV32" s="85"/>
      <c r="TQW32" s="74"/>
      <c r="TQX32" s="74"/>
      <c r="TQY32" s="85"/>
      <c r="TQZ32" s="74"/>
      <c r="TRA32" s="74"/>
      <c r="TRB32" s="85"/>
      <c r="TRC32" s="74"/>
      <c r="TRD32" s="74"/>
      <c r="TRE32" s="85"/>
      <c r="TRF32" s="80"/>
      <c r="TRG32" s="80"/>
      <c r="TRH32" s="85"/>
      <c r="TRI32" s="77"/>
      <c r="TRJ32" s="74"/>
      <c r="TRK32" s="74"/>
      <c r="TRL32" s="85"/>
      <c r="TRM32" s="74"/>
      <c r="TRN32" s="74"/>
      <c r="TRO32" s="85"/>
      <c r="TRP32" s="74"/>
      <c r="TRQ32" s="74"/>
      <c r="TRR32" s="85"/>
      <c r="TRS32" s="74"/>
      <c r="TRT32" s="74"/>
      <c r="TRU32" s="85"/>
      <c r="TRV32" s="80"/>
      <c r="TRW32" s="80"/>
      <c r="TRX32" s="85"/>
      <c r="TRY32" s="77"/>
      <c r="TRZ32" s="74"/>
      <c r="TSA32" s="74"/>
      <c r="TSB32" s="85"/>
      <c r="TSC32" s="74"/>
      <c r="TSD32" s="74"/>
      <c r="TSE32" s="85"/>
      <c r="TSF32" s="74"/>
      <c r="TSG32" s="74"/>
      <c r="TSH32" s="85"/>
      <c r="TSI32" s="74"/>
      <c r="TSJ32" s="74"/>
      <c r="TSK32" s="85"/>
      <c r="TSL32" s="80"/>
      <c r="TSM32" s="80"/>
      <c r="TSN32" s="85"/>
      <c r="TSO32" s="77"/>
      <c r="TSP32" s="74"/>
      <c r="TSQ32" s="74"/>
      <c r="TSR32" s="85"/>
      <c r="TSS32" s="74"/>
      <c r="TST32" s="74"/>
      <c r="TSU32" s="85"/>
      <c r="TSV32" s="74"/>
      <c r="TSW32" s="74"/>
      <c r="TSX32" s="85"/>
      <c r="TSY32" s="74"/>
      <c r="TSZ32" s="74"/>
      <c r="TTA32" s="85"/>
      <c r="TTB32" s="80"/>
      <c r="TTC32" s="80"/>
      <c r="TTD32" s="85"/>
      <c r="TTE32" s="77"/>
      <c r="TTF32" s="74"/>
      <c r="TTG32" s="74"/>
      <c r="TTH32" s="85"/>
      <c r="TTI32" s="74"/>
      <c r="TTJ32" s="74"/>
      <c r="TTK32" s="85"/>
      <c r="TTL32" s="74"/>
      <c r="TTM32" s="74"/>
      <c r="TTN32" s="85"/>
      <c r="TTO32" s="74"/>
      <c r="TTP32" s="74"/>
      <c r="TTQ32" s="85"/>
      <c r="TTR32" s="80"/>
      <c r="TTS32" s="80"/>
      <c r="TTT32" s="85"/>
      <c r="TTU32" s="77"/>
      <c r="TTV32" s="74"/>
      <c r="TTW32" s="74"/>
      <c r="TTX32" s="85"/>
      <c r="TTY32" s="74"/>
      <c r="TTZ32" s="74"/>
      <c r="TUA32" s="85"/>
      <c r="TUB32" s="74"/>
      <c r="TUC32" s="74"/>
      <c r="TUD32" s="85"/>
      <c r="TUE32" s="74"/>
      <c r="TUF32" s="74"/>
      <c r="TUG32" s="85"/>
      <c r="TUH32" s="80"/>
      <c r="TUI32" s="80"/>
      <c r="TUJ32" s="85"/>
      <c r="TUK32" s="77"/>
      <c r="TUL32" s="74"/>
      <c r="TUM32" s="74"/>
      <c r="TUN32" s="85"/>
      <c r="TUO32" s="74"/>
      <c r="TUP32" s="74"/>
      <c r="TUQ32" s="85"/>
      <c r="TUR32" s="74"/>
      <c r="TUS32" s="74"/>
      <c r="TUT32" s="85"/>
      <c r="TUU32" s="74"/>
      <c r="TUV32" s="74"/>
      <c r="TUW32" s="85"/>
      <c r="TUX32" s="80"/>
      <c r="TUY32" s="80"/>
      <c r="TUZ32" s="85"/>
      <c r="TVA32" s="77"/>
      <c r="TVB32" s="74"/>
      <c r="TVC32" s="74"/>
      <c r="TVD32" s="85"/>
      <c r="TVE32" s="74"/>
      <c r="TVF32" s="74"/>
      <c r="TVG32" s="85"/>
      <c r="TVH32" s="74"/>
      <c r="TVI32" s="74"/>
      <c r="TVJ32" s="85"/>
      <c r="TVK32" s="74"/>
      <c r="TVL32" s="74"/>
      <c r="TVM32" s="85"/>
      <c r="TVN32" s="80"/>
      <c r="TVO32" s="80"/>
      <c r="TVP32" s="85"/>
      <c r="TVQ32" s="77"/>
      <c r="TVR32" s="74"/>
      <c r="TVS32" s="74"/>
      <c r="TVT32" s="85"/>
      <c r="TVU32" s="74"/>
      <c r="TVV32" s="74"/>
      <c r="TVW32" s="85"/>
      <c r="TVX32" s="74"/>
      <c r="TVY32" s="74"/>
      <c r="TVZ32" s="85"/>
      <c r="TWA32" s="74"/>
      <c r="TWB32" s="74"/>
      <c r="TWC32" s="85"/>
      <c r="TWD32" s="80"/>
      <c r="TWE32" s="80"/>
      <c r="TWF32" s="85"/>
      <c r="TWG32" s="77"/>
      <c r="TWH32" s="74"/>
      <c r="TWI32" s="74"/>
      <c r="TWJ32" s="85"/>
      <c r="TWK32" s="74"/>
      <c r="TWL32" s="74"/>
      <c r="TWM32" s="85"/>
      <c r="TWN32" s="74"/>
      <c r="TWO32" s="74"/>
      <c r="TWP32" s="85"/>
      <c r="TWQ32" s="74"/>
      <c r="TWR32" s="74"/>
      <c r="TWS32" s="85"/>
      <c r="TWT32" s="80"/>
      <c r="TWU32" s="80"/>
      <c r="TWV32" s="85"/>
      <c r="TWW32" s="77"/>
      <c r="TWX32" s="74"/>
      <c r="TWY32" s="74"/>
      <c r="TWZ32" s="85"/>
      <c r="TXA32" s="74"/>
      <c r="TXB32" s="74"/>
      <c r="TXC32" s="85"/>
      <c r="TXD32" s="74"/>
      <c r="TXE32" s="74"/>
      <c r="TXF32" s="85"/>
      <c r="TXG32" s="74"/>
      <c r="TXH32" s="74"/>
      <c r="TXI32" s="85"/>
      <c r="TXJ32" s="80"/>
      <c r="TXK32" s="80"/>
      <c r="TXL32" s="85"/>
      <c r="TXM32" s="77"/>
      <c r="TXN32" s="74"/>
      <c r="TXO32" s="74"/>
      <c r="TXP32" s="85"/>
      <c r="TXQ32" s="74"/>
      <c r="TXR32" s="74"/>
      <c r="TXS32" s="85"/>
      <c r="TXT32" s="74"/>
      <c r="TXU32" s="74"/>
      <c r="TXV32" s="85"/>
      <c r="TXW32" s="74"/>
      <c r="TXX32" s="74"/>
      <c r="TXY32" s="85"/>
      <c r="TXZ32" s="80"/>
      <c r="TYA32" s="80"/>
      <c r="TYB32" s="85"/>
      <c r="TYC32" s="77"/>
      <c r="TYD32" s="74"/>
      <c r="TYE32" s="74"/>
      <c r="TYF32" s="85"/>
      <c r="TYG32" s="74"/>
      <c r="TYH32" s="74"/>
      <c r="TYI32" s="85"/>
      <c r="TYJ32" s="74"/>
      <c r="TYK32" s="74"/>
      <c r="TYL32" s="85"/>
      <c r="TYM32" s="74"/>
      <c r="TYN32" s="74"/>
      <c r="TYO32" s="85"/>
      <c r="TYP32" s="80"/>
      <c r="TYQ32" s="80"/>
      <c r="TYR32" s="85"/>
      <c r="TYS32" s="77"/>
      <c r="TYT32" s="74"/>
      <c r="TYU32" s="74"/>
      <c r="TYV32" s="85"/>
      <c r="TYW32" s="74"/>
      <c r="TYX32" s="74"/>
      <c r="TYY32" s="85"/>
      <c r="TYZ32" s="74"/>
      <c r="TZA32" s="74"/>
      <c r="TZB32" s="85"/>
      <c r="TZC32" s="74"/>
      <c r="TZD32" s="74"/>
      <c r="TZE32" s="85"/>
      <c r="TZF32" s="80"/>
      <c r="TZG32" s="80"/>
      <c r="TZH32" s="85"/>
      <c r="TZI32" s="77"/>
      <c r="TZJ32" s="74"/>
      <c r="TZK32" s="74"/>
      <c r="TZL32" s="85"/>
      <c r="TZM32" s="74"/>
      <c r="TZN32" s="74"/>
      <c r="TZO32" s="85"/>
      <c r="TZP32" s="74"/>
      <c r="TZQ32" s="74"/>
      <c r="TZR32" s="85"/>
      <c r="TZS32" s="74"/>
      <c r="TZT32" s="74"/>
      <c r="TZU32" s="85"/>
      <c r="TZV32" s="80"/>
      <c r="TZW32" s="80"/>
      <c r="TZX32" s="85"/>
      <c r="TZY32" s="77"/>
      <c r="TZZ32" s="74"/>
      <c r="UAA32" s="74"/>
      <c r="UAB32" s="85"/>
      <c r="UAC32" s="74"/>
      <c r="UAD32" s="74"/>
      <c r="UAE32" s="85"/>
      <c r="UAF32" s="74"/>
      <c r="UAG32" s="74"/>
      <c r="UAH32" s="85"/>
      <c r="UAI32" s="74"/>
      <c r="UAJ32" s="74"/>
      <c r="UAK32" s="85"/>
      <c r="UAL32" s="80"/>
      <c r="UAM32" s="80"/>
      <c r="UAN32" s="85"/>
      <c r="UAO32" s="77"/>
      <c r="UAP32" s="74"/>
      <c r="UAQ32" s="74"/>
      <c r="UAR32" s="85"/>
      <c r="UAS32" s="74"/>
      <c r="UAT32" s="74"/>
      <c r="UAU32" s="85"/>
      <c r="UAV32" s="74"/>
      <c r="UAW32" s="74"/>
      <c r="UAX32" s="85"/>
      <c r="UAY32" s="74"/>
      <c r="UAZ32" s="74"/>
      <c r="UBA32" s="85"/>
      <c r="UBB32" s="80"/>
      <c r="UBC32" s="80"/>
      <c r="UBD32" s="85"/>
      <c r="UBE32" s="77"/>
      <c r="UBF32" s="74"/>
      <c r="UBG32" s="74"/>
      <c r="UBH32" s="85"/>
      <c r="UBI32" s="74"/>
      <c r="UBJ32" s="74"/>
      <c r="UBK32" s="85"/>
      <c r="UBL32" s="74"/>
      <c r="UBM32" s="74"/>
      <c r="UBN32" s="85"/>
      <c r="UBO32" s="74"/>
      <c r="UBP32" s="74"/>
      <c r="UBQ32" s="85"/>
      <c r="UBR32" s="80"/>
      <c r="UBS32" s="80"/>
      <c r="UBT32" s="85"/>
      <c r="UBU32" s="77"/>
      <c r="UBV32" s="74"/>
      <c r="UBW32" s="74"/>
      <c r="UBX32" s="85"/>
      <c r="UBY32" s="74"/>
      <c r="UBZ32" s="74"/>
      <c r="UCA32" s="85"/>
      <c r="UCB32" s="74"/>
      <c r="UCC32" s="74"/>
      <c r="UCD32" s="85"/>
      <c r="UCE32" s="74"/>
      <c r="UCF32" s="74"/>
      <c r="UCG32" s="85"/>
      <c r="UCH32" s="80"/>
      <c r="UCI32" s="80"/>
      <c r="UCJ32" s="85"/>
      <c r="UCK32" s="77"/>
      <c r="UCL32" s="74"/>
      <c r="UCM32" s="74"/>
      <c r="UCN32" s="85"/>
      <c r="UCO32" s="74"/>
      <c r="UCP32" s="74"/>
      <c r="UCQ32" s="85"/>
      <c r="UCR32" s="74"/>
      <c r="UCS32" s="74"/>
      <c r="UCT32" s="85"/>
      <c r="UCU32" s="74"/>
      <c r="UCV32" s="74"/>
      <c r="UCW32" s="85"/>
      <c r="UCX32" s="80"/>
      <c r="UCY32" s="80"/>
      <c r="UCZ32" s="85"/>
      <c r="UDA32" s="77"/>
      <c r="UDB32" s="74"/>
      <c r="UDC32" s="74"/>
      <c r="UDD32" s="85"/>
      <c r="UDE32" s="74"/>
      <c r="UDF32" s="74"/>
      <c r="UDG32" s="85"/>
      <c r="UDH32" s="74"/>
      <c r="UDI32" s="74"/>
      <c r="UDJ32" s="85"/>
      <c r="UDK32" s="74"/>
      <c r="UDL32" s="74"/>
      <c r="UDM32" s="85"/>
      <c r="UDN32" s="80"/>
      <c r="UDO32" s="80"/>
      <c r="UDP32" s="85"/>
      <c r="UDQ32" s="77"/>
      <c r="UDR32" s="74"/>
      <c r="UDS32" s="74"/>
      <c r="UDT32" s="85"/>
      <c r="UDU32" s="74"/>
      <c r="UDV32" s="74"/>
      <c r="UDW32" s="85"/>
      <c r="UDX32" s="74"/>
      <c r="UDY32" s="74"/>
      <c r="UDZ32" s="85"/>
      <c r="UEA32" s="74"/>
      <c r="UEB32" s="74"/>
      <c r="UEC32" s="85"/>
      <c r="UED32" s="80"/>
      <c r="UEE32" s="80"/>
      <c r="UEF32" s="85"/>
      <c r="UEG32" s="77"/>
      <c r="UEH32" s="74"/>
      <c r="UEI32" s="74"/>
      <c r="UEJ32" s="85"/>
      <c r="UEK32" s="74"/>
      <c r="UEL32" s="74"/>
      <c r="UEM32" s="85"/>
      <c r="UEN32" s="74"/>
      <c r="UEO32" s="74"/>
      <c r="UEP32" s="85"/>
      <c r="UEQ32" s="74"/>
      <c r="UER32" s="74"/>
      <c r="UES32" s="85"/>
      <c r="UET32" s="80"/>
      <c r="UEU32" s="80"/>
      <c r="UEV32" s="85"/>
      <c r="UEW32" s="77"/>
      <c r="UEX32" s="74"/>
      <c r="UEY32" s="74"/>
      <c r="UEZ32" s="85"/>
      <c r="UFA32" s="74"/>
      <c r="UFB32" s="74"/>
      <c r="UFC32" s="85"/>
      <c r="UFD32" s="74"/>
      <c r="UFE32" s="74"/>
      <c r="UFF32" s="85"/>
      <c r="UFG32" s="74"/>
      <c r="UFH32" s="74"/>
      <c r="UFI32" s="85"/>
      <c r="UFJ32" s="80"/>
      <c r="UFK32" s="80"/>
      <c r="UFL32" s="85"/>
      <c r="UFM32" s="77"/>
      <c r="UFN32" s="74"/>
      <c r="UFO32" s="74"/>
      <c r="UFP32" s="85"/>
      <c r="UFQ32" s="74"/>
      <c r="UFR32" s="74"/>
      <c r="UFS32" s="85"/>
      <c r="UFT32" s="74"/>
      <c r="UFU32" s="74"/>
      <c r="UFV32" s="85"/>
      <c r="UFW32" s="74"/>
      <c r="UFX32" s="74"/>
      <c r="UFY32" s="85"/>
      <c r="UFZ32" s="80"/>
      <c r="UGA32" s="80"/>
      <c r="UGB32" s="85"/>
      <c r="UGC32" s="77"/>
      <c r="UGD32" s="74"/>
      <c r="UGE32" s="74"/>
      <c r="UGF32" s="85"/>
      <c r="UGG32" s="74"/>
      <c r="UGH32" s="74"/>
      <c r="UGI32" s="85"/>
      <c r="UGJ32" s="74"/>
      <c r="UGK32" s="74"/>
      <c r="UGL32" s="85"/>
      <c r="UGM32" s="74"/>
      <c r="UGN32" s="74"/>
      <c r="UGO32" s="85"/>
      <c r="UGP32" s="80"/>
      <c r="UGQ32" s="80"/>
      <c r="UGR32" s="85"/>
      <c r="UGS32" s="77"/>
      <c r="UGT32" s="74"/>
      <c r="UGU32" s="74"/>
      <c r="UGV32" s="85"/>
      <c r="UGW32" s="74"/>
      <c r="UGX32" s="74"/>
      <c r="UGY32" s="85"/>
      <c r="UGZ32" s="74"/>
      <c r="UHA32" s="74"/>
      <c r="UHB32" s="85"/>
      <c r="UHC32" s="74"/>
      <c r="UHD32" s="74"/>
      <c r="UHE32" s="85"/>
      <c r="UHF32" s="80"/>
      <c r="UHG32" s="80"/>
      <c r="UHH32" s="85"/>
      <c r="UHI32" s="77"/>
      <c r="UHJ32" s="74"/>
      <c r="UHK32" s="74"/>
      <c r="UHL32" s="85"/>
      <c r="UHM32" s="74"/>
      <c r="UHN32" s="74"/>
      <c r="UHO32" s="85"/>
      <c r="UHP32" s="74"/>
      <c r="UHQ32" s="74"/>
      <c r="UHR32" s="85"/>
      <c r="UHS32" s="74"/>
      <c r="UHT32" s="74"/>
      <c r="UHU32" s="85"/>
      <c r="UHV32" s="80"/>
      <c r="UHW32" s="80"/>
      <c r="UHX32" s="85"/>
      <c r="UHY32" s="77"/>
      <c r="UHZ32" s="74"/>
      <c r="UIA32" s="74"/>
      <c r="UIB32" s="85"/>
      <c r="UIC32" s="74"/>
      <c r="UID32" s="74"/>
      <c r="UIE32" s="85"/>
      <c r="UIF32" s="74"/>
      <c r="UIG32" s="74"/>
      <c r="UIH32" s="85"/>
      <c r="UII32" s="74"/>
      <c r="UIJ32" s="74"/>
      <c r="UIK32" s="85"/>
      <c r="UIL32" s="80"/>
      <c r="UIM32" s="80"/>
      <c r="UIN32" s="85"/>
      <c r="UIO32" s="77"/>
      <c r="UIP32" s="74"/>
      <c r="UIQ32" s="74"/>
      <c r="UIR32" s="85"/>
      <c r="UIS32" s="74"/>
      <c r="UIT32" s="74"/>
      <c r="UIU32" s="85"/>
      <c r="UIV32" s="74"/>
      <c r="UIW32" s="74"/>
      <c r="UIX32" s="85"/>
      <c r="UIY32" s="74"/>
      <c r="UIZ32" s="74"/>
      <c r="UJA32" s="85"/>
      <c r="UJB32" s="80"/>
      <c r="UJC32" s="80"/>
      <c r="UJD32" s="85"/>
      <c r="UJE32" s="77"/>
      <c r="UJF32" s="74"/>
      <c r="UJG32" s="74"/>
      <c r="UJH32" s="85"/>
      <c r="UJI32" s="74"/>
      <c r="UJJ32" s="74"/>
      <c r="UJK32" s="85"/>
      <c r="UJL32" s="74"/>
      <c r="UJM32" s="74"/>
      <c r="UJN32" s="85"/>
      <c r="UJO32" s="74"/>
      <c r="UJP32" s="74"/>
      <c r="UJQ32" s="85"/>
      <c r="UJR32" s="80"/>
      <c r="UJS32" s="80"/>
      <c r="UJT32" s="85"/>
      <c r="UJU32" s="77"/>
      <c r="UJV32" s="74"/>
      <c r="UJW32" s="74"/>
      <c r="UJX32" s="85"/>
      <c r="UJY32" s="74"/>
      <c r="UJZ32" s="74"/>
      <c r="UKA32" s="85"/>
      <c r="UKB32" s="74"/>
      <c r="UKC32" s="74"/>
      <c r="UKD32" s="85"/>
      <c r="UKE32" s="74"/>
      <c r="UKF32" s="74"/>
      <c r="UKG32" s="85"/>
      <c r="UKH32" s="80"/>
      <c r="UKI32" s="80"/>
      <c r="UKJ32" s="85"/>
      <c r="UKK32" s="77"/>
      <c r="UKL32" s="74"/>
      <c r="UKM32" s="74"/>
      <c r="UKN32" s="85"/>
      <c r="UKO32" s="74"/>
      <c r="UKP32" s="74"/>
      <c r="UKQ32" s="85"/>
      <c r="UKR32" s="74"/>
      <c r="UKS32" s="74"/>
      <c r="UKT32" s="85"/>
      <c r="UKU32" s="74"/>
      <c r="UKV32" s="74"/>
      <c r="UKW32" s="85"/>
      <c r="UKX32" s="80"/>
      <c r="UKY32" s="80"/>
      <c r="UKZ32" s="85"/>
      <c r="ULA32" s="77"/>
      <c r="ULB32" s="74"/>
      <c r="ULC32" s="74"/>
      <c r="ULD32" s="85"/>
      <c r="ULE32" s="74"/>
      <c r="ULF32" s="74"/>
      <c r="ULG32" s="85"/>
      <c r="ULH32" s="74"/>
      <c r="ULI32" s="74"/>
      <c r="ULJ32" s="85"/>
      <c r="ULK32" s="74"/>
      <c r="ULL32" s="74"/>
      <c r="ULM32" s="85"/>
      <c r="ULN32" s="80"/>
      <c r="ULO32" s="80"/>
      <c r="ULP32" s="85"/>
      <c r="ULQ32" s="77"/>
      <c r="ULR32" s="74"/>
      <c r="ULS32" s="74"/>
      <c r="ULT32" s="85"/>
      <c r="ULU32" s="74"/>
      <c r="ULV32" s="74"/>
      <c r="ULW32" s="85"/>
      <c r="ULX32" s="74"/>
      <c r="ULY32" s="74"/>
      <c r="ULZ32" s="85"/>
      <c r="UMA32" s="74"/>
      <c r="UMB32" s="74"/>
      <c r="UMC32" s="85"/>
      <c r="UMD32" s="80"/>
      <c r="UME32" s="80"/>
      <c r="UMF32" s="85"/>
      <c r="UMG32" s="77"/>
      <c r="UMH32" s="74"/>
      <c r="UMI32" s="74"/>
      <c r="UMJ32" s="85"/>
      <c r="UMK32" s="74"/>
      <c r="UML32" s="74"/>
      <c r="UMM32" s="85"/>
      <c r="UMN32" s="74"/>
      <c r="UMO32" s="74"/>
      <c r="UMP32" s="85"/>
      <c r="UMQ32" s="74"/>
      <c r="UMR32" s="74"/>
      <c r="UMS32" s="85"/>
      <c r="UMT32" s="80"/>
      <c r="UMU32" s="80"/>
      <c r="UMV32" s="85"/>
      <c r="UMW32" s="77"/>
      <c r="UMX32" s="74"/>
      <c r="UMY32" s="74"/>
      <c r="UMZ32" s="85"/>
      <c r="UNA32" s="74"/>
      <c r="UNB32" s="74"/>
      <c r="UNC32" s="85"/>
      <c r="UND32" s="74"/>
      <c r="UNE32" s="74"/>
      <c r="UNF32" s="85"/>
      <c r="UNG32" s="74"/>
      <c r="UNH32" s="74"/>
      <c r="UNI32" s="85"/>
      <c r="UNJ32" s="80"/>
      <c r="UNK32" s="80"/>
      <c r="UNL32" s="85"/>
      <c r="UNM32" s="77"/>
      <c r="UNN32" s="74"/>
      <c r="UNO32" s="74"/>
      <c r="UNP32" s="85"/>
      <c r="UNQ32" s="74"/>
      <c r="UNR32" s="74"/>
      <c r="UNS32" s="85"/>
      <c r="UNT32" s="74"/>
      <c r="UNU32" s="74"/>
      <c r="UNV32" s="85"/>
      <c r="UNW32" s="74"/>
      <c r="UNX32" s="74"/>
      <c r="UNY32" s="85"/>
      <c r="UNZ32" s="80"/>
      <c r="UOA32" s="80"/>
      <c r="UOB32" s="85"/>
      <c r="UOC32" s="77"/>
      <c r="UOD32" s="74"/>
      <c r="UOE32" s="74"/>
      <c r="UOF32" s="85"/>
      <c r="UOG32" s="74"/>
      <c r="UOH32" s="74"/>
      <c r="UOI32" s="85"/>
      <c r="UOJ32" s="74"/>
      <c r="UOK32" s="74"/>
      <c r="UOL32" s="85"/>
      <c r="UOM32" s="74"/>
      <c r="UON32" s="74"/>
      <c r="UOO32" s="85"/>
      <c r="UOP32" s="80"/>
      <c r="UOQ32" s="80"/>
      <c r="UOR32" s="85"/>
      <c r="UOS32" s="77"/>
      <c r="UOT32" s="74"/>
      <c r="UOU32" s="74"/>
      <c r="UOV32" s="85"/>
      <c r="UOW32" s="74"/>
      <c r="UOX32" s="74"/>
      <c r="UOY32" s="85"/>
      <c r="UOZ32" s="74"/>
      <c r="UPA32" s="74"/>
      <c r="UPB32" s="85"/>
      <c r="UPC32" s="74"/>
      <c r="UPD32" s="74"/>
      <c r="UPE32" s="85"/>
      <c r="UPF32" s="80"/>
      <c r="UPG32" s="80"/>
      <c r="UPH32" s="85"/>
      <c r="UPI32" s="77"/>
      <c r="UPJ32" s="74"/>
      <c r="UPK32" s="74"/>
      <c r="UPL32" s="85"/>
      <c r="UPM32" s="74"/>
      <c r="UPN32" s="74"/>
      <c r="UPO32" s="85"/>
      <c r="UPP32" s="74"/>
      <c r="UPQ32" s="74"/>
      <c r="UPR32" s="85"/>
      <c r="UPS32" s="74"/>
      <c r="UPT32" s="74"/>
      <c r="UPU32" s="85"/>
      <c r="UPV32" s="80"/>
      <c r="UPW32" s="80"/>
      <c r="UPX32" s="85"/>
      <c r="UPY32" s="77"/>
      <c r="UPZ32" s="74"/>
      <c r="UQA32" s="74"/>
      <c r="UQB32" s="85"/>
      <c r="UQC32" s="74"/>
      <c r="UQD32" s="74"/>
      <c r="UQE32" s="85"/>
      <c r="UQF32" s="74"/>
      <c r="UQG32" s="74"/>
      <c r="UQH32" s="85"/>
      <c r="UQI32" s="74"/>
      <c r="UQJ32" s="74"/>
      <c r="UQK32" s="85"/>
      <c r="UQL32" s="80"/>
      <c r="UQM32" s="80"/>
      <c r="UQN32" s="85"/>
      <c r="UQO32" s="77"/>
      <c r="UQP32" s="74"/>
      <c r="UQQ32" s="74"/>
      <c r="UQR32" s="85"/>
      <c r="UQS32" s="74"/>
      <c r="UQT32" s="74"/>
      <c r="UQU32" s="85"/>
      <c r="UQV32" s="74"/>
      <c r="UQW32" s="74"/>
      <c r="UQX32" s="85"/>
      <c r="UQY32" s="74"/>
      <c r="UQZ32" s="74"/>
      <c r="URA32" s="85"/>
      <c r="URB32" s="80"/>
      <c r="URC32" s="80"/>
      <c r="URD32" s="85"/>
      <c r="URE32" s="77"/>
      <c r="URF32" s="74"/>
      <c r="URG32" s="74"/>
      <c r="URH32" s="85"/>
      <c r="URI32" s="74"/>
      <c r="URJ32" s="74"/>
      <c r="URK32" s="85"/>
      <c r="URL32" s="74"/>
      <c r="URM32" s="74"/>
      <c r="URN32" s="85"/>
      <c r="URO32" s="74"/>
      <c r="URP32" s="74"/>
      <c r="URQ32" s="85"/>
      <c r="URR32" s="80"/>
      <c r="URS32" s="80"/>
      <c r="URT32" s="85"/>
      <c r="URU32" s="77"/>
      <c r="URV32" s="74"/>
      <c r="URW32" s="74"/>
      <c r="URX32" s="85"/>
      <c r="URY32" s="74"/>
      <c r="URZ32" s="74"/>
      <c r="USA32" s="85"/>
      <c r="USB32" s="74"/>
      <c r="USC32" s="74"/>
      <c r="USD32" s="85"/>
      <c r="USE32" s="74"/>
      <c r="USF32" s="74"/>
      <c r="USG32" s="85"/>
      <c r="USH32" s="80"/>
      <c r="USI32" s="80"/>
      <c r="USJ32" s="85"/>
      <c r="USK32" s="77"/>
      <c r="USL32" s="74"/>
      <c r="USM32" s="74"/>
      <c r="USN32" s="85"/>
      <c r="USO32" s="74"/>
      <c r="USP32" s="74"/>
      <c r="USQ32" s="85"/>
      <c r="USR32" s="74"/>
      <c r="USS32" s="74"/>
      <c r="UST32" s="85"/>
      <c r="USU32" s="74"/>
      <c r="USV32" s="74"/>
      <c r="USW32" s="85"/>
      <c r="USX32" s="80"/>
      <c r="USY32" s="80"/>
      <c r="USZ32" s="85"/>
      <c r="UTA32" s="77"/>
      <c r="UTB32" s="74"/>
      <c r="UTC32" s="74"/>
      <c r="UTD32" s="85"/>
      <c r="UTE32" s="74"/>
      <c r="UTF32" s="74"/>
      <c r="UTG32" s="85"/>
      <c r="UTH32" s="74"/>
      <c r="UTI32" s="74"/>
      <c r="UTJ32" s="85"/>
      <c r="UTK32" s="74"/>
      <c r="UTL32" s="74"/>
      <c r="UTM32" s="85"/>
      <c r="UTN32" s="80"/>
      <c r="UTO32" s="80"/>
      <c r="UTP32" s="85"/>
      <c r="UTQ32" s="77"/>
      <c r="UTR32" s="74"/>
      <c r="UTS32" s="74"/>
      <c r="UTT32" s="85"/>
      <c r="UTU32" s="74"/>
      <c r="UTV32" s="74"/>
      <c r="UTW32" s="85"/>
      <c r="UTX32" s="74"/>
      <c r="UTY32" s="74"/>
      <c r="UTZ32" s="85"/>
      <c r="UUA32" s="74"/>
      <c r="UUB32" s="74"/>
      <c r="UUC32" s="85"/>
      <c r="UUD32" s="80"/>
      <c r="UUE32" s="80"/>
      <c r="UUF32" s="85"/>
      <c r="UUG32" s="77"/>
      <c r="UUH32" s="74"/>
      <c r="UUI32" s="74"/>
      <c r="UUJ32" s="85"/>
      <c r="UUK32" s="74"/>
      <c r="UUL32" s="74"/>
      <c r="UUM32" s="85"/>
      <c r="UUN32" s="74"/>
      <c r="UUO32" s="74"/>
      <c r="UUP32" s="85"/>
      <c r="UUQ32" s="74"/>
      <c r="UUR32" s="74"/>
      <c r="UUS32" s="85"/>
      <c r="UUT32" s="80"/>
      <c r="UUU32" s="80"/>
      <c r="UUV32" s="85"/>
      <c r="UUW32" s="77"/>
      <c r="UUX32" s="74"/>
      <c r="UUY32" s="74"/>
      <c r="UUZ32" s="85"/>
      <c r="UVA32" s="74"/>
      <c r="UVB32" s="74"/>
      <c r="UVC32" s="85"/>
      <c r="UVD32" s="74"/>
      <c r="UVE32" s="74"/>
      <c r="UVF32" s="85"/>
      <c r="UVG32" s="74"/>
      <c r="UVH32" s="74"/>
      <c r="UVI32" s="85"/>
      <c r="UVJ32" s="80"/>
      <c r="UVK32" s="80"/>
      <c r="UVL32" s="85"/>
      <c r="UVM32" s="77"/>
      <c r="UVN32" s="74"/>
      <c r="UVO32" s="74"/>
      <c r="UVP32" s="85"/>
      <c r="UVQ32" s="74"/>
      <c r="UVR32" s="74"/>
      <c r="UVS32" s="85"/>
      <c r="UVT32" s="74"/>
      <c r="UVU32" s="74"/>
      <c r="UVV32" s="85"/>
      <c r="UVW32" s="74"/>
      <c r="UVX32" s="74"/>
      <c r="UVY32" s="85"/>
      <c r="UVZ32" s="80"/>
      <c r="UWA32" s="80"/>
      <c r="UWB32" s="85"/>
      <c r="UWC32" s="77"/>
      <c r="UWD32" s="74"/>
      <c r="UWE32" s="74"/>
      <c r="UWF32" s="85"/>
      <c r="UWG32" s="74"/>
      <c r="UWH32" s="74"/>
      <c r="UWI32" s="85"/>
      <c r="UWJ32" s="74"/>
      <c r="UWK32" s="74"/>
      <c r="UWL32" s="85"/>
      <c r="UWM32" s="74"/>
      <c r="UWN32" s="74"/>
      <c r="UWO32" s="85"/>
      <c r="UWP32" s="80"/>
      <c r="UWQ32" s="80"/>
      <c r="UWR32" s="85"/>
      <c r="UWS32" s="77"/>
      <c r="UWT32" s="74"/>
      <c r="UWU32" s="74"/>
      <c r="UWV32" s="85"/>
      <c r="UWW32" s="74"/>
      <c r="UWX32" s="74"/>
      <c r="UWY32" s="85"/>
      <c r="UWZ32" s="74"/>
      <c r="UXA32" s="74"/>
      <c r="UXB32" s="85"/>
      <c r="UXC32" s="74"/>
      <c r="UXD32" s="74"/>
      <c r="UXE32" s="85"/>
      <c r="UXF32" s="80"/>
      <c r="UXG32" s="80"/>
      <c r="UXH32" s="85"/>
      <c r="UXI32" s="77"/>
      <c r="UXJ32" s="74"/>
      <c r="UXK32" s="74"/>
      <c r="UXL32" s="85"/>
      <c r="UXM32" s="74"/>
      <c r="UXN32" s="74"/>
      <c r="UXO32" s="85"/>
      <c r="UXP32" s="74"/>
      <c r="UXQ32" s="74"/>
      <c r="UXR32" s="85"/>
      <c r="UXS32" s="74"/>
      <c r="UXT32" s="74"/>
      <c r="UXU32" s="85"/>
      <c r="UXV32" s="80"/>
      <c r="UXW32" s="80"/>
      <c r="UXX32" s="85"/>
      <c r="UXY32" s="77"/>
      <c r="UXZ32" s="74"/>
      <c r="UYA32" s="74"/>
      <c r="UYB32" s="85"/>
      <c r="UYC32" s="74"/>
      <c r="UYD32" s="74"/>
      <c r="UYE32" s="85"/>
      <c r="UYF32" s="74"/>
      <c r="UYG32" s="74"/>
      <c r="UYH32" s="85"/>
      <c r="UYI32" s="74"/>
      <c r="UYJ32" s="74"/>
      <c r="UYK32" s="85"/>
      <c r="UYL32" s="80"/>
      <c r="UYM32" s="80"/>
      <c r="UYN32" s="85"/>
      <c r="UYO32" s="77"/>
      <c r="UYP32" s="74"/>
      <c r="UYQ32" s="74"/>
      <c r="UYR32" s="85"/>
      <c r="UYS32" s="74"/>
      <c r="UYT32" s="74"/>
      <c r="UYU32" s="85"/>
      <c r="UYV32" s="74"/>
      <c r="UYW32" s="74"/>
      <c r="UYX32" s="85"/>
      <c r="UYY32" s="74"/>
      <c r="UYZ32" s="74"/>
      <c r="UZA32" s="85"/>
      <c r="UZB32" s="80"/>
      <c r="UZC32" s="80"/>
      <c r="UZD32" s="85"/>
      <c r="UZE32" s="77"/>
      <c r="UZF32" s="74"/>
      <c r="UZG32" s="74"/>
      <c r="UZH32" s="85"/>
      <c r="UZI32" s="74"/>
      <c r="UZJ32" s="74"/>
      <c r="UZK32" s="85"/>
      <c r="UZL32" s="74"/>
      <c r="UZM32" s="74"/>
      <c r="UZN32" s="85"/>
      <c r="UZO32" s="74"/>
      <c r="UZP32" s="74"/>
      <c r="UZQ32" s="85"/>
      <c r="UZR32" s="80"/>
      <c r="UZS32" s="80"/>
      <c r="UZT32" s="85"/>
      <c r="UZU32" s="77"/>
      <c r="UZV32" s="74"/>
      <c r="UZW32" s="74"/>
      <c r="UZX32" s="85"/>
      <c r="UZY32" s="74"/>
      <c r="UZZ32" s="74"/>
      <c r="VAA32" s="85"/>
      <c r="VAB32" s="74"/>
      <c r="VAC32" s="74"/>
      <c r="VAD32" s="85"/>
      <c r="VAE32" s="74"/>
      <c r="VAF32" s="74"/>
      <c r="VAG32" s="85"/>
      <c r="VAH32" s="80"/>
      <c r="VAI32" s="80"/>
      <c r="VAJ32" s="85"/>
      <c r="VAK32" s="77"/>
      <c r="VAL32" s="74"/>
      <c r="VAM32" s="74"/>
      <c r="VAN32" s="85"/>
      <c r="VAO32" s="74"/>
      <c r="VAP32" s="74"/>
      <c r="VAQ32" s="85"/>
      <c r="VAR32" s="74"/>
      <c r="VAS32" s="74"/>
      <c r="VAT32" s="85"/>
      <c r="VAU32" s="74"/>
      <c r="VAV32" s="74"/>
      <c r="VAW32" s="85"/>
      <c r="VAX32" s="80"/>
      <c r="VAY32" s="80"/>
      <c r="VAZ32" s="85"/>
      <c r="VBA32" s="77"/>
      <c r="VBB32" s="74"/>
      <c r="VBC32" s="74"/>
      <c r="VBD32" s="85"/>
      <c r="VBE32" s="74"/>
      <c r="VBF32" s="74"/>
      <c r="VBG32" s="85"/>
      <c r="VBH32" s="74"/>
      <c r="VBI32" s="74"/>
      <c r="VBJ32" s="85"/>
      <c r="VBK32" s="74"/>
      <c r="VBL32" s="74"/>
      <c r="VBM32" s="85"/>
      <c r="VBN32" s="80"/>
      <c r="VBO32" s="80"/>
      <c r="VBP32" s="85"/>
      <c r="VBQ32" s="77"/>
      <c r="VBR32" s="74"/>
      <c r="VBS32" s="74"/>
      <c r="VBT32" s="85"/>
      <c r="VBU32" s="74"/>
      <c r="VBV32" s="74"/>
      <c r="VBW32" s="85"/>
      <c r="VBX32" s="74"/>
      <c r="VBY32" s="74"/>
      <c r="VBZ32" s="85"/>
      <c r="VCA32" s="74"/>
      <c r="VCB32" s="74"/>
      <c r="VCC32" s="85"/>
      <c r="VCD32" s="80"/>
      <c r="VCE32" s="80"/>
      <c r="VCF32" s="85"/>
      <c r="VCG32" s="77"/>
      <c r="VCH32" s="74"/>
      <c r="VCI32" s="74"/>
      <c r="VCJ32" s="85"/>
      <c r="VCK32" s="74"/>
      <c r="VCL32" s="74"/>
      <c r="VCM32" s="85"/>
      <c r="VCN32" s="74"/>
      <c r="VCO32" s="74"/>
      <c r="VCP32" s="85"/>
      <c r="VCQ32" s="74"/>
      <c r="VCR32" s="74"/>
      <c r="VCS32" s="85"/>
      <c r="VCT32" s="80"/>
      <c r="VCU32" s="80"/>
      <c r="VCV32" s="85"/>
      <c r="VCW32" s="77"/>
      <c r="VCX32" s="74"/>
      <c r="VCY32" s="74"/>
      <c r="VCZ32" s="85"/>
      <c r="VDA32" s="74"/>
      <c r="VDB32" s="74"/>
      <c r="VDC32" s="85"/>
      <c r="VDD32" s="74"/>
      <c r="VDE32" s="74"/>
      <c r="VDF32" s="85"/>
      <c r="VDG32" s="74"/>
      <c r="VDH32" s="74"/>
      <c r="VDI32" s="85"/>
      <c r="VDJ32" s="80"/>
      <c r="VDK32" s="80"/>
      <c r="VDL32" s="85"/>
      <c r="VDM32" s="77"/>
      <c r="VDN32" s="74"/>
      <c r="VDO32" s="74"/>
      <c r="VDP32" s="85"/>
      <c r="VDQ32" s="74"/>
      <c r="VDR32" s="74"/>
      <c r="VDS32" s="85"/>
      <c r="VDT32" s="74"/>
      <c r="VDU32" s="74"/>
      <c r="VDV32" s="85"/>
      <c r="VDW32" s="74"/>
      <c r="VDX32" s="74"/>
      <c r="VDY32" s="85"/>
      <c r="VDZ32" s="80"/>
      <c r="VEA32" s="80"/>
      <c r="VEB32" s="85"/>
      <c r="VEC32" s="77"/>
      <c r="VED32" s="74"/>
      <c r="VEE32" s="74"/>
      <c r="VEF32" s="85"/>
      <c r="VEG32" s="74"/>
      <c r="VEH32" s="74"/>
      <c r="VEI32" s="85"/>
      <c r="VEJ32" s="74"/>
      <c r="VEK32" s="74"/>
      <c r="VEL32" s="85"/>
      <c r="VEM32" s="74"/>
      <c r="VEN32" s="74"/>
      <c r="VEO32" s="85"/>
      <c r="VEP32" s="80"/>
      <c r="VEQ32" s="80"/>
      <c r="VER32" s="85"/>
      <c r="VES32" s="77"/>
      <c r="VET32" s="74"/>
      <c r="VEU32" s="74"/>
      <c r="VEV32" s="85"/>
      <c r="VEW32" s="74"/>
      <c r="VEX32" s="74"/>
      <c r="VEY32" s="85"/>
      <c r="VEZ32" s="74"/>
      <c r="VFA32" s="74"/>
      <c r="VFB32" s="85"/>
      <c r="VFC32" s="74"/>
      <c r="VFD32" s="74"/>
      <c r="VFE32" s="85"/>
      <c r="VFF32" s="80"/>
      <c r="VFG32" s="80"/>
      <c r="VFH32" s="85"/>
      <c r="VFI32" s="77"/>
      <c r="VFJ32" s="74"/>
      <c r="VFK32" s="74"/>
      <c r="VFL32" s="85"/>
      <c r="VFM32" s="74"/>
      <c r="VFN32" s="74"/>
      <c r="VFO32" s="85"/>
      <c r="VFP32" s="74"/>
      <c r="VFQ32" s="74"/>
      <c r="VFR32" s="85"/>
      <c r="VFS32" s="74"/>
      <c r="VFT32" s="74"/>
      <c r="VFU32" s="85"/>
      <c r="VFV32" s="80"/>
      <c r="VFW32" s="80"/>
      <c r="VFX32" s="85"/>
      <c r="VFY32" s="77"/>
      <c r="VFZ32" s="74"/>
      <c r="VGA32" s="74"/>
      <c r="VGB32" s="85"/>
      <c r="VGC32" s="74"/>
      <c r="VGD32" s="74"/>
      <c r="VGE32" s="85"/>
      <c r="VGF32" s="74"/>
      <c r="VGG32" s="74"/>
      <c r="VGH32" s="85"/>
      <c r="VGI32" s="74"/>
      <c r="VGJ32" s="74"/>
      <c r="VGK32" s="85"/>
      <c r="VGL32" s="80"/>
      <c r="VGM32" s="80"/>
      <c r="VGN32" s="85"/>
      <c r="VGO32" s="77"/>
      <c r="VGP32" s="74"/>
      <c r="VGQ32" s="74"/>
      <c r="VGR32" s="85"/>
      <c r="VGS32" s="74"/>
      <c r="VGT32" s="74"/>
      <c r="VGU32" s="85"/>
      <c r="VGV32" s="74"/>
      <c r="VGW32" s="74"/>
      <c r="VGX32" s="85"/>
      <c r="VGY32" s="74"/>
      <c r="VGZ32" s="74"/>
      <c r="VHA32" s="85"/>
      <c r="VHB32" s="80"/>
      <c r="VHC32" s="80"/>
      <c r="VHD32" s="85"/>
      <c r="VHE32" s="77"/>
      <c r="VHF32" s="74"/>
      <c r="VHG32" s="74"/>
      <c r="VHH32" s="85"/>
      <c r="VHI32" s="74"/>
      <c r="VHJ32" s="74"/>
      <c r="VHK32" s="85"/>
      <c r="VHL32" s="74"/>
      <c r="VHM32" s="74"/>
      <c r="VHN32" s="85"/>
      <c r="VHO32" s="74"/>
      <c r="VHP32" s="74"/>
      <c r="VHQ32" s="85"/>
      <c r="VHR32" s="80"/>
      <c r="VHS32" s="80"/>
      <c r="VHT32" s="85"/>
      <c r="VHU32" s="77"/>
      <c r="VHV32" s="74"/>
      <c r="VHW32" s="74"/>
      <c r="VHX32" s="85"/>
      <c r="VHY32" s="74"/>
      <c r="VHZ32" s="74"/>
      <c r="VIA32" s="85"/>
      <c r="VIB32" s="74"/>
      <c r="VIC32" s="74"/>
      <c r="VID32" s="85"/>
      <c r="VIE32" s="74"/>
      <c r="VIF32" s="74"/>
      <c r="VIG32" s="85"/>
      <c r="VIH32" s="80"/>
      <c r="VII32" s="80"/>
      <c r="VIJ32" s="85"/>
      <c r="VIK32" s="77"/>
      <c r="VIL32" s="74"/>
      <c r="VIM32" s="74"/>
      <c r="VIN32" s="85"/>
      <c r="VIO32" s="74"/>
      <c r="VIP32" s="74"/>
      <c r="VIQ32" s="85"/>
      <c r="VIR32" s="74"/>
      <c r="VIS32" s="74"/>
      <c r="VIT32" s="85"/>
      <c r="VIU32" s="74"/>
      <c r="VIV32" s="74"/>
      <c r="VIW32" s="85"/>
      <c r="VIX32" s="80"/>
      <c r="VIY32" s="80"/>
      <c r="VIZ32" s="85"/>
      <c r="VJA32" s="77"/>
      <c r="VJB32" s="74"/>
      <c r="VJC32" s="74"/>
      <c r="VJD32" s="85"/>
      <c r="VJE32" s="74"/>
      <c r="VJF32" s="74"/>
      <c r="VJG32" s="85"/>
      <c r="VJH32" s="74"/>
      <c r="VJI32" s="74"/>
      <c r="VJJ32" s="85"/>
      <c r="VJK32" s="74"/>
      <c r="VJL32" s="74"/>
      <c r="VJM32" s="85"/>
      <c r="VJN32" s="80"/>
      <c r="VJO32" s="80"/>
      <c r="VJP32" s="85"/>
      <c r="VJQ32" s="77"/>
      <c r="VJR32" s="74"/>
      <c r="VJS32" s="74"/>
      <c r="VJT32" s="85"/>
      <c r="VJU32" s="74"/>
      <c r="VJV32" s="74"/>
      <c r="VJW32" s="85"/>
      <c r="VJX32" s="74"/>
      <c r="VJY32" s="74"/>
      <c r="VJZ32" s="85"/>
      <c r="VKA32" s="74"/>
      <c r="VKB32" s="74"/>
      <c r="VKC32" s="85"/>
      <c r="VKD32" s="80"/>
      <c r="VKE32" s="80"/>
      <c r="VKF32" s="85"/>
      <c r="VKG32" s="77"/>
      <c r="VKH32" s="74"/>
      <c r="VKI32" s="74"/>
      <c r="VKJ32" s="85"/>
      <c r="VKK32" s="74"/>
      <c r="VKL32" s="74"/>
      <c r="VKM32" s="85"/>
      <c r="VKN32" s="74"/>
      <c r="VKO32" s="74"/>
      <c r="VKP32" s="85"/>
      <c r="VKQ32" s="74"/>
      <c r="VKR32" s="74"/>
      <c r="VKS32" s="85"/>
      <c r="VKT32" s="80"/>
      <c r="VKU32" s="80"/>
      <c r="VKV32" s="85"/>
      <c r="VKW32" s="77"/>
      <c r="VKX32" s="74"/>
      <c r="VKY32" s="74"/>
      <c r="VKZ32" s="85"/>
      <c r="VLA32" s="74"/>
      <c r="VLB32" s="74"/>
      <c r="VLC32" s="85"/>
      <c r="VLD32" s="74"/>
      <c r="VLE32" s="74"/>
      <c r="VLF32" s="85"/>
      <c r="VLG32" s="74"/>
      <c r="VLH32" s="74"/>
      <c r="VLI32" s="85"/>
      <c r="VLJ32" s="80"/>
      <c r="VLK32" s="80"/>
      <c r="VLL32" s="85"/>
      <c r="VLM32" s="77"/>
      <c r="VLN32" s="74"/>
      <c r="VLO32" s="74"/>
      <c r="VLP32" s="85"/>
      <c r="VLQ32" s="74"/>
      <c r="VLR32" s="74"/>
      <c r="VLS32" s="85"/>
      <c r="VLT32" s="74"/>
      <c r="VLU32" s="74"/>
      <c r="VLV32" s="85"/>
      <c r="VLW32" s="74"/>
      <c r="VLX32" s="74"/>
      <c r="VLY32" s="85"/>
      <c r="VLZ32" s="80"/>
      <c r="VMA32" s="80"/>
      <c r="VMB32" s="85"/>
      <c r="VMC32" s="77"/>
      <c r="VMD32" s="74"/>
      <c r="VME32" s="74"/>
      <c r="VMF32" s="85"/>
      <c r="VMG32" s="74"/>
      <c r="VMH32" s="74"/>
      <c r="VMI32" s="85"/>
      <c r="VMJ32" s="74"/>
      <c r="VMK32" s="74"/>
      <c r="VML32" s="85"/>
      <c r="VMM32" s="74"/>
      <c r="VMN32" s="74"/>
      <c r="VMO32" s="85"/>
      <c r="VMP32" s="80"/>
      <c r="VMQ32" s="80"/>
      <c r="VMR32" s="85"/>
      <c r="VMS32" s="77"/>
      <c r="VMT32" s="74"/>
      <c r="VMU32" s="74"/>
      <c r="VMV32" s="85"/>
      <c r="VMW32" s="74"/>
      <c r="VMX32" s="74"/>
      <c r="VMY32" s="85"/>
      <c r="VMZ32" s="74"/>
      <c r="VNA32" s="74"/>
      <c r="VNB32" s="85"/>
      <c r="VNC32" s="74"/>
      <c r="VND32" s="74"/>
      <c r="VNE32" s="85"/>
      <c r="VNF32" s="80"/>
      <c r="VNG32" s="80"/>
      <c r="VNH32" s="85"/>
      <c r="VNI32" s="77"/>
      <c r="VNJ32" s="74"/>
      <c r="VNK32" s="74"/>
      <c r="VNL32" s="85"/>
      <c r="VNM32" s="74"/>
      <c r="VNN32" s="74"/>
      <c r="VNO32" s="85"/>
      <c r="VNP32" s="74"/>
      <c r="VNQ32" s="74"/>
      <c r="VNR32" s="85"/>
      <c r="VNS32" s="74"/>
      <c r="VNT32" s="74"/>
      <c r="VNU32" s="85"/>
      <c r="VNV32" s="80"/>
      <c r="VNW32" s="80"/>
      <c r="VNX32" s="85"/>
      <c r="VNY32" s="77"/>
      <c r="VNZ32" s="74"/>
      <c r="VOA32" s="74"/>
      <c r="VOB32" s="85"/>
      <c r="VOC32" s="74"/>
      <c r="VOD32" s="74"/>
      <c r="VOE32" s="85"/>
      <c r="VOF32" s="74"/>
      <c r="VOG32" s="74"/>
      <c r="VOH32" s="85"/>
      <c r="VOI32" s="74"/>
      <c r="VOJ32" s="74"/>
      <c r="VOK32" s="85"/>
      <c r="VOL32" s="80"/>
      <c r="VOM32" s="80"/>
      <c r="VON32" s="85"/>
      <c r="VOO32" s="77"/>
      <c r="VOP32" s="74"/>
      <c r="VOQ32" s="74"/>
      <c r="VOR32" s="85"/>
      <c r="VOS32" s="74"/>
      <c r="VOT32" s="74"/>
      <c r="VOU32" s="85"/>
      <c r="VOV32" s="74"/>
      <c r="VOW32" s="74"/>
      <c r="VOX32" s="85"/>
      <c r="VOY32" s="74"/>
      <c r="VOZ32" s="74"/>
      <c r="VPA32" s="85"/>
      <c r="VPB32" s="80"/>
      <c r="VPC32" s="80"/>
      <c r="VPD32" s="85"/>
      <c r="VPE32" s="77"/>
      <c r="VPF32" s="74"/>
      <c r="VPG32" s="74"/>
      <c r="VPH32" s="85"/>
      <c r="VPI32" s="74"/>
      <c r="VPJ32" s="74"/>
      <c r="VPK32" s="85"/>
      <c r="VPL32" s="74"/>
      <c r="VPM32" s="74"/>
      <c r="VPN32" s="85"/>
      <c r="VPO32" s="74"/>
      <c r="VPP32" s="74"/>
      <c r="VPQ32" s="85"/>
      <c r="VPR32" s="80"/>
      <c r="VPS32" s="80"/>
      <c r="VPT32" s="85"/>
      <c r="VPU32" s="77"/>
      <c r="VPV32" s="74"/>
      <c r="VPW32" s="74"/>
      <c r="VPX32" s="85"/>
      <c r="VPY32" s="74"/>
      <c r="VPZ32" s="74"/>
      <c r="VQA32" s="85"/>
      <c r="VQB32" s="74"/>
      <c r="VQC32" s="74"/>
      <c r="VQD32" s="85"/>
      <c r="VQE32" s="74"/>
      <c r="VQF32" s="74"/>
      <c r="VQG32" s="85"/>
      <c r="VQH32" s="80"/>
      <c r="VQI32" s="80"/>
      <c r="VQJ32" s="85"/>
      <c r="VQK32" s="77"/>
      <c r="VQL32" s="74"/>
      <c r="VQM32" s="74"/>
      <c r="VQN32" s="85"/>
      <c r="VQO32" s="74"/>
      <c r="VQP32" s="74"/>
      <c r="VQQ32" s="85"/>
      <c r="VQR32" s="74"/>
      <c r="VQS32" s="74"/>
      <c r="VQT32" s="85"/>
      <c r="VQU32" s="74"/>
      <c r="VQV32" s="74"/>
      <c r="VQW32" s="85"/>
      <c r="VQX32" s="80"/>
      <c r="VQY32" s="80"/>
      <c r="VQZ32" s="85"/>
      <c r="VRA32" s="77"/>
      <c r="VRB32" s="74"/>
      <c r="VRC32" s="74"/>
      <c r="VRD32" s="85"/>
      <c r="VRE32" s="74"/>
      <c r="VRF32" s="74"/>
      <c r="VRG32" s="85"/>
      <c r="VRH32" s="74"/>
      <c r="VRI32" s="74"/>
      <c r="VRJ32" s="85"/>
      <c r="VRK32" s="74"/>
      <c r="VRL32" s="74"/>
      <c r="VRM32" s="85"/>
      <c r="VRN32" s="80"/>
      <c r="VRO32" s="80"/>
      <c r="VRP32" s="85"/>
      <c r="VRQ32" s="77"/>
      <c r="VRR32" s="74"/>
      <c r="VRS32" s="74"/>
      <c r="VRT32" s="85"/>
      <c r="VRU32" s="74"/>
      <c r="VRV32" s="74"/>
      <c r="VRW32" s="85"/>
      <c r="VRX32" s="74"/>
      <c r="VRY32" s="74"/>
      <c r="VRZ32" s="85"/>
      <c r="VSA32" s="74"/>
      <c r="VSB32" s="74"/>
      <c r="VSC32" s="85"/>
      <c r="VSD32" s="80"/>
      <c r="VSE32" s="80"/>
      <c r="VSF32" s="85"/>
      <c r="VSG32" s="77"/>
      <c r="VSH32" s="74"/>
      <c r="VSI32" s="74"/>
      <c r="VSJ32" s="85"/>
      <c r="VSK32" s="74"/>
      <c r="VSL32" s="74"/>
      <c r="VSM32" s="85"/>
      <c r="VSN32" s="74"/>
      <c r="VSO32" s="74"/>
      <c r="VSP32" s="85"/>
      <c r="VSQ32" s="74"/>
      <c r="VSR32" s="74"/>
      <c r="VSS32" s="85"/>
      <c r="VST32" s="80"/>
      <c r="VSU32" s="80"/>
      <c r="VSV32" s="85"/>
      <c r="VSW32" s="77"/>
      <c r="VSX32" s="74"/>
      <c r="VSY32" s="74"/>
      <c r="VSZ32" s="85"/>
      <c r="VTA32" s="74"/>
      <c r="VTB32" s="74"/>
      <c r="VTC32" s="85"/>
      <c r="VTD32" s="74"/>
      <c r="VTE32" s="74"/>
      <c r="VTF32" s="85"/>
      <c r="VTG32" s="74"/>
      <c r="VTH32" s="74"/>
      <c r="VTI32" s="85"/>
      <c r="VTJ32" s="80"/>
      <c r="VTK32" s="80"/>
      <c r="VTL32" s="85"/>
      <c r="VTM32" s="77"/>
      <c r="VTN32" s="74"/>
      <c r="VTO32" s="74"/>
      <c r="VTP32" s="85"/>
      <c r="VTQ32" s="74"/>
      <c r="VTR32" s="74"/>
      <c r="VTS32" s="85"/>
      <c r="VTT32" s="74"/>
      <c r="VTU32" s="74"/>
      <c r="VTV32" s="85"/>
      <c r="VTW32" s="74"/>
      <c r="VTX32" s="74"/>
      <c r="VTY32" s="85"/>
      <c r="VTZ32" s="80"/>
      <c r="VUA32" s="80"/>
      <c r="VUB32" s="85"/>
      <c r="VUC32" s="77"/>
      <c r="VUD32" s="74"/>
      <c r="VUE32" s="74"/>
      <c r="VUF32" s="85"/>
      <c r="VUG32" s="74"/>
      <c r="VUH32" s="74"/>
      <c r="VUI32" s="85"/>
      <c r="VUJ32" s="74"/>
      <c r="VUK32" s="74"/>
      <c r="VUL32" s="85"/>
      <c r="VUM32" s="74"/>
      <c r="VUN32" s="74"/>
      <c r="VUO32" s="85"/>
      <c r="VUP32" s="80"/>
      <c r="VUQ32" s="80"/>
      <c r="VUR32" s="85"/>
      <c r="VUS32" s="77"/>
      <c r="VUT32" s="74"/>
      <c r="VUU32" s="74"/>
      <c r="VUV32" s="85"/>
      <c r="VUW32" s="74"/>
      <c r="VUX32" s="74"/>
      <c r="VUY32" s="85"/>
      <c r="VUZ32" s="74"/>
      <c r="VVA32" s="74"/>
      <c r="VVB32" s="85"/>
      <c r="VVC32" s="74"/>
      <c r="VVD32" s="74"/>
      <c r="VVE32" s="85"/>
      <c r="VVF32" s="80"/>
      <c r="VVG32" s="80"/>
      <c r="VVH32" s="85"/>
      <c r="VVI32" s="77"/>
      <c r="VVJ32" s="74"/>
      <c r="VVK32" s="74"/>
      <c r="VVL32" s="85"/>
      <c r="VVM32" s="74"/>
      <c r="VVN32" s="74"/>
      <c r="VVO32" s="85"/>
      <c r="VVP32" s="74"/>
      <c r="VVQ32" s="74"/>
      <c r="VVR32" s="85"/>
      <c r="VVS32" s="74"/>
      <c r="VVT32" s="74"/>
      <c r="VVU32" s="85"/>
      <c r="VVV32" s="80"/>
      <c r="VVW32" s="80"/>
      <c r="VVX32" s="85"/>
      <c r="VVY32" s="77"/>
      <c r="VVZ32" s="74"/>
      <c r="VWA32" s="74"/>
      <c r="VWB32" s="85"/>
      <c r="VWC32" s="74"/>
      <c r="VWD32" s="74"/>
      <c r="VWE32" s="85"/>
      <c r="VWF32" s="74"/>
      <c r="VWG32" s="74"/>
      <c r="VWH32" s="85"/>
      <c r="VWI32" s="74"/>
      <c r="VWJ32" s="74"/>
      <c r="VWK32" s="85"/>
      <c r="VWL32" s="80"/>
      <c r="VWM32" s="80"/>
      <c r="VWN32" s="85"/>
      <c r="VWO32" s="77"/>
      <c r="VWP32" s="74"/>
      <c r="VWQ32" s="74"/>
      <c r="VWR32" s="85"/>
      <c r="VWS32" s="74"/>
      <c r="VWT32" s="74"/>
      <c r="VWU32" s="85"/>
      <c r="VWV32" s="74"/>
      <c r="VWW32" s="74"/>
      <c r="VWX32" s="85"/>
      <c r="VWY32" s="74"/>
      <c r="VWZ32" s="74"/>
      <c r="VXA32" s="85"/>
      <c r="VXB32" s="80"/>
      <c r="VXC32" s="80"/>
      <c r="VXD32" s="85"/>
      <c r="VXE32" s="77"/>
      <c r="VXF32" s="74"/>
      <c r="VXG32" s="74"/>
      <c r="VXH32" s="85"/>
      <c r="VXI32" s="74"/>
      <c r="VXJ32" s="74"/>
      <c r="VXK32" s="85"/>
      <c r="VXL32" s="74"/>
      <c r="VXM32" s="74"/>
      <c r="VXN32" s="85"/>
      <c r="VXO32" s="74"/>
      <c r="VXP32" s="74"/>
      <c r="VXQ32" s="85"/>
      <c r="VXR32" s="80"/>
      <c r="VXS32" s="80"/>
      <c r="VXT32" s="85"/>
      <c r="VXU32" s="77"/>
      <c r="VXV32" s="74"/>
      <c r="VXW32" s="74"/>
      <c r="VXX32" s="85"/>
      <c r="VXY32" s="74"/>
      <c r="VXZ32" s="74"/>
      <c r="VYA32" s="85"/>
      <c r="VYB32" s="74"/>
      <c r="VYC32" s="74"/>
      <c r="VYD32" s="85"/>
      <c r="VYE32" s="74"/>
      <c r="VYF32" s="74"/>
      <c r="VYG32" s="85"/>
      <c r="VYH32" s="80"/>
      <c r="VYI32" s="80"/>
      <c r="VYJ32" s="85"/>
      <c r="VYK32" s="77"/>
      <c r="VYL32" s="74"/>
      <c r="VYM32" s="74"/>
      <c r="VYN32" s="85"/>
      <c r="VYO32" s="74"/>
      <c r="VYP32" s="74"/>
      <c r="VYQ32" s="85"/>
      <c r="VYR32" s="74"/>
      <c r="VYS32" s="74"/>
      <c r="VYT32" s="85"/>
      <c r="VYU32" s="74"/>
      <c r="VYV32" s="74"/>
      <c r="VYW32" s="85"/>
      <c r="VYX32" s="80"/>
      <c r="VYY32" s="80"/>
      <c r="VYZ32" s="85"/>
      <c r="VZA32" s="77"/>
      <c r="VZB32" s="74"/>
      <c r="VZC32" s="74"/>
      <c r="VZD32" s="85"/>
      <c r="VZE32" s="74"/>
      <c r="VZF32" s="74"/>
      <c r="VZG32" s="85"/>
      <c r="VZH32" s="74"/>
      <c r="VZI32" s="74"/>
      <c r="VZJ32" s="85"/>
      <c r="VZK32" s="74"/>
      <c r="VZL32" s="74"/>
      <c r="VZM32" s="85"/>
      <c r="VZN32" s="80"/>
      <c r="VZO32" s="80"/>
      <c r="VZP32" s="85"/>
      <c r="VZQ32" s="77"/>
      <c r="VZR32" s="74"/>
      <c r="VZS32" s="74"/>
      <c r="VZT32" s="85"/>
      <c r="VZU32" s="74"/>
      <c r="VZV32" s="74"/>
      <c r="VZW32" s="85"/>
      <c r="VZX32" s="74"/>
      <c r="VZY32" s="74"/>
      <c r="VZZ32" s="85"/>
      <c r="WAA32" s="74"/>
      <c r="WAB32" s="74"/>
      <c r="WAC32" s="85"/>
      <c r="WAD32" s="80"/>
      <c r="WAE32" s="80"/>
      <c r="WAF32" s="85"/>
      <c r="WAG32" s="77"/>
      <c r="WAH32" s="74"/>
      <c r="WAI32" s="74"/>
      <c r="WAJ32" s="85"/>
      <c r="WAK32" s="74"/>
      <c r="WAL32" s="74"/>
      <c r="WAM32" s="85"/>
      <c r="WAN32" s="74"/>
      <c r="WAO32" s="74"/>
      <c r="WAP32" s="85"/>
      <c r="WAQ32" s="74"/>
      <c r="WAR32" s="74"/>
      <c r="WAS32" s="85"/>
      <c r="WAT32" s="80"/>
      <c r="WAU32" s="80"/>
      <c r="WAV32" s="85"/>
      <c r="WAW32" s="77"/>
      <c r="WAX32" s="74"/>
      <c r="WAY32" s="74"/>
      <c r="WAZ32" s="85"/>
      <c r="WBA32" s="74"/>
      <c r="WBB32" s="74"/>
      <c r="WBC32" s="85"/>
      <c r="WBD32" s="74"/>
      <c r="WBE32" s="74"/>
      <c r="WBF32" s="85"/>
      <c r="WBG32" s="74"/>
      <c r="WBH32" s="74"/>
      <c r="WBI32" s="85"/>
      <c r="WBJ32" s="80"/>
      <c r="WBK32" s="80"/>
      <c r="WBL32" s="85"/>
      <c r="WBM32" s="77"/>
      <c r="WBN32" s="74"/>
      <c r="WBO32" s="74"/>
      <c r="WBP32" s="85"/>
      <c r="WBQ32" s="74"/>
      <c r="WBR32" s="74"/>
      <c r="WBS32" s="85"/>
      <c r="WBT32" s="74"/>
      <c r="WBU32" s="74"/>
      <c r="WBV32" s="85"/>
      <c r="WBW32" s="74"/>
      <c r="WBX32" s="74"/>
      <c r="WBY32" s="85"/>
      <c r="WBZ32" s="80"/>
      <c r="WCA32" s="80"/>
      <c r="WCB32" s="85"/>
      <c r="WCC32" s="77"/>
      <c r="WCD32" s="74"/>
      <c r="WCE32" s="74"/>
      <c r="WCF32" s="85"/>
      <c r="WCG32" s="74"/>
      <c r="WCH32" s="74"/>
      <c r="WCI32" s="85"/>
      <c r="WCJ32" s="74"/>
      <c r="WCK32" s="74"/>
      <c r="WCL32" s="85"/>
      <c r="WCM32" s="74"/>
      <c r="WCN32" s="74"/>
      <c r="WCO32" s="85"/>
      <c r="WCP32" s="80"/>
      <c r="WCQ32" s="80"/>
      <c r="WCR32" s="85"/>
      <c r="WCS32" s="77"/>
      <c r="WCT32" s="74"/>
      <c r="WCU32" s="74"/>
      <c r="WCV32" s="85"/>
      <c r="WCW32" s="74"/>
      <c r="WCX32" s="74"/>
      <c r="WCY32" s="85"/>
      <c r="WCZ32" s="74"/>
      <c r="WDA32" s="74"/>
      <c r="WDB32" s="85"/>
      <c r="WDC32" s="74"/>
      <c r="WDD32" s="74"/>
      <c r="WDE32" s="85"/>
      <c r="WDF32" s="80"/>
      <c r="WDG32" s="80"/>
      <c r="WDH32" s="85"/>
      <c r="WDI32" s="77"/>
      <c r="WDJ32" s="74"/>
      <c r="WDK32" s="74"/>
      <c r="WDL32" s="85"/>
      <c r="WDM32" s="74"/>
      <c r="WDN32" s="74"/>
      <c r="WDO32" s="85"/>
      <c r="WDP32" s="74"/>
      <c r="WDQ32" s="74"/>
      <c r="WDR32" s="85"/>
      <c r="WDS32" s="74"/>
      <c r="WDT32" s="74"/>
      <c r="WDU32" s="85"/>
      <c r="WDV32" s="80"/>
      <c r="WDW32" s="80"/>
      <c r="WDX32" s="85"/>
      <c r="WDY32" s="77"/>
      <c r="WDZ32" s="74"/>
      <c r="WEA32" s="74"/>
      <c r="WEB32" s="85"/>
      <c r="WEC32" s="74"/>
      <c r="WED32" s="74"/>
      <c r="WEE32" s="85"/>
      <c r="WEF32" s="74"/>
      <c r="WEG32" s="74"/>
      <c r="WEH32" s="85"/>
      <c r="WEI32" s="74"/>
      <c r="WEJ32" s="74"/>
      <c r="WEK32" s="85"/>
      <c r="WEL32" s="80"/>
      <c r="WEM32" s="80"/>
      <c r="WEN32" s="85"/>
      <c r="WEO32" s="77"/>
      <c r="WEP32" s="74"/>
      <c r="WEQ32" s="74"/>
      <c r="WER32" s="85"/>
      <c r="WES32" s="74"/>
      <c r="WET32" s="74"/>
      <c r="WEU32" s="85"/>
      <c r="WEV32" s="74"/>
      <c r="WEW32" s="74"/>
      <c r="WEX32" s="85"/>
      <c r="WEY32" s="74"/>
      <c r="WEZ32" s="74"/>
      <c r="WFA32" s="85"/>
      <c r="WFB32" s="80"/>
      <c r="WFC32" s="80"/>
      <c r="WFD32" s="85"/>
      <c r="WFE32" s="77"/>
      <c r="WFF32" s="74"/>
      <c r="WFG32" s="74"/>
      <c r="WFH32" s="85"/>
      <c r="WFI32" s="74"/>
      <c r="WFJ32" s="74"/>
      <c r="WFK32" s="85"/>
      <c r="WFL32" s="74"/>
      <c r="WFM32" s="74"/>
      <c r="WFN32" s="85"/>
      <c r="WFO32" s="74"/>
      <c r="WFP32" s="74"/>
      <c r="WFQ32" s="85"/>
      <c r="WFR32" s="80"/>
      <c r="WFS32" s="80"/>
      <c r="WFT32" s="85"/>
      <c r="WFU32" s="77"/>
      <c r="WFV32" s="74"/>
      <c r="WFW32" s="74"/>
      <c r="WFX32" s="85"/>
      <c r="WFY32" s="74"/>
      <c r="WFZ32" s="74"/>
      <c r="WGA32" s="85"/>
      <c r="WGB32" s="74"/>
      <c r="WGC32" s="74"/>
      <c r="WGD32" s="85"/>
      <c r="WGE32" s="74"/>
      <c r="WGF32" s="74"/>
      <c r="WGG32" s="85"/>
      <c r="WGH32" s="80"/>
      <c r="WGI32" s="80"/>
      <c r="WGJ32" s="85"/>
      <c r="WGK32" s="77"/>
      <c r="WGL32" s="74"/>
      <c r="WGM32" s="74"/>
      <c r="WGN32" s="85"/>
      <c r="WGO32" s="74"/>
      <c r="WGP32" s="74"/>
      <c r="WGQ32" s="85"/>
      <c r="WGR32" s="74"/>
      <c r="WGS32" s="74"/>
      <c r="WGT32" s="85"/>
      <c r="WGU32" s="74"/>
      <c r="WGV32" s="74"/>
      <c r="WGW32" s="85"/>
      <c r="WGX32" s="80"/>
      <c r="WGY32" s="80"/>
      <c r="WGZ32" s="85"/>
      <c r="WHA32" s="77"/>
      <c r="WHB32" s="74"/>
      <c r="WHC32" s="74"/>
      <c r="WHD32" s="85"/>
      <c r="WHE32" s="74"/>
      <c r="WHF32" s="74"/>
      <c r="WHG32" s="85"/>
      <c r="WHH32" s="74"/>
      <c r="WHI32" s="74"/>
      <c r="WHJ32" s="85"/>
      <c r="WHK32" s="74"/>
      <c r="WHL32" s="74"/>
      <c r="WHM32" s="85"/>
      <c r="WHN32" s="80"/>
      <c r="WHO32" s="80"/>
      <c r="WHP32" s="85"/>
      <c r="WHQ32" s="77"/>
      <c r="WHR32" s="74"/>
      <c r="WHS32" s="74"/>
      <c r="WHT32" s="85"/>
      <c r="WHU32" s="74"/>
      <c r="WHV32" s="74"/>
      <c r="WHW32" s="85"/>
      <c r="WHX32" s="74"/>
      <c r="WHY32" s="74"/>
      <c r="WHZ32" s="85"/>
      <c r="WIA32" s="74"/>
      <c r="WIB32" s="74"/>
      <c r="WIC32" s="85"/>
      <c r="WID32" s="80"/>
      <c r="WIE32" s="80"/>
      <c r="WIF32" s="85"/>
      <c r="WIG32" s="77"/>
      <c r="WIH32" s="74"/>
      <c r="WII32" s="74"/>
      <c r="WIJ32" s="85"/>
      <c r="WIK32" s="74"/>
      <c r="WIL32" s="74"/>
      <c r="WIM32" s="85"/>
      <c r="WIN32" s="74"/>
      <c r="WIO32" s="74"/>
      <c r="WIP32" s="85"/>
      <c r="WIQ32" s="74"/>
      <c r="WIR32" s="74"/>
      <c r="WIS32" s="85"/>
      <c r="WIT32" s="80"/>
      <c r="WIU32" s="80"/>
      <c r="WIV32" s="85"/>
      <c r="WIW32" s="77"/>
      <c r="WIX32" s="74"/>
      <c r="WIY32" s="74"/>
      <c r="WIZ32" s="85"/>
      <c r="WJA32" s="74"/>
      <c r="WJB32" s="74"/>
      <c r="WJC32" s="85"/>
      <c r="WJD32" s="74"/>
      <c r="WJE32" s="74"/>
      <c r="WJF32" s="85"/>
      <c r="WJG32" s="74"/>
      <c r="WJH32" s="74"/>
      <c r="WJI32" s="85"/>
      <c r="WJJ32" s="80"/>
      <c r="WJK32" s="80"/>
      <c r="WJL32" s="85"/>
      <c r="WJM32" s="77"/>
      <c r="WJN32" s="74"/>
      <c r="WJO32" s="74"/>
      <c r="WJP32" s="85"/>
      <c r="WJQ32" s="74"/>
      <c r="WJR32" s="74"/>
      <c r="WJS32" s="85"/>
      <c r="WJT32" s="74"/>
      <c r="WJU32" s="74"/>
      <c r="WJV32" s="85"/>
      <c r="WJW32" s="74"/>
      <c r="WJX32" s="74"/>
      <c r="WJY32" s="85"/>
      <c r="WJZ32" s="80"/>
      <c r="WKA32" s="80"/>
      <c r="WKB32" s="85"/>
      <c r="WKC32" s="77"/>
      <c r="WKD32" s="74"/>
      <c r="WKE32" s="74"/>
      <c r="WKF32" s="85"/>
      <c r="WKG32" s="74"/>
      <c r="WKH32" s="74"/>
      <c r="WKI32" s="85"/>
      <c r="WKJ32" s="74"/>
      <c r="WKK32" s="74"/>
      <c r="WKL32" s="85"/>
      <c r="WKM32" s="74"/>
      <c r="WKN32" s="74"/>
      <c r="WKO32" s="85"/>
      <c r="WKP32" s="80"/>
      <c r="WKQ32" s="80"/>
      <c r="WKR32" s="85"/>
      <c r="WKS32" s="77"/>
      <c r="WKT32" s="74"/>
      <c r="WKU32" s="74"/>
      <c r="WKV32" s="85"/>
      <c r="WKW32" s="74"/>
      <c r="WKX32" s="74"/>
      <c r="WKY32" s="85"/>
      <c r="WKZ32" s="74"/>
      <c r="WLA32" s="74"/>
      <c r="WLB32" s="85"/>
      <c r="WLC32" s="74"/>
      <c r="WLD32" s="74"/>
      <c r="WLE32" s="85"/>
      <c r="WLF32" s="80"/>
      <c r="WLG32" s="80"/>
      <c r="WLH32" s="85"/>
      <c r="WLI32" s="77"/>
      <c r="WLJ32" s="74"/>
      <c r="WLK32" s="74"/>
      <c r="WLL32" s="85"/>
      <c r="WLM32" s="74"/>
      <c r="WLN32" s="74"/>
      <c r="WLO32" s="85"/>
      <c r="WLP32" s="74"/>
      <c r="WLQ32" s="74"/>
      <c r="WLR32" s="85"/>
      <c r="WLS32" s="74"/>
      <c r="WLT32" s="74"/>
      <c r="WLU32" s="85"/>
      <c r="WLV32" s="80"/>
      <c r="WLW32" s="80"/>
      <c r="WLX32" s="85"/>
      <c r="WLY32" s="77"/>
      <c r="WLZ32" s="74"/>
      <c r="WMA32" s="74"/>
      <c r="WMB32" s="85"/>
      <c r="WMC32" s="74"/>
      <c r="WMD32" s="74"/>
      <c r="WME32" s="85"/>
      <c r="WMF32" s="74"/>
      <c r="WMG32" s="74"/>
      <c r="WMH32" s="85"/>
      <c r="WMI32" s="74"/>
      <c r="WMJ32" s="74"/>
      <c r="WMK32" s="85"/>
      <c r="WML32" s="80"/>
      <c r="WMM32" s="80"/>
      <c r="WMN32" s="85"/>
      <c r="WMO32" s="77"/>
      <c r="WMP32" s="74"/>
      <c r="WMQ32" s="74"/>
      <c r="WMR32" s="85"/>
      <c r="WMS32" s="74"/>
      <c r="WMT32" s="74"/>
      <c r="WMU32" s="85"/>
      <c r="WMV32" s="74"/>
      <c r="WMW32" s="74"/>
      <c r="WMX32" s="85"/>
      <c r="WMY32" s="74"/>
      <c r="WMZ32" s="74"/>
      <c r="WNA32" s="85"/>
      <c r="WNB32" s="80"/>
      <c r="WNC32" s="80"/>
      <c r="WND32" s="85"/>
      <c r="WNE32" s="77"/>
      <c r="WNF32" s="74"/>
      <c r="WNG32" s="74"/>
      <c r="WNH32" s="85"/>
      <c r="WNI32" s="74"/>
      <c r="WNJ32" s="74"/>
      <c r="WNK32" s="85"/>
      <c r="WNL32" s="74"/>
      <c r="WNM32" s="74"/>
      <c r="WNN32" s="85"/>
      <c r="WNO32" s="74"/>
      <c r="WNP32" s="74"/>
      <c r="WNQ32" s="85"/>
      <c r="WNR32" s="80"/>
      <c r="WNS32" s="80"/>
      <c r="WNT32" s="85"/>
      <c r="WNU32" s="77"/>
      <c r="WNV32" s="74"/>
      <c r="WNW32" s="74"/>
      <c r="WNX32" s="85"/>
      <c r="WNY32" s="74"/>
      <c r="WNZ32" s="74"/>
      <c r="WOA32" s="85"/>
      <c r="WOB32" s="74"/>
      <c r="WOC32" s="74"/>
      <c r="WOD32" s="85"/>
      <c r="WOE32" s="74"/>
      <c r="WOF32" s="74"/>
      <c r="WOG32" s="85"/>
      <c r="WOH32" s="80"/>
      <c r="WOI32" s="80"/>
      <c r="WOJ32" s="85"/>
      <c r="WOK32" s="77"/>
      <c r="WOL32" s="74"/>
      <c r="WOM32" s="74"/>
      <c r="WON32" s="85"/>
      <c r="WOO32" s="74"/>
      <c r="WOP32" s="74"/>
      <c r="WOQ32" s="85"/>
      <c r="WOR32" s="74"/>
      <c r="WOS32" s="74"/>
      <c r="WOT32" s="85"/>
      <c r="WOU32" s="74"/>
      <c r="WOV32" s="74"/>
      <c r="WOW32" s="85"/>
      <c r="WOX32" s="80"/>
      <c r="WOY32" s="80"/>
      <c r="WOZ32" s="85"/>
      <c r="WPA32" s="77"/>
      <c r="WPB32" s="74"/>
      <c r="WPC32" s="74"/>
      <c r="WPD32" s="85"/>
      <c r="WPE32" s="74"/>
      <c r="WPF32" s="74"/>
      <c r="WPG32" s="85"/>
      <c r="WPH32" s="74"/>
      <c r="WPI32" s="74"/>
      <c r="WPJ32" s="85"/>
      <c r="WPK32" s="74"/>
      <c r="WPL32" s="74"/>
      <c r="WPM32" s="85"/>
      <c r="WPN32" s="80"/>
      <c r="WPO32" s="80"/>
      <c r="WPP32" s="85"/>
      <c r="WPQ32" s="77"/>
      <c r="WPR32" s="74"/>
      <c r="WPS32" s="74"/>
      <c r="WPT32" s="85"/>
      <c r="WPU32" s="74"/>
      <c r="WPV32" s="74"/>
      <c r="WPW32" s="85"/>
      <c r="WPX32" s="74"/>
      <c r="WPY32" s="74"/>
      <c r="WPZ32" s="85"/>
      <c r="WQA32" s="74"/>
      <c r="WQB32" s="74"/>
      <c r="WQC32" s="85"/>
      <c r="WQD32" s="80"/>
      <c r="WQE32" s="80"/>
      <c r="WQF32" s="85"/>
      <c r="WQG32" s="77"/>
      <c r="WQH32" s="74"/>
      <c r="WQI32" s="74"/>
      <c r="WQJ32" s="85"/>
      <c r="WQK32" s="74"/>
      <c r="WQL32" s="74"/>
      <c r="WQM32" s="85"/>
      <c r="WQN32" s="74"/>
      <c r="WQO32" s="74"/>
      <c r="WQP32" s="85"/>
      <c r="WQQ32" s="74"/>
      <c r="WQR32" s="74"/>
      <c r="WQS32" s="85"/>
      <c r="WQT32" s="80"/>
      <c r="WQU32" s="80"/>
      <c r="WQV32" s="85"/>
      <c r="WQW32" s="77"/>
      <c r="WQX32" s="74"/>
      <c r="WQY32" s="74"/>
      <c r="WQZ32" s="85"/>
      <c r="WRA32" s="74"/>
      <c r="WRB32" s="74"/>
      <c r="WRC32" s="85"/>
      <c r="WRD32" s="74"/>
      <c r="WRE32" s="74"/>
      <c r="WRF32" s="85"/>
      <c r="WRG32" s="74"/>
      <c r="WRH32" s="74"/>
      <c r="WRI32" s="85"/>
      <c r="WRJ32" s="80"/>
      <c r="WRK32" s="80"/>
      <c r="WRL32" s="85"/>
      <c r="WRM32" s="77"/>
      <c r="WRN32" s="74"/>
      <c r="WRO32" s="74"/>
      <c r="WRP32" s="85"/>
      <c r="WRQ32" s="74"/>
      <c r="WRR32" s="74"/>
      <c r="WRS32" s="85"/>
      <c r="WRT32" s="74"/>
      <c r="WRU32" s="74"/>
      <c r="WRV32" s="85"/>
      <c r="WRW32" s="74"/>
      <c r="WRX32" s="74"/>
      <c r="WRY32" s="85"/>
      <c r="WRZ32" s="80"/>
      <c r="WSA32" s="80"/>
      <c r="WSB32" s="85"/>
      <c r="WSC32" s="77"/>
      <c r="WSD32" s="74"/>
      <c r="WSE32" s="74"/>
      <c r="WSF32" s="85"/>
      <c r="WSG32" s="74"/>
      <c r="WSH32" s="74"/>
      <c r="WSI32" s="85"/>
      <c r="WSJ32" s="74"/>
      <c r="WSK32" s="74"/>
      <c r="WSL32" s="85"/>
      <c r="WSM32" s="74"/>
      <c r="WSN32" s="74"/>
      <c r="WSO32" s="85"/>
      <c r="WSP32" s="80"/>
      <c r="WSQ32" s="80"/>
      <c r="WSR32" s="85"/>
      <c r="WSS32" s="77"/>
      <c r="WST32" s="74"/>
      <c r="WSU32" s="74"/>
      <c r="WSV32" s="85"/>
      <c r="WSW32" s="74"/>
      <c r="WSX32" s="74"/>
      <c r="WSY32" s="85"/>
      <c r="WSZ32" s="74"/>
      <c r="WTA32" s="74"/>
      <c r="WTB32" s="85"/>
      <c r="WTC32" s="74"/>
      <c r="WTD32" s="74"/>
      <c r="WTE32" s="85"/>
      <c r="WTF32" s="80"/>
      <c r="WTG32" s="80"/>
      <c r="WTH32" s="85"/>
      <c r="WTI32" s="77"/>
      <c r="WTJ32" s="74"/>
      <c r="WTK32" s="74"/>
      <c r="WTL32" s="85"/>
      <c r="WTM32" s="74"/>
      <c r="WTN32" s="74"/>
      <c r="WTO32" s="85"/>
      <c r="WTP32" s="74"/>
      <c r="WTQ32" s="74"/>
      <c r="WTR32" s="85"/>
      <c r="WTS32" s="74"/>
      <c r="WTT32" s="74"/>
      <c r="WTU32" s="85"/>
      <c r="WTV32" s="80"/>
      <c r="WTW32" s="80"/>
      <c r="WTX32" s="85"/>
      <c r="WTY32" s="77"/>
      <c r="WTZ32" s="74"/>
      <c r="WUA32" s="74"/>
      <c r="WUB32" s="85"/>
      <c r="WUC32" s="74"/>
      <c r="WUD32" s="74"/>
      <c r="WUE32" s="85"/>
      <c r="WUF32" s="74"/>
      <c r="WUG32" s="74"/>
      <c r="WUH32" s="85"/>
      <c r="WUI32" s="74"/>
      <c r="WUJ32" s="74"/>
      <c r="WUK32" s="85"/>
      <c r="WUL32" s="80"/>
      <c r="WUM32" s="80"/>
      <c r="WUN32" s="85"/>
      <c r="WUO32" s="77"/>
      <c r="WUP32" s="74"/>
      <c r="WUQ32" s="74"/>
      <c r="WUR32" s="85"/>
      <c r="WUS32" s="74"/>
      <c r="WUT32" s="74"/>
      <c r="WUU32" s="85"/>
      <c r="WUV32" s="74"/>
      <c r="WUW32" s="74"/>
      <c r="WUX32" s="85"/>
      <c r="WUY32" s="74"/>
      <c r="WUZ32" s="74"/>
      <c r="WVA32" s="85"/>
      <c r="WVB32" s="80"/>
      <c r="WVC32" s="80"/>
      <c r="WVD32" s="85"/>
      <c r="WVE32" s="77"/>
      <c r="WVF32" s="74"/>
      <c r="WVG32" s="74"/>
      <c r="WVH32" s="85"/>
      <c r="WVI32" s="74"/>
      <c r="WVJ32" s="74"/>
      <c r="WVK32" s="85"/>
      <c r="WVL32" s="74"/>
      <c r="WVM32" s="74"/>
      <c r="WVN32" s="85"/>
      <c r="WVO32" s="74"/>
      <c r="WVP32" s="74"/>
      <c r="WVQ32" s="85"/>
      <c r="WVR32" s="80"/>
      <c r="WVS32" s="80"/>
      <c r="WVT32" s="85"/>
      <c r="WVU32" s="77"/>
      <c r="WVV32" s="74"/>
      <c r="WVW32" s="74"/>
      <c r="WVX32" s="85"/>
      <c r="WVY32" s="74"/>
      <c r="WVZ32" s="74"/>
      <c r="WWA32" s="85"/>
      <c r="WWB32" s="74"/>
      <c r="WWC32" s="74"/>
      <c r="WWD32" s="85"/>
      <c r="WWE32" s="74"/>
      <c r="WWF32" s="74"/>
      <c r="WWG32" s="85"/>
      <c r="WWH32" s="80"/>
      <c r="WWI32" s="80"/>
      <c r="WWJ32" s="85"/>
      <c r="WWK32" s="77"/>
      <c r="WWL32" s="74"/>
      <c r="WWM32" s="74"/>
      <c r="WWN32" s="85"/>
      <c r="WWO32" s="74"/>
      <c r="WWP32" s="74"/>
      <c r="WWQ32" s="85"/>
      <c r="WWR32" s="74"/>
      <c r="WWS32" s="74"/>
      <c r="WWT32" s="85"/>
      <c r="WWU32" s="74"/>
      <c r="WWV32" s="74"/>
      <c r="WWW32" s="85"/>
      <c r="WWX32" s="80"/>
      <c r="WWY32" s="80"/>
      <c r="WWZ32" s="85"/>
      <c r="WXA32" s="77"/>
      <c r="WXB32" s="74"/>
      <c r="WXC32" s="74"/>
      <c r="WXD32" s="85"/>
      <c r="WXE32" s="74"/>
      <c r="WXF32" s="74"/>
      <c r="WXG32" s="85"/>
      <c r="WXH32" s="74"/>
      <c r="WXI32" s="74"/>
      <c r="WXJ32" s="85"/>
      <c r="WXK32" s="74"/>
      <c r="WXL32" s="74"/>
      <c r="WXM32" s="85"/>
      <c r="WXN32" s="80"/>
      <c r="WXO32" s="80"/>
      <c r="WXP32" s="85"/>
      <c r="WXQ32" s="77"/>
      <c r="WXR32" s="74"/>
      <c r="WXS32" s="74"/>
      <c r="WXT32" s="85"/>
      <c r="WXU32" s="74"/>
      <c r="WXV32" s="74"/>
      <c r="WXW32" s="85"/>
      <c r="WXX32" s="74"/>
      <c r="WXY32" s="74"/>
      <c r="WXZ32" s="85"/>
      <c r="WYA32" s="74"/>
      <c r="WYB32" s="74"/>
      <c r="WYC32" s="85"/>
      <c r="WYD32" s="80"/>
      <c r="WYE32" s="80"/>
      <c r="WYF32" s="85"/>
      <c r="WYG32" s="77"/>
      <c r="WYH32" s="74"/>
      <c r="WYI32" s="74"/>
      <c r="WYJ32" s="85"/>
      <c r="WYK32" s="74"/>
      <c r="WYL32" s="74"/>
      <c r="WYM32" s="85"/>
      <c r="WYN32" s="74"/>
      <c r="WYO32" s="74"/>
      <c r="WYP32" s="85"/>
      <c r="WYQ32" s="74"/>
      <c r="WYR32" s="74"/>
      <c r="WYS32" s="85"/>
      <c r="WYT32" s="80"/>
      <c r="WYU32" s="80"/>
      <c r="WYV32" s="85"/>
      <c r="WYW32" s="77"/>
      <c r="WYX32" s="74"/>
      <c r="WYY32" s="74"/>
      <c r="WYZ32" s="85"/>
      <c r="WZA32" s="74"/>
      <c r="WZB32" s="74"/>
      <c r="WZC32" s="85"/>
      <c r="WZD32" s="74"/>
      <c r="WZE32" s="74"/>
      <c r="WZF32" s="85"/>
      <c r="WZG32" s="74"/>
      <c r="WZH32" s="74"/>
      <c r="WZI32" s="85"/>
      <c r="WZJ32" s="80"/>
      <c r="WZK32" s="80"/>
      <c r="WZL32" s="85"/>
      <c r="WZM32" s="77"/>
      <c r="WZN32" s="74"/>
      <c r="WZO32" s="74"/>
      <c r="WZP32" s="85"/>
      <c r="WZQ32" s="74"/>
      <c r="WZR32" s="74"/>
      <c r="WZS32" s="85"/>
      <c r="WZT32" s="74"/>
      <c r="WZU32" s="74"/>
      <c r="WZV32" s="85"/>
      <c r="WZW32" s="74"/>
      <c r="WZX32" s="74"/>
      <c r="WZY32" s="85"/>
      <c r="WZZ32" s="80"/>
      <c r="XAA32" s="80"/>
      <c r="XAB32" s="85"/>
      <c r="XAC32" s="77"/>
      <c r="XAD32" s="74"/>
      <c r="XAE32" s="74"/>
      <c r="XAF32" s="85"/>
      <c r="XAG32" s="74"/>
      <c r="XAH32" s="74"/>
      <c r="XAI32" s="85"/>
      <c r="XAJ32" s="74"/>
      <c r="XAK32" s="74"/>
      <c r="XAL32" s="85"/>
      <c r="XAM32" s="74"/>
      <c r="XAN32" s="74"/>
      <c r="XAO32" s="85"/>
      <c r="XAP32" s="80"/>
      <c r="XAQ32" s="80"/>
      <c r="XAR32" s="85"/>
      <c r="XAS32" s="77"/>
      <c r="XAT32" s="74"/>
      <c r="XAU32" s="74"/>
      <c r="XAV32" s="85"/>
      <c r="XAW32" s="74"/>
      <c r="XAX32" s="74"/>
      <c r="XAY32" s="85"/>
      <c r="XAZ32" s="74"/>
      <c r="XBA32" s="74"/>
      <c r="XBB32" s="85"/>
      <c r="XBC32" s="74"/>
      <c r="XBD32" s="74"/>
      <c r="XBE32" s="85"/>
      <c r="XBF32" s="80"/>
      <c r="XBG32" s="80"/>
      <c r="XBH32" s="85"/>
      <c r="XBI32" s="77"/>
      <c r="XBJ32" s="74"/>
      <c r="XBK32" s="74"/>
      <c r="XBL32" s="85"/>
      <c r="XBM32" s="74"/>
      <c r="XBN32" s="74"/>
      <c r="XBO32" s="85"/>
      <c r="XBP32" s="74"/>
      <c r="XBQ32" s="74"/>
      <c r="XBR32" s="85"/>
      <c r="XBS32" s="74"/>
      <c r="XBT32" s="74"/>
      <c r="XBU32" s="85"/>
      <c r="XBV32" s="80"/>
      <c r="XBW32" s="80"/>
      <c r="XBX32" s="85"/>
      <c r="XBY32" s="77"/>
      <c r="XBZ32" s="74"/>
      <c r="XCA32" s="74"/>
      <c r="XCB32" s="85"/>
      <c r="XCC32" s="74"/>
      <c r="XCD32" s="74"/>
      <c r="XCE32" s="85"/>
      <c r="XCF32" s="74"/>
      <c r="XCG32" s="74"/>
      <c r="XCH32" s="85"/>
      <c r="XCI32" s="74"/>
      <c r="XCJ32" s="74"/>
      <c r="XCK32" s="85"/>
      <c r="XCL32" s="80"/>
      <c r="XCM32" s="80"/>
      <c r="XCN32" s="85"/>
      <c r="XCO32" s="77"/>
      <c r="XCP32" s="74"/>
      <c r="XCQ32" s="74"/>
      <c r="XCR32" s="85"/>
      <c r="XCS32" s="74"/>
      <c r="XCT32" s="74"/>
      <c r="XCU32" s="85"/>
      <c r="XCV32" s="74"/>
      <c r="XCW32" s="74"/>
      <c r="XCX32" s="85"/>
      <c r="XCY32" s="74"/>
      <c r="XCZ32" s="74"/>
      <c r="XDA32" s="85"/>
      <c r="XDB32" s="80"/>
      <c r="XDC32" s="80"/>
      <c r="XDD32" s="85"/>
      <c r="XDE32" s="77"/>
      <c r="XDF32" s="74"/>
      <c r="XDG32" s="74"/>
      <c r="XDH32" s="85"/>
      <c r="XDI32" s="74"/>
      <c r="XDJ32" s="74"/>
      <c r="XDK32" s="85"/>
      <c r="XDL32" s="74"/>
      <c r="XDM32" s="74"/>
      <c r="XDN32" s="85"/>
      <c r="XDO32" s="74"/>
      <c r="XDP32" s="74"/>
      <c r="XDQ32" s="85"/>
      <c r="XDR32" s="80"/>
      <c r="XDS32" s="80"/>
      <c r="XDT32" s="85"/>
    </row>
    <row r="33" spans="1:16348" s="79" customFormat="1">
      <c r="A33" s="76" t="s">
        <v>42</v>
      </c>
      <c r="B33" s="79">
        <f>SUM(B34:B37)</f>
        <v>89028</v>
      </c>
      <c r="C33" s="79">
        <f>SUM(C34:C37)</f>
        <v>96130</v>
      </c>
      <c r="D33" s="79">
        <f>SUM(D34:D37)</f>
        <v>103936</v>
      </c>
      <c r="E33" s="79">
        <f>SUM(E34:E37)</f>
        <v>113049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87"/>
      <c r="CJ33" s="87"/>
      <c r="CK33" s="87"/>
      <c r="CL33" s="87"/>
      <c r="CM33" s="87"/>
      <c r="CN33" s="87"/>
      <c r="CO33" s="123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123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123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123"/>
      <c r="EL33" s="87"/>
      <c r="EM33" s="87"/>
      <c r="EN33" s="87"/>
      <c r="EO33" s="87"/>
      <c r="EP33" s="87"/>
      <c r="EQ33" s="87"/>
      <c r="ER33" s="87"/>
      <c r="ES33" s="87"/>
      <c r="ET33" s="87"/>
      <c r="EU33" s="87"/>
      <c r="EV33" s="87"/>
      <c r="EW33" s="87"/>
      <c r="EX33" s="87"/>
      <c r="FA33" s="76"/>
      <c r="FQ33" s="76"/>
      <c r="GG33" s="76"/>
      <c r="GW33" s="76"/>
      <c r="HM33" s="76"/>
      <c r="IC33" s="76"/>
      <c r="IS33" s="76"/>
      <c r="JI33" s="76"/>
      <c r="JY33" s="76"/>
      <c r="KO33" s="76"/>
      <c r="LE33" s="76"/>
      <c r="LU33" s="76"/>
      <c r="MK33" s="76"/>
      <c r="NA33" s="76"/>
      <c r="NQ33" s="76"/>
      <c r="OG33" s="76"/>
      <c r="OW33" s="76"/>
      <c r="PM33" s="76"/>
      <c r="QC33" s="76"/>
      <c r="QS33" s="76"/>
      <c r="RI33" s="76"/>
      <c r="RY33" s="76"/>
      <c r="SO33" s="76"/>
      <c r="TE33" s="76"/>
      <c r="TU33" s="76"/>
      <c r="UK33" s="76"/>
      <c r="VA33" s="76"/>
      <c r="VQ33" s="76"/>
      <c r="WG33" s="76"/>
      <c r="WW33" s="76"/>
      <c r="XM33" s="76"/>
      <c r="YC33" s="76"/>
      <c r="YS33" s="76"/>
      <c r="ZI33" s="76"/>
      <c r="ZY33" s="76"/>
      <c r="AAO33" s="76"/>
      <c r="ABE33" s="76"/>
      <c r="ABU33" s="76"/>
      <c r="ACK33" s="76"/>
      <c r="ADA33" s="76"/>
      <c r="ADQ33" s="76"/>
      <c r="AEG33" s="76"/>
      <c r="AEW33" s="76"/>
      <c r="AFM33" s="76"/>
      <c r="AGC33" s="76"/>
      <c r="AGS33" s="76"/>
      <c r="AHI33" s="76"/>
      <c r="AHY33" s="76"/>
      <c r="AIO33" s="76"/>
      <c r="AJE33" s="76"/>
      <c r="AJU33" s="76"/>
      <c r="AKK33" s="76"/>
      <c r="ALA33" s="76"/>
      <c r="ALQ33" s="76"/>
      <c r="AMG33" s="76"/>
      <c r="AMW33" s="76"/>
      <c r="ANM33" s="76"/>
      <c r="AOC33" s="76"/>
      <c r="AOS33" s="76"/>
      <c r="API33" s="76"/>
      <c r="APY33" s="76"/>
      <c r="AQO33" s="76"/>
      <c r="ARE33" s="76"/>
      <c r="ARU33" s="76"/>
      <c r="ASK33" s="76"/>
      <c r="ATA33" s="76"/>
      <c r="ATQ33" s="76"/>
      <c r="AUG33" s="76"/>
      <c r="AUW33" s="76"/>
      <c r="AVM33" s="76"/>
      <c r="AWC33" s="76"/>
      <c r="AWS33" s="76"/>
      <c r="AXI33" s="76"/>
      <c r="AXY33" s="76"/>
      <c r="AYO33" s="76"/>
      <c r="AZE33" s="76"/>
      <c r="AZU33" s="76"/>
      <c r="BAK33" s="76"/>
      <c r="BBA33" s="76"/>
      <c r="BBQ33" s="76"/>
      <c r="BCG33" s="76"/>
      <c r="BCW33" s="76"/>
      <c r="BDM33" s="76"/>
      <c r="BEC33" s="76"/>
      <c r="BES33" s="76"/>
      <c r="BFI33" s="76"/>
      <c r="BFY33" s="76"/>
      <c r="BGO33" s="76"/>
      <c r="BHE33" s="76"/>
      <c r="BHU33" s="76"/>
      <c r="BIK33" s="76"/>
      <c r="BJA33" s="76"/>
      <c r="BJQ33" s="76"/>
      <c r="BKG33" s="76"/>
      <c r="BKW33" s="76"/>
      <c r="BLM33" s="76"/>
      <c r="BMC33" s="76"/>
      <c r="BMS33" s="76"/>
      <c r="BNI33" s="76"/>
      <c r="BNY33" s="76"/>
      <c r="BOO33" s="76"/>
      <c r="BPE33" s="76"/>
      <c r="BPU33" s="76"/>
      <c r="BQK33" s="76"/>
      <c r="BRA33" s="76"/>
      <c r="BRQ33" s="76"/>
      <c r="BSG33" s="76"/>
      <c r="BSW33" s="76"/>
      <c r="BTM33" s="76"/>
      <c r="BUC33" s="76"/>
      <c r="BUS33" s="76"/>
      <c r="BVI33" s="76"/>
      <c r="BVY33" s="76"/>
      <c r="BWO33" s="76"/>
      <c r="BXE33" s="76"/>
      <c r="BXU33" s="76"/>
      <c r="BYK33" s="76"/>
      <c r="BZA33" s="76"/>
      <c r="BZQ33" s="76"/>
      <c r="CAG33" s="76"/>
      <c r="CAW33" s="76"/>
      <c r="CBM33" s="76"/>
      <c r="CCC33" s="76"/>
      <c r="CCS33" s="76"/>
      <c r="CDI33" s="76"/>
      <c r="CDY33" s="76"/>
      <c r="CEO33" s="76"/>
      <c r="CFE33" s="76"/>
      <c r="CFU33" s="76"/>
      <c r="CGK33" s="76"/>
      <c r="CHA33" s="76"/>
      <c r="CHQ33" s="76"/>
      <c r="CIG33" s="76"/>
      <c r="CIW33" s="76"/>
      <c r="CJM33" s="76"/>
      <c r="CKC33" s="76"/>
      <c r="CKS33" s="76"/>
      <c r="CLI33" s="76"/>
      <c r="CLY33" s="76"/>
      <c r="CMO33" s="76"/>
      <c r="CNE33" s="76"/>
      <c r="CNU33" s="76"/>
      <c r="COK33" s="76"/>
      <c r="CPA33" s="76"/>
      <c r="CPQ33" s="76"/>
      <c r="CQG33" s="76"/>
      <c r="CQW33" s="76"/>
      <c r="CRM33" s="76"/>
      <c r="CSC33" s="76"/>
      <c r="CSS33" s="76"/>
      <c r="CTI33" s="76"/>
      <c r="CTY33" s="76"/>
      <c r="CUO33" s="76"/>
      <c r="CVE33" s="76"/>
      <c r="CVU33" s="76"/>
      <c r="CWK33" s="76"/>
      <c r="CXA33" s="76"/>
      <c r="CXQ33" s="76"/>
      <c r="CYG33" s="76"/>
      <c r="CYW33" s="76"/>
      <c r="CZM33" s="76"/>
      <c r="DAC33" s="76"/>
      <c r="DAS33" s="76"/>
      <c r="DBI33" s="76"/>
      <c r="DBY33" s="76"/>
      <c r="DCO33" s="76"/>
      <c r="DDE33" s="76"/>
      <c r="DDU33" s="76"/>
      <c r="DEK33" s="76"/>
      <c r="DFA33" s="76"/>
      <c r="DFQ33" s="76"/>
      <c r="DGG33" s="76"/>
      <c r="DGW33" s="76"/>
      <c r="DHM33" s="76"/>
      <c r="DIC33" s="76"/>
      <c r="DIS33" s="76"/>
      <c r="DJI33" s="76"/>
      <c r="DJY33" s="76"/>
      <c r="DKO33" s="76"/>
      <c r="DLE33" s="76"/>
      <c r="DLU33" s="76"/>
      <c r="DMK33" s="76"/>
      <c r="DNA33" s="76"/>
      <c r="DNQ33" s="76"/>
      <c r="DOG33" s="76"/>
      <c r="DOW33" s="76"/>
      <c r="DPM33" s="76"/>
      <c r="DQC33" s="76"/>
      <c r="DQS33" s="76"/>
      <c r="DRI33" s="76"/>
      <c r="DRY33" s="76"/>
      <c r="DSO33" s="76"/>
      <c r="DTE33" s="76"/>
      <c r="DTU33" s="76"/>
      <c r="DUK33" s="76"/>
      <c r="DVA33" s="76"/>
      <c r="DVQ33" s="76"/>
      <c r="DWG33" s="76"/>
      <c r="DWW33" s="76"/>
      <c r="DXM33" s="76"/>
      <c r="DYC33" s="76"/>
      <c r="DYS33" s="76"/>
      <c r="DZI33" s="76"/>
      <c r="DZY33" s="76"/>
      <c r="EAO33" s="76"/>
      <c r="EBE33" s="76"/>
      <c r="EBU33" s="76"/>
      <c r="ECK33" s="76"/>
      <c r="EDA33" s="76"/>
      <c r="EDQ33" s="76"/>
      <c r="EEG33" s="76"/>
      <c r="EEW33" s="76"/>
      <c r="EFM33" s="76"/>
      <c r="EGC33" s="76"/>
      <c r="EGS33" s="76"/>
      <c r="EHI33" s="76"/>
      <c r="EHY33" s="76"/>
      <c r="EIO33" s="76"/>
      <c r="EJE33" s="76"/>
      <c r="EJU33" s="76"/>
      <c r="EKK33" s="76"/>
      <c r="ELA33" s="76"/>
      <c r="ELQ33" s="76"/>
      <c r="EMG33" s="76"/>
      <c r="EMW33" s="76"/>
      <c r="ENM33" s="76"/>
      <c r="EOC33" s="76"/>
      <c r="EOS33" s="76"/>
      <c r="EPI33" s="76"/>
      <c r="EPY33" s="76"/>
      <c r="EQO33" s="76"/>
      <c r="ERE33" s="76"/>
      <c r="ERU33" s="76"/>
      <c r="ESK33" s="76"/>
      <c r="ETA33" s="76"/>
      <c r="ETQ33" s="76"/>
      <c r="EUG33" s="76"/>
      <c r="EUW33" s="76"/>
      <c r="EVM33" s="76"/>
      <c r="EWC33" s="76"/>
      <c r="EWS33" s="76"/>
      <c r="EXI33" s="76"/>
      <c r="EXY33" s="76"/>
      <c r="EYO33" s="76"/>
      <c r="EZE33" s="76"/>
      <c r="EZU33" s="76"/>
      <c r="FAK33" s="76"/>
      <c r="FBA33" s="76"/>
      <c r="FBQ33" s="76"/>
      <c r="FCG33" s="76"/>
      <c r="FCW33" s="76"/>
      <c r="FDM33" s="76"/>
      <c r="FEC33" s="76"/>
      <c r="FES33" s="76"/>
      <c r="FFI33" s="76"/>
      <c r="FFY33" s="76"/>
      <c r="FGO33" s="76"/>
      <c r="FHE33" s="76"/>
      <c r="FHU33" s="76"/>
      <c r="FIK33" s="76"/>
      <c r="FJA33" s="76"/>
      <c r="FJQ33" s="76"/>
      <c r="FKG33" s="76"/>
      <c r="FKW33" s="76"/>
      <c r="FLM33" s="76"/>
      <c r="FMC33" s="76"/>
      <c r="FMS33" s="76"/>
      <c r="FNI33" s="76"/>
      <c r="FNY33" s="76"/>
      <c r="FOO33" s="76"/>
      <c r="FPE33" s="76"/>
      <c r="FPU33" s="76"/>
      <c r="FQK33" s="76"/>
      <c r="FRA33" s="76"/>
      <c r="FRQ33" s="76"/>
      <c r="FSG33" s="76"/>
      <c r="FSW33" s="76"/>
      <c r="FTM33" s="76"/>
      <c r="FUC33" s="76"/>
      <c r="FUS33" s="76"/>
      <c r="FVI33" s="76"/>
      <c r="FVY33" s="76"/>
      <c r="FWO33" s="76"/>
      <c r="FXE33" s="76"/>
      <c r="FXU33" s="76"/>
      <c r="FYK33" s="76"/>
      <c r="FZA33" s="76"/>
      <c r="FZQ33" s="76"/>
      <c r="GAG33" s="76"/>
      <c r="GAW33" s="76"/>
      <c r="GBM33" s="76"/>
      <c r="GCC33" s="76"/>
      <c r="GCS33" s="76"/>
      <c r="GDI33" s="76"/>
      <c r="GDY33" s="76"/>
      <c r="GEO33" s="76"/>
      <c r="GFE33" s="76"/>
      <c r="GFU33" s="76"/>
      <c r="GGK33" s="76"/>
      <c r="GHA33" s="76"/>
      <c r="GHQ33" s="76"/>
      <c r="GIG33" s="76"/>
      <c r="GIW33" s="76"/>
      <c r="GJM33" s="76"/>
      <c r="GKC33" s="76"/>
      <c r="GKS33" s="76"/>
      <c r="GLI33" s="76"/>
      <c r="GLY33" s="76"/>
      <c r="GMO33" s="76"/>
      <c r="GNE33" s="76"/>
      <c r="GNU33" s="76"/>
      <c r="GOK33" s="76"/>
      <c r="GPA33" s="76"/>
      <c r="GPQ33" s="76"/>
      <c r="GQG33" s="76"/>
      <c r="GQW33" s="76"/>
      <c r="GRM33" s="76"/>
      <c r="GSC33" s="76"/>
      <c r="GSS33" s="76"/>
      <c r="GTI33" s="76"/>
      <c r="GTY33" s="76"/>
      <c r="GUO33" s="76"/>
      <c r="GVE33" s="76"/>
      <c r="GVU33" s="76"/>
      <c r="GWK33" s="76"/>
      <c r="GXA33" s="76"/>
      <c r="GXQ33" s="76"/>
      <c r="GYG33" s="76"/>
      <c r="GYW33" s="76"/>
      <c r="GZM33" s="76"/>
      <c r="HAC33" s="76"/>
      <c r="HAS33" s="76"/>
      <c r="HBI33" s="76"/>
      <c r="HBY33" s="76"/>
      <c r="HCO33" s="76"/>
      <c r="HDE33" s="76"/>
      <c r="HDU33" s="76"/>
      <c r="HEK33" s="76"/>
      <c r="HFA33" s="76"/>
      <c r="HFQ33" s="76"/>
      <c r="HGG33" s="76"/>
      <c r="HGW33" s="76"/>
      <c r="HHM33" s="76"/>
      <c r="HIC33" s="76"/>
      <c r="HIS33" s="76"/>
      <c r="HJI33" s="76"/>
      <c r="HJY33" s="76"/>
      <c r="HKO33" s="76"/>
      <c r="HLE33" s="76"/>
      <c r="HLU33" s="76"/>
      <c r="HMK33" s="76"/>
      <c r="HNA33" s="76"/>
      <c r="HNQ33" s="76"/>
      <c r="HOG33" s="76"/>
      <c r="HOW33" s="76"/>
      <c r="HPM33" s="76"/>
      <c r="HQC33" s="76"/>
      <c r="HQS33" s="76"/>
      <c r="HRI33" s="76"/>
      <c r="HRY33" s="76"/>
      <c r="HSO33" s="76"/>
      <c r="HTE33" s="76"/>
      <c r="HTU33" s="76"/>
      <c r="HUK33" s="76"/>
      <c r="HVA33" s="76"/>
      <c r="HVQ33" s="76"/>
      <c r="HWG33" s="76"/>
      <c r="HWW33" s="76"/>
      <c r="HXM33" s="76"/>
      <c r="HYC33" s="76"/>
      <c r="HYS33" s="76"/>
      <c r="HZI33" s="76"/>
      <c r="HZY33" s="76"/>
      <c r="IAO33" s="76"/>
      <c r="IBE33" s="76"/>
      <c r="IBU33" s="76"/>
      <c r="ICK33" s="76"/>
      <c r="IDA33" s="76"/>
      <c r="IDQ33" s="76"/>
      <c r="IEG33" s="76"/>
      <c r="IEW33" s="76"/>
      <c r="IFM33" s="76"/>
      <c r="IGC33" s="76"/>
      <c r="IGS33" s="76"/>
      <c r="IHI33" s="76"/>
      <c r="IHY33" s="76"/>
      <c r="IIO33" s="76"/>
      <c r="IJE33" s="76"/>
      <c r="IJU33" s="76"/>
      <c r="IKK33" s="76"/>
      <c r="ILA33" s="76"/>
      <c r="ILQ33" s="76"/>
      <c r="IMG33" s="76"/>
      <c r="IMW33" s="76"/>
      <c r="INM33" s="76"/>
      <c r="IOC33" s="76"/>
      <c r="IOS33" s="76"/>
      <c r="IPI33" s="76"/>
      <c r="IPY33" s="76"/>
      <c r="IQO33" s="76"/>
      <c r="IRE33" s="76"/>
      <c r="IRU33" s="76"/>
      <c r="ISK33" s="76"/>
      <c r="ITA33" s="76"/>
      <c r="ITQ33" s="76"/>
      <c r="IUG33" s="76"/>
      <c r="IUW33" s="76"/>
      <c r="IVM33" s="76"/>
      <c r="IWC33" s="76"/>
      <c r="IWS33" s="76"/>
      <c r="IXI33" s="76"/>
      <c r="IXY33" s="76"/>
      <c r="IYO33" s="76"/>
      <c r="IZE33" s="76"/>
      <c r="IZU33" s="76"/>
      <c r="JAK33" s="76"/>
      <c r="JBA33" s="76"/>
      <c r="JBQ33" s="76"/>
      <c r="JCG33" s="76"/>
      <c r="JCW33" s="76"/>
      <c r="JDM33" s="76"/>
      <c r="JEC33" s="76"/>
      <c r="JES33" s="76"/>
      <c r="JFI33" s="76"/>
      <c r="JFY33" s="76"/>
      <c r="JGO33" s="76"/>
      <c r="JHE33" s="76"/>
      <c r="JHU33" s="76"/>
      <c r="JIK33" s="76"/>
      <c r="JJA33" s="76"/>
      <c r="JJQ33" s="76"/>
      <c r="JKG33" s="76"/>
      <c r="JKW33" s="76"/>
      <c r="JLM33" s="76"/>
      <c r="JMC33" s="76"/>
      <c r="JMS33" s="76"/>
      <c r="JNI33" s="76"/>
      <c r="JNY33" s="76"/>
      <c r="JOO33" s="76"/>
      <c r="JPE33" s="76"/>
      <c r="JPU33" s="76"/>
      <c r="JQK33" s="76"/>
      <c r="JRA33" s="76"/>
      <c r="JRQ33" s="76"/>
      <c r="JSG33" s="76"/>
      <c r="JSW33" s="76"/>
      <c r="JTM33" s="76"/>
      <c r="JUC33" s="76"/>
      <c r="JUS33" s="76"/>
      <c r="JVI33" s="76"/>
      <c r="JVY33" s="76"/>
      <c r="JWO33" s="76"/>
      <c r="JXE33" s="76"/>
      <c r="JXU33" s="76"/>
      <c r="JYK33" s="76"/>
      <c r="JZA33" s="76"/>
      <c r="JZQ33" s="76"/>
      <c r="KAG33" s="76"/>
      <c r="KAW33" s="76"/>
      <c r="KBM33" s="76"/>
      <c r="KCC33" s="76"/>
      <c r="KCS33" s="76"/>
      <c r="KDI33" s="76"/>
      <c r="KDY33" s="76"/>
      <c r="KEO33" s="76"/>
      <c r="KFE33" s="76"/>
      <c r="KFU33" s="76"/>
      <c r="KGK33" s="76"/>
      <c r="KHA33" s="76"/>
      <c r="KHQ33" s="76"/>
      <c r="KIG33" s="76"/>
      <c r="KIW33" s="76"/>
      <c r="KJM33" s="76"/>
      <c r="KKC33" s="76"/>
      <c r="KKS33" s="76"/>
      <c r="KLI33" s="76"/>
      <c r="KLY33" s="76"/>
      <c r="KMO33" s="76"/>
      <c r="KNE33" s="76"/>
      <c r="KNU33" s="76"/>
      <c r="KOK33" s="76"/>
      <c r="KPA33" s="76"/>
      <c r="KPQ33" s="76"/>
      <c r="KQG33" s="76"/>
      <c r="KQW33" s="76"/>
      <c r="KRM33" s="76"/>
      <c r="KSC33" s="76"/>
      <c r="KSS33" s="76"/>
      <c r="KTI33" s="76"/>
      <c r="KTY33" s="76"/>
      <c r="KUO33" s="76"/>
      <c r="KVE33" s="76"/>
      <c r="KVU33" s="76"/>
      <c r="KWK33" s="76"/>
      <c r="KXA33" s="76"/>
      <c r="KXQ33" s="76"/>
      <c r="KYG33" s="76"/>
      <c r="KYW33" s="76"/>
      <c r="KZM33" s="76"/>
      <c r="LAC33" s="76"/>
      <c r="LAS33" s="76"/>
      <c r="LBI33" s="76"/>
      <c r="LBY33" s="76"/>
      <c r="LCO33" s="76"/>
      <c r="LDE33" s="76"/>
      <c r="LDU33" s="76"/>
      <c r="LEK33" s="76"/>
      <c r="LFA33" s="76"/>
      <c r="LFQ33" s="76"/>
      <c r="LGG33" s="76"/>
      <c r="LGW33" s="76"/>
      <c r="LHM33" s="76"/>
      <c r="LIC33" s="76"/>
      <c r="LIS33" s="76"/>
      <c r="LJI33" s="76"/>
      <c r="LJY33" s="76"/>
      <c r="LKO33" s="76"/>
      <c r="LLE33" s="76"/>
      <c r="LLU33" s="76"/>
      <c r="LMK33" s="76"/>
      <c r="LNA33" s="76"/>
      <c r="LNQ33" s="76"/>
      <c r="LOG33" s="76"/>
      <c r="LOW33" s="76"/>
      <c r="LPM33" s="76"/>
      <c r="LQC33" s="76"/>
      <c r="LQS33" s="76"/>
      <c r="LRI33" s="76"/>
      <c r="LRY33" s="76"/>
      <c r="LSO33" s="76"/>
      <c r="LTE33" s="76"/>
      <c r="LTU33" s="76"/>
      <c r="LUK33" s="76"/>
      <c r="LVA33" s="76"/>
      <c r="LVQ33" s="76"/>
      <c r="LWG33" s="76"/>
      <c r="LWW33" s="76"/>
      <c r="LXM33" s="76"/>
      <c r="LYC33" s="76"/>
      <c r="LYS33" s="76"/>
      <c r="LZI33" s="76"/>
      <c r="LZY33" s="76"/>
      <c r="MAO33" s="76"/>
      <c r="MBE33" s="76"/>
      <c r="MBU33" s="76"/>
      <c r="MCK33" s="76"/>
      <c r="MDA33" s="76"/>
      <c r="MDQ33" s="76"/>
      <c r="MEG33" s="76"/>
      <c r="MEW33" s="76"/>
      <c r="MFM33" s="76"/>
      <c r="MGC33" s="76"/>
      <c r="MGS33" s="76"/>
      <c r="MHI33" s="76"/>
      <c r="MHY33" s="76"/>
      <c r="MIO33" s="76"/>
      <c r="MJE33" s="76"/>
      <c r="MJU33" s="76"/>
      <c r="MKK33" s="76"/>
      <c r="MLA33" s="76"/>
      <c r="MLQ33" s="76"/>
      <c r="MMG33" s="76"/>
      <c r="MMW33" s="76"/>
      <c r="MNM33" s="76"/>
      <c r="MOC33" s="76"/>
      <c r="MOS33" s="76"/>
      <c r="MPI33" s="76"/>
      <c r="MPY33" s="76"/>
      <c r="MQO33" s="76"/>
      <c r="MRE33" s="76"/>
      <c r="MRU33" s="76"/>
      <c r="MSK33" s="76"/>
      <c r="MTA33" s="76"/>
      <c r="MTQ33" s="76"/>
      <c r="MUG33" s="76"/>
      <c r="MUW33" s="76"/>
      <c r="MVM33" s="76"/>
      <c r="MWC33" s="76"/>
      <c r="MWS33" s="76"/>
      <c r="MXI33" s="76"/>
      <c r="MXY33" s="76"/>
      <c r="MYO33" s="76"/>
      <c r="MZE33" s="76"/>
      <c r="MZU33" s="76"/>
      <c r="NAK33" s="76"/>
      <c r="NBA33" s="76"/>
      <c r="NBQ33" s="76"/>
      <c r="NCG33" s="76"/>
      <c r="NCW33" s="76"/>
      <c r="NDM33" s="76"/>
      <c r="NEC33" s="76"/>
      <c r="NES33" s="76"/>
      <c r="NFI33" s="76"/>
      <c r="NFY33" s="76"/>
      <c r="NGO33" s="76"/>
      <c r="NHE33" s="76"/>
      <c r="NHU33" s="76"/>
      <c r="NIK33" s="76"/>
      <c r="NJA33" s="76"/>
      <c r="NJQ33" s="76"/>
      <c r="NKG33" s="76"/>
      <c r="NKW33" s="76"/>
      <c r="NLM33" s="76"/>
      <c r="NMC33" s="76"/>
      <c r="NMS33" s="76"/>
      <c r="NNI33" s="76"/>
      <c r="NNY33" s="76"/>
      <c r="NOO33" s="76"/>
      <c r="NPE33" s="76"/>
      <c r="NPU33" s="76"/>
      <c r="NQK33" s="76"/>
      <c r="NRA33" s="76"/>
      <c r="NRQ33" s="76"/>
      <c r="NSG33" s="76"/>
      <c r="NSW33" s="76"/>
      <c r="NTM33" s="76"/>
      <c r="NUC33" s="76"/>
      <c r="NUS33" s="76"/>
      <c r="NVI33" s="76"/>
      <c r="NVY33" s="76"/>
      <c r="NWO33" s="76"/>
      <c r="NXE33" s="76"/>
      <c r="NXU33" s="76"/>
      <c r="NYK33" s="76"/>
      <c r="NZA33" s="76"/>
      <c r="NZQ33" s="76"/>
      <c r="OAG33" s="76"/>
      <c r="OAW33" s="76"/>
      <c r="OBM33" s="76"/>
      <c r="OCC33" s="76"/>
      <c r="OCS33" s="76"/>
      <c r="ODI33" s="76"/>
      <c r="ODY33" s="76"/>
      <c r="OEO33" s="76"/>
      <c r="OFE33" s="76"/>
      <c r="OFU33" s="76"/>
      <c r="OGK33" s="76"/>
      <c r="OHA33" s="76"/>
      <c r="OHQ33" s="76"/>
      <c r="OIG33" s="76"/>
      <c r="OIW33" s="76"/>
      <c r="OJM33" s="76"/>
      <c r="OKC33" s="76"/>
      <c r="OKS33" s="76"/>
      <c r="OLI33" s="76"/>
      <c r="OLY33" s="76"/>
      <c r="OMO33" s="76"/>
      <c r="ONE33" s="76"/>
      <c r="ONU33" s="76"/>
      <c r="OOK33" s="76"/>
      <c r="OPA33" s="76"/>
      <c r="OPQ33" s="76"/>
      <c r="OQG33" s="76"/>
      <c r="OQW33" s="76"/>
      <c r="ORM33" s="76"/>
      <c r="OSC33" s="76"/>
      <c r="OSS33" s="76"/>
      <c r="OTI33" s="76"/>
      <c r="OTY33" s="76"/>
      <c r="OUO33" s="76"/>
      <c r="OVE33" s="76"/>
      <c r="OVU33" s="76"/>
      <c r="OWK33" s="76"/>
      <c r="OXA33" s="76"/>
      <c r="OXQ33" s="76"/>
      <c r="OYG33" s="76"/>
      <c r="OYW33" s="76"/>
      <c r="OZM33" s="76"/>
      <c r="PAC33" s="76"/>
      <c r="PAS33" s="76"/>
      <c r="PBI33" s="76"/>
      <c r="PBY33" s="76"/>
      <c r="PCO33" s="76"/>
      <c r="PDE33" s="76"/>
      <c r="PDU33" s="76"/>
      <c r="PEK33" s="76"/>
      <c r="PFA33" s="76"/>
      <c r="PFQ33" s="76"/>
      <c r="PGG33" s="76"/>
      <c r="PGW33" s="76"/>
      <c r="PHM33" s="76"/>
      <c r="PIC33" s="76"/>
      <c r="PIS33" s="76"/>
      <c r="PJI33" s="76"/>
      <c r="PJY33" s="76"/>
      <c r="PKO33" s="76"/>
      <c r="PLE33" s="76"/>
      <c r="PLU33" s="76"/>
      <c r="PMK33" s="76"/>
      <c r="PNA33" s="76"/>
      <c r="PNQ33" s="76"/>
      <c r="POG33" s="76"/>
      <c r="POW33" s="76"/>
      <c r="PPM33" s="76"/>
      <c r="PQC33" s="76"/>
      <c r="PQS33" s="76"/>
      <c r="PRI33" s="76"/>
      <c r="PRY33" s="76"/>
      <c r="PSO33" s="76"/>
      <c r="PTE33" s="76"/>
      <c r="PTU33" s="76"/>
      <c r="PUK33" s="76"/>
      <c r="PVA33" s="76"/>
      <c r="PVQ33" s="76"/>
      <c r="PWG33" s="76"/>
      <c r="PWW33" s="76"/>
      <c r="PXM33" s="76"/>
      <c r="PYC33" s="76"/>
      <c r="PYS33" s="76"/>
      <c r="PZI33" s="76"/>
      <c r="PZY33" s="76"/>
      <c r="QAO33" s="76"/>
      <c r="QBE33" s="76"/>
      <c r="QBU33" s="76"/>
      <c r="QCK33" s="76"/>
      <c r="QDA33" s="76"/>
      <c r="QDQ33" s="76"/>
      <c r="QEG33" s="76"/>
      <c r="QEW33" s="76"/>
      <c r="QFM33" s="76"/>
      <c r="QGC33" s="76"/>
      <c r="QGS33" s="76"/>
      <c r="QHI33" s="76"/>
      <c r="QHY33" s="76"/>
      <c r="QIO33" s="76"/>
      <c r="QJE33" s="76"/>
      <c r="QJU33" s="76"/>
      <c r="QKK33" s="76"/>
      <c r="QLA33" s="76"/>
      <c r="QLQ33" s="76"/>
      <c r="QMG33" s="76"/>
      <c r="QMW33" s="76"/>
      <c r="QNM33" s="76"/>
      <c r="QOC33" s="76"/>
      <c r="QOS33" s="76"/>
      <c r="QPI33" s="76"/>
      <c r="QPY33" s="76"/>
      <c r="QQO33" s="76"/>
      <c r="QRE33" s="76"/>
      <c r="QRU33" s="76"/>
      <c r="QSK33" s="76"/>
      <c r="QTA33" s="76"/>
      <c r="QTQ33" s="76"/>
      <c r="QUG33" s="76"/>
      <c r="QUW33" s="76"/>
      <c r="QVM33" s="76"/>
      <c r="QWC33" s="76"/>
      <c r="QWS33" s="76"/>
      <c r="QXI33" s="76"/>
      <c r="QXY33" s="76"/>
      <c r="QYO33" s="76"/>
      <c r="QZE33" s="76"/>
      <c r="QZU33" s="76"/>
      <c r="RAK33" s="76"/>
      <c r="RBA33" s="76"/>
      <c r="RBQ33" s="76"/>
      <c r="RCG33" s="76"/>
      <c r="RCW33" s="76"/>
      <c r="RDM33" s="76"/>
      <c r="REC33" s="76"/>
      <c r="RES33" s="76"/>
      <c r="RFI33" s="76"/>
      <c r="RFY33" s="76"/>
      <c r="RGO33" s="76"/>
      <c r="RHE33" s="76"/>
      <c r="RHU33" s="76"/>
      <c r="RIK33" s="76"/>
      <c r="RJA33" s="76"/>
      <c r="RJQ33" s="76"/>
      <c r="RKG33" s="76"/>
      <c r="RKW33" s="76"/>
      <c r="RLM33" s="76"/>
      <c r="RMC33" s="76"/>
      <c r="RMS33" s="76"/>
      <c r="RNI33" s="76"/>
      <c r="RNY33" s="76"/>
      <c r="ROO33" s="76"/>
      <c r="RPE33" s="76"/>
      <c r="RPU33" s="76"/>
      <c r="RQK33" s="76"/>
      <c r="RRA33" s="76"/>
      <c r="RRQ33" s="76"/>
      <c r="RSG33" s="76"/>
      <c r="RSW33" s="76"/>
      <c r="RTM33" s="76"/>
      <c r="RUC33" s="76"/>
      <c r="RUS33" s="76"/>
      <c r="RVI33" s="76"/>
      <c r="RVY33" s="76"/>
      <c r="RWO33" s="76"/>
      <c r="RXE33" s="76"/>
      <c r="RXU33" s="76"/>
      <c r="RYK33" s="76"/>
      <c r="RZA33" s="76"/>
      <c r="RZQ33" s="76"/>
      <c r="SAG33" s="76"/>
      <c r="SAW33" s="76"/>
      <c r="SBM33" s="76"/>
      <c r="SCC33" s="76"/>
      <c r="SCS33" s="76"/>
      <c r="SDI33" s="76"/>
      <c r="SDY33" s="76"/>
      <c r="SEO33" s="76"/>
      <c r="SFE33" s="76"/>
      <c r="SFU33" s="76"/>
      <c r="SGK33" s="76"/>
      <c r="SHA33" s="76"/>
      <c r="SHQ33" s="76"/>
      <c r="SIG33" s="76"/>
      <c r="SIW33" s="76"/>
      <c r="SJM33" s="76"/>
      <c r="SKC33" s="76"/>
      <c r="SKS33" s="76"/>
      <c r="SLI33" s="76"/>
      <c r="SLY33" s="76"/>
      <c r="SMO33" s="76"/>
      <c r="SNE33" s="76"/>
      <c r="SNU33" s="76"/>
      <c r="SOK33" s="76"/>
      <c r="SPA33" s="76"/>
      <c r="SPQ33" s="76"/>
      <c r="SQG33" s="76"/>
      <c r="SQW33" s="76"/>
      <c r="SRM33" s="76"/>
      <c r="SSC33" s="76"/>
      <c r="SSS33" s="76"/>
      <c r="STI33" s="76"/>
      <c r="STY33" s="76"/>
      <c r="SUO33" s="76"/>
      <c r="SVE33" s="76"/>
      <c r="SVU33" s="76"/>
      <c r="SWK33" s="76"/>
      <c r="SXA33" s="76"/>
      <c r="SXQ33" s="76"/>
      <c r="SYG33" s="76"/>
      <c r="SYW33" s="76"/>
      <c r="SZM33" s="76"/>
      <c r="TAC33" s="76"/>
      <c r="TAS33" s="76"/>
      <c r="TBI33" s="76"/>
      <c r="TBY33" s="76"/>
      <c r="TCO33" s="76"/>
      <c r="TDE33" s="76"/>
      <c r="TDU33" s="76"/>
      <c r="TEK33" s="76"/>
      <c r="TFA33" s="76"/>
      <c r="TFQ33" s="76"/>
      <c r="TGG33" s="76"/>
      <c r="TGW33" s="76"/>
      <c r="THM33" s="76"/>
      <c r="TIC33" s="76"/>
      <c r="TIS33" s="76"/>
      <c r="TJI33" s="76"/>
      <c r="TJY33" s="76"/>
      <c r="TKO33" s="76"/>
      <c r="TLE33" s="76"/>
      <c r="TLU33" s="76"/>
      <c r="TMK33" s="76"/>
      <c r="TNA33" s="76"/>
      <c r="TNQ33" s="76"/>
      <c r="TOG33" s="76"/>
      <c r="TOW33" s="76"/>
      <c r="TPM33" s="76"/>
      <c r="TQC33" s="76"/>
      <c r="TQS33" s="76"/>
      <c r="TRI33" s="76"/>
      <c r="TRY33" s="76"/>
      <c r="TSO33" s="76"/>
      <c r="TTE33" s="76"/>
      <c r="TTU33" s="76"/>
      <c r="TUK33" s="76"/>
      <c r="TVA33" s="76"/>
      <c r="TVQ33" s="76"/>
      <c r="TWG33" s="76"/>
      <c r="TWW33" s="76"/>
      <c r="TXM33" s="76"/>
      <c r="TYC33" s="76"/>
      <c r="TYS33" s="76"/>
      <c r="TZI33" s="76"/>
      <c r="TZY33" s="76"/>
      <c r="UAO33" s="76"/>
      <c r="UBE33" s="76"/>
      <c r="UBU33" s="76"/>
      <c r="UCK33" s="76"/>
      <c r="UDA33" s="76"/>
      <c r="UDQ33" s="76"/>
      <c r="UEG33" s="76"/>
      <c r="UEW33" s="76"/>
      <c r="UFM33" s="76"/>
      <c r="UGC33" s="76"/>
      <c r="UGS33" s="76"/>
      <c r="UHI33" s="76"/>
      <c r="UHY33" s="76"/>
      <c r="UIO33" s="76"/>
      <c r="UJE33" s="76"/>
      <c r="UJU33" s="76"/>
      <c r="UKK33" s="76"/>
      <c r="ULA33" s="76"/>
      <c r="ULQ33" s="76"/>
      <c r="UMG33" s="76"/>
      <c r="UMW33" s="76"/>
      <c r="UNM33" s="76"/>
      <c r="UOC33" s="76"/>
      <c r="UOS33" s="76"/>
      <c r="UPI33" s="76"/>
      <c r="UPY33" s="76"/>
      <c r="UQO33" s="76"/>
      <c r="URE33" s="76"/>
      <c r="URU33" s="76"/>
      <c r="USK33" s="76"/>
      <c r="UTA33" s="76"/>
      <c r="UTQ33" s="76"/>
      <c r="UUG33" s="76"/>
      <c r="UUW33" s="76"/>
      <c r="UVM33" s="76"/>
      <c r="UWC33" s="76"/>
      <c r="UWS33" s="76"/>
      <c r="UXI33" s="76"/>
      <c r="UXY33" s="76"/>
      <c r="UYO33" s="76"/>
      <c r="UZE33" s="76"/>
      <c r="UZU33" s="76"/>
      <c r="VAK33" s="76"/>
      <c r="VBA33" s="76"/>
      <c r="VBQ33" s="76"/>
      <c r="VCG33" s="76"/>
      <c r="VCW33" s="76"/>
      <c r="VDM33" s="76"/>
      <c r="VEC33" s="76"/>
      <c r="VES33" s="76"/>
      <c r="VFI33" s="76"/>
      <c r="VFY33" s="76"/>
      <c r="VGO33" s="76"/>
      <c r="VHE33" s="76"/>
      <c r="VHU33" s="76"/>
      <c r="VIK33" s="76"/>
      <c r="VJA33" s="76"/>
      <c r="VJQ33" s="76"/>
      <c r="VKG33" s="76"/>
      <c r="VKW33" s="76"/>
      <c r="VLM33" s="76"/>
      <c r="VMC33" s="76"/>
      <c r="VMS33" s="76"/>
      <c r="VNI33" s="76"/>
      <c r="VNY33" s="76"/>
      <c r="VOO33" s="76"/>
      <c r="VPE33" s="76"/>
      <c r="VPU33" s="76"/>
      <c r="VQK33" s="76"/>
      <c r="VRA33" s="76"/>
      <c r="VRQ33" s="76"/>
      <c r="VSG33" s="76"/>
      <c r="VSW33" s="76"/>
      <c r="VTM33" s="76"/>
      <c r="VUC33" s="76"/>
      <c r="VUS33" s="76"/>
      <c r="VVI33" s="76"/>
      <c r="VVY33" s="76"/>
      <c r="VWO33" s="76"/>
      <c r="VXE33" s="76"/>
      <c r="VXU33" s="76"/>
      <c r="VYK33" s="76"/>
      <c r="VZA33" s="76"/>
      <c r="VZQ33" s="76"/>
      <c r="WAG33" s="76"/>
      <c r="WAW33" s="76"/>
      <c r="WBM33" s="76"/>
      <c r="WCC33" s="76"/>
      <c r="WCS33" s="76"/>
      <c r="WDI33" s="76"/>
      <c r="WDY33" s="76"/>
      <c r="WEO33" s="76"/>
      <c r="WFE33" s="76"/>
      <c r="WFU33" s="76"/>
      <c r="WGK33" s="76"/>
      <c r="WHA33" s="76"/>
      <c r="WHQ33" s="76"/>
      <c r="WIG33" s="76"/>
      <c r="WIW33" s="76"/>
      <c r="WJM33" s="76"/>
      <c r="WKC33" s="76"/>
      <c r="WKS33" s="76"/>
      <c r="WLI33" s="76"/>
      <c r="WLY33" s="76"/>
      <c r="WMO33" s="76"/>
      <c r="WNE33" s="76"/>
      <c r="WNU33" s="76"/>
      <c r="WOK33" s="76"/>
      <c r="WPA33" s="76"/>
      <c r="WPQ33" s="76"/>
      <c r="WQG33" s="76"/>
      <c r="WQW33" s="76"/>
      <c r="WRM33" s="76"/>
      <c r="WSC33" s="76"/>
      <c r="WSS33" s="76"/>
      <c r="WTI33" s="76"/>
      <c r="WTY33" s="76"/>
      <c r="WUO33" s="76"/>
      <c r="WVE33" s="76"/>
      <c r="WVU33" s="76"/>
      <c r="WWK33" s="76"/>
      <c r="WXA33" s="76"/>
      <c r="WXQ33" s="76"/>
      <c r="WYG33" s="76"/>
      <c r="WYW33" s="76"/>
      <c r="WZM33" s="76"/>
      <c r="XAC33" s="76"/>
      <c r="XAS33" s="76"/>
      <c r="XBI33" s="76"/>
      <c r="XBY33" s="76"/>
      <c r="XCO33" s="76"/>
      <c r="XDE33" s="76"/>
    </row>
    <row r="34" spans="1:16348" s="1" customFormat="1">
      <c r="A34" s="77" t="s">
        <v>11</v>
      </c>
      <c r="B34" s="74">
        <f>DEN!$E32*ONSV_2019!AA33</f>
        <v>3499</v>
      </c>
      <c r="C34" s="74">
        <f>DEN!$E67*ONSV_2020!AA33</f>
        <v>3788</v>
      </c>
      <c r="D34" s="74">
        <f>DEN!$E102*ONSV_2021!AA33</f>
        <v>3958</v>
      </c>
      <c r="E34" s="74">
        <f>DEN!$E137*ONSV_2022!AA33</f>
        <v>4150</v>
      </c>
      <c r="F34" s="80"/>
    </row>
    <row r="35" spans="1:16348" s="1" customFormat="1">
      <c r="A35" s="77" t="s">
        <v>20</v>
      </c>
      <c r="B35" s="74">
        <f>DEN!$E33*ONSV_2019!AA34</f>
        <v>31511</v>
      </c>
      <c r="C35" s="74">
        <f>DEN!$E68*ONSV_2020!AA34</f>
        <v>33580</v>
      </c>
      <c r="D35" s="74">
        <f>DEN!$E103*ONSV_2021!AA34</f>
        <v>36095</v>
      </c>
      <c r="E35" s="74">
        <f>DEN!$E138*ONSV_2022!AA34</f>
        <v>39055</v>
      </c>
      <c r="F35" s="80"/>
    </row>
    <row r="36" spans="1:16348" s="1" customFormat="1">
      <c r="A36" s="77" t="s">
        <v>24</v>
      </c>
      <c r="B36" s="74">
        <f>DEN!$E34*ONSV_2019!AA35</f>
        <v>35959</v>
      </c>
      <c r="C36" s="74">
        <f>DEN!$E69*ONSV_2020!AA35</f>
        <v>39432</v>
      </c>
      <c r="D36" s="74">
        <f>DEN!$E104*ONSV_2021!AA35</f>
        <v>42772</v>
      </c>
      <c r="E36" s="74">
        <f>DEN!$E139*ONSV_2022!AA35</f>
        <v>47039</v>
      </c>
      <c r="F36" s="80"/>
    </row>
    <row r="37" spans="1:16348" s="1" customFormat="1">
      <c r="A37" s="77" t="s">
        <v>25</v>
      </c>
      <c r="B37" s="74">
        <f>DEN!$E35*ONSV_2019!AA36</f>
        <v>18059</v>
      </c>
      <c r="C37" s="74">
        <f>DEN!$E70*ONSV_2020!AA36</f>
        <v>19330</v>
      </c>
      <c r="D37" s="74">
        <f>DEN!$E105*ONSV_2021!AA36</f>
        <v>21111</v>
      </c>
      <c r="E37" s="74">
        <f>DEN!$E140*ONSV_2022!AA36</f>
        <v>22805</v>
      </c>
      <c r="F37" s="80"/>
      <c r="CI37" s="124"/>
      <c r="CJ37" s="124"/>
      <c r="CK37" s="82"/>
      <c r="CL37" s="80"/>
      <c r="CM37" s="80"/>
      <c r="CN37" s="82"/>
      <c r="CO37" s="77"/>
      <c r="CP37" s="124"/>
      <c r="CQ37" s="124"/>
      <c r="CR37" s="82"/>
      <c r="CS37" s="124"/>
      <c r="CT37" s="124"/>
      <c r="CU37" s="82"/>
      <c r="CV37" s="124"/>
      <c r="CW37" s="124"/>
      <c r="CX37" s="82"/>
      <c r="CY37" s="124"/>
      <c r="CZ37" s="124"/>
      <c r="DA37" s="82"/>
      <c r="DB37" s="80"/>
      <c r="DC37" s="80"/>
      <c r="DD37" s="82"/>
      <c r="DE37" s="77"/>
      <c r="DF37" s="124"/>
      <c r="DG37" s="124"/>
      <c r="DH37" s="82"/>
      <c r="DI37" s="124"/>
      <c r="DJ37" s="124"/>
      <c r="DK37" s="82"/>
      <c r="DL37" s="124"/>
      <c r="DM37" s="124"/>
      <c r="DN37" s="82"/>
      <c r="DO37" s="124"/>
      <c r="DP37" s="124"/>
      <c r="DQ37" s="82"/>
      <c r="DR37" s="80"/>
      <c r="DS37" s="80"/>
      <c r="DT37" s="82"/>
      <c r="DU37" s="77"/>
      <c r="DV37" s="124"/>
      <c r="DW37" s="124"/>
      <c r="DX37" s="82"/>
      <c r="DY37" s="124"/>
      <c r="DZ37" s="124"/>
      <c r="EA37" s="82"/>
      <c r="EB37" s="124"/>
      <c r="EC37" s="124"/>
      <c r="ED37" s="82"/>
      <c r="EE37" s="124"/>
      <c r="EF37" s="124"/>
      <c r="EG37" s="82"/>
      <c r="EH37" s="80"/>
      <c r="EI37" s="80"/>
      <c r="EJ37" s="82"/>
      <c r="EK37" s="77"/>
      <c r="EL37" s="124"/>
      <c r="EM37" s="124"/>
      <c r="EN37" s="82"/>
      <c r="EO37" s="124"/>
      <c r="EP37" s="124"/>
      <c r="EQ37" s="82"/>
      <c r="ER37" s="124"/>
      <c r="ES37" s="124"/>
      <c r="ET37" s="82"/>
      <c r="EU37" s="124"/>
      <c r="EV37" s="124"/>
      <c r="EW37" s="82"/>
      <c r="EX37" s="80"/>
      <c r="EY37" s="80"/>
      <c r="EZ37" s="85"/>
      <c r="FA37" s="77"/>
      <c r="FB37" s="74"/>
      <c r="FC37" s="74"/>
      <c r="FD37" s="85"/>
      <c r="FE37" s="74"/>
      <c r="FF37" s="74"/>
      <c r="FG37" s="85"/>
      <c r="FH37" s="74"/>
      <c r="FI37" s="74"/>
      <c r="FJ37" s="85"/>
      <c r="FK37" s="74"/>
      <c r="FL37" s="74"/>
      <c r="FM37" s="85"/>
      <c r="FN37" s="80"/>
      <c r="FO37" s="80"/>
      <c r="FP37" s="85"/>
      <c r="FQ37" s="77"/>
      <c r="FR37" s="74"/>
      <c r="FS37" s="74"/>
      <c r="FT37" s="85"/>
      <c r="FU37" s="74"/>
      <c r="FV37" s="74"/>
      <c r="FW37" s="85"/>
      <c r="FX37" s="74"/>
      <c r="FY37" s="74"/>
      <c r="FZ37" s="85"/>
      <c r="GA37" s="74"/>
      <c r="GB37" s="74"/>
      <c r="GC37" s="85"/>
      <c r="GD37" s="80"/>
      <c r="GE37" s="80"/>
      <c r="GF37" s="85"/>
      <c r="GG37" s="77"/>
      <c r="GH37" s="74"/>
      <c r="GI37" s="74"/>
      <c r="GJ37" s="85"/>
      <c r="GK37" s="74"/>
      <c r="GL37" s="74"/>
      <c r="GM37" s="85"/>
      <c r="GN37" s="74"/>
      <c r="GO37" s="74"/>
      <c r="GP37" s="85"/>
      <c r="GQ37" s="74"/>
      <c r="GR37" s="74"/>
      <c r="GS37" s="85"/>
      <c r="GT37" s="80"/>
      <c r="GU37" s="80"/>
      <c r="GV37" s="85"/>
      <c r="GW37" s="77"/>
      <c r="GX37" s="74"/>
      <c r="GY37" s="74"/>
      <c r="GZ37" s="85"/>
      <c r="HA37" s="74"/>
      <c r="HB37" s="74"/>
      <c r="HC37" s="85"/>
      <c r="HD37" s="74"/>
      <c r="HE37" s="74"/>
      <c r="HF37" s="85"/>
      <c r="HG37" s="74"/>
      <c r="HH37" s="74"/>
      <c r="HI37" s="85"/>
      <c r="HJ37" s="80"/>
      <c r="HK37" s="80"/>
      <c r="HL37" s="85"/>
      <c r="HM37" s="77"/>
      <c r="HN37" s="74"/>
      <c r="HO37" s="74"/>
      <c r="HP37" s="85"/>
      <c r="HQ37" s="74"/>
      <c r="HR37" s="74"/>
      <c r="HS37" s="85"/>
      <c r="HT37" s="74"/>
      <c r="HU37" s="74"/>
      <c r="HV37" s="85"/>
      <c r="HW37" s="74"/>
      <c r="HX37" s="74"/>
      <c r="HY37" s="85"/>
      <c r="HZ37" s="80"/>
      <c r="IA37" s="80"/>
      <c r="IB37" s="85"/>
      <c r="IC37" s="77"/>
      <c r="ID37" s="74"/>
      <c r="IE37" s="74"/>
      <c r="IF37" s="85"/>
      <c r="IG37" s="74"/>
      <c r="IH37" s="74"/>
      <c r="II37" s="85"/>
      <c r="IJ37" s="74"/>
      <c r="IK37" s="74"/>
      <c r="IL37" s="85"/>
      <c r="IM37" s="74"/>
      <c r="IN37" s="74"/>
      <c r="IO37" s="85"/>
      <c r="IP37" s="80"/>
      <c r="IQ37" s="80"/>
      <c r="IR37" s="85"/>
      <c r="IS37" s="77"/>
      <c r="IT37" s="74"/>
      <c r="IU37" s="74"/>
      <c r="IV37" s="85"/>
      <c r="IW37" s="74"/>
      <c r="IX37" s="74"/>
      <c r="IY37" s="85"/>
      <c r="IZ37" s="74"/>
      <c r="JA37" s="74"/>
      <c r="JB37" s="85"/>
      <c r="JC37" s="74"/>
      <c r="JD37" s="74"/>
      <c r="JE37" s="85"/>
      <c r="JF37" s="80"/>
      <c r="JG37" s="80"/>
      <c r="JH37" s="85"/>
      <c r="JI37" s="77"/>
      <c r="JJ37" s="74"/>
      <c r="JK37" s="74"/>
      <c r="JL37" s="85"/>
      <c r="JM37" s="74"/>
      <c r="JN37" s="74"/>
      <c r="JO37" s="85"/>
      <c r="JP37" s="74"/>
      <c r="JQ37" s="74"/>
      <c r="JR37" s="85"/>
      <c r="JS37" s="74"/>
      <c r="JT37" s="74"/>
      <c r="JU37" s="85"/>
      <c r="JV37" s="80"/>
      <c r="JW37" s="80"/>
      <c r="JX37" s="85"/>
      <c r="JY37" s="77"/>
      <c r="JZ37" s="74"/>
      <c r="KA37" s="74"/>
      <c r="KB37" s="85"/>
      <c r="KC37" s="74"/>
      <c r="KD37" s="74"/>
      <c r="KE37" s="85"/>
      <c r="KF37" s="74"/>
      <c r="KG37" s="74"/>
      <c r="KH37" s="85"/>
      <c r="KI37" s="74"/>
      <c r="KJ37" s="74"/>
      <c r="KK37" s="85"/>
      <c r="KL37" s="80"/>
      <c r="KM37" s="80"/>
      <c r="KN37" s="85"/>
      <c r="KO37" s="77"/>
      <c r="KP37" s="74"/>
      <c r="KQ37" s="74"/>
      <c r="KR37" s="85"/>
      <c r="KS37" s="74"/>
      <c r="KT37" s="74"/>
      <c r="KU37" s="85"/>
      <c r="KV37" s="74"/>
      <c r="KW37" s="74"/>
      <c r="KX37" s="85"/>
      <c r="KY37" s="74"/>
      <c r="KZ37" s="74"/>
      <c r="LA37" s="85"/>
      <c r="LB37" s="80"/>
      <c r="LC37" s="80"/>
      <c r="LD37" s="85"/>
      <c r="LE37" s="77"/>
      <c r="LF37" s="74"/>
      <c r="LG37" s="74"/>
      <c r="LH37" s="85"/>
      <c r="LI37" s="74"/>
      <c r="LJ37" s="74"/>
      <c r="LK37" s="85"/>
      <c r="LL37" s="74"/>
      <c r="LM37" s="74"/>
      <c r="LN37" s="85"/>
      <c r="LO37" s="74"/>
      <c r="LP37" s="74"/>
      <c r="LQ37" s="85"/>
      <c r="LR37" s="80"/>
      <c r="LS37" s="80"/>
      <c r="LT37" s="85"/>
      <c r="LU37" s="77"/>
      <c r="LV37" s="74"/>
      <c r="LW37" s="74"/>
      <c r="LX37" s="85"/>
      <c r="LY37" s="74"/>
      <c r="LZ37" s="74"/>
      <c r="MA37" s="85"/>
      <c r="MB37" s="74"/>
      <c r="MC37" s="74"/>
      <c r="MD37" s="85"/>
      <c r="ME37" s="74"/>
      <c r="MF37" s="74"/>
      <c r="MG37" s="85"/>
      <c r="MH37" s="80"/>
      <c r="MI37" s="80"/>
      <c r="MJ37" s="85"/>
      <c r="MK37" s="77"/>
      <c r="ML37" s="74"/>
      <c r="MM37" s="74"/>
      <c r="MN37" s="85"/>
      <c r="MO37" s="74"/>
      <c r="MP37" s="74"/>
      <c r="MQ37" s="85"/>
      <c r="MR37" s="74"/>
      <c r="MS37" s="74"/>
      <c r="MT37" s="85"/>
      <c r="MU37" s="74"/>
      <c r="MV37" s="74"/>
      <c r="MW37" s="85"/>
      <c r="MX37" s="80"/>
      <c r="MY37" s="80"/>
      <c r="MZ37" s="85"/>
      <c r="NA37" s="77"/>
      <c r="NB37" s="74"/>
      <c r="NC37" s="74"/>
      <c r="ND37" s="85"/>
      <c r="NE37" s="74"/>
      <c r="NF37" s="74"/>
      <c r="NG37" s="85"/>
      <c r="NH37" s="74"/>
      <c r="NI37" s="74"/>
      <c r="NJ37" s="85"/>
      <c r="NK37" s="74"/>
      <c r="NL37" s="74"/>
      <c r="NM37" s="85"/>
      <c r="NN37" s="80"/>
      <c r="NO37" s="80"/>
      <c r="NP37" s="85"/>
      <c r="NQ37" s="77"/>
      <c r="NR37" s="74"/>
      <c r="NS37" s="74"/>
      <c r="NT37" s="85"/>
      <c r="NU37" s="74"/>
      <c r="NV37" s="74"/>
      <c r="NW37" s="85"/>
      <c r="NX37" s="74"/>
      <c r="NY37" s="74"/>
      <c r="NZ37" s="85"/>
      <c r="OA37" s="74"/>
      <c r="OB37" s="74"/>
      <c r="OC37" s="85"/>
      <c r="OD37" s="80"/>
      <c r="OE37" s="80"/>
      <c r="OF37" s="85"/>
      <c r="OG37" s="77"/>
      <c r="OH37" s="74"/>
      <c r="OI37" s="74"/>
      <c r="OJ37" s="85"/>
      <c r="OK37" s="74"/>
      <c r="OL37" s="74"/>
      <c r="OM37" s="85"/>
      <c r="ON37" s="74"/>
      <c r="OO37" s="74"/>
      <c r="OP37" s="85"/>
      <c r="OQ37" s="74"/>
      <c r="OR37" s="74"/>
      <c r="OS37" s="85"/>
      <c r="OT37" s="80"/>
      <c r="OU37" s="80"/>
      <c r="OV37" s="85"/>
      <c r="OW37" s="77"/>
      <c r="OX37" s="74"/>
      <c r="OY37" s="74"/>
      <c r="OZ37" s="85"/>
      <c r="PA37" s="74"/>
      <c r="PB37" s="74"/>
      <c r="PC37" s="85"/>
      <c r="PD37" s="74"/>
      <c r="PE37" s="74"/>
      <c r="PF37" s="85"/>
      <c r="PG37" s="74"/>
      <c r="PH37" s="74"/>
      <c r="PI37" s="85"/>
      <c r="PJ37" s="80"/>
      <c r="PK37" s="80"/>
      <c r="PL37" s="85"/>
      <c r="PM37" s="77"/>
      <c r="PN37" s="74"/>
      <c r="PO37" s="74"/>
      <c r="PP37" s="85"/>
      <c r="PQ37" s="74"/>
      <c r="PR37" s="74"/>
      <c r="PS37" s="85"/>
      <c r="PT37" s="74"/>
      <c r="PU37" s="74"/>
      <c r="PV37" s="85"/>
      <c r="PW37" s="74"/>
      <c r="PX37" s="74"/>
      <c r="PY37" s="85"/>
      <c r="PZ37" s="80"/>
      <c r="QA37" s="80"/>
      <c r="QB37" s="85"/>
      <c r="QC37" s="77"/>
      <c r="QD37" s="74"/>
      <c r="QE37" s="74"/>
      <c r="QF37" s="85"/>
      <c r="QG37" s="74"/>
      <c r="QH37" s="74"/>
      <c r="QI37" s="85"/>
      <c r="QJ37" s="74"/>
      <c r="QK37" s="74"/>
      <c r="QL37" s="85"/>
      <c r="QM37" s="74"/>
      <c r="QN37" s="74"/>
      <c r="QO37" s="85"/>
      <c r="QP37" s="80"/>
      <c r="QQ37" s="80"/>
      <c r="QR37" s="85"/>
      <c r="QS37" s="77"/>
      <c r="QT37" s="74"/>
      <c r="QU37" s="74"/>
      <c r="QV37" s="85"/>
      <c r="QW37" s="74"/>
      <c r="QX37" s="74"/>
      <c r="QY37" s="85"/>
      <c r="QZ37" s="74"/>
      <c r="RA37" s="74"/>
      <c r="RB37" s="85"/>
      <c r="RC37" s="74"/>
      <c r="RD37" s="74"/>
      <c r="RE37" s="85"/>
      <c r="RF37" s="80"/>
      <c r="RG37" s="80"/>
      <c r="RH37" s="85"/>
      <c r="RI37" s="77"/>
      <c r="RJ37" s="74"/>
      <c r="RK37" s="74"/>
      <c r="RL37" s="85"/>
      <c r="RM37" s="74"/>
      <c r="RN37" s="74"/>
      <c r="RO37" s="85"/>
      <c r="RP37" s="74"/>
      <c r="RQ37" s="74"/>
      <c r="RR37" s="85"/>
      <c r="RS37" s="74"/>
      <c r="RT37" s="74"/>
      <c r="RU37" s="85"/>
      <c r="RV37" s="80"/>
      <c r="RW37" s="80"/>
      <c r="RX37" s="85"/>
      <c r="RY37" s="77"/>
      <c r="RZ37" s="74"/>
      <c r="SA37" s="74"/>
      <c r="SB37" s="85"/>
      <c r="SC37" s="74"/>
      <c r="SD37" s="74"/>
      <c r="SE37" s="85"/>
      <c r="SF37" s="74"/>
      <c r="SG37" s="74"/>
      <c r="SH37" s="85"/>
      <c r="SI37" s="74"/>
      <c r="SJ37" s="74"/>
      <c r="SK37" s="85"/>
      <c r="SL37" s="80"/>
      <c r="SM37" s="80"/>
      <c r="SN37" s="85"/>
      <c r="SO37" s="77"/>
      <c r="SP37" s="74"/>
      <c r="SQ37" s="74"/>
      <c r="SR37" s="85"/>
      <c r="SS37" s="74"/>
      <c r="ST37" s="74"/>
      <c r="SU37" s="85"/>
      <c r="SV37" s="74"/>
      <c r="SW37" s="74"/>
      <c r="SX37" s="85"/>
      <c r="SY37" s="74"/>
      <c r="SZ37" s="74"/>
      <c r="TA37" s="85"/>
      <c r="TB37" s="80"/>
      <c r="TC37" s="80"/>
      <c r="TD37" s="85"/>
      <c r="TE37" s="77"/>
      <c r="TF37" s="74"/>
      <c r="TG37" s="74"/>
      <c r="TH37" s="85"/>
      <c r="TI37" s="74"/>
      <c r="TJ37" s="74"/>
      <c r="TK37" s="85"/>
      <c r="TL37" s="74"/>
      <c r="TM37" s="74"/>
      <c r="TN37" s="85"/>
      <c r="TO37" s="74"/>
      <c r="TP37" s="74"/>
      <c r="TQ37" s="85"/>
      <c r="TR37" s="80"/>
      <c r="TS37" s="80"/>
      <c r="TT37" s="85"/>
      <c r="TU37" s="77"/>
      <c r="TV37" s="74"/>
      <c r="TW37" s="74"/>
      <c r="TX37" s="85"/>
      <c r="TY37" s="74"/>
      <c r="TZ37" s="74"/>
      <c r="UA37" s="85"/>
      <c r="UB37" s="74"/>
      <c r="UC37" s="74"/>
      <c r="UD37" s="85"/>
      <c r="UE37" s="74"/>
      <c r="UF37" s="74"/>
      <c r="UG37" s="85"/>
      <c r="UH37" s="80"/>
      <c r="UI37" s="80"/>
      <c r="UJ37" s="85"/>
      <c r="UK37" s="77"/>
      <c r="UL37" s="74"/>
      <c r="UM37" s="74"/>
      <c r="UN37" s="85"/>
      <c r="UO37" s="74"/>
      <c r="UP37" s="74"/>
      <c r="UQ37" s="85"/>
      <c r="UR37" s="74"/>
      <c r="US37" s="74"/>
      <c r="UT37" s="85"/>
      <c r="UU37" s="74"/>
      <c r="UV37" s="74"/>
      <c r="UW37" s="85"/>
      <c r="UX37" s="80"/>
      <c r="UY37" s="80"/>
      <c r="UZ37" s="85"/>
      <c r="VA37" s="77"/>
      <c r="VB37" s="74"/>
      <c r="VC37" s="74"/>
      <c r="VD37" s="85"/>
      <c r="VE37" s="74"/>
      <c r="VF37" s="74"/>
      <c r="VG37" s="85"/>
      <c r="VH37" s="74"/>
      <c r="VI37" s="74"/>
      <c r="VJ37" s="85"/>
      <c r="VK37" s="74"/>
      <c r="VL37" s="74"/>
      <c r="VM37" s="85"/>
      <c r="VN37" s="80"/>
      <c r="VO37" s="80"/>
      <c r="VP37" s="85"/>
      <c r="VQ37" s="77"/>
      <c r="VR37" s="74"/>
      <c r="VS37" s="74"/>
      <c r="VT37" s="85"/>
      <c r="VU37" s="74"/>
      <c r="VV37" s="74"/>
      <c r="VW37" s="85"/>
      <c r="VX37" s="74"/>
      <c r="VY37" s="74"/>
      <c r="VZ37" s="85"/>
      <c r="WA37" s="74"/>
      <c r="WB37" s="74"/>
      <c r="WC37" s="85"/>
      <c r="WD37" s="80"/>
      <c r="WE37" s="80"/>
      <c r="WF37" s="85"/>
      <c r="WG37" s="77"/>
      <c r="WH37" s="74"/>
      <c r="WI37" s="74"/>
      <c r="WJ37" s="85"/>
      <c r="WK37" s="74"/>
      <c r="WL37" s="74"/>
      <c r="WM37" s="85"/>
      <c r="WN37" s="74"/>
      <c r="WO37" s="74"/>
      <c r="WP37" s="85"/>
      <c r="WQ37" s="74"/>
      <c r="WR37" s="74"/>
      <c r="WS37" s="85"/>
      <c r="WT37" s="80"/>
      <c r="WU37" s="80"/>
      <c r="WV37" s="85"/>
      <c r="WW37" s="77"/>
      <c r="WX37" s="74"/>
      <c r="WY37" s="74"/>
      <c r="WZ37" s="85"/>
      <c r="XA37" s="74"/>
      <c r="XB37" s="74"/>
      <c r="XC37" s="85"/>
      <c r="XD37" s="74"/>
      <c r="XE37" s="74"/>
      <c r="XF37" s="85"/>
      <c r="XG37" s="74"/>
      <c r="XH37" s="74"/>
      <c r="XI37" s="85"/>
      <c r="XJ37" s="80"/>
      <c r="XK37" s="80"/>
      <c r="XL37" s="85"/>
      <c r="XM37" s="77"/>
      <c r="XN37" s="74"/>
      <c r="XO37" s="74"/>
      <c r="XP37" s="85"/>
      <c r="XQ37" s="74"/>
      <c r="XR37" s="74"/>
      <c r="XS37" s="85"/>
      <c r="XT37" s="74"/>
      <c r="XU37" s="74"/>
      <c r="XV37" s="85"/>
      <c r="XW37" s="74"/>
      <c r="XX37" s="74"/>
      <c r="XY37" s="85"/>
      <c r="XZ37" s="80"/>
      <c r="YA37" s="80"/>
      <c r="YB37" s="85"/>
      <c r="YC37" s="77"/>
      <c r="YD37" s="74"/>
      <c r="YE37" s="74"/>
      <c r="YF37" s="85"/>
      <c r="YG37" s="74"/>
      <c r="YH37" s="74"/>
      <c r="YI37" s="85"/>
      <c r="YJ37" s="74"/>
      <c r="YK37" s="74"/>
      <c r="YL37" s="85"/>
      <c r="YM37" s="74"/>
      <c r="YN37" s="74"/>
      <c r="YO37" s="85"/>
      <c r="YP37" s="80"/>
      <c r="YQ37" s="80"/>
      <c r="YR37" s="85"/>
      <c r="YS37" s="77"/>
      <c r="YT37" s="74"/>
      <c r="YU37" s="74"/>
      <c r="YV37" s="85"/>
      <c r="YW37" s="74"/>
      <c r="YX37" s="74"/>
      <c r="YY37" s="85"/>
      <c r="YZ37" s="74"/>
      <c r="ZA37" s="74"/>
      <c r="ZB37" s="85"/>
      <c r="ZC37" s="74"/>
      <c r="ZD37" s="74"/>
      <c r="ZE37" s="85"/>
      <c r="ZF37" s="80"/>
      <c r="ZG37" s="80"/>
      <c r="ZH37" s="85"/>
      <c r="ZI37" s="77"/>
      <c r="ZJ37" s="74"/>
      <c r="ZK37" s="74"/>
      <c r="ZL37" s="85"/>
      <c r="ZM37" s="74"/>
      <c r="ZN37" s="74"/>
      <c r="ZO37" s="85"/>
      <c r="ZP37" s="74"/>
      <c r="ZQ37" s="74"/>
      <c r="ZR37" s="85"/>
      <c r="ZS37" s="74"/>
      <c r="ZT37" s="74"/>
      <c r="ZU37" s="85"/>
      <c r="ZV37" s="80"/>
      <c r="ZW37" s="80"/>
      <c r="ZX37" s="85"/>
      <c r="ZY37" s="77"/>
      <c r="ZZ37" s="74"/>
      <c r="AAA37" s="74"/>
      <c r="AAB37" s="85"/>
      <c r="AAC37" s="74"/>
      <c r="AAD37" s="74"/>
      <c r="AAE37" s="85"/>
      <c r="AAF37" s="74"/>
      <c r="AAG37" s="74"/>
      <c r="AAH37" s="85"/>
      <c r="AAI37" s="74"/>
      <c r="AAJ37" s="74"/>
      <c r="AAK37" s="85"/>
      <c r="AAL37" s="80"/>
      <c r="AAM37" s="80"/>
      <c r="AAN37" s="85"/>
      <c r="AAO37" s="77"/>
      <c r="AAP37" s="74"/>
      <c r="AAQ37" s="74"/>
      <c r="AAR37" s="85"/>
      <c r="AAS37" s="74"/>
      <c r="AAT37" s="74"/>
      <c r="AAU37" s="85"/>
      <c r="AAV37" s="74"/>
      <c r="AAW37" s="74"/>
      <c r="AAX37" s="85"/>
      <c r="AAY37" s="74"/>
      <c r="AAZ37" s="74"/>
      <c r="ABA37" s="85"/>
      <c r="ABB37" s="80"/>
      <c r="ABC37" s="80"/>
      <c r="ABD37" s="85"/>
      <c r="ABE37" s="77"/>
      <c r="ABF37" s="74"/>
      <c r="ABG37" s="74"/>
      <c r="ABH37" s="85"/>
      <c r="ABI37" s="74"/>
      <c r="ABJ37" s="74"/>
      <c r="ABK37" s="85"/>
      <c r="ABL37" s="74"/>
      <c r="ABM37" s="74"/>
      <c r="ABN37" s="85"/>
      <c r="ABO37" s="74"/>
      <c r="ABP37" s="74"/>
      <c r="ABQ37" s="85"/>
      <c r="ABR37" s="80"/>
      <c r="ABS37" s="80"/>
      <c r="ABT37" s="85"/>
      <c r="ABU37" s="77"/>
      <c r="ABV37" s="74"/>
      <c r="ABW37" s="74"/>
      <c r="ABX37" s="85"/>
      <c r="ABY37" s="74"/>
      <c r="ABZ37" s="74"/>
      <c r="ACA37" s="85"/>
      <c r="ACB37" s="74"/>
      <c r="ACC37" s="74"/>
      <c r="ACD37" s="85"/>
      <c r="ACE37" s="74"/>
      <c r="ACF37" s="74"/>
      <c r="ACG37" s="85"/>
      <c r="ACH37" s="80"/>
      <c r="ACI37" s="80"/>
      <c r="ACJ37" s="85"/>
      <c r="ACK37" s="77"/>
      <c r="ACL37" s="74"/>
      <c r="ACM37" s="74"/>
      <c r="ACN37" s="85"/>
      <c r="ACO37" s="74"/>
      <c r="ACP37" s="74"/>
      <c r="ACQ37" s="85"/>
      <c r="ACR37" s="74"/>
      <c r="ACS37" s="74"/>
      <c r="ACT37" s="85"/>
      <c r="ACU37" s="74"/>
      <c r="ACV37" s="74"/>
      <c r="ACW37" s="85"/>
      <c r="ACX37" s="80"/>
      <c r="ACY37" s="80"/>
      <c r="ACZ37" s="85"/>
      <c r="ADA37" s="77"/>
      <c r="ADB37" s="74"/>
      <c r="ADC37" s="74"/>
      <c r="ADD37" s="85"/>
      <c r="ADE37" s="74"/>
      <c r="ADF37" s="74"/>
      <c r="ADG37" s="85"/>
      <c r="ADH37" s="74"/>
      <c r="ADI37" s="74"/>
      <c r="ADJ37" s="85"/>
      <c r="ADK37" s="74"/>
      <c r="ADL37" s="74"/>
      <c r="ADM37" s="85"/>
      <c r="ADN37" s="80"/>
      <c r="ADO37" s="80"/>
      <c r="ADP37" s="85"/>
      <c r="ADQ37" s="77"/>
      <c r="ADR37" s="74"/>
      <c r="ADS37" s="74"/>
      <c r="ADT37" s="85"/>
      <c r="ADU37" s="74"/>
      <c r="ADV37" s="74"/>
      <c r="ADW37" s="85"/>
      <c r="ADX37" s="74"/>
      <c r="ADY37" s="74"/>
      <c r="ADZ37" s="85"/>
      <c r="AEA37" s="74"/>
      <c r="AEB37" s="74"/>
      <c r="AEC37" s="85"/>
      <c r="AED37" s="80"/>
      <c r="AEE37" s="80"/>
      <c r="AEF37" s="85"/>
      <c r="AEG37" s="77"/>
      <c r="AEH37" s="74"/>
      <c r="AEI37" s="74"/>
      <c r="AEJ37" s="85"/>
      <c r="AEK37" s="74"/>
      <c r="AEL37" s="74"/>
      <c r="AEM37" s="85"/>
      <c r="AEN37" s="74"/>
      <c r="AEO37" s="74"/>
      <c r="AEP37" s="85"/>
      <c r="AEQ37" s="74"/>
      <c r="AER37" s="74"/>
      <c r="AES37" s="85"/>
      <c r="AET37" s="80"/>
      <c r="AEU37" s="80"/>
      <c r="AEV37" s="85"/>
      <c r="AEW37" s="77"/>
      <c r="AEX37" s="74"/>
      <c r="AEY37" s="74"/>
      <c r="AEZ37" s="85"/>
      <c r="AFA37" s="74"/>
      <c r="AFB37" s="74"/>
      <c r="AFC37" s="85"/>
      <c r="AFD37" s="74"/>
      <c r="AFE37" s="74"/>
      <c r="AFF37" s="85"/>
      <c r="AFG37" s="74"/>
      <c r="AFH37" s="74"/>
      <c r="AFI37" s="85"/>
      <c r="AFJ37" s="80"/>
      <c r="AFK37" s="80"/>
      <c r="AFL37" s="85"/>
      <c r="AFM37" s="77"/>
      <c r="AFN37" s="74"/>
      <c r="AFO37" s="74"/>
      <c r="AFP37" s="85"/>
      <c r="AFQ37" s="74"/>
      <c r="AFR37" s="74"/>
      <c r="AFS37" s="85"/>
      <c r="AFT37" s="74"/>
      <c r="AFU37" s="74"/>
      <c r="AFV37" s="85"/>
      <c r="AFW37" s="74"/>
      <c r="AFX37" s="74"/>
      <c r="AFY37" s="85"/>
      <c r="AFZ37" s="80"/>
      <c r="AGA37" s="80"/>
      <c r="AGB37" s="85"/>
      <c r="AGC37" s="77"/>
      <c r="AGD37" s="74"/>
      <c r="AGE37" s="74"/>
      <c r="AGF37" s="85"/>
      <c r="AGG37" s="74"/>
      <c r="AGH37" s="74"/>
      <c r="AGI37" s="85"/>
      <c r="AGJ37" s="74"/>
      <c r="AGK37" s="74"/>
      <c r="AGL37" s="85"/>
      <c r="AGM37" s="74"/>
      <c r="AGN37" s="74"/>
      <c r="AGO37" s="85"/>
      <c r="AGP37" s="80"/>
      <c r="AGQ37" s="80"/>
      <c r="AGR37" s="85"/>
      <c r="AGS37" s="77"/>
      <c r="AGT37" s="74"/>
      <c r="AGU37" s="74"/>
      <c r="AGV37" s="85"/>
      <c r="AGW37" s="74"/>
      <c r="AGX37" s="74"/>
      <c r="AGY37" s="85"/>
      <c r="AGZ37" s="74"/>
      <c r="AHA37" s="74"/>
      <c r="AHB37" s="85"/>
      <c r="AHC37" s="74"/>
      <c r="AHD37" s="74"/>
      <c r="AHE37" s="85"/>
      <c r="AHF37" s="80"/>
      <c r="AHG37" s="80"/>
      <c r="AHH37" s="85"/>
      <c r="AHI37" s="77"/>
      <c r="AHJ37" s="74"/>
      <c r="AHK37" s="74"/>
      <c r="AHL37" s="85"/>
      <c r="AHM37" s="74"/>
      <c r="AHN37" s="74"/>
      <c r="AHO37" s="85"/>
      <c r="AHP37" s="74"/>
      <c r="AHQ37" s="74"/>
      <c r="AHR37" s="85"/>
      <c r="AHS37" s="74"/>
      <c r="AHT37" s="74"/>
      <c r="AHU37" s="85"/>
      <c r="AHV37" s="80"/>
      <c r="AHW37" s="80"/>
      <c r="AHX37" s="85"/>
      <c r="AHY37" s="77"/>
      <c r="AHZ37" s="74"/>
      <c r="AIA37" s="74"/>
      <c r="AIB37" s="85"/>
      <c r="AIC37" s="74"/>
      <c r="AID37" s="74"/>
      <c r="AIE37" s="85"/>
      <c r="AIF37" s="74"/>
      <c r="AIG37" s="74"/>
      <c r="AIH37" s="85"/>
      <c r="AII37" s="74"/>
      <c r="AIJ37" s="74"/>
      <c r="AIK37" s="85"/>
      <c r="AIL37" s="80"/>
      <c r="AIM37" s="80"/>
      <c r="AIN37" s="85"/>
      <c r="AIO37" s="77"/>
      <c r="AIP37" s="74"/>
      <c r="AIQ37" s="74"/>
      <c r="AIR37" s="85"/>
      <c r="AIS37" s="74"/>
      <c r="AIT37" s="74"/>
      <c r="AIU37" s="85"/>
      <c r="AIV37" s="74"/>
      <c r="AIW37" s="74"/>
      <c r="AIX37" s="85"/>
      <c r="AIY37" s="74"/>
      <c r="AIZ37" s="74"/>
      <c r="AJA37" s="85"/>
      <c r="AJB37" s="80"/>
      <c r="AJC37" s="80"/>
      <c r="AJD37" s="85"/>
      <c r="AJE37" s="77"/>
      <c r="AJF37" s="74"/>
      <c r="AJG37" s="74"/>
      <c r="AJH37" s="85"/>
      <c r="AJI37" s="74"/>
      <c r="AJJ37" s="74"/>
      <c r="AJK37" s="85"/>
      <c r="AJL37" s="74"/>
      <c r="AJM37" s="74"/>
      <c r="AJN37" s="85"/>
      <c r="AJO37" s="74"/>
      <c r="AJP37" s="74"/>
      <c r="AJQ37" s="85"/>
      <c r="AJR37" s="80"/>
      <c r="AJS37" s="80"/>
      <c r="AJT37" s="85"/>
      <c r="AJU37" s="77"/>
      <c r="AJV37" s="74"/>
      <c r="AJW37" s="74"/>
      <c r="AJX37" s="85"/>
      <c r="AJY37" s="74"/>
      <c r="AJZ37" s="74"/>
      <c r="AKA37" s="85"/>
      <c r="AKB37" s="74"/>
      <c r="AKC37" s="74"/>
      <c r="AKD37" s="85"/>
      <c r="AKE37" s="74"/>
      <c r="AKF37" s="74"/>
      <c r="AKG37" s="85"/>
      <c r="AKH37" s="80"/>
      <c r="AKI37" s="80"/>
      <c r="AKJ37" s="85"/>
      <c r="AKK37" s="77"/>
      <c r="AKL37" s="74"/>
      <c r="AKM37" s="74"/>
      <c r="AKN37" s="85"/>
      <c r="AKO37" s="74"/>
      <c r="AKP37" s="74"/>
      <c r="AKQ37" s="85"/>
      <c r="AKR37" s="74"/>
      <c r="AKS37" s="74"/>
      <c r="AKT37" s="85"/>
      <c r="AKU37" s="74"/>
      <c r="AKV37" s="74"/>
      <c r="AKW37" s="85"/>
      <c r="AKX37" s="80"/>
      <c r="AKY37" s="80"/>
      <c r="AKZ37" s="85"/>
      <c r="ALA37" s="77"/>
      <c r="ALB37" s="74"/>
      <c r="ALC37" s="74"/>
      <c r="ALD37" s="85"/>
      <c r="ALE37" s="74"/>
      <c r="ALF37" s="74"/>
      <c r="ALG37" s="85"/>
      <c r="ALH37" s="74"/>
      <c r="ALI37" s="74"/>
      <c r="ALJ37" s="85"/>
      <c r="ALK37" s="74"/>
      <c r="ALL37" s="74"/>
      <c r="ALM37" s="85"/>
      <c r="ALN37" s="80"/>
      <c r="ALO37" s="80"/>
      <c r="ALP37" s="85"/>
      <c r="ALQ37" s="77"/>
      <c r="ALR37" s="74"/>
      <c r="ALS37" s="74"/>
      <c r="ALT37" s="85"/>
      <c r="ALU37" s="74"/>
      <c r="ALV37" s="74"/>
      <c r="ALW37" s="85"/>
      <c r="ALX37" s="74"/>
      <c r="ALY37" s="74"/>
      <c r="ALZ37" s="85"/>
      <c r="AMA37" s="74"/>
      <c r="AMB37" s="74"/>
      <c r="AMC37" s="85"/>
      <c r="AMD37" s="80"/>
      <c r="AME37" s="80"/>
      <c r="AMF37" s="85"/>
      <c r="AMG37" s="77"/>
      <c r="AMH37" s="74"/>
      <c r="AMI37" s="74"/>
      <c r="AMJ37" s="85"/>
      <c r="AMK37" s="74"/>
      <c r="AML37" s="74"/>
      <c r="AMM37" s="85"/>
      <c r="AMN37" s="74"/>
      <c r="AMO37" s="74"/>
      <c r="AMP37" s="85"/>
      <c r="AMQ37" s="74"/>
      <c r="AMR37" s="74"/>
      <c r="AMS37" s="85"/>
      <c r="AMT37" s="80"/>
      <c r="AMU37" s="80"/>
      <c r="AMV37" s="85"/>
      <c r="AMW37" s="77"/>
      <c r="AMX37" s="74"/>
      <c r="AMY37" s="74"/>
      <c r="AMZ37" s="85"/>
      <c r="ANA37" s="74"/>
      <c r="ANB37" s="74"/>
      <c r="ANC37" s="85"/>
      <c r="AND37" s="74"/>
      <c r="ANE37" s="74"/>
      <c r="ANF37" s="85"/>
      <c r="ANG37" s="74"/>
      <c r="ANH37" s="74"/>
      <c r="ANI37" s="85"/>
      <c r="ANJ37" s="80"/>
      <c r="ANK37" s="80"/>
      <c r="ANL37" s="85"/>
      <c r="ANM37" s="77"/>
      <c r="ANN37" s="74"/>
      <c r="ANO37" s="74"/>
      <c r="ANP37" s="85"/>
      <c r="ANQ37" s="74"/>
      <c r="ANR37" s="74"/>
      <c r="ANS37" s="85"/>
      <c r="ANT37" s="74"/>
      <c r="ANU37" s="74"/>
      <c r="ANV37" s="85"/>
      <c r="ANW37" s="74"/>
      <c r="ANX37" s="74"/>
      <c r="ANY37" s="85"/>
      <c r="ANZ37" s="80"/>
      <c r="AOA37" s="80"/>
      <c r="AOB37" s="85"/>
      <c r="AOC37" s="77"/>
      <c r="AOD37" s="74"/>
      <c r="AOE37" s="74"/>
      <c r="AOF37" s="85"/>
      <c r="AOG37" s="74"/>
      <c r="AOH37" s="74"/>
      <c r="AOI37" s="85"/>
      <c r="AOJ37" s="74"/>
      <c r="AOK37" s="74"/>
      <c r="AOL37" s="85"/>
      <c r="AOM37" s="74"/>
      <c r="AON37" s="74"/>
      <c r="AOO37" s="85"/>
      <c r="AOP37" s="80"/>
      <c r="AOQ37" s="80"/>
      <c r="AOR37" s="85"/>
      <c r="AOS37" s="77"/>
      <c r="AOT37" s="74"/>
      <c r="AOU37" s="74"/>
      <c r="AOV37" s="85"/>
      <c r="AOW37" s="74"/>
      <c r="AOX37" s="74"/>
      <c r="AOY37" s="85"/>
      <c r="AOZ37" s="74"/>
      <c r="APA37" s="74"/>
      <c r="APB37" s="85"/>
      <c r="APC37" s="74"/>
      <c r="APD37" s="74"/>
      <c r="APE37" s="85"/>
      <c r="APF37" s="80"/>
      <c r="APG37" s="80"/>
      <c r="APH37" s="85"/>
      <c r="API37" s="77"/>
      <c r="APJ37" s="74"/>
      <c r="APK37" s="74"/>
      <c r="APL37" s="85"/>
      <c r="APM37" s="74"/>
      <c r="APN37" s="74"/>
      <c r="APO37" s="85"/>
      <c r="APP37" s="74"/>
      <c r="APQ37" s="74"/>
      <c r="APR37" s="85"/>
      <c r="APS37" s="74"/>
      <c r="APT37" s="74"/>
      <c r="APU37" s="85"/>
      <c r="APV37" s="80"/>
      <c r="APW37" s="80"/>
      <c r="APX37" s="85"/>
      <c r="APY37" s="77"/>
      <c r="APZ37" s="74"/>
      <c r="AQA37" s="74"/>
      <c r="AQB37" s="85"/>
      <c r="AQC37" s="74"/>
      <c r="AQD37" s="74"/>
      <c r="AQE37" s="85"/>
      <c r="AQF37" s="74"/>
      <c r="AQG37" s="74"/>
      <c r="AQH37" s="85"/>
      <c r="AQI37" s="74"/>
      <c r="AQJ37" s="74"/>
      <c r="AQK37" s="85"/>
      <c r="AQL37" s="80"/>
      <c r="AQM37" s="80"/>
      <c r="AQN37" s="85"/>
      <c r="AQO37" s="77"/>
      <c r="AQP37" s="74"/>
      <c r="AQQ37" s="74"/>
      <c r="AQR37" s="85"/>
      <c r="AQS37" s="74"/>
      <c r="AQT37" s="74"/>
      <c r="AQU37" s="85"/>
      <c r="AQV37" s="74"/>
      <c r="AQW37" s="74"/>
      <c r="AQX37" s="85"/>
      <c r="AQY37" s="74"/>
      <c r="AQZ37" s="74"/>
      <c r="ARA37" s="85"/>
      <c r="ARB37" s="80"/>
      <c r="ARC37" s="80"/>
      <c r="ARD37" s="85"/>
      <c r="ARE37" s="77"/>
      <c r="ARF37" s="74"/>
      <c r="ARG37" s="74"/>
      <c r="ARH37" s="85"/>
      <c r="ARI37" s="74"/>
      <c r="ARJ37" s="74"/>
      <c r="ARK37" s="85"/>
      <c r="ARL37" s="74"/>
      <c r="ARM37" s="74"/>
      <c r="ARN37" s="85"/>
      <c r="ARO37" s="74"/>
      <c r="ARP37" s="74"/>
      <c r="ARQ37" s="85"/>
      <c r="ARR37" s="80"/>
      <c r="ARS37" s="80"/>
      <c r="ART37" s="85"/>
      <c r="ARU37" s="77"/>
      <c r="ARV37" s="74"/>
      <c r="ARW37" s="74"/>
      <c r="ARX37" s="85"/>
      <c r="ARY37" s="74"/>
      <c r="ARZ37" s="74"/>
      <c r="ASA37" s="85"/>
      <c r="ASB37" s="74"/>
      <c r="ASC37" s="74"/>
      <c r="ASD37" s="85"/>
      <c r="ASE37" s="74"/>
      <c r="ASF37" s="74"/>
      <c r="ASG37" s="85"/>
      <c r="ASH37" s="80"/>
      <c r="ASI37" s="80"/>
      <c r="ASJ37" s="85"/>
      <c r="ASK37" s="77"/>
      <c r="ASL37" s="74"/>
      <c r="ASM37" s="74"/>
      <c r="ASN37" s="85"/>
      <c r="ASO37" s="74"/>
      <c r="ASP37" s="74"/>
      <c r="ASQ37" s="85"/>
      <c r="ASR37" s="74"/>
      <c r="ASS37" s="74"/>
      <c r="AST37" s="85"/>
      <c r="ASU37" s="74"/>
      <c r="ASV37" s="74"/>
      <c r="ASW37" s="85"/>
      <c r="ASX37" s="80"/>
      <c r="ASY37" s="80"/>
      <c r="ASZ37" s="85"/>
      <c r="ATA37" s="77"/>
      <c r="ATB37" s="74"/>
      <c r="ATC37" s="74"/>
      <c r="ATD37" s="85"/>
      <c r="ATE37" s="74"/>
      <c r="ATF37" s="74"/>
      <c r="ATG37" s="85"/>
      <c r="ATH37" s="74"/>
      <c r="ATI37" s="74"/>
      <c r="ATJ37" s="85"/>
      <c r="ATK37" s="74"/>
      <c r="ATL37" s="74"/>
      <c r="ATM37" s="85"/>
      <c r="ATN37" s="80"/>
      <c r="ATO37" s="80"/>
      <c r="ATP37" s="85"/>
      <c r="ATQ37" s="77"/>
      <c r="ATR37" s="74"/>
      <c r="ATS37" s="74"/>
      <c r="ATT37" s="85"/>
      <c r="ATU37" s="74"/>
      <c r="ATV37" s="74"/>
      <c r="ATW37" s="85"/>
      <c r="ATX37" s="74"/>
      <c r="ATY37" s="74"/>
      <c r="ATZ37" s="85"/>
      <c r="AUA37" s="74"/>
      <c r="AUB37" s="74"/>
      <c r="AUC37" s="85"/>
      <c r="AUD37" s="80"/>
      <c r="AUE37" s="80"/>
      <c r="AUF37" s="85"/>
      <c r="AUG37" s="77"/>
      <c r="AUH37" s="74"/>
      <c r="AUI37" s="74"/>
      <c r="AUJ37" s="85"/>
      <c r="AUK37" s="74"/>
      <c r="AUL37" s="74"/>
      <c r="AUM37" s="85"/>
      <c r="AUN37" s="74"/>
      <c r="AUO37" s="74"/>
      <c r="AUP37" s="85"/>
      <c r="AUQ37" s="74"/>
      <c r="AUR37" s="74"/>
      <c r="AUS37" s="85"/>
      <c r="AUT37" s="80"/>
      <c r="AUU37" s="80"/>
      <c r="AUV37" s="85"/>
      <c r="AUW37" s="77"/>
      <c r="AUX37" s="74"/>
      <c r="AUY37" s="74"/>
      <c r="AUZ37" s="85"/>
      <c r="AVA37" s="74"/>
      <c r="AVB37" s="74"/>
      <c r="AVC37" s="85"/>
      <c r="AVD37" s="74"/>
      <c r="AVE37" s="74"/>
      <c r="AVF37" s="85"/>
      <c r="AVG37" s="74"/>
      <c r="AVH37" s="74"/>
      <c r="AVI37" s="85"/>
      <c r="AVJ37" s="80"/>
      <c r="AVK37" s="80"/>
      <c r="AVL37" s="85"/>
      <c r="AVM37" s="77"/>
      <c r="AVN37" s="74"/>
      <c r="AVO37" s="74"/>
      <c r="AVP37" s="85"/>
      <c r="AVQ37" s="74"/>
      <c r="AVR37" s="74"/>
      <c r="AVS37" s="85"/>
      <c r="AVT37" s="74"/>
      <c r="AVU37" s="74"/>
      <c r="AVV37" s="85"/>
      <c r="AVW37" s="74"/>
      <c r="AVX37" s="74"/>
      <c r="AVY37" s="85"/>
      <c r="AVZ37" s="80"/>
      <c r="AWA37" s="80"/>
      <c r="AWB37" s="85"/>
      <c r="AWC37" s="77"/>
      <c r="AWD37" s="74"/>
      <c r="AWE37" s="74"/>
      <c r="AWF37" s="85"/>
      <c r="AWG37" s="74"/>
      <c r="AWH37" s="74"/>
      <c r="AWI37" s="85"/>
      <c r="AWJ37" s="74"/>
      <c r="AWK37" s="74"/>
      <c r="AWL37" s="85"/>
      <c r="AWM37" s="74"/>
      <c r="AWN37" s="74"/>
      <c r="AWO37" s="85"/>
      <c r="AWP37" s="80"/>
      <c r="AWQ37" s="80"/>
      <c r="AWR37" s="85"/>
      <c r="AWS37" s="77"/>
      <c r="AWT37" s="74"/>
      <c r="AWU37" s="74"/>
      <c r="AWV37" s="85"/>
      <c r="AWW37" s="74"/>
      <c r="AWX37" s="74"/>
      <c r="AWY37" s="85"/>
      <c r="AWZ37" s="74"/>
      <c r="AXA37" s="74"/>
      <c r="AXB37" s="85"/>
      <c r="AXC37" s="74"/>
      <c r="AXD37" s="74"/>
      <c r="AXE37" s="85"/>
      <c r="AXF37" s="80"/>
      <c r="AXG37" s="80"/>
      <c r="AXH37" s="85"/>
      <c r="AXI37" s="77"/>
      <c r="AXJ37" s="74"/>
      <c r="AXK37" s="74"/>
      <c r="AXL37" s="85"/>
      <c r="AXM37" s="74"/>
      <c r="AXN37" s="74"/>
      <c r="AXO37" s="85"/>
      <c r="AXP37" s="74"/>
      <c r="AXQ37" s="74"/>
      <c r="AXR37" s="85"/>
      <c r="AXS37" s="74"/>
      <c r="AXT37" s="74"/>
      <c r="AXU37" s="85"/>
      <c r="AXV37" s="80"/>
      <c r="AXW37" s="80"/>
      <c r="AXX37" s="85"/>
      <c r="AXY37" s="77"/>
      <c r="AXZ37" s="74"/>
      <c r="AYA37" s="74"/>
      <c r="AYB37" s="85"/>
      <c r="AYC37" s="74"/>
      <c r="AYD37" s="74"/>
      <c r="AYE37" s="85"/>
      <c r="AYF37" s="74"/>
      <c r="AYG37" s="74"/>
      <c r="AYH37" s="85"/>
      <c r="AYI37" s="74"/>
      <c r="AYJ37" s="74"/>
      <c r="AYK37" s="85"/>
      <c r="AYL37" s="80"/>
      <c r="AYM37" s="80"/>
      <c r="AYN37" s="85"/>
      <c r="AYO37" s="77"/>
      <c r="AYP37" s="74"/>
      <c r="AYQ37" s="74"/>
      <c r="AYR37" s="85"/>
      <c r="AYS37" s="74"/>
      <c r="AYT37" s="74"/>
      <c r="AYU37" s="85"/>
      <c r="AYV37" s="74"/>
      <c r="AYW37" s="74"/>
      <c r="AYX37" s="85"/>
      <c r="AYY37" s="74"/>
      <c r="AYZ37" s="74"/>
      <c r="AZA37" s="85"/>
      <c r="AZB37" s="80"/>
      <c r="AZC37" s="80"/>
      <c r="AZD37" s="85"/>
      <c r="AZE37" s="77"/>
      <c r="AZF37" s="74"/>
      <c r="AZG37" s="74"/>
      <c r="AZH37" s="85"/>
      <c r="AZI37" s="74"/>
      <c r="AZJ37" s="74"/>
      <c r="AZK37" s="85"/>
      <c r="AZL37" s="74"/>
      <c r="AZM37" s="74"/>
      <c r="AZN37" s="85"/>
      <c r="AZO37" s="74"/>
      <c r="AZP37" s="74"/>
      <c r="AZQ37" s="85"/>
      <c r="AZR37" s="80"/>
      <c r="AZS37" s="80"/>
      <c r="AZT37" s="85"/>
      <c r="AZU37" s="77"/>
      <c r="AZV37" s="74"/>
      <c r="AZW37" s="74"/>
      <c r="AZX37" s="85"/>
      <c r="AZY37" s="74"/>
      <c r="AZZ37" s="74"/>
      <c r="BAA37" s="85"/>
      <c r="BAB37" s="74"/>
      <c r="BAC37" s="74"/>
      <c r="BAD37" s="85"/>
      <c r="BAE37" s="74"/>
      <c r="BAF37" s="74"/>
      <c r="BAG37" s="85"/>
      <c r="BAH37" s="80"/>
      <c r="BAI37" s="80"/>
      <c r="BAJ37" s="85"/>
      <c r="BAK37" s="77"/>
      <c r="BAL37" s="74"/>
      <c r="BAM37" s="74"/>
      <c r="BAN37" s="85"/>
      <c r="BAO37" s="74"/>
      <c r="BAP37" s="74"/>
      <c r="BAQ37" s="85"/>
      <c r="BAR37" s="74"/>
      <c r="BAS37" s="74"/>
      <c r="BAT37" s="85"/>
      <c r="BAU37" s="74"/>
      <c r="BAV37" s="74"/>
      <c r="BAW37" s="85"/>
      <c r="BAX37" s="80"/>
      <c r="BAY37" s="80"/>
      <c r="BAZ37" s="85"/>
      <c r="BBA37" s="77"/>
      <c r="BBB37" s="74"/>
      <c r="BBC37" s="74"/>
      <c r="BBD37" s="85"/>
      <c r="BBE37" s="74"/>
      <c r="BBF37" s="74"/>
      <c r="BBG37" s="85"/>
      <c r="BBH37" s="74"/>
      <c r="BBI37" s="74"/>
      <c r="BBJ37" s="85"/>
      <c r="BBK37" s="74"/>
      <c r="BBL37" s="74"/>
      <c r="BBM37" s="85"/>
      <c r="BBN37" s="80"/>
      <c r="BBO37" s="80"/>
      <c r="BBP37" s="85"/>
      <c r="BBQ37" s="77"/>
      <c r="BBR37" s="74"/>
      <c r="BBS37" s="74"/>
      <c r="BBT37" s="85"/>
      <c r="BBU37" s="74"/>
      <c r="BBV37" s="74"/>
      <c r="BBW37" s="85"/>
      <c r="BBX37" s="74"/>
      <c r="BBY37" s="74"/>
      <c r="BBZ37" s="85"/>
      <c r="BCA37" s="74"/>
      <c r="BCB37" s="74"/>
      <c r="BCC37" s="85"/>
      <c r="BCD37" s="80"/>
      <c r="BCE37" s="80"/>
      <c r="BCF37" s="85"/>
      <c r="BCG37" s="77"/>
      <c r="BCH37" s="74"/>
      <c r="BCI37" s="74"/>
      <c r="BCJ37" s="85"/>
      <c r="BCK37" s="74"/>
      <c r="BCL37" s="74"/>
      <c r="BCM37" s="85"/>
      <c r="BCN37" s="74"/>
      <c r="BCO37" s="74"/>
      <c r="BCP37" s="85"/>
      <c r="BCQ37" s="74"/>
      <c r="BCR37" s="74"/>
      <c r="BCS37" s="85"/>
      <c r="BCT37" s="80"/>
      <c r="BCU37" s="80"/>
      <c r="BCV37" s="85"/>
      <c r="BCW37" s="77"/>
      <c r="BCX37" s="74"/>
      <c r="BCY37" s="74"/>
      <c r="BCZ37" s="85"/>
      <c r="BDA37" s="74"/>
      <c r="BDB37" s="74"/>
      <c r="BDC37" s="85"/>
      <c r="BDD37" s="74"/>
      <c r="BDE37" s="74"/>
      <c r="BDF37" s="85"/>
      <c r="BDG37" s="74"/>
      <c r="BDH37" s="74"/>
      <c r="BDI37" s="85"/>
      <c r="BDJ37" s="80"/>
      <c r="BDK37" s="80"/>
      <c r="BDL37" s="85"/>
      <c r="BDM37" s="77"/>
      <c r="BDN37" s="74"/>
      <c r="BDO37" s="74"/>
      <c r="BDP37" s="85"/>
      <c r="BDQ37" s="74"/>
      <c r="BDR37" s="74"/>
      <c r="BDS37" s="85"/>
      <c r="BDT37" s="74"/>
      <c r="BDU37" s="74"/>
      <c r="BDV37" s="85"/>
      <c r="BDW37" s="74"/>
      <c r="BDX37" s="74"/>
      <c r="BDY37" s="85"/>
      <c r="BDZ37" s="80"/>
      <c r="BEA37" s="80"/>
      <c r="BEB37" s="85"/>
      <c r="BEC37" s="77"/>
      <c r="BED37" s="74"/>
      <c r="BEE37" s="74"/>
      <c r="BEF37" s="85"/>
      <c r="BEG37" s="74"/>
      <c r="BEH37" s="74"/>
      <c r="BEI37" s="85"/>
      <c r="BEJ37" s="74"/>
      <c r="BEK37" s="74"/>
      <c r="BEL37" s="85"/>
      <c r="BEM37" s="74"/>
      <c r="BEN37" s="74"/>
      <c r="BEO37" s="85"/>
      <c r="BEP37" s="80"/>
      <c r="BEQ37" s="80"/>
      <c r="BER37" s="85"/>
      <c r="BES37" s="77"/>
      <c r="BET37" s="74"/>
      <c r="BEU37" s="74"/>
      <c r="BEV37" s="85"/>
      <c r="BEW37" s="74"/>
      <c r="BEX37" s="74"/>
      <c r="BEY37" s="85"/>
      <c r="BEZ37" s="74"/>
      <c r="BFA37" s="74"/>
      <c r="BFB37" s="85"/>
      <c r="BFC37" s="74"/>
      <c r="BFD37" s="74"/>
      <c r="BFE37" s="85"/>
      <c r="BFF37" s="80"/>
      <c r="BFG37" s="80"/>
      <c r="BFH37" s="85"/>
      <c r="BFI37" s="77"/>
      <c r="BFJ37" s="74"/>
      <c r="BFK37" s="74"/>
      <c r="BFL37" s="85"/>
      <c r="BFM37" s="74"/>
      <c r="BFN37" s="74"/>
      <c r="BFO37" s="85"/>
      <c r="BFP37" s="74"/>
      <c r="BFQ37" s="74"/>
      <c r="BFR37" s="85"/>
      <c r="BFS37" s="74"/>
      <c r="BFT37" s="74"/>
      <c r="BFU37" s="85"/>
      <c r="BFV37" s="80"/>
      <c r="BFW37" s="80"/>
      <c r="BFX37" s="85"/>
      <c r="BFY37" s="77"/>
      <c r="BFZ37" s="74"/>
      <c r="BGA37" s="74"/>
      <c r="BGB37" s="85"/>
      <c r="BGC37" s="74"/>
      <c r="BGD37" s="74"/>
      <c r="BGE37" s="85"/>
      <c r="BGF37" s="74"/>
      <c r="BGG37" s="74"/>
      <c r="BGH37" s="85"/>
      <c r="BGI37" s="74"/>
      <c r="BGJ37" s="74"/>
      <c r="BGK37" s="85"/>
      <c r="BGL37" s="80"/>
      <c r="BGM37" s="80"/>
      <c r="BGN37" s="85"/>
      <c r="BGO37" s="77"/>
      <c r="BGP37" s="74"/>
      <c r="BGQ37" s="74"/>
      <c r="BGR37" s="85"/>
      <c r="BGS37" s="74"/>
      <c r="BGT37" s="74"/>
      <c r="BGU37" s="85"/>
      <c r="BGV37" s="74"/>
      <c r="BGW37" s="74"/>
      <c r="BGX37" s="85"/>
      <c r="BGY37" s="74"/>
      <c r="BGZ37" s="74"/>
      <c r="BHA37" s="85"/>
      <c r="BHB37" s="80"/>
      <c r="BHC37" s="80"/>
      <c r="BHD37" s="85"/>
      <c r="BHE37" s="77"/>
      <c r="BHF37" s="74"/>
      <c r="BHG37" s="74"/>
      <c r="BHH37" s="85"/>
      <c r="BHI37" s="74"/>
      <c r="BHJ37" s="74"/>
      <c r="BHK37" s="85"/>
      <c r="BHL37" s="74"/>
      <c r="BHM37" s="74"/>
      <c r="BHN37" s="85"/>
      <c r="BHO37" s="74"/>
      <c r="BHP37" s="74"/>
      <c r="BHQ37" s="85"/>
      <c r="BHR37" s="80"/>
      <c r="BHS37" s="80"/>
      <c r="BHT37" s="85"/>
      <c r="BHU37" s="77"/>
      <c r="BHV37" s="74"/>
      <c r="BHW37" s="74"/>
      <c r="BHX37" s="85"/>
      <c r="BHY37" s="74"/>
      <c r="BHZ37" s="74"/>
      <c r="BIA37" s="85"/>
      <c r="BIB37" s="74"/>
      <c r="BIC37" s="74"/>
      <c r="BID37" s="85"/>
      <c r="BIE37" s="74"/>
      <c r="BIF37" s="74"/>
      <c r="BIG37" s="85"/>
      <c r="BIH37" s="80"/>
      <c r="BII37" s="80"/>
      <c r="BIJ37" s="85"/>
      <c r="BIK37" s="77"/>
      <c r="BIL37" s="74"/>
      <c r="BIM37" s="74"/>
      <c r="BIN37" s="85"/>
      <c r="BIO37" s="74"/>
      <c r="BIP37" s="74"/>
      <c r="BIQ37" s="85"/>
      <c r="BIR37" s="74"/>
      <c r="BIS37" s="74"/>
      <c r="BIT37" s="85"/>
      <c r="BIU37" s="74"/>
      <c r="BIV37" s="74"/>
      <c r="BIW37" s="85"/>
      <c r="BIX37" s="80"/>
      <c r="BIY37" s="80"/>
      <c r="BIZ37" s="85"/>
      <c r="BJA37" s="77"/>
      <c r="BJB37" s="74"/>
      <c r="BJC37" s="74"/>
      <c r="BJD37" s="85"/>
      <c r="BJE37" s="74"/>
      <c r="BJF37" s="74"/>
      <c r="BJG37" s="85"/>
      <c r="BJH37" s="74"/>
      <c r="BJI37" s="74"/>
      <c r="BJJ37" s="85"/>
      <c r="BJK37" s="74"/>
      <c r="BJL37" s="74"/>
      <c r="BJM37" s="85"/>
      <c r="BJN37" s="80"/>
      <c r="BJO37" s="80"/>
      <c r="BJP37" s="85"/>
      <c r="BJQ37" s="77"/>
      <c r="BJR37" s="74"/>
      <c r="BJS37" s="74"/>
      <c r="BJT37" s="85"/>
      <c r="BJU37" s="74"/>
      <c r="BJV37" s="74"/>
      <c r="BJW37" s="85"/>
      <c r="BJX37" s="74"/>
      <c r="BJY37" s="74"/>
      <c r="BJZ37" s="85"/>
      <c r="BKA37" s="74"/>
      <c r="BKB37" s="74"/>
      <c r="BKC37" s="85"/>
      <c r="BKD37" s="80"/>
      <c r="BKE37" s="80"/>
      <c r="BKF37" s="85"/>
      <c r="BKG37" s="77"/>
      <c r="BKH37" s="74"/>
      <c r="BKI37" s="74"/>
      <c r="BKJ37" s="85"/>
      <c r="BKK37" s="74"/>
      <c r="BKL37" s="74"/>
      <c r="BKM37" s="85"/>
      <c r="BKN37" s="74"/>
      <c r="BKO37" s="74"/>
      <c r="BKP37" s="85"/>
      <c r="BKQ37" s="74"/>
      <c r="BKR37" s="74"/>
      <c r="BKS37" s="85"/>
      <c r="BKT37" s="80"/>
      <c r="BKU37" s="80"/>
      <c r="BKV37" s="85"/>
      <c r="BKW37" s="77"/>
      <c r="BKX37" s="74"/>
      <c r="BKY37" s="74"/>
      <c r="BKZ37" s="85"/>
      <c r="BLA37" s="74"/>
      <c r="BLB37" s="74"/>
      <c r="BLC37" s="85"/>
      <c r="BLD37" s="74"/>
      <c r="BLE37" s="74"/>
      <c r="BLF37" s="85"/>
      <c r="BLG37" s="74"/>
      <c r="BLH37" s="74"/>
      <c r="BLI37" s="85"/>
      <c r="BLJ37" s="80"/>
      <c r="BLK37" s="80"/>
      <c r="BLL37" s="85"/>
      <c r="BLM37" s="77"/>
      <c r="BLN37" s="74"/>
      <c r="BLO37" s="74"/>
      <c r="BLP37" s="85"/>
      <c r="BLQ37" s="74"/>
      <c r="BLR37" s="74"/>
      <c r="BLS37" s="85"/>
      <c r="BLT37" s="74"/>
      <c r="BLU37" s="74"/>
      <c r="BLV37" s="85"/>
      <c r="BLW37" s="74"/>
      <c r="BLX37" s="74"/>
      <c r="BLY37" s="85"/>
      <c r="BLZ37" s="80"/>
      <c r="BMA37" s="80"/>
      <c r="BMB37" s="85"/>
      <c r="BMC37" s="77"/>
      <c r="BMD37" s="74"/>
      <c r="BME37" s="74"/>
      <c r="BMF37" s="85"/>
      <c r="BMG37" s="74"/>
      <c r="BMH37" s="74"/>
      <c r="BMI37" s="85"/>
      <c r="BMJ37" s="74"/>
      <c r="BMK37" s="74"/>
      <c r="BML37" s="85"/>
      <c r="BMM37" s="74"/>
      <c r="BMN37" s="74"/>
      <c r="BMO37" s="85"/>
      <c r="BMP37" s="80"/>
      <c r="BMQ37" s="80"/>
      <c r="BMR37" s="85"/>
      <c r="BMS37" s="77"/>
      <c r="BMT37" s="74"/>
      <c r="BMU37" s="74"/>
      <c r="BMV37" s="85"/>
      <c r="BMW37" s="74"/>
      <c r="BMX37" s="74"/>
      <c r="BMY37" s="85"/>
      <c r="BMZ37" s="74"/>
      <c r="BNA37" s="74"/>
      <c r="BNB37" s="85"/>
      <c r="BNC37" s="74"/>
      <c r="BND37" s="74"/>
      <c r="BNE37" s="85"/>
      <c r="BNF37" s="80"/>
      <c r="BNG37" s="80"/>
      <c r="BNH37" s="85"/>
      <c r="BNI37" s="77"/>
      <c r="BNJ37" s="74"/>
      <c r="BNK37" s="74"/>
      <c r="BNL37" s="85"/>
      <c r="BNM37" s="74"/>
      <c r="BNN37" s="74"/>
      <c r="BNO37" s="85"/>
      <c r="BNP37" s="74"/>
      <c r="BNQ37" s="74"/>
      <c r="BNR37" s="85"/>
      <c r="BNS37" s="74"/>
      <c r="BNT37" s="74"/>
      <c r="BNU37" s="85"/>
      <c r="BNV37" s="80"/>
      <c r="BNW37" s="80"/>
      <c r="BNX37" s="85"/>
      <c r="BNY37" s="77"/>
      <c r="BNZ37" s="74"/>
      <c r="BOA37" s="74"/>
      <c r="BOB37" s="85"/>
      <c r="BOC37" s="74"/>
      <c r="BOD37" s="74"/>
      <c r="BOE37" s="85"/>
      <c r="BOF37" s="74"/>
      <c r="BOG37" s="74"/>
      <c r="BOH37" s="85"/>
      <c r="BOI37" s="74"/>
      <c r="BOJ37" s="74"/>
      <c r="BOK37" s="85"/>
      <c r="BOL37" s="80"/>
      <c r="BOM37" s="80"/>
      <c r="BON37" s="85"/>
      <c r="BOO37" s="77"/>
      <c r="BOP37" s="74"/>
      <c r="BOQ37" s="74"/>
      <c r="BOR37" s="85"/>
      <c r="BOS37" s="74"/>
      <c r="BOT37" s="74"/>
      <c r="BOU37" s="85"/>
      <c r="BOV37" s="74"/>
      <c r="BOW37" s="74"/>
      <c r="BOX37" s="85"/>
      <c r="BOY37" s="74"/>
      <c r="BOZ37" s="74"/>
      <c r="BPA37" s="85"/>
      <c r="BPB37" s="80"/>
      <c r="BPC37" s="80"/>
      <c r="BPD37" s="85"/>
      <c r="BPE37" s="77"/>
      <c r="BPF37" s="74"/>
      <c r="BPG37" s="74"/>
      <c r="BPH37" s="85"/>
      <c r="BPI37" s="74"/>
      <c r="BPJ37" s="74"/>
      <c r="BPK37" s="85"/>
      <c r="BPL37" s="74"/>
      <c r="BPM37" s="74"/>
      <c r="BPN37" s="85"/>
      <c r="BPO37" s="74"/>
      <c r="BPP37" s="74"/>
      <c r="BPQ37" s="85"/>
      <c r="BPR37" s="80"/>
      <c r="BPS37" s="80"/>
      <c r="BPT37" s="85"/>
      <c r="BPU37" s="77"/>
      <c r="BPV37" s="74"/>
      <c r="BPW37" s="74"/>
      <c r="BPX37" s="85"/>
      <c r="BPY37" s="74"/>
      <c r="BPZ37" s="74"/>
      <c r="BQA37" s="85"/>
      <c r="BQB37" s="74"/>
      <c r="BQC37" s="74"/>
      <c r="BQD37" s="85"/>
      <c r="BQE37" s="74"/>
      <c r="BQF37" s="74"/>
      <c r="BQG37" s="85"/>
      <c r="BQH37" s="80"/>
      <c r="BQI37" s="80"/>
      <c r="BQJ37" s="85"/>
      <c r="BQK37" s="77"/>
      <c r="BQL37" s="74"/>
      <c r="BQM37" s="74"/>
      <c r="BQN37" s="85"/>
      <c r="BQO37" s="74"/>
      <c r="BQP37" s="74"/>
      <c r="BQQ37" s="85"/>
      <c r="BQR37" s="74"/>
      <c r="BQS37" s="74"/>
      <c r="BQT37" s="85"/>
      <c r="BQU37" s="74"/>
      <c r="BQV37" s="74"/>
      <c r="BQW37" s="85"/>
      <c r="BQX37" s="80"/>
      <c r="BQY37" s="80"/>
      <c r="BQZ37" s="85"/>
      <c r="BRA37" s="77"/>
      <c r="BRB37" s="74"/>
      <c r="BRC37" s="74"/>
      <c r="BRD37" s="85"/>
      <c r="BRE37" s="74"/>
      <c r="BRF37" s="74"/>
      <c r="BRG37" s="85"/>
      <c r="BRH37" s="74"/>
      <c r="BRI37" s="74"/>
      <c r="BRJ37" s="85"/>
      <c r="BRK37" s="74"/>
      <c r="BRL37" s="74"/>
      <c r="BRM37" s="85"/>
      <c r="BRN37" s="80"/>
      <c r="BRO37" s="80"/>
      <c r="BRP37" s="85"/>
      <c r="BRQ37" s="77"/>
      <c r="BRR37" s="74"/>
      <c r="BRS37" s="74"/>
      <c r="BRT37" s="85"/>
      <c r="BRU37" s="74"/>
      <c r="BRV37" s="74"/>
      <c r="BRW37" s="85"/>
      <c r="BRX37" s="74"/>
      <c r="BRY37" s="74"/>
      <c r="BRZ37" s="85"/>
      <c r="BSA37" s="74"/>
      <c r="BSB37" s="74"/>
      <c r="BSC37" s="85"/>
      <c r="BSD37" s="80"/>
      <c r="BSE37" s="80"/>
      <c r="BSF37" s="85"/>
      <c r="BSG37" s="77"/>
      <c r="BSH37" s="74"/>
      <c r="BSI37" s="74"/>
      <c r="BSJ37" s="85"/>
      <c r="BSK37" s="74"/>
      <c r="BSL37" s="74"/>
      <c r="BSM37" s="85"/>
      <c r="BSN37" s="74"/>
      <c r="BSO37" s="74"/>
      <c r="BSP37" s="85"/>
      <c r="BSQ37" s="74"/>
      <c r="BSR37" s="74"/>
      <c r="BSS37" s="85"/>
      <c r="BST37" s="80"/>
      <c r="BSU37" s="80"/>
      <c r="BSV37" s="85"/>
      <c r="BSW37" s="77"/>
      <c r="BSX37" s="74"/>
      <c r="BSY37" s="74"/>
      <c r="BSZ37" s="85"/>
      <c r="BTA37" s="74"/>
      <c r="BTB37" s="74"/>
      <c r="BTC37" s="85"/>
      <c r="BTD37" s="74"/>
      <c r="BTE37" s="74"/>
      <c r="BTF37" s="85"/>
      <c r="BTG37" s="74"/>
      <c r="BTH37" s="74"/>
      <c r="BTI37" s="85"/>
      <c r="BTJ37" s="80"/>
      <c r="BTK37" s="80"/>
      <c r="BTL37" s="85"/>
      <c r="BTM37" s="77"/>
      <c r="BTN37" s="74"/>
      <c r="BTO37" s="74"/>
      <c r="BTP37" s="85"/>
      <c r="BTQ37" s="74"/>
      <c r="BTR37" s="74"/>
      <c r="BTS37" s="85"/>
      <c r="BTT37" s="74"/>
      <c r="BTU37" s="74"/>
      <c r="BTV37" s="85"/>
      <c r="BTW37" s="74"/>
      <c r="BTX37" s="74"/>
      <c r="BTY37" s="85"/>
      <c r="BTZ37" s="80"/>
      <c r="BUA37" s="80"/>
      <c r="BUB37" s="85"/>
      <c r="BUC37" s="77"/>
      <c r="BUD37" s="74"/>
      <c r="BUE37" s="74"/>
      <c r="BUF37" s="85"/>
      <c r="BUG37" s="74"/>
      <c r="BUH37" s="74"/>
      <c r="BUI37" s="85"/>
      <c r="BUJ37" s="74"/>
      <c r="BUK37" s="74"/>
      <c r="BUL37" s="85"/>
      <c r="BUM37" s="74"/>
      <c r="BUN37" s="74"/>
      <c r="BUO37" s="85"/>
      <c r="BUP37" s="80"/>
      <c r="BUQ37" s="80"/>
      <c r="BUR37" s="85"/>
      <c r="BUS37" s="77"/>
      <c r="BUT37" s="74"/>
      <c r="BUU37" s="74"/>
      <c r="BUV37" s="85"/>
      <c r="BUW37" s="74"/>
      <c r="BUX37" s="74"/>
      <c r="BUY37" s="85"/>
      <c r="BUZ37" s="74"/>
      <c r="BVA37" s="74"/>
      <c r="BVB37" s="85"/>
      <c r="BVC37" s="74"/>
      <c r="BVD37" s="74"/>
      <c r="BVE37" s="85"/>
      <c r="BVF37" s="80"/>
      <c r="BVG37" s="80"/>
      <c r="BVH37" s="85"/>
      <c r="BVI37" s="77"/>
      <c r="BVJ37" s="74"/>
      <c r="BVK37" s="74"/>
      <c r="BVL37" s="85"/>
      <c r="BVM37" s="74"/>
      <c r="BVN37" s="74"/>
      <c r="BVO37" s="85"/>
      <c r="BVP37" s="74"/>
      <c r="BVQ37" s="74"/>
      <c r="BVR37" s="85"/>
      <c r="BVS37" s="74"/>
      <c r="BVT37" s="74"/>
      <c r="BVU37" s="85"/>
      <c r="BVV37" s="80"/>
      <c r="BVW37" s="80"/>
      <c r="BVX37" s="85"/>
      <c r="BVY37" s="77"/>
      <c r="BVZ37" s="74"/>
      <c r="BWA37" s="74"/>
      <c r="BWB37" s="85"/>
      <c r="BWC37" s="74"/>
      <c r="BWD37" s="74"/>
      <c r="BWE37" s="85"/>
      <c r="BWF37" s="74"/>
      <c r="BWG37" s="74"/>
      <c r="BWH37" s="85"/>
      <c r="BWI37" s="74"/>
      <c r="BWJ37" s="74"/>
      <c r="BWK37" s="85"/>
      <c r="BWL37" s="80"/>
      <c r="BWM37" s="80"/>
      <c r="BWN37" s="85"/>
      <c r="BWO37" s="77"/>
      <c r="BWP37" s="74"/>
      <c r="BWQ37" s="74"/>
      <c r="BWR37" s="85"/>
      <c r="BWS37" s="74"/>
      <c r="BWT37" s="74"/>
      <c r="BWU37" s="85"/>
      <c r="BWV37" s="74"/>
      <c r="BWW37" s="74"/>
      <c r="BWX37" s="85"/>
      <c r="BWY37" s="74"/>
      <c r="BWZ37" s="74"/>
      <c r="BXA37" s="85"/>
      <c r="BXB37" s="80"/>
      <c r="BXC37" s="80"/>
      <c r="BXD37" s="85"/>
      <c r="BXE37" s="77"/>
      <c r="BXF37" s="74"/>
      <c r="BXG37" s="74"/>
      <c r="BXH37" s="85"/>
      <c r="BXI37" s="74"/>
      <c r="BXJ37" s="74"/>
      <c r="BXK37" s="85"/>
      <c r="BXL37" s="74"/>
      <c r="BXM37" s="74"/>
      <c r="BXN37" s="85"/>
      <c r="BXO37" s="74"/>
      <c r="BXP37" s="74"/>
      <c r="BXQ37" s="85"/>
      <c r="BXR37" s="80"/>
      <c r="BXS37" s="80"/>
      <c r="BXT37" s="85"/>
      <c r="BXU37" s="77"/>
      <c r="BXV37" s="74"/>
      <c r="BXW37" s="74"/>
      <c r="BXX37" s="85"/>
      <c r="BXY37" s="74"/>
      <c r="BXZ37" s="74"/>
      <c r="BYA37" s="85"/>
      <c r="BYB37" s="74"/>
      <c r="BYC37" s="74"/>
      <c r="BYD37" s="85"/>
      <c r="BYE37" s="74"/>
      <c r="BYF37" s="74"/>
      <c r="BYG37" s="85"/>
      <c r="BYH37" s="80"/>
      <c r="BYI37" s="80"/>
      <c r="BYJ37" s="85"/>
      <c r="BYK37" s="77"/>
      <c r="BYL37" s="74"/>
      <c r="BYM37" s="74"/>
      <c r="BYN37" s="85"/>
      <c r="BYO37" s="74"/>
      <c r="BYP37" s="74"/>
      <c r="BYQ37" s="85"/>
      <c r="BYR37" s="74"/>
      <c r="BYS37" s="74"/>
      <c r="BYT37" s="85"/>
      <c r="BYU37" s="74"/>
      <c r="BYV37" s="74"/>
      <c r="BYW37" s="85"/>
      <c r="BYX37" s="80"/>
      <c r="BYY37" s="80"/>
      <c r="BYZ37" s="85"/>
      <c r="BZA37" s="77"/>
      <c r="BZB37" s="74"/>
      <c r="BZC37" s="74"/>
      <c r="BZD37" s="85"/>
      <c r="BZE37" s="74"/>
      <c r="BZF37" s="74"/>
      <c r="BZG37" s="85"/>
      <c r="BZH37" s="74"/>
      <c r="BZI37" s="74"/>
      <c r="BZJ37" s="85"/>
      <c r="BZK37" s="74"/>
      <c r="BZL37" s="74"/>
      <c r="BZM37" s="85"/>
      <c r="BZN37" s="80"/>
      <c r="BZO37" s="80"/>
      <c r="BZP37" s="85"/>
      <c r="BZQ37" s="77"/>
      <c r="BZR37" s="74"/>
      <c r="BZS37" s="74"/>
      <c r="BZT37" s="85"/>
      <c r="BZU37" s="74"/>
      <c r="BZV37" s="74"/>
      <c r="BZW37" s="85"/>
      <c r="BZX37" s="74"/>
      <c r="BZY37" s="74"/>
      <c r="BZZ37" s="85"/>
      <c r="CAA37" s="74"/>
      <c r="CAB37" s="74"/>
      <c r="CAC37" s="85"/>
      <c r="CAD37" s="80"/>
      <c r="CAE37" s="80"/>
      <c r="CAF37" s="85"/>
      <c r="CAG37" s="77"/>
      <c r="CAH37" s="74"/>
      <c r="CAI37" s="74"/>
      <c r="CAJ37" s="85"/>
      <c r="CAK37" s="74"/>
      <c r="CAL37" s="74"/>
      <c r="CAM37" s="85"/>
      <c r="CAN37" s="74"/>
      <c r="CAO37" s="74"/>
      <c r="CAP37" s="85"/>
      <c r="CAQ37" s="74"/>
      <c r="CAR37" s="74"/>
      <c r="CAS37" s="85"/>
      <c r="CAT37" s="80"/>
      <c r="CAU37" s="80"/>
      <c r="CAV37" s="85"/>
      <c r="CAW37" s="77"/>
      <c r="CAX37" s="74"/>
      <c r="CAY37" s="74"/>
      <c r="CAZ37" s="85"/>
      <c r="CBA37" s="74"/>
      <c r="CBB37" s="74"/>
      <c r="CBC37" s="85"/>
      <c r="CBD37" s="74"/>
      <c r="CBE37" s="74"/>
      <c r="CBF37" s="85"/>
      <c r="CBG37" s="74"/>
      <c r="CBH37" s="74"/>
      <c r="CBI37" s="85"/>
      <c r="CBJ37" s="80"/>
      <c r="CBK37" s="80"/>
      <c r="CBL37" s="85"/>
      <c r="CBM37" s="77"/>
      <c r="CBN37" s="74"/>
      <c r="CBO37" s="74"/>
      <c r="CBP37" s="85"/>
      <c r="CBQ37" s="74"/>
      <c r="CBR37" s="74"/>
      <c r="CBS37" s="85"/>
      <c r="CBT37" s="74"/>
      <c r="CBU37" s="74"/>
      <c r="CBV37" s="85"/>
      <c r="CBW37" s="74"/>
      <c r="CBX37" s="74"/>
      <c r="CBY37" s="85"/>
      <c r="CBZ37" s="80"/>
      <c r="CCA37" s="80"/>
      <c r="CCB37" s="85"/>
      <c r="CCC37" s="77"/>
      <c r="CCD37" s="74"/>
      <c r="CCE37" s="74"/>
      <c r="CCF37" s="85"/>
      <c r="CCG37" s="74"/>
      <c r="CCH37" s="74"/>
      <c r="CCI37" s="85"/>
      <c r="CCJ37" s="74"/>
      <c r="CCK37" s="74"/>
      <c r="CCL37" s="85"/>
      <c r="CCM37" s="74"/>
      <c r="CCN37" s="74"/>
      <c r="CCO37" s="85"/>
      <c r="CCP37" s="80"/>
      <c r="CCQ37" s="80"/>
      <c r="CCR37" s="85"/>
      <c r="CCS37" s="77"/>
      <c r="CCT37" s="74"/>
      <c r="CCU37" s="74"/>
      <c r="CCV37" s="85"/>
      <c r="CCW37" s="74"/>
      <c r="CCX37" s="74"/>
      <c r="CCY37" s="85"/>
      <c r="CCZ37" s="74"/>
      <c r="CDA37" s="74"/>
      <c r="CDB37" s="85"/>
      <c r="CDC37" s="74"/>
      <c r="CDD37" s="74"/>
      <c r="CDE37" s="85"/>
      <c r="CDF37" s="80"/>
      <c r="CDG37" s="80"/>
      <c r="CDH37" s="85"/>
      <c r="CDI37" s="77"/>
      <c r="CDJ37" s="74"/>
      <c r="CDK37" s="74"/>
      <c r="CDL37" s="85"/>
      <c r="CDM37" s="74"/>
      <c r="CDN37" s="74"/>
      <c r="CDO37" s="85"/>
      <c r="CDP37" s="74"/>
      <c r="CDQ37" s="74"/>
      <c r="CDR37" s="85"/>
      <c r="CDS37" s="74"/>
      <c r="CDT37" s="74"/>
      <c r="CDU37" s="85"/>
      <c r="CDV37" s="80"/>
      <c r="CDW37" s="80"/>
      <c r="CDX37" s="85"/>
      <c r="CDY37" s="77"/>
      <c r="CDZ37" s="74"/>
      <c r="CEA37" s="74"/>
      <c r="CEB37" s="85"/>
      <c r="CEC37" s="74"/>
      <c r="CED37" s="74"/>
      <c r="CEE37" s="85"/>
      <c r="CEF37" s="74"/>
      <c r="CEG37" s="74"/>
      <c r="CEH37" s="85"/>
      <c r="CEI37" s="74"/>
      <c r="CEJ37" s="74"/>
      <c r="CEK37" s="85"/>
      <c r="CEL37" s="80"/>
      <c r="CEM37" s="80"/>
      <c r="CEN37" s="85"/>
      <c r="CEO37" s="77"/>
      <c r="CEP37" s="74"/>
      <c r="CEQ37" s="74"/>
      <c r="CER37" s="85"/>
      <c r="CES37" s="74"/>
      <c r="CET37" s="74"/>
      <c r="CEU37" s="85"/>
      <c r="CEV37" s="74"/>
      <c r="CEW37" s="74"/>
      <c r="CEX37" s="85"/>
      <c r="CEY37" s="74"/>
      <c r="CEZ37" s="74"/>
      <c r="CFA37" s="85"/>
      <c r="CFB37" s="80"/>
      <c r="CFC37" s="80"/>
      <c r="CFD37" s="85"/>
      <c r="CFE37" s="77"/>
      <c r="CFF37" s="74"/>
      <c r="CFG37" s="74"/>
      <c r="CFH37" s="85"/>
      <c r="CFI37" s="74"/>
      <c r="CFJ37" s="74"/>
      <c r="CFK37" s="85"/>
      <c r="CFL37" s="74"/>
      <c r="CFM37" s="74"/>
      <c r="CFN37" s="85"/>
      <c r="CFO37" s="74"/>
      <c r="CFP37" s="74"/>
      <c r="CFQ37" s="85"/>
      <c r="CFR37" s="80"/>
      <c r="CFS37" s="80"/>
      <c r="CFT37" s="85"/>
      <c r="CFU37" s="77"/>
      <c r="CFV37" s="74"/>
      <c r="CFW37" s="74"/>
      <c r="CFX37" s="85"/>
      <c r="CFY37" s="74"/>
      <c r="CFZ37" s="74"/>
      <c r="CGA37" s="85"/>
      <c r="CGB37" s="74"/>
      <c r="CGC37" s="74"/>
      <c r="CGD37" s="85"/>
      <c r="CGE37" s="74"/>
      <c r="CGF37" s="74"/>
      <c r="CGG37" s="85"/>
      <c r="CGH37" s="80"/>
      <c r="CGI37" s="80"/>
      <c r="CGJ37" s="85"/>
      <c r="CGK37" s="77"/>
      <c r="CGL37" s="74"/>
      <c r="CGM37" s="74"/>
      <c r="CGN37" s="85"/>
      <c r="CGO37" s="74"/>
      <c r="CGP37" s="74"/>
      <c r="CGQ37" s="85"/>
      <c r="CGR37" s="74"/>
      <c r="CGS37" s="74"/>
      <c r="CGT37" s="85"/>
      <c r="CGU37" s="74"/>
      <c r="CGV37" s="74"/>
      <c r="CGW37" s="85"/>
      <c r="CGX37" s="80"/>
      <c r="CGY37" s="80"/>
      <c r="CGZ37" s="85"/>
      <c r="CHA37" s="77"/>
      <c r="CHB37" s="74"/>
      <c r="CHC37" s="74"/>
      <c r="CHD37" s="85"/>
      <c r="CHE37" s="74"/>
      <c r="CHF37" s="74"/>
      <c r="CHG37" s="85"/>
      <c r="CHH37" s="74"/>
      <c r="CHI37" s="74"/>
      <c r="CHJ37" s="85"/>
      <c r="CHK37" s="74"/>
      <c r="CHL37" s="74"/>
      <c r="CHM37" s="85"/>
      <c r="CHN37" s="80"/>
      <c r="CHO37" s="80"/>
      <c r="CHP37" s="85"/>
      <c r="CHQ37" s="77"/>
      <c r="CHR37" s="74"/>
      <c r="CHS37" s="74"/>
      <c r="CHT37" s="85"/>
      <c r="CHU37" s="74"/>
      <c r="CHV37" s="74"/>
      <c r="CHW37" s="85"/>
      <c r="CHX37" s="74"/>
      <c r="CHY37" s="74"/>
      <c r="CHZ37" s="85"/>
      <c r="CIA37" s="74"/>
      <c r="CIB37" s="74"/>
      <c r="CIC37" s="85"/>
      <c r="CID37" s="80"/>
      <c r="CIE37" s="80"/>
      <c r="CIF37" s="85"/>
      <c r="CIG37" s="77"/>
      <c r="CIH37" s="74"/>
      <c r="CII37" s="74"/>
      <c r="CIJ37" s="85"/>
      <c r="CIK37" s="74"/>
      <c r="CIL37" s="74"/>
      <c r="CIM37" s="85"/>
      <c r="CIN37" s="74"/>
      <c r="CIO37" s="74"/>
      <c r="CIP37" s="85"/>
      <c r="CIQ37" s="74"/>
      <c r="CIR37" s="74"/>
      <c r="CIS37" s="85"/>
      <c r="CIT37" s="80"/>
      <c r="CIU37" s="80"/>
      <c r="CIV37" s="85"/>
      <c r="CIW37" s="77"/>
      <c r="CIX37" s="74"/>
      <c r="CIY37" s="74"/>
      <c r="CIZ37" s="85"/>
      <c r="CJA37" s="74"/>
      <c r="CJB37" s="74"/>
      <c r="CJC37" s="85"/>
      <c r="CJD37" s="74"/>
      <c r="CJE37" s="74"/>
      <c r="CJF37" s="85"/>
      <c r="CJG37" s="74"/>
      <c r="CJH37" s="74"/>
      <c r="CJI37" s="85"/>
      <c r="CJJ37" s="80"/>
      <c r="CJK37" s="80"/>
      <c r="CJL37" s="85"/>
      <c r="CJM37" s="77"/>
      <c r="CJN37" s="74"/>
      <c r="CJO37" s="74"/>
      <c r="CJP37" s="85"/>
      <c r="CJQ37" s="74"/>
      <c r="CJR37" s="74"/>
      <c r="CJS37" s="85"/>
      <c r="CJT37" s="74"/>
      <c r="CJU37" s="74"/>
      <c r="CJV37" s="85"/>
      <c r="CJW37" s="74"/>
      <c r="CJX37" s="74"/>
      <c r="CJY37" s="85"/>
      <c r="CJZ37" s="80"/>
      <c r="CKA37" s="80"/>
      <c r="CKB37" s="85"/>
      <c r="CKC37" s="77"/>
      <c r="CKD37" s="74"/>
      <c r="CKE37" s="74"/>
      <c r="CKF37" s="85"/>
      <c r="CKG37" s="74"/>
      <c r="CKH37" s="74"/>
      <c r="CKI37" s="85"/>
      <c r="CKJ37" s="74"/>
      <c r="CKK37" s="74"/>
      <c r="CKL37" s="85"/>
      <c r="CKM37" s="74"/>
      <c r="CKN37" s="74"/>
      <c r="CKO37" s="85"/>
      <c r="CKP37" s="80"/>
      <c r="CKQ37" s="80"/>
      <c r="CKR37" s="85"/>
      <c r="CKS37" s="77"/>
      <c r="CKT37" s="74"/>
      <c r="CKU37" s="74"/>
      <c r="CKV37" s="85"/>
      <c r="CKW37" s="74"/>
      <c r="CKX37" s="74"/>
      <c r="CKY37" s="85"/>
      <c r="CKZ37" s="74"/>
      <c r="CLA37" s="74"/>
      <c r="CLB37" s="85"/>
      <c r="CLC37" s="74"/>
      <c r="CLD37" s="74"/>
      <c r="CLE37" s="85"/>
      <c r="CLF37" s="80"/>
      <c r="CLG37" s="80"/>
      <c r="CLH37" s="85"/>
      <c r="CLI37" s="77"/>
      <c r="CLJ37" s="74"/>
      <c r="CLK37" s="74"/>
      <c r="CLL37" s="85"/>
      <c r="CLM37" s="74"/>
      <c r="CLN37" s="74"/>
      <c r="CLO37" s="85"/>
      <c r="CLP37" s="74"/>
      <c r="CLQ37" s="74"/>
      <c r="CLR37" s="85"/>
      <c r="CLS37" s="74"/>
      <c r="CLT37" s="74"/>
      <c r="CLU37" s="85"/>
      <c r="CLV37" s="80"/>
      <c r="CLW37" s="80"/>
      <c r="CLX37" s="85"/>
      <c r="CLY37" s="77"/>
      <c r="CLZ37" s="74"/>
      <c r="CMA37" s="74"/>
      <c r="CMB37" s="85"/>
      <c r="CMC37" s="74"/>
      <c r="CMD37" s="74"/>
      <c r="CME37" s="85"/>
      <c r="CMF37" s="74"/>
      <c r="CMG37" s="74"/>
      <c r="CMH37" s="85"/>
      <c r="CMI37" s="74"/>
      <c r="CMJ37" s="74"/>
      <c r="CMK37" s="85"/>
      <c r="CML37" s="80"/>
      <c r="CMM37" s="80"/>
      <c r="CMN37" s="85"/>
      <c r="CMO37" s="77"/>
      <c r="CMP37" s="74"/>
      <c r="CMQ37" s="74"/>
      <c r="CMR37" s="85"/>
      <c r="CMS37" s="74"/>
      <c r="CMT37" s="74"/>
      <c r="CMU37" s="85"/>
      <c r="CMV37" s="74"/>
      <c r="CMW37" s="74"/>
      <c r="CMX37" s="85"/>
      <c r="CMY37" s="74"/>
      <c r="CMZ37" s="74"/>
      <c r="CNA37" s="85"/>
      <c r="CNB37" s="80"/>
      <c r="CNC37" s="80"/>
      <c r="CND37" s="85"/>
      <c r="CNE37" s="77"/>
      <c r="CNF37" s="74"/>
      <c r="CNG37" s="74"/>
      <c r="CNH37" s="85"/>
      <c r="CNI37" s="74"/>
      <c r="CNJ37" s="74"/>
      <c r="CNK37" s="85"/>
      <c r="CNL37" s="74"/>
      <c r="CNM37" s="74"/>
      <c r="CNN37" s="85"/>
      <c r="CNO37" s="74"/>
      <c r="CNP37" s="74"/>
      <c r="CNQ37" s="85"/>
      <c r="CNR37" s="80"/>
      <c r="CNS37" s="80"/>
      <c r="CNT37" s="85"/>
      <c r="CNU37" s="77"/>
      <c r="CNV37" s="74"/>
      <c r="CNW37" s="74"/>
      <c r="CNX37" s="85"/>
      <c r="CNY37" s="74"/>
      <c r="CNZ37" s="74"/>
      <c r="COA37" s="85"/>
      <c r="COB37" s="74"/>
      <c r="COC37" s="74"/>
      <c r="COD37" s="85"/>
      <c r="COE37" s="74"/>
      <c r="COF37" s="74"/>
      <c r="COG37" s="85"/>
      <c r="COH37" s="80"/>
      <c r="COI37" s="80"/>
      <c r="COJ37" s="85"/>
      <c r="COK37" s="77"/>
      <c r="COL37" s="74"/>
      <c r="COM37" s="74"/>
      <c r="CON37" s="85"/>
      <c r="COO37" s="74"/>
      <c r="COP37" s="74"/>
      <c r="COQ37" s="85"/>
      <c r="COR37" s="74"/>
      <c r="COS37" s="74"/>
      <c r="COT37" s="85"/>
      <c r="COU37" s="74"/>
      <c r="COV37" s="74"/>
      <c r="COW37" s="85"/>
      <c r="COX37" s="80"/>
      <c r="COY37" s="80"/>
      <c r="COZ37" s="85"/>
      <c r="CPA37" s="77"/>
      <c r="CPB37" s="74"/>
      <c r="CPC37" s="74"/>
      <c r="CPD37" s="85"/>
      <c r="CPE37" s="74"/>
      <c r="CPF37" s="74"/>
      <c r="CPG37" s="85"/>
      <c r="CPH37" s="74"/>
      <c r="CPI37" s="74"/>
      <c r="CPJ37" s="85"/>
      <c r="CPK37" s="74"/>
      <c r="CPL37" s="74"/>
      <c r="CPM37" s="85"/>
      <c r="CPN37" s="80"/>
      <c r="CPO37" s="80"/>
      <c r="CPP37" s="85"/>
      <c r="CPQ37" s="77"/>
      <c r="CPR37" s="74"/>
      <c r="CPS37" s="74"/>
      <c r="CPT37" s="85"/>
      <c r="CPU37" s="74"/>
      <c r="CPV37" s="74"/>
      <c r="CPW37" s="85"/>
      <c r="CPX37" s="74"/>
      <c r="CPY37" s="74"/>
      <c r="CPZ37" s="85"/>
      <c r="CQA37" s="74"/>
      <c r="CQB37" s="74"/>
      <c r="CQC37" s="85"/>
      <c r="CQD37" s="80"/>
      <c r="CQE37" s="80"/>
      <c r="CQF37" s="85"/>
      <c r="CQG37" s="77"/>
      <c r="CQH37" s="74"/>
      <c r="CQI37" s="74"/>
      <c r="CQJ37" s="85"/>
      <c r="CQK37" s="74"/>
      <c r="CQL37" s="74"/>
      <c r="CQM37" s="85"/>
      <c r="CQN37" s="74"/>
      <c r="CQO37" s="74"/>
      <c r="CQP37" s="85"/>
      <c r="CQQ37" s="74"/>
      <c r="CQR37" s="74"/>
      <c r="CQS37" s="85"/>
      <c r="CQT37" s="80"/>
      <c r="CQU37" s="80"/>
      <c r="CQV37" s="85"/>
      <c r="CQW37" s="77"/>
      <c r="CQX37" s="74"/>
      <c r="CQY37" s="74"/>
      <c r="CQZ37" s="85"/>
      <c r="CRA37" s="74"/>
      <c r="CRB37" s="74"/>
      <c r="CRC37" s="85"/>
      <c r="CRD37" s="74"/>
      <c r="CRE37" s="74"/>
      <c r="CRF37" s="85"/>
      <c r="CRG37" s="74"/>
      <c r="CRH37" s="74"/>
      <c r="CRI37" s="85"/>
      <c r="CRJ37" s="80"/>
      <c r="CRK37" s="80"/>
      <c r="CRL37" s="85"/>
      <c r="CRM37" s="77"/>
      <c r="CRN37" s="74"/>
      <c r="CRO37" s="74"/>
      <c r="CRP37" s="85"/>
      <c r="CRQ37" s="74"/>
      <c r="CRR37" s="74"/>
      <c r="CRS37" s="85"/>
      <c r="CRT37" s="74"/>
      <c r="CRU37" s="74"/>
      <c r="CRV37" s="85"/>
      <c r="CRW37" s="74"/>
      <c r="CRX37" s="74"/>
      <c r="CRY37" s="85"/>
      <c r="CRZ37" s="80"/>
      <c r="CSA37" s="80"/>
      <c r="CSB37" s="85"/>
      <c r="CSC37" s="77"/>
      <c r="CSD37" s="74"/>
      <c r="CSE37" s="74"/>
      <c r="CSF37" s="85"/>
      <c r="CSG37" s="74"/>
      <c r="CSH37" s="74"/>
      <c r="CSI37" s="85"/>
      <c r="CSJ37" s="74"/>
      <c r="CSK37" s="74"/>
      <c r="CSL37" s="85"/>
      <c r="CSM37" s="74"/>
      <c r="CSN37" s="74"/>
      <c r="CSO37" s="85"/>
      <c r="CSP37" s="80"/>
      <c r="CSQ37" s="80"/>
      <c r="CSR37" s="85"/>
      <c r="CSS37" s="77"/>
      <c r="CST37" s="74"/>
      <c r="CSU37" s="74"/>
      <c r="CSV37" s="85"/>
      <c r="CSW37" s="74"/>
      <c r="CSX37" s="74"/>
      <c r="CSY37" s="85"/>
      <c r="CSZ37" s="74"/>
      <c r="CTA37" s="74"/>
      <c r="CTB37" s="85"/>
      <c r="CTC37" s="74"/>
      <c r="CTD37" s="74"/>
      <c r="CTE37" s="85"/>
      <c r="CTF37" s="80"/>
      <c r="CTG37" s="80"/>
      <c r="CTH37" s="85"/>
      <c r="CTI37" s="77"/>
      <c r="CTJ37" s="74"/>
      <c r="CTK37" s="74"/>
      <c r="CTL37" s="85"/>
      <c r="CTM37" s="74"/>
      <c r="CTN37" s="74"/>
      <c r="CTO37" s="85"/>
      <c r="CTP37" s="74"/>
      <c r="CTQ37" s="74"/>
      <c r="CTR37" s="85"/>
      <c r="CTS37" s="74"/>
      <c r="CTT37" s="74"/>
      <c r="CTU37" s="85"/>
      <c r="CTV37" s="80"/>
      <c r="CTW37" s="80"/>
      <c r="CTX37" s="85"/>
      <c r="CTY37" s="77"/>
      <c r="CTZ37" s="74"/>
      <c r="CUA37" s="74"/>
      <c r="CUB37" s="85"/>
      <c r="CUC37" s="74"/>
      <c r="CUD37" s="74"/>
      <c r="CUE37" s="85"/>
      <c r="CUF37" s="74"/>
      <c r="CUG37" s="74"/>
      <c r="CUH37" s="85"/>
      <c r="CUI37" s="74"/>
      <c r="CUJ37" s="74"/>
      <c r="CUK37" s="85"/>
      <c r="CUL37" s="80"/>
      <c r="CUM37" s="80"/>
      <c r="CUN37" s="85"/>
      <c r="CUO37" s="77"/>
      <c r="CUP37" s="74"/>
      <c r="CUQ37" s="74"/>
      <c r="CUR37" s="85"/>
      <c r="CUS37" s="74"/>
      <c r="CUT37" s="74"/>
      <c r="CUU37" s="85"/>
      <c r="CUV37" s="74"/>
      <c r="CUW37" s="74"/>
      <c r="CUX37" s="85"/>
      <c r="CUY37" s="74"/>
      <c r="CUZ37" s="74"/>
      <c r="CVA37" s="85"/>
      <c r="CVB37" s="80"/>
      <c r="CVC37" s="80"/>
      <c r="CVD37" s="85"/>
      <c r="CVE37" s="77"/>
      <c r="CVF37" s="74"/>
      <c r="CVG37" s="74"/>
      <c r="CVH37" s="85"/>
      <c r="CVI37" s="74"/>
      <c r="CVJ37" s="74"/>
      <c r="CVK37" s="85"/>
      <c r="CVL37" s="74"/>
      <c r="CVM37" s="74"/>
      <c r="CVN37" s="85"/>
      <c r="CVO37" s="74"/>
      <c r="CVP37" s="74"/>
      <c r="CVQ37" s="85"/>
      <c r="CVR37" s="80"/>
      <c r="CVS37" s="80"/>
      <c r="CVT37" s="85"/>
      <c r="CVU37" s="77"/>
      <c r="CVV37" s="74"/>
      <c r="CVW37" s="74"/>
      <c r="CVX37" s="85"/>
      <c r="CVY37" s="74"/>
      <c r="CVZ37" s="74"/>
      <c r="CWA37" s="85"/>
      <c r="CWB37" s="74"/>
      <c r="CWC37" s="74"/>
      <c r="CWD37" s="85"/>
      <c r="CWE37" s="74"/>
      <c r="CWF37" s="74"/>
      <c r="CWG37" s="85"/>
      <c r="CWH37" s="80"/>
      <c r="CWI37" s="80"/>
      <c r="CWJ37" s="85"/>
      <c r="CWK37" s="77"/>
      <c r="CWL37" s="74"/>
      <c r="CWM37" s="74"/>
      <c r="CWN37" s="85"/>
      <c r="CWO37" s="74"/>
      <c r="CWP37" s="74"/>
      <c r="CWQ37" s="85"/>
      <c r="CWR37" s="74"/>
      <c r="CWS37" s="74"/>
      <c r="CWT37" s="85"/>
      <c r="CWU37" s="74"/>
      <c r="CWV37" s="74"/>
      <c r="CWW37" s="85"/>
      <c r="CWX37" s="80"/>
      <c r="CWY37" s="80"/>
      <c r="CWZ37" s="85"/>
      <c r="CXA37" s="77"/>
      <c r="CXB37" s="74"/>
      <c r="CXC37" s="74"/>
      <c r="CXD37" s="85"/>
      <c r="CXE37" s="74"/>
      <c r="CXF37" s="74"/>
      <c r="CXG37" s="85"/>
      <c r="CXH37" s="74"/>
      <c r="CXI37" s="74"/>
      <c r="CXJ37" s="85"/>
      <c r="CXK37" s="74"/>
      <c r="CXL37" s="74"/>
      <c r="CXM37" s="85"/>
      <c r="CXN37" s="80"/>
      <c r="CXO37" s="80"/>
      <c r="CXP37" s="85"/>
      <c r="CXQ37" s="77"/>
      <c r="CXR37" s="74"/>
      <c r="CXS37" s="74"/>
      <c r="CXT37" s="85"/>
      <c r="CXU37" s="74"/>
      <c r="CXV37" s="74"/>
      <c r="CXW37" s="85"/>
      <c r="CXX37" s="74"/>
      <c r="CXY37" s="74"/>
      <c r="CXZ37" s="85"/>
      <c r="CYA37" s="74"/>
      <c r="CYB37" s="74"/>
      <c r="CYC37" s="85"/>
      <c r="CYD37" s="80"/>
      <c r="CYE37" s="80"/>
      <c r="CYF37" s="85"/>
      <c r="CYG37" s="77"/>
      <c r="CYH37" s="74"/>
      <c r="CYI37" s="74"/>
      <c r="CYJ37" s="85"/>
      <c r="CYK37" s="74"/>
      <c r="CYL37" s="74"/>
      <c r="CYM37" s="85"/>
      <c r="CYN37" s="74"/>
      <c r="CYO37" s="74"/>
      <c r="CYP37" s="85"/>
      <c r="CYQ37" s="74"/>
      <c r="CYR37" s="74"/>
      <c r="CYS37" s="85"/>
      <c r="CYT37" s="80"/>
      <c r="CYU37" s="80"/>
      <c r="CYV37" s="85"/>
      <c r="CYW37" s="77"/>
      <c r="CYX37" s="74"/>
      <c r="CYY37" s="74"/>
      <c r="CYZ37" s="85"/>
      <c r="CZA37" s="74"/>
      <c r="CZB37" s="74"/>
      <c r="CZC37" s="85"/>
      <c r="CZD37" s="74"/>
      <c r="CZE37" s="74"/>
      <c r="CZF37" s="85"/>
      <c r="CZG37" s="74"/>
      <c r="CZH37" s="74"/>
      <c r="CZI37" s="85"/>
      <c r="CZJ37" s="80"/>
      <c r="CZK37" s="80"/>
      <c r="CZL37" s="85"/>
      <c r="CZM37" s="77"/>
      <c r="CZN37" s="74"/>
      <c r="CZO37" s="74"/>
      <c r="CZP37" s="85"/>
      <c r="CZQ37" s="74"/>
      <c r="CZR37" s="74"/>
      <c r="CZS37" s="85"/>
      <c r="CZT37" s="74"/>
      <c r="CZU37" s="74"/>
      <c r="CZV37" s="85"/>
      <c r="CZW37" s="74"/>
      <c r="CZX37" s="74"/>
      <c r="CZY37" s="85"/>
      <c r="CZZ37" s="80"/>
      <c r="DAA37" s="80"/>
      <c r="DAB37" s="85"/>
      <c r="DAC37" s="77"/>
      <c r="DAD37" s="74"/>
      <c r="DAE37" s="74"/>
      <c r="DAF37" s="85"/>
      <c r="DAG37" s="74"/>
      <c r="DAH37" s="74"/>
      <c r="DAI37" s="85"/>
      <c r="DAJ37" s="74"/>
      <c r="DAK37" s="74"/>
      <c r="DAL37" s="85"/>
      <c r="DAM37" s="74"/>
      <c r="DAN37" s="74"/>
      <c r="DAO37" s="85"/>
      <c r="DAP37" s="80"/>
      <c r="DAQ37" s="80"/>
      <c r="DAR37" s="85"/>
      <c r="DAS37" s="77"/>
      <c r="DAT37" s="74"/>
      <c r="DAU37" s="74"/>
      <c r="DAV37" s="85"/>
      <c r="DAW37" s="74"/>
      <c r="DAX37" s="74"/>
      <c r="DAY37" s="85"/>
      <c r="DAZ37" s="74"/>
      <c r="DBA37" s="74"/>
      <c r="DBB37" s="85"/>
      <c r="DBC37" s="74"/>
      <c r="DBD37" s="74"/>
      <c r="DBE37" s="85"/>
      <c r="DBF37" s="80"/>
      <c r="DBG37" s="80"/>
      <c r="DBH37" s="85"/>
      <c r="DBI37" s="77"/>
      <c r="DBJ37" s="74"/>
      <c r="DBK37" s="74"/>
      <c r="DBL37" s="85"/>
      <c r="DBM37" s="74"/>
      <c r="DBN37" s="74"/>
      <c r="DBO37" s="85"/>
      <c r="DBP37" s="74"/>
      <c r="DBQ37" s="74"/>
      <c r="DBR37" s="85"/>
      <c r="DBS37" s="74"/>
      <c r="DBT37" s="74"/>
      <c r="DBU37" s="85"/>
      <c r="DBV37" s="80"/>
      <c r="DBW37" s="80"/>
      <c r="DBX37" s="85"/>
      <c r="DBY37" s="77"/>
      <c r="DBZ37" s="74"/>
      <c r="DCA37" s="74"/>
      <c r="DCB37" s="85"/>
      <c r="DCC37" s="74"/>
      <c r="DCD37" s="74"/>
      <c r="DCE37" s="85"/>
      <c r="DCF37" s="74"/>
      <c r="DCG37" s="74"/>
      <c r="DCH37" s="85"/>
      <c r="DCI37" s="74"/>
      <c r="DCJ37" s="74"/>
      <c r="DCK37" s="85"/>
      <c r="DCL37" s="80"/>
      <c r="DCM37" s="80"/>
      <c r="DCN37" s="85"/>
      <c r="DCO37" s="77"/>
      <c r="DCP37" s="74"/>
      <c r="DCQ37" s="74"/>
      <c r="DCR37" s="85"/>
      <c r="DCS37" s="74"/>
      <c r="DCT37" s="74"/>
      <c r="DCU37" s="85"/>
      <c r="DCV37" s="74"/>
      <c r="DCW37" s="74"/>
      <c r="DCX37" s="85"/>
      <c r="DCY37" s="74"/>
      <c r="DCZ37" s="74"/>
      <c r="DDA37" s="85"/>
      <c r="DDB37" s="80"/>
      <c r="DDC37" s="80"/>
      <c r="DDD37" s="85"/>
      <c r="DDE37" s="77"/>
      <c r="DDF37" s="74"/>
      <c r="DDG37" s="74"/>
      <c r="DDH37" s="85"/>
      <c r="DDI37" s="74"/>
      <c r="DDJ37" s="74"/>
      <c r="DDK37" s="85"/>
      <c r="DDL37" s="74"/>
      <c r="DDM37" s="74"/>
      <c r="DDN37" s="85"/>
      <c r="DDO37" s="74"/>
      <c r="DDP37" s="74"/>
      <c r="DDQ37" s="85"/>
      <c r="DDR37" s="80"/>
      <c r="DDS37" s="80"/>
      <c r="DDT37" s="85"/>
      <c r="DDU37" s="77"/>
      <c r="DDV37" s="74"/>
      <c r="DDW37" s="74"/>
      <c r="DDX37" s="85"/>
      <c r="DDY37" s="74"/>
      <c r="DDZ37" s="74"/>
      <c r="DEA37" s="85"/>
      <c r="DEB37" s="74"/>
      <c r="DEC37" s="74"/>
      <c r="DED37" s="85"/>
      <c r="DEE37" s="74"/>
      <c r="DEF37" s="74"/>
      <c r="DEG37" s="85"/>
      <c r="DEH37" s="80"/>
      <c r="DEI37" s="80"/>
      <c r="DEJ37" s="85"/>
      <c r="DEK37" s="77"/>
      <c r="DEL37" s="74"/>
      <c r="DEM37" s="74"/>
      <c r="DEN37" s="85"/>
      <c r="DEO37" s="74"/>
      <c r="DEP37" s="74"/>
      <c r="DEQ37" s="85"/>
      <c r="DER37" s="74"/>
      <c r="DES37" s="74"/>
      <c r="DET37" s="85"/>
      <c r="DEU37" s="74"/>
      <c r="DEV37" s="74"/>
      <c r="DEW37" s="85"/>
      <c r="DEX37" s="80"/>
      <c r="DEY37" s="80"/>
      <c r="DEZ37" s="85"/>
      <c r="DFA37" s="77"/>
      <c r="DFB37" s="74"/>
      <c r="DFC37" s="74"/>
      <c r="DFD37" s="85"/>
      <c r="DFE37" s="74"/>
      <c r="DFF37" s="74"/>
      <c r="DFG37" s="85"/>
      <c r="DFH37" s="74"/>
      <c r="DFI37" s="74"/>
      <c r="DFJ37" s="85"/>
      <c r="DFK37" s="74"/>
      <c r="DFL37" s="74"/>
      <c r="DFM37" s="85"/>
      <c r="DFN37" s="80"/>
      <c r="DFO37" s="80"/>
      <c r="DFP37" s="85"/>
      <c r="DFQ37" s="77"/>
      <c r="DFR37" s="74"/>
      <c r="DFS37" s="74"/>
      <c r="DFT37" s="85"/>
      <c r="DFU37" s="74"/>
      <c r="DFV37" s="74"/>
      <c r="DFW37" s="85"/>
      <c r="DFX37" s="74"/>
      <c r="DFY37" s="74"/>
      <c r="DFZ37" s="85"/>
      <c r="DGA37" s="74"/>
      <c r="DGB37" s="74"/>
      <c r="DGC37" s="85"/>
      <c r="DGD37" s="80"/>
      <c r="DGE37" s="80"/>
      <c r="DGF37" s="85"/>
      <c r="DGG37" s="77"/>
      <c r="DGH37" s="74"/>
      <c r="DGI37" s="74"/>
      <c r="DGJ37" s="85"/>
      <c r="DGK37" s="74"/>
      <c r="DGL37" s="74"/>
      <c r="DGM37" s="85"/>
      <c r="DGN37" s="74"/>
      <c r="DGO37" s="74"/>
      <c r="DGP37" s="85"/>
      <c r="DGQ37" s="74"/>
      <c r="DGR37" s="74"/>
      <c r="DGS37" s="85"/>
      <c r="DGT37" s="80"/>
      <c r="DGU37" s="80"/>
      <c r="DGV37" s="85"/>
      <c r="DGW37" s="77"/>
      <c r="DGX37" s="74"/>
      <c r="DGY37" s="74"/>
      <c r="DGZ37" s="85"/>
      <c r="DHA37" s="74"/>
      <c r="DHB37" s="74"/>
      <c r="DHC37" s="85"/>
      <c r="DHD37" s="74"/>
      <c r="DHE37" s="74"/>
      <c r="DHF37" s="85"/>
      <c r="DHG37" s="74"/>
      <c r="DHH37" s="74"/>
      <c r="DHI37" s="85"/>
      <c r="DHJ37" s="80"/>
      <c r="DHK37" s="80"/>
      <c r="DHL37" s="85"/>
      <c r="DHM37" s="77"/>
      <c r="DHN37" s="74"/>
      <c r="DHO37" s="74"/>
      <c r="DHP37" s="85"/>
      <c r="DHQ37" s="74"/>
      <c r="DHR37" s="74"/>
      <c r="DHS37" s="85"/>
      <c r="DHT37" s="74"/>
      <c r="DHU37" s="74"/>
      <c r="DHV37" s="85"/>
      <c r="DHW37" s="74"/>
      <c r="DHX37" s="74"/>
      <c r="DHY37" s="85"/>
      <c r="DHZ37" s="80"/>
      <c r="DIA37" s="80"/>
      <c r="DIB37" s="85"/>
      <c r="DIC37" s="77"/>
      <c r="DID37" s="74"/>
      <c r="DIE37" s="74"/>
      <c r="DIF37" s="85"/>
      <c r="DIG37" s="74"/>
      <c r="DIH37" s="74"/>
      <c r="DII37" s="85"/>
      <c r="DIJ37" s="74"/>
      <c r="DIK37" s="74"/>
      <c r="DIL37" s="85"/>
      <c r="DIM37" s="74"/>
      <c r="DIN37" s="74"/>
      <c r="DIO37" s="85"/>
      <c r="DIP37" s="80"/>
      <c r="DIQ37" s="80"/>
      <c r="DIR37" s="85"/>
      <c r="DIS37" s="77"/>
      <c r="DIT37" s="74"/>
      <c r="DIU37" s="74"/>
      <c r="DIV37" s="85"/>
      <c r="DIW37" s="74"/>
      <c r="DIX37" s="74"/>
      <c r="DIY37" s="85"/>
      <c r="DIZ37" s="74"/>
      <c r="DJA37" s="74"/>
      <c r="DJB37" s="85"/>
      <c r="DJC37" s="74"/>
      <c r="DJD37" s="74"/>
      <c r="DJE37" s="85"/>
      <c r="DJF37" s="80"/>
      <c r="DJG37" s="80"/>
      <c r="DJH37" s="85"/>
      <c r="DJI37" s="77"/>
      <c r="DJJ37" s="74"/>
      <c r="DJK37" s="74"/>
      <c r="DJL37" s="85"/>
      <c r="DJM37" s="74"/>
      <c r="DJN37" s="74"/>
      <c r="DJO37" s="85"/>
      <c r="DJP37" s="74"/>
      <c r="DJQ37" s="74"/>
      <c r="DJR37" s="85"/>
      <c r="DJS37" s="74"/>
      <c r="DJT37" s="74"/>
      <c r="DJU37" s="85"/>
      <c r="DJV37" s="80"/>
      <c r="DJW37" s="80"/>
      <c r="DJX37" s="85"/>
      <c r="DJY37" s="77"/>
      <c r="DJZ37" s="74"/>
      <c r="DKA37" s="74"/>
      <c r="DKB37" s="85"/>
      <c r="DKC37" s="74"/>
      <c r="DKD37" s="74"/>
      <c r="DKE37" s="85"/>
      <c r="DKF37" s="74"/>
      <c r="DKG37" s="74"/>
      <c r="DKH37" s="85"/>
      <c r="DKI37" s="74"/>
      <c r="DKJ37" s="74"/>
      <c r="DKK37" s="85"/>
      <c r="DKL37" s="80"/>
      <c r="DKM37" s="80"/>
      <c r="DKN37" s="85"/>
      <c r="DKO37" s="77"/>
      <c r="DKP37" s="74"/>
      <c r="DKQ37" s="74"/>
      <c r="DKR37" s="85"/>
      <c r="DKS37" s="74"/>
      <c r="DKT37" s="74"/>
      <c r="DKU37" s="85"/>
      <c r="DKV37" s="74"/>
      <c r="DKW37" s="74"/>
      <c r="DKX37" s="85"/>
      <c r="DKY37" s="74"/>
      <c r="DKZ37" s="74"/>
      <c r="DLA37" s="85"/>
      <c r="DLB37" s="80"/>
      <c r="DLC37" s="80"/>
      <c r="DLD37" s="85"/>
      <c r="DLE37" s="77"/>
      <c r="DLF37" s="74"/>
      <c r="DLG37" s="74"/>
      <c r="DLH37" s="85"/>
      <c r="DLI37" s="74"/>
      <c r="DLJ37" s="74"/>
      <c r="DLK37" s="85"/>
      <c r="DLL37" s="74"/>
      <c r="DLM37" s="74"/>
      <c r="DLN37" s="85"/>
      <c r="DLO37" s="74"/>
      <c r="DLP37" s="74"/>
      <c r="DLQ37" s="85"/>
      <c r="DLR37" s="80"/>
      <c r="DLS37" s="80"/>
      <c r="DLT37" s="85"/>
      <c r="DLU37" s="77"/>
      <c r="DLV37" s="74"/>
      <c r="DLW37" s="74"/>
      <c r="DLX37" s="85"/>
      <c r="DLY37" s="74"/>
      <c r="DLZ37" s="74"/>
      <c r="DMA37" s="85"/>
      <c r="DMB37" s="74"/>
      <c r="DMC37" s="74"/>
      <c r="DMD37" s="85"/>
      <c r="DME37" s="74"/>
      <c r="DMF37" s="74"/>
      <c r="DMG37" s="85"/>
      <c r="DMH37" s="80"/>
      <c r="DMI37" s="80"/>
      <c r="DMJ37" s="85"/>
      <c r="DMK37" s="77"/>
      <c r="DML37" s="74"/>
      <c r="DMM37" s="74"/>
      <c r="DMN37" s="85"/>
      <c r="DMO37" s="74"/>
      <c r="DMP37" s="74"/>
      <c r="DMQ37" s="85"/>
      <c r="DMR37" s="74"/>
      <c r="DMS37" s="74"/>
      <c r="DMT37" s="85"/>
      <c r="DMU37" s="74"/>
      <c r="DMV37" s="74"/>
      <c r="DMW37" s="85"/>
      <c r="DMX37" s="80"/>
      <c r="DMY37" s="80"/>
      <c r="DMZ37" s="85"/>
      <c r="DNA37" s="77"/>
      <c r="DNB37" s="74"/>
      <c r="DNC37" s="74"/>
      <c r="DND37" s="85"/>
      <c r="DNE37" s="74"/>
      <c r="DNF37" s="74"/>
      <c r="DNG37" s="85"/>
      <c r="DNH37" s="74"/>
      <c r="DNI37" s="74"/>
      <c r="DNJ37" s="85"/>
      <c r="DNK37" s="74"/>
      <c r="DNL37" s="74"/>
      <c r="DNM37" s="85"/>
      <c r="DNN37" s="80"/>
      <c r="DNO37" s="80"/>
      <c r="DNP37" s="85"/>
      <c r="DNQ37" s="77"/>
      <c r="DNR37" s="74"/>
      <c r="DNS37" s="74"/>
      <c r="DNT37" s="85"/>
      <c r="DNU37" s="74"/>
      <c r="DNV37" s="74"/>
      <c r="DNW37" s="85"/>
      <c r="DNX37" s="74"/>
      <c r="DNY37" s="74"/>
      <c r="DNZ37" s="85"/>
      <c r="DOA37" s="74"/>
      <c r="DOB37" s="74"/>
      <c r="DOC37" s="85"/>
      <c r="DOD37" s="80"/>
      <c r="DOE37" s="80"/>
      <c r="DOF37" s="85"/>
      <c r="DOG37" s="77"/>
      <c r="DOH37" s="74"/>
      <c r="DOI37" s="74"/>
      <c r="DOJ37" s="85"/>
      <c r="DOK37" s="74"/>
      <c r="DOL37" s="74"/>
      <c r="DOM37" s="85"/>
      <c r="DON37" s="74"/>
      <c r="DOO37" s="74"/>
      <c r="DOP37" s="85"/>
      <c r="DOQ37" s="74"/>
      <c r="DOR37" s="74"/>
      <c r="DOS37" s="85"/>
      <c r="DOT37" s="80"/>
      <c r="DOU37" s="80"/>
      <c r="DOV37" s="85"/>
      <c r="DOW37" s="77"/>
      <c r="DOX37" s="74"/>
      <c r="DOY37" s="74"/>
      <c r="DOZ37" s="85"/>
      <c r="DPA37" s="74"/>
      <c r="DPB37" s="74"/>
      <c r="DPC37" s="85"/>
      <c r="DPD37" s="74"/>
      <c r="DPE37" s="74"/>
      <c r="DPF37" s="85"/>
      <c r="DPG37" s="74"/>
      <c r="DPH37" s="74"/>
      <c r="DPI37" s="85"/>
      <c r="DPJ37" s="80"/>
      <c r="DPK37" s="80"/>
      <c r="DPL37" s="85"/>
      <c r="DPM37" s="77"/>
      <c r="DPN37" s="74"/>
      <c r="DPO37" s="74"/>
      <c r="DPP37" s="85"/>
      <c r="DPQ37" s="74"/>
      <c r="DPR37" s="74"/>
      <c r="DPS37" s="85"/>
      <c r="DPT37" s="74"/>
      <c r="DPU37" s="74"/>
      <c r="DPV37" s="85"/>
      <c r="DPW37" s="74"/>
      <c r="DPX37" s="74"/>
      <c r="DPY37" s="85"/>
      <c r="DPZ37" s="80"/>
      <c r="DQA37" s="80"/>
      <c r="DQB37" s="85"/>
      <c r="DQC37" s="77"/>
      <c r="DQD37" s="74"/>
      <c r="DQE37" s="74"/>
      <c r="DQF37" s="85"/>
      <c r="DQG37" s="74"/>
      <c r="DQH37" s="74"/>
      <c r="DQI37" s="85"/>
      <c r="DQJ37" s="74"/>
      <c r="DQK37" s="74"/>
      <c r="DQL37" s="85"/>
      <c r="DQM37" s="74"/>
      <c r="DQN37" s="74"/>
      <c r="DQO37" s="85"/>
      <c r="DQP37" s="80"/>
      <c r="DQQ37" s="80"/>
      <c r="DQR37" s="85"/>
      <c r="DQS37" s="77"/>
      <c r="DQT37" s="74"/>
      <c r="DQU37" s="74"/>
      <c r="DQV37" s="85"/>
      <c r="DQW37" s="74"/>
      <c r="DQX37" s="74"/>
      <c r="DQY37" s="85"/>
      <c r="DQZ37" s="74"/>
      <c r="DRA37" s="74"/>
      <c r="DRB37" s="85"/>
      <c r="DRC37" s="74"/>
      <c r="DRD37" s="74"/>
      <c r="DRE37" s="85"/>
      <c r="DRF37" s="80"/>
      <c r="DRG37" s="80"/>
      <c r="DRH37" s="85"/>
      <c r="DRI37" s="77"/>
      <c r="DRJ37" s="74"/>
      <c r="DRK37" s="74"/>
      <c r="DRL37" s="85"/>
      <c r="DRM37" s="74"/>
      <c r="DRN37" s="74"/>
      <c r="DRO37" s="85"/>
      <c r="DRP37" s="74"/>
      <c r="DRQ37" s="74"/>
      <c r="DRR37" s="85"/>
      <c r="DRS37" s="74"/>
      <c r="DRT37" s="74"/>
      <c r="DRU37" s="85"/>
      <c r="DRV37" s="80"/>
      <c r="DRW37" s="80"/>
      <c r="DRX37" s="85"/>
      <c r="DRY37" s="77"/>
      <c r="DRZ37" s="74"/>
      <c r="DSA37" s="74"/>
      <c r="DSB37" s="85"/>
      <c r="DSC37" s="74"/>
      <c r="DSD37" s="74"/>
      <c r="DSE37" s="85"/>
      <c r="DSF37" s="74"/>
      <c r="DSG37" s="74"/>
      <c r="DSH37" s="85"/>
      <c r="DSI37" s="74"/>
      <c r="DSJ37" s="74"/>
      <c r="DSK37" s="85"/>
      <c r="DSL37" s="80"/>
      <c r="DSM37" s="80"/>
      <c r="DSN37" s="85"/>
      <c r="DSO37" s="77"/>
      <c r="DSP37" s="74"/>
      <c r="DSQ37" s="74"/>
      <c r="DSR37" s="85"/>
      <c r="DSS37" s="74"/>
      <c r="DST37" s="74"/>
      <c r="DSU37" s="85"/>
      <c r="DSV37" s="74"/>
      <c r="DSW37" s="74"/>
      <c r="DSX37" s="85"/>
      <c r="DSY37" s="74"/>
      <c r="DSZ37" s="74"/>
      <c r="DTA37" s="85"/>
      <c r="DTB37" s="80"/>
      <c r="DTC37" s="80"/>
      <c r="DTD37" s="85"/>
      <c r="DTE37" s="77"/>
      <c r="DTF37" s="74"/>
      <c r="DTG37" s="74"/>
      <c r="DTH37" s="85"/>
      <c r="DTI37" s="74"/>
      <c r="DTJ37" s="74"/>
      <c r="DTK37" s="85"/>
      <c r="DTL37" s="74"/>
      <c r="DTM37" s="74"/>
      <c r="DTN37" s="85"/>
      <c r="DTO37" s="74"/>
      <c r="DTP37" s="74"/>
      <c r="DTQ37" s="85"/>
      <c r="DTR37" s="80"/>
      <c r="DTS37" s="80"/>
      <c r="DTT37" s="85"/>
      <c r="DTU37" s="77"/>
      <c r="DTV37" s="74"/>
      <c r="DTW37" s="74"/>
      <c r="DTX37" s="85"/>
      <c r="DTY37" s="74"/>
      <c r="DTZ37" s="74"/>
      <c r="DUA37" s="85"/>
      <c r="DUB37" s="74"/>
      <c r="DUC37" s="74"/>
      <c r="DUD37" s="85"/>
      <c r="DUE37" s="74"/>
      <c r="DUF37" s="74"/>
      <c r="DUG37" s="85"/>
      <c r="DUH37" s="80"/>
      <c r="DUI37" s="80"/>
      <c r="DUJ37" s="85"/>
      <c r="DUK37" s="77"/>
      <c r="DUL37" s="74"/>
      <c r="DUM37" s="74"/>
      <c r="DUN37" s="85"/>
      <c r="DUO37" s="74"/>
      <c r="DUP37" s="74"/>
      <c r="DUQ37" s="85"/>
      <c r="DUR37" s="74"/>
      <c r="DUS37" s="74"/>
      <c r="DUT37" s="85"/>
      <c r="DUU37" s="74"/>
      <c r="DUV37" s="74"/>
      <c r="DUW37" s="85"/>
      <c r="DUX37" s="80"/>
      <c r="DUY37" s="80"/>
      <c r="DUZ37" s="85"/>
      <c r="DVA37" s="77"/>
      <c r="DVB37" s="74"/>
      <c r="DVC37" s="74"/>
      <c r="DVD37" s="85"/>
      <c r="DVE37" s="74"/>
      <c r="DVF37" s="74"/>
      <c r="DVG37" s="85"/>
      <c r="DVH37" s="74"/>
      <c r="DVI37" s="74"/>
      <c r="DVJ37" s="85"/>
      <c r="DVK37" s="74"/>
      <c r="DVL37" s="74"/>
      <c r="DVM37" s="85"/>
      <c r="DVN37" s="80"/>
      <c r="DVO37" s="80"/>
      <c r="DVP37" s="85"/>
      <c r="DVQ37" s="77"/>
      <c r="DVR37" s="74"/>
      <c r="DVS37" s="74"/>
      <c r="DVT37" s="85"/>
      <c r="DVU37" s="74"/>
      <c r="DVV37" s="74"/>
      <c r="DVW37" s="85"/>
      <c r="DVX37" s="74"/>
      <c r="DVY37" s="74"/>
      <c r="DVZ37" s="85"/>
      <c r="DWA37" s="74"/>
      <c r="DWB37" s="74"/>
      <c r="DWC37" s="85"/>
      <c r="DWD37" s="80"/>
      <c r="DWE37" s="80"/>
      <c r="DWF37" s="85"/>
      <c r="DWG37" s="77"/>
      <c r="DWH37" s="74"/>
      <c r="DWI37" s="74"/>
      <c r="DWJ37" s="85"/>
      <c r="DWK37" s="74"/>
      <c r="DWL37" s="74"/>
      <c r="DWM37" s="85"/>
      <c r="DWN37" s="74"/>
      <c r="DWO37" s="74"/>
      <c r="DWP37" s="85"/>
      <c r="DWQ37" s="74"/>
      <c r="DWR37" s="74"/>
      <c r="DWS37" s="85"/>
      <c r="DWT37" s="80"/>
      <c r="DWU37" s="80"/>
      <c r="DWV37" s="85"/>
      <c r="DWW37" s="77"/>
      <c r="DWX37" s="74"/>
      <c r="DWY37" s="74"/>
      <c r="DWZ37" s="85"/>
      <c r="DXA37" s="74"/>
      <c r="DXB37" s="74"/>
      <c r="DXC37" s="85"/>
      <c r="DXD37" s="74"/>
      <c r="DXE37" s="74"/>
      <c r="DXF37" s="85"/>
      <c r="DXG37" s="74"/>
      <c r="DXH37" s="74"/>
      <c r="DXI37" s="85"/>
      <c r="DXJ37" s="80"/>
      <c r="DXK37" s="80"/>
      <c r="DXL37" s="85"/>
      <c r="DXM37" s="77"/>
      <c r="DXN37" s="74"/>
      <c r="DXO37" s="74"/>
      <c r="DXP37" s="85"/>
      <c r="DXQ37" s="74"/>
      <c r="DXR37" s="74"/>
      <c r="DXS37" s="85"/>
      <c r="DXT37" s="74"/>
      <c r="DXU37" s="74"/>
      <c r="DXV37" s="85"/>
      <c r="DXW37" s="74"/>
      <c r="DXX37" s="74"/>
      <c r="DXY37" s="85"/>
      <c r="DXZ37" s="80"/>
      <c r="DYA37" s="80"/>
      <c r="DYB37" s="85"/>
      <c r="DYC37" s="77"/>
      <c r="DYD37" s="74"/>
      <c r="DYE37" s="74"/>
      <c r="DYF37" s="85"/>
      <c r="DYG37" s="74"/>
      <c r="DYH37" s="74"/>
      <c r="DYI37" s="85"/>
      <c r="DYJ37" s="74"/>
      <c r="DYK37" s="74"/>
      <c r="DYL37" s="85"/>
      <c r="DYM37" s="74"/>
      <c r="DYN37" s="74"/>
      <c r="DYO37" s="85"/>
      <c r="DYP37" s="80"/>
      <c r="DYQ37" s="80"/>
      <c r="DYR37" s="85"/>
      <c r="DYS37" s="77"/>
      <c r="DYT37" s="74"/>
      <c r="DYU37" s="74"/>
      <c r="DYV37" s="85"/>
      <c r="DYW37" s="74"/>
      <c r="DYX37" s="74"/>
      <c r="DYY37" s="85"/>
      <c r="DYZ37" s="74"/>
      <c r="DZA37" s="74"/>
      <c r="DZB37" s="85"/>
      <c r="DZC37" s="74"/>
      <c r="DZD37" s="74"/>
      <c r="DZE37" s="85"/>
      <c r="DZF37" s="80"/>
      <c r="DZG37" s="80"/>
      <c r="DZH37" s="85"/>
      <c r="DZI37" s="77"/>
      <c r="DZJ37" s="74"/>
      <c r="DZK37" s="74"/>
      <c r="DZL37" s="85"/>
      <c r="DZM37" s="74"/>
      <c r="DZN37" s="74"/>
      <c r="DZO37" s="85"/>
      <c r="DZP37" s="74"/>
      <c r="DZQ37" s="74"/>
      <c r="DZR37" s="85"/>
      <c r="DZS37" s="74"/>
      <c r="DZT37" s="74"/>
      <c r="DZU37" s="85"/>
      <c r="DZV37" s="80"/>
      <c r="DZW37" s="80"/>
      <c r="DZX37" s="85"/>
      <c r="DZY37" s="77"/>
      <c r="DZZ37" s="74"/>
      <c r="EAA37" s="74"/>
      <c r="EAB37" s="85"/>
      <c r="EAC37" s="74"/>
      <c r="EAD37" s="74"/>
      <c r="EAE37" s="85"/>
      <c r="EAF37" s="74"/>
      <c r="EAG37" s="74"/>
      <c r="EAH37" s="85"/>
      <c r="EAI37" s="74"/>
      <c r="EAJ37" s="74"/>
      <c r="EAK37" s="85"/>
      <c r="EAL37" s="80"/>
      <c r="EAM37" s="80"/>
      <c r="EAN37" s="85"/>
      <c r="EAO37" s="77"/>
      <c r="EAP37" s="74"/>
      <c r="EAQ37" s="74"/>
      <c r="EAR37" s="85"/>
      <c r="EAS37" s="74"/>
      <c r="EAT37" s="74"/>
      <c r="EAU37" s="85"/>
      <c r="EAV37" s="74"/>
      <c r="EAW37" s="74"/>
      <c r="EAX37" s="85"/>
      <c r="EAY37" s="74"/>
      <c r="EAZ37" s="74"/>
      <c r="EBA37" s="85"/>
      <c r="EBB37" s="80"/>
      <c r="EBC37" s="80"/>
      <c r="EBD37" s="85"/>
      <c r="EBE37" s="77"/>
      <c r="EBF37" s="74"/>
      <c r="EBG37" s="74"/>
      <c r="EBH37" s="85"/>
      <c r="EBI37" s="74"/>
      <c r="EBJ37" s="74"/>
      <c r="EBK37" s="85"/>
      <c r="EBL37" s="74"/>
      <c r="EBM37" s="74"/>
      <c r="EBN37" s="85"/>
      <c r="EBO37" s="74"/>
      <c r="EBP37" s="74"/>
      <c r="EBQ37" s="85"/>
      <c r="EBR37" s="80"/>
      <c r="EBS37" s="80"/>
      <c r="EBT37" s="85"/>
      <c r="EBU37" s="77"/>
      <c r="EBV37" s="74"/>
      <c r="EBW37" s="74"/>
      <c r="EBX37" s="85"/>
      <c r="EBY37" s="74"/>
      <c r="EBZ37" s="74"/>
      <c r="ECA37" s="85"/>
      <c r="ECB37" s="74"/>
      <c r="ECC37" s="74"/>
      <c r="ECD37" s="85"/>
      <c r="ECE37" s="74"/>
      <c r="ECF37" s="74"/>
      <c r="ECG37" s="85"/>
      <c r="ECH37" s="80"/>
      <c r="ECI37" s="80"/>
      <c r="ECJ37" s="85"/>
      <c r="ECK37" s="77"/>
      <c r="ECL37" s="74"/>
      <c r="ECM37" s="74"/>
      <c r="ECN37" s="85"/>
      <c r="ECO37" s="74"/>
      <c r="ECP37" s="74"/>
      <c r="ECQ37" s="85"/>
      <c r="ECR37" s="74"/>
      <c r="ECS37" s="74"/>
      <c r="ECT37" s="85"/>
      <c r="ECU37" s="74"/>
      <c r="ECV37" s="74"/>
      <c r="ECW37" s="85"/>
      <c r="ECX37" s="80"/>
      <c r="ECY37" s="80"/>
      <c r="ECZ37" s="85"/>
      <c r="EDA37" s="77"/>
      <c r="EDB37" s="74"/>
      <c r="EDC37" s="74"/>
      <c r="EDD37" s="85"/>
      <c r="EDE37" s="74"/>
      <c r="EDF37" s="74"/>
      <c r="EDG37" s="85"/>
      <c r="EDH37" s="74"/>
      <c r="EDI37" s="74"/>
      <c r="EDJ37" s="85"/>
      <c r="EDK37" s="74"/>
      <c r="EDL37" s="74"/>
      <c r="EDM37" s="85"/>
      <c r="EDN37" s="80"/>
      <c r="EDO37" s="80"/>
      <c r="EDP37" s="85"/>
      <c r="EDQ37" s="77"/>
      <c r="EDR37" s="74"/>
      <c r="EDS37" s="74"/>
      <c r="EDT37" s="85"/>
      <c r="EDU37" s="74"/>
      <c r="EDV37" s="74"/>
      <c r="EDW37" s="85"/>
      <c r="EDX37" s="74"/>
      <c r="EDY37" s="74"/>
      <c r="EDZ37" s="85"/>
      <c r="EEA37" s="74"/>
      <c r="EEB37" s="74"/>
      <c r="EEC37" s="85"/>
      <c r="EED37" s="80"/>
      <c r="EEE37" s="80"/>
      <c r="EEF37" s="85"/>
      <c r="EEG37" s="77"/>
      <c r="EEH37" s="74"/>
      <c r="EEI37" s="74"/>
      <c r="EEJ37" s="85"/>
      <c r="EEK37" s="74"/>
      <c r="EEL37" s="74"/>
      <c r="EEM37" s="85"/>
      <c r="EEN37" s="74"/>
      <c r="EEO37" s="74"/>
      <c r="EEP37" s="85"/>
      <c r="EEQ37" s="74"/>
      <c r="EER37" s="74"/>
      <c r="EES37" s="85"/>
      <c r="EET37" s="80"/>
      <c r="EEU37" s="80"/>
      <c r="EEV37" s="85"/>
      <c r="EEW37" s="77"/>
      <c r="EEX37" s="74"/>
      <c r="EEY37" s="74"/>
      <c r="EEZ37" s="85"/>
      <c r="EFA37" s="74"/>
      <c r="EFB37" s="74"/>
      <c r="EFC37" s="85"/>
      <c r="EFD37" s="74"/>
      <c r="EFE37" s="74"/>
      <c r="EFF37" s="85"/>
      <c r="EFG37" s="74"/>
      <c r="EFH37" s="74"/>
      <c r="EFI37" s="85"/>
      <c r="EFJ37" s="80"/>
      <c r="EFK37" s="80"/>
      <c r="EFL37" s="85"/>
      <c r="EFM37" s="77"/>
      <c r="EFN37" s="74"/>
      <c r="EFO37" s="74"/>
      <c r="EFP37" s="85"/>
      <c r="EFQ37" s="74"/>
      <c r="EFR37" s="74"/>
      <c r="EFS37" s="85"/>
      <c r="EFT37" s="74"/>
      <c r="EFU37" s="74"/>
      <c r="EFV37" s="85"/>
      <c r="EFW37" s="74"/>
      <c r="EFX37" s="74"/>
      <c r="EFY37" s="85"/>
      <c r="EFZ37" s="80"/>
      <c r="EGA37" s="80"/>
      <c r="EGB37" s="85"/>
      <c r="EGC37" s="77"/>
      <c r="EGD37" s="74"/>
      <c r="EGE37" s="74"/>
      <c r="EGF37" s="85"/>
      <c r="EGG37" s="74"/>
      <c r="EGH37" s="74"/>
      <c r="EGI37" s="85"/>
      <c r="EGJ37" s="74"/>
      <c r="EGK37" s="74"/>
      <c r="EGL37" s="85"/>
      <c r="EGM37" s="74"/>
      <c r="EGN37" s="74"/>
      <c r="EGO37" s="85"/>
      <c r="EGP37" s="80"/>
      <c r="EGQ37" s="80"/>
      <c r="EGR37" s="85"/>
      <c r="EGS37" s="77"/>
      <c r="EGT37" s="74"/>
      <c r="EGU37" s="74"/>
      <c r="EGV37" s="85"/>
      <c r="EGW37" s="74"/>
      <c r="EGX37" s="74"/>
      <c r="EGY37" s="85"/>
      <c r="EGZ37" s="74"/>
      <c r="EHA37" s="74"/>
      <c r="EHB37" s="85"/>
      <c r="EHC37" s="74"/>
      <c r="EHD37" s="74"/>
      <c r="EHE37" s="85"/>
      <c r="EHF37" s="80"/>
      <c r="EHG37" s="80"/>
      <c r="EHH37" s="85"/>
      <c r="EHI37" s="77"/>
      <c r="EHJ37" s="74"/>
      <c r="EHK37" s="74"/>
      <c r="EHL37" s="85"/>
      <c r="EHM37" s="74"/>
      <c r="EHN37" s="74"/>
      <c r="EHO37" s="85"/>
      <c r="EHP37" s="74"/>
      <c r="EHQ37" s="74"/>
      <c r="EHR37" s="85"/>
      <c r="EHS37" s="74"/>
      <c r="EHT37" s="74"/>
      <c r="EHU37" s="85"/>
      <c r="EHV37" s="80"/>
      <c r="EHW37" s="80"/>
      <c r="EHX37" s="85"/>
      <c r="EHY37" s="77"/>
      <c r="EHZ37" s="74"/>
      <c r="EIA37" s="74"/>
      <c r="EIB37" s="85"/>
      <c r="EIC37" s="74"/>
      <c r="EID37" s="74"/>
      <c r="EIE37" s="85"/>
      <c r="EIF37" s="74"/>
      <c r="EIG37" s="74"/>
      <c r="EIH37" s="85"/>
      <c r="EII37" s="74"/>
      <c r="EIJ37" s="74"/>
      <c r="EIK37" s="85"/>
      <c r="EIL37" s="80"/>
      <c r="EIM37" s="80"/>
      <c r="EIN37" s="85"/>
      <c r="EIO37" s="77"/>
      <c r="EIP37" s="74"/>
      <c r="EIQ37" s="74"/>
      <c r="EIR37" s="85"/>
      <c r="EIS37" s="74"/>
      <c r="EIT37" s="74"/>
      <c r="EIU37" s="85"/>
      <c r="EIV37" s="74"/>
      <c r="EIW37" s="74"/>
      <c r="EIX37" s="85"/>
      <c r="EIY37" s="74"/>
      <c r="EIZ37" s="74"/>
      <c r="EJA37" s="85"/>
      <c r="EJB37" s="80"/>
      <c r="EJC37" s="80"/>
      <c r="EJD37" s="85"/>
      <c r="EJE37" s="77"/>
      <c r="EJF37" s="74"/>
      <c r="EJG37" s="74"/>
      <c r="EJH37" s="85"/>
      <c r="EJI37" s="74"/>
      <c r="EJJ37" s="74"/>
      <c r="EJK37" s="85"/>
      <c r="EJL37" s="74"/>
      <c r="EJM37" s="74"/>
      <c r="EJN37" s="85"/>
      <c r="EJO37" s="74"/>
      <c r="EJP37" s="74"/>
      <c r="EJQ37" s="85"/>
      <c r="EJR37" s="80"/>
      <c r="EJS37" s="80"/>
      <c r="EJT37" s="85"/>
      <c r="EJU37" s="77"/>
      <c r="EJV37" s="74"/>
      <c r="EJW37" s="74"/>
      <c r="EJX37" s="85"/>
      <c r="EJY37" s="74"/>
      <c r="EJZ37" s="74"/>
      <c r="EKA37" s="85"/>
      <c r="EKB37" s="74"/>
      <c r="EKC37" s="74"/>
      <c r="EKD37" s="85"/>
      <c r="EKE37" s="74"/>
      <c r="EKF37" s="74"/>
      <c r="EKG37" s="85"/>
      <c r="EKH37" s="80"/>
      <c r="EKI37" s="80"/>
      <c r="EKJ37" s="85"/>
      <c r="EKK37" s="77"/>
      <c r="EKL37" s="74"/>
      <c r="EKM37" s="74"/>
      <c r="EKN37" s="85"/>
      <c r="EKO37" s="74"/>
      <c r="EKP37" s="74"/>
      <c r="EKQ37" s="85"/>
      <c r="EKR37" s="74"/>
      <c r="EKS37" s="74"/>
      <c r="EKT37" s="85"/>
      <c r="EKU37" s="74"/>
      <c r="EKV37" s="74"/>
      <c r="EKW37" s="85"/>
      <c r="EKX37" s="80"/>
      <c r="EKY37" s="80"/>
      <c r="EKZ37" s="85"/>
      <c r="ELA37" s="77"/>
      <c r="ELB37" s="74"/>
      <c r="ELC37" s="74"/>
      <c r="ELD37" s="85"/>
      <c r="ELE37" s="74"/>
      <c r="ELF37" s="74"/>
      <c r="ELG37" s="85"/>
      <c r="ELH37" s="74"/>
      <c r="ELI37" s="74"/>
      <c r="ELJ37" s="85"/>
      <c r="ELK37" s="74"/>
      <c r="ELL37" s="74"/>
      <c r="ELM37" s="85"/>
      <c r="ELN37" s="80"/>
      <c r="ELO37" s="80"/>
      <c r="ELP37" s="85"/>
      <c r="ELQ37" s="77"/>
      <c r="ELR37" s="74"/>
      <c r="ELS37" s="74"/>
      <c r="ELT37" s="85"/>
      <c r="ELU37" s="74"/>
      <c r="ELV37" s="74"/>
      <c r="ELW37" s="85"/>
      <c r="ELX37" s="74"/>
      <c r="ELY37" s="74"/>
      <c r="ELZ37" s="85"/>
      <c r="EMA37" s="74"/>
      <c r="EMB37" s="74"/>
      <c r="EMC37" s="85"/>
      <c r="EMD37" s="80"/>
      <c r="EME37" s="80"/>
      <c r="EMF37" s="85"/>
      <c r="EMG37" s="77"/>
      <c r="EMH37" s="74"/>
      <c r="EMI37" s="74"/>
      <c r="EMJ37" s="85"/>
      <c r="EMK37" s="74"/>
      <c r="EML37" s="74"/>
      <c r="EMM37" s="85"/>
      <c r="EMN37" s="74"/>
      <c r="EMO37" s="74"/>
      <c r="EMP37" s="85"/>
      <c r="EMQ37" s="74"/>
      <c r="EMR37" s="74"/>
      <c r="EMS37" s="85"/>
      <c r="EMT37" s="80"/>
      <c r="EMU37" s="80"/>
      <c r="EMV37" s="85"/>
      <c r="EMW37" s="77"/>
      <c r="EMX37" s="74"/>
      <c r="EMY37" s="74"/>
      <c r="EMZ37" s="85"/>
      <c r="ENA37" s="74"/>
      <c r="ENB37" s="74"/>
      <c r="ENC37" s="85"/>
      <c r="END37" s="74"/>
      <c r="ENE37" s="74"/>
      <c r="ENF37" s="85"/>
      <c r="ENG37" s="74"/>
      <c r="ENH37" s="74"/>
      <c r="ENI37" s="85"/>
      <c r="ENJ37" s="80"/>
      <c r="ENK37" s="80"/>
      <c r="ENL37" s="85"/>
      <c r="ENM37" s="77"/>
      <c r="ENN37" s="74"/>
      <c r="ENO37" s="74"/>
      <c r="ENP37" s="85"/>
      <c r="ENQ37" s="74"/>
      <c r="ENR37" s="74"/>
      <c r="ENS37" s="85"/>
      <c r="ENT37" s="74"/>
      <c r="ENU37" s="74"/>
      <c r="ENV37" s="85"/>
      <c r="ENW37" s="74"/>
      <c r="ENX37" s="74"/>
      <c r="ENY37" s="85"/>
      <c r="ENZ37" s="80"/>
      <c r="EOA37" s="80"/>
      <c r="EOB37" s="85"/>
      <c r="EOC37" s="77"/>
      <c r="EOD37" s="74"/>
      <c r="EOE37" s="74"/>
      <c r="EOF37" s="85"/>
      <c r="EOG37" s="74"/>
      <c r="EOH37" s="74"/>
      <c r="EOI37" s="85"/>
      <c r="EOJ37" s="74"/>
      <c r="EOK37" s="74"/>
      <c r="EOL37" s="85"/>
      <c r="EOM37" s="74"/>
      <c r="EON37" s="74"/>
      <c r="EOO37" s="85"/>
      <c r="EOP37" s="80"/>
      <c r="EOQ37" s="80"/>
      <c r="EOR37" s="85"/>
      <c r="EOS37" s="77"/>
      <c r="EOT37" s="74"/>
      <c r="EOU37" s="74"/>
      <c r="EOV37" s="85"/>
      <c r="EOW37" s="74"/>
      <c r="EOX37" s="74"/>
      <c r="EOY37" s="85"/>
      <c r="EOZ37" s="74"/>
      <c r="EPA37" s="74"/>
      <c r="EPB37" s="85"/>
      <c r="EPC37" s="74"/>
      <c r="EPD37" s="74"/>
      <c r="EPE37" s="85"/>
      <c r="EPF37" s="80"/>
      <c r="EPG37" s="80"/>
      <c r="EPH37" s="85"/>
      <c r="EPI37" s="77"/>
      <c r="EPJ37" s="74"/>
      <c r="EPK37" s="74"/>
      <c r="EPL37" s="85"/>
      <c r="EPM37" s="74"/>
      <c r="EPN37" s="74"/>
      <c r="EPO37" s="85"/>
      <c r="EPP37" s="74"/>
      <c r="EPQ37" s="74"/>
      <c r="EPR37" s="85"/>
      <c r="EPS37" s="74"/>
      <c r="EPT37" s="74"/>
      <c r="EPU37" s="85"/>
      <c r="EPV37" s="80"/>
      <c r="EPW37" s="80"/>
      <c r="EPX37" s="85"/>
      <c r="EPY37" s="77"/>
      <c r="EPZ37" s="74"/>
      <c r="EQA37" s="74"/>
      <c r="EQB37" s="85"/>
      <c r="EQC37" s="74"/>
      <c r="EQD37" s="74"/>
      <c r="EQE37" s="85"/>
      <c r="EQF37" s="74"/>
      <c r="EQG37" s="74"/>
      <c r="EQH37" s="85"/>
      <c r="EQI37" s="74"/>
      <c r="EQJ37" s="74"/>
      <c r="EQK37" s="85"/>
      <c r="EQL37" s="80"/>
      <c r="EQM37" s="80"/>
      <c r="EQN37" s="85"/>
      <c r="EQO37" s="77"/>
      <c r="EQP37" s="74"/>
      <c r="EQQ37" s="74"/>
      <c r="EQR37" s="85"/>
      <c r="EQS37" s="74"/>
      <c r="EQT37" s="74"/>
      <c r="EQU37" s="85"/>
      <c r="EQV37" s="74"/>
      <c r="EQW37" s="74"/>
      <c r="EQX37" s="85"/>
      <c r="EQY37" s="74"/>
      <c r="EQZ37" s="74"/>
      <c r="ERA37" s="85"/>
      <c r="ERB37" s="80"/>
      <c r="ERC37" s="80"/>
      <c r="ERD37" s="85"/>
      <c r="ERE37" s="77"/>
      <c r="ERF37" s="74"/>
      <c r="ERG37" s="74"/>
      <c r="ERH37" s="85"/>
      <c r="ERI37" s="74"/>
      <c r="ERJ37" s="74"/>
      <c r="ERK37" s="85"/>
      <c r="ERL37" s="74"/>
      <c r="ERM37" s="74"/>
      <c r="ERN37" s="85"/>
      <c r="ERO37" s="74"/>
      <c r="ERP37" s="74"/>
      <c r="ERQ37" s="85"/>
      <c r="ERR37" s="80"/>
      <c r="ERS37" s="80"/>
      <c r="ERT37" s="85"/>
      <c r="ERU37" s="77"/>
      <c r="ERV37" s="74"/>
      <c r="ERW37" s="74"/>
      <c r="ERX37" s="85"/>
      <c r="ERY37" s="74"/>
      <c r="ERZ37" s="74"/>
      <c r="ESA37" s="85"/>
      <c r="ESB37" s="74"/>
      <c r="ESC37" s="74"/>
      <c r="ESD37" s="85"/>
      <c r="ESE37" s="74"/>
      <c r="ESF37" s="74"/>
      <c r="ESG37" s="85"/>
      <c r="ESH37" s="80"/>
      <c r="ESI37" s="80"/>
      <c r="ESJ37" s="85"/>
      <c r="ESK37" s="77"/>
      <c r="ESL37" s="74"/>
      <c r="ESM37" s="74"/>
      <c r="ESN37" s="85"/>
      <c r="ESO37" s="74"/>
      <c r="ESP37" s="74"/>
      <c r="ESQ37" s="85"/>
      <c r="ESR37" s="74"/>
      <c r="ESS37" s="74"/>
      <c r="EST37" s="85"/>
      <c r="ESU37" s="74"/>
      <c r="ESV37" s="74"/>
      <c r="ESW37" s="85"/>
      <c r="ESX37" s="80"/>
      <c r="ESY37" s="80"/>
      <c r="ESZ37" s="85"/>
      <c r="ETA37" s="77"/>
      <c r="ETB37" s="74"/>
      <c r="ETC37" s="74"/>
      <c r="ETD37" s="85"/>
      <c r="ETE37" s="74"/>
      <c r="ETF37" s="74"/>
      <c r="ETG37" s="85"/>
      <c r="ETH37" s="74"/>
      <c r="ETI37" s="74"/>
      <c r="ETJ37" s="85"/>
      <c r="ETK37" s="74"/>
      <c r="ETL37" s="74"/>
      <c r="ETM37" s="85"/>
      <c r="ETN37" s="80"/>
      <c r="ETO37" s="80"/>
      <c r="ETP37" s="85"/>
      <c r="ETQ37" s="77"/>
      <c r="ETR37" s="74"/>
      <c r="ETS37" s="74"/>
      <c r="ETT37" s="85"/>
      <c r="ETU37" s="74"/>
      <c r="ETV37" s="74"/>
      <c r="ETW37" s="85"/>
      <c r="ETX37" s="74"/>
      <c r="ETY37" s="74"/>
      <c r="ETZ37" s="85"/>
      <c r="EUA37" s="74"/>
      <c r="EUB37" s="74"/>
      <c r="EUC37" s="85"/>
      <c r="EUD37" s="80"/>
      <c r="EUE37" s="80"/>
      <c r="EUF37" s="85"/>
      <c r="EUG37" s="77"/>
      <c r="EUH37" s="74"/>
      <c r="EUI37" s="74"/>
      <c r="EUJ37" s="85"/>
      <c r="EUK37" s="74"/>
      <c r="EUL37" s="74"/>
      <c r="EUM37" s="85"/>
      <c r="EUN37" s="74"/>
      <c r="EUO37" s="74"/>
      <c r="EUP37" s="85"/>
      <c r="EUQ37" s="74"/>
      <c r="EUR37" s="74"/>
      <c r="EUS37" s="85"/>
      <c r="EUT37" s="80"/>
      <c r="EUU37" s="80"/>
      <c r="EUV37" s="85"/>
      <c r="EUW37" s="77"/>
      <c r="EUX37" s="74"/>
      <c r="EUY37" s="74"/>
      <c r="EUZ37" s="85"/>
      <c r="EVA37" s="74"/>
      <c r="EVB37" s="74"/>
      <c r="EVC37" s="85"/>
      <c r="EVD37" s="74"/>
      <c r="EVE37" s="74"/>
      <c r="EVF37" s="85"/>
      <c r="EVG37" s="74"/>
      <c r="EVH37" s="74"/>
      <c r="EVI37" s="85"/>
      <c r="EVJ37" s="80"/>
      <c r="EVK37" s="80"/>
      <c r="EVL37" s="85"/>
      <c r="EVM37" s="77"/>
      <c r="EVN37" s="74"/>
      <c r="EVO37" s="74"/>
      <c r="EVP37" s="85"/>
      <c r="EVQ37" s="74"/>
      <c r="EVR37" s="74"/>
      <c r="EVS37" s="85"/>
      <c r="EVT37" s="74"/>
      <c r="EVU37" s="74"/>
      <c r="EVV37" s="85"/>
      <c r="EVW37" s="74"/>
      <c r="EVX37" s="74"/>
      <c r="EVY37" s="85"/>
      <c r="EVZ37" s="80"/>
      <c r="EWA37" s="80"/>
      <c r="EWB37" s="85"/>
      <c r="EWC37" s="77"/>
      <c r="EWD37" s="74"/>
      <c r="EWE37" s="74"/>
      <c r="EWF37" s="85"/>
      <c r="EWG37" s="74"/>
      <c r="EWH37" s="74"/>
      <c r="EWI37" s="85"/>
      <c r="EWJ37" s="74"/>
      <c r="EWK37" s="74"/>
      <c r="EWL37" s="85"/>
      <c r="EWM37" s="74"/>
      <c r="EWN37" s="74"/>
      <c r="EWO37" s="85"/>
      <c r="EWP37" s="80"/>
      <c r="EWQ37" s="80"/>
      <c r="EWR37" s="85"/>
      <c r="EWS37" s="77"/>
      <c r="EWT37" s="74"/>
      <c r="EWU37" s="74"/>
      <c r="EWV37" s="85"/>
      <c r="EWW37" s="74"/>
      <c r="EWX37" s="74"/>
      <c r="EWY37" s="85"/>
      <c r="EWZ37" s="74"/>
      <c r="EXA37" s="74"/>
      <c r="EXB37" s="85"/>
      <c r="EXC37" s="74"/>
      <c r="EXD37" s="74"/>
      <c r="EXE37" s="85"/>
      <c r="EXF37" s="80"/>
      <c r="EXG37" s="80"/>
      <c r="EXH37" s="85"/>
      <c r="EXI37" s="77"/>
      <c r="EXJ37" s="74"/>
      <c r="EXK37" s="74"/>
      <c r="EXL37" s="85"/>
      <c r="EXM37" s="74"/>
      <c r="EXN37" s="74"/>
      <c r="EXO37" s="85"/>
      <c r="EXP37" s="74"/>
      <c r="EXQ37" s="74"/>
      <c r="EXR37" s="85"/>
      <c r="EXS37" s="74"/>
      <c r="EXT37" s="74"/>
      <c r="EXU37" s="85"/>
      <c r="EXV37" s="80"/>
      <c r="EXW37" s="80"/>
      <c r="EXX37" s="85"/>
      <c r="EXY37" s="77"/>
      <c r="EXZ37" s="74"/>
      <c r="EYA37" s="74"/>
      <c r="EYB37" s="85"/>
      <c r="EYC37" s="74"/>
      <c r="EYD37" s="74"/>
      <c r="EYE37" s="85"/>
      <c r="EYF37" s="74"/>
      <c r="EYG37" s="74"/>
      <c r="EYH37" s="85"/>
      <c r="EYI37" s="74"/>
      <c r="EYJ37" s="74"/>
      <c r="EYK37" s="85"/>
      <c r="EYL37" s="80"/>
      <c r="EYM37" s="80"/>
      <c r="EYN37" s="85"/>
      <c r="EYO37" s="77"/>
      <c r="EYP37" s="74"/>
      <c r="EYQ37" s="74"/>
      <c r="EYR37" s="85"/>
      <c r="EYS37" s="74"/>
      <c r="EYT37" s="74"/>
      <c r="EYU37" s="85"/>
      <c r="EYV37" s="74"/>
      <c r="EYW37" s="74"/>
      <c r="EYX37" s="85"/>
      <c r="EYY37" s="74"/>
      <c r="EYZ37" s="74"/>
      <c r="EZA37" s="85"/>
      <c r="EZB37" s="80"/>
      <c r="EZC37" s="80"/>
      <c r="EZD37" s="85"/>
      <c r="EZE37" s="77"/>
      <c r="EZF37" s="74"/>
      <c r="EZG37" s="74"/>
      <c r="EZH37" s="85"/>
      <c r="EZI37" s="74"/>
      <c r="EZJ37" s="74"/>
      <c r="EZK37" s="85"/>
      <c r="EZL37" s="74"/>
      <c r="EZM37" s="74"/>
      <c r="EZN37" s="85"/>
      <c r="EZO37" s="74"/>
      <c r="EZP37" s="74"/>
      <c r="EZQ37" s="85"/>
      <c r="EZR37" s="80"/>
      <c r="EZS37" s="80"/>
      <c r="EZT37" s="85"/>
      <c r="EZU37" s="77"/>
      <c r="EZV37" s="74"/>
      <c r="EZW37" s="74"/>
      <c r="EZX37" s="85"/>
      <c r="EZY37" s="74"/>
      <c r="EZZ37" s="74"/>
      <c r="FAA37" s="85"/>
      <c r="FAB37" s="74"/>
      <c r="FAC37" s="74"/>
      <c r="FAD37" s="85"/>
      <c r="FAE37" s="74"/>
      <c r="FAF37" s="74"/>
      <c r="FAG37" s="85"/>
      <c r="FAH37" s="80"/>
      <c r="FAI37" s="80"/>
      <c r="FAJ37" s="85"/>
      <c r="FAK37" s="77"/>
      <c r="FAL37" s="74"/>
      <c r="FAM37" s="74"/>
      <c r="FAN37" s="85"/>
      <c r="FAO37" s="74"/>
      <c r="FAP37" s="74"/>
      <c r="FAQ37" s="85"/>
      <c r="FAR37" s="74"/>
      <c r="FAS37" s="74"/>
      <c r="FAT37" s="85"/>
      <c r="FAU37" s="74"/>
      <c r="FAV37" s="74"/>
      <c r="FAW37" s="85"/>
      <c r="FAX37" s="80"/>
      <c r="FAY37" s="80"/>
      <c r="FAZ37" s="85"/>
      <c r="FBA37" s="77"/>
      <c r="FBB37" s="74"/>
      <c r="FBC37" s="74"/>
      <c r="FBD37" s="85"/>
      <c r="FBE37" s="74"/>
      <c r="FBF37" s="74"/>
      <c r="FBG37" s="85"/>
      <c r="FBH37" s="74"/>
      <c r="FBI37" s="74"/>
      <c r="FBJ37" s="85"/>
      <c r="FBK37" s="74"/>
      <c r="FBL37" s="74"/>
      <c r="FBM37" s="85"/>
      <c r="FBN37" s="80"/>
      <c r="FBO37" s="80"/>
      <c r="FBP37" s="85"/>
      <c r="FBQ37" s="77"/>
      <c r="FBR37" s="74"/>
      <c r="FBS37" s="74"/>
      <c r="FBT37" s="85"/>
      <c r="FBU37" s="74"/>
      <c r="FBV37" s="74"/>
      <c r="FBW37" s="85"/>
      <c r="FBX37" s="74"/>
      <c r="FBY37" s="74"/>
      <c r="FBZ37" s="85"/>
      <c r="FCA37" s="74"/>
      <c r="FCB37" s="74"/>
      <c r="FCC37" s="85"/>
      <c r="FCD37" s="80"/>
      <c r="FCE37" s="80"/>
      <c r="FCF37" s="85"/>
      <c r="FCG37" s="77"/>
      <c r="FCH37" s="74"/>
      <c r="FCI37" s="74"/>
      <c r="FCJ37" s="85"/>
      <c r="FCK37" s="74"/>
      <c r="FCL37" s="74"/>
      <c r="FCM37" s="85"/>
      <c r="FCN37" s="74"/>
      <c r="FCO37" s="74"/>
      <c r="FCP37" s="85"/>
      <c r="FCQ37" s="74"/>
      <c r="FCR37" s="74"/>
      <c r="FCS37" s="85"/>
      <c r="FCT37" s="80"/>
      <c r="FCU37" s="80"/>
      <c r="FCV37" s="85"/>
      <c r="FCW37" s="77"/>
      <c r="FCX37" s="74"/>
      <c r="FCY37" s="74"/>
      <c r="FCZ37" s="85"/>
      <c r="FDA37" s="74"/>
      <c r="FDB37" s="74"/>
      <c r="FDC37" s="85"/>
      <c r="FDD37" s="74"/>
      <c r="FDE37" s="74"/>
      <c r="FDF37" s="85"/>
      <c r="FDG37" s="74"/>
      <c r="FDH37" s="74"/>
      <c r="FDI37" s="85"/>
      <c r="FDJ37" s="80"/>
      <c r="FDK37" s="80"/>
      <c r="FDL37" s="85"/>
      <c r="FDM37" s="77"/>
      <c r="FDN37" s="74"/>
      <c r="FDO37" s="74"/>
      <c r="FDP37" s="85"/>
      <c r="FDQ37" s="74"/>
      <c r="FDR37" s="74"/>
      <c r="FDS37" s="85"/>
      <c r="FDT37" s="74"/>
      <c r="FDU37" s="74"/>
      <c r="FDV37" s="85"/>
      <c r="FDW37" s="74"/>
      <c r="FDX37" s="74"/>
      <c r="FDY37" s="85"/>
      <c r="FDZ37" s="80"/>
      <c r="FEA37" s="80"/>
      <c r="FEB37" s="85"/>
      <c r="FEC37" s="77"/>
      <c r="FED37" s="74"/>
      <c r="FEE37" s="74"/>
      <c r="FEF37" s="85"/>
      <c r="FEG37" s="74"/>
      <c r="FEH37" s="74"/>
      <c r="FEI37" s="85"/>
      <c r="FEJ37" s="74"/>
      <c r="FEK37" s="74"/>
      <c r="FEL37" s="85"/>
      <c r="FEM37" s="74"/>
      <c r="FEN37" s="74"/>
      <c r="FEO37" s="85"/>
      <c r="FEP37" s="80"/>
      <c r="FEQ37" s="80"/>
      <c r="FER37" s="85"/>
      <c r="FES37" s="77"/>
      <c r="FET37" s="74"/>
      <c r="FEU37" s="74"/>
      <c r="FEV37" s="85"/>
      <c r="FEW37" s="74"/>
      <c r="FEX37" s="74"/>
      <c r="FEY37" s="85"/>
      <c r="FEZ37" s="74"/>
      <c r="FFA37" s="74"/>
      <c r="FFB37" s="85"/>
      <c r="FFC37" s="74"/>
      <c r="FFD37" s="74"/>
      <c r="FFE37" s="85"/>
      <c r="FFF37" s="80"/>
      <c r="FFG37" s="80"/>
      <c r="FFH37" s="85"/>
      <c r="FFI37" s="77"/>
      <c r="FFJ37" s="74"/>
      <c r="FFK37" s="74"/>
      <c r="FFL37" s="85"/>
      <c r="FFM37" s="74"/>
      <c r="FFN37" s="74"/>
      <c r="FFO37" s="85"/>
      <c r="FFP37" s="74"/>
      <c r="FFQ37" s="74"/>
      <c r="FFR37" s="85"/>
      <c r="FFS37" s="74"/>
      <c r="FFT37" s="74"/>
      <c r="FFU37" s="85"/>
      <c r="FFV37" s="80"/>
      <c r="FFW37" s="80"/>
      <c r="FFX37" s="85"/>
      <c r="FFY37" s="77"/>
      <c r="FFZ37" s="74"/>
      <c r="FGA37" s="74"/>
      <c r="FGB37" s="85"/>
      <c r="FGC37" s="74"/>
      <c r="FGD37" s="74"/>
      <c r="FGE37" s="85"/>
      <c r="FGF37" s="74"/>
      <c r="FGG37" s="74"/>
      <c r="FGH37" s="85"/>
      <c r="FGI37" s="74"/>
      <c r="FGJ37" s="74"/>
      <c r="FGK37" s="85"/>
      <c r="FGL37" s="80"/>
      <c r="FGM37" s="80"/>
      <c r="FGN37" s="85"/>
      <c r="FGO37" s="77"/>
      <c r="FGP37" s="74"/>
      <c r="FGQ37" s="74"/>
      <c r="FGR37" s="85"/>
      <c r="FGS37" s="74"/>
      <c r="FGT37" s="74"/>
      <c r="FGU37" s="85"/>
      <c r="FGV37" s="74"/>
      <c r="FGW37" s="74"/>
      <c r="FGX37" s="85"/>
      <c r="FGY37" s="74"/>
      <c r="FGZ37" s="74"/>
      <c r="FHA37" s="85"/>
      <c r="FHB37" s="80"/>
      <c r="FHC37" s="80"/>
      <c r="FHD37" s="85"/>
      <c r="FHE37" s="77"/>
      <c r="FHF37" s="74"/>
      <c r="FHG37" s="74"/>
      <c r="FHH37" s="85"/>
      <c r="FHI37" s="74"/>
      <c r="FHJ37" s="74"/>
      <c r="FHK37" s="85"/>
      <c r="FHL37" s="74"/>
      <c r="FHM37" s="74"/>
      <c r="FHN37" s="85"/>
      <c r="FHO37" s="74"/>
      <c r="FHP37" s="74"/>
      <c r="FHQ37" s="85"/>
      <c r="FHR37" s="80"/>
      <c r="FHS37" s="80"/>
      <c r="FHT37" s="85"/>
      <c r="FHU37" s="77"/>
      <c r="FHV37" s="74"/>
      <c r="FHW37" s="74"/>
      <c r="FHX37" s="85"/>
      <c r="FHY37" s="74"/>
      <c r="FHZ37" s="74"/>
      <c r="FIA37" s="85"/>
      <c r="FIB37" s="74"/>
      <c r="FIC37" s="74"/>
      <c r="FID37" s="85"/>
      <c r="FIE37" s="74"/>
      <c r="FIF37" s="74"/>
      <c r="FIG37" s="85"/>
      <c r="FIH37" s="80"/>
      <c r="FII37" s="80"/>
      <c r="FIJ37" s="85"/>
      <c r="FIK37" s="77"/>
      <c r="FIL37" s="74"/>
      <c r="FIM37" s="74"/>
      <c r="FIN37" s="85"/>
      <c r="FIO37" s="74"/>
      <c r="FIP37" s="74"/>
      <c r="FIQ37" s="85"/>
      <c r="FIR37" s="74"/>
      <c r="FIS37" s="74"/>
      <c r="FIT37" s="85"/>
      <c r="FIU37" s="74"/>
      <c r="FIV37" s="74"/>
      <c r="FIW37" s="85"/>
      <c r="FIX37" s="80"/>
      <c r="FIY37" s="80"/>
      <c r="FIZ37" s="85"/>
      <c r="FJA37" s="77"/>
      <c r="FJB37" s="74"/>
      <c r="FJC37" s="74"/>
      <c r="FJD37" s="85"/>
      <c r="FJE37" s="74"/>
      <c r="FJF37" s="74"/>
      <c r="FJG37" s="85"/>
      <c r="FJH37" s="74"/>
      <c r="FJI37" s="74"/>
      <c r="FJJ37" s="85"/>
      <c r="FJK37" s="74"/>
      <c r="FJL37" s="74"/>
      <c r="FJM37" s="85"/>
      <c r="FJN37" s="80"/>
      <c r="FJO37" s="80"/>
      <c r="FJP37" s="85"/>
      <c r="FJQ37" s="77"/>
      <c r="FJR37" s="74"/>
      <c r="FJS37" s="74"/>
      <c r="FJT37" s="85"/>
      <c r="FJU37" s="74"/>
      <c r="FJV37" s="74"/>
      <c r="FJW37" s="85"/>
      <c r="FJX37" s="74"/>
      <c r="FJY37" s="74"/>
      <c r="FJZ37" s="85"/>
      <c r="FKA37" s="74"/>
      <c r="FKB37" s="74"/>
      <c r="FKC37" s="85"/>
      <c r="FKD37" s="80"/>
      <c r="FKE37" s="80"/>
      <c r="FKF37" s="85"/>
      <c r="FKG37" s="77"/>
      <c r="FKH37" s="74"/>
      <c r="FKI37" s="74"/>
      <c r="FKJ37" s="85"/>
      <c r="FKK37" s="74"/>
      <c r="FKL37" s="74"/>
      <c r="FKM37" s="85"/>
      <c r="FKN37" s="74"/>
      <c r="FKO37" s="74"/>
      <c r="FKP37" s="85"/>
      <c r="FKQ37" s="74"/>
      <c r="FKR37" s="74"/>
      <c r="FKS37" s="85"/>
      <c r="FKT37" s="80"/>
      <c r="FKU37" s="80"/>
      <c r="FKV37" s="85"/>
      <c r="FKW37" s="77"/>
      <c r="FKX37" s="74"/>
      <c r="FKY37" s="74"/>
      <c r="FKZ37" s="85"/>
      <c r="FLA37" s="74"/>
      <c r="FLB37" s="74"/>
      <c r="FLC37" s="85"/>
      <c r="FLD37" s="74"/>
      <c r="FLE37" s="74"/>
      <c r="FLF37" s="85"/>
      <c r="FLG37" s="74"/>
      <c r="FLH37" s="74"/>
      <c r="FLI37" s="85"/>
      <c r="FLJ37" s="80"/>
      <c r="FLK37" s="80"/>
      <c r="FLL37" s="85"/>
      <c r="FLM37" s="77"/>
      <c r="FLN37" s="74"/>
      <c r="FLO37" s="74"/>
      <c r="FLP37" s="85"/>
      <c r="FLQ37" s="74"/>
      <c r="FLR37" s="74"/>
      <c r="FLS37" s="85"/>
      <c r="FLT37" s="74"/>
      <c r="FLU37" s="74"/>
      <c r="FLV37" s="85"/>
      <c r="FLW37" s="74"/>
      <c r="FLX37" s="74"/>
      <c r="FLY37" s="85"/>
      <c r="FLZ37" s="80"/>
      <c r="FMA37" s="80"/>
      <c r="FMB37" s="85"/>
      <c r="FMC37" s="77"/>
      <c r="FMD37" s="74"/>
      <c r="FME37" s="74"/>
      <c r="FMF37" s="85"/>
      <c r="FMG37" s="74"/>
      <c r="FMH37" s="74"/>
      <c r="FMI37" s="85"/>
      <c r="FMJ37" s="74"/>
      <c r="FMK37" s="74"/>
      <c r="FML37" s="85"/>
      <c r="FMM37" s="74"/>
      <c r="FMN37" s="74"/>
      <c r="FMO37" s="85"/>
      <c r="FMP37" s="80"/>
      <c r="FMQ37" s="80"/>
      <c r="FMR37" s="85"/>
      <c r="FMS37" s="77"/>
      <c r="FMT37" s="74"/>
      <c r="FMU37" s="74"/>
      <c r="FMV37" s="85"/>
      <c r="FMW37" s="74"/>
      <c r="FMX37" s="74"/>
      <c r="FMY37" s="85"/>
      <c r="FMZ37" s="74"/>
      <c r="FNA37" s="74"/>
      <c r="FNB37" s="85"/>
      <c r="FNC37" s="74"/>
      <c r="FND37" s="74"/>
      <c r="FNE37" s="85"/>
      <c r="FNF37" s="80"/>
      <c r="FNG37" s="80"/>
      <c r="FNH37" s="85"/>
      <c r="FNI37" s="77"/>
      <c r="FNJ37" s="74"/>
      <c r="FNK37" s="74"/>
      <c r="FNL37" s="85"/>
      <c r="FNM37" s="74"/>
      <c r="FNN37" s="74"/>
      <c r="FNO37" s="85"/>
      <c r="FNP37" s="74"/>
      <c r="FNQ37" s="74"/>
      <c r="FNR37" s="85"/>
      <c r="FNS37" s="74"/>
      <c r="FNT37" s="74"/>
      <c r="FNU37" s="85"/>
      <c r="FNV37" s="80"/>
      <c r="FNW37" s="80"/>
      <c r="FNX37" s="85"/>
      <c r="FNY37" s="77"/>
      <c r="FNZ37" s="74"/>
      <c r="FOA37" s="74"/>
      <c r="FOB37" s="85"/>
      <c r="FOC37" s="74"/>
      <c r="FOD37" s="74"/>
      <c r="FOE37" s="85"/>
      <c r="FOF37" s="74"/>
      <c r="FOG37" s="74"/>
      <c r="FOH37" s="85"/>
      <c r="FOI37" s="74"/>
      <c r="FOJ37" s="74"/>
      <c r="FOK37" s="85"/>
      <c r="FOL37" s="80"/>
      <c r="FOM37" s="80"/>
      <c r="FON37" s="85"/>
      <c r="FOO37" s="77"/>
      <c r="FOP37" s="74"/>
      <c r="FOQ37" s="74"/>
      <c r="FOR37" s="85"/>
      <c r="FOS37" s="74"/>
      <c r="FOT37" s="74"/>
      <c r="FOU37" s="85"/>
      <c r="FOV37" s="74"/>
      <c r="FOW37" s="74"/>
      <c r="FOX37" s="85"/>
      <c r="FOY37" s="74"/>
      <c r="FOZ37" s="74"/>
      <c r="FPA37" s="85"/>
      <c r="FPB37" s="80"/>
      <c r="FPC37" s="80"/>
      <c r="FPD37" s="85"/>
      <c r="FPE37" s="77"/>
      <c r="FPF37" s="74"/>
      <c r="FPG37" s="74"/>
      <c r="FPH37" s="85"/>
      <c r="FPI37" s="74"/>
      <c r="FPJ37" s="74"/>
      <c r="FPK37" s="85"/>
      <c r="FPL37" s="74"/>
      <c r="FPM37" s="74"/>
      <c r="FPN37" s="85"/>
      <c r="FPO37" s="74"/>
      <c r="FPP37" s="74"/>
      <c r="FPQ37" s="85"/>
      <c r="FPR37" s="80"/>
      <c r="FPS37" s="80"/>
      <c r="FPT37" s="85"/>
      <c r="FPU37" s="77"/>
      <c r="FPV37" s="74"/>
      <c r="FPW37" s="74"/>
      <c r="FPX37" s="85"/>
      <c r="FPY37" s="74"/>
      <c r="FPZ37" s="74"/>
      <c r="FQA37" s="85"/>
      <c r="FQB37" s="74"/>
      <c r="FQC37" s="74"/>
      <c r="FQD37" s="85"/>
      <c r="FQE37" s="74"/>
      <c r="FQF37" s="74"/>
      <c r="FQG37" s="85"/>
      <c r="FQH37" s="80"/>
      <c r="FQI37" s="80"/>
      <c r="FQJ37" s="85"/>
      <c r="FQK37" s="77"/>
      <c r="FQL37" s="74"/>
      <c r="FQM37" s="74"/>
      <c r="FQN37" s="85"/>
      <c r="FQO37" s="74"/>
      <c r="FQP37" s="74"/>
      <c r="FQQ37" s="85"/>
      <c r="FQR37" s="74"/>
      <c r="FQS37" s="74"/>
      <c r="FQT37" s="85"/>
      <c r="FQU37" s="74"/>
      <c r="FQV37" s="74"/>
      <c r="FQW37" s="85"/>
      <c r="FQX37" s="80"/>
      <c r="FQY37" s="80"/>
      <c r="FQZ37" s="85"/>
      <c r="FRA37" s="77"/>
      <c r="FRB37" s="74"/>
      <c r="FRC37" s="74"/>
      <c r="FRD37" s="85"/>
      <c r="FRE37" s="74"/>
      <c r="FRF37" s="74"/>
      <c r="FRG37" s="85"/>
      <c r="FRH37" s="74"/>
      <c r="FRI37" s="74"/>
      <c r="FRJ37" s="85"/>
      <c r="FRK37" s="74"/>
      <c r="FRL37" s="74"/>
      <c r="FRM37" s="85"/>
      <c r="FRN37" s="80"/>
      <c r="FRO37" s="80"/>
      <c r="FRP37" s="85"/>
      <c r="FRQ37" s="77"/>
      <c r="FRR37" s="74"/>
      <c r="FRS37" s="74"/>
      <c r="FRT37" s="85"/>
      <c r="FRU37" s="74"/>
      <c r="FRV37" s="74"/>
      <c r="FRW37" s="85"/>
      <c r="FRX37" s="74"/>
      <c r="FRY37" s="74"/>
      <c r="FRZ37" s="85"/>
      <c r="FSA37" s="74"/>
      <c r="FSB37" s="74"/>
      <c r="FSC37" s="85"/>
      <c r="FSD37" s="80"/>
      <c r="FSE37" s="80"/>
      <c r="FSF37" s="85"/>
      <c r="FSG37" s="77"/>
      <c r="FSH37" s="74"/>
      <c r="FSI37" s="74"/>
      <c r="FSJ37" s="85"/>
      <c r="FSK37" s="74"/>
      <c r="FSL37" s="74"/>
      <c r="FSM37" s="85"/>
      <c r="FSN37" s="74"/>
      <c r="FSO37" s="74"/>
      <c r="FSP37" s="85"/>
      <c r="FSQ37" s="74"/>
      <c r="FSR37" s="74"/>
      <c r="FSS37" s="85"/>
      <c r="FST37" s="80"/>
      <c r="FSU37" s="80"/>
      <c r="FSV37" s="85"/>
      <c r="FSW37" s="77"/>
      <c r="FSX37" s="74"/>
      <c r="FSY37" s="74"/>
      <c r="FSZ37" s="85"/>
      <c r="FTA37" s="74"/>
      <c r="FTB37" s="74"/>
      <c r="FTC37" s="85"/>
      <c r="FTD37" s="74"/>
      <c r="FTE37" s="74"/>
      <c r="FTF37" s="85"/>
      <c r="FTG37" s="74"/>
      <c r="FTH37" s="74"/>
      <c r="FTI37" s="85"/>
      <c r="FTJ37" s="80"/>
      <c r="FTK37" s="80"/>
      <c r="FTL37" s="85"/>
      <c r="FTM37" s="77"/>
      <c r="FTN37" s="74"/>
      <c r="FTO37" s="74"/>
      <c r="FTP37" s="85"/>
      <c r="FTQ37" s="74"/>
      <c r="FTR37" s="74"/>
      <c r="FTS37" s="85"/>
      <c r="FTT37" s="74"/>
      <c r="FTU37" s="74"/>
      <c r="FTV37" s="85"/>
      <c r="FTW37" s="74"/>
      <c r="FTX37" s="74"/>
      <c r="FTY37" s="85"/>
      <c r="FTZ37" s="80"/>
      <c r="FUA37" s="80"/>
      <c r="FUB37" s="85"/>
      <c r="FUC37" s="77"/>
      <c r="FUD37" s="74"/>
      <c r="FUE37" s="74"/>
      <c r="FUF37" s="85"/>
      <c r="FUG37" s="74"/>
      <c r="FUH37" s="74"/>
      <c r="FUI37" s="85"/>
      <c r="FUJ37" s="74"/>
      <c r="FUK37" s="74"/>
      <c r="FUL37" s="85"/>
      <c r="FUM37" s="74"/>
      <c r="FUN37" s="74"/>
      <c r="FUO37" s="85"/>
      <c r="FUP37" s="80"/>
      <c r="FUQ37" s="80"/>
      <c r="FUR37" s="85"/>
      <c r="FUS37" s="77"/>
      <c r="FUT37" s="74"/>
      <c r="FUU37" s="74"/>
      <c r="FUV37" s="85"/>
      <c r="FUW37" s="74"/>
      <c r="FUX37" s="74"/>
      <c r="FUY37" s="85"/>
      <c r="FUZ37" s="74"/>
      <c r="FVA37" s="74"/>
      <c r="FVB37" s="85"/>
      <c r="FVC37" s="74"/>
      <c r="FVD37" s="74"/>
      <c r="FVE37" s="85"/>
      <c r="FVF37" s="80"/>
      <c r="FVG37" s="80"/>
      <c r="FVH37" s="85"/>
      <c r="FVI37" s="77"/>
      <c r="FVJ37" s="74"/>
      <c r="FVK37" s="74"/>
      <c r="FVL37" s="85"/>
      <c r="FVM37" s="74"/>
      <c r="FVN37" s="74"/>
      <c r="FVO37" s="85"/>
      <c r="FVP37" s="74"/>
      <c r="FVQ37" s="74"/>
      <c r="FVR37" s="85"/>
      <c r="FVS37" s="74"/>
      <c r="FVT37" s="74"/>
      <c r="FVU37" s="85"/>
      <c r="FVV37" s="80"/>
      <c r="FVW37" s="80"/>
      <c r="FVX37" s="85"/>
      <c r="FVY37" s="77"/>
      <c r="FVZ37" s="74"/>
      <c r="FWA37" s="74"/>
      <c r="FWB37" s="85"/>
      <c r="FWC37" s="74"/>
      <c r="FWD37" s="74"/>
      <c r="FWE37" s="85"/>
      <c r="FWF37" s="74"/>
      <c r="FWG37" s="74"/>
      <c r="FWH37" s="85"/>
      <c r="FWI37" s="74"/>
      <c r="FWJ37" s="74"/>
      <c r="FWK37" s="85"/>
      <c r="FWL37" s="80"/>
      <c r="FWM37" s="80"/>
      <c r="FWN37" s="85"/>
      <c r="FWO37" s="77"/>
      <c r="FWP37" s="74"/>
      <c r="FWQ37" s="74"/>
      <c r="FWR37" s="85"/>
      <c r="FWS37" s="74"/>
      <c r="FWT37" s="74"/>
      <c r="FWU37" s="85"/>
      <c r="FWV37" s="74"/>
      <c r="FWW37" s="74"/>
      <c r="FWX37" s="85"/>
      <c r="FWY37" s="74"/>
      <c r="FWZ37" s="74"/>
      <c r="FXA37" s="85"/>
      <c r="FXB37" s="80"/>
      <c r="FXC37" s="80"/>
      <c r="FXD37" s="85"/>
      <c r="FXE37" s="77"/>
      <c r="FXF37" s="74"/>
      <c r="FXG37" s="74"/>
      <c r="FXH37" s="85"/>
      <c r="FXI37" s="74"/>
      <c r="FXJ37" s="74"/>
      <c r="FXK37" s="85"/>
      <c r="FXL37" s="74"/>
      <c r="FXM37" s="74"/>
      <c r="FXN37" s="85"/>
      <c r="FXO37" s="74"/>
      <c r="FXP37" s="74"/>
      <c r="FXQ37" s="85"/>
      <c r="FXR37" s="80"/>
      <c r="FXS37" s="80"/>
      <c r="FXT37" s="85"/>
      <c r="FXU37" s="77"/>
      <c r="FXV37" s="74"/>
      <c r="FXW37" s="74"/>
      <c r="FXX37" s="85"/>
      <c r="FXY37" s="74"/>
      <c r="FXZ37" s="74"/>
      <c r="FYA37" s="85"/>
      <c r="FYB37" s="74"/>
      <c r="FYC37" s="74"/>
      <c r="FYD37" s="85"/>
      <c r="FYE37" s="74"/>
      <c r="FYF37" s="74"/>
      <c r="FYG37" s="85"/>
      <c r="FYH37" s="80"/>
      <c r="FYI37" s="80"/>
      <c r="FYJ37" s="85"/>
      <c r="FYK37" s="77"/>
      <c r="FYL37" s="74"/>
      <c r="FYM37" s="74"/>
      <c r="FYN37" s="85"/>
      <c r="FYO37" s="74"/>
      <c r="FYP37" s="74"/>
      <c r="FYQ37" s="85"/>
      <c r="FYR37" s="74"/>
      <c r="FYS37" s="74"/>
      <c r="FYT37" s="85"/>
      <c r="FYU37" s="74"/>
      <c r="FYV37" s="74"/>
      <c r="FYW37" s="85"/>
      <c r="FYX37" s="80"/>
      <c r="FYY37" s="80"/>
      <c r="FYZ37" s="85"/>
      <c r="FZA37" s="77"/>
      <c r="FZB37" s="74"/>
      <c r="FZC37" s="74"/>
      <c r="FZD37" s="85"/>
      <c r="FZE37" s="74"/>
      <c r="FZF37" s="74"/>
      <c r="FZG37" s="85"/>
      <c r="FZH37" s="74"/>
      <c r="FZI37" s="74"/>
      <c r="FZJ37" s="85"/>
      <c r="FZK37" s="74"/>
      <c r="FZL37" s="74"/>
      <c r="FZM37" s="85"/>
      <c r="FZN37" s="80"/>
      <c r="FZO37" s="80"/>
      <c r="FZP37" s="85"/>
      <c r="FZQ37" s="77"/>
      <c r="FZR37" s="74"/>
      <c r="FZS37" s="74"/>
      <c r="FZT37" s="85"/>
      <c r="FZU37" s="74"/>
      <c r="FZV37" s="74"/>
      <c r="FZW37" s="85"/>
      <c r="FZX37" s="74"/>
      <c r="FZY37" s="74"/>
      <c r="FZZ37" s="85"/>
      <c r="GAA37" s="74"/>
      <c r="GAB37" s="74"/>
      <c r="GAC37" s="85"/>
      <c r="GAD37" s="80"/>
      <c r="GAE37" s="80"/>
      <c r="GAF37" s="85"/>
      <c r="GAG37" s="77"/>
      <c r="GAH37" s="74"/>
      <c r="GAI37" s="74"/>
      <c r="GAJ37" s="85"/>
      <c r="GAK37" s="74"/>
      <c r="GAL37" s="74"/>
      <c r="GAM37" s="85"/>
      <c r="GAN37" s="74"/>
      <c r="GAO37" s="74"/>
      <c r="GAP37" s="85"/>
      <c r="GAQ37" s="74"/>
      <c r="GAR37" s="74"/>
      <c r="GAS37" s="85"/>
      <c r="GAT37" s="80"/>
      <c r="GAU37" s="80"/>
      <c r="GAV37" s="85"/>
      <c r="GAW37" s="77"/>
      <c r="GAX37" s="74"/>
      <c r="GAY37" s="74"/>
      <c r="GAZ37" s="85"/>
      <c r="GBA37" s="74"/>
      <c r="GBB37" s="74"/>
      <c r="GBC37" s="85"/>
      <c r="GBD37" s="74"/>
      <c r="GBE37" s="74"/>
      <c r="GBF37" s="85"/>
      <c r="GBG37" s="74"/>
      <c r="GBH37" s="74"/>
      <c r="GBI37" s="85"/>
      <c r="GBJ37" s="80"/>
      <c r="GBK37" s="80"/>
      <c r="GBL37" s="85"/>
      <c r="GBM37" s="77"/>
      <c r="GBN37" s="74"/>
      <c r="GBO37" s="74"/>
      <c r="GBP37" s="85"/>
      <c r="GBQ37" s="74"/>
      <c r="GBR37" s="74"/>
      <c r="GBS37" s="85"/>
      <c r="GBT37" s="74"/>
      <c r="GBU37" s="74"/>
      <c r="GBV37" s="85"/>
      <c r="GBW37" s="74"/>
      <c r="GBX37" s="74"/>
      <c r="GBY37" s="85"/>
      <c r="GBZ37" s="80"/>
      <c r="GCA37" s="80"/>
      <c r="GCB37" s="85"/>
      <c r="GCC37" s="77"/>
      <c r="GCD37" s="74"/>
      <c r="GCE37" s="74"/>
      <c r="GCF37" s="85"/>
      <c r="GCG37" s="74"/>
      <c r="GCH37" s="74"/>
      <c r="GCI37" s="85"/>
      <c r="GCJ37" s="74"/>
      <c r="GCK37" s="74"/>
      <c r="GCL37" s="85"/>
      <c r="GCM37" s="74"/>
      <c r="GCN37" s="74"/>
      <c r="GCO37" s="85"/>
      <c r="GCP37" s="80"/>
      <c r="GCQ37" s="80"/>
      <c r="GCR37" s="85"/>
      <c r="GCS37" s="77"/>
      <c r="GCT37" s="74"/>
      <c r="GCU37" s="74"/>
      <c r="GCV37" s="85"/>
      <c r="GCW37" s="74"/>
      <c r="GCX37" s="74"/>
      <c r="GCY37" s="85"/>
      <c r="GCZ37" s="74"/>
      <c r="GDA37" s="74"/>
      <c r="GDB37" s="85"/>
      <c r="GDC37" s="74"/>
      <c r="GDD37" s="74"/>
      <c r="GDE37" s="85"/>
      <c r="GDF37" s="80"/>
      <c r="GDG37" s="80"/>
      <c r="GDH37" s="85"/>
      <c r="GDI37" s="77"/>
      <c r="GDJ37" s="74"/>
      <c r="GDK37" s="74"/>
      <c r="GDL37" s="85"/>
      <c r="GDM37" s="74"/>
      <c r="GDN37" s="74"/>
      <c r="GDO37" s="85"/>
      <c r="GDP37" s="74"/>
      <c r="GDQ37" s="74"/>
      <c r="GDR37" s="85"/>
      <c r="GDS37" s="74"/>
      <c r="GDT37" s="74"/>
      <c r="GDU37" s="85"/>
      <c r="GDV37" s="80"/>
      <c r="GDW37" s="80"/>
      <c r="GDX37" s="85"/>
      <c r="GDY37" s="77"/>
      <c r="GDZ37" s="74"/>
      <c r="GEA37" s="74"/>
      <c r="GEB37" s="85"/>
      <c r="GEC37" s="74"/>
      <c r="GED37" s="74"/>
      <c r="GEE37" s="85"/>
      <c r="GEF37" s="74"/>
      <c r="GEG37" s="74"/>
      <c r="GEH37" s="85"/>
      <c r="GEI37" s="74"/>
      <c r="GEJ37" s="74"/>
      <c r="GEK37" s="85"/>
      <c r="GEL37" s="80"/>
      <c r="GEM37" s="80"/>
      <c r="GEN37" s="85"/>
      <c r="GEO37" s="77"/>
      <c r="GEP37" s="74"/>
      <c r="GEQ37" s="74"/>
      <c r="GER37" s="85"/>
      <c r="GES37" s="74"/>
      <c r="GET37" s="74"/>
      <c r="GEU37" s="85"/>
      <c r="GEV37" s="74"/>
      <c r="GEW37" s="74"/>
      <c r="GEX37" s="85"/>
      <c r="GEY37" s="74"/>
      <c r="GEZ37" s="74"/>
      <c r="GFA37" s="85"/>
      <c r="GFB37" s="80"/>
      <c r="GFC37" s="80"/>
      <c r="GFD37" s="85"/>
      <c r="GFE37" s="77"/>
      <c r="GFF37" s="74"/>
      <c r="GFG37" s="74"/>
      <c r="GFH37" s="85"/>
      <c r="GFI37" s="74"/>
      <c r="GFJ37" s="74"/>
      <c r="GFK37" s="85"/>
      <c r="GFL37" s="74"/>
      <c r="GFM37" s="74"/>
      <c r="GFN37" s="85"/>
      <c r="GFO37" s="74"/>
      <c r="GFP37" s="74"/>
      <c r="GFQ37" s="85"/>
      <c r="GFR37" s="80"/>
      <c r="GFS37" s="80"/>
      <c r="GFT37" s="85"/>
      <c r="GFU37" s="77"/>
      <c r="GFV37" s="74"/>
      <c r="GFW37" s="74"/>
      <c r="GFX37" s="85"/>
      <c r="GFY37" s="74"/>
      <c r="GFZ37" s="74"/>
      <c r="GGA37" s="85"/>
      <c r="GGB37" s="74"/>
      <c r="GGC37" s="74"/>
      <c r="GGD37" s="85"/>
      <c r="GGE37" s="74"/>
      <c r="GGF37" s="74"/>
      <c r="GGG37" s="85"/>
      <c r="GGH37" s="80"/>
      <c r="GGI37" s="80"/>
      <c r="GGJ37" s="85"/>
      <c r="GGK37" s="77"/>
      <c r="GGL37" s="74"/>
      <c r="GGM37" s="74"/>
      <c r="GGN37" s="85"/>
      <c r="GGO37" s="74"/>
      <c r="GGP37" s="74"/>
      <c r="GGQ37" s="85"/>
      <c r="GGR37" s="74"/>
      <c r="GGS37" s="74"/>
      <c r="GGT37" s="85"/>
      <c r="GGU37" s="74"/>
      <c r="GGV37" s="74"/>
      <c r="GGW37" s="85"/>
      <c r="GGX37" s="80"/>
      <c r="GGY37" s="80"/>
      <c r="GGZ37" s="85"/>
      <c r="GHA37" s="77"/>
      <c r="GHB37" s="74"/>
      <c r="GHC37" s="74"/>
      <c r="GHD37" s="85"/>
      <c r="GHE37" s="74"/>
      <c r="GHF37" s="74"/>
      <c r="GHG37" s="85"/>
      <c r="GHH37" s="74"/>
      <c r="GHI37" s="74"/>
      <c r="GHJ37" s="85"/>
      <c r="GHK37" s="74"/>
      <c r="GHL37" s="74"/>
      <c r="GHM37" s="85"/>
      <c r="GHN37" s="80"/>
      <c r="GHO37" s="80"/>
      <c r="GHP37" s="85"/>
      <c r="GHQ37" s="77"/>
      <c r="GHR37" s="74"/>
      <c r="GHS37" s="74"/>
      <c r="GHT37" s="85"/>
      <c r="GHU37" s="74"/>
      <c r="GHV37" s="74"/>
      <c r="GHW37" s="85"/>
      <c r="GHX37" s="74"/>
      <c r="GHY37" s="74"/>
      <c r="GHZ37" s="85"/>
      <c r="GIA37" s="74"/>
      <c r="GIB37" s="74"/>
      <c r="GIC37" s="85"/>
      <c r="GID37" s="80"/>
      <c r="GIE37" s="80"/>
      <c r="GIF37" s="85"/>
      <c r="GIG37" s="77"/>
      <c r="GIH37" s="74"/>
      <c r="GII37" s="74"/>
      <c r="GIJ37" s="85"/>
      <c r="GIK37" s="74"/>
      <c r="GIL37" s="74"/>
      <c r="GIM37" s="85"/>
      <c r="GIN37" s="74"/>
      <c r="GIO37" s="74"/>
      <c r="GIP37" s="85"/>
      <c r="GIQ37" s="74"/>
      <c r="GIR37" s="74"/>
      <c r="GIS37" s="85"/>
      <c r="GIT37" s="80"/>
      <c r="GIU37" s="80"/>
      <c r="GIV37" s="85"/>
      <c r="GIW37" s="77"/>
      <c r="GIX37" s="74"/>
      <c r="GIY37" s="74"/>
      <c r="GIZ37" s="85"/>
      <c r="GJA37" s="74"/>
      <c r="GJB37" s="74"/>
      <c r="GJC37" s="85"/>
      <c r="GJD37" s="74"/>
      <c r="GJE37" s="74"/>
      <c r="GJF37" s="85"/>
      <c r="GJG37" s="74"/>
      <c r="GJH37" s="74"/>
      <c r="GJI37" s="85"/>
      <c r="GJJ37" s="80"/>
      <c r="GJK37" s="80"/>
      <c r="GJL37" s="85"/>
      <c r="GJM37" s="77"/>
      <c r="GJN37" s="74"/>
      <c r="GJO37" s="74"/>
      <c r="GJP37" s="85"/>
      <c r="GJQ37" s="74"/>
      <c r="GJR37" s="74"/>
      <c r="GJS37" s="85"/>
      <c r="GJT37" s="74"/>
      <c r="GJU37" s="74"/>
      <c r="GJV37" s="85"/>
      <c r="GJW37" s="74"/>
      <c r="GJX37" s="74"/>
      <c r="GJY37" s="85"/>
      <c r="GJZ37" s="80"/>
      <c r="GKA37" s="80"/>
      <c r="GKB37" s="85"/>
      <c r="GKC37" s="77"/>
      <c r="GKD37" s="74"/>
      <c r="GKE37" s="74"/>
      <c r="GKF37" s="85"/>
      <c r="GKG37" s="74"/>
      <c r="GKH37" s="74"/>
      <c r="GKI37" s="85"/>
      <c r="GKJ37" s="74"/>
      <c r="GKK37" s="74"/>
      <c r="GKL37" s="85"/>
      <c r="GKM37" s="74"/>
      <c r="GKN37" s="74"/>
      <c r="GKO37" s="85"/>
      <c r="GKP37" s="80"/>
      <c r="GKQ37" s="80"/>
      <c r="GKR37" s="85"/>
      <c r="GKS37" s="77"/>
      <c r="GKT37" s="74"/>
      <c r="GKU37" s="74"/>
      <c r="GKV37" s="85"/>
      <c r="GKW37" s="74"/>
      <c r="GKX37" s="74"/>
      <c r="GKY37" s="85"/>
      <c r="GKZ37" s="74"/>
      <c r="GLA37" s="74"/>
      <c r="GLB37" s="85"/>
      <c r="GLC37" s="74"/>
      <c r="GLD37" s="74"/>
      <c r="GLE37" s="85"/>
      <c r="GLF37" s="80"/>
      <c r="GLG37" s="80"/>
      <c r="GLH37" s="85"/>
      <c r="GLI37" s="77"/>
      <c r="GLJ37" s="74"/>
      <c r="GLK37" s="74"/>
      <c r="GLL37" s="85"/>
      <c r="GLM37" s="74"/>
      <c r="GLN37" s="74"/>
      <c r="GLO37" s="85"/>
      <c r="GLP37" s="74"/>
      <c r="GLQ37" s="74"/>
      <c r="GLR37" s="85"/>
      <c r="GLS37" s="74"/>
      <c r="GLT37" s="74"/>
      <c r="GLU37" s="85"/>
      <c r="GLV37" s="80"/>
      <c r="GLW37" s="80"/>
      <c r="GLX37" s="85"/>
      <c r="GLY37" s="77"/>
      <c r="GLZ37" s="74"/>
      <c r="GMA37" s="74"/>
      <c r="GMB37" s="85"/>
      <c r="GMC37" s="74"/>
      <c r="GMD37" s="74"/>
      <c r="GME37" s="85"/>
      <c r="GMF37" s="74"/>
      <c r="GMG37" s="74"/>
      <c r="GMH37" s="85"/>
      <c r="GMI37" s="74"/>
      <c r="GMJ37" s="74"/>
      <c r="GMK37" s="85"/>
      <c r="GML37" s="80"/>
      <c r="GMM37" s="80"/>
      <c r="GMN37" s="85"/>
      <c r="GMO37" s="77"/>
      <c r="GMP37" s="74"/>
      <c r="GMQ37" s="74"/>
      <c r="GMR37" s="85"/>
      <c r="GMS37" s="74"/>
      <c r="GMT37" s="74"/>
      <c r="GMU37" s="85"/>
      <c r="GMV37" s="74"/>
      <c r="GMW37" s="74"/>
      <c r="GMX37" s="85"/>
      <c r="GMY37" s="74"/>
      <c r="GMZ37" s="74"/>
      <c r="GNA37" s="85"/>
      <c r="GNB37" s="80"/>
      <c r="GNC37" s="80"/>
      <c r="GND37" s="85"/>
      <c r="GNE37" s="77"/>
      <c r="GNF37" s="74"/>
      <c r="GNG37" s="74"/>
      <c r="GNH37" s="85"/>
      <c r="GNI37" s="74"/>
      <c r="GNJ37" s="74"/>
      <c r="GNK37" s="85"/>
      <c r="GNL37" s="74"/>
      <c r="GNM37" s="74"/>
      <c r="GNN37" s="85"/>
      <c r="GNO37" s="74"/>
      <c r="GNP37" s="74"/>
      <c r="GNQ37" s="85"/>
      <c r="GNR37" s="80"/>
      <c r="GNS37" s="80"/>
      <c r="GNT37" s="85"/>
      <c r="GNU37" s="77"/>
      <c r="GNV37" s="74"/>
      <c r="GNW37" s="74"/>
      <c r="GNX37" s="85"/>
      <c r="GNY37" s="74"/>
      <c r="GNZ37" s="74"/>
      <c r="GOA37" s="85"/>
      <c r="GOB37" s="74"/>
      <c r="GOC37" s="74"/>
      <c r="GOD37" s="85"/>
      <c r="GOE37" s="74"/>
      <c r="GOF37" s="74"/>
      <c r="GOG37" s="85"/>
      <c r="GOH37" s="80"/>
      <c r="GOI37" s="80"/>
      <c r="GOJ37" s="85"/>
      <c r="GOK37" s="77"/>
      <c r="GOL37" s="74"/>
      <c r="GOM37" s="74"/>
      <c r="GON37" s="85"/>
      <c r="GOO37" s="74"/>
      <c r="GOP37" s="74"/>
      <c r="GOQ37" s="85"/>
      <c r="GOR37" s="74"/>
      <c r="GOS37" s="74"/>
      <c r="GOT37" s="85"/>
      <c r="GOU37" s="74"/>
      <c r="GOV37" s="74"/>
      <c r="GOW37" s="85"/>
      <c r="GOX37" s="80"/>
      <c r="GOY37" s="80"/>
      <c r="GOZ37" s="85"/>
      <c r="GPA37" s="77"/>
      <c r="GPB37" s="74"/>
      <c r="GPC37" s="74"/>
      <c r="GPD37" s="85"/>
      <c r="GPE37" s="74"/>
      <c r="GPF37" s="74"/>
      <c r="GPG37" s="85"/>
      <c r="GPH37" s="74"/>
      <c r="GPI37" s="74"/>
      <c r="GPJ37" s="85"/>
      <c r="GPK37" s="74"/>
      <c r="GPL37" s="74"/>
      <c r="GPM37" s="85"/>
      <c r="GPN37" s="80"/>
      <c r="GPO37" s="80"/>
      <c r="GPP37" s="85"/>
      <c r="GPQ37" s="77"/>
      <c r="GPR37" s="74"/>
      <c r="GPS37" s="74"/>
      <c r="GPT37" s="85"/>
      <c r="GPU37" s="74"/>
      <c r="GPV37" s="74"/>
      <c r="GPW37" s="85"/>
      <c r="GPX37" s="74"/>
      <c r="GPY37" s="74"/>
      <c r="GPZ37" s="85"/>
      <c r="GQA37" s="74"/>
      <c r="GQB37" s="74"/>
      <c r="GQC37" s="85"/>
      <c r="GQD37" s="80"/>
      <c r="GQE37" s="80"/>
      <c r="GQF37" s="85"/>
      <c r="GQG37" s="77"/>
      <c r="GQH37" s="74"/>
      <c r="GQI37" s="74"/>
      <c r="GQJ37" s="85"/>
      <c r="GQK37" s="74"/>
      <c r="GQL37" s="74"/>
      <c r="GQM37" s="85"/>
      <c r="GQN37" s="74"/>
      <c r="GQO37" s="74"/>
      <c r="GQP37" s="85"/>
      <c r="GQQ37" s="74"/>
      <c r="GQR37" s="74"/>
      <c r="GQS37" s="85"/>
      <c r="GQT37" s="80"/>
      <c r="GQU37" s="80"/>
      <c r="GQV37" s="85"/>
      <c r="GQW37" s="77"/>
      <c r="GQX37" s="74"/>
      <c r="GQY37" s="74"/>
      <c r="GQZ37" s="85"/>
      <c r="GRA37" s="74"/>
      <c r="GRB37" s="74"/>
      <c r="GRC37" s="85"/>
      <c r="GRD37" s="74"/>
      <c r="GRE37" s="74"/>
      <c r="GRF37" s="85"/>
      <c r="GRG37" s="74"/>
      <c r="GRH37" s="74"/>
      <c r="GRI37" s="85"/>
      <c r="GRJ37" s="80"/>
      <c r="GRK37" s="80"/>
      <c r="GRL37" s="85"/>
      <c r="GRM37" s="77"/>
      <c r="GRN37" s="74"/>
      <c r="GRO37" s="74"/>
      <c r="GRP37" s="85"/>
      <c r="GRQ37" s="74"/>
      <c r="GRR37" s="74"/>
      <c r="GRS37" s="85"/>
      <c r="GRT37" s="74"/>
      <c r="GRU37" s="74"/>
      <c r="GRV37" s="85"/>
      <c r="GRW37" s="74"/>
      <c r="GRX37" s="74"/>
      <c r="GRY37" s="85"/>
      <c r="GRZ37" s="80"/>
      <c r="GSA37" s="80"/>
      <c r="GSB37" s="85"/>
      <c r="GSC37" s="77"/>
      <c r="GSD37" s="74"/>
      <c r="GSE37" s="74"/>
      <c r="GSF37" s="85"/>
      <c r="GSG37" s="74"/>
      <c r="GSH37" s="74"/>
      <c r="GSI37" s="85"/>
      <c r="GSJ37" s="74"/>
      <c r="GSK37" s="74"/>
      <c r="GSL37" s="85"/>
      <c r="GSM37" s="74"/>
      <c r="GSN37" s="74"/>
      <c r="GSO37" s="85"/>
      <c r="GSP37" s="80"/>
      <c r="GSQ37" s="80"/>
      <c r="GSR37" s="85"/>
      <c r="GSS37" s="77"/>
      <c r="GST37" s="74"/>
      <c r="GSU37" s="74"/>
      <c r="GSV37" s="85"/>
      <c r="GSW37" s="74"/>
      <c r="GSX37" s="74"/>
      <c r="GSY37" s="85"/>
      <c r="GSZ37" s="74"/>
      <c r="GTA37" s="74"/>
      <c r="GTB37" s="85"/>
      <c r="GTC37" s="74"/>
      <c r="GTD37" s="74"/>
      <c r="GTE37" s="85"/>
      <c r="GTF37" s="80"/>
      <c r="GTG37" s="80"/>
      <c r="GTH37" s="85"/>
      <c r="GTI37" s="77"/>
      <c r="GTJ37" s="74"/>
      <c r="GTK37" s="74"/>
      <c r="GTL37" s="85"/>
      <c r="GTM37" s="74"/>
      <c r="GTN37" s="74"/>
      <c r="GTO37" s="85"/>
      <c r="GTP37" s="74"/>
      <c r="GTQ37" s="74"/>
      <c r="GTR37" s="85"/>
      <c r="GTS37" s="74"/>
      <c r="GTT37" s="74"/>
      <c r="GTU37" s="85"/>
      <c r="GTV37" s="80"/>
      <c r="GTW37" s="80"/>
      <c r="GTX37" s="85"/>
      <c r="GTY37" s="77"/>
      <c r="GTZ37" s="74"/>
      <c r="GUA37" s="74"/>
      <c r="GUB37" s="85"/>
      <c r="GUC37" s="74"/>
      <c r="GUD37" s="74"/>
      <c r="GUE37" s="85"/>
      <c r="GUF37" s="74"/>
      <c r="GUG37" s="74"/>
      <c r="GUH37" s="85"/>
      <c r="GUI37" s="74"/>
      <c r="GUJ37" s="74"/>
      <c r="GUK37" s="85"/>
      <c r="GUL37" s="80"/>
      <c r="GUM37" s="80"/>
      <c r="GUN37" s="85"/>
      <c r="GUO37" s="77"/>
      <c r="GUP37" s="74"/>
      <c r="GUQ37" s="74"/>
      <c r="GUR37" s="85"/>
      <c r="GUS37" s="74"/>
      <c r="GUT37" s="74"/>
      <c r="GUU37" s="85"/>
      <c r="GUV37" s="74"/>
      <c r="GUW37" s="74"/>
      <c r="GUX37" s="85"/>
      <c r="GUY37" s="74"/>
      <c r="GUZ37" s="74"/>
      <c r="GVA37" s="85"/>
      <c r="GVB37" s="80"/>
      <c r="GVC37" s="80"/>
      <c r="GVD37" s="85"/>
      <c r="GVE37" s="77"/>
      <c r="GVF37" s="74"/>
      <c r="GVG37" s="74"/>
      <c r="GVH37" s="85"/>
      <c r="GVI37" s="74"/>
      <c r="GVJ37" s="74"/>
      <c r="GVK37" s="85"/>
      <c r="GVL37" s="74"/>
      <c r="GVM37" s="74"/>
      <c r="GVN37" s="85"/>
      <c r="GVO37" s="74"/>
      <c r="GVP37" s="74"/>
      <c r="GVQ37" s="85"/>
      <c r="GVR37" s="80"/>
      <c r="GVS37" s="80"/>
      <c r="GVT37" s="85"/>
      <c r="GVU37" s="77"/>
      <c r="GVV37" s="74"/>
      <c r="GVW37" s="74"/>
      <c r="GVX37" s="85"/>
      <c r="GVY37" s="74"/>
      <c r="GVZ37" s="74"/>
      <c r="GWA37" s="85"/>
      <c r="GWB37" s="74"/>
      <c r="GWC37" s="74"/>
      <c r="GWD37" s="85"/>
      <c r="GWE37" s="74"/>
      <c r="GWF37" s="74"/>
      <c r="GWG37" s="85"/>
      <c r="GWH37" s="80"/>
      <c r="GWI37" s="80"/>
      <c r="GWJ37" s="85"/>
      <c r="GWK37" s="77"/>
      <c r="GWL37" s="74"/>
      <c r="GWM37" s="74"/>
      <c r="GWN37" s="85"/>
      <c r="GWO37" s="74"/>
      <c r="GWP37" s="74"/>
      <c r="GWQ37" s="85"/>
      <c r="GWR37" s="74"/>
      <c r="GWS37" s="74"/>
      <c r="GWT37" s="85"/>
      <c r="GWU37" s="74"/>
      <c r="GWV37" s="74"/>
      <c r="GWW37" s="85"/>
      <c r="GWX37" s="80"/>
      <c r="GWY37" s="80"/>
      <c r="GWZ37" s="85"/>
      <c r="GXA37" s="77"/>
      <c r="GXB37" s="74"/>
      <c r="GXC37" s="74"/>
      <c r="GXD37" s="85"/>
      <c r="GXE37" s="74"/>
      <c r="GXF37" s="74"/>
      <c r="GXG37" s="85"/>
      <c r="GXH37" s="74"/>
      <c r="GXI37" s="74"/>
      <c r="GXJ37" s="85"/>
      <c r="GXK37" s="74"/>
      <c r="GXL37" s="74"/>
      <c r="GXM37" s="85"/>
      <c r="GXN37" s="80"/>
      <c r="GXO37" s="80"/>
      <c r="GXP37" s="85"/>
      <c r="GXQ37" s="77"/>
      <c r="GXR37" s="74"/>
      <c r="GXS37" s="74"/>
      <c r="GXT37" s="85"/>
      <c r="GXU37" s="74"/>
      <c r="GXV37" s="74"/>
      <c r="GXW37" s="85"/>
      <c r="GXX37" s="74"/>
      <c r="GXY37" s="74"/>
      <c r="GXZ37" s="85"/>
      <c r="GYA37" s="74"/>
      <c r="GYB37" s="74"/>
      <c r="GYC37" s="85"/>
      <c r="GYD37" s="80"/>
      <c r="GYE37" s="80"/>
      <c r="GYF37" s="85"/>
      <c r="GYG37" s="77"/>
      <c r="GYH37" s="74"/>
      <c r="GYI37" s="74"/>
      <c r="GYJ37" s="85"/>
      <c r="GYK37" s="74"/>
      <c r="GYL37" s="74"/>
      <c r="GYM37" s="85"/>
      <c r="GYN37" s="74"/>
      <c r="GYO37" s="74"/>
      <c r="GYP37" s="85"/>
      <c r="GYQ37" s="74"/>
      <c r="GYR37" s="74"/>
      <c r="GYS37" s="85"/>
      <c r="GYT37" s="80"/>
      <c r="GYU37" s="80"/>
      <c r="GYV37" s="85"/>
      <c r="GYW37" s="77"/>
      <c r="GYX37" s="74"/>
      <c r="GYY37" s="74"/>
      <c r="GYZ37" s="85"/>
      <c r="GZA37" s="74"/>
      <c r="GZB37" s="74"/>
      <c r="GZC37" s="85"/>
      <c r="GZD37" s="74"/>
      <c r="GZE37" s="74"/>
      <c r="GZF37" s="85"/>
      <c r="GZG37" s="74"/>
      <c r="GZH37" s="74"/>
      <c r="GZI37" s="85"/>
      <c r="GZJ37" s="80"/>
      <c r="GZK37" s="80"/>
      <c r="GZL37" s="85"/>
      <c r="GZM37" s="77"/>
      <c r="GZN37" s="74"/>
      <c r="GZO37" s="74"/>
      <c r="GZP37" s="85"/>
      <c r="GZQ37" s="74"/>
      <c r="GZR37" s="74"/>
      <c r="GZS37" s="85"/>
      <c r="GZT37" s="74"/>
      <c r="GZU37" s="74"/>
      <c r="GZV37" s="85"/>
      <c r="GZW37" s="74"/>
      <c r="GZX37" s="74"/>
      <c r="GZY37" s="85"/>
      <c r="GZZ37" s="80"/>
      <c r="HAA37" s="80"/>
      <c r="HAB37" s="85"/>
      <c r="HAC37" s="77"/>
      <c r="HAD37" s="74"/>
      <c r="HAE37" s="74"/>
      <c r="HAF37" s="85"/>
      <c r="HAG37" s="74"/>
      <c r="HAH37" s="74"/>
      <c r="HAI37" s="85"/>
      <c r="HAJ37" s="74"/>
      <c r="HAK37" s="74"/>
      <c r="HAL37" s="85"/>
      <c r="HAM37" s="74"/>
      <c r="HAN37" s="74"/>
      <c r="HAO37" s="85"/>
      <c r="HAP37" s="80"/>
      <c r="HAQ37" s="80"/>
      <c r="HAR37" s="85"/>
      <c r="HAS37" s="77"/>
      <c r="HAT37" s="74"/>
      <c r="HAU37" s="74"/>
      <c r="HAV37" s="85"/>
      <c r="HAW37" s="74"/>
      <c r="HAX37" s="74"/>
      <c r="HAY37" s="85"/>
      <c r="HAZ37" s="74"/>
      <c r="HBA37" s="74"/>
      <c r="HBB37" s="85"/>
      <c r="HBC37" s="74"/>
      <c r="HBD37" s="74"/>
      <c r="HBE37" s="85"/>
      <c r="HBF37" s="80"/>
      <c r="HBG37" s="80"/>
      <c r="HBH37" s="85"/>
      <c r="HBI37" s="77"/>
      <c r="HBJ37" s="74"/>
      <c r="HBK37" s="74"/>
      <c r="HBL37" s="85"/>
      <c r="HBM37" s="74"/>
      <c r="HBN37" s="74"/>
      <c r="HBO37" s="85"/>
      <c r="HBP37" s="74"/>
      <c r="HBQ37" s="74"/>
      <c r="HBR37" s="85"/>
      <c r="HBS37" s="74"/>
      <c r="HBT37" s="74"/>
      <c r="HBU37" s="85"/>
      <c r="HBV37" s="80"/>
      <c r="HBW37" s="80"/>
      <c r="HBX37" s="85"/>
      <c r="HBY37" s="77"/>
      <c r="HBZ37" s="74"/>
      <c r="HCA37" s="74"/>
      <c r="HCB37" s="85"/>
      <c r="HCC37" s="74"/>
      <c r="HCD37" s="74"/>
      <c r="HCE37" s="85"/>
      <c r="HCF37" s="74"/>
      <c r="HCG37" s="74"/>
      <c r="HCH37" s="85"/>
      <c r="HCI37" s="74"/>
      <c r="HCJ37" s="74"/>
      <c r="HCK37" s="85"/>
      <c r="HCL37" s="80"/>
      <c r="HCM37" s="80"/>
      <c r="HCN37" s="85"/>
      <c r="HCO37" s="77"/>
      <c r="HCP37" s="74"/>
      <c r="HCQ37" s="74"/>
      <c r="HCR37" s="85"/>
      <c r="HCS37" s="74"/>
      <c r="HCT37" s="74"/>
      <c r="HCU37" s="85"/>
      <c r="HCV37" s="74"/>
      <c r="HCW37" s="74"/>
      <c r="HCX37" s="85"/>
      <c r="HCY37" s="74"/>
      <c r="HCZ37" s="74"/>
      <c r="HDA37" s="85"/>
      <c r="HDB37" s="80"/>
      <c r="HDC37" s="80"/>
      <c r="HDD37" s="85"/>
      <c r="HDE37" s="77"/>
      <c r="HDF37" s="74"/>
      <c r="HDG37" s="74"/>
      <c r="HDH37" s="85"/>
      <c r="HDI37" s="74"/>
      <c r="HDJ37" s="74"/>
      <c r="HDK37" s="85"/>
      <c r="HDL37" s="74"/>
      <c r="HDM37" s="74"/>
      <c r="HDN37" s="85"/>
      <c r="HDO37" s="74"/>
      <c r="HDP37" s="74"/>
      <c r="HDQ37" s="85"/>
      <c r="HDR37" s="80"/>
      <c r="HDS37" s="80"/>
      <c r="HDT37" s="85"/>
      <c r="HDU37" s="77"/>
      <c r="HDV37" s="74"/>
      <c r="HDW37" s="74"/>
      <c r="HDX37" s="85"/>
      <c r="HDY37" s="74"/>
      <c r="HDZ37" s="74"/>
      <c r="HEA37" s="85"/>
      <c r="HEB37" s="74"/>
      <c r="HEC37" s="74"/>
      <c r="HED37" s="85"/>
      <c r="HEE37" s="74"/>
      <c r="HEF37" s="74"/>
      <c r="HEG37" s="85"/>
      <c r="HEH37" s="80"/>
      <c r="HEI37" s="80"/>
      <c r="HEJ37" s="85"/>
      <c r="HEK37" s="77"/>
      <c r="HEL37" s="74"/>
      <c r="HEM37" s="74"/>
      <c r="HEN37" s="85"/>
      <c r="HEO37" s="74"/>
      <c r="HEP37" s="74"/>
      <c r="HEQ37" s="85"/>
      <c r="HER37" s="74"/>
      <c r="HES37" s="74"/>
      <c r="HET37" s="85"/>
      <c r="HEU37" s="74"/>
      <c r="HEV37" s="74"/>
      <c r="HEW37" s="85"/>
      <c r="HEX37" s="80"/>
      <c r="HEY37" s="80"/>
      <c r="HEZ37" s="85"/>
      <c r="HFA37" s="77"/>
      <c r="HFB37" s="74"/>
      <c r="HFC37" s="74"/>
      <c r="HFD37" s="85"/>
      <c r="HFE37" s="74"/>
      <c r="HFF37" s="74"/>
      <c r="HFG37" s="85"/>
      <c r="HFH37" s="74"/>
      <c r="HFI37" s="74"/>
      <c r="HFJ37" s="85"/>
      <c r="HFK37" s="74"/>
      <c r="HFL37" s="74"/>
      <c r="HFM37" s="85"/>
      <c r="HFN37" s="80"/>
      <c r="HFO37" s="80"/>
      <c r="HFP37" s="85"/>
      <c r="HFQ37" s="77"/>
      <c r="HFR37" s="74"/>
      <c r="HFS37" s="74"/>
      <c r="HFT37" s="85"/>
      <c r="HFU37" s="74"/>
      <c r="HFV37" s="74"/>
      <c r="HFW37" s="85"/>
      <c r="HFX37" s="74"/>
      <c r="HFY37" s="74"/>
      <c r="HFZ37" s="85"/>
      <c r="HGA37" s="74"/>
      <c r="HGB37" s="74"/>
      <c r="HGC37" s="85"/>
      <c r="HGD37" s="80"/>
      <c r="HGE37" s="80"/>
      <c r="HGF37" s="85"/>
      <c r="HGG37" s="77"/>
      <c r="HGH37" s="74"/>
      <c r="HGI37" s="74"/>
      <c r="HGJ37" s="85"/>
      <c r="HGK37" s="74"/>
      <c r="HGL37" s="74"/>
      <c r="HGM37" s="85"/>
      <c r="HGN37" s="74"/>
      <c r="HGO37" s="74"/>
      <c r="HGP37" s="85"/>
      <c r="HGQ37" s="74"/>
      <c r="HGR37" s="74"/>
      <c r="HGS37" s="85"/>
      <c r="HGT37" s="80"/>
      <c r="HGU37" s="80"/>
      <c r="HGV37" s="85"/>
      <c r="HGW37" s="77"/>
      <c r="HGX37" s="74"/>
      <c r="HGY37" s="74"/>
      <c r="HGZ37" s="85"/>
      <c r="HHA37" s="74"/>
      <c r="HHB37" s="74"/>
      <c r="HHC37" s="85"/>
      <c r="HHD37" s="74"/>
      <c r="HHE37" s="74"/>
      <c r="HHF37" s="85"/>
      <c r="HHG37" s="74"/>
      <c r="HHH37" s="74"/>
      <c r="HHI37" s="85"/>
      <c r="HHJ37" s="80"/>
      <c r="HHK37" s="80"/>
      <c r="HHL37" s="85"/>
      <c r="HHM37" s="77"/>
      <c r="HHN37" s="74"/>
      <c r="HHO37" s="74"/>
      <c r="HHP37" s="85"/>
      <c r="HHQ37" s="74"/>
      <c r="HHR37" s="74"/>
      <c r="HHS37" s="85"/>
      <c r="HHT37" s="74"/>
      <c r="HHU37" s="74"/>
      <c r="HHV37" s="85"/>
      <c r="HHW37" s="74"/>
      <c r="HHX37" s="74"/>
      <c r="HHY37" s="85"/>
      <c r="HHZ37" s="80"/>
      <c r="HIA37" s="80"/>
      <c r="HIB37" s="85"/>
      <c r="HIC37" s="77"/>
      <c r="HID37" s="74"/>
      <c r="HIE37" s="74"/>
      <c r="HIF37" s="85"/>
      <c r="HIG37" s="74"/>
      <c r="HIH37" s="74"/>
      <c r="HII37" s="85"/>
      <c r="HIJ37" s="74"/>
      <c r="HIK37" s="74"/>
      <c r="HIL37" s="85"/>
      <c r="HIM37" s="74"/>
      <c r="HIN37" s="74"/>
      <c r="HIO37" s="85"/>
      <c r="HIP37" s="80"/>
      <c r="HIQ37" s="80"/>
      <c r="HIR37" s="85"/>
      <c r="HIS37" s="77"/>
      <c r="HIT37" s="74"/>
      <c r="HIU37" s="74"/>
      <c r="HIV37" s="85"/>
      <c r="HIW37" s="74"/>
      <c r="HIX37" s="74"/>
      <c r="HIY37" s="85"/>
      <c r="HIZ37" s="74"/>
      <c r="HJA37" s="74"/>
      <c r="HJB37" s="85"/>
      <c r="HJC37" s="74"/>
      <c r="HJD37" s="74"/>
      <c r="HJE37" s="85"/>
      <c r="HJF37" s="80"/>
      <c r="HJG37" s="80"/>
      <c r="HJH37" s="85"/>
      <c r="HJI37" s="77"/>
      <c r="HJJ37" s="74"/>
      <c r="HJK37" s="74"/>
      <c r="HJL37" s="85"/>
      <c r="HJM37" s="74"/>
      <c r="HJN37" s="74"/>
      <c r="HJO37" s="85"/>
      <c r="HJP37" s="74"/>
      <c r="HJQ37" s="74"/>
      <c r="HJR37" s="85"/>
      <c r="HJS37" s="74"/>
      <c r="HJT37" s="74"/>
      <c r="HJU37" s="85"/>
      <c r="HJV37" s="80"/>
      <c r="HJW37" s="80"/>
      <c r="HJX37" s="85"/>
      <c r="HJY37" s="77"/>
      <c r="HJZ37" s="74"/>
      <c r="HKA37" s="74"/>
      <c r="HKB37" s="85"/>
      <c r="HKC37" s="74"/>
      <c r="HKD37" s="74"/>
      <c r="HKE37" s="85"/>
      <c r="HKF37" s="74"/>
      <c r="HKG37" s="74"/>
      <c r="HKH37" s="85"/>
      <c r="HKI37" s="74"/>
      <c r="HKJ37" s="74"/>
      <c r="HKK37" s="85"/>
      <c r="HKL37" s="80"/>
      <c r="HKM37" s="80"/>
      <c r="HKN37" s="85"/>
      <c r="HKO37" s="77"/>
      <c r="HKP37" s="74"/>
      <c r="HKQ37" s="74"/>
      <c r="HKR37" s="85"/>
      <c r="HKS37" s="74"/>
      <c r="HKT37" s="74"/>
      <c r="HKU37" s="85"/>
      <c r="HKV37" s="74"/>
      <c r="HKW37" s="74"/>
      <c r="HKX37" s="85"/>
      <c r="HKY37" s="74"/>
      <c r="HKZ37" s="74"/>
      <c r="HLA37" s="85"/>
      <c r="HLB37" s="80"/>
      <c r="HLC37" s="80"/>
      <c r="HLD37" s="85"/>
      <c r="HLE37" s="77"/>
      <c r="HLF37" s="74"/>
      <c r="HLG37" s="74"/>
      <c r="HLH37" s="85"/>
      <c r="HLI37" s="74"/>
      <c r="HLJ37" s="74"/>
      <c r="HLK37" s="85"/>
      <c r="HLL37" s="74"/>
      <c r="HLM37" s="74"/>
      <c r="HLN37" s="85"/>
      <c r="HLO37" s="74"/>
      <c r="HLP37" s="74"/>
      <c r="HLQ37" s="85"/>
      <c r="HLR37" s="80"/>
      <c r="HLS37" s="80"/>
      <c r="HLT37" s="85"/>
      <c r="HLU37" s="77"/>
      <c r="HLV37" s="74"/>
      <c r="HLW37" s="74"/>
      <c r="HLX37" s="85"/>
      <c r="HLY37" s="74"/>
      <c r="HLZ37" s="74"/>
      <c r="HMA37" s="85"/>
      <c r="HMB37" s="74"/>
      <c r="HMC37" s="74"/>
      <c r="HMD37" s="85"/>
      <c r="HME37" s="74"/>
      <c r="HMF37" s="74"/>
      <c r="HMG37" s="85"/>
      <c r="HMH37" s="80"/>
      <c r="HMI37" s="80"/>
      <c r="HMJ37" s="85"/>
      <c r="HMK37" s="77"/>
      <c r="HML37" s="74"/>
      <c r="HMM37" s="74"/>
      <c r="HMN37" s="85"/>
      <c r="HMO37" s="74"/>
      <c r="HMP37" s="74"/>
      <c r="HMQ37" s="85"/>
      <c r="HMR37" s="74"/>
      <c r="HMS37" s="74"/>
      <c r="HMT37" s="85"/>
      <c r="HMU37" s="74"/>
      <c r="HMV37" s="74"/>
      <c r="HMW37" s="85"/>
      <c r="HMX37" s="80"/>
      <c r="HMY37" s="80"/>
      <c r="HMZ37" s="85"/>
      <c r="HNA37" s="77"/>
      <c r="HNB37" s="74"/>
      <c r="HNC37" s="74"/>
      <c r="HND37" s="85"/>
      <c r="HNE37" s="74"/>
      <c r="HNF37" s="74"/>
      <c r="HNG37" s="85"/>
      <c r="HNH37" s="74"/>
      <c r="HNI37" s="74"/>
      <c r="HNJ37" s="85"/>
      <c r="HNK37" s="74"/>
      <c r="HNL37" s="74"/>
      <c r="HNM37" s="85"/>
      <c r="HNN37" s="80"/>
      <c r="HNO37" s="80"/>
      <c r="HNP37" s="85"/>
      <c r="HNQ37" s="77"/>
      <c r="HNR37" s="74"/>
      <c r="HNS37" s="74"/>
      <c r="HNT37" s="85"/>
      <c r="HNU37" s="74"/>
      <c r="HNV37" s="74"/>
      <c r="HNW37" s="85"/>
      <c r="HNX37" s="74"/>
      <c r="HNY37" s="74"/>
      <c r="HNZ37" s="85"/>
      <c r="HOA37" s="74"/>
      <c r="HOB37" s="74"/>
      <c r="HOC37" s="85"/>
      <c r="HOD37" s="80"/>
      <c r="HOE37" s="80"/>
      <c r="HOF37" s="85"/>
      <c r="HOG37" s="77"/>
      <c r="HOH37" s="74"/>
      <c r="HOI37" s="74"/>
      <c r="HOJ37" s="85"/>
      <c r="HOK37" s="74"/>
      <c r="HOL37" s="74"/>
      <c r="HOM37" s="85"/>
      <c r="HON37" s="74"/>
      <c r="HOO37" s="74"/>
      <c r="HOP37" s="85"/>
      <c r="HOQ37" s="74"/>
      <c r="HOR37" s="74"/>
      <c r="HOS37" s="85"/>
      <c r="HOT37" s="80"/>
      <c r="HOU37" s="80"/>
      <c r="HOV37" s="85"/>
      <c r="HOW37" s="77"/>
      <c r="HOX37" s="74"/>
      <c r="HOY37" s="74"/>
      <c r="HOZ37" s="85"/>
      <c r="HPA37" s="74"/>
      <c r="HPB37" s="74"/>
      <c r="HPC37" s="85"/>
      <c r="HPD37" s="74"/>
      <c r="HPE37" s="74"/>
      <c r="HPF37" s="85"/>
      <c r="HPG37" s="74"/>
      <c r="HPH37" s="74"/>
      <c r="HPI37" s="85"/>
      <c r="HPJ37" s="80"/>
      <c r="HPK37" s="80"/>
      <c r="HPL37" s="85"/>
      <c r="HPM37" s="77"/>
      <c r="HPN37" s="74"/>
      <c r="HPO37" s="74"/>
      <c r="HPP37" s="85"/>
      <c r="HPQ37" s="74"/>
      <c r="HPR37" s="74"/>
      <c r="HPS37" s="85"/>
      <c r="HPT37" s="74"/>
      <c r="HPU37" s="74"/>
      <c r="HPV37" s="85"/>
      <c r="HPW37" s="74"/>
      <c r="HPX37" s="74"/>
      <c r="HPY37" s="85"/>
      <c r="HPZ37" s="80"/>
      <c r="HQA37" s="80"/>
      <c r="HQB37" s="85"/>
      <c r="HQC37" s="77"/>
      <c r="HQD37" s="74"/>
      <c r="HQE37" s="74"/>
      <c r="HQF37" s="85"/>
      <c r="HQG37" s="74"/>
      <c r="HQH37" s="74"/>
      <c r="HQI37" s="85"/>
      <c r="HQJ37" s="74"/>
      <c r="HQK37" s="74"/>
      <c r="HQL37" s="85"/>
      <c r="HQM37" s="74"/>
      <c r="HQN37" s="74"/>
      <c r="HQO37" s="85"/>
      <c r="HQP37" s="80"/>
      <c r="HQQ37" s="80"/>
      <c r="HQR37" s="85"/>
      <c r="HQS37" s="77"/>
      <c r="HQT37" s="74"/>
      <c r="HQU37" s="74"/>
      <c r="HQV37" s="85"/>
      <c r="HQW37" s="74"/>
      <c r="HQX37" s="74"/>
      <c r="HQY37" s="85"/>
      <c r="HQZ37" s="74"/>
      <c r="HRA37" s="74"/>
      <c r="HRB37" s="85"/>
      <c r="HRC37" s="74"/>
      <c r="HRD37" s="74"/>
      <c r="HRE37" s="85"/>
      <c r="HRF37" s="80"/>
      <c r="HRG37" s="80"/>
      <c r="HRH37" s="85"/>
      <c r="HRI37" s="77"/>
      <c r="HRJ37" s="74"/>
      <c r="HRK37" s="74"/>
      <c r="HRL37" s="85"/>
      <c r="HRM37" s="74"/>
      <c r="HRN37" s="74"/>
      <c r="HRO37" s="85"/>
      <c r="HRP37" s="74"/>
      <c r="HRQ37" s="74"/>
      <c r="HRR37" s="85"/>
      <c r="HRS37" s="74"/>
      <c r="HRT37" s="74"/>
      <c r="HRU37" s="85"/>
      <c r="HRV37" s="80"/>
      <c r="HRW37" s="80"/>
      <c r="HRX37" s="85"/>
      <c r="HRY37" s="77"/>
      <c r="HRZ37" s="74"/>
      <c r="HSA37" s="74"/>
      <c r="HSB37" s="85"/>
      <c r="HSC37" s="74"/>
      <c r="HSD37" s="74"/>
      <c r="HSE37" s="85"/>
      <c r="HSF37" s="74"/>
      <c r="HSG37" s="74"/>
      <c r="HSH37" s="85"/>
      <c r="HSI37" s="74"/>
      <c r="HSJ37" s="74"/>
      <c r="HSK37" s="85"/>
      <c r="HSL37" s="80"/>
      <c r="HSM37" s="80"/>
      <c r="HSN37" s="85"/>
      <c r="HSO37" s="77"/>
      <c r="HSP37" s="74"/>
      <c r="HSQ37" s="74"/>
      <c r="HSR37" s="85"/>
      <c r="HSS37" s="74"/>
      <c r="HST37" s="74"/>
      <c r="HSU37" s="85"/>
      <c r="HSV37" s="74"/>
      <c r="HSW37" s="74"/>
      <c r="HSX37" s="85"/>
      <c r="HSY37" s="74"/>
      <c r="HSZ37" s="74"/>
      <c r="HTA37" s="85"/>
      <c r="HTB37" s="80"/>
      <c r="HTC37" s="80"/>
      <c r="HTD37" s="85"/>
      <c r="HTE37" s="77"/>
      <c r="HTF37" s="74"/>
      <c r="HTG37" s="74"/>
      <c r="HTH37" s="85"/>
      <c r="HTI37" s="74"/>
      <c r="HTJ37" s="74"/>
      <c r="HTK37" s="85"/>
      <c r="HTL37" s="74"/>
      <c r="HTM37" s="74"/>
      <c r="HTN37" s="85"/>
      <c r="HTO37" s="74"/>
      <c r="HTP37" s="74"/>
      <c r="HTQ37" s="85"/>
      <c r="HTR37" s="80"/>
      <c r="HTS37" s="80"/>
      <c r="HTT37" s="85"/>
      <c r="HTU37" s="77"/>
      <c r="HTV37" s="74"/>
      <c r="HTW37" s="74"/>
      <c r="HTX37" s="85"/>
      <c r="HTY37" s="74"/>
      <c r="HTZ37" s="74"/>
      <c r="HUA37" s="85"/>
      <c r="HUB37" s="74"/>
      <c r="HUC37" s="74"/>
      <c r="HUD37" s="85"/>
      <c r="HUE37" s="74"/>
      <c r="HUF37" s="74"/>
      <c r="HUG37" s="85"/>
      <c r="HUH37" s="80"/>
      <c r="HUI37" s="80"/>
      <c r="HUJ37" s="85"/>
      <c r="HUK37" s="77"/>
      <c r="HUL37" s="74"/>
      <c r="HUM37" s="74"/>
      <c r="HUN37" s="85"/>
      <c r="HUO37" s="74"/>
      <c r="HUP37" s="74"/>
      <c r="HUQ37" s="85"/>
      <c r="HUR37" s="74"/>
      <c r="HUS37" s="74"/>
      <c r="HUT37" s="85"/>
      <c r="HUU37" s="74"/>
      <c r="HUV37" s="74"/>
      <c r="HUW37" s="85"/>
      <c r="HUX37" s="80"/>
      <c r="HUY37" s="80"/>
      <c r="HUZ37" s="85"/>
      <c r="HVA37" s="77"/>
      <c r="HVB37" s="74"/>
      <c r="HVC37" s="74"/>
      <c r="HVD37" s="85"/>
      <c r="HVE37" s="74"/>
      <c r="HVF37" s="74"/>
      <c r="HVG37" s="85"/>
      <c r="HVH37" s="74"/>
      <c r="HVI37" s="74"/>
      <c r="HVJ37" s="85"/>
      <c r="HVK37" s="74"/>
      <c r="HVL37" s="74"/>
      <c r="HVM37" s="85"/>
      <c r="HVN37" s="80"/>
      <c r="HVO37" s="80"/>
      <c r="HVP37" s="85"/>
      <c r="HVQ37" s="77"/>
      <c r="HVR37" s="74"/>
      <c r="HVS37" s="74"/>
      <c r="HVT37" s="85"/>
      <c r="HVU37" s="74"/>
      <c r="HVV37" s="74"/>
      <c r="HVW37" s="85"/>
      <c r="HVX37" s="74"/>
      <c r="HVY37" s="74"/>
      <c r="HVZ37" s="85"/>
      <c r="HWA37" s="74"/>
      <c r="HWB37" s="74"/>
      <c r="HWC37" s="85"/>
      <c r="HWD37" s="80"/>
      <c r="HWE37" s="80"/>
      <c r="HWF37" s="85"/>
      <c r="HWG37" s="77"/>
      <c r="HWH37" s="74"/>
      <c r="HWI37" s="74"/>
      <c r="HWJ37" s="85"/>
      <c r="HWK37" s="74"/>
      <c r="HWL37" s="74"/>
      <c r="HWM37" s="85"/>
      <c r="HWN37" s="74"/>
      <c r="HWO37" s="74"/>
      <c r="HWP37" s="85"/>
      <c r="HWQ37" s="74"/>
      <c r="HWR37" s="74"/>
      <c r="HWS37" s="85"/>
      <c r="HWT37" s="80"/>
      <c r="HWU37" s="80"/>
      <c r="HWV37" s="85"/>
      <c r="HWW37" s="77"/>
      <c r="HWX37" s="74"/>
      <c r="HWY37" s="74"/>
      <c r="HWZ37" s="85"/>
      <c r="HXA37" s="74"/>
      <c r="HXB37" s="74"/>
      <c r="HXC37" s="85"/>
      <c r="HXD37" s="74"/>
      <c r="HXE37" s="74"/>
      <c r="HXF37" s="85"/>
      <c r="HXG37" s="74"/>
      <c r="HXH37" s="74"/>
      <c r="HXI37" s="85"/>
      <c r="HXJ37" s="80"/>
      <c r="HXK37" s="80"/>
      <c r="HXL37" s="85"/>
      <c r="HXM37" s="77"/>
      <c r="HXN37" s="74"/>
      <c r="HXO37" s="74"/>
      <c r="HXP37" s="85"/>
      <c r="HXQ37" s="74"/>
      <c r="HXR37" s="74"/>
      <c r="HXS37" s="85"/>
      <c r="HXT37" s="74"/>
      <c r="HXU37" s="74"/>
      <c r="HXV37" s="85"/>
      <c r="HXW37" s="74"/>
      <c r="HXX37" s="74"/>
      <c r="HXY37" s="85"/>
      <c r="HXZ37" s="80"/>
      <c r="HYA37" s="80"/>
      <c r="HYB37" s="85"/>
      <c r="HYC37" s="77"/>
      <c r="HYD37" s="74"/>
      <c r="HYE37" s="74"/>
      <c r="HYF37" s="85"/>
      <c r="HYG37" s="74"/>
      <c r="HYH37" s="74"/>
      <c r="HYI37" s="85"/>
      <c r="HYJ37" s="74"/>
      <c r="HYK37" s="74"/>
      <c r="HYL37" s="85"/>
      <c r="HYM37" s="74"/>
      <c r="HYN37" s="74"/>
      <c r="HYO37" s="85"/>
      <c r="HYP37" s="80"/>
      <c r="HYQ37" s="80"/>
      <c r="HYR37" s="85"/>
      <c r="HYS37" s="77"/>
      <c r="HYT37" s="74"/>
      <c r="HYU37" s="74"/>
      <c r="HYV37" s="85"/>
      <c r="HYW37" s="74"/>
      <c r="HYX37" s="74"/>
      <c r="HYY37" s="85"/>
      <c r="HYZ37" s="74"/>
      <c r="HZA37" s="74"/>
      <c r="HZB37" s="85"/>
      <c r="HZC37" s="74"/>
      <c r="HZD37" s="74"/>
      <c r="HZE37" s="85"/>
      <c r="HZF37" s="80"/>
      <c r="HZG37" s="80"/>
      <c r="HZH37" s="85"/>
      <c r="HZI37" s="77"/>
      <c r="HZJ37" s="74"/>
      <c r="HZK37" s="74"/>
      <c r="HZL37" s="85"/>
      <c r="HZM37" s="74"/>
      <c r="HZN37" s="74"/>
      <c r="HZO37" s="85"/>
      <c r="HZP37" s="74"/>
      <c r="HZQ37" s="74"/>
      <c r="HZR37" s="85"/>
      <c r="HZS37" s="74"/>
      <c r="HZT37" s="74"/>
      <c r="HZU37" s="85"/>
      <c r="HZV37" s="80"/>
      <c r="HZW37" s="80"/>
      <c r="HZX37" s="85"/>
      <c r="HZY37" s="77"/>
      <c r="HZZ37" s="74"/>
      <c r="IAA37" s="74"/>
      <c r="IAB37" s="85"/>
      <c r="IAC37" s="74"/>
      <c r="IAD37" s="74"/>
      <c r="IAE37" s="85"/>
      <c r="IAF37" s="74"/>
      <c r="IAG37" s="74"/>
      <c r="IAH37" s="85"/>
      <c r="IAI37" s="74"/>
      <c r="IAJ37" s="74"/>
      <c r="IAK37" s="85"/>
      <c r="IAL37" s="80"/>
      <c r="IAM37" s="80"/>
      <c r="IAN37" s="85"/>
      <c r="IAO37" s="77"/>
      <c r="IAP37" s="74"/>
      <c r="IAQ37" s="74"/>
      <c r="IAR37" s="85"/>
      <c r="IAS37" s="74"/>
      <c r="IAT37" s="74"/>
      <c r="IAU37" s="85"/>
      <c r="IAV37" s="74"/>
      <c r="IAW37" s="74"/>
      <c r="IAX37" s="85"/>
      <c r="IAY37" s="74"/>
      <c r="IAZ37" s="74"/>
      <c r="IBA37" s="85"/>
      <c r="IBB37" s="80"/>
      <c r="IBC37" s="80"/>
      <c r="IBD37" s="85"/>
      <c r="IBE37" s="77"/>
      <c r="IBF37" s="74"/>
      <c r="IBG37" s="74"/>
      <c r="IBH37" s="85"/>
      <c r="IBI37" s="74"/>
      <c r="IBJ37" s="74"/>
      <c r="IBK37" s="85"/>
      <c r="IBL37" s="74"/>
      <c r="IBM37" s="74"/>
      <c r="IBN37" s="85"/>
      <c r="IBO37" s="74"/>
      <c r="IBP37" s="74"/>
      <c r="IBQ37" s="85"/>
      <c r="IBR37" s="80"/>
      <c r="IBS37" s="80"/>
      <c r="IBT37" s="85"/>
      <c r="IBU37" s="77"/>
      <c r="IBV37" s="74"/>
      <c r="IBW37" s="74"/>
      <c r="IBX37" s="85"/>
      <c r="IBY37" s="74"/>
      <c r="IBZ37" s="74"/>
      <c r="ICA37" s="85"/>
      <c r="ICB37" s="74"/>
      <c r="ICC37" s="74"/>
      <c r="ICD37" s="85"/>
      <c r="ICE37" s="74"/>
      <c r="ICF37" s="74"/>
      <c r="ICG37" s="85"/>
      <c r="ICH37" s="80"/>
      <c r="ICI37" s="80"/>
      <c r="ICJ37" s="85"/>
      <c r="ICK37" s="77"/>
      <c r="ICL37" s="74"/>
      <c r="ICM37" s="74"/>
      <c r="ICN37" s="85"/>
      <c r="ICO37" s="74"/>
      <c r="ICP37" s="74"/>
      <c r="ICQ37" s="85"/>
      <c r="ICR37" s="74"/>
      <c r="ICS37" s="74"/>
      <c r="ICT37" s="85"/>
      <c r="ICU37" s="74"/>
      <c r="ICV37" s="74"/>
      <c r="ICW37" s="85"/>
      <c r="ICX37" s="80"/>
      <c r="ICY37" s="80"/>
      <c r="ICZ37" s="85"/>
      <c r="IDA37" s="77"/>
      <c r="IDB37" s="74"/>
      <c r="IDC37" s="74"/>
      <c r="IDD37" s="85"/>
      <c r="IDE37" s="74"/>
      <c r="IDF37" s="74"/>
      <c r="IDG37" s="85"/>
      <c r="IDH37" s="74"/>
      <c r="IDI37" s="74"/>
      <c r="IDJ37" s="85"/>
      <c r="IDK37" s="74"/>
      <c r="IDL37" s="74"/>
      <c r="IDM37" s="85"/>
      <c r="IDN37" s="80"/>
      <c r="IDO37" s="80"/>
      <c r="IDP37" s="85"/>
      <c r="IDQ37" s="77"/>
      <c r="IDR37" s="74"/>
      <c r="IDS37" s="74"/>
      <c r="IDT37" s="85"/>
      <c r="IDU37" s="74"/>
      <c r="IDV37" s="74"/>
      <c r="IDW37" s="85"/>
      <c r="IDX37" s="74"/>
      <c r="IDY37" s="74"/>
      <c r="IDZ37" s="85"/>
      <c r="IEA37" s="74"/>
      <c r="IEB37" s="74"/>
      <c r="IEC37" s="85"/>
      <c r="IED37" s="80"/>
      <c r="IEE37" s="80"/>
      <c r="IEF37" s="85"/>
      <c r="IEG37" s="77"/>
      <c r="IEH37" s="74"/>
      <c r="IEI37" s="74"/>
      <c r="IEJ37" s="85"/>
      <c r="IEK37" s="74"/>
      <c r="IEL37" s="74"/>
      <c r="IEM37" s="85"/>
      <c r="IEN37" s="74"/>
      <c r="IEO37" s="74"/>
      <c r="IEP37" s="85"/>
      <c r="IEQ37" s="74"/>
      <c r="IER37" s="74"/>
      <c r="IES37" s="85"/>
      <c r="IET37" s="80"/>
      <c r="IEU37" s="80"/>
      <c r="IEV37" s="85"/>
      <c r="IEW37" s="77"/>
      <c r="IEX37" s="74"/>
      <c r="IEY37" s="74"/>
      <c r="IEZ37" s="85"/>
      <c r="IFA37" s="74"/>
      <c r="IFB37" s="74"/>
      <c r="IFC37" s="85"/>
      <c r="IFD37" s="74"/>
      <c r="IFE37" s="74"/>
      <c r="IFF37" s="85"/>
      <c r="IFG37" s="74"/>
      <c r="IFH37" s="74"/>
      <c r="IFI37" s="85"/>
      <c r="IFJ37" s="80"/>
      <c r="IFK37" s="80"/>
      <c r="IFL37" s="85"/>
      <c r="IFM37" s="77"/>
      <c r="IFN37" s="74"/>
      <c r="IFO37" s="74"/>
      <c r="IFP37" s="85"/>
      <c r="IFQ37" s="74"/>
      <c r="IFR37" s="74"/>
      <c r="IFS37" s="85"/>
      <c r="IFT37" s="74"/>
      <c r="IFU37" s="74"/>
      <c r="IFV37" s="85"/>
      <c r="IFW37" s="74"/>
      <c r="IFX37" s="74"/>
      <c r="IFY37" s="85"/>
      <c r="IFZ37" s="80"/>
      <c r="IGA37" s="80"/>
      <c r="IGB37" s="85"/>
      <c r="IGC37" s="77"/>
      <c r="IGD37" s="74"/>
      <c r="IGE37" s="74"/>
      <c r="IGF37" s="85"/>
      <c r="IGG37" s="74"/>
      <c r="IGH37" s="74"/>
      <c r="IGI37" s="85"/>
      <c r="IGJ37" s="74"/>
      <c r="IGK37" s="74"/>
      <c r="IGL37" s="85"/>
      <c r="IGM37" s="74"/>
      <c r="IGN37" s="74"/>
      <c r="IGO37" s="85"/>
      <c r="IGP37" s="80"/>
      <c r="IGQ37" s="80"/>
      <c r="IGR37" s="85"/>
      <c r="IGS37" s="77"/>
      <c r="IGT37" s="74"/>
      <c r="IGU37" s="74"/>
      <c r="IGV37" s="85"/>
      <c r="IGW37" s="74"/>
      <c r="IGX37" s="74"/>
      <c r="IGY37" s="85"/>
      <c r="IGZ37" s="74"/>
      <c r="IHA37" s="74"/>
      <c r="IHB37" s="85"/>
      <c r="IHC37" s="74"/>
      <c r="IHD37" s="74"/>
      <c r="IHE37" s="85"/>
      <c r="IHF37" s="80"/>
      <c r="IHG37" s="80"/>
      <c r="IHH37" s="85"/>
      <c r="IHI37" s="77"/>
      <c r="IHJ37" s="74"/>
      <c r="IHK37" s="74"/>
      <c r="IHL37" s="85"/>
      <c r="IHM37" s="74"/>
      <c r="IHN37" s="74"/>
      <c r="IHO37" s="85"/>
      <c r="IHP37" s="74"/>
      <c r="IHQ37" s="74"/>
      <c r="IHR37" s="85"/>
      <c r="IHS37" s="74"/>
      <c r="IHT37" s="74"/>
      <c r="IHU37" s="85"/>
      <c r="IHV37" s="80"/>
      <c r="IHW37" s="80"/>
      <c r="IHX37" s="85"/>
      <c r="IHY37" s="77"/>
      <c r="IHZ37" s="74"/>
      <c r="IIA37" s="74"/>
      <c r="IIB37" s="85"/>
      <c r="IIC37" s="74"/>
      <c r="IID37" s="74"/>
      <c r="IIE37" s="85"/>
      <c r="IIF37" s="74"/>
      <c r="IIG37" s="74"/>
      <c r="IIH37" s="85"/>
      <c r="III37" s="74"/>
      <c r="IIJ37" s="74"/>
      <c r="IIK37" s="85"/>
      <c r="IIL37" s="80"/>
      <c r="IIM37" s="80"/>
      <c r="IIN37" s="85"/>
      <c r="IIO37" s="77"/>
      <c r="IIP37" s="74"/>
      <c r="IIQ37" s="74"/>
      <c r="IIR37" s="85"/>
      <c r="IIS37" s="74"/>
      <c r="IIT37" s="74"/>
      <c r="IIU37" s="85"/>
      <c r="IIV37" s="74"/>
      <c r="IIW37" s="74"/>
      <c r="IIX37" s="85"/>
      <c r="IIY37" s="74"/>
      <c r="IIZ37" s="74"/>
      <c r="IJA37" s="85"/>
      <c r="IJB37" s="80"/>
      <c r="IJC37" s="80"/>
      <c r="IJD37" s="85"/>
      <c r="IJE37" s="77"/>
      <c r="IJF37" s="74"/>
      <c r="IJG37" s="74"/>
      <c r="IJH37" s="85"/>
      <c r="IJI37" s="74"/>
      <c r="IJJ37" s="74"/>
      <c r="IJK37" s="85"/>
      <c r="IJL37" s="74"/>
      <c r="IJM37" s="74"/>
      <c r="IJN37" s="85"/>
      <c r="IJO37" s="74"/>
      <c r="IJP37" s="74"/>
      <c r="IJQ37" s="85"/>
      <c r="IJR37" s="80"/>
      <c r="IJS37" s="80"/>
      <c r="IJT37" s="85"/>
      <c r="IJU37" s="77"/>
      <c r="IJV37" s="74"/>
      <c r="IJW37" s="74"/>
      <c r="IJX37" s="85"/>
      <c r="IJY37" s="74"/>
      <c r="IJZ37" s="74"/>
      <c r="IKA37" s="85"/>
      <c r="IKB37" s="74"/>
      <c r="IKC37" s="74"/>
      <c r="IKD37" s="85"/>
      <c r="IKE37" s="74"/>
      <c r="IKF37" s="74"/>
      <c r="IKG37" s="85"/>
      <c r="IKH37" s="80"/>
      <c r="IKI37" s="80"/>
      <c r="IKJ37" s="85"/>
      <c r="IKK37" s="77"/>
      <c r="IKL37" s="74"/>
      <c r="IKM37" s="74"/>
      <c r="IKN37" s="85"/>
      <c r="IKO37" s="74"/>
      <c r="IKP37" s="74"/>
      <c r="IKQ37" s="85"/>
      <c r="IKR37" s="74"/>
      <c r="IKS37" s="74"/>
      <c r="IKT37" s="85"/>
      <c r="IKU37" s="74"/>
      <c r="IKV37" s="74"/>
      <c r="IKW37" s="85"/>
      <c r="IKX37" s="80"/>
      <c r="IKY37" s="80"/>
      <c r="IKZ37" s="85"/>
      <c r="ILA37" s="77"/>
      <c r="ILB37" s="74"/>
      <c r="ILC37" s="74"/>
      <c r="ILD37" s="85"/>
      <c r="ILE37" s="74"/>
      <c r="ILF37" s="74"/>
      <c r="ILG37" s="85"/>
      <c r="ILH37" s="74"/>
      <c r="ILI37" s="74"/>
      <c r="ILJ37" s="85"/>
      <c r="ILK37" s="74"/>
      <c r="ILL37" s="74"/>
      <c r="ILM37" s="85"/>
      <c r="ILN37" s="80"/>
      <c r="ILO37" s="80"/>
      <c r="ILP37" s="85"/>
      <c r="ILQ37" s="77"/>
      <c r="ILR37" s="74"/>
      <c r="ILS37" s="74"/>
      <c r="ILT37" s="85"/>
      <c r="ILU37" s="74"/>
      <c r="ILV37" s="74"/>
      <c r="ILW37" s="85"/>
      <c r="ILX37" s="74"/>
      <c r="ILY37" s="74"/>
      <c r="ILZ37" s="85"/>
      <c r="IMA37" s="74"/>
      <c r="IMB37" s="74"/>
      <c r="IMC37" s="85"/>
      <c r="IMD37" s="80"/>
      <c r="IME37" s="80"/>
      <c r="IMF37" s="85"/>
      <c r="IMG37" s="77"/>
      <c r="IMH37" s="74"/>
      <c r="IMI37" s="74"/>
      <c r="IMJ37" s="85"/>
      <c r="IMK37" s="74"/>
      <c r="IML37" s="74"/>
      <c r="IMM37" s="85"/>
      <c r="IMN37" s="74"/>
      <c r="IMO37" s="74"/>
      <c r="IMP37" s="85"/>
      <c r="IMQ37" s="74"/>
      <c r="IMR37" s="74"/>
      <c r="IMS37" s="85"/>
      <c r="IMT37" s="80"/>
      <c r="IMU37" s="80"/>
      <c r="IMV37" s="85"/>
      <c r="IMW37" s="77"/>
      <c r="IMX37" s="74"/>
      <c r="IMY37" s="74"/>
      <c r="IMZ37" s="85"/>
      <c r="INA37" s="74"/>
      <c r="INB37" s="74"/>
      <c r="INC37" s="85"/>
      <c r="IND37" s="74"/>
      <c r="INE37" s="74"/>
      <c r="INF37" s="85"/>
      <c r="ING37" s="74"/>
      <c r="INH37" s="74"/>
      <c r="INI37" s="85"/>
      <c r="INJ37" s="80"/>
      <c r="INK37" s="80"/>
      <c r="INL37" s="85"/>
      <c r="INM37" s="77"/>
      <c r="INN37" s="74"/>
      <c r="INO37" s="74"/>
      <c r="INP37" s="85"/>
      <c r="INQ37" s="74"/>
      <c r="INR37" s="74"/>
      <c r="INS37" s="85"/>
      <c r="INT37" s="74"/>
      <c r="INU37" s="74"/>
      <c r="INV37" s="85"/>
      <c r="INW37" s="74"/>
      <c r="INX37" s="74"/>
      <c r="INY37" s="85"/>
      <c r="INZ37" s="80"/>
      <c r="IOA37" s="80"/>
      <c r="IOB37" s="85"/>
      <c r="IOC37" s="77"/>
      <c r="IOD37" s="74"/>
      <c r="IOE37" s="74"/>
      <c r="IOF37" s="85"/>
      <c r="IOG37" s="74"/>
      <c r="IOH37" s="74"/>
      <c r="IOI37" s="85"/>
      <c r="IOJ37" s="74"/>
      <c r="IOK37" s="74"/>
      <c r="IOL37" s="85"/>
      <c r="IOM37" s="74"/>
      <c r="ION37" s="74"/>
      <c r="IOO37" s="85"/>
      <c r="IOP37" s="80"/>
      <c r="IOQ37" s="80"/>
      <c r="IOR37" s="85"/>
      <c r="IOS37" s="77"/>
      <c r="IOT37" s="74"/>
      <c r="IOU37" s="74"/>
      <c r="IOV37" s="85"/>
      <c r="IOW37" s="74"/>
      <c r="IOX37" s="74"/>
      <c r="IOY37" s="85"/>
      <c r="IOZ37" s="74"/>
      <c r="IPA37" s="74"/>
      <c r="IPB37" s="85"/>
      <c r="IPC37" s="74"/>
      <c r="IPD37" s="74"/>
      <c r="IPE37" s="85"/>
      <c r="IPF37" s="80"/>
      <c r="IPG37" s="80"/>
      <c r="IPH37" s="85"/>
      <c r="IPI37" s="77"/>
      <c r="IPJ37" s="74"/>
      <c r="IPK37" s="74"/>
      <c r="IPL37" s="85"/>
      <c r="IPM37" s="74"/>
      <c r="IPN37" s="74"/>
      <c r="IPO37" s="85"/>
      <c r="IPP37" s="74"/>
      <c r="IPQ37" s="74"/>
      <c r="IPR37" s="85"/>
      <c r="IPS37" s="74"/>
      <c r="IPT37" s="74"/>
      <c r="IPU37" s="85"/>
      <c r="IPV37" s="80"/>
      <c r="IPW37" s="80"/>
      <c r="IPX37" s="85"/>
      <c r="IPY37" s="77"/>
      <c r="IPZ37" s="74"/>
      <c r="IQA37" s="74"/>
      <c r="IQB37" s="85"/>
      <c r="IQC37" s="74"/>
      <c r="IQD37" s="74"/>
      <c r="IQE37" s="85"/>
      <c r="IQF37" s="74"/>
      <c r="IQG37" s="74"/>
      <c r="IQH37" s="85"/>
      <c r="IQI37" s="74"/>
      <c r="IQJ37" s="74"/>
      <c r="IQK37" s="85"/>
      <c r="IQL37" s="80"/>
      <c r="IQM37" s="80"/>
      <c r="IQN37" s="85"/>
      <c r="IQO37" s="77"/>
      <c r="IQP37" s="74"/>
      <c r="IQQ37" s="74"/>
      <c r="IQR37" s="85"/>
      <c r="IQS37" s="74"/>
      <c r="IQT37" s="74"/>
      <c r="IQU37" s="85"/>
      <c r="IQV37" s="74"/>
      <c r="IQW37" s="74"/>
      <c r="IQX37" s="85"/>
      <c r="IQY37" s="74"/>
      <c r="IQZ37" s="74"/>
      <c r="IRA37" s="85"/>
      <c r="IRB37" s="80"/>
      <c r="IRC37" s="80"/>
      <c r="IRD37" s="85"/>
      <c r="IRE37" s="77"/>
      <c r="IRF37" s="74"/>
      <c r="IRG37" s="74"/>
      <c r="IRH37" s="85"/>
      <c r="IRI37" s="74"/>
      <c r="IRJ37" s="74"/>
      <c r="IRK37" s="85"/>
      <c r="IRL37" s="74"/>
      <c r="IRM37" s="74"/>
      <c r="IRN37" s="85"/>
      <c r="IRO37" s="74"/>
      <c r="IRP37" s="74"/>
      <c r="IRQ37" s="85"/>
      <c r="IRR37" s="80"/>
      <c r="IRS37" s="80"/>
      <c r="IRT37" s="85"/>
      <c r="IRU37" s="77"/>
      <c r="IRV37" s="74"/>
      <c r="IRW37" s="74"/>
      <c r="IRX37" s="85"/>
      <c r="IRY37" s="74"/>
      <c r="IRZ37" s="74"/>
      <c r="ISA37" s="85"/>
      <c r="ISB37" s="74"/>
      <c r="ISC37" s="74"/>
      <c r="ISD37" s="85"/>
      <c r="ISE37" s="74"/>
      <c r="ISF37" s="74"/>
      <c r="ISG37" s="85"/>
      <c r="ISH37" s="80"/>
      <c r="ISI37" s="80"/>
      <c r="ISJ37" s="85"/>
      <c r="ISK37" s="77"/>
      <c r="ISL37" s="74"/>
      <c r="ISM37" s="74"/>
      <c r="ISN37" s="85"/>
      <c r="ISO37" s="74"/>
      <c r="ISP37" s="74"/>
      <c r="ISQ37" s="85"/>
      <c r="ISR37" s="74"/>
      <c r="ISS37" s="74"/>
      <c r="IST37" s="85"/>
      <c r="ISU37" s="74"/>
      <c r="ISV37" s="74"/>
      <c r="ISW37" s="85"/>
      <c r="ISX37" s="80"/>
      <c r="ISY37" s="80"/>
      <c r="ISZ37" s="85"/>
      <c r="ITA37" s="77"/>
      <c r="ITB37" s="74"/>
      <c r="ITC37" s="74"/>
      <c r="ITD37" s="85"/>
      <c r="ITE37" s="74"/>
      <c r="ITF37" s="74"/>
      <c r="ITG37" s="85"/>
      <c r="ITH37" s="74"/>
      <c r="ITI37" s="74"/>
      <c r="ITJ37" s="85"/>
      <c r="ITK37" s="74"/>
      <c r="ITL37" s="74"/>
      <c r="ITM37" s="85"/>
      <c r="ITN37" s="80"/>
      <c r="ITO37" s="80"/>
      <c r="ITP37" s="85"/>
      <c r="ITQ37" s="77"/>
      <c r="ITR37" s="74"/>
      <c r="ITS37" s="74"/>
      <c r="ITT37" s="85"/>
      <c r="ITU37" s="74"/>
      <c r="ITV37" s="74"/>
      <c r="ITW37" s="85"/>
      <c r="ITX37" s="74"/>
      <c r="ITY37" s="74"/>
      <c r="ITZ37" s="85"/>
      <c r="IUA37" s="74"/>
      <c r="IUB37" s="74"/>
      <c r="IUC37" s="85"/>
      <c r="IUD37" s="80"/>
      <c r="IUE37" s="80"/>
      <c r="IUF37" s="85"/>
      <c r="IUG37" s="77"/>
      <c r="IUH37" s="74"/>
      <c r="IUI37" s="74"/>
      <c r="IUJ37" s="85"/>
      <c r="IUK37" s="74"/>
      <c r="IUL37" s="74"/>
      <c r="IUM37" s="85"/>
      <c r="IUN37" s="74"/>
      <c r="IUO37" s="74"/>
      <c r="IUP37" s="85"/>
      <c r="IUQ37" s="74"/>
      <c r="IUR37" s="74"/>
      <c r="IUS37" s="85"/>
      <c r="IUT37" s="80"/>
      <c r="IUU37" s="80"/>
      <c r="IUV37" s="85"/>
      <c r="IUW37" s="77"/>
      <c r="IUX37" s="74"/>
      <c r="IUY37" s="74"/>
      <c r="IUZ37" s="85"/>
      <c r="IVA37" s="74"/>
      <c r="IVB37" s="74"/>
      <c r="IVC37" s="85"/>
      <c r="IVD37" s="74"/>
      <c r="IVE37" s="74"/>
      <c r="IVF37" s="85"/>
      <c r="IVG37" s="74"/>
      <c r="IVH37" s="74"/>
      <c r="IVI37" s="85"/>
      <c r="IVJ37" s="80"/>
      <c r="IVK37" s="80"/>
      <c r="IVL37" s="85"/>
      <c r="IVM37" s="77"/>
      <c r="IVN37" s="74"/>
      <c r="IVO37" s="74"/>
      <c r="IVP37" s="85"/>
      <c r="IVQ37" s="74"/>
      <c r="IVR37" s="74"/>
      <c r="IVS37" s="85"/>
      <c r="IVT37" s="74"/>
      <c r="IVU37" s="74"/>
      <c r="IVV37" s="85"/>
      <c r="IVW37" s="74"/>
      <c r="IVX37" s="74"/>
      <c r="IVY37" s="85"/>
      <c r="IVZ37" s="80"/>
      <c r="IWA37" s="80"/>
      <c r="IWB37" s="85"/>
      <c r="IWC37" s="77"/>
      <c r="IWD37" s="74"/>
      <c r="IWE37" s="74"/>
      <c r="IWF37" s="85"/>
      <c r="IWG37" s="74"/>
      <c r="IWH37" s="74"/>
      <c r="IWI37" s="85"/>
      <c r="IWJ37" s="74"/>
      <c r="IWK37" s="74"/>
      <c r="IWL37" s="85"/>
      <c r="IWM37" s="74"/>
      <c r="IWN37" s="74"/>
      <c r="IWO37" s="85"/>
      <c r="IWP37" s="80"/>
      <c r="IWQ37" s="80"/>
      <c r="IWR37" s="85"/>
      <c r="IWS37" s="77"/>
      <c r="IWT37" s="74"/>
      <c r="IWU37" s="74"/>
      <c r="IWV37" s="85"/>
      <c r="IWW37" s="74"/>
      <c r="IWX37" s="74"/>
      <c r="IWY37" s="85"/>
      <c r="IWZ37" s="74"/>
      <c r="IXA37" s="74"/>
      <c r="IXB37" s="85"/>
      <c r="IXC37" s="74"/>
      <c r="IXD37" s="74"/>
      <c r="IXE37" s="85"/>
      <c r="IXF37" s="80"/>
      <c r="IXG37" s="80"/>
      <c r="IXH37" s="85"/>
      <c r="IXI37" s="77"/>
      <c r="IXJ37" s="74"/>
      <c r="IXK37" s="74"/>
      <c r="IXL37" s="85"/>
      <c r="IXM37" s="74"/>
      <c r="IXN37" s="74"/>
      <c r="IXO37" s="85"/>
      <c r="IXP37" s="74"/>
      <c r="IXQ37" s="74"/>
      <c r="IXR37" s="85"/>
      <c r="IXS37" s="74"/>
      <c r="IXT37" s="74"/>
      <c r="IXU37" s="85"/>
      <c r="IXV37" s="80"/>
      <c r="IXW37" s="80"/>
      <c r="IXX37" s="85"/>
      <c r="IXY37" s="77"/>
      <c r="IXZ37" s="74"/>
      <c r="IYA37" s="74"/>
      <c r="IYB37" s="85"/>
      <c r="IYC37" s="74"/>
      <c r="IYD37" s="74"/>
      <c r="IYE37" s="85"/>
      <c r="IYF37" s="74"/>
      <c r="IYG37" s="74"/>
      <c r="IYH37" s="85"/>
      <c r="IYI37" s="74"/>
      <c r="IYJ37" s="74"/>
      <c r="IYK37" s="85"/>
      <c r="IYL37" s="80"/>
      <c r="IYM37" s="80"/>
      <c r="IYN37" s="85"/>
      <c r="IYO37" s="77"/>
      <c r="IYP37" s="74"/>
      <c r="IYQ37" s="74"/>
      <c r="IYR37" s="85"/>
      <c r="IYS37" s="74"/>
      <c r="IYT37" s="74"/>
      <c r="IYU37" s="85"/>
      <c r="IYV37" s="74"/>
      <c r="IYW37" s="74"/>
      <c r="IYX37" s="85"/>
      <c r="IYY37" s="74"/>
      <c r="IYZ37" s="74"/>
      <c r="IZA37" s="85"/>
      <c r="IZB37" s="80"/>
      <c r="IZC37" s="80"/>
      <c r="IZD37" s="85"/>
      <c r="IZE37" s="77"/>
      <c r="IZF37" s="74"/>
      <c r="IZG37" s="74"/>
      <c r="IZH37" s="85"/>
      <c r="IZI37" s="74"/>
      <c r="IZJ37" s="74"/>
      <c r="IZK37" s="85"/>
      <c r="IZL37" s="74"/>
      <c r="IZM37" s="74"/>
      <c r="IZN37" s="85"/>
      <c r="IZO37" s="74"/>
      <c r="IZP37" s="74"/>
      <c r="IZQ37" s="85"/>
      <c r="IZR37" s="80"/>
      <c r="IZS37" s="80"/>
      <c r="IZT37" s="85"/>
      <c r="IZU37" s="77"/>
      <c r="IZV37" s="74"/>
      <c r="IZW37" s="74"/>
      <c r="IZX37" s="85"/>
      <c r="IZY37" s="74"/>
      <c r="IZZ37" s="74"/>
      <c r="JAA37" s="85"/>
      <c r="JAB37" s="74"/>
      <c r="JAC37" s="74"/>
      <c r="JAD37" s="85"/>
      <c r="JAE37" s="74"/>
      <c r="JAF37" s="74"/>
      <c r="JAG37" s="85"/>
      <c r="JAH37" s="80"/>
      <c r="JAI37" s="80"/>
      <c r="JAJ37" s="85"/>
      <c r="JAK37" s="77"/>
      <c r="JAL37" s="74"/>
      <c r="JAM37" s="74"/>
      <c r="JAN37" s="85"/>
      <c r="JAO37" s="74"/>
      <c r="JAP37" s="74"/>
      <c r="JAQ37" s="85"/>
      <c r="JAR37" s="74"/>
      <c r="JAS37" s="74"/>
      <c r="JAT37" s="85"/>
      <c r="JAU37" s="74"/>
      <c r="JAV37" s="74"/>
      <c r="JAW37" s="85"/>
      <c r="JAX37" s="80"/>
      <c r="JAY37" s="80"/>
      <c r="JAZ37" s="85"/>
      <c r="JBA37" s="77"/>
      <c r="JBB37" s="74"/>
      <c r="JBC37" s="74"/>
      <c r="JBD37" s="85"/>
      <c r="JBE37" s="74"/>
      <c r="JBF37" s="74"/>
      <c r="JBG37" s="85"/>
      <c r="JBH37" s="74"/>
      <c r="JBI37" s="74"/>
      <c r="JBJ37" s="85"/>
      <c r="JBK37" s="74"/>
      <c r="JBL37" s="74"/>
      <c r="JBM37" s="85"/>
      <c r="JBN37" s="80"/>
      <c r="JBO37" s="80"/>
      <c r="JBP37" s="85"/>
      <c r="JBQ37" s="77"/>
      <c r="JBR37" s="74"/>
      <c r="JBS37" s="74"/>
      <c r="JBT37" s="85"/>
      <c r="JBU37" s="74"/>
      <c r="JBV37" s="74"/>
      <c r="JBW37" s="85"/>
      <c r="JBX37" s="74"/>
      <c r="JBY37" s="74"/>
      <c r="JBZ37" s="85"/>
      <c r="JCA37" s="74"/>
      <c r="JCB37" s="74"/>
      <c r="JCC37" s="85"/>
      <c r="JCD37" s="80"/>
      <c r="JCE37" s="80"/>
      <c r="JCF37" s="85"/>
      <c r="JCG37" s="77"/>
      <c r="JCH37" s="74"/>
      <c r="JCI37" s="74"/>
      <c r="JCJ37" s="85"/>
      <c r="JCK37" s="74"/>
      <c r="JCL37" s="74"/>
      <c r="JCM37" s="85"/>
      <c r="JCN37" s="74"/>
      <c r="JCO37" s="74"/>
      <c r="JCP37" s="85"/>
      <c r="JCQ37" s="74"/>
      <c r="JCR37" s="74"/>
      <c r="JCS37" s="85"/>
      <c r="JCT37" s="80"/>
      <c r="JCU37" s="80"/>
      <c r="JCV37" s="85"/>
      <c r="JCW37" s="77"/>
      <c r="JCX37" s="74"/>
      <c r="JCY37" s="74"/>
      <c r="JCZ37" s="85"/>
      <c r="JDA37" s="74"/>
      <c r="JDB37" s="74"/>
      <c r="JDC37" s="85"/>
      <c r="JDD37" s="74"/>
      <c r="JDE37" s="74"/>
      <c r="JDF37" s="85"/>
      <c r="JDG37" s="74"/>
      <c r="JDH37" s="74"/>
      <c r="JDI37" s="85"/>
      <c r="JDJ37" s="80"/>
      <c r="JDK37" s="80"/>
      <c r="JDL37" s="85"/>
      <c r="JDM37" s="77"/>
      <c r="JDN37" s="74"/>
      <c r="JDO37" s="74"/>
      <c r="JDP37" s="85"/>
      <c r="JDQ37" s="74"/>
      <c r="JDR37" s="74"/>
      <c r="JDS37" s="85"/>
      <c r="JDT37" s="74"/>
      <c r="JDU37" s="74"/>
      <c r="JDV37" s="85"/>
      <c r="JDW37" s="74"/>
      <c r="JDX37" s="74"/>
      <c r="JDY37" s="85"/>
      <c r="JDZ37" s="80"/>
      <c r="JEA37" s="80"/>
      <c r="JEB37" s="85"/>
      <c r="JEC37" s="77"/>
      <c r="JED37" s="74"/>
      <c r="JEE37" s="74"/>
      <c r="JEF37" s="85"/>
      <c r="JEG37" s="74"/>
      <c r="JEH37" s="74"/>
      <c r="JEI37" s="85"/>
      <c r="JEJ37" s="74"/>
      <c r="JEK37" s="74"/>
      <c r="JEL37" s="85"/>
      <c r="JEM37" s="74"/>
      <c r="JEN37" s="74"/>
      <c r="JEO37" s="85"/>
      <c r="JEP37" s="80"/>
      <c r="JEQ37" s="80"/>
      <c r="JER37" s="85"/>
      <c r="JES37" s="77"/>
      <c r="JET37" s="74"/>
      <c r="JEU37" s="74"/>
      <c r="JEV37" s="85"/>
      <c r="JEW37" s="74"/>
      <c r="JEX37" s="74"/>
      <c r="JEY37" s="85"/>
      <c r="JEZ37" s="74"/>
      <c r="JFA37" s="74"/>
      <c r="JFB37" s="85"/>
      <c r="JFC37" s="74"/>
      <c r="JFD37" s="74"/>
      <c r="JFE37" s="85"/>
      <c r="JFF37" s="80"/>
      <c r="JFG37" s="80"/>
      <c r="JFH37" s="85"/>
      <c r="JFI37" s="77"/>
      <c r="JFJ37" s="74"/>
      <c r="JFK37" s="74"/>
      <c r="JFL37" s="85"/>
      <c r="JFM37" s="74"/>
      <c r="JFN37" s="74"/>
      <c r="JFO37" s="85"/>
      <c r="JFP37" s="74"/>
      <c r="JFQ37" s="74"/>
      <c r="JFR37" s="85"/>
      <c r="JFS37" s="74"/>
      <c r="JFT37" s="74"/>
      <c r="JFU37" s="85"/>
      <c r="JFV37" s="80"/>
      <c r="JFW37" s="80"/>
      <c r="JFX37" s="85"/>
      <c r="JFY37" s="77"/>
      <c r="JFZ37" s="74"/>
      <c r="JGA37" s="74"/>
      <c r="JGB37" s="85"/>
      <c r="JGC37" s="74"/>
      <c r="JGD37" s="74"/>
      <c r="JGE37" s="85"/>
      <c r="JGF37" s="74"/>
      <c r="JGG37" s="74"/>
      <c r="JGH37" s="85"/>
      <c r="JGI37" s="74"/>
      <c r="JGJ37" s="74"/>
      <c r="JGK37" s="85"/>
      <c r="JGL37" s="80"/>
      <c r="JGM37" s="80"/>
      <c r="JGN37" s="85"/>
      <c r="JGO37" s="77"/>
      <c r="JGP37" s="74"/>
      <c r="JGQ37" s="74"/>
      <c r="JGR37" s="85"/>
      <c r="JGS37" s="74"/>
      <c r="JGT37" s="74"/>
      <c r="JGU37" s="85"/>
      <c r="JGV37" s="74"/>
      <c r="JGW37" s="74"/>
      <c r="JGX37" s="85"/>
      <c r="JGY37" s="74"/>
      <c r="JGZ37" s="74"/>
      <c r="JHA37" s="85"/>
      <c r="JHB37" s="80"/>
      <c r="JHC37" s="80"/>
      <c r="JHD37" s="85"/>
      <c r="JHE37" s="77"/>
      <c r="JHF37" s="74"/>
      <c r="JHG37" s="74"/>
      <c r="JHH37" s="85"/>
      <c r="JHI37" s="74"/>
      <c r="JHJ37" s="74"/>
      <c r="JHK37" s="85"/>
      <c r="JHL37" s="74"/>
      <c r="JHM37" s="74"/>
      <c r="JHN37" s="85"/>
      <c r="JHO37" s="74"/>
      <c r="JHP37" s="74"/>
      <c r="JHQ37" s="85"/>
      <c r="JHR37" s="80"/>
      <c r="JHS37" s="80"/>
      <c r="JHT37" s="85"/>
      <c r="JHU37" s="77"/>
      <c r="JHV37" s="74"/>
      <c r="JHW37" s="74"/>
      <c r="JHX37" s="85"/>
      <c r="JHY37" s="74"/>
      <c r="JHZ37" s="74"/>
      <c r="JIA37" s="85"/>
      <c r="JIB37" s="74"/>
      <c r="JIC37" s="74"/>
      <c r="JID37" s="85"/>
      <c r="JIE37" s="74"/>
      <c r="JIF37" s="74"/>
      <c r="JIG37" s="85"/>
      <c r="JIH37" s="80"/>
      <c r="JII37" s="80"/>
      <c r="JIJ37" s="85"/>
      <c r="JIK37" s="77"/>
      <c r="JIL37" s="74"/>
      <c r="JIM37" s="74"/>
      <c r="JIN37" s="85"/>
      <c r="JIO37" s="74"/>
      <c r="JIP37" s="74"/>
      <c r="JIQ37" s="85"/>
      <c r="JIR37" s="74"/>
      <c r="JIS37" s="74"/>
      <c r="JIT37" s="85"/>
      <c r="JIU37" s="74"/>
      <c r="JIV37" s="74"/>
      <c r="JIW37" s="85"/>
      <c r="JIX37" s="80"/>
      <c r="JIY37" s="80"/>
      <c r="JIZ37" s="85"/>
      <c r="JJA37" s="77"/>
      <c r="JJB37" s="74"/>
      <c r="JJC37" s="74"/>
      <c r="JJD37" s="85"/>
      <c r="JJE37" s="74"/>
      <c r="JJF37" s="74"/>
      <c r="JJG37" s="85"/>
      <c r="JJH37" s="74"/>
      <c r="JJI37" s="74"/>
      <c r="JJJ37" s="85"/>
      <c r="JJK37" s="74"/>
      <c r="JJL37" s="74"/>
      <c r="JJM37" s="85"/>
      <c r="JJN37" s="80"/>
      <c r="JJO37" s="80"/>
      <c r="JJP37" s="85"/>
      <c r="JJQ37" s="77"/>
      <c r="JJR37" s="74"/>
      <c r="JJS37" s="74"/>
      <c r="JJT37" s="85"/>
      <c r="JJU37" s="74"/>
      <c r="JJV37" s="74"/>
      <c r="JJW37" s="85"/>
      <c r="JJX37" s="74"/>
      <c r="JJY37" s="74"/>
      <c r="JJZ37" s="85"/>
      <c r="JKA37" s="74"/>
      <c r="JKB37" s="74"/>
      <c r="JKC37" s="85"/>
      <c r="JKD37" s="80"/>
      <c r="JKE37" s="80"/>
      <c r="JKF37" s="85"/>
      <c r="JKG37" s="77"/>
      <c r="JKH37" s="74"/>
      <c r="JKI37" s="74"/>
      <c r="JKJ37" s="85"/>
      <c r="JKK37" s="74"/>
      <c r="JKL37" s="74"/>
      <c r="JKM37" s="85"/>
      <c r="JKN37" s="74"/>
      <c r="JKO37" s="74"/>
      <c r="JKP37" s="85"/>
      <c r="JKQ37" s="74"/>
      <c r="JKR37" s="74"/>
      <c r="JKS37" s="85"/>
      <c r="JKT37" s="80"/>
      <c r="JKU37" s="80"/>
      <c r="JKV37" s="85"/>
      <c r="JKW37" s="77"/>
      <c r="JKX37" s="74"/>
      <c r="JKY37" s="74"/>
      <c r="JKZ37" s="85"/>
      <c r="JLA37" s="74"/>
      <c r="JLB37" s="74"/>
      <c r="JLC37" s="85"/>
      <c r="JLD37" s="74"/>
      <c r="JLE37" s="74"/>
      <c r="JLF37" s="85"/>
      <c r="JLG37" s="74"/>
      <c r="JLH37" s="74"/>
      <c r="JLI37" s="85"/>
      <c r="JLJ37" s="80"/>
      <c r="JLK37" s="80"/>
      <c r="JLL37" s="85"/>
      <c r="JLM37" s="77"/>
      <c r="JLN37" s="74"/>
      <c r="JLO37" s="74"/>
      <c r="JLP37" s="85"/>
      <c r="JLQ37" s="74"/>
      <c r="JLR37" s="74"/>
      <c r="JLS37" s="85"/>
      <c r="JLT37" s="74"/>
      <c r="JLU37" s="74"/>
      <c r="JLV37" s="85"/>
      <c r="JLW37" s="74"/>
      <c r="JLX37" s="74"/>
      <c r="JLY37" s="85"/>
      <c r="JLZ37" s="80"/>
      <c r="JMA37" s="80"/>
      <c r="JMB37" s="85"/>
      <c r="JMC37" s="77"/>
      <c r="JMD37" s="74"/>
      <c r="JME37" s="74"/>
      <c r="JMF37" s="85"/>
      <c r="JMG37" s="74"/>
      <c r="JMH37" s="74"/>
      <c r="JMI37" s="85"/>
      <c r="JMJ37" s="74"/>
      <c r="JMK37" s="74"/>
      <c r="JML37" s="85"/>
      <c r="JMM37" s="74"/>
      <c r="JMN37" s="74"/>
      <c r="JMO37" s="85"/>
      <c r="JMP37" s="80"/>
      <c r="JMQ37" s="80"/>
      <c r="JMR37" s="85"/>
      <c r="JMS37" s="77"/>
      <c r="JMT37" s="74"/>
      <c r="JMU37" s="74"/>
      <c r="JMV37" s="85"/>
      <c r="JMW37" s="74"/>
      <c r="JMX37" s="74"/>
      <c r="JMY37" s="85"/>
      <c r="JMZ37" s="74"/>
      <c r="JNA37" s="74"/>
      <c r="JNB37" s="85"/>
      <c r="JNC37" s="74"/>
      <c r="JND37" s="74"/>
      <c r="JNE37" s="85"/>
      <c r="JNF37" s="80"/>
      <c r="JNG37" s="80"/>
      <c r="JNH37" s="85"/>
      <c r="JNI37" s="77"/>
      <c r="JNJ37" s="74"/>
      <c r="JNK37" s="74"/>
      <c r="JNL37" s="85"/>
      <c r="JNM37" s="74"/>
      <c r="JNN37" s="74"/>
      <c r="JNO37" s="85"/>
      <c r="JNP37" s="74"/>
      <c r="JNQ37" s="74"/>
      <c r="JNR37" s="85"/>
      <c r="JNS37" s="74"/>
      <c r="JNT37" s="74"/>
      <c r="JNU37" s="85"/>
      <c r="JNV37" s="80"/>
      <c r="JNW37" s="80"/>
      <c r="JNX37" s="85"/>
      <c r="JNY37" s="77"/>
      <c r="JNZ37" s="74"/>
      <c r="JOA37" s="74"/>
      <c r="JOB37" s="85"/>
      <c r="JOC37" s="74"/>
      <c r="JOD37" s="74"/>
      <c r="JOE37" s="85"/>
      <c r="JOF37" s="74"/>
      <c r="JOG37" s="74"/>
      <c r="JOH37" s="85"/>
      <c r="JOI37" s="74"/>
      <c r="JOJ37" s="74"/>
      <c r="JOK37" s="85"/>
      <c r="JOL37" s="80"/>
      <c r="JOM37" s="80"/>
      <c r="JON37" s="85"/>
      <c r="JOO37" s="77"/>
      <c r="JOP37" s="74"/>
      <c r="JOQ37" s="74"/>
      <c r="JOR37" s="85"/>
      <c r="JOS37" s="74"/>
      <c r="JOT37" s="74"/>
      <c r="JOU37" s="85"/>
      <c r="JOV37" s="74"/>
      <c r="JOW37" s="74"/>
      <c r="JOX37" s="85"/>
      <c r="JOY37" s="74"/>
      <c r="JOZ37" s="74"/>
      <c r="JPA37" s="85"/>
      <c r="JPB37" s="80"/>
      <c r="JPC37" s="80"/>
      <c r="JPD37" s="85"/>
      <c r="JPE37" s="77"/>
      <c r="JPF37" s="74"/>
      <c r="JPG37" s="74"/>
      <c r="JPH37" s="85"/>
      <c r="JPI37" s="74"/>
      <c r="JPJ37" s="74"/>
      <c r="JPK37" s="85"/>
      <c r="JPL37" s="74"/>
      <c r="JPM37" s="74"/>
      <c r="JPN37" s="85"/>
      <c r="JPO37" s="74"/>
      <c r="JPP37" s="74"/>
      <c r="JPQ37" s="85"/>
      <c r="JPR37" s="80"/>
      <c r="JPS37" s="80"/>
      <c r="JPT37" s="85"/>
      <c r="JPU37" s="77"/>
      <c r="JPV37" s="74"/>
      <c r="JPW37" s="74"/>
      <c r="JPX37" s="85"/>
      <c r="JPY37" s="74"/>
      <c r="JPZ37" s="74"/>
      <c r="JQA37" s="85"/>
      <c r="JQB37" s="74"/>
      <c r="JQC37" s="74"/>
      <c r="JQD37" s="85"/>
      <c r="JQE37" s="74"/>
      <c r="JQF37" s="74"/>
      <c r="JQG37" s="85"/>
      <c r="JQH37" s="80"/>
      <c r="JQI37" s="80"/>
      <c r="JQJ37" s="85"/>
      <c r="JQK37" s="77"/>
      <c r="JQL37" s="74"/>
      <c r="JQM37" s="74"/>
      <c r="JQN37" s="85"/>
      <c r="JQO37" s="74"/>
      <c r="JQP37" s="74"/>
      <c r="JQQ37" s="85"/>
      <c r="JQR37" s="74"/>
      <c r="JQS37" s="74"/>
      <c r="JQT37" s="85"/>
      <c r="JQU37" s="74"/>
      <c r="JQV37" s="74"/>
      <c r="JQW37" s="85"/>
      <c r="JQX37" s="80"/>
      <c r="JQY37" s="80"/>
      <c r="JQZ37" s="85"/>
      <c r="JRA37" s="77"/>
      <c r="JRB37" s="74"/>
      <c r="JRC37" s="74"/>
      <c r="JRD37" s="85"/>
      <c r="JRE37" s="74"/>
      <c r="JRF37" s="74"/>
      <c r="JRG37" s="85"/>
      <c r="JRH37" s="74"/>
      <c r="JRI37" s="74"/>
      <c r="JRJ37" s="85"/>
      <c r="JRK37" s="74"/>
      <c r="JRL37" s="74"/>
      <c r="JRM37" s="85"/>
      <c r="JRN37" s="80"/>
      <c r="JRO37" s="80"/>
      <c r="JRP37" s="85"/>
      <c r="JRQ37" s="77"/>
      <c r="JRR37" s="74"/>
      <c r="JRS37" s="74"/>
      <c r="JRT37" s="85"/>
      <c r="JRU37" s="74"/>
      <c r="JRV37" s="74"/>
      <c r="JRW37" s="85"/>
      <c r="JRX37" s="74"/>
      <c r="JRY37" s="74"/>
      <c r="JRZ37" s="85"/>
      <c r="JSA37" s="74"/>
      <c r="JSB37" s="74"/>
      <c r="JSC37" s="85"/>
      <c r="JSD37" s="80"/>
      <c r="JSE37" s="80"/>
      <c r="JSF37" s="85"/>
      <c r="JSG37" s="77"/>
      <c r="JSH37" s="74"/>
      <c r="JSI37" s="74"/>
      <c r="JSJ37" s="85"/>
      <c r="JSK37" s="74"/>
      <c r="JSL37" s="74"/>
      <c r="JSM37" s="85"/>
      <c r="JSN37" s="74"/>
      <c r="JSO37" s="74"/>
      <c r="JSP37" s="85"/>
      <c r="JSQ37" s="74"/>
      <c r="JSR37" s="74"/>
      <c r="JSS37" s="85"/>
      <c r="JST37" s="80"/>
      <c r="JSU37" s="80"/>
      <c r="JSV37" s="85"/>
      <c r="JSW37" s="77"/>
      <c r="JSX37" s="74"/>
      <c r="JSY37" s="74"/>
      <c r="JSZ37" s="85"/>
      <c r="JTA37" s="74"/>
      <c r="JTB37" s="74"/>
      <c r="JTC37" s="85"/>
      <c r="JTD37" s="74"/>
      <c r="JTE37" s="74"/>
      <c r="JTF37" s="85"/>
      <c r="JTG37" s="74"/>
      <c r="JTH37" s="74"/>
      <c r="JTI37" s="85"/>
      <c r="JTJ37" s="80"/>
      <c r="JTK37" s="80"/>
      <c r="JTL37" s="85"/>
      <c r="JTM37" s="77"/>
      <c r="JTN37" s="74"/>
      <c r="JTO37" s="74"/>
      <c r="JTP37" s="85"/>
      <c r="JTQ37" s="74"/>
      <c r="JTR37" s="74"/>
      <c r="JTS37" s="85"/>
      <c r="JTT37" s="74"/>
      <c r="JTU37" s="74"/>
      <c r="JTV37" s="85"/>
      <c r="JTW37" s="74"/>
      <c r="JTX37" s="74"/>
      <c r="JTY37" s="85"/>
      <c r="JTZ37" s="80"/>
      <c r="JUA37" s="80"/>
      <c r="JUB37" s="85"/>
      <c r="JUC37" s="77"/>
      <c r="JUD37" s="74"/>
      <c r="JUE37" s="74"/>
      <c r="JUF37" s="85"/>
      <c r="JUG37" s="74"/>
      <c r="JUH37" s="74"/>
      <c r="JUI37" s="85"/>
      <c r="JUJ37" s="74"/>
      <c r="JUK37" s="74"/>
      <c r="JUL37" s="85"/>
      <c r="JUM37" s="74"/>
      <c r="JUN37" s="74"/>
      <c r="JUO37" s="85"/>
      <c r="JUP37" s="80"/>
      <c r="JUQ37" s="80"/>
      <c r="JUR37" s="85"/>
      <c r="JUS37" s="77"/>
      <c r="JUT37" s="74"/>
      <c r="JUU37" s="74"/>
      <c r="JUV37" s="85"/>
      <c r="JUW37" s="74"/>
      <c r="JUX37" s="74"/>
      <c r="JUY37" s="85"/>
      <c r="JUZ37" s="74"/>
      <c r="JVA37" s="74"/>
      <c r="JVB37" s="85"/>
      <c r="JVC37" s="74"/>
      <c r="JVD37" s="74"/>
      <c r="JVE37" s="85"/>
      <c r="JVF37" s="80"/>
      <c r="JVG37" s="80"/>
      <c r="JVH37" s="85"/>
      <c r="JVI37" s="77"/>
      <c r="JVJ37" s="74"/>
      <c r="JVK37" s="74"/>
      <c r="JVL37" s="85"/>
      <c r="JVM37" s="74"/>
      <c r="JVN37" s="74"/>
      <c r="JVO37" s="85"/>
      <c r="JVP37" s="74"/>
      <c r="JVQ37" s="74"/>
      <c r="JVR37" s="85"/>
      <c r="JVS37" s="74"/>
      <c r="JVT37" s="74"/>
      <c r="JVU37" s="85"/>
      <c r="JVV37" s="80"/>
      <c r="JVW37" s="80"/>
      <c r="JVX37" s="85"/>
      <c r="JVY37" s="77"/>
      <c r="JVZ37" s="74"/>
      <c r="JWA37" s="74"/>
      <c r="JWB37" s="85"/>
      <c r="JWC37" s="74"/>
      <c r="JWD37" s="74"/>
      <c r="JWE37" s="85"/>
      <c r="JWF37" s="74"/>
      <c r="JWG37" s="74"/>
      <c r="JWH37" s="85"/>
      <c r="JWI37" s="74"/>
      <c r="JWJ37" s="74"/>
      <c r="JWK37" s="85"/>
      <c r="JWL37" s="80"/>
      <c r="JWM37" s="80"/>
      <c r="JWN37" s="85"/>
      <c r="JWO37" s="77"/>
      <c r="JWP37" s="74"/>
      <c r="JWQ37" s="74"/>
      <c r="JWR37" s="85"/>
      <c r="JWS37" s="74"/>
      <c r="JWT37" s="74"/>
      <c r="JWU37" s="85"/>
      <c r="JWV37" s="74"/>
      <c r="JWW37" s="74"/>
      <c r="JWX37" s="85"/>
      <c r="JWY37" s="74"/>
      <c r="JWZ37" s="74"/>
      <c r="JXA37" s="85"/>
      <c r="JXB37" s="80"/>
      <c r="JXC37" s="80"/>
      <c r="JXD37" s="85"/>
      <c r="JXE37" s="77"/>
      <c r="JXF37" s="74"/>
      <c r="JXG37" s="74"/>
      <c r="JXH37" s="85"/>
      <c r="JXI37" s="74"/>
      <c r="JXJ37" s="74"/>
      <c r="JXK37" s="85"/>
      <c r="JXL37" s="74"/>
      <c r="JXM37" s="74"/>
      <c r="JXN37" s="85"/>
      <c r="JXO37" s="74"/>
      <c r="JXP37" s="74"/>
      <c r="JXQ37" s="85"/>
      <c r="JXR37" s="80"/>
      <c r="JXS37" s="80"/>
      <c r="JXT37" s="85"/>
      <c r="JXU37" s="77"/>
      <c r="JXV37" s="74"/>
      <c r="JXW37" s="74"/>
      <c r="JXX37" s="85"/>
      <c r="JXY37" s="74"/>
      <c r="JXZ37" s="74"/>
      <c r="JYA37" s="85"/>
      <c r="JYB37" s="74"/>
      <c r="JYC37" s="74"/>
      <c r="JYD37" s="85"/>
      <c r="JYE37" s="74"/>
      <c r="JYF37" s="74"/>
      <c r="JYG37" s="85"/>
      <c r="JYH37" s="80"/>
      <c r="JYI37" s="80"/>
      <c r="JYJ37" s="85"/>
      <c r="JYK37" s="77"/>
      <c r="JYL37" s="74"/>
      <c r="JYM37" s="74"/>
      <c r="JYN37" s="85"/>
      <c r="JYO37" s="74"/>
      <c r="JYP37" s="74"/>
      <c r="JYQ37" s="85"/>
      <c r="JYR37" s="74"/>
      <c r="JYS37" s="74"/>
      <c r="JYT37" s="85"/>
      <c r="JYU37" s="74"/>
      <c r="JYV37" s="74"/>
      <c r="JYW37" s="85"/>
      <c r="JYX37" s="80"/>
      <c r="JYY37" s="80"/>
      <c r="JYZ37" s="85"/>
      <c r="JZA37" s="77"/>
      <c r="JZB37" s="74"/>
      <c r="JZC37" s="74"/>
      <c r="JZD37" s="85"/>
      <c r="JZE37" s="74"/>
      <c r="JZF37" s="74"/>
      <c r="JZG37" s="85"/>
      <c r="JZH37" s="74"/>
      <c r="JZI37" s="74"/>
      <c r="JZJ37" s="85"/>
      <c r="JZK37" s="74"/>
      <c r="JZL37" s="74"/>
      <c r="JZM37" s="85"/>
      <c r="JZN37" s="80"/>
      <c r="JZO37" s="80"/>
      <c r="JZP37" s="85"/>
      <c r="JZQ37" s="77"/>
      <c r="JZR37" s="74"/>
      <c r="JZS37" s="74"/>
      <c r="JZT37" s="85"/>
      <c r="JZU37" s="74"/>
      <c r="JZV37" s="74"/>
      <c r="JZW37" s="85"/>
      <c r="JZX37" s="74"/>
      <c r="JZY37" s="74"/>
      <c r="JZZ37" s="85"/>
      <c r="KAA37" s="74"/>
      <c r="KAB37" s="74"/>
      <c r="KAC37" s="85"/>
      <c r="KAD37" s="80"/>
      <c r="KAE37" s="80"/>
      <c r="KAF37" s="85"/>
      <c r="KAG37" s="77"/>
      <c r="KAH37" s="74"/>
      <c r="KAI37" s="74"/>
      <c r="KAJ37" s="85"/>
      <c r="KAK37" s="74"/>
      <c r="KAL37" s="74"/>
      <c r="KAM37" s="85"/>
      <c r="KAN37" s="74"/>
      <c r="KAO37" s="74"/>
      <c r="KAP37" s="85"/>
      <c r="KAQ37" s="74"/>
      <c r="KAR37" s="74"/>
      <c r="KAS37" s="85"/>
      <c r="KAT37" s="80"/>
      <c r="KAU37" s="80"/>
      <c r="KAV37" s="85"/>
      <c r="KAW37" s="77"/>
      <c r="KAX37" s="74"/>
      <c r="KAY37" s="74"/>
      <c r="KAZ37" s="85"/>
      <c r="KBA37" s="74"/>
      <c r="KBB37" s="74"/>
      <c r="KBC37" s="85"/>
      <c r="KBD37" s="74"/>
      <c r="KBE37" s="74"/>
      <c r="KBF37" s="85"/>
      <c r="KBG37" s="74"/>
      <c r="KBH37" s="74"/>
      <c r="KBI37" s="85"/>
      <c r="KBJ37" s="80"/>
      <c r="KBK37" s="80"/>
      <c r="KBL37" s="85"/>
      <c r="KBM37" s="77"/>
      <c r="KBN37" s="74"/>
      <c r="KBO37" s="74"/>
      <c r="KBP37" s="85"/>
      <c r="KBQ37" s="74"/>
      <c r="KBR37" s="74"/>
      <c r="KBS37" s="85"/>
      <c r="KBT37" s="74"/>
      <c r="KBU37" s="74"/>
      <c r="KBV37" s="85"/>
      <c r="KBW37" s="74"/>
      <c r="KBX37" s="74"/>
      <c r="KBY37" s="85"/>
      <c r="KBZ37" s="80"/>
      <c r="KCA37" s="80"/>
      <c r="KCB37" s="85"/>
      <c r="KCC37" s="77"/>
      <c r="KCD37" s="74"/>
      <c r="KCE37" s="74"/>
      <c r="KCF37" s="85"/>
      <c r="KCG37" s="74"/>
      <c r="KCH37" s="74"/>
      <c r="KCI37" s="85"/>
      <c r="KCJ37" s="74"/>
      <c r="KCK37" s="74"/>
      <c r="KCL37" s="85"/>
      <c r="KCM37" s="74"/>
      <c r="KCN37" s="74"/>
      <c r="KCO37" s="85"/>
      <c r="KCP37" s="80"/>
      <c r="KCQ37" s="80"/>
      <c r="KCR37" s="85"/>
      <c r="KCS37" s="77"/>
      <c r="KCT37" s="74"/>
      <c r="KCU37" s="74"/>
      <c r="KCV37" s="85"/>
      <c r="KCW37" s="74"/>
      <c r="KCX37" s="74"/>
      <c r="KCY37" s="85"/>
      <c r="KCZ37" s="74"/>
      <c r="KDA37" s="74"/>
      <c r="KDB37" s="85"/>
      <c r="KDC37" s="74"/>
      <c r="KDD37" s="74"/>
      <c r="KDE37" s="85"/>
      <c r="KDF37" s="80"/>
      <c r="KDG37" s="80"/>
      <c r="KDH37" s="85"/>
      <c r="KDI37" s="77"/>
      <c r="KDJ37" s="74"/>
      <c r="KDK37" s="74"/>
      <c r="KDL37" s="85"/>
      <c r="KDM37" s="74"/>
      <c r="KDN37" s="74"/>
      <c r="KDO37" s="85"/>
      <c r="KDP37" s="74"/>
      <c r="KDQ37" s="74"/>
      <c r="KDR37" s="85"/>
      <c r="KDS37" s="74"/>
      <c r="KDT37" s="74"/>
      <c r="KDU37" s="85"/>
      <c r="KDV37" s="80"/>
      <c r="KDW37" s="80"/>
      <c r="KDX37" s="85"/>
      <c r="KDY37" s="77"/>
      <c r="KDZ37" s="74"/>
      <c r="KEA37" s="74"/>
      <c r="KEB37" s="85"/>
      <c r="KEC37" s="74"/>
      <c r="KED37" s="74"/>
      <c r="KEE37" s="85"/>
      <c r="KEF37" s="74"/>
      <c r="KEG37" s="74"/>
      <c r="KEH37" s="85"/>
      <c r="KEI37" s="74"/>
      <c r="KEJ37" s="74"/>
      <c r="KEK37" s="85"/>
      <c r="KEL37" s="80"/>
      <c r="KEM37" s="80"/>
      <c r="KEN37" s="85"/>
      <c r="KEO37" s="77"/>
      <c r="KEP37" s="74"/>
      <c r="KEQ37" s="74"/>
      <c r="KER37" s="85"/>
      <c r="KES37" s="74"/>
      <c r="KET37" s="74"/>
      <c r="KEU37" s="85"/>
      <c r="KEV37" s="74"/>
      <c r="KEW37" s="74"/>
      <c r="KEX37" s="85"/>
      <c r="KEY37" s="74"/>
      <c r="KEZ37" s="74"/>
      <c r="KFA37" s="85"/>
      <c r="KFB37" s="80"/>
      <c r="KFC37" s="80"/>
      <c r="KFD37" s="85"/>
      <c r="KFE37" s="77"/>
      <c r="KFF37" s="74"/>
      <c r="KFG37" s="74"/>
      <c r="KFH37" s="85"/>
      <c r="KFI37" s="74"/>
      <c r="KFJ37" s="74"/>
      <c r="KFK37" s="85"/>
      <c r="KFL37" s="74"/>
      <c r="KFM37" s="74"/>
      <c r="KFN37" s="85"/>
      <c r="KFO37" s="74"/>
      <c r="KFP37" s="74"/>
      <c r="KFQ37" s="85"/>
      <c r="KFR37" s="80"/>
      <c r="KFS37" s="80"/>
      <c r="KFT37" s="85"/>
      <c r="KFU37" s="77"/>
      <c r="KFV37" s="74"/>
      <c r="KFW37" s="74"/>
      <c r="KFX37" s="85"/>
      <c r="KFY37" s="74"/>
      <c r="KFZ37" s="74"/>
      <c r="KGA37" s="85"/>
      <c r="KGB37" s="74"/>
      <c r="KGC37" s="74"/>
      <c r="KGD37" s="85"/>
      <c r="KGE37" s="74"/>
      <c r="KGF37" s="74"/>
      <c r="KGG37" s="85"/>
      <c r="KGH37" s="80"/>
      <c r="KGI37" s="80"/>
      <c r="KGJ37" s="85"/>
      <c r="KGK37" s="77"/>
      <c r="KGL37" s="74"/>
      <c r="KGM37" s="74"/>
      <c r="KGN37" s="85"/>
      <c r="KGO37" s="74"/>
      <c r="KGP37" s="74"/>
      <c r="KGQ37" s="85"/>
      <c r="KGR37" s="74"/>
      <c r="KGS37" s="74"/>
      <c r="KGT37" s="85"/>
      <c r="KGU37" s="74"/>
      <c r="KGV37" s="74"/>
      <c r="KGW37" s="85"/>
      <c r="KGX37" s="80"/>
      <c r="KGY37" s="80"/>
      <c r="KGZ37" s="85"/>
      <c r="KHA37" s="77"/>
      <c r="KHB37" s="74"/>
      <c r="KHC37" s="74"/>
      <c r="KHD37" s="85"/>
      <c r="KHE37" s="74"/>
      <c r="KHF37" s="74"/>
      <c r="KHG37" s="85"/>
      <c r="KHH37" s="74"/>
      <c r="KHI37" s="74"/>
      <c r="KHJ37" s="85"/>
      <c r="KHK37" s="74"/>
      <c r="KHL37" s="74"/>
      <c r="KHM37" s="85"/>
      <c r="KHN37" s="80"/>
      <c r="KHO37" s="80"/>
      <c r="KHP37" s="85"/>
      <c r="KHQ37" s="77"/>
      <c r="KHR37" s="74"/>
      <c r="KHS37" s="74"/>
      <c r="KHT37" s="85"/>
      <c r="KHU37" s="74"/>
      <c r="KHV37" s="74"/>
      <c r="KHW37" s="85"/>
      <c r="KHX37" s="74"/>
      <c r="KHY37" s="74"/>
      <c r="KHZ37" s="85"/>
      <c r="KIA37" s="74"/>
      <c r="KIB37" s="74"/>
      <c r="KIC37" s="85"/>
      <c r="KID37" s="80"/>
      <c r="KIE37" s="80"/>
      <c r="KIF37" s="85"/>
      <c r="KIG37" s="77"/>
      <c r="KIH37" s="74"/>
      <c r="KII37" s="74"/>
      <c r="KIJ37" s="85"/>
      <c r="KIK37" s="74"/>
      <c r="KIL37" s="74"/>
      <c r="KIM37" s="85"/>
      <c r="KIN37" s="74"/>
      <c r="KIO37" s="74"/>
      <c r="KIP37" s="85"/>
      <c r="KIQ37" s="74"/>
      <c r="KIR37" s="74"/>
      <c r="KIS37" s="85"/>
      <c r="KIT37" s="80"/>
      <c r="KIU37" s="80"/>
      <c r="KIV37" s="85"/>
      <c r="KIW37" s="77"/>
      <c r="KIX37" s="74"/>
      <c r="KIY37" s="74"/>
      <c r="KIZ37" s="85"/>
      <c r="KJA37" s="74"/>
      <c r="KJB37" s="74"/>
      <c r="KJC37" s="85"/>
      <c r="KJD37" s="74"/>
      <c r="KJE37" s="74"/>
      <c r="KJF37" s="85"/>
      <c r="KJG37" s="74"/>
      <c r="KJH37" s="74"/>
      <c r="KJI37" s="85"/>
      <c r="KJJ37" s="80"/>
      <c r="KJK37" s="80"/>
      <c r="KJL37" s="85"/>
      <c r="KJM37" s="77"/>
      <c r="KJN37" s="74"/>
      <c r="KJO37" s="74"/>
      <c r="KJP37" s="85"/>
      <c r="KJQ37" s="74"/>
      <c r="KJR37" s="74"/>
      <c r="KJS37" s="85"/>
      <c r="KJT37" s="74"/>
      <c r="KJU37" s="74"/>
      <c r="KJV37" s="85"/>
      <c r="KJW37" s="74"/>
      <c r="KJX37" s="74"/>
      <c r="KJY37" s="85"/>
      <c r="KJZ37" s="80"/>
      <c r="KKA37" s="80"/>
      <c r="KKB37" s="85"/>
      <c r="KKC37" s="77"/>
      <c r="KKD37" s="74"/>
      <c r="KKE37" s="74"/>
      <c r="KKF37" s="85"/>
      <c r="KKG37" s="74"/>
      <c r="KKH37" s="74"/>
      <c r="KKI37" s="85"/>
      <c r="KKJ37" s="74"/>
      <c r="KKK37" s="74"/>
      <c r="KKL37" s="85"/>
      <c r="KKM37" s="74"/>
      <c r="KKN37" s="74"/>
      <c r="KKO37" s="85"/>
      <c r="KKP37" s="80"/>
      <c r="KKQ37" s="80"/>
      <c r="KKR37" s="85"/>
      <c r="KKS37" s="77"/>
      <c r="KKT37" s="74"/>
      <c r="KKU37" s="74"/>
      <c r="KKV37" s="85"/>
      <c r="KKW37" s="74"/>
      <c r="KKX37" s="74"/>
      <c r="KKY37" s="85"/>
      <c r="KKZ37" s="74"/>
      <c r="KLA37" s="74"/>
      <c r="KLB37" s="85"/>
      <c r="KLC37" s="74"/>
      <c r="KLD37" s="74"/>
      <c r="KLE37" s="85"/>
      <c r="KLF37" s="80"/>
      <c r="KLG37" s="80"/>
      <c r="KLH37" s="85"/>
      <c r="KLI37" s="77"/>
      <c r="KLJ37" s="74"/>
      <c r="KLK37" s="74"/>
      <c r="KLL37" s="85"/>
      <c r="KLM37" s="74"/>
      <c r="KLN37" s="74"/>
      <c r="KLO37" s="85"/>
      <c r="KLP37" s="74"/>
      <c r="KLQ37" s="74"/>
      <c r="KLR37" s="85"/>
      <c r="KLS37" s="74"/>
      <c r="KLT37" s="74"/>
      <c r="KLU37" s="85"/>
      <c r="KLV37" s="80"/>
      <c r="KLW37" s="80"/>
      <c r="KLX37" s="85"/>
      <c r="KLY37" s="77"/>
      <c r="KLZ37" s="74"/>
      <c r="KMA37" s="74"/>
      <c r="KMB37" s="85"/>
      <c r="KMC37" s="74"/>
      <c r="KMD37" s="74"/>
      <c r="KME37" s="85"/>
      <c r="KMF37" s="74"/>
      <c r="KMG37" s="74"/>
      <c r="KMH37" s="85"/>
      <c r="KMI37" s="74"/>
      <c r="KMJ37" s="74"/>
      <c r="KMK37" s="85"/>
      <c r="KML37" s="80"/>
      <c r="KMM37" s="80"/>
      <c r="KMN37" s="85"/>
      <c r="KMO37" s="77"/>
      <c r="KMP37" s="74"/>
      <c r="KMQ37" s="74"/>
      <c r="KMR37" s="85"/>
      <c r="KMS37" s="74"/>
      <c r="KMT37" s="74"/>
      <c r="KMU37" s="85"/>
      <c r="KMV37" s="74"/>
      <c r="KMW37" s="74"/>
      <c r="KMX37" s="85"/>
      <c r="KMY37" s="74"/>
      <c r="KMZ37" s="74"/>
      <c r="KNA37" s="85"/>
      <c r="KNB37" s="80"/>
      <c r="KNC37" s="80"/>
      <c r="KND37" s="85"/>
      <c r="KNE37" s="77"/>
      <c r="KNF37" s="74"/>
      <c r="KNG37" s="74"/>
      <c r="KNH37" s="85"/>
      <c r="KNI37" s="74"/>
      <c r="KNJ37" s="74"/>
      <c r="KNK37" s="85"/>
      <c r="KNL37" s="74"/>
      <c r="KNM37" s="74"/>
      <c r="KNN37" s="85"/>
      <c r="KNO37" s="74"/>
      <c r="KNP37" s="74"/>
      <c r="KNQ37" s="85"/>
      <c r="KNR37" s="80"/>
      <c r="KNS37" s="80"/>
      <c r="KNT37" s="85"/>
      <c r="KNU37" s="77"/>
      <c r="KNV37" s="74"/>
      <c r="KNW37" s="74"/>
      <c r="KNX37" s="85"/>
      <c r="KNY37" s="74"/>
      <c r="KNZ37" s="74"/>
      <c r="KOA37" s="85"/>
      <c r="KOB37" s="74"/>
      <c r="KOC37" s="74"/>
      <c r="KOD37" s="85"/>
      <c r="KOE37" s="74"/>
      <c r="KOF37" s="74"/>
      <c r="KOG37" s="85"/>
      <c r="KOH37" s="80"/>
      <c r="KOI37" s="80"/>
      <c r="KOJ37" s="85"/>
      <c r="KOK37" s="77"/>
      <c r="KOL37" s="74"/>
      <c r="KOM37" s="74"/>
      <c r="KON37" s="85"/>
      <c r="KOO37" s="74"/>
      <c r="KOP37" s="74"/>
      <c r="KOQ37" s="85"/>
      <c r="KOR37" s="74"/>
      <c r="KOS37" s="74"/>
      <c r="KOT37" s="85"/>
      <c r="KOU37" s="74"/>
      <c r="KOV37" s="74"/>
      <c r="KOW37" s="85"/>
      <c r="KOX37" s="80"/>
      <c r="KOY37" s="80"/>
      <c r="KOZ37" s="85"/>
      <c r="KPA37" s="77"/>
      <c r="KPB37" s="74"/>
      <c r="KPC37" s="74"/>
      <c r="KPD37" s="85"/>
      <c r="KPE37" s="74"/>
      <c r="KPF37" s="74"/>
      <c r="KPG37" s="85"/>
      <c r="KPH37" s="74"/>
      <c r="KPI37" s="74"/>
      <c r="KPJ37" s="85"/>
      <c r="KPK37" s="74"/>
      <c r="KPL37" s="74"/>
      <c r="KPM37" s="85"/>
      <c r="KPN37" s="80"/>
      <c r="KPO37" s="80"/>
      <c r="KPP37" s="85"/>
      <c r="KPQ37" s="77"/>
      <c r="KPR37" s="74"/>
      <c r="KPS37" s="74"/>
      <c r="KPT37" s="85"/>
      <c r="KPU37" s="74"/>
      <c r="KPV37" s="74"/>
      <c r="KPW37" s="85"/>
      <c r="KPX37" s="74"/>
      <c r="KPY37" s="74"/>
      <c r="KPZ37" s="85"/>
      <c r="KQA37" s="74"/>
      <c r="KQB37" s="74"/>
      <c r="KQC37" s="85"/>
      <c r="KQD37" s="80"/>
      <c r="KQE37" s="80"/>
      <c r="KQF37" s="85"/>
      <c r="KQG37" s="77"/>
      <c r="KQH37" s="74"/>
      <c r="KQI37" s="74"/>
      <c r="KQJ37" s="85"/>
      <c r="KQK37" s="74"/>
      <c r="KQL37" s="74"/>
      <c r="KQM37" s="85"/>
      <c r="KQN37" s="74"/>
      <c r="KQO37" s="74"/>
      <c r="KQP37" s="85"/>
      <c r="KQQ37" s="74"/>
      <c r="KQR37" s="74"/>
      <c r="KQS37" s="85"/>
      <c r="KQT37" s="80"/>
      <c r="KQU37" s="80"/>
      <c r="KQV37" s="85"/>
      <c r="KQW37" s="77"/>
      <c r="KQX37" s="74"/>
      <c r="KQY37" s="74"/>
      <c r="KQZ37" s="85"/>
      <c r="KRA37" s="74"/>
      <c r="KRB37" s="74"/>
      <c r="KRC37" s="85"/>
      <c r="KRD37" s="74"/>
      <c r="KRE37" s="74"/>
      <c r="KRF37" s="85"/>
      <c r="KRG37" s="74"/>
      <c r="KRH37" s="74"/>
      <c r="KRI37" s="85"/>
      <c r="KRJ37" s="80"/>
      <c r="KRK37" s="80"/>
      <c r="KRL37" s="85"/>
      <c r="KRM37" s="77"/>
      <c r="KRN37" s="74"/>
      <c r="KRO37" s="74"/>
      <c r="KRP37" s="85"/>
      <c r="KRQ37" s="74"/>
      <c r="KRR37" s="74"/>
      <c r="KRS37" s="85"/>
      <c r="KRT37" s="74"/>
      <c r="KRU37" s="74"/>
      <c r="KRV37" s="85"/>
      <c r="KRW37" s="74"/>
      <c r="KRX37" s="74"/>
      <c r="KRY37" s="85"/>
      <c r="KRZ37" s="80"/>
      <c r="KSA37" s="80"/>
      <c r="KSB37" s="85"/>
      <c r="KSC37" s="77"/>
      <c r="KSD37" s="74"/>
      <c r="KSE37" s="74"/>
      <c r="KSF37" s="85"/>
      <c r="KSG37" s="74"/>
      <c r="KSH37" s="74"/>
      <c r="KSI37" s="85"/>
      <c r="KSJ37" s="74"/>
      <c r="KSK37" s="74"/>
      <c r="KSL37" s="85"/>
      <c r="KSM37" s="74"/>
      <c r="KSN37" s="74"/>
      <c r="KSO37" s="85"/>
      <c r="KSP37" s="80"/>
      <c r="KSQ37" s="80"/>
      <c r="KSR37" s="85"/>
      <c r="KSS37" s="77"/>
      <c r="KST37" s="74"/>
      <c r="KSU37" s="74"/>
      <c r="KSV37" s="85"/>
      <c r="KSW37" s="74"/>
      <c r="KSX37" s="74"/>
      <c r="KSY37" s="85"/>
      <c r="KSZ37" s="74"/>
      <c r="KTA37" s="74"/>
      <c r="KTB37" s="85"/>
      <c r="KTC37" s="74"/>
      <c r="KTD37" s="74"/>
      <c r="KTE37" s="85"/>
      <c r="KTF37" s="80"/>
      <c r="KTG37" s="80"/>
      <c r="KTH37" s="85"/>
      <c r="KTI37" s="77"/>
      <c r="KTJ37" s="74"/>
      <c r="KTK37" s="74"/>
      <c r="KTL37" s="85"/>
      <c r="KTM37" s="74"/>
      <c r="KTN37" s="74"/>
      <c r="KTO37" s="85"/>
      <c r="KTP37" s="74"/>
      <c r="KTQ37" s="74"/>
      <c r="KTR37" s="85"/>
      <c r="KTS37" s="74"/>
      <c r="KTT37" s="74"/>
      <c r="KTU37" s="85"/>
      <c r="KTV37" s="80"/>
      <c r="KTW37" s="80"/>
      <c r="KTX37" s="85"/>
      <c r="KTY37" s="77"/>
      <c r="KTZ37" s="74"/>
      <c r="KUA37" s="74"/>
      <c r="KUB37" s="85"/>
      <c r="KUC37" s="74"/>
      <c r="KUD37" s="74"/>
      <c r="KUE37" s="85"/>
      <c r="KUF37" s="74"/>
      <c r="KUG37" s="74"/>
      <c r="KUH37" s="85"/>
      <c r="KUI37" s="74"/>
      <c r="KUJ37" s="74"/>
      <c r="KUK37" s="85"/>
      <c r="KUL37" s="80"/>
      <c r="KUM37" s="80"/>
      <c r="KUN37" s="85"/>
      <c r="KUO37" s="77"/>
      <c r="KUP37" s="74"/>
      <c r="KUQ37" s="74"/>
      <c r="KUR37" s="85"/>
      <c r="KUS37" s="74"/>
      <c r="KUT37" s="74"/>
      <c r="KUU37" s="85"/>
      <c r="KUV37" s="74"/>
      <c r="KUW37" s="74"/>
      <c r="KUX37" s="85"/>
      <c r="KUY37" s="74"/>
      <c r="KUZ37" s="74"/>
      <c r="KVA37" s="85"/>
      <c r="KVB37" s="80"/>
      <c r="KVC37" s="80"/>
      <c r="KVD37" s="85"/>
      <c r="KVE37" s="77"/>
      <c r="KVF37" s="74"/>
      <c r="KVG37" s="74"/>
      <c r="KVH37" s="85"/>
      <c r="KVI37" s="74"/>
      <c r="KVJ37" s="74"/>
      <c r="KVK37" s="85"/>
      <c r="KVL37" s="74"/>
      <c r="KVM37" s="74"/>
      <c r="KVN37" s="85"/>
      <c r="KVO37" s="74"/>
      <c r="KVP37" s="74"/>
      <c r="KVQ37" s="85"/>
      <c r="KVR37" s="80"/>
      <c r="KVS37" s="80"/>
      <c r="KVT37" s="85"/>
      <c r="KVU37" s="77"/>
      <c r="KVV37" s="74"/>
      <c r="KVW37" s="74"/>
      <c r="KVX37" s="85"/>
      <c r="KVY37" s="74"/>
      <c r="KVZ37" s="74"/>
      <c r="KWA37" s="85"/>
      <c r="KWB37" s="74"/>
      <c r="KWC37" s="74"/>
      <c r="KWD37" s="85"/>
      <c r="KWE37" s="74"/>
      <c r="KWF37" s="74"/>
      <c r="KWG37" s="85"/>
      <c r="KWH37" s="80"/>
      <c r="KWI37" s="80"/>
      <c r="KWJ37" s="85"/>
      <c r="KWK37" s="77"/>
      <c r="KWL37" s="74"/>
      <c r="KWM37" s="74"/>
      <c r="KWN37" s="85"/>
      <c r="KWO37" s="74"/>
      <c r="KWP37" s="74"/>
      <c r="KWQ37" s="85"/>
      <c r="KWR37" s="74"/>
      <c r="KWS37" s="74"/>
      <c r="KWT37" s="85"/>
      <c r="KWU37" s="74"/>
      <c r="KWV37" s="74"/>
      <c r="KWW37" s="85"/>
      <c r="KWX37" s="80"/>
      <c r="KWY37" s="80"/>
      <c r="KWZ37" s="85"/>
      <c r="KXA37" s="77"/>
      <c r="KXB37" s="74"/>
      <c r="KXC37" s="74"/>
      <c r="KXD37" s="85"/>
      <c r="KXE37" s="74"/>
      <c r="KXF37" s="74"/>
      <c r="KXG37" s="85"/>
      <c r="KXH37" s="74"/>
      <c r="KXI37" s="74"/>
      <c r="KXJ37" s="85"/>
      <c r="KXK37" s="74"/>
      <c r="KXL37" s="74"/>
      <c r="KXM37" s="85"/>
      <c r="KXN37" s="80"/>
      <c r="KXO37" s="80"/>
      <c r="KXP37" s="85"/>
      <c r="KXQ37" s="77"/>
      <c r="KXR37" s="74"/>
      <c r="KXS37" s="74"/>
      <c r="KXT37" s="85"/>
      <c r="KXU37" s="74"/>
      <c r="KXV37" s="74"/>
      <c r="KXW37" s="85"/>
      <c r="KXX37" s="74"/>
      <c r="KXY37" s="74"/>
      <c r="KXZ37" s="85"/>
      <c r="KYA37" s="74"/>
      <c r="KYB37" s="74"/>
      <c r="KYC37" s="85"/>
      <c r="KYD37" s="80"/>
      <c r="KYE37" s="80"/>
      <c r="KYF37" s="85"/>
      <c r="KYG37" s="77"/>
      <c r="KYH37" s="74"/>
      <c r="KYI37" s="74"/>
      <c r="KYJ37" s="85"/>
      <c r="KYK37" s="74"/>
      <c r="KYL37" s="74"/>
      <c r="KYM37" s="85"/>
      <c r="KYN37" s="74"/>
      <c r="KYO37" s="74"/>
      <c r="KYP37" s="85"/>
      <c r="KYQ37" s="74"/>
      <c r="KYR37" s="74"/>
      <c r="KYS37" s="85"/>
      <c r="KYT37" s="80"/>
      <c r="KYU37" s="80"/>
      <c r="KYV37" s="85"/>
      <c r="KYW37" s="77"/>
      <c r="KYX37" s="74"/>
      <c r="KYY37" s="74"/>
      <c r="KYZ37" s="85"/>
      <c r="KZA37" s="74"/>
      <c r="KZB37" s="74"/>
      <c r="KZC37" s="85"/>
      <c r="KZD37" s="74"/>
      <c r="KZE37" s="74"/>
      <c r="KZF37" s="85"/>
      <c r="KZG37" s="74"/>
      <c r="KZH37" s="74"/>
      <c r="KZI37" s="85"/>
      <c r="KZJ37" s="80"/>
      <c r="KZK37" s="80"/>
      <c r="KZL37" s="85"/>
      <c r="KZM37" s="77"/>
      <c r="KZN37" s="74"/>
      <c r="KZO37" s="74"/>
      <c r="KZP37" s="85"/>
      <c r="KZQ37" s="74"/>
      <c r="KZR37" s="74"/>
      <c r="KZS37" s="85"/>
      <c r="KZT37" s="74"/>
      <c r="KZU37" s="74"/>
      <c r="KZV37" s="85"/>
      <c r="KZW37" s="74"/>
      <c r="KZX37" s="74"/>
      <c r="KZY37" s="85"/>
      <c r="KZZ37" s="80"/>
      <c r="LAA37" s="80"/>
      <c r="LAB37" s="85"/>
      <c r="LAC37" s="77"/>
      <c r="LAD37" s="74"/>
      <c r="LAE37" s="74"/>
      <c r="LAF37" s="85"/>
      <c r="LAG37" s="74"/>
      <c r="LAH37" s="74"/>
      <c r="LAI37" s="85"/>
      <c r="LAJ37" s="74"/>
      <c r="LAK37" s="74"/>
      <c r="LAL37" s="85"/>
      <c r="LAM37" s="74"/>
      <c r="LAN37" s="74"/>
      <c r="LAO37" s="85"/>
      <c r="LAP37" s="80"/>
      <c r="LAQ37" s="80"/>
      <c r="LAR37" s="85"/>
      <c r="LAS37" s="77"/>
      <c r="LAT37" s="74"/>
      <c r="LAU37" s="74"/>
      <c r="LAV37" s="85"/>
      <c r="LAW37" s="74"/>
      <c r="LAX37" s="74"/>
      <c r="LAY37" s="85"/>
      <c r="LAZ37" s="74"/>
      <c r="LBA37" s="74"/>
      <c r="LBB37" s="85"/>
      <c r="LBC37" s="74"/>
      <c r="LBD37" s="74"/>
      <c r="LBE37" s="85"/>
      <c r="LBF37" s="80"/>
      <c r="LBG37" s="80"/>
      <c r="LBH37" s="85"/>
      <c r="LBI37" s="77"/>
      <c r="LBJ37" s="74"/>
      <c r="LBK37" s="74"/>
      <c r="LBL37" s="85"/>
      <c r="LBM37" s="74"/>
      <c r="LBN37" s="74"/>
      <c r="LBO37" s="85"/>
      <c r="LBP37" s="74"/>
      <c r="LBQ37" s="74"/>
      <c r="LBR37" s="85"/>
      <c r="LBS37" s="74"/>
      <c r="LBT37" s="74"/>
      <c r="LBU37" s="85"/>
      <c r="LBV37" s="80"/>
      <c r="LBW37" s="80"/>
      <c r="LBX37" s="85"/>
      <c r="LBY37" s="77"/>
      <c r="LBZ37" s="74"/>
      <c r="LCA37" s="74"/>
      <c r="LCB37" s="85"/>
      <c r="LCC37" s="74"/>
      <c r="LCD37" s="74"/>
      <c r="LCE37" s="85"/>
      <c r="LCF37" s="74"/>
      <c r="LCG37" s="74"/>
      <c r="LCH37" s="85"/>
      <c r="LCI37" s="74"/>
      <c r="LCJ37" s="74"/>
      <c r="LCK37" s="85"/>
      <c r="LCL37" s="80"/>
      <c r="LCM37" s="80"/>
      <c r="LCN37" s="85"/>
      <c r="LCO37" s="77"/>
      <c r="LCP37" s="74"/>
      <c r="LCQ37" s="74"/>
      <c r="LCR37" s="85"/>
      <c r="LCS37" s="74"/>
      <c r="LCT37" s="74"/>
      <c r="LCU37" s="85"/>
      <c r="LCV37" s="74"/>
      <c r="LCW37" s="74"/>
      <c r="LCX37" s="85"/>
      <c r="LCY37" s="74"/>
      <c r="LCZ37" s="74"/>
      <c r="LDA37" s="85"/>
      <c r="LDB37" s="80"/>
      <c r="LDC37" s="80"/>
      <c r="LDD37" s="85"/>
      <c r="LDE37" s="77"/>
      <c r="LDF37" s="74"/>
      <c r="LDG37" s="74"/>
      <c r="LDH37" s="85"/>
      <c r="LDI37" s="74"/>
      <c r="LDJ37" s="74"/>
      <c r="LDK37" s="85"/>
      <c r="LDL37" s="74"/>
      <c r="LDM37" s="74"/>
      <c r="LDN37" s="85"/>
      <c r="LDO37" s="74"/>
      <c r="LDP37" s="74"/>
      <c r="LDQ37" s="85"/>
      <c r="LDR37" s="80"/>
      <c r="LDS37" s="80"/>
      <c r="LDT37" s="85"/>
      <c r="LDU37" s="77"/>
      <c r="LDV37" s="74"/>
      <c r="LDW37" s="74"/>
      <c r="LDX37" s="85"/>
      <c r="LDY37" s="74"/>
      <c r="LDZ37" s="74"/>
      <c r="LEA37" s="85"/>
      <c r="LEB37" s="74"/>
      <c r="LEC37" s="74"/>
      <c r="LED37" s="85"/>
      <c r="LEE37" s="74"/>
      <c r="LEF37" s="74"/>
      <c r="LEG37" s="85"/>
      <c r="LEH37" s="80"/>
      <c r="LEI37" s="80"/>
      <c r="LEJ37" s="85"/>
      <c r="LEK37" s="77"/>
      <c r="LEL37" s="74"/>
      <c r="LEM37" s="74"/>
      <c r="LEN37" s="85"/>
      <c r="LEO37" s="74"/>
      <c r="LEP37" s="74"/>
      <c r="LEQ37" s="85"/>
      <c r="LER37" s="74"/>
      <c r="LES37" s="74"/>
      <c r="LET37" s="85"/>
      <c r="LEU37" s="74"/>
      <c r="LEV37" s="74"/>
      <c r="LEW37" s="85"/>
      <c r="LEX37" s="80"/>
      <c r="LEY37" s="80"/>
      <c r="LEZ37" s="85"/>
      <c r="LFA37" s="77"/>
      <c r="LFB37" s="74"/>
      <c r="LFC37" s="74"/>
      <c r="LFD37" s="85"/>
      <c r="LFE37" s="74"/>
      <c r="LFF37" s="74"/>
      <c r="LFG37" s="85"/>
      <c r="LFH37" s="74"/>
      <c r="LFI37" s="74"/>
      <c r="LFJ37" s="85"/>
      <c r="LFK37" s="74"/>
      <c r="LFL37" s="74"/>
      <c r="LFM37" s="85"/>
      <c r="LFN37" s="80"/>
      <c r="LFO37" s="80"/>
      <c r="LFP37" s="85"/>
      <c r="LFQ37" s="77"/>
      <c r="LFR37" s="74"/>
      <c r="LFS37" s="74"/>
      <c r="LFT37" s="85"/>
      <c r="LFU37" s="74"/>
      <c r="LFV37" s="74"/>
      <c r="LFW37" s="85"/>
      <c r="LFX37" s="74"/>
      <c r="LFY37" s="74"/>
      <c r="LFZ37" s="85"/>
      <c r="LGA37" s="74"/>
      <c r="LGB37" s="74"/>
      <c r="LGC37" s="85"/>
      <c r="LGD37" s="80"/>
      <c r="LGE37" s="80"/>
      <c r="LGF37" s="85"/>
      <c r="LGG37" s="77"/>
      <c r="LGH37" s="74"/>
      <c r="LGI37" s="74"/>
      <c r="LGJ37" s="85"/>
      <c r="LGK37" s="74"/>
      <c r="LGL37" s="74"/>
      <c r="LGM37" s="85"/>
      <c r="LGN37" s="74"/>
      <c r="LGO37" s="74"/>
      <c r="LGP37" s="85"/>
      <c r="LGQ37" s="74"/>
      <c r="LGR37" s="74"/>
      <c r="LGS37" s="85"/>
      <c r="LGT37" s="80"/>
      <c r="LGU37" s="80"/>
      <c r="LGV37" s="85"/>
      <c r="LGW37" s="77"/>
      <c r="LGX37" s="74"/>
      <c r="LGY37" s="74"/>
      <c r="LGZ37" s="85"/>
      <c r="LHA37" s="74"/>
      <c r="LHB37" s="74"/>
      <c r="LHC37" s="85"/>
      <c r="LHD37" s="74"/>
      <c r="LHE37" s="74"/>
      <c r="LHF37" s="85"/>
      <c r="LHG37" s="74"/>
      <c r="LHH37" s="74"/>
      <c r="LHI37" s="85"/>
      <c r="LHJ37" s="80"/>
      <c r="LHK37" s="80"/>
      <c r="LHL37" s="85"/>
      <c r="LHM37" s="77"/>
      <c r="LHN37" s="74"/>
      <c r="LHO37" s="74"/>
      <c r="LHP37" s="85"/>
      <c r="LHQ37" s="74"/>
      <c r="LHR37" s="74"/>
      <c r="LHS37" s="85"/>
      <c r="LHT37" s="74"/>
      <c r="LHU37" s="74"/>
      <c r="LHV37" s="85"/>
      <c r="LHW37" s="74"/>
      <c r="LHX37" s="74"/>
      <c r="LHY37" s="85"/>
      <c r="LHZ37" s="80"/>
      <c r="LIA37" s="80"/>
      <c r="LIB37" s="85"/>
      <c r="LIC37" s="77"/>
      <c r="LID37" s="74"/>
      <c r="LIE37" s="74"/>
      <c r="LIF37" s="85"/>
      <c r="LIG37" s="74"/>
      <c r="LIH37" s="74"/>
      <c r="LII37" s="85"/>
      <c r="LIJ37" s="74"/>
      <c r="LIK37" s="74"/>
      <c r="LIL37" s="85"/>
      <c r="LIM37" s="74"/>
      <c r="LIN37" s="74"/>
      <c r="LIO37" s="85"/>
      <c r="LIP37" s="80"/>
      <c r="LIQ37" s="80"/>
      <c r="LIR37" s="85"/>
      <c r="LIS37" s="77"/>
      <c r="LIT37" s="74"/>
      <c r="LIU37" s="74"/>
      <c r="LIV37" s="85"/>
      <c r="LIW37" s="74"/>
      <c r="LIX37" s="74"/>
      <c r="LIY37" s="85"/>
      <c r="LIZ37" s="74"/>
      <c r="LJA37" s="74"/>
      <c r="LJB37" s="85"/>
      <c r="LJC37" s="74"/>
      <c r="LJD37" s="74"/>
      <c r="LJE37" s="85"/>
      <c r="LJF37" s="80"/>
      <c r="LJG37" s="80"/>
      <c r="LJH37" s="85"/>
      <c r="LJI37" s="77"/>
      <c r="LJJ37" s="74"/>
      <c r="LJK37" s="74"/>
      <c r="LJL37" s="85"/>
      <c r="LJM37" s="74"/>
      <c r="LJN37" s="74"/>
      <c r="LJO37" s="85"/>
      <c r="LJP37" s="74"/>
      <c r="LJQ37" s="74"/>
      <c r="LJR37" s="85"/>
      <c r="LJS37" s="74"/>
      <c r="LJT37" s="74"/>
      <c r="LJU37" s="85"/>
      <c r="LJV37" s="80"/>
      <c r="LJW37" s="80"/>
      <c r="LJX37" s="85"/>
      <c r="LJY37" s="77"/>
      <c r="LJZ37" s="74"/>
      <c r="LKA37" s="74"/>
      <c r="LKB37" s="85"/>
      <c r="LKC37" s="74"/>
      <c r="LKD37" s="74"/>
      <c r="LKE37" s="85"/>
      <c r="LKF37" s="74"/>
      <c r="LKG37" s="74"/>
      <c r="LKH37" s="85"/>
      <c r="LKI37" s="74"/>
      <c r="LKJ37" s="74"/>
      <c r="LKK37" s="85"/>
      <c r="LKL37" s="80"/>
      <c r="LKM37" s="80"/>
      <c r="LKN37" s="85"/>
      <c r="LKO37" s="77"/>
      <c r="LKP37" s="74"/>
      <c r="LKQ37" s="74"/>
      <c r="LKR37" s="85"/>
      <c r="LKS37" s="74"/>
      <c r="LKT37" s="74"/>
      <c r="LKU37" s="85"/>
      <c r="LKV37" s="74"/>
      <c r="LKW37" s="74"/>
      <c r="LKX37" s="85"/>
      <c r="LKY37" s="74"/>
      <c r="LKZ37" s="74"/>
      <c r="LLA37" s="85"/>
      <c r="LLB37" s="80"/>
      <c r="LLC37" s="80"/>
      <c r="LLD37" s="85"/>
      <c r="LLE37" s="77"/>
      <c r="LLF37" s="74"/>
      <c r="LLG37" s="74"/>
      <c r="LLH37" s="85"/>
      <c r="LLI37" s="74"/>
      <c r="LLJ37" s="74"/>
      <c r="LLK37" s="85"/>
      <c r="LLL37" s="74"/>
      <c r="LLM37" s="74"/>
      <c r="LLN37" s="85"/>
      <c r="LLO37" s="74"/>
      <c r="LLP37" s="74"/>
      <c r="LLQ37" s="85"/>
      <c r="LLR37" s="80"/>
      <c r="LLS37" s="80"/>
      <c r="LLT37" s="85"/>
      <c r="LLU37" s="77"/>
      <c r="LLV37" s="74"/>
      <c r="LLW37" s="74"/>
      <c r="LLX37" s="85"/>
      <c r="LLY37" s="74"/>
      <c r="LLZ37" s="74"/>
      <c r="LMA37" s="85"/>
      <c r="LMB37" s="74"/>
      <c r="LMC37" s="74"/>
      <c r="LMD37" s="85"/>
      <c r="LME37" s="74"/>
      <c r="LMF37" s="74"/>
      <c r="LMG37" s="85"/>
      <c r="LMH37" s="80"/>
      <c r="LMI37" s="80"/>
      <c r="LMJ37" s="85"/>
      <c r="LMK37" s="77"/>
      <c r="LML37" s="74"/>
      <c r="LMM37" s="74"/>
      <c r="LMN37" s="85"/>
      <c r="LMO37" s="74"/>
      <c r="LMP37" s="74"/>
      <c r="LMQ37" s="85"/>
      <c r="LMR37" s="74"/>
      <c r="LMS37" s="74"/>
      <c r="LMT37" s="85"/>
      <c r="LMU37" s="74"/>
      <c r="LMV37" s="74"/>
      <c r="LMW37" s="85"/>
      <c r="LMX37" s="80"/>
      <c r="LMY37" s="80"/>
      <c r="LMZ37" s="85"/>
      <c r="LNA37" s="77"/>
      <c r="LNB37" s="74"/>
      <c r="LNC37" s="74"/>
      <c r="LND37" s="85"/>
      <c r="LNE37" s="74"/>
      <c r="LNF37" s="74"/>
      <c r="LNG37" s="85"/>
      <c r="LNH37" s="74"/>
      <c r="LNI37" s="74"/>
      <c r="LNJ37" s="85"/>
      <c r="LNK37" s="74"/>
      <c r="LNL37" s="74"/>
      <c r="LNM37" s="85"/>
      <c r="LNN37" s="80"/>
      <c r="LNO37" s="80"/>
      <c r="LNP37" s="85"/>
      <c r="LNQ37" s="77"/>
      <c r="LNR37" s="74"/>
      <c r="LNS37" s="74"/>
      <c r="LNT37" s="85"/>
      <c r="LNU37" s="74"/>
      <c r="LNV37" s="74"/>
      <c r="LNW37" s="85"/>
      <c r="LNX37" s="74"/>
      <c r="LNY37" s="74"/>
      <c r="LNZ37" s="85"/>
      <c r="LOA37" s="74"/>
      <c r="LOB37" s="74"/>
      <c r="LOC37" s="85"/>
      <c r="LOD37" s="80"/>
      <c r="LOE37" s="80"/>
      <c r="LOF37" s="85"/>
      <c r="LOG37" s="77"/>
      <c r="LOH37" s="74"/>
      <c r="LOI37" s="74"/>
      <c r="LOJ37" s="85"/>
      <c r="LOK37" s="74"/>
      <c r="LOL37" s="74"/>
      <c r="LOM37" s="85"/>
      <c r="LON37" s="74"/>
      <c r="LOO37" s="74"/>
      <c r="LOP37" s="85"/>
      <c r="LOQ37" s="74"/>
      <c r="LOR37" s="74"/>
      <c r="LOS37" s="85"/>
      <c r="LOT37" s="80"/>
      <c r="LOU37" s="80"/>
      <c r="LOV37" s="85"/>
      <c r="LOW37" s="77"/>
      <c r="LOX37" s="74"/>
      <c r="LOY37" s="74"/>
      <c r="LOZ37" s="85"/>
      <c r="LPA37" s="74"/>
      <c r="LPB37" s="74"/>
      <c r="LPC37" s="85"/>
      <c r="LPD37" s="74"/>
      <c r="LPE37" s="74"/>
      <c r="LPF37" s="85"/>
      <c r="LPG37" s="74"/>
      <c r="LPH37" s="74"/>
      <c r="LPI37" s="85"/>
      <c r="LPJ37" s="80"/>
      <c r="LPK37" s="80"/>
      <c r="LPL37" s="85"/>
      <c r="LPM37" s="77"/>
      <c r="LPN37" s="74"/>
      <c r="LPO37" s="74"/>
      <c r="LPP37" s="85"/>
      <c r="LPQ37" s="74"/>
      <c r="LPR37" s="74"/>
      <c r="LPS37" s="85"/>
      <c r="LPT37" s="74"/>
      <c r="LPU37" s="74"/>
      <c r="LPV37" s="85"/>
      <c r="LPW37" s="74"/>
      <c r="LPX37" s="74"/>
      <c r="LPY37" s="85"/>
      <c r="LPZ37" s="80"/>
      <c r="LQA37" s="80"/>
      <c r="LQB37" s="85"/>
      <c r="LQC37" s="77"/>
      <c r="LQD37" s="74"/>
      <c r="LQE37" s="74"/>
      <c r="LQF37" s="85"/>
      <c r="LQG37" s="74"/>
      <c r="LQH37" s="74"/>
      <c r="LQI37" s="85"/>
      <c r="LQJ37" s="74"/>
      <c r="LQK37" s="74"/>
      <c r="LQL37" s="85"/>
      <c r="LQM37" s="74"/>
      <c r="LQN37" s="74"/>
      <c r="LQO37" s="85"/>
      <c r="LQP37" s="80"/>
      <c r="LQQ37" s="80"/>
      <c r="LQR37" s="85"/>
      <c r="LQS37" s="77"/>
      <c r="LQT37" s="74"/>
      <c r="LQU37" s="74"/>
      <c r="LQV37" s="85"/>
      <c r="LQW37" s="74"/>
      <c r="LQX37" s="74"/>
      <c r="LQY37" s="85"/>
      <c r="LQZ37" s="74"/>
      <c r="LRA37" s="74"/>
      <c r="LRB37" s="85"/>
      <c r="LRC37" s="74"/>
      <c r="LRD37" s="74"/>
      <c r="LRE37" s="85"/>
      <c r="LRF37" s="80"/>
      <c r="LRG37" s="80"/>
      <c r="LRH37" s="85"/>
      <c r="LRI37" s="77"/>
      <c r="LRJ37" s="74"/>
      <c r="LRK37" s="74"/>
      <c r="LRL37" s="85"/>
      <c r="LRM37" s="74"/>
      <c r="LRN37" s="74"/>
      <c r="LRO37" s="85"/>
      <c r="LRP37" s="74"/>
      <c r="LRQ37" s="74"/>
      <c r="LRR37" s="85"/>
      <c r="LRS37" s="74"/>
      <c r="LRT37" s="74"/>
      <c r="LRU37" s="85"/>
      <c r="LRV37" s="80"/>
      <c r="LRW37" s="80"/>
      <c r="LRX37" s="85"/>
      <c r="LRY37" s="77"/>
      <c r="LRZ37" s="74"/>
      <c r="LSA37" s="74"/>
      <c r="LSB37" s="85"/>
      <c r="LSC37" s="74"/>
      <c r="LSD37" s="74"/>
      <c r="LSE37" s="85"/>
      <c r="LSF37" s="74"/>
      <c r="LSG37" s="74"/>
      <c r="LSH37" s="85"/>
      <c r="LSI37" s="74"/>
      <c r="LSJ37" s="74"/>
      <c r="LSK37" s="85"/>
      <c r="LSL37" s="80"/>
      <c r="LSM37" s="80"/>
      <c r="LSN37" s="85"/>
      <c r="LSO37" s="77"/>
      <c r="LSP37" s="74"/>
      <c r="LSQ37" s="74"/>
      <c r="LSR37" s="85"/>
      <c r="LSS37" s="74"/>
      <c r="LST37" s="74"/>
      <c r="LSU37" s="85"/>
      <c r="LSV37" s="74"/>
      <c r="LSW37" s="74"/>
      <c r="LSX37" s="85"/>
      <c r="LSY37" s="74"/>
      <c r="LSZ37" s="74"/>
      <c r="LTA37" s="85"/>
      <c r="LTB37" s="80"/>
      <c r="LTC37" s="80"/>
      <c r="LTD37" s="85"/>
      <c r="LTE37" s="77"/>
      <c r="LTF37" s="74"/>
      <c r="LTG37" s="74"/>
      <c r="LTH37" s="85"/>
      <c r="LTI37" s="74"/>
      <c r="LTJ37" s="74"/>
      <c r="LTK37" s="85"/>
      <c r="LTL37" s="74"/>
      <c r="LTM37" s="74"/>
      <c r="LTN37" s="85"/>
      <c r="LTO37" s="74"/>
      <c r="LTP37" s="74"/>
      <c r="LTQ37" s="85"/>
      <c r="LTR37" s="80"/>
      <c r="LTS37" s="80"/>
      <c r="LTT37" s="85"/>
      <c r="LTU37" s="77"/>
      <c r="LTV37" s="74"/>
      <c r="LTW37" s="74"/>
      <c r="LTX37" s="85"/>
      <c r="LTY37" s="74"/>
      <c r="LTZ37" s="74"/>
      <c r="LUA37" s="85"/>
      <c r="LUB37" s="74"/>
      <c r="LUC37" s="74"/>
      <c r="LUD37" s="85"/>
      <c r="LUE37" s="74"/>
      <c r="LUF37" s="74"/>
      <c r="LUG37" s="85"/>
      <c r="LUH37" s="80"/>
      <c r="LUI37" s="80"/>
      <c r="LUJ37" s="85"/>
      <c r="LUK37" s="77"/>
      <c r="LUL37" s="74"/>
      <c r="LUM37" s="74"/>
      <c r="LUN37" s="85"/>
      <c r="LUO37" s="74"/>
      <c r="LUP37" s="74"/>
      <c r="LUQ37" s="85"/>
      <c r="LUR37" s="74"/>
      <c r="LUS37" s="74"/>
      <c r="LUT37" s="85"/>
      <c r="LUU37" s="74"/>
      <c r="LUV37" s="74"/>
      <c r="LUW37" s="85"/>
      <c r="LUX37" s="80"/>
      <c r="LUY37" s="80"/>
      <c r="LUZ37" s="85"/>
      <c r="LVA37" s="77"/>
      <c r="LVB37" s="74"/>
      <c r="LVC37" s="74"/>
      <c r="LVD37" s="85"/>
      <c r="LVE37" s="74"/>
      <c r="LVF37" s="74"/>
      <c r="LVG37" s="85"/>
      <c r="LVH37" s="74"/>
      <c r="LVI37" s="74"/>
      <c r="LVJ37" s="85"/>
      <c r="LVK37" s="74"/>
      <c r="LVL37" s="74"/>
      <c r="LVM37" s="85"/>
      <c r="LVN37" s="80"/>
      <c r="LVO37" s="80"/>
      <c r="LVP37" s="85"/>
      <c r="LVQ37" s="77"/>
      <c r="LVR37" s="74"/>
      <c r="LVS37" s="74"/>
      <c r="LVT37" s="85"/>
      <c r="LVU37" s="74"/>
      <c r="LVV37" s="74"/>
      <c r="LVW37" s="85"/>
      <c r="LVX37" s="74"/>
      <c r="LVY37" s="74"/>
      <c r="LVZ37" s="85"/>
      <c r="LWA37" s="74"/>
      <c r="LWB37" s="74"/>
      <c r="LWC37" s="85"/>
      <c r="LWD37" s="80"/>
      <c r="LWE37" s="80"/>
      <c r="LWF37" s="85"/>
      <c r="LWG37" s="77"/>
      <c r="LWH37" s="74"/>
      <c r="LWI37" s="74"/>
      <c r="LWJ37" s="85"/>
      <c r="LWK37" s="74"/>
      <c r="LWL37" s="74"/>
      <c r="LWM37" s="85"/>
      <c r="LWN37" s="74"/>
      <c r="LWO37" s="74"/>
      <c r="LWP37" s="85"/>
      <c r="LWQ37" s="74"/>
      <c r="LWR37" s="74"/>
      <c r="LWS37" s="85"/>
      <c r="LWT37" s="80"/>
      <c r="LWU37" s="80"/>
      <c r="LWV37" s="85"/>
      <c r="LWW37" s="77"/>
      <c r="LWX37" s="74"/>
      <c r="LWY37" s="74"/>
      <c r="LWZ37" s="85"/>
      <c r="LXA37" s="74"/>
      <c r="LXB37" s="74"/>
      <c r="LXC37" s="85"/>
      <c r="LXD37" s="74"/>
      <c r="LXE37" s="74"/>
      <c r="LXF37" s="85"/>
      <c r="LXG37" s="74"/>
      <c r="LXH37" s="74"/>
      <c r="LXI37" s="85"/>
      <c r="LXJ37" s="80"/>
      <c r="LXK37" s="80"/>
      <c r="LXL37" s="85"/>
      <c r="LXM37" s="77"/>
      <c r="LXN37" s="74"/>
      <c r="LXO37" s="74"/>
      <c r="LXP37" s="85"/>
      <c r="LXQ37" s="74"/>
      <c r="LXR37" s="74"/>
      <c r="LXS37" s="85"/>
      <c r="LXT37" s="74"/>
      <c r="LXU37" s="74"/>
      <c r="LXV37" s="85"/>
      <c r="LXW37" s="74"/>
      <c r="LXX37" s="74"/>
      <c r="LXY37" s="85"/>
      <c r="LXZ37" s="80"/>
      <c r="LYA37" s="80"/>
      <c r="LYB37" s="85"/>
      <c r="LYC37" s="77"/>
      <c r="LYD37" s="74"/>
      <c r="LYE37" s="74"/>
      <c r="LYF37" s="85"/>
      <c r="LYG37" s="74"/>
      <c r="LYH37" s="74"/>
      <c r="LYI37" s="85"/>
      <c r="LYJ37" s="74"/>
      <c r="LYK37" s="74"/>
      <c r="LYL37" s="85"/>
      <c r="LYM37" s="74"/>
      <c r="LYN37" s="74"/>
      <c r="LYO37" s="85"/>
      <c r="LYP37" s="80"/>
      <c r="LYQ37" s="80"/>
      <c r="LYR37" s="85"/>
      <c r="LYS37" s="77"/>
      <c r="LYT37" s="74"/>
      <c r="LYU37" s="74"/>
      <c r="LYV37" s="85"/>
      <c r="LYW37" s="74"/>
      <c r="LYX37" s="74"/>
      <c r="LYY37" s="85"/>
      <c r="LYZ37" s="74"/>
      <c r="LZA37" s="74"/>
      <c r="LZB37" s="85"/>
      <c r="LZC37" s="74"/>
      <c r="LZD37" s="74"/>
      <c r="LZE37" s="85"/>
      <c r="LZF37" s="80"/>
      <c r="LZG37" s="80"/>
      <c r="LZH37" s="85"/>
      <c r="LZI37" s="77"/>
      <c r="LZJ37" s="74"/>
      <c r="LZK37" s="74"/>
      <c r="LZL37" s="85"/>
      <c r="LZM37" s="74"/>
      <c r="LZN37" s="74"/>
      <c r="LZO37" s="85"/>
      <c r="LZP37" s="74"/>
      <c r="LZQ37" s="74"/>
      <c r="LZR37" s="85"/>
      <c r="LZS37" s="74"/>
      <c r="LZT37" s="74"/>
      <c r="LZU37" s="85"/>
      <c r="LZV37" s="80"/>
      <c r="LZW37" s="80"/>
      <c r="LZX37" s="85"/>
      <c r="LZY37" s="77"/>
      <c r="LZZ37" s="74"/>
      <c r="MAA37" s="74"/>
      <c r="MAB37" s="85"/>
      <c r="MAC37" s="74"/>
      <c r="MAD37" s="74"/>
      <c r="MAE37" s="85"/>
      <c r="MAF37" s="74"/>
      <c r="MAG37" s="74"/>
      <c r="MAH37" s="85"/>
      <c r="MAI37" s="74"/>
      <c r="MAJ37" s="74"/>
      <c r="MAK37" s="85"/>
      <c r="MAL37" s="80"/>
      <c r="MAM37" s="80"/>
      <c r="MAN37" s="85"/>
      <c r="MAO37" s="77"/>
      <c r="MAP37" s="74"/>
      <c r="MAQ37" s="74"/>
      <c r="MAR37" s="85"/>
      <c r="MAS37" s="74"/>
      <c r="MAT37" s="74"/>
      <c r="MAU37" s="85"/>
      <c r="MAV37" s="74"/>
      <c r="MAW37" s="74"/>
      <c r="MAX37" s="85"/>
      <c r="MAY37" s="74"/>
      <c r="MAZ37" s="74"/>
      <c r="MBA37" s="85"/>
      <c r="MBB37" s="80"/>
      <c r="MBC37" s="80"/>
      <c r="MBD37" s="85"/>
      <c r="MBE37" s="77"/>
      <c r="MBF37" s="74"/>
      <c r="MBG37" s="74"/>
      <c r="MBH37" s="85"/>
      <c r="MBI37" s="74"/>
      <c r="MBJ37" s="74"/>
      <c r="MBK37" s="85"/>
      <c r="MBL37" s="74"/>
      <c r="MBM37" s="74"/>
      <c r="MBN37" s="85"/>
      <c r="MBO37" s="74"/>
      <c r="MBP37" s="74"/>
      <c r="MBQ37" s="85"/>
      <c r="MBR37" s="80"/>
      <c r="MBS37" s="80"/>
      <c r="MBT37" s="85"/>
      <c r="MBU37" s="77"/>
      <c r="MBV37" s="74"/>
      <c r="MBW37" s="74"/>
      <c r="MBX37" s="85"/>
      <c r="MBY37" s="74"/>
      <c r="MBZ37" s="74"/>
      <c r="MCA37" s="85"/>
      <c r="MCB37" s="74"/>
      <c r="MCC37" s="74"/>
      <c r="MCD37" s="85"/>
      <c r="MCE37" s="74"/>
      <c r="MCF37" s="74"/>
      <c r="MCG37" s="85"/>
      <c r="MCH37" s="80"/>
      <c r="MCI37" s="80"/>
      <c r="MCJ37" s="85"/>
      <c r="MCK37" s="77"/>
      <c r="MCL37" s="74"/>
      <c r="MCM37" s="74"/>
      <c r="MCN37" s="85"/>
      <c r="MCO37" s="74"/>
      <c r="MCP37" s="74"/>
      <c r="MCQ37" s="85"/>
      <c r="MCR37" s="74"/>
      <c r="MCS37" s="74"/>
      <c r="MCT37" s="85"/>
      <c r="MCU37" s="74"/>
      <c r="MCV37" s="74"/>
      <c r="MCW37" s="85"/>
      <c r="MCX37" s="80"/>
      <c r="MCY37" s="80"/>
      <c r="MCZ37" s="85"/>
      <c r="MDA37" s="77"/>
      <c r="MDB37" s="74"/>
      <c r="MDC37" s="74"/>
      <c r="MDD37" s="85"/>
      <c r="MDE37" s="74"/>
      <c r="MDF37" s="74"/>
      <c r="MDG37" s="85"/>
      <c r="MDH37" s="74"/>
      <c r="MDI37" s="74"/>
      <c r="MDJ37" s="85"/>
      <c r="MDK37" s="74"/>
      <c r="MDL37" s="74"/>
      <c r="MDM37" s="85"/>
      <c r="MDN37" s="80"/>
      <c r="MDO37" s="80"/>
      <c r="MDP37" s="85"/>
      <c r="MDQ37" s="77"/>
      <c r="MDR37" s="74"/>
      <c r="MDS37" s="74"/>
      <c r="MDT37" s="85"/>
      <c r="MDU37" s="74"/>
      <c r="MDV37" s="74"/>
      <c r="MDW37" s="85"/>
      <c r="MDX37" s="74"/>
      <c r="MDY37" s="74"/>
      <c r="MDZ37" s="85"/>
      <c r="MEA37" s="74"/>
      <c r="MEB37" s="74"/>
      <c r="MEC37" s="85"/>
      <c r="MED37" s="80"/>
      <c r="MEE37" s="80"/>
      <c r="MEF37" s="85"/>
      <c r="MEG37" s="77"/>
      <c r="MEH37" s="74"/>
      <c r="MEI37" s="74"/>
      <c r="MEJ37" s="85"/>
      <c r="MEK37" s="74"/>
      <c r="MEL37" s="74"/>
      <c r="MEM37" s="85"/>
      <c r="MEN37" s="74"/>
      <c r="MEO37" s="74"/>
      <c r="MEP37" s="85"/>
      <c r="MEQ37" s="74"/>
      <c r="MER37" s="74"/>
      <c r="MES37" s="85"/>
      <c r="MET37" s="80"/>
      <c r="MEU37" s="80"/>
      <c r="MEV37" s="85"/>
      <c r="MEW37" s="77"/>
      <c r="MEX37" s="74"/>
      <c r="MEY37" s="74"/>
      <c r="MEZ37" s="85"/>
      <c r="MFA37" s="74"/>
      <c r="MFB37" s="74"/>
      <c r="MFC37" s="85"/>
      <c r="MFD37" s="74"/>
      <c r="MFE37" s="74"/>
      <c r="MFF37" s="85"/>
      <c r="MFG37" s="74"/>
      <c r="MFH37" s="74"/>
      <c r="MFI37" s="85"/>
      <c r="MFJ37" s="80"/>
      <c r="MFK37" s="80"/>
      <c r="MFL37" s="85"/>
      <c r="MFM37" s="77"/>
      <c r="MFN37" s="74"/>
      <c r="MFO37" s="74"/>
      <c r="MFP37" s="85"/>
      <c r="MFQ37" s="74"/>
      <c r="MFR37" s="74"/>
      <c r="MFS37" s="85"/>
      <c r="MFT37" s="74"/>
      <c r="MFU37" s="74"/>
      <c r="MFV37" s="85"/>
      <c r="MFW37" s="74"/>
      <c r="MFX37" s="74"/>
      <c r="MFY37" s="85"/>
      <c r="MFZ37" s="80"/>
      <c r="MGA37" s="80"/>
      <c r="MGB37" s="85"/>
      <c r="MGC37" s="77"/>
      <c r="MGD37" s="74"/>
      <c r="MGE37" s="74"/>
      <c r="MGF37" s="85"/>
      <c r="MGG37" s="74"/>
      <c r="MGH37" s="74"/>
      <c r="MGI37" s="85"/>
      <c r="MGJ37" s="74"/>
      <c r="MGK37" s="74"/>
      <c r="MGL37" s="85"/>
      <c r="MGM37" s="74"/>
      <c r="MGN37" s="74"/>
      <c r="MGO37" s="85"/>
      <c r="MGP37" s="80"/>
      <c r="MGQ37" s="80"/>
      <c r="MGR37" s="85"/>
      <c r="MGS37" s="77"/>
      <c r="MGT37" s="74"/>
      <c r="MGU37" s="74"/>
      <c r="MGV37" s="85"/>
      <c r="MGW37" s="74"/>
      <c r="MGX37" s="74"/>
      <c r="MGY37" s="85"/>
      <c r="MGZ37" s="74"/>
      <c r="MHA37" s="74"/>
      <c r="MHB37" s="85"/>
      <c r="MHC37" s="74"/>
      <c r="MHD37" s="74"/>
      <c r="MHE37" s="85"/>
      <c r="MHF37" s="80"/>
      <c r="MHG37" s="80"/>
      <c r="MHH37" s="85"/>
      <c r="MHI37" s="77"/>
      <c r="MHJ37" s="74"/>
      <c r="MHK37" s="74"/>
      <c r="MHL37" s="85"/>
      <c r="MHM37" s="74"/>
      <c r="MHN37" s="74"/>
      <c r="MHO37" s="85"/>
      <c r="MHP37" s="74"/>
      <c r="MHQ37" s="74"/>
      <c r="MHR37" s="85"/>
      <c r="MHS37" s="74"/>
      <c r="MHT37" s="74"/>
      <c r="MHU37" s="85"/>
      <c r="MHV37" s="80"/>
      <c r="MHW37" s="80"/>
      <c r="MHX37" s="85"/>
      <c r="MHY37" s="77"/>
      <c r="MHZ37" s="74"/>
      <c r="MIA37" s="74"/>
      <c r="MIB37" s="85"/>
      <c r="MIC37" s="74"/>
      <c r="MID37" s="74"/>
      <c r="MIE37" s="85"/>
      <c r="MIF37" s="74"/>
      <c r="MIG37" s="74"/>
      <c r="MIH37" s="85"/>
      <c r="MII37" s="74"/>
      <c r="MIJ37" s="74"/>
      <c r="MIK37" s="85"/>
      <c r="MIL37" s="80"/>
      <c r="MIM37" s="80"/>
      <c r="MIN37" s="85"/>
      <c r="MIO37" s="77"/>
      <c r="MIP37" s="74"/>
      <c r="MIQ37" s="74"/>
      <c r="MIR37" s="85"/>
      <c r="MIS37" s="74"/>
      <c r="MIT37" s="74"/>
      <c r="MIU37" s="85"/>
      <c r="MIV37" s="74"/>
      <c r="MIW37" s="74"/>
      <c r="MIX37" s="85"/>
      <c r="MIY37" s="74"/>
      <c r="MIZ37" s="74"/>
      <c r="MJA37" s="85"/>
      <c r="MJB37" s="80"/>
      <c r="MJC37" s="80"/>
      <c r="MJD37" s="85"/>
      <c r="MJE37" s="77"/>
      <c r="MJF37" s="74"/>
      <c r="MJG37" s="74"/>
      <c r="MJH37" s="85"/>
      <c r="MJI37" s="74"/>
      <c r="MJJ37" s="74"/>
      <c r="MJK37" s="85"/>
      <c r="MJL37" s="74"/>
      <c r="MJM37" s="74"/>
      <c r="MJN37" s="85"/>
      <c r="MJO37" s="74"/>
      <c r="MJP37" s="74"/>
      <c r="MJQ37" s="85"/>
      <c r="MJR37" s="80"/>
      <c r="MJS37" s="80"/>
      <c r="MJT37" s="85"/>
      <c r="MJU37" s="77"/>
      <c r="MJV37" s="74"/>
      <c r="MJW37" s="74"/>
      <c r="MJX37" s="85"/>
      <c r="MJY37" s="74"/>
      <c r="MJZ37" s="74"/>
      <c r="MKA37" s="85"/>
      <c r="MKB37" s="74"/>
      <c r="MKC37" s="74"/>
      <c r="MKD37" s="85"/>
      <c r="MKE37" s="74"/>
      <c r="MKF37" s="74"/>
      <c r="MKG37" s="85"/>
      <c r="MKH37" s="80"/>
      <c r="MKI37" s="80"/>
      <c r="MKJ37" s="85"/>
      <c r="MKK37" s="77"/>
      <c r="MKL37" s="74"/>
      <c r="MKM37" s="74"/>
      <c r="MKN37" s="85"/>
      <c r="MKO37" s="74"/>
      <c r="MKP37" s="74"/>
      <c r="MKQ37" s="85"/>
      <c r="MKR37" s="74"/>
      <c r="MKS37" s="74"/>
      <c r="MKT37" s="85"/>
      <c r="MKU37" s="74"/>
      <c r="MKV37" s="74"/>
      <c r="MKW37" s="85"/>
      <c r="MKX37" s="80"/>
      <c r="MKY37" s="80"/>
      <c r="MKZ37" s="85"/>
      <c r="MLA37" s="77"/>
      <c r="MLB37" s="74"/>
      <c r="MLC37" s="74"/>
      <c r="MLD37" s="85"/>
      <c r="MLE37" s="74"/>
      <c r="MLF37" s="74"/>
      <c r="MLG37" s="85"/>
      <c r="MLH37" s="74"/>
      <c r="MLI37" s="74"/>
      <c r="MLJ37" s="85"/>
      <c r="MLK37" s="74"/>
      <c r="MLL37" s="74"/>
      <c r="MLM37" s="85"/>
      <c r="MLN37" s="80"/>
      <c r="MLO37" s="80"/>
      <c r="MLP37" s="85"/>
      <c r="MLQ37" s="77"/>
      <c r="MLR37" s="74"/>
      <c r="MLS37" s="74"/>
      <c r="MLT37" s="85"/>
      <c r="MLU37" s="74"/>
      <c r="MLV37" s="74"/>
      <c r="MLW37" s="85"/>
      <c r="MLX37" s="74"/>
      <c r="MLY37" s="74"/>
      <c r="MLZ37" s="85"/>
      <c r="MMA37" s="74"/>
      <c r="MMB37" s="74"/>
      <c r="MMC37" s="85"/>
      <c r="MMD37" s="80"/>
      <c r="MME37" s="80"/>
      <c r="MMF37" s="85"/>
      <c r="MMG37" s="77"/>
      <c r="MMH37" s="74"/>
      <c r="MMI37" s="74"/>
      <c r="MMJ37" s="85"/>
      <c r="MMK37" s="74"/>
      <c r="MML37" s="74"/>
      <c r="MMM37" s="85"/>
      <c r="MMN37" s="74"/>
      <c r="MMO37" s="74"/>
      <c r="MMP37" s="85"/>
      <c r="MMQ37" s="74"/>
      <c r="MMR37" s="74"/>
      <c r="MMS37" s="85"/>
      <c r="MMT37" s="80"/>
      <c r="MMU37" s="80"/>
      <c r="MMV37" s="85"/>
      <c r="MMW37" s="77"/>
      <c r="MMX37" s="74"/>
      <c r="MMY37" s="74"/>
      <c r="MMZ37" s="85"/>
      <c r="MNA37" s="74"/>
      <c r="MNB37" s="74"/>
      <c r="MNC37" s="85"/>
      <c r="MND37" s="74"/>
      <c r="MNE37" s="74"/>
      <c r="MNF37" s="85"/>
      <c r="MNG37" s="74"/>
      <c r="MNH37" s="74"/>
      <c r="MNI37" s="85"/>
      <c r="MNJ37" s="80"/>
      <c r="MNK37" s="80"/>
      <c r="MNL37" s="85"/>
      <c r="MNM37" s="77"/>
      <c r="MNN37" s="74"/>
      <c r="MNO37" s="74"/>
      <c r="MNP37" s="85"/>
      <c r="MNQ37" s="74"/>
      <c r="MNR37" s="74"/>
      <c r="MNS37" s="85"/>
      <c r="MNT37" s="74"/>
      <c r="MNU37" s="74"/>
      <c r="MNV37" s="85"/>
      <c r="MNW37" s="74"/>
      <c r="MNX37" s="74"/>
      <c r="MNY37" s="85"/>
      <c r="MNZ37" s="80"/>
      <c r="MOA37" s="80"/>
      <c r="MOB37" s="85"/>
      <c r="MOC37" s="77"/>
      <c r="MOD37" s="74"/>
      <c r="MOE37" s="74"/>
      <c r="MOF37" s="85"/>
      <c r="MOG37" s="74"/>
      <c r="MOH37" s="74"/>
      <c r="MOI37" s="85"/>
      <c r="MOJ37" s="74"/>
      <c r="MOK37" s="74"/>
      <c r="MOL37" s="85"/>
      <c r="MOM37" s="74"/>
      <c r="MON37" s="74"/>
      <c r="MOO37" s="85"/>
      <c r="MOP37" s="80"/>
      <c r="MOQ37" s="80"/>
      <c r="MOR37" s="85"/>
      <c r="MOS37" s="77"/>
      <c r="MOT37" s="74"/>
      <c r="MOU37" s="74"/>
      <c r="MOV37" s="85"/>
      <c r="MOW37" s="74"/>
      <c r="MOX37" s="74"/>
      <c r="MOY37" s="85"/>
      <c r="MOZ37" s="74"/>
      <c r="MPA37" s="74"/>
      <c r="MPB37" s="85"/>
      <c r="MPC37" s="74"/>
      <c r="MPD37" s="74"/>
      <c r="MPE37" s="85"/>
      <c r="MPF37" s="80"/>
      <c r="MPG37" s="80"/>
      <c r="MPH37" s="85"/>
      <c r="MPI37" s="77"/>
      <c r="MPJ37" s="74"/>
      <c r="MPK37" s="74"/>
      <c r="MPL37" s="85"/>
      <c r="MPM37" s="74"/>
      <c r="MPN37" s="74"/>
      <c r="MPO37" s="85"/>
      <c r="MPP37" s="74"/>
      <c r="MPQ37" s="74"/>
      <c r="MPR37" s="85"/>
      <c r="MPS37" s="74"/>
      <c r="MPT37" s="74"/>
      <c r="MPU37" s="85"/>
      <c r="MPV37" s="80"/>
      <c r="MPW37" s="80"/>
      <c r="MPX37" s="85"/>
      <c r="MPY37" s="77"/>
      <c r="MPZ37" s="74"/>
      <c r="MQA37" s="74"/>
      <c r="MQB37" s="85"/>
      <c r="MQC37" s="74"/>
      <c r="MQD37" s="74"/>
      <c r="MQE37" s="85"/>
      <c r="MQF37" s="74"/>
      <c r="MQG37" s="74"/>
      <c r="MQH37" s="85"/>
      <c r="MQI37" s="74"/>
      <c r="MQJ37" s="74"/>
      <c r="MQK37" s="85"/>
      <c r="MQL37" s="80"/>
      <c r="MQM37" s="80"/>
      <c r="MQN37" s="85"/>
      <c r="MQO37" s="77"/>
      <c r="MQP37" s="74"/>
      <c r="MQQ37" s="74"/>
      <c r="MQR37" s="85"/>
      <c r="MQS37" s="74"/>
      <c r="MQT37" s="74"/>
      <c r="MQU37" s="85"/>
      <c r="MQV37" s="74"/>
      <c r="MQW37" s="74"/>
      <c r="MQX37" s="85"/>
      <c r="MQY37" s="74"/>
      <c r="MQZ37" s="74"/>
      <c r="MRA37" s="85"/>
      <c r="MRB37" s="80"/>
      <c r="MRC37" s="80"/>
      <c r="MRD37" s="85"/>
      <c r="MRE37" s="77"/>
      <c r="MRF37" s="74"/>
      <c r="MRG37" s="74"/>
      <c r="MRH37" s="85"/>
      <c r="MRI37" s="74"/>
      <c r="MRJ37" s="74"/>
      <c r="MRK37" s="85"/>
      <c r="MRL37" s="74"/>
      <c r="MRM37" s="74"/>
      <c r="MRN37" s="85"/>
      <c r="MRO37" s="74"/>
      <c r="MRP37" s="74"/>
      <c r="MRQ37" s="85"/>
      <c r="MRR37" s="80"/>
      <c r="MRS37" s="80"/>
      <c r="MRT37" s="85"/>
      <c r="MRU37" s="77"/>
      <c r="MRV37" s="74"/>
      <c r="MRW37" s="74"/>
      <c r="MRX37" s="85"/>
      <c r="MRY37" s="74"/>
      <c r="MRZ37" s="74"/>
      <c r="MSA37" s="85"/>
      <c r="MSB37" s="74"/>
      <c r="MSC37" s="74"/>
      <c r="MSD37" s="85"/>
      <c r="MSE37" s="74"/>
      <c r="MSF37" s="74"/>
      <c r="MSG37" s="85"/>
      <c r="MSH37" s="80"/>
      <c r="MSI37" s="80"/>
      <c r="MSJ37" s="85"/>
      <c r="MSK37" s="77"/>
      <c r="MSL37" s="74"/>
      <c r="MSM37" s="74"/>
      <c r="MSN37" s="85"/>
      <c r="MSO37" s="74"/>
      <c r="MSP37" s="74"/>
      <c r="MSQ37" s="85"/>
      <c r="MSR37" s="74"/>
      <c r="MSS37" s="74"/>
      <c r="MST37" s="85"/>
      <c r="MSU37" s="74"/>
      <c r="MSV37" s="74"/>
      <c r="MSW37" s="85"/>
      <c r="MSX37" s="80"/>
      <c r="MSY37" s="80"/>
      <c r="MSZ37" s="85"/>
      <c r="MTA37" s="77"/>
      <c r="MTB37" s="74"/>
      <c r="MTC37" s="74"/>
      <c r="MTD37" s="85"/>
      <c r="MTE37" s="74"/>
      <c r="MTF37" s="74"/>
      <c r="MTG37" s="85"/>
      <c r="MTH37" s="74"/>
      <c r="MTI37" s="74"/>
      <c r="MTJ37" s="85"/>
      <c r="MTK37" s="74"/>
      <c r="MTL37" s="74"/>
      <c r="MTM37" s="85"/>
      <c r="MTN37" s="80"/>
      <c r="MTO37" s="80"/>
      <c r="MTP37" s="85"/>
      <c r="MTQ37" s="77"/>
      <c r="MTR37" s="74"/>
      <c r="MTS37" s="74"/>
      <c r="MTT37" s="85"/>
      <c r="MTU37" s="74"/>
      <c r="MTV37" s="74"/>
      <c r="MTW37" s="85"/>
      <c r="MTX37" s="74"/>
      <c r="MTY37" s="74"/>
      <c r="MTZ37" s="85"/>
      <c r="MUA37" s="74"/>
      <c r="MUB37" s="74"/>
      <c r="MUC37" s="85"/>
      <c r="MUD37" s="80"/>
      <c r="MUE37" s="80"/>
      <c r="MUF37" s="85"/>
      <c r="MUG37" s="77"/>
      <c r="MUH37" s="74"/>
      <c r="MUI37" s="74"/>
      <c r="MUJ37" s="85"/>
      <c r="MUK37" s="74"/>
      <c r="MUL37" s="74"/>
      <c r="MUM37" s="85"/>
      <c r="MUN37" s="74"/>
      <c r="MUO37" s="74"/>
      <c r="MUP37" s="85"/>
      <c r="MUQ37" s="74"/>
      <c r="MUR37" s="74"/>
      <c r="MUS37" s="85"/>
      <c r="MUT37" s="80"/>
      <c r="MUU37" s="80"/>
      <c r="MUV37" s="85"/>
      <c r="MUW37" s="77"/>
      <c r="MUX37" s="74"/>
      <c r="MUY37" s="74"/>
      <c r="MUZ37" s="85"/>
      <c r="MVA37" s="74"/>
      <c r="MVB37" s="74"/>
      <c r="MVC37" s="85"/>
      <c r="MVD37" s="74"/>
      <c r="MVE37" s="74"/>
      <c r="MVF37" s="85"/>
      <c r="MVG37" s="74"/>
      <c r="MVH37" s="74"/>
      <c r="MVI37" s="85"/>
      <c r="MVJ37" s="80"/>
      <c r="MVK37" s="80"/>
      <c r="MVL37" s="85"/>
      <c r="MVM37" s="77"/>
      <c r="MVN37" s="74"/>
      <c r="MVO37" s="74"/>
      <c r="MVP37" s="85"/>
      <c r="MVQ37" s="74"/>
      <c r="MVR37" s="74"/>
      <c r="MVS37" s="85"/>
      <c r="MVT37" s="74"/>
      <c r="MVU37" s="74"/>
      <c r="MVV37" s="85"/>
      <c r="MVW37" s="74"/>
      <c r="MVX37" s="74"/>
      <c r="MVY37" s="85"/>
      <c r="MVZ37" s="80"/>
      <c r="MWA37" s="80"/>
      <c r="MWB37" s="85"/>
      <c r="MWC37" s="77"/>
      <c r="MWD37" s="74"/>
      <c r="MWE37" s="74"/>
      <c r="MWF37" s="85"/>
      <c r="MWG37" s="74"/>
      <c r="MWH37" s="74"/>
      <c r="MWI37" s="85"/>
      <c r="MWJ37" s="74"/>
      <c r="MWK37" s="74"/>
      <c r="MWL37" s="85"/>
      <c r="MWM37" s="74"/>
      <c r="MWN37" s="74"/>
      <c r="MWO37" s="85"/>
      <c r="MWP37" s="80"/>
      <c r="MWQ37" s="80"/>
      <c r="MWR37" s="85"/>
      <c r="MWS37" s="77"/>
      <c r="MWT37" s="74"/>
      <c r="MWU37" s="74"/>
      <c r="MWV37" s="85"/>
      <c r="MWW37" s="74"/>
      <c r="MWX37" s="74"/>
      <c r="MWY37" s="85"/>
      <c r="MWZ37" s="74"/>
      <c r="MXA37" s="74"/>
      <c r="MXB37" s="85"/>
      <c r="MXC37" s="74"/>
      <c r="MXD37" s="74"/>
      <c r="MXE37" s="85"/>
      <c r="MXF37" s="80"/>
      <c r="MXG37" s="80"/>
      <c r="MXH37" s="85"/>
      <c r="MXI37" s="77"/>
      <c r="MXJ37" s="74"/>
      <c r="MXK37" s="74"/>
      <c r="MXL37" s="85"/>
      <c r="MXM37" s="74"/>
      <c r="MXN37" s="74"/>
      <c r="MXO37" s="85"/>
      <c r="MXP37" s="74"/>
      <c r="MXQ37" s="74"/>
      <c r="MXR37" s="85"/>
      <c r="MXS37" s="74"/>
      <c r="MXT37" s="74"/>
      <c r="MXU37" s="85"/>
      <c r="MXV37" s="80"/>
      <c r="MXW37" s="80"/>
      <c r="MXX37" s="85"/>
      <c r="MXY37" s="77"/>
      <c r="MXZ37" s="74"/>
      <c r="MYA37" s="74"/>
      <c r="MYB37" s="85"/>
      <c r="MYC37" s="74"/>
      <c r="MYD37" s="74"/>
      <c r="MYE37" s="85"/>
      <c r="MYF37" s="74"/>
      <c r="MYG37" s="74"/>
      <c r="MYH37" s="85"/>
      <c r="MYI37" s="74"/>
      <c r="MYJ37" s="74"/>
      <c r="MYK37" s="85"/>
      <c r="MYL37" s="80"/>
      <c r="MYM37" s="80"/>
      <c r="MYN37" s="85"/>
      <c r="MYO37" s="77"/>
      <c r="MYP37" s="74"/>
      <c r="MYQ37" s="74"/>
      <c r="MYR37" s="85"/>
      <c r="MYS37" s="74"/>
      <c r="MYT37" s="74"/>
      <c r="MYU37" s="85"/>
      <c r="MYV37" s="74"/>
      <c r="MYW37" s="74"/>
      <c r="MYX37" s="85"/>
      <c r="MYY37" s="74"/>
      <c r="MYZ37" s="74"/>
      <c r="MZA37" s="85"/>
      <c r="MZB37" s="80"/>
      <c r="MZC37" s="80"/>
      <c r="MZD37" s="85"/>
      <c r="MZE37" s="77"/>
      <c r="MZF37" s="74"/>
      <c r="MZG37" s="74"/>
      <c r="MZH37" s="85"/>
      <c r="MZI37" s="74"/>
      <c r="MZJ37" s="74"/>
      <c r="MZK37" s="85"/>
      <c r="MZL37" s="74"/>
      <c r="MZM37" s="74"/>
      <c r="MZN37" s="85"/>
      <c r="MZO37" s="74"/>
      <c r="MZP37" s="74"/>
      <c r="MZQ37" s="85"/>
      <c r="MZR37" s="80"/>
      <c r="MZS37" s="80"/>
      <c r="MZT37" s="85"/>
      <c r="MZU37" s="77"/>
      <c r="MZV37" s="74"/>
      <c r="MZW37" s="74"/>
      <c r="MZX37" s="85"/>
      <c r="MZY37" s="74"/>
      <c r="MZZ37" s="74"/>
      <c r="NAA37" s="85"/>
      <c r="NAB37" s="74"/>
      <c r="NAC37" s="74"/>
      <c r="NAD37" s="85"/>
      <c r="NAE37" s="74"/>
      <c r="NAF37" s="74"/>
      <c r="NAG37" s="85"/>
      <c r="NAH37" s="80"/>
      <c r="NAI37" s="80"/>
      <c r="NAJ37" s="85"/>
      <c r="NAK37" s="77"/>
      <c r="NAL37" s="74"/>
      <c r="NAM37" s="74"/>
      <c r="NAN37" s="85"/>
      <c r="NAO37" s="74"/>
      <c r="NAP37" s="74"/>
      <c r="NAQ37" s="85"/>
      <c r="NAR37" s="74"/>
      <c r="NAS37" s="74"/>
      <c r="NAT37" s="85"/>
      <c r="NAU37" s="74"/>
      <c r="NAV37" s="74"/>
      <c r="NAW37" s="85"/>
      <c r="NAX37" s="80"/>
      <c r="NAY37" s="80"/>
      <c r="NAZ37" s="85"/>
      <c r="NBA37" s="77"/>
      <c r="NBB37" s="74"/>
      <c r="NBC37" s="74"/>
      <c r="NBD37" s="85"/>
      <c r="NBE37" s="74"/>
      <c r="NBF37" s="74"/>
      <c r="NBG37" s="85"/>
      <c r="NBH37" s="74"/>
      <c r="NBI37" s="74"/>
      <c r="NBJ37" s="85"/>
      <c r="NBK37" s="74"/>
      <c r="NBL37" s="74"/>
      <c r="NBM37" s="85"/>
      <c r="NBN37" s="80"/>
      <c r="NBO37" s="80"/>
      <c r="NBP37" s="85"/>
      <c r="NBQ37" s="77"/>
      <c r="NBR37" s="74"/>
      <c r="NBS37" s="74"/>
      <c r="NBT37" s="85"/>
      <c r="NBU37" s="74"/>
      <c r="NBV37" s="74"/>
      <c r="NBW37" s="85"/>
      <c r="NBX37" s="74"/>
      <c r="NBY37" s="74"/>
      <c r="NBZ37" s="85"/>
      <c r="NCA37" s="74"/>
      <c r="NCB37" s="74"/>
      <c r="NCC37" s="85"/>
      <c r="NCD37" s="80"/>
      <c r="NCE37" s="80"/>
      <c r="NCF37" s="85"/>
      <c r="NCG37" s="77"/>
      <c r="NCH37" s="74"/>
      <c r="NCI37" s="74"/>
      <c r="NCJ37" s="85"/>
      <c r="NCK37" s="74"/>
      <c r="NCL37" s="74"/>
      <c r="NCM37" s="85"/>
      <c r="NCN37" s="74"/>
      <c r="NCO37" s="74"/>
      <c r="NCP37" s="85"/>
      <c r="NCQ37" s="74"/>
      <c r="NCR37" s="74"/>
      <c r="NCS37" s="85"/>
      <c r="NCT37" s="80"/>
      <c r="NCU37" s="80"/>
      <c r="NCV37" s="85"/>
      <c r="NCW37" s="77"/>
      <c r="NCX37" s="74"/>
      <c r="NCY37" s="74"/>
      <c r="NCZ37" s="85"/>
      <c r="NDA37" s="74"/>
      <c r="NDB37" s="74"/>
      <c r="NDC37" s="85"/>
      <c r="NDD37" s="74"/>
      <c r="NDE37" s="74"/>
      <c r="NDF37" s="85"/>
      <c r="NDG37" s="74"/>
      <c r="NDH37" s="74"/>
      <c r="NDI37" s="85"/>
      <c r="NDJ37" s="80"/>
      <c r="NDK37" s="80"/>
      <c r="NDL37" s="85"/>
      <c r="NDM37" s="77"/>
      <c r="NDN37" s="74"/>
      <c r="NDO37" s="74"/>
      <c r="NDP37" s="85"/>
      <c r="NDQ37" s="74"/>
      <c r="NDR37" s="74"/>
      <c r="NDS37" s="85"/>
      <c r="NDT37" s="74"/>
      <c r="NDU37" s="74"/>
      <c r="NDV37" s="85"/>
      <c r="NDW37" s="74"/>
      <c r="NDX37" s="74"/>
      <c r="NDY37" s="85"/>
      <c r="NDZ37" s="80"/>
      <c r="NEA37" s="80"/>
      <c r="NEB37" s="85"/>
      <c r="NEC37" s="77"/>
      <c r="NED37" s="74"/>
      <c r="NEE37" s="74"/>
      <c r="NEF37" s="85"/>
      <c r="NEG37" s="74"/>
      <c r="NEH37" s="74"/>
      <c r="NEI37" s="85"/>
      <c r="NEJ37" s="74"/>
      <c r="NEK37" s="74"/>
      <c r="NEL37" s="85"/>
      <c r="NEM37" s="74"/>
      <c r="NEN37" s="74"/>
      <c r="NEO37" s="85"/>
      <c r="NEP37" s="80"/>
      <c r="NEQ37" s="80"/>
      <c r="NER37" s="85"/>
      <c r="NES37" s="77"/>
      <c r="NET37" s="74"/>
      <c r="NEU37" s="74"/>
      <c r="NEV37" s="85"/>
      <c r="NEW37" s="74"/>
      <c r="NEX37" s="74"/>
      <c r="NEY37" s="85"/>
      <c r="NEZ37" s="74"/>
      <c r="NFA37" s="74"/>
      <c r="NFB37" s="85"/>
      <c r="NFC37" s="74"/>
      <c r="NFD37" s="74"/>
      <c r="NFE37" s="85"/>
      <c r="NFF37" s="80"/>
      <c r="NFG37" s="80"/>
      <c r="NFH37" s="85"/>
      <c r="NFI37" s="77"/>
      <c r="NFJ37" s="74"/>
      <c r="NFK37" s="74"/>
      <c r="NFL37" s="85"/>
      <c r="NFM37" s="74"/>
      <c r="NFN37" s="74"/>
      <c r="NFO37" s="85"/>
      <c r="NFP37" s="74"/>
      <c r="NFQ37" s="74"/>
      <c r="NFR37" s="85"/>
      <c r="NFS37" s="74"/>
      <c r="NFT37" s="74"/>
      <c r="NFU37" s="85"/>
      <c r="NFV37" s="80"/>
      <c r="NFW37" s="80"/>
      <c r="NFX37" s="85"/>
      <c r="NFY37" s="77"/>
      <c r="NFZ37" s="74"/>
      <c r="NGA37" s="74"/>
      <c r="NGB37" s="85"/>
      <c r="NGC37" s="74"/>
      <c r="NGD37" s="74"/>
      <c r="NGE37" s="85"/>
      <c r="NGF37" s="74"/>
      <c r="NGG37" s="74"/>
      <c r="NGH37" s="85"/>
      <c r="NGI37" s="74"/>
      <c r="NGJ37" s="74"/>
      <c r="NGK37" s="85"/>
      <c r="NGL37" s="80"/>
      <c r="NGM37" s="80"/>
      <c r="NGN37" s="85"/>
      <c r="NGO37" s="77"/>
      <c r="NGP37" s="74"/>
      <c r="NGQ37" s="74"/>
      <c r="NGR37" s="85"/>
      <c r="NGS37" s="74"/>
      <c r="NGT37" s="74"/>
      <c r="NGU37" s="85"/>
      <c r="NGV37" s="74"/>
      <c r="NGW37" s="74"/>
      <c r="NGX37" s="85"/>
      <c r="NGY37" s="74"/>
      <c r="NGZ37" s="74"/>
      <c r="NHA37" s="85"/>
      <c r="NHB37" s="80"/>
      <c r="NHC37" s="80"/>
      <c r="NHD37" s="85"/>
      <c r="NHE37" s="77"/>
      <c r="NHF37" s="74"/>
      <c r="NHG37" s="74"/>
      <c r="NHH37" s="85"/>
      <c r="NHI37" s="74"/>
      <c r="NHJ37" s="74"/>
      <c r="NHK37" s="85"/>
      <c r="NHL37" s="74"/>
      <c r="NHM37" s="74"/>
      <c r="NHN37" s="85"/>
      <c r="NHO37" s="74"/>
      <c r="NHP37" s="74"/>
      <c r="NHQ37" s="85"/>
      <c r="NHR37" s="80"/>
      <c r="NHS37" s="80"/>
      <c r="NHT37" s="85"/>
      <c r="NHU37" s="77"/>
      <c r="NHV37" s="74"/>
      <c r="NHW37" s="74"/>
      <c r="NHX37" s="85"/>
      <c r="NHY37" s="74"/>
      <c r="NHZ37" s="74"/>
      <c r="NIA37" s="85"/>
      <c r="NIB37" s="74"/>
      <c r="NIC37" s="74"/>
      <c r="NID37" s="85"/>
      <c r="NIE37" s="74"/>
      <c r="NIF37" s="74"/>
      <c r="NIG37" s="85"/>
      <c r="NIH37" s="80"/>
      <c r="NII37" s="80"/>
      <c r="NIJ37" s="85"/>
      <c r="NIK37" s="77"/>
      <c r="NIL37" s="74"/>
      <c r="NIM37" s="74"/>
      <c r="NIN37" s="85"/>
      <c r="NIO37" s="74"/>
      <c r="NIP37" s="74"/>
      <c r="NIQ37" s="85"/>
      <c r="NIR37" s="74"/>
      <c r="NIS37" s="74"/>
      <c r="NIT37" s="85"/>
      <c r="NIU37" s="74"/>
      <c r="NIV37" s="74"/>
      <c r="NIW37" s="85"/>
      <c r="NIX37" s="80"/>
      <c r="NIY37" s="80"/>
      <c r="NIZ37" s="85"/>
      <c r="NJA37" s="77"/>
      <c r="NJB37" s="74"/>
      <c r="NJC37" s="74"/>
      <c r="NJD37" s="85"/>
      <c r="NJE37" s="74"/>
      <c r="NJF37" s="74"/>
      <c r="NJG37" s="85"/>
      <c r="NJH37" s="74"/>
      <c r="NJI37" s="74"/>
      <c r="NJJ37" s="85"/>
      <c r="NJK37" s="74"/>
      <c r="NJL37" s="74"/>
      <c r="NJM37" s="85"/>
      <c r="NJN37" s="80"/>
      <c r="NJO37" s="80"/>
      <c r="NJP37" s="85"/>
      <c r="NJQ37" s="77"/>
      <c r="NJR37" s="74"/>
      <c r="NJS37" s="74"/>
      <c r="NJT37" s="85"/>
      <c r="NJU37" s="74"/>
      <c r="NJV37" s="74"/>
      <c r="NJW37" s="85"/>
      <c r="NJX37" s="74"/>
      <c r="NJY37" s="74"/>
      <c r="NJZ37" s="85"/>
      <c r="NKA37" s="74"/>
      <c r="NKB37" s="74"/>
      <c r="NKC37" s="85"/>
      <c r="NKD37" s="80"/>
      <c r="NKE37" s="80"/>
      <c r="NKF37" s="85"/>
      <c r="NKG37" s="77"/>
      <c r="NKH37" s="74"/>
      <c r="NKI37" s="74"/>
      <c r="NKJ37" s="85"/>
      <c r="NKK37" s="74"/>
      <c r="NKL37" s="74"/>
      <c r="NKM37" s="85"/>
      <c r="NKN37" s="74"/>
      <c r="NKO37" s="74"/>
      <c r="NKP37" s="85"/>
      <c r="NKQ37" s="74"/>
      <c r="NKR37" s="74"/>
      <c r="NKS37" s="85"/>
      <c r="NKT37" s="80"/>
      <c r="NKU37" s="80"/>
      <c r="NKV37" s="85"/>
      <c r="NKW37" s="77"/>
      <c r="NKX37" s="74"/>
      <c r="NKY37" s="74"/>
      <c r="NKZ37" s="85"/>
      <c r="NLA37" s="74"/>
      <c r="NLB37" s="74"/>
      <c r="NLC37" s="85"/>
      <c r="NLD37" s="74"/>
      <c r="NLE37" s="74"/>
      <c r="NLF37" s="85"/>
      <c r="NLG37" s="74"/>
      <c r="NLH37" s="74"/>
      <c r="NLI37" s="85"/>
      <c r="NLJ37" s="80"/>
      <c r="NLK37" s="80"/>
      <c r="NLL37" s="85"/>
      <c r="NLM37" s="77"/>
      <c r="NLN37" s="74"/>
      <c r="NLO37" s="74"/>
      <c r="NLP37" s="85"/>
      <c r="NLQ37" s="74"/>
      <c r="NLR37" s="74"/>
      <c r="NLS37" s="85"/>
      <c r="NLT37" s="74"/>
      <c r="NLU37" s="74"/>
      <c r="NLV37" s="85"/>
      <c r="NLW37" s="74"/>
      <c r="NLX37" s="74"/>
      <c r="NLY37" s="85"/>
      <c r="NLZ37" s="80"/>
      <c r="NMA37" s="80"/>
      <c r="NMB37" s="85"/>
      <c r="NMC37" s="77"/>
      <c r="NMD37" s="74"/>
      <c r="NME37" s="74"/>
      <c r="NMF37" s="85"/>
      <c r="NMG37" s="74"/>
      <c r="NMH37" s="74"/>
      <c r="NMI37" s="85"/>
      <c r="NMJ37" s="74"/>
      <c r="NMK37" s="74"/>
      <c r="NML37" s="85"/>
      <c r="NMM37" s="74"/>
      <c r="NMN37" s="74"/>
      <c r="NMO37" s="85"/>
      <c r="NMP37" s="80"/>
      <c r="NMQ37" s="80"/>
      <c r="NMR37" s="85"/>
      <c r="NMS37" s="77"/>
      <c r="NMT37" s="74"/>
      <c r="NMU37" s="74"/>
      <c r="NMV37" s="85"/>
      <c r="NMW37" s="74"/>
      <c r="NMX37" s="74"/>
      <c r="NMY37" s="85"/>
      <c r="NMZ37" s="74"/>
      <c r="NNA37" s="74"/>
      <c r="NNB37" s="85"/>
      <c r="NNC37" s="74"/>
      <c r="NND37" s="74"/>
      <c r="NNE37" s="85"/>
      <c r="NNF37" s="80"/>
      <c r="NNG37" s="80"/>
      <c r="NNH37" s="85"/>
      <c r="NNI37" s="77"/>
      <c r="NNJ37" s="74"/>
      <c r="NNK37" s="74"/>
      <c r="NNL37" s="85"/>
      <c r="NNM37" s="74"/>
      <c r="NNN37" s="74"/>
      <c r="NNO37" s="85"/>
      <c r="NNP37" s="74"/>
      <c r="NNQ37" s="74"/>
      <c r="NNR37" s="85"/>
      <c r="NNS37" s="74"/>
      <c r="NNT37" s="74"/>
      <c r="NNU37" s="85"/>
      <c r="NNV37" s="80"/>
      <c r="NNW37" s="80"/>
      <c r="NNX37" s="85"/>
      <c r="NNY37" s="77"/>
      <c r="NNZ37" s="74"/>
      <c r="NOA37" s="74"/>
      <c r="NOB37" s="85"/>
      <c r="NOC37" s="74"/>
      <c r="NOD37" s="74"/>
      <c r="NOE37" s="85"/>
      <c r="NOF37" s="74"/>
      <c r="NOG37" s="74"/>
      <c r="NOH37" s="85"/>
      <c r="NOI37" s="74"/>
      <c r="NOJ37" s="74"/>
      <c r="NOK37" s="85"/>
      <c r="NOL37" s="80"/>
      <c r="NOM37" s="80"/>
      <c r="NON37" s="85"/>
      <c r="NOO37" s="77"/>
      <c r="NOP37" s="74"/>
      <c r="NOQ37" s="74"/>
      <c r="NOR37" s="85"/>
      <c r="NOS37" s="74"/>
      <c r="NOT37" s="74"/>
      <c r="NOU37" s="85"/>
      <c r="NOV37" s="74"/>
      <c r="NOW37" s="74"/>
      <c r="NOX37" s="85"/>
      <c r="NOY37" s="74"/>
      <c r="NOZ37" s="74"/>
      <c r="NPA37" s="85"/>
      <c r="NPB37" s="80"/>
      <c r="NPC37" s="80"/>
      <c r="NPD37" s="85"/>
      <c r="NPE37" s="77"/>
      <c r="NPF37" s="74"/>
      <c r="NPG37" s="74"/>
      <c r="NPH37" s="85"/>
      <c r="NPI37" s="74"/>
      <c r="NPJ37" s="74"/>
      <c r="NPK37" s="85"/>
      <c r="NPL37" s="74"/>
      <c r="NPM37" s="74"/>
      <c r="NPN37" s="85"/>
      <c r="NPO37" s="74"/>
      <c r="NPP37" s="74"/>
      <c r="NPQ37" s="85"/>
      <c r="NPR37" s="80"/>
      <c r="NPS37" s="80"/>
      <c r="NPT37" s="85"/>
      <c r="NPU37" s="77"/>
      <c r="NPV37" s="74"/>
      <c r="NPW37" s="74"/>
      <c r="NPX37" s="85"/>
      <c r="NPY37" s="74"/>
      <c r="NPZ37" s="74"/>
      <c r="NQA37" s="85"/>
      <c r="NQB37" s="74"/>
      <c r="NQC37" s="74"/>
      <c r="NQD37" s="85"/>
      <c r="NQE37" s="74"/>
      <c r="NQF37" s="74"/>
      <c r="NQG37" s="85"/>
      <c r="NQH37" s="80"/>
      <c r="NQI37" s="80"/>
      <c r="NQJ37" s="85"/>
      <c r="NQK37" s="77"/>
      <c r="NQL37" s="74"/>
      <c r="NQM37" s="74"/>
      <c r="NQN37" s="85"/>
      <c r="NQO37" s="74"/>
      <c r="NQP37" s="74"/>
      <c r="NQQ37" s="85"/>
      <c r="NQR37" s="74"/>
      <c r="NQS37" s="74"/>
      <c r="NQT37" s="85"/>
      <c r="NQU37" s="74"/>
      <c r="NQV37" s="74"/>
      <c r="NQW37" s="85"/>
      <c r="NQX37" s="80"/>
      <c r="NQY37" s="80"/>
      <c r="NQZ37" s="85"/>
      <c r="NRA37" s="77"/>
      <c r="NRB37" s="74"/>
      <c r="NRC37" s="74"/>
      <c r="NRD37" s="85"/>
      <c r="NRE37" s="74"/>
      <c r="NRF37" s="74"/>
      <c r="NRG37" s="85"/>
      <c r="NRH37" s="74"/>
      <c r="NRI37" s="74"/>
      <c r="NRJ37" s="85"/>
      <c r="NRK37" s="74"/>
      <c r="NRL37" s="74"/>
      <c r="NRM37" s="85"/>
      <c r="NRN37" s="80"/>
      <c r="NRO37" s="80"/>
      <c r="NRP37" s="85"/>
      <c r="NRQ37" s="77"/>
      <c r="NRR37" s="74"/>
      <c r="NRS37" s="74"/>
      <c r="NRT37" s="85"/>
      <c r="NRU37" s="74"/>
      <c r="NRV37" s="74"/>
      <c r="NRW37" s="85"/>
      <c r="NRX37" s="74"/>
      <c r="NRY37" s="74"/>
      <c r="NRZ37" s="85"/>
      <c r="NSA37" s="74"/>
      <c r="NSB37" s="74"/>
      <c r="NSC37" s="85"/>
      <c r="NSD37" s="80"/>
      <c r="NSE37" s="80"/>
      <c r="NSF37" s="85"/>
      <c r="NSG37" s="77"/>
      <c r="NSH37" s="74"/>
      <c r="NSI37" s="74"/>
      <c r="NSJ37" s="85"/>
      <c r="NSK37" s="74"/>
      <c r="NSL37" s="74"/>
      <c r="NSM37" s="85"/>
      <c r="NSN37" s="74"/>
      <c r="NSO37" s="74"/>
      <c r="NSP37" s="85"/>
      <c r="NSQ37" s="74"/>
      <c r="NSR37" s="74"/>
      <c r="NSS37" s="85"/>
      <c r="NST37" s="80"/>
      <c r="NSU37" s="80"/>
      <c r="NSV37" s="85"/>
      <c r="NSW37" s="77"/>
      <c r="NSX37" s="74"/>
      <c r="NSY37" s="74"/>
      <c r="NSZ37" s="85"/>
      <c r="NTA37" s="74"/>
      <c r="NTB37" s="74"/>
      <c r="NTC37" s="85"/>
      <c r="NTD37" s="74"/>
      <c r="NTE37" s="74"/>
      <c r="NTF37" s="85"/>
      <c r="NTG37" s="74"/>
      <c r="NTH37" s="74"/>
      <c r="NTI37" s="85"/>
      <c r="NTJ37" s="80"/>
      <c r="NTK37" s="80"/>
      <c r="NTL37" s="85"/>
      <c r="NTM37" s="77"/>
      <c r="NTN37" s="74"/>
      <c r="NTO37" s="74"/>
      <c r="NTP37" s="85"/>
      <c r="NTQ37" s="74"/>
      <c r="NTR37" s="74"/>
      <c r="NTS37" s="85"/>
      <c r="NTT37" s="74"/>
      <c r="NTU37" s="74"/>
      <c r="NTV37" s="85"/>
      <c r="NTW37" s="74"/>
      <c r="NTX37" s="74"/>
      <c r="NTY37" s="85"/>
      <c r="NTZ37" s="80"/>
      <c r="NUA37" s="80"/>
      <c r="NUB37" s="85"/>
      <c r="NUC37" s="77"/>
      <c r="NUD37" s="74"/>
      <c r="NUE37" s="74"/>
      <c r="NUF37" s="85"/>
      <c r="NUG37" s="74"/>
      <c r="NUH37" s="74"/>
      <c r="NUI37" s="85"/>
      <c r="NUJ37" s="74"/>
      <c r="NUK37" s="74"/>
      <c r="NUL37" s="85"/>
      <c r="NUM37" s="74"/>
      <c r="NUN37" s="74"/>
      <c r="NUO37" s="85"/>
      <c r="NUP37" s="80"/>
      <c r="NUQ37" s="80"/>
      <c r="NUR37" s="85"/>
      <c r="NUS37" s="77"/>
      <c r="NUT37" s="74"/>
      <c r="NUU37" s="74"/>
      <c r="NUV37" s="85"/>
      <c r="NUW37" s="74"/>
      <c r="NUX37" s="74"/>
      <c r="NUY37" s="85"/>
      <c r="NUZ37" s="74"/>
      <c r="NVA37" s="74"/>
      <c r="NVB37" s="85"/>
      <c r="NVC37" s="74"/>
      <c r="NVD37" s="74"/>
      <c r="NVE37" s="85"/>
      <c r="NVF37" s="80"/>
      <c r="NVG37" s="80"/>
      <c r="NVH37" s="85"/>
      <c r="NVI37" s="77"/>
      <c r="NVJ37" s="74"/>
      <c r="NVK37" s="74"/>
      <c r="NVL37" s="85"/>
      <c r="NVM37" s="74"/>
      <c r="NVN37" s="74"/>
      <c r="NVO37" s="85"/>
      <c r="NVP37" s="74"/>
      <c r="NVQ37" s="74"/>
      <c r="NVR37" s="85"/>
      <c r="NVS37" s="74"/>
      <c r="NVT37" s="74"/>
      <c r="NVU37" s="85"/>
      <c r="NVV37" s="80"/>
      <c r="NVW37" s="80"/>
      <c r="NVX37" s="85"/>
      <c r="NVY37" s="77"/>
      <c r="NVZ37" s="74"/>
      <c r="NWA37" s="74"/>
      <c r="NWB37" s="85"/>
      <c r="NWC37" s="74"/>
      <c r="NWD37" s="74"/>
      <c r="NWE37" s="85"/>
      <c r="NWF37" s="74"/>
      <c r="NWG37" s="74"/>
      <c r="NWH37" s="85"/>
      <c r="NWI37" s="74"/>
      <c r="NWJ37" s="74"/>
      <c r="NWK37" s="85"/>
      <c r="NWL37" s="80"/>
      <c r="NWM37" s="80"/>
      <c r="NWN37" s="85"/>
      <c r="NWO37" s="77"/>
      <c r="NWP37" s="74"/>
      <c r="NWQ37" s="74"/>
      <c r="NWR37" s="85"/>
      <c r="NWS37" s="74"/>
      <c r="NWT37" s="74"/>
      <c r="NWU37" s="85"/>
      <c r="NWV37" s="74"/>
      <c r="NWW37" s="74"/>
      <c r="NWX37" s="85"/>
      <c r="NWY37" s="74"/>
      <c r="NWZ37" s="74"/>
      <c r="NXA37" s="85"/>
      <c r="NXB37" s="80"/>
      <c r="NXC37" s="80"/>
      <c r="NXD37" s="85"/>
      <c r="NXE37" s="77"/>
      <c r="NXF37" s="74"/>
      <c r="NXG37" s="74"/>
      <c r="NXH37" s="85"/>
      <c r="NXI37" s="74"/>
      <c r="NXJ37" s="74"/>
      <c r="NXK37" s="85"/>
      <c r="NXL37" s="74"/>
      <c r="NXM37" s="74"/>
      <c r="NXN37" s="85"/>
      <c r="NXO37" s="74"/>
      <c r="NXP37" s="74"/>
      <c r="NXQ37" s="85"/>
      <c r="NXR37" s="80"/>
      <c r="NXS37" s="80"/>
      <c r="NXT37" s="85"/>
      <c r="NXU37" s="77"/>
      <c r="NXV37" s="74"/>
      <c r="NXW37" s="74"/>
      <c r="NXX37" s="85"/>
      <c r="NXY37" s="74"/>
      <c r="NXZ37" s="74"/>
      <c r="NYA37" s="85"/>
      <c r="NYB37" s="74"/>
      <c r="NYC37" s="74"/>
      <c r="NYD37" s="85"/>
      <c r="NYE37" s="74"/>
      <c r="NYF37" s="74"/>
      <c r="NYG37" s="85"/>
      <c r="NYH37" s="80"/>
      <c r="NYI37" s="80"/>
      <c r="NYJ37" s="85"/>
      <c r="NYK37" s="77"/>
      <c r="NYL37" s="74"/>
      <c r="NYM37" s="74"/>
      <c r="NYN37" s="85"/>
      <c r="NYO37" s="74"/>
      <c r="NYP37" s="74"/>
      <c r="NYQ37" s="85"/>
      <c r="NYR37" s="74"/>
      <c r="NYS37" s="74"/>
      <c r="NYT37" s="85"/>
      <c r="NYU37" s="74"/>
      <c r="NYV37" s="74"/>
      <c r="NYW37" s="85"/>
      <c r="NYX37" s="80"/>
      <c r="NYY37" s="80"/>
      <c r="NYZ37" s="85"/>
      <c r="NZA37" s="77"/>
      <c r="NZB37" s="74"/>
      <c r="NZC37" s="74"/>
      <c r="NZD37" s="85"/>
      <c r="NZE37" s="74"/>
      <c r="NZF37" s="74"/>
      <c r="NZG37" s="85"/>
      <c r="NZH37" s="74"/>
      <c r="NZI37" s="74"/>
      <c r="NZJ37" s="85"/>
      <c r="NZK37" s="74"/>
      <c r="NZL37" s="74"/>
      <c r="NZM37" s="85"/>
      <c r="NZN37" s="80"/>
      <c r="NZO37" s="80"/>
      <c r="NZP37" s="85"/>
      <c r="NZQ37" s="77"/>
      <c r="NZR37" s="74"/>
      <c r="NZS37" s="74"/>
      <c r="NZT37" s="85"/>
      <c r="NZU37" s="74"/>
      <c r="NZV37" s="74"/>
      <c r="NZW37" s="85"/>
      <c r="NZX37" s="74"/>
      <c r="NZY37" s="74"/>
      <c r="NZZ37" s="85"/>
      <c r="OAA37" s="74"/>
      <c r="OAB37" s="74"/>
      <c r="OAC37" s="85"/>
      <c r="OAD37" s="80"/>
      <c r="OAE37" s="80"/>
      <c r="OAF37" s="85"/>
      <c r="OAG37" s="77"/>
      <c r="OAH37" s="74"/>
      <c r="OAI37" s="74"/>
      <c r="OAJ37" s="85"/>
      <c r="OAK37" s="74"/>
      <c r="OAL37" s="74"/>
      <c r="OAM37" s="85"/>
      <c r="OAN37" s="74"/>
      <c r="OAO37" s="74"/>
      <c r="OAP37" s="85"/>
      <c r="OAQ37" s="74"/>
      <c r="OAR37" s="74"/>
      <c r="OAS37" s="85"/>
      <c r="OAT37" s="80"/>
      <c r="OAU37" s="80"/>
      <c r="OAV37" s="85"/>
      <c r="OAW37" s="77"/>
      <c r="OAX37" s="74"/>
      <c r="OAY37" s="74"/>
      <c r="OAZ37" s="85"/>
      <c r="OBA37" s="74"/>
      <c r="OBB37" s="74"/>
      <c r="OBC37" s="85"/>
      <c r="OBD37" s="74"/>
      <c r="OBE37" s="74"/>
      <c r="OBF37" s="85"/>
      <c r="OBG37" s="74"/>
      <c r="OBH37" s="74"/>
      <c r="OBI37" s="85"/>
      <c r="OBJ37" s="80"/>
      <c r="OBK37" s="80"/>
      <c r="OBL37" s="85"/>
      <c r="OBM37" s="77"/>
      <c r="OBN37" s="74"/>
      <c r="OBO37" s="74"/>
      <c r="OBP37" s="85"/>
      <c r="OBQ37" s="74"/>
      <c r="OBR37" s="74"/>
      <c r="OBS37" s="85"/>
      <c r="OBT37" s="74"/>
      <c r="OBU37" s="74"/>
      <c r="OBV37" s="85"/>
      <c r="OBW37" s="74"/>
      <c r="OBX37" s="74"/>
      <c r="OBY37" s="85"/>
      <c r="OBZ37" s="80"/>
      <c r="OCA37" s="80"/>
      <c r="OCB37" s="85"/>
      <c r="OCC37" s="77"/>
      <c r="OCD37" s="74"/>
      <c r="OCE37" s="74"/>
      <c r="OCF37" s="85"/>
      <c r="OCG37" s="74"/>
      <c r="OCH37" s="74"/>
      <c r="OCI37" s="85"/>
      <c r="OCJ37" s="74"/>
      <c r="OCK37" s="74"/>
      <c r="OCL37" s="85"/>
      <c r="OCM37" s="74"/>
      <c r="OCN37" s="74"/>
      <c r="OCO37" s="85"/>
      <c r="OCP37" s="80"/>
      <c r="OCQ37" s="80"/>
      <c r="OCR37" s="85"/>
      <c r="OCS37" s="77"/>
      <c r="OCT37" s="74"/>
      <c r="OCU37" s="74"/>
      <c r="OCV37" s="85"/>
      <c r="OCW37" s="74"/>
      <c r="OCX37" s="74"/>
      <c r="OCY37" s="85"/>
      <c r="OCZ37" s="74"/>
      <c r="ODA37" s="74"/>
      <c r="ODB37" s="85"/>
      <c r="ODC37" s="74"/>
      <c r="ODD37" s="74"/>
      <c r="ODE37" s="85"/>
      <c r="ODF37" s="80"/>
      <c r="ODG37" s="80"/>
      <c r="ODH37" s="85"/>
      <c r="ODI37" s="77"/>
      <c r="ODJ37" s="74"/>
      <c r="ODK37" s="74"/>
      <c r="ODL37" s="85"/>
      <c r="ODM37" s="74"/>
      <c r="ODN37" s="74"/>
      <c r="ODO37" s="85"/>
      <c r="ODP37" s="74"/>
      <c r="ODQ37" s="74"/>
      <c r="ODR37" s="85"/>
      <c r="ODS37" s="74"/>
      <c r="ODT37" s="74"/>
      <c r="ODU37" s="85"/>
      <c r="ODV37" s="80"/>
      <c r="ODW37" s="80"/>
      <c r="ODX37" s="85"/>
      <c r="ODY37" s="77"/>
      <c r="ODZ37" s="74"/>
      <c r="OEA37" s="74"/>
      <c r="OEB37" s="85"/>
      <c r="OEC37" s="74"/>
      <c r="OED37" s="74"/>
      <c r="OEE37" s="85"/>
      <c r="OEF37" s="74"/>
      <c r="OEG37" s="74"/>
      <c r="OEH37" s="85"/>
      <c r="OEI37" s="74"/>
      <c r="OEJ37" s="74"/>
      <c r="OEK37" s="85"/>
      <c r="OEL37" s="80"/>
      <c r="OEM37" s="80"/>
      <c r="OEN37" s="85"/>
      <c r="OEO37" s="77"/>
      <c r="OEP37" s="74"/>
      <c r="OEQ37" s="74"/>
      <c r="OER37" s="85"/>
      <c r="OES37" s="74"/>
      <c r="OET37" s="74"/>
      <c r="OEU37" s="85"/>
      <c r="OEV37" s="74"/>
      <c r="OEW37" s="74"/>
      <c r="OEX37" s="85"/>
      <c r="OEY37" s="74"/>
      <c r="OEZ37" s="74"/>
      <c r="OFA37" s="85"/>
      <c r="OFB37" s="80"/>
      <c r="OFC37" s="80"/>
      <c r="OFD37" s="85"/>
      <c r="OFE37" s="77"/>
      <c r="OFF37" s="74"/>
      <c r="OFG37" s="74"/>
      <c r="OFH37" s="85"/>
      <c r="OFI37" s="74"/>
      <c r="OFJ37" s="74"/>
      <c r="OFK37" s="85"/>
      <c r="OFL37" s="74"/>
      <c r="OFM37" s="74"/>
      <c r="OFN37" s="85"/>
      <c r="OFO37" s="74"/>
      <c r="OFP37" s="74"/>
      <c r="OFQ37" s="85"/>
      <c r="OFR37" s="80"/>
      <c r="OFS37" s="80"/>
      <c r="OFT37" s="85"/>
      <c r="OFU37" s="77"/>
      <c r="OFV37" s="74"/>
      <c r="OFW37" s="74"/>
      <c r="OFX37" s="85"/>
      <c r="OFY37" s="74"/>
      <c r="OFZ37" s="74"/>
      <c r="OGA37" s="85"/>
      <c r="OGB37" s="74"/>
      <c r="OGC37" s="74"/>
      <c r="OGD37" s="85"/>
      <c r="OGE37" s="74"/>
      <c r="OGF37" s="74"/>
      <c r="OGG37" s="85"/>
      <c r="OGH37" s="80"/>
      <c r="OGI37" s="80"/>
      <c r="OGJ37" s="85"/>
      <c r="OGK37" s="77"/>
      <c r="OGL37" s="74"/>
      <c r="OGM37" s="74"/>
      <c r="OGN37" s="85"/>
      <c r="OGO37" s="74"/>
      <c r="OGP37" s="74"/>
      <c r="OGQ37" s="85"/>
      <c r="OGR37" s="74"/>
      <c r="OGS37" s="74"/>
      <c r="OGT37" s="85"/>
      <c r="OGU37" s="74"/>
      <c r="OGV37" s="74"/>
      <c r="OGW37" s="85"/>
      <c r="OGX37" s="80"/>
      <c r="OGY37" s="80"/>
      <c r="OGZ37" s="85"/>
      <c r="OHA37" s="77"/>
      <c r="OHB37" s="74"/>
      <c r="OHC37" s="74"/>
      <c r="OHD37" s="85"/>
      <c r="OHE37" s="74"/>
      <c r="OHF37" s="74"/>
      <c r="OHG37" s="85"/>
      <c r="OHH37" s="74"/>
      <c r="OHI37" s="74"/>
      <c r="OHJ37" s="85"/>
      <c r="OHK37" s="74"/>
      <c r="OHL37" s="74"/>
      <c r="OHM37" s="85"/>
      <c r="OHN37" s="80"/>
      <c r="OHO37" s="80"/>
      <c r="OHP37" s="85"/>
      <c r="OHQ37" s="77"/>
      <c r="OHR37" s="74"/>
      <c r="OHS37" s="74"/>
      <c r="OHT37" s="85"/>
      <c r="OHU37" s="74"/>
      <c r="OHV37" s="74"/>
      <c r="OHW37" s="85"/>
      <c r="OHX37" s="74"/>
      <c r="OHY37" s="74"/>
      <c r="OHZ37" s="85"/>
      <c r="OIA37" s="74"/>
      <c r="OIB37" s="74"/>
      <c r="OIC37" s="85"/>
      <c r="OID37" s="80"/>
      <c r="OIE37" s="80"/>
      <c r="OIF37" s="85"/>
      <c r="OIG37" s="77"/>
      <c r="OIH37" s="74"/>
      <c r="OII37" s="74"/>
      <c r="OIJ37" s="85"/>
      <c r="OIK37" s="74"/>
      <c r="OIL37" s="74"/>
      <c r="OIM37" s="85"/>
      <c r="OIN37" s="74"/>
      <c r="OIO37" s="74"/>
      <c r="OIP37" s="85"/>
      <c r="OIQ37" s="74"/>
      <c r="OIR37" s="74"/>
      <c r="OIS37" s="85"/>
      <c r="OIT37" s="80"/>
      <c r="OIU37" s="80"/>
      <c r="OIV37" s="85"/>
      <c r="OIW37" s="77"/>
      <c r="OIX37" s="74"/>
      <c r="OIY37" s="74"/>
      <c r="OIZ37" s="85"/>
      <c r="OJA37" s="74"/>
      <c r="OJB37" s="74"/>
      <c r="OJC37" s="85"/>
      <c r="OJD37" s="74"/>
      <c r="OJE37" s="74"/>
      <c r="OJF37" s="85"/>
      <c r="OJG37" s="74"/>
      <c r="OJH37" s="74"/>
      <c r="OJI37" s="85"/>
      <c r="OJJ37" s="80"/>
      <c r="OJK37" s="80"/>
      <c r="OJL37" s="85"/>
      <c r="OJM37" s="77"/>
      <c r="OJN37" s="74"/>
      <c r="OJO37" s="74"/>
      <c r="OJP37" s="85"/>
      <c r="OJQ37" s="74"/>
      <c r="OJR37" s="74"/>
      <c r="OJS37" s="85"/>
      <c r="OJT37" s="74"/>
      <c r="OJU37" s="74"/>
      <c r="OJV37" s="85"/>
      <c r="OJW37" s="74"/>
      <c r="OJX37" s="74"/>
      <c r="OJY37" s="85"/>
      <c r="OJZ37" s="80"/>
      <c r="OKA37" s="80"/>
      <c r="OKB37" s="85"/>
      <c r="OKC37" s="77"/>
      <c r="OKD37" s="74"/>
      <c r="OKE37" s="74"/>
      <c r="OKF37" s="85"/>
      <c r="OKG37" s="74"/>
      <c r="OKH37" s="74"/>
      <c r="OKI37" s="85"/>
      <c r="OKJ37" s="74"/>
      <c r="OKK37" s="74"/>
      <c r="OKL37" s="85"/>
      <c r="OKM37" s="74"/>
      <c r="OKN37" s="74"/>
      <c r="OKO37" s="85"/>
      <c r="OKP37" s="80"/>
      <c r="OKQ37" s="80"/>
      <c r="OKR37" s="85"/>
      <c r="OKS37" s="77"/>
      <c r="OKT37" s="74"/>
      <c r="OKU37" s="74"/>
      <c r="OKV37" s="85"/>
      <c r="OKW37" s="74"/>
      <c r="OKX37" s="74"/>
      <c r="OKY37" s="85"/>
      <c r="OKZ37" s="74"/>
      <c r="OLA37" s="74"/>
      <c r="OLB37" s="85"/>
      <c r="OLC37" s="74"/>
      <c r="OLD37" s="74"/>
      <c r="OLE37" s="85"/>
      <c r="OLF37" s="80"/>
      <c r="OLG37" s="80"/>
      <c r="OLH37" s="85"/>
      <c r="OLI37" s="77"/>
      <c r="OLJ37" s="74"/>
      <c r="OLK37" s="74"/>
      <c r="OLL37" s="85"/>
      <c r="OLM37" s="74"/>
      <c r="OLN37" s="74"/>
      <c r="OLO37" s="85"/>
      <c r="OLP37" s="74"/>
      <c r="OLQ37" s="74"/>
      <c r="OLR37" s="85"/>
      <c r="OLS37" s="74"/>
      <c r="OLT37" s="74"/>
      <c r="OLU37" s="85"/>
      <c r="OLV37" s="80"/>
      <c r="OLW37" s="80"/>
      <c r="OLX37" s="85"/>
      <c r="OLY37" s="77"/>
      <c r="OLZ37" s="74"/>
      <c r="OMA37" s="74"/>
      <c r="OMB37" s="85"/>
      <c r="OMC37" s="74"/>
      <c r="OMD37" s="74"/>
      <c r="OME37" s="85"/>
      <c r="OMF37" s="74"/>
      <c r="OMG37" s="74"/>
      <c r="OMH37" s="85"/>
      <c r="OMI37" s="74"/>
      <c r="OMJ37" s="74"/>
      <c r="OMK37" s="85"/>
      <c r="OML37" s="80"/>
      <c r="OMM37" s="80"/>
      <c r="OMN37" s="85"/>
      <c r="OMO37" s="77"/>
      <c r="OMP37" s="74"/>
      <c r="OMQ37" s="74"/>
      <c r="OMR37" s="85"/>
      <c r="OMS37" s="74"/>
      <c r="OMT37" s="74"/>
      <c r="OMU37" s="85"/>
      <c r="OMV37" s="74"/>
      <c r="OMW37" s="74"/>
      <c r="OMX37" s="85"/>
      <c r="OMY37" s="74"/>
      <c r="OMZ37" s="74"/>
      <c r="ONA37" s="85"/>
      <c r="ONB37" s="80"/>
      <c r="ONC37" s="80"/>
      <c r="OND37" s="85"/>
      <c r="ONE37" s="77"/>
      <c r="ONF37" s="74"/>
      <c r="ONG37" s="74"/>
      <c r="ONH37" s="85"/>
      <c r="ONI37" s="74"/>
      <c r="ONJ37" s="74"/>
      <c r="ONK37" s="85"/>
      <c r="ONL37" s="74"/>
      <c r="ONM37" s="74"/>
      <c r="ONN37" s="85"/>
      <c r="ONO37" s="74"/>
      <c r="ONP37" s="74"/>
      <c r="ONQ37" s="85"/>
      <c r="ONR37" s="80"/>
      <c r="ONS37" s="80"/>
      <c r="ONT37" s="85"/>
      <c r="ONU37" s="77"/>
      <c r="ONV37" s="74"/>
      <c r="ONW37" s="74"/>
      <c r="ONX37" s="85"/>
      <c r="ONY37" s="74"/>
      <c r="ONZ37" s="74"/>
      <c r="OOA37" s="85"/>
      <c r="OOB37" s="74"/>
      <c r="OOC37" s="74"/>
      <c r="OOD37" s="85"/>
      <c r="OOE37" s="74"/>
      <c r="OOF37" s="74"/>
      <c r="OOG37" s="85"/>
      <c r="OOH37" s="80"/>
      <c r="OOI37" s="80"/>
      <c r="OOJ37" s="85"/>
      <c r="OOK37" s="77"/>
      <c r="OOL37" s="74"/>
      <c r="OOM37" s="74"/>
      <c r="OON37" s="85"/>
      <c r="OOO37" s="74"/>
      <c r="OOP37" s="74"/>
      <c r="OOQ37" s="85"/>
      <c r="OOR37" s="74"/>
      <c r="OOS37" s="74"/>
      <c r="OOT37" s="85"/>
      <c r="OOU37" s="74"/>
      <c r="OOV37" s="74"/>
      <c r="OOW37" s="85"/>
      <c r="OOX37" s="80"/>
      <c r="OOY37" s="80"/>
      <c r="OOZ37" s="85"/>
      <c r="OPA37" s="77"/>
      <c r="OPB37" s="74"/>
      <c r="OPC37" s="74"/>
      <c r="OPD37" s="85"/>
      <c r="OPE37" s="74"/>
      <c r="OPF37" s="74"/>
      <c r="OPG37" s="85"/>
      <c r="OPH37" s="74"/>
      <c r="OPI37" s="74"/>
      <c r="OPJ37" s="85"/>
      <c r="OPK37" s="74"/>
      <c r="OPL37" s="74"/>
      <c r="OPM37" s="85"/>
      <c r="OPN37" s="80"/>
      <c r="OPO37" s="80"/>
      <c r="OPP37" s="85"/>
      <c r="OPQ37" s="77"/>
      <c r="OPR37" s="74"/>
      <c r="OPS37" s="74"/>
      <c r="OPT37" s="85"/>
      <c r="OPU37" s="74"/>
      <c r="OPV37" s="74"/>
      <c r="OPW37" s="85"/>
      <c r="OPX37" s="74"/>
      <c r="OPY37" s="74"/>
      <c r="OPZ37" s="85"/>
      <c r="OQA37" s="74"/>
      <c r="OQB37" s="74"/>
      <c r="OQC37" s="85"/>
      <c r="OQD37" s="80"/>
      <c r="OQE37" s="80"/>
      <c r="OQF37" s="85"/>
      <c r="OQG37" s="77"/>
      <c r="OQH37" s="74"/>
      <c r="OQI37" s="74"/>
      <c r="OQJ37" s="85"/>
      <c r="OQK37" s="74"/>
      <c r="OQL37" s="74"/>
      <c r="OQM37" s="85"/>
      <c r="OQN37" s="74"/>
      <c r="OQO37" s="74"/>
      <c r="OQP37" s="85"/>
      <c r="OQQ37" s="74"/>
      <c r="OQR37" s="74"/>
      <c r="OQS37" s="85"/>
      <c r="OQT37" s="80"/>
      <c r="OQU37" s="80"/>
      <c r="OQV37" s="85"/>
      <c r="OQW37" s="77"/>
      <c r="OQX37" s="74"/>
      <c r="OQY37" s="74"/>
      <c r="OQZ37" s="85"/>
      <c r="ORA37" s="74"/>
      <c r="ORB37" s="74"/>
      <c r="ORC37" s="85"/>
      <c r="ORD37" s="74"/>
      <c r="ORE37" s="74"/>
      <c r="ORF37" s="85"/>
      <c r="ORG37" s="74"/>
      <c r="ORH37" s="74"/>
      <c r="ORI37" s="85"/>
      <c r="ORJ37" s="80"/>
      <c r="ORK37" s="80"/>
      <c r="ORL37" s="85"/>
      <c r="ORM37" s="77"/>
      <c r="ORN37" s="74"/>
      <c r="ORO37" s="74"/>
      <c r="ORP37" s="85"/>
      <c r="ORQ37" s="74"/>
      <c r="ORR37" s="74"/>
      <c r="ORS37" s="85"/>
      <c r="ORT37" s="74"/>
      <c r="ORU37" s="74"/>
      <c r="ORV37" s="85"/>
      <c r="ORW37" s="74"/>
      <c r="ORX37" s="74"/>
      <c r="ORY37" s="85"/>
      <c r="ORZ37" s="80"/>
      <c r="OSA37" s="80"/>
      <c r="OSB37" s="85"/>
      <c r="OSC37" s="77"/>
      <c r="OSD37" s="74"/>
      <c r="OSE37" s="74"/>
      <c r="OSF37" s="85"/>
      <c r="OSG37" s="74"/>
      <c r="OSH37" s="74"/>
      <c r="OSI37" s="85"/>
      <c r="OSJ37" s="74"/>
      <c r="OSK37" s="74"/>
      <c r="OSL37" s="85"/>
      <c r="OSM37" s="74"/>
      <c r="OSN37" s="74"/>
      <c r="OSO37" s="85"/>
      <c r="OSP37" s="80"/>
      <c r="OSQ37" s="80"/>
      <c r="OSR37" s="85"/>
      <c r="OSS37" s="77"/>
      <c r="OST37" s="74"/>
      <c r="OSU37" s="74"/>
      <c r="OSV37" s="85"/>
      <c r="OSW37" s="74"/>
      <c r="OSX37" s="74"/>
      <c r="OSY37" s="85"/>
      <c r="OSZ37" s="74"/>
      <c r="OTA37" s="74"/>
      <c r="OTB37" s="85"/>
      <c r="OTC37" s="74"/>
      <c r="OTD37" s="74"/>
      <c r="OTE37" s="85"/>
      <c r="OTF37" s="80"/>
      <c r="OTG37" s="80"/>
      <c r="OTH37" s="85"/>
      <c r="OTI37" s="77"/>
      <c r="OTJ37" s="74"/>
      <c r="OTK37" s="74"/>
      <c r="OTL37" s="85"/>
      <c r="OTM37" s="74"/>
      <c r="OTN37" s="74"/>
      <c r="OTO37" s="85"/>
      <c r="OTP37" s="74"/>
      <c r="OTQ37" s="74"/>
      <c r="OTR37" s="85"/>
      <c r="OTS37" s="74"/>
      <c r="OTT37" s="74"/>
      <c r="OTU37" s="85"/>
      <c r="OTV37" s="80"/>
      <c r="OTW37" s="80"/>
      <c r="OTX37" s="85"/>
      <c r="OTY37" s="77"/>
      <c r="OTZ37" s="74"/>
      <c r="OUA37" s="74"/>
      <c r="OUB37" s="85"/>
      <c r="OUC37" s="74"/>
      <c r="OUD37" s="74"/>
      <c r="OUE37" s="85"/>
      <c r="OUF37" s="74"/>
      <c r="OUG37" s="74"/>
      <c r="OUH37" s="85"/>
      <c r="OUI37" s="74"/>
      <c r="OUJ37" s="74"/>
      <c r="OUK37" s="85"/>
      <c r="OUL37" s="80"/>
      <c r="OUM37" s="80"/>
      <c r="OUN37" s="85"/>
      <c r="OUO37" s="77"/>
      <c r="OUP37" s="74"/>
      <c r="OUQ37" s="74"/>
      <c r="OUR37" s="85"/>
      <c r="OUS37" s="74"/>
      <c r="OUT37" s="74"/>
      <c r="OUU37" s="85"/>
      <c r="OUV37" s="74"/>
      <c r="OUW37" s="74"/>
      <c r="OUX37" s="85"/>
      <c r="OUY37" s="74"/>
      <c r="OUZ37" s="74"/>
      <c r="OVA37" s="85"/>
      <c r="OVB37" s="80"/>
      <c r="OVC37" s="80"/>
      <c r="OVD37" s="85"/>
      <c r="OVE37" s="77"/>
      <c r="OVF37" s="74"/>
      <c r="OVG37" s="74"/>
      <c r="OVH37" s="85"/>
      <c r="OVI37" s="74"/>
      <c r="OVJ37" s="74"/>
      <c r="OVK37" s="85"/>
      <c r="OVL37" s="74"/>
      <c r="OVM37" s="74"/>
      <c r="OVN37" s="85"/>
      <c r="OVO37" s="74"/>
      <c r="OVP37" s="74"/>
      <c r="OVQ37" s="85"/>
      <c r="OVR37" s="80"/>
      <c r="OVS37" s="80"/>
      <c r="OVT37" s="85"/>
      <c r="OVU37" s="77"/>
      <c r="OVV37" s="74"/>
      <c r="OVW37" s="74"/>
      <c r="OVX37" s="85"/>
      <c r="OVY37" s="74"/>
      <c r="OVZ37" s="74"/>
      <c r="OWA37" s="85"/>
      <c r="OWB37" s="74"/>
      <c r="OWC37" s="74"/>
      <c r="OWD37" s="85"/>
      <c r="OWE37" s="74"/>
      <c r="OWF37" s="74"/>
      <c r="OWG37" s="85"/>
      <c r="OWH37" s="80"/>
      <c r="OWI37" s="80"/>
      <c r="OWJ37" s="85"/>
      <c r="OWK37" s="77"/>
      <c r="OWL37" s="74"/>
      <c r="OWM37" s="74"/>
      <c r="OWN37" s="85"/>
      <c r="OWO37" s="74"/>
      <c r="OWP37" s="74"/>
      <c r="OWQ37" s="85"/>
      <c r="OWR37" s="74"/>
      <c r="OWS37" s="74"/>
      <c r="OWT37" s="85"/>
      <c r="OWU37" s="74"/>
      <c r="OWV37" s="74"/>
      <c r="OWW37" s="85"/>
      <c r="OWX37" s="80"/>
      <c r="OWY37" s="80"/>
      <c r="OWZ37" s="85"/>
      <c r="OXA37" s="77"/>
      <c r="OXB37" s="74"/>
      <c r="OXC37" s="74"/>
      <c r="OXD37" s="85"/>
      <c r="OXE37" s="74"/>
      <c r="OXF37" s="74"/>
      <c r="OXG37" s="85"/>
      <c r="OXH37" s="74"/>
      <c r="OXI37" s="74"/>
      <c r="OXJ37" s="85"/>
      <c r="OXK37" s="74"/>
      <c r="OXL37" s="74"/>
      <c r="OXM37" s="85"/>
      <c r="OXN37" s="80"/>
      <c r="OXO37" s="80"/>
      <c r="OXP37" s="85"/>
      <c r="OXQ37" s="77"/>
      <c r="OXR37" s="74"/>
      <c r="OXS37" s="74"/>
      <c r="OXT37" s="85"/>
      <c r="OXU37" s="74"/>
      <c r="OXV37" s="74"/>
      <c r="OXW37" s="85"/>
      <c r="OXX37" s="74"/>
      <c r="OXY37" s="74"/>
      <c r="OXZ37" s="85"/>
      <c r="OYA37" s="74"/>
      <c r="OYB37" s="74"/>
      <c r="OYC37" s="85"/>
      <c r="OYD37" s="80"/>
      <c r="OYE37" s="80"/>
      <c r="OYF37" s="85"/>
      <c r="OYG37" s="77"/>
      <c r="OYH37" s="74"/>
      <c r="OYI37" s="74"/>
      <c r="OYJ37" s="85"/>
      <c r="OYK37" s="74"/>
      <c r="OYL37" s="74"/>
      <c r="OYM37" s="85"/>
      <c r="OYN37" s="74"/>
      <c r="OYO37" s="74"/>
      <c r="OYP37" s="85"/>
      <c r="OYQ37" s="74"/>
      <c r="OYR37" s="74"/>
      <c r="OYS37" s="85"/>
      <c r="OYT37" s="80"/>
      <c r="OYU37" s="80"/>
      <c r="OYV37" s="85"/>
      <c r="OYW37" s="77"/>
      <c r="OYX37" s="74"/>
      <c r="OYY37" s="74"/>
      <c r="OYZ37" s="85"/>
      <c r="OZA37" s="74"/>
      <c r="OZB37" s="74"/>
      <c r="OZC37" s="85"/>
      <c r="OZD37" s="74"/>
      <c r="OZE37" s="74"/>
      <c r="OZF37" s="85"/>
      <c r="OZG37" s="74"/>
      <c r="OZH37" s="74"/>
      <c r="OZI37" s="85"/>
      <c r="OZJ37" s="80"/>
      <c r="OZK37" s="80"/>
      <c r="OZL37" s="85"/>
      <c r="OZM37" s="77"/>
      <c r="OZN37" s="74"/>
      <c r="OZO37" s="74"/>
      <c r="OZP37" s="85"/>
      <c r="OZQ37" s="74"/>
      <c r="OZR37" s="74"/>
      <c r="OZS37" s="85"/>
      <c r="OZT37" s="74"/>
      <c r="OZU37" s="74"/>
      <c r="OZV37" s="85"/>
      <c r="OZW37" s="74"/>
      <c r="OZX37" s="74"/>
      <c r="OZY37" s="85"/>
      <c r="OZZ37" s="80"/>
      <c r="PAA37" s="80"/>
      <c r="PAB37" s="85"/>
      <c r="PAC37" s="77"/>
      <c r="PAD37" s="74"/>
      <c r="PAE37" s="74"/>
      <c r="PAF37" s="85"/>
      <c r="PAG37" s="74"/>
      <c r="PAH37" s="74"/>
      <c r="PAI37" s="85"/>
      <c r="PAJ37" s="74"/>
      <c r="PAK37" s="74"/>
      <c r="PAL37" s="85"/>
      <c r="PAM37" s="74"/>
      <c r="PAN37" s="74"/>
      <c r="PAO37" s="85"/>
      <c r="PAP37" s="80"/>
      <c r="PAQ37" s="80"/>
      <c r="PAR37" s="85"/>
      <c r="PAS37" s="77"/>
      <c r="PAT37" s="74"/>
      <c r="PAU37" s="74"/>
      <c r="PAV37" s="85"/>
      <c r="PAW37" s="74"/>
      <c r="PAX37" s="74"/>
      <c r="PAY37" s="85"/>
      <c r="PAZ37" s="74"/>
      <c r="PBA37" s="74"/>
      <c r="PBB37" s="85"/>
      <c r="PBC37" s="74"/>
      <c r="PBD37" s="74"/>
      <c r="PBE37" s="85"/>
      <c r="PBF37" s="80"/>
      <c r="PBG37" s="80"/>
      <c r="PBH37" s="85"/>
      <c r="PBI37" s="77"/>
      <c r="PBJ37" s="74"/>
      <c r="PBK37" s="74"/>
      <c r="PBL37" s="85"/>
      <c r="PBM37" s="74"/>
      <c r="PBN37" s="74"/>
      <c r="PBO37" s="85"/>
      <c r="PBP37" s="74"/>
      <c r="PBQ37" s="74"/>
      <c r="PBR37" s="85"/>
      <c r="PBS37" s="74"/>
      <c r="PBT37" s="74"/>
      <c r="PBU37" s="85"/>
      <c r="PBV37" s="80"/>
      <c r="PBW37" s="80"/>
      <c r="PBX37" s="85"/>
      <c r="PBY37" s="77"/>
      <c r="PBZ37" s="74"/>
      <c r="PCA37" s="74"/>
      <c r="PCB37" s="85"/>
      <c r="PCC37" s="74"/>
      <c r="PCD37" s="74"/>
      <c r="PCE37" s="85"/>
      <c r="PCF37" s="74"/>
      <c r="PCG37" s="74"/>
      <c r="PCH37" s="85"/>
      <c r="PCI37" s="74"/>
      <c r="PCJ37" s="74"/>
      <c r="PCK37" s="85"/>
      <c r="PCL37" s="80"/>
      <c r="PCM37" s="80"/>
      <c r="PCN37" s="85"/>
      <c r="PCO37" s="77"/>
      <c r="PCP37" s="74"/>
      <c r="PCQ37" s="74"/>
      <c r="PCR37" s="85"/>
      <c r="PCS37" s="74"/>
      <c r="PCT37" s="74"/>
      <c r="PCU37" s="85"/>
      <c r="PCV37" s="74"/>
      <c r="PCW37" s="74"/>
      <c r="PCX37" s="85"/>
      <c r="PCY37" s="74"/>
      <c r="PCZ37" s="74"/>
      <c r="PDA37" s="85"/>
      <c r="PDB37" s="80"/>
      <c r="PDC37" s="80"/>
      <c r="PDD37" s="85"/>
      <c r="PDE37" s="77"/>
      <c r="PDF37" s="74"/>
      <c r="PDG37" s="74"/>
      <c r="PDH37" s="85"/>
      <c r="PDI37" s="74"/>
      <c r="PDJ37" s="74"/>
      <c r="PDK37" s="85"/>
      <c r="PDL37" s="74"/>
      <c r="PDM37" s="74"/>
      <c r="PDN37" s="85"/>
      <c r="PDO37" s="74"/>
      <c r="PDP37" s="74"/>
      <c r="PDQ37" s="85"/>
      <c r="PDR37" s="80"/>
      <c r="PDS37" s="80"/>
      <c r="PDT37" s="85"/>
      <c r="PDU37" s="77"/>
      <c r="PDV37" s="74"/>
      <c r="PDW37" s="74"/>
      <c r="PDX37" s="85"/>
      <c r="PDY37" s="74"/>
      <c r="PDZ37" s="74"/>
      <c r="PEA37" s="85"/>
      <c r="PEB37" s="74"/>
      <c r="PEC37" s="74"/>
      <c r="PED37" s="85"/>
      <c r="PEE37" s="74"/>
      <c r="PEF37" s="74"/>
      <c r="PEG37" s="85"/>
      <c r="PEH37" s="80"/>
      <c r="PEI37" s="80"/>
      <c r="PEJ37" s="85"/>
      <c r="PEK37" s="77"/>
      <c r="PEL37" s="74"/>
      <c r="PEM37" s="74"/>
      <c r="PEN37" s="85"/>
      <c r="PEO37" s="74"/>
      <c r="PEP37" s="74"/>
      <c r="PEQ37" s="85"/>
      <c r="PER37" s="74"/>
      <c r="PES37" s="74"/>
      <c r="PET37" s="85"/>
      <c r="PEU37" s="74"/>
      <c r="PEV37" s="74"/>
      <c r="PEW37" s="85"/>
      <c r="PEX37" s="80"/>
      <c r="PEY37" s="80"/>
      <c r="PEZ37" s="85"/>
      <c r="PFA37" s="77"/>
      <c r="PFB37" s="74"/>
      <c r="PFC37" s="74"/>
      <c r="PFD37" s="85"/>
      <c r="PFE37" s="74"/>
      <c r="PFF37" s="74"/>
      <c r="PFG37" s="85"/>
      <c r="PFH37" s="74"/>
      <c r="PFI37" s="74"/>
      <c r="PFJ37" s="85"/>
      <c r="PFK37" s="74"/>
      <c r="PFL37" s="74"/>
      <c r="PFM37" s="85"/>
      <c r="PFN37" s="80"/>
      <c r="PFO37" s="80"/>
      <c r="PFP37" s="85"/>
      <c r="PFQ37" s="77"/>
      <c r="PFR37" s="74"/>
      <c r="PFS37" s="74"/>
      <c r="PFT37" s="85"/>
      <c r="PFU37" s="74"/>
      <c r="PFV37" s="74"/>
      <c r="PFW37" s="85"/>
      <c r="PFX37" s="74"/>
      <c r="PFY37" s="74"/>
      <c r="PFZ37" s="85"/>
      <c r="PGA37" s="74"/>
      <c r="PGB37" s="74"/>
      <c r="PGC37" s="85"/>
      <c r="PGD37" s="80"/>
      <c r="PGE37" s="80"/>
      <c r="PGF37" s="85"/>
      <c r="PGG37" s="77"/>
      <c r="PGH37" s="74"/>
      <c r="PGI37" s="74"/>
      <c r="PGJ37" s="85"/>
      <c r="PGK37" s="74"/>
      <c r="PGL37" s="74"/>
      <c r="PGM37" s="85"/>
      <c r="PGN37" s="74"/>
      <c r="PGO37" s="74"/>
      <c r="PGP37" s="85"/>
      <c r="PGQ37" s="74"/>
      <c r="PGR37" s="74"/>
      <c r="PGS37" s="85"/>
      <c r="PGT37" s="80"/>
      <c r="PGU37" s="80"/>
      <c r="PGV37" s="85"/>
      <c r="PGW37" s="77"/>
      <c r="PGX37" s="74"/>
      <c r="PGY37" s="74"/>
      <c r="PGZ37" s="85"/>
      <c r="PHA37" s="74"/>
      <c r="PHB37" s="74"/>
      <c r="PHC37" s="85"/>
      <c r="PHD37" s="74"/>
      <c r="PHE37" s="74"/>
      <c r="PHF37" s="85"/>
      <c r="PHG37" s="74"/>
      <c r="PHH37" s="74"/>
      <c r="PHI37" s="85"/>
      <c r="PHJ37" s="80"/>
      <c r="PHK37" s="80"/>
      <c r="PHL37" s="85"/>
      <c r="PHM37" s="77"/>
      <c r="PHN37" s="74"/>
      <c r="PHO37" s="74"/>
      <c r="PHP37" s="85"/>
      <c r="PHQ37" s="74"/>
      <c r="PHR37" s="74"/>
      <c r="PHS37" s="85"/>
      <c r="PHT37" s="74"/>
      <c r="PHU37" s="74"/>
      <c r="PHV37" s="85"/>
      <c r="PHW37" s="74"/>
      <c r="PHX37" s="74"/>
      <c r="PHY37" s="85"/>
      <c r="PHZ37" s="80"/>
      <c r="PIA37" s="80"/>
      <c r="PIB37" s="85"/>
      <c r="PIC37" s="77"/>
      <c r="PID37" s="74"/>
      <c r="PIE37" s="74"/>
      <c r="PIF37" s="85"/>
      <c r="PIG37" s="74"/>
      <c r="PIH37" s="74"/>
      <c r="PII37" s="85"/>
      <c r="PIJ37" s="74"/>
      <c r="PIK37" s="74"/>
      <c r="PIL37" s="85"/>
      <c r="PIM37" s="74"/>
      <c r="PIN37" s="74"/>
      <c r="PIO37" s="85"/>
      <c r="PIP37" s="80"/>
      <c r="PIQ37" s="80"/>
      <c r="PIR37" s="85"/>
      <c r="PIS37" s="77"/>
      <c r="PIT37" s="74"/>
      <c r="PIU37" s="74"/>
      <c r="PIV37" s="85"/>
      <c r="PIW37" s="74"/>
      <c r="PIX37" s="74"/>
      <c r="PIY37" s="85"/>
      <c r="PIZ37" s="74"/>
      <c r="PJA37" s="74"/>
      <c r="PJB37" s="85"/>
      <c r="PJC37" s="74"/>
      <c r="PJD37" s="74"/>
      <c r="PJE37" s="85"/>
      <c r="PJF37" s="80"/>
      <c r="PJG37" s="80"/>
      <c r="PJH37" s="85"/>
      <c r="PJI37" s="77"/>
      <c r="PJJ37" s="74"/>
      <c r="PJK37" s="74"/>
      <c r="PJL37" s="85"/>
      <c r="PJM37" s="74"/>
      <c r="PJN37" s="74"/>
      <c r="PJO37" s="85"/>
      <c r="PJP37" s="74"/>
      <c r="PJQ37" s="74"/>
      <c r="PJR37" s="85"/>
      <c r="PJS37" s="74"/>
      <c r="PJT37" s="74"/>
      <c r="PJU37" s="85"/>
      <c r="PJV37" s="80"/>
      <c r="PJW37" s="80"/>
      <c r="PJX37" s="85"/>
      <c r="PJY37" s="77"/>
      <c r="PJZ37" s="74"/>
      <c r="PKA37" s="74"/>
      <c r="PKB37" s="85"/>
      <c r="PKC37" s="74"/>
      <c r="PKD37" s="74"/>
      <c r="PKE37" s="85"/>
      <c r="PKF37" s="74"/>
      <c r="PKG37" s="74"/>
      <c r="PKH37" s="85"/>
      <c r="PKI37" s="74"/>
      <c r="PKJ37" s="74"/>
      <c r="PKK37" s="85"/>
      <c r="PKL37" s="80"/>
      <c r="PKM37" s="80"/>
      <c r="PKN37" s="85"/>
      <c r="PKO37" s="77"/>
      <c r="PKP37" s="74"/>
      <c r="PKQ37" s="74"/>
      <c r="PKR37" s="85"/>
      <c r="PKS37" s="74"/>
      <c r="PKT37" s="74"/>
      <c r="PKU37" s="85"/>
      <c r="PKV37" s="74"/>
      <c r="PKW37" s="74"/>
      <c r="PKX37" s="85"/>
      <c r="PKY37" s="74"/>
      <c r="PKZ37" s="74"/>
      <c r="PLA37" s="85"/>
      <c r="PLB37" s="80"/>
      <c r="PLC37" s="80"/>
      <c r="PLD37" s="85"/>
      <c r="PLE37" s="77"/>
      <c r="PLF37" s="74"/>
      <c r="PLG37" s="74"/>
      <c r="PLH37" s="85"/>
      <c r="PLI37" s="74"/>
      <c r="PLJ37" s="74"/>
      <c r="PLK37" s="85"/>
      <c r="PLL37" s="74"/>
      <c r="PLM37" s="74"/>
      <c r="PLN37" s="85"/>
      <c r="PLO37" s="74"/>
      <c r="PLP37" s="74"/>
      <c r="PLQ37" s="85"/>
      <c r="PLR37" s="80"/>
      <c r="PLS37" s="80"/>
      <c r="PLT37" s="85"/>
      <c r="PLU37" s="77"/>
      <c r="PLV37" s="74"/>
      <c r="PLW37" s="74"/>
      <c r="PLX37" s="85"/>
      <c r="PLY37" s="74"/>
      <c r="PLZ37" s="74"/>
      <c r="PMA37" s="85"/>
      <c r="PMB37" s="74"/>
      <c r="PMC37" s="74"/>
      <c r="PMD37" s="85"/>
      <c r="PME37" s="74"/>
      <c r="PMF37" s="74"/>
      <c r="PMG37" s="85"/>
      <c r="PMH37" s="80"/>
      <c r="PMI37" s="80"/>
      <c r="PMJ37" s="85"/>
      <c r="PMK37" s="77"/>
      <c r="PML37" s="74"/>
      <c r="PMM37" s="74"/>
      <c r="PMN37" s="85"/>
      <c r="PMO37" s="74"/>
      <c r="PMP37" s="74"/>
      <c r="PMQ37" s="85"/>
      <c r="PMR37" s="74"/>
      <c r="PMS37" s="74"/>
      <c r="PMT37" s="85"/>
      <c r="PMU37" s="74"/>
      <c r="PMV37" s="74"/>
      <c r="PMW37" s="85"/>
      <c r="PMX37" s="80"/>
      <c r="PMY37" s="80"/>
      <c r="PMZ37" s="85"/>
      <c r="PNA37" s="77"/>
      <c r="PNB37" s="74"/>
      <c r="PNC37" s="74"/>
      <c r="PND37" s="85"/>
      <c r="PNE37" s="74"/>
      <c r="PNF37" s="74"/>
      <c r="PNG37" s="85"/>
      <c r="PNH37" s="74"/>
      <c r="PNI37" s="74"/>
      <c r="PNJ37" s="85"/>
      <c r="PNK37" s="74"/>
      <c r="PNL37" s="74"/>
      <c r="PNM37" s="85"/>
      <c r="PNN37" s="80"/>
      <c r="PNO37" s="80"/>
      <c r="PNP37" s="85"/>
      <c r="PNQ37" s="77"/>
      <c r="PNR37" s="74"/>
      <c r="PNS37" s="74"/>
      <c r="PNT37" s="85"/>
      <c r="PNU37" s="74"/>
      <c r="PNV37" s="74"/>
      <c r="PNW37" s="85"/>
      <c r="PNX37" s="74"/>
      <c r="PNY37" s="74"/>
      <c r="PNZ37" s="85"/>
      <c r="POA37" s="74"/>
      <c r="POB37" s="74"/>
      <c r="POC37" s="85"/>
      <c r="POD37" s="80"/>
      <c r="POE37" s="80"/>
      <c r="POF37" s="85"/>
      <c r="POG37" s="77"/>
      <c r="POH37" s="74"/>
      <c r="POI37" s="74"/>
      <c r="POJ37" s="85"/>
      <c r="POK37" s="74"/>
      <c r="POL37" s="74"/>
      <c r="POM37" s="85"/>
      <c r="PON37" s="74"/>
      <c r="POO37" s="74"/>
      <c r="POP37" s="85"/>
      <c r="POQ37" s="74"/>
      <c r="POR37" s="74"/>
      <c r="POS37" s="85"/>
      <c r="POT37" s="80"/>
      <c r="POU37" s="80"/>
      <c r="POV37" s="85"/>
      <c r="POW37" s="77"/>
      <c r="POX37" s="74"/>
      <c r="POY37" s="74"/>
      <c r="POZ37" s="85"/>
      <c r="PPA37" s="74"/>
      <c r="PPB37" s="74"/>
      <c r="PPC37" s="85"/>
      <c r="PPD37" s="74"/>
      <c r="PPE37" s="74"/>
      <c r="PPF37" s="85"/>
      <c r="PPG37" s="74"/>
      <c r="PPH37" s="74"/>
      <c r="PPI37" s="85"/>
      <c r="PPJ37" s="80"/>
      <c r="PPK37" s="80"/>
      <c r="PPL37" s="85"/>
      <c r="PPM37" s="77"/>
      <c r="PPN37" s="74"/>
      <c r="PPO37" s="74"/>
      <c r="PPP37" s="85"/>
      <c r="PPQ37" s="74"/>
      <c r="PPR37" s="74"/>
      <c r="PPS37" s="85"/>
      <c r="PPT37" s="74"/>
      <c r="PPU37" s="74"/>
      <c r="PPV37" s="85"/>
      <c r="PPW37" s="74"/>
      <c r="PPX37" s="74"/>
      <c r="PPY37" s="85"/>
      <c r="PPZ37" s="80"/>
      <c r="PQA37" s="80"/>
      <c r="PQB37" s="85"/>
      <c r="PQC37" s="77"/>
      <c r="PQD37" s="74"/>
      <c r="PQE37" s="74"/>
      <c r="PQF37" s="85"/>
      <c r="PQG37" s="74"/>
      <c r="PQH37" s="74"/>
      <c r="PQI37" s="85"/>
      <c r="PQJ37" s="74"/>
      <c r="PQK37" s="74"/>
      <c r="PQL37" s="85"/>
      <c r="PQM37" s="74"/>
      <c r="PQN37" s="74"/>
      <c r="PQO37" s="85"/>
      <c r="PQP37" s="80"/>
      <c r="PQQ37" s="80"/>
      <c r="PQR37" s="85"/>
      <c r="PQS37" s="77"/>
      <c r="PQT37" s="74"/>
      <c r="PQU37" s="74"/>
      <c r="PQV37" s="85"/>
      <c r="PQW37" s="74"/>
      <c r="PQX37" s="74"/>
      <c r="PQY37" s="85"/>
      <c r="PQZ37" s="74"/>
      <c r="PRA37" s="74"/>
      <c r="PRB37" s="85"/>
      <c r="PRC37" s="74"/>
      <c r="PRD37" s="74"/>
      <c r="PRE37" s="85"/>
      <c r="PRF37" s="80"/>
      <c r="PRG37" s="80"/>
      <c r="PRH37" s="85"/>
      <c r="PRI37" s="77"/>
      <c r="PRJ37" s="74"/>
      <c r="PRK37" s="74"/>
      <c r="PRL37" s="85"/>
      <c r="PRM37" s="74"/>
      <c r="PRN37" s="74"/>
      <c r="PRO37" s="85"/>
      <c r="PRP37" s="74"/>
      <c r="PRQ37" s="74"/>
      <c r="PRR37" s="85"/>
      <c r="PRS37" s="74"/>
      <c r="PRT37" s="74"/>
      <c r="PRU37" s="85"/>
      <c r="PRV37" s="80"/>
      <c r="PRW37" s="80"/>
      <c r="PRX37" s="85"/>
      <c r="PRY37" s="77"/>
      <c r="PRZ37" s="74"/>
      <c r="PSA37" s="74"/>
      <c r="PSB37" s="85"/>
      <c r="PSC37" s="74"/>
      <c r="PSD37" s="74"/>
      <c r="PSE37" s="85"/>
      <c r="PSF37" s="74"/>
      <c r="PSG37" s="74"/>
      <c r="PSH37" s="85"/>
      <c r="PSI37" s="74"/>
      <c r="PSJ37" s="74"/>
      <c r="PSK37" s="85"/>
      <c r="PSL37" s="80"/>
      <c r="PSM37" s="80"/>
      <c r="PSN37" s="85"/>
      <c r="PSO37" s="77"/>
      <c r="PSP37" s="74"/>
      <c r="PSQ37" s="74"/>
      <c r="PSR37" s="85"/>
      <c r="PSS37" s="74"/>
      <c r="PST37" s="74"/>
      <c r="PSU37" s="85"/>
      <c r="PSV37" s="74"/>
      <c r="PSW37" s="74"/>
      <c r="PSX37" s="85"/>
      <c r="PSY37" s="74"/>
      <c r="PSZ37" s="74"/>
      <c r="PTA37" s="85"/>
      <c r="PTB37" s="80"/>
      <c r="PTC37" s="80"/>
      <c r="PTD37" s="85"/>
      <c r="PTE37" s="77"/>
      <c r="PTF37" s="74"/>
      <c r="PTG37" s="74"/>
      <c r="PTH37" s="85"/>
      <c r="PTI37" s="74"/>
      <c r="PTJ37" s="74"/>
      <c r="PTK37" s="85"/>
      <c r="PTL37" s="74"/>
      <c r="PTM37" s="74"/>
      <c r="PTN37" s="85"/>
      <c r="PTO37" s="74"/>
      <c r="PTP37" s="74"/>
      <c r="PTQ37" s="85"/>
      <c r="PTR37" s="80"/>
      <c r="PTS37" s="80"/>
      <c r="PTT37" s="85"/>
      <c r="PTU37" s="77"/>
      <c r="PTV37" s="74"/>
      <c r="PTW37" s="74"/>
      <c r="PTX37" s="85"/>
      <c r="PTY37" s="74"/>
      <c r="PTZ37" s="74"/>
      <c r="PUA37" s="85"/>
      <c r="PUB37" s="74"/>
      <c r="PUC37" s="74"/>
      <c r="PUD37" s="85"/>
      <c r="PUE37" s="74"/>
      <c r="PUF37" s="74"/>
      <c r="PUG37" s="85"/>
      <c r="PUH37" s="80"/>
      <c r="PUI37" s="80"/>
      <c r="PUJ37" s="85"/>
      <c r="PUK37" s="77"/>
      <c r="PUL37" s="74"/>
      <c r="PUM37" s="74"/>
      <c r="PUN37" s="85"/>
      <c r="PUO37" s="74"/>
      <c r="PUP37" s="74"/>
      <c r="PUQ37" s="85"/>
      <c r="PUR37" s="74"/>
      <c r="PUS37" s="74"/>
      <c r="PUT37" s="85"/>
      <c r="PUU37" s="74"/>
      <c r="PUV37" s="74"/>
      <c r="PUW37" s="85"/>
      <c r="PUX37" s="80"/>
      <c r="PUY37" s="80"/>
      <c r="PUZ37" s="85"/>
      <c r="PVA37" s="77"/>
      <c r="PVB37" s="74"/>
      <c r="PVC37" s="74"/>
      <c r="PVD37" s="85"/>
      <c r="PVE37" s="74"/>
      <c r="PVF37" s="74"/>
      <c r="PVG37" s="85"/>
      <c r="PVH37" s="74"/>
      <c r="PVI37" s="74"/>
      <c r="PVJ37" s="85"/>
      <c r="PVK37" s="74"/>
      <c r="PVL37" s="74"/>
      <c r="PVM37" s="85"/>
      <c r="PVN37" s="80"/>
      <c r="PVO37" s="80"/>
      <c r="PVP37" s="85"/>
      <c r="PVQ37" s="77"/>
      <c r="PVR37" s="74"/>
      <c r="PVS37" s="74"/>
      <c r="PVT37" s="85"/>
      <c r="PVU37" s="74"/>
      <c r="PVV37" s="74"/>
      <c r="PVW37" s="85"/>
      <c r="PVX37" s="74"/>
      <c r="PVY37" s="74"/>
      <c r="PVZ37" s="85"/>
      <c r="PWA37" s="74"/>
      <c r="PWB37" s="74"/>
      <c r="PWC37" s="85"/>
      <c r="PWD37" s="80"/>
      <c r="PWE37" s="80"/>
      <c r="PWF37" s="85"/>
      <c r="PWG37" s="77"/>
      <c r="PWH37" s="74"/>
      <c r="PWI37" s="74"/>
      <c r="PWJ37" s="85"/>
      <c r="PWK37" s="74"/>
      <c r="PWL37" s="74"/>
      <c r="PWM37" s="85"/>
      <c r="PWN37" s="74"/>
      <c r="PWO37" s="74"/>
      <c r="PWP37" s="85"/>
      <c r="PWQ37" s="74"/>
      <c r="PWR37" s="74"/>
      <c r="PWS37" s="85"/>
      <c r="PWT37" s="80"/>
      <c r="PWU37" s="80"/>
      <c r="PWV37" s="85"/>
      <c r="PWW37" s="77"/>
      <c r="PWX37" s="74"/>
      <c r="PWY37" s="74"/>
      <c r="PWZ37" s="85"/>
      <c r="PXA37" s="74"/>
      <c r="PXB37" s="74"/>
      <c r="PXC37" s="85"/>
      <c r="PXD37" s="74"/>
      <c r="PXE37" s="74"/>
      <c r="PXF37" s="85"/>
      <c r="PXG37" s="74"/>
      <c r="PXH37" s="74"/>
      <c r="PXI37" s="85"/>
      <c r="PXJ37" s="80"/>
      <c r="PXK37" s="80"/>
      <c r="PXL37" s="85"/>
      <c r="PXM37" s="77"/>
      <c r="PXN37" s="74"/>
      <c r="PXO37" s="74"/>
      <c r="PXP37" s="85"/>
      <c r="PXQ37" s="74"/>
      <c r="PXR37" s="74"/>
      <c r="PXS37" s="85"/>
      <c r="PXT37" s="74"/>
      <c r="PXU37" s="74"/>
      <c r="PXV37" s="85"/>
      <c r="PXW37" s="74"/>
      <c r="PXX37" s="74"/>
      <c r="PXY37" s="85"/>
      <c r="PXZ37" s="80"/>
      <c r="PYA37" s="80"/>
      <c r="PYB37" s="85"/>
      <c r="PYC37" s="77"/>
      <c r="PYD37" s="74"/>
      <c r="PYE37" s="74"/>
      <c r="PYF37" s="85"/>
      <c r="PYG37" s="74"/>
      <c r="PYH37" s="74"/>
      <c r="PYI37" s="85"/>
      <c r="PYJ37" s="74"/>
      <c r="PYK37" s="74"/>
      <c r="PYL37" s="85"/>
      <c r="PYM37" s="74"/>
      <c r="PYN37" s="74"/>
      <c r="PYO37" s="85"/>
      <c r="PYP37" s="80"/>
      <c r="PYQ37" s="80"/>
      <c r="PYR37" s="85"/>
      <c r="PYS37" s="77"/>
      <c r="PYT37" s="74"/>
      <c r="PYU37" s="74"/>
      <c r="PYV37" s="85"/>
      <c r="PYW37" s="74"/>
      <c r="PYX37" s="74"/>
      <c r="PYY37" s="85"/>
      <c r="PYZ37" s="74"/>
      <c r="PZA37" s="74"/>
      <c r="PZB37" s="85"/>
      <c r="PZC37" s="74"/>
      <c r="PZD37" s="74"/>
      <c r="PZE37" s="85"/>
      <c r="PZF37" s="80"/>
      <c r="PZG37" s="80"/>
      <c r="PZH37" s="85"/>
      <c r="PZI37" s="77"/>
      <c r="PZJ37" s="74"/>
      <c r="PZK37" s="74"/>
      <c r="PZL37" s="85"/>
      <c r="PZM37" s="74"/>
      <c r="PZN37" s="74"/>
      <c r="PZO37" s="85"/>
      <c r="PZP37" s="74"/>
      <c r="PZQ37" s="74"/>
      <c r="PZR37" s="85"/>
      <c r="PZS37" s="74"/>
      <c r="PZT37" s="74"/>
      <c r="PZU37" s="85"/>
      <c r="PZV37" s="80"/>
      <c r="PZW37" s="80"/>
      <c r="PZX37" s="85"/>
      <c r="PZY37" s="77"/>
      <c r="PZZ37" s="74"/>
      <c r="QAA37" s="74"/>
      <c r="QAB37" s="85"/>
      <c r="QAC37" s="74"/>
      <c r="QAD37" s="74"/>
      <c r="QAE37" s="85"/>
      <c r="QAF37" s="74"/>
      <c r="QAG37" s="74"/>
      <c r="QAH37" s="85"/>
      <c r="QAI37" s="74"/>
      <c r="QAJ37" s="74"/>
      <c r="QAK37" s="85"/>
      <c r="QAL37" s="80"/>
      <c r="QAM37" s="80"/>
      <c r="QAN37" s="85"/>
      <c r="QAO37" s="77"/>
      <c r="QAP37" s="74"/>
      <c r="QAQ37" s="74"/>
      <c r="QAR37" s="85"/>
      <c r="QAS37" s="74"/>
      <c r="QAT37" s="74"/>
      <c r="QAU37" s="85"/>
      <c r="QAV37" s="74"/>
      <c r="QAW37" s="74"/>
      <c r="QAX37" s="85"/>
      <c r="QAY37" s="74"/>
      <c r="QAZ37" s="74"/>
      <c r="QBA37" s="85"/>
      <c r="QBB37" s="80"/>
      <c r="QBC37" s="80"/>
      <c r="QBD37" s="85"/>
      <c r="QBE37" s="77"/>
      <c r="QBF37" s="74"/>
      <c r="QBG37" s="74"/>
      <c r="QBH37" s="85"/>
      <c r="QBI37" s="74"/>
      <c r="QBJ37" s="74"/>
      <c r="QBK37" s="85"/>
      <c r="QBL37" s="74"/>
      <c r="QBM37" s="74"/>
      <c r="QBN37" s="85"/>
      <c r="QBO37" s="74"/>
      <c r="QBP37" s="74"/>
      <c r="QBQ37" s="85"/>
      <c r="QBR37" s="80"/>
      <c r="QBS37" s="80"/>
      <c r="QBT37" s="85"/>
      <c r="QBU37" s="77"/>
      <c r="QBV37" s="74"/>
      <c r="QBW37" s="74"/>
      <c r="QBX37" s="85"/>
      <c r="QBY37" s="74"/>
      <c r="QBZ37" s="74"/>
      <c r="QCA37" s="85"/>
      <c r="QCB37" s="74"/>
      <c r="QCC37" s="74"/>
      <c r="QCD37" s="85"/>
      <c r="QCE37" s="74"/>
      <c r="QCF37" s="74"/>
      <c r="QCG37" s="85"/>
      <c r="QCH37" s="80"/>
      <c r="QCI37" s="80"/>
      <c r="QCJ37" s="85"/>
      <c r="QCK37" s="77"/>
      <c r="QCL37" s="74"/>
      <c r="QCM37" s="74"/>
      <c r="QCN37" s="85"/>
      <c r="QCO37" s="74"/>
      <c r="QCP37" s="74"/>
      <c r="QCQ37" s="85"/>
      <c r="QCR37" s="74"/>
      <c r="QCS37" s="74"/>
      <c r="QCT37" s="85"/>
      <c r="QCU37" s="74"/>
      <c r="QCV37" s="74"/>
      <c r="QCW37" s="85"/>
      <c r="QCX37" s="80"/>
      <c r="QCY37" s="80"/>
      <c r="QCZ37" s="85"/>
      <c r="QDA37" s="77"/>
      <c r="QDB37" s="74"/>
      <c r="QDC37" s="74"/>
      <c r="QDD37" s="85"/>
      <c r="QDE37" s="74"/>
      <c r="QDF37" s="74"/>
      <c r="QDG37" s="85"/>
      <c r="QDH37" s="74"/>
      <c r="QDI37" s="74"/>
      <c r="QDJ37" s="85"/>
      <c r="QDK37" s="74"/>
      <c r="QDL37" s="74"/>
      <c r="QDM37" s="85"/>
      <c r="QDN37" s="80"/>
      <c r="QDO37" s="80"/>
      <c r="QDP37" s="85"/>
      <c r="QDQ37" s="77"/>
      <c r="QDR37" s="74"/>
      <c r="QDS37" s="74"/>
      <c r="QDT37" s="85"/>
      <c r="QDU37" s="74"/>
      <c r="QDV37" s="74"/>
      <c r="QDW37" s="85"/>
      <c r="QDX37" s="74"/>
      <c r="QDY37" s="74"/>
      <c r="QDZ37" s="85"/>
      <c r="QEA37" s="74"/>
      <c r="QEB37" s="74"/>
      <c r="QEC37" s="85"/>
      <c r="QED37" s="80"/>
      <c r="QEE37" s="80"/>
      <c r="QEF37" s="85"/>
      <c r="QEG37" s="77"/>
      <c r="QEH37" s="74"/>
      <c r="QEI37" s="74"/>
      <c r="QEJ37" s="85"/>
      <c r="QEK37" s="74"/>
      <c r="QEL37" s="74"/>
      <c r="QEM37" s="85"/>
      <c r="QEN37" s="74"/>
      <c r="QEO37" s="74"/>
      <c r="QEP37" s="85"/>
      <c r="QEQ37" s="74"/>
      <c r="QER37" s="74"/>
      <c r="QES37" s="85"/>
      <c r="QET37" s="80"/>
      <c r="QEU37" s="80"/>
      <c r="QEV37" s="85"/>
      <c r="QEW37" s="77"/>
      <c r="QEX37" s="74"/>
      <c r="QEY37" s="74"/>
      <c r="QEZ37" s="85"/>
      <c r="QFA37" s="74"/>
      <c r="QFB37" s="74"/>
      <c r="QFC37" s="85"/>
      <c r="QFD37" s="74"/>
      <c r="QFE37" s="74"/>
      <c r="QFF37" s="85"/>
      <c r="QFG37" s="74"/>
      <c r="QFH37" s="74"/>
      <c r="QFI37" s="85"/>
      <c r="QFJ37" s="80"/>
      <c r="QFK37" s="80"/>
      <c r="QFL37" s="85"/>
      <c r="QFM37" s="77"/>
      <c r="QFN37" s="74"/>
      <c r="QFO37" s="74"/>
      <c r="QFP37" s="85"/>
      <c r="QFQ37" s="74"/>
      <c r="QFR37" s="74"/>
      <c r="QFS37" s="85"/>
      <c r="QFT37" s="74"/>
      <c r="QFU37" s="74"/>
      <c r="QFV37" s="85"/>
      <c r="QFW37" s="74"/>
      <c r="QFX37" s="74"/>
      <c r="QFY37" s="85"/>
      <c r="QFZ37" s="80"/>
      <c r="QGA37" s="80"/>
      <c r="QGB37" s="85"/>
      <c r="QGC37" s="77"/>
      <c r="QGD37" s="74"/>
      <c r="QGE37" s="74"/>
      <c r="QGF37" s="85"/>
      <c r="QGG37" s="74"/>
      <c r="QGH37" s="74"/>
      <c r="QGI37" s="85"/>
      <c r="QGJ37" s="74"/>
      <c r="QGK37" s="74"/>
      <c r="QGL37" s="85"/>
      <c r="QGM37" s="74"/>
      <c r="QGN37" s="74"/>
      <c r="QGO37" s="85"/>
      <c r="QGP37" s="80"/>
      <c r="QGQ37" s="80"/>
      <c r="QGR37" s="85"/>
      <c r="QGS37" s="77"/>
      <c r="QGT37" s="74"/>
      <c r="QGU37" s="74"/>
      <c r="QGV37" s="85"/>
      <c r="QGW37" s="74"/>
      <c r="QGX37" s="74"/>
      <c r="QGY37" s="85"/>
      <c r="QGZ37" s="74"/>
      <c r="QHA37" s="74"/>
      <c r="QHB37" s="85"/>
      <c r="QHC37" s="74"/>
      <c r="QHD37" s="74"/>
      <c r="QHE37" s="85"/>
      <c r="QHF37" s="80"/>
      <c r="QHG37" s="80"/>
      <c r="QHH37" s="85"/>
      <c r="QHI37" s="77"/>
      <c r="QHJ37" s="74"/>
      <c r="QHK37" s="74"/>
      <c r="QHL37" s="85"/>
      <c r="QHM37" s="74"/>
      <c r="QHN37" s="74"/>
      <c r="QHO37" s="85"/>
      <c r="QHP37" s="74"/>
      <c r="QHQ37" s="74"/>
      <c r="QHR37" s="85"/>
      <c r="QHS37" s="74"/>
      <c r="QHT37" s="74"/>
      <c r="QHU37" s="85"/>
      <c r="QHV37" s="80"/>
      <c r="QHW37" s="80"/>
      <c r="QHX37" s="85"/>
      <c r="QHY37" s="77"/>
      <c r="QHZ37" s="74"/>
      <c r="QIA37" s="74"/>
      <c r="QIB37" s="85"/>
      <c r="QIC37" s="74"/>
      <c r="QID37" s="74"/>
      <c r="QIE37" s="85"/>
      <c r="QIF37" s="74"/>
      <c r="QIG37" s="74"/>
      <c r="QIH37" s="85"/>
      <c r="QII37" s="74"/>
      <c r="QIJ37" s="74"/>
      <c r="QIK37" s="85"/>
      <c r="QIL37" s="80"/>
      <c r="QIM37" s="80"/>
      <c r="QIN37" s="85"/>
      <c r="QIO37" s="77"/>
      <c r="QIP37" s="74"/>
      <c r="QIQ37" s="74"/>
      <c r="QIR37" s="85"/>
      <c r="QIS37" s="74"/>
      <c r="QIT37" s="74"/>
      <c r="QIU37" s="85"/>
      <c r="QIV37" s="74"/>
      <c r="QIW37" s="74"/>
      <c r="QIX37" s="85"/>
      <c r="QIY37" s="74"/>
      <c r="QIZ37" s="74"/>
      <c r="QJA37" s="85"/>
      <c r="QJB37" s="80"/>
      <c r="QJC37" s="80"/>
      <c r="QJD37" s="85"/>
      <c r="QJE37" s="77"/>
      <c r="QJF37" s="74"/>
      <c r="QJG37" s="74"/>
      <c r="QJH37" s="85"/>
      <c r="QJI37" s="74"/>
      <c r="QJJ37" s="74"/>
      <c r="QJK37" s="85"/>
      <c r="QJL37" s="74"/>
      <c r="QJM37" s="74"/>
      <c r="QJN37" s="85"/>
      <c r="QJO37" s="74"/>
      <c r="QJP37" s="74"/>
      <c r="QJQ37" s="85"/>
      <c r="QJR37" s="80"/>
      <c r="QJS37" s="80"/>
      <c r="QJT37" s="85"/>
      <c r="QJU37" s="77"/>
      <c r="QJV37" s="74"/>
      <c r="QJW37" s="74"/>
      <c r="QJX37" s="85"/>
      <c r="QJY37" s="74"/>
      <c r="QJZ37" s="74"/>
      <c r="QKA37" s="85"/>
      <c r="QKB37" s="74"/>
      <c r="QKC37" s="74"/>
      <c r="QKD37" s="85"/>
      <c r="QKE37" s="74"/>
      <c r="QKF37" s="74"/>
      <c r="QKG37" s="85"/>
      <c r="QKH37" s="80"/>
      <c r="QKI37" s="80"/>
      <c r="QKJ37" s="85"/>
      <c r="QKK37" s="77"/>
      <c r="QKL37" s="74"/>
      <c r="QKM37" s="74"/>
      <c r="QKN37" s="85"/>
      <c r="QKO37" s="74"/>
      <c r="QKP37" s="74"/>
      <c r="QKQ37" s="85"/>
      <c r="QKR37" s="74"/>
      <c r="QKS37" s="74"/>
      <c r="QKT37" s="85"/>
      <c r="QKU37" s="74"/>
      <c r="QKV37" s="74"/>
      <c r="QKW37" s="85"/>
      <c r="QKX37" s="80"/>
      <c r="QKY37" s="80"/>
      <c r="QKZ37" s="85"/>
      <c r="QLA37" s="77"/>
      <c r="QLB37" s="74"/>
      <c r="QLC37" s="74"/>
      <c r="QLD37" s="85"/>
      <c r="QLE37" s="74"/>
      <c r="QLF37" s="74"/>
      <c r="QLG37" s="85"/>
      <c r="QLH37" s="74"/>
      <c r="QLI37" s="74"/>
      <c r="QLJ37" s="85"/>
      <c r="QLK37" s="74"/>
      <c r="QLL37" s="74"/>
      <c r="QLM37" s="85"/>
      <c r="QLN37" s="80"/>
      <c r="QLO37" s="80"/>
      <c r="QLP37" s="85"/>
      <c r="QLQ37" s="77"/>
      <c r="QLR37" s="74"/>
      <c r="QLS37" s="74"/>
      <c r="QLT37" s="85"/>
      <c r="QLU37" s="74"/>
      <c r="QLV37" s="74"/>
      <c r="QLW37" s="85"/>
      <c r="QLX37" s="74"/>
      <c r="QLY37" s="74"/>
      <c r="QLZ37" s="85"/>
      <c r="QMA37" s="74"/>
      <c r="QMB37" s="74"/>
      <c r="QMC37" s="85"/>
      <c r="QMD37" s="80"/>
      <c r="QME37" s="80"/>
      <c r="QMF37" s="85"/>
      <c r="QMG37" s="77"/>
      <c r="QMH37" s="74"/>
      <c r="QMI37" s="74"/>
      <c r="QMJ37" s="85"/>
      <c r="QMK37" s="74"/>
      <c r="QML37" s="74"/>
      <c r="QMM37" s="85"/>
      <c r="QMN37" s="74"/>
      <c r="QMO37" s="74"/>
      <c r="QMP37" s="85"/>
      <c r="QMQ37" s="74"/>
      <c r="QMR37" s="74"/>
      <c r="QMS37" s="85"/>
      <c r="QMT37" s="80"/>
      <c r="QMU37" s="80"/>
      <c r="QMV37" s="85"/>
      <c r="QMW37" s="77"/>
      <c r="QMX37" s="74"/>
      <c r="QMY37" s="74"/>
      <c r="QMZ37" s="85"/>
      <c r="QNA37" s="74"/>
      <c r="QNB37" s="74"/>
      <c r="QNC37" s="85"/>
      <c r="QND37" s="74"/>
      <c r="QNE37" s="74"/>
      <c r="QNF37" s="85"/>
      <c r="QNG37" s="74"/>
      <c r="QNH37" s="74"/>
      <c r="QNI37" s="85"/>
      <c r="QNJ37" s="80"/>
      <c r="QNK37" s="80"/>
      <c r="QNL37" s="85"/>
      <c r="QNM37" s="77"/>
      <c r="QNN37" s="74"/>
      <c r="QNO37" s="74"/>
      <c r="QNP37" s="85"/>
      <c r="QNQ37" s="74"/>
      <c r="QNR37" s="74"/>
      <c r="QNS37" s="85"/>
      <c r="QNT37" s="74"/>
      <c r="QNU37" s="74"/>
      <c r="QNV37" s="85"/>
      <c r="QNW37" s="74"/>
      <c r="QNX37" s="74"/>
      <c r="QNY37" s="85"/>
      <c r="QNZ37" s="80"/>
      <c r="QOA37" s="80"/>
      <c r="QOB37" s="85"/>
      <c r="QOC37" s="77"/>
      <c r="QOD37" s="74"/>
      <c r="QOE37" s="74"/>
      <c r="QOF37" s="85"/>
      <c r="QOG37" s="74"/>
      <c r="QOH37" s="74"/>
      <c r="QOI37" s="85"/>
      <c r="QOJ37" s="74"/>
      <c r="QOK37" s="74"/>
      <c r="QOL37" s="85"/>
      <c r="QOM37" s="74"/>
      <c r="QON37" s="74"/>
      <c r="QOO37" s="85"/>
      <c r="QOP37" s="80"/>
      <c r="QOQ37" s="80"/>
      <c r="QOR37" s="85"/>
      <c r="QOS37" s="77"/>
      <c r="QOT37" s="74"/>
      <c r="QOU37" s="74"/>
      <c r="QOV37" s="85"/>
      <c r="QOW37" s="74"/>
      <c r="QOX37" s="74"/>
      <c r="QOY37" s="85"/>
      <c r="QOZ37" s="74"/>
      <c r="QPA37" s="74"/>
      <c r="QPB37" s="85"/>
      <c r="QPC37" s="74"/>
      <c r="QPD37" s="74"/>
      <c r="QPE37" s="85"/>
      <c r="QPF37" s="80"/>
      <c r="QPG37" s="80"/>
      <c r="QPH37" s="85"/>
      <c r="QPI37" s="77"/>
      <c r="QPJ37" s="74"/>
      <c r="QPK37" s="74"/>
      <c r="QPL37" s="85"/>
      <c r="QPM37" s="74"/>
      <c r="QPN37" s="74"/>
      <c r="QPO37" s="85"/>
      <c r="QPP37" s="74"/>
      <c r="QPQ37" s="74"/>
      <c r="QPR37" s="85"/>
      <c r="QPS37" s="74"/>
      <c r="QPT37" s="74"/>
      <c r="QPU37" s="85"/>
      <c r="QPV37" s="80"/>
      <c r="QPW37" s="80"/>
      <c r="QPX37" s="85"/>
      <c r="QPY37" s="77"/>
      <c r="QPZ37" s="74"/>
      <c r="QQA37" s="74"/>
      <c r="QQB37" s="85"/>
      <c r="QQC37" s="74"/>
      <c r="QQD37" s="74"/>
      <c r="QQE37" s="85"/>
      <c r="QQF37" s="74"/>
      <c r="QQG37" s="74"/>
      <c r="QQH37" s="85"/>
      <c r="QQI37" s="74"/>
      <c r="QQJ37" s="74"/>
      <c r="QQK37" s="85"/>
      <c r="QQL37" s="80"/>
      <c r="QQM37" s="80"/>
      <c r="QQN37" s="85"/>
      <c r="QQO37" s="77"/>
      <c r="QQP37" s="74"/>
      <c r="QQQ37" s="74"/>
      <c r="QQR37" s="85"/>
      <c r="QQS37" s="74"/>
      <c r="QQT37" s="74"/>
      <c r="QQU37" s="85"/>
      <c r="QQV37" s="74"/>
      <c r="QQW37" s="74"/>
      <c r="QQX37" s="85"/>
      <c r="QQY37" s="74"/>
      <c r="QQZ37" s="74"/>
      <c r="QRA37" s="85"/>
      <c r="QRB37" s="80"/>
      <c r="QRC37" s="80"/>
      <c r="QRD37" s="85"/>
      <c r="QRE37" s="77"/>
      <c r="QRF37" s="74"/>
      <c r="QRG37" s="74"/>
      <c r="QRH37" s="85"/>
      <c r="QRI37" s="74"/>
      <c r="QRJ37" s="74"/>
      <c r="QRK37" s="85"/>
      <c r="QRL37" s="74"/>
      <c r="QRM37" s="74"/>
      <c r="QRN37" s="85"/>
      <c r="QRO37" s="74"/>
      <c r="QRP37" s="74"/>
      <c r="QRQ37" s="85"/>
      <c r="QRR37" s="80"/>
      <c r="QRS37" s="80"/>
      <c r="QRT37" s="85"/>
      <c r="QRU37" s="77"/>
      <c r="QRV37" s="74"/>
      <c r="QRW37" s="74"/>
      <c r="QRX37" s="85"/>
      <c r="QRY37" s="74"/>
      <c r="QRZ37" s="74"/>
      <c r="QSA37" s="85"/>
      <c r="QSB37" s="74"/>
      <c r="QSC37" s="74"/>
      <c r="QSD37" s="85"/>
      <c r="QSE37" s="74"/>
      <c r="QSF37" s="74"/>
      <c r="QSG37" s="85"/>
      <c r="QSH37" s="80"/>
      <c r="QSI37" s="80"/>
      <c r="QSJ37" s="85"/>
      <c r="QSK37" s="77"/>
      <c r="QSL37" s="74"/>
      <c r="QSM37" s="74"/>
      <c r="QSN37" s="85"/>
      <c r="QSO37" s="74"/>
      <c r="QSP37" s="74"/>
      <c r="QSQ37" s="85"/>
      <c r="QSR37" s="74"/>
      <c r="QSS37" s="74"/>
      <c r="QST37" s="85"/>
      <c r="QSU37" s="74"/>
      <c r="QSV37" s="74"/>
      <c r="QSW37" s="85"/>
      <c r="QSX37" s="80"/>
      <c r="QSY37" s="80"/>
      <c r="QSZ37" s="85"/>
      <c r="QTA37" s="77"/>
      <c r="QTB37" s="74"/>
      <c r="QTC37" s="74"/>
      <c r="QTD37" s="85"/>
      <c r="QTE37" s="74"/>
      <c r="QTF37" s="74"/>
      <c r="QTG37" s="85"/>
      <c r="QTH37" s="74"/>
      <c r="QTI37" s="74"/>
      <c r="QTJ37" s="85"/>
      <c r="QTK37" s="74"/>
      <c r="QTL37" s="74"/>
      <c r="QTM37" s="85"/>
      <c r="QTN37" s="80"/>
      <c r="QTO37" s="80"/>
      <c r="QTP37" s="85"/>
      <c r="QTQ37" s="77"/>
      <c r="QTR37" s="74"/>
      <c r="QTS37" s="74"/>
      <c r="QTT37" s="85"/>
      <c r="QTU37" s="74"/>
      <c r="QTV37" s="74"/>
      <c r="QTW37" s="85"/>
      <c r="QTX37" s="74"/>
      <c r="QTY37" s="74"/>
      <c r="QTZ37" s="85"/>
      <c r="QUA37" s="74"/>
      <c r="QUB37" s="74"/>
      <c r="QUC37" s="85"/>
      <c r="QUD37" s="80"/>
      <c r="QUE37" s="80"/>
      <c r="QUF37" s="85"/>
      <c r="QUG37" s="77"/>
      <c r="QUH37" s="74"/>
      <c r="QUI37" s="74"/>
      <c r="QUJ37" s="85"/>
      <c r="QUK37" s="74"/>
      <c r="QUL37" s="74"/>
      <c r="QUM37" s="85"/>
      <c r="QUN37" s="74"/>
      <c r="QUO37" s="74"/>
      <c r="QUP37" s="85"/>
      <c r="QUQ37" s="74"/>
      <c r="QUR37" s="74"/>
      <c r="QUS37" s="85"/>
      <c r="QUT37" s="80"/>
      <c r="QUU37" s="80"/>
      <c r="QUV37" s="85"/>
      <c r="QUW37" s="77"/>
      <c r="QUX37" s="74"/>
      <c r="QUY37" s="74"/>
      <c r="QUZ37" s="85"/>
      <c r="QVA37" s="74"/>
      <c r="QVB37" s="74"/>
      <c r="QVC37" s="85"/>
      <c r="QVD37" s="74"/>
      <c r="QVE37" s="74"/>
      <c r="QVF37" s="85"/>
      <c r="QVG37" s="74"/>
      <c r="QVH37" s="74"/>
      <c r="QVI37" s="85"/>
      <c r="QVJ37" s="80"/>
      <c r="QVK37" s="80"/>
      <c r="QVL37" s="85"/>
      <c r="QVM37" s="77"/>
      <c r="QVN37" s="74"/>
      <c r="QVO37" s="74"/>
      <c r="QVP37" s="85"/>
      <c r="QVQ37" s="74"/>
      <c r="QVR37" s="74"/>
      <c r="QVS37" s="85"/>
      <c r="QVT37" s="74"/>
      <c r="QVU37" s="74"/>
      <c r="QVV37" s="85"/>
      <c r="QVW37" s="74"/>
      <c r="QVX37" s="74"/>
      <c r="QVY37" s="85"/>
      <c r="QVZ37" s="80"/>
      <c r="QWA37" s="80"/>
      <c r="QWB37" s="85"/>
      <c r="QWC37" s="77"/>
      <c r="QWD37" s="74"/>
      <c r="QWE37" s="74"/>
      <c r="QWF37" s="85"/>
      <c r="QWG37" s="74"/>
      <c r="QWH37" s="74"/>
      <c r="QWI37" s="85"/>
      <c r="QWJ37" s="74"/>
      <c r="QWK37" s="74"/>
      <c r="QWL37" s="85"/>
      <c r="QWM37" s="74"/>
      <c r="QWN37" s="74"/>
      <c r="QWO37" s="85"/>
      <c r="QWP37" s="80"/>
      <c r="QWQ37" s="80"/>
      <c r="QWR37" s="85"/>
      <c r="QWS37" s="77"/>
      <c r="QWT37" s="74"/>
      <c r="QWU37" s="74"/>
      <c r="QWV37" s="85"/>
      <c r="QWW37" s="74"/>
      <c r="QWX37" s="74"/>
      <c r="QWY37" s="85"/>
      <c r="QWZ37" s="74"/>
      <c r="QXA37" s="74"/>
      <c r="QXB37" s="85"/>
      <c r="QXC37" s="74"/>
      <c r="QXD37" s="74"/>
      <c r="QXE37" s="85"/>
      <c r="QXF37" s="80"/>
      <c r="QXG37" s="80"/>
      <c r="QXH37" s="85"/>
      <c r="QXI37" s="77"/>
      <c r="QXJ37" s="74"/>
      <c r="QXK37" s="74"/>
      <c r="QXL37" s="85"/>
      <c r="QXM37" s="74"/>
      <c r="QXN37" s="74"/>
      <c r="QXO37" s="85"/>
      <c r="QXP37" s="74"/>
      <c r="QXQ37" s="74"/>
      <c r="QXR37" s="85"/>
      <c r="QXS37" s="74"/>
      <c r="QXT37" s="74"/>
      <c r="QXU37" s="85"/>
      <c r="QXV37" s="80"/>
      <c r="QXW37" s="80"/>
      <c r="QXX37" s="85"/>
      <c r="QXY37" s="77"/>
      <c r="QXZ37" s="74"/>
      <c r="QYA37" s="74"/>
      <c r="QYB37" s="85"/>
      <c r="QYC37" s="74"/>
      <c r="QYD37" s="74"/>
      <c r="QYE37" s="85"/>
      <c r="QYF37" s="74"/>
      <c r="QYG37" s="74"/>
      <c r="QYH37" s="85"/>
      <c r="QYI37" s="74"/>
      <c r="QYJ37" s="74"/>
      <c r="QYK37" s="85"/>
      <c r="QYL37" s="80"/>
      <c r="QYM37" s="80"/>
      <c r="QYN37" s="85"/>
      <c r="QYO37" s="77"/>
      <c r="QYP37" s="74"/>
      <c r="QYQ37" s="74"/>
      <c r="QYR37" s="85"/>
      <c r="QYS37" s="74"/>
      <c r="QYT37" s="74"/>
      <c r="QYU37" s="85"/>
      <c r="QYV37" s="74"/>
      <c r="QYW37" s="74"/>
      <c r="QYX37" s="85"/>
      <c r="QYY37" s="74"/>
      <c r="QYZ37" s="74"/>
      <c r="QZA37" s="85"/>
      <c r="QZB37" s="80"/>
      <c r="QZC37" s="80"/>
      <c r="QZD37" s="85"/>
      <c r="QZE37" s="77"/>
      <c r="QZF37" s="74"/>
      <c r="QZG37" s="74"/>
      <c r="QZH37" s="85"/>
      <c r="QZI37" s="74"/>
      <c r="QZJ37" s="74"/>
      <c r="QZK37" s="85"/>
      <c r="QZL37" s="74"/>
      <c r="QZM37" s="74"/>
      <c r="QZN37" s="85"/>
      <c r="QZO37" s="74"/>
      <c r="QZP37" s="74"/>
      <c r="QZQ37" s="85"/>
      <c r="QZR37" s="80"/>
      <c r="QZS37" s="80"/>
      <c r="QZT37" s="85"/>
      <c r="QZU37" s="77"/>
      <c r="QZV37" s="74"/>
      <c r="QZW37" s="74"/>
      <c r="QZX37" s="85"/>
      <c r="QZY37" s="74"/>
      <c r="QZZ37" s="74"/>
      <c r="RAA37" s="85"/>
      <c r="RAB37" s="74"/>
      <c r="RAC37" s="74"/>
      <c r="RAD37" s="85"/>
      <c r="RAE37" s="74"/>
      <c r="RAF37" s="74"/>
      <c r="RAG37" s="85"/>
      <c r="RAH37" s="80"/>
      <c r="RAI37" s="80"/>
      <c r="RAJ37" s="85"/>
      <c r="RAK37" s="77"/>
      <c r="RAL37" s="74"/>
      <c r="RAM37" s="74"/>
      <c r="RAN37" s="85"/>
      <c r="RAO37" s="74"/>
      <c r="RAP37" s="74"/>
      <c r="RAQ37" s="85"/>
      <c r="RAR37" s="74"/>
      <c r="RAS37" s="74"/>
      <c r="RAT37" s="85"/>
      <c r="RAU37" s="74"/>
      <c r="RAV37" s="74"/>
      <c r="RAW37" s="85"/>
      <c r="RAX37" s="80"/>
      <c r="RAY37" s="80"/>
      <c r="RAZ37" s="85"/>
      <c r="RBA37" s="77"/>
      <c r="RBB37" s="74"/>
      <c r="RBC37" s="74"/>
      <c r="RBD37" s="85"/>
      <c r="RBE37" s="74"/>
      <c r="RBF37" s="74"/>
      <c r="RBG37" s="85"/>
      <c r="RBH37" s="74"/>
      <c r="RBI37" s="74"/>
      <c r="RBJ37" s="85"/>
      <c r="RBK37" s="74"/>
      <c r="RBL37" s="74"/>
      <c r="RBM37" s="85"/>
      <c r="RBN37" s="80"/>
      <c r="RBO37" s="80"/>
      <c r="RBP37" s="85"/>
      <c r="RBQ37" s="77"/>
      <c r="RBR37" s="74"/>
      <c r="RBS37" s="74"/>
      <c r="RBT37" s="85"/>
      <c r="RBU37" s="74"/>
      <c r="RBV37" s="74"/>
      <c r="RBW37" s="85"/>
      <c r="RBX37" s="74"/>
      <c r="RBY37" s="74"/>
      <c r="RBZ37" s="85"/>
      <c r="RCA37" s="74"/>
      <c r="RCB37" s="74"/>
      <c r="RCC37" s="85"/>
      <c r="RCD37" s="80"/>
      <c r="RCE37" s="80"/>
      <c r="RCF37" s="85"/>
      <c r="RCG37" s="77"/>
      <c r="RCH37" s="74"/>
      <c r="RCI37" s="74"/>
      <c r="RCJ37" s="85"/>
      <c r="RCK37" s="74"/>
      <c r="RCL37" s="74"/>
      <c r="RCM37" s="85"/>
      <c r="RCN37" s="74"/>
      <c r="RCO37" s="74"/>
      <c r="RCP37" s="85"/>
      <c r="RCQ37" s="74"/>
      <c r="RCR37" s="74"/>
      <c r="RCS37" s="85"/>
      <c r="RCT37" s="80"/>
      <c r="RCU37" s="80"/>
      <c r="RCV37" s="85"/>
      <c r="RCW37" s="77"/>
      <c r="RCX37" s="74"/>
      <c r="RCY37" s="74"/>
      <c r="RCZ37" s="85"/>
      <c r="RDA37" s="74"/>
      <c r="RDB37" s="74"/>
      <c r="RDC37" s="85"/>
      <c r="RDD37" s="74"/>
      <c r="RDE37" s="74"/>
      <c r="RDF37" s="85"/>
      <c r="RDG37" s="74"/>
      <c r="RDH37" s="74"/>
      <c r="RDI37" s="85"/>
      <c r="RDJ37" s="80"/>
      <c r="RDK37" s="80"/>
      <c r="RDL37" s="85"/>
      <c r="RDM37" s="77"/>
      <c r="RDN37" s="74"/>
      <c r="RDO37" s="74"/>
      <c r="RDP37" s="85"/>
      <c r="RDQ37" s="74"/>
      <c r="RDR37" s="74"/>
      <c r="RDS37" s="85"/>
      <c r="RDT37" s="74"/>
      <c r="RDU37" s="74"/>
      <c r="RDV37" s="85"/>
      <c r="RDW37" s="74"/>
      <c r="RDX37" s="74"/>
      <c r="RDY37" s="85"/>
      <c r="RDZ37" s="80"/>
      <c r="REA37" s="80"/>
      <c r="REB37" s="85"/>
      <c r="REC37" s="77"/>
      <c r="RED37" s="74"/>
      <c r="REE37" s="74"/>
      <c r="REF37" s="85"/>
      <c r="REG37" s="74"/>
      <c r="REH37" s="74"/>
      <c r="REI37" s="85"/>
      <c r="REJ37" s="74"/>
      <c r="REK37" s="74"/>
      <c r="REL37" s="85"/>
      <c r="REM37" s="74"/>
      <c r="REN37" s="74"/>
      <c r="REO37" s="85"/>
      <c r="REP37" s="80"/>
      <c r="REQ37" s="80"/>
      <c r="RER37" s="85"/>
      <c r="RES37" s="77"/>
      <c r="RET37" s="74"/>
      <c r="REU37" s="74"/>
      <c r="REV37" s="85"/>
      <c r="REW37" s="74"/>
      <c r="REX37" s="74"/>
      <c r="REY37" s="85"/>
      <c r="REZ37" s="74"/>
      <c r="RFA37" s="74"/>
      <c r="RFB37" s="85"/>
      <c r="RFC37" s="74"/>
      <c r="RFD37" s="74"/>
      <c r="RFE37" s="85"/>
      <c r="RFF37" s="80"/>
      <c r="RFG37" s="80"/>
      <c r="RFH37" s="85"/>
      <c r="RFI37" s="77"/>
      <c r="RFJ37" s="74"/>
      <c r="RFK37" s="74"/>
      <c r="RFL37" s="85"/>
      <c r="RFM37" s="74"/>
      <c r="RFN37" s="74"/>
      <c r="RFO37" s="85"/>
      <c r="RFP37" s="74"/>
      <c r="RFQ37" s="74"/>
      <c r="RFR37" s="85"/>
      <c r="RFS37" s="74"/>
      <c r="RFT37" s="74"/>
      <c r="RFU37" s="85"/>
      <c r="RFV37" s="80"/>
      <c r="RFW37" s="80"/>
      <c r="RFX37" s="85"/>
      <c r="RFY37" s="77"/>
      <c r="RFZ37" s="74"/>
      <c r="RGA37" s="74"/>
      <c r="RGB37" s="85"/>
      <c r="RGC37" s="74"/>
      <c r="RGD37" s="74"/>
      <c r="RGE37" s="85"/>
      <c r="RGF37" s="74"/>
      <c r="RGG37" s="74"/>
      <c r="RGH37" s="85"/>
      <c r="RGI37" s="74"/>
      <c r="RGJ37" s="74"/>
      <c r="RGK37" s="85"/>
      <c r="RGL37" s="80"/>
      <c r="RGM37" s="80"/>
      <c r="RGN37" s="85"/>
      <c r="RGO37" s="77"/>
      <c r="RGP37" s="74"/>
      <c r="RGQ37" s="74"/>
      <c r="RGR37" s="85"/>
      <c r="RGS37" s="74"/>
      <c r="RGT37" s="74"/>
      <c r="RGU37" s="85"/>
      <c r="RGV37" s="74"/>
      <c r="RGW37" s="74"/>
      <c r="RGX37" s="85"/>
      <c r="RGY37" s="74"/>
      <c r="RGZ37" s="74"/>
      <c r="RHA37" s="85"/>
      <c r="RHB37" s="80"/>
      <c r="RHC37" s="80"/>
      <c r="RHD37" s="85"/>
      <c r="RHE37" s="77"/>
      <c r="RHF37" s="74"/>
      <c r="RHG37" s="74"/>
      <c r="RHH37" s="85"/>
      <c r="RHI37" s="74"/>
      <c r="RHJ37" s="74"/>
      <c r="RHK37" s="85"/>
      <c r="RHL37" s="74"/>
      <c r="RHM37" s="74"/>
      <c r="RHN37" s="85"/>
      <c r="RHO37" s="74"/>
      <c r="RHP37" s="74"/>
      <c r="RHQ37" s="85"/>
      <c r="RHR37" s="80"/>
      <c r="RHS37" s="80"/>
      <c r="RHT37" s="85"/>
      <c r="RHU37" s="77"/>
      <c r="RHV37" s="74"/>
      <c r="RHW37" s="74"/>
      <c r="RHX37" s="85"/>
      <c r="RHY37" s="74"/>
      <c r="RHZ37" s="74"/>
      <c r="RIA37" s="85"/>
      <c r="RIB37" s="74"/>
      <c r="RIC37" s="74"/>
      <c r="RID37" s="85"/>
      <c r="RIE37" s="74"/>
      <c r="RIF37" s="74"/>
      <c r="RIG37" s="85"/>
      <c r="RIH37" s="80"/>
      <c r="RII37" s="80"/>
      <c r="RIJ37" s="85"/>
      <c r="RIK37" s="77"/>
      <c r="RIL37" s="74"/>
      <c r="RIM37" s="74"/>
      <c r="RIN37" s="85"/>
      <c r="RIO37" s="74"/>
      <c r="RIP37" s="74"/>
      <c r="RIQ37" s="85"/>
      <c r="RIR37" s="74"/>
      <c r="RIS37" s="74"/>
      <c r="RIT37" s="85"/>
      <c r="RIU37" s="74"/>
      <c r="RIV37" s="74"/>
      <c r="RIW37" s="85"/>
      <c r="RIX37" s="80"/>
      <c r="RIY37" s="80"/>
      <c r="RIZ37" s="85"/>
      <c r="RJA37" s="77"/>
      <c r="RJB37" s="74"/>
      <c r="RJC37" s="74"/>
      <c r="RJD37" s="85"/>
      <c r="RJE37" s="74"/>
      <c r="RJF37" s="74"/>
      <c r="RJG37" s="85"/>
      <c r="RJH37" s="74"/>
      <c r="RJI37" s="74"/>
      <c r="RJJ37" s="85"/>
      <c r="RJK37" s="74"/>
      <c r="RJL37" s="74"/>
      <c r="RJM37" s="85"/>
      <c r="RJN37" s="80"/>
      <c r="RJO37" s="80"/>
      <c r="RJP37" s="85"/>
      <c r="RJQ37" s="77"/>
      <c r="RJR37" s="74"/>
      <c r="RJS37" s="74"/>
      <c r="RJT37" s="85"/>
      <c r="RJU37" s="74"/>
      <c r="RJV37" s="74"/>
      <c r="RJW37" s="85"/>
      <c r="RJX37" s="74"/>
      <c r="RJY37" s="74"/>
      <c r="RJZ37" s="85"/>
      <c r="RKA37" s="74"/>
      <c r="RKB37" s="74"/>
      <c r="RKC37" s="85"/>
      <c r="RKD37" s="80"/>
      <c r="RKE37" s="80"/>
      <c r="RKF37" s="85"/>
      <c r="RKG37" s="77"/>
      <c r="RKH37" s="74"/>
      <c r="RKI37" s="74"/>
      <c r="RKJ37" s="85"/>
      <c r="RKK37" s="74"/>
      <c r="RKL37" s="74"/>
      <c r="RKM37" s="85"/>
      <c r="RKN37" s="74"/>
      <c r="RKO37" s="74"/>
      <c r="RKP37" s="85"/>
      <c r="RKQ37" s="74"/>
      <c r="RKR37" s="74"/>
      <c r="RKS37" s="85"/>
      <c r="RKT37" s="80"/>
      <c r="RKU37" s="80"/>
      <c r="RKV37" s="85"/>
      <c r="RKW37" s="77"/>
      <c r="RKX37" s="74"/>
      <c r="RKY37" s="74"/>
      <c r="RKZ37" s="85"/>
      <c r="RLA37" s="74"/>
      <c r="RLB37" s="74"/>
      <c r="RLC37" s="85"/>
      <c r="RLD37" s="74"/>
      <c r="RLE37" s="74"/>
      <c r="RLF37" s="85"/>
      <c r="RLG37" s="74"/>
      <c r="RLH37" s="74"/>
      <c r="RLI37" s="85"/>
      <c r="RLJ37" s="80"/>
      <c r="RLK37" s="80"/>
      <c r="RLL37" s="85"/>
      <c r="RLM37" s="77"/>
      <c r="RLN37" s="74"/>
      <c r="RLO37" s="74"/>
      <c r="RLP37" s="85"/>
      <c r="RLQ37" s="74"/>
      <c r="RLR37" s="74"/>
      <c r="RLS37" s="85"/>
      <c r="RLT37" s="74"/>
      <c r="RLU37" s="74"/>
      <c r="RLV37" s="85"/>
      <c r="RLW37" s="74"/>
      <c r="RLX37" s="74"/>
      <c r="RLY37" s="85"/>
      <c r="RLZ37" s="80"/>
      <c r="RMA37" s="80"/>
      <c r="RMB37" s="85"/>
      <c r="RMC37" s="77"/>
      <c r="RMD37" s="74"/>
      <c r="RME37" s="74"/>
      <c r="RMF37" s="85"/>
      <c r="RMG37" s="74"/>
      <c r="RMH37" s="74"/>
      <c r="RMI37" s="85"/>
      <c r="RMJ37" s="74"/>
      <c r="RMK37" s="74"/>
      <c r="RML37" s="85"/>
      <c r="RMM37" s="74"/>
      <c r="RMN37" s="74"/>
      <c r="RMO37" s="85"/>
      <c r="RMP37" s="80"/>
      <c r="RMQ37" s="80"/>
      <c r="RMR37" s="85"/>
      <c r="RMS37" s="77"/>
      <c r="RMT37" s="74"/>
      <c r="RMU37" s="74"/>
      <c r="RMV37" s="85"/>
      <c r="RMW37" s="74"/>
      <c r="RMX37" s="74"/>
      <c r="RMY37" s="85"/>
      <c r="RMZ37" s="74"/>
      <c r="RNA37" s="74"/>
      <c r="RNB37" s="85"/>
      <c r="RNC37" s="74"/>
      <c r="RND37" s="74"/>
      <c r="RNE37" s="85"/>
      <c r="RNF37" s="80"/>
      <c r="RNG37" s="80"/>
      <c r="RNH37" s="85"/>
      <c r="RNI37" s="77"/>
      <c r="RNJ37" s="74"/>
      <c r="RNK37" s="74"/>
      <c r="RNL37" s="85"/>
      <c r="RNM37" s="74"/>
      <c r="RNN37" s="74"/>
      <c r="RNO37" s="85"/>
      <c r="RNP37" s="74"/>
      <c r="RNQ37" s="74"/>
      <c r="RNR37" s="85"/>
      <c r="RNS37" s="74"/>
      <c r="RNT37" s="74"/>
      <c r="RNU37" s="85"/>
      <c r="RNV37" s="80"/>
      <c r="RNW37" s="80"/>
      <c r="RNX37" s="85"/>
      <c r="RNY37" s="77"/>
      <c r="RNZ37" s="74"/>
      <c r="ROA37" s="74"/>
      <c r="ROB37" s="85"/>
      <c r="ROC37" s="74"/>
      <c r="ROD37" s="74"/>
      <c r="ROE37" s="85"/>
      <c r="ROF37" s="74"/>
      <c r="ROG37" s="74"/>
      <c r="ROH37" s="85"/>
      <c r="ROI37" s="74"/>
      <c r="ROJ37" s="74"/>
      <c r="ROK37" s="85"/>
      <c r="ROL37" s="80"/>
      <c r="ROM37" s="80"/>
      <c r="RON37" s="85"/>
      <c r="ROO37" s="77"/>
      <c r="ROP37" s="74"/>
      <c r="ROQ37" s="74"/>
      <c r="ROR37" s="85"/>
      <c r="ROS37" s="74"/>
      <c r="ROT37" s="74"/>
      <c r="ROU37" s="85"/>
      <c r="ROV37" s="74"/>
      <c r="ROW37" s="74"/>
      <c r="ROX37" s="85"/>
      <c r="ROY37" s="74"/>
      <c r="ROZ37" s="74"/>
      <c r="RPA37" s="85"/>
      <c r="RPB37" s="80"/>
      <c r="RPC37" s="80"/>
      <c r="RPD37" s="85"/>
      <c r="RPE37" s="77"/>
      <c r="RPF37" s="74"/>
      <c r="RPG37" s="74"/>
      <c r="RPH37" s="85"/>
      <c r="RPI37" s="74"/>
      <c r="RPJ37" s="74"/>
      <c r="RPK37" s="85"/>
      <c r="RPL37" s="74"/>
      <c r="RPM37" s="74"/>
      <c r="RPN37" s="85"/>
      <c r="RPO37" s="74"/>
      <c r="RPP37" s="74"/>
      <c r="RPQ37" s="85"/>
      <c r="RPR37" s="80"/>
      <c r="RPS37" s="80"/>
      <c r="RPT37" s="85"/>
      <c r="RPU37" s="77"/>
      <c r="RPV37" s="74"/>
      <c r="RPW37" s="74"/>
      <c r="RPX37" s="85"/>
      <c r="RPY37" s="74"/>
      <c r="RPZ37" s="74"/>
      <c r="RQA37" s="85"/>
      <c r="RQB37" s="74"/>
      <c r="RQC37" s="74"/>
      <c r="RQD37" s="85"/>
      <c r="RQE37" s="74"/>
      <c r="RQF37" s="74"/>
      <c r="RQG37" s="85"/>
      <c r="RQH37" s="80"/>
      <c r="RQI37" s="80"/>
      <c r="RQJ37" s="85"/>
      <c r="RQK37" s="77"/>
      <c r="RQL37" s="74"/>
      <c r="RQM37" s="74"/>
      <c r="RQN37" s="85"/>
      <c r="RQO37" s="74"/>
      <c r="RQP37" s="74"/>
      <c r="RQQ37" s="85"/>
      <c r="RQR37" s="74"/>
      <c r="RQS37" s="74"/>
      <c r="RQT37" s="85"/>
      <c r="RQU37" s="74"/>
      <c r="RQV37" s="74"/>
      <c r="RQW37" s="85"/>
      <c r="RQX37" s="80"/>
      <c r="RQY37" s="80"/>
      <c r="RQZ37" s="85"/>
      <c r="RRA37" s="77"/>
      <c r="RRB37" s="74"/>
      <c r="RRC37" s="74"/>
      <c r="RRD37" s="85"/>
      <c r="RRE37" s="74"/>
      <c r="RRF37" s="74"/>
      <c r="RRG37" s="85"/>
      <c r="RRH37" s="74"/>
      <c r="RRI37" s="74"/>
      <c r="RRJ37" s="85"/>
      <c r="RRK37" s="74"/>
      <c r="RRL37" s="74"/>
      <c r="RRM37" s="85"/>
      <c r="RRN37" s="80"/>
      <c r="RRO37" s="80"/>
      <c r="RRP37" s="85"/>
      <c r="RRQ37" s="77"/>
      <c r="RRR37" s="74"/>
      <c r="RRS37" s="74"/>
      <c r="RRT37" s="85"/>
      <c r="RRU37" s="74"/>
      <c r="RRV37" s="74"/>
      <c r="RRW37" s="85"/>
      <c r="RRX37" s="74"/>
      <c r="RRY37" s="74"/>
      <c r="RRZ37" s="85"/>
      <c r="RSA37" s="74"/>
      <c r="RSB37" s="74"/>
      <c r="RSC37" s="85"/>
      <c r="RSD37" s="80"/>
      <c r="RSE37" s="80"/>
      <c r="RSF37" s="85"/>
      <c r="RSG37" s="77"/>
      <c r="RSH37" s="74"/>
      <c r="RSI37" s="74"/>
      <c r="RSJ37" s="85"/>
      <c r="RSK37" s="74"/>
      <c r="RSL37" s="74"/>
      <c r="RSM37" s="85"/>
      <c r="RSN37" s="74"/>
      <c r="RSO37" s="74"/>
      <c r="RSP37" s="85"/>
      <c r="RSQ37" s="74"/>
      <c r="RSR37" s="74"/>
      <c r="RSS37" s="85"/>
      <c r="RST37" s="80"/>
      <c r="RSU37" s="80"/>
      <c r="RSV37" s="85"/>
      <c r="RSW37" s="77"/>
      <c r="RSX37" s="74"/>
      <c r="RSY37" s="74"/>
      <c r="RSZ37" s="85"/>
      <c r="RTA37" s="74"/>
      <c r="RTB37" s="74"/>
      <c r="RTC37" s="85"/>
      <c r="RTD37" s="74"/>
      <c r="RTE37" s="74"/>
      <c r="RTF37" s="85"/>
      <c r="RTG37" s="74"/>
      <c r="RTH37" s="74"/>
      <c r="RTI37" s="85"/>
      <c r="RTJ37" s="80"/>
      <c r="RTK37" s="80"/>
      <c r="RTL37" s="85"/>
      <c r="RTM37" s="77"/>
      <c r="RTN37" s="74"/>
      <c r="RTO37" s="74"/>
      <c r="RTP37" s="85"/>
      <c r="RTQ37" s="74"/>
      <c r="RTR37" s="74"/>
      <c r="RTS37" s="85"/>
      <c r="RTT37" s="74"/>
      <c r="RTU37" s="74"/>
      <c r="RTV37" s="85"/>
      <c r="RTW37" s="74"/>
      <c r="RTX37" s="74"/>
      <c r="RTY37" s="85"/>
      <c r="RTZ37" s="80"/>
      <c r="RUA37" s="80"/>
      <c r="RUB37" s="85"/>
      <c r="RUC37" s="77"/>
      <c r="RUD37" s="74"/>
      <c r="RUE37" s="74"/>
      <c r="RUF37" s="85"/>
      <c r="RUG37" s="74"/>
      <c r="RUH37" s="74"/>
      <c r="RUI37" s="85"/>
      <c r="RUJ37" s="74"/>
      <c r="RUK37" s="74"/>
      <c r="RUL37" s="85"/>
      <c r="RUM37" s="74"/>
      <c r="RUN37" s="74"/>
      <c r="RUO37" s="85"/>
      <c r="RUP37" s="80"/>
      <c r="RUQ37" s="80"/>
      <c r="RUR37" s="85"/>
      <c r="RUS37" s="77"/>
      <c r="RUT37" s="74"/>
      <c r="RUU37" s="74"/>
      <c r="RUV37" s="85"/>
      <c r="RUW37" s="74"/>
      <c r="RUX37" s="74"/>
      <c r="RUY37" s="85"/>
      <c r="RUZ37" s="74"/>
      <c r="RVA37" s="74"/>
      <c r="RVB37" s="85"/>
      <c r="RVC37" s="74"/>
      <c r="RVD37" s="74"/>
      <c r="RVE37" s="85"/>
      <c r="RVF37" s="80"/>
      <c r="RVG37" s="80"/>
      <c r="RVH37" s="85"/>
      <c r="RVI37" s="77"/>
      <c r="RVJ37" s="74"/>
      <c r="RVK37" s="74"/>
      <c r="RVL37" s="85"/>
      <c r="RVM37" s="74"/>
      <c r="RVN37" s="74"/>
      <c r="RVO37" s="85"/>
      <c r="RVP37" s="74"/>
      <c r="RVQ37" s="74"/>
      <c r="RVR37" s="85"/>
      <c r="RVS37" s="74"/>
      <c r="RVT37" s="74"/>
      <c r="RVU37" s="85"/>
      <c r="RVV37" s="80"/>
      <c r="RVW37" s="80"/>
      <c r="RVX37" s="85"/>
      <c r="RVY37" s="77"/>
      <c r="RVZ37" s="74"/>
      <c r="RWA37" s="74"/>
      <c r="RWB37" s="85"/>
      <c r="RWC37" s="74"/>
      <c r="RWD37" s="74"/>
      <c r="RWE37" s="85"/>
      <c r="RWF37" s="74"/>
      <c r="RWG37" s="74"/>
      <c r="RWH37" s="85"/>
      <c r="RWI37" s="74"/>
      <c r="RWJ37" s="74"/>
      <c r="RWK37" s="85"/>
      <c r="RWL37" s="80"/>
      <c r="RWM37" s="80"/>
      <c r="RWN37" s="85"/>
      <c r="RWO37" s="77"/>
      <c r="RWP37" s="74"/>
      <c r="RWQ37" s="74"/>
      <c r="RWR37" s="85"/>
      <c r="RWS37" s="74"/>
      <c r="RWT37" s="74"/>
      <c r="RWU37" s="85"/>
      <c r="RWV37" s="74"/>
      <c r="RWW37" s="74"/>
      <c r="RWX37" s="85"/>
      <c r="RWY37" s="74"/>
      <c r="RWZ37" s="74"/>
      <c r="RXA37" s="85"/>
      <c r="RXB37" s="80"/>
      <c r="RXC37" s="80"/>
      <c r="RXD37" s="85"/>
      <c r="RXE37" s="77"/>
      <c r="RXF37" s="74"/>
      <c r="RXG37" s="74"/>
      <c r="RXH37" s="85"/>
      <c r="RXI37" s="74"/>
      <c r="RXJ37" s="74"/>
      <c r="RXK37" s="85"/>
      <c r="RXL37" s="74"/>
      <c r="RXM37" s="74"/>
      <c r="RXN37" s="85"/>
      <c r="RXO37" s="74"/>
      <c r="RXP37" s="74"/>
      <c r="RXQ37" s="85"/>
      <c r="RXR37" s="80"/>
      <c r="RXS37" s="80"/>
      <c r="RXT37" s="85"/>
      <c r="RXU37" s="77"/>
      <c r="RXV37" s="74"/>
      <c r="RXW37" s="74"/>
      <c r="RXX37" s="85"/>
      <c r="RXY37" s="74"/>
      <c r="RXZ37" s="74"/>
      <c r="RYA37" s="85"/>
      <c r="RYB37" s="74"/>
      <c r="RYC37" s="74"/>
      <c r="RYD37" s="85"/>
      <c r="RYE37" s="74"/>
      <c r="RYF37" s="74"/>
      <c r="RYG37" s="85"/>
      <c r="RYH37" s="80"/>
      <c r="RYI37" s="80"/>
      <c r="RYJ37" s="85"/>
      <c r="RYK37" s="77"/>
      <c r="RYL37" s="74"/>
      <c r="RYM37" s="74"/>
      <c r="RYN37" s="85"/>
      <c r="RYO37" s="74"/>
      <c r="RYP37" s="74"/>
      <c r="RYQ37" s="85"/>
      <c r="RYR37" s="74"/>
      <c r="RYS37" s="74"/>
      <c r="RYT37" s="85"/>
      <c r="RYU37" s="74"/>
      <c r="RYV37" s="74"/>
      <c r="RYW37" s="85"/>
      <c r="RYX37" s="80"/>
      <c r="RYY37" s="80"/>
      <c r="RYZ37" s="85"/>
      <c r="RZA37" s="77"/>
      <c r="RZB37" s="74"/>
      <c r="RZC37" s="74"/>
      <c r="RZD37" s="85"/>
      <c r="RZE37" s="74"/>
      <c r="RZF37" s="74"/>
      <c r="RZG37" s="85"/>
      <c r="RZH37" s="74"/>
      <c r="RZI37" s="74"/>
      <c r="RZJ37" s="85"/>
      <c r="RZK37" s="74"/>
      <c r="RZL37" s="74"/>
      <c r="RZM37" s="85"/>
      <c r="RZN37" s="80"/>
      <c r="RZO37" s="80"/>
      <c r="RZP37" s="85"/>
      <c r="RZQ37" s="77"/>
      <c r="RZR37" s="74"/>
      <c r="RZS37" s="74"/>
      <c r="RZT37" s="85"/>
      <c r="RZU37" s="74"/>
      <c r="RZV37" s="74"/>
      <c r="RZW37" s="85"/>
      <c r="RZX37" s="74"/>
      <c r="RZY37" s="74"/>
      <c r="RZZ37" s="85"/>
      <c r="SAA37" s="74"/>
      <c r="SAB37" s="74"/>
      <c r="SAC37" s="85"/>
      <c r="SAD37" s="80"/>
      <c r="SAE37" s="80"/>
      <c r="SAF37" s="85"/>
      <c r="SAG37" s="77"/>
      <c r="SAH37" s="74"/>
      <c r="SAI37" s="74"/>
      <c r="SAJ37" s="85"/>
      <c r="SAK37" s="74"/>
      <c r="SAL37" s="74"/>
      <c r="SAM37" s="85"/>
      <c r="SAN37" s="74"/>
      <c r="SAO37" s="74"/>
      <c r="SAP37" s="85"/>
      <c r="SAQ37" s="74"/>
      <c r="SAR37" s="74"/>
      <c r="SAS37" s="85"/>
      <c r="SAT37" s="80"/>
      <c r="SAU37" s="80"/>
      <c r="SAV37" s="85"/>
      <c r="SAW37" s="77"/>
      <c r="SAX37" s="74"/>
      <c r="SAY37" s="74"/>
      <c r="SAZ37" s="85"/>
      <c r="SBA37" s="74"/>
      <c r="SBB37" s="74"/>
      <c r="SBC37" s="85"/>
      <c r="SBD37" s="74"/>
      <c r="SBE37" s="74"/>
      <c r="SBF37" s="85"/>
      <c r="SBG37" s="74"/>
      <c r="SBH37" s="74"/>
      <c r="SBI37" s="85"/>
      <c r="SBJ37" s="80"/>
      <c r="SBK37" s="80"/>
      <c r="SBL37" s="85"/>
      <c r="SBM37" s="77"/>
      <c r="SBN37" s="74"/>
      <c r="SBO37" s="74"/>
      <c r="SBP37" s="85"/>
      <c r="SBQ37" s="74"/>
      <c r="SBR37" s="74"/>
      <c r="SBS37" s="85"/>
      <c r="SBT37" s="74"/>
      <c r="SBU37" s="74"/>
      <c r="SBV37" s="85"/>
      <c r="SBW37" s="74"/>
      <c r="SBX37" s="74"/>
      <c r="SBY37" s="85"/>
      <c r="SBZ37" s="80"/>
      <c r="SCA37" s="80"/>
      <c r="SCB37" s="85"/>
      <c r="SCC37" s="77"/>
      <c r="SCD37" s="74"/>
      <c r="SCE37" s="74"/>
      <c r="SCF37" s="85"/>
      <c r="SCG37" s="74"/>
      <c r="SCH37" s="74"/>
      <c r="SCI37" s="85"/>
      <c r="SCJ37" s="74"/>
      <c r="SCK37" s="74"/>
      <c r="SCL37" s="85"/>
      <c r="SCM37" s="74"/>
      <c r="SCN37" s="74"/>
      <c r="SCO37" s="85"/>
      <c r="SCP37" s="80"/>
      <c r="SCQ37" s="80"/>
      <c r="SCR37" s="85"/>
      <c r="SCS37" s="77"/>
      <c r="SCT37" s="74"/>
      <c r="SCU37" s="74"/>
      <c r="SCV37" s="85"/>
      <c r="SCW37" s="74"/>
      <c r="SCX37" s="74"/>
      <c r="SCY37" s="85"/>
      <c r="SCZ37" s="74"/>
      <c r="SDA37" s="74"/>
      <c r="SDB37" s="85"/>
      <c r="SDC37" s="74"/>
      <c r="SDD37" s="74"/>
      <c r="SDE37" s="85"/>
      <c r="SDF37" s="80"/>
      <c r="SDG37" s="80"/>
      <c r="SDH37" s="85"/>
      <c r="SDI37" s="77"/>
      <c r="SDJ37" s="74"/>
      <c r="SDK37" s="74"/>
      <c r="SDL37" s="85"/>
      <c r="SDM37" s="74"/>
      <c r="SDN37" s="74"/>
      <c r="SDO37" s="85"/>
      <c r="SDP37" s="74"/>
      <c r="SDQ37" s="74"/>
      <c r="SDR37" s="85"/>
      <c r="SDS37" s="74"/>
      <c r="SDT37" s="74"/>
      <c r="SDU37" s="85"/>
      <c r="SDV37" s="80"/>
      <c r="SDW37" s="80"/>
      <c r="SDX37" s="85"/>
      <c r="SDY37" s="77"/>
      <c r="SDZ37" s="74"/>
      <c r="SEA37" s="74"/>
      <c r="SEB37" s="85"/>
      <c r="SEC37" s="74"/>
      <c r="SED37" s="74"/>
      <c r="SEE37" s="85"/>
      <c r="SEF37" s="74"/>
      <c r="SEG37" s="74"/>
      <c r="SEH37" s="85"/>
      <c r="SEI37" s="74"/>
      <c r="SEJ37" s="74"/>
      <c r="SEK37" s="85"/>
      <c r="SEL37" s="80"/>
      <c r="SEM37" s="80"/>
      <c r="SEN37" s="85"/>
      <c r="SEO37" s="77"/>
      <c r="SEP37" s="74"/>
      <c r="SEQ37" s="74"/>
      <c r="SER37" s="85"/>
      <c r="SES37" s="74"/>
      <c r="SET37" s="74"/>
      <c r="SEU37" s="85"/>
      <c r="SEV37" s="74"/>
      <c r="SEW37" s="74"/>
      <c r="SEX37" s="85"/>
      <c r="SEY37" s="74"/>
      <c r="SEZ37" s="74"/>
      <c r="SFA37" s="85"/>
      <c r="SFB37" s="80"/>
      <c r="SFC37" s="80"/>
      <c r="SFD37" s="85"/>
      <c r="SFE37" s="77"/>
      <c r="SFF37" s="74"/>
      <c r="SFG37" s="74"/>
      <c r="SFH37" s="85"/>
      <c r="SFI37" s="74"/>
      <c r="SFJ37" s="74"/>
      <c r="SFK37" s="85"/>
      <c r="SFL37" s="74"/>
      <c r="SFM37" s="74"/>
      <c r="SFN37" s="85"/>
      <c r="SFO37" s="74"/>
      <c r="SFP37" s="74"/>
      <c r="SFQ37" s="85"/>
      <c r="SFR37" s="80"/>
      <c r="SFS37" s="80"/>
      <c r="SFT37" s="85"/>
      <c r="SFU37" s="77"/>
      <c r="SFV37" s="74"/>
      <c r="SFW37" s="74"/>
      <c r="SFX37" s="85"/>
      <c r="SFY37" s="74"/>
      <c r="SFZ37" s="74"/>
      <c r="SGA37" s="85"/>
      <c r="SGB37" s="74"/>
      <c r="SGC37" s="74"/>
      <c r="SGD37" s="85"/>
      <c r="SGE37" s="74"/>
      <c r="SGF37" s="74"/>
      <c r="SGG37" s="85"/>
      <c r="SGH37" s="80"/>
      <c r="SGI37" s="80"/>
      <c r="SGJ37" s="85"/>
      <c r="SGK37" s="77"/>
      <c r="SGL37" s="74"/>
      <c r="SGM37" s="74"/>
      <c r="SGN37" s="85"/>
      <c r="SGO37" s="74"/>
      <c r="SGP37" s="74"/>
      <c r="SGQ37" s="85"/>
      <c r="SGR37" s="74"/>
      <c r="SGS37" s="74"/>
      <c r="SGT37" s="85"/>
      <c r="SGU37" s="74"/>
      <c r="SGV37" s="74"/>
      <c r="SGW37" s="85"/>
      <c r="SGX37" s="80"/>
      <c r="SGY37" s="80"/>
      <c r="SGZ37" s="85"/>
      <c r="SHA37" s="77"/>
      <c r="SHB37" s="74"/>
      <c r="SHC37" s="74"/>
      <c r="SHD37" s="85"/>
      <c r="SHE37" s="74"/>
      <c r="SHF37" s="74"/>
      <c r="SHG37" s="85"/>
      <c r="SHH37" s="74"/>
      <c r="SHI37" s="74"/>
      <c r="SHJ37" s="85"/>
      <c r="SHK37" s="74"/>
      <c r="SHL37" s="74"/>
      <c r="SHM37" s="85"/>
      <c r="SHN37" s="80"/>
      <c r="SHO37" s="80"/>
      <c r="SHP37" s="85"/>
      <c r="SHQ37" s="77"/>
      <c r="SHR37" s="74"/>
      <c r="SHS37" s="74"/>
      <c r="SHT37" s="85"/>
      <c r="SHU37" s="74"/>
      <c r="SHV37" s="74"/>
      <c r="SHW37" s="85"/>
      <c r="SHX37" s="74"/>
      <c r="SHY37" s="74"/>
      <c r="SHZ37" s="85"/>
      <c r="SIA37" s="74"/>
      <c r="SIB37" s="74"/>
      <c r="SIC37" s="85"/>
      <c r="SID37" s="80"/>
      <c r="SIE37" s="80"/>
      <c r="SIF37" s="85"/>
      <c r="SIG37" s="77"/>
      <c r="SIH37" s="74"/>
      <c r="SII37" s="74"/>
      <c r="SIJ37" s="85"/>
      <c r="SIK37" s="74"/>
      <c r="SIL37" s="74"/>
      <c r="SIM37" s="85"/>
      <c r="SIN37" s="74"/>
      <c r="SIO37" s="74"/>
      <c r="SIP37" s="85"/>
      <c r="SIQ37" s="74"/>
      <c r="SIR37" s="74"/>
      <c r="SIS37" s="85"/>
      <c r="SIT37" s="80"/>
      <c r="SIU37" s="80"/>
      <c r="SIV37" s="85"/>
      <c r="SIW37" s="77"/>
      <c r="SIX37" s="74"/>
      <c r="SIY37" s="74"/>
      <c r="SIZ37" s="85"/>
      <c r="SJA37" s="74"/>
      <c r="SJB37" s="74"/>
      <c r="SJC37" s="85"/>
      <c r="SJD37" s="74"/>
      <c r="SJE37" s="74"/>
      <c r="SJF37" s="85"/>
      <c r="SJG37" s="74"/>
      <c r="SJH37" s="74"/>
      <c r="SJI37" s="85"/>
      <c r="SJJ37" s="80"/>
      <c r="SJK37" s="80"/>
      <c r="SJL37" s="85"/>
      <c r="SJM37" s="77"/>
      <c r="SJN37" s="74"/>
      <c r="SJO37" s="74"/>
      <c r="SJP37" s="85"/>
      <c r="SJQ37" s="74"/>
      <c r="SJR37" s="74"/>
      <c r="SJS37" s="85"/>
      <c r="SJT37" s="74"/>
      <c r="SJU37" s="74"/>
      <c r="SJV37" s="85"/>
      <c r="SJW37" s="74"/>
      <c r="SJX37" s="74"/>
      <c r="SJY37" s="85"/>
      <c r="SJZ37" s="80"/>
      <c r="SKA37" s="80"/>
      <c r="SKB37" s="85"/>
      <c r="SKC37" s="77"/>
      <c r="SKD37" s="74"/>
      <c r="SKE37" s="74"/>
      <c r="SKF37" s="85"/>
      <c r="SKG37" s="74"/>
      <c r="SKH37" s="74"/>
      <c r="SKI37" s="85"/>
      <c r="SKJ37" s="74"/>
      <c r="SKK37" s="74"/>
      <c r="SKL37" s="85"/>
      <c r="SKM37" s="74"/>
      <c r="SKN37" s="74"/>
      <c r="SKO37" s="85"/>
      <c r="SKP37" s="80"/>
      <c r="SKQ37" s="80"/>
      <c r="SKR37" s="85"/>
      <c r="SKS37" s="77"/>
      <c r="SKT37" s="74"/>
      <c r="SKU37" s="74"/>
      <c r="SKV37" s="85"/>
      <c r="SKW37" s="74"/>
      <c r="SKX37" s="74"/>
      <c r="SKY37" s="85"/>
      <c r="SKZ37" s="74"/>
      <c r="SLA37" s="74"/>
      <c r="SLB37" s="85"/>
      <c r="SLC37" s="74"/>
      <c r="SLD37" s="74"/>
      <c r="SLE37" s="85"/>
      <c r="SLF37" s="80"/>
      <c r="SLG37" s="80"/>
      <c r="SLH37" s="85"/>
      <c r="SLI37" s="77"/>
      <c r="SLJ37" s="74"/>
      <c r="SLK37" s="74"/>
      <c r="SLL37" s="85"/>
      <c r="SLM37" s="74"/>
      <c r="SLN37" s="74"/>
      <c r="SLO37" s="85"/>
      <c r="SLP37" s="74"/>
      <c r="SLQ37" s="74"/>
      <c r="SLR37" s="85"/>
      <c r="SLS37" s="74"/>
      <c r="SLT37" s="74"/>
      <c r="SLU37" s="85"/>
      <c r="SLV37" s="80"/>
      <c r="SLW37" s="80"/>
      <c r="SLX37" s="85"/>
      <c r="SLY37" s="77"/>
      <c r="SLZ37" s="74"/>
      <c r="SMA37" s="74"/>
      <c r="SMB37" s="85"/>
      <c r="SMC37" s="74"/>
      <c r="SMD37" s="74"/>
      <c r="SME37" s="85"/>
      <c r="SMF37" s="74"/>
      <c r="SMG37" s="74"/>
      <c r="SMH37" s="85"/>
      <c r="SMI37" s="74"/>
      <c r="SMJ37" s="74"/>
      <c r="SMK37" s="85"/>
      <c r="SML37" s="80"/>
      <c r="SMM37" s="80"/>
      <c r="SMN37" s="85"/>
      <c r="SMO37" s="77"/>
      <c r="SMP37" s="74"/>
      <c r="SMQ37" s="74"/>
      <c r="SMR37" s="85"/>
      <c r="SMS37" s="74"/>
      <c r="SMT37" s="74"/>
      <c r="SMU37" s="85"/>
      <c r="SMV37" s="74"/>
      <c r="SMW37" s="74"/>
      <c r="SMX37" s="85"/>
      <c r="SMY37" s="74"/>
      <c r="SMZ37" s="74"/>
      <c r="SNA37" s="85"/>
      <c r="SNB37" s="80"/>
      <c r="SNC37" s="80"/>
      <c r="SND37" s="85"/>
      <c r="SNE37" s="77"/>
      <c r="SNF37" s="74"/>
      <c r="SNG37" s="74"/>
      <c r="SNH37" s="85"/>
      <c r="SNI37" s="74"/>
      <c r="SNJ37" s="74"/>
      <c r="SNK37" s="85"/>
      <c r="SNL37" s="74"/>
      <c r="SNM37" s="74"/>
      <c r="SNN37" s="85"/>
      <c r="SNO37" s="74"/>
      <c r="SNP37" s="74"/>
      <c r="SNQ37" s="85"/>
      <c r="SNR37" s="80"/>
      <c r="SNS37" s="80"/>
      <c r="SNT37" s="85"/>
      <c r="SNU37" s="77"/>
      <c r="SNV37" s="74"/>
      <c r="SNW37" s="74"/>
      <c r="SNX37" s="85"/>
      <c r="SNY37" s="74"/>
      <c r="SNZ37" s="74"/>
      <c r="SOA37" s="85"/>
      <c r="SOB37" s="74"/>
      <c r="SOC37" s="74"/>
      <c r="SOD37" s="85"/>
      <c r="SOE37" s="74"/>
      <c r="SOF37" s="74"/>
      <c r="SOG37" s="85"/>
      <c r="SOH37" s="80"/>
      <c r="SOI37" s="80"/>
      <c r="SOJ37" s="85"/>
      <c r="SOK37" s="77"/>
      <c r="SOL37" s="74"/>
      <c r="SOM37" s="74"/>
      <c r="SON37" s="85"/>
      <c r="SOO37" s="74"/>
      <c r="SOP37" s="74"/>
      <c r="SOQ37" s="85"/>
      <c r="SOR37" s="74"/>
      <c r="SOS37" s="74"/>
      <c r="SOT37" s="85"/>
      <c r="SOU37" s="74"/>
      <c r="SOV37" s="74"/>
      <c r="SOW37" s="85"/>
      <c r="SOX37" s="80"/>
      <c r="SOY37" s="80"/>
      <c r="SOZ37" s="85"/>
      <c r="SPA37" s="77"/>
      <c r="SPB37" s="74"/>
      <c r="SPC37" s="74"/>
      <c r="SPD37" s="85"/>
      <c r="SPE37" s="74"/>
      <c r="SPF37" s="74"/>
      <c r="SPG37" s="85"/>
      <c r="SPH37" s="74"/>
      <c r="SPI37" s="74"/>
      <c r="SPJ37" s="85"/>
      <c r="SPK37" s="74"/>
      <c r="SPL37" s="74"/>
      <c r="SPM37" s="85"/>
      <c r="SPN37" s="80"/>
      <c r="SPO37" s="80"/>
      <c r="SPP37" s="85"/>
      <c r="SPQ37" s="77"/>
      <c r="SPR37" s="74"/>
      <c r="SPS37" s="74"/>
      <c r="SPT37" s="85"/>
      <c r="SPU37" s="74"/>
      <c r="SPV37" s="74"/>
      <c r="SPW37" s="85"/>
      <c r="SPX37" s="74"/>
      <c r="SPY37" s="74"/>
      <c r="SPZ37" s="85"/>
      <c r="SQA37" s="74"/>
      <c r="SQB37" s="74"/>
      <c r="SQC37" s="85"/>
      <c r="SQD37" s="80"/>
      <c r="SQE37" s="80"/>
      <c r="SQF37" s="85"/>
      <c r="SQG37" s="77"/>
      <c r="SQH37" s="74"/>
      <c r="SQI37" s="74"/>
      <c r="SQJ37" s="85"/>
      <c r="SQK37" s="74"/>
      <c r="SQL37" s="74"/>
      <c r="SQM37" s="85"/>
      <c r="SQN37" s="74"/>
      <c r="SQO37" s="74"/>
      <c r="SQP37" s="85"/>
      <c r="SQQ37" s="74"/>
      <c r="SQR37" s="74"/>
      <c r="SQS37" s="85"/>
      <c r="SQT37" s="80"/>
      <c r="SQU37" s="80"/>
      <c r="SQV37" s="85"/>
      <c r="SQW37" s="77"/>
      <c r="SQX37" s="74"/>
      <c r="SQY37" s="74"/>
      <c r="SQZ37" s="85"/>
      <c r="SRA37" s="74"/>
      <c r="SRB37" s="74"/>
      <c r="SRC37" s="85"/>
      <c r="SRD37" s="74"/>
      <c r="SRE37" s="74"/>
      <c r="SRF37" s="85"/>
      <c r="SRG37" s="74"/>
      <c r="SRH37" s="74"/>
      <c r="SRI37" s="85"/>
      <c r="SRJ37" s="80"/>
      <c r="SRK37" s="80"/>
      <c r="SRL37" s="85"/>
      <c r="SRM37" s="77"/>
      <c r="SRN37" s="74"/>
      <c r="SRO37" s="74"/>
      <c r="SRP37" s="85"/>
      <c r="SRQ37" s="74"/>
      <c r="SRR37" s="74"/>
      <c r="SRS37" s="85"/>
      <c r="SRT37" s="74"/>
      <c r="SRU37" s="74"/>
      <c r="SRV37" s="85"/>
      <c r="SRW37" s="74"/>
      <c r="SRX37" s="74"/>
      <c r="SRY37" s="85"/>
      <c r="SRZ37" s="80"/>
      <c r="SSA37" s="80"/>
      <c r="SSB37" s="85"/>
      <c r="SSC37" s="77"/>
      <c r="SSD37" s="74"/>
      <c r="SSE37" s="74"/>
      <c r="SSF37" s="85"/>
      <c r="SSG37" s="74"/>
      <c r="SSH37" s="74"/>
      <c r="SSI37" s="85"/>
      <c r="SSJ37" s="74"/>
      <c r="SSK37" s="74"/>
      <c r="SSL37" s="85"/>
      <c r="SSM37" s="74"/>
      <c r="SSN37" s="74"/>
      <c r="SSO37" s="85"/>
      <c r="SSP37" s="80"/>
      <c r="SSQ37" s="80"/>
      <c r="SSR37" s="85"/>
      <c r="SSS37" s="77"/>
      <c r="SST37" s="74"/>
      <c r="SSU37" s="74"/>
      <c r="SSV37" s="85"/>
      <c r="SSW37" s="74"/>
      <c r="SSX37" s="74"/>
      <c r="SSY37" s="85"/>
      <c r="SSZ37" s="74"/>
      <c r="STA37" s="74"/>
      <c r="STB37" s="85"/>
      <c r="STC37" s="74"/>
      <c r="STD37" s="74"/>
      <c r="STE37" s="85"/>
      <c r="STF37" s="80"/>
      <c r="STG37" s="80"/>
      <c r="STH37" s="85"/>
      <c r="STI37" s="77"/>
      <c r="STJ37" s="74"/>
      <c r="STK37" s="74"/>
      <c r="STL37" s="85"/>
      <c r="STM37" s="74"/>
      <c r="STN37" s="74"/>
      <c r="STO37" s="85"/>
      <c r="STP37" s="74"/>
      <c r="STQ37" s="74"/>
      <c r="STR37" s="85"/>
      <c r="STS37" s="74"/>
      <c r="STT37" s="74"/>
      <c r="STU37" s="85"/>
      <c r="STV37" s="80"/>
      <c r="STW37" s="80"/>
      <c r="STX37" s="85"/>
      <c r="STY37" s="77"/>
      <c r="STZ37" s="74"/>
      <c r="SUA37" s="74"/>
      <c r="SUB37" s="85"/>
      <c r="SUC37" s="74"/>
      <c r="SUD37" s="74"/>
      <c r="SUE37" s="85"/>
      <c r="SUF37" s="74"/>
      <c r="SUG37" s="74"/>
      <c r="SUH37" s="85"/>
      <c r="SUI37" s="74"/>
      <c r="SUJ37" s="74"/>
      <c r="SUK37" s="85"/>
      <c r="SUL37" s="80"/>
      <c r="SUM37" s="80"/>
      <c r="SUN37" s="85"/>
      <c r="SUO37" s="77"/>
      <c r="SUP37" s="74"/>
      <c r="SUQ37" s="74"/>
      <c r="SUR37" s="85"/>
      <c r="SUS37" s="74"/>
      <c r="SUT37" s="74"/>
      <c r="SUU37" s="85"/>
      <c r="SUV37" s="74"/>
      <c r="SUW37" s="74"/>
      <c r="SUX37" s="85"/>
      <c r="SUY37" s="74"/>
      <c r="SUZ37" s="74"/>
      <c r="SVA37" s="85"/>
      <c r="SVB37" s="80"/>
      <c r="SVC37" s="80"/>
      <c r="SVD37" s="85"/>
      <c r="SVE37" s="77"/>
      <c r="SVF37" s="74"/>
      <c r="SVG37" s="74"/>
      <c r="SVH37" s="85"/>
      <c r="SVI37" s="74"/>
      <c r="SVJ37" s="74"/>
      <c r="SVK37" s="85"/>
      <c r="SVL37" s="74"/>
      <c r="SVM37" s="74"/>
      <c r="SVN37" s="85"/>
      <c r="SVO37" s="74"/>
      <c r="SVP37" s="74"/>
      <c r="SVQ37" s="85"/>
      <c r="SVR37" s="80"/>
      <c r="SVS37" s="80"/>
      <c r="SVT37" s="85"/>
      <c r="SVU37" s="77"/>
      <c r="SVV37" s="74"/>
      <c r="SVW37" s="74"/>
      <c r="SVX37" s="85"/>
      <c r="SVY37" s="74"/>
      <c r="SVZ37" s="74"/>
      <c r="SWA37" s="85"/>
      <c r="SWB37" s="74"/>
      <c r="SWC37" s="74"/>
      <c r="SWD37" s="85"/>
      <c r="SWE37" s="74"/>
      <c r="SWF37" s="74"/>
      <c r="SWG37" s="85"/>
      <c r="SWH37" s="80"/>
      <c r="SWI37" s="80"/>
      <c r="SWJ37" s="85"/>
      <c r="SWK37" s="77"/>
      <c r="SWL37" s="74"/>
      <c r="SWM37" s="74"/>
      <c r="SWN37" s="85"/>
      <c r="SWO37" s="74"/>
      <c r="SWP37" s="74"/>
      <c r="SWQ37" s="85"/>
      <c r="SWR37" s="74"/>
      <c r="SWS37" s="74"/>
      <c r="SWT37" s="85"/>
      <c r="SWU37" s="74"/>
      <c r="SWV37" s="74"/>
      <c r="SWW37" s="85"/>
      <c r="SWX37" s="80"/>
      <c r="SWY37" s="80"/>
      <c r="SWZ37" s="85"/>
      <c r="SXA37" s="77"/>
      <c r="SXB37" s="74"/>
      <c r="SXC37" s="74"/>
      <c r="SXD37" s="85"/>
      <c r="SXE37" s="74"/>
      <c r="SXF37" s="74"/>
      <c r="SXG37" s="85"/>
      <c r="SXH37" s="74"/>
      <c r="SXI37" s="74"/>
      <c r="SXJ37" s="85"/>
      <c r="SXK37" s="74"/>
      <c r="SXL37" s="74"/>
      <c r="SXM37" s="85"/>
      <c r="SXN37" s="80"/>
      <c r="SXO37" s="80"/>
      <c r="SXP37" s="85"/>
      <c r="SXQ37" s="77"/>
      <c r="SXR37" s="74"/>
      <c r="SXS37" s="74"/>
      <c r="SXT37" s="85"/>
      <c r="SXU37" s="74"/>
      <c r="SXV37" s="74"/>
      <c r="SXW37" s="85"/>
      <c r="SXX37" s="74"/>
      <c r="SXY37" s="74"/>
      <c r="SXZ37" s="85"/>
      <c r="SYA37" s="74"/>
      <c r="SYB37" s="74"/>
      <c r="SYC37" s="85"/>
      <c r="SYD37" s="80"/>
      <c r="SYE37" s="80"/>
      <c r="SYF37" s="85"/>
      <c r="SYG37" s="77"/>
      <c r="SYH37" s="74"/>
      <c r="SYI37" s="74"/>
      <c r="SYJ37" s="85"/>
      <c r="SYK37" s="74"/>
      <c r="SYL37" s="74"/>
      <c r="SYM37" s="85"/>
      <c r="SYN37" s="74"/>
      <c r="SYO37" s="74"/>
      <c r="SYP37" s="85"/>
      <c r="SYQ37" s="74"/>
      <c r="SYR37" s="74"/>
      <c r="SYS37" s="85"/>
      <c r="SYT37" s="80"/>
      <c r="SYU37" s="80"/>
      <c r="SYV37" s="85"/>
      <c r="SYW37" s="77"/>
      <c r="SYX37" s="74"/>
      <c r="SYY37" s="74"/>
      <c r="SYZ37" s="85"/>
      <c r="SZA37" s="74"/>
      <c r="SZB37" s="74"/>
      <c r="SZC37" s="85"/>
      <c r="SZD37" s="74"/>
      <c r="SZE37" s="74"/>
      <c r="SZF37" s="85"/>
      <c r="SZG37" s="74"/>
      <c r="SZH37" s="74"/>
      <c r="SZI37" s="85"/>
      <c r="SZJ37" s="80"/>
      <c r="SZK37" s="80"/>
      <c r="SZL37" s="85"/>
      <c r="SZM37" s="77"/>
      <c r="SZN37" s="74"/>
      <c r="SZO37" s="74"/>
      <c r="SZP37" s="85"/>
      <c r="SZQ37" s="74"/>
      <c r="SZR37" s="74"/>
      <c r="SZS37" s="85"/>
      <c r="SZT37" s="74"/>
      <c r="SZU37" s="74"/>
      <c r="SZV37" s="85"/>
      <c r="SZW37" s="74"/>
      <c r="SZX37" s="74"/>
      <c r="SZY37" s="85"/>
      <c r="SZZ37" s="80"/>
      <c r="TAA37" s="80"/>
      <c r="TAB37" s="85"/>
      <c r="TAC37" s="77"/>
      <c r="TAD37" s="74"/>
      <c r="TAE37" s="74"/>
      <c r="TAF37" s="85"/>
      <c r="TAG37" s="74"/>
      <c r="TAH37" s="74"/>
      <c r="TAI37" s="85"/>
      <c r="TAJ37" s="74"/>
      <c r="TAK37" s="74"/>
      <c r="TAL37" s="85"/>
      <c r="TAM37" s="74"/>
      <c r="TAN37" s="74"/>
      <c r="TAO37" s="85"/>
      <c r="TAP37" s="80"/>
      <c r="TAQ37" s="80"/>
      <c r="TAR37" s="85"/>
      <c r="TAS37" s="77"/>
      <c r="TAT37" s="74"/>
      <c r="TAU37" s="74"/>
      <c r="TAV37" s="85"/>
      <c r="TAW37" s="74"/>
      <c r="TAX37" s="74"/>
      <c r="TAY37" s="85"/>
      <c r="TAZ37" s="74"/>
      <c r="TBA37" s="74"/>
      <c r="TBB37" s="85"/>
      <c r="TBC37" s="74"/>
      <c r="TBD37" s="74"/>
      <c r="TBE37" s="85"/>
      <c r="TBF37" s="80"/>
      <c r="TBG37" s="80"/>
      <c r="TBH37" s="85"/>
      <c r="TBI37" s="77"/>
      <c r="TBJ37" s="74"/>
      <c r="TBK37" s="74"/>
      <c r="TBL37" s="85"/>
      <c r="TBM37" s="74"/>
      <c r="TBN37" s="74"/>
      <c r="TBO37" s="85"/>
      <c r="TBP37" s="74"/>
      <c r="TBQ37" s="74"/>
      <c r="TBR37" s="85"/>
      <c r="TBS37" s="74"/>
      <c r="TBT37" s="74"/>
      <c r="TBU37" s="85"/>
      <c r="TBV37" s="80"/>
      <c r="TBW37" s="80"/>
      <c r="TBX37" s="85"/>
      <c r="TBY37" s="77"/>
      <c r="TBZ37" s="74"/>
      <c r="TCA37" s="74"/>
      <c r="TCB37" s="85"/>
      <c r="TCC37" s="74"/>
      <c r="TCD37" s="74"/>
      <c r="TCE37" s="85"/>
      <c r="TCF37" s="74"/>
      <c r="TCG37" s="74"/>
      <c r="TCH37" s="85"/>
      <c r="TCI37" s="74"/>
      <c r="TCJ37" s="74"/>
      <c r="TCK37" s="85"/>
      <c r="TCL37" s="80"/>
      <c r="TCM37" s="80"/>
      <c r="TCN37" s="85"/>
      <c r="TCO37" s="77"/>
      <c r="TCP37" s="74"/>
      <c r="TCQ37" s="74"/>
      <c r="TCR37" s="85"/>
      <c r="TCS37" s="74"/>
      <c r="TCT37" s="74"/>
      <c r="TCU37" s="85"/>
      <c r="TCV37" s="74"/>
      <c r="TCW37" s="74"/>
      <c r="TCX37" s="85"/>
      <c r="TCY37" s="74"/>
      <c r="TCZ37" s="74"/>
      <c r="TDA37" s="85"/>
      <c r="TDB37" s="80"/>
      <c r="TDC37" s="80"/>
      <c r="TDD37" s="85"/>
      <c r="TDE37" s="77"/>
      <c r="TDF37" s="74"/>
      <c r="TDG37" s="74"/>
      <c r="TDH37" s="85"/>
      <c r="TDI37" s="74"/>
      <c r="TDJ37" s="74"/>
      <c r="TDK37" s="85"/>
      <c r="TDL37" s="74"/>
      <c r="TDM37" s="74"/>
      <c r="TDN37" s="85"/>
      <c r="TDO37" s="74"/>
      <c r="TDP37" s="74"/>
      <c r="TDQ37" s="85"/>
      <c r="TDR37" s="80"/>
      <c r="TDS37" s="80"/>
      <c r="TDT37" s="85"/>
      <c r="TDU37" s="77"/>
      <c r="TDV37" s="74"/>
      <c r="TDW37" s="74"/>
      <c r="TDX37" s="85"/>
      <c r="TDY37" s="74"/>
      <c r="TDZ37" s="74"/>
      <c r="TEA37" s="85"/>
      <c r="TEB37" s="74"/>
      <c r="TEC37" s="74"/>
      <c r="TED37" s="85"/>
      <c r="TEE37" s="74"/>
      <c r="TEF37" s="74"/>
      <c r="TEG37" s="85"/>
      <c r="TEH37" s="80"/>
      <c r="TEI37" s="80"/>
      <c r="TEJ37" s="85"/>
      <c r="TEK37" s="77"/>
      <c r="TEL37" s="74"/>
      <c r="TEM37" s="74"/>
      <c r="TEN37" s="85"/>
      <c r="TEO37" s="74"/>
      <c r="TEP37" s="74"/>
      <c r="TEQ37" s="85"/>
      <c r="TER37" s="74"/>
      <c r="TES37" s="74"/>
      <c r="TET37" s="85"/>
      <c r="TEU37" s="74"/>
      <c r="TEV37" s="74"/>
      <c r="TEW37" s="85"/>
      <c r="TEX37" s="80"/>
      <c r="TEY37" s="80"/>
      <c r="TEZ37" s="85"/>
      <c r="TFA37" s="77"/>
      <c r="TFB37" s="74"/>
      <c r="TFC37" s="74"/>
      <c r="TFD37" s="85"/>
      <c r="TFE37" s="74"/>
      <c r="TFF37" s="74"/>
      <c r="TFG37" s="85"/>
      <c r="TFH37" s="74"/>
      <c r="TFI37" s="74"/>
      <c r="TFJ37" s="85"/>
      <c r="TFK37" s="74"/>
      <c r="TFL37" s="74"/>
      <c r="TFM37" s="85"/>
      <c r="TFN37" s="80"/>
      <c r="TFO37" s="80"/>
      <c r="TFP37" s="85"/>
      <c r="TFQ37" s="77"/>
      <c r="TFR37" s="74"/>
      <c r="TFS37" s="74"/>
      <c r="TFT37" s="85"/>
      <c r="TFU37" s="74"/>
      <c r="TFV37" s="74"/>
      <c r="TFW37" s="85"/>
      <c r="TFX37" s="74"/>
      <c r="TFY37" s="74"/>
      <c r="TFZ37" s="85"/>
      <c r="TGA37" s="74"/>
      <c r="TGB37" s="74"/>
      <c r="TGC37" s="85"/>
      <c r="TGD37" s="80"/>
      <c r="TGE37" s="80"/>
      <c r="TGF37" s="85"/>
      <c r="TGG37" s="77"/>
      <c r="TGH37" s="74"/>
      <c r="TGI37" s="74"/>
      <c r="TGJ37" s="85"/>
      <c r="TGK37" s="74"/>
      <c r="TGL37" s="74"/>
      <c r="TGM37" s="85"/>
      <c r="TGN37" s="74"/>
      <c r="TGO37" s="74"/>
      <c r="TGP37" s="85"/>
      <c r="TGQ37" s="74"/>
      <c r="TGR37" s="74"/>
      <c r="TGS37" s="85"/>
      <c r="TGT37" s="80"/>
      <c r="TGU37" s="80"/>
      <c r="TGV37" s="85"/>
      <c r="TGW37" s="77"/>
      <c r="TGX37" s="74"/>
      <c r="TGY37" s="74"/>
      <c r="TGZ37" s="85"/>
      <c r="THA37" s="74"/>
      <c r="THB37" s="74"/>
      <c r="THC37" s="85"/>
      <c r="THD37" s="74"/>
      <c r="THE37" s="74"/>
      <c r="THF37" s="85"/>
      <c r="THG37" s="74"/>
      <c r="THH37" s="74"/>
      <c r="THI37" s="85"/>
      <c r="THJ37" s="80"/>
      <c r="THK37" s="80"/>
      <c r="THL37" s="85"/>
      <c r="THM37" s="77"/>
      <c r="THN37" s="74"/>
      <c r="THO37" s="74"/>
      <c r="THP37" s="85"/>
      <c r="THQ37" s="74"/>
      <c r="THR37" s="74"/>
      <c r="THS37" s="85"/>
      <c r="THT37" s="74"/>
      <c r="THU37" s="74"/>
      <c r="THV37" s="85"/>
      <c r="THW37" s="74"/>
      <c r="THX37" s="74"/>
      <c r="THY37" s="85"/>
      <c r="THZ37" s="80"/>
      <c r="TIA37" s="80"/>
      <c r="TIB37" s="85"/>
      <c r="TIC37" s="77"/>
      <c r="TID37" s="74"/>
      <c r="TIE37" s="74"/>
      <c r="TIF37" s="85"/>
      <c r="TIG37" s="74"/>
      <c r="TIH37" s="74"/>
      <c r="TII37" s="85"/>
      <c r="TIJ37" s="74"/>
      <c r="TIK37" s="74"/>
      <c r="TIL37" s="85"/>
      <c r="TIM37" s="74"/>
      <c r="TIN37" s="74"/>
      <c r="TIO37" s="85"/>
      <c r="TIP37" s="80"/>
      <c r="TIQ37" s="80"/>
      <c r="TIR37" s="85"/>
      <c r="TIS37" s="77"/>
      <c r="TIT37" s="74"/>
      <c r="TIU37" s="74"/>
      <c r="TIV37" s="85"/>
      <c r="TIW37" s="74"/>
      <c r="TIX37" s="74"/>
      <c r="TIY37" s="85"/>
      <c r="TIZ37" s="74"/>
      <c r="TJA37" s="74"/>
      <c r="TJB37" s="85"/>
      <c r="TJC37" s="74"/>
      <c r="TJD37" s="74"/>
      <c r="TJE37" s="85"/>
      <c r="TJF37" s="80"/>
      <c r="TJG37" s="80"/>
      <c r="TJH37" s="85"/>
      <c r="TJI37" s="77"/>
      <c r="TJJ37" s="74"/>
      <c r="TJK37" s="74"/>
      <c r="TJL37" s="85"/>
      <c r="TJM37" s="74"/>
      <c r="TJN37" s="74"/>
      <c r="TJO37" s="85"/>
      <c r="TJP37" s="74"/>
      <c r="TJQ37" s="74"/>
      <c r="TJR37" s="85"/>
      <c r="TJS37" s="74"/>
      <c r="TJT37" s="74"/>
      <c r="TJU37" s="85"/>
      <c r="TJV37" s="80"/>
      <c r="TJW37" s="80"/>
      <c r="TJX37" s="85"/>
      <c r="TJY37" s="77"/>
      <c r="TJZ37" s="74"/>
      <c r="TKA37" s="74"/>
      <c r="TKB37" s="85"/>
      <c r="TKC37" s="74"/>
      <c r="TKD37" s="74"/>
      <c r="TKE37" s="85"/>
      <c r="TKF37" s="74"/>
      <c r="TKG37" s="74"/>
      <c r="TKH37" s="85"/>
      <c r="TKI37" s="74"/>
      <c r="TKJ37" s="74"/>
      <c r="TKK37" s="85"/>
      <c r="TKL37" s="80"/>
      <c r="TKM37" s="80"/>
      <c r="TKN37" s="85"/>
      <c r="TKO37" s="77"/>
      <c r="TKP37" s="74"/>
      <c r="TKQ37" s="74"/>
      <c r="TKR37" s="85"/>
      <c r="TKS37" s="74"/>
      <c r="TKT37" s="74"/>
      <c r="TKU37" s="85"/>
      <c r="TKV37" s="74"/>
      <c r="TKW37" s="74"/>
      <c r="TKX37" s="85"/>
      <c r="TKY37" s="74"/>
      <c r="TKZ37" s="74"/>
      <c r="TLA37" s="85"/>
      <c r="TLB37" s="80"/>
      <c r="TLC37" s="80"/>
      <c r="TLD37" s="85"/>
      <c r="TLE37" s="77"/>
      <c r="TLF37" s="74"/>
      <c r="TLG37" s="74"/>
      <c r="TLH37" s="85"/>
      <c r="TLI37" s="74"/>
      <c r="TLJ37" s="74"/>
      <c r="TLK37" s="85"/>
      <c r="TLL37" s="74"/>
      <c r="TLM37" s="74"/>
      <c r="TLN37" s="85"/>
      <c r="TLO37" s="74"/>
      <c r="TLP37" s="74"/>
      <c r="TLQ37" s="85"/>
      <c r="TLR37" s="80"/>
      <c r="TLS37" s="80"/>
      <c r="TLT37" s="85"/>
      <c r="TLU37" s="77"/>
      <c r="TLV37" s="74"/>
      <c r="TLW37" s="74"/>
      <c r="TLX37" s="85"/>
      <c r="TLY37" s="74"/>
      <c r="TLZ37" s="74"/>
      <c r="TMA37" s="85"/>
      <c r="TMB37" s="74"/>
      <c r="TMC37" s="74"/>
      <c r="TMD37" s="85"/>
      <c r="TME37" s="74"/>
      <c r="TMF37" s="74"/>
      <c r="TMG37" s="85"/>
      <c r="TMH37" s="80"/>
      <c r="TMI37" s="80"/>
      <c r="TMJ37" s="85"/>
      <c r="TMK37" s="77"/>
      <c r="TML37" s="74"/>
      <c r="TMM37" s="74"/>
      <c r="TMN37" s="85"/>
      <c r="TMO37" s="74"/>
      <c r="TMP37" s="74"/>
      <c r="TMQ37" s="85"/>
      <c r="TMR37" s="74"/>
      <c r="TMS37" s="74"/>
      <c r="TMT37" s="85"/>
      <c r="TMU37" s="74"/>
      <c r="TMV37" s="74"/>
      <c r="TMW37" s="85"/>
      <c r="TMX37" s="80"/>
      <c r="TMY37" s="80"/>
      <c r="TMZ37" s="85"/>
      <c r="TNA37" s="77"/>
      <c r="TNB37" s="74"/>
      <c r="TNC37" s="74"/>
      <c r="TND37" s="85"/>
      <c r="TNE37" s="74"/>
      <c r="TNF37" s="74"/>
      <c r="TNG37" s="85"/>
      <c r="TNH37" s="74"/>
      <c r="TNI37" s="74"/>
      <c r="TNJ37" s="85"/>
      <c r="TNK37" s="74"/>
      <c r="TNL37" s="74"/>
      <c r="TNM37" s="85"/>
      <c r="TNN37" s="80"/>
      <c r="TNO37" s="80"/>
      <c r="TNP37" s="85"/>
      <c r="TNQ37" s="77"/>
      <c r="TNR37" s="74"/>
      <c r="TNS37" s="74"/>
      <c r="TNT37" s="85"/>
      <c r="TNU37" s="74"/>
      <c r="TNV37" s="74"/>
      <c r="TNW37" s="85"/>
      <c r="TNX37" s="74"/>
      <c r="TNY37" s="74"/>
      <c r="TNZ37" s="85"/>
      <c r="TOA37" s="74"/>
      <c r="TOB37" s="74"/>
      <c r="TOC37" s="85"/>
      <c r="TOD37" s="80"/>
      <c r="TOE37" s="80"/>
      <c r="TOF37" s="85"/>
      <c r="TOG37" s="77"/>
      <c r="TOH37" s="74"/>
      <c r="TOI37" s="74"/>
      <c r="TOJ37" s="85"/>
      <c r="TOK37" s="74"/>
      <c r="TOL37" s="74"/>
      <c r="TOM37" s="85"/>
      <c r="TON37" s="74"/>
      <c r="TOO37" s="74"/>
      <c r="TOP37" s="85"/>
      <c r="TOQ37" s="74"/>
      <c r="TOR37" s="74"/>
      <c r="TOS37" s="85"/>
      <c r="TOT37" s="80"/>
      <c r="TOU37" s="80"/>
      <c r="TOV37" s="85"/>
      <c r="TOW37" s="77"/>
      <c r="TOX37" s="74"/>
      <c r="TOY37" s="74"/>
      <c r="TOZ37" s="85"/>
      <c r="TPA37" s="74"/>
      <c r="TPB37" s="74"/>
      <c r="TPC37" s="85"/>
      <c r="TPD37" s="74"/>
      <c r="TPE37" s="74"/>
      <c r="TPF37" s="85"/>
      <c r="TPG37" s="74"/>
      <c r="TPH37" s="74"/>
      <c r="TPI37" s="85"/>
      <c r="TPJ37" s="80"/>
      <c r="TPK37" s="80"/>
      <c r="TPL37" s="85"/>
      <c r="TPM37" s="77"/>
      <c r="TPN37" s="74"/>
      <c r="TPO37" s="74"/>
      <c r="TPP37" s="85"/>
      <c r="TPQ37" s="74"/>
      <c r="TPR37" s="74"/>
      <c r="TPS37" s="85"/>
      <c r="TPT37" s="74"/>
      <c r="TPU37" s="74"/>
      <c r="TPV37" s="85"/>
      <c r="TPW37" s="74"/>
      <c r="TPX37" s="74"/>
      <c r="TPY37" s="85"/>
      <c r="TPZ37" s="80"/>
      <c r="TQA37" s="80"/>
      <c r="TQB37" s="85"/>
      <c r="TQC37" s="77"/>
      <c r="TQD37" s="74"/>
      <c r="TQE37" s="74"/>
      <c r="TQF37" s="85"/>
      <c r="TQG37" s="74"/>
      <c r="TQH37" s="74"/>
      <c r="TQI37" s="85"/>
      <c r="TQJ37" s="74"/>
      <c r="TQK37" s="74"/>
      <c r="TQL37" s="85"/>
      <c r="TQM37" s="74"/>
      <c r="TQN37" s="74"/>
      <c r="TQO37" s="85"/>
      <c r="TQP37" s="80"/>
      <c r="TQQ37" s="80"/>
      <c r="TQR37" s="85"/>
      <c r="TQS37" s="77"/>
      <c r="TQT37" s="74"/>
      <c r="TQU37" s="74"/>
      <c r="TQV37" s="85"/>
      <c r="TQW37" s="74"/>
      <c r="TQX37" s="74"/>
      <c r="TQY37" s="85"/>
      <c r="TQZ37" s="74"/>
      <c r="TRA37" s="74"/>
      <c r="TRB37" s="85"/>
      <c r="TRC37" s="74"/>
      <c r="TRD37" s="74"/>
      <c r="TRE37" s="85"/>
      <c r="TRF37" s="80"/>
      <c r="TRG37" s="80"/>
      <c r="TRH37" s="85"/>
      <c r="TRI37" s="77"/>
      <c r="TRJ37" s="74"/>
      <c r="TRK37" s="74"/>
      <c r="TRL37" s="85"/>
      <c r="TRM37" s="74"/>
      <c r="TRN37" s="74"/>
      <c r="TRO37" s="85"/>
      <c r="TRP37" s="74"/>
      <c r="TRQ37" s="74"/>
      <c r="TRR37" s="85"/>
      <c r="TRS37" s="74"/>
      <c r="TRT37" s="74"/>
      <c r="TRU37" s="85"/>
      <c r="TRV37" s="80"/>
      <c r="TRW37" s="80"/>
      <c r="TRX37" s="85"/>
      <c r="TRY37" s="77"/>
      <c r="TRZ37" s="74"/>
      <c r="TSA37" s="74"/>
      <c r="TSB37" s="85"/>
      <c r="TSC37" s="74"/>
      <c r="TSD37" s="74"/>
      <c r="TSE37" s="85"/>
      <c r="TSF37" s="74"/>
      <c r="TSG37" s="74"/>
      <c r="TSH37" s="85"/>
      <c r="TSI37" s="74"/>
      <c r="TSJ37" s="74"/>
      <c r="TSK37" s="85"/>
      <c r="TSL37" s="80"/>
      <c r="TSM37" s="80"/>
      <c r="TSN37" s="85"/>
      <c r="TSO37" s="77"/>
      <c r="TSP37" s="74"/>
      <c r="TSQ37" s="74"/>
      <c r="TSR37" s="85"/>
      <c r="TSS37" s="74"/>
      <c r="TST37" s="74"/>
      <c r="TSU37" s="85"/>
      <c r="TSV37" s="74"/>
      <c r="TSW37" s="74"/>
      <c r="TSX37" s="85"/>
      <c r="TSY37" s="74"/>
      <c r="TSZ37" s="74"/>
      <c r="TTA37" s="85"/>
      <c r="TTB37" s="80"/>
      <c r="TTC37" s="80"/>
      <c r="TTD37" s="85"/>
      <c r="TTE37" s="77"/>
      <c r="TTF37" s="74"/>
      <c r="TTG37" s="74"/>
      <c r="TTH37" s="85"/>
      <c r="TTI37" s="74"/>
      <c r="TTJ37" s="74"/>
      <c r="TTK37" s="85"/>
      <c r="TTL37" s="74"/>
      <c r="TTM37" s="74"/>
      <c r="TTN37" s="85"/>
      <c r="TTO37" s="74"/>
      <c r="TTP37" s="74"/>
      <c r="TTQ37" s="85"/>
      <c r="TTR37" s="80"/>
      <c r="TTS37" s="80"/>
      <c r="TTT37" s="85"/>
      <c r="TTU37" s="77"/>
      <c r="TTV37" s="74"/>
      <c r="TTW37" s="74"/>
      <c r="TTX37" s="85"/>
      <c r="TTY37" s="74"/>
      <c r="TTZ37" s="74"/>
      <c r="TUA37" s="85"/>
      <c r="TUB37" s="74"/>
      <c r="TUC37" s="74"/>
      <c r="TUD37" s="85"/>
      <c r="TUE37" s="74"/>
      <c r="TUF37" s="74"/>
      <c r="TUG37" s="85"/>
      <c r="TUH37" s="80"/>
      <c r="TUI37" s="80"/>
      <c r="TUJ37" s="85"/>
      <c r="TUK37" s="77"/>
      <c r="TUL37" s="74"/>
      <c r="TUM37" s="74"/>
      <c r="TUN37" s="85"/>
      <c r="TUO37" s="74"/>
      <c r="TUP37" s="74"/>
      <c r="TUQ37" s="85"/>
      <c r="TUR37" s="74"/>
      <c r="TUS37" s="74"/>
      <c r="TUT37" s="85"/>
      <c r="TUU37" s="74"/>
      <c r="TUV37" s="74"/>
      <c r="TUW37" s="85"/>
      <c r="TUX37" s="80"/>
      <c r="TUY37" s="80"/>
      <c r="TUZ37" s="85"/>
      <c r="TVA37" s="77"/>
      <c r="TVB37" s="74"/>
      <c r="TVC37" s="74"/>
      <c r="TVD37" s="85"/>
      <c r="TVE37" s="74"/>
      <c r="TVF37" s="74"/>
      <c r="TVG37" s="85"/>
      <c r="TVH37" s="74"/>
      <c r="TVI37" s="74"/>
      <c r="TVJ37" s="85"/>
      <c r="TVK37" s="74"/>
      <c r="TVL37" s="74"/>
      <c r="TVM37" s="85"/>
      <c r="TVN37" s="80"/>
      <c r="TVO37" s="80"/>
      <c r="TVP37" s="85"/>
      <c r="TVQ37" s="77"/>
      <c r="TVR37" s="74"/>
      <c r="TVS37" s="74"/>
      <c r="TVT37" s="85"/>
      <c r="TVU37" s="74"/>
      <c r="TVV37" s="74"/>
      <c r="TVW37" s="85"/>
      <c r="TVX37" s="74"/>
      <c r="TVY37" s="74"/>
      <c r="TVZ37" s="85"/>
      <c r="TWA37" s="74"/>
      <c r="TWB37" s="74"/>
      <c r="TWC37" s="85"/>
      <c r="TWD37" s="80"/>
      <c r="TWE37" s="80"/>
      <c r="TWF37" s="85"/>
      <c r="TWG37" s="77"/>
      <c r="TWH37" s="74"/>
      <c r="TWI37" s="74"/>
      <c r="TWJ37" s="85"/>
      <c r="TWK37" s="74"/>
      <c r="TWL37" s="74"/>
      <c r="TWM37" s="85"/>
      <c r="TWN37" s="74"/>
      <c r="TWO37" s="74"/>
      <c r="TWP37" s="85"/>
      <c r="TWQ37" s="74"/>
      <c r="TWR37" s="74"/>
      <c r="TWS37" s="85"/>
      <c r="TWT37" s="80"/>
      <c r="TWU37" s="80"/>
      <c r="TWV37" s="85"/>
      <c r="TWW37" s="77"/>
      <c r="TWX37" s="74"/>
      <c r="TWY37" s="74"/>
      <c r="TWZ37" s="85"/>
      <c r="TXA37" s="74"/>
      <c r="TXB37" s="74"/>
      <c r="TXC37" s="85"/>
      <c r="TXD37" s="74"/>
      <c r="TXE37" s="74"/>
      <c r="TXF37" s="85"/>
      <c r="TXG37" s="74"/>
      <c r="TXH37" s="74"/>
      <c r="TXI37" s="85"/>
      <c r="TXJ37" s="80"/>
      <c r="TXK37" s="80"/>
      <c r="TXL37" s="85"/>
      <c r="TXM37" s="77"/>
      <c r="TXN37" s="74"/>
      <c r="TXO37" s="74"/>
      <c r="TXP37" s="85"/>
      <c r="TXQ37" s="74"/>
      <c r="TXR37" s="74"/>
      <c r="TXS37" s="85"/>
      <c r="TXT37" s="74"/>
      <c r="TXU37" s="74"/>
      <c r="TXV37" s="85"/>
      <c r="TXW37" s="74"/>
      <c r="TXX37" s="74"/>
      <c r="TXY37" s="85"/>
      <c r="TXZ37" s="80"/>
      <c r="TYA37" s="80"/>
      <c r="TYB37" s="85"/>
      <c r="TYC37" s="77"/>
      <c r="TYD37" s="74"/>
      <c r="TYE37" s="74"/>
      <c r="TYF37" s="85"/>
      <c r="TYG37" s="74"/>
      <c r="TYH37" s="74"/>
      <c r="TYI37" s="85"/>
      <c r="TYJ37" s="74"/>
      <c r="TYK37" s="74"/>
      <c r="TYL37" s="85"/>
      <c r="TYM37" s="74"/>
      <c r="TYN37" s="74"/>
      <c r="TYO37" s="85"/>
      <c r="TYP37" s="80"/>
      <c r="TYQ37" s="80"/>
      <c r="TYR37" s="85"/>
      <c r="TYS37" s="77"/>
      <c r="TYT37" s="74"/>
      <c r="TYU37" s="74"/>
      <c r="TYV37" s="85"/>
      <c r="TYW37" s="74"/>
      <c r="TYX37" s="74"/>
      <c r="TYY37" s="85"/>
      <c r="TYZ37" s="74"/>
      <c r="TZA37" s="74"/>
      <c r="TZB37" s="85"/>
      <c r="TZC37" s="74"/>
      <c r="TZD37" s="74"/>
      <c r="TZE37" s="85"/>
      <c r="TZF37" s="80"/>
      <c r="TZG37" s="80"/>
      <c r="TZH37" s="85"/>
      <c r="TZI37" s="77"/>
      <c r="TZJ37" s="74"/>
      <c r="TZK37" s="74"/>
      <c r="TZL37" s="85"/>
      <c r="TZM37" s="74"/>
      <c r="TZN37" s="74"/>
      <c r="TZO37" s="85"/>
      <c r="TZP37" s="74"/>
      <c r="TZQ37" s="74"/>
      <c r="TZR37" s="85"/>
      <c r="TZS37" s="74"/>
      <c r="TZT37" s="74"/>
      <c r="TZU37" s="85"/>
      <c r="TZV37" s="80"/>
      <c r="TZW37" s="80"/>
      <c r="TZX37" s="85"/>
      <c r="TZY37" s="77"/>
      <c r="TZZ37" s="74"/>
      <c r="UAA37" s="74"/>
      <c r="UAB37" s="85"/>
      <c r="UAC37" s="74"/>
      <c r="UAD37" s="74"/>
      <c r="UAE37" s="85"/>
      <c r="UAF37" s="74"/>
      <c r="UAG37" s="74"/>
      <c r="UAH37" s="85"/>
      <c r="UAI37" s="74"/>
      <c r="UAJ37" s="74"/>
      <c r="UAK37" s="85"/>
      <c r="UAL37" s="80"/>
      <c r="UAM37" s="80"/>
      <c r="UAN37" s="85"/>
      <c r="UAO37" s="77"/>
      <c r="UAP37" s="74"/>
      <c r="UAQ37" s="74"/>
      <c r="UAR37" s="85"/>
      <c r="UAS37" s="74"/>
      <c r="UAT37" s="74"/>
      <c r="UAU37" s="85"/>
      <c r="UAV37" s="74"/>
      <c r="UAW37" s="74"/>
      <c r="UAX37" s="85"/>
      <c r="UAY37" s="74"/>
      <c r="UAZ37" s="74"/>
      <c r="UBA37" s="85"/>
      <c r="UBB37" s="80"/>
      <c r="UBC37" s="80"/>
      <c r="UBD37" s="85"/>
      <c r="UBE37" s="77"/>
      <c r="UBF37" s="74"/>
      <c r="UBG37" s="74"/>
      <c r="UBH37" s="85"/>
      <c r="UBI37" s="74"/>
      <c r="UBJ37" s="74"/>
      <c r="UBK37" s="85"/>
      <c r="UBL37" s="74"/>
      <c r="UBM37" s="74"/>
      <c r="UBN37" s="85"/>
      <c r="UBO37" s="74"/>
      <c r="UBP37" s="74"/>
      <c r="UBQ37" s="85"/>
      <c r="UBR37" s="80"/>
      <c r="UBS37" s="80"/>
      <c r="UBT37" s="85"/>
      <c r="UBU37" s="77"/>
      <c r="UBV37" s="74"/>
      <c r="UBW37" s="74"/>
      <c r="UBX37" s="85"/>
      <c r="UBY37" s="74"/>
      <c r="UBZ37" s="74"/>
      <c r="UCA37" s="85"/>
      <c r="UCB37" s="74"/>
      <c r="UCC37" s="74"/>
      <c r="UCD37" s="85"/>
      <c r="UCE37" s="74"/>
      <c r="UCF37" s="74"/>
      <c r="UCG37" s="85"/>
      <c r="UCH37" s="80"/>
      <c r="UCI37" s="80"/>
      <c r="UCJ37" s="85"/>
      <c r="UCK37" s="77"/>
      <c r="UCL37" s="74"/>
      <c r="UCM37" s="74"/>
      <c r="UCN37" s="85"/>
      <c r="UCO37" s="74"/>
      <c r="UCP37" s="74"/>
      <c r="UCQ37" s="85"/>
      <c r="UCR37" s="74"/>
      <c r="UCS37" s="74"/>
      <c r="UCT37" s="85"/>
      <c r="UCU37" s="74"/>
      <c r="UCV37" s="74"/>
      <c r="UCW37" s="85"/>
      <c r="UCX37" s="80"/>
      <c r="UCY37" s="80"/>
      <c r="UCZ37" s="85"/>
      <c r="UDA37" s="77"/>
      <c r="UDB37" s="74"/>
      <c r="UDC37" s="74"/>
      <c r="UDD37" s="85"/>
      <c r="UDE37" s="74"/>
      <c r="UDF37" s="74"/>
      <c r="UDG37" s="85"/>
      <c r="UDH37" s="74"/>
      <c r="UDI37" s="74"/>
      <c r="UDJ37" s="85"/>
      <c r="UDK37" s="74"/>
      <c r="UDL37" s="74"/>
      <c r="UDM37" s="85"/>
      <c r="UDN37" s="80"/>
      <c r="UDO37" s="80"/>
      <c r="UDP37" s="85"/>
      <c r="UDQ37" s="77"/>
      <c r="UDR37" s="74"/>
      <c r="UDS37" s="74"/>
      <c r="UDT37" s="85"/>
      <c r="UDU37" s="74"/>
      <c r="UDV37" s="74"/>
      <c r="UDW37" s="85"/>
      <c r="UDX37" s="74"/>
      <c r="UDY37" s="74"/>
      <c r="UDZ37" s="85"/>
      <c r="UEA37" s="74"/>
      <c r="UEB37" s="74"/>
      <c r="UEC37" s="85"/>
      <c r="UED37" s="80"/>
      <c r="UEE37" s="80"/>
      <c r="UEF37" s="85"/>
      <c r="UEG37" s="77"/>
      <c r="UEH37" s="74"/>
      <c r="UEI37" s="74"/>
      <c r="UEJ37" s="85"/>
      <c r="UEK37" s="74"/>
      <c r="UEL37" s="74"/>
      <c r="UEM37" s="85"/>
      <c r="UEN37" s="74"/>
      <c r="UEO37" s="74"/>
      <c r="UEP37" s="85"/>
      <c r="UEQ37" s="74"/>
      <c r="UER37" s="74"/>
      <c r="UES37" s="85"/>
      <c r="UET37" s="80"/>
      <c r="UEU37" s="80"/>
      <c r="UEV37" s="85"/>
      <c r="UEW37" s="77"/>
      <c r="UEX37" s="74"/>
      <c r="UEY37" s="74"/>
      <c r="UEZ37" s="85"/>
      <c r="UFA37" s="74"/>
      <c r="UFB37" s="74"/>
      <c r="UFC37" s="85"/>
      <c r="UFD37" s="74"/>
      <c r="UFE37" s="74"/>
      <c r="UFF37" s="85"/>
      <c r="UFG37" s="74"/>
      <c r="UFH37" s="74"/>
      <c r="UFI37" s="85"/>
      <c r="UFJ37" s="80"/>
      <c r="UFK37" s="80"/>
      <c r="UFL37" s="85"/>
      <c r="UFM37" s="77"/>
      <c r="UFN37" s="74"/>
      <c r="UFO37" s="74"/>
      <c r="UFP37" s="85"/>
      <c r="UFQ37" s="74"/>
      <c r="UFR37" s="74"/>
      <c r="UFS37" s="85"/>
      <c r="UFT37" s="74"/>
      <c r="UFU37" s="74"/>
      <c r="UFV37" s="85"/>
      <c r="UFW37" s="74"/>
      <c r="UFX37" s="74"/>
      <c r="UFY37" s="85"/>
      <c r="UFZ37" s="80"/>
      <c r="UGA37" s="80"/>
      <c r="UGB37" s="85"/>
      <c r="UGC37" s="77"/>
      <c r="UGD37" s="74"/>
      <c r="UGE37" s="74"/>
      <c r="UGF37" s="85"/>
      <c r="UGG37" s="74"/>
      <c r="UGH37" s="74"/>
      <c r="UGI37" s="85"/>
      <c r="UGJ37" s="74"/>
      <c r="UGK37" s="74"/>
      <c r="UGL37" s="85"/>
      <c r="UGM37" s="74"/>
      <c r="UGN37" s="74"/>
      <c r="UGO37" s="85"/>
      <c r="UGP37" s="80"/>
      <c r="UGQ37" s="80"/>
      <c r="UGR37" s="85"/>
      <c r="UGS37" s="77"/>
      <c r="UGT37" s="74"/>
      <c r="UGU37" s="74"/>
      <c r="UGV37" s="85"/>
      <c r="UGW37" s="74"/>
      <c r="UGX37" s="74"/>
      <c r="UGY37" s="85"/>
      <c r="UGZ37" s="74"/>
      <c r="UHA37" s="74"/>
      <c r="UHB37" s="85"/>
      <c r="UHC37" s="74"/>
      <c r="UHD37" s="74"/>
      <c r="UHE37" s="85"/>
      <c r="UHF37" s="80"/>
      <c r="UHG37" s="80"/>
      <c r="UHH37" s="85"/>
      <c r="UHI37" s="77"/>
      <c r="UHJ37" s="74"/>
      <c r="UHK37" s="74"/>
      <c r="UHL37" s="85"/>
      <c r="UHM37" s="74"/>
      <c r="UHN37" s="74"/>
      <c r="UHO37" s="85"/>
      <c r="UHP37" s="74"/>
      <c r="UHQ37" s="74"/>
      <c r="UHR37" s="85"/>
      <c r="UHS37" s="74"/>
      <c r="UHT37" s="74"/>
      <c r="UHU37" s="85"/>
      <c r="UHV37" s="80"/>
      <c r="UHW37" s="80"/>
      <c r="UHX37" s="85"/>
      <c r="UHY37" s="77"/>
      <c r="UHZ37" s="74"/>
      <c r="UIA37" s="74"/>
      <c r="UIB37" s="85"/>
      <c r="UIC37" s="74"/>
      <c r="UID37" s="74"/>
      <c r="UIE37" s="85"/>
      <c r="UIF37" s="74"/>
      <c r="UIG37" s="74"/>
      <c r="UIH37" s="85"/>
      <c r="UII37" s="74"/>
      <c r="UIJ37" s="74"/>
      <c r="UIK37" s="85"/>
      <c r="UIL37" s="80"/>
      <c r="UIM37" s="80"/>
      <c r="UIN37" s="85"/>
      <c r="UIO37" s="77"/>
      <c r="UIP37" s="74"/>
      <c r="UIQ37" s="74"/>
      <c r="UIR37" s="85"/>
      <c r="UIS37" s="74"/>
      <c r="UIT37" s="74"/>
      <c r="UIU37" s="85"/>
      <c r="UIV37" s="74"/>
      <c r="UIW37" s="74"/>
      <c r="UIX37" s="85"/>
      <c r="UIY37" s="74"/>
      <c r="UIZ37" s="74"/>
      <c r="UJA37" s="85"/>
      <c r="UJB37" s="80"/>
      <c r="UJC37" s="80"/>
      <c r="UJD37" s="85"/>
      <c r="UJE37" s="77"/>
      <c r="UJF37" s="74"/>
      <c r="UJG37" s="74"/>
      <c r="UJH37" s="85"/>
      <c r="UJI37" s="74"/>
      <c r="UJJ37" s="74"/>
      <c r="UJK37" s="85"/>
      <c r="UJL37" s="74"/>
      <c r="UJM37" s="74"/>
      <c r="UJN37" s="85"/>
      <c r="UJO37" s="74"/>
      <c r="UJP37" s="74"/>
      <c r="UJQ37" s="85"/>
      <c r="UJR37" s="80"/>
      <c r="UJS37" s="80"/>
      <c r="UJT37" s="85"/>
      <c r="UJU37" s="77"/>
      <c r="UJV37" s="74"/>
      <c r="UJW37" s="74"/>
      <c r="UJX37" s="85"/>
      <c r="UJY37" s="74"/>
      <c r="UJZ37" s="74"/>
      <c r="UKA37" s="85"/>
      <c r="UKB37" s="74"/>
      <c r="UKC37" s="74"/>
      <c r="UKD37" s="85"/>
      <c r="UKE37" s="74"/>
      <c r="UKF37" s="74"/>
      <c r="UKG37" s="85"/>
      <c r="UKH37" s="80"/>
      <c r="UKI37" s="80"/>
      <c r="UKJ37" s="85"/>
      <c r="UKK37" s="77"/>
      <c r="UKL37" s="74"/>
      <c r="UKM37" s="74"/>
      <c r="UKN37" s="85"/>
      <c r="UKO37" s="74"/>
      <c r="UKP37" s="74"/>
      <c r="UKQ37" s="85"/>
      <c r="UKR37" s="74"/>
      <c r="UKS37" s="74"/>
      <c r="UKT37" s="85"/>
      <c r="UKU37" s="74"/>
      <c r="UKV37" s="74"/>
      <c r="UKW37" s="85"/>
      <c r="UKX37" s="80"/>
      <c r="UKY37" s="80"/>
      <c r="UKZ37" s="85"/>
      <c r="ULA37" s="77"/>
      <c r="ULB37" s="74"/>
      <c r="ULC37" s="74"/>
      <c r="ULD37" s="85"/>
      <c r="ULE37" s="74"/>
      <c r="ULF37" s="74"/>
      <c r="ULG37" s="85"/>
      <c r="ULH37" s="74"/>
      <c r="ULI37" s="74"/>
      <c r="ULJ37" s="85"/>
      <c r="ULK37" s="74"/>
      <c r="ULL37" s="74"/>
      <c r="ULM37" s="85"/>
      <c r="ULN37" s="80"/>
      <c r="ULO37" s="80"/>
      <c r="ULP37" s="85"/>
      <c r="ULQ37" s="77"/>
      <c r="ULR37" s="74"/>
      <c r="ULS37" s="74"/>
      <c r="ULT37" s="85"/>
      <c r="ULU37" s="74"/>
      <c r="ULV37" s="74"/>
      <c r="ULW37" s="85"/>
      <c r="ULX37" s="74"/>
      <c r="ULY37" s="74"/>
      <c r="ULZ37" s="85"/>
      <c r="UMA37" s="74"/>
      <c r="UMB37" s="74"/>
      <c r="UMC37" s="85"/>
      <c r="UMD37" s="80"/>
      <c r="UME37" s="80"/>
      <c r="UMF37" s="85"/>
      <c r="UMG37" s="77"/>
      <c r="UMH37" s="74"/>
      <c r="UMI37" s="74"/>
      <c r="UMJ37" s="85"/>
      <c r="UMK37" s="74"/>
      <c r="UML37" s="74"/>
      <c r="UMM37" s="85"/>
      <c r="UMN37" s="74"/>
      <c r="UMO37" s="74"/>
      <c r="UMP37" s="85"/>
      <c r="UMQ37" s="74"/>
      <c r="UMR37" s="74"/>
      <c r="UMS37" s="85"/>
      <c r="UMT37" s="80"/>
      <c r="UMU37" s="80"/>
      <c r="UMV37" s="85"/>
      <c r="UMW37" s="77"/>
      <c r="UMX37" s="74"/>
      <c r="UMY37" s="74"/>
      <c r="UMZ37" s="85"/>
      <c r="UNA37" s="74"/>
      <c r="UNB37" s="74"/>
      <c r="UNC37" s="85"/>
      <c r="UND37" s="74"/>
      <c r="UNE37" s="74"/>
      <c r="UNF37" s="85"/>
      <c r="UNG37" s="74"/>
      <c r="UNH37" s="74"/>
      <c r="UNI37" s="85"/>
      <c r="UNJ37" s="80"/>
      <c r="UNK37" s="80"/>
      <c r="UNL37" s="85"/>
      <c r="UNM37" s="77"/>
      <c r="UNN37" s="74"/>
      <c r="UNO37" s="74"/>
      <c r="UNP37" s="85"/>
      <c r="UNQ37" s="74"/>
      <c r="UNR37" s="74"/>
      <c r="UNS37" s="85"/>
      <c r="UNT37" s="74"/>
      <c r="UNU37" s="74"/>
      <c r="UNV37" s="85"/>
      <c r="UNW37" s="74"/>
      <c r="UNX37" s="74"/>
      <c r="UNY37" s="85"/>
      <c r="UNZ37" s="80"/>
      <c r="UOA37" s="80"/>
      <c r="UOB37" s="85"/>
      <c r="UOC37" s="77"/>
      <c r="UOD37" s="74"/>
      <c r="UOE37" s="74"/>
      <c r="UOF37" s="85"/>
      <c r="UOG37" s="74"/>
      <c r="UOH37" s="74"/>
      <c r="UOI37" s="85"/>
      <c r="UOJ37" s="74"/>
      <c r="UOK37" s="74"/>
      <c r="UOL37" s="85"/>
      <c r="UOM37" s="74"/>
      <c r="UON37" s="74"/>
      <c r="UOO37" s="85"/>
      <c r="UOP37" s="80"/>
      <c r="UOQ37" s="80"/>
      <c r="UOR37" s="85"/>
      <c r="UOS37" s="77"/>
      <c r="UOT37" s="74"/>
      <c r="UOU37" s="74"/>
      <c r="UOV37" s="85"/>
      <c r="UOW37" s="74"/>
      <c r="UOX37" s="74"/>
      <c r="UOY37" s="85"/>
      <c r="UOZ37" s="74"/>
      <c r="UPA37" s="74"/>
      <c r="UPB37" s="85"/>
      <c r="UPC37" s="74"/>
      <c r="UPD37" s="74"/>
      <c r="UPE37" s="85"/>
      <c r="UPF37" s="80"/>
      <c r="UPG37" s="80"/>
      <c r="UPH37" s="85"/>
      <c r="UPI37" s="77"/>
      <c r="UPJ37" s="74"/>
      <c r="UPK37" s="74"/>
      <c r="UPL37" s="85"/>
      <c r="UPM37" s="74"/>
      <c r="UPN37" s="74"/>
      <c r="UPO37" s="85"/>
      <c r="UPP37" s="74"/>
      <c r="UPQ37" s="74"/>
      <c r="UPR37" s="85"/>
      <c r="UPS37" s="74"/>
      <c r="UPT37" s="74"/>
      <c r="UPU37" s="85"/>
      <c r="UPV37" s="80"/>
      <c r="UPW37" s="80"/>
      <c r="UPX37" s="85"/>
      <c r="UPY37" s="77"/>
      <c r="UPZ37" s="74"/>
      <c r="UQA37" s="74"/>
      <c r="UQB37" s="85"/>
      <c r="UQC37" s="74"/>
      <c r="UQD37" s="74"/>
      <c r="UQE37" s="85"/>
      <c r="UQF37" s="74"/>
      <c r="UQG37" s="74"/>
      <c r="UQH37" s="85"/>
      <c r="UQI37" s="74"/>
      <c r="UQJ37" s="74"/>
      <c r="UQK37" s="85"/>
      <c r="UQL37" s="80"/>
      <c r="UQM37" s="80"/>
      <c r="UQN37" s="85"/>
      <c r="UQO37" s="77"/>
      <c r="UQP37" s="74"/>
      <c r="UQQ37" s="74"/>
      <c r="UQR37" s="85"/>
      <c r="UQS37" s="74"/>
      <c r="UQT37" s="74"/>
      <c r="UQU37" s="85"/>
      <c r="UQV37" s="74"/>
      <c r="UQW37" s="74"/>
      <c r="UQX37" s="85"/>
      <c r="UQY37" s="74"/>
      <c r="UQZ37" s="74"/>
      <c r="URA37" s="85"/>
      <c r="URB37" s="80"/>
      <c r="URC37" s="80"/>
      <c r="URD37" s="85"/>
      <c r="URE37" s="77"/>
      <c r="URF37" s="74"/>
      <c r="URG37" s="74"/>
      <c r="URH37" s="85"/>
      <c r="URI37" s="74"/>
      <c r="URJ37" s="74"/>
      <c r="URK37" s="85"/>
      <c r="URL37" s="74"/>
      <c r="URM37" s="74"/>
      <c r="URN37" s="85"/>
      <c r="URO37" s="74"/>
      <c r="URP37" s="74"/>
      <c r="URQ37" s="85"/>
      <c r="URR37" s="80"/>
      <c r="URS37" s="80"/>
      <c r="URT37" s="85"/>
      <c r="URU37" s="77"/>
      <c r="URV37" s="74"/>
      <c r="URW37" s="74"/>
      <c r="URX37" s="85"/>
      <c r="URY37" s="74"/>
      <c r="URZ37" s="74"/>
      <c r="USA37" s="85"/>
      <c r="USB37" s="74"/>
      <c r="USC37" s="74"/>
      <c r="USD37" s="85"/>
      <c r="USE37" s="74"/>
      <c r="USF37" s="74"/>
      <c r="USG37" s="85"/>
      <c r="USH37" s="80"/>
      <c r="USI37" s="80"/>
      <c r="USJ37" s="85"/>
      <c r="USK37" s="77"/>
      <c r="USL37" s="74"/>
      <c r="USM37" s="74"/>
      <c r="USN37" s="85"/>
      <c r="USO37" s="74"/>
      <c r="USP37" s="74"/>
      <c r="USQ37" s="85"/>
      <c r="USR37" s="74"/>
      <c r="USS37" s="74"/>
      <c r="UST37" s="85"/>
      <c r="USU37" s="74"/>
      <c r="USV37" s="74"/>
      <c r="USW37" s="85"/>
      <c r="USX37" s="80"/>
      <c r="USY37" s="80"/>
      <c r="USZ37" s="85"/>
      <c r="UTA37" s="77"/>
      <c r="UTB37" s="74"/>
      <c r="UTC37" s="74"/>
      <c r="UTD37" s="85"/>
      <c r="UTE37" s="74"/>
      <c r="UTF37" s="74"/>
      <c r="UTG37" s="85"/>
      <c r="UTH37" s="74"/>
      <c r="UTI37" s="74"/>
      <c r="UTJ37" s="85"/>
      <c r="UTK37" s="74"/>
      <c r="UTL37" s="74"/>
      <c r="UTM37" s="85"/>
      <c r="UTN37" s="80"/>
      <c r="UTO37" s="80"/>
      <c r="UTP37" s="85"/>
      <c r="UTQ37" s="77"/>
      <c r="UTR37" s="74"/>
      <c r="UTS37" s="74"/>
      <c r="UTT37" s="85"/>
      <c r="UTU37" s="74"/>
      <c r="UTV37" s="74"/>
      <c r="UTW37" s="85"/>
      <c r="UTX37" s="74"/>
      <c r="UTY37" s="74"/>
      <c r="UTZ37" s="85"/>
      <c r="UUA37" s="74"/>
      <c r="UUB37" s="74"/>
      <c r="UUC37" s="85"/>
      <c r="UUD37" s="80"/>
      <c r="UUE37" s="80"/>
      <c r="UUF37" s="85"/>
      <c r="UUG37" s="77"/>
      <c r="UUH37" s="74"/>
      <c r="UUI37" s="74"/>
      <c r="UUJ37" s="85"/>
      <c r="UUK37" s="74"/>
      <c r="UUL37" s="74"/>
      <c r="UUM37" s="85"/>
      <c r="UUN37" s="74"/>
      <c r="UUO37" s="74"/>
      <c r="UUP37" s="85"/>
      <c r="UUQ37" s="74"/>
      <c r="UUR37" s="74"/>
      <c r="UUS37" s="85"/>
      <c r="UUT37" s="80"/>
      <c r="UUU37" s="80"/>
      <c r="UUV37" s="85"/>
      <c r="UUW37" s="77"/>
      <c r="UUX37" s="74"/>
      <c r="UUY37" s="74"/>
      <c r="UUZ37" s="85"/>
      <c r="UVA37" s="74"/>
      <c r="UVB37" s="74"/>
      <c r="UVC37" s="85"/>
      <c r="UVD37" s="74"/>
      <c r="UVE37" s="74"/>
      <c r="UVF37" s="85"/>
      <c r="UVG37" s="74"/>
      <c r="UVH37" s="74"/>
      <c r="UVI37" s="85"/>
      <c r="UVJ37" s="80"/>
      <c r="UVK37" s="80"/>
      <c r="UVL37" s="85"/>
      <c r="UVM37" s="77"/>
      <c r="UVN37" s="74"/>
      <c r="UVO37" s="74"/>
      <c r="UVP37" s="85"/>
      <c r="UVQ37" s="74"/>
      <c r="UVR37" s="74"/>
      <c r="UVS37" s="85"/>
      <c r="UVT37" s="74"/>
      <c r="UVU37" s="74"/>
      <c r="UVV37" s="85"/>
      <c r="UVW37" s="74"/>
      <c r="UVX37" s="74"/>
      <c r="UVY37" s="85"/>
      <c r="UVZ37" s="80"/>
      <c r="UWA37" s="80"/>
      <c r="UWB37" s="85"/>
      <c r="UWC37" s="77"/>
      <c r="UWD37" s="74"/>
      <c r="UWE37" s="74"/>
      <c r="UWF37" s="85"/>
      <c r="UWG37" s="74"/>
      <c r="UWH37" s="74"/>
      <c r="UWI37" s="85"/>
      <c r="UWJ37" s="74"/>
      <c r="UWK37" s="74"/>
      <c r="UWL37" s="85"/>
      <c r="UWM37" s="74"/>
      <c r="UWN37" s="74"/>
      <c r="UWO37" s="85"/>
      <c r="UWP37" s="80"/>
      <c r="UWQ37" s="80"/>
      <c r="UWR37" s="85"/>
      <c r="UWS37" s="77"/>
      <c r="UWT37" s="74"/>
      <c r="UWU37" s="74"/>
      <c r="UWV37" s="85"/>
      <c r="UWW37" s="74"/>
      <c r="UWX37" s="74"/>
      <c r="UWY37" s="85"/>
      <c r="UWZ37" s="74"/>
      <c r="UXA37" s="74"/>
      <c r="UXB37" s="85"/>
      <c r="UXC37" s="74"/>
      <c r="UXD37" s="74"/>
      <c r="UXE37" s="85"/>
      <c r="UXF37" s="80"/>
      <c r="UXG37" s="80"/>
      <c r="UXH37" s="85"/>
      <c r="UXI37" s="77"/>
      <c r="UXJ37" s="74"/>
      <c r="UXK37" s="74"/>
      <c r="UXL37" s="85"/>
      <c r="UXM37" s="74"/>
      <c r="UXN37" s="74"/>
      <c r="UXO37" s="85"/>
      <c r="UXP37" s="74"/>
      <c r="UXQ37" s="74"/>
      <c r="UXR37" s="85"/>
      <c r="UXS37" s="74"/>
      <c r="UXT37" s="74"/>
      <c r="UXU37" s="85"/>
      <c r="UXV37" s="80"/>
      <c r="UXW37" s="80"/>
      <c r="UXX37" s="85"/>
      <c r="UXY37" s="77"/>
      <c r="UXZ37" s="74"/>
      <c r="UYA37" s="74"/>
      <c r="UYB37" s="85"/>
      <c r="UYC37" s="74"/>
      <c r="UYD37" s="74"/>
      <c r="UYE37" s="85"/>
      <c r="UYF37" s="74"/>
      <c r="UYG37" s="74"/>
      <c r="UYH37" s="85"/>
      <c r="UYI37" s="74"/>
      <c r="UYJ37" s="74"/>
      <c r="UYK37" s="85"/>
      <c r="UYL37" s="80"/>
      <c r="UYM37" s="80"/>
      <c r="UYN37" s="85"/>
      <c r="UYO37" s="77"/>
      <c r="UYP37" s="74"/>
      <c r="UYQ37" s="74"/>
      <c r="UYR37" s="85"/>
      <c r="UYS37" s="74"/>
      <c r="UYT37" s="74"/>
      <c r="UYU37" s="85"/>
      <c r="UYV37" s="74"/>
      <c r="UYW37" s="74"/>
      <c r="UYX37" s="85"/>
      <c r="UYY37" s="74"/>
      <c r="UYZ37" s="74"/>
      <c r="UZA37" s="85"/>
      <c r="UZB37" s="80"/>
      <c r="UZC37" s="80"/>
      <c r="UZD37" s="85"/>
      <c r="UZE37" s="77"/>
      <c r="UZF37" s="74"/>
      <c r="UZG37" s="74"/>
      <c r="UZH37" s="85"/>
      <c r="UZI37" s="74"/>
      <c r="UZJ37" s="74"/>
      <c r="UZK37" s="85"/>
      <c r="UZL37" s="74"/>
      <c r="UZM37" s="74"/>
      <c r="UZN37" s="85"/>
      <c r="UZO37" s="74"/>
      <c r="UZP37" s="74"/>
      <c r="UZQ37" s="85"/>
      <c r="UZR37" s="80"/>
      <c r="UZS37" s="80"/>
      <c r="UZT37" s="85"/>
      <c r="UZU37" s="77"/>
      <c r="UZV37" s="74"/>
      <c r="UZW37" s="74"/>
      <c r="UZX37" s="85"/>
      <c r="UZY37" s="74"/>
      <c r="UZZ37" s="74"/>
      <c r="VAA37" s="85"/>
      <c r="VAB37" s="74"/>
      <c r="VAC37" s="74"/>
      <c r="VAD37" s="85"/>
      <c r="VAE37" s="74"/>
      <c r="VAF37" s="74"/>
      <c r="VAG37" s="85"/>
      <c r="VAH37" s="80"/>
      <c r="VAI37" s="80"/>
      <c r="VAJ37" s="85"/>
      <c r="VAK37" s="77"/>
      <c r="VAL37" s="74"/>
      <c r="VAM37" s="74"/>
      <c r="VAN37" s="85"/>
      <c r="VAO37" s="74"/>
      <c r="VAP37" s="74"/>
      <c r="VAQ37" s="85"/>
      <c r="VAR37" s="74"/>
      <c r="VAS37" s="74"/>
      <c r="VAT37" s="85"/>
      <c r="VAU37" s="74"/>
      <c r="VAV37" s="74"/>
      <c r="VAW37" s="85"/>
      <c r="VAX37" s="80"/>
      <c r="VAY37" s="80"/>
      <c r="VAZ37" s="85"/>
      <c r="VBA37" s="77"/>
      <c r="VBB37" s="74"/>
      <c r="VBC37" s="74"/>
      <c r="VBD37" s="85"/>
      <c r="VBE37" s="74"/>
      <c r="VBF37" s="74"/>
      <c r="VBG37" s="85"/>
      <c r="VBH37" s="74"/>
      <c r="VBI37" s="74"/>
      <c r="VBJ37" s="85"/>
      <c r="VBK37" s="74"/>
      <c r="VBL37" s="74"/>
      <c r="VBM37" s="85"/>
      <c r="VBN37" s="80"/>
      <c r="VBO37" s="80"/>
      <c r="VBP37" s="85"/>
      <c r="VBQ37" s="77"/>
      <c r="VBR37" s="74"/>
      <c r="VBS37" s="74"/>
      <c r="VBT37" s="85"/>
      <c r="VBU37" s="74"/>
      <c r="VBV37" s="74"/>
      <c r="VBW37" s="85"/>
      <c r="VBX37" s="74"/>
      <c r="VBY37" s="74"/>
      <c r="VBZ37" s="85"/>
      <c r="VCA37" s="74"/>
      <c r="VCB37" s="74"/>
      <c r="VCC37" s="85"/>
      <c r="VCD37" s="80"/>
      <c r="VCE37" s="80"/>
      <c r="VCF37" s="85"/>
      <c r="VCG37" s="77"/>
      <c r="VCH37" s="74"/>
      <c r="VCI37" s="74"/>
      <c r="VCJ37" s="85"/>
      <c r="VCK37" s="74"/>
      <c r="VCL37" s="74"/>
      <c r="VCM37" s="85"/>
      <c r="VCN37" s="74"/>
      <c r="VCO37" s="74"/>
      <c r="VCP37" s="85"/>
      <c r="VCQ37" s="74"/>
      <c r="VCR37" s="74"/>
      <c r="VCS37" s="85"/>
      <c r="VCT37" s="80"/>
      <c r="VCU37" s="80"/>
      <c r="VCV37" s="85"/>
      <c r="VCW37" s="77"/>
      <c r="VCX37" s="74"/>
      <c r="VCY37" s="74"/>
      <c r="VCZ37" s="85"/>
      <c r="VDA37" s="74"/>
      <c r="VDB37" s="74"/>
      <c r="VDC37" s="85"/>
      <c r="VDD37" s="74"/>
      <c r="VDE37" s="74"/>
      <c r="VDF37" s="85"/>
      <c r="VDG37" s="74"/>
      <c r="VDH37" s="74"/>
      <c r="VDI37" s="85"/>
      <c r="VDJ37" s="80"/>
      <c r="VDK37" s="80"/>
      <c r="VDL37" s="85"/>
      <c r="VDM37" s="77"/>
      <c r="VDN37" s="74"/>
      <c r="VDO37" s="74"/>
      <c r="VDP37" s="85"/>
      <c r="VDQ37" s="74"/>
      <c r="VDR37" s="74"/>
      <c r="VDS37" s="85"/>
      <c r="VDT37" s="74"/>
      <c r="VDU37" s="74"/>
      <c r="VDV37" s="85"/>
      <c r="VDW37" s="74"/>
      <c r="VDX37" s="74"/>
      <c r="VDY37" s="85"/>
      <c r="VDZ37" s="80"/>
      <c r="VEA37" s="80"/>
      <c r="VEB37" s="85"/>
      <c r="VEC37" s="77"/>
      <c r="VED37" s="74"/>
      <c r="VEE37" s="74"/>
      <c r="VEF37" s="85"/>
      <c r="VEG37" s="74"/>
      <c r="VEH37" s="74"/>
      <c r="VEI37" s="85"/>
      <c r="VEJ37" s="74"/>
      <c r="VEK37" s="74"/>
      <c r="VEL37" s="85"/>
      <c r="VEM37" s="74"/>
      <c r="VEN37" s="74"/>
      <c r="VEO37" s="85"/>
      <c r="VEP37" s="80"/>
      <c r="VEQ37" s="80"/>
      <c r="VER37" s="85"/>
      <c r="VES37" s="77"/>
      <c r="VET37" s="74"/>
      <c r="VEU37" s="74"/>
      <c r="VEV37" s="85"/>
      <c r="VEW37" s="74"/>
      <c r="VEX37" s="74"/>
      <c r="VEY37" s="85"/>
      <c r="VEZ37" s="74"/>
      <c r="VFA37" s="74"/>
      <c r="VFB37" s="85"/>
      <c r="VFC37" s="74"/>
      <c r="VFD37" s="74"/>
      <c r="VFE37" s="85"/>
      <c r="VFF37" s="80"/>
      <c r="VFG37" s="80"/>
      <c r="VFH37" s="85"/>
      <c r="VFI37" s="77"/>
      <c r="VFJ37" s="74"/>
      <c r="VFK37" s="74"/>
      <c r="VFL37" s="85"/>
      <c r="VFM37" s="74"/>
      <c r="VFN37" s="74"/>
      <c r="VFO37" s="85"/>
      <c r="VFP37" s="74"/>
      <c r="VFQ37" s="74"/>
      <c r="VFR37" s="85"/>
      <c r="VFS37" s="74"/>
      <c r="VFT37" s="74"/>
      <c r="VFU37" s="85"/>
      <c r="VFV37" s="80"/>
      <c r="VFW37" s="80"/>
      <c r="VFX37" s="85"/>
      <c r="VFY37" s="77"/>
      <c r="VFZ37" s="74"/>
      <c r="VGA37" s="74"/>
      <c r="VGB37" s="85"/>
      <c r="VGC37" s="74"/>
      <c r="VGD37" s="74"/>
      <c r="VGE37" s="85"/>
      <c r="VGF37" s="74"/>
      <c r="VGG37" s="74"/>
      <c r="VGH37" s="85"/>
      <c r="VGI37" s="74"/>
      <c r="VGJ37" s="74"/>
      <c r="VGK37" s="85"/>
      <c r="VGL37" s="80"/>
      <c r="VGM37" s="80"/>
      <c r="VGN37" s="85"/>
      <c r="VGO37" s="77"/>
      <c r="VGP37" s="74"/>
      <c r="VGQ37" s="74"/>
      <c r="VGR37" s="85"/>
      <c r="VGS37" s="74"/>
      <c r="VGT37" s="74"/>
      <c r="VGU37" s="85"/>
      <c r="VGV37" s="74"/>
      <c r="VGW37" s="74"/>
      <c r="VGX37" s="85"/>
      <c r="VGY37" s="74"/>
      <c r="VGZ37" s="74"/>
      <c r="VHA37" s="85"/>
      <c r="VHB37" s="80"/>
      <c r="VHC37" s="80"/>
      <c r="VHD37" s="85"/>
      <c r="VHE37" s="77"/>
      <c r="VHF37" s="74"/>
      <c r="VHG37" s="74"/>
      <c r="VHH37" s="85"/>
      <c r="VHI37" s="74"/>
      <c r="VHJ37" s="74"/>
      <c r="VHK37" s="85"/>
      <c r="VHL37" s="74"/>
      <c r="VHM37" s="74"/>
      <c r="VHN37" s="85"/>
      <c r="VHO37" s="74"/>
      <c r="VHP37" s="74"/>
      <c r="VHQ37" s="85"/>
      <c r="VHR37" s="80"/>
      <c r="VHS37" s="80"/>
      <c r="VHT37" s="85"/>
      <c r="VHU37" s="77"/>
      <c r="VHV37" s="74"/>
      <c r="VHW37" s="74"/>
      <c r="VHX37" s="85"/>
      <c r="VHY37" s="74"/>
      <c r="VHZ37" s="74"/>
      <c r="VIA37" s="85"/>
      <c r="VIB37" s="74"/>
      <c r="VIC37" s="74"/>
      <c r="VID37" s="85"/>
      <c r="VIE37" s="74"/>
      <c r="VIF37" s="74"/>
      <c r="VIG37" s="85"/>
      <c r="VIH37" s="80"/>
      <c r="VII37" s="80"/>
      <c r="VIJ37" s="85"/>
      <c r="VIK37" s="77"/>
      <c r="VIL37" s="74"/>
      <c r="VIM37" s="74"/>
      <c r="VIN37" s="85"/>
      <c r="VIO37" s="74"/>
      <c r="VIP37" s="74"/>
      <c r="VIQ37" s="85"/>
      <c r="VIR37" s="74"/>
      <c r="VIS37" s="74"/>
      <c r="VIT37" s="85"/>
      <c r="VIU37" s="74"/>
      <c r="VIV37" s="74"/>
      <c r="VIW37" s="85"/>
      <c r="VIX37" s="80"/>
      <c r="VIY37" s="80"/>
      <c r="VIZ37" s="85"/>
      <c r="VJA37" s="77"/>
      <c r="VJB37" s="74"/>
      <c r="VJC37" s="74"/>
      <c r="VJD37" s="85"/>
      <c r="VJE37" s="74"/>
      <c r="VJF37" s="74"/>
      <c r="VJG37" s="85"/>
      <c r="VJH37" s="74"/>
      <c r="VJI37" s="74"/>
      <c r="VJJ37" s="85"/>
      <c r="VJK37" s="74"/>
      <c r="VJL37" s="74"/>
      <c r="VJM37" s="85"/>
      <c r="VJN37" s="80"/>
      <c r="VJO37" s="80"/>
      <c r="VJP37" s="85"/>
      <c r="VJQ37" s="77"/>
      <c r="VJR37" s="74"/>
      <c r="VJS37" s="74"/>
      <c r="VJT37" s="85"/>
      <c r="VJU37" s="74"/>
      <c r="VJV37" s="74"/>
      <c r="VJW37" s="85"/>
      <c r="VJX37" s="74"/>
      <c r="VJY37" s="74"/>
      <c r="VJZ37" s="85"/>
      <c r="VKA37" s="74"/>
      <c r="VKB37" s="74"/>
      <c r="VKC37" s="85"/>
      <c r="VKD37" s="80"/>
      <c r="VKE37" s="80"/>
      <c r="VKF37" s="85"/>
      <c r="VKG37" s="77"/>
      <c r="VKH37" s="74"/>
      <c r="VKI37" s="74"/>
      <c r="VKJ37" s="85"/>
      <c r="VKK37" s="74"/>
      <c r="VKL37" s="74"/>
      <c r="VKM37" s="85"/>
      <c r="VKN37" s="74"/>
      <c r="VKO37" s="74"/>
      <c r="VKP37" s="85"/>
      <c r="VKQ37" s="74"/>
      <c r="VKR37" s="74"/>
      <c r="VKS37" s="85"/>
      <c r="VKT37" s="80"/>
      <c r="VKU37" s="80"/>
      <c r="VKV37" s="85"/>
      <c r="VKW37" s="77"/>
      <c r="VKX37" s="74"/>
      <c r="VKY37" s="74"/>
      <c r="VKZ37" s="85"/>
      <c r="VLA37" s="74"/>
      <c r="VLB37" s="74"/>
      <c r="VLC37" s="85"/>
      <c r="VLD37" s="74"/>
      <c r="VLE37" s="74"/>
      <c r="VLF37" s="85"/>
      <c r="VLG37" s="74"/>
      <c r="VLH37" s="74"/>
      <c r="VLI37" s="85"/>
      <c r="VLJ37" s="80"/>
      <c r="VLK37" s="80"/>
      <c r="VLL37" s="85"/>
      <c r="VLM37" s="77"/>
      <c r="VLN37" s="74"/>
      <c r="VLO37" s="74"/>
      <c r="VLP37" s="85"/>
      <c r="VLQ37" s="74"/>
      <c r="VLR37" s="74"/>
      <c r="VLS37" s="85"/>
      <c r="VLT37" s="74"/>
      <c r="VLU37" s="74"/>
      <c r="VLV37" s="85"/>
      <c r="VLW37" s="74"/>
      <c r="VLX37" s="74"/>
      <c r="VLY37" s="85"/>
      <c r="VLZ37" s="80"/>
      <c r="VMA37" s="80"/>
      <c r="VMB37" s="85"/>
      <c r="VMC37" s="77"/>
      <c r="VMD37" s="74"/>
      <c r="VME37" s="74"/>
      <c r="VMF37" s="85"/>
      <c r="VMG37" s="74"/>
      <c r="VMH37" s="74"/>
      <c r="VMI37" s="85"/>
      <c r="VMJ37" s="74"/>
      <c r="VMK37" s="74"/>
      <c r="VML37" s="85"/>
      <c r="VMM37" s="74"/>
      <c r="VMN37" s="74"/>
      <c r="VMO37" s="85"/>
      <c r="VMP37" s="80"/>
      <c r="VMQ37" s="80"/>
      <c r="VMR37" s="85"/>
      <c r="VMS37" s="77"/>
      <c r="VMT37" s="74"/>
      <c r="VMU37" s="74"/>
      <c r="VMV37" s="85"/>
      <c r="VMW37" s="74"/>
      <c r="VMX37" s="74"/>
      <c r="VMY37" s="85"/>
      <c r="VMZ37" s="74"/>
      <c r="VNA37" s="74"/>
      <c r="VNB37" s="85"/>
      <c r="VNC37" s="74"/>
      <c r="VND37" s="74"/>
      <c r="VNE37" s="85"/>
      <c r="VNF37" s="80"/>
      <c r="VNG37" s="80"/>
      <c r="VNH37" s="85"/>
      <c r="VNI37" s="77"/>
      <c r="VNJ37" s="74"/>
      <c r="VNK37" s="74"/>
      <c r="VNL37" s="85"/>
      <c r="VNM37" s="74"/>
      <c r="VNN37" s="74"/>
      <c r="VNO37" s="85"/>
      <c r="VNP37" s="74"/>
      <c r="VNQ37" s="74"/>
      <c r="VNR37" s="85"/>
      <c r="VNS37" s="74"/>
      <c r="VNT37" s="74"/>
      <c r="VNU37" s="85"/>
      <c r="VNV37" s="80"/>
      <c r="VNW37" s="80"/>
      <c r="VNX37" s="85"/>
      <c r="VNY37" s="77"/>
      <c r="VNZ37" s="74"/>
      <c r="VOA37" s="74"/>
      <c r="VOB37" s="85"/>
      <c r="VOC37" s="74"/>
      <c r="VOD37" s="74"/>
      <c r="VOE37" s="85"/>
      <c r="VOF37" s="74"/>
      <c r="VOG37" s="74"/>
      <c r="VOH37" s="85"/>
      <c r="VOI37" s="74"/>
      <c r="VOJ37" s="74"/>
      <c r="VOK37" s="85"/>
      <c r="VOL37" s="80"/>
      <c r="VOM37" s="80"/>
      <c r="VON37" s="85"/>
      <c r="VOO37" s="77"/>
      <c r="VOP37" s="74"/>
      <c r="VOQ37" s="74"/>
      <c r="VOR37" s="85"/>
      <c r="VOS37" s="74"/>
      <c r="VOT37" s="74"/>
      <c r="VOU37" s="85"/>
      <c r="VOV37" s="74"/>
      <c r="VOW37" s="74"/>
      <c r="VOX37" s="85"/>
      <c r="VOY37" s="74"/>
      <c r="VOZ37" s="74"/>
      <c r="VPA37" s="85"/>
      <c r="VPB37" s="80"/>
      <c r="VPC37" s="80"/>
      <c r="VPD37" s="85"/>
      <c r="VPE37" s="77"/>
      <c r="VPF37" s="74"/>
      <c r="VPG37" s="74"/>
      <c r="VPH37" s="85"/>
      <c r="VPI37" s="74"/>
      <c r="VPJ37" s="74"/>
      <c r="VPK37" s="85"/>
      <c r="VPL37" s="74"/>
      <c r="VPM37" s="74"/>
      <c r="VPN37" s="85"/>
      <c r="VPO37" s="74"/>
      <c r="VPP37" s="74"/>
      <c r="VPQ37" s="85"/>
      <c r="VPR37" s="80"/>
      <c r="VPS37" s="80"/>
      <c r="VPT37" s="85"/>
      <c r="VPU37" s="77"/>
      <c r="VPV37" s="74"/>
      <c r="VPW37" s="74"/>
      <c r="VPX37" s="85"/>
      <c r="VPY37" s="74"/>
      <c r="VPZ37" s="74"/>
      <c r="VQA37" s="85"/>
      <c r="VQB37" s="74"/>
      <c r="VQC37" s="74"/>
      <c r="VQD37" s="85"/>
      <c r="VQE37" s="74"/>
      <c r="VQF37" s="74"/>
      <c r="VQG37" s="85"/>
      <c r="VQH37" s="80"/>
      <c r="VQI37" s="80"/>
      <c r="VQJ37" s="85"/>
      <c r="VQK37" s="77"/>
      <c r="VQL37" s="74"/>
      <c r="VQM37" s="74"/>
      <c r="VQN37" s="85"/>
      <c r="VQO37" s="74"/>
      <c r="VQP37" s="74"/>
      <c r="VQQ37" s="85"/>
      <c r="VQR37" s="74"/>
      <c r="VQS37" s="74"/>
      <c r="VQT37" s="85"/>
      <c r="VQU37" s="74"/>
      <c r="VQV37" s="74"/>
      <c r="VQW37" s="85"/>
      <c r="VQX37" s="80"/>
      <c r="VQY37" s="80"/>
      <c r="VQZ37" s="85"/>
      <c r="VRA37" s="77"/>
      <c r="VRB37" s="74"/>
      <c r="VRC37" s="74"/>
      <c r="VRD37" s="85"/>
      <c r="VRE37" s="74"/>
      <c r="VRF37" s="74"/>
      <c r="VRG37" s="85"/>
      <c r="VRH37" s="74"/>
      <c r="VRI37" s="74"/>
      <c r="VRJ37" s="85"/>
      <c r="VRK37" s="74"/>
      <c r="VRL37" s="74"/>
      <c r="VRM37" s="85"/>
      <c r="VRN37" s="80"/>
      <c r="VRO37" s="80"/>
      <c r="VRP37" s="85"/>
      <c r="VRQ37" s="77"/>
      <c r="VRR37" s="74"/>
      <c r="VRS37" s="74"/>
      <c r="VRT37" s="85"/>
      <c r="VRU37" s="74"/>
      <c r="VRV37" s="74"/>
      <c r="VRW37" s="85"/>
      <c r="VRX37" s="74"/>
      <c r="VRY37" s="74"/>
      <c r="VRZ37" s="85"/>
      <c r="VSA37" s="74"/>
      <c r="VSB37" s="74"/>
      <c r="VSC37" s="85"/>
      <c r="VSD37" s="80"/>
      <c r="VSE37" s="80"/>
      <c r="VSF37" s="85"/>
      <c r="VSG37" s="77"/>
      <c r="VSH37" s="74"/>
      <c r="VSI37" s="74"/>
      <c r="VSJ37" s="85"/>
      <c r="VSK37" s="74"/>
      <c r="VSL37" s="74"/>
      <c r="VSM37" s="85"/>
      <c r="VSN37" s="74"/>
      <c r="VSO37" s="74"/>
      <c r="VSP37" s="85"/>
      <c r="VSQ37" s="74"/>
      <c r="VSR37" s="74"/>
      <c r="VSS37" s="85"/>
      <c r="VST37" s="80"/>
      <c r="VSU37" s="80"/>
      <c r="VSV37" s="85"/>
      <c r="VSW37" s="77"/>
      <c r="VSX37" s="74"/>
      <c r="VSY37" s="74"/>
      <c r="VSZ37" s="85"/>
      <c r="VTA37" s="74"/>
      <c r="VTB37" s="74"/>
      <c r="VTC37" s="85"/>
      <c r="VTD37" s="74"/>
      <c r="VTE37" s="74"/>
      <c r="VTF37" s="85"/>
      <c r="VTG37" s="74"/>
      <c r="VTH37" s="74"/>
      <c r="VTI37" s="85"/>
      <c r="VTJ37" s="80"/>
      <c r="VTK37" s="80"/>
      <c r="VTL37" s="85"/>
      <c r="VTM37" s="77"/>
      <c r="VTN37" s="74"/>
      <c r="VTO37" s="74"/>
      <c r="VTP37" s="85"/>
      <c r="VTQ37" s="74"/>
      <c r="VTR37" s="74"/>
      <c r="VTS37" s="85"/>
      <c r="VTT37" s="74"/>
      <c r="VTU37" s="74"/>
      <c r="VTV37" s="85"/>
      <c r="VTW37" s="74"/>
      <c r="VTX37" s="74"/>
      <c r="VTY37" s="85"/>
      <c r="VTZ37" s="80"/>
      <c r="VUA37" s="80"/>
      <c r="VUB37" s="85"/>
      <c r="VUC37" s="77"/>
      <c r="VUD37" s="74"/>
      <c r="VUE37" s="74"/>
      <c r="VUF37" s="85"/>
      <c r="VUG37" s="74"/>
      <c r="VUH37" s="74"/>
      <c r="VUI37" s="85"/>
      <c r="VUJ37" s="74"/>
      <c r="VUK37" s="74"/>
      <c r="VUL37" s="85"/>
      <c r="VUM37" s="74"/>
      <c r="VUN37" s="74"/>
      <c r="VUO37" s="85"/>
      <c r="VUP37" s="80"/>
      <c r="VUQ37" s="80"/>
      <c r="VUR37" s="85"/>
      <c r="VUS37" s="77"/>
      <c r="VUT37" s="74"/>
      <c r="VUU37" s="74"/>
      <c r="VUV37" s="85"/>
      <c r="VUW37" s="74"/>
      <c r="VUX37" s="74"/>
      <c r="VUY37" s="85"/>
      <c r="VUZ37" s="74"/>
      <c r="VVA37" s="74"/>
      <c r="VVB37" s="85"/>
      <c r="VVC37" s="74"/>
      <c r="VVD37" s="74"/>
      <c r="VVE37" s="85"/>
      <c r="VVF37" s="80"/>
      <c r="VVG37" s="80"/>
      <c r="VVH37" s="85"/>
      <c r="VVI37" s="77"/>
      <c r="VVJ37" s="74"/>
      <c r="VVK37" s="74"/>
      <c r="VVL37" s="85"/>
      <c r="VVM37" s="74"/>
      <c r="VVN37" s="74"/>
      <c r="VVO37" s="85"/>
      <c r="VVP37" s="74"/>
      <c r="VVQ37" s="74"/>
      <c r="VVR37" s="85"/>
      <c r="VVS37" s="74"/>
      <c r="VVT37" s="74"/>
      <c r="VVU37" s="85"/>
      <c r="VVV37" s="80"/>
      <c r="VVW37" s="80"/>
      <c r="VVX37" s="85"/>
      <c r="VVY37" s="77"/>
      <c r="VVZ37" s="74"/>
      <c r="VWA37" s="74"/>
      <c r="VWB37" s="85"/>
      <c r="VWC37" s="74"/>
      <c r="VWD37" s="74"/>
      <c r="VWE37" s="85"/>
      <c r="VWF37" s="74"/>
      <c r="VWG37" s="74"/>
      <c r="VWH37" s="85"/>
      <c r="VWI37" s="74"/>
      <c r="VWJ37" s="74"/>
      <c r="VWK37" s="85"/>
      <c r="VWL37" s="80"/>
      <c r="VWM37" s="80"/>
      <c r="VWN37" s="85"/>
      <c r="VWO37" s="77"/>
      <c r="VWP37" s="74"/>
      <c r="VWQ37" s="74"/>
      <c r="VWR37" s="85"/>
      <c r="VWS37" s="74"/>
      <c r="VWT37" s="74"/>
      <c r="VWU37" s="85"/>
      <c r="VWV37" s="74"/>
      <c r="VWW37" s="74"/>
      <c r="VWX37" s="85"/>
      <c r="VWY37" s="74"/>
      <c r="VWZ37" s="74"/>
      <c r="VXA37" s="85"/>
      <c r="VXB37" s="80"/>
      <c r="VXC37" s="80"/>
      <c r="VXD37" s="85"/>
      <c r="VXE37" s="77"/>
      <c r="VXF37" s="74"/>
      <c r="VXG37" s="74"/>
      <c r="VXH37" s="85"/>
      <c r="VXI37" s="74"/>
      <c r="VXJ37" s="74"/>
      <c r="VXK37" s="85"/>
      <c r="VXL37" s="74"/>
      <c r="VXM37" s="74"/>
      <c r="VXN37" s="85"/>
      <c r="VXO37" s="74"/>
      <c r="VXP37" s="74"/>
      <c r="VXQ37" s="85"/>
      <c r="VXR37" s="80"/>
      <c r="VXS37" s="80"/>
      <c r="VXT37" s="85"/>
      <c r="VXU37" s="77"/>
      <c r="VXV37" s="74"/>
      <c r="VXW37" s="74"/>
      <c r="VXX37" s="85"/>
      <c r="VXY37" s="74"/>
      <c r="VXZ37" s="74"/>
      <c r="VYA37" s="85"/>
      <c r="VYB37" s="74"/>
      <c r="VYC37" s="74"/>
      <c r="VYD37" s="85"/>
      <c r="VYE37" s="74"/>
      <c r="VYF37" s="74"/>
      <c r="VYG37" s="85"/>
      <c r="VYH37" s="80"/>
      <c r="VYI37" s="80"/>
      <c r="VYJ37" s="85"/>
      <c r="VYK37" s="77"/>
      <c r="VYL37" s="74"/>
      <c r="VYM37" s="74"/>
      <c r="VYN37" s="85"/>
      <c r="VYO37" s="74"/>
      <c r="VYP37" s="74"/>
      <c r="VYQ37" s="85"/>
      <c r="VYR37" s="74"/>
      <c r="VYS37" s="74"/>
      <c r="VYT37" s="85"/>
      <c r="VYU37" s="74"/>
      <c r="VYV37" s="74"/>
      <c r="VYW37" s="85"/>
      <c r="VYX37" s="80"/>
      <c r="VYY37" s="80"/>
      <c r="VYZ37" s="85"/>
      <c r="VZA37" s="77"/>
      <c r="VZB37" s="74"/>
      <c r="VZC37" s="74"/>
      <c r="VZD37" s="85"/>
      <c r="VZE37" s="74"/>
      <c r="VZF37" s="74"/>
      <c r="VZG37" s="85"/>
      <c r="VZH37" s="74"/>
      <c r="VZI37" s="74"/>
      <c r="VZJ37" s="85"/>
      <c r="VZK37" s="74"/>
      <c r="VZL37" s="74"/>
      <c r="VZM37" s="85"/>
      <c r="VZN37" s="80"/>
      <c r="VZO37" s="80"/>
      <c r="VZP37" s="85"/>
      <c r="VZQ37" s="77"/>
      <c r="VZR37" s="74"/>
      <c r="VZS37" s="74"/>
      <c r="VZT37" s="85"/>
      <c r="VZU37" s="74"/>
      <c r="VZV37" s="74"/>
      <c r="VZW37" s="85"/>
      <c r="VZX37" s="74"/>
      <c r="VZY37" s="74"/>
      <c r="VZZ37" s="85"/>
      <c r="WAA37" s="74"/>
      <c r="WAB37" s="74"/>
      <c r="WAC37" s="85"/>
      <c r="WAD37" s="80"/>
      <c r="WAE37" s="80"/>
      <c r="WAF37" s="85"/>
      <c r="WAG37" s="77"/>
      <c r="WAH37" s="74"/>
      <c r="WAI37" s="74"/>
      <c r="WAJ37" s="85"/>
      <c r="WAK37" s="74"/>
      <c r="WAL37" s="74"/>
      <c r="WAM37" s="85"/>
      <c r="WAN37" s="74"/>
      <c r="WAO37" s="74"/>
      <c r="WAP37" s="85"/>
      <c r="WAQ37" s="74"/>
      <c r="WAR37" s="74"/>
      <c r="WAS37" s="85"/>
      <c r="WAT37" s="80"/>
      <c r="WAU37" s="80"/>
      <c r="WAV37" s="85"/>
      <c r="WAW37" s="77"/>
      <c r="WAX37" s="74"/>
      <c r="WAY37" s="74"/>
      <c r="WAZ37" s="85"/>
      <c r="WBA37" s="74"/>
      <c r="WBB37" s="74"/>
      <c r="WBC37" s="85"/>
      <c r="WBD37" s="74"/>
      <c r="WBE37" s="74"/>
      <c r="WBF37" s="85"/>
      <c r="WBG37" s="74"/>
      <c r="WBH37" s="74"/>
      <c r="WBI37" s="85"/>
      <c r="WBJ37" s="80"/>
      <c r="WBK37" s="80"/>
      <c r="WBL37" s="85"/>
      <c r="WBM37" s="77"/>
      <c r="WBN37" s="74"/>
      <c r="WBO37" s="74"/>
      <c r="WBP37" s="85"/>
      <c r="WBQ37" s="74"/>
      <c r="WBR37" s="74"/>
      <c r="WBS37" s="85"/>
      <c r="WBT37" s="74"/>
      <c r="WBU37" s="74"/>
      <c r="WBV37" s="85"/>
      <c r="WBW37" s="74"/>
      <c r="WBX37" s="74"/>
      <c r="WBY37" s="85"/>
      <c r="WBZ37" s="80"/>
      <c r="WCA37" s="80"/>
      <c r="WCB37" s="85"/>
      <c r="WCC37" s="77"/>
      <c r="WCD37" s="74"/>
      <c r="WCE37" s="74"/>
      <c r="WCF37" s="85"/>
      <c r="WCG37" s="74"/>
      <c r="WCH37" s="74"/>
      <c r="WCI37" s="85"/>
      <c r="WCJ37" s="74"/>
      <c r="WCK37" s="74"/>
      <c r="WCL37" s="85"/>
      <c r="WCM37" s="74"/>
      <c r="WCN37" s="74"/>
      <c r="WCO37" s="85"/>
      <c r="WCP37" s="80"/>
      <c r="WCQ37" s="80"/>
      <c r="WCR37" s="85"/>
      <c r="WCS37" s="77"/>
      <c r="WCT37" s="74"/>
      <c r="WCU37" s="74"/>
      <c r="WCV37" s="85"/>
      <c r="WCW37" s="74"/>
      <c r="WCX37" s="74"/>
      <c r="WCY37" s="85"/>
      <c r="WCZ37" s="74"/>
      <c r="WDA37" s="74"/>
      <c r="WDB37" s="85"/>
      <c r="WDC37" s="74"/>
      <c r="WDD37" s="74"/>
      <c r="WDE37" s="85"/>
      <c r="WDF37" s="80"/>
      <c r="WDG37" s="80"/>
      <c r="WDH37" s="85"/>
      <c r="WDI37" s="77"/>
      <c r="WDJ37" s="74"/>
      <c r="WDK37" s="74"/>
      <c r="WDL37" s="85"/>
      <c r="WDM37" s="74"/>
      <c r="WDN37" s="74"/>
      <c r="WDO37" s="85"/>
      <c r="WDP37" s="74"/>
      <c r="WDQ37" s="74"/>
      <c r="WDR37" s="85"/>
      <c r="WDS37" s="74"/>
      <c r="WDT37" s="74"/>
      <c r="WDU37" s="85"/>
      <c r="WDV37" s="80"/>
      <c r="WDW37" s="80"/>
      <c r="WDX37" s="85"/>
      <c r="WDY37" s="77"/>
      <c r="WDZ37" s="74"/>
      <c r="WEA37" s="74"/>
      <c r="WEB37" s="85"/>
      <c r="WEC37" s="74"/>
      <c r="WED37" s="74"/>
      <c r="WEE37" s="85"/>
      <c r="WEF37" s="74"/>
      <c r="WEG37" s="74"/>
      <c r="WEH37" s="85"/>
      <c r="WEI37" s="74"/>
      <c r="WEJ37" s="74"/>
      <c r="WEK37" s="85"/>
      <c r="WEL37" s="80"/>
      <c r="WEM37" s="80"/>
      <c r="WEN37" s="85"/>
      <c r="WEO37" s="77"/>
      <c r="WEP37" s="74"/>
      <c r="WEQ37" s="74"/>
      <c r="WER37" s="85"/>
      <c r="WES37" s="74"/>
      <c r="WET37" s="74"/>
      <c r="WEU37" s="85"/>
      <c r="WEV37" s="74"/>
      <c r="WEW37" s="74"/>
      <c r="WEX37" s="85"/>
      <c r="WEY37" s="74"/>
      <c r="WEZ37" s="74"/>
      <c r="WFA37" s="85"/>
      <c r="WFB37" s="80"/>
      <c r="WFC37" s="80"/>
      <c r="WFD37" s="85"/>
      <c r="WFE37" s="77"/>
      <c r="WFF37" s="74"/>
      <c r="WFG37" s="74"/>
      <c r="WFH37" s="85"/>
      <c r="WFI37" s="74"/>
      <c r="WFJ37" s="74"/>
      <c r="WFK37" s="85"/>
      <c r="WFL37" s="74"/>
      <c r="WFM37" s="74"/>
      <c r="WFN37" s="85"/>
      <c r="WFO37" s="74"/>
      <c r="WFP37" s="74"/>
      <c r="WFQ37" s="85"/>
      <c r="WFR37" s="80"/>
      <c r="WFS37" s="80"/>
      <c r="WFT37" s="85"/>
      <c r="WFU37" s="77"/>
      <c r="WFV37" s="74"/>
      <c r="WFW37" s="74"/>
      <c r="WFX37" s="85"/>
      <c r="WFY37" s="74"/>
      <c r="WFZ37" s="74"/>
      <c r="WGA37" s="85"/>
      <c r="WGB37" s="74"/>
      <c r="WGC37" s="74"/>
      <c r="WGD37" s="85"/>
      <c r="WGE37" s="74"/>
      <c r="WGF37" s="74"/>
      <c r="WGG37" s="85"/>
      <c r="WGH37" s="80"/>
      <c r="WGI37" s="80"/>
      <c r="WGJ37" s="85"/>
      <c r="WGK37" s="77"/>
      <c r="WGL37" s="74"/>
      <c r="WGM37" s="74"/>
      <c r="WGN37" s="85"/>
      <c r="WGO37" s="74"/>
      <c r="WGP37" s="74"/>
      <c r="WGQ37" s="85"/>
      <c r="WGR37" s="74"/>
      <c r="WGS37" s="74"/>
      <c r="WGT37" s="85"/>
      <c r="WGU37" s="74"/>
      <c r="WGV37" s="74"/>
      <c r="WGW37" s="85"/>
      <c r="WGX37" s="80"/>
      <c r="WGY37" s="80"/>
      <c r="WGZ37" s="85"/>
      <c r="WHA37" s="77"/>
      <c r="WHB37" s="74"/>
      <c r="WHC37" s="74"/>
      <c r="WHD37" s="85"/>
      <c r="WHE37" s="74"/>
      <c r="WHF37" s="74"/>
      <c r="WHG37" s="85"/>
      <c r="WHH37" s="74"/>
      <c r="WHI37" s="74"/>
      <c r="WHJ37" s="85"/>
      <c r="WHK37" s="74"/>
      <c r="WHL37" s="74"/>
      <c r="WHM37" s="85"/>
      <c r="WHN37" s="80"/>
      <c r="WHO37" s="80"/>
      <c r="WHP37" s="85"/>
      <c r="WHQ37" s="77"/>
      <c r="WHR37" s="74"/>
      <c r="WHS37" s="74"/>
      <c r="WHT37" s="85"/>
      <c r="WHU37" s="74"/>
      <c r="WHV37" s="74"/>
      <c r="WHW37" s="85"/>
      <c r="WHX37" s="74"/>
      <c r="WHY37" s="74"/>
      <c r="WHZ37" s="85"/>
      <c r="WIA37" s="74"/>
      <c r="WIB37" s="74"/>
      <c r="WIC37" s="85"/>
      <c r="WID37" s="80"/>
      <c r="WIE37" s="80"/>
      <c r="WIF37" s="85"/>
      <c r="WIG37" s="77"/>
      <c r="WIH37" s="74"/>
      <c r="WII37" s="74"/>
      <c r="WIJ37" s="85"/>
      <c r="WIK37" s="74"/>
      <c r="WIL37" s="74"/>
      <c r="WIM37" s="85"/>
      <c r="WIN37" s="74"/>
      <c r="WIO37" s="74"/>
      <c r="WIP37" s="85"/>
      <c r="WIQ37" s="74"/>
      <c r="WIR37" s="74"/>
      <c r="WIS37" s="85"/>
      <c r="WIT37" s="80"/>
      <c r="WIU37" s="80"/>
      <c r="WIV37" s="85"/>
      <c r="WIW37" s="77"/>
      <c r="WIX37" s="74"/>
      <c r="WIY37" s="74"/>
      <c r="WIZ37" s="85"/>
      <c r="WJA37" s="74"/>
      <c r="WJB37" s="74"/>
      <c r="WJC37" s="85"/>
      <c r="WJD37" s="74"/>
      <c r="WJE37" s="74"/>
      <c r="WJF37" s="85"/>
      <c r="WJG37" s="74"/>
      <c r="WJH37" s="74"/>
      <c r="WJI37" s="85"/>
      <c r="WJJ37" s="80"/>
      <c r="WJK37" s="80"/>
      <c r="WJL37" s="85"/>
      <c r="WJM37" s="77"/>
      <c r="WJN37" s="74"/>
      <c r="WJO37" s="74"/>
      <c r="WJP37" s="85"/>
      <c r="WJQ37" s="74"/>
      <c r="WJR37" s="74"/>
      <c r="WJS37" s="85"/>
      <c r="WJT37" s="74"/>
      <c r="WJU37" s="74"/>
      <c r="WJV37" s="85"/>
      <c r="WJW37" s="74"/>
      <c r="WJX37" s="74"/>
      <c r="WJY37" s="85"/>
      <c r="WJZ37" s="80"/>
      <c r="WKA37" s="80"/>
      <c r="WKB37" s="85"/>
      <c r="WKC37" s="77"/>
      <c r="WKD37" s="74"/>
      <c r="WKE37" s="74"/>
      <c r="WKF37" s="85"/>
      <c r="WKG37" s="74"/>
      <c r="WKH37" s="74"/>
      <c r="WKI37" s="85"/>
      <c r="WKJ37" s="74"/>
      <c r="WKK37" s="74"/>
      <c r="WKL37" s="85"/>
      <c r="WKM37" s="74"/>
      <c r="WKN37" s="74"/>
      <c r="WKO37" s="85"/>
      <c r="WKP37" s="80"/>
      <c r="WKQ37" s="80"/>
      <c r="WKR37" s="85"/>
      <c r="WKS37" s="77"/>
      <c r="WKT37" s="74"/>
      <c r="WKU37" s="74"/>
      <c r="WKV37" s="85"/>
      <c r="WKW37" s="74"/>
      <c r="WKX37" s="74"/>
      <c r="WKY37" s="85"/>
      <c r="WKZ37" s="74"/>
      <c r="WLA37" s="74"/>
      <c r="WLB37" s="85"/>
      <c r="WLC37" s="74"/>
      <c r="WLD37" s="74"/>
      <c r="WLE37" s="85"/>
      <c r="WLF37" s="80"/>
      <c r="WLG37" s="80"/>
      <c r="WLH37" s="85"/>
      <c r="WLI37" s="77"/>
      <c r="WLJ37" s="74"/>
      <c r="WLK37" s="74"/>
      <c r="WLL37" s="85"/>
      <c r="WLM37" s="74"/>
      <c r="WLN37" s="74"/>
      <c r="WLO37" s="85"/>
      <c r="WLP37" s="74"/>
      <c r="WLQ37" s="74"/>
      <c r="WLR37" s="85"/>
      <c r="WLS37" s="74"/>
      <c r="WLT37" s="74"/>
      <c r="WLU37" s="85"/>
      <c r="WLV37" s="80"/>
      <c r="WLW37" s="80"/>
      <c r="WLX37" s="85"/>
      <c r="WLY37" s="77"/>
      <c r="WLZ37" s="74"/>
      <c r="WMA37" s="74"/>
      <c r="WMB37" s="85"/>
      <c r="WMC37" s="74"/>
      <c r="WMD37" s="74"/>
      <c r="WME37" s="85"/>
      <c r="WMF37" s="74"/>
      <c r="WMG37" s="74"/>
      <c r="WMH37" s="85"/>
      <c r="WMI37" s="74"/>
      <c r="WMJ37" s="74"/>
      <c r="WMK37" s="85"/>
      <c r="WML37" s="80"/>
      <c r="WMM37" s="80"/>
      <c r="WMN37" s="85"/>
      <c r="WMO37" s="77"/>
      <c r="WMP37" s="74"/>
      <c r="WMQ37" s="74"/>
      <c r="WMR37" s="85"/>
      <c r="WMS37" s="74"/>
      <c r="WMT37" s="74"/>
      <c r="WMU37" s="85"/>
      <c r="WMV37" s="74"/>
      <c r="WMW37" s="74"/>
      <c r="WMX37" s="85"/>
      <c r="WMY37" s="74"/>
      <c r="WMZ37" s="74"/>
      <c r="WNA37" s="85"/>
      <c r="WNB37" s="80"/>
      <c r="WNC37" s="80"/>
      <c r="WND37" s="85"/>
      <c r="WNE37" s="77"/>
      <c r="WNF37" s="74"/>
      <c r="WNG37" s="74"/>
      <c r="WNH37" s="85"/>
      <c r="WNI37" s="74"/>
      <c r="WNJ37" s="74"/>
      <c r="WNK37" s="85"/>
      <c r="WNL37" s="74"/>
      <c r="WNM37" s="74"/>
      <c r="WNN37" s="85"/>
      <c r="WNO37" s="74"/>
      <c r="WNP37" s="74"/>
      <c r="WNQ37" s="85"/>
      <c r="WNR37" s="80"/>
      <c r="WNS37" s="80"/>
      <c r="WNT37" s="85"/>
      <c r="WNU37" s="77"/>
      <c r="WNV37" s="74"/>
      <c r="WNW37" s="74"/>
      <c r="WNX37" s="85"/>
      <c r="WNY37" s="74"/>
      <c r="WNZ37" s="74"/>
      <c r="WOA37" s="85"/>
      <c r="WOB37" s="74"/>
      <c r="WOC37" s="74"/>
      <c r="WOD37" s="85"/>
      <c r="WOE37" s="74"/>
      <c r="WOF37" s="74"/>
      <c r="WOG37" s="85"/>
      <c r="WOH37" s="80"/>
      <c r="WOI37" s="80"/>
      <c r="WOJ37" s="85"/>
      <c r="WOK37" s="77"/>
      <c r="WOL37" s="74"/>
      <c r="WOM37" s="74"/>
      <c r="WON37" s="85"/>
      <c r="WOO37" s="74"/>
      <c r="WOP37" s="74"/>
      <c r="WOQ37" s="85"/>
      <c r="WOR37" s="74"/>
      <c r="WOS37" s="74"/>
      <c r="WOT37" s="85"/>
      <c r="WOU37" s="74"/>
      <c r="WOV37" s="74"/>
      <c r="WOW37" s="85"/>
      <c r="WOX37" s="80"/>
      <c r="WOY37" s="80"/>
      <c r="WOZ37" s="85"/>
      <c r="WPA37" s="77"/>
      <c r="WPB37" s="74"/>
      <c r="WPC37" s="74"/>
      <c r="WPD37" s="85"/>
      <c r="WPE37" s="74"/>
      <c r="WPF37" s="74"/>
      <c r="WPG37" s="85"/>
      <c r="WPH37" s="74"/>
      <c r="WPI37" s="74"/>
      <c r="WPJ37" s="85"/>
      <c r="WPK37" s="74"/>
      <c r="WPL37" s="74"/>
      <c r="WPM37" s="85"/>
      <c r="WPN37" s="80"/>
      <c r="WPO37" s="80"/>
      <c r="WPP37" s="85"/>
      <c r="WPQ37" s="77"/>
      <c r="WPR37" s="74"/>
      <c r="WPS37" s="74"/>
      <c r="WPT37" s="85"/>
      <c r="WPU37" s="74"/>
      <c r="WPV37" s="74"/>
      <c r="WPW37" s="85"/>
      <c r="WPX37" s="74"/>
      <c r="WPY37" s="74"/>
      <c r="WPZ37" s="85"/>
      <c r="WQA37" s="74"/>
      <c r="WQB37" s="74"/>
      <c r="WQC37" s="85"/>
      <c r="WQD37" s="80"/>
      <c r="WQE37" s="80"/>
      <c r="WQF37" s="85"/>
      <c r="WQG37" s="77"/>
      <c r="WQH37" s="74"/>
      <c r="WQI37" s="74"/>
      <c r="WQJ37" s="85"/>
      <c r="WQK37" s="74"/>
      <c r="WQL37" s="74"/>
      <c r="WQM37" s="85"/>
      <c r="WQN37" s="74"/>
      <c r="WQO37" s="74"/>
      <c r="WQP37" s="85"/>
      <c r="WQQ37" s="74"/>
      <c r="WQR37" s="74"/>
      <c r="WQS37" s="85"/>
      <c r="WQT37" s="80"/>
      <c r="WQU37" s="80"/>
      <c r="WQV37" s="85"/>
      <c r="WQW37" s="77"/>
      <c r="WQX37" s="74"/>
      <c r="WQY37" s="74"/>
      <c r="WQZ37" s="85"/>
      <c r="WRA37" s="74"/>
      <c r="WRB37" s="74"/>
      <c r="WRC37" s="85"/>
      <c r="WRD37" s="74"/>
      <c r="WRE37" s="74"/>
      <c r="WRF37" s="85"/>
      <c r="WRG37" s="74"/>
      <c r="WRH37" s="74"/>
      <c r="WRI37" s="85"/>
      <c r="WRJ37" s="80"/>
      <c r="WRK37" s="80"/>
      <c r="WRL37" s="85"/>
      <c r="WRM37" s="77"/>
      <c r="WRN37" s="74"/>
      <c r="WRO37" s="74"/>
      <c r="WRP37" s="85"/>
      <c r="WRQ37" s="74"/>
      <c r="WRR37" s="74"/>
      <c r="WRS37" s="85"/>
      <c r="WRT37" s="74"/>
      <c r="WRU37" s="74"/>
      <c r="WRV37" s="85"/>
      <c r="WRW37" s="74"/>
      <c r="WRX37" s="74"/>
      <c r="WRY37" s="85"/>
      <c r="WRZ37" s="80"/>
      <c r="WSA37" s="80"/>
      <c r="WSB37" s="85"/>
      <c r="WSC37" s="77"/>
      <c r="WSD37" s="74"/>
      <c r="WSE37" s="74"/>
      <c r="WSF37" s="85"/>
      <c r="WSG37" s="74"/>
      <c r="WSH37" s="74"/>
      <c r="WSI37" s="85"/>
      <c r="WSJ37" s="74"/>
      <c r="WSK37" s="74"/>
      <c r="WSL37" s="85"/>
      <c r="WSM37" s="74"/>
      <c r="WSN37" s="74"/>
      <c r="WSO37" s="85"/>
      <c r="WSP37" s="80"/>
      <c r="WSQ37" s="80"/>
      <c r="WSR37" s="85"/>
      <c r="WSS37" s="77"/>
      <c r="WST37" s="74"/>
      <c r="WSU37" s="74"/>
      <c r="WSV37" s="85"/>
      <c r="WSW37" s="74"/>
      <c r="WSX37" s="74"/>
      <c r="WSY37" s="85"/>
      <c r="WSZ37" s="74"/>
      <c r="WTA37" s="74"/>
      <c r="WTB37" s="85"/>
      <c r="WTC37" s="74"/>
      <c r="WTD37" s="74"/>
      <c r="WTE37" s="85"/>
      <c r="WTF37" s="80"/>
      <c r="WTG37" s="80"/>
      <c r="WTH37" s="85"/>
      <c r="WTI37" s="77"/>
      <c r="WTJ37" s="74"/>
      <c r="WTK37" s="74"/>
      <c r="WTL37" s="85"/>
      <c r="WTM37" s="74"/>
      <c r="WTN37" s="74"/>
      <c r="WTO37" s="85"/>
      <c r="WTP37" s="74"/>
      <c r="WTQ37" s="74"/>
      <c r="WTR37" s="85"/>
      <c r="WTS37" s="74"/>
      <c r="WTT37" s="74"/>
      <c r="WTU37" s="85"/>
      <c r="WTV37" s="80"/>
      <c r="WTW37" s="80"/>
      <c r="WTX37" s="85"/>
      <c r="WTY37" s="77"/>
      <c r="WTZ37" s="74"/>
      <c r="WUA37" s="74"/>
      <c r="WUB37" s="85"/>
      <c r="WUC37" s="74"/>
      <c r="WUD37" s="74"/>
      <c r="WUE37" s="85"/>
      <c r="WUF37" s="74"/>
      <c r="WUG37" s="74"/>
      <c r="WUH37" s="85"/>
      <c r="WUI37" s="74"/>
      <c r="WUJ37" s="74"/>
      <c r="WUK37" s="85"/>
      <c r="WUL37" s="80"/>
      <c r="WUM37" s="80"/>
      <c r="WUN37" s="85"/>
      <c r="WUO37" s="77"/>
      <c r="WUP37" s="74"/>
      <c r="WUQ37" s="74"/>
      <c r="WUR37" s="85"/>
      <c r="WUS37" s="74"/>
      <c r="WUT37" s="74"/>
      <c r="WUU37" s="85"/>
      <c r="WUV37" s="74"/>
      <c r="WUW37" s="74"/>
      <c r="WUX37" s="85"/>
      <c r="WUY37" s="74"/>
      <c r="WUZ37" s="74"/>
      <c r="WVA37" s="85"/>
      <c r="WVB37" s="80"/>
      <c r="WVC37" s="80"/>
      <c r="WVD37" s="85"/>
      <c r="WVE37" s="77"/>
      <c r="WVF37" s="74"/>
      <c r="WVG37" s="74"/>
      <c r="WVH37" s="85"/>
      <c r="WVI37" s="74"/>
      <c r="WVJ37" s="74"/>
      <c r="WVK37" s="85"/>
      <c r="WVL37" s="74"/>
      <c r="WVM37" s="74"/>
      <c r="WVN37" s="85"/>
      <c r="WVO37" s="74"/>
      <c r="WVP37" s="74"/>
      <c r="WVQ37" s="85"/>
      <c r="WVR37" s="80"/>
      <c r="WVS37" s="80"/>
      <c r="WVT37" s="85"/>
      <c r="WVU37" s="77"/>
      <c r="WVV37" s="74"/>
      <c r="WVW37" s="74"/>
      <c r="WVX37" s="85"/>
      <c r="WVY37" s="74"/>
      <c r="WVZ37" s="74"/>
      <c r="WWA37" s="85"/>
      <c r="WWB37" s="74"/>
      <c r="WWC37" s="74"/>
      <c r="WWD37" s="85"/>
      <c r="WWE37" s="74"/>
      <c r="WWF37" s="74"/>
      <c r="WWG37" s="85"/>
      <c r="WWH37" s="80"/>
      <c r="WWI37" s="80"/>
      <c r="WWJ37" s="85"/>
      <c r="WWK37" s="77"/>
      <c r="WWL37" s="74"/>
      <c r="WWM37" s="74"/>
      <c r="WWN37" s="85"/>
      <c r="WWO37" s="74"/>
      <c r="WWP37" s="74"/>
      <c r="WWQ37" s="85"/>
      <c r="WWR37" s="74"/>
      <c r="WWS37" s="74"/>
      <c r="WWT37" s="85"/>
      <c r="WWU37" s="74"/>
      <c r="WWV37" s="74"/>
      <c r="WWW37" s="85"/>
      <c r="WWX37" s="80"/>
      <c r="WWY37" s="80"/>
      <c r="WWZ37" s="85"/>
      <c r="WXA37" s="77"/>
      <c r="WXB37" s="74"/>
      <c r="WXC37" s="74"/>
      <c r="WXD37" s="85"/>
      <c r="WXE37" s="74"/>
      <c r="WXF37" s="74"/>
      <c r="WXG37" s="85"/>
      <c r="WXH37" s="74"/>
      <c r="WXI37" s="74"/>
      <c r="WXJ37" s="85"/>
      <c r="WXK37" s="74"/>
      <c r="WXL37" s="74"/>
      <c r="WXM37" s="85"/>
      <c r="WXN37" s="80"/>
      <c r="WXO37" s="80"/>
      <c r="WXP37" s="85"/>
      <c r="WXQ37" s="77"/>
      <c r="WXR37" s="74"/>
      <c r="WXS37" s="74"/>
      <c r="WXT37" s="85"/>
      <c r="WXU37" s="74"/>
      <c r="WXV37" s="74"/>
      <c r="WXW37" s="85"/>
      <c r="WXX37" s="74"/>
      <c r="WXY37" s="74"/>
      <c r="WXZ37" s="85"/>
      <c r="WYA37" s="74"/>
      <c r="WYB37" s="74"/>
      <c r="WYC37" s="85"/>
      <c r="WYD37" s="80"/>
      <c r="WYE37" s="80"/>
      <c r="WYF37" s="85"/>
      <c r="WYG37" s="77"/>
      <c r="WYH37" s="74"/>
      <c r="WYI37" s="74"/>
      <c r="WYJ37" s="85"/>
      <c r="WYK37" s="74"/>
      <c r="WYL37" s="74"/>
      <c r="WYM37" s="85"/>
      <c r="WYN37" s="74"/>
      <c r="WYO37" s="74"/>
      <c r="WYP37" s="85"/>
      <c r="WYQ37" s="74"/>
      <c r="WYR37" s="74"/>
      <c r="WYS37" s="85"/>
      <c r="WYT37" s="80"/>
      <c r="WYU37" s="80"/>
      <c r="WYV37" s="85"/>
      <c r="WYW37" s="77"/>
      <c r="WYX37" s="74"/>
      <c r="WYY37" s="74"/>
      <c r="WYZ37" s="85"/>
      <c r="WZA37" s="74"/>
      <c r="WZB37" s="74"/>
      <c r="WZC37" s="85"/>
      <c r="WZD37" s="74"/>
      <c r="WZE37" s="74"/>
      <c r="WZF37" s="85"/>
      <c r="WZG37" s="74"/>
      <c r="WZH37" s="74"/>
      <c r="WZI37" s="85"/>
      <c r="WZJ37" s="80"/>
      <c r="WZK37" s="80"/>
      <c r="WZL37" s="85"/>
      <c r="WZM37" s="77"/>
      <c r="WZN37" s="74"/>
      <c r="WZO37" s="74"/>
      <c r="WZP37" s="85"/>
      <c r="WZQ37" s="74"/>
      <c r="WZR37" s="74"/>
      <c r="WZS37" s="85"/>
      <c r="WZT37" s="74"/>
      <c r="WZU37" s="74"/>
      <c r="WZV37" s="85"/>
      <c r="WZW37" s="74"/>
      <c r="WZX37" s="74"/>
      <c r="WZY37" s="85"/>
      <c r="WZZ37" s="80"/>
      <c r="XAA37" s="80"/>
      <c r="XAB37" s="85"/>
      <c r="XAC37" s="77"/>
      <c r="XAD37" s="74"/>
      <c r="XAE37" s="74"/>
      <c r="XAF37" s="85"/>
      <c r="XAG37" s="74"/>
      <c r="XAH37" s="74"/>
      <c r="XAI37" s="85"/>
      <c r="XAJ37" s="74"/>
      <c r="XAK37" s="74"/>
      <c r="XAL37" s="85"/>
      <c r="XAM37" s="74"/>
      <c r="XAN37" s="74"/>
      <c r="XAO37" s="85"/>
      <c r="XAP37" s="80"/>
      <c r="XAQ37" s="80"/>
      <c r="XAR37" s="85"/>
      <c r="XAS37" s="77"/>
      <c r="XAT37" s="74"/>
      <c r="XAU37" s="74"/>
      <c r="XAV37" s="85"/>
      <c r="XAW37" s="74"/>
      <c r="XAX37" s="74"/>
      <c r="XAY37" s="85"/>
      <c r="XAZ37" s="74"/>
      <c r="XBA37" s="74"/>
      <c r="XBB37" s="85"/>
      <c r="XBC37" s="74"/>
      <c r="XBD37" s="74"/>
      <c r="XBE37" s="85"/>
      <c r="XBF37" s="80"/>
      <c r="XBG37" s="80"/>
      <c r="XBH37" s="85"/>
      <c r="XBI37" s="77"/>
      <c r="XBJ37" s="74"/>
      <c r="XBK37" s="74"/>
      <c r="XBL37" s="85"/>
      <c r="XBM37" s="74"/>
      <c r="XBN37" s="74"/>
      <c r="XBO37" s="85"/>
      <c r="XBP37" s="74"/>
      <c r="XBQ37" s="74"/>
      <c r="XBR37" s="85"/>
      <c r="XBS37" s="74"/>
      <c r="XBT37" s="74"/>
      <c r="XBU37" s="85"/>
      <c r="XBV37" s="80"/>
      <c r="XBW37" s="80"/>
      <c r="XBX37" s="85"/>
      <c r="XBY37" s="77"/>
      <c r="XBZ37" s="74"/>
      <c r="XCA37" s="74"/>
      <c r="XCB37" s="85"/>
      <c r="XCC37" s="74"/>
      <c r="XCD37" s="74"/>
      <c r="XCE37" s="85"/>
      <c r="XCF37" s="74"/>
      <c r="XCG37" s="74"/>
      <c r="XCH37" s="85"/>
      <c r="XCI37" s="74"/>
      <c r="XCJ37" s="74"/>
      <c r="XCK37" s="85"/>
      <c r="XCL37" s="80"/>
      <c r="XCM37" s="80"/>
      <c r="XCN37" s="85"/>
      <c r="XCO37" s="77"/>
      <c r="XCP37" s="74"/>
      <c r="XCQ37" s="74"/>
      <c r="XCR37" s="85"/>
      <c r="XCS37" s="74"/>
      <c r="XCT37" s="74"/>
      <c r="XCU37" s="85"/>
      <c r="XCV37" s="74"/>
      <c r="XCW37" s="74"/>
      <c r="XCX37" s="85"/>
      <c r="XCY37" s="74"/>
      <c r="XCZ37" s="74"/>
      <c r="XDA37" s="85"/>
      <c r="XDB37" s="80"/>
      <c r="XDC37" s="80"/>
      <c r="XDD37" s="85"/>
      <c r="XDE37" s="77"/>
      <c r="XDF37" s="74"/>
      <c r="XDG37" s="74"/>
      <c r="XDH37" s="85"/>
      <c r="XDI37" s="74"/>
      <c r="XDJ37" s="74"/>
      <c r="XDK37" s="85"/>
      <c r="XDL37" s="74"/>
      <c r="XDM37" s="74"/>
      <c r="XDN37" s="85"/>
      <c r="XDO37" s="74"/>
      <c r="XDP37" s="74"/>
      <c r="XDQ37" s="85"/>
      <c r="XDR37" s="80"/>
      <c r="XDS37" s="80"/>
      <c r="XDT37" s="85"/>
    </row>
    <row r="38" spans="1:16348" s="1" customFormat="1">
      <c r="A38" s="98"/>
      <c r="B38" s="109"/>
      <c r="C38" s="109"/>
      <c r="D38" s="19"/>
      <c r="E38" s="109"/>
      <c r="F38" s="109"/>
      <c r="G38" s="19"/>
      <c r="H38" s="109"/>
      <c r="I38" s="19"/>
      <c r="J38" s="109"/>
      <c r="K38" s="109"/>
      <c r="L38" s="19"/>
      <c r="M38" s="109"/>
      <c r="N38" s="109"/>
      <c r="O38" s="19"/>
    </row>
    <row r="39" spans="1:16348" s="1" customFormat="1" ht="15" customHeight="1">
      <c r="B39" s="8"/>
      <c r="I39" s="8"/>
      <c r="J39" s="8"/>
      <c r="K39" s="8"/>
      <c r="L39" s="8"/>
      <c r="N39" s="8"/>
    </row>
    <row r="40" spans="1:16348" s="1" customFormat="1" ht="15" customHeight="1">
      <c r="A40" s="112" t="s">
        <v>140</v>
      </c>
      <c r="C40" s="41"/>
      <c r="J40" s="141"/>
    </row>
    <row r="41" spans="1:16348" ht="1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1"/>
      <c r="I41" s="1"/>
      <c r="J41" s="1"/>
      <c r="K41" s="1"/>
      <c r="L41" s="1"/>
      <c r="M41" s="1"/>
      <c r="N41" s="1"/>
      <c r="O41" s="1"/>
      <c r="P41" s="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1:16348">
      <c r="A42" s="353"/>
      <c r="B42" s="88" t="s">
        <v>88</v>
      </c>
      <c r="C42" s="88" t="s">
        <v>88</v>
      </c>
      <c r="D42" s="88" t="s">
        <v>88</v>
      </c>
      <c r="E42" s="88" t="s">
        <v>88</v>
      </c>
      <c r="F42" s="88" t="s">
        <v>88</v>
      </c>
      <c r="H42" s="1"/>
      <c r="I42" s="1"/>
      <c r="J42" s="1"/>
      <c r="K42" s="1"/>
      <c r="L42" s="1"/>
      <c r="M42" s="1"/>
      <c r="N42" s="1"/>
      <c r="O42" s="1"/>
      <c r="P42" s="1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</row>
    <row r="43" spans="1:16348">
      <c r="A43" s="78" t="s">
        <v>37</v>
      </c>
      <c r="B43" s="87">
        <f>B44+B52+B62+B67+B71</f>
        <v>4392781504.8561153</v>
      </c>
      <c r="C43" s="87">
        <f>C44+C52+C62+C67+C71</f>
        <v>4659853098.0215836</v>
      </c>
      <c r="D43" s="87">
        <f>D44+D52+D62+D67+D71</f>
        <v>5001109069.6043167</v>
      </c>
      <c r="E43" s="87">
        <f>E44+E52+E62+E67+E71</f>
        <v>5344531580.0359707</v>
      </c>
      <c r="F43" s="87">
        <f>F44+F52+F62+F67+F71</f>
        <v>0</v>
      </c>
      <c r="G43" s="1"/>
      <c r="H43" s="1"/>
      <c r="I43" s="1"/>
      <c r="J43" s="1"/>
      <c r="K43" s="1"/>
      <c r="L43" s="1"/>
      <c r="M43" s="1"/>
      <c r="N43" s="1"/>
      <c r="O43" s="1"/>
      <c r="P43" s="1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</row>
    <row r="44" spans="1:16348" s="35" customFormat="1">
      <c r="A44" s="78" t="s">
        <v>38</v>
      </c>
      <c r="B44" s="87">
        <f>SUM(B45:B51)</f>
        <v>176925305.03597122</v>
      </c>
      <c r="C44" s="87">
        <f>SUM(C45:C51)</f>
        <v>192730597.48201442</v>
      </c>
      <c r="D44" s="87">
        <f>SUM(D45:D51)</f>
        <v>216484216.18705037</v>
      </c>
      <c r="E44" s="87">
        <f>SUM(E45:E51)</f>
        <v>240825149.64028779</v>
      </c>
      <c r="F44" s="87">
        <f>SUM(F45:F51)</f>
        <v>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  <c r="FQ44" s="32"/>
      <c r="FR44" s="32"/>
    </row>
    <row r="45" spans="1:16348" s="35" customFormat="1">
      <c r="A45" s="73" t="s">
        <v>23</v>
      </c>
      <c r="B45" s="81">
        <f>'KM-ANO'!$C$18*B7/TAX!$C$18</f>
        <v>6134176.2589928061</v>
      </c>
      <c r="C45" s="81">
        <f>'KM-ANO'!$D$18*C7/TAX!$D$18</f>
        <v>6897685.4316546768</v>
      </c>
      <c r="D45" s="81">
        <f>'KM-ANO'!$E$18*D7/TAX!$E$18</f>
        <v>7987480.5755395694</v>
      </c>
      <c r="E45" s="81">
        <f>'KM-ANO'!$F$18*E7/TAX!$F$18</f>
        <v>8418178.0575539581</v>
      </c>
      <c r="F45" s="81">
        <f>'KM-ANO'!$G$18*F7/TAX!$G$18</f>
        <v>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</row>
    <row r="46" spans="1:16348">
      <c r="A46" s="73" t="s">
        <v>15</v>
      </c>
      <c r="B46" s="81">
        <f>'KM-ANO'!$C$18*B8/TAX!$C$18</f>
        <v>2460196.2230215827</v>
      </c>
      <c r="C46" s="81">
        <f>'KM-ANO'!$D$18*C8/TAX!$D$18</f>
        <v>2584184.8920863313</v>
      </c>
      <c r="D46" s="81">
        <f>'KM-ANO'!$E$18*D8/TAX!$E$18</f>
        <v>2858265.1079136692</v>
      </c>
      <c r="E46" s="81">
        <f>'KM-ANO'!$F$18*E8/TAX!$F$18</f>
        <v>3445579.8561151084</v>
      </c>
      <c r="F46" s="81">
        <f>'KM-ANO'!$G$18*F8/TAX!$G$18</f>
        <v>0</v>
      </c>
      <c r="G46" s="1"/>
      <c r="H46" s="1"/>
      <c r="I46" s="1"/>
      <c r="J46" s="1"/>
      <c r="K46" s="1"/>
      <c r="L46" s="1"/>
      <c r="M46" s="1"/>
      <c r="N46" s="1"/>
      <c r="O46" s="1"/>
      <c r="P46" s="1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</row>
    <row r="47" spans="1:16348">
      <c r="A47" s="73" t="s">
        <v>16</v>
      </c>
      <c r="B47" s="81">
        <f>'KM-ANO'!$C$18*B9/TAX!$C$18</f>
        <v>21436988.309352521</v>
      </c>
      <c r="C47" s="81">
        <f>'KM-ANO'!$D$18*C9/TAX!$D$18</f>
        <v>23133675.359712232</v>
      </c>
      <c r="D47" s="81">
        <f>'KM-ANO'!$E$18*D9/TAX!$E$18</f>
        <v>26735872.482014392</v>
      </c>
      <c r="E47" s="81">
        <f>'KM-ANO'!$F$18*E9/TAX!$F$18</f>
        <v>29169965.827338133</v>
      </c>
      <c r="F47" s="81">
        <f>'KM-ANO'!$G$18*F9/TAX!$G$18</f>
        <v>0</v>
      </c>
      <c r="G47" s="1"/>
      <c r="H47" s="1"/>
      <c r="I47" s="1"/>
      <c r="J47" s="1"/>
      <c r="K47" s="1"/>
      <c r="L47" s="1"/>
      <c r="M47" s="1"/>
      <c r="N47" s="1"/>
      <c r="O47" s="1"/>
      <c r="P47" s="1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</row>
    <row r="48" spans="1:16348">
      <c r="A48" s="73" t="s">
        <v>28</v>
      </c>
      <c r="B48" s="81">
        <f>'KM-ANO'!$C$18*B10/TAX!$C$18</f>
        <v>59344892.446043171</v>
      </c>
      <c r="C48" s="81">
        <f>'KM-ANO'!$D$18*C10/TAX!$D$18</f>
        <v>64487159.352517992</v>
      </c>
      <c r="D48" s="81">
        <f>'KM-ANO'!$E$18*D10/TAX!$E$18</f>
        <v>73198994.784172669</v>
      </c>
      <c r="E48" s="81">
        <f>'KM-ANO'!$F$18*E10/TAX!$F$18</f>
        <v>82713493.70503597</v>
      </c>
      <c r="F48" s="81">
        <f>'KM-ANO'!$G$18*F10/TAX!$G$18</f>
        <v>0</v>
      </c>
      <c r="H48" s="1"/>
      <c r="I48" s="1"/>
      <c r="J48" s="1"/>
      <c r="K48" s="1"/>
      <c r="L48" s="1"/>
      <c r="M48" s="1"/>
      <c r="N48" s="1"/>
      <c r="O48" s="1"/>
      <c r="P48" s="1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</row>
    <row r="49" spans="1:190">
      <c r="A49" s="73" t="s">
        <v>19</v>
      </c>
      <c r="B49" s="81">
        <f>'KM-ANO'!$C$18*B11/TAX!$C$18</f>
        <v>45993270.503597125</v>
      </c>
      <c r="C49" s="81">
        <f>'KM-ANO'!$D$18*C11/TAX!$D$18</f>
        <v>49158244.424460433</v>
      </c>
      <c r="D49" s="81">
        <f>'KM-ANO'!$E$18*D11/TAX!$E$18</f>
        <v>52551618.525179863</v>
      </c>
      <c r="E49" s="81">
        <f>'KM-ANO'!$F$18*E11/TAX!$F$18</f>
        <v>55279369.244604319</v>
      </c>
      <c r="F49" s="81">
        <f>'KM-ANO'!$G$18*F11/TAX!$G$18</f>
        <v>0</v>
      </c>
      <c r="H49" s="8"/>
      <c r="I49" s="1"/>
      <c r="J49" s="1"/>
      <c r="K49" s="1"/>
      <c r="L49" s="1"/>
      <c r="M49" s="1"/>
      <c r="N49" s="1"/>
      <c r="O49" s="1"/>
      <c r="P49" s="1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</row>
    <row r="50" spans="1:190">
      <c r="A50" s="73" t="s">
        <v>17</v>
      </c>
      <c r="B50" s="81">
        <f>'KM-ANO'!$C$18*B12/TAX!$C$18</f>
        <v>5318461.3309352519</v>
      </c>
      <c r="C50" s="81">
        <f>'KM-ANO'!$D$18*C12/TAX!$D$18</f>
        <v>6160279.1366906483</v>
      </c>
      <c r="D50" s="81">
        <f>'KM-ANO'!$E$18*D12/TAX!$E$18</f>
        <v>7608988.8489208641</v>
      </c>
      <c r="E50" s="81">
        <f>'KM-ANO'!$F$18*E12/TAX!$F$18</f>
        <v>8764041.1870503612</v>
      </c>
      <c r="F50" s="81">
        <f>'KM-ANO'!$G$18*F12/TAX!$G$18</f>
        <v>0</v>
      </c>
      <c r="H50" s="8"/>
      <c r="I50" s="1"/>
      <c r="J50" s="1"/>
      <c r="K50" s="1"/>
      <c r="L50" s="1"/>
      <c r="M50" s="1"/>
      <c r="N50" s="1"/>
      <c r="O50" s="1"/>
      <c r="P50" s="1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</row>
    <row r="51" spans="1:190">
      <c r="A51" s="73" t="s">
        <v>29</v>
      </c>
      <c r="B51" s="81">
        <f>'KM-ANO'!$C$18*B13/TAX!$C$18</f>
        <v>36237319.964028783</v>
      </c>
      <c r="C51" s="81">
        <f>'KM-ANO'!$D$18*C13/TAX!$D$18</f>
        <v>40309368.884892091</v>
      </c>
      <c r="D51" s="81">
        <f>'KM-ANO'!$E$18*D13/TAX!$E$18</f>
        <v>45542995.863309354</v>
      </c>
      <c r="E51" s="81">
        <f>'KM-ANO'!$F$18*E13/TAX!$F$18</f>
        <v>53034521.762589931</v>
      </c>
      <c r="F51" s="81">
        <f>'KM-ANO'!$G$18*F13/TAX!$G$18</f>
        <v>0</v>
      </c>
      <c r="H51" s="8"/>
      <c r="I51" s="1"/>
      <c r="J51" s="1"/>
      <c r="K51" s="1"/>
      <c r="L51" s="1"/>
      <c r="M51" s="1"/>
      <c r="N51" s="1"/>
      <c r="O51" s="1"/>
      <c r="P51" s="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</row>
    <row r="52" spans="1:190">
      <c r="A52" s="78" t="s">
        <v>39</v>
      </c>
      <c r="B52" s="87">
        <f>SUM(B53:B61)</f>
        <v>410121888.6690647</v>
      </c>
      <c r="C52" s="87">
        <f>SUM(C53:C61)</f>
        <v>436329177.87769789</v>
      </c>
      <c r="D52" s="87">
        <f>SUM(D53:D61)</f>
        <v>476436249.46043164</v>
      </c>
      <c r="E52" s="87">
        <f>SUM(E53:E61)</f>
        <v>508425326.07913673</v>
      </c>
      <c r="F52" s="87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</row>
    <row r="53" spans="1:190" s="35" customFormat="1">
      <c r="A53" s="73" t="s">
        <v>35</v>
      </c>
      <c r="B53" s="81">
        <f>'KM-ANO'!$C$18*B15/TAX!$C$18</f>
        <v>16607955.9352518</v>
      </c>
      <c r="C53" s="81">
        <f>'KM-ANO'!$D$18*C15/TAX!$D$18</f>
        <v>17501979.496402878</v>
      </c>
      <c r="D53" s="81">
        <f>'KM-ANO'!$E$18*D15/TAX!$E$18</f>
        <v>19042049.28057554</v>
      </c>
      <c r="E53" s="81">
        <f>'KM-ANO'!$F$18*E15/TAX!$F$18</f>
        <v>20086164.388489209</v>
      </c>
      <c r="F53" s="81">
        <f>'KM-ANO'!$G$18*F15/TAX!$G$18</f>
        <v>0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</row>
    <row r="54" spans="1:190">
      <c r="A54" s="73" t="s">
        <v>31</v>
      </c>
      <c r="B54" s="81">
        <f>'KM-ANO'!$C$18*B16/TAX!$C$18</f>
        <v>143448364.38848922</v>
      </c>
      <c r="C54" s="81">
        <f>'KM-ANO'!$D$18*C16/TAX!$D$18</f>
        <v>153661115.28776979</v>
      </c>
      <c r="D54" s="81">
        <f>'KM-ANO'!$E$18*D16/TAX!$E$18</f>
        <v>167626154.85611513</v>
      </c>
      <c r="E54" s="81">
        <f>'KM-ANO'!$F$18*E16/TAX!$F$18</f>
        <v>178856917.98561153</v>
      </c>
      <c r="F54" s="81">
        <f>'KM-ANO'!$G$18*F16/TAX!$G$18</f>
        <v>0</v>
      </c>
      <c r="H54" s="8"/>
      <c r="I54" s="1"/>
      <c r="J54" s="1"/>
      <c r="K54" s="1"/>
      <c r="L54" s="1"/>
      <c r="M54" s="1"/>
      <c r="N54" s="1"/>
      <c r="O54" s="1"/>
      <c r="P54" s="1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</row>
    <row r="55" spans="1:190">
      <c r="A55" s="73" t="s">
        <v>27</v>
      </c>
      <c r="B55" s="81">
        <f>'KM-ANO'!$C$18*B17/TAX!$C$18</f>
        <v>58320354.496402882</v>
      </c>
      <c r="C55" s="81">
        <f>'KM-ANO'!$D$18*C17/TAX!$D$18</f>
        <v>62666483.633093528</v>
      </c>
      <c r="D55" s="81">
        <f>'KM-ANO'!$E$18*D17/TAX!$E$18</f>
        <v>68409116.726618707</v>
      </c>
      <c r="E55" s="81">
        <f>'KM-ANO'!$F$18*E17/TAX!$F$18</f>
        <v>72611680.035971224</v>
      </c>
      <c r="F55" s="81">
        <f>'KM-ANO'!$G$18*F17/TAX!$G$18</f>
        <v>0</v>
      </c>
      <c r="H55" s="8"/>
      <c r="I55" s="1"/>
      <c r="J55" s="1"/>
      <c r="K55" s="1"/>
      <c r="L55" s="1"/>
      <c r="M55" s="1"/>
      <c r="N55" s="1"/>
      <c r="O55" s="1"/>
      <c r="P55" s="1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</row>
    <row r="56" spans="1:190">
      <c r="A56" s="73" t="s">
        <v>33</v>
      </c>
      <c r="B56" s="81">
        <f>'KM-ANO'!$C$18*B18/TAX!$C$18</f>
        <v>33777123.741007194</v>
      </c>
      <c r="C56" s="81">
        <f>'KM-ANO'!$D$18*C18/TAX!$D$18</f>
        <v>36485297.302158274</v>
      </c>
      <c r="D56" s="81">
        <f>'KM-ANO'!$E$18*D18/TAX!$E$18</f>
        <v>41092455.215827338</v>
      </c>
      <c r="E56" s="81">
        <f>'KM-ANO'!$F$18*E18/TAX!$F$18</f>
        <v>47004757.014388494</v>
      </c>
      <c r="F56" s="81">
        <f>'KM-ANO'!$G$18*F18/TAX!$G$18</f>
        <v>0</v>
      </c>
      <c r="H56" s="8"/>
      <c r="I56" s="1"/>
      <c r="J56" s="1"/>
      <c r="K56" s="1"/>
      <c r="L56" s="1"/>
      <c r="M56" s="1"/>
      <c r="N56" s="1"/>
      <c r="O56" s="1"/>
      <c r="P56" s="1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</row>
    <row r="57" spans="1:190">
      <c r="A57" s="73" t="s">
        <v>34</v>
      </c>
      <c r="B57" s="81">
        <f>'KM-ANO'!$C$18*B19/TAX!$C$18</f>
        <v>17913099.820143886</v>
      </c>
      <c r="C57" s="81">
        <f>'KM-ANO'!$D$18*C19/TAX!$D$18</f>
        <v>18754917.625899281</v>
      </c>
      <c r="D57" s="81">
        <f>'KM-ANO'!$E$18*D19/TAX!$E$18</f>
        <v>21104176.618705038</v>
      </c>
      <c r="E57" s="81">
        <f>'KM-ANO'!$F$18*E19/TAX!$F$18</f>
        <v>22507206.29496403</v>
      </c>
      <c r="F57" s="81">
        <f>'KM-ANO'!$G$18*F19/TAX!$G$18</f>
        <v>0</v>
      </c>
      <c r="I57" s="1"/>
      <c r="J57" s="1"/>
      <c r="K57" s="1"/>
      <c r="L57" s="1"/>
      <c r="M57" s="1"/>
      <c r="N57" s="1"/>
      <c r="O57" s="1"/>
      <c r="P57" s="1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</row>
    <row r="58" spans="1:190">
      <c r="A58" s="73" t="s">
        <v>30</v>
      </c>
      <c r="B58" s="81">
        <f>'KM-ANO'!$C$18*B20/TAX!$C$18</f>
        <v>80801457.913669065</v>
      </c>
      <c r="C58" s="81">
        <f>'KM-ANO'!$D$18*C20/TAX!$D$18</f>
        <v>84057791.906474829</v>
      </c>
      <c r="D58" s="81">
        <f>'KM-ANO'!$E$18*D20/TAX!$E$18</f>
        <v>89369727.517985612</v>
      </c>
      <c r="E58" s="81">
        <f>'KM-ANO'!$F$18*E20/TAX!$F$18</f>
        <v>93161170.503597125</v>
      </c>
      <c r="F58" s="81">
        <f>'KM-ANO'!$G$18*F20/TAX!$G$18</f>
        <v>0</v>
      </c>
      <c r="I58" s="1"/>
      <c r="J58" s="1"/>
      <c r="K58" s="1"/>
      <c r="L58" s="1"/>
      <c r="M58" s="1"/>
      <c r="N58" s="1"/>
      <c r="O58" s="1"/>
      <c r="P58" s="1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</row>
    <row r="59" spans="1:190">
      <c r="A59" s="73" t="s">
        <v>36</v>
      </c>
      <c r="B59" s="81">
        <f>'KM-ANO'!$C$18*B21/TAX!$C$18</f>
        <v>18200231.474820144</v>
      </c>
      <c r="C59" s="81">
        <f>'KM-ANO'!$D$18*C21/TAX!$D$18</f>
        <v>19616312.589928061</v>
      </c>
      <c r="D59" s="81">
        <f>'KM-ANO'!$E$18*D21/TAX!$E$18</f>
        <v>23316395.503597125</v>
      </c>
      <c r="E59" s="81">
        <f>'KM-ANO'!$F$18*E21/TAX!$F$18</f>
        <v>25443780.035971224</v>
      </c>
      <c r="F59" s="81">
        <f>'KM-ANO'!$G$18*F21/TAX!$G$18</f>
        <v>0</v>
      </c>
      <c r="I59" s="1"/>
      <c r="J59" s="1"/>
      <c r="K59" s="1"/>
      <c r="L59" s="1"/>
      <c r="M59" s="1"/>
      <c r="N59" s="1"/>
      <c r="O59" s="1"/>
      <c r="P59" s="1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</row>
    <row r="60" spans="1:190">
      <c r="A60" s="73" t="s">
        <v>21</v>
      </c>
      <c r="B60" s="81">
        <f>'KM-ANO'!$C$18*B22/TAX!$C$18</f>
        <v>23929813.129496403</v>
      </c>
      <c r="C60" s="81">
        <f>'KM-ANO'!$D$18*C22/TAX!$D$18</f>
        <v>25548191.546762593</v>
      </c>
      <c r="D60" s="81">
        <f>'KM-ANO'!$E$18*D22/TAX!$E$18</f>
        <v>27297084.352517989</v>
      </c>
      <c r="E60" s="81">
        <f>'KM-ANO'!$F$18*E22/TAX!$F$18</f>
        <v>28693588.309352521</v>
      </c>
      <c r="F60" s="81">
        <f>'KM-ANO'!$G$18*F22/TAX!$G$18</f>
        <v>0</v>
      </c>
      <c r="I60" s="1"/>
      <c r="J60" s="1"/>
      <c r="K60" s="1"/>
      <c r="L60" s="1"/>
      <c r="M60" s="1"/>
      <c r="N60" s="1"/>
      <c r="O60" s="1"/>
      <c r="P60" s="1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</row>
    <row r="61" spans="1:190">
      <c r="A61" s="73" t="s">
        <v>32</v>
      </c>
      <c r="B61" s="81">
        <f>'KM-ANO'!$C$18*B23/TAX!$C$18</f>
        <v>17123487.769784175</v>
      </c>
      <c r="C61" s="81">
        <f>'KM-ANO'!$D$18*C23/TAX!$D$18</f>
        <v>18037088.489208635</v>
      </c>
      <c r="D61" s="81">
        <f>'KM-ANO'!$E$18*D23/TAX!$E$18</f>
        <v>19179089.388489209</v>
      </c>
      <c r="E61" s="81">
        <f>'KM-ANO'!$F$18*E23/TAX!$F$18</f>
        <v>20060061.510791369</v>
      </c>
      <c r="F61" s="81">
        <f>'KM-ANO'!$G$18*F23/TAX!$G$18</f>
        <v>0</v>
      </c>
      <c r="I61" s="1"/>
      <c r="J61" s="1"/>
      <c r="K61" s="1"/>
      <c r="L61" s="1"/>
      <c r="M61" s="1"/>
      <c r="N61" s="1"/>
      <c r="O61" s="1"/>
      <c r="P61" s="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</row>
    <row r="62" spans="1:190">
      <c r="A62" s="78" t="s">
        <v>40</v>
      </c>
      <c r="B62" s="87">
        <f>SUM(B63:B66)</f>
        <v>1873168606.4748204</v>
      </c>
      <c r="C62" s="87">
        <f>SUM(C63:C66)</f>
        <v>1974904572.3021584</v>
      </c>
      <c r="D62" s="87">
        <f>SUM(D63:D66)</f>
        <v>2107840002.6978416</v>
      </c>
      <c r="E62" s="87">
        <f>SUM(E63:E66)</f>
        <v>2235470023.2014389</v>
      </c>
      <c r="F62" s="87">
        <f>SUM(F63:F66)</f>
        <v>0</v>
      </c>
      <c r="I62" s="1"/>
      <c r="J62" s="1"/>
      <c r="K62" s="1"/>
      <c r="L62" s="1"/>
      <c r="M62" s="1"/>
      <c r="N62" s="1"/>
      <c r="O62" s="1"/>
      <c r="P62" s="1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</row>
    <row r="63" spans="1:190" s="35" customFormat="1">
      <c r="A63" s="73" t="s">
        <v>26</v>
      </c>
      <c r="B63" s="81">
        <f>'KM-ANO'!$C$18*B25/TAX!$C$18</f>
        <v>119805682.91366908</v>
      </c>
      <c r="C63" s="81">
        <f>'KM-ANO'!$D$18*C25/TAX!$D$18</f>
        <v>125391698.74100721</v>
      </c>
      <c r="D63" s="81">
        <f>'KM-ANO'!$E$18*D25/TAX!$E$18</f>
        <v>132485155.7553957</v>
      </c>
      <c r="E63" s="81">
        <f>'KM-ANO'!$F$18*E25/TAX!$F$18</f>
        <v>140733665.10791367</v>
      </c>
      <c r="F63" s="81">
        <f>'KM-ANO'!$G$18*F25/TAX!$G$18</f>
        <v>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32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2"/>
      <c r="EC63" s="32"/>
      <c r="ED63" s="32"/>
      <c r="EE63" s="32"/>
      <c r="EF63" s="32"/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/>
      <c r="EW63" s="32"/>
      <c r="EX63" s="32"/>
      <c r="EY63" s="32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  <c r="FO63" s="32"/>
      <c r="FP63" s="32"/>
      <c r="FQ63" s="32"/>
      <c r="FR63" s="32"/>
    </row>
    <row r="64" spans="1:190">
      <c r="A64" s="73" t="s">
        <v>18</v>
      </c>
      <c r="B64" s="81">
        <f>'KM-ANO'!$C$18*B26/TAX!$C$18</f>
        <v>486583743.16546768</v>
      </c>
      <c r="C64" s="81">
        <f>'KM-ANO'!$D$18*C26/TAX!$D$18</f>
        <v>525418299.46043169</v>
      </c>
      <c r="D64" s="81">
        <f>'KM-ANO'!$E$18*D26/TAX!$E$18</f>
        <v>567228583.81294966</v>
      </c>
      <c r="E64" s="81">
        <f>'KM-ANO'!$F$18*E26/TAX!$F$18</f>
        <v>610937852.5179857</v>
      </c>
      <c r="F64" s="81">
        <f>'KM-ANO'!$G$18*F26/TAX!$G$18</f>
        <v>0</v>
      </c>
      <c r="I64" s="1"/>
      <c r="J64" s="1"/>
      <c r="K64" s="1"/>
      <c r="L64" s="1"/>
      <c r="M64" s="1"/>
      <c r="N64" s="1"/>
      <c r="O64" s="1"/>
      <c r="P64" s="1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</row>
    <row r="65" spans="1:190">
      <c r="A65" s="73" t="s">
        <v>12</v>
      </c>
      <c r="B65" s="81">
        <f>'KM-ANO'!$C$18*B27/TAX!$C$18</f>
        <v>111054693.16546763</v>
      </c>
      <c r="C65" s="81">
        <f>'KM-ANO'!$D$18*C27/TAX!$D$18</f>
        <v>113782443.88489209</v>
      </c>
      <c r="D65" s="81">
        <f>'KM-ANO'!$E$18*D27/TAX!$E$18</f>
        <v>120856323.74100721</v>
      </c>
      <c r="E65" s="81">
        <f>'KM-ANO'!$F$18*E27/TAX!$F$18</f>
        <v>132785338.84892087</v>
      </c>
      <c r="F65" s="81">
        <f>'KM-ANO'!$G$18*F27/TAX!$G$18</f>
        <v>0</v>
      </c>
      <c r="I65" s="1"/>
      <c r="J65" s="1"/>
      <c r="K65" s="1"/>
      <c r="L65" s="1"/>
      <c r="M65" s="1"/>
      <c r="N65" s="1"/>
      <c r="O65" s="1"/>
      <c r="P65" s="1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</row>
    <row r="66" spans="1:190">
      <c r="A66" s="73" t="s">
        <v>10</v>
      </c>
      <c r="B66" s="81">
        <f>'KM-ANO'!$C$18*B28/TAX!$C$18</f>
        <v>1155724487.230216</v>
      </c>
      <c r="C66" s="81">
        <f>'KM-ANO'!$D$18*C28/TAX!$D$18</f>
        <v>1210312130.2158275</v>
      </c>
      <c r="D66" s="81">
        <f>'KM-ANO'!$E$18*D28/TAX!$E$18</f>
        <v>1287269939.3884892</v>
      </c>
      <c r="E66" s="81">
        <f>'KM-ANO'!$F$18*E28/TAX!$F$18</f>
        <v>1351013166.7266188</v>
      </c>
      <c r="F66" s="81">
        <f>'KM-ANO'!$G$18*F28/TAX!$G$18</f>
        <v>0</v>
      </c>
      <c r="I66" s="1"/>
      <c r="J66" s="1"/>
      <c r="K66" s="1"/>
      <c r="L66" s="1"/>
      <c r="M66" s="1"/>
      <c r="N66" s="1"/>
      <c r="O66" s="1"/>
      <c r="P66" s="1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</row>
    <row r="67" spans="1:190">
      <c r="A67" s="78" t="s">
        <v>41</v>
      </c>
      <c r="B67" s="87">
        <f>SUM(B68:B70)</f>
        <v>1351593955.7553959</v>
      </c>
      <c r="C67" s="87">
        <f>SUM(C68:C70)</f>
        <v>1428571342.0863309</v>
      </c>
      <c r="D67" s="87">
        <f>SUM(D68:D70)</f>
        <v>1522091427.1582737</v>
      </c>
      <c r="E67" s="87">
        <f>SUM(E68:E70)</f>
        <v>1622085025.8992805</v>
      </c>
      <c r="F67" s="87">
        <f>SUM(F68:F70)</f>
        <v>0</v>
      </c>
      <c r="I67" s="1"/>
      <c r="J67" s="1"/>
      <c r="K67" s="1"/>
      <c r="L67" s="1"/>
      <c r="M67" s="1"/>
      <c r="N67" s="1"/>
      <c r="O67" s="1"/>
      <c r="P67" s="1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</row>
    <row r="68" spans="1:190" s="35" customFormat="1">
      <c r="A68" s="73" t="s">
        <v>22</v>
      </c>
      <c r="B68" s="81">
        <f>'KM-ANO'!$C$18*B30/TAX!$C$18</f>
        <v>607165986.69064748</v>
      </c>
      <c r="C68" s="81">
        <f>'KM-ANO'!$D$18*C30/TAX!$D$18</f>
        <v>638234936.87050366</v>
      </c>
      <c r="D68" s="81">
        <f>'KM-ANO'!$E$18*D30/TAX!$E$18</f>
        <v>671685774.64028788</v>
      </c>
      <c r="E68" s="81">
        <f>'KM-ANO'!$F$18*E30/TAX!$F$18</f>
        <v>706500487.76978421</v>
      </c>
      <c r="F68" s="81">
        <f>'KM-ANO'!$G$18*F30/TAX!$G$18</f>
        <v>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  <c r="FQ68" s="32"/>
      <c r="FR68" s="32"/>
    </row>
    <row r="69" spans="1:190">
      <c r="A69" s="73" t="s">
        <v>13</v>
      </c>
      <c r="B69" s="81">
        <f>'KM-ANO'!$C$18*B31/TAX!$C$18</f>
        <v>392985349.46043169</v>
      </c>
      <c r="C69" s="81">
        <f>'KM-ANO'!$D$18*C31/TAX!$D$18</f>
        <v>411622804.13669068</v>
      </c>
      <c r="D69" s="81">
        <f>'KM-ANO'!$E$18*D31/TAX!$E$18</f>
        <v>441947822.3021583</v>
      </c>
      <c r="E69" s="81">
        <f>'KM-ANO'!$F$18*E31/TAX!$F$18</f>
        <v>475672740.28776979</v>
      </c>
      <c r="F69" s="81">
        <f>'KM-ANO'!$G$18*F31/TAX!$G$18</f>
        <v>0</v>
      </c>
      <c r="I69" s="1"/>
      <c r="J69" s="1"/>
      <c r="K69" s="1"/>
      <c r="L69" s="1"/>
      <c r="M69" s="1"/>
      <c r="N69" s="1"/>
      <c r="O69" s="1"/>
      <c r="P69" s="1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</row>
    <row r="70" spans="1:190">
      <c r="A70" s="73" t="s">
        <v>14</v>
      </c>
      <c r="B70" s="81">
        <f>'KM-ANO'!$C$18*B32/TAX!$C$18</f>
        <v>351442619.60431659</v>
      </c>
      <c r="C70" s="81">
        <f>'KM-ANO'!$D$18*C32/TAX!$D$18</f>
        <v>378713601.07913673</v>
      </c>
      <c r="D70" s="81">
        <f>'KM-ANO'!$E$18*D32/TAX!$E$18</f>
        <v>408457830.21582735</v>
      </c>
      <c r="E70" s="81">
        <f>'KM-ANO'!$F$18*E32/TAX!$F$18</f>
        <v>439911797.84172666</v>
      </c>
      <c r="F70" s="81">
        <f>'KM-ANO'!$G$18*F32/TAX!$G$18</f>
        <v>0</v>
      </c>
      <c r="I70" s="1"/>
      <c r="J70" s="1"/>
      <c r="K70" s="1"/>
      <c r="L70" s="1"/>
      <c r="M70" s="1"/>
      <c r="N70" s="1"/>
      <c r="O70" s="1"/>
      <c r="P70" s="1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</row>
    <row r="71" spans="1:190">
      <c r="A71" s="78" t="s">
        <v>42</v>
      </c>
      <c r="B71" s="87">
        <f>SUM(B72:B75)</f>
        <v>580971748.92086339</v>
      </c>
      <c r="C71" s="87">
        <f>SUM(C72:C75)</f>
        <v>627317408.27338135</v>
      </c>
      <c r="D71" s="87">
        <f>SUM(D72:D75)</f>
        <v>678257174.10071945</v>
      </c>
      <c r="E71" s="87">
        <f>SUM(E72:E75)</f>
        <v>737726055.21582747</v>
      </c>
      <c r="F71" s="87">
        <f>SUM(F72:F75)</f>
        <v>0</v>
      </c>
      <c r="I71" s="1"/>
      <c r="J71" s="1"/>
      <c r="K71" s="1"/>
      <c r="L71" s="1"/>
      <c r="M71" s="1"/>
      <c r="N71" s="1"/>
      <c r="O71" s="1"/>
      <c r="P71" s="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</row>
    <row r="72" spans="1:190" s="35" customFormat="1">
      <c r="A72" s="73" t="s">
        <v>11</v>
      </c>
      <c r="B72" s="81">
        <f>'KM-ANO'!$C$18*B34/TAX!$C$18</f>
        <v>22833492.266187053</v>
      </c>
      <c r="C72" s="81">
        <f>'KM-ANO'!$D$18*C34/TAX!$D$18</f>
        <v>24719425.179856118</v>
      </c>
      <c r="D72" s="81">
        <f>'KM-ANO'!$E$18*D34/TAX!$E$18</f>
        <v>25828797.482014392</v>
      </c>
      <c r="E72" s="81">
        <f>'KM-ANO'!$F$18*E34/TAX!$F$18</f>
        <v>27081735.611510795</v>
      </c>
      <c r="F72" s="81">
        <f>'KM-ANO'!$G$18*F34/TAX!$G$18</f>
        <v>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  <c r="FQ72" s="32"/>
      <c r="FR72" s="32"/>
    </row>
    <row r="73" spans="1:190">
      <c r="A73" s="73" t="s">
        <v>20</v>
      </c>
      <c r="B73" s="81">
        <f>'KM-ANO'!$C$18*B35/TAX!$C$18</f>
        <v>205631944.78417268</v>
      </c>
      <c r="C73" s="81">
        <f>'KM-ANO'!$D$18*C35/TAX!$D$18</f>
        <v>219133658.27338132</v>
      </c>
      <c r="D73" s="81">
        <f>'KM-ANO'!$E$18*D35/TAX!$E$18</f>
        <v>235545842.62589929</v>
      </c>
      <c r="E73" s="81">
        <f>'KM-ANO'!$F$18*E35/TAX!$F$18</f>
        <v>254861972.12230217</v>
      </c>
      <c r="F73" s="81">
        <f>'KM-ANO'!$G$18*F35/TAX!$G$18</f>
        <v>0</v>
      </c>
      <c r="I73" s="1"/>
      <c r="J73" s="1"/>
      <c r="K73" s="1"/>
      <c r="L73" s="1"/>
      <c r="M73" s="1"/>
      <c r="N73" s="1"/>
      <c r="O73" s="1"/>
      <c r="P73" s="1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</row>
    <row r="74" spans="1:190">
      <c r="A74" s="73" t="s">
        <v>24</v>
      </c>
      <c r="B74" s="81">
        <f>'KM-ANO'!$C$18*B36/TAX!$C$18</f>
        <v>234658344.78417268</v>
      </c>
      <c r="C74" s="81">
        <f>'KM-ANO'!$D$18*C36/TAX!$D$18</f>
        <v>257322168.34532377</v>
      </c>
      <c r="D74" s="81">
        <f>'KM-ANO'!$E$18*D36/TAX!$E$18</f>
        <v>279118071.22302163</v>
      </c>
      <c r="E74" s="81">
        <f>'KM-ANO'!$F$18*E36/TAX!$F$18</f>
        <v>306963316.00719428</v>
      </c>
      <c r="F74" s="81">
        <f>'KM-ANO'!$G$18*F36/TAX!$G$18</f>
        <v>0</v>
      </c>
      <c r="I74" s="1"/>
      <c r="J74" s="1"/>
      <c r="K74" s="1"/>
      <c r="L74" s="1"/>
      <c r="M74" s="1"/>
      <c r="N74" s="1"/>
      <c r="O74" s="1"/>
      <c r="P74" s="1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</row>
    <row r="75" spans="1:190">
      <c r="A75" s="73" t="s">
        <v>25</v>
      </c>
      <c r="B75" s="81">
        <f>'KM-ANO'!$C$18*B37/TAX!$C$18</f>
        <v>117847967.08633095</v>
      </c>
      <c r="C75" s="81">
        <f>'KM-ANO'!$D$18*C37/TAX!$D$18</f>
        <v>126142156.47482015</v>
      </c>
      <c r="D75" s="81">
        <f>'KM-ANO'!$E$18*D37/TAX!$E$18</f>
        <v>137764462.76978418</v>
      </c>
      <c r="E75" s="81">
        <f>'KM-ANO'!$F$18*E37/TAX!$F$18</f>
        <v>148819031.47482017</v>
      </c>
      <c r="F75" s="81">
        <f>'KM-ANO'!$G$18*F37/TAX!$G$18</f>
        <v>0</v>
      </c>
      <c r="I75" s="1"/>
      <c r="J75" s="1"/>
      <c r="K75" s="1"/>
      <c r="L75" s="1"/>
      <c r="M75" s="1"/>
      <c r="N75" s="1"/>
      <c r="O75" s="1"/>
      <c r="P75" s="1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</row>
    <row r="76" spans="1:190">
      <c r="A76" s="5"/>
      <c r="I76" s="1"/>
      <c r="J76" s="1"/>
      <c r="K76" s="1"/>
      <c r="L76" s="1"/>
      <c r="M76" s="1"/>
      <c r="N76" s="1"/>
      <c r="O76" s="1"/>
      <c r="P76" s="1"/>
      <c r="FZ76"/>
      <c r="GA76"/>
      <c r="GB76"/>
      <c r="GC76"/>
      <c r="GD76"/>
      <c r="GE76"/>
      <c r="GF76"/>
      <c r="GG76"/>
      <c r="GH76"/>
    </row>
    <row r="77" spans="1:190">
      <c r="I77" s="1"/>
      <c r="J77" s="1"/>
      <c r="K77" s="1"/>
      <c r="L77" s="1"/>
      <c r="M77" s="1"/>
      <c r="N77" s="1"/>
      <c r="O77" s="1"/>
      <c r="P77" s="1"/>
      <c r="FZ77"/>
      <c r="GA77"/>
      <c r="GB77"/>
      <c r="GC77"/>
      <c r="GD77"/>
      <c r="GE77"/>
      <c r="GF77"/>
      <c r="GG77"/>
      <c r="GH77"/>
    </row>
    <row r="78" spans="1:190">
      <c r="I78" s="1"/>
      <c r="J78" s="1"/>
      <c r="K78" s="1"/>
      <c r="L78" s="1"/>
      <c r="M78" s="1"/>
      <c r="N78" s="1"/>
      <c r="O78" s="1"/>
      <c r="P78" s="1"/>
      <c r="GA78"/>
      <c r="GB78"/>
      <c r="GC78"/>
      <c r="GD78"/>
      <c r="GE78"/>
      <c r="GF78"/>
      <c r="GG78"/>
      <c r="GH78"/>
    </row>
    <row r="79" spans="1:190">
      <c r="I79" s="1"/>
      <c r="J79" s="1"/>
      <c r="K79" s="1"/>
      <c r="L79" s="1"/>
      <c r="M79" s="1"/>
      <c r="N79" s="1"/>
      <c r="O79" s="1"/>
      <c r="P79" s="1"/>
      <c r="GA79"/>
      <c r="GB79"/>
      <c r="GC79"/>
      <c r="GD79"/>
      <c r="GE79"/>
      <c r="GF79"/>
      <c r="GG79"/>
      <c r="GH79"/>
    </row>
    <row r="80" spans="1:190">
      <c r="I80" s="1"/>
      <c r="J80" s="1"/>
      <c r="K80" s="1"/>
      <c r="L80" s="1"/>
      <c r="M80" s="1"/>
      <c r="N80" s="1"/>
      <c r="O80" s="1"/>
      <c r="P80" s="1"/>
      <c r="GA80"/>
      <c r="GB80"/>
      <c r="GC80"/>
      <c r="GD80"/>
      <c r="GE80"/>
      <c r="GF80"/>
      <c r="GG80"/>
      <c r="GH80"/>
    </row>
    <row r="81" spans="9:190">
      <c r="I81" s="8"/>
      <c r="J81" s="1"/>
      <c r="K81" s="1"/>
      <c r="L81" s="1"/>
      <c r="M81" s="1"/>
      <c r="N81" s="1"/>
      <c r="O81" s="1"/>
      <c r="P81" s="1"/>
      <c r="GB81"/>
      <c r="GC81"/>
      <c r="GD81"/>
      <c r="GE81"/>
      <c r="GF81"/>
      <c r="GG81"/>
      <c r="GH81"/>
    </row>
    <row r="82" spans="9:190">
      <c r="J82" s="8"/>
      <c r="K82" s="8"/>
      <c r="L82" s="8"/>
      <c r="M82" s="8"/>
      <c r="N82" s="8"/>
      <c r="O82" s="8"/>
      <c r="P82" s="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A1:XET76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22.85546875" style="7" bestFit="1" customWidth="1"/>
    <col min="4" max="4" width="16.140625" style="7" customWidth="1"/>
    <col min="5" max="5" width="15" style="7" bestFit="1" customWidth="1"/>
    <col min="6" max="6" width="16.7109375" style="7" customWidth="1"/>
    <col min="7" max="7" width="15" style="7" bestFit="1" customWidth="1"/>
    <col min="8" max="8" width="18.28515625" style="7" customWidth="1"/>
    <col min="9" max="9" width="20.7109375" style="7" customWidth="1"/>
    <col min="10" max="10" width="16.7109375" style="7" customWidth="1"/>
    <col min="11" max="11" width="15.28515625" style="7" customWidth="1"/>
    <col min="12" max="12" width="16.5703125" style="7" customWidth="1"/>
    <col min="13" max="13" width="15.85546875" style="8" customWidth="1"/>
    <col min="14" max="15" width="15" style="8" bestFit="1" customWidth="1"/>
    <col min="16" max="16" width="13.140625" style="8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13.140625" style="1" bestFit="1" customWidth="1"/>
    <col min="21" max="21" width="15" style="1" bestFit="1" customWidth="1"/>
    <col min="22" max="22" width="13.140625" style="1" bestFit="1" customWidth="1"/>
    <col min="23" max="23" width="15" style="1" bestFit="1" customWidth="1"/>
    <col min="24" max="24" width="8.140625" style="1" bestFit="1" customWidth="1"/>
    <col min="25" max="30" width="12.7109375" style="1" bestFit="1" customWidth="1"/>
    <col min="31" max="33" width="12.7109375" style="1" customWidth="1"/>
    <col min="34" max="34" width="8.85546875" style="1"/>
    <col min="35" max="35" width="21.4257812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8.85546875" style="1"/>
    <col min="49" max="49" width="14.42578125" style="1" customWidth="1"/>
    <col min="50" max="88" width="8.85546875" style="1"/>
  </cols>
  <sheetData>
    <row r="1" spans="1:16374" s="1" customFormat="1" ht="15.75">
      <c r="A1" s="7"/>
      <c r="B1" s="112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</row>
    <row r="2" spans="1:16374" s="1" customFormat="1" ht="15.75">
      <c r="A2" s="112" t="s">
        <v>138</v>
      </c>
      <c r="B2" s="408" t="s">
        <v>79</v>
      </c>
      <c r="C2" s="409"/>
      <c r="D2" s="409"/>
      <c r="E2" s="409"/>
      <c r="F2" s="410"/>
    </row>
    <row r="3" spans="1:16374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16374" s="25" customFormat="1">
      <c r="A4" s="353"/>
      <c r="B4" s="79" t="s">
        <v>147</v>
      </c>
      <c r="C4" s="79" t="s">
        <v>147</v>
      </c>
      <c r="D4" s="79" t="s">
        <v>147</v>
      </c>
      <c r="E4" s="79" t="s">
        <v>147</v>
      </c>
      <c r="F4" s="79" t="s">
        <v>147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79" customFormat="1">
      <c r="A5" s="76" t="s">
        <v>37</v>
      </c>
      <c r="B5" s="79">
        <f>B6+B14+B24+B29+B33</f>
        <v>405049</v>
      </c>
      <c r="C5" s="79">
        <f>C6+C14+C24+C29+C33</f>
        <v>416454</v>
      </c>
      <c r="D5" s="79">
        <f>D6+D14+D24+D29+D33</f>
        <v>422824</v>
      </c>
      <c r="E5" s="79">
        <f>E6+E14+E24+E29+E33</f>
        <v>429892</v>
      </c>
      <c r="F5" s="79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87"/>
      <c r="DJ5" s="87"/>
      <c r="DK5" s="87"/>
      <c r="DL5" s="87"/>
      <c r="DM5" s="87"/>
      <c r="DN5" s="87"/>
      <c r="DO5" s="123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123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123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123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GA5" s="76"/>
      <c r="GQ5" s="76"/>
      <c r="HG5" s="76"/>
      <c r="HW5" s="76"/>
      <c r="IM5" s="76"/>
      <c r="JC5" s="76"/>
      <c r="JS5" s="76"/>
      <c r="KI5" s="76"/>
      <c r="KY5" s="76"/>
      <c r="LO5" s="76"/>
      <c r="ME5" s="76"/>
      <c r="MU5" s="76"/>
      <c r="NK5" s="76"/>
      <c r="OA5" s="76"/>
      <c r="OQ5" s="76"/>
      <c r="PG5" s="76"/>
      <c r="PW5" s="76"/>
      <c r="QM5" s="76"/>
      <c r="RC5" s="76"/>
      <c r="RS5" s="76"/>
      <c r="SI5" s="76"/>
      <c r="SY5" s="76"/>
      <c r="TO5" s="76"/>
      <c r="UE5" s="76"/>
      <c r="UU5" s="76"/>
      <c r="VK5" s="76"/>
      <c r="WA5" s="76"/>
      <c r="WQ5" s="76"/>
      <c r="XG5" s="76"/>
      <c r="XW5" s="76"/>
      <c r="YM5" s="76"/>
      <c r="ZC5" s="76"/>
      <c r="ZS5" s="76"/>
      <c r="AAI5" s="76"/>
      <c r="AAY5" s="76"/>
      <c r="ABO5" s="76"/>
      <c r="ACE5" s="76"/>
      <c r="ACU5" s="76"/>
      <c r="ADK5" s="76"/>
      <c r="AEA5" s="76"/>
      <c r="AEQ5" s="76"/>
      <c r="AFG5" s="76"/>
      <c r="AFW5" s="76"/>
      <c r="AGM5" s="76"/>
      <c r="AHC5" s="76"/>
      <c r="AHS5" s="76"/>
      <c r="AII5" s="76"/>
      <c r="AIY5" s="76"/>
      <c r="AJO5" s="76"/>
      <c r="AKE5" s="76"/>
      <c r="AKU5" s="76"/>
      <c r="ALK5" s="76"/>
      <c r="AMA5" s="76"/>
      <c r="AMQ5" s="76"/>
      <c r="ANG5" s="76"/>
      <c r="ANW5" s="76"/>
      <c r="AOM5" s="76"/>
      <c r="APC5" s="76"/>
      <c r="APS5" s="76"/>
      <c r="AQI5" s="76"/>
      <c r="AQY5" s="76"/>
      <c r="ARO5" s="76"/>
      <c r="ASE5" s="76"/>
      <c r="ASU5" s="76"/>
      <c r="ATK5" s="76"/>
      <c r="AUA5" s="76"/>
      <c r="AUQ5" s="76"/>
      <c r="AVG5" s="76"/>
      <c r="AVW5" s="76"/>
      <c r="AWM5" s="76"/>
      <c r="AXC5" s="76"/>
      <c r="AXS5" s="76"/>
      <c r="AYI5" s="76"/>
      <c r="AYY5" s="76"/>
      <c r="AZO5" s="76"/>
      <c r="BAE5" s="76"/>
      <c r="BAU5" s="76"/>
      <c r="BBK5" s="76"/>
      <c r="BCA5" s="76"/>
      <c r="BCQ5" s="76"/>
      <c r="BDG5" s="76"/>
      <c r="BDW5" s="76"/>
      <c r="BEM5" s="76"/>
      <c r="BFC5" s="76"/>
      <c r="BFS5" s="76"/>
      <c r="BGI5" s="76"/>
      <c r="BGY5" s="76"/>
      <c r="BHO5" s="76"/>
      <c r="BIE5" s="76"/>
      <c r="BIU5" s="76"/>
      <c r="BJK5" s="76"/>
      <c r="BKA5" s="76"/>
      <c r="BKQ5" s="76"/>
      <c r="BLG5" s="76"/>
      <c r="BLW5" s="76"/>
      <c r="BMM5" s="76"/>
      <c r="BNC5" s="76"/>
      <c r="BNS5" s="76"/>
      <c r="BOI5" s="76"/>
      <c r="BOY5" s="76"/>
      <c r="BPO5" s="76"/>
      <c r="BQE5" s="76"/>
      <c r="BQU5" s="76"/>
      <c r="BRK5" s="76"/>
      <c r="BSA5" s="76"/>
      <c r="BSQ5" s="76"/>
      <c r="BTG5" s="76"/>
      <c r="BTW5" s="76"/>
      <c r="BUM5" s="76"/>
      <c r="BVC5" s="76"/>
      <c r="BVS5" s="76"/>
      <c r="BWI5" s="76"/>
      <c r="BWY5" s="76"/>
      <c r="BXO5" s="76"/>
      <c r="BYE5" s="76"/>
      <c r="BYU5" s="76"/>
      <c r="BZK5" s="76"/>
      <c r="CAA5" s="76"/>
      <c r="CAQ5" s="76"/>
      <c r="CBG5" s="76"/>
      <c r="CBW5" s="76"/>
      <c r="CCM5" s="76"/>
      <c r="CDC5" s="76"/>
      <c r="CDS5" s="76"/>
      <c r="CEI5" s="76"/>
      <c r="CEY5" s="76"/>
      <c r="CFO5" s="76"/>
      <c r="CGE5" s="76"/>
      <c r="CGU5" s="76"/>
      <c r="CHK5" s="76"/>
      <c r="CIA5" s="76"/>
      <c r="CIQ5" s="76"/>
      <c r="CJG5" s="76"/>
      <c r="CJW5" s="76"/>
      <c r="CKM5" s="76"/>
      <c r="CLC5" s="76"/>
      <c r="CLS5" s="76"/>
      <c r="CMI5" s="76"/>
      <c r="CMY5" s="76"/>
      <c r="CNO5" s="76"/>
      <c r="COE5" s="76"/>
      <c r="COU5" s="76"/>
      <c r="CPK5" s="76"/>
      <c r="CQA5" s="76"/>
      <c r="CQQ5" s="76"/>
      <c r="CRG5" s="76"/>
      <c r="CRW5" s="76"/>
      <c r="CSM5" s="76"/>
      <c r="CTC5" s="76"/>
      <c r="CTS5" s="76"/>
      <c r="CUI5" s="76"/>
      <c r="CUY5" s="76"/>
      <c r="CVO5" s="76"/>
      <c r="CWE5" s="76"/>
      <c r="CWU5" s="76"/>
      <c r="CXK5" s="76"/>
      <c r="CYA5" s="76"/>
      <c r="CYQ5" s="76"/>
      <c r="CZG5" s="76"/>
      <c r="CZW5" s="76"/>
      <c r="DAM5" s="76"/>
      <c r="DBC5" s="76"/>
      <c r="DBS5" s="76"/>
      <c r="DCI5" s="76"/>
      <c r="DCY5" s="76"/>
      <c r="DDO5" s="76"/>
      <c r="DEE5" s="76"/>
      <c r="DEU5" s="76"/>
      <c r="DFK5" s="76"/>
      <c r="DGA5" s="76"/>
      <c r="DGQ5" s="76"/>
      <c r="DHG5" s="76"/>
      <c r="DHW5" s="76"/>
      <c r="DIM5" s="76"/>
      <c r="DJC5" s="76"/>
      <c r="DJS5" s="76"/>
      <c r="DKI5" s="76"/>
      <c r="DKY5" s="76"/>
      <c r="DLO5" s="76"/>
      <c r="DME5" s="76"/>
      <c r="DMU5" s="76"/>
      <c r="DNK5" s="76"/>
      <c r="DOA5" s="76"/>
      <c r="DOQ5" s="76"/>
      <c r="DPG5" s="76"/>
      <c r="DPW5" s="76"/>
      <c r="DQM5" s="76"/>
      <c r="DRC5" s="76"/>
      <c r="DRS5" s="76"/>
      <c r="DSI5" s="76"/>
      <c r="DSY5" s="76"/>
      <c r="DTO5" s="76"/>
      <c r="DUE5" s="76"/>
      <c r="DUU5" s="76"/>
      <c r="DVK5" s="76"/>
      <c r="DWA5" s="76"/>
      <c r="DWQ5" s="76"/>
      <c r="DXG5" s="76"/>
      <c r="DXW5" s="76"/>
      <c r="DYM5" s="76"/>
      <c r="DZC5" s="76"/>
      <c r="DZS5" s="76"/>
      <c r="EAI5" s="76"/>
      <c r="EAY5" s="76"/>
      <c r="EBO5" s="76"/>
      <c r="ECE5" s="76"/>
      <c r="ECU5" s="76"/>
      <c r="EDK5" s="76"/>
      <c r="EEA5" s="76"/>
      <c r="EEQ5" s="76"/>
      <c r="EFG5" s="76"/>
      <c r="EFW5" s="76"/>
      <c r="EGM5" s="76"/>
      <c r="EHC5" s="76"/>
      <c r="EHS5" s="76"/>
      <c r="EII5" s="76"/>
      <c r="EIY5" s="76"/>
      <c r="EJO5" s="76"/>
      <c r="EKE5" s="76"/>
      <c r="EKU5" s="76"/>
      <c r="ELK5" s="76"/>
      <c r="EMA5" s="76"/>
      <c r="EMQ5" s="76"/>
      <c r="ENG5" s="76"/>
      <c r="ENW5" s="76"/>
      <c r="EOM5" s="76"/>
      <c r="EPC5" s="76"/>
      <c r="EPS5" s="76"/>
      <c r="EQI5" s="76"/>
      <c r="EQY5" s="76"/>
      <c r="ERO5" s="76"/>
      <c r="ESE5" s="76"/>
      <c r="ESU5" s="76"/>
      <c r="ETK5" s="76"/>
      <c r="EUA5" s="76"/>
      <c r="EUQ5" s="76"/>
      <c r="EVG5" s="76"/>
      <c r="EVW5" s="76"/>
      <c r="EWM5" s="76"/>
      <c r="EXC5" s="76"/>
      <c r="EXS5" s="76"/>
      <c r="EYI5" s="76"/>
      <c r="EYY5" s="76"/>
      <c r="EZO5" s="76"/>
      <c r="FAE5" s="76"/>
      <c r="FAU5" s="76"/>
      <c r="FBK5" s="76"/>
      <c r="FCA5" s="76"/>
      <c r="FCQ5" s="76"/>
      <c r="FDG5" s="76"/>
      <c r="FDW5" s="76"/>
      <c r="FEM5" s="76"/>
      <c r="FFC5" s="76"/>
      <c r="FFS5" s="76"/>
      <c r="FGI5" s="76"/>
      <c r="FGY5" s="76"/>
      <c r="FHO5" s="76"/>
      <c r="FIE5" s="76"/>
      <c r="FIU5" s="76"/>
      <c r="FJK5" s="76"/>
      <c r="FKA5" s="76"/>
      <c r="FKQ5" s="76"/>
      <c r="FLG5" s="76"/>
      <c r="FLW5" s="76"/>
      <c r="FMM5" s="76"/>
      <c r="FNC5" s="76"/>
      <c r="FNS5" s="76"/>
      <c r="FOI5" s="76"/>
      <c r="FOY5" s="76"/>
      <c r="FPO5" s="76"/>
      <c r="FQE5" s="76"/>
      <c r="FQU5" s="76"/>
      <c r="FRK5" s="76"/>
      <c r="FSA5" s="76"/>
      <c r="FSQ5" s="76"/>
      <c r="FTG5" s="76"/>
      <c r="FTW5" s="76"/>
      <c r="FUM5" s="76"/>
      <c r="FVC5" s="76"/>
      <c r="FVS5" s="76"/>
      <c r="FWI5" s="76"/>
      <c r="FWY5" s="76"/>
      <c r="FXO5" s="76"/>
      <c r="FYE5" s="76"/>
      <c r="FYU5" s="76"/>
      <c r="FZK5" s="76"/>
      <c r="GAA5" s="76"/>
      <c r="GAQ5" s="76"/>
      <c r="GBG5" s="76"/>
      <c r="GBW5" s="76"/>
      <c r="GCM5" s="76"/>
      <c r="GDC5" s="76"/>
      <c r="GDS5" s="76"/>
      <c r="GEI5" s="76"/>
      <c r="GEY5" s="76"/>
      <c r="GFO5" s="76"/>
      <c r="GGE5" s="76"/>
      <c r="GGU5" s="76"/>
      <c r="GHK5" s="76"/>
      <c r="GIA5" s="76"/>
      <c r="GIQ5" s="76"/>
      <c r="GJG5" s="76"/>
      <c r="GJW5" s="76"/>
      <c r="GKM5" s="76"/>
      <c r="GLC5" s="76"/>
      <c r="GLS5" s="76"/>
      <c r="GMI5" s="76"/>
      <c r="GMY5" s="76"/>
      <c r="GNO5" s="76"/>
      <c r="GOE5" s="76"/>
      <c r="GOU5" s="76"/>
      <c r="GPK5" s="76"/>
      <c r="GQA5" s="76"/>
      <c r="GQQ5" s="76"/>
      <c r="GRG5" s="76"/>
      <c r="GRW5" s="76"/>
      <c r="GSM5" s="76"/>
      <c r="GTC5" s="76"/>
      <c r="GTS5" s="76"/>
      <c r="GUI5" s="76"/>
      <c r="GUY5" s="76"/>
      <c r="GVO5" s="76"/>
      <c r="GWE5" s="76"/>
      <c r="GWU5" s="76"/>
      <c r="GXK5" s="76"/>
      <c r="GYA5" s="76"/>
      <c r="GYQ5" s="76"/>
      <c r="GZG5" s="76"/>
      <c r="GZW5" s="76"/>
      <c r="HAM5" s="76"/>
      <c r="HBC5" s="76"/>
      <c r="HBS5" s="76"/>
      <c r="HCI5" s="76"/>
      <c r="HCY5" s="76"/>
      <c r="HDO5" s="76"/>
      <c r="HEE5" s="76"/>
      <c r="HEU5" s="76"/>
      <c r="HFK5" s="76"/>
      <c r="HGA5" s="76"/>
      <c r="HGQ5" s="76"/>
      <c r="HHG5" s="76"/>
      <c r="HHW5" s="76"/>
      <c r="HIM5" s="76"/>
      <c r="HJC5" s="76"/>
      <c r="HJS5" s="76"/>
      <c r="HKI5" s="76"/>
      <c r="HKY5" s="76"/>
      <c r="HLO5" s="76"/>
      <c r="HME5" s="76"/>
      <c r="HMU5" s="76"/>
      <c r="HNK5" s="76"/>
      <c r="HOA5" s="76"/>
      <c r="HOQ5" s="76"/>
      <c r="HPG5" s="76"/>
      <c r="HPW5" s="76"/>
      <c r="HQM5" s="76"/>
      <c r="HRC5" s="76"/>
      <c r="HRS5" s="76"/>
      <c r="HSI5" s="76"/>
      <c r="HSY5" s="76"/>
      <c r="HTO5" s="76"/>
      <c r="HUE5" s="76"/>
      <c r="HUU5" s="76"/>
      <c r="HVK5" s="76"/>
      <c r="HWA5" s="76"/>
      <c r="HWQ5" s="76"/>
      <c r="HXG5" s="76"/>
      <c r="HXW5" s="76"/>
      <c r="HYM5" s="76"/>
      <c r="HZC5" s="76"/>
      <c r="HZS5" s="76"/>
      <c r="IAI5" s="76"/>
      <c r="IAY5" s="76"/>
      <c r="IBO5" s="76"/>
      <c r="ICE5" s="76"/>
      <c r="ICU5" s="76"/>
      <c r="IDK5" s="76"/>
      <c r="IEA5" s="76"/>
      <c r="IEQ5" s="76"/>
      <c r="IFG5" s="76"/>
      <c r="IFW5" s="76"/>
      <c r="IGM5" s="76"/>
      <c r="IHC5" s="76"/>
      <c r="IHS5" s="76"/>
      <c r="III5" s="76"/>
      <c r="IIY5" s="76"/>
      <c r="IJO5" s="76"/>
      <c r="IKE5" s="76"/>
      <c r="IKU5" s="76"/>
      <c r="ILK5" s="76"/>
      <c r="IMA5" s="76"/>
      <c r="IMQ5" s="76"/>
      <c r="ING5" s="76"/>
      <c r="INW5" s="76"/>
      <c r="IOM5" s="76"/>
      <c r="IPC5" s="76"/>
      <c r="IPS5" s="76"/>
      <c r="IQI5" s="76"/>
      <c r="IQY5" s="76"/>
      <c r="IRO5" s="76"/>
      <c r="ISE5" s="76"/>
      <c r="ISU5" s="76"/>
      <c r="ITK5" s="76"/>
      <c r="IUA5" s="76"/>
      <c r="IUQ5" s="76"/>
      <c r="IVG5" s="76"/>
      <c r="IVW5" s="76"/>
      <c r="IWM5" s="76"/>
      <c r="IXC5" s="76"/>
      <c r="IXS5" s="76"/>
      <c r="IYI5" s="76"/>
      <c r="IYY5" s="76"/>
      <c r="IZO5" s="76"/>
      <c r="JAE5" s="76"/>
      <c r="JAU5" s="76"/>
      <c r="JBK5" s="76"/>
      <c r="JCA5" s="76"/>
      <c r="JCQ5" s="76"/>
      <c r="JDG5" s="76"/>
      <c r="JDW5" s="76"/>
      <c r="JEM5" s="76"/>
      <c r="JFC5" s="76"/>
      <c r="JFS5" s="76"/>
      <c r="JGI5" s="76"/>
      <c r="JGY5" s="76"/>
      <c r="JHO5" s="76"/>
      <c r="JIE5" s="76"/>
      <c r="JIU5" s="76"/>
      <c r="JJK5" s="76"/>
      <c r="JKA5" s="76"/>
      <c r="JKQ5" s="76"/>
      <c r="JLG5" s="76"/>
      <c r="JLW5" s="76"/>
      <c r="JMM5" s="76"/>
      <c r="JNC5" s="76"/>
      <c r="JNS5" s="76"/>
      <c r="JOI5" s="76"/>
      <c r="JOY5" s="76"/>
      <c r="JPO5" s="76"/>
      <c r="JQE5" s="76"/>
      <c r="JQU5" s="76"/>
      <c r="JRK5" s="76"/>
      <c r="JSA5" s="76"/>
      <c r="JSQ5" s="76"/>
      <c r="JTG5" s="76"/>
      <c r="JTW5" s="76"/>
      <c r="JUM5" s="76"/>
      <c r="JVC5" s="76"/>
      <c r="JVS5" s="76"/>
      <c r="JWI5" s="76"/>
      <c r="JWY5" s="76"/>
      <c r="JXO5" s="76"/>
      <c r="JYE5" s="76"/>
      <c r="JYU5" s="76"/>
      <c r="JZK5" s="76"/>
      <c r="KAA5" s="76"/>
      <c r="KAQ5" s="76"/>
      <c r="KBG5" s="76"/>
      <c r="KBW5" s="76"/>
      <c r="KCM5" s="76"/>
      <c r="KDC5" s="76"/>
      <c r="KDS5" s="76"/>
      <c r="KEI5" s="76"/>
      <c r="KEY5" s="76"/>
      <c r="KFO5" s="76"/>
      <c r="KGE5" s="76"/>
      <c r="KGU5" s="76"/>
      <c r="KHK5" s="76"/>
      <c r="KIA5" s="76"/>
      <c r="KIQ5" s="76"/>
      <c r="KJG5" s="76"/>
      <c r="KJW5" s="76"/>
      <c r="KKM5" s="76"/>
      <c r="KLC5" s="76"/>
      <c r="KLS5" s="76"/>
      <c r="KMI5" s="76"/>
      <c r="KMY5" s="76"/>
      <c r="KNO5" s="76"/>
      <c r="KOE5" s="76"/>
      <c r="KOU5" s="76"/>
      <c r="KPK5" s="76"/>
      <c r="KQA5" s="76"/>
      <c r="KQQ5" s="76"/>
      <c r="KRG5" s="76"/>
      <c r="KRW5" s="76"/>
      <c r="KSM5" s="76"/>
      <c r="KTC5" s="76"/>
      <c r="KTS5" s="76"/>
      <c r="KUI5" s="76"/>
      <c r="KUY5" s="76"/>
      <c r="KVO5" s="76"/>
      <c r="KWE5" s="76"/>
      <c r="KWU5" s="76"/>
      <c r="KXK5" s="76"/>
      <c r="KYA5" s="76"/>
      <c r="KYQ5" s="76"/>
      <c r="KZG5" s="76"/>
      <c r="KZW5" s="76"/>
      <c r="LAM5" s="76"/>
      <c r="LBC5" s="76"/>
      <c r="LBS5" s="76"/>
      <c r="LCI5" s="76"/>
      <c r="LCY5" s="76"/>
      <c r="LDO5" s="76"/>
      <c r="LEE5" s="76"/>
      <c r="LEU5" s="76"/>
      <c r="LFK5" s="76"/>
      <c r="LGA5" s="76"/>
      <c r="LGQ5" s="76"/>
      <c r="LHG5" s="76"/>
      <c r="LHW5" s="76"/>
      <c r="LIM5" s="76"/>
      <c r="LJC5" s="76"/>
      <c r="LJS5" s="76"/>
      <c r="LKI5" s="76"/>
      <c r="LKY5" s="76"/>
      <c r="LLO5" s="76"/>
      <c r="LME5" s="76"/>
      <c r="LMU5" s="76"/>
      <c r="LNK5" s="76"/>
      <c r="LOA5" s="76"/>
      <c r="LOQ5" s="76"/>
      <c r="LPG5" s="76"/>
      <c r="LPW5" s="76"/>
      <c r="LQM5" s="76"/>
      <c r="LRC5" s="76"/>
      <c r="LRS5" s="76"/>
      <c r="LSI5" s="76"/>
      <c r="LSY5" s="76"/>
      <c r="LTO5" s="76"/>
      <c r="LUE5" s="76"/>
      <c r="LUU5" s="76"/>
      <c r="LVK5" s="76"/>
      <c r="LWA5" s="76"/>
      <c r="LWQ5" s="76"/>
      <c r="LXG5" s="76"/>
      <c r="LXW5" s="76"/>
      <c r="LYM5" s="76"/>
      <c r="LZC5" s="76"/>
      <c r="LZS5" s="76"/>
      <c r="MAI5" s="76"/>
      <c r="MAY5" s="76"/>
      <c r="MBO5" s="76"/>
      <c r="MCE5" s="76"/>
      <c r="MCU5" s="76"/>
      <c r="MDK5" s="76"/>
      <c r="MEA5" s="76"/>
      <c r="MEQ5" s="76"/>
      <c r="MFG5" s="76"/>
      <c r="MFW5" s="76"/>
      <c r="MGM5" s="76"/>
      <c r="MHC5" s="76"/>
      <c r="MHS5" s="76"/>
      <c r="MII5" s="76"/>
      <c r="MIY5" s="76"/>
      <c r="MJO5" s="76"/>
      <c r="MKE5" s="76"/>
      <c r="MKU5" s="76"/>
      <c r="MLK5" s="76"/>
      <c r="MMA5" s="76"/>
      <c r="MMQ5" s="76"/>
      <c r="MNG5" s="76"/>
      <c r="MNW5" s="76"/>
      <c r="MOM5" s="76"/>
      <c r="MPC5" s="76"/>
      <c r="MPS5" s="76"/>
      <c r="MQI5" s="76"/>
      <c r="MQY5" s="76"/>
      <c r="MRO5" s="76"/>
      <c r="MSE5" s="76"/>
      <c r="MSU5" s="76"/>
      <c r="MTK5" s="76"/>
      <c r="MUA5" s="76"/>
      <c r="MUQ5" s="76"/>
      <c r="MVG5" s="76"/>
      <c r="MVW5" s="76"/>
      <c r="MWM5" s="76"/>
      <c r="MXC5" s="76"/>
      <c r="MXS5" s="76"/>
      <c r="MYI5" s="76"/>
      <c r="MYY5" s="76"/>
      <c r="MZO5" s="76"/>
      <c r="NAE5" s="76"/>
      <c r="NAU5" s="76"/>
      <c r="NBK5" s="76"/>
      <c r="NCA5" s="76"/>
      <c r="NCQ5" s="76"/>
      <c r="NDG5" s="76"/>
      <c r="NDW5" s="76"/>
      <c r="NEM5" s="76"/>
      <c r="NFC5" s="76"/>
      <c r="NFS5" s="76"/>
      <c r="NGI5" s="76"/>
      <c r="NGY5" s="76"/>
      <c r="NHO5" s="76"/>
      <c r="NIE5" s="76"/>
      <c r="NIU5" s="76"/>
      <c r="NJK5" s="76"/>
      <c r="NKA5" s="76"/>
      <c r="NKQ5" s="76"/>
      <c r="NLG5" s="76"/>
      <c r="NLW5" s="76"/>
      <c r="NMM5" s="76"/>
      <c r="NNC5" s="76"/>
      <c r="NNS5" s="76"/>
      <c r="NOI5" s="76"/>
      <c r="NOY5" s="76"/>
      <c r="NPO5" s="76"/>
      <c r="NQE5" s="76"/>
      <c r="NQU5" s="76"/>
      <c r="NRK5" s="76"/>
      <c r="NSA5" s="76"/>
      <c r="NSQ5" s="76"/>
      <c r="NTG5" s="76"/>
      <c r="NTW5" s="76"/>
      <c r="NUM5" s="76"/>
      <c r="NVC5" s="76"/>
      <c r="NVS5" s="76"/>
      <c r="NWI5" s="76"/>
      <c r="NWY5" s="76"/>
      <c r="NXO5" s="76"/>
      <c r="NYE5" s="76"/>
      <c r="NYU5" s="76"/>
      <c r="NZK5" s="76"/>
      <c r="OAA5" s="76"/>
      <c r="OAQ5" s="76"/>
      <c r="OBG5" s="76"/>
      <c r="OBW5" s="76"/>
      <c r="OCM5" s="76"/>
      <c r="ODC5" s="76"/>
      <c r="ODS5" s="76"/>
      <c r="OEI5" s="76"/>
      <c r="OEY5" s="76"/>
      <c r="OFO5" s="76"/>
      <c r="OGE5" s="76"/>
      <c r="OGU5" s="76"/>
      <c r="OHK5" s="76"/>
      <c r="OIA5" s="76"/>
      <c r="OIQ5" s="76"/>
      <c r="OJG5" s="76"/>
      <c r="OJW5" s="76"/>
      <c r="OKM5" s="76"/>
      <c r="OLC5" s="76"/>
      <c r="OLS5" s="76"/>
      <c r="OMI5" s="76"/>
      <c r="OMY5" s="76"/>
      <c r="ONO5" s="76"/>
      <c r="OOE5" s="76"/>
      <c r="OOU5" s="76"/>
      <c r="OPK5" s="76"/>
      <c r="OQA5" s="76"/>
      <c r="OQQ5" s="76"/>
      <c r="ORG5" s="76"/>
      <c r="ORW5" s="76"/>
      <c r="OSM5" s="76"/>
      <c r="OTC5" s="76"/>
      <c r="OTS5" s="76"/>
      <c r="OUI5" s="76"/>
      <c r="OUY5" s="76"/>
      <c r="OVO5" s="76"/>
      <c r="OWE5" s="76"/>
      <c r="OWU5" s="76"/>
      <c r="OXK5" s="76"/>
      <c r="OYA5" s="76"/>
      <c r="OYQ5" s="76"/>
      <c r="OZG5" s="76"/>
      <c r="OZW5" s="76"/>
      <c r="PAM5" s="76"/>
      <c r="PBC5" s="76"/>
      <c r="PBS5" s="76"/>
      <c r="PCI5" s="76"/>
      <c r="PCY5" s="76"/>
      <c r="PDO5" s="76"/>
      <c r="PEE5" s="76"/>
      <c r="PEU5" s="76"/>
      <c r="PFK5" s="76"/>
      <c r="PGA5" s="76"/>
      <c r="PGQ5" s="76"/>
      <c r="PHG5" s="76"/>
      <c r="PHW5" s="76"/>
      <c r="PIM5" s="76"/>
      <c r="PJC5" s="76"/>
      <c r="PJS5" s="76"/>
      <c r="PKI5" s="76"/>
      <c r="PKY5" s="76"/>
      <c r="PLO5" s="76"/>
      <c r="PME5" s="76"/>
      <c r="PMU5" s="76"/>
      <c r="PNK5" s="76"/>
      <c r="POA5" s="76"/>
      <c r="POQ5" s="76"/>
      <c r="PPG5" s="76"/>
      <c r="PPW5" s="76"/>
      <c r="PQM5" s="76"/>
      <c r="PRC5" s="76"/>
      <c r="PRS5" s="76"/>
      <c r="PSI5" s="76"/>
      <c r="PSY5" s="76"/>
      <c r="PTO5" s="76"/>
      <c r="PUE5" s="76"/>
      <c r="PUU5" s="76"/>
      <c r="PVK5" s="76"/>
      <c r="PWA5" s="76"/>
      <c r="PWQ5" s="76"/>
      <c r="PXG5" s="76"/>
      <c r="PXW5" s="76"/>
      <c r="PYM5" s="76"/>
      <c r="PZC5" s="76"/>
      <c r="PZS5" s="76"/>
      <c r="QAI5" s="76"/>
      <c r="QAY5" s="76"/>
      <c r="QBO5" s="76"/>
      <c r="QCE5" s="76"/>
      <c r="QCU5" s="76"/>
      <c r="QDK5" s="76"/>
      <c r="QEA5" s="76"/>
      <c r="QEQ5" s="76"/>
      <c r="QFG5" s="76"/>
      <c r="QFW5" s="76"/>
      <c r="QGM5" s="76"/>
      <c r="QHC5" s="76"/>
      <c r="QHS5" s="76"/>
      <c r="QII5" s="76"/>
      <c r="QIY5" s="76"/>
      <c r="QJO5" s="76"/>
      <c r="QKE5" s="76"/>
      <c r="QKU5" s="76"/>
      <c r="QLK5" s="76"/>
      <c r="QMA5" s="76"/>
      <c r="QMQ5" s="76"/>
      <c r="QNG5" s="76"/>
      <c r="QNW5" s="76"/>
      <c r="QOM5" s="76"/>
      <c r="QPC5" s="76"/>
      <c r="QPS5" s="76"/>
      <c r="QQI5" s="76"/>
      <c r="QQY5" s="76"/>
      <c r="QRO5" s="76"/>
      <c r="QSE5" s="76"/>
      <c r="QSU5" s="76"/>
      <c r="QTK5" s="76"/>
      <c r="QUA5" s="76"/>
      <c r="QUQ5" s="76"/>
      <c r="QVG5" s="76"/>
      <c r="QVW5" s="76"/>
      <c r="QWM5" s="76"/>
      <c r="QXC5" s="76"/>
      <c r="QXS5" s="76"/>
      <c r="QYI5" s="76"/>
      <c r="QYY5" s="76"/>
      <c r="QZO5" s="76"/>
      <c r="RAE5" s="76"/>
      <c r="RAU5" s="76"/>
      <c r="RBK5" s="76"/>
      <c r="RCA5" s="76"/>
      <c r="RCQ5" s="76"/>
      <c r="RDG5" s="76"/>
      <c r="RDW5" s="76"/>
      <c r="REM5" s="76"/>
      <c r="RFC5" s="76"/>
      <c r="RFS5" s="76"/>
      <c r="RGI5" s="76"/>
      <c r="RGY5" s="76"/>
      <c r="RHO5" s="76"/>
      <c r="RIE5" s="76"/>
      <c r="RIU5" s="76"/>
      <c r="RJK5" s="76"/>
      <c r="RKA5" s="76"/>
      <c r="RKQ5" s="76"/>
      <c r="RLG5" s="76"/>
      <c r="RLW5" s="76"/>
      <c r="RMM5" s="76"/>
      <c r="RNC5" s="76"/>
      <c r="RNS5" s="76"/>
      <c r="ROI5" s="76"/>
      <c r="ROY5" s="76"/>
      <c r="RPO5" s="76"/>
      <c r="RQE5" s="76"/>
      <c r="RQU5" s="76"/>
      <c r="RRK5" s="76"/>
      <c r="RSA5" s="76"/>
      <c r="RSQ5" s="76"/>
      <c r="RTG5" s="76"/>
      <c r="RTW5" s="76"/>
      <c r="RUM5" s="76"/>
      <c r="RVC5" s="76"/>
      <c r="RVS5" s="76"/>
      <c r="RWI5" s="76"/>
      <c r="RWY5" s="76"/>
      <c r="RXO5" s="76"/>
      <c r="RYE5" s="76"/>
      <c r="RYU5" s="76"/>
      <c r="RZK5" s="76"/>
      <c r="SAA5" s="76"/>
      <c r="SAQ5" s="76"/>
      <c r="SBG5" s="76"/>
      <c r="SBW5" s="76"/>
      <c r="SCM5" s="76"/>
      <c r="SDC5" s="76"/>
      <c r="SDS5" s="76"/>
      <c r="SEI5" s="76"/>
      <c r="SEY5" s="76"/>
      <c r="SFO5" s="76"/>
      <c r="SGE5" s="76"/>
      <c r="SGU5" s="76"/>
      <c r="SHK5" s="76"/>
      <c r="SIA5" s="76"/>
      <c r="SIQ5" s="76"/>
      <c r="SJG5" s="76"/>
      <c r="SJW5" s="76"/>
      <c r="SKM5" s="76"/>
      <c r="SLC5" s="76"/>
      <c r="SLS5" s="76"/>
      <c r="SMI5" s="76"/>
      <c r="SMY5" s="76"/>
      <c r="SNO5" s="76"/>
      <c r="SOE5" s="76"/>
      <c r="SOU5" s="76"/>
      <c r="SPK5" s="76"/>
      <c r="SQA5" s="76"/>
      <c r="SQQ5" s="76"/>
      <c r="SRG5" s="76"/>
      <c r="SRW5" s="76"/>
      <c r="SSM5" s="76"/>
      <c r="STC5" s="76"/>
      <c r="STS5" s="76"/>
      <c r="SUI5" s="76"/>
      <c r="SUY5" s="76"/>
      <c r="SVO5" s="76"/>
      <c r="SWE5" s="76"/>
      <c r="SWU5" s="76"/>
      <c r="SXK5" s="76"/>
      <c r="SYA5" s="76"/>
      <c r="SYQ5" s="76"/>
      <c r="SZG5" s="76"/>
      <c r="SZW5" s="76"/>
      <c r="TAM5" s="76"/>
      <c r="TBC5" s="76"/>
      <c r="TBS5" s="76"/>
      <c r="TCI5" s="76"/>
      <c r="TCY5" s="76"/>
      <c r="TDO5" s="76"/>
      <c r="TEE5" s="76"/>
      <c r="TEU5" s="76"/>
      <c r="TFK5" s="76"/>
      <c r="TGA5" s="76"/>
      <c r="TGQ5" s="76"/>
      <c r="THG5" s="76"/>
      <c r="THW5" s="76"/>
      <c r="TIM5" s="76"/>
      <c r="TJC5" s="76"/>
      <c r="TJS5" s="76"/>
      <c r="TKI5" s="76"/>
      <c r="TKY5" s="76"/>
      <c r="TLO5" s="76"/>
      <c r="TME5" s="76"/>
      <c r="TMU5" s="76"/>
      <c r="TNK5" s="76"/>
      <c r="TOA5" s="76"/>
      <c r="TOQ5" s="76"/>
      <c r="TPG5" s="76"/>
      <c r="TPW5" s="76"/>
      <c r="TQM5" s="76"/>
      <c r="TRC5" s="76"/>
      <c r="TRS5" s="76"/>
      <c r="TSI5" s="76"/>
      <c r="TSY5" s="76"/>
      <c r="TTO5" s="76"/>
      <c r="TUE5" s="76"/>
      <c r="TUU5" s="76"/>
      <c r="TVK5" s="76"/>
      <c r="TWA5" s="76"/>
      <c r="TWQ5" s="76"/>
      <c r="TXG5" s="76"/>
      <c r="TXW5" s="76"/>
      <c r="TYM5" s="76"/>
      <c r="TZC5" s="76"/>
      <c r="TZS5" s="76"/>
      <c r="UAI5" s="76"/>
      <c r="UAY5" s="76"/>
      <c r="UBO5" s="76"/>
      <c r="UCE5" s="76"/>
      <c r="UCU5" s="76"/>
      <c r="UDK5" s="76"/>
      <c r="UEA5" s="76"/>
      <c r="UEQ5" s="76"/>
      <c r="UFG5" s="76"/>
      <c r="UFW5" s="76"/>
      <c r="UGM5" s="76"/>
      <c r="UHC5" s="76"/>
      <c r="UHS5" s="76"/>
      <c r="UII5" s="76"/>
      <c r="UIY5" s="76"/>
      <c r="UJO5" s="76"/>
      <c r="UKE5" s="76"/>
      <c r="UKU5" s="76"/>
      <c r="ULK5" s="76"/>
      <c r="UMA5" s="76"/>
      <c r="UMQ5" s="76"/>
      <c r="UNG5" s="76"/>
      <c r="UNW5" s="76"/>
      <c r="UOM5" s="76"/>
      <c r="UPC5" s="76"/>
      <c r="UPS5" s="76"/>
      <c r="UQI5" s="76"/>
      <c r="UQY5" s="76"/>
      <c r="URO5" s="76"/>
      <c r="USE5" s="76"/>
      <c r="USU5" s="76"/>
      <c r="UTK5" s="76"/>
      <c r="UUA5" s="76"/>
      <c r="UUQ5" s="76"/>
      <c r="UVG5" s="76"/>
      <c r="UVW5" s="76"/>
      <c r="UWM5" s="76"/>
      <c r="UXC5" s="76"/>
      <c r="UXS5" s="76"/>
      <c r="UYI5" s="76"/>
      <c r="UYY5" s="76"/>
      <c r="UZO5" s="76"/>
      <c r="VAE5" s="76"/>
      <c r="VAU5" s="76"/>
      <c r="VBK5" s="76"/>
      <c r="VCA5" s="76"/>
      <c r="VCQ5" s="76"/>
      <c r="VDG5" s="76"/>
      <c r="VDW5" s="76"/>
      <c r="VEM5" s="76"/>
      <c r="VFC5" s="76"/>
      <c r="VFS5" s="76"/>
      <c r="VGI5" s="76"/>
      <c r="VGY5" s="76"/>
      <c r="VHO5" s="76"/>
      <c r="VIE5" s="76"/>
      <c r="VIU5" s="76"/>
      <c r="VJK5" s="76"/>
      <c r="VKA5" s="76"/>
      <c r="VKQ5" s="76"/>
      <c r="VLG5" s="76"/>
      <c r="VLW5" s="76"/>
      <c r="VMM5" s="76"/>
      <c r="VNC5" s="76"/>
      <c r="VNS5" s="76"/>
      <c r="VOI5" s="76"/>
      <c r="VOY5" s="76"/>
      <c r="VPO5" s="76"/>
      <c r="VQE5" s="76"/>
      <c r="VQU5" s="76"/>
      <c r="VRK5" s="76"/>
      <c r="VSA5" s="76"/>
      <c r="VSQ5" s="76"/>
      <c r="VTG5" s="76"/>
      <c r="VTW5" s="76"/>
      <c r="VUM5" s="76"/>
      <c r="VVC5" s="76"/>
      <c r="VVS5" s="76"/>
      <c r="VWI5" s="76"/>
      <c r="VWY5" s="76"/>
      <c r="VXO5" s="76"/>
      <c r="VYE5" s="76"/>
      <c r="VYU5" s="76"/>
      <c r="VZK5" s="76"/>
      <c r="WAA5" s="76"/>
      <c r="WAQ5" s="76"/>
      <c r="WBG5" s="76"/>
      <c r="WBW5" s="76"/>
      <c r="WCM5" s="76"/>
      <c r="WDC5" s="76"/>
      <c r="WDS5" s="76"/>
      <c r="WEI5" s="76"/>
      <c r="WEY5" s="76"/>
      <c r="WFO5" s="76"/>
      <c r="WGE5" s="76"/>
      <c r="WGU5" s="76"/>
      <c r="WHK5" s="76"/>
      <c r="WIA5" s="76"/>
      <c r="WIQ5" s="76"/>
      <c r="WJG5" s="76"/>
      <c r="WJW5" s="76"/>
      <c r="WKM5" s="76"/>
      <c r="WLC5" s="76"/>
      <c r="WLS5" s="76"/>
      <c r="WMI5" s="76"/>
      <c r="WMY5" s="76"/>
      <c r="WNO5" s="76"/>
      <c r="WOE5" s="76"/>
      <c r="WOU5" s="76"/>
      <c r="WPK5" s="76"/>
      <c r="WQA5" s="76"/>
      <c r="WQQ5" s="76"/>
      <c r="WRG5" s="76"/>
      <c r="WRW5" s="76"/>
      <c r="WSM5" s="76"/>
      <c r="WTC5" s="76"/>
      <c r="WTS5" s="76"/>
      <c r="WUI5" s="76"/>
      <c r="WUY5" s="76"/>
      <c r="WVO5" s="76"/>
      <c r="WWE5" s="76"/>
      <c r="WWU5" s="76"/>
      <c r="WXK5" s="76"/>
      <c r="WYA5" s="76"/>
      <c r="WYQ5" s="76"/>
      <c r="WZG5" s="76"/>
      <c r="WZW5" s="76"/>
      <c r="XAM5" s="76"/>
      <c r="XBC5" s="76"/>
      <c r="XBS5" s="76"/>
      <c r="XCI5" s="76"/>
      <c r="XCY5" s="76"/>
      <c r="XDO5" s="76"/>
      <c r="XEE5" s="76"/>
    </row>
    <row r="6" spans="1:16374" s="1" customFormat="1">
      <c r="A6" s="76" t="s">
        <v>38</v>
      </c>
      <c r="B6" s="79">
        <f>SUM(B7:B13)</f>
        <v>14767</v>
      </c>
      <c r="C6" s="79">
        <f>SUM(C7:C13)</f>
        <v>15211</v>
      </c>
      <c r="D6" s="79">
        <f>SUM(D7:D13)</f>
        <v>15663</v>
      </c>
      <c r="E6" s="79">
        <f>SUM(E7:E13)</f>
        <v>16115</v>
      </c>
      <c r="F6" s="79">
        <f>SUM(F7:F13)</f>
        <v>0</v>
      </c>
    </row>
    <row r="7" spans="1:16374" s="1" customFormat="1">
      <c r="A7" s="77" t="s">
        <v>23</v>
      </c>
      <c r="B7" s="74">
        <f>ONSV_2019!AE6*DEN!H5</f>
        <v>369</v>
      </c>
      <c r="C7" s="74">
        <f>DEN!H40*ONSV_2020!AE6</f>
        <v>384</v>
      </c>
      <c r="D7" s="74">
        <f>DEN!H75*ONSV_2021!AE6</f>
        <v>418</v>
      </c>
      <c r="E7" s="74">
        <f>DEN!H110*ONSV_2022!AE6</f>
        <v>439</v>
      </c>
      <c r="F7" s="80">
        <f>DEN!H145</f>
        <v>0</v>
      </c>
    </row>
    <row r="8" spans="1:16374" s="1" customFormat="1">
      <c r="A8" s="77" t="s">
        <v>15</v>
      </c>
      <c r="B8" s="74">
        <f>ONSV_2019!AE7*DEN!H6</f>
        <v>458</v>
      </c>
      <c r="C8" s="74">
        <f>DEN!H41*ONSV_2020!AE7</f>
        <v>475</v>
      </c>
      <c r="D8" s="74">
        <f>DEN!H76*ONSV_2021!AE7</f>
        <v>492</v>
      </c>
      <c r="E8" s="74">
        <f>DEN!H111*ONSV_2022!AE7</f>
        <v>517</v>
      </c>
      <c r="F8" s="80">
        <f>DEN!H146</f>
        <v>0</v>
      </c>
    </row>
    <row r="9" spans="1:16374" s="1" customFormat="1">
      <c r="A9" s="77" t="s">
        <v>16</v>
      </c>
      <c r="B9" s="74">
        <f>ONSV_2019!AE8*DEN!H7</f>
        <v>3499</v>
      </c>
      <c r="C9" s="74">
        <f>DEN!H42*ONSV_2020!AE8</f>
        <v>3599</v>
      </c>
      <c r="D9" s="74">
        <f>DEN!H77*ONSV_2021!AE8</f>
        <v>3634</v>
      </c>
      <c r="E9" s="74">
        <f>DEN!H112*ONSV_2022!AE8</f>
        <v>3720</v>
      </c>
      <c r="F9" s="80">
        <f>DEN!H147</f>
        <v>0</v>
      </c>
    </row>
    <row r="10" spans="1:16374" s="1" customFormat="1">
      <c r="A10" s="77" t="s">
        <v>28</v>
      </c>
      <c r="B10" s="74">
        <f>ONSV_2019!AE9*DEN!H8</f>
        <v>6779</v>
      </c>
      <c r="C10" s="74">
        <f>DEN!H43*ONSV_2020!AE9</f>
        <v>6970</v>
      </c>
      <c r="D10" s="74">
        <f>DEN!H78*ONSV_2021!AE9</f>
        <v>7224</v>
      </c>
      <c r="E10" s="74">
        <f>DEN!H113*ONSV_2022!AE9</f>
        <v>7410</v>
      </c>
      <c r="F10" s="80">
        <f>DEN!H148</f>
        <v>0</v>
      </c>
    </row>
    <row r="11" spans="1:16374" s="1" customFormat="1">
      <c r="A11" s="77" t="s">
        <v>19</v>
      </c>
      <c r="B11" s="74">
        <f>ONSV_2019!AE10*DEN!H9</f>
        <v>1314</v>
      </c>
      <c r="C11" s="74">
        <f>DEN!H44*ONSV_2020!AE10</f>
        <v>1378</v>
      </c>
      <c r="D11" s="74">
        <f>DEN!H79*ONSV_2021!AE10</f>
        <v>1440</v>
      </c>
      <c r="E11" s="74">
        <f>DEN!H114*ONSV_2022!AE10</f>
        <v>1482</v>
      </c>
      <c r="F11" s="80">
        <f>DEN!H149</f>
        <v>0</v>
      </c>
    </row>
    <row r="12" spans="1:16374" s="25" customFormat="1">
      <c r="A12" s="77" t="s">
        <v>17</v>
      </c>
      <c r="B12" s="74">
        <f>ONSV_2019!AE11*DEN!H10</f>
        <v>722</v>
      </c>
      <c r="C12" s="74">
        <f>DEN!H45*ONSV_2020!AE11</f>
        <v>733</v>
      </c>
      <c r="D12" s="74">
        <f>DEN!H80*ONSV_2021!AE11</f>
        <v>752</v>
      </c>
      <c r="E12" s="74">
        <f>DEN!H115*ONSV_2022!AE11</f>
        <v>765</v>
      </c>
      <c r="F12" s="80">
        <f>DEN!H150</f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24"/>
      <c r="DJ12" s="124"/>
      <c r="DK12" s="82"/>
      <c r="DL12" s="80"/>
      <c r="DM12" s="80"/>
      <c r="DN12" s="82"/>
      <c r="DO12" s="77"/>
      <c r="DP12" s="124"/>
      <c r="DQ12" s="124"/>
      <c r="DR12" s="82"/>
      <c r="DS12" s="124"/>
      <c r="DT12" s="124"/>
      <c r="DU12" s="82"/>
      <c r="DV12" s="124"/>
      <c r="DW12" s="124"/>
      <c r="DX12" s="82"/>
      <c r="DY12" s="124"/>
      <c r="DZ12" s="124"/>
      <c r="EA12" s="82"/>
      <c r="EB12" s="80"/>
      <c r="EC12" s="80"/>
      <c r="ED12" s="82"/>
      <c r="EE12" s="77"/>
      <c r="EF12" s="124"/>
      <c r="EG12" s="124"/>
      <c r="EH12" s="82"/>
      <c r="EI12" s="124"/>
      <c r="EJ12" s="124"/>
      <c r="EK12" s="82"/>
      <c r="EL12" s="124"/>
      <c r="EM12" s="124"/>
      <c r="EN12" s="82"/>
      <c r="EO12" s="124"/>
      <c r="EP12" s="124"/>
      <c r="EQ12" s="82"/>
      <c r="ER12" s="80"/>
      <c r="ES12" s="80"/>
      <c r="ET12" s="82"/>
      <c r="EU12" s="77"/>
      <c r="EV12" s="124"/>
      <c r="EW12" s="124"/>
      <c r="EX12" s="82"/>
      <c r="EY12" s="124"/>
      <c r="EZ12" s="124"/>
      <c r="FA12" s="82"/>
      <c r="FB12" s="124"/>
      <c r="FC12" s="124"/>
      <c r="FD12" s="82"/>
      <c r="FE12" s="124"/>
      <c r="FF12" s="124"/>
      <c r="FG12" s="82"/>
      <c r="FH12" s="80"/>
      <c r="FI12" s="80"/>
      <c r="FJ12" s="82"/>
      <c r="FK12" s="77"/>
      <c r="FL12" s="124"/>
      <c r="FM12" s="124"/>
      <c r="FN12" s="82"/>
      <c r="FO12" s="124"/>
      <c r="FP12" s="124"/>
      <c r="FQ12" s="82"/>
      <c r="FR12" s="124"/>
      <c r="FS12" s="124"/>
      <c r="FT12" s="82"/>
      <c r="FU12" s="124"/>
      <c r="FV12" s="124"/>
      <c r="FW12" s="82"/>
      <c r="FX12" s="80"/>
      <c r="FY12" s="80"/>
      <c r="FZ12" s="85"/>
      <c r="GA12" s="77"/>
      <c r="GB12" s="74"/>
      <c r="GC12" s="74"/>
      <c r="GD12" s="85"/>
      <c r="GE12" s="74"/>
      <c r="GF12" s="74"/>
      <c r="GG12" s="85"/>
      <c r="GH12" s="74"/>
      <c r="GI12" s="74"/>
      <c r="GJ12" s="85"/>
      <c r="GK12" s="74"/>
      <c r="GL12" s="74"/>
      <c r="GM12" s="85"/>
      <c r="GN12" s="80"/>
      <c r="GO12" s="80"/>
      <c r="GP12" s="85"/>
      <c r="GQ12" s="77"/>
      <c r="GR12" s="74"/>
      <c r="GS12" s="74"/>
      <c r="GT12" s="85"/>
      <c r="GU12" s="74"/>
      <c r="GV12" s="74"/>
      <c r="GW12" s="85"/>
      <c r="GX12" s="74"/>
      <c r="GY12" s="74"/>
      <c r="GZ12" s="85"/>
      <c r="HA12" s="74"/>
      <c r="HB12" s="74"/>
      <c r="HC12" s="85"/>
      <c r="HD12" s="80"/>
      <c r="HE12" s="80"/>
      <c r="HF12" s="85"/>
      <c r="HG12" s="77"/>
      <c r="HH12" s="74"/>
      <c r="HI12" s="74"/>
      <c r="HJ12" s="85"/>
      <c r="HK12" s="74"/>
      <c r="HL12" s="74"/>
      <c r="HM12" s="85"/>
      <c r="HN12" s="74"/>
      <c r="HO12" s="74"/>
      <c r="HP12" s="85"/>
      <c r="HQ12" s="74"/>
      <c r="HR12" s="74"/>
      <c r="HS12" s="85"/>
      <c r="HT12" s="80"/>
      <c r="HU12" s="80"/>
      <c r="HV12" s="85"/>
      <c r="HW12" s="77"/>
      <c r="HX12" s="74"/>
      <c r="HY12" s="74"/>
      <c r="HZ12" s="85"/>
      <c r="IA12" s="74"/>
      <c r="IB12" s="74"/>
      <c r="IC12" s="85"/>
      <c r="ID12" s="74"/>
      <c r="IE12" s="74"/>
      <c r="IF12" s="85"/>
      <c r="IG12" s="74"/>
      <c r="IH12" s="74"/>
      <c r="II12" s="85"/>
      <c r="IJ12" s="80"/>
      <c r="IK12" s="80"/>
      <c r="IL12" s="85"/>
      <c r="IM12" s="77"/>
      <c r="IN12" s="74"/>
      <c r="IO12" s="74"/>
      <c r="IP12" s="85"/>
      <c r="IQ12" s="74"/>
      <c r="IR12" s="74"/>
      <c r="IS12" s="85"/>
      <c r="IT12" s="74"/>
      <c r="IU12" s="74"/>
      <c r="IV12" s="85"/>
      <c r="IW12" s="74"/>
      <c r="IX12" s="74"/>
      <c r="IY12" s="85"/>
      <c r="IZ12" s="80"/>
      <c r="JA12" s="80"/>
      <c r="JB12" s="85"/>
      <c r="JC12" s="77"/>
      <c r="JD12" s="74"/>
      <c r="JE12" s="74"/>
      <c r="JF12" s="85"/>
      <c r="JG12" s="74"/>
      <c r="JH12" s="74"/>
      <c r="JI12" s="85"/>
      <c r="JJ12" s="74"/>
      <c r="JK12" s="74"/>
      <c r="JL12" s="85"/>
      <c r="JM12" s="74"/>
      <c r="JN12" s="74"/>
      <c r="JO12" s="85"/>
      <c r="JP12" s="80"/>
      <c r="JQ12" s="80"/>
      <c r="JR12" s="85"/>
      <c r="JS12" s="77"/>
      <c r="JT12" s="74"/>
      <c r="JU12" s="74"/>
      <c r="JV12" s="85"/>
      <c r="JW12" s="74"/>
      <c r="JX12" s="74"/>
      <c r="JY12" s="85"/>
      <c r="JZ12" s="74"/>
      <c r="KA12" s="74"/>
      <c r="KB12" s="85"/>
      <c r="KC12" s="74"/>
      <c r="KD12" s="74"/>
      <c r="KE12" s="85"/>
      <c r="KF12" s="80"/>
      <c r="KG12" s="80"/>
      <c r="KH12" s="85"/>
      <c r="KI12" s="77"/>
      <c r="KJ12" s="74"/>
      <c r="KK12" s="74"/>
      <c r="KL12" s="85"/>
      <c r="KM12" s="74"/>
      <c r="KN12" s="74"/>
      <c r="KO12" s="85"/>
      <c r="KP12" s="74"/>
      <c r="KQ12" s="74"/>
      <c r="KR12" s="85"/>
      <c r="KS12" s="74"/>
      <c r="KT12" s="74"/>
      <c r="KU12" s="85"/>
      <c r="KV12" s="80"/>
      <c r="KW12" s="80"/>
      <c r="KX12" s="85"/>
      <c r="KY12" s="77"/>
      <c r="KZ12" s="74"/>
      <c r="LA12" s="74"/>
      <c r="LB12" s="85"/>
      <c r="LC12" s="74"/>
      <c r="LD12" s="74"/>
      <c r="LE12" s="85"/>
      <c r="LF12" s="74"/>
      <c r="LG12" s="74"/>
      <c r="LH12" s="85"/>
      <c r="LI12" s="74"/>
      <c r="LJ12" s="74"/>
      <c r="LK12" s="85"/>
      <c r="LL12" s="80"/>
      <c r="LM12" s="80"/>
      <c r="LN12" s="85"/>
      <c r="LO12" s="77"/>
      <c r="LP12" s="74"/>
      <c r="LQ12" s="74"/>
      <c r="LR12" s="85"/>
      <c r="LS12" s="74"/>
      <c r="LT12" s="74"/>
      <c r="LU12" s="85"/>
      <c r="LV12" s="74"/>
      <c r="LW12" s="74"/>
      <c r="LX12" s="85"/>
      <c r="LY12" s="74"/>
      <c r="LZ12" s="74"/>
      <c r="MA12" s="85"/>
      <c r="MB12" s="80"/>
      <c r="MC12" s="80"/>
      <c r="MD12" s="85"/>
      <c r="ME12" s="77"/>
      <c r="MF12" s="74"/>
      <c r="MG12" s="74"/>
      <c r="MH12" s="85"/>
      <c r="MI12" s="74"/>
      <c r="MJ12" s="74"/>
      <c r="MK12" s="85"/>
      <c r="ML12" s="74"/>
      <c r="MM12" s="74"/>
      <c r="MN12" s="85"/>
      <c r="MO12" s="74"/>
      <c r="MP12" s="74"/>
      <c r="MQ12" s="85"/>
      <c r="MR12" s="80"/>
      <c r="MS12" s="80"/>
      <c r="MT12" s="85"/>
      <c r="MU12" s="77"/>
      <c r="MV12" s="74"/>
      <c r="MW12" s="74"/>
      <c r="MX12" s="85"/>
      <c r="MY12" s="74"/>
      <c r="MZ12" s="74"/>
      <c r="NA12" s="85"/>
      <c r="NB12" s="74"/>
      <c r="NC12" s="74"/>
      <c r="ND12" s="85"/>
      <c r="NE12" s="74"/>
      <c r="NF12" s="74"/>
      <c r="NG12" s="85"/>
      <c r="NH12" s="80"/>
      <c r="NI12" s="80"/>
      <c r="NJ12" s="85"/>
      <c r="NK12" s="77"/>
      <c r="NL12" s="74"/>
      <c r="NM12" s="74"/>
      <c r="NN12" s="85"/>
      <c r="NO12" s="74"/>
      <c r="NP12" s="74"/>
      <c r="NQ12" s="85"/>
      <c r="NR12" s="74"/>
      <c r="NS12" s="74"/>
      <c r="NT12" s="85"/>
      <c r="NU12" s="74"/>
      <c r="NV12" s="74"/>
      <c r="NW12" s="85"/>
      <c r="NX12" s="80"/>
      <c r="NY12" s="80"/>
      <c r="NZ12" s="85"/>
      <c r="OA12" s="77"/>
      <c r="OB12" s="74"/>
      <c r="OC12" s="74"/>
      <c r="OD12" s="85"/>
      <c r="OE12" s="74"/>
      <c r="OF12" s="74"/>
      <c r="OG12" s="85"/>
      <c r="OH12" s="74"/>
      <c r="OI12" s="74"/>
      <c r="OJ12" s="85"/>
      <c r="OK12" s="74"/>
      <c r="OL12" s="74"/>
      <c r="OM12" s="85"/>
      <c r="ON12" s="80"/>
      <c r="OO12" s="80"/>
      <c r="OP12" s="85"/>
      <c r="OQ12" s="77"/>
      <c r="OR12" s="74"/>
      <c r="OS12" s="74"/>
      <c r="OT12" s="85"/>
      <c r="OU12" s="74"/>
      <c r="OV12" s="74"/>
      <c r="OW12" s="85"/>
      <c r="OX12" s="74"/>
      <c r="OY12" s="74"/>
      <c r="OZ12" s="85"/>
      <c r="PA12" s="74"/>
      <c r="PB12" s="74"/>
      <c r="PC12" s="85"/>
      <c r="PD12" s="80"/>
      <c r="PE12" s="80"/>
      <c r="PF12" s="85"/>
      <c r="PG12" s="77"/>
      <c r="PH12" s="74"/>
      <c r="PI12" s="74"/>
      <c r="PJ12" s="85"/>
      <c r="PK12" s="74"/>
      <c r="PL12" s="74"/>
      <c r="PM12" s="85"/>
      <c r="PN12" s="74"/>
      <c r="PO12" s="74"/>
      <c r="PP12" s="85"/>
      <c r="PQ12" s="74"/>
      <c r="PR12" s="74"/>
      <c r="PS12" s="85"/>
      <c r="PT12" s="80"/>
      <c r="PU12" s="80"/>
      <c r="PV12" s="85"/>
      <c r="PW12" s="77"/>
      <c r="PX12" s="74"/>
      <c r="PY12" s="74"/>
      <c r="PZ12" s="85"/>
      <c r="QA12" s="74"/>
      <c r="QB12" s="74"/>
      <c r="QC12" s="85"/>
      <c r="QD12" s="74"/>
      <c r="QE12" s="74"/>
      <c r="QF12" s="85"/>
      <c r="QG12" s="74"/>
      <c r="QH12" s="74"/>
      <c r="QI12" s="85"/>
      <c r="QJ12" s="80"/>
      <c r="QK12" s="80"/>
      <c r="QL12" s="85"/>
      <c r="QM12" s="77"/>
      <c r="QN12" s="74"/>
      <c r="QO12" s="74"/>
      <c r="QP12" s="85"/>
      <c r="QQ12" s="74"/>
      <c r="QR12" s="74"/>
      <c r="QS12" s="85"/>
      <c r="QT12" s="74"/>
      <c r="QU12" s="74"/>
      <c r="QV12" s="85"/>
      <c r="QW12" s="74"/>
      <c r="QX12" s="74"/>
      <c r="QY12" s="85"/>
      <c r="QZ12" s="80"/>
      <c r="RA12" s="80"/>
      <c r="RB12" s="85"/>
      <c r="RC12" s="77"/>
      <c r="RD12" s="74"/>
      <c r="RE12" s="74"/>
      <c r="RF12" s="85"/>
      <c r="RG12" s="74"/>
      <c r="RH12" s="74"/>
      <c r="RI12" s="85"/>
      <c r="RJ12" s="74"/>
      <c r="RK12" s="74"/>
      <c r="RL12" s="85"/>
      <c r="RM12" s="74"/>
      <c r="RN12" s="74"/>
      <c r="RO12" s="85"/>
      <c r="RP12" s="80"/>
      <c r="RQ12" s="80"/>
      <c r="RR12" s="85"/>
      <c r="RS12" s="77"/>
      <c r="RT12" s="74"/>
      <c r="RU12" s="74"/>
      <c r="RV12" s="85"/>
      <c r="RW12" s="74"/>
      <c r="RX12" s="74"/>
      <c r="RY12" s="85"/>
      <c r="RZ12" s="74"/>
      <c r="SA12" s="74"/>
      <c r="SB12" s="85"/>
      <c r="SC12" s="74"/>
      <c r="SD12" s="74"/>
      <c r="SE12" s="85"/>
      <c r="SF12" s="80"/>
      <c r="SG12" s="80"/>
      <c r="SH12" s="85"/>
      <c r="SI12" s="77"/>
      <c r="SJ12" s="74"/>
      <c r="SK12" s="74"/>
      <c r="SL12" s="85"/>
      <c r="SM12" s="74"/>
      <c r="SN12" s="74"/>
      <c r="SO12" s="85"/>
      <c r="SP12" s="74"/>
      <c r="SQ12" s="74"/>
      <c r="SR12" s="85"/>
      <c r="SS12" s="74"/>
      <c r="ST12" s="74"/>
      <c r="SU12" s="85"/>
      <c r="SV12" s="80"/>
      <c r="SW12" s="80"/>
      <c r="SX12" s="85"/>
      <c r="SY12" s="77"/>
      <c r="SZ12" s="74"/>
      <c r="TA12" s="74"/>
      <c r="TB12" s="85"/>
      <c r="TC12" s="74"/>
      <c r="TD12" s="74"/>
      <c r="TE12" s="85"/>
      <c r="TF12" s="74"/>
      <c r="TG12" s="74"/>
      <c r="TH12" s="85"/>
      <c r="TI12" s="74"/>
      <c r="TJ12" s="74"/>
      <c r="TK12" s="85"/>
      <c r="TL12" s="80"/>
      <c r="TM12" s="80"/>
      <c r="TN12" s="85"/>
      <c r="TO12" s="77"/>
      <c r="TP12" s="74"/>
      <c r="TQ12" s="74"/>
      <c r="TR12" s="85"/>
      <c r="TS12" s="74"/>
      <c r="TT12" s="74"/>
      <c r="TU12" s="85"/>
      <c r="TV12" s="74"/>
      <c r="TW12" s="74"/>
      <c r="TX12" s="85"/>
      <c r="TY12" s="74"/>
      <c r="TZ12" s="74"/>
      <c r="UA12" s="85"/>
      <c r="UB12" s="80"/>
      <c r="UC12" s="80"/>
      <c r="UD12" s="85"/>
      <c r="UE12" s="77"/>
      <c r="UF12" s="74"/>
      <c r="UG12" s="74"/>
      <c r="UH12" s="85"/>
      <c r="UI12" s="74"/>
      <c r="UJ12" s="74"/>
      <c r="UK12" s="85"/>
      <c r="UL12" s="74"/>
      <c r="UM12" s="74"/>
      <c r="UN12" s="85"/>
      <c r="UO12" s="74"/>
      <c r="UP12" s="74"/>
      <c r="UQ12" s="85"/>
      <c r="UR12" s="80"/>
      <c r="US12" s="80"/>
      <c r="UT12" s="85"/>
      <c r="UU12" s="77"/>
      <c r="UV12" s="74"/>
      <c r="UW12" s="74"/>
      <c r="UX12" s="85"/>
      <c r="UY12" s="74"/>
      <c r="UZ12" s="74"/>
      <c r="VA12" s="85"/>
      <c r="VB12" s="74"/>
      <c r="VC12" s="74"/>
      <c r="VD12" s="85"/>
      <c r="VE12" s="74"/>
      <c r="VF12" s="74"/>
      <c r="VG12" s="85"/>
      <c r="VH12" s="80"/>
      <c r="VI12" s="80"/>
      <c r="VJ12" s="85"/>
      <c r="VK12" s="77"/>
      <c r="VL12" s="74"/>
      <c r="VM12" s="74"/>
      <c r="VN12" s="85"/>
      <c r="VO12" s="74"/>
      <c r="VP12" s="74"/>
      <c r="VQ12" s="85"/>
      <c r="VR12" s="74"/>
      <c r="VS12" s="74"/>
      <c r="VT12" s="85"/>
      <c r="VU12" s="74"/>
      <c r="VV12" s="74"/>
      <c r="VW12" s="85"/>
      <c r="VX12" s="80"/>
      <c r="VY12" s="80"/>
      <c r="VZ12" s="85"/>
      <c r="WA12" s="77"/>
      <c r="WB12" s="74"/>
      <c r="WC12" s="74"/>
      <c r="WD12" s="85"/>
      <c r="WE12" s="74"/>
      <c r="WF12" s="74"/>
      <c r="WG12" s="85"/>
      <c r="WH12" s="74"/>
      <c r="WI12" s="74"/>
      <c r="WJ12" s="85"/>
      <c r="WK12" s="74"/>
      <c r="WL12" s="74"/>
      <c r="WM12" s="85"/>
      <c r="WN12" s="80"/>
      <c r="WO12" s="80"/>
      <c r="WP12" s="85"/>
      <c r="WQ12" s="77"/>
      <c r="WR12" s="74"/>
      <c r="WS12" s="74"/>
      <c r="WT12" s="85"/>
      <c r="WU12" s="74"/>
      <c r="WV12" s="74"/>
      <c r="WW12" s="85"/>
      <c r="WX12" s="74"/>
      <c r="WY12" s="74"/>
      <c r="WZ12" s="85"/>
      <c r="XA12" s="74"/>
      <c r="XB12" s="74"/>
      <c r="XC12" s="85"/>
      <c r="XD12" s="80"/>
      <c r="XE12" s="80"/>
      <c r="XF12" s="85"/>
      <c r="XG12" s="77"/>
      <c r="XH12" s="74"/>
      <c r="XI12" s="74"/>
      <c r="XJ12" s="85"/>
      <c r="XK12" s="74"/>
      <c r="XL12" s="74"/>
      <c r="XM12" s="85"/>
      <c r="XN12" s="74"/>
      <c r="XO12" s="74"/>
      <c r="XP12" s="85"/>
      <c r="XQ12" s="74"/>
      <c r="XR12" s="74"/>
      <c r="XS12" s="85"/>
      <c r="XT12" s="80"/>
      <c r="XU12" s="80"/>
      <c r="XV12" s="85"/>
      <c r="XW12" s="77"/>
      <c r="XX12" s="74"/>
      <c r="XY12" s="74"/>
      <c r="XZ12" s="85"/>
      <c r="YA12" s="74"/>
      <c r="YB12" s="74"/>
      <c r="YC12" s="85"/>
      <c r="YD12" s="74"/>
      <c r="YE12" s="74"/>
      <c r="YF12" s="85"/>
      <c r="YG12" s="74"/>
      <c r="YH12" s="74"/>
      <c r="YI12" s="85"/>
      <c r="YJ12" s="80"/>
      <c r="YK12" s="80"/>
      <c r="YL12" s="85"/>
      <c r="YM12" s="77"/>
      <c r="YN12" s="74"/>
      <c r="YO12" s="74"/>
      <c r="YP12" s="85"/>
      <c r="YQ12" s="74"/>
      <c r="YR12" s="74"/>
      <c r="YS12" s="85"/>
      <c r="YT12" s="74"/>
      <c r="YU12" s="74"/>
      <c r="YV12" s="85"/>
      <c r="YW12" s="74"/>
      <c r="YX12" s="74"/>
      <c r="YY12" s="85"/>
      <c r="YZ12" s="80"/>
      <c r="ZA12" s="80"/>
      <c r="ZB12" s="85"/>
      <c r="ZC12" s="77"/>
      <c r="ZD12" s="74"/>
      <c r="ZE12" s="74"/>
      <c r="ZF12" s="85"/>
      <c r="ZG12" s="74"/>
      <c r="ZH12" s="74"/>
      <c r="ZI12" s="85"/>
      <c r="ZJ12" s="74"/>
      <c r="ZK12" s="74"/>
      <c r="ZL12" s="85"/>
      <c r="ZM12" s="74"/>
      <c r="ZN12" s="74"/>
      <c r="ZO12" s="85"/>
      <c r="ZP12" s="80"/>
      <c r="ZQ12" s="80"/>
      <c r="ZR12" s="85"/>
      <c r="ZS12" s="77"/>
      <c r="ZT12" s="74"/>
      <c r="ZU12" s="74"/>
      <c r="ZV12" s="85"/>
      <c r="ZW12" s="74"/>
      <c r="ZX12" s="74"/>
      <c r="ZY12" s="85"/>
      <c r="ZZ12" s="74"/>
      <c r="AAA12" s="74"/>
      <c r="AAB12" s="85"/>
      <c r="AAC12" s="74"/>
      <c r="AAD12" s="74"/>
      <c r="AAE12" s="85"/>
      <c r="AAF12" s="80"/>
      <c r="AAG12" s="80"/>
      <c r="AAH12" s="85"/>
      <c r="AAI12" s="77"/>
      <c r="AAJ12" s="74"/>
      <c r="AAK12" s="74"/>
      <c r="AAL12" s="85"/>
      <c r="AAM12" s="74"/>
      <c r="AAN12" s="74"/>
      <c r="AAO12" s="85"/>
      <c r="AAP12" s="74"/>
      <c r="AAQ12" s="74"/>
      <c r="AAR12" s="85"/>
      <c r="AAS12" s="74"/>
      <c r="AAT12" s="74"/>
      <c r="AAU12" s="85"/>
      <c r="AAV12" s="80"/>
      <c r="AAW12" s="80"/>
      <c r="AAX12" s="85"/>
      <c r="AAY12" s="77"/>
      <c r="AAZ12" s="74"/>
      <c r="ABA12" s="74"/>
      <c r="ABB12" s="85"/>
      <c r="ABC12" s="74"/>
      <c r="ABD12" s="74"/>
      <c r="ABE12" s="85"/>
      <c r="ABF12" s="74"/>
      <c r="ABG12" s="74"/>
      <c r="ABH12" s="85"/>
      <c r="ABI12" s="74"/>
      <c r="ABJ12" s="74"/>
      <c r="ABK12" s="85"/>
      <c r="ABL12" s="80"/>
      <c r="ABM12" s="80"/>
      <c r="ABN12" s="85"/>
      <c r="ABO12" s="77"/>
      <c r="ABP12" s="74"/>
      <c r="ABQ12" s="74"/>
      <c r="ABR12" s="85"/>
      <c r="ABS12" s="74"/>
      <c r="ABT12" s="74"/>
      <c r="ABU12" s="85"/>
      <c r="ABV12" s="74"/>
      <c r="ABW12" s="74"/>
      <c r="ABX12" s="85"/>
      <c r="ABY12" s="74"/>
      <c r="ABZ12" s="74"/>
      <c r="ACA12" s="85"/>
      <c r="ACB12" s="80"/>
      <c r="ACC12" s="80"/>
      <c r="ACD12" s="85"/>
      <c r="ACE12" s="77"/>
      <c r="ACF12" s="74"/>
      <c r="ACG12" s="74"/>
      <c r="ACH12" s="85"/>
      <c r="ACI12" s="74"/>
      <c r="ACJ12" s="74"/>
      <c r="ACK12" s="85"/>
      <c r="ACL12" s="74"/>
      <c r="ACM12" s="74"/>
      <c r="ACN12" s="85"/>
      <c r="ACO12" s="74"/>
      <c r="ACP12" s="74"/>
      <c r="ACQ12" s="85"/>
      <c r="ACR12" s="80"/>
      <c r="ACS12" s="80"/>
      <c r="ACT12" s="85"/>
      <c r="ACU12" s="77"/>
      <c r="ACV12" s="74"/>
      <c r="ACW12" s="74"/>
      <c r="ACX12" s="85"/>
      <c r="ACY12" s="74"/>
      <c r="ACZ12" s="74"/>
      <c r="ADA12" s="85"/>
      <c r="ADB12" s="74"/>
      <c r="ADC12" s="74"/>
      <c r="ADD12" s="85"/>
      <c r="ADE12" s="74"/>
      <c r="ADF12" s="74"/>
      <c r="ADG12" s="85"/>
      <c r="ADH12" s="80"/>
      <c r="ADI12" s="80"/>
      <c r="ADJ12" s="85"/>
      <c r="ADK12" s="77"/>
      <c r="ADL12" s="74"/>
      <c r="ADM12" s="74"/>
      <c r="ADN12" s="85"/>
      <c r="ADO12" s="74"/>
      <c r="ADP12" s="74"/>
      <c r="ADQ12" s="85"/>
      <c r="ADR12" s="74"/>
      <c r="ADS12" s="74"/>
      <c r="ADT12" s="85"/>
      <c r="ADU12" s="74"/>
      <c r="ADV12" s="74"/>
      <c r="ADW12" s="85"/>
      <c r="ADX12" s="80"/>
      <c r="ADY12" s="80"/>
      <c r="ADZ12" s="85"/>
      <c r="AEA12" s="77"/>
      <c r="AEB12" s="74"/>
      <c r="AEC12" s="74"/>
      <c r="AED12" s="85"/>
      <c r="AEE12" s="74"/>
      <c r="AEF12" s="74"/>
      <c r="AEG12" s="85"/>
      <c r="AEH12" s="74"/>
      <c r="AEI12" s="74"/>
      <c r="AEJ12" s="85"/>
      <c r="AEK12" s="74"/>
      <c r="AEL12" s="74"/>
      <c r="AEM12" s="85"/>
      <c r="AEN12" s="80"/>
      <c r="AEO12" s="80"/>
      <c r="AEP12" s="85"/>
      <c r="AEQ12" s="77"/>
      <c r="AER12" s="74"/>
      <c r="AES12" s="74"/>
      <c r="AET12" s="85"/>
      <c r="AEU12" s="74"/>
      <c r="AEV12" s="74"/>
      <c r="AEW12" s="85"/>
      <c r="AEX12" s="74"/>
      <c r="AEY12" s="74"/>
      <c r="AEZ12" s="85"/>
      <c r="AFA12" s="74"/>
      <c r="AFB12" s="74"/>
      <c r="AFC12" s="85"/>
      <c r="AFD12" s="80"/>
      <c r="AFE12" s="80"/>
      <c r="AFF12" s="85"/>
      <c r="AFG12" s="77"/>
      <c r="AFH12" s="74"/>
      <c r="AFI12" s="74"/>
      <c r="AFJ12" s="85"/>
      <c r="AFK12" s="74"/>
      <c r="AFL12" s="74"/>
      <c r="AFM12" s="85"/>
      <c r="AFN12" s="74"/>
      <c r="AFO12" s="74"/>
      <c r="AFP12" s="85"/>
      <c r="AFQ12" s="74"/>
      <c r="AFR12" s="74"/>
      <c r="AFS12" s="85"/>
      <c r="AFT12" s="80"/>
      <c r="AFU12" s="80"/>
      <c r="AFV12" s="85"/>
      <c r="AFW12" s="77"/>
      <c r="AFX12" s="74"/>
      <c r="AFY12" s="74"/>
      <c r="AFZ12" s="85"/>
      <c r="AGA12" s="74"/>
      <c r="AGB12" s="74"/>
      <c r="AGC12" s="85"/>
      <c r="AGD12" s="74"/>
      <c r="AGE12" s="74"/>
      <c r="AGF12" s="85"/>
      <c r="AGG12" s="74"/>
      <c r="AGH12" s="74"/>
      <c r="AGI12" s="85"/>
      <c r="AGJ12" s="80"/>
      <c r="AGK12" s="80"/>
      <c r="AGL12" s="85"/>
      <c r="AGM12" s="77"/>
      <c r="AGN12" s="74"/>
      <c r="AGO12" s="74"/>
      <c r="AGP12" s="85"/>
      <c r="AGQ12" s="74"/>
      <c r="AGR12" s="74"/>
      <c r="AGS12" s="85"/>
      <c r="AGT12" s="74"/>
      <c r="AGU12" s="74"/>
      <c r="AGV12" s="85"/>
      <c r="AGW12" s="74"/>
      <c r="AGX12" s="74"/>
      <c r="AGY12" s="85"/>
      <c r="AGZ12" s="80"/>
      <c r="AHA12" s="80"/>
      <c r="AHB12" s="85"/>
      <c r="AHC12" s="77"/>
      <c r="AHD12" s="74"/>
      <c r="AHE12" s="74"/>
      <c r="AHF12" s="85"/>
      <c r="AHG12" s="74"/>
      <c r="AHH12" s="74"/>
      <c r="AHI12" s="85"/>
      <c r="AHJ12" s="74"/>
      <c r="AHK12" s="74"/>
      <c r="AHL12" s="85"/>
      <c r="AHM12" s="74"/>
      <c r="AHN12" s="74"/>
      <c r="AHO12" s="85"/>
      <c r="AHP12" s="80"/>
      <c r="AHQ12" s="80"/>
      <c r="AHR12" s="85"/>
      <c r="AHS12" s="77"/>
      <c r="AHT12" s="74"/>
      <c r="AHU12" s="74"/>
      <c r="AHV12" s="85"/>
      <c r="AHW12" s="74"/>
      <c r="AHX12" s="74"/>
      <c r="AHY12" s="85"/>
      <c r="AHZ12" s="74"/>
      <c r="AIA12" s="74"/>
      <c r="AIB12" s="85"/>
      <c r="AIC12" s="74"/>
      <c r="AID12" s="74"/>
      <c r="AIE12" s="85"/>
      <c r="AIF12" s="80"/>
      <c r="AIG12" s="80"/>
      <c r="AIH12" s="85"/>
      <c r="AII12" s="77"/>
      <c r="AIJ12" s="74"/>
      <c r="AIK12" s="74"/>
      <c r="AIL12" s="85"/>
      <c r="AIM12" s="74"/>
      <c r="AIN12" s="74"/>
      <c r="AIO12" s="85"/>
      <c r="AIP12" s="74"/>
      <c r="AIQ12" s="74"/>
      <c r="AIR12" s="85"/>
      <c r="AIS12" s="74"/>
      <c r="AIT12" s="74"/>
      <c r="AIU12" s="85"/>
      <c r="AIV12" s="80"/>
      <c r="AIW12" s="80"/>
      <c r="AIX12" s="85"/>
      <c r="AIY12" s="77"/>
      <c r="AIZ12" s="74"/>
      <c r="AJA12" s="74"/>
      <c r="AJB12" s="85"/>
      <c r="AJC12" s="74"/>
      <c r="AJD12" s="74"/>
      <c r="AJE12" s="85"/>
      <c r="AJF12" s="74"/>
      <c r="AJG12" s="74"/>
      <c r="AJH12" s="85"/>
      <c r="AJI12" s="74"/>
      <c r="AJJ12" s="74"/>
      <c r="AJK12" s="85"/>
      <c r="AJL12" s="80"/>
      <c r="AJM12" s="80"/>
      <c r="AJN12" s="85"/>
      <c r="AJO12" s="77"/>
      <c r="AJP12" s="74"/>
      <c r="AJQ12" s="74"/>
      <c r="AJR12" s="85"/>
      <c r="AJS12" s="74"/>
      <c r="AJT12" s="74"/>
      <c r="AJU12" s="85"/>
      <c r="AJV12" s="74"/>
      <c r="AJW12" s="74"/>
      <c r="AJX12" s="85"/>
      <c r="AJY12" s="74"/>
      <c r="AJZ12" s="74"/>
      <c r="AKA12" s="85"/>
      <c r="AKB12" s="80"/>
      <c r="AKC12" s="80"/>
      <c r="AKD12" s="85"/>
      <c r="AKE12" s="77"/>
      <c r="AKF12" s="74"/>
      <c r="AKG12" s="74"/>
      <c r="AKH12" s="85"/>
      <c r="AKI12" s="74"/>
      <c r="AKJ12" s="74"/>
      <c r="AKK12" s="85"/>
      <c r="AKL12" s="74"/>
      <c r="AKM12" s="74"/>
      <c r="AKN12" s="85"/>
      <c r="AKO12" s="74"/>
      <c r="AKP12" s="74"/>
      <c r="AKQ12" s="85"/>
      <c r="AKR12" s="80"/>
      <c r="AKS12" s="80"/>
      <c r="AKT12" s="85"/>
      <c r="AKU12" s="77"/>
      <c r="AKV12" s="74"/>
      <c r="AKW12" s="74"/>
      <c r="AKX12" s="85"/>
      <c r="AKY12" s="74"/>
      <c r="AKZ12" s="74"/>
      <c r="ALA12" s="85"/>
      <c r="ALB12" s="74"/>
      <c r="ALC12" s="74"/>
      <c r="ALD12" s="85"/>
      <c r="ALE12" s="74"/>
      <c r="ALF12" s="74"/>
      <c r="ALG12" s="85"/>
      <c r="ALH12" s="80"/>
      <c r="ALI12" s="80"/>
      <c r="ALJ12" s="85"/>
      <c r="ALK12" s="77"/>
      <c r="ALL12" s="74"/>
      <c r="ALM12" s="74"/>
      <c r="ALN12" s="85"/>
      <c r="ALO12" s="74"/>
      <c r="ALP12" s="74"/>
      <c r="ALQ12" s="85"/>
      <c r="ALR12" s="74"/>
      <c r="ALS12" s="74"/>
      <c r="ALT12" s="85"/>
      <c r="ALU12" s="74"/>
      <c r="ALV12" s="74"/>
      <c r="ALW12" s="85"/>
      <c r="ALX12" s="80"/>
      <c r="ALY12" s="80"/>
      <c r="ALZ12" s="85"/>
      <c r="AMA12" s="77"/>
      <c r="AMB12" s="74"/>
      <c r="AMC12" s="74"/>
      <c r="AMD12" s="85"/>
      <c r="AME12" s="74"/>
      <c r="AMF12" s="74"/>
      <c r="AMG12" s="85"/>
      <c r="AMH12" s="74"/>
      <c r="AMI12" s="74"/>
      <c r="AMJ12" s="85"/>
      <c r="AMK12" s="74"/>
      <c r="AML12" s="74"/>
      <c r="AMM12" s="85"/>
      <c r="AMN12" s="80"/>
      <c r="AMO12" s="80"/>
      <c r="AMP12" s="85"/>
      <c r="AMQ12" s="77"/>
      <c r="AMR12" s="74"/>
      <c r="AMS12" s="74"/>
      <c r="AMT12" s="85"/>
      <c r="AMU12" s="74"/>
      <c r="AMV12" s="74"/>
      <c r="AMW12" s="85"/>
      <c r="AMX12" s="74"/>
      <c r="AMY12" s="74"/>
      <c r="AMZ12" s="85"/>
      <c r="ANA12" s="74"/>
      <c r="ANB12" s="74"/>
      <c r="ANC12" s="85"/>
      <c r="AND12" s="80"/>
      <c r="ANE12" s="80"/>
      <c r="ANF12" s="85"/>
      <c r="ANG12" s="77"/>
      <c r="ANH12" s="74"/>
      <c r="ANI12" s="74"/>
      <c r="ANJ12" s="85"/>
      <c r="ANK12" s="74"/>
      <c r="ANL12" s="74"/>
      <c r="ANM12" s="85"/>
      <c r="ANN12" s="74"/>
      <c r="ANO12" s="74"/>
      <c r="ANP12" s="85"/>
      <c r="ANQ12" s="74"/>
      <c r="ANR12" s="74"/>
      <c r="ANS12" s="85"/>
      <c r="ANT12" s="80"/>
      <c r="ANU12" s="80"/>
      <c r="ANV12" s="85"/>
      <c r="ANW12" s="77"/>
      <c r="ANX12" s="74"/>
      <c r="ANY12" s="74"/>
      <c r="ANZ12" s="85"/>
      <c r="AOA12" s="74"/>
      <c r="AOB12" s="74"/>
      <c r="AOC12" s="85"/>
      <c r="AOD12" s="74"/>
      <c r="AOE12" s="74"/>
      <c r="AOF12" s="85"/>
      <c r="AOG12" s="74"/>
      <c r="AOH12" s="74"/>
      <c r="AOI12" s="85"/>
      <c r="AOJ12" s="80"/>
      <c r="AOK12" s="80"/>
      <c r="AOL12" s="85"/>
      <c r="AOM12" s="77"/>
      <c r="AON12" s="74"/>
      <c r="AOO12" s="74"/>
      <c r="AOP12" s="85"/>
      <c r="AOQ12" s="74"/>
      <c r="AOR12" s="74"/>
      <c r="AOS12" s="85"/>
      <c r="AOT12" s="74"/>
      <c r="AOU12" s="74"/>
      <c r="AOV12" s="85"/>
      <c r="AOW12" s="74"/>
      <c r="AOX12" s="74"/>
      <c r="AOY12" s="85"/>
      <c r="AOZ12" s="80"/>
      <c r="APA12" s="80"/>
      <c r="APB12" s="85"/>
      <c r="APC12" s="77"/>
      <c r="APD12" s="74"/>
      <c r="APE12" s="74"/>
      <c r="APF12" s="85"/>
      <c r="APG12" s="74"/>
      <c r="APH12" s="74"/>
      <c r="API12" s="85"/>
      <c r="APJ12" s="74"/>
      <c r="APK12" s="74"/>
      <c r="APL12" s="85"/>
      <c r="APM12" s="74"/>
      <c r="APN12" s="74"/>
      <c r="APO12" s="85"/>
      <c r="APP12" s="80"/>
      <c r="APQ12" s="80"/>
      <c r="APR12" s="85"/>
      <c r="APS12" s="77"/>
      <c r="APT12" s="74"/>
      <c r="APU12" s="74"/>
      <c r="APV12" s="85"/>
      <c r="APW12" s="74"/>
      <c r="APX12" s="74"/>
      <c r="APY12" s="85"/>
      <c r="APZ12" s="74"/>
      <c r="AQA12" s="74"/>
      <c r="AQB12" s="85"/>
      <c r="AQC12" s="74"/>
      <c r="AQD12" s="74"/>
      <c r="AQE12" s="85"/>
      <c r="AQF12" s="80"/>
      <c r="AQG12" s="80"/>
      <c r="AQH12" s="85"/>
      <c r="AQI12" s="77"/>
      <c r="AQJ12" s="74"/>
      <c r="AQK12" s="74"/>
      <c r="AQL12" s="85"/>
      <c r="AQM12" s="74"/>
      <c r="AQN12" s="74"/>
      <c r="AQO12" s="85"/>
      <c r="AQP12" s="74"/>
      <c r="AQQ12" s="74"/>
      <c r="AQR12" s="85"/>
      <c r="AQS12" s="74"/>
      <c r="AQT12" s="74"/>
      <c r="AQU12" s="85"/>
      <c r="AQV12" s="80"/>
      <c r="AQW12" s="80"/>
      <c r="AQX12" s="85"/>
      <c r="AQY12" s="77"/>
      <c r="AQZ12" s="74"/>
      <c r="ARA12" s="74"/>
      <c r="ARB12" s="85"/>
      <c r="ARC12" s="74"/>
      <c r="ARD12" s="74"/>
      <c r="ARE12" s="85"/>
      <c r="ARF12" s="74"/>
      <c r="ARG12" s="74"/>
      <c r="ARH12" s="85"/>
      <c r="ARI12" s="74"/>
      <c r="ARJ12" s="74"/>
      <c r="ARK12" s="85"/>
      <c r="ARL12" s="80"/>
      <c r="ARM12" s="80"/>
      <c r="ARN12" s="85"/>
      <c r="ARO12" s="77"/>
      <c r="ARP12" s="74"/>
      <c r="ARQ12" s="74"/>
      <c r="ARR12" s="85"/>
      <c r="ARS12" s="74"/>
      <c r="ART12" s="74"/>
      <c r="ARU12" s="85"/>
      <c r="ARV12" s="74"/>
      <c r="ARW12" s="74"/>
      <c r="ARX12" s="85"/>
      <c r="ARY12" s="74"/>
      <c r="ARZ12" s="74"/>
      <c r="ASA12" s="85"/>
      <c r="ASB12" s="80"/>
      <c r="ASC12" s="80"/>
      <c r="ASD12" s="85"/>
      <c r="ASE12" s="77"/>
      <c r="ASF12" s="74"/>
      <c r="ASG12" s="74"/>
      <c r="ASH12" s="85"/>
      <c r="ASI12" s="74"/>
      <c r="ASJ12" s="74"/>
      <c r="ASK12" s="85"/>
      <c r="ASL12" s="74"/>
      <c r="ASM12" s="74"/>
      <c r="ASN12" s="85"/>
      <c r="ASO12" s="74"/>
      <c r="ASP12" s="74"/>
      <c r="ASQ12" s="85"/>
      <c r="ASR12" s="80"/>
      <c r="ASS12" s="80"/>
      <c r="AST12" s="85"/>
      <c r="ASU12" s="77"/>
      <c r="ASV12" s="74"/>
      <c r="ASW12" s="74"/>
      <c r="ASX12" s="85"/>
      <c r="ASY12" s="74"/>
      <c r="ASZ12" s="74"/>
      <c r="ATA12" s="85"/>
      <c r="ATB12" s="74"/>
      <c r="ATC12" s="74"/>
      <c r="ATD12" s="85"/>
      <c r="ATE12" s="74"/>
      <c r="ATF12" s="74"/>
      <c r="ATG12" s="85"/>
      <c r="ATH12" s="80"/>
      <c r="ATI12" s="80"/>
      <c r="ATJ12" s="85"/>
      <c r="ATK12" s="77"/>
      <c r="ATL12" s="74"/>
      <c r="ATM12" s="74"/>
      <c r="ATN12" s="85"/>
      <c r="ATO12" s="74"/>
      <c r="ATP12" s="74"/>
      <c r="ATQ12" s="85"/>
      <c r="ATR12" s="74"/>
      <c r="ATS12" s="74"/>
      <c r="ATT12" s="85"/>
      <c r="ATU12" s="74"/>
      <c r="ATV12" s="74"/>
      <c r="ATW12" s="85"/>
      <c r="ATX12" s="80"/>
      <c r="ATY12" s="80"/>
      <c r="ATZ12" s="85"/>
      <c r="AUA12" s="77"/>
      <c r="AUB12" s="74"/>
      <c r="AUC12" s="74"/>
      <c r="AUD12" s="85"/>
      <c r="AUE12" s="74"/>
      <c r="AUF12" s="74"/>
      <c r="AUG12" s="85"/>
      <c r="AUH12" s="74"/>
      <c r="AUI12" s="74"/>
      <c r="AUJ12" s="85"/>
      <c r="AUK12" s="74"/>
      <c r="AUL12" s="74"/>
      <c r="AUM12" s="85"/>
      <c r="AUN12" s="80"/>
      <c r="AUO12" s="80"/>
      <c r="AUP12" s="85"/>
      <c r="AUQ12" s="77"/>
      <c r="AUR12" s="74"/>
      <c r="AUS12" s="74"/>
      <c r="AUT12" s="85"/>
      <c r="AUU12" s="74"/>
      <c r="AUV12" s="74"/>
      <c r="AUW12" s="85"/>
      <c r="AUX12" s="74"/>
      <c r="AUY12" s="74"/>
      <c r="AUZ12" s="85"/>
      <c r="AVA12" s="74"/>
      <c r="AVB12" s="74"/>
      <c r="AVC12" s="85"/>
      <c r="AVD12" s="80"/>
      <c r="AVE12" s="80"/>
      <c r="AVF12" s="85"/>
      <c r="AVG12" s="77"/>
      <c r="AVH12" s="74"/>
      <c r="AVI12" s="74"/>
      <c r="AVJ12" s="85"/>
      <c r="AVK12" s="74"/>
      <c r="AVL12" s="74"/>
      <c r="AVM12" s="85"/>
      <c r="AVN12" s="74"/>
      <c r="AVO12" s="74"/>
      <c r="AVP12" s="85"/>
      <c r="AVQ12" s="74"/>
      <c r="AVR12" s="74"/>
      <c r="AVS12" s="85"/>
      <c r="AVT12" s="80"/>
      <c r="AVU12" s="80"/>
      <c r="AVV12" s="85"/>
      <c r="AVW12" s="77"/>
      <c r="AVX12" s="74"/>
      <c r="AVY12" s="74"/>
      <c r="AVZ12" s="85"/>
      <c r="AWA12" s="74"/>
      <c r="AWB12" s="74"/>
      <c r="AWC12" s="85"/>
      <c r="AWD12" s="74"/>
      <c r="AWE12" s="74"/>
      <c r="AWF12" s="85"/>
      <c r="AWG12" s="74"/>
      <c r="AWH12" s="74"/>
      <c r="AWI12" s="85"/>
      <c r="AWJ12" s="80"/>
      <c r="AWK12" s="80"/>
      <c r="AWL12" s="85"/>
      <c r="AWM12" s="77"/>
      <c r="AWN12" s="74"/>
      <c r="AWO12" s="74"/>
      <c r="AWP12" s="85"/>
      <c r="AWQ12" s="74"/>
      <c r="AWR12" s="74"/>
      <c r="AWS12" s="85"/>
      <c r="AWT12" s="74"/>
      <c r="AWU12" s="74"/>
      <c r="AWV12" s="85"/>
      <c r="AWW12" s="74"/>
      <c r="AWX12" s="74"/>
      <c r="AWY12" s="85"/>
      <c r="AWZ12" s="80"/>
      <c r="AXA12" s="80"/>
      <c r="AXB12" s="85"/>
      <c r="AXC12" s="77"/>
      <c r="AXD12" s="74"/>
      <c r="AXE12" s="74"/>
      <c r="AXF12" s="85"/>
      <c r="AXG12" s="74"/>
      <c r="AXH12" s="74"/>
      <c r="AXI12" s="85"/>
      <c r="AXJ12" s="74"/>
      <c r="AXK12" s="74"/>
      <c r="AXL12" s="85"/>
      <c r="AXM12" s="74"/>
      <c r="AXN12" s="74"/>
      <c r="AXO12" s="85"/>
      <c r="AXP12" s="80"/>
      <c r="AXQ12" s="80"/>
      <c r="AXR12" s="85"/>
      <c r="AXS12" s="77"/>
      <c r="AXT12" s="74"/>
      <c r="AXU12" s="74"/>
      <c r="AXV12" s="85"/>
      <c r="AXW12" s="74"/>
      <c r="AXX12" s="74"/>
      <c r="AXY12" s="85"/>
      <c r="AXZ12" s="74"/>
      <c r="AYA12" s="74"/>
      <c r="AYB12" s="85"/>
      <c r="AYC12" s="74"/>
      <c r="AYD12" s="74"/>
      <c r="AYE12" s="85"/>
      <c r="AYF12" s="80"/>
      <c r="AYG12" s="80"/>
      <c r="AYH12" s="85"/>
      <c r="AYI12" s="77"/>
      <c r="AYJ12" s="74"/>
      <c r="AYK12" s="74"/>
      <c r="AYL12" s="85"/>
      <c r="AYM12" s="74"/>
      <c r="AYN12" s="74"/>
      <c r="AYO12" s="85"/>
      <c r="AYP12" s="74"/>
      <c r="AYQ12" s="74"/>
      <c r="AYR12" s="85"/>
      <c r="AYS12" s="74"/>
      <c r="AYT12" s="74"/>
      <c r="AYU12" s="85"/>
      <c r="AYV12" s="80"/>
      <c r="AYW12" s="80"/>
      <c r="AYX12" s="85"/>
      <c r="AYY12" s="77"/>
      <c r="AYZ12" s="74"/>
      <c r="AZA12" s="74"/>
      <c r="AZB12" s="85"/>
      <c r="AZC12" s="74"/>
      <c r="AZD12" s="74"/>
      <c r="AZE12" s="85"/>
      <c r="AZF12" s="74"/>
      <c r="AZG12" s="74"/>
      <c r="AZH12" s="85"/>
      <c r="AZI12" s="74"/>
      <c r="AZJ12" s="74"/>
      <c r="AZK12" s="85"/>
      <c r="AZL12" s="80"/>
      <c r="AZM12" s="80"/>
      <c r="AZN12" s="85"/>
      <c r="AZO12" s="77"/>
      <c r="AZP12" s="74"/>
      <c r="AZQ12" s="74"/>
      <c r="AZR12" s="85"/>
      <c r="AZS12" s="74"/>
      <c r="AZT12" s="74"/>
      <c r="AZU12" s="85"/>
      <c r="AZV12" s="74"/>
      <c r="AZW12" s="74"/>
      <c r="AZX12" s="85"/>
      <c r="AZY12" s="74"/>
      <c r="AZZ12" s="74"/>
      <c r="BAA12" s="85"/>
      <c r="BAB12" s="80"/>
      <c r="BAC12" s="80"/>
      <c r="BAD12" s="85"/>
      <c r="BAE12" s="77"/>
      <c r="BAF12" s="74"/>
      <c r="BAG12" s="74"/>
      <c r="BAH12" s="85"/>
      <c r="BAI12" s="74"/>
      <c r="BAJ12" s="74"/>
      <c r="BAK12" s="85"/>
      <c r="BAL12" s="74"/>
      <c r="BAM12" s="74"/>
      <c r="BAN12" s="85"/>
      <c r="BAO12" s="74"/>
      <c r="BAP12" s="74"/>
      <c r="BAQ12" s="85"/>
      <c r="BAR12" s="80"/>
      <c r="BAS12" s="80"/>
      <c r="BAT12" s="85"/>
      <c r="BAU12" s="77"/>
      <c r="BAV12" s="74"/>
      <c r="BAW12" s="74"/>
      <c r="BAX12" s="85"/>
      <c r="BAY12" s="74"/>
      <c r="BAZ12" s="74"/>
      <c r="BBA12" s="85"/>
      <c r="BBB12" s="74"/>
      <c r="BBC12" s="74"/>
      <c r="BBD12" s="85"/>
      <c r="BBE12" s="74"/>
      <c r="BBF12" s="74"/>
      <c r="BBG12" s="85"/>
      <c r="BBH12" s="80"/>
      <c r="BBI12" s="80"/>
      <c r="BBJ12" s="85"/>
      <c r="BBK12" s="77"/>
      <c r="BBL12" s="74"/>
      <c r="BBM12" s="74"/>
      <c r="BBN12" s="85"/>
      <c r="BBO12" s="74"/>
      <c r="BBP12" s="74"/>
      <c r="BBQ12" s="85"/>
      <c r="BBR12" s="74"/>
      <c r="BBS12" s="74"/>
      <c r="BBT12" s="85"/>
      <c r="BBU12" s="74"/>
      <c r="BBV12" s="74"/>
      <c r="BBW12" s="85"/>
      <c r="BBX12" s="80"/>
      <c r="BBY12" s="80"/>
      <c r="BBZ12" s="85"/>
      <c r="BCA12" s="77"/>
      <c r="BCB12" s="74"/>
      <c r="BCC12" s="74"/>
      <c r="BCD12" s="85"/>
      <c r="BCE12" s="74"/>
      <c r="BCF12" s="74"/>
      <c r="BCG12" s="85"/>
      <c r="BCH12" s="74"/>
      <c r="BCI12" s="74"/>
      <c r="BCJ12" s="85"/>
      <c r="BCK12" s="74"/>
      <c r="BCL12" s="74"/>
      <c r="BCM12" s="85"/>
      <c r="BCN12" s="80"/>
      <c r="BCO12" s="80"/>
      <c r="BCP12" s="85"/>
      <c r="BCQ12" s="77"/>
      <c r="BCR12" s="74"/>
      <c r="BCS12" s="74"/>
      <c r="BCT12" s="85"/>
      <c r="BCU12" s="74"/>
      <c r="BCV12" s="74"/>
      <c r="BCW12" s="85"/>
      <c r="BCX12" s="74"/>
      <c r="BCY12" s="74"/>
      <c r="BCZ12" s="85"/>
      <c r="BDA12" s="74"/>
      <c r="BDB12" s="74"/>
      <c r="BDC12" s="85"/>
      <c r="BDD12" s="80"/>
      <c r="BDE12" s="80"/>
      <c r="BDF12" s="85"/>
      <c r="BDG12" s="77"/>
      <c r="BDH12" s="74"/>
      <c r="BDI12" s="74"/>
      <c r="BDJ12" s="85"/>
      <c r="BDK12" s="74"/>
      <c r="BDL12" s="74"/>
      <c r="BDM12" s="85"/>
      <c r="BDN12" s="74"/>
      <c r="BDO12" s="74"/>
      <c r="BDP12" s="85"/>
      <c r="BDQ12" s="74"/>
      <c r="BDR12" s="74"/>
      <c r="BDS12" s="85"/>
      <c r="BDT12" s="80"/>
      <c r="BDU12" s="80"/>
      <c r="BDV12" s="85"/>
      <c r="BDW12" s="77"/>
      <c r="BDX12" s="74"/>
      <c r="BDY12" s="74"/>
      <c r="BDZ12" s="85"/>
      <c r="BEA12" s="74"/>
      <c r="BEB12" s="74"/>
      <c r="BEC12" s="85"/>
      <c r="BED12" s="74"/>
      <c r="BEE12" s="74"/>
      <c r="BEF12" s="85"/>
      <c r="BEG12" s="74"/>
      <c r="BEH12" s="74"/>
      <c r="BEI12" s="85"/>
      <c r="BEJ12" s="80"/>
      <c r="BEK12" s="80"/>
      <c r="BEL12" s="85"/>
      <c r="BEM12" s="77"/>
      <c r="BEN12" s="74"/>
      <c r="BEO12" s="74"/>
      <c r="BEP12" s="85"/>
      <c r="BEQ12" s="74"/>
      <c r="BER12" s="74"/>
      <c r="BES12" s="85"/>
      <c r="BET12" s="74"/>
      <c r="BEU12" s="74"/>
      <c r="BEV12" s="85"/>
      <c r="BEW12" s="74"/>
      <c r="BEX12" s="74"/>
      <c r="BEY12" s="85"/>
      <c r="BEZ12" s="80"/>
      <c r="BFA12" s="80"/>
      <c r="BFB12" s="85"/>
      <c r="BFC12" s="77"/>
      <c r="BFD12" s="74"/>
      <c r="BFE12" s="74"/>
      <c r="BFF12" s="85"/>
      <c r="BFG12" s="74"/>
      <c r="BFH12" s="74"/>
      <c r="BFI12" s="85"/>
      <c r="BFJ12" s="74"/>
      <c r="BFK12" s="74"/>
      <c r="BFL12" s="85"/>
      <c r="BFM12" s="74"/>
      <c r="BFN12" s="74"/>
      <c r="BFO12" s="85"/>
      <c r="BFP12" s="80"/>
      <c r="BFQ12" s="80"/>
      <c r="BFR12" s="85"/>
      <c r="BFS12" s="77"/>
      <c r="BFT12" s="74"/>
      <c r="BFU12" s="74"/>
      <c r="BFV12" s="85"/>
      <c r="BFW12" s="74"/>
      <c r="BFX12" s="74"/>
      <c r="BFY12" s="85"/>
      <c r="BFZ12" s="74"/>
      <c r="BGA12" s="74"/>
      <c r="BGB12" s="85"/>
      <c r="BGC12" s="74"/>
      <c r="BGD12" s="74"/>
      <c r="BGE12" s="85"/>
      <c r="BGF12" s="80"/>
      <c r="BGG12" s="80"/>
      <c r="BGH12" s="85"/>
      <c r="BGI12" s="77"/>
      <c r="BGJ12" s="74"/>
      <c r="BGK12" s="74"/>
      <c r="BGL12" s="85"/>
      <c r="BGM12" s="74"/>
      <c r="BGN12" s="74"/>
      <c r="BGO12" s="85"/>
      <c r="BGP12" s="74"/>
      <c r="BGQ12" s="74"/>
      <c r="BGR12" s="85"/>
      <c r="BGS12" s="74"/>
      <c r="BGT12" s="74"/>
      <c r="BGU12" s="85"/>
      <c r="BGV12" s="80"/>
      <c r="BGW12" s="80"/>
      <c r="BGX12" s="85"/>
      <c r="BGY12" s="77"/>
      <c r="BGZ12" s="74"/>
      <c r="BHA12" s="74"/>
      <c r="BHB12" s="85"/>
      <c r="BHC12" s="74"/>
      <c r="BHD12" s="74"/>
      <c r="BHE12" s="85"/>
      <c r="BHF12" s="74"/>
      <c r="BHG12" s="74"/>
      <c r="BHH12" s="85"/>
      <c r="BHI12" s="74"/>
      <c r="BHJ12" s="74"/>
      <c r="BHK12" s="85"/>
      <c r="BHL12" s="80"/>
      <c r="BHM12" s="80"/>
      <c r="BHN12" s="85"/>
      <c r="BHO12" s="77"/>
      <c r="BHP12" s="74"/>
      <c r="BHQ12" s="74"/>
      <c r="BHR12" s="85"/>
      <c r="BHS12" s="74"/>
      <c r="BHT12" s="74"/>
      <c r="BHU12" s="85"/>
      <c r="BHV12" s="74"/>
      <c r="BHW12" s="74"/>
      <c r="BHX12" s="85"/>
      <c r="BHY12" s="74"/>
      <c r="BHZ12" s="74"/>
      <c r="BIA12" s="85"/>
      <c r="BIB12" s="80"/>
      <c r="BIC12" s="80"/>
      <c r="BID12" s="85"/>
      <c r="BIE12" s="77"/>
      <c r="BIF12" s="74"/>
      <c r="BIG12" s="74"/>
      <c r="BIH12" s="85"/>
      <c r="BII12" s="74"/>
      <c r="BIJ12" s="74"/>
      <c r="BIK12" s="85"/>
      <c r="BIL12" s="74"/>
      <c r="BIM12" s="74"/>
      <c r="BIN12" s="85"/>
      <c r="BIO12" s="74"/>
      <c r="BIP12" s="74"/>
      <c r="BIQ12" s="85"/>
      <c r="BIR12" s="80"/>
      <c r="BIS12" s="80"/>
      <c r="BIT12" s="85"/>
      <c r="BIU12" s="77"/>
      <c r="BIV12" s="74"/>
      <c r="BIW12" s="74"/>
      <c r="BIX12" s="85"/>
      <c r="BIY12" s="74"/>
      <c r="BIZ12" s="74"/>
      <c r="BJA12" s="85"/>
      <c r="BJB12" s="74"/>
      <c r="BJC12" s="74"/>
      <c r="BJD12" s="85"/>
      <c r="BJE12" s="74"/>
      <c r="BJF12" s="74"/>
      <c r="BJG12" s="85"/>
      <c r="BJH12" s="80"/>
      <c r="BJI12" s="80"/>
      <c r="BJJ12" s="85"/>
      <c r="BJK12" s="77"/>
      <c r="BJL12" s="74"/>
      <c r="BJM12" s="74"/>
      <c r="BJN12" s="85"/>
      <c r="BJO12" s="74"/>
      <c r="BJP12" s="74"/>
      <c r="BJQ12" s="85"/>
      <c r="BJR12" s="74"/>
      <c r="BJS12" s="74"/>
      <c r="BJT12" s="85"/>
      <c r="BJU12" s="74"/>
      <c r="BJV12" s="74"/>
      <c r="BJW12" s="85"/>
      <c r="BJX12" s="80"/>
      <c r="BJY12" s="80"/>
      <c r="BJZ12" s="85"/>
      <c r="BKA12" s="77"/>
      <c r="BKB12" s="74"/>
      <c r="BKC12" s="74"/>
      <c r="BKD12" s="85"/>
      <c r="BKE12" s="74"/>
      <c r="BKF12" s="74"/>
      <c r="BKG12" s="85"/>
      <c r="BKH12" s="74"/>
      <c r="BKI12" s="74"/>
      <c r="BKJ12" s="85"/>
      <c r="BKK12" s="74"/>
      <c r="BKL12" s="74"/>
      <c r="BKM12" s="85"/>
      <c r="BKN12" s="80"/>
      <c r="BKO12" s="80"/>
      <c r="BKP12" s="85"/>
      <c r="BKQ12" s="77"/>
      <c r="BKR12" s="74"/>
      <c r="BKS12" s="74"/>
      <c r="BKT12" s="85"/>
      <c r="BKU12" s="74"/>
      <c r="BKV12" s="74"/>
      <c r="BKW12" s="85"/>
      <c r="BKX12" s="74"/>
      <c r="BKY12" s="74"/>
      <c r="BKZ12" s="85"/>
      <c r="BLA12" s="74"/>
      <c r="BLB12" s="74"/>
      <c r="BLC12" s="85"/>
      <c r="BLD12" s="80"/>
      <c r="BLE12" s="80"/>
      <c r="BLF12" s="85"/>
      <c r="BLG12" s="77"/>
      <c r="BLH12" s="74"/>
      <c r="BLI12" s="74"/>
      <c r="BLJ12" s="85"/>
      <c r="BLK12" s="74"/>
      <c r="BLL12" s="74"/>
      <c r="BLM12" s="85"/>
      <c r="BLN12" s="74"/>
      <c r="BLO12" s="74"/>
      <c r="BLP12" s="85"/>
      <c r="BLQ12" s="74"/>
      <c r="BLR12" s="74"/>
      <c r="BLS12" s="85"/>
      <c r="BLT12" s="80"/>
      <c r="BLU12" s="80"/>
      <c r="BLV12" s="85"/>
      <c r="BLW12" s="77"/>
      <c r="BLX12" s="74"/>
      <c r="BLY12" s="74"/>
      <c r="BLZ12" s="85"/>
      <c r="BMA12" s="74"/>
      <c r="BMB12" s="74"/>
      <c r="BMC12" s="85"/>
      <c r="BMD12" s="74"/>
      <c r="BME12" s="74"/>
      <c r="BMF12" s="85"/>
      <c r="BMG12" s="74"/>
      <c r="BMH12" s="74"/>
      <c r="BMI12" s="85"/>
      <c r="BMJ12" s="80"/>
      <c r="BMK12" s="80"/>
      <c r="BML12" s="85"/>
      <c r="BMM12" s="77"/>
      <c r="BMN12" s="74"/>
      <c r="BMO12" s="74"/>
      <c r="BMP12" s="85"/>
      <c r="BMQ12" s="74"/>
      <c r="BMR12" s="74"/>
      <c r="BMS12" s="85"/>
      <c r="BMT12" s="74"/>
      <c r="BMU12" s="74"/>
      <c r="BMV12" s="85"/>
      <c r="BMW12" s="74"/>
      <c r="BMX12" s="74"/>
      <c r="BMY12" s="85"/>
      <c r="BMZ12" s="80"/>
      <c r="BNA12" s="80"/>
      <c r="BNB12" s="85"/>
      <c r="BNC12" s="77"/>
      <c r="BND12" s="74"/>
      <c r="BNE12" s="74"/>
      <c r="BNF12" s="85"/>
      <c r="BNG12" s="74"/>
      <c r="BNH12" s="74"/>
      <c r="BNI12" s="85"/>
      <c r="BNJ12" s="74"/>
      <c r="BNK12" s="74"/>
      <c r="BNL12" s="85"/>
      <c r="BNM12" s="74"/>
      <c r="BNN12" s="74"/>
      <c r="BNO12" s="85"/>
      <c r="BNP12" s="80"/>
      <c r="BNQ12" s="80"/>
      <c r="BNR12" s="85"/>
      <c r="BNS12" s="77"/>
      <c r="BNT12" s="74"/>
      <c r="BNU12" s="74"/>
      <c r="BNV12" s="85"/>
      <c r="BNW12" s="74"/>
      <c r="BNX12" s="74"/>
      <c r="BNY12" s="85"/>
      <c r="BNZ12" s="74"/>
      <c r="BOA12" s="74"/>
      <c r="BOB12" s="85"/>
      <c r="BOC12" s="74"/>
      <c r="BOD12" s="74"/>
      <c r="BOE12" s="85"/>
      <c r="BOF12" s="80"/>
      <c r="BOG12" s="80"/>
      <c r="BOH12" s="85"/>
      <c r="BOI12" s="77"/>
      <c r="BOJ12" s="74"/>
      <c r="BOK12" s="74"/>
      <c r="BOL12" s="85"/>
      <c r="BOM12" s="74"/>
      <c r="BON12" s="74"/>
      <c r="BOO12" s="85"/>
      <c r="BOP12" s="74"/>
      <c r="BOQ12" s="74"/>
      <c r="BOR12" s="85"/>
      <c r="BOS12" s="74"/>
      <c r="BOT12" s="74"/>
      <c r="BOU12" s="85"/>
      <c r="BOV12" s="80"/>
      <c r="BOW12" s="80"/>
      <c r="BOX12" s="85"/>
      <c r="BOY12" s="77"/>
      <c r="BOZ12" s="74"/>
      <c r="BPA12" s="74"/>
      <c r="BPB12" s="85"/>
      <c r="BPC12" s="74"/>
      <c r="BPD12" s="74"/>
      <c r="BPE12" s="85"/>
      <c r="BPF12" s="74"/>
      <c r="BPG12" s="74"/>
      <c r="BPH12" s="85"/>
      <c r="BPI12" s="74"/>
      <c r="BPJ12" s="74"/>
      <c r="BPK12" s="85"/>
      <c r="BPL12" s="80"/>
      <c r="BPM12" s="80"/>
      <c r="BPN12" s="85"/>
      <c r="BPO12" s="77"/>
      <c r="BPP12" s="74"/>
      <c r="BPQ12" s="74"/>
      <c r="BPR12" s="85"/>
      <c r="BPS12" s="74"/>
      <c r="BPT12" s="74"/>
      <c r="BPU12" s="85"/>
      <c r="BPV12" s="74"/>
      <c r="BPW12" s="74"/>
      <c r="BPX12" s="85"/>
      <c r="BPY12" s="74"/>
      <c r="BPZ12" s="74"/>
      <c r="BQA12" s="85"/>
      <c r="BQB12" s="80"/>
      <c r="BQC12" s="80"/>
      <c r="BQD12" s="85"/>
      <c r="BQE12" s="77"/>
      <c r="BQF12" s="74"/>
      <c r="BQG12" s="74"/>
      <c r="BQH12" s="85"/>
      <c r="BQI12" s="74"/>
      <c r="BQJ12" s="74"/>
      <c r="BQK12" s="85"/>
      <c r="BQL12" s="74"/>
      <c r="BQM12" s="74"/>
      <c r="BQN12" s="85"/>
      <c r="BQO12" s="74"/>
      <c r="BQP12" s="74"/>
      <c r="BQQ12" s="85"/>
      <c r="BQR12" s="80"/>
      <c r="BQS12" s="80"/>
      <c r="BQT12" s="85"/>
      <c r="BQU12" s="77"/>
      <c r="BQV12" s="74"/>
      <c r="BQW12" s="74"/>
      <c r="BQX12" s="85"/>
      <c r="BQY12" s="74"/>
      <c r="BQZ12" s="74"/>
      <c r="BRA12" s="85"/>
      <c r="BRB12" s="74"/>
      <c r="BRC12" s="74"/>
      <c r="BRD12" s="85"/>
      <c r="BRE12" s="74"/>
      <c r="BRF12" s="74"/>
      <c r="BRG12" s="85"/>
      <c r="BRH12" s="80"/>
      <c r="BRI12" s="80"/>
      <c r="BRJ12" s="85"/>
      <c r="BRK12" s="77"/>
      <c r="BRL12" s="74"/>
      <c r="BRM12" s="74"/>
      <c r="BRN12" s="85"/>
      <c r="BRO12" s="74"/>
      <c r="BRP12" s="74"/>
      <c r="BRQ12" s="85"/>
      <c r="BRR12" s="74"/>
      <c r="BRS12" s="74"/>
      <c r="BRT12" s="85"/>
      <c r="BRU12" s="74"/>
      <c r="BRV12" s="74"/>
      <c r="BRW12" s="85"/>
      <c r="BRX12" s="80"/>
      <c r="BRY12" s="80"/>
      <c r="BRZ12" s="85"/>
      <c r="BSA12" s="77"/>
      <c r="BSB12" s="74"/>
      <c r="BSC12" s="74"/>
      <c r="BSD12" s="85"/>
      <c r="BSE12" s="74"/>
      <c r="BSF12" s="74"/>
      <c r="BSG12" s="85"/>
      <c r="BSH12" s="74"/>
      <c r="BSI12" s="74"/>
      <c r="BSJ12" s="85"/>
      <c r="BSK12" s="74"/>
      <c r="BSL12" s="74"/>
      <c r="BSM12" s="85"/>
      <c r="BSN12" s="80"/>
      <c r="BSO12" s="80"/>
      <c r="BSP12" s="85"/>
      <c r="BSQ12" s="77"/>
      <c r="BSR12" s="74"/>
      <c r="BSS12" s="74"/>
      <c r="BST12" s="85"/>
      <c r="BSU12" s="74"/>
      <c r="BSV12" s="74"/>
      <c r="BSW12" s="85"/>
      <c r="BSX12" s="74"/>
      <c r="BSY12" s="74"/>
      <c r="BSZ12" s="85"/>
      <c r="BTA12" s="74"/>
      <c r="BTB12" s="74"/>
      <c r="BTC12" s="85"/>
      <c r="BTD12" s="80"/>
      <c r="BTE12" s="80"/>
      <c r="BTF12" s="85"/>
      <c r="BTG12" s="77"/>
      <c r="BTH12" s="74"/>
      <c r="BTI12" s="74"/>
      <c r="BTJ12" s="85"/>
      <c r="BTK12" s="74"/>
      <c r="BTL12" s="74"/>
      <c r="BTM12" s="85"/>
      <c r="BTN12" s="74"/>
      <c r="BTO12" s="74"/>
      <c r="BTP12" s="85"/>
      <c r="BTQ12" s="74"/>
      <c r="BTR12" s="74"/>
      <c r="BTS12" s="85"/>
      <c r="BTT12" s="80"/>
      <c r="BTU12" s="80"/>
      <c r="BTV12" s="85"/>
      <c r="BTW12" s="77"/>
      <c r="BTX12" s="74"/>
      <c r="BTY12" s="74"/>
      <c r="BTZ12" s="85"/>
      <c r="BUA12" s="74"/>
      <c r="BUB12" s="74"/>
      <c r="BUC12" s="85"/>
      <c r="BUD12" s="74"/>
      <c r="BUE12" s="74"/>
      <c r="BUF12" s="85"/>
      <c r="BUG12" s="74"/>
      <c r="BUH12" s="74"/>
      <c r="BUI12" s="85"/>
      <c r="BUJ12" s="80"/>
      <c r="BUK12" s="80"/>
      <c r="BUL12" s="85"/>
      <c r="BUM12" s="77"/>
      <c r="BUN12" s="74"/>
      <c r="BUO12" s="74"/>
      <c r="BUP12" s="85"/>
      <c r="BUQ12" s="74"/>
      <c r="BUR12" s="74"/>
      <c r="BUS12" s="85"/>
      <c r="BUT12" s="74"/>
      <c r="BUU12" s="74"/>
      <c r="BUV12" s="85"/>
      <c r="BUW12" s="74"/>
      <c r="BUX12" s="74"/>
      <c r="BUY12" s="85"/>
      <c r="BUZ12" s="80"/>
      <c r="BVA12" s="80"/>
      <c r="BVB12" s="85"/>
      <c r="BVC12" s="77"/>
      <c r="BVD12" s="74"/>
      <c r="BVE12" s="74"/>
      <c r="BVF12" s="85"/>
      <c r="BVG12" s="74"/>
      <c r="BVH12" s="74"/>
      <c r="BVI12" s="85"/>
      <c r="BVJ12" s="74"/>
      <c r="BVK12" s="74"/>
      <c r="BVL12" s="85"/>
      <c r="BVM12" s="74"/>
      <c r="BVN12" s="74"/>
      <c r="BVO12" s="85"/>
      <c r="BVP12" s="80"/>
      <c r="BVQ12" s="80"/>
      <c r="BVR12" s="85"/>
      <c r="BVS12" s="77"/>
      <c r="BVT12" s="74"/>
      <c r="BVU12" s="74"/>
      <c r="BVV12" s="85"/>
      <c r="BVW12" s="74"/>
      <c r="BVX12" s="74"/>
      <c r="BVY12" s="85"/>
      <c r="BVZ12" s="74"/>
      <c r="BWA12" s="74"/>
      <c r="BWB12" s="85"/>
      <c r="BWC12" s="74"/>
      <c r="BWD12" s="74"/>
      <c r="BWE12" s="85"/>
      <c r="BWF12" s="80"/>
      <c r="BWG12" s="80"/>
      <c r="BWH12" s="85"/>
      <c r="BWI12" s="77"/>
      <c r="BWJ12" s="74"/>
      <c r="BWK12" s="74"/>
      <c r="BWL12" s="85"/>
      <c r="BWM12" s="74"/>
      <c r="BWN12" s="74"/>
      <c r="BWO12" s="85"/>
      <c r="BWP12" s="74"/>
      <c r="BWQ12" s="74"/>
      <c r="BWR12" s="85"/>
      <c r="BWS12" s="74"/>
      <c r="BWT12" s="74"/>
      <c r="BWU12" s="85"/>
      <c r="BWV12" s="80"/>
      <c r="BWW12" s="80"/>
      <c r="BWX12" s="85"/>
      <c r="BWY12" s="77"/>
      <c r="BWZ12" s="74"/>
      <c r="BXA12" s="74"/>
      <c r="BXB12" s="85"/>
      <c r="BXC12" s="74"/>
      <c r="BXD12" s="74"/>
      <c r="BXE12" s="85"/>
      <c r="BXF12" s="74"/>
      <c r="BXG12" s="74"/>
      <c r="BXH12" s="85"/>
      <c r="BXI12" s="74"/>
      <c r="BXJ12" s="74"/>
      <c r="BXK12" s="85"/>
      <c r="BXL12" s="80"/>
      <c r="BXM12" s="80"/>
      <c r="BXN12" s="85"/>
      <c r="BXO12" s="77"/>
      <c r="BXP12" s="74"/>
      <c r="BXQ12" s="74"/>
      <c r="BXR12" s="85"/>
      <c r="BXS12" s="74"/>
      <c r="BXT12" s="74"/>
      <c r="BXU12" s="85"/>
      <c r="BXV12" s="74"/>
      <c r="BXW12" s="74"/>
      <c r="BXX12" s="85"/>
      <c r="BXY12" s="74"/>
      <c r="BXZ12" s="74"/>
      <c r="BYA12" s="85"/>
      <c r="BYB12" s="80"/>
      <c r="BYC12" s="80"/>
      <c r="BYD12" s="85"/>
      <c r="BYE12" s="77"/>
      <c r="BYF12" s="74"/>
      <c r="BYG12" s="74"/>
      <c r="BYH12" s="85"/>
      <c r="BYI12" s="74"/>
      <c r="BYJ12" s="74"/>
      <c r="BYK12" s="85"/>
      <c r="BYL12" s="74"/>
      <c r="BYM12" s="74"/>
      <c r="BYN12" s="85"/>
      <c r="BYO12" s="74"/>
      <c r="BYP12" s="74"/>
      <c r="BYQ12" s="85"/>
      <c r="BYR12" s="80"/>
      <c r="BYS12" s="80"/>
      <c r="BYT12" s="85"/>
      <c r="BYU12" s="77"/>
      <c r="BYV12" s="74"/>
      <c r="BYW12" s="74"/>
      <c r="BYX12" s="85"/>
      <c r="BYY12" s="74"/>
      <c r="BYZ12" s="74"/>
      <c r="BZA12" s="85"/>
      <c r="BZB12" s="74"/>
      <c r="BZC12" s="74"/>
      <c r="BZD12" s="85"/>
      <c r="BZE12" s="74"/>
      <c r="BZF12" s="74"/>
      <c r="BZG12" s="85"/>
      <c r="BZH12" s="80"/>
      <c r="BZI12" s="80"/>
      <c r="BZJ12" s="85"/>
      <c r="BZK12" s="77"/>
      <c r="BZL12" s="74"/>
      <c r="BZM12" s="74"/>
      <c r="BZN12" s="85"/>
      <c r="BZO12" s="74"/>
      <c r="BZP12" s="74"/>
      <c r="BZQ12" s="85"/>
      <c r="BZR12" s="74"/>
      <c r="BZS12" s="74"/>
      <c r="BZT12" s="85"/>
      <c r="BZU12" s="74"/>
      <c r="BZV12" s="74"/>
      <c r="BZW12" s="85"/>
      <c r="BZX12" s="80"/>
      <c r="BZY12" s="80"/>
      <c r="BZZ12" s="85"/>
      <c r="CAA12" s="77"/>
      <c r="CAB12" s="74"/>
      <c r="CAC12" s="74"/>
      <c r="CAD12" s="85"/>
      <c r="CAE12" s="74"/>
      <c r="CAF12" s="74"/>
      <c r="CAG12" s="85"/>
      <c r="CAH12" s="74"/>
      <c r="CAI12" s="74"/>
      <c r="CAJ12" s="85"/>
      <c r="CAK12" s="74"/>
      <c r="CAL12" s="74"/>
      <c r="CAM12" s="85"/>
      <c r="CAN12" s="80"/>
      <c r="CAO12" s="80"/>
      <c r="CAP12" s="85"/>
      <c r="CAQ12" s="77"/>
      <c r="CAR12" s="74"/>
      <c r="CAS12" s="74"/>
      <c r="CAT12" s="85"/>
      <c r="CAU12" s="74"/>
      <c r="CAV12" s="74"/>
      <c r="CAW12" s="85"/>
      <c r="CAX12" s="74"/>
      <c r="CAY12" s="74"/>
      <c r="CAZ12" s="85"/>
      <c r="CBA12" s="74"/>
      <c r="CBB12" s="74"/>
      <c r="CBC12" s="85"/>
      <c r="CBD12" s="80"/>
      <c r="CBE12" s="80"/>
      <c r="CBF12" s="85"/>
      <c r="CBG12" s="77"/>
      <c r="CBH12" s="74"/>
      <c r="CBI12" s="74"/>
      <c r="CBJ12" s="85"/>
      <c r="CBK12" s="74"/>
      <c r="CBL12" s="74"/>
      <c r="CBM12" s="85"/>
      <c r="CBN12" s="74"/>
      <c r="CBO12" s="74"/>
      <c r="CBP12" s="85"/>
      <c r="CBQ12" s="74"/>
      <c r="CBR12" s="74"/>
      <c r="CBS12" s="85"/>
      <c r="CBT12" s="80"/>
      <c r="CBU12" s="80"/>
      <c r="CBV12" s="85"/>
      <c r="CBW12" s="77"/>
      <c r="CBX12" s="74"/>
      <c r="CBY12" s="74"/>
      <c r="CBZ12" s="85"/>
      <c r="CCA12" s="74"/>
      <c r="CCB12" s="74"/>
      <c r="CCC12" s="85"/>
      <c r="CCD12" s="74"/>
      <c r="CCE12" s="74"/>
      <c r="CCF12" s="85"/>
      <c r="CCG12" s="74"/>
      <c r="CCH12" s="74"/>
      <c r="CCI12" s="85"/>
      <c r="CCJ12" s="80"/>
      <c r="CCK12" s="80"/>
      <c r="CCL12" s="85"/>
      <c r="CCM12" s="77"/>
      <c r="CCN12" s="74"/>
      <c r="CCO12" s="74"/>
      <c r="CCP12" s="85"/>
      <c r="CCQ12" s="74"/>
      <c r="CCR12" s="74"/>
      <c r="CCS12" s="85"/>
      <c r="CCT12" s="74"/>
      <c r="CCU12" s="74"/>
      <c r="CCV12" s="85"/>
      <c r="CCW12" s="74"/>
      <c r="CCX12" s="74"/>
      <c r="CCY12" s="85"/>
      <c r="CCZ12" s="80"/>
      <c r="CDA12" s="80"/>
      <c r="CDB12" s="85"/>
      <c r="CDC12" s="77"/>
      <c r="CDD12" s="74"/>
      <c r="CDE12" s="74"/>
      <c r="CDF12" s="85"/>
      <c r="CDG12" s="74"/>
      <c r="CDH12" s="74"/>
      <c r="CDI12" s="85"/>
      <c r="CDJ12" s="74"/>
      <c r="CDK12" s="74"/>
      <c r="CDL12" s="85"/>
      <c r="CDM12" s="74"/>
      <c r="CDN12" s="74"/>
      <c r="CDO12" s="85"/>
      <c r="CDP12" s="80"/>
      <c r="CDQ12" s="80"/>
      <c r="CDR12" s="85"/>
      <c r="CDS12" s="77"/>
      <c r="CDT12" s="74"/>
      <c r="CDU12" s="74"/>
      <c r="CDV12" s="85"/>
      <c r="CDW12" s="74"/>
      <c r="CDX12" s="74"/>
      <c r="CDY12" s="85"/>
      <c r="CDZ12" s="74"/>
      <c r="CEA12" s="74"/>
      <c r="CEB12" s="85"/>
      <c r="CEC12" s="74"/>
      <c r="CED12" s="74"/>
      <c r="CEE12" s="85"/>
      <c r="CEF12" s="80"/>
      <c r="CEG12" s="80"/>
      <c r="CEH12" s="85"/>
      <c r="CEI12" s="77"/>
      <c r="CEJ12" s="74"/>
      <c r="CEK12" s="74"/>
      <c r="CEL12" s="85"/>
      <c r="CEM12" s="74"/>
      <c r="CEN12" s="74"/>
      <c r="CEO12" s="85"/>
      <c r="CEP12" s="74"/>
      <c r="CEQ12" s="74"/>
      <c r="CER12" s="85"/>
      <c r="CES12" s="74"/>
      <c r="CET12" s="74"/>
      <c r="CEU12" s="85"/>
      <c r="CEV12" s="80"/>
      <c r="CEW12" s="80"/>
      <c r="CEX12" s="85"/>
      <c r="CEY12" s="77"/>
      <c r="CEZ12" s="74"/>
      <c r="CFA12" s="74"/>
      <c r="CFB12" s="85"/>
      <c r="CFC12" s="74"/>
      <c r="CFD12" s="74"/>
      <c r="CFE12" s="85"/>
      <c r="CFF12" s="74"/>
      <c r="CFG12" s="74"/>
      <c r="CFH12" s="85"/>
      <c r="CFI12" s="74"/>
      <c r="CFJ12" s="74"/>
      <c r="CFK12" s="85"/>
      <c r="CFL12" s="80"/>
      <c r="CFM12" s="80"/>
      <c r="CFN12" s="85"/>
      <c r="CFO12" s="77"/>
      <c r="CFP12" s="74"/>
      <c r="CFQ12" s="74"/>
      <c r="CFR12" s="85"/>
      <c r="CFS12" s="74"/>
      <c r="CFT12" s="74"/>
      <c r="CFU12" s="85"/>
      <c r="CFV12" s="74"/>
      <c r="CFW12" s="74"/>
      <c r="CFX12" s="85"/>
      <c r="CFY12" s="74"/>
      <c r="CFZ12" s="74"/>
      <c r="CGA12" s="85"/>
      <c r="CGB12" s="80"/>
      <c r="CGC12" s="80"/>
      <c r="CGD12" s="85"/>
      <c r="CGE12" s="77"/>
      <c r="CGF12" s="74"/>
      <c r="CGG12" s="74"/>
      <c r="CGH12" s="85"/>
      <c r="CGI12" s="74"/>
      <c r="CGJ12" s="74"/>
      <c r="CGK12" s="85"/>
      <c r="CGL12" s="74"/>
      <c r="CGM12" s="74"/>
      <c r="CGN12" s="85"/>
      <c r="CGO12" s="74"/>
      <c r="CGP12" s="74"/>
      <c r="CGQ12" s="85"/>
      <c r="CGR12" s="80"/>
      <c r="CGS12" s="80"/>
      <c r="CGT12" s="85"/>
      <c r="CGU12" s="77"/>
      <c r="CGV12" s="74"/>
      <c r="CGW12" s="74"/>
      <c r="CGX12" s="85"/>
      <c r="CGY12" s="74"/>
      <c r="CGZ12" s="74"/>
      <c r="CHA12" s="85"/>
      <c r="CHB12" s="74"/>
      <c r="CHC12" s="74"/>
      <c r="CHD12" s="85"/>
      <c r="CHE12" s="74"/>
      <c r="CHF12" s="74"/>
      <c r="CHG12" s="85"/>
      <c r="CHH12" s="80"/>
      <c r="CHI12" s="80"/>
      <c r="CHJ12" s="85"/>
      <c r="CHK12" s="77"/>
      <c r="CHL12" s="74"/>
      <c r="CHM12" s="74"/>
      <c r="CHN12" s="85"/>
      <c r="CHO12" s="74"/>
      <c r="CHP12" s="74"/>
      <c r="CHQ12" s="85"/>
      <c r="CHR12" s="74"/>
      <c r="CHS12" s="74"/>
      <c r="CHT12" s="85"/>
      <c r="CHU12" s="74"/>
      <c r="CHV12" s="74"/>
      <c r="CHW12" s="85"/>
      <c r="CHX12" s="80"/>
      <c r="CHY12" s="80"/>
      <c r="CHZ12" s="85"/>
      <c r="CIA12" s="77"/>
      <c r="CIB12" s="74"/>
      <c r="CIC12" s="74"/>
      <c r="CID12" s="85"/>
      <c r="CIE12" s="74"/>
      <c r="CIF12" s="74"/>
      <c r="CIG12" s="85"/>
      <c r="CIH12" s="74"/>
      <c r="CII12" s="74"/>
      <c r="CIJ12" s="85"/>
      <c r="CIK12" s="74"/>
      <c r="CIL12" s="74"/>
      <c r="CIM12" s="85"/>
      <c r="CIN12" s="80"/>
      <c r="CIO12" s="80"/>
      <c r="CIP12" s="85"/>
      <c r="CIQ12" s="77"/>
      <c r="CIR12" s="74"/>
      <c r="CIS12" s="74"/>
      <c r="CIT12" s="85"/>
      <c r="CIU12" s="74"/>
      <c r="CIV12" s="74"/>
      <c r="CIW12" s="85"/>
      <c r="CIX12" s="74"/>
      <c r="CIY12" s="74"/>
      <c r="CIZ12" s="85"/>
      <c r="CJA12" s="74"/>
      <c r="CJB12" s="74"/>
      <c r="CJC12" s="85"/>
      <c r="CJD12" s="80"/>
      <c r="CJE12" s="80"/>
      <c r="CJF12" s="85"/>
      <c r="CJG12" s="77"/>
      <c r="CJH12" s="74"/>
      <c r="CJI12" s="74"/>
      <c r="CJJ12" s="85"/>
      <c r="CJK12" s="74"/>
      <c r="CJL12" s="74"/>
      <c r="CJM12" s="85"/>
      <c r="CJN12" s="74"/>
      <c r="CJO12" s="74"/>
      <c r="CJP12" s="85"/>
      <c r="CJQ12" s="74"/>
      <c r="CJR12" s="74"/>
      <c r="CJS12" s="85"/>
      <c r="CJT12" s="80"/>
      <c r="CJU12" s="80"/>
      <c r="CJV12" s="85"/>
      <c r="CJW12" s="77"/>
      <c r="CJX12" s="74"/>
      <c r="CJY12" s="74"/>
      <c r="CJZ12" s="85"/>
      <c r="CKA12" s="74"/>
      <c r="CKB12" s="74"/>
      <c r="CKC12" s="85"/>
      <c r="CKD12" s="74"/>
      <c r="CKE12" s="74"/>
      <c r="CKF12" s="85"/>
      <c r="CKG12" s="74"/>
      <c r="CKH12" s="74"/>
      <c r="CKI12" s="85"/>
      <c r="CKJ12" s="80"/>
      <c r="CKK12" s="80"/>
      <c r="CKL12" s="85"/>
      <c r="CKM12" s="77"/>
      <c r="CKN12" s="74"/>
      <c r="CKO12" s="74"/>
      <c r="CKP12" s="85"/>
      <c r="CKQ12" s="74"/>
      <c r="CKR12" s="74"/>
      <c r="CKS12" s="85"/>
      <c r="CKT12" s="74"/>
      <c r="CKU12" s="74"/>
      <c r="CKV12" s="85"/>
      <c r="CKW12" s="74"/>
      <c r="CKX12" s="74"/>
      <c r="CKY12" s="85"/>
      <c r="CKZ12" s="80"/>
      <c r="CLA12" s="80"/>
      <c r="CLB12" s="85"/>
      <c r="CLC12" s="77"/>
      <c r="CLD12" s="74"/>
      <c r="CLE12" s="74"/>
      <c r="CLF12" s="85"/>
      <c r="CLG12" s="74"/>
      <c r="CLH12" s="74"/>
      <c r="CLI12" s="85"/>
      <c r="CLJ12" s="74"/>
      <c r="CLK12" s="74"/>
      <c r="CLL12" s="85"/>
      <c r="CLM12" s="74"/>
      <c r="CLN12" s="74"/>
      <c r="CLO12" s="85"/>
      <c r="CLP12" s="80"/>
      <c r="CLQ12" s="80"/>
      <c r="CLR12" s="85"/>
      <c r="CLS12" s="77"/>
      <c r="CLT12" s="74"/>
      <c r="CLU12" s="74"/>
      <c r="CLV12" s="85"/>
      <c r="CLW12" s="74"/>
      <c r="CLX12" s="74"/>
      <c r="CLY12" s="85"/>
      <c r="CLZ12" s="74"/>
      <c r="CMA12" s="74"/>
      <c r="CMB12" s="85"/>
      <c r="CMC12" s="74"/>
      <c r="CMD12" s="74"/>
      <c r="CME12" s="85"/>
      <c r="CMF12" s="80"/>
      <c r="CMG12" s="80"/>
      <c r="CMH12" s="85"/>
      <c r="CMI12" s="77"/>
      <c r="CMJ12" s="74"/>
      <c r="CMK12" s="74"/>
      <c r="CML12" s="85"/>
      <c r="CMM12" s="74"/>
      <c r="CMN12" s="74"/>
      <c r="CMO12" s="85"/>
      <c r="CMP12" s="74"/>
      <c r="CMQ12" s="74"/>
      <c r="CMR12" s="85"/>
      <c r="CMS12" s="74"/>
      <c r="CMT12" s="74"/>
      <c r="CMU12" s="85"/>
      <c r="CMV12" s="80"/>
      <c r="CMW12" s="80"/>
      <c r="CMX12" s="85"/>
      <c r="CMY12" s="77"/>
      <c r="CMZ12" s="74"/>
      <c r="CNA12" s="74"/>
      <c r="CNB12" s="85"/>
      <c r="CNC12" s="74"/>
      <c r="CND12" s="74"/>
      <c r="CNE12" s="85"/>
      <c r="CNF12" s="74"/>
      <c r="CNG12" s="74"/>
      <c r="CNH12" s="85"/>
      <c r="CNI12" s="74"/>
      <c r="CNJ12" s="74"/>
      <c r="CNK12" s="85"/>
      <c r="CNL12" s="80"/>
      <c r="CNM12" s="80"/>
      <c r="CNN12" s="85"/>
      <c r="CNO12" s="77"/>
      <c r="CNP12" s="74"/>
      <c r="CNQ12" s="74"/>
      <c r="CNR12" s="85"/>
      <c r="CNS12" s="74"/>
      <c r="CNT12" s="74"/>
      <c r="CNU12" s="85"/>
      <c r="CNV12" s="74"/>
      <c r="CNW12" s="74"/>
      <c r="CNX12" s="85"/>
      <c r="CNY12" s="74"/>
      <c r="CNZ12" s="74"/>
      <c r="COA12" s="85"/>
      <c r="COB12" s="80"/>
      <c r="COC12" s="80"/>
      <c r="COD12" s="85"/>
      <c r="COE12" s="77"/>
      <c r="COF12" s="74"/>
      <c r="COG12" s="74"/>
      <c r="COH12" s="85"/>
      <c r="COI12" s="74"/>
      <c r="COJ12" s="74"/>
      <c r="COK12" s="85"/>
      <c r="COL12" s="74"/>
      <c r="COM12" s="74"/>
      <c r="CON12" s="85"/>
      <c r="COO12" s="74"/>
      <c r="COP12" s="74"/>
      <c r="COQ12" s="85"/>
      <c r="COR12" s="80"/>
      <c r="COS12" s="80"/>
      <c r="COT12" s="85"/>
      <c r="COU12" s="77"/>
      <c r="COV12" s="74"/>
      <c r="COW12" s="74"/>
      <c r="COX12" s="85"/>
      <c r="COY12" s="74"/>
      <c r="COZ12" s="74"/>
      <c r="CPA12" s="85"/>
      <c r="CPB12" s="74"/>
      <c r="CPC12" s="74"/>
      <c r="CPD12" s="85"/>
      <c r="CPE12" s="74"/>
      <c r="CPF12" s="74"/>
      <c r="CPG12" s="85"/>
      <c r="CPH12" s="80"/>
      <c r="CPI12" s="80"/>
      <c r="CPJ12" s="85"/>
      <c r="CPK12" s="77"/>
      <c r="CPL12" s="74"/>
      <c r="CPM12" s="74"/>
      <c r="CPN12" s="85"/>
      <c r="CPO12" s="74"/>
      <c r="CPP12" s="74"/>
      <c r="CPQ12" s="85"/>
      <c r="CPR12" s="74"/>
      <c r="CPS12" s="74"/>
      <c r="CPT12" s="85"/>
      <c r="CPU12" s="74"/>
      <c r="CPV12" s="74"/>
      <c r="CPW12" s="85"/>
      <c r="CPX12" s="80"/>
      <c r="CPY12" s="80"/>
      <c r="CPZ12" s="85"/>
      <c r="CQA12" s="77"/>
      <c r="CQB12" s="74"/>
      <c r="CQC12" s="74"/>
      <c r="CQD12" s="85"/>
      <c r="CQE12" s="74"/>
      <c r="CQF12" s="74"/>
      <c r="CQG12" s="85"/>
      <c r="CQH12" s="74"/>
      <c r="CQI12" s="74"/>
      <c r="CQJ12" s="85"/>
      <c r="CQK12" s="74"/>
      <c r="CQL12" s="74"/>
      <c r="CQM12" s="85"/>
      <c r="CQN12" s="80"/>
      <c r="CQO12" s="80"/>
      <c r="CQP12" s="85"/>
      <c r="CQQ12" s="77"/>
      <c r="CQR12" s="74"/>
      <c r="CQS12" s="74"/>
      <c r="CQT12" s="85"/>
      <c r="CQU12" s="74"/>
      <c r="CQV12" s="74"/>
      <c r="CQW12" s="85"/>
      <c r="CQX12" s="74"/>
      <c r="CQY12" s="74"/>
      <c r="CQZ12" s="85"/>
      <c r="CRA12" s="74"/>
      <c r="CRB12" s="74"/>
      <c r="CRC12" s="85"/>
      <c r="CRD12" s="80"/>
      <c r="CRE12" s="80"/>
      <c r="CRF12" s="85"/>
      <c r="CRG12" s="77"/>
      <c r="CRH12" s="74"/>
      <c r="CRI12" s="74"/>
      <c r="CRJ12" s="85"/>
      <c r="CRK12" s="74"/>
      <c r="CRL12" s="74"/>
      <c r="CRM12" s="85"/>
      <c r="CRN12" s="74"/>
      <c r="CRO12" s="74"/>
      <c r="CRP12" s="85"/>
      <c r="CRQ12" s="74"/>
      <c r="CRR12" s="74"/>
      <c r="CRS12" s="85"/>
      <c r="CRT12" s="80"/>
      <c r="CRU12" s="80"/>
      <c r="CRV12" s="85"/>
      <c r="CRW12" s="77"/>
      <c r="CRX12" s="74"/>
      <c r="CRY12" s="74"/>
      <c r="CRZ12" s="85"/>
      <c r="CSA12" s="74"/>
      <c r="CSB12" s="74"/>
      <c r="CSC12" s="85"/>
      <c r="CSD12" s="74"/>
      <c r="CSE12" s="74"/>
      <c r="CSF12" s="85"/>
      <c r="CSG12" s="74"/>
      <c r="CSH12" s="74"/>
      <c r="CSI12" s="85"/>
      <c r="CSJ12" s="80"/>
      <c r="CSK12" s="80"/>
      <c r="CSL12" s="85"/>
      <c r="CSM12" s="77"/>
      <c r="CSN12" s="74"/>
      <c r="CSO12" s="74"/>
      <c r="CSP12" s="85"/>
      <c r="CSQ12" s="74"/>
      <c r="CSR12" s="74"/>
      <c r="CSS12" s="85"/>
      <c r="CST12" s="74"/>
      <c r="CSU12" s="74"/>
      <c r="CSV12" s="85"/>
      <c r="CSW12" s="74"/>
      <c r="CSX12" s="74"/>
      <c r="CSY12" s="85"/>
      <c r="CSZ12" s="80"/>
      <c r="CTA12" s="80"/>
      <c r="CTB12" s="85"/>
      <c r="CTC12" s="77"/>
      <c r="CTD12" s="74"/>
      <c r="CTE12" s="74"/>
      <c r="CTF12" s="85"/>
      <c r="CTG12" s="74"/>
      <c r="CTH12" s="74"/>
      <c r="CTI12" s="85"/>
      <c r="CTJ12" s="74"/>
      <c r="CTK12" s="74"/>
      <c r="CTL12" s="85"/>
      <c r="CTM12" s="74"/>
      <c r="CTN12" s="74"/>
      <c r="CTO12" s="85"/>
      <c r="CTP12" s="80"/>
      <c r="CTQ12" s="80"/>
      <c r="CTR12" s="85"/>
      <c r="CTS12" s="77"/>
      <c r="CTT12" s="74"/>
      <c r="CTU12" s="74"/>
      <c r="CTV12" s="85"/>
      <c r="CTW12" s="74"/>
      <c r="CTX12" s="74"/>
      <c r="CTY12" s="85"/>
      <c r="CTZ12" s="74"/>
      <c r="CUA12" s="74"/>
      <c r="CUB12" s="85"/>
      <c r="CUC12" s="74"/>
      <c r="CUD12" s="74"/>
      <c r="CUE12" s="85"/>
      <c r="CUF12" s="80"/>
      <c r="CUG12" s="80"/>
      <c r="CUH12" s="85"/>
      <c r="CUI12" s="77"/>
      <c r="CUJ12" s="74"/>
      <c r="CUK12" s="74"/>
      <c r="CUL12" s="85"/>
      <c r="CUM12" s="74"/>
      <c r="CUN12" s="74"/>
      <c r="CUO12" s="85"/>
      <c r="CUP12" s="74"/>
      <c r="CUQ12" s="74"/>
      <c r="CUR12" s="85"/>
      <c r="CUS12" s="74"/>
      <c r="CUT12" s="74"/>
      <c r="CUU12" s="85"/>
      <c r="CUV12" s="80"/>
      <c r="CUW12" s="80"/>
      <c r="CUX12" s="85"/>
      <c r="CUY12" s="77"/>
      <c r="CUZ12" s="74"/>
      <c r="CVA12" s="74"/>
      <c r="CVB12" s="85"/>
      <c r="CVC12" s="74"/>
      <c r="CVD12" s="74"/>
      <c r="CVE12" s="85"/>
      <c r="CVF12" s="74"/>
      <c r="CVG12" s="74"/>
      <c r="CVH12" s="85"/>
      <c r="CVI12" s="74"/>
      <c r="CVJ12" s="74"/>
      <c r="CVK12" s="85"/>
      <c r="CVL12" s="80"/>
      <c r="CVM12" s="80"/>
      <c r="CVN12" s="85"/>
      <c r="CVO12" s="77"/>
      <c r="CVP12" s="74"/>
      <c r="CVQ12" s="74"/>
      <c r="CVR12" s="85"/>
      <c r="CVS12" s="74"/>
      <c r="CVT12" s="74"/>
      <c r="CVU12" s="85"/>
      <c r="CVV12" s="74"/>
      <c r="CVW12" s="74"/>
      <c r="CVX12" s="85"/>
      <c r="CVY12" s="74"/>
      <c r="CVZ12" s="74"/>
      <c r="CWA12" s="85"/>
      <c r="CWB12" s="80"/>
      <c r="CWC12" s="80"/>
      <c r="CWD12" s="85"/>
      <c r="CWE12" s="77"/>
      <c r="CWF12" s="74"/>
      <c r="CWG12" s="74"/>
      <c r="CWH12" s="85"/>
      <c r="CWI12" s="74"/>
      <c r="CWJ12" s="74"/>
      <c r="CWK12" s="85"/>
      <c r="CWL12" s="74"/>
      <c r="CWM12" s="74"/>
      <c r="CWN12" s="85"/>
      <c r="CWO12" s="74"/>
      <c r="CWP12" s="74"/>
      <c r="CWQ12" s="85"/>
      <c r="CWR12" s="80"/>
      <c r="CWS12" s="80"/>
      <c r="CWT12" s="85"/>
      <c r="CWU12" s="77"/>
      <c r="CWV12" s="74"/>
      <c r="CWW12" s="74"/>
      <c r="CWX12" s="85"/>
      <c r="CWY12" s="74"/>
      <c r="CWZ12" s="74"/>
      <c r="CXA12" s="85"/>
      <c r="CXB12" s="74"/>
      <c r="CXC12" s="74"/>
      <c r="CXD12" s="85"/>
      <c r="CXE12" s="74"/>
      <c r="CXF12" s="74"/>
      <c r="CXG12" s="85"/>
      <c r="CXH12" s="80"/>
      <c r="CXI12" s="80"/>
      <c r="CXJ12" s="85"/>
      <c r="CXK12" s="77"/>
      <c r="CXL12" s="74"/>
      <c r="CXM12" s="74"/>
      <c r="CXN12" s="85"/>
      <c r="CXO12" s="74"/>
      <c r="CXP12" s="74"/>
      <c r="CXQ12" s="85"/>
      <c r="CXR12" s="74"/>
      <c r="CXS12" s="74"/>
      <c r="CXT12" s="85"/>
      <c r="CXU12" s="74"/>
      <c r="CXV12" s="74"/>
      <c r="CXW12" s="85"/>
      <c r="CXX12" s="80"/>
      <c r="CXY12" s="80"/>
      <c r="CXZ12" s="85"/>
      <c r="CYA12" s="77"/>
      <c r="CYB12" s="74"/>
      <c r="CYC12" s="74"/>
      <c r="CYD12" s="85"/>
      <c r="CYE12" s="74"/>
      <c r="CYF12" s="74"/>
      <c r="CYG12" s="85"/>
      <c r="CYH12" s="74"/>
      <c r="CYI12" s="74"/>
      <c r="CYJ12" s="85"/>
      <c r="CYK12" s="74"/>
      <c r="CYL12" s="74"/>
      <c r="CYM12" s="85"/>
      <c r="CYN12" s="80"/>
      <c r="CYO12" s="80"/>
      <c r="CYP12" s="85"/>
      <c r="CYQ12" s="77"/>
      <c r="CYR12" s="74"/>
      <c r="CYS12" s="74"/>
      <c r="CYT12" s="85"/>
      <c r="CYU12" s="74"/>
      <c r="CYV12" s="74"/>
      <c r="CYW12" s="85"/>
      <c r="CYX12" s="74"/>
      <c r="CYY12" s="74"/>
      <c r="CYZ12" s="85"/>
      <c r="CZA12" s="74"/>
      <c r="CZB12" s="74"/>
      <c r="CZC12" s="85"/>
      <c r="CZD12" s="80"/>
      <c r="CZE12" s="80"/>
      <c r="CZF12" s="85"/>
      <c r="CZG12" s="77"/>
      <c r="CZH12" s="74"/>
      <c r="CZI12" s="74"/>
      <c r="CZJ12" s="85"/>
      <c r="CZK12" s="74"/>
      <c r="CZL12" s="74"/>
      <c r="CZM12" s="85"/>
      <c r="CZN12" s="74"/>
      <c r="CZO12" s="74"/>
      <c r="CZP12" s="85"/>
      <c r="CZQ12" s="74"/>
      <c r="CZR12" s="74"/>
      <c r="CZS12" s="85"/>
      <c r="CZT12" s="80"/>
      <c r="CZU12" s="80"/>
      <c r="CZV12" s="85"/>
      <c r="CZW12" s="77"/>
      <c r="CZX12" s="74"/>
      <c r="CZY12" s="74"/>
      <c r="CZZ12" s="85"/>
      <c r="DAA12" s="74"/>
      <c r="DAB12" s="74"/>
      <c r="DAC12" s="85"/>
      <c r="DAD12" s="74"/>
      <c r="DAE12" s="74"/>
      <c r="DAF12" s="85"/>
      <c r="DAG12" s="74"/>
      <c r="DAH12" s="74"/>
      <c r="DAI12" s="85"/>
      <c r="DAJ12" s="80"/>
      <c r="DAK12" s="80"/>
      <c r="DAL12" s="85"/>
      <c r="DAM12" s="77"/>
      <c r="DAN12" s="74"/>
      <c r="DAO12" s="74"/>
      <c r="DAP12" s="85"/>
      <c r="DAQ12" s="74"/>
      <c r="DAR12" s="74"/>
      <c r="DAS12" s="85"/>
      <c r="DAT12" s="74"/>
      <c r="DAU12" s="74"/>
      <c r="DAV12" s="85"/>
      <c r="DAW12" s="74"/>
      <c r="DAX12" s="74"/>
      <c r="DAY12" s="85"/>
      <c r="DAZ12" s="80"/>
      <c r="DBA12" s="80"/>
      <c r="DBB12" s="85"/>
      <c r="DBC12" s="77"/>
      <c r="DBD12" s="74"/>
      <c r="DBE12" s="74"/>
      <c r="DBF12" s="85"/>
      <c r="DBG12" s="74"/>
      <c r="DBH12" s="74"/>
      <c r="DBI12" s="85"/>
      <c r="DBJ12" s="74"/>
      <c r="DBK12" s="74"/>
      <c r="DBL12" s="85"/>
      <c r="DBM12" s="74"/>
      <c r="DBN12" s="74"/>
      <c r="DBO12" s="85"/>
      <c r="DBP12" s="80"/>
      <c r="DBQ12" s="80"/>
      <c r="DBR12" s="85"/>
      <c r="DBS12" s="77"/>
      <c r="DBT12" s="74"/>
      <c r="DBU12" s="74"/>
      <c r="DBV12" s="85"/>
      <c r="DBW12" s="74"/>
      <c r="DBX12" s="74"/>
      <c r="DBY12" s="85"/>
      <c r="DBZ12" s="74"/>
      <c r="DCA12" s="74"/>
      <c r="DCB12" s="85"/>
      <c r="DCC12" s="74"/>
      <c r="DCD12" s="74"/>
      <c r="DCE12" s="85"/>
      <c r="DCF12" s="80"/>
      <c r="DCG12" s="80"/>
      <c r="DCH12" s="85"/>
      <c r="DCI12" s="77"/>
      <c r="DCJ12" s="74"/>
      <c r="DCK12" s="74"/>
      <c r="DCL12" s="85"/>
      <c r="DCM12" s="74"/>
      <c r="DCN12" s="74"/>
      <c r="DCO12" s="85"/>
      <c r="DCP12" s="74"/>
      <c r="DCQ12" s="74"/>
      <c r="DCR12" s="85"/>
      <c r="DCS12" s="74"/>
      <c r="DCT12" s="74"/>
      <c r="DCU12" s="85"/>
      <c r="DCV12" s="80"/>
      <c r="DCW12" s="80"/>
      <c r="DCX12" s="85"/>
      <c r="DCY12" s="77"/>
      <c r="DCZ12" s="74"/>
      <c r="DDA12" s="74"/>
      <c r="DDB12" s="85"/>
      <c r="DDC12" s="74"/>
      <c r="DDD12" s="74"/>
      <c r="DDE12" s="85"/>
      <c r="DDF12" s="74"/>
      <c r="DDG12" s="74"/>
      <c r="DDH12" s="85"/>
      <c r="DDI12" s="74"/>
      <c r="DDJ12" s="74"/>
      <c r="DDK12" s="85"/>
      <c r="DDL12" s="80"/>
      <c r="DDM12" s="80"/>
      <c r="DDN12" s="85"/>
      <c r="DDO12" s="77"/>
      <c r="DDP12" s="74"/>
      <c r="DDQ12" s="74"/>
      <c r="DDR12" s="85"/>
      <c r="DDS12" s="74"/>
      <c r="DDT12" s="74"/>
      <c r="DDU12" s="85"/>
      <c r="DDV12" s="74"/>
      <c r="DDW12" s="74"/>
      <c r="DDX12" s="85"/>
      <c r="DDY12" s="74"/>
      <c r="DDZ12" s="74"/>
      <c r="DEA12" s="85"/>
      <c r="DEB12" s="80"/>
      <c r="DEC12" s="80"/>
      <c r="DED12" s="85"/>
      <c r="DEE12" s="77"/>
      <c r="DEF12" s="74"/>
      <c r="DEG12" s="74"/>
      <c r="DEH12" s="85"/>
      <c r="DEI12" s="74"/>
      <c r="DEJ12" s="74"/>
      <c r="DEK12" s="85"/>
      <c r="DEL12" s="74"/>
      <c r="DEM12" s="74"/>
      <c r="DEN12" s="85"/>
      <c r="DEO12" s="74"/>
      <c r="DEP12" s="74"/>
      <c r="DEQ12" s="85"/>
      <c r="DER12" s="80"/>
      <c r="DES12" s="80"/>
      <c r="DET12" s="85"/>
      <c r="DEU12" s="77"/>
      <c r="DEV12" s="74"/>
      <c r="DEW12" s="74"/>
      <c r="DEX12" s="85"/>
      <c r="DEY12" s="74"/>
      <c r="DEZ12" s="74"/>
      <c r="DFA12" s="85"/>
      <c r="DFB12" s="74"/>
      <c r="DFC12" s="74"/>
      <c r="DFD12" s="85"/>
      <c r="DFE12" s="74"/>
      <c r="DFF12" s="74"/>
      <c r="DFG12" s="85"/>
      <c r="DFH12" s="80"/>
      <c r="DFI12" s="80"/>
      <c r="DFJ12" s="85"/>
      <c r="DFK12" s="77"/>
      <c r="DFL12" s="74"/>
      <c r="DFM12" s="74"/>
      <c r="DFN12" s="85"/>
      <c r="DFO12" s="74"/>
      <c r="DFP12" s="74"/>
      <c r="DFQ12" s="85"/>
      <c r="DFR12" s="74"/>
      <c r="DFS12" s="74"/>
      <c r="DFT12" s="85"/>
      <c r="DFU12" s="74"/>
      <c r="DFV12" s="74"/>
      <c r="DFW12" s="85"/>
      <c r="DFX12" s="80"/>
      <c r="DFY12" s="80"/>
      <c r="DFZ12" s="85"/>
      <c r="DGA12" s="77"/>
      <c r="DGB12" s="74"/>
      <c r="DGC12" s="74"/>
      <c r="DGD12" s="85"/>
      <c r="DGE12" s="74"/>
      <c r="DGF12" s="74"/>
      <c r="DGG12" s="85"/>
      <c r="DGH12" s="74"/>
      <c r="DGI12" s="74"/>
      <c r="DGJ12" s="85"/>
      <c r="DGK12" s="74"/>
      <c r="DGL12" s="74"/>
      <c r="DGM12" s="85"/>
      <c r="DGN12" s="80"/>
      <c r="DGO12" s="80"/>
      <c r="DGP12" s="85"/>
      <c r="DGQ12" s="77"/>
      <c r="DGR12" s="74"/>
      <c r="DGS12" s="74"/>
      <c r="DGT12" s="85"/>
      <c r="DGU12" s="74"/>
      <c r="DGV12" s="74"/>
      <c r="DGW12" s="85"/>
      <c r="DGX12" s="74"/>
      <c r="DGY12" s="74"/>
      <c r="DGZ12" s="85"/>
      <c r="DHA12" s="74"/>
      <c r="DHB12" s="74"/>
      <c r="DHC12" s="85"/>
      <c r="DHD12" s="80"/>
      <c r="DHE12" s="80"/>
      <c r="DHF12" s="85"/>
      <c r="DHG12" s="77"/>
      <c r="DHH12" s="74"/>
      <c r="DHI12" s="74"/>
      <c r="DHJ12" s="85"/>
      <c r="DHK12" s="74"/>
      <c r="DHL12" s="74"/>
      <c r="DHM12" s="85"/>
      <c r="DHN12" s="74"/>
      <c r="DHO12" s="74"/>
      <c r="DHP12" s="85"/>
      <c r="DHQ12" s="74"/>
      <c r="DHR12" s="74"/>
      <c r="DHS12" s="85"/>
      <c r="DHT12" s="80"/>
      <c r="DHU12" s="80"/>
      <c r="DHV12" s="85"/>
      <c r="DHW12" s="77"/>
      <c r="DHX12" s="74"/>
      <c r="DHY12" s="74"/>
      <c r="DHZ12" s="85"/>
      <c r="DIA12" s="74"/>
      <c r="DIB12" s="74"/>
      <c r="DIC12" s="85"/>
      <c r="DID12" s="74"/>
      <c r="DIE12" s="74"/>
      <c r="DIF12" s="85"/>
      <c r="DIG12" s="74"/>
      <c r="DIH12" s="74"/>
      <c r="DII12" s="85"/>
      <c r="DIJ12" s="80"/>
      <c r="DIK12" s="80"/>
      <c r="DIL12" s="85"/>
      <c r="DIM12" s="77"/>
      <c r="DIN12" s="74"/>
      <c r="DIO12" s="74"/>
      <c r="DIP12" s="85"/>
      <c r="DIQ12" s="74"/>
      <c r="DIR12" s="74"/>
      <c r="DIS12" s="85"/>
      <c r="DIT12" s="74"/>
      <c r="DIU12" s="74"/>
      <c r="DIV12" s="85"/>
      <c r="DIW12" s="74"/>
      <c r="DIX12" s="74"/>
      <c r="DIY12" s="85"/>
      <c r="DIZ12" s="80"/>
      <c r="DJA12" s="80"/>
      <c r="DJB12" s="85"/>
      <c r="DJC12" s="77"/>
      <c r="DJD12" s="74"/>
      <c r="DJE12" s="74"/>
      <c r="DJF12" s="85"/>
      <c r="DJG12" s="74"/>
      <c r="DJH12" s="74"/>
      <c r="DJI12" s="85"/>
      <c r="DJJ12" s="74"/>
      <c r="DJK12" s="74"/>
      <c r="DJL12" s="85"/>
      <c r="DJM12" s="74"/>
      <c r="DJN12" s="74"/>
      <c r="DJO12" s="85"/>
      <c r="DJP12" s="80"/>
      <c r="DJQ12" s="80"/>
      <c r="DJR12" s="85"/>
      <c r="DJS12" s="77"/>
      <c r="DJT12" s="74"/>
      <c r="DJU12" s="74"/>
      <c r="DJV12" s="85"/>
      <c r="DJW12" s="74"/>
      <c r="DJX12" s="74"/>
      <c r="DJY12" s="85"/>
      <c r="DJZ12" s="74"/>
      <c r="DKA12" s="74"/>
      <c r="DKB12" s="85"/>
      <c r="DKC12" s="74"/>
      <c r="DKD12" s="74"/>
      <c r="DKE12" s="85"/>
      <c r="DKF12" s="80"/>
      <c r="DKG12" s="80"/>
      <c r="DKH12" s="85"/>
      <c r="DKI12" s="77"/>
      <c r="DKJ12" s="74"/>
      <c r="DKK12" s="74"/>
      <c r="DKL12" s="85"/>
      <c r="DKM12" s="74"/>
      <c r="DKN12" s="74"/>
      <c r="DKO12" s="85"/>
      <c r="DKP12" s="74"/>
      <c r="DKQ12" s="74"/>
      <c r="DKR12" s="85"/>
      <c r="DKS12" s="74"/>
      <c r="DKT12" s="74"/>
      <c r="DKU12" s="85"/>
      <c r="DKV12" s="80"/>
      <c r="DKW12" s="80"/>
      <c r="DKX12" s="85"/>
      <c r="DKY12" s="77"/>
      <c r="DKZ12" s="74"/>
      <c r="DLA12" s="74"/>
      <c r="DLB12" s="85"/>
      <c r="DLC12" s="74"/>
      <c r="DLD12" s="74"/>
      <c r="DLE12" s="85"/>
      <c r="DLF12" s="74"/>
      <c r="DLG12" s="74"/>
      <c r="DLH12" s="85"/>
      <c r="DLI12" s="74"/>
      <c r="DLJ12" s="74"/>
      <c r="DLK12" s="85"/>
      <c r="DLL12" s="80"/>
      <c r="DLM12" s="80"/>
      <c r="DLN12" s="85"/>
      <c r="DLO12" s="77"/>
      <c r="DLP12" s="74"/>
      <c r="DLQ12" s="74"/>
      <c r="DLR12" s="85"/>
      <c r="DLS12" s="74"/>
      <c r="DLT12" s="74"/>
      <c r="DLU12" s="85"/>
      <c r="DLV12" s="74"/>
      <c r="DLW12" s="74"/>
      <c r="DLX12" s="85"/>
      <c r="DLY12" s="74"/>
      <c r="DLZ12" s="74"/>
      <c r="DMA12" s="85"/>
      <c r="DMB12" s="80"/>
      <c r="DMC12" s="80"/>
      <c r="DMD12" s="85"/>
      <c r="DME12" s="77"/>
      <c r="DMF12" s="74"/>
      <c r="DMG12" s="74"/>
      <c r="DMH12" s="85"/>
      <c r="DMI12" s="74"/>
      <c r="DMJ12" s="74"/>
      <c r="DMK12" s="85"/>
      <c r="DML12" s="74"/>
      <c r="DMM12" s="74"/>
      <c r="DMN12" s="85"/>
      <c r="DMO12" s="74"/>
      <c r="DMP12" s="74"/>
      <c r="DMQ12" s="85"/>
      <c r="DMR12" s="80"/>
      <c r="DMS12" s="80"/>
      <c r="DMT12" s="85"/>
      <c r="DMU12" s="77"/>
      <c r="DMV12" s="74"/>
      <c r="DMW12" s="74"/>
      <c r="DMX12" s="85"/>
      <c r="DMY12" s="74"/>
      <c r="DMZ12" s="74"/>
      <c r="DNA12" s="85"/>
      <c r="DNB12" s="74"/>
      <c r="DNC12" s="74"/>
      <c r="DND12" s="85"/>
      <c r="DNE12" s="74"/>
      <c r="DNF12" s="74"/>
      <c r="DNG12" s="85"/>
      <c r="DNH12" s="80"/>
      <c r="DNI12" s="80"/>
      <c r="DNJ12" s="85"/>
      <c r="DNK12" s="77"/>
      <c r="DNL12" s="74"/>
      <c r="DNM12" s="74"/>
      <c r="DNN12" s="85"/>
      <c r="DNO12" s="74"/>
      <c r="DNP12" s="74"/>
      <c r="DNQ12" s="85"/>
      <c r="DNR12" s="74"/>
      <c r="DNS12" s="74"/>
      <c r="DNT12" s="85"/>
      <c r="DNU12" s="74"/>
      <c r="DNV12" s="74"/>
      <c r="DNW12" s="85"/>
      <c r="DNX12" s="80"/>
      <c r="DNY12" s="80"/>
      <c r="DNZ12" s="85"/>
      <c r="DOA12" s="77"/>
      <c r="DOB12" s="74"/>
      <c r="DOC12" s="74"/>
      <c r="DOD12" s="85"/>
      <c r="DOE12" s="74"/>
      <c r="DOF12" s="74"/>
      <c r="DOG12" s="85"/>
      <c r="DOH12" s="74"/>
      <c r="DOI12" s="74"/>
      <c r="DOJ12" s="85"/>
      <c r="DOK12" s="74"/>
      <c r="DOL12" s="74"/>
      <c r="DOM12" s="85"/>
      <c r="DON12" s="80"/>
      <c r="DOO12" s="80"/>
      <c r="DOP12" s="85"/>
      <c r="DOQ12" s="77"/>
      <c r="DOR12" s="74"/>
      <c r="DOS12" s="74"/>
      <c r="DOT12" s="85"/>
      <c r="DOU12" s="74"/>
      <c r="DOV12" s="74"/>
      <c r="DOW12" s="85"/>
      <c r="DOX12" s="74"/>
      <c r="DOY12" s="74"/>
      <c r="DOZ12" s="85"/>
      <c r="DPA12" s="74"/>
      <c r="DPB12" s="74"/>
      <c r="DPC12" s="85"/>
      <c r="DPD12" s="80"/>
      <c r="DPE12" s="80"/>
      <c r="DPF12" s="85"/>
      <c r="DPG12" s="77"/>
      <c r="DPH12" s="74"/>
      <c r="DPI12" s="74"/>
      <c r="DPJ12" s="85"/>
      <c r="DPK12" s="74"/>
      <c r="DPL12" s="74"/>
      <c r="DPM12" s="85"/>
      <c r="DPN12" s="74"/>
      <c r="DPO12" s="74"/>
      <c r="DPP12" s="85"/>
      <c r="DPQ12" s="74"/>
      <c r="DPR12" s="74"/>
      <c r="DPS12" s="85"/>
      <c r="DPT12" s="80"/>
      <c r="DPU12" s="80"/>
      <c r="DPV12" s="85"/>
      <c r="DPW12" s="77"/>
      <c r="DPX12" s="74"/>
      <c r="DPY12" s="74"/>
      <c r="DPZ12" s="85"/>
      <c r="DQA12" s="74"/>
      <c r="DQB12" s="74"/>
      <c r="DQC12" s="85"/>
      <c r="DQD12" s="74"/>
      <c r="DQE12" s="74"/>
      <c r="DQF12" s="85"/>
      <c r="DQG12" s="74"/>
      <c r="DQH12" s="74"/>
      <c r="DQI12" s="85"/>
      <c r="DQJ12" s="80"/>
      <c r="DQK12" s="80"/>
      <c r="DQL12" s="85"/>
      <c r="DQM12" s="77"/>
      <c r="DQN12" s="74"/>
      <c r="DQO12" s="74"/>
      <c r="DQP12" s="85"/>
      <c r="DQQ12" s="74"/>
      <c r="DQR12" s="74"/>
      <c r="DQS12" s="85"/>
      <c r="DQT12" s="74"/>
      <c r="DQU12" s="74"/>
      <c r="DQV12" s="85"/>
      <c r="DQW12" s="74"/>
      <c r="DQX12" s="74"/>
      <c r="DQY12" s="85"/>
      <c r="DQZ12" s="80"/>
      <c r="DRA12" s="80"/>
      <c r="DRB12" s="85"/>
      <c r="DRC12" s="77"/>
      <c r="DRD12" s="74"/>
      <c r="DRE12" s="74"/>
      <c r="DRF12" s="85"/>
      <c r="DRG12" s="74"/>
      <c r="DRH12" s="74"/>
      <c r="DRI12" s="85"/>
      <c r="DRJ12" s="74"/>
      <c r="DRK12" s="74"/>
      <c r="DRL12" s="85"/>
      <c r="DRM12" s="74"/>
      <c r="DRN12" s="74"/>
      <c r="DRO12" s="85"/>
      <c r="DRP12" s="80"/>
      <c r="DRQ12" s="80"/>
      <c r="DRR12" s="85"/>
      <c r="DRS12" s="77"/>
      <c r="DRT12" s="74"/>
      <c r="DRU12" s="74"/>
      <c r="DRV12" s="85"/>
      <c r="DRW12" s="74"/>
      <c r="DRX12" s="74"/>
      <c r="DRY12" s="85"/>
      <c r="DRZ12" s="74"/>
      <c r="DSA12" s="74"/>
      <c r="DSB12" s="85"/>
      <c r="DSC12" s="74"/>
      <c r="DSD12" s="74"/>
      <c r="DSE12" s="85"/>
      <c r="DSF12" s="80"/>
      <c r="DSG12" s="80"/>
      <c r="DSH12" s="85"/>
      <c r="DSI12" s="77"/>
      <c r="DSJ12" s="74"/>
      <c r="DSK12" s="74"/>
      <c r="DSL12" s="85"/>
      <c r="DSM12" s="74"/>
      <c r="DSN12" s="74"/>
      <c r="DSO12" s="85"/>
      <c r="DSP12" s="74"/>
      <c r="DSQ12" s="74"/>
      <c r="DSR12" s="85"/>
      <c r="DSS12" s="74"/>
      <c r="DST12" s="74"/>
      <c r="DSU12" s="85"/>
      <c r="DSV12" s="80"/>
      <c r="DSW12" s="80"/>
      <c r="DSX12" s="85"/>
      <c r="DSY12" s="77"/>
      <c r="DSZ12" s="74"/>
      <c r="DTA12" s="74"/>
      <c r="DTB12" s="85"/>
      <c r="DTC12" s="74"/>
      <c r="DTD12" s="74"/>
      <c r="DTE12" s="85"/>
      <c r="DTF12" s="74"/>
      <c r="DTG12" s="74"/>
      <c r="DTH12" s="85"/>
      <c r="DTI12" s="74"/>
      <c r="DTJ12" s="74"/>
      <c r="DTK12" s="85"/>
      <c r="DTL12" s="80"/>
      <c r="DTM12" s="80"/>
      <c r="DTN12" s="85"/>
      <c r="DTO12" s="77"/>
      <c r="DTP12" s="74"/>
      <c r="DTQ12" s="74"/>
      <c r="DTR12" s="85"/>
      <c r="DTS12" s="74"/>
      <c r="DTT12" s="74"/>
      <c r="DTU12" s="85"/>
      <c r="DTV12" s="74"/>
      <c r="DTW12" s="74"/>
      <c r="DTX12" s="85"/>
      <c r="DTY12" s="74"/>
      <c r="DTZ12" s="74"/>
      <c r="DUA12" s="85"/>
      <c r="DUB12" s="80"/>
      <c r="DUC12" s="80"/>
      <c r="DUD12" s="85"/>
      <c r="DUE12" s="77"/>
      <c r="DUF12" s="74"/>
      <c r="DUG12" s="74"/>
      <c r="DUH12" s="85"/>
      <c r="DUI12" s="74"/>
      <c r="DUJ12" s="74"/>
      <c r="DUK12" s="85"/>
      <c r="DUL12" s="74"/>
      <c r="DUM12" s="74"/>
      <c r="DUN12" s="85"/>
      <c r="DUO12" s="74"/>
      <c r="DUP12" s="74"/>
      <c r="DUQ12" s="85"/>
      <c r="DUR12" s="80"/>
      <c r="DUS12" s="80"/>
      <c r="DUT12" s="85"/>
      <c r="DUU12" s="77"/>
      <c r="DUV12" s="74"/>
      <c r="DUW12" s="74"/>
      <c r="DUX12" s="85"/>
      <c r="DUY12" s="74"/>
      <c r="DUZ12" s="74"/>
      <c r="DVA12" s="85"/>
      <c r="DVB12" s="74"/>
      <c r="DVC12" s="74"/>
      <c r="DVD12" s="85"/>
      <c r="DVE12" s="74"/>
      <c r="DVF12" s="74"/>
      <c r="DVG12" s="85"/>
      <c r="DVH12" s="80"/>
      <c r="DVI12" s="80"/>
      <c r="DVJ12" s="85"/>
      <c r="DVK12" s="77"/>
      <c r="DVL12" s="74"/>
      <c r="DVM12" s="74"/>
      <c r="DVN12" s="85"/>
      <c r="DVO12" s="74"/>
      <c r="DVP12" s="74"/>
      <c r="DVQ12" s="85"/>
      <c r="DVR12" s="74"/>
      <c r="DVS12" s="74"/>
      <c r="DVT12" s="85"/>
      <c r="DVU12" s="74"/>
      <c r="DVV12" s="74"/>
      <c r="DVW12" s="85"/>
      <c r="DVX12" s="80"/>
      <c r="DVY12" s="80"/>
      <c r="DVZ12" s="85"/>
      <c r="DWA12" s="77"/>
      <c r="DWB12" s="74"/>
      <c r="DWC12" s="74"/>
      <c r="DWD12" s="85"/>
      <c r="DWE12" s="74"/>
      <c r="DWF12" s="74"/>
      <c r="DWG12" s="85"/>
      <c r="DWH12" s="74"/>
      <c r="DWI12" s="74"/>
      <c r="DWJ12" s="85"/>
      <c r="DWK12" s="74"/>
      <c r="DWL12" s="74"/>
      <c r="DWM12" s="85"/>
      <c r="DWN12" s="80"/>
      <c r="DWO12" s="80"/>
      <c r="DWP12" s="85"/>
      <c r="DWQ12" s="77"/>
      <c r="DWR12" s="74"/>
      <c r="DWS12" s="74"/>
      <c r="DWT12" s="85"/>
      <c r="DWU12" s="74"/>
      <c r="DWV12" s="74"/>
      <c r="DWW12" s="85"/>
      <c r="DWX12" s="74"/>
      <c r="DWY12" s="74"/>
      <c r="DWZ12" s="85"/>
      <c r="DXA12" s="74"/>
      <c r="DXB12" s="74"/>
      <c r="DXC12" s="85"/>
      <c r="DXD12" s="80"/>
      <c r="DXE12" s="80"/>
      <c r="DXF12" s="85"/>
      <c r="DXG12" s="77"/>
      <c r="DXH12" s="74"/>
      <c r="DXI12" s="74"/>
      <c r="DXJ12" s="85"/>
      <c r="DXK12" s="74"/>
      <c r="DXL12" s="74"/>
      <c r="DXM12" s="85"/>
      <c r="DXN12" s="74"/>
      <c r="DXO12" s="74"/>
      <c r="DXP12" s="85"/>
      <c r="DXQ12" s="74"/>
      <c r="DXR12" s="74"/>
      <c r="DXS12" s="85"/>
      <c r="DXT12" s="80"/>
      <c r="DXU12" s="80"/>
      <c r="DXV12" s="85"/>
      <c r="DXW12" s="77"/>
      <c r="DXX12" s="74"/>
      <c r="DXY12" s="74"/>
      <c r="DXZ12" s="85"/>
      <c r="DYA12" s="74"/>
      <c r="DYB12" s="74"/>
      <c r="DYC12" s="85"/>
      <c r="DYD12" s="74"/>
      <c r="DYE12" s="74"/>
      <c r="DYF12" s="85"/>
      <c r="DYG12" s="74"/>
      <c r="DYH12" s="74"/>
      <c r="DYI12" s="85"/>
      <c r="DYJ12" s="80"/>
      <c r="DYK12" s="80"/>
      <c r="DYL12" s="85"/>
      <c r="DYM12" s="77"/>
      <c r="DYN12" s="74"/>
      <c r="DYO12" s="74"/>
      <c r="DYP12" s="85"/>
      <c r="DYQ12" s="74"/>
      <c r="DYR12" s="74"/>
      <c r="DYS12" s="85"/>
      <c r="DYT12" s="74"/>
      <c r="DYU12" s="74"/>
      <c r="DYV12" s="85"/>
      <c r="DYW12" s="74"/>
      <c r="DYX12" s="74"/>
      <c r="DYY12" s="85"/>
      <c r="DYZ12" s="80"/>
      <c r="DZA12" s="80"/>
      <c r="DZB12" s="85"/>
      <c r="DZC12" s="77"/>
      <c r="DZD12" s="74"/>
      <c r="DZE12" s="74"/>
      <c r="DZF12" s="85"/>
      <c r="DZG12" s="74"/>
      <c r="DZH12" s="74"/>
      <c r="DZI12" s="85"/>
      <c r="DZJ12" s="74"/>
      <c r="DZK12" s="74"/>
      <c r="DZL12" s="85"/>
      <c r="DZM12" s="74"/>
      <c r="DZN12" s="74"/>
      <c r="DZO12" s="85"/>
      <c r="DZP12" s="80"/>
      <c r="DZQ12" s="80"/>
      <c r="DZR12" s="85"/>
      <c r="DZS12" s="77"/>
      <c r="DZT12" s="74"/>
      <c r="DZU12" s="74"/>
      <c r="DZV12" s="85"/>
      <c r="DZW12" s="74"/>
      <c r="DZX12" s="74"/>
      <c r="DZY12" s="85"/>
      <c r="DZZ12" s="74"/>
      <c r="EAA12" s="74"/>
      <c r="EAB12" s="85"/>
      <c r="EAC12" s="74"/>
      <c r="EAD12" s="74"/>
      <c r="EAE12" s="85"/>
      <c r="EAF12" s="80"/>
      <c r="EAG12" s="80"/>
      <c r="EAH12" s="85"/>
      <c r="EAI12" s="77"/>
      <c r="EAJ12" s="74"/>
      <c r="EAK12" s="74"/>
      <c r="EAL12" s="85"/>
      <c r="EAM12" s="74"/>
      <c r="EAN12" s="74"/>
      <c r="EAO12" s="85"/>
      <c r="EAP12" s="74"/>
      <c r="EAQ12" s="74"/>
      <c r="EAR12" s="85"/>
      <c r="EAS12" s="74"/>
      <c r="EAT12" s="74"/>
      <c r="EAU12" s="85"/>
      <c r="EAV12" s="80"/>
      <c r="EAW12" s="80"/>
      <c r="EAX12" s="85"/>
      <c r="EAY12" s="77"/>
      <c r="EAZ12" s="74"/>
      <c r="EBA12" s="74"/>
      <c r="EBB12" s="85"/>
      <c r="EBC12" s="74"/>
      <c r="EBD12" s="74"/>
      <c r="EBE12" s="85"/>
      <c r="EBF12" s="74"/>
      <c r="EBG12" s="74"/>
      <c r="EBH12" s="85"/>
      <c r="EBI12" s="74"/>
      <c r="EBJ12" s="74"/>
      <c r="EBK12" s="85"/>
      <c r="EBL12" s="80"/>
      <c r="EBM12" s="80"/>
      <c r="EBN12" s="85"/>
      <c r="EBO12" s="77"/>
      <c r="EBP12" s="74"/>
      <c r="EBQ12" s="74"/>
      <c r="EBR12" s="85"/>
      <c r="EBS12" s="74"/>
      <c r="EBT12" s="74"/>
      <c r="EBU12" s="85"/>
      <c r="EBV12" s="74"/>
      <c r="EBW12" s="74"/>
      <c r="EBX12" s="85"/>
      <c r="EBY12" s="74"/>
      <c r="EBZ12" s="74"/>
      <c r="ECA12" s="85"/>
      <c r="ECB12" s="80"/>
      <c r="ECC12" s="80"/>
      <c r="ECD12" s="85"/>
      <c r="ECE12" s="77"/>
      <c r="ECF12" s="74"/>
      <c r="ECG12" s="74"/>
      <c r="ECH12" s="85"/>
      <c r="ECI12" s="74"/>
      <c r="ECJ12" s="74"/>
      <c r="ECK12" s="85"/>
      <c r="ECL12" s="74"/>
      <c r="ECM12" s="74"/>
      <c r="ECN12" s="85"/>
      <c r="ECO12" s="74"/>
      <c r="ECP12" s="74"/>
      <c r="ECQ12" s="85"/>
      <c r="ECR12" s="80"/>
      <c r="ECS12" s="80"/>
      <c r="ECT12" s="85"/>
      <c r="ECU12" s="77"/>
      <c r="ECV12" s="74"/>
      <c r="ECW12" s="74"/>
      <c r="ECX12" s="85"/>
      <c r="ECY12" s="74"/>
      <c r="ECZ12" s="74"/>
      <c r="EDA12" s="85"/>
      <c r="EDB12" s="74"/>
      <c r="EDC12" s="74"/>
      <c r="EDD12" s="85"/>
      <c r="EDE12" s="74"/>
      <c r="EDF12" s="74"/>
      <c r="EDG12" s="85"/>
      <c r="EDH12" s="80"/>
      <c r="EDI12" s="80"/>
      <c r="EDJ12" s="85"/>
      <c r="EDK12" s="77"/>
      <c r="EDL12" s="74"/>
      <c r="EDM12" s="74"/>
      <c r="EDN12" s="85"/>
      <c r="EDO12" s="74"/>
      <c r="EDP12" s="74"/>
      <c r="EDQ12" s="85"/>
      <c r="EDR12" s="74"/>
      <c r="EDS12" s="74"/>
      <c r="EDT12" s="85"/>
      <c r="EDU12" s="74"/>
      <c r="EDV12" s="74"/>
      <c r="EDW12" s="85"/>
      <c r="EDX12" s="80"/>
      <c r="EDY12" s="80"/>
      <c r="EDZ12" s="85"/>
      <c r="EEA12" s="77"/>
      <c r="EEB12" s="74"/>
      <c r="EEC12" s="74"/>
      <c r="EED12" s="85"/>
      <c r="EEE12" s="74"/>
      <c r="EEF12" s="74"/>
      <c r="EEG12" s="85"/>
      <c r="EEH12" s="74"/>
      <c r="EEI12" s="74"/>
      <c r="EEJ12" s="85"/>
      <c r="EEK12" s="74"/>
      <c r="EEL12" s="74"/>
      <c r="EEM12" s="85"/>
      <c r="EEN12" s="80"/>
      <c r="EEO12" s="80"/>
      <c r="EEP12" s="85"/>
      <c r="EEQ12" s="77"/>
      <c r="EER12" s="74"/>
      <c r="EES12" s="74"/>
      <c r="EET12" s="85"/>
      <c r="EEU12" s="74"/>
      <c r="EEV12" s="74"/>
      <c r="EEW12" s="85"/>
      <c r="EEX12" s="74"/>
      <c r="EEY12" s="74"/>
      <c r="EEZ12" s="85"/>
      <c r="EFA12" s="74"/>
      <c r="EFB12" s="74"/>
      <c r="EFC12" s="85"/>
      <c r="EFD12" s="80"/>
      <c r="EFE12" s="80"/>
      <c r="EFF12" s="85"/>
      <c r="EFG12" s="77"/>
      <c r="EFH12" s="74"/>
      <c r="EFI12" s="74"/>
      <c r="EFJ12" s="85"/>
      <c r="EFK12" s="74"/>
      <c r="EFL12" s="74"/>
      <c r="EFM12" s="85"/>
      <c r="EFN12" s="74"/>
      <c r="EFO12" s="74"/>
      <c r="EFP12" s="85"/>
      <c r="EFQ12" s="74"/>
      <c r="EFR12" s="74"/>
      <c r="EFS12" s="85"/>
      <c r="EFT12" s="80"/>
      <c r="EFU12" s="80"/>
      <c r="EFV12" s="85"/>
      <c r="EFW12" s="77"/>
      <c r="EFX12" s="74"/>
      <c r="EFY12" s="74"/>
      <c r="EFZ12" s="85"/>
      <c r="EGA12" s="74"/>
      <c r="EGB12" s="74"/>
      <c r="EGC12" s="85"/>
      <c r="EGD12" s="74"/>
      <c r="EGE12" s="74"/>
      <c r="EGF12" s="85"/>
      <c r="EGG12" s="74"/>
      <c r="EGH12" s="74"/>
      <c r="EGI12" s="85"/>
      <c r="EGJ12" s="80"/>
      <c r="EGK12" s="80"/>
      <c r="EGL12" s="85"/>
      <c r="EGM12" s="77"/>
      <c r="EGN12" s="74"/>
      <c r="EGO12" s="74"/>
      <c r="EGP12" s="85"/>
      <c r="EGQ12" s="74"/>
      <c r="EGR12" s="74"/>
      <c r="EGS12" s="85"/>
      <c r="EGT12" s="74"/>
      <c r="EGU12" s="74"/>
      <c r="EGV12" s="85"/>
      <c r="EGW12" s="74"/>
      <c r="EGX12" s="74"/>
      <c r="EGY12" s="85"/>
      <c r="EGZ12" s="80"/>
      <c r="EHA12" s="80"/>
      <c r="EHB12" s="85"/>
      <c r="EHC12" s="77"/>
      <c r="EHD12" s="74"/>
      <c r="EHE12" s="74"/>
      <c r="EHF12" s="85"/>
      <c r="EHG12" s="74"/>
      <c r="EHH12" s="74"/>
      <c r="EHI12" s="85"/>
      <c r="EHJ12" s="74"/>
      <c r="EHK12" s="74"/>
      <c r="EHL12" s="85"/>
      <c r="EHM12" s="74"/>
      <c r="EHN12" s="74"/>
      <c r="EHO12" s="85"/>
      <c r="EHP12" s="80"/>
      <c r="EHQ12" s="80"/>
      <c r="EHR12" s="85"/>
      <c r="EHS12" s="77"/>
      <c r="EHT12" s="74"/>
      <c r="EHU12" s="74"/>
      <c r="EHV12" s="85"/>
      <c r="EHW12" s="74"/>
      <c r="EHX12" s="74"/>
      <c r="EHY12" s="85"/>
      <c r="EHZ12" s="74"/>
      <c r="EIA12" s="74"/>
      <c r="EIB12" s="85"/>
      <c r="EIC12" s="74"/>
      <c r="EID12" s="74"/>
      <c r="EIE12" s="85"/>
      <c r="EIF12" s="80"/>
      <c r="EIG12" s="80"/>
      <c r="EIH12" s="85"/>
      <c r="EII12" s="77"/>
      <c r="EIJ12" s="74"/>
      <c r="EIK12" s="74"/>
      <c r="EIL12" s="85"/>
      <c r="EIM12" s="74"/>
      <c r="EIN12" s="74"/>
      <c r="EIO12" s="85"/>
      <c r="EIP12" s="74"/>
      <c r="EIQ12" s="74"/>
      <c r="EIR12" s="85"/>
      <c r="EIS12" s="74"/>
      <c r="EIT12" s="74"/>
      <c r="EIU12" s="85"/>
      <c r="EIV12" s="80"/>
      <c r="EIW12" s="80"/>
      <c r="EIX12" s="85"/>
      <c r="EIY12" s="77"/>
      <c r="EIZ12" s="74"/>
      <c r="EJA12" s="74"/>
      <c r="EJB12" s="85"/>
      <c r="EJC12" s="74"/>
      <c r="EJD12" s="74"/>
      <c r="EJE12" s="85"/>
      <c r="EJF12" s="74"/>
      <c r="EJG12" s="74"/>
      <c r="EJH12" s="85"/>
      <c r="EJI12" s="74"/>
      <c r="EJJ12" s="74"/>
      <c r="EJK12" s="85"/>
      <c r="EJL12" s="80"/>
      <c r="EJM12" s="80"/>
      <c r="EJN12" s="85"/>
      <c r="EJO12" s="77"/>
      <c r="EJP12" s="74"/>
      <c r="EJQ12" s="74"/>
      <c r="EJR12" s="85"/>
      <c r="EJS12" s="74"/>
      <c r="EJT12" s="74"/>
      <c r="EJU12" s="85"/>
      <c r="EJV12" s="74"/>
      <c r="EJW12" s="74"/>
      <c r="EJX12" s="85"/>
      <c r="EJY12" s="74"/>
      <c r="EJZ12" s="74"/>
      <c r="EKA12" s="85"/>
      <c r="EKB12" s="80"/>
      <c r="EKC12" s="80"/>
      <c r="EKD12" s="85"/>
      <c r="EKE12" s="77"/>
      <c r="EKF12" s="74"/>
      <c r="EKG12" s="74"/>
      <c r="EKH12" s="85"/>
      <c r="EKI12" s="74"/>
      <c r="EKJ12" s="74"/>
      <c r="EKK12" s="85"/>
      <c r="EKL12" s="74"/>
      <c r="EKM12" s="74"/>
      <c r="EKN12" s="85"/>
      <c r="EKO12" s="74"/>
      <c r="EKP12" s="74"/>
      <c r="EKQ12" s="85"/>
      <c r="EKR12" s="80"/>
      <c r="EKS12" s="80"/>
      <c r="EKT12" s="85"/>
      <c r="EKU12" s="77"/>
      <c r="EKV12" s="74"/>
      <c r="EKW12" s="74"/>
      <c r="EKX12" s="85"/>
      <c r="EKY12" s="74"/>
      <c r="EKZ12" s="74"/>
      <c r="ELA12" s="85"/>
      <c r="ELB12" s="74"/>
      <c r="ELC12" s="74"/>
      <c r="ELD12" s="85"/>
      <c r="ELE12" s="74"/>
      <c r="ELF12" s="74"/>
      <c r="ELG12" s="85"/>
      <c r="ELH12" s="80"/>
      <c r="ELI12" s="80"/>
      <c r="ELJ12" s="85"/>
      <c r="ELK12" s="77"/>
      <c r="ELL12" s="74"/>
      <c r="ELM12" s="74"/>
      <c r="ELN12" s="85"/>
      <c r="ELO12" s="74"/>
      <c r="ELP12" s="74"/>
      <c r="ELQ12" s="85"/>
      <c r="ELR12" s="74"/>
      <c r="ELS12" s="74"/>
      <c r="ELT12" s="85"/>
      <c r="ELU12" s="74"/>
      <c r="ELV12" s="74"/>
      <c r="ELW12" s="85"/>
      <c r="ELX12" s="80"/>
      <c r="ELY12" s="80"/>
      <c r="ELZ12" s="85"/>
      <c r="EMA12" s="77"/>
      <c r="EMB12" s="74"/>
      <c r="EMC12" s="74"/>
      <c r="EMD12" s="85"/>
      <c r="EME12" s="74"/>
      <c r="EMF12" s="74"/>
      <c r="EMG12" s="85"/>
      <c r="EMH12" s="74"/>
      <c r="EMI12" s="74"/>
      <c r="EMJ12" s="85"/>
      <c r="EMK12" s="74"/>
      <c r="EML12" s="74"/>
      <c r="EMM12" s="85"/>
      <c r="EMN12" s="80"/>
      <c r="EMO12" s="80"/>
      <c r="EMP12" s="85"/>
      <c r="EMQ12" s="77"/>
      <c r="EMR12" s="74"/>
      <c r="EMS12" s="74"/>
      <c r="EMT12" s="85"/>
      <c r="EMU12" s="74"/>
      <c r="EMV12" s="74"/>
      <c r="EMW12" s="85"/>
      <c r="EMX12" s="74"/>
      <c r="EMY12" s="74"/>
      <c r="EMZ12" s="85"/>
      <c r="ENA12" s="74"/>
      <c r="ENB12" s="74"/>
      <c r="ENC12" s="85"/>
      <c r="END12" s="80"/>
      <c r="ENE12" s="80"/>
      <c r="ENF12" s="85"/>
      <c r="ENG12" s="77"/>
      <c r="ENH12" s="74"/>
      <c r="ENI12" s="74"/>
      <c r="ENJ12" s="85"/>
      <c r="ENK12" s="74"/>
      <c r="ENL12" s="74"/>
      <c r="ENM12" s="85"/>
      <c r="ENN12" s="74"/>
      <c r="ENO12" s="74"/>
      <c r="ENP12" s="85"/>
      <c r="ENQ12" s="74"/>
      <c r="ENR12" s="74"/>
      <c r="ENS12" s="85"/>
      <c r="ENT12" s="80"/>
      <c r="ENU12" s="80"/>
      <c r="ENV12" s="85"/>
      <c r="ENW12" s="77"/>
      <c r="ENX12" s="74"/>
      <c r="ENY12" s="74"/>
      <c r="ENZ12" s="85"/>
      <c r="EOA12" s="74"/>
      <c r="EOB12" s="74"/>
      <c r="EOC12" s="85"/>
      <c r="EOD12" s="74"/>
      <c r="EOE12" s="74"/>
      <c r="EOF12" s="85"/>
      <c r="EOG12" s="74"/>
      <c r="EOH12" s="74"/>
      <c r="EOI12" s="85"/>
      <c r="EOJ12" s="80"/>
      <c r="EOK12" s="80"/>
      <c r="EOL12" s="85"/>
      <c r="EOM12" s="77"/>
      <c r="EON12" s="74"/>
      <c r="EOO12" s="74"/>
      <c r="EOP12" s="85"/>
      <c r="EOQ12" s="74"/>
      <c r="EOR12" s="74"/>
      <c r="EOS12" s="85"/>
      <c r="EOT12" s="74"/>
      <c r="EOU12" s="74"/>
      <c r="EOV12" s="85"/>
      <c r="EOW12" s="74"/>
      <c r="EOX12" s="74"/>
      <c r="EOY12" s="85"/>
      <c r="EOZ12" s="80"/>
      <c r="EPA12" s="80"/>
      <c r="EPB12" s="85"/>
      <c r="EPC12" s="77"/>
      <c r="EPD12" s="74"/>
      <c r="EPE12" s="74"/>
      <c r="EPF12" s="85"/>
      <c r="EPG12" s="74"/>
      <c r="EPH12" s="74"/>
      <c r="EPI12" s="85"/>
      <c r="EPJ12" s="74"/>
      <c r="EPK12" s="74"/>
      <c r="EPL12" s="85"/>
      <c r="EPM12" s="74"/>
      <c r="EPN12" s="74"/>
      <c r="EPO12" s="85"/>
      <c r="EPP12" s="80"/>
      <c r="EPQ12" s="80"/>
      <c r="EPR12" s="85"/>
      <c r="EPS12" s="77"/>
      <c r="EPT12" s="74"/>
      <c r="EPU12" s="74"/>
      <c r="EPV12" s="85"/>
      <c r="EPW12" s="74"/>
      <c r="EPX12" s="74"/>
      <c r="EPY12" s="85"/>
      <c r="EPZ12" s="74"/>
      <c r="EQA12" s="74"/>
      <c r="EQB12" s="85"/>
      <c r="EQC12" s="74"/>
      <c r="EQD12" s="74"/>
      <c r="EQE12" s="85"/>
      <c r="EQF12" s="80"/>
      <c r="EQG12" s="80"/>
      <c r="EQH12" s="85"/>
      <c r="EQI12" s="77"/>
      <c r="EQJ12" s="74"/>
      <c r="EQK12" s="74"/>
      <c r="EQL12" s="85"/>
      <c r="EQM12" s="74"/>
      <c r="EQN12" s="74"/>
      <c r="EQO12" s="85"/>
      <c r="EQP12" s="74"/>
      <c r="EQQ12" s="74"/>
      <c r="EQR12" s="85"/>
      <c r="EQS12" s="74"/>
      <c r="EQT12" s="74"/>
      <c r="EQU12" s="85"/>
      <c r="EQV12" s="80"/>
      <c r="EQW12" s="80"/>
      <c r="EQX12" s="85"/>
      <c r="EQY12" s="77"/>
      <c r="EQZ12" s="74"/>
      <c r="ERA12" s="74"/>
      <c r="ERB12" s="85"/>
      <c r="ERC12" s="74"/>
      <c r="ERD12" s="74"/>
      <c r="ERE12" s="85"/>
      <c r="ERF12" s="74"/>
      <c r="ERG12" s="74"/>
      <c r="ERH12" s="85"/>
      <c r="ERI12" s="74"/>
      <c r="ERJ12" s="74"/>
      <c r="ERK12" s="85"/>
      <c r="ERL12" s="80"/>
      <c r="ERM12" s="80"/>
      <c r="ERN12" s="85"/>
      <c r="ERO12" s="77"/>
      <c r="ERP12" s="74"/>
      <c r="ERQ12" s="74"/>
      <c r="ERR12" s="85"/>
      <c r="ERS12" s="74"/>
      <c r="ERT12" s="74"/>
      <c r="ERU12" s="85"/>
      <c r="ERV12" s="74"/>
      <c r="ERW12" s="74"/>
      <c r="ERX12" s="85"/>
      <c r="ERY12" s="74"/>
      <c r="ERZ12" s="74"/>
      <c r="ESA12" s="85"/>
      <c r="ESB12" s="80"/>
      <c r="ESC12" s="80"/>
      <c r="ESD12" s="85"/>
      <c r="ESE12" s="77"/>
      <c r="ESF12" s="74"/>
      <c r="ESG12" s="74"/>
      <c r="ESH12" s="85"/>
      <c r="ESI12" s="74"/>
      <c r="ESJ12" s="74"/>
      <c r="ESK12" s="85"/>
      <c r="ESL12" s="74"/>
      <c r="ESM12" s="74"/>
      <c r="ESN12" s="85"/>
      <c r="ESO12" s="74"/>
      <c r="ESP12" s="74"/>
      <c r="ESQ12" s="85"/>
      <c r="ESR12" s="80"/>
      <c r="ESS12" s="80"/>
      <c r="EST12" s="85"/>
      <c r="ESU12" s="77"/>
      <c r="ESV12" s="74"/>
      <c r="ESW12" s="74"/>
      <c r="ESX12" s="85"/>
      <c r="ESY12" s="74"/>
      <c r="ESZ12" s="74"/>
      <c r="ETA12" s="85"/>
      <c r="ETB12" s="74"/>
      <c r="ETC12" s="74"/>
      <c r="ETD12" s="85"/>
      <c r="ETE12" s="74"/>
      <c r="ETF12" s="74"/>
      <c r="ETG12" s="85"/>
      <c r="ETH12" s="80"/>
      <c r="ETI12" s="80"/>
      <c r="ETJ12" s="85"/>
      <c r="ETK12" s="77"/>
      <c r="ETL12" s="74"/>
      <c r="ETM12" s="74"/>
      <c r="ETN12" s="85"/>
      <c r="ETO12" s="74"/>
      <c r="ETP12" s="74"/>
      <c r="ETQ12" s="85"/>
      <c r="ETR12" s="74"/>
      <c r="ETS12" s="74"/>
      <c r="ETT12" s="85"/>
      <c r="ETU12" s="74"/>
      <c r="ETV12" s="74"/>
      <c r="ETW12" s="85"/>
      <c r="ETX12" s="80"/>
      <c r="ETY12" s="80"/>
      <c r="ETZ12" s="85"/>
      <c r="EUA12" s="77"/>
      <c r="EUB12" s="74"/>
      <c r="EUC12" s="74"/>
      <c r="EUD12" s="85"/>
      <c r="EUE12" s="74"/>
      <c r="EUF12" s="74"/>
      <c r="EUG12" s="85"/>
      <c r="EUH12" s="74"/>
      <c r="EUI12" s="74"/>
      <c r="EUJ12" s="85"/>
      <c r="EUK12" s="74"/>
      <c r="EUL12" s="74"/>
      <c r="EUM12" s="85"/>
      <c r="EUN12" s="80"/>
      <c r="EUO12" s="80"/>
      <c r="EUP12" s="85"/>
      <c r="EUQ12" s="77"/>
      <c r="EUR12" s="74"/>
      <c r="EUS12" s="74"/>
      <c r="EUT12" s="85"/>
      <c r="EUU12" s="74"/>
      <c r="EUV12" s="74"/>
      <c r="EUW12" s="85"/>
      <c r="EUX12" s="74"/>
      <c r="EUY12" s="74"/>
      <c r="EUZ12" s="85"/>
      <c r="EVA12" s="74"/>
      <c r="EVB12" s="74"/>
      <c r="EVC12" s="85"/>
      <c r="EVD12" s="80"/>
      <c r="EVE12" s="80"/>
      <c r="EVF12" s="85"/>
      <c r="EVG12" s="77"/>
      <c r="EVH12" s="74"/>
      <c r="EVI12" s="74"/>
      <c r="EVJ12" s="85"/>
      <c r="EVK12" s="74"/>
      <c r="EVL12" s="74"/>
      <c r="EVM12" s="85"/>
      <c r="EVN12" s="74"/>
      <c r="EVO12" s="74"/>
      <c r="EVP12" s="85"/>
      <c r="EVQ12" s="74"/>
      <c r="EVR12" s="74"/>
      <c r="EVS12" s="85"/>
      <c r="EVT12" s="80"/>
      <c r="EVU12" s="80"/>
      <c r="EVV12" s="85"/>
      <c r="EVW12" s="77"/>
      <c r="EVX12" s="74"/>
      <c r="EVY12" s="74"/>
      <c r="EVZ12" s="85"/>
      <c r="EWA12" s="74"/>
      <c r="EWB12" s="74"/>
      <c r="EWC12" s="85"/>
      <c r="EWD12" s="74"/>
      <c r="EWE12" s="74"/>
      <c r="EWF12" s="85"/>
      <c r="EWG12" s="74"/>
      <c r="EWH12" s="74"/>
      <c r="EWI12" s="85"/>
      <c r="EWJ12" s="80"/>
      <c r="EWK12" s="80"/>
      <c r="EWL12" s="85"/>
      <c r="EWM12" s="77"/>
      <c r="EWN12" s="74"/>
      <c r="EWO12" s="74"/>
      <c r="EWP12" s="85"/>
      <c r="EWQ12" s="74"/>
      <c r="EWR12" s="74"/>
      <c r="EWS12" s="85"/>
      <c r="EWT12" s="74"/>
      <c r="EWU12" s="74"/>
      <c r="EWV12" s="85"/>
      <c r="EWW12" s="74"/>
      <c r="EWX12" s="74"/>
      <c r="EWY12" s="85"/>
      <c r="EWZ12" s="80"/>
      <c r="EXA12" s="80"/>
      <c r="EXB12" s="85"/>
      <c r="EXC12" s="77"/>
      <c r="EXD12" s="74"/>
      <c r="EXE12" s="74"/>
      <c r="EXF12" s="85"/>
      <c r="EXG12" s="74"/>
      <c r="EXH12" s="74"/>
      <c r="EXI12" s="85"/>
      <c r="EXJ12" s="74"/>
      <c r="EXK12" s="74"/>
      <c r="EXL12" s="85"/>
      <c r="EXM12" s="74"/>
      <c r="EXN12" s="74"/>
      <c r="EXO12" s="85"/>
      <c r="EXP12" s="80"/>
      <c r="EXQ12" s="80"/>
      <c r="EXR12" s="85"/>
      <c r="EXS12" s="77"/>
      <c r="EXT12" s="74"/>
      <c r="EXU12" s="74"/>
      <c r="EXV12" s="85"/>
      <c r="EXW12" s="74"/>
      <c r="EXX12" s="74"/>
      <c r="EXY12" s="85"/>
      <c r="EXZ12" s="74"/>
      <c r="EYA12" s="74"/>
      <c r="EYB12" s="85"/>
      <c r="EYC12" s="74"/>
      <c r="EYD12" s="74"/>
      <c r="EYE12" s="85"/>
      <c r="EYF12" s="80"/>
      <c r="EYG12" s="80"/>
      <c r="EYH12" s="85"/>
      <c r="EYI12" s="77"/>
      <c r="EYJ12" s="74"/>
      <c r="EYK12" s="74"/>
      <c r="EYL12" s="85"/>
      <c r="EYM12" s="74"/>
      <c r="EYN12" s="74"/>
      <c r="EYO12" s="85"/>
      <c r="EYP12" s="74"/>
      <c r="EYQ12" s="74"/>
      <c r="EYR12" s="85"/>
      <c r="EYS12" s="74"/>
      <c r="EYT12" s="74"/>
      <c r="EYU12" s="85"/>
      <c r="EYV12" s="80"/>
      <c r="EYW12" s="80"/>
      <c r="EYX12" s="85"/>
      <c r="EYY12" s="77"/>
      <c r="EYZ12" s="74"/>
      <c r="EZA12" s="74"/>
      <c r="EZB12" s="85"/>
      <c r="EZC12" s="74"/>
      <c r="EZD12" s="74"/>
      <c r="EZE12" s="85"/>
      <c r="EZF12" s="74"/>
      <c r="EZG12" s="74"/>
      <c r="EZH12" s="85"/>
      <c r="EZI12" s="74"/>
      <c r="EZJ12" s="74"/>
      <c r="EZK12" s="85"/>
      <c r="EZL12" s="80"/>
      <c r="EZM12" s="80"/>
      <c r="EZN12" s="85"/>
      <c r="EZO12" s="77"/>
      <c r="EZP12" s="74"/>
      <c r="EZQ12" s="74"/>
      <c r="EZR12" s="85"/>
      <c r="EZS12" s="74"/>
      <c r="EZT12" s="74"/>
      <c r="EZU12" s="85"/>
      <c r="EZV12" s="74"/>
      <c r="EZW12" s="74"/>
      <c r="EZX12" s="85"/>
      <c r="EZY12" s="74"/>
      <c r="EZZ12" s="74"/>
      <c r="FAA12" s="85"/>
      <c r="FAB12" s="80"/>
      <c r="FAC12" s="80"/>
      <c r="FAD12" s="85"/>
      <c r="FAE12" s="77"/>
      <c r="FAF12" s="74"/>
      <c r="FAG12" s="74"/>
      <c r="FAH12" s="85"/>
      <c r="FAI12" s="74"/>
      <c r="FAJ12" s="74"/>
      <c r="FAK12" s="85"/>
      <c r="FAL12" s="74"/>
      <c r="FAM12" s="74"/>
      <c r="FAN12" s="85"/>
      <c r="FAO12" s="74"/>
      <c r="FAP12" s="74"/>
      <c r="FAQ12" s="85"/>
      <c r="FAR12" s="80"/>
      <c r="FAS12" s="80"/>
      <c r="FAT12" s="85"/>
      <c r="FAU12" s="77"/>
      <c r="FAV12" s="74"/>
      <c r="FAW12" s="74"/>
      <c r="FAX12" s="85"/>
      <c r="FAY12" s="74"/>
      <c r="FAZ12" s="74"/>
      <c r="FBA12" s="85"/>
      <c r="FBB12" s="74"/>
      <c r="FBC12" s="74"/>
      <c r="FBD12" s="85"/>
      <c r="FBE12" s="74"/>
      <c r="FBF12" s="74"/>
      <c r="FBG12" s="85"/>
      <c r="FBH12" s="80"/>
      <c r="FBI12" s="80"/>
      <c r="FBJ12" s="85"/>
      <c r="FBK12" s="77"/>
      <c r="FBL12" s="74"/>
      <c r="FBM12" s="74"/>
      <c r="FBN12" s="85"/>
      <c r="FBO12" s="74"/>
      <c r="FBP12" s="74"/>
      <c r="FBQ12" s="85"/>
      <c r="FBR12" s="74"/>
      <c r="FBS12" s="74"/>
      <c r="FBT12" s="85"/>
      <c r="FBU12" s="74"/>
      <c r="FBV12" s="74"/>
      <c r="FBW12" s="85"/>
      <c r="FBX12" s="80"/>
      <c r="FBY12" s="80"/>
      <c r="FBZ12" s="85"/>
      <c r="FCA12" s="77"/>
      <c r="FCB12" s="74"/>
      <c r="FCC12" s="74"/>
      <c r="FCD12" s="85"/>
      <c r="FCE12" s="74"/>
      <c r="FCF12" s="74"/>
      <c r="FCG12" s="85"/>
      <c r="FCH12" s="74"/>
      <c r="FCI12" s="74"/>
      <c r="FCJ12" s="85"/>
      <c r="FCK12" s="74"/>
      <c r="FCL12" s="74"/>
      <c r="FCM12" s="85"/>
      <c r="FCN12" s="80"/>
      <c r="FCO12" s="80"/>
      <c r="FCP12" s="85"/>
      <c r="FCQ12" s="77"/>
      <c r="FCR12" s="74"/>
      <c r="FCS12" s="74"/>
      <c r="FCT12" s="85"/>
      <c r="FCU12" s="74"/>
      <c r="FCV12" s="74"/>
      <c r="FCW12" s="85"/>
      <c r="FCX12" s="74"/>
      <c r="FCY12" s="74"/>
      <c r="FCZ12" s="85"/>
      <c r="FDA12" s="74"/>
      <c r="FDB12" s="74"/>
      <c r="FDC12" s="85"/>
      <c r="FDD12" s="80"/>
      <c r="FDE12" s="80"/>
      <c r="FDF12" s="85"/>
      <c r="FDG12" s="77"/>
      <c r="FDH12" s="74"/>
      <c r="FDI12" s="74"/>
      <c r="FDJ12" s="85"/>
      <c r="FDK12" s="74"/>
      <c r="FDL12" s="74"/>
      <c r="FDM12" s="85"/>
      <c r="FDN12" s="74"/>
      <c r="FDO12" s="74"/>
      <c r="FDP12" s="85"/>
      <c r="FDQ12" s="74"/>
      <c r="FDR12" s="74"/>
      <c r="FDS12" s="85"/>
      <c r="FDT12" s="80"/>
      <c r="FDU12" s="80"/>
      <c r="FDV12" s="85"/>
      <c r="FDW12" s="77"/>
      <c r="FDX12" s="74"/>
      <c r="FDY12" s="74"/>
      <c r="FDZ12" s="85"/>
      <c r="FEA12" s="74"/>
      <c r="FEB12" s="74"/>
      <c r="FEC12" s="85"/>
      <c r="FED12" s="74"/>
      <c r="FEE12" s="74"/>
      <c r="FEF12" s="85"/>
      <c r="FEG12" s="74"/>
      <c r="FEH12" s="74"/>
      <c r="FEI12" s="85"/>
      <c r="FEJ12" s="80"/>
      <c r="FEK12" s="80"/>
      <c r="FEL12" s="85"/>
      <c r="FEM12" s="77"/>
      <c r="FEN12" s="74"/>
      <c r="FEO12" s="74"/>
      <c r="FEP12" s="85"/>
      <c r="FEQ12" s="74"/>
      <c r="FER12" s="74"/>
      <c r="FES12" s="85"/>
      <c r="FET12" s="74"/>
      <c r="FEU12" s="74"/>
      <c r="FEV12" s="85"/>
      <c r="FEW12" s="74"/>
      <c r="FEX12" s="74"/>
      <c r="FEY12" s="85"/>
      <c r="FEZ12" s="80"/>
      <c r="FFA12" s="80"/>
      <c r="FFB12" s="85"/>
      <c r="FFC12" s="77"/>
      <c r="FFD12" s="74"/>
      <c r="FFE12" s="74"/>
      <c r="FFF12" s="85"/>
      <c r="FFG12" s="74"/>
      <c r="FFH12" s="74"/>
      <c r="FFI12" s="85"/>
      <c r="FFJ12" s="74"/>
      <c r="FFK12" s="74"/>
      <c r="FFL12" s="85"/>
      <c r="FFM12" s="74"/>
      <c r="FFN12" s="74"/>
      <c r="FFO12" s="85"/>
      <c r="FFP12" s="80"/>
      <c r="FFQ12" s="80"/>
      <c r="FFR12" s="85"/>
      <c r="FFS12" s="77"/>
      <c r="FFT12" s="74"/>
      <c r="FFU12" s="74"/>
      <c r="FFV12" s="85"/>
      <c r="FFW12" s="74"/>
      <c r="FFX12" s="74"/>
      <c r="FFY12" s="85"/>
      <c r="FFZ12" s="74"/>
      <c r="FGA12" s="74"/>
      <c r="FGB12" s="85"/>
      <c r="FGC12" s="74"/>
      <c r="FGD12" s="74"/>
      <c r="FGE12" s="85"/>
      <c r="FGF12" s="80"/>
      <c r="FGG12" s="80"/>
      <c r="FGH12" s="85"/>
      <c r="FGI12" s="77"/>
      <c r="FGJ12" s="74"/>
      <c r="FGK12" s="74"/>
      <c r="FGL12" s="85"/>
      <c r="FGM12" s="74"/>
      <c r="FGN12" s="74"/>
      <c r="FGO12" s="85"/>
      <c r="FGP12" s="74"/>
      <c r="FGQ12" s="74"/>
      <c r="FGR12" s="85"/>
      <c r="FGS12" s="74"/>
      <c r="FGT12" s="74"/>
      <c r="FGU12" s="85"/>
      <c r="FGV12" s="80"/>
      <c r="FGW12" s="80"/>
      <c r="FGX12" s="85"/>
      <c r="FGY12" s="77"/>
      <c r="FGZ12" s="74"/>
      <c r="FHA12" s="74"/>
      <c r="FHB12" s="85"/>
      <c r="FHC12" s="74"/>
      <c r="FHD12" s="74"/>
      <c r="FHE12" s="85"/>
      <c r="FHF12" s="74"/>
      <c r="FHG12" s="74"/>
      <c r="FHH12" s="85"/>
      <c r="FHI12" s="74"/>
      <c r="FHJ12" s="74"/>
      <c r="FHK12" s="85"/>
      <c r="FHL12" s="80"/>
      <c r="FHM12" s="80"/>
      <c r="FHN12" s="85"/>
      <c r="FHO12" s="77"/>
      <c r="FHP12" s="74"/>
      <c r="FHQ12" s="74"/>
      <c r="FHR12" s="85"/>
      <c r="FHS12" s="74"/>
      <c r="FHT12" s="74"/>
      <c r="FHU12" s="85"/>
      <c r="FHV12" s="74"/>
      <c r="FHW12" s="74"/>
      <c r="FHX12" s="85"/>
      <c r="FHY12" s="74"/>
      <c r="FHZ12" s="74"/>
      <c r="FIA12" s="85"/>
      <c r="FIB12" s="80"/>
      <c r="FIC12" s="80"/>
      <c r="FID12" s="85"/>
      <c r="FIE12" s="77"/>
      <c r="FIF12" s="74"/>
      <c r="FIG12" s="74"/>
      <c r="FIH12" s="85"/>
      <c r="FII12" s="74"/>
      <c r="FIJ12" s="74"/>
      <c r="FIK12" s="85"/>
      <c r="FIL12" s="74"/>
      <c r="FIM12" s="74"/>
      <c r="FIN12" s="85"/>
      <c r="FIO12" s="74"/>
      <c r="FIP12" s="74"/>
      <c r="FIQ12" s="85"/>
      <c r="FIR12" s="80"/>
      <c r="FIS12" s="80"/>
      <c r="FIT12" s="85"/>
      <c r="FIU12" s="77"/>
      <c r="FIV12" s="74"/>
      <c r="FIW12" s="74"/>
      <c r="FIX12" s="85"/>
      <c r="FIY12" s="74"/>
      <c r="FIZ12" s="74"/>
      <c r="FJA12" s="85"/>
      <c r="FJB12" s="74"/>
      <c r="FJC12" s="74"/>
      <c r="FJD12" s="85"/>
      <c r="FJE12" s="74"/>
      <c r="FJF12" s="74"/>
      <c r="FJG12" s="85"/>
      <c r="FJH12" s="80"/>
      <c r="FJI12" s="80"/>
      <c r="FJJ12" s="85"/>
      <c r="FJK12" s="77"/>
      <c r="FJL12" s="74"/>
      <c r="FJM12" s="74"/>
      <c r="FJN12" s="85"/>
      <c r="FJO12" s="74"/>
      <c r="FJP12" s="74"/>
      <c r="FJQ12" s="85"/>
      <c r="FJR12" s="74"/>
      <c r="FJS12" s="74"/>
      <c r="FJT12" s="85"/>
      <c r="FJU12" s="74"/>
      <c r="FJV12" s="74"/>
      <c r="FJW12" s="85"/>
      <c r="FJX12" s="80"/>
      <c r="FJY12" s="80"/>
      <c r="FJZ12" s="85"/>
      <c r="FKA12" s="77"/>
      <c r="FKB12" s="74"/>
      <c r="FKC12" s="74"/>
      <c r="FKD12" s="85"/>
      <c r="FKE12" s="74"/>
      <c r="FKF12" s="74"/>
      <c r="FKG12" s="85"/>
      <c r="FKH12" s="74"/>
      <c r="FKI12" s="74"/>
      <c r="FKJ12" s="85"/>
      <c r="FKK12" s="74"/>
      <c r="FKL12" s="74"/>
      <c r="FKM12" s="85"/>
      <c r="FKN12" s="80"/>
      <c r="FKO12" s="80"/>
      <c r="FKP12" s="85"/>
      <c r="FKQ12" s="77"/>
      <c r="FKR12" s="74"/>
      <c r="FKS12" s="74"/>
      <c r="FKT12" s="85"/>
      <c r="FKU12" s="74"/>
      <c r="FKV12" s="74"/>
      <c r="FKW12" s="85"/>
      <c r="FKX12" s="74"/>
      <c r="FKY12" s="74"/>
      <c r="FKZ12" s="85"/>
      <c r="FLA12" s="74"/>
      <c r="FLB12" s="74"/>
      <c r="FLC12" s="85"/>
      <c r="FLD12" s="80"/>
      <c r="FLE12" s="80"/>
      <c r="FLF12" s="85"/>
      <c r="FLG12" s="77"/>
      <c r="FLH12" s="74"/>
      <c r="FLI12" s="74"/>
      <c r="FLJ12" s="85"/>
      <c r="FLK12" s="74"/>
      <c r="FLL12" s="74"/>
      <c r="FLM12" s="85"/>
      <c r="FLN12" s="74"/>
      <c r="FLO12" s="74"/>
      <c r="FLP12" s="85"/>
      <c r="FLQ12" s="74"/>
      <c r="FLR12" s="74"/>
      <c r="FLS12" s="85"/>
      <c r="FLT12" s="80"/>
      <c r="FLU12" s="80"/>
      <c r="FLV12" s="85"/>
      <c r="FLW12" s="77"/>
      <c r="FLX12" s="74"/>
      <c r="FLY12" s="74"/>
      <c r="FLZ12" s="85"/>
      <c r="FMA12" s="74"/>
      <c r="FMB12" s="74"/>
      <c r="FMC12" s="85"/>
      <c r="FMD12" s="74"/>
      <c r="FME12" s="74"/>
      <c r="FMF12" s="85"/>
      <c r="FMG12" s="74"/>
      <c r="FMH12" s="74"/>
      <c r="FMI12" s="85"/>
      <c r="FMJ12" s="80"/>
      <c r="FMK12" s="80"/>
      <c r="FML12" s="85"/>
      <c r="FMM12" s="77"/>
      <c r="FMN12" s="74"/>
      <c r="FMO12" s="74"/>
      <c r="FMP12" s="85"/>
      <c r="FMQ12" s="74"/>
      <c r="FMR12" s="74"/>
      <c r="FMS12" s="85"/>
      <c r="FMT12" s="74"/>
      <c r="FMU12" s="74"/>
      <c r="FMV12" s="85"/>
      <c r="FMW12" s="74"/>
      <c r="FMX12" s="74"/>
      <c r="FMY12" s="85"/>
      <c r="FMZ12" s="80"/>
      <c r="FNA12" s="80"/>
      <c r="FNB12" s="85"/>
      <c r="FNC12" s="77"/>
      <c r="FND12" s="74"/>
      <c r="FNE12" s="74"/>
      <c r="FNF12" s="85"/>
      <c r="FNG12" s="74"/>
      <c r="FNH12" s="74"/>
      <c r="FNI12" s="85"/>
      <c r="FNJ12" s="74"/>
      <c r="FNK12" s="74"/>
      <c r="FNL12" s="85"/>
      <c r="FNM12" s="74"/>
      <c r="FNN12" s="74"/>
      <c r="FNO12" s="85"/>
      <c r="FNP12" s="80"/>
      <c r="FNQ12" s="80"/>
      <c r="FNR12" s="85"/>
      <c r="FNS12" s="77"/>
      <c r="FNT12" s="74"/>
      <c r="FNU12" s="74"/>
      <c r="FNV12" s="85"/>
      <c r="FNW12" s="74"/>
      <c r="FNX12" s="74"/>
      <c r="FNY12" s="85"/>
      <c r="FNZ12" s="74"/>
      <c r="FOA12" s="74"/>
      <c r="FOB12" s="85"/>
      <c r="FOC12" s="74"/>
      <c r="FOD12" s="74"/>
      <c r="FOE12" s="85"/>
      <c r="FOF12" s="80"/>
      <c r="FOG12" s="80"/>
      <c r="FOH12" s="85"/>
      <c r="FOI12" s="77"/>
      <c r="FOJ12" s="74"/>
      <c r="FOK12" s="74"/>
      <c r="FOL12" s="85"/>
      <c r="FOM12" s="74"/>
      <c r="FON12" s="74"/>
      <c r="FOO12" s="85"/>
      <c r="FOP12" s="74"/>
      <c r="FOQ12" s="74"/>
      <c r="FOR12" s="85"/>
      <c r="FOS12" s="74"/>
      <c r="FOT12" s="74"/>
      <c r="FOU12" s="85"/>
      <c r="FOV12" s="80"/>
      <c r="FOW12" s="80"/>
      <c r="FOX12" s="85"/>
      <c r="FOY12" s="77"/>
      <c r="FOZ12" s="74"/>
      <c r="FPA12" s="74"/>
      <c r="FPB12" s="85"/>
      <c r="FPC12" s="74"/>
      <c r="FPD12" s="74"/>
      <c r="FPE12" s="85"/>
      <c r="FPF12" s="74"/>
      <c r="FPG12" s="74"/>
      <c r="FPH12" s="85"/>
      <c r="FPI12" s="74"/>
      <c r="FPJ12" s="74"/>
      <c r="FPK12" s="85"/>
      <c r="FPL12" s="80"/>
      <c r="FPM12" s="80"/>
      <c r="FPN12" s="85"/>
      <c r="FPO12" s="77"/>
      <c r="FPP12" s="74"/>
      <c r="FPQ12" s="74"/>
      <c r="FPR12" s="85"/>
      <c r="FPS12" s="74"/>
      <c r="FPT12" s="74"/>
      <c r="FPU12" s="85"/>
      <c r="FPV12" s="74"/>
      <c r="FPW12" s="74"/>
      <c r="FPX12" s="85"/>
      <c r="FPY12" s="74"/>
      <c r="FPZ12" s="74"/>
      <c r="FQA12" s="85"/>
      <c r="FQB12" s="80"/>
      <c r="FQC12" s="80"/>
      <c r="FQD12" s="85"/>
      <c r="FQE12" s="77"/>
      <c r="FQF12" s="74"/>
      <c r="FQG12" s="74"/>
      <c r="FQH12" s="85"/>
      <c r="FQI12" s="74"/>
      <c r="FQJ12" s="74"/>
      <c r="FQK12" s="85"/>
      <c r="FQL12" s="74"/>
      <c r="FQM12" s="74"/>
      <c r="FQN12" s="85"/>
      <c r="FQO12" s="74"/>
      <c r="FQP12" s="74"/>
      <c r="FQQ12" s="85"/>
      <c r="FQR12" s="80"/>
      <c r="FQS12" s="80"/>
      <c r="FQT12" s="85"/>
      <c r="FQU12" s="77"/>
      <c r="FQV12" s="74"/>
      <c r="FQW12" s="74"/>
      <c r="FQX12" s="85"/>
      <c r="FQY12" s="74"/>
      <c r="FQZ12" s="74"/>
      <c r="FRA12" s="85"/>
      <c r="FRB12" s="74"/>
      <c r="FRC12" s="74"/>
      <c r="FRD12" s="85"/>
      <c r="FRE12" s="74"/>
      <c r="FRF12" s="74"/>
      <c r="FRG12" s="85"/>
      <c r="FRH12" s="80"/>
      <c r="FRI12" s="80"/>
      <c r="FRJ12" s="85"/>
      <c r="FRK12" s="77"/>
      <c r="FRL12" s="74"/>
      <c r="FRM12" s="74"/>
      <c r="FRN12" s="85"/>
      <c r="FRO12" s="74"/>
      <c r="FRP12" s="74"/>
      <c r="FRQ12" s="85"/>
      <c r="FRR12" s="74"/>
      <c r="FRS12" s="74"/>
      <c r="FRT12" s="85"/>
      <c r="FRU12" s="74"/>
      <c r="FRV12" s="74"/>
      <c r="FRW12" s="85"/>
      <c r="FRX12" s="80"/>
      <c r="FRY12" s="80"/>
      <c r="FRZ12" s="85"/>
      <c r="FSA12" s="77"/>
      <c r="FSB12" s="74"/>
      <c r="FSC12" s="74"/>
      <c r="FSD12" s="85"/>
      <c r="FSE12" s="74"/>
      <c r="FSF12" s="74"/>
      <c r="FSG12" s="85"/>
      <c r="FSH12" s="74"/>
      <c r="FSI12" s="74"/>
      <c r="FSJ12" s="85"/>
      <c r="FSK12" s="74"/>
      <c r="FSL12" s="74"/>
      <c r="FSM12" s="85"/>
      <c r="FSN12" s="80"/>
      <c r="FSO12" s="80"/>
      <c r="FSP12" s="85"/>
      <c r="FSQ12" s="77"/>
      <c r="FSR12" s="74"/>
      <c r="FSS12" s="74"/>
      <c r="FST12" s="85"/>
      <c r="FSU12" s="74"/>
      <c r="FSV12" s="74"/>
      <c r="FSW12" s="85"/>
      <c r="FSX12" s="74"/>
      <c r="FSY12" s="74"/>
      <c r="FSZ12" s="85"/>
      <c r="FTA12" s="74"/>
      <c r="FTB12" s="74"/>
      <c r="FTC12" s="85"/>
      <c r="FTD12" s="80"/>
      <c r="FTE12" s="80"/>
      <c r="FTF12" s="85"/>
      <c r="FTG12" s="77"/>
      <c r="FTH12" s="74"/>
      <c r="FTI12" s="74"/>
      <c r="FTJ12" s="85"/>
      <c r="FTK12" s="74"/>
      <c r="FTL12" s="74"/>
      <c r="FTM12" s="85"/>
      <c r="FTN12" s="74"/>
      <c r="FTO12" s="74"/>
      <c r="FTP12" s="85"/>
      <c r="FTQ12" s="74"/>
      <c r="FTR12" s="74"/>
      <c r="FTS12" s="85"/>
      <c r="FTT12" s="80"/>
      <c r="FTU12" s="80"/>
      <c r="FTV12" s="85"/>
      <c r="FTW12" s="77"/>
      <c r="FTX12" s="74"/>
      <c r="FTY12" s="74"/>
      <c r="FTZ12" s="85"/>
      <c r="FUA12" s="74"/>
      <c r="FUB12" s="74"/>
      <c r="FUC12" s="85"/>
      <c r="FUD12" s="74"/>
      <c r="FUE12" s="74"/>
      <c r="FUF12" s="85"/>
      <c r="FUG12" s="74"/>
      <c r="FUH12" s="74"/>
      <c r="FUI12" s="85"/>
      <c r="FUJ12" s="80"/>
      <c r="FUK12" s="80"/>
      <c r="FUL12" s="85"/>
      <c r="FUM12" s="77"/>
      <c r="FUN12" s="74"/>
      <c r="FUO12" s="74"/>
      <c r="FUP12" s="85"/>
      <c r="FUQ12" s="74"/>
      <c r="FUR12" s="74"/>
      <c r="FUS12" s="85"/>
      <c r="FUT12" s="74"/>
      <c r="FUU12" s="74"/>
      <c r="FUV12" s="85"/>
      <c r="FUW12" s="74"/>
      <c r="FUX12" s="74"/>
      <c r="FUY12" s="85"/>
      <c r="FUZ12" s="80"/>
      <c r="FVA12" s="80"/>
      <c r="FVB12" s="85"/>
      <c r="FVC12" s="77"/>
      <c r="FVD12" s="74"/>
      <c r="FVE12" s="74"/>
      <c r="FVF12" s="85"/>
      <c r="FVG12" s="74"/>
      <c r="FVH12" s="74"/>
      <c r="FVI12" s="85"/>
      <c r="FVJ12" s="74"/>
      <c r="FVK12" s="74"/>
      <c r="FVL12" s="85"/>
      <c r="FVM12" s="74"/>
      <c r="FVN12" s="74"/>
      <c r="FVO12" s="85"/>
      <c r="FVP12" s="80"/>
      <c r="FVQ12" s="80"/>
      <c r="FVR12" s="85"/>
      <c r="FVS12" s="77"/>
      <c r="FVT12" s="74"/>
      <c r="FVU12" s="74"/>
      <c r="FVV12" s="85"/>
      <c r="FVW12" s="74"/>
      <c r="FVX12" s="74"/>
      <c r="FVY12" s="85"/>
      <c r="FVZ12" s="74"/>
      <c r="FWA12" s="74"/>
      <c r="FWB12" s="85"/>
      <c r="FWC12" s="74"/>
      <c r="FWD12" s="74"/>
      <c r="FWE12" s="85"/>
      <c r="FWF12" s="80"/>
      <c r="FWG12" s="80"/>
      <c r="FWH12" s="85"/>
      <c r="FWI12" s="77"/>
      <c r="FWJ12" s="74"/>
      <c r="FWK12" s="74"/>
      <c r="FWL12" s="85"/>
      <c r="FWM12" s="74"/>
      <c r="FWN12" s="74"/>
      <c r="FWO12" s="85"/>
      <c r="FWP12" s="74"/>
      <c r="FWQ12" s="74"/>
      <c r="FWR12" s="85"/>
      <c r="FWS12" s="74"/>
      <c r="FWT12" s="74"/>
      <c r="FWU12" s="85"/>
      <c r="FWV12" s="80"/>
      <c r="FWW12" s="80"/>
      <c r="FWX12" s="85"/>
      <c r="FWY12" s="77"/>
      <c r="FWZ12" s="74"/>
      <c r="FXA12" s="74"/>
      <c r="FXB12" s="85"/>
      <c r="FXC12" s="74"/>
      <c r="FXD12" s="74"/>
      <c r="FXE12" s="85"/>
      <c r="FXF12" s="74"/>
      <c r="FXG12" s="74"/>
      <c r="FXH12" s="85"/>
      <c r="FXI12" s="74"/>
      <c r="FXJ12" s="74"/>
      <c r="FXK12" s="85"/>
      <c r="FXL12" s="80"/>
      <c r="FXM12" s="80"/>
      <c r="FXN12" s="85"/>
      <c r="FXO12" s="77"/>
      <c r="FXP12" s="74"/>
      <c r="FXQ12" s="74"/>
      <c r="FXR12" s="85"/>
      <c r="FXS12" s="74"/>
      <c r="FXT12" s="74"/>
      <c r="FXU12" s="85"/>
      <c r="FXV12" s="74"/>
      <c r="FXW12" s="74"/>
      <c r="FXX12" s="85"/>
      <c r="FXY12" s="74"/>
      <c r="FXZ12" s="74"/>
      <c r="FYA12" s="85"/>
      <c r="FYB12" s="80"/>
      <c r="FYC12" s="80"/>
      <c r="FYD12" s="85"/>
      <c r="FYE12" s="77"/>
      <c r="FYF12" s="74"/>
      <c r="FYG12" s="74"/>
      <c r="FYH12" s="85"/>
      <c r="FYI12" s="74"/>
      <c r="FYJ12" s="74"/>
      <c r="FYK12" s="85"/>
      <c r="FYL12" s="74"/>
      <c r="FYM12" s="74"/>
      <c r="FYN12" s="85"/>
      <c r="FYO12" s="74"/>
      <c r="FYP12" s="74"/>
      <c r="FYQ12" s="85"/>
      <c r="FYR12" s="80"/>
      <c r="FYS12" s="80"/>
      <c r="FYT12" s="85"/>
      <c r="FYU12" s="77"/>
      <c r="FYV12" s="74"/>
      <c r="FYW12" s="74"/>
      <c r="FYX12" s="85"/>
      <c r="FYY12" s="74"/>
      <c r="FYZ12" s="74"/>
      <c r="FZA12" s="85"/>
      <c r="FZB12" s="74"/>
      <c r="FZC12" s="74"/>
      <c r="FZD12" s="85"/>
      <c r="FZE12" s="74"/>
      <c r="FZF12" s="74"/>
      <c r="FZG12" s="85"/>
      <c r="FZH12" s="80"/>
      <c r="FZI12" s="80"/>
      <c r="FZJ12" s="85"/>
      <c r="FZK12" s="77"/>
      <c r="FZL12" s="74"/>
      <c r="FZM12" s="74"/>
      <c r="FZN12" s="85"/>
      <c r="FZO12" s="74"/>
      <c r="FZP12" s="74"/>
      <c r="FZQ12" s="85"/>
      <c r="FZR12" s="74"/>
      <c r="FZS12" s="74"/>
      <c r="FZT12" s="85"/>
      <c r="FZU12" s="74"/>
      <c r="FZV12" s="74"/>
      <c r="FZW12" s="85"/>
      <c r="FZX12" s="80"/>
      <c r="FZY12" s="80"/>
      <c r="FZZ12" s="85"/>
      <c r="GAA12" s="77"/>
      <c r="GAB12" s="74"/>
      <c r="GAC12" s="74"/>
      <c r="GAD12" s="85"/>
      <c r="GAE12" s="74"/>
      <c r="GAF12" s="74"/>
      <c r="GAG12" s="85"/>
      <c r="GAH12" s="74"/>
      <c r="GAI12" s="74"/>
      <c r="GAJ12" s="85"/>
      <c r="GAK12" s="74"/>
      <c r="GAL12" s="74"/>
      <c r="GAM12" s="85"/>
      <c r="GAN12" s="80"/>
      <c r="GAO12" s="80"/>
      <c r="GAP12" s="85"/>
      <c r="GAQ12" s="77"/>
      <c r="GAR12" s="74"/>
      <c r="GAS12" s="74"/>
      <c r="GAT12" s="85"/>
      <c r="GAU12" s="74"/>
      <c r="GAV12" s="74"/>
      <c r="GAW12" s="85"/>
      <c r="GAX12" s="74"/>
      <c r="GAY12" s="74"/>
      <c r="GAZ12" s="85"/>
      <c r="GBA12" s="74"/>
      <c r="GBB12" s="74"/>
      <c r="GBC12" s="85"/>
      <c r="GBD12" s="80"/>
      <c r="GBE12" s="80"/>
      <c r="GBF12" s="85"/>
      <c r="GBG12" s="77"/>
      <c r="GBH12" s="74"/>
      <c r="GBI12" s="74"/>
      <c r="GBJ12" s="85"/>
      <c r="GBK12" s="74"/>
      <c r="GBL12" s="74"/>
      <c r="GBM12" s="85"/>
      <c r="GBN12" s="74"/>
      <c r="GBO12" s="74"/>
      <c r="GBP12" s="85"/>
      <c r="GBQ12" s="74"/>
      <c r="GBR12" s="74"/>
      <c r="GBS12" s="85"/>
      <c r="GBT12" s="80"/>
      <c r="GBU12" s="80"/>
      <c r="GBV12" s="85"/>
      <c r="GBW12" s="77"/>
      <c r="GBX12" s="74"/>
      <c r="GBY12" s="74"/>
      <c r="GBZ12" s="85"/>
      <c r="GCA12" s="74"/>
      <c r="GCB12" s="74"/>
      <c r="GCC12" s="85"/>
      <c r="GCD12" s="74"/>
      <c r="GCE12" s="74"/>
      <c r="GCF12" s="85"/>
      <c r="GCG12" s="74"/>
      <c r="GCH12" s="74"/>
      <c r="GCI12" s="85"/>
      <c r="GCJ12" s="80"/>
      <c r="GCK12" s="80"/>
      <c r="GCL12" s="85"/>
      <c r="GCM12" s="77"/>
      <c r="GCN12" s="74"/>
      <c r="GCO12" s="74"/>
      <c r="GCP12" s="85"/>
      <c r="GCQ12" s="74"/>
      <c r="GCR12" s="74"/>
      <c r="GCS12" s="85"/>
      <c r="GCT12" s="74"/>
      <c r="GCU12" s="74"/>
      <c r="GCV12" s="85"/>
      <c r="GCW12" s="74"/>
      <c r="GCX12" s="74"/>
      <c r="GCY12" s="85"/>
      <c r="GCZ12" s="80"/>
      <c r="GDA12" s="80"/>
      <c r="GDB12" s="85"/>
      <c r="GDC12" s="77"/>
      <c r="GDD12" s="74"/>
      <c r="GDE12" s="74"/>
      <c r="GDF12" s="85"/>
      <c r="GDG12" s="74"/>
      <c r="GDH12" s="74"/>
      <c r="GDI12" s="85"/>
      <c r="GDJ12" s="74"/>
      <c r="GDK12" s="74"/>
      <c r="GDL12" s="85"/>
      <c r="GDM12" s="74"/>
      <c r="GDN12" s="74"/>
      <c r="GDO12" s="85"/>
      <c r="GDP12" s="80"/>
      <c r="GDQ12" s="80"/>
      <c r="GDR12" s="85"/>
      <c r="GDS12" s="77"/>
      <c r="GDT12" s="74"/>
      <c r="GDU12" s="74"/>
      <c r="GDV12" s="85"/>
      <c r="GDW12" s="74"/>
      <c r="GDX12" s="74"/>
      <c r="GDY12" s="85"/>
      <c r="GDZ12" s="74"/>
      <c r="GEA12" s="74"/>
      <c r="GEB12" s="85"/>
      <c r="GEC12" s="74"/>
      <c r="GED12" s="74"/>
      <c r="GEE12" s="85"/>
      <c r="GEF12" s="80"/>
      <c r="GEG12" s="80"/>
      <c r="GEH12" s="85"/>
      <c r="GEI12" s="77"/>
      <c r="GEJ12" s="74"/>
      <c r="GEK12" s="74"/>
      <c r="GEL12" s="85"/>
      <c r="GEM12" s="74"/>
      <c r="GEN12" s="74"/>
      <c r="GEO12" s="85"/>
      <c r="GEP12" s="74"/>
      <c r="GEQ12" s="74"/>
      <c r="GER12" s="85"/>
      <c r="GES12" s="74"/>
      <c r="GET12" s="74"/>
      <c r="GEU12" s="85"/>
      <c r="GEV12" s="80"/>
      <c r="GEW12" s="80"/>
      <c r="GEX12" s="85"/>
      <c r="GEY12" s="77"/>
      <c r="GEZ12" s="74"/>
      <c r="GFA12" s="74"/>
      <c r="GFB12" s="85"/>
      <c r="GFC12" s="74"/>
      <c r="GFD12" s="74"/>
      <c r="GFE12" s="85"/>
      <c r="GFF12" s="74"/>
      <c r="GFG12" s="74"/>
      <c r="GFH12" s="85"/>
      <c r="GFI12" s="74"/>
      <c r="GFJ12" s="74"/>
      <c r="GFK12" s="85"/>
      <c r="GFL12" s="80"/>
      <c r="GFM12" s="80"/>
      <c r="GFN12" s="85"/>
      <c r="GFO12" s="77"/>
      <c r="GFP12" s="74"/>
      <c r="GFQ12" s="74"/>
      <c r="GFR12" s="85"/>
      <c r="GFS12" s="74"/>
      <c r="GFT12" s="74"/>
      <c r="GFU12" s="85"/>
      <c r="GFV12" s="74"/>
      <c r="GFW12" s="74"/>
      <c r="GFX12" s="85"/>
      <c r="GFY12" s="74"/>
      <c r="GFZ12" s="74"/>
      <c r="GGA12" s="85"/>
      <c r="GGB12" s="80"/>
      <c r="GGC12" s="80"/>
      <c r="GGD12" s="85"/>
      <c r="GGE12" s="77"/>
      <c r="GGF12" s="74"/>
      <c r="GGG12" s="74"/>
      <c r="GGH12" s="85"/>
      <c r="GGI12" s="74"/>
      <c r="GGJ12" s="74"/>
      <c r="GGK12" s="85"/>
      <c r="GGL12" s="74"/>
      <c r="GGM12" s="74"/>
      <c r="GGN12" s="85"/>
      <c r="GGO12" s="74"/>
      <c r="GGP12" s="74"/>
      <c r="GGQ12" s="85"/>
      <c r="GGR12" s="80"/>
      <c r="GGS12" s="80"/>
      <c r="GGT12" s="85"/>
      <c r="GGU12" s="77"/>
      <c r="GGV12" s="74"/>
      <c r="GGW12" s="74"/>
      <c r="GGX12" s="85"/>
      <c r="GGY12" s="74"/>
      <c r="GGZ12" s="74"/>
      <c r="GHA12" s="85"/>
      <c r="GHB12" s="74"/>
      <c r="GHC12" s="74"/>
      <c r="GHD12" s="85"/>
      <c r="GHE12" s="74"/>
      <c r="GHF12" s="74"/>
      <c r="GHG12" s="85"/>
      <c r="GHH12" s="80"/>
      <c r="GHI12" s="80"/>
      <c r="GHJ12" s="85"/>
      <c r="GHK12" s="77"/>
      <c r="GHL12" s="74"/>
      <c r="GHM12" s="74"/>
      <c r="GHN12" s="85"/>
      <c r="GHO12" s="74"/>
      <c r="GHP12" s="74"/>
      <c r="GHQ12" s="85"/>
      <c r="GHR12" s="74"/>
      <c r="GHS12" s="74"/>
      <c r="GHT12" s="85"/>
      <c r="GHU12" s="74"/>
      <c r="GHV12" s="74"/>
      <c r="GHW12" s="85"/>
      <c r="GHX12" s="80"/>
      <c r="GHY12" s="80"/>
      <c r="GHZ12" s="85"/>
      <c r="GIA12" s="77"/>
      <c r="GIB12" s="74"/>
      <c r="GIC12" s="74"/>
      <c r="GID12" s="85"/>
      <c r="GIE12" s="74"/>
      <c r="GIF12" s="74"/>
      <c r="GIG12" s="85"/>
      <c r="GIH12" s="74"/>
      <c r="GII12" s="74"/>
      <c r="GIJ12" s="85"/>
      <c r="GIK12" s="74"/>
      <c r="GIL12" s="74"/>
      <c r="GIM12" s="85"/>
      <c r="GIN12" s="80"/>
      <c r="GIO12" s="80"/>
      <c r="GIP12" s="85"/>
      <c r="GIQ12" s="77"/>
      <c r="GIR12" s="74"/>
      <c r="GIS12" s="74"/>
      <c r="GIT12" s="85"/>
      <c r="GIU12" s="74"/>
      <c r="GIV12" s="74"/>
      <c r="GIW12" s="85"/>
      <c r="GIX12" s="74"/>
      <c r="GIY12" s="74"/>
      <c r="GIZ12" s="85"/>
      <c r="GJA12" s="74"/>
      <c r="GJB12" s="74"/>
      <c r="GJC12" s="85"/>
      <c r="GJD12" s="80"/>
      <c r="GJE12" s="80"/>
      <c r="GJF12" s="85"/>
      <c r="GJG12" s="77"/>
      <c r="GJH12" s="74"/>
      <c r="GJI12" s="74"/>
      <c r="GJJ12" s="85"/>
      <c r="GJK12" s="74"/>
      <c r="GJL12" s="74"/>
      <c r="GJM12" s="85"/>
      <c r="GJN12" s="74"/>
      <c r="GJO12" s="74"/>
      <c r="GJP12" s="85"/>
      <c r="GJQ12" s="74"/>
      <c r="GJR12" s="74"/>
      <c r="GJS12" s="85"/>
      <c r="GJT12" s="80"/>
      <c r="GJU12" s="80"/>
      <c r="GJV12" s="85"/>
      <c r="GJW12" s="77"/>
      <c r="GJX12" s="74"/>
      <c r="GJY12" s="74"/>
      <c r="GJZ12" s="85"/>
      <c r="GKA12" s="74"/>
      <c r="GKB12" s="74"/>
      <c r="GKC12" s="85"/>
      <c r="GKD12" s="74"/>
      <c r="GKE12" s="74"/>
      <c r="GKF12" s="85"/>
      <c r="GKG12" s="74"/>
      <c r="GKH12" s="74"/>
      <c r="GKI12" s="85"/>
      <c r="GKJ12" s="80"/>
      <c r="GKK12" s="80"/>
      <c r="GKL12" s="85"/>
      <c r="GKM12" s="77"/>
      <c r="GKN12" s="74"/>
      <c r="GKO12" s="74"/>
      <c r="GKP12" s="85"/>
      <c r="GKQ12" s="74"/>
      <c r="GKR12" s="74"/>
      <c r="GKS12" s="85"/>
      <c r="GKT12" s="74"/>
      <c r="GKU12" s="74"/>
      <c r="GKV12" s="85"/>
      <c r="GKW12" s="74"/>
      <c r="GKX12" s="74"/>
      <c r="GKY12" s="85"/>
      <c r="GKZ12" s="80"/>
      <c r="GLA12" s="80"/>
      <c r="GLB12" s="85"/>
      <c r="GLC12" s="77"/>
      <c r="GLD12" s="74"/>
      <c r="GLE12" s="74"/>
      <c r="GLF12" s="85"/>
      <c r="GLG12" s="74"/>
      <c r="GLH12" s="74"/>
      <c r="GLI12" s="85"/>
      <c r="GLJ12" s="74"/>
      <c r="GLK12" s="74"/>
      <c r="GLL12" s="85"/>
      <c r="GLM12" s="74"/>
      <c r="GLN12" s="74"/>
      <c r="GLO12" s="85"/>
      <c r="GLP12" s="80"/>
      <c r="GLQ12" s="80"/>
      <c r="GLR12" s="85"/>
      <c r="GLS12" s="77"/>
      <c r="GLT12" s="74"/>
      <c r="GLU12" s="74"/>
      <c r="GLV12" s="85"/>
      <c r="GLW12" s="74"/>
      <c r="GLX12" s="74"/>
      <c r="GLY12" s="85"/>
      <c r="GLZ12" s="74"/>
      <c r="GMA12" s="74"/>
      <c r="GMB12" s="85"/>
      <c r="GMC12" s="74"/>
      <c r="GMD12" s="74"/>
      <c r="GME12" s="85"/>
      <c r="GMF12" s="80"/>
      <c r="GMG12" s="80"/>
      <c r="GMH12" s="85"/>
      <c r="GMI12" s="77"/>
      <c r="GMJ12" s="74"/>
      <c r="GMK12" s="74"/>
      <c r="GML12" s="85"/>
      <c r="GMM12" s="74"/>
      <c r="GMN12" s="74"/>
      <c r="GMO12" s="85"/>
      <c r="GMP12" s="74"/>
      <c r="GMQ12" s="74"/>
      <c r="GMR12" s="85"/>
      <c r="GMS12" s="74"/>
      <c r="GMT12" s="74"/>
      <c r="GMU12" s="85"/>
      <c r="GMV12" s="80"/>
      <c r="GMW12" s="80"/>
      <c r="GMX12" s="85"/>
      <c r="GMY12" s="77"/>
      <c r="GMZ12" s="74"/>
      <c r="GNA12" s="74"/>
      <c r="GNB12" s="85"/>
      <c r="GNC12" s="74"/>
      <c r="GND12" s="74"/>
      <c r="GNE12" s="85"/>
      <c r="GNF12" s="74"/>
      <c r="GNG12" s="74"/>
      <c r="GNH12" s="85"/>
      <c r="GNI12" s="74"/>
      <c r="GNJ12" s="74"/>
      <c r="GNK12" s="85"/>
      <c r="GNL12" s="80"/>
      <c r="GNM12" s="80"/>
      <c r="GNN12" s="85"/>
      <c r="GNO12" s="77"/>
      <c r="GNP12" s="74"/>
      <c r="GNQ12" s="74"/>
      <c r="GNR12" s="85"/>
      <c r="GNS12" s="74"/>
      <c r="GNT12" s="74"/>
      <c r="GNU12" s="85"/>
      <c r="GNV12" s="74"/>
      <c r="GNW12" s="74"/>
      <c r="GNX12" s="85"/>
      <c r="GNY12" s="74"/>
      <c r="GNZ12" s="74"/>
      <c r="GOA12" s="85"/>
      <c r="GOB12" s="80"/>
      <c r="GOC12" s="80"/>
      <c r="GOD12" s="85"/>
      <c r="GOE12" s="77"/>
      <c r="GOF12" s="74"/>
      <c r="GOG12" s="74"/>
      <c r="GOH12" s="85"/>
      <c r="GOI12" s="74"/>
      <c r="GOJ12" s="74"/>
      <c r="GOK12" s="85"/>
      <c r="GOL12" s="74"/>
      <c r="GOM12" s="74"/>
      <c r="GON12" s="85"/>
      <c r="GOO12" s="74"/>
      <c r="GOP12" s="74"/>
      <c r="GOQ12" s="85"/>
      <c r="GOR12" s="80"/>
      <c r="GOS12" s="80"/>
      <c r="GOT12" s="85"/>
      <c r="GOU12" s="77"/>
      <c r="GOV12" s="74"/>
      <c r="GOW12" s="74"/>
      <c r="GOX12" s="85"/>
      <c r="GOY12" s="74"/>
      <c r="GOZ12" s="74"/>
      <c r="GPA12" s="85"/>
      <c r="GPB12" s="74"/>
      <c r="GPC12" s="74"/>
      <c r="GPD12" s="85"/>
      <c r="GPE12" s="74"/>
      <c r="GPF12" s="74"/>
      <c r="GPG12" s="85"/>
      <c r="GPH12" s="80"/>
      <c r="GPI12" s="80"/>
      <c r="GPJ12" s="85"/>
      <c r="GPK12" s="77"/>
      <c r="GPL12" s="74"/>
      <c r="GPM12" s="74"/>
      <c r="GPN12" s="85"/>
      <c r="GPO12" s="74"/>
      <c r="GPP12" s="74"/>
      <c r="GPQ12" s="85"/>
      <c r="GPR12" s="74"/>
      <c r="GPS12" s="74"/>
      <c r="GPT12" s="85"/>
      <c r="GPU12" s="74"/>
      <c r="GPV12" s="74"/>
      <c r="GPW12" s="85"/>
      <c r="GPX12" s="80"/>
      <c r="GPY12" s="80"/>
      <c r="GPZ12" s="85"/>
      <c r="GQA12" s="77"/>
      <c r="GQB12" s="74"/>
      <c r="GQC12" s="74"/>
      <c r="GQD12" s="85"/>
      <c r="GQE12" s="74"/>
      <c r="GQF12" s="74"/>
      <c r="GQG12" s="85"/>
      <c r="GQH12" s="74"/>
      <c r="GQI12" s="74"/>
      <c r="GQJ12" s="85"/>
      <c r="GQK12" s="74"/>
      <c r="GQL12" s="74"/>
      <c r="GQM12" s="85"/>
      <c r="GQN12" s="80"/>
      <c r="GQO12" s="80"/>
      <c r="GQP12" s="85"/>
      <c r="GQQ12" s="77"/>
      <c r="GQR12" s="74"/>
      <c r="GQS12" s="74"/>
      <c r="GQT12" s="85"/>
      <c r="GQU12" s="74"/>
      <c r="GQV12" s="74"/>
      <c r="GQW12" s="85"/>
      <c r="GQX12" s="74"/>
      <c r="GQY12" s="74"/>
      <c r="GQZ12" s="85"/>
      <c r="GRA12" s="74"/>
      <c r="GRB12" s="74"/>
      <c r="GRC12" s="85"/>
      <c r="GRD12" s="80"/>
      <c r="GRE12" s="80"/>
      <c r="GRF12" s="85"/>
      <c r="GRG12" s="77"/>
      <c r="GRH12" s="74"/>
      <c r="GRI12" s="74"/>
      <c r="GRJ12" s="85"/>
      <c r="GRK12" s="74"/>
      <c r="GRL12" s="74"/>
      <c r="GRM12" s="85"/>
      <c r="GRN12" s="74"/>
      <c r="GRO12" s="74"/>
      <c r="GRP12" s="85"/>
      <c r="GRQ12" s="74"/>
      <c r="GRR12" s="74"/>
      <c r="GRS12" s="85"/>
      <c r="GRT12" s="80"/>
      <c r="GRU12" s="80"/>
      <c r="GRV12" s="85"/>
      <c r="GRW12" s="77"/>
      <c r="GRX12" s="74"/>
      <c r="GRY12" s="74"/>
      <c r="GRZ12" s="85"/>
      <c r="GSA12" s="74"/>
      <c r="GSB12" s="74"/>
      <c r="GSC12" s="85"/>
      <c r="GSD12" s="74"/>
      <c r="GSE12" s="74"/>
      <c r="GSF12" s="85"/>
      <c r="GSG12" s="74"/>
      <c r="GSH12" s="74"/>
      <c r="GSI12" s="85"/>
      <c r="GSJ12" s="80"/>
      <c r="GSK12" s="80"/>
      <c r="GSL12" s="85"/>
      <c r="GSM12" s="77"/>
      <c r="GSN12" s="74"/>
      <c r="GSO12" s="74"/>
      <c r="GSP12" s="85"/>
      <c r="GSQ12" s="74"/>
      <c r="GSR12" s="74"/>
      <c r="GSS12" s="85"/>
      <c r="GST12" s="74"/>
      <c r="GSU12" s="74"/>
      <c r="GSV12" s="85"/>
      <c r="GSW12" s="74"/>
      <c r="GSX12" s="74"/>
      <c r="GSY12" s="85"/>
      <c r="GSZ12" s="80"/>
      <c r="GTA12" s="80"/>
      <c r="GTB12" s="85"/>
      <c r="GTC12" s="77"/>
      <c r="GTD12" s="74"/>
      <c r="GTE12" s="74"/>
      <c r="GTF12" s="85"/>
      <c r="GTG12" s="74"/>
      <c r="GTH12" s="74"/>
      <c r="GTI12" s="85"/>
      <c r="GTJ12" s="74"/>
      <c r="GTK12" s="74"/>
      <c r="GTL12" s="85"/>
      <c r="GTM12" s="74"/>
      <c r="GTN12" s="74"/>
      <c r="GTO12" s="85"/>
      <c r="GTP12" s="80"/>
      <c r="GTQ12" s="80"/>
      <c r="GTR12" s="85"/>
      <c r="GTS12" s="77"/>
      <c r="GTT12" s="74"/>
      <c r="GTU12" s="74"/>
      <c r="GTV12" s="85"/>
      <c r="GTW12" s="74"/>
      <c r="GTX12" s="74"/>
      <c r="GTY12" s="85"/>
      <c r="GTZ12" s="74"/>
      <c r="GUA12" s="74"/>
      <c r="GUB12" s="85"/>
      <c r="GUC12" s="74"/>
      <c r="GUD12" s="74"/>
      <c r="GUE12" s="85"/>
      <c r="GUF12" s="80"/>
      <c r="GUG12" s="80"/>
      <c r="GUH12" s="85"/>
      <c r="GUI12" s="77"/>
      <c r="GUJ12" s="74"/>
      <c r="GUK12" s="74"/>
      <c r="GUL12" s="85"/>
      <c r="GUM12" s="74"/>
      <c r="GUN12" s="74"/>
      <c r="GUO12" s="85"/>
      <c r="GUP12" s="74"/>
      <c r="GUQ12" s="74"/>
      <c r="GUR12" s="85"/>
      <c r="GUS12" s="74"/>
      <c r="GUT12" s="74"/>
      <c r="GUU12" s="85"/>
      <c r="GUV12" s="80"/>
      <c r="GUW12" s="80"/>
      <c r="GUX12" s="85"/>
      <c r="GUY12" s="77"/>
      <c r="GUZ12" s="74"/>
      <c r="GVA12" s="74"/>
      <c r="GVB12" s="85"/>
      <c r="GVC12" s="74"/>
      <c r="GVD12" s="74"/>
      <c r="GVE12" s="85"/>
      <c r="GVF12" s="74"/>
      <c r="GVG12" s="74"/>
      <c r="GVH12" s="85"/>
      <c r="GVI12" s="74"/>
      <c r="GVJ12" s="74"/>
      <c r="GVK12" s="85"/>
      <c r="GVL12" s="80"/>
      <c r="GVM12" s="80"/>
      <c r="GVN12" s="85"/>
      <c r="GVO12" s="77"/>
      <c r="GVP12" s="74"/>
      <c r="GVQ12" s="74"/>
      <c r="GVR12" s="85"/>
      <c r="GVS12" s="74"/>
      <c r="GVT12" s="74"/>
      <c r="GVU12" s="85"/>
      <c r="GVV12" s="74"/>
      <c r="GVW12" s="74"/>
      <c r="GVX12" s="85"/>
      <c r="GVY12" s="74"/>
      <c r="GVZ12" s="74"/>
      <c r="GWA12" s="85"/>
      <c r="GWB12" s="80"/>
      <c r="GWC12" s="80"/>
      <c r="GWD12" s="85"/>
      <c r="GWE12" s="77"/>
      <c r="GWF12" s="74"/>
      <c r="GWG12" s="74"/>
      <c r="GWH12" s="85"/>
      <c r="GWI12" s="74"/>
      <c r="GWJ12" s="74"/>
      <c r="GWK12" s="85"/>
      <c r="GWL12" s="74"/>
      <c r="GWM12" s="74"/>
      <c r="GWN12" s="85"/>
      <c r="GWO12" s="74"/>
      <c r="GWP12" s="74"/>
      <c r="GWQ12" s="85"/>
      <c r="GWR12" s="80"/>
      <c r="GWS12" s="80"/>
      <c r="GWT12" s="85"/>
      <c r="GWU12" s="77"/>
      <c r="GWV12" s="74"/>
      <c r="GWW12" s="74"/>
      <c r="GWX12" s="85"/>
      <c r="GWY12" s="74"/>
      <c r="GWZ12" s="74"/>
      <c r="GXA12" s="85"/>
      <c r="GXB12" s="74"/>
      <c r="GXC12" s="74"/>
      <c r="GXD12" s="85"/>
      <c r="GXE12" s="74"/>
      <c r="GXF12" s="74"/>
      <c r="GXG12" s="85"/>
      <c r="GXH12" s="80"/>
      <c r="GXI12" s="80"/>
      <c r="GXJ12" s="85"/>
      <c r="GXK12" s="77"/>
      <c r="GXL12" s="74"/>
      <c r="GXM12" s="74"/>
      <c r="GXN12" s="85"/>
      <c r="GXO12" s="74"/>
      <c r="GXP12" s="74"/>
      <c r="GXQ12" s="85"/>
      <c r="GXR12" s="74"/>
      <c r="GXS12" s="74"/>
      <c r="GXT12" s="85"/>
      <c r="GXU12" s="74"/>
      <c r="GXV12" s="74"/>
      <c r="GXW12" s="85"/>
      <c r="GXX12" s="80"/>
      <c r="GXY12" s="80"/>
      <c r="GXZ12" s="85"/>
      <c r="GYA12" s="77"/>
      <c r="GYB12" s="74"/>
      <c r="GYC12" s="74"/>
      <c r="GYD12" s="85"/>
      <c r="GYE12" s="74"/>
      <c r="GYF12" s="74"/>
      <c r="GYG12" s="85"/>
      <c r="GYH12" s="74"/>
      <c r="GYI12" s="74"/>
      <c r="GYJ12" s="85"/>
      <c r="GYK12" s="74"/>
      <c r="GYL12" s="74"/>
      <c r="GYM12" s="85"/>
      <c r="GYN12" s="80"/>
      <c r="GYO12" s="80"/>
      <c r="GYP12" s="85"/>
      <c r="GYQ12" s="77"/>
      <c r="GYR12" s="74"/>
      <c r="GYS12" s="74"/>
      <c r="GYT12" s="85"/>
      <c r="GYU12" s="74"/>
      <c r="GYV12" s="74"/>
      <c r="GYW12" s="85"/>
      <c r="GYX12" s="74"/>
      <c r="GYY12" s="74"/>
      <c r="GYZ12" s="85"/>
      <c r="GZA12" s="74"/>
      <c r="GZB12" s="74"/>
      <c r="GZC12" s="85"/>
      <c r="GZD12" s="80"/>
      <c r="GZE12" s="80"/>
      <c r="GZF12" s="85"/>
      <c r="GZG12" s="77"/>
      <c r="GZH12" s="74"/>
      <c r="GZI12" s="74"/>
      <c r="GZJ12" s="85"/>
      <c r="GZK12" s="74"/>
      <c r="GZL12" s="74"/>
      <c r="GZM12" s="85"/>
      <c r="GZN12" s="74"/>
      <c r="GZO12" s="74"/>
      <c r="GZP12" s="85"/>
      <c r="GZQ12" s="74"/>
      <c r="GZR12" s="74"/>
      <c r="GZS12" s="85"/>
      <c r="GZT12" s="80"/>
      <c r="GZU12" s="80"/>
      <c r="GZV12" s="85"/>
      <c r="GZW12" s="77"/>
      <c r="GZX12" s="74"/>
      <c r="GZY12" s="74"/>
      <c r="GZZ12" s="85"/>
      <c r="HAA12" s="74"/>
      <c r="HAB12" s="74"/>
      <c r="HAC12" s="85"/>
      <c r="HAD12" s="74"/>
      <c r="HAE12" s="74"/>
      <c r="HAF12" s="85"/>
      <c r="HAG12" s="74"/>
      <c r="HAH12" s="74"/>
      <c r="HAI12" s="85"/>
      <c r="HAJ12" s="80"/>
      <c r="HAK12" s="80"/>
      <c r="HAL12" s="85"/>
      <c r="HAM12" s="77"/>
      <c r="HAN12" s="74"/>
      <c r="HAO12" s="74"/>
      <c r="HAP12" s="85"/>
      <c r="HAQ12" s="74"/>
      <c r="HAR12" s="74"/>
      <c r="HAS12" s="85"/>
      <c r="HAT12" s="74"/>
      <c r="HAU12" s="74"/>
      <c r="HAV12" s="85"/>
      <c r="HAW12" s="74"/>
      <c r="HAX12" s="74"/>
      <c r="HAY12" s="85"/>
      <c r="HAZ12" s="80"/>
      <c r="HBA12" s="80"/>
      <c r="HBB12" s="85"/>
      <c r="HBC12" s="77"/>
      <c r="HBD12" s="74"/>
      <c r="HBE12" s="74"/>
      <c r="HBF12" s="85"/>
      <c r="HBG12" s="74"/>
      <c r="HBH12" s="74"/>
      <c r="HBI12" s="85"/>
      <c r="HBJ12" s="74"/>
      <c r="HBK12" s="74"/>
      <c r="HBL12" s="85"/>
      <c r="HBM12" s="74"/>
      <c r="HBN12" s="74"/>
      <c r="HBO12" s="85"/>
      <c r="HBP12" s="80"/>
      <c r="HBQ12" s="80"/>
      <c r="HBR12" s="85"/>
      <c r="HBS12" s="77"/>
      <c r="HBT12" s="74"/>
      <c r="HBU12" s="74"/>
      <c r="HBV12" s="85"/>
      <c r="HBW12" s="74"/>
      <c r="HBX12" s="74"/>
      <c r="HBY12" s="85"/>
      <c r="HBZ12" s="74"/>
      <c r="HCA12" s="74"/>
      <c r="HCB12" s="85"/>
      <c r="HCC12" s="74"/>
      <c r="HCD12" s="74"/>
      <c r="HCE12" s="85"/>
      <c r="HCF12" s="80"/>
      <c r="HCG12" s="80"/>
      <c r="HCH12" s="85"/>
      <c r="HCI12" s="77"/>
      <c r="HCJ12" s="74"/>
      <c r="HCK12" s="74"/>
      <c r="HCL12" s="85"/>
      <c r="HCM12" s="74"/>
      <c r="HCN12" s="74"/>
      <c r="HCO12" s="85"/>
      <c r="HCP12" s="74"/>
      <c r="HCQ12" s="74"/>
      <c r="HCR12" s="85"/>
      <c r="HCS12" s="74"/>
      <c r="HCT12" s="74"/>
      <c r="HCU12" s="85"/>
      <c r="HCV12" s="80"/>
      <c r="HCW12" s="80"/>
      <c r="HCX12" s="85"/>
      <c r="HCY12" s="77"/>
      <c r="HCZ12" s="74"/>
      <c r="HDA12" s="74"/>
      <c r="HDB12" s="85"/>
      <c r="HDC12" s="74"/>
      <c r="HDD12" s="74"/>
      <c r="HDE12" s="85"/>
      <c r="HDF12" s="74"/>
      <c r="HDG12" s="74"/>
      <c r="HDH12" s="85"/>
      <c r="HDI12" s="74"/>
      <c r="HDJ12" s="74"/>
      <c r="HDK12" s="85"/>
      <c r="HDL12" s="80"/>
      <c r="HDM12" s="80"/>
      <c r="HDN12" s="85"/>
      <c r="HDO12" s="77"/>
      <c r="HDP12" s="74"/>
      <c r="HDQ12" s="74"/>
      <c r="HDR12" s="85"/>
      <c r="HDS12" s="74"/>
      <c r="HDT12" s="74"/>
      <c r="HDU12" s="85"/>
      <c r="HDV12" s="74"/>
      <c r="HDW12" s="74"/>
      <c r="HDX12" s="85"/>
      <c r="HDY12" s="74"/>
      <c r="HDZ12" s="74"/>
      <c r="HEA12" s="85"/>
      <c r="HEB12" s="80"/>
      <c r="HEC12" s="80"/>
      <c r="HED12" s="85"/>
      <c r="HEE12" s="77"/>
      <c r="HEF12" s="74"/>
      <c r="HEG12" s="74"/>
      <c r="HEH12" s="85"/>
      <c r="HEI12" s="74"/>
      <c r="HEJ12" s="74"/>
      <c r="HEK12" s="85"/>
      <c r="HEL12" s="74"/>
      <c r="HEM12" s="74"/>
      <c r="HEN12" s="85"/>
      <c r="HEO12" s="74"/>
      <c r="HEP12" s="74"/>
      <c r="HEQ12" s="85"/>
      <c r="HER12" s="80"/>
      <c r="HES12" s="80"/>
      <c r="HET12" s="85"/>
      <c r="HEU12" s="77"/>
      <c r="HEV12" s="74"/>
      <c r="HEW12" s="74"/>
      <c r="HEX12" s="85"/>
      <c r="HEY12" s="74"/>
      <c r="HEZ12" s="74"/>
      <c r="HFA12" s="85"/>
      <c r="HFB12" s="74"/>
      <c r="HFC12" s="74"/>
      <c r="HFD12" s="85"/>
      <c r="HFE12" s="74"/>
      <c r="HFF12" s="74"/>
      <c r="HFG12" s="85"/>
      <c r="HFH12" s="80"/>
      <c r="HFI12" s="80"/>
      <c r="HFJ12" s="85"/>
      <c r="HFK12" s="77"/>
      <c r="HFL12" s="74"/>
      <c r="HFM12" s="74"/>
      <c r="HFN12" s="85"/>
      <c r="HFO12" s="74"/>
      <c r="HFP12" s="74"/>
      <c r="HFQ12" s="85"/>
      <c r="HFR12" s="74"/>
      <c r="HFS12" s="74"/>
      <c r="HFT12" s="85"/>
      <c r="HFU12" s="74"/>
      <c r="HFV12" s="74"/>
      <c r="HFW12" s="85"/>
      <c r="HFX12" s="80"/>
      <c r="HFY12" s="80"/>
      <c r="HFZ12" s="85"/>
      <c r="HGA12" s="77"/>
      <c r="HGB12" s="74"/>
      <c r="HGC12" s="74"/>
      <c r="HGD12" s="85"/>
      <c r="HGE12" s="74"/>
      <c r="HGF12" s="74"/>
      <c r="HGG12" s="85"/>
      <c r="HGH12" s="74"/>
      <c r="HGI12" s="74"/>
      <c r="HGJ12" s="85"/>
      <c r="HGK12" s="74"/>
      <c r="HGL12" s="74"/>
      <c r="HGM12" s="85"/>
      <c r="HGN12" s="80"/>
      <c r="HGO12" s="80"/>
      <c r="HGP12" s="85"/>
      <c r="HGQ12" s="77"/>
      <c r="HGR12" s="74"/>
      <c r="HGS12" s="74"/>
      <c r="HGT12" s="85"/>
      <c r="HGU12" s="74"/>
      <c r="HGV12" s="74"/>
      <c r="HGW12" s="85"/>
      <c r="HGX12" s="74"/>
      <c r="HGY12" s="74"/>
      <c r="HGZ12" s="85"/>
      <c r="HHA12" s="74"/>
      <c r="HHB12" s="74"/>
      <c r="HHC12" s="85"/>
      <c r="HHD12" s="80"/>
      <c r="HHE12" s="80"/>
      <c r="HHF12" s="85"/>
      <c r="HHG12" s="77"/>
      <c r="HHH12" s="74"/>
      <c r="HHI12" s="74"/>
      <c r="HHJ12" s="85"/>
      <c r="HHK12" s="74"/>
      <c r="HHL12" s="74"/>
      <c r="HHM12" s="85"/>
      <c r="HHN12" s="74"/>
      <c r="HHO12" s="74"/>
      <c r="HHP12" s="85"/>
      <c r="HHQ12" s="74"/>
      <c r="HHR12" s="74"/>
      <c r="HHS12" s="85"/>
      <c r="HHT12" s="80"/>
      <c r="HHU12" s="80"/>
      <c r="HHV12" s="85"/>
      <c r="HHW12" s="77"/>
      <c r="HHX12" s="74"/>
      <c r="HHY12" s="74"/>
      <c r="HHZ12" s="85"/>
      <c r="HIA12" s="74"/>
      <c r="HIB12" s="74"/>
      <c r="HIC12" s="85"/>
      <c r="HID12" s="74"/>
      <c r="HIE12" s="74"/>
      <c r="HIF12" s="85"/>
      <c r="HIG12" s="74"/>
      <c r="HIH12" s="74"/>
      <c r="HII12" s="85"/>
      <c r="HIJ12" s="80"/>
      <c r="HIK12" s="80"/>
      <c r="HIL12" s="85"/>
      <c r="HIM12" s="77"/>
      <c r="HIN12" s="74"/>
      <c r="HIO12" s="74"/>
      <c r="HIP12" s="85"/>
      <c r="HIQ12" s="74"/>
      <c r="HIR12" s="74"/>
      <c r="HIS12" s="85"/>
      <c r="HIT12" s="74"/>
      <c r="HIU12" s="74"/>
      <c r="HIV12" s="85"/>
      <c r="HIW12" s="74"/>
      <c r="HIX12" s="74"/>
      <c r="HIY12" s="85"/>
      <c r="HIZ12" s="80"/>
      <c r="HJA12" s="80"/>
      <c r="HJB12" s="85"/>
      <c r="HJC12" s="77"/>
      <c r="HJD12" s="74"/>
      <c r="HJE12" s="74"/>
      <c r="HJF12" s="85"/>
      <c r="HJG12" s="74"/>
      <c r="HJH12" s="74"/>
      <c r="HJI12" s="85"/>
      <c r="HJJ12" s="74"/>
      <c r="HJK12" s="74"/>
      <c r="HJL12" s="85"/>
      <c r="HJM12" s="74"/>
      <c r="HJN12" s="74"/>
      <c r="HJO12" s="85"/>
      <c r="HJP12" s="80"/>
      <c r="HJQ12" s="80"/>
      <c r="HJR12" s="85"/>
      <c r="HJS12" s="77"/>
      <c r="HJT12" s="74"/>
      <c r="HJU12" s="74"/>
      <c r="HJV12" s="85"/>
      <c r="HJW12" s="74"/>
      <c r="HJX12" s="74"/>
      <c r="HJY12" s="85"/>
      <c r="HJZ12" s="74"/>
      <c r="HKA12" s="74"/>
      <c r="HKB12" s="85"/>
      <c r="HKC12" s="74"/>
      <c r="HKD12" s="74"/>
      <c r="HKE12" s="85"/>
      <c r="HKF12" s="80"/>
      <c r="HKG12" s="80"/>
      <c r="HKH12" s="85"/>
      <c r="HKI12" s="77"/>
      <c r="HKJ12" s="74"/>
      <c r="HKK12" s="74"/>
      <c r="HKL12" s="85"/>
      <c r="HKM12" s="74"/>
      <c r="HKN12" s="74"/>
      <c r="HKO12" s="85"/>
      <c r="HKP12" s="74"/>
      <c r="HKQ12" s="74"/>
      <c r="HKR12" s="85"/>
      <c r="HKS12" s="74"/>
      <c r="HKT12" s="74"/>
      <c r="HKU12" s="85"/>
      <c r="HKV12" s="80"/>
      <c r="HKW12" s="80"/>
      <c r="HKX12" s="85"/>
      <c r="HKY12" s="77"/>
      <c r="HKZ12" s="74"/>
      <c r="HLA12" s="74"/>
      <c r="HLB12" s="85"/>
      <c r="HLC12" s="74"/>
      <c r="HLD12" s="74"/>
      <c r="HLE12" s="85"/>
      <c r="HLF12" s="74"/>
      <c r="HLG12" s="74"/>
      <c r="HLH12" s="85"/>
      <c r="HLI12" s="74"/>
      <c r="HLJ12" s="74"/>
      <c r="HLK12" s="85"/>
      <c r="HLL12" s="80"/>
      <c r="HLM12" s="80"/>
      <c r="HLN12" s="85"/>
      <c r="HLO12" s="77"/>
      <c r="HLP12" s="74"/>
      <c r="HLQ12" s="74"/>
      <c r="HLR12" s="85"/>
      <c r="HLS12" s="74"/>
      <c r="HLT12" s="74"/>
      <c r="HLU12" s="85"/>
      <c r="HLV12" s="74"/>
      <c r="HLW12" s="74"/>
      <c r="HLX12" s="85"/>
      <c r="HLY12" s="74"/>
      <c r="HLZ12" s="74"/>
      <c r="HMA12" s="85"/>
      <c r="HMB12" s="80"/>
      <c r="HMC12" s="80"/>
      <c r="HMD12" s="85"/>
      <c r="HME12" s="77"/>
      <c r="HMF12" s="74"/>
      <c r="HMG12" s="74"/>
      <c r="HMH12" s="85"/>
      <c r="HMI12" s="74"/>
      <c r="HMJ12" s="74"/>
      <c r="HMK12" s="85"/>
      <c r="HML12" s="74"/>
      <c r="HMM12" s="74"/>
      <c r="HMN12" s="85"/>
      <c r="HMO12" s="74"/>
      <c r="HMP12" s="74"/>
      <c r="HMQ12" s="85"/>
      <c r="HMR12" s="80"/>
      <c r="HMS12" s="80"/>
      <c r="HMT12" s="85"/>
      <c r="HMU12" s="77"/>
      <c r="HMV12" s="74"/>
      <c r="HMW12" s="74"/>
      <c r="HMX12" s="85"/>
      <c r="HMY12" s="74"/>
      <c r="HMZ12" s="74"/>
      <c r="HNA12" s="85"/>
      <c r="HNB12" s="74"/>
      <c r="HNC12" s="74"/>
      <c r="HND12" s="85"/>
      <c r="HNE12" s="74"/>
      <c r="HNF12" s="74"/>
      <c r="HNG12" s="85"/>
      <c r="HNH12" s="80"/>
      <c r="HNI12" s="80"/>
      <c r="HNJ12" s="85"/>
      <c r="HNK12" s="77"/>
      <c r="HNL12" s="74"/>
      <c r="HNM12" s="74"/>
      <c r="HNN12" s="85"/>
      <c r="HNO12" s="74"/>
      <c r="HNP12" s="74"/>
      <c r="HNQ12" s="85"/>
      <c r="HNR12" s="74"/>
      <c r="HNS12" s="74"/>
      <c r="HNT12" s="85"/>
      <c r="HNU12" s="74"/>
      <c r="HNV12" s="74"/>
      <c r="HNW12" s="85"/>
      <c r="HNX12" s="80"/>
      <c r="HNY12" s="80"/>
      <c r="HNZ12" s="85"/>
      <c r="HOA12" s="77"/>
      <c r="HOB12" s="74"/>
      <c r="HOC12" s="74"/>
      <c r="HOD12" s="85"/>
      <c r="HOE12" s="74"/>
      <c r="HOF12" s="74"/>
      <c r="HOG12" s="85"/>
      <c r="HOH12" s="74"/>
      <c r="HOI12" s="74"/>
      <c r="HOJ12" s="85"/>
      <c r="HOK12" s="74"/>
      <c r="HOL12" s="74"/>
      <c r="HOM12" s="85"/>
      <c r="HON12" s="80"/>
      <c r="HOO12" s="80"/>
      <c r="HOP12" s="85"/>
      <c r="HOQ12" s="77"/>
      <c r="HOR12" s="74"/>
      <c r="HOS12" s="74"/>
      <c r="HOT12" s="85"/>
      <c r="HOU12" s="74"/>
      <c r="HOV12" s="74"/>
      <c r="HOW12" s="85"/>
      <c r="HOX12" s="74"/>
      <c r="HOY12" s="74"/>
      <c r="HOZ12" s="85"/>
      <c r="HPA12" s="74"/>
      <c r="HPB12" s="74"/>
      <c r="HPC12" s="85"/>
      <c r="HPD12" s="80"/>
      <c r="HPE12" s="80"/>
      <c r="HPF12" s="85"/>
      <c r="HPG12" s="77"/>
      <c r="HPH12" s="74"/>
      <c r="HPI12" s="74"/>
      <c r="HPJ12" s="85"/>
      <c r="HPK12" s="74"/>
      <c r="HPL12" s="74"/>
      <c r="HPM12" s="85"/>
      <c r="HPN12" s="74"/>
      <c r="HPO12" s="74"/>
      <c r="HPP12" s="85"/>
      <c r="HPQ12" s="74"/>
      <c r="HPR12" s="74"/>
      <c r="HPS12" s="85"/>
      <c r="HPT12" s="80"/>
      <c r="HPU12" s="80"/>
      <c r="HPV12" s="85"/>
      <c r="HPW12" s="77"/>
      <c r="HPX12" s="74"/>
      <c r="HPY12" s="74"/>
      <c r="HPZ12" s="85"/>
      <c r="HQA12" s="74"/>
      <c r="HQB12" s="74"/>
      <c r="HQC12" s="85"/>
      <c r="HQD12" s="74"/>
      <c r="HQE12" s="74"/>
      <c r="HQF12" s="85"/>
      <c r="HQG12" s="74"/>
      <c r="HQH12" s="74"/>
      <c r="HQI12" s="85"/>
      <c r="HQJ12" s="80"/>
      <c r="HQK12" s="80"/>
      <c r="HQL12" s="85"/>
      <c r="HQM12" s="77"/>
      <c r="HQN12" s="74"/>
      <c r="HQO12" s="74"/>
      <c r="HQP12" s="85"/>
      <c r="HQQ12" s="74"/>
      <c r="HQR12" s="74"/>
      <c r="HQS12" s="85"/>
      <c r="HQT12" s="74"/>
      <c r="HQU12" s="74"/>
      <c r="HQV12" s="85"/>
      <c r="HQW12" s="74"/>
      <c r="HQX12" s="74"/>
      <c r="HQY12" s="85"/>
      <c r="HQZ12" s="80"/>
      <c r="HRA12" s="80"/>
      <c r="HRB12" s="85"/>
      <c r="HRC12" s="77"/>
      <c r="HRD12" s="74"/>
      <c r="HRE12" s="74"/>
      <c r="HRF12" s="85"/>
      <c r="HRG12" s="74"/>
      <c r="HRH12" s="74"/>
      <c r="HRI12" s="85"/>
      <c r="HRJ12" s="74"/>
      <c r="HRK12" s="74"/>
      <c r="HRL12" s="85"/>
      <c r="HRM12" s="74"/>
      <c r="HRN12" s="74"/>
      <c r="HRO12" s="85"/>
      <c r="HRP12" s="80"/>
      <c r="HRQ12" s="80"/>
      <c r="HRR12" s="85"/>
      <c r="HRS12" s="77"/>
      <c r="HRT12" s="74"/>
      <c r="HRU12" s="74"/>
      <c r="HRV12" s="85"/>
      <c r="HRW12" s="74"/>
      <c r="HRX12" s="74"/>
      <c r="HRY12" s="85"/>
      <c r="HRZ12" s="74"/>
      <c r="HSA12" s="74"/>
      <c r="HSB12" s="85"/>
      <c r="HSC12" s="74"/>
      <c r="HSD12" s="74"/>
      <c r="HSE12" s="85"/>
      <c r="HSF12" s="80"/>
      <c r="HSG12" s="80"/>
      <c r="HSH12" s="85"/>
      <c r="HSI12" s="77"/>
      <c r="HSJ12" s="74"/>
      <c r="HSK12" s="74"/>
      <c r="HSL12" s="85"/>
      <c r="HSM12" s="74"/>
      <c r="HSN12" s="74"/>
      <c r="HSO12" s="85"/>
      <c r="HSP12" s="74"/>
      <c r="HSQ12" s="74"/>
      <c r="HSR12" s="85"/>
      <c r="HSS12" s="74"/>
      <c r="HST12" s="74"/>
      <c r="HSU12" s="85"/>
      <c r="HSV12" s="80"/>
      <c r="HSW12" s="80"/>
      <c r="HSX12" s="85"/>
      <c r="HSY12" s="77"/>
      <c r="HSZ12" s="74"/>
      <c r="HTA12" s="74"/>
      <c r="HTB12" s="85"/>
      <c r="HTC12" s="74"/>
      <c r="HTD12" s="74"/>
      <c r="HTE12" s="85"/>
      <c r="HTF12" s="74"/>
      <c r="HTG12" s="74"/>
      <c r="HTH12" s="85"/>
      <c r="HTI12" s="74"/>
      <c r="HTJ12" s="74"/>
      <c r="HTK12" s="85"/>
      <c r="HTL12" s="80"/>
      <c r="HTM12" s="80"/>
      <c r="HTN12" s="85"/>
      <c r="HTO12" s="77"/>
      <c r="HTP12" s="74"/>
      <c r="HTQ12" s="74"/>
      <c r="HTR12" s="85"/>
      <c r="HTS12" s="74"/>
      <c r="HTT12" s="74"/>
      <c r="HTU12" s="85"/>
      <c r="HTV12" s="74"/>
      <c r="HTW12" s="74"/>
      <c r="HTX12" s="85"/>
      <c r="HTY12" s="74"/>
      <c r="HTZ12" s="74"/>
      <c r="HUA12" s="85"/>
      <c r="HUB12" s="80"/>
      <c r="HUC12" s="80"/>
      <c r="HUD12" s="85"/>
      <c r="HUE12" s="77"/>
      <c r="HUF12" s="74"/>
      <c r="HUG12" s="74"/>
      <c r="HUH12" s="85"/>
      <c r="HUI12" s="74"/>
      <c r="HUJ12" s="74"/>
      <c r="HUK12" s="85"/>
      <c r="HUL12" s="74"/>
      <c r="HUM12" s="74"/>
      <c r="HUN12" s="85"/>
      <c r="HUO12" s="74"/>
      <c r="HUP12" s="74"/>
      <c r="HUQ12" s="85"/>
      <c r="HUR12" s="80"/>
      <c r="HUS12" s="80"/>
      <c r="HUT12" s="85"/>
      <c r="HUU12" s="77"/>
      <c r="HUV12" s="74"/>
      <c r="HUW12" s="74"/>
      <c r="HUX12" s="85"/>
      <c r="HUY12" s="74"/>
      <c r="HUZ12" s="74"/>
      <c r="HVA12" s="85"/>
      <c r="HVB12" s="74"/>
      <c r="HVC12" s="74"/>
      <c r="HVD12" s="85"/>
      <c r="HVE12" s="74"/>
      <c r="HVF12" s="74"/>
      <c r="HVG12" s="85"/>
      <c r="HVH12" s="80"/>
      <c r="HVI12" s="80"/>
      <c r="HVJ12" s="85"/>
      <c r="HVK12" s="77"/>
      <c r="HVL12" s="74"/>
      <c r="HVM12" s="74"/>
      <c r="HVN12" s="85"/>
      <c r="HVO12" s="74"/>
      <c r="HVP12" s="74"/>
      <c r="HVQ12" s="85"/>
      <c r="HVR12" s="74"/>
      <c r="HVS12" s="74"/>
      <c r="HVT12" s="85"/>
      <c r="HVU12" s="74"/>
      <c r="HVV12" s="74"/>
      <c r="HVW12" s="85"/>
      <c r="HVX12" s="80"/>
      <c r="HVY12" s="80"/>
      <c r="HVZ12" s="85"/>
      <c r="HWA12" s="77"/>
      <c r="HWB12" s="74"/>
      <c r="HWC12" s="74"/>
      <c r="HWD12" s="85"/>
      <c r="HWE12" s="74"/>
      <c r="HWF12" s="74"/>
      <c r="HWG12" s="85"/>
      <c r="HWH12" s="74"/>
      <c r="HWI12" s="74"/>
      <c r="HWJ12" s="85"/>
      <c r="HWK12" s="74"/>
      <c r="HWL12" s="74"/>
      <c r="HWM12" s="85"/>
      <c r="HWN12" s="80"/>
      <c r="HWO12" s="80"/>
      <c r="HWP12" s="85"/>
      <c r="HWQ12" s="77"/>
      <c r="HWR12" s="74"/>
      <c r="HWS12" s="74"/>
      <c r="HWT12" s="85"/>
      <c r="HWU12" s="74"/>
      <c r="HWV12" s="74"/>
      <c r="HWW12" s="85"/>
      <c r="HWX12" s="74"/>
      <c r="HWY12" s="74"/>
      <c r="HWZ12" s="85"/>
      <c r="HXA12" s="74"/>
      <c r="HXB12" s="74"/>
      <c r="HXC12" s="85"/>
      <c r="HXD12" s="80"/>
      <c r="HXE12" s="80"/>
      <c r="HXF12" s="85"/>
      <c r="HXG12" s="77"/>
      <c r="HXH12" s="74"/>
      <c r="HXI12" s="74"/>
      <c r="HXJ12" s="85"/>
      <c r="HXK12" s="74"/>
      <c r="HXL12" s="74"/>
      <c r="HXM12" s="85"/>
      <c r="HXN12" s="74"/>
      <c r="HXO12" s="74"/>
      <c r="HXP12" s="85"/>
      <c r="HXQ12" s="74"/>
      <c r="HXR12" s="74"/>
      <c r="HXS12" s="85"/>
      <c r="HXT12" s="80"/>
      <c r="HXU12" s="80"/>
      <c r="HXV12" s="85"/>
      <c r="HXW12" s="77"/>
      <c r="HXX12" s="74"/>
      <c r="HXY12" s="74"/>
      <c r="HXZ12" s="85"/>
      <c r="HYA12" s="74"/>
      <c r="HYB12" s="74"/>
      <c r="HYC12" s="85"/>
      <c r="HYD12" s="74"/>
      <c r="HYE12" s="74"/>
      <c r="HYF12" s="85"/>
      <c r="HYG12" s="74"/>
      <c r="HYH12" s="74"/>
      <c r="HYI12" s="85"/>
      <c r="HYJ12" s="80"/>
      <c r="HYK12" s="80"/>
      <c r="HYL12" s="85"/>
      <c r="HYM12" s="77"/>
      <c r="HYN12" s="74"/>
      <c r="HYO12" s="74"/>
      <c r="HYP12" s="85"/>
      <c r="HYQ12" s="74"/>
      <c r="HYR12" s="74"/>
      <c r="HYS12" s="85"/>
      <c r="HYT12" s="74"/>
      <c r="HYU12" s="74"/>
      <c r="HYV12" s="85"/>
      <c r="HYW12" s="74"/>
      <c r="HYX12" s="74"/>
      <c r="HYY12" s="85"/>
      <c r="HYZ12" s="80"/>
      <c r="HZA12" s="80"/>
      <c r="HZB12" s="85"/>
      <c r="HZC12" s="77"/>
      <c r="HZD12" s="74"/>
      <c r="HZE12" s="74"/>
      <c r="HZF12" s="85"/>
      <c r="HZG12" s="74"/>
      <c r="HZH12" s="74"/>
      <c r="HZI12" s="85"/>
      <c r="HZJ12" s="74"/>
      <c r="HZK12" s="74"/>
      <c r="HZL12" s="85"/>
      <c r="HZM12" s="74"/>
      <c r="HZN12" s="74"/>
      <c r="HZO12" s="85"/>
      <c r="HZP12" s="80"/>
      <c r="HZQ12" s="80"/>
      <c r="HZR12" s="85"/>
      <c r="HZS12" s="77"/>
      <c r="HZT12" s="74"/>
      <c r="HZU12" s="74"/>
      <c r="HZV12" s="85"/>
      <c r="HZW12" s="74"/>
      <c r="HZX12" s="74"/>
      <c r="HZY12" s="85"/>
      <c r="HZZ12" s="74"/>
      <c r="IAA12" s="74"/>
      <c r="IAB12" s="85"/>
      <c r="IAC12" s="74"/>
      <c r="IAD12" s="74"/>
      <c r="IAE12" s="85"/>
      <c r="IAF12" s="80"/>
      <c r="IAG12" s="80"/>
      <c r="IAH12" s="85"/>
      <c r="IAI12" s="77"/>
      <c r="IAJ12" s="74"/>
      <c r="IAK12" s="74"/>
      <c r="IAL12" s="85"/>
      <c r="IAM12" s="74"/>
      <c r="IAN12" s="74"/>
      <c r="IAO12" s="85"/>
      <c r="IAP12" s="74"/>
      <c r="IAQ12" s="74"/>
      <c r="IAR12" s="85"/>
      <c r="IAS12" s="74"/>
      <c r="IAT12" s="74"/>
      <c r="IAU12" s="85"/>
      <c r="IAV12" s="80"/>
      <c r="IAW12" s="80"/>
      <c r="IAX12" s="85"/>
      <c r="IAY12" s="77"/>
      <c r="IAZ12" s="74"/>
      <c r="IBA12" s="74"/>
      <c r="IBB12" s="85"/>
      <c r="IBC12" s="74"/>
      <c r="IBD12" s="74"/>
      <c r="IBE12" s="85"/>
      <c r="IBF12" s="74"/>
      <c r="IBG12" s="74"/>
      <c r="IBH12" s="85"/>
      <c r="IBI12" s="74"/>
      <c r="IBJ12" s="74"/>
      <c r="IBK12" s="85"/>
      <c r="IBL12" s="80"/>
      <c r="IBM12" s="80"/>
      <c r="IBN12" s="85"/>
      <c r="IBO12" s="77"/>
      <c r="IBP12" s="74"/>
      <c r="IBQ12" s="74"/>
      <c r="IBR12" s="85"/>
      <c r="IBS12" s="74"/>
      <c r="IBT12" s="74"/>
      <c r="IBU12" s="85"/>
      <c r="IBV12" s="74"/>
      <c r="IBW12" s="74"/>
      <c r="IBX12" s="85"/>
      <c r="IBY12" s="74"/>
      <c r="IBZ12" s="74"/>
      <c r="ICA12" s="85"/>
      <c r="ICB12" s="80"/>
      <c r="ICC12" s="80"/>
      <c r="ICD12" s="85"/>
      <c r="ICE12" s="77"/>
      <c r="ICF12" s="74"/>
      <c r="ICG12" s="74"/>
      <c r="ICH12" s="85"/>
      <c r="ICI12" s="74"/>
      <c r="ICJ12" s="74"/>
      <c r="ICK12" s="85"/>
      <c r="ICL12" s="74"/>
      <c r="ICM12" s="74"/>
      <c r="ICN12" s="85"/>
      <c r="ICO12" s="74"/>
      <c r="ICP12" s="74"/>
      <c r="ICQ12" s="85"/>
      <c r="ICR12" s="80"/>
      <c r="ICS12" s="80"/>
      <c r="ICT12" s="85"/>
      <c r="ICU12" s="77"/>
      <c r="ICV12" s="74"/>
      <c r="ICW12" s="74"/>
      <c r="ICX12" s="85"/>
      <c r="ICY12" s="74"/>
      <c r="ICZ12" s="74"/>
      <c r="IDA12" s="85"/>
      <c r="IDB12" s="74"/>
      <c r="IDC12" s="74"/>
      <c r="IDD12" s="85"/>
      <c r="IDE12" s="74"/>
      <c r="IDF12" s="74"/>
      <c r="IDG12" s="85"/>
      <c r="IDH12" s="80"/>
      <c r="IDI12" s="80"/>
      <c r="IDJ12" s="85"/>
      <c r="IDK12" s="77"/>
      <c r="IDL12" s="74"/>
      <c r="IDM12" s="74"/>
      <c r="IDN12" s="85"/>
      <c r="IDO12" s="74"/>
      <c r="IDP12" s="74"/>
      <c r="IDQ12" s="85"/>
      <c r="IDR12" s="74"/>
      <c r="IDS12" s="74"/>
      <c r="IDT12" s="85"/>
      <c r="IDU12" s="74"/>
      <c r="IDV12" s="74"/>
      <c r="IDW12" s="85"/>
      <c r="IDX12" s="80"/>
      <c r="IDY12" s="80"/>
      <c r="IDZ12" s="85"/>
      <c r="IEA12" s="77"/>
      <c r="IEB12" s="74"/>
      <c r="IEC12" s="74"/>
      <c r="IED12" s="85"/>
      <c r="IEE12" s="74"/>
      <c r="IEF12" s="74"/>
      <c r="IEG12" s="85"/>
      <c r="IEH12" s="74"/>
      <c r="IEI12" s="74"/>
      <c r="IEJ12" s="85"/>
      <c r="IEK12" s="74"/>
      <c r="IEL12" s="74"/>
      <c r="IEM12" s="85"/>
      <c r="IEN12" s="80"/>
      <c r="IEO12" s="80"/>
      <c r="IEP12" s="85"/>
      <c r="IEQ12" s="77"/>
      <c r="IER12" s="74"/>
      <c r="IES12" s="74"/>
      <c r="IET12" s="85"/>
      <c r="IEU12" s="74"/>
      <c r="IEV12" s="74"/>
      <c r="IEW12" s="85"/>
      <c r="IEX12" s="74"/>
      <c r="IEY12" s="74"/>
      <c r="IEZ12" s="85"/>
      <c r="IFA12" s="74"/>
      <c r="IFB12" s="74"/>
      <c r="IFC12" s="85"/>
      <c r="IFD12" s="80"/>
      <c r="IFE12" s="80"/>
      <c r="IFF12" s="85"/>
      <c r="IFG12" s="77"/>
      <c r="IFH12" s="74"/>
      <c r="IFI12" s="74"/>
      <c r="IFJ12" s="85"/>
      <c r="IFK12" s="74"/>
      <c r="IFL12" s="74"/>
      <c r="IFM12" s="85"/>
      <c r="IFN12" s="74"/>
      <c r="IFO12" s="74"/>
      <c r="IFP12" s="85"/>
      <c r="IFQ12" s="74"/>
      <c r="IFR12" s="74"/>
      <c r="IFS12" s="85"/>
      <c r="IFT12" s="80"/>
      <c r="IFU12" s="80"/>
      <c r="IFV12" s="85"/>
      <c r="IFW12" s="77"/>
      <c r="IFX12" s="74"/>
      <c r="IFY12" s="74"/>
      <c r="IFZ12" s="85"/>
      <c r="IGA12" s="74"/>
      <c r="IGB12" s="74"/>
      <c r="IGC12" s="85"/>
      <c r="IGD12" s="74"/>
      <c r="IGE12" s="74"/>
      <c r="IGF12" s="85"/>
      <c r="IGG12" s="74"/>
      <c r="IGH12" s="74"/>
      <c r="IGI12" s="85"/>
      <c r="IGJ12" s="80"/>
      <c r="IGK12" s="80"/>
      <c r="IGL12" s="85"/>
      <c r="IGM12" s="77"/>
      <c r="IGN12" s="74"/>
      <c r="IGO12" s="74"/>
      <c r="IGP12" s="85"/>
      <c r="IGQ12" s="74"/>
      <c r="IGR12" s="74"/>
      <c r="IGS12" s="85"/>
      <c r="IGT12" s="74"/>
      <c r="IGU12" s="74"/>
      <c r="IGV12" s="85"/>
      <c r="IGW12" s="74"/>
      <c r="IGX12" s="74"/>
      <c r="IGY12" s="85"/>
      <c r="IGZ12" s="80"/>
      <c r="IHA12" s="80"/>
      <c r="IHB12" s="85"/>
      <c r="IHC12" s="77"/>
      <c r="IHD12" s="74"/>
      <c r="IHE12" s="74"/>
      <c r="IHF12" s="85"/>
      <c r="IHG12" s="74"/>
      <c r="IHH12" s="74"/>
      <c r="IHI12" s="85"/>
      <c r="IHJ12" s="74"/>
      <c r="IHK12" s="74"/>
      <c r="IHL12" s="85"/>
      <c r="IHM12" s="74"/>
      <c r="IHN12" s="74"/>
      <c r="IHO12" s="85"/>
      <c r="IHP12" s="80"/>
      <c r="IHQ12" s="80"/>
      <c r="IHR12" s="85"/>
      <c r="IHS12" s="77"/>
      <c r="IHT12" s="74"/>
      <c r="IHU12" s="74"/>
      <c r="IHV12" s="85"/>
      <c r="IHW12" s="74"/>
      <c r="IHX12" s="74"/>
      <c r="IHY12" s="85"/>
      <c r="IHZ12" s="74"/>
      <c r="IIA12" s="74"/>
      <c r="IIB12" s="85"/>
      <c r="IIC12" s="74"/>
      <c r="IID12" s="74"/>
      <c r="IIE12" s="85"/>
      <c r="IIF12" s="80"/>
      <c r="IIG12" s="80"/>
      <c r="IIH12" s="85"/>
      <c r="III12" s="77"/>
      <c r="IIJ12" s="74"/>
      <c r="IIK12" s="74"/>
      <c r="IIL12" s="85"/>
      <c r="IIM12" s="74"/>
      <c r="IIN12" s="74"/>
      <c r="IIO12" s="85"/>
      <c r="IIP12" s="74"/>
      <c r="IIQ12" s="74"/>
      <c r="IIR12" s="85"/>
      <c r="IIS12" s="74"/>
      <c r="IIT12" s="74"/>
      <c r="IIU12" s="85"/>
      <c r="IIV12" s="80"/>
      <c r="IIW12" s="80"/>
      <c r="IIX12" s="85"/>
      <c r="IIY12" s="77"/>
      <c r="IIZ12" s="74"/>
      <c r="IJA12" s="74"/>
      <c r="IJB12" s="85"/>
      <c r="IJC12" s="74"/>
      <c r="IJD12" s="74"/>
      <c r="IJE12" s="85"/>
      <c r="IJF12" s="74"/>
      <c r="IJG12" s="74"/>
      <c r="IJH12" s="85"/>
      <c r="IJI12" s="74"/>
      <c r="IJJ12" s="74"/>
      <c r="IJK12" s="85"/>
      <c r="IJL12" s="80"/>
      <c r="IJM12" s="80"/>
      <c r="IJN12" s="85"/>
      <c r="IJO12" s="77"/>
      <c r="IJP12" s="74"/>
      <c r="IJQ12" s="74"/>
      <c r="IJR12" s="85"/>
      <c r="IJS12" s="74"/>
      <c r="IJT12" s="74"/>
      <c r="IJU12" s="85"/>
      <c r="IJV12" s="74"/>
      <c r="IJW12" s="74"/>
      <c r="IJX12" s="85"/>
      <c r="IJY12" s="74"/>
      <c r="IJZ12" s="74"/>
      <c r="IKA12" s="85"/>
      <c r="IKB12" s="80"/>
      <c r="IKC12" s="80"/>
      <c r="IKD12" s="85"/>
      <c r="IKE12" s="77"/>
      <c r="IKF12" s="74"/>
      <c r="IKG12" s="74"/>
      <c r="IKH12" s="85"/>
      <c r="IKI12" s="74"/>
      <c r="IKJ12" s="74"/>
      <c r="IKK12" s="85"/>
      <c r="IKL12" s="74"/>
      <c r="IKM12" s="74"/>
      <c r="IKN12" s="85"/>
      <c r="IKO12" s="74"/>
      <c r="IKP12" s="74"/>
      <c r="IKQ12" s="85"/>
      <c r="IKR12" s="80"/>
      <c r="IKS12" s="80"/>
      <c r="IKT12" s="85"/>
      <c r="IKU12" s="77"/>
      <c r="IKV12" s="74"/>
      <c r="IKW12" s="74"/>
      <c r="IKX12" s="85"/>
      <c r="IKY12" s="74"/>
      <c r="IKZ12" s="74"/>
      <c r="ILA12" s="85"/>
      <c r="ILB12" s="74"/>
      <c r="ILC12" s="74"/>
      <c r="ILD12" s="85"/>
      <c r="ILE12" s="74"/>
      <c r="ILF12" s="74"/>
      <c r="ILG12" s="85"/>
      <c r="ILH12" s="80"/>
      <c r="ILI12" s="80"/>
      <c r="ILJ12" s="85"/>
      <c r="ILK12" s="77"/>
      <c r="ILL12" s="74"/>
      <c r="ILM12" s="74"/>
      <c r="ILN12" s="85"/>
      <c r="ILO12" s="74"/>
      <c r="ILP12" s="74"/>
      <c r="ILQ12" s="85"/>
      <c r="ILR12" s="74"/>
      <c r="ILS12" s="74"/>
      <c r="ILT12" s="85"/>
      <c r="ILU12" s="74"/>
      <c r="ILV12" s="74"/>
      <c r="ILW12" s="85"/>
      <c r="ILX12" s="80"/>
      <c r="ILY12" s="80"/>
      <c r="ILZ12" s="85"/>
      <c r="IMA12" s="77"/>
      <c r="IMB12" s="74"/>
      <c r="IMC12" s="74"/>
      <c r="IMD12" s="85"/>
      <c r="IME12" s="74"/>
      <c r="IMF12" s="74"/>
      <c r="IMG12" s="85"/>
      <c r="IMH12" s="74"/>
      <c r="IMI12" s="74"/>
      <c r="IMJ12" s="85"/>
      <c r="IMK12" s="74"/>
      <c r="IML12" s="74"/>
      <c r="IMM12" s="85"/>
      <c r="IMN12" s="80"/>
      <c r="IMO12" s="80"/>
      <c r="IMP12" s="85"/>
      <c r="IMQ12" s="77"/>
      <c r="IMR12" s="74"/>
      <c r="IMS12" s="74"/>
      <c r="IMT12" s="85"/>
      <c r="IMU12" s="74"/>
      <c r="IMV12" s="74"/>
      <c r="IMW12" s="85"/>
      <c r="IMX12" s="74"/>
      <c r="IMY12" s="74"/>
      <c r="IMZ12" s="85"/>
      <c r="INA12" s="74"/>
      <c r="INB12" s="74"/>
      <c r="INC12" s="85"/>
      <c r="IND12" s="80"/>
      <c r="INE12" s="80"/>
      <c r="INF12" s="85"/>
      <c r="ING12" s="77"/>
      <c r="INH12" s="74"/>
      <c r="INI12" s="74"/>
      <c r="INJ12" s="85"/>
      <c r="INK12" s="74"/>
      <c r="INL12" s="74"/>
      <c r="INM12" s="85"/>
      <c r="INN12" s="74"/>
      <c r="INO12" s="74"/>
      <c r="INP12" s="85"/>
      <c r="INQ12" s="74"/>
      <c r="INR12" s="74"/>
      <c r="INS12" s="85"/>
      <c r="INT12" s="80"/>
      <c r="INU12" s="80"/>
      <c r="INV12" s="85"/>
      <c r="INW12" s="77"/>
      <c r="INX12" s="74"/>
      <c r="INY12" s="74"/>
      <c r="INZ12" s="85"/>
      <c r="IOA12" s="74"/>
      <c r="IOB12" s="74"/>
      <c r="IOC12" s="85"/>
      <c r="IOD12" s="74"/>
      <c r="IOE12" s="74"/>
      <c r="IOF12" s="85"/>
      <c r="IOG12" s="74"/>
      <c r="IOH12" s="74"/>
      <c r="IOI12" s="85"/>
      <c r="IOJ12" s="80"/>
      <c r="IOK12" s="80"/>
      <c r="IOL12" s="85"/>
      <c r="IOM12" s="77"/>
      <c r="ION12" s="74"/>
      <c r="IOO12" s="74"/>
      <c r="IOP12" s="85"/>
      <c r="IOQ12" s="74"/>
      <c r="IOR12" s="74"/>
      <c r="IOS12" s="85"/>
      <c r="IOT12" s="74"/>
      <c r="IOU12" s="74"/>
      <c r="IOV12" s="85"/>
      <c r="IOW12" s="74"/>
      <c r="IOX12" s="74"/>
      <c r="IOY12" s="85"/>
      <c r="IOZ12" s="80"/>
      <c r="IPA12" s="80"/>
      <c r="IPB12" s="85"/>
      <c r="IPC12" s="77"/>
      <c r="IPD12" s="74"/>
      <c r="IPE12" s="74"/>
      <c r="IPF12" s="85"/>
      <c r="IPG12" s="74"/>
      <c r="IPH12" s="74"/>
      <c r="IPI12" s="85"/>
      <c r="IPJ12" s="74"/>
      <c r="IPK12" s="74"/>
      <c r="IPL12" s="85"/>
      <c r="IPM12" s="74"/>
      <c r="IPN12" s="74"/>
      <c r="IPO12" s="85"/>
      <c r="IPP12" s="80"/>
      <c r="IPQ12" s="80"/>
      <c r="IPR12" s="85"/>
      <c r="IPS12" s="77"/>
      <c r="IPT12" s="74"/>
      <c r="IPU12" s="74"/>
      <c r="IPV12" s="85"/>
      <c r="IPW12" s="74"/>
      <c r="IPX12" s="74"/>
      <c r="IPY12" s="85"/>
      <c r="IPZ12" s="74"/>
      <c r="IQA12" s="74"/>
      <c r="IQB12" s="85"/>
      <c r="IQC12" s="74"/>
      <c r="IQD12" s="74"/>
      <c r="IQE12" s="85"/>
      <c r="IQF12" s="80"/>
      <c r="IQG12" s="80"/>
      <c r="IQH12" s="85"/>
      <c r="IQI12" s="77"/>
      <c r="IQJ12" s="74"/>
      <c r="IQK12" s="74"/>
      <c r="IQL12" s="85"/>
      <c r="IQM12" s="74"/>
      <c r="IQN12" s="74"/>
      <c r="IQO12" s="85"/>
      <c r="IQP12" s="74"/>
      <c r="IQQ12" s="74"/>
      <c r="IQR12" s="85"/>
      <c r="IQS12" s="74"/>
      <c r="IQT12" s="74"/>
      <c r="IQU12" s="85"/>
      <c r="IQV12" s="80"/>
      <c r="IQW12" s="80"/>
      <c r="IQX12" s="85"/>
      <c r="IQY12" s="77"/>
      <c r="IQZ12" s="74"/>
      <c r="IRA12" s="74"/>
      <c r="IRB12" s="85"/>
      <c r="IRC12" s="74"/>
      <c r="IRD12" s="74"/>
      <c r="IRE12" s="85"/>
      <c r="IRF12" s="74"/>
      <c r="IRG12" s="74"/>
      <c r="IRH12" s="85"/>
      <c r="IRI12" s="74"/>
      <c r="IRJ12" s="74"/>
      <c r="IRK12" s="85"/>
      <c r="IRL12" s="80"/>
      <c r="IRM12" s="80"/>
      <c r="IRN12" s="85"/>
      <c r="IRO12" s="77"/>
      <c r="IRP12" s="74"/>
      <c r="IRQ12" s="74"/>
      <c r="IRR12" s="85"/>
      <c r="IRS12" s="74"/>
      <c r="IRT12" s="74"/>
      <c r="IRU12" s="85"/>
      <c r="IRV12" s="74"/>
      <c r="IRW12" s="74"/>
      <c r="IRX12" s="85"/>
      <c r="IRY12" s="74"/>
      <c r="IRZ12" s="74"/>
      <c r="ISA12" s="85"/>
      <c r="ISB12" s="80"/>
      <c r="ISC12" s="80"/>
      <c r="ISD12" s="85"/>
      <c r="ISE12" s="77"/>
      <c r="ISF12" s="74"/>
      <c r="ISG12" s="74"/>
      <c r="ISH12" s="85"/>
      <c r="ISI12" s="74"/>
      <c r="ISJ12" s="74"/>
      <c r="ISK12" s="85"/>
      <c r="ISL12" s="74"/>
      <c r="ISM12" s="74"/>
      <c r="ISN12" s="85"/>
      <c r="ISO12" s="74"/>
      <c r="ISP12" s="74"/>
      <c r="ISQ12" s="85"/>
      <c r="ISR12" s="80"/>
      <c r="ISS12" s="80"/>
      <c r="IST12" s="85"/>
      <c r="ISU12" s="77"/>
      <c r="ISV12" s="74"/>
      <c r="ISW12" s="74"/>
      <c r="ISX12" s="85"/>
      <c r="ISY12" s="74"/>
      <c r="ISZ12" s="74"/>
      <c r="ITA12" s="85"/>
      <c r="ITB12" s="74"/>
      <c r="ITC12" s="74"/>
      <c r="ITD12" s="85"/>
      <c r="ITE12" s="74"/>
      <c r="ITF12" s="74"/>
      <c r="ITG12" s="85"/>
      <c r="ITH12" s="80"/>
      <c r="ITI12" s="80"/>
      <c r="ITJ12" s="85"/>
      <c r="ITK12" s="77"/>
      <c r="ITL12" s="74"/>
      <c r="ITM12" s="74"/>
      <c r="ITN12" s="85"/>
      <c r="ITO12" s="74"/>
      <c r="ITP12" s="74"/>
      <c r="ITQ12" s="85"/>
      <c r="ITR12" s="74"/>
      <c r="ITS12" s="74"/>
      <c r="ITT12" s="85"/>
      <c r="ITU12" s="74"/>
      <c r="ITV12" s="74"/>
      <c r="ITW12" s="85"/>
      <c r="ITX12" s="80"/>
      <c r="ITY12" s="80"/>
      <c r="ITZ12" s="85"/>
      <c r="IUA12" s="77"/>
      <c r="IUB12" s="74"/>
      <c r="IUC12" s="74"/>
      <c r="IUD12" s="85"/>
      <c r="IUE12" s="74"/>
      <c r="IUF12" s="74"/>
      <c r="IUG12" s="85"/>
      <c r="IUH12" s="74"/>
      <c r="IUI12" s="74"/>
      <c r="IUJ12" s="85"/>
      <c r="IUK12" s="74"/>
      <c r="IUL12" s="74"/>
      <c r="IUM12" s="85"/>
      <c r="IUN12" s="80"/>
      <c r="IUO12" s="80"/>
      <c r="IUP12" s="85"/>
      <c r="IUQ12" s="77"/>
      <c r="IUR12" s="74"/>
      <c r="IUS12" s="74"/>
      <c r="IUT12" s="85"/>
      <c r="IUU12" s="74"/>
      <c r="IUV12" s="74"/>
      <c r="IUW12" s="85"/>
      <c r="IUX12" s="74"/>
      <c r="IUY12" s="74"/>
      <c r="IUZ12" s="85"/>
      <c r="IVA12" s="74"/>
      <c r="IVB12" s="74"/>
      <c r="IVC12" s="85"/>
      <c r="IVD12" s="80"/>
      <c r="IVE12" s="80"/>
      <c r="IVF12" s="85"/>
      <c r="IVG12" s="77"/>
      <c r="IVH12" s="74"/>
      <c r="IVI12" s="74"/>
      <c r="IVJ12" s="85"/>
      <c r="IVK12" s="74"/>
      <c r="IVL12" s="74"/>
      <c r="IVM12" s="85"/>
      <c r="IVN12" s="74"/>
      <c r="IVO12" s="74"/>
      <c r="IVP12" s="85"/>
      <c r="IVQ12" s="74"/>
      <c r="IVR12" s="74"/>
      <c r="IVS12" s="85"/>
      <c r="IVT12" s="80"/>
      <c r="IVU12" s="80"/>
      <c r="IVV12" s="85"/>
      <c r="IVW12" s="77"/>
      <c r="IVX12" s="74"/>
      <c r="IVY12" s="74"/>
      <c r="IVZ12" s="85"/>
      <c r="IWA12" s="74"/>
      <c r="IWB12" s="74"/>
      <c r="IWC12" s="85"/>
      <c r="IWD12" s="74"/>
      <c r="IWE12" s="74"/>
      <c r="IWF12" s="85"/>
      <c r="IWG12" s="74"/>
      <c r="IWH12" s="74"/>
      <c r="IWI12" s="85"/>
      <c r="IWJ12" s="80"/>
      <c r="IWK12" s="80"/>
      <c r="IWL12" s="85"/>
      <c r="IWM12" s="77"/>
      <c r="IWN12" s="74"/>
      <c r="IWO12" s="74"/>
      <c r="IWP12" s="85"/>
      <c r="IWQ12" s="74"/>
      <c r="IWR12" s="74"/>
      <c r="IWS12" s="85"/>
      <c r="IWT12" s="74"/>
      <c r="IWU12" s="74"/>
      <c r="IWV12" s="85"/>
      <c r="IWW12" s="74"/>
      <c r="IWX12" s="74"/>
      <c r="IWY12" s="85"/>
      <c r="IWZ12" s="80"/>
      <c r="IXA12" s="80"/>
      <c r="IXB12" s="85"/>
      <c r="IXC12" s="77"/>
      <c r="IXD12" s="74"/>
      <c r="IXE12" s="74"/>
      <c r="IXF12" s="85"/>
      <c r="IXG12" s="74"/>
      <c r="IXH12" s="74"/>
      <c r="IXI12" s="85"/>
      <c r="IXJ12" s="74"/>
      <c r="IXK12" s="74"/>
      <c r="IXL12" s="85"/>
      <c r="IXM12" s="74"/>
      <c r="IXN12" s="74"/>
      <c r="IXO12" s="85"/>
      <c r="IXP12" s="80"/>
      <c r="IXQ12" s="80"/>
      <c r="IXR12" s="85"/>
      <c r="IXS12" s="77"/>
      <c r="IXT12" s="74"/>
      <c r="IXU12" s="74"/>
      <c r="IXV12" s="85"/>
      <c r="IXW12" s="74"/>
      <c r="IXX12" s="74"/>
      <c r="IXY12" s="85"/>
      <c r="IXZ12" s="74"/>
      <c r="IYA12" s="74"/>
      <c r="IYB12" s="85"/>
      <c r="IYC12" s="74"/>
      <c r="IYD12" s="74"/>
      <c r="IYE12" s="85"/>
      <c r="IYF12" s="80"/>
      <c r="IYG12" s="80"/>
      <c r="IYH12" s="85"/>
      <c r="IYI12" s="77"/>
      <c r="IYJ12" s="74"/>
      <c r="IYK12" s="74"/>
      <c r="IYL12" s="85"/>
      <c r="IYM12" s="74"/>
      <c r="IYN12" s="74"/>
      <c r="IYO12" s="85"/>
      <c r="IYP12" s="74"/>
      <c r="IYQ12" s="74"/>
      <c r="IYR12" s="85"/>
      <c r="IYS12" s="74"/>
      <c r="IYT12" s="74"/>
      <c r="IYU12" s="85"/>
      <c r="IYV12" s="80"/>
      <c r="IYW12" s="80"/>
      <c r="IYX12" s="85"/>
      <c r="IYY12" s="77"/>
      <c r="IYZ12" s="74"/>
      <c r="IZA12" s="74"/>
      <c r="IZB12" s="85"/>
      <c r="IZC12" s="74"/>
      <c r="IZD12" s="74"/>
      <c r="IZE12" s="85"/>
      <c r="IZF12" s="74"/>
      <c r="IZG12" s="74"/>
      <c r="IZH12" s="85"/>
      <c r="IZI12" s="74"/>
      <c r="IZJ12" s="74"/>
      <c r="IZK12" s="85"/>
      <c r="IZL12" s="80"/>
      <c r="IZM12" s="80"/>
      <c r="IZN12" s="85"/>
      <c r="IZO12" s="77"/>
      <c r="IZP12" s="74"/>
      <c r="IZQ12" s="74"/>
      <c r="IZR12" s="85"/>
      <c r="IZS12" s="74"/>
      <c r="IZT12" s="74"/>
      <c r="IZU12" s="85"/>
      <c r="IZV12" s="74"/>
      <c r="IZW12" s="74"/>
      <c r="IZX12" s="85"/>
      <c r="IZY12" s="74"/>
      <c r="IZZ12" s="74"/>
      <c r="JAA12" s="85"/>
      <c r="JAB12" s="80"/>
      <c r="JAC12" s="80"/>
      <c r="JAD12" s="85"/>
      <c r="JAE12" s="77"/>
      <c r="JAF12" s="74"/>
      <c r="JAG12" s="74"/>
      <c r="JAH12" s="85"/>
      <c r="JAI12" s="74"/>
      <c r="JAJ12" s="74"/>
      <c r="JAK12" s="85"/>
      <c r="JAL12" s="74"/>
      <c r="JAM12" s="74"/>
      <c r="JAN12" s="85"/>
      <c r="JAO12" s="74"/>
      <c r="JAP12" s="74"/>
      <c r="JAQ12" s="85"/>
      <c r="JAR12" s="80"/>
      <c r="JAS12" s="80"/>
      <c r="JAT12" s="85"/>
      <c r="JAU12" s="77"/>
      <c r="JAV12" s="74"/>
      <c r="JAW12" s="74"/>
      <c r="JAX12" s="85"/>
      <c r="JAY12" s="74"/>
      <c r="JAZ12" s="74"/>
      <c r="JBA12" s="85"/>
      <c r="JBB12" s="74"/>
      <c r="JBC12" s="74"/>
      <c r="JBD12" s="85"/>
      <c r="JBE12" s="74"/>
      <c r="JBF12" s="74"/>
      <c r="JBG12" s="85"/>
      <c r="JBH12" s="80"/>
      <c r="JBI12" s="80"/>
      <c r="JBJ12" s="85"/>
      <c r="JBK12" s="77"/>
      <c r="JBL12" s="74"/>
      <c r="JBM12" s="74"/>
      <c r="JBN12" s="85"/>
      <c r="JBO12" s="74"/>
      <c r="JBP12" s="74"/>
      <c r="JBQ12" s="85"/>
      <c r="JBR12" s="74"/>
      <c r="JBS12" s="74"/>
      <c r="JBT12" s="85"/>
      <c r="JBU12" s="74"/>
      <c r="JBV12" s="74"/>
      <c r="JBW12" s="85"/>
      <c r="JBX12" s="80"/>
      <c r="JBY12" s="80"/>
      <c r="JBZ12" s="85"/>
      <c r="JCA12" s="77"/>
      <c r="JCB12" s="74"/>
      <c r="JCC12" s="74"/>
      <c r="JCD12" s="85"/>
      <c r="JCE12" s="74"/>
      <c r="JCF12" s="74"/>
      <c r="JCG12" s="85"/>
      <c r="JCH12" s="74"/>
      <c r="JCI12" s="74"/>
      <c r="JCJ12" s="85"/>
      <c r="JCK12" s="74"/>
      <c r="JCL12" s="74"/>
      <c r="JCM12" s="85"/>
      <c r="JCN12" s="80"/>
      <c r="JCO12" s="80"/>
      <c r="JCP12" s="85"/>
      <c r="JCQ12" s="77"/>
      <c r="JCR12" s="74"/>
      <c r="JCS12" s="74"/>
      <c r="JCT12" s="85"/>
      <c r="JCU12" s="74"/>
      <c r="JCV12" s="74"/>
      <c r="JCW12" s="85"/>
      <c r="JCX12" s="74"/>
      <c r="JCY12" s="74"/>
      <c r="JCZ12" s="85"/>
      <c r="JDA12" s="74"/>
      <c r="JDB12" s="74"/>
      <c r="JDC12" s="85"/>
      <c r="JDD12" s="80"/>
      <c r="JDE12" s="80"/>
      <c r="JDF12" s="85"/>
      <c r="JDG12" s="77"/>
      <c r="JDH12" s="74"/>
      <c r="JDI12" s="74"/>
      <c r="JDJ12" s="85"/>
      <c r="JDK12" s="74"/>
      <c r="JDL12" s="74"/>
      <c r="JDM12" s="85"/>
      <c r="JDN12" s="74"/>
      <c r="JDO12" s="74"/>
      <c r="JDP12" s="85"/>
      <c r="JDQ12" s="74"/>
      <c r="JDR12" s="74"/>
      <c r="JDS12" s="85"/>
      <c r="JDT12" s="80"/>
      <c r="JDU12" s="80"/>
      <c r="JDV12" s="85"/>
      <c r="JDW12" s="77"/>
      <c r="JDX12" s="74"/>
      <c r="JDY12" s="74"/>
      <c r="JDZ12" s="85"/>
      <c r="JEA12" s="74"/>
      <c r="JEB12" s="74"/>
      <c r="JEC12" s="85"/>
      <c r="JED12" s="74"/>
      <c r="JEE12" s="74"/>
      <c r="JEF12" s="85"/>
      <c r="JEG12" s="74"/>
      <c r="JEH12" s="74"/>
      <c r="JEI12" s="85"/>
      <c r="JEJ12" s="80"/>
      <c r="JEK12" s="80"/>
      <c r="JEL12" s="85"/>
      <c r="JEM12" s="77"/>
      <c r="JEN12" s="74"/>
      <c r="JEO12" s="74"/>
      <c r="JEP12" s="85"/>
      <c r="JEQ12" s="74"/>
      <c r="JER12" s="74"/>
      <c r="JES12" s="85"/>
      <c r="JET12" s="74"/>
      <c r="JEU12" s="74"/>
      <c r="JEV12" s="85"/>
      <c r="JEW12" s="74"/>
      <c r="JEX12" s="74"/>
      <c r="JEY12" s="85"/>
      <c r="JEZ12" s="80"/>
      <c r="JFA12" s="80"/>
      <c r="JFB12" s="85"/>
      <c r="JFC12" s="77"/>
      <c r="JFD12" s="74"/>
      <c r="JFE12" s="74"/>
      <c r="JFF12" s="85"/>
      <c r="JFG12" s="74"/>
      <c r="JFH12" s="74"/>
      <c r="JFI12" s="85"/>
      <c r="JFJ12" s="74"/>
      <c r="JFK12" s="74"/>
      <c r="JFL12" s="85"/>
      <c r="JFM12" s="74"/>
      <c r="JFN12" s="74"/>
      <c r="JFO12" s="85"/>
      <c r="JFP12" s="80"/>
      <c r="JFQ12" s="80"/>
      <c r="JFR12" s="85"/>
      <c r="JFS12" s="77"/>
      <c r="JFT12" s="74"/>
      <c r="JFU12" s="74"/>
      <c r="JFV12" s="85"/>
      <c r="JFW12" s="74"/>
      <c r="JFX12" s="74"/>
      <c r="JFY12" s="85"/>
      <c r="JFZ12" s="74"/>
      <c r="JGA12" s="74"/>
      <c r="JGB12" s="85"/>
      <c r="JGC12" s="74"/>
      <c r="JGD12" s="74"/>
      <c r="JGE12" s="85"/>
      <c r="JGF12" s="80"/>
      <c r="JGG12" s="80"/>
      <c r="JGH12" s="85"/>
      <c r="JGI12" s="77"/>
      <c r="JGJ12" s="74"/>
      <c r="JGK12" s="74"/>
      <c r="JGL12" s="85"/>
      <c r="JGM12" s="74"/>
      <c r="JGN12" s="74"/>
      <c r="JGO12" s="85"/>
      <c r="JGP12" s="74"/>
      <c r="JGQ12" s="74"/>
      <c r="JGR12" s="85"/>
      <c r="JGS12" s="74"/>
      <c r="JGT12" s="74"/>
      <c r="JGU12" s="85"/>
      <c r="JGV12" s="80"/>
      <c r="JGW12" s="80"/>
      <c r="JGX12" s="85"/>
      <c r="JGY12" s="77"/>
      <c r="JGZ12" s="74"/>
      <c r="JHA12" s="74"/>
      <c r="JHB12" s="85"/>
      <c r="JHC12" s="74"/>
      <c r="JHD12" s="74"/>
      <c r="JHE12" s="85"/>
      <c r="JHF12" s="74"/>
      <c r="JHG12" s="74"/>
      <c r="JHH12" s="85"/>
      <c r="JHI12" s="74"/>
      <c r="JHJ12" s="74"/>
      <c r="JHK12" s="85"/>
      <c r="JHL12" s="80"/>
      <c r="JHM12" s="80"/>
      <c r="JHN12" s="85"/>
      <c r="JHO12" s="77"/>
      <c r="JHP12" s="74"/>
      <c r="JHQ12" s="74"/>
      <c r="JHR12" s="85"/>
      <c r="JHS12" s="74"/>
      <c r="JHT12" s="74"/>
      <c r="JHU12" s="85"/>
      <c r="JHV12" s="74"/>
      <c r="JHW12" s="74"/>
      <c r="JHX12" s="85"/>
      <c r="JHY12" s="74"/>
      <c r="JHZ12" s="74"/>
      <c r="JIA12" s="85"/>
      <c r="JIB12" s="80"/>
      <c r="JIC12" s="80"/>
      <c r="JID12" s="85"/>
      <c r="JIE12" s="77"/>
      <c r="JIF12" s="74"/>
      <c r="JIG12" s="74"/>
      <c r="JIH12" s="85"/>
      <c r="JII12" s="74"/>
      <c r="JIJ12" s="74"/>
      <c r="JIK12" s="85"/>
      <c r="JIL12" s="74"/>
      <c r="JIM12" s="74"/>
      <c r="JIN12" s="85"/>
      <c r="JIO12" s="74"/>
      <c r="JIP12" s="74"/>
      <c r="JIQ12" s="85"/>
      <c r="JIR12" s="80"/>
      <c r="JIS12" s="80"/>
      <c r="JIT12" s="85"/>
      <c r="JIU12" s="77"/>
      <c r="JIV12" s="74"/>
      <c r="JIW12" s="74"/>
      <c r="JIX12" s="85"/>
      <c r="JIY12" s="74"/>
      <c r="JIZ12" s="74"/>
      <c r="JJA12" s="85"/>
      <c r="JJB12" s="74"/>
      <c r="JJC12" s="74"/>
      <c r="JJD12" s="85"/>
      <c r="JJE12" s="74"/>
      <c r="JJF12" s="74"/>
      <c r="JJG12" s="85"/>
      <c r="JJH12" s="80"/>
      <c r="JJI12" s="80"/>
      <c r="JJJ12" s="85"/>
      <c r="JJK12" s="77"/>
      <c r="JJL12" s="74"/>
      <c r="JJM12" s="74"/>
      <c r="JJN12" s="85"/>
      <c r="JJO12" s="74"/>
      <c r="JJP12" s="74"/>
      <c r="JJQ12" s="85"/>
      <c r="JJR12" s="74"/>
      <c r="JJS12" s="74"/>
      <c r="JJT12" s="85"/>
      <c r="JJU12" s="74"/>
      <c r="JJV12" s="74"/>
      <c r="JJW12" s="85"/>
      <c r="JJX12" s="80"/>
      <c r="JJY12" s="80"/>
      <c r="JJZ12" s="85"/>
      <c r="JKA12" s="77"/>
      <c r="JKB12" s="74"/>
      <c r="JKC12" s="74"/>
      <c r="JKD12" s="85"/>
      <c r="JKE12" s="74"/>
      <c r="JKF12" s="74"/>
      <c r="JKG12" s="85"/>
      <c r="JKH12" s="74"/>
      <c r="JKI12" s="74"/>
      <c r="JKJ12" s="85"/>
      <c r="JKK12" s="74"/>
      <c r="JKL12" s="74"/>
      <c r="JKM12" s="85"/>
      <c r="JKN12" s="80"/>
      <c r="JKO12" s="80"/>
      <c r="JKP12" s="85"/>
      <c r="JKQ12" s="77"/>
      <c r="JKR12" s="74"/>
      <c r="JKS12" s="74"/>
      <c r="JKT12" s="85"/>
      <c r="JKU12" s="74"/>
      <c r="JKV12" s="74"/>
      <c r="JKW12" s="85"/>
      <c r="JKX12" s="74"/>
      <c r="JKY12" s="74"/>
      <c r="JKZ12" s="85"/>
      <c r="JLA12" s="74"/>
      <c r="JLB12" s="74"/>
      <c r="JLC12" s="85"/>
      <c r="JLD12" s="80"/>
      <c r="JLE12" s="80"/>
      <c r="JLF12" s="85"/>
      <c r="JLG12" s="77"/>
      <c r="JLH12" s="74"/>
      <c r="JLI12" s="74"/>
      <c r="JLJ12" s="85"/>
      <c r="JLK12" s="74"/>
      <c r="JLL12" s="74"/>
      <c r="JLM12" s="85"/>
      <c r="JLN12" s="74"/>
      <c r="JLO12" s="74"/>
      <c r="JLP12" s="85"/>
      <c r="JLQ12" s="74"/>
      <c r="JLR12" s="74"/>
      <c r="JLS12" s="85"/>
      <c r="JLT12" s="80"/>
      <c r="JLU12" s="80"/>
      <c r="JLV12" s="85"/>
      <c r="JLW12" s="77"/>
      <c r="JLX12" s="74"/>
      <c r="JLY12" s="74"/>
      <c r="JLZ12" s="85"/>
      <c r="JMA12" s="74"/>
      <c r="JMB12" s="74"/>
      <c r="JMC12" s="85"/>
      <c r="JMD12" s="74"/>
      <c r="JME12" s="74"/>
      <c r="JMF12" s="85"/>
      <c r="JMG12" s="74"/>
      <c r="JMH12" s="74"/>
      <c r="JMI12" s="85"/>
      <c r="JMJ12" s="80"/>
      <c r="JMK12" s="80"/>
      <c r="JML12" s="85"/>
      <c r="JMM12" s="77"/>
      <c r="JMN12" s="74"/>
      <c r="JMO12" s="74"/>
      <c r="JMP12" s="85"/>
      <c r="JMQ12" s="74"/>
      <c r="JMR12" s="74"/>
      <c r="JMS12" s="85"/>
      <c r="JMT12" s="74"/>
      <c r="JMU12" s="74"/>
      <c r="JMV12" s="85"/>
      <c r="JMW12" s="74"/>
      <c r="JMX12" s="74"/>
      <c r="JMY12" s="85"/>
      <c r="JMZ12" s="80"/>
      <c r="JNA12" s="80"/>
      <c r="JNB12" s="85"/>
      <c r="JNC12" s="77"/>
      <c r="JND12" s="74"/>
      <c r="JNE12" s="74"/>
      <c r="JNF12" s="85"/>
      <c r="JNG12" s="74"/>
      <c r="JNH12" s="74"/>
      <c r="JNI12" s="85"/>
      <c r="JNJ12" s="74"/>
      <c r="JNK12" s="74"/>
      <c r="JNL12" s="85"/>
      <c r="JNM12" s="74"/>
      <c r="JNN12" s="74"/>
      <c r="JNO12" s="85"/>
      <c r="JNP12" s="80"/>
      <c r="JNQ12" s="80"/>
      <c r="JNR12" s="85"/>
      <c r="JNS12" s="77"/>
      <c r="JNT12" s="74"/>
      <c r="JNU12" s="74"/>
      <c r="JNV12" s="85"/>
      <c r="JNW12" s="74"/>
      <c r="JNX12" s="74"/>
      <c r="JNY12" s="85"/>
      <c r="JNZ12" s="74"/>
      <c r="JOA12" s="74"/>
      <c r="JOB12" s="85"/>
      <c r="JOC12" s="74"/>
      <c r="JOD12" s="74"/>
      <c r="JOE12" s="85"/>
      <c r="JOF12" s="80"/>
      <c r="JOG12" s="80"/>
      <c r="JOH12" s="85"/>
      <c r="JOI12" s="77"/>
      <c r="JOJ12" s="74"/>
      <c r="JOK12" s="74"/>
      <c r="JOL12" s="85"/>
      <c r="JOM12" s="74"/>
      <c r="JON12" s="74"/>
      <c r="JOO12" s="85"/>
      <c r="JOP12" s="74"/>
      <c r="JOQ12" s="74"/>
      <c r="JOR12" s="85"/>
      <c r="JOS12" s="74"/>
      <c r="JOT12" s="74"/>
      <c r="JOU12" s="85"/>
      <c r="JOV12" s="80"/>
      <c r="JOW12" s="80"/>
      <c r="JOX12" s="85"/>
      <c r="JOY12" s="77"/>
      <c r="JOZ12" s="74"/>
      <c r="JPA12" s="74"/>
      <c r="JPB12" s="85"/>
      <c r="JPC12" s="74"/>
      <c r="JPD12" s="74"/>
      <c r="JPE12" s="85"/>
      <c r="JPF12" s="74"/>
      <c r="JPG12" s="74"/>
      <c r="JPH12" s="85"/>
      <c r="JPI12" s="74"/>
      <c r="JPJ12" s="74"/>
      <c r="JPK12" s="85"/>
      <c r="JPL12" s="80"/>
      <c r="JPM12" s="80"/>
      <c r="JPN12" s="85"/>
      <c r="JPO12" s="77"/>
      <c r="JPP12" s="74"/>
      <c r="JPQ12" s="74"/>
      <c r="JPR12" s="85"/>
      <c r="JPS12" s="74"/>
      <c r="JPT12" s="74"/>
      <c r="JPU12" s="85"/>
      <c r="JPV12" s="74"/>
      <c r="JPW12" s="74"/>
      <c r="JPX12" s="85"/>
      <c r="JPY12" s="74"/>
      <c r="JPZ12" s="74"/>
      <c r="JQA12" s="85"/>
      <c r="JQB12" s="80"/>
      <c r="JQC12" s="80"/>
      <c r="JQD12" s="85"/>
      <c r="JQE12" s="77"/>
      <c r="JQF12" s="74"/>
      <c r="JQG12" s="74"/>
      <c r="JQH12" s="85"/>
      <c r="JQI12" s="74"/>
      <c r="JQJ12" s="74"/>
      <c r="JQK12" s="85"/>
      <c r="JQL12" s="74"/>
      <c r="JQM12" s="74"/>
      <c r="JQN12" s="85"/>
      <c r="JQO12" s="74"/>
      <c r="JQP12" s="74"/>
      <c r="JQQ12" s="85"/>
      <c r="JQR12" s="80"/>
      <c r="JQS12" s="80"/>
      <c r="JQT12" s="85"/>
      <c r="JQU12" s="77"/>
      <c r="JQV12" s="74"/>
      <c r="JQW12" s="74"/>
      <c r="JQX12" s="85"/>
      <c r="JQY12" s="74"/>
      <c r="JQZ12" s="74"/>
      <c r="JRA12" s="85"/>
      <c r="JRB12" s="74"/>
      <c r="JRC12" s="74"/>
      <c r="JRD12" s="85"/>
      <c r="JRE12" s="74"/>
      <c r="JRF12" s="74"/>
      <c r="JRG12" s="85"/>
      <c r="JRH12" s="80"/>
      <c r="JRI12" s="80"/>
      <c r="JRJ12" s="85"/>
      <c r="JRK12" s="77"/>
      <c r="JRL12" s="74"/>
      <c r="JRM12" s="74"/>
      <c r="JRN12" s="85"/>
      <c r="JRO12" s="74"/>
      <c r="JRP12" s="74"/>
      <c r="JRQ12" s="85"/>
      <c r="JRR12" s="74"/>
      <c r="JRS12" s="74"/>
      <c r="JRT12" s="85"/>
      <c r="JRU12" s="74"/>
      <c r="JRV12" s="74"/>
      <c r="JRW12" s="85"/>
      <c r="JRX12" s="80"/>
      <c r="JRY12" s="80"/>
      <c r="JRZ12" s="85"/>
      <c r="JSA12" s="77"/>
      <c r="JSB12" s="74"/>
      <c r="JSC12" s="74"/>
      <c r="JSD12" s="85"/>
      <c r="JSE12" s="74"/>
      <c r="JSF12" s="74"/>
      <c r="JSG12" s="85"/>
      <c r="JSH12" s="74"/>
      <c r="JSI12" s="74"/>
      <c r="JSJ12" s="85"/>
      <c r="JSK12" s="74"/>
      <c r="JSL12" s="74"/>
      <c r="JSM12" s="85"/>
      <c r="JSN12" s="80"/>
      <c r="JSO12" s="80"/>
      <c r="JSP12" s="85"/>
      <c r="JSQ12" s="77"/>
      <c r="JSR12" s="74"/>
      <c r="JSS12" s="74"/>
      <c r="JST12" s="85"/>
      <c r="JSU12" s="74"/>
      <c r="JSV12" s="74"/>
      <c r="JSW12" s="85"/>
      <c r="JSX12" s="74"/>
      <c r="JSY12" s="74"/>
      <c r="JSZ12" s="85"/>
      <c r="JTA12" s="74"/>
      <c r="JTB12" s="74"/>
      <c r="JTC12" s="85"/>
      <c r="JTD12" s="80"/>
      <c r="JTE12" s="80"/>
      <c r="JTF12" s="85"/>
      <c r="JTG12" s="77"/>
      <c r="JTH12" s="74"/>
      <c r="JTI12" s="74"/>
      <c r="JTJ12" s="85"/>
      <c r="JTK12" s="74"/>
      <c r="JTL12" s="74"/>
      <c r="JTM12" s="85"/>
      <c r="JTN12" s="74"/>
      <c r="JTO12" s="74"/>
      <c r="JTP12" s="85"/>
      <c r="JTQ12" s="74"/>
      <c r="JTR12" s="74"/>
      <c r="JTS12" s="85"/>
      <c r="JTT12" s="80"/>
      <c r="JTU12" s="80"/>
      <c r="JTV12" s="85"/>
      <c r="JTW12" s="77"/>
      <c r="JTX12" s="74"/>
      <c r="JTY12" s="74"/>
      <c r="JTZ12" s="85"/>
      <c r="JUA12" s="74"/>
      <c r="JUB12" s="74"/>
      <c r="JUC12" s="85"/>
      <c r="JUD12" s="74"/>
      <c r="JUE12" s="74"/>
      <c r="JUF12" s="85"/>
      <c r="JUG12" s="74"/>
      <c r="JUH12" s="74"/>
      <c r="JUI12" s="85"/>
      <c r="JUJ12" s="80"/>
      <c r="JUK12" s="80"/>
      <c r="JUL12" s="85"/>
      <c r="JUM12" s="77"/>
      <c r="JUN12" s="74"/>
      <c r="JUO12" s="74"/>
      <c r="JUP12" s="85"/>
      <c r="JUQ12" s="74"/>
      <c r="JUR12" s="74"/>
      <c r="JUS12" s="85"/>
      <c r="JUT12" s="74"/>
      <c r="JUU12" s="74"/>
      <c r="JUV12" s="85"/>
      <c r="JUW12" s="74"/>
      <c r="JUX12" s="74"/>
      <c r="JUY12" s="85"/>
      <c r="JUZ12" s="80"/>
      <c r="JVA12" s="80"/>
      <c r="JVB12" s="85"/>
      <c r="JVC12" s="77"/>
      <c r="JVD12" s="74"/>
      <c r="JVE12" s="74"/>
      <c r="JVF12" s="85"/>
      <c r="JVG12" s="74"/>
      <c r="JVH12" s="74"/>
      <c r="JVI12" s="85"/>
      <c r="JVJ12" s="74"/>
      <c r="JVK12" s="74"/>
      <c r="JVL12" s="85"/>
      <c r="JVM12" s="74"/>
      <c r="JVN12" s="74"/>
      <c r="JVO12" s="85"/>
      <c r="JVP12" s="80"/>
      <c r="JVQ12" s="80"/>
      <c r="JVR12" s="85"/>
      <c r="JVS12" s="77"/>
      <c r="JVT12" s="74"/>
      <c r="JVU12" s="74"/>
      <c r="JVV12" s="85"/>
      <c r="JVW12" s="74"/>
      <c r="JVX12" s="74"/>
      <c r="JVY12" s="85"/>
      <c r="JVZ12" s="74"/>
      <c r="JWA12" s="74"/>
      <c r="JWB12" s="85"/>
      <c r="JWC12" s="74"/>
      <c r="JWD12" s="74"/>
      <c r="JWE12" s="85"/>
      <c r="JWF12" s="80"/>
      <c r="JWG12" s="80"/>
      <c r="JWH12" s="85"/>
      <c r="JWI12" s="77"/>
      <c r="JWJ12" s="74"/>
      <c r="JWK12" s="74"/>
      <c r="JWL12" s="85"/>
      <c r="JWM12" s="74"/>
      <c r="JWN12" s="74"/>
      <c r="JWO12" s="85"/>
      <c r="JWP12" s="74"/>
      <c r="JWQ12" s="74"/>
      <c r="JWR12" s="85"/>
      <c r="JWS12" s="74"/>
      <c r="JWT12" s="74"/>
      <c r="JWU12" s="85"/>
      <c r="JWV12" s="80"/>
      <c r="JWW12" s="80"/>
      <c r="JWX12" s="85"/>
      <c r="JWY12" s="77"/>
      <c r="JWZ12" s="74"/>
      <c r="JXA12" s="74"/>
      <c r="JXB12" s="85"/>
      <c r="JXC12" s="74"/>
      <c r="JXD12" s="74"/>
      <c r="JXE12" s="85"/>
      <c r="JXF12" s="74"/>
      <c r="JXG12" s="74"/>
      <c r="JXH12" s="85"/>
      <c r="JXI12" s="74"/>
      <c r="JXJ12" s="74"/>
      <c r="JXK12" s="85"/>
      <c r="JXL12" s="80"/>
      <c r="JXM12" s="80"/>
      <c r="JXN12" s="85"/>
      <c r="JXO12" s="77"/>
      <c r="JXP12" s="74"/>
      <c r="JXQ12" s="74"/>
      <c r="JXR12" s="85"/>
      <c r="JXS12" s="74"/>
      <c r="JXT12" s="74"/>
      <c r="JXU12" s="85"/>
      <c r="JXV12" s="74"/>
      <c r="JXW12" s="74"/>
      <c r="JXX12" s="85"/>
      <c r="JXY12" s="74"/>
      <c r="JXZ12" s="74"/>
      <c r="JYA12" s="85"/>
      <c r="JYB12" s="80"/>
      <c r="JYC12" s="80"/>
      <c r="JYD12" s="85"/>
      <c r="JYE12" s="77"/>
      <c r="JYF12" s="74"/>
      <c r="JYG12" s="74"/>
      <c r="JYH12" s="85"/>
      <c r="JYI12" s="74"/>
      <c r="JYJ12" s="74"/>
      <c r="JYK12" s="85"/>
      <c r="JYL12" s="74"/>
      <c r="JYM12" s="74"/>
      <c r="JYN12" s="85"/>
      <c r="JYO12" s="74"/>
      <c r="JYP12" s="74"/>
      <c r="JYQ12" s="85"/>
      <c r="JYR12" s="80"/>
      <c r="JYS12" s="80"/>
      <c r="JYT12" s="85"/>
      <c r="JYU12" s="77"/>
      <c r="JYV12" s="74"/>
      <c r="JYW12" s="74"/>
      <c r="JYX12" s="85"/>
      <c r="JYY12" s="74"/>
      <c r="JYZ12" s="74"/>
      <c r="JZA12" s="85"/>
      <c r="JZB12" s="74"/>
      <c r="JZC12" s="74"/>
      <c r="JZD12" s="85"/>
      <c r="JZE12" s="74"/>
      <c r="JZF12" s="74"/>
      <c r="JZG12" s="85"/>
      <c r="JZH12" s="80"/>
      <c r="JZI12" s="80"/>
      <c r="JZJ12" s="85"/>
      <c r="JZK12" s="77"/>
      <c r="JZL12" s="74"/>
      <c r="JZM12" s="74"/>
      <c r="JZN12" s="85"/>
      <c r="JZO12" s="74"/>
      <c r="JZP12" s="74"/>
      <c r="JZQ12" s="85"/>
      <c r="JZR12" s="74"/>
      <c r="JZS12" s="74"/>
      <c r="JZT12" s="85"/>
      <c r="JZU12" s="74"/>
      <c r="JZV12" s="74"/>
      <c r="JZW12" s="85"/>
      <c r="JZX12" s="80"/>
      <c r="JZY12" s="80"/>
      <c r="JZZ12" s="85"/>
      <c r="KAA12" s="77"/>
      <c r="KAB12" s="74"/>
      <c r="KAC12" s="74"/>
      <c r="KAD12" s="85"/>
      <c r="KAE12" s="74"/>
      <c r="KAF12" s="74"/>
      <c r="KAG12" s="85"/>
      <c r="KAH12" s="74"/>
      <c r="KAI12" s="74"/>
      <c r="KAJ12" s="85"/>
      <c r="KAK12" s="74"/>
      <c r="KAL12" s="74"/>
      <c r="KAM12" s="85"/>
      <c r="KAN12" s="80"/>
      <c r="KAO12" s="80"/>
      <c r="KAP12" s="85"/>
      <c r="KAQ12" s="77"/>
      <c r="KAR12" s="74"/>
      <c r="KAS12" s="74"/>
      <c r="KAT12" s="85"/>
      <c r="KAU12" s="74"/>
      <c r="KAV12" s="74"/>
      <c r="KAW12" s="85"/>
      <c r="KAX12" s="74"/>
      <c r="KAY12" s="74"/>
      <c r="KAZ12" s="85"/>
      <c r="KBA12" s="74"/>
      <c r="KBB12" s="74"/>
      <c r="KBC12" s="85"/>
      <c r="KBD12" s="80"/>
      <c r="KBE12" s="80"/>
      <c r="KBF12" s="85"/>
      <c r="KBG12" s="77"/>
      <c r="KBH12" s="74"/>
      <c r="KBI12" s="74"/>
      <c r="KBJ12" s="85"/>
      <c r="KBK12" s="74"/>
      <c r="KBL12" s="74"/>
      <c r="KBM12" s="85"/>
      <c r="KBN12" s="74"/>
      <c r="KBO12" s="74"/>
      <c r="KBP12" s="85"/>
      <c r="KBQ12" s="74"/>
      <c r="KBR12" s="74"/>
      <c r="KBS12" s="85"/>
      <c r="KBT12" s="80"/>
      <c r="KBU12" s="80"/>
      <c r="KBV12" s="85"/>
      <c r="KBW12" s="77"/>
      <c r="KBX12" s="74"/>
      <c r="KBY12" s="74"/>
      <c r="KBZ12" s="85"/>
      <c r="KCA12" s="74"/>
      <c r="KCB12" s="74"/>
      <c r="KCC12" s="85"/>
      <c r="KCD12" s="74"/>
      <c r="KCE12" s="74"/>
      <c r="KCF12" s="85"/>
      <c r="KCG12" s="74"/>
      <c r="KCH12" s="74"/>
      <c r="KCI12" s="85"/>
      <c r="KCJ12" s="80"/>
      <c r="KCK12" s="80"/>
      <c r="KCL12" s="85"/>
      <c r="KCM12" s="77"/>
      <c r="KCN12" s="74"/>
      <c r="KCO12" s="74"/>
      <c r="KCP12" s="85"/>
      <c r="KCQ12" s="74"/>
      <c r="KCR12" s="74"/>
      <c r="KCS12" s="85"/>
      <c r="KCT12" s="74"/>
      <c r="KCU12" s="74"/>
      <c r="KCV12" s="85"/>
      <c r="KCW12" s="74"/>
      <c r="KCX12" s="74"/>
      <c r="KCY12" s="85"/>
      <c r="KCZ12" s="80"/>
      <c r="KDA12" s="80"/>
      <c r="KDB12" s="85"/>
      <c r="KDC12" s="77"/>
      <c r="KDD12" s="74"/>
      <c r="KDE12" s="74"/>
      <c r="KDF12" s="85"/>
      <c r="KDG12" s="74"/>
      <c r="KDH12" s="74"/>
      <c r="KDI12" s="85"/>
      <c r="KDJ12" s="74"/>
      <c r="KDK12" s="74"/>
      <c r="KDL12" s="85"/>
      <c r="KDM12" s="74"/>
      <c r="KDN12" s="74"/>
      <c r="KDO12" s="85"/>
      <c r="KDP12" s="80"/>
      <c r="KDQ12" s="80"/>
      <c r="KDR12" s="85"/>
      <c r="KDS12" s="77"/>
      <c r="KDT12" s="74"/>
      <c r="KDU12" s="74"/>
      <c r="KDV12" s="85"/>
      <c r="KDW12" s="74"/>
      <c r="KDX12" s="74"/>
      <c r="KDY12" s="85"/>
      <c r="KDZ12" s="74"/>
      <c r="KEA12" s="74"/>
      <c r="KEB12" s="85"/>
      <c r="KEC12" s="74"/>
      <c r="KED12" s="74"/>
      <c r="KEE12" s="85"/>
      <c r="KEF12" s="80"/>
      <c r="KEG12" s="80"/>
      <c r="KEH12" s="85"/>
      <c r="KEI12" s="77"/>
      <c r="KEJ12" s="74"/>
      <c r="KEK12" s="74"/>
      <c r="KEL12" s="85"/>
      <c r="KEM12" s="74"/>
      <c r="KEN12" s="74"/>
      <c r="KEO12" s="85"/>
      <c r="KEP12" s="74"/>
      <c r="KEQ12" s="74"/>
      <c r="KER12" s="85"/>
      <c r="KES12" s="74"/>
      <c r="KET12" s="74"/>
      <c r="KEU12" s="85"/>
      <c r="KEV12" s="80"/>
      <c r="KEW12" s="80"/>
      <c r="KEX12" s="85"/>
      <c r="KEY12" s="77"/>
      <c r="KEZ12" s="74"/>
      <c r="KFA12" s="74"/>
      <c r="KFB12" s="85"/>
      <c r="KFC12" s="74"/>
      <c r="KFD12" s="74"/>
      <c r="KFE12" s="85"/>
      <c r="KFF12" s="74"/>
      <c r="KFG12" s="74"/>
      <c r="KFH12" s="85"/>
      <c r="KFI12" s="74"/>
      <c r="KFJ12" s="74"/>
      <c r="KFK12" s="85"/>
      <c r="KFL12" s="80"/>
      <c r="KFM12" s="80"/>
      <c r="KFN12" s="85"/>
      <c r="KFO12" s="77"/>
      <c r="KFP12" s="74"/>
      <c r="KFQ12" s="74"/>
      <c r="KFR12" s="85"/>
      <c r="KFS12" s="74"/>
      <c r="KFT12" s="74"/>
      <c r="KFU12" s="85"/>
      <c r="KFV12" s="74"/>
      <c r="KFW12" s="74"/>
      <c r="KFX12" s="85"/>
      <c r="KFY12" s="74"/>
      <c r="KFZ12" s="74"/>
      <c r="KGA12" s="85"/>
      <c r="KGB12" s="80"/>
      <c r="KGC12" s="80"/>
      <c r="KGD12" s="85"/>
      <c r="KGE12" s="77"/>
      <c r="KGF12" s="74"/>
      <c r="KGG12" s="74"/>
      <c r="KGH12" s="85"/>
      <c r="KGI12" s="74"/>
      <c r="KGJ12" s="74"/>
      <c r="KGK12" s="85"/>
      <c r="KGL12" s="74"/>
      <c r="KGM12" s="74"/>
      <c r="KGN12" s="85"/>
      <c r="KGO12" s="74"/>
      <c r="KGP12" s="74"/>
      <c r="KGQ12" s="85"/>
      <c r="KGR12" s="80"/>
      <c r="KGS12" s="80"/>
      <c r="KGT12" s="85"/>
      <c r="KGU12" s="77"/>
      <c r="KGV12" s="74"/>
      <c r="KGW12" s="74"/>
      <c r="KGX12" s="85"/>
      <c r="KGY12" s="74"/>
      <c r="KGZ12" s="74"/>
      <c r="KHA12" s="85"/>
      <c r="KHB12" s="74"/>
      <c r="KHC12" s="74"/>
      <c r="KHD12" s="85"/>
      <c r="KHE12" s="74"/>
      <c r="KHF12" s="74"/>
      <c r="KHG12" s="85"/>
      <c r="KHH12" s="80"/>
      <c r="KHI12" s="80"/>
      <c r="KHJ12" s="85"/>
      <c r="KHK12" s="77"/>
      <c r="KHL12" s="74"/>
      <c r="KHM12" s="74"/>
      <c r="KHN12" s="85"/>
      <c r="KHO12" s="74"/>
      <c r="KHP12" s="74"/>
      <c r="KHQ12" s="85"/>
      <c r="KHR12" s="74"/>
      <c r="KHS12" s="74"/>
      <c r="KHT12" s="85"/>
      <c r="KHU12" s="74"/>
      <c r="KHV12" s="74"/>
      <c r="KHW12" s="85"/>
      <c r="KHX12" s="80"/>
      <c r="KHY12" s="80"/>
      <c r="KHZ12" s="85"/>
      <c r="KIA12" s="77"/>
      <c r="KIB12" s="74"/>
      <c r="KIC12" s="74"/>
      <c r="KID12" s="85"/>
      <c r="KIE12" s="74"/>
      <c r="KIF12" s="74"/>
      <c r="KIG12" s="85"/>
      <c r="KIH12" s="74"/>
      <c r="KII12" s="74"/>
      <c r="KIJ12" s="85"/>
      <c r="KIK12" s="74"/>
      <c r="KIL12" s="74"/>
      <c r="KIM12" s="85"/>
      <c r="KIN12" s="80"/>
      <c r="KIO12" s="80"/>
      <c r="KIP12" s="85"/>
      <c r="KIQ12" s="77"/>
      <c r="KIR12" s="74"/>
      <c r="KIS12" s="74"/>
      <c r="KIT12" s="85"/>
      <c r="KIU12" s="74"/>
      <c r="KIV12" s="74"/>
      <c r="KIW12" s="85"/>
      <c r="KIX12" s="74"/>
      <c r="KIY12" s="74"/>
      <c r="KIZ12" s="85"/>
      <c r="KJA12" s="74"/>
      <c r="KJB12" s="74"/>
      <c r="KJC12" s="85"/>
      <c r="KJD12" s="80"/>
      <c r="KJE12" s="80"/>
      <c r="KJF12" s="85"/>
      <c r="KJG12" s="77"/>
      <c r="KJH12" s="74"/>
      <c r="KJI12" s="74"/>
      <c r="KJJ12" s="85"/>
      <c r="KJK12" s="74"/>
      <c r="KJL12" s="74"/>
      <c r="KJM12" s="85"/>
      <c r="KJN12" s="74"/>
      <c r="KJO12" s="74"/>
      <c r="KJP12" s="85"/>
      <c r="KJQ12" s="74"/>
      <c r="KJR12" s="74"/>
      <c r="KJS12" s="85"/>
      <c r="KJT12" s="80"/>
      <c r="KJU12" s="80"/>
      <c r="KJV12" s="85"/>
      <c r="KJW12" s="77"/>
      <c r="KJX12" s="74"/>
      <c r="KJY12" s="74"/>
      <c r="KJZ12" s="85"/>
      <c r="KKA12" s="74"/>
      <c r="KKB12" s="74"/>
      <c r="KKC12" s="85"/>
      <c r="KKD12" s="74"/>
      <c r="KKE12" s="74"/>
      <c r="KKF12" s="85"/>
      <c r="KKG12" s="74"/>
      <c r="KKH12" s="74"/>
      <c r="KKI12" s="85"/>
      <c r="KKJ12" s="80"/>
      <c r="KKK12" s="80"/>
      <c r="KKL12" s="85"/>
      <c r="KKM12" s="77"/>
      <c r="KKN12" s="74"/>
      <c r="KKO12" s="74"/>
      <c r="KKP12" s="85"/>
      <c r="KKQ12" s="74"/>
      <c r="KKR12" s="74"/>
      <c r="KKS12" s="85"/>
      <c r="KKT12" s="74"/>
      <c r="KKU12" s="74"/>
      <c r="KKV12" s="85"/>
      <c r="KKW12" s="74"/>
      <c r="KKX12" s="74"/>
      <c r="KKY12" s="85"/>
      <c r="KKZ12" s="80"/>
      <c r="KLA12" s="80"/>
      <c r="KLB12" s="85"/>
      <c r="KLC12" s="77"/>
      <c r="KLD12" s="74"/>
      <c r="KLE12" s="74"/>
      <c r="KLF12" s="85"/>
      <c r="KLG12" s="74"/>
      <c r="KLH12" s="74"/>
      <c r="KLI12" s="85"/>
      <c r="KLJ12" s="74"/>
      <c r="KLK12" s="74"/>
      <c r="KLL12" s="85"/>
      <c r="KLM12" s="74"/>
      <c r="KLN12" s="74"/>
      <c r="KLO12" s="85"/>
      <c r="KLP12" s="80"/>
      <c r="KLQ12" s="80"/>
      <c r="KLR12" s="85"/>
      <c r="KLS12" s="77"/>
      <c r="KLT12" s="74"/>
      <c r="KLU12" s="74"/>
      <c r="KLV12" s="85"/>
      <c r="KLW12" s="74"/>
      <c r="KLX12" s="74"/>
      <c r="KLY12" s="85"/>
      <c r="KLZ12" s="74"/>
      <c r="KMA12" s="74"/>
      <c r="KMB12" s="85"/>
      <c r="KMC12" s="74"/>
      <c r="KMD12" s="74"/>
      <c r="KME12" s="85"/>
      <c r="KMF12" s="80"/>
      <c r="KMG12" s="80"/>
      <c r="KMH12" s="85"/>
      <c r="KMI12" s="77"/>
      <c r="KMJ12" s="74"/>
      <c r="KMK12" s="74"/>
      <c r="KML12" s="85"/>
      <c r="KMM12" s="74"/>
      <c r="KMN12" s="74"/>
      <c r="KMO12" s="85"/>
      <c r="KMP12" s="74"/>
      <c r="KMQ12" s="74"/>
      <c r="KMR12" s="85"/>
      <c r="KMS12" s="74"/>
      <c r="KMT12" s="74"/>
      <c r="KMU12" s="85"/>
      <c r="KMV12" s="80"/>
      <c r="KMW12" s="80"/>
      <c r="KMX12" s="85"/>
      <c r="KMY12" s="77"/>
      <c r="KMZ12" s="74"/>
      <c r="KNA12" s="74"/>
      <c r="KNB12" s="85"/>
      <c r="KNC12" s="74"/>
      <c r="KND12" s="74"/>
      <c r="KNE12" s="85"/>
      <c r="KNF12" s="74"/>
      <c r="KNG12" s="74"/>
      <c r="KNH12" s="85"/>
      <c r="KNI12" s="74"/>
      <c r="KNJ12" s="74"/>
      <c r="KNK12" s="85"/>
      <c r="KNL12" s="80"/>
      <c r="KNM12" s="80"/>
      <c r="KNN12" s="85"/>
      <c r="KNO12" s="77"/>
      <c r="KNP12" s="74"/>
      <c r="KNQ12" s="74"/>
      <c r="KNR12" s="85"/>
      <c r="KNS12" s="74"/>
      <c r="KNT12" s="74"/>
      <c r="KNU12" s="85"/>
      <c r="KNV12" s="74"/>
      <c r="KNW12" s="74"/>
      <c r="KNX12" s="85"/>
      <c r="KNY12" s="74"/>
      <c r="KNZ12" s="74"/>
      <c r="KOA12" s="85"/>
      <c r="KOB12" s="80"/>
      <c r="KOC12" s="80"/>
      <c r="KOD12" s="85"/>
      <c r="KOE12" s="77"/>
      <c r="KOF12" s="74"/>
      <c r="KOG12" s="74"/>
      <c r="KOH12" s="85"/>
      <c r="KOI12" s="74"/>
      <c r="KOJ12" s="74"/>
      <c r="KOK12" s="85"/>
      <c r="KOL12" s="74"/>
      <c r="KOM12" s="74"/>
      <c r="KON12" s="85"/>
      <c r="KOO12" s="74"/>
      <c r="KOP12" s="74"/>
      <c r="KOQ12" s="85"/>
      <c r="KOR12" s="80"/>
      <c r="KOS12" s="80"/>
      <c r="KOT12" s="85"/>
      <c r="KOU12" s="77"/>
      <c r="KOV12" s="74"/>
      <c r="KOW12" s="74"/>
      <c r="KOX12" s="85"/>
      <c r="KOY12" s="74"/>
      <c r="KOZ12" s="74"/>
      <c r="KPA12" s="85"/>
      <c r="KPB12" s="74"/>
      <c r="KPC12" s="74"/>
      <c r="KPD12" s="85"/>
      <c r="KPE12" s="74"/>
      <c r="KPF12" s="74"/>
      <c r="KPG12" s="85"/>
      <c r="KPH12" s="80"/>
      <c r="KPI12" s="80"/>
      <c r="KPJ12" s="85"/>
      <c r="KPK12" s="77"/>
      <c r="KPL12" s="74"/>
      <c r="KPM12" s="74"/>
      <c r="KPN12" s="85"/>
      <c r="KPO12" s="74"/>
      <c r="KPP12" s="74"/>
      <c r="KPQ12" s="85"/>
      <c r="KPR12" s="74"/>
      <c r="KPS12" s="74"/>
      <c r="KPT12" s="85"/>
      <c r="KPU12" s="74"/>
      <c r="KPV12" s="74"/>
      <c r="KPW12" s="85"/>
      <c r="KPX12" s="80"/>
      <c r="KPY12" s="80"/>
      <c r="KPZ12" s="85"/>
      <c r="KQA12" s="77"/>
      <c r="KQB12" s="74"/>
      <c r="KQC12" s="74"/>
      <c r="KQD12" s="85"/>
      <c r="KQE12" s="74"/>
      <c r="KQF12" s="74"/>
      <c r="KQG12" s="85"/>
      <c r="KQH12" s="74"/>
      <c r="KQI12" s="74"/>
      <c r="KQJ12" s="85"/>
      <c r="KQK12" s="74"/>
      <c r="KQL12" s="74"/>
      <c r="KQM12" s="85"/>
      <c r="KQN12" s="80"/>
      <c r="KQO12" s="80"/>
      <c r="KQP12" s="85"/>
      <c r="KQQ12" s="77"/>
      <c r="KQR12" s="74"/>
      <c r="KQS12" s="74"/>
      <c r="KQT12" s="85"/>
      <c r="KQU12" s="74"/>
      <c r="KQV12" s="74"/>
      <c r="KQW12" s="85"/>
      <c r="KQX12" s="74"/>
      <c r="KQY12" s="74"/>
      <c r="KQZ12" s="85"/>
      <c r="KRA12" s="74"/>
      <c r="KRB12" s="74"/>
      <c r="KRC12" s="85"/>
      <c r="KRD12" s="80"/>
      <c r="KRE12" s="80"/>
      <c r="KRF12" s="85"/>
      <c r="KRG12" s="77"/>
      <c r="KRH12" s="74"/>
      <c r="KRI12" s="74"/>
      <c r="KRJ12" s="85"/>
      <c r="KRK12" s="74"/>
      <c r="KRL12" s="74"/>
      <c r="KRM12" s="85"/>
      <c r="KRN12" s="74"/>
      <c r="KRO12" s="74"/>
      <c r="KRP12" s="85"/>
      <c r="KRQ12" s="74"/>
      <c r="KRR12" s="74"/>
      <c r="KRS12" s="85"/>
      <c r="KRT12" s="80"/>
      <c r="KRU12" s="80"/>
      <c r="KRV12" s="85"/>
      <c r="KRW12" s="77"/>
      <c r="KRX12" s="74"/>
      <c r="KRY12" s="74"/>
      <c r="KRZ12" s="85"/>
      <c r="KSA12" s="74"/>
      <c r="KSB12" s="74"/>
      <c r="KSC12" s="85"/>
      <c r="KSD12" s="74"/>
      <c r="KSE12" s="74"/>
      <c r="KSF12" s="85"/>
      <c r="KSG12" s="74"/>
      <c r="KSH12" s="74"/>
      <c r="KSI12" s="85"/>
      <c r="KSJ12" s="80"/>
      <c r="KSK12" s="80"/>
      <c r="KSL12" s="85"/>
      <c r="KSM12" s="77"/>
      <c r="KSN12" s="74"/>
      <c r="KSO12" s="74"/>
      <c r="KSP12" s="85"/>
      <c r="KSQ12" s="74"/>
      <c r="KSR12" s="74"/>
      <c r="KSS12" s="85"/>
      <c r="KST12" s="74"/>
      <c r="KSU12" s="74"/>
      <c r="KSV12" s="85"/>
      <c r="KSW12" s="74"/>
      <c r="KSX12" s="74"/>
      <c r="KSY12" s="85"/>
      <c r="KSZ12" s="80"/>
      <c r="KTA12" s="80"/>
      <c r="KTB12" s="85"/>
      <c r="KTC12" s="77"/>
      <c r="KTD12" s="74"/>
      <c r="KTE12" s="74"/>
      <c r="KTF12" s="85"/>
      <c r="KTG12" s="74"/>
      <c r="KTH12" s="74"/>
      <c r="KTI12" s="85"/>
      <c r="KTJ12" s="74"/>
      <c r="KTK12" s="74"/>
      <c r="KTL12" s="85"/>
      <c r="KTM12" s="74"/>
      <c r="KTN12" s="74"/>
      <c r="KTO12" s="85"/>
      <c r="KTP12" s="80"/>
      <c r="KTQ12" s="80"/>
      <c r="KTR12" s="85"/>
      <c r="KTS12" s="77"/>
      <c r="KTT12" s="74"/>
      <c r="KTU12" s="74"/>
      <c r="KTV12" s="85"/>
      <c r="KTW12" s="74"/>
      <c r="KTX12" s="74"/>
      <c r="KTY12" s="85"/>
      <c r="KTZ12" s="74"/>
      <c r="KUA12" s="74"/>
      <c r="KUB12" s="85"/>
      <c r="KUC12" s="74"/>
      <c r="KUD12" s="74"/>
      <c r="KUE12" s="85"/>
      <c r="KUF12" s="80"/>
      <c r="KUG12" s="80"/>
      <c r="KUH12" s="85"/>
      <c r="KUI12" s="77"/>
      <c r="KUJ12" s="74"/>
      <c r="KUK12" s="74"/>
      <c r="KUL12" s="85"/>
      <c r="KUM12" s="74"/>
      <c r="KUN12" s="74"/>
      <c r="KUO12" s="85"/>
      <c r="KUP12" s="74"/>
      <c r="KUQ12" s="74"/>
      <c r="KUR12" s="85"/>
      <c r="KUS12" s="74"/>
      <c r="KUT12" s="74"/>
      <c r="KUU12" s="85"/>
      <c r="KUV12" s="80"/>
      <c r="KUW12" s="80"/>
      <c r="KUX12" s="85"/>
      <c r="KUY12" s="77"/>
      <c r="KUZ12" s="74"/>
      <c r="KVA12" s="74"/>
      <c r="KVB12" s="85"/>
      <c r="KVC12" s="74"/>
      <c r="KVD12" s="74"/>
      <c r="KVE12" s="85"/>
      <c r="KVF12" s="74"/>
      <c r="KVG12" s="74"/>
      <c r="KVH12" s="85"/>
      <c r="KVI12" s="74"/>
      <c r="KVJ12" s="74"/>
      <c r="KVK12" s="85"/>
      <c r="KVL12" s="80"/>
      <c r="KVM12" s="80"/>
      <c r="KVN12" s="85"/>
      <c r="KVO12" s="77"/>
      <c r="KVP12" s="74"/>
      <c r="KVQ12" s="74"/>
      <c r="KVR12" s="85"/>
      <c r="KVS12" s="74"/>
      <c r="KVT12" s="74"/>
      <c r="KVU12" s="85"/>
      <c r="KVV12" s="74"/>
      <c r="KVW12" s="74"/>
      <c r="KVX12" s="85"/>
      <c r="KVY12" s="74"/>
      <c r="KVZ12" s="74"/>
      <c r="KWA12" s="85"/>
      <c r="KWB12" s="80"/>
      <c r="KWC12" s="80"/>
      <c r="KWD12" s="85"/>
      <c r="KWE12" s="77"/>
      <c r="KWF12" s="74"/>
      <c r="KWG12" s="74"/>
      <c r="KWH12" s="85"/>
      <c r="KWI12" s="74"/>
      <c r="KWJ12" s="74"/>
      <c r="KWK12" s="85"/>
      <c r="KWL12" s="74"/>
      <c r="KWM12" s="74"/>
      <c r="KWN12" s="85"/>
      <c r="KWO12" s="74"/>
      <c r="KWP12" s="74"/>
      <c r="KWQ12" s="85"/>
      <c r="KWR12" s="80"/>
      <c r="KWS12" s="80"/>
      <c r="KWT12" s="85"/>
      <c r="KWU12" s="77"/>
      <c r="KWV12" s="74"/>
      <c r="KWW12" s="74"/>
      <c r="KWX12" s="85"/>
      <c r="KWY12" s="74"/>
      <c r="KWZ12" s="74"/>
      <c r="KXA12" s="85"/>
      <c r="KXB12" s="74"/>
      <c r="KXC12" s="74"/>
      <c r="KXD12" s="85"/>
      <c r="KXE12" s="74"/>
      <c r="KXF12" s="74"/>
      <c r="KXG12" s="85"/>
      <c r="KXH12" s="80"/>
      <c r="KXI12" s="80"/>
      <c r="KXJ12" s="85"/>
      <c r="KXK12" s="77"/>
      <c r="KXL12" s="74"/>
      <c r="KXM12" s="74"/>
      <c r="KXN12" s="85"/>
      <c r="KXO12" s="74"/>
      <c r="KXP12" s="74"/>
      <c r="KXQ12" s="85"/>
      <c r="KXR12" s="74"/>
      <c r="KXS12" s="74"/>
      <c r="KXT12" s="85"/>
      <c r="KXU12" s="74"/>
      <c r="KXV12" s="74"/>
      <c r="KXW12" s="85"/>
      <c r="KXX12" s="80"/>
      <c r="KXY12" s="80"/>
      <c r="KXZ12" s="85"/>
      <c r="KYA12" s="77"/>
      <c r="KYB12" s="74"/>
      <c r="KYC12" s="74"/>
      <c r="KYD12" s="85"/>
      <c r="KYE12" s="74"/>
      <c r="KYF12" s="74"/>
      <c r="KYG12" s="85"/>
      <c r="KYH12" s="74"/>
      <c r="KYI12" s="74"/>
      <c r="KYJ12" s="85"/>
      <c r="KYK12" s="74"/>
      <c r="KYL12" s="74"/>
      <c r="KYM12" s="85"/>
      <c r="KYN12" s="80"/>
      <c r="KYO12" s="80"/>
      <c r="KYP12" s="85"/>
      <c r="KYQ12" s="77"/>
      <c r="KYR12" s="74"/>
      <c r="KYS12" s="74"/>
      <c r="KYT12" s="85"/>
      <c r="KYU12" s="74"/>
      <c r="KYV12" s="74"/>
      <c r="KYW12" s="85"/>
      <c r="KYX12" s="74"/>
      <c r="KYY12" s="74"/>
      <c r="KYZ12" s="85"/>
      <c r="KZA12" s="74"/>
      <c r="KZB12" s="74"/>
      <c r="KZC12" s="85"/>
      <c r="KZD12" s="80"/>
      <c r="KZE12" s="80"/>
      <c r="KZF12" s="85"/>
      <c r="KZG12" s="77"/>
      <c r="KZH12" s="74"/>
      <c r="KZI12" s="74"/>
      <c r="KZJ12" s="85"/>
      <c r="KZK12" s="74"/>
      <c r="KZL12" s="74"/>
      <c r="KZM12" s="85"/>
      <c r="KZN12" s="74"/>
      <c r="KZO12" s="74"/>
      <c r="KZP12" s="85"/>
      <c r="KZQ12" s="74"/>
      <c r="KZR12" s="74"/>
      <c r="KZS12" s="85"/>
      <c r="KZT12" s="80"/>
      <c r="KZU12" s="80"/>
      <c r="KZV12" s="85"/>
      <c r="KZW12" s="77"/>
      <c r="KZX12" s="74"/>
      <c r="KZY12" s="74"/>
      <c r="KZZ12" s="85"/>
      <c r="LAA12" s="74"/>
      <c r="LAB12" s="74"/>
      <c r="LAC12" s="85"/>
      <c r="LAD12" s="74"/>
      <c r="LAE12" s="74"/>
      <c r="LAF12" s="85"/>
      <c r="LAG12" s="74"/>
      <c r="LAH12" s="74"/>
      <c r="LAI12" s="85"/>
      <c r="LAJ12" s="80"/>
      <c r="LAK12" s="80"/>
      <c r="LAL12" s="85"/>
      <c r="LAM12" s="77"/>
      <c r="LAN12" s="74"/>
      <c r="LAO12" s="74"/>
      <c r="LAP12" s="85"/>
      <c r="LAQ12" s="74"/>
      <c r="LAR12" s="74"/>
      <c r="LAS12" s="85"/>
      <c r="LAT12" s="74"/>
      <c r="LAU12" s="74"/>
      <c r="LAV12" s="85"/>
      <c r="LAW12" s="74"/>
      <c r="LAX12" s="74"/>
      <c r="LAY12" s="85"/>
      <c r="LAZ12" s="80"/>
      <c r="LBA12" s="80"/>
      <c r="LBB12" s="85"/>
      <c r="LBC12" s="77"/>
      <c r="LBD12" s="74"/>
      <c r="LBE12" s="74"/>
      <c r="LBF12" s="85"/>
      <c r="LBG12" s="74"/>
      <c r="LBH12" s="74"/>
      <c r="LBI12" s="85"/>
      <c r="LBJ12" s="74"/>
      <c r="LBK12" s="74"/>
      <c r="LBL12" s="85"/>
      <c r="LBM12" s="74"/>
      <c r="LBN12" s="74"/>
      <c r="LBO12" s="85"/>
      <c r="LBP12" s="80"/>
      <c r="LBQ12" s="80"/>
      <c r="LBR12" s="85"/>
      <c r="LBS12" s="77"/>
      <c r="LBT12" s="74"/>
      <c r="LBU12" s="74"/>
      <c r="LBV12" s="85"/>
      <c r="LBW12" s="74"/>
      <c r="LBX12" s="74"/>
      <c r="LBY12" s="85"/>
      <c r="LBZ12" s="74"/>
      <c r="LCA12" s="74"/>
      <c r="LCB12" s="85"/>
      <c r="LCC12" s="74"/>
      <c r="LCD12" s="74"/>
      <c r="LCE12" s="85"/>
      <c r="LCF12" s="80"/>
      <c r="LCG12" s="80"/>
      <c r="LCH12" s="85"/>
      <c r="LCI12" s="77"/>
      <c r="LCJ12" s="74"/>
      <c r="LCK12" s="74"/>
      <c r="LCL12" s="85"/>
      <c r="LCM12" s="74"/>
      <c r="LCN12" s="74"/>
      <c r="LCO12" s="85"/>
      <c r="LCP12" s="74"/>
      <c r="LCQ12" s="74"/>
      <c r="LCR12" s="85"/>
      <c r="LCS12" s="74"/>
      <c r="LCT12" s="74"/>
      <c r="LCU12" s="85"/>
      <c r="LCV12" s="80"/>
      <c r="LCW12" s="80"/>
      <c r="LCX12" s="85"/>
      <c r="LCY12" s="77"/>
      <c r="LCZ12" s="74"/>
      <c r="LDA12" s="74"/>
      <c r="LDB12" s="85"/>
      <c r="LDC12" s="74"/>
      <c r="LDD12" s="74"/>
      <c r="LDE12" s="85"/>
      <c r="LDF12" s="74"/>
      <c r="LDG12" s="74"/>
      <c r="LDH12" s="85"/>
      <c r="LDI12" s="74"/>
      <c r="LDJ12" s="74"/>
      <c r="LDK12" s="85"/>
      <c r="LDL12" s="80"/>
      <c r="LDM12" s="80"/>
      <c r="LDN12" s="85"/>
      <c r="LDO12" s="77"/>
      <c r="LDP12" s="74"/>
      <c r="LDQ12" s="74"/>
      <c r="LDR12" s="85"/>
      <c r="LDS12" s="74"/>
      <c r="LDT12" s="74"/>
      <c r="LDU12" s="85"/>
      <c r="LDV12" s="74"/>
      <c r="LDW12" s="74"/>
      <c r="LDX12" s="85"/>
      <c r="LDY12" s="74"/>
      <c r="LDZ12" s="74"/>
      <c r="LEA12" s="85"/>
      <c r="LEB12" s="80"/>
      <c r="LEC12" s="80"/>
      <c r="LED12" s="85"/>
      <c r="LEE12" s="77"/>
      <c r="LEF12" s="74"/>
      <c r="LEG12" s="74"/>
      <c r="LEH12" s="85"/>
      <c r="LEI12" s="74"/>
      <c r="LEJ12" s="74"/>
      <c r="LEK12" s="85"/>
      <c r="LEL12" s="74"/>
      <c r="LEM12" s="74"/>
      <c r="LEN12" s="85"/>
      <c r="LEO12" s="74"/>
      <c r="LEP12" s="74"/>
      <c r="LEQ12" s="85"/>
      <c r="LER12" s="80"/>
      <c r="LES12" s="80"/>
      <c r="LET12" s="85"/>
      <c r="LEU12" s="77"/>
      <c r="LEV12" s="74"/>
      <c r="LEW12" s="74"/>
      <c r="LEX12" s="85"/>
      <c r="LEY12" s="74"/>
      <c r="LEZ12" s="74"/>
      <c r="LFA12" s="85"/>
      <c r="LFB12" s="74"/>
      <c r="LFC12" s="74"/>
      <c r="LFD12" s="85"/>
      <c r="LFE12" s="74"/>
      <c r="LFF12" s="74"/>
      <c r="LFG12" s="85"/>
      <c r="LFH12" s="80"/>
      <c r="LFI12" s="80"/>
      <c r="LFJ12" s="85"/>
      <c r="LFK12" s="77"/>
      <c r="LFL12" s="74"/>
      <c r="LFM12" s="74"/>
      <c r="LFN12" s="85"/>
      <c r="LFO12" s="74"/>
      <c r="LFP12" s="74"/>
      <c r="LFQ12" s="85"/>
      <c r="LFR12" s="74"/>
      <c r="LFS12" s="74"/>
      <c r="LFT12" s="85"/>
      <c r="LFU12" s="74"/>
      <c r="LFV12" s="74"/>
      <c r="LFW12" s="85"/>
      <c r="LFX12" s="80"/>
      <c r="LFY12" s="80"/>
      <c r="LFZ12" s="85"/>
      <c r="LGA12" s="77"/>
      <c r="LGB12" s="74"/>
      <c r="LGC12" s="74"/>
      <c r="LGD12" s="85"/>
      <c r="LGE12" s="74"/>
      <c r="LGF12" s="74"/>
      <c r="LGG12" s="85"/>
      <c r="LGH12" s="74"/>
      <c r="LGI12" s="74"/>
      <c r="LGJ12" s="85"/>
      <c r="LGK12" s="74"/>
      <c r="LGL12" s="74"/>
      <c r="LGM12" s="85"/>
      <c r="LGN12" s="80"/>
      <c r="LGO12" s="80"/>
      <c r="LGP12" s="85"/>
      <c r="LGQ12" s="77"/>
      <c r="LGR12" s="74"/>
      <c r="LGS12" s="74"/>
      <c r="LGT12" s="85"/>
      <c r="LGU12" s="74"/>
      <c r="LGV12" s="74"/>
      <c r="LGW12" s="85"/>
      <c r="LGX12" s="74"/>
      <c r="LGY12" s="74"/>
      <c r="LGZ12" s="85"/>
      <c r="LHA12" s="74"/>
      <c r="LHB12" s="74"/>
      <c r="LHC12" s="85"/>
      <c r="LHD12" s="80"/>
      <c r="LHE12" s="80"/>
      <c r="LHF12" s="85"/>
      <c r="LHG12" s="77"/>
      <c r="LHH12" s="74"/>
      <c r="LHI12" s="74"/>
      <c r="LHJ12" s="85"/>
      <c r="LHK12" s="74"/>
      <c r="LHL12" s="74"/>
      <c r="LHM12" s="85"/>
      <c r="LHN12" s="74"/>
      <c r="LHO12" s="74"/>
      <c r="LHP12" s="85"/>
      <c r="LHQ12" s="74"/>
      <c r="LHR12" s="74"/>
      <c r="LHS12" s="85"/>
      <c r="LHT12" s="80"/>
      <c r="LHU12" s="80"/>
      <c r="LHV12" s="85"/>
      <c r="LHW12" s="77"/>
      <c r="LHX12" s="74"/>
      <c r="LHY12" s="74"/>
      <c r="LHZ12" s="85"/>
      <c r="LIA12" s="74"/>
      <c r="LIB12" s="74"/>
      <c r="LIC12" s="85"/>
      <c r="LID12" s="74"/>
      <c r="LIE12" s="74"/>
      <c r="LIF12" s="85"/>
      <c r="LIG12" s="74"/>
      <c r="LIH12" s="74"/>
      <c r="LII12" s="85"/>
      <c r="LIJ12" s="80"/>
      <c r="LIK12" s="80"/>
      <c r="LIL12" s="85"/>
      <c r="LIM12" s="77"/>
      <c r="LIN12" s="74"/>
      <c r="LIO12" s="74"/>
      <c r="LIP12" s="85"/>
      <c r="LIQ12" s="74"/>
      <c r="LIR12" s="74"/>
      <c r="LIS12" s="85"/>
      <c r="LIT12" s="74"/>
      <c r="LIU12" s="74"/>
      <c r="LIV12" s="85"/>
      <c r="LIW12" s="74"/>
      <c r="LIX12" s="74"/>
      <c r="LIY12" s="85"/>
      <c r="LIZ12" s="80"/>
      <c r="LJA12" s="80"/>
      <c r="LJB12" s="85"/>
      <c r="LJC12" s="77"/>
      <c r="LJD12" s="74"/>
      <c r="LJE12" s="74"/>
      <c r="LJF12" s="85"/>
      <c r="LJG12" s="74"/>
      <c r="LJH12" s="74"/>
      <c r="LJI12" s="85"/>
      <c r="LJJ12" s="74"/>
      <c r="LJK12" s="74"/>
      <c r="LJL12" s="85"/>
      <c r="LJM12" s="74"/>
      <c r="LJN12" s="74"/>
      <c r="LJO12" s="85"/>
      <c r="LJP12" s="80"/>
      <c r="LJQ12" s="80"/>
      <c r="LJR12" s="85"/>
      <c r="LJS12" s="77"/>
      <c r="LJT12" s="74"/>
      <c r="LJU12" s="74"/>
      <c r="LJV12" s="85"/>
      <c r="LJW12" s="74"/>
      <c r="LJX12" s="74"/>
      <c r="LJY12" s="85"/>
      <c r="LJZ12" s="74"/>
      <c r="LKA12" s="74"/>
      <c r="LKB12" s="85"/>
      <c r="LKC12" s="74"/>
      <c r="LKD12" s="74"/>
      <c r="LKE12" s="85"/>
      <c r="LKF12" s="80"/>
      <c r="LKG12" s="80"/>
      <c r="LKH12" s="85"/>
      <c r="LKI12" s="77"/>
      <c r="LKJ12" s="74"/>
      <c r="LKK12" s="74"/>
      <c r="LKL12" s="85"/>
      <c r="LKM12" s="74"/>
      <c r="LKN12" s="74"/>
      <c r="LKO12" s="85"/>
      <c r="LKP12" s="74"/>
      <c r="LKQ12" s="74"/>
      <c r="LKR12" s="85"/>
      <c r="LKS12" s="74"/>
      <c r="LKT12" s="74"/>
      <c r="LKU12" s="85"/>
      <c r="LKV12" s="80"/>
      <c r="LKW12" s="80"/>
      <c r="LKX12" s="85"/>
      <c r="LKY12" s="77"/>
      <c r="LKZ12" s="74"/>
      <c r="LLA12" s="74"/>
      <c r="LLB12" s="85"/>
      <c r="LLC12" s="74"/>
      <c r="LLD12" s="74"/>
      <c r="LLE12" s="85"/>
      <c r="LLF12" s="74"/>
      <c r="LLG12" s="74"/>
      <c r="LLH12" s="85"/>
      <c r="LLI12" s="74"/>
      <c r="LLJ12" s="74"/>
      <c r="LLK12" s="85"/>
      <c r="LLL12" s="80"/>
      <c r="LLM12" s="80"/>
      <c r="LLN12" s="85"/>
      <c r="LLO12" s="77"/>
      <c r="LLP12" s="74"/>
      <c r="LLQ12" s="74"/>
      <c r="LLR12" s="85"/>
      <c r="LLS12" s="74"/>
      <c r="LLT12" s="74"/>
      <c r="LLU12" s="85"/>
      <c r="LLV12" s="74"/>
      <c r="LLW12" s="74"/>
      <c r="LLX12" s="85"/>
      <c r="LLY12" s="74"/>
      <c r="LLZ12" s="74"/>
      <c r="LMA12" s="85"/>
      <c r="LMB12" s="80"/>
      <c r="LMC12" s="80"/>
      <c r="LMD12" s="85"/>
      <c r="LME12" s="77"/>
      <c r="LMF12" s="74"/>
      <c r="LMG12" s="74"/>
      <c r="LMH12" s="85"/>
      <c r="LMI12" s="74"/>
      <c r="LMJ12" s="74"/>
      <c r="LMK12" s="85"/>
      <c r="LML12" s="74"/>
      <c r="LMM12" s="74"/>
      <c r="LMN12" s="85"/>
      <c r="LMO12" s="74"/>
      <c r="LMP12" s="74"/>
      <c r="LMQ12" s="85"/>
      <c r="LMR12" s="80"/>
      <c r="LMS12" s="80"/>
      <c r="LMT12" s="85"/>
      <c r="LMU12" s="77"/>
      <c r="LMV12" s="74"/>
      <c r="LMW12" s="74"/>
      <c r="LMX12" s="85"/>
      <c r="LMY12" s="74"/>
      <c r="LMZ12" s="74"/>
      <c r="LNA12" s="85"/>
      <c r="LNB12" s="74"/>
      <c r="LNC12" s="74"/>
      <c r="LND12" s="85"/>
      <c r="LNE12" s="74"/>
      <c r="LNF12" s="74"/>
      <c r="LNG12" s="85"/>
      <c r="LNH12" s="80"/>
      <c r="LNI12" s="80"/>
      <c r="LNJ12" s="85"/>
      <c r="LNK12" s="77"/>
      <c r="LNL12" s="74"/>
      <c r="LNM12" s="74"/>
      <c r="LNN12" s="85"/>
      <c r="LNO12" s="74"/>
      <c r="LNP12" s="74"/>
      <c r="LNQ12" s="85"/>
      <c r="LNR12" s="74"/>
      <c r="LNS12" s="74"/>
      <c r="LNT12" s="85"/>
      <c r="LNU12" s="74"/>
      <c r="LNV12" s="74"/>
      <c r="LNW12" s="85"/>
      <c r="LNX12" s="80"/>
      <c r="LNY12" s="80"/>
      <c r="LNZ12" s="85"/>
      <c r="LOA12" s="77"/>
      <c r="LOB12" s="74"/>
      <c r="LOC12" s="74"/>
      <c r="LOD12" s="85"/>
      <c r="LOE12" s="74"/>
      <c r="LOF12" s="74"/>
      <c r="LOG12" s="85"/>
      <c r="LOH12" s="74"/>
      <c r="LOI12" s="74"/>
      <c r="LOJ12" s="85"/>
      <c r="LOK12" s="74"/>
      <c r="LOL12" s="74"/>
      <c r="LOM12" s="85"/>
      <c r="LON12" s="80"/>
      <c r="LOO12" s="80"/>
      <c r="LOP12" s="85"/>
      <c r="LOQ12" s="77"/>
      <c r="LOR12" s="74"/>
      <c r="LOS12" s="74"/>
      <c r="LOT12" s="85"/>
      <c r="LOU12" s="74"/>
      <c r="LOV12" s="74"/>
      <c r="LOW12" s="85"/>
      <c r="LOX12" s="74"/>
      <c r="LOY12" s="74"/>
      <c r="LOZ12" s="85"/>
      <c r="LPA12" s="74"/>
      <c r="LPB12" s="74"/>
      <c r="LPC12" s="85"/>
      <c r="LPD12" s="80"/>
      <c r="LPE12" s="80"/>
      <c r="LPF12" s="85"/>
      <c r="LPG12" s="77"/>
      <c r="LPH12" s="74"/>
      <c r="LPI12" s="74"/>
      <c r="LPJ12" s="85"/>
      <c r="LPK12" s="74"/>
      <c r="LPL12" s="74"/>
      <c r="LPM12" s="85"/>
      <c r="LPN12" s="74"/>
      <c r="LPO12" s="74"/>
      <c r="LPP12" s="85"/>
      <c r="LPQ12" s="74"/>
      <c r="LPR12" s="74"/>
      <c r="LPS12" s="85"/>
      <c r="LPT12" s="80"/>
      <c r="LPU12" s="80"/>
      <c r="LPV12" s="85"/>
      <c r="LPW12" s="77"/>
      <c r="LPX12" s="74"/>
      <c r="LPY12" s="74"/>
      <c r="LPZ12" s="85"/>
      <c r="LQA12" s="74"/>
      <c r="LQB12" s="74"/>
      <c r="LQC12" s="85"/>
      <c r="LQD12" s="74"/>
      <c r="LQE12" s="74"/>
      <c r="LQF12" s="85"/>
      <c r="LQG12" s="74"/>
      <c r="LQH12" s="74"/>
      <c r="LQI12" s="85"/>
      <c r="LQJ12" s="80"/>
      <c r="LQK12" s="80"/>
      <c r="LQL12" s="85"/>
      <c r="LQM12" s="77"/>
      <c r="LQN12" s="74"/>
      <c r="LQO12" s="74"/>
      <c r="LQP12" s="85"/>
      <c r="LQQ12" s="74"/>
      <c r="LQR12" s="74"/>
      <c r="LQS12" s="85"/>
      <c r="LQT12" s="74"/>
      <c r="LQU12" s="74"/>
      <c r="LQV12" s="85"/>
      <c r="LQW12" s="74"/>
      <c r="LQX12" s="74"/>
      <c r="LQY12" s="85"/>
      <c r="LQZ12" s="80"/>
      <c r="LRA12" s="80"/>
      <c r="LRB12" s="85"/>
      <c r="LRC12" s="77"/>
      <c r="LRD12" s="74"/>
      <c r="LRE12" s="74"/>
      <c r="LRF12" s="85"/>
      <c r="LRG12" s="74"/>
      <c r="LRH12" s="74"/>
      <c r="LRI12" s="85"/>
      <c r="LRJ12" s="74"/>
      <c r="LRK12" s="74"/>
      <c r="LRL12" s="85"/>
      <c r="LRM12" s="74"/>
      <c r="LRN12" s="74"/>
      <c r="LRO12" s="85"/>
      <c r="LRP12" s="80"/>
      <c r="LRQ12" s="80"/>
      <c r="LRR12" s="85"/>
      <c r="LRS12" s="77"/>
      <c r="LRT12" s="74"/>
      <c r="LRU12" s="74"/>
      <c r="LRV12" s="85"/>
      <c r="LRW12" s="74"/>
      <c r="LRX12" s="74"/>
      <c r="LRY12" s="85"/>
      <c r="LRZ12" s="74"/>
      <c r="LSA12" s="74"/>
      <c r="LSB12" s="85"/>
      <c r="LSC12" s="74"/>
      <c r="LSD12" s="74"/>
      <c r="LSE12" s="85"/>
      <c r="LSF12" s="80"/>
      <c r="LSG12" s="80"/>
      <c r="LSH12" s="85"/>
      <c r="LSI12" s="77"/>
      <c r="LSJ12" s="74"/>
      <c r="LSK12" s="74"/>
      <c r="LSL12" s="85"/>
      <c r="LSM12" s="74"/>
      <c r="LSN12" s="74"/>
      <c r="LSO12" s="85"/>
      <c r="LSP12" s="74"/>
      <c r="LSQ12" s="74"/>
      <c r="LSR12" s="85"/>
      <c r="LSS12" s="74"/>
      <c r="LST12" s="74"/>
      <c r="LSU12" s="85"/>
      <c r="LSV12" s="80"/>
      <c r="LSW12" s="80"/>
      <c r="LSX12" s="85"/>
      <c r="LSY12" s="77"/>
      <c r="LSZ12" s="74"/>
      <c r="LTA12" s="74"/>
      <c r="LTB12" s="85"/>
      <c r="LTC12" s="74"/>
      <c r="LTD12" s="74"/>
      <c r="LTE12" s="85"/>
      <c r="LTF12" s="74"/>
      <c r="LTG12" s="74"/>
      <c r="LTH12" s="85"/>
      <c r="LTI12" s="74"/>
      <c r="LTJ12" s="74"/>
      <c r="LTK12" s="85"/>
      <c r="LTL12" s="80"/>
      <c r="LTM12" s="80"/>
      <c r="LTN12" s="85"/>
      <c r="LTO12" s="77"/>
      <c r="LTP12" s="74"/>
      <c r="LTQ12" s="74"/>
      <c r="LTR12" s="85"/>
      <c r="LTS12" s="74"/>
      <c r="LTT12" s="74"/>
      <c r="LTU12" s="85"/>
      <c r="LTV12" s="74"/>
      <c r="LTW12" s="74"/>
      <c r="LTX12" s="85"/>
      <c r="LTY12" s="74"/>
      <c r="LTZ12" s="74"/>
      <c r="LUA12" s="85"/>
      <c r="LUB12" s="80"/>
      <c r="LUC12" s="80"/>
      <c r="LUD12" s="85"/>
      <c r="LUE12" s="77"/>
      <c r="LUF12" s="74"/>
      <c r="LUG12" s="74"/>
      <c r="LUH12" s="85"/>
      <c r="LUI12" s="74"/>
      <c r="LUJ12" s="74"/>
      <c r="LUK12" s="85"/>
      <c r="LUL12" s="74"/>
      <c r="LUM12" s="74"/>
      <c r="LUN12" s="85"/>
      <c r="LUO12" s="74"/>
      <c r="LUP12" s="74"/>
      <c r="LUQ12" s="85"/>
      <c r="LUR12" s="80"/>
      <c r="LUS12" s="80"/>
      <c r="LUT12" s="85"/>
      <c r="LUU12" s="77"/>
      <c r="LUV12" s="74"/>
      <c r="LUW12" s="74"/>
      <c r="LUX12" s="85"/>
      <c r="LUY12" s="74"/>
      <c r="LUZ12" s="74"/>
      <c r="LVA12" s="85"/>
      <c r="LVB12" s="74"/>
      <c r="LVC12" s="74"/>
      <c r="LVD12" s="85"/>
      <c r="LVE12" s="74"/>
      <c r="LVF12" s="74"/>
      <c r="LVG12" s="85"/>
      <c r="LVH12" s="80"/>
      <c r="LVI12" s="80"/>
      <c r="LVJ12" s="85"/>
      <c r="LVK12" s="77"/>
      <c r="LVL12" s="74"/>
      <c r="LVM12" s="74"/>
      <c r="LVN12" s="85"/>
      <c r="LVO12" s="74"/>
      <c r="LVP12" s="74"/>
      <c r="LVQ12" s="85"/>
      <c r="LVR12" s="74"/>
      <c r="LVS12" s="74"/>
      <c r="LVT12" s="85"/>
      <c r="LVU12" s="74"/>
      <c r="LVV12" s="74"/>
      <c r="LVW12" s="85"/>
      <c r="LVX12" s="80"/>
      <c r="LVY12" s="80"/>
      <c r="LVZ12" s="85"/>
      <c r="LWA12" s="77"/>
      <c r="LWB12" s="74"/>
      <c r="LWC12" s="74"/>
      <c r="LWD12" s="85"/>
      <c r="LWE12" s="74"/>
      <c r="LWF12" s="74"/>
      <c r="LWG12" s="85"/>
      <c r="LWH12" s="74"/>
      <c r="LWI12" s="74"/>
      <c r="LWJ12" s="85"/>
      <c r="LWK12" s="74"/>
      <c r="LWL12" s="74"/>
      <c r="LWM12" s="85"/>
      <c r="LWN12" s="80"/>
      <c r="LWO12" s="80"/>
      <c r="LWP12" s="85"/>
      <c r="LWQ12" s="77"/>
      <c r="LWR12" s="74"/>
      <c r="LWS12" s="74"/>
      <c r="LWT12" s="85"/>
      <c r="LWU12" s="74"/>
      <c r="LWV12" s="74"/>
      <c r="LWW12" s="85"/>
      <c r="LWX12" s="74"/>
      <c r="LWY12" s="74"/>
      <c r="LWZ12" s="85"/>
      <c r="LXA12" s="74"/>
      <c r="LXB12" s="74"/>
      <c r="LXC12" s="85"/>
      <c r="LXD12" s="80"/>
      <c r="LXE12" s="80"/>
      <c r="LXF12" s="85"/>
      <c r="LXG12" s="77"/>
      <c r="LXH12" s="74"/>
      <c r="LXI12" s="74"/>
      <c r="LXJ12" s="85"/>
      <c r="LXK12" s="74"/>
      <c r="LXL12" s="74"/>
      <c r="LXM12" s="85"/>
      <c r="LXN12" s="74"/>
      <c r="LXO12" s="74"/>
      <c r="LXP12" s="85"/>
      <c r="LXQ12" s="74"/>
      <c r="LXR12" s="74"/>
      <c r="LXS12" s="85"/>
      <c r="LXT12" s="80"/>
      <c r="LXU12" s="80"/>
      <c r="LXV12" s="85"/>
      <c r="LXW12" s="77"/>
      <c r="LXX12" s="74"/>
      <c r="LXY12" s="74"/>
      <c r="LXZ12" s="85"/>
      <c r="LYA12" s="74"/>
      <c r="LYB12" s="74"/>
      <c r="LYC12" s="85"/>
      <c r="LYD12" s="74"/>
      <c r="LYE12" s="74"/>
      <c r="LYF12" s="85"/>
      <c r="LYG12" s="74"/>
      <c r="LYH12" s="74"/>
      <c r="LYI12" s="85"/>
      <c r="LYJ12" s="80"/>
      <c r="LYK12" s="80"/>
      <c r="LYL12" s="85"/>
      <c r="LYM12" s="77"/>
      <c r="LYN12" s="74"/>
      <c r="LYO12" s="74"/>
      <c r="LYP12" s="85"/>
      <c r="LYQ12" s="74"/>
      <c r="LYR12" s="74"/>
      <c r="LYS12" s="85"/>
      <c r="LYT12" s="74"/>
      <c r="LYU12" s="74"/>
      <c r="LYV12" s="85"/>
      <c r="LYW12" s="74"/>
      <c r="LYX12" s="74"/>
      <c r="LYY12" s="85"/>
      <c r="LYZ12" s="80"/>
      <c r="LZA12" s="80"/>
      <c r="LZB12" s="85"/>
      <c r="LZC12" s="77"/>
      <c r="LZD12" s="74"/>
      <c r="LZE12" s="74"/>
      <c r="LZF12" s="85"/>
      <c r="LZG12" s="74"/>
      <c r="LZH12" s="74"/>
      <c r="LZI12" s="85"/>
      <c r="LZJ12" s="74"/>
      <c r="LZK12" s="74"/>
      <c r="LZL12" s="85"/>
      <c r="LZM12" s="74"/>
      <c r="LZN12" s="74"/>
      <c r="LZO12" s="85"/>
      <c r="LZP12" s="80"/>
      <c r="LZQ12" s="80"/>
      <c r="LZR12" s="85"/>
      <c r="LZS12" s="77"/>
      <c r="LZT12" s="74"/>
      <c r="LZU12" s="74"/>
      <c r="LZV12" s="85"/>
      <c r="LZW12" s="74"/>
      <c r="LZX12" s="74"/>
      <c r="LZY12" s="85"/>
      <c r="LZZ12" s="74"/>
      <c r="MAA12" s="74"/>
      <c r="MAB12" s="85"/>
      <c r="MAC12" s="74"/>
      <c r="MAD12" s="74"/>
      <c r="MAE12" s="85"/>
      <c r="MAF12" s="80"/>
      <c r="MAG12" s="80"/>
      <c r="MAH12" s="85"/>
      <c r="MAI12" s="77"/>
      <c r="MAJ12" s="74"/>
      <c r="MAK12" s="74"/>
      <c r="MAL12" s="85"/>
      <c r="MAM12" s="74"/>
      <c r="MAN12" s="74"/>
      <c r="MAO12" s="85"/>
      <c r="MAP12" s="74"/>
      <c r="MAQ12" s="74"/>
      <c r="MAR12" s="85"/>
      <c r="MAS12" s="74"/>
      <c r="MAT12" s="74"/>
      <c r="MAU12" s="85"/>
      <c r="MAV12" s="80"/>
      <c r="MAW12" s="80"/>
      <c r="MAX12" s="85"/>
      <c r="MAY12" s="77"/>
      <c r="MAZ12" s="74"/>
      <c r="MBA12" s="74"/>
      <c r="MBB12" s="85"/>
      <c r="MBC12" s="74"/>
      <c r="MBD12" s="74"/>
      <c r="MBE12" s="85"/>
      <c r="MBF12" s="74"/>
      <c r="MBG12" s="74"/>
      <c r="MBH12" s="85"/>
      <c r="MBI12" s="74"/>
      <c r="MBJ12" s="74"/>
      <c r="MBK12" s="85"/>
      <c r="MBL12" s="80"/>
      <c r="MBM12" s="80"/>
      <c r="MBN12" s="85"/>
      <c r="MBO12" s="77"/>
      <c r="MBP12" s="74"/>
      <c r="MBQ12" s="74"/>
      <c r="MBR12" s="85"/>
      <c r="MBS12" s="74"/>
      <c r="MBT12" s="74"/>
      <c r="MBU12" s="85"/>
      <c r="MBV12" s="74"/>
      <c r="MBW12" s="74"/>
      <c r="MBX12" s="85"/>
      <c r="MBY12" s="74"/>
      <c r="MBZ12" s="74"/>
      <c r="MCA12" s="85"/>
      <c r="MCB12" s="80"/>
      <c r="MCC12" s="80"/>
      <c r="MCD12" s="85"/>
      <c r="MCE12" s="77"/>
      <c r="MCF12" s="74"/>
      <c r="MCG12" s="74"/>
      <c r="MCH12" s="85"/>
      <c r="MCI12" s="74"/>
      <c r="MCJ12" s="74"/>
      <c r="MCK12" s="85"/>
      <c r="MCL12" s="74"/>
      <c r="MCM12" s="74"/>
      <c r="MCN12" s="85"/>
      <c r="MCO12" s="74"/>
      <c r="MCP12" s="74"/>
      <c r="MCQ12" s="85"/>
      <c r="MCR12" s="80"/>
      <c r="MCS12" s="80"/>
      <c r="MCT12" s="85"/>
      <c r="MCU12" s="77"/>
      <c r="MCV12" s="74"/>
      <c r="MCW12" s="74"/>
      <c r="MCX12" s="85"/>
      <c r="MCY12" s="74"/>
      <c r="MCZ12" s="74"/>
      <c r="MDA12" s="85"/>
      <c r="MDB12" s="74"/>
      <c r="MDC12" s="74"/>
      <c r="MDD12" s="85"/>
      <c r="MDE12" s="74"/>
      <c r="MDF12" s="74"/>
      <c r="MDG12" s="85"/>
      <c r="MDH12" s="80"/>
      <c r="MDI12" s="80"/>
      <c r="MDJ12" s="85"/>
      <c r="MDK12" s="77"/>
      <c r="MDL12" s="74"/>
      <c r="MDM12" s="74"/>
      <c r="MDN12" s="85"/>
      <c r="MDO12" s="74"/>
      <c r="MDP12" s="74"/>
      <c r="MDQ12" s="85"/>
      <c r="MDR12" s="74"/>
      <c r="MDS12" s="74"/>
      <c r="MDT12" s="85"/>
      <c r="MDU12" s="74"/>
      <c r="MDV12" s="74"/>
      <c r="MDW12" s="85"/>
      <c r="MDX12" s="80"/>
      <c r="MDY12" s="80"/>
      <c r="MDZ12" s="85"/>
      <c r="MEA12" s="77"/>
      <c r="MEB12" s="74"/>
      <c r="MEC12" s="74"/>
      <c r="MED12" s="85"/>
      <c r="MEE12" s="74"/>
      <c r="MEF12" s="74"/>
      <c r="MEG12" s="85"/>
      <c r="MEH12" s="74"/>
      <c r="MEI12" s="74"/>
      <c r="MEJ12" s="85"/>
      <c r="MEK12" s="74"/>
      <c r="MEL12" s="74"/>
      <c r="MEM12" s="85"/>
      <c r="MEN12" s="80"/>
      <c r="MEO12" s="80"/>
      <c r="MEP12" s="85"/>
      <c r="MEQ12" s="77"/>
      <c r="MER12" s="74"/>
      <c r="MES12" s="74"/>
      <c r="MET12" s="85"/>
      <c r="MEU12" s="74"/>
      <c r="MEV12" s="74"/>
      <c r="MEW12" s="85"/>
      <c r="MEX12" s="74"/>
      <c r="MEY12" s="74"/>
      <c r="MEZ12" s="85"/>
      <c r="MFA12" s="74"/>
      <c r="MFB12" s="74"/>
      <c r="MFC12" s="85"/>
      <c r="MFD12" s="80"/>
      <c r="MFE12" s="80"/>
      <c r="MFF12" s="85"/>
      <c r="MFG12" s="77"/>
      <c r="MFH12" s="74"/>
      <c r="MFI12" s="74"/>
      <c r="MFJ12" s="85"/>
      <c r="MFK12" s="74"/>
      <c r="MFL12" s="74"/>
      <c r="MFM12" s="85"/>
      <c r="MFN12" s="74"/>
      <c r="MFO12" s="74"/>
      <c r="MFP12" s="85"/>
      <c r="MFQ12" s="74"/>
      <c r="MFR12" s="74"/>
      <c r="MFS12" s="85"/>
      <c r="MFT12" s="80"/>
      <c r="MFU12" s="80"/>
      <c r="MFV12" s="85"/>
      <c r="MFW12" s="77"/>
      <c r="MFX12" s="74"/>
      <c r="MFY12" s="74"/>
      <c r="MFZ12" s="85"/>
      <c r="MGA12" s="74"/>
      <c r="MGB12" s="74"/>
      <c r="MGC12" s="85"/>
      <c r="MGD12" s="74"/>
      <c r="MGE12" s="74"/>
      <c r="MGF12" s="85"/>
      <c r="MGG12" s="74"/>
      <c r="MGH12" s="74"/>
      <c r="MGI12" s="85"/>
      <c r="MGJ12" s="80"/>
      <c r="MGK12" s="80"/>
      <c r="MGL12" s="85"/>
      <c r="MGM12" s="77"/>
      <c r="MGN12" s="74"/>
      <c r="MGO12" s="74"/>
      <c r="MGP12" s="85"/>
      <c r="MGQ12" s="74"/>
      <c r="MGR12" s="74"/>
      <c r="MGS12" s="85"/>
      <c r="MGT12" s="74"/>
      <c r="MGU12" s="74"/>
      <c r="MGV12" s="85"/>
      <c r="MGW12" s="74"/>
      <c r="MGX12" s="74"/>
      <c r="MGY12" s="85"/>
      <c r="MGZ12" s="80"/>
      <c r="MHA12" s="80"/>
      <c r="MHB12" s="85"/>
      <c r="MHC12" s="77"/>
      <c r="MHD12" s="74"/>
      <c r="MHE12" s="74"/>
      <c r="MHF12" s="85"/>
      <c r="MHG12" s="74"/>
      <c r="MHH12" s="74"/>
      <c r="MHI12" s="85"/>
      <c r="MHJ12" s="74"/>
      <c r="MHK12" s="74"/>
      <c r="MHL12" s="85"/>
      <c r="MHM12" s="74"/>
      <c r="MHN12" s="74"/>
      <c r="MHO12" s="85"/>
      <c r="MHP12" s="80"/>
      <c r="MHQ12" s="80"/>
      <c r="MHR12" s="85"/>
      <c r="MHS12" s="77"/>
      <c r="MHT12" s="74"/>
      <c r="MHU12" s="74"/>
      <c r="MHV12" s="85"/>
      <c r="MHW12" s="74"/>
      <c r="MHX12" s="74"/>
      <c r="MHY12" s="85"/>
      <c r="MHZ12" s="74"/>
      <c r="MIA12" s="74"/>
      <c r="MIB12" s="85"/>
      <c r="MIC12" s="74"/>
      <c r="MID12" s="74"/>
      <c r="MIE12" s="85"/>
      <c r="MIF12" s="80"/>
      <c r="MIG12" s="80"/>
      <c r="MIH12" s="85"/>
      <c r="MII12" s="77"/>
      <c r="MIJ12" s="74"/>
      <c r="MIK12" s="74"/>
      <c r="MIL12" s="85"/>
      <c r="MIM12" s="74"/>
      <c r="MIN12" s="74"/>
      <c r="MIO12" s="85"/>
      <c r="MIP12" s="74"/>
      <c r="MIQ12" s="74"/>
      <c r="MIR12" s="85"/>
      <c r="MIS12" s="74"/>
      <c r="MIT12" s="74"/>
      <c r="MIU12" s="85"/>
      <c r="MIV12" s="80"/>
      <c r="MIW12" s="80"/>
      <c r="MIX12" s="85"/>
      <c r="MIY12" s="77"/>
      <c r="MIZ12" s="74"/>
      <c r="MJA12" s="74"/>
      <c r="MJB12" s="85"/>
      <c r="MJC12" s="74"/>
      <c r="MJD12" s="74"/>
      <c r="MJE12" s="85"/>
      <c r="MJF12" s="74"/>
      <c r="MJG12" s="74"/>
      <c r="MJH12" s="85"/>
      <c r="MJI12" s="74"/>
      <c r="MJJ12" s="74"/>
      <c r="MJK12" s="85"/>
      <c r="MJL12" s="80"/>
      <c r="MJM12" s="80"/>
      <c r="MJN12" s="85"/>
      <c r="MJO12" s="77"/>
      <c r="MJP12" s="74"/>
      <c r="MJQ12" s="74"/>
      <c r="MJR12" s="85"/>
      <c r="MJS12" s="74"/>
      <c r="MJT12" s="74"/>
      <c r="MJU12" s="85"/>
      <c r="MJV12" s="74"/>
      <c r="MJW12" s="74"/>
      <c r="MJX12" s="85"/>
      <c r="MJY12" s="74"/>
      <c r="MJZ12" s="74"/>
      <c r="MKA12" s="85"/>
      <c r="MKB12" s="80"/>
      <c r="MKC12" s="80"/>
      <c r="MKD12" s="85"/>
      <c r="MKE12" s="77"/>
      <c r="MKF12" s="74"/>
      <c r="MKG12" s="74"/>
      <c r="MKH12" s="85"/>
      <c r="MKI12" s="74"/>
      <c r="MKJ12" s="74"/>
      <c r="MKK12" s="85"/>
      <c r="MKL12" s="74"/>
      <c r="MKM12" s="74"/>
      <c r="MKN12" s="85"/>
      <c r="MKO12" s="74"/>
      <c r="MKP12" s="74"/>
      <c r="MKQ12" s="85"/>
      <c r="MKR12" s="80"/>
      <c r="MKS12" s="80"/>
      <c r="MKT12" s="85"/>
      <c r="MKU12" s="77"/>
      <c r="MKV12" s="74"/>
      <c r="MKW12" s="74"/>
      <c r="MKX12" s="85"/>
      <c r="MKY12" s="74"/>
      <c r="MKZ12" s="74"/>
      <c r="MLA12" s="85"/>
      <c r="MLB12" s="74"/>
      <c r="MLC12" s="74"/>
      <c r="MLD12" s="85"/>
      <c r="MLE12" s="74"/>
      <c r="MLF12" s="74"/>
      <c r="MLG12" s="85"/>
      <c r="MLH12" s="80"/>
      <c r="MLI12" s="80"/>
      <c r="MLJ12" s="85"/>
      <c r="MLK12" s="77"/>
      <c r="MLL12" s="74"/>
      <c r="MLM12" s="74"/>
      <c r="MLN12" s="85"/>
      <c r="MLO12" s="74"/>
      <c r="MLP12" s="74"/>
      <c r="MLQ12" s="85"/>
      <c r="MLR12" s="74"/>
      <c r="MLS12" s="74"/>
      <c r="MLT12" s="85"/>
      <c r="MLU12" s="74"/>
      <c r="MLV12" s="74"/>
      <c r="MLW12" s="85"/>
      <c r="MLX12" s="80"/>
      <c r="MLY12" s="80"/>
      <c r="MLZ12" s="85"/>
      <c r="MMA12" s="77"/>
      <c r="MMB12" s="74"/>
      <c r="MMC12" s="74"/>
      <c r="MMD12" s="85"/>
      <c r="MME12" s="74"/>
      <c r="MMF12" s="74"/>
      <c r="MMG12" s="85"/>
      <c r="MMH12" s="74"/>
      <c r="MMI12" s="74"/>
      <c r="MMJ12" s="85"/>
      <c r="MMK12" s="74"/>
      <c r="MML12" s="74"/>
      <c r="MMM12" s="85"/>
      <c r="MMN12" s="80"/>
      <c r="MMO12" s="80"/>
      <c r="MMP12" s="85"/>
      <c r="MMQ12" s="77"/>
      <c r="MMR12" s="74"/>
      <c r="MMS12" s="74"/>
      <c r="MMT12" s="85"/>
      <c r="MMU12" s="74"/>
      <c r="MMV12" s="74"/>
      <c r="MMW12" s="85"/>
      <c r="MMX12" s="74"/>
      <c r="MMY12" s="74"/>
      <c r="MMZ12" s="85"/>
      <c r="MNA12" s="74"/>
      <c r="MNB12" s="74"/>
      <c r="MNC12" s="85"/>
      <c r="MND12" s="80"/>
      <c r="MNE12" s="80"/>
      <c r="MNF12" s="85"/>
      <c r="MNG12" s="77"/>
      <c r="MNH12" s="74"/>
      <c r="MNI12" s="74"/>
      <c r="MNJ12" s="85"/>
      <c r="MNK12" s="74"/>
      <c r="MNL12" s="74"/>
      <c r="MNM12" s="85"/>
      <c r="MNN12" s="74"/>
      <c r="MNO12" s="74"/>
      <c r="MNP12" s="85"/>
      <c r="MNQ12" s="74"/>
      <c r="MNR12" s="74"/>
      <c r="MNS12" s="85"/>
      <c r="MNT12" s="80"/>
      <c r="MNU12" s="80"/>
      <c r="MNV12" s="85"/>
      <c r="MNW12" s="77"/>
      <c r="MNX12" s="74"/>
      <c r="MNY12" s="74"/>
      <c r="MNZ12" s="85"/>
      <c r="MOA12" s="74"/>
      <c r="MOB12" s="74"/>
      <c r="MOC12" s="85"/>
      <c r="MOD12" s="74"/>
      <c r="MOE12" s="74"/>
      <c r="MOF12" s="85"/>
      <c r="MOG12" s="74"/>
      <c r="MOH12" s="74"/>
      <c r="MOI12" s="85"/>
      <c r="MOJ12" s="80"/>
      <c r="MOK12" s="80"/>
      <c r="MOL12" s="85"/>
      <c r="MOM12" s="77"/>
      <c r="MON12" s="74"/>
      <c r="MOO12" s="74"/>
      <c r="MOP12" s="85"/>
      <c r="MOQ12" s="74"/>
      <c r="MOR12" s="74"/>
      <c r="MOS12" s="85"/>
      <c r="MOT12" s="74"/>
      <c r="MOU12" s="74"/>
      <c r="MOV12" s="85"/>
      <c r="MOW12" s="74"/>
      <c r="MOX12" s="74"/>
      <c r="MOY12" s="85"/>
      <c r="MOZ12" s="80"/>
      <c r="MPA12" s="80"/>
      <c r="MPB12" s="85"/>
      <c r="MPC12" s="77"/>
      <c r="MPD12" s="74"/>
      <c r="MPE12" s="74"/>
      <c r="MPF12" s="85"/>
      <c r="MPG12" s="74"/>
      <c r="MPH12" s="74"/>
      <c r="MPI12" s="85"/>
      <c r="MPJ12" s="74"/>
      <c r="MPK12" s="74"/>
      <c r="MPL12" s="85"/>
      <c r="MPM12" s="74"/>
      <c r="MPN12" s="74"/>
      <c r="MPO12" s="85"/>
      <c r="MPP12" s="80"/>
      <c r="MPQ12" s="80"/>
      <c r="MPR12" s="85"/>
      <c r="MPS12" s="77"/>
      <c r="MPT12" s="74"/>
      <c r="MPU12" s="74"/>
      <c r="MPV12" s="85"/>
      <c r="MPW12" s="74"/>
      <c r="MPX12" s="74"/>
      <c r="MPY12" s="85"/>
      <c r="MPZ12" s="74"/>
      <c r="MQA12" s="74"/>
      <c r="MQB12" s="85"/>
      <c r="MQC12" s="74"/>
      <c r="MQD12" s="74"/>
      <c r="MQE12" s="85"/>
      <c r="MQF12" s="80"/>
      <c r="MQG12" s="80"/>
      <c r="MQH12" s="85"/>
      <c r="MQI12" s="77"/>
      <c r="MQJ12" s="74"/>
      <c r="MQK12" s="74"/>
      <c r="MQL12" s="85"/>
      <c r="MQM12" s="74"/>
      <c r="MQN12" s="74"/>
      <c r="MQO12" s="85"/>
      <c r="MQP12" s="74"/>
      <c r="MQQ12" s="74"/>
      <c r="MQR12" s="85"/>
      <c r="MQS12" s="74"/>
      <c r="MQT12" s="74"/>
      <c r="MQU12" s="85"/>
      <c r="MQV12" s="80"/>
      <c r="MQW12" s="80"/>
      <c r="MQX12" s="85"/>
      <c r="MQY12" s="77"/>
      <c r="MQZ12" s="74"/>
      <c r="MRA12" s="74"/>
      <c r="MRB12" s="85"/>
      <c r="MRC12" s="74"/>
      <c r="MRD12" s="74"/>
      <c r="MRE12" s="85"/>
      <c r="MRF12" s="74"/>
      <c r="MRG12" s="74"/>
      <c r="MRH12" s="85"/>
      <c r="MRI12" s="74"/>
      <c r="MRJ12" s="74"/>
      <c r="MRK12" s="85"/>
      <c r="MRL12" s="80"/>
      <c r="MRM12" s="80"/>
      <c r="MRN12" s="85"/>
      <c r="MRO12" s="77"/>
      <c r="MRP12" s="74"/>
      <c r="MRQ12" s="74"/>
      <c r="MRR12" s="85"/>
      <c r="MRS12" s="74"/>
      <c r="MRT12" s="74"/>
      <c r="MRU12" s="85"/>
      <c r="MRV12" s="74"/>
      <c r="MRW12" s="74"/>
      <c r="MRX12" s="85"/>
      <c r="MRY12" s="74"/>
      <c r="MRZ12" s="74"/>
      <c r="MSA12" s="85"/>
      <c r="MSB12" s="80"/>
      <c r="MSC12" s="80"/>
      <c r="MSD12" s="85"/>
      <c r="MSE12" s="77"/>
      <c r="MSF12" s="74"/>
      <c r="MSG12" s="74"/>
      <c r="MSH12" s="85"/>
      <c r="MSI12" s="74"/>
      <c r="MSJ12" s="74"/>
      <c r="MSK12" s="85"/>
      <c r="MSL12" s="74"/>
      <c r="MSM12" s="74"/>
      <c r="MSN12" s="85"/>
      <c r="MSO12" s="74"/>
      <c r="MSP12" s="74"/>
      <c r="MSQ12" s="85"/>
      <c r="MSR12" s="80"/>
      <c r="MSS12" s="80"/>
      <c r="MST12" s="85"/>
      <c r="MSU12" s="77"/>
      <c r="MSV12" s="74"/>
      <c r="MSW12" s="74"/>
      <c r="MSX12" s="85"/>
      <c r="MSY12" s="74"/>
      <c r="MSZ12" s="74"/>
      <c r="MTA12" s="85"/>
      <c r="MTB12" s="74"/>
      <c r="MTC12" s="74"/>
      <c r="MTD12" s="85"/>
      <c r="MTE12" s="74"/>
      <c r="MTF12" s="74"/>
      <c r="MTG12" s="85"/>
      <c r="MTH12" s="80"/>
      <c r="MTI12" s="80"/>
      <c r="MTJ12" s="85"/>
      <c r="MTK12" s="77"/>
      <c r="MTL12" s="74"/>
      <c r="MTM12" s="74"/>
      <c r="MTN12" s="85"/>
      <c r="MTO12" s="74"/>
      <c r="MTP12" s="74"/>
      <c r="MTQ12" s="85"/>
      <c r="MTR12" s="74"/>
      <c r="MTS12" s="74"/>
      <c r="MTT12" s="85"/>
      <c r="MTU12" s="74"/>
      <c r="MTV12" s="74"/>
      <c r="MTW12" s="85"/>
      <c r="MTX12" s="80"/>
      <c r="MTY12" s="80"/>
      <c r="MTZ12" s="85"/>
      <c r="MUA12" s="77"/>
      <c r="MUB12" s="74"/>
      <c r="MUC12" s="74"/>
      <c r="MUD12" s="85"/>
      <c r="MUE12" s="74"/>
      <c r="MUF12" s="74"/>
      <c r="MUG12" s="85"/>
      <c r="MUH12" s="74"/>
      <c r="MUI12" s="74"/>
      <c r="MUJ12" s="85"/>
      <c r="MUK12" s="74"/>
      <c r="MUL12" s="74"/>
      <c r="MUM12" s="85"/>
      <c r="MUN12" s="80"/>
      <c r="MUO12" s="80"/>
      <c r="MUP12" s="85"/>
      <c r="MUQ12" s="77"/>
      <c r="MUR12" s="74"/>
      <c r="MUS12" s="74"/>
      <c r="MUT12" s="85"/>
      <c r="MUU12" s="74"/>
      <c r="MUV12" s="74"/>
      <c r="MUW12" s="85"/>
      <c r="MUX12" s="74"/>
      <c r="MUY12" s="74"/>
      <c r="MUZ12" s="85"/>
      <c r="MVA12" s="74"/>
      <c r="MVB12" s="74"/>
      <c r="MVC12" s="85"/>
      <c r="MVD12" s="80"/>
      <c r="MVE12" s="80"/>
      <c r="MVF12" s="85"/>
      <c r="MVG12" s="77"/>
      <c r="MVH12" s="74"/>
      <c r="MVI12" s="74"/>
      <c r="MVJ12" s="85"/>
      <c r="MVK12" s="74"/>
      <c r="MVL12" s="74"/>
      <c r="MVM12" s="85"/>
      <c r="MVN12" s="74"/>
      <c r="MVO12" s="74"/>
      <c r="MVP12" s="85"/>
      <c r="MVQ12" s="74"/>
      <c r="MVR12" s="74"/>
      <c r="MVS12" s="85"/>
      <c r="MVT12" s="80"/>
      <c r="MVU12" s="80"/>
      <c r="MVV12" s="85"/>
      <c r="MVW12" s="77"/>
      <c r="MVX12" s="74"/>
      <c r="MVY12" s="74"/>
      <c r="MVZ12" s="85"/>
      <c r="MWA12" s="74"/>
      <c r="MWB12" s="74"/>
      <c r="MWC12" s="85"/>
      <c r="MWD12" s="74"/>
      <c r="MWE12" s="74"/>
      <c r="MWF12" s="85"/>
      <c r="MWG12" s="74"/>
      <c r="MWH12" s="74"/>
      <c r="MWI12" s="85"/>
      <c r="MWJ12" s="80"/>
      <c r="MWK12" s="80"/>
      <c r="MWL12" s="85"/>
      <c r="MWM12" s="77"/>
      <c r="MWN12" s="74"/>
      <c r="MWO12" s="74"/>
      <c r="MWP12" s="85"/>
      <c r="MWQ12" s="74"/>
      <c r="MWR12" s="74"/>
      <c r="MWS12" s="85"/>
      <c r="MWT12" s="74"/>
      <c r="MWU12" s="74"/>
      <c r="MWV12" s="85"/>
      <c r="MWW12" s="74"/>
      <c r="MWX12" s="74"/>
      <c r="MWY12" s="85"/>
      <c r="MWZ12" s="80"/>
      <c r="MXA12" s="80"/>
      <c r="MXB12" s="85"/>
      <c r="MXC12" s="77"/>
      <c r="MXD12" s="74"/>
      <c r="MXE12" s="74"/>
      <c r="MXF12" s="85"/>
      <c r="MXG12" s="74"/>
      <c r="MXH12" s="74"/>
      <c r="MXI12" s="85"/>
      <c r="MXJ12" s="74"/>
      <c r="MXK12" s="74"/>
      <c r="MXL12" s="85"/>
      <c r="MXM12" s="74"/>
      <c r="MXN12" s="74"/>
      <c r="MXO12" s="85"/>
      <c r="MXP12" s="80"/>
      <c r="MXQ12" s="80"/>
      <c r="MXR12" s="85"/>
      <c r="MXS12" s="77"/>
      <c r="MXT12" s="74"/>
      <c r="MXU12" s="74"/>
      <c r="MXV12" s="85"/>
      <c r="MXW12" s="74"/>
      <c r="MXX12" s="74"/>
      <c r="MXY12" s="85"/>
      <c r="MXZ12" s="74"/>
      <c r="MYA12" s="74"/>
      <c r="MYB12" s="85"/>
      <c r="MYC12" s="74"/>
      <c r="MYD12" s="74"/>
      <c r="MYE12" s="85"/>
      <c r="MYF12" s="80"/>
      <c r="MYG12" s="80"/>
      <c r="MYH12" s="85"/>
      <c r="MYI12" s="77"/>
      <c r="MYJ12" s="74"/>
      <c r="MYK12" s="74"/>
      <c r="MYL12" s="85"/>
      <c r="MYM12" s="74"/>
      <c r="MYN12" s="74"/>
      <c r="MYO12" s="85"/>
      <c r="MYP12" s="74"/>
      <c r="MYQ12" s="74"/>
      <c r="MYR12" s="85"/>
      <c r="MYS12" s="74"/>
      <c r="MYT12" s="74"/>
      <c r="MYU12" s="85"/>
      <c r="MYV12" s="80"/>
      <c r="MYW12" s="80"/>
      <c r="MYX12" s="85"/>
      <c r="MYY12" s="77"/>
      <c r="MYZ12" s="74"/>
      <c r="MZA12" s="74"/>
      <c r="MZB12" s="85"/>
      <c r="MZC12" s="74"/>
      <c r="MZD12" s="74"/>
      <c r="MZE12" s="85"/>
      <c r="MZF12" s="74"/>
      <c r="MZG12" s="74"/>
      <c r="MZH12" s="85"/>
      <c r="MZI12" s="74"/>
      <c r="MZJ12" s="74"/>
      <c r="MZK12" s="85"/>
      <c r="MZL12" s="80"/>
      <c r="MZM12" s="80"/>
      <c r="MZN12" s="85"/>
      <c r="MZO12" s="77"/>
      <c r="MZP12" s="74"/>
      <c r="MZQ12" s="74"/>
      <c r="MZR12" s="85"/>
      <c r="MZS12" s="74"/>
      <c r="MZT12" s="74"/>
      <c r="MZU12" s="85"/>
      <c r="MZV12" s="74"/>
      <c r="MZW12" s="74"/>
      <c r="MZX12" s="85"/>
      <c r="MZY12" s="74"/>
      <c r="MZZ12" s="74"/>
      <c r="NAA12" s="85"/>
      <c r="NAB12" s="80"/>
      <c r="NAC12" s="80"/>
      <c r="NAD12" s="85"/>
      <c r="NAE12" s="77"/>
      <c r="NAF12" s="74"/>
      <c r="NAG12" s="74"/>
      <c r="NAH12" s="85"/>
      <c r="NAI12" s="74"/>
      <c r="NAJ12" s="74"/>
      <c r="NAK12" s="85"/>
      <c r="NAL12" s="74"/>
      <c r="NAM12" s="74"/>
      <c r="NAN12" s="85"/>
      <c r="NAO12" s="74"/>
      <c r="NAP12" s="74"/>
      <c r="NAQ12" s="85"/>
      <c r="NAR12" s="80"/>
      <c r="NAS12" s="80"/>
      <c r="NAT12" s="85"/>
      <c r="NAU12" s="77"/>
      <c r="NAV12" s="74"/>
      <c r="NAW12" s="74"/>
      <c r="NAX12" s="85"/>
      <c r="NAY12" s="74"/>
      <c r="NAZ12" s="74"/>
      <c r="NBA12" s="85"/>
      <c r="NBB12" s="74"/>
      <c r="NBC12" s="74"/>
      <c r="NBD12" s="85"/>
      <c r="NBE12" s="74"/>
      <c r="NBF12" s="74"/>
      <c r="NBG12" s="85"/>
      <c r="NBH12" s="80"/>
      <c r="NBI12" s="80"/>
      <c r="NBJ12" s="85"/>
      <c r="NBK12" s="77"/>
      <c r="NBL12" s="74"/>
      <c r="NBM12" s="74"/>
      <c r="NBN12" s="85"/>
      <c r="NBO12" s="74"/>
      <c r="NBP12" s="74"/>
      <c r="NBQ12" s="85"/>
      <c r="NBR12" s="74"/>
      <c r="NBS12" s="74"/>
      <c r="NBT12" s="85"/>
      <c r="NBU12" s="74"/>
      <c r="NBV12" s="74"/>
      <c r="NBW12" s="85"/>
      <c r="NBX12" s="80"/>
      <c r="NBY12" s="80"/>
      <c r="NBZ12" s="85"/>
      <c r="NCA12" s="77"/>
      <c r="NCB12" s="74"/>
      <c r="NCC12" s="74"/>
      <c r="NCD12" s="85"/>
      <c r="NCE12" s="74"/>
      <c r="NCF12" s="74"/>
      <c r="NCG12" s="85"/>
      <c r="NCH12" s="74"/>
      <c r="NCI12" s="74"/>
      <c r="NCJ12" s="85"/>
      <c r="NCK12" s="74"/>
      <c r="NCL12" s="74"/>
      <c r="NCM12" s="85"/>
      <c r="NCN12" s="80"/>
      <c r="NCO12" s="80"/>
      <c r="NCP12" s="85"/>
      <c r="NCQ12" s="77"/>
      <c r="NCR12" s="74"/>
      <c r="NCS12" s="74"/>
      <c r="NCT12" s="85"/>
      <c r="NCU12" s="74"/>
      <c r="NCV12" s="74"/>
      <c r="NCW12" s="85"/>
      <c r="NCX12" s="74"/>
      <c r="NCY12" s="74"/>
      <c r="NCZ12" s="85"/>
      <c r="NDA12" s="74"/>
      <c r="NDB12" s="74"/>
      <c r="NDC12" s="85"/>
      <c r="NDD12" s="80"/>
      <c r="NDE12" s="80"/>
      <c r="NDF12" s="85"/>
      <c r="NDG12" s="77"/>
      <c r="NDH12" s="74"/>
      <c r="NDI12" s="74"/>
      <c r="NDJ12" s="85"/>
      <c r="NDK12" s="74"/>
      <c r="NDL12" s="74"/>
      <c r="NDM12" s="85"/>
      <c r="NDN12" s="74"/>
      <c r="NDO12" s="74"/>
      <c r="NDP12" s="85"/>
      <c r="NDQ12" s="74"/>
      <c r="NDR12" s="74"/>
      <c r="NDS12" s="85"/>
      <c r="NDT12" s="80"/>
      <c r="NDU12" s="80"/>
      <c r="NDV12" s="85"/>
      <c r="NDW12" s="77"/>
      <c r="NDX12" s="74"/>
      <c r="NDY12" s="74"/>
      <c r="NDZ12" s="85"/>
      <c r="NEA12" s="74"/>
      <c r="NEB12" s="74"/>
      <c r="NEC12" s="85"/>
      <c r="NED12" s="74"/>
      <c r="NEE12" s="74"/>
      <c r="NEF12" s="85"/>
      <c r="NEG12" s="74"/>
      <c r="NEH12" s="74"/>
      <c r="NEI12" s="85"/>
      <c r="NEJ12" s="80"/>
      <c r="NEK12" s="80"/>
      <c r="NEL12" s="85"/>
      <c r="NEM12" s="77"/>
      <c r="NEN12" s="74"/>
      <c r="NEO12" s="74"/>
      <c r="NEP12" s="85"/>
      <c r="NEQ12" s="74"/>
      <c r="NER12" s="74"/>
      <c r="NES12" s="85"/>
      <c r="NET12" s="74"/>
      <c r="NEU12" s="74"/>
      <c r="NEV12" s="85"/>
      <c r="NEW12" s="74"/>
      <c r="NEX12" s="74"/>
      <c r="NEY12" s="85"/>
      <c r="NEZ12" s="80"/>
      <c r="NFA12" s="80"/>
      <c r="NFB12" s="85"/>
      <c r="NFC12" s="77"/>
      <c r="NFD12" s="74"/>
      <c r="NFE12" s="74"/>
      <c r="NFF12" s="85"/>
      <c r="NFG12" s="74"/>
      <c r="NFH12" s="74"/>
      <c r="NFI12" s="85"/>
      <c r="NFJ12" s="74"/>
      <c r="NFK12" s="74"/>
      <c r="NFL12" s="85"/>
      <c r="NFM12" s="74"/>
      <c r="NFN12" s="74"/>
      <c r="NFO12" s="85"/>
      <c r="NFP12" s="80"/>
      <c r="NFQ12" s="80"/>
      <c r="NFR12" s="85"/>
      <c r="NFS12" s="77"/>
      <c r="NFT12" s="74"/>
      <c r="NFU12" s="74"/>
      <c r="NFV12" s="85"/>
      <c r="NFW12" s="74"/>
      <c r="NFX12" s="74"/>
      <c r="NFY12" s="85"/>
      <c r="NFZ12" s="74"/>
      <c r="NGA12" s="74"/>
      <c r="NGB12" s="85"/>
      <c r="NGC12" s="74"/>
      <c r="NGD12" s="74"/>
      <c r="NGE12" s="85"/>
      <c r="NGF12" s="80"/>
      <c r="NGG12" s="80"/>
      <c r="NGH12" s="85"/>
      <c r="NGI12" s="77"/>
      <c r="NGJ12" s="74"/>
      <c r="NGK12" s="74"/>
      <c r="NGL12" s="85"/>
      <c r="NGM12" s="74"/>
      <c r="NGN12" s="74"/>
      <c r="NGO12" s="85"/>
      <c r="NGP12" s="74"/>
      <c r="NGQ12" s="74"/>
      <c r="NGR12" s="85"/>
      <c r="NGS12" s="74"/>
      <c r="NGT12" s="74"/>
      <c r="NGU12" s="85"/>
      <c r="NGV12" s="80"/>
      <c r="NGW12" s="80"/>
      <c r="NGX12" s="85"/>
      <c r="NGY12" s="77"/>
      <c r="NGZ12" s="74"/>
      <c r="NHA12" s="74"/>
      <c r="NHB12" s="85"/>
      <c r="NHC12" s="74"/>
      <c r="NHD12" s="74"/>
      <c r="NHE12" s="85"/>
      <c r="NHF12" s="74"/>
      <c r="NHG12" s="74"/>
      <c r="NHH12" s="85"/>
      <c r="NHI12" s="74"/>
      <c r="NHJ12" s="74"/>
      <c r="NHK12" s="85"/>
      <c r="NHL12" s="80"/>
      <c r="NHM12" s="80"/>
      <c r="NHN12" s="85"/>
      <c r="NHO12" s="77"/>
      <c r="NHP12" s="74"/>
      <c r="NHQ12" s="74"/>
      <c r="NHR12" s="85"/>
      <c r="NHS12" s="74"/>
      <c r="NHT12" s="74"/>
      <c r="NHU12" s="85"/>
      <c r="NHV12" s="74"/>
      <c r="NHW12" s="74"/>
      <c r="NHX12" s="85"/>
      <c r="NHY12" s="74"/>
      <c r="NHZ12" s="74"/>
      <c r="NIA12" s="85"/>
      <c r="NIB12" s="80"/>
      <c r="NIC12" s="80"/>
      <c r="NID12" s="85"/>
      <c r="NIE12" s="77"/>
      <c r="NIF12" s="74"/>
      <c r="NIG12" s="74"/>
      <c r="NIH12" s="85"/>
      <c r="NII12" s="74"/>
      <c r="NIJ12" s="74"/>
      <c r="NIK12" s="85"/>
      <c r="NIL12" s="74"/>
      <c r="NIM12" s="74"/>
      <c r="NIN12" s="85"/>
      <c r="NIO12" s="74"/>
      <c r="NIP12" s="74"/>
      <c r="NIQ12" s="85"/>
      <c r="NIR12" s="80"/>
      <c r="NIS12" s="80"/>
      <c r="NIT12" s="85"/>
      <c r="NIU12" s="77"/>
      <c r="NIV12" s="74"/>
      <c r="NIW12" s="74"/>
      <c r="NIX12" s="85"/>
      <c r="NIY12" s="74"/>
      <c r="NIZ12" s="74"/>
      <c r="NJA12" s="85"/>
      <c r="NJB12" s="74"/>
      <c r="NJC12" s="74"/>
      <c r="NJD12" s="85"/>
      <c r="NJE12" s="74"/>
      <c r="NJF12" s="74"/>
      <c r="NJG12" s="85"/>
      <c r="NJH12" s="80"/>
      <c r="NJI12" s="80"/>
      <c r="NJJ12" s="85"/>
      <c r="NJK12" s="77"/>
      <c r="NJL12" s="74"/>
      <c r="NJM12" s="74"/>
      <c r="NJN12" s="85"/>
      <c r="NJO12" s="74"/>
      <c r="NJP12" s="74"/>
      <c r="NJQ12" s="85"/>
      <c r="NJR12" s="74"/>
      <c r="NJS12" s="74"/>
      <c r="NJT12" s="85"/>
      <c r="NJU12" s="74"/>
      <c r="NJV12" s="74"/>
      <c r="NJW12" s="85"/>
      <c r="NJX12" s="80"/>
      <c r="NJY12" s="80"/>
      <c r="NJZ12" s="85"/>
      <c r="NKA12" s="77"/>
      <c r="NKB12" s="74"/>
      <c r="NKC12" s="74"/>
      <c r="NKD12" s="85"/>
      <c r="NKE12" s="74"/>
      <c r="NKF12" s="74"/>
      <c r="NKG12" s="85"/>
      <c r="NKH12" s="74"/>
      <c r="NKI12" s="74"/>
      <c r="NKJ12" s="85"/>
      <c r="NKK12" s="74"/>
      <c r="NKL12" s="74"/>
      <c r="NKM12" s="85"/>
      <c r="NKN12" s="80"/>
      <c r="NKO12" s="80"/>
      <c r="NKP12" s="85"/>
      <c r="NKQ12" s="77"/>
      <c r="NKR12" s="74"/>
      <c r="NKS12" s="74"/>
      <c r="NKT12" s="85"/>
      <c r="NKU12" s="74"/>
      <c r="NKV12" s="74"/>
      <c r="NKW12" s="85"/>
      <c r="NKX12" s="74"/>
      <c r="NKY12" s="74"/>
      <c r="NKZ12" s="85"/>
      <c r="NLA12" s="74"/>
      <c r="NLB12" s="74"/>
      <c r="NLC12" s="85"/>
      <c r="NLD12" s="80"/>
      <c r="NLE12" s="80"/>
      <c r="NLF12" s="85"/>
      <c r="NLG12" s="77"/>
      <c r="NLH12" s="74"/>
      <c r="NLI12" s="74"/>
      <c r="NLJ12" s="85"/>
      <c r="NLK12" s="74"/>
      <c r="NLL12" s="74"/>
      <c r="NLM12" s="85"/>
      <c r="NLN12" s="74"/>
      <c r="NLO12" s="74"/>
      <c r="NLP12" s="85"/>
      <c r="NLQ12" s="74"/>
      <c r="NLR12" s="74"/>
      <c r="NLS12" s="85"/>
      <c r="NLT12" s="80"/>
      <c r="NLU12" s="80"/>
      <c r="NLV12" s="85"/>
      <c r="NLW12" s="77"/>
      <c r="NLX12" s="74"/>
      <c r="NLY12" s="74"/>
      <c r="NLZ12" s="85"/>
      <c r="NMA12" s="74"/>
      <c r="NMB12" s="74"/>
      <c r="NMC12" s="85"/>
      <c r="NMD12" s="74"/>
      <c r="NME12" s="74"/>
      <c r="NMF12" s="85"/>
      <c r="NMG12" s="74"/>
      <c r="NMH12" s="74"/>
      <c r="NMI12" s="85"/>
      <c r="NMJ12" s="80"/>
      <c r="NMK12" s="80"/>
      <c r="NML12" s="85"/>
      <c r="NMM12" s="77"/>
      <c r="NMN12" s="74"/>
      <c r="NMO12" s="74"/>
      <c r="NMP12" s="85"/>
      <c r="NMQ12" s="74"/>
      <c r="NMR12" s="74"/>
      <c r="NMS12" s="85"/>
      <c r="NMT12" s="74"/>
      <c r="NMU12" s="74"/>
      <c r="NMV12" s="85"/>
      <c r="NMW12" s="74"/>
      <c r="NMX12" s="74"/>
      <c r="NMY12" s="85"/>
      <c r="NMZ12" s="80"/>
      <c r="NNA12" s="80"/>
      <c r="NNB12" s="85"/>
      <c r="NNC12" s="77"/>
      <c r="NND12" s="74"/>
      <c r="NNE12" s="74"/>
      <c r="NNF12" s="85"/>
      <c r="NNG12" s="74"/>
      <c r="NNH12" s="74"/>
      <c r="NNI12" s="85"/>
      <c r="NNJ12" s="74"/>
      <c r="NNK12" s="74"/>
      <c r="NNL12" s="85"/>
      <c r="NNM12" s="74"/>
      <c r="NNN12" s="74"/>
      <c r="NNO12" s="85"/>
      <c r="NNP12" s="80"/>
      <c r="NNQ12" s="80"/>
      <c r="NNR12" s="85"/>
      <c r="NNS12" s="77"/>
      <c r="NNT12" s="74"/>
      <c r="NNU12" s="74"/>
      <c r="NNV12" s="85"/>
      <c r="NNW12" s="74"/>
      <c r="NNX12" s="74"/>
      <c r="NNY12" s="85"/>
      <c r="NNZ12" s="74"/>
      <c r="NOA12" s="74"/>
      <c r="NOB12" s="85"/>
      <c r="NOC12" s="74"/>
      <c r="NOD12" s="74"/>
      <c r="NOE12" s="85"/>
      <c r="NOF12" s="80"/>
      <c r="NOG12" s="80"/>
      <c r="NOH12" s="85"/>
      <c r="NOI12" s="77"/>
      <c r="NOJ12" s="74"/>
      <c r="NOK12" s="74"/>
      <c r="NOL12" s="85"/>
      <c r="NOM12" s="74"/>
      <c r="NON12" s="74"/>
      <c r="NOO12" s="85"/>
      <c r="NOP12" s="74"/>
      <c r="NOQ12" s="74"/>
      <c r="NOR12" s="85"/>
      <c r="NOS12" s="74"/>
      <c r="NOT12" s="74"/>
      <c r="NOU12" s="85"/>
      <c r="NOV12" s="80"/>
      <c r="NOW12" s="80"/>
      <c r="NOX12" s="85"/>
      <c r="NOY12" s="77"/>
      <c r="NOZ12" s="74"/>
      <c r="NPA12" s="74"/>
      <c r="NPB12" s="85"/>
      <c r="NPC12" s="74"/>
      <c r="NPD12" s="74"/>
      <c r="NPE12" s="85"/>
      <c r="NPF12" s="74"/>
      <c r="NPG12" s="74"/>
      <c r="NPH12" s="85"/>
      <c r="NPI12" s="74"/>
      <c r="NPJ12" s="74"/>
      <c r="NPK12" s="85"/>
      <c r="NPL12" s="80"/>
      <c r="NPM12" s="80"/>
      <c r="NPN12" s="85"/>
      <c r="NPO12" s="77"/>
      <c r="NPP12" s="74"/>
      <c r="NPQ12" s="74"/>
      <c r="NPR12" s="85"/>
      <c r="NPS12" s="74"/>
      <c r="NPT12" s="74"/>
      <c r="NPU12" s="85"/>
      <c r="NPV12" s="74"/>
      <c r="NPW12" s="74"/>
      <c r="NPX12" s="85"/>
      <c r="NPY12" s="74"/>
      <c r="NPZ12" s="74"/>
      <c r="NQA12" s="85"/>
      <c r="NQB12" s="80"/>
      <c r="NQC12" s="80"/>
      <c r="NQD12" s="85"/>
      <c r="NQE12" s="77"/>
      <c r="NQF12" s="74"/>
      <c r="NQG12" s="74"/>
      <c r="NQH12" s="85"/>
      <c r="NQI12" s="74"/>
      <c r="NQJ12" s="74"/>
      <c r="NQK12" s="85"/>
      <c r="NQL12" s="74"/>
      <c r="NQM12" s="74"/>
      <c r="NQN12" s="85"/>
      <c r="NQO12" s="74"/>
      <c r="NQP12" s="74"/>
      <c r="NQQ12" s="85"/>
      <c r="NQR12" s="80"/>
      <c r="NQS12" s="80"/>
      <c r="NQT12" s="85"/>
      <c r="NQU12" s="77"/>
      <c r="NQV12" s="74"/>
      <c r="NQW12" s="74"/>
      <c r="NQX12" s="85"/>
      <c r="NQY12" s="74"/>
      <c r="NQZ12" s="74"/>
      <c r="NRA12" s="85"/>
      <c r="NRB12" s="74"/>
      <c r="NRC12" s="74"/>
      <c r="NRD12" s="85"/>
      <c r="NRE12" s="74"/>
      <c r="NRF12" s="74"/>
      <c r="NRG12" s="85"/>
      <c r="NRH12" s="80"/>
      <c r="NRI12" s="80"/>
      <c r="NRJ12" s="85"/>
      <c r="NRK12" s="77"/>
      <c r="NRL12" s="74"/>
      <c r="NRM12" s="74"/>
      <c r="NRN12" s="85"/>
      <c r="NRO12" s="74"/>
      <c r="NRP12" s="74"/>
      <c r="NRQ12" s="85"/>
      <c r="NRR12" s="74"/>
      <c r="NRS12" s="74"/>
      <c r="NRT12" s="85"/>
      <c r="NRU12" s="74"/>
      <c r="NRV12" s="74"/>
      <c r="NRW12" s="85"/>
      <c r="NRX12" s="80"/>
      <c r="NRY12" s="80"/>
      <c r="NRZ12" s="85"/>
      <c r="NSA12" s="77"/>
      <c r="NSB12" s="74"/>
      <c r="NSC12" s="74"/>
      <c r="NSD12" s="85"/>
      <c r="NSE12" s="74"/>
      <c r="NSF12" s="74"/>
      <c r="NSG12" s="85"/>
      <c r="NSH12" s="74"/>
      <c r="NSI12" s="74"/>
      <c r="NSJ12" s="85"/>
      <c r="NSK12" s="74"/>
      <c r="NSL12" s="74"/>
      <c r="NSM12" s="85"/>
      <c r="NSN12" s="80"/>
      <c r="NSO12" s="80"/>
      <c r="NSP12" s="85"/>
      <c r="NSQ12" s="77"/>
      <c r="NSR12" s="74"/>
      <c r="NSS12" s="74"/>
      <c r="NST12" s="85"/>
      <c r="NSU12" s="74"/>
      <c r="NSV12" s="74"/>
      <c r="NSW12" s="85"/>
      <c r="NSX12" s="74"/>
      <c r="NSY12" s="74"/>
      <c r="NSZ12" s="85"/>
      <c r="NTA12" s="74"/>
      <c r="NTB12" s="74"/>
      <c r="NTC12" s="85"/>
      <c r="NTD12" s="80"/>
      <c r="NTE12" s="80"/>
      <c r="NTF12" s="85"/>
      <c r="NTG12" s="77"/>
      <c r="NTH12" s="74"/>
      <c r="NTI12" s="74"/>
      <c r="NTJ12" s="85"/>
      <c r="NTK12" s="74"/>
      <c r="NTL12" s="74"/>
      <c r="NTM12" s="85"/>
      <c r="NTN12" s="74"/>
      <c r="NTO12" s="74"/>
      <c r="NTP12" s="85"/>
      <c r="NTQ12" s="74"/>
      <c r="NTR12" s="74"/>
      <c r="NTS12" s="85"/>
      <c r="NTT12" s="80"/>
      <c r="NTU12" s="80"/>
      <c r="NTV12" s="85"/>
      <c r="NTW12" s="77"/>
      <c r="NTX12" s="74"/>
      <c r="NTY12" s="74"/>
      <c r="NTZ12" s="85"/>
      <c r="NUA12" s="74"/>
      <c r="NUB12" s="74"/>
      <c r="NUC12" s="85"/>
      <c r="NUD12" s="74"/>
      <c r="NUE12" s="74"/>
      <c r="NUF12" s="85"/>
      <c r="NUG12" s="74"/>
      <c r="NUH12" s="74"/>
      <c r="NUI12" s="85"/>
      <c r="NUJ12" s="80"/>
      <c r="NUK12" s="80"/>
      <c r="NUL12" s="85"/>
      <c r="NUM12" s="77"/>
      <c r="NUN12" s="74"/>
      <c r="NUO12" s="74"/>
      <c r="NUP12" s="85"/>
      <c r="NUQ12" s="74"/>
      <c r="NUR12" s="74"/>
      <c r="NUS12" s="85"/>
      <c r="NUT12" s="74"/>
      <c r="NUU12" s="74"/>
      <c r="NUV12" s="85"/>
      <c r="NUW12" s="74"/>
      <c r="NUX12" s="74"/>
      <c r="NUY12" s="85"/>
      <c r="NUZ12" s="80"/>
      <c r="NVA12" s="80"/>
      <c r="NVB12" s="85"/>
      <c r="NVC12" s="77"/>
      <c r="NVD12" s="74"/>
      <c r="NVE12" s="74"/>
      <c r="NVF12" s="85"/>
      <c r="NVG12" s="74"/>
      <c r="NVH12" s="74"/>
      <c r="NVI12" s="85"/>
      <c r="NVJ12" s="74"/>
      <c r="NVK12" s="74"/>
      <c r="NVL12" s="85"/>
      <c r="NVM12" s="74"/>
      <c r="NVN12" s="74"/>
      <c r="NVO12" s="85"/>
      <c r="NVP12" s="80"/>
      <c r="NVQ12" s="80"/>
      <c r="NVR12" s="85"/>
      <c r="NVS12" s="77"/>
      <c r="NVT12" s="74"/>
      <c r="NVU12" s="74"/>
      <c r="NVV12" s="85"/>
      <c r="NVW12" s="74"/>
      <c r="NVX12" s="74"/>
      <c r="NVY12" s="85"/>
      <c r="NVZ12" s="74"/>
      <c r="NWA12" s="74"/>
      <c r="NWB12" s="85"/>
      <c r="NWC12" s="74"/>
      <c r="NWD12" s="74"/>
      <c r="NWE12" s="85"/>
      <c r="NWF12" s="80"/>
      <c r="NWG12" s="80"/>
      <c r="NWH12" s="85"/>
      <c r="NWI12" s="77"/>
      <c r="NWJ12" s="74"/>
      <c r="NWK12" s="74"/>
      <c r="NWL12" s="85"/>
      <c r="NWM12" s="74"/>
      <c r="NWN12" s="74"/>
      <c r="NWO12" s="85"/>
      <c r="NWP12" s="74"/>
      <c r="NWQ12" s="74"/>
      <c r="NWR12" s="85"/>
      <c r="NWS12" s="74"/>
      <c r="NWT12" s="74"/>
      <c r="NWU12" s="85"/>
      <c r="NWV12" s="80"/>
      <c r="NWW12" s="80"/>
      <c r="NWX12" s="85"/>
      <c r="NWY12" s="77"/>
      <c r="NWZ12" s="74"/>
      <c r="NXA12" s="74"/>
      <c r="NXB12" s="85"/>
      <c r="NXC12" s="74"/>
      <c r="NXD12" s="74"/>
      <c r="NXE12" s="85"/>
      <c r="NXF12" s="74"/>
      <c r="NXG12" s="74"/>
      <c r="NXH12" s="85"/>
      <c r="NXI12" s="74"/>
      <c r="NXJ12" s="74"/>
      <c r="NXK12" s="85"/>
      <c r="NXL12" s="80"/>
      <c r="NXM12" s="80"/>
      <c r="NXN12" s="85"/>
      <c r="NXO12" s="77"/>
      <c r="NXP12" s="74"/>
      <c r="NXQ12" s="74"/>
      <c r="NXR12" s="85"/>
      <c r="NXS12" s="74"/>
      <c r="NXT12" s="74"/>
      <c r="NXU12" s="85"/>
      <c r="NXV12" s="74"/>
      <c r="NXW12" s="74"/>
      <c r="NXX12" s="85"/>
      <c r="NXY12" s="74"/>
      <c r="NXZ12" s="74"/>
      <c r="NYA12" s="85"/>
      <c r="NYB12" s="80"/>
      <c r="NYC12" s="80"/>
      <c r="NYD12" s="85"/>
      <c r="NYE12" s="77"/>
      <c r="NYF12" s="74"/>
      <c r="NYG12" s="74"/>
      <c r="NYH12" s="85"/>
      <c r="NYI12" s="74"/>
      <c r="NYJ12" s="74"/>
      <c r="NYK12" s="85"/>
      <c r="NYL12" s="74"/>
      <c r="NYM12" s="74"/>
      <c r="NYN12" s="85"/>
      <c r="NYO12" s="74"/>
      <c r="NYP12" s="74"/>
      <c r="NYQ12" s="85"/>
      <c r="NYR12" s="80"/>
      <c r="NYS12" s="80"/>
      <c r="NYT12" s="85"/>
      <c r="NYU12" s="77"/>
      <c r="NYV12" s="74"/>
      <c r="NYW12" s="74"/>
      <c r="NYX12" s="85"/>
      <c r="NYY12" s="74"/>
      <c r="NYZ12" s="74"/>
      <c r="NZA12" s="85"/>
      <c r="NZB12" s="74"/>
      <c r="NZC12" s="74"/>
      <c r="NZD12" s="85"/>
      <c r="NZE12" s="74"/>
      <c r="NZF12" s="74"/>
      <c r="NZG12" s="85"/>
      <c r="NZH12" s="80"/>
      <c r="NZI12" s="80"/>
      <c r="NZJ12" s="85"/>
      <c r="NZK12" s="77"/>
      <c r="NZL12" s="74"/>
      <c r="NZM12" s="74"/>
      <c r="NZN12" s="85"/>
      <c r="NZO12" s="74"/>
      <c r="NZP12" s="74"/>
      <c r="NZQ12" s="85"/>
      <c r="NZR12" s="74"/>
      <c r="NZS12" s="74"/>
      <c r="NZT12" s="85"/>
      <c r="NZU12" s="74"/>
      <c r="NZV12" s="74"/>
      <c r="NZW12" s="85"/>
      <c r="NZX12" s="80"/>
      <c r="NZY12" s="80"/>
      <c r="NZZ12" s="85"/>
      <c r="OAA12" s="77"/>
      <c r="OAB12" s="74"/>
      <c r="OAC12" s="74"/>
      <c r="OAD12" s="85"/>
      <c r="OAE12" s="74"/>
      <c r="OAF12" s="74"/>
      <c r="OAG12" s="85"/>
      <c r="OAH12" s="74"/>
      <c r="OAI12" s="74"/>
      <c r="OAJ12" s="85"/>
      <c r="OAK12" s="74"/>
      <c r="OAL12" s="74"/>
      <c r="OAM12" s="85"/>
      <c r="OAN12" s="80"/>
      <c r="OAO12" s="80"/>
      <c r="OAP12" s="85"/>
      <c r="OAQ12" s="77"/>
      <c r="OAR12" s="74"/>
      <c r="OAS12" s="74"/>
      <c r="OAT12" s="85"/>
      <c r="OAU12" s="74"/>
      <c r="OAV12" s="74"/>
      <c r="OAW12" s="85"/>
      <c r="OAX12" s="74"/>
      <c r="OAY12" s="74"/>
      <c r="OAZ12" s="85"/>
      <c r="OBA12" s="74"/>
      <c r="OBB12" s="74"/>
      <c r="OBC12" s="85"/>
      <c r="OBD12" s="80"/>
      <c r="OBE12" s="80"/>
      <c r="OBF12" s="85"/>
      <c r="OBG12" s="77"/>
      <c r="OBH12" s="74"/>
      <c r="OBI12" s="74"/>
      <c r="OBJ12" s="85"/>
      <c r="OBK12" s="74"/>
      <c r="OBL12" s="74"/>
      <c r="OBM12" s="85"/>
      <c r="OBN12" s="74"/>
      <c r="OBO12" s="74"/>
      <c r="OBP12" s="85"/>
      <c r="OBQ12" s="74"/>
      <c r="OBR12" s="74"/>
      <c r="OBS12" s="85"/>
      <c r="OBT12" s="80"/>
      <c r="OBU12" s="80"/>
      <c r="OBV12" s="85"/>
      <c r="OBW12" s="77"/>
      <c r="OBX12" s="74"/>
      <c r="OBY12" s="74"/>
      <c r="OBZ12" s="85"/>
      <c r="OCA12" s="74"/>
      <c r="OCB12" s="74"/>
      <c r="OCC12" s="85"/>
      <c r="OCD12" s="74"/>
      <c r="OCE12" s="74"/>
      <c r="OCF12" s="85"/>
      <c r="OCG12" s="74"/>
      <c r="OCH12" s="74"/>
      <c r="OCI12" s="85"/>
      <c r="OCJ12" s="80"/>
      <c r="OCK12" s="80"/>
      <c r="OCL12" s="85"/>
      <c r="OCM12" s="77"/>
      <c r="OCN12" s="74"/>
      <c r="OCO12" s="74"/>
      <c r="OCP12" s="85"/>
      <c r="OCQ12" s="74"/>
      <c r="OCR12" s="74"/>
      <c r="OCS12" s="85"/>
      <c r="OCT12" s="74"/>
      <c r="OCU12" s="74"/>
      <c r="OCV12" s="85"/>
      <c r="OCW12" s="74"/>
      <c r="OCX12" s="74"/>
      <c r="OCY12" s="85"/>
      <c r="OCZ12" s="80"/>
      <c r="ODA12" s="80"/>
      <c r="ODB12" s="85"/>
      <c r="ODC12" s="77"/>
      <c r="ODD12" s="74"/>
      <c r="ODE12" s="74"/>
      <c r="ODF12" s="85"/>
      <c r="ODG12" s="74"/>
      <c r="ODH12" s="74"/>
      <c r="ODI12" s="85"/>
      <c r="ODJ12" s="74"/>
      <c r="ODK12" s="74"/>
      <c r="ODL12" s="85"/>
      <c r="ODM12" s="74"/>
      <c r="ODN12" s="74"/>
      <c r="ODO12" s="85"/>
      <c r="ODP12" s="80"/>
      <c r="ODQ12" s="80"/>
      <c r="ODR12" s="85"/>
      <c r="ODS12" s="77"/>
      <c r="ODT12" s="74"/>
      <c r="ODU12" s="74"/>
      <c r="ODV12" s="85"/>
      <c r="ODW12" s="74"/>
      <c r="ODX12" s="74"/>
      <c r="ODY12" s="85"/>
      <c r="ODZ12" s="74"/>
      <c r="OEA12" s="74"/>
      <c r="OEB12" s="85"/>
      <c r="OEC12" s="74"/>
      <c r="OED12" s="74"/>
      <c r="OEE12" s="85"/>
      <c r="OEF12" s="80"/>
      <c r="OEG12" s="80"/>
      <c r="OEH12" s="85"/>
      <c r="OEI12" s="77"/>
      <c r="OEJ12" s="74"/>
      <c r="OEK12" s="74"/>
      <c r="OEL12" s="85"/>
      <c r="OEM12" s="74"/>
      <c r="OEN12" s="74"/>
      <c r="OEO12" s="85"/>
      <c r="OEP12" s="74"/>
      <c r="OEQ12" s="74"/>
      <c r="OER12" s="85"/>
      <c r="OES12" s="74"/>
      <c r="OET12" s="74"/>
      <c r="OEU12" s="85"/>
      <c r="OEV12" s="80"/>
      <c r="OEW12" s="80"/>
      <c r="OEX12" s="85"/>
      <c r="OEY12" s="77"/>
      <c r="OEZ12" s="74"/>
      <c r="OFA12" s="74"/>
      <c r="OFB12" s="85"/>
      <c r="OFC12" s="74"/>
      <c r="OFD12" s="74"/>
      <c r="OFE12" s="85"/>
      <c r="OFF12" s="74"/>
      <c r="OFG12" s="74"/>
      <c r="OFH12" s="85"/>
      <c r="OFI12" s="74"/>
      <c r="OFJ12" s="74"/>
      <c r="OFK12" s="85"/>
      <c r="OFL12" s="80"/>
      <c r="OFM12" s="80"/>
      <c r="OFN12" s="85"/>
      <c r="OFO12" s="77"/>
      <c r="OFP12" s="74"/>
      <c r="OFQ12" s="74"/>
      <c r="OFR12" s="85"/>
      <c r="OFS12" s="74"/>
      <c r="OFT12" s="74"/>
      <c r="OFU12" s="85"/>
      <c r="OFV12" s="74"/>
      <c r="OFW12" s="74"/>
      <c r="OFX12" s="85"/>
      <c r="OFY12" s="74"/>
      <c r="OFZ12" s="74"/>
      <c r="OGA12" s="85"/>
      <c r="OGB12" s="80"/>
      <c r="OGC12" s="80"/>
      <c r="OGD12" s="85"/>
      <c r="OGE12" s="77"/>
      <c r="OGF12" s="74"/>
      <c r="OGG12" s="74"/>
      <c r="OGH12" s="85"/>
      <c r="OGI12" s="74"/>
      <c r="OGJ12" s="74"/>
      <c r="OGK12" s="85"/>
      <c r="OGL12" s="74"/>
      <c r="OGM12" s="74"/>
      <c r="OGN12" s="85"/>
      <c r="OGO12" s="74"/>
      <c r="OGP12" s="74"/>
      <c r="OGQ12" s="85"/>
      <c r="OGR12" s="80"/>
      <c r="OGS12" s="80"/>
      <c r="OGT12" s="85"/>
      <c r="OGU12" s="77"/>
      <c r="OGV12" s="74"/>
      <c r="OGW12" s="74"/>
      <c r="OGX12" s="85"/>
      <c r="OGY12" s="74"/>
      <c r="OGZ12" s="74"/>
      <c r="OHA12" s="85"/>
      <c r="OHB12" s="74"/>
      <c r="OHC12" s="74"/>
      <c r="OHD12" s="85"/>
      <c r="OHE12" s="74"/>
      <c r="OHF12" s="74"/>
      <c r="OHG12" s="85"/>
      <c r="OHH12" s="80"/>
      <c r="OHI12" s="80"/>
      <c r="OHJ12" s="85"/>
      <c r="OHK12" s="77"/>
      <c r="OHL12" s="74"/>
      <c r="OHM12" s="74"/>
      <c r="OHN12" s="85"/>
      <c r="OHO12" s="74"/>
      <c r="OHP12" s="74"/>
      <c r="OHQ12" s="85"/>
      <c r="OHR12" s="74"/>
      <c r="OHS12" s="74"/>
      <c r="OHT12" s="85"/>
      <c r="OHU12" s="74"/>
      <c r="OHV12" s="74"/>
      <c r="OHW12" s="85"/>
      <c r="OHX12" s="80"/>
      <c r="OHY12" s="80"/>
      <c r="OHZ12" s="85"/>
      <c r="OIA12" s="77"/>
      <c r="OIB12" s="74"/>
      <c r="OIC12" s="74"/>
      <c r="OID12" s="85"/>
      <c r="OIE12" s="74"/>
      <c r="OIF12" s="74"/>
      <c r="OIG12" s="85"/>
      <c r="OIH12" s="74"/>
      <c r="OII12" s="74"/>
      <c r="OIJ12" s="85"/>
      <c r="OIK12" s="74"/>
      <c r="OIL12" s="74"/>
      <c r="OIM12" s="85"/>
      <c r="OIN12" s="80"/>
      <c r="OIO12" s="80"/>
      <c r="OIP12" s="85"/>
      <c r="OIQ12" s="77"/>
      <c r="OIR12" s="74"/>
      <c r="OIS12" s="74"/>
      <c r="OIT12" s="85"/>
      <c r="OIU12" s="74"/>
      <c r="OIV12" s="74"/>
      <c r="OIW12" s="85"/>
      <c r="OIX12" s="74"/>
      <c r="OIY12" s="74"/>
      <c r="OIZ12" s="85"/>
      <c r="OJA12" s="74"/>
      <c r="OJB12" s="74"/>
      <c r="OJC12" s="85"/>
      <c r="OJD12" s="80"/>
      <c r="OJE12" s="80"/>
      <c r="OJF12" s="85"/>
      <c r="OJG12" s="77"/>
      <c r="OJH12" s="74"/>
      <c r="OJI12" s="74"/>
      <c r="OJJ12" s="85"/>
      <c r="OJK12" s="74"/>
      <c r="OJL12" s="74"/>
      <c r="OJM12" s="85"/>
      <c r="OJN12" s="74"/>
      <c r="OJO12" s="74"/>
      <c r="OJP12" s="85"/>
      <c r="OJQ12" s="74"/>
      <c r="OJR12" s="74"/>
      <c r="OJS12" s="85"/>
      <c r="OJT12" s="80"/>
      <c r="OJU12" s="80"/>
      <c r="OJV12" s="85"/>
      <c r="OJW12" s="77"/>
      <c r="OJX12" s="74"/>
      <c r="OJY12" s="74"/>
      <c r="OJZ12" s="85"/>
      <c r="OKA12" s="74"/>
      <c r="OKB12" s="74"/>
      <c r="OKC12" s="85"/>
      <c r="OKD12" s="74"/>
      <c r="OKE12" s="74"/>
      <c r="OKF12" s="85"/>
      <c r="OKG12" s="74"/>
      <c r="OKH12" s="74"/>
      <c r="OKI12" s="85"/>
      <c r="OKJ12" s="80"/>
      <c r="OKK12" s="80"/>
      <c r="OKL12" s="85"/>
      <c r="OKM12" s="77"/>
      <c r="OKN12" s="74"/>
      <c r="OKO12" s="74"/>
      <c r="OKP12" s="85"/>
      <c r="OKQ12" s="74"/>
      <c r="OKR12" s="74"/>
      <c r="OKS12" s="85"/>
      <c r="OKT12" s="74"/>
      <c r="OKU12" s="74"/>
      <c r="OKV12" s="85"/>
      <c r="OKW12" s="74"/>
      <c r="OKX12" s="74"/>
      <c r="OKY12" s="85"/>
      <c r="OKZ12" s="80"/>
      <c r="OLA12" s="80"/>
      <c r="OLB12" s="85"/>
      <c r="OLC12" s="77"/>
      <c r="OLD12" s="74"/>
      <c r="OLE12" s="74"/>
      <c r="OLF12" s="85"/>
      <c r="OLG12" s="74"/>
      <c r="OLH12" s="74"/>
      <c r="OLI12" s="85"/>
      <c r="OLJ12" s="74"/>
      <c r="OLK12" s="74"/>
      <c r="OLL12" s="85"/>
      <c r="OLM12" s="74"/>
      <c r="OLN12" s="74"/>
      <c r="OLO12" s="85"/>
      <c r="OLP12" s="80"/>
      <c r="OLQ12" s="80"/>
      <c r="OLR12" s="85"/>
      <c r="OLS12" s="77"/>
      <c r="OLT12" s="74"/>
      <c r="OLU12" s="74"/>
      <c r="OLV12" s="85"/>
      <c r="OLW12" s="74"/>
      <c r="OLX12" s="74"/>
      <c r="OLY12" s="85"/>
      <c r="OLZ12" s="74"/>
      <c r="OMA12" s="74"/>
      <c r="OMB12" s="85"/>
      <c r="OMC12" s="74"/>
      <c r="OMD12" s="74"/>
      <c r="OME12" s="85"/>
      <c r="OMF12" s="80"/>
      <c r="OMG12" s="80"/>
      <c r="OMH12" s="85"/>
      <c r="OMI12" s="77"/>
      <c r="OMJ12" s="74"/>
      <c r="OMK12" s="74"/>
      <c r="OML12" s="85"/>
      <c r="OMM12" s="74"/>
      <c r="OMN12" s="74"/>
      <c r="OMO12" s="85"/>
      <c r="OMP12" s="74"/>
      <c r="OMQ12" s="74"/>
      <c r="OMR12" s="85"/>
      <c r="OMS12" s="74"/>
      <c r="OMT12" s="74"/>
      <c r="OMU12" s="85"/>
      <c r="OMV12" s="80"/>
      <c r="OMW12" s="80"/>
      <c r="OMX12" s="85"/>
      <c r="OMY12" s="77"/>
      <c r="OMZ12" s="74"/>
      <c r="ONA12" s="74"/>
      <c r="ONB12" s="85"/>
      <c r="ONC12" s="74"/>
      <c r="OND12" s="74"/>
      <c r="ONE12" s="85"/>
      <c r="ONF12" s="74"/>
      <c r="ONG12" s="74"/>
      <c r="ONH12" s="85"/>
      <c r="ONI12" s="74"/>
      <c r="ONJ12" s="74"/>
      <c r="ONK12" s="85"/>
      <c r="ONL12" s="80"/>
      <c r="ONM12" s="80"/>
      <c r="ONN12" s="85"/>
      <c r="ONO12" s="77"/>
      <c r="ONP12" s="74"/>
      <c r="ONQ12" s="74"/>
      <c r="ONR12" s="85"/>
      <c r="ONS12" s="74"/>
      <c r="ONT12" s="74"/>
      <c r="ONU12" s="85"/>
      <c r="ONV12" s="74"/>
      <c r="ONW12" s="74"/>
      <c r="ONX12" s="85"/>
      <c r="ONY12" s="74"/>
      <c r="ONZ12" s="74"/>
      <c r="OOA12" s="85"/>
      <c r="OOB12" s="80"/>
      <c r="OOC12" s="80"/>
      <c r="OOD12" s="85"/>
      <c r="OOE12" s="77"/>
      <c r="OOF12" s="74"/>
      <c r="OOG12" s="74"/>
      <c r="OOH12" s="85"/>
      <c r="OOI12" s="74"/>
      <c r="OOJ12" s="74"/>
      <c r="OOK12" s="85"/>
      <c r="OOL12" s="74"/>
      <c r="OOM12" s="74"/>
      <c r="OON12" s="85"/>
      <c r="OOO12" s="74"/>
      <c r="OOP12" s="74"/>
      <c r="OOQ12" s="85"/>
      <c r="OOR12" s="80"/>
      <c r="OOS12" s="80"/>
      <c r="OOT12" s="85"/>
      <c r="OOU12" s="77"/>
      <c r="OOV12" s="74"/>
      <c r="OOW12" s="74"/>
      <c r="OOX12" s="85"/>
      <c r="OOY12" s="74"/>
      <c r="OOZ12" s="74"/>
      <c r="OPA12" s="85"/>
      <c r="OPB12" s="74"/>
      <c r="OPC12" s="74"/>
      <c r="OPD12" s="85"/>
      <c r="OPE12" s="74"/>
      <c r="OPF12" s="74"/>
      <c r="OPG12" s="85"/>
      <c r="OPH12" s="80"/>
      <c r="OPI12" s="80"/>
      <c r="OPJ12" s="85"/>
      <c r="OPK12" s="77"/>
      <c r="OPL12" s="74"/>
      <c r="OPM12" s="74"/>
      <c r="OPN12" s="85"/>
      <c r="OPO12" s="74"/>
      <c r="OPP12" s="74"/>
      <c r="OPQ12" s="85"/>
      <c r="OPR12" s="74"/>
      <c r="OPS12" s="74"/>
      <c r="OPT12" s="85"/>
      <c r="OPU12" s="74"/>
      <c r="OPV12" s="74"/>
      <c r="OPW12" s="85"/>
      <c r="OPX12" s="80"/>
      <c r="OPY12" s="80"/>
      <c r="OPZ12" s="85"/>
      <c r="OQA12" s="77"/>
      <c r="OQB12" s="74"/>
      <c r="OQC12" s="74"/>
      <c r="OQD12" s="85"/>
      <c r="OQE12" s="74"/>
      <c r="OQF12" s="74"/>
      <c r="OQG12" s="85"/>
      <c r="OQH12" s="74"/>
      <c r="OQI12" s="74"/>
      <c r="OQJ12" s="85"/>
      <c r="OQK12" s="74"/>
      <c r="OQL12" s="74"/>
      <c r="OQM12" s="85"/>
      <c r="OQN12" s="80"/>
      <c r="OQO12" s="80"/>
      <c r="OQP12" s="85"/>
      <c r="OQQ12" s="77"/>
      <c r="OQR12" s="74"/>
      <c r="OQS12" s="74"/>
      <c r="OQT12" s="85"/>
      <c r="OQU12" s="74"/>
      <c r="OQV12" s="74"/>
      <c r="OQW12" s="85"/>
      <c r="OQX12" s="74"/>
      <c r="OQY12" s="74"/>
      <c r="OQZ12" s="85"/>
      <c r="ORA12" s="74"/>
      <c r="ORB12" s="74"/>
      <c r="ORC12" s="85"/>
      <c r="ORD12" s="80"/>
      <c r="ORE12" s="80"/>
      <c r="ORF12" s="85"/>
      <c r="ORG12" s="77"/>
      <c r="ORH12" s="74"/>
      <c r="ORI12" s="74"/>
      <c r="ORJ12" s="85"/>
      <c r="ORK12" s="74"/>
      <c r="ORL12" s="74"/>
      <c r="ORM12" s="85"/>
      <c r="ORN12" s="74"/>
      <c r="ORO12" s="74"/>
      <c r="ORP12" s="85"/>
      <c r="ORQ12" s="74"/>
      <c r="ORR12" s="74"/>
      <c r="ORS12" s="85"/>
      <c r="ORT12" s="80"/>
      <c r="ORU12" s="80"/>
      <c r="ORV12" s="85"/>
      <c r="ORW12" s="77"/>
      <c r="ORX12" s="74"/>
      <c r="ORY12" s="74"/>
      <c r="ORZ12" s="85"/>
      <c r="OSA12" s="74"/>
      <c r="OSB12" s="74"/>
      <c r="OSC12" s="85"/>
      <c r="OSD12" s="74"/>
      <c r="OSE12" s="74"/>
      <c r="OSF12" s="85"/>
      <c r="OSG12" s="74"/>
      <c r="OSH12" s="74"/>
      <c r="OSI12" s="85"/>
      <c r="OSJ12" s="80"/>
      <c r="OSK12" s="80"/>
      <c r="OSL12" s="85"/>
      <c r="OSM12" s="77"/>
      <c r="OSN12" s="74"/>
      <c r="OSO12" s="74"/>
      <c r="OSP12" s="85"/>
      <c r="OSQ12" s="74"/>
      <c r="OSR12" s="74"/>
      <c r="OSS12" s="85"/>
      <c r="OST12" s="74"/>
      <c r="OSU12" s="74"/>
      <c r="OSV12" s="85"/>
      <c r="OSW12" s="74"/>
      <c r="OSX12" s="74"/>
      <c r="OSY12" s="85"/>
      <c r="OSZ12" s="80"/>
      <c r="OTA12" s="80"/>
      <c r="OTB12" s="85"/>
      <c r="OTC12" s="77"/>
      <c r="OTD12" s="74"/>
      <c r="OTE12" s="74"/>
      <c r="OTF12" s="85"/>
      <c r="OTG12" s="74"/>
      <c r="OTH12" s="74"/>
      <c r="OTI12" s="85"/>
      <c r="OTJ12" s="74"/>
      <c r="OTK12" s="74"/>
      <c r="OTL12" s="85"/>
      <c r="OTM12" s="74"/>
      <c r="OTN12" s="74"/>
      <c r="OTO12" s="85"/>
      <c r="OTP12" s="80"/>
      <c r="OTQ12" s="80"/>
      <c r="OTR12" s="85"/>
      <c r="OTS12" s="77"/>
      <c r="OTT12" s="74"/>
      <c r="OTU12" s="74"/>
      <c r="OTV12" s="85"/>
      <c r="OTW12" s="74"/>
      <c r="OTX12" s="74"/>
      <c r="OTY12" s="85"/>
      <c r="OTZ12" s="74"/>
      <c r="OUA12" s="74"/>
      <c r="OUB12" s="85"/>
      <c r="OUC12" s="74"/>
      <c r="OUD12" s="74"/>
      <c r="OUE12" s="85"/>
      <c r="OUF12" s="80"/>
      <c r="OUG12" s="80"/>
      <c r="OUH12" s="85"/>
      <c r="OUI12" s="77"/>
      <c r="OUJ12" s="74"/>
      <c r="OUK12" s="74"/>
      <c r="OUL12" s="85"/>
      <c r="OUM12" s="74"/>
      <c r="OUN12" s="74"/>
      <c r="OUO12" s="85"/>
      <c r="OUP12" s="74"/>
      <c r="OUQ12" s="74"/>
      <c r="OUR12" s="85"/>
      <c r="OUS12" s="74"/>
      <c r="OUT12" s="74"/>
      <c r="OUU12" s="85"/>
      <c r="OUV12" s="80"/>
      <c r="OUW12" s="80"/>
      <c r="OUX12" s="85"/>
      <c r="OUY12" s="77"/>
      <c r="OUZ12" s="74"/>
      <c r="OVA12" s="74"/>
      <c r="OVB12" s="85"/>
      <c r="OVC12" s="74"/>
      <c r="OVD12" s="74"/>
      <c r="OVE12" s="85"/>
      <c r="OVF12" s="74"/>
      <c r="OVG12" s="74"/>
      <c r="OVH12" s="85"/>
      <c r="OVI12" s="74"/>
      <c r="OVJ12" s="74"/>
      <c r="OVK12" s="85"/>
      <c r="OVL12" s="80"/>
      <c r="OVM12" s="80"/>
      <c r="OVN12" s="85"/>
      <c r="OVO12" s="77"/>
      <c r="OVP12" s="74"/>
      <c r="OVQ12" s="74"/>
      <c r="OVR12" s="85"/>
      <c r="OVS12" s="74"/>
      <c r="OVT12" s="74"/>
      <c r="OVU12" s="85"/>
      <c r="OVV12" s="74"/>
      <c r="OVW12" s="74"/>
      <c r="OVX12" s="85"/>
      <c r="OVY12" s="74"/>
      <c r="OVZ12" s="74"/>
      <c r="OWA12" s="85"/>
      <c r="OWB12" s="80"/>
      <c r="OWC12" s="80"/>
      <c r="OWD12" s="85"/>
      <c r="OWE12" s="77"/>
      <c r="OWF12" s="74"/>
      <c r="OWG12" s="74"/>
      <c r="OWH12" s="85"/>
      <c r="OWI12" s="74"/>
      <c r="OWJ12" s="74"/>
      <c r="OWK12" s="85"/>
      <c r="OWL12" s="74"/>
      <c r="OWM12" s="74"/>
      <c r="OWN12" s="85"/>
      <c r="OWO12" s="74"/>
      <c r="OWP12" s="74"/>
      <c r="OWQ12" s="85"/>
      <c r="OWR12" s="80"/>
      <c r="OWS12" s="80"/>
      <c r="OWT12" s="85"/>
      <c r="OWU12" s="77"/>
      <c r="OWV12" s="74"/>
      <c r="OWW12" s="74"/>
      <c r="OWX12" s="85"/>
      <c r="OWY12" s="74"/>
      <c r="OWZ12" s="74"/>
      <c r="OXA12" s="85"/>
      <c r="OXB12" s="74"/>
      <c r="OXC12" s="74"/>
      <c r="OXD12" s="85"/>
      <c r="OXE12" s="74"/>
      <c r="OXF12" s="74"/>
      <c r="OXG12" s="85"/>
      <c r="OXH12" s="80"/>
      <c r="OXI12" s="80"/>
      <c r="OXJ12" s="85"/>
      <c r="OXK12" s="77"/>
      <c r="OXL12" s="74"/>
      <c r="OXM12" s="74"/>
      <c r="OXN12" s="85"/>
      <c r="OXO12" s="74"/>
      <c r="OXP12" s="74"/>
      <c r="OXQ12" s="85"/>
      <c r="OXR12" s="74"/>
      <c r="OXS12" s="74"/>
      <c r="OXT12" s="85"/>
      <c r="OXU12" s="74"/>
      <c r="OXV12" s="74"/>
      <c r="OXW12" s="85"/>
      <c r="OXX12" s="80"/>
      <c r="OXY12" s="80"/>
      <c r="OXZ12" s="85"/>
      <c r="OYA12" s="77"/>
      <c r="OYB12" s="74"/>
      <c r="OYC12" s="74"/>
      <c r="OYD12" s="85"/>
      <c r="OYE12" s="74"/>
      <c r="OYF12" s="74"/>
      <c r="OYG12" s="85"/>
      <c r="OYH12" s="74"/>
      <c r="OYI12" s="74"/>
      <c r="OYJ12" s="85"/>
      <c r="OYK12" s="74"/>
      <c r="OYL12" s="74"/>
      <c r="OYM12" s="85"/>
      <c r="OYN12" s="80"/>
      <c r="OYO12" s="80"/>
      <c r="OYP12" s="85"/>
      <c r="OYQ12" s="77"/>
      <c r="OYR12" s="74"/>
      <c r="OYS12" s="74"/>
      <c r="OYT12" s="85"/>
      <c r="OYU12" s="74"/>
      <c r="OYV12" s="74"/>
      <c r="OYW12" s="85"/>
      <c r="OYX12" s="74"/>
      <c r="OYY12" s="74"/>
      <c r="OYZ12" s="85"/>
      <c r="OZA12" s="74"/>
      <c r="OZB12" s="74"/>
      <c r="OZC12" s="85"/>
      <c r="OZD12" s="80"/>
      <c r="OZE12" s="80"/>
      <c r="OZF12" s="85"/>
      <c r="OZG12" s="77"/>
      <c r="OZH12" s="74"/>
      <c r="OZI12" s="74"/>
      <c r="OZJ12" s="85"/>
      <c r="OZK12" s="74"/>
      <c r="OZL12" s="74"/>
      <c r="OZM12" s="85"/>
      <c r="OZN12" s="74"/>
      <c r="OZO12" s="74"/>
      <c r="OZP12" s="85"/>
      <c r="OZQ12" s="74"/>
      <c r="OZR12" s="74"/>
      <c r="OZS12" s="85"/>
      <c r="OZT12" s="80"/>
      <c r="OZU12" s="80"/>
      <c r="OZV12" s="85"/>
      <c r="OZW12" s="77"/>
      <c r="OZX12" s="74"/>
      <c r="OZY12" s="74"/>
      <c r="OZZ12" s="85"/>
      <c r="PAA12" s="74"/>
      <c r="PAB12" s="74"/>
      <c r="PAC12" s="85"/>
      <c r="PAD12" s="74"/>
      <c r="PAE12" s="74"/>
      <c r="PAF12" s="85"/>
      <c r="PAG12" s="74"/>
      <c r="PAH12" s="74"/>
      <c r="PAI12" s="85"/>
      <c r="PAJ12" s="80"/>
      <c r="PAK12" s="80"/>
      <c r="PAL12" s="85"/>
      <c r="PAM12" s="77"/>
      <c r="PAN12" s="74"/>
      <c r="PAO12" s="74"/>
      <c r="PAP12" s="85"/>
      <c r="PAQ12" s="74"/>
      <c r="PAR12" s="74"/>
      <c r="PAS12" s="85"/>
      <c r="PAT12" s="74"/>
      <c r="PAU12" s="74"/>
      <c r="PAV12" s="85"/>
      <c r="PAW12" s="74"/>
      <c r="PAX12" s="74"/>
      <c r="PAY12" s="85"/>
      <c r="PAZ12" s="80"/>
      <c r="PBA12" s="80"/>
      <c r="PBB12" s="85"/>
      <c r="PBC12" s="77"/>
      <c r="PBD12" s="74"/>
      <c r="PBE12" s="74"/>
      <c r="PBF12" s="85"/>
      <c r="PBG12" s="74"/>
      <c r="PBH12" s="74"/>
      <c r="PBI12" s="85"/>
      <c r="PBJ12" s="74"/>
      <c r="PBK12" s="74"/>
      <c r="PBL12" s="85"/>
      <c r="PBM12" s="74"/>
      <c r="PBN12" s="74"/>
      <c r="PBO12" s="85"/>
      <c r="PBP12" s="80"/>
      <c r="PBQ12" s="80"/>
      <c r="PBR12" s="85"/>
      <c r="PBS12" s="77"/>
      <c r="PBT12" s="74"/>
      <c r="PBU12" s="74"/>
      <c r="PBV12" s="85"/>
      <c r="PBW12" s="74"/>
      <c r="PBX12" s="74"/>
      <c r="PBY12" s="85"/>
      <c r="PBZ12" s="74"/>
      <c r="PCA12" s="74"/>
      <c r="PCB12" s="85"/>
      <c r="PCC12" s="74"/>
      <c r="PCD12" s="74"/>
      <c r="PCE12" s="85"/>
      <c r="PCF12" s="80"/>
      <c r="PCG12" s="80"/>
      <c r="PCH12" s="85"/>
      <c r="PCI12" s="77"/>
      <c r="PCJ12" s="74"/>
      <c r="PCK12" s="74"/>
      <c r="PCL12" s="85"/>
      <c r="PCM12" s="74"/>
      <c r="PCN12" s="74"/>
      <c r="PCO12" s="85"/>
      <c r="PCP12" s="74"/>
      <c r="PCQ12" s="74"/>
      <c r="PCR12" s="85"/>
      <c r="PCS12" s="74"/>
      <c r="PCT12" s="74"/>
      <c r="PCU12" s="85"/>
      <c r="PCV12" s="80"/>
      <c r="PCW12" s="80"/>
      <c r="PCX12" s="85"/>
      <c r="PCY12" s="77"/>
      <c r="PCZ12" s="74"/>
      <c r="PDA12" s="74"/>
      <c r="PDB12" s="85"/>
      <c r="PDC12" s="74"/>
      <c r="PDD12" s="74"/>
      <c r="PDE12" s="85"/>
      <c r="PDF12" s="74"/>
      <c r="PDG12" s="74"/>
      <c r="PDH12" s="85"/>
      <c r="PDI12" s="74"/>
      <c r="PDJ12" s="74"/>
      <c r="PDK12" s="85"/>
      <c r="PDL12" s="80"/>
      <c r="PDM12" s="80"/>
      <c r="PDN12" s="85"/>
      <c r="PDO12" s="77"/>
      <c r="PDP12" s="74"/>
      <c r="PDQ12" s="74"/>
      <c r="PDR12" s="85"/>
      <c r="PDS12" s="74"/>
      <c r="PDT12" s="74"/>
      <c r="PDU12" s="85"/>
      <c r="PDV12" s="74"/>
      <c r="PDW12" s="74"/>
      <c r="PDX12" s="85"/>
      <c r="PDY12" s="74"/>
      <c r="PDZ12" s="74"/>
      <c r="PEA12" s="85"/>
      <c r="PEB12" s="80"/>
      <c r="PEC12" s="80"/>
      <c r="PED12" s="85"/>
      <c r="PEE12" s="77"/>
      <c r="PEF12" s="74"/>
      <c r="PEG12" s="74"/>
      <c r="PEH12" s="85"/>
      <c r="PEI12" s="74"/>
      <c r="PEJ12" s="74"/>
      <c r="PEK12" s="85"/>
      <c r="PEL12" s="74"/>
      <c r="PEM12" s="74"/>
      <c r="PEN12" s="85"/>
      <c r="PEO12" s="74"/>
      <c r="PEP12" s="74"/>
      <c r="PEQ12" s="85"/>
      <c r="PER12" s="80"/>
      <c r="PES12" s="80"/>
      <c r="PET12" s="85"/>
      <c r="PEU12" s="77"/>
      <c r="PEV12" s="74"/>
      <c r="PEW12" s="74"/>
      <c r="PEX12" s="85"/>
      <c r="PEY12" s="74"/>
      <c r="PEZ12" s="74"/>
      <c r="PFA12" s="85"/>
      <c r="PFB12" s="74"/>
      <c r="PFC12" s="74"/>
      <c r="PFD12" s="85"/>
      <c r="PFE12" s="74"/>
      <c r="PFF12" s="74"/>
      <c r="PFG12" s="85"/>
      <c r="PFH12" s="80"/>
      <c r="PFI12" s="80"/>
      <c r="PFJ12" s="85"/>
      <c r="PFK12" s="77"/>
      <c r="PFL12" s="74"/>
      <c r="PFM12" s="74"/>
      <c r="PFN12" s="85"/>
      <c r="PFO12" s="74"/>
      <c r="PFP12" s="74"/>
      <c r="PFQ12" s="85"/>
      <c r="PFR12" s="74"/>
      <c r="PFS12" s="74"/>
      <c r="PFT12" s="85"/>
      <c r="PFU12" s="74"/>
      <c r="PFV12" s="74"/>
      <c r="PFW12" s="85"/>
      <c r="PFX12" s="80"/>
      <c r="PFY12" s="80"/>
      <c r="PFZ12" s="85"/>
      <c r="PGA12" s="77"/>
      <c r="PGB12" s="74"/>
      <c r="PGC12" s="74"/>
      <c r="PGD12" s="85"/>
      <c r="PGE12" s="74"/>
      <c r="PGF12" s="74"/>
      <c r="PGG12" s="85"/>
      <c r="PGH12" s="74"/>
      <c r="PGI12" s="74"/>
      <c r="PGJ12" s="85"/>
      <c r="PGK12" s="74"/>
      <c r="PGL12" s="74"/>
      <c r="PGM12" s="85"/>
      <c r="PGN12" s="80"/>
      <c r="PGO12" s="80"/>
      <c r="PGP12" s="85"/>
      <c r="PGQ12" s="77"/>
      <c r="PGR12" s="74"/>
      <c r="PGS12" s="74"/>
      <c r="PGT12" s="85"/>
      <c r="PGU12" s="74"/>
      <c r="PGV12" s="74"/>
      <c r="PGW12" s="85"/>
      <c r="PGX12" s="74"/>
      <c r="PGY12" s="74"/>
      <c r="PGZ12" s="85"/>
      <c r="PHA12" s="74"/>
      <c r="PHB12" s="74"/>
      <c r="PHC12" s="85"/>
      <c r="PHD12" s="80"/>
      <c r="PHE12" s="80"/>
      <c r="PHF12" s="85"/>
      <c r="PHG12" s="77"/>
      <c r="PHH12" s="74"/>
      <c r="PHI12" s="74"/>
      <c r="PHJ12" s="85"/>
      <c r="PHK12" s="74"/>
      <c r="PHL12" s="74"/>
      <c r="PHM12" s="85"/>
      <c r="PHN12" s="74"/>
      <c r="PHO12" s="74"/>
      <c r="PHP12" s="85"/>
      <c r="PHQ12" s="74"/>
      <c r="PHR12" s="74"/>
      <c r="PHS12" s="85"/>
      <c r="PHT12" s="80"/>
      <c r="PHU12" s="80"/>
      <c r="PHV12" s="85"/>
      <c r="PHW12" s="77"/>
      <c r="PHX12" s="74"/>
      <c r="PHY12" s="74"/>
      <c r="PHZ12" s="85"/>
      <c r="PIA12" s="74"/>
      <c r="PIB12" s="74"/>
      <c r="PIC12" s="85"/>
      <c r="PID12" s="74"/>
      <c r="PIE12" s="74"/>
      <c r="PIF12" s="85"/>
      <c r="PIG12" s="74"/>
      <c r="PIH12" s="74"/>
      <c r="PII12" s="85"/>
      <c r="PIJ12" s="80"/>
      <c r="PIK12" s="80"/>
      <c r="PIL12" s="85"/>
      <c r="PIM12" s="77"/>
      <c r="PIN12" s="74"/>
      <c r="PIO12" s="74"/>
      <c r="PIP12" s="85"/>
      <c r="PIQ12" s="74"/>
      <c r="PIR12" s="74"/>
      <c r="PIS12" s="85"/>
      <c r="PIT12" s="74"/>
      <c r="PIU12" s="74"/>
      <c r="PIV12" s="85"/>
      <c r="PIW12" s="74"/>
      <c r="PIX12" s="74"/>
      <c r="PIY12" s="85"/>
      <c r="PIZ12" s="80"/>
      <c r="PJA12" s="80"/>
      <c r="PJB12" s="85"/>
      <c r="PJC12" s="77"/>
      <c r="PJD12" s="74"/>
      <c r="PJE12" s="74"/>
      <c r="PJF12" s="85"/>
      <c r="PJG12" s="74"/>
      <c r="PJH12" s="74"/>
      <c r="PJI12" s="85"/>
      <c r="PJJ12" s="74"/>
      <c r="PJK12" s="74"/>
      <c r="PJL12" s="85"/>
      <c r="PJM12" s="74"/>
      <c r="PJN12" s="74"/>
      <c r="PJO12" s="85"/>
      <c r="PJP12" s="80"/>
      <c r="PJQ12" s="80"/>
      <c r="PJR12" s="85"/>
      <c r="PJS12" s="77"/>
      <c r="PJT12" s="74"/>
      <c r="PJU12" s="74"/>
      <c r="PJV12" s="85"/>
      <c r="PJW12" s="74"/>
      <c r="PJX12" s="74"/>
      <c r="PJY12" s="85"/>
      <c r="PJZ12" s="74"/>
      <c r="PKA12" s="74"/>
      <c r="PKB12" s="85"/>
      <c r="PKC12" s="74"/>
      <c r="PKD12" s="74"/>
      <c r="PKE12" s="85"/>
      <c r="PKF12" s="80"/>
      <c r="PKG12" s="80"/>
      <c r="PKH12" s="85"/>
      <c r="PKI12" s="77"/>
      <c r="PKJ12" s="74"/>
      <c r="PKK12" s="74"/>
      <c r="PKL12" s="85"/>
      <c r="PKM12" s="74"/>
      <c r="PKN12" s="74"/>
      <c r="PKO12" s="85"/>
      <c r="PKP12" s="74"/>
      <c r="PKQ12" s="74"/>
      <c r="PKR12" s="85"/>
      <c r="PKS12" s="74"/>
      <c r="PKT12" s="74"/>
      <c r="PKU12" s="85"/>
      <c r="PKV12" s="80"/>
      <c r="PKW12" s="80"/>
      <c r="PKX12" s="85"/>
      <c r="PKY12" s="77"/>
      <c r="PKZ12" s="74"/>
      <c r="PLA12" s="74"/>
      <c r="PLB12" s="85"/>
      <c r="PLC12" s="74"/>
      <c r="PLD12" s="74"/>
      <c r="PLE12" s="85"/>
      <c r="PLF12" s="74"/>
      <c r="PLG12" s="74"/>
      <c r="PLH12" s="85"/>
      <c r="PLI12" s="74"/>
      <c r="PLJ12" s="74"/>
      <c r="PLK12" s="85"/>
      <c r="PLL12" s="80"/>
      <c r="PLM12" s="80"/>
      <c r="PLN12" s="85"/>
      <c r="PLO12" s="77"/>
      <c r="PLP12" s="74"/>
      <c r="PLQ12" s="74"/>
      <c r="PLR12" s="85"/>
      <c r="PLS12" s="74"/>
      <c r="PLT12" s="74"/>
      <c r="PLU12" s="85"/>
      <c r="PLV12" s="74"/>
      <c r="PLW12" s="74"/>
      <c r="PLX12" s="85"/>
      <c r="PLY12" s="74"/>
      <c r="PLZ12" s="74"/>
      <c r="PMA12" s="85"/>
      <c r="PMB12" s="80"/>
      <c r="PMC12" s="80"/>
      <c r="PMD12" s="85"/>
      <c r="PME12" s="77"/>
      <c r="PMF12" s="74"/>
      <c r="PMG12" s="74"/>
      <c r="PMH12" s="85"/>
      <c r="PMI12" s="74"/>
      <c r="PMJ12" s="74"/>
      <c r="PMK12" s="85"/>
      <c r="PML12" s="74"/>
      <c r="PMM12" s="74"/>
      <c r="PMN12" s="85"/>
      <c r="PMO12" s="74"/>
      <c r="PMP12" s="74"/>
      <c r="PMQ12" s="85"/>
      <c r="PMR12" s="80"/>
      <c r="PMS12" s="80"/>
      <c r="PMT12" s="85"/>
      <c r="PMU12" s="77"/>
      <c r="PMV12" s="74"/>
      <c r="PMW12" s="74"/>
      <c r="PMX12" s="85"/>
      <c r="PMY12" s="74"/>
      <c r="PMZ12" s="74"/>
      <c r="PNA12" s="85"/>
      <c r="PNB12" s="74"/>
      <c r="PNC12" s="74"/>
      <c r="PND12" s="85"/>
      <c r="PNE12" s="74"/>
      <c r="PNF12" s="74"/>
      <c r="PNG12" s="85"/>
      <c r="PNH12" s="80"/>
      <c r="PNI12" s="80"/>
      <c r="PNJ12" s="85"/>
      <c r="PNK12" s="77"/>
      <c r="PNL12" s="74"/>
      <c r="PNM12" s="74"/>
      <c r="PNN12" s="85"/>
      <c r="PNO12" s="74"/>
      <c r="PNP12" s="74"/>
      <c r="PNQ12" s="85"/>
      <c r="PNR12" s="74"/>
      <c r="PNS12" s="74"/>
      <c r="PNT12" s="85"/>
      <c r="PNU12" s="74"/>
      <c r="PNV12" s="74"/>
      <c r="PNW12" s="85"/>
      <c r="PNX12" s="80"/>
      <c r="PNY12" s="80"/>
      <c r="PNZ12" s="85"/>
      <c r="POA12" s="77"/>
      <c r="POB12" s="74"/>
      <c r="POC12" s="74"/>
      <c r="POD12" s="85"/>
      <c r="POE12" s="74"/>
      <c r="POF12" s="74"/>
      <c r="POG12" s="85"/>
      <c r="POH12" s="74"/>
      <c r="POI12" s="74"/>
      <c r="POJ12" s="85"/>
      <c r="POK12" s="74"/>
      <c r="POL12" s="74"/>
      <c r="POM12" s="85"/>
      <c r="PON12" s="80"/>
      <c r="POO12" s="80"/>
      <c r="POP12" s="85"/>
      <c r="POQ12" s="77"/>
      <c r="POR12" s="74"/>
      <c r="POS12" s="74"/>
      <c r="POT12" s="85"/>
      <c r="POU12" s="74"/>
      <c r="POV12" s="74"/>
      <c r="POW12" s="85"/>
      <c r="POX12" s="74"/>
      <c r="POY12" s="74"/>
      <c r="POZ12" s="85"/>
      <c r="PPA12" s="74"/>
      <c r="PPB12" s="74"/>
      <c r="PPC12" s="85"/>
      <c r="PPD12" s="80"/>
      <c r="PPE12" s="80"/>
      <c r="PPF12" s="85"/>
      <c r="PPG12" s="77"/>
      <c r="PPH12" s="74"/>
      <c r="PPI12" s="74"/>
      <c r="PPJ12" s="85"/>
      <c r="PPK12" s="74"/>
      <c r="PPL12" s="74"/>
      <c r="PPM12" s="85"/>
      <c r="PPN12" s="74"/>
      <c r="PPO12" s="74"/>
      <c r="PPP12" s="85"/>
      <c r="PPQ12" s="74"/>
      <c r="PPR12" s="74"/>
      <c r="PPS12" s="85"/>
      <c r="PPT12" s="80"/>
      <c r="PPU12" s="80"/>
      <c r="PPV12" s="85"/>
      <c r="PPW12" s="77"/>
      <c r="PPX12" s="74"/>
      <c r="PPY12" s="74"/>
      <c r="PPZ12" s="85"/>
      <c r="PQA12" s="74"/>
      <c r="PQB12" s="74"/>
      <c r="PQC12" s="85"/>
      <c r="PQD12" s="74"/>
      <c r="PQE12" s="74"/>
      <c r="PQF12" s="85"/>
      <c r="PQG12" s="74"/>
      <c r="PQH12" s="74"/>
      <c r="PQI12" s="85"/>
      <c r="PQJ12" s="80"/>
      <c r="PQK12" s="80"/>
      <c r="PQL12" s="85"/>
      <c r="PQM12" s="77"/>
      <c r="PQN12" s="74"/>
      <c r="PQO12" s="74"/>
      <c r="PQP12" s="85"/>
      <c r="PQQ12" s="74"/>
      <c r="PQR12" s="74"/>
      <c r="PQS12" s="85"/>
      <c r="PQT12" s="74"/>
      <c r="PQU12" s="74"/>
      <c r="PQV12" s="85"/>
      <c r="PQW12" s="74"/>
      <c r="PQX12" s="74"/>
      <c r="PQY12" s="85"/>
      <c r="PQZ12" s="80"/>
      <c r="PRA12" s="80"/>
      <c r="PRB12" s="85"/>
      <c r="PRC12" s="77"/>
      <c r="PRD12" s="74"/>
      <c r="PRE12" s="74"/>
      <c r="PRF12" s="85"/>
      <c r="PRG12" s="74"/>
      <c r="PRH12" s="74"/>
      <c r="PRI12" s="85"/>
      <c r="PRJ12" s="74"/>
      <c r="PRK12" s="74"/>
      <c r="PRL12" s="85"/>
      <c r="PRM12" s="74"/>
      <c r="PRN12" s="74"/>
      <c r="PRO12" s="85"/>
      <c r="PRP12" s="80"/>
      <c r="PRQ12" s="80"/>
      <c r="PRR12" s="85"/>
      <c r="PRS12" s="77"/>
      <c r="PRT12" s="74"/>
      <c r="PRU12" s="74"/>
      <c r="PRV12" s="85"/>
      <c r="PRW12" s="74"/>
      <c r="PRX12" s="74"/>
      <c r="PRY12" s="85"/>
      <c r="PRZ12" s="74"/>
      <c r="PSA12" s="74"/>
      <c r="PSB12" s="85"/>
      <c r="PSC12" s="74"/>
      <c r="PSD12" s="74"/>
      <c r="PSE12" s="85"/>
      <c r="PSF12" s="80"/>
      <c r="PSG12" s="80"/>
      <c r="PSH12" s="85"/>
      <c r="PSI12" s="77"/>
      <c r="PSJ12" s="74"/>
      <c r="PSK12" s="74"/>
      <c r="PSL12" s="85"/>
      <c r="PSM12" s="74"/>
      <c r="PSN12" s="74"/>
      <c r="PSO12" s="85"/>
      <c r="PSP12" s="74"/>
      <c r="PSQ12" s="74"/>
      <c r="PSR12" s="85"/>
      <c r="PSS12" s="74"/>
      <c r="PST12" s="74"/>
      <c r="PSU12" s="85"/>
      <c r="PSV12" s="80"/>
      <c r="PSW12" s="80"/>
      <c r="PSX12" s="85"/>
      <c r="PSY12" s="77"/>
      <c r="PSZ12" s="74"/>
      <c r="PTA12" s="74"/>
      <c r="PTB12" s="85"/>
      <c r="PTC12" s="74"/>
      <c r="PTD12" s="74"/>
      <c r="PTE12" s="85"/>
      <c r="PTF12" s="74"/>
      <c r="PTG12" s="74"/>
      <c r="PTH12" s="85"/>
      <c r="PTI12" s="74"/>
      <c r="PTJ12" s="74"/>
      <c r="PTK12" s="85"/>
      <c r="PTL12" s="80"/>
      <c r="PTM12" s="80"/>
      <c r="PTN12" s="85"/>
      <c r="PTO12" s="77"/>
      <c r="PTP12" s="74"/>
      <c r="PTQ12" s="74"/>
      <c r="PTR12" s="85"/>
      <c r="PTS12" s="74"/>
      <c r="PTT12" s="74"/>
      <c r="PTU12" s="85"/>
      <c r="PTV12" s="74"/>
      <c r="PTW12" s="74"/>
      <c r="PTX12" s="85"/>
      <c r="PTY12" s="74"/>
      <c r="PTZ12" s="74"/>
      <c r="PUA12" s="85"/>
      <c r="PUB12" s="80"/>
      <c r="PUC12" s="80"/>
      <c r="PUD12" s="85"/>
      <c r="PUE12" s="77"/>
      <c r="PUF12" s="74"/>
      <c r="PUG12" s="74"/>
      <c r="PUH12" s="85"/>
      <c r="PUI12" s="74"/>
      <c r="PUJ12" s="74"/>
      <c r="PUK12" s="85"/>
      <c r="PUL12" s="74"/>
      <c r="PUM12" s="74"/>
      <c r="PUN12" s="85"/>
      <c r="PUO12" s="74"/>
      <c r="PUP12" s="74"/>
      <c r="PUQ12" s="85"/>
      <c r="PUR12" s="80"/>
      <c r="PUS12" s="80"/>
      <c r="PUT12" s="85"/>
      <c r="PUU12" s="77"/>
      <c r="PUV12" s="74"/>
      <c r="PUW12" s="74"/>
      <c r="PUX12" s="85"/>
      <c r="PUY12" s="74"/>
      <c r="PUZ12" s="74"/>
      <c r="PVA12" s="85"/>
      <c r="PVB12" s="74"/>
      <c r="PVC12" s="74"/>
      <c r="PVD12" s="85"/>
      <c r="PVE12" s="74"/>
      <c r="PVF12" s="74"/>
      <c r="PVG12" s="85"/>
      <c r="PVH12" s="80"/>
      <c r="PVI12" s="80"/>
      <c r="PVJ12" s="85"/>
      <c r="PVK12" s="77"/>
      <c r="PVL12" s="74"/>
      <c r="PVM12" s="74"/>
      <c r="PVN12" s="85"/>
      <c r="PVO12" s="74"/>
      <c r="PVP12" s="74"/>
      <c r="PVQ12" s="85"/>
      <c r="PVR12" s="74"/>
      <c r="PVS12" s="74"/>
      <c r="PVT12" s="85"/>
      <c r="PVU12" s="74"/>
      <c r="PVV12" s="74"/>
      <c r="PVW12" s="85"/>
      <c r="PVX12" s="80"/>
      <c r="PVY12" s="80"/>
      <c r="PVZ12" s="85"/>
      <c r="PWA12" s="77"/>
      <c r="PWB12" s="74"/>
      <c r="PWC12" s="74"/>
      <c r="PWD12" s="85"/>
      <c r="PWE12" s="74"/>
      <c r="PWF12" s="74"/>
      <c r="PWG12" s="85"/>
      <c r="PWH12" s="74"/>
      <c r="PWI12" s="74"/>
      <c r="PWJ12" s="85"/>
      <c r="PWK12" s="74"/>
      <c r="PWL12" s="74"/>
      <c r="PWM12" s="85"/>
      <c r="PWN12" s="80"/>
      <c r="PWO12" s="80"/>
      <c r="PWP12" s="85"/>
      <c r="PWQ12" s="77"/>
      <c r="PWR12" s="74"/>
      <c r="PWS12" s="74"/>
      <c r="PWT12" s="85"/>
      <c r="PWU12" s="74"/>
      <c r="PWV12" s="74"/>
      <c r="PWW12" s="85"/>
      <c r="PWX12" s="74"/>
      <c r="PWY12" s="74"/>
      <c r="PWZ12" s="85"/>
      <c r="PXA12" s="74"/>
      <c r="PXB12" s="74"/>
      <c r="PXC12" s="85"/>
      <c r="PXD12" s="80"/>
      <c r="PXE12" s="80"/>
      <c r="PXF12" s="85"/>
      <c r="PXG12" s="77"/>
      <c r="PXH12" s="74"/>
      <c r="PXI12" s="74"/>
      <c r="PXJ12" s="85"/>
      <c r="PXK12" s="74"/>
      <c r="PXL12" s="74"/>
      <c r="PXM12" s="85"/>
      <c r="PXN12" s="74"/>
      <c r="PXO12" s="74"/>
      <c r="PXP12" s="85"/>
      <c r="PXQ12" s="74"/>
      <c r="PXR12" s="74"/>
      <c r="PXS12" s="85"/>
      <c r="PXT12" s="80"/>
      <c r="PXU12" s="80"/>
      <c r="PXV12" s="85"/>
      <c r="PXW12" s="77"/>
      <c r="PXX12" s="74"/>
      <c r="PXY12" s="74"/>
      <c r="PXZ12" s="85"/>
      <c r="PYA12" s="74"/>
      <c r="PYB12" s="74"/>
      <c r="PYC12" s="85"/>
      <c r="PYD12" s="74"/>
      <c r="PYE12" s="74"/>
      <c r="PYF12" s="85"/>
      <c r="PYG12" s="74"/>
      <c r="PYH12" s="74"/>
      <c r="PYI12" s="85"/>
      <c r="PYJ12" s="80"/>
      <c r="PYK12" s="80"/>
      <c r="PYL12" s="85"/>
      <c r="PYM12" s="77"/>
      <c r="PYN12" s="74"/>
      <c r="PYO12" s="74"/>
      <c r="PYP12" s="85"/>
      <c r="PYQ12" s="74"/>
      <c r="PYR12" s="74"/>
      <c r="PYS12" s="85"/>
      <c r="PYT12" s="74"/>
      <c r="PYU12" s="74"/>
      <c r="PYV12" s="85"/>
      <c r="PYW12" s="74"/>
      <c r="PYX12" s="74"/>
      <c r="PYY12" s="85"/>
      <c r="PYZ12" s="80"/>
      <c r="PZA12" s="80"/>
      <c r="PZB12" s="85"/>
      <c r="PZC12" s="77"/>
      <c r="PZD12" s="74"/>
      <c r="PZE12" s="74"/>
      <c r="PZF12" s="85"/>
      <c r="PZG12" s="74"/>
      <c r="PZH12" s="74"/>
      <c r="PZI12" s="85"/>
      <c r="PZJ12" s="74"/>
      <c r="PZK12" s="74"/>
      <c r="PZL12" s="85"/>
      <c r="PZM12" s="74"/>
      <c r="PZN12" s="74"/>
      <c r="PZO12" s="85"/>
      <c r="PZP12" s="80"/>
      <c r="PZQ12" s="80"/>
      <c r="PZR12" s="85"/>
      <c r="PZS12" s="77"/>
      <c r="PZT12" s="74"/>
      <c r="PZU12" s="74"/>
      <c r="PZV12" s="85"/>
      <c r="PZW12" s="74"/>
      <c r="PZX12" s="74"/>
      <c r="PZY12" s="85"/>
      <c r="PZZ12" s="74"/>
      <c r="QAA12" s="74"/>
      <c r="QAB12" s="85"/>
      <c r="QAC12" s="74"/>
      <c r="QAD12" s="74"/>
      <c r="QAE12" s="85"/>
      <c r="QAF12" s="80"/>
      <c r="QAG12" s="80"/>
      <c r="QAH12" s="85"/>
      <c r="QAI12" s="77"/>
      <c r="QAJ12" s="74"/>
      <c r="QAK12" s="74"/>
      <c r="QAL12" s="85"/>
      <c r="QAM12" s="74"/>
      <c r="QAN12" s="74"/>
      <c r="QAO12" s="85"/>
      <c r="QAP12" s="74"/>
      <c r="QAQ12" s="74"/>
      <c r="QAR12" s="85"/>
      <c r="QAS12" s="74"/>
      <c r="QAT12" s="74"/>
      <c r="QAU12" s="85"/>
      <c r="QAV12" s="80"/>
      <c r="QAW12" s="80"/>
      <c r="QAX12" s="85"/>
      <c r="QAY12" s="77"/>
      <c r="QAZ12" s="74"/>
      <c r="QBA12" s="74"/>
      <c r="QBB12" s="85"/>
      <c r="QBC12" s="74"/>
      <c r="QBD12" s="74"/>
      <c r="QBE12" s="85"/>
      <c r="QBF12" s="74"/>
      <c r="QBG12" s="74"/>
      <c r="QBH12" s="85"/>
      <c r="QBI12" s="74"/>
      <c r="QBJ12" s="74"/>
      <c r="QBK12" s="85"/>
      <c r="QBL12" s="80"/>
      <c r="QBM12" s="80"/>
      <c r="QBN12" s="85"/>
      <c r="QBO12" s="77"/>
      <c r="QBP12" s="74"/>
      <c r="QBQ12" s="74"/>
      <c r="QBR12" s="85"/>
      <c r="QBS12" s="74"/>
      <c r="QBT12" s="74"/>
      <c r="QBU12" s="85"/>
      <c r="QBV12" s="74"/>
      <c r="QBW12" s="74"/>
      <c r="QBX12" s="85"/>
      <c r="QBY12" s="74"/>
      <c r="QBZ12" s="74"/>
      <c r="QCA12" s="85"/>
      <c r="QCB12" s="80"/>
      <c r="QCC12" s="80"/>
      <c r="QCD12" s="85"/>
      <c r="QCE12" s="77"/>
      <c r="QCF12" s="74"/>
      <c r="QCG12" s="74"/>
      <c r="QCH12" s="85"/>
      <c r="QCI12" s="74"/>
      <c r="QCJ12" s="74"/>
      <c r="QCK12" s="85"/>
      <c r="QCL12" s="74"/>
      <c r="QCM12" s="74"/>
      <c r="QCN12" s="85"/>
      <c r="QCO12" s="74"/>
      <c r="QCP12" s="74"/>
      <c r="QCQ12" s="85"/>
      <c r="QCR12" s="80"/>
      <c r="QCS12" s="80"/>
      <c r="QCT12" s="85"/>
      <c r="QCU12" s="77"/>
      <c r="QCV12" s="74"/>
      <c r="QCW12" s="74"/>
      <c r="QCX12" s="85"/>
      <c r="QCY12" s="74"/>
      <c r="QCZ12" s="74"/>
      <c r="QDA12" s="85"/>
      <c r="QDB12" s="74"/>
      <c r="QDC12" s="74"/>
      <c r="QDD12" s="85"/>
      <c r="QDE12" s="74"/>
      <c r="QDF12" s="74"/>
      <c r="QDG12" s="85"/>
      <c r="QDH12" s="80"/>
      <c r="QDI12" s="80"/>
      <c r="QDJ12" s="85"/>
      <c r="QDK12" s="77"/>
      <c r="QDL12" s="74"/>
      <c r="QDM12" s="74"/>
      <c r="QDN12" s="85"/>
      <c r="QDO12" s="74"/>
      <c r="QDP12" s="74"/>
      <c r="QDQ12" s="85"/>
      <c r="QDR12" s="74"/>
      <c r="QDS12" s="74"/>
      <c r="QDT12" s="85"/>
      <c r="QDU12" s="74"/>
      <c r="QDV12" s="74"/>
      <c r="QDW12" s="85"/>
      <c r="QDX12" s="80"/>
      <c r="QDY12" s="80"/>
      <c r="QDZ12" s="85"/>
      <c r="QEA12" s="77"/>
      <c r="QEB12" s="74"/>
      <c r="QEC12" s="74"/>
      <c r="QED12" s="85"/>
      <c r="QEE12" s="74"/>
      <c r="QEF12" s="74"/>
      <c r="QEG12" s="85"/>
      <c r="QEH12" s="74"/>
      <c r="QEI12" s="74"/>
      <c r="QEJ12" s="85"/>
      <c r="QEK12" s="74"/>
      <c r="QEL12" s="74"/>
      <c r="QEM12" s="85"/>
      <c r="QEN12" s="80"/>
      <c r="QEO12" s="80"/>
      <c r="QEP12" s="85"/>
      <c r="QEQ12" s="77"/>
      <c r="QER12" s="74"/>
      <c r="QES12" s="74"/>
      <c r="QET12" s="85"/>
      <c r="QEU12" s="74"/>
      <c r="QEV12" s="74"/>
      <c r="QEW12" s="85"/>
      <c r="QEX12" s="74"/>
      <c r="QEY12" s="74"/>
      <c r="QEZ12" s="85"/>
      <c r="QFA12" s="74"/>
      <c r="QFB12" s="74"/>
      <c r="QFC12" s="85"/>
      <c r="QFD12" s="80"/>
      <c r="QFE12" s="80"/>
      <c r="QFF12" s="85"/>
      <c r="QFG12" s="77"/>
      <c r="QFH12" s="74"/>
      <c r="QFI12" s="74"/>
      <c r="QFJ12" s="85"/>
      <c r="QFK12" s="74"/>
      <c r="QFL12" s="74"/>
      <c r="QFM12" s="85"/>
      <c r="QFN12" s="74"/>
      <c r="QFO12" s="74"/>
      <c r="QFP12" s="85"/>
      <c r="QFQ12" s="74"/>
      <c r="QFR12" s="74"/>
      <c r="QFS12" s="85"/>
      <c r="QFT12" s="80"/>
      <c r="QFU12" s="80"/>
      <c r="QFV12" s="85"/>
      <c r="QFW12" s="77"/>
      <c r="QFX12" s="74"/>
      <c r="QFY12" s="74"/>
      <c r="QFZ12" s="85"/>
      <c r="QGA12" s="74"/>
      <c r="QGB12" s="74"/>
      <c r="QGC12" s="85"/>
      <c r="QGD12" s="74"/>
      <c r="QGE12" s="74"/>
      <c r="QGF12" s="85"/>
      <c r="QGG12" s="74"/>
      <c r="QGH12" s="74"/>
      <c r="QGI12" s="85"/>
      <c r="QGJ12" s="80"/>
      <c r="QGK12" s="80"/>
      <c r="QGL12" s="85"/>
      <c r="QGM12" s="77"/>
      <c r="QGN12" s="74"/>
      <c r="QGO12" s="74"/>
      <c r="QGP12" s="85"/>
      <c r="QGQ12" s="74"/>
      <c r="QGR12" s="74"/>
      <c r="QGS12" s="85"/>
      <c r="QGT12" s="74"/>
      <c r="QGU12" s="74"/>
      <c r="QGV12" s="85"/>
      <c r="QGW12" s="74"/>
      <c r="QGX12" s="74"/>
      <c r="QGY12" s="85"/>
      <c r="QGZ12" s="80"/>
      <c r="QHA12" s="80"/>
      <c r="QHB12" s="85"/>
      <c r="QHC12" s="77"/>
      <c r="QHD12" s="74"/>
      <c r="QHE12" s="74"/>
      <c r="QHF12" s="85"/>
      <c r="QHG12" s="74"/>
      <c r="QHH12" s="74"/>
      <c r="QHI12" s="85"/>
      <c r="QHJ12" s="74"/>
      <c r="QHK12" s="74"/>
      <c r="QHL12" s="85"/>
      <c r="QHM12" s="74"/>
      <c r="QHN12" s="74"/>
      <c r="QHO12" s="85"/>
      <c r="QHP12" s="80"/>
      <c r="QHQ12" s="80"/>
      <c r="QHR12" s="85"/>
      <c r="QHS12" s="77"/>
      <c r="QHT12" s="74"/>
      <c r="QHU12" s="74"/>
      <c r="QHV12" s="85"/>
      <c r="QHW12" s="74"/>
      <c r="QHX12" s="74"/>
      <c r="QHY12" s="85"/>
      <c r="QHZ12" s="74"/>
      <c r="QIA12" s="74"/>
      <c r="QIB12" s="85"/>
      <c r="QIC12" s="74"/>
      <c r="QID12" s="74"/>
      <c r="QIE12" s="85"/>
      <c r="QIF12" s="80"/>
      <c r="QIG12" s="80"/>
      <c r="QIH12" s="85"/>
      <c r="QII12" s="77"/>
      <c r="QIJ12" s="74"/>
      <c r="QIK12" s="74"/>
      <c r="QIL12" s="85"/>
      <c r="QIM12" s="74"/>
      <c r="QIN12" s="74"/>
      <c r="QIO12" s="85"/>
      <c r="QIP12" s="74"/>
      <c r="QIQ12" s="74"/>
      <c r="QIR12" s="85"/>
      <c r="QIS12" s="74"/>
      <c r="QIT12" s="74"/>
      <c r="QIU12" s="85"/>
      <c r="QIV12" s="80"/>
      <c r="QIW12" s="80"/>
      <c r="QIX12" s="85"/>
      <c r="QIY12" s="77"/>
      <c r="QIZ12" s="74"/>
      <c r="QJA12" s="74"/>
      <c r="QJB12" s="85"/>
      <c r="QJC12" s="74"/>
      <c r="QJD12" s="74"/>
      <c r="QJE12" s="85"/>
      <c r="QJF12" s="74"/>
      <c r="QJG12" s="74"/>
      <c r="QJH12" s="85"/>
      <c r="QJI12" s="74"/>
      <c r="QJJ12" s="74"/>
      <c r="QJK12" s="85"/>
      <c r="QJL12" s="80"/>
      <c r="QJM12" s="80"/>
      <c r="QJN12" s="85"/>
      <c r="QJO12" s="77"/>
      <c r="QJP12" s="74"/>
      <c r="QJQ12" s="74"/>
      <c r="QJR12" s="85"/>
      <c r="QJS12" s="74"/>
      <c r="QJT12" s="74"/>
      <c r="QJU12" s="85"/>
      <c r="QJV12" s="74"/>
      <c r="QJW12" s="74"/>
      <c r="QJX12" s="85"/>
      <c r="QJY12" s="74"/>
      <c r="QJZ12" s="74"/>
      <c r="QKA12" s="85"/>
      <c r="QKB12" s="80"/>
      <c r="QKC12" s="80"/>
      <c r="QKD12" s="85"/>
      <c r="QKE12" s="77"/>
      <c r="QKF12" s="74"/>
      <c r="QKG12" s="74"/>
      <c r="QKH12" s="85"/>
      <c r="QKI12" s="74"/>
      <c r="QKJ12" s="74"/>
      <c r="QKK12" s="85"/>
      <c r="QKL12" s="74"/>
      <c r="QKM12" s="74"/>
      <c r="QKN12" s="85"/>
      <c r="QKO12" s="74"/>
      <c r="QKP12" s="74"/>
      <c r="QKQ12" s="85"/>
      <c r="QKR12" s="80"/>
      <c r="QKS12" s="80"/>
      <c r="QKT12" s="85"/>
      <c r="QKU12" s="77"/>
      <c r="QKV12" s="74"/>
      <c r="QKW12" s="74"/>
      <c r="QKX12" s="85"/>
      <c r="QKY12" s="74"/>
      <c r="QKZ12" s="74"/>
      <c r="QLA12" s="85"/>
      <c r="QLB12" s="74"/>
      <c r="QLC12" s="74"/>
      <c r="QLD12" s="85"/>
      <c r="QLE12" s="74"/>
      <c r="QLF12" s="74"/>
      <c r="QLG12" s="85"/>
      <c r="QLH12" s="80"/>
      <c r="QLI12" s="80"/>
      <c r="QLJ12" s="85"/>
      <c r="QLK12" s="77"/>
      <c r="QLL12" s="74"/>
      <c r="QLM12" s="74"/>
      <c r="QLN12" s="85"/>
      <c r="QLO12" s="74"/>
      <c r="QLP12" s="74"/>
      <c r="QLQ12" s="85"/>
      <c r="QLR12" s="74"/>
      <c r="QLS12" s="74"/>
      <c r="QLT12" s="85"/>
      <c r="QLU12" s="74"/>
      <c r="QLV12" s="74"/>
      <c r="QLW12" s="85"/>
      <c r="QLX12" s="80"/>
      <c r="QLY12" s="80"/>
      <c r="QLZ12" s="85"/>
      <c r="QMA12" s="77"/>
      <c r="QMB12" s="74"/>
      <c r="QMC12" s="74"/>
      <c r="QMD12" s="85"/>
      <c r="QME12" s="74"/>
      <c r="QMF12" s="74"/>
      <c r="QMG12" s="85"/>
      <c r="QMH12" s="74"/>
      <c r="QMI12" s="74"/>
      <c r="QMJ12" s="85"/>
      <c r="QMK12" s="74"/>
      <c r="QML12" s="74"/>
      <c r="QMM12" s="85"/>
      <c r="QMN12" s="80"/>
      <c r="QMO12" s="80"/>
      <c r="QMP12" s="85"/>
      <c r="QMQ12" s="77"/>
      <c r="QMR12" s="74"/>
      <c r="QMS12" s="74"/>
      <c r="QMT12" s="85"/>
      <c r="QMU12" s="74"/>
      <c r="QMV12" s="74"/>
      <c r="QMW12" s="85"/>
      <c r="QMX12" s="74"/>
      <c r="QMY12" s="74"/>
      <c r="QMZ12" s="85"/>
      <c r="QNA12" s="74"/>
      <c r="QNB12" s="74"/>
      <c r="QNC12" s="85"/>
      <c r="QND12" s="80"/>
      <c r="QNE12" s="80"/>
      <c r="QNF12" s="85"/>
      <c r="QNG12" s="77"/>
      <c r="QNH12" s="74"/>
      <c r="QNI12" s="74"/>
      <c r="QNJ12" s="85"/>
      <c r="QNK12" s="74"/>
      <c r="QNL12" s="74"/>
      <c r="QNM12" s="85"/>
      <c r="QNN12" s="74"/>
      <c r="QNO12" s="74"/>
      <c r="QNP12" s="85"/>
      <c r="QNQ12" s="74"/>
      <c r="QNR12" s="74"/>
      <c r="QNS12" s="85"/>
      <c r="QNT12" s="80"/>
      <c r="QNU12" s="80"/>
      <c r="QNV12" s="85"/>
      <c r="QNW12" s="77"/>
      <c r="QNX12" s="74"/>
      <c r="QNY12" s="74"/>
      <c r="QNZ12" s="85"/>
      <c r="QOA12" s="74"/>
      <c r="QOB12" s="74"/>
      <c r="QOC12" s="85"/>
      <c r="QOD12" s="74"/>
      <c r="QOE12" s="74"/>
      <c r="QOF12" s="85"/>
      <c r="QOG12" s="74"/>
      <c r="QOH12" s="74"/>
      <c r="QOI12" s="85"/>
      <c r="QOJ12" s="80"/>
      <c r="QOK12" s="80"/>
      <c r="QOL12" s="85"/>
      <c r="QOM12" s="77"/>
      <c r="QON12" s="74"/>
      <c r="QOO12" s="74"/>
      <c r="QOP12" s="85"/>
      <c r="QOQ12" s="74"/>
      <c r="QOR12" s="74"/>
      <c r="QOS12" s="85"/>
      <c r="QOT12" s="74"/>
      <c r="QOU12" s="74"/>
      <c r="QOV12" s="85"/>
      <c r="QOW12" s="74"/>
      <c r="QOX12" s="74"/>
      <c r="QOY12" s="85"/>
      <c r="QOZ12" s="80"/>
      <c r="QPA12" s="80"/>
      <c r="QPB12" s="85"/>
      <c r="QPC12" s="77"/>
      <c r="QPD12" s="74"/>
      <c r="QPE12" s="74"/>
      <c r="QPF12" s="85"/>
      <c r="QPG12" s="74"/>
      <c r="QPH12" s="74"/>
      <c r="QPI12" s="85"/>
      <c r="QPJ12" s="74"/>
      <c r="QPK12" s="74"/>
      <c r="QPL12" s="85"/>
      <c r="QPM12" s="74"/>
      <c r="QPN12" s="74"/>
      <c r="QPO12" s="85"/>
      <c r="QPP12" s="80"/>
      <c r="QPQ12" s="80"/>
      <c r="QPR12" s="85"/>
      <c r="QPS12" s="77"/>
      <c r="QPT12" s="74"/>
      <c r="QPU12" s="74"/>
      <c r="QPV12" s="85"/>
      <c r="QPW12" s="74"/>
      <c r="QPX12" s="74"/>
      <c r="QPY12" s="85"/>
      <c r="QPZ12" s="74"/>
      <c r="QQA12" s="74"/>
      <c r="QQB12" s="85"/>
      <c r="QQC12" s="74"/>
      <c r="QQD12" s="74"/>
      <c r="QQE12" s="85"/>
      <c r="QQF12" s="80"/>
      <c r="QQG12" s="80"/>
      <c r="QQH12" s="85"/>
      <c r="QQI12" s="77"/>
      <c r="QQJ12" s="74"/>
      <c r="QQK12" s="74"/>
      <c r="QQL12" s="85"/>
      <c r="QQM12" s="74"/>
      <c r="QQN12" s="74"/>
      <c r="QQO12" s="85"/>
      <c r="QQP12" s="74"/>
      <c r="QQQ12" s="74"/>
      <c r="QQR12" s="85"/>
      <c r="QQS12" s="74"/>
      <c r="QQT12" s="74"/>
      <c r="QQU12" s="85"/>
      <c r="QQV12" s="80"/>
      <c r="QQW12" s="80"/>
      <c r="QQX12" s="85"/>
      <c r="QQY12" s="77"/>
      <c r="QQZ12" s="74"/>
      <c r="QRA12" s="74"/>
      <c r="QRB12" s="85"/>
      <c r="QRC12" s="74"/>
      <c r="QRD12" s="74"/>
      <c r="QRE12" s="85"/>
      <c r="QRF12" s="74"/>
      <c r="QRG12" s="74"/>
      <c r="QRH12" s="85"/>
      <c r="QRI12" s="74"/>
      <c r="QRJ12" s="74"/>
      <c r="QRK12" s="85"/>
      <c r="QRL12" s="80"/>
      <c r="QRM12" s="80"/>
      <c r="QRN12" s="85"/>
      <c r="QRO12" s="77"/>
      <c r="QRP12" s="74"/>
      <c r="QRQ12" s="74"/>
      <c r="QRR12" s="85"/>
      <c r="QRS12" s="74"/>
      <c r="QRT12" s="74"/>
      <c r="QRU12" s="85"/>
      <c r="QRV12" s="74"/>
      <c r="QRW12" s="74"/>
      <c r="QRX12" s="85"/>
      <c r="QRY12" s="74"/>
      <c r="QRZ12" s="74"/>
      <c r="QSA12" s="85"/>
      <c r="QSB12" s="80"/>
      <c r="QSC12" s="80"/>
      <c r="QSD12" s="85"/>
      <c r="QSE12" s="77"/>
      <c r="QSF12" s="74"/>
      <c r="QSG12" s="74"/>
      <c r="QSH12" s="85"/>
      <c r="QSI12" s="74"/>
      <c r="QSJ12" s="74"/>
      <c r="QSK12" s="85"/>
      <c r="QSL12" s="74"/>
      <c r="QSM12" s="74"/>
      <c r="QSN12" s="85"/>
      <c r="QSO12" s="74"/>
      <c r="QSP12" s="74"/>
      <c r="QSQ12" s="85"/>
      <c r="QSR12" s="80"/>
      <c r="QSS12" s="80"/>
      <c r="QST12" s="85"/>
      <c r="QSU12" s="77"/>
      <c r="QSV12" s="74"/>
      <c r="QSW12" s="74"/>
      <c r="QSX12" s="85"/>
      <c r="QSY12" s="74"/>
      <c r="QSZ12" s="74"/>
      <c r="QTA12" s="85"/>
      <c r="QTB12" s="74"/>
      <c r="QTC12" s="74"/>
      <c r="QTD12" s="85"/>
      <c r="QTE12" s="74"/>
      <c r="QTF12" s="74"/>
      <c r="QTG12" s="85"/>
      <c r="QTH12" s="80"/>
      <c r="QTI12" s="80"/>
      <c r="QTJ12" s="85"/>
      <c r="QTK12" s="77"/>
      <c r="QTL12" s="74"/>
      <c r="QTM12" s="74"/>
      <c r="QTN12" s="85"/>
      <c r="QTO12" s="74"/>
      <c r="QTP12" s="74"/>
      <c r="QTQ12" s="85"/>
      <c r="QTR12" s="74"/>
      <c r="QTS12" s="74"/>
      <c r="QTT12" s="85"/>
      <c r="QTU12" s="74"/>
      <c r="QTV12" s="74"/>
      <c r="QTW12" s="85"/>
      <c r="QTX12" s="80"/>
      <c r="QTY12" s="80"/>
      <c r="QTZ12" s="85"/>
      <c r="QUA12" s="77"/>
      <c r="QUB12" s="74"/>
      <c r="QUC12" s="74"/>
      <c r="QUD12" s="85"/>
      <c r="QUE12" s="74"/>
      <c r="QUF12" s="74"/>
      <c r="QUG12" s="85"/>
      <c r="QUH12" s="74"/>
      <c r="QUI12" s="74"/>
      <c r="QUJ12" s="85"/>
      <c r="QUK12" s="74"/>
      <c r="QUL12" s="74"/>
      <c r="QUM12" s="85"/>
      <c r="QUN12" s="80"/>
      <c r="QUO12" s="80"/>
      <c r="QUP12" s="85"/>
      <c r="QUQ12" s="77"/>
      <c r="QUR12" s="74"/>
      <c r="QUS12" s="74"/>
      <c r="QUT12" s="85"/>
      <c r="QUU12" s="74"/>
      <c r="QUV12" s="74"/>
      <c r="QUW12" s="85"/>
      <c r="QUX12" s="74"/>
      <c r="QUY12" s="74"/>
      <c r="QUZ12" s="85"/>
      <c r="QVA12" s="74"/>
      <c r="QVB12" s="74"/>
      <c r="QVC12" s="85"/>
      <c r="QVD12" s="80"/>
      <c r="QVE12" s="80"/>
      <c r="QVF12" s="85"/>
      <c r="QVG12" s="77"/>
      <c r="QVH12" s="74"/>
      <c r="QVI12" s="74"/>
      <c r="QVJ12" s="85"/>
      <c r="QVK12" s="74"/>
      <c r="QVL12" s="74"/>
      <c r="QVM12" s="85"/>
      <c r="QVN12" s="74"/>
      <c r="QVO12" s="74"/>
      <c r="QVP12" s="85"/>
      <c r="QVQ12" s="74"/>
      <c r="QVR12" s="74"/>
      <c r="QVS12" s="85"/>
      <c r="QVT12" s="80"/>
      <c r="QVU12" s="80"/>
      <c r="QVV12" s="85"/>
      <c r="QVW12" s="77"/>
      <c r="QVX12" s="74"/>
      <c r="QVY12" s="74"/>
      <c r="QVZ12" s="85"/>
      <c r="QWA12" s="74"/>
      <c r="QWB12" s="74"/>
      <c r="QWC12" s="85"/>
      <c r="QWD12" s="74"/>
      <c r="QWE12" s="74"/>
      <c r="QWF12" s="85"/>
      <c r="QWG12" s="74"/>
      <c r="QWH12" s="74"/>
      <c r="QWI12" s="85"/>
      <c r="QWJ12" s="80"/>
      <c r="QWK12" s="80"/>
      <c r="QWL12" s="85"/>
      <c r="QWM12" s="77"/>
      <c r="QWN12" s="74"/>
      <c r="QWO12" s="74"/>
      <c r="QWP12" s="85"/>
      <c r="QWQ12" s="74"/>
      <c r="QWR12" s="74"/>
      <c r="QWS12" s="85"/>
      <c r="QWT12" s="74"/>
      <c r="QWU12" s="74"/>
      <c r="QWV12" s="85"/>
      <c r="QWW12" s="74"/>
      <c r="QWX12" s="74"/>
      <c r="QWY12" s="85"/>
      <c r="QWZ12" s="80"/>
      <c r="QXA12" s="80"/>
      <c r="QXB12" s="85"/>
      <c r="QXC12" s="77"/>
      <c r="QXD12" s="74"/>
      <c r="QXE12" s="74"/>
      <c r="QXF12" s="85"/>
      <c r="QXG12" s="74"/>
      <c r="QXH12" s="74"/>
      <c r="QXI12" s="85"/>
      <c r="QXJ12" s="74"/>
      <c r="QXK12" s="74"/>
      <c r="QXL12" s="85"/>
      <c r="QXM12" s="74"/>
      <c r="QXN12" s="74"/>
      <c r="QXO12" s="85"/>
      <c r="QXP12" s="80"/>
      <c r="QXQ12" s="80"/>
      <c r="QXR12" s="85"/>
      <c r="QXS12" s="77"/>
      <c r="QXT12" s="74"/>
      <c r="QXU12" s="74"/>
      <c r="QXV12" s="85"/>
      <c r="QXW12" s="74"/>
      <c r="QXX12" s="74"/>
      <c r="QXY12" s="85"/>
      <c r="QXZ12" s="74"/>
      <c r="QYA12" s="74"/>
      <c r="QYB12" s="85"/>
      <c r="QYC12" s="74"/>
      <c r="QYD12" s="74"/>
      <c r="QYE12" s="85"/>
      <c r="QYF12" s="80"/>
      <c r="QYG12" s="80"/>
      <c r="QYH12" s="85"/>
      <c r="QYI12" s="77"/>
      <c r="QYJ12" s="74"/>
      <c r="QYK12" s="74"/>
      <c r="QYL12" s="85"/>
      <c r="QYM12" s="74"/>
      <c r="QYN12" s="74"/>
      <c r="QYO12" s="85"/>
      <c r="QYP12" s="74"/>
      <c r="QYQ12" s="74"/>
      <c r="QYR12" s="85"/>
      <c r="QYS12" s="74"/>
      <c r="QYT12" s="74"/>
      <c r="QYU12" s="85"/>
      <c r="QYV12" s="80"/>
      <c r="QYW12" s="80"/>
      <c r="QYX12" s="85"/>
      <c r="QYY12" s="77"/>
      <c r="QYZ12" s="74"/>
      <c r="QZA12" s="74"/>
      <c r="QZB12" s="85"/>
      <c r="QZC12" s="74"/>
      <c r="QZD12" s="74"/>
      <c r="QZE12" s="85"/>
      <c r="QZF12" s="74"/>
      <c r="QZG12" s="74"/>
      <c r="QZH12" s="85"/>
      <c r="QZI12" s="74"/>
      <c r="QZJ12" s="74"/>
      <c r="QZK12" s="85"/>
      <c r="QZL12" s="80"/>
      <c r="QZM12" s="80"/>
      <c r="QZN12" s="85"/>
      <c r="QZO12" s="77"/>
      <c r="QZP12" s="74"/>
      <c r="QZQ12" s="74"/>
      <c r="QZR12" s="85"/>
      <c r="QZS12" s="74"/>
      <c r="QZT12" s="74"/>
      <c r="QZU12" s="85"/>
      <c r="QZV12" s="74"/>
      <c r="QZW12" s="74"/>
      <c r="QZX12" s="85"/>
      <c r="QZY12" s="74"/>
      <c r="QZZ12" s="74"/>
      <c r="RAA12" s="85"/>
      <c r="RAB12" s="80"/>
      <c r="RAC12" s="80"/>
      <c r="RAD12" s="85"/>
      <c r="RAE12" s="77"/>
      <c r="RAF12" s="74"/>
      <c r="RAG12" s="74"/>
      <c r="RAH12" s="85"/>
      <c r="RAI12" s="74"/>
      <c r="RAJ12" s="74"/>
      <c r="RAK12" s="85"/>
      <c r="RAL12" s="74"/>
      <c r="RAM12" s="74"/>
      <c r="RAN12" s="85"/>
      <c r="RAO12" s="74"/>
      <c r="RAP12" s="74"/>
      <c r="RAQ12" s="85"/>
      <c r="RAR12" s="80"/>
      <c r="RAS12" s="80"/>
      <c r="RAT12" s="85"/>
      <c r="RAU12" s="77"/>
      <c r="RAV12" s="74"/>
      <c r="RAW12" s="74"/>
      <c r="RAX12" s="85"/>
      <c r="RAY12" s="74"/>
      <c r="RAZ12" s="74"/>
      <c r="RBA12" s="85"/>
      <c r="RBB12" s="74"/>
      <c r="RBC12" s="74"/>
      <c r="RBD12" s="85"/>
      <c r="RBE12" s="74"/>
      <c r="RBF12" s="74"/>
      <c r="RBG12" s="85"/>
      <c r="RBH12" s="80"/>
      <c r="RBI12" s="80"/>
      <c r="RBJ12" s="85"/>
      <c r="RBK12" s="77"/>
      <c r="RBL12" s="74"/>
      <c r="RBM12" s="74"/>
      <c r="RBN12" s="85"/>
      <c r="RBO12" s="74"/>
      <c r="RBP12" s="74"/>
      <c r="RBQ12" s="85"/>
      <c r="RBR12" s="74"/>
      <c r="RBS12" s="74"/>
      <c r="RBT12" s="85"/>
      <c r="RBU12" s="74"/>
      <c r="RBV12" s="74"/>
      <c r="RBW12" s="85"/>
      <c r="RBX12" s="80"/>
      <c r="RBY12" s="80"/>
      <c r="RBZ12" s="85"/>
      <c r="RCA12" s="77"/>
      <c r="RCB12" s="74"/>
      <c r="RCC12" s="74"/>
      <c r="RCD12" s="85"/>
      <c r="RCE12" s="74"/>
      <c r="RCF12" s="74"/>
      <c r="RCG12" s="85"/>
      <c r="RCH12" s="74"/>
      <c r="RCI12" s="74"/>
      <c r="RCJ12" s="85"/>
      <c r="RCK12" s="74"/>
      <c r="RCL12" s="74"/>
      <c r="RCM12" s="85"/>
      <c r="RCN12" s="80"/>
      <c r="RCO12" s="80"/>
      <c r="RCP12" s="85"/>
      <c r="RCQ12" s="77"/>
      <c r="RCR12" s="74"/>
      <c r="RCS12" s="74"/>
      <c r="RCT12" s="85"/>
      <c r="RCU12" s="74"/>
      <c r="RCV12" s="74"/>
      <c r="RCW12" s="85"/>
      <c r="RCX12" s="74"/>
      <c r="RCY12" s="74"/>
      <c r="RCZ12" s="85"/>
      <c r="RDA12" s="74"/>
      <c r="RDB12" s="74"/>
      <c r="RDC12" s="85"/>
      <c r="RDD12" s="80"/>
      <c r="RDE12" s="80"/>
      <c r="RDF12" s="85"/>
      <c r="RDG12" s="77"/>
      <c r="RDH12" s="74"/>
      <c r="RDI12" s="74"/>
      <c r="RDJ12" s="85"/>
      <c r="RDK12" s="74"/>
      <c r="RDL12" s="74"/>
      <c r="RDM12" s="85"/>
      <c r="RDN12" s="74"/>
      <c r="RDO12" s="74"/>
      <c r="RDP12" s="85"/>
      <c r="RDQ12" s="74"/>
      <c r="RDR12" s="74"/>
      <c r="RDS12" s="85"/>
      <c r="RDT12" s="80"/>
      <c r="RDU12" s="80"/>
      <c r="RDV12" s="85"/>
      <c r="RDW12" s="77"/>
      <c r="RDX12" s="74"/>
      <c r="RDY12" s="74"/>
      <c r="RDZ12" s="85"/>
      <c r="REA12" s="74"/>
      <c r="REB12" s="74"/>
      <c r="REC12" s="85"/>
      <c r="RED12" s="74"/>
      <c r="REE12" s="74"/>
      <c r="REF12" s="85"/>
      <c r="REG12" s="74"/>
      <c r="REH12" s="74"/>
      <c r="REI12" s="85"/>
      <c r="REJ12" s="80"/>
      <c r="REK12" s="80"/>
      <c r="REL12" s="85"/>
      <c r="REM12" s="77"/>
      <c r="REN12" s="74"/>
      <c r="REO12" s="74"/>
      <c r="REP12" s="85"/>
      <c r="REQ12" s="74"/>
      <c r="RER12" s="74"/>
      <c r="RES12" s="85"/>
      <c r="RET12" s="74"/>
      <c r="REU12" s="74"/>
      <c r="REV12" s="85"/>
      <c r="REW12" s="74"/>
      <c r="REX12" s="74"/>
      <c r="REY12" s="85"/>
      <c r="REZ12" s="80"/>
      <c r="RFA12" s="80"/>
      <c r="RFB12" s="85"/>
      <c r="RFC12" s="77"/>
      <c r="RFD12" s="74"/>
      <c r="RFE12" s="74"/>
      <c r="RFF12" s="85"/>
      <c r="RFG12" s="74"/>
      <c r="RFH12" s="74"/>
      <c r="RFI12" s="85"/>
      <c r="RFJ12" s="74"/>
      <c r="RFK12" s="74"/>
      <c r="RFL12" s="85"/>
      <c r="RFM12" s="74"/>
      <c r="RFN12" s="74"/>
      <c r="RFO12" s="85"/>
      <c r="RFP12" s="80"/>
      <c r="RFQ12" s="80"/>
      <c r="RFR12" s="85"/>
      <c r="RFS12" s="77"/>
      <c r="RFT12" s="74"/>
      <c r="RFU12" s="74"/>
      <c r="RFV12" s="85"/>
      <c r="RFW12" s="74"/>
      <c r="RFX12" s="74"/>
      <c r="RFY12" s="85"/>
      <c r="RFZ12" s="74"/>
      <c r="RGA12" s="74"/>
      <c r="RGB12" s="85"/>
      <c r="RGC12" s="74"/>
      <c r="RGD12" s="74"/>
      <c r="RGE12" s="85"/>
      <c r="RGF12" s="80"/>
      <c r="RGG12" s="80"/>
      <c r="RGH12" s="85"/>
      <c r="RGI12" s="77"/>
      <c r="RGJ12" s="74"/>
      <c r="RGK12" s="74"/>
      <c r="RGL12" s="85"/>
      <c r="RGM12" s="74"/>
      <c r="RGN12" s="74"/>
      <c r="RGO12" s="85"/>
      <c r="RGP12" s="74"/>
      <c r="RGQ12" s="74"/>
      <c r="RGR12" s="85"/>
      <c r="RGS12" s="74"/>
      <c r="RGT12" s="74"/>
      <c r="RGU12" s="85"/>
      <c r="RGV12" s="80"/>
      <c r="RGW12" s="80"/>
      <c r="RGX12" s="85"/>
      <c r="RGY12" s="77"/>
      <c r="RGZ12" s="74"/>
      <c r="RHA12" s="74"/>
      <c r="RHB12" s="85"/>
      <c r="RHC12" s="74"/>
      <c r="RHD12" s="74"/>
      <c r="RHE12" s="85"/>
      <c r="RHF12" s="74"/>
      <c r="RHG12" s="74"/>
      <c r="RHH12" s="85"/>
      <c r="RHI12" s="74"/>
      <c r="RHJ12" s="74"/>
      <c r="RHK12" s="85"/>
      <c r="RHL12" s="80"/>
      <c r="RHM12" s="80"/>
      <c r="RHN12" s="85"/>
      <c r="RHO12" s="77"/>
      <c r="RHP12" s="74"/>
      <c r="RHQ12" s="74"/>
      <c r="RHR12" s="85"/>
      <c r="RHS12" s="74"/>
      <c r="RHT12" s="74"/>
      <c r="RHU12" s="85"/>
      <c r="RHV12" s="74"/>
      <c r="RHW12" s="74"/>
      <c r="RHX12" s="85"/>
      <c r="RHY12" s="74"/>
      <c r="RHZ12" s="74"/>
      <c r="RIA12" s="85"/>
      <c r="RIB12" s="80"/>
      <c r="RIC12" s="80"/>
      <c r="RID12" s="85"/>
      <c r="RIE12" s="77"/>
      <c r="RIF12" s="74"/>
      <c r="RIG12" s="74"/>
      <c r="RIH12" s="85"/>
      <c r="RII12" s="74"/>
      <c r="RIJ12" s="74"/>
      <c r="RIK12" s="85"/>
      <c r="RIL12" s="74"/>
      <c r="RIM12" s="74"/>
      <c r="RIN12" s="85"/>
      <c r="RIO12" s="74"/>
      <c r="RIP12" s="74"/>
      <c r="RIQ12" s="85"/>
      <c r="RIR12" s="80"/>
      <c r="RIS12" s="80"/>
      <c r="RIT12" s="85"/>
      <c r="RIU12" s="77"/>
      <c r="RIV12" s="74"/>
      <c r="RIW12" s="74"/>
      <c r="RIX12" s="85"/>
      <c r="RIY12" s="74"/>
      <c r="RIZ12" s="74"/>
      <c r="RJA12" s="85"/>
      <c r="RJB12" s="74"/>
      <c r="RJC12" s="74"/>
      <c r="RJD12" s="85"/>
      <c r="RJE12" s="74"/>
      <c r="RJF12" s="74"/>
      <c r="RJG12" s="85"/>
      <c r="RJH12" s="80"/>
      <c r="RJI12" s="80"/>
      <c r="RJJ12" s="85"/>
      <c r="RJK12" s="77"/>
      <c r="RJL12" s="74"/>
      <c r="RJM12" s="74"/>
      <c r="RJN12" s="85"/>
      <c r="RJO12" s="74"/>
      <c r="RJP12" s="74"/>
      <c r="RJQ12" s="85"/>
      <c r="RJR12" s="74"/>
      <c r="RJS12" s="74"/>
      <c r="RJT12" s="85"/>
      <c r="RJU12" s="74"/>
      <c r="RJV12" s="74"/>
      <c r="RJW12" s="85"/>
      <c r="RJX12" s="80"/>
      <c r="RJY12" s="80"/>
      <c r="RJZ12" s="85"/>
      <c r="RKA12" s="77"/>
      <c r="RKB12" s="74"/>
      <c r="RKC12" s="74"/>
      <c r="RKD12" s="85"/>
      <c r="RKE12" s="74"/>
      <c r="RKF12" s="74"/>
      <c r="RKG12" s="85"/>
      <c r="RKH12" s="74"/>
      <c r="RKI12" s="74"/>
      <c r="RKJ12" s="85"/>
      <c r="RKK12" s="74"/>
      <c r="RKL12" s="74"/>
      <c r="RKM12" s="85"/>
      <c r="RKN12" s="80"/>
      <c r="RKO12" s="80"/>
      <c r="RKP12" s="85"/>
      <c r="RKQ12" s="77"/>
      <c r="RKR12" s="74"/>
      <c r="RKS12" s="74"/>
      <c r="RKT12" s="85"/>
      <c r="RKU12" s="74"/>
      <c r="RKV12" s="74"/>
      <c r="RKW12" s="85"/>
      <c r="RKX12" s="74"/>
      <c r="RKY12" s="74"/>
      <c r="RKZ12" s="85"/>
      <c r="RLA12" s="74"/>
      <c r="RLB12" s="74"/>
      <c r="RLC12" s="85"/>
      <c r="RLD12" s="80"/>
      <c r="RLE12" s="80"/>
      <c r="RLF12" s="85"/>
      <c r="RLG12" s="77"/>
      <c r="RLH12" s="74"/>
      <c r="RLI12" s="74"/>
      <c r="RLJ12" s="85"/>
      <c r="RLK12" s="74"/>
      <c r="RLL12" s="74"/>
      <c r="RLM12" s="85"/>
      <c r="RLN12" s="74"/>
      <c r="RLO12" s="74"/>
      <c r="RLP12" s="85"/>
      <c r="RLQ12" s="74"/>
      <c r="RLR12" s="74"/>
      <c r="RLS12" s="85"/>
      <c r="RLT12" s="80"/>
      <c r="RLU12" s="80"/>
      <c r="RLV12" s="85"/>
      <c r="RLW12" s="77"/>
      <c r="RLX12" s="74"/>
      <c r="RLY12" s="74"/>
      <c r="RLZ12" s="85"/>
      <c r="RMA12" s="74"/>
      <c r="RMB12" s="74"/>
      <c r="RMC12" s="85"/>
      <c r="RMD12" s="74"/>
      <c r="RME12" s="74"/>
      <c r="RMF12" s="85"/>
      <c r="RMG12" s="74"/>
      <c r="RMH12" s="74"/>
      <c r="RMI12" s="85"/>
      <c r="RMJ12" s="80"/>
      <c r="RMK12" s="80"/>
      <c r="RML12" s="85"/>
      <c r="RMM12" s="77"/>
      <c r="RMN12" s="74"/>
      <c r="RMO12" s="74"/>
      <c r="RMP12" s="85"/>
      <c r="RMQ12" s="74"/>
      <c r="RMR12" s="74"/>
      <c r="RMS12" s="85"/>
      <c r="RMT12" s="74"/>
      <c r="RMU12" s="74"/>
      <c r="RMV12" s="85"/>
      <c r="RMW12" s="74"/>
      <c r="RMX12" s="74"/>
      <c r="RMY12" s="85"/>
      <c r="RMZ12" s="80"/>
      <c r="RNA12" s="80"/>
      <c r="RNB12" s="85"/>
      <c r="RNC12" s="77"/>
      <c r="RND12" s="74"/>
      <c r="RNE12" s="74"/>
      <c r="RNF12" s="85"/>
      <c r="RNG12" s="74"/>
      <c r="RNH12" s="74"/>
      <c r="RNI12" s="85"/>
      <c r="RNJ12" s="74"/>
      <c r="RNK12" s="74"/>
      <c r="RNL12" s="85"/>
      <c r="RNM12" s="74"/>
      <c r="RNN12" s="74"/>
      <c r="RNO12" s="85"/>
      <c r="RNP12" s="80"/>
      <c r="RNQ12" s="80"/>
      <c r="RNR12" s="85"/>
      <c r="RNS12" s="77"/>
      <c r="RNT12" s="74"/>
      <c r="RNU12" s="74"/>
      <c r="RNV12" s="85"/>
      <c r="RNW12" s="74"/>
      <c r="RNX12" s="74"/>
      <c r="RNY12" s="85"/>
      <c r="RNZ12" s="74"/>
      <c r="ROA12" s="74"/>
      <c r="ROB12" s="85"/>
      <c r="ROC12" s="74"/>
      <c r="ROD12" s="74"/>
      <c r="ROE12" s="85"/>
      <c r="ROF12" s="80"/>
      <c r="ROG12" s="80"/>
      <c r="ROH12" s="85"/>
      <c r="ROI12" s="77"/>
      <c r="ROJ12" s="74"/>
      <c r="ROK12" s="74"/>
      <c r="ROL12" s="85"/>
      <c r="ROM12" s="74"/>
      <c r="RON12" s="74"/>
      <c r="ROO12" s="85"/>
      <c r="ROP12" s="74"/>
      <c r="ROQ12" s="74"/>
      <c r="ROR12" s="85"/>
      <c r="ROS12" s="74"/>
      <c r="ROT12" s="74"/>
      <c r="ROU12" s="85"/>
      <c r="ROV12" s="80"/>
      <c r="ROW12" s="80"/>
      <c r="ROX12" s="85"/>
      <c r="ROY12" s="77"/>
      <c r="ROZ12" s="74"/>
      <c r="RPA12" s="74"/>
      <c r="RPB12" s="85"/>
      <c r="RPC12" s="74"/>
      <c r="RPD12" s="74"/>
      <c r="RPE12" s="85"/>
      <c r="RPF12" s="74"/>
      <c r="RPG12" s="74"/>
      <c r="RPH12" s="85"/>
      <c r="RPI12" s="74"/>
      <c r="RPJ12" s="74"/>
      <c r="RPK12" s="85"/>
      <c r="RPL12" s="80"/>
      <c r="RPM12" s="80"/>
      <c r="RPN12" s="85"/>
      <c r="RPO12" s="77"/>
      <c r="RPP12" s="74"/>
      <c r="RPQ12" s="74"/>
      <c r="RPR12" s="85"/>
      <c r="RPS12" s="74"/>
      <c r="RPT12" s="74"/>
      <c r="RPU12" s="85"/>
      <c r="RPV12" s="74"/>
      <c r="RPW12" s="74"/>
      <c r="RPX12" s="85"/>
      <c r="RPY12" s="74"/>
      <c r="RPZ12" s="74"/>
      <c r="RQA12" s="85"/>
      <c r="RQB12" s="80"/>
      <c r="RQC12" s="80"/>
      <c r="RQD12" s="85"/>
      <c r="RQE12" s="77"/>
      <c r="RQF12" s="74"/>
      <c r="RQG12" s="74"/>
      <c r="RQH12" s="85"/>
      <c r="RQI12" s="74"/>
      <c r="RQJ12" s="74"/>
      <c r="RQK12" s="85"/>
      <c r="RQL12" s="74"/>
      <c r="RQM12" s="74"/>
      <c r="RQN12" s="85"/>
      <c r="RQO12" s="74"/>
      <c r="RQP12" s="74"/>
      <c r="RQQ12" s="85"/>
      <c r="RQR12" s="80"/>
      <c r="RQS12" s="80"/>
      <c r="RQT12" s="85"/>
      <c r="RQU12" s="77"/>
      <c r="RQV12" s="74"/>
      <c r="RQW12" s="74"/>
      <c r="RQX12" s="85"/>
      <c r="RQY12" s="74"/>
      <c r="RQZ12" s="74"/>
      <c r="RRA12" s="85"/>
      <c r="RRB12" s="74"/>
      <c r="RRC12" s="74"/>
      <c r="RRD12" s="85"/>
      <c r="RRE12" s="74"/>
      <c r="RRF12" s="74"/>
      <c r="RRG12" s="85"/>
      <c r="RRH12" s="80"/>
      <c r="RRI12" s="80"/>
      <c r="RRJ12" s="85"/>
      <c r="RRK12" s="77"/>
      <c r="RRL12" s="74"/>
      <c r="RRM12" s="74"/>
      <c r="RRN12" s="85"/>
      <c r="RRO12" s="74"/>
      <c r="RRP12" s="74"/>
      <c r="RRQ12" s="85"/>
      <c r="RRR12" s="74"/>
      <c r="RRS12" s="74"/>
      <c r="RRT12" s="85"/>
      <c r="RRU12" s="74"/>
      <c r="RRV12" s="74"/>
      <c r="RRW12" s="85"/>
      <c r="RRX12" s="80"/>
      <c r="RRY12" s="80"/>
      <c r="RRZ12" s="85"/>
      <c r="RSA12" s="77"/>
      <c r="RSB12" s="74"/>
      <c r="RSC12" s="74"/>
      <c r="RSD12" s="85"/>
      <c r="RSE12" s="74"/>
      <c r="RSF12" s="74"/>
      <c r="RSG12" s="85"/>
      <c r="RSH12" s="74"/>
      <c r="RSI12" s="74"/>
      <c r="RSJ12" s="85"/>
      <c r="RSK12" s="74"/>
      <c r="RSL12" s="74"/>
      <c r="RSM12" s="85"/>
      <c r="RSN12" s="80"/>
      <c r="RSO12" s="80"/>
      <c r="RSP12" s="85"/>
      <c r="RSQ12" s="77"/>
      <c r="RSR12" s="74"/>
      <c r="RSS12" s="74"/>
      <c r="RST12" s="85"/>
      <c r="RSU12" s="74"/>
      <c r="RSV12" s="74"/>
      <c r="RSW12" s="85"/>
      <c r="RSX12" s="74"/>
      <c r="RSY12" s="74"/>
      <c r="RSZ12" s="85"/>
      <c r="RTA12" s="74"/>
      <c r="RTB12" s="74"/>
      <c r="RTC12" s="85"/>
      <c r="RTD12" s="80"/>
      <c r="RTE12" s="80"/>
      <c r="RTF12" s="85"/>
      <c r="RTG12" s="77"/>
      <c r="RTH12" s="74"/>
      <c r="RTI12" s="74"/>
      <c r="RTJ12" s="85"/>
      <c r="RTK12" s="74"/>
      <c r="RTL12" s="74"/>
      <c r="RTM12" s="85"/>
      <c r="RTN12" s="74"/>
      <c r="RTO12" s="74"/>
      <c r="RTP12" s="85"/>
      <c r="RTQ12" s="74"/>
      <c r="RTR12" s="74"/>
      <c r="RTS12" s="85"/>
      <c r="RTT12" s="80"/>
      <c r="RTU12" s="80"/>
      <c r="RTV12" s="85"/>
      <c r="RTW12" s="77"/>
      <c r="RTX12" s="74"/>
      <c r="RTY12" s="74"/>
      <c r="RTZ12" s="85"/>
      <c r="RUA12" s="74"/>
      <c r="RUB12" s="74"/>
      <c r="RUC12" s="85"/>
      <c r="RUD12" s="74"/>
      <c r="RUE12" s="74"/>
      <c r="RUF12" s="85"/>
      <c r="RUG12" s="74"/>
      <c r="RUH12" s="74"/>
      <c r="RUI12" s="85"/>
      <c r="RUJ12" s="80"/>
      <c r="RUK12" s="80"/>
      <c r="RUL12" s="85"/>
      <c r="RUM12" s="77"/>
      <c r="RUN12" s="74"/>
      <c r="RUO12" s="74"/>
      <c r="RUP12" s="85"/>
      <c r="RUQ12" s="74"/>
      <c r="RUR12" s="74"/>
      <c r="RUS12" s="85"/>
      <c r="RUT12" s="74"/>
      <c r="RUU12" s="74"/>
      <c r="RUV12" s="85"/>
      <c r="RUW12" s="74"/>
      <c r="RUX12" s="74"/>
      <c r="RUY12" s="85"/>
      <c r="RUZ12" s="80"/>
      <c r="RVA12" s="80"/>
      <c r="RVB12" s="85"/>
      <c r="RVC12" s="77"/>
      <c r="RVD12" s="74"/>
      <c r="RVE12" s="74"/>
      <c r="RVF12" s="85"/>
      <c r="RVG12" s="74"/>
      <c r="RVH12" s="74"/>
      <c r="RVI12" s="85"/>
      <c r="RVJ12" s="74"/>
      <c r="RVK12" s="74"/>
      <c r="RVL12" s="85"/>
      <c r="RVM12" s="74"/>
      <c r="RVN12" s="74"/>
      <c r="RVO12" s="85"/>
      <c r="RVP12" s="80"/>
      <c r="RVQ12" s="80"/>
      <c r="RVR12" s="85"/>
      <c r="RVS12" s="77"/>
      <c r="RVT12" s="74"/>
      <c r="RVU12" s="74"/>
      <c r="RVV12" s="85"/>
      <c r="RVW12" s="74"/>
      <c r="RVX12" s="74"/>
      <c r="RVY12" s="85"/>
      <c r="RVZ12" s="74"/>
      <c r="RWA12" s="74"/>
      <c r="RWB12" s="85"/>
      <c r="RWC12" s="74"/>
      <c r="RWD12" s="74"/>
      <c r="RWE12" s="85"/>
      <c r="RWF12" s="80"/>
      <c r="RWG12" s="80"/>
      <c r="RWH12" s="85"/>
      <c r="RWI12" s="77"/>
      <c r="RWJ12" s="74"/>
      <c r="RWK12" s="74"/>
      <c r="RWL12" s="85"/>
      <c r="RWM12" s="74"/>
      <c r="RWN12" s="74"/>
      <c r="RWO12" s="85"/>
      <c r="RWP12" s="74"/>
      <c r="RWQ12" s="74"/>
      <c r="RWR12" s="85"/>
      <c r="RWS12" s="74"/>
      <c r="RWT12" s="74"/>
      <c r="RWU12" s="85"/>
      <c r="RWV12" s="80"/>
      <c r="RWW12" s="80"/>
      <c r="RWX12" s="85"/>
      <c r="RWY12" s="77"/>
      <c r="RWZ12" s="74"/>
      <c r="RXA12" s="74"/>
      <c r="RXB12" s="85"/>
      <c r="RXC12" s="74"/>
      <c r="RXD12" s="74"/>
      <c r="RXE12" s="85"/>
      <c r="RXF12" s="74"/>
      <c r="RXG12" s="74"/>
      <c r="RXH12" s="85"/>
      <c r="RXI12" s="74"/>
      <c r="RXJ12" s="74"/>
      <c r="RXK12" s="85"/>
      <c r="RXL12" s="80"/>
      <c r="RXM12" s="80"/>
      <c r="RXN12" s="85"/>
      <c r="RXO12" s="77"/>
      <c r="RXP12" s="74"/>
      <c r="RXQ12" s="74"/>
      <c r="RXR12" s="85"/>
      <c r="RXS12" s="74"/>
      <c r="RXT12" s="74"/>
      <c r="RXU12" s="85"/>
      <c r="RXV12" s="74"/>
      <c r="RXW12" s="74"/>
      <c r="RXX12" s="85"/>
      <c r="RXY12" s="74"/>
      <c r="RXZ12" s="74"/>
      <c r="RYA12" s="85"/>
      <c r="RYB12" s="80"/>
      <c r="RYC12" s="80"/>
      <c r="RYD12" s="85"/>
      <c r="RYE12" s="77"/>
      <c r="RYF12" s="74"/>
      <c r="RYG12" s="74"/>
      <c r="RYH12" s="85"/>
      <c r="RYI12" s="74"/>
      <c r="RYJ12" s="74"/>
      <c r="RYK12" s="85"/>
      <c r="RYL12" s="74"/>
      <c r="RYM12" s="74"/>
      <c r="RYN12" s="85"/>
      <c r="RYO12" s="74"/>
      <c r="RYP12" s="74"/>
      <c r="RYQ12" s="85"/>
      <c r="RYR12" s="80"/>
      <c r="RYS12" s="80"/>
      <c r="RYT12" s="85"/>
      <c r="RYU12" s="77"/>
      <c r="RYV12" s="74"/>
      <c r="RYW12" s="74"/>
      <c r="RYX12" s="85"/>
      <c r="RYY12" s="74"/>
      <c r="RYZ12" s="74"/>
      <c r="RZA12" s="85"/>
      <c r="RZB12" s="74"/>
      <c r="RZC12" s="74"/>
      <c r="RZD12" s="85"/>
      <c r="RZE12" s="74"/>
      <c r="RZF12" s="74"/>
      <c r="RZG12" s="85"/>
      <c r="RZH12" s="80"/>
      <c r="RZI12" s="80"/>
      <c r="RZJ12" s="85"/>
      <c r="RZK12" s="77"/>
      <c r="RZL12" s="74"/>
      <c r="RZM12" s="74"/>
      <c r="RZN12" s="85"/>
      <c r="RZO12" s="74"/>
      <c r="RZP12" s="74"/>
      <c r="RZQ12" s="85"/>
      <c r="RZR12" s="74"/>
      <c r="RZS12" s="74"/>
      <c r="RZT12" s="85"/>
      <c r="RZU12" s="74"/>
      <c r="RZV12" s="74"/>
      <c r="RZW12" s="85"/>
      <c r="RZX12" s="80"/>
      <c r="RZY12" s="80"/>
      <c r="RZZ12" s="85"/>
      <c r="SAA12" s="77"/>
      <c r="SAB12" s="74"/>
      <c r="SAC12" s="74"/>
      <c r="SAD12" s="85"/>
      <c r="SAE12" s="74"/>
      <c r="SAF12" s="74"/>
      <c r="SAG12" s="85"/>
      <c r="SAH12" s="74"/>
      <c r="SAI12" s="74"/>
      <c r="SAJ12" s="85"/>
      <c r="SAK12" s="74"/>
      <c r="SAL12" s="74"/>
      <c r="SAM12" s="85"/>
      <c r="SAN12" s="80"/>
      <c r="SAO12" s="80"/>
      <c r="SAP12" s="85"/>
      <c r="SAQ12" s="77"/>
      <c r="SAR12" s="74"/>
      <c r="SAS12" s="74"/>
      <c r="SAT12" s="85"/>
      <c r="SAU12" s="74"/>
      <c r="SAV12" s="74"/>
      <c r="SAW12" s="85"/>
      <c r="SAX12" s="74"/>
      <c r="SAY12" s="74"/>
      <c r="SAZ12" s="85"/>
      <c r="SBA12" s="74"/>
      <c r="SBB12" s="74"/>
      <c r="SBC12" s="85"/>
      <c r="SBD12" s="80"/>
      <c r="SBE12" s="80"/>
      <c r="SBF12" s="85"/>
      <c r="SBG12" s="77"/>
      <c r="SBH12" s="74"/>
      <c r="SBI12" s="74"/>
      <c r="SBJ12" s="85"/>
      <c r="SBK12" s="74"/>
      <c r="SBL12" s="74"/>
      <c r="SBM12" s="85"/>
      <c r="SBN12" s="74"/>
      <c r="SBO12" s="74"/>
      <c r="SBP12" s="85"/>
      <c r="SBQ12" s="74"/>
      <c r="SBR12" s="74"/>
      <c r="SBS12" s="85"/>
      <c r="SBT12" s="80"/>
      <c r="SBU12" s="80"/>
      <c r="SBV12" s="85"/>
      <c r="SBW12" s="77"/>
      <c r="SBX12" s="74"/>
      <c r="SBY12" s="74"/>
      <c r="SBZ12" s="85"/>
      <c r="SCA12" s="74"/>
      <c r="SCB12" s="74"/>
      <c r="SCC12" s="85"/>
      <c r="SCD12" s="74"/>
      <c r="SCE12" s="74"/>
      <c r="SCF12" s="85"/>
      <c r="SCG12" s="74"/>
      <c r="SCH12" s="74"/>
      <c r="SCI12" s="85"/>
      <c r="SCJ12" s="80"/>
      <c r="SCK12" s="80"/>
      <c r="SCL12" s="85"/>
      <c r="SCM12" s="77"/>
      <c r="SCN12" s="74"/>
      <c r="SCO12" s="74"/>
      <c r="SCP12" s="85"/>
      <c r="SCQ12" s="74"/>
      <c r="SCR12" s="74"/>
      <c r="SCS12" s="85"/>
      <c r="SCT12" s="74"/>
      <c r="SCU12" s="74"/>
      <c r="SCV12" s="85"/>
      <c r="SCW12" s="74"/>
      <c r="SCX12" s="74"/>
      <c r="SCY12" s="85"/>
      <c r="SCZ12" s="80"/>
      <c r="SDA12" s="80"/>
      <c r="SDB12" s="85"/>
      <c r="SDC12" s="77"/>
      <c r="SDD12" s="74"/>
      <c r="SDE12" s="74"/>
      <c r="SDF12" s="85"/>
      <c r="SDG12" s="74"/>
      <c r="SDH12" s="74"/>
      <c r="SDI12" s="85"/>
      <c r="SDJ12" s="74"/>
      <c r="SDK12" s="74"/>
      <c r="SDL12" s="85"/>
      <c r="SDM12" s="74"/>
      <c r="SDN12" s="74"/>
      <c r="SDO12" s="85"/>
      <c r="SDP12" s="80"/>
      <c r="SDQ12" s="80"/>
      <c r="SDR12" s="85"/>
      <c r="SDS12" s="77"/>
      <c r="SDT12" s="74"/>
      <c r="SDU12" s="74"/>
      <c r="SDV12" s="85"/>
      <c r="SDW12" s="74"/>
      <c r="SDX12" s="74"/>
      <c r="SDY12" s="85"/>
      <c r="SDZ12" s="74"/>
      <c r="SEA12" s="74"/>
      <c r="SEB12" s="85"/>
      <c r="SEC12" s="74"/>
      <c r="SED12" s="74"/>
      <c r="SEE12" s="85"/>
      <c r="SEF12" s="80"/>
      <c r="SEG12" s="80"/>
      <c r="SEH12" s="85"/>
      <c r="SEI12" s="77"/>
      <c r="SEJ12" s="74"/>
      <c r="SEK12" s="74"/>
      <c r="SEL12" s="85"/>
      <c r="SEM12" s="74"/>
      <c r="SEN12" s="74"/>
      <c r="SEO12" s="85"/>
      <c r="SEP12" s="74"/>
      <c r="SEQ12" s="74"/>
      <c r="SER12" s="85"/>
      <c r="SES12" s="74"/>
      <c r="SET12" s="74"/>
      <c r="SEU12" s="85"/>
      <c r="SEV12" s="80"/>
      <c r="SEW12" s="80"/>
      <c r="SEX12" s="85"/>
      <c r="SEY12" s="77"/>
      <c r="SEZ12" s="74"/>
      <c r="SFA12" s="74"/>
      <c r="SFB12" s="85"/>
      <c r="SFC12" s="74"/>
      <c r="SFD12" s="74"/>
      <c r="SFE12" s="85"/>
      <c r="SFF12" s="74"/>
      <c r="SFG12" s="74"/>
      <c r="SFH12" s="85"/>
      <c r="SFI12" s="74"/>
      <c r="SFJ12" s="74"/>
      <c r="SFK12" s="85"/>
      <c r="SFL12" s="80"/>
      <c r="SFM12" s="80"/>
      <c r="SFN12" s="85"/>
      <c r="SFO12" s="77"/>
      <c r="SFP12" s="74"/>
      <c r="SFQ12" s="74"/>
      <c r="SFR12" s="85"/>
      <c r="SFS12" s="74"/>
      <c r="SFT12" s="74"/>
      <c r="SFU12" s="85"/>
      <c r="SFV12" s="74"/>
      <c r="SFW12" s="74"/>
      <c r="SFX12" s="85"/>
      <c r="SFY12" s="74"/>
      <c r="SFZ12" s="74"/>
      <c r="SGA12" s="85"/>
      <c r="SGB12" s="80"/>
      <c r="SGC12" s="80"/>
      <c r="SGD12" s="85"/>
      <c r="SGE12" s="77"/>
      <c r="SGF12" s="74"/>
      <c r="SGG12" s="74"/>
      <c r="SGH12" s="85"/>
      <c r="SGI12" s="74"/>
      <c r="SGJ12" s="74"/>
      <c r="SGK12" s="85"/>
      <c r="SGL12" s="74"/>
      <c r="SGM12" s="74"/>
      <c r="SGN12" s="85"/>
      <c r="SGO12" s="74"/>
      <c r="SGP12" s="74"/>
      <c r="SGQ12" s="85"/>
      <c r="SGR12" s="80"/>
      <c r="SGS12" s="80"/>
      <c r="SGT12" s="85"/>
      <c r="SGU12" s="77"/>
      <c r="SGV12" s="74"/>
      <c r="SGW12" s="74"/>
      <c r="SGX12" s="85"/>
      <c r="SGY12" s="74"/>
      <c r="SGZ12" s="74"/>
      <c r="SHA12" s="85"/>
      <c r="SHB12" s="74"/>
      <c r="SHC12" s="74"/>
      <c r="SHD12" s="85"/>
      <c r="SHE12" s="74"/>
      <c r="SHF12" s="74"/>
      <c r="SHG12" s="85"/>
      <c r="SHH12" s="80"/>
      <c r="SHI12" s="80"/>
      <c r="SHJ12" s="85"/>
      <c r="SHK12" s="77"/>
      <c r="SHL12" s="74"/>
      <c r="SHM12" s="74"/>
      <c r="SHN12" s="85"/>
      <c r="SHO12" s="74"/>
      <c r="SHP12" s="74"/>
      <c r="SHQ12" s="85"/>
      <c r="SHR12" s="74"/>
      <c r="SHS12" s="74"/>
      <c r="SHT12" s="85"/>
      <c r="SHU12" s="74"/>
      <c r="SHV12" s="74"/>
      <c r="SHW12" s="85"/>
      <c r="SHX12" s="80"/>
      <c r="SHY12" s="80"/>
      <c r="SHZ12" s="85"/>
      <c r="SIA12" s="77"/>
      <c r="SIB12" s="74"/>
      <c r="SIC12" s="74"/>
      <c r="SID12" s="85"/>
      <c r="SIE12" s="74"/>
      <c r="SIF12" s="74"/>
      <c r="SIG12" s="85"/>
      <c r="SIH12" s="74"/>
      <c r="SII12" s="74"/>
      <c r="SIJ12" s="85"/>
      <c r="SIK12" s="74"/>
      <c r="SIL12" s="74"/>
      <c r="SIM12" s="85"/>
      <c r="SIN12" s="80"/>
      <c r="SIO12" s="80"/>
      <c r="SIP12" s="85"/>
      <c r="SIQ12" s="77"/>
      <c r="SIR12" s="74"/>
      <c r="SIS12" s="74"/>
      <c r="SIT12" s="85"/>
      <c r="SIU12" s="74"/>
      <c r="SIV12" s="74"/>
      <c r="SIW12" s="85"/>
      <c r="SIX12" s="74"/>
      <c r="SIY12" s="74"/>
      <c r="SIZ12" s="85"/>
      <c r="SJA12" s="74"/>
      <c r="SJB12" s="74"/>
      <c r="SJC12" s="85"/>
      <c r="SJD12" s="80"/>
      <c r="SJE12" s="80"/>
      <c r="SJF12" s="85"/>
      <c r="SJG12" s="77"/>
      <c r="SJH12" s="74"/>
      <c r="SJI12" s="74"/>
      <c r="SJJ12" s="85"/>
      <c r="SJK12" s="74"/>
      <c r="SJL12" s="74"/>
      <c r="SJM12" s="85"/>
      <c r="SJN12" s="74"/>
      <c r="SJO12" s="74"/>
      <c r="SJP12" s="85"/>
      <c r="SJQ12" s="74"/>
      <c r="SJR12" s="74"/>
      <c r="SJS12" s="85"/>
      <c r="SJT12" s="80"/>
      <c r="SJU12" s="80"/>
      <c r="SJV12" s="85"/>
      <c r="SJW12" s="77"/>
      <c r="SJX12" s="74"/>
      <c r="SJY12" s="74"/>
      <c r="SJZ12" s="85"/>
      <c r="SKA12" s="74"/>
      <c r="SKB12" s="74"/>
      <c r="SKC12" s="85"/>
      <c r="SKD12" s="74"/>
      <c r="SKE12" s="74"/>
      <c r="SKF12" s="85"/>
      <c r="SKG12" s="74"/>
      <c r="SKH12" s="74"/>
      <c r="SKI12" s="85"/>
      <c r="SKJ12" s="80"/>
      <c r="SKK12" s="80"/>
      <c r="SKL12" s="85"/>
      <c r="SKM12" s="77"/>
      <c r="SKN12" s="74"/>
      <c r="SKO12" s="74"/>
      <c r="SKP12" s="85"/>
      <c r="SKQ12" s="74"/>
      <c r="SKR12" s="74"/>
      <c r="SKS12" s="85"/>
      <c r="SKT12" s="74"/>
      <c r="SKU12" s="74"/>
      <c r="SKV12" s="85"/>
      <c r="SKW12" s="74"/>
      <c r="SKX12" s="74"/>
      <c r="SKY12" s="85"/>
      <c r="SKZ12" s="80"/>
      <c r="SLA12" s="80"/>
      <c r="SLB12" s="85"/>
      <c r="SLC12" s="77"/>
      <c r="SLD12" s="74"/>
      <c r="SLE12" s="74"/>
      <c r="SLF12" s="85"/>
      <c r="SLG12" s="74"/>
      <c r="SLH12" s="74"/>
      <c r="SLI12" s="85"/>
      <c r="SLJ12" s="74"/>
      <c r="SLK12" s="74"/>
      <c r="SLL12" s="85"/>
      <c r="SLM12" s="74"/>
      <c r="SLN12" s="74"/>
      <c r="SLO12" s="85"/>
      <c r="SLP12" s="80"/>
      <c r="SLQ12" s="80"/>
      <c r="SLR12" s="85"/>
      <c r="SLS12" s="77"/>
      <c r="SLT12" s="74"/>
      <c r="SLU12" s="74"/>
      <c r="SLV12" s="85"/>
      <c r="SLW12" s="74"/>
      <c r="SLX12" s="74"/>
      <c r="SLY12" s="85"/>
      <c r="SLZ12" s="74"/>
      <c r="SMA12" s="74"/>
      <c r="SMB12" s="85"/>
      <c r="SMC12" s="74"/>
      <c r="SMD12" s="74"/>
      <c r="SME12" s="85"/>
      <c r="SMF12" s="80"/>
      <c r="SMG12" s="80"/>
      <c r="SMH12" s="85"/>
      <c r="SMI12" s="77"/>
      <c r="SMJ12" s="74"/>
      <c r="SMK12" s="74"/>
      <c r="SML12" s="85"/>
      <c r="SMM12" s="74"/>
      <c r="SMN12" s="74"/>
      <c r="SMO12" s="85"/>
      <c r="SMP12" s="74"/>
      <c r="SMQ12" s="74"/>
      <c r="SMR12" s="85"/>
      <c r="SMS12" s="74"/>
      <c r="SMT12" s="74"/>
      <c r="SMU12" s="85"/>
      <c r="SMV12" s="80"/>
      <c r="SMW12" s="80"/>
      <c r="SMX12" s="85"/>
      <c r="SMY12" s="77"/>
      <c r="SMZ12" s="74"/>
      <c r="SNA12" s="74"/>
      <c r="SNB12" s="85"/>
      <c r="SNC12" s="74"/>
      <c r="SND12" s="74"/>
      <c r="SNE12" s="85"/>
      <c r="SNF12" s="74"/>
      <c r="SNG12" s="74"/>
      <c r="SNH12" s="85"/>
      <c r="SNI12" s="74"/>
      <c r="SNJ12" s="74"/>
      <c r="SNK12" s="85"/>
      <c r="SNL12" s="80"/>
      <c r="SNM12" s="80"/>
      <c r="SNN12" s="85"/>
      <c r="SNO12" s="77"/>
      <c r="SNP12" s="74"/>
      <c r="SNQ12" s="74"/>
      <c r="SNR12" s="85"/>
      <c r="SNS12" s="74"/>
      <c r="SNT12" s="74"/>
      <c r="SNU12" s="85"/>
      <c r="SNV12" s="74"/>
      <c r="SNW12" s="74"/>
      <c r="SNX12" s="85"/>
      <c r="SNY12" s="74"/>
      <c r="SNZ12" s="74"/>
      <c r="SOA12" s="85"/>
      <c r="SOB12" s="80"/>
      <c r="SOC12" s="80"/>
      <c r="SOD12" s="85"/>
      <c r="SOE12" s="77"/>
      <c r="SOF12" s="74"/>
      <c r="SOG12" s="74"/>
      <c r="SOH12" s="85"/>
      <c r="SOI12" s="74"/>
      <c r="SOJ12" s="74"/>
      <c r="SOK12" s="85"/>
      <c r="SOL12" s="74"/>
      <c r="SOM12" s="74"/>
      <c r="SON12" s="85"/>
      <c r="SOO12" s="74"/>
      <c r="SOP12" s="74"/>
      <c r="SOQ12" s="85"/>
      <c r="SOR12" s="80"/>
      <c r="SOS12" s="80"/>
      <c r="SOT12" s="85"/>
      <c r="SOU12" s="77"/>
      <c r="SOV12" s="74"/>
      <c r="SOW12" s="74"/>
      <c r="SOX12" s="85"/>
      <c r="SOY12" s="74"/>
      <c r="SOZ12" s="74"/>
      <c r="SPA12" s="85"/>
      <c r="SPB12" s="74"/>
      <c r="SPC12" s="74"/>
      <c r="SPD12" s="85"/>
      <c r="SPE12" s="74"/>
      <c r="SPF12" s="74"/>
      <c r="SPG12" s="85"/>
      <c r="SPH12" s="80"/>
      <c r="SPI12" s="80"/>
      <c r="SPJ12" s="85"/>
      <c r="SPK12" s="77"/>
      <c r="SPL12" s="74"/>
      <c r="SPM12" s="74"/>
      <c r="SPN12" s="85"/>
      <c r="SPO12" s="74"/>
      <c r="SPP12" s="74"/>
      <c r="SPQ12" s="85"/>
      <c r="SPR12" s="74"/>
      <c r="SPS12" s="74"/>
      <c r="SPT12" s="85"/>
      <c r="SPU12" s="74"/>
      <c r="SPV12" s="74"/>
      <c r="SPW12" s="85"/>
      <c r="SPX12" s="80"/>
      <c r="SPY12" s="80"/>
      <c r="SPZ12" s="85"/>
      <c r="SQA12" s="77"/>
      <c r="SQB12" s="74"/>
      <c r="SQC12" s="74"/>
      <c r="SQD12" s="85"/>
      <c r="SQE12" s="74"/>
      <c r="SQF12" s="74"/>
      <c r="SQG12" s="85"/>
      <c r="SQH12" s="74"/>
      <c r="SQI12" s="74"/>
      <c r="SQJ12" s="85"/>
      <c r="SQK12" s="74"/>
      <c r="SQL12" s="74"/>
      <c r="SQM12" s="85"/>
      <c r="SQN12" s="80"/>
      <c r="SQO12" s="80"/>
      <c r="SQP12" s="85"/>
      <c r="SQQ12" s="77"/>
      <c r="SQR12" s="74"/>
      <c r="SQS12" s="74"/>
      <c r="SQT12" s="85"/>
      <c r="SQU12" s="74"/>
      <c r="SQV12" s="74"/>
      <c r="SQW12" s="85"/>
      <c r="SQX12" s="74"/>
      <c r="SQY12" s="74"/>
      <c r="SQZ12" s="85"/>
      <c r="SRA12" s="74"/>
      <c r="SRB12" s="74"/>
      <c r="SRC12" s="85"/>
      <c r="SRD12" s="80"/>
      <c r="SRE12" s="80"/>
      <c r="SRF12" s="85"/>
      <c r="SRG12" s="77"/>
      <c r="SRH12" s="74"/>
      <c r="SRI12" s="74"/>
      <c r="SRJ12" s="85"/>
      <c r="SRK12" s="74"/>
      <c r="SRL12" s="74"/>
      <c r="SRM12" s="85"/>
      <c r="SRN12" s="74"/>
      <c r="SRO12" s="74"/>
      <c r="SRP12" s="85"/>
      <c r="SRQ12" s="74"/>
      <c r="SRR12" s="74"/>
      <c r="SRS12" s="85"/>
      <c r="SRT12" s="80"/>
      <c r="SRU12" s="80"/>
      <c r="SRV12" s="85"/>
      <c r="SRW12" s="77"/>
      <c r="SRX12" s="74"/>
      <c r="SRY12" s="74"/>
      <c r="SRZ12" s="85"/>
      <c r="SSA12" s="74"/>
      <c r="SSB12" s="74"/>
      <c r="SSC12" s="85"/>
      <c r="SSD12" s="74"/>
      <c r="SSE12" s="74"/>
      <c r="SSF12" s="85"/>
      <c r="SSG12" s="74"/>
      <c r="SSH12" s="74"/>
      <c r="SSI12" s="85"/>
      <c r="SSJ12" s="80"/>
      <c r="SSK12" s="80"/>
      <c r="SSL12" s="85"/>
      <c r="SSM12" s="77"/>
      <c r="SSN12" s="74"/>
      <c r="SSO12" s="74"/>
      <c r="SSP12" s="85"/>
      <c r="SSQ12" s="74"/>
      <c r="SSR12" s="74"/>
      <c r="SSS12" s="85"/>
      <c r="SST12" s="74"/>
      <c r="SSU12" s="74"/>
      <c r="SSV12" s="85"/>
      <c r="SSW12" s="74"/>
      <c r="SSX12" s="74"/>
      <c r="SSY12" s="85"/>
      <c r="SSZ12" s="80"/>
      <c r="STA12" s="80"/>
      <c r="STB12" s="85"/>
      <c r="STC12" s="77"/>
      <c r="STD12" s="74"/>
      <c r="STE12" s="74"/>
      <c r="STF12" s="85"/>
      <c r="STG12" s="74"/>
      <c r="STH12" s="74"/>
      <c r="STI12" s="85"/>
      <c r="STJ12" s="74"/>
      <c r="STK12" s="74"/>
      <c r="STL12" s="85"/>
      <c r="STM12" s="74"/>
      <c r="STN12" s="74"/>
      <c r="STO12" s="85"/>
      <c r="STP12" s="80"/>
      <c r="STQ12" s="80"/>
      <c r="STR12" s="85"/>
      <c r="STS12" s="77"/>
      <c r="STT12" s="74"/>
      <c r="STU12" s="74"/>
      <c r="STV12" s="85"/>
      <c r="STW12" s="74"/>
      <c r="STX12" s="74"/>
      <c r="STY12" s="85"/>
      <c r="STZ12" s="74"/>
      <c r="SUA12" s="74"/>
      <c r="SUB12" s="85"/>
      <c r="SUC12" s="74"/>
      <c r="SUD12" s="74"/>
      <c r="SUE12" s="85"/>
      <c r="SUF12" s="80"/>
      <c r="SUG12" s="80"/>
      <c r="SUH12" s="85"/>
      <c r="SUI12" s="77"/>
      <c r="SUJ12" s="74"/>
      <c r="SUK12" s="74"/>
      <c r="SUL12" s="85"/>
      <c r="SUM12" s="74"/>
      <c r="SUN12" s="74"/>
      <c r="SUO12" s="85"/>
      <c r="SUP12" s="74"/>
      <c r="SUQ12" s="74"/>
      <c r="SUR12" s="85"/>
      <c r="SUS12" s="74"/>
      <c r="SUT12" s="74"/>
      <c r="SUU12" s="85"/>
      <c r="SUV12" s="80"/>
      <c r="SUW12" s="80"/>
      <c r="SUX12" s="85"/>
      <c r="SUY12" s="77"/>
      <c r="SUZ12" s="74"/>
      <c r="SVA12" s="74"/>
      <c r="SVB12" s="85"/>
      <c r="SVC12" s="74"/>
      <c r="SVD12" s="74"/>
      <c r="SVE12" s="85"/>
      <c r="SVF12" s="74"/>
      <c r="SVG12" s="74"/>
      <c r="SVH12" s="85"/>
      <c r="SVI12" s="74"/>
      <c r="SVJ12" s="74"/>
      <c r="SVK12" s="85"/>
      <c r="SVL12" s="80"/>
      <c r="SVM12" s="80"/>
      <c r="SVN12" s="85"/>
      <c r="SVO12" s="77"/>
      <c r="SVP12" s="74"/>
      <c r="SVQ12" s="74"/>
      <c r="SVR12" s="85"/>
      <c r="SVS12" s="74"/>
      <c r="SVT12" s="74"/>
      <c r="SVU12" s="85"/>
      <c r="SVV12" s="74"/>
      <c r="SVW12" s="74"/>
      <c r="SVX12" s="85"/>
      <c r="SVY12" s="74"/>
      <c r="SVZ12" s="74"/>
      <c r="SWA12" s="85"/>
      <c r="SWB12" s="80"/>
      <c r="SWC12" s="80"/>
      <c r="SWD12" s="85"/>
      <c r="SWE12" s="77"/>
      <c r="SWF12" s="74"/>
      <c r="SWG12" s="74"/>
      <c r="SWH12" s="85"/>
      <c r="SWI12" s="74"/>
      <c r="SWJ12" s="74"/>
      <c r="SWK12" s="85"/>
      <c r="SWL12" s="74"/>
      <c r="SWM12" s="74"/>
      <c r="SWN12" s="85"/>
      <c r="SWO12" s="74"/>
      <c r="SWP12" s="74"/>
      <c r="SWQ12" s="85"/>
      <c r="SWR12" s="80"/>
      <c r="SWS12" s="80"/>
      <c r="SWT12" s="85"/>
      <c r="SWU12" s="77"/>
      <c r="SWV12" s="74"/>
      <c r="SWW12" s="74"/>
      <c r="SWX12" s="85"/>
      <c r="SWY12" s="74"/>
      <c r="SWZ12" s="74"/>
      <c r="SXA12" s="85"/>
      <c r="SXB12" s="74"/>
      <c r="SXC12" s="74"/>
      <c r="SXD12" s="85"/>
      <c r="SXE12" s="74"/>
      <c r="SXF12" s="74"/>
      <c r="SXG12" s="85"/>
      <c r="SXH12" s="80"/>
      <c r="SXI12" s="80"/>
      <c r="SXJ12" s="85"/>
      <c r="SXK12" s="77"/>
      <c r="SXL12" s="74"/>
      <c r="SXM12" s="74"/>
      <c r="SXN12" s="85"/>
      <c r="SXO12" s="74"/>
      <c r="SXP12" s="74"/>
      <c r="SXQ12" s="85"/>
      <c r="SXR12" s="74"/>
      <c r="SXS12" s="74"/>
      <c r="SXT12" s="85"/>
      <c r="SXU12" s="74"/>
      <c r="SXV12" s="74"/>
      <c r="SXW12" s="85"/>
      <c r="SXX12" s="80"/>
      <c r="SXY12" s="80"/>
      <c r="SXZ12" s="85"/>
      <c r="SYA12" s="77"/>
      <c r="SYB12" s="74"/>
      <c r="SYC12" s="74"/>
      <c r="SYD12" s="85"/>
      <c r="SYE12" s="74"/>
      <c r="SYF12" s="74"/>
      <c r="SYG12" s="85"/>
      <c r="SYH12" s="74"/>
      <c r="SYI12" s="74"/>
      <c r="SYJ12" s="85"/>
      <c r="SYK12" s="74"/>
      <c r="SYL12" s="74"/>
      <c r="SYM12" s="85"/>
      <c r="SYN12" s="80"/>
      <c r="SYO12" s="80"/>
      <c r="SYP12" s="85"/>
      <c r="SYQ12" s="77"/>
      <c r="SYR12" s="74"/>
      <c r="SYS12" s="74"/>
      <c r="SYT12" s="85"/>
      <c r="SYU12" s="74"/>
      <c r="SYV12" s="74"/>
      <c r="SYW12" s="85"/>
      <c r="SYX12" s="74"/>
      <c r="SYY12" s="74"/>
      <c r="SYZ12" s="85"/>
      <c r="SZA12" s="74"/>
      <c r="SZB12" s="74"/>
      <c r="SZC12" s="85"/>
      <c r="SZD12" s="80"/>
      <c r="SZE12" s="80"/>
      <c r="SZF12" s="85"/>
      <c r="SZG12" s="77"/>
      <c r="SZH12" s="74"/>
      <c r="SZI12" s="74"/>
      <c r="SZJ12" s="85"/>
      <c r="SZK12" s="74"/>
      <c r="SZL12" s="74"/>
      <c r="SZM12" s="85"/>
      <c r="SZN12" s="74"/>
      <c r="SZO12" s="74"/>
      <c r="SZP12" s="85"/>
      <c r="SZQ12" s="74"/>
      <c r="SZR12" s="74"/>
      <c r="SZS12" s="85"/>
      <c r="SZT12" s="80"/>
      <c r="SZU12" s="80"/>
      <c r="SZV12" s="85"/>
      <c r="SZW12" s="77"/>
      <c r="SZX12" s="74"/>
      <c r="SZY12" s="74"/>
      <c r="SZZ12" s="85"/>
      <c r="TAA12" s="74"/>
      <c r="TAB12" s="74"/>
      <c r="TAC12" s="85"/>
      <c r="TAD12" s="74"/>
      <c r="TAE12" s="74"/>
      <c r="TAF12" s="85"/>
      <c r="TAG12" s="74"/>
      <c r="TAH12" s="74"/>
      <c r="TAI12" s="85"/>
      <c r="TAJ12" s="80"/>
      <c r="TAK12" s="80"/>
      <c r="TAL12" s="85"/>
      <c r="TAM12" s="77"/>
      <c r="TAN12" s="74"/>
      <c r="TAO12" s="74"/>
      <c r="TAP12" s="85"/>
      <c r="TAQ12" s="74"/>
      <c r="TAR12" s="74"/>
      <c r="TAS12" s="85"/>
      <c r="TAT12" s="74"/>
      <c r="TAU12" s="74"/>
      <c r="TAV12" s="85"/>
      <c r="TAW12" s="74"/>
      <c r="TAX12" s="74"/>
      <c r="TAY12" s="85"/>
      <c r="TAZ12" s="80"/>
      <c r="TBA12" s="80"/>
      <c r="TBB12" s="85"/>
      <c r="TBC12" s="77"/>
      <c r="TBD12" s="74"/>
      <c r="TBE12" s="74"/>
      <c r="TBF12" s="85"/>
      <c r="TBG12" s="74"/>
      <c r="TBH12" s="74"/>
      <c r="TBI12" s="85"/>
      <c r="TBJ12" s="74"/>
      <c r="TBK12" s="74"/>
      <c r="TBL12" s="85"/>
      <c r="TBM12" s="74"/>
      <c r="TBN12" s="74"/>
      <c r="TBO12" s="85"/>
      <c r="TBP12" s="80"/>
      <c r="TBQ12" s="80"/>
      <c r="TBR12" s="85"/>
      <c r="TBS12" s="77"/>
      <c r="TBT12" s="74"/>
      <c r="TBU12" s="74"/>
      <c r="TBV12" s="85"/>
      <c r="TBW12" s="74"/>
      <c r="TBX12" s="74"/>
      <c r="TBY12" s="85"/>
      <c r="TBZ12" s="74"/>
      <c r="TCA12" s="74"/>
      <c r="TCB12" s="85"/>
      <c r="TCC12" s="74"/>
      <c r="TCD12" s="74"/>
      <c r="TCE12" s="85"/>
      <c r="TCF12" s="80"/>
      <c r="TCG12" s="80"/>
      <c r="TCH12" s="85"/>
      <c r="TCI12" s="77"/>
      <c r="TCJ12" s="74"/>
      <c r="TCK12" s="74"/>
      <c r="TCL12" s="85"/>
      <c r="TCM12" s="74"/>
      <c r="TCN12" s="74"/>
      <c r="TCO12" s="85"/>
      <c r="TCP12" s="74"/>
      <c r="TCQ12" s="74"/>
      <c r="TCR12" s="85"/>
      <c r="TCS12" s="74"/>
      <c r="TCT12" s="74"/>
      <c r="TCU12" s="85"/>
      <c r="TCV12" s="80"/>
      <c r="TCW12" s="80"/>
      <c r="TCX12" s="85"/>
      <c r="TCY12" s="77"/>
      <c r="TCZ12" s="74"/>
      <c r="TDA12" s="74"/>
      <c r="TDB12" s="85"/>
      <c r="TDC12" s="74"/>
      <c r="TDD12" s="74"/>
      <c r="TDE12" s="85"/>
      <c r="TDF12" s="74"/>
      <c r="TDG12" s="74"/>
      <c r="TDH12" s="85"/>
      <c r="TDI12" s="74"/>
      <c r="TDJ12" s="74"/>
      <c r="TDK12" s="85"/>
      <c r="TDL12" s="80"/>
      <c r="TDM12" s="80"/>
      <c r="TDN12" s="85"/>
      <c r="TDO12" s="77"/>
      <c r="TDP12" s="74"/>
      <c r="TDQ12" s="74"/>
      <c r="TDR12" s="85"/>
      <c r="TDS12" s="74"/>
      <c r="TDT12" s="74"/>
      <c r="TDU12" s="85"/>
      <c r="TDV12" s="74"/>
      <c r="TDW12" s="74"/>
      <c r="TDX12" s="85"/>
      <c r="TDY12" s="74"/>
      <c r="TDZ12" s="74"/>
      <c r="TEA12" s="85"/>
      <c r="TEB12" s="80"/>
      <c r="TEC12" s="80"/>
      <c r="TED12" s="85"/>
      <c r="TEE12" s="77"/>
      <c r="TEF12" s="74"/>
      <c r="TEG12" s="74"/>
      <c r="TEH12" s="85"/>
      <c r="TEI12" s="74"/>
      <c r="TEJ12" s="74"/>
      <c r="TEK12" s="85"/>
      <c r="TEL12" s="74"/>
      <c r="TEM12" s="74"/>
      <c r="TEN12" s="85"/>
      <c r="TEO12" s="74"/>
      <c r="TEP12" s="74"/>
      <c r="TEQ12" s="85"/>
      <c r="TER12" s="80"/>
      <c r="TES12" s="80"/>
      <c r="TET12" s="85"/>
      <c r="TEU12" s="77"/>
      <c r="TEV12" s="74"/>
      <c r="TEW12" s="74"/>
      <c r="TEX12" s="85"/>
      <c r="TEY12" s="74"/>
      <c r="TEZ12" s="74"/>
      <c r="TFA12" s="85"/>
      <c r="TFB12" s="74"/>
      <c r="TFC12" s="74"/>
      <c r="TFD12" s="85"/>
      <c r="TFE12" s="74"/>
      <c r="TFF12" s="74"/>
      <c r="TFG12" s="85"/>
      <c r="TFH12" s="80"/>
      <c r="TFI12" s="80"/>
      <c r="TFJ12" s="85"/>
      <c r="TFK12" s="77"/>
      <c r="TFL12" s="74"/>
      <c r="TFM12" s="74"/>
      <c r="TFN12" s="85"/>
      <c r="TFO12" s="74"/>
      <c r="TFP12" s="74"/>
      <c r="TFQ12" s="85"/>
      <c r="TFR12" s="74"/>
      <c r="TFS12" s="74"/>
      <c r="TFT12" s="85"/>
      <c r="TFU12" s="74"/>
      <c r="TFV12" s="74"/>
      <c r="TFW12" s="85"/>
      <c r="TFX12" s="80"/>
      <c r="TFY12" s="80"/>
      <c r="TFZ12" s="85"/>
      <c r="TGA12" s="77"/>
      <c r="TGB12" s="74"/>
      <c r="TGC12" s="74"/>
      <c r="TGD12" s="85"/>
      <c r="TGE12" s="74"/>
      <c r="TGF12" s="74"/>
      <c r="TGG12" s="85"/>
      <c r="TGH12" s="74"/>
      <c r="TGI12" s="74"/>
      <c r="TGJ12" s="85"/>
      <c r="TGK12" s="74"/>
      <c r="TGL12" s="74"/>
      <c r="TGM12" s="85"/>
      <c r="TGN12" s="80"/>
      <c r="TGO12" s="80"/>
      <c r="TGP12" s="85"/>
      <c r="TGQ12" s="77"/>
      <c r="TGR12" s="74"/>
      <c r="TGS12" s="74"/>
      <c r="TGT12" s="85"/>
      <c r="TGU12" s="74"/>
      <c r="TGV12" s="74"/>
      <c r="TGW12" s="85"/>
      <c r="TGX12" s="74"/>
      <c r="TGY12" s="74"/>
      <c r="TGZ12" s="85"/>
      <c r="THA12" s="74"/>
      <c r="THB12" s="74"/>
      <c r="THC12" s="85"/>
      <c r="THD12" s="80"/>
      <c r="THE12" s="80"/>
      <c r="THF12" s="85"/>
      <c r="THG12" s="77"/>
      <c r="THH12" s="74"/>
      <c r="THI12" s="74"/>
      <c r="THJ12" s="85"/>
      <c r="THK12" s="74"/>
      <c r="THL12" s="74"/>
      <c r="THM12" s="85"/>
      <c r="THN12" s="74"/>
      <c r="THO12" s="74"/>
      <c r="THP12" s="85"/>
      <c r="THQ12" s="74"/>
      <c r="THR12" s="74"/>
      <c r="THS12" s="85"/>
      <c r="THT12" s="80"/>
      <c r="THU12" s="80"/>
      <c r="THV12" s="85"/>
      <c r="THW12" s="77"/>
      <c r="THX12" s="74"/>
      <c r="THY12" s="74"/>
      <c r="THZ12" s="85"/>
      <c r="TIA12" s="74"/>
      <c r="TIB12" s="74"/>
      <c r="TIC12" s="85"/>
      <c r="TID12" s="74"/>
      <c r="TIE12" s="74"/>
      <c r="TIF12" s="85"/>
      <c r="TIG12" s="74"/>
      <c r="TIH12" s="74"/>
      <c r="TII12" s="85"/>
      <c r="TIJ12" s="80"/>
      <c r="TIK12" s="80"/>
      <c r="TIL12" s="85"/>
      <c r="TIM12" s="77"/>
      <c r="TIN12" s="74"/>
      <c r="TIO12" s="74"/>
      <c r="TIP12" s="85"/>
      <c r="TIQ12" s="74"/>
      <c r="TIR12" s="74"/>
      <c r="TIS12" s="85"/>
      <c r="TIT12" s="74"/>
      <c r="TIU12" s="74"/>
      <c r="TIV12" s="85"/>
      <c r="TIW12" s="74"/>
      <c r="TIX12" s="74"/>
      <c r="TIY12" s="85"/>
      <c r="TIZ12" s="80"/>
      <c r="TJA12" s="80"/>
      <c r="TJB12" s="85"/>
      <c r="TJC12" s="77"/>
      <c r="TJD12" s="74"/>
      <c r="TJE12" s="74"/>
      <c r="TJF12" s="85"/>
      <c r="TJG12" s="74"/>
      <c r="TJH12" s="74"/>
      <c r="TJI12" s="85"/>
      <c r="TJJ12" s="74"/>
      <c r="TJK12" s="74"/>
      <c r="TJL12" s="85"/>
      <c r="TJM12" s="74"/>
      <c r="TJN12" s="74"/>
      <c r="TJO12" s="85"/>
      <c r="TJP12" s="80"/>
      <c r="TJQ12" s="80"/>
      <c r="TJR12" s="85"/>
      <c r="TJS12" s="77"/>
      <c r="TJT12" s="74"/>
      <c r="TJU12" s="74"/>
      <c r="TJV12" s="85"/>
      <c r="TJW12" s="74"/>
      <c r="TJX12" s="74"/>
      <c r="TJY12" s="85"/>
      <c r="TJZ12" s="74"/>
      <c r="TKA12" s="74"/>
      <c r="TKB12" s="85"/>
      <c r="TKC12" s="74"/>
      <c r="TKD12" s="74"/>
      <c r="TKE12" s="85"/>
      <c r="TKF12" s="80"/>
      <c r="TKG12" s="80"/>
      <c r="TKH12" s="85"/>
      <c r="TKI12" s="77"/>
      <c r="TKJ12" s="74"/>
      <c r="TKK12" s="74"/>
      <c r="TKL12" s="85"/>
      <c r="TKM12" s="74"/>
      <c r="TKN12" s="74"/>
      <c r="TKO12" s="85"/>
      <c r="TKP12" s="74"/>
      <c r="TKQ12" s="74"/>
      <c r="TKR12" s="85"/>
      <c r="TKS12" s="74"/>
      <c r="TKT12" s="74"/>
      <c r="TKU12" s="85"/>
      <c r="TKV12" s="80"/>
      <c r="TKW12" s="80"/>
      <c r="TKX12" s="85"/>
      <c r="TKY12" s="77"/>
      <c r="TKZ12" s="74"/>
      <c r="TLA12" s="74"/>
      <c r="TLB12" s="85"/>
      <c r="TLC12" s="74"/>
      <c r="TLD12" s="74"/>
      <c r="TLE12" s="85"/>
      <c r="TLF12" s="74"/>
      <c r="TLG12" s="74"/>
      <c r="TLH12" s="85"/>
      <c r="TLI12" s="74"/>
      <c r="TLJ12" s="74"/>
      <c r="TLK12" s="85"/>
      <c r="TLL12" s="80"/>
      <c r="TLM12" s="80"/>
      <c r="TLN12" s="85"/>
      <c r="TLO12" s="77"/>
      <c r="TLP12" s="74"/>
      <c r="TLQ12" s="74"/>
      <c r="TLR12" s="85"/>
      <c r="TLS12" s="74"/>
      <c r="TLT12" s="74"/>
      <c r="TLU12" s="85"/>
      <c r="TLV12" s="74"/>
      <c r="TLW12" s="74"/>
      <c r="TLX12" s="85"/>
      <c r="TLY12" s="74"/>
      <c r="TLZ12" s="74"/>
      <c r="TMA12" s="85"/>
      <c r="TMB12" s="80"/>
      <c r="TMC12" s="80"/>
      <c r="TMD12" s="85"/>
      <c r="TME12" s="77"/>
      <c r="TMF12" s="74"/>
      <c r="TMG12" s="74"/>
      <c r="TMH12" s="85"/>
      <c r="TMI12" s="74"/>
      <c r="TMJ12" s="74"/>
      <c r="TMK12" s="85"/>
      <c r="TML12" s="74"/>
      <c r="TMM12" s="74"/>
      <c r="TMN12" s="85"/>
      <c r="TMO12" s="74"/>
      <c r="TMP12" s="74"/>
      <c r="TMQ12" s="85"/>
      <c r="TMR12" s="80"/>
      <c r="TMS12" s="80"/>
      <c r="TMT12" s="85"/>
      <c r="TMU12" s="77"/>
      <c r="TMV12" s="74"/>
      <c r="TMW12" s="74"/>
      <c r="TMX12" s="85"/>
      <c r="TMY12" s="74"/>
      <c r="TMZ12" s="74"/>
      <c r="TNA12" s="85"/>
      <c r="TNB12" s="74"/>
      <c r="TNC12" s="74"/>
      <c r="TND12" s="85"/>
      <c r="TNE12" s="74"/>
      <c r="TNF12" s="74"/>
      <c r="TNG12" s="85"/>
      <c r="TNH12" s="80"/>
      <c r="TNI12" s="80"/>
      <c r="TNJ12" s="85"/>
      <c r="TNK12" s="77"/>
      <c r="TNL12" s="74"/>
      <c r="TNM12" s="74"/>
      <c r="TNN12" s="85"/>
      <c r="TNO12" s="74"/>
      <c r="TNP12" s="74"/>
      <c r="TNQ12" s="85"/>
      <c r="TNR12" s="74"/>
      <c r="TNS12" s="74"/>
      <c r="TNT12" s="85"/>
      <c r="TNU12" s="74"/>
      <c r="TNV12" s="74"/>
      <c r="TNW12" s="85"/>
      <c r="TNX12" s="80"/>
      <c r="TNY12" s="80"/>
      <c r="TNZ12" s="85"/>
      <c r="TOA12" s="77"/>
      <c r="TOB12" s="74"/>
      <c r="TOC12" s="74"/>
      <c r="TOD12" s="85"/>
      <c r="TOE12" s="74"/>
      <c r="TOF12" s="74"/>
      <c r="TOG12" s="85"/>
      <c r="TOH12" s="74"/>
      <c r="TOI12" s="74"/>
      <c r="TOJ12" s="85"/>
      <c r="TOK12" s="74"/>
      <c r="TOL12" s="74"/>
      <c r="TOM12" s="85"/>
      <c r="TON12" s="80"/>
      <c r="TOO12" s="80"/>
      <c r="TOP12" s="85"/>
      <c r="TOQ12" s="77"/>
      <c r="TOR12" s="74"/>
      <c r="TOS12" s="74"/>
      <c r="TOT12" s="85"/>
      <c r="TOU12" s="74"/>
      <c r="TOV12" s="74"/>
      <c r="TOW12" s="85"/>
      <c r="TOX12" s="74"/>
      <c r="TOY12" s="74"/>
      <c r="TOZ12" s="85"/>
      <c r="TPA12" s="74"/>
      <c r="TPB12" s="74"/>
      <c r="TPC12" s="85"/>
      <c r="TPD12" s="80"/>
      <c r="TPE12" s="80"/>
      <c r="TPF12" s="85"/>
      <c r="TPG12" s="77"/>
      <c r="TPH12" s="74"/>
      <c r="TPI12" s="74"/>
      <c r="TPJ12" s="85"/>
      <c r="TPK12" s="74"/>
      <c r="TPL12" s="74"/>
      <c r="TPM12" s="85"/>
      <c r="TPN12" s="74"/>
      <c r="TPO12" s="74"/>
      <c r="TPP12" s="85"/>
      <c r="TPQ12" s="74"/>
      <c r="TPR12" s="74"/>
      <c r="TPS12" s="85"/>
      <c r="TPT12" s="80"/>
      <c r="TPU12" s="80"/>
      <c r="TPV12" s="85"/>
      <c r="TPW12" s="77"/>
      <c r="TPX12" s="74"/>
      <c r="TPY12" s="74"/>
      <c r="TPZ12" s="85"/>
      <c r="TQA12" s="74"/>
      <c r="TQB12" s="74"/>
      <c r="TQC12" s="85"/>
      <c r="TQD12" s="74"/>
      <c r="TQE12" s="74"/>
      <c r="TQF12" s="85"/>
      <c r="TQG12" s="74"/>
      <c r="TQH12" s="74"/>
      <c r="TQI12" s="85"/>
      <c r="TQJ12" s="80"/>
      <c r="TQK12" s="80"/>
      <c r="TQL12" s="85"/>
      <c r="TQM12" s="77"/>
      <c r="TQN12" s="74"/>
      <c r="TQO12" s="74"/>
      <c r="TQP12" s="85"/>
      <c r="TQQ12" s="74"/>
      <c r="TQR12" s="74"/>
      <c r="TQS12" s="85"/>
      <c r="TQT12" s="74"/>
      <c r="TQU12" s="74"/>
      <c r="TQV12" s="85"/>
      <c r="TQW12" s="74"/>
      <c r="TQX12" s="74"/>
      <c r="TQY12" s="85"/>
      <c r="TQZ12" s="80"/>
      <c r="TRA12" s="80"/>
      <c r="TRB12" s="85"/>
      <c r="TRC12" s="77"/>
      <c r="TRD12" s="74"/>
      <c r="TRE12" s="74"/>
      <c r="TRF12" s="85"/>
      <c r="TRG12" s="74"/>
      <c r="TRH12" s="74"/>
      <c r="TRI12" s="85"/>
      <c r="TRJ12" s="74"/>
      <c r="TRK12" s="74"/>
      <c r="TRL12" s="85"/>
      <c r="TRM12" s="74"/>
      <c r="TRN12" s="74"/>
      <c r="TRO12" s="85"/>
      <c r="TRP12" s="80"/>
      <c r="TRQ12" s="80"/>
      <c r="TRR12" s="85"/>
      <c r="TRS12" s="77"/>
      <c r="TRT12" s="74"/>
      <c r="TRU12" s="74"/>
      <c r="TRV12" s="85"/>
      <c r="TRW12" s="74"/>
      <c r="TRX12" s="74"/>
      <c r="TRY12" s="85"/>
      <c r="TRZ12" s="74"/>
      <c r="TSA12" s="74"/>
      <c r="TSB12" s="85"/>
      <c r="TSC12" s="74"/>
      <c r="TSD12" s="74"/>
      <c r="TSE12" s="85"/>
      <c r="TSF12" s="80"/>
      <c r="TSG12" s="80"/>
      <c r="TSH12" s="85"/>
      <c r="TSI12" s="77"/>
      <c r="TSJ12" s="74"/>
      <c r="TSK12" s="74"/>
      <c r="TSL12" s="85"/>
      <c r="TSM12" s="74"/>
      <c r="TSN12" s="74"/>
      <c r="TSO12" s="85"/>
      <c r="TSP12" s="74"/>
      <c r="TSQ12" s="74"/>
      <c r="TSR12" s="85"/>
      <c r="TSS12" s="74"/>
      <c r="TST12" s="74"/>
      <c r="TSU12" s="85"/>
      <c r="TSV12" s="80"/>
      <c r="TSW12" s="80"/>
      <c r="TSX12" s="85"/>
      <c r="TSY12" s="77"/>
      <c r="TSZ12" s="74"/>
      <c r="TTA12" s="74"/>
      <c r="TTB12" s="85"/>
      <c r="TTC12" s="74"/>
      <c r="TTD12" s="74"/>
      <c r="TTE12" s="85"/>
      <c r="TTF12" s="74"/>
      <c r="TTG12" s="74"/>
      <c r="TTH12" s="85"/>
      <c r="TTI12" s="74"/>
      <c r="TTJ12" s="74"/>
      <c r="TTK12" s="85"/>
      <c r="TTL12" s="80"/>
      <c r="TTM12" s="80"/>
      <c r="TTN12" s="85"/>
      <c r="TTO12" s="77"/>
      <c r="TTP12" s="74"/>
      <c r="TTQ12" s="74"/>
      <c r="TTR12" s="85"/>
      <c r="TTS12" s="74"/>
      <c r="TTT12" s="74"/>
      <c r="TTU12" s="85"/>
      <c r="TTV12" s="74"/>
      <c r="TTW12" s="74"/>
      <c r="TTX12" s="85"/>
      <c r="TTY12" s="74"/>
      <c r="TTZ12" s="74"/>
      <c r="TUA12" s="85"/>
      <c r="TUB12" s="80"/>
      <c r="TUC12" s="80"/>
      <c r="TUD12" s="85"/>
      <c r="TUE12" s="77"/>
      <c r="TUF12" s="74"/>
      <c r="TUG12" s="74"/>
      <c r="TUH12" s="85"/>
      <c r="TUI12" s="74"/>
      <c r="TUJ12" s="74"/>
      <c r="TUK12" s="85"/>
      <c r="TUL12" s="74"/>
      <c r="TUM12" s="74"/>
      <c r="TUN12" s="85"/>
      <c r="TUO12" s="74"/>
      <c r="TUP12" s="74"/>
      <c r="TUQ12" s="85"/>
      <c r="TUR12" s="80"/>
      <c r="TUS12" s="80"/>
      <c r="TUT12" s="85"/>
      <c r="TUU12" s="77"/>
      <c r="TUV12" s="74"/>
      <c r="TUW12" s="74"/>
      <c r="TUX12" s="85"/>
      <c r="TUY12" s="74"/>
      <c r="TUZ12" s="74"/>
      <c r="TVA12" s="85"/>
      <c r="TVB12" s="74"/>
      <c r="TVC12" s="74"/>
      <c r="TVD12" s="85"/>
      <c r="TVE12" s="74"/>
      <c r="TVF12" s="74"/>
      <c r="TVG12" s="85"/>
      <c r="TVH12" s="80"/>
      <c r="TVI12" s="80"/>
      <c r="TVJ12" s="85"/>
      <c r="TVK12" s="77"/>
      <c r="TVL12" s="74"/>
      <c r="TVM12" s="74"/>
      <c r="TVN12" s="85"/>
      <c r="TVO12" s="74"/>
      <c r="TVP12" s="74"/>
      <c r="TVQ12" s="85"/>
      <c r="TVR12" s="74"/>
      <c r="TVS12" s="74"/>
      <c r="TVT12" s="85"/>
      <c r="TVU12" s="74"/>
      <c r="TVV12" s="74"/>
      <c r="TVW12" s="85"/>
      <c r="TVX12" s="80"/>
      <c r="TVY12" s="80"/>
      <c r="TVZ12" s="85"/>
      <c r="TWA12" s="77"/>
      <c r="TWB12" s="74"/>
      <c r="TWC12" s="74"/>
      <c r="TWD12" s="85"/>
      <c r="TWE12" s="74"/>
      <c r="TWF12" s="74"/>
      <c r="TWG12" s="85"/>
      <c r="TWH12" s="74"/>
      <c r="TWI12" s="74"/>
      <c r="TWJ12" s="85"/>
      <c r="TWK12" s="74"/>
      <c r="TWL12" s="74"/>
      <c r="TWM12" s="85"/>
      <c r="TWN12" s="80"/>
      <c r="TWO12" s="80"/>
      <c r="TWP12" s="85"/>
      <c r="TWQ12" s="77"/>
      <c r="TWR12" s="74"/>
      <c r="TWS12" s="74"/>
      <c r="TWT12" s="85"/>
      <c r="TWU12" s="74"/>
      <c r="TWV12" s="74"/>
      <c r="TWW12" s="85"/>
      <c r="TWX12" s="74"/>
      <c r="TWY12" s="74"/>
      <c r="TWZ12" s="85"/>
      <c r="TXA12" s="74"/>
      <c r="TXB12" s="74"/>
      <c r="TXC12" s="85"/>
      <c r="TXD12" s="80"/>
      <c r="TXE12" s="80"/>
      <c r="TXF12" s="85"/>
      <c r="TXG12" s="77"/>
      <c r="TXH12" s="74"/>
      <c r="TXI12" s="74"/>
      <c r="TXJ12" s="85"/>
      <c r="TXK12" s="74"/>
      <c r="TXL12" s="74"/>
      <c r="TXM12" s="85"/>
      <c r="TXN12" s="74"/>
      <c r="TXO12" s="74"/>
      <c r="TXP12" s="85"/>
      <c r="TXQ12" s="74"/>
      <c r="TXR12" s="74"/>
      <c r="TXS12" s="85"/>
      <c r="TXT12" s="80"/>
      <c r="TXU12" s="80"/>
      <c r="TXV12" s="85"/>
      <c r="TXW12" s="77"/>
      <c r="TXX12" s="74"/>
      <c r="TXY12" s="74"/>
      <c r="TXZ12" s="85"/>
      <c r="TYA12" s="74"/>
      <c r="TYB12" s="74"/>
      <c r="TYC12" s="85"/>
      <c r="TYD12" s="74"/>
      <c r="TYE12" s="74"/>
      <c r="TYF12" s="85"/>
      <c r="TYG12" s="74"/>
      <c r="TYH12" s="74"/>
      <c r="TYI12" s="85"/>
      <c r="TYJ12" s="80"/>
      <c r="TYK12" s="80"/>
      <c r="TYL12" s="85"/>
      <c r="TYM12" s="77"/>
      <c r="TYN12" s="74"/>
      <c r="TYO12" s="74"/>
      <c r="TYP12" s="85"/>
      <c r="TYQ12" s="74"/>
      <c r="TYR12" s="74"/>
      <c r="TYS12" s="85"/>
      <c r="TYT12" s="74"/>
      <c r="TYU12" s="74"/>
      <c r="TYV12" s="85"/>
      <c r="TYW12" s="74"/>
      <c r="TYX12" s="74"/>
      <c r="TYY12" s="85"/>
      <c r="TYZ12" s="80"/>
      <c r="TZA12" s="80"/>
      <c r="TZB12" s="85"/>
      <c r="TZC12" s="77"/>
      <c r="TZD12" s="74"/>
      <c r="TZE12" s="74"/>
      <c r="TZF12" s="85"/>
      <c r="TZG12" s="74"/>
      <c r="TZH12" s="74"/>
      <c r="TZI12" s="85"/>
      <c r="TZJ12" s="74"/>
      <c r="TZK12" s="74"/>
      <c r="TZL12" s="85"/>
      <c r="TZM12" s="74"/>
      <c r="TZN12" s="74"/>
      <c r="TZO12" s="85"/>
      <c r="TZP12" s="80"/>
      <c r="TZQ12" s="80"/>
      <c r="TZR12" s="85"/>
      <c r="TZS12" s="77"/>
      <c r="TZT12" s="74"/>
      <c r="TZU12" s="74"/>
      <c r="TZV12" s="85"/>
      <c r="TZW12" s="74"/>
      <c r="TZX12" s="74"/>
      <c r="TZY12" s="85"/>
      <c r="TZZ12" s="74"/>
      <c r="UAA12" s="74"/>
      <c r="UAB12" s="85"/>
      <c r="UAC12" s="74"/>
      <c r="UAD12" s="74"/>
      <c r="UAE12" s="85"/>
      <c r="UAF12" s="80"/>
      <c r="UAG12" s="80"/>
      <c r="UAH12" s="85"/>
      <c r="UAI12" s="77"/>
      <c r="UAJ12" s="74"/>
      <c r="UAK12" s="74"/>
      <c r="UAL12" s="85"/>
      <c r="UAM12" s="74"/>
      <c r="UAN12" s="74"/>
      <c r="UAO12" s="85"/>
      <c r="UAP12" s="74"/>
      <c r="UAQ12" s="74"/>
      <c r="UAR12" s="85"/>
      <c r="UAS12" s="74"/>
      <c r="UAT12" s="74"/>
      <c r="UAU12" s="85"/>
      <c r="UAV12" s="80"/>
      <c r="UAW12" s="80"/>
      <c r="UAX12" s="85"/>
      <c r="UAY12" s="77"/>
      <c r="UAZ12" s="74"/>
      <c r="UBA12" s="74"/>
      <c r="UBB12" s="85"/>
      <c r="UBC12" s="74"/>
      <c r="UBD12" s="74"/>
      <c r="UBE12" s="85"/>
      <c r="UBF12" s="74"/>
      <c r="UBG12" s="74"/>
      <c r="UBH12" s="85"/>
      <c r="UBI12" s="74"/>
      <c r="UBJ12" s="74"/>
      <c r="UBK12" s="85"/>
      <c r="UBL12" s="80"/>
      <c r="UBM12" s="80"/>
      <c r="UBN12" s="85"/>
      <c r="UBO12" s="77"/>
      <c r="UBP12" s="74"/>
      <c r="UBQ12" s="74"/>
      <c r="UBR12" s="85"/>
      <c r="UBS12" s="74"/>
      <c r="UBT12" s="74"/>
      <c r="UBU12" s="85"/>
      <c r="UBV12" s="74"/>
      <c r="UBW12" s="74"/>
      <c r="UBX12" s="85"/>
      <c r="UBY12" s="74"/>
      <c r="UBZ12" s="74"/>
      <c r="UCA12" s="85"/>
      <c r="UCB12" s="80"/>
      <c r="UCC12" s="80"/>
      <c r="UCD12" s="85"/>
      <c r="UCE12" s="77"/>
      <c r="UCF12" s="74"/>
      <c r="UCG12" s="74"/>
      <c r="UCH12" s="85"/>
      <c r="UCI12" s="74"/>
      <c r="UCJ12" s="74"/>
      <c r="UCK12" s="85"/>
      <c r="UCL12" s="74"/>
      <c r="UCM12" s="74"/>
      <c r="UCN12" s="85"/>
      <c r="UCO12" s="74"/>
      <c r="UCP12" s="74"/>
      <c r="UCQ12" s="85"/>
      <c r="UCR12" s="80"/>
      <c r="UCS12" s="80"/>
      <c r="UCT12" s="85"/>
      <c r="UCU12" s="77"/>
      <c r="UCV12" s="74"/>
      <c r="UCW12" s="74"/>
      <c r="UCX12" s="85"/>
      <c r="UCY12" s="74"/>
      <c r="UCZ12" s="74"/>
      <c r="UDA12" s="85"/>
      <c r="UDB12" s="74"/>
      <c r="UDC12" s="74"/>
      <c r="UDD12" s="85"/>
      <c r="UDE12" s="74"/>
      <c r="UDF12" s="74"/>
      <c r="UDG12" s="85"/>
      <c r="UDH12" s="80"/>
      <c r="UDI12" s="80"/>
      <c r="UDJ12" s="85"/>
      <c r="UDK12" s="77"/>
      <c r="UDL12" s="74"/>
      <c r="UDM12" s="74"/>
      <c r="UDN12" s="85"/>
      <c r="UDO12" s="74"/>
      <c r="UDP12" s="74"/>
      <c r="UDQ12" s="85"/>
      <c r="UDR12" s="74"/>
      <c r="UDS12" s="74"/>
      <c r="UDT12" s="85"/>
      <c r="UDU12" s="74"/>
      <c r="UDV12" s="74"/>
      <c r="UDW12" s="85"/>
      <c r="UDX12" s="80"/>
      <c r="UDY12" s="80"/>
      <c r="UDZ12" s="85"/>
      <c r="UEA12" s="77"/>
      <c r="UEB12" s="74"/>
      <c r="UEC12" s="74"/>
      <c r="UED12" s="85"/>
      <c r="UEE12" s="74"/>
      <c r="UEF12" s="74"/>
      <c r="UEG12" s="85"/>
      <c r="UEH12" s="74"/>
      <c r="UEI12" s="74"/>
      <c r="UEJ12" s="85"/>
      <c r="UEK12" s="74"/>
      <c r="UEL12" s="74"/>
      <c r="UEM12" s="85"/>
      <c r="UEN12" s="80"/>
      <c r="UEO12" s="80"/>
      <c r="UEP12" s="85"/>
      <c r="UEQ12" s="77"/>
      <c r="UER12" s="74"/>
      <c r="UES12" s="74"/>
      <c r="UET12" s="85"/>
      <c r="UEU12" s="74"/>
      <c r="UEV12" s="74"/>
      <c r="UEW12" s="85"/>
      <c r="UEX12" s="74"/>
      <c r="UEY12" s="74"/>
      <c r="UEZ12" s="85"/>
      <c r="UFA12" s="74"/>
      <c r="UFB12" s="74"/>
      <c r="UFC12" s="85"/>
      <c r="UFD12" s="80"/>
      <c r="UFE12" s="80"/>
      <c r="UFF12" s="85"/>
      <c r="UFG12" s="77"/>
      <c r="UFH12" s="74"/>
      <c r="UFI12" s="74"/>
      <c r="UFJ12" s="85"/>
      <c r="UFK12" s="74"/>
      <c r="UFL12" s="74"/>
      <c r="UFM12" s="85"/>
      <c r="UFN12" s="74"/>
      <c r="UFO12" s="74"/>
      <c r="UFP12" s="85"/>
      <c r="UFQ12" s="74"/>
      <c r="UFR12" s="74"/>
      <c r="UFS12" s="85"/>
      <c r="UFT12" s="80"/>
      <c r="UFU12" s="80"/>
      <c r="UFV12" s="85"/>
      <c r="UFW12" s="77"/>
      <c r="UFX12" s="74"/>
      <c r="UFY12" s="74"/>
      <c r="UFZ12" s="85"/>
      <c r="UGA12" s="74"/>
      <c r="UGB12" s="74"/>
      <c r="UGC12" s="85"/>
      <c r="UGD12" s="74"/>
      <c r="UGE12" s="74"/>
      <c r="UGF12" s="85"/>
      <c r="UGG12" s="74"/>
      <c r="UGH12" s="74"/>
      <c r="UGI12" s="85"/>
      <c r="UGJ12" s="80"/>
      <c r="UGK12" s="80"/>
      <c r="UGL12" s="85"/>
      <c r="UGM12" s="77"/>
      <c r="UGN12" s="74"/>
      <c r="UGO12" s="74"/>
      <c r="UGP12" s="85"/>
      <c r="UGQ12" s="74"/>
      <c r="UGR12" s="74"/>
      <c r="UGS12" s="85"/>
      <c r="UGT12" s="74"/>
      <c r="UGU12" s="74"/>
      <c r="UGV12" s="85"/>
      <c r="UGW12" s="74"/>
      <c r="UGX12" s="74"/>
      <c r="UGY12" s="85"/>
      <c r="UGZ12" s="80"/>
      <c r="UHA12" s="80"/>
      <c r="UHB12" s="85"/>
      <c r="UHC12" s="77"/>
      <c r="UHD12" s="74"/>
      <c r="UHE12" s="74"/>
      <c r="UHF12" s="85"/>
      <c r="UHG12" s="74"/>
      <c r="UHH12" s="74"/>
      <c r="UHI12" s="85"/>
      <c r="UHJ12" s="74"/>
      <c r="UHK12" s="74"/>
      <c r="UHL12" s="85"/>
      <c r="UHM12" s="74"/>
      <c r="UHN12" s="74"/>
      <c r="UHO12" s="85"/>
      <c r="UHP12" s="80"/>
      <c r="UHQ12" s="80"/>
      <c r="UHR12" s="85"/>
      <c r="UHS12" s="77"/>
      <c r="UHT12" s="74"/>
      <c r="UHU12" s="74"/>
      <c r="UHV12" s="85"/>
      <c r="UHW12" s="74"/>
      <c r="UHX12" s="74"/>
      <c r="UHY12" s="85"/>
      <c r="UHZ12" s="74"/>
      <c r="UIA12" s="74"/>
      <c r="UIB12" s="85"/>
      <c r="UIC12" s="74"/>
      <c r="UID12" s="74"/>
      <c r="UIE12" s="85"/>
      <c r="UIF12" s="80"/>
      <c r="UIG12" s="80"/>
      <c r="UIH12" s="85"/>
      <c r="UII12" s="77"/>
      <c r="UIJ12" s="74"/>
      <c r="UIK12" s="74"/>
      <c r="UIL12" s="85"/>
      <c r="UIM12" s="74"/>
      <c r="UIN12" s="74"/>
      <c r="UIO12" s="85"/>
      <c r="UIP12" s="74"/>
      <c r="UIQ12" s="74"/>
      <c r="UIR12" s="85"/>
      <c r="UIS12" s="74"/>
      <c r="UIT12" s="74"/>
      <c r="UIU12" s="85"/>
      <c r="UIV12" s="80"/>
      <c r="UIW12" s="80"/>
      <c r="UIX12" s="85"/>
      <c r="UIY12" s="77"/>
      <c r="UIZ12" s="74"/>
      <c r="UJA12" s="74"/>
      <c r="UJB12" s="85"/>
      <c r="UJC12" s="74"/>
      <c r="UJD12" s="74"/>
      <c r="UJE12" s="85"/>
      <c r="UJF12" s="74"/>
      <c r="UJG12" s="74"/>
      <c r="UJH12" s="85"/>
      <c r="UJI12" s="74"/>
      <c r="UJJ12" s="74"/>
      <c r="UJK12" s="85"/>
      <c r="UJL12" s="80"/>
      <c r="UJM12" s="80"/>
      <c r="UJN12" s="85"/>
      <c r="UJO12" s="77"/>
      <c r="UJP12" s="74"/>
      <c r="UJQ12" s="74"/>
      <c r="UJR12" s="85"/>
      <c r="UJS12" s="74"/>
      <c r="UJT12" s="74"/>
      <c r="UJU12" s="85"/>
      <c r="UJV12" s="74"/>
      <c r="UJW12" s="74"/>
      <c r="UJX12" s="85"/>
      <c r="UJY12" s="74"/>
      <c r="UJZ12" s="74"/>
      <c r="UKA12" s="85"/>
      <c r="UKB12" s="80"/>
      <c r="UKC12" s="80"/>
      <c r="UKD12" s="85"/>
      <c r="UKE12" s="77"/>
      <c r="UKF12" s="74"/>
      <c r="UKG12" s="74"/>
      <c r="UKH12" s="85"/>
      <c r="UKI12" s="74"/>
      <c r="UKJ12" s="74"/>
      <c r="UKK12" s="85"/>
      <c r="UKL12" s="74"/>
      <c r="UKM12" s="74"/>
      <c r="UKN12" s="85"/>
      <c r="UKO12" s="74"/>
      <c r="UKP12" s="74"/>
      <c r="UKQ12" s="85"/>
      <c r="UKR12" s="80"/>
      <c r="UKS12" s="80"/>
      <c r="UKT12" s="85"/>
      <c r="UKU12" s="77"/>
      <c r="UKV12" s="74"/>
      <c r="UKW12" s="74"/>
      <c r="UKX12" s="85"/>
      <c r="UKY12" s="74"/>
      <c r="UKZ12" s="74"/>
      <c r="ULA12" s="85"/>
      <c r="ULB12" s="74"/>
      <c r="ULC12" s="74"/>
      <c r="ULD12" s="85"/>
      <c r="ULE12" s="74"/>
      <c r="ULF12" s="74"/>
      <c r="ULG12" s="85"/>
      <c r="ULH12" s="80"/>
      <c r="ULI12" s="80"/>
      <c r="ULJ12" s="85"/>
      <c r="ULK12" s="77"/>
      <c r="ULL12" s="74"/>
      <c r="ULM12" s="74"/>
      <c r="ULN12" s="85"/>
      <c r="ULO12" s="74"/>
      <c r="ULP12" s="74"/>
      <c r="ULQ12" s="85"/>
      <c r="ULR12" s="74"/>
      <c r="ULS12" s="74"/>
      <c r="ULT12" s="85"/>
      <c r="ULU12" s="74"/>
      <c r="ULV12" s="74"/>
      <c r="ULW12" s="85"/>
      <c r="ULX12" s="80"/>
      <c r="ULY12" s="80"/>
      <c r="ULZ12" s="85"/>
      <c r="UMA12" s="77"/>
      <c r="UMB12" s="74"/>
      <c r="UMC12" s="74"/>
      <c r="UMD12" s="85"/>
      <c r="UME12" s="74"/>
      <c r="UMF12" s="74"/>
      <c r="UMG12" s="85"/>
      <c r="UMH12" s="74"/>
      <c r="UMI12" s="74"/>
      <c r="UMJ12" s="85"/>
      <c r="UMK12" s="74"/>
      <c r="UML12" s="74"/>
      <c r="UMM12" s="85"/>
      <c r="UMN12" s="80"/>
      <c r="UMO12" s="80"/>
      <c r="UMP12" s="85"/>
      <c r="UMQ12" s="77"/>
      <c r="UMR12" s="74"/>
      <c r="UMS12" s="74"/>
      <c r="UMT12" s="85"/>
      <c r="UMU12" s="74"/>
      <c r="UMV12" s="74"/>
      <c r="UMW12" s="85"/>
      <c r="UMX12" s="74"/>
      <c r="UMY12" s="74"/>
      <c r="UMZ12" s="85"/>
      <c r="UNA12" s="74"/>
      <c r="UNB12" s="74"/>
      <c r="UNC12" s="85"/>
      <c r="UND12" s="80"/>
      <c r="UNE12" s="80"/>
      <c r="UNF12" s="85"/>
      <c r="UNG12" s="77"/>
      <c r="UNH12" s="74"/>
      <c r="UNI12" s="74"/>
      <c r="UNJ12" s="85"/>
      <c r="UNK12" s="74"/>
      <c r="UNL12" s="74"/>
      <c r="UNM12" s="85"/>
      <c r="UNN12" s="74"/>
      <c r="UNO12" s="74"/>
      <c r="UNP12" s="85"/>
      <c r="UNQ12" s="74"/>
      <c r="UNR12" s="74"/>
      <c r="UNS12" s="85"/>
      <c r="UNT12" s="80"/>
      <c r="UNU12" s="80"/>
      <c r="UNV12" s="85"/>
      <c r="UNW12" s="77"/>
      <c r="UNX12" s="74"/>
      <c r="UNY12" s="74"/>
      <c r="UNZ12" s="85"/>
      <c r="UOA12" s="74"/>
      <c r="UOB12" s="74"/>
      <c r="UOC12" s="85"/>
      <c r="UOD12" s="74"/>
      <c r="UOE12" s="74"/>
      <c r="UOF12" s="85"/>
      <c r="UOG12" s="74"/>
      <c r="UOH12" s="74"/>
      <c r="UOI12" s="85"/>
      <c r="UOJ12" s="80"/>
      <c r="UOK12" s="80"/>
      <c r="UOL12" s="85"/>
      <c r="UOM12" s="77"/>
      <c r="UON12" s="74"/>
      <c r="UOO12" s="74"/>
      <c r="UOP12" s="85"/>
      <c r="UOQ12" s="74"/>
      <c r="UOR12" s="74"/>
      <c r="UOS12" s="85"/>
      <c r="UOT12" s="74"/>
      <c r="UOU12" s="74"/>
      <c r="UOV12" s="85"/>
      <c r="UOW12" s="74"/>
      <c r="UOX12" s="74"/>
      <c r="UOY12" s="85"/>
      <c r="UOZ12" s="80"/>
      <c r="UPA12" s="80"/>
      <c r="UPB12" s="85"/>
      <c r="UPC12" s="77"/>
      <c r="UPD12" s="74"/>
      <c r="UPE12" s="74"/>
      <c r="UPF12" s="85"/>
      <c r="UPG12" s="74"/>
      <c r="UPH12" s="74"/>
      <c r="UPI12" s="85"/>
      <c r="UPJ12" s="74"/>
      <c r="UPK12" s="74"/>
      <c r="UPL12" s="85"/>
      <c r="UPM12" s="74"/>
      <c r="UPN12" s="74"/>
      <c r="UPO12" s="85"/>
      <c r="UPP12" s="80"/>
      <c r="UPQ12" s="80"/>
      <c r="UPR12" s="85"/>
      <c r="UPS12" s="77"/>
      <c r="UPT12" s="74"/>
      <c r="UPU12" s="74"/>
      <c r="UPV12" s="85"/>
      <c r="UPW12" s="74"/>
      <c r="UPX12" s="74"/>
      <c r="UPY12" s="85"/>
      <c r="UPZ12" s="74"/>
      <c r="UQA12" s="74"/>
      <c r="UQB12" s="85"/>
      <c r="UQC12" s="74"/>
      <c r="UQD12" s="74"/>
      <c r="UQE12" s="85"/>
      <c r="UQF12" s="80"/>
      <c r="UQG12" s="80"/>
      <c r="UQH12" s="85"/>
      <c r="UQI12" s="77"/>
      <c r="UQJ12" s="74"/>
      <c r="UQK12" s="74"/>
      <c r="UQL12" s="85"/>
      <c r="UQM12" s="74"/>
      <c r="UQN12" s="74"/>
      <c r="UQO12" s="85"/>
      <c r="UQP12" s="74"/>
      <c r="UQQ12" s="74"/>
      <c r="UQR12" s="85"/>
      <c r="UQS12" s="74"/>
      <c r="UQT12" s="74"/>
      <c r="UQU12" s="85"/>
      <c r="UQV12" s="80"/>
      <c r="UQW12" s="80"/>
      <c r="UQX12" s="85"/>
      <c r="UQY12" s="77"/>
      <c r="UQZ12" s="74"/>
      <c r="URA12" s="74"/>
      <c r="URB12" s="85"/>
      <c r="URC12" s="74"/>
      <c r="URD12" s="74"/>
      <c r="URE12" s="85"/>
      <c r="URF12" s="74"/>
      <c r="URG12" s="74"/>
      <c r="URH12" s="85"/>
      <c r="URI12" s="74"/>
      <c r="URJ12" s="74"/>
      <c r="URK12" s="85"/>
      <c r="URL12" s="80"/>
      <c r="URM12" s="80"/>
      <c r="URN12" s="85"/>
      <c r="URO12" s="77"/>
      <c r="URP12" s="74"/>
      <c r="URQ12" s="74"/>
      <c r="URR12" s="85"/>
      <c r="URS12" s="74"/>
      <c r="URT12" s="74"/>
      <c r="URU12" s="85"/>
      <c r="URV12" s="74"/>
      <c r="URW12" s="74"/>
      <c r="URX12" s="85"/>
      <c r="URY12" s="74"/>
      <c r="URZ12" s="74"/>
      <c r="USA12" s="85"/>
      <c r="USB12" s="80"/>
      <c r="USC12" s="80"/>
      <c r="USD12" s="85"/>
      <c r="USE12" s="77"/>
      <c r="USF12" s="74"/>
      <c r="USG12" s="74"/>
      <c r="USH12" s="85"/>
      <c r="USI12" s="74"/>
      <c r="USJ12" s="74"/>
      <c r="USK12" s="85"/>
      <c r="USL12" s="74"/>
      <c r="USM12" s="74"/>
      <c r="USN12" s="85"/>
      <c r="USO12" s="74"/>
      <c r="USP12" s="74"/>
      <c r="USQ12" s="85"/>
      <c r="USR12" s="80"/>
      <c r="USS12" s="80"/>
      <c r="UST12" s="85"/>
      <c r="USU12" s="77"/>
      <c r="USV12" s="74"/>
      <c r="USW12" s="74"/>
      <c r="USX12" s="85"/>
      <c r="USY12" s="74"/>
      <c r="USZ12" s="74"/>
      <c r="UTA12" s="85"/>
      <c r="UTB12" s="74"/>
      <c r="UTC12" s="74"/>
      <c r="UTD12" s="85"/>
      <c r="UTE12" s="74"/>
      <c r="UTF12" s="74"/>
      <c r="UTG12" s="85"/>
      <c r="UTH12" s="80"/>
      <c r="UTI12" s="80"/>
      <c r="UTJ12" s="85"/>
      <c r="UTK12" s="77"/>
      <c r="UTL12" s="74"/>
      <c r="UTM12" s="74"/>
      <c r="UTN12" s="85"/>
      <c r="UTO12" s="74"/>
      <c r="UTP12" s="74"/>
      <c r="UTQ12" s="85"/>
      <c r="UTR12" s="74"/>
      <c r="UTS12" s="74"/>
      <c r="UTT12" s="85"/>
      <c r="UTU12" s="74"/>
      <c r="UTV12" s="74"/>
      <c r="UTW12" s="85"/>
      <c r="UTX12" s="80"/>
      <c r="UTY12" s="80"/>
      <c r="UTZ12" s="85"/>
      <c r="UUA12" s="77"/>
      <c r="UUB12" s="74"/>
      <c r="UUC12" s="74"/>
      <c r="UUD12" s="85"/>
      <c r="UUE12" s="74"/>
      <c r="UUF12" s="74"/>
      <c r="UUG12" s="85"/>
      <c r="UUH12" s="74"/>
      <c r="UUI12" s="74"/>
      <c r="UUJ12" s="85"/>
      <c r="UUK12" s="74"/>
      <c r="UUL12" s="74"/>
      <c r="UUM12" s="85"/>
      <c r="UUN12" s="80"/>
      <c r="UUO12" s="80"/>
      <c r="UUP12" s="85"/>
      <c r="UUQ12" s="77"/>
      <c r="UUR12" s="74"/>
      <c r="UUS12" s="74"/>
      <c r="UUT12" s="85"/>
      <c r="UUU12" s="74"/>
      <c r="UUV12" s="74"/>
      <c r="UUW12" s="85"/>
      <c r="UUX12" s="74"/>
      <c r="UUY12" s="74"/>
      <c r="UUZ12" s="85"/>
      <c r="UVA12" s="74"/>
      <c r="UVB12" s="74"/>
      <c r="UVC12" s="85"/>
      <c r="UVD12" s="80"/>
      <c r="UVE12" s="80"/>
      <c r="UVF12" s="85"/>
      <c r="UVG12" s="77"/>
      <c r="UVH12" s="74"/>
      <c r="UVI12" s="74"/>
      <c r="UVJ12" s="85"/>
      <c r="UVK12" s="74"/>
      <c r="UVL12" s="74"/>
      <c r="UVM12" s="85"/>
      <c r="UVN12" s="74"/>
      <c r="UVO12" s="74"/>
      <c r="UVP12" s="85"/>
      <c r="UVQ12" s="74"/>
      <c r="UVR12" s="74"/>
      <c r="UVS12" s="85"/>
      <c r="UVT12" s="80"/>
      <c r="UVU12" s="80"/>
      <c r="UVV12" s="85"/>
      <c r="UVW12" s="77"/>
      <c r="UVX12" s="74"/>
      <c r="UVY12" s="74"/>
      <c r="UVZ12" s="85"/>
      <c r="UWA12" s="74"/>
      <c r="UWB12" s="74"/>
      <c r="UWC12" s="85"/>
      <c r="UWD12" s="74"/>
      <c r="UWE12" s="74"/>
      <c r="UWF12" s="85"/>
      <c r="UWG12" s="74"/>
      <c r="UWH12" s="74"/>
      <c r="UWI12" s="85"/>
      <c r="UWJ12" s="80"/>
      <c r="UWK12" s="80"/>
      <c r="UWL12" s="85"/>
      <c r="UWM12" s="77"/>
      <c r="UWN12" s="74"/>
      <c r="UWO12" s="74"/>
      <c r="UWP12" s="85"/>
      <c r="UWQ12" s="74"/>
      <c r="UWR12" s="74"/>
      <c r="UWS12" s="85"/>
      <c r="UWT12" s="74"/>
      <c r="UWU12" s="74"/>
      <c r="UWV12" s="85"/>
      <c r="UWW12" s="74"/>
      <c r="UWX12" s="74"/>
      <c r="UWY12" s="85"/>
      <c r="UWZ12" s="80"/>
      <c r="UXA12" s="80"/>
      <c r="UXB12" s="85"/>
      <c r="UXC12" s="77"/>
      <c r="UXD12" s="74"/>
      <c r="UXE12" s="74"/>
      <c r="UXF12" s="85"/>
      <c r="UXG12" s="74"/>
      <c r="UXH12" s="74"/>
      <c r="UXI12" s="85"/>
      <c r="UXJ12" s="74"/>
      <c r="UXK12" s="74"/>
      <c r="UXL12" s="85"/>
      <c r="UXM12" s="74"/>
      <c r="UXN12" s="74"/>
      <c r="UXO12" s="85"/>
      <c r="UXP12" s="80"/>
      <c r="UXQ12" s="80"/>
      <c r="UXR12" s="85"/>
      <c r="UXS12" s="77"/>
      <c r="UXT12" s="74"/>
      <c r="UXU12" s="74"/>
      <c r="UXV12" s="85"/>
      <c r="UXW12" s="74"/>
      <c r="UXX12" s="74"/>
      <c r="UXY12" s="85"/>
      <c r="UXZ12" s="74"/>
      <c r="UYA12" s="74"/>
      <c r="UYB12" s="85"/>
      <c r="UYC12" s="74"/>
      <c r="UYD12" s="74"/>
      <c r="UYE12" s="85"/>
      <c r="UYF12" s="80"/>
      <c r="UYG12" s="80"/>
      <c r="UYH12" s="85"/>
      <c r="UYI12" s="77"/>
      <c r="UYJ12" s="74"/>
      <c r="UYK12" s="74"/>
      <c r="UYL12" s="85"/>
      <c r="UYM12" s="74"/>
      <c r="UYN12" s="74"/>
      <c r="UYO12" s="85"/>
      <c r="UYP12" s="74"/>
      <c r="UYQ12" s="74"/>
      <c r="UYR12" s="85"/>
      <c r="UYS12" s="74"/>
      <c r="UYT12" s="74"/>
      <c r="UYU12" s="85"/>
      <c r="UYV12" s="80"/>
      <c r="UYW12" s="80"/>
      <c r="UYX12" s="85"/>
      <c r="UYY12" s="77"/>
      <c r="UYZ12" s="74"/>
      <c r="UZA12" s="74"/>
      <c r="UZB12" s="85"/>
      <c r="UZC12" s="74"/>
      <c r="UZD12" s="74"/>
      <c r="UZE12" s="85"/>
      <c r="UZF12" s="74"/>
      <c r="UZG12" s="74"/>
      <c r="UZH12" s="85"/>
      <c r="UZI12" s="74"/>
      <c r="UZJ12" s="74"/>
      <c r="UZK12" s="85"/>
      <c r="UZL12" s="80"/>
      <c r="UZM12" s="80"/>
      <c r="UZN12" s="85"/>
      <c r="UZO12" s="77"/>
      <c r="UZP12" s="74"/>
      <c r="UZQ12" s="74"/>
      <c r="UZR12" s="85"/>
      <c r="UZS12" s="74"/>
      <c r="UZT12" s="74"/>
      <c r="UZU12" s="85"/>
      <c r="UZV12" s="74"/>
      <c r="UZW12" s="74"/>
      <c r="UZX12" s="85"/>
      <c r="UZY12" s="74"/>
      <c r="UZZ12" s="74"/>
      <c r="VAA12" s="85"/>
      <c r="VAB12" s="80"/>
      <c r="VAC12" s="80"/>
      <c r="VAD12" s="85"/>
      <c r="VAE12" s="77"/>
      <c r="VAF12" s="74"/>
      <c r="VAG12" s="74"/>
      <c r="VAH12" s="85"/>
      <c r="VAI12" s="74"/>
      <c r="VAJ12" s="74"/>
      <c r="VAK12" s="85"/>
      <c r="VAL12" s="74"/>
      <c r="VAM12" s="74"/>
      <c r="VAN12" s="85"/>
      <c r="VAO12" s="74"/>
      <c r="VAP12" s="74"/>
      <c r="VAQ12" s="85"/>
      <c r="VAR12" s="80"/>
      <c r="VAS12" s="80"/>
      <c r="VAT12" s="85"/>
      <c r="VAU12" s="77"/>
      <c r="VAV12" s="74"/>
      <c r="VAW12" s="74"/>
      <c r="VAX12" s="85"/>
      <c r="VAY12" s="74"/>
      <c r="VAZ12" s="74"/>
      <c r="VBA12" s="85"/>
      <c r="VBB12" s="74"/>
      <c r="VBC12" s="74"/>
      <c r="VBD12" s="85"/>
      <c r="VBE12" s="74"/>
      <c r="VBF12" s="74"/>
      <c r="VBG12" s="85"/>
      <c r="VBH12" s="80"/>
      <c r="VBI12" s="80"/>
      <c r="VBJ12" s="85"/>
      <c r="VBK12" s="77"/>
      <c r="VBL12" s="74"/>
      <c r="VBM12" s="74"/>
      <c r="VBN12" s="85"/>
      <c r="VBO12" s="74"/>
      <c r="VBP12" s="74"/>
      <c r="VBQ12" s="85"/>
      <c r="VBR12" s="74"/>
      <c r="VBS12" s="74"/>
      <c r="VBT12" s="85"/>
      <c r="VBU12" s="74"/>
      <c r="VBV12" s="74"/>
      <c r="VBW12" s="85"/>
      <c r="VBX12" s="80"/>
      <c r="VBY12" s="80"/>
      <c r="VBZ12" s="85"/>
      <c r="VCA12" s="77"/>
      <c r="VCB12" s="74"/>
      <c r="VCC12" s="74"/>
      <c r="VCD12" s="85"/>
      <c r="VCE12" s="74"/>
      <c r="VCF12" s="74"/>
      <c r="VCG12" s="85"/>
      <c r="VCH12" s="74"/>
      <c r="VCI12" s="74"/>
      <c r="VCJ12" s="85"/>
      <c r="VCK12" s="74"/>
      <c r="VCL12" s="74"/>
      <c r="VCM12" s="85"/>
      <c r="VCN12" s="80"/>
      <c r="VCO12" s="80"/>
      <c r="VCP12" s="85"/>
      <c r="VCQ12" s="77"/>
      <c r="VCR12" s="74"/>
      <c r="VCS12" s="74"/>
      <c r="VCT12" s="85"/>
      <c r="VCU12" s="74"/>
      <c r="VCV12" s="74"/>
      <c r="VCW12" s="85"/>
      <c r="VCX12" s="74"/>
      <c r="VCY12" s="74"/>
      <c r="VCZ12" s="85"/>
      <c r="VDA12" s="74"/>
      <c r="VDB12" s="74"/>
      <c r="VDC12" s="85"/>
      <c r="VDD12" s="80"/>
      <c r="VDE12" s="80"/>
      <c r="VDF12" s="85"/>
      <c r="VDG12" s="77"/>
      <c r="VDH12" s="74"/>
      <c r="VDI12" s="74"/>
      <c r="VDJ12" s="85"/>
      <c r="VDK12" s="74"/>
      <c r="VDL12" s="74"/>
      <c r="VDM12" s="85"/>
      <c r="VDN12" s="74"/>
      <c r="VDO12" s="74"/>
      <c r="VDP12" s="85"/>
      <c r="VDQ12" s="74"/>
      <c r="VDR12" s="74"/>
      <c r="VDS12" s="85"/>
      <c r="VDT12" s="80"/>
      <c r="VDU12" s="80"/>
      <c r="VDV12" s="85"/>
      <c r="VDW12" s="77"/>
      <c r="VDX12" s="74"/>
      <c r="VDY12" s="74"/>
      <c r="VDZ12" s="85"/>
      <c r="VEA12" s="74"/>
      <c r="VEB12" s="74"/>
      <c r="VEC12" s="85"/>
      <c r="VED12" s="74"/>
      <c r="VEE12" s="74"/>
      <c r="VEF12" s="85"/>
      <c r="VEG12" s="74"/>
      <c r="VEH12" s="74"/>
      <c r="VEI12" s="85"/>
      <c r="VEJ12" s="80"/>
      <c r="VEK12" s="80"/>
      <c r="VEL12" s="85"/>
      <c r="VEM12" s="77"/>
      <c r="VEN12" s="74"/>
      <c r="VEO12" s="74"/>
      <c r="VEP12" s="85"/>
      <c r="VEQ12" s="74"/>
      <c r="VER12" s="74"/>
      <c r="VES12" s="85"/>
      <c r="VET12" s="74"/>
      <c r="VEU12" s="74"/>
      <c r="VEV12" s="85"/>
      <c r="VEW12" s="74"/>
      <c r="VEX12" s="74"/>
      <c r="VEY12" s="85"/>
      <c r="VEZ12" s="80"/>
      <c r="VFA12" s="80"/>
      <c r="VFB12" s="85"/>
      <c r="VFC12" s="77"/>
      <c r="VFD12" s="74"/>
      <c r="VFE12" s="74"/>
      <c r="VFF12" s="85"/>
      <c r="VFG12" s="74"/>
      <c r="VFH12" s="74"/>
      <c r="VFI12" s="85"/>
      <c r="VFJ12" s="74"/>
      <c r="VFK12" s="74"/>
      <c r="VFL12" s="85"/>
      <c r="VFM12" s="74"/>
      <c r="VFN12" s="74"/>
      <c r="VFO12" s="85"/>
      <c r="VFP12" s="80"/>
      <c r="VFQ12" s="80"/>
      <c r="VFR12" s="85"/>
      <c r="VFS12" s="77"/>
      <c r="VFT12" s="74"/>
      <c r="VFU12" s="74"/>
      <c r="VFV12" s="85"/>
      <c r="VFW12" s="74"/>
      <c r="VFX12" s="74"/>
      <c r="VFY12" s="85"/>
      <c r="VFZ12" s="74"/>
      <c r="VGA12" s="74"/>
      <c r="VGB12" s="85"/>
      <c r="VGC12" s="74"/>
      <c r="VGD12" s="74"/>
      <c r="VGE12" s="85"/>
      <c r="VGF12" s="80"/>
      <c r="VGG12" s="80"/>
      <c r="VGH12" s="85"/>
      <c r="VGI12" s="77"/>
      <c r="VGJ12" s="74"/>
      <c r="VGK12" s="74"/>
      <c r="VGL12" s="85"/>
      <c r="VGM12" s="74"/>
      <c r="VGN12" s="74"/>
      <c r="VGO12" s="85"/>
      <c r="VGP12" s="74"/>
      <c r="VGQ12" s="74"/>
      <c r="VGR12" s="85"/>
      <c r="VGS12" s="74"/>
      <c r="VGT12" s="74"/>
      <c r="VGU12" s="85"/>
      <c r="VGV12" s="80"/>
      <c r="VGW12" s="80"/>
      <c r="VGX12" s="85"/>
      <c r="VGY12" s="77"/>
      <c r="VGZ12" s="74"/>
      <c r="VHA12" s="74"/>
      <c r="VHB12" s="85"/>
      <c r="VHC12" s="74"/>
      <c r="VHD12" s="74"/>
      <c r="VHE12" s="85"/>
      <c r="VHF12" s="74"/>
      <c r="VHG12" s="74"/>
      <c r="VHH12" s="85"/>
      <c r="VHI12" s="74"/>
      <c r="VHJ12" s="74"/>
      <c r="VHK12" s="85"/>
      <c r="VHL12" s="80"/>
      <c r="VHM12" s="80"/>
      <c r="VHN12" s="85"/>
      <c r="VHO12" s="77"/>
      <c r="VHP12" s="74"/>
      <c r="VHQ12" s="74"/>
      <c r="VHR12" s="85"/>
      <c r="VHS12" s="74"/>
      <c r="VHT12" s="74"/>
      <c r="VHU12" s="85"/>
      <c r="VHV12" s="74"/>
      <c r="VHW12" s="74"/>
      <c r="VHX12" s="85"/>
      <c r="VHY12" s="74"/>
      <c r="VHZ12" s="74"/>
      <c r="VIA12" s="85"/>
      <c r="VIB12" s="80"/>
      <c r="VIC12" s="80"/>
      <c r="VID12" s="85"/>
      <c r="VIE12" s="77"/>
      <c r="VIF12" s="74"/>
      <c r="VIG12" s="74"/>
      <c r="VIH12" s="85"/>
      <c r="VII12" s="74"/>
      <c r="VIJ12" s="74"/>
      <c r="VIK12" s="85"/>
      <c r="VIL12" s="74"/>
      <c r="VIM12" s="74"/>
      <c r="VIN12" s="85"/>
      <c r="VIO12" s="74"/>
      <c r="VIP12" s="74"/>
      <c r="VIQ12" s="85"/>
      <c r="VIR12" s="80"/>
      <c r="VIS12" s="80"/>
      <c r="VIT12" s="85"/>
      <c r="VIU12" s="77"/>
      <c r="VIV12" s="74"/>
      <c r="VIW12" s="74"/>
      <c r="VIX12" s="85"/>
      <c r="VIY12" s="74"/>
      <c r="VIZ12" s="74"/>
      <c r="VJA12" s="85"/>
      <c r="VJB12" s="74"/>
      <c r="VJC12" s="74"/>
      <c r="VJD12" s="85"/>
      <c r="VJE12" s="74"/>
      <c r="VJF12" s="74"/>
      <c r="VJG12" s="85"/>
      <c r="VJH12" s="80"/>
      <c r="VJI12" s="80"/>
      <c r="VJJ12" s="85"/>
      <c r="VJK12" s="77"/>
      <c r="VJL12" s="74"/>
      <c r="VJM12" s="74"/>
      <c r="VJN12" s="85"/>
      <c r="VJO12" s="74"/>
      <c r="VJP12" s="74"/>
      <c r="VJQ12" s="85"/>
      <c r="VJR12" s="74"/>
      <c r="VJS12" s="74"/>
      <c r="VJT12" s="85"/>
      <c r="VJU12" s="74"/>
      <c r="VJV12" s="74"/>
      <c r="VJW12" s="85"/>
      <c r="VJX12" s="80"/>
      <c r="VJY12" s="80"/>
      <c r="VJZ12" s="85"/>
      <c r="VKA12" s="77"/>
      <c r="VKB12" s="74"/>
      <c r="VKC12" s="74"/>
      <c r="VKD12" s="85"/>
      <c r="VKE12" s="74"/>
      <c r="VKF12" s="74"/>
      <c r="VKG12" s="85"/>
      <c r="VKH12" s="74"/>
      <c r="VKI12" s="74"/>
      <c r="VKJ12" s="85"/>
      <c r="VKK12" s="74"/>
      <c r="VKL12" s="74"/>
      <c r="VKM12" s="85"/>
      <c r="VKN12" s="80"/>
      <c r="VKO12" s="80"/>
      <c r="VKP12" s="85"/>
      <c r="VKQ12" s="77"/>
      <c r="VKR12" s="74"/>
      <c r="VKS12" s="74"/>
      <c r="VKT12" s="85"/>
      <c r="VKU12" s="74"/>
      <c r="VKV12" s="74"/>
      <c r="VKW12" s="85"/>
      <c r="VKX12" s="74"/>
      <c r="VKY12" s="74"/>
      <c r="VKZ12" s="85"/>
      <c r="VLA12" s="74"/>
      <c r="VLB12" s="74"/>
      <c r="VLC12" s="85"/>
      <c r="VLD12" s="80"/>
      <c r="VLE12" s="80"/>
      <c r="VLF12" s="85"/>
      <c r="VLG12" s="77"/>
      <c r="VLH12" s="74"/>
      <c r="VLI12" s="74"/>
      <c r="VLJ12" s="85"/>
      <c r="VLK12" s="74"/>
      <c r="VLL12" s="74"/>
      <c r="VLM12" s="85"/>
      <c r="VLN12" s="74"/>
      <c r="VLO12" s="74"/>
      <c r="VLP12" s="85"/>
      <c r="VLQ12" s="74"/>
      <c r="VLR12" s="74"/>
      <c r="VLS12" s="85"/>
      <c r="VLT12" s="80"/>
      <c r="VLU12" s="80"/>
      <c r="VLV12" s="85"/>
      <c r="VLW12" s="77"/>
      <c r="VLX12" s="74"/>
      <c r="VLY12" s="74"/>
      <c r="VLZ12" s="85"/>
      <c r="VMA12" s="74"/>
      <c r="VMB12" s="74"/>
      <c r="VMC12" s="85"/>
      <c r="VMD12" s="74"/>
      <c r="VME12" s="74"/>
      <c r="VMF12" s="85"/>
      <c r="VMG12" s="74"/>
      <c r="VMH12" s="74"/>
      <c r="VMI12" s="85"/>
      <c r="VMJ12" s="80"/>
      <c r="VMK12" s="80"/>
      <c r="VML12" s="85"/>
      <c r="VMM12" s="77"/>
      <c r="VMN12" s="74"/>
      <c r="VMO12" s="74"/>
      <c r="VMP12" s="85"/>
      <c r="VMQ12" s="74"/>
      <c r="VMR12" s="74"/>
      <c r="VMS12" s="85"/>
      <c r="VMT12" s="74"/>
      <c r="VMU12" s="74"/>
      <c r="VMV12" s="85"/>
      <c r="VMW12" s="74"/>
      <c r="VMX12" s="74"/>
      <c r="VMY12" s="85"/>
      <c r="VMZ12" s="80"/>
      <c r="VNA12" s="80"/>
      <c r="VNB12" s="85"/>
      <c r="VNC12" s="77"/>
      <c r="VND12" s="74"/>
      <c r="VNE12" s="74"/>
      <c r="VNF12" s="85"/>
      <c r="VNG12" s="74"/>
      <c r="VNH12" s="74"/>
      <c r="VNI12" s="85"/>
      <c r="VNJ12" s="74"/>
      <c r="VNK12" s="74"/>
      <c r="VNL12" s="85"/>
      <c r="VNM12" s="74"/>
      <c r="VNN12" s="74"/>
      <c r="VNO12" s="85"/>
      <c r="VNP12" s="80"/>
      <c r="VNQ12" s="80"/>
      <c r="VNR12" s="85"/>
      <c r="VNS12" s="77"/>
      <c r="VNT12" s="74"/>
      <c r="VNU12" s="74"/>
      <c r="VNV12" s="85"/>
      <c r="VNW12" s="74"/>
      <c r="VNX12" s="74"/>
      <c r="VNY12" s="85"/>
      <c r="VNZ12" s="74"/>
      <c r="VOA12" s="74"/>
      <c r="VOB12" s="85"/>
      <c r="VOC12" s="74"/>
      <c r="VOD12" s="74"/>
      <c r="VOE12" s="85"/>
      <c r="VOF12" s="80"/>
      <c r="VOG12" s="80"/>
      <c r="VOH12" s="85"/>
      <c r="VOI12" s="77"/>
      <c r="VOJ12" s="74"/>
      <c r="VOK12" s="74"/>
      <c r="VOL12" s="85"/>
      <c r="VOM12" s="74"/>
      <c r="VON12" s="74"/>
      <c r="VOO12" s="85"/>
      <c r="VOP12" s="74"/>
      <c r="VOQ12" s="74"/>
      <c r="VOR12" s="85"/>
      <c r="VOS12" s="74"/>
      <c r="VOT12" s="74"/>
      <c r="VOU12" s="85"/>
      <c r="VOV12" s="80"/>
      <c r="VOW12" s="80"/>
      <c r="VOX12" s="85"/>
      <c r="VOY12" s="77"/>
      <c r="VOZ12" s="74"/>
      <c r="VPA12" s="74"/>
      <c r="VPB12" s="85"/>
      <c r="VPC12" s="74"/>
      <c r="VPD12" s="74"/>
      <c r="VPE12" s="85"/>
      <c r="VPF12" s="74"/>
      <c r="VPG12" s="74"/>
      <c r="VPH12" s="85"/>
      <c r="VPI12" s="74"/>
      <c r="VPJ12" s="74"/>
      <c r="VPK12" s="85"/>
      <c r="VPL12" s="80"/>
      <c r="VPM12" s="80"/>
      <c r="VPN12" s="85"/>
      <c r="VPO12" s="77"/>
      <c r="VPP12" s="74"/>
      <c r="VPQ12" s="74"/>
      <c r="VPR12" s="85"/>
      <c r="VPS12" s="74"/>
      <c r="VPT12" s="74"/>
      <c r="VPU12" s="85"/>
      <c r="VPV12" s="74"/>
      <c r="VPW12" s="74"/>
      <c r="VPX12" s="85"/>
      <c r="VPY12" s="74"/>
      <c r="VPZ12" s="74"/>
      <c r="VQA12" s="85"/>
      <c r="VQB12" s="80"/>
      <c r="VQC12" s="80"/>
      <c r="VQD12" s="85"/>
      <c r="VQE12" s="77"/>
      <c r="VQF12" s="74"/>
      <c r="VQG12" s="74"/>
      <c r="VQH12" s="85"/>
      <c r="VQI12" s="74"/>
      <c r="VQJ12" s="74"/>
      <c r="VQK12" s="85"/>
      <c r="VQL12" s="74"/>
      <c r="VQM12" s="74"/>
      <c r="VQN12" s="85"/>
      <c r="VQO12" s="74"/>
      <c r="VQP12" s="74"/>
      <c r="VQQ12" s="85"/>
      <c r="VQR12" s="80"/>
      <c r="VQS12" s="80"/>
      <c r="VQT12" s="85"/>
      <c r="VQU12" s="77"/>
      <c r="VQV12" s="74"/>
      <c r="VQW12" s="74"/>
      <c r="VQX12" s="85"/>
      <c r="VQY12" s="74"/>
      <c r="VQZ12" s="74"/>
      <c r="VRA12" s="85"/>
      <c r="VRB12" s="74"/>
      <c r="VRC12" s="74"/>
      <c r="VRD12" s="85"/>
      <c r="VRE12" s="74"/>
      <c r="VRF12" s="74"/>
      <c r="VRG12" s="85"/>
      <c r="VRH12" s="80"/>
      <c r="VRI12" s="80"/>
      <c r="VRJ12" s="85"/>
      <c r="VRK12" s="77"/>
      <c r="VRL12" s="74"/>
      <c r="VRM12" s="74"/>
      <c r="VRN12" s="85"/>
      <c r="VRO12" s="74"/>
      <c r="VRP12" s="74"/>
      <c r="VRQ12" s="85"/>
      <c r="VRR12" s="74"/>
      <c r="VRS12" s="74"/>
      <c r="VRT12" s="85"/>
      <c r="VRU12" s="74"/>
      <c r="VRV12" s="74"/>
      <c r="VRW12" s="85"/>
      <c r="VRX12" s="80"/>
      <c r="VRY12" s="80"/>
      <c r="VRZ12" s="85"/>
      <c r="VSA12" s="77"/>
      <c r="VSB12" s="74"/>
      <c r="VSC12" s="74"/>
      <c r="VSD12" s="85"/>
      <c r="VSE12" s="74"/>
      <c r="VSF12" s="74"/>
      <c r="VSG12" s="85"/>
      <c r="VSH12" s="74"/>
      <c r="VSI12" s="74"/>
      <c r="VSJ12" s="85"/>
      <c r="VSK12" s="74"/>
      <c r="VSL12" s="74"/>
      <c r="VSM12" s="85"/>
      <c r="VSN12" s="80"/>
      <c r="VSO12" s="80"/>
      <c r="VSP12" s="85"/>
      <c r="VSQ12" s="77"/>
      <c r="VSR12" s="74"/>
      <c r="VSS12" s="74"/>
      <c r="VST12" s="85"/>
      <c r="VSU12" s="74"/>
      <c r="VSV12" s="74"/>
      <c r="VSW12" s="85"/>
      <c r="VSX12" s="74"/>
      <c r="VSY12" s="74"/>
      <c r="VSZ12" s="85"/>
      <c r="VTA12" s="74"/>
      <c r="VTB12" s="74"/>
      <c r="VTC12" s="85"/>
      <c r="VTD12" s="80"/>
      <c r="VTE12" s="80"/>
      <c r="VTF12" s="85"/>
      <c r="VTG12" s="77"/>
      <c r="VTH12" s="74"/>
      <c r="VTI12" s="74"/>
      <c r="VTJ12" s="85"/>
      <c r="VTK12" s="74"/>
      <c r="VTL12" s="74"/>
      <c r="VTM12" s="85"/>
      <c r="VTN12" s="74"/>
      <c r="VTO12" s="74"/>
      <c r="VTP12" s="85"/>
      <c r="VTQ12" s="74"/>
      <c r="VTR12" s="74"/>
      <c r="VTS12" s="85"/>
      <c r="VTT12" s="80"/>
      <c r="VTU12" s="80"/>
      <c r="VTV12" s="85"/>
      <c r="VTW12" s="77"/>
      <c r="VTX12" s="74"/>
      <c r="VTY12" s="74"/>
      <c r="VTZ12" s="85"/>
      <c r="VUA12" s="74"/>
      <c r="VUB12" s="74"/>
      <c r="VUC12" s="85"/>
      <c r="VUD12" s="74"/>
      <c r="VUE12" s="74"/>
      <c r="VUF12" s="85"/>
      <c r="VUG12" s="74"/>
      <c r="VUH12" s="74"/>
      <c r="VUI12" s="85"/>
      <c r="VUJ12" s="80"/>
      <c r="VUK12" s="80"/>
      <c r="VUL12" s="85"/>
      <c r="VUM12" s="77"/>
      <c r="VUN12" s="74"/>
      <c r="VUO12" s="74"/>
      <c r="VUP12" s="85"/>
      <c r="VUQ12" s="74"/>
      <c r="VUR12" s="74"/>
      <c r="VUS12" s="85"/>
      <c r="VUT12" s="74"/>
      <c r="VUU12" s="74"/>
      <c r="VUV12" s="85"/>
      <c r="VUW12" s="74"/>
      <c r="VUX12" s="74"/>
      <c r="VUY12" s="85"/>
      <c r="VUZ12" s="80"/>
      <c r="VVA12" s="80"/>
      <c r="VVB12" s="85"/>
      <c r="VVC12" s="77"/>
      <c r="VVD12" s="74"/>
      <c r="VVE12" s="74"/>
      <c r="VVF12" s="85"/>
      <c r="VVG12" s="74"/>
      <c r="VVH12" s="74"/>
      <c r="VVI12" s="85"/>
      <c r="VVJ12" s="74"/>
      <c r="VVK12" s="74"/>
      <c r="VVL12" s="85"/>
      <c r="VVM12" s="74"/>
      <c r="VVN12" s="74"/>
      <c r="VVO12" s="85"/>
      <c r="VVP12" s="80"/>
      <c r="VVQ12" s="80"/>
      <c r="VVR12" s="85"/>
      <c r="VVS12" s="77"/>
      <c r="VVT12" s="74"/>
      <c r="VVU12" s="74"/>
      <c r="VVV12" s="85"/>
      <c r="VVW12" s="74"/>
      <c r="VVX12" s="74"/>
      <c r="VVY12" s="85"/>
      <c r="VVZ12" s="74"/>
      <c r="VWA12" s="74"/>
      <c r="VWB12" s="85"/>
      <c r="VWC12" s="74"/>
      <c r="VWD12" s="74"/>
      <c r="VWE12" s="85"/>
      <c r="VWF12" s="80"/>
      <c r="VWG12" s="80"/>
      <c r="VWH12" s="85"/>
      <c r="VWI12" s="77"/>
      <c r="VWJ12" s="74"/>
      <c r="VWK12" s="74"/>
      <c r="VWL12" s="85"/>
      <c r="VWM12" s="74"/>
      <c r="VWN12" s="74"/>
      <c r="VWO12" s="85"/>
      <c r="VWP12" s="74"/>
      <c r="VWQ12" s="74"/>
      <c r="VWR12" s="85"/>
      <c r="VWS12" s="74"/>
      <c r="VWT12" s="74"/>
      <c r="VWU12" s="85"/>
      <c r="VWV12" s="80"/>
      <c r="VWW12" s="80"/>
      <c r="VWX12" s="85"/>
      <c r="VWY12" s="77"/>
      <c r="VWZ12" s="74"/>
      <c r="VXA12" s="74"/>
      <c r="VXB12" s="85"/>
      <c r="VXC12" s="74"/>
      <c r="VXD12" s="74"/>
      <c r="VXE12" s="85"/>
      <c r="VXF12" s="74"/>
      <c r="VXG12" s="74"/>
      <c r="VXH12" s="85"/>
      <c r="VXI12" s="74"/>
      <c r="VXJ12" s="74"/>
      <c r="VXK12" s="85"/>
      <c r="VXL12" s="80"/>
      <c r="VXM12" s="80"/>
      <c r="VXN12" s="85"/>
      <c r="VXO12" s="77"/>
      <c r="VXP12" s="74"/>
      <c r="VXQ12" s="74"/>
      <c r="VXR12" s="85"/>
      <c r="VXS12" s="74"/>
      <c r="VXT12" s="74"/>
      <c r="VXU12" s="85"/>
      <c r="VXV12" s="74"/>
      <c r="VXW12" s="74"/>
      <c r="VXX12" s="85"/>
      <c r="VXY12" s="74"/>
      <c r="VXZ12" s="74"/>
      <c r="VYA12" s="85"/>
      <c r="VYB12" s="80"/>
      <c r="VYC12" s="80"/>
      <c r="VYD12" s="85"/>
      <c r="VYE12" s="77"/>
      <c r="VYF12" s="74"/>
      <c r="VYG12" s="74"/>
      <c r="VYH12" s="85"/>
      <c r="VYI12" s="74"/>
      <c r="VYJ12" s="74"/>
      <c r="VYK12" s="85"/>
      <c r="VYL12" s="74"/>
      <c r="VYM12" s="74"/>
      <c r="VYN12" s="85"/>
      <c r="VYO12" s="74"/>
      <c r="VYP12" s="74"/>
      <c r="VYQ12" s="85"/>
      <c r="VYR12" s="80"/>
      <c r="VYS12" s="80"/>
      <c r="VYT12" s="85"/>
      <c r="VYU12" s="77"/>
      <c r="VYV12" s="74"/>
      <c r="VYW12" s="74"/>
      <c r="VYX12" s="85"/>
      <c r="VYY12" s="74"/>
      <c r="VYZ12" s="74"/>
      <c r="VZA12" s="85"/>
      <c r="VZB12" s="74"/>
      <c r="VZC12" s="74"/>
      <c r="VZD12" s="85"/>
      <c r="VZE12" s="74"/>
      <c r="VZF12" s="74"/>
      <c r="VZG12" s="85"/>
      <c r="VZH12" s="80"/>
      <c r="VZI12" s="80"/>
      <c r="VZJ12" s="85"/>
      <c r="VZK12" s="77"/>
      <c r="VZL12" s="74"/>
      <c r="VZM12" s="74"/>
      <c r="VZN12" s="85"/>
      <c r="VZO12" s="74"/>
      <c r="VZP12" s="74"/>
      <c r="VZQ12" s="85"/>
      <c r="VZR12" s="74"/>
      <c r="VZS12" s="74"/>
      <c r="VZT12" s="85"/>
      <c r="VZU12" s="74"/>
      <c r="VZV12" s="74"/>
      <c r="VZW12" s="85"/>
      <c r="VZX12" s="80"/>
      <c r="VZY12" s="80"/>
      <c r="VZZ12" s="85"/>
      <c r="WAA12" s="77"/>
      <c r="WAB12" s="74"/>
      <c r="WAC12" s="74"/>
      <c r="WAD12" s="85"/>
      <c r="WAE12" s="74"/>
      <c r="WAF12" s="74"/>
      <c r="WAG12" s="85"/>
      <c r="WAH12" s="74"/>
      <c r="WAI12" s="74"/>
      <c r="WAJ12" s="85"/>
      <c r="WAK12" s="74"/>
      <c r="WAL12" s="74"/>
      <c r="WAM12" s="85"/>
      <c r="WAN12" s="80"/>
      <c r="WAO12" s="80"/>
      <c r="WAP12" s="85"/>
      <c r="WAQ12" s="77"/>
      <c r="WAR12" s="74"/>
      <c r="WAS12" s="74"/>
      <c r="WAT12" s="85"/>
      <c r="WAU12" s="74"/>
      <c r="WAV12" s="74"/>
      <c r="WAW12" s="85"/>
      <c r="WAX12" s="74"/>
      <c r="WAY12" s="74"/>
      <c r="WAZ12" s="85"/>
      <c r="WBA12" s="74"/>
      <c r="WBB12" s="74"/>
      <c r="WBC12" s="85"/>
      <c r="WBD12" s="80"/>
      <c r="WBE12" s="80"/>
      <c r="WBF12" s="85"/>
      <c r="WBG12" s="77"/>
      <c r="WBH12" s="74"/>
      <c r="WBI12" s="74"/>
      <c r="WBJ12" s="85"/>
      <c r="WBK12" s="74"/>
      <c r="WBL12" s="74"/>
      <c r="WBM12" s="85"/>
      <c r="WBN12" s="74"/>
      <c r="WBO12" s="74"/>
      <c r="WBP12" s="85"/>
      <c r="WBQ12" s="74"/>
      <c r="WBR12" s="74"/>
      <c r="WBS12" s="85"/>
      <c r="WBT12" s="80"/>
      <c r="WBU12" s="80"/>
      <c r="WBV12" s="85"/>
      <c r="WBW12" s="77"/>
      <c r="WBX12" s="74"/>
      <c r="WBY12" s="74"/>
      <c r="WBZ12" s="85"/>
      <c r="WCA12" s="74"/>
      <c r="WCB12" s="74"/>
      <c r="WCC12" s="85"/>
      <c r="WCD12" s="74"/>
      <c r="WCE12" s="74"/>
      <c r="WCF12" s="85"/>
      <c r="WCG12" s="74"/>
      <c r="WCH12" s="74"/>
      <c r="WCI12" s="85"/>
      <c r="WCJ12" s="80"/>
      <c r="WCK12" s="80"/>
      <c r="WCL12" s="85"/>
      <c r="WCM12" s="77"/>
      <c r="WCN12" s="74"/>
      <c r="WCO12" s="74"/>
      <c r="WCP12" s="85"/>
      <c r="WCQ12" s="74"/>
      <c r="WCR12" s="74"/>
      <c r="WCS12" s="85"/>
      <c r="WCT12" s="74"/>
      <c r="WCU12" s="74"/>
      <c r="WCV12" s="85"/>
      <c r="WCW12" s="74"/>
      <c r="WCX12" s="74"/>
      <c r="WCY12" s="85"/>
      <c r="WCZ12" s="80"/>
      <c r="WDA12" s="80"/>
      <c r="WDB12" s="85"/>
      <c r="WDC12" s="77"/>
      <c r="WDD12" s="74"/>
      <c r="WDE12" s="74"/>
      <c r="WDF12" s="85"/>
      <c r="WDG12" s="74"/>
      <c r="WDH12" s="74"/>
      <c r="WDI12" s="85"/>
      <c r="WDJ12" s="74"/>
      <c r="WDK12" s="74"/>
      <c r="WDL12" s="85"/>
      <c r="WDM12" s="74"/>
      <c r="WDN12" s="74"/>
      <c r="WDO12" s="85"/>
      <c r="WDP12" s="80"/>
      <c r="WDQ12" s="80"/>
      <c r="WDR12" s="85"/>
      <c r="WDS12" s="77"/>
      <c r="WDT12" s="74"/>
      <c r="WDU12" s="74"/>
      <c r="WDV12" s="85"/>
      <c r="WDW12" s="74"/>
      <c r="WDX12" s="74"/>
      <c r="WDY12" s="85"/>
      <c r="WDZ12" s="74"/>
      <c r="WEA12" s="74"/>
      <c r="WEB12" s="85"/>
      <c r="WEC12" s="74"/>
      <c r="WED12" s="74"/>
      <c r="WEE12" s="85"/>
      <c r="WEF12" s="80"/>
      <c r="WEG12" s="80"/>
      <c r="WEH12" s="85"/>
      <c r="WEI12" s="77"/>
      <c r="WEJ12" s="74"/>
      <c r="WEK12" s="74"/>
      <c r="WEL12" s="85"/>
      <c r="WEM12" s="74"/>
      <c r="WEN12" s="74"/>
      <c r="WEO12" s="85"/>
      <c r="WEP12" s="74"/>
      <c r="WEQ12" s="74"/>
      <c r="WER12" s="85"/>
      <c r="WES12" s="74"/>
      <c r="WET12" s="74"/>
      <c r="WEU12" s="85"/>
      <c r="WEV12" s="80"/>
      <c r="WEW12" s="80"/>
      <c r="WEX12" s="85"/>
      <c r="WEY12" s="77"/>
      <c r="WEZ12" s="74"/>
      <c r="WFA12" s="74"/>
      <c r="WFB12" s="85"/>
      <c r="WFC12" s="74"/>
      <c r="WFD12" s="74"/>
      <c r="WFE12" s="85"/>
      <c r="WFF12" s="74"/>
      <c r="WFG12" s="74"/>
      <c r="WFH12" s="85"/>
      <c r="WFI12" s="74"/>
      <c r="WFJ12" s="74"/>
      <c r="WFK12" s="85"/>
      <c r="WFL12" s="80"/>
      <c r="WFM12" s="80"/>
      <c r="WFN12" s="85"/>
      <c r="WFO12" s="77"/>
      <c r="WFP12" s="74"/>
      <c r="WFQ12" s="74"/>
      <c r="WFR12" s="85"/>
      <c r="WFS12" s="74"/>
      <c r="WFT12" s="74"/>
      <c r="WFU12" s="85"/>
      <c r="WFV12" s="74"/>
      <c r="WFW12" s="74"/>
      <c r="WFX12" s="85"/>
      <c r="WFY12" s="74"/>
      <c r="WFZ12" s="74"/>
      <c r="WGA12" s="85"/>
      <c r="WGB12" s="80"/>
      <c r="WGC12" s="80"/>
      <c r="WGD12" s="85"/>
      <c r="WGE12" s="77"/>
      <c r="WGF12" s="74"/>
      <c r="WGG12" s="74"/>
      <c r="WGH12" s="85"/>
      <c r="WGI12" s="74"/>
      <c r="WGJ12" s="74"/>
      <c r="WGK12" s="85"/>
      <c r="WGL12" s="74"/>
      <c r="WGM12" s="74"/>
      <c r="WGN12" s="85"/>
      <c r="WGO12" s="74"/>
      <c r="WGP12" s="74"/>
      <c r="WGQ12" s="85"/>
      <c r="WGR12" s="80"/>
      <c r="WGS12" s="80"/>
      <c r="WGT12" s="85"/>
      <c r="WGU12" s="77"/>
      <c r="WGV12" s="74"/>
      <c r="WGW12" s="74"/>
      <c r="WGX12" s="85"/>
      <c r="WGY12" s="74"/>
      <c r="WGZ12" s="74"/>
      <c r="WHA12" s="85"/>
      <c r="WHB12" s="74"/>
      <c r="WHC12" s="74"/>
      <c r="WHD12" s="85"/>
      <c r="WHE12" s="74"/>
      <c r="WHF12" s="74"/>
      <c r="WHG12" s="85"/>
      <c r="WHH12" s="80"/>
      <c r="WHI12" s="80"/>
      <c r="WHJ12" s="85"/>
      <c r="WHK12" s="77"/>
      <c r="WHL12" s="74"/>
      <c r="WHM12" s="74"/>
      <c r="WHN12" s="85"/>
      <c r="WHO12" s="74"/>
      <c r="WHP12" s="74"/>
      <c r="WHQ12" s="85"/>
      <c r="WHR12" s="74"/>
      <c r="WHS12" s="74"/>
      <c r="WHT12" s="85"/>
      <c r="WHU12" s="74"/>
      <c r="WHV12" s="74"/>
      <c r="WHW12" s="85"/>
      <c r="WHX12" s="80"/>
      <c r="WHY12" s="80"/>
      <c r="WHZ12" s="85"/>
      <c r="WIA12" s="77"/>
      <c r="WIB12" s="74"/>
      <c r="WIC12" s="74"/>
      <c r="WID12" s="85"/>
      <c r="WIE12" s="74"/>
      <c r="WIF12" s="74"/>
      <c r="WIG12" s="85"/>
      <c r="WIH12" s="74"/>
      <c r="WII12" s="74"/>
      <c r="WIJ12" s="85"/>
      <c r="WIK12" s="74"/>
      <c r="WIL12" s="74"/>
      <c r="WIM12" s="85"/>
      <c r="WIN12" s="80"/>
      <c r="WIO12" s="80"/>
      <c r="WIP12" s="85"/>
      <c r="WIQ12" s="77"/>
      <c r="WIR12" s="74"/>
      <c r="WIS12" s="74"/>
      <c r="WIT12" s="85"/>
      <c r="WIU12" s="74"/>
      <c r="WIV12" s="74"/>
      <c r="WIW12" s="85"/>
      <c r="WIX12" s="74"/>
      <c r="WIY12" s="74"/>
      <c r="WIZ12" s="85"/>
      <c r="WJA12" s="74"/>
      <c r="WJB12" s="74"/>
      <c r="WJC12" s="85"/>
      <c r="WJD12" s="80"/>
      <c r="WJE12" s="80"/>
      <c r="WJF12" s="85"/>
      <c r="WJG12" s="77"/>
      <c r="WJH12" s="74"/>
      <c r="WJI12" s="74"/>
      <c r="WJJ12" s="85"/>
      <c r="WJK12" s="74"/>
      <c r="WJL12" s="74"/>
      <c r="WJM12" s="85"/>
      <c r="WJN12" s="74"/>
      <c r="WJO12" s="74"/>
      <c r="WJP12" s="85"/>
      <c r="WJQ12" s="74"/>
      <c r="WJR12" s="74"/>
      <c r="WJS12" s="85"/>
      <c r="WJT12" s="80"/>
      <c r="WJU12" s="80"/>
      <c r="WJV12" s="85"/>
      <c r="WJW12" s="77"/>
      <c r="WJX12" s="74"/>
      <c r="WJY12" s="74"/>
      <c r="WJZ12" s="85"/>
      <c r="WKA12" s="74"/>
      <c r="WKB12" s="74"/>
      <c r="WKC12" s="85"/>
      <c r="WKD12" s="74"/>
      <c r="WKE12" s="74"/>
      <c r="WKF12" s="85"/>
      <c r="WKG12" s="74"/>
      <c r="WKH12" s="74"/>
      <c r="WKI12" s="85"/>
      <c r="WKJ12" s="80"/>
      <c r="WKK12" s="80"/>
      <c r="WKL12" s="85"/>
      <c r="WKM12" s="77"/>
      <c r="WKN12" s="74"/>
      <c r="WKO12" s="74"/>
      <c r="WKP12" s="85"/>
      <c r="WKQ12" s="74"/>
      <c r="WKR12" s="74"/>
      <c r="WKS12" s="85"/>
      <c r="WKT12" s="74"/>
      <c r="WKU12" s="74"/>
      <c r="WKV12" s="85"/>
      <c r="WKW12" s="74"/>
      <c r="WKX12" s="74"/>
      <c r="WKY12" s="85"/>
      <c r="WKZ12" s="80"/>
      <c r="WLA12" s="80"/>
      <c r="WLB12" s="85"/>
      <c r="WLC12" s="77"/>
      <c r="WLD12" s="74"/>
      <c r="WLE12" s="74"/>
      <c r="WLF12" s="85"/>
      <c r="WLG12" s="74"/>
      <c r="WLH12" s="74"/>
      <c r="WLI12" s="85"/>
      <c r="WLJ12" s="74"/>
      <c r="WLK12" s="74"/>
      <c r="WLL12" s="85"/>
      <c r="WLM12" s="74"/>
      <c r="WLN12" s="74"/>
      <c r="WLO12" s="85"/>
      <c r="WLP12" s="80"/>
      <c r="WLQ12" s="80"/>
      <c r="WLR12" s="85"/>
      <c r="WLS12" s="77"/>
      <c r="WLT12" s="74"/>
      <c r="WLU12" s="74"/>
      <c r="WLV12" s="85"/>
      <c r="WLW12" s="74"/>
      <c r="WLX12" s="74"/>
      <c r="WLY12" s="85"/>
      <c r="WLZ12" s="74"/>
      <c r="WMA12" s="74"/>
      <c r="WMB12" s="85"/>
      <c r="WMC12" s="74"/>
      <c r="WMD12" s="74"/>
      <c r="WME12" s="85"/>
      <c r="WMF12" s="80"/>
      <c r="WMG12" s="80"/>
      <c r="WMH12" s="85"/>
      <c r="WMI12" s="77"/>
      <c r="WMJ12" s="74"/>
      <c r="WMK12" s="74"/>
      <c r="WML12" s="85"/>
      <c r="WMM12" s="74"/>
      <c r="WMN12" s="74"/>
      <c r="WMO12" s="85"/>
      <c r="WMP12" s="74"/>
      <c r="WMQ12" s="74"/>
      <c r="WMR12" s="85"/>
      <c r="WMS12" s="74"/>
      <c r="WMT12" s="74"/>
      <c r="WMU12" s="85"/>
      <c r="WMV12" s="80"/>
      <c r="WMW12" s="80"/>
      <c r="WMX12" s="85"/>
      <c r="WMY12" s="77"/>
      <c r="WMZ12" s="74"/>
      <c r="WNA12" s="74"/>
      <c r="WNB12" s="85"/>
      <c r="WNC12" s="74"/>
      <c r="WND12" s="74"/>
      <c r="WNE12" s="85"/>
      <c r="WNF12" s="74"/>
      <c r="WNG12" s="74"/>
      <c r="WNH12" s="85"/>
      <c r="WNI12" s="74"/>
      <c r="WNJ12" s="74"/>
      <c r="WNK12" s="85"/>
      <c r="WNL12" s="80"/>
      <c r="WNM12" s="80"/>
      <c r="WNN12" s="85"/>
      <c r="WNO12" s="77"/>
      <c r="WNP12" s="74"/>
      <c r="WNQ12" s="74"/>
      <c r="WNR12" s="85"/>
      <c r="WNS12" s="74"/>
      <c r="WNT12" s="74"/>
      <c r="WNU12" s="85"/>
      <c r="WNV12" s="74"/>
      <c r="WNW12" s="74"/>
      <c r="WNX12" s="85"/>
      <c r="WNY12" s="74"/>
      <c r="WNZ12" s="74"/>
      <c r="WOA12" s="85"/>
      <c r="WOB12" s="80"/>
      <c r="WOC12" s="80"/>
      <c r="WOD12" s="85"/>
      <c r="WOE12" s="77"/>
      <c r="WOF12" s="74"/>
      <c r="WOG12" s="74"/>
      <c r="WOH12" s="85"/>
      <c r="WOI12" s="74"/>
      <c r="WOJ12" s="74"/>
      <c r="WOK12" s="85"/>
      <c r="WOL12" s="74"/>
      <c r="WOM12" s="74"/>
      <c r="WON12" s="85"/>
      <c r="WOO12" s="74"/>
      <c r="WOP12" s="74"/>
      <c r="WOQ12" s="85"/>
      <c r="WOR12" s="80"/>
      <c r="WOS12" s="80"/>
      <c r="WOT12" s="85"/>
      <c r="WOU12" s="77"/>
      <c r="WOV12" s="74"/>
      <c r="WOW12" s="74"/>
      <c r="WOX12" s="85"/>
      <c r="WOY12" s="74"/>
      <c r="WOZ12" s="74"/>
      <c r="WPA12" s="85"/>
      <c r="WPB12" s="74"/>
      <c r="WPC12" s="74"/>
      <c r="WPD12" s="85"/>
      <c r="WPE12" s="74"/>
      <c r="WPF12" s="74"/>
      <c r="WPG12" s="85"/>
      <c r="WPH12" s="80"/>
      <c r="WPI12" s="80"/>
      <c r="WPJ12" s="85"/>
      <c r="WPK12" s="77"/>
      <c r="WPL12" s="74"/>
      <c r="WPM12" s="74"/>
      <c r="WPN12" s="85"/>
      <c r="WPO12" s="74"/>
      <c r="WPP12" s="74"/>
      <c r="WPQ12" s="85"/>
      <c r="WPR12" s="74"/>
      <c r="WPS12" s="74"/>
      <c r="WPT12" s="85"/>
      <c r="WPU12" s="74"/>
      <c r="WPV12" s="74"/>
      <c r="WPW12" s="85"/>
      <c r="WPX12" s="80"/>
      <c r="WPY12" s="80"/>
      <c r="WPZ12" s="85"/>
      <c r="WQA12" s="77"/>
      <c r="WQB12" s="74"/>
      <c r="WQC12" s="74"/>
      <c r="WQD12" s="85"/>
      <c r="WQE12" s="74"/>
      <c r="WQF12" s="74"/>
      <c r="WQG12" s="85"/>
      <c r="WQH12" s="74"/>
      <c r="WQI12" s="74"/>
      <c r="WQJ12" s="85"/>
      <c r="WQK12" s="74"/>
      <c r="WQL12" s="74"/>
      <c r="WQM12" s="85"/>
      <c r="WQN12" s="80"/>
      <c r="WQO12" s="80"/>
      <c r="WQP12" s="85"/>
      <c r="WQQ12" s="77"/>
      <c r="WQR12" s="74"/>
      <c r="WQS12" s="74"/>
      <c r="WQT12" s="85"/>
      <c r="WQU12" s="74"/>
      <c r="WQV12" s="74"/>
      <c r="WQW12" s="85"/>
      <c r="WQX12" s="74"/>
      <c r="WQY12" s="74"/>
      <c r="WQZ12" s="85"/>
      <c r="WRA12" s="74"/>
      <c r="WRB12" s="74"/>
      <c r="WRC12" s="85"/>
      <c r="WRD12" s="80"/>
      <c r="WRE12" s="80"/>
      <c r="WRF12" s="85"/>
      <c r="WRG12" s="77"/>
      <c r="WRH12" s="74"/>
      <c r="WRI12" s="74"/>
      <c r="WRJ12" s="85"/>
      <c r="WRK12" s="74"/>
      <c r="WRL12" s="74"/>
      <c r="WRM12" s="85"/>
      <c r="WRN12" s="74"/>
      <c r="WRO12" s="74"/>
      <c r="WRP12" s="85"/>
      <c r="WRQ12" s="74"/>
      <c r="WRR12" s="74"/>
      <c r="WRS12" s="85"/>
      <c r="WRT12" s="80"/>
      <c r="WRU12" s="80"/>
      <c r="WRV12" s="85"/>
      <c r="WRW12" s="77"/>
      <c r="WRX12" s="74"/>
      <c r="WRY12" s="74"/>
      <c r="WRZ12" s="85"/>
      <c r="WSA12" s="74"/>
      <c r="WSB12" s="74"/>
      <c r="WSC12" s="85"/>
      <c r="WSD12" s="74"/>
      <c r="WSE12" s="74"/>
      <c r="WSF12" s="85"/>
      <c r="WSG12" s="74"/>
      <c r="WSH12" s="74"/>
      <c r="WSI12" s="85"/>
      <c r="WSJ12" s="80"/>
      <c r="WSK12" s="80"/>
      <c r="WSL12" s="85"/>
      <c r="WSM12" s="77"/>
      <c r="WSN12" s="74"/>
      <c r="WSO12" s="74"/>
      <c r="WSP12" s="85"/>
      <c r="WSQ12" s="74"/>
      <c r="WSR12" s="74"/>
      <c r="WSS12" s="85"/>
      <c r="WST12" s="74"/>
      <c r="WSU12" s="74"/>
      <c r="WSV12" s="85"/>
      <c r="WSW12" s="74"/>
      <c r="WSX12" s="74"/>
      <c r="WSY12" s="85"/>
      <c r="WSZ12" s="80"/>
      <c r="WTA12" s="80"/>
      <c r="WTB12" s="85"/>
      <c r="WTC12" s="77"/>
      <c r="WTD12" s="74"/>
      <c r="WTE12" s="74"/>
      <c r="WTF12" s="85"/>
      <c r="WTG12" s="74"/>
      <c r="WTH12" s="74"/>
      <c r="WTI12" s="85"/>
      <c r="WTJ12" s="74"/>
      <c r="WTK12" s="74"/>
      <c r="WTL12" s="85"/>
      <c r="WTM12" s="74"/>
      <c r="WTN12" s="74"/>
      <c r="WTO12" s="85"/>
      <c r="WTP12" s="80"/>
      <c r="WTQ12" s="80"/>
      <c r="WTR12" s="85"/>
      <c r="WTS12" s="77"/>
      <c r="WTT12" s="74"/>
      <c r="WTU12" s="74"/>
      <c r="WTV12" s="85"/>
      <c r="WTW12" s="74"/>
      <c r="WTX12" s="74"/>
      <c r="WTY12" s="85"/>
      <c r="WTZ12" s="74"/>
      <c r="WUA12" s="74"/>
      <c r="WUB12" s="85"/>
      <c r="WUC12" s="74"/>
      <c r="WUD12" s="74"/>
      <c r="WUE12" s="85"/>
      <c r="WUF12" s="80"/>
      <c r="WUG12" s="80"/>
      <c r="WUH12" s="85"/>
      <c r="WUI12" s="77"/>
      <c r="WUJ12" s="74"/>
      <c r="WUK12" s="74"/>
      <c r="WUL12" s="85"/>
      <c r="WUM12" s="74"/>
      <c r="WUN12" s="74"/>
      <c r="WUO12" s="85"/>
      <c r="WUP12" s="74"/>
      <c r="WUQ12" s="74"/>
      <c r="WUR12" s="85"/>
      <c r="WUS12" s="74"/>
      <c r="WUT12" s="74"/>
      <c r="WUU12" s="85"/>
      <c r="WUV12" s="80"/>
      <c r="WUW12" s="80"/>
      <c r="WUX12" s="85"/>
      <c r="WUY12" s="77"/>
      <c r="WUZ12" s="74"/>
      <c r="WVA12" s="74"/>
      <c r="WVB12" s="85"/>
      <c r="WVC12" s="74"/>
      <c r="WVD12" s="74"/>
      <c r="WVE12" s="85"/>
      <c r="WVF12" s="74"/>
      <c r="WVG12" s="74"/>
      <c r="WVH12" s="85"/>
      <c r="WVI12" s="74"/>
      <c r="WVJ12" s="74"/>
      <c r="WVK12" s="85"/>
      <c r="WVL12" s="80"/>
      <c r="WVM12" s="80"/>
      <c r="WVN12" s="85"/>
      <c r="WVO12" s="77"/>
      <c r="WVP12" s="74"/>
      <c r="WVQ12" s="74"/>
      <c r="WVR12" s="85"/>
      <c r="WVS12" s="74"/>
      <c r="WVT12" s="74"/>
      <c r="WVU12" s="85"/>
      <c r="WVV12" s="74"/>
      <c r="WVW12" s="74"/>
      <c r="WVX12" s="85"/>
      <c r="WVY12" s="74"/>
      <c r="WVZ12" s="74"/>
      <c r="WWA12" s="85"/>
      <c r="WWB12" s="80"/>
      <c r="WWC12" s="80"/>
      <c r="WWD12" s="85"/>
      <c r="WWE12" s="77"/>
      <c r="WWF12" s="74"/>
      <c r="WWG12" s="74"/>
      <c r="WWH12" s="85"/>
      <c r="WWI12" s="74"/>
      <c r="WWJ12" s="74"/>
      <c r="WWK12" s="85"/>
      <c r="WWL12" s="74"/>
      <c r="WWM12" s="74"/>
      <c r="WWN12" s="85"/>
      <c r="WWO12" s="74"/>
      <c r="WWP12" s="74"/>
      <c r="WWQ12" s="85"/>
      <c r="WWR12" s="80"/>
      <c r="WWS12" s="80"/>
      <c r="WWT12" s="85"/>
      <c r="WWU12" s="77"/>
      <c r="WWV12" s="74"/>
      <c r="WWW12" s="74"/>
      <c r="WWX12" s="85"/>
      <c r="WWY12" s="74"/>
      <c r="WWZ12" s="74"/>
      <c r="WXA12" s="85"/>
      <c r="WXB12" s="74"/>
      <c r="WXC12" s="74"/>
      <c r="WXD12" s="85"/>
      <c r="WXE12" s="74"/>
      <c r="WXF12" s="74"/>
      <c r="WXG12" s="85"/>
      <c r="WXH12" s="80"/>
      <c r="WXI12" s="80"/>
      <c r="WXJ12" s="85"/>
      <c r="WXK12" s="77"/>
      <c r="WXL12" s="74"/>
      <c r="WXM12" s="74"/>
      <c r="WXN12" s="85"/>
      <c r="WXO12" s="74"/>
      <c r="WXP12" s="74"/>
      <c r="WXQ12" s="85"/>
      <c r="WXR12" s="74"/>
      <c r="WXS12" s="74"/>
      <c r="WXT12" s="85"/>
      <c r="WXU12" s="74"/>
      <c r="WXV12" s="74"/>
      <c r="WXW12" s="85"/>
      <c r="WXX12" s="80"/>
      <c r="WXY12" s="80"/>
      <c r="WXZ12" s="85"/>
      <c r="WYA12" s="77"/>
      <c r="WYB12" s="74"/>
      <c r="WYC12" s="74"/>
      <c r="WYD12" s="85"/>
      <c r="WYE12" s="74"/>
      <c r="WYF12" s="74"/>
      <c r="WYG12" s="85"/>
      <c r="WYH12" s="74"/>
      <c r="WYI12" s="74"/>
      <c r="WYJ12" s="85"/>
      <c r="WYK12" s="74"/>
      <c r="WYL12" s="74"/>
      <c r="WYM12" s="85"/>
      <c r="WYN12" s="80"/>
      <c r="WYO12" s="80"/>
      <c r="WYP12" s="85"/>
      <c r="WYQ12" s="77"/>
      <c r="WYR12" s="74"/>
      <c r="WYS12" s="74"/>
      <c r="WYT12" s="85"/>
      <c r="WYU12" s="74"/>
      <c r="WYV12" s="74"/>
      <c r="WYW12" s="85"/>
      <c r="WYX12" s="74"/>
      <c r="WYY12" s="74"/>
      <c r="WYZ12" s="85"/>
      <c r="WZA12" s="74"/>
      <c r="WZB12" s="74"/>
      <c r="WZC12" s="85"/>
      <c r="WZD12" s="80"/>
      <c r="WZE12" s="80"/>
      <c r="WZF12" s="85"/>
      <c r="WZG12" s="77"/>
      <c r="WZH12" s="74"/>
      <c r="WZI12" s="74"/>
      <c r="WZJ12" s="85"/>
      <c r="WZK12" s="74"/>
      <c r="WZL12" s="74"/>
      <c r="WZM12" s="85"/>
      <c r="WZN12" s="74"/>
      <c r="WZO12" s="74"/>
      <c r="WZP12" s="85"/>
      <c r="WZQ12" s="74"/>
      <c r="WZR12" s="74"/>
      <c r="WZS12" s="85"/>
      <c r="WZT12" s="80"/>
      <c r="WZU12" s="80"/>
      <c r="WZV12" s="85"/>
      <c r="WZW12" s="77"/>
      <c r="WZX12" s="74"/>
      <c r="WZY12" s="74"/>
      <c r="WZZ12" s="85"/>
      <c r="XAA12" s="74"/>
      <c r="XAB12" s="74"/>
      <c r="XAC12" s="85"/>
      <c r="XAD12" s="74"/>
      <c r="XAE12" s="74"/>
      <c r="XAF12" s="85"/>
      <c r="XAG12" s="74"/>
      <c r="XAH12" s="74"/>
      <c r="XAI12" s="85"/>
      <c r="XAJ12" s="80"/>
      <c r="XAK12" s="80"/>
      <c r="XAL12" s="85"/>
      <c r="XAM12" s="77"/>
      <c r="XAN12" s="74"/>
      <c r="XAO12" s="74"/>
      <c r="XAP12" s="85"/>
      <c r="XAQ12" s="74"/>
      <c r="XAR12" s="74"/>
      <c r="XAS12" s="85"/>
      <c r="XAT12" s="74"/>
      <c r="XAU12" s="74"/>
      <c r="XAV12" s="85"/>
      <c r="XAW12" s="74"/>
      <c r="XAX12" s="74"/>
      <c r="XAY12" s="85"/>
      <c r="XAZ12" s="80"/>
      <c r="XBA12" s="80"/>
      <c r="XBB12" s="85"/>
      <c r="XBC12" s="77"/>
      <c r="XBD12" s="74"/>
      <c r="XBE12" s="74"/>
      <c r="XBF12" s="85"/>
      <c r="XBG12" s="74"/>
      <c r="XBH12" s="74"/>
      <c r="XBI12" s="85"/>
      <c r="XBJ12" s="74"/>
      <c r="XBK12" s="74"/>
      <c r="XBL12" s="85"/>
      <c r="XBM12" s="74"/>
      <c r="XBN12" s="74"/>
      <c r="XBO12" s="85"/>
      <c r="XBP12" s="80"/>
      <c r="XBQ12" s="80"/>
      <c r="XBR12" s="85"/>
      <c r="XBS12" s="77"/>
      <c r="XBT12" s="74"/>
      <c r="XBU12" s="74"/>
      <c r="XBV12" s="85"/>
      <c r="XBW12" s="74"/>
      <c r="XBX12" s="74"/>
      <c r="XBY12" s="85"/>
      <c r="XBZ12" s="74"/>
      <c r="XCA12" s="74"/>
      <c r="XCB12" s="85"/>
      <c r="XCC12" s="74"/>
      <c r="XCD12" s="74"/>
      <c r="XCE12" s="85"/>
      <c r="XCF12" s="80"/>
      <c r="XCG12" s="80"/>
      <c r="XCH12" s="85"/>
      <c r="XCI12" s="77"/>
      <c r="XCJ12" s="74"/>
      <c r="XCK12" s="74"/>
      <c r="XCL12" s="85"/>
      <c r="XCM12" s="74"/>
      <c r="XCN12" s="74"/>
      <c r="XCO12" s="85"/>
      <c r="XCP12" s="74"/>
      <c r="XCQ12" s="74"/>
      <c r="XCR12" s="85"/>
      <c r="XCS12" s="74"/>
      <c r="XCT12" s="74"/>
      <c r="XCU12" s="85"/>
      <c r="XCV12" s="80"/>
      <c r="XCW12" s="80"/>
      <c r="XCX12" s="85"/>
      <c r="XCY12" s="77"/>
      <c r="XCZ12" s="74"/>
      <c r="XDA12" s="74"/>
      <c r="XDB12" s="85"/>
      <c r="XDC12" s="74"/>
      <c r="XDD12" s="74"/>
      <c r="XDE12" s="85"/>
      <c r="XDF12" s="74"/>
      <c r="XDG12" s="74"/>
      <c r="XDH12" s="85"/>
      <c r="XDI12" s="74"/>
      <c r="XDJ12" s="74"/>
      <c r="XDK12" s="85"/>
      <c r="XDL12" s="80"/>
      <c r="XDM12" s="80"/>
      <c r="XDN12" s="85"/>
      <c r="XDO12" s="77"/>
      <c r="XDP12" s="74"/>
      <c r="XDQ12" s="74"/>
      <c r="XDR12" s="85"/>
      <c r="XDS12" s="74"/>
      <c r="XDT12" s="74"/>
      <c r="XDU12" s="85"/>
      <c r="XDV12" s="74"/>
      <c r="XDW12" s="74"/>
      <c r="XDX12" s="85"/>
      <c r="XDY12" s="74"/>
      <c r="XDZ12" s="74"/>
      <c r="XEA12" s="85"/>
      <c r="XEB12" s="80"/>
      <c r="XEC12" s="80"/>
      <c r="XED12" s="85"/>
      <c r="XEE12" s="77"/>
      <c r="XEF12" s="74"/>
      <c r="XEG12" s="74"/>
      <c r="XEH12" s="85"/>
      <c r="XEI12" s="74"/>
      <c r="XEJ12" s="74"/>
      <c r="XEK12" s="85"/>
      <c r="XEL12" s="74"/>
      <c r="XEM12" s="74"/>
      <c r="XEN12" s="85"/>
      <c r="XEO12" s="74"/>
      <c r="XEP12" s="74"/>
      <c r="XEQ12" s="85"/>
      <c r="XER12" s="80"/>
      <c r="XES12" s="80"/>
      <c r="XET12" s="85"/>
    </row>
    <row r="13" spans="1:16374" s="79" customFormat="1">
      <c r="A13" s="77" t="s">
        <v>29</v>
      </c>
      <c r="B13" s="74">
        <f>ONSV_2019!AE12*DEN!H11</f>
        <v>1626</v>
      </c>
      <c r="C13" s="74">
        <f>DEN!H46*ONSV_2020!AE12</f>
        <v>1672</v>
      </c>
      <c r="D13" s="74">
        <f>DEN!H81*ONSV_2021!AE12</f>
        <v>1703</v>
      </c>
      <c r="E13" s="74">
        <f>DEN!H116*ONSV_2022!AE12</f>
        <v>1782</v>
      </c>
      <c r="F13" s="80">
        <f>DEN!H151</f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87"/>
      <c r="DJ13" s="87"/>
      <c r="DK13" s="87"/>
      <c r="DL13" s="87"/>
      <c r="DM13" s="87"/>
      <c r="DN13" s="87"/>
      <c r="DO13" s="12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123"/>
      <c r="EF13" s="87"/>
      <c r="EG13" s="87"/>
      <c r="EH13" s="87"/>
      <c r="EI13" s="87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123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123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GA13" s="76"/>
      <c r="GQ13" s="76"/>
      <c r="HG13" s="76"/>
      <c r="HW13" s="76"/>
      <c r="IM13" s="76"/>
      <c r="JC13" s="76"/>
      <c r="JS13" s="76"/>
      <c r="KI13" s="76"/>
      <c r="KY13" s="76"/>
      <c r="LO13" s="76"/>
      <c r="ME13" s="76"/>
      <c r="MU13" s="76"/>
      <c r="NK13" s="76"/>
      <c r="OA13" s="76"/>
      <c r="OQ13" s="76"/>
      <c r="PG13" s="76"/>
      <c r="PW13" s="76"/>
      <c r="QM13" s="76"/>
      <c r="RC13" s="76"/>
      <c r="RS13" s="76"/>
      <c r="SI13" s="76"/>
      <c r="SY13" s="76"/>
      <c r="TO13" s="76"/>
      <c r="UE13" s="76"/>
      <c r="UU13" s="76"/>
      <c r="VK13" s="76"/>
      <c r="WA13" s="76"/>
      <c r="WQ13" s="76"/>
      <c r="XG13" s="76"/>
      <c r="XW13" s="76"/>
      <c r="YM13" s="76"/>
      <c r="ZC13" s="76"/>
      <c r="ZS13" s="76"/>
      <c r="AAI13" s="76"/>
      <c r="AAY13" s="76"/>
      <c r="ABO13" s="76"/>
      <c r="ACE13" s="76"/>
      <c r="ACU13" s="76"/>
      <c r="ADK13" s="76"/>
      <c r="AEA13" s="76"/>
      <c r="AEQ13" s="76"/>
      <c r="AFG13" s="76"/>
      <c r="AFW13" s="76"/>
      <c r="AGM13" s="76"/>
      <c r="AHC13" s="76"/>
      <c r="AHS13" s="76"/>
      <c r="AII13" s="76"/>
      <c r="AIY13" s="76"/>
      <c r="AJO13" s="76"/>
      <c r="AKE13" s="76"/>
      <c r="AKU13" s="76"/>
      <c r="ALK13" s="76"/>
      <c r="AMA13" s="76"/>
      <c r="AMQ13" s="76"/>
      <c r="ANG13" s="76"/>
      <c r="ANW13" s="76"/>
      <c r="AOM13" s="76"/>
      <c r="APC13" s="76"/>
      <c r="APS13" s="76"/>
      <c r="AQI13" s="76"/>
      <c r="AQY13" s="76"/>
      <c r="ARO13" s="76"/>
      <c r="ASE13" s="76"/>
      <c r="ASU13" s="76"/>
      <c r="ATK13" s="76"/>
      <c r="AUA13" s="76"/>
      <c r="AUQ13" s="76"/>
      <c r="AVG13" s="76"/>
      <c r="AVW13" s="76"/>
      <c r="AWM13" s="76"/>
      <c r="AXC13" s="76"/>
      <c r="AXS13" s="76"/>
      <c r="AYI13" s="76"/>
      <c r="AYY13" s="76"/>
      <c r="AZO13" s="76"/>
      <c r="BAE13" s="76"/>
      <c r="BAU13" s="76"/>
      <c r="BBK13" s="76"/>
      <c r="BCA13" s="76"/>
      <c r="BCQ13" s="76"/>
      <c r="BDG13" s="76"/>
      <c r="BDW13" s="76"/>
      <c r="BEM13" s="76"/>
      <c r="BFC13" s="76"/>
      <c r="BFS13" s="76"/>
      <c r="BGI13" s="76"/>
      <c r="BGY13" s="76"/>
      <c r="BHO13" s="76"/>
      <c r="BIE13" s="76"/>
      <c r="BIU13" s="76"/>
      <c r="BJK13" s="76"/>
      <c r="BKA13" s="76"/>
      <c r="BKQ13" s="76"/>
      <c r="BLG13" s="76"/>
      <c r="BLW13" s="76"/>
      <c r="BMM13" s="76"/>
      <c r="BNC13" s="76"/>
      <c r="BNS13" s="76"/>
      <c r="BOI13" s="76"/>
      <c r="BOY13" s="76"/>
      <c r="BPO13" s="76"/>
      <c r="BQE13" s="76"/>
      <c r="BQU13" s="76"/>
      <c r="BRK13" s="76"/>
      <c r="BSA13" s="76"/>
      <c r="BSQ13" s="76"/>
      <c r="BTG13" s="76"/>
      <c r="BTW13" s="76"/>
      <c r="BUM13" s="76"/>
      <c r="BVC13" s="76"/>
      <c r="BVS13" s="76"/>
      <c r="BWI13" s="76"/>
      <c r="BWY13" s="76"/>
      <c r="BXO13" s="76"/>
      <c r="BYE13" s="76"/>
      <c r="BYU13" s="76"/>
      <c r="BZK13" s="76"/>
      <c r="CAA13" s="76"/>
      <c r="CAQ13" s="76"/>
      <c r="CBG13" s="76"/>
      <c r="CBW13" s="76"/>
      <c r="CCM13" s="76"/>
      <c r="CDC13" s="76"/>
      <c r="CDS13" s="76"/>
      <c r="CEI13" s="76"/>
      <c r="CEY13" s="76"/>
      <c r="CFO13" s="76"/>
      <c r="CGE13" s="76"/>
      <c r="CGU13" s="76"/>
      <c r="CHK13" s="76"/>
      <c r="CIA13" s="76"/>
      <c r="CIQ13" s="76"/>
      <c r="CJG13" s="76"/>
      <c r="CJW13" s="76"/>
      <c r="CKM13" s="76"/>
      <c r="CLC13" s="76"/>
      <c r="CLS13" s="76"/>
      <c r="CMI13" s="76"/>
      <c r="CMY13" s="76"/>
      <c r="CNO13" s="76"/>
      <c r="COE13" s="76"/>
      <c r="COU13" s="76"/>
      <c r="CPK13" s="76"/>
      <c r="CQA13" s="76"/>
      <c r="CQQ13" s="76"/>
      <c r="CRG13" s="76"/>
      <c r="CRW13" s="76"/>
      <c r="CSM13" s="76"/>
      <c r="CTC13" s="76"/>
      <c r="CTS13" s="76"/>
      <c r="CUI13" s="76"/>
      <c r="CUY13" s="76"/>
      <c r="CVO13" s="76"/>
      <c r="CWE13" s="76"/>
      <c r="CWU13" s="76"/>
      <c r="CXK13" s="76"/>
      <c r="CYA13" s="76"/>
      <c r="CYQ13" s="76"/>
      <c r="CZG13" s="76"/>
      <c r="CZW13" s="76"/>
      <c r="DAM13" s="76"/>
      <c r="DBC13" s="76"/>
      <c r="DBS13" s="76"/>
      <c r="DCI13" s="76"/>
      <c r="DCY13" s="76"/>
      <c r="DDO13" s="76"/>
      <c r="DEE13" s="76"/>
      <c r="DEU13" s="76"/>
      <c r="DFK13" s="76"/>
      <c r="DGA13" s="76"/>
      <c r="DGQ13" s="76"/>
      <c r="DHG13" s="76"/>
      <c r="DHW13" s="76"/>
      <c r="DIM13" s="76"/>
      <c r="DJC13" s="76"/>
      <c r="DJS13" s="76"/>
      <c r="DKI13" s="76"/>
      <c r="DKY13" s="76"/>
      <c r="DLO13" s="76"/>
      <c r="DME13" s="76"/>
      <c r="DMU13" s="76"/>
      <c r="DNK13" s="76"/>
      <c r="DOA13" s="76"/>
      <c r="DOQ13" s="76"/>
      <c r="DPG13" s="76"/>
      <c r="DPW13" s="76"/>
      <c r="DQM13" s="76"/>
      <c r="DRC13" s="76"/>
      <c r="DRS13" s="76"/>
      <c r="DSI13" s="76"/>
      <c r="DSY13" s="76"/>
      <c r="DTO13" s="76"/>
      <c r="DUE13" s="76"/>
      <c r="DUU13" s="76"/>
      <c r="DVK13" s="76"/>
      <c r="DWA13" s="76"/>
      <c r="DWQ13" s="76"/>
      <c r="DXG13" s="76"/>
      <c r="DXW13" s="76"/>
      <c r="DYM13" s="76"/>
      <c r="DZC13" s="76"/>
      <c r="DZS13" s="76"/>
      <c r="EAI13" s="76"/>
      <c r="EAY13" s="76"/>
      <c r="EBO13" s="76"/>
      <c r="ECE13" s="76"/>
      <c r="ECU13" s="76"/>
      <c r="EDK13" s="76"/>
      <c r="EEA13" s="76"/>
      <c r="EEQ13" s="76"/>
      <c r="EFG13" s="76"/>
      <c r="EFW13" s="76"/>
      <c r="EGM13" s="76"/>
      <c r="EHC13" s="76"/>
      <c r="EHS13" s="76"/>
      <c r="EII13" s="76"/>
      <c r="EIY13" s="76"/>
      <c r="EJO13" s="76"/>
      <c r="EKE13" s="76"/>
      <c r="EKU13" s="76"/>
      <c r="ELK13" s="76"/>
      <c r="EMA13" s="76"/>
      <c r="EMQ13" s="76"/>
      <c r="ENG13" s="76"/>
      <c r="ENW13" s="76"/>
      <c r="EOM13" s="76"/>
      <c r="EPC13" s="76"/>
      <c r="EPS13" s="76"/>
      <c r="EQI13" s="76"/>
      <c r="EQY13" s="76"/>
      <c r="ERO13" s="76"/>
      <c r="ESE13" s="76"/>
      <c r="ESU13" s="76"/>
      <c r="ETK13" s="76"/>
      <c r="EUA13" s="76"/>
      <c r="EUQ13" s="76"/>
      <c r="EVG13" s="76"/>
      <c r="EVW13" s="76"/>
      <c r="EWM13" s="76"/>
      <c r="EXC13" s="76"/>
      <c r="EXS13" s="76"/>
      <c r="EYI13" s="76"/>
      <c r="EYY13" s="76"/>
      <c r="EZO13" s="76"/>
      <c r="FAE13" s="76"/>
      <c r="FAU13" s="76"/>
      <c r="FBK13" s="76"/>
      <c r="FCA13" s="76"/>
      <c r="FCQ13" s="76"/>
      <c r="FDG13" s="76"/>
      <c r="FDW13" s="76"/>
      <c r="FEM13" s="76"/>
      <c r="FFC13" s="76"/>
      <c r="FFS13" s="76"/>
      <c r="FGI13" s="76"/>
      <c r="FGY13" s="76"/>
      <c r="FHO13" s="76"/>
      <c r="FIE13" s="76"/>
      <c r="FIU13" s="76"/>
      <c r="FJK13" s="76"/>
      <c r="FKA13" s="76"/>
      <c r="FKQ13" s="76"/>
      <c r="FLG13" s="76"/>
      <c r="FLW13" s="76"/>
      <c r="FMM13" s="76"/>
      <c r="FNC13" s="76"/>
      <c r="FNS13" s="76"/>
      <c r="FOI13" s="76"/>
      <c r="FOY13" s="76"/>
      <c r="FPO13" s="76"/>
      <c r="FQE13" s="76"/>
      <c r="FQU13" s="76"/>
      <c r="FRK13" s="76"/>
      <c r="FSA13" s="76"/>
      <c r="FSQ13" s="76"/>
      <c r="FTG13" s="76"/>
      <c r="FTW13" s="76"/>
      <c r="FUM13" s="76"/>
      <c r="FVC13" s="76"/>
      <c r="FVS13" s="76"/>
      <c r="FWI13" s="76"/>
      <c r="FWY13" s="76"/>
      <c r="FXO13" s="76"/>
      <c r="FYE13" s="76"/>
      <c r="FYU13" s="76"/>
      <c r="FZK13" s="76"/>
      <c r="GAA13" s="76"/>
      <c r="GAQ13" s="76"/>
      <c r="GBG13" s="76"/>
      <c r="GBW13" s="76"/>
      <c r="GCM13" s="76"/>
      <c r="GDC13" s="76"/>
      <c r="GDS13" s="76"/>
      <c r="GEI13" s="76"/>
      <c r="GEY13" s="76"/>
      <c r="GFO13" s="76"/>
      <c r="GGE13" s="76"/>
      <c r="GGU13" s="76"/>
      <c r="GHK13" s="76"/>
      <c r="GIA13" s="76"/>
      <c r="GIQ13" s="76"/>
      <c r="GJG13" s="76"/>
      <c r="GJW13" s="76"/>
      <c r="GKM13" s="76"/>
      <c r="GLC13" s="76"/>
      <c r="GLS13" s="76"/>
      <c r="GMI13" s="76"/>
      <c r="GMY13" s="76"/>
      <c r="GNO13" s="76"/>
      <c r="GOE13" s="76"/>
      <c r="GOU13" s="76"/>
      <c r="GPK13" s="76"/>
      <c r="GQA13" s="76"/>
      <c r="GQQ13" s="76"/>
      <c r="GRG13" s="76"/>
      <c r="GRW13" s="76"/>
      <c r="GSM13" s="76"/>
      <c r="GTC13" s="76"/>
      <c r="GTS13" s="76"/>
      <c r="GUI13" s="76"/>
      <c r="GUY13" s="76"/>
      <c r="GVO13" s="76"/>
      <c r="GWE13" s="76"/>
      <c r="GWU13" s="76"/>
      <c r="GXK13" s="76"/>
      <c r="GYA13" s="76"/>
      <c r="GYQ13" s="76"/>
      <c r="GZG13" s="76"/>
      <c r="GZW13" s="76"/>
      <c r="HAM13" s="76"/>
      <c r="HBC13" s="76"/>
      <c r="HBS13" s="76"/>
      <c r="HCI13" s="76"/>
      <c r="HCY13" s="76"/>
      <c r="HDO13" s="76"/>
      <c r="HEE13" s="76"/>
      <c r="HEU13" s="76"/>
      <c r="HFK13" s="76"/>
      <c r="HGA13" s="76"/>
      <c r="HGQ13" s="76"/>
      <c r="HHG13" s="76"/>
      <c r="HHW13" s="76"/>
      <c r="HIM13" s="76"/>
      <c r="HJC13" s="76"/>
      <c r="HJS13" s="76"/>
      <c r="HKI13" s="76"/>
      <c r="HKY13" s="76"/>
      <c r="HLO13" s="76"/>
      <c r="HME13" s="76"/>
      <c r="HMU13" s="76"/>
      <c r="HNK13" s="76"/>
      <c r="HOA13" s="76"/>
      <c r="HOQ13" s="76"/>
      <c r="HPG13" s="76"/>
      <c r="HPW13" s="76"/>
      <c r="HQM13" s="76"/>
      <c r="HRC13" s="76"/>
      <c r="HRS13" s="76"/>
      <c r="HSI13" s="76"/>
      <c r="HSY13" s="76"/>
      <c r="HTO13" s="76"/>
      <c r="HUE13" s="76"/>
      <c r="HUU13" s="76"/>
      <c r="HVK13" s="76"/>
      <c r="HWA13" s="76"/>
      <c r="HWQ13" s="76"/>
      <c r="HXG13" s="76"/>
      <c r="HXW13" s="76"/>
      <c r="HYM13" s="76"/>
      <c r="HZC13" s="76"/>
      <c r="HZS13" s="76"/>
      <c r="IAI13" s="76"/>
      <c r="IAY13" s="76"/>
      <c r="IBO13" s="76"/>
      <c r="ICE13" s="76"/>
      <c r="ICU13" s="76"/>
      <c r="IDK13" s="76"/>
      <c r="IEA13" s="76"/>
      <c r="IEQ13" s="76"/>
      <c r="IFG13" s="76"/>
      <c r="IFW13" s="76"/>
      <c r="IGM13" s="76"/>
      <c r="IHC13" s="76"/>
      <c r="IHS13" s="76"/>
      <c r="III13" s="76"/>
      <c r="IIY13" s="76"/>
      <c r="IJO13" s="76"/>
      <c r="IKE13" s="76"/>
      <c r="IKU13" s="76"/>
      <c r="ILK13" s="76"/>
      <c r="IMA13" s="76"/>
      <c r="IMQ13" s="76"/>
      <c r="ING13" s="76"/>
      <c r="INW13" s="76"/>
      <c r="IOM13" s="76"/>
      <c r="IPC13" s="76"/>
      <c r="IPS13" s="76"/>
      <c r="IQI13" s="76"/>
      <c r="IQY13" s="76"/>
      <c r="IRO13" s="76"/>
      <c r="ISE13" s="76"/>
      <c r="ISU13" s="76"/>
      <c r="ITK13" s="76"/>
      <c r="IUA13" s="76"/>
      <c r="IUQ13" s="76"/>
      <c r="IVG13" s="76"/>
      <c r="IVW13" s="76"/>
      <c r="IWM13" s="76"/>
      <c r="IXC13" s="76"/>
      <c r="IXS13" s="76"/>
      <c r="IYI13" s="76"/>
      <c r="IYY13" s="76"/>
      <c r="IZO13" s="76"/>
      <c r="JAE13" s="76"/>
      <c r="JAU13" s="76"/>
      <c r="JBK13" s="76"/>
      <c r="JCA13" s="76"/>
      <c r="JCQ13" s="76"/>
      <c r="JDG13" s="76"/>
      <c r="JDW13" s="76"/>
      <c r="JEM13" s="76"/>
      <c r="JFC13" s="76"/>
      <c r="JFS13" s="76"/>
      <c r="JGI13" s="76"/>
      <c r="JGY13" s="76"/>
      <c r="JHO13" s="76"/>
      <c r="JIE13" s="76"/>
      <c r="JIU13" s="76"/>
      <c r="JJK13" s="76"/>
      <c r="JKA13" s="76"/>
      <c r="JKQ13" s="76"/>
      <c r="JLG13" s="76"/>
      <c r="JLW13" s="76"/>
      <c r="JMM13" s="76"/>
      <c r="JNC13" s="76"/>
      <c r="JNS13" s="76"/>
      <c r="JOI13" s="76"/>
      <c r="JOY13" s="76"/>
      <c r="JPO13" s="76"/>
      <c r="JQE13" s="76"/>
      <c r="JQU13" s="76"/>
      <c r="JRK13" s="76"/>
      <c r="JSA13" s="76"/>
      <c r="JSQ13" s="76"/>
      <c r="JTG13" s="76"/>
      <c r="JTW13" s="76"/>
      <c r="JUM13" s="76"/>
      <c r="JVC13" s="76"/>
      <c r="JVS13" s="76"/>
      <c r="JWI13" s="76"/>
      <c r="JWY13" s="76"/>
      <c r="JXO13" s="76"/>
      <c r="JYE13" s="76"/>
      <c r="JYU13" s="76"/>
      <c r="JZK13" s="76"/>
      <c r="KAA13" s="76"/>
      <c r="KAQ13" s="76"/>
      <c r="KBG13" s="76"/>
      <c r="KBW13" s="76"/>
      <c r="KCM13" s="76"/>
      <c r="KDC13" s="76"/>
      <c r="KDS13" s="76"/>
      <c r="KEI13" s="76"/>
      <c r="KEY13" s="76"/>
      <c r="KFO13" s="76"/>
      <c r="KGE13" s="76"/>
      <c r="KGU13" s="76"/>
      <c r="KHK13" s="76"/>
      <c r="KIA13" s="76"/>
      <c r="KIQ13" s="76"/>
      <c r="KJG13" s="76"/>
      <c r="KJW13" s="76"/>
      <c r="KKM13" s="76"/>
      <c r="KLC13" s="76"/>
      <c r="KLS13" s="76"/>
      <c r="KMI13" s="76"/>
      <c r="KMY13" s="76"/>
      <c r="KNO13" s="76"/>
      <c r="KOE13" s="76"/>
      <c r="KOU13" s="76"/>
      <c r="KPK13" s="76"/>
      <c r="KQA13" s="76"/>
      <c r="KQQ13" s="76"/>
      <c r="KRG13" s="76"/>
      <c r="KRW13" s="76"/>
      <c r="KSM13" s="76"/>
      <c r="KTC13" s="76"/>
      <c r="KTS13" s="76"/>
      <c r="KUI13" s="76"/>
      <c r="KUY13" s="76"/>
      <c r="KVO13" s="76"/>
      <c r="KWE13" s="76"/>
      <c r="KWU13" s="76"/>
      <c r="KXK13" s="76"/>
      <c r="KYA13" s="76"/>
      <c r="KYQ13" s="76"/>
      <c r="KZG13" s="76"/>
      <c r="KZW13" s="76"/>
      <c r="LAM13" s="76"/>
      <c r="LBC13" s="76"/>
      <c r="LBS13" s="76"/>
      <c r="LCI13" s="76"/>
      <c r="LCY13" s="76"/>
      <c r="LDO13" s="76"/>
      <c r="LEE13" s="76"/>
      <c r="LEU13" s="76"/>
      <c r="LFK13" s="76"/>
      <c r="LGA13" s="76"/>
      <c r="LGQ13" s="76"/>
      <c r="LHG13" s="76"/>
      <c r="LHW13" s="76"/>
      <c r="LIM13" s="76"/>
      <c r="LJC13" s="76"/>
      <c r="LJS13" s="76"/>
      <c r="LKI13" s="76"/>
      <c r="LKY13" s="76"/>
      <c r="LLO13" s="76"/>
      <c r="LME13" s="76"/>
      <c r="LMU13" s="76"/>
      <c r="LNK13" s="76"/>
      <c r="LOA13" s="76"/>
      <c r="LOQ13" s="76"/>
      <c r="LPG13" s="76"/>
      <c r="LPW13" s="76"/>
      <c r="LQM13" s="76"/>
      <c r="LRC13" s="76"/>
      <c r="LRS13" s="76"/>
      <c r="LSI13" s="76"/>
      <c r="LSY13" s="76"/>
      <c r="LTO13" s="76"/>
      <c r="LUE13" s="76"/>
      <c r="LUU13" s="76"/>
      <c r="LVK13" s="76"/>
      <c r="LWA13" s="76"/>
      <c r="LWQ13" s="76"/>
      <c r="LXG13" s="76"/>
      <c r="LXW13" s="76"/>
      <c r="LYM13" s="76"/>
      <c r="LZC13" s="76"/>
      <c r="LZS13" s="76"/>
      <c r="MAI13" s="76"/>
      <c r="MAY13" s="76"/>
      <c r="MBO13" s="76"/>
      <c r="MCE13" s="76"/>
      <c r="MCU13" s="76"/>
      <c r="MDK13" s="76"/>
      <c r="MEA13" s="76"/>
      <c r="MEQ13" s="76"/>
      <c r="MFG13" s="76"/>
      <c r="MFW13" s="76"/>
      <c r="MGM13" s="76"/>
      <c r="MHC13" s="76"/>
      <c r="MHS13" s="76"/>
      <c r="MII13" s="76"/>
      <c r="MIY13" s="76"/>
      <c r="MJO13" s="76"/>
      <c r="MKE13" s="76"/>
      <c r="MKU13" s="76"/>
      <c r="MLK13" s="76"/>
      <c r="MMA13" s="76"/>
      <c r="MMQ13" s="76"/>
      <c r="MNG13" s="76"/>
      <c r="MNW13" s="76"/>
      <c r="MOM13" s="76"/>
      <c r="MPC13" s="76"/>
      <c r="MPS13" s="76"/>
      <c r="MQI13" s="76"/>
      <c r="MQY13" s="76"/>
      <c r="MRO13" s="76"/>
      <c r="MSE13" s="76"/>
      <c r="MSU13" s="76"/>
      <c r="MTK13" s="76"/>
      <c r="MUA13" s="76"/>
      <c r="MUQ13" s="76"/>
      <c r="MVG13" s="76"/>
      <c r="MVW13" s="76"/>
      <c r="MWM13" s="76"/>
      <c r="MXC13" s="76"/>
      <c r="MXS13" s="76"/>
      <c r="MYI13" s="76"/>
      <c r="MYY13" s="76"/>
      <c r="MZO13" s="76"/>
      <c r="NAE13" s="76"/>
      <c r="NAU13" s="76"/>
      <c r="NBK13" s="76"/>
      <c r="NCA13" s="76"/>
      <c r="NCQ13" s="76"/>
      <c r="NDG13" s="76"/>
      <c r="NDW13" s="76"/>
      <c r="NEM13" s="76"/>
      <c r="NFC13" s="76"/>
      <c r="NFS13" s="76"/>
      <c r="NGI13" s="76"/>
      <c r="NGY13" s="76"/>
      <c r="NHO13" s="76"/>
      <c r="NIE13" s="76"/>
      <c r="NIU13" s="76"/>
      <c r="NJK13" s="76"/>
      <c r="NKA13" s="76"/>
      <c r="NKQ13" s="76"/>
      <c r="NLG13" s="76"/>
      <c r="NLW13" s="76"/>
      <c r="NMM13" s="76"/>
      <c r="NNC13" s="76"/>
      <c r="NNS13" s="76"/>
      <c r="NOI13" s="76"/>
      <c r="NOY13" s="76"/>
      <c r="NPO13" s="76"/>
      <c r="NQE13" s="76"/>
      <c r="NQU13" s="76"/>
      <c r="NRK13" s="76"/>
      <c r="NSA13" s="76"/>
      <c r="NSQ13" s="76"/>
      <c r="NTG13" s="76"/>
      <c r="NTW13" s="76"/>
      <c r="NUM13" s="76"/>
      <c r="NVC13" s="76"/>
      <c r="NVS13" s="76"/>
      <c r="NWI13" s="76"/>
      <c r="NWY13" s="76"/>
      <c r="NXO13" s="76"/>
      <c r="NYE13" s="76"/>
      <c r="NYU13" s="76"/>
      <c r="NZK13" s="76"/>
      <c r="OAA13" s="76"/>
      <c r="OAQ13" s="76"/>
      <c r="OBG13" s="76"/>
      <c r="OBW13" s="76"/>
      <c r="OCM13" s="76"/>
      <c r="ODC13" s="76"/>
      <c r="ODS13" s="76"/>
      <c r="OEI13" s="76"/>
      <c r="OEY13" s="76"/>
      <c r="OFO13" s="76"/>
      <c r="OGE13" s="76"/>
      <c r="OGU13" s="76"/>
      <c r="OHK13" s="76"/>
      <c r="OIA13" s="76"/>
      <c r="OIQ13" s="76"/>
      <c r="OJG13" s="76"/>
      <c r="OJW13" s="76"/>
      <c r="OKM13" s="76"/>
      <c r="OLC13" s="76"/>
      <c r="OLS13" s="76"/>
      <c r="OMI13" s="76"/>
      <c r="OMY13" s="76"/>
      <c r="ONO13" s="76"/>
      <c r="OOE13" s="76"/>
      <c r="OOU13" s="76"/>
      <c r="OPK13" s="76"/>
      <c r="OQA13" s="76"/>
      <c r="OQQ13" s="76"/>
      <c r="ORG13" s="76"/>
      <c r="ORW13" s="76"/>
      <c r="OSM13" s="76"/>
      <c r="OTC13" s="76"/>
      <c r="OTS13" s="76"/>
      <c r="OUI13" s="76"/>
      <c r="OUY13" s="76"/>
      <c r="OVO13" s="76"/>
      <c r="OWE13" s="76"/>
      <c r="OWU13" s="76"/>
      <c r="OXK13" s="76"/>
      <c r="OYA13" s="76"/>
      <c r="OYQ13" s="76"/>
      <c r="OZG13" s="76"/>
      <c r="OZW13" s="76"/>
      <c r="PAM13" s="76"/>
      <c r="PBC13" s="76"/>
      <c r="PBS13" s="76"/>
      <c r="PCI13" s="76"/>
      <c r="PCY13" s="76"/>
      <c r="PDO13" s="76"/>
      <c r="PEE13" s="76"/>
      <c r="PEU13" s="76"/>
      <c r="PFK13" s="76"/>
      <c r="PGA13" s="76"/>
      <c r="PGQ13" s="76"/>
      <c r="PHG13" s="76"/>
      <c r="PHW13" s="76"/>
      <c r="PIM13" s="76"/>
      <c r="PJC13" s="76"/>
      <c r="PJS13" s="76"/>
      <c r="PKI13" s="76"/>
      <c r="PKY13" s="76"/>
      <c r="PLO13" s="76"/>
      <c r="PME13" s="76"/>
      <c r="PMU13" s="76"/>
      <c r="PNK13" s="76"/>
      <c r="POA13" s="76"/>
      <c r="POQ13" s="76"/>
      <c r="PPG13" s="76"/>
      <c r="PPW13" s="76"/>
      <c r="PQM13" s="76"/>
      <c r="PRC13" s="76"/>
      <c r="PRS13" s="76"/>
      <c r="PSI13" s="76"/>
      <c r="PSY13" s="76"/>
      <c r="PTO13" s="76"/>
      <c r="PUE13" s="76"/>
      <c r="PUU13" s="76"/>
      <c r="PVK13" s="76"/>
      <c r="PWA13" s="76"/>
      <c r="PWQ13" s="76"/>
      <c r="PXG13" s="76"/>
      <c r="PXW13" s="76"/>
      <c r="PYM13" s="76"/>
      <c r="PZC13" s="76"/>
      <c r="PZS13" s="76"/>
      <c r="QAI13" s="76"/>
      <c r="QAY13" s="76"/>
      <c r="QBO13" s="76"/>
      <c r="QCE13" s="76"/>
      <c r="QCU13" s="76"/>
      <c r="QDK13" s="76"/>
      <c r="QEA13" s="76"/>
      <c r="QEQ13" s="76"/>
      <c r="QFG13" s="76"/>
      <c r="QFW13" s="76"/>
      <c r="QGM13" s="76"/>
      <c r="QHC13" s="76"/>
      <c r="QHS13" s="76"/>
      <c r="QII13" s="76"/>
      <c r="QIY13" s="76"/>
      <c r="QJO13" s="76"/>
      <c r="QKE13" s="76"/>
      <c r="QKU13" s="76"/>
      <c r="QLK13" s="76"/>
      <c r="QMA13" s="76"/>
      <c r="QMQ13" s="76"/>
      <c r="QNG13" s="76"/>
      <c r="QNW13" s="76"/>
      <c r="QOM13" s="76"/>
      <c r="QPC13" s="76"/>
      <c r="QPS13" s="76"/>
      <c r="QQI13" s="76"/>
      <c r="QQY13" s="76"/>
      <c r="QRO13" s="76"/>
      <c r="QSE13" s="76"/>
      <c r="QSU13" s="76"/>
      <c r="QTK13" s="76"/>
      <c r="QUA13" s="76"/>
      <c r="QUQ13" s="76"/>
      <c r="QVG13" s="76"/>
      <c r="QVW13" s="76"/>
      <c r="QWM13" s="76"/>
      <c r="QXC13" s="76"/>
      <c r="QXS13" s="76"/>
      <c r="QYI13" s="76"/>
      <c r="QYY13" s="76"/>
      <c r="QZO13" s="76"/>
      <c r="RAE13" s="76"/>
      <c r="RAU13" s="76"/>
      <c r="RBK13" s="76"/>
      <c r="RCA13" s="76"/>
      <c r="RCQ13" s="76"/>
      <c r="RDG13" s="76"/>
      <c r="RDW13" s="76"/>
      <c r="REM13" s="76"/>
      <c r="RFC13" s="76"/>
      <c r="RFS13" s="76"/>
      <c r="RGI13" s="76"/>
      <c r="RGY13" s="76"/>
      <c r="RHO13" s="76"/>
      <c r="RIE13" s="76"/>
      <c r="RIU13" s="76"/>
      <c r="RJK13" s="76"/>
      <c r="RKA13" s="76"/>
      <c r="RKQ13" s="76"/>
      <c r="RLG13" s="76"/>
      <c r="RLW13" s="76"/>
      <c r="RMM13" s="76"/>
      <c r="RNC13" s="76"/>
      <c r="RNS13" s="76"/>
      <c r="ROI13" s="76"/>
      <c r="ROY13" s="76"/>
      <c r="RPO13" s="76"/>
      <c r="RQE13" s="76"/>
      <c r="RQU13" s="76"/>
      <c r="RRK13" s="76"/>
      <c r="RSA13" s="76"/>
      <c r="RSQ13" s="76"/>
      <c r="RTG13" s="76"/>
      <c r="RTW13" s="76"/>
      <c r="RUM13" s="76"/>
      <c r="RVC13" s="76"/>
      <c r="RVS13" s="76"/>
      <c r="RWI13" s="76"/>
      <c r="RWY13" s="76"/>
      <c r="RXO13" s="76"/>
      <c r="RYE13" s="76"/>
      <c r="RYU13" s="76"/>
      <c r="RZK13" s="76"/>
      <c r="SAA13" s="76"/>
      <c r="SAQ13" s="76"/>
      <c r="SBG13" s="76"/>
      <c r="SBW13" s="76"/>
      <c r="SCM13" s="76"/>
      <c r="SDC13" s="76"/>
      <c r="SDS13" s="76"/>
      <c r="SEI13" s="76"/>
      <c r="SEY13" s="76"/>
      <c r="SFO13" s="76"/>
      <c r="SGE13" s="76"/>
      <c r="SGU13" s="76"/>
      <c r="SHK13" s="76"/>
      <c r="SIA13" s="76"/>
      <c r="SIQ13" s="76"/>
      <c r="SJG13" s="76"/>
      <c r="SJW13" s="76"/>
      <c r="SKM13" s="76"/>
      <c r="SLC13" s="76"/>
      <c r="SLS13" s="76"/>
      <c r="SMI13" s="76"/>
      <c r="SMY13" s="76"/>
      <c r="SNO13" s="76"/>
      <c r="SOE13" s="76"/>
      <c r="SOU13" s="76"/>
      <c r="SPK13" s="76"/>
      <c r="SQA13" s="76"/>
      <c r="SQQ13" s="76"/>
      <c r="SRG13" s="76"/>
      <c r="SRW13" s="76"/>
      <c r="SSM13" s="76"/>
      <c r="STC13" s="76"/>
      <c r="STS13" s="76"/>
      <c r="SUI13" s="76"/>
      <c r="SUY13" s="76"/>
      <c r="SVO13" s="76"/>
      <c r="SWE13" s="76"/>
      <c r="SWU13" s="76"/>
      <c r="SXK13" s="76"/>
      <c r="SYA13" s="76"/>
      <c r="SYQ13" s="76"/>
      <c r="SZG13" s="76"/>
      <c r="SZW13" s="76"/>
      <c r="TAM13" s="76"/>
      <c r="TBC13" s="76"/>
      <c r="TBS13" s="76"/>
      <c r="TCI13" s="76"/>
      <c r="TCY13" s="76"/>
      <c r="TDO13" s="76"/>
      <c r="TEE13" s="76"/>
      <c r="TEU13" s="76"/>
      <c r="TFK13" s="76"/>
      <c r="TGA13" s="76"/>
      <c r="TGQ13" s="76"/>
      <c r="THG13" s="76"/>
      <c r="THW13" s="76"/>
      <c r="TIM13" s="76"/>
      <c r="TJC13" s="76"/>
      <c r="TJS13" s="76"/>
      <c r="TKI13" s="76"/>
      <c r="TKY13" s="76"/>
      <c r="TLO13" s="76"/>
      <c r="TME13" s="76"/>
      <c r="TMU13" s="76"/>
      <c r="TNK13" s="76"/>
      <c r="TOA13" s="76"/>
      <c r="TOQ13" s="76"/>
      <c r="TPG13" s="76"/>
      <c r="TPW13" s="76"/>
      <c r="TQM13" s="76"/>
      <c r="TRC13" s="76"/>
      <c r="TRS13" s="76"/>
      <c r="TSI13" s="76"/>
      <c r="TSY13" s="76"/>
      <c r="TTO13" s="76"/>
      <c r="TUE13" s="76"/>
      <c r="TUU13" s="76"/>
      <c r="TVK13" s="76"/>
      <c r="TWA13" s="76"/>
      <c r="TWQ13" s="76"/>
      <c r="TXG13" s="76"/>
      <c r="TXW13" s="76"/>
      <c r="TYM13" s="76"/>
      <c r="TZC13" s="76"/>
      <c r="TZS13" s="76"/>
      <c r="UAI13" s="76"/>
      <c r="UAY13" s="76"/>
      <c r="UBO13" s="76"/>
      <c r="UCE13" s="76"/>
      <c r="UCU13" s="76"/>
      <c r="UDK13" s="76"/>
      <c r="UEA13" s="76"/>
      <c r="UEQ13" s="76"/>
      <c r="UFG13" s="76"/>
      <c r="UFW13" s="76"/>
      <c r="UGM13" s="76"/>
      <c r="UHC13" s="76"/>
      <c r="UHS13" s="76"/>
      <c r="UII13" s="76"/>
      <c r="UIY13" s="76"/>
      <c r="UJO13" s="76"/>
      <c r="UKE13" s="76"/>
      <c r="UKU13" s="76"/>
      <c r="ULK13" s="76"/>
      <c r="UMA13" s="76"/>
      <c r="UMQ13" s="76"/>
      <c r="UNG13" s="76"/>
      <c r="UNW13" s="76"/>
      <c r="UOM13" s="76"/>
      <c r="UPC13" s="76"/>
      <c r="UPS13" s="76"/>
      <c r="UQI13" s="76"/>
      <c r="UQY13" s="76"/>
      <c r="URO13" s="76"/>
      <c r="USE13" s="76"/>
      <c r="USU13" s="76"/>
      <c r="UTK13" s="76"/>
      <c r="UUA13" s="76"/>
      <c r="UUQ13" s="76"/>
      <c r="UVG13" s="76"/>
      <c r="UVW13" s="76"/>
      <c r="UWM13" s="76"/>
      <c r="UXC13" s="76"/>
      <c r="UXS13" s="76"/>
      <c r="UYI13" s="76"/>
      <c r="UYY13" s="76"/>
      <c r="UZO13" s="76"/>
      <c r="VAE13" s="76"/>
      <c r="VAU13" s="76"/>
      <c r="VBK13" s="76"/>
      <c r="VCA13" s="76"/>
      <c r="VCQ13" s="76"/>
      <c r="VDG13" s="76"/>
      <c r="VDW13" s="76"/>
      <c r="VEM13" s="76"/>
      <c r="VFC13" s="76"/>
      <c r="VFS13" s="76"/>
      <c r="VGI13" s="76"/>
      <c r="VGY13" s="76"/>
      <c r="VHO13" s="76"/>
      <c r="VIE13" s="76"/>
      <c r="VIU13" s="76"/>
      <c r="VJK13" s="76"/>
      <c r="VKA13" s="76"/>
      <c r="VKQ13" s="76"/>
      <c r="VLG13" s="76"/>
      <c r="VLW13" s="76"/>
      <c r="VMM13" s="76"/>
      <c r="VNC13" s="76"/>
      <c r="VNS13" s="76"/>
      <c r="VOI13" s="76"/>
      <c r="VOY13" s="76"/>
      <c r="VPO13" s="76"/>
      <c r="VQE13" s="76"/>
      <c r="VQU13" s="76"/>
      <c r="VRK13" s="76"/>
      <c r="VSA13" s="76"/>
      <c r="VSQ13" s="76"/>
      <c r="VTG13" s="76"/>
      <c r="VTW13" s="76"/>
      <c r="VUM13" s="76"/>
      <c r="VVC13" s="76"/>
      <c r="VVS13" s="76"/>
      <c r="VWI13" s="76"/>
      <c r="VWY13" s="76"/>
      <c r="VXO13" s="76"/>
      <c r="VYE13" s="76"/>
      <c r="VYU13" s="76"/>
      <c r="VZK13" s="76"/>
      <c r="WAA13" s="76"/>
      <c r="WAQ13" s="76"/>
      <c r="WBG13" s="76"/>
      <c r="WBW13" s="76"/>
      <c r="WCM13" s="76"/>
      <c r="WDC13" s="76"/>
      <c r="WDS13" s="76"/>
      <c r="WEI13" s="76"/>
      <c r="WEY13" s="76"/>
      <c r="WFO13" s="76"/>
      <c r="WGE13" s="76"/>
      <c r="WGU13" s="76"/>
      <c r="WHK13" s="76"/>
      <c r="WIA13" s="76"/>
      <c r="WIQ13" s="76"/>
      <c r="WJG13" s="76"/>
      <c r="WJW13" s="76"/>
      <c r="WKM13" s="76"/>
      <c r="WLC13" s="76"/>
      <c r="WLS13" s="76"/>
      <c r="WMI13" s="76"/>
      <c r="WMY13" s="76"/>
      <c r="WNO13" s="76"/>
      <c r="WOE13" s="76"/>
      <c r="WOU13" s="76"/>
      <c r="WPK13" s="76"/>
      <c r="WQA13" s="76"/>
      <c r="WQQ13" s="76"/>
      <c r="WRG13" s="76"/>
      <c r="WRW13" s="76"/>
      <c r="WSM13" s="76"/>
      <c r="WTC13" s="76"/>
      <c r="WTS13" s="76"/>
      <c r="WUI13" s="76"/>
      <c r="WUY13" s="76"/>
      <c r="WVO13" s="76"/>
      <c r="WWE13" s="76"/>
      <c r="WWU13" s="76"/>
      <c r="WXK13" s="76"/>
      <c r="WYA13" s="76"/>
      <c r="WYQ13" s="76"/>
      <c r="WZG13" s="76"/>
      <c r="WZW13" s="76"/>
      <c r="XAM13" s="76"/>
      <c r="XBC13" s="76"/>
      <c r="XBS13" s="76"/>
      <c r="XCI13" s="76"/>
      <c r="XCY13" s="76"/>
      <c r="XDO13" s="76"/>
      <c r="XEE13" s="76"/>
    </row>
    <row r="14" spans="1:16374" s="1" customFormat="1">
      <c r="A14" s="76" t="s">
        <v>39</v>
      </c>
      <c r="B14" s="79">
        <f>SUM(B15:B23)</f>
        <v>91254</v>
      </c>
      <c r="C14" s="79">
        <f>SUM(C15:C23)</f>
        <v>93985</v>
      </c>
      <c r="D14" s="79">
        <f>SUM(D15:D23)</f>
        <v>96113</v>
      </c>
      <c r="E14" s="79">
        <f>SUM(E15:E23)</f>
        <v>98533</v>
      </c>
      <c r="F14" s="79">
        <f>SUM(F15:F23)</f>
        <v>0</v>
      </c>
    </row>
    <row r="15" spans="1:16374" s="1" customFormat="1">
      <c r="A15" s="77" t="s">
        <v>35</v>
      </c>
      <c r="B15" s="74">
        <f>ONSV_2019!AE14*DEN!H13</f>
        <v>6899</v>
      </c>
      <c r="C15" s="74">
        <f>DEN!H48*ONSV_2020!AE14</f>
        <v>7045</v>
      </c>
      <c r="D15" s="74">
        <f>DEN!H83*ONSV_2021!AE14</f>
        <v>7171</v>
      </c>
      <c r="E15" s="74">
        <f>DEN!H118*ONSV_2022!AE14</f>
        <v>7429</v>
      </c>
      <c r="F15" s="80">
        <f>DEN!H153</f>
        <v>0</v>
      </c>
    </row>
    <row r="16" spans="1:16374" s="1" customFormat="1">
      <c r="A16" s="77" t="s">
        <v>31</v>
      </c>
      <c r="B16" s="74">
        <f>ONSV_2019!AE15*DEN!H14</f>
        <v>29774</v>
      </c>
      <c r="C16" s="74">
        <f>DEN!H49*ONSV_2020!AE15</f>
        <v>30643</v>
      </c>
      <c r="D16" s="74">
        <f>DEN!H84*ONSV_2021!AE15</f>
        <v>31386</v>
      </c>
      <c r="E16" s="74">
        <f>DEN!H119*ONSV_2022!AE15</f>
        <v>32383</v>
      </c>
      <c r="F16" s="80">
        <f>DEN!H154</f>
        <v>0</v>
      </c>
    </row>
    <row r="17" spans="1:16374" s="1" customFormat="1">
      <c r="A17" s="77" t="s">
        <v>27</v>
      </c>
      <c r="B17" s="74">
        <f>ONSV_2019!AE16*DEN!H15</f>
        <v>12563</v>
      </c>
      <c r="C17" s="74">
        <f>DEN!H50*ONSV_2020!AE16</f>
        <v>12882</v>
      </c>
      <c r="D17" s="74">
        <f>DEN!H85*ONSV_2021!AE16</f>
        <v>13019</v>
      </c>
      <c r="E17" s="74">
        <f>DEN!H120*ONSV_2022!AE16</f>
        <v>13150</v>
      </c>
      <c r="F17" s="80">
        <f>DEN!H155</f>
        <v>0</v>
      </c>
    </row>
    <row r="18" spans="1:16374" s="1" customFormat="1">
      <c r="A18" s="77" t="s">
        <v>33</v>
      </c>
      <c r="B18" s="74">
        <f>ONSV_2019!AE17*DEN!H16</f>
        <v>5103</v>
      </c>
      <c r="C18" s="74">
        <f>DEN!H51*ONSV_2020!AE17</f>
        <v>5320</v>
      </c>
      <c r="D18" s="74">
        <f>DEN!H86*ONSV_2021!AE17</f>
        <v>5447</v>
      </c>
      <c r="E18" s="74">
        <f>DEN!H121*ONSV_2022!AE17</f>
        <v>5644</v>
      </c>
      <c r="F18" s="80">
        <f>DEN!H156</f>
        <v>0</v>
      </c>
    </row>
    <row r="19" spans="1:16374" s="1" customFormat="1">
      <c r="A19" s="77" t="s">
        <v>34</v>
      </c>
      <c r="B19" s="74">
        <f>ONSV_2019!AE18*DEN!H17</f>
        <v>4899</v>
      </c>
      <c r="C19" s="74">
        <f>DEN!H52*ONSV_2020!AE18</f>
        <v>5077</v>
      </c>
      <c r="D19" s="74">
        <f>DEN!H87*ONSV_2021!AE18</f>
        <v>5283</v>
      </c>
      <c r="E19" s="74">
        <f>DEN!H122*ONSV_2022!AE18</f>
        <v>5407</v>
      </c>
      <c r="F19" s="80">
        <f>DEN!H157</f>
        <v>0</v>
      </c>
    </row>
    <row r="20" spans="1:16374" s="1" customFormat="1">
      <c r="A20" s="77" t="s">
        <v>30</v>
      </c>
      <c r="B20" s="74">
        <f>ONSV_2019!AE19*DEN!H18</f>
        <v>19114</v>
      </c>
      <c r="C20" s="74">
        <f>DEN!H53*ONSV_2020!AE19</f>
        <v>19673</v>
      </c>
      <c r="D20" s="74">
        <f>DEN!H88*ONSV_2021!AE19</f>
        <v>20085</v>
      </c>
      <c r="E20" s="74">
        <f>DEN!H123*ONSV_2022!AE19</f>
        <v>20516</v>
      </c>
      <c r="F20" s="80">
        <f>DEN!H158</f>
        <v>0</v>
      </c>
    </row>
    <row r="21" spans="1:16374" s="1" customFormat="1">
      <c r="A21" s="77" t="s">
        <v>36</v>
      </c>
      <c r="B21" s="74">
        <f>ONSV_2019!AE20*DEN!H19</f>
        <v>4216</v>
      </c>
      <c r="C21" s="74">
        <f>DEN!H54*ONSV_2020!AE20</f>
        <v>4392</v>
      </c>
      <c r="D21" s="74">
        <f>DEN!H89*ONSV_2021!AE20</f>
        <v>4575</v>
      </c>
      <c r="E21" s="74">
        <f>DEN!H124*ONSV_2022!AE20</f>
        <v>4714</v>
      </c>
      <c r="F21" s="80">
        <f>DEN!H159</f>
        <v>0</v>
      </c>
    </row>
    <row r="22" spans="1:16374" s="25" customFormat="1">
      <c r="A22" s="77" t="s">
        <v>21</v>
      </c>
      <c r="B22" s="74">
        <f>ONSV_2019!AE21*DEN!H20</f>
        <v>5242</v>
      </c>
      <c r="C22" s="74">
        <f>DEN!H55*ONSV_2020!AE21</f>
        <v>5397</v>
      </c>
      <c r="D22" s="74">
        <f>DEN!H90*ONSV_2021!AE21</f>
        <v>5534</v>
      </c>
      <c r="E22" s="74">
        <f>DEN!H125*ONSV_2022!AE21</f>
        <v>5694</v>
      </c>
      <c r="F22" s="80">
        <f>DEN!H160</f>
        <v>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24"/>
      <c r="DJ22" s="124"/>
      <c r="DK22" s="82"/>
      <c r="DL22" s="80"/>
      <c r="DM22" s="80"/>
      <c r="DN22" s="82"/>
      <c r="DO22" s="77"/>
      <c r="DP22" s="124"/>
      <c r="DQ22" s="124"/>
      <c r="DR22" s="82"/>
      <c r="DS22" s="124"/>
      <c r="DT22" s="124"/>
      <c r="DU22" s="82"/>
      <c r="DV22" s="124"/>
      <c r="DW22" s="124"/>
      <c r="DX22" s="82"/>
      <c r="DY22" s="124"/>
      <c r="DZ22" s="124"/>
      <c r="EA22" s="82"/>
      <c r="EB22" s="80"/>
      <c r="EC22" s="80"/>
      <c r="ED22" s="82"/>
      <c r="EE22" s="77"/>
      <c r="EF22" s="124"/>
      <c r="EG22" s="124"/>
      <c r="EH22" s="82"/>
      <c r="EI22" s="124"/>
      <c r="EJ22" s="124"/>
      <c r="EK22" s="82"/>
      <c r="EL22" s="124"/>
      <c r="EM22" s="124"/>
      <c r="EN22" s="82"/>
      <c r="EO22" s="124"/>
      <c r="EP22" s="124"/>
      <c r="EQ22" s="82"/>
      <c r="ER22" s="80"/>
      <c r="ES22" s="80"/>
      <c r="ET22" s="82"/>
      <c r="EU22" s="77"/>
      <c r="EV22" s="124"/>
      <c r="EW22" s="124"/>
      <c r="EX22" s="82"/>
      <c r="EY22" s="124"/>
      <c r="EZ22" s="124"/>
      <c r="FA22" s="82"/>
      <c r="FB22" s="124"/>
      <c r="FC22" s="124"/>
      <c r="FD22" s="82"/>
      <c r="FE22" s="124"/>
      <c r="FF22" s="124"/>
      <c r="FG22" s="82"/>
      <c r="FH22" s="80"/>
      <c r="FI22" s="80"/>
      <c r="FJ22" s="82"/>
      <c r="FK22" s="77"/>
      <c r="FL22" s="124"/>
      <c r="FM22" s="124"/>
      <c r="FN22" s="82"/>
      <c r="FO22" s="124"/>
      <c r="FP22" s="124"/>
      <c r="FQ22" s="82"/>
      <c r="FR22" s="124"/>
      <c r="FS22" s="124"/>
      <c r="FT22" s="82"/>
      <c r="FU22" s="124"/>
      <c r="FV22" s="124"/>
      <c r="FW22" s="82"/>
      <c r="FX22" s="80"/>
      <c r="FY22" s="80"/>
      <c r="FZ22" s="85"/>
      <c r="GA22" s="77"/>
      <c r="GB22" s="74"/>
      <c r="GC22" s="74"/>
      <c r="GD22" s="85"/>
      <c r="GE22" s="74"/>
      <c r="GF22" s="74"/>
      <c r="GG22" s="85"/>
      <c r="GH22" s="74"/>
      <c r="GI22" s="74"/>
      <c r="GJ22" s="85"/>
      <c r="GK22" s="74"/>
      <c r="GL22" s="74"/>
      <c r="GM22" s="85"/>
      <c r="GN22" s="80"/>
      <c r="GO22" s="80"/>
      <c r="GP22" s="85"/>
      <c r="GQ22" s="77"/>
      <c r="GR22" s="74"/>
      <c r="GS22" s="74"/>
      <c r="GT22" s="85"/>
      <c r="GU22" s="74"/>
      <c r="GV22" s="74"/>
      <c r="GW22" s="85"/>
      <c r="GX22" s="74"/>
      <c r="GY22" s="74"/>
      <c r="GZ22" s="85"/>
      <c r="HA22" s="74"/>
      <c r="HB22" s="74"/>
      <c r="HC22" s="85"/>
      <c r="HD22" s="80"/>
      <c r="HE22" s="80"/>
      <c r="HF22" s="85"/>
      <c r="HG22" s="77"/>
      <c r="HH22" s="74"/>
      <c r="HI22" s="74"/>
      <c r="HJ22" s="85"/>
      <c r="HK22" s="74"/>
      <c r="HL22" s="74"/>
      <c r="HM22" s="85"/>
      <c r="HN22" s="74"/>
      <c r="HO22" s="74"/>
      <c r="HP22" s="85"/>
      <c r="HQ22" s="74"/>
      <c r="HR22" s="74"/>
      <c r="HS22" s="85"/>
      <c r="HT22" s="80"/>
      <c r="HU22" s="80"/>
      <c r="HV22" s="85"/>
      <c r="HW22" s="77"/>
      <c r="HX22" s="74"/>
      <c r="HY22" s="74"/>
      <c r="HZ22" s="85"/>
      <c r="IA22" s="74"/>
      <c r="IB22" s="74"/>
      <c r="IC22" s="85"/>
      <c r="ID22" s="74"/>
      <c r="IE22" s="74"/>
      <c r="IF22" s="85"/>
      <c r="IG22" s="74"/>
      <c r="IH22" s="74"/>
      <c r="II22" s="85"/>
      <c r="IJ22" s="80"/>
      <c r="IK22" s="80"/>
      <c r="IL22" s="85"/>
      <c r="IM22" s="77"/>
      <c r="IN22" s="74"/>
      <c r="IO22" s="74"/>
      <c r="IP22" s="85"/>
      <c r="IQ22" s="74"/>
      <c r="IR22" s="74"/>
      <c r="IS22" s="85"/>
      <c r="IT22" s="74"/>
      <c r="IU22" s="74"/>
      <c r="IV22" s="85"/>
      <c r="IW22" s="74"/>
      <c r="IX22" s="74"/>
      <c r="IY22" s="85"/>
      <c r="IZ22" s="80"/>
      <c r="JA22" s="80"/>
      <c r="JB22" s="85"/>
      <c r="JC22" s="77"/>
      <c r="JD22" s="74"/>
      <c r="JE22" s="74"/>
      <c r="JF22" s="85"/>
      <c r="JG22" s="74"/>
      <c r="JH22" s="74"/>
      <c r="JI22" s="85"/>
      <c r="JJ22" s="74"/>
      <c r="JK22" s="74"/>
      <c r="JL22" s="85"/>
      <c r="JM22" s="74"/>
      <c r="JN22" s="74"/>
      <c r="JO22" s="85"/>
      <c r="JP22" s="80"/>
      <c r="JQ22" s="80"/>
      <c r="JR22" s="85"/>
      <c r="JS22" s="77"/>
      <c r="JT22" s="74"/>
      <c r="JU22" s="74"/>
      <c r="JV22" s="85"/>
      <c r="JW22" s="74"/>
      <c r="JX22" s="74"/>
      <c r="JY22" s="85"/>
      <c r="JZ22" s="74"/>
      <c r="KA22" s="74"/>
      <c r="KB22" s="85"/>
      <c r="KC22" s="74"/>
      <c r="KD22" s="74"/>
      <c r="KE22" s="85"/>
      <c r="KF22" s="80"/>
      <c r="KG22" s="80"/>
      <c r="KH22" s="85"/>
      <c r="KI22" s="77"/>
      <c r="KJ22" s="74"/>
      <c r="KK22" s="74"/>
      <c r="KL22" s="85"/>
      <c r="KM22" s="74"/>
      <c r="KN22" s="74"/>
      <c r="KO22" s="85"/>
      <c r="KP22" s="74"/>
      <c r="KQ22" s="74"/>
      <c r="KR22" s="85"/>
      <c r="KS22" s="74"/>
      <c r="KT22" s="74"/>
      <c r="KU22" s="85"/>
      <c r="KV22" s="80"/>
      <c r="KW22" s="80"/>
      <c r="KX22" s="85"/>
      <c r="KY22" s="77"/>
      <c r="KZ22" s="74"/>
      <c r="LA22" s="74"/>
      <c r="LB22" s="85"/>
      <c r="LC22" s="74"/>
      <c r="LD22" s="74"/>
      <c r="LE22" s="85"/>
      <c r="LF22" s="74"/>
      <c r="LG22" s="74"/>
      <c r="LH22" s="85"/>
      <c r="LI22" s="74"/>
      <c r="LJ22" s="74"/>
      <c r="LK22" s="85"/>
      <c r="LL22" s="80"/>
      <c r="LM22" s="80"/>
      <c r="LN22" s="85"/>
      <c r="LO22" s="77"/>
      <c r="LP22" s="74"/>
      <c r="LQ22" s="74"/>
      <c r="LR22" s="85"/>
      <c r="LS22" s="74"/>
      <c r="LT22" s="74"/>
      <c r="LU22" s="85"/>
      <c r="LV22" s="74"/>
      <c r="LW22" s="74"/>
      <c r="LX22" s="85"/>
      <c r="LY22" s="74"/>
      <c r="LZ22" s="74"/>
      <c r="MA22" s="85"/>
      <c r="MB22" s="80"/>
      <c r="MC22" s="80"/>
      <c r="MD22" s="85"/>
      <c r="ME22" s="77"/>
      <c r="MF22" s="74"/>
      <c r="MG22" s="74"/>
      <c r="MH22" s="85"/>
      <c r="MI22" s="74"/>
      <c r="MJ22" s="74"/>
      <c r="MK22" s="85"/>
      <c r="ML22" s="74"/>
      <c r="MM22" s="74"/>
      <c r="MN22" s="85"/>
      <c r="MO22" s="74"/>
      <c r="MP22" s="74"/>
      <c r="MQ22" s="85"/>
      <c r="MR22" s="80"/>
      <c r="MS22" s="80"/>
      <c r="MT22" s="85"/>
      <c r="MU22" s="77"/>
      <c r="MV22" s="74"/>
      <c r="MW22" s="74"/>
      <c r="MX22" s="85"/>
      <c r="MY22" s="74"/>
      <c r="MZ22" s="74"/>
      <c r="NA22" s="85"/>
      <c r="NB22" s="74"/>
      <c r="NC22" s="74"/>
      <c r="ND22" s="85"/>
      <c r="NE22" s="74"/>
      <c r="NF22" s="74"/>
      <c r="NG22" s="85"/>
      <c r="NH22" s="80"/>
      <c r="NI22" s="80"/>
      <c r="NJ22" s="85"/>
      <c r="NK22" s="77"/>
      <c r="NL22" s="74"/>
      <c r="NM22" s="74"/>
      <c r="NN22" s="85"/>
      <c r="NO22" s="74"/>
      <c r="NP22" s="74"/>
      <c r="NQ22" s="85"/>
      <c r="NR22" s="74"/>
      <c r="NS22" s="74"/>
      <c r="NT22" s="85"/>
      <c r="NU22" s="74"/>
      <c r="NV22" s="74"/>
      <c r="NW22" s="85"/>
      <c r="NX22" s="80"/>
      <c r="NY22" s="80"/>
      <c r="NZ22" s="85"/>
      <c r="OA22" s="77"/>
      <c r="OB22" s="74"/>
      <c r="OC22" s="74"/>
      <c r="OD22" s="85"/>
      <c r="OE22" s="74"/>
      <c r="OF22" s="74"/>
      <c r="OG22" s="85"/>
      <c r="OH22" s="74"/>
      <c r="OI22" s="74"/>
      <c r="OJ22" s="85"/>
      <c r="OK22" s="74"/>
      <c r="OL22" s="74"/>
      <c r="OM22" s="85"/>
      <c r="ON22" s="80"/>
      <c r="OO22" s="80"/>
      <c r="OP22" s="85"/>
      <c r="OQ22" s="77"/>
      <c r="OR22" s="74"/>
      <c r="OS22" s="74"/>
      <c r="OT22" s="85"/>
      <c r="OU22" s="74"/>
      <c r="OV22" s="74"/>
      <c r="OW22" s="85"/>
      <c r="OX22" s="74"/>
      <c r="OY22" s="74"/>
      <c r="OZ22" s="85"/>
      <c r="PA22" s="74"/>
      <c r="PB22" s="74"/>
      <c r="PC22" s="85"/>
      <c r="PD22" s="80"/>
      <c r="PE22" s="80"/>
      <c r="PF22" s="85"/>
      <c r="PG22" s="77"/>
      <c r="PH22" s="74"/>
      <c r="PI22" s="74"/>
      <c r="PJ22" s="85"/>
      <c r="PK22" s="74"/>
      <c r="PL22" s="74"/>
      <c r="PM22" s="85"/>
      <c r="PN22" s="74"/>
      <c r="PO22" s="74"/>
      <c r="PP22" s="85"/>
      <c r="PQ22" s="74"/>
      <c r="PR22" s="74"/>
      <c r="PS22" s="85"/>
      <c r="PT22" s="80"/>
      <c r="PU22" s="80"/>
      <c r="PV22" s="85"/>
      <c r="PW22" s="77"/>
      <c r="PX22" s="74"/>
      <c r="PY22" s="74"/>
      <c r="PZ22" s="85"/>
      <c r="QA22" s="74"/>
      <c r="QB22" s="74"/>
      <c r="QC22" s="85"/>
      <c r="QD22" s="74"/>
      <c r="QE22" s="74"/>
      <c r="QF22" s="85"/>
      <c r="QG22" s="74"/>
      <c r="QH22" s="74"/>
      <c r="QI22" s="85"/>
      <c r="QJ22" s="80"/>
      <c r="QK22" s="80"/>
      <c r="QL22" s="85"/>
      <c r="QM22" s="77"/>
      <c r="QN22" s="74"/>
      <c r="QO22" s="74"/>
      <c r="QP22" s="85"/>
      <c r="QQ22" s="74"/>
      <c r="QR22" s="74"/>
      <c r="QS22" s="85"/>
      <c r="QT22" s="74"/>
      <c r="QU22" s="74"/>
      <c r="QV22" s="85"/>
      <c r="QW22" s="74"/>
      <c r="QX22" s="74"/>
      <c r="QY22" s="85"/>
      <c r="QZ22" s="80"/>
      <c r="RA22" s="80"/>
      <c r="RB22" s="85"/>
      <c r="RC22" s="77"/>
      <c r="RD22" s="74"/>
      <c r="RE22" s="74"/>
      <c r="RF22" s="85"/>
      <c r="RG22" s="74"/>
      <c r="RH22" s="74"/>
      <c r="RI22" s="85"/>
      <c r="RJ22" s="74"/>
      <c r="RK22" s="74"/>
      <c r="RL22" s="85"/>
      <c r="RM22" s="74"/>
      <c r="RN22" s="74"/>
      <c r="RO22" s="85"/>
      <c r="RP22" s="80"/>
      <c r="RQ22" s="80"/>
      <c r="RR22" s="85"/>
      <c r="RS22" s="77"/>
      <c r="RT22" s="74"/>
      <c r="RU22" s="74"/>
      <c r="RV22" s="85"/>
      <c r="RW22" s="74"/>
      <c r="RX22" s="74"/>
      <c r="RY22" s="85"/>
      <c r="RZ22" s="74"/>
      <c r="SA22" s="74"/>
      <c r="SB22" s="85"/>
      <c r="SC22" s="74"/>
      <c r="SD22" s="74"/>
      <c r="SE22" s="85"/>
      <c r="SF22" s="80"/>
      <c r="SG22" s="80"/>
      <c r="SH22" s="85"/>
      <c r="SI22" s="77"/>
      <c r="SJ22" s="74"/>
      <c r="SK22" s="74"/>
      <c r="SL22" s="85"/>
      <c r="SM22" s="74"/>
      <c r="SN22" s="74"/>
      <c r="SO22" s="85"/>
      <c r="SP22" s="74"/>
      <c r="SQ22" s="74"/>
      <c r="SR22" s="85"/>
      <c r="SS22" s="74"/>
      <c r="ST22" s="74"/>
      <c r="SU22" s="85"/>
      <c r="SV22" s="80"/>
      <c r="SW22" s="80"/>
      <c r="SX22" s="85"/>
      <c r="SY22" s="77"/>
      <c r="SZ22" s="74"/>
      <c r="TA22" s="74"/>
      <c r="TB22" s="85"/>
      <c r="TC22" s="74"/>
      <c r="TD22" s="74"/>
      <c r="TE22" s="85"/>
      <c r="TF22" s="74"/>
      <c r="TG22" s="74"/>
      <c r="TH22" s="85"/>
      <c r="TI22" s="74"/>
      <c r="TJ22" s="74"/>
      <c r="TK22" s="85"/>
      <c r="TL22" s="80"/>
      <c r="TM22" s="80"/>
      <c r="TN22" s="85"/>
      <c r="TO22" s="77"/>
      <c r="TP22" s="74"/>
      <c r="TQ22" s="74"/>
      <c r="TR22" s="85"/>
      <c r="TS22" s="74"/>
      <c r="TT22" s="74"/>
      <c r="TU22" s="85"/>
      <c r="TV22" s="74"/>
      <c r="TW22" s="74"/>
      <c r="TX22" s="85"/>
      <c r="TY22" s="74"/>
      <c r="TZ22" s="74"/>
      <c r="UA22" s="85"/>
      <c r="UB22" s="80"/>
      <c r="UC22" s="80"/>
      <c r="UD22" s="85"/>
      <c r="UE22" s="77"/>
      <c r="UF22" s="74"/>
      <c r="UG22" s="74"/>
      <c r="UH22" s="85"/>
      <c r="UI22" s="74"/>
      <c r="UJ22" s="74"/>
      <c r="UK22" s="85"/>
      <c r="UL22" s="74"/>
      <c r="UM22" s="74"/>
      <c r="UN22" s="85"/>
      <c r="UO22" s="74"/>
      <c r="UP22" s="74"/>
      <c r="UQ22" s="85"/>
      <c r="UR22" s="80"/>
      <c r="US22" s="80"/>
      <c r="UT22" s="85"/>
      <c r="UU22" s="77"/>
      <c r="UV22" s="74"/>
      <c r="UW22" s="74"/>
      <c r="UX22" s="85"/>
      <c r="UY22" s="74"/>
      <c r="UZ22" s="74"/>
      <c r="VA22" s="85"/>
      <c r="VB22" s="74"/>
      <c r="VC22" s="74"/>
      <c r="VD22" s="85"/>
      <c r="VE22" s="74"/>
      <c r="VF22" s="74"/>
      <c r="VG22" s="85"/>
      <c r="VH22" s="80"/>
      <c r="VI22" s="80"/>
      <c r="VJ22" s="85"/>
      <c r="VK22" s="77"/>
      <c r="VL22" s="74"/>
      <c r="VM22" s="74"/>
      <c r="VN22" s="85"/>
      <c r="VO22" s="74"/>
      <c r="VP22" s="74"/>
      <c r="VQ22" s="85"/>
      <c r="VR22" s="74"/>
      <c r="VS22" s="74"/>
      <c r="VT22" s="85"/>
      <c r="VU22" s="74"/>
      <c r="VV22" s="74"/>
      <c r="VW22" s="85"/>
      <c r="VX22" s="80"/>
      <c r="VY22" s="80"/>
      <c r="VZ22" s="85"/>
      <c r="WA22" s="77"/>
      <c r="WB22" s="74"/>
      <c r="WC22" s="74"/>
      <c r="WD22" s="85"/>
      <c r="WE22" s="74"/>
      <c r="WF22" s="74"/>
      <c r="WG22" s="85"/>
      <c r="WH22" s="74"/>
      <c r="WI22" s="74"/>
      <c r="WJ22" s="85"/>
      <c r="WK22" s="74"/>
      <c r="WL22" s="74"/>
      <c r="WM22" s="85"/>
      <c r="WN22" s="80"/>
      <c r="WO22" s="80"/>
      <c r="WP22" s="85"/>
      <c r="WQ22" s="77"/>
      <c r="WR22" s="74"/>
      <c r="WS22" s="74"/>
      <c r="WT22" s="85"/>
      <c r="WU22" s="74"/>
      <c r="WV22" s="74"/>
      <c r="WW22" s="85"/>
      <c r="WX22" s="74"/>
      <c r="WY22" s="74"/>
      <c r="WZ22" s="85"/>
      <c r="XA22" s="74"/>
      <c r="XB22" s="74"/>
      <c r="XC22" s="85"/>
      <c r="XD22" s="80"/>
      <c r="XE22" s="80"/>
      <c r="XF22" s="85"/>
      <c r="XG22" s="77"/>
      <c r="XH22" s="74"/>
      <c r="XI22" s="74"/>
      <c r="XJ22" s="85"/>
      <c r="XK22" s="74"/>
      <c r="XL22" s="74"/>
      <c r="XM22" s="85"/>
      <c r="XN22" s="74"/>
      <c r="XO22" s="74"/>
      <c r="XP22" s="85"/>
      <c r="XQ22" s="74"/>
      <c r="XR22" s="74"/>
      <c r="XS22" s="85"/>
      <c r="XT22" s="80"/>
      <c r="XU22" s="80"/>
      <c r="XV22" s="85"/>
      <c r="XW22" s="77"/>
      <c r="XX22" s="74"/>
      <c r="XY22" s="74"/>
      <c r="XZ22" s="85"/>
      <c r="YA22" s="74"/>
      <c r="YB22" s="74"/>
      <c r="YC22" s="85"/>
      <c r="YD22" s="74"/>
      <c r="YE22" s="74"/>
      <c r="YF22" s="85"/>
      <c r="YG22" s="74"/>
      <c r="YH22" s="74"/>
      <c r="YI22" s="85"/>
      <c r="YJ22" s="80"/>
      <c r="YK22" s="80"/>
      <c r="YL22" s="85"/>
      <c r="YM22" s="77"/>
      <c r="YN22" s="74"/>
      <c r="YO22" s="74"/>
      <c r="YP22" s="85"/>
      <c r="YQ22" s="74"/>
      <c r="YR22" s="74"/>
      <c r="YS22" s="85"/>
      <c r="YT22" s="74"/>
      <c r="YU22" s="74"/>
      <c r="YV22" s="85"/>
      <c r="YW22" s="74"/>
      <c r="YX22" s="74"/>
      <c r="YY22" s="85"/>
      <c r="YZ22" s="80"/>
      <c r="ZA22" s="80"/>
      <c r="ZB22" s="85"/>
      <c r="ZC22" s="77"/>
      <c r="ZD22" s="74"/>
      <c r="ZE22" s="74"/>
      <c r="ZF22" s="85"/>
      <c r="ZG22" s="74"/>
      <c r="ZH22" s="74"/>
      <c r="ZI22" s="85"/>
      <c r="ZJ22" s="74"/>
      <c r="ZK22" s="74"/>
      <c r="ZL22" s="85"/>
      <c r="ZM22" s="74"/>
      <c r="ZN22" s="74"/>
      <c r="ZO22" s="85"/>
      <c r="ZP22" s="80"/>
      <c r="ZQ22" s="80"/>
      <c r="ZR22" s="85"/>
      <c r="ZS22" s="77"/>
      <c r="ZT22" s="74"/>
      <c r="ZU22" s="74"/>
      <c r="ZV22" s="85"/>
      <c r="ZW22" s="74"/>
      <c r="ZX22" s="74"/>
      <c r="ZY22" s="85"/>
      <c r="ZZ22" s="74"/>
      <c r="AAA22" s="74"/>
      <c r="AAB22" s="85"/>
      <c r="AAC22" s="74"/>
      <c r="AAD22" s="74"/>
      <c r="AAE22" s="85"/>
      <c r="AAF22" s="80"/>
      <c r="AAG22" s="80"/>
      <c r="AAH22" s="85"/>
      <c r="AAI22" s="77"/>
      <c r="AAJ22" s="74"/>
      <c r="AAK22" s="74"/>
      <c r="AAL22" s="85"/>
      <c r="AAM22" s="74"/>
      <c r="AAN22" s="74"/>
      <c r="AAO22" s="85"/>
      <c r="AAP22" s="74"/>
      <c r="AAQ22" s="74"/>
      <c r="AAR22" s="85"/>
      <c r="AAS22" s="74"/>
      <c r="AAT22" s="74"/>
      <c r="AAU22" s="85"/>
      <c r="AAV22" s="80"/>
      <c r="AAW22" s="80"/>
      <c r="AAX22" s="85"/>
      <c r="AAY22" s="77"/>
      <c r="AAZ22" s="74"/>
      <c r="ABA22" s="74"/>
      <c r="ABB22" s="85"/>
      <c r="ABC22" s="74"/>
      <c r="ABD22" s="74"/>
      <c r="ABE22" s="85"/>
      <c r="ABF22" s="74"/>
      <c r="ABG22" s="74"/>
      <c r="ABH22" s="85"/>
      <c r="ABI22" s="74"/>
      <c r="ABJ22" s="74"/>
      <c r="ABK22" s="85"/>
      <c r="ABL22" s="80"/>
      <c r="ABM22" s="80"/>
      <c r="ABN22" s="85"/>
      <c r="ABO22" s="77"/>
      <c r="ABP22" s="74"/>
      <c r="ABQ22" s="74"/>
      <c r="ABR22" s="85"/>
      <c r="ABS22" s="74"/>
      <c r="ABT22" s="74"/>
      <c r="ABU22" s="85"/>
      <c r="ABV22" s="74"/>
      <c r="ABW22" s="74"/>
      <c r="ABX22" s="85"/>
      <c r="ABY22" s="74"/>
      <c r="ABZ22" s="74"/>
      <c r="ACA22" s="85"/>
      <c r="ACB22" s="80"/>
      <c r="ACC22" s="80"/>
      <c r="ACD22" s="85"/>
      <c r="ACE22" s="77"/>
      <c r="ACF22" s="74"/>
      <c r="ACG22" s="74"/>
      <c r="ACH22" s="85"/>
      <c r="ACI22" s="74"/>
      <c r="ACJ22" s="74"/>
      <c r="ACK22" s="85"/>
      <c r="ACL22" s="74"/>
      <c r="ACM22" s="74"/>
      <c r="ACN22" s="85"/>
      <c r="ACO22" s="74"/>
      <c r="ACP22" s="74"/>
      <c r="ACQ22" s="85"/>
      <c r="ACR22" s="80"/>
      <c r="ACS22" s="80"/>
      <c r="ACT22" s="85"/>
      <c r="ACU22" s="77"/>
      <c r="ACV22" s="74"/>
      <c r="ACW22" s="74"/>
      <c r="ACX22" s="85"/>
      <c r="ACY22" s="74"/>
      <c r="ACZ22" s="74"/>
      <c r="ADA22" s="85"/>
      <c r="ADB22" s="74"/>
      <c r="ADC22" s="74"/>
      <c r="ADD22" s="85"/>
      <c r="ADE22" s="74"/>
      <c r="ADF22" s="74"/>
      <c r="ADG22" s="85"/>
      <c r="ADH22" s="80"/>
      <c r="ADI22" s="80"/>
      <c r="ADJ22" s="85"/>
      <c r="ADK22" s="77"/>
      <c r="ADL22" s="74"/>
      <c r="ADM22" s="74"/>
      <c r="ADN22" s="85"/>
      <c r="ADO22" s="74"/>
      <c r="ADP22" s="74"/>
      <c r="ADQ22" s="85"/>
      <c r="ADR22" s="74"/>
      <c r="ADS22" s="74"/>
      <c r="ADT22" s="85"/>
      <c r="ADU22" s="74"/>
      <c r="ADV22" s="74"/>
      <c r="ADW22" s="85"/>
      <c r="ADX22" s="80"/>
      <c r="ADY22" s="80"/>
      <c r="ADZ22" s="85"/>
      <c r="AEA22" s="77"/>
      <c r="AEB22" s="74"/>
      <c r="AEC22" s="74"/>
      <c r="AED22" s="85"/>
      <c r="AEE22" s="74"/>
      <c r="AEF22" s="74"/>
      <c r="AEG22" s="85"/>
      <c r="AEH22" s="74"/>
      <c r="AEI22" s="74"/>
      <c r="AEJ22" s="85"/>
      <c r="AEK22" s="74"/>
      <c r="AEL22" s="74"/>
      <c r="AEM22" s="85"/>
      <c r="AEN22" s="80"/>
      <c r="AEO22" s="80"/>
      <c r="AEP22" s="85"/>
      <c r="AEQ22" s="77"/>
      <c r="AER22" s="74"/>
      <c r="AES22" s="74"/>
      <c r="AET22" s="85"/>
      <c r="AEU22" s="74"/>
      <c r="AEV22" s="74"/>
      <c r="AEW22" s="85"/>
      <c r="AEX22" s="74"/>
      <c r="AEY22" s="74"/>
      <c r="AEZ22" s="85"/>
      <c r="AFA22" s="74"/>
      <c r="AFB22" s="74"/>
      <c r="AFC22" s="85"/>
      <c r="AFD22" s="80"/>
      <c r="AFE22" s="80"/>
      <c r="AFF22" s="85"/>
      <c r="AFG22" s="77"/>
      <c r="AFH22" s="74"/>
      <c r="AFI22" s="74"/>
      <c r="AFJ22" s="85"/>
      <c r="AFK22" s="74"/>
      <c r="AFL22" s="74"/>
      <c r="AFM22" s="85"/>
      <c r="AFN22" s="74"/>
      <c r="AFO22" s="74"/>
      <c r="AFP22" s="85"/>
      <c r="AFQ22" s="74"/>
      <c r="AFR22" s="74"/>
      <c r="AFS22" s="85"/>
      <c r="AFT22" s="80"/>
      <c r="AFU22" s="80"/>
      <c r="AFV22" s="85"/>
      <c r="AFW22" s="77"/>
      <c r="AFX22" s="74"/>
      <c r="AFY22" s="74"/>
      <c r="AFZ22" s="85"/>
      <c r="AGA22" s="74"/>
      <c r="AGB22" s="74"/>
      <c r="AGC22" s="85"/>
      <c r="AGD22" s="74"/>
      <c r="AGE22" s="74"/>
      <c r="AGF22" s="85"/>
      <c r="AGG22" s="74"/>
      <c r="AGH22" s="74"/>
      <c r="AGI22" s="85"/>
      <c r="AGJ22" s="80"/>
      <c r="AGK22" s="80"/>
      <c r="AGL22" s="85"/>
      <c r="AGM22" s="77"/>
      <c r="AGN22" s="74"/>
      <c r="AGO22" s="74"/>
      <c r="AGP22" s="85"/>
      <c r="AGQ22" s="74"/>
      <c r="AGR22" s="74"/>
      <c r="AGS22" s="85"/>
      <c r="AGT22" s="74"/>
      <c r="AGU22" s="74"/>
      <c r="AGV22" s="85"/>
      <c r="AGW22" s="74"/>
      <c r="AGX22" s="74"/>
      <c r="AGY22" s="85"/>
      <c r="AGZ22" s="80"/>
      <c r="AHA22" s="80"/>
      <c r="AHB22" s="85"/>
      <c r="AHC22" s="77"/>
      <c r="AHD22" s="74"/>
      <c r="AHE22" s="74"/>
      <c r="AHF22" s="85"/>
      <c r="AHG22" s="74"/>
      <c r="AHH22" s="74"/>
      <c r="AHI22" s="85"/>
      <c r="AHJ22" s="74"/>
      <c r="AHK22" s="74"/>
      <c r="AHL22" s="85"/>
      <c r="AHM22" s="74"/>
      <c r="AHN22" s="74"/>
      <c r="AHO22" s="85"/>
      <c r="AHP22" s="80"/>
      <c r="AHQ22" s="80"/>
      <c r="AHR22" s="85"/>
      <c r="AHS22" s="77"/>
      <c r="AHT22" s="74"/>
      <c r="AHU22" s="74"/>
      <c r="AHV22" s="85"/>
      <c r="AHW22" s="74"/>
      <c r="AHX22" s="74"/>
      <c r="AHY22" s="85"/>
      <c r="AHZ22" s="74"/>
      <c r="AIA22" s="74"/>
      <c r="AIB22" s="85"/>
      <c r="AIC22" s="74"/>
      <c r="AID22" s="74"/>
      <c r="AIE22" s="85"/>
      <c r="AIF22" s="80"/>
      <c r="AIG22" s="80"/>
      <c r="AIH22" s="85"/>
      <c r="AII22" s="77"/>
      <c r="AIJ22" s="74"/>
      <c r="AIK22" s="74"/>
      <c r="AIL22" s="85"/>
      <c r="AIM22" s="74"/>
      <c r="AIN22" s="74"/>
      <c r="AIO22" s="85"/>
      <c r="AIP22" s="74"/>
      <c r="AIQ22" s="74"/>
      <c r="AIR22" s="85"/>
      <c r="AIS22" s="74"/>
      <c r="AIT22" s="74"/>
      <c r="AIU22" s="85"/>
      <c r="AIV22" s="80"/>
      <c r="AIW22" s="80"/>
      <c r="AIX22" s="85"/>
      <c r="AIY22" s="77"/>
      <c r="AIZ22" s="74"/>
      <c r="AJA22" s="74"/>
      <c r="AJB22" s="85"/>
      <c r="AJC22" s="74"/>
      <c r="AJD22" s="74"/>
      <c r="AJE22" s="85"/>
      <c r="AJF22" s="74"/>
      <c r="AJG22" s="74"/>
      <c r="AJH22" s="85"/>
      <c r="AJI22" s="74"/>
      <c r="AJJ22" s="74"/>
      <c r="AJK22" s="85"/>
      <c r="AJL22" s="80"/>
      <c r="AJM22" s="80"/>
      <c r="AJN22" s="85"/>
      <c r="AJO22" s="77"/>
      <c r="AJP22" s="74"/>
      <c r="AJQ22" s="74"/>
      <c r="AJR22" s="85"/>
      <c r="AJS22" s="74"/>
      <c r="AJT22" s="74"/>
      <c r="AJU22" s="85"/>
      <c r="AJV22" s="74"/>
      <c r="AJW22" s="74"/>
      <c r="AJX22" s="85"/>
      <c r="AJY22" s="74"/>
      <c r="AJZ22" s="74"/>
      <c r="AKA22" s="85"/>
      <c r="AKB22" s="80"/>
      <c r="AKC22" s="80"/>
      <c r="AKD22" s="85"/>
      <c r="AKE22" s="77"/>
      <c r="AKF22" s="74"/>
      <c r="AKG22" s="74"/>
      <c r="AKH22" s="85"/>
      <c r="AKI22" s="74"/>
      <c r="AKJ22" s="74"/>
      <c r="AKK22" s="85"/>
      <c r="AKL22" s="74"/>
      <c r="AKM22" s="74"/>
      <c r="AKN22" s="85"/>
      <c r="AKO22" s="74"/>
      <c r="AKP22" s="74"/>
      <c r="AKQ22" s="85"/>
      <c r="AKR22" s="80"/>
      <c r="AKS22" s="80"/>
      <c r="AKT22" s="85"/>
      <c r="AKU22" s="77"/>
      <c r="AKV22" s="74"/>
      <c r="AKW22" s="74"/>
      <c r="AKX22" s="85"/>
      <c r="AKY22" s="74"/>
      <c r="AKZ22" s="74"/>
      <c r="ALA22" s="85"/>
      <c r="ALB22" s="74"/>
      <c r="ALC22" s="74"/>
      <c r="ALD22" s="85"/>
      <c r="ALE22" s="74"/>
      <c r="ALF22" s="74"/>
      <c r="ALG22" s="85"/>
      <c r="ALH22" s="80"/>
      <c r="ALI22" s="80"/>
      <c r="ALJ22" s="85"/>
      <c r="ALK22" s="77"/>
      <c r="ALL22" s="74"/>
      <c r="ALM22" s="74"/>
      <c r="ALN22" s="85"/>
      <c r="ALO22" s="74"/>
      <c r="ALP22" s="74"/>
      <c r="ALQ22" s="85"/>
      <c r="ALR22" s="74"/>
      <c r="ALS22" s="74"/>
      <c r="ALT22" s="85"/>
      <c r="ALU22" s="74"/>
      <c r="ALV22" s="74"/>
      <c r="ALW22" s="85"/>
      <c r="ALX22" s="80"/>
      <c r="ALY22" s="80"/>
      <c r="ALZ22" s="85"/>
      <c r="AMA22" s="77"/>
      <c r="AMB22" s="74"/>
      <c r="AMC22" s="74"/>
      <c r="AMD22" s="85"/>
      <c r="AME22" s="74"/>
      <c r="AMF22" s="74"/>
      <c r="AMG22" s="85"/>
      <c r="AMH22" s="74"/>
      <c r="AMI22" s="74"/>
      <c r="AMJ22" s="85"/>
      <c r="AMK22" s="74"/>
      <c r="AML22" s="74"/>
      <c r="AMM22" s="85"/>
      <c r="AMN22" s="80"/>
      <c r="AMO22" s="80"/>
      <c r="AMP22" s="85"/>
      <c r="AMQ22" s="77"/>
      <c r="AMR22" s="74"/>
      <c r="AMS22" s="74"/>
      <c r="AMT22" s="85"/>
      <c r="AMU22" s="74"/>
      <c r="AMV22" s="74"/>
      <c r="AMW22" s="85"/>
      <c r="AMX22" s="74"/>
      <c r="AMY22" s="74"/>
      <c r="AMZ22" s="85"/>
      <c r="ANA22" s="74"/>
      <c r="ANB22" s="74"/>
      <c r="ANC22" s="85"/>
      <c r="AND22" s="80"/>
      <c r="ANE22" s="80"/>
      <c r="ANF22" s="85"/>
      <c r="ANG22" s="77"/>
      <c r="ANH22" s="74"/>
      <c r="ANI22" s="74"/>
      <c r="ANJ22" s="85"/>
      <c r="ANK22" s="74"/>
      <c r="ANL22" s="74"/>
      <c r="ANM22" s="85"/>
      <c r="ANN22" s="74"/>
      <c r="ANO22" s="74"/>
      <c r="ANP22" s="85"/>
      <c r="ANQ22" s="74"/>
      <c r="ANR22" s="74"/>
      <c r="ANS22" s="85"/>
      <c r="ANT22" s="80"/>
      <c r="ANU22" s="80"/>
      <c r="ANV22" s="85"/>
      <c r="ANW22" s="77"/>
      <c r="ANX22" s="74"/>
      <c r="ANY22" s="74"/>
      <c r="ANZ22" s="85"/>
      <c r="AOA22" s="74"/>
      <c r="AOB22" s="74"/>
      <c r="AOC22" s="85"/>
      <c r="AOD22" s="74"/>
      <c r="AOE22" s="74"/>
      <c r="AOF22" s="85"/>
      <c r="AOG22" s="74"/>
      <c r="AOH22" s="74"/>
      <c r="AOI22" s="85"/>
      <c r="AOJ22" s="80"/>
      <c r="AOK22" s="80"/>
      <c r="AOL22" s="85"/>
      <c r="AOM22" s="77"/>
      <c r="AON22" s="74"/>
      <c r="AOO22" s="74"/>
      <c r="AOP22" s="85"/>
      <c r="AOQ22" s="74"/>
      <c r="AOR22" s="74"/>
      <c r="AOS22" s="85"/>
      <c r="AOT22" s="74"/>
      <c r="AOU22" s="74"/>
      <c r="AOV22" s="85"/>
      <c r="AOW22" s="74"/>
      <c r="AOX22" s="74"/>
      <c r="AOY22" s="85"/>
      <c r="AOZ22" s="80"/>
      <c r="APA22" s="80"/>
      <c r="APB22" s="85"/>
      <c r="APC22" s="77"/>
      <c r="APD22" s="74"/>
      <c r="APE22" s="74"/>
      <c r="APF22" s="85"/>
      <c r="APG22" s="74"/>
      <c r="APH22" s="74"/>
      <c r="API22" s="85"/>
      <c r="APJ22" s="74"/>
      <c r="APK22" s="74"/>
      <c r="APL22" s="85"/>
      <c r="APM22" s="74"/>
      <c r="APN22" s="74"/>
      <c r="APO22" s="85"/>
      <c r="APP22" s="80"/>
      <c r="APQ22" s="80"/>
      <c r="APR22" s="85"/>
      <c r="APS22" s="77"/>
      <c r="APT22" s="74"/>
      <c r="APU22" s="74"/>
      <c r="APV22" s="85"/>
      <c r="APW22" s="74"/>
      <c r="APX22" s="74"/>
      <c r="APY22" s="85"/>
      <c r="APZ22" s="74"/>
      <c r="AQA22" s="74"/>
      <c r="AQB22" s="85"/>
      <c r="AQC22" s="74"/>
      <c r="AQD22" s="74"/>
      <c r="AQE22" s="85"/>
      <c r="AQF22" s="80"/>
      <c r="AQG22" s="80"/>
      <c r="AQH22" s="85"/>
      <c r="AQI22" s="77"/>
      <c r="AQJ22" s="74"/>
      <c r="AQK22" s="74"/>
      <c r="AQL22" s="85"/>
      <c r="AQM22" s="74"/>
      <c r="AQN22" s="74"/>
      <c r="AQO22" s="85"/>
      <c r="AQP22" s="74"/>
      <c r="AQQ22" s="74"/>
      <c r="AQR22" s="85"/>
      <c r="AQS22" s="74"/>
      <c r="AQT22" s="74"/>
      <c r="AQU22" s="85"/>
      <c r="AQV22" s="80"/>
      <c r="AQW22" s="80"/>
      <c r="AQX22" s="85"/>
      <c r="AQY22" s="77"/>
      <c r="AQZ22" s="74"/>
      <c r="ARA22" s="74"/>
      <c r="ARB22" s="85"/>
      <c r="ARC22" s="74"/>
      <c r="ARD22" s="74"/>
      <c r="ARE22" s="85"/>
      <c r="ARF22" s="74"/>
      <c r="ARG22" s="74"/>
      <c r="ARH22" s="85"/>
      <c r="ARI22" s="74"/>
      <c r="ARJ22" s="74"/>
      <c r="ARK22" s="85"/>
      <c r="ARL22" s="80"/>
      <c r="ARM22" s="80"/>
      <c r="ARN22" s="85"/>
      <c r="ARO22" s="77"/>
      <c r="ARP22" s="74"/>
      <c r="ARQ22" s="74"/>
      <c r="ARR22" s="85"/>
      <c r="ARS22" s="74"/>
      <c r="ART22" s="74"/>
      <c r="ARU22" s="85"/>
      <c r="ARV22" s="74"/>
      <c r="ARW22" s="74"/>
      <c r="ARX22" s="85"/>
      <c r="ARY22" s="74"/>
      <c r="ARZ22" s="74"/>
      <c r="ASA22" s="85"/>
      <c r="ASB22" s="80"/>
      <c r="ASC22" s="80"/>
      <c r="ASD22" s="85"/>
      <c r="ASE22" s="77"/>
      <c r="ASF22" s="74"/>
      <c r="ASG22" s="74"/>
      <c r="ASH22" s="85"/>
      <c r="ASI22" s="74"/>
      <c r="ASJ22" s="74"/>
      <c r="ASK22" s="85"/>
      <c r="ASL22" s="74"/>
      <c r="ASM22" s="74"/>
      <c r="ASN22" s="85"/>
      <c r="ASO22" s="74"/>
      <c r="ASP22" s="74"/>
      <c r="ASQ22" s="85"/>
      <c r="ASR22" s="80"/>
      <c r="ASS22" s="80"/>
      <c r="AST22" s="85"/>
      <c r="ASU22" s="77"/>
      <c r="ASV22" s="74"/>
      <c r="ASW22" s="74"/>
      <c r="ASX22" s="85"/>
      <c r="ASY22" s="74"/>
      <c r="ASZ22" s="74"/>
      <c r="ATA22" s="85"/>
      <c r="ATB22" s="74"/>
      <c r="ATC22" s="74"/>
      <c r="ATD22" s="85"/>
      <c r="ATE22" s="74"/>
      <c r="ATF22" s="74"/>
      <c r="ATG22" s="85"/>
      <c r="ATH22" s="80"/>
      <c r="ATI22" s="80"/>
      <c r="ATJ22" s="85"/>
      <c r="ATK22" s="77"/>
      <c r="ATL22" s="74"/>
      <c r="ATM22" s="74"/>
      <c r="ATN22" s="85"/>
      <c r="ATO22" s="74"/>
      <c r="ATP22" s="74"/>
      <c r="ATQ22" s="85"/>
      <c r="ATR22" s="74"/>
      <c r="ATS22" s="74"/>
      <c r="ATT22" s="85"/>
      <c r="ATU22" s="74"/>
      <c r="ATV22" s="74"/>
      <c r="ATW22" s="85"/>
      <c r="ATX22" s="80"/>
      <c r="ATY22" s="80"/>
      <c r="ATZ22" s="85"/>
      <c r="AUA22" s="77"/>
      <c r="AUB22" s="74"/>
      <c r="AUC22" s="74"/>
      <c r="AUD22" s="85"/>
      <c r="AUE22" s="74"/>
      <c r="AUF22" s="74"/>
      <c r="AUG22" s="85"/>
      <c r="AUH22" s="74"/>
      <c r="AUI22" s="74"/>
      <c r="AUJ22" s="85"/>
      <c r="AUK22" s="74"/>
      <c r="AUL22" s="74"/>
      <c r="AUM22" s="85"/>
      <c r="AUN22" s="80"/>
      <c r="AUO22" s="80"/>
      <c r="AUP22" s="85"/>
      <c r="AUQ22" s="77"/>
      <c r="AUR22" s="74"/>
      <c r="AUS22" s="74"/>
      <c r="AUT22" s="85"/>
      <c r="AUU22" s="74"/>
      <c r="AUV22" s="74"/>
      <c r="AUW22" s="85"/>
      <c r="AUX22" s="74"/>
      <c r="AUY22" s="74"/>
      <c r="AUZ22" s="85"/>
      <c r="AVA22" s="74"/>
      <c r="AVB22" s="74"/>
      <c r="AVC22" s="85"/>
      <c r="AVD22" s="80"/>
      <c r="AVE22" s="80"/>
      <c r="AVF22" s="85"/>
      <c r="AVG22" s="77"/>
      <c r="AVH22" s="74"/>
      <c r="AVI22" s="74"/>
      <c r="AVJ22" s="85"/>
      <c r="AVK22" s="74"/>
      <c r="AVL22" s="74"/>
      <c r="AVM22" s="85"/>
      <c r="AVN22" s="74"/>
      <c r="AVO22" s="74"/>
      <c r="AVP22" s="85"/>
      <c r="AVQ22" s="74"/>
      <c r="AVR22" s="74"/>
      <c r="AVS22" s="85"/>
      <c r="AVT22" s="80"/>
      <c r="AVU22" s="80"/>
      <c r="AVV22" s="85"/>
      <c r="AVW22" s="77"/>
      <c r="AVX22" s="74"/>
      <c r="AVY22" s="74"/>
      <c r="AVZ22" s="85"/>
      <c r="AWA22" s="74"/>
      <c r="AWB22" s="74"/>
      <c r="AWC22" s="85"/>
      <c r="AWD22" s="74"/>
      <c r="AWE22" s="74"/>
      <c r="AWF22" s="85"/>
      <c r="AWG22" s="74"/>
      <c r="AWH22" s="74"/>
      <c r="AWI22" s="85"/>
      <c r="AWJ22" s="80"/>
      <c r="AWK22" s="80"/>
      <c r="AWL22" s="85"/>
      <c r="AWM22" s="77"/>
      <c r="AWN22" s="74"/>
      <c r="AWO22" s="74"/>
      <c r="AWP22" s="85"/>
      <c r="AWQ22" s="74"/>
      <c r="AWR22" s="74"/>
      <c r="AWS22" s="85"/>
      <c r="AWT22" s="74"/>
      <c r="AWU22" s="74"/>
      <c r="AWV22" s="85"/>
      <c r="AWW22" s="74"/>
      <c r="AWX22" s="74"/>
      <c r="AWY22" s="85"/>
      <c r="AWZ22" s="80"/>
      <c r="AXA22" s="80"/>
      <c r="AXB22" s="85"/>
      <c r="AXC22" s="77"/>
      <c r="AXD22" s="74"/>
      <c r="AXE22" s="74"/>
      <c r="AXF22" s="85"/>
      <c r="AXG22" s="74"/>
      <c r="AXH22" s="74"/>
      <c r="AXI22" s="85"/>
      <c r="AXJ22" s="74"/>
      <c r="AXK22" s="74"/>
      <c r="AXL22" s="85"/>
      <c r="AXM22" s="74"/>
      <c r="AXN22" s="74"/>
      <c r="AXO22" s="85"/>
      <c r="AXP22" s="80"/>
      <c r="AXQ22" s="80"/>
      <c r="AXR22" s="85"/>
      <c r="AXS22" s="77"/>
      <c r="AXT22" s="74"/>
      <c r="AXU22" s="74"/>
      <c r="AXV22" s="85"/>
      <c r="AXW22" s="74"/>
      <c r="AXX22" s="74"/>
      <c r="AXY22" s="85"/>
      <c r="AXZ22" s="74"/>
      <c r="AYA22" s="74"/>
      <c r="AYB22" s="85"/>
      <c r="AYC22" s="74"/>
      <c r="AYD22" s="74"/>
      <c r="AYE22" s="85"/>
      <c r="AYF22" s="80"/>
      <c r="AYG22" s="80"/>
      <c r="AYH22" s="85"/>
      <c r="AYI22" s="77"/>
      <c r="AYJ22" s="74"/>
      <c r="AYK22" s="74"/>
      <c r="AYL22" s="85"/>
      <c r="AYM22" s="74"/>
      <c r="AYN22" s="74"/>
      <c r="AYO22" s="85"/>
      <c r="AYP22" s="74"/>
      <c r="AYQ22" s="74"/>
      <c r="AYR22" s="85"/>
      <c r="AYS22" s="74"/>
      <c r="AYT22" s="74"/>
      <c r="AYU22" s="85"/>
      <c r="AYV22" s="80"/>
      <c r="AYW22" s="80"/>
      <c r="AYX22" s="85"/>
      <c r="AYY22" s="77"/>
      <c r="AYZ22" s="74"/>
      <c r="AZA22" s="74"/>
      <c r="AZB22" s="85"/>
      <c r="AZC22" s="74"/>
      <c r="AZD22" s="74"/>
      <c r="AZE22" s="85"/>
      <c r="AZF22" s="74"/>
      <c r="AZG22" s="74"/>
      <c r="AZH22" s="85"/>
      <c r="AZI22" s="74"/>
      <c r="AZJ22" s="74"/>
      <c r="AZK22" s="85"/>
      <c r="AZL22" s="80"/>
      <c r="AZM22" s="80"/>
      <c r="AZN22" s="85"/>
      <c r="AZO22" s="77"/>
      <c r="AZP22" s="74"/>
      <c r="AZQ22" s="74"/>
      <c r="AZR22" s="85"/>
      <c r="AZS22" s="74"/>
      <c r="AZT22" s="74"/>
      <c r="AZU22" s="85"/>
      <c r="AZV22" s="74"/>
      <c r="AZW22" s="74"/>
      <c r="AZX22" s="85"/>
      <c r="AZY22" s="74"/>
      <c r="AZZ22" s="74"/>
      <c r="BAA22" s="85"/>
      <c r="BAB22" s="80"/>
      <c r="BAC22" s="80"/>
      <c r="BAD22" s="85"/>
      <c r="BAE22" s="77"/>
      <c r="BAF22" s="74"/>
      <c r="BAG22" s="74"/>
      <c r="BAH22" s="85"/>
      <c r="BAI22" s="74"/>
      <c r="BAJ22" s="74"/>
      <c r="BAK22" s="85"/>
      <c r="BAL22" s="74"/>
      <c r="BAM22" s="74"/>
      <c r="BAN22" s="85"/>
      <c r="BAO22" s="74"/>
      <c r="BAP22" s="74"/>
      <c r="BAQ22" s="85"/>
      <c r="BAR22" s="80"/>
      <c r="BAS22" s="80"/>
      <c r="BAT22" s="85"/>
      <c r="BAU22" s="77"/>
      <c r="BAV22" s="74"/>
      <c r="BAW22" s="74"/>
      <c r="BAX22" s="85"/>
      <c r="BAY22" s="74"/>
      <c r="BAZ22" s="74"/>
      <c r="BBA22" s="85"/>
      <c r="BBB22" s="74"/>
      <c r="BBC22" s="74"/>
      <c r="BBD22" s="85"/>
      <c r="BBE22" s="74"/>
      <c r="BBF22" s="74"/>
      <c r="BBG22" s="85"/>
      <c r="BBH22" s="80"/>
      <c r="BBI22" s="80"/>
      <c r="BBJ22" s="85"/>
      <c r="BBK22" s="77"/>
      <c r="BBL22" s="74"/>
      <c r="BBM22" s="74"/>
      <c r="BBN22" s="85"/>
      <c r="BBO22" s="74"/>
      <c r="BBP22" s="74"/>
      <c r="BBQ22" s="85"/>
      <c r="BBR22" s="74"/>
      <c r="BBS22" s="74"/>
      <c r="BBT22" s="85"/>
      <c r="BBU22" s="74"/>
      <c r="BBV22" s="74"/>
      <c r="BBW22" s="85"/>
      <c r="BBX22" s="80"/>
      <c r="BBY22" s="80"/>
      <c r="BBZ22" s="85"/>
      <c r="BCA22" s="77"/>
      <c r="BCB22" s="74"/>
      <c r="BCC22" s="74"/>
      <c r="BCD22" s="85"/>
      <c r="BCE22" s="74"/>
      <c r="BCF22" s="74"/>
      <c r="BCG22" s="85"/>
      <c r="BCH22" s="74"/>
      <c r="BCI22" s="74"/>
      <c r="BCJ22" s="85"/>
      <c r="BCK22" s="74"/>
      <c r="BCL22" s="74"/>
      <c r="BCM22" s="85"/>
      <c r="BCN22" s="80"/>
      <c r="BCO22" s="80"/>
      <c r="BCP22" s="85"/>
      <c r="BCQ22" s="77"/>
      <c r="BCR22" s="74"/>
      <c r="BCS22" s="74"/>
      <c r="BCT22" s="85"/>
      <c r="BCU22" s="74"/>
      <c r="BCV22" s="74"/>
      <c r="BCW22" s="85"/>
      <c r="BCX22" s="74"/>
      <c r="BCY22" s="74"/>
      <c r="BCZ22" s="85"/>
      <c r="BDA22" s="74"/>
      <c r="BDB22" s="74"/>
      <c r="BDC22" s="85"/>
      <c r="BDD22" s="80"/>
      <c r="BDE22" s="80"/>
      <c r="BDF22" s="85"/>
      <c r="BDG22" s="77"/>
      <c r="BDH22" s="74"/>
      <c r="BDI22" s="74"/>
      <c r="BDJ22" s="85"/>
      <c r="BDK22" s="74"/>
      <c r="BDL22" s="74"/>
      <c r="BDM22" s="85"/>
      <c r="BDN22" s="74"/>
      <c r="BDO22" s="74"/>
      <c r="BDP22" s="85"/>
      <c r="BDQ22" s="74"/>
      <c r="BDR22" s="74"/>
      <c r="BDS22" s="85"/>
      <c r="BDT22" s="80"/>
      <c r="BDU22" s="80"/>
      <c r="BDV22" s="85"/>
      <c r="BDW22" s="77"/>
      <c r="BDX22" s="74"/>
      <c r="BDY22" s="74"/>
      <c r="BDZ22" s="85"/>
      <c r="BEA22" s="74"/>
      <c r="BEB22" s="74"/>
      <c r="BEC22" s="85"/>
      <c r="BED22" s="74"/>
      <c r="BEE22" s="74"/>
      <c r="BEF22" s="85"/>
      <c r="BEG22" s="74"/>
      <c r="BEH22" s="74"/>
      <c r="BEI22" s="85"/>
      <c r="BEJ22" s="80"/>
      <c r="BEK22" s="80"/>
      <c r="BEL22" s="85"/>
      <c r="BEM22" s="77"/>
      <c r="BEN22" s="74"/>
      <c r="BEO22" s="74"/>
      <c r="BEP22" s="85"/>
      <c r="BEQ22" s="74"/>
      <c r="BER22" s="74"/>
      <c r="BES22" s="85"/>
      <c r="BET22" s="74"/>
      <c r="BEU22" s="74"/>
      <c r="BEV22" s="85"/>
      <c r="BEW22" s="74"/>
      <c r="BEX22" s="74"/>
      <c r="BEY22" s="85"/>
      <c r="BEZ22" s="80"/>
      <c r="BFA22" s="80"/>
      <c r="BFB22" s="85"/>
      <c r="BFC22" s="77"/>
      <c r="BFD22" s="74"/>
      <c r="BFE22" s="74"/>
      <c r="BFF22" s="85"/>
      <c r="BFG22" s="74"/>
      <c r="BFH22" s="74"/>
      <c r="BFI22" s="85"/>
      <c r="BFJ22" s="74"/>
      <c r="BFK22" s="74"/>
      <c r="BFL22" s="85"/>
      <c r="BFM22" s="74"/>
      <c r="BFN22" s="74"/>
      <c r="BFO22" s="85"/>
      <c r="BFP22" s="80"/>
      <c r="BFQ22" s="80"/>
      <c r="BFR22" s="85"/>
      <c r="BFS22" s="77"/>
      <c r="BFT22" s="74"/>
      <c r="BFU22" s="74"/>
      <c r="BFV22" s="85"/>
      <c r="BFW22" s="74"/>
      <c r="BFX22" s="74"/>
      <c r="BFY22" s="85"/>
      <c r="BFZ22" s="74"/>
      <c r="BGA22" s="74"/>
      <c r="BGB22" s="85"/>
      <c r="BGC22" s="74"/>
      <c r="BGD22" s="74"/>
      <c r="BGE22" s="85"/>
      <c r="BGF22" s="80"/>
      <c r="BGG22" s="80"/>
      <c r="BGH22" s="85"/>
      <c r="BGI22" s="77"/>
      <c r="BGJ22" s="74"/>
      <c r="BGK22" s="74"/>
      <c r="BGL22" s="85"/>
      <c r="BGM22" s="74"/>
      <c r="BGN22" s="74"/>
      <c r="BGO22" s="85"/>
      <c r="BGP22" s="74"/>
      <c r="BGQ22" s="74"/>
      <c r="BGR22" s="85"/>
      <c r="BGS22" s="74"/>
      <c r="BGT22" s="74"/>
      <c r="BGU22" s="85"/>
      <c r="BGV22" s="80"/>
      <c r="BGW22" s="80"/>
      <c r="BGX22" s="85"/>
      <c r="BGY22" s="77"/>
      <c r="BGZ22" s="74"/>
      <c r="BHA22" s="74"/>
      <c r="BHB22" s="85"/>
      <c r="BHC22" s="74"/>
      <c r="BHD22" s="74"/>
      <c r="BHE22" s="85"/>
      <c r="BHF22" s="74"/>
      <c r="BHG22" s="74"/>
      <c r="BHH22" s="85"/>
      <c r="BHI22" s="74"/>
      <c r="BHJ22" s="74"/>
      <c r="BHK22" s="85"/>
      <c r="BHL22" s="80"/>
      <c r="BHM22" s="80"/>
      <c r="BHN22" s="85"/>
      <c r="BHO22" s="77"/>
      <c r="BHP22" s="74"/>
      <c r="BHQ22" s="74"/>
      <c r="BHR22" s="85"/>
      <c r="BHS22" s="74"/>
      <c r="BHT22" s="74"/>
      <c r="BHU22" s="85"/>
      <c r="BHV22" s="74"/>
      <c r="BHW22" s="74"/>
      <c r="BHX22" s="85"/>
      <c r="BHY22" s="74"/>
      <c r="BHZ22" s="74"/>
      <c r="BIA22" s="85"/>
      <c r="BIB22" s="80"/>
      <c r="BIC22" s="80"/>
      <c r="BID22" s="85"/>
      <c r="BIE22" s="77"/>
      <c r="BIF22" s="74"/>
      <c r="BIG22" s="74"/>
      <c r="BIH22" s="85"/>
      <c r="BII22" s="74"/>
      <c r="BIJ22" s="74"/>
      <c r="BIK22" s="85"/>
      <c r="BIL22" s="74"/>
      <c r="BIM22" s="74"/>
      <c r="BIN22" s="85"/>
      <c r="BIO22" s="74"/>
      <c r="BIP22" s="74"/>
      <c r="BIQ22" s="85"/>
      <c r="BIR22" s="80"/>
      <c r="BIS22" s="80"/>
      <c r="BIT22" s="85"/>
      <c r="BIU22" s="77"/>
      <c r="BIV22" s="74"/>
      <c r="BIW22" s="74"/>
      <c r="BIX22" s="85"/>
      <c r="BIY22" s="74"/>
      <c r="BIZ22" s="74"/>
      <c r="BJA22" s="85"/>
      <c r="BJB22" s="74"/>
      <c r="BJC22" s="74"/>
      <c r="BJD22" s="85"/>
      <c r="BJE22" s="74"/>
      <c r="BJF22" s="74"/>
      <c r="BJG22" s="85"/>
      <c r="BJH22" s="80"/>
      <c r="BJI22" s="80"/>
      <c r="BJJ22" s="85"/>
      <c r="BJK22" s="77"/>
      <c r="BJL22" s="74"/>
      <c r="BJM22" s="74"/>
      <c r="BJN22" s="85"/>
      <c r="BJO22" s="74"/>
      <c r="BJP22" s="74"/>
      <c r="BJQ22" s="85"/>
      <c r="BJR22" s="74"/>
      <c r="BJS22" s="74"/>
      <c r="BJT22" s="85"/>
      <c r="BJU22" s="74"/>
      <c r="BJV22" s="74"/>
      <c r="BJW22" s="85"/>
      <c r="BJX22" s="80"/>
      <c r="BJY22" s="80"/>
      <c r="BJZ22" s="85"/>
      <c r="BKA22" s="77"/>
      <c r="BKB22" s="74"/>
      <c r="BKC22" s="74"/>
      <c r="BKD22" s="85"/>
      <c r="BKE22" s="74"/>
      <c r="BKF22" s="74"/>
      <c r="BKG22" s="85"/>
      <c r="BKH22" s="74"/>
      <c r="BKI22" s="74"/>
      <c r="BKJ22" s="85"/>
      <c r="BKK22" s="74"/>
      <c r="BKL22" s="74"/>
      <c r="BKM22" s="85"/>
      <c r="BKN22" s="80"/>
      <c r="BKO22" s="80"/>
      <c r="BKP22" s="85"/>
      <c r="BKQ22" s="77"/>
      <c r="BKR22" s="74"/>
      <c r="BKS22" s="74"/>
      <c r="BKT22" s="85"/>
      <c r="BKU22" s="74"/>
      <c r="BKV22" s="74"/>
      <c r="BKW22" s="85"/>
      <c r="BKX22" s="74"/>
      <c r="BKY22" s="74"/>
      <c r="BKZ22" s="85"/>
      <c r="BLA22" s="74"/>
      <c r="BLB22" s="74"/>
      <c r="BLC22" s="85"/>
      <c r="BLD22" s="80"/>
      <c r="BLE22" s="80"/>
      <c r="BLF22" s="85"/>
      <c r="BLG22" s="77"/>
      <c r="BLH22" s="74"/>
      <c r="BLI22" s="74"/>
      <c r="BLJ22" s="85"/>
      <c r="BLK22" s="74"/>
      <c r="BLL22" s="74"/>
      <c r="BLM22" s="85"/>
      <c r="BLN22" s="74"/>
      <c r="BLO22" s="74"/>
      <c r="BLP22" s="85"/>
      <c r="BLQ22" s="74"/>
      <c r="BLR22" s="74"/>
      <c r="BLS22" s="85"/>
      <c r="BLT22" s="80"/>
      <c r="BLU22" s="80"/>
      <c r="BLV22" s="85"/>
      <c r="BLW22" s="77"/>
      <c r="BLX22" s="74"/>
      <c r="BLY22" s="74"/>
      <c r="BLZ22" s="85"/>
      <c r="BMA22" s="74"/>
      <c r="BMB22" s="74"/>
      <c r="BMC22" s="85"/>
      <c r="BMD22" s="74"/>
      <c r="BME22" s="74"/>
      <c r="BMF22" s="85"/>
      <c r="BMG22" s="74"/>
      <c r="BMH22" s="74"/>
      <c r="BMI22" s="85"/>
      <c r="BMJ22" s="80"/>
      <c r="BMK22" s="80"/>
      <c r="BML22" s="85"/>
      <c r="BMM22" s="77"/>
      <c r="BMN22" s="74"/>
      <c r="BMO22" s="74"/>
      <c r="BMP22" s="85"/>
      <c r="BMQ22" s="74"/>
      <c r="BMR22" s="74"/>
      <c r="BMS22" s="85"/>
      <c r="BMT22" s="74"/>
      <c r="BMU22" s="74"/>
      <c r="BMV22" s="85"/>
      <c r="BMW22" s="74"/>
      <c r="BMX22" s="74"/>
      <c r="BMY22" s="85"/>
      <c r="BMZ22" s="80"/>
      <c r="BNA22" s="80"/>
      <c r="BNB22" s="85"/>
      <c r="BNC22" s="77"/>
      <c r="BND22" s="74"/>
      <c r="BNE22" s="74"/>
      <c r="BNF22" s="85"/>
      <c r="BNG22" s="74"/>
      <c r="BNH22" s="74"/>
      <c r="BNI22" s="85"/>
      <c r="BNJ22" s="74"/>
      <c r="BNK22" s="74"/>
      <c r="BNL22" s="85"/>
      <c r="BNM22" s="74"/>
      <c r="BNN22" s="74"/>
      <c r="BNO22" s="85"/>
      <c r="BNP22" s="80"/>
      <c r="BNQ22" s="80"/>
      <c r="BNR22" s="85"/>
      <c r="BNS22" s="77"/>
      <c r="BNT22" s="74"/>
      <c r="BNU22" s="74"/>
      <c r="BNV22" s="85"/>
      <c r="BNW22" s="74"/>
      <c r="BNX22" s="74"/>
      <c r="BNY22" s="85"/>
      <c r="BNZ22" s="74"/>
      <c r="BOA22" s="74"/>
      <c r="BOB22" s="85"/>
      <c r="BOC22" s="74"/>
      <c r="BOD22" s="74"/>
      <c r="BOE22" s="85"/>
      <c r="BOF22" s="80"/>
      <c r="BOG22" s="80"/>
      <c r="BOH22" s="85"/>
      <c r="BOI22" s="77"/>
      <c r="BOJ22" s="74"/>
      <c r="BOK22" s="74"/>
      <c r="BOL22" s="85"/>
      <c r="BOM22" s="74"/>
      <c r="BON22" s="74"/>
      <c r="BOO22" s="85"/>
      <c r="BOP22" s="74"/>
      <c r="BOQ22" s="74"/>
      <c r="BOR22" s="85"/>
      <c r="BOS22" s="74"/>
      <c r="BOT22" s="74"/>
      <c r="BOU22" s="85"/>
      <c r="BOV22" s="80"/>
      <c r="BOW22" s="80"/>
      <c r="BOX22" s="85"/>
      <c r="BOY22" s="77"/>
      <c r="BOZ22" s="74"/>
      <c r="BPA22" s="74"/>
      <c r="BPB22" s="85"/>
      <c r="BPC22" s="74"/>
      <c r="BPD22" s="74"/>
      <c r="BPE22" s="85"/>
      <c r="BPF22" s="74"/>
      <c r="BPG22" s="74"/>
      <c r="BPH22" s="85"/>
      <c r="BPI22" s="74"/>
      <c r="BPJ22" s="74"/>
      <c r="BPK22" s="85"/>
      <c r="BPL22" s="80"/>
      <c r="BPM22" s="80"/>
      <c r="BPN22" s="85"/>
      <c r="BPO22" s="77"/>
      <c r="BPP22" s="74"/>
      <c r="BPQ22" s="74"/>
      <c r="BPR22" s="85"/>
      <c r="BPS22" s="74"/>
      <c r="BPT22" s="74"/>
      <c r="BPU22" s="85"/>
      <c r="BPV22" s="74"/>
      <c r="BPW22" s="74"/>
      <c r="BPX22" s="85"/>
      <c r="BPY22" s="74"/>
      <c r="BPZ22" s="74"/>
      <c r="BQA22" s="85"/>
      <c r="BQB22" s="80"/>
      <c r="BQC22" s="80"/>
      <c r="BQD22" s="85"/>
      <c r="BQE22" s="77"/>
      <c r="BQF22" s="74"/>
      <c r="BQG22" s="74"/>
      <c r="BQH22" s="85"/>
      <c r="BQI22" s="74"/>
      <c r="BQJ22" s="74"/>
      <c r="BQK22" s="85"/>
      <c r="BQL22" s="74"/>
      <c r="BQM22" s="74"/>
      <c r="BQN22" s="85"/>
      <c r="BQO22" s="74"/>
      <c r="BQP22" s="74"/>
      <c r="BQQ22" s="85"/>
      <c r="BQR22" s="80"/>
      <c r="BQS22" s="80"/>
      <c r="BQT22" s="85"/>
      <c r="BQU22" s="77"/>
      <c r="BQV22" s="74"/>
      <c r="BQW22" s="74"/>
      <c r="BQX22" s="85"/>
      <c r="BQY22" s="74"/>
      <c r="BQZ22" s="74"/>
      <c r="BRA22" s="85"/>
      <c r="BRB22" s="74"/>
      <c r="BRC22" s="74"/>
      <c r="BRD22" s="85"/>
      <c r="BRE22" s="74"/>
      <c r="BRF22" s="74"/>
      <c r="BRG22" s="85"/>
      <c r="BRH22" s="80"/>
      <c r="BRI22" s="80"/>
      <c r="BRJ22" s="85"/>
      <c r="BRK22" s="77"/>
      <c r="BRL22" s="74"/>
      <c r="BRM22" s="74"/>
      <c r="BRN22" s="85"/>
      <c r="BRO22" s="74"/>
      <c r="BRP22" s="74"/>
      <c r="BRQ22" s="85"/>
      <c r="BRR22" s="74"/>
      <c r="BRS22" s="74"/>
      <c r="BRT22" s="85"/>
      <c r="BRU22" s="74"/>
      <c r="BRV22" s="74"/>
      <c r="BRW22" s="85"/>
      <c r="BRX22" s="80"/>
      <c r="BRY22" s="80"/>
      <c r="BRZ22" s="85"/>
      <c r="BSA22" s="77"/>
      <c r="BSB22" s="74"/>
      <c r="BSC22" s="74"/>
      <c r="BSD22" s="85"/>
      <c r="BSE22" s="74"/>
      <c r="BSF22" s="74"/>
      <c r="BSG22" s="85"/>
      <c r="BSH22" s="74"/>
      <c r="BSI22" s="74"/>
      <c r="BSJ22" s="85"/>
      <c r="BSK22" s="74"/>
      <c r="BSL22" s="74"/>
      <c r="BSM22" s="85"/>
      <c r="BSN22" s="80"/>
      <c r="BSO22" s="80"/>
      <c r="BSP22" s="85"/>
      <c r="BSQ22" s="77"/>
      <c r="BSR22" s="74"/>
      <c r="BSS22" s="74"/>
      <c r="BST22" s="85"/>
      <c r="BSU22" s="74"/>
      <c r="BSV22" s="74"/>
      <c r="BSW22" s="85"/>
      <c r="BSX22" s="74"/>
      <c r="BSY22" s="74"/>
      <c r="BSZ22" s="85"/>
      <c r="BTA22" s="74"/>
      <c r="BTB22" s="74"/>
      <c r="BTC22" s="85"/>
      <c r="BTD22" s="80"/>
      <c r="BTE22" s="80"/>
      <c r="BTF22" s="85"/>
      <c r="BTG22" s="77"/>
      <c r="BTH22" s="74"/>
      <c r="BTI22" s="74"/>
      <c r="BTJ22" s="85"/>
      <c r="BTK22" s="74"/>
      <c r="BTL22" s="74"/>
      <c r="BTM22" s="85"/>
      <c r="BTN22" s="74"/>
      <c r="BTO22" s="74"/>
      <c r="BTP22" s="85"/>
      <c r="BTQ22" s="74"/>
      <c r="BTR22" s="74"/>
      <c r="BTS22" s="85"/>
      <c r="BTT22" s="80"/>
      <c r="BTU22" s="80"/>
      <c r="BTV22" s="85"/>
      <c r="BTW22" s="77"/>
      <c r="BTX22" s="74"/>
      <c r="BTY22" s="74"/>
      <c r="BTZ22" s="85"/>
      <c r="BUA22" s="74"/>
      <c r="BUB22" s="74"/>
      <c r="BUC22" s="85"/>
      <c r="BUD22" s="74"/>
      <c r="BUE22" s="74"/>
      <c r="BUF22" s="85"/>
      <c r="BUG22" s="74"/>
      <c r="BUH22" s="74"/>
      <c r="BUI22" s="85"/>
      <c r="BUJ22" s="80"/>
      <c r="BUK22" s="80"/>
      <c r="BUL22" s="85"/>
      <c r="BUM22" s="77"/>
      <c r="BUN22" s="74"/>
      <c r="BUO22" s="74"/>
      <c r="BUP22" s="85"/>
      <c r="BUQ22" s="74"/>
      <c r="BUR22" s="74"/>
      <c r="BUS22" s="85"/>
      <c r="BUT22" s="74"/>
      <c r="BUU22" s="74"/>
      <c r="BUV22" s="85"/>
      <c r="BUW22" s="74"/>
      <c r="BUX22" s="74"/>
      <c r="BUY22" s="85"/>
      <c r="BUZ22" s="80"/>
      <c r="BVA22" s="80"/>
      <c r="BVB22" s="85"/>
      <c r="BVC22" s="77"/>
      <c r="BVD22" s="74"/>
      <c r="BVE22" s="74"/>
      <c r="BVF22" s="85"/>
      <c r="BVG22" s="74"/>
      <c r="BVH22" s="74"/>
      <c r="BVI22" s="85"/>
      <c r="BVJ22" s="74"/>
      <c r="BVK22" s="74"/>
      <c r="BVL22" s="85"/>
      <c r="BVM22" s="74"/>
      <c r="BVN22" s="74"/>
      <c r="BVO22" s="85"/>
      <c r="BVP22" s="80"/>
      <c r="BVQ22" s="80"/>
      <c r="BVR22" s="85"/>
      <c r="BVS22" s="77"/>
      <c r="BVT22" s="74"/>
      <c r="BVU22" s="74"/>
      <c r="BVV22" s="85"/>
      <c r="BVW22" s="74"/>
      <c r="BVX22" s="74"/>
      <c r="BVY22" s="85"/>
      <c r="BVZ22" s="74"/>
      <c r="BWA22" s="74"/>
      <c r="BWB22" s="85"/>
      <c r="BWC22" s="74"/>
      <c r="BWD22" s="74"/>
      <c r="BWE22" s="85"/>
      <c r="BWF22" s="80"/>
      <c r="BWG22" s="80"/>
      <c r="BWH22" s="85"/>
      <c r="BWI22" s="77"/>
      <c r="BWJ22" s="74"/>
      <c r="BWK22" s="74"/>
      <c r="BWL22" s="85"/>
      <c r="BWM22" s="74"/>
      <c r="BWN22" s="74"/>
      <c r="BWO22" s="85"/>
      <c r="BWP22" s="74"/>
      <c r="BWQ22" s="74"/>
      <c r="BWR22" s="85"/>
      <c r="BWS22" s="74"/>
      <c r="BWT22" s="74"/>
      <c r="BWU22" s="85"/>
      <c r="BWV22" s="80"/>
      <c r="BWW22" s="80"/>
      <c r="BWX22" s="85"/>
      <c r="BWY22" s="77"/>
      <c r="BWZ22" s="74"/>
      <c r="BXA22" s="74"/>
      <c r="BXB22" s="85"/>
      <c r="BXC22" s="74"/>
      <c r="BXD22" s="74"/>
      <c r="BXE22" s="85"/>
      <c r="BXF22" s="74"/>
      <c r="BXG22" s="74"/>
      <c r="BXH22" s="85"/>
      <c r="BXI22" s="74"/>
      <c r="BXJ22" s="74"/>
      <c r="BXK22" s="85"/>
      <c r="BXL22" s="80"/>
      <c r="BXM22" s="80"/>
      <c r="BXN22" s="85"/>
      <c r="BXO22" s="77"/>
      <c r="BXP22" s="74"/>
      <c r="BXQ22" s="74"/>
      <c r="BXR22" s="85"/>
      <c r="BXS22" s="74"/>
      <c r="BXT22" s="74"/>
      <c r="BXU22" s="85"/>
      <c r="BXV22" s="74"/>
      <c r="BXW22" s="74"/>
      <c r="BXX22" s="85"/>
      <c r="BXY22" s="74"/>
      <c r="BXZ22" s="74"/>
      <c r="BYA22" s="85"/>
      <c r="BYB22" s="80"/>
      <c r="BYC22" s="80"/>
      <c r="BYD22" s="85"/>
      <c r="BYE22" s="77"/>
      <c r="BYF22" s="74"/>
      <c r="BYG22" s="74"/>
      <c r="BYH22" s="85"/>
      <c r="BYI22" s="74"/>
      <c r="BYJ22" s="74"/>
      <c r="BYK22" s="85"/>
      <c r="BYL22" s="74"/>
      <c r="BYM22" s="74"/>
      <c r="BYN22" s="85"/>
      <c r="BYO22" s="74"/>
      <c r="BYP22" s="74"/>
      <c r="BYQ22" s="85"/>
      <c r="BYR22" s="80"/>
      <c r="BYS22" s="80"/>
      <c r="BYT22" s="85"/>
      <c r="BYU22" s="77"/>
      <c r="BYV22" s="74"/>
      <c r="BYW22" s="74"/>
      <c r="BYX22" s="85"/>
      <c r="BYY22" s="74"/>
      <c r="BYZ22" s="74"/>
      <c r="BZA22" s="85"/>
      <c r="BZB22" s="74"/>
      <c r="BZC22" s="74"/>
      <c r="BZD22" s="85"/>
      <c r="BZE22" s="74"/>
      <c r="BZF22" s="74"/>
      <c r="BZG22" s="85"/>
      <c r="BZH22" s="80"/>
      <c r="BZI22" s="80"/>
      <c r="BZJ22" s="85"/>
      <c r="BZK22" s="77"/>
      <c r="BZL22" s="74"/>
      <c r="BZM22" s="74"/>
      <c r="BZN22" s="85"/>
      <c r="BZO22" s="74"/>
      <c r="BZP22" s="74"/>
      <c r="BZQ22" s="85"/>
      <c r="BZR22" s="74"/>
      <c r="BZS22" s="74"/>
      <c r="BZT22" s="85"/>
      <c r="BZU22" s="74"/>
      <c r="BZV22" s="74"/>
      <c r="BZW22" s="85"/>
      <c r="BZX22" s="80"/>
      <c r="BZY22" s="80"/>
      <c r="BZZ22" s="85"/>
      <c r="CAA22" s="77"/>
      <c r="CAB22" s="74"/>
      <c r="CAC22" s="74"/>
      <c r="CAD22" s="85"/>
      <c r="CAE22" s="74"/>
      <c r="CAF22" s="74"/>
      <c r="CAG22" s="85"/>
      <c r="CAH22" s="74"/>
      <c r="CAI22" s="74"/>
      <c r="CAJ22" s="85"/>
      <c r="CAK22" s="74"/>
      <c r="CAL22" s="74"/>
      <c r="CAM22" s="85"/>
      <c r="CAN22" s="80"/>
      <c r="CAO22" s="80"/>
      <c r="CAP22" s="85"/>
      <c r="CAQ22" s="77"/>
      <c r="CAR22" s="74"/>
      <c r="CAS22" s="74"/>
      <c r="CAT22" s="85"/>
      <c r="CAU22" s="74"/>
      <c r="CAV22" s="74"/>
      <c r="CAW22" s="85"/>
      <c r="CAX22" s="74"/>
      <c r="CAY22" s="74"/>
      <c r="CAZ22" s="85"/>
      <c r="CBA22" s="74"/>
      <c r="CBB22" s="74"/>
      <c r="CBC22" s="85"/>
      <c r="CBD22" s="80"/>
      <c r="CBE22" s="80"/>
      <c r="CBF22" s="85"/>
      <c r="CBG22" s="77"/>
      <c r="CBH22" s="74"/>
      <c r="CBI22" s="74"/>
      <c r="CBJ22" s="85"/>
      <c r="CBK22" s="74"/>
      <c r="CBL22" s="74"/>
      <c r="CBM22" s="85"/>
      <c r="CBN22" s="74"/>
      <c r="CBO22" s="74"/>
      <c r="CBP22" s="85"/>
      <c r="CBQ22" s="74"/>
      <c r="CBR22" s="74"/>
      <c r="CBS22" s="85"/>
      <c r="CBT22" s="80"/>
      <c r="CBU22" s="80"/>
      <c r="CBV22" s="85"/>
      <c r="CBW22" s="77"/>
      <c r="CBX22" s="74"/>
      <c r="CBY22" s="74"/>
      <c r="CBZ22" s="85"/>
      <c r="CCA22" s="74"/>
      <c r="CCB22" s="74"/>
      <c r="CCC22" s="85"/>
      <c r="CCD22" s="74"/>
      <c r="CCE22" s="74"/>
      <c r="CCF22" s="85"/>
      <c r="CCG22" s="74"/>
      <c r="CCH22" s="74"/>
      <c r="CCI22" s="85"/>
      <c r="CCJ22" s="80"/>
      <c r="CCK22" s="80"/>
      <c r="CCL22" s="85"/>
      <c r="CCM22" s="77"/>
      <c r="CCN22" s="74"/>
      <c r="CCO22" s="74"/>
      <c r="CCP22" s="85"/>
      <c r="CCQ22" s="74"/>
      <c r="CCR22" s="74"/>
      <c r="CCS22" s="85"/>
      <c r="CCT22" s="74"/>
      <c r="CCU22" s="74"/>
      <c r="CCV22" s="85"/>
      <c r="CCW22" s="74"/>
      <c r="CCX22" s="74"/>
      <c r="CCY22" s="85"/>
      <c r="CCZ22" s="80"/>
      <c r="CDA22" s="80"/>
      <c r="CDB22" s="85"/>
      <c r="CDC22" s="77"/>
      <c r="CDD22" s="74"/>
      <c r="CDE22" s="74"/>
      <c r="CDF22" s="85"/>
      <c r="CDG22" s="74"/>
      <c r="CDH22" s="74"/>
      <c r="CDI22" s="85"/>
      <c r="CDJ22" s="74"/>
      <c r="CDK22" s="74"/>
      <c r="CDL22" s="85"/>
      <c r="CDM22" s="74"/>
      <c r="CDN22" s="74"/>
      <c r="CDO22" s="85"/>
      <c r="CDP22" s="80"/>
      <c r="CDQ22" s="80"/>
      <c r="CDR22" s="85"/>
      <c r="CDS22" s="77"/>
      <c r="CDT22" s="74"/>
      <c r="CDU22" s="74"/>
      <c r="CDV22" s="85"/>
      <c r="CDW22" s="74"/>
      <c r="CDX22" s="74"/>
      <c r="CDY22" s="85"/>
      <c r="CDZ22" s="74"/>
      <c r="CEA22" s="74"/>
      <c r="CEB22" s="85"/>
      <c r="CEC22" s="74"/>
      <c r="CED22" s="74"/>
      <c r="CEE22" s="85"/>
      <c r="CEF22" s="80"/>
      <c r="CEG22" s="80"/>
      <c r="CEH22" s="85"/>
      <c r="CEI22" s="77"/>
      <c r="CEJ22" s="74"/>
      <c r="CEK22" s="74"/>
      <c r="CEL22" s="85"/>
      <c r="CEM22" s="74"/>
      <c r="CEN22" s="74"/>
      <c r="CEO22" s="85"/>
      <c r="CEP22" s="74"/>
      <c r="CEQ22" s="74"/>
      <c r="CER22" s="85"/>
      <c r="CES22" s="74"/>
      <c r="CET22" s="74"/>
      <c r="CEU22" s="85"/>
      <c r="CEV22" s="80"/>
      <c r="CEW22" s="80"/>
      <c r="CEX22" s="85"/>
      <c r="CEY22" s="77"/>
      <c r="CEZ22" s="74"/>
      <c r="CFA22" s="74"/>
      <c r="CFB22" s="85"/>
      <c r="CFC22" s="74"/>
      <c r="CFD22" s="74"/>
      <c r="CFE22" s="85"/>
      <c r="CFF22" s="74"/>
      <c r="CFG22" s="74"/>
      <c r="CFH22" s="85"/>
      <c r="CFI22" s="74"/>
      <c r="CFJ22" s="74"/>
      <c r="CFK22" s="85"/>
      <c r="CFL22" s="80"/>
      <c r="CFM22" s="80"/>
      <c r="CFN22" s="85"/>
      <c r="CFO22" s="77"/>
      <c r="CFP22" s="74"/>
      <c r="CFQ22" s="74"/>
      <c r="CFR22" s="85"/>
      <c r="CFS22" s="74"/>
      <c r="CFT22" s="74"/>
      <c r="CFU22" s="85"/>
      <c r="CFV22" s="74"/>
      <c r="CFW22" s="74"/>
      <c r="CFX22" s="85"/>
      <c r="CFY22" s="74"/>
      <c r="CFZ22" s="74"/>
      <c r="CGA22" s="85"/>
      <c r="CGB22" s="80"/>
      <c r="CGC22" s="80"/>
      <c r="CGD22" s="85"/>
      <c r="CGE22" s="77"/>
      <c r="CGF22" s="74"/>
      <c r="CGG22" s="74"/>
      <c r="CGH22" s="85"/>
      <c r="CGI22" s="74"/>
      <c r="CGJ22" s="74"/>
      <c r="CGK22" s="85"/>
      <c r="CGL22" s="74"/>
      <c r="CGM22" s="74"/>
      <c r="CGN22" s="85"/>
      <c r="CGO22" s="74"/>
      <c r="CGP22" s="74"/>
      <c r="CGQ22" s="85"/>
      <c r="CGR22" s="80"/>
      <c r="CGS22" s="80"/>
      <c r="CGT22" s="85"/>
      <c r="CGU22" s="77"/>
      <c r="CGV22" s="74"/>
      <c r="CGW22" s="74"/>
      <c r="CGX22" s="85"/>
      <c r="CGY22" s="74"/>
      <c r="CGZ22" s="74"/>
      <c r="CHA22" s="85"/>
      <c r="CHB22" s="74"/>
      <c r="CHC22" s="74"/>
      <c r="CHD22" s="85"/>
      <c r="CHE22" s="74"/>
      <c r="CHF22" s="74"/>
      <c r="CHG22" s="85"/>
      <c r="CHH22" s="80"/>
      <c r="CHI22" s="80"/>
      <c r="CHJ22" s="85"/>
      <c r="CHK22" s="77"/>
      <c r="CHL22" s="74"/>
      <c r="CHM22" s="74"/>
      <c r="CHN22" s="85"/>
      <c r="CHO22" s="74"/>
      <c r="CHP22" s="74"/>
      <c r="CHQ22" s="85"/>
      <c r="CHR22" s="74"/>
      <c r="CHS22" s="74"/>
      <c r="CHT22" s="85"/>
      <c r="CHU22" s="74"/>
      <c r="CHV22" s="74"/>
      <c r="CHW22" s="85"/>
      <c r="CHX22" s="80"/>
      <c r="CHY22" s="80"/>
      <c r="CHZ22" s="85"/>
      <c r="CIA22" s="77"/>
      <c r="CIB22" s="74"/>
      <c r="CIC22" s="74"/>
      <c r="CID22" s="85"/>
      <c r="CIE22" s="74"/>
      <c r="CIF22" s="74"/>
      <c r="CIG22" s="85"/>
      <c r="CIH22" s="74"/>
      <c r="CII22" s="74"/>
      <c r="CIJ22" s="85"/>
      <c r="CIK22" s="74"/>
      <c r="CIL22" s="74"/>
      <c r="CIM22" s="85"/>
      <c r="CIN22" s="80"/>
      <c r="CIO22" s="80"/>
      <c r="CIP22" s="85"/>
      <c r="CIQ22" s="77"/>
      <c r="CIR22" s="74"/>
      <c r="CIS22" s="74"/>
      <c r="CIT22" s="85"/>
      <c r="CIU22" s="74"/>
      <c r="CIV22" s="74"/>
      <c r="CIW22" s="85"/>
      <c r="CIX22" s="74"/>
      <c r="CIY22" s="74"/>
      <c r="CIZ22" s="85"/>
      <c r="CJA22" s="74"/>
      <c r="CJB22" s="74"/>
      <c r="CJC22" s="85"/>
      <c r="CJD22" s="80"/>
      <c r="CJE22" s="80"/>
      <c r="CJF22" s="85"/>
      <c r="CJG22" s="77"/>
      <c r="CJH22" s="74"/>
      <c r="CJI22" s="74"/>
      <c r="CJJ22" s="85"/>
      <c r="CJK22" s="74"/>
      <c r="CJL22" s="74"/>
      <c r="CJM22" s="85"/>
      <c r="CJN22" s="74"/>
      <c r="CJO22" s="74"/>
      <c r="CJP22" s="85"/>
      <c r="CJQ22" s="74"/>
      <c r="CJR22" s="74"/>
      <c r="CJS22" s="85"/>
      <c r="CJT22" s="80"/>
      <c r="CJU22" s="80"/>
      <c r="CJV22" s="85"/>
      <c r="CJW22" s="77"/>
      <c r="CJX22" s="74"/>
      <c r="CJY22" s="74"/>
      <c r="CJZ22" s="85"/>
      <c r="CKA22" s="74"/>
      <c r="CKB22" s="74"/>
      <c r="CKC22" s="85"/>
      <c r="CKD22" s="74"/>
      <c r="CKE22" s="74"/>
      <c r="CKF22" s="85"/>
      <c r="CKG22" s="74"/>
      <c r="CKH22" s="74"/>
      <c r="CKI22" s="85"/>
      <c r="CKJ22" s="80"/>
      <c r="CKK22" s="80"/>
      <c r="CKL22" s="85"/>
      <c r="CKM22" s="77"/>
      <c r="CKN22" s="74"/>
      <c r="CKO22" s="74"/>
      <c r="CKP22" s="85"/>
      <c r="CKQ22" s="74"/>
      <c r="CKR22" s="74"/>
      <c r="CKS22" s="85"/>
      <c r="CKT22" s="74"/>
      <c r="CKU22" s="74"/>
      <c r="CKV22" s="85"/>
      <c r="CKW22" s="74"/>
      <c r="CKX22" s="74"/>
      <c r="CKY22" s="85"/>
      <c r="CKZ22" s="80"/>
      <c r="CLA22" s="80"/>
      <c r="CLB22" s="85"/>
      <c r="CLC22" s="77"/>
      <c r="CLD22" s="74"/>
      <c r="CLE22" s="74"/>
      <c r="CLF22" s="85"/>
      <c r="CLG22" s="74"/>
      <c r="CLH22" s="74"/>
      <c r="CLI22" s="85"/>
      <c r="CLJ22" s="74"/>
      <c r="CLK22" s="74"/>
      <c r="CLL22" s="85"/>
      <c r="CLM22" s="74"/>
      <c r="CLN22" s="74"/>
      <c r="CLO22" s="85"/>
      <c r="CLP22" s="80"/>
      <c r="CLQ22" s="80"/>
      <c r="CLR22" s="85"/>
      <c r="CLS22" s="77"/>
      <c r="CLT22" s="74"/>
      <c r="CLU22" s="74"/>
      <c r="CLV22" s="85"/>
      <c r="CLW22" s="74"/>
      <c r="CLX22" s="74"/>
      <c r="CLY22" s="85"/>
      <c r="CLZ22" s="74"/>
      <c r="CMA22" s="74"/>
      <c r="CMB22" s="85"/>
      <c r="CMC22" s="74"/>
      <c r="CMD22" s="74"/>
      <c r="CME22" s="85"/>
      <c r="CMF22" s="80"/>
      <c r="CMG22" s="80"/>
      <c r="CMH22" s="85"/>
      <c r="CMI22" s="77"/>
      <c r="CMJ22" s="74"/>
      <c r="CMK22" s="74"/>
      <c r="CML22" s="85"/>
      <c r="CMM22" s="74"/>
      <c r="CMN22" s="74"/>
      <c r="CMO22" s="85"/>
      <c r="CMP22" s="74"/>
      <c r="CMQ22" s="74"/>
      <c r="CMR22" s="85"/>
      <c r="CMS22" s="74"/>
      <c r="CMT22" s="74"/>
      <c r="CMU22" s="85"/>
      <c r="CMV22" s="80"/>
      <c r="CMW22" s="80"/>
      <c r="CMX22" s="85"/>
      <c r="CMY22" s="77"/>
      <c r="CMZ22" s="74"/>
      <c r="CNA22" s="74"/>
      <c r="CNB22" s="85"/>
      <c r="CNC22" s="74"/>
      <c r="CND22" s="74"/>
      <c r="CNE22" s="85"/>
      <c r="CNF22" s="74"/>
      <c r="CNG22" s="74"/>
      <c r="CNH22" s="85"/>
      <c r="CNI22" s="74"/>
      <c r="CNJ22" s="74"/>
      <c r="CNK22" s="85"/>
      <c r="CNL22" s="80"/>
      <c r="CNM22" s="80"/>
      <c r="CNN22" s="85"/>
      <c r="CNO22" s="77"/>
      <c r="CNP22" s="74"/>
      <c r="CNQ22" s="74"/>
      <c r="CNR22" s="85"/>
      <c r="CNS22" s="74"/>
      <c r="CNT22" s="74"/>
      <c r="CNU22" s="85"/>
      <c r="CNV22" s="74"/>
      <c r="CNW22" s="74"/>
      <c r="CNX22" s="85"/>
      <c r="CNY22" s="74"/>
      <c r="CNZ22" s="74"/>
      <c r="COA22" s="85"/>
      <c r="COB22" s="80"/>
      <c r="COC22" s="80"/>
      <c r="COD22" s="85"/>
      <c r="COE22" s="77"/>
      <c r="COF22" s="74"/>
      <c r="COG22" s="74"/>
      <c r="COH22" s="85"/>
      <c r="COI22" s="74"/>
      <c r="COJ22" s="74"/>
      <c r="COK22" s="85"/>
      <c r="COL22" s="74"/>
      <c r="COM22" s="74"/>
      <c r="CON22" s="85"/>
      <c r="COO22" s="74"/>
      <c r="COP22" s="74"/>
      <c r="COQ22" s="85"/>
      <c r="COR22" s="80"/>
      <c r="COS22" s="80"/>
      <c r="COT22" s="85"/>
      <c r="COU22" s="77"/>
      <c r="COV22" s="74"/>
      <c r="COW22" s="74"/>
      <c r="COX22" s="85"/>
      <c r="COY22" s="74"/>
      <c r="COZ22" s="74"/>
      <c r="CPA22" s="85"/>
      <c r="CPB22" s="74"/>
      <c r="CPC22" s="74"/>
      <c r="CPD22" s="85"/>
      <c r="CPE22" s="74"/>
      <c r="CPF22" s="74"/>
      <c r="CPG22" s="85"/>
      <c r="CPH22" s="80"/>
      <c r="CPI22" s="80"/>
      <c r="CPJ22" s="85"/>
      <c r="CPK22" s="77"/>
      <c r="CPL22" s="74"/>
      <c r="CPM22" s="74"/>
      <c r="CPN22" s="85"/>
      <c r="CPO22" s="74"/>
      <c r="CPP22" s="74"/>
      <c r="CPQ22" s="85"/>
      <c r="CPR22" s="74"/>
      <c r="CPS22" s="74"/>
      <c r="CPT22" s="85"/>
      <c r="CPU22" s="74"/>
      <c r="CPV22" s="74"/>
      <c r="CPW22" s="85"/>
      <c r="CPX22" s="80"/>
      <c r="CPY22" s="80"/>
      <c r="CPZ22" s="85"/>
      <c r="CQA22" s="77"/>
      <c r="CQB22" s="74"/>
      <c r="CQC22" s="74"/>
      <c r="CQD22" s="85"/>
      <c r="CQE22" s="74"/>
      <c r="CQF22" s="74"/>
      <c r="CQG22" s="85"/>
      <c r="CQH22" s="74"/>
      <c r="CQI22" s="74"/>
      <c r="CQJ22" s="85"/>
      <c r="CQK22" s="74"/>
      <c r="CQL22" s="74"/>
      <c r="CQM22" s="85"/>
      <c r="CQN22" s="80"/>
      <c r="CQO22" s="80"/>
      <c r="CQP22" s="85"/>
      <c r="CQQ22" s="77"/>
      <c r="CQR22" s="74"/>
      <c r="CQS22" s="74"/>
      <c r="CQT22" s="85"/>
      <c r="CQU22" s="74"/>
      <c r="CQV22" s="74"/>
      <c r="CQW22" s="85"/>
      <c r="CQX22" s="74"/>
      <c r="CQY22" s="74"/>
      <c r="CQZ22" s="85"/>
      <c r="CRA22" s="74"/>
      <c r="CRB22" s="74"/>
      <c r="CRC22" s="85"/>
      <c r="CRD22" s="80"/>
      <c r="CRE22" s="80"/>
      <c r="CRF22" s="85"/>
      <c r="CRG22" s="77"/>
      <c r="CRH22" s="74"/>
      <c r="CRI22" s="74"/>
      <c r="CRJ22" s="85"/>
      <c r="CRK22" s="74"/>
      <c r="CRL22" s="74"/>
      <c r="CRM22" s="85"/>
      <c r="CRN22" s="74"/>
      <c r="CRO22" s="74"/>
      <c r="CRP22" s="85"/>
      <c r="CRQ22" s="74"/>
      <c r="CRR22" s="74"/>
      <c r="CRS22" s="85"/>
      <c r="CRT22" s="80"/>
      <c r="CRU22" s="80"/>
      <c r="CRV22" s="85"/>
      <c r="CRW22" s="77"/>
      <c r="CRX22" s="74"/>
      <c r="CRY22" s="74"/>
      <c r="CRZ22" s="85"/>
      <c r="CSA22" s="74"/>
      <c r="CSB22" s="74"/>
      <c r="CSC22" s="85"/>
      <c r="CSD22" s="74"/>
      <c r="CSE22" s="74"/>
      <c r="CSF22" s="85"/>
      <c r="CSG22" s="74"/>
      <c r="CSH22" s="74"/>
      <c r="CSI22" s="85"/>
      <c r="CSJ22" s="80"/>
      <c r="CSK22" s="80"/>
      <c r="CSL22" s="85"/>
      <c r="CSM22" s="77"/>
      <c r="CSN22" s="74"/>
      <c r="CSO22" s="74"/>
      <c r="CSP22" s="85"/>
      <c r="CSQ22" s="74"/>
      <c r="CSR22" s="74"/>
      <c r="CSS22" s="85"/>
      <c r="CST22" s="74"/>
      <c r="CSU22" s="74"/>
      <c r="CSV22" s="85"/>
      <c r="CSW22" s="74"/>
      <c r="CSX22" s="74"/>
      <c r="CSY22" s="85"/>
      <c r="CSZ22" s="80"/>
      <c r="CTA22" s="80"/>
      <c r="CTB22" s="85"/>
      <c r="CTC22" s="77"/>
      <c r="CTD22" s="74"/>
      <c r="CTE22" s="74"/>
      <c r="CTF22" s="85"/>
      <c r="CTG22" s="74"/>
      <c r="CTH22" s="74"/>
      <c r="CTI22" s="85"/>
      <c r="CTJ22" s="74"/>
      <c r="CTK22" s="74"/>
      <c r="CTL22" s="85"/>
      <c r="CTM22" s="74"/>
      <c r="CTN22" s="74"/>
      <c r="CTO22" s="85"/>
      <c r="CTP22" s="80"/>
      <c r="CTQ22" s="80"/>
      <c r="CTR22" s="85"/>
      <c r="CTS22" s="77"/>
      <c r="CTT22" s="74"/>
      <c r="CTU22" s="74"/>
      <c r="CTV22" s="85"/>
      <c r="CTW22" s="74"/>
      <c r="CTX22" s="74"/>
      <c r="CTY22" s="85"/>
      <c r="CTZ22" s="74"/>
      <c r="CUA22" s="74"/>
      <c r="CUB22" s="85"/>
      <c r="CUC22" s="74"/>
      <c r="CUD22" s="74"/>
      <c r="CUE22" s="85"/>
      <c r="CUF22" s="80"/>
      <c r="CUG22" s="80"/>
      <c r="CUH22" s="85"/>
      <c r="CUI22" s="77"/>
      <c r="CUJ22" s="74"/>
      <c r="CUK22" s="74"/>
      <c r="CUL22" s="85"/>
      <c r="CUM22" s="74"/>
      <c r="CUN22" s="74"/>
      <c r="CUO22" s="85"/>
      <c r="CUP22" s="74"/>
      <c r="CUQ22" s="74"/>
      <c r="CUR22" s="85"/>
      <c r="CUS22" s="74"/>
      <c r="CUT22" s="74"/>
      <c r="CUU22" s="85"/>
      <c r="CUV22" s="80"/>
      <c r="CUW22" s="80"/>
      <c r="CUX22" s="85"/>
      <c r="CUY22" s="77"/>
      <c r="CUZ22" s="74"/>
      <c r="CVA22" s="74"/>
      <c r="CVB22" s="85"/>
      <c r="CVC22" s="74"/>
      <c r="CVD22" s="74"/>
      <c r="CVE22" s="85"/>
      <c r="CVF22" s="74"/>
      <c r="CVG22" s="74"/>
      <c r="CVH22" s="85"/>
      <c r="CVI22" s="74"/>
      <c r="CVJ22" s="74"/>
      <c r="CVK22" s="85"/>
      <c r="CVL22" s="80"/>
      <c r="CVM22" s="80"/>
      <c r="CVN22" s="85"/>
      <c r="CVO22" s="77"/>
      <c r="CVP22" s="74"/>
      <c r="CVQ22" s="74"/>
      <c r="CVR22" s="85"/>
      <c r="CVS22" s="74"/>
      <c r="CVT22" s="74"/>
      <c r="CVU22" s="85"/>
      <c r="CVV22" s="74"/>
      <c r="CVW22" s="74"/>
      <c r="CVX22" s="85"/>
      <c r="CVY22" s="74"/>
      <c r="CVZ22" s="74"/>
      <c r="CWA22" s="85"/>
      <c r="CWB22" s="80"/>
      <c r="CWC22" s="80"/>
      <c r="CWD22" s="85"/>
      <c r="CWE22" s="77"/>
      <c r="CWF22" s="74"/>
      <c r="CWG22" s="74"/>
      <c r="CWH22" s="85"/>
      <c r="CWI22" s="74"/>
      <c r="CWJ22" s="74"/>
      <c r="CWK22" s="85"/>
      <c r="CWL22" s="74"/>
      <c r="CWM22" s="74"/>
      <c r="CWN22" s="85"/>
      <c r="CWO22" s="74"/>
      <c r="CWP22" s="74"/>
      <c r="CWQ22" s="85"/>
      <c r="CWR22" s="80"/>
      <c r="CWS22" s="80"/>
      <c r="CWT22" s="85"/>
      <c r="CWU22" s="77"/>
      <c r="CWV22" s="74"/>
      <c r="CWW22" s="74"/>
      <c r="CWX22" s="85"/>
      <c r="CWY22" s="74"/>
      <c r="CWZ22" s="74"/>
      <c r="CXA22" s="85"/>
      <c r="CXB22" s="74"/>
      <c r="CXC22" s="74"/>
      <c r="CXD22" s="85"/>
      <c r="CXE22" s="74"/>
      <c r="CXF22" s="74"/>
      <c r="CXG22" s="85"/>
      <c r="CXH22" s="80"/>
      <c r="CXI22" s="80"/>
      <c r="CXJ22" s="85"/>
      <c r="CXK22" s="77"/>
      <c r="CXL22" s="74"/>
      <c r="CXM22" s="74"/>
      <c r="CXN22" s="85"/>
      <c r="CXO22" s="74"/>
      <c r="CXP22" s="74"/>
      <c r="CXQ22" s="85"/>
      <c r="CXR22" s="74"/>
      <c r="CXS22" s="74"/>
      <c r="CXT22" s="85"/>
      <c r="CXU22" s="74"/>
      <c r="CXV22" s="74"/>
      <c r="CXW22" s="85"/>
      <c r="CXX22" s="80"/>
      <c r="CXY22" s="80"/>
      <c r="CXZ22" s="85"/>
      <c r="CYA22" s="77"/>
      <c r="CYB22" s="74"/>
      <c r="CYC22" s="74"/>
      <c r="CYD22" s="85"/>
      <c r="CYE22" s="74"/>
      <c r="CYF22" s="74"/>
      <c r="CYG22" s="85"/>
      <c r="CYH22" s="74"/>
      <c r="CYI22" s="74"/>
      <c r="CYJ22" s="85"/>
      <c r="CYK22" s="74"/>
      <c r="CYL22" s="74"/>
      <c r="CYM22" s="85"/>
      <c r="CYN22" s="80"/>
      <c r="CYO22" s="80"/>
      <c r="CYP22" s="85"/>
      <c r="CYQ22" s="77"/>
      <c r="CYR22" s="74"/>
      <c r="CYS22" s="74"/>
      <c r="CYT22" s="85"/>
      <c r="CYU22" s="74"/>
      <c r="CYV22" s="74"/>
      <c r="CYW22" s="85"/>
      <c r="CYX22" s="74"/>
      <c r="CYY22" s="74"/>
      <c r="CYZ22" s="85"/>
      <c r="CZA22" s="74"/>
      <c r="CZB22" s="74"/>
      <c r="CZC22" s="85"/>
      <c r="CZD22" s="80"/>
      <c r="CZE22" s="80"/>
      <c r="CZF22" s="85"/>
      <c r="CZG22" s="77"/>
      <c r="CZH22" s="74"/>
      <c r="CZI22" s="74"/>
      <c r="CZJ22" s="85"/>
      <c r="CZK22" s="74"/>
      <c r="CZL22" s="74"/>
      <c r="CZM22" s="85"/>
      <c r="CZN22" s="74"/>
      <c r="CZO22" s="74"/>
      <c r="CZP22" s="85"/>
      <c r="CZQ22" s="74"/>
      <c r="CZR22" s="74"/>
      <c r="CZS22" s="85"/>
      <c r="CZT22" s="80"/>
      <c r="CZU22" s="80"/>
      <c r="CZV22" s="85"/>
      <c r="CZW22" s="77"/>
      <c r="CZX22" s="74"/>
      <c r="CZY22" s="74"/>
      <c r="CZZ22" s="85"/>
      <c r="DAA22" s="74"/>
      <c r="DAB22" s="74"/>
      <c r="DAC22" s="85"/>
      <c r="DAD22" s="74"/>
      <c r="DAE22" s="74"/>
      <c r="DAF22" s="85"/>
      <c r="DAG22" s="74"/>
      <c r="DAH22" s="74"/>
      <c r="DAI22" s="85"/>
      <c r="DAJ22" s="80"/>
      <c r="DAK22" s="80"/>
      <c r="DAL22" s="85"/>
      <c r="DAM22" s="77"/>
      <c r="DAN22" s="74"/>
      <c r="DAO22" s="74"/>
      <c r="DAP22" s="85"/>
      <c r="DAQ22" s="74"/>
      <c r="DAR22" s="74"/>
      <c r="DAS22" s="85"/>
      <c r="DAT22" s="74"/>
      <c r="DAU22" s="74"/>
      <c r="DAV22" s="85"/>
      <c r="DAW22" s="74"/>
      <c r="DAX22" s="74"/>
      <c r="DAY22" s="85"/>
      <c r="DAZ22" s="80"/>
      <c r="DBA22" s="80"/>
      <c r="DBB22" s="85"/>
      <c r="DBC22" s="77"/>
      <c r="DBD22" s="74"/>
      <c r="DBE22" s="74"/>
      <c r="DBF22" s="85"/>
      <c r="DBG22" s="74"/>
      <c r="DBH22" s="74"/>
      <c r="DBI22" s="85"/>
      <c r="DBJ22" s="74"/>
      <c r="DBK22" s="74"/>
      <c r="DBL22" s="85"/>
      <c r="DBM22" s="74"/>
      <c r="DBN22" s="74"/>
      <c r="DBO22" s="85"/>
      <c r="DBP22" s="80"/>
      <c r="DBQ22" s="80"/>
      <c r="DBR22" s="85"/>
      <c r="DBS22" s="77"/>
      <c r="DBT22" s="74"/>
      <c r="DBU22" s="74"/>
      <c r="DBV22" s="85"/>
      <c r="DBW22" s="74"/>
      <c r="DBX22" s="74"/>
      <c r="DBY22" s="85"/>
      <c r="DBZ22" s="74"/>
      <c r="DCA22" s="74"/>
      <c r="DCB22" s="85"/>
      <c r="DCC22" s="74"/>
      <c r="DCD22" s="74"/>
      <c r="DCE22" s="85"/>
      <c r="DCF22" s="80"/>
      <c r="DCG22" s="80"/>
      <c r="DCH22" s="85"/>
      <c r="DCI22" s="77"/>
      <c r="DCJ22" s="74"/>
      <c r="DCK22" s="74"/>
      <c r="DCL22" s="85"/>
      <c r="DCM22" s="74"/>
      <c r="DCN22" s="74"/>
      <c r="DCO22" s="85"/>
      <c r="DCP22" s="74"/>
      <c r="DCQ22" s="74"/>
      <c r="DCR22" s="85"/>
      <c r="DCS22" s="74"/>
      <c r="DCT22" s="74"/>
      <c r="DCU22" s="85"/>
      <c r="DCV22" s="80"/>
      <c r="DCW22" s="80"/>
      <c r="DCX22" s="85"/>
      <c r="DCY22" s="77"/>
      <c r="DCZ22" s="74"/>
      <c r="DDA22" s="74"/>
      <c r="DDB22" s="85"/>
      <c r="DDC22" s="74"/>
      <c r="DDD22" s="74"/>
      <c r="DDE22" s="85"/>
      <c r="DDF22" s="74"/>
      <c r="DDG22" s="74"/>
      <c r="DDH22" s="85"/>
      <c r="DDI22" s="74"/>
      <c r="DDJ22" s="74"/>
      <c r="DDK22" s="85"/>
      <c r="DDL22" s="80"/>
      <c r="DDM22" s="80"/>
      <c r="DDN22" s="85"/>
      <c r="DDO22" s="77"/>
      <c r="DDP22" s="74"/>
      <c r="DDQ22" s="74"/>
      <c r="DDR22" s="85"/>
      <c r="DDS22" s="74"/>
      <c r="DDT22" s="74"/>
      <c r="DDU22" s="85"/>
      <c r="DDV22" s="74"/>
      <c r="DDW22" s="74"/>
      <c r="DDX22" s="85"/>
      <c r="DDY22" s="74"/>
      <c r="DDZ22" s="74"/>
      <c r="DEA22" s="85"/>
      <c r="DEB22" s="80"/>
      <c r="DEC22" s="80"/>
      <c r="DED22" s="85"/>
      <c r="DEE22" s="77"/>
      <c r="DEF22" s="74"/>
      <c r="DEG22" s="74"/>
      <c r="DEH22" s="85"/>
      <c r="DEI22" s="74"/>
      <c r="DEJ22" s="74"/>
      <c r="DEK22" s="85"/>
      <c r="DEL22" s="74"/>
      <c r="DEM22" s="74"/>
      <c r="DEN22" s="85"/>
      <c r="DEO22" s="74"/>
      <c r="DEP22" s="74"/>
      <c r="DEQ22" s="85"/>
      <c r="DER22" s="80"/>
      <c r="DES22" s="80"/>
      <c r="DET22" s="85"/>
      <c r="DEU22" s="77"/>
      <c r="DEV22" s="74"/>
      <c r="DEW22" s="74"/>
      <c r="DEX22" s="85"/>
      <c r="DEY22" s="74"/>
      <c r="DEZ22" s="74"/>
      <c r="DFA22" s="85"/>
      <c r="DFB22" s="74"/>
      <c r="DFC22" s="74"/>
      <c r="DFD22" s="85"/>
      <c r="DFE22" s="74"/>
      <c r="DFF22" s="74"/>
      <c r="DFG22" s="85"/>
      <c r="DFH22" s="80"/>
      <c r="DFI22" s="80"/>
      <c r="DFJ22" s="85"/>
      <c r="DFK22" s="77"/>
      <c r="DFL22" s="74"/>
      <c r="DFM22" s="74"/>
      <c r="DFN22" s="85"/>
      <c r="DFO22" s="74"/>
      <c r="DFP22" s="74"/>
      <c r="DFQ22" s="85"/>
      <c r="DFR22" s="74"/>
      <c r="DFS22" s="74"/>
      <c r="DFT22" s="85"/>
      <c r="DFU22" s="74"/>
      <c r="DFV22" s="74"/>
      <c r="DFW22" s="85"/>
      <c r="DFX22" s="80"/>
      <c r="DFY22" s="80"/>
      <c r="DFZ22" s="85"/>
      <c r="DGA22" s="77"/>
      <c r="DGB22" s="74"/>
      <c r="DGC22" s="74"/>
      <c r="DGD22" s="85"/>
      <c r="DGE22" s="74"/>
      <c r="DGF22" s="74"/>
      <c r="DGG22" s="85"/>
      <c r="DGH22" s="74"/>
      <c r="DGI22" s="74"/>
      <c r="DGJ22" s="85"/>
      <c r="DGK22" s="74"/>
      <c r="DGL22" s="74"/>
      <c r="DGM22" s="85"/>
      <c r="DGN22" s="80"/>
      <c r="DGO22" s="80"/>
      <c r="DGP22" s="85"/>
      <c r="DGQ22" s="77"/>
      <c r="DGR22" s="74"/>
      <c r="DGS22" s="74"/>
      <c r="DGT22" s="85"/>
      <c r="DGU22" s="74"/>
      <c r="DGV22" s="74"/>
      <c r="DGW22" s="85"/>
      <c r="DGX22" s="74"/>
      <c r="DGY22" s="74"/>
      <c r="DGZ22" s="85"/>
      <c r="DHA22" s="74"/>
      <c r="DHB22" s="74"/>
      <c r="DHC22" s="85"/>
      <c r="DHD22" s="80"/>
      <c r="DHE22" s="80"/>
      <c r="DHF22" s="85"/>
      <c r="DHG22" s="77"/>
      <c r="DHH22" s="74"/>
      <c r="DHI22" s="74"/>
      <c r="DHJ22" s="85"/>
      <c r="DHK22" s="74"/>
      <c r="DHL22" s="74"/>
      <c r="DHM22" s="85"/>
      <c r="DHN22" s="74"/>
      <c r="DHO22" s="74"/>
      <c r="DHP22" s="85"/>
      <c r="DHQ22" s="74"/>
      <c r="DHR22" s="74"/>
      <c r="DHS22" s="85"/>
      <c r="DHT22" s="80"/>
      <c r="DHU22" s="80"/>
      <c r="DHV22" s="85"/>
      <c r="DHW22" s="77"/>
      <c r="DHX22" s="74"/>
      <c r="DHY22" s="74"/>
      <c r="DHZ22" s="85"/>
      <c r="DIA22" s="74"/>
      <c r="DIB22" s="74"/>
      <c r="DIC22" s="85"/>
      <c r="DID22" s="74"/>
      <c r="DIE22" s="74"/>
      <c r="DIF22" s="85"/>
      <c r="DIG22" s="74"/>
      <c r="DIH22" s="74"/>
      <c r="DII22" s="85"/>
      <c r="DIJ22" s="80"/>
      <c r="DIK22" s="80"/>
      <c r="DIL22" s="85"/>
      <c r="DIM22" s="77"/>
      <c r="DIN22" s="74"/>
      <c r="DIO22" s="74"/>
      <c r="DIP22" s="85"/>
      <c r="DIQ22" s="74"/>
      <c r="DIR22" s="74"/>
      <c r="DIS22" s="85"/>
      <c r="DIT22" s="74"/>
      <c r="DIU22" s="74"/>
      <c r="DIV22" s="85"/>
      <c r="DIW22" s="74"/>
      <c r="DIX22" s="74"/>
      <c r="DIY22" s="85"/>
      <c r="DIZ22" s="80"/>
      <c r="DJA22" s="80"/>
      <c r="DJB22" s="85"/>
      <c r="DJC22" s="77"/>
      <c r="DJD22" s="74"/>
      <c r="DJE22" s="74"/>
      <c r="DJF22" s="85"/>
      <c r="DJG22" s="74"/>
      <c r="DJH22" s="74"/>
      <c r="DJI22" s="85"/>
      <c r="DJJ22" s="74"/>
      <c r="DJK22" s="74"/>
      <c r="DJL22" s="85"/>
      <c r="DJM22" s="74"/>
      <c r="DJN22" s="74"/>
      <c r="DJO22" s="85"/>
      <c r="DJP22" s="80"/>
      <c r="DJQ22" s="80"/>
      <c r="DJR22" s="85"/>
      <c r="DJS22" s="77"/>
      <c r="DJT22" s="74"/>
      <c r="DJU22" s="74"/>
      <c r="DJV22" s="85"/>
      <c r="DJW22" s="74"/>
      <c r="DJX22" s="74"/>
      <c r="DJY22" s="85"/>
      <c r="DJZ22" s="74"/>
      <c r="DKA22" s="74"/>
      <c r="DKB22" s="85"/>
      <c r="DKC22" s="74"/>
      <c r="DKD22" s="74"/>
      <c r="DKE22" s="85"/>
      <c r="DKF22" s="80"/>
      <c r="DKG22" s="80"/>
      <c r="DKH22" s="85"/>
      <c r="DKI22" s="77"/>
      <c r="DKJ22" s="74"/>
      <c r="DKK22" s="74"/>
      <c r="DKL22" s="85"/>
      <c r="DKM22" s="74"/>
      <c r="DKN22" s="74"/>
      <c r="DKO22" s="85"/>
      <c r="DKP22" s="74"/>
      <c r="DKQ22" s="74"/>
      <c r="DKR22" s="85"/>
      <c r="DKS22" s="74"/>
      <c r="DKT22" s="74"/>
      <c r="DKU22" s="85"/>
      <c r="DKV22" s="80"/>
      <c r="DKW22" s="80"/>
      <c r="DKX22" s="85"/>
      <c r="DKY22" s="77"/>
      <c r="DKZ22" s="74"/>
      <c r="DLA22" s="74"/>
      <c r="DLB22" s="85"/>
      <c r="DLC22" s="74"/>
      <c r="DLD22" s="74"/>
      <c r="DLE22" s="85"/>
      <c r="DLF22" s="74"/>
      <c r="DLG22" s="74"/>
      <c r="DLH22" s="85"/>
      <c r="DLI22" s="74"/>
      <c r="DLJ22" s="74"/>
      <c r="DLK22" s="85"/>
      <c r="DLL22" s="80"/>
      <c r="DLM22" s="80"/>
      <c r="DLN22" s="85"/>
      <c r="DLO22" s="77"/>
      <c r="DLP22" s="74"/>
      <c r="DLQ22" s="74"/>
      <c r="DLR22" s="85"/>
      <c r="DLS22" s="74"/>
      <c r="DLT22" s="74"/>
      <c r="DLU22" s="85"/>
      <c r="DLV22" s="74"/>
      <c r="DLW22" s="74"/>
      <c r="DLX22" s="85"/>
      <c r="DLY22" s="74"/>
      <c r="DLZ22" s="74"/>
      <c r="DMA22" s="85"/>
      <c r="DMB22" s="80"/>
      <c r="DMC22" s="80"/>
      <c r="DMD22" s="85"/>
      <c r="DME22" s="77"/>
      <c r="DMF22" s="74"/>
      <c r="DMG22" s="74"/>
      <c r="DMH22" s="85"/>
      <c r="DMI22" s="74"/>
      <c r="DMJ22" s="74"/>
      <c r="DMK22" s="85"/>
      <c r="DML22" s="74"/>
      <c r="DMM22" s="74"/>
      <c r="DMN22" s="85"/>
      <c r="DMO22" s="74"/>
      <c r="DMP22" s="74"/>
      <c r="DMQ22" s="85"/>
      <c r="DMR22" s="80"/>
      <c r="DMS22" s="80"/>
      <c r="DMT22" s="85"/>
      <c r="DMU22" s="77"/>
      <c r="DMV22" s="74"/>
      <c r="DMW22" s="74"/>
      <c r="DMX22" s="85"/>
      <c r="DMY22" s="74"/>
      <c r="DMZ22" s="74"/>
      <c r="DNA22" s="85"/>
      <c r="DNB22" s="74"/>
      <c r="DNC22" s="74"/>
      <c r="DND22" s="85"/>
      <c r="DNE22" s="74"/>
      <c r="DNF22" s="74"/>
      <c r="DNG22" s="85"/>
      <c r="DNH22" s="80"/>
      <c r="DNI22" s="80"/>
      <c r="DNJ22" s="85"/>
      <c r="DNK22" s="77"/>
      <c r="DNL22" s="74"/>
      <c r="DNM22" s="74"/>
      <c r="DNN22" s="85"/>
      <c r="DNO22" s="74"/>
      <c r="DNP22" s="74"/>
      <c r="DNQ22" s="85"/>
      <c r="DNR22" s="74"/>
      <c r="DNS22" s="74"/>
      <c r="DNT22" s="85"/>
      <c r="DNU22" s="74"/>
      <c r="DNV22" s="74"/>
      <c r="DNW22" s="85"/>
      <c r="DNX22" s="80"/>
      <c r="DNY22" s="80"/>
      <c r="DNZ22" s="85"/>
      <c r="DOA22" s="77"/>
      <c r="DOB22" s="74"/>
      <c r="DOC22" s="74"/>
      <c r="DOD22" s="85"/>
      <c r="DOE22" s="74"/>
      <c r="DOF22" s="74"/>
      <c r="DOG22" s="85"/>
      <c r="DOH22" s="74"/>
      <c r="DOI22" s="74"/>
      <c r="DOJ22" s="85"/>
      <c r="DOK22" s="74"/>
      <c r="DOL22" s="74"/>
      <c r="DOM22" s="85"/>
      <c r="DON22" s="80"/>
      <c r="DOO22" s="80"/>
      <c r="DOP22" s="85"/>
      <c r="DOQ22" s="77"/>
      <c r="DOR22" s="74"/>
      <c r="DOS22" s="74"/>
      <c r="DOT22" s="85"/>
      <c r="DOU22" s="74"/>
      <c r="DOV22" s="74"/>
      <c r="DOW22" s="85"/>
      <c r="DOX22" s="74"/>
      <c r="DOY22" s="74"/>
      <c r="DOZ22" s="85"/>
      <c r="DPA22" s="74"/>
      <c r="DPB22" s="74"/>
      <c r="DPC22" s="85"/>
      <c r="DPD22" s="80"/>
      <c r="DPE22" s="80"/>
      <c r="DPF22" s="85"/>
      <c r="DPG22" s="77"/>
      <c r="DPH22" s="74"/>
      <c r="DPI22" s="74"/>
      <c r="DPJ22" s="85"/>
      <c r="DPK22" s="74"/>
      <c r="DPL22" s="74"/>
      <c r="DPM22" s="85"/>
      <c r="DPN22" s="74"/>
      <c r="DPO22" s="74"/>
      <c r="DPP22" s="85"/>
      <c r="DPQ22" s="74"/>
      <c r="DPR22" s="74"/>
      <c r="DPS22" s="85"/>
      <c r="DPT22" s="80"/>
      <c r="DPU22" s="80"/>
      <c r="DPV22" s="85"/>
      <c r="DPW22" s="77"/>
      <c r="DPX22" s="74"/>
      <c r="DPY22" s="74"/>
      <c r="DPZ22" s="85"/>
      <c r="DQA22" s="74"/>
      <c r="DQB22" s="74"/>
      <c r="DQC22" s="85"/>
      <c r="DQD22" s="74"/>
      <c r="DQE22" s="74"/>
      <c r="DQF22" s="85"/>
      <c r="DQG22" s="74"/>
      <c r="DQH22" s="74"/>
      <c r="DQI22" s="85"/>
      <c r="DQJ22" s="80"/>
      <c r="DQK22" s="80"/>
      <c r="DQL22" s="85"/>
      <c r="DQM22" s="77"/>
      <c r="DQN22" s="74"/>
      <c r="DQO22" s="74"/>
      <c r="DQP22" s="85"/>
      <c r="DQQ22" s="74"/>
      <c r="DQR22" s="74"/>
      <c r="DQS22" s="85"/>
      <c r="DQT22" s="74"/>
      <c r="DQU22" s="74"/>
      <c r="DQV22" s="85"/>
      <c r="DQW22" s="74"/>
      <c r="DQX22" s="74"/>
      <c r="DQY22" s="85"/>
      <c r="DQZ22" s="80"/>
      <c r="DRA22" s="80"/>
      <c r="DRB22" s="85"/>
      <c r="DRC22" s="77"/>
      <c r="DRD22" s="74"/>
      <c r="DRE22" s="74"/>
      <c r="DRF22" s="85"/>
      <c r="DRG22" s="74"/>
      <c r="DRH22" s="74"/>
      <c r="DRI22" s="85"/>
      <c r="DRJ22" s="74"/>
      <c r="DRK22" s="74"/>
      <c r="DRL22" s="85"/>
      <c r="DRM22" s="74"/>
      <c r="DRN22" s="74"/>
      <c r="DRO22" s="85"/>
      <c r="DRP22" s="80"/>
      <c r="DRQ22" s="80"/>
      <c r="DRR22" s="85"/>
      <c r="DRS22" s="77"/>
      <c r="DRT22" s="74"/>
      <c r="DRU22" s="74"/>
      <c r="DRV22" s="85"/>
      <c r="DRW22" s="74"/>
      <c r="DRX22" s="74"/>
      <c r="DRY22" s="85"/>
      <c r="DRZ22" s="74"/>
      <c r="DSA22" s="74"/>
      <c r="DSB22" s="85"/>
      <c r="DSC22" s="74"/>
      <c r="DSD22" s="74"/>
      <c r="DSE22" s="85"/>
      <c r="DSF22" s="80"/>
      <c r="DSG22" s="80"/>
      <c r="DSH22" s="85"/>
      <c r="DSI22" s="77"/>
      <c r="DSJ22" s="74"/>
      <c r="DSK22" s="74"/>
      <c r="DSL22" s="85"/>
      <c r="DSM22" s="74"/>
      <c r="DSN22" s="74"/>
      <c r="DSO22" s="85"/>
      <c r="DSP22" s="74"/>
      <c r="DSQ22" s="74"/>
      <c r="DSR22" s="85"/>
      <c r="DSS22" s="74"/>
      <c r="DST22" s="74"/>
      <c r="DSU22" s="85"/>
      <c r="DSV22" s="80"/>
      <c r="DSW22" s="80"/>
      <c r="DSX22" s="85"/>
      <c r="DSY22" s="77"/>
      <c r="DSZ22" s="74"/>
      <c r="DTA22" s="74"/>
      <c r="DTB22" s="85"/>
      <c r="DTC22" s="74"/>
      <c r="DTD22" s="74"/>
      <c r="DTE22" s="85"/>
      <c r="DTF22" s="74"/>
      <c r="DTG22" s="74"/>
      <c r="DTH22" s="85"/>
      <c r="DTI22" s="74"/>
      <c r="DTJ22" s="74"/>
      <c r="DTK22" s="85"/>
      <c r="DTL22" s="80"/>
      <c r="DTM22" s="80"/>
      <c r="DTN22" s="85"/>
      <c r="DTO22" s="77"/>
      <c r="DTP22" s="74"/>
      <c r="DTQ22" s="74"/>
      <c r="DTR22" s="85"/>
      <c r="DTS22" s="74"/>
      <c r="DTT22" s="74"/>
      <c r="DTU22" s="85"/>
      <c r="DTV22" s="74"/>
      <c r="DTW22" s="74"/>
      <c r="DTX22" s="85"/>
      <c r="DTY22" s="74"/>
      <c r="DTZ22" s="74"/>
      <c r="DUA22" s="85"/>
      <c r="DUB22" s="80"/>
      <c r="DUC22" s="80"/>
      <c r="DUD22" s="85"/>
      <c r="DUE22" s="77"/>
      <c r="DUF22" s="74"/>
      <c r="DUG22" s="74"/>
      <c r="DUH22" s="85"/>
      <c r="DUI22" s="74"/>
      <c r="DUJ22" s="74"/>
      <c r="DUK22" s="85"/>
      <c r="DUL22" s="74"/>
      <c r="DUM22" s="74"/>
      <c r="DUN22" s="85"/>
      <c r="DUO22" s="74"/>
      <c r="DUP22" s="74"/>
      <c r="DUQ22" s="85"/>
      <c r="DUR22" s="80"/>
      <c r="DUS22" s="80"/>
      <c r="DUT22" s="85"/>
      <c r="DUU22" s="77"/>
      <c r="DUV22" s="74"/>
      <c r="DUW22" s="74"/>
      <c r="DUX22" s="85"/>
      <c r="DUY22" s="74"/>
      <c r="DUZ22" s="74"/>
      <c r="DVA22" s="85"/>
      <c r="DVB22" s="74"/>
      <c r="DVC22" s="74"/>
      <c r="DVD22" s="85"/>
      <c r="DVE22" s="74"/>
      <c r="DVF22" s="74"/>
      <c r="DVG22" s="85"/>
      <c r="DVH22" s="80"/>
      <c r="DVI22" s="80"/>
      <c r="DVJ22" s="85"/>
      <c r="DVK22" s="77"/>
      <c r="DVL22" s="74"/>
      <c r="DVM22" s="74"/>
      <c r="DVN22" s="85"/>
      <c r="DVO22" s="74"/>
      <c r="DVP22" s="74"/>
      <c r="DVQ22" s="85"/>
      <c r="DVR22" s="74"/>
      <c r="DVS22" s="74"/>
      <c r="DVT22" s="85"/>
      <c r="DVU22" s="74"/>
      <c r="DVV22" s="74"/>
      <c r="DVW22" s="85"/>
      <c r="DVX22" s="80"/>
      <c r="DVY22" s="80"/>
      <c r="DVZ22" s="85"/>
      <c r="DWA22" s="77"/>
      <c r="DWB22" s="74"/>
      <c r="DWC22" s="74"/>
      <c r="DWD22" s="85"/>
      <c r="DWE22" s="74"/>
      <c r="DWF22" s="74"/>
      <c r="DWG22" s="85"/>
      <c r="DWH22" s="74"/>
      <c r="DWI22" s="74"/>
      <c r="DWJ22" s="85"/>
      <c r="DWK22" s="74"/>
      <c r="DWL22" s="74"/>
      <c r="DWM22" s="85"/>
      <c r="DWN22" s="80"/>
      <c r="DWO22" s="80"/>
      <c r="DWP22" s="85"/>
      <c r="DWQ22" s="77"/>
      <c r="DWR22" s="74"/>
      <c r="DWS22" s="74"/>
      <c r="DWT22" s="85"/>
      <c r="DWU22" s="74"/>
      <c r="DWV22" s="74"/>
      <c r="DWW22" s="85"/>
      <c r="DWX22" s="74"/>
      <c r="DWY22" s="74"/>
      <c r="DWZ22" s="85"/>
      <c r="DXA22" s="74"/>
      <c r="DXB22" s="74"/>
      <c r="DXC22" s="85"/>
      <c r="DXD22" s="80"/>
      <c r="DXE22" s="80"/>
      <c r="DXF22" s="85"/>
      <c r="DXG22" s="77"/>
      <c r="DXH22" s="74"/>
      <c r="DXI22" s="74"/>
      <c r="DXJ22" s="85"/>
      <c r="DXK22" s="74"/>
      <c r="DXL22" s="74"/>
      <c r="DXM22" s="85"/>
      <c r="DXN22" s="74"/>
      <c r="DXO22" s="74"/>
      <c r="DXP22" s="85"/>
      <c r="DXQ22" s="74"/>
      <c r="DXR22" s="74"/>
      <c r="DXS22" s="85"/>
      <c r="DXT22" s="80"/>
      <c r="DXU22" s="80"/>
      <c r="DXV22" s="85"/>
      <c r="DXW22" s="77"/>
      <c r="DXX22" s="74"/>
      <c r="DXY22" s="74"/>
      <c r="DXZ22" s="85"/>
      <c r="DYA22" s="74"/>
      <c r="DYB22" s="74"/>
      <c r="DYC22" s="85"/>
      <c r="DYD22" s="74"/>
      <c r="DYE22" s="74"/>
      <c r="DYF22" s="85"/>
      <c r="DYG22" s="74"/>
      <c r="DYH22" s="74"/>
      <c r="DYI22" s="85"/>
      <c r="DYJ22" s="80"/>
      <c r="DYK22" s="80"/>
      <c r="DYL22" s="85"/>
      <c r="DYM22" s="77"/>
      <c r="DYN22" s="74"/>
      <c r="DYO22" s="74"/>
      <c r="DYP22" s="85"/>
      <c r="DYQ22" s="74"/>
      <c r="DYR22" s="74"/>
      <c r="DYS22" s="85"/>
      <c r="DYT22" s="74"/>
      <c r="DYU22" s="74"/>
      <c r="DYV22" s="85"/>
      <c r="DYW22" s="74"/>
      <c r="DYX22" s="74"/>
      <c r="DYY22" s="85"/>
      <c r="DYZ22" s="80"/>
      <c r="DZA22" s="80"/>
      <c r="DZB22" s="85"/>
      <c r="DZC22" s="77"/>
      <c r="DZD22" s="74"/>
      <c r="DZE22" s="74"/>
      <c r="DZF22" s="85"/>
      <c r="DZG22" s="74"/>
      <c r="DZH22" s="74"/>
      <c r="DZI22" s="85"/>
      <c r="DZJ22" s="74"/>
      <c r="DZK22" s="74"/>
      <c r="DZL22" s="85"/>
      <c r="DZM22" s="74"/>
      <c r="DZN22" s="74"/>
      <c r="DZO22" s="85"/>
      <c r="DZP22" s="80"/>
      <c r="DZQ22" s="80"/>
      <c r="DZR22" s="85"/>
      <c r="DZS22" s="77"/>
      <c r="DZT22" s="74"/>
      <c r="DZU22" s="74"/>
      <c r="DZV22" s="85"/>
      <c r="DZW22" s="74"/>
      <c r="DZX22" s="74"/>
      <c r="DZY22" s="85"/>
      <c r="DZZ22" s="74"/>
      <c r="EAA22" s="74"/>
      <c r="EAB22" s="85"/>
      <c r="EAC22" s="74"/>
      <c r="EAD22" s="74"/>
      <c r="EAE22" s="85"/>
      <c r="EAF22" s="80"/>
      <c r="EAG22" s="80"/>
      <c r="EAH22" s="85"/>
      <c r="EAI22" s="77"/>
      <c r="EAJ22" s="74"/>
      <c r="EAK22" s="74"/>
      <c r="EAL22" s="85"/>
      <c r="EAM22" s="74"/>
      <c r="EAN22" s="74"/>
      <c r="EAO22" s="85"/>
      <c r="EAP22" s="74"/>
      <c r="EAQ22" s="74"/>
      <c r="EAR22" s="85"/>
      <c r="EAS22" s="74"/>
      <c r="EAT22" s="74"/>
      <c r="EAU22" s="85"/>
      <c r="EAV22" s="80"/>
      <c r="EAW22" s="80"/>
      <c r="EAX22" s="85"/>
      <c r="EAY22" s="77"/>
      <c r="EAZ22" s="74"/>
      <c r="EBA22" s="74"/>
      <c r="EBB22" s="85"/>
      <c r="EBC22" s="74"/>
      <c r="EBD22" s="74"/>
      <c r="EBE22" s="85"/>
      <c r="EBF22" s="74"/>
      <c r="EBG22" s="74"/>
      <c r="EBH22" s="85"/>
      <c r="EBI22" s="74"/>
      <c r="EBJ22" s="74"/>
      <c r="EBK22" s="85"/>
      <c r="EBL22" s="80"/>
      <c r="EBM22" s="80"/>
      <c r="EBN22" s="85"/>
      <c r="EBO22" s="77"/>
      <c r="EBP22" s="74"/>
      <c r="EBQ22" s="74"/>
      <c r="EBR22" s="85"/>
      <c r="EBS22" s="74"/>
      <c r="EBT22" s="74"/>
      <c r="EBU22" s="85"/>
      <c r="EBV22" s="74"/>
      <c r="EBW22" s="74"/>
      <c r="EBX22" s="85"/>
      <c r="EBY22" s="74"/>
      <c r="EBZ22" s="74"/>
      <c r="ECA22" s="85"/>
      <c r="ECB22" s="80"/>
      <c r="ECC22" s="80"/>
      <c r="ECD22" s="85"/>
      <c r="ECE22" s="77"/>
      <c r="ECF22" s="74"/>
      <c r="ECG22" s="74"/>
      <c r="ECH22" s="85"/>
      <c r="ECI22" s="74"/>
      <c r="ECJ22" s="74"/>
      <c r="ECK22" s="85"/>
      <c r="ECL22" s="74"/>
      <c r="ECM22" s="74"/>
      <c r="ECN22" s="85"/>
      <c r="ECO22" s="74"/>
      <c r="ECP22" s="74"/>
      <c r="ECQ22" s="85"/>
      <c r="ECR22" s="80"/>
      <c r="ECS22" s="80"/>
      <c r="ECT22" s="85"/>
      <c r="ECU22" s="77"/>
      <c r="ECV22" s="74"/>
      <c r="ECW22" s="74"/>
      <c r="ECX22" s="85"/>
      <c r="ECY22" s="74"/>
      <c r="ECZ22" s="74"/>
      <c r="EDA22" s="85"/>
      <c r="EDB22" s="74"/>
      <c r="EDC22" s="74"/>
      <c r="EDD22" s="85"/>
      <c r="EDE22" s="74"/>
      <c r="EDF22" s="74"/>
      <c r="EDG22" s="85"/>
      <c r="EDH22" s="80"/>
      <c r="EDI22" s="80"/>
      <c r="EDJ22" s="85"/>
      <c r="EDK22" s="77"/>
      <c r="EDL22" s="74"/>
      <c r="EDM22" s="74"/>
      <c r="EDN22" s="85"/>
      <c r="EDO22" s="74"/>
      <c r="EDP22" s="74"/>
      <c r="EDQ22" s="85"/>
      <c r="EDR22" s="74"/>
      <c r="EDS22" s="74"/>
      <c r="EDT22" s="85"/>
      <c r="EDU22" s="74"/>
      <c r="EDV22" s="74"/>
      <c r="EDW22" s="85"/>
      <c r="EDX22" s="80"/>
      <c r="EDY22" s="80"/>
      <c r="EDZ22" s="85"/>
      <c r="EEA22" s="77"/>
      <c r="EEB22" s="74"/>
      <c r="EEC22" s="74"/>
      <c r="EED22" s="85"/>
      <c r="EEE22" s="74"/>
      <c r="EEF22" s="74"/>
      <c r="EEG22" s="85"/>
      <c r="EEH22" s="74"/>
      <c r="EEI22" s="74"/>
      <c r="EEJ22" s="85"/>
      <c r="EEK22" s="74"/>
      <c r="EEL22" s="74"/>
      <c r="EEM22" s="85"/>
      <c r="EEN22" s="80"/>
      <c r="EEO22" s="80"/>
      <c r="EEP22" s="85"/>
      <c r="EEQ22" s="77"/>
      <c r="EER22" s="74"/>
      <c r="EES22" s="74"/>
      <c r="EET22" s="85"/>
      <c r="EEU22" s="74"/>
      <c r="EEV22" s="74"/>
      <c r="EEW22" s="85"/>
      <c r="EEX22" s="74"/>
      <c r="EEY22" s="74"/>
      <c r="EEZ22" s="85"/>
      <c r="EFA22" s="74"/>
      <c r="EFB22" s="74"/>
      <c r="EFC22" s="85"/>
      <c r="EFD22" s="80"/>
      <c r="EFE22" s="80"/>
      <c r="EFF22" s="85"/>
      <c r="EFG22" s="77"/>
      <c r="EFH22" s="74"/>
      <c r="EFI22" s="74"/>
      <c r="EFJ22" s="85"/>
      <c r="EFK22" s="74"/>
      <c r="EFL22" s="74"/>
      <c r="EFM22" s="85"/>
      <c r="EFN22" s="74"/>
      <c r="EFO22" s="74"/>
      <c r="EFP22" s="85"/>
      <c r="EFQ22" s="74"/>
      <c r="EFR22" s="74"/>
      <c r="EFS22" s="85"/>
      <c r="EFT22" s="80"/>
      <c r="EFU22" s="80"/>
      <c r="EFV22" s="85"/>
      <c r="EFW22" s="77"/>
      <c r="EFX22" s="74"/>
      <c r="EFY22" s="74"/>
      <c r="EFZ22" s="85"/>
      <c r="EGA22" s="74"/>
      <c r="EGB22" s="74"/>
      <c r="EGC22" s="85"/>
      <c r="EGD22" s="74"/>
      <c r="EGE22" s="74"/>
      <c r="EGF22" s="85"/>
      <c r="EGG22" s="74"/>
      <c r="EGH22" s="74"/>
      <c r="EGI22" s="85"/>
      <c r="EGJ22" s="80"/>
      <c r="EGK22" s="80"/>
      <c r="EGL22" s="85"/>
      <c r="EGM22" s="77"/>
      <c r="EGN22" s="74"/>
      <c r="EGO22" s="74"/>
      <c r="EGP22" s="85"/>
      <c r="EGQ22" s="74"/>
      <c r="EGR22" s="74"/>
      <c r="EGS22" s="85"/>
      <c r="EGT22" s="74"/>
      <c r="EGU22" s="74"/>
      <c r="EGV22" s="85"/>
      <c r="EGW22" s="74"/>
      <c r="EGX22" s="74"/>
      <c r="EGY22" s="85"/>
      <c r="EGZ22" s="80"/>
      <c r="EHA22" s="80"/>
      <c r="EHB22" s="85"/>
      <c r="EHC22" s="77"/>
      <c r="EHD22" s="74"/>
      <c r="EHE22" s="74"/>
      <c r="EHF22" s="85"/>
      <c r="EHG22" s="74"/>
      <c r="EHH22" s="74"/>
      <c r="EHI22" s="85"/>
      <c r="EHJ22" s="74"/>
      <c r="EHK22" s="74"/>
      <c r="EHL22" s="85"/>
      <c r="EHM22" s="74"/>
      <c r="EHN22" s="74"/>
      <c r="EHO22" s="85"/>
      <c r="EHP22" s="80"/>
      <c r="EHQ22" s="80"/>
      <c r="EHR22" s="85"/>
      <c r="EHS22" s="77"/>
      <c r="EHT22" s="74"/>
      <c r="EHU22" s="74"/>
      <c r="EHV22" s="85"/>
      <c r="EHW22" s="74"/>
      <c r="EHX22" s="74"/>
      <c r="EHY22" s="85"/>
      <c r="EHZ22" s="74"/>
      <c r="EIA22" s="74"/>
      <c r="EIB22" s="85"/>
      <c r="EIC22" s="74"/>
      <c r="EID22" s="74"/>
      <c r="EIE22" s="85"/>
      <c r="EIF22" s="80"/>
      <c r="EIG22" s="80"/>
      <c r="EIH22" s="85"/>
      <c r="EII22" s="77"/>
      <c r="EIJ22" s="74"/>
      <c r="EIK22" s="74"/>
      <c r="EIL22" s="85"/>
      <c r="EIM22" s="74"/>
      <c r="EIN22" s="74"/>
      <c r="EIO22" s="85"/>
      <c r="EIP22" s="74"/>
      <c r="EIQ22" s="74"/>
      <c r="EIR22" s="85"/>
      <c r="EIS22" s="74"/>
      <c r="EIT22" s="74"/>
      <c r="EIU22" s="85"/>
      <c r="EIV22" s="80"/>
      <c r="EIW22" s="80"/>
      <c r="EIX22" s="85"/>
      <c r="EIY22" s="77"/>
      <c r="EIZ22" s="74"/>
      <c r="EJA22" s="74"/>
      <c r="EJB22" s="85"/>
      <c r="EJC22" s="74"/>
      <c r="EJD22" s="74"/>
      <c r="EJE22" s="85"/>
      <c r="EJF22" s="74"/>
      <c r="EJG22" s="74"/>
      <c r="EJH22" s="85"/>
      <c r="EJI22" s="74"/>
      <c r="EJJ22" s="74"/>
      <c r="EJK22" s="85"/>
      <c r="EJL22" s="80"/>
      <c r="EJM22" s="80"/>
      <c r="EJN22" s="85"/>
      <c r="EJO22" s="77"/>
      <c r="EJP22" s="74"/>
      <c r="EJQ22" s="74"/>
      <c r="EJR22" s="85"/>
      <c r="EJS22" s="74"/>
      <c r="EJT22" s="74"/>
      <c r="EJU22" s="85"/>
      <c r="EJV22" s="74"/>
      <c r="EJW22" s="74"/>
      <c r="EJX22" s="85"/>
      <c r="EJY22" s="74"/>
      <c r="EJZ22" s="74"/>
      <c r="EKA22" s="85"/>
      <c r="EKB22" s="80"/>
      <c r="EKC22" s="80"/>
      <c r="EKD22" s="85"/>
      <c r="EKE22" s="77"/>
      <c r="EKF22" s="74"/>
      <c r="EKG22" s="74"/>
      <c r="EKH22" s="85"/>
      <c r="EKI22" s="74"/>
      <c r="EKJ22" s="74"/>
      <c r="EKK22" s="85"/>
      <c r="EKL22" s="74"/>
      <c r="EKM22" s="74"/>
      <c r="EKN22" s="85"/>
      <c r="EKO22" s="74"/>
      <c r="EKP22" s="74"/>
      <c r="EKQ22" s="85"/>
      <c r="EKR22" s="80"/>
      <c r="EKS22" s="80"/>
      <c r="EKT22" s="85"/>
      <c r="EKU22" s="77"/>
      <c r="EKV22" s="74"/>
      <c r="EKW22" s="74"/>
      <c r="EKX22" s="85"/>
      <c r="EKY22" s="74"/>
      <c r="EKZ22" s="74"/>
      <c r="ELA22" s="85"/>
      <c r="ELB22" s="74"/>
      <c r="ELC22" s="74"/>
      <c r="ELD22" s="85"/>
      <c r="ELE22" s="74"/>
      <c r="ELF22" s="74"/>
      <c r="ELG22" s="85"/>
      <c r="ELH22" s="80"/>
      <c r="ELI22" s="80"/>
      <c r="ELJ22" s="85"/>
      <c r="ELK22" s="77"/>
      <c r="ELL22" s="74"/>
      <c r="ELM22" s="74"/>
      <c r="ELN22" s="85"/>
      <c r="ELO22" s="74"/>
      <c r="ELP22" s="74"/>
      <c r="ELQ22" s="85"/>
      <c r="ELR22" s="74"/>
      <c r="ELS22" s="74"/>
      <c r="ELT22" s="85"/>
      <c r="ELU22" s="74"/>
      <c r="ELV22" s="74"/>
      <c r="ELW22" s="85"/>
      <c r="ELX22" s="80"/>
      <c r="ELY22" s="80"/>
      <c r="ELZ22" s="85"/>
      <c r="EMA22" s="77"/>
      <c r="EMB22" s="74"/>
      <c r="EMC22" s="74"/>
      <c r="EMD22" s="85"/>
      <c r="EME22" s="74"/>
      <c r="EMF22" s="74"/>
      <c r="EMG22" s="85"/>
      <c r="EMH22" s="74"/>
      <c r="EMI22" s="74"/>
      <c r="EMJ22" s="85"/>
      <c r="EMK22" s="74"/>
      <c r="EML22" s="74"/>
      <c r="EMM22" s="85"/>
      <c r="EMN22" s="80"/>
      <c r="EMO22" s="80"/>
      <c r="EMP22" s="85"/>
      <c r="EMQ22" s="77"/>
      <c r="EMR22" s="74"/>
      <c r="EMS22" s="74"/>
      <c r="EMT22" s="85"/>
      <c r="EMU22" s="74"/>
      <c r="EMV22" s="74"/>
      <c r="EMW22" s="85"/>
      <c r="EMX22" s="74"/>
      <c r="EMY22" s="74"/>
      <c r="EMZ22" s="85"/>
      <c r="ENA22" s="74"/>
      <c r="ENB22" s="74"/>
      <c r="ENC22" s="85"/>
      <c r="END22" s="80"/>
      <c r="ENE22" s="80"/>
      <c r="ENF22" s="85"/>
      <c r="ENG22" s="77"/>
      <c r="ENH22" s="74"/>
      <c r="ENI22" s="74"/>
      <c r="ENJ22" s="85"/>
      <c r="ENK22" s="74"/>
      <c r="ENL22" s="74"/>
      <c r="ENM22" s="85"/>
      <c r="ENN22" s="74"/>
      <c r="ENO22" s="74"/>
      <c r="ENP22" s="85"/>
      <c r="ENQ22" s="74"/>
      <c r="ENR22" s="74"/>
      <c r="ENS22" s="85"/>
      <c r="ENT22" s="80"/>
      <c r="ENU22" s="80"/>
      <c r="ENV22" s="85"/>
      <c r="ENW22" s="77"/>
      <c r="ENX22" s="74"/>
      <c r="ENY22" s="74"/>
      <c r="ENZ22" s="85"/>
      <c r="EOA22" s="74"/>
      <c r="EOB22" s="74"/>
      <c r="EOC22" s="85"/>
      <c r="EOD22" s="74"/>
      <c r="EOE22" s="74"/>
      <c r="EOF22" s="85"/>
      <c r="EOG22" s="74"/>
      <c r="EOH22" s="74"/>
      <c r="EOI22" s="85"/>
      <c r="EOJ22" s="80"/>
      <c r="EOK22" s="80"/>
      <c r="EOL22" s="85"/>
      <c r="EOM22" s="77"/>
      <c r="EON22" s="74"/>
      <c r="EOO22" s="74"/>
      <c r="EOP22" s="85"/>
      <c r="EOQ22" s="74"/>
      <c r="EOR22" s="74"/>
      <c r="EOS22" s="85"/>
      <c r="EOT22" s="74"/>
      <c r="EOU22" s="74"/>
      <c r="EOV22" s="85"/>
      <c r="EOW22" s="74"/>
      <c r="EOX22" s="74"/>
      <c r="EOY22" s="85"/>
      <c r="EOZ22" s="80"/>
      <c r="EPA22" s="80"/>
      <c r="EPB22" s="85"/>
      <c r="EPC22" s="77"/>
      <c r="EPD22" s="74"/>
      <c r="EPE22" s="74"/>
      <c r="EPF22" s="85"/>
      <c r="EPG22" s="74"/>
      <c r="EPH22" s="74"/>
      <c r="EPI22" s="85"/>
      <c r="EPJ22" s="74"/>
      <c r="EPK22" s="74"/>
      <c r="EPL22" s="85"/>
      <c r="EPM22" s="74"/>
      <c r="EPN22" s="74"/>
      <c r="EPO22" s="85"/>
      <c r="EPP22" s="80"/>
      <c r="EPQ22" s="80"/>
      <c r="EPR22" s="85"/>
      <c r="EPS22" s="77"/>
      <c r="EPT22" s="74"/>
      <c r="EPU22" s="74"/>
      <c r="EPV22" s="85"/>
      <c r="EPW22" s="74"/>
      <c r="EPX22" s="74"/>
      <c r="EPY22" s="85"/>
      <c r="EPZ22" s="74"/>
      <c r="EQA22" s="74"/>
      <c r="EQB22" s="85"/>
      <c r="EQC22" s="74"/>
      <c r="EQD22" s="74"/>
      <c r="EQE22" s="85"/>
      <c r="EQF22" s="80"/>
      <c r="EQG22" s="80"/>
      <c r="EQH22" s="85"/>
      <c r="EQI22" s="77"/>
      <c r="EQJ22" s="74"/>
      <c r="EQK22" s="74"/>
      <c r="EQL22" s="85"/>
      <c r="EQM22" s="74"/>
      <c r="EQN22" s="74"/>
      <c r="EQO22" s="85"/>
      <c r="EQP22" s="74"/>
      <c r="EQQ22" s="74"/>
      <c r="EQR22" s="85"/>
      <c r="EQS22" s="74"/>
      <c r="EQT22" s="74"/>
      <c r="EQU22" s="85"/>
      <c r="EQV22" s="80"/>
      <c r="EQW22" s="80"/>
      <c r="EQX22" s="85"/>
      <c r="EQY22" s="77"/>
      <c r="EQZ22" s="74"/>
      <c r="ERA22" s="74"/>
      <c r="ERB22" s="85"/>
      <c r="ERC22" s="74"/>
      <c r="ERD22" s="74"/>
      <c r="ERE22" s="85"/>
      <c r="ERF22" s="74"/>
      <c r="ERG22" s="74"/>
      <c r="ERH22" s="85"/>
      <c r="ERI22" s="74"/>
      <c r="ERJ22" s="74"/>
      <c r="ERK22" s="85"/>
      <c r="ERL22" s="80"/>
      <c r="ERM22" s="80"/>
      <c r="ERN22" s="85"/>
      <c r="ERO22" s="77"/>
      <c r="ERP22" s="74"/>
      <c r="ERQ22" s="74"/>
      <c r="ERR22" s="85"/>
      <c r="ERS22" s="74"/>
      <c r="ERT22" s="74"/>
      <c r="ERU22" s="85"/>
      <c r="ERV22" s="74"/>
      <c r="ERW22" s="74"/>
      <c r="ERX22" s="85"/>
      <c r="ERY22" s="74"/>
      <c r="ERZ22" s="74"/>
      <c r="ESA22" s="85"/>
      <c r="ESB22" s="80"/>
      <c r="ESC22" s="80"/>
      <c r="ESD22" s="85"/>
      <c r="ESE22" s="77"/>
      <c r="ESF22" s="74"/>
      <c r="ESG22" s="74"/>
      <c r="ESH22" s="85"/>
      <c r="ESI22" s="74"/>
      <c r="ESJ22" s="74"/>
      <c r="ESK22" s="85"/>
      <c r="ESL22" s="74"/>
      <c r="ESM22" s="74"/>
      <c r="ESN22" s="85"/>
      <c r="ESO22" s="74"/>
      <c r="ESP22" s="74"/>
      <c r="ESQ22" s="85"/>
      <c r="ESR22" s="80"/>
      <c r="ESS22" s="80"/>
      <c r="EST22" s="85"/>
      <c r="ESU22" s="77"/>
      <c r="ESV22" s="74"/>
      <c r="ESW22" s="74"/>
      <c r="ESX22" s="85"/>
      <c r="ESY22" s="74"/>
      <c r="ESZ22" s="74"/>
      <c r="ETA22" s="85"/>
      <c r="ETB22" s="74"/>
      <c r="ETC22" s="74"/>
      <c r="ETD22" s="85"/>
      <c r="ETE22" s="74"/>
      <c r="ETF22" s="74"/>
      <c r="ETG22" s="85"/>
      <c r="ETH22" s="80"/>
      <c r="ETI22" s="80"/>
      <c r="ETJ22" s="85"/>
      <c r="ETK22" s="77"/>
      <c r="ETL22" s="74"/>
      <c r="ETM22" s="74"/>
      <c r="ETN22" s="85"/>
      <c r="ETO22" s="74"/>
      <c r="ETP22" s="74"/>
      <c r="ETQ22" s="85"/>
      <c r="ETR22" s="74"/>
      <c r="ETS22" s="74"/>
      <c r="ETT22" s="85"/>
      <c r="ETU22" s="74"/>
      <c r="ETV22" s="74"/>
      <c r="ETW22" s="85"/>
      <c r="ETX22" s="80"/>
      <c r="ETY22" s="80"/>
      <c r="ETZ22" s="85"/>
      <c r="EUA22" s="77"/>
      <c r="EUB22" s="74"/>
      <c r="EUC22" s="74"/>
      <c r="EUD22" s="85"/>
      <c r="EUE22" s="74"/>
      <c r="EUF22" s="74"/>
      <c r="EUG22" s="85"/>
      <c r="EUH22" s="74"/>
      <c r="EUI22" s="74"/>
      <c r="EUJ22" s="85"/>
      <c r="EUK22" s="74"/>
      <c r="EUL22" s="74"/>
      <c r="EUM22" s="85"/>
      <c r="EUN22" s="80"/>
      <c r="EUO22" s="80"/>
      <c r="EUP22" s="85"/>
      <c r="EUQ22" s="77"/>
      <c r="EUR22" s="74"/>
      <c r="EUS22" s="74"/>
      <c r="EUT22" s="85"/>
      <c r="EUU22" s="74"/>
      <c r="EUV22" s="74"/>
      <c r="EUW22" s="85"/>
      <c r="EUX22" s="74"/>
      <c r="EUY22" s="74"/>
      <c r="EUZ22" s="85"/>
      <c r="EVA22" s="74"/>
      <c r="EVB22" s="74"/>
      <c r="EVC22" s="85"/>
      <c r="EVD22" s="80"/>
      <c r="EVE22" s="80"/>
      <c r="EVF22" s="85"/>
      <c r="EVG22" s="77"/>
      <c r="EVH22" s="74"/>
      <c r="EVI22" s="74"/>
      <c r="EVJ22" s="85"/>
      <c r="EVK22" s="74"/>
      <c r="EVL22" s="74"/>
      <c r="EVM22" s="85"/>
      <c r="EVN22" s="74"/>
      <c r="EVO22" s="74"/>
      <c r="EVP22" s="85"/>
      <c r="EVQ22" s="74"/>
      <c r="EVR22" s="74"/>
      <c r="EVS22" s="85"/>
      <c r="EVT22" s="80"/>
      <c r="EVU22" s="80"/>
      <c r="EVV22" s="85"/>
      <c r="EVW22" s="77"/>
      <c r="EVX22" s="74"/>
      <c r="EVY22" s="74"/>
      <c r="EVZ22" s="85"/>
      <c r="EWA22" s="74"/>
      <c r="EWB22" s="74"/>
      <c r="EWC22" s="85"/>
      <c r="EWD22" s="74"/>
      <c r="EWE22" s="74"/>
      <c r="EWF22" s="85"/>
      <c r="EWG22" s="74"/>
      <c r="EWH22" s="74"/>
      <c r="EWI22" s="85"/>
      <c r="EWJ22" s="80"/>
      <c r="EWK22" s="80"/>
      <c r="EWL22" s="85"/>
      <c r="EWM22" s="77"/>
      <c r="EWN22" s="74"/>
      <c r="EWO22" s="74"/>
      <c r="EWP22" s="85"/>
      <c r="EWQ22" s="74"/>
      <c r="EWR22" s="74"/>
      <c r="EWS22" s="85"/>
      <c r="EWT22" s="74"/>
      <c r="EWU22" s="74"/>
      <c r="EWV22" s="85"/>
      <c r="EWW22" s="74"/>
      <c r="EWX22" s="74"/>
      <c r="EWY22" s="85"/>
      <c r="EWZ22" s="80"/>
      <c r="EXA22" s="80"/>
      <c r="EXB22" s="85"/>
      <c r="EXC22" s="77"/>
      <c r="EXD22" s="74"/>
      <c r="EXE22" s="74"/>
      <c r="EXF22" s="85"/>
      <c r="EXG22" s="74"/>
      <c r="EXH22" s="74"/>
      <c r="EXI22" s="85"/>
      <c r="EXJ22" s="74"/>
      <c r="EXK22" s="74"/>
      <c r="EXL22" s="85"/>
      <c r="EXM22" s="74"/>
      <c r="EXN22" s="74"/>
      <c r="EXO22" s="85"/>
      <c r="EXP22" s="80"/>
      <c r="EXQ22" s="80"/>
      <c r="EXR22" s="85"/>
      <c r="EXS22" s="77"/>
      <c r="EXT22" s="74"/>
      <c r="EXU22" s="74"/>
      <c r="EXV22" s="85"/>
      <c r="EXW22" s="74"/>
      <c r="EXX22" s="74"/>
      <c r="EXY22" s="85"/>
      <c r="EXZ22" s="74"/>
      <c r="EYA22" s="74"/>
      <c r="EYB22" s="85"/>
      <c r="EYC22" s="74"/>
      <c r="EYD22" s="74"/>
      <c r="EYE22" s="85"/>
      <c r="EYF22" s="80"/>
      <c r="EYG22" s="80"/>
      <c r="EYH22" s="85"/>
      <c r="EYI22" s="77"/>
      <c r="EYJ22" s="74"/>
      <c r="EYK22" s="74"/>
      <c r="EYL22" s="85"/>
      <c r="EYM22" s="74"/>
      <c r="EYN22" s="74"/>
      <c r="EYO22" s="85"/>
      <c r="EYP22" s="74"/>
      <c r="EYQ22" s="74"/>
      <c r="EYR22" s="85"/>
      <c r="EYS22" s="74"/>
      <c r="EYT22" s="74"/>
      <c r="EYU22" s="85"/>
      <c r="EYV22" s="80"/>
      <c r="EYW22" s="80"/>
      <c r="EYX22" s="85"/>
      <c r="EYY22" s="77"/>
      <c r="EYZ22" s="74"/>
      <c r="EZA22" s="74"/>
      <c r="EZB22" s="85"/>
      <c r="EZC22" s="74"/>
      <c r="EZD22" s="74"/>
      <c r="EZE22" s="85"/>
      <c r="EZF22" s="74"/>
      <c r="EZG22" s="74"/>
      <c r="EZH22" s="85"/>
      <c r="EZI22" s="74"/>
      <c r="EZJ22" s="74"/>
      <c r="EZK22" s="85"/>
      <c r="EZL22" s="80"/>
      <c r="EZM22" s="80"/>
      <c r="EZN22" s="85"/>
      <c r="EZO22" s="77"/>
      <c r="EZP22" s="74"/>
      <c r="EZQ22" s="74"/>
      <c r="EZR22" s="85"/>
      <c r="EZS22" s="74"/>
      <c r="EZT22" s="74"/>
      <c r="EZU22" s="85"/>
      <c r="EZV22" s="74"/>
      <c r="EZW22" s="74"/>
      <c r="EZX22" s="85"/>
      <c r="EZY22" s="74"/>
      <c r="EZZ22" s="74"/>
      <c r="FAA22" s="85"/>
      <c r="FAB22" s="80"/>
      <c r="FAC22" s="80"/>
      <c r="FAD22" s="85"/>
      <c r="FAE22" s="77"/>
      <c r="FAF22" s="74"/>
      <c r="FAG22" s="74"/>
      <c r="FAH22" s="85"/>
      <c r="FAI22" s="74"/>
      <c r="FAJ22" s="74"/>
      <c r="FAK22" s="85"/>
      <c r="FAL22" s="74"/>
      <c r="FAM22" s="74"/>
      <c r="FAN22" s="85"/>
      <c r="FAO22" s="74"/>
      <c r="FAP22" s="74"/>
      <c r="FAQ22" s="85"/>
      <c r="FAR22" s="80"/>
      <c r="FAS22" s="80"/>
      <c r="FAT22" s="85"/>
      <c r="FAU22" s="77"/>
      <c r="FAV22" s="74"/>
      <c r="FAW22" s="74"/>
      <c r="FAX22" s="85"/>
      <c r="FAY22" s="74"/>
      <c r="FAZ22" s="74"/>
      <c r="FBA22" s="85"/>
      <c r="FBB22" s="74"/>
      <c r="FBC22" s="74"/>
      <c r="FBD22" s="85"/>
      <c r="FBE22" s="74"/>
      <c r="FBF22" s="74"/>
      <c r="FBG22" s="85"/>
      <c r="FBH22" s="80"/>
      <c r="FBI22" s="80"/>
      <c r="FBJ22" s="85"/>
      <c r="FBK22" s="77"/>
      <c r="FBL22" s="74"/>
      <c r="FBM22" s="74"/>
      <c r="FBN22" s="85"/>
      <c r="FBO22" s="74"/>
      <c r="FBP22" s="74"/>
      <c r="FBQ22" s="85"/>
      <c r="FBR22" s="74"/>
      <c r="FBS22" s="74"/>
      <c r="FBT22" s="85"/>
      <c r="FBU22" s="74"/>
      <c r="FBV22" s="74"/>
      <c r="FBW22" s="85"/>
      <c r="FBX22" s="80"/>
      <c r="FBY22" s="80"/>
      <c r="FBZ22" s="85"/>
      <c r="FCA22" s="77"/>
      <c r="FCB22" s="74"/>
      <c r="FCC22" s="74"/>
      <c r="FCD22" s="85"/>
      <c r="FCE22" s="74"/>
      <c r="FCF22" s="74"/>
      <c r="FCG22" s="85"/>
      <c r="FCH22" s="74"/>
      <c r="FCI22" s="74"/>
      <c r="FCJ22" s="85"/>
      <c r="FCK22" s="74"/>
      <c r="FCL22" s="74"/>
      <c r="FCM22" s="85"/>
      <c r="FCN22" s="80"/>
      <c r="FCO22" s="80"/>
      <c r="FCP22" s="85"/>
      <c r="FCQ22" s="77"/>
      <c r="FCR22" s="74"/>
      <c r="FCS22" s="74"/>
      <c r="FCT22" s="85"/>
      <c r="FCU22" s="74"/>
      <c r="FCV22" s="74"/>
      <c r="FCW22" s="85"/>
      <c r="FCX22" s="74"/>
      <c r="FCY22" s="74"/>
      <c r="FCZ22" s="85"/>
      <c r="FDA22" s="74"/>
      <c r="FDB22" s="74"/>
      <c r="FDC22" s="85"/>
      <c r="FDD22" s="80"/>
      <c r="FDE22" s="80"/>
      <c r="FDF22" s="85"/>
      <c r="FDG22" s="77"/>
      <c r="FDH22" s="74"/>
      <c r="FDI22" s="74"/>
      <c r="FDJ22" s="85"/>
      <c r="FDK22" s="74"/>
      <c r="FDL22" s="74"/>
      <c r="FDM22" s="85"/>
      <c r="FDN22" s="74"/>
      <c r="FDO22" s="74"/>
      <c r="FDP22" s="85"/>
      <c r="FDQ22" s="74"/>
      <c r="FDR22" s="74"/>
      <c r="FDS22" s="85"/>
      <c r="FDT22" s="80"/>
      <c r="FDU22" s="80"/>
      <c r="FDV22" s="85"/>
      <c r="FDW22" s="77"/>
      <c r="FDX22" s="74"/>
      <c r="FDY22" s="74"/>
      <c r="FDZ22" s="85"/>
      <c r="FEA22" s="74"/>
      <c r="FEB22" s="74"/>
      <c r="FEC22" s="85"/>
      <c r="FED22" s="74"/>
      <c r="FEE22" s="74"/>
      <c r="FEF22" s="85"/>
      <c r="FEG22" s="74"/>
      <c r="FEH22" s="74"/>
      <c r="FEI22" s="85"/>
      <c r="FEJ22" s="80"/>
      <c r="FEK22" s="80"/>
      <c r="FEL22" s="85"/>
      <c r="FEM22" s="77"/>
      <c r="FEN22" s="74"/>
      <c r="FEO22" s="74"/>
      <c r="FEP22" s="85"/>
      <c r="FEQ22" s="74"/>
      <c r="FER22" s="74"/>
      <c r="FES22" s="85"/>
      <c r="FET22" s="74"/>
      <c r="FEU22" s="74"/>
      <c r="FEV22" s="85"/>
      <c r="FEW22" s="74"/>
      <c r="FEX22" s="74"/>
      <c r="FEY22" s="85"/>
      <c r="FEZ22" s="80"/>
      <c r="FFA22" s="80"/>
      <c r="FFB22" s="85"/>
      <c r="FFC22" s="77"/>
      <c r="FFD22" s="74"/>
      <c r="FFE22" s="74"/>
      <c r="FFF22" s="85"/>
      <c r="FFG22" s="74"/>
      <c r="FFH22" s="74"/>
      <c r="FFI22" s="85"/>
      <c r="FFJ22" s="74"/>
      <c r="FFK22" s="74"/>
      <c r="FFL22" s="85"/>
      <c r="FFM22" s="74"/>
      <c r="FFN22" s="74"/>
      <c r="FFO22" s="85"/>
      <c r="FFP22" s="80"/>
      <c r="FFQ22" s="80"/>
      <c r="FFR22" s="85"/>
      <c r="FFS22" s="77"/>
      <c r="FFT22" s="74"/>
      <c r="FFU22" s="74"/>
      <c r="FFV22" s="85"/>
      <c r="FFW22" s="74"/>
      <c r="FFX22" s="74"/>
      <c r="FFY22" s="85"/>
      <c r="FFZ22" s="74"/>
      <c r="FGA22" s="74"/>
      <c r="FGB22" s="85"/>
      <c r="FGC22" s="74"/>
      <c r="FGD22" s="74"/>
      <c r="FGE22" s="85"/>
      <c r="FGF22" s="80"/>
      <c r="FGG22" s="80"/>
      <c r="FGH22" s="85"/>
      <c r="FGI22" s="77"/>
      <c r="FGJ22" s="74"/>
      <c r="FGK22" s="74"/>
      <c r="FGL22" s="85"/>
      <c r="FGM22" s="74"/>
      <c r="FGN22" s="74"/>
      <c r="FGO22" s="85"/>
      <c r="FGP22" s="74"/>
      <c r="FGQ22" s="74"/>
      <c r="FGR22" s="85"/>
      <c r="FGS22" s="74"/>
      <c r="FGT22" s="74"/>
      <c r="FGU22" s="85"/>
      <c r="FGV22" s="80"/>
      <c r="FGW22" s="80"/>
      <c r="FGX22" s="85"/>
      <c r="FGY22" s="77"/>
      <c r="FGZ22" s="74"/>
      <c r="FHA22" s="74"/>
      <c r="FHB22" s="85"/>
      <c r="FHC22" s="74"/>
      <c r="FHD22" s="74"/>
      <c r="FHE22" s="85"/>
      <c r="FHF22" s="74"/>
      <c r="FHG22" s="74"/>
      <c r="FHH22" s="85"/>
      <c r="FHI22" s="74"/>
      <c r="FHJ22" s="74"/>
      <c r="FHK22" s="85"/>
      <c r="FHL22" s="80"/>
      <c r="FHM22" s="80"/>
      <c r="FHN22" s="85"/>
      <c r="FHO22" s="77"/>
      <c r="FHP22" s="74"/>
      <c r="FHQ22" s="74"/>
      <c r="FHR22" s="85"/>
      <c r="FHS22" s="74"/>
      <c r="FHT22" s="74"/>
      <c r="FHU22" s="85"/>
      <c r="FHV22" s="74"/>
      <c r="FHW22" s="74"/>
      <c r="FHX22" s="85"/>
      <c r="FHY22" s="74"/>
      <c r="FHZ22" s="74"/>
      <c r="FIA22" s="85"/>
      <c r="FIB22" s="80"/>
      <c r="FIC22" s="80"/>
      <c r="FID22" s="85"/>
      <c r="FIE22" s="77"/>
      <c r="FIF22" s="74"/>
      <c r="FIG22" s="74"/>
      <c r="FIH22" s="85"/>
      <c r="FII22" s="74"/>
      <c r="FIJ22" s="74"/>
      <c r="FIK22" s="85"/>
      <c r="FIL22" s="74"/>
      <c r="FIM22" s="74"/>
      <c r="FIN22" s="85"/>
      <c r="FIO22" s="74"/>
      <c r="FIP22" s="74"/>
      <c r="FIQ22" s="85"/>
      <c r="FIR22" s="80"/>
      <c r="FIS22" s="80"/>
      <c r="FIT22" s="85"/>
      <c r="FIU22" s="77"/>
      <c r="FIV22" s="74"/>
      <c r="FIW22" s="74"/>
      <c r="FIX22" s="85"/>
      <c r="FIY22" s="74"/>
      <c r="FIZ22" s="74"/>
      <c r="FJA22" s="85"/>
      <c r="FJB22" s="74"/>
      <c r="FJC22" s="74"/>
      <c r="FJD22" s="85"/>
      <c r="FJE22" s="74"/>
      <c r="FJF22" s="74"/>
      <c r="FJG22" s="85"/>
      <c r="FJH22" s="80"/>
      <c r="FJI22" s="80"/>
      <c r="FJJ22" s="85"/>
      <c r="FJK22" s="77"/>
      <c r="FJL22" s="74"/>
      <c r="FJM22" s="74"/>
      <c r="FJN22" s="85"/>
      <c r="FJO22" s="74"/>
      <c r="FJP22" s="74"/>
      <c r="FJQ22" s="85"/>
      <c r="FJR22" s="74"/>
      <c r="FJS22" s="74"/>
      <c r="FJT22" s="85"/>
      <c r="FJU22" s="74"/>
      <c r="FJV22" s="74"/>
      <c r="FJW22" s="85"/>
      <c r="FJX22" s="80"/>
      <c r="FJY22" s="80"/>
      <c r="FJZ22" s="85"/>
      <c r="FKA22" s="77"/>
      <c r="FKB22" s="74"/>
      <c r="FKC22" s="74"/>
      <c r="FKD22" s="85"/>
      <c r="FKE22" s="74"/>
      <c r="FKF22" s="74"/>
      <c r="FKG22" s="85"/>
      <c r="FKH22" s="74"/>
      <c r="FKI22" s="74"/>
      <c r="FKJ22" s="85"/>
      <c r="FKK22" s="74"/>
      <c r="FKL22" s="74"/>
      <c r="FKM22" s="85"/>
      <c r="FKN22" s="80"/>
      <c r="FKO22" s="80"/>
      <c r="FKP22" s="85"/>
      <c r="FKQ22" s="77"/>
      <c r="FKR22" s="74"/>
      <c r="FKS22" s="74"/>
      <c r="FKT22" s="85"/>
      <c r="FKU22" s="74"/>
      <c r="FKV22" s="74"/>
      <c r="FKW22" s="85"/>
      <c r="FKX22" s="74"/>
      <c r="FKY22" s="74"/>
      <c r="FKZ22" s="85"/>
      <c r="FLA22" s="74"/>
      <c r="FLB22" s="74"/>
      <c r="FLC22" s="85"/>
      <c r="FLD22" s="80"/>
      <c r="FLE22" s="80"/>
      <c r="FLF22" s="85"/>
      <c r="FLG22" s="77"/>
      <c r="FLH22" s="74"/>
      <c r="FLI22" s="74"/>
      <c r="FLJ22" s="85"/>
      <c r="FLK22" s="74"/>
      <c r="FLL22" s="74"/>
      <c r="FLM22" s="85"/>
      <c r="FLN22" s="74"/>
      <c r="FLO22" s="74"/>
      <c r="FLP22" s="85"/>
      <c r="FLQ22" s="74"/>
      <c r="FLR22" s="74"/>
      <c r="FLS22" s="85"/>
      <c r="FLT22" s="80"/>
      <c r="FLU22" s="80"/>
      <c r="FLV22" s="85"/>
      <c r="FLW22" s="77"/>
      <c r="FLX22" s="74"/>
      <c r="FLY22" s="74"/>
      <c r="FLZ22" s="85"/>
      <c r="FMA22" s="74"/>
      <c r="FMB22" s="74"/>
      <c r="FMC22" s="85"/>
      <c r="FMD22" s="74"/>
      <c r="FME22" s="74"/>
      <c r="FMF22" s="85"/>
      <c r="FMG22" s="74"/>
      <c r="FMH22" s="74"/>
      <c r="FMI22" s="85"/>
      <c r="FMJ22" s="80"/>
      <c r="FMK22" s="80"/>
      <c r="FML22" s="85"/>
      <c r="FMM22" s="77"/>
      <c r="FMN22" s="74"/>
      <c r="FMO22" s="74"/>
      <c r="FMP22" s="85"/>
      <c r="FMQ22" s="74"/>
      <c r="FMR22" s="74"/>
      <c r="FMS22" s="85"/>
      <c r="FMT22" s="74"/>
      <c r="FMU22" s="74"/>
      <c r="FMV22" s="85"/>
      <c r="FMW22" s="74"/>
      <c r="FMX22" s="74"/>
      <c r="FMY22" s="85"/>
      <c r="FMZ22" s="80"/>
      <c r="FNA22" s="80"/>
      <c r="FNB22" s="85"/>
      <c r="FNC22" s="77"/>
      <c r="FND22" s="74"/>
      <c r="FNE22" s="74"/>
      <c r="FNF22" s="85"/>
      <c r="FNG22" s="74"/>
      <c r="FNH22" s="74"/>
      <c r="FNI22" s="85"/>
      <c r="FNJ22" s="74"/>
      <c r="FNK22" s="74"/>
      <c r="FNL22" s="85"/>
      <c r="FNM22" s="74"/>
      <c r="FNN22" s="74"/>
      <c r="FNO22" s="85"/>
      <c r="FNP22" s="80"/>
      <c r="FNQ22" s="80"/>
      <c r="FNR22" s="85"/>
      <c r="FNS22" s="77"/>
      <c r="FNT22" s="74"/>
      <c r="FNU22" s="74"/>
      <c r="FNV22" s="85"/>
      <c r="FNW22" s="74"/>
      <c r="FNX22" s="74"/>
      <c r="FNY22" s="85"/>
      <c r="FNZ22" s="74"/>
      <c r="FOA22" s="74"/>
      <c r="FOB22" s="85"/>
      <c r="FOC22" s="74"/>
      <c r="FOD22" s="74"/>
      <c r="FOE22" s="85"/>
      <c r="FOF22" s="80"/>
      <c r="FOG22" s="80"/>
      <c r="FOH22" s="85"/>
      <c r="FOI22" s="77"/>
      <c r="FOJ22" s="74"/>
      <c r="FOK22" s="74"/>
      <c r="FOL22" s="85"/>
      <c r="FOM22" s="74"/>
      <c r="FON22" s="74"/>
      <c r="FOO22" s="85"/>
      <c r="FOP22" s="74"/>
      <c r="FOQ22" s="74"/>
      <c r="FOR22" s="85"/>
      <c r="FOS22" s="74"/>
      <c r="FOT22" s="74"/>
      <c r="FOU22" s="85"/>
      <c r="FOV22" s="80"/>
      <c r="FOW22" s="80"/>
      <c r="FOX22" s="85"/>
      <c r="FOY22" s="77"/>
      <c r="FOZ22" s="74"/>
      <c r="FPA22" s="74"/>
      <c r="FPB22" s="85"/>
      <c r="FPC22" s="74"/>
      <c r="FPD22" s="74"/>
      <c r="FPE22" s="85"/>
      <c r="FPF22" s="74"/>
      <c r="FPG22" s="74"/>
      <c r="FPH22" s="85"/>
      <c r="FPI22" s="74"/>
      <c r="FPJ22" s="74"/>
      <c r="FPK22" s="85"/>
      <c r="FPL22" s="80"/>
      <c r="FPM22" s="80"/>
      <c r="FPN22" s="85"/>
      <c r="FPO22" s="77"/>
      <c r="FPP22" s="74"/>
      <c r="FPQ22" s="74"/>
      <c r="FPR22" s="85"/>
      <c r="FPS22" s="74"/>
      <c r="FPT22" s="74"/>
      <c r="FPU22" s="85"/>
      <c r="FPV22" s="74"/>
      <c r="FPW22" s="74"/>
      <c r="FPX22" s="85"/>
      <c r="FPY22" s="74"/>
      <c r="FPZ22" s="74"/>
      <c r="FQA22" s="85"/>
      <c r="FQB22" s="80"/>
      <c r="FQC22" s="80"/>
      <c r="FQD22" s="85"/>
      <c r="FQE22" s="77"/>
      <c r="FQF22" s="74"/>
      <c r="FQG22" s="74"/>
      <c r="FQH22" s="85"/>
      <c r="FQI22" s="74"/>
      <c r="FQJ22" s="74"/>
      <c r="FQK22" s="85"/>
      <c r="FQL22" s="74"/>
      <c r="FQM22" s="74"/>
      <c r="FQN22" s="85"/>
      <c r="FQO22" s="74"/>
      <c r="FQP22" s="74"/>
      <c r="FQQ22" s="85"/>
      <c r="FQR22" s="80"/>
      <c r="FQS22" s="80"/>
      <c r="FQT22" s="85"/>
      <c r="FQU22" s="77"/>
      <c r="FQV22" s="74"/>
      <c r="FQW22" s="74"/>
      <c r="FQX22" s="85"/>
      <c r="FQY22" s="74"/>
      <c r="FQZ22" s="74"/>
      <c r="FRA22" s="85"/>
      <c r="FRB22" s="74"/>
      <c r="FRC22" s="74"/>
      <c r="FRD22" s="85"/>
      <c r="FRE22" s="74"/>
      <c r="FRF22" s="74"/>
      <c r="FRG22" s="85"/>
      <c r="FRH22" s="80"/>
      <c r="FRI22" s="80"/>
      <c r="FRJ22" s="85"/>
      <c r="FRK22" s="77"/>
      <c r="FRL22" s="74"/>
      <c r="FRM22" s="74"/>
      <c r="FRN22" s="85"/>
      <c r="FRO22" s="74"/>
      <c r="FRP22" s="74"/>
      <c r="FRQ22" s="85"/>
      <c r="FRR22" s="74"/>
      <c r="FRS22" s="74"/>
      <c r="FRT22" s="85"/>
      <c r="FRU22" s="74"/>
      <c r="FRV22" s="74"/>
      <c r="FRW22" s="85"/>
      <c r="FRX22" s="80"/>
      <c r="FRY22" s="80"/>
      <c r="FRZ22" s="85"/>
      <c r="FSA22" s="77"/>
      <c r="FSB22" s="74"/>
      <c r="FSC22" s="74"/>
      <c r="FSD22" s="85"/>
      <c r="FSE22" s="74"/>
      <c r="FSF22" s="74"/>
      <c r="FSG22" s="85"/>
      <c r="FSH22" s="74"/>
      <c r="FSI22" s="74"/>
      <c r="FSJ22" s="85"/>
      <c r="FSK22" s="74"/>
      <c r="FSL22" s="74"/>
      <c r="FSM22" s="85"/>
      <c r="FSN22" s="80"/>
      <c r="FSO22" s="80"/>
      <c r="FSP22" s="85"/>
      <c r="FSQ22" s="77"/>
      <c r="FSR22" s="74"/>
      <c r="FSS22" s="74"/>
      <c r="FST22" s="85"/>
      <c r="FSU22" s="74"/>
      <c r="FSV22" s="74"/>
      <c r="FSW22" s="85"/>
      <c r="FSX22" s="74"/>
      <c r="FSY22" s="74"/>
      <c r="FSZ22" s="85"/>
      <c r="FTA22" s="74"/>
      <c r="FTB22" s="74"/>
      <c r="FTC22" s="85"/>
      <c r="FTD22" s="80"/>
      <c r="FTE22" s="80"/>
      <c r="FTF22" s="85"/>
      <c r="FTG22" s="77"/>
      <c r="FTH22" s="74"/>
      <c r="FTI22" s="74"/>
      <c r="FTJ22" s="85"/>
      <c r="FTK22" s="74"/>
      <c r="FTL22" s="74"/>
      <c r="FTM22" s="85"/>
      <c r="FTN22" s="74"/>
      <c r="FTO22" s="74"/>
      <c r="FTP22" s="85"/>
      <c r="FTQ22" s="74"/>
      <c r="FTR22" s="74"/>
      <c r="FTS22" s="85"/>
      <c r="FTT22" s="80"/>
      <c r="FTU22" s="80"/>
      <c r="FTV22" s="85"/>
      <c r="FTW22" s="77"/>
      <c r="FTX22" s="74"/>
      <c r="FTY22" s="74"/>
      <c r="FTZ22" s="85"/>
      <c r="FUA22" s="74"/>
      <c r="FUB22" s="74"/>
      <c r="FUC22" s="85"/>
      <c r="FUD22" s="74"/>
      <c r="FUE22" s="74"/>
      <c r="FUF22" s="85"/>
      <c r="FUG22" s="74"/>
      <c r="FUH22" s="74"/>
      <c r="FUI22" s="85"/>
      <c r="FUJ22" s="80"/>
      <c r="FUK22" s="80"/>
      <c r="FUL22" s="85"/>
      <c r="FUM22" s="77"/>
      <c r="FUN22" s="74"/>
      <c r="FUO22" s="74"/>
      <c r="FUP22" s="85"/>
      <c r="FUQ22" s="74"/>
      <c r="FUR22" s="74"/>
      <c r="FUS22" s="85"/>
      <c r="FUT22" s="74"/>
      <c r="FUU22" s="74"/>
      <c r="FUV22" s="85"/>
      <c r="FUW22" s="74"/>
      <c r="FUX22" s="74"/>
      <c r="FUY22" s="85"/>
      <c r="FUZ22" s="80"/>
      <c r="FVA22" s="80"/>
      <c r="FVB22" s="85"/>
      <c r="FVC22" s="77"/>
      <c r="FVD22" s="74"/>
      <c r="FVE22" s="74"/>
      <c r="FVF22" s="85"/>
      <c r="FVG22" s="74"/>
      <c r="FVH22" s="74"/>
      <c r="FVI22" s="85"/>
      <c r="FVJ22" s="74"/>
      <c r="FVK22" s="74"/>
      <c r="FVL22" s="85"/>
      <c r="FVM22" s="74"/>
      <c r="FVN22" s="74"/>
      <c r="FVO22" s="85"/>
      <c r="FVP22" s="80"/>
      <c r="FVQ22" s="80"/>
      <c r="FVR22" s="85"/>
      <c r="FVS22" s="77"/>
      <c r="FVT22" s="74"/>
      <c r="FVU22" s="74"/>
      <c r="FVV22" s="85"/>
      <c r="FVW22" s="74"/>
      <c r="FVX22" s="74"/>
      <c r="FVY22" s="85"/>
      <c r="FVZ22" s="74"/>
      <c r="FWA22" s="74"/>
      <c r="FWB22" s="85"/>
      <c r="FWC22" s="74"/>
      <c r="FWD22" s="74"/>
      <c r="FWE22" s="85"/>
      <c r="FWF22" s="80"/>
      <c r="FWG22" s="80"/>
      <c r="FWH22" s="85"/>
      <c r="FWI22" s="77"/>
      <c r="FWJ22" s="74"/>
      <c r="FWK22" s="74"/>
      <c r="FWL22" s="85"/>
      <c r="FWM22" s="74"/>
      <c r="FWN22" s="74"/>
      <c r="FWO22" s="85"/>
      <c r="FWP22" s="74"/>
      <c r="FWQ22" s="74"/>
      <c r="FWR22" s="85"/>
      <c r="FWS22" s="74"/>
      <c r="FWT22" s="74"/>
      <c r="FWU22" s="85"/>
      <c r="FWV22" s="80"/>
      <c r="FWW22" s="80"/>
      <c r="FWX22" s="85"/>
      <c r="FWY22" s="77"/>
      <c r="FWZ22" s="74"/>
      <c r="FXA22" s="74"/>
      <c r="FXB22" s="85"/>
      <c r="FXC22" s="74"/>
      <c r="FXD22" s="74"/>
      <c r="FXE22" s="85"/>
      <c r="FXF22" s="74"/>
      <c r="FXG22" s="74"/>
      <c r="FXH22" s="85"/>
      <c r="FXI22" s="74"/>
      <c r="FXJ22" s="74"/>
      <c r="FXK22" s="85"/>
      <c r="FXL22" s="80"/>
      <c r="FXM22" s="80"/>
      <c r="FXN22" s="85"/>
      <c r="FXO22" s="77"/>
      <c r="FXP22" s="74"/>
      <c r="FXQ22" s="74"/>
      <c r="FXR22" s="85"/>
      <c r="FXS22" s="74"/>
      <c r="FXT22" s="74"/>
      <c r="FXU22" s="85"/>
      <c r="FXV22" s="74"/>
      <c r="FXW22" s="74"/>
      <c r="FXX22" s="85"/>
      <c r="FXY22" s="74"/>
      <c r="FXZ22" s="74"/>
      <c r="FYA22" s="85"/>
      <c r="FYB22" s="80"/>
      <c r="FYC22" s="80"/>
      <c r="FYD22" s="85"/>
      <c r="FYE22" s="77"/>
      <c r="FYF22" s="74"/>
      <c r="FYG22" s="74"/>
      <c r="FYH22" s="85"/>
      <c r="FYI22" s="74"/>
      <c r="FYJ22" s="74"/>
      <c r="FYK22" s="85"/>
      <c r="FYL22" s="74"/>
      <c r="FYM22" s="74"/>
      <c r="FYN22" s="85"/>
      <c r="FYO22" s="74"/>
      <c r="FYP22" s="74"/>
      <c r="FYQ22" s="85"/>
      <c r="FYR22" s="80"/>
      <c r="FYS22" s="80"/>
      <c r="FYT22" s="85"/>
      <c r="FYU22" s="77"/>
      <c r="FYV22" s="74"/>
      <c r="FYW22" s="74"/>
      <c r="FYX22" s="85"/>
      <c r="FYY22" s="74"/>
      <c r="FYZ22" s="74"/>
      <c r="FZA22" s="85"/>
      <c r="FZB22" s="74"/>
      <c r="FZC22" s="74"/>
      <c r="FZD22" s="85"/>
      <c r="FZE22" s="74"/>
      <c r="FZF22" s="74"/>
      <c r="FZG22" s="85"/>
      <c r="FZH22" s="80"/>
      <c r="FZI22" s="80"/>
      <c r="FZJ22" s="85"/>
      <c r="FZK22" s="77"/>
      <c r="FZL22" s="74"/>
      <c r="FZM22" s="74"/>
      <c r="FZN22" s="85"/>
      <c r="FZO22" s="74"/>
      <c r="FZP22" s="74"/>
      <c r="FZQ22" s="85"/>
      <c r="FZR22" s="74"/>
      <c r="FZS22" s="74"/>
      <c r="FZT22" s="85"/>
      <c r="FZU22" s="74"/>
      <c r="FZV22" s="74"/>
      <c r="FZW22" s="85"/>
      <c r="FZX22" s="80"/>
      <c r="FZY22" s="80"/>
      <c r="FZZ22" s="85"/>
      <c r="GAA22" s="77"/>
      <c r="GAB22" s="74"/>
      <c r="GAC22" s="74"/>
      <c r="GAD22" s="85"/>
      <c r="GAE22" s="74"/>
      <c r="GAF22" s="74"/>
      <c r="GAG22" s="85"/>
      <c r="GAH22" s="74"/>
      <c r="GAI22" s="74"/>
      <c r="GAJ22" s="85"/>
      <c r="GAK22" s="74"/>
      <c r="GAL22" s="74"/>
      <c r="GAM22" s="85"/>
      <c r="GAN22" s="80"/>
      <c r="GAO22" s="80"/>
      <c r="GAP22" s="85"/>
      <c r="GAQ22" s="77"/>
      <c r="GAR22" s="74"/>
      <c r="GAS22" s="74"/>
      <c r="GAT22" s="85"/>
      <c r="GAU22" s="74"/>
      <c r="GAV22" s="74"/>
      <c r="GAW22" s="85"/>
      <c r="GAX22" s="74"/>
      <c r="GAY22" s="74"/>
      <c r="GAZ22" s="85"/>
      <c r="GBA22" s="74"/>
      <c r="GBB22" s="74"/>
      <c r="GBC22" s="85"/>
      <c r="GBD22" s="80"/>
      <c r="GBE22" s="80"/>
      <c r="GBF22" s="85"/>
      <c r="GBG22" s="77"/>
      <c r="GBH22" s="74"/>
      <c r="GBI22" s="74"/>
      <c r="GBJ22" s="85"/>
      <c r="GBK22" s="74"/>
      <c r="GBL22" s="74"/>
      <c r="GBM22" s="85"/>
      <c r="GBN22" s="74"/>
      <c r="GBO22" s="74"/>
      <c r="GBP22" s="85"/>
      <c r="GBQ22" s="74"/>
      <c r="GBR22" s="74"/>
      <c r="GBS22" s="85"/>
      <c r="GBT22" s="80"/>
      <c r="GBU22" s="80"/>
      <c r="GBV22" s="85"/>
      <c r="GBW22" s="77"/>
      <c r="GBX22" s="74"/>
      <c r="GBY22" s="74"/>
      <c r="GBZ22" s="85"/>
      <c r="GCA22" s="74"/>
      <c r="GCB22" s="74"/>
      <c r="GCC22" s="85"/>
      <c r="GCD22" s="74"/>
      <c r="GCE22" s="74"/>
      <c r="GCF22" s="85"/>
      <c r="GCG22" s="74"/>
      <c r="GCH22" s="74"/>
      <c r="GCI22" s="85"/>
      <c r="GCJ22" s="80"/>
      <c r="GCK22" s="80"/>
      <c r="GCL22" s="85"/>
      <c r="GCM22" s="77"/>
      <c r="GCN22" s="74"/>
      <c r="GCO22" s="74"/>
      <c r="GCP22" s="85"/>
      <c r="GCQ22" s="74"/>
      <c r="GCR22" s="74"/>
      <c r="GCS22" s="85"/>
      <c r="GCT22" s="74"/>
      <c r="GCU22" s="74"/>
      <c r="GCV22" s="85"/>
      <c r="GCW22" s="74"/>
      <c r="GCX22" s="74"/>
      <c r="GCY22" s="85"/>
      <c r="GCZ22" s="80"/>
      <c r="GDA22" s="80"/>
      <c r="GDB22" s="85"/>
      <c r="GDC22" s="77"/>
      <c r="GDD22" s="74"/>
      <c r="GDE22" s="74"/>
      <c r="GDF22" s="85"/>
      <c r="GDG22" s="74"/>
      <c r="GDH22" s="74"/>
      <c r="GDI22" s="85"/>
      <c r="GDJ22" s="74"/>
      <c r="GDK22" s="74"/>
      <c r="GDL22" s="85"/>
      <c r="GDM22" s="74"/>
      <c r="GDN22" s="74"/>
      <c r="GDO22" s="85"/>
      <c r="GDP22" s="80"/>
      <c r="GDQ22" s="80"/>
      <c r="GDR22" s="85"/>
      <c r="GDS22" s="77"/>
      <c r="GDT22" s="74"/>
      <c r="GDU22" s="74"/>
      <c r="GDV22" s="85"/>
      <c r="GDW22" s="74"/>
      <c r="GDX22" s="74"/>
      <c r="GDY22" s="85"/>
      <c r="GDZ22" s="74"/>
      <c r="GEA22" s="74"/>
      <c r="GEB22" s="85"/>
      <c r="GEC22" s="74"/>
      <c r="GED22" s="74"/>
      <c r="GEE22" s="85"/>
      <c r="GEF22" s="80"/>
      <c r="GEG22" s="80"/>
      <c r="GEH22" s="85"/>
      <c r="GEI22" s="77"/>
      <c r="GEJ22" s="74"/>
      <c r="GEK22" s="74"/>
      <c r="GEL22" s="85"/>
      <c r="GEM22" s="74"/>
      <c r="GEN22" s="74"/>
      <c r="GEO22" s="85"/>
      <c r="GEP22" s="74"/>
      <c r="GEQ22" s="74"/>
      <c r="GER22" s="85"/>
      <c r="GES22" s="74"/>
      <c r="GET22" s="74"/>
      <c r="GEU22" s="85"/>
      <c r="GEV22" s="80"/>
      <c r="GEW22" s="80"/>
      <c r="GEX22" s="85"/>
      <c r="GEY22" s="77"/>
      <c r="GEZ22" s="74"/>
      <c r="GFA22" s="74"/>
      <c r="GFB22" s="85"/>
      <c r="GFC22" s="74"/>
      <c r="GFD22" s="74"/>
      <c r="GFE22" s="85"/>
      <c r="GFF22" s="74"/>
      <c r="GFG22" s="74"/>
      <c r="GFH22" s="85"/>
      <c r="GFI22" s="74"/>
      <c r="GFJ22" s="74"/>
      <c r="GFK22" s="85"/>
      <c r="GFL22" s="80"/>
      <c r="GFM22" s="80"/>
      <c r="GFN22" s="85"/>
      <c r="GFO22" s="77"/>
      <c r="GFP22" s="74"/>
      <c r="GFQ22" s="74"/>
      <c r="GFR22" s="85"/>
      <c r="GFS22" s="74"/>
      <c r="GFT22" s="74"/>
      <c r="GFU22" s="85"/>
      <c r="GFV22" s="74"/>
      <c r="GFW22" s="74"/>
      <c r="GFX22" s="85"/>
      <c r="GFY22" s="74"/>
      <c r="GFZ22" s="74"/>
      <c r="GGA22" s="85"/>
      <c r="GGB22" s="80"/>
      <c r="GGC22" s="80"/>
      <c r="GGD22" s="85"/>
      <c r="GGE22" s="77"/>
      <c r="GGF22" s="74"/>
      <c r="GGG22" s="74"/>
      <c r="GGH22" s="85"/>
      <c r="GGI22" s="74"/>
      <c r="GGJ22" s="74"/>
      <c r="GGK22" s="85"/>
      <c r="GGL22" s="74"/>
      <c r="GGM22" s="74"/>
      <c r="GGN22" s="85"/>
      <c r="GGO22" s="74"/>
      <c r="GGP22" s="74"/>
      <c r="GGQ22" s="85"/>
      <c r="GGR22" s="80"/>
      <c r="GGS22" s="80"/>
      <c r="GGT22" s="85"/>
      <c r="GGU22" s="77"/>
      <c r="GGV22" s="74"/>
      <c r="GGW22" s="74"/>
      <c r="GGX22" s="85"/>
      <c r="GGY22" s="74"/>
      <c r="GGZ22" s="74"/>
      <c r="GHA22" s="85"/>
      <c r="GHB22" s="74"/>
      <c r="GHC22" s="74"/>
      <c r="GHD22" s="85"/>
      <c r="GHE22" s="74"/>
      <c r="GHF22" s="74"/>
      <c r="GHG22" s="85"/>
      <c r="GHH22" s="80"/>
      <c r="GHI22" s="80"/>
      <c r="GHJ22" s="85"/>
      <c r="GHK22" s="77"/>
      <c r="GHL22" s="74"/>
      <c r="GHM22" s="74"/>
      <c r="GHN22" s="85"/>
      <c r="GHO22" s="74"/>
      <c r="GHP22" s="74"/>
      <c r="GHQ22" s="85"/>
      <c r="GHR22" s="74"/>
      <c r="GHS22" s="74"/>
      <c r="GHT22" s="85"/>
      <c r="GHU22" s="74"/>
      <c r="GHV22" s="74"/>
      <c r="GHW22" s="85"/>
      <c r="GHX22" s="80"/>
      <c r="GHY22" s="80"/>
      <c r="GHZ22" s="85"/>
      <c r="GIA22" s="77"/>
      <c r="GIB22" s="74"/>
      <c r="GIC22" s="74"/>
      <c r="GID22" s="85"/>
      <c r="GIE22" s="74"/>
      <c r="GIF22" s="74"/>
      <c r="GIG22" s="85"/>
      <c r="GIH22" s="74"/>
      <c r="GII22" s="74"/>
      <c r="GIJ22" s="85"/>
      <c r="GIK22" s="74"/>
      <c r="GIL22" s="74"/>
      <c r="GIM22" s="85"/>
      <c r="GIN22" s="80"/>
      <c r="GIO22" s="80"/>
      <c r="GIP22" s="85"/>
      <c r="GIQ22" s="77"/>
      <c r="GIR22" s="74"/>
      <c r="GIS22" s="74"/>
      <c r="GIT22" s="85"/>
      <c r="GIU22" s="74"/>
      <c r="GIV22" s="74"/>
      <c r="GIW22" s="85"/>
      <c r="GIX22" s="74"/>
      <c r="GIY22" s="74"/>
      <c r="GIZ22" s="85"/>
      <c r="GJA22" s="74"/>
      <c r="GJB22" s="74"/>
      <c r="GJC22" s="85"/>
      <c r="GJD22" s="80"/>
      <c r="GJE22" s="80"/>
      <c r="GJF22" s="85"/>
      <c r="GJG22" s="77"/>
      <c r="GJH22" s="74"/>
      <c r="GJI22" s="74"/>
      <c r="GJJ22" s="85"/>
      <c r="GJK22" s="74"/>
      <c r="GJL22" s="74"/>
      <c r="GJM22" s="85"/>
      <c r="GJN22" s="74"/>
      <c r="GJO22" s="74"/>
      <c r="GJP22" s="85"/>
      <c r="GJQ22" s="74"/>
      <c r="GJR22" s="74"/>
      <c r="GJS22" s="85"/>
      <c r="GJT22" s="80"/>
      <c r="GJU22" s="80"/>
      <c r="GJV22" s="85"/>
      <c r="GJW22" s="77"/>
      <c r="GJX22" s="74"/>
      <c r="GJY22" s="74"/>
      <c r="GJZ22" s="85"/>
      <c r="GKA22" s="74"/>
      <c r="GKB22" s="74"/>
      <c r="GKC22" s="85"/>
      <c r="GKD22" s="74"/>
      <c r="GKE22" s="74"/>
      <c r="GKF22" s="85"/>
      <c r="GKG22" s="74"/>
      <c r="GKH22" s="74"/>
      <c r="GKI22" s="85"/>
      <c r="GKJ22" s="80"/>
      <c r="GKK22" s="80"/>
      <c r="GKL22" s="85"/>
      <c r="GKM22" s="77"/>
      <c r="GKN22" s="74"/>
      <c r="GKO22" s="74"/>
      <c r="GKP22" s="85"/>
      <c r="GKQ22" s="74"/>
      <c r="GKR22" s="74"/>
      <c r="GKS22" s="85"/>
      <c r="GKT22" s="74"/>
      <c r="GKU22" s="74"/>
      <c r="GKV22" s="85"/>
      <c r="GKW22" s="74"/>
      <c r="GKX22" s="74"/>
      <c r="GKY22" s="85"/>
      <c r="GKZ22" s="80"/>
      <c r="GLA22" s="80"/>
      <c r="GLB22" s="85"/>
      <c r="GLC22" s="77"/>
      <c r="GLD22" s="74"/>
      <c r="GLE22" s="74"/>
      <c r="GLF22" s="85"/>
      <c r="GLG22" s="74"/>
      <c r="GLH22" s="74"/>
      <c r="GLI22" s="85"/>
      <c r="GLJ22" s="74"/>
      <c r="GLK22" s="74"/>
      <c r="GLL22" s="85"/>
      <c r="GLM22" s="74"/>
      <c r="GLN22" s="74"/>
      <c r="GLO22" s="85"/>
      <c r="GLP22" s="80"/>
      <c r="GLQ22" s="80"/>
      <c r="GLR22" s="85"/>
      <c r="GLS22" s="77"/>
      <c r="GLT22" s="74"/>
      <c r="GLU22" s="74"/>
      <c r="GLV22" s="85"/>
      <c r="GLW22" s="74"/>
      <c r="GLX22" s="74"/>
      <c r="GLY22" s="85"/>
      <c r="GLZ22" s="74"/>
      <c r="GMA22" s="74"/>
      <c r="GMB22" s="85"/>
      <c r="GMC22" s="74"/>
      <c r="GMD22" s="74"/>
      <c r="GME22" s="85"/>
      <c r="GMF22" s="80"/>
      <c r="GMG22" s="80"/>
      <c r="GMH22" s="85"/>
      <c r="GMI22" s="77"/>
      <c r="GMJ22" s="74"/>
      <c r="GMK22" s="74"/>
      <c r="GML22" s="85"/>
      <c r="GMM22" s="74"/>
      <c r="GMN22" s="74"/>
      <c r="GMO22" s="85"/>
      <c r="GMP22" s="74"/>
      <c r="GMQ22" s="74"/>
      <c r="GMR22" s="85"/>
      <c r="GMS22" s="74"/>
      <c r="GMT22" s="74"/>
      <c r="GMU22" s="85"/>
      <c r="GMV22" s="80"/>
      <c r="GMW22" s="80"/>
      <c r="GMX22" s="85"/>
      <c r="GMY22" s="77"/>
      <c r="GMZ22" s="74"/>
      <c r="GNA22" s="74"/>
      <c r="GNB22" s="85"/>
      <c r="GNC22" s="74"/>
      <c r="GND22" s="74"/>
      <c r="GNE22" s="85"/>
      <c r="GNF22" s="74"/>
      <c r="GNG22" s="74"/>
      <c r="GNH22" s="85"/>
      <c r="GNI22" s="74"/>
      <c r="GNJ22" s="74"/>
      <c r="GNK22" s="85"/>
      <c r="GNL22" s="80"/>
      <c r="GNM22" s="80"/>
      <c r="GNN22" s="85"/>
      <c r="GNO22" s="77"/>
      <c r="GNP22" s="74"/>
      <c r="GNQ22" s="74"/>
      <c r="GNR22" s="85"/>
      <c r="GNS22" s="74"/>
      <c r="GNT22" s="74"/>
      <c r="GNU22" s="85"/>
      <c r="GNV22" s="74"/>
      <c r="GNW22" s="74"/>
      <c r="GNX22" s="85"/>
      <c r="GNY22" s="74"/>
      <c r="GNZ22" s="74"/>
      <c r="GOA22" s="85"/>
      <c r="GOB22" s="80"/>
      <c r="GOC22" s="80"/>
      <c r="GOD22" s="85"/>
      <c r="GOE22" s="77"/>
      <c r="GOF22" s="74"/>
      <c r="GOG22" s="74"/>
      <c r="GOH22" s="85"/>
      <c r="GOI22" s="74"/>
      <c r="GOJ22" s="74"/>
      <c r="GOK22" s="85"/>
      <c r="GOL22" s="74"/>
      <c r="GOM22" s="74"/>
      <c r="GON22" s="85"/>
      <c r="GOO22" s="74"/>
      <c r="GOP22" s="74"/>
      <c r="GOQ22" s="85"/>
      <c r="GOR22" s="80"/>
      <c r="GOS22" s="80"/>
      <c r="GOT22" s="85"/>
      <c r="GOU22" s="77"/>
      <c r="GOV22" s="74"/>
      <c r="GOW22" s="74"/>
      <c r="GOX22" s="85"/>
      <c r="GOY22" s="74"/>
      <c r="GOZ22" s="74"/>
      <c r="GPA22" s="85"/>
      <c r="GPB22" s="74"/>
      <c r="GPC22" s="74"/>
      <c r="GPD22" s="85"/>
      <c r="GPE22" s="74"/>
      <c r="GPF22" s="74"/>
      <c r="GPG22" s="85"/>
      <c r="GPH22" s="80"/>
      <c r="GPI22" s="80"/>
      <c r="GPJ22" s="85"/>
      <c r="GPK22" s="77"/>
      <c r="GPL22" s="74"/>
      <c r="GPM22" s="74"/>
      <c r="GPN22" s="85"/>
      <c r="GPO22" s="74"/>
      <c r="GPP22" s="74"/>
      <c r="GPQ22" s="85"/>
      <c r="GPR22" s="74"/>
      <c r="GPS22" s="74"/>
      <c r="GPT22" s="85"/>
      <c r="GPU22" s="74"/>
      <c r="GPV22" s="74"/>
      <c r="GPW22" s="85"/>
      <c r="GPX22" s="80"/>
      <c r="GPY22" s="80"/>
      <c r="GPZ22" s="85"/>
      <c r="GQA22" s="77"/>
      <c r="GQB22" s="74"/>
      <c r="GQC22" s="74"/>
      <c r="GQD22" s="85"/>
      <c r="GQE22" s="74"/>
      <c r="GQF22" s="74"/>
      <c r="GQG22" s="85"/>
      <c r="GQH22" s="74"/>
      <c r="GQI22" s="74"/>
      <c r="GQJ22" s="85"/>
      <c r="GQK22" s="74"/>
      <c r="GQL22" s="74"/>
      <c r="GQM22" s="85"/>
      <c r="GQN22" s="80"/>
      <c r="GQO22" s="80"/>
      <c r="GQP22" s="85"/>
      <c r="GQQ22" s="77"/>
      <c r="GQR22" s="74"/>
      <c r="GQS22" s="74"/>
      <c r="GQT22" s="85"/>
      <c r="GQU22" s="74"/>
      <c r="GQV22" s="74"/>
      <c r="GQW22" s="85"/>
      <c r="GQX22" s="74"/>
      <c r="GQY22" s="74"/>
      <c r="GQZ22" s="85"/>
      <c r="GRA22" s="74"/>
      <c r="GRB22" s="74"/>
      <c r="GRC22" s="85"/>
      <c r="GRD22" s="80"/>
      <c r="GRE22" s="80"/>
      <c r="GRF22" s="85"/>
      <c r="GRG22" s="77"/>
      <c r="GRH22" s="74"/>
      <c r="GRI22" s="74"/>
      <c r="GRJ22" s="85"/>
      <c r="GRK22" s="74"/>
      <c r="GRL22" s="74"/>
      <c r="GRM22" s="85"/>
      <c r="GRN22" s="74"/>
      <c r="GRO22" s="74"/>
      <c r="GRP22" s="85"/>
      <c r="GRQ22" s="74"/>
      <c r="GRR22" s="74"/>
      <c r="GRS22" s="85"/>
      <c r="GRT22" s="80"/>
      <c r="GRU22" s="80"/>
      <c r="GRV22" s="85"/>
      <c r="GRW22" s="77"/>
      <c r="GRX22" s="74"/>
      <c r="GRY22" s="74"/>
      <c r="GRZ22" s="85"/>
      <c r="GSA22" s="74"/>
      <c r="GSB22" s="74"/>
      <c r="GSC22" s="85"/>
      <c r="GSD22" s="74"/>
      <c r="GSE22" s="74"/>
      <c r="GSF22" s="85"/>
      <c r="GSG22" s="74"/>
      <c r="GSH22" s="74"/>
      <c r="GSI22" s="85"/>
      <c r="GSJ22" s="80"/>
      <c r="GSK22" s="80"/>
      <c r="GSL22" s="85"/>
      <c r="GSM22" s="77"/>
      <c r="GSN22" s="74"/>
      <c r="GSO22" s="74"/>
      <c r="GSP22" s="85"/>
      <c r="GSQ22" s="74"/>
      <c r="GSR22" s="74"/>
      <c r="GSS22" s="85"/>
      <c r="GST22" s="74"/>
      <c r="GSU22" s="74"/>
      <c r="GSV22" s="85"/>
      <c r="GSW22" s="74"/>
      <c r="GSX22" s="74"/>
      <c r="GSY22" s="85"/>
      <c r="GSZ22" s="80"/>
      <c r="GTA22" s="80"/>
      <c r="GTB22" s="85"/>
      <c r="GTC22" s="77"/>
      <c r="GTD22" s="74"/>
      <c r="GTE22" s="74"/>
      <c r="GTF22" s="85"/>
      <c r="GTG22" s="74"/>
      <c r="GTH22" s="74"/>
      <c r="GTI22" s="85"/>
      <c r="GTJ22" s="74"/>
      <c r="GTK22" s="74"/>
      <c r="GTL22" s="85"/>
      <c r="GTM22" s="74"/>
      <c r="GTN22" s="74"/>
      <c r="GTO22" s="85"/>
      <c r="GTP22" s="80"/>
      <c r="GTQ22" s="80"/>
      <c r="GTR22" s="85"/>
      <c r="GTS22" s="77"/>
      <c r="GTT22" s="74"/>
      <c r="GTU22" s="74"/>
      <c r="GTV22" s="85"/>
      <c r="GTW22" s="74"/>
      <c r="GTX22" s="74"/>
      <c r="GTY22" s="85"/>
      <c r="GTZ22" s="74"/>
      <c r="GUA22" s="74"/>
      <c r="GUB22" s="85"/>
      <c r="GUC22" s="74"/>
      <c r="GUD22" s="74"/>
      <c r="GUE22" s="85"/>
      <c r="GUF22" s="80"/>
      <c r="GUG22" s="80"/>
      <c r="GUH22" s="85"/>
      <c r="GUI22" s="77"/>
      <c r="GUJ22" s="74"/>
      <c r="GUK22" s="74"/>
      <c r="GUL22" s="85"/>
      <c r="GUM22" s="74"/>
      <c r="GUN22" s="74"/>
      <c r="GUO22" s="85"/>
      <c r="GUP22" s="74"/>
      <c r="GUQ22" s="74"/>
      <c r="GUR22" s="85"/>
      <c r="GUS22" s="74"/>
      <c r="GUT22" s="74"/>
      <c r="GUU22" s="85"/>
      <c r="GUV22" s="80"/>
      <c r="GUW22" s="80"/>
      <c r="GUX22" s="85"/>
      <c r="GUY22" s="77"/>
      <c r="GUZ22" s="74"/>
      <c r="GVA22" s="74"/>
      <c r="GVB22" s="85"/>
      <c r="GVC22" s="74"/>
      <c r="GVD22" s="74"/>
      <c r="GVE22" s="85"/>
      <c r="GVF22" s="74"/>
      <c r="GVG22" s="74"/>
      <c r="GVH22" s="85"/>
      <c r="GVI22" s="74"/>
      <c r="GVJ22" s="74"/>
      <c r="GVK22" s="85"/>
      <c r="GVL22" s="80"/>
      <c r="GVM22" s="80"/>
      <c r="GVN22" s="85"/>
      <c r="GVO22" s="77"/>
      <c r="GVP22" s="74"/>
      <c r="GVQ22" s="74"/>
      <c r="GVR22" s="85"/>
      <c r="GVS22" s="74"/>
      <c r="GVT22" s="74"/>
      <c r="GVU22" s="85"/>
      <c r="GVV22" s="74"/>
      <c r="GVW22" s="74"/>
      <c r="GVX22" s="85"/>
      <c r="GVY22" s="74"/>
      <c r="GVZ22" s="74"/>
      <c r="GWA22" s="85"/>
      <c r="GWB22" s="80"/>
      <c r="GWC22" s="80"/>
      <c r="GWD22" s="85"/>
      <c r="GWE22" s="77"/>
      <c r="GWF22" s="74"/>
      <c r="GWG22" s="74"/>
      <c r="GWH22" s="85"/>
      <c r="GWI22" s="74"/>
      <c r="GWJ22" s="74"/>
      <c r="GWK22" s="85"/>
      <c r="GWL22" s="74"/>
      <c r="GWM22" s="74"/>
      <c r="GWN22" s="85"/>
      <c r="GWO22" s="74"/>
      <c r="GWP22" s="74"/>
      <c r="GWQ22" s="85"/>
      <c r="GWR22" s="80"/>
      <c r="GWS22" s="80"/>
      <c r="GWT22" s="85"/>
      <c r="GWU22" s="77"/>
      <c r="GWV22" s="74"/>
      <c r="GWW22" s="74"/>
      <c r="GWX22" s="85"/>
      <c r="GWY22" s="74"/>
      <c r="GWZ22" s="74"/>
      <c r="GXA22" s="85"/>
      <c r="GXB22" s="74"/>
      <c r="GXC22" s="74"/>
      <c r="GXD22" s="85"/>
      <c r="GXE22" s="74"/>
      <c r="GXF22" s="74"/>
      <c r="GXG22" s="85"/>
      <c r="GXH22" s="80"/>
      <c r="GXI22" s="80"/>
      <c r="GXJ22" s="85"/>
      <c r="GXK22" s="77"/>
      <c r="GXL22" s="74"/>
      <c r="GXM22" s="74"/>
      <c r="GXN22" s="85"/>
      <c r="GXO22" s="74"/>
      <c r="GXP22" s="74"/>
      <c r="GXQ22" s="85"/>
      <c r="GXR22" s="74"/>
      <c r="GXS22" s="74"/>
      <c r="GXT22" s="85"/>
      <c r="GXU22" s="74"/>
      <c r="GXV22" s="74"/>
      <c r="GXW22" s="85"/>
      <c r="GXX22" s="80"/>
      <c r="GXY22" s="80"/>
      <c r="GXZ22" s="85"/>
      <c r="GYA22" s="77"/>
      <c r="GYB22" s="74"/>
      <c r="GYC22" s="74"/>
      <c r="GYD22" s="85"/>
      <c r="GYE22" s="74"/>
      <c r="GYF22" s="74"/>
      <c r="GYG22" s="85"/>
      <c r="GYH22" s="74"/>
      <c r="GYI22" s="74"/>
      <c r="GYJ22" s="85"/>
      <c r="GYK22" s="74"/>
      <c r="GYL22" s="74"/>
      <c r="GYM22" s="85"/>
      <c r="GYN22" s="80"/>
      <c r="GYO22" s="80"/>
      <c r="GYP22" s="85"/>
      <c r="GYQ22" s="77"/>
      <c r="GYR22" s="74"/>
      <c r="GYS22" s="74"/>
      <c r="GYT22" s="85"/>
      <c r="GYU22" s="74"/>
      <c r="GYV22" s="74"/>
      <c r="GYW22" s="85"/>
      <c r="GYX22" s="74"/>
      <c r="GYY22" s="74"/>
      <c r="GYZ22" s="85"/>
      <c r="GZA22" s="74"/>
      <c r="GZB22" s="74"/>
      <c r="GZC22" s="85"/>
      <c r="GZD22" s="80"/>
      <c r="GZE22" s="80"/>
      <c r="GZF22" s="85"/>
      <c r="GZG22" s="77"/>
      <c r="GZH22" s="74"/>
      <c r="GZI22" s="74"/>
      <c r="GZJ22" s="85"/>
      <c r="GZK22" s="74"/>
      <c r="GZL22" s="74"/>
      <c r="GZM22" s="85"/>
      <c r="GZN22" s="74"/>
      <c r="GZO22" s="74"/>
      <c r="GZP22" s="85"/>
      <c r="GZQ22" s="74"/>
      <c r="GZR22" s="74"/>
      <c r="GZS22" s="85"/>
      <c r="GZT22" s="80"/>
      <c r="GZU22" s="80"/>
      <c r="GZV22" s="85"/>
      <c r="GZW22" s="77"/>
      <c r="GZX22" s="74"/>
      <c r="GZY22" s="74"/>
      <c r="GZZ22" s="85"/>
      <c r="HAA22" s="74"/>
      <c r="HAB22" s="74"/>
      <c r="HAC22" s="85"/>
      <c r="HAD22" s="74"/>
      <c r="HAE22" s="74"/>
      <c r="HAF22" s="85"/>
      <c r="HAG22" s="74"/>
      <c r="HAH22" s="74"/>
      <c r="HAI22" s="85"/>
      <c r="HAJ22" s="80"/>
      <c r="HAK22" s="80"/>
      <c r="HAL22" s="85"/>
      <c r="HAM22" s="77"/>
      <c r="HAN22" s="74"/>
      <c r="HAO22" s="74"/>
      <c r="HAP22" s="85"/>
      <c r="HAQ22" s="74"/>
      <c r="HAR22" s="74"/>
      <c r="HAS22" s="85"/>
      <c r="HAT22" s="74"/>
      <c r="HAU22" s="74"/>
      <c r="HAV22" s="85"/>
      <c r="HAW22" s="74"/>
      <c r="HAX22" s="74"/>
      <c r="HAY22" s="85"/>
      <c r="HAZ22" s="80"/>
      <c r="HBA22" s="80"/>
      <c r="HBB22" s="85"/>
      <c r="HBC22" s="77"/>
      <c r="HBD22" s="74"/>
      <c r="HBE22" s="74"/>
      <c r="HBF22" s="85"/>
      <c r="HBG22" s="74"/>
      <c r="HBH22" s="74"/>
      <c r="HBI22" s="85"/>
      <c r="HBJ22" s="74"/>
      <c r="HBK22" s="74"/>
      <c r="HBL22" s="85"/>
      <c r="HBM22" s="74"/>
      <c r="HBN22" s="74"/>
      <c r="HBO22" s="85"/>
      <c r="HBP22" s="80"/>
      <c r="HBQ22" s="80"/>
      <c r="HBR22" s="85"/>
      <c r="HBS22" s="77"/>
      <c r="HBT22" s="74"/>
      <c r="HBU22" s="74"/>
      <c r="HBV22" s="85"/>
      <c r="HBW22" s="74"/>
      <c r="HBX22" s="74"/>
      <c r="HBY22" s="85"/>
      <c r="HBZ22" s="74"/>
      <c r="HCA22" s="74"/>
      <c r="HCB22" s="85"/>
      <c r="HCC22" s="74"/>
      <c r="HCD22" s="74"/>
      <c r="HCE22" s="85"/>
      <c r="HCF22" s="80"/>
      <c r="HCG22" s="80"/>
      <c r="HCH22" s="85"/>
      <c r="HCI22" s="77"/>
      <c r="HCJ22" s="74"/>
      <c r="HCK22" s="74"/>
      <c r="HCL22" s="85"/>
      <c r="HCM22" s="74"/>
      <c r="HCN22" s="74"/>
      <c r="HCO22" s="85"/>
      <c r="HCP22" s="74"/>
      <c r="HCQ22" s="74"/>
      <c r="HCR22" s="85"/>
      <c r="HCS22" s="74"/>
      <c r="HCT22" s="74"/>
      <c r="HCU22" s="85"/>
      <c r="HCV22" s="80"/>
      <c r="HCW22" s="80"/>
      <c r="HCX22" s="85"/>
      <c r="HCY22" s="77"/>
      <c r="HCZ22" s="74"/>
      <c r="HDA22" s="74"/>
      <c r="HDB22" s="85"/>
      <c r="HDC22" s="74"/>
      <c r="HDD22" s="74"/>
      <c r="HDE22" s="85"/>
      <c r="HDF22" s="74"/>
      <c r="HDG22" s="74"/>
      <c r="HDH22" s="85"/>
      <c r="HDI22" s="74"/>
      <c r="HDJ22" s="74"/>
      <c r="HDK22" s="85"/>
      <c r="HDL22" s="80"/>
      <c r="HDM22" s="80"/>
      <c r="HDN22" s="85"/>
      <c r="HDO22" s="77"/>
      <c r="HDP22" s="74"/>
      <c r="HDQ22" s="74"/>
      <c r="HDR22" s="85"/>
      <c r="HDS22" s="74"/>
      <c r="HDT22" s="74"/>
      <c r="HDU22" s="85"/>
      <c r="HDV22" s="74"/>
      <c r="HDW22" s="74"/>
      <c r="HDX22" s="85"/>
      <c r="HDY22" s="74"/>
      <c r="HDZ22" s="74"/>
      <c r="HEA22" s="85"/>
      <c r="HEB22" s="80"/>
      <c r="HEC22" s="80"/>
      <c r="HED22" s="85"/>
      <c r="HEE22" s="77"/>
      <c r="HEF22" s="74"/>
      <c r="HEG22" s="74"/>
      <c r="HEH22" s="85"/>
      <c r="HEI22" s="74"/>
      <c r="HEJ22" s="74"/>
      <c r="HEK22" s="85"/>
      <c r="HEL22" s="74"/>
      <c r="HEM22" s="74"/>
      <c r="HEN22" s="85"/>
      <c r="HEO22" s="74"/>
      <c r="HEP22" s="74"/>
      <c r="HEQ22" s="85"/>
      <c r="HER22" s="80"/>
      <c r="HES22" s="80"/>
      <c r="HET22" s="85"/>
      <c r="HEU22" s="77"/>
      <c r="HEV22" s="74"/>
      <c r="HEW22" s="74"/>
      <c r="HEX22" s="85"/>
      <c r="HEY22" s="74"/>
      <c r="HEZ22" s="74"/>
      <c r="HFA22" s="85"/>
      <c r="HFB22" s="74"/>
      <c r="HFC22" s="74"/>
      <c r="HFD22" s="85"/>
      <c r="HFE22" s="74"/>
      <c r="HFF22" s="74"/>
      <c r="HFG22" s="85"/>
      <c r="HFH22" s="80"/>
      <c r="HFI22" s="80"/>
      <c r="HFJ22" s="85"/>
      <c r="HFK22" s="77"/>
      <c r="HFL22" s="74"/>
      <c r="HFM22" s="74"/>
      <c r="HFN22" s="85"/>
      <c r="HFO22" s="74"/>
      <c r="HFP22" s="74"/>
      <c r="HFQ22" s="85"/>
      <c r="HFR22" s="74"/>
      <c r="HFS22" s="74"/>
      <c r="HFT22" s="85"/>
      <c r="HFU22" s="74"/>
      <c r="HFV22" s="74"/>
      <c r="HFW22" s="85"/>
      <c r="HFX22" s="80"/>
      <c r="HFY22" s="80"/>
      <c r="HFZ22" s="85"/>
      <c r="HGA22" s="77"/>
      <c r="HGB22" s="74"/>
      <c r="HGC22" s="74"/>
      <c r="HGD22" s="85"/>
      <c r="HGE22" s="74"/>
      <c r="HGF22" s="74"/>
      <c r="HGG22" s="85"/>
      <c r="HGH22" s="74"/>
      <c r="HGI22" s="74"/>
      <c r="HGJ22" s="85"/>
      <c r="HGK22" s="74"/>
      <c r="HGL22" s="74"/>
      <c r="HGM22" s="85"/>
      <c r="HGN22" s="80"/>
      <c r="HGO22" s="80"/>
      <c r="HGP22" s="85"/>
      <c r="HGQ22" s="77"/>
      <c r="HGR22" s="74"/>
      <c r="HGS22" s="74"/>
      <c r="HGT22" s="85"/>
      <c r="HGU22" s="74"/>
      <c r="HGV22" s="74"/>
      <c r="HGW22" s="85"/>
      <c r="HGX22" s="74"/>
      <c r="HGY22" s="74"/>
      <c r="HGZ22" s="85"/>
      <c r="HHA22" s="74"/>
      <c r="HHB22" s="74"/>
      <c r="HHC22" s="85"/>
      <c r="HHD22" s="80"/>
      <c r="HHE22" s="80"/>
      <c r="HHF22" s="85"/>
      <c r="HHG22" s="77"/>
      <c r="HHH22" s="74"/>
      <c r="HHI22" s="74"/>
      <c r="HHJ22" s="85"/>
      <c r="HHK22" s="74"/>
      <c r="HHL22" s="74"/>
      <c r="HHM22" s="85"/>
      <c r="HHN22" s="74"/>
      <c r="HHO22" s="74"/>
      <c r="HHP22" s="85"/>
      <c r="HHQ22" s="74"/>
      <c r="HHR22" s="74"/>
      <c r="HHS22" s="85"/>
      <c r="HHT22" s="80"/>
      <c r="HHU22" s="80"/>
      <c r="HHV22" s="85"/>
      <c r="HHW22" s="77"/>
      <c r="HHX22" s="74"/>
      <c r="HHY22" s="74"/>
      <c r="HHZ22" s="85"/>
      <c r="HIA22" s="74"/>
      <c r="HIB22" s="74"/>
      <c r="HIC22" s="85"/>
      <c r="HID22" s="74"/>
      <c r="HIE22" s="74"/>
      <c r="HIF22" s="85"/>
      <c r="HIG22" s="74"/>
      <c r="HIH22" s="74"/>
      <c r="HII22" s="85"/>
      <c r="HIJ22" s="80"/>
      <c r="HIK22" s="80"/>
      <c r="HIL22" s="85"/>
      <c r="HIM22" s="77"/>
      <c r="HIN22" s="74"/>
      <c r="HIO22" s="74"/>
      <c r="HIP22" s="85"/>
      <c r="HIQ22" s="74"/>
      <c r="HIR22" s="74"/>
      <c r="HIS22" s="85"/>
      <c r="HIT22" s="74"/>
      <c r="HIU22" s="74"/>
      <c r="HIV22" s="85"/>
      <c r="HIW22" s="74"/>
      <c r="HIX22" s="74"/>
      <c r="HIY22" s="85"/>
      <c r="HIZ22" s="80"/>
      <c r="HJA22" s="80"/>
      <c r="HJB22" s="85"/>
      <c r="HJC22" s="77"/>
      <c r="HJD22" s="74"/>
      <c r="HJE22" s="74"/>
      <c r="HJF22" s="85"/>
      <c r="HJG22" s="74"/>
      <c r="HJH22" s="74"/>
      <c r="HJI22" s="85"/>
      <c r="HJJ22" s="74"/>
      <c r="HJK22" s="74"/>
      <c r="HJL22" s="85"/>
      <c r="HJM22" s="74"/>
      <c r="HJN22" s="74"/>
      <c r="HJO22" s="85"/>
      <c r="HJP22" s="80"/>
      <c r="HJQ22" s="80"/>
      <c r="HJR22" s="85"/>
      <c r="HJS22" s="77"/>
      <c r="HJT22" s="74"/>
      <c r="HJU22" s="74"/>
      <c r="HJV22" s="85"/>
      <c r="HJW22" s="74"/>
      <c r="HJX22" s="74"/>
      <c r="HJY22" s="85"/>
      <c r="HJZ22" s="74"/>
      <c r="HKA22" s="74"/>
      <c r="HKB22" s="85"/>
      <c r="HKC22" s="74"/>
      <c r="HKD22" s="74"/>
      <c r="HKE22" s="85"/>
      <c r="HKF22" s="80"/>
      <c r="HKG22" s="80"/>
      <c r="HKH22" s="85"/>
      <c r="HKI22" s="77"/>
      <c r="HKJ22" s="74"/>
      <c r="HKK22" s="74"/>
      <c r="HKL22" s="85"/>
      <c r="HKM22" s="74"/>
      <c r="HKN22" s="74"/>
      <c r="HKO22" s="85"/>
      <c r="HKP22" s="74"/>
      <c r="HKQ22" s="74"/>
      <c r="HKR22" s="85"/>
      <c r="HKS22" s="74"/>
      <c r="HKT22" s="74"/>
      <c r="HKU22" s="85"/>
      <c r="HKV22" s="80"/>
      <c r="HKW22" s="80"/>
      <c r="HKX22" s="85"/>
      <c r="HKY22" s="77"/>
      <c r="HKZ22" s="74"/>
      <c r="HLA22" s="74"/>
      <c r="HLB22" s="85"/>
      <c r="HLC22" s="74"/>
      <c r="HLD22" s="74"/>
      <c r="HLE22" s="85"/>
      <c r="HLF22" s="74"/>
      <c r="HLG22" s="74"/>
      <c r="HLH22" s="85"/>
      <c r="HLI22" s="74"/>
      <c r="HLJ22" s="74"/>
      <c r="HLK22" s="85"/>
      <c r="HLL22" s="80"/>
      <c r="HLM22" s="80"/>
      <c r="HLN22" s="85"/>
      <c r="HLO22" s="77"/>
      <c r="HLP22" s="74"/>
      <c r="HLQ22" s="74"/>
      <c r="HLR22" s="85"/>
      <c r="HLS22" s="74"/>
      <c r="HLT22" s="74"/>
      <c r="HLU22" s="85"/>
      <c r="HLV22" s="74"/>
      <c r="HLW22" s="74"/>
      <c r="HLX22" s="85"/>
      <c r="HLY22" s="74"/>
      <c r="HLZ22" s="74"/>
      <c r="HMA22" s="85"/>
      <c r="HMB22" s="80"/>
      <c r="HMC22" s="80"/>
      <c r="HMD22" s="85"/>
      <c r="HME22" s="77"/>
      <c r="HMF22" s="74"/>
      <c r="HMG22" s="74"/>
      <c r="HMH22" s="85"/>
      <c r="HMI22" s="74"/>
      <c r="HMJ22" s="74"/>
      <c r="HMK22" s="85"/>
      <c r="HML22" s="74"/>
      <c r="HMM22" s="74"/>
      <c r="HMN22" s="85"/>
      <c r="HMO22" s="74"/>
      <c r="HMP22" s="74"/>
      <c r="HMQ22" s="85"/>
      <c r="HMR22" s="80"/>
      <c r="HMS22" s="80"/>
      <c r="HMT22" s="85"/>
      <c r="HMU22" s="77"/>
      <c r="HMV22" s="74"/>
      <c r="HMW22" s="74"/>
      <c r="HMX22" s="85"/>
      <c r="HMY22" s="74"/>
      <c r="HMZ22" s="74"/>
      <c r="HNA22" s="85"/>
      <c r="HNB22" s="74"/>
      <c r="HNC22" s="74"/>
      <c r="HND22" s="85"/>
      <c r="HNE22" s="74"/>
      <c r="HNF22" s="74"/>
      <c r="HNG22" s="85"/>
      <c r="HNH22" s="80"/>
      <c r="HNI22" s="80"/>
      <c r="HNJ22" s="85"/>
      <c r="HNK22" s="77"/>
      <c r="HNL22" s="74"/>
      <c r="HNM22" s="74"/>
      <c r="HNN22" s="85"/>
      <c r="HNO22" s="74"/>
      <c r="HNP22" s="74"/>
      <c r="HNQ22" s="85"/>
      <c r="HNR22" s="74"/>
      <c r="HNS22" s="74"/>
      <c r="HNT22" s="85"/>
      <c r="HNU22" s="74"/>
      <c r="HNV22" s="74"/>
      <c r="HNW22" s="85"/>
      <c r="HNX22" s="80"/>
      <c r="HNY22" s="80"/>
      <c r="HNZ22" s="85"/>
      <c r="HOA22" s="77"/>
      <c r="HOB22" s="74"/>
      <c r="HOC22" s="74"/>
      <c r="HOD22" s="85"/>
      <c r="HOE22" s="74"/>
      <c r="HOF22" s="74"/>
      <c r="HOG22" s="85"/>
      <c r="HOH22" s="74"/>
      <c r="HOI22" s="74"/>
      <c r="HOJ22" s="85"/>
      <c r="HOK22" s="74"/>
      <c r="HOL22" s="74"/>
      <c r="HOM22" s="85"/>
      <c r="HON22" s="80"/>
      <c r="HOO22" s="80"/>
      <c r="HOP22" s="85"/>
      <c r="HOQ22" s="77"/>
      <c r="HOR22" s="74"/>
      <c r="HOS22" s="74"/>
      <c r="HOT22" s="85"/>
      <c r="HOU22" s="74"/>
      <c r="HOV22" s="74"/>
      <c r="HOW22" s="85"/>
      <c r="HOX22" s="74"/>
      <c r="HOY22" s="74"/>
      <c r="HOZ22" s="85"/>
      <c r="HPA22" s="74"/>
      <c r="HPB22" s="74"/>
      <c r="HPC22" s="85"/>
      <c r="HPD22" s="80"/>
      <c r="HPE22" s="80"/>
      <c r="HPF22" s="85"/>
      <c r="HPG22" s="77"/>
      <c r="HPH22" s="74"/>
      <c r="HPI22" s="74"/>
      <c r="HPJ22" s="85"/>
      <c r="HPK22" s="74"/>
      <c r="HPL22" s="74"/>
      <c r="HPM22" s="85"/>
      <c r="HPN22" s="74"/>
      <c r="HPO22" s="74"/>
      <c r="HPP22" s="85"/>
      <c r="HPQ22" s="74"/>
      <c r="HPR22" s="74"/>
      <c r="HPS22" s="85"/>
      <c r="HPT22" s="80"/>
      <c r="HPU22" s="80"/>
      <c r="HPV22" s="85"/>
      <c r="HPW22" s="77"/>
      <c r="HPX22" s="74"/>
      <c r="HPY22" s="74"/>
      <c r="HPZ22" s="85"/>
      <c r="HQA22" s="74"/>
      <c r="HQB22" s="74"/>
      <c r="HQC22" s="85"/>
      <c r="HQD22" s="74"/>
      <c r="HQE22" s="74"/>
      <c r="HQF22" s="85"/>
      <c r="HQG22" s="74"/>
      <c r="HQH22" s="74"/>
      <c r="HQI22" s="85"/>
      <c r="HQJ22" s="80"/>
      <c r="HQK22" s="80"/>
      <c r="HQL22" s="85"/>
      <c r="HQM22" s="77"/>
      <c r="HQN22" s="74"/>
      <c r="HQO22" s="74"/>
      <c r="HQP22" s="85"/>
      <c r="HQQ22" s="74"/>
      <c r="HQR22" s="74"/>
      <c r="HQS22" s="85"/>
      <c r="HQT22" s="74"/>
      <c r="HQU22" s="74"/>
      <c r="HQV22" s="85"/>
      <c r="HQW22" s="74"/>
      <c r="HQX22" s="74"/>
      <c r="HQY22" s="85"/>
      <c r="HQZ22" s="80"/>
      <c r="HRA22" s="80"/>
      <c r="HRB22" s="85"/>
      <c r="HRC22" s="77"/>
      <c r="HRD22" s="74"/>
      <c r="HRE22" s="74"/>
      <c r="HRF22" s="85"/>
      <c r="HRG22" s="74"/>
      <c r="HRH22" s="74"/>
      <c r="HRI22" s="85"/>
      <c r="HRJ22" s="74"/>
      <c r="HRK22" s="74"/>
      <c r="HRL22" s="85"/>
      <c r="HRM22" s="74"/>
      <c r="HRN22" s="74"/>
      <c r="HRO22" s="85"/>
      <c r="HRP22" s="80"/>
      <c r="HRQ22" s="80"/>
      <c r="HRR22" s="85"/>
      <c r="HRS22" s="77"/>
      <c r="HRT22" s="74"/>
      <c r="HRU22" s="74"/>
      <c r="HRV22" s="85"/>
      <c r="HRW22" s="74"/>
      <c r="HRX22" s="74"/>
      <c r="HRY22" s="85"/>
      <c r="HRZ22" s="74"/>
      <c r="HSA22" s="74"/>
      <c r="HSB22" s="85"/>
      <c r="HSC22" s="74"/>
      <c r="HSD22" s="74"/>
      <c r="HSE22" s="85"/>
      <c r="HSF22" s="80"/>
      <c r="HSG22" s="80"/>
      <c r="HSH22" s="85"/>
      <c r="HSI22" s="77"/>
      <c r="HSJ22" s="74"/>
      <c r="HSK22" s="74"/>
      <c r="HSL22" s="85"/>
      <c r="HSM22" s="74"/>
      <c r="HSN22" s="74"/>
      <c r="HSO22" s="85"/>
      <c r="HSP22" s="74"/>
      <c r="HSQ22" s="74"/>
      <c r="HSR22" s="85"/>
      <c r="HSS22" s="74"/>
      <c r="HST22" s="74"/>
      <c r="HSU22" s="85"/>
      <c r="HSV22" s="80"/>
      <c r="HSW22" s="80"/>
      <c r="HSX22" s="85"/>
      <c r="HSY22" s="77"/>
      <c r="HSZ22" s="74"/>
      <c r="HTA22" s="74"/>
      <c r="HTB22" s="85"/>
      <c r="HTC22" s="74"/>
      <c r="HTD22" s="74"/>
      <c r="HTE22" s="85"/>
      <c r="HTF22" s="74"/>
      <c r="HTG22" s="74"/>
      <c r="HTH22" s="85"/>
      <c r="HTI22" s="74"/>
      <c r="HTJ22" s="74"/>
      <c r="HTK22" s="85"/>
      <c r="HTL22" s="80"/>
      <c r="HTM22" s="80"/>
      <c r="HTN22" s="85"/>
      <c r="HTO22" s="77"/>
      <c r="HTP22" s="74"/>
      <c r="HTQ22" s="74"/>
      <c r="HTR22" s="85"/>
      <c r="HTS22" s="74"/>
      <c r="HTT22" s="74"/>
      <c r="HTU22" s="85"/>
      <c r="HTV22" s="74"/>
      <c r="HTW22" s="74"/>
      <c r="HTX22" s="85"/>
      <c r="HTY22" s="74"/>
      <c r="HTZ22" s="74"/>
      <c r="HUA22" s="85"/>
      <c r="HUB22" s="80"/>
      <c r="HUC22" s="80"/>
      <c r="HUD22" s="85"/>
      <c r="HUE22" s="77"/>
      <c r="HUF22" s="74"/>
      <c r="HUG22" s="74"/>
      <c r="HUH22" s="85"/>
      <c r="HUI22" s="74"/>
      <c r="HUJ22" s="74"/>
      <c r="HUK22" s="85"/>
      <c r="HUL22" s="74"/>
      <c r="HUM22" s="74"/>
      <c r="HUN22" s="85"/>
      <c r="HUO22" s="74"/>
      <c r="HUP22" s="74"/>
      <c r="HUQ22" s="85"/>
      <c r="HUR22" s="80"/>
      <c r="HUS22" s="80"/>
      <c r="HUT22" s="85"/>
      <c r="HUU22" s="77"/>
      <c r="HUV22" s="74"/>
      <c r="HUW22" s="74"/>
      <c r="HUX22" s="85"/>
      <c r="HUY22" s="74"/>
      <c r="HUZ22" s="74"/>
      <c r="HVA22" s="85"/>
      <c r="HVB22" s="74"/>
      <c r="HVC22" s="74"/>
      <c r="HVD22" s="85"/>
      <c r="HVE22" s="74"/>
      <c r="HVF22" s="74"/>
      <c r="HVG22" s="85"/>
      <c r="HVH22" s="80"/>
      <c r="HVI22" s="80"/>
      <c r="HVJ22" s="85"/>
      <c r="HVK22" s="77"/>
      <c r="HVL22" s="74"/>
      <c r="HVM22" s="74"/>
      <c r="HVN22" s="85"/>
      <c r="HVO22" s="74"/>
      <c r="HVP22" s="74"/>
      <c r="HVQ22" s="85"/>
      <c r="HVR22" s="74"/>
      <c r="HVS22" s="74"/>
      <c r="HVT22" s="85"/>
      <c r="HVU22" s="74"/>
      <c r="HVV22" s="74"/>
      <c r="HVW22" s="85"/>
      <c r="HVX22" s="80"/>
      <c r="HVY22" s="80"/>
      <c r="HVZ22" s="85"/>
      <c r="HWA22" s="77"/>
      <c r="HWB22" s="74"/>
      <c r="HWC22" s="74"/>
      <c r="HWD22" s="85"/>
      <c r="HWE22" s="74"/>
      <c r="HWF22" s="74"/>
      <c r="HWG22" s="85"/>
      <c r="HWH22" s="74"/>
      <c r="HWI22" s="74"/>
      <c r="HWJ22" s="85"/>
      <c r="HWK22" s="74"/>
      <c r="HWL22" s="74"/>
      <c r="HWM22" s="85"/>
      <c r="HWN22" s="80"/>
      <c r="HWO22" s="80"/>
      <c r="HWP22" s="85"/>
      <c r="HWQ22" s="77"/>
      <c r="HWR22" s="74"/>
      <c r="HWS22" s="74"/>
      <c r="HWT22" s="85"/>
      <c r="HWU22" s="74"/>
      <c r="HWV22" s="74"/>
      <c r="HWW22" s="85"/>
      <c r="HWX22" s="74"/>
      <c r="HWY22" s="74"/>
      <c r="HWZ22" s="85"/>
      <c r="HXA22" s="74"/>
      <c r="HXB22" s="74"/>
      <c r="HXC22" s="85"/>
      <c r="HXD22" s="80"/>
      <c r="HXE22" s="80"/>
      <c r="HXF22" s="85"/>
      <c r="HXG22" s="77"/>
      <c r="HXH22" s="74"/>
      <c r="HXI22" s="74"/>
      <c r="HXJ22" s="85"/>
      <c r="HXK22" s="74"/>
      <c r="HXL22" s="74"/>
      <c r="HXM22" s="85"/>
      <c r="HXN22" s="74"/>
      <c r="HXO22" s="74"/>
      <c r="HXP22" s="85"/>
      <c r="HXQ22" s="74"/>
      <c r="HXR22" s="74"/>
      <c r="HXS22" s="85"/>
      <c r="HXT22" s="80"/>
      <c r="HXU22" s="80"/>
      <c r="HXV22" s="85"/>
      <c r="HXW22" s="77"/>
      <c r="HXX22" s="74"/>
      <c r="HXY22" s="74"/>
      <c r="HXZ22" s="85"/>
      <c r="HYA22" s="74"/>
      <c r="HYB22" s="74"/>
      <c r="HYC22" s="85"/>
      <c r="HYD22" s="74"/>
      <c r="HYE22" s="74"/>
      <c r="HYF22" s="85"/>
      <c r="HYG22" s="74"/>
      <c r="HYH22" s="74"/>
      <c r="HYI22" s="85"/>
      <c r="HYJ22" s="80"/>
      <c r="HYK22" s="80"/>
      <c r="HYL22" s="85"/>
      <c r="HYM22" s="77"/>
      <c r="HYN22" s="74"/>
      <c r="HYO22" s="74"/>
      <c r="HYP22" s="85"/>
      <c r="HYQ22" s="74"/>
      <c r="HYR22" s="74"/>
      <c r="HYS22" s="85"/>
      <c r="HYT22" s="74"/>
      <c r="HYU22" s="74"/>
      <c r="HYV22" s="85"/>
      <c r="HYW22" s="74"/>
      <c r="HYX22" s="74"/>
      <c r="HYY22" s="85"/>
      <c r="HYZ22" s="80"/>
      <c r="HZA22" s="80"/>
      <c r="HZB22" s="85"/>
      <c r="HZC22" s="77"/>
      <c r="HZD22" s="74"/>
      <c r="HZE22" s="74"/>
      <c r="HZF22" s="85"/>
      <c r="HZG22" s="74"/>
      <c r="HZH22" s="74"/>
      <c r="HZI22" s="85"/>
      <c r="HZJ22" s="74"/>
      <c r="HZK22" s="74"/>
      <c r="HZL22" s="85"/>
      <c r="HZM22" s="74"/>
      <c r="HZN22" s="74"/>
      <c r="HZO22" s="85"/>
      <c r="HZP22" s="80"/>
      <c r="HZQ22" s="80"/>
      <c r="HZR22" s="85"/>
      <c r="HZS22" s="77"/>
      <c r="HZT22" s="74"/>
      <c r="HZU22" s="74"/>
      <c r="HZV22" s="85"/>
      <c r="HZW22" s="74"/>
      <c r="HZX22" s="74"/>
      <c r="HZY22" s="85"/>
      <c r="HZZ22" s="74"/>
      <c r="IAA22" s="74"/>
      <c r="IAB22" s="85"/>
      <c r="IAC22" s="74"/>
      <c r="IAD22" s="74"/>
      <c r="IAE22" s="85"/>
      <c r="IAF22" s="80"/>
      <c r="IAG22" s="80"/>
      <c r="IAH22" s="85"/>
      <c r="IAI22" s="77"/>
      <c r="IAJ22" s="74"/>
      <c r="IAK22" s="74"/>
      <c r="IAL22" s="85"/>
      <c r="IAM22" s="74"/>
      <c r="IAN22" s="74"/>
      <c r="IAO22" s="85"/>
      <c r="IAP22" s="74"/>
      <c r="IAQ22" s="74"/>
      <c r="IAR22" s="85"/>
      <c r="IAS22" s="74"/>
      <c r="IAT22" s="74"/>
      <c r="IAU22" s="85"/>
      <c r="IAV22" s="80"/>
      <c r="IAW22" s="80"/>
      <c r="IAX22" s="85"/>
      <c r="IAY22" s="77"/>
      <c r="IAZ22" s="74"/>
      <c r="IBA22" s="74"/>
      <c r="IBB22" s="85"/>
      <c r="IBC22" s="74"/>
      <c r="IBD22" s="74"/>
      <c r="IBE22" s="85"/>
      <c r="IBF22" s="74"/>
      <c r="IBG22" s="74"/>
      <c r="IBH22" s="85"/>
      <c r="IBI22" s="74"/>
      <c r="IBJ22" s="74"/>
      <c r="IBK22" s="85"/>
      <c r="IBL22" s="80"/>
      <c r="IBM22" s="80"/>
      <c r="IBN22" s="85"/>
      <c r="IBO22" s="77"/>
      <c r="IBP22" s="74"/>
      <c r="IBQ22" s="74"/>
      <c r="IBR22" s="85"/>
      <c r="IBS22" s="74"/>
      <c r="IBT22" s="74"/>
      <c r="IBU22" s="85"/>
      <c r="IBV22" s="74"/>
      <c r="IBW22" s="74"/>
      <c r="IBX22" s="85"/>
      <c r="IBY22" s="74"/>
      <c r="IBZ22" s="74"/>
      <c r="ICA22" s="85"/>
      <c r="ICB22" s="80"/>
      <c r="ICC22" s="80"/>
      <c r="ICD22" s="85"/>
      <c r="ICE22" s="77"/>
      <c r="ICF22" s="74"/>
      <c r="ICG22" s="74"/>
      <c r="ICH22" s="85"/>
      <c r="ICI22" s="74"/>
      <c r="ICJ22" s="74"/>
      <c r="ICK22" s="85"/>
      <c r="ICL22" s="74"/>
      <c r="ICM22" s="74"/>
      <c r="ICN22" s="85"/>
      <c r="ICO22" s="74"/>
      <c r="ICP22" s="74"/>
      <c r="ICQ22" s="85"/>
      <c r="ICR22" s="80"/>
      <c r="ICS22" s="80"/>
      <c r="ICT22" s="85"/>
      <c r="ICU22" s="77"/>
      <c r="ICV22" s="74"/>
      <c r="ICW22" s="74"/>
      <c r="ICX22" s="85"/>
      <c r="ICY22" s="74"/>
      <c r="ICZ22" s="74"/>
      <c r="IDA22" s="85"/>
      <c r="IDB22" s="74"/>
      <c r="IDC22" s="74"/>
      <c r="IDD22" s="85"/>
      <c r="IDE22" s="74"/>
      <c r="IDF22" s="74"/>
      <c r="IDG22" s="85"/>
      <c r="IDH22" s="80"/>
      <c r="IDI22" s="80"/>
      <c r="IDJ22" s="85"/>
      <c r="IDK22" s="77"/>
      <c r="IDL22" s="74"/>
      <c r="IDM22" s="74"/>
      <c r="IDN22" s="85"/>
      <c r="IDO22" s="74"/>
      <c r="IDP22" s="74"/>
      <c r="IDQ22" s="85"/>
      <c r="IDR22" s="74"/>
      <c r="IDS22" s="74"/>
      <c r="IDT22" s="85"/>
      <c r="IDU22" s="74"/>
      <c r="IDV22" s="74"/>
      <c r="IDW22" s="85"/>
      <c r="IDX22" s="80"/>
      <c r="IDY22" s="80"/>
      <c r="IDZ22" s="85"/>
      <c r="IEA22" s="77"/>
      <c r="IEB22" s="74"/>
      <c r="IEC22" s="74"/>
      <c r="IED22" s="85"/>
      <c r="IEE22" s="74"/>
      <c r="IEF22" s="74"/>
      <c r="IEG22" s="85"/>
      <c r="IEH22" s="74"/>
      <c r="IEI22" s="74"/>
      <c r="IEJ22" s="85"/>
      <c r="IEK22" s="74"/>
      <c r="IEL22" s="74"/>
      <c r="IEM22" s="85"/>
      <c r="IEN22" s="80"/>
      <c r="IEO22" s="80"/>
      <c r="IEP22" s="85"/>
      <c r="IEQ22" s="77"/>
      <c r="IER22" s="74"/>
      <c r="IES22" s="74"/>
      <c r="IET22" s="85"/>
      <c r="IEU22" s="74"/>
      <c r="IEV22" s="74"/>
      <c r="IEW22" s="85"/>
      <c r="IEX22" s="74"/>
      <c r="IEY22" s="74"/>
      <c r="IEZ22" s="85"/>
      <c r="IFA22" s="74"/>
      <c r="IFB22" s="74"/>
      <c r="IFC22" s="85"/>
      <c r="IFD22" s="80"/>
      <c r="IFE22" s="80"/>
      <c r="IFF22" s="85"/>
      <c r="IFG22" s="77"/>
      <c r="IFH22" s="74"/>
      <c r="IFI22" s="74"/>
      <c r="IFJ22" s="85"/>
      <c r="IFK22" s="74"/>
      <c r="IFL22" s="74"/>
      <c r="IFM22" s="85"/>
      <c r="IFN22" s="74"/>
      <c r="IFO22" s="74"/>
      <c r="IFP22" s="85"/>
      <c r="IFQ22" s="74"/>
      <c r="IFR22" s="74"/>
      <c r="IFS22" s="85"/>
      <c r="IFT22" s="80"/>
      <c r="IFU22" s="80"/>
      <c r="IFV22" s="85"/>
      <c r="IFW22" s="77"/>
      <c r="IFX22" s="74"/>
      <c r="IFY22" s="74"/>
      <c r="IFZ22" s="85"/>
      <c r="IGA22" s="74"/>
      <c r="IGB22" s="74"/>
      <c r="IGC22" s="85"/>
      <c r="IGD22" s="74"/>
      <c r="IGE22" s="74"/>
      <c r="IGF22" s="85"/>
      <c r="IGG22" s="74"/>
      <c r="IGH22" s="74"/>
      <c r="IGI22" s="85"/>
      <c r="IGJ22" s="80"/>
      <c r="IGK22" s="80"/>
      <c r="IGL22" s="85"/>
      <c r="IGM22" s="77"/>
      <c r="IGN22" s="74"/>
      <c r="IGO22" s="74"/>
      <c r="IGP22" s="85"/>
      <c r="IGQ22" s="74"/>
      <c r="IGR22" s="74"/>
      <c r="IGS22" s="85"/>
      <c r="IGT22" s="74"/>
      <c r="IGU22" s="74"/>
      <c r="IGV22" s="85"/>
      <c r="IGW22" s="74"/>
      <c r="IGX22" s="74"/>
      <c r="IGY22" s="85"/>
      <c r="IGZ22" s="80"/>
      <c r="IHA22" s="80"/>
      <c r="IHB22" s="85"/>
      <c r="IHC22" s="77"/>
      <c r="IHD22" s="74"/>
      <c r="IHE22" s="74"/>
      <c r="IHF22" s="85"/>
      <c r="IHG22" s="74"/>
      <c r="IHH22" s="74"/>
      <c r="IHI22" s="85"/>
      <c r="IHJ22" s="74"/>
      <c r="IHK22" s="74"/>
      <c r="IHL22" s="85"/>
      <c r="IHM22" s="74"/>
      <c r="IHN22" s="74"/>
      <c r="IHO22" s="85"/>
      <c r="IHP22" s="80"/>
      <c r="IHQ22" s="80"/>
      <c r="IHR22" s="85"/>
      <c r="IHS22" s="77"/>
      <c r="IHT22" s="74"/>
      <c r="IHU22" s="74"/>
      <c r="IHV22" s="85"/>
      <c r="IHW22" s="74"/>
      <c r="IHX22" s="74"/>
      <c r="IHY22" s="85"/>
      <c r="IHZ22" s="74"/>
      <c r="IIA22" s="74"/>
      <c r="IIB22" s="85"/>
      <c r="IIC22" s="74"/>
      <c r="IID22" s="74"/>
      <c r="IIE22" s="85"/>
      <c r="IIF22" s="80"/>
      <c r="IIG22" s="80"/>
      <c r="IIH22" s="85"/>
      <c r="III22" s="77"/>
      <c r="IIJ22" s="74"/>
      <c r="IIK22" s="74"/>
      <c r="IIL22" s="85"/>
      <c r="IIM22" s="74"/>
      <c r="IIN22" s="74"/>
      <c r="IIO22" s="85"/>
      <c r="IIP22" s="74"/>
      <c r="IIQ22" s="74"/>
      <c r="IIR22" s="85"/>
      <c r="IIS22" s="74"/>
      <c r="IIT22" s="74"/>
      <c r="IIU22" s="85"/>
      <c r="IIV22" s="80"/>
      <c r="IIW22" s="80"/>
      <c r="IIX22" s="85"/>
      <c r="IIY22" s="77"/>
      <c r="IIZ22" s="74"/>
      <c r="IJA22" s="74"/>
      <c r="IJB22" s="85"/>
      <c r="IJC22" s="74"/>
      <c r="IJD22" s="74"/>
      <c r="IJE22" s="85"/>
      <c r="IJF22" s="74"/>
      <c r="IJG22" s="74"/>
      <c r="IJH22" s="85"/>
      <c r="IJI22" s="74"/>
      <c r="IJJ22" s="74"/>
      <c r="IJK22" s="85"/>
      <c r="IJL22" s="80"/>
      <c r="IJM22" s="80"/>
      <c r="IJN22" s="85"/>
      <c r="IJO22" s="77"/>
      <c r="IJP22" s="74"/>
      <c r="IJQ22" s="74"/>
      <c r="IJR22" s="85"/>
      <c r="IJS22" s="74"/>
      <c r="IJT22" s="74"/>
      <c r="IJU22" s="85"/>
      <c r="IJV22" s="74"/>
      <c r="IJW22" s="74"/>
      <c r="IJX22" s="85"/>
      <c r="IJY22" s="74"/>
      <c r="IJZ22" s="74"/>
      <c r="IKA22" s="85"/>
      <c r="IKB22" s="80"/>
      <c r="IKC22" s="80"/>
      <c r="IKD22" s="85"/>
      <c r="IKE22" s="77"/>
      <c r="IKF22" s="74"/>
      <c r="IKG22" s="74"/>
      <c r="IKH22" s="85"/>
      <c r="IKI22" s="74"/>
      <c r="IKJ22" s="74"/>
      <c r="IKK22" s="85"/>
      <c r="IKL22" s="74"/>
      <c r="IKM22" s="74"/>
      <c r="IKN22" s="85"/>
      <c r="IKO22" s="74"/>
      <c r="IKP22" s="74"/>
      <c r="IKQ22" s="85"/>
      <c r="IKR22" s="80"/>
      <c r="IKS22" s="80"/>
      <c r="IKT22" s="85"/>
      <c r="IKU22" s="77"/>
      <c r="IKV22" s="74"/>
      <c r="IKW22" s="74"/>
      <c r="IKX22" s="85"/>
      <c r="IKY22" s="74"/>
      <c r="IKZ22" s="74"/>
      <c r="ILA22" s="85"/>
      <c r="ILB22" s="74"/>
      <c r="ILC22" s="74"/>
      <c r="ILD22" s="85"/>
      <c r="ILE22" s="74"/>
      <c r="ILF22" s="74"/>
      <c r="ILG22" s="85"/>
      <c r="ILH22" s="80"/>
      <c r="ILI22" s="80"/>
      <c r="ILJ22" s="85"/>
      <c r="ILK22" s="77"/>
      <c r="ILL22" s="74"/>
      <c r="ILM22" s="74"/>
      <c r="ILN22" s="85"/>
      <c r="ILO22" s="74"/>
      <c r="ILP22" s="74"/>
      <c r="ILQ22" s="85"/>
      <c r="ILR22" s="74"/>
      <c r="ILS22" s="74"/>
      <c r="ILT22" s="85"/>
      <c r="ILU22" s="74"/>
      <c r="ILV22" s="74"/>
      <c r="ILW22" s="85"/>
      <c r="ILX22" s="80"/>
      <c r="ILY22" s="80"/>
      <c r="ILZ22" s="85"/>
      <c r="IMA22" s="77"/>
      <c r="IMB22" s="74"/>
      <c r="IMC22" s="74"/>
      <c r="IMD22" s="85"/>
      <c r="IME22" s="74"/>
      <c r="IMF22" s="74"/>
      <c r="IMG22" s="85"/>
      <c r="IMH22" s="74"/>
      <c r="IMI22" s="74"/>
      <c r="IMJ22" s="85"/>
      <c r="IMK22" s="74"/>
      <c r="IML22" s="74"/>
      <c r="IMM22" s="85"/>
      <c r="IMN22" s="80"/>
      <c r="IMO22" s="80"/>
      <c r="IMP22" s="85"/>
      <c r="IMQ22" s="77"/>
      <c r="IMR22" s="74"/>
      <c r="IMS22" s="74"/>
      <c r="IMT22" s="85"/>
      <c r="IMU22" s="74"/>
      <c r="IMV22" s="74"/>
      <c r="IMW22" s="85"/>
      <c r="IMX22" s="74"/>
      <c r="IMY22" s="74"/>
      <c r="IMZ22" s="85"/>
      <c r="INA22" s="74"/>
      <c r="INB22" s="74"/>
      <c r="INC22" s="85"/>
      <c r="IND22" s="80"/>
      <c r="INE22" s="80"/>
      <c r="INF22" s="85"/>
      <c r="ING22" s="77"/>
      <c r="INH22" s="74"/>
      <c r="INI22" s="74"/>
      <c r="INJ22" s="85"/>
      <c r="INK22" s="74"/>
      <c r="INL22" s="74"/>
      <c r="INM22" s="85"/>
      <c r="INN22" s="74"/>
      <c r="INO22" s="74"/>
      <c r="INP22" s="85"/>
      <c r="INQ22" s="74"/>
      <c r="INR22" s="74"/>
      <c r="INS22" s="85"/>
      <c r="INT22" s="80"/>
      <c r="INU22" s="80"/>
      <c r="INV22" s="85"/>
      <c r="INW22" s="77"/>
      <c r="INX22" s="74"/>
      <c r="INY22" s="74"/>
      <c r="INZ22" s="85"/>
      <c r="IOA22" s="74"/>
      <c r="IOB22" s="74"/>
      <c r="IOC22" s="85"/>
      <c r="IOD22" s="74"/>
      <c r="IOE22" s="74"/>
      <c r="IOF22" s="85"/>
      <c r="IOG22" s="74"/>
      <c r="IOH22" s="74"/>
      <c r="IOI22" s="85"/>
      <c r="IOJ22" s="80"/>
      <c r="IOK22" s="80"/>
      <c r="IOL22" s="85"/>
      <c r="IOM22" s="77"/>
      <c r="ION22" s="74"/>
      <c r="IOO22" s="74"/>
      <c r="IOP22" s="85"/>
      <c r="IOQ22" s="74"/>
      <c r="IOR22" s="74"/>
      <c r="IOS22" s="85"/>
      <c r="IOT22" s="74"/>
      <c r="IOU22" s="74"/>
      <c r="IOV22" s="85"/>
      <c r="IOW22" s="74"/>
      <c r="IOX22" s="74"/>
      <c r="IOY22" s="85"/>
      <c r="IOZ22" s="80"/>
      <c r="IPA22" s="80"/>
      <c r="IPB22" s="85"/>
      <c r="IPC22" s="77"/>
      <c r="IPD22" s="74"/>
      <c r="IPE22" s="74"/>
      <c r="IPF22" s="85"/>
      <c r="IPG22" s="74"/>
      <c r="IPH22" s="74"/>
      <c r="IPI22" s="85"/>
      <c r="IPJ22" s="74"/>
      <c r="IPK22" s="74"/>
      <c r="IPL22" s="85"/>
      <c r="IPM22" s="74"/>
      <c r="IPN22" s="74"/>
      <c r="IPO22" s="85"/>
      <c r="IPP22" s="80"/>
      <c r="IPQ22" s="80"/>
      <c r="IPR22" s="85"/>
      <c r="IPS22" s="77"/>
      <c r="IPT22" s="74"/>
      <c r="IPU22" s="74"/>
      <c r="IPV22" s="85"/>
      <c r="IPW22" s="74"/>
      <c r="IPX22" s="74"/>
      <c r="IPY22" s="85"/>
      <c r="IPZ22" s="74"/>
      <c r="IQA22" s="74"/>
      <c r="IQB22" s="85"/>
      <c r="IQC22" s="74"/>
      <c r="IQD22" s="74"/>
      <c r="IQE22" s="85"/>
      <c r="IQF22" s="80"/>
      <c r="IQG22" s="80"/>
      <c r="IQH22" s="85"/>
      <c r="IQI22" s="77"/>
      <c r="IQJ22" s="74"/>
      <c r="IQK22" s="74"/>
      <c r="IQL22" s="85"/>
      <c r="IQM22" s="74"/>
      <c r="IQN22" s="74"/>
      <c r="IQO22" s="85"/>
      <c r="IQP22" s="74"/>
      <c r="IQQ22" s="74"/>
      <c r="IQR22" s="85"/>
      <c r="IQS22" s="74"/>
      <c r="IQT22" s="74"/>
      <c r="IQU22" s="85"/>
      <c r="IQV22" s="80"/>
      <c r="IQW22" s="80"/>
      <c r="IQX22" s="85"/>
      <c r="IQY22" s="77"/>
      <c r="IQZ22" s="74"/>
      <c r="IRA22" s="74"/>
      <c r="IRB22" s="85"/>
      <c r="IRC22" s="74"/>
      <c r="IRD22" s="74"/>
      <c r="IRE22" s="85"/>
      <c r="IRF22" s="74"/>
      <c r="IRG22" s="74"/>
      <c r="IRH22" s="85"/>
      <c r="IRI22" s="74"/>
      <c r="IRJ22" s="74"/>
      <c r="IRK22" s="85"/>
      <c r="IRL22" s="80"/>
      <c r="IRM22" s="80"/>
      <c r="IRN22" s="85"/>
      <c r="IRO22" s="77"/>
      <c r="IRP22" s="74"/>
      <c r="IRQ22" s="74"/>
      <c r="IRR22" s="85"/>
      <c r="IRS22" s="74"/>
      <c r="IRT22" s="74"/>
      <c r="IRU22" s="85"/>
      <c r="IRV22" s="74"/>
      <c r="IRW22" s="74"/>
      <c r="IRX22" s="85"/>
      <c r="IRY22" s="74"/>
      <c r="IRZ22" s="74"/>
      <c r="ISA22" s="85"/>
      <c r="ISB22" s="80"/>
      <c r="ISC22" s="80"/>
      <c r="ISD22" s="85"/>
      <c r="ISE22" s="77"/>
      <c r="ISF22" s="74"/>
      <c r="ISG22" s="74"/>
      <c r="ISH22" s="85"/>
      <c r="ISI22" s="74"/>
      <c r="ISJ22" s="74"/>
      <c r="ISK22" s="85"/>
      <c r="ISL22" s="74"/>
      <c r="ISM22" s="74"/>
      <c r="ISN22" s="85"/>
      <c r="ISO22" s="74"/>
      <c r="ISP22" s="74"/>
      <c r="ISQ22" s="85"/>
      <c r="ISR22" s="80"/>
      <c r="ISS22" s="80"/>
      <c r="IST22" s="85"/>
      <c r="ISU22" s="77"/>
      <c r="ISV22" s="74"/>
      <c r="ISW22" s="74"/>
      <c r="ISX22" s="85"/>
      <c r="ISY22" s="74"/>
      <c r="ISZ22" s="74"/>
      <c r="ITA22" s="85"/>
      <c r="ITB22" s="74"/>
      <c r="ITC22" s="74"/>
      <c r="ITD22" s="85"/>
      <c r="ITE22" s="74"/>
      <c r="ITF22" s="74"/>
      <c r="ITG22" s="85"/>
      <c r="ITH22" s="80"/>
      <c r="ITI22" s="80"/>
      <c r="ITJ22" s="85"/>
      <c r="ITK22" s="77"/>
      <c r="ITL22" s="74"/>
      <c r="ITM22" s="74"/>
      <c r="ITN22" s="85"/>
      <c r="ITO22" s="74"/>
      <c r="ITP22" s="74"/>
      <c r="ITQ22" s="85"/>
      <c r="ITR22" s="74"/>
      <c r="ITS22" s="74"/>
      <c r="ITT22" s="85"/>
      <c r="ITU22" s="74"/>
      <c r="ITV22" s="74"/>
      <c r="ITW22" s="85"/>
      <c r="ITX22" s="80"/>
      <c r="ITY22" s="80"/>
      <c r="ITZ22" s="85"/>
      <c r="IUA22" s="77"/>
      <c r="IUB22" s="74"/>
      <c r="IUC22" s="74"/>
      <c r="IUD22" s="85"/>
      <c r="IUE22" s="74"/>
      <c r="IUF22" s="74"/>
      <c r="IUG22" s="85"/>
      <c r="IUH22" s="74"/>
      <c r="IUI22" s="74"/>
      <c r="IUJ22" s="85"/>
      <c r="IUK22" s="74"/>
      <c r="IUL22" s="74"/>
      <c r="IUM22" s="85"/>
      <c r="IUN22" s="80"/>
      <c r="IUO22" s="80"/>
      <c r="IUP22" s="85"/>
      <c r="IUQ22" s="77"/>
      <c r="IUR22" s="74"/>
      <c r="IUS22" s="74"/>
      <c r="IUT22" s="85"/>
      <c r="IUU22" s="74"/>
      <c r="IUV22" s="74"/>
      <c r="IUW22" s="85"/>
      <c r="IUX22" s="74"/>
      <c r="IUY22" s="74"/>
      <c r="IUZ22" s="85"/>
      <c r="IVA22" s="74"/>
      <c r="IVB22" s="74"/>
      <c r="IVC22" s="85"/>
      <c r="IVD22" s="80"/>
      <c r="IVE22" s="80"/>
      <c r="IVF22" s="85"/>
      <c r="IVG22" s="77"/>
      <c r="IVH22" s="74"/>
      <c r="IVI22" s="74"/>
      <c r="IVJ22" s="85"/>
      <c r="IVK22" s="74"/>
      <c r="IVL22" s="74"/>
      <c r="IVM22" s="85"/>
      <c r="IVN22" s="74"/>
      <c r="IVO22" s="74"/>
      <c r="IVP22" s="85"/>
      <c r="IVQ22" s="74"/>
      <c r="IVR22" s="74"/>
      <c r="IVS22" s="85"/>
      <c r="IVT22" s="80"/>
      <c r="IVU22" s="80"/>
      <c r="IVV22" s="85"/>
      <c r="IVW22" s="77"/>
      <c r="IVX22" s="74"/>
      <c r="IVY22" s="74"/>
      <c r="IVZ22" s="85"/>
      <c r="IWA22" s="74"/>
      <c r="IWB22" s="74"/>
      <c r="IWC22" s="85"/>
      <c r="IWD22" s="74"/>
      <c r="IWE22" s="74"/>
      <c r="IWF22" s="85"/>
      <c r="IWG22" s="74"/>
      <c r="IWH22" s="74"/>
      <c r="IWI22" s="85"/>
      <c r="IWJ22" s="80"/>
      <c r="IWK22" s="80"/>
      <c r="IWL22" s="85"/>
      <c r="IWM22" s="77"/>
      <c r="IWN22" s="74"/>
      <c r="IWO22" s="74"/>
      <c r="IWP22" s="85"/>
      <c r="IWQ22" s="74"/>
      <c r="IWR22" s="74"/>
      <c r="IWS22" s="85"/>
      <c r="IWT22" s="74"/>
      <c r="IWU22" s="74"/>
      <c r="IWV22" s="85"/>
      <c r="IWW22" s="74"/>
      <c r="IWX22" s="74"/>
      <c r="IWY22" s="85"/>
      <c r="IWZ22" s="80"/>
      <c r="IXA22" s="80"/>
      <c r="IXB22" s="85"/>
      <c r="IXC22" s="77"/>
      <c r="IXD22" s="74"/>
      <c r="IXE22" s="74"/>
      <c r="IXF22" s="85"/>
      <c r="IXG22" s="74"/>
      <c r="IXH22" s="74"/>
      <c r="IXI22" s="85"/>
      <c r="IXJ22" s="74"/>
      <c r="IXK22" s="74"/>
      <c r="IXL22" s="85"/>
      <c r="IXM22" s="74"/>
      <c r="IXN22" s="74"/>
      <c r="IXO22" s="85"/>
      <c r="IXP22" s="80"/>
      <c r="IXQ22" s="80"/>
      <c r="IXR22" s="85"/>
      <c r="IXS22" s="77"/>
      <c r="IXT22" s="74"/>
      <c r="IXU22" s="74"/>
      <c r="IXV22" s="85"/>
      <c r="IXW22" s="74"/>
      <c r="IXX22" s="74"/>
      <c r="IXY22" s="85"/>
      <c r="IXZ22" s="74"/>
      <c r="IYA22" s="74"/>
      <c r="IYB22" s="85"/>
      <c r="IYC22" s="74"/>
      <c r="IYD22" s="74"/>
      <c r="IYE22" s="85"/>
      <c r="IYF22" s="80"/>
      <c r="IYG22" s="80"/>
      <c r="IYH22" s="85"/>
      <c r="IYI22" s="77"/>
      <c r="IYJ22" s="74"/>
      <c r="IYK22" s="74"/>
      <c r="IYL22" s="85"/>
      <c r="IYM22" s="74"/>
      <c r="IYN22" s="74"/>
      <c r="IYO22" s="85"/>
      <c r="IYP22" s="74"/>
      <c r="IYQ22" s="74"/>
      <c r="IYR22" s="85"/>
      <c r="IYS22" s="74"/>
      <c r="IYT22" s="74"/>
      <c r="IYU22" s="85"/>
      <c r="IYV22" s="80"/>
      <c r="IYW22" s="80"/>
      <c r="IYX22" s="85"/>
      <c r="IYY22" s="77"/>
      <c r="IYZ22" s="74"/>
      <c r="IZA22" s="74"/>
      <c r="IZB22" s="85"/>
      <c r="IZC22" s="74"/>
      <c r="IZD22" s="74"/>
      <c r="IZE22" s="85"/>
      <c r="IZF22" s="74"/>
      <c r="IZG22" s="74"/>
      <c r="IZH22" s="85"/>
      <c r="IZI22" s="74"/>
      <c r="IZJ22" s="74"/>
      <c r="IZK22" s="85"/>
      <c r="IZL22" s="80"/>
      <c r="IZM22" s="80"/>
      <c r="IZN22" s="85"/>
      <c r="IZO22" s="77"/>
      <c r="IZP22" s="74"/>
      <c r="IZQ22" s="74"/>
      <c r="IZR22" s="85"/>
      <c r="IZS22" s="74"/>
      <c r="IZT22" s="74"/>
      <c r="IZU22" s="85"/>
      <c r="IZV22" s="74"/>
      <c r="IZW22" s="74"/>
      <c r="IZX22" s="85"/>
      <c r="IZY22" s="74"/>
      <c r="IZZ22" s="74"/>
      <c r="JAA22" s="85"/>
      <c r="JAB22" s="80"/>
      <c r="JAC22" s="80"/>
      <c r="JAD22" s="85"/>
      <c r="JAE22" s="77"/>
      <c r="JAF22" s="74"/>
      <c r="JAG22" s="74"/>
      <c r="JAH22" s="85"/>
      <c r="JAI22" s="74"/>
      <c r="JAJ22" s="74"/>
      <c r="JAK22" s="85"/>
      <c r="JAL22" s="74"/>
      <c r="JAM22" s="74"/>
      <c r="JAN22" s="85"/>
      <c r="JAO22" s="74"/>
      <c r="JAP22" s="74"/>
      <c r="JAQ22" s="85"/>
      <c r="JAR22" s="80"/>
      <c r="JAS22" s="80"/>
      <c r="JAT22" s="85"/>
      <c r="JAU22" s="77"/>
      <c r="JAV22" s="74"/>
      <c r="JAW22" s="74"/>
      <c r="JAX22" s="85"/>
      <c r="JAY22" s="74"/>
      <c r="JAZ22" s="74"/>
      <c r="JBA22" s="85"/>
      <c r="JBB22" s="74"/>
      <c r="JBC22" s="74"/>
      <c r="JBD22" s="85"/>
      <c r="JBE22" s="74"/>
      <c r="JBF22" s="74"/>
      <c r="JBG22" s="85"/>
      <c r="JBH22" s="80"/>
      <c r="JBI22" s="80"/>
      <c r="JBJ22" s="85"/>
      <c r="JBK22" s="77"/>
      <c r="JBL22" s="74"/>
      <c r="JBM22" s="74"/>
      <c r="JBN22" s="85"/>
      <c r="JBO22" s="74"/>
      <c r="JBP22" s="74"/>
      <c r="JBQ22" s="85"/>
      <c r="JBR22" s="74"/>
      <c r="JBS22" s="74"/>
      <c r="JBT22" s="85"/>
      <c r="JBU22" s="74"/>
      <c r="JBV22" s="74"/>
      <c r="JBW22" s="85"/>
      <c r="JBX22" s="80"/>
      <c r="JBY22" s="80"/>
      <c r="JBZ22" s="85"/>
      <c r="JCA22" s="77"/>
      <c r="JCB22" s="74"/>
      <c r="JCC22" s="74"/>
      <c r="JCD22" s="85"/>
      <c r="JCE22" s="74"/>
      <c r="JCF22" s="74"/>
      <c r="JCG22" s="85"/>
      <c r="JCH22" s="74"/>
      <c r="JCI22" s="74"/>
      <c r="JCJ22" s="85"/>
      <c r="JCK22" s="74"/>
      <c r="JCL22" s="74"/>
      <c r="JCM22" s="85"/>
      <c r="JCN22" s="80"/>
      <c r="JCO22" s="80"/>
      <c r="JCP22" s="85"/>
      <c r="JCQ22" s="77"/>
      <c r="JCR22" s="74"/>
      <c r="JCS22" s="74"/>
      <c r="JCT22" s="85"/>
      <c r="JCU22" s="74"/>
      <c r="JCV22" s="74"/>
      <c r="JCW22" s="85"/>
      <c r="JCX22" s="74"/>
      <c r="JCY22" s="74"/>
      <c r="JCZ22" s="85"/>
      <c r="JDA22" s="74"/>
      <c r="JDB22" s="74"/>
      <c r="JDC22" s="85"/>
      <c r="JDD22" s="80"/>
      <c r="JDE22" s="80"/>
      <c r="JDF22" s="85"/>
      <c r="JDG22" s="77"/>
      <c r="JDH22" s="74"/>
      <c r="JDI22" s="74"/>
      <c r="JDJ22" s="85"/>
      <c r="JDK22" s="74"/>
      <c r="JDL22" s="74"/>
      <c r="JDM22" s="85"/>
      <c r="JDN22" s="74"/>
      <c r="JDO22" s="74"/>
      <c r="JDP22" s="85"/>
      <c r="JDQ22" s="74"/>
      <c r="JDR22" s="74"/>
      <c r="JDS22" s="85"/>
      <c r="JDT22" s="80"/>
      <c r="JDU22" s="80"/>
      <c r="JDV22" s="85"/>
      <c r="JDW22" s="77"/>
      <c r="JDX22" s="74"/>
      <c r="JDY22" s="74"/>
      <c r="JDZ22" s="85"/>
      <c r="JEA22" s="74"/>
      <c r="JEB22" s="74"/>
      <c r="JEC22" s="85"/>
      <c r="JED22" s="74"/>
      <c r="JEE22" s="74"/>
      <c r="JEF22" s="85"/>
      <c r="JEG22" s="74"/>
      <c r="JEH22" s="74"/>
      <c r="JEI22" s="85"/>
      <c r="JEJ22" s="80"/>
      <c r="JEK22" s="80"/>
      <c r="JEL22" s="85"/>
      <c r="JEM22" s="77"/>
      <c r="JEN22" s="74"/>
      <c r="JEO22" s="74"/>
      <c r="JEP22" s="85"/>
      <c r="JEQ22" s="74"/>
      <c r="JER22" s="74"/>
      <c r="JES22" s="85"/>
      <c r="JET22" s="74"/>
      <c r="JEU22" s="74"/>
      <c r="JEV22" s="85"/>
      <c r="JEW22" s="74"/>
      <c r="JEX22" s="74"/>
      <c r="JEY22" s="85"/>
      <c r="JEZ22" s="80"/>
      <c r="JFA22" s="80"/>
      <c r="JFB22" s="85"/>
      <c r="JFC22" s="77"/>
      <c r="JFD22" s="74"/>
      <c r="JFE22" s="74"/>
      <c r="JFF22" s="85"/>
      <c r="JFG22" s="74"/>
      <c r="JFH22" s="74"/>
      <c r="JFI22" s="85"/>
      <c r="JFJ22" s="74"/>
      <c r="JFK22" s="74"/>
      <c r="JFL22" s="85"/>
      <c r="JFM22" s="74"/>
      <c r="JFN22" s="74"/>
      <c r="JFO22" s="85"/>
      <c r="JFP22" s="80"/>
      <c r="JFQ22" s="80"/>
      <c r="JFR22" s="85"/>
      <c r="JFS22" s="77"/>
      <c r="JFT22" s="74"/>
      <c r="JFU22" s="74"/>
      <c r="JFV22" s="85"/>
      <c r="JFW22" s="74"/>
      <c r="JFX22" s="74"/>
      <c r="JFY22" s="85"/>
      <c r="JFZ22" s="74"/>
      <c r="JGA22" s="74"/>
      <c r="JGB22" s="85"/>
      <c r="JGC22" s="74"/>
      <c r="JGD22" s="74"/>
      <c r="JGE22" s="85"/>
      <c r="JGF22" s="80"/>
      <c r="JGG22" s="80"/>
      <c r="JGH22" s="85"/>
      <c r="JGI22" s="77"/>
      <c r="JGJ22" s="74"/>
      <c r="JGK22" s="74"/>
      <c r="JGL22" s="85"/>
      <c r="JGM22" s="74"/>
      <c r="JGN22" s="74"/>
      <c r="JGO22" s="85"/>
      <c r="JGP22" s="74"/>
      <c r="JGQ22" s="74"/>
      <c r="JGR22" s="85"/>
      <c r="JGS22" s="74"/>
      <c r="JGT22" s="74"/>
      <c r="JGU22" s="85"/>
      <c r="JGV22" s="80"/>
      <c r="JGW22" s="80"/>
      <c r="JGX22" s="85"/>
      <c r="JGY22" s="77"/>
      <c r="JGZ22" s="74"/>
      <c r="JHA22" s="74"/>
      <c r="JHB22" s="85"/>
      <c r="JHC22" s="74"/>
      <c r="JHD22" s="74"/>
      <c r="JHE22" s="85"/>
      <c r="JHF22" s="74"/>
      <c r="JHG22" s="74"/>
      <c r="JHH22" s="85"/>
      <c r="JHI22" s="74"/>
      <c r="JHJ22" s="74"/>
      <c r="JHK22" s="85"/>
      <c r="JHL22" s="80"/>
      <c r="JHM22" s="80"/>
      <c r="JHN22" s="85"/>
      <c r="JHO22" s="77"/>
      <c r="JHP22" s="74"/>
      <c r="JHQ22" s="74"/>
      <c r="JHR22" s="85"/>
      <c r="JHS22" s="74"/>
      <c r="JHT22" s="74"/>
      <c r="JHU22" s="85"/>
      <c r="JHV22" s="74"/>
      <c r="JHW22" s="74"/>
      <c r="JHX22" s="85"/>
      <c r="JHY22" s="74"/>
      <c r="JHZ22" s="74"/>
      <c r="JIA22" s="85"/>
      <c r="JIB22" s="80"/>
      <c r="JIC22" s="80"/>
      <c r="JID22" s="85"/>
      <c r="JIE22" s="77"/>
      <c r="JIF22" s="74"/>
      <c r="JIG22" s="74"/>
      <c r="JIH22" s="85"/>
      <c r="JII22" s="74"/>
      <c r="JIJ22" s="74"/>
      <c r="JIK22" s="85"/>
      <c r="JIL22" s="74"/>
      <c r="JIM22" s="74"/>
      <c r="JIN22" s="85"/>
      <c r="JIO22" s="74"/>
      <c r="JIP22" s="74"/>
      <c r="JIQ22" s="85"/>
      <c r="JIR22" s="80"/>
      <c r="JIS22" s="80"/>
      <c r="JIT22" s="85"/>
      <c r="JIU22" s="77"/>
      <c r="JIV22" s="74"/>
      <c r="JIW22" s="74"/>
      <c r="JIX22" s="85"/>
      <c r="JIY22" s="74"/>
      <c r="JIZ22" s="74"/>
      <c r="JJA22" s="85"/>
      <c r="JJB22" s="74"/>
      <c r="JJC22" s="74"/>
      <c r="JJD22" s="85"/>
      <c r="JJE22" s="74"/>
      <c r="JJF22" s="74"/>
      <c r="JJG22" s="85"/>
      <c r="JJH22" s="80"/>
      <c r="JJI22" s="80"/>
      <c r="JJJ22" s="85"/>
      <c r="JJK22" s="77"/>
      <c r="JJL22" s="74"/>
      <c r="JJM22" s="74"/>
      <c r="JJN22" s="85"/>
      <c r="JJO22" s="74"/>
      <c r="JJP22" s="74"/>
      <c r="JJQ22" s="85"/>
      <c r="JJR22" s="74"/>
      <c r="JJS22" s="74"/>
      <c r="JJT22" s="85"/>
      <c r="JJU22" s="74"/>
      <c r="JJV22" s="74"/>
      <c r="JJW22" s="85"/>
      <c r="JJX22" s="80"/>
      <c r="JJY22" s="80"/>
      <c r="JJZ22" s="85"/>
      <c r="JKA22" s="77"/>
      <c r="JKB22" s="74"/>
      <c r="JKC22" s="74"/>
      <c r="JKD22" s="85"/>
      <c r="JKE22" s="74"/>
      <c r="JKF22" s="74"/>
      <c r="JKG22" s="85"/>
      <c r="JKH22" s="74"/>
      <c r="JKI22" s="74"/>
      <c r="JKJ22" s="85"/>
      <c r="JKK22" s="74"/>
      <c r="JKL22" s="74"/>
      <c r="JKM22" s="85"/>
      <c r="JKN22" s="80"/>
      <c r="JKO22" s="80"/>
      <c r="JKP22" s="85"/>
      <c r="JKQ22" s="77"/>
      <c r="JKR22" s="74"/>
      <c r="JKS22" s="74"/>
      <c r="JKT22" s="85"/>
      <c r="JKU22" s="74"/>
      <c r="JKV22" s="74"/>
      <c r="JKW22" s="85"/>
      <c r="JKX22" s="74"/>
      <c r="JKY22" s="74"/>
      <c r="JKZ22" s="85"/>
      <c r="JLA22" s="74"/>
      <c r="JLB22" s="74"/>
      <c r="JLC22" s="85"/>
      <c r="JLD22" s="80"/>
      <c r="JLE22" s="80"/>
      <c r="JLF22" s="85"/>
      <c r="JLG22" s="77"/>
      <c r="JLH22" s="74"/>
      <c r="JLI22" s="74"/>
      <c r="JLJ22" s="85"/>
      <c r="JLK22" s="74"/>
      <c r="JLL22" s="74"/>
      <c r="JLM22" s="85"/>
      <c r="JLN22" s="74"/>
      <c r="JLO22" s="74"/>
      <c r="JLP22" s="85"/>
      <c r="JLQ22" s="74"/>
      <c r="JLR22" s="74"/>
      <c r="JLS22" s="85"/>
      <c r="JLT22" s="80"/>
      <c r="JLU22" s="80"/>
      <c r="JLV22" s="85"/>
      <c r="JLW22" s="77"/>
      <c r="JLX22" s="74"/>
      <c r="JLY22" s="74"/>
      <c r="JLZ22" s="85"/>
      <c r="JMA22" s="74"/>
      <c r="JMB22" s="74"/>
      <c r="JMC22" s="85"/>
      <c r="JMD22" s="74"/>
      <c r="JME22" s="74"/>
      <c r="JMF22" s="85"/>
      <c r="JMG22" s="74"/>
      <c r="JMH22" s="74"/>
      <c r="JMI22" s="85"/>
      <c r="JMJ22" s="80"/>
      <c r="JMK22" s="80"/>
      <c r="JML22" s="85"/>
      <c r="JMM22" s="77"/>
      <c r="JMN22" s="74"/>
      <c r="JMO22" s="74"/>
      <c r="JMP22" s="85"/>
      <c r="JMQ22" s="74"/>
      <c r="JMR22" s="74"/>
      <c r="JMS22" s="85"/>
      <c r="JMT22" s="74"/>
      <c r="JMU22" s="74"/>
      <c r="JMV22" s="85"/>
      <c r="JMW22" s="74"/>
      <c r="JMX22" s="74"/>
      <c r="JMY22" s="85"/>
      <c r="JMZ22" s="80"/>
      <c r="JNA22" s="80"/>
      <c r="JNB22" s="85"/>
      <c r="JNC22" s="77"/>
      <c r="JND22" s="74"/>
      <c r="JNE22" s="74"/>
      <c r="JNF22" s="85"/>
      <c r="JNG22" s="74"/>
      <c r="JNH22" s="74"/>
      <c r="JNI22" s="85"/>
      <c r="JNJ22" s="74"/>
      <c r="JNK22" s="74"/>
      <c r="JNL22" s="85"/>
      <c r="JNM22" s="74"/>
      <c r="JNN22" s="74"/>
      <c r="JNO22" s="85"/>
      <c r="JNP22" s="80"/>
      <c r="JNQ22" s="80"/>
      <c r="JNR22" s="85"/>
      <c r="JNS22" s="77"/>
      <c r="JNT22" s="74"/>
      <c r="JNU22" s="74"/>
      <c r="JNV22" s="85"/>
      <c r="JNW22" s="74"/>
      <c r="JNX22" s="74"/>
      <c r="JNY22" s="85"/>
      <c r="JNZ22" s="74"/>
      <c r="JOA22" s="74"/>
      <c r="JOB22" s="85"/>
      <c r="JOC22" s="74"/>
      <c r="JOD22" s="74"/>
      <c r="JOE22" s="85"/>
      <c r="JOF22" s="80"/>
      <c r="JOG22" s="80"/>
      <c r="JOH22" s="85"/>
      <c r="JOI22" s="77"/>
      <c r="JOJ22" s="74"/>
      <c r="JOK22" s="74"/>
      <c r="JOL22" s="85"/>
      <c r="JOM22" s="74"/>
      <c r="JON22" s="74"/>
      <c r="JOO22" s="85"/>
      <c r="JOP22" s="74"/>
      <c r="JOQ22" s="74"/>
      <c r="JOR22" s="85"/>
      <c r="JOS22" s="74"/>
      <c r="JOT22" s="74"/>
      <c r="JOU22" s="85"/>
      <c r="JOV22" s="80"/>
      <c r="JOW22" s="80"/>
      <c r="JOX22" s="85"/>
      <c r="JOY22" s="77"/>
      <c r="JOZ22" s="74"/>
      <c r="JPA22" s="74"/>
      <c r="JPB22" s="85"/>
      <c r="JPC22" s="74"/>
      <c r="JPD22" s="74"/>
      <c r="JPE22" s="85"/>
      <c r="JPF22" s="74"/>
      <c r="JPG22" s="74"/>
      <c r="JPH22" s="85"/>
      <c r="JPI22" s="74"/>
      <c r="JPJ22" s="74"/>
      <c r="JPK22" s="85"/>
      <c r="JPL22" s="80"/>
      <c r="JPM22" s="80"/>
      <c r="JPN22" s="85"/>
      <c r="JPO22" s="77"/>
      <c r="JPP22" s="74"/>
      <c r="JPQ22" s="74"/>
      <c r="JPR22" s="85"/>
      <c r="JPS22" s="74"/>
      <c r="JPT22" s="74"/>
      <c r="JPU22" s="85"/>
      <c r="JPV22" s="74"/>
      <c r="JPW22" s="74"/>
      <c r="JPX22" s="85"/>
      <c r="JPY22" s="74"/>
      <c r="JPZ22" s="74"/>
      <c r="JQA22" s="85"/>
      <c r="JQB22" s="80"/>
      <c r="JQC22" s="80"/>
      <c r="JQD22" s="85"/>
      <c r="JQE22" s="77"/>
      <c r="JQF22" s="74"/>
      <c r="JQG22" s="74"/>
      <c r="JQH22" s="85"/>
      <c r="JQI22" s="74"/>
      <c r="JQJ22" s="74"/>
      <c r="JQK22" s="85"/>
      <c r="JQL22" s="74"/>
      <c r="JQM22" s="74"/>
      <c r="JQN22" s="85"/>
      <c r="JQO22" s="74"/>
      <c r="JQP22" s="74"/>
      <c r="JQQ22" s="85"/>
      <c r="JQR22" s="80"/>
      <c r="JQS22" s="80"/>
      <c r="JQT22" s="85"/>
      <c r="JQU22" s="77"/>
      <c r="JQV22" s="74"/>
      <c r="JQW22" s="74"/>
      <c r="JQX22" s="85"/>
      <c r="JQY22" s="74"/>
      <c r="JQZ22" s="74"/>
      <c r="JRA22" s="85"/>
      <c r="JRB22" s="74"/>
      <c r="JRC22" s="74"/>
      <c r="JRD22" s="85"/>
      <c r="JRE22" s="74"/>
      <c r="JRF22" s="74"/>
      <c r="JRG22" s="85"/>
      <c r="JRH22" s="80"/>
      <c r="JRI22" s="80"/>
      <c r="JRJ22" s="85"/>
      <c r="JRK22" s="77"/>
      <c r="JRL22" s="74"/>
      <c r="JRM22" s="74"/>
      <c r="JRN22" s="85"/>
      <c r="JRO22" s="74"/>
      <c r="JRP22" s="74"/>
      <c r="JRQ22" s="85"/>
      <c r="JRR22" s="74"/>
      <c r="JRS22" s="74"/>
      <c r="JRT22" s="85"/>
      <c r="JRU22" s="74"/>
      <c r="JRV22" s="74"/>
      <c r="JRW22" s="85"/>
      <c r="JRX22" s="80"/>
      <c r="JRY22" s="80"/>
      <c r="JRZ22" s="85"/>
      <c r="JSA22" s="77"/>
      <c r="JSB22" s="74"/>
      <c r="JSC22" s="74"/>
      <c r="JSD22" s="85"/>
      <c r="JSE22" s="74"/>
      <c r="JSF22" s="74"/>
      <c r="JSG22" s="85"/>
      <c r="JSH22" s="74"/>
      <c r="JSI22" s="74"/>
      <c r="JSJ22" s="85"/>
      <c r="JSK22" s="74"/>
      <c r="JSL22" s="74"/>
      <c r="JSM22" s="85"/>
      <c r="JSN22" s="80"/>
      <c r="JSO22" s="80"/>
      <c r="JSP22" s="85"/>
      <c r="JSQ22" s="77"/>
      <c r="JSR22" s="74"/>
      <c r="JSS22" s="74"/>
      <c r="JST22" s="85"/>
      <c r="JSU22" s="74"/>
      <c r="JSV22" s="74"/>
      <c r="JSW22" s="85"/>
      <c r="JSX22" s="74"/>
      <c r="JSY22" s="74"/>
      <c r="JSZ22" s="85"/>
      <c r="JTA22" s="74"/>
      <c r="JTB22" s="74"/>
      <c r="JTC22" s="85"/>
      <c r="JTD22" s="80"/>
      <c r="JTE22" s="80"/>
      <c r="JTF22" s="85"/>
      <c r="JTG22" s="77"/>
      <c r="JTH22" s="74"/>
      <c r="JTI22" s="74"/>
      <c r="JTJ22" s="85"/>
      <c r="JTK22" s="74"/>
      <c r="JTL22" s="74"/>
      <c r="JTM22" s="85"/>
      <c r="JTN22" s="74"/>
      <c r="JTO22" s="74"/>
      <c r="JTP22" s="85"/>
      <c r="JTQ22" s="74"/>
      <c r="JTR22" s="74"/>
      <c r="JTS22" s="85"/>
      <c r="JTT22" s="80"/>
      <c r="JTU22" s="80"/>
      <c r="JTV22" s="85"/>
      <c r="JTW22" s="77"/>
      <c r="JTX22" s="74"/>
      <c r="JTY22" s="74"/>
      <c r="JTZ22" s="85"/>
      <c r="JUA22" s="74"/>
      <c r="JUB22" s="74"/>
      <c r="JUC22" s="85"/>
      <c r="JUD22" s="74"/>
      <c r="JUE22" s="74"/>
      <c r="JUF22" s="85"/>
      <c r="JUG22" s="74"/>
      <c r="JUH22" s="74"/>
      <c r="JUI22" s="85"/>
      <c r="JUJ22" s="80"/>
      <c r="JUK22" s="80"/>
      <c r="JUL22" s="85"/>
      <c r="JUM22" s="77"/>
      <c r="JUN22" s="74"/>
      <c r="JUO22" s="74"/>
      <c r="JUP22" s="85"/>
      <c r="JUQ22" s="74"/>
      <c r="JUR22" s="74"/>
      <c r="JUS22" s="85"/>
      <c r="JUT22" s="74"/>
      <c r="JUU22" s="74"/>
      <c r="JUV22" s="85"/>
      <c r="JUW22" s="74"/>
      <c r="JUX22" s="74"/>
      <c r="JUY22" s="85"/>
      <c r="JUZ22" s="80"/>
      <c r="JVA22" s="80"/>
      <c r="JVB22" s="85"/>
      <c r="JVC22" s="77"/>
      <c r="JVD22" s="74"/>
      <c r="JVE22" s="74"/>
      <c r="JVF22" s="85"/>
      <c r="JVG22" s="74"/>
      <c r="JVH22" s="74"/>
      <c r="JVI22" s="85"/>
      <c r="JVJ22" s="74"/>
      <c r="JVK22" s="74"/>
      <c r="JVL22" s="85"/>
      <c r="JVM22" s="74"/>
      <c r="JVN22" s="74"/>
      <c r="JVO22" s="85"/>
      <c r="JVP22" s="80"/>
      <c r="JVQ22" s="80"/>
      <c r="JVR22" s="85"/>
      <c r="JVS22" s="77"/>
      <c r="JVT22" s="74"/>
      <c r="JVU22" s="74"/>
      <c r="JVV22" s="85"/>
      <c r="JVW22" s="74"/>
      <c r="JVX22" s="74"/>
      <c r="JVY22" s="85"/>
      <c r="JVZ22" s="74"/>
      <c r="JWA22" s="74"/>
      <c r="JWB22" s="85"/>
      <c r="JWC22" s="74"/>
      <c r="JWD22" s="74"/>
      <c r="JWE22" s="85"/>
      <c r="JWF22" s="80"/>
      <c r="JWG22" s="80"/>
      <c r="JWH22" s="85"/>
      <c r="JWI22" s="77"/>
      <c r="JWJ22" s="74"/>
      <c r="JWK22" s="74"/>
      <c r="JWL22" s="85"/>
      <c r="JWM22" s="74"/>
      <c r="JWN22" s="74"/>
      <c r="JWO22" s="85"/>
      <c r="JWP22" s="74"/>
      <c r="JWQ22" s="74"/>
      <c r="JWR22" s="85"/>
      <c r="JWS22" s="74"/>
      <c r="JWT22" s="74"/>
      <c r="JWU22" s="85"/>
      <c r="JWV22" s="80"/>
      <c r="JWW22" s="80"/>
      <c r="JWX22" s="85"/>
      <c r="JWY22" s="77"/>
      <c r="JWZ22" s="74"/>
      <c r="JXA22" s="74"/>
      <c r="JXB22" s="85"/>
      <c r="JXC22" s="74"/>
      <c r="JXD22" s="74"/>
      <c r="JXE22" s="85"/>
      <c r="JXF22" s="74"/>
      <c r="JXG22" s="74"/>
      <c r="JXH22" s="85"/>
      <c r="JXI22" s="74"/>
      <c r="JXJ22" s="74"/>
      <c r="JXK22" s="85"/>
      <c r="JXL22" s="80"/>
      <c r="JXM22" s="80"/>
      <c r="JXN22" s="85"/>
      <c r="JXO22" s="77"/>
      <c r="JXP22" s="74"/>
      <c r="JXQ22" s="74"/>
      <c r="JXR22" s="85"/>
      <c r="JXS22" s="74"/>
      <c r="JXT22" s="74"/>
      <c r="JXU22" s="85"/>
      <c r="JXV22" s="74"/>
      <c r="JXW22" s="74"/>
      <c r="JXX22" s="85"/>
      <c r="JXY22" s="74"/>
      <c r="JXZ22" s="74"/>
      <c r="JYA22" s="85"/>
      <c r="JYB22" s="80"/>
      <c r="JYC22" s="80"/>
      <c r="JYD22" s="85"/>
      <c r="JYE22" s="77"/>
      <c r="JYF22" s="74"/>
      <c r="JYG22" s="74"/>
      <c r="JYH22" s="85"/>
      <c r="JYI22" s="74"/>
      <c r="JYJ22" s="74"/>
      <c r="JYK22" s="85"/>
      <c r="JYL22" s="74"/>
      <c r="JYM22" s="74"/>
      <c r="JYN22" s="85"/>
      <c r="JYO22" s="74"/>
      <c r="JYP22" s="74"/>
      <c r="JYQ22" s="85"/>
      <c r="JYR22" s="80"/>
      <c r="JYS22" s="80"/>
      <c r="JYT22" s="85"/>
      <c r="JYU22" s="77"/>
      <c r="JYV22" s="74"/>
      <c r="JYW22" s="74"/>
      <c r="JYX22" s="85"/>
      <c r="JYY22" s="74"/>
      <c r="JYZ22" s="74"/>
      <c r="JZA22" s="85"/>
      <c r="JZB22" s="74"/>
      <c r="JZC22" s="74"/>
      <c r="JZD22" s="85"/>
      <c r="JZE22" s="74"/>
      <c r="JZF22" s="74"/>
      <c r="JZG22" s="85"/>
      <c r="JZH22" s="80"/>
      <c r="JZI22" s="80"/>
      <c r="JZJ22" s="85"/>
      <c r="JZK22" s="77"/>
      <c r="JZL22" s="74"/>
      <c r="JZM22" s="74"/>
      <c r="JZN22" s="85"/>
      <c r="JZO22" s="74"/>
      <c r="JZP22" s="74"/>
      <c r="JZQ22" s="85"/>
      <c r="JZR22" s="74"/>
      <c r="JZS22" s="74"/>
      <c r="JZT22" s="85"/>
      <c r="JZU22" s="74"/>
      <c r="JZV22" s="74"/>
      <c r="JZW22" s="85"/>
      <c r="JZX22" s="80"/>
      <c r="JZY22" s="80"/>
      <c r="JZZ22" s="85"/>
      <c r="KAA22" s="77"/>
      <c r="KAB22" s="74"/>
      <c r="KAC22" s="74"/>
      <c r="KAD22" s="85"/>
      <c r="KAE22" s="74"/>
      <c r="KAF22" s="74"/>
      <c r="KAG22" s="85"/>
      <c r="KAH22" s="74"/>
      <c r="KAI22" s="74"/>
      <c r="KAJ22" s="85"/>
      <c r="KAK22" s="74"/>
      <c r="KAL22" s="74"/>
      <c r="KAM22" s="85"/>
      <c r="KAN22" s="80"/>
      <c r="KAO22" s="80"/>
      <c r="KAP22" s="85"/>
      <c r="KAQ22" s="77"/>
      <c r="KAR22" s="74"/>
      <c r="KAS22" s="74"/>
      <c r="KAT22" s="85"/>
      <c r="KAU22" s="74"/>
      <c r="KAV22" s="74"/>
      <c r="KAW22" s="85"/>
      <c r="KAX22" s="74"/>
      <c r="KAY22" s="74"/>
      <c r="KAZ22" s="85"/>
      <c r="KBA22" s="74"/>
      <c r="KBB22" s="74"/>
      <c r="KBC22" s="85"/>
      <c r="KBD22" s="80"/>
      <c r="KBE22" s="80"/>
      <c r="KBF22" s="85"/>
      <c r="KBG22" s="77"/>
      <c r="KBH22" s="74"/>
      <c r="KBI22" s="74"/>
      <c r="KBJ22" s="85"/>
      <c r="KBK22" s="74"/>
      <c r="KBL22" s="74"/>
      <c r="KBM22" s="85"/>
      <c r="KBN22" s="74"/>
      <c r="KBO22" s="74"/>
      <c r="KBP22" s="85"/>
      <c r="KBQ22" s="74"/>
      <c r="KBR22" s="74"/>
      <c r="KBS22" s="85"/>
      <c r="KBT22" s="80"/>
      <c r="KBU22" s="80"/>
      <c r="KBV22" s="85"/>
      <c r="KBW22" s="77"/>
      <c r="KBX22" s="74"/>
      <c r="KBY22" s="74"/>
      <c r="KBZ22" s="85"/>
      <c r="KCA22" s="74"/>
      <c r="KCB22" s="74"/>
      <c r="KCC22" s="85"/>
      <c r="KCD22" s="74"/>
      <c r="KCE22" s="74"/>
      <c r="KCF22" s="85"/>
      <c r="KCG22" s="74"/>
      <c r="KCH22" s="74"/>
      <c r="KCI22" s="85"/>
      <c r="KCJ22" s="80"/>
      <c r="KCK22" s="80"/>
      <c r="KCL22" s="85"/>
      <c r="KCM22" s="77"/>
      <c r="KCN22" s="74"/>
      <c r="KCO22" s="74"/>
      <c r="KCP22" s="85"/>
      <c r="KCQ22" s="74"/>
      <c r="KCR22" s="74"/>
      <c r="KCS22" s="85"/>
      <c r="KCT22" s="74"/>
      <c r="KCU22" s="74"/>
      <c r="KCV22" s="85"/>
      <c r="KCW22" s="74"/>
      <c r="KCX22" s="74"/>
      <c r="KCY22" s="85"/>
      <c r="KCZ22" s="80"/>
      <c r="KDA22" s="80"/>
      <c r="KDB22" s="85"/>
      <c r="KDC22" s="77"/>
      <c r="KDD22" s="74"/>
      <c r="KDE22" s="74"/>
      <c r="KDF22" s="85"/>
      <c r="KDG22" s="74"/>
      <c r="KDH22" s="74"/>
      <c r="KDI22" s="85"/>
      <c r="KDJ22" s="74"/>
      <c r="KDK22" s="74"/>
      <c r="KDL22" s="85"/>
      <c r="KDM22" s="74"/>
      <c r="KDN22" s="74"/>
      <c r="KDO22" s="85"/>
      <c r="KDP22" s="80"/>
      <c r="KDQ22" s="80"/>
      <c r="KDR22" s="85"/>
      <c r="KDS22" s="77"/>
      <c r="KDT22" s="74"/>
      <c r="KDU22" s="74"/>
      <c r="KDV22" s="85"/>
      <c r="KDW22" s="74"/>
      <c r="KDX22" s="74"/>
      <c r="KDY22" s="85"/>
      <c r="KDZ22" s="74"/>
      <c r="KEA22" s="74"/>
      <c r="KEB22" s="85"/>
      <c r="KEC22" s="74"/>
      <c r="KED22" s="74"/>
      <c r="KEE22" s="85"/>
      <c r="KEF22" s="80"/>
      <c r="KEG22" s="80"/>
      <c r="KEH22" s="85"/>
      <c r="KEI22" s="77"/>
      <c r="KEJ22" s="74"/>
      <c r="KEK22" s="74"/>
      <c r="KEL22" s="85"/>
      <c r="KEM22" s="74"/>
      <c r="KEN22" s="74"/>
      <c r="KEO22" s="85"/>
      <c r="KEP22" s="74"/>
      <c r="KEQ22" s="74"/>
      <c r="KER22" s="85"/>
      <c r="KES22" s="74"/>
      <c r="KET22" s="74"/>
      <c r="KEU22" s="85"/>
      <c r="KEV22" s="80"/>
      <c r="KEW22" s="80"/>
      <c r="KEX22" s="85"/>
      <c r="KEY22" s="77"/>
      <c r="KEZ22" s="74"/>
      <c r="KFA22" s="74"/>
      <c r="KFB22" s="85"/>
      <c r="KFC22" s="74"/>
      <c r="KFD22" s="74"/>
      <c r="KFE22" s="85"/>
      <c r="KFF22" s="74"/>
      <c r="KFG22" s="74"/>
      <c r="KFH22" s="85"/>
      <c r="KFI22" s="74"/>
      <c r="KFJ22" s="74"/>
      <c r="KFK22" s="85"/>
      <c r="KFL22" s="80"/>
      <c r="KFM22" s="80"/>
      <c r="KFN22" s="85"/>
      <c r="KFO22" s="77"/>
      <c r="KFP22" s="74"/>
      <c r="KFQ22" s="74"/>
      <c r="KFR22" s="85"/>
      <c r="KFS22" s="74"/>
      <c r="KFT22" s="74"/>
      <c r="KFU22" s="85"/>
      <c r="KFV22" s="74"/>
      <c r="KFW22" s="74"/>
      <c r="KFX22" s="85"/>
      <c r="KFY22" s="74"/>
      <c r="KFZ22" s="74"/>
      <c r="KGA22" s="85"/>
      <c r="KGB22" s="80"/>
      <c r="KGC22" s="80"/>
      <c r="KGD22" s="85"/>
      <c r="KGE22" s="77"/>
      <c r="KGF22" s="74"/>
      <c r="KGG22" s="74"/>
      <c r="KGH22" s="85"/>
      <c r="KGI22" s="74"/>
      <c r="KGJ22" s="74"/>
      <c r="KGK22" s="85"/>
      <c r="KGL22" s="74"/>
      <c r="KGM22" s="74"/>
      <c r="KGN22" s="85"/>
      <c r="KGO22" s="74"/>
      <c r="KGP22" s="74"/>
      <c r="KGQ22" s="85"/>
      <c r="KGR22" s="80"/>
      <c r="KGS22" s="80"/>
      <c r="KGT22" s="85"/>
      <c r="KGU22" s="77"/>
      <c r="KGV22" s="74"/>
      <c r="KGW22" s="74"/>
      <c r="KGX22" s="85"/>
      <c r="KGY22" s="74"/>
      <c r="KGZ22" s="74"/>
      <c r="KHA22" s="85"/>
      <c r="KHB22" s="74"/>
      <c r="KHC22" s="74"/>
      <c r="KHD22" s="85"/>
      <c r="KHE22" s="74"/>
      <c r="KHF22" s="74"/>
      <c r="KHG22" s="85"/>
      <c r="KHH22" s="80"/>
      <c r="KHI22" s="80"/>
      <c r="KHJ22" s="85"/>
      <c r="KHK22" s="77"/>
      <c r="KHL22" s="74"/>
      <c r="KHM22" s="74"/>
      <c r="KHN22" s="85"/>
      <c r="KHO22" s="74"/>
      <c r="KHP22" s="74"/>
      <c r="KHQ22" s="85"/>
      <c r="KHR22" s="74"/>
      <c r="KHS22" s="74"/>
      <c r="KHT22" s="85"/>
      <c r="KHU22" s="74"/>
      <c r="KHV22" s="74"/>
      <c r="KHW22" s="85"/>
      <c r="KHX22" s="80"/>
      <c r="KHY22" s="80"/>
      <c r="KHZ22" s="85"/>
      <c r="KIA22" s="77"/>
      <c r="KIB22" s="74"/>
      <c r="KIC22" s="74"/>
      <c r="KID22" s="85"/>
      <c r="KIE22" s="74"/>
      <c r="KIF22" s="74"/>
      <c r="KIG22" s="85"/>
      <c r="KIH22" s="74"/>
      <c r="KII22" s="74"/>
      <c r="KIJ22" s="85"/>
      <c r="KIK22" s="74"/>
      <c r="KIL22" s="74"/>
      <c r="KIM22" s="85"/>
      <c r="KIN22" s="80"/>
      <c r="KIO22" s="80"/>
      <c r="KIP22" s="85"/>
      <c r="KIQ22" s="77"/>
      <c r="KIR22" s="74"/>
      <c r="KIS22" s="74"/>
      <c r="KIT22" s="85"/>
      <c r="KIU22" s="74"/>
      <c r="KIV22" s="74"/>
      <c r="KIW22" s="85"/>
      <c r="KIX22" s="74"/>
      <c r="KIY22" s="74"/>
      <c r="KIZ22" s="85"/>
      <c r="KJA22" s="74"/>
      <c r="KJB22" s="74"/>
      <c r="KJC22" s="85"/>
      <c r="KJD22" s="80"/>
      <c r="KJE22" s="80"/>
      <c r="KJF22" s="85"/>
      <c r="KJG22" s="77"/>
      <c r="KJH22" s="74"/>
      <c r="KJI22" s="74"/>
      <c r="KJJ22" s="85"/>
      <c r="KJK22" s="74"/>
      <c r="KJL22" s="74"/>
      <c r="KJM22" s="85"/>
      <c r="KJN22" s="74"/>
      <c r="KJO22" s="74"/>
      <c r="KJP22" s="85"/>
      <c r="KJQ22" s="74"/>
      <c r="KJR22" s="74"/>
      <c r="KJS22" s="85"/>
      <c r="KJT22" s="80"/>
      <c r="KJU22" s="80"/>
      <c r="KJV22" s="85"/>
      <c r="KJW22" s="77"/>
      <c r="KJX22" s="74"/>
      <c r="KJY22" s="74"/>
      <c r="KJZ22" s="85"/>
      <c r="KKA22" s="74"/>
      <c r="KKB22" s="74"/>
      <c r="KKC22" s="85"/>
      <c r="KKD22" s="74"/>
      <c r="KKE22" s="74"/>
      <c r="KKF22" s="85"/>
      <c r="KKG22" s="74"/>
      <c r="KKH22" s="74"/>
      <c r="KKI22" s="85"/>
      <c r="KKJ22" s="80"/>
      <c r="KKK22" s="80"/>
      <c r="KKL22" s="85"/>
      <c r="KKM22" s="77"/>
      <c r="KKN22" s="74"/>
      <c r="KKO22" s="74"/>
      <c r="KKP22" s="85"/>
      <c r="KKQ22" s="74"/>
      <c r="KKR22" s="74"/>
      <c r="KKS22" s="85"/>
      <c r="KKT22" s="74"/>
      <c r="KKU22" s="74"/>
      <c r="KKV22" s="85"/>
      <c r="KKW22" s="74"/>
      <c r="KKX22" s="74"/>
      <c r="KKY22" s="85"/>
      <c r="KKZ22" s="80"/>
      <c r="KLA22" s="80"/>
      <c r="KLB22" s="85"/>
      <c r="KLC22" s="77"/>
      <c r="KLD22" s="74"/>
      <c r="KLE22" s="74"/>
      <c r="KLF22" s="85"/>
      <c r="KLG22" s="74"/>
      <c r="KLH22" s="74"/>
      <c r="KLI22" s="85"/>
      <c r="KLJ22" s="74"/>
      <c r="KLK22" s="74"/>
      <c r="KLL22" s="85"/>
      <c r="KLM22" s="74"/>
      <c r="KLN22" s="74"/>
      <c r="KLO22" s="85"/>
      <c r="KLP22" s="80"/>
      <c r="KLQ22" s="80"/>
      <c r="KLR22" s="85"/>
      <c r="KLS22" s="77"/>
      <c r="KLT22" s="74"/>
      <c r="KLU22" s="74"/>
      <c r="KLV22" s="85"/>
      <c r="KLW22" s="74"/>
      <c r="KLX22" s="74"/>
      <c r="KLY22" s="85"/>
      <c r="KLZ22" s="74"/>
      <c r="KMA22" s="74"/>
      <c r="KMB22" s="85"/>
      <c r="KMC22" s="74"/>
      <c r="KMD22" s="74"/>
      <c r="KME22" s="85"/>
      <c r="KMF22" s="80"/>
      <c r="KMG22" s="80"/>
      <c r="KMH22" s="85"/>
      <c r="KMI22" s="77"/>
      <c r="KMJ22" s="74"/>
      <c r="KMK22" s="74"/>
      <c r="KML22" s="85"/>
      <c r="KMM22" s="74"/>
      <c r="KMN22" s="74"/>
      <c r="KMO22" s="85"/>
      <c r="KMP22" s="74"/>
      <c r="KMQ22" s="74"/>
      <c r="KMR22" s="85"/>
      <c r="KMS22" s="74"/>
      <c r="KMT22" s="74"/>
      <c r="KMU22" s="85"/>
      <c r="KMV22" s="80"/>
      <c r="KMW22" s="80"/>
      <c r="KMX22" s="85"/>
      <c r="KMY22" s="77"/>
      <c r="KMZ22" s="74"/>
      <c r="KNA22" s="74"/>
      <c r="KNB22" s="85"/>
      <c r="KNC22" s="74"/>
      <c r="KND22" s="74"/>
      <c r="KNE22" s="85"/>
      <c r="KNF22" s="74"/>
      <c r="KNG22" s="74"/>
      <c r="KNH22" s="85"/>
      <c r="KNI22" s="74"/>
      <c r="KNJ22" s="74"/>
      <c r="KNK22" s="85"/>
      <c r="KNL22" s="80"/>
      <c r="KNM22" s="80"/>
      <c r="KNN22" s="85"/>
      <c r="KNO22" s="77"/>
      <c r="KNP22" s="74"/>
      <c r="KNQ22" s="74"/>
      <c r="KNR22" s="85"/>
      <c r="KNS22" s="74"/>
      <c r="KNT22" s="74"/>
      <c r="KNU22" s="85"/>
      <c r="KNV22" s="74"/>
      <c r="KNW22" s="74"/>
      <c r="KNX22" s="85"/>
      <c r="KNY22" s="74"/>
      <c r="KNZ22" s="74"/>
      <c r="KOA22" s="85"/>
      <c r="KOB22" s="80"/>
      <c r="KOC22" s="80"/>
      <c r="KOD22" s="85"/>
      <c r="KOE22" s="77"/>
      <c r="KOF22" s="74"/>
      <c r="KOG22" s="74"/>
      <c r="KOH22" s="85"/>
      <c r="KOI22" s="74"/>
      <c r="KOJ22" s="74"/>
      <c r="KOK22" s="85"/>
      <c r="KOL22" s="74"/>
      <c r="KOM22" s="74"/>
      <c r="KON22" s="85"/>
      <c r="KOO22" s="74"/>
      <c r="KOP22" s="74"/>
      <c r="KOQ22" s="85"/>
      <c r="KOR22" s="80"/>
      <c r="KOS22" s="80"/>
      <c r="KOT22" s="85"/>
      <c r="KOU22" s="77"/>
      <c r="KOV22" s="74"/>
      <c r="KOW22" s="74"/>
      <c r="KOX22" s="85"/>
      <c r="KOY22" s="74"/>
      <c r="KOZ22" s="74"/>
      <c r="KPA22" s="85"/>
      <c r="KPB22" s="74"/>
      <c r="KPC22" s="74"/>
      <c r="KPD22" s="85"/>
      <c r="KPE22" s="74"/>
      <c r="KPF22" s="74"/>
      <c r="KPG22" s="85"/>
      <c r="KPH22" s="80"/>
      <c r="KPI22" s="80"/>
      <c r="KPJ22" s="85"/>
      <c r="KPK22" s="77"/>
      <c r="KPL22" s="74"/>
      <c r="KPM22" s="74"/>
      <c r="KPN22" s="85"/>
      <c r="KPO22" s="74"/>
      <c r="KPP22" s="74"/>
      <c r="KPQ22" s="85"/>
      <c r="KPR22" s="74"/>
      <c r="KPS22" s="74"/>
      <c r="KPT22" s="85"/>
      <c r="KPU22" s="74"/>
      <c r="KPV22" s="74"/>
      <c r="KPW22" s="85"/>
      <c r="KPX22" s="80"/>
      <c r="KPY22" s="80"/>
      <c r="KPZ22" s="85"/>
      <c r="KQA22" s="77"/>
      <c r="KQB22" s="74"/>
      <c r="KQC22" s="74"/>
      <c r="KQD22" s="85"/>
      <c r="KQE22" s="74"/>
      <c r="KQF22" s="74"/>
      <c r="KQG22" s="85"/>
      <c r="KQH22" s="74"/>
      <c r="KQI22" s="74"/>
      <c r="KQJ22" s="85"/>
      <c r="KQK22" s="74"/>
      <c r="KQL22" s="74"/>
      <c r="KQM22" s="85"/>
      <c r="KQN22" s="80"/>
      <c r="KQO22" s="80"/>
      <c r="KQP22" s="85"/>
      <c r="KQQ22" s="77"/>
      <c r="KQR22" s="74"/>
      <c r="KQS22" s="74"/>
      <c r="KQT22" s="85"/>
      <c r="KQU22" s="74"/>
      <c r="KQV22" s="74"/>
      <c r="KQW22" s="85"/>
      <c r="KQX22" s="74"/>
      <c r="KQY22" s="74"/>
      <c r="KQZ22" s="85"/>
      <c r="KRA22" s="74"/>
      <c r="KRB22" s="74"/>
      <c r="KRC22" s="85"/>
      <c r="KRD22" s="80"/>
      <c r="KRE22" s="80"/>
      <c r="KRF22" s="85"/>
      <c r="KRG22" s="77"/>
      <c r="KRH22" s="74"/>
      <c r="KRI22" s="74"/>
      <c r="KRJ22" s="85"/>
      <c r="KRK22" s="74"/>
      <c r="KRL22" s="74"/>
      <c r="KRM22" s="85"/>
      <c r="KRN22" s="74"/>
      <c r="KRO22" s="74"/>
      <c r="KRP22" s="85"/>
      <c r="KRQ22" s="74"/>
      <c r="KRR22" s="74"/>
      <c r="KRS22" s="85"/>
      <c r="KRT22" s="80"/>
      <c r="KRU22" s="80"/>
      <c r="KRV22" s="85"/>
      <c r="KRW22" s="77"/>
      <c r="KRX22" s="74"/>
      <c r="KRY22" s="74"/>
      <c r="KRZ22" s="85"/>
      <c r="KSA22" s="74"/>
      <c r="KSB22" s="74"/>
      <c r="KSC22" s="85"/>
      <c r="KSD22" s="74"/>
      <c r="KSE22" s="74"/>
      <c r="KSF22" s="85"/>
      <c r="KSG22" s="74"/>
      <c r="KSH22" s="74"/>
      <c r="KSI22" s="85"/>
      <c r="KSJ22" s="80"/>
      <c r="KSK22" s="80"/>
      <c r="KSL22" s="85"/>
      <c r="KSM22" s="77"/>
      <c r="KSN22" s="74"/>
      <c r="KSO22" s="74"/>
      <c r="KSP22" s="85"/>
      <c r="KSQ22" s="74"/>
      <c r="KSR22" s="74"/>
      <c r="KSS22" s="85"/>
      <c r="KST22" s="74"/>
      <c r="KSU22" s="74"/>
      <c r="KSV22" s="85"/>
      <c r="KSW22" s="74"/>
      <c r="KSX22" s="74"/>
      <c r="KSY22" s="85"/>
      <c r="KSZ22" s="80"/>
      <c r="KTA22" s="80"/>
      <c r="KTB22" s="85"/>
      <c r="KTC22" s="77"/>
      <c r="KTD22" s="74"/>
      <c r="KTE22" s="74"/>
      <c r="KTF22" s="85"/>
      <c r="KTG22" s="74"/>
      <c r="KTH22" s="74"/>
      <c r="KTI22" s="85"/>
      <c r="KTJ22" s="74"/>
      <c r="KTK22" s="74"/>
      <c r="KTL22" s="85"/>
      <c r="KTM22" s="74"/>
      <c r="KTN22" s="74"/>
      <c r="KTO22" s="85"/>
      <c r="KTP22" s="80"/>
      <c r="KTQ22" s="80"/>
      <c r="KTR22" s="85"/>
      <c r="KTS22" s="77"/>
      <c r="KTT22" s="74"/>
      <c r="KTU22" s="74"/>
      <c r="KTV22" s="85"/>
      <c r="KTW22" s="74"/>
      <c r="KTX22" s="74"/>
      <c r="KTY22" s="85"/>
      <c r="KTZ22" s="74"/>
      <c r="KUA22" s="74"/>
      <c r="KUB22" s="85"/>
      <c r="KUC22" s="74"/>
      <c r="KUD22" s="74"/>
      <c r="KUE22" s="85"/>
      <c r="KUF22" s="80"/>
      <c r="KUG22" s="80"/>
      <c r="KUH22" s="85"/>
      <c r="KUI22" s="77"/>
      <c r="KUJ22" s="74"/>
      <c r="KUK22" s="74"/>
      <c r="KUL22" s="85"/>
      <c r="KUM22" s="74"/>
      <c r="KUN22" s="74"/>
      <c r="KUO22" s="85"/>
      <c r="KUP22" s="74"/>
      <c r="KUQ22" s="74"/>
      <c r="KUR22" s="85"/>
      <c r="KUS22" s="74"/>
      <c r="KUT22" s="74"/>
      <c r="KUU22" s="85"/>
      <c r="KUV22" s="80"/>
      <c r="KUW22" s="80"/>
      <c r="KUX22" s="85"/>
      <c r="KUY22" s="77"/>
      <c r="KUZ22" s="74"/>
      <c r="KVA22" s="74"/>
      <c r="KVB22" s="85"/>
      <c r="KVC22" s="74"/>
      <c r="KVD22" s="74"/>
      <c r="KVE22" s="85"/>
      <c r="KVF22" s="74"/>
      <c r="KVG22" s="74"/>
      <c r="KVH22" s="85"/>
      <c r="KVI22" s="74"/>
      <c r="KVJ22" s="74"/>
      <c r="KVK22" s="85"/>
      <c r="KVL22" s="80"/>
      <c r="KVM22" s="80"/>
      <c r="KVN22" s="85"/>
      <c r="KVO22" s="77"/>
      <c r="KVP22" s="74"/>
      <c r="KVQ22" s="74"/>
      <c r="KVR22" s="85"/>
      <c r="KVS22" s="74"/>
      <c r="KVT22" s="74"/>
      <c r="KVU22" s="85"/>
      <c r="KVV22" s="74"/>
      <c r="KVW22" s="74"/>
      <c r="KVX22" s="85"/>
      <c r="KVY22" s="74"/>
      <c r="KVZ22" s="74"/>
      <c r="KWA22" s="85"/>
      <c r="KWB22" s="80"/>
      <c r="KWC22" s="80"/>
      <c r="KWD22" s="85"/>
      <c r="KWE22" s="77"/>
      <c r="KWF22" s="74"/>
      <c r="KWG22" s="74"/>
      <c r="KWH22" s="85"/>
      <c r="KWI22" s="74"/>
      <c r="KWJ22" s="74"/>
      <c r="KWK22" s="85"/>
      <c r="KWL22" s="74"/>
      <c r="KWM22" s="74"/>
      <c r="KWN22" s="85"/>
      <c r="KWO22" s="74"/>
      <c r="KWP22" s="74"/>
      <c r="KWQ22" s="85"/>
      <c r="KWR22" s="80"/>
      <c r="KWS22" s="80"/>
      <c r="KWT22" s="85"/>
      <c r="KWU22" s="77"/>
      <c r="KWV22" s="74"/>
      <c r="KWW22" s="74"/>
      <c r="KWX22" s="85"/>
      <c r="KWY22" s="74"/>
      <c r="KWZ22" s="74"/>
      <c r="KXA22" s="85"/>
      <c r="KXB22" s="74"/>
      <c r="KXC22" s="74"/>
      <c r="KXD22" s="85"/>
      <c r="KXE22" s="74"/>
      <c r="KXF22" s="74"/>
      <c r="KXG22" s="85"/>
      <c r="KXH22" s="80"/>
      <c r="KXI22" s="80"/>
      <c r="KXJ22" s="85"/>
      <c r="KXK22" s="77"/>
      <c r="KXL22" s="74"/>
      <c r="KXM22" s="74"/>
      <c r="KXN22" s="85"/>
      <c r="KXO22" s="74"/>
      <c r="KXP22" s="74"/>
      <c r="KXQ22" s="85"/>
      <c r="KXR22" s="74"/>
      <c r="KXS22" s="74"/>
      <c r="KXT22" s="85"/>
      <c r="KXU22" s="74"/>
      <c r="KXV22" s="74"/>
      <c r="KXW22" s="85"/>
      <c r="KXX22" s="80"/>
      <c r="KXY22" s="80"/>
      <c r="KXZ22" s="85"/>
      <c r="KYA22" s="77"/>
      <c r="KYB22" s="74"/>
      <c r="KYC22" s="74"/>
      <c r="KYD22" s="85"/>
      <c r="KYE22" s="74"/>
      <c r="KYF22" s="74"/>
      <c r="KYG22" s="85"/>
      <c r="KYH22" s="74"/>
      <c r="KYI22" s="74"/>
      <c r="KYJ22" s="85"/>
      <c r="KYK22" s="74"/>
      <c r="KYL22" s="74"/>
      <c r="KYM22" s="85"/>
      <c r="KYN22" s="80"/>
      <c r="KYO22" s="80"/>
      <c r="KYP22" s="85"/>
      <c r="KYQ22" s="77"/>
      <c r="KYR22" s="74"/>
      <c r="KYS22" s="74"/>
      <c r="KYT22" s="85"/>
      <c r="KYU22" s="74"/>
      <c r="KYV22" s="74"/>
      <c r="KYW22" s="85"/>
      <c r="KYX22" s="74"/>
      <c r="KYY22" s="74"/>
      <c r="KYZ22" s="85"/>
      <c r="KZA22" s="74"/>
      <c r="KZB22" s="74"/>
      <c r="KZC22" s="85"/>
      <c r="KZD22" s="80"/>
      <c r="KZE22" s="80"/>
      <c r="KZF22" s="85"/>
      <c r="KZG22" s="77"/>
      <c r="KZH22" s="74"/>
      <c r="KZI22" s="74"/>
      <c r="KZJ22" s="85"/>
      <c r="KZK22" s="74"/>
      <c r="KZL22" s="74"/>
      <c r="KZM22" s="85"/>
      <c r="KZN22" s="74"/>
      <c r="KZO22" s="74"/>
      <c r="KZP22" s="85"/>
      <c r="KZQ22" s="74"/>
      <c r="KZR22" s="74"/>
      <c r="KZS22" s="85"/>
      <c r="KZT22" s="80"/>
      <c r="KZU22" s="80"/>
      <c r="KZV22" s="85"/>
      <c r="KZW22" s="77"/>
      <c r="KZX22" s="74"/>
      <c r="KZY22" s="74"/>
      <c r="KZZ22" s="85"/>
      <c r="LAA22" s="74"/>
      <c r="LAB22" s="74"/>
      <c r="LAC22" s="85"/>
      <c r="LAD22" s="74"/>
      <c r="LAE22" s="74"/>
      <c r="LAF22" s="85"/>
      <c r="LAG22" s="74"/>
      <c r="LAH22" s="74"/>
      <c r="LAI22" s="85"/>
      <c r="LAJ22" s="80"/>
      <c r="LAK22" s="80"/>
      <c r="LAL22" s="85"/>
      <c r="LAM22" s="77"/>
      <c r="LAN22" s="74"/>
      <c r="LAO22" s="74"/>
      <c r="LAP22" s="85"/>
      <c r="LAQ22" s="74"/>
      <c r="LAR22" s="74"/>
      <c r="LAS22" s="85"/>
      <c r="LAT22" s="74"/>
      <c r="LAU22" s="74"/>
      <c r="LAV22" s="85"/>
      <c r="LAW22" s="74"/>
      <c r="LAX22" s="74"/>
      <c r="LAY22" s="85"/>
      <c r="LAZ22" s="80"/>
      <c r="LBA22" s="80"/>
      <c r="LBB22" s="85"/>
      <c r="LBC22" s="77"/>
      <c r="LBD22" s="74"/>
      <c r="LBE22" s="74"/>
      <c r="LBF22" s="85"/>
      <c r="LBG22" s="74"/>
      <c r="LBH22" s="74"/>
      <c r="LBI22" s="85"/>
      <c r="LBJ22" s="74"/>
      <c r="LBK22" s="74"/>
      <c r="LBL22" s="85"/>
      <c r="LBM22" s="74"/>
      <c r="LBN22" s="74"/>
      <c r="LBO22" s="85"/>
      <c r="LBP22" s="80"/>
      <c r="LBQ22" s="80"/>
      <c r="LBR22" s="85"/>
      <c r="LBS22" s="77"/>
      <c r="LBT22" s="74"/>
      <c r="LBU22" s="74"/>
      <c r="LBV22" s="85"/>
      <c r="LBW22" s="74"/>
      <c r="LBX22" s="74"/>
      <c r="LBY22" s="85"/>
      <c r="LBZ22" s="74"/>
      <c r="LCA22" s="74"/>
      <c r="LCB22" s="85"/>
      <c r="LCC22" s="74"/>
      <c r="LCD22" s="74"/>
      <c r="LCE22" s="85"/>
      <c r="LCF22" s="80"/>
      <c r="LCG22" s="80"/>
      <c r="LCH22" s="85"/>
      <c r="LCI22" s="77"/>
      <c r="LCJ22" s="74"/>
      <c r="LCK22" s="74"/>
      <c r="LCL22" s="85"/>
      <c r="LCM22" s="74"/>
      <c r="LCN22" s="74"/>
      <c r="LCO22" s="85"/>
      <c r="LCP22" s="74"/>
      <c r="LCQ22" s="74"/>
      <c r="LCR22" s="85"/>
      <c r="LCS22" s="74"/>
      <c r="LCT22" s="74"/>
      <c r="LCU22" s="85"/>
      <c r="LCV22" s="80"/>
      <c r="LCW22" s="80"/>
      <c r="LCX22" s="85"/>
      <c r="LCY22" s="77"/>
      <c r="LCZ22" s="74"/>
      <c r="LDA22" s="74"/>
      <c r="LDB22" s="85"/>
      <c r="LDC22" s="74"/>
      <c r="LDD22" s="74"/>
      <c r="LDE22" s="85"/>
      <c r="LDF22" s="74"/>
      <c r="LDG22" s="74"/>
      <c r="LDH22" s="85"/>
      <c r="LDI22" s="74"/>
      <c r="LDJ22" s="74"/>
      <c r="LDK22" s="85"/>
      <c r="LDL22" s="80"/>
      <c r="LDM22" s="80"/>
      <c r="LDN22" s="85"/>
      <c r="LDO22" s="77"/>
      <c r="LDP22" s="74"/>
      <c r="LDQ22" s="74"/>
      <c r="LDR22" s="85"/>
      <c r="LDS22" s="74"/>
      <c r="LDT22" s="74"/>
      <c r="LDU22" s="85"/>
      <c r="LDV22" s="74"/>
      <c r="LDW22" s="74"/>
      <c r="LDX22" s="85"/>
      <c r="LDY22" s="74"/>
      <c r="LDZ22" s="74"/>
      <c r="LEA22" s="85"/>
      <c r="LEB22" s="80"/>
      <c r="LEC22" s="80"/>
      <c r="LED22" s="85"/>
      <c r="LEE22" s="77"/>
      <c r="LEF22" s="74"/>
      <c r="LEG22" s="74"/>
      <c r="LEH22" s="85"/>
      <c r="LEI22" s="74"/>
      <c r="LEJ22" s="74"/>
      <c r="LEK22" s="85"/>
      <c r="LEL22" s="74"/>
      <c r="LEM22" s="74"/>
      <c r="LEN22" s="85"/>
      <c r="LEO22" s="74"/>
      <c r="LEP22" s="74"/>
      <c r="LEQ22" s="85"/>
      <c r="LER22" s="80"/>
      <c r="LES22" s="80"/>
      <c r="LET22" s="85"/>
      <c r="LEU22" s="77"/>
      <c r="LEV22" s="74"/>
      <c r="LEW22" s="74"/>
      <c r="LEX22" s="85"/>
      <c r="LEY22" s="74"/>
      <c r="LEZ22" s="74"/>
      <c r="LFA22" s="85"/>
      <c r="LFB22" s="74"/>
      <c r="LFC22" s="74"/>
      <c r="LFD22" s="85"/>
      <c r="LFE22" s="74"/>
      <c r="LFF22" s="74"/>
      <c r="LFG22" s="85"/>
      <c r="LFH22" s="80"/>
      <c r="LFI22" s="80"/>
      <c r="LFJ22" s="85"/>
      <c r="LFK22" s="77"/>
      <c r="LFL22" s="74"/>
      <c r="LFM22" s="74"/>
      <c r="LFN22" s="85"/>
      <c r="LFO22" s="74"/>
      <c r="LFP22" s="74"/>
      <c r="LFQ22" s="85"/>
      <c r="LFR22" s="74"/>
      <c r="LFS22" s="74"/>
      <c r="LFT22" s="85"/>
      <c r="LFU22" s="74"/>
      <c r="LFV22" s="74"/>
      <c r="LFW22" s="85"/>
      <c r="LFX22" s="80"/>
      <c r="LFY22" s="80"/>
      <c r="LFZ22" s="85"/>
      <c r="LGA22" s="77"/>
      <c r="LGB22" s="74"/>
      <c r="LGC22" s="74"/>
      <c r="LGD22" s="85"/>
      <c r="LGE22" s="74"/>
      <c r="LGF22" s="74"/>
      <c r="LGG22" s="85"/>
      <c r="LGH22" s="74"/>
      <c r="LGI22" s="74"/>
      <c r="LGJ22" s="85"/>
      <c r="LGK22" s="74"/>
      <c r="LGL22" s="74"/>
      <c r="LGM22" s="85"/>
      <c r="LGN22" s="80"/>
      <c r="LGO22" s="80"/>
      <c r="LGP22" s="85"/>
      <c r="LGQ22" s="77"/>
      <c r="LGR22" s="74"/>
      <c r="LGS22" s="74"/>
      <c r="LGT22" s="85"/>
      <c r="LGU22" s="74"/>
      <c r="LGV22" s="74"/>
      <c r="LGW22" s="85"/>
      <c r="LGX22" s="74"/>
      <c r="LGY22" s="74"/>
      <c r="LGZ22" s="85"/>
      <c r="LHA22" s="74"/>
      <c r="LHB22" s="74"/>
      <c r="LHC22" s="85"/>
      <c r="LHD22" s="80"/>
      <c r="LHE22" s="80"/>
      <c r="LHF22" s="85"/>
      <c r="LHG22" s="77"/>
      <c r="LHH22" s="74"/>
      <c r="LHI22" s="74"/>
      <c r="LHJ22" s="85"/>
      <c r="LHK22" s="74"/>
      <c r="LHL22" s="74"/>
      <c r="LHM22" s="85"/>
      <c r="LHN22" s="74"/>
      <c r="LHO22" s="74"/>
      <c r="LHP22" s="85"/>
      <c r="LHQ22" s="74"/>
      <c r="LHR22" s="74"/>
      <c r="LHS22" s="85"/>
      <c r="LHT22" s="80"/>
      <c r="LHU22" s="80"/>
      <c r="LHV22" s="85"/>
      <c r="LHW22" s="77"/>
      <c r="LHX22" s="74"/>
      <c r="LHY22" s="74"/>
      <c r="LHZ22" s="85"/>
      <c r="LIA22" s="74"/>
      <c r="LIB22" s="74"/>
      <c r="LIC22" s="85"/>
      <c r="LID22" s="74"/>
      <c r="LIE22" s="74"/>
      <c r="LIF22" s="85"/>
      <c r="LIG22" s="74"/>
      <c r="LIH22" s="74"/>
      <c r="LII22" s="85"/>
      <c r="LIJ22" s="80"/>
      <c r="LIK22" s="80"/>
      <c r="LIL22" s="85"/>
      <c r="LIM22" s="77"/>
      <c r="LIN22" s="74"/>
      <c r="LIO22" s="74"/>
      <c r="LIP22" s="85"/>
      <c r="LIQ22" s="74"/>
      <c r="LIR22" s="74"/>
      <c r="LIS22" s="85"/>
      <c r="LIT22" s="74"/>
      <c r="LIU22" s="74"/>
      <c r="LIV22" s="85"/>
      <c r="LIW22" s="74"/>
      <c r="LIX22" s="74"/>
      <c r="LIY22" s="85"/>
      <c r="LIZ22" s="80"/>
      <c r="LJA22" s="80"/>
      <c r="LJB22" s="85"/>
      <c r="LJC22" s="77"/>
      <c r="LJD22" s="74"/>
      <c r="LJE22" s="74"/>
      <c r="LJF22" s="85"/>
      <c r="LJG22" s="74"/>
      <c r="LJH22" s="74"/>
      <c r="LJI22" s="85"/>
      <c r="LJJ22" s="74"/>
      <c r="LJK22" s="74"/>
      <c r="LJL22" s="85"/>
      <c r="LJM22" s="74"/>
      <c r="LJN22" s="74"/>
      <c r="LJO22" s="85"/>
      <c r="LJP22" s="80"/>
      <c r="LJQ22" s="80"/>
      <c r="LJR22" s="85"/>
      <c r="LJS22" s="77"/>
      <c r="LJT22" s="74"/>
      <c r="LJU22" s="74"/>
      <c r="LJV22" s="85"/>
      <c r="LJW22" s="74"/>
      <c r="LJX22" s="74"/>
      <c r="LJY22" s="85"/>
      <c r="LJZ22" s="74"/>
      <c r="LKA22" s="74"/>
      <c r="LKB22" s="85"/>
      <c r="LKC22" s="74"/>
      <c r="LKD22" s="74"/>
      <c r="LKE22" s="85"/>
      <c r="LKF22" s="80"/>
      <c r="LKG22" s="80"/>
      <c r="LKH22" s="85"/>
      <c r="LKI22" s="77"/>
      <c r="LKJ22" s="74"/>
      <c r="LKK22" s="74"/>
      <c r="LKL22" s="85"/>
      <c r="LKM22" s="74"/>
      <c r="LKN22" s="74"/>
      <c r="LKO22" s="85"/>
      <c r="LKP22" s="74"/>
      <c r="LKQ22" s="74"/>
      <c r="LKR22" s="85"/>
      <c r="LKS22" s="74"/>
      <c r="LKT22" s="74"/>
      <c r="LKU22" s="85"/>
      <c r="LKV22" s="80"/>
      <c r="LKW22" s="80"/>
      <c r="LKX22" s="85"/>
      <c r="LKY22" s="77"/>
      <c r="LKZ22" s="74"/>
      <c r="LLA22" s="74"/>
      <c r="LLB22" s="85"/>
      <c r="LLC22" s="74"/>
      <c r="LLD22" s="74"/>
      <c r="LLE22" s="85"/>
      <c r="LLF22" s="74"/>
      <c r="LLG22" s="74"/>
      <c r="LLH22" s="85"/>
      <c r="LLI22" s="74"/>
      <c r="LLJ22" s="74"/>
      <c r="LLK22" s="85"/>
      <c r="LLL22" s="80"/>
      <c r="LLM22" s="80"/>
      <c r="LLN22" s="85"/>
      <c r="LLO22" s="77"/>
      <c r="LLP22" s="74"/>
      <c r="LLQ22" s="74"/>
      <c r="LLR22" s="85"/>
      <c r="LLS22" s="74"/>
      <c r="LLT22" s="74"/>
      <c r="LLU22" s="85"/>
      <c r="LLV22" s="74"/>
      <c r="LLW22" s="74"/>
      <c r="LLX22" s="85"/>
      <c r="LLY22" s="74"/>
      <c r="LLZ22" s="74"/>
      <c r="LMA22" s="85"/>
      <c r="LMB22" s="80"/>
      <c r="LMC22" s="80"/>
      <c r="LMD22" s="85"/>
      <c r="LME22" s="77"/>
      <c r="LMF22" s="74"/>
      <c r="LMG22" s="74"/>
      <c r="LMH22" s="85"/>
      <c r="LMI22" s="74"/>
      <c r="LMJ22" s="74"/>
      <c r="LMK22" s="85"/>
      <c r="LML22" s="74"/>
      <c r="LMM22" s="74"/>
      <c r="LMN22" s="85"/>
      <c r="LMO22" s="74"/>
      <c r="LMP22" s="74"/>
      <c r="LMQ22" s="85"/>
      <c r="LMR22" s="80"/>
      <c r="LMS22" s="80"/>
      <c r="LMT22" s="85"/>
      <c r="LMU22" s="77"/>
      <c r="LMV22" s="74"/>
      <c r="LMW22" s="74"/>
      <c r="LMX22" s="85"/>
      <c r="LMY22" s="74"/>
      <c r="LMZ22" s="74"/>
      <c r="LNA22" s="85"/>
      <c r="LNB22" s="74"/>
      <c r="LNC22" s="74"/>
      <c r="LND22" s="85"/>
      <c r="LNE22" s="74"/>
      <c r="LNF22" s="74"/>
      <c r="LNG22" s="85"/>
      <c r="LNH22" s="80"/>
      <c r="LNI22" s="80"/>
      <c r="LNJ22" s="85"/>
      <c r="LNK22" s="77"/>
      <c r="LNL22" s="74"/>
      <c r="LNM22" s="74"/>
      <c r="LNN22" s="85"/>
      <c r="LNO22" s="74"/>
      <c r="LNP22" s="74"/>
      <c r="LNQ22" s="85"/>
      <c r="LNR22" s="74"/>
      <c r="LNS22" s="74"/>
      <c r="LNT22" s="85"/>
      <c r="LNU22" s="74"/>
      <c r="LNV22" s="74"/>
      <c r="LNW22" s="85"/>
      <c r="LNX22" s="80"/>
      <c r="LNY22" s="80"/>
      <c r="LNZ22" s="85"/>
      <c r="LOA22" s="77"/>
      <c r="LOB22" s="74"/>
      <c r="LOC22" s="74"/>
      <c r="LOD22" s="85"/>
      <c r="LOE22" s="74"/>
      <c r="LOF22" s="74"/>
      <c r="LOG22" s="85"/>
      <c r="LOH22" s="74"/>
      <c r="LOI22" s="74"/>
      <c r="LOJ22" s="85"/>
      <c r="LOK22" s="74"/>
      <c r="LOL22" s="74"/>
      <c r="LOM22" s="85"/>
      <c r="LON22" s="80"/>
      <c r="LOO22" s="80"/>
      <c r="LOP22" s="85"/>
      <c r="LOQ22" s="77"/>
      <c r="LOR22" s="74"/>
      <c r="LOS22" s="74"/>
      <c r="LOT22" s="85"/>
      <c r="LOU22" s="74"/>
      <c r="LOV22" s="74"/>
      <c r="LOW22" s="85"/>
      <c r="LOX22" s="74"/>
      <c r="LOY22" s="74"/>
      <c r="LOZ22" s="85"/>
      <c r="LPA22" s="74"/>
      <c r="LPB22" s="74"/>
      <c r="LPC22" s="85"/>
      <c r="LPD22" s="80"/>
      <c r="LPE22" s="80"/>
      <c r="LPF22" s="85"/>
      <c r="LPG22" s="77"/>
      <c r="LPH22" s="74"/>
      <c r="LPI22" s="74"/>
      <c r="LPJ22" s="85"/>
      <c r="LPK22" s="74"/>
      <c r="LPL22" s="74"/>
      <c r="LPM22" s="85"/>
      <c r="LPN22" s="74"/>
      <c r="LPO22" s="74"/>
      <c r="LPP22" s="85"/>
      <c r="LPQ22" s="74"/>
      <c r="LPR22" s="74"/>
      <c r="LPS22" s="85"/>
      <c r="LPT22" s="80"/>
      <c r="LPU22" s="80"/>
      <c r="LPV22" s="85"/>
      <c r="LPW22" s="77"/>
      <c r="LPX22" s="74"/>
      <c r="LPY22" s="74"/>
      <c r="LPZ22" s="85"/>
      <c r="LQA22" s="74"/>
      <c r="LQB22" s="74"/>
      <c r="LQC22" s="85"/>
      <c r="LQD22" s="74"/>
      <c r="LQE22" s="74"/>
      <c r="LQF22" s="85"/>
      <c r="LQG22" s="74"/>
      <c r="LQH22" s="74"/>
      <c r="LQI22" s="85"/>
      <c r="LQJ22" s="80"/>
      <c r="LQK22" s="80"/>
      <c r="LQL22" s="85"/>
      <c r="LQM22" s="77"/>
      <c r="LQN22" s="74"/>
      <c r="LQO22" s="74"/>
      <c r="LQP22" s="85"/>
      <c r="LQQ22" s="74"/>
      <c r="LQR22" s="74"/>
      <c r="LQS22" s="85"/>
      <c r="LQT22" s="74"/>
      <c r="LQU22" s="74"/>
      <c r="LQV22" s="85"/>
      <c r="LQW22" s="74"/>
      <c r="LQX22" s="74"/>
      <c r="LQY22" s="85"/>
      <c r="LQZ22" s="80"/>
      <c r="LRA22" s="80"/>
      <c r="LRB22" s="85"/>
      <c r="LRC22" s="77"/>
      <c r="LRD22" s="74"/>
      <c r="LRE22" s="74"/>
      <c r="LRF22" s="85"/>
      <c r="LRG22" s="74"/>
      <c r="LRH22" s="74"/>
      <c r="LRI22" s="85"/>
      <c r="LRJ22" s="74"/>
      <c r="LRK22" s="74"/>
      <c r="LRL22" s="85"/>
      <c r="LRM22" s="74"/>
      <c r="LRN22" s="74"/>
      <c r="LRO22" s="85"/>
      <c r="LRP22" s="80"/>
      <c r="LRQ22" s="80"/>
      <c r="LRR22" s="85"/>
      <c r="LRS22" s="77"/>
      <c r="LRT22" s="74"/>
      <c r="LRU22" s="74"/>
      <c r="LRV22" s="85"/>
      <c r="LRW22" s="74"/>
      <c r="LRX22" s="74"/>
      <c r="LRY22" s="85"/>
      <c r="LRZ22" s="74"/>
      <c r="LSA22" s="74"/>
      <c r="LSB22" s="85"/>
      <c r="LSC22" s="74"/>
      <c r="LSD22" s="74"/>
      <c r="LSE22" s="85"/>
      <c r="LSF22" s="80"/>
      <c r="LSG22" s="80"/>
      <c r="LSH22" s="85"/>
      <c r="LSI22" s="77"/>
      <c r="LSJ22" s="74"/>
      <c r="LSK22" s="74"/>
      <c r="LSL22" s="85"/>
      <c r="LSM22" s="74"/>
      <c r="LSN22" s="74"/>
      <c r="LSO22" s="85"/>
      <c r="LSP22" s="74"/>
      <c r="LSQ22" s="74"/>
      <c r="LSR22" s="85"/>
      <c r="LSS22" s="74"/>
      <c r="LST22" s="74"/>
      <c r="LSU22" s="85"/>
      <c r="LSV22" s="80"/>
      <c r="LSW22" s="80"/>
      <c r="LSX22" s="85"/>
      <c r="LSY22" s="77"/>
      <c r="LSZ22" s="74"/>
      <c r="LTA22" s="74"/>
      <c r="LTB22" s="85"/>
      <c r="LTC22" s="74"/>
      <c r="LTD22" s="74"/>
      <c r="LTE22" s="85"/>
      <c r="LTF22" s="74"/>
      <c r="LTG22" s="74"/>
      <c r="LTH22" s="85"/>
      <c r="LTI22" s="74"/>
      <c r="LTJ22" s="74"/>
      <c r="LTK22" s="85"/>
      <c r="LTL22" s="80"/>
      <c r="LTM22" s="80"/>
      <c r="LTN22" s="85"/>
      <c r="LTO22" s="77"/>
      <c r="LTP22" s="74"/>
      <c r="LTQ22" s="74"/>
      <c r="LTR22" s="85"/>
      <c r="LTS22" s="74"/>
      <c r="LTT22" s="74"/>
      <c r="LTU22" s="85"/>
      <c r="LTV22" s="74"/>
      <c r="LTW22" s="74"/>
      <c r="LTX22" s="85"/>
      <c r="LTY22" s="74"/>
      <c r="LTZ22" s="74"/>
      <c r="LUA22" s="85"/>
      <c r="LUB22" s="80"/>
      <c r="LUC22" s="80"/>
      <c r="LUD22" s="85"/>
      <c r="LUE22" s="77"/>
      <c r="LUF22" s="74"/>
      <c r="LUG22" s="74"/>
      <c r="LUH22" s="85"/>
      <c r="LUI22" s="74"/>
      <c r="LUJ22" s="74"/>
      <c r="LUK22" s="85"/>
      <c r="LUL22" s="74"/>
      <c r="LUM22" s="74"/>
      <c r="LUN22" s="85"/>
      <c r="LUO22" s="74"/>
      <c r="LUP22" s="74"/>
      <c r="LUQ22" s="85"/>
      <c r="LUR22" s="80"/>
      <c r="LUS22" s="80"/>
      <c r="LUT22" s="85"/>
      <c r="LUU22" s="77"/>
      <c r="LUV22" s="74"/>
      <c r="LUW22" s="74"/>
      <c r="LUX22" s="85"/>
      <c r="LUY22" s="74"/>
      <c r="LUZ22" s="74"/>
      <c r="LVA22" s="85"/>
      <c r="LVB22" s="74"/>
      <c r="LVC22" s="74"/>
      <c r="LVD22" s="85"/>
      <c r="LVE22" s="74"/>
      <c r="LVF22" s="74"/>
      <c r="LVG22" s="85"/>
      <c r="LVH22" s="80"/>
      <c r="LVI22" s="80"/>
      <c r="LVJ22" s="85"/>
      <c r="LVK22" s="77"/>
      <c r="LVL22" s="74"/>
      <c r="LVM22" s="74"/>
      <c r="LVN22" s="85"/>
      <c r="LVO22" s="74"/>
      <c r="LVP22" s="74"/>
      <c r="LVQ22" s="85"/>
      <c r="LVR22" s="74"/>
      <c r="LVS22" s="74"/>
      <c r="LVT22" s="85"/>
      <c r="LVU22" s="74"/>
      <c r="LVV22" s="74"/>
      <c r="LVW22" s="85"/>
      <c r="LVX22" s="80"/>
      <c r="LVY22" s="80"/>
      <c r="LVZ22" s="85"/>
      <c r="LWA22" s="77"/>
      <c r="LWB22" s="74"/>
      <c r="LWC22" s="74"/>
      <c r="LWD22" s="85"/>
      <c r="LWE22" s="74"/>
      <c r="LWF22" s="74"/>
      <c r="LWG22" s="85"/>
      <c r="LWH22" s="74"/>
      <c r="LWI22" s="74"/>
      <c r="LWJ22" s="85"/>
      <c r="LWK22" s="74"/>
      <c r="LWL22" s="74"/>
      <c r="LWM22" s="85"/>
      <c r="LWN22" s="80"/>
      <c r="LWO22" s="80"/>
      <c r="LWP22" s="85"/>
      <c r="LWQ22" s="77"/>
      <c r="LWR22" s="74"/>
      <c r="LWS22" s="74"/>
      <c r="LWT22" s="85"/>
      <c r="LWU22" s="74"/>
      <c r="LWV22" s="74"/>
      <c r="LWW22" s="85"/>
      <c r="LWX22" s="74"/>
      <c r="LWY22" s="74"/>
      <c r="LWZ22" s="85"/>
      <c r="LXA22" s="74"/>
      <c r="LXB22" s="74"/>
      <c r="LXC22" s="85"/>
      <c r="LXD22" s="80"/>
      <c r="LXE22" s="80"/>
      <c r="LXF22" s="85"/>
      <c r="LXG22" s="77"/>
      <c r="LXH22" s="74"/>
      <c r="LXI22" s="74"/>
      <c r="LXJ22" s="85"/>
      <c r="LXK22" s="74"/>
      <c r="LXL22" s="74"/>
      <c r="LXM22" s="85"/>
      <c r="LXN22" s="74"/>
      <c r="LXO22" s="74"/>
      <c r="LXP22" s="85"/>
      <c r="LXQ22" s="74"/>
      <c r="LXR22" s="74"/>
      <c r="LXS22" s="85"/>
      <c r="LXT22" s="80"/>
      <c r="LXU22" s="80"/>
      <c r="LXV22" s="85"/>
      <c r="LXW22" s="77"/>
      <c r="LXX22" s="74"/>
      <c r="LXY22" s="74"/>
      <c r="LXZ22" s="85"/>
      <c r="LYA22" s="74"/>
      <c r="LYB22" s="74"/>
      <c r="LYC22" s="85"/>
      <c r="LYD22" s="74"/>
      <c r="LYE22" s="74"/>
      <c r="LYF22" s="85"/>
      <c r="LYG22" s="74"/>
      <c r="LYH22" s="74"/>
      <c r="LYI22" s="85"/>
      <c r="LYJ22" s="80"/>
      <c r="LYK22" s="80"/>
      <c r="LYL22" s="85"/>
      <c r="LYM22" s="77"/>
      <c r="LYN22" s="74"/>
      <c r="LYO22" s="74"/>
      <c r="LYP22" s="85"/>
      <c r="LYQ22" s="74"/>
      <c r="LYR22" s="74"/>
      <c r="LYS22" s="85"/>
      <c r="LYT22" s="74"/>
      <c r="LYU22" s="74"/>
      <c r="LYV22" s="85"/>
      <c r="LYW22" s="74"/>
      <c r="LYX22" s="74"/>
      <c r="LYY22" s="85"/>
      <c r="LYZ22" s="80"/>
      <c r="LZA22" s="80"/>
      <c r="LZB22" s="85"/>
      <c r="LZC22" s="77"/>
      <c r="LZD22" s="74"/>
      <c r="LZE22" s="74"/>
      <c r="LZF22" s="85"/>
      <c r="LZG22" s="74"/>
      <c r="LZH22" s="74"/>
      <c r="LZI22" s="85"/>
      <c r="LZJ22" s="74"/>
      <c r="LZK22" s="74"/>
      <c r="LZL22" s="85"/>
      <c r="LZM22" s="74"/>
      <c r="LZN22" s="74"/>
      <c r="LZO22" s="85"/>
      <c r="LZP22" s="80"/>
      <c r="LZQ22" s="80"/>
      <c r="LZR22" s="85"/>
      <c r="LZS22" s="77"/>
      <c r="LZT22" s="74"/>
      <c r="LZU22" s="74"/>
      <c r="LZV22" s="85"/>
      <c r="LZW22" s="74"/>
      <c r="LZX22" s="74"/>
      <c r="LZY22" s="85"/>
      <c r="LZZ22" s="74"/>
      <c r="MAA22" s="74"/>
      <c r="MAB22" s="85"/>
      <c r="MAC22" s="74"/>
      <c r="MAD22" s="74"/>
      <c r="MAE22" s="85"/>
      <c r="MAF22" s="80"/>
      <c r="MAG22" s="80"/>
      <c r="MAH22" s="85"/>
      <c r="MAI22" s="77"/>
      <c r="MAJ22" s="74"/>
      <c r="MAK22" s="74"/>
      <c r="MAL22" s="85"/>
      <c r="MAM22" s="74"/>
      <c r="MAN22" s="74"/>
      <c r="MAO22" s="85"/>
      <c r="MAP22" s="74"/>
      <c r="MAQ22" s="74"/>
      <c r="MAR22" s="85"/>
      <c r="MAS22" s="74"/>
      <c r="MAT22" s="74"/>
      <c r="MAU22" s="85"/>
      <c r="MAV22" s="80"/>
      <c r="MAW22" s="80"/>
      <c r="MAX22" s="85"/>
      <c r="MAY22" s="77"/>
      <c r="MAZ22" s="74"/>
      <c r="MBA22" s="74"/>
      <c r="MBB22" s="85"/>
      <c r="MBC22" s="74"/>
      <c r="MBD22" s="74"/>
      <c r="MBE22" s="85"/>
      <c r="MBF22" s="74"/>
      <c r="MBG22" s="74"/>
      <c r="MBH22" s="85"/>
      <c r="MBI22" s="74"/>
      <c r="MBJ22" s="74"/>
      <c r="MBK22" s="85"/>
      <c r="MBL22" s="80"/>
      <c r="MBM22" s="80"/>
      <c r="MBN22" s="85"/>
      <c r="MBO22" s="77"/>
      <c r="MBP22" s="74"/>
      <c r="MBQ22" s="74"/>
      <c r="MBR22" s="85"/>
      <c r="MBS22" s="74"/>
      <c r="MBT22" s="74"/>
      <c r="MBU22" s="85"/>
      <c r="MBV22" s="74"/>
      <c r="MBW22" s="74"/>
      <c r="MBX22" s="85"/>
      <c r="MBY22" s="74"/>
      <c r="MBZ22" s="74"/>
      <c r="MCA22" s="85"/>
      <c r="MCB22" s="80"/>
      <c r="MCC22" s="80"/>
      <c r="MCD22" s="85"/>
      <c r="MCE22" s="77"/>
      <c r="MCF22" s="74"/>
      <c r="MCG22" s="74"/>
      <c r="MCH22" s="85"/>
      <c r="MCI22" s="74"/>
      <c r="MCJ22" s="74"/>
      <c r="MCK22" s="85"/>
      <c r="MCL22" s="74"/>
      <c r="MCM22" s="74"/>
      <c r="MCN22" s="85"/>
      <c r="MCO22" s="74"/>
      <c r="MCP22" s="74"/>
      <c r="MCQ22" s="85"/>
      <c r="MCR22" s="80"/>
      <c r="MCS22" s="80"/>
      <c r="MCT22" s="85"/>
      <c r="MCU22" s="77"/>
      <c r="MCV22" s="74"/>
      <c r="MCW22" s="74"/>
      <c r="MCX22" s="85"/>
      <c r="MCY22" s="74"/>
      <c r="MCZ22" s="74"/>
      <c r="MDA22" s="85"/>
      <c r="MDB22" s="74"/>
      <c r="MDC22" s="74"/>
      <c r="MDD22" s="85"/>
      <c r="MDE22" s="74"/>
      <c r="MDF22" s="74"/>
      <c r="MDG22" s="85"/>
      <c r="MDH22" s="80"/>
      <c r="MDI22" s="80"/>
      <c r="MDJ22" s="85"/>
      <c r="MDK22" s="77"/>
      <c r="MDL22" s="74"/>
      <c r="MDM22" s="74"/>
      <c r="MDN22" s="85"/>
      <c r="MDO22" s="74"/>
      <c r="MDP22" s="74"/>
      <c r="MDQ22" s="85"/>
      <c r="MDR22" s="74"/>
      <c r="MDS22" s="74"/>
      <c r="MDT22" s="85"/>
      <c r="MDU22" s="74"/>
      <c r="MDV22" s="74"/>
      <c r="MDW22" s="85"/>
      <c r="MDX22" s="80"/>
      <c r="MDY22" s="80"/>
      <c r="MDZ22" s="85"/>
      <c r="MEA22" s="77"/>
      <c r="MEB22" s="74"/>
      <c r="MEC22" s="74"/>
      <c r="MED22" s="85"/>
      <c r="MEE22" s="74"/>
      <c r="MEF22" s="74"/>
      <c r="MEG22" s="85"/>
      <c r="MEH22" s="74"/>
      <c r="MEI22" s="74"/>
      <c r="MEJ22" s="85"/>
      <c r="MEK22" s="74"/>
      <c r="MEL22" s="74"/>
      <c r="MEM22" s="85"/>
      <c r="MEN22" s="80"/>
      <c r="MEO22" s="80"/>
      <c r="MEP22" s="85"/>
      <c r="MEQ22" s="77"/>
      <c r="MER22" s="74"/>
      <c r="MES22" s="74"/>
      <c r="MET22" s="85"/>
      <c r="MEU22" s="74"/>
      <c r="MEV22" s="74"/>
      <c r="MEW22" s="85"/>
      <c r="MEX22" s="74"/>
      <c r="MEY22" s="74"/>
      <c r="MEZ22" s="85"/>
      <c r="MFA22" s="74"/>
      <c r="MFB22" s="74"/>
      <c r="MFC22" s="85"/>
      <c r="MFD22" s="80"/>
      <c r="MFE22" s="80"/>
      <c r="MFF22" s="85"/>
      <c r="MFG22" s="77"/>
      <c r="MFH22" s="74"/>
      <c r="MFI22" s="74"/>
      <c r="MFJ22" s="85"/>
      <c r="MFK22" s="74"/>
      <c r="MFL22" s="74"/>
      <c r="MFM22" s="85"/>
      <c r="MFN22" s="74"/>
      <c r="MFO22" s="74"/>
      <c r="MFP22" s="85"/>
      <c r="MFQ22" s="74"/>
      <c r="MFR22" s="74"/>
      <c r="MFS22" s="85"/>
      <c r="MFT22" s="80"/>
      <c r="MFU22" s="80"/>
      <c r="MFV22" s="85"/>
      <c r="MFW22" s="77"/>
      <c r="MFX22" s="74"/>
      <c r="MFY22" s="74"/>
      <c r="MFZ22" s="85"/>
      <c r="MGA22" s="74"/>
      <c r="MGB22" s="74"/>
      <c r="MGC22" s="85"/>
      <c r="MGD22" s="74"/>
      <c r="MGE22" s="74"/>
      <c r="MGF22" s="85"/>
      <c r="MGG22" s="74"/>
      <c r="MGH22" s="74"/>
      <c r="MGI22" s="85"/>
      <c r="MGJ22" s="80"/>
      <c r="MGK22" s="80"/>
      <c r="MGL22" s="85"/>
      <c r="MGM22" s="77"/>
      <c r="MGN22" s="74"/>
      <c r="MGO22" s="74"/>
      <c r="MGP22" s="85"/>
      <c r="MGQ22" s="74"/>
      <c r="MGR22" s="74"/>
      <c r="MGS22" s="85"/>
      <c r="MGT22" s="74"/>
      <c r="MGU22" s="74"/>
      <c r="MGV22" s="85"/>
      <c r="MGW22" s="74"/>
      <c r="MGX22" s="74"/>
      <c r="MGY22" s="85"/>
      <c r="MGZ22" s="80"/>
      <c r="MHA22" s="80"/>
      <c r="MHB22" s="85"/>
      <c r="MHC22" s="77"/>
      <c r="MHD22" s="74"/>
      <c r="MHE22" s="74"/>
      <c r="MHF22" s="85"/>
      <c r="MHG22" s="74"/>
      <c r="MHH22" s="74"/>
      <c r="MHI22" s="85"/>
      <c r="MHJ22" s="74"/>
      <c r="MHK22" s="74"/>
      <c r="MHL22" s="85"/>
      <c r="MHM22" s="74"/>
      <c r="MHN22" s="74"/>
      <c r="MHO22" s="85"/>
      <c r="MHP22" s="80"/>
      <c r="MHQ22" s="80"/>
      <c r="MHR22" s="85"/>
      <c r="MHS22" s="77"/>
      <c r="MHT22" s="74"/>
      <c r="MHU22" s="74"/>
      <c r="MHV22" s="85"/>
      <c r="MHW22" s="74"/>
      <c r="MHX22" s="74"/>
      <c r="MHY22" s="85"/>
      <c r="MHZ22" s="74"/>
      <c r="MIA22" s="74"/>
      <c r="MIB22" s="85"/>
      <c r="MIC22" s="74"/>
      <c r="MID22" s="74"/>
      <c r="MIE22" s="85"/>
      <c r="MIF22" s="80"/>
      <c r="MIG22" s="80"/>
      <c r="MIH22" s="85"/>
      <c r="MII22" s="77"/>
      <c r="MIJ22" s="74"/>
      <c r="MIK22" s="74"/>
      <c r="MIL22" s="85"/>
      <c r="MIM22" s="74"/>
      <c r="MIN22" s="74"/>
      <c r="MIO22" s="85"/>
      <c r="MIP22" s="74"/>
      <c r="MIQ22" s="74"/>
      <c r="MIR22" s="85"/>
      <c r="MIS22" s="74"/>
      <c r="MIT22" s="74"/>
      <c r="MIU22" s="85"/>
      <c r="MIV22" s="80"/>
      <c r="MIW22" s="80"/>
      <c r="MIX22" s="85"/>
      <c r="MIY22" s="77"/>
      <c r="MIZ22" s="74"/>
      <c r="MJA22" s="74"/>
      <c r="MJB22" s="85"/>
      <c r="MJC22" s="74"/>
      <c r="MJD22" s="74"/>
      <c r="MJE22" s="85"/>
      <c r="MJF22" s="74"/>
      <c r="MJG22" s="74"/>
      <c r="MJH22" s="85"/>
      <c r="MJI22" s="74"/>
      <c r="MJJ22" s="74"/>
      <c r="MJK22" s="85"/>
      <c r="MJL22" s="80"/>
      <c r="MJM22" s="80"/>
      <c r="MJN22" s="85"/>
      <c r="MJO22" s="77"/>
      <c r="MJP22" s="74"/>
      <c r="MJQ22" s="74"/>
      <c r="MJR22" s="85"/>
      <c r="MJS22" s="74"/>
      <c r="MJT22" s="74"/>
      <c r="MJU22" s="85"/>
      <c r="MJV22" s="74"/>
      <c r="MJW22" s="74"/>
      <c r="MJX22" s="85"/>
      <c r="MJY22" s="74"/>
      <c r="MJZ22" s="74"/>
      <c r="MKA22" s="85"/>
      <c r="MKB22" s="80"/>
      <c r="MKC22" s="80"/>
      <c r="MKD22" s="85"/>
      <c r="MKE22" s="77"/>
      <c r="MKF22" s="74"/>
      <c r="MKG22" s="74"/>
      <c r="MKH22" s="85"/>
      <c r="MKI22" s="74"/>
      <c r="MKJ22" s="74"/>
      <c r="MKK22" s="85"/>
      <c r="MKL22" s="74"/>
      <c r="MKM22" s="74"/>
      <c r="MKN22" s="85"/>
      <c r="MKO22" s="74"/>
      <c r="MKP22" s="74"/>
      <c r="MKQ22" s="85"/>
      <c r="MKR22" s="80"/>
      <c r="MKS22" s="80"/>
      <c r="MKT22" s="85"/>
      <c r="MKU22" s="77"/>
      <c r="MKV22" s="74"/>
      <c r="MKW22" s="74"/>
      <c r="MKX22" s="85"/>
      <c r="MKY22" s="74"/>
      <c r="MKZ22" s="74"/>
      <c r="MLA22" s="85"/>
      <c r="MLB22" s="74"/>
      <c r="MLC22" s="74"/>
      <c r="MLD22" s="85"/>
      <c r="MLE22" s="74"/>
      <c r="MLF22" s="74"/>
      <c r="MLG22" s="85"/>
      <c r="MLH22" s="80"/>
      <c r="MLI22" s="80"/>
      <c r="MLJ22" s="85"/>
      <c r="MLK22" s="77"/>
      <c r="MLL22" s="74"/>
      <c r="MLM22" s="74"/>
      <c r="MLN22" s="85"/>
      <c r="MLO22" s="74"/>
      <c r="MLP22" s="74"/>
      <c r="MLQ22" s="85"/>
      <c r="MLR22" s="74"/>
      <c r="MLS22" s="74"/>
      <c r="MLT22" s="85"/>
      <c r="MLU22" s="74"/>
      <c r="MLV22" s="74"/>
      <c r="MLW22" s="85"/>
      <c r="MLX22" s="80"/>
      <c r="MLY22" s="80"/>
      <c r="MLZ22" s="85"/>
      <c r="MMA22" s="77"/>
      <c r="MMB22" s="74"/>
      <c r="MMC22" s="74"/>
      <c r="MMD22" s="85"/>
      <c r="MME22" s="74"/>
      <c r="MMF22" s="74"/>
      <c r="MMG22" s="85"/>
      <c r="MMH22" s="74"/>
      <c r="MMI22" s="74"/>
      <c r="MMJ22" s="85"/>
      <c r="MMK22" s="74"/>
      <c r="MML22" s="74"/>
      <c r="MMM22" s="85"/>
      <c r="MMN22" s="80"/>
      <c r="MMO22" s="80"/>
      <c r="MMP22" s="85"/>
      <c r="MMQ22" s="77"/>
      <c r="MMR22" s="74"/>
      <c r="MMS22" s="74"/>
      <c r="MMT22" s="85"/>
      <c r="MMU22" s="74"/>
      <c r="MMV22" s="74"/>
      <c r="MMW22" s="85"/>
      <c r="MMX22" s="74"/>
      <c r="MMY22" s="74"/>
      <c r="MMZ22" s="85"/>
      <c r="MNA22" s="74"/>
      <c r="MNB22" s="74"/>
      <c r="MNC22" s="85"/>
      <c r="MND22" s="80"/>
      <c r="MNE22" s="80"/>
      <c r="MNF22" s="85"/>
      <c r="MNG22" s="77"/>
      <c r="MNH22" s="74"/>
      <c r="MNI22" s="74"/>
      <c r="MNJ22" s="85"/>
      <c r="MNK22" s="74"/>
      <c r="MNL22" s="74"/>
      <c r="MNM22" s="85"/>
      <c r="MNN22" s="74"/>
      <c r="MNO22" s="74"/>
      <c r="MNP22" s="85"/>
      <c r="MNQ22" s="74"/>
      <c r="MNR22" s="74"/>
      <c r="MNS22" s="85"/>
      <c r="MNT22" s="80"/>
      <c r="MNU22" s="80"/>
      <c r="MNV22" s="85"/>
      <c r="MNW22" s="77"/>
      <c r="MNX22" s="74"/>
      <c r="MNY22" s="74"/>
      <c r="MNZ22" s="85"/>
      <c r="MOA22" s="74"/>
      <c r="MOB22" s="74"/>
      <c r="MOC22" s="85"/>
      <c r="MOD22" s="74"/>
      <c r="MOE22" s="74"/>
      <c r="MOF22" s="85"/>
      <c r="MOG22" s="74"/>
      <c r="MOH22" s="74"/>
      <c r="MOI22" s="85"/>
      <c r="MOJ22" s="80"/>
      <c r="MOK22" s="80"/>
      <c r="MOL22" s="85"/>
      <c r="MOM22" s="77"/>
      <c r="MON22" s="74"/>
      <c r="MOO22" s="74"/>
      <c r="MOP22" s="85"/>
      <c r="MOQ22" s="74"/>
      <c r="MOR22" s="74"/>
      <c r="MOS22" s="85"/>
      <c r="MOT22" s="74"/>
      <c r="MOU22" s="74"/>
      <c r="MOV22" s="85"/>
      <c r="MOW22" s="74"/>
      <c r="MOX22" s="74"/>
      <c r="MOY22" s="85"/>
      <c r="MOZ22" s="80"/>
      <c r="MPA22" s="80"/>
      <c r="MPB22" s="85"/>
      <c r="MPC22" s="77"/>
      <c r="MPD22" s="74"/>
      <c r="MPE22" s="74"/>
      <c r="MPF22" s="85"/>
      <c r="MPG22" s="74"/>
      <c r="MPH22" s="74"/>
      <c r="MPI22" s="85"/>
      <c r="MPJ22" s="74"/>
      <c r="MPK22" s="74"/>
      <c r="MPL22" s="85"/>
      <c r="MPM22" s="74"/>
      <c r="MPN22" s="74"/>
      <c r="MPO22" s="85"/>
      <c r="MPP22" s="80"/>
      <c r="MPQ22" s="80"/>
      <c r="MPR22" s="85"/>
      <c r="MPS22" s="77"/>
      <c r="MPT22" s="74"/>
      <c r="MPU22" s="74"/>
      <c r="MPV22" s="85"/>
      <c r="MPW22" s="74"/>
      <c r="MPX22" s="74"/>
      <c r="MPY22" s="85"/>
      <c r="MPZ22" s="74"/>
      <c r="MQA22" s="74"/>
      <c r="MQB22" s="85"/>
      <c r="MQC22" s="74"/>
      <c r="MQD22" s="74"/>
      <c r="MQE22" s="85"/>
      <c r="MQF22" s="80"/>
      <c r="MQG22" s="80"/>
      <c r="MQH22" s="85"/>
      <c r="MQI22" s="77"/>
      <c r="MQJ22" s="74"/>
      <c r="MQK22" s="74"/>
      <c r="MQL22" s="85"/>
      <c r="MQM22" s="74"/>
      <c r="MQN22" s="74"/>
      <c r="MQO22" s="85"/>
      <c r="MQP22" s="74"/>
      <c r="MQQ22" s="74"/>
      <c r="MQR22" s="85"/>
      <c r="MQS22" s="74"/>
      <c r="MQT22" s="74"/>
      <c r="MQU22" s="85"/>
      <c r="MQV22" s="80"/>
      <c r="MQW22" s="80"/>
      <c r="MQX22" s="85"/>
      <c r="MQY22" s="77"/>
      <c r="MQZ22" s="74"/>
      <c r="MRA22" s="74"/>
      <c r="MRB22" s="85"/>
      <c r="MRC22" s="74"/>
      <c r="MRD22" s="74"/>
      <c r="MRE22" s="85"/>
      <c r="MRF22" s="74"/>
      <c r="MRG22" s="74"/>
      <c r="MRH22" s="85"/>
      <c r="MRI22" s="74"/>
      <c r="MRJ22" s="74"/>
      <c r="MRK22" s="85"/>
      <c r="MRL22" s="80"/>
      <c r="MRM22" s="80"/>
      <c r="MRN22" s="85"/>
      <c r="MRO22" s="77"/>
      <c r="MRP22" s="74"/>
      <c r="MRQ22" s="74"/>
      <c r="MRR22" s="85"/>
      <c r="MRS22" s="74"/>
      <c r="MRT22" s="74"/>
      <c r="MRU22" s="85"/>
      <c r="MRV22" s="74"/>
      <c r="MRW22" s="74"/>
      <c r="MRX22" s="85"/>
      <c r="MRY22" s="74"/>
      <c r="MRZ22" s="74"/>
      <c r="MSA22" s="85"/>
      <c r="MSB22" s="80"/>
      <c r="MSC22" s="80"/>
      <c r="MSD22" s="85"/>
      <c r="MSE22" s="77"/>
      <c r="MSF22" s="74"/>
      <c r="MSG22" s="74"/>
      <c r="MSH22" s="85"/>
      <c r="MSI22" s="74"/>
      <c r="MSJ22" s="74"/>
      <c r="MSK22" s="85"/>
      <c r="MSL22" s="74"/>
      <c r="MSM22" s="74"/>
      <c r="MSN22" s="85"/>
      <c r="MSO22" s="74"/>
      <c r="MSP22" s="74"/>
      <c r="MSQ22" s="85"/>
      <c r="MSR22" s="80"/>
      <c r="MSS22" s="80"/>
      <c r="MST22" s="85"/>
      <c r="MSU22" s="77"/>
      <c r="MSV22" s="74"/>
      <c r="MSW22" s="74"/>
      <c r="MSX22" s="85"/>
      <c r="MSY22" s="74"/>
      <c r="MSZ22" s="74"/>
      <c r="MTA22" s="85"/>
      <c r="MTB22" s="74"/>
      <c r="MTC22" s="74"/>
      <c r="MTD22" s="85"/>
      <c r="MTE22" s="74"/>
      <c r="MTF22" s="74"/>
      <c r="MTG22" s="85"/>
      <c r="MTH22" s="80"/>
      <c r="MTI22" s="80"/>
      <c r="MTJ22" s="85"/>
      <c r="MTK22" s="77"/>
      <c r="MTL22" s="74"/>
      <c r="MTM22" s="74"/>
      <c r="MTN22" s="85"/>
      <c r="MTO22" s="74"/>
      <c r="MTP22" s="74"/>
      <c r="MTQ22" s="85"/>
      <c r="MTR22" s="74"/>
      <c r="MTS22" s="74"/>
      <c r="MTT22" s="85"/>
      <c r="MTU22" s="74"/>
      <c r="MTV22" s="74"/>
      <c r="MTW22" s="85"/>
      <c r="MTX22" s="80"/>
      <c r="MTY22" s="80"/>
      <c r="MTZ22" s="85"/>
      <c r="MUA22" s="77"/>
      <c r="MUB22" s="74"/>
      <c r="MUC22" s="74"/>
      <c r="MUD22" s="85"/>
      <c r="MUE22" s="74"/>
      <c r="MUF22" s="74"/>
      <c r="MUG22" s="85"/>
      <c r="MUH22" s="74"/>
      <c r="MUI22" s="74"/>
      <c r="MUJ22" s="85"/>
      <c r="MUK22" s="74"/>
      <c r="MUL22" s="74"/>
      <c r="MUM22" s="85"/>
      <c r="MUN22" s="80"/>
      <c r="MUO22" s="80"/>
      <c r="MUP22" s="85"/>
      <c r="MUQ22" s="77"/>
      <c r="MUR22" s="74"/>
      <c r="MUS22" s="74"/>
      <c r="MUT22" s="85"/>
      <c r="MUU22" s="74"/>
      <c r="MUV22" s="74"/>
      <c r="MUW22" s="85"/>
      <c r="MUX22" s="74"/>
      <c r="MUY22" s="74"/>
      <c r="MUZ22" s="85"/>
      <c r="MVA22" s="74"/>
      <c r="MVB22" s="74"/>
      <c r="MVC22" s="85"/>
      <c r="MVD22" s="80"/>
      <c r="MVE22" s="80"/>
      <c r="MVF22" s="85"/>
      <c r="MVG22" s="77"/>
      <c r="MVH22" s="74"/>
      <c r="MVI22" s="74"/>
      <c r="MVJ22" s="85"/>
      <c r="MVK22" s="74"/>
      <c r="MVL22" s="74"/>
      <c r="MVM22" s="85"/>
      <c r="MVN22" s="74"/>
      <c r="MVO22" s="74"/>
      <c r="MVP22" s="85"/>
      <c r="MVQ22" s="74"/>
      <c r="MVR22" s="74"/>
      <c r="MVS22" s="85"/>
      <c r="MVT22" s="80"/>
      <c r="MVU22" s="80"/>
      <c r="MVV22" s="85"/>
      <c r="MVW22" s="77"/>
      <c r="MVX22" s="74"/>
      <c r="MVY22" s="74"/>
      <c r="MVZ22" s="85"/>
      <c r="MWA22" s="74"/>
      <c r="MWB22" s="74"/>
      <c r="MWC22" s="85"/>
      <c r="MWD22" s="74"/>
      <c r="MWE22" s="74"/>
      <c r="MWF22" s="85"/>
      <c r="MWG22" s="74"/>
      <c r="MWH22" s="74"/>
      <c r="MWI22" s="85"/>
      <c r="MWJ22" s="80"/>
      <c r="MWK22" s="80"/>
      <c r="MWL22" s="85"/>
      <c r="MWM22" s="77"/>
      <c r="MWN22" s="74"/>
      <c r="MWO22" s="74"/>
      <c r="MWP22" s="85"/>
      <c r="MWQ22" s="74"/>
      <c r="MWR22" s="74"/>
      <c r="MWS22" s="85"/>
      <c r="MWT22" s="74"/>
      <c r="MWU22" s="74"/>
      <c r="MWV22" s="85"/>
      <c r="MWW22" s="74"/>
      <c r="MWX22" s="74"/>
      <c r="MWY22" s="85"/>
      <c r="MWZ22" s="80"/>
      <c r="MXA22" s="80"/>
      <c r="MXB22" s="85"/>
      <c r="MXC22" s="77"/>
      <c r="MXD22" s="74"/>
      <c r="MXE22" s="74"/>
      <c r="MXF22" s="85"/>
      <c r="MXG22" s="74"/>
      <c r="MXH22" s="74"/>
      <c r="MXI22" s="85"/>
      <c r="MXJ22" s="74"/>
      <c r="MXK22" s="74"/>
      <c r="MXL22" s="85"/>
      <c r="MXM22" s="74"/>
      <c r="MXN22" s="74"/>
      <c r="MXO22" s="85"/>
      <c r="MXP22" s="80"/>
      <c r="MXQ22" s="80"/>
      <c r="MXR22" s="85"/>
      <c r="MXS22" s="77"/>
      <c r="MXT22" s="74"/>
      <c r="MXU22" s="74"/>
      <c r="MXV22" s="85"/>
      <c r="MXW22" s="74"/>
      <c r="MXX22" s="74"/>
      <c r="MXY22" s="85"/>
      <c r="MXZ22" s="74"/>
      <c r="MYA22" s="74"/>
      <c r="MYB22" s="85"/>
      <c r="MYC22" s="74"/>
      <c r="MYD22" s="74"/>
      <c r="MYE22" s="85"/>
      <c r="MYF22" s="80"/>
      <c r="MYG22" s="80"/>
      <c r="MYH22" s="85"/>
      <c r="MYI22" s="77"/>
      <c r="MYJ22" s="74"/>
      <c r="MYK22" s="74"/>
      <c r="MYL22" s="85"/>
      <c r="MYM22" s="74"/>
      <c r="MYN22" s="74"/>
      <c r="MYO22" s="85"/>
      <c r="MYP22" s="74"/>
      <c r="MYQ22" s="74"/>
      <c r="MYR22" s="85"/>
      <c r="MYS22" s="74"/>
      <c r="MYT22" s="74"/>
      <c r="MYU22" s="85"/>
      <c r="MYV22" s="80"/>
      <c r="MYW22" s="80"/>
      <c r="MYX22" s="85"/>
      <c r="MYY22" s="77"/>
      <c r="MYZ22" s="74"/>
      <c r="MZA22" s="74"/>
      <c r="MZB22" s="85"/>
      <c r="MZC22" s="74"/>
      <c r="MZD22" s="74"/>
      <c r="MZE22" s="85"/>
      <c r="MZF22" s="74"/>
      <c r="MZG22" s="74"/>
      <c r="MZH22" s="85"/>
      <c r="MZI22" s="74"/>
      <c r="MZJ22" s="74"/>
      <c r="MZK22" s="85"/>
      <c r="MZL22" s="80"/>
      <c r="MZM22" s="80"/>
      <c r="MZN22" s="85"/>
      <c r="MZO22" s="77"/>
      <c r="MZP22" s="74"/>
      <c r="MZQ22" s="74"/>
      <c r="MZR22" s="85"/>
      <c r="MZS22" s="74"/>
      <c r="MZT22" s="74"/>
      <c r="MZU22" s="85"/>
      <c r="MZV22" s="74"/>
      <c r="MZW22" s="74"/>
      <c r="MZX22" s="85"/>
      <c r="MZY22" s="74"/>
      <c r="MZZ22" s="74"/>
      <c r="NAA22" s="85"/>
      <c r="NAB22" s="80"/>
      <c r="NAC22" s="80"/>
      <c r="NAD22" s="85"/>
      <c r="NAE22" s="77"/>
      <c r="NAF22" s="74"/>
      <c r="NAG22" s="74"/>
      <c r="NAH22" s="85"/>
      <c r="NAI22" s="74"/>
      <c r="NAJ22" s="74"/>
      <c r="NAK22" s="85"/>
      <c r="NAL22" s="74"/>
      <c r="NAM22" s="74"/>
      <c r="NAN22" s="85"/>
      <c r="NAO22" s="74"/>
      <c r="NAP22" s="74"/>
      <c r="NAQ22" s="85"/>
      <c r="NAR22" s="80"/>
      <c r="NAS22" s="80"/>
      <c r="NAT22" s="85"/>
      <c r="NAU22" s="77"/>
      <c r="NAV22" s="74"/>
      <c r="NAW22" s="74"/>
      <c r="NAX22" s="85"/>
      <c r="NAY22" s="74"/>
      <c r="NAZ22" s="74"/>
      <c r="NBA22" s="85"/>
      <c r="NBB22" s="74"/>
      <c r="NBC22" s="74"/>
      <c r="NBD22" s="85"/>
      <c r="NBE22" s="74"/>
      <c r="NBF22" s="74"/>
      <c r="NBG22" s="85"/>
      <c r="NBH22" s="80"/>
      <c r="NBI22" s="80"/>
      <c r="NBJ22" s="85"/>
      <c r="NBK22" s="77"/>
      <c r="NBL22" s="74"/>
      <c r="NBM22" s="74"/>
      <c r="NBN22" s="85"/>
      <c r="NBO22" s="74"/>
      <c r="NBP22" s="74"/>
      <c r="NBQ22" s="85"/>
      <c r="NBR22" s="74"/>
      <c r="NBS22" s="74"/>
      <c r="NBT22" s="85"/>
      <c r="NBU22" s="74"/>
      <c r="NBV22" s="74"/>
      <c r="NBW22" s="85"/>
      <c r="NBX22" s="80"/>
      <c r="NBY22" s="80"/>
      <c r="NBZ22" s="85"/>
      <c r="NCA22" s="77"/>
      <c r="NCB22" s="74"/>
      <c r="NCC22" s="74"/>
      <c r="NCD22" s="85"/>
      <c r="NCE22" s="74"/>
      <c r="NCF22" s="74"/>
      <c r="NCG22" s="85"/>
      <c r="NCH22" s="74"/>
      <c r="NCI22" s="74"/>
      <c r="NCJ22" s="85"/>
      <c r="NCK22" s="74"/>
      <c r="NCL22" s="74"/>
      <c r="NCM22" s="85"/>
      <c r="NCN22" s="80"/>
      <c r="NCO22" s="80"/>
      <c r="NCP22" s="85"/>
      <c r="NCQ22" s="77"/>
      <c r="NCR22" s="74"/>
      <c r="NCS22" s="74"/>
      <c r="NCT22" s="85"/>
      <c r="NCU22" s="74"/>
      <c r="NCV22" s="74"/>
      <c r="NCW22" s="85"/>
      <c r="NCX22" s="74"/>
      <c r="NCY22" s="74"/>
      <c r="NCZ22" s="85"/>
      <c r="NDA22" s="74"/>
      <c r="NDB22" s="74"/>
      <c r="NDC22" s="85"/>
      <c r="NDD22" s="80"/>
      <c r="NDE22" s="80"/>
      <c r="NDF22" s="85"/>
      <c r="NDG22" s="77"/>
      <c r="NDH22" s="74"/>
      <c r="NDI22" s="74"/>
      <c r="NDJ22" s="85"/>
      <c r="NDK22" s="74"/>
      <c r="NDL22" s="74"/>
      <c r="NDM22" s="85"/>
      <c r="NDN22" s="74"/>
      <c r="NDO22" s="74"/>
      <c r="NDP22" s="85"/>
      <c r="NDQ22" s="74"/>
      <c r="NDR22" s="74"/>
      <c r="NDS22" s="85"/>
      <c r="NDT22" s="80"/>
      <c r="NDU22" s="80"/>
      <c r="NDV22" s="85"/>
      <c r="NDW22" s="77"/>
      <c r="NDX22" s="74"/>
      <c r="NDY22" s="74"/>
      <c r="NDZ22" s="85"/>
      <c r="NEA22" s="74"/>
      <c r="NEB22" s="74"/>
      <c r="NEC22" s="85"/>
      <c r="NED22" s="74"/>
      <c r="NEE22" s="74"/>
      <c r="NEF22" s="85"/>
      <c r="NEG22" s="74"/>
      <c r="NEH22" s="74"/>
      <c r="NEI22" s="85"/>
      <c r="NEJ22" s="80"/>
      <c r="NEK22" s="80"/>
      <c r="NEL22" s="85"/>
      <c r="NEM22" s="77"/>
      <c r="NEN22" s="74"/>
      <c r="NEO22" s="74"/>
      <c r="NEP22" s="85"/>
      <c r="NEQ22" s="74"/>
      <c r="NER22" s="74"/>
      <c r="NES22" s="85"/>
      <c r="NET22" s="74"/>
      <c r="NEU22" s="74"/>
      <c r="NEV22" s="85"/>
      <c r="NEW22" s="74"/>
      <c r="NEX22" s="74"/>
      <c r="NEY22" s="85"/>
      <c r="NEZ22" s="80"/>
      <c r="NFA22" s="80"/>
      <c r="NFB22" s="85"/>
      <c r="NFC22" s="77"/>
      <c r="NFD22" s="74"/>
      <c r="NFE22" s="74"/>
      <c r="NFF22" s="85"/>
      <c r="NFG22" s="74"/>
      <c r="NFH22" s="74"/>
      <c r="NFI22" s="85"/>
      <c r="NFJ22" s="74"/>
      <c r="NFK22" s="74"/>
      <c r="NFL22" s="85"/>
      <c r="NFM22" s="74"/>
      <c r="NFN22" s="74"/>
      <c r="NFO22" s="85"/>
      <c r="NFP22" s="80"/>
      <c r="NFQ22" s="80"/>
      <c r="NFR22" s="85"/>
      <c r="NFS22" s="77"/>
      <c r="NFT22" s="74"/>
      <c r="NFU22" s="74"/>
      <c r="NFV22" s="85"/>
      <c r="NFW22" s="74"/>
      <c r="NFX22" s="74"/>
      <c r="NFY22" s="85"/>
      <c r="NFZ22" s="74"/>
      <c r="NGA22" s="74"/>
      <c r="NGB22" s="85"/>
      <c r="NGC22" s="74"/>
      <c r="NGD22" s="74"/>
      <c r="NGE22" s="85"/>
      <c r="NGF22" s="80"/>
      <c r="NGG22" s="80"/>
      <c r="NGH22" s="85"/>
      <c r="NGI22" s="77"/>
      <c r="NGJ22" s="74"/>
      <c r="NGK22" s="74"/>
      <c r="NGL22" s="85"/>
      <c r="NGM22" s="74"/>
      <c r="NGN22" s="74"/>
      <c r="NGO22" s="85"/>
      <c r="NGP22" s="74"/>
      <c r="NGQ22" s="74"/>
      <c r="NGR22" s="85"/>
      <c r="NGS22" s="74"/>
      <c r="NGT22" s="74"/>
      <c r="NGU22" s="85"/>
      <c r="NGV22" s="80"/>
      <c r="NGW22" s="80"/>
      <c r="NGX22" s="85"/>
      <c r="NGY22" s="77"/>
      <c r="NGZ22" s="74"/>
      <c r="NHA22" s="74"/>
      <c r="NHB22" s="85"/>
      <c r="NHC22" s="74"/>
      <c r="NHD22" s="74"/>
      <c r="NHE22" s="85"/>
      <c r="NHF22" s="74"/>
      <c r="NHG22" s="74"/>
      <c r="NHH22" s="85"/>
      <c r="NHI22" s="74"/>
      <c r="NHJ22" s="74"/>
      <c r="NHK22" s="85"/>
      <c r="NHL22" s="80"/>
      <c r="NHM22" s="80"/>
      <c r="NHN22" s="85"/>
      <c r="NHO22" s="77"/>
      <c r="NHP22" s="74"/>
      <c r="NHQ22" s="74"/>
      <c r="NHR22" s="85"/>
      <c r="NHS22" s="74"/>
      <c r="NHT22" s="74"/>
      <c r="NHU22" s="85"/>
      <c r="NHV22" s="74"/>
      <c r="NHW22" s="74"/>
      <c r="NHX22" s="85"/>
      <c r="NHY22" s="74"/>
      <c r="NHZ22" s="74"/>
      <c r="NIA22" s="85"/>
      <c r="NIB22" s="80"/>
      <c r="NIC22" s="80"/>
      <c r="NID22" s="85"/>
      <c r="NIE22" s="77"/>
      <c r="NIF22" s="74"/>
      <c r="NIG22" s="74"/>
      <c r="NIH22" s="85"/>
      <c r="NII22" s="74"/>
      <c r="NIJ22" s="74"/>
      <c r="NIK22" s="85"/>
      <c r="NIL22" s="74"/>
      <c r="NIM22" s="74"/>
      <c r="NIN22" s="85"/>
      <c r="NIO22" s="74"/>
      <c r="NIP22" s="74"/>
      <c r="NIQ22" s="85"/>
      <c r="NIR22" s="80"/>
      <c r="NIS22" s="80"/>
      <c r="NIT22" s="85"/>
      <c r="NIU22" s="77"/>
      <c r="NIV22" s="74"/>
      <c r="NIW22" s="74"/>
      <c r="NIX22" s="85"/>
      <c r="NIY22" s="74"/>
      <c r="NIZ22" s="74"/>
      <c r="NJA22" s="85"/>
      <c r="NJB22" s="74"/>
      <c r="NJC22" s="74"/>
      <c r="NJD22" s="85"/>
      <c r="NJE22" s="74"/>
      <c r="NJF22" s="74"/>
      <c r="NJG22" s="85"/>
      <c r="NJH22" s="80"/>
      <c r="NJI22" s="80"/>
      <c r="NJJ22" s="85"/>
      <c r="NJK22" s="77"/>
      <c r="NJL22" s="74"/>
      <c r="NJM22" s="74"/>
      <c r="NJN22" s="85"/>
      <c r="NJO22" s="74"/>
      <c r="NJP22" s="74"/>
      <c r="NJQ22" s="85"/>
      <c r="NJR22" s="74"/>
      <c r="NJS22" s="74"/>
      <c r="NJT22" s="85"/>
      <c r="NJU22" s="74"/>
      <c r="NJV22" s="74"/>
      <c r="NJW22" s="85"/>
      <c r="NJX22" s="80"/>
      <c r="NJY22" s="80"/>
      <c r="NJZ22" s="85"/>
      <c r="NKA22" s="77"/>
      <c r="NKB22" s="74"/>
      <c r="NKC22" s="74"/>
      <c r="NKD22" s="85"/>
      <c r="NKE22" s="74"/>
      <c r="NKF22" s="74"/>
      <c r="NKG22" s="85"/>
      <c r="NKH22" s="74"/>
      <c r="NKI22" s="74"/>
      <c r="NKJ22" s="85"/>
      <c r="NKK22" s="74"/>
      <c r="NKL22" s="74"/>
      <c r="NKM22" s="85"/>
      <c r="NKN22" s="80"/>
      <c r="NKO22" s="80"/>
      <c r="NKP22" s="85"/>
      <c r="NKQ22" s="77"/>
      <c r="NKR22" s="74"/>
      <c r="NKS22" s="74"/>
      <c r="NKT22" s="85"/>
      <c r="NKU22" s="74"/>
      <c r="NKV22" s="74"/>
      <c r="NKW22" s="85"/>
      <c r="NKX22" s="74"/>
      <c r="NKY22" s="74"/>
      <c r="NKZ22" s="85"/>
      <c r="NLA22" s="74"/>
      <c r="NLB22" s="74"/>
      <c r="NLC22" s="85"/>
      <c r="NLD22" s="80"/>
      <c r="NLE22" s="80"/>
      <c r="NLF22" s="85"/>
      <c r="NLG22" s="77"/>
      <c r="NLH22" s="74"/>
      <c r="NLI22" s="74"/>
      <c r="NLJ22" s="85"/>
      <c r="NLK22" s="74"/>
      <c r="NLL22" s="74"/>
      <c r="NLM22" s="85"/>
      <c r="NLN22" s="74"/>
      <c r="NLO22" s="74"/>
      <c r="NLP22" s="85"/>
      <c r="NLQ22" s="74"/>
      <c r="NLR22" s="74"/>
      <c r="NLS22" s="85"/>
      <c r="NLT22" s="80"/>
      <c r="NLU22" s="80"/>
      <c r="NLV22" s="85"/>
      <c r="NLW22" s="77"/>
      <c r="NLX22" s="74"/>
      <c r="NLY22" s="74"/>
      <c r="NLZ22" s="85"/>
      <c r="NMA22" s="74"/>
      <c r="NMB22" s="74"/>
      <c r="NMC22" s="85"/>
      <c r="NMD22" s="74"/>
      <c r="NME22" s="74"/>
      <c r="NMF22" s="85"/>
      <c r="NMG22" s="74"/>
      <c r="NMH22" s="74"/>
      <c r="NMI22" s="85"/>
      <c r="NMJ22" s="80"/>
      <c r="NMK22" s="80"/>
      <c r="NML22" s="85"/>
      <c r="NMM22" s="77"/>
      <c r="NMN22" s="74"/>
      <c r="NMO22" s="74"/>
      <c r="NMP22" s="85"/>
      <c r="NMQ22" s="74"/>
      <c r="NMR22" s="74"/>
      <c r="NMS22" s="85"/>
      <c r="NMT22" s="74"/>
      <c r="NMU22" s="74"/>
      <c r="NMV22" s="85"/>
      <c r="NMW22" s="74"/>
      <c r="NMX22" s="74"/>
      <c r="NMY22" s="85"/>
      <c r="NMZ22" s="80"/>
      <c r="NNA22" s="80"/>
      <c r="NNB22" s="85"/>
      <c r="NNC22" s="77"/>
      <c r="NND22" s="74"/>
      <c r="NNE22" s="74"/>
      <c r="NNF22" s="85"/>
      <c r="NNG22" s="74"/>
      <c r="NNH22" s="74"/>
      <c r="NNI22" s="85"/>
      <c r="NNJ22" s="74"/>
      <c r="NNK22" s="74"/>
      <c r="NNL22" s="85"/>
      <c r="NNM22" s="74"/>
      <c r="NNN22" s="74"/>
      <c r="NNO22" s="85"/>
      <c r="NNP22" s="80"/>
      <c r="NNQ22" s="80"/>
      <c r="NNR22" s="85"/>
      <c r="NNS22" s="77"/>
      <c r="NNT22" s="74"/>
      <c r="NNU22" s="74"/>
      <c r="NNV22" s="85"/>
      <c r="NNW22" s="74"/>
      <c r="NNX22" s="74"/>
      <c r="NNY22" s="85"/>
      <c r="NNZ22" s="74"/>
      <c r="NOA22" s="74"/>
      <c r="NOB22" s="85"/>
      <c r="NOC22" s="74"/>
      <c r="NOD22" s="74"/>
      <c r="NOE22" s="85"/>
      <c r="NOF22" s="80"/>
      <c r="NOG22" s="80"/>
      <c r="NOH22" s="85"/>
      <c r="NOI22" s="77"/>
      <c r="NOJ22" s="74"/>
      <c r="NOK22" s="74"/>
      <c r="NOL22" s="85"/>
      <c r="NOM22" s="74"/>
      <c r="NON22" s="74"/>
      <c r="NOO22" s="85"/>
      <c r="NOP22" s="74"/>
      <c r="NOQ22" s="74"/>
      <c r="NOR22" s="85"/>
      <c r="NOS22" s="74"/>
      <c r="NOT22" s="74"/>
      <c r="NOU22" s="85"/>
      <c r="NOV22" s="80"/>
      <c r="NOW22" s="80"/>
      <c r="NOX22" s="85"/>
      <c r="NOY22" s="77"/>
      <c r="NOZ22" s="74"/>
      <c r="NPA22" s="74"/>
      <c r="NPB22" s="85"/>
      <c r="NPC22" s="74"/>
      <c r="NPD22" s="74"/>
      <c r="NPE22" s="85"/>
      <c r="NPF22" s="74"/>
      <c r="NPG22" s="74"/>
      <c r="NPH22" s="85"/>
      <c r="NPI22" s="74"/>
      <c r="NPJ22" s="74"/>
      <c r="NPK22" s="85"/>
      <c r="NPL22" s="80"/>
      <c r="NPM22" s="80"/>
      <c r="NPN22" s="85"/>
      <c r="NPO22" s="77"/>
      <c r="NPP22" s="74"/>
      <c r="NPQ22" s="74"/>
      <c r="NPR22" s="85"/>
      <c r="NPS22" s="74"/>
      <c r="NPT22" s="74"/>
      <c r="NPU22" s="85"/>
      <c r="NPV22" s="74"/>
      <c r="NPW22" s="74"/>
      <c r="NPX22" s="85"/>
      <c r="NPY22" s="74"/>
      <c r="NPZ22" s="74"/>
      <c r="NQA22" s="85"/>
      <c r="NQB22" s="80"/>
      <c r="NQC22" s="80"/>
      <c r="NQD22" s="85"/>
      <c r="NQE22" s="77"/>
      <c r="NQF22" s="74"/>
      <c r="NQG22" s="74"/>
      <c r="NQH22" s="85"/>
      <c r="NQI22" s="74"/>
      <c r="NQJ22" s="74"/>
      <c r="NQK22" s="85"/>
      <c r="NQL22" s="74"/>
      <c r="NQM22" s="74"/>
      <c r="NQN22" s="85"/>
      <c r="NQO22" s="74"/>
      <c r="NQP22" s="74"/>
      <c r="NQQ22" s="85"/>
      <c r="NQR22" s="80"/>
      <c r="NQS22" s="80"/>
      <c r="NQT22" s="85"/>
      <c r="NQU22" s="77"/>
      <c r="NQV22" s="74"/>
      <c r="NQW22" s="74"/>
      <c r="NQX22" s="85"/>
      <c r="NQY22" s="74"/>
      <c r="NQZ22" s="74"/>
      <c r="NRA22" s="85"/>
      <c r="NRB22" s="74"/>
      <c r="NRC22" s="74"/>
      <c r="NRD22" s="85"/>
      <c r="NRE22" s="74"/>
      <c r="NRF22" s="74"/>
      <c r="NRG22" s="85"/>
      <c r="NRH22" s="80"/>
      <c r="NRI22" s="80"/>
      <c r="NRJ22" s="85"/>
      <c r="NRK22" s="77"/>
      <c r="NRL22" s="74"/>
      <c r="NRM22" s="74"/>
      <c r="NRN22" s="85"/>
      <c r="NRO22" s="74"/>
      <c r="NRP22" s="74"/>
      <c r="NRQ22" s="85"/>
      <c r="NRR22" s="74"/>
      <c r="NRS22" s="74"/>
      <c r="NRT22" s="85"/>
      <c r="NRU22" s="74"/>
      <c r="NRV22" s="74"/>
      <c r="NRW22" s="85"/>
      <c r="NRX22" s="80"/>
      <c r="NRY22" s="80"/>
      <c r="NRZ22" s="85"/>
      <c r="NSA22" s="77"/>
      <c r="NSB22" s="74"/>
      <c r="NSC22" s="74"/>
      <c r="NSD22" s="85"/>
      <c r="NSE22" s="74"/>
      <c r="NSF22" s="74"/>
      <c r="NSG22" s="85"/>
      <c r="NSH22" s="74"/>
      <c r="NSI22" s="74"/>
      <c r="NSJ22" s="85"/>
      <c r="NSK22" s="74"/>
      <c r="NSL22" s="74"/>
      <c r="NSM22" s="85"/>
      <c r="NSN22" s="80"/>
      <c r="NSO22" s="80"/>
      <c r="NSP22" s="85"/>
      <c r="NSQ22" s="77"/>
      <c r="NSR22" s="74"/>
      <c r="NSS22" s="74"/>
      <c r="NST22" s="85"/>
      <c r="NSU22" s="74"/>
      <c r="NSV22" s="74"/>
      <c r="NSW22" s="85"/>
      <c r="NSX22" s="74"/>
      <c r="NSY22" s="74"/>
      <c r="NSZ22" s="85"/>
      <c r="NTA22" s="74"/>
      <c r="NTB22" s="74"/>
      <c r="NTC22" s="85"/>
      <c r="NTD22" s="80"/>
      <c r="NTE22" s="80"/>
      <c r="NTF22" s="85"/>
      <c r="NTG22" s="77"/>
      <c r="NTH22" s="74"/>
      <c r="NTI22" s="74"/>
      <c r="NTJ22" s="85"/>
      <c r="NTK22" s="74"/>
      <c r="NTL22" s="74"/>
      <c r="NTM22" s="85"/>
      <c r="NTN22" s="74"/>
      <c r="NTO22" s="74"/>
      <c r="NTP22" s="85"/>
      <c r="NTQ22" s="74"/>
      <c r="NTR22" s="74"/>
      <c r="NTS22" s="85"/>
      <c r="NTT22" s="80"/>
      <c r="NTU22" s="80"/>
      <c r="NTV22" s="85"/>
      <c r="NTW22" s="77"/>
      <c r="NTX22" s="74"/>
      <c r="NTY22" s="74"/>
      <c r="NTZ22" s="85"/>
      <c r="NUA22" s="74"/>
      <c r="NUB22" s="74"/>
      <c r="NUC22" s="85"/>
      <c r="NUD22" s="74"/>
      <c r="NUE22" s="74"/>
      <c r="NUF22" s="85"/>
      <c r="NUG22" s="74"/>
      <c r="NUH22" s="74"/>
      <c r="NUI22" s="85"/>
      <c r="NUJ22" s="80"/>
      <c r="NUK22" s="80"/>
      <c r="NUL22" s="85"/>
      <c r="NUM22" s="77"/>
      <c r="NUN22" s="74"/>
      <c r="NUO22" s="74"/>
      <c r="NUP22" s="85"/>
      <c r="NUQ22" s="74"/>
      <c r="NUR22" s="74"/>
      <c r="NUS22" s="85"/>
      <c r="NUT22" s="74"/>
      <c r="NUU22" s="74"/>
      <c r="NUV22" s="85"/>
      <c r="NUW22" s="74"/>
      <c r="NUX22" s="74"/>
      <c r="NUY22" s="85"/>
      <c r="NUZ22" s="80"/>
      <c r="NVA22" s="80"/>
      <c r="NVB22" s="85"/>
      <c r="NVC22" s="77"/>
      <c r="NVD22" s="74"/>
      <c r="NVE22" s="74"/>
      <c r="NVF22" s="85"/>
      <c r="NVG22" s="74"/>
      <c r="NVH22" s="74"/>
      <c r="NVI22" s="85"/>
      <c r="NVJ22" s="74"/>
      <c r="NVK22" s="74"/>
      <c r="NVL22" s="85"/>
      <c r="NVM22" s="74"/>
      <c r="NVN22" s="74"/>
      <c r="NVO22" s="85"/>
      <c r="NVP22" s="80"/>
      <c r="NVQ22" s="80"/>
      <c r="NVR22" s="85"/>
      <c r="NVS22" s="77"/>
      <c r="NVT22" s="74"/>
      <c r="NVU22" s="74"/>
      <c r="NVV22" s="85"/>
      <c r="NVW22" s="74"/>
      <c r="NVX22" s="74"/>
      <c r="NVY22" s="85"/>
      <c r="NVZ22" s="74"/>
      <c r="NWA22" s="74"/>
      <c r="NWB22" s="85"/>
      <c r="NWC22" s="74"/>
      <c r="NWD22" s="74"/>
      <c r="NWE22" s="85"/>
      <c r="NWF22" s="80"/>
      <c r="NWG22" s="80"/>
      <c r="NWH22" s="85"/>
      <c r="NWI22" s="77"/>
      <c r="NWJ22" s="74"/>
      <c r="NWK22" s="74"/>
      <c r="NWL22" s="85"/>
      <c r="NWM22" s="74"/>
      <c r="NWN22" s="74"/>
      <c r="NWO22" s="85"/>
      <c r="NWP22" s="74"/>
      <c r="NWQ22" s="74"/>
      <c r="NWR22" s="85"/>
      <c r="NWS22" s="74"/>
      <c r="NWT22" s="74"/>
      <c r="NWU22" s="85"/>
      <c r="NWV22" s="80"/>
      <c r="NWW22" s="80"/>
      <c r="NWX22" s="85"/>
      <c r="NWY22" s="77"/>
      <c r="NWZ22" s="74"/>
      <c r="NXA22" s="74"/>
      <c r="NXB22" s="85"/>
      <c r="NXC22" s="74"/>
      <c r="NXD22" s="74"/>
      <c r="NXE22" s="85"/>
      <c r="NXF22" s="74"/>
      <c r="NXG22" s="74"/>
      <c r="NXH22" s="85"/>
      <c r="NXI22" s="74"/>
      <c r="NXJ22" s="74"/>
      <c r="NXK22" s="85"/>
      <c r="NXL22" s="80"/>
      <c r="NXM22" s="80"/>
      <c r="NXN22" s="85"/>
      <c r="NXO22" s="77"/>
      <c r="NXP22" s="74"/>
      <c r="NXQ22" s="74"/>
      <c r="NXR22" s="85"/>
      <c r="NXS22" s="74"/>
      <c r="NXT22" s="74"/>
      <c r="NXU22" s="85"/>
      <c r="NXV22" s="74"/>
      <c r="NXW22" s="74"/>
      <c r="NXX22" s="85"/>
      <c r="NXY22" s="74"/>
      <c r="NXZ22" s="74"/>
      <c r="NYA22" s="85"/>
      <c r="NYB22" s="80"/>
      <c r="NYC22" s="80"/>
      <c r="NYD22" s="85"/>
      <c r="NYE22" s="77"/>
      <c r="NYF22" s="74"/>
      <c r="NYG22" s="74"/>
      <c r="NYH22" s="85"/>
      <c r="NYI22" s="74"/>
      <c r="NYJ22" s="74"/>
      <c r="NYK22" s="85"/>
      <c r="NYL22" s="74"/>
      <c r="NYM22" s="74"/>
      <c r="NYN22" s="85"/>
      <c r="NYO22" s="74"/>
      <c r="NYP22" s="74"/>
      <c r="NYQ22" s="85"/>
      <c r="NYR22" s="80"/>
      <c r="NYS22" s="80"/>
      <c r="NYT22" s="85"/>
      <c r="NYU22" s="77"/>
      <c r="NYV22" s="74"/>
      <c r="NYW22" s="74"/>
      <c r="NYX22" s="85"/>
      <c r="NYY22" s="74"/>
      <c r="NYZ22" s="74"/>
      <c r="NZA22" s="85"/>
      <c r="NZB22" s="74"/>
      <c r="NZC22" s="74"/>
      <c r="NZD22" s="85"/>
      <c r="NZE22" s="74"/>
      <c r="NZF22" s="74"/>
      <c r="NZG22" s="85"/>
      <c r="NZH22" s="80"/>
      <c r="NZI22" s="80"/>
      <c r="NZJ22" s="85"/>
      <c r="NZK22" s="77"/>
      <c r="NZL22" s="74"/>
      <c r="NZM22" s="74"/>
      <c r="NZN22" s="85"/>
      <c r="NZO22" s="74"/>
      <c r="NZP22" s="74"/>
      <c r="NZQ22" s="85"/>
      <c r="NZR22" s="74"/>
      <c r="NZS22" s="74"/>
      <c r="NZT22" s="85"/>
      <c r="NZU22" s="74"/>
      <c r="NZV22" s="74"/>
      <c r="NZW22" s="85"/>
      <c r="NZX22" s="80"/>
      <c r="NZY22" s="80"/>
      <c r="NZZ22" s="85"/>
      <c r="OAA22" s="77"/>
      <c r="OAB22" s="74"/>
      <c r="OAC22" s="74"/>
      <c r="OAD22" s="85"/>
      <c r="OAE22" s="74"/>
      <c r="OAF22" s="74"/>
      <c r="OAG22" s="85"/>
      <c r="OAH22" s="74"/>
      <c r="OAI22" s="74"/>
      <c r="OAJ22" s="85"/>
      <c r="OAK22" s="74"/>
      <c r="OAL22" s="74"/>
      <c r="OAM22" s="85"/>
      <c r="OAN22" s="80"/>
      <c r="OAO22" s="80"/>
      <c r="OAP22" s="85"/>
      <c r="OAQ22" s="77"/>
      <c r="OAR22" s="74"/>
      <c r="OAS22" s="74"/>
      <c r="OAT22" s="85"/>
      <c r="OAU22" s="74"/>
      <c r="OAV22" s="74"/>
      <c r="OAW22" s="85"/>
      <c r="OAX22" s="74"/>
      <c r="OAY22" s="74"/>
      <c r="OAZ22" s="85"/>
      <c r="OBA22" s="74"/>
      <c r="OBB22" s="74"/>
      <c r="OBC22" s="85"/>
      <c r="OBD22" s="80"/>
      <c r="OBE22" s="80"/>
      <c r="OBF22" s="85"/>
      <c r="OBG22" s="77"/>
      <c r="OBH22" s="74"/>
      <c r="OBI22" s="74"/>
      <c r="OBJ22" s="85"/>
      <c r="OBK22" s="74"/>
      <c r="OBL22" s="74"/>
      <c r="OBM22" s="85"/>
      <c r="OBN22" s="74"/>
      <c r="OBO22" s="74"/>
      <c r="OBP22" s="85"/>
      <c r="OBQ22" s="74"/>
      <c r="OBR22" s="74"/>
      <c r="OBS22" s="85"/>
      <c r="OBT22" s="80"/>
      <c r="OBU22" s="80"/>
      <c r="OBV22" s="85"/>
      <c r="OBW22" s="77"/>
      <c r="OBX22" s="74"/>
      <c r="OBY22" s="74"/>
      <c r="OBZ22" s="85"/>
      <c r="OCA22" s="74"/>
      <c r="OCB22" s="74"/>
      <c r="OCC22" s="85"/>
      <c r="OCD22" s="74"/>
      <c r="OCE22" s="74"/>
      <c r="OCF22" s="85"/>
      <c r="OCG22" s="74"/>
      <c r="OCH22" s="74"/>
      <c r="OCI22" s="85"/>
      <c r="OCJ22" s="80"/>
      <c r="OCK22" s="80"/>
      <c r="OCL22" s="85"/>
      <c r="OCM22" s="77"/>
      <c r="OCN22" s="74"/>
      <c r="OCO22" s="74"/>
      <c r="OCP22" s="85"/>
      <c r="OCQ22" s="74"/>
      <c r="OCR22" s="74"/>
      <c r="OCS22" s="85"/>
      <c r="OCT22" s="74"/>
      <c r="OCU22" s="74"/>
      <c r="OCV22" s="85"/>
      <c r="OCW22" s="74"/>
      <c r="OCX22" s="74"/>
      <c r="OCY22" s="85"/>
      <c r="OCZ22" s="80"/>
      <c r="ODA22" s="80"/>
      <c r="ODB22" s="85"/>
      <c r="ODC22" s="77"/>
      <c r="ODD22" s="74"/>
      <c r="ODE22" s="74"/>
      <c r="ODF22" s="85"/>
      <c r="ODG22" s="74"/>
      <c r="ODH22" s="74"/>
      <c r="ODI22" s="85"/>
      <c r="ODJ22" s="74"/>
      <c r="ODK22" s="74"/>
      <c r="ODL22" s="85"/>
      <c r="ODM22" s="74"/>
      <c r="ODN22" s="74"/>
      <c r="ODO22" s="85"/>
      <c r="ODP22" s="80"/>
      <c r="ODQ22" s="80"/>
      <c r="ODR22" s="85"/>
      <c r="ODS22" s="77"/>
      <c r="ODT22" s="74"/>
      <c r="ODU22" s="74"/>
      <c r="ODV22" s="85"/>
      <c r="ODW22" s="74"/>
      <c r="ODX22" s="74"/>
      <c r="ODY22" s="85"/>
      <c r="ODZ22" s="74"/>
      <c r="OEA22" s="74"/>
      <c r="OEB22" s="85"/>
      <c r="OEC22" s="74"/>
      <c r="OED22" s="74"/>
      <c r="OEE22" s="85"/>
      <c r="OEF22" s="80"/>
      <c r="OEG22" s="80"/>
      <c r="OEH22" s="85"/>
      <c r="OEI22" s="77"/>
      <c r="OEJ22" s="74"/>
      <c r="OEK22" s="74"/>
      <c r="OEL22" s="85"/>
      <c r="OEM22" s="74"/>
      <c r="OEN22" s="74"/>
      <c r="OEO22" s="85"/>
      <c r="OEP22" s="74"/>
      <c r="OEQ22" s="74"/>
      <c r="OER22" s="85"/>
      <c r="OES22" s="74"/>
      <c r="OET22" s="74"/>
      <c r="OEU22" s="85"/>
      <c r="OEV22" s="80"/>
      <c r="OEW22" s="80"/>
      <c r="OEX22" s="85"/>
      <c r="OEY22" s="77"/>
      <c r="OEZ22" s="74"/>
      <c r="OFA22" s="74"/>
      <c r="OFB22" s="85"/>
      <c r="OFC22" s="74"/>
      <c r="OFD22" s="74"/>
      <c r="OFE22" s="85"/>
      <c r="OFF22" s="74"/>
      <c r="OFG22" s="74"/>
      <c r="OFH22" s="85"/>
      <c r="OFI22" s="74"/>
      <c r="OFJ22" s="74"/>
      <c r="OFK22" s="85"/>
      <c r="OFL22" s="80"/>
      <c r="OFM22" s="80"/>
      <c r="OFN22" s="85"/>
      <c r="OFO22" s="77"/>
      <c r="OFP22" s="74"/>
      <c r="OFQ22" s="74"/>
      <c r="OFR22" s="85"/>
      <c r="OFS22" s="74"/>
      <c r="OFT22" s="74"/>
      <c r="OFU22" s="85"/>
      <c r="OFV22" s="74"/>
      <c r="OFW22" s="74"/>
      <c r="OFX22" s="85"/>
      <c r="OFY22" s="74"/>
      <c r="OFZ22" s="74"/>
      <c r="OGA22" s="85"/>
      <c r="OGB22" s="80"/>
      <c r="OGC22" s="80"/>
      <c r="OGD22" s="85"/>
      <c r="OGE22" s="77"/>
      <c r="OGF22" s="74"/>
      <c r="OGG22" s="74"/>
      <c r="OGH22" s="85"/>
      <c r="OGI22" s="74"/>
      <c r="OGJ22" s="74"/>
      <c r="OGK22" s="85"/>
      <c r="OGL22" s="74"/>
      <c r="OGM22" s="74"/>
      <c r="OGN22" s="85"/>
      <c r="OGO22" s="74"/>
      <c r="OGP22" s="74"/>
      <c r="OGQ22" s="85"/>
      <c r="OGR22" s="80"/>
      <c r="OGS22" s="80"/>
      <c r="OGT22" s="85"/>
      <c r="OGU22" s="77"/>
      <c r="OGV22" s="74"/>
      <c r="OGW22" s="74"/>
      <c r="OGX22" s="85"/>
      <c r="OGY22" s="74"/>
      <c r="OGZ22" s="74"/>
      <c r="OHA22" s="85"/>
      <c r="OHB22" s="74"/>
      <c r="OHC22" s="74"/>
      <c r="OHD22" s="85"/>
      <c r="OHE22" s="74"/>
      <c r="OHF22" s="74"/>
      <c r="OHG22" s="85"/>
      <c r="OHH22" s="80"/>
      <c r="OHI22" s="80"/>
      <c r="OHJ22" s="85"/>
      <c r="OHK22" s="77"/>
      <c r="OHL22" s="74"/>
      <c r="OHM22" s="74"/>
      <c r="OHN22" s="85"/>
      <c r="OHO22" s="74"/>
      <c r="OHP22" s="74"/>
      <c r="OHQ22" s="85"/>
      <c r="OHR22" s="74"/>
      <c r="OHS22" s="74"/>
      <c r="OHT22" s="85"/>
      <c r="OHU22" s="74"/>
      <c r="OHV22" s="74"/>
      <c r="OHW22" s="85"/>
      <c r="OHX22" s="80"/>
      <c r="OHY22" s="80"/>
      <c r="OHZ22" s="85"/>
      <c r="OIA22" s="77"/>
      <c r="OIB22" s="74"/>
      <c r="OIC22" s="74"/>
      <c r="OID22" s="85"/>
      <c r="OIE22" s="74"/>
      <c r="OIF22" s="74"/>
      <c r="OIG22" s="85"/>
      <c r="OIH22" s="74"/>
      <c r="OII22" s="74"/>
      <c r="OIJ22" s="85"/>
      <c r="OIK22" s="74"/>
      <c r="OIL22" s="74"/>
      <c r="OIM22" s="85"/>
      <c r="OIN22" s="80"/>
      <c r="OIO22" s="80"/>
      <c r="OIP22" s="85"/>
      <c r="OIQ22" s="77"/>
      <c r="OIR22" s="74"/>
      <c r="OIS22" s="74"/>
      <c r="OIT22" s="85"/>
      <c r="OIU22" s="74"/>
      <c r="OIV22" s="74"/>
      <c r="OIW22" s="85"/>
      <c r="OIX22" s="74"/>
      <c r="OIY22" s="74"/>
      <c r="OIZ22" s="85"/>
      <c r="OJA22" s="74"/>
      <c r="OJB22" s="74"/>
      <c r="OJC22" s="85"/>
      <c r="OJD22" s="80"/>
      <c r="OJE22" s="80"/>
      <c r="OJF22" s="85"/>
      <c r="OJG22" s="77"/>
      <c r="OJH22" s="74"/>
      <c r="OJI22" s="74"/>
      <c r="OJJ22" s="85"/>
      <c r="OJK22" s="74"/>
      <c r="OJL22" s="74"/>
      <c r="OJM22" s="85"/>
      <c r="OJN22" s="74"/>
      <c r="OJO22" s="74"/>
      <c r="OJP22" s="85"/>
      <c r="OJQ22" s="74"/>
      <c r="OJR22" s="74"/>
      <c r="OJS22" s="85"/>
      <c r="OJT22" s="80"/>
      <c r="OJU22" s="80"/>
      <c r="OJV22" s="85"/>
      <c r="OJW22" s="77"/>
      <c r="OJX22" s="74"/>
      <c r="OJY22" s="74"/>
      <c r="OJZ22" s="85"/>
      <c r="OKA22" s="74"/>
      <c r="OKB22" s="74"/>
      <c r="OKC22" s="85"/>
      <c r="OKD22" s="74"/>
      <c r="OKE22" s="74"/>
      <c r="OKF22" s="85"/>
      <c r="OKG22" s="74"/>
      <c r="OKH22" s="74"/>
      <c r="OKI22" s="85"/>
      <c r="OKJ22" s="80"/>
      <c r="OKK22" s="80"/>
      <c r="OKL22" s="85"/>
      <c r="OKM22" s="77"/>
      <c r="OKN22" s="74"/>
      <c r="OKO22" s="74"/>
      <c r="OKP22" s="85"/>
      <c r="OKQ22" s="74"/>
      <c r="OKR22" s="74"/>
      <c r="OKS22" s="85"/>
      <c r="OKT22" s="74"/>
      <c r="OKU22" s="74"/>
      <c r="OKV22" s="85"/>
      <c r="OKW22" s="74"/>
      <c r="OKX22" s="74"/>
      <c r="OKY22" s="85"/>
      <c r="OKZ22" s="80"/>
      <c r="OLA22" s="80"/>
      <c r="OLB22" s="85"/>
      <c r="OLC22" s="77"/>
      <c r="OLD22" s="74"/>
      <c r="OLE22" s="74"/>
      <c r="OLF22" s="85"/>
      <c r="OLG22" s="74"/>
      <c r="OLH22" s="74"/>
      <c r="OLI22" s="85"/>
      <c r="OLJ22" s="74"/>
      <c r="OLK22" s="74"/>
      <c r="OLL22" s="85"/>
      <c r="OLM22" s="74"/>
      <c r="OLN22" s="74"/>
      <c r="OLO22" s="85"/>
      <c r="OLP22" s="80"/>
      <c r="OLQ22" s="80"/>
      <c r="OLR22" s="85"/>
      <c r="OLS22" s="77"/>
      <c r="OLT22" s="74"/>
      <c r="OLU22" s="74"/>
      <c r="OLV22" s="85"/>
      <c r="OLW22" s="74"/>
      <c r="OLX22" s="74"/>
      <c r="OLY22" s="85"/>
      <c r="OLZ22" s="74"/>
      <c r="OMA22" s="74"/>
      <c r="OMB22" s="85"/>
      <c r="OMC22" s="74"/>
      <c r="OMD22" s="74"/>
      <c r="OME22" s="85"/>
      <c r="OMF22" s="80"/>
      <c r="OMG22" s="80"/>
      <c r="OMH22" s="85"/>
      <c r="OMI22" s="77"/>
      <c r="OMJ22" s="74"/>
      <c r="OMK22" s="74"/>
      <c r="OML22" s="85"/>
      <c r="OMM22" s="74"/>
      <c r="OMN22" s="74"/>
      <c r="OMO22" s="85"/>
      <c r="OMP22" s="74"/>
      <c r="OMQ22" s="74"/>
      <c r="OMR22" s="85"/>
      <c r="OMS22" s="74"/>
      <c r="OMT22" s="74"/>
      <c r="OMU22" s="85"/>
      <c r="OMV22" s="80"/>
      <c r="OMW22" s="80"/>
      <c r="OMX22" s="85"/>
      <c r="OMY22" s="77"/>
      <c r="OMZ22" s="74"/>
      <c r="ONA22" s="74"/>
      <c r="ONB22" s="85"/>
      <c r="ONC22" s="74"/>
      <c r="OND22" s="74"/>
      <c r="ONE22" s="85"/>
      <c r="ONF22" s="74"/>
      <c r="ONG22" s="74"/>
      <c r="ONH22" s="85"/>
      <c r="ONI22" s="74"/>
      <c r="ONJ22" s="74"/>
      <c r="ONK22" s="85"/>
      <c r="ONL22" s="80"/>
      <c r="ONM22" s="80"/>
      <c r="ONN22" s="85"/>
      <c r="ONO22" s="77"/>
      <c r="ONP22" s="74"/>
      <c r="ONQ22" s="74"/>
      <c r="ONR22" s="85"/>
      <c r="ONS22" s="74"/>
      <c r="ONT22" s="74"/>
      <c r="ONU22" s="85"/>
      <c r="ONV22" s="74"/>
      <c r="ONW22" s="74"/>
      <c r="ONX22" s="85"/>
      <c r="ONY22" s="74"/>
      <c r="ONZ22" s="74"/>
      <c r="OOA22" s="85"/>
      <c r="OOB22" s="80"/>
      <c r="OOC22" s="80"/>
      <c r="OOD22" s="85"/>
      <c r="OOE22" s="77"/>
      <c r="OOF22" s="74"/>
      <c r="OOG22" s="74"/>
      <c r="OOH22" s="85"/>
      <c r="OOI22" s="74"/>
      <c r="OOJ22" s="74"/>
      <c r="OOK22" s="85"/>
      <c r="OOL22" s="74"/>
      <c r="OOM22" s="74"/>
      <c r="OON22" s="85"/>
      <c r="OOO22" s="74"/>
      <c r="OOP22" s="74"/>
      <c r="OOQ22" s="85"/>
      <c r="OOR22" s="80"/>
      <c r="OOS22" s="80"/>
      <c r="OOT22" s="85"/>
      <c r="OOU22" s="77"/>
      <c r="OOV22" s="74"/>
      <c r="OOW22" s="74"/>
      <c r="OOX22" s="85"/>
      <c r="OOY22" s="74"/>
      <c r="OOZ22" s="74"/>
      <c r="OPA22" s="85"/>
      <c r="OPB22" s="74"/>
      <c r="OPC22" s="74"/>
      <c r="OPD22" s="85"/>
      <c r="OPE22" s="74"/>
      <c r="OPF22" s="74"/>
      <c r="OPG22" s="85"/>
      <c r="OPH22" s="80"/>
      <c r="OPI22" s="80"/>
      <c r="OPJ22" s="85"/>
      <c r="OPK22" s="77"/>
      <c r="OPL22" s="74"/>
      <c r="OPM22" s="74"/>
      <c r="OPN22" s="85"/>
      <c r="OPO22" s="74"/>
      <c r="OPP22" s="74"/>
      <c r="OPQ22" s="85"/>
      <c r="OPR22" s="74"/>
      <c r="OPS22" s="74"/>
      <c r="OPT22" s="85"/>
      <c r="OPU22" s="74"/>
      <c r="OPV22" s="74"/>
      <c r="OPW22" s="85"/>
      <c r="OPX22" s="80"/>
      <c r="OPY22" s="80"/>
      <c r="OPZ22" s="85"/>
      <c r="OQA22" s="77"/>
      <c r="OQB22" s="74"/>
      <c r="OQC22" s="74"/>
      <c r="OQD22" s="85"/>
      <c r="OQE22" s="74"/>
      <c r="OQF22" s="74"/>
      <c r="OQG22" s="85"/>
      <c r="OQH22" s="74"/>
      <c r="OQI22" s="74"/>
      <c r="OQJ22" s="85"/>
      <c r="OQK22" s="74"/>
      <c r="OQL22" s="74"/>
      <c r="OQM22" s="85"/>
      <c r="OQN22" s="80"/>
      <c r="OQO22" s="80"/>
      <c r="OQP22" s="85"/>
      <c r="OQQ22" s="77"/>
      <c r="OQR22" s="74"/>
      <c r="OQS22" s="74"/>
      <c r="OQT22" s="85"/>
      <c r="OQU22" s="74"/>
      <c r="OQV22" s="74"/>
      <c r="OQW22" s="85"/>
      <c r="OQX22" s="74"/>
      <c r="OQY22" s="74"/>
      <c r="OQZ22" s="85"/>
      <c r="ORA22" s="74"/>
      <c r="ORB22" s="74"/>
      <c r="ORC22" s="85"/>
      <c r="ORD22" s="80"/>
      <c r="ORE22" s="80"/>
      <c r="ORF22" s="85"/>
      <c r="ORG22" s="77"/>
      <c r="ORH22" s="74"/>
      <c r="ORI22" s="74"/>
      <c r="ORJ22" s="85"/>
      <c r="ORK22" s="74"/>
      <c r="ORL22" s="74"/>
      <c r="ORM22" s="85"/>
      <c r="ORN22" s="74"/>
      <c r="ORO22" s="74"/>
      <c r="ORP22" s="85"/>
      <c r="ORQ22" s="74"/>
      <c r="ORR22" s="74"/>
      <c r="ORS22" s="85"/>
      <c r="ORT22" s="80"/>
      <c r="ORU22" s="80"/>
      <c r="ORV22" s="85"/>
      <c r="ORW22" s="77"/>
      <c r="ORX22" s="74"/>
      <c r="ORY22" s="74"/>
      <c r="ORZ22" s="85"/>
      <c r="OSA22" s="74"/>
      <c r="OSB22" s="74"/>
      <c r="OSC22" s="85"/>
      <c r="OSD22" s="74"/>
      <c r="OSE22" s="74"/>
      <c r="OSF22" s="85"/>
      <c r="OSG22" s="74"/>
      <c r="OSH22" s="74"/>
      <c r="OSI22" s="85"/>
      <c r="OSJ22" s="80"/>
      <c r="OSK22" s="80"/>
      <c r="OSL22" s="85"/>
      <c r="OSM22" s="77"/>
      <c r="OSN22" s="74"/>
      <c r="OSO22" s="74"/>
      <c r="OSP22" s="85"/>
      <c r="OSQ22" s="74"/>
      <c r="OSR22" s="74"/>
      <c r="OSS22" s="85"/>
      <c r="OST22" s="74"/>
      <c r="OSU22" s="74"/>
      <c r="OSV22" s="85"/>
      <c r="OSW22" s="74"/>
      <c r="OSX22" s="74"/>
      <c r="OSY22" s="85"/>
      <c r="OSZ22" s="80"/>
      <c r="OTA22" s="80"/>
      <c r="OTB22" s="85"/>
      <c r="OTC22" s="77"/>
      <c r="OTD22" s="74"/>
      <c r="OTE22" s="74"/>
      <c r="OTF22" s="85"/>
      <c r="OTG22" s="74"/>
      <c r="OTH22" s="74"/>
      <c r="OTI22" s="85"/>
      <c r="OTJ22" s="74"/>
      <c r="OTK22" s="74"/>
      <c r="OTL22" s="85"/>
      <c r="OTM22" s="74"/>
      <c r="OTN22" s="74"/>
      <c r="OTO22" s="85"/>
      <c r="OTP22" s="80"/>
      <c r="OTQ22" s="80"/>
      <c r="OTR22" s="85"/>
      <c r="OTS22" s="77"/>
      <c r="OTT22" s="74"/>
      <c r="OTU22" s="74"/>
      <c r="OTV22" s="85"/>
      <c r="OTW22" s="74"/>
      <c r="OTX22" s="74"/>
      <c r="OTY22" s="85"/>
      <c r="OTZ22" s="74"/>
      <c r="OUA22" s="74"/>
      <c r="OUB22" s="85"/>
      <c r="OUC22" s="74"/>
      <c r="OUD22" s="74"/>
      <c r="OUE22" s="85"/>
      <c r="OUF22" s="80"/>
      <c r="OUG22" s="80"/>
      <c r="OUH22" s="85"/>
      <c r="OUI22" s="77"/>
      <c r="OUJ22" s="74"/>
      <c r="OUK22" s="74"/>
      <c r="OUL22" s="85"/>
      <c r="OUM22" s="74"/>
      <c r="OUN22" s="74"/>
      <c r="OUO22" s="85"/>
      <c r="OUP22" s="74"/>
      <c r="OUQ22" s="74"/>
      <c r="OUR22" s="85"/>
      <c r="OUS22" s="74"/>
      <c r="OUT22" s="74"/>
      <c r="OUU22" s="85"/>
      <c r="OUV22" s="80"/>
      <c r="OUW22" s="80"/>
      <c r="OUX22" s="85"/>
      <c r="OUY22" s="77"/>
      <c r="OUZ22" s="74"/>
      <c r="OVA22" s="74"/>
      <c r="OVB22" s="85"/>
      <c r="OVC22" s="74"/>
      <c r="OVD22" s="74"/>
      <c r="OVE22" s="85"/>
      <c r="OVF22" s="74"/>
      <c r="OVG22" s="74"/>
      <c r="OVH22" s="85"/>
      <c r="OVI22" s="74"/>
      <c r="OVJ22" s="74"/>
      <c r="OVK22" s="85"/>
      <c r="OVL22" s="80"/>
      <c r="OVM22" s="80"/>
      <c r="OVN22" s="85"/>
      <c r="OVO22" s="77"/>
      <c r="OVP22" s="74"/>
      <c r="OVQ22" s="74"/>
      <c r="OVR22" s="85"/>
      <c r="OVS22" s="74"/>
      <c r="OVT22" s="74"/>
      <c r="OVU22" s="85"/>
      <c r="OVV22" s="74"/>
      <c r="OVW22" s="74"/>
      <c r="OVX22" s="85"/>
      <c r="OVY22" s="74"/>
      <c r="OVZ22" s="74"/>
      <c r="OWA22" s="85"/>
      <c r="OWB22" s="80"/>
      <c r="OWC22" s="80"/>
      <c r="OWD22" s="85"/>
      <c r="OWE22" s="77"/>
      <c r="OWF22" s="74"/>
      <c r="OWG22" s="74"/>
      <c r="OWH22" s="85"/>
      <c r="OWI22" s="74"/>
      <c r="OWJ22" s="74"/>
      <c r="OWK22" s="85"/>
      <c r="OWL22" s="74"/>
      <c r="OWM22" s="74"/>
      <c r="OWN22" s="85"/>
      <c r="OWO22" s="74"/>
      <c r="OWP22" s="74"/>
      <c r="OWQ22" s="85"/>
      <c r="OWR22" s="80"/>
      <c r="OWS22" s="80"/>
      <c r="OWT22" s="85"/>
      <c r="OWU22" s="77"/>
      <c r="OWV22" s="74"/>
      <c r="OWW22" s="74"/>
      <c r="OWX22" s="85"/>
      <c r="OWY22" s="74"/>
      <c r="OWZ22" s="74"/>
      <c r="OXA22" s="85"/>
      <c r="OXB22" s="74"/>
      <c r="OXC22" s="74"/>
      <c r="OXD22" s="85"/>
      <c r="OXE22" s="74"/>
      <c r="OXF22" s="74"/>
      <c r="OXG22" s="85"/>
      <c r="OXH22" s="80"/>
      <c r="OXI22" s="80"/>
      <c r="OXJ22" s="85"/>
      <c r="OXK22" s="77"/>
      <c r="OXL22" s="74"/>
      <c r="OXM22" s="74"/>
      <c r="OXN22" s="85"/>
      <c r="OXO22" s="74"/>
      <c r="OXP22" s="74"/>
      <c r="OXQ22" s="85"/>
      <c r="OXR22" s="74"/>
      <c r="OXS22" s="74"/>
      <c r="OXT22" s="85"/>
      <c r="OXU22" s="74"/>
      <c r="OXV22" s="74"/>
      <c r="OXW22" s="85"/>
      <c r="OXX22" s="80"/>
      <c r="OXY22" s="80"/>
      <c r="OXZ22" s="85"/>
      <c r="OYA22" s="77"/>
      <c r="OYB22" s="74"/>
      <c r="OYC22" s="74"/>
      <c r="OYD22" s="85"/>
      <c r="OYE22" s="74"/>
      <c r="OYF22" s="74"/>
      <c r="OYG22" s="85"/>
      <c r="OYH22" s="74"/>
      <c r="OYI22" s="74"/>
      <c r="OYJ22" s="85"/>
      <c r="OYK22" s="74"/>
      <c r="OYL22" s="74"/>
      <c r="OYM22" s="85"/>
      <c r="OYN22" s="80"/>
      <c r="OYO22" s="80"/>
      <c r="OYP22" s="85"/>
      <c r="OYQ22" s="77"/>
      <c r="OYR22" s="74"/>
      <c r="OYS22" s="74"/>
      <c r="OYT22" s="85"/>
      <c r="OYU22" s="74"/>
      <c r="OYV22" s="74"/>
      <c r="OYW22" s="85"/>
      <c r="OYX22" s="74"/>
      <c r="OYY22" s="74"/>
      <c r="OYZ22" s="85"/>
      <c r="OZA22" s="74"/>
      <c r="OZB22" s="74"/>
      <c r="OZC22" s="85"/>
      <c r="OZD22" s="80"/>
      <c r="OZE22" s="80"/>
      <c r="OZF22" s="85"/>
      <c r="OZG22" s="77"/>
      <c r="OZH22" s="74"/>
      <c r="OZI22" s="74"/>
      <c r="OZJ22" s="85"/>
      <c r="OZK22" s="74"/>
      <c r="OZL22" s="74"/>
      <c r="OZM22" s="85"/>
      <c r="OZN22" s="74"/>
      <c r="OZO22" s="74"/>
      <c r="OZP22" s="85"/>
      <c r="OZQ22" s="74"/>
      <c r="OZR22" s="74"/>
      <c r="OZS22" s="85"/>
      <c r="OZT22" s="80"/>
      <c r="OZU22" s="80"/>
      <c r="OZV22" s="85"/>
      <c r="OZW22" s="77"/>
      <c r="OZX22" s="74"/>
      <c r="OZY22" s="74"/>
      <c r="OZZ22" s="85"/>
      <c r="PAA22" s="74"/>
      <c r="PAB22" s="74"/>
      <c r="PAC22" s="85"/>
      <c r="PAD22" s="74"/>
      <c r="PAE22" s="74"/>
      <c r="PAF22" s="85"/>
      <c r="PAG22" s="74"/>
      <c r="PAH22" s="74"/>
      <c r="PAI22" s="85"/>
      <c r="PAJ22" s="80"/>
      <c r="PAK22" s="80"/>
      <c r="PAL22" s="85"/>
      <c r="PAM22" s="77"/>
      <c r="PAN22" s="74"/>
      <c r="PAO22" s="74"/>
      <c r="PAP22" s="85"/>
      <c r="PAQ22" s="74"/>
      <c r="PAR22" s="74"/>
      <c r="PAS22" s="85"/>
      <c r="PAT22" s="74"/>
      <c r="PAU22" s="74"/>
      <c r="PAV22" s="85"/>
      <c r="PAW22" s="74"/>
      <c r="PAX22" s="74"/>
      <c r="PAY22" s="85"/>
      <c r="PAZ22" s="80"/>
      <c r="PBA22" s="80"/>
      <c r="PBB22" s="85"/>
      <c r="PBC22" s="77"/>
      <c r="PBD22" s="74"/>
      <c r="PBE22" s="74"/>
      <c r="PBF22" s="85"/>
      <c r="PBG22" s="74"/>
      <c r="PBH22" s="74"/>
      <c r="PBI22" s="85"/>
      <c r="PBJ22" s="74"/>
      <c r="PBK22" s="74"/>
      <c r="PBL22" s="85"/>
      <c r="PBM22" s="74"/>
      <c r="PBN22" s="74"/>
      <c r="PBO22" s="85"/>
      <c r="PBP22" s="80"/>
      <c r="PBQ22" s="80"/>
      <c r="PBR22" s="85"/>
      <c r="PBS22" s="77"/>
      <c r="PBT22" s="74"/>
      <c r="PBU22" s="74"/>
      <c r="PBV22" s="85"/>
      <c r="PBW22" s="74"/>
      <c r="PBX22" s="74"/>
      <c r="PBY22" s="85"/>
      <c r="PBZ22" s="74"/>
      <c r="PCA22" s="74"/>
      <c r="PCB22" s="85"/>
      <c r="PCC22" s="74"/>
      <c r="PCD22" s="74"/>
      <c r="PCE22" s="85"/>
      <c r="PCF22" s="80"/>
      <c r="PCG22" s="80"/>
      <c r="PCH22" s="85"/>
      <c r="PCI22" s="77"/>
      <c r="PCJ22" s="74"/>
      <c r="PCK22" s="74"/>
      <c r="PCL22" s="85"/>
      <c r="PCM22" s="74"/>
      <c r="PCN22" s="74"/>
      <c r="PCO22" s="85"/>
      <c r="PCP22" s="74"/>
      <c r="PCQ22" s="74"/>
      <c r="PCR22" s="85"/>
      <c r="PCS22" s="74"/>
      <c r="PCT22" s="74"/>
      <c r="PCU22" s="85"/>
      <c r="PCV22" s="80"/>
      <c r="PCW22" s="80"/>
      <c r="PCX22" s="85"/>
      <c r="PCY22" s="77"/>
      <c r="PCZ22" s="74"/>
      <c r="PDA22" s="74"/>
      <c r="PDB22" s="85"/>
      <c r="PDC22" s="74"/>
      <c r="PDD22" s="74"/>
      <c r="PDE22" s="85"/>
      <c r="PDF22" s="74"/>
      <c r="PDG22" s="74"/>
      <c r="PDH22" s="85"/>
      <c r="PDI22" s="74"/>
      <c r="PDJ22" s="74"/>
      <c r="PDK22" s="85"/>
      <c r="PDL22" s="80"/>
      <c r="PDM22" s="80"/>
      <c r="PDN22" s="85"/>
      <c r="PDO22" s="77"/>
      <c r="PDP22" s="74"/>
      <c r="PDQ22" s="74"/>
      <c r="PDR22" s="85"/>
      <c r="PDS22" s="74"/>
      <c r="PDT22" s="74"/>
      <c r="PDU22" s="85"/>
      <c r="PDV22" s="74"/>
      <c r="PDW22" s="74"/>
      <c r="PDX22" s="85"/>
      <c r="PDY22" s="74"/>
      <c r="PDZ22" s="74"/>
      <c r="PEA22" s="85"/>
      <c r="PEB22" s="80"/>
      <c r="PEC22" s="80"/>
      <c r="PED22" s="85"/>
      <c r="PEE22" s="77"/>
      <c r="PEF22" s="74"/>
      <c r="PEG22" s="74"/>
      <c r="PEH22" s="85"/>
      <c r="PEI22" s="74"/>
      <c r="PEJ22" s="74"/>
      <c r="PEK22" s="85"/>
      <c r="PEL22" s="74"/>
      <c r="PEM22" s="74"/>
      <c r="PEN22" s="85"/>
      <c r="PEO22" s="74"/>
      <c r="PEP22" s="74"/>
      <c r="PEQ22" s="85"/>
      <c r="PER22" s="80"/>
      <c r="PES22" s="80"/>
      <c r="PET22" s="85"/>
      <c r="PEU22" s="77"/>
      <c r="PEV22" s="74"/>
      <c r="PEW22" s="74"/>
      <c r="PEX22" s="85"/>
      <c r="PEY22" s="74"/>
      <c r="PEZ22" s="74"/>
      <c r="PFA22" s="85"/>
      <c r="PFB22" s="74"/>
      <c r="PFC22" s="74"/>
      <c r="PFD22" s="85"/>
      <c r="PFE22" s="74"/>
      <c r="PFF22" s="74"/>
      <c r="PFG22" s="85"/>
      <c r="PFH22" s="80"/>
      <c r="PFI22" s="80"/>
      <c r="PFJ22" s="85"/>
      <c r="PFK22" s="77"/>
      <c r="PFL22" s="74"/>
      <c r="PFM22" s="74"/>
      <c r="PFN22" s="85"/>
      <c r="PFO22" s="74"/>
      <c r="PFP22" s="74"/>
      <c r="PFQ22" s="85"/>
      <c r="PFR22" s="74"/>
      <c r="PFS22" s="74"/>
      <c r="PFT22" s="85"/>
      <c r="PFU22" s="74"/>
      <c r="PFV22" s="74"/>
      <c r="PFW22" s="85"/>
      <c r="PFX22" s="80"/>
      <c r="PFY22" s="80"/>
      <c r="PFZ22" s="85"/>
      <c r="PGA22" s="77"/>
      <c r="PGB22" s="74"/>
      <c r="PGC22" s="74"/>
      <c r="PGD22" s="85"/>
      <c r="PGE22" s="74"/>
      <c r="PGF22" s="74"/>
      <c r="PGG22" s="85"/>
      <c r="PGH22" s="74"/>
      <c r="PGI22" s="74"/>
      <c r="PGJ22" s="85"/>
      <c r="PGK22" s="74"/>
      <c r="PGL22" s="74"/>
      <c r="PGM22" s="85"/>
      <c r="PGN22" s="80"/>
      <c r="PGO22" s="80"/>
      <c r="PGP22" s="85"/>
      <c r="PGQ22" s="77"/>
      <c r="PGR22" s="74"/>
      <c r="PGS22" s="74"/>
      <c r="PGT22" s="85"/>
      <c r="PGU22" s="74"/>
      <c r="PGV22" s="74"/>
      <c r="PGW22" s="85"/>
      <c r="PGX22" s="74"/>
      <c r="PGY22" s="74"/>
      <c r="PGZ22" s="85"/>
      <c r="PHA22" s="74"/>
      <c r="PHB22" s="74"/>
      <c r="PHC22" s="85"/>
      <c r="PHD22" s="80"/>
      <c r="PHE22" s="80"/>
      <c r="PHF22" s="85"/>
      <c r="PHG22" s="77"/>
      <c r="PHH22" s="74"/>
      <c r="PHI22" s="74"/>
      <c r="PHJ22" s="85"/>
      <c r="PHK22" s="74"/>
      <c r="PHL22" s="74"/>
      <c r="PHM22" s="85"/>
      <c r="PHN22" s="74"/>
      <c r="PHO22" s="74"/>
      <c r="PHP22" s="85"/>
      <c r="PHQ22" s="74"/>
      <c r="PHR22" s="74"/>
      <c r="PHS22" s="85"/>
      <c r="PHT22" s="80"/>
      <c r="PHU22" s="80"/>
      <c r="PHV22" s="85"/>
      <c r="PHW22" s="77"/>
      <c r="PHX22" s="74"/>
      <c r="PHY22" s="74"/>
      <c r="PHZ22" s="85"/>
      <c r="PIA22" s="74"/>
      <c r="PIB22" s="74"/>
      <c r="PIC22" s="85"/>
      <c r="PID22" s="74"/>
      <c r="PIE22" s="74"/>
      <c r="PIF22" s="85"/>
      <c r="PIG22" s="74"/>
      <c r="PIH22" s="74"/>
      <c r="PII22" s="85"/>
      <c r="PIJ22" s="80"/>
      <c r="PIK22" s="80"/>
      <c r="PIL22" s="85"/>
      <c r="PIM22" s="77"/>
      <c r="PIN22" s="74"/>
      <c r="PIO22" s="74"/>
      <c r="PIP22" s="85"/>
      <c r="PIQ22" s="74"/>
      <c r="PIR22" s="74"/>
      <c r="PIS22" s="85"/>
      <c r="PIT22" s="74"/>
      <c r="PIU22" s="74"/>
      <c r="PIV22" s="85"/>
      <c r="PIW22" s="74"/>
      <c r="PIX22" s="74"/>
      <c r="PIY22" s="85"/>
      <c r="PIZ22" s="80"/>
      <c r="PJA22" s="80"/>
      <c r="PJB22" s="85"/>
      <c r="PJC22" s="77"/>
      <c r="PJD22" s="74"/>
      <c r="PJE22" s="74"/>
      <c r="PJF22" s="85"/>
      <c r="PJG22" s="74"/>
      <c r="PJH22" s="74"/>
      <c r="PJI22" s="85"/>
      <c r="PJJ22" s="74"/>
      <c r="PJK22" s="74"/>
      <c r="PJL22" s="85"/>
      <c r="PJM22" s="74"/>
      <c r="PJN22" s="74"/>
      <c r="PJO22" s="85"/>
      <c r="PJP22" s="80"/>
      <c r="PJQ22" s="80"/>
      <c r="PJR22" s="85"/>
      <c r="PJS22" s="77"/>
      <c r="PJT22" s="74"/>
      <c r="PJU22" s="74"/>
      <c r="PJV22" s="85"/>
      <c r="PJW22" s="74"/>
      <c r="PJX22" s="74"/>
      <c r="PJY22" s="85"/>
      <c r="PJZ22" s="74"/>
      <c r="PKA22" s="74"/>
      <c r="PKB22" s="85"/>
      <c r="PKC22" s="74"/>
      <c r="PKD22" s="74"/>
      <c r="PKE22" s="85"/>
      <c r="PKF22" s="80"/>
      <c r="PKG22" s="80"/>
      <c r="PKH22" s="85"/>
      <c r="PKI22" s="77"/>
      <c r="PKJ22" s="74"/>
      <c r="PKK22" s="74"/>
      <c r="PKL22" s="85"/>
      <c r="PKM22" s="74"/>
      <c r="PKN22" s="74"/>
      <c r="PKO22" s="85"/>
      <c r="PKP22" s="74"/>
      <c r="PKQ22" s="74"/>
      <c r="PKR22" s="85"/>
      <c r="PKS22" s="74"/>
      <c r="PKT22" s="74"/>
      <c r="PKU22" s="85"/>
      <c r="PKV22" s="80"/>
      <c r="PKW22" s="80"/>
      <c r="PKX22" s="85"/>
      <c r="PKY22" s="77"/>
      <c r="PKZ22" s="74"/>
      <c r="PLA22" s="74"/>
      <c r="PLB22" s="85"/>
      <c r="PLC22" s="74"/>
      <c r="PLD22" s="74"/>
      <c r="PLE22" s="85"/>
      <c r="PLF22" s="74"/>
      <c r="PLG22" s="74"/>
      <c r="PLH22" s="85"/>
      <c r="PLI22" s="74"/>
      <c r="PLJ22" s="74"/>
      <c r="PLK22" s="85"/>
      <c r="PLL22" s="80"/>
      <c r="PLM22" s="80"/>
      <c r="PLN22" s="85"/>
      <c r="PLO22" s="77"/>
      <c r="PLP22" s="74"/>
      <c r="PLQ22" s="74"/>
      <c r="PLR22" s="85"/>
      <c r="PLS22" s="74"/>
      <c r="PLT22" s="74"/>
      <c r="PLU22" s="85"/>
      <c r="PLV22" s="74"/>
      <c r="PLW22" s="74"/>
      <c r="PLX22" s="85"/>
      <c r="PLY22" s="74"/>
      <c r="PLZ22" s="74"/>
      <c r="PMA22" s="85"/>
      <c r="PMB22" s="80"/>
      <c r="PMC22" s="80"/>
      <c r="PMD22" s="85"/>
      <c r="PME22" s="77"/>
      <c r="PMF22" s="74"/>
      <c r="PMG22" s="74"/>
      <c r="PMH22" s="85"/>
      <c r="PMI22" s="74"/>
      <c r="PMJ22" s="74"/>
      <c r="PMK22" s="85"/>
      <c r="PML22" s="74"/>
      <c r="PMM22" s="74"/>
      <c r="PMN22" s="85"/>
      <c r="PMO22" s="74"/>
      <c r="PMP22" s="74"/>
      <c r="PMQ22" s="85"/>
      <c r="PMR22" s="80"/>
      <c r="PMS22" s="80"/>
      <c r="PMT22" s="85"/>
      <c r="PMU22" s="77"/>
      <c r="PMV22" s="74"/>
      <c r="PMW22" s="74"/>
      <c r="PMX22" s="85"/>
      <c r="PMY22" s="74"/>
      <c r="PMZ22" s="74"/>
      <c r="PNA22" s="85"/>
      <c r="PNB22" s="74"/>
      <c r="PNC22" s="74"/>
      <c r="PND22" s="85"/>
      <c r="PNE22" s="74"/>
      <c r="PNF22" s="74"/>
      <c r="PNG22" s="85"/>
      <c r="PNH22" s="80"/>
      <c r="PNI22" s="80"/>
      <c r="PNJ22" s="85"/>
      <c r="PNK22" s="77"/>
      <c r="PNL22" s="74"/>
      <c r="PNM22" s="74"/>
      <c r="PNN22" s="85"/>
      <c r="PNO22" s="74"/>
      <c r="PNP22" s="74"/>
      <c r="PNQ22" s="85"/>
      <c r="PNR22" s="74"/>
      <c r="PNS22" s="74"/>
      <c r="PNT22" s="85"/>
      <c r="PNU22" s="74"/>
      <c r="PNV22" s="74"/>
      <c r="PNW22" s="85"/>
      <c r="PNX22" s="80"/>
      <c r="PNY22" s="80"/>
      <c r="PNZ22" s="85"/>
      <c r="POA22" s="77"/>
      <c r="POB22" s="74"/>
      <c r="POC22" s="74"/>
      <c r="POD22" s="85"/>
      <c r="POE22" s="74"/>
      <c r="POF22" s="74"/>
      <c r="POG22" s="85"/>
      <c r="POH22" s="74"/>
      <c r="POI22" s="74"/>
      <c r="POJ22" s="85"/>
      <c r="POK22" s="74"/>
      <c r="POL22" s="74"/>
      <c r="POM22" s="85"/>
      <c r="PON22" s="80"/>
      <c r="POO22" s="80"/>
      <c r="POP22" s="85"/>
      <c r="POQ22" s="77"/>
      <c r="POR22" s="74"/>
      <c r="POS22" s="74"/>
      <c r="POT22" s="85"/>
      <c r="POU22" s="74"/>
      <c r="POV22" s="74"/>
      <c r="POW22" s="85"/>
      <c r="POX22" s="74"/>
      <c r="POY22" s="74"/>
      <c r="POZ22" s="85"/>
      <c r="PPA22" s="74"/>
      <c r="PPB22" s="74"/>
      <c r="PPC22" s="85"/>
      <c r="PPD22" s="80"/>
      <c r="PPE22" s="80"/>
      <c r="PPF22" s="85"/>
      <c r="PPG22" s="77"/>
      <c r="PPH22" s="74"/>
      <c r="PPI22" s="74"/>
      <c r="PPJ22" s="85"/>
      <c r="PPK22" s="74"/>
      <c r="PPL22" s="74"/>
      <c r="PPM22" s="85"/>
      <c r="PPN22" s="74"/>
      <c r="PPO22" s="74"/>
      <c r="PPP22" s="85"/>
      <c r="PPQ22" s="74"/>
      <c r="PPR22" s="74"/>
      <c r="PPS22" s="85"/>
      <c r="PPT22" s="80"/>
      <c r="PPU22" s="80"/>
      <c r="PPV22" s="85"/>
      <c r="PPW22" s="77"/>
      <c r="PPX22" s="74"/>
      <c r="PPY22" s="74"/>
      <c r="PPZ22" s="85"/>
      <c r="PQA22" s="74"/>
      <c r="PQB22" s="74"/>
      <c r="PQC22" s="85"/>
      <c r="PQD22" s="74"/>
      <c r="PQE22" s="74"/>
      <c r="PQF22" s="85"/>
      <c r="PQG22" s="74"/>
      <c r="PQH22" s="74"/>
      <c r="PQI22" s="85"/>
      <c r="PQJ22" s="80"/>
      <c r="PQK22" s="80"/>
      <c r="PQL22" s="85"/>
      <c r="PQM22" s="77"/>
      <c r="PQN22" s="74"/>
      <c r="PQO22" s="74"/>
      <c r="PQP22" s="85"/>
      <c r="PQQ22" s="74"/>
      <c r="PQR22" s="74"/>
      <c r="PQS22" s="85"/>
      <c r="PQT22" s="74"/>
      <c r="PQU22" s="74"/>
      <c r="PQV22" s="85"/>
      <c r="PQW22" s="74"/>
      <c r="PQX22" s="74"/>
      <c r="PQY22" s="85"/>
      <c r="PQZ22" s="80"/>
      <c r="PRA22" s="80"/>
      <c r="PRB22" s="85"/>
      <c r="PRC22" s="77"/>
      <c r="PRD22" s="74"/>
      <c r="PRE22" s="74"/>
      <c r="PRF22" s="85"/>
      <c r="PRG22" s="74"/>
      <c r="PRH22" s="74"/>
      <c r="PRI22" s="85"/>
      <c r="PRJ22" s="74"/>
      <c r="PRK22" s="74"/>
      <c r="PRL22" s="85"/>
      <c r="PRM22" s="74"/>
      <c r="PRN22" s="74"/>
      <c r="PRO22" s="85"/>
      <c r="PRP22" s="80"/>
      <c r="PRQ22" s="80"/>
      <c r="PRR22" s="85"/>
      <c r="PRS22" s="77"/>
      <c r="PRT22" s="74"/>
      <c r="PRU22" s="74"/>
      <c r="PRV22" s="85"/>
      <c r="PRW22" s="74"/>
      <c r="PRX22" s="74"/>
      <c r="PRY22" s="85"/>
      <c r="PRZ22" s="74"/>
      <c r="PSA22" s="74"/>
      <c r="PSB22" s="85"/>
      <c r="PSC22" s="74"/>
      <c r="PSD22" s="74"/>
      <c r="PSE22" s="85"/>
      <c r="PSF22" s="80"/>
      <c r="PSG22" s="80"/>
      <c r="PSH22" s="85"/>
      <c r="PSI22" s="77"/>
      <c r="PSJ22" s="74"/>
      <c r="PSK22" s="74"/>
      <c r="PSL22" s="85"/>
      <c r="PSM22" s="74"/>
      <c r="PSN22" s="74"/>
      <c r="PSO22" s="85"/>
      <c r="PSP22" s="74"/>
      <c r="PSQ22" s="74"/>
      <c r="PSR22" s="85"/>
      <c r="PSS22" s="74"/>
      <c r="PST22" s="74"/>
      <c r="PSU22" s="85"/>
      <c r="PSV22" s="80"/>
      <c r="PSW22" s="80"/>
      <c r="PSX22" s="85"/>
      <c r="PSY22" s="77"/>
      <c r="PSZ22" s="74"/>
      <c r="PTA22" s="74"/>
      <c r="PTB22" s="85"/>
      <c r="PTC22" s="74"/>
      <c r="PTD22" s="74"/>
      <c r="PTE22" s="85"/>
      <c r="PTF22" s="74"/>
      <c r="PTG22" s="74"/>
      <c r="PTH22" s="85"/>
      <c r="PTI22" s="74"/>
      <c r="PTJ22" s="74"/>
      <c r="PTK22" s="85"/>
      <c r="PTL22" s="80"/>
      <c r="PTM22" s="80"/>
      <c r="PTN22" s="85"/>
      <c r="PTO22" s="77"/>
      <c r="PTP22" s="74"/>
      <c r="PTQ22" s="74"/>
      <c r="PTR22" s="85"/>
      <c r="PTS22" s="74"/>
      <c r="PTT22" s="74"/>
      <c r="PTU22" s="85"/>
      <c r="PTV22" s="74"/>
      <c r="PTW22" s="74"/>
      <c r="PTX22" s="85"/>
      <c r="PTY22" s="74"/>
      <c r="PTZ22" s="74"/>
      <c r="PUA22" s="85"/>
      <c r="PUB22" s="80"/>
      <c r="PUC22" s="80"/>
      <c r="PUD22" s="85"/>
      <c r="PUE22" s="77"/>
      <c r="PUF22" s="74"/>
      <c r="PUG22" s="74"/>
      <c r="PUH22" s="85"/>
      <c r="PUI22" s="74"/>
      <c r="PUJ22" s="74"/>
      <c r="PUK22" s="85"/>
      <c r="PUL22" s="74"/>
      <c r="PUM22" s="74"/>
      <c r="PUN22" s="85"/>
      <c r="PUO22" s="74"/>
      <c r="PUP22" s="74"/>
      <c r="PUQ22" s="85"/>
      <c r="PUR22" s="80"/>
      <c r="PUS22" s="80"/>
      <c r="PUT22" s="85"/>
      <c r="PUU22" s="77"/>
      <c r="PUV22" s="74"/>
      <c r="PUW22" s="74"/>
      <c r="PUX22" s="85"/>
      <c r="PUY22" s="74"/>
      <c r="PUZ22" s="74"/>
      <c r="PVA22" s="85"/>
      <c r="PVB22" s="74"/>
      <c r="PVC22" s="74"/>
      <c r="PVD22" s="85"/>
      <c r="PVE22" s="74"/>
      <c r="PVF22" s="74"/>
      <c r="PVG22" s="85"/>
      <c r="PVH22" s="80"/>
      <c r="PVI22" s="80"/>
      <c r="PVJ22" s="85"/>
      <c r="PVK22" s="77"/>
      <c r="PVL22" s="74"/>
      <c r="PVM22" s="74"/>
      <c r="PVN22" s="85"/>
      <c r="PVO22" s="74"/>
      <c r="PVP22" s="74"/>
      <c r="PVQ22" s="85"/>
      <c r="PVR22" s="74"/>
      <c r="PVS22" s="74"/>
      <c r="PVT22" s="85"/>
      <c r="PVU22" s="74"/>
      <c r="PVV22" s="74"/>
      <c r="PVW22" s="85"/>
      <c r="PVX22" s="80"/>
      <c r="PVY22" s="80"/>
      <c r="PVZ22" s="85"/>
      <c r="PWA22" s="77"/>
      <c r="PWB22" s="74"/>
      <c r="PWC22" s="74"/>
      <c r="PWD22" s="85"/>
      <c r="PWE22" s="74"/>
      <c r="PWF22" s="74"/>
      <c r="PWG22" s="85"/>
      <c r="PWH22" s="74"/>
      <c r="PWI22" s="74"/>
      <c r="PWJ22" s="85"/>
      <c r="PWK22" s="74"/>
      <c r="PWL22" s="74"/>
      <c r="PWM22" s="85"/>
      <c r="PWN22" s="80"/>
      <c r="PWO22" s="80"/>
      <c r="PWP22" s="85"/>
      <c r="PWQ22" s="77"/>
      <c r="PWR22" s="74"/>
      <c r="PWS22" s="74"/>
      <c r="PWT22" s="85"/>
      <c r="PWU22" s="74"/>
      <c r="PWV22" s="74"/>
      <c r="PWW22" s="85"/>
      <c r="PWX22" s="74"/>
      <c r="PWY22" s="74"/>
      <c r="PWZ22" s="85"/>
      <c r="PXA22" s="74"/>
      <c r="PXB22" s="74"/>
      <c r="PXC22" s="85"/>
      <c r="PXD22" s="80"/>
      <c r="PXE22" s="80"/>
      <c r="PXF22" s="85"/>
      <c r="PXG22" s="77"/>
      <c r="PXH22" s="74"/>
      <c r="PXI22" s="74"/>
      <c r="PXJ22" s="85"/>
      <c r="PXK22" s="74"/>
      <c r="PXL22" s="74"/>
      <c r="PXM22" s="85"/>
      <c r="PXN22" s="74"/>
      <c r="PXO22" s="74"/>
      <c r="PXP22" s="85"/>
      <c r="PXQ22" s="74"/>
      <c r="PXR22" s="74"/>
      <c r="PXS22" s="85"/>
      <c r="PXT22" s="80"/>
      <c r="PXU22" s="80"/>
      <c r="PXV22" s="85"/>
      <c r="PXW22" s="77"/>
      <c r="PXX22" s="74"/>
      <c r="PXY22" s="74"/>
      <c r="PXZ22" s="85"/>
      <c r="PYA22" s="74"/>
      <c r="PYB22" s="74"/>
      <c r="PYC22" s="85"/>
      <c r="PYD22" s="74"/>
      <c r="PYE22" s="74"/>
      <c r="PYF22" s="85"/>
      <c r="PYG22" s="74"/>
      <c r="PYH22" s="74"/>
      <c r="PYI22" s="85"/>
      <c r="PYJ22" s="80"/>
      <c r="PYK22" s="80"/>
      <c r="PYL22" s="85"/>
      <c r="PYM22" s="77"/>
      <c r="PYN22" s="74"/>
      <c r="PYO22" s="74"/>
      <c r="PYP22" s="85"/>
      <c r="PYQ22" s="74"/>
      <c r="PYR22" s="74"/>
      <c r="PYS22" s="85"/>
      <c r="PYT22" s="74"/>
      <c r="PYU22" s="74"/>
      <c r="PYV22" s="85"/>
      <c r="PYW22" s="74"/>
      <c r="PYX22" s="74"/>
      <c r="PYY22" s="85"/>
      <c r="PYZ22" s="80"/>
      <c r="PZA22" s="80"/>
      <c r="PZB22" s="85"/>
      <c r="PZC22" s="77"/>
      <c r="PZD22" s="74"/>
      <c r="PZE22" s="74"/>
      <c r="PZF22" s="85"/>
      <c r="PZG22" s="74"/>
      <c r="PZH22" s="74"/>
      <c r="PZI22" s="85"/>
      <c r="PZJ22" s="74"/>
      <c r="PZK22" s="74"/>
      <c r="PZL22" s="85"/>
      <c r="PZM22" s="74"/>
      <c r="PZN22" s="74"/>
      <c r="PZO22" s="85"/>
      <c r="PZP22" s="80"/>
      <c r="PZQ22" s="80"/>
      <c r="PZR22" s="85"/>
      <c r="PZS22" s="77"/>
      <c r="PZT22" s="74"/>
      <c r="PZU22" s="74"/>
      <c r="PZV22" s="85"/>
      <c r="PZW22" s="74"/>
      <c r="PZX22" s="74"/>
      <c r="PZY22" s="85"/>
      <c r="PZZ22" s="74"/>
      <c r="QAA22" s="74"/>
      <c r="QAB22" s="85"/>
      <c r="QAC22" s="74"/>
      <c r="QAD22" s="74"/>
      <c r="QAE22" s="85"/>
      <c r="QAF22" s="80"/>
      <c r="QAG22" s="80"/>
      <c r="QAH22" s="85"/>
      <c r="QAI22" s="77"/>
      <c r="QAJ22" s="74"/>
      <c r="QAK22" s="74"/>
      <c r="QAL22" s="85"/>
      <c r="QAM22" s="74"/>
      <c r="QAN22" s="74"/>
      <c r="QAO22" s="85"/>
      <c r="QAP22" s="74"/>
      <c r="QAQ22" s="74"/>
      <c r="QAR22" s="85"/>
      <c r="QAS22" s="74"/>
      <c r="QAT22" s="74"/>
      <c r="QAU22" s="85"/>
      <c r="QAV22" s="80"/>
      <c r="QAW22" s="80"/>
      <c r="QAX22" s="85"/>
      <c r="QAY22" s="77"/>
      <c r="QAZ22" s="74"/>
      <c r="QBA22" s="74"/>
      <c r="QBB22" s="85"/>
      <c r="QBC22" s="74"/>
      <c r="QBD22" s="74"/>
      <c r="QBE22" s="85"/>
      <c r="QBF22" s="74"/>
      <c r="QBG22" s="74"/>
      <c r="QBH22" s="85"/>
      <c r="QBI22" s="74"/>
      <c r="QBJ22" s="74"/>
      <c r="QBK22" s="85"/>
      <c r="QBL22" s="80"/>
      <c r="QBM22" s="80"/>
      <c r="QBN22" s="85"/>
      <c r="QBO22" s="77"/>
      <c r="QBP22" s="74"/>
      <c r="QBQ22" s="74"/>
      <c r="QBR22" s="85"/>
      <c r="QBS22" s="74"/>
      <c r="QBT22" s="74"/>
      <c r="QBU22" s="85"/>
      <c r="QBV22" s="74"/>
      <c r="QBW22" s="74"/>
      <c r="QBX22" s="85"/>
      <c r="QBY22" s="74"/>
      <c r="QBZ22" s="74"/>
      <c r="QCA22" s="85"/>
      <c r="QCB22" s="80"/>
      <c r="QCC22" s="80"/>
      <c r="QCD22" s="85"/>
      <c r="QCE22" s="77"/>
      <c r="QCF22" s="74"/>
      <c r="QCG22" s="74"/>
      <c r="QCH22" s="85"/>
      <c r="QCI22" s="74"/>
      <c r="QCJ22" s="74"/>
      <c r="QCK22" s="85"/>
      <c r="QCL22" s="74"/>
      <c r="QCM22" s="74"/>
      <c r="QCN22" s="85"/>
      <c r="QCO22" s="74"/>
      <c r="QCP22" s="74"/>
      <c r="QCQ22" s="85"/>
      <c r="QCR22" s="80"/>
      <c r="QCS22" s="80"/>
      <c r="QCT22" s="85"/>
      <c r="QCU22" s="77"/>
      <c r="QCV22" s="74"/>
      <c r="QCW22" s="74"/>
      <c r="QCX22" s="85"/>
      <c r="QCY22" s="74"/>
      <c r="QCZ22" s="74"/>
      <c r="QDA22" s="85"/>
      <c r="QDB22" s="74"/>
      <c r="QDC22" s="74"/>
      <c r="QDD22" s="85"/>
      <c r="QDE22" s="74"/>
      <c r="QDF22" s="74"/>
      <c r="QDG22" s="85"/>
      <c r="QDH22" s="80"/>
      <c r="QDI22" s="80"/>
      <c r="QDJ22" s="85"/>
      <c r="QDK22" s="77"/>
      <c r="QDL22" s="74"/>
      <c r="QDM22" s="74"/>
      <c r="QDN22" s="85"/>
      <c r="QDO22" s="74"/>
      <c r="QDP22" s="74"/>
      <c r="QDQ22" s="85"/>
      <c r="QDR22" s="74"/>
      <c r="QDS22" s="74"/>
      <c r="QDT22" s="85"/>
      <c r="QDU22" s="74"/>
      <c r="QDV22" s="74"/>
      <c r="QDW22" s="85"/>
      <c r="QDX22" s="80"/>
      <c r="QDY22" s="80"/>
      <c r="QDZ22" s="85"/>
      <c r="QEA22" s="77"/>
      <c r="QEB22" s="74"/>
      <c r="QEC22" s="74"/>
      <c r="QED22" s="85"/>
      <c r="QEE22" s="74"/>
      <c r="QEF22" s="74"/>
      <c r="QEG22" s="85"/>
      <c r="QEH22" s="74"/>
      <c r="QEI22" s="74"/>
      <c r="QEJ22" s="85"/>
      <c r="QEK22" s="74"/>
      <c r="QEL22" s="74"/>
      <c r="QEM22" s="85"/>
      <c r="QEN22" s="80"/>
      <c r="QEO22" s="80"/>
      <c r="QEP22" s="85"/>
      <c r="QEQ22" s="77"/>
      <c r="QER22" s="74"/>
      <c r="QES22" s="74"/>
      <c r="QET22" s="85"/>
      <c r="QEU22" s="74"/>
      <c r="QEV22" s="74"/>
      <c r="QEW22" s="85"/>
      <c r="QEX22" s="74"/>
      <c r="QEY22" s="74"/>
      <c r="QEZ22" s="85"/>
      <c r="QFA22" s="74"/>
      <c r="QFB22" s="74"/>
      <c r="QFC22" s="85"/>
      <c r="QFD22" s="80"/>
      <c r="QFE22" s="80"/>
      <c r="QFF22" s="85"/>
      <c r="QFG22" s="77"/>
      <c r="QFH22" s="74"/>
      <c r="QFI22" s="74"/>
      <c r="QFJ22" s="85"/>
      <c r="QFK22" s="74"/>
      <c r="QFL22" s="74"/>
      <c r="QFM22" s="85"/>
      <c r="QFN22" s="74"/>
      <c r="QFO22" s="74"/>
      <c r="QFP22" s="85"/>
      <c r="QFQ22" s="74"/>
      <c r="QFR22" s="74"/>
      <c r="QFS22" s="85"/>
      <c r="QFT22" s="80"/>
      <c r="QFU22" s="80"/>
      <c r="QFV22" s="85"/>
      <c r="QFW22" s="77"/>
      <c r="QFX22" s="74"/>
      <c r="QFY22" s="74"/>
      <c r="QFZ22" s="85"/>
      <c r="QGA22" s="74"/>
      <c r="QGB22" s="74"/>
      <c r="QGC22" s="85"/>
      <c r="QGD22" s="74"/>
      <c r="QGE22" s="74"/>
      <c r="QGF22" s="85"/>
      <c r="QGG22" s="74"/>
      <c r="QGH22" s="74"/>
      <c r="QGI22" s="85"/>
      <c r="QGJ22" s="80"/>
      <c r="QGK22" s="80"/>
      <c r="QGL22" s="85"/>
      <c r="QGM22" s="77"/>
      <c r="QGN22" s="74"/>
      <c r="QGO22" s="74"/>
      <c r="QGP22" s="85"/>
      <c r="QGQ22" s="74"/>
      <c r="QGR22" s="74"/>
      <c r="QGS22" s="85"/>
      <c r="QGT22" s="74"/>
      <c r="QGU22" s="74"/>
      <c r="QGV22" s="85"/>
      <c r="QGW22" s="74"/>
      <c r="QGX22" s="74"/>
      <c r="QGY22" s="85"/>
      <c r="QGZ22" s="80"/>
      <c r="QHA22" s="80"/>
      <c r="QHB22" s="85"/>
      <c r="QHC22" s="77"/>
      <c r="QHD22" s="74"/>
      <c r="QHE22" s="74"/>
      <c r="QHF22" s="85"/>
      <c r="QHG22" s="74"/>
      <c r="QHH22" s="74"/>
      <c r="QHI22" s="85"/>
      <c r="QHJ22" s="74"/>
      <c r="QHK22" s="74"/>
      <c r="QHL22" s="85"/>
      <c r="QHM22" s="74"/>
      <c r="QHN22" s="74"/>
      <c r="QHO22" s="85"/>
      <c r="QHP22" s="80"/>
      <c r="QHQ22" s="80"/>
      <c r="QHR22" s="85"/>
      <c r="QHS22" s="77"/>
      <c r="QHT22" s="74"/>
      <c r="QHU22" s="74"/>
      <c r="QHV22" s="85"/>
      <c r="QHW22" s="74"/>
      <c r="QHX22" s="74"/>
      <c r="QHY22" s="85"/>
      <c r="QHZ22" s="74"/>
      <c r="QIA22" s="74"/>
      <c r="QIB22" s="85"/>
      <c r="QIC22" s="74"/>
      <c r="QID22" s="74"/>
      <c r="QIE22" s="85"/>
      <c r="QIF22" s="80"/>
      <c r="QIG22" s="80"/>
      <c r="QIH22" s="85"/>
      <c r="QII22" s="77"/>
      <c r="QIJ22" s="74"/>
      <c r="QIK22" s="74"/>
      <c r="QIL22" s="85"/>
      <c r="QIM22" s="74"/>
      <c r="QIN22" s="74"/>
      <c r="QIO22" s="85"/>
      <c r="QIP22" s="74"/>
      <c r="QIQ22" s="74"/>
      <c r="QIR22" s="85"/>
      <c r="QIS22" s="74"/>
      <c r="QIT22" s="74"/>
      <c r="QIU22" s="85"/>
      <c r="QIV22" s="80"/>
      <c r="QIW22" s="80"/>
      <c r="QIX22" s="85"/>
      <c r="QIY22" s="77"/>
      <c r="QIZ22" s="74"/>
      <c r="QJA22" s="74"/>
      <c r="QJB22" s="85"/>
      <c r="QJC22" s="74"/>
      <c r="QJD22" s="74"/>
      <c r="QJE22" s="85"/>
      <c r="QJF22" s="74"/>
      <c r="QJG22" s="74"/>
      <c r="QJH22" s="85"/>
      <c r="QJI22" s="74"/>
      <c r="QJJ22" s="74"/>
      <c r="QJK22" s="85"/>
      <c r="QJL22" s="80"/>
      <c r="QJM22" s="80"/>
      <c r="QJN22" s="85"/>
      <c r="QJO22" s="77"/>
      <c r="QJP22" s="74"/>
      <c r="QJQ22" s="74"/>
      <c r="QJR22" s="85"/>
      <c r="QJS22" s="74"/>
      <c r="QJT22" s="74"/>
      <c r="QJU22" s="85"/>
      <c r="QJV22" s="74"/>
      <c r="QJW22" s="74"/>
      <c r="QJX22" s="85"/>
      <c r="QJY22" s="74"/>
      <c r="QJZ22" s="74"/>
      <c r="QKA22" s="85"/>
      <c r="QKB22" s="80"/>
      <c r="QKC22" s="80"/>
      <c r="QKD22" s="85"/>
      <c r="QKE22" s="77"/>
      <c r="QKF22" s="74"/>
      <c r="QKG22" s="74"/>
      <c r="QKH22" s="85"/>
      <c r="QKI22" s="74"/>
      <c r="QKJ22" s="74"/>
      <c r="QKK22" s="85"/>
      <c r="QKL22" s="74"/>
      <c r="QKM22" s="74"/>
      <c r="QKN22" s="85"/>
      <c r="QKO22" s="74"/>
      <c r="QKP22" s="74"/>
      <c r="QKQ22" s="85"/>
      <c r="QKR22" s="80"/>
      <c r="QKS22" s="80"/>
      <c r="QKT22" s="85"/>
      <c r="QKU22" s="77"/>
      <c r="QKV22" s="74"/>
      <c r="QKW22" s="74"/>
      <c r="QKX22" s="85"/>
      <c r="QKY22" s="74"/>
      <c r="QKZ22" s="74"/>
      <c r="QLA22" s="85"/>
      <c r="QLB22" s="74"/>
      <c r="QLC22" s="74"/>
      <c r="QLD22" s="85"/>
      <c r="QLE22" s="74"/>
      <c r="QLF22" s="74"/>
      <c r="QLG22" s="85"/>
      <c r="QLH22" s="80"/>
      <c r="QLI22" s="80"/>
      <c r="QLJ22" s="85"/>
      <c r="QLK22" s="77"/>
      <c r="QLL22" s="74"/>
      <c r="QLM22" s="74"/>
      <c r="QLN22" s="85"/>
      <c r="QLO22" s="74"/>
      <c r="QLP22" s="74"/>
      <c r="QLQ22" s="85"/>
      <c r="QLR22" s="74"/>
      <c r="QLS22" s="74"/>
      <c r="QLT22" s="85"/>
      <c r="QLU22" s="74"/>
      <c r="QLV22" s="74"/>
      <c r="QLW22" s="85"/>
      <c r="QLX22" s="80"/>
      <c r="QLY22" s="80"/>
      <c r="QLZ22" s="85"/>
      <c r="QMA22" s="77"/>
      <c r="QMB22" s="74"/>
      <c r="QMC22" s="74"/>
      <c r="QMD22" s="85"/>
      <c r="QME22" s="74"/>
      <c r="QMF22" s="74"/>
      <c r="QMG22" s="85"/>
      <c r="QMH22" s="74"/>
      <c r="QMI22" s="74"/>
      <c r="QMJ22" s="85"/>
      <c r="QMK22" s="74"/>
      <c r="QML22" s="74"/>
      <c r="QMM22" s="85"/>
      <c r="QMN22" s="80"/>
      <c r="QMO22" s="80"/>
      <c r="QMP22" s="85"/>
      <c r="QMQ22" s="77"/>
      <c r="QMR22" s="74"/>
      <c r="QMS22" s="74"/>
      <c r="QMT22" s="85"/>
      <c r="QMU22" s="74"/>
      <c r="QMV22" s="74"/>
      <c r="QMW22" s="85"/>
      <c r="QMX22" s="74"/>
      <c r="QMY22" s="74"/>
      <c r="QMZ22" s="85"/>
      <c r="QNA22" s="74"/>
      <c r="QNB22" s="74"/>
      <c r="QNC22" s="85"/>
      <c r="QND22" s="80"/>
      <c r="QNE22" s="80"/>
      <c r="QNF22" s="85"/>
      <c r="QNG22" s="77"/>
      <c r="QNH22" s="74"/>
      <c r="QNI22" s="74"/>
      <c r="QNJ22" s="85"/>
      <c r="QNK22" s="74"/>
      <c r="QNL22" s="74"/>
      <c r="QNM22" s="85"/>
      <c r="QNN22" s="74"/>
      <c r="QNO22" s="74"/>
      <c r="QNP22" s="85"/>
      <c r="QNQ22" s="74"/>
      <c r="QNR22" s="74"/>
      <c r="QNS22" s="85"/>
      <c r="QNT22" s="80"/>
      <c r="QNU22" s="80"/>
      <c r="QNV22" s="85"/>
      <c r="QNW22" s="77"/>
      <c r="QNX22" s="74"/>
      <c r="QNY22" s="74"/>
      <c r="QNZ22" s="85"/>
      <c r="QOA22" s="74"/>
      <c r="QOB22" s="74"/>
      <c r="QOC22" s="85"/>
      <c r="QOD22" s="74"/>
      <c r="QOE22" s="74"/>
      <c r="QOF22" s="85"/>
      <c r="QOG22" s="74"/>
      <c r="QOH22" s="74"/>
      <c r="QOI22" s="85"/>
      <c r="QOJ22" s="80"/>
      <c r="QOK22" s="80"/>
      <c r="QOL22" s="85"/>
      <c r="QOM22" s="77"/>
      <c r="QON22" s="74"/>
      <c r="QOO22" s="74"/>
      <c r="QOP22" s="85"/>
      <c r="QOQ22" s="74"/>
      <c r="QOR22" s="74"/>
      <c r="QOS22" s="85"/>
      <c r="QOT22" s="74"/>
      <c r="QOU22" s="74"/>
      <c r="QOV22" s="85"/>
      <c r="QOW22" s="74"/>
      <c r="QOX22" s="74"/>
      <c r="QOY22" s="85"/>
      <c r="QOZ22" s="80"/>
      <c r="QPA22" s="80"/>
      <c r="QPB22" s="85"/>
      <c r="QPC22" s="77"/>
      <c r="QPD22" s="74"/>
      <c r="QPE22" s="74"/>
      <c r="QPF22" s="85"/>
      <c r="QPG22" s="74"/>
      <c r="QPH22" s="74"/>
      <c r="QPI22" s="85"/>
      <c r="QPJ22" s="74"/>
      <c r="QPK22" s="74"/>
      <c r="QPL22" s="85"/>
      <c r="QPM22" s="74"/>
      <c r="QPN22" s="74"/>
      <c r="QPO22" s="85"/>
      <c r="QPP22" s="80"/>
      <c r="QPQ22" s="80"/>
      <c r="QPR22" s="85"/>
      <c r="QPS22" s="77"/>
      <c r="QPT22" s="74"/>
      <c r="QPU22" s="74"/>
      <c r="QPV22" s="85"/>
      <c r="QPW22" s="74"/>
      <c r="QPX22" s="74"/>
      <c r="QPY22" s="85"/>
      <c r="QPZ22" s="74"/>
      <c r="QQA22" s="74"/>
      <c r="QQB22" s="85"/>
      <c r="QQC22" s="74"/>
      <c r="QQD22" s="74"/>
      <c r="QQE22" s="85"/>
      <c r="QQF22" s="80"/>
      <c r="QQG22" s="80"/>
      <c r="QQH22" s="85"/>
      <c r="QQI22" s="77"/>
      <c r="QQJ22" s="74"/>
      <c r="QQK22" s="74"/>
      <c r="QQL22" s="85"/>
      <c r="QQM22" s="74"/>
      <c r="QQN22" s="74"/>
      <c r="QQO22" s="85"/>
      <c r="QQP22" s="74"/>
      <c r="QQQ22" s="74"/>
      <c r="QQR22" s="85"/>
      <c r="QQS22" s="74"/>
      <c r="QQT22" s="74"/>
      <c r="QQU22" s="85"/>
      <c r="QQV22" s="80"/>
      <c r="QQW22" s="80"/>
      <c r="QQX22" s="85"/>
      <c r="QQY22" s="77"/>
      <c r="QQZ22" s="74"/>
      <c r="QRA22" s="74"/>
      <c r="QRB22" s="85"/>
      <c r="QRC22" s="74"/>
      <c r="QRD22" s="74"/>
      <c r="QRE22" s="85"/>
      <c r="QRF22" s="74"/>
      <c r="QRG22" s="74"/>
      <c r="QRH22" s="85"/>
      <c r="QRI22" s="74"/>
      <c r="QRJ22" s="74"/>
      <c r="QRK22" s="85"/>
      <c r="QRL22" s="80"/>
      <c r="QRM22" s="80"/>
      <c r="QRN22" s="85"/>
      <c r="QRO22" s="77"/>
      <c r="QRP22" s="74"/>
      <c r="QRQ22" s="74"/>
      <c r="QRR22" s="85"/>
      <c r="QRS22" s="74"/>
      <c r="QRT22" s="74"/>
      <c r="QRU22" s="85"/>
      <c r="QRV22" s="74"/>
      <c r="QRW22" s="74"/>
      <c r="QRX22" s="85"/>
      <c r="QRY22" s="74"/>
      <c r="QRZ22" s="74"/>
      <c r="QSA22" s="85"/>
      <c r="QSB22" s="80"/>
      <c r="QSC22" s="80"/>
      <c r="QSD22" s="85"/>
      <c r="QSE22" s="77"/>
      <c r="QSF22" s="74"/>
      <c r="QSG22" s="74"/>
      <c r="QSH22" s="85"/>
      <c r="QSI22" s="74"/>
      <c r="QSJ22" s="74"/>
      <c r="QSK22" s="85"/>
      <c r="QSL22" s="74"/>
      <c r="QSM22" s="74"/>
      <c r="QSN22" s="85"/>
      <c r="QSO22" s="74"/>
      <c r="QSP22" s="74"/>
      <c r="QSQ22" s="85"/>
      <c r="QSR22" s="80"/>
      <c r="QSS22" s="80"/>
      <c r="QST22" s="85"/>
      <c r="QSU22" s="77"/>
      <c r="QSV22" s="74"/>
      <c r="QSW22" s="74"/>
      <c r="QSX22" s="85"/>
      <c r="QSY22" s="74"/>
      <c r="QSZ22" s="74"/>
      <c r="QTA22" s="85"/>
      <c r="QTB22" s="74"/>
      <c r="QTC22" s="74"/>
      <c r="QTD22" s="85"/>
      <c r="QTE22" s="74"/>
      <c r="QTF22" s="74"/>
      <c r="QTG22" s="85"/>
      <c r="QTH22" s="80"/>
      <c r="QTI22" s="80"/>
      <c r="QTJ22" s="85"/>
      <c r="QTK22" s="77"/>
      <c r="QTL22" s="74"/>
      <c r="QTM22" s="74"/>
      <c r="QTN22" s="85"/>
      <c r="QTO22" s="74"/>
      <c r="QTP22" s="74"/>
      <c r="QTQ22" s="85"/>
      <c r="QTR22" s="74"/>
      <c r="QTS22" s="74"/>
      <c r="QTT22" s="85"/>
      <c r="QTU22" s="74"/>
      <c r="QTV22" s="74"/>
      <c r="QTW22" s="85"/>
      <c r="QTX22" s="80"/>
      <c r="QTY22" s="80"/>
      <c r="QTZ22" s="85"/>
      <c r="QUA22" s="77"/>
      <c r="QUB22" s="74"/>
      <c r="QUC22" s="74"/>
      <c r="QUD22" s="85"/>
      <c r="QUE22" s="74"/>
      <c r="QUF22" s="74"/>
      <c r="QUG22" s="85"/>
      <c r="QUH22" s="74"/>
      <c r="QUI22" s="74"/>
      <c r="QUJ22" s="85"/>
      <c r="QUK22" s="74"/>
      <c r="QUL22" s="74"/>
      <c r="QUM22" s="85"/>
      <c r="QUN22" s="80"/>
      <c r="QUO22" s="80"/>
      <c r="QUP22" s="85"/>
      <c r="QUQ22" s="77"/>
      <c r="QUR22" s="74"/>
      <c r="QUS22" s="74"/>
      <c r="QUT22" s="85"/>
      <c r="QUU22" s="74"/>
      <c r="QUV22" s="74"/>
      <c r="QUW22" s="85"/>
      <c r="QUX22" s="74"/>
      <c r="QUY22" s="74"/>
      <c r="QUZ22" s="85"/>
      <c r="QVA22" s="74"/>
      <c r="QVB22" s="74"/>
      <c r="QVC22" s="85"/>
      <c r="QVD22" s="80"/>
      <c r="QVE22" s="80"/>
      <c r="QVF22" s="85"/>
      <c r="QVG22" s="77"/>
      <c r="QVH22" s="74"/>
      <c r="QVI22" s="74"/>
      <c r="QVJ22" s="85"/>
      <c r="QVK22" s="74"/>
      <c r="QVL22" s="74"/>
      <c r="QVM22" s="85"/>
      <c r="QVN22" s="74"/>
      <c r="QVO22" s="74"/>
      <c r="QVP22" s="85"/>
      <c r="QVQ22" s="74"/>
      <c r="QVR22" s="74"/>
      <c r="QVS22" s="85"/>
      <c r="QVT22" s="80"/>
      <c r="QVU22" s="80"/>
      <c r="QVV22" s="85"/>
      <c r="QVW22" s="77"/>
      <c r="QVX22" s="74"/>
      <c r="QVY22" s="74"/>
      <c r="QVZ22" s="85"/>
      <c r="QWA22" s="74"/>
      <c r="QWB22" s="74"/>
      <c r="QWC22" s="85"/>
      <c r="QWD22" s="74"/>
      <c r="QWE22" s="74"/>
      <c r="QWF22" s="85"/>
      <c r="QWG22" s="74"/>
      <c r="QWH22" s="74"/>
      <c r="QWI22" s="85"/>
      <c r="QWJ22" s="80"/>
      <c r="QWK22" s="80"/>
      <c r="QWL22" s="85"/>
      <c r="QWM22" s="77"/>
      <c r="QWN22" s="74"/>
      <c r="QWO22" s="74"/>
      <c r="QWP22" s="85"/>
      <c r="QWQ22" s="74"/>
      <c r="QWR22" s="74"/>
      <c r="QWS22" s="85"/>
      <c r="QWT22" s="74"/>
      <c r="QWU22" s="74"/>
      <c r="QWV22" s="85"/>
      <c r="QWW22" s="74"/>
      <c r="QWX22" s="74"/>
      <c r="QWY22" s="85"/>
      <c r="QWZ22" s="80"/>
      <c r="QXA22" s="80"/>
      <c r="QXB22" s="85"/>
      <c r="QXC22" s="77"/>
      <c r="QXD22" s="74"/>
      <c r="QXE22" s="74"/>
      <c r="QXF22" s="85"/>
      <c r="QXG22" s="74"/>
      <c r="QXH22" s="74"/>
      <c r="QXI22" s="85"/>
      <c r="QXJ22" s="74"/>
      <c r="QXK22" s="74"/>
      <c r="QXL22" s="85"/>
      <c r="QXM22" s="74"/>
      <c r="QXN22" s="74"/>
      <c r="QXO22" s="85"/>
      <c r="QXP22" s="80"/>
      <c r="QXQ22" s="80"/>
      <c r="QXR22" s="85"/>
      <c r="QXS22" s="77"/>
      <c r="QXT22" s="74"/>
      <c r="QXU22" s="74"/>
      <c r="QXV22" s="85"/>
      <c r="QXW22" s="74"/>
      <c r="QXX22" s="74"/>
      <c r="QXY22" s="85"/>
      <c r="QXZ22" s="74"/>
      <c r="QYA22" s="74"/>
      <c r="QYB22" s="85"/>
      <c r="QYC22" s="74"/>
      <c r="QYD22" s="74"/>
      <c r="QYE22" s="85"/>
      <c r="QYF22" s="80"/>
      <c r="QYG22" s="80"/>
      <c r="QYH22" s="85"/>
      <c r="QYI22" s="77"/>
      <c r="QYJ22" s="74"/>
      <c r="QYK22" s="74"/>
      <c r="QYL22" s="85"/>
      <c r="QYM22" s="74"/>
      <c r="QYN22" s="74"/>
      <c r="QYO22" s="85"/>
      <c r="QYP22" s="74"/>
      <c r="QYQ22" s="74"/>
      <c r="QYR22" s="85"/>
      <c r="QYS22" s="74"/>
      <c r="QYT22" s="74"/>
      <c r="QYU22" s="85"/>
      <c r="QYV22" s="80"/>
      <c r="QYW22" s="80"/>
      <c r="QYX22" s="85"/>
      <c r="QYY22" s="77"/>
      <c r="QYZ22" s="74"/>
      <c r="QZA22" s="74"/>
      <c r="QZB22" s="85"/>
      <c r="QZC22" s="74"/>
      <c r="QZD22" s="74"/>
      <c r="QZE22" s="85"/>
      <c r="QZF22" s="74"/>
      <c r="QZG22" s="74"/>
      <c r="QZH22" s="85"/>
      <c r="QZI22" s="74"/>
      <c r="QZJ22" s="74"/>
      <c r="QZK22" s="85"/>
      <c r="QZL22" s="80"/>
      <c r="QZM22" s="80"/>
      <c r="QZN22" s="85"/>
      <c r="QZO22" s="77"/>
      <c r="QZP22" s="74"/>
      <c r="QZQ22" s="74"/>
      <c r="QZR22" s="85"/>
      <c r="QZS22" s="74"/>
      <c r="QZT22" s="74"/>
      <c r="QZU22" s="85"/>
      <c r="QZV22" s="74"/>
      <c r="QZW22" s="74"/>
      <c r="QZX22" s="85"/>
      <c r="QZY22" s="74"/>
      <c r="QZZ22" s="74"/>
      <c r="RAA22" s="85"/>
      <c r="RAB22" s="80"/>
      <c r="RAC22" s="80"/>
      <c r="RAD22" s="85"/>
      <c r="RAE22" s="77"/>
      <c r="RAF22" s="74"/>
      <c r="RAG22" s="74"/>
      <c r="RAH22" s="85"/>
      <c r="RAI22" s="74"/>
      <c r="RAJ22" s="74"/>
      <c r="RAK22" s="85"/>
      <c r="RAL22" s="74"/>
      <c r="RAM22" s="74"/>
      <c r="RAN22" s="85"/>
      <c r="RAO22" s="74"/>
      <c r="RAP22" s="74"/>
      <c r="RAQ22" s="85"/>
      <c r="RAR22" s="80"/>
      <c r="RAS22" s="80"/>
      <c r="RAT22" s="85"/>
      <c r="RAU22" s="77"/>
      <c r="RAV22" s="74"/>
      <c r="RAW22" s="74"/>
      <c r="RAX22" s="85"/>
      <c r="RAY22" s="74"/>
      <c r="RAZ22" s="74"/>
      <c r="RBA22" s="85"/>
      <c r="RBB22" s="74"/>
      <c r="RBC22" s="74"/>
      <c r="RBD22" s="85"/>
      <c r="RBE22" s="74"/>
      <c r="RBF22" s="74"/>
      <c r="RBG22" s="85"/>
      <c r="RBH22" s="80"/>
      <c r="RBI22" s="80"/>
      <c r="RBJ22" s="85"/>
      <c r="RBK22" s="77"/>
      <c r="RBL22" s="74"/>
      <c r="RBM22" s="74"/>
      <c r="RBN22" s="85"/>
      <c r="RBO22" s="74"/>
      <c r="RBP22" s="74"/>
      <c r="RBQ22" s="85"/>
      <c r="RBR22" s="74"/>
      <c r="RBS22" s="74"/>
      <c r="RBT22" s="85"/>
      <c r="RBU22" s="74"/>
      <c r="RBV22" s="74"/>
      <c r="RBW22" s="85"/>
      <c r="RBX22" s="80"/>
      <c r="RBY22" s="80"/>
      <c r="RBZ22" s="85"/>
      <c r="RCA22" s="77"/>
      <c r="RCB22" s="74"/>
      <c r="RCC22" s="74"/>
      <c r="RCD22" s="85"/>
      <c r="RCE22" s="74"/>
      <c r="RCF22" s="74"/>
      <c r="RCG22" s="85"/>
      <c r="RCH22" s="74"/>
      <c r="RCI22" s="74"/>
      <c r="RCJ22" s="85"/>
      <c r="RCK22" s="74"/>
      <c r="RCL22" s="74"/>
      <c r="RCM22" s="85"/>
      <c r="RCN22" s="80"/>
      <c r="RCO22" s="80"/>
      <c r="RCP22" s="85"/>
      <c r="RCQ22" s="77"/>
      <c r="RCR22" s="74"/>
      <c r="RCS22" s="74"/>
      <c r="RCT22" s="85"/>
      <c r="RCU22" s="74"/>
      <c r="RCV22" s="74"/>
      <c r="RCW22" s="85"/>
      <c r="RCX22" s="74"/>
      <c r="RCY22" s="74"/>
      <c r="RCZ22" s="85"/>
      <c r="RDA22" s="74"/>
      <c r="RDB22" s="74"/>
      <c r="RDC22" s="85"/>
      <c r="RDD22" s="80"/>
      <c r="RDE22" s="80"/>
      <c r="RDF22" s="85"/>
      <c r="RDG22" s="77"/>
      <c r="RDH22" s="74"/>
      <c r="RDI22" s="74"/>
      <c r="RDJ22" s="85"/>
      <c r="RDK22" s="74"/>
      <c r="RDL22" s="74"/>
      <c r="RDM22" s="85"/>
      <c r="RDN22" s="74"/>
      <c r="RDO22" s="74"/>
      <c r="RDP22" s="85"/>
      <c r="RDQ22" s="74"/>
      <c r="RDR22" s="74"/>
      <c r="RDS22" s="85"/>
      <c r="RDT22" s="80"/>
      <c r="RDU22" s="80"/>
      <c r="RDV22" s="85"/>
      <c r="RDW22" s="77"/>
      <c r="RDX22" s="74"/>
      <c r="RDY22" s="74"/>
      <c r="RDZ22" s="85"/>
      <c r="REA22" s="74"/>
      <c r="REB22" s="74"/>
      <c r="REC22" s="85"/>
      <c r="RED22" s="74"/>
      <c r="REE22" s="74"/>
      <c r="REF22" s="85"/>
      <c r="REG22" s="74"/>
      <c r="REH22" s="74"/>
      <c r="REI22" s="85"/>
      <c r="REJ22" s="80"/>
      <c r="REK22" s="80"/>
      <c r="REL22" s="85"/>
      <c r="REM22" s="77"/>
      <c r="REN22" s="74"/>
      <c r="REO22" s="74"/>
      <c r="REP22" s="85"/>
      <c r="REQ22" s="74"/>
      <c r="RER22" s="74"/>
      <c r="RES22" s="85"/>
      <c r="RET22" s="74"/>
      <c r="REU22" s="74"/>
      <c r="REV22" s="85"/>
      <c r="REW22" s="74"/>
      <c r="REX22" s="74"/>
      <c r="REY22" s="85"/>
      <c r="REZ22" s="80"/>
      <c r="RFA22" s="80"/>
      <c r="RFB22" s="85"/>
      <c r="RFC22" s="77"/>
      <c r="RFD22" s="74"/>
      <c r="RFE22" s="74"/>
      <c r="RFF22" s="85"/>
      <c r="RFG22" s="74"/>
      <c r="RFH22" s="74"/>
      <c r="RFI22" s="85"/>
      <c r="RFJ22" s="74"/>
      <c r="RFK22" s="74"/>
      <c r="RFL22" s="85"/>
      <c r="RFM22" s="74"/>
      <c r="RFN22" s="74"/>
      <c r="RFO22" s="85"/>
      <c r="RFP22" s="80"/>
      <c r="RFQ22" s="80"/>
      <c r="RFR22" s="85"/>
      <c r="RFS22" s="77"/>
      <c r="RFT22" s="74"/>
      <c r="RFU22" s="74"/>
      <c r="RFV22" s="85"/>
      <c r="RFW22" s="74"/>
      <c r="RFX22" s="74"/>
      <c r="RFY22" s="85"/>
      <c r="RFZ22" s="74"/>
      <c r="RGA22" s="74"/>
      <c r="RGB22" s="85"/>
      <c r="RGC22" s="74"/>
      <c r="RGD22" s="74"/>
      <c r="RGE22" s="85"/>
      <c r="RGF22" s="80"/>
      <c r="RGG22" s="80"/>
      <c r="RGH22" s="85"/>
      <c r="RGI22" s="77"/>
      <c r="RGJ22" s="74"/>
      <c r="RGK22" s="74"/>
      <c r="RGL22" s="85"/>
      <c r="RGM22" s="74"/>
      <c r="RGN22" s="74"/>
      <c r="RGO22" s="85"/>
      <c r="RGP22" s="74"/>
      <c r="RGQ22" s="74"/>
      <c r="RGR22" s="85"/>
      <c r="RGS22" s="74"/>
      <c r="RGT22" s="74"/>
      <c r="RGU22" s="85"/>
      <c r="RGV22" s="80"/>
      <c r="RGW22" s="80"/>
      <c r="RGX22" s="85"/>
      <c r="RGY22" s="77"/>
      <c r="RGZ22" s="74"/>
      <c r="RHA22" s="74"/>
      <c r="RHB22" s="85"/>
      <c r="RHC22" s="74"/>
      <c r="RHD22" s="74"/>
      <c r="RHE22" s="85"/>
      <c r="RHF22" s="74"/>
      <c r="RHG22" s="74"/>
      <c r="RHH22" s="85"/>
      <c r="RHI22" s="74"/>
      <c r="RHJ22" s="74"/>
      <c r="RHK22" s="85"/>
      <c r="RHL22" s="80"/>
      <c r="RHM22" s="80"/>
      <c r="RHN22" s="85"/>
      <c r="RHO22" s="77"/>
      <c r="RHP22" s="74"/>
      <c r="RHQ22" s="74"/>
      <c r="RHR22" s="85"/>
      <c r="RHS22" s="74"/>
      <c r="RHT22" s="74"/>
      <c r="RHU22" s="85"/>
      <c r="RHV22" s="74"/>
      <c r="RHW22" s="74"/>
      <c r="RHX22" s="85"/>
      <c r="RHY22" s="74"/>
      <c r="RHZ22" s="74"/>
      <c r="RIA22" s="85"/>
      <c r="RIB22" s="80"/>
      <c r="RIC22" s="80"/>
      <c r="RID22" s="85"/>
      <c r="RIE22" s="77"/>
      <c r="RIF22" s="74"/>
      <c r="RIG22" s="74"/>
      <c r="RIH22" s="85"/>
      <c r="RII22" s="74"/>
      <c r="RIJ22" s="74"/>
      <c r="RIK22" s="85"/>
      <c r="RIL22" s="74"/>
      <c r="RIM22" s="74"/>
      <c r="RIN22" s="85"/>
      <c r="RIO22" s="74"/>
      <c r="RIP22" s="74"/>
      <c r="RIQ22" s="85"/>
      <c r="RIR22" s="80"/>
      <c r="RIS22" s="80"/>
      <c r="RIT22" s="85"/>
      <c r="RIU22" s="77"/>
      <c r="RIV22" s="74"/>
      <c r="RIW22" s="74"/>
      <c r="RIX22" s="85"/>
      <c r="RIY22" s="74"/>
      <c r="RIZ22" s="74"/>
      <c r="RJA22" s="85"/>
      <c r="RJB22" s="74"/>
      <c r="RJC22" s="74"/>
      <c r="RJD22" s="85"/>
      <c r="RJE22" s="74"/>
      <c r="RJF22" s="74"/>
      <c r="RJG22" s="85"/>
      <c r="RJH22" s="80"/>
      <c r="RJI22" s="80"/>
      <c r="RJJ22" s="85"/>
      <c r="RJK22" s="77"/>
      <c r="RJL22" s="74"/>
      <c r="RJM22" s="74"/>
      <c r="RJN22" s="85"/>
      <c r="RJO22" s="74"/>
      <c r="RJP22" s="74"/>
      <c r="RJQ22" s="85"/>
      <c r="RJR22" s="74"/>
      <c r="RJS22" s="74"/>
      <c r="RJT22" s="85"/>
      <c r="RJU22" s="74"/>
      <c r="RJV22" s="74"/>
      <c r="RJW22" s="85"/>
      <c r="RJX22" s="80"/>
      <c r="RJY22" s="80"/>
      <c r="RJZ22" s="85"/>
      <c r="RKA22" s="77"/>
      <c r="RKB22" s="74"/>
      <c r="RKC22" s="74"/>
      <c r="RKD22" s="85"/>
      <c r="RKE22" s="74"/>
      <c r="RKF22" s="74"/>
      <c r="RKG22" s="85"/>
      <c r="RKH22" s="74"/>
      <c r="RKI22" s="74"/>
      <c r="RKJ22" s="85"/>
      <c r="RKK22" s="74"/>
      <c r="RKL22" s="74"/>
      <c r="RKM22" s="85"/>
      <c r="RKN22" s="80"/>
      <c r="RKO22" s="80"/>
      <c r="RKP22" s="85"/>
      <c r="RKQ22" s="77"/>
      <c r="RKR22" s="74"/>
      <c r="RKS22" s="74"/>
      <c r="RKT22" s="85"/>
      <c r="RKU22" s="74"/>
      <c r="RKV22" s="74"/>
      <c r="RKW22" s="85"/>
      <c r="RKX22" s="74"/>
      <c r="RKY22" s="74"/>
      <c r="RKZ22" s="85"/>
      <c r="RLA22" s="74"/>
      <c r="RLB22" s="74"/>
      <c r="RLC22" s="85"/>
      <c r="RLD22" s="80"/>
      <c r="RLE22" s="80"/>
      <c r="RLF22" s="85"/>
      <c r="RLG22" s="77"/>
      <c r="RLH22" s="74"/>
      <c r="RLI22" s="74"/>
      <c r="RLJ22" s="85"/>
      <c r="RLK22" s="74"/>
      <c r="RLL22" s="74"/>
      <c r="RLM22" s="85"/>
      <c r="RLN22" s="74"/>
      <c r="RLO22" s="74"/>
      <c r="RLP22" s="85"/>
      <c r="RLQ22" s="74"/>
      <c r="RLR22" s="74"/>
      <c r="RLS22" s="85"/>
      <c r="RLT22" s="80"/>
      <c r="RLU22" s="80"/>
      <c r="RLV22" s="85"/>
      <c r="RLW22" s="77"/>
      <c r="RLX22" s="74"/>
      <c r="RLY22" s="74"/>
      <c r="RLZ22" s="85"/>
      <c r="RMA22" s="74"/>
      <c r="RMB22" s="74"/>
      <c r="RMC22" s="85"/>
      <c r="RMD22" s="74"/>
      <c r="RME22" s="74"/>
      <c r="RMF22" s="85"/>
      <c r="RMG22" s="74"/>
      <c r="RMH22" s="74"/>
      <c r="RMI22" s="85"/>
      <c r="RMJ22" s="80"/>
      <c r="RMK22" s="80"/>
      <c r="RML22" s="85"/>
      <c r="RMM22" s="77"/>
      <c r="RMN22" s="74"/>
      <c r="RMO22" s="74"/>
      <c r="RMP22" s="85"/>
      <c r="RMQ22" s="74"/>
      <c r="RMR22" s="74"/>
      <c r="RMS22" s="85"/>
      <c r="RMT22" s="74"/>
      <c r="RMU22" s="74"/>
      <c r="RMV22" s="85"/>
      <c r="RMW22" s="74"/>
      <c r="RMX22" s="74"/>
      <c r="RMY22" s="85"/>
      <c r="RMZ22" s="80"/>
      <c r="RNA22" s="80"/>
      <c r="RNB22" s="85"/>
      <c r="RNC22" s="77"/>
      <c r="RND22" s="74"/>
      <c r="RNE22" s="74"/>
      <c r="RNF22" s="85"/>
      <c r="RNG22" s="74"/>
      <c r="RNH22" s="74"/>
      <c r="RNI22" s="85"/>
      <c r="RNJ22" s="74"/>
      <c r="RNK22" s="74"/>
      <c r="RNL22" s="85"/>
      <c r="RNM22" s="74"/>
      <c r="RNN22" s="74"/>
      <c r="RNO22" s="85"/>
      <c r="RNP22" s="80"/>
      <c r="RNQ22" s="80"/>
      <c r="RNR22" s="85"/>
      <c r="RNS22" s="77"/>
      <c r="RNT22" s="74"/>
      <c r="RNU22" s="74"/>
      <c r="RNV22" s="85"/>
      <c r="RNW22" s="74"/>
      <c r="RNX22" s="74"/>
      <c r="RNY22" s="85"/>
      <c r="RNZ22" s="74"/>
      <c r="ROA22" s="74"/>
      <c r="ROB22" s="85"/>
      <c r="ROC22" s="74"/>
      <c r="ROD22" s="74"/>
      <c r="ROE22" s="85"/>
      <c r="ROF22" s="80"/>
      <c r="ROG22" s="80"/>
      <c r="ROH22" s="85"/>
      <c r="ROI22" s="77"/>
      <c r="ROJ22" s="74"/>
      <c r="ROK22" s="74"/>
      <c r="ROL22" s="85"/>
      <c r="ROM22" s="74"/>
      <c r="RON22" s="74"/>
      <c r="ROO22" s="85"/>
      <c r="ROP22" s="74"/>
      <c r="ROQ22" s="74"/>
      <c r="ROR22" s="85"/>
      <c r="ROS22" s="74"/>
      <c r="ROT22" s="74"/>
      <c r="ROU22" s="85"/>
      <c r="ROV22" s="80"/>
      <c r="ROW22" s="80"/>
      <c r="ROX22" s="85"/>
      <c r="ROY22" s="77"/>
      <c r="ROZ22" s="74"/>
      <c r="RPA22" s="74"/>
      <c r="RPB22" s="85"/>
      <c r="RPC22" s="74"/>
      <c r="RPD22" s="74"/>
      <c r="RPE22" s="85"/>
      <c r="RPF22" s="74"/>
      <c r="RPG22" s="74"/>
      <c r="RPH22" s="85"/>
      <c r="RPI22" s="74"/>
      <c r="RPJ22" s="74"/>
      <c r="RPK22" s="85"/>
      <c r="RPL22" s="80"/>
      <c r="RPM22" s="80"/>
      <c r="RPN22" s="85"/>
      <c r="RPO22" s="77"/>
      <c r="RPP22" s="74"/>
      <c r="RPQ22" s="74"/>
      <c r="RPR22" s="85"/>
      <c r="RPS22" s="74"/>
      <c r="RPT22" s="74"/>
      <c r="RPU22" s="85"/>
      <c r="RPV22" s="74"/>
      <c r="RPW22" s="74"/>
      <c r="RPX22" s="85"/>
      <c r="RPY22" s="74"/>
      <c r="RPZ22" s="74"/>
      <c r="RQA22" s="85"/>
      <c r="RQB22" s="80"/>
      <c r="RQC22" s="80"/>
      <c r="RQD22" s="85"/>
      <c r="RQE22" s="77"/>
      <c r="RQF22" s="74"/>
      <c r="RQG22" s="74"/>
      <c r="RQH22" s="85"/>
      <c r="RQI22" s="74"/>
      <c r="RQJ22" s="74"/>
      <c r="RQK22" s="85"/>
      <c r="RQL22" s="74"/>
      <c r="RQM22" s="74"/>
      <c r="RQN22" s="85"/>
      <c r="RQO22" s="74"/>
      <c r="RQP22" s="74"/>
      <c r="RQQ22" s="85"/>
      <c r="RQR22" s="80"/>
      <c r="RQS22" s="80"/>
      <c r="RQT22" s="85"/>
      <c r="RQU22" s="77"/>
      <c r="RQV22" s="74"/>
      <c r="RQW22" s="74"/>
      <c r="RQX22" s="85"/>
      <c r="RQY22" s="74"/>
      <c r="RQZ22" s="74"/>
      <c r="RRA22" s="85"/>
      <c r="RRB22" s="74"/>
      <c r="RRC22" s="74"/>
      <c r="RRD22" s="85"/>
      <c r="RRE22" s="74"/>
      <c r="RRF22" s="74"/>
      <c r="RRG22" s="85"/>
      <c r="RRH22" s="80"/>
      <c r="RRI22" s="80"/>
      <c r="RRJ22" s="85"/>
      <c r="RRK22" s="77"/>
      <c r="RRL22" s="74"/>
      <c r="RRM22" s="74"/>
      <c r="RRN22" s="85"/>
      <c r="RRO22" s="74"/>
      <c r="RRP22" s="74"/>
      <c r="RRQ22" s="85"/>
      <c r="RRR22" s="74"/>
      <c r="RRS22" s="74"/>
      <c r="RRT22" s="85"/>
      <c r="RRU22" s="74"/>
      <c r="RRV22" s="74"/>
      <c r="RRW22" s="85"/>
      <c r="RRX22" s="80"/>
      <c r="RRY22" s="80"/>
      <c r="RRZ22" s="85"/>
      <c r="RSA22" s="77"/>
      <c r="RSB22" s="74"/>
      <c r="RSC22" s="74"/>
      <c r="RSD22" s="85"/>
      <c r="RSE22" s="74"/>
      <c r="RSF22" s="74"/>
      <c r="RSG22" s="85"/>
      <c r="RSH22" s="74"/>
      <c r="RSI22" s="74"/>
      <c r="RSJ22" s="85"/>
      <c r="RSK22" s="74"/>
      <c r="RSL22" s="74"/>
      <c r="RSM22" s="85"/>
      <c r="RSN22" s="80"/>
      <c r="RSO22" s="80"/>
      <c r="RSP22" s="85"/>
      <c r="RSQ22" s="77"/>
      <c r="RSR22" s="74"/>
      <c r="RSS22" s="74"/>
      <c r="RST22" s="85"/>
      <c r="RSU22" s="74"/>
      <c r="RSV22" s="74"/>
      <c r="RSW22" s="85"/>
      <c r="RSX22" s="74"/>
      <c r="RSY22" s="74"/>
      <c r="RSZ22" s="85"/>
      <c r="RTA22" s="74"/>
      <c r="RTB22" s="74"/>
      <c r="RTC22" s="85"/>
      <c r="RTD22" s="80"/>
      <c r="RTE22" s="80"/>
      <c r="RTF22" s="85"/>
      <c r="RTG22" s="77"/>
      <c r="RTH22" s="74"/>
      <c r="RTI22" s="74"/>
      <c r="RTJ22" s="85"/>
      <c r="RTK22" s="74"/>
      <c r="RTL22" s="74"/>
      <c r="RTM22" s="85"/>
      <c r="RTN22" s="74"/>
      <c r="RTO22" s="74"/>
      <c r="RTP22" s="85"/>
      <c r="RTQ22" s="74"/>
      <c r="RTR22" s="74"/>
      <c r="RTS22" s="85"/>
      <c r="RTT22" s="80"/>
      <c r="RTU22" s="80"/>
      <c r="RTV22" s="85"/>
      <c r="RTW22" s="77"/>
      <c r="RTX22" s="74"/>
      <c r="RTY22" s="74"/>
      <c r="RTZ22" s="85"/>
      <c r="RUA22" s="74"/>
      <c r="RUB22" s="74"/>
      <c r="RUC22" s="85"/>
      <c r="RUD22" s="74"/>
      <c r="RUE22" s="74"/>
      <c r="RUF22" s="85"/>
      <c r="RUG22" s="74"/>
      <c r="RUH22" s="74"/>
      <c r="RUI22" s="85"/>
      <c r="RUJ22" s="80"/>
      <c r="RUK22" s="80"/>
      <c r="RUL22" s="85"/>
      <c r="RUM22" s="77"/>
      <c r="RUN22" s="74"/>
      <c r="RUO22" s="74"/>
      <c r="RUP22" s="85"/>
      <c r="RUQ22" s="74"/>
      <c r="RUR22" s="74"/>
      <c r="RUS22" s="85"/>
      <c r="RUT22" s="74"/>
      <c r="RUU22" s="74"/>
      <c r="RUV22" s="85"/>
      <c r="RUW22" s="74"/>
      <c r="RUX22" s="74"/>
      <c r="RUY22" s="85"/>
      <c r="RUZ22" s="80"/>
      <c r="RVA22" s="80"/>
      <c r="RVB22" s="85"/>
      <c r="RVC22" s="77"/>
      <c r="RVD22" s="74"/>
      <c r="RVE22" s="74"/>
      <c r="RVF22" s="85"/>
      <c r="RVG22" s="74"/>
      <c r="RVH22" s="74"/>
      <c r="RVI22" s="85"/>
      <c r="RVJ22" s="74"/>
      <c r="RVK22" s="74"/>
      <c r="RVL22" s="85"/>
      <c r="RVM22" s="74"/>
      <c r="RVN22" s="74"/>
      <c r="RVO22" s="85"/>
      <c r="RVP22" s="80"/>
      <c r="RVQ22" s="80"/>
      <c r="RVR22" s="85"/>
      <c r="RVS22" s="77"/>
      <c r="RVT22" s="74"/>
      <c r="RVU22" s="74"/>
      <c r="RVV22" s="85"/>
      <c r="RVW22" s="74"/>
      <c r="RVX22" s="74"/>
      <c r="RVY22" s="85"/>
      <c r="RVZ22" s="74"/>
      <c r="RWA22" s="74"/>
      <c r="RWB22" s="85"/>
      <c r="RWC22" s="74"/>
      <c r="RWD22" s="74"/>
      <c r="RWE22" s="85"/>
      <c r="RWF22" s="80"/>
      <c r="RWG22" s="80"/>
      <c r="RWH22" s="85"/>
      <c r="RWI22" s="77"/>
      <c r="RWJ22" s="74"/>
      <c r="RWK22" s="74"/>
      <c r="RWL22" s="85"/>
      <c r="RWM22" s="74"/>
      <c r="RWN22" s="74"/>
      <c r="RWO22" s="85"/>
      <c r="RWP22" s="74"/>
      <c r="RWQ22" s="74"/>
      <c r="RWR22" s="85"/>
      <c r="RWS22" s="74"/>
      <c r="RWT22" s="74"/>
      <c r="RWU22" s="85"/>
      <c r="RWV22" s="80"/>
      <c r="RWW22" s="80"/>
      <c r="RWX22" s="85"/>
      <c r="RWY22" s="77"/>
      <c r="RWZ22" s="74"/>
      <c r="RXA22" s="74"/>
      <c r="RXB22" s="85"/>
      <c r="RXC22" s="74"/>
      <c r="RXD22" s="74"/>
      <c r="RXE22" s="85"/>
      <c r="RXF22" s="74"/>
      <c r="RXG22" s="74"/>
      <c r="RXH22" s="85"/>
      <c r="RXI22" s="74"/>
      <c r="RXJ22" s="74"/>
      <c r="RXK22" s="85"/>
      <c r="RXL22" s="80"/>
      <c r="RXM22" s="80"/>
      <c r="RXN22" s="85"/>
      <c r="RXO22" s="77"/>
      <c r="RXP22" s="74"/>
      <c r="RXQ22" s="74"/>
      <c r="RXR22" s="85"/>
      <c r="RXS22" s="74"/>
      <c r="RXT22" s="74"/>
      <c r="RXU22" s="85"/>
      <c r="RXV22" s="74"/>
      <c r="RXW22" s="74"/>
      <c r="RXX22" s="85"/>
      <c r="RXY22" s="74"/>
      <c r="RXZ22" s="74"/>
      <c r="RYA22" s="85"/>
      <c r="RYB22" s="80"/>
      <c r="RYC22" s="80"/>
      <c r="RYD22" s="85"/>
      <c r="RYE22" s="77"/>
      <c r="RYF22" s="74"/>
      <c r="RYG22" s="74"/>
      <c r="RYH22" s="85"/>
      <c r="RYI22" s="74"/>
      <c r="RYJ22" s="74"/>
      <c r="RYK22" s="85"/>
      <c r="RYL22" s="74"/>
      <c r="RYM22" s="74"/>
      <c r="RYN22" s="85"/>
      <c r="RYO22" s="74"/>
      <c r="RYP22" s="74"/>
      <c r="RYQ22" s="85"/>
      <c r="RYR22" s="80"/>
      <c r="RYS22" s="80"/>
      <c r="RYT22" s="85"/>
      <c r="RYU22" s="77"/>
      <c r="RYV22" s="74"/>
      <c r="RYW22" s="74"/>
      <c r="RYX22" s="85"/>
      <c r="RYY22" s="74"/>
      <c r="RYZ22" s="74"/>
      <c r="RZA22" s="85"/>
      <c r="RZB22" s="74"/>
      <c r="RZC22" s="74"/>
      <c r="RZD22" s="85"/>
      <c r="RZE22" s="74"/>
      <c r="RZF22" s="74"/>
      <c r="RZG22" s="85"/>
      <c r="RZH22" s="80"/>
      <c r="RZI22" s="80"/>
      <c r="RZJ22" s="85"/>
      <c r="RZK22" s="77"/>
      <c r="RZL22" s="74"/>
      <c r="RZM22" s="74"/>
      <c r="RZN22" s="85"/>
      <c r="RZO22" s="74"/>
      <c r="RZP22" s="74"/>
      <c r="RZQ22" s="85"/>
      <c r="RZR22" s="74"/>
      <c r="RZS22" s="74"/>
      <c r="RZT22" s="85"/>
      <c r="RZU22" s="74"/>
      <c r="RZV22" s="74"/>
      <c r="RZW22" s="85"/>
      <c r="RZX22" s="80"/>
      <c r="RZY22" s="80"/>
      <c r="RZZ22" s="85"/>
      <c r="SAA22" s="77"/>
      <c r="SAB22" s="74"/>
      <c r="SAC22" s="74"/>
      <c r="SAD22" s="85"/>
      <c r="SAE22" s="74"/>
      <c r="SAF22" s="74"/>
      <c r="SAG22" s="85"/>
      <c r="SAH22" s="74"/>
      <c r="SAI22" s="74"/>
      <c r="SAJ22" s="85"/>
      <c r="SAK22" s="74"/>
      <c r="SAL22" s="74"/>
      <c r="SAM22" s="85"/>
      <c r="SAN22" s="80"/>
      <c r="SAO22" s="80"/>
      <c r="SAP22" s="85"/>
      <c r="SAQ22" s="77"/>
      <c r="SAR22" s="74"/>
      <c r="SAS22" s="74"/>
      <c r="SAT22" s="85"/>
      <c r="SAU22" s="74"/>
      <c r="SAV22" s="74"/>
      <c r="SAW22" s="85"/>
      <c r="SAX22" s="74"/>
      <c r="SAY22" s="74"/>
      <c r="SAZ22" s="85"/>
      <c r="SBA22" s="74"/>
      <c r="SBB22" s="74"/>
      <c r="SBC22" s="85"/>
      <c r="SBD22" s="80"/>
      <c r="SBE22" s="80"/>
      <c r="SBF22" s="85"/>
      <c r="SBG22" s="77"/>
      <c r="SBH22" s="74"/>
      <c r="SBI22" s="74"/>
      <c r="SBJ22" s="85"/>
      <c r="SBK22" s="74"/>
      <c r="SBL22" s="74"/>
      <c r="SBM22" s="85"/>
      <c r="SBN22" s="74"/>
      <c r="SBO22" s="74"/>
      <c r="SBP22" s="85"/>
      <c r="SBQ22" s="74"/>
      <c r="SBR22" s="74"/>
      <c r="SBS22" s="85"/>
      <c r="SBT22" s="80"/>
      <c r="SBU22" s="80"/>
      <c r="SBV22" s="85"/>
      <c r="SBW22" s="77"/>
      <c r="SBX22" s="74"/>
      <c r="SBY22" s="74"/>
      <c r="SBZ22" s="85"/>
      <c r="SCA22" s="74"/>
      <c r="SCB22" s="74"/>
      <c r="SCC22" s="85"/>
      <c r="SCD22" s="74"/>
      <c r="SCE22" s="74"/>
      <c r="SCF22" s="85"/>
      <c r="SCG22" s="74"/>
      <c r="SCH22" s="74"/>
      <c r="SCI22" s="85"/>
      <c r="SCJ22" s="80"/>
      <c r="SCK22" s="80"/>
      <c r="SCL22" s="85"/>
      <c r="SCM22" s="77"/>
      <c r="SCN22" s="74"/>
      <c r="SCO22" s="74"/>
      <c r="SCP22" s="85"/>
      <c r="SCQ22" s="74"/>
      <c r="SCR22" s="74"/>
      <c r="SCS22" s="85"/>
      <c r="SCT22" s="74"/>
      <c r="SCU22" s="74"/>
      <c r="SCV22" s="85"/>
      <c r="SCW22" s="74"/>
      <c r="SCX22" s="74"/>
      <c r="SCY22" s="85"/>
      <c r="SCZ22" s="80"/>
      <c r="SDA22" s="80"/>
      <c r="SDB22" s="85"/>
      <c r="SDC22" s="77"/>
      <c r="SDD22" s="74"/>
      <c r="SDE22" s="74"/>
      <c r="SDF22" s="85"/>
      <c r="SDG22" s="74"/>
      <c r="SDH22" s="74"/>
      <c r="SDI22" s="85"/>
      <c r="SDJ22" s="74"/>
      <c r="SDK22" s="74"/>
      <c r="SDL22" s="85"/>
      <c r="SDM22" s="74"/>
      <c r="SDN22" s="74"/>
      <c r="SDO22" s="85"/>
      <c r="SDP22" s="80"/>
      <c r="SDQ22" s="80"/>
      <c r="SDR22" s="85"/>
      <c r="SDS22" s="77"/>
      <c r="SDT22" s="74"/>
      <c r="SDU22" s="74"/>
      <c r="SDV22" s="85"/>
      <c r="SDW22" s="74"/>
      <c r="SDX22" s="74"/>
      <c r="SDY22" s="85"/>
      <c r="SDZ22" s="74"/>
      <c r="SEA22" s="74"/>
      <c r="SEB22" s="85"/>
      <c r="SEC22" s="74"/>
      <c r="SED22" s="74"/>
      <c r="SEE22" s="85"/>
      <c r="SEF22" s="80"/>
      <c r="SEG22" s="80"/>
      <c r="SEH22" s="85"/>
      <c r="SEI22" s="77"/>
      <c r="SEJ22" s="74"/>
      <c r="SEK22" s="74"/>
      <c r="SEL22" s="85"/>
      <c r="SEM22" s="74"/>
      <c r="SEN22" s="74"/>
      <c r="SEO22" s="85"/>
      <c r="SEP22" s="74"/>
      <c r="SEQ22" s="74"/>
      <c r="SER22" s="85"/>
      <c r="SES22" s="74"/>
      <c r="SET22" s="74"/>
      <c r="SEU22" s="85"/>
      <c r="SEV22" s="80"/>
      <c r="SEW22" s="80"/>
      <c r="SEX22" s="85"/>
      <c r="SEY22" s="77"/>
      <c r="SEZ22" s="74"/>
      <c r="SFA22" s="74"/>
      <c r="SFB22" s="85"/>
      <c r="SFC22" s="74"/>
      <c r="SFD22" s="74"/>
      <c r="SFE22" s="85"/>
      <c r="SFF22" s="74"/>
      <c r="SFG22" s="74"/>
      <c r="SFH22" s="85"/>
      <c r="SFI22" s="74"/>
      <c r="SFJ22" s="74"/>
      <c r="SFK22" s="85"/>
      <c r="SFL22" s="80"/>
      <c r="SFM22" s="80"/>
      <c r="SFN22" s="85"/>
      <c r="SFO22" s="77"/>
      <c r="SFP22" s="74"/>
      <c r="SFQ22" s="74"/>
      <c r="SFR22" s="85"/>
      <c r="SFS22" s="74"/>
      <c r="SFT22" s="74"/>
      <c r="SFU22" s="85"/>
      <c r="SFV22" s="74"/>
      <c r="SFW22" s="74"/>
      <c r="SFX22" s="85"/>
      <c r="SFY22" s="74"/>
      <c r="SFZ22" s="74"/>
      <c r="SGA22" s="85"/>
      <c r="SGB22" s="80"/>
      <c r="SGC22" s="80"/>
      <c r="SGD22" s="85"/>
      <c r="SGE22" s="77"/>
      <c r="SGF22" s="74"/>
      <c r="SGG22" s="74"/>
      <c r="SGH22" s="85"/>
      <c r="SGI22" s="74"/>
      <c r="SGJ22" s="74"/>
      <c r="SGK22" s="85"/>
      <c r="SGL22" s="74"/>
      <c r="SGM22" s="74"/>
      <c r="SGN22" s="85"/>
      <c r="SGO22" s="74"/>
      <c r="SGP22" s="74"/>
      <c r="SGQ22" s="85"/>
      <c r="SGR22" s="80"/>
      <c r="SGS22" s="80"/>
      <c r="SGT22" s="85"/>
      <c r="SGU22" s="77"/>
      <c r="SGV22" s="74"/>
      <c r="SGW22" s="74"/>
      <c r="SGX22" s="85"/>
      <c r="SGY22" s="74"/>
      <c r="SGZ22" s="74"/>
      <c r="SHA22" s="85"/>
      <c r="SHB22" s="74"/>
      <c r="SHC22" s="74"/>
      <c r="SHD22" s="85"/>
      <c r="SHE22" s="74"/>
      <c r="SHF22" s="74"/>
      <c r="SHG22" s="85"/>
      <c r="SHH22" s="80"/>
      <c r="SHI22" s="80"/>
      <c r="SHJ22" s="85"/>
      <c r="SHK22" s="77"/>
      <c r="SHL22" s="74"/>
      <c r="SHM22" s="74"/>
      <c r="SHN22" s="85"/>
      <c r="SHO22" s="74"/>
      <c r="SHP22" s="74"/>
      <c r="SHQ22" s="85"/>
      <c r="SHR22" s="74"/>
      <c r="SHS22" s="74"/>
      <c r="SHT22" s="85"/>
      <c r="SHU22" s="74"/>
      <c r="SHV22" s="74"/>
      <c r="SHW22" s="85"/>
      <c r="SHX22" s="80"/>
      <c r="SHY22" s="80"/>
      <c r="SHZ22" s="85"/>
      <c r="SIA22" s="77"/>
      <c r="SIB22" s="74"/>
      <c r="SIC22" s="74"/>
      <c r="SID22" s="85"/>
      <c r="SIE22" s="74"/>
      <c r="SIF22" s="74"/>
      <c r="SIG22" s="85"/>
      <c r="SIH22" s="74"/>
      <c r="SII22" s="74"/>
      <c r="SIJ22" s="85"/>
      <c r="SIK22" s="74"/>
      <c r="SIL22" s="74"/>
      <c r="SIM22" s="85"/>
      <c r="SIN22" s="80"/>
      <c r="SIO22" s="80"/>
      <c r="SIP22" s="85"/>
      <c r="SIQ22" s="77"/>
      <c r="SIR22" s="74"/>
      <c r="SIS22" s="74"/>
      <c r="SIT22" s="85"/>
      <c r="SIU22" s="74"/>
      <c r="SIV22" s="74"/>
      <c r="SIW22" s="85"/>
      <c r="SIX22" s="74"/>
      <c r="SIY22" s="74"/>
      <c r="SIZ22" s="85"/>
      <c r="SJA22" s="74"/>
      <c r="SJB22" s="74"/>
      <c r="SJC22" s="85"/>
      <c r="SJD22" s="80"/>
      <c r="SJE22" s="80"/>
      <c r="SJF22" s="85"/>
      <c r="SJG22" s="77"/>
      <c r="SJH22" s="74"/>
      <c r="SJI22" s="74"/>
      <c r="SJJ22" s="85"/>
      <c r="SJK22" s="74"/>
      <c r="SJL22" s="74"/>
      <c r="SJM22" s="85"/>
      <c r="SJN22" s="74"/>
      <c r="SJO22" s="74"/>
      <c r="SJP22" s="85"/>
      <c r="SJQ22" s="74"/>
      <c r="SJR22" s="74"/>
      <c r="SJS22" s="85"/>
      <c r="SJT22" s="80"/>
      <c r="SJU22" s="80"/>
      <c r="SJV22" s="85"/>
      <c r="SJW22" s="77"/>
      <c r="SJX22" s="74"/>
      <c r="SJY22" s="74"/>
      <c r="SJZ22" s="85"/>
      <c r="SKA22" s="74"/>
      <c r="SKB22" s="74"/>
      <c r="SKC22" s="85"/>
      <c r="SKD22" s="74"/>
      <c r="SKE22" s="74"/>
      <c r="SKF22" s="85"/>
      <c r="SKG22" s="74"/>
      <c r="SKH22" s="74"/>
      <c r="SKI22" s="85"/>
      <c r="SKJ22" s="80"/>
      <c r="SKK22" s="80"/>
      <c r="SKL22" s="85"/>
      <c r="SKM22" s="77"/>
      <c r="SKN22" s="74"/>
      <c r="SKO22" s="74"/>
      <c r="SKP22" s="85"/>
      <c r="SKQ22" s="74"/>
      <c r="SKR22" s="74"/>
      <c r="SKS22" s="85"/>
      <c r="SKT22" s="74"/>
      <c r="SKU22" s="74"/>
      <c r="SKV22" s="85"/>
      <c r="SKW22" s="74"/>
      <c r="SKX22" s="74"/>
      <c r="SKY22" s="85"/>
      <c r="SKZ22" s="80"/>
      <c r="SLA22" s="80"/>
      <c r="SLB22" s="85"/>
      <c r="SLC22" s="77"/>
      <c r="SLD22" s="74"/>
      <c r="SLE22" s="74"/>
      <c r="SLF22" s="85"/>
      <c r="SLG22" s="74"/>
      <c r="SLH22" s="74"/>
      <c r="SLI22" s="85"/>
      <c r="SLJ22" s="74"/>
      <c r="SLK22" s="74"/>
      <c r="SLL22" s="85"/>
      <c r="SLM22" s="74"/>
      <c r="SLN22" s="74"/>
      <c r="SLO22" s="85"/>
      <c r="SLP22" s="80"/>
      <c r="SLQ22" s="80"/>
      <c r="SLR22" s="85"/>
      <c r="SLS22" s="77"/>
      <c r="SLT22" s="74"/>
      <c r="SLU22" s="74"/>
      <c r="SLV22" s="85"/>
      <c r="SLW22" s="74"/>
      <c r="SLX22" s="74"/>
      <c r="SLY22" s="85"/>
      <c r="SLZ22" s="74"/>
      <c r="SMA22" s="74"/>
      <c r="SMB22" s="85"/>
      <c r="SMC22" s="74"/>
      <c r="SMD22" s="74"/>
      <c r="SME22" s="85"/>
      <c r="SMF22" s="80"/>
      <c r="SMG22" s="80"/>
      <c r="SMH22" s="85"/>
      <c r="SMI22" s="77"/>
      <c r="SMJ22" s="74"/>
      <c r="SMK22" s="74"/>
      <c r="SML22" s="85"/>
      <c r="SMM22" s="74"/>
      <c r="SMN22" s="74"/>
      <c r="SMO22" s="85"/>
      <c r="SMP22" s="74"/>
      <c r="SMQ22" s="74"/>
      <c r="SMR22" s="85"/>
      <c r="SMS22" s="74"/>
      <c r="SMT22" s="74"/>
      <c r="SMU22" s="85"/>
      <c r="SMV22" s="80"/>
      <c r="SMW22" s="80"/>
      <c r="SMX22" s="85"/>
      <c r="SMY22" s="77"/>
      <c r="SMZ22" s="74"/>
      <c r="SNA22" s="74"/>
      <c r="SNB22" s="85"/>
      <c r="SNC22" s="74"/>
      <c r="SND22" s="74"/>
      <c r="SNE22" s="85"/>
      <c r="SNF22" s="74"/>
      <c r="SNG22" s="74"/>
      <c r="SNH22" s="85"/>
      <c r="SNI22" s="74"/>
      <c r="SNJ22" s="74"/>
      <c r="SNK22" s="85"/>
      <c r="SNL22" s="80"/>
      <c r="SNM22" s="80"/>
      <c r="SNN22" s="85"/>
      <c r="SNO22" s="77"/>
      <c r="SNP22" s="74"/>
      <c r="SNQ22" s="74"/>
      <c r="SNR22" s="85"/>
      <c r="SNS22" s="74"/>
      <c r="SNT22" s="74"/>
      <c r="SNU22" s="85"/>
      <c r="SNV22" s="74"/>
      <c r="SNW22" s="74"/>
      <c r="SNX22" s="85"/>
      <c r="SNY22" s="74"/>
      <c r="SNZ22" s="74"/>
      <c r="SOA22" s="85"/>
      <c r="SOB22" s="80"/>
      <c r="SOC22" s="80"/>
      <c r="SOD22" s="85"/>
      <c r="SOE22" s="77"/>
      <c r="SOF22" s="74"/>
      <c r="SOG22" s="74"/>
      <c r="SOH22" s="85"/>
      <c r="SOI22" s="74"/>
      <c r="SOJ22" s="74"/>
      <c r="SOK22" s="85"/>
      <c r="SOL22" s="74"/>
      <c r="SOM22" s="74"/>
      <c r="SON22" s="85"/>
      <c r="SOO22" s="74"/>
      <c r="SOP22" s="74"/>
      <c r="SOQ22" s="85"/>
      <c r="SOR22" s="80"/>
      <c r="SOS22" s="80"/>
      <c r="SOT22" s="85"/>
      <c r="SOU22" s="77"/>
      <c r="SOV22" s="74"/>
      <c r="SOW22" s="74"/>
      <c r="SOX22" s="85"/>
      <c r="SOY22" s="74"/>
      <c r="SOZ22" s="74"/>
      <c r="SPA22" s="85"/>
      <c r="SPB22" s="74"/>
      <c r="SPC22" s="74"/>
      <c r="SPD22" s="85"/>
      <c r="SPE22" s="74"/>
      <c r="SPF22" s="74"/>
      <c r="SPG22" s="85"/>
      <c r="SPH22" s="80"/>
      <c r="SPI22" s="80"/>
      <c r="SPJ22" s="85"/>
      <c r="SPK22" s="77"/>
      <c r="SPL22" s="74"/>
      <c r="SPM22" s="74"/>
      <c r="SPN22" s="85"/>
      <c r="SPO22" s="74"/>
      <c r="SPP22" s="74"/>
      <c r="SPQ22" s="85"/>
      <c r="SPR22" s="74"/>
      <c r="SPS22" s="74"/>
      <c r="SPT22" s="85"/>
      <c r="SPU22" s="74"/>
      <c r="SPV22" s="74"/>
      <c r="SPW22" s="85"/>
      <c r="SPX22" s="80"/>
      <c r="SPY22" s="80"/>
      <c r="SPZ22" s="85"/>
      <c r="SQA22" s="77"/>
      <c r="SQB22" s="74"/>
      <c r="SQC22" s="74"/>
      <c r="SQD22" s="85"/>
      <c r="SQE22" s="74"/>
      <c r="SQF22" s="74"/>
      <c r="SQG22" s="85"/>
      <c r="SQH22" s="74"/>
      <c r="SQI22" s="74"/>
      <c r="SQJ22" s="85"/>
      <c r="SQK22" s="74"/>
      <c r="SQL22" s="74"/>
      <c r="SQM22" s="85"/>
      <c r="SQN22" s="80"/>
      <c r="SQO22" s="80"/>
      <c r="SQP22" s="85"/>
      <c r="SQQ22" s="77"/>
      <c r="SQR22" s="74"/>
      <c r="SQS22" s="74"/>
      <c r="SQT22" s="85"/>
      <c r="SQU22" s="74"/>
      <c r="SQV22" s="74"/>
      <c r="SQW22" s="85"/>
      <c r="SQX22" s="74"/>
      <c r="SQY22" s="74"/>
      <c r="SQZ22" s="85"/>
      <c r="SRA22" s="74"/>
      <c r="SRB22" s="74"/>
      <c r="SRC22" s="85"/>
      <c r="SRD22" s="80"/>
      <c r="SRE22" s="80"/>
      <c r="SRF22" s="85"/>
      <c r="SRG22" s="77"/>
      <c r="SRH22" s="74"/>
      <c r="SRI22" s="74"/>
      <c r="SRJ22" s="85"/>
      <c r="SRK22" s="74"/>
      <c r="SRL22" s="74"/>
      <c r="SRM22" s="85"/>
      <c r="SRN22" s="74"/>
      <c r="SRO22" s="74"/>
      <c r="SRP22" s="85"/>
      <c r="SRQ22" s="74"/>
      <c r="SRR22" s="74"/>
      <c r="SRS22" s="85"/>
      <c r="SRT22" s="80"/>
      <c r="SRU22" s="80"/>
      <c r="SRV22" s="85"/>
      <c r="SRW22" s="77"/>
      <c r="SRX22" s="74"/>
      <c r="SRY22" s="74"/>
      <c r="SRZ22" s="85"/>
      <c r="SSA22" s="74"/>
      <c r="SSB22" s="74"/>
      <c r="SSC22" s="85"/>
      <c r="SSD22" s="74"/>
      <c r="SSE22" s="74"/>
      <c r="SSF22" s="85"/>
      <c r="SSG22" s="74"/>
      <c r="SSH22" s="74"/>
      <c r="SSI22" s="85"/>
      <c r="SSJ22" s="80"/>
      <c r="SSK22" s="80"/>
      <c r="SSL22" s="85"/>
      <c r="SSM22" s="77"/>
      <c r="SSN22" s="74"/>
      <c r="SSO22" s="74"/>
      <c r="SSP22" s="85"/>
      <c r="SSQ22" s="74"/>
      <c r="SSR22" s="74"/>
      <c r="SSS22" s="85"/>
      <c r="SST22" s="74"/>
      <c r="SSU22" s="74"/>
      <c r="SSV22" s="85"/>
      <c r="SSW22" s="74"/>
      <c r="SSX22" s="74"/>
      <c r="SSY22" s="85"/>
      <c r="SSZ22" s="80"/>
      <c r="STA22" s="80"/>
      <c r="STB22" s="85"/>
      <c r="STC22" s="77"/>
      <c r="STD22" s="74"/>
      <c r="STE22" s="74"/>
      <c r="STF22" s="85"/>
      <c r="STG22" s="74"/>
      <c r="STH22" s="74"/>
      <c r="STI22" s="85"/>
      <c r="STJ22" s="74"/>
      <c r="STK22" s="74"/>
      <c r="STL22" s="85"/>
      <c r="STM22" s="74"/>
      <c r="STN22" s="74"/>
      <c r="STO22" s="85"/>
      <c r="STP22" s="80"/>
      <c r="STQ22" s="80"/>
      <c r="STR22" s="85"/>
      <c r="STS22" s="77"/>
      <c r="STT22" s="74"/>
      <c r="STU22" s="74"/>
      <c r="STV22" s="85"/>
      <c r="STW22" s="74"/>
      <c r="STX22" s="74"/>
      <c r="STY22" s="85"/>
      <c r="STZ22" s="74"/>
      <c r="SUA22" s="74"/>
      <c r="SUB22" s="85"/>
      <c r="SUC22" s="74"/>
      <c r="SUD22" s="74"/>
      <c r="SUE22" s="85"/>
      <c r="SUF22" s="80"/>
      <c r="SUG22" s="80"/>
      <c r="SUH22" s="85"/>
      <c r="SUI22" s="77"/>
      <c r="SUJ22" s="74"/>
      <c r="SUK22" s="74"/>
      <c r="SUL22" s="85"/>
      <c r="SUM22" s="74"/>
      <c r="SUN22" s="74"/>
      <c r="SUO22" s="85"/>
      <c r="SUP22" s="74"/>
      <c r="SUQ22" s="74"/>
      <c r="SUR22" s="85"/>
      <c r="SUS22" s="74"/>
      <c r="SUT22" s="74"/>
      <c r="SUU22" s="85"/>
      <c r="SUV22" s="80"/>
      <c r="SUW22" s="80"/>
      <c r="SUX22" s="85"/>
      <c r="SUY22" s="77"/>
      <c r="SUZ22" s="74"/>
      <c r="SVA22" s="74"/>
      <c r="SVB22" s="85"/>
      <c r="SVC22" s="74"/>
      <c r="SVD22" s="74"/>
      <c r="SVE22" s="85"/>
      <c r="SVF22" s="74"/>
      <c r="SVG22" s="74"/>
      <c r="SVH22" s="85"/>
      <c r="SVI22" s="74"/>
      <c r="SVJ22" s="74"/>
      <c r="SVK22" s="85"/>
      <c r="SVL22" s="80"/>
      <c r="SVM22" s="80"/>
      <c r="SVN22" s="85"/>
      <c r="SVO22" s="77"/>
      <c r="SVP22" s="74"/>
      <c r="SVQ22" s="74"/>
      <c r="SVR22" s="85"/>
      <c r="SVS22" s="74"/>
      <c r="SVT22" s="74"/>
      <c r="SVU22" s="85"/>
      <c r="SVV22" s="74"/>
      <c r="SVW22" s="74"/>
      <c r="SVX22" s="85"/>
      <c r="SVY22" s="74"/>
      <c r="SVZ22" s="74"/>
      <c r="SWA22" s="85"/>
      <c r="SWB22" s="80"/>
      <c r="SWC22" s="80"/>
      <c r="SWD22" s="85"/>
      <c r="SWE22" s="77"/>
      <c r="SWF22" s="74"/>
      <c r="SWG22" s="74"/>
      <c r="SWH22" s="85"/>
      <c r="SWI22" s="74"/>
      <c r="SWJ22" s="74"/>
      <c r="SWK22" s="85"/>
      <c r="SWL22" s="74"/>
      <c r="SWM22" s="74"/>
      <c r="SWN22" s="85"/>
      <c r="SWO22" s="74"/>
      <c r="SWP22" s="74"/>
      <c r="SWQ22" s="85"/>
      <c r="SWR22" s="80"/>
      <c r="SWS22" s="80"/>
      <c r="SWT22" s="85"/>
      <c r="SWU22" s="77"/>
      <c r="SWV22" s="74"/>
      <c r="SWW22" s="74"/>
      <c r="SWX22" s="85"/>
      <c r="SWY22" s="74"/>
      <c r="SWZ22" s="74"/>
      <c r="SXA22" s="85"/>
      <c r="SXB22" s="74"/>
      <c r="SXC22" s="74"/>
      <c r="SXD22" s="85"/>
      <c r="SXE22" s="74"/>
      <c r="SXF22" s="74"/>
      <c r="SXG22" s="85"/>
      <c r="SXH22" s="80"/>
      <c r="SXI22" s="80"/>
      <c r="SXJ22" s="85"/>
      <c r="SXK22" s="77"/>
      <c r="SXL22" s="74"/>
      <c r="SXM22" s="74"/>
      <c r="SXN22" s="85"/>
      <c r="SXO22" s="74"/>
      <c r="SXP22" s="74"/>
      <c r="SXQ22" s="85"/>
      <c r="SXR22" s="74"/>
      <c r="SXS22" s="74"/>
      <c r="SXT22" s="85"/>
      <c r="SXU22" s="74"/>
      <c r="SXV22" s="74"/>
      <c r="SXW22" s="85"/>
      <c r="SXX22" s="80"/>
      <c r="SXY22" s="80"/>
      <c r="SXZ22" s="85"/>
      <c r="SYA22" s="77"/>
      <c r="SYB22" s="74"/>
      <c r="SYC22" s="74"/>
      <c r="SYD22" s="85"/>
      <c r="SYE22" s="74"/>
      <c r="SYF22" s="74"/>
      <c r="SYG22" s="85"/>
      <c r="SYH22" s="74"/>
      <c r="SYI22" s="74"/>
      <c r="SYJ22" s="85"/>
      <c r="SYK22" s="74"/>
      <c r="SYL22" s="74"/>
      <c r="SYM22" s="85"/>
      <c r="SYN22" s="80"/>
      <c r="SYO22" s="80"/>
      <c r="SYP22" s="85"/>
      <c r="SYQ22" s="77"/>
      <c r="SYR22" s="74"/>
      <c r="SYS22" s="74"/>
      <c r="SYT22" s="85"/>
      <c r="SYU22" s="74"/>
      <c r="SYV22" s="74"/>
      <c r="SYW22" s="85"/>
      <c r="SYX22" s="74"/>
      <c r="SYY22" s="74"/>
      <c r="SYZ22" s="85"/>
      <c r="SZA22" s="74"/>
      <c r="SZB22" s="74"/>
      <c r="SZC22" s="85"/>
      <c r="SZD22" s="80"/>
      <c r="SZE22" s="80"/>
      <c r="SZF22" s="85"/>
      <c r="SZG22" s="77"/>
      <c r="SZH22" s="74"/>
      <c r="SZI22" s="74"/>
      <c r="SZJ22" s="85"/>
      <c r="SZK22" s="74"/>
      <c r="SZL22" s="74"/>
      <c r="SZM22" s="85"/>
      <c r="SZN22" s="74"/>
      <c r="SZO22" s="74"/>
      <c r="SZP22" s="85"/>
      <c r="SZQ22" s="74"/>
      <c r="SZR22" s="74"/>
      <c r="SZS22" s="85"/>
      <c r="SZT22" s="80"/>
      <c r="SZU22" s="80"/>
      <c r="SZV22" s="85"/>
      <c r="SZW22" s="77"/>
      <c r="SZX22" s="74"/>
      <c r="SZY22" s="74"/>
      <c r="SZZ22" s="85"/>
      <c r="TAA22" s="74"/>
      <c r="TAB22" s="74"/>
      <c r="TAC22" s="85"/>
      <c r="TAD22" s="74"/>
      <c r="TAE22" s="74"/>
      <c r="TAF22" s="85"/>
      <c r="TAG22" s="74"/>
      <c r="TAH22" s="74"/>
      <c r="TAI22" s="85"/>
      <c r="TAJ22" s="80"/>
      <c r="TAK22" s="80"/>
      <c r="TAL22" s="85"/>
      <c r="TAM22" s="77"/>
      <c r="TAN22" s="74"/>
      <c r="TAO22" s="74"/>
      <c r="TAP22" s="85"/>
      <c r="TAQ22" s="74"/>
      <c r="TAR22" s="74"/>
      <c r="TAS22" s="85"/>
      <c r="TAT22" s="74"/>
      <c r="TAU22" s="74"/>
      <c r="TAV22" s="85"/>
      <c r="TAW22" s="74"/>
      <c r="TAX22" s="74"/>
      <c r="TAY22" s="85"/>
      <c r="TAZ22" s="80"/>
      <c r="TBA22" s="80"/>
      <c r="TBB22" s="85"/>
      <c r="TBC22" s="77"/>
      <c r="TBD22" s="74"/>
      <c r="TBE22" s="74"/>
      <c r="TBF22" s="85"/>
      <c r="TBG22" s="74"/>
      <c r="TBH22" s="74"/>
      <c r="TBI22" s="85"/>
      <c r="TBJ22" s="74"/>
      <c r="TBK22" s="74"/>
      <c r="TBL22" s="85"/>
      <c r="TBM22" s="74"/>
      <c r="TBN22" s="74"/>
      <c r="TBO22" s="85"/>
      <c r="TBP22" s="80"/>
      <c r="TBQ22" s="80"/>
      <c r="TBR22" s="85"/>
      <c r="TBS22" s="77"/>
      <c r="TBT22" s="74"/>
      <c r="TBU22" s="74"/>
      <c r="TBV22" s="85"/>
      <c r="TBW22" s="74"/>
      <c r="TBX22" s="74"/>
      <c r="TBY22" s="85"/>
      <c r="TBZ22" s="74"/>
      <c r="TCA22" s="74"/>
      <c r="TCB22" s="85"/>
      <c r="TCC22" s="74"/>
      <c r="TCD22" s="74"/>
      <c r="TCE22" s="85"/>
      <c r="TCF22" s="80"/>
      <c r="TCG22" s="80"/>
      <c r="TCH22" s="85"/>
      <c r="TCI22" s="77"/>
      <c r="TCJ22" s="74"/>
      <c r="TCK22" s="74"/>
      <c r="TCL22" s="85"/>
      <c r="TCM22" s="74"/>
      <c r="TCN22" s="74"/>
      <c r="TCO22" s="85"/>
      <c r="TCP22" s="74"/>
      <c r="TCQ22" s="74"/>
      <c r="TCR22" s="85"/>
      <c r="TCS22" s="74"/>
      <c r="TCT22" s="74"/>
      <c r="TCU22" s="85"/>
      <c r="TCV22" s="80"/>
      <c r="TCW22" s="80"/>
      <c r="TCX22" s="85"/>
      <c r="TCY22" s="77"/>
      <c r="TCZ22" s="74"/>
      <c r="TDA22" s="74"/>
      <c r="TDB22" s="85"/>
      <c r="TDC22" s="74"/>
      <c r="TDD22" s="74"/>
      <c r="TDE22" s="85"/>
      <c r="TDF22" s="74"/>
      <c r="TDG22" s="74"/>
      <c r="TDH22" s="85"/>
      <c r="TDI22" s="74"/>
      <c r="TDJ22" s="74"/>
      <c r="TDK22" s="85"/>
      <c r="TDL22" s="80"/>
      <c r="TDM22" s="80"/>
      <c r="TDN22" s="85"/>
      <c r="TDO22" s="77"/>
      <c r="TDP22" s="74"/>
      <c r="TDQ22" s="74"/>
      <c r="TDR22" s="85"/>
      <c r="TDS22" s="74"/>
      <c r="TDT22" s="74"/>
      <c r="TDU22" s="85"/>
      <c r="TDV22" s="74"/>
      <c r="TDW22" s="74"/>
      <c r="TDX22" s="85"/>
      <c r="TDY22" s="74"/>
      <c r="TDZ22" s="74"/>
      <c r="TEA22" s="85"/>
      <c r="TEB22" s="80"/>
      <c r="TEC22" s="80"/>
      <c r="TED22" s="85"/>
      <c r="TEE22" s="77"/>
      <c r="TEF22" s="74"/>
      <c r="TEG22" s="74"/>
      <c r="TEH22" s="85"/>
      <c r="TEI22" s="74"/>
      <c r="TEJ22" s="74"/>
      <c r="TEK22" s="85"/>
      <c r="TEL22" s="74"/>
      <c r="TEM22" s="74"/>
      <c r="TEN22" s="85"/>
      <c r="TEO22" s="74"/>
      <c r="TEP22" s="74"/>
      <c r="TEQ22" s="85"/>
      <c r="TER22" s="80"/>
      <c r="TES22" s="80"/>
      <c r="TET22" s="85"/>
      <c r="TEU22" s="77"/>
      <c r="TEV22" s="74"/>
      <c r="TEW22" s="74"/>
      <c r="TEX22" s="85"/>
      <c r="TEY22" s="74"/>
      <c r="TEZ22" s="74"/>
      <c r="TFA22" s="85"/>
      <c r="TFB22" s="74"/>
      <c r="TFC22" s="74"/>
      <c r="TFD22" s="85"/>
      <c r="TFE22" s="74"/>
      <c r="TFF22" s="74"/>
      <c r="TFG22" s="85"/>
      <c r="TFH22" s="80"/>
      <c r="TFI22" s="80"/>
      <c r="TFJ22" s="85"/>
      <c r="TFK22" s="77"/>
      <c r="TFL22" s="74"/>
      <c r="TFM22" s="74"/>
      <c r="TFN22" s="85"/>
      <c r="TFO22" s="74"/>
      <c r="TFP22" s="74"/>
      <c r="TFQ22" s="85"/>
      <c r="TFR22" s="74"/>
      <c r="TFS22" s="74"/>
      <c r="TFT22" s="85"/>
      <c r="TFU22" s="74"/>
      <c r="TFV22" s="74"/>
      <c r="TFW22" s="85"/>
      <c r="TFX22" s="80"/>
      <c r="TFY22" s="80"/>
      <c r="TFZ22" s="85"/>
      <c r="TGA22" s="77"/>
      <c r="TGB22" s="74"/>
      <c r="TGC22" s="74"/>
      <c r="TGD22" s="85"/>
      <c r="TGE22" s="74"/>
      <c r="TGF22" s="74"/>
      <c r="TGG22" s="85"/>
      <c r="TGH22" s="74"/>
      <c r="TGI22" s="74"/>
      <c r="TGJ22" s="85"/>
      <c r="TGK22" s="74"/>
      <c r="TGL22" s="74"/>
      <c r="TGM22" s="85"/>
      <c r="TGN22" s="80"/>
      <c r="TGO22" s="80"/>
      <c r="TGP22" s="85"/>
      <c r="TGQ22" s="77"/>
      <c r="TGR22" s="74"/>
      <c r="TGS22" s="74"/>
      <c r="TGT22" s="85"/>
      <c r="TGU22" s="74"/>
      <c r="TGV22" s="74"/>
      <c r="TGW22" s="85"/>
      <c r="TGX22" s="74"/>
      <c r="TGY22" s="74"/>
      <c r="TGZ22" s="85"/>
      <c r="THA22" s="74"/>
      <c r="THB22" s="74"/>
      <c r="THC22" s="85"/>
      <c r="THD22" s="80"/>
      <c r="THE22" s="80"/>
      <c r="THF22" s="85"/>
      <c r="THG22" s="77"/>
      <c r="THH22" s="74"/>
      <c r="THI22" s="74"/>
      <c r="THJ22" s="85"/>
      <c r="THK22" s="74"/>
      <c r="THL22" s="74"/>
      <c r="THM22" s="85"/>
      <c r="THN22" s="74"/>
      <c r="THO22" s="74"/>
      <c r="THP22" s="85"/>
      <c r="THQ22" s="74"/>
      <c r="THR22" s="74"/>
      <c r="THS22" s="85"/>
      <c r="THT22" s="80"/>
      <c r="THU22" s="80"/>
      <c r="THV22" s="85"/>
      <c r="THW22" s="77"/>
      <c r="THX22" s="74"/>
      <c r="THY22" s="74"/>
      <c r="THZ22" s="85"/>
      <c r="TIA22" s="74"/>
      <c r="TIB22" s="74"/>
      <c r="TIC22" s="85"/>
      <c r="TID22" s="74"/>
      <c r="TIE22" s="74"/>
      <c r="TIF22" s="85"/>
      <c r="TIG22" s="74"/>
      <c r="TIH22" s="74"/>
      <c r="TII22" s="85"/>
      <c r="TIJ22" s="80"/>
      <c r="TIK22" s="80"/>
      <c r="TIL22" s="85"/>
      <c r="TIM22" s="77"/>
      <c r="TIN22" s="74"/>
      <c r="TIO22" s="74"/>
      <c r="TIP22" s="85"/>
      <c r="TIQ22" s="74"/>
      <c r="TIR22" s="74"/>
      <c r="TIS22" s="85"/>
      <c r="TIT22" s="74"/>
      <c r="TIU22" s="74"/>
      <c r="TIV22" s="85"/>
      <c r="TIW22" s="74"/>
      <c r="TIX22" s="74"/>
      <c r="TIY22" s="85"/>
      <c r="TIZ22" s="80"/>
      <c r="TJA22" s="80"/>
      <c r="TJB22" s="85"/>
      <c r="TJC22" s="77"/>
      <c r="TJD22" s="74"/>
      <c r="TJE22" s="74"/>
      <c r="TJF22" s="85"/>
      <c r="TJG22" s="74"/>
      <c r="TJH22" s="74"/>
      <c r="TJI22" s="85"/>
      <c r="TJJ22" s="74"/>
      <c r="TJK22" s="74"/>
      <c r="TJL22" s="85"/>
      <c r="TJM22" s="74"/>
      <c r="TJN22" s="74"/>
      <c r="TJO22" s="85"/>
      <c r="TJP22" s="80"/>
      <c r="TJQ22" s="80"/>
      <c r="TJR22" s="85"/>
      <c r="TJS22" s="77"/>
      <c r="TJT22" s="74"/>
      <c r="TJU22" s="74"/>
      <c r="TJV22" s="85"/>
      <c r="TJW22" s="74"/>
      <c r="TJX22" s="74"/>
      <c r="TJY22" s="85"/>
      <c r="TJZ22" s="74"/>
      <c r="TKA22" s="74"/>
      <c r="TKB22" s="85"/>
      <c r="TKC22" s="74"/>
      <c r="TKD22" s="74"/>
      <c r="TKE22" s="85"/>
      <c r="TKF22" s="80"/>
      <c r="TKG22" s="80"/>
      <c r="TKH22" s="85"/>
      <c r="TKI22" s="77"/>
      <c r="TKJ22" s="74"/>
      <c r="TKK22" s="74"/>
      <c r="TKL22" s="85"/>
      <c r="TKM22" s="74"/>
      <c r="TKN22" s="74"/>
      <c r="TKO22" s="85"/>
      <c r="TKP22" s="74"/>
      <c r="TKQ22" s="74"/>
      <c r="TKR22" s="85"/>
      <c r="TKS22" s="74"/>
      <c r="TKT22" s="74"/>
      <c r="TKU22" s="85"/>
      <c r="TKV22" s="80"/>
      <c r="TKW22" s="80"/>
      <c r="TKX22" s="85"/>
      <c r="TKY22" s="77"/>
      <c r="TKZ22" s="74"/>
      <c r="TLA22" s="74"/>
      <c r="TLB22" s="85"/>
      <c r="TLC22" s="74"/>
      <c r="TLD22" s="74"/>
      <c r="TLE22" s="85"/>
      <c r="TLF22" s="74"/>
      <c r="TLG22" s="74"/>
      <c r="TLH22" s="85"/>
      <c r="TLI22" s="74"/>
      <c r="TLJ22" s="74"/>
      <c r="TLK22" s="85"/>
      <c r="TLL22" s="80"/>
      <c r="TLM22" s="80"/>
      <c r="TLN22" s="85"/>
      <c r="TLO22" s="77"/>
      <c r="TLP22" s="74"/>
      <c r="TLQ22" s="74"/>
      <c r="TLR22" s="85"/>
      <c r="TLS22" s="74"/>
      <c r="TLT22" s="74"/>
      <c r="TLU22" s="85"/>
      <c r="TLV22" s="74"/>
      <c r="TLW22" s="74"/>
      <c r="TLX22" s="85"/>
      <c r="TLY22" s="74"/>
      <c r="TLZ22" s="74"/>
      <c r="TMA22" s="85"/>
      <c r="TMB22" s="80"/>
      <c r="TMC22" s="80"/>
      <c r="TMD22" s="85"/>
      <c r="TME22" s="77"/>
      <c r="TMF22" s="74"/>
      <c r="TMG22" s="74"/>
      <c r="TMH22" s="85"/>
      <c r="TMI22" s="74"/>
      <c r="TMJ22" s="74"/>
      <c r="TMK22" s="85"/>
      <c r="TML22" s="74"/>
      <c r="TMM22" s="74"/>
      <c r="TMN22" s="85"/>
      <c r="TMO22" s="74"/>
      <c r="TMP22" s="74"/>
      <c r="TMQ22" s="85"/>
      <c r="TMR22" s="80"/>
      <c r="TMS22" s="80"/>
      <c r="TMT22" s="85"/>
      <c r="TMU22" s="77"/>
      <c r="TMV22" s="74"/>
      <c r="TMW22" s="74"/>
      <c r="TMX22" s="85"/>
      <c r="TMY22" s="74"/>
      <c r="TMZ22" s="74"/>
      <c r="TNA22" s="85"/>
      <c r="TNB22" s="74"/>
      <c r="TNC22" s="74"/>
      <c r="TND22" s="85"/>
      <c r="TNE22" s="74"/>
      <c r="TNF22" s="74"/>
      <c r="TNG22" s="85"/>
      <c r="TNH22" s="80"/>
      <c r="TNI22" s="80"/>
      <c r="TNJ22" s="85"/>
      <c r="TNK22" s="77"/>
      <c r="TNL22" s="74"/>
      <c r="TNM22" s="74"/>
      <c r="TNN22" s="85"/>
      <c r="TNO22" s="74"/>
      <c r="TNP22" s="74"/>
      <c r="TNQ22" s="85"/>
      <c r="TNR22" s="74"/>
      <c r="TNS22" s="74"/>
      <c r="TNT22" s="85"/>
      <c r="TNU22" s="74"/>
      <c r="TNV22" s="74"/>
      <c r="TNW22" s="85"/>
      <c r="TNX22" s="80"/>
      <c r="TNY22" s="80"/>
      <c r="TNZ22" s="85"/>
      <c r="TOA22" s="77"/>
      <c r="TOB22" s="74"/>
      <c r="TOC22" s="74"/>
      <c r="TOD22" s="85"/>
      <c r="TOE22" s="74"/>
      <c r="TOF22" s="74"/>
      <c r="TOG22" s="85"/>
      <c r="TOH22" s="74"/>
      <c r="TOI22" s="74"/>
      <c r="TOJ22" s="85"/>
      <c r="TOK22" s="74"/>
      <c r="TOL22" s="74"/>
      <c r="TOM22" s="85"/>
      <c r="TON22" s="80"/>
      <c r="TOO22" s="80"/>
      <c r="TOP22" s="85"/>
      <c r="TOQ22" s="77"/>
      <c r="TOR22" s="74"/>
      <c r="TOS22" s="74"/>
      <c r="TOT22" s="85"/>
      <c r="TOU22" s="74"/>
      <c r="TOV22" s="74"/>
      <c r="TOW22" s="85"/>
      <c r="TOX22" s="74"/>
      <c r="TOY22" s="74"/>
      <c r="TOZ22" s="85"/>
      <c r="TPA22" s="74"/>
      <c r="TPB22" s="74"/>
      <c r="TPC22" s="85"/>
      <c r="TPD22" s="80"/>
      <c r="TPE22" s="80"/>
      <c r="TPF22" s="85"/>
      <c r="TPG22" s="77"/>
      <c r="TPH22" s="74"/>
      <c r="TPI22" s="74"/>
      <c r="TPJ22" s="85"/>
      <c r="TPK22" s="74"/>
      <c r="TPL22" s="74"/>
      <c r="TPM22" s="85"/>
      <c r="TPN22" s="74"/>
      <c r="TPO22" s="74"/>
      <c r="TPP22" s="85"/>
      <c r="TPQ22" s="74"/>
      <c r="TPR22" s="74"/>
      <c r="TPS22" s="85"/>
      <c r="TPT22" s="80"/>
      <c r="TPU22" s="80"/>
      <c r="TPV22" s="85"/>
      <c r="TPW22" s="77"/>
      <c r="TPX22" s="74"/>
      <c r="TPY22" s="74"/>
      <c r="TPZ22" s="85"/>
      <c r="TQA22" s="74"/>
      <c r="TQB22" s="74"/>
      <c r="TQC22" s="85"/>
      <c r="TQD22" s="74"/>
      <c r="TQE22" s="74"/>
      <c r="TQF22" s="85"/>
      <c r="TQG22" s="74"/>
      <c r="TQH22" s="74"/>
      <c r="TQI22" s="85"/>
      <c r="TQJ22" s="80"/>
      <c r="TQK22" s="80"/>
      <c r="TQL22" s="85"/>
      <c r="TQM22" s="77"/>
      <c r="TQN22" s="74"/>
      <c r="TQO22" s="74"/>
      <c r="TQP22" s="85"/>
      <c r="TQQ22" s="74"/>
      <c r="TQR22" s="74"/>
      <c r="TQS22" s="85"/>
      <c r="TQT22" s="74"/>
      <c r="TQU22" s="74"/>
      <c r="TQV22" s="85"/>
      <c r="TQW22" s="74"/>
      <c r="TQX22" s="74"/>
      <c r="TQY22" s="85"/>
      <c r="TQZ22" s="80"/>
      <c r="TRA22" s="80"/>
      <c r="TRB22" s="85"/>
      <c r="TRC22" s="77"/>
      <c r="TRD22" s="74"/>
      <c r="TRE22" s="74"/>
      <c r="TRF22" s="85"/>
      <c r="TRG22" s="74"/>
      <c r="TRH22" s="74"/>
      <c r="TRI22" s="85"/>
      <c r="TRJ22" s="74"/>
      <c r="TRK22" s="74"/>
      <c r="TRL22" s="85"/>
      <c r="TRM22" s="74"/>
      <c r="TRN22" s="74"/>
      <c r="TRO22" s="85"/>
      <c r="TRP22" s="80"/>
      <c r="TRQ22" s="80"/>
      <c r="TRR22" s="85"/>
      <c r="TRS22" s="77"/>
      <c r="TRT22" s="74"/>
      <c r="TRU22" s="74"/>
      <c r="TRV22" s="85"/>
      <c r="TRW22" s="74"/>
      <c r="TRX22" s="74"/>
      <c r="TRY22" s="85"/>
      <c r="TRZ22" s="74"/>
      <c r="TSA22" s="74"/>
      <c r="TSB22" s="85"/>
      <c r="TSC22" s="74"/>
      <c r="TSD22" s="74"/>
      <c r="TSE22" s="85"/>
      <c r="TSF22" s="80"/>
      <c r="TSG22" s="80"/>
      <c r="TSH22" s="85"/>
      <c r="TSI22" s="77"/>
      <c r="TSJ22" s="74"/>
      <c r="TSK22" s="74"/>
      <c r="TSL22" s="85"/>
      <c r="TSM22" s="74"/>
      <c r="TSN22" s="74"/>
      <c r="TSO22" s="85"/>
      <c r="TSP22" s="74"/>
      <c r="TSQ22" s="74"/>
      <c r="TSR22" s="85"/>
      <c r="TSS22" s="74"/>
      <c r="TST22" s="74"/>
      <c r="TSU22" s="85"/>
      <c r="TSV22" s="80"/>
      <c r="TSW22" s="80"/>
      <c r="TSX22" s="85"/>
      <c r="TSY22" s="77"/>
      <c r="TSZ22" s="74"/>
      <c r="TTA22" s="74"/>
      <c r="TTB22" s="85"/>
      <c r="TTC22" s="74"/>
      <c r="TTD22" s="74"/>
      <c r="TTE22" s="85"/>
      <c r="TTF22" s="74"/>
      <c r="TTG22" s="74"/>
      <c r="TTH22" s="85"/>
      <c r="TTI22" s="74"/>
      <c r="TTJ22" s="74"/>
      <c r="TTK22" s="85"/>
      <c r="TTL22" s="80"/>
      <c r="TTM22" s="80"/>
      <c r="TTN22" s="85"/>
      <c r="TTO22" s="77"/>
      <c r="TTP22" s="74"/>
      <c r="TTQ22" s="74"/>
      <c r="TTR22" s="85"/>
      <c r="TTS22" s="74"/>
      <c r="TTT22" s="74"/>
      <c r="TTU22" s="85"/>
      <c r="TTV22" s="74"/>
      <c r="TTW22" s="74"/>
      <c r="TTX22" s="85"/>
      <c r="TTY22" s="74"/>
      <c r="TTZ22" s="74"/>
      <c r="TUA22" s="85"/>
      <c r="TUB22" s="80"/>
      <c r="TUC22" s="80"/>
      <c r="TUD22" s="85"/>
      <c r="TUE22" s="77"/>
      <c r="TUF22" s="74"/>
      <c r="TUG22" s="74"/>
      <c r="TUH22" s="85"/>
      <c r="TUI22" s="74"/>
      <c r="TUJ22" s="74"/>
      <c r="TUK22" s="85"/>
      <c r="TUL22" s="74"/>
      <c r="TUM22" s="74"/>
      <c r="TUN22" s="85"/>
      <c r="TUO22" s="74"/>
      <c r="TUP22" s="74"/>
      <c r="TUQ22" s="85"/>
      <c r="TUR22" s="80"/>
      <c r="TUS22" s="80"/>
      <c r="TUT22" s="85"/>
      <c r="TUU22" s="77"/>
      <c r="TUV22" s="74"/>
      <c r="TUW22" s="74"/>
      <c r="TUX22" s="85"/>
      <c r="TUY22" s="74"/>
      <c r="TUZ22" s="74"/>
      <c r="TVA22" s="85"/>
      <c r="TVB22" s="74"/>
      <c r="TVC22" s="74"/>
      <c r="TVD22" s="85"/>
      <c r="TVE22" s="74"/>
      <c r="TVF22" s="74"/>
      <c r="TVG22" s="85"/>
      <c r="TVH22" s="80"/>
      <c r="TVI22" s="80"/>
      <c r="TVJ22" s="85"/>
      <c r="TVK22" s="77"/>
      <c r="TVL22" s="74"/>
      <c r="TVM22" s="74"/>
      <c r="TVN22" s="85"/>
      <c r="TVO22" s="74"/>
      <c r="TVP22" s="74"/>
      <c r="TVQ22" s="85"/>
      <c r="TVR22" s="74"/>
      <c r="TVS22" s="74"/>
      <c r="TVT22" s="85"/>
      <c r="TVU22" s="74"/>
      <c r="TVV22" s="74"/>
      <c r="TVW22" s="85"/>
      <c r="TVX22" s="80"/>
      <c r="TVY22" s="80"/>
      <c r="TVZ22" s="85"/>
      <c r="TWA22" s="77"/>
      <c r="TWB22" s="74"/>
      <c r="TWC22" s="74"/>
      <c r="TWD22" s="85"/>
      <c r="TWE22" s="74"/>
      <c r="TWF22" s="74"/>
      <c r="TWG22" s="85"/>
      <c r="TWH22" s="74"/>
      <c r="TWI22" s="74"/>
      <c r="TWJ22" s="85"/>
      <c r="TWK22" s="74"/>
      <c r="TWL22" s="74"/>
      <c r="TWM22" s="85"/>
      <c r="TWN22" s="80"/>
      <c r="TWO22" s="80"/>
      <c r="TWP22" s="85"/>
      <c r="TWQ22" s="77"/>
      <c r="TWR22" s="74"/>
      <c r="TWS22" s="74"/>
      <c r="TWT22" s="85"/>
      <c r="TWU22" s="74"/>
      <c r="TWV22" s="74"/>
      <c r="TWW22" s="85"/>
      <c r="TWX22" s="74"/>
      <c r="TWY22" s="74"/>
      <c r="TWZ22" s="85"/>
      <c r="TXA22" s="74"/>
      <c r="TXB22" s="74"/>
      <c r="TXC22" s="85"/>
      <c r="TXD22" s="80"/>
      <c r="TXE22" s="80"/>
      <c r="TXF22" s="85"/>
      <c r="TXG22" s="77"/>
      <c r="TXH22" s="74"/>
      <c r="TXI22" s="74"/>
      <c r="TXJ22" s="85"/>
      <c r="TXK22" s="74"/>
      <c r="TXL22" s="74"/>
      <c r="TXM22" s="85"/>
      <c r="TXN22" s="74"/>
      <c r="TXO22" s="74"/>
      <c r="TXP22" s="85"/>
      <c r="TXQ22" s="74"/>
      <c r="TXR22" s="74"/>
      <c r="TXS22" s="85"/>
      <c r="TXT22" s="80"/>
      <c r="TXU22" s="80"/>
      <c r="TXV22" s="85"/>
      <c r="TXW22" s="77"/>
      <c r="TXX22" s="74"/>
      <c r="TXY22" s="74"/>
      <c r="TXZ22" s="85"/>
      <c r="TYA22" s="74"/>
      <c r="TYB22" s="74"/>
      <c r="TYC22" s="85"/>
      <c r="TYD22" s="74"/>
      <c r="TYE22" s="74"/>
      <c r="TYF22" s="85"/>
      <c r="TYG22" s="74"/>
      <c r="TYH22" s="74"/>
      <c r="TYI22" s="85"/>
      <c r="TYJ22" s="80"/>
      <c r="TYK22" s="80"/>
      <c r="TYL22" s="85"/>
      <c r="TYM22" s="77"/>
      <c r="TYN22" s="74"/>
      <c r="TYO22" s="74"/>
      <c r="TYP22" s="85"/>
      <c r="TYQ22" s="74"/>
      <c r="TYR22" s="74"/>
      <c r="TYS22" s="85"/>
      <c r="TYT22" s="74"/>
      <c r="TYU22" s="74"/>
      <c r="TYV22" s="85"/>
      <c r="TYW22" s="74"/>
      <c r="TYX22" s="74"/>
      <c r="TYY22" s="85"/>
      <c r="TYZ22" s="80"/>
      <c r="TZA22" s="80"/>
      <c r="TZB22" s="85"/>
      <c r="TZC22" s="77"/>
      <c r="TZD22" s="74"/>
      <c r="TZE22" s="74"/>
      <c r="TZF22" s="85"/>
      <c r="TZG22" s="74"/>
      <c r="TZH22" s="74"/>
      <c r="TZI22" s="85"/>
      <c r="TZJ22" s="74"/>
      <c r="TZK22" s="74"/>
      <c r="TZL22" s="85"/>
      <c r="TZM22" s="74"/>
      <c r="TZN22" s="74"/>
      <c r="TZO22" s="85"/>
      <c r="TZP22" s="80"/>
      <c r="TZQ22" s="80"/>
      <c r="TZR22" s="85"/>
      <c r="TZS22" s="77"/>
      <c r="TZT22" s="74"/>
      <c r="TZU22" s="74"/>
      <c r="TZV22" s="85"/>
      <c r="TZW22" s="74"/>
      <c r="TZX22" s="74"/>
      <c r="TZY22" s="85"/>
      <c r="TZZ22" s="74"/>
      <c r="UAA22" s="74"/>
      <c r="UAB22" s="85"/>
      <c r="UAC22" s="74"/>
      <c r="UAD22" s="74"/>
      <c r="UAE22" s="85"/>
      <c r="UAF22" s="80"/>
      <c r="UAG22" s="80"/>
      <c r="UAH22" s="85"/>
      <c r="UAI22" s="77"/>
      <c r="UAJ22" s="74"/>
      <c r="UAK22" s="74"/>
      <c r="UAL22" s="85"/>
      <c r="UAM22" s="74"/>
      <c r="UAN22" s="74"/>
      <c r="UAO22" s="85"/>
      <c r="UAP22" s="74"/>
      <c r="UAQ22" s="74"/>
      <c r="UAR22" s="85"/>
      <c r="UAS22" s="74"/>
      <c r="UAT22" s="74"/>
      <c r="UAU22" s="85"/>
      <c r="UAV22" s="80"/>
      <c r="UAW22" s="80"/>
      <c r="UAX22" s="85"/>
      <c r="UAY22" s="77"/>
      <c r="UAZ22" s="74"/>
      <c r="UBA22" s="74"/>
      <c r="UBB22" s="85"/>
      <c r="UBC22" s="74"/>
      <c r="UBD22" s="74"/>
      <c r="UBE22" s="85"/>
      <c r="UBF22" s="74"/>
      <c r="UBG22" s="74"/>
      <c r="UBH22" s="85"/>
      <c r="UBI22" s="74"/>
      <c r="UBJ22" s="74"/>
      <c r="UBK22" s="85"/>
      <c r="UBL22" s="80"/>
      <c r="UBM22" s="80"/>
      <c r="UBN22" s="85"/>
      <c r="UBO22" s="77"/>
      <c r="UBP22" s="74"/>
      <c r="UBQ22" s="74"/>
      <c r="UBR22" s="85"/>
      <c r="UBS22" s="74"/>
      <c r="UBT22" s="74"/>
      <c r="UBU22" s="85"/>
      <c r="UBV22" s="74"/>
      <c r="UBW22" s="74"/>
      <c r="UBX22" s="85"/>
      <c r="UBY22" s="74"/>
      <c r="UBZ22" s="74"/>
      <c r="UCA22" s="85"/>
      <c r="UCB22" s="80"/>
      <c r="UCC22" s="80"/>
      <c r="UCD22" s="85"/>
      <c r="UCE22" s="77"/>
      <c r="UCF22" s="74"/>
      <c r="UCG22" s="74"/>
      <c r="UCH22" s="85"/>
      <c r="UCI22" s="74"/>
      <c r="UCJ22" s="74"/>
      <c r="UCK22" s="85"/>
      <c r="UCL22" s="74"/>
      <c r="UCM22" s="74"/>
      <c r="UCN22" s="85"/>
      <c r="UCO22" s="74"/>
      <c r="UCP22" s="74"/>
      <c r="UCQ22" s="85"/>
      <c r="UCR22" s="80"/>
      <c r="UCS22" s="80"/>
      <c r="UCT22" s="85"/>
      <c r="UCU22" s="77"/>
      <c r="UCV22" s="74"/>
      <c r="UCW22" s="74"/>
      <c r="UCX22" s="85"/>
      <c r="UCY22" s="74"/>
      <c r="UCZ22" s="74"/>
      <c r="UDA22" s="85"/>
      <c r="UDB22" s="74"/>
      <c r="UDC22" s="74"/>
      <c r="UDD22" s="85"/>
      <c r="UDE22" s="74"/>
      <c r="UDF22" s="74"/>
      <c r="UDG22" s="85"/>
      <c r="UDH22" s="80"/>
      <c r="UDI22" s="80"/>
      <c r="UDJ22" s="85"/>
      <c r="UDK22" s="77"/>
      <c r="UDL22" s="74"/>
      <c r="UDM22" s="74"/>
      <c r="UDN22" s="85"/>
      <c r="UDO22" s="74"/>
      <c r="UDP22" s="74"/>
      <c r="UDQ22" s="85"/>
      <c r="UDR22" s="74"/>
      <c r="UDS22" s="74"/>
      <c r="UDT22" s="85"/>
      <c r="UDU22" s="74"/>
      <c r="UDV22" s="74"/>
      <c r="UDW22" s="85"/>
      <c r="UDX22" s="80"/>
      <c r="UDY22" s="80"/>
      <c r="UDZ22" s="85"/>
      <c r="UEA22" s="77"/>
      <c r="UEB22" s="74"/>
      <c r="UEC22" s="74"/>
      <c r="UED22" s="85"/>
      <c r="UEE22" s="74"/>
      <c r="UEF22" s="74"/>
      <c r="UEG22" s="85"/>
      <c r="UEH22" s="74"/>
      <c r="UEI22" s="74"/>
      <c r="UEJ22" s="85"/>
      <c r="UEK22" s="74"/>
      <c r="UEL22" s="74"/>
      <c r="UEM22" s="85"/>
      <c r="UEN22" s="80"/>
      <c r="UEO22" s="80"/>
      <c r="UEP22" s="85"/>
      <c r="UEQ22" s="77"/>
      <c r="UER22" s="74"/>
      <c r="UES22" s="74"/>
      <c r="UET22" s="85"/>
      <c r="UEU22" s="74"/>
      <c r="UEV22" s="74"/>
      <c r="UEW22" s="85"/>
      <c r="UEX22" s="74"/>
      <c r="UEY22" s="74"/>
      <c r="UEZ22" s="85"/>
      <c r="UFA22" s="74"/>
      <c r="UFB22" s="74"/>
      <c r="UFC22" s="85"/>
      <c r="UFD22" s="80"/>
      <c r="UFE22" s="80"/>
      <c r="UFF22" s="85"/>
      <c r="UFG22" s="77"/>
      <c r="UFH22" s="74"/>
      <c r="UFI22" s="74"/>
      <c r="UFJ22" s="85"/>
      <c r="UFK22" s="74"/>
      <c r="UFL22" s="74"/>
      <c r="UFM22" s="85"/>
      <c r="UFN22" s="74"/>
      <c r="UFO22" s="74"/>
      <c r="UFP22" s="85"/>
      <c r="UFQ22" s="74"/>
      <c r="UFR22" s="74"/>
      <c r="UFS22" s="85"/>
      <c r="UFT22" s="80"/>
      <c r="UFU22" s="80"/>
      <c r="UFV22" s="85"/>
      <c r="UFW22" s="77"/>
      <c r="UFX22" s="74"/>
      <c r="UFY22" s="74"/>
      <c r="UFZ22" s="85"/>
      <c r="UGA22" s="74"/>
      <c r="UGB22" s="74"/>
      <c r="UGC22" s="85"/>
      <c r="UGD22" s="74"/>
      <c r="UGE22" s="74"/>
      <c r="UGF22" s="85"/>
      <c r="UGG22" s="74"/>
      <c r="UGH22" s="74"/>
      <c r="UGI22" s="85"/>
      <c r="UGJ22" s="80"/>
      <c r="UGK22" s="80"/>
      <c r="UGL22" s="85"/>
      <c r="UGM22" s="77"/>
      <c r="UGN22" s="74"/>
      <c r="UGO22" s="74"/>
      <c r="UGP22" s="85"/>
      <c r="UGQ22" s="74"/>
      <c r="UGR22" s="74"/>
      <c r="UGS22" s="85"/>
      <c r="UGT22" s="74"/>
      <c r="UGU22" s="74"/>
      <c r="UGV22" s="85"/>
      <c r="UGW22" s="74"/>
      <c r="UGX22" s="74"/>
      <c r="UGY22" s="85"/>
      <c r="UGZ22" s="80"/>
      <c r="UHA22" s="80"/>
      <c r="UHB22" s="85"/>
      <c r="UHC22" s="77"/>
      <c r="UHD22" s="74"/>
      <c r="UHE22" s="74"/>
      <c r="UHF22" s="85"/>
      <c r="UHG22" s="74"/>
      <c r="UHH22" s="74"/>
      <c r="UHI22" s="85"/>
      <c r="UHJ22" s="74"/>
      <c r="UHK22" s="74"/>
      <c r="UHL22" s="85"/>
      <c r="UHM22" s="74"/>
      <c r="UHN22" s="74"/>
      <c r="UHO22" s="85"/>
      <c r="UHP22" s="80"/>
      <c r="UHQ22" s="80"/>
      <c r="UHR22" s="85"/>
      <c r="UHS22" s="77"/>
      <c r="UHT22" s="74"/>
      <c r="UHU22" s="74"/>
      <c r="UHV22" s="85"/>
      <c r="UHW22" s="74"/>
      <c r="UHX22" s="74"/>
      <c r="UHY22" s="85"/>
      <c r="UHZ22" s="74"/>
      <c r="UIA22" s="74"/>
      <c r="UIB22" s="85"/>
      <c r="UIC22" s="74"/>
      <c r="UID22" s="74"/>
      <c r="UIE22" s="85"/>
      <c r="UIF22" s="80"/>
      <c r="UIG22" s="80"/>
      <c r="UIH22" s="85"/>
      <c r="UII22" s="77"/>
      <c r="UIJ22" s="74"/>
      <c r="UIK22" s="74"/>
      <c r="UIL22" s="85"/>
      <c r="UIM22" s="74"/>
      <c r="UIN22" s="74"/>
      <c r="UIO22" s="85"/>
      <c r="UIP22" s="74"/>
      <c r="UIQ22" s="74"/>
      <c r="UIR22" s="85"/>
      <c r="UIS22" s="74"/>
      <c r="UIT22" s="74"/>
      <c r="UIU22" s="85"/>
      <c r="UIV22" s="80"/>
      <c r="UIW22" s="80"/>
      <c r="UIX22" s="85"/>
      <c r="UIY22" s="77"/>
      <c r="UIZ22" s="74"/>
      <c r="UJA22" s="74"/>
      <c r="UJB22" s="85"/>
      <c r="UJC22" s="74"/>
      <c r="UJD22" s="74"/>
      <c r="UJE22" s="85"/>
      <c r="UJF22" s="74"/>
      <c r="UJG22" s="74"/>
      <c r="UJH22" s="85"/>
      <c r="UJI22" s="74"/>
      <c r="UJJ22" s="74"/>
      <c r="UJK22" s="85"/>
      <c r="UJL22" s="80"/>
      <c r="UJM22" s="80"/>
      <c r="UJN22" s="85"/>
      <c r="UJO22" s="77"/>
      <c r="UJP22" s="74"/>
      <c r="UJQ22" s="74"/>
      <c r="UJR22" s="85"/>
      <c r="UJS22" s="74"/>
      <c r="UJT22" s="74"/>
      <c r="UJU22" s="85"/>
      <c r="UJV22" s="74"/>
      <c r="UJW22" s="74"/>
      <c r="UJX22" s="85"/>
      <c r="UJY22" s="74"/>
      <c r="UJZ22" s="74"/>
      <c r="UKA22" s="85"/>
      <c r="UKB22" s="80"/>
      <c r="UKC22" s="80"/>
      <c r="UKD22" s="85"/>
      <c r="UKE22" s="77"/>
      <c r="UKF22" s="74"/>
      <c r="UKG22" s="74"/>
      <c r="UKH22" s="85"/>
      <c r="UKI22" s="74"/>
      <c r="UKJ22" s="74"/>
      <c r="UKK22" s="85"/>
      <c r="UKL22" s="74"/>
      <c r="UKM22" s="74"/>
      <c r="UKN22" s="85"/>
      <c r="UKO22" s="74"/>
      <c r="UKP22" s="74"/>
      <c r="UKQ22" s="85"/>
      <c r="UKR22" s="80"/>
      <c r="UKS22" s="80"/>
      <c r="UKT22" s="85"/>
      <c r="UKU22" s="77"/>
      <c r="UKV22" s="74"/>
      <c r="UKW22" s="74"/>
      <c r="UKX22" s="85"/>
      <c r="UKY22" s="74"/>
      <c r="UKZ22" s="74"/>
      <c r="ULA22" s="85"/>
      <c r="ULB22" s="74"/>
      <c r="ULC22" s="74"/>
      <c r="ULD22" s="85"/>
      <c r="ULE22" s="74"/>
      <c r="ULF22" s="74"/>
      <c r="ULG22" s="85"/>
      <c r="ULH22" s="80"/>
      <c r="ULI22" s="80"/>
      <c r="ULJ22" s="85"/>
      <c r="ULK22" s="77"/>
      <c r="ULL22" s="74"/>
      <c r="ULM22" s="74"/>
      <c r="ULN22" s="85"/>
      <c r="ULO22" s="74"/>
      <c r="ULP22" s="74"/>
      <c r="ULQ22" s="85"/>
      <c r="ULR22" s="74"/>
      <c r="ULS22" s="74"/>
      <c r="ULT22" s="85"/>
      <c r="ULU22" s="74"/>
      <c r="ULV22" s="74"/>
      <c r="ULW22" s="85"/>
      <c r="ULX22" s="80"/>
      <c r="ULY22" s="80"/>
      <c r="ULZ22" s="85"/>
      <c r="UMA22" s="77"/>
      <c r="UMB22" s="74"/>
      <c r="UMC22" s="74"/>
      <c r="UMD22" s="85"/>
      <c r="UME22" s="74"/>
      <c r="UMF22" s="74"/>
      <c r="UMG22" s="85"/>
      <c r="UMH22" s="74"/>
      <c r="UMI22" s="74"/>
      <c r="UMJ22" s="85"/>
      <c r="UMK22" s="74"/>
      <c r="UML22" s="74"/>
      <c r="UMM22" s="85"/>
      <c r="UMN22" s="80"/>
      <c r="UMO22" s="80"/>
      <c r="UMP22" s="85"/>
      <c r="UMQ22" s="77"/>
      <c r="UMR22" s="74"/>
      <c r="UMS22" s="74"/>
      <c r="UMT22" s="85"/>
      <c r="UMU22" s="74"/>
      <c r="UMV22" s="74"/>
      <c r="UMW22" s="85"/>
      <c r="UMX22" s="74"/>
      <c r="UMY22" s="74"/>
      <c r="UMZ22" s="85"/>
      <c r="UNA22" s="74"/>
      <c r="UNB22" s="74"/>
      <c r="UNC22" s="85"/>
      <c r="UND22" s="80"/>
      <c r="UNE22" s="80"/>
      <c r="UNF22" s="85"/>
      <c r="UNG22" s="77"/>
      <c r="UNH22" s="74"/>
      <c r="UNI22" s="74"/>
      <c r="UNJ22" s="85"/>
      <c r="UNK22" s="74"/>
      <c r="UNL22" s="74"/>
      <c r="UNM22" s="85"/>
      <c r="UNN22" s="74"/>
      <c r="UNO22" s="74"/>
      <c r="UNP22" s="85"/>
      <c r="UNQ22" s="74"/>
      <c r="UNR22" s="74"/>
      <c r="UNS22" s="85"/>
      <c r="UNT22" s="80"/>
      <c r="UNU22" s="80"/>
      <c r="UNV22" s="85"/>
      <c r="UNW22" s="77"/>
      <c r="UNX22" s="74"/>
      <c r="UNY22" s="74"/>
      <c r="UNZ22" s="85"/>
      <c r="UOA22" s="74"/>
      <c r="UOB22" s="74"/>
      <c r="UOC22" s="85"/>
      <c r="UOD22" s="74"/>
      <c r="UOE22" s="74"/>
      <c r="UOF22" s="85"/>
      <c r="UOG22" s="74"/>
      <c r="UOH22" s="74"/>
      <c r="UOI22" s="85"/>
      <c r="UOJ22" s="80"/>
      <c r="UOK22" s="80"/>
      <c r="UOL22" s="85"/>
      <c r="UOM22" s="77"/>
      <c r="UON22" s="74"/>
      <c r="UOO22" s="74"/>
      <c r="UOP22" s="85"/>
      <c r="UOQ22" s="74"/>
      <c r="UOR22" s="74"/>
      <c r="UOS22" s="85"/>
      <c r="UOT22" s="74"/>
      <c r="UOU22" s="74"/>
      <c r="UOV22" s="85"/>
      <c r="UOW22" s="74"/>
      <c r="UOX22" s="74"/>
      <c r="UOY22" s="85"/>
      <c r="UOZ22" s="80"/>
      <c r="UPA22" s="80"/>
      <c r="UPB22" s="85"/>
      <c r="UPC22" s="77"/>
      <c r="UPD22" s="74"/>
      <c r="UPE22" s="74"/>
      <c r="UPF22" s="85"/>
      <c r="UPG22" s="74"/>
      <c r="UPH22" s="74"/>
      <c r="UPI22" s="85"/>
      <c r="UPJ22" s="74"/>
      <c r="UPK22" s="74"/>
      <c r="UPL22" s="85"/>
      <c r="UPM22" s="74"/>
      <c r="UPN22" s="74"/>
      <c r="UPO22" s="85"/>
      <c r="UPP22" s="80"/>
      <c r="UPQ22" s="80"/>
      <c r="UPR22" s="85"/>
      <c r="UPS22" s="77"/>
      <c r="UPT22" s="74"/>
      <c r="UPU22" s="74"/>
      <c r="UPV22" s="85"/>
      <c r="UPW22" s="74"/>
      <c r="UPX22" s="74"/>
      <c r="UPY22" s="85"/>
      <c r="UPZ22" s="74"/>
      <c r="UQA22" s="74"/>
      <c r="UQB22" s="85"/>
      <c r="UQC22" s="74"/>
      <c r="UQD22" s="74"/>
      <c r="UQE22" s="85"/>
      <c r="UQF22" s="80"/>
      <c r="UQG22" s="80"/>
      <c r="UQH22" s="85"/>
      <c r="UQI22" s="77"/>
      <c r="UQJ22" s="74"/>
      <c r="UQK22" s="74"/>
      <c r="UQL22" s="85"/>
      <c r="UQM22" s="74"/>
      <c r="UQN22" s="74"/>
      <c r="UQO22" s="85"/>
      <c r="UQP22" s="74"/>
      <c r="UQQ22" s="74"/>
      <c r="UQR22" s="85"/>
      <c r="UQS22" s="74"/>
      <c r="UQT22" s="74"/>
      <c r="UQU22" s="85"/>
      <c r="UQV22" s="80"/>
      <c r="UQW22" s="80"/>
      <c r="UQX22" s="85"/>
      <c r="UQY22" s="77"/>
      <c r="UQZ22" s="74"/>
      <c r="URA22" s="74"/>
      <c r="URB22" s="85"/>
      <c r="URC22" s="74"/>
      <c r="URD22" s="74"/>
      <c r="URE22" s="85"/>
      <c r="URF22" s="74"/>
      <c r="URG22" s="74"/>
      <c r="URH22" s="85"/>
      <c r="URI22" s="74"/>
      <c r="URJ22" s="74"/>
      <c r="URK22" s="85"/>
      <c r="URL22" s="80"/>
      <c r="URM22" s="80"/>
      <c r="URN22" s="85"/>
      <c r="URO22" s="77"/>
      <c r="URP22" s="74"/>
      <c r="URQ22" s="74"/>
      <c r="URR22" s="85"/>
      <c r="URS22" s="74"/>
      <c r="URT22" s="74"/>
      <c r="URU22" s="85"/>
      <c r="URV22" s="74"/>
      <c r="URW22" s="74"/>
      <c r="URX22" s="85"/>
      <c r="URY22" s="74"/>
      <c r="URZ22" s="74"/>
      <c r="USA22" s="85"/>
      <c r="USB22" s="80"/>
      <c r="USC22" s="80"/>
      <c r="USD22" s="85"/>
      <c r="USE22" s="77"/>
      <c r="USF22" s="74"/>
      <c r="USG22" s="74"/>
      <c r="USH22" s="85"/>
      <c r="USI22" s="74"/>
      <c r="USJ22" s="74"/>
      <c r="USK22" s="85"/>
      <c r="USL22" s="74"/>
      <c r="USM22" s="74"/>
      <c r="USN22" s="85"/>
      <c r="USO22" s="74"/>
      <c r="USP22" s="74"/>
      <c r="USQ22" s="85"/>
      <c r="USR22" s="80"/>
      <c r="USS22" s="80"/>
      <c r="UST22" s="85"/>
      <c r="USU22" s="77"/>
      <c r="USV22" s="74"/>
      <c r="USW22" s="74"/>
      <c r="USX22" s="85"/>
      <c r="USY22" s="74"/>
      <c r="USZ22" s="74"/>
      <c r="UTA22" s="85"/>
      <c r="UTB22" s="74"/>
      <c r="UTC22" s="74"/>
      <c r="UTD22" s="85"/>
      <c r="UTE22" s="74"/>
      <c r="UTF22" s="74"/>
      <c r="UTG22" s="85"/>
      <c r="UTH22" s="80"/>
      <c r="UTI22" s="80"/>
      <c r="UTJ22" s="85"/>
      <c r="UTK22" s="77"/>
      <c r="UTL22" s="74"/>
      <c r="UTM22" s="74"/>
      <c r="UTN22" s="85"/>
      <c r="UTO22" s="74"/>
      <c r="UTP22" s="74"/>
      <c r="UTQ22" s="85"/>
      <c r="UTR22" s="74"/>
      <c r="UTS22" s="74"/>
      <c r="UTT22" s="85"/>
      <c r="UTU22" s="74"/>
      <c r="UTV22" s="74"/>
      <c r="UTW22" s="85"/>
      <c r="UTX22" s="80"/>
      <c r="UTY22" s="80"/>
      <c r="UTZ22" s="85"/>
      <c r="UUA22" s="77"/>
      <c r="UUB22" s="74"/>
      <c r="UUC22" s="74"/>
      <c r="UUD22" s="85"/>
      <c r="UUE22" s="74"/>
      <c r="UUF22" s="74"/>
      <c r="UUG22" s="85"/>
      <c r="UUH22" s="74"/>
      <c r="UUI22" s="74"/>
      <c r="UUJ22" s="85"/>
      <c r="UUK22" s="74"/>
      <c r="UUL22" s="74"/>
      <c r="UUM22" s="85"/>
      <c r="UUN22" s="80"/>
      <c r="UUO22" s="80"/>
      <c r="UUP22" s="85"/>
      <c r="UUQ22" s="77"/>
      <c r="UUR22" s="74"/>
      <c r="UUS22" s="74"/>
      <c r="UUT22" s="85"/>
      <c r="UUU22" s="74"/>
      <c r="UUV22" s="74"/>
      <c r="UUW22" s="85"/>
      <c r="UUX22" s="74"/>
      <c r="UUY22" s="74"/>
      <c r="UUZ22" s="85"/>
      <c r="UVA22" s="74"/>
      <c r="UVB22" s="74"/>
      <c r="UVC22" s="85"/>
      <c r="UVD22" s="80"/>
      <c r="UVE22" s="80"/>
      <c r="UVF22" s="85"/>
      <c r="UVG22" s="77"/>
      <c r="UVH22" s="74"/>
      <c r="UVI22" s="74"/>
      <c r="UVJ22" s="85"/>
      <c r="UVK22" s="74"/>
      <c r="UVL22" s="74"/>
      <c r="UVM22" s="85"/>
      <c r="UVN22" s="74"/>
      <c r="UVO22" s="74"/>
      <c r="UVP22" s="85"/>
      <c r="UVQ22" s="74"/>
      <c r="UVR22" s="74"/>
      <c r="UVS22" s="85"/>
      <c r="UVT22" s="80"/>
      <c r="UVU22" s="80"/>
      <c r="UVV22" s="85"/>
      <c r="UVW22" s="77"/>
      <c r="UVX22" s="74"/>
      <c r="UVY22" s="74"/>
      <c r="UVZ22" s="85"/>
      <c r="UWA22" s="74"/>
      <c r="UWB22" s="74"/>
      <c r="UWC22" s="85"/>
      <c r="UWD22" s="74"/>
      <c r="UWE22" s="74"/>
      <c r="UWF22" s="85"/>
      <c r="UWG22" s="74"/>
      <c r="UWH22" s="74"/>
      <c r="UWI22" s="85"/>
      <c r="UWJ22" s="80"/>
      <c r="UWK22" s="80"/>
      <c r="UWL22" s="85"/>
      <c r="UWM22" s="77"/>
      <c r="UWN22" s="74"/>
      <c r="UWO22" s="74"/>
      <c r="UWP22" s="85"/>
      <c r="UWQ22" s="74"/>
      <c r="UWR22" s="74"/>
      <c r="UWS22" s="85"/>
      <c r="UWT22" s="74"/>
      <c r="UWU22" s="74"/>
      <c r="UWV22" s="85"/>
      <c r="UWW22" s="74"/>
      <c r="UWX22" s="74"/>
      <c r="UWY22" s="85"/>
      <c r="UWZ22" s="80"/>
      <c r="UXA22" s="80"/>
      <c r="UXB22" s="85"/>
      <c r="UXC22" s="77"/>
      <c r="UXD22" s="74"/>
      <c r="UXE22" s="74"/>
      <c r="UXF22" s="85"/>
      <c r="UXG22" s="74"/>
      <c r="UXH22" s="74"/>
      <c r="UXI22" s="85"/>
      <c r="UXJ22" s="74"/>
      <c r="UXK22" s="74"/>
      <c r="UXL22" s="85"/>
      <c r="UXM22" s="74"/>
      <c r="UXN22" s="74"/>
      <c r="UXO22" s="85"/>
      <c r="UXP22" s="80"/>
      <c r="UXQ22" s="80"/>
      <c r="UXR22" s="85"/>
      <c r="UXS22" s="77"/>
      <c r="UXT22" s="74"/>
      <c r="UXU22" s="74"/>
      <c r="UXV22" s="85"/>
      <c r="UXW22" s="74"/>
      <c r="UXX22" s="74"/>
      <c r="UXY22" s="85"/>
      <c r="UXZ22" s="74"/>
      <c r="UYA22" s="74"/>
      <c r="UYB22" s="85"/>
      <c r="UYC22" s="74"/>
      <c r="UYD22" s="74"/>
      <c r="UYE22" s="85"/>
      <c r="UYF22" s="80"/>
      <c r="UYG22" s="80"/>
      <c r="UYH22" s="85"/>
      <c r="UYI22" s="77"/>
      <c r="UYJ22" s="74"/>
      <c r="UYK22" s="74"/>
      <c r="UYL22" s="85"/>
      <c r="UYM22" s="74"/>
      <c r="UYN22" s="74"/>
      <c r="UYO22" s="85"/>
      <c r="UYP22" s="74"/>
      <c r="UYQ22" s="74"/>
      <c r="UYR22" s="85"/>
      <c r="UYS22" s="74"/>
      <c r="UYT22" s="74"/>
      <c r="UYU22" s="85"/>
      <c r="UYV22" s="80"/>
      <c r="UYW22" s="80"/>
      <c r="UYX22" s="85"/>
      <c r="UYY22" s="77"/>
      <c r="UYZ22" s="74"/>
      <c r="UZA22" s="74"/>
      <c r="UZB22" s="85"/>
      <c r="UZC22" s="74"/>
      <c r="UZD22" s="74"/>
      <c r="UZE22" s="85"/>
      <c r="UZF22" s="74"/>
      <c r="UZG22" s="74"/>
      <c r="UZH22" s="85"/>
      <c r="UZI22" s="74"/>
      <c r="UZJ22" s="74"/>
      <c r="UZK22" s="85"/>
      <c r="UZL22" s="80"/>
      <c r="UZM22" s="80"/>
      <c r="UZN22" s="85"/>
      <c r="UZO22" s="77"/>
      <c r="UZP22" s="74"/>
      <c r="UZQ22" s="74"/>
      <c r="UZR22" s="85"/>
      <c r="UZS22" s="74"/>
      <c r="UZT22" s="74"/>
      <c r="UZU22" s="85"/>
      <c r="UZV22" s="74"/>
      <c r="UZW22" s="74"/>
      <c r="UZX22" s="85"/>
      <c r="UZY22" s="74"/>
      <c r="UZZ22" s="74"/>
      <c r="VAA22" s="85"/>
      <c r="VAB22" s="80"/>
      <c r="VAC22" s="80"/>
      <c r="VAD22" s="85"/>
      <c r="VAE22" s="77"/>
      <c r="VAF22" s="74"/>
      <c r="VAG22" s="74"/>
      <c r="VAH22" s="85"/>
      <c r="VAI22" s="74"/>
      <c r="VAJ22" s="74"/>
      <c r="VAK22" s="85"/>
      <c r="VAL22" s="74"/>
      <c r="VAM22" s="74"/>
      <c r="VAN22" s="85"/>
      <c r="VAO22" s="74"/>
      <c r="VAP22" s="74"/>
      <c r="VAQ22" s="85"/>
      <c r="VAR22" s="80"/>
      <c r="VAS22" s="80"/>
      <c r="VAT22" s="85"/>
      <c r="VAU22" s="77"/>
      <c r="VAV22" s="74"/>
      <c r="VAW22" s="74"/>
      <c r="VAX22" s="85"/>
      <c r="VAY22" s="74"/>
      <c r="VAZ22" s="74"/>
      <c r="VBA22" s="85"/>
      <c r="VBB22" s="74"/>
      <c r="VBC22" s="74"/>
      <c r="VBD22" s="85"/>
      <c r="VBE22" s="74"/>
      <c r="VBF22" s="74"/>
      <c r="VBG22" s="85"/>
      <c r="VBH22" s="80"/>
      <c r="VBI22" s="80"/>
      <c r="VBJ22" s="85"/>
      <c r="VBK22" s="77"/>
      <c r="VBL22" s="74"/>
      <c r="VBM22" s="74"/>
      <c r="VBN22" s="85"/>
      <c r="VBO22" s="74"/>
      <c r="VBP22" s="74"/>
      <c r="VBQ22" s="85"/>
      <c r="VBR22" s="74"/>
      <c r="VBS22" s="74"/>
      <c r="VBT22" s="85"/>
      <c r="VBU22" s="74"/>
      <c r="VBV22" s="74"/>
      <c r="VBW22" s="85"/>
      <c r="VBX22" s="80"/>
      <c r="VBY22" s="80"/>
      <c r="VBZ22" s="85"/>
      <c r="VCA22" s="77"/>
      <c r="VCB22" s="74"/>
      <c r="VCC22" s="74"/>
      <c r="VCD22" s="85"/>
      <c r="VCE22" s="74"/>
      <c r="VCF22" s="74"/>
      <c r="VCG22" s="85"/>
      <c r="VCH22" s="74"/>
      <c r="VCI22" s="74"/>
      <c r="VCJ22" s="85"/>
      <c r="VCK22" s="74"/>
      <c r="VCL22" s="74"/>
      <c r="VCM22" s="85"/>
      <c r="VCN22" s="80"/>
      <c r="VCO22" s="80"/>
      <c r="VCP22" s="85"/>
      <c r="VCQ22" s="77"/>
      <c r="VCR22" s="74"/>
      <c r="VCS22" s="74"/>
      <c r="VCT22" s="85"/>
      <c r="VCU22" s="74"/>
      <c r="VCV22" s="74"/>
      <c r="VCW22" s="85"/>
      <c r="VCX22" s="74"/>
      <c r="VCY22" s="74"/>
      <c r="VCZ22" s="85"/>
      <c r="VDA22" s="74"/>
      <c r="VDB22" s="74"/>
      <c r="VDC22" s="85"/>
      <c r="VDD22" s="80"/>
      <c r="VDE22" s="80"/>
      <c r="VDF22" s="85"/>
      <c r="VDG22" s="77"/>
      <c r="VDH22" s="74"/>
      <c r="VDI22" s="74"/>
      <c r="VDJ22" s="85"/>
      <c r="VDK22" s="74"/>
      <c r="VDL22" s="74"/>
      <c r="VDM22" s="85"/>
      <c r="VDN22" s="74"/>
      <c r="VDO22" s="74"/>
      <c r="VDP22" s="85"/>
      <c r="VDQ22" s="74"/>
      <c r="VDR22" s="74"/>
      <c r="VDS22" s="85"/>
      <c r="VDT22" s="80"/>
      <c r="VDU22" s="80"/>
      <c r="VDV22" s="85"/>
      <c r="VDW22" s="77"/>
      <c r="VDX22" s="74"/>
      <c r="VDY22" s="74"/>
      <c r="VDZ22" s="85"/>
      <c r="VEA22" s="74"/>
      <c r="VEB22" s="74"/>
      <c r="VEC22" s="85"/>
      <c r="VED22" s="74"/>
      <c r="VEE22" s="74"/>
      <c r="VEF22" s="85"/>
      <c r="VEG22" s="74"/>
      <c r="VEH22" s="74"/>
      <c r="VEI22" s="85"/>
      <c r="VEJ22" s="80"/>
      <c r="VEK22" s="80"/>
      <c r="VEL22" s="85"/>
      <c r="VEM22" s="77"/>
      <c r="VEN22" s="74"/>
      <c r="VEO22" s="74"/>
      <c r="VEP22" s="85"/>
      <c r="VEQ22" s="74"/>
      <c r="VER22" s="74"/>
      <c r="VES22" s="85"/>
      <c r="VET22" s="74"/>
      <c r="VEU22" s="74"/>
      <c r="VEV22" s="85"/>
      <c r="VEW22" s="74"/>
      <c r="VEX22" s="74"/>
      <c r="VEY22" s="85"/>
      <c r="VEZ22" s="80"/>
      <c r="VFA22" s="80"/>
      <c r="VFB22" s="85"/>
      <c r="VFC22" s="77"/>
      <c r="VFD22" s="74"/>
      <c r="VFE22" s="74"/>
      <c r="VFF22" s="85"/>
      <c r="VFG22" s="74"/>
      <c r="VFH22" s="74"/>
      <c r="VFI22" s="85"/>
      <c r="VFJ22" s="74"/>
      <c r="VFK22" s="74"/>
      <c r="VFL22" s="85"/>
      <c r="VFM22" s="74"/>
      <c r="VFN22" s="74"/>
      <c r="VFO22" s="85"/>
      <c r="VFP22" s="80"/>
      <c r="VFQ22" s="80"/>
      <c r="VFR22" s="85"/>
      <c r="VFS22" s="77"/>
      <c r="VFT22" s="74"/>
      <c r="VFU22" s="74"/>
      <c r="VFV22" s="85"/>
      <c r="VFW22" s="74"/>
      <c r="VFX22" s="74"/>
      <c r="VFY22" s="85"/>
      <c r="VFZ22" s="74"/>
      <c r="VGA22" s="74"/>
      <c r="VGB22" s="85"/>
      <c r="VGC22" s="74"/>
      <c r="VGD22" s="74"/>
      <c r="VGE22" s="85"/>
      <c r="VGF22" s="80"/>
      <c r="VGG22" s="80"/>
      <c r="VGH22" s="85"/>
      <c r="VGI22" s="77"/>
      <c r="VGJ22" s="74"/>
      <c r="VGK22" s="74"/>
      <c r="VGL22" s="85"/>
      <c r="VGM22" s="74"/>
      <c r="VGN22" s="74"/>
      <c r="VGO22" s="85"/>
      <c r="VGP22" s="74"/>
      <c r="VGQ22" s="74"/>
      <c r="VGR22" s="85"/>
      <c r="VGS22" s="74"/>
      <c r="VGT22" s="74"/>
      <c r="VGU22" s="85"/>
      <c r="VGV22" s="80"/>
      <c r="VGW22" s="80"/>
      <c r="VGX22" s="85"/>
      <c r="VGY22" s="77"/>
      <c r="VGZ22" s="74"/>
      <c r="VHA22" s="74"/>
      <c r="VHB22" s="85"/>
      <c r="VHC22" s="74"/>
      <c r="VHD22" s="74"/>
      <c r="VHE22" s="85"/>
      <c r="VHF22" s="74"/>
      <c r="VHG22" s="74"/>
      <c r="VHH22" s="85"/>
      <c r="VHI22" s="74"/>
      <c r="VHJ22" s="74"/>
      <c r="VHK22" s="85"/>
      <c r="VHL22" s="80"/>
      <c r="VHM22" s="80"/>
      <c r="VHN22" s="85"/>
      <c r="VHO22" s="77"/>
      <c r="VHP22" s="74"/>
      <c r="VHQ22" s="74"/>
      <c r="VHR22" s="85"/>
      <c r="VHS22" s="74"/>
      <c r="VHT22" s="74"/>
      <c r="VHU22" s="85"/>
      <c r="VHV22" s="74"/>
      <c r="VHW22" s="74"/>
      <c r="VHX22" s="85"/>
      <c r="VHY22" s="74"/>
      <c r="VHZ22" s="74"/>
      <c r="VIA22" s="85"/>
      <c r="VIB22" s="80"/>
      <c r="VIC22" s="80"/>
      <c r="VID22" s="85"/>
      <c r="VIE22" s="77"/>
      <c r="VIF22" s="74"/>
      <c r="VIG22" s="74"/>
      <c r="VIH22" s="85"/>
      <c r="VII22" s="74"/>
      <c r="VIJ22" s="74"/>
      <c r="VIK22" s="85"/>
      <c r="VIL22" s="74"/>
      <c r="VIM22" s="74"/>
      <c r="VIN22" s="85"/>
      <c r="VIO22" s="74"/>
      <c r="VIP22" s="74"/>
      <c r="VIQ22" s="85"/>
      <c r="VIR22" s="80"/>
      <c r="VIS22" s="80"/>
      <c r="VIT22" s="85"/>
      <c r="VIU22" s="77"/>
      <c r="VIV22" s="74"/>
      <c r="VIW22" s="74"/>
      <c r="VIX22" s="85"/>
      <c r="VIY22" s="74"/>
      <c r="VIZ22" s="74"/>
      <c r="VJA22" s="85"/>
      <c r="VJB22" s="74"/>
      <c r="VJC22" s="74"/>
      <c r="VJD22" s="85"/>
      <c r="VJE22" s="74"/>
      <c r="VJF22" s="74"/>
      <c r="VJG22" s="85"/>
      <c r="VJH22" s="80"/>
      <c r="VJI22" s="80"/>
      <c r="VJJ22" s="85"/>
      <c r="VJK22" s="77"/>
      <c r="VJL22" s="74"/>
      <c r="VJM22" s="74"/>
      <c r="VJN22" s="85"/>
      <c r="VJO22" s="74"/>
      <c r="VJP22" s="74"/>
      <c r="VJQ22" s="85"/>
      <c r="VJR22" s="74"/>
      <c r="VJS22" s="74"/>
      <c r="VJT22" s="85"/>
      <c r="VJU22" s="74"/>
      <c r="VJV22" s="74"/>
      <c r="VJW22" s="85"/>
      <c r="VJX22" s="80"/>
      <c r="VJY22" s="80"/>
      <c r="VJZ22" s="85"/>
      <c r="VKA22" s="77"/>
      <c r="VKB22" s="74"/>
      <c r="VKC22" s="74"/>
      <c r="VKD22" s="85"/>
      <c r="VKE22" s="74"/>
      <c r="VKF22" s="74"/>
      <c r="VKG22" s="85"/>
      <c r="VKH22" s="74"/>
      <c r="VKI22" s="74"/>
      <c r="VKJ22" s="85"/>
      <c r="VKK22" s="74"/>
      <c r="VKL22" s="74"/>
      <c r="VKM22" s="85"/>
      <c r="VKN22" s="80"/>
      <c r="VKO22" s="80"/>
      <c r="VKP22" s="85"/>
      <c r="VKQ22" s="77"/>
      <c r="VKR22" s="74"/>
      <c r="VKS22" s="74"/>
      <c r="VKT22" s="85"/>
      <c r="VKU22" s="74"/>
      <c r="VKV22" s="74"/>
      <c r="VKW22" s="85"/>
      <c r="VKX22" s="74"/>
      <c r="VKY22" s="74"/>
      <c r="VKZ22" s="85"/>
      <c r="VLA22" s="74"/>
      <c r="VLB22" s="74"/>
      <c r="VLC22" s="85"/>
      <c r="VLD22" s="80"/>
      <c r="VLE22" s="80"/>
      <c r="VLF22" s="85"/>
      <c r="VLG22" s="77"/>
      <c r="VLH22" s="74"/>
      <c r="VLI22" s="74"/>
      <c r="VLJ22" s="85"/>
      <c r="VLK22" s="74"/>
      <c r="VLL22" s="74"/>
      <c r="VLM22" s="85"/>
      <c r="VLN22" s="74"/>
      <c r="VLO22" s="74"/>
      <c r="VLP22" s="85"/>
      <c r="VLQ22" s="74"/>
      <c r="VLR22" s="74"/>
      <c r="VLS22" s="85"/>
      <c r="VLT22" s="80"/>
      <c r="VLU22" s="80"/>
      <c r="VLV22" s="85"/>
      <c r="VLW22" s="77"/>
      <c r="VLX22" s="74"/>
      <c r="VLY22" s="74"/>
      <c r="VLZ22" s="85"/>
      <c r="VMA22" s="74"/>
      <c r="VMB22" s="74"/>
      <c r="VMC22" s="85"/>
      <c r="VMD22" s="74"/>
      <c r="VME22" s="74"/>
      <c r="VMF22" s="85"/>
      <c r="VMG22" s="74"/>
      <c r="VMH22" s="74"/>
      <c r="VMI22" s="85"/>
      <c r="VMJ22" s="80"/>
      <c r="VMK22" s="80"/>
      <c r="VML22" s="85"/>
      <c r="VMM22" s="77"/>
      <c r="VMN22" s="74"/>
      <c r="VMO22" s="74"/>
      <c r="VMP22" s="85"/>
      <c r="VMQ22" s="74"/>
      <c r="VMR22" s="74"/>
      <c r="VMS22" s="85"/>
      <c r="VMT22" s="74"/>
      <c r="VMU22" s="74"/>
      <c r="VMV22" s="85"/>
      <c r="VMW22" s="74"/>
      <c r="VMX22" s="74"/>
      <c r="VMY22" s="85"/>
      <c r="VMZ22" s="80"/>
      <c r="VNA22" s="80"/>
      <c r="VNB22" s="85"/>
      <c r="VNC22" s="77"/>
      <c r="VND22" s="74"/>
      <c r="VNE22" s="74"/>
      <c r="VNF22" s="85"/>
      <c r="VNG22" s="74"/>
      <c r="VNH22" s="74"/>
      <c r="VNI22" s="85"/>
      <c r="VNJ22" s="74"/>
      <c r="VNK22" s="74"/>
      <c r="VNL22" s="85"/>
      <c r="VNM22" s="74"/>
      <c r="VNN22" s="74"/>
      <c r="VNO22" s="85"/>
      <c r="VNP22" s="80"/>
      <c r="VNQ22" s="80"/>
      <c r="VNR22" s="85"/>
      <c r="VNS22" s="77"/>
      <c r="VNT22" s="74"/>
      <c r="VNU22" s="74"/>
      <c r="VNV22" s="85"/>
      <c r="VNW22" s="74"/>
      <c r="VNX22" s="74"/>
      <c r="VNY22" s="85"/>
      <c r="VNZ22" s="74"/>
      <c r="VOA22" s="74"/>
      <c r="VOB22" s="85"/>
      <c r="VOC22" s="74"/>
      <c r="VOD22" s="74"/>
      <c r="VOE22" s="85"/>
      <c r="VOF22" s="80"/>
      <c r="VOG22" s="80"/>
      <c r="VOH22" s="85"/>
      <c r="VOI22" s="77"/>
      <c r="VOJ22" s="74"/>
      <c r="VOK22" s="74"/>
      <c r="VOL22" s="85"/>
      <c r="VOM22" s="74"/>
      <c r="VON22" s="74"/>
      <c r="VOO22" s="85"/>
      <c r="VOP22" s="74"/>
      <c r="VOQ22" s="74"/>
      <c r="VOR22" s="85"/>
      <c r="VOS22" s="74"/>
      <c r="VOT22" s="74"/>
      <c r="VOU22" s="85"/>
      <c r="VOV22" s="80"/>
      <c r="VOW22" s="80"/>
      <c r="VOX22" s="85"/>
      <c r="VOY22" s="77"/>
      <c r="VOZ22" s="74"/>
      <c r="VPA22" s="74"/>
      <c r="VPB22" s="85"/>
      <c r="VPC22" s="74"/>
      <c r="VPD22" s="74"/>
      <c r="VPE22" s="85"/>
      <c r="VPF22" s="74"/>
      <c r="VPG22" s="74"/>
      <c r="VPH22" s="85"/>
      <c r="VPI22" s="74"/>
      <c r="VPJ22" s="74"/>
      <c r="VPK22" s="85"/>
      <c r="VPL22" s="80"/>
      <c r="VPM22" s="80"/>
      <c r="VPN22" s="85"/>
      <c r="VPO22" s="77"/>
      <c r="VPP22" s="74"/>
      <c r="VPQ22" s="74"/>
      <c r="VPR22" s="85"/>
      <c r="VPS22" s="74"/>
      <c r="VPT22" s="74"/>
      <c r="VPU22" s="85"/>
      <c r="VPV22" s="74"/>
      <c r="VPW22" s="74"/>
      <c r="VPX22" s="85"/>
      <c r="VPY22" s="74"/>
      <c r="VPZ22" s="74"/>
      <c r="VQA22" s="85"/>
      <c r="VQB22" s="80"/>
      <c r="VQC22" s="80"/>
      <c r="VQD22" s="85"/>
      <c r="VQE22" s="77"/>
      <c r="VQF22" s="74"/>
      <c r="VQG22" s="74"/>
      <c r="VQH22" s="85"/>
      <c r="VQI22" s="74"/>
      <c r="VQJ22" s="74"/>
      <c r="VQK22" s="85"/>
      <c r="VQL22" s="74"/>
      <c r="VQM22" s="74"/>
      <c r="VQN22" s="85"/>
      <c r="VQO22" s="74"/>
      <c r="VQP22" s="74"/>
      <c r="VQQ22" s="85"/>
      <c r="VQR22" s="80"/>
      <c r="VQS22" s="80"/>
      <c r="VQT22" s="85"/>
      <c r="VQU22" s="77"/>
      <c r="VQV22" s="74"/>
      <c r="VQW22" s="74"/>
      <c r="VQX22" s="85"/>
      <c r="VQY22" s="74"/>
      <c r="VQZ22" s="74"/>
      <c r="VRA22" s="85"/>
      <c r="VRB22" s="74"/>
      <c r="VRC22" s="74"/>
      <c r="VRD22" s="85"/>
      <c r="VRE22" s="74"/>
      <c r="VRF22" s="74"/>
      <c r="VRG22" s="85"/>
      <c r="VRH22" s="80"/>
      <c r="VRI22" s="80"/>
      <c r="VRJ22" s="85"/>
      <c r="VRK22" s="77"/>
      <c r="VRL22" s="74"/>
      <c r="VRM22" s="74"/>
      <c r="VRN22" s="85"/>
      <c r="VRO22" s="74"/>
      <c r="VRP22" s="74"/>
      <c r="VRQ22" s="85"/>
      <c r="VRR22" s="74"/>
      <c r="VRS22" s="74"/>
      <c r="VRT22" s="85"/>
      <c r="VRU22" s="74"/>
      <c r="VRV22" s="74"/>
      <c r="VRW22" s="85"/>
      <c r="VRX22" s="80"/>
      <c r="VRY22" s="80"/>
      <c r="VRZ22" s="85"/>
      <c r="VSA22" s="77"/>
      <c r="VSB22" s="74"/>
      <c r="VSC22" s="74"/>
      <c r="VSD22" s="85"/>
      <c r="VSE22" s="74"/>
      <c r="VSF22" s="74"/>
      <c r="VSG22" s="85"/>
      <c r="VSH22" s="74"/>
      <c r="VSI22" s="74"/>
      <c r="VSJ22" s="85"/>
      <c r="VSK22" s="74"/>
      <c r="VSL22" s="74"/>
      <c r="VSM22" s="85"/>
      <c r="VSN22" s="80"/>
      <c r="VSO22" s="80"/>
      <c r="VSP22" s="85"/>
      <c r="VSQ22" s="77"/>
      <c r="VSR22" s="74"/>
      <c r="VSS22" s="74"/>
      <c r="VST22" s="85"/>
      <c r="VSU22" s="74"/>
      <c r="VSV22" s="74"/>
      <c r="VSW22" s="85"/>
      <c r="VSX22" s="74"/>
      <c r="VSY22" s="74"/>
      <c r="VSZ22" s="85"/>
      <c r="VTA22" s="74"/>
      <c r="VTB22" s="74"/>
      <c r="VTC22" s="85"/>
      <c r="VTD22" s="80"/>
      <c r="VTE22" s="80"/>
      <c r="VTF22" s="85"/>
      <c r="VTG22" s="77"/>
      <c r="VTH22" s="74"/>
      <c r="VTI22" s="74"/>
      <c r="VTJ22" s="85"/>
      <c r="VTK22" s="74"/>
      <c r="VTL22" s="74"/>
      <c r="VTM22" s="85"/>
      <c r="VTN22" s="74"/>
      <c r="VTO22" s="74"/>
      <c r="VTP22" s="85"/>
      <c r="VTQ22" s="74"/>
      <c r="VTR22" s="74"/>
      <c r="VTS22" s="85"/>
      <c r="VTT22" s="80"/>
      <c r="VTU22" s="80"/>
      <c r="VTV22" s="85"/>
      <c r="VTW22" s="77"/>
      <c r="VTX22" s="74"/>
      <c r="VTY22" s="74"/>
      <c r="VTZ22" s="85"/>
      <c r="VUA22" s="74"/>
      <c r="VUB22" s="74"/>
      <c r="VUC22" s="85"/>
      <c r="VUD22" s="74"/>
      <c r="VUE22" s="74"/>
      <c r="VUF22" s="85"/>
      <c r="VUG22" s="74"/>
      <c r="VUH22" s="74"/>
      <c r="VUI22" s="85"/>
      <c r="VUJ22" s="80"/>
      <c r="VUK22" s="80"/>
      <c r="VUL22" s="85"/>
      <c r="VUM22" s="77"/>
      <c r="VUN22" s="74"/>
      <c r="VUO22" s="74"/>
      <c r="VUP22" s="85"/>
      <c r="VUQ22" s="74"/>
      <c r="VUR22" s="74"/>
      <c r="VUS22" s="85"/>
      <c r="VUT22" s="74"/>
      <c r="VUU22" s="74"/>
      <c r="VUV22" s="85"/>
      <c r="VUW22" s="74"/>
      <c r="VUX22" s="74"/>
      <c r="VUY22" s="85"/>
      <c r="VUZ22" s="80"/>
      <c r="VVA22" s="80"/>
      <c r="VVB22" s="85"/>
      <c r="VVC22" s="77"/>
      <c r="VVD22" s="74"/>
      <c r="VVE22" s="74"/>
      <c r="VVF22" s="85"/>
      <c r="VVG22" s="74"/>
      <c r="VVH22" s="74"/>
      <c r="VVI22" s="85"/>
      <c r="VVJ22" s="74"/>
      <c r="VVK22" s="74"/>
      <c r="VVL22" s="85"/>
      <c r="VVM22" s="74"/>
      <c r="VVN22" s="74"/>
      <c r="VVO22" s="85"/>
      <c r="VVP22" s="80"/>
      <c r="VVQ22" s="80"/>
      <c r="VVR22" s="85"/>
      <c r="VVS22" s="77"/>
      <c r="VVT22" s="74"/>
      <c r="VVU22" s="74"/>
      <c r="VVV22" s="85"/>
      <c r="VVW22" s="74"/>
      <c r="VVX22" s="74"/>
      <c r="VVY22" s="85"/>
      <c r="VVZ22" s="74"/>
      <c r="VWA22" s="74"/>
      <c r="VWB22" s="85"/>
      <c r="VWC22" s="74"/>
      <c r="VWD22" s="74"/>
      <c r="VWE22" s="85"/>
      <c r="VWF22" s="80"/>
      <c r="VWG22" s="80"/>
      <c r="VWH22" s="85"/>
      <c r="VWI22" s="77"/>
      <c r="VWJ22" s="74"/>
      <c r="VWK22" s="74"/>
      <c r="VWL22" s="85"/>
      <c r="VWM22" s="74"/>
      <c r="VWN22" s="74"/>
      <c r="VWO22" s="85"/>
      <c r="VWP22" s="74"/>
      <c r="VWQ22" s="74"/>
      <c r="VWR22" s="85"/>
      <c r="VWS22" s="74"/>
      <c r="VWT22" s="74"/>
      <c r="VWU22" s="85"/>
      <c r="VWV22" s="80"/>
      <c r="VWW22" s="80"/>
      <c r="VWX22" s="85"/>
      <c r="VWY22" s="77"/>
      <c r="VWZ22" s="74"/>
      <c r="VXA22" s="74"/>
      <c r="VXB22" s="85"/>
      <c r="VXC22" s="74"/>
      <c r="VXD22" s="74"/>
      <c r="VXE22" s="85"/>
      <c r="VXF22" s="74"/>
      <c r="VXG22" s="74"/>
      <c r="VXH22" s="85"/>
      <c r="VXI22" s="74"/>
      <c r="VXJ22" s="74"/>
      <c r="VXK22" s="85"/>
      <c r="VXL22" s="80"/>
      <c r="VXM22" s="80"/>
      <c r="VXN22" s="85"/>
      <c r="VXO22" s="77"/>
      <c r="VXP22" s="74"/>
      <c r="VXQ22" s="74"/>
      <c r="VXR22" s="85"/>
      <c r="VXS22" s="74"/>
      <c r="VXT22" s="74"/>
      <c r="VXU22" s="85"/>
      <c r="VXV22" s="74"/>
      <c r="VXW22" s="74"/>
      <c r="VXX22" s="85"/>
      <c r="VXY22" s="74"/>
      <c r="VXZ22" s="74"/>
      <c r="VYA22" s="85"/>
      <c r="VYB22" s="80"/>
      <c r="VYC22" s="80"/>
      <c r="VYD22" s="85"/>
      <c r="VYE22" s="77"/>
      <c r="VYF22" s="74"/>
      <c r="VYG22" s="74"/>
      <c r="VYH22" s="85"/>
      <c r="VYI22" s="74"/>
      <c r="VYJ22" s="74"/>
      <c r="VYK22" s="85"/>
      <c r="VYL22" s="74"/>
      <c r="VYM22" s="74"/>
      <c r="VYN22" s="85"/>
      <c r="VYO22" s="74"/>
      <c r="VYP22" s="74"/>
      <c r="VYQ22" s="85"/>
      <c r="VYR22" s="80"/>
      <c r="VYS22" s="80"/>
      <c r="VYT22" s="85"/>
      <c r="VYU22" s="77"/>
      <c r="VYV22" s="74"/>
      <c r="VYW22" s="74"/>
      <c r="VYX22" s="85"/>
      <c r="VYY22" s="74"/>
      <c r="VYZ22" s="74"/>
      <c r="VZA22" s="85"/>
      <c r="VZB22" s="74"/>
      <c r="VZC22" s="74"/>
      <c r="VZD22" s="85"/>
      <c r="VZE22" s="74"/>
      <c r="VZF22" s="74"/>
      <c r="VZG22" s="85"/>
      <c r="VZH22" s="80"/>
      <c r="VZI22" s="80"/>
      <c r="VZJ22" s="85"/>
      <c r="VZK22" s="77"/>
      <c r="VZL22" s="74"/>
      <c r="VZM22" s="74"/>
      <c r="VZN22" s="85"/>
      <c r="VZO22" s="74"/>
      <c r="VZP22" s="74"/>
      <c r="VZQ22" s="85"/>
      <c r="VZR22" s="74"/>
      <c r="VZS22" s="74"/>
      <c r="VZT22" s="85"/>
      <c r="VZU22" s="74"/>
      <c r="VZV22" s="74"/>
      <c r="VZW22" s="85"/>
      <c r="VZX22" s="80"/>
      <c r="VZY22" s="80"/>
      <c r="VZZ22" s="85"/>
      <c r="WAA22" s="77"/>
      <c r="WAB22" s="74"/>
      <c r="WAC22" s="74"/>
      <c r="WAD22" s="85"/>
      <c r="WAE22" s="74"/>
      <c r="WAF22" s="74"/>
      <c r="WAG22" s="85"/>
      <c r="WAH22" s="74"/>
      <c r="WAI22" s="74"/>
      <c r="WAJ22" s="85"/>
      <c r="WAK22" s="74"/>
      <c r="WAL22" s="74"/>
      <c r="WAM22" s="85"/>
      <c r="WAN22" s="80"/>
      <c r="WAO22" s="80"/>
      <c r="WAP22" s="85"/>
      <c r="WAQ22" s="77"/>
      <c r="WAR22" s="74"/>
      <c r="WAS22" s="74"/>
      <c r="WAT22" s="85"/>
      <c r="WAU22" s="74"/>
      <c r="WAV22" s="74"/>
      <c r="WAW22" s="85"/>
      <c r="WAX22" s="74"/>
      <c r="WAY22" s="74"/>
      <c r="WAZ22" s="85"/>
      <c r="WBA22" s="74"/>
      <c r="WBB22" s="74"/>
      <c r="WBC22" s="85"/>
      <c r="WBD22" s="80"/>
      <c r="WBE22" s="80"/>
      <c r="WBF22" s="85"/>
      <c r="WBG22" s="77"/>
      <c r="WBH22" s="74"/>
      <c r="WBI22" s="74"/>
      <c r="WBJ22" s="85"/>
      <c r="WBK22" s="74"/>
      <c r="WBL22" s="74"/>
      <c r="WBM22" s="85"/>
      <c r="WBN22" s="74"/>
      <c r="WBO22" s="74"/>
      <c r="WBP22" s="85"/>
      <c r="WBQ22" s="74"/>
      <c r="WBR22" s="74"/>
      <c r="WBS22" s="85"/>
      <c r="WBT22" s="80"/>
      <c r="WBU22" s="80"/>
      <c r="WBV22" s="85"/>
      <c r="WBW22" s="77"/>
      <c r="WBX22" s="74"/>
      <c r="WBY22" s="74"/>
      <c r="WBZ22" s="85"/>
      <c r="WCA22" s="74"/>
      <c r="WCB22" s="74"/>
      <c r="WCC22" s="85"/>
      <c r="WCD22" s="74"/>
      <c r="WCE22" s="74"/>
      <c r="WCF22" s="85"/>
      <c r="WCG22" s="74"/>
      <c r="WCH22" s="74"/>
      <c r="WCI22" s="85"/>
      <c r="WCJ22" s="80"/>
      <c r="WCK22" s="80"/>
      <c r="WCL22" s="85"/>
      <c r="WCM22" s="77"/>
      <c r="WCN22" s="74"/>
      <c r="WCO22" s="74"/>
      <c r="WCP22" s="85"/>
      <c r="WCQ22" s="74"/>
      <c r="WCR22" s="74"/>
      <c r="WCS22" s="85"/>
      <c r="WCT22" s="74"/>
      <c r="WCU22" s="74"/>
      <c r="WCV22" s="85"/>
      <c r="WCW22" s="74"/>
      <c r="WCX22" s="74"/>
      <c r="WCY22" s="85"/>
      <c r="WCZ22" s="80"/>
      <c r="WDA22" s="80"/>
      <c r="WDB22" s="85"/>
      <c r="WDC22" s="77"/>
      <c r="WDD22" s="74"/>
      <c r="WDE22" s="74"/>
      <c r="WDF22" s="85"/>
      <c r="WDG22" s="74"/>
      <c r="WDH22" s="74"/>
      <c r="WDI22" s="85"/>
      <c r="WDJ22" s="74"/>
      <c r="WDK22" s="74"/>
      <c r="WDL22" s="85"/>
      <c r="WDM22" s="74"/>
      <c r="WDN22" s="74"/>
      <c r="WDO22" s="85"/>
      <c r="WDP22" s="80"/>
      <c r="WDQ22" s="80"/>
      <c r="WDR22" s="85"/>
      <c r="WDS22" s="77"/>
      <c r="WDT22" s="74"/>
      <c r="WDU22" s="74"/>
      <c r="WDV22" s="85"/>
      <c r="WDW22" s="74"/>
      <c r="WDX22" s="74"/>
      <c r="WDY22" s="85"/>
      <c r="WDZ22" s="74"/>
      <c r="WEA22" s="74"/>
      <c r="WEB22" s="85"/>
      <c r="WEC22" s="74"/>
      <c r="WED22" s="74"/>
      <c r="WEE22" s="85"/>
      <c r="WEF22" s="80"/>
      <c r="WEG22" s="80"/>
      <c r="WEH22" s="85"/>
      <c r="WEI22" s="77"/>
      <c r="WEJ22" s="74"/>
      <c r="WEK22" s="74"/>
      <c r="WEL22" s="85"/>
      <c r="WEM22" s="74"/>
      <c r="WEN22" s="74"/>
      <c r="WEO22" s="85"/>
      <c r="WEP22" s="74"/>
      <c r="WEQ22" s="74"/>
      <c r="WER22" s="85"/>
      <c r="WES22" s="74"/>
      <c r="WET22" s="74"/>
      <c r="WEU22" s="85"/>
      <c r="WEV22" s="80"/>
      <c r="WEW22" s="80"/>
      <c r="WEX22" s="85"/>
      <c r="WEY22" s="77"/>
      <c r="WEZ22" s="74"/>
      <c r="WFA22" s="74"/>
      <c r="WFB22" s="85"/>
      <c r="WFC22" s="74"/>
      <c r="WFD22" s="74"/>
      <c r="WFE22" s="85"/>
      <c r="WFF22" s="74"/>
      <c r="WFG22" s="74"/>
      <c r="WFH22" s="85"/>
      <c r="WFI22" s="74"/>
      <c r="WFJ22" s="74"/>
      <c r="WFK22" s="85"/>
      <c r="WFL22" s="80"/>
      <c r="WFM22" s="80"/>
      <c r="WFN22" s="85"/>
      <c r="WFO22" s="77"/>
      <c r="WFP22" s="74"/>
      <c r="WFQ22" s="74"/>
      <c r="WFR22" s="85"/>
      <c r="WFS22" s="74"/>
      <c r="WFT22" s="74"/>
      <c r="WFU22" s="85"/>
      <c r="WFV22" s="74"/>
      <c r="WFW22" s="74"/>
      <c r="WFX22" s="85"/>
      <c r="WFY22" s="74"/>
      <c r="WFZ22" s="74"/>
      <c r="WGA22" s="85"/>
      <c r="WGB22" s="80"/>
      <c r="WGC22" s="80"/>
      <c r="WGD22" s="85"/>
      <c r="WGE22" s="77"/>
      <c r="WGF22" s="74"/>
      <c r="WGG22" s="74"/>
      <c r="WGH22" s="85"/>
      <c r="WGI22" s="74"/>
      <c r="WGJ22" s="74"/>
      <c r="WGK22" s="85"/>
      <c r="WGL22" s="74"/>
      <c r="WGM22" s="74"/>
      <c r="WGN22" s="85"/>
      <c r="WGO22" s="74"/>
      <c r="WGP22" s="74"/>
      <c r="WGQ22" s="85"/>
      <c r="WGR22" s="80"/>
      <c r="WGS22" s="80"/>
      <c r="WGT22" s="85"/>
      <c r="WGU22" s="77"/>
      <c r="WGV22" s="74"/>
      <c r="WGW22" s="74"/>
      <c r="WGX22" s="85"/>
      <c r="WGY22" s="74"/>
      <c r="WGZ22" s="74"/>
      <c r="WHA22" s="85"/>
      <c r="WHB22" s="74"/>
      <c r="WHC22" s="74"/>
      <c r="WHD22" s="85"/>
      <c r="WHE22" s="74"/>
      <c r="WHF22" s="74"/>
      <c r="WHG22" s="85"/>
      <c r="WHH22" s="80"/>
      <c r="WHI22" s="80"/>
      <c r="WHJ22" s="85"/>
      <c r="WHK22" s="77"/>
      <c r="WHL22" s="74"/>
      <c r="WHM22" s="74"/>
      <c r="WHN22" s="85"/>
      <c r="WHO22" s="74"/>
      <c r="WHP22" s="74"/>
      <c r="WHQ22" s="85"/>
      <c r="WHR22" s="74"/>
      <c r="WHS22" s="74"/>
      <c r="WHT22" s="85"/>
      <c r="WHU22" s="74"/>
      <c r="WHV22" s="74"/>
      <c r="WHW22" s="85"/>
      <c r="WHX22" s="80"/>
      <c r="WHY22" s="80"/>
      <c r="WHZ22" s="85"/>
      <c r="WIA22" s="77"/>
      <c r="WIB22" s="74"/>
      <c r="WIC22" s="74"/>
      <c r="WID22" s="85"/>
      <c r="WIE22" s="74"/>
      <c r="WIF22" s="74"/>
      <c r="WIG22" s="85"/>
      <c r="WIH22" s="74"/>
      <c r="WII22" s="74"/>
      <c r="WIJ22" s="85"/>
      <c r="WIK22" s="74"/>
      <c r="WIL22" s="74"/>
      <c r="WIM22" s="85"/>
      <c r="WIN22" s="80"/>
      <c r="WIO22" s="80"/>
      <c r="WIP22" s="85"/>
      <c r="WIQ22" s="77"/>
      <c r="WIR22" s="74"/>
      <c r="WIS22" s="74"/>
      <c r="WIT22" s="85"/>
      <c r="WIU22" s="74"/>
      <c r="WIV22" s="74"/>
      <c r="WIW22" s="85"/>
      <c r="WIX22" s="74"/>
      <c r="WIY22" s="74"/>
      <c r="WIZ22" s="85"/>
      <c r="WJA22" s="74"/>
      <c r="WJB22" s="74"/>
      <c r="WJC22" s="85"/>
      <c r="WJD22" s="80"/>
      <c r="WJE22" s="80"/>
      <c r="WJF22" s="85"/>
      <c r="WJG22" s="77"/>
      <c r="WJH22" s="74"/>
      <c r="WJI22" s="74"/>
      <c r="WJJ22" s="85"/>
      <c r="WJK22" s="74"/>
      <c r="WJL22" s="74"/>
      <c r="WJM22" s="85"/>
      <c r="WJN22" s="74"/>
      <c r="WJO22" s="74"/>
      <c r="WJP22" s="85"/>
      <c r="WJQ22" s="74"/>
      <c r="WJR22" s="74"/>
      <c r="WJS22" s="85"/>
      <c r="WJT22" s="80"/>
      <c r="WJU22" s="80"/>
      <c r="WJV22" s="85"/>
      <c r="WJW22" s="77"/>
      <c r="WJX22" s="74"/>
      <c r="WJY22" s="74"/>
      <c r="WJZ22" s="85"/>
      <c r="WKA22" s="74"/>
      <c r="WKB22" s="74"/>
      <c r="WKC22" s="85"/>
      <c r="WKD22" s="74"/>
      <c r="WKE22" s="74"/>
      <c r="WKF22" s="85"/>
      <c r="WKG22" s="74"/>
      <c r="WKH22" s="74"/>
      <c r="WKI22" s="85"/>
      <c r="WKJ22" s="80"/>
      <c r="WKK22" s="80"/>
      <c r="WKL22" s="85"/>
      <c r="WKM22" s="77"/>
      <c r="WKN22" s="74"/>
      <c r="WKO22" s="74"/>
      <c r="WKP22" s="85"/>
      <c r="WKQ22" s="74"/>
      <c r="WKR22" s="74"/>
      <c r="WKS22" s="85"/>
      <c r="WKT22" s="74"/>
      <c r="WKU22" s="74"/>
      <c r="WKV22" s="85"/>
      <c r="WKW22" s="74"/>
      <c r="WKX22" s="74"/>
      <c r="WKY22" s="85"/>
      <c r="WKZ22" s="80"/>
      <c r="WLA22" s="80"/>
      <c r="WLB22" s="85"/>
      <c r="WLC22" s="77"/>
      <c r="WLD22" s="74"/>
      <c r="WLE22" s="74"/>
      <c r="WLF22" s="85"/>
      <c r="WLG22" s="74"/>
      <c r="WLH22" s="74"/>
      <c r="WLI22" s="85"/>
      <c r="WLJ22" s="74"/>
      <c r="WLK22" s="74"/>
      <c r="WLL22" s="85"/>
      <c r="WLM22" s="74"/>
      <c r="WLN22" s="74"/>
      <c r="WLO22" s="85"/>
      <c r="WLP22" s="80"/>
      <c r="WLQ22" s="80"/>
      <c r="WLR22" s="85"/>
      <c r="WLS22" s="77"/>
      <c r="WLT22" s="74"/>
      <c r="WLU22" s="74"/>
      <c r="WLV22" s="85"/>
      <c r="WLW22" s="74"/>
      <c r="WLX22" s="74"/>
      <c r="WLY22" s="85"/>
      <c r="WLZ22" s="74"/>
      <c r="WMA22" s="74"/>
      <c r="WMB22" s="85"/>
      <c r="WMC22" s="74"/>
      <c r="WMD22" s="74"/>
      <c r="WME22" s="85"/>
      <c r="WMF22" s="80"/>
      <c r="WMG22" s="80"/>
      <c r="WMH22" s="85"/>
      <c r="WMI22" s="77"/>
      <c r="WMJ22" s="74"/>
      <c r="WMK22" s="74"/>
      <c r="WML22" s="85"/>
      <c r="WMM22" s="74"/>
      <c r="WMN22" s="74"/>
      <c r="WMO22" s="85"/>
      <c r="WMP22" s="74"/>
      <c r="WMQ22" s="74"/>
      <c r="WMR22" s="85"/>
      <c r="WMS22" s="74"/>
      <c r="WMT22" s="74"/>
      <c r="WMU22" s="85"/>
      <c r="WMV22" s="80"/>
      <c r="WMW22" s="80"/>
      <c r="WMX22" s="85"/>
      <c r="WMY22" s="77"/>
      <c r="WMZ22" s="74"/>
      <c r="WNA22" s="74"/>
      <c r="WNB22" s="85"/>
      <c r="WNC22" s="74"/>
      <c r="WND22" s="74"/>
      <c r="WNE22" s="85"/>
      <c r="WNF22" s="74"/>
      <c r="WNG22" s="74"/>
      <c r="WNH22" s="85"/>
      <c r="WNI22" s="74"/>
      <c r="WNJ22" s="74"/>
      <c r="WNK22" s="85"/>
      <c r="WNL22" s="80"/>
      <c r="WNM22" s="80"/>
      <c r="WNN22" s="85"/>
      <c r="WNO22" s="77"/>
      <c r="WNP22" s="74"/>
      <c r="WNQ22" s="74"/>
      <c r="WNR22" s="85"/>
      <c r="WNS22" s="74"/>
      <c r="WNT22" s="74"/>
      <c r="WNU22" s="85"/>
      <c r="WNV22" s="74"/>
      <c r="WNW22" s="74"/>
      <c r="WNX22" s="85"/>
      <c r="WNY22" s="74"/>
      <c r="WNZ22" s="74"/>
      <c r="WOA22" s="85"/>
      <c r="WOB22" s="80"/>
      <c r="WOC22" s="80"/>
      <c r="WOD22" s="85"/>
      <c r="WOE22" s="77"/>
      <c r="WOF22" s="74"/>
      <c r="WOG22" s="74"/>
      <c r="WOH22" s="85"/>
      <c r="WOI22" s="74"/>
      <c r="WOJ22" s="74"/>
      <c r="WOK22" s="85"/>
      <c r="WOL22" s="74"/>
      <c r="WOM22" s="74"/>
      <c r="WON22" s="85"/>
      <c r="WOO22" s="74"/>
      <c r="WOP22" s="74"/>
      <c r="WOQ22" s="85"/>
      <c r="WOR22" s="80"/>
      <c r="WOS22" s="80"/>
      <c r="WOT22" s="85"/>
      <c r="WOU22" s="77"/>
      <c r="WOV22" s="74"/>
      <c r="WOW22" s="74"/>
      <c r="WOX22" s="85"/>
      <c r="WOY22" s="74"/>
      <c r="WOZ22" s="74"/>
      <c r="WPA22" s="85"/>
      <c r="WPB22" s="74"/>
      <c r="WPC22" s="74"/>
      <c r="WPD22" s="85"/>
      <c r="WPE22" s="74"/>
      <c r="WPF22" s="74"/>
      <c r="WPG22" s="85"/>
      <c r="WPH22" s="80"/>
      <c r="WPI22" s="80"/>
      <c r="WPJ22" s="85"/>
      <c r="WPK22" s="77"/>
      <c r="WPL22" s="74"/>
      <c r="WPM22" s="74"/>
      <c r="WPN22" s="85"/>
      <c r="WPO22" s="74"/>
      <c r="WPP22" s="74"/>
      <c r="WPQ22" s="85"/>
      <c r="WPR22" s="74"/>
      <c r="WPS22" s="74"/>
      <c r="WPT22" s="85"/>
      <c r="WPU22" s="74"/>
      <c r="WPV22" s="74"/>
      <c r="WPW22" s="85"/>
      <c r="WPX22" s="80"/>
      <c r="WPY22" s="80"/>
      <c r="WPZ22" s="85"/>
      <c r="WQA22" s="77"/>
      <c r="WQB22" s="74"/>
      <c r="WQC22" s="74"/>
      <c r="WQD22" s="85"/>
      <c r="WQE22" s="74"/>
      <c r="WQF22" s="74"/>
      <c r="WQG22" s="85"/>
      <c r="WQH22" s="74"/>
      <c r="WQI22" s="74"/>
      <c r="WQJ22" s="85"/>
      <c r="WQK22" s="74"/>
      <c r="WQL22" s="74"/>
      <c r="WQM22" s="85"/>
      <c r="WQN22" s="80"/>
      <c r="WQO22" s="80"/>
      <c r="WQP22" s="85"/>
      <c r="WQQ22" s="77"/>
      <c r="WQR22" s="74"/>
      <c r="WQS22" s="74"/>
      <c r="WQT22" s="85"/>
      <c r="WQU22" s="74"/>
      <c r="WQV22" s="74"/>
      <c r="WQW22" s="85"/>
      <c r="WQX22" s="74"/>
      <c r="WQY22" s="74"/>
      <c r="WQZ22" s="85"/>
      <c r="WRA22" s="74"/>
      <c r="WRB22" s="74"/>
      <c r="WRC22" s="85"/>
      <c r="WRD22" s="80"/>
      <c r="WRE22" s="80"/>
      <c r="WRF22" s="85"/>
      <c r="WRG22" s="77"/>
      <c r="WRH22" s="74"/>
      <c r="WRI22" s="74"/>
      <c r="WRJ22" s="85"/>
      <c r="WRK22" s="74"/>
      <c r="WRL22" s="74"/>
      <c r="WRM22" s="85"/>
      <c r="WRN22" s="74"/>
      <c r="WRO22" s="74"/>
      <c r="WRP22" s="85"/>
      <c r="WRQ22" s="74"/>
      <c r="WRR22" s="74"/>
      <c r="WRS22" s="85"/>
      <c r="WRT22" s="80"/>
      <c r="WRU22" s="80"/>
      <c r="WRV22" s="85"/>
      <c r="WRW22" s="77"/>
      <c r="WRX22" s="74"/>
      <c r="WRY22" s="74"/>
      <c r="WRZ22" s="85"/>
      <c r="WSA22" s="74"/>
      <c r="WSB22" s="74"/>
      <c r="WSC22" s="85"/>
      <c r="WSD22" s="74"/>
      <c r="WSE22" s="74"/>
      <c r="WSF22" s="85"/>
      <c r="WSG22" s="74"/>
      <c r="WSH22" s="74"/>
      <c r="WSI22" s="85"/>
      <c r="WSJ22" s="80"/>
      <c r="WSK22" s="80"/>
      <c r="WSL22" s="85"/>
      <c r="WSM22" s="77"/>
      <c r="WSN22" s="74"/>
      <c r="WSO22" s="74"/>
      <c r="WSP22" s="85"/>
      <c r="WSQ22" s="74"/>
      <c r="WSR22" s="74"/>
      <c r="WSS22" s="85"/>
      <c r="WST22" s="74"/>
      <c r="WSU22" s="74"/>
      <c r="WSV22" s="85"/>
      <c r="WSW22" s="74"/>
      <c r="WSX22" s="74"/>
      <c r="WSY22" s="85"/>
      <c r="WSZ22" s="80"/>
      <c r="WTA22" s="80"/>
      <c r="WTB22" s="85"/>
      <c r="WTC22" s="77"/>
      <c r="WTD22" s="74"/>
      <c r="WTE22" s="74"/>
      <c r="WTF22" s="85"/>
      <c r="WTG22" s="74"/>
      <c r="WTH22" s="74"/>
      <c r="WTI22" s="85"/>
      <c r="WTJ22" s="74"/>
      <c r="WTK22" s="74"/>
      <c r="WTL22" s="85"/>
      <c r="WTM22" s="74"/>
      <c r="WTN22" s="74"/>
      <c r="WTO22" s="85"/>
      <c r="WTP22" s="80"/>
      <c r="WTQ22" s="80"/>
      <c r="WTR22" s="85"/>
      <c r="WTS22" s="77"/>
      <c r="WTT22" s="74"/>
      <c r="WTU22" s="74"/>
      <c r="WTV22" s="85"/>
      <c r="WTW22" s="74"/>
      <c r="WTX22" s="74"/>
      <c r="WTY22" s="85"/>
      <c r="WTZ22" s="74"/>
      <c r="WUA22" s="74"/>
      <c r="WUB22" s="85"/>
      <c r="WUC22" s="74"/>
      <c r="WUD22" s="74"/>
      <c r="WUE22" s="85"/>
      <c r="WUF22" s="80"/>
      <c r="WUG22" s="80"/>
      <c r="WUH22" s="85"/>
      <c r="WUI22" s="77"/>
      <c r="WUJ22" s="74"/>
      <c r="WUK22" s="74"/>
      <c r="WUL22" s="85"/>
      <c r="WUM22" s="74"/>
      <c r="WUN22" s="74"/>
      <c r="WUO22" s="85"/>
      <c r="WUP22" s="74"/>
      <c r="WUQ22" s="74"/>
      <c r="WUR22" s="85"/>
      <c r="WUS22" s="74"/>
      <c r="WUT22" s="74"/>
      <c r="WUU22" s="85"/>
      <c r="WUV22" s="80"/>
      <c r="WUW22" s="80"/>
      <c r="WUX22" s="85"/>
      <c r="WUY22" s="77"/>
      <c r="WUZ22" s="74"/>
      <c r="WVA22" s="74"/>
      <c r="WVB22" s="85"/>
      <c r="WVC22" s="74"/>
      <c r="WVD22" s="74"/>
      <c r="WVE22" s="85"/>
      <c r="WVF22" s="74"/>
      <c r="WVG22" s="74"/>
      <c r="WVH22" s="85"/>
      <c r="WVI22" s="74"/>
      <c r="WVJ22" s="74"/>
      <c r="WVK22" s="85"/>
      <c r="WVL22" s="80"/>
      <c r="WVM22" s="80"/>
      <c r="WVN22" s="85"/>
      <c r="WVO22" s="77"/>
      <c r="WVP22" s="74"/>
      <c r="WVQ22" s="74"/>
      <c r="WVR22" s="85"/>
      <c r="WVS22" s="74"/>
      <c r="WVT22" s="74"/>
      <c r="WVU22" s="85"/>
      <c r="WVV22" s="74"/>
      <c r="WVW22" s="74"/>
      <c r="WVX22" s="85"/>
      <c r="WVY22" s="74"/>
      <c r="WVZ22" s="74"/>
      <c r="WWA22" s="85"/>
      <c r="WWB22" s="80"/>
      <c r="WWC22" s="80"/>
      <c r="WWD22" s="85"/>
      <c r="WWE22" s="77"/>
      <c r="WWF22" s="74"/>
      <c r="WWG22" s="74"/>
      <c r="WWH22" s="85"/>
      <c r="WWI22" s="74"/>
      <c r="WWJ22" s="74"/>
      <c r="WWK22" s="85"/>
      <c r="WWL22" s="74"/>
      <c r="WWM22" s="74"/>
      <c r="WWN22" s="85"/>
      <c r="WWO22" s="74"/>
      <c r="WWP22" s="74"/>
      <c r="WWQ22" s="85"/>
      <c r="WWR22" s="80"/>
      <c r="WWS22" s="80"/>
      <c r="WWT22" s="85"/>
      <c r="WWU22" s="77"/>
      <c r="WWV22" s="74"/>
      <c r="WWW22" s="74"/>
      <c r="WWX22" s="85"/>
      <c r="WWY22" s="74"/>
      <c r="WWZ22" s="74"/>
      <c r="WXA22" s="85"/>
      <c r="WXB22" s="74"/>
      <c r="WXC22" s="74"/>
      <c r="WXD22" s="85"/>
      <c r="WXE22" s="74"/>
      <c r="WXF22" s="74"/>
      <c r="WXG22" s="85"/>
      <c r="WXH22" s="80"/>
      <c r="WXI22" s="80"/>
      <c r="WXJ22" s="85"/>
      <c r="WXK22" s="77"/>
      <c r="WXL22" s="74"/>
      <c r="WXM22" s="74"/>
      <c r="WXN22" s="85"/>
      <c r="WXO22" s="74"/>
      <c r="WXP22" s="74"/>
      <c r="WXQ22" s="85"/>
      <c r="WXR22" s="74"/>
      <c r="WXS22" s="74"/>
      <c r="WXT22" s="85"/>
      <c r="WXU22" s="74"/>
      <c r="WXV22" s="74"/>
      <c r="WXW22" s="85"/>
      <c r="WXX22" s="80"/>
      <c r="WXY22" s="80"/>
      <c r="WXZ22" s="85"/>
      <c r="WYA22" s="77"/>
      <c r="WYB22" s="74"/>
      <c r="WYC22" s="74"/>
      <c r="WYD22" s="85"/>
      <c r="WYE22" s="74"/>
      <c r="WYF22" s="74"/>
      <c r="WYG22" s="85"/>
      <c r="WYH22" s="74"/>
      <c r="WYI22" s="74"/>
      <c r="WYJ22" s="85"/>
      <c r="WYK22" s="74"/>
      <c r="WYL22" s="74"/>
      <c r="WYM22" s="85"/>
      <c r="WYN22" s="80"/>
      <c r="WYO22" s="80"/>
      <c r="WYP22" s="85"/>
      <c r="WYQ22" s="77"/>
      <c r="WYR22" s="74"/>
      <c r="WYS22" s="74"/>
      <c r="WYT22" s="85"/>
      <c r="WYU22" s="74"/>
      <c r="WYV22" s="74"/>
      <c r="WYW22" s="85"/>
      <c r="WYX22" s="74"/>
      <c r="WYY22" s="74"/>
      <c r="WYZ22" s="85"/>
      <c r="WZA22" s="74"/>
      <c r="WZB22" s="74"/>
      <c r="WZC22" s="85"/>
      <c r="WZD22" s="80"/>
      <c r="WZE22" s="80"/>
      <c r="WZF22" s="85"/>
      <c r="WZG22" s="77"/>
      <c r="WZH22" s="74"/>
      <c r="WZI22" s="74"/>
      <c r="WZJ22" s="85"/>
      <c r="WZK22" s="74"/>
      <c r="WZL22" s="74"/>
      <c r="WZM22" s="85"/>
      <c r="WZN22" s="74"/>
      <c r="WZO22" s="74"/>
      <c r="WZP22" s="85"/>
      <c r="WZQ22" s="74"/>
      <c r="WZR22" s="74"/>
      <c r="WZS22" s="85"/>
      <c r="WZT22" s="80"/>
      <c r="WZU22" s="80"/>
      <c r="WZV22" s="85"/>
      <c r="WZW22" s="77"/>
      <c r="WZX22" s="74"/>
      <c r="WZY22" s="74"/>
      <c r="WZZ22" s="85"/>
      <c r="XAA22" s="74"/>
      <c r="XAB22" s="74"/>
      <c r="XAC22" s="85"/>
      <c r="XAD22" s="74"/>
      <c r="XAE22" s="74"/>
      <c r="XAF22" s="85"/>
      <c r="XAG22" s="74"/>
      <c r="XAH22" s="74"/>
      <c r="XAI22" s="85"/>
      <c r="XAJ22" s="80"/>
      <c r="XAK22" s="80"/>
      <c r="XAL22" s="85"/>
      <c r="XAM22" s="77"/>
      <c r="XAN22" s="74"/>
      <c r="XAO22" s="74"/>
      <c r="XAP22" s="85"/>
      <c r="XAQ22" s="74"/>
      <c r="XAR22" s="74"/>
      <c r="XAS22" s="85"/>
      <c r="XAT22" s="74"/>
      <c r="XAU22" s="74"/>
      <c r="XAV22" s="85"/>
      <c r="XAW22" s="74"/>
      <c r="XAX22" s="74"/>
      <c r="XAY22" s="85"/>
      <c r="XAZ22" s="80"/>
      <c r="XBA22" s="80"/>
      <c r="XBB22" s="85"/>
      <c r="XBC22" s="77"/>
      <c r="XBD22" s="74"/>
      <c r="XBE22" s="74"/>
      <c r="XBF22" s="85"/>
      <c r="XBG22" s="74"/>
      <c r="XBH22" s="74"/>
      <c r="XBI22" s="85"/>
      <c r="XBJ22" s="74"/>
      <c r="XBK22" s="74"/>
      <c r="XBL22" s="85"/>
      <c r="XBM22" s="74"/>
      <c r="XBN22" s="74"/>
      <c r="XBO22" s="85"/>
      <c r="XBP22" s="80"/>
      <c r="XBQ22" s="80"/>
      <c r="XBR22" s="85"/>
      <c r="XBS22" s="77"/>
      <c r="XBT22" s="74"/>
      <c r="XBU22" s="74"/>
      <c r="XBV22" s="85"/>
      <c r="XBW22" s="74"/>
      <c r="XBX22" s="74"/>
      <c r="XBY22" s="85"/>
      <c r="XBZ22" s="74"/>
      <c r="XCA22" s="74"/>
      <c r="XCB22" s="85"/>
      <c r="XCC22" s="74"/>
      <c r="XCD22" s="74"/>
      <c r="XCE22" s="85"/>
      <c r="XCF22" s="80"/>
      <c r="XCG22" s="80"/>
      <c r="XCH22" s="85"/>
      <c r="XCI22" s="77"/>
      <c r="XCJ22" s="74"/>
      <c r="XCK22" s="74"/>
      <c r="XCL22" s="85"/>
      <c r="XCM22" s="74"/>
      <c r="XCN22" s="74"/>
      <c r="XCO22" s="85"/>
      <c r="XCP22" s="74"/>
      <c r="XCQ22" s="74"/>
      <c r="XCR22" s="85"/>
      <c r="XCS22" s="74"/>
      <c r="XCT22" s="74"/>
      <c r="XCU22" s="85"/>
      <c r="XCV22" s="80"/>
      <c r="XCW22" s="80"/>
      <c r="XCX22" s="85"/>
      <c r="XCY22" s="77"/>
      <c r="XCZ22" s="74"/>
      <c r="XDA22" s="74"/>
      <c r="XDB22" s="85"/>
      <c r="XDC22" s="74"/>
      <c r="XDD22" s="74"/>
      <c r="XDE22" s="85"/>
      <c r="XDF22" s="74"/>
      <c r="XDG22" s="74"/>
      <c r="XDH22" s="85"/>
      <c r="XDI22" s="74"/>
      <c r="XDJ22" s="74"/>
      <c r="XDK22" s="85"/>
      <c r="XDL22" s="80"/>
      <c r="XDM22" s="80"/>
      <c r="XDN22" s="85"/>
      <c r="XDO22" s="77"/>
      <c r="XDP22" s="74"/>
      <c r="XDQ22" s="74"/>
      <c r="XDR22" s="85"/>
      <c r="XDS22" s="74"/>
      <c r="XDT22" s="74"/>
      <c r="XDU22" s="85"/>
      <c r="XDV22" s="74"/>
      <c r="XDW22" s="74"/>
      <c r="XDX22" s="85"/>
      <c r="XDY22" s="74"/>
      <c r="XDZ22" s="74"/>
      <c r="XEA22" s="85"/>
      <c r="XEB22" s="80"/>
      <c r="XEC22" s="80"/>
      <c r="XED22" s="85"/>
      <c r="XEE22" s="77"/>
      <c r="XEF22" s="74"/>
      <c r="XEG22" s="74"/>
      <c r="XEH22" s="85"/>
      <c r="XEI22" s="74"/>
      <c r="XEJ22" s="74"/>
      <c r="XEK22" s="85"/>
      <c r="XEL22" s="74"/>
      <c r="XEM22" s="74"/>
      <c r="XEN22" s="85"/>
      <c r="XEO22" s="74"/>
      <c r="XEP22" s="74"/>
      <c r="XEQ22" s="85"/>
      <c r="XER22" s="80"/>
      <c r="XES22" s="80"/>
      <c r="XET22" s="85"/>
    </row>
    <row r="23" spans="1:16374" s="79" customFormat="1">
      <c r="A23" s="77" t="s">
        <v>32</v>
      </c>
      <c r="B23" s="74">
        <f>ONSV_2019!AE22*DEN!H21</f>
        <v>3444</v>
      </c>
      <c r="C23" s="74">
        <f>DEN!H56*ONSV_2020!AE22</f>
        <v>3556</v>
      </c>
      <c r="D23" s="74">
        <f>DEN!H91*ONSV_2021!AE22</f>
        <v>3613</v>
      </c>
      <c r="E23" s="74">
        <f>DEN!H126*ONSV_2022!AE22</f>
        <v>3596</v>
      </c>
      <c r="F23" s="80">
        <f>DEN!H161</f>
        <v>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87"/>
      <c r="DJ23" s="87"/>
      <c r="DK23" s="87"/>
      <c r="DL23" s="87"/>
      <c r="DM23" s="87"/>
      <c r="DN23" s="87"/>
      <c r="DO23" s="123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123"/>
      <c r="EF23" s="87"/>
      <c r="EG23" s="87"/>
      <c r="EH23" s="87"/>
      <c r="EI23" s="87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123"/>
      <c r="EV23" s="87"/>
      <c r="EW23" s="87"/>
      <c r="EX23" s="87"/>
      <c r="EY23" s="87"/>
      <c r="EZ23" s="87"/>
      <c r="FA23" s="87"/>
      <c r="FB23" s="87"/>
      <c r="FC23" s="87"/>
      <c r="FD23" s="87"/>
      <c r="FE23" s="87"/>
      <c r="FF23" s="87"/>
      <c r="FG23" s="87"/>
      <c r="FH23" s="87"/>
      <c r="FI23" s="87"/>
      <c r="FJ23" s="87"/>
      <c r="FK23" s="123"/>
      <c r="FL23" s="87"/>
      <c r="FM23" s="87"/>
      <c r="FN23" s="87"/>
      <c r="FO23" s="87"/>
      <c r="FP23" s="87"/>
      <c r="FQ23" s="87"/>
      <c r="FR23" s="87"/>
      <c r="FS23" s="87"/>
      <c r="FT23" s="87"/>
      <c r="FU23" s="87"/>
      <c r="FV23" s="87"/>
      <c r="FW23" s="87"/>
      <c r="FX23" s="87"/>
      <c r="GA23" s="76"/>
      <c r="GQ23" s="76"/>
      <c r="HG23" s="76"/>
      <c r="HW23" s="76"/>
      <c r="IM23" s="76"/>
      <c r="JC23" s="76"/>
      <c r="JS23" s="76"/>
      <c r="KI23" s="76"/>
      <c r="KY23" s="76"/>
      <c r="LO23" s="76"/>
      <c r="ME23" s="76"/>
      <c r="MU23" s="76"/>
      <c r="NK23" s="76"/>
      <c r="OA23" s="76"/>
      <c r="OQ23" s="76"/>
      <c r="PG23" s="76"/>
      <c r="PW23" s="76"/>
      <c r="QM23" s="76"/>
      <c r="RC23" s="76"/>
      <c r="RS23" s="76"/>
      <c r="SI23" s="76"/>
      <c r="SY23" s="76"/>
      <c r="TO23" s="76"/>
      <c r="UE23" s="76"/>
      <c r="UU23" s="76"/>
      <c r="VK23" s="76"/>
      <c r="WA23" s="76"/>
      <c r="WQ23" s="76"/>
      <c r="XG23" s="76"/>
      <c r="XW23" s="76"/>
      <c r="YM23" s="76"/>
      <c r="ZC23" s="76"/>
      <c r="ZS23" s="76"/>
      <c r="AAI23" s="76"/>
      <c r="AAY23" s="76"/>
      <c r="ABO23" s="76"/>
      <c r="ACE23" s="76"/>
      <c r="ACU23" s="76"/>
      <c r="ADK23" s="76"/>
      <c r="AEA23" s="76"/>
      <c r="AEQ23" s="76"/>
      <c r="AFG23" s="76"/>
      <c r="AFW23" s="76"/>
      <c r="AGM23" s="76"/>
      <c r="AHC23" s="76"/>
      <c r="AHS23" s="76"/>
      <c r="AII23" s="76"/>
      <c r="AIY23" s="76"/>
      <c r="AJO23" s="76"/>
      <c r="AKE23" s="76"/>
      <c r="AKU23" s="76"/>
      <c r="ALK23" s="76"/>
      <c r="AMA23" s="76"/>
      <c r="AMQ23" s="76"/>
      <c r="ANG23" s="76"/>
      <c r="ANW23" s="76"/>
      <c r="AOM23" s="76"/>
      <c r="APC23" s="76"/>
      <c r="APS23" s="76"/>
      <c r="AQI23" s="76"/>
      <c r="AQY23" s="76"/>
      <c r="ARO23" s="76"/>
      <c r="ASE23" s="76"/>
      <c r="ASU23" s="76"/>
      <c r="ATK23" s="76"/>
      <c r="AUA23" s="76"/>
      <c r="AUQ23" s="76"/>
      <c r="AVG23" s="76"/>
      <c r="AVW23" s="76"/>
      <c r="AWM23" s="76"/>
      <c r="AXC23" s="76"/>
      <c r="AXS23" s="76"/>
      <c r="AYI23" s="76"/>
      <c r="AYY23" s="76"/>
      <c r="AZO23" s="76"/>
      <c r="BAE23" s="76"/>
      <c r="BAU23" s="76"/>
      <c r="BBK23" s="76"/>
      <c r="BCA23" s="76"/>
      <c r="BCQ23" s="76"/>
      <c r="BDG23" s="76"/>
      <c r="BDW23" s="76"/>
      <c r="BEM23" s="76"/>
      <c r="BFC23" s="76"/>
      <c r="BFS23" s="76"/>
      <c r="BGI23" s="76"/>
      <c r="BGY23" s="76"/>
      <c r="BHO23" s="76"/>
      <c r="BIE23" s="76"/>
      <c r="BIU23" s="76"/>
      <c r="BJK23" s="76"/>
      <c r="BKA23" s="76"/>
      <c r="BKQ23" s="76"/>
      <c r="BLG23" s="76"/>
      <c r="BLW23" s="76"/>
      <c r="BMM23" s="76"/>
      <c r="BNC23" s="76"/>
      <c r="BNS23" s="76"/>
      <c r="BOI23" s="76"/>
      <c r="BOY23" s="76"/>
      <c r="BPO23" s="76"/>
      <c r="BQE23" s="76"/>
      <c r="BQU23" s="76"/>
      <c r="BRK23" s="76"/>
      <c r="BSA23" s="76"/>
      <c r="BSQ23" s="76"/>
      <c r="BTG23" s="76"/>
      <c r="BTW23" s="76"/>
      <c r="BUM23" s="76"/>
      <c r="BVC23" s="76"/>
      <c r="BVS23" s="76"/>
      <c r="BWI23" s="76"/>
      <c r="BWY23" s="76"/>
      <c r="BXO23" s="76"/>
      <c r="BYE23" s="76"/>
      <c r="BYU23" s="76"/>
      <c r="BZK23" s="76"/>
      <c r="CAA23" s="76"/>
      <c r="CAQ23" s="76"/>
      <c r="CBG23" s="76"/>
      <c r="CBW23" s="76"/>
      <c r="CCM23" s="76"/>
      <c r="CDC23" s="76"/>
      <c r="CDS23" s="76"/>
      <c r="CEI23" s="76"/>
      <c r="CEY23" s="76"/>
      <c r="CFO23" s="76"/>
      <c r="CGE23" s="76"/>
      <c r="CGU23" s="76"/>
      <c r="CHK23" s="76"/>
      <c r="CIA23" s="76"/>
      <c r="CIQ23" s="76"/>
      <c r="CJG23" s="76"/>
      <c r="CJW23" s="76"/>
      <c r="CKM23" s="76"/>
      <c r="CLC23" s="76"/>
      <c r="CLS23" s="76"/>
      <c r="CMI23" s="76"/>
      <c r="CMY23" s="76"/>
      <c r="CNO23" s="76"/>
      <c r="COE23" s="76"/>
      <c r="COU23" s="76"/>
      <c r="CPK23" s="76"/>
      <c r="CQA23" s="76"/>
      <c r="CQQ23" s="76"/>
      <c r="CRG23" s="76"/>
      <c r="CRW23" s="76"/>
      <c r="CSM23" s="76"/>
      <c r="CTC23" s="76"/>
      <c r="CTS23" s="76"/>
      <c r="CUI23" s="76"/>
      <c r="CUY23" s="76"/>
      <c r="CVO23" s="76"/>
      <c r="CWE23" s="76"/>
      <c r="CWU23" s="76"/>
      <c r="CXK23" s="76"/>
      <c r="CYA23" s="76"/>
      <c r="CYQ23" s="76"/>
      <c r="CZG23" s="76"/>
      <c r="CZW23" s="76"/>
      <c r="DAM23" s="76"/>
      <c r="DBC23" s="76"/>
      <c r="DBS23" s="76"/>
      <c r="DCI23" s="76"/>
      <c r="DCY23" s="76"/>
      <c r="DDO23" s="76"/>
      <c r="DEE23" s="76"/>
      <c r="DEU23" s="76"/>
      <c r="DFK23" s="76"/>
      <c r="DGA23" s="76"/>
      <c r="DGQ23" s="76"/>
      <c r="DHG23" s="76"/>
      <c r="DHW23" s="76"/>
      <c r="DIM23" s="76"/>
      <c r="DJC23" s="76"/>
      <c r="DJS23" s="76"/>
      <c r="DKI23" s="76"/>
      <c r="DKY23" s="76"/>
      <c r="DLO23" s="76"/>
      <c r="DME23" s="76"/>
      <c r="DMU23" s="76"/>
      <c r="DNK23" s="76"/>
      <c r="DOA23" s="76"/>
      <c r="DOQ23" s="76"/>
      <c r="DPG23" s="76"/>
      <c r="DPW23" s="76"/>
      <c r="DQM23" s="76"/>
      <c r="DRC23" s="76"/>
      <c r="DRS23" s="76"/>
      <c r="DSI23" s="76"/>
      <c r="DSY23" s="76"/>
      <c r="DTO23" s="76"/>
      <c r="DUE23" s="76"/>
      <c r="DUU23" s="76"/>
      <c r="DVK23" s="76"/>
      <c r="DWA23" s="76"/>
      <c r="DWQ23" s="76"/>
      <c r="DXG23" s="76"/>
      <c r="DXW23" s="76"/>
      <c r="DYM23" s="76"/>
      <c r="DZC23" s="76"/>
      <c r="DZS23" s="76"/>
      <c r="EAI23" s="76"/>
      <c r="EAY23" s="76"/>
      <c r="EBO23" s="76"/>
      <c r="ECE23" s="76"/>
      <c r="ECU23" s="76"/>
      <c r="EDK23" s="76"/>
      <c r="EEA23" s="76"/>
      <c r="EEQ23" s="76"/>
      <c r="EFG23" s="76"/>
      <c r="EFW23" s="76"/>
      <c r="EGM23" s="76"/>
      <c r="EHC23" s="76"/>
      <c r="EHS23" s="76"/>
      <c r="EII23" s="76"/>
      <c r="EIY23" s="76"/>
      <c r="EJO23" s="76"/>
      <c r="EKE23" s="76"/>
      <c r="EKU23" s="76"/>
      <c r="ELK23" s="76"/>
      <c r="EMA23" s="76"/>
      <c r="EMQ23" s="76"/>
      <c r="ENG23" s="76"/>
      <c r="ENW23" s="76"/>
      <c r="EOM23" s="76"/>
      <c r="EPC23" s="76"/>
      <c r="EPS23" s="76"/>
      <c r="EQI23" s="76"/>
      <c r="EQY23" s="76"/>
      <c r="ERO23" s="76"/>
      <c r="ESE23" s="76"/>
      <c r="ESU23" s="76"/>
      <c r="ETK23" s="76"/>
      <c r="EUA23" s="76"/>
      <c r="EUQ23" s="76"/>
      <c r="EVG23" s="76"/>
      <c r="EVW23" s="76"/>
      <c r="EWM23" s="76"/>
      <c r="EXC23" s="76"/>
      <c r="EXS23" s="76"/>
      <c r="EYI23" s="76"/>
      <c r="EYY23" s="76"/>
      <c r="EZO23" s="76"/>
      <c r="FAE23" s="76"/>
      <c r="FAU23" s="76"/>
      <c r="FBK23" s="76"/>
      <c r="FCA23" s="76"/>
      <c r="FCQ23" s="76"/>
      <c r="FDG23" s="76"/>
      <c r="FDW23" s="76"/>
      <c r="FEM23" s="76"/>
      <c r="FFC23" s="76"/>
      <c r="FFS23" s="76"/>
      <c r="FGI23" s="76"/>
      <c r="FGY23" s="76"/>
      <c r="FHO23" s="76"/>
      <c r="FIE23" s="76"/>
      <c r="FIU23" s="76"/>
      <c r="FJK23" s="76"/>
      <c r="FKA23" s="76"/>
      <c r="FKQ23" s="76"/>
      <c r="FLG23" s="76"/>
      <c r="FLW23" s="76"/>
      <c r="FMM23" s="76"/>
      <c r="FNC23" s="76"/>
      <c r="FNS23" s="76"/>
      <c r="FOI23" s="76"/>
      <c r="FOY23" s="76"/>
      <c r="FPO23" s="76"/>
      <c r="FQE23" s="76"/>
      <c r="FQU23" s="76"/>
      <c r="FRK23" s="76"/>
      <c r="FSA23" s="76"/>
      <c r="FSQ23" s="76"/>
      <c r="FTG23" s="76"/>
      <c r="FTW23" s="76"/>
      <c r="FUM23" s="76"/>
      <c r="FVC23" s="76"/>
      <c r="FVS23" s="76"/>
      <c r="FWI23" s="76"/>
      <c r="FWY23" s="76"/>
      <c r="FXO23" s="76"/>
      <c r="FYE23" s="76"/>
      <c r="FYU23" s="76"/>
      <c r="FZK23" s="76"/>
      <c r="GAA23" s="76"/>
      <c r="GAQ23" s="76"/>
      <c r="GBG23" s="76"/>
      <c r="GBW23" s="76"/>
      <c r="GCM23" s="76"/>
      <c r="GDC23" s="76"/>
      <c r="GDS23" s="76"/>
      <c r="GEI23" s="76"/>
      <c r="GEY23" s="76"/>
      <c r="GFO23" s="76"/>
      <c r="GGE23" s="76"/>
      <c r="GGU23" s="76"/>
      <c r="GHK23" s="76"/>
      <c r="GIA23" s="76"/>
      <c r="GIQ23" s="76"/>
      <c r="GJG23" s="76"/>
      <c r="GJW23" s="76"/>
      <c r="GKM23" s="76"/>
      <c r="GLC23" s="76"/>
      <c r="GLS23" s="76"/>
      <c r="GMI23" s="76"/>
      <c r="GMY23" s="76"/>
      <c r="GNO23" s="76"/>
      <c r="GOE23" s="76"/>
      <c r="GOU23" s="76"/>
      <c r="GPK23" s="76"/>
      <c r="GQA23" s="76"/>
      <c r="GQQ23" s="76"/>
      <c r="GRG23" s="76"/>
      <c r="GRW23" s="76"/>
      <c r="GSM23" s="76"/>
      <c r="GTC23" s="76"/>
      <c r="GTS23" s="76"/>
      <c r="GUI23" s="76"/>
      <c r="GUY23" s="76"/>
      <c r="GVO23" s="76"/>
      <c r="GWE23" s="76"/>
      <c r="GWU23" s="76"/>
      <c r="GXK23" s="76"/>
      <c r="GYA23" s="76"/>
      <c r="GYQ23" s="76"/>
      <c r="GZG23" s="76"/>
      <c r="GZW23" s="76"/>
      <c r="HAM23" s="76"/>
      <c r="HBC23" s="76"/>
      <c r="HBS23" s="76"/>
      <c r="HCI23" s="76"/>
      <c r="HCY23" s="76"/>
      <c r="HDO23" s="76"/>
      <c r="HEE23" s="76"/>
      <c r="HEU23" s="76"/>
      <c r="HFK23" s="76"/>
      <c r="HGA23" s="76"/>
      <c r="HGQ23" s="76"/>
      <c r="HHG23" s="76"/>
      <c r="HHW23" s="76"/>
      <c r="HIM23" s="76"/>
      <c r="HJC23" s="76"/>
      <c r="HJS23" s="76"/>
      <c r="HKI23" s="76"/>
      <c r="HKY23" s="76"/>
      <c r="HLO23" s="76"/>
      <c r="HME23" s="76"/>
      <c r="HMU23" s="76"/>
      <c r="HNK23" s="76"/>
      <c r="HOA23" s="76"/>
      <c r="HOQ23" s="76"/>
      <c r="HPG23" s="76"/>
      <c r="HPW23" s="76"/>
      <c r="HQM23" s="76"/>
      <c r="HRC23" s="76"/>
      <c r="HRS23" s="76"/>
      <c r="HSI23" s="76"/>
      <c r="HSY23" s="76"/>
      <c r="HTO23" s="76"/>
      <c r="HUE23" s="76"/>
      <c r="HUU23" s="76"/>
      <c r="HVK23" s="76"/>
      <c r="HWA23" s="76"/>
      <c r="HWQ23" s="76"/>
      <c r="HXG23" s="76"/>
      <c r="HXW23" s="76"/>
      <c r="HYM23" s="76"/>
      <c r="HZC23" s="76"/>
      <c r="HZS23" s="76"/>
      <c r="IAI23" s="76"/>
      <c r="IAY23" s="76"/>
      <c r="IBO23" s="76"/>
      <c r="ICE23" s="76"/>
      <c r="ICU23" s="76"/>
      <c r="IDK23" s="76"/>
      <c r="IEA23" s="76"/>
      <c r="IEQ23" s="76"/>
      <c r="IFG23" s="76"/>
      <c r="IFW23" s="76"/>
      <c r="IGM23" s="76"/>
      <c r="IHC23" s="76"/>
      <c r="IHS23" s="76"/>
      <c r="III23" s="76"/>
      <c r="IIY23" s="76"/>
      <c r="IJO23" s="76"/>
      <c r="IKE23" s="76"/>
      <c r="IKU23" s="76"/>
      <c r="ILK23" s="76"/>
      <c r="IMA23" s="76"/>
      <c r="IMQ23" s="76"/>
      <c r="ING23" s="76"/>
      <c r="INW23" s="76"/>
      <c r="IOM23" s="76"/>
      <c r="IPC23" s="76"/>
      <c r="IPS23" s="76"/>
      <c r="IQI23" s="76"/>
      <c r="IQY23" s="76"/>
      <c r="IRO23" s="76"/>
      <c r="ISE23" s="76"/>
      <c r="ISU23" s="76"/>
      <c r="ITK23" s="76"/>
      <c r="IUA23" s="76"/>
      <c r="IUQ23" s="76"/>
      <c r="IVG23" s="76"/>
      <c r="IVW23" s="76"/>
      <c r="IWM23" s="76"/>
      <c r="IXC23" s="76"/>
      <c r="IXS23" s="76"/>
      <c r="IYI23" s="76"/>
      <c r="IYY23" s="76"/>
      <c r="IZO23" s="76"/>
      <c r="JAE23" s="76"/>
      <c r="JAU23" s="76"/>
      <c r="JBK23" s="76"/>
      <c r="JCA23" s="76"/>
      <c r="JCQ23" s="76"/>
      <c r="JDG23" s="76"/>
      <c r="JDW23" s="76"/>
      <c r="JEM23" s="76"/>
      <c r="JFC23" s="76"/>
      <c r="JFS23" s="76"/>
      <c r="JGI23" s="76"/>
      <c r="JGY23" s="76"/>
      <c r="JHO23" s="76"/>
      <c r="JIE23" s="76"/>
      <c r="JIU23" s="76"/>
      <c r="JJK23" s="76"/>
      <c r="JKA23" s="76"/>
      <c r="JKQ23" s="76"/>
      <c r="JLG23" s="76"/>
      <c r="JLW23" s="76"/>
      <c r="JMM23" s="76"/>
      <c r="JNC23" s="76"/>
      <c r="JNS23" s="76"/>
      <c r="JOI23" s="76"/>
      <c r="JOY23" s="76"/>
      <c r="JPO23" s="76"/>
      <c r="JQE23" s="76"/>
      <c r="JQU23" s="76"/>
      <c r="JRK23" s="76"/>
      <c r="JSA23" s="76"/>
      <c r="JSQ23" s="76"/>
      <c r="JTG23" s="76"/>
      <c r="JTW23" s="76"/>
      <c r="JUM23" s="76"/>
      <c r="JVC23" s="76"/>
      <c r="JVS23" s="76"/>
      <c r="JWI23" s="76"/>
      <c r="JWY23" s="76"/>
      <c r="JXO23" s="76"/>
      <c r="JYE23" s="76"/>
      <c r="JYU23" s="76"/>
      <c r="JZK23" s="76"/>
      <c r="KAA23" s="76"/>
      <c r="KAQ23" s="76"/>
      <c r="KBG23" s="76"/>
      <c r="KBW23" s="76"/>
      <c r="KCM23" s="76"/>
      <c r="KDC23" s="76"/>
      <c r="KDS23" s="76"/>
      <c r="KEI23" s="76"/>
      <c r="KEY23" s="76"/>
      <c r="KFO23" s="76"/>
      <c r="KGE23" s="76"/>
      <c r="KGU23" s="76"/>
      <c r="KHK23" s="76"/>
      <c r="KIA23" s="76"/>
      <c r="KIQ23" s="76"/>
      <c r="KJG23" s="76"/>
      <c r="KJW23" s="76"/>
      <c r="KKM23" s="76"/>
      <c r="KLC23" s="76"/>
      <c r="KLS23" s="76"/>
      <c r="KMI23" s="76"/>
      <c r="KMY23" s="76"/>
      <c r="KNO23" s="76"/>
      <c r="KOE23" s="76"/>
      <c r="KOU23" s="76"/>
      <c r="KPK23" s="76"/>
      <c r="KQA23" s="76"/>
      <c r="KQQ23" s="76"/>
      <c r="KRG23" s="76"/>
      <c r="KRW23" s="76"/>
      <c r="KSM23" s="76"/>
      <c r="KTC23" s="76"/>
      <c r="KTS23" s="76"/>
      <c r="KUI23" s="76"/>
      <c r="KUY23" s="76"/>
      <c r="KVO23" s="76"/>
      <c r="KWE23" s="76"/>
      <c r="KWU23" s="76"/>
      <c r="KXK23" s="76"/>
      <c r="KYA23" s="76"/>
      <c r="KYQ23" s="76"/>
      <c r="KZG23" s="76"/>
      <c r="KZW23" s="76"/>
      <c r="LAM23" s="76"/>
      <c r="LBC23" s="76"/>
      <c r="LBS23" s="76"/>
      <c r="LCI23" s="76"/>
      <c r="LCY23" s="76"/>
      <c r="LDO23" s="76"/>
      <c r="LEE23" s="76"/>
      <c r="LEU23" s="76"/>
      <c r="LFK23" s="76"/>
      <c r="LGA23" s="76"/>
      <c r="LGQ23" s="76"/>
      <c r="LHG23" s="76"/>
      <c r="LHW23" s="76"/>
      <c r="LIM23" s="76"/>
      <c r="LJC23" s="76"/>
      <c r="LJS23" s="76"/>
      <c r="LKI23" s="76"/>
      <c r="LKY23" s="76"/>
      <c r="LLO23" s="76"/>
      <c r="LME23" s="76"/>
      <c r="LMU23" s="76"/>
      <c r="LNK23" s="76"/>
      <c r="LOA23" s="76"/>
      <c r="LOQ23" s="76"/>
      <c r="LPG23" s="76"/>
      <c r="LPW23" s="76"/>
      <c r="LQM23" s="76"/>
      <c r="LRC23" s="76"/>
      <c r="LRS23" s="76"/>
      <c r="LSI23" s="76"/>
      <c r="LSY23" s="76"/>
      <c r="LTO23" s="76"/>
      <c r="LUE23" s="76"/>
      <c r="LUU23" s="76"/>
      <c r="LVK23" s="76"/>
      <c r="LWA23" s="76"/>
      <c r="LWQ23" s="76"/>
      <c r="LXG23" s="76"/>
      <c r="LXW23" s="76"/>
      <c r="LYM23" s="76"/>
      <c r="LZC23" s="76"/>
      <c r="LZS23" s="76"/>
      <c r="MAI23" s="76"/>
      <c r="MAY23" s="76"/>
      <c r="MBO23" s="76"/>
      <c r="MCE23" s="76"/>
      <c r="MCU23" s="76"/>
      <c r="MDK23" s="76"/>
      <c r="MEA23" s="76"/>
      <c r="MEQ23" s="76"/>
      <c r="MFG23" s="76"/>
      <c r="MFW23" s="76"/>
      <c r="MGM23" s="76"/>
      <c r="MHC23" s="76"/>
      <c r="MHS23" s="76"/>
      <c r="MII23" s="76"/>
      <c r="MIY23" s="76"/>
      <c r="MJO23" s="76"/>
      <c r="MKE23" s="76"/>
      <c r="MKU23" s="76"/>
      <c r="MLK23" s="76"/>
      <c r="MMA23" s="76"/>
      <c r="MMQ23" s="76"/>
      <c r="MNG23" s="76"/>
      <c r="MNW23" s="76"/>
      <c r="MOM23" s="76"/>
      <c r="MPC23" s="76"/>
      <c r="MPS23" s="76"/>
      <c r="MQI23" s="76"/>
      <c r="MQY23" s="76"/>
      <c r="MRO23" s="76"/>
      <c r="MSE23" s="76"/>
      <c r="MSU23" s="76"/>
      <c r="MTK23" s="76"/>
      <c r="MUA23" s="76"/>
      <c r="MUQ23" s="76"/>
      <c r="MVG23" s="76"/>
      <c r="MVW23" s="76"/>
      <c r="MWM23" s="76"/>
      <c r="MXC23" s="76"/>
      <c r="MXS23" s="76"/>
      <c r="MYI23" s="76"/>
      <c r="MYY23" s="76"/>
      <c r="MZO23" s="76"/>
      <c r="NAE23" s="76"/>
      <c r="NAU23" s="76"/>
      <c r="NBK23" s="76"/>
      <c r="NCA23" s="76"/>
      <c r="NCQ23" s="76"/>
      <c r="NDG23" s="76"/>
      <c r="NDW23" s="76"/>
      <c r="NEM23" s="76"/>
      <c r="NFC23" s="76"/>
      <c r="NFS23" s="76"/>
      <c r="NGI23" s="76"/>
      <c r="NGY23" s="76"/>
      <c r="NHO23" s="76"/>
      <c r="NIE23" s="76"/>
      <c r="NIU23" s="76"/>
      <c r="NJK23" s="76"/>
      <c r="NKA23" s="76"/>
      <c r="NKQ23" s="76"/>
      <c r="NLG23" s="76"/>
      <c r="NLW23" s="76"/>
      <c r="NMM23" s="76"/>
      <c r="NNC23" s="76"/>
      <c r="NNS23" s="76"/>
      <c r="NOI23" s="76"/>
      <c r="NOY23" s="76"/>
      <c r="NPO23" s="76"/>
      <c r="NQE23" s="76"/>
      <c r="NQU23" s="76"/>
      <c r="NRK23" s="76"/>
      <c r="NSA23" s="76"/>
      <c r="NSQ23" s="76"/>
      <c r="NTG23" s="76"/>
      <c r="NTW23" s="76"/>
      <c r="NUM23" s="76"/>
      <c r="NVC23" s="76"/>
      <c r="NVS23" s="76"/>
      <c r="NWI23" s="76"/>
      <c r="NWY23" s="76"/>
      <c r="NXO23" s="76"/>
      <c r="NYE23" s="76"/>
      <c r="NYU23" s="76"/>
      <c r="NZK23" s="76"/>
      <c r="OAA23" s="76"/>
      <c r="OAQ23" s="76"/>
      <c r="OBG23" s="76"/>
      <c r="OBW23" s="76"/>
      <c r="OCM23" s="76"/>
      <c r="ODC23" s="76"/>
      <c r="ODS23" s="76"/>
      <c r="OEI23" s="76"/>
      <c r="OEY23" s="76"/>
      <c r="OFO23" s="76"/>
      <c r="OGE23" s="76"/>
      <c r="OGU23" s="76"/>
      <c r="OHK23" s="76"/>
      <c r="OIA23" s="76"/>
      <c r="OIQ23" s="76"/>
      <c r="OJG23" s="76"/>
      <c r="OJW23" s="76"/>
      <c r="OKM23" s="76"/>
      <c r="OLC23" s="76"/>
      <c r="OLS23" s="76"/>
      <c r="OMI23" s="76"/>
      <c r="OMY23" s="76"/>
      <c r="ONO23" s="76"/>
      <c r="OOE23" s="76"/>
      <c r="OOU23" s="76"/>
      <c r="OPK23" s="76"/>
      <c r="OQA23" s="76"/>
      <c r="OQQ23" s="76"/>
      <c r="ORG23" s="76"/>
      <c r="ORW23" s="76"/>
      <c r="OSM23" s="76"/>
      <c r="OTC23" s="76"/>
      <c r="OTS23" s="76"/>
      <c r="OUI23" s="76"/>
      <c r="OUY23" s="76"/>
      <c r="OVO23" s="76"/>
      <c r="OWE23" s="76"/>
      <c r="OWU23" s="76"/>
      <c r="OXK23" s="76"/>
      <c r="OYA23" s="76"/>
      <c r="OYQ23" s="76"/>
      <c r="OZG23" s="76"/>
      <c r="OZW23" s="76"/>
      <c r="PAM23" s="76"/>
      <c r="PBC23" s="76"/>
      <c r="PBS23" s="76"/>
      <c r="PCI23" s="76"/>
      <c r="PCY23" s="76"/>
      <c r="PDO23" s="76"/>
      <c r="PEE23" s="76"/>
      <c r="PEU23" s="76"/>
      <c r="PFK23" s="76"/>
      <c r="PGA23" s="76"/>
      <c r="PGQ23" s="76"/>
      <c r="PHG23" s="76"/>
      <c r="PHW23" s="76"/>
      <c r="PIM23" s="76"/>
      <c r="PJC23" s="76"/>
      <c r="PJS23" s="76"/>
      <c r="PKI23" s="76"/>
      <c r="PKY23" s="76"/>
      <c r="PLO23" s="76"/>
      <c r="PME23" s="76"/>
      <c r="PMU23" s="76"/>
      <c r="PNK23" s="76"/>
      <c r="POA23" s="76"/>
      <c r="POQ23" s="76"/>
      <c r="PPG23" s="76"/>
      <c r="PPW23" s="76"/>
      <c r="PQM23" s="76"/>
      <c r="PRC23" s="76"/>
      <c r="PRS23" s="76"/>
      <c r="PSI23" s="76"/>
      <c r="PSY23" s="76"/>
      <c r="PTO23" s="76"/>
      <c r="PUE23" s="76"/>
      <c r="PUU23" s="76"/>
      <c r="PVK23" s="76"/>
      <c r="PWA23" s="76"/>
      <c r="PWQ23" s="76"/>
      <c r="PXG23" s="76"/>
      <c r="PXW23" s="76"/>
      <c r="PYM23" s="76"/>
      <c r="PZC23" s="76"/>
      <c r="PZS23" s="76"/>
      <c r="QAI23" s="76"/>
      <c r="QAY23" s="76"/>
      <c r="QBO23" s="76"/>
      <c r="QCE23" s="76"/>
      <c r="QCU23" s="76"/>
      <c r="QDK23" s="76"/>
      <c r="QEA23" s="76"/>
      <c r="QEQ23" s="76"/>
      <c r="QFG23" s="76"/>
      <c r="QFW23" s="76"/>
      <c r="QGM23" s="76"/>
      <c r="QHC23" s="76"/>
      <c r="QHS23" s="76"/>
      <c r="QII23" s="76"/>
      <c r="QIY23" s="76"/>
      <c r="QJO23" s="76"/>
      <c r="QKE23" s="76"/>
      <c r="QKU23" s="76"/>
      <c r="QLK23" s="76"/>
      <c r="QMA23" s="76"/>
      <c r="QMQ23" s="76"/>
      <c r="QNG23" s="76"/>
      <c r="QNW23" s="76"/>
      <c r="QOM23" s="76"/>
      <c r="QPC23" s="76"/>
      <c r="QPS23" s="76"/>
      <c r="QQI23" s="76"/>
      <c r="QQY23" s="76"/>
      <c r="QRO23" s="76"/>
      <c r="QSE23" s="76"/>
      <c r="QSU23" s="76"/>
      <c r="QTK23" s="76"/>
      <c r="QUA23" s="76"/>
      <c r="QUQ23" s="76"/>
      <c r="QVG23" s="76"/>
      <c r="QVW23" s="76"/>
      <c r="QWM23" s="76"/>
      <c r="QXC23" s="76"/>
      <c r="QXS23" s="76"/>
      <c r="QYI23" s="76"/>
      <c r="QYY23" s="76"/>
      <c r="QZO23" s="76"/>
      <c r="RAE23" s="76"/>
      <c r="RAU23" s="76"/>
      <c r="RBK23" s="76"/>
      <c r="RCA23" s="76"/>
      <c r="RCQ23" s="76"/>
      <c r="RDG23" s="76"/>
      <c r="RDW23" s="76"/>
      <c r="REM23" s="76"/>
      <c r="RFC23" s="76"/>
      <c r="RFS23" s="76"/>
      <c r="RGI23" s="76"/>
      <c r="RGY23" s="76"/>
      <c r="RHO23" s="76"/>
      <c r="RIE23" s="76"/>
      <c r="RIU23" s="76"/>
      <c r="RJK23" s="76"/>
      <c r="RKA23" s="76"/>
      <c r="RKQ23" s="76"/>
      <c r="RLG23" s="76"/>
      <c r="RLW23" s="76"/>
      <c r="RMM23" s="76"/>
      <c r="RNC23" s="76"/>
      <c r="RNS23" s="76"/>
      <c r="ROI23" s="76"/>
      <c r="ROY23" s="76"/>
      <c r="RPO23" s="76"/>
      <c r="RQE23" s="76"/>
      <c r="RQU23" s="76"/>
      <c r="RRK23" s="76"/>
      <c r="RSA23" s="76"/>
      <c r="RSQ23" s="76"/>
      <c r="RTG23" s="76"/>
      <c r="RTW23" s="76"/>
      <c r="RUM23" s="76"/>
      <c r="RVC23" s="76"/>
      <c r="RVS23" s="76"/>
      <c r="RWI23" s="76"/>
      <c r="RWY23" s="76"/>
      <c r="RXO23" s="76"/>
      <c r="RYE23" s="76"/>
      <c r="RYU23" s="76"/>
      <c r="RZK23" s="76"/>
      <c r="SAA23" s="76"/>
      <c r="SAQ23" s="76"/>
      <c r="SBG23" s="76"/>
      <c r="SBW23" s="76"/>
      <c r="SCM23" s="76"/>
      <c r="SDC23" s="76"/>
      <c r="SDS23" s="76"/>
      <c r="SEI23" s="76"/>
      <c r="SEY23" s="76"/>
      <c r="SFO23" s="76"/>
      <c r="SGE23" s="76"/>
      <c r="SGU23" s="76"/>
      <c r="SHK23" s="76"/>
      <c r="SIA23" s="76"/>
      <c r="SIQ23" s="76"/>
      <c r="SJG23" s="76"/>
      <c r="SJW23" s="76"/>
      <c r="SKM23" s="76"/>
      <c r="SLC23" s="76"/>
      <c r="SLS23" s="76"/>
      <c r="SMI23" s="76"/>
      <c r="SMY23" s="76"/>
      <c r="SNO23" s="76"/>
      <c r="SOE23" s="76"/>
      <c r="SOU23" s="76"/>
      <c r="SPK23" s="76"/>
      <c r="SQA23" s="76"/>
      <c r="SQQ23" s="76"/>
      <c r="SRG23" s="76"/>
      <c r="SRW23" s="76"/>
      <c r="SSM23" s="76"/>
      <c r="STC23" s="76"/>
      <c r="STS23" s="76"/>
      <c r="SUI23" s="76"/>
      <c r="SUY23" s="76"/>
      <c r="SVO23" s="76"/>
      <c r="SWE23" s="76"/>
      <c r="SWU23" s="76"/>
      <c r="SXK23" s="76"/>
      <c r="SYA23" s="76"/>
      <c r="SYQ23" s="76"/>
      <c r="SZG23" s="76"/>
      <c r="SZW23" s="76"/>
      <c r="TAM23" s="76"/>
      <c r="TBC23" s="76"/>
      <c r="TBS23" s="76"/>
      <c r="TCI23" s="76"/>
      <c r="TCY23" s="76"/>
      <c r="TDO23" s="76"/>
      <c r="TEE23" s="76"/>
      <c r="TEU23" s="76"/>
      <c r="TFK23" s="76"/>
      <c r="TGA23" s="76"/>
      <c r="TGQ23" s="76"/>
      <c r="THG23" s="76"/>
      <c r="THW23" s="76"/>
      <c r="TIM23" s="76"/>
      <c r="TJC23" s="76"/>
      <c r="TJS23" s="76"/>
      <c r="TKI23" s="76"/>
      <c r="TKY23" s="76"/>
      <c r="TLO23" s="76"/>
      <c r="TME23" s="76"/>
      <c r="TMU23" s="76"/>
      <c r="TNK23" s="76"/>
      <c r="TOA23" s="76"/>
      <c r="TOQ23" s="76"/>
      <c r="TPG23" s="76"/>
      <c r="TPW23" s="76"/>
      <c r="TQM23" s="76"/>
      <c r="TRC23" s="76"/>
      <c r="TRS23" s="76"/>
      <c r="TSI23" s="76"/>
      <c r="TSY23" s="76"/>
      <c r="TTO23" s="76"/>
      <c r="TUE23" s="76"/>
      <c r="TUU23" s="76"/>
      <c r="TVK23" s="76"/>
      <c r="TWA23" s="76"/>
      <c r="TWQ23" s="76"/>
      <c r="TXG23" s="76"/>
      <c r="TXW23" s="76"/>
      <c r="TYM23" s="76"/>
      <c r="TZC23" s="76"/>
      <c r="TZS23" s="76"/>
      <c r="UAI23" s="76"/>
      <c r="UAY23" s="76"/>
      <c r="UBO23" s="76"/>
      <c r="UCE23" s="76"/>
      <c r="UCU23" s="76"/>
      <c r="UDK23" s="76"/>
      <c r="UEA23" s="76"/>
      <c r="UEQ23" s="76"/>
      <c r="UFG23" s="76"/>
      <c r="UFW23" s="76"/>
      <c r="UGM23" s="76"/>
      <c r="UHC23" s="76"/>
      <c r="UHS23" s="76"/>
      <c r="UII23" s="76"/>
      <c r="UIY23" s="76"/>
      <c r="UJO23" s="76"/>
      <c r="UKE23" s="76"/>
      <c r="UKU23" s="76"/>
      <c r="ULK23" s="76"/>
      <c r="UMA23" s="76"/>
      <c r="UMQ23" s="76"/>
      <c r="UNG23" s="76"/>
      <c r="UNW23" s="76"/>
      <c r="UOM23" s="76"/>
      <c r="UPC23" s="76"/>
      <c r="UPS23" s="76"/>
      <c r="UQI23" s="76"/>
      <c r="UQY23" s="76"/>
      <c r="URO23" s="76"/>
      <c r="USE23" s="76"/>
      <c r="USU23" s="76"/>
      <c r="UTK23" s="76"/>
      <c r="UUA23" s="76"/>
      <c r="UUQ23" s="76"/>
      <c r="UVG23" s="76"/>
      <c r="UVW23" s="76"/>
      <c r="UWM23" s="76"/>
      <c r="UXC23" s="76"/>
      <c r="UXS23" s="76"/>
      <c r="UYI23" s="76"/>
      <c r="UYY23" s="76"/>
      <c r="UZO23" s="76"/>
      <c r="VAE23" s="76"/>
      <c r="VAU23" s="76"/>
      <c r="VBK23" s="76"/>
      <c r="VCA23" s="76"/>
      <c r="VCQ23" s="76"/>
      <c r="VDG23" s="76"/>
      <c r="VDW23" s="76"/>
      <c r="VEM23" s="76"/>
      <c r="VFC23" s="76"/>
      <c r="VFS23" s="76"/>
      <c r="VGI23" s="76"/>
      <c r="VGY23" s="76"/>
      <c r="VHO23" s="76"/>
      <c r="VIE23" s="76"/>
      <c r="VIU23" s="76"/>
      <c r="VJK23" s="76"/>
      <c r="VKA23" s="76"/>
      <c r="VKQ23" s="76"/>
      <c r="VLG23" s="76"/>
      <c r="VLW23" s="76"/>
      <c r="VMM23" s="76"/>
      <c r="VNC23" s="76"/>
      <c r="VNS23" s="76"/>
      <c r="VOI23" s="76"/>
      <c r="VOY23" s="76"/>
      <c r="VPO23" s="76"/>
      <c r="VQE23" s="76"/>
      <c r="VQU23" s="76"/>
      <c r="VRK23" s="76"/>
      <c r="VSA23" s="76"/>
      <c r="VSQ23" s="76"/>
      <c r="VTG23" s="76"/>
      <c r="VTW23" s="76"/>
      <c r="VUM23" s="76"/>
      <c r="VVC23" s="76"/>
      <c r="VVS23" s="76"/>
      <c r="VWI23" s="76"/>
      <c r="VWY23" s="76"/>
      <c r="VXO23" s="76"/>
      <c r="VYE23" s="76"/>
      <c r="VYU23" s="76"/>
      <c r="VZK23" s="76"/>
      <c r="WAA23" s="76"/>
      <c r="WAQ23" s="76"/>
      <c r="WBG23" s="76"/>
      <c r="WBW23" s="76"/>
      <c r="WCM23" s="76"/>
      <c r="WDC23" s="76"/>
      <c r="WDS23" s="76"/>
      <c r="WEI23" s="76"/>
      <c r="WEY23" s="76"/>
      <c r="WFO23" s="76"/>
      <c r="WGE23" s="76"/>
      <c r="WGU23" s="76"/>
      <c r="WHK23" s="76"/>
      <c r="WIA23" s="76"/>
      <c r="WIQ23" s="76"/>
      <c r="WJG23" s="76"/>
      <c r="WJW23" s="76"/>
      <c r="WKM23" s="76"/>
      <c r="WLC23" s="76"/>
      <c r="WLS23" s="76"/>
      <c r="WMI23" s="76"/>
      <c r="WMY23" s="76"/>
      <c r="WNO23" s="76"/>
      <c r="WOE23" s="76"/>
      <c r="WOU23" s="76"/>
      <c r="WPK23" s="76"/>
      <c r="WQA23" s="76"/>
      <c r="WQQ23" s="76"/>
      <c r="WRG23" s="76"/>
      <c r="WRW23" s="76"/>
      <c r="WSM23" s="76"/>
      <c r="WTC23" s="76"/>
      <c r="WTS23" s="76"/>
      <c r="WUI23" s="76"/>
      <c r="WUY23" s="76"/>
      <c r="WVO23" s="76"/>
      <c r="WWE23" s="76"/>
      <c r="WWU23" s="76"/>
      <c r="WXK23" s="76"/>
      <c r="WYA23" s="76"/>
      <c r="WYQ23" s="76"/>
      <c r="WZG23" s="76"/>
      <c r="WZW23" s="76"/>
      <c r="XAM23" s="76"/>
      <c r="XBC23" s="76"/>
      <c r="XBS23" s="76"/>
      <c r="XCI23" s="76"/>
      <c r="XCY23" s="76"/>
      <c r="XDO23" s="76"/>
      <c r="XEE23" s="76"/>
    </row>
    <row r="24" spans="1:16374" s="1" customFormat="1">
      <c r="A24" s="76" t="s">
        <v>40</v>
      </c>
      <c r="B24" s="79">
        <f>SUM(B25:B28)</f>
        <v>217822</v>
      </c>
      <c r="C24" s="79">
        <f>SUM(C25:C28)</f>
        <v>223300</v>
      </c>
      <c r="D24" s="79">
        <f>SUM(D25:D28)</f>
        <v>225245</v>
      </c>
      <c r="E24" s="79">
        <f>SUM(E25:E28)</f>
        <v>227272</v>
      </c>
      <c r="F24" s="79">
        <f>SUM(F25:F28)</f>
        <v>0</v>
      </c>
    </row>
    <row r="25" spans="1:16374" s="1" customFormat="1">
      <c r="A25" s="77" t="s">
        <v>26</v>
      </c>
      <c r="B25" s="74">
        <f>ONSV_2019!AE24*DEN!H23</f>
        <v>8409</v>
      </c>
      <c r="C25" s="74">
        <f>DEN!H58*ONSV_2020!AE24</f>
        <v>8707</v>
      </c>
      <c r="D25" s="74">
        <f>DEN!H93*ONSV_2021!AE24</f>
        <v>8908</v>
      </c>
      <c r="E25" s="74">
        <f>DEN!H128*ONSV_2022!AE24</f>
        <v>9205</v>
      </c>
      <c r="F25" s="80">
        <f>DEN!H163</f>
        <v>0</v>
      </c>
    </row>
    <row r="26" spans="1:16374" s="1" customFormat="1">
      <c r="A26" s="77" t="s">
        <v>18</v>
      </c>
      <c r="B26" s="74">
        <f>ONSV_2019!AE25*DEN!H24</f>
        <v>47597</v>
      </c>
      <c r="C26" s="74">
        <f>DEN!H59*ONSV_2020!AE25</f>
        <v>49471</v>
      </c>
      <c r="D26" s="74">
        <f>DEN!H94*ONSV_2021!AE25</f>
        <v>49946</v>
      </c>
      <c r="E26" s="74">
        <f>DEN!H129*ONSV_2022!AE25</f>
        <v>50938</v>
      </c>
      <c r="F26" s="80">
        <f>DEN!H164</f>
        <v>0</v>
      </c>
    </row>
    <row r="27" spans="1:16374" s="25" customFormat="1">
      <c r="A27" s="77" t="s">
        <v>12</v>
      </c>
      <c r="B27" s="74">
        <f>ONSV_2019!AE26*DEN!H25</f>
        <v>39094</v>
      </c>
      <c r="C27" s="74">
        <f>DEN!H60*ONSV_2020!AE26</f>
        <v>40155</v>
      </c>
      <c r="D27" s="74">
        <f>DEN!H95*ONSV_2021!AE26</f>
        <v>40473</v>
      </c>
      <c r="E27" s="74">
        <f>DEN!H130*ONSV_2022!AE26</f>
        <v>40695</v>
      </c>
      <c r="F27" s="80">
        <f>DEN!H165</f>
        <v>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24"/>
      <c r="DJ27" s="124"/>
      <c r="DK27" s="82"/>
      <c r="DL27" s="80"/>
      <c r="DM27" s="80"/>
      <c r="DN27" s="82"/>
      <c r="DO27" s="77"/>
      <c r="DP27" s="124"/>
      <c r="DQ27" s="124"/>
      <c r="DR27" s="82"/>
      <c r="DS27" s="124"/>
      <c r="DT27" s="124"/>
      <c r="DU27" s="82"/>
      <c r="DV27" s="124"/>
      <c r="DW27" s="124"/>
      <c r="DX27" s="82"/>
      <c r="DY27" s="124"/>
      <c r="DZ27" s="124"/>
      <c r="EA27" s="82"/>
      <c r="EB27" s="80"/>
      <c r="EC27" s="80"/>
      <c r="ED27" s="82"/>
      <c r="EE27" s="77"/>
      <c r="EF27" s="124"/>
      <c r="EG27" s="124"/>
      <c r="EH27" s="82"/>
      <c r="EI27" s="124"/>
      <c r="EJ27" s="124"/>
      <c r="EK27" s="82"/>
      <c r="EL27" s="124"/>
      <c r="EM27" s="124"/>
      <c r="EN27" s="82"/>
      <c r="EO27" s="124"/>
      <c r="EP27" s="124"/>
      <c r="EQ27" s="82"/>
      <c r="ER27" s="80"/>
      <c r="ES27" s="80"/>
      <c r="ET27" s="82"/>
      <c r="EU27" s="77"/>
      <c r="EV27" s="124"/>
      <c r="EW27" s="124"/>
      <c r="EX27" s="82"/>
      <c r="EY27" s="124"/>
      <c r="EZ27" s="124"/>
      <c r="FA27" s="82"/>
      <c r="FB27" s="124"/>
      <c r="FC27" s="124"/>
      <c r="FD27" s="82"/>
      <c r="FE27" s="124"/>
      <c r="FF27" s="124"/>
      <c r="FG27" s="82"/>
      <c r="FH27" s="80"/>
      <c r="FI27" s="80"/>
      <c r="FJ27" s="82"/>
      <c r="FK27" s="77"/>
      <c r="FL27" s="124"/>
      <c r="FM27" s="124"/>
      <c r="FN27" s="82"/>
      <c r="FO27" s="124"/>
      <c r="FP27" s="124"/>
      <c r="FQ27" s="82"/>
      <c r="FR27" s="124"/>
      <c r="FS27" s="124"/>
      <c r="FT27" s="82"/>
      <c r="FU27" s="124"/>
      <c r="FV27" s="124"/>
      <c r="FW27" s="82"/>
      <c r="FX27" s="80"/>
      <c r="FY27" s="80"/>
      <c r="FZ27" s="85"/>
      <c r="GA27" s="77"/>
      <c r="GB27" s="74"/>
      <c r="GC27" s="74"/>
      <c r="GD27" s="85"/>
      <c r="GE27" s="74"/>
      <c r="GF27" s="74"/>
      <c r="GG27" s="85"/>
      <c r="GH27" s="74"/>
      <c r="GI27" s="74"/>
      <c r="GJ27" s="85"/>
      <c r="GK27" s="74"/>
      <c r="GL27" s="74"/>
      <c r="GM27" s="85"/>
      <c r="GN27" s="80"/>
      <c r="GO27" s="80"/>
      <c r="GP27" s="85"/>
      <c r="GQ27" s="77"/>
      <c r="GR27" s="74"/>
      <c r="GS27" s="74"/>
      <c r="GT27" s="85"/>
      <c r="GU27" s="74"/>
      <c r="GV27" s="74"/>
      <c r="GW27" s="85"/>
      <c r="GX27" s="74"/>
      <c r="GY27" s="74"/>
      <c r="GZ27" s="85"/>
      <c r="HA27" s="74"/>
      <c r="HB27" s="74"/>
      <c r="HC27" s="85"/>
      <c r="HD27" s="80"/>
      <c r="HE27" s="80"/>
      <c r="HF27" s="85"/>
      <c r="HG27" s="77"/>
      <c r="HH27" s="74"/>
      <c r="HI27" s="74"/>
      <c r="HJ27" s="85"/>
      <c r="HK27" s="74"/>
      <c r="HL27" s="74"/>
      <c r="HM27" s="85"/>
      <c r="HN27" s="74"/>
      <c r="HO27" s="74"/>
      <c r="HP27" s="85"/>
      <c r="HQ27" s="74"/>
      <c r="HR27" s="74"/>
      <c r="HS27" s="85"/>
      <c r="HT27" s="80"/>
      <c r="HU27" s="80"/>
      <c r="HV27" s="85"/>
      <c r="HW27" s="77"/>
      <c r="HX27" s="74"/>
      <c r="HY27" s="74"/>
      <c r="HZ27" s="85"/>
      <c r="IA27" s="74"/>
      <c r="IB27" s="74"/>
      <c r="IC27" s="85"/>
      <c r="ID27" s="74"/>
      <c r="IE27" s="74"/>
      <c r="IF27" s="85"/>
      <c r="IG27" s="74"/>
      <c r="IH27" s="74"/>
      <c r="II27" s="85"/>
      <c r="IJ27" s="80"/>
      <c r="IK27" s="80"/>
      <c r="IL27" s="85"/>
      <c r="IM27" s="77"/>
      <c r="IN27" s="74"/>
      <c r="IO27" s="74"/>
      <c r="IP27" s="85"/>
      <c r="IQ27" s="74"/>
      <c r="IR27" s="74"/>
      <c r="IS27" s="85"/>
      <c r="IT27" s="74"/>
      <c r="IU27" s="74"/>
      <c r="IV27" s="85"/>
      <c r="IW27" s="74"/>
      <c r="IX27" s="74"/>
      <c r="IY27" s="85"/>
      <c r="IZ27" s="80"/>
      <c r="JA27" s="80"/>
      <c r="JB27" s="85"/>
      <c r="JC27" s="77"/>
      <c r="JD27" s="74"/>
      <c r="JE27" s="74"/>
      <c r="JF27" s="85"/>
      <c r="JG27" s="74"/>
      <c r="JH27" s="74"/>
      <c r="JI27" s="85"/>
      <c r="JJ27" s="74"/>
      <c r="JK27" s="74"/>
      <c r="JL27" s="85"/>
      <c r="JM27" s="74"/>
      <c r="JN27" s="74"/>
      <c r="JO27" s="85"/>
      <c r="JP27" s="80"/>
      <c r="JQ27" s="80"/>
      <c r="JR27" s="85"/>
      <c r="JS27" s="77"/>
      <c r="JT27" s="74"/>
      <c r="JU27" s="74"/>
      <c r="JV27" s="85"/>
      <c r="JW27" s="74"/>
      <c r="JX27" s="74"/>
      <c r="JY27" s="85"/>
      <c r="JZ27" s="74"/>
      <c r="KA27" s="74"/>
      <c r="KB27" s="85"/>
      <c r="KC27" s="74"/>
      <c r="KD27" s="74"/>
      <c r="KE27" s="85"/>
      <c r="KF27" s="80"/>
      <c r="KG27" s="80"/>
      <c r="KH27" s="85"/>
      <c r="KI27" s="77"/>
      <c r="KJ27" s="74"/>
      <c r="KK27" s="74"/>
      <c r="KL27" s="85"/>
      <c r="KM27" s="74"/>
      <c r="KN27" s="74"/>
      <c r="KO27" s="85"/>
      <c r="KP27" s="74"/>
      <c r="KQ27" s="74"/>
      <c r="KR27" s="85"/>
      <c r="KS27" s="74"/>
      <c r="KT27" s="74"/>
      <c r="KU27" s="85"/>
      <c r="KV27" s="80"/>
      <c r="KW27" s="80"/>
      <c r="KX27" s="85"/>
      <c r="KY27" s="77"/>
      <c r="KZ27" s="74"/>
      <c r="LA27" s="74"/>
      <c r="LB27" s="85"/>
      <c r="LC27" s="74"/>
      <c r="LD27" s="74"/>
      <c r="LE27" s="85"/>
      <c r="LF27" s="74"/>
      <c r="LG27" s="74"/>
      <c r="LH27" s="85"/>
      <c r="LI27" s="74"/>
      <c r="LJ27" s="74"/>
      <c r="LK27" s="85"/>
      <c r="LL27" s="80"/>
      <c r="LM27" s="80"/>
      <c r="LN27" s="85"/>
      <c r="LO27" s="77"/>
      <c r="LP27" s="74"/>
      <c r="LQ27" s="74"/>
      <c r="LR27" s="85"/>
      <c r="LS27" s="74"/>
      <c r="LT27" s="74"/>
      <c r="LU27" s="85"/>
      <c r="LV27" s="74"/>
      <c r="LW27" s="74"/>
      <c r="LX27" s="85"/>
      <c r="LY27" s="74"/>
      <c r="LZ27" s="74"/>
      <c r="MA27" s="85"/>
      <c r="MB27" s="80"/>
      <c r="MC27" s="80"/>
      <c r="MD27" s="85"/>
      <c r="ME27" s="77"/>
      <c r="MF27" s="74"/>
      <c r="MG27" s="74"/>
      <c r="MH27" s="85"/>
      <c r="MI27" s="74"/>
      <c r="MJ27" s="74"/>
      <c r="MK27" s="85"/>
      <c r="ML27" s="74"/>
      <c r="MM27" s="74"/>
      <c r="MN27" s="85"/>
      <c r="MO27" s="74"/>
      <c r="MP27" s="74"/>
      <c r="MQ27" s="85"/>
      <c r="MR27" s="80"/>
      <c r="MS27" s="80"/>
      <c r="MT27" s="85"/>
      <c r="MU27" s="77"/>
      <c r="MV27" s="74"/>
      <c r="MW27" s="74"/>
      <c r="MX27" s="85"/>
      <c r="MY27" s="74"/>
      <c r="MZ27" s="74"/>
      <c r="NA27" s="85"/>
      <c r="NB27" s="74"/>
      <c r="NC27" s="74"/>
      <c r="ND27" s="85"/>
      <c r="NE27" s="74"/>
      <c r="NF27" s="74"/>
      <c r="NG27" s="85"/>
      <c r="NH27" s="80"/>
      <c r="NI27" s="80"/>
      <c r="NJ27" s="85"/>
      <c r="NK27" s="77"/>
      <c r="NL27" s="74"/>
      <c r="NM27" s="74"/>
      <c r="NN27" s="85"/>
      <c r="NO27" s="74"/>
      <c r="NP27" s="74"/>
      <c r="NQ27" s="85"/>
      <c r="NR27" s="74"/>
      <c r="NS27" s="74"/>
      <c r="NT27" s="85"/>
      <c r="NU27" s="74"/>
      <c r="NV27" s="74"/>
      <c r="NW27" s="85"/>
      <c r="NX27" s="80"/>
      <c r="NY27" s="80"/>
      <c r="NZ27" s="85"/>
      <c r="OA27" s="77"/>
      <c r="OB27" s="74"/>
      <c r="OC27" s="74"/>
      <c r="OD27" s="85"/>
      <c r="OE27" s="74"/>
      <c r="OF27" s="74"/>
      <c r="OG27" s="85"/>
      <c r="OH27" s="74"/>
      <c r="OI27" s="74"/>
      <c r="OJ27" s="85"/>
      <c r="OK27" s="74"/>
      <c r="OL27" s="74"/>
      <c r="OM27" s="85"/>
      <c r="ON27" s="80"/>
      <c r="OO27" s="80"/>
      <c r="OP27" s="85"/>
      <c r="OQ27" s="77"/>
      <c r="OR27" s="74"/>
      <c r="OS27" s="74"/>
      <c r="OT27" s="85"/>
      <c r="OU27" s="74"/>
      <c r="OV27" s="74"/>
      <c r="OW27" s="85"/>
      <c r="OX27" s="74"/>
      <c r="OY27" s="74"/>
      <c r="OZ27" s="85"/>
      <c r="PA27" s="74"/>
      <c r="PB27" s="74"/>
      <c r="PC27" s="85"/>
      <c r="PD27" s="80"/>
      <c r="PE27" s="80"/>
      <c r="PF27" s="85"/>
      <c r="PG27" s="77"/>
      <c r="PH27" s="74"/>
      <c r="PI27" s="74"/>
      <c r="PJ27" s="85"/>
      <c r="PK27" s="74"/>
      <c r="PL27" s="74"/>
      <c r="PM27" s="85"/>
      <c r="PN27" s="74"/>
      <c r="PO27" s="74"/>
      <c r="PP27" s="85"/>
      <c r="PQ27" s="74"/>
      <c r="PR27" s="74"/>
      <c r="PS27" s="85"/>
      <c r="PT27" s="80"/>
      <c r="PU27" s="80"/>
      <c r="PV27" s="85"/>
      <c r="PW27" s="77"/>
      <c r="PX27" s="74"/>
      <c r="PY27" s="74"/>
      <c r="PZ27" s="85"/>
      <c r="QA27" s="74"/>
      <c r="QB27" s="74"/>
      <c r="QC27" s="85"/>
      <c r="QD27" s="74"/>
      <c r="QE27" s="74"/>
      <c r="QF27" s="85"/>
      <c r="QG27" s="74"/>
      <c r="QH27" s="74"/>
      <c r="QI27" s="85"/>
      <c r="QJ27" s="80"/>
      <c r="QK27" s="80"/>
      <c r="QL27" s="85"/>
      <c r="QM27" s="77"/>
      <c r="QN27" s="74"/>
      <c r="QO27" s="74"/>
      <c r="QP27" s="85"/>
      <c r="QQ27" s="74"/>
      <c r="QR27" s="74"/>
      <c r="QS27" s="85"/>
      <c r="QT27" s="74"/>
      <c r="QU27" s="74"/>
      <c r="QV27" s="85"/>
      <c r="QW27" s="74"/>
      <c r="QX27" s="74"/>
      <c r="QY27" s="85"/>
      <c r="QZ27" s="80"/>
      <c r="RA27" s="80"/>
      <c r="RB27" s="85"/>
      <c r="RC27" s="77"/>
      <c r="RD27" s="74"/>
      <c r="RE27" s="74"/>
      <c r="RF27" s="85"/>
      <c r="RG27" s="74"/>
      <c r="RH27" s="74"/>
      <c r="RI27" s="85"/>
      <c r="RJ27" s="74"/>
      <c r="RK27" s="74"/>
      <c r="RL27" s="85"/>
      <c r="RM27" s="74"/>
      <c r="RN27" s="74"/>
      <c r="RO27" s="85"/>
      <c r="RP27" s="80"/>
      <c r="RQ27" s="80"/>
      <c r="RR27" s="85"/>
      <c r="RS27" s="77"/>
      <c r="RT27" s="74"/>
      <c r="RU27" s="74"/>
      <c r="RV27" s="85"/>
      <c r="RW27" s="74"/>
      <c r="RX27" s="74"/>
      <c r="RY27" s="85"/>
      <c r="RZ27" s="74"/>
      <c r="SA27" s="74"/>
      <c r="SB27" s="85"/>
      <c r="SC27" s="74"/>
      <c r="SD27" s="74"/>
      <c r="SE27" s="85"/>
      <c r="SF27" s="80"/>
      <c r="SG27" s="80"/>
      <c r="SH27" s="85"/>
      <c r="SI27" s="77"/>
      <c r="SJ27" s="74"/>
      <c r="SK27" s="74"/>
      <c r="SL27" s="85"/>
      <c r="SM27" s="74"/>
      <c r="SN27" s="74"/>
      <c r="SO27" s="85"/>
      <c r="SP27" s="74"/>
      <c r="SQ27" s="74"/>
      <c r="SR27" s="85"/>
      <c r="SS27" s="74"/>
      <c r="ST27" s="74"/>
      <c r="SU27" s="85"/>
      <c r="SV27" s="80"/>
      <c r="SW27" s="80"/>
      <c r="SX27" s="85"/>
      <c r="SY27" s="77"/>
      <c r="SZ27" s="74"/>
      <c r="TA27" s="74"/>
      <c r="TB27" s="85"/>
      <c r="TC27" s="74"/>
      <c r="TD27" s="74"/>
      <c r="TE27" s="85"/>
      <c r="TF27" s="74"/>
      <c r="TG27" s="74"/>
      <c r="TH27" s="85"/>
      <c r="TI27" s="74"/>
      <c r="TJ27" s="74"/>
      <c r="TK27" s="85"/>
      <c r="TL27" s="80"/>
      <c r="TM27" s="80"/>
      <c r="TN27" s="85"/>
      <c r="TO27" s="77"/>
      <c r="TP27" s="74"/>
      <c r="TQ27" s="74"/>
      <c r="TR27" s="85"/>
      <c r="TS27" s="74"/>
      <c r="TT27" s="74"/>
      <c r="TU27" s="85"/>
      <c r="TV27" s="74"/>
      <c r="TW27" s="74"/>
      <c r="TX27" s="85"/>
      <c r="TY27" s="74"/>
      <c r="TZ27" s="74"/>
      <c r="UA27" s="85"/>
      <c r="UB27" s="80"/>
      <c r="UC27" s="80"/>
      <c r="UD27" s="85"/>
      <c r="UE27" s="77"/>
      <c r="UF27" s="74"/>
      <c r="UG27" s="74"/>
      <c r="UH27" s="85"/>
      <c r="UI27" s="74"/>
      <c r="UJ27" s="74"/>
      <c r="UK27" s="85"/>
      <c r="UL27" s="74"/>
      <c r="UM27" s="74"/>
      <c r="UN27" s="85"/>
      <c r="UO27" s="74"/>
      <c r="UP27" s="74"/>
      <c r="UQ27" s="85"/>
      <c r="UR27" s="80"/>
      <c r="US27" s="80"/>
      <c r="UT27" s="85"/>
      <c r="UU27" s="77"/>
      <c r="UV27" s="74"/>
      <c r="UW27" s="74"/>
      <c r="UX27" s="85"/>
      <c r="UY27" s="74"/>
      <c r="UZ27" s="74"/>
      <c r="VA27" s="85"/>
      <c r="VB27" s="74"/>
      <c r="VC27" s="74"/>
      <c r="VD27" s="85"/>
      <c r="VE27" s="74"/>
      <c r="VF27" s="74"/>
      <c r="VG27" s="85"/>
      <c r="VH27" s="80"/>
      <c r="VI27" s="80"/>
      <c r="VJ27" s="85"/>
      <c r="VK27" s="77"/>
      <c r="VL27" s="74"/>
      <c r="VM27" s="74"/>
      <c r="VN27" s="85"/>
      <c r="VO27" s="74"/>
      <c r="VP27" s="74"/>
      <c r="VQ27" s="85"/>
      <c r="VR27" s="74"/>
      <c r="VS27" s="74"/>
      <c r="VT27" s="85"/>
      <c r="VU27" s="74"/>
      <c r="VV27" s="74"/>
      <c r="VW27" s="85"/>
      <c r="VX27" s="80"/>
      <c r="VY27" s="80"/>
      <c r="VZ27" s="85"/>
      <c r="WA27" s="77"/>
      <c r="WB27" s="74"/>
      <c r="WC27" s="74"/>
      <c r="WD27" s="85"/>
      <c r="WE27" s="74"/>
      <c r="WF27" s="74"/>
      <c r="WG27" s="85"/>
      <c r="WH27" s="74"/>
      <c r="WI27" s="74"/>
      <c r="WJ27" s="85"/>
      <c r="WK27" s="74"/>
      <c r="WL27" s="74"/>
      <c r="WM27" s="85"/>
      <c r="WN27" s="80"/>
      <c r="WO27" s="80"/>
      <c r="WP27" s="85"/>
      <c r="WQ27" s="77"/>
      <c r="WR27" s="74"/>
      <c r="WS27" s="74"/>
      <c r="WT27" s="85"/>
      <c r="WU27" s="74"/>
      <c r="WV27" s="74"/>
      <c r="WW27" s="85"/>
      <c r="WX27" s="74"/>
      <c r="WY27" s="74"/>
      <c r="WZ27" s="85"/>
      <c r="XA27" s="74"/>
      <c r="XB27" s="74"/>
      <c r="XC27" s="85"/>
      <c r="XD27" s="80"/>
      <c r="XE27" s="80"/>
      <c r="XF27" s="85"/>
      <c r="XG27" s="77"/>
      <c r="XH27" s="74"/>
      <c r="XI27" s="74"/>
      <c r="XJ27" s="85"/>
      <c r="XK27" s="74"/>
      <c r="XL27" s="74"/>
      <c r="XM27" s="85"/>
      <c r="XN27" s="74"/>
      <c r="XO27" s="74"/>
      <c r="XP27" s="85"/>
      <c r="XQ27" s="74"/>
      <c r="XR27" s="74"/>
      <c r="XS27" s="85"/>
      <c r="XT27" s="80"/>
      <c r="XU27" s="80"/>
      <c r="XV27" s="85"/>
      <c r="XW27" s="77"/>
      <c r="XX27" s="74"/>
      <c r="XY27" s="74"/>
      <c r="XZ27" s="85"/>
      <c r="YA27" s="74"/>
      <c r="YB27" s="74"/>
      <c r="YC27" s="85"/>
      <c r="YD27" s="74"/>
      <c r="YE27" s="74"/>
      <c r="YF27" s="85"/>
      <c r="YG27" s="74"/>
      <c r="YH27" s="74"/>
      <c r="YI27" s="85"/>
      <c r="YJ27" s="80"/>
      <c r="YK27" s="80"/>
      <c r="YL27" s="85"/>
      <c r="YM27" s="77"/>
      <c r="YN27" s="74"/>
      <c r="YO27" s="74"/>
      <c r="YP27" s="85"/>
      <c r="YQ27" s="74"/>
      <c r="YR27" s="74"/>
      <c r="YS27" s="85"/>
      <c r="YT27" s="74"/>
      <c r="YU27" s="74"/>
      <c r="YV27" s="85"/>
      <c r="YW27" s="74"/>
      <c r="YX27" s="74"/>
      <c r="YY27" s="85"/>
      <c r="YZ27" s="80"/>
      <c r="ZA27" s="80"/>
      <c r="ZB27" s="85"/>
      <c r="ZC27" s="77"/>
      <c r="ZD27" s="74"/>
      <c r="ZE27" s="74"/>
      <c r="ZF27" s="85"/>
      <c r="ZG27" s="74"/>
      <c r="ZH27" s="74"/>
      <c r="ZI27" s="85"/>
      <c r="ZJ27" s="74"/>
      <c r="ZK27" s="74"/>
      <c r="ZL27" s="85"/>
      <c r="ZM27" s="74"/>
      <c r="ZN27" s="74"/>
      <c r="ZO27" s="85"/>
      <c r="ZP27" s="80"/>
      <c r="ZQ27" s="80"/>
      <c r="ZR27" s="85"/>
      <c r="ZS27" s="77"/>
      <c r="ZT27" s="74"/>
      <c r="ZU27" s="74"/>
      <c r="ZV27" s="85"/>
      <c r="ZW27" s="74"/>
      <c r="ZX27" s="74"/>
      <c r="ZY27" s="85"/>
      <c r="ZZ27" s="74"/>
      <c r="AAA27" s="74"/>
      <c r="AAB27" s="85"/>
      <c r="AAC27" s="74"/>
      <c r="AAD27" s="74"/>
      <c r="AAE27" s="85"/>
      <c r="AAF27" s="80"/>
      <c r="AAG27" s="80"/>
      <c r="AAH27" s="85"/>
      <c r="AAI27" s="77"/>
      <c r="AAJ27" s="74"/>
      <c r="AAK27" s="74"/>
      <c r="AAL27" s="85"/>
      <c r="AAM27" s="74"/>
      <c r="AAN27" s="74"/>
      <c r="AAO27" s="85"/>
      <c r="AAP27" s="74"/>
      <c r="AAQ27" s="74"/>
      <c r="AAR27" s="85"/>
      <c r="AAS27" s="74"/>
      <c r="AAT27" s="74"/>
      <c r="AAU27" s="85"/>
      <c r="AAV27" s="80"/>
      <c r="AAW27" s="80"/>
      <c r="AAX27" s="85"/>
      <c r="AAY27" s="77"/>
      <c r="AAZ27" s="74"/>
      <c r="ABA27" s="74"/>
      <c r="ABB27" s="85"/>
      <c r="ABC27" s="74"/>
      <c r="ABD27" s="74"/>
      <c r="ABE27" s="85"/>
      <c r="ABF27" s="74"/>
      <c r="ABG27" s="74"/>
      <c r="ABH27" s="85"/>
      <c r="ABI27" s="74"/>
      <c r="ABJ27" s="74"/>
      <c r="ABK27" s="85"/>
      <c r="ABL27" s="80"/>
      <c r="ABM27" s="80"/>
      <c r="ABN27" s="85"/>
      <c r="ABO27" s="77"/>
      <c r="ABP27" s="74"/>
      <c r="ABQ27" s="74"/>
      <c r="ABR27" s="85"/>
      <c r="ABS27" s="74"/>
      <c r="ABT27" s="74"/>
      <c r="ABU27" s="85"/>
      <c r="ABV27" s="74"/>
      <c r="ABW27" s="74"/>
      <c r="ABX27" s="85"/>
      <c r="ABY27" s="74"/>
      <c r="ABZ27" s="74"/>
      <c r="ACA27" s="85"/>
      <c r="ACB27" s="80"/>
      <c r="ACC27" s="80"/>
      <c r="ACD27" s="85"/>
      <c r="ACE27" s="77"/>
      <c r="ACF27" s="74"/>
      <c r="ACG27" s="74"/>
      <c r="ACH27" s="85"/>
      <c r="ACI27" s="74"/>
      <c r="ACJ27" s="74"/>
      <c r="ACK27" s="85"/>
      <c r="ACL27" s="74"/>
      <c r="ACM27" s="74"/>
      <c r="ACN27" s="85"/>
      <c r="ACO27" s="74"/>
      <c r="ACP27" s="74"/>
      <c r="ACQ27" s="85"/>
      <c r="ACR27" s="80"/>
      <c r="ACS27" s="80"/>
      <c r="ACT27" s="85"/>
      <c r="ACU27" s="77"/>
      <c r="ACV27" s="74"/>
      <c r="ACW27" s="74"/>
      <c r="ACX27" s="85"/>
      <c r="ACY27" s="74"/>
      <c r="ACZ27" s="74"/>
      <c r="ADA27" s="85"/>
      <c r="ADB27" s="74"/>
      <c r="ADC27" s="74"/>
      <c r="ADD27" s="85"/>
      <c r="ADE27" s="74"/>
      <c r="ADF27" s="74"/>
      <c r="ADG27" s="85"/>
      <c r="ADH27" s="80"/>
      <c r="ADI27" s="80"/>
      <c r="ADJ27" s="85"/>
      <c r="ADK27" s="77"/>
      <c r="ADL27" s="74"/>
      <c r="ADM27" s="74"/>
      <c r="ADN27" s="85"/>
      <c r="ADO27" s="74"/>
      <c r="ADP27" s="74"/>
      <c r="ADQ27" s="85"/>
      <c r="ADR27" s="74"/>
      <c r="ADS27" s="74"/>
      <c r="ADT27" s="85"/>
      <c r="ADU27" s="74"/>
      <c r="ADV27" s="74"/>
      <c r="ADW27" s="85"/>
      <c r="ADX27" s="80"/>
      <c r="ADY27" s="80"/>
      <c r="ADZ27" s="85"/>
      <c r="AEA27" s="77"/>
      <c r="AEB27" s="74"/>
      <c r="AEC27" s="74"/>
      <c r="AED27" s="85"/>
      <c r="AEE27" s="74"/>
      <c r="AEF27" s="74"/>
      <c r="AEG27" s="85"/>
      <c r="AEH27" s="74"/>
      <c r="AEI27" s="74"/>
      <c r="AEJ27" s="85"/>
      <c r="AEK27" s="74"/>
      <c r="AEL27" s="74"/>
      <c r="AEM27" s="85"/>
      <c r="AEN27" s="80"/>
      <c r="AEO27" s="80"/>
      <c r="AEP27" s="85"/>
      <c r="AEQ27" s="77"/>
      <c r="AER27" s="74"/>
      <c r="AES27" s="74"/>
      <c r="AET27" s="85"/>
      <c r="AEU27" s="74"/>
      <c r="AEV27" s="74"/>
      <c r="AEW27" s="85"/>
      <c r="AEX27" s="74"/>
      <c r="AEY27" s="74"/>
      <c r="AEZ27" s="85"/>
      <c r="AFA27" s="74"/>
      <c r="AFB27" s="74"/>
      <c r="AFC27" s="85"/>
      <c r="AFD27" s="80"/>
      <c r="AFE27" s="80"/>
      <c r="AFF27" s="85"/>
      <c r="AFG27" s="77"/>
      <c r="AFH27" s="74"/>
      <c r="AFI27" s="74"/>
      <c r="AFJ27" s="85"/>
      <c r="AFK27" s="74"/>
      <c r="AFL27" s="74"/>
      <c r="AFM27" s="85"/>
      <c r="AFN27" s="74"/>
      <c r="AFO27" s="74"/>
      <c r="AFP27" s="85"/>
      <c r="AFQ27" s="74"/>
      <c r="AFR27" s="74"/>
      <c r="AFS27" s="85"/>
      <c r="AFT27" s="80"/>
      <c r="AFU27" s="80"/>
      <c r="AFV27" s="85"/>
      <c r="AFW27" s="77"/>
      <c r="AFX27" s="74"/>
      <c r="AFY27" s="74"/>
      <c r="AFZ27" s="85"/>
      <c r="AGA27" s="74"/>
      <c r="AGB27" s="74"/>
      <c r="AGC27" s="85"/>
      <c r="AGD27" s="74"/>
      <c r="AGE27" s="74"/>
      <c r="AGF27" s="85"/>
      <c r="AGG27" s="74"/>
      <c r="AGH27" s="74"/>
      <c r="AGI27" s="85"/>
      <c r="AGJ27" s="80"/>
      <c r="AGK27" s="80"/>
      <c r="AGL27" s="85"/>
      <c r="AGM27" s="77"/>
      <c r="AGN27" s="74"/>
      <c r="AGO27" s="74"/>
      <c r="AGP27" s="85"/>
      <c r="AGQ27" s="74"/>
      <c r="AGR27" s="74"/>
      <c r="AGS27" s="85"/>
      <c r="AGT27" s="74"/>
      <c r="AGU27" s="74"/>
      <c r="AGV27" s="85"/>
      <c r="AGW27" s="74"/>
      <c r="AGX27" s="74"/>
      <c r="AGY27" s="85"/>
      <c r="AGZ27" s="80"/>
      <c r="AHA27" s="80"/>
      <c r="AHB27" s="85"/>
      <c r="AHC27" s="77"/>
      <c r="AHD27" s="74"/>
      <c r="AHE27" s="74"/>
      <c r="AHF27" s="85"/>
      <c r="AHG27" s="74"/>
      <c r="AHH27" s="74"/>
      <c r="AHI27" s="85"/>
      <c r="AHJ27" s="74"/>
      <c r="AHK27" s="74"/>
      <c r="AHL27" s="85"/>
      <c r="AHM27" s="74"/>
      <c r="AHN27" s="74"/>
      <c r="AHO27" s="85"/>
      <c r="AHP27" s="80"/>
      <c r="AHQ27" s="80"/>
      <c r="AHR27" s="85"/>
      <c r="AHS27" s="77"/>
      <c r="AHT27" s="74"/>
      <c r="AHU27" s="74"/>
      <c r="AHV27" s="85"/>
      <c r="AHW27" s="74"/>
      <c r="AHX27" s="74"/>
      <c r="AHY27" s="85"/>
      <c r="AHZ27" s="74"/>
      <c r="AIA27" s="74"/>
      <c r="AIB27" s="85"/>
      <c r="AIC27" s="74"/>
      <c r="AID27" s="74"/>
      <c r="AIE27" s="85"/>
      <c r="AIF27" s="80"/>
      <c r="AIG27" s="80"/>
      <c r="AIH27" s="85"/>
      <c r="AII27" s="77"/>
      <c r="AIJ27" s="74"/>
      <c r="AIK27" s="74"/>
      <c r="AIL27" s="85"/>
      <c r="AIM27" s="74"/>
      <c r="AIN27" s="74"/>
      <c r="AIO27" s="85"/>
      <c r="AIP27" s="74"/>
      <c r="AIQ27" s="74"/>
      <c r="AIR27" s="85"/>
      <c r="AIS27" s="74"/>
      <c r="AIT27" s="74"/>
      <c r="AIU27" s="85"/>
      <c r="AIV27" s="80"/>
      <c r="AIW27" s="80"/>
      <c r="AIX27" s="85"/>
      <c r="AIY27" s="77"/>
      <c r="AIZ27" s="74"/>
      <c r="AJA27" s="74"/>
      <c r="AJB27" s="85"/>
      <c r="AJC27" s="74"/>
      <c r="AJD27" s="74"/>
      <c r="AJE27" s="85"/>
      <c r="AJF27" s="74"/>
      <c r="AJG27" s="74"/>
      <c r="AJH27" s="85"/>
      <c r="AJI27" s="74"/>
      <c r="AJJ27" s="74"/>
      <c r="AJK27" s="85"/>
      <c r="AJL27" s="80"/>
      <c r="AJM27" s="80"/>
      <c r="AJN27" s="85"/>
      <c r="AJO27" s="77"/>
      <c r="AJP27" s="74"/>
      <c r="AJQ27" s="74"/>
      <c r="AJR27" s="85"/>
      <c r="AJS27" s="74"/>
      <c r="AJT27" s="74"/>
      <c r="AJU27" s="85"/>
      <c r="AJV27" s="74"/>
      <c r="AJW27" s="74"/>
      <c r="AJX27" s="85"/>
      <c r="AJY27" s="74"/>
      <c r="AJZ27" s="74"/>
      <c r="AKA27" s="85"/>
      <c r="AKB27" s="80"/>
      <c r="AKC27" s="80"/>
      <c r="AKD27" s="85"/>
      <c r="AKE27" s="77"/>
      <c r="AKF27" s="74"/>
      <c r="AKG27" s="74"/>
      <c r="AKH27" s="85"/>
      <c r="AKI27" s="74"/>
      <c r="AKJ27" s="74"/>
      <c r="AKK27" s="85"/>
      <c r="AKL27" s="74"/>
      <c r="AKM27" s="74"/>
      <c r="AKN27" s="85"/>
      <c r="AKO27" s="74"/>
      <c r="AKP27" s="74"/>
      <c r="AKQ27" s="85"/>
      <c r="AKR27" s="80"/>
      <c r="AKS27" s="80"/>
      <c r="AKT27" s="85"/>
      <c r="AKU27" s="77"/>
      <c r="AKV27" s="74"/>
      <c r="AKW27" s="74"/>
      <c r="AKX27" s="85"/>
      <c r="AKY27" s="74"/>
      <c r="AKZ27" s="74"/>
      <c r="ALA27" s="85"/>
      <c r="ALB27" s="74"/>
      <c r="ALC27" s="74"/>
      <c r="ALD27" s="85"/>
      <c r="ALE27" s="74"/>
      <c r="ALF27" s="74"/>
      <c r="ALG27" s="85"/>
      <c r="ALH27" s="80"/>
      <c r="ALI27" s="80"/>
      <c r="ALJ27" s="85"/>
      <c r="ALK27" s="77"/>
      <c r="ALL27" s="74"/>
      <c r="ALM27" s="74"/>
      <c r="ALN27" s="85"/>
      <c r="ALO27" s="74"/>
      <c r="ALP27" s="74"/>
      <c r="ALQ27" s="85"/>
      <c r="ALR27" s="74"/>
      <c r="ALS27" s="74"/>
      <c r="ALT27" s="85"/>
      <c r="ALU27" s="74"/>
      <c r="ALV27" s="74"/>
      <c r="ALW27" s="85"/>
      <c r="ALX27" s="80"/>
      <c r="ALY27" s="80"/>
      <c r="ALZ27" s="85"/>
      <c r="AMA27" s="77"/>
      <c r="AMB27" s="74"/>
      <c r="AMC27" s="74"/>
      <c r="AMD27" s="85"/>
      <c r="AME27" s="74"/>
      <c r="AMF27" s="74"/>
      <c r="AMG27" s="85"/>
      <c r="AMH27" s="74"/>
      <c r="AMI27" s="74"/>
      <c r="AMJ27" s="85"/>
      <c r="AMK27" s="74"/>
      <c r="AML27" s="74"/>
      <c r="AMM27" s="85"/>
      <c r="AMN27" s="80"/>
      <c r="AMO27" s="80"/>
      <c r="AMP27" s="85"/>
      <c r="AMQ27" s="77"/>
      <c r="AMR27" s="74"/>
      <c r="AMS27" s="74"/>
      <c r="AMT27" s="85"/>
      <c r="AMU27" s="74"/>
      <c r="AMV27" s="74"/>
      <c r="AMW27" s="85"/>
      <c r="AMX27" s="74"/>
      <c r="AMY27" s="74"/>
      <c r="AMZ27" s="85"/>
      <c r="ANA27" s="74"/>
      <c r="ANB27" s="74"/>
      <c r="ANC27" s="85"/>
      <c r="AND27" s="80"/>
      <c r="ANE27" s="80"/>
      <c r="ANF27" s="85"/>
      <c r="ANG27" s="77"/>
      <c r="ANH27" s="74"/>
      <c r="ANI27" s="74"/>
      <c r="ANJ27" s="85"/>
      <c r="ANK27" s="74"/>
      <c r="ANL27" s="74"/>
      <c r="ANM27" s="85"/>
      <c r="ANN27" s="74"/>
      <c r="ANO27" s="74"/>
      <c r="ANP27" s="85"/>
      <c r="ANQ27" s="74"/>
      <c r="ANR27" s="74"/>
      <c r="ANS27" s="85"/>
      <c r="ANT27" s="80"/>
      <c r="ANU27" s="80"/>
      <c r="ANV27" s="85"/>
      <c r="ANW27" s="77"/>
      <c r="ANX27" s="74"/>
      <c r="ANY27" s="74"/>
      <c r="ANZ27" s="85"/>
      <c r="AOA27" s="74"/>
      <c r="AOB27" s="74"/>
      <c r="AOC27" s="85"/>
      <c r="AOD27" s="74"/>
      <c r="AOE27" s="74"/>
      <c r="AOF27" s="85"/>
      <c r="AOG27" s="74"/>
      <c r="AOH27" s="74"/>
      <c r="AOI27" s="85"/>
      <c r="AOJ27" s="80"/>
      <c r="AOK27" s="80"/>
      <c r="AOL27" s="85"/>
      <c r="AOM27" s="77"/>
      <c r="AON27" s="74"/>
      <c r="AOO27" s="74"/>
      <c r="AOP27" s="85"/>
      <c r="AOQ27" s="74"/>
      <c r="AOR27" s="74"/>
      <c r="AOS27" s="85"/>
      <c r="AOT27" s="74"/>
      <c r="AOU27" s="74"/>
      <c r="AOV27" s="85"/>
      <c r="AOW27" s="74"/>
      <c r="AOX27" s="74"/>
      <c r="AOY27" s="85"/>
      <c r="AOZ27" s="80"/>
      <c r="APA27" s="80"/>
      <c r="APB27" s="85"/>
      <c r="APC27" s="77"/>
      <c r="APD27" s="74"/>
      <c r="APE27" s="74"/>
      <c r="APF27" s="85"/>
      <c r="APG27" s="74"/>
      <c r="APH27" s="74"/>
      <c r="API27" s="85"/>
      <c r="APJ27" s="74"/>
      <c r="APK27" s="74"/>
      <c r="APL27" s="85"/>
      <c r="APM27" s="74"/>
      <c r="APN27" s="74"/>
      <c r="APO27" s="85"/>
      <c r="APP27" s="80"/>
      <c r="APQ27" s="80"/>
      <c r="APR27" s="85"/>
      <c r="APS27" s="77"/>
      <c r="APT27" s="74"/>
      <c r="APU27" s="74"/>
      <c r="APV27" s="85"/>
      <c r="APW27" s="74"/>
      <c r="APX27" s="74"/>
      <c r="APY27" s="85"/>
      <c r="APZ27" s="74"/>
      <c r="AQA27" s="74"/>
      <c r="AQB27" s="85"/>
      <c r="AQC27" s="74"/>
      <c r="AQD27" s="74"/>
      <c r="AQE27" s="85"/>
      <c r="AQF27" s="80"/>
      <c r="AQG27" s="80"/>
      <c r="AQH27" s="85"/>
      <c r="AQI27" s="77"/>
      <c r="AQJ27" s="74"/>
      <c r="AQK27" s="74"/>
      <c r="AQL27" s="85"/>
      <c r="AQM27" s="74"/>
      <c r="AQN27" s="74"/>
      <c r="AQO27" s="85"/>
      <c r="AQP27" s="74"/>
      <c r="AQQ27" s="74"/>
      <c r="AQR27" s="85"/>
      <c r="AQS27" s="74"/>
      <c r="AQT27" s="74"/>
      <c r="AQU27" s="85"/>
      <c r="AQV27" s="80"/>
      <c r="AQW27" s="80"/>
      <c r="AQX27" s="85"/>
      <c r="AQY27" s="77"/>
      <c r="AQZ27" s="74"/>
      <c r="ARA27" s="74"/>
      <c r="ARB27" s="85"/>
      <c r="ARC27" s="74"/>
      <c r="ARD27" s="74"/>
      <c r="ARE27" s="85"/>
      <c r="ARF27" s="74"/>
      <c r="ARG27" s="74"/>
      <c r="ARH27" s="85"/>
      <c r="ARI27" s="74"/>
      <c r="ARJ27" s="74"/>
      <c r="ARK27" s="85"/>
      <c r="ARL27" s="80"/>
      <c r="ARM27" s="80"/>
      <c r="ARN27" s="85"/>
      <c r="ARO27" s="77"/>
      <c r="ARP27" s="74"/>
      <c r="ARQ27" s="74"/>
      <c r="ARR27" s="85"/>
      <c r="ARS27" s="74"/>
      <c r="ART27" s="74"/>
      <c r="ARU27" s="85"/>
      <c r="ARV27" s="74"/>
      <c r="ARW27" s="74"/>
      <c r="ARX27" s="85"/>
      <c r="ARY27" s="74"/>
      <c r="ARZ27" s="74"/>
      <c r="ASA27" s="85"/>
      <c r="ASB27" s="80"/>
      <c r="ASC27" s="80"/>
      <c r="ASD27" s="85"/>
      <c r="ASE27" s="77"/>
      <c r="ASF27" s="74"/>
      <c r="ASG27" s="74"/>
      <c r="ASH27" s="85"/>
      <c r="ASI27" s="74"/>
      <c r="ASJ27" s="74"/>
      <c r="ASK27" s="85"/>
      <c r="ASL27" s="74"/>
      <c r="ASM27" s="74"/>
      <c r="ASN27" s="85"/>
      <c r="ASO27" s="74"/>
      <c r="ASP27" s="74"/>
      <c r="ASQ27" s="85"/>
      <c r="ASR27" s="80"/>
      <c r="ASS27" s="80"/>
      <c r="AST27" s="85"/>
      <c r="ASU27" s="77"/>
      <c r="ASV27" s="74"/>
      <c r="ASW27" s="74"/>
      <c r="ASX27" s="85"/>
      <c r="ASY27" s="74"/>
      <c r="ASZ27" s="74"/>
      <c r="ATA27" s="85"/>
      <c r="ATB27" s="74"/>
      <c r="ATC27" s="74"/>
      <c r="ATD27" s="85"/>
      <c r="ATE27" s="74"/>
      <c r="ATF27" s="74"/>
      <c r="ATG27" s="85"/>
      <c r="ATH27" s="80"/>
      <c r="ATI27" s="80"/>
      <c r="ATJ27" s="85"/>
      <c r="ATK27" s="77"/>
      <c r="ATL27" s="74"/>
      <c r="ATM27" s="74"/>
      <c r="ATN27" s="85"/>
      <c r="ATO27" s="74"/>
      <c r="ATP27" s="74"/>
      <c r="ATQ27" s="85"/>
      <c r="ATR27" s="74"/>
      <c r="ATS27" s="74"/>
      <c r="ATT27" s="85"/>
      <c r="ATU27" s="74"/>
      <c r="ATV27" s="74"/>
      <c r="ATW27" s="85"/>
      <c r="ATX27" s="80"/>
      <c r="ATY27" s="80"/>
      <c r="ATZ27" s="85"/>
      <c r="AUA27" s="77"/>
      <c r="AUB27" s="74"/>
      <c r="AUC27" s="74"/>
      <c r="AUD27" s="85"/>
      <c r="AUE27" s="74"/>
      <c r="AUF27" s="74"/>
      <c r="AUG27" s="85"/>
      <c r="AUH27" s="74"/>
      <c r="AUI27" s="74"/>
      <c r="AUJ27" s="85"/>
      <c r="AUK27" s="74"/>
      <c r="AUL27" s="74"/>
      <c r="AUM27" s="85"/>
      <c r="AUN27" s="80"/>
      <c r="AUO27" s="80"/>
      <c r="AUP27" s="85"/>
      <c r="AUQ27" s="77"/>
      <c r="AUR27" s="74"/>
      <c r="AUS27" s="74"/>
      <c r="AUT27" s="85"/>
      <c r="AUU27" s="74"/>
      <c r="AUV27" s="74"/>
      <c r="AUW27" s="85"/>
      <c r="AUX27" s="74"/>
      <c r="AUY27" s="74"/>
      <c r="AUZ27" s="85"/>
      <c r="AVA27" s="74"/>
      <c r="AVB27" s="74"/>
      <c r="AVC27" s="85"/>
      <c r="AVD27" s="80"/>
      <c r="AVE27" s="80"/>
      <c r="AVF27" s="85"/>
      <c r="AVG27" s="77"/>
      <c r="AVH27" s="74"/>
      <c r="AVI27" s="74"/>
      <c r="AVJ27" s="85"/>
      <c r="AVK27" s="74"/>
      <c r="AVL27" s="74"/>
      <c r="AVM27" s="85"/>
      <c r="AVN27" s="74"/>
      <c r="AVO27" s="74"/>
      <c r="AVP27" s="85"/>
      <c r="AVQ27" s="74"/>
      <c r="AVR27" s="74"/>
      <c r="AVS27" s="85"/>
      <c r="AVT27" s="80"/>
      <c r="AVU27" s="80"/>
      <c r="AVV27" s="85"/>
      <c r="AVW27" s="77"/>
      <c r="AVX27" s="74"/>
      <c r="AVY27" s="74"/>
      <c r="AVZ27" s="85"/>
      <c r="AWA27" s="74"/>
      <c r="AWB27" s="74"/>
      <c r="AWC27" s="85"/>
      <c r="AWD27" s="74"/>
      <c r="AWE27" s="74"/>
      <c r="AWF27" s="85"/>
      <c r="AWG27" s="74"/>
      <c r="AWH27" s="74"/>
      <c r="AWI27" s="85"/>
      <c r="AWJ27" s="80"/>
      <c r="AWK27" s="80"/>
      <c r="AWL27" s="85"/>
      <c r="AWM27" s="77"/>
      <c r="AWN27" s="74"/>
      <c r="AWO27" s="74"/>
      <c r="AWP27" s="85"/>
      <c r="AWQ27" s="74"/>
      <c r="AWR27" s="74"/>
      <c r="AWS27" s="85"/>
      <c r="AWT27" s="74"/>
      <c r="AWU27" s="74"/>
      <c r="AWV27" s="85"/>
      <c r="AWW27" s="74"/>
      <c r="AWX27" s="74"/>
      <c r="AWY27" s="85"/>
      <c r="AWZ27" s="80"/>
      <c r="AXA27" s="80"/>
      <c r="AXB27" s="85"/>
      <c r="AXC27" s="77"/>
      <c r="AXD27" s="74"/>
      <c r="AXE27" s="74"/>
      <c r="AXF27" s="85"/>
      <c r="AXG27" s="74"/>
      <c r="AXH27" s="74"/>
      <c r="AXI27" s="85"/>
      <c r="AXJ27" s="74"/>
      <c r="AXK27" s="74"/>
      <c r="AXL27" s="85"/>
      <c r="AXM27" s="74"/>
      <c r="AXN27" s="74"/>
      <c r="AXO27" s="85"/>
      <c r="AXP27" s="80"/>
      <c r="AXQ27" s="80"/>
      <c r="AXR27" s="85"/>
      <c r="AXS27" s="77"/>
      <c r="AXT27" s="74"/>
      <c r="AXU27" s="74"/>
      <c r="AXV27" s="85"/>
      <c r="AXW27" s="74"/>
      <c r="AXX27" s="74"/>
      <c r="AXY27" s="85"/>
      <c r="AXZ27" s="74"/>
      <c r="AYA27" s="74"/>
      <c r="AYB27" s="85"/>
      <c r="AYC27" s="74"/>
      <c r="AYD27" s="74"/>
      <c r="AYE27" s="85"/>
      <c r="AYF27" s="80"/>
      <c r="AYG27" s="80"/>
      <c r="AYH27" s="85"/>
      <c r="AYI27" s="77"/>
      <c r="AYJ27" s="74"/>
      <c r="AYK27" s="74"/>
      <c r="AYL27" s="85"/>
      <c r="AYM27" s="74"/>
      <c r="AYN27" s="74"/>
      <c r="AYO27" s="85"/>
      <c r="AYP27" s="74"/>
      <c r="AYQ27" s="74"/>
      <c r="AYR27" s="85"/>
      <c r="AYS27" s="74"/>
      <c r="AYT27" s="74"/>
      <c r="AYU27" s="85"/>
      <c r="AYV27" s="80"/>
      <c r="AYW27" s="80"/>
      <c r="AYX27" s="85"/>
      <c r="AYY27" s="77"/>
      <c r="AYZ27" s="74"/>
      <c r="AZA27" s="74"/>
      <c r="AZB27" s="85"/>
      <c r="AZC27" s="74"/>
      <c r="AZD27" s="74"/>
      <c r="AZE27" s="85"/>
      <c r="AZF27" s="74"/>
      <c r="AZG27" s="74"/>
      <c r="AZH27" s="85"/>
      <c r="AZI27" s="74"/>
      <c r="AZJ27" s="74"/>
      <c r="AZK27" s="85"/>
      <c r="AZL27" s="80"/>
      <c r="AZM27" s="80"/>
      <c r="AZN27" s="85"/>
      <c r="AZO27" s="77"/>
      <c r="AZP27" s="74"/>
      <c r="AZQ27" s="74"/>
      <c r="AZR27" s="85"/>
      <c r="AZS27" s="74"/>
      <c r="AZT27" s="74"/>
      <c r="AZU27" s="85"/>
      <c r="AZV27" s="74"/>
      <c r="AZW27" s="74"/>
      <c r="AZX27" s="85"/>
      <c r="AZY27" s="74"/>
      <c r="AZZ27" s="74"/>
      <c r="BAA27" s="85"/>
      <c r="BAB27" s="80"/>
      <c r="BAC27" s="80"/>
      <c r="BAD27" s="85"/>
      <c r="BAE27" s="77"/>
      <c r="BAF27" s="74"/>
      <c r="BAG27" s="74"/>
      <c r="BAH27" s="85"/>
      <c r="BAI27" s="74"/>
      <c r="BAJ27" s="74"/>
      <c r="BAK27" s="85"/>
      <c r="BAL27" s="74"/>
      <c r="BAM27" s="74"/>
      <c r="BAN27" s="85"/>
      <c r="BAO27" s="74"/>
      <c r="BAP27" s="74"/>
      <c r="BAQ27" s="85"/>
      <c r="BAR27" s="80"/>
      <c r="BAS27" s="80"/>
      <c r="BAT27" s="85"/>
      <c r="BAU27" s="77"/>
      <c r="BAV27" s="74"/>
      <c r="BAW27" s="74"/>
      <c r="BAX27" s="85"/>
      <c r="BAY27" s="74"/>
      <c r="BAZ27" s="74"/>
      <c r="BBA27" s="85"/>
      <c r="BBB27" s="74"/>
      <c r="BBC27" s="74"/>
      <c r="BBD27" s="85"/>
      <c r="BBE27" s="74"/>
      <c r="BBF27" s="74"/>
      <c r="BBG27" s="85"/>
      <c r="BBH27" s="80"/>
      <c r="BBI27" s="80"/>
      <c r="BBJ27" s="85"/>
      <c r="BBK27" s="77"/>
      <c r="BBL27" s="74"/>
      <c r="BBM27" s="74"/>
      <c r="BBN27" s="85"/>
      <c r="BBO27" s="74"/>
      <c r="BBP27" s="74"/>
      <c r="BBQ27" s="85"/>
      <c r="BBR27" s="74"/>
      <c r="BBS27" s="74"/>
      <c r="BBT27" s="85"/>
      <c r="BBU27" s="74"/>
      <c r="BBV27" s="74"/>
      <c r="BBW27" s="85"/>
      <c r="BBX27" s="80"/>
      <c r="BBY27" s="80"/>
      <c r="BBZ27" s="85"/>
      <c r="BCA27" s="77"/>
      <c r="BCB27" s="74"/>
      <c r="BCC27" s="74"/>
      <c r="BCD27" s="85"/>
      <c r="BCE27" s="74"/>
      <c r="BCF27" s="74"/>
      <c r="BCG27" s="85"/>
      <c r="BCH27" s="74"/>
      <c r="BCI27" s="74"/>
      <c r="BCJ27" s="85"/>
      <c r="BCK27" s="74"/>
      <c r="BCL27" s="74"/>
      <c r="BCM27" s="85"/>
      <c r="BCN27" s="80"/>
      <c r="BCO27" s="80"/>
      <c r="BCP27" s="85"/>
      <c r="BCQ27" s="77"/>
      <c r="BCR27" s="74"/>
      <c r="BCS27" s="74"/>
      <c r="BCT27" s="85"/>
      <c r="BCU27" s="74"/>
      <c r="BCV27" s="74"/>
      <c r="BCW27" s="85"/>
      <c r="BCX27" s="74"/>
      <c r="BCY27" s="74"/>
      <c r="BCZ27" s="85"/>
      <c r="BDA27" s="74"/>
      <c r="BDB27" s="74"/>
      <c r="BDC27" s="85"/>
      <c r="BDD27" s="80"/>
      <c r="BDE27" s="80"/>
      <c r="BDF27" s="85"/>
      <c r="BDG27" s="77"/>
      <c r="BDH27" s="74"/>
      <c r="BDI27" s="74"/>
      <c r="BDJ27" s="85"/>
      <c r="BDK27" s="74"/>
      <c r="BDL27" s="74"/>
      <c r="BDM27" s="85"/>
      <c r="BDN27" s="74"/>
      <c r="BDO27" s="74"/>
      <c r="BDP27" s="85"/>
      <c r="BDQ27" s="74"/>
      <c r="BDR27" s="74"/>
      <c r="BDS27" s="85"/>
      <c r="BDT27" s="80"/>
      <c r="BDU27" s="80"/>
      <c r="BDV27" s="85"/>
      <c r="BDW27" s="77"/>
      <c r="BDX27" s="74"/>
      <c r="BDY27" s="74"/>
      <c r="BDZ27" s="85"/>
      <c r="BEA27" s="74"/>
      <c r="BEB27" s="74"/>
      <c r="BEC27" s="85"/>
      <c r="BED27" s="74"/>
      <c r="BEE27" s="74"/>
      <c r="BEF27" s="85"/>
      <c r="BEG27" s="74"/>
      <c r="BEH27" s="74"/>
      <c r="BEI27" s="85"/>
      <c r="BEJ27" s="80"/>
      <c r="BEK27" s="80"/>
      <c r="BEL27" s="85"/>
      <c r="BEM27" s="77"/>
      <c r="BEN27" s="74"/>
      <c r="BEO27" s="74"/>
      <c r="BEP27" s="85"/>
      <c r="BEQ27" s="74"/>
      <c r="BER27" s="74"/>
      <c r="BES27" s="85"/>
      <c r="BET27" s="74"/>
      <c r="BEU27" s="74"/>
      <c r="BEV27" s="85"/>
      <c r="BEW27" s="74"/>
      <c r="BEX27" s="74"/>
      <c r="BEY27" s="85"/>
      <c r="BEZ27" s="80"/>
      <c r="BFA27" s="80"/>
      <c r="BFB27" s="85"/>
      <c r="BFC27" s="77"/>
      <c r="BFD27" s="74"/>
      <c r="BFE27" s="74"/>
      <c r="BFF27" s="85"/>
      <c r="BFG27" s="74"/>
      <c r="BFH27" s="74"/>
      <c r="BFI27" s="85"/>
      <c r="BFJ27" s="74"/>
      <c r="BFK27" s="74"/>
      <c r="BFL27" s="85"/>
      <c r="BFM27" s="74"/>
      <c r="BFN27" s="74"/>
      <c r="BFO27" s="85"/>
      <c r="BFP27" s="80"/>
      <c r="BFQ27" s="80"/>
      <c r="BFR27" s="85"/>
      <c r="BFS27" s="77"/>
      <c r="BFT27" s="74"/>
      <c r="BFU27" s="74"/>
      <c r="BFV27" s="85"/>
      <c r="BFW27" s="74"/>
      <c r="BFX27" s="74"/>
      <c r="BFY27" s="85"/>
      <c r="BFZ27" s="74"/>
      <c r="BGA27" s="74"/>
      <c r="BGB27" s="85"/>
      <c r="BGC27" s="74"/>
      <c r="BGD27" s="74"/>
      <c r="BGE27" s="85"/>
      <c r="BGF27" s="80"/>
      <c r="BGG27" s="80"/>
      <c r="BGH27" s="85"/>
      <c r="BGI27" s="77"/>
      <c r="BGJ27" s="74"/>
      <c r="BGK27" s="74"/>
      <c r="BGL27" s="85"/>
      <c r="BGM27" s="74"/>
      <c r="BGN27" s="74"/>
      <c r="BGO27" s="85"/>
      <c r="BGP27" s="74"/>
      <c r="BGQ27" s="74"/>
      <c r="BGR27" s="85"/>
      <c r="BGS27" s="74"/>
      <c r="BGT27" s="74"/>
      <c r="BGU27" s="85"/>
      <c r="BGV27" s="80"/>
      <c r="BGW27" s="80"/>
      <c r="BGX27" s="85"/>
      <c r="BGY27" s="77"/>
      <c r="BGZ27" s="74"/>
      <c r="BHA27" s="74"/>
      <c r="BHB27" s="85"/>
      <c r="BHC27" s="74"/>
      <c r="BHD27" s="74"/>
      <c r="BHE27" s="85"/>
      <c r="BHF27" s="74"/>
      <c r="BHG27" s="74"/>
      <c r="BHH27" s="85"/>
      <c r="BHI27" s="74"/>
      <c r="BHJ27" s="74"/>
      <c r="BHK27" s="85"/>
      <c r="BHL27" s="80"/>
      <c r="BHM27" s="80"/>
      <c r="BHN27" s="85"/>
      <c r="BHO27" s="77"/>
      <c r="BHP27" s="74"/>
      <c r="BHQ27" s="74"/>
      <c r="BHR27" s="85"/>
      <c r="BHS27" s="74"/>
      <c r="BHT27" s="74"/>
      <c r="BHU27" s="85"/>
      <c r="BHV27" s="74"/>
      <c r="BHW27" s="74"/>
      <c r="BHX27" s="85"/>
      <c r="BHY27" s="74"/>
      <c r="BHZ27" s="74"/>
      <c r="BIA27" s="85"/>
      <c r="BIB27" s="80"/>
      <c r="BIC27" s="80"/>
      <c r="BID27" s="85"/>
      <c r="BIE27" s="77"/>
      <c r="BIF27" s="74"/>
      <c r="BIG27" s="74"/>
      <c r="BIH27" s="85"/>
      <c r="BII27" s="74"/>
      <c r="BIJ27" s="74"/>
      <c r="BIK27" s="85"/>
      <c r="BIL27" s="74"/>
      <c r="BIM27" s="74"/>
      <c r="BIN27" s="85"/>
      <c r="BIO27" s="74"/>
      <c r="BIP27" s="74"/>
      <c r="BIQ27" s="85"/>
      <c r="BIR27" s="80"/>
      <c r="BIS27" s="80"/>
      <c r="BIT27" s="85"/>
      <c r="BIU27" s="77"/>
      <c r="BIV27" s="74"/>
      <c r="BIW27" s="74"/>
      <c r="BIX27" s="85"/>
      <c r="BIY27" s="74"/>
      <c r="BIZ27" s="74"/>
      <c r="BJA27" s="85"/>
      <c r="BJB27" s="74"/>
      <c r="BJC27" s="74"/>
      <c r="BJD27" s="85"/>
      <c r="BJE27" s="74"/>
      <c r="BJF27" s="74"/>
      <c r="BJG27" s="85"/>
      <c r="BJH27" s="80"/>
      <c r="BJI27" s="80"/>
      <c r="BJJ27" s="85"/>
      <c r="BJK27" s="77"/>
      <c r="BJL27" s="74"/>
      <c r="BJM27" s="74"/>
      <c r="BJN27" s="85"/>
      <c r="BJO27" s="74"/>
      <c r="BJP27" s="74"/>
      <c r="BJQ27" s="85"/>
      <c r="BJR27" s="74"/>
      <c r="BJS27" s="74"/>
      <c r="BJT27" s="85"/>
      <c r="BJU27" s="74"/>
      <c r="BJV27" s="74"/>
      <c r="BJW27" s="85"/>
      <c r="BJX27" s="80"/>
      <c r="BJY27" s="80"/>
      <c r="BJZ27" s="85"/>
      <c r="BKA27" s="77"/>
      <c r="BKB27" s="74"/>
      <c r="BKC27" s="74"/>
      <c r="BKD27" s="85"/>
      <c r="BKE27" s="74"/>
      <c r="BKF27" s="74"/>
      <c r="BKG27" s="85"/>
      <c r="BKH27" s="74"/>
      <c r="BKI27" s="74"/>
      <c r="BKJ27" s="85"/>
      <c r="BKK27" s="74"/>
      <c r="BKL27" s="74"/>
      <c r="BKM27" s="85"/>
      <c r="BKN27" s="80"/>
      <c r="BKO27" s="80"/>
      <c r="BKP27" s="85"/>
      <c r="BKQ27" s="77"/>
      <c r="BKR27" s="74"/>
      <c r="BKS27" s="74"/>
      <c r="BKT27" s="85"/>
      <c r="BKU27" s="74"/>
      <c r="BKV27" s="74"/>
      <c r="BKW27" s="85"/>
      <c r="BKX27" s="74"/>
      <c r="BKY27" s="74"/>
      <c r="BKZ27" s="85"/>
      <c r="BLA27" s="74"/>
      <c r="BLB27" s="74"/>
      <c r="BLC27" s="85"/>
      <c r="BLD27" s="80"/>
      <c r="BLE27" s="80"/>
      <c r="BLF27" s="85"/>
      <c r="BLG27" s="77"/>
      <c r="BLH27" s="74"/>
      <c r="BLI27" s="74"/>
      <c r="BLJ27" s="85"/>
      <c r="BLK27" s="74"/>
      <c r="BLL27" s="74"/>
      <c r="BLM27" s="85"/>
      <c r="BLN27" s="74"/>
      <c r="BLO27" s="74"/>
      <c r="BLP27" s="85"/>
      <c r="BLQ27" s="74"/>
      <c r="BLR27" s="74"/>
      <c r="BLS27" s="85"/>
      <c r="BLT27" s="80"/>
      <c r="BLU27" s="80"/>
      <c r="BLV27" s="85"/>
      <c r="BLW27" s="77"/>
      <c r="BLX27" s="74"/>
      <c r="BLY27" s="74"/>
      <c r="BLZ27" s="85"/>
      <c r="BMA27" s="74"/>
      <c r="BMB27" s="74"/>
      <c r="BMC27" s="85"/>
      <c r="BMD27" s="74"/>
      <c r="BME27" s="74"/>
      <c r="BMF27" s="85"/>
      <c r="BMG27" s="74"/>
      <c r="BMH27" s="74"/>
      <c r="BMI27" s="85"/>
      <c r="BMJ27" s="80"/>
      <c r="BMK27" s="80"/>
      <c r="BML27" s="85"/>
      <c r="BMM27" s="77"/>
      <c r="BMN27" s="74"/>
      <c r="BMO27" s="74"/>
      <c r="BMP27" s="85"/>
      <c r="BMQ27" s="74"/>
      <c r="BMR27" s="74"/>
      <c r="BMS27" s="85"/>
      <c r="BMT27" s="74"/>
      <c r="BMU27" s="74"/>
      <c r="BMV27" s="85"/>
      <c r="BMW27" s="74"/>
      <c r="BMX27" s="74"/>
      <c r="BMY27" s="85"/>
      <c r="BMZ27" s="80"/>
      <c r="BNA27" s="80"/>
      <c r="BNB27" s="85"/>
      <c r="BNC27" s="77"/>
      <c r="BND27" s="74"/>
      <c r="BNE27" s="74"/>
      <c r="BNF27" s="85"/>
      <c r="BNG27" s="74"/>
      <c r="BNH27" s="74"/>
      <c r="BNI27" s="85"/>
      <c r="BNJ27" s="74"/>
      <c r="BNK27" s="74"/>
      <c r="BNL27" s="85"/>
      <c r="BNM27" s="74"/>
      <c r="BNN27" s="74"/>
      <c r="BNO27" s="85"/>
      <c r="BNP27" s="80"/>
      <c r="BNQ27" s="80"/>
      <c r="BNR27" s="85"/>
      <c r="BNS27" s="77"/>
      <c r="BNT27" s="74"/>
      <c r="BNU27" s="74"/>
      <c r="BNV27" s="85"/>
      <c r="BNW27" s="74"/>
      <c r="BNX27" s="74"/>
      <c r="BNY27" s="85"/>
      <c r="BNZ27" s="74"/>
      <c r="BOA27" s="74"/>
      <c r="BOB27" s="85"/>
      <c r="BOC27" s="74"/>
      <c r="BOD27" s="74"/>
      <c r="BOE27" s="85"/>
      <c r="BOF27" s="80"/>
      <c r="BOG27" s="80"/>
      <c r="BOH27" s="85"/>
      <c r="BOI27" s="77"/>
      <c r="BOJ27" s="74"/>
      <c r="BOK27" s="74"/>
      <c r="BOL27" s="85"/>
      <c r="BOM27" s="74"/>
      <c r="BON27" s="74"/>
      <c r="BOO27" s="85"/>
      <c r="BOP27" s="74"/>
      <c r="BOQ27" s="74"/>
      <c r="BOR27" s="85"/>
      <c r="BOS27" s="74"/>
      <c r="BOT27" s="74"/>
      <c r="BOU27" s="85"/>
      <c r="BOV27" s="80"/>
      <c r="BOW27" s="80"/>
      <c r="BOX27" s="85"/>
      <c r="BOY27" s="77"/>
      <c r="BOZ27" s="74"/>
      <c r="BPA27" s="74"/>
      <c r="BPB27" s="85"/>
      <c r="BPC27" s="74"/>
      <c r="BPD27" s="74"/>
      <c r="BPE27" s="85"/>
      <c r="BPF27" s="74"/>
      <c r="BPG27" s="74"/>
      <c r="BPH27" s="85"/>
      <c r="BPI27" s="74"/>
      <c r="BPJ27" s="74"/>
      <c r="BPK27" s="85"/>
      <c r="BPL27" s="80"/>
      <c r="BPM27" s="80"/>
      <c r="BPN27" s="85"/>
      <c r="BPO27" s="77"/>
      <c r="BPP27" s="74"/>
      <c r="BPQ27" s="74"/>
      <c r="BPR27" s="85"/>
      <c r="BPS27" s="74"/>
      <c r="BPT27" s="74"/>
      <c r="BPU27" s="85"/>
      <c r="BPV27" s="74"/>
      <c r="BPW27" s="74"/>
      <c r="BPX27" s="85"/>
      <c r="BPY27" s="74"/>
      <c r="BPZ27" s="74"/>
      <c r="BQA27" s="85"/>
      <c r="BQB27" s="80"/>
      <c r="BQC27" s="80"/>
      <c r="BQD27" s="85"/>
      <c r="BQE27" s="77"/>
      <c r="BQF27" s="74"/>
      <c r="BQG27" s="74"/>
      <c r="BQH27" s="85"/>
      <c r="BQI27" s="74"/>
      <c r="BQJ27" s="74"/>
      <c r="BQK27" s="85"/>
      <c r="BQL27" s="74"/>
      <c r="BQM27" s="74"/>
      <c r="BQN27" s="85"/>
      <c r="BQO27" s="74"/>
      <c r="BQP27" s="74"/>
      <c r="BQQ27" s="85"/>
      <c r="BQR27" s="80"/>
      <c r="BQS27" s="80"/>
      <c r="BQT27" s="85"/>
      <c r="BQU27" s="77"/>
      <c r="BQV27" s="74"/>
      <c r="BQW27" s="74"/>
      <c r="BQX27" s="85"/>
      <c r="BQY27" s="74"/>
      <c r="BQZ27" s="74"/>
      <c r="BRA27" s="85"/>
      <c r="BRB27" s="74"/>
      <c r="BRC27" s="74"/>
      <c r="BRD27" s="85"/>
      <c r="BRE27" s="74"/>
      <c r="BRF27" s="74"/>
      <c r="BRG27" s="85"/>
      <c r="BRH27" s="80"/>
      <c r="BRI27" s="80"/>
      <c r="BRJ27" s="85"/>
      <c r="BRK27" s="77"/>
      <c r="BRL27" s="74"/>
      <c r="BRM27" s="74"/>
      <c r="BRN27" s="85"/>
      <c r="BRO27" s="74"/>
      <c r="BRP27" s="74"/>
      <c r="BRQ27" s="85"/>
      <c r="BRR27" s="74"/>
      <c r="BRS27" s="74"/>
      <c r="BRT27" s="85"/>
      <c r="BRU27" s="74"/>
      <c r="BRV27" s="74"/>
      <c r="BRW27" s="85"/>
      <c r="BRX27" s="80"/>
      <c r="BRY27" s="80"/>
      <c r="BRZ27" s="85"/>
      <c r="BSA27" s="77"/>
      <c r="BSB27" s="74"/>
      <c r="BSC27" s="74"/>
      <c r="BSD27" s="85"/>
      <c r="BSE27" s="74"/>
      <c r="BSF27" s="74"/>
      <c r="BSG27" s="85"/>
      <c r="BSH27" s="74"/>
      <c r="BSI27" s="74"/>
      <c r="BSJ27" s="85"/>
      <c r="BSK27" s="74"/>
      <c r="BSL27" s="74"/>
      <c r="BSM27" s="85"/>
      <c r="BSN27" s="80"/>
      <c r="BSO27" s="80"/>
      <c r="BSP27" s="85"/>
      <c r="BSQ27" s="77"/>
      <c r="BSR27" s="74"/>
      <c r="BSS27" s="74"/>
      <c r="BST27" s="85"/>
      <c r="BSU27" s="74"/>
      <c r="BSV27" s="74"/>
      <c r="BSW27" s="85"/>
      <c r="BSX27" s="74"/>
      <c r="BSY27" s="74"/>
      <c r="BSZ27" s="85"/>
      <c r="BTA27" s="74"/>
      <c r="BTB27" s="74"/>
      <c r="BTC27" s="85"/>
      <c r="BTD27" s="80"/>
      <c r="BTE27" s="80"/>
      <c r="BTF27" s="85"/>
      <c r="BTG27" s="77"/>
      <c r="BTH27" s="74"/>
      <c r="BTI27" s="74"/>
      <c r="BTJ27" s="85"/>
      <c r="BTK27" s="74"/>
      <c r="BTL27" s="74"/>
      <c r="BTM27" s="85"/>
      <c r="BTN27" s="74"/>
      <c r="BTO27" s="74"/>
      <c r="BTP27" s="85"/>
      <c r="BTQ27" s="74"/>
      <c r="BTR27" s="74"/>
      <c r="BTS27" s="85"/>
      <c r="BTT27" s="80"/>
      <c r="BTU27" s="80"/>
      <c r="BTV27" s="85"/>
      <c r="BTW27" s="77"/>
      <c r="BTX27" s="74"/>
      <c r="BTY27" s="74"/>
      <c r="BTZ27" s="85"/>
      <c r="BUA27" s="74"/>
      <c r="BUB27" s="74"/>
      <c r="BUC27" s="85"/>
      <c r="BUD27" s="74"/>
      <c r="BUE27" s="74"/>
      <c r="BUF27" s="85"/>
      <c r="BUG27" s="74"/>
      <c r="BUH27" s="74"/>
      <c r="BUI27" s="85"/>
      <c r="BUJ27" s="80"/>
      <c r="BUK27" s="80"/>
      <c r="BUL27" s="85"/>
      <c r="BUM27" s="77"/>
      <c r="BUN27" s="74"/>
      <c r="BUO27" s="74"/>
      <c r="BUP27" s="85"/>
      <c r="BUQ27" s="74"/>
      <c r="BUR27" s="74"/>
      <c r="BUS27" s="85"/>
      <c r="BUT27" s="74"/>
      <c r="BUU27" s="74"/>
      <c r="BUV27" s="85"/>
      <c r="BUW27" s="74"/>
      <c r="BUX27" s="74"/>
      <c r="BUY27" s="85"/>
      <c r="BUZ27" s="80"/>
      <c r="BVA27" s="80"/>
      <c r="BVB27" s="85"/>
      <c r="BVC27" s="77"/>
      <c r="BVD27" s="74"/>
      <c r="BVE27" s="74"/>
      <c r="BVF27" s="85"/>
      <c r="BVG27" s="74"/>
      <c r="BVH27" s="74"/>
      <c r="BVI27" s="85"/>
      <c r="BVJ27" s="74"/>
      <c r="BVK27" s="74"/>
      <c r="BVL27" s="85"/>
      <c r="BVM27" s="74"/>
      <c r="BVN27" s="74"/>
      <c r="BVO27" s="85"/>
      <c r="BVP27" s="80"/>
      <c r="BVQ27" s="80"/>
      <c r="BVR27" s="85"/>
      <c r="BVS27" s="77"/>
      <c r="BVT27" s="74"/>
      <c r="BVU27" s="74"/>
      <c r="BVV27" s="85"/>
      <c r="BVW27" s="74"/>
      <c r="BVX27" s="74"/>
      <c r="BVY27" s="85"/>
      <c r="BVZ27" s="74"/>
      <c r="BWA27" s="74"/>
      <c r="BWB27" s="85"/>
      <c r="BWC27" s="74"/>
      <c r="BWD27" s="74"/>
      <c r="BWE27" s="85"/>
      <c r="BWF27" s="80"/>
      <c r="BWG27" s="80"/>
      <c r="BWH27" s="85"/>
      <c r="BWI27" s="77"/>
      <c r="BWJ27" s="74"/>
      <c r="BWK27" s="74"/>
      <c r="BWL27" s="85"/>
      <c r="BWM27" s="74"/>
      <c r="BWN27" s="74"/>
      <c r="BWO27" s="85"/>
      <c r="BWP27" s="74"/>
      <c r="BWQ27" s="74"/>
      <c r="BWR27" s="85"/>
      <c r="BWS27" s="74"/>
      <c r="BWT27" s="74"/>
      <c r="BWU27" s="85"/>
      <c r="BWV27" s="80"/>
      <c r="BWW27" s="80"/>
      <c r="BWX27" s="85"/>
      <c r="BWY27" s="77"/>
      <c r="BWZ27" s="74"/>
      <c r="BXA27" s="74"/>
      <c r="BXB27" s="85"/>
      <c r="BXC27" s="74"/>
      <c r="BXD27" s="74"/>
      <c r="BXE27" s="85"/>
      <c r="BXF27" s="74"/>
      <c r="BXG27" s="74"/>
      <c r="BXH27" s="85"/>
      <c r="BXI27" s="74"/>
      <c r="BXJ27" s="74"/>
      <c r="BXK27" s="85"/>
      <c r="BXL27" s="80"/>
      <c r="BXM27" s="80"/>
      <c r="BXN27" s="85"/>
      <c r="BXO27" s="77"/>
      <c r="BXP27" s="74"/>
      <c r="BXQ27" s="74"/>
      <c r="BXR27" s="85"/>
      <c r="BXS27" s="74"/>
      <c r="BXT27" s="74"/>
      <c r="BXU27" s="85"/>
      <c r="BXV27" s="74"/>
      <c r="BXW27" s="74"/>
      <c r="BXX27" s="85"/>
      <c r="BXY27" s="74"/>
      <c r="BXZ27" s="74"/>
      <c r="BYA27" s="85"/>
      <c r="BYB27" s="80"/>
      <c r="BYC27" s="80"/>
      <c r="BYD27" s="85"/>
      <c r="BYE27" s="77"/>
      <c r="BYF27" s="74"/>
      <c r="BYG27" s="74"/>
      <c r="BYH27" s="85"/>
      <c r="BYI27" s="74"/>
      <c r="BYJ27" s="74"/>
      <c r="BYK27" s="85"/>
      <c r="BYL27" s="74"/>
      <c r="BYM27" s="74"/>
      <c r="BYN27" s="85"/>
      <c r="BYO27" s="74"/>
      <c r="BYP27" s="74"/>
      <c r="BYQ27" s="85"/>
      <c r="BYR27" s="80"/>
      <c r="BYS27" s="80"/>
      <c r="BYT27" s="85"/>
      <c r="BYU27" s="77"/>
      <c r="BYV27" s="74"/>
      <c r="BYW27" s="74"/>
      <c r="BYX27" s="85"/>
      <c r="BYY27" s="74"/>
      <c r="BYZ27" s="74"/>
      <c r="BZA27" s="85"/>
      <c r="BZB27" s="74"/>
      <c r="BZC27" s="74"/>
      <c r="BZD27" s="85"/>
      <c r="BZE27" s="74"/>
      <c r="BZF27" s="74"/>
      <c r="BZG27" s="85"/>
      <c r="BZH27" s="80"/>
      <c r="BZI27" s="80"/>
      <c r="BZJ27" s="85"/>
      <c r="BZK27" s="77"/>
      <c r="BZL27" s="74"/>
      <c r="BZM27" s="74"/>
      <c r="BZN27" s="85"/>
      <c r="BZO27" s="74"/>
      <c r="BZP27" s="74"/>
      <c r="BZQ27" s="85"/>
      <c r="BZR27" s="74"/>
      <c r="BZS27" s="74"/>
      <c r="BZT27" s="85"/>
      <c r="BZU27" s="74"/>
      <c r="BZV27" s="74"/>
      <c r="BZW27" s="85"/>
      <c r="BZX27" s="80"/>
      <c r="BZY27" s="80"/>
      <c r="BZZ27" s="85"/>
      <c r="CAA27" s="77"/>
      <c r="CAB27" s="74"/>
      <c r="CAC27" s="74"/>
      <c r="CAD27" s="85"/>
      <c r="CAE27" s="74"/>
      <c r="CAF27" s="74"/>
      <c r="CAG27" s="85"/>
      <c r="CAH27" s="74"/>
      <c r="CAI27" s="74"/>
      <c r="CAJ27" s="85"/>
      <c r="CAK27" s="74"/>
      <c r="CAL27" s="74"/>
      <c r="CAM27" s="85"/>
      <c r="CAN27" s="80"/>
      <c r="CAO27" s="80"/>
      <c r="CAP27" s="85"/>
      <c r="CAQ27" s="77"/>
      <c r="CAR27" s="74"/>
      <c r="CAS27" s="74"/>
      <c r="CAT27" s="85"/>
      <c r="CAU27" s="74"/>
      <c r="CAV27" s="74"/>
      <c r="CAW27" s="85"/>
      <c r="CAX27" s="74"/>
      <c r="CAY27" s="74"/>
      <c r="CAZ27" s="85"/>
      <c r="CBA27" s="74"/>
      <c r="CBB27" s="74"/>
      <c r="CBC27" s="85"/>
      <c r="CBD27" s="80"/>
      <c r="CBE27" s="80"/>
      <c r="CBF27" s="85"/>
      <c r="CBG27" s="77"/>
      <c r="CBH27" s="74"/>
      <c r="CBI27" s="74"/>
      <c r="CBJ27" s="85"/>
      <c r="CBK27" s="74"/>
      <c r="CBL27" s="74"/>
      <c r="CBM27" s="85"/>
      <c r="CBN27" s="74"/>
      <c r="CBO27" s="74"/>
      <c r="CBP27" s="85"/>
      <c r="CBQ27" s="74"/>
      <c r="CBR27" s="74"/>
      <c r="CBS27" s="85"/>
      <c r="CBT27" s="80"/>
      <c r="CBU27" s="80"/>
      <c r="CBV27" s="85"/>
      <c r="CBW27" s="77"/>
      <c r="CBX27" s="74"/>
      <c r="CBY27" s="74"/>
      <c r="CBZ27" s="85"/>
      <c r="CCA27" s="74"/>
      <c r="CCB27" s="74"/>
      <c r="CCC27" s="85"/>
      <c r="CCD27" s="74"/>
      <c r="CCE27" s="74"/>
      <c r="CCF27" s="85"/>
      <c r="CCG27" s="74"/>
      <c r="CCH27" s="74"/>
      <c r="CCI27" s="85"/>
      <c r="CCJ27" s="80"/>
      <c r="CCK27" s="80"/>
      <c r="CCL27" s="85"/>
      <c r="CCM27" s="77"/>
      <c r="CCN27" s="74"/>
      <c r="CCO27" s="74"/>
      <c r="CCP27" s="85"/>
      <c r="CCQ27" s="74"/>
      <c r="CCR27" s="74"/>
      <c r="CCS27" s="85"/>
      <c r="CCT27" s="74"/>
      <c r="CCU27" s="74"/>
      <c r="CCV27" s="85"/>
      <c r="CCW27" s="74"/>
      <c r="CCX27" s="74"/>
      <c r="CCY27" s="85"/>
      <c r="CCZ27" s="80"/>
      <c r="CDA27" s="80"/>
      <c r="CDB27" s="85"/>
      <c r="CDC27" s="77"/>
      <c r="CDD27" s="74"/>
      <c r="CDE27" s="74"/>
      <c r="CDF27" s="85"/>
      <c r="CDG27" s="74"/>
      <c r="CDH27" s="74"/>
      <c r="CDI27" s="85"/>
      <c r="CDJ27" s="74"/>
      <c r="CDK27" s="74"/>
      <c r="CDL27" s="85"/>
      <c r="CDM27" s="74"/>
      <c r="CDN27" s="74"/>
      <c r="CDO27" s="85"/>
      <c r="CDP27" s="80"/>
      <c r="CDQ27" s="80"/>
      <c r="CDR27" s="85"/>
      <c r="CDS27" s="77"/>
      <c r="CDT27" s="74"/>
      <c r="CDU27" s="74"/>
      <c r="CDV27" s="85"/>
      <c r="CDW27" s="74"/>
      <c r="CDX27" s="74"/>
      <c r="CDY27" s="85"/>
      <c r="CDZ27" s="74"/>
      <c r="CEA27" s="74"/>
      <c r="CEB27" s="85"/>
      <c r="CEC27" s="74"/>
      <c r="CED27" s="74"/>
      <c r="CEE27" s="85"/>
      <c r="CEF27" s="80"/>
      <c r="CEG27" s="80"/>
      <c r="CEH27" s="85"/>
      <c r="CEI27" s="77"/>
      <c r="CEJ27" s="74"/>
      <c r="CEK27" s="74"/>
      <c r="CEL27" s="85"/>
      <c r="CEM27" s="74"/>
      <c r="CEN27" s="74"/>
      <c r="CEO27" s="85"/>
      <c r="CEP27" s="74"/>
      <c r="CEQ27" s="74"/>
      <c r="CER27" s="85"/>
      <c r="CES27" s="74"/>
      <c r="CET27" s="74"/>
      <c r="CEU27" s="85"/>
      <c r="CEV27" s="80"/>
      <c r="CEW27" s="80"/>
      <c r="CEX27" s="85"/>
      <c r="CEY27" s="77"/>
      <c r="CEZ27" s="74"/>
      <c r="CFA27" s="74"/>
      <c r="CFB27" s="85"/>
      <c r="CFC27" s="74"/>
      <c r="CFD27" s="74"/>
      <c r="CFE27" s="85"/>
      <c r="CFF27" s="74"/>
      <c r="CFG27" s="74"/>
      <c r="CFH27" s="85"/>
      <c r="CFI27" s="74"/>
      <c r="CFJ27" s="74"/>
      <c r="CFK27" s="85"/>
      <c r="CFL27" s="80"/>
      <c r="CFM27" s="80"/>
      <c r="CFN27" s="85"/>
      <c r="CFO27" s="77"/>
      <c r="CFP27" s="74"/>
      <c r="CFQ27" s="74"/>
      <c r="CFR27" s="85"/>
      <c r="CFS27" s="74"/>
      <c r="CFT27" s="74"/>
      <c r="CFU27" s="85"/>
      <c r="CFV27" s="74"/>
      <c r="CFW27" s="74"/>
      <c r="CFX27" s="85"/>
      <c r="CFY27" s="74"/>
      <c r="CFZ27" s="74"/>
      <c r="CGA27" s="85"/>
      <c r="CGB27" s="80"/>
      <c r="CGC27" s="80"/>
      <c r="CGD27" s="85"/>
      <c r="CGE27" s="77"/>
      <c r="CGF27" s="74"/>
      <c r="CGG27" s="74"/>
      <c r="CGH27" s="85"/>
      <c r="CGI27" s="74"/>
      <c r="CGJ27" s="74"/>
      <c r="CGK27" s="85"/>
      <c r="CGL27" s="74"/>
      <c r="CGM27" s="74"/>
      <c r="CGN27" s="85"/>
      <c r="CGO27" s="74"/>
      <c r="CGP27" s="74"/>
      <c r="CGQ27" s="85"/>
      <c r="CGR27" s="80"/>
      <c r="CGS27" s="80"/>
      <c r="CGT27" s="85"/>
      <c r="CGU27" s="77"/>
      <c r="CGV27" s="74"/>
      <c r="CGW27" s="74"/>
      <c r="CGX27" s="85"/>
      <c r="CGY27" s="74"/>
      <c r="CGZ27" s="74"/>
      <c r="CHA27" s="85"/>
      <c r="CHB27" s="74"/>
      <c r="CHC27" s="74"/>
      <c r="CHD27" s="85"/>
      <c r="CHE27" s="74"/>
      <c r="CHF27" s="74"/>
      <c r="CHG27" s="85"/>
      <c r="CHH27" s="80"/>
      <c r="CHI27" s="80"/>
      <c r="CHJ27" s="85"/>
      <c r="CHK27" s="77"/>
      <c r="CHL27" s="74"/>
      <c r="CHM27" s="74"/>
      <c r="CHN27" s="85"/>
      <c r="CHO27" s="74"/>
      <c r="CHP27" s="74"/>
      <c r="CHQ27" s="85"/>
      <c r="CHR27" s="74"/>
      <c r="CHS27" s="74"/>
      <c r="CHT27" s="85"/>
      <c r="CHU27" s="74"/>
      <c r="CHV27" s="74"/>
      <c r="CHW27" s="85"/>
      <c r="CHX27" s="80"/>
      <c r="CHY27" s="80"/>
      <c r="CHZ27" s="85"/>
      <c r="CIA27" s="77"/>
      <c r="CIB27" s="74"/>
      <c r="CIC27" s="74"/>
      <c r="CID27" s="85"/>
      <c r="CIE27" s="74"/>
      <c r="CIF27" s="74"/>
      <c r="CIG27" s="85"/>
      <c r="CIH27" s="74"/>
      <c r="CII27" s="74"/>
      <c r="CIJ27" s="85"/>
      <c r="CIK27" s="74"/>
      <c r="CIL27" s="74"/>
      <c r="CIM27" s="85"/>
      <c r="CIN27" s="80"/>
      <c r="CIO27" s="80"/>
      <c r="CIP27" s="85"/>
      <c r="CIQ27" s="77"/>
      <c r="CIR27" s="74"/>
      <c r="CIS27" s="74"/>
      <c r="CIT27" s="85"/>
      <c r="CIU27" s="74"/>
      <c r="CIV27" s="74"/>
      <c r="CIW27" s="85"/>
      <c r="CIX27" s="74"/>
      <c r="CIY27" s="74"/>
      <c r="CIZ27" s="85"/>
      <c r="CJA27" s="74"/>
      <c r="CJB27" s="74"/>
      <c r="CJC27" s="85"/>
      <c r="CJD27" s="80"/>
      <c r="CJE27" s="80"/>
      <c r="CJF27" s="85"/>
      <c r="CJG27" s="77"/>
      <c r="CJH27" s="74"/>
      <c r="CJI27" s="74"/>
      <c r="CJJ27" s="85"/>
      <c r="CJK27" s="74"/>
      <c r="CJL27" s="74"/>
      <c r="CJM27" s="85"/>
      <c r="CJN27" s="74"/>
      <c r="CJO27" s="74"/>
      <c r="CJP27" s="85"/>
      <c r="CJQ27" s="74"/>
      <c r="CJR27" s="74"/>
      <c r="CJS27" s="85"/>
      <c r="CJT27" s="80"/>
      <c r="CJU27" s="80"/>
      <c r="CJV27" s="85"/>
      <c r="CJW27" s="77"/>
      <c r="CJX27" s="74"/>
      <c r="CJY27" s="74"/>
      <c r="CJZ27" s="85"/>
      <c r="CKA27" s="74"/>
      <c r="CKB27" s="74"/>
      <c r="CKC27" s="85"/>
      <c r="CKD27" s="74"/>
      <c r="CKE27" s="74"/>
      <c r="CKF27" s="85"/>
      <c r="CKG27" s="74"/>
      <c r="CKH27" s="74"/>
      <c r="CKI27" s="85"/>
      <c r="CKJ27" s="80"/>
      <c r="CKK27" s="80"/>
      <c r="CKL27" s="85"/>
      <c r="CKM27" s="77"/>
      <c r="CKN27" s="74"/>
      <c r="CKO27" s="74"/>
      <c r="CKP27" s="85"/>
      <c r="CKQ27" s="74"/>
      <c r="CKR27" s="74"/>
      <c r="CKS27" s="85"/>
      <c r="CKT27" s="74"/>
      <c r="CKU27" s="74"/>
      <c r="CKV27" s="85"/>
      <c r="CKW27" s="74"/>
      <c r="CKX27" s="74"/>
      <c r="CKY27" s="85"/>
      <c r="CKZ27" s="80"/>
      <c r="CLA27" s="80"/>
      <c r="CLB27" s="85"/>
      <c r="CLC27" s="77"/>
      <c r="CLD27" s="74"/>
      <c r="CLE27" s="74"/>
      <c r="CLF27" s="85"/>
      <c r="CLG27" s="74"/>
      <c r="CLH27" s="74"/>
      <c r="CLI27" s="85"/>
      <c r="CLJ27" s="74"/>
      <c r="CLK27" s="74"/>
      <c r="CLL27" s="85"/>
      <c r="CLM27" s="74"/>
      <c r="CLN27" s="74"/>
      <c r="CLO27" s="85"/>
      <c r="CLP27" s="80"/>
      <c r="CLQ27" s="80"/>
      <c r="CLR27" s="85"/>
      <c r="CLS27" s="77"/>
      <c r="CLT27" s="74"/>
      <c r="CLU27" s="74"/>
      <c r="CLV27" s="85"/>
      <c r="CLW27" s="74"/>
      <c r="CLX27" s="74"/>
      <c r="CLY27" s="85"/>
      <c r="CLZ27" s="74"/>
      <c r="CMA27" s="74"/>
      <c r="CMB27" s="85"/>
      <c r="CMC27" s="74"/>
      <c r="CMD27" s="74"/>
      <c r="CME27" s="85"/>
      <c r="CMF27" s="80"/>
      <c r="CMG27" s="80"/>
      <c r="CMH27" s="85"/>
      <c r="CMI27" s="77"/>
      <c r="CMJ27" s="74"/>
      <c r="CMK27" s="74"/>
      <c r="CML27" s="85"/>
      <c r="CMM27" s="74"/>
      <c r="CMN27" s="74"/>
      <c r="CMO27" s="85"/>
      <c r="CMP27" s="74"/>
      <c r="CMQ27" s="74"/>
      <c r="CMR27" s="85"/>
      <c r="CMS27" s="74"/>
      <c r="CMT27" s="74"/>
      <c r="CMU27" s="85"/>
      <c r="CMV27" s="80"/>
      <c r="CMW27" s="80"/>
      <c r="CMX27" s="85"/>
      <c r="CMY27" s="77"/>
      <c r="CMZ27" s="74"/>
      <c r="CNA27" s="74"/>
      <c r="CNB27" s="85"/>
      <c r="CNC27" s="74"/>
      <c r="CND27" s="74"/>
      <c r="CNE27" s="85"/>
      <c r="CNF27" s="74"/>
      <c r="CNG27" s="74"/>
      <c r="CNH27" s="85"/>
      <c r="CNI27" s="74"/>
      <c r="CNJ27" s="74"/>
      <c r="CNK27" s="85"/>
      <c r="CNL27" s="80"/>
      <c r="CNM27" s="80"/>
      <c r="CNN27" s="85"/>
      <c r="CNO27" s="77"/>
      <c r="CNP27" s="74"/>
      <c r="CNQ27" s="74"/>
      <c r="CNR27" s="85"/>
      <c r="CNS27" s="74"/>
      <c r="CNT27" s="74"/>
      <c r="CNU27" s="85"/>
      <c r="CNV27" s="74"/>
      <c r="CNW27" s="74"/>
      <c r="CNX27" s="85"/>
      <c r="CNY27" s="74"/>
      <c r="CNZ27" s="74"/>
      <c r="COA27" s="85"/>
      <c r="COB27" s="80"/>
      <c r="COC27" s="80"/>
      <c r="COD27" s="85"/>
      <c r="COE27" s="77"/>
      <c r="COF27" s="74"/>
      <c r="COG27" s="74"/>
      <c r="COH27" s="85"/>
      <c r="COI27" s="74"/>
      <c r="COJ27" s="74"/>
      <c r="COK27" s="85"/>
      <c r="COL27" s="74"/>
      <c r="COM27" s="74"/>
      <c r="CON27" s="85"/>
      <c r="COO27" s="74"/>
      <c r="COP27" s="74"/>
      <c r="COQ27" s="85"/>
      <c r="COR27" s="80"/>
      <c r="COS27" s="80"/>
      <c r="COT27" s="85"/>
      <c r="COU27" s="77"/>
      <c r="COV27" s="74"/>
      <c r="COW27" s="74"/>
      <c r="COX27" s="85"/>
      <c r="COY27" s="74"/>
      <c r="COZ27" s="74"/>
      <c r="CPA27" s="85"/>
      <c r="CPB27" s="74"/>
      <c r="CPC27" s="74"/>
      <c r="CPD27" s="85"/>
      <c r="CPE27" s="74"/>
      <c r="CPF27" s="74"/>
      <c r="CPG27" s="85"/>
      <c r="CPH27" s="80"/>
      <c r="CPI27" s="80"/>
      <c r="CPJ27" s="85"/>
      <c r="CPK27" s="77"/>
      <c r="CPL27" s="74"/>
      <c r="CPM27" s="74"/>
      <c r="CPN27" s="85"/>
      <c r="CPO27" s="74"/>
      <c r="CPP27" s="74"/>
      <c r="CPQ27" s="85"/>
      <c r="CPR27" s="74"/>
      <c r="CPS27" s="74"/>
      <c r="CPT27" s="85"/>
      <c r="CPU27" s="74"/>
      <c r="CPV27" s="74"/>
      <c r="CPW27" s="85"/>
      <c r="CPX27" s="80"/>
      <c r="CPY27" s="80"/>
      <c r="CPZ27" s="85"/>
      <c r="CQA27" s="77"/>
      <c r="CQB27" s="74"/>
      <c r="CQC27" s="74"/>
      <c r="CQD27" s="85"/>
      <c r="CQE27" s="74"/>
      <c r="CQF27" s="74"/>
      <c r="CQG27" s="85"/>
      <c r="CQH27" s="74"/>
      <c r="CQI27" s="74"/>
      <c r="CQJ27" s="85"/>
      <c r="CQK27" s="74"/>
      <c r="CQL27" s="74"/>
      <c r="CQM27" s="85"/>
      <c r="CQN27" s="80"/>
      <c r="CQO27" s="80"/>
      <c r="CQP27" s="85"/>
      <c r="CQQ27" s="77"/>
      <c r="CQR27" s="74"/>
      <c r="CQS27" s="74"/>
      <c r="CQT27" s="85"/>
      <c r="CQU27" s="74"/>
      <c r="CQV27" s="74"/>
      <c r="CQW27" s="85"/>
      <c r="CQX27" s="74"/>
      <c r="CQY27" s="74"/>
      <c r="CQZ27" s="85"/>
      <c r="CRA27" s="74"/>
      <c r="CRB27" s="74"/>
      <c r="CRC27" s="85"/>
      <c r="CRD27" s="80"/>
      <c r="CRE27" s="80"/>
      <c r="CRF27" s="85"/>
      <c r="CRG27" s="77"/>
      <c r="CRH27" s="74"/>
      <c r="CRI27" s="74"/>
      <c r="CRJ27" s="85"/>
      <c r="CRK27" s="74"/>
      <c r="CRL27" s="74"/>
      <c r="CRM27" s="85"/>
      <c r="CRN27" s="74"/>
      <c r="CRO27" s="74"/>
      <c r="CRP27" s="85"/>
      <c r="CRQ27" s="74"/>
      <c r="CRR27" s="74"/>
      <c r="CRS27" s="85"/>
      <c r="CRT27" s="80"/>
      <c r="CRU27" s="80"/>
      <c r="CRV27" s="85"/>
      <c r="CRW27" s="77"/>
      <c r="CRX27" s="74"/>
      <c r="CRY27" s="74"/>
      <c r="CRZ27" s="85"/>
      <c r="CSA27" s="74"/>
      <c r="CSB27" s="74"/>
      <c r="CSC27" s="85"/>
      <c r="CSD27" s="74"/>
      <c r="CSE27" s="74"/>
      <c r="CSF27" s="85"/>
      <c r="CSG27" s="74"/>
      <c r="CSH27" s="74"/>
      <c r="CSI27" s="85"/>
      <c r="CSJ27" s="80"/>
      <c r="CSK27" s="80"/>
      <c r="CSL27" s="85"/>
      <c r="CSM27" s="77"/>
      <c r="CSN27" s="74"/>
      <c r="CSO27" s="74"/>
      <c r="CSP27" s="85"/>
      <c r="CSQ27" s="74"/>
      <c r="CSR27" s="74"/>
      <c r="CSS27" s="85"/>
      <c r="CST27" s="74"/>
      <c r="CSU27" s="74"/>
      <c r="CSV27" s="85"/>
      <c r="CSW27" s="74"/>
      <c r="CSX27" s="74"/>
      <c r="CSY27" s="85"/>
      <c r="CSZ27" s="80"/>
      <c r="CTA27" s="80"/>
      <c r="CTB27" s="85"/>
      <c r="CTC27" s="77"/>
      <c r="CTD27" s="74"/>
      <c r="CTE27" s="74"/>
      <c r="CTF27" s="85"/>
      <c r="CTG27" s="74"/>
      <c r="CTH27" s="74"/>
      <c r="CTI27" s="85"/>
      <c r="CTJ27" s="74"/>
      <c r="CTK27" s="74"/>
      <c r="CTL27" s="85"/>
      <c r="CTM27" s="74"/>
      <c r="CTN27" s="74"/>
      <c r="CTO27" s="85"/>
      <c r="CTP27" s="80"/>
      <c r="CTQ27" s="80"/>
      <c r="CTR27" s="85"/>
      <c r="CTS27" s="77"/>
      <c r="CTT27" s="74"/>
      <c r="CTU27" s="74"/>
      <c r="CTV27" s="85"/>
      <c r="CTW27" s="74"/>
      <c r="CTX27" s="74"/>
      <c r="CTY27" s="85"/>
      <c r="CTZ27" s="74"/>
      <c r="CUA27" s="74"/>
      <c r="CUB27" s="85"/>
      <c r="CUC27" s="74"/>
      <c r="CUD27" s="74"/>
      <c r="CUE27" s="85"/>
      <c r="CUF27" s="80"/>
      <c r="CUG27" s="80"/>
      <c r="CUH27" s="85"/>
      <c r="CUI27" s="77"/>
      <c r="CUJ27" s="74"/>
      <c r="CUK27" s="74"/>
      <c r="CUL27" s="85"/>
      <c r="CUM27" s="74"/>
      <c r="CUN27" s="74"/>
      <c r="CUO27" s="85"/>
      <c r="CUP27" s="74"/>
      <c r="CUQ27" s="74"/>
      <c r="CUR27" s="85"/>
      <c r="CUS27" s="74"/>
      <c r="CUT27" s="74"/>
      <c r="CUU27" s="85"/>
      <c r="CUV27" s="80"/>
      <c r="CUW27" s="80"/>
      <c r="CUX27" s="85"/>
      <c r="CUY27" s="77"/>
      <c r="CUZ27" s="74"/>
      <c r="CVA27" s="74"/>
      <c r="CVB27" s="85"/>
      <c r="CVC27" s="74"/>
      <c r="CVD27" s="74"/>
      <c r="CVE27" s="85"/>
      <c r="CVF27" s="74"/>
      <c r="CVG27" s="74"/>
      <c r="CVH27" s="85"/>
      <c r="CVI27" s="74"/>
      <c r="CVJ27" s="74"/>
      <c r="CVK27" s="85"/>
      <c r="CVL27" s="80"/>
      <c r="CVM27" s="80"/>
      <c r="CVN27" s="85"/>
      <c r="CVO27" s="77"/>
      <c r="CVP27" s="74"/>
      <c r="CVQ27" s="74"/>
      <c r="CVR27" s="85"/>
      <c r="CVS27" s="74"/>
      <c r="CVT27" s="74"/>
      <c r="CVU27" s="85"/>
      <c r="CVV27" s="74"/>
      <c r="CVW27" s="74"/>
      <c r="CVX27" s="85"/>
      <c r="CVY27" s="74"/>
      <c r="CVZ27" s="74"/>
      <c r="CWA27" s="85"/>
      <c r="CWB27" s="80"/>
      <c r="CWC27" s="80"/>
      <c r="CWD27" s="85"/>
      <c r="CWE27" s="77"/>
      <c r="CWF27" s="74"/>
      <c r="CWG27" s="74"/>
      <c r="CWH27" s="85"/>
      <c r="CWI27" s="74"/>
      <c r="CWJ27" s="74"/>
      <c r="CWK27" s="85"/>
      <c r="CWL27" s="74"/>
      <c r="CWM27" s="74"/>
      <c r="CWN27" s="85"/>
      <c r="CWO27" s="74"/>
      <c r="CWP27" s="74"/>
      <c r="CWQ27" s="85"/>
      <c r="CWR27" s="80"/>
      <c r="CWS27" s="80"/>
      <c r="CWT27" s="85"/>
      <c r="CWU27" s="77"/>
      <c r="CWV27" s="74"/>
      <c r="CWW27" s="74"/>
      <c r="CWX27" s="85"/>
      <c r="CWY27" s="74"/>
      <c r="CWZ27" s="74"/>
      <c r="CXA27" s="85"/>
      <c r="CXB27" s="74"/>
      <c r="CXC27" s="74"/>
      <c r="CXD27" s="85"/>
      <c r="CXE27" s="74"/>
      <c r="CXF27" s="74"/>
      <c r="CXG27" s="85"/>
      <c r="CXH27" s="80"/>
      <c r="CXI27" s="80"/>
      <c r="CXJ27" s="85"/>
      <c r="CXK27" s="77"/>
      <c r="CXL27" s="74"/>
      <c r="CXM27" s="74"/>
      <c r="CXN27" s="85"/>
      <c r="CXO27" s="74"/>
      <c r="CXP27" s="74"/>
      <c r="CXQ27" s="85"/>
      <c r="CXR27" s="74"/>
      <c r="CXS27" s="74"/>
      <c r="CXT27" s="85"/>
      <c r="CXU27" s="74"/>
      <c r="CXV27" s="74"/>
      <c r="CXW27" s="85"/>
      <c r="CXX27" s="80"/>
      <c r="CXY27" s="80"/>
      <c r="CXZ27" s="85"/>
      <c r="CYA27" s="77"/>
      <c r="CYB27" s="74"/>
      <c r="CYC27" s="74"/>
      <c r="CYD27" s="85"/>
      <c r="CYE27" s="74"/>
      <c r="CYF27" s="74"/>
      <c r="CYG27" s="85"/>
      <c r="CYH27" s="74"/>
      <c r="CYI27" s="74"/>
      <c r="CYJ27" s="85"/>
      <c r="CYK27" s="74"/>
      <c r="CYL27" s="74"/>
      <c r="CYM27" s="85"/>
      <c r="CYN27" s="80"/>
      <c r="CYO27" s="80"/>
      <c r="CYP27" s="85"/>
      <c r="CYQ27" s="77"/>
      <c r="CYR27" s="74"/>
      <c r="CYS27" s="74"/>
      <c r="CYT27" s="85"/>
      <c r="CYU27" s="74"/>
      <c r="CYV27" s="74"/>
      <c r="CYW27" s="85"/>
      <c r="CYX27" s="74"/>
      <c r="CYY27" s="74"/>
      <c r="CYZ27" s="85"/>
      <c r="CZA27" s="74"/>
      <c r="CZB27" s="74"/>
      <c r="CZC27" s="85"/>
      <c r="CZD27" s="80"/>
      <c r="CZE27" s="80"/>
      <c r="CZF27" s="85"/>
      <c r="CZG27" s="77"/>
      <c r="CZH27" s="74"/>
      <c r="CZI27" s="74"/>
      <c r="CZJ27" s="85"/>
      <c r="CZK27" s="74"/>
      <c r="CZL27" s="74"/>
      <c r="CZM27" s="85"/>
      <c r="CZN27" s="74"/>
      <c r="CZO27" s="74"/>
      <c r="CZP27" s="85"/>
      <c r="CZQ27" s="74"/>
      <c r="CZR27" s="74"/>
      <c r="CZS27" s="85"/>
      <c r="CZT27" s="80"/>
      <c r="CZU27" s="80"/>
      <c r="CZV27" s="85"/>
      <c r="CZW27" s="77"/>
      <c r="CZX27" s="74"/>
      <c r="CZY27" s="74"/>
      <c r="CZZ27" s="85"/>
      <c r="DAA27" s="74"/>
      <c r="DAB27" s="74"/>
      <c r="DAC27" s="85"/>
      <c r="DAD27" s="74"/>
      <c r="DAE27" s="74"/>
      <c r="DAF27" s="85"/>
      <c r="DAG27" s="74"/>
      <c r="DAH27" s="74"/>
      <c r="DAI27" s="85"/>
      <c r="DAJ27" s="80"/>
      <c r="DAK27" s="80"/>
      <c r="DAL27" s="85"/>
      <c r="DAM27" s="77"/>
      <c r="DAN27" s="74"/>
      <c r="DAO27" s="74"/>
      <c r="DAP27" s="85"/>
      <c r="DAQ27" s="74"/>
      <c r="DAR27" s="74"/>
      <c r="DAS27" s="85"/>
      <c r="DAT27" s="74"/>
      <c r="DAU27" s="74"/>
      <c r="DAV27" s="85"/>
      <c r="DAW27" s="74"/>
      <c r="DAX27" s="74"/>
      <c r="DAY27" s="85"/>
      <c r="DAZ27" s="80"/>
      <c r="DBA27" s="80"/>
      <c r="DBB27" s="85"/>
      <c r="DBC27" s="77"/>
      <c r="DBD27" s="74"/>
      <c r="DBE27" s="74"/>
      <c r="DBF27" s="85"/>
      <c r="DBG27" s="74"/>
      <c r="DBH27" s="74"/>
      <c r="DBI27" s="85"/>
      <c r="DBJ27" s="74"/>
      <c r="DBK27" s="74"/>
      <c r="DBL27" s="85"/>
      <c r="DBM27" s="74"/>
      <c r="DBN27" s="74"/>
      <c r="DBO27" s="85"/>
      <c r="DBP27" s="80"/>
      <c r="DBQ27" s="80"/>
      <c r="DBR27" s="85"/>
      <c r="DBS27" s="77"/>
      <c r="DBT27" s="74"/>
      <c r="DBU27" s="74"/>
      <c r="DBV27" s="85"/>
      <c r="DBW27" s="74"/>
      <c r="DBX27" s="74"/>
      <c r="DBY27" s="85"/>
      <c r="DBZ27" s="74"/>
      <c r="DCA27" s="74"/>
      <c r="DCB27" s="85"/>
      <c r="DCC27" s="74"/>
      <c r="DCD27" s="74"/>
      <c r="DCE27" s="85"/>
      <c r="DCF27" s="80"/>
      <c r="DCG27" s="80"/>
      <c r="DCH27" s="85"/>
      <c r="DCI27" s="77"/>
      <c r="DCJ27" s="74"/>
      <c r="DCK27" s="74"/>
      <c r="DCL27" s="85"/>
      <c r="DCM27" s="74"/>
      <c r="DCN27" s="74"/>
      <c r="DCO27" s="85"/>
      <c r="DCP27" s="74"/>
      <c r="DCQ27" s="74"/>
      <c r="DCR27" s="85"/>
      <c r="DCS27" s="74"/>
      <c r="DCT27" s="74"/>
      <c r="DCU27" s="85"/>
      <c r="DCV27" s="80"/>
      <c r="DCW27" s="80"/>
      <c r="DCX27" s="85"/>
      <c r="DCY27" s="77"/>
      <c r="DCZ27" s="74"/>
      <c r="DDA27" s="74"/>
      <c r="DDB27" s="85"/>
      <c r="DDC27" s="74"/>
      <c r="DDD27" s="74"/>
      <c r="DDE27" s="85"/>
      <c r="DDF27" s="74"/>
      <c r="DDG27" s="74"/>
      <c r="DDH27" s="85"/>
      <c r="DDI27" s="74"/>
      <c r="DDJ27" s="74"/>
      <c r="DDK27" s="85"/>
      <c r="DDL27" s="80"/>
      <c r="DDM27" s="80"/>
      <c r="DDN27" s="85"/>
      <c r="DDO27" s="77"/>
      <c r="DDP27" s="74"/>
      <c r="DDQ27" s="74"/>
      <c r="DDR27" s="85"/>
      <c r="DDS27" s="74"/>
      <c r="DDT27" s="74"/>
      <c r="DDU27" s="85"/>
      <c r="DDV27" s="74"/>
      <c r="DDW27" s="74"/>
      <c r="DDX27" s="85"/>
      <c r="DDY27" s="74"/>
      <c r="DDZ27" s="74"/>
      <c r="DEA27" s="85"/>
      <c r="DEB27" s="80"/>
      <c r="DEC27" s="80"/>
      <c r="DED27" s="85"/>
      <c r="DEE27" s="77"/>
      <c r="DEF27" s="74"/>
      <c r="DEG27" s="74"/>
      <c r="DEH27" s="85"/>
      <c r="DEI27" s="74"/>
      <c r="DEJ27" s="74"/>
      <c r="DEK27" s="85"/>
      <c r="DEL27" s="74"/>
      <c r="DEM27" s="74"/>
      <c r="DEN27" s="85"/>
      <c r="DEO27" s="74"/>
      <c r="DEP27" s="74"/>
      <c r="DEQ27" s="85"/>
      <c r="DER27" s="80"/>
      <c r="DES27" s="80"/>
      <c r="DET27" s="85"/>
      <c r="DEU27" s="77"/>
      <c r="DEV27" s="74"/>
      <c r="DEW27" s="74"/>
      <c r="DEX27" s="85"/>
      <c r="DEY27" s="74"/>
      <c r="DEZ27" s="74"/>
      <c r="DFA27" s="85"/>
      <c r="DFB27" s="74"/>
      <c r="DFC27" s="74"/>
      <c r="DFD27" s="85"/>
      <c r="DFE27" s="74"/>
      <c r="DFF27" s="74"/>
      <c r="DFG27" s="85"/>
      <c r="DFH27" s="80"/>
      <c r="DFI27" s="80"/>
      <c r="DFJ27" s="85"/>
      <c r="DFK27" s="77"/>
      <c r="DFL27" s="74"/>
      <c r="DFM27" s="74"/>
      <c r="DFN27" s="85"/>
      <c r="DFO27" s="74"/>
      <c r="DFP27" s="74"/>
      <c r="DFQ27" s="85"/>
      <c r="DFR27" s="74"/>
      <c r="DFS27" s="74"/>
      <c r="DFT27" s="85"/>
      <c r="DFU27" s="74"/>
      <c r="DFV27" s="74"/>
      <c r="DFW27" s="85"/>
      <c r="DFX27" s="80"/>
      <c r="DFY27" s="80"/>
      <c r="DFZ27" s="85"/>
      <c r="DGA27" s="77"/>
      <c r="DGB27" s="74"/>
      <c r="DGC27" s="74"/>
      <c r="DGD27" s="85"/>
      <c r="DGE27" s="74"/>
      <c r="DGF27" s="74"/>
      <c r="DGG27" s="85"/>
      <c r="DGH27" s="74"/>
      <c r="DGI27" s="74"/>
      <c r="DGJ27" s="85"/>
      <c r="DGK27" s="74"/>
      <c r="DGL27" s="74"/>
      <c r="DGM27" s="85"/>
      <c r="DGN27" s="80"/>
      <c r="DGO27" s="80"/>
      <c r="DGP27" s="85"/>
      <c r="DGQ27" s="77"/>
      <c r="DGR27" s="74"/>
      <c r="DGS27" s="74"/>
      <c r="DGT27" s="85"/>
      <c r="DGU27" s="74"/>
      <c r="DGV27" s="74"/>
      <c r="DGW27" s="85"/>
      <c r="DGX27" s="74"/>
      <c r="DGY27" s="74"/>
      <c r="DGZ27" s="85"/>
      <c r="DHA27" s="74"/>
      <c r="DHB27" s="74"/>
      <c r="DHC27" s="85"/>
      <c r="DHD27" s="80"/>
      <c r="DHE27" s="80"/>
      <c r="DHF27" s="85"/>
      <c r="DHG27" s="77"/>
      <c r="DHH27" s="74"/>
      <c r="DHI27" s="74"/>
      <c r="DHJ27" s="85"/>
      <c r="DHK27" s="74"/>
      <c r="DHL27" s="74"/>
      <c r="DHM27" s="85"/>
      <c r="DHN27" s="74"/>
      <c r="DHO27" s="74"/>
      <c r="DHP27" s="85"/>
      <c r="DHQ27" s="74"/>
      <c r="DHR27" s="74"/>
      <c r="DHS27" s="85"/>
      <c r="DHT27" s="80"/>
      <c r="DHU27" s="80"/>
      <c r="DHV27" s="85"/>
      <c r="DHW27" s="77"/>
      <c r="DHX27" s="74"/>
      <c r="DHY27" s="74"/>
      <c r="DHZ27" s="85"/>
      <c r="DIA27" s="74"/>
      <c r="DIB27" s="74"/>
      <c r="DIC27" s="85"/>
      <c r="DID27" s="74"/>
      <c r="DIE27" s="74"/>
      <c r="DIF27" s="85"/>
      <c r="DIG27" s="74"/>
      <c r="DIH27" s="74"/>
      <c r="DII27" s="85"/>
      <c r="DIJ27" s="80"/>
      <c r="DIK27" s="80"/>
      <c r="DIL27" s="85"/>
      <c r="DIM27" s="77"/>
      <c r="DIN27" s="74"/>
      <c r="DIO27" s="74"/>
      <c r="DIP27" s="85"/>
      <c r="DIQ27" s="74"/>
      <c r="DIR27" s="74"/>
      <c r="DIS27" s="85"/>
      <c r="DIT27" s="74"/>
      <c r="DIU27" s="74"/>
      <c r="DIV27" s="85"/>
      <c r="DIW27" s="74"/>
      <c r="DIX27" s="74"/>
      <c r="DIY27" s="85"/>
      <c r="DIZ27" s="80"/>
      <c r="DJA27" s="80"/>
      <c r="DJB27" s="85"/>
      <c r="DJC27" s="77"/>
      <c r="DJD27" s="74"/>
      <c r="DJE27" s="74"/>
      <c r="DJF27" s="85"/>
      <c r="DJG27" s="74"/>
      <c r="DJH27" s="74"/>
      <c r="DJI27" s="85"/>
      <c r="DJJ27" s="74"/>
      <c r="DJK27" s="74"/>
      <c r="DJL27" s="85"/>
      <c r="DJM27" s="74"/>
      <c r="DJN27" s="74"/>
      <c r="DJO27" s="85"/>
      <c r="DJP27" s="80"/>
      <c r="DJQ27" s="80"/>
      <c r="DJR27" s="85"/>
      <c r="DJS27" s="77"/>
      <c r="DJT27" s="74"/>
      <c r="DJU27" s="74"/>
      <c r="DJV27" s="85"/>
      <c r="DJW27" s="74"/>
      <c r="DJX27" s="74"/>
      <c r="DJY27" s="85"/>
      <c r="DJZ27" s="74"/>
      <c r="DKA27" s="74"/>
      <c r="DKB27" s="85"/>
      <c r="DKC27" s="74"/>
      <c r="DKD27" s="74"/>
      <c r="DKE27" s="85"/>
      <c r="DKF27" s="80"/>
      <c r="DKG27" s="80"/>
      <c r="DKH27" s="85"/>
      <c r="DKI27" s="77"/>
      <c r="DKJ27" s="74"/>
      <c r="DKK27" s="74"/>
      <c r="DKL27" s="85"/>
      <c r="DKM27" s="74"/>
      <c r="DKN27" s="74"/>
      <c r="DKO27" s="85"/>
      <c r="DKP27" s="74"/>
      <c r="DKQ27" s="74"/>
      <c r="DKR27" s="85"/>
      <c r="DKS27" s="74"/>
      <c r="DKT27" s="74"/>
      <c r="DKU27" s="85"/>
      <c r="DKV27" s="80"/>
      <c r="DKW27" s="80"/>
      <c r="DKX27" s="85"/>
      <c r="DKY27" s="77"/>
      <c r="DKZ27" s="74"/>
      <c r="DLA27" s="74"/>
      <c r="DLB27" s="85"/>
      <c r="DLC27" s="74"/>
      <c r="DLD27" s="74"/>
      <c r="DLE27" s="85"/>
      <c r="DLF27" s="74"/>
      <c r="DLG27" s="74"/>
      <c r="DLH27" s="85"/>
      <c r="DLI27" s="74"/>
      <c r="DLJ27" s="74"/>
      <c r="DLK27" s="85"/>
      <c r="DLL27" s="80"/>
      <c r="DLM27" s="80"/>
      <c r="DLN27" s="85"/>
      <c r="DLO27" s="77"/>
      <c r="DLP27" s="74"/>
      <c r="DLQ27" s="74"/>
      <c r="DLR27" s="85"/>
      <c r="DLS27" s="74"/>
      <c r="DLT27" s="74"/>
      <c r="DLU27" s="85"/>
      <c r="DLV27" s="74"/>
      <c r="DLW27" s="74"/>
      <c r="DLX27" s="85"/>
      <c r="DLY27" s="74"/>
      <c r="DLZ27" s="74"/>
      <c r="DMA27" s="85"/>
      <c r="DMB27" s="80"/>
      <c r="DMC27" s="80"/>
      <c r="DMD27" s="85"/>
      <c r="DME27" s="77"/>
      <c r="DMF27" s="74"/>
      <c r="DMG27" s="74"/>
      <c r="DMH27" s="85"/>
      <c r="DMI27" s="74"/>
      <c r="DMJ27" s="74"/>
      <c r="DMK27" s="85"/>
      <c r="DML27" s="74"/>
      <c r="DMM27" s="74"/>
      <c r="DMN27" s="85"/>
      <c r="DMO27" s="74"/>
      <c r="DMP27" s="74"/>
      <c r="DMQ27" s="85"/>
      <c r="DMR27" s="80"/>
      <c r="DMS27" s="80"/>
      <c r="DMT27" s="85"/>
      <c r="DMU27" s="77"/>
      <c r="DMV27" s="74"/>
      <c r="DMW27" s="74"/>
      <c r="DMX27" s="85"/>
      <c r="DMY27" s="74"/>
      <c r="DMZ27" s="74"/>
      <c r="DNA27" s="85"/>
      <c r="DNB27" s="74"/>
      <c r="DNC27" s="74"/>
      <c r="DND27" s="85"/>
      <c r="DNE27" s="74"/>
      <c r="DNF27" s="74"/>
      <c r="DNG27" s="85"/>
      <c r="DNH27" s="80"/>
      <c r="DNI27" s="80"/>
      <c r="DNJ27" s="85"/>
      <c r="DNK27" s="77"/>
      <c r="DNL27" s="74"/>
      <c r="DNM27" s="74"/>
      <c r="DNN27" s="85"/>
      <c r="DNO27" s="74"/>
      <c r="DNP27" s="74"/>
      <c r="DNQ27" s="85"/>
      <c r="DNR27" s="74"/>
      <c r="DNS27" s="74"/>
      <c r="DNT27" s="85"/>
      <c r="DNU27" s="74"/>
      <c r="DNV27" s="74"/>
      <c r="DNW27" s="85"/>
      <c r="DNX27" s="80"/>
      <c r="DNY27" s="80"/>
      <c r="DNZ27" s="85"/>
      <c r="DOA27" s="77"/>
      <c r="DOB27" s="74"/>
      <c r="DOC27" s="74"/>
      <c r="DOD27" s="85"/>
      <c r="DOE27" s="74"/>
      <c r="DOF27" s="74"/>
      <c r="DOG27" s="85"/>
      <c r="DOH27" s="74"/>
      <c r="DOI27" s="74"/>
      <c r="DOJ27" s="85"/>
      <c r="DOK27" s="74"/>
      <c r="DOL27" s="74"/>
      <c r="DOM27" s="85"/>
      <c r="DON27" s="80"/>
      <c r="DOO27" s="80"/>
      <c r="DOP27" s="85"/>
      <c r="DOQ27" s="77"/>
      <c r="DOR27" s="74"/>
      <c r="DOS27" s="74"/>
      <c r="DOT27" s="85"/>
      <c r="DOU27" s="74"/>
      <c r="DOV27" s="74"/>
      <c r="DOW27" s="85"/>
      <c r="DOX27" s="74"/>
      <c r="DOY27" s="74"/>
      <c r="DOZ27" s="85"/>
      <c r="DPA27" s="74"/>
      <c r="DPB27" s="74"/>
      <c r="DPC27" s="85"/>
      <c r="DPD27" s="80"/>
      <c r="DPE27" s="80"/>
      <c r="DPF27" s="85"/>
      <c r="DPG27" s="77"/>
      <c r="DPH27" s="74"/>
      <c r="DPI27" s="74"/>
      <c r="DPJ27" s="85"/>
      <c r="DPK27" s="74"/>
      <c r="DPL27" s="74"/>
      <c r="DPM27" s="85"/>
      <c r="DPN27" s="74"/>
      <c r="DPO27" s="74"/>
      <c r="DPP27" s="85"/>
      <c r="DPQ27" s="74"/>
      <c r="DPR27" s="74"/>
      <c r="DPS27" s="85"/>
      <c r="DPT27" s="80"/>
      <c r="DPU27" s="80"/>
      <c r="DPV27" s="85"/>
      <c r="DPW27" s="77"/>
      <c r="DPX27" s="74"/>
      <c r="DPY27" s="74"/>
      <c r="DPZ27" s="85"/>
      <c r="DQA27" s="74"/>
      <c r="DQB27" s="74"/>
      <c r="DQC27" s="85"/>
      <c r="DQD27" s="74"/>
      <c r="DQE27" s="74"/>
      <c r="DQF27" s="85"/>
      <c r="DQG27" s="74"/>
      <c r="DQH27" s="74"/>
      <c r="DQI27" s="85"/>
      <c r="DQJ27" s="80"/>
      <c r="DQK27" s="80"/>
      <c r="DQL27" s="85"/>
      <c r="DQM27" s="77"/>
      <c r="DQN27" s="74"/>
      <c r="DQO27" s="74"/>
      <c r="DQP27" s="85"/>
      <c r="DQQ27" s="74"/>
      <c r="DQR27" s="74"/>
      <c r="DQS27" s="85"/>
      <c r="DQT27" s="74"/>
      <c r="DQU27" s="74"/>
      <c r="DQV27" s="85"/>
      <c r="DQW27" s="74"/>
      <c r="DQX27" s="74"/>
      <c r="DQY27" s="85"/>
      <c r="DQZ27" s="80"/>
      <c r="DRA27" s="80"/>
      <c r="DRB27" s="85"/>
      <c r="DRC27" s="77"/>
      <c r="DRD27" s="74"/>
      <c r="DRE27" s="74"/>
      <c r="DRF27" s="85"/>
      <c r="DRG27" s="74"/>
      <c r="DRH27" s="74"/>
      <c r="DRI27" s="85"/>
      <c r="DRJ27" s="74"/>
      <c r="DRK27" s="74"/>
      <c r="DRL27" s="85"/>
      <c r="DRM27" s="74"/>
      <c r="DRN27" s="74"/>
      <c r="DRO27" s="85"/>
      <c r="DRP27" s="80"/>
      <c r="DRQ27" s="80"/>
      <c r="DRR27" s="85"/>
      <c r="DRS27" s="77"/>
      <c r="DRT27" s="74"/>
      <c r="DRU27" s="74"/>
      <c r="DRV27" s="85"/>
      <c r="DRW27" s="74"/>
      <c r="DRX27" s="74"/>
      <c r="DRY27" s="85"/>
      <c r="DRZ27" s="74"/>
      <c r="DSA27" s="74"/>
      <c r="DSB27" s="85"/>
      <c r="DSC27" s="74"/>
      <c r="DSD27" s="74"/>
      <c r="DSE27" s="85"/>
      <c r="DSF27" s="80"/>
      <c r="DSG27" s="80"/>
      <c r="DSH27" s="85"/>
      <c r="DSI27" s="77"/>
      <c r="DSJ27" s="74"/>
      <c r="DSK27" s="74"/>
      <c r="DSL27" s="85"/>
      <c r="DSM27" s="74"/>
      <c r="DSN27" s="74"/>
      <c r="DSO27" s="85"/>
      <c r="DSP27" s="74"/>
      <c r="DSQ27" s="74"/>
      <c r="DSR27" s="85"/>
      <c r="DSS27" s="74"/>
      <c r="DST27" s="74"/>
      <c r="DSU27" s="85"/>
      <c r="DSV27" s="80"/>
      <c r="DSW27" s="80"/>
      <c r="DSX27" s="85"/>
      <c r="DSY27" s="77"/>
      <c r="DSZ27" s="74"/>
      <c r="DTA27" s="74"/>
      <c r="DTB27" s="85"/>
      <c r="DTC27" s="74"/>
      <c r="DTD27" s="74"/>
      <c r="DTE27" s="85"/>
      <c r="DTF27" s="74"/>
      <c r="DTG27" s="74"/>
      <c r="DTH27" s="85"/>
      <c r="DTI27" s="74"/>
      <c r="DTJ27" s="74"/>
      <c r="DTK27" s="85"/>
      <c r="DTL27" s="80"/>
      <c r="DTM27" s="80"/>
      <c r="DTN27" s="85"/>
      <c r="DTO27" s="77"/>
      <c r="DTP27" s="74"/>
      <c r="DTQ27" s="74"/>
      <c r="DTR27" s="85"/>
      <c r="DTS27" s="74"/>
      <c r="DTT27" s="74"/>
      <c r="DTU27" s="85"/>
      <c r="DTV27" s="74"/>
      <c r="DTW27" s="74"/>
      <c r="DTX27" s="85"/>
      <c r="DTY27" s="74"/>
      <c r="DTZ27" s="74"/>
      <c r="DUA27" s="85"/>
      <c r="DUB27" s="80"/>
      <c r="DUC27" s="80"/>
      <c r="DUD27" s="85"/>
      <c r="DUE27" s="77"/>
      <c r="DUF27" s="74"/>
      <c r="DUG27" s="74"/>
      <c r="DUH27" s="85"/>
      <c r="DUI27" s="74"/>
      <c r="DUJ27" s="74"/>
      <c r="DUK27" s="85"/>
      <c r="DUL27" s="74"/>
      <c r="DUM27" s="74"/>
      <c r="DUN27" s="85"/>
      <c r="DUO27" s="74"/>
      <c r="DUP27" s="74"/>
      <c r="DUQ27" s="85"/>
      <c r="DUR27" s="80"/>
      <c r="DUS27" s="80"/>
      <c r="DUT27" s="85"/>
      <c r="DUU27" s="77"/>
      <c r="DUV27" s="74"/>
      <c r="DUW27" s="74"/>
      <c r="DUX27" s="85"/>
      <c r="DUY27" s="74"/>
      <c r="DUZ27" s="74"/>
      <c r="DVA27" s="85"/>
      <c r="DVB27" s="74"/>
      <c r="DVC27" s="74"/>
      <c r="DVD27" s="85"/>
      <c r="DVE27" s="74"/>
      <c r="DVF27" s="74"/>
      <c r="DVG27" s="85"/>
      <c r="DVH27" s="80"/>
      <c r="DVI27" s="80"/>
      <c r="DVJ27" s="85"/>
      <c r="DVK27" s="77"/>
      <c r="DVL27" s="74"/>
      <c r="DVM27" s="74"/>
      <c r="DVN27" s="85"/>
      <c r="DVO27" s="74"/>
      <c r="DVP27" s="74"/>
      <c r="DVQ27" s="85"/>
      <c r="DVR27" s="74"/>
      <c r="DVS27" s="74"/>
      <c r="DVT27" s="85"/>
      <c r="DVU27" s="74"/>
      <c r="DVV27" s="74"/>
      <c r="DVW27" s="85"/>
      <c r="DVX27" s="80"/>
      <c r="DVY27" s="80"/>
      <c r="DVZ27" s="85"/>
      <c r="DWA27" s="77"/>
      <c r="DWB27" s="74"/>
      <c r="DWC27" s="74"/>
      <c r="DWD27" s="85"/>
      <c r="DWE27" s="74"/>
      <c r="DWF27" s="74"/>
      <c r="DWG27" s="85"/>
      <c r="DWH27" s="74"/>
      <c r="DWI27" s="74"/>
      <c r="DWJ27" s="85"/>
      <c r="DWK27" s="74"/>
      <c r="DWL27" s="74"/>
      <c r="DWM27" s="85"/>
      <c r="DWN27" s="80"/>
      <c r="DWO27" s="80"/>
      <c r="DWP27" s="85"/>
      <c r="DWQ27" s="77"/>
      <c r="DWR27" s="74"/>
      <c r="DWS27" s="74"/>
      <c r="DWT27" s="85"/>
      <c r="DWU27" s="74"/>
      <c r="DWV27" s="74"/>
      <c r="DWW27" s="85"/>
      <c r="DWX27" s="74"/>
      <c r="DWY27" s="74"/>
      <c r="DWZ27" s="85"/>
      <c r="DXA27" s="74"/>
      <c r="DXB27" s="74"/>
      <c r="DXC27" s="85"/>
      <c r="DXD27" s="80"/>
      <c r="DXE27" s="80"/>
      <c r="DXF27" s="85"/>
      <c r="DXG27" s="77"/>
      <c r="DXH27" s="74"/>
      <c r="DXI27" s="74"/>
      <c r="DXJ27" s="85"/>
      <c r="DXK27" s="74"/>
      <c r="DXL27" s="74"/>
      <c r="DXM27" s="85"/>
      <c r="DXN27" s="74"/>
      <c r="DXO27" s="74"/>
      <c r="DXP27" s="85"/>
      <c r="DXQ27" s="74"/>
      <c r="DXR27" s="74"/>
      <c r="DXS27" s="85"/>
      <c r="DXT27" s="80"/>
      <c r="DXU27" s="80"/>
      <c r="DXV27" s="85"/>
      <c r="DXW27" s="77"/>
      <c r="DXX27" s="74"/>
      <c r="DXY27" s="74"/>
      <c r="DXZ27" s="85"/>
      <c r="DYA27" s="74"/>
      <c r="DYB27" s="74"/>
      <c r="DYC27" s="85"/>
      <c r="DYD27" s="74"/>
      <c r="DYE27" s="74"/>
      <c r="DYF27" s="85"/>
      <c r="DYG27" s="74"/>
      <c r="DYH27" s="74"/>
      <c r="DYI27" s="85"/>
      <c r="DYJ27" s="80"/>
      <c r="DYK27" s="80"/>
      <c r="DYL27" s="85"/>
      <c r="DYM27" s="77"/>
      <c r="DYN27" s="74"/>
      <c r="DYO27" s="74"/>
      <c r="DYP27" s="85"/>
      <c r="DYQ27" s="74"/>
      <c r="DYR27" s="74"/>
      <c r="DYS27" s="85"/>
      <c r="DYT27" s="74"/>
      <c r="DYU27" s="74"/>
      <c r="DYV27" s="85"/>
      <c r="DYW27" s="74"/>
      <c r="DYX27" s="74"/>
      <c r="DYY27" s="85"/>
      <c r="DYZ27" s="80"/>
      <c r="DZA27" s="80"/>
      <c r="DZB27" s="85"/>
      <c r="DZC27" s="77"/>
      <c r="DZD27" s="74"/>
      <c r="DZE27" s="74"/>
      <c r="DZF27" s="85"/>
      <c r="DZG27" s="74"/>
      <c r="DZH27" s="74"/>
      <c r="DZI27" s="85"/>
      <c r="DZJ27" s="74"/>
      <c r="DZK27" s="74"/>
      <c r="DZL27" s="85"/>
      <c r="DZM27" s="74"/>
      <c r="DZN27" s="74"/>
      <c r="DZO27" s="85"/>
      <c r="DZP27" s="80"/>
      <c r="DZQ27" s="80"/>
      <c r="DZR27" s="85"/>
      <c r="DZS27" s="77"/>
      <c r="DZT27" s="74"/>
      <c r="DZU27" s="74"/>
      <c r="DZV27" s="85"/>
      <c r="DZW27" s="74"/>
      <c r="DZX27" s="74"/>
      <c r="DZY27" s="85"/>
      <c r="DZZ27" s="74"/>
      <c r="EAA27" s="74"/>
      <c r="EAB27" s="85"/>
      <c r="EAC27" s="74"/>
      <c r="EAD27" s="74"/>
      <c r="EAE27" s="85"/>
      <c r="EAF27" s="80"/>
      <c r="EAG27" s="80"/>
      <c r="EAH27" s="85"/>
      <c r="EAI27" s="77"/>
      <c r="EAJ27" s="74"/>
      <c r="EAK27" s="74"/>
      <c r="EAL27" s="85"/>
      <c r="EAM27" s="74"/>
      <c r="EAN27" s="74"/>
      <c r="EAO27" s="85"/>
      <c r="EAP27" s="74"/>
      <c r="EAQ27" s="74"/>
      <c r="EAR27" s="85"/>
      <c r="EAS27" s="74"/>
      <c r="EAT27" s="74"/>
      <c r="EAU27" s="85"/>
      <c r="EAV27" s="80"/>
      <c r="EAW27" s="80"/>
      <c r="EAX27" s="85"/>
      <c r="EAY27" s="77"/>
      <c r="EAZ27" s="74"/>
      <c r="EBA27" s="74"/>
      <c r="EBB27" s="85"/>
      <c r="EBC27" s="74"/>
      <c r="EBD27" s="74"/>
      <c r="EBE27" s="85"/>
      <c r="EBF27" s="74"/>
      <c r="EBG27" s="74"/>
      <c r="EBH27" s="85"/>
      <c r="EBI27" s="74"/>
      <c r="EBJ27" s="74"/>
      <c r="EBK27" s="85"/>
      <c r="EBL27" s="80"/>
      <c r="EBM27" s="80"/>
      <c r="EBN27" s="85"/>
      <c r="EBO27" s="77"/>
      <c r="EBP27" s="74"/>
      <c r="EBQ27" s="74"/>
      <c r="EBR27" s="85"/>
      <c r="EBS27" s="74"/>
      <c r="EBT27" s="74"/>
      <c r="EBU27" s="85"/>
      <c r="EBV27" s="74"/>
      <c r="EBW27" s="74"/>
      <c r="EBX27" s="85"/>
      <c r="EBY27" s="74"/>
      <c r="EBZ27" s="74"/>
      <c r="ECA27" s="85"/>
      <c r="ECB27" s="80"/>
      <c r="ECC27" s="80"/>
      <c r="ECD27" s="85"/>
      <c r="ECE27" s="77"/>
      <c r="ECF27" s="74"/>
      <c r="ECG27" s="74"/>
      <c r="ECH27" s="85"/>
      <c r="ECI27" s="74"/>
      <c r="ECJ27" s="74"/>
      <c r="ECK27" s="85"/>
      <c r="ECL27" s="74"/>
      <c r="ECM27" s="74"/>
      <c r="ECN27" s="85"/>
      <c r="ECO27" s="74"/>
      <c r="ECP27" s="74"/>
      <c r="ECQ27" s="85"/>
      <c r="ECR27" s="80"/>
      <c r="ECS27" s="80"/>
      <c r="ECT27" s="85"/>
      <c r="ECU27" s="77"/>
      <c r="ECV27" s="74"/>
      <c r="ECW27" s="74"/>
      <c r="ECX27" s="85"/>
      <c r="ECY27" s="74"/>
      <c r="ECZ27" s="74"/>
      <c r="EDA27" s="85"/>
      <c r="EDB27" s="74"/>
      <c r="EDC27" s="74"/>
      <c r="EDD27" s="85"/>
      <c r="EDE27" s="74"/>
      <c r="EDF27" s="74"/>
      <c r="EDG27" s="85"/>
      <c r="EDH27" s="80"/>
      <c r="EDI27" s="80"/>
      <c r="EDJ27" s="85"/>
      <c r="EDK27" s="77"/>
      <c r="EDL27" s="74"/>
      <c r="EDM27" s="74"/>
      <c r="EDN27" s="85"/>
      <c r="EDO27" s="74"/>
      <c r="EDP27" s="74"/>
      <c r="EDQ27" s="85"/>
      <c r="EDR27" s="74"/>
      <c r="EDS27" s="74"/>
      <c r="EDT27" s="85"/>
      <c r="EDU27" s="74"/>
      <c r="EDV27" s="74"/>
      <c r="EDW27" s="85"/>
      <c r="EDX27" s="80"/>
      <c r="EDY27" s="80"/>
      <c r="EDZ27" s="85"/>
      <c r="EEA27" s="77"/>
      <c r="EEB27" s="74"/>
      <c r="EEC27" s="74"/>
      <c r="EED27" s="85"/>
      <c r="EEE27" s="74"/>
      <c r="EEF27" s="74"/>
      <c r="EEG27" s="85"/>
      <c r="EEH27" s="74"/>
      <c r="EEI27" s="74"/>
      <c r="EEJ27" s="85"/>
      <c r="EEK27" s="74"/>
      <c r="EEL27" s="74"/>
      <c r="EEM27" s="85"/>
      <c r="EEN27" s="80"/>
      <c r="EEO27" s="80"/>
      <c r="EEP27" s="85"/>
      <c r="EEQ27" s="77"/>
      <c r="EER27" s="74"/>
      <c r="EES27" s="74"/>
      <c r="EET27" s="85"/>
      <c r="EEU27" s="74"/>
      <c r="EEV27" s="74"/>
      <c r="EEW27" s="85"/>
      <c r="EEX27" s="74"/>
      <c r="EEY27" s="74"/>
      <c r="EEZ27" s="85"/>
      <c r="EFA27" s="74"/>
      <c r="EFB27" s="74"/>
      <c r="EFC27" s="85"/>
      <c r="EFD27" s="80"/>
      <c r="EFE27" s="80"/>
      <c r="EFF27" s="85"/>
      <c r="EFG27" s="77"/>
      <c r="EFH27" s="74"/>
      <c r="EFI27" s="74"/>
      <c r="EFJ27" s="85"/>
      <c r="EFK27" s="74"/>
      <c r="EFL27" s="74"/>
      <c r="EFM27" s="85"/>
      <c r="EFN27" s="74"/>
      <c r="EFO27" s="74"/>
      <c r="EFP27" s="85"/>
      <c r="EFQ27" s="74"/>
      <c r="EFR27" s="74"/>
      <c r="EFS27" s="85"/>
      <c r="EFT27" s="80"/>
      <c r="EFU27" s="80"/>
      <c r="EFV27" s="85"/>
      <c r="EFW27" s="77"/>
      <c r="EFX27" s="74"/>
      <c r="EFY27" s="74"/>
      <c r="EFZ27" s="85"/>
      <c r="EGA27" s="74"/>
      <c r="EGB27" s="74"/>
      <c r="EGC27" s="85"/>
      <c r="EGD27" s="74"/>
      <c r="EGE27" s="74"/>
      <c r="EGF27" s="85"/>
      <c r="EGG27" s="74"/>
      <c r="EGH27" s="74"/>
      <c r="EGI27" s="85"/>
      <c r="EGJ27" s="80"/>
      <c r="EGK27" s="80"/>
      <c r="EGL27" s="85"/>
      <c r="EGM27" s="77"/>
      <c r="EGN27" s="74"/>
      <c r="EGO27" s="74"/>
      <c r="EGP27" s="85"/>
      <c r="EGQ27" s="74"/>
      <c r="EGR27" s="74"/>
      <c r="EGS27" s="85"/>
      <c r="EGT27" s="74"/>
      <c r="EGU27" s="74"/>
      <c r="EGV27" s="85"/>
      <c r="EGW27" s="74"/>
      <c r="EGX27" s="74"/>
      <c r="EGY27" s="85"/>
      <c r="EGZ27" s="80"/>
      <c r="EHA27" s="80"/>
      <c r="EHB27" s="85"/>
      <c r="EHC27" s="77"/>
      <c r="EHD27" s="74"/>
      <c r="EHE27" s="74"/>
      <c r="EHF27" s="85"/>
      <c r="EHG27" s="74"/>
      <c r="EHH27" s="74"/>
      <c r="EHI27" s="85"/>
      <c r="EHJ27" s="74"/>
      <c r="EHK27" s="74"/>
      <c r="EHL27" s="85"/>
      <c r="EHM27" s="74"/>
      <c r="EHN27" s="74"/>
      <c r="EHO27" s="85"/>
      <c r="EHP27" s="80"/>
      <c r="EHQ27" s="80"/>
      <c r="EHR27" s="85"/>
      <c r="EHS27" s="77"/>
      <c r="EHT27" s="74"/>
      <c r="EHU27" s="74"/>
      <c r="EHV27" s="85"/>
      <c r="EHW27" s="74"/>
      <c r="EHX27" s="74"/>
      <c r="EHY27" s="85"/>
      <c r="EHZ27" s="74"/>
      <c r="EIA27" s="74"/>
      <c r="EIB27" s="85"/>
      <c r="EIC27" s="74"/>
      <c r="EID27" s="74"/>
      <c r="EIE27" s="85"/>
      <c r="EIF27" s="80"/>
      <c r="EIG27" s="80"/>
      <c r="EIH27" s="85"/>
      <c r="EII27" s="77"/>
      <c r="EIJ27" s="74"/>
      <c r="EIK27" s="74"/>
      <c r="EIL27" s="85"/>
      <c r="EIM27" s="74"/>
      <c r="EIN27" s="74"/>
      <c r="EIO27" s="85"/>
      <c r="EIP27" s="74"/>
      <c r="EIQ27" s="74"/>
      <c r="EIR27" s="85"/>
      <c r="EIS27" s="74"/>
      <c r="EIT27" s="74"/>
      <c r="EIU27" s="85"/>
      <c r="EIV27" s="80"/>
      <c r="EIW27" s="80"/>
      <c r="EIX27" s="85"/>
      <c r="EIY27" s="77"/>
      <c r="EIZ27" s="74"/>
      <c r="EJA27" s="74"/>
      <c r="EJB27" s="85"/>
      <c r="EJC27" s="74"/>
      <c r="EJD27" s="74"/>
      <c r="EJE27" s="85"/>
      <c r="EJF27" s="74"/>
      <c r="EJG27" s="74"/>
      <c r="EJH27" s="85"/>
      <c r="EJI27" s="74"/>
      <c r="EJJ27" s="74"/>
      <c r="EJK27" s="85"/>
      <c r="EJL27" s="80"/>
      <c r="EJM27" s="80"/>
      <c r="EJN27" s="85"/>
      <c r="EJO27" s="77"/>
      <c r="EJP27" s="74"/>
      <c r="EJQ27" s="74"/>
      <c r="EJR27" s="85"/>
      <c r="EJS27" s="74"/>
      <c r="EJT27" s="74"/>
      <c r="EJU27" s="85"/>
      <c r="EJV27" s="74"/>
      <c r="EJW27" s="74"/>
      <c r="EJX27" s="85"/>
      <c r="EJY27" s="74"/>
      <c r="EJZ27" s="74"/>
      <c r="EKA27" s="85"/>
      <c r="EKB27" s="80"/>
      <c r="EKC27" s="80"/>
      <c r="EKD27" s="85"/>
      <c r="EKE27" s="77"/>
      <c r="EKF27" s="74"/>
      <c r="EKG27" s="74"/>
      <c r="EKH27" s="85"/>
      <c r="EKI27" s="74"/>
      <c r="EKJ27" s="74"/>
      <c r="EKK27" s="85"/>
      <c r="EKL27" s="74"/>
      <c r="EKM27" s="74"/>
      <c r="EKN27" s="85"/>
      <c r="EKO27" s="74"/>
      <c r="EKP27" s="74"/>
      <c r="EKQ27" s="85"/>
      <c r="EKR27" s="80"/>
      <c r="EKS27" s="80"/>
      <c r="EKT27" s="85"/>
      <c r="EKU27" s="77"/>
      <c r="EKV27" s="74"/>
      <c r="EKW27" s="74"/>
      <c r="EKX27" s="85"/>
      <c r="EKY27" s="74"/>
      <c r="EKZ27" s="74"/>
      <c r="ELA27" s="85"/>
      <c r="ELB27" s="74"/>
      <c r="ELC27" s="74"/>
      <c r="ELD27" s="85"/>
      <c r="ELE27" s="74"/>
      <c r="ELF27" s="74"/>
      <c r="ELG27" s="85"/>
      <c r="ELH27" s="80"/>
      <c r="ELI27" s="80"/>
      <c r="ELJ27" s="85"/>
      <c r="ELK27" s="77"/>
      <c r="ELL27" s="74"/>
      <c r="ELM27" s="74"/>
      <c r="ELN27" s="85"/>
      <c r="ELO27" s="74"/>
      <c r="ELP27" s="74"/>
      <c r="ELQ27" s="85"/>
      <c r="ELR27" s="74"/>
      <c r="ELS27" s="74"/>
      <c r="ELT27" s="85"/>
      <c r="ELU27" s="74"/>
      <c r="ELV27" s="74"/>
      <c r="ELW27" s="85"/>
      <c r="ELX27" s="80"/>
      <c r="ELY27" s="80"/>
      <c r="ELZ27" s="85"/>
      <c r="EMA27" s="77"/>
      <c r="EMB27" s="74"/>
      <c r="EMC27" s="74"/>
      <c r="EMD27" s="85"/>
      <c r="EME27" s="74"/>
      <c r="EMF27" s="74"/>
      <c r="EMG27" s="85"/>
      <c r="EMH27" s="74"/>
      <c r="EMI27" s="74"/>
      <c r="EMJ27" s="85"/>
      <c r="EMK27" s="74"/>
      <c r="EML27" s="74"/>
      <c r="EMM27" s="85"/>
      <c r="EMN27" s="80"/>
      <c r="EMO27" s="80"/>
      <c r="EMP27" s="85"/>
      <c r="EMQ27" s="77"/>
      <c r="EMR27" s="74"/>
      <c r="EMS27" s="74"/>
      <c r="EMT27" s="85"/>
      <c r="EMU27" s="74"/>
      <c r="EMV27" s="74"/>
      <c r="EMW27" s="85"/>
      <c r="EMX27" s="74"/>
      <c r="EMY27" s="74"/>
      <c r="EMZ27" s="85"/>
      <c r="ENA27" s="74"/>
      <c r="ENB27" s="74"/>
      <c r="ENC27" s="85"/>
      <c r="END27" s="80"/>
      <c r="ENE27" s="80"/>
      <c r="ENF27" s="85"/>
      <c r="ENG27" s="77"/>
      <c r="ENH27" s="74"/>
      <c r="ENI27" s="74"/>
      <c r="ENJ27" s="85"/>
      <c r="ENK27" s="74"/>
      <c r="ENL27" s="74"/>
      <c r="ENM27" s="85"/>
      <c r="ENN27" s="74"/>
      <c r="ENO27" s="74"/>
      <c r="ENP27" s="85"/>
      <c r="ENQ27" s="74"/>
      <c r="ENR27" s="74"/>
      <c r="ENS27" s="85"/>
      <c r="ENT27" s="80"/>
      <c r="ENU27" s="80"/>
      <c r="ENV27" s="85"/>
      <c r="ENW27" s="77"/>
      <c r="ENX27" s="74"/>
      <c r="ENY27" s="74"/>
      <c r="ENZ27" s="85"/>
      <c r="EOA27" s="74"/>
      <c r="EOB27" s="74"/>
      <c r="EOC27" s="85"/>
      <c r="EOD27" s="74"/>
      <c r="EOE27" s="74"/>
      <c r="EOF27" s="85"/>
      <c r="EOG27" s="74"/>
      <c r="EOH27" s="74"/>
      <c r="EOI27" s="85"/>
      <c r="EOJ27" s="80"/>
      <c r="EOK27" s="80"/>
      <c r="EOL27" s="85"/>
      <c r="EOM27" s="77"/>
      <c r="EON27" s="74"/>
      <c r="EOO27" s="74"/>
      <c r="EOP27" s="85"/>
      <c r="EOQ27" s="74"/>
      <c r="EOR27" s="74"/>
      <c r="EOS27" s="85"/>
      <c r="EOT27" s="74"/>
      <c r="EOU27" s="74"/>
      <c r="EOV27" s="85"/>
      <c r="EOW27" s="74"/>
      <c r="EOX27" s="74"/>
      <c r="EOY27" s="85"/>
      <c r="EOZ27" s="80"/>
      <c r="EPA27" s="80"/>
      <c r="EPB27" s="85"/>
      <c r="EPC27" s="77"/>
      <c r="EPD27" s="74"/>
      <c r="EPE27" s="74"/>
      <c r="EPF27" s="85"/>
      <c r="EPG27" s="74"/>
      <c r="EPH27" s="74"/>
      <c r="EPI27" s="85"/>
      <c r="EPJ27" s="74"/>
      <c r="EPK27" s="74"/>
      <c r="EPL27" s="85"/>
      <c r="EPM27" s="74"/>
      <c r="EPN27" s="74"/>
      <c r="EPO27" s="85"/>
      <c r="EPP27" s="80"/>
      <c r="EPQ27" s="80"/>
      <c r="EPR27" s="85"/>
      <c r="EPS27" s="77"/>
      <c r="EPT27" s="74"/>
      <c r="EPU27" s="74"/>
      <c r="EPV27" s="85"/>
      <c r="EPW27" s="74"/>
      <c r="EPX27" s="74"/>
      <c r="EPY27" s="85"/>
      <c r="EPZ27" s="74"/>
      <c r="EQA27" s="74"/>
      <c r="EQB27" s="85"/>
      <c r="EQC27" s="74"/>
      <c r="EQD27" s="74"/>
      <c r="EQE27" s="85"/>
      <c r="EQF27" s="80"/>
      <c r="EQG27" s="80"/>
      <c r="EQH27" s="85"/>
      <c r="EQI27" s="77"/>
      <c r="EQJ27" s="74"/>
      <c r="EQK27" s="74"/>
      <c r="EQL27" s="85"/>
      <c r="EQM27" s="74"/>
      <c r="EQN27" s="74"/>
      <c r="EQO27" s="85"/>
      <c r="EQP27" s="74"/>
      <c r="EQQ27" s="74"/>
      <c r="EQR27" s="85"/>
      <c r="EQS27" s="74"/>
      <c r="EQT27" s="74"/>
      <c r="EQU27" s="85"/>
      <c r="EQV27" s="80"/>
      <c r="EQW27" s="80"/>
      <c r="EQX27" s="85"/>
      <c r="EQY27" s="77"/>
      <c r="EQZ27" s="74"/>
      <c r="ERA27" s="74"/>
      <c r="ERB27" s="85"/>
      <c r="ERC27" s="74"/>
      <c r="ERD27" s="74"/>
      <c r="ERE27" s="85"/>
      <c r="ERF27" s="74"/>
      <c r="ERG27" s="74"/>
      <c r="ERH27" s="85"/>
      <c r="ERI27" s="74"/>
      <c r="ERJ27" s="74"/>
      <c r="ERK27" s="85"/>
      <c r="ERL27" s="80"/>
      <c r="ERM27" s="80"/>
      <c r="ERN27" s="85"/>
      <c r="ERO27" s="77"/>
      <c r="ERP27" s="74"/>
      <c r="ERQ27" s="74"/>
      <c r="ERR27" s="85"/>
      <c r="ERS27" s="74"/>
      <c r="ERT27" s="74"/>
      <c r="ERU27" s="85"/>
      <c r="ERV27" s="74"/>
      <c r="ERW27" s="74"/>
      <c r="ERX27" s="85"/>
      <c r="ERY27" s="74"/>
      <c r="ERZ27" s="74"/>
      <c r="ESA27" s="85"/>
      <c r="ESB27" s="80"/>
      <c r="ESC27" s="80"/>
      <c r="ESD27" s="85"/>
      <c r="ESE27" s="77"/>
      <c r="ESF27" s="74"/>
      <c r="ESG27" s="74"/>
      <c r="ESH27" s="85"/>
      <c r="ESI27" s="74"/>
      <c r="ESJ27" s="74"/>
      <c r="ESK27" s="85"/>
      <c r="ESL27" s="74"/>
      <c r="ESM27" s="74"/>
      <c r="ESN27" s="85"/>
      <c r="ESO27" s="74"/>
      <c r="ESP27" s="74"/>
      <c r="ESQ27" s="85"/>
      <c r="ESR27" s="80"/>
      <c r="ESS27" s="80"/>
      <c r="EST27" s="85"/>
      <c r="ESU27" s="77"/>
      <c r="ESV27" s="74"/>
      <c r="ESW27" s="74"/>
      <c r="ESX27" s="85"/>
      <c r="ESY27" s="74"/>
      <c r="ESZ27" s="74"/>
      <c r="ETA27" s="85"/>
      <c r="ETB27" s="74"/>
      <c r="ETC27" s="74"/>
      <c r="ETD27" s="85"/>
      <c r="ETE27" s="74"/>
      <c r="ETF27" s="74"/>
      <c r="ETG27" s="85"/>
      <c r="ETH27" s="80"/>
      <c r="ETI27" s="80"/>
      <c r="ETJ27" s="85"/>
      <c r="ETK27" s="77"/>
      <c r="ETL27" s="74"/>
      <c r="ETM27" s="74"/>
      <c r="ETN27" s="85"/>
      <c r="ETO27" s="74"/>
      <c r="ETP27" s="74"/>
      <c r="ETQ27" s="85"/>
      <c r="ETR27" s="74"/>
      <c r="ETS27" s="74"/>
      <c r="ETT27" s="85"/>
      <c r="ETU27" s="74"/>
      <c r="ETV27" s="74"/>
      <c r="ETW27" s="85"/>
      <c r="ETX27" s="80"/>
      <c r="ETY27" s="80"/>
      <c r="ETZ27" s="85"/>
      <c r="EUA27" s="77"/>
      <c r="EUB27" s="74"/>
      <c r="EUC27" s="74"/>
      <c r="EUD27" s="85"/>
      <c r="EUE27" s="74"/>
      <c r="EUF27" s="74"/>
      <c r="EUG27" s="85"/>
      <c r="EUH27" s="74"/>
      <c r="EUI27" s="74"/>
      <c r="EUJ27" s="85"/>
      <c r="EUK27" s="74"/>
      <c r="EUL27" s="74"/>
      <c r="EUM27" s="85"/>
      <c r="EUN27" s="80"/>
      <c r="EUO27" s="80"/>
      <c r="EUP27" s="85"/>
      <c r="EUQ27" s="77"/>
      <c r="EUR27" s="74"/>
      <c r="EUS27" s="74"/>
      <c r="EUT27" s="85"/>
      <c r="EUU27" s="74"/>
      <c r="EUV27" s="74"/>
      <c r="EUW27" s="85"/>
      <c r="EUX27" s="74"/>
      <c r="EUY27" s="74"/>
      <c r="EUZ27" s="85"/>
      <c r="EVA27" s="74"/>
      <c r="EVB27" s="74"/>
      <c r="EVC27" s="85"/>
      <c r="EVD27" s="80"/>
      <c r="EVE27" s="80"/>
      <c r="EVF27" s="85"/>
      <c r="EVG27" s="77"/>
      <c r="EVH27" s="74"/>
      <c r="EVI27" s="74"/>
      <c r="EVJ27" s="85"/>
      <c r="EVK27" s="74"/>
      <c r="EVL27" s="74"/>
      <c r="EVM27" s="85"/>
      <c r="EVN27" s="74"/>
      <c r="EVO27" s="74"/>
      <c r="EVP27" s="85"/>
      <c r="EVQ27" s="74"/>
      <c r="EVR27" s="74"/>
      <c r="EVS27" s="85"/>
      <c r="EVT27" s="80"/>
      <c r="EVU27" s="80"/>
      <c r="EVV27" s="85"/>
      <c r="EVW27" s="77"/>
      <c r="EVX27" s="74"/>
      <c r="EVY27" s="74"/>
      <c r="EVZ27" s="85"/>
      <c r="EWA27" s="74"/>
      <c r="EWB27" s="74"/>
      <c r="EWC27" s="85"/>
      <c r="EWD27" s="74"/>
      <c r="EWE27" s="74"/>
      <c r="EWF27" s="85"/>
      <c r="EWG27" s="74"/>
      <c r="EWH27" s="74"/>
      <c r="EWI27" s="85"/>
      <c r="EWJ27" s="80"/>
      <c r="EWK27" s="80"/>
      <c r="EWL27" s="85"/>
      <c r="EWM27" s="77"/>
      <c r="EWN27" s="74"/>
      <c r="EWO27" s="74"/>
      <c r="EWP27" s="85"/>
      <c r="EWQ27" s="74"/>
      <c r="EWR27" s="74"/>
      <c r="EWS27" s="85"/>
      <c r="EWT27" s="74"/>
      <c r="EWU27" s="74"/>
      <c r="EWV27" s="85"/>
      <c r="EWW27" s="74"/>
      <c r="EWX27" s="74"/>
      <c r="EWY27" s="85"/>
      <c r="EWZ27" s="80"/>
      <c r="EXA27" s="80"/>
      <c r="EXB27" s="85"/>
      <c r="EXC27" s="77"/>
      <c r="EXD27" s="74"/>
      <c r="EXE27" s="74"/>
      <c r="EXF27" s="85"/>
      <c r="EXG27" s="74"/>
      <c r="EXH27" s="74"/>
      <c r="EXI27" s="85"/>
      <c r="EXJ27" s="74"/>
      <c r="EXK27" s="74"/>
      <c r="EXL27" s="85"/>
      <c r="EXM27" s="74"/>
      <c r="EXN27" s="74"/>
      <c r="EXO27" s="85"/>
      <c r="EXP27" s="80"/>
      <c r="EXQ27" s="80"/>
      <c r="EXR27" s="85"/>
      <c r="EXS27" s="77"/>
      <c r="EXT27" s="74"/>
      <c r="EXU27" s="74"/>
      <c r="EXV27" s="85"/>
      <c r="EXW27" s="74"/>
      <c r="EXX27" s="74"/>
      <c r="EXY27" s="85"/>
      <c r="EXZ27" s="74"/>
      <c r="EYA27" s="74"/>
      <c r="EYB27" s="85"/>
      <c r="EYC27" s="74"/>
      <c r="EYD27" s="74"/>
      <c r="EYE27" s="85"/>
      <c r="EYF27" s="80"/>
      <c r="EYG27" s="80"/>
      <c r="EYH27" s="85"/>
      <c r="EYI27" s="77"/>
      <c r="EYJ27" s="74"/>
      <c r="EYK27" s="74"/>
      <c r="EYL27" s="85"/>
      <c r="EYM27" s="74"/>
      <c r="EYN27" s="74"/>
      <c r="EYO27" s="85"/>
      <c r="EYP27" s="74"/>
      <c r="EYQ27" s="74"/>
      <c r="EYR27" s="85"/>
      <c r="EYS27" s="74"/>
      <c r="EYT27" s="74"/>
      <c r="EYU27" s="85"/>
      <c r="EYV27" s="80"/>
      <c r="EYW27" s="80"/>
      <c r="EYX27" s="85"/>
      <c r="EYY27" s="77"/>
      <c r="EYZ27" s="74"/>
      <c r="EZA27" s="74"/>
      <c r="EZB27" s="85"/>
      <c r="EZC27" s="74"/>
      <c r="EZD27" s="74"/>
      <c r="EZE27" s="85"/>
      <c r="EZF27" s="74"/>
      <c r="EZG27" s="74"/>
      <c r="EZH27" s="85"/>
      <c r="EZI27" s="74"/>
      <c r="EZJ27" s="74"/>
      <c r="EZK27" s="85"/>
      <c r="EZL27" s="80"/>
      <c r="EZM27" s="80"/>
      <c r="EZN27" s="85"/>
      <c r="EZO27" s="77"/>
      <c r="EZP27" s="74"/>
      <c r="EZQ27" s="74"/>
      <c r="EZR27" s="85"/>
      <c r="EZS27" s="74"/>
      <c r="EZT27" s="74"/>
      <c r="EZU27" s="85"/>
      <c r="EZV27" s="74"/>
      <c r="EZW27" s="74"/>
      <c r="EZX27" s="85"/>
      <c r="EZY27" s="74"/>
      <c r="EZZ27" s="74"/>
      <c r="FAA27" s="85"/>
      <c r="FAB27" s="80"/>
      <c r="FAC27" s="80"/>
      <c r="FAD27" s="85"/>
      <c r="FAE27" s="77"/>
      <c r="FAF27" s="74"/>
      <c r="FAG27" s="74"/>
      <c r="FAH27" s="85"/>
      <c r="FAI27" s="74"/>
      <c r="FAJ27" s="74"/>
      <c r="FAK27" s="85"/>
      <c r="FAL27" s="74"/>
      <c r="FAM27" s="74"/>
      <c r="FAN27" s="85"/>
      <c r="FAO27" s="74"/>
      <c r="FAP27" s="74"/>
      <c r="FAQ27" s="85"/>
      <c r="FAR27" s="80"/>
      <c r="FAS27" s="80"/>
      <c r="FAT27" s="85"/>
      <c r="FAU27" s="77"/>
      <c r="FAV27" s="74"/>
      <c r="FAW27" s="74"/>
      <c r="FAX27" s="85"/>
      <c r="FAY27" s="74"/>
      <c r="FAZ27" s="74"/>
      <c r="FBA27" s="85"/>
      <c r="FBB27" s="74"/>
      <c r="FBC27" s="74"/>
      <c r="FBD27" s="85"/>
      <c r="FBE27" s="74"/>
      <c r="FBF27" s="74"/>
      <c r="FBG27" s="85"/>
      <c r="FBH27" s="80"/>
      <c r="FBI27" s="80"/>
      <c r="FBJ27" s="85"/>
      <c r="FBK27" s="77"/>
      <c r="FBL27" s="74"/>
      <c r="FBM27" s="74"/>
      <c r="FBN27" s="85"/>
      <c r="FBO27" s="74"/>
      <c r="FBP27" s="74"/>
      <c r="FBQ27" s="85"/>
      <c r="FBR27" s="74"/>
      <c r="FBS27" s="74"/>
      <c r="FBT27" s="85"/>
      <c r="FBU27" s="74"/>
      <c r="FBV27" s="74"/>
      <c r="FBW27" s="85"/>
      <c r="FBX27" s="80"/>
      <c r="FBY27" s="80"/>
      <c r="FBZ27" s="85"/>
      <c r="FCA27" s="77"/>
      <c r="FCB27" s="74"/>
      <c r="FCC27" s="74"/>
      <c r="FCD27" s="85"/>
      <c r="FCE27" s="74"/>
      <c r="FCF27" s="74"/>
      <c r="FCG27" s="85"/>
      <c r="FCH27" s="74"/>
      <c r="FCI27" s="74"/>
      <c r="FCJ27" s="85"/>
      <c r="FCK27" s="74"/>
      <c r="FCL27" s="74"/>
      <c r="FCM27" s="85"/>
      <c r="FCN27" s="80"/>
      <c r="FCO27" s="80"/>
      <c r="FCP27" s="85"/>
      <c r="FCQ27" s="77"/>
      <c r="FCR27" s="74"/>
      <c r="FCS27" s="74"/>
      <c r="FCT27" s="85"/>
      <c r="FCU27" s="74"/>
      <c r="FCV27" s="74"/>
      <c r="FCW27" s="85"/>
      <c r="FCX27" s="74"/>
      <c r="FCY27" s="74"/>
      <c r="FCZ27" s="85"/>
      <c r="FDA27" s="74"/>
      <c r="FDB27" s="74"/>
      <c r="FDC27" s="85"/>
      <c r="FDD27" s="80"/>
      <c r="FDE27" s="80"/>
      <c r="FDF27" s="85"/>
      <c r="FDG27" s="77"/>
      <c r="FDH27" s="74"/>
      <c r="FDI27" s="74"/>
      <c r="FDJ27" s="85"/>
      <c r="FDK27" s="74"/>
      <c r="FDL27" s="74"/>
      <c r="FDM27" s="85"/>
      <c r="FDN27" s="74"/>
      <c r="FDO27" s="74"/>
      <c r="FDP27" s="85"/>
      <c r="FDQ27" s="74"/>
      <c r="FDR27" s="74"/>
      <c r="FDS27" s="85"/>
      <c r="FDT27" s="80"/>
      <c r="FDU27" s="80"/>
      <c r="FDV27" s="85"/>
      <c r="FDW27" s="77"/>
      <c r="FDX27" s="74"/>
      <c r="FDY27" s="74"/>
      <c r="FDZ27" s="85"/>
      <c r="FEA27" s="74"/>
      <c r="FEB27" s="74"/>
      <c r="FEC27" s="85"/>
      <c r="FED27" s="74"/>
      <c r="FEE27" s="74"/>
      <c r="FEF27" s="85"/>
      <c r="FEG27" s="74"/>
      <c r="FEH27" s="74"/>
      <c r="FEI27" s="85"/>
      <c r="FEJ27" s="80"/>
      <c r="FEK27" s="80"/>
      <c r="FEL27" s="85"/>
      <c r="FEM27" s="77"/>
      <c r="FEN27" s="74"/>
      <c r="FEO27" s="74"/>
      <c r="FEP27" s="85"/>
      <c r="FEQ27" s="74"/>
      <c r="FER27" s="74"/>
      <c r="FES27" s="85"/>
      <c r="FET27" s="74"/>
      <c r="FEU27" s="74"/>
      <c r="FEV27" s="85"/>
      <c r="FEW27" s="74"/>
      <c r="FEX27" s="74"/>
      <c r="FEY27" s="85"/>
      <c r="FEZ27" s="80"/>
      <c r="FFA27" s="80"/>
      <c r="FFB27" s="85"/>
      <c r="FFC27" s="77"/>
      <c r="FFD27" s="74"/>
      <c r="FFE27" s="74"/>
      <c r="FFF27" s="85"/>
      <c r="FFG27" s="74"/>
      <c r="FFH27" s="74"/>
      <c r="FFI27" s="85"/>
      <c r="FFJ27" s="74"/>
      <c r="FFK27" s="74"/>
      <c r="FFL27" s="85"/>
      <c r="FFM27" s="74"/>
      <c r="FFN27" s="74"/>
      <c r="FFO27" s="85"/>
      <c r="FFP27" s="80"/>
      <c r="FFQ27" s="80"/>
      <c r="FFR27" s="85"/>
      <c r="FFS27" s="77"/>
      <c r="FFT27" s="74"/>
      <c r="FFU27" s="74"/>
      <c r="FFV27" s="85"/>
      <c r="FFW27" s="74"/>
      <c r="FFX27" s="74"/>
      <c r="FFY27" s="85"/>
      <c r="FFZ27" s="74"/>
      <c r="FGA27" s="74"/>
      <c r="FGB27" s="85"/>
      <c r="FGC27" s="74"/>
      <c r="FGD27" s="74"/>
      <c r="FGE27" s="85"/>
      <c r="FGF27" s="80"/>
      <c r="FGG27" s="80"/>
      <c r="FGH27" s="85"/>
      <c r="FGI27" s="77"/>
      <c r="FGJ27" s="74"/>
      <c r="FGK27" s="74"/>
      <c r="FGL27" s="85"/>
      <c r="FGM27" s="74"/>
      <c r="FGN27" s="74"/>
      <c r="FGO27" s="85"/>
      <c r="FGP27" s="74"/>
      <c r="FGQ27" s="74"/>
      <c r="FGR27" s="85"/>
      <c r="FGS27" s="74"/>
      <c r="FGT27" s="74"/>
      <c r="FGU27" s="85"/>
      <c r="FGV27" s="80"/>
      <c r="FGW27" s="80"/>
      <c r="FGX27" s="85"/>
      <c r="FGY27" s="77"/>
      <c r="FGZ27" s="74"/>
      <c r="FHA27" s="74"/>
      <c r="FHB27" s="85"/>
      <c r="FHC27" s="74"/>
      <c r="FHD27" s="74"/>
      <c r="FHE27" s="85"/>
      <c r="FHF27" s="74"/>
      <c r="FHG27" s="74"/>
      <c r="FHH27" s="85"/>
      <c r="FHI27" s="74"/>
      <c r="FHJ27" s="74"/>
      <c r="FHK27" s="85"/>
      <c r="FHL27" s="80"/>
      <c r="FHM27" s="80"/>
      <c r="FHN27" s="85"/>
      <c r="FHO27" s="77"/>
      <c r="FHP27" s="74"/>
      <c r="FHQ27" s="74"/>
      <c r="FHR27" s="85"/>
      <c r="FHS27" s="74"/>
      <c r="FHT27" s="74"/>
      <c r="FHU27" s="85"/>
      <c r="FHV27" s="74"/>
      <c r="FHW27" s="74"/>
      <c r="FHX27" s="85"/>
      <c r="FHY27" s="74"/>
      <c r="FHZ27" s="74"/>
      <c r="FIA27" s="85"/>
      <c r="FIB27" s="80"/>
      <c r="FIC27" s="80"/>
      <c r="FID27" s="85"/>
      <c r="FIE27" s="77"/>
      <c r="FIF27" s="74"/>
      <c r="FIG27" s="74"/>
      <c r="FIH27" s="85"/>
      <c r="FII27" s="74"/>
      <c r="FIJ27" s="74"/>
      <c r="FIK27" s="85"/>
      <c r="FIL27" s="74"/>
      <c r="FIM27" s="74"/>
      <c r="FIN27" s="85"/>
      <c r="FIO27" s="74"/>
      <c r="FIP27" s="74"/>
      <c r="FIQ27" s="85"/>
      <c r="FIR27" s="80"/>
      <c r="FIS27" s="80"/>
      <c r="FIT27" s="85"/>
      <c r="FIU27" s="77"/>
      <c r="FIV27" s="74"/>
      <c r="FIW27" s="74"/>
      <c r="FIX27" s="85"/>
      <c r="FIY27" s="74"/>
      <c r="FIZ27" s="74"/>
      <c r="FJA27" s="85"/>
      <c r="FJB27" s="74"/>
      <c r="FJC27" s="74"/>
      <c r="FJD27" s="85"/>
      <c r="FJE27" s="74"/>
      <c r="FJF27" s="74"/>
      <c r="FJG27" s="85"/>
      <c r="FJH27" s="80"/>
      <c r="FJI27" s="80"/>
      <c r="FJJ27" s="85"/>
      <c r="FJK27" s="77"/>
      <c r="FJL27" s="74"/>
      <c r="FJM27" s="74"/>
      <c r="FJN27" s="85"/>
      <c r="FJO27" s="74"/>
      <c r="FJP27" s="74"/>
      <c r="FJQ27" s="85"/>
      <c r="FJR27" s="74"/>
      <c r="FJS27" s="74"/>
      <c r="FJT27" s="85"/>
      <c r="FJU27" s="74"/>
      <c r="FJV27" s="74"/>
      <c r="FJW27" s="85"/>
      <c r="FJX27" s="80"/>
      <c r="FJY27" s="80"/>
      <c r="FJZ27" s="85"/>
      <c r="FKA27" s="77"/>
      <c r="FKB27" s="74"/>
      <c r="FKC27" s="74"/>
      <c r="FKD27" s="85"/>
      <c r="FKE27" s="74"/>
      <c r="FKF27" s="74"/>
      <c r="FKG27" s="85"/>
      <c r="FKH27" s="74"/>
      <c r="FKI27" s="74"/>
      <c r="FKJ27" s="85"/>
      <c r="FKK27" s="74"/>
      <c r="FKL27" s="74"/>
      <c r="FKM27" s="85"/>
      <c r="FKN27" s="80"/>
      <c r="FKO27" s="80"/>
      <c r="FKP27" s="85"/>
      <c r="FKQ27" s="77"/>
      <c r="FKR27" s="74"/>
      <c r="FKS27" s="74"/>
      <c r="FKT27" s="85"/>
      <c r="FKU27" s="74"/>
      <c r="FKV27" s="74"/>
      <c r="FKW27" s="85"/>
      <c r="FKX27" s="74"/>
      <c r="FKY27" s="74"/>
      <c r="FKZ27" s="85"/>
      <c r="FLA27" s="74"/>
      <c r="FLB27" s="74"/>
      <c r="FLC27" s="85"/>
      <c r="FLD27" s="80"/>
      <c r="FLE27" s="80"/>
      <c r="FLF27" s="85"/>
      <c r="FLG27" s="77"/>
      <c r="FLH27" s="74"/>
      <c r="FLI27" s="74"/>
      <c r="FLJ27" s="85"/>
      <c r="FLK27" s="74"/>
      <c r="FLL27" s="74"/>
      <c r="FLM27" s="85"/>
      <c r="FLN27" s="74"/>
      <c r="FLO27" s="74"/>
      <c r="FLP27" s="85"/>
      <c r="FLQ27" s="74"/>
      <c r="FLR27" s="74"/>
      <c r="FLS27" s="85"/>
      <c r="FLT27" s="80"/>
      <c r="FLU27" s="80"/>
      <c r="FLV27" s="85"/>
      <c r="FLW27" s="77"/>
      <c r="FLX27" s="74"/>
      <c r="FLY27" s="74"/>
      <c r="FLZ27" s="85"/>
      <c r="FMA27" s="74"/>
      <c r="FMB27" s="74"/>
      <c r="FMC27" s="85"/>
      <c r="FMD27" s="74"/>
      <c r="FME27" s="74"/>
      <c r="FMF27" s="85"/>
      <c r="FMG27" s="74"/>
      <c r="FMH27" s="74"/>
      <c r="FMI27" s="85"/>
      <c r="FMJ27" s="80"/>
      <c r="FMK27" s="80"/>
      <c r="FML27" s="85"/>
      <c r="FMM27" s="77"/>
      <c r="FMN27" s="74"/>
      <c r="FMO27" s="74"/>
      <c r="FMP27" s="85"/>
      <c r="FMQ27" s="74"/>
      <c r="FMR27" s="74"/>
      <c r="FMS27" s="85"/>
      <c r="FMT27" s="74"/>
      <c r="FMU27" s="74"/>
      <c r="FMV27" s="85"/>
      <c r="FMW27" s="74"/>
      <c r="FMX27" s="74"/>
      <c r="FMY27" s="85"/>
      <c r="FMZ27" s="80"/>
      <c r="FNA27" s="80"/>
      <c r="FNB27" s="85"/>
      <c r="FNC27" s="77"/>
      <c r="FND27" s="74"/>
      <c r="FNE27" s="74"/>
      <c r="FNF27" s="85"/>
      <c r="FNG27" s="74"/>
      <c r="FNH27" s="74"/>
      <c r="FNI27" s="85"/>
      <c r="FNJ27" s="74"/>
      <c r="FNK27" s="74"/>
      <c r="FNL27" s="85"/>
      <c r="FNM27" s="74"/>
      <c r="FNN27" s="74"/>
      <c r="FNO27" s="85"/>
      <c r="FNP27" s="80"/>
      <c r="FNQ27" s="80"/>
      <c r="FNR27" s="85"/>
      <c r="FNS27" s="77"/>
      <c r="FNT27" s="74"/>
      <c r="FNU27" s="74"/>
      <c r="FNV27" s="85"/>
      <c r="FNW27" s="74"/>
      <c r="FNX27" s="74"/>
      <c r="FNY27" s="85"/>
      <c r="FNZ27" s="74"/>
      <c r="FOA27" s="74"/>
      <c r="FOB27" s="85"/>
      <c r="FOC27" s="74"/>
      <c r="FOD27" s="74"/>
      <c r="FOE27" s="85"/>
      <c r="FOF27" s="80"/>
      <c r="FOG27" s="80"/>
      <c r="FOH27" s="85"/>
      <c r="FOI27" s="77"/>
      <c r="FOJ27" s="74"/>
      <c r="FOK27" s="74"/>
      <c r="FOL27" s="85"/>
      <c r="FOM27" s="74"/>
      <c r="FON27" s="74"/>
      <c r="FOO27" s="85"/>
      <c r="FOP27" s="74"/>
      <c r="FOQ27" s="74"/>
      <c r="FOR27" s="85"/>
      <c r="FOS27" s="74"/>
      <c r="FOT27" s="74"/>
      <c r="FOU27" s="85"/>
      <c r="FOV27" s="80"/>
      <c r="FOW27" s="80"/>
      <c r="FOX27" s="85"/>
      <c r="FOY27" s="77"/>
      <c r="FOZ27" s="74"/>
      <c r="FPA27" s="74"/>
      <c r="FPB27" s="85"/>
      <c r="FPC27" s="74"/>
      <c r="FPD27" s="74"/>
      <c r="FPE27" s="85"/>
      <c r="FPF27" s="74"/>
      <c r="FPG27" s="74"/>
      <c r="FPH27" s="85"/>
      <c r="FPI27" s="74"/>
      <c r="FPJ27" s="74"/>
      <c r="FPK27" s="85"/>
      <c r="FPL27" s="80"/>
      <c r="FPM27" s="80"/>
      <c r="FPN27" s="85"/>
      <c r="FPO27" s="77"/>
      <c r="FPP27" s="74"/>
      <c r="FPQ27" s="74"/>
      <c r="FPR27" s="85"/>
      <c r="FPS27" s="74"/>
      <c r="FPT27" s="74"/>
      <c r="FPU27" s="85"/>
      <c r="FPV27" s="74"/>
      <c r="FPW27" s="74"/>
      <c r="FPX27" s="85"/>
      <c r="FPY27" s="74"/>
      <c r="FPZ27" s="74"/>
      <c r="FQA27" s="85"/>
      <c r="FQB27" s="80"/>
      <c r="FQC27" s="80"/>
      <c r="FQD27" s="85"/>
      <c r="FQE27" s="77"/>
      <c r="FQF27" s="74"/>
      <c r="FQG27" s="74"/>
      <c r="FQH27" s="85"/>
      <c r="FQI27" s="74"/>
      <c r="FQJ27" s="74"/>
      <c r="FQK27" s="85"/>
      <c r="FQL27" s="74"/>
      <c r="FQM27" s="74"/>
      <c r="FQN27" s="85"/>
      <c r="FQO27" s="74"/>
      <c r="FQP27" s="74"/>
      <c r="FQQ27" s="85"/>
      <c r="FQR27" s="80"/>
      <c r="FQS27" s="80"/>
      <c r="FQT27" s="85"/>
      <c r="FQU27" s="77"/>
      <c r="FQV27" s="74"/>
      <c r="FQW27" s="74"/>
      <c r="FQX27" s="85"/>
      <c r="FQY27" s="74"/>
      <c r="FQZ27" s="74"/>
      <c r="FRA27" s="85"/>
      <c r="FRB27" s="74"/>
      <c r="FRC27" s="74"/>
      <c r="FRD27" s="85"/>
      <c r="FRE27" s="74"/>
      <c r="FRF27" s="74"/>
      <c r="FRG27" s="85"/>
      <c r="FRH27" s="80"/>
      <c r="FRI27" s="80"/>
      <c r="FRJ27" s="85"/>
      <c r="FRK27" s="77"/>
      <c r="FRL27" s="74"/>
      <c r="FRM27" s="74"/>
      <c r="FRN27" s="85"/>
      <c r="FRO27" s="74"/>
      <c r="FRP27" s="74"/>
      <c r="FRQ27" s="85"/>
      <c r="FRR27" s="74"/>
      <c r="FRS27" s="74"/>
      <c r="FRT27" s="85"/>
      <c r="FRU27" s="74"/>
      <c r="FRV27" s="74"/>
      <c r="FRW27" s="85"/>
      <c r="FRX27" s="80"/>
      <c r="FRY27" s="80"/>
      <c r="FRZ27" s="85"/>
      <c r="FSA27" s="77"/>
      <c r="FSB27" s="74"/>
      <c r="FSC27" s="74"/>
      <c r="FSD27" s="85"/>
      <c r="FSE27" s="74"/>
      <c r="FSF27" s="74"/>
      <c r="FSG27" s="85"/>
      <c r="FSH27" s="74"/>
      <c r="FSI27" s="74"/>
      <c r="FSJ27" s="85"/>
      <c r="FSK27" s="74"/>
      <c r="FSL27" s="74"/>
      <c r="FSM27" s="85"/>
      <c r="FSN27" s="80"/>
      <c r="FSO27" s="80"/>
      <c r="FSP27" s="85"/>
      <c r="FSQ27" s="77"/>
      <c r="FSR27" s="74"/>
      <c r="FSS27" s="74"/>
      <c r="FST27" s="85"/>
      <c r="FSU27" s="74"/>
      <c r="FSV27" s="74"/>
      <c r="FSW27" s="85"/>
      <c r="FSX27" s="74"/>
      <c r="FSY27" s="74"/>
      <c r="FSZ27" s="85"/>
      <c r="FTA27" s="74"/>
      <c r="FTB27" s="74"/>
      <c r="FTC27" s="85"/>
      <c r="FTD27" s="80"/>
      <c r="FTE27" s="80"/>
      <c r="FTF27" s="85"/>
      <c r="FTG27" s="77"/>
      <c r="FTH27" s="74"/>
      <c r="FTI27" s="74"/>
      <c r="FTJ27" s="85"/>
      <c r="FTK27" s="74"/>
      <c r="FTL27" s="74"/>
      <c r="FTM27" s="85"/>
      <c r="FTN27" s="74"/>
      <c r="FTO27" s="74"/>
      <c r="FTP27" s="85"/>
      <c r="FTQ27" s="74"/>
      <c r="FTR27" s="74"/>
      <c r="FTS27" s="85"/>
      <c r="FTT27" s="80"/>
      <c r="FTU27" s="80"/>
      <c r="FTV27" s="85"/>
      <c r="FTW27" s="77"/>
      <c r="FTX27" s="74"/>
      <c r="FTY27" s="74"/>
      <c r="FTZ27" s="85"/>
      <c r="FUA27" s="74"/>
      <c r="FUB27" s="74"/>
      <c r="FUC27" s="85"/>
      <c r="FUD27" s="74"/>
      <c r="FUE27" s="74"/>
      <c r="FUF27" s="85"/>
      <c r="FUG27" s="74"/>
      <c r="FUH27" s="74"/>
      <c r="FUI27" s="85"/>
      <c r="FUJ27" s="80"/>
      <c r="FUK27" s="80"/>
      <c r="FUL27" s="85"/>
      <c r="FUM27" s="77"/>
      <c r="FUN27" s="74"/>
      <c r="FUO27" s="74"/>
      <c r="FUP27" s="85"/>
      <c r="FUQ27" s="74"/>
      <c r="FUR27" s="74"/>
      <c r="FUS27" s="85"/>
      <c r="FUT27" s="74"/>
      <c r="FUU27" s="74"/>
      <c r="FUV27" s="85"/>
      <c r="FUW27" s="74"/>
      <c r="FUX27" s="74"/>
      <c r="FUY27" s="85"/>
      <c r="FUZ27" s="80"/>
      <c r="FVA27" s="80"/>
      <c r="FVB27" s="85"/>
      <c r="FVC27" s="77"/>
      <c r="FVD27" s="74"/>
      <c r="FVE27" s="74"/>
      <c r="FVF27" s="85"/>
      <c r="FVG27" s="74"/>
      <c r="FVH27" s="74"/>
      <c r="FVI27" s="85"/>
      <c r="FVJ27" s="74"/>
      <c r="FVK27" s="74"/>
      <c r="FVL27" s="85"/>
      <c r="FVM27" s="74"/>
      <c r="FVN27" s="74"/>
      <c r="FVO27" s="85"/>
      <c r="FVP27" s="80"/>
      <c r="FVQ27" s="80"/>
      <c r="FVR27" s="85"/>
      <c r="FVS27" s="77"/>
      <c r="FVT27" s="74"/>
      <c r="FVU27" s="74"/>
      <c r="FVV27" s="85"/>
      <c r="FVW27" s="74"/>
      <c r="FVX27" s="74"/>
      <c r="FVY27" s="85"/>
      <c r="FVZ27" s="74"/>
      <c r="FWA27" s="74"/>
      <c r="FWB27" s="85"/>
      <c r="FWC27" s="74"/>
      <c r="FWD27" s="74"/>
      <c r="FWE27" s="85"/>
      <c r="FWF27" s="80"/>
      <c r="FWG27" s="80"/>
      <c r="FWH27" s="85"/>
      <c r="FWI27" s="77"/>
      <c r="FWJ27" s="74"/>
      <c r="FWK27" s="74"/>
      <c r="FWL27" s="85"/>
      <c r="FWM27" s="74"/>
      <c r="FWN27" s="74"/>
      <c r="FWO27" s="85"/>
      <c r="FWP27" s="74"/>
      <c r="FWQ27" s="74"/>
      <c r="FWR27" s="85"/>
      <c r="FWS27" s="74"/>
      <c r="FWT27" s="74"/>
      <c r="FWU27" s="85"/>
      <c r="FWV27" s="80"/>
      <c r="FWW27" s="80"/>
      <c r="FWX27" s="85"/>
      <c r="FWY27" s="77"/>
      <c r="FWZ27" s="74"/>
      <c r="FXA27" s="74"/>
      <c r="FXB27" s="85"/>
      <c r="FXC27" s="74"/>
      <c r="FXD27" s="74"/>
      <c r="FXE27" s="85"/>
      <c r="FXF27" s="74"/>
      <c r="FXG27" s="74"/>
      <c r="FXH27" s="85"/>
      <c r="FXI27" s="74"/>
      <c r="FXJ27" s="74"/>
      <c r="FXK27" s="85"/>
      <c r="FXL27" s="80"/>
      <c r="FXM27" s="80"/>
      <c r="FXN27" s="85"/>
      <c r="FXO27" s="77"/>
      <c r="FXP27" s="74"/>
      <c r="FXQ27" s="74"/>
      <c r="FXR27" s="85"/>
      <c r="FXS27" s="74"/>
      <c r="FXT27" s="74"/>
      <c r="FXU27" s="85"/>
      <c r="FXV27" s="74"/>
      <c r="FXW27" s="74"/>
      <c r="FXX27" s="85"/>
      <c r="FXY27" s="74"/>
      <c r="FXZ27" s="74"/>
      <c r="FYA27" s="85"/>
      <c r="FYB27" s="80"/>
      <c r="FYC27" s="80"/>
      <c r="FYD27" s="85"/>
      <c r="FYE27" s="77"/>
      <c r="FYF27" s="74"/>
      <c r="FYG27" s="74"/>
      <c r="FYH27" s="85"/>
      <c r="FYI27" s="74"/>
      <c r="FYJ27" s="74"/>
      <c r="FYK27" s="85"/>
      <c r="FYL27" s="74"/>
      <c r="FYM27" s="74"/>
      <c r="FYN27" s="85"/>
      <c r="FYO27" s="74"/>
      <c r="FYP27" s="74"/>
      <c r="FYQ27" s="85"/>
      <c r="FYR27" s="80"/>
      <c r="FYS27" s="80"/>
      <c r="FYT27" s="85"/>
      <c r="FYU27" s="77"/>
      <c r="FYV27" s="74"/>
      <c r="FYW27" s="74"/>
      <c r="FYX27" s="85"/>
      <c r="FYY27" s="74"/>
      <c r="FYZ27" s="74"/>
      <c r="FZA27" s="85"/>
      <c r="FZB27" s="74"/>
      <c r="FZC27" s="74"/>
      <c r="FZD27" s="85"/>
      <c r="FZE27" s="74"/>
      <c r="FZF27" s="74"/>
      <c r="FZG27" s="85"/>
      <c r="FZH27" s="80"/>
      <c r="FZI27" s="80"/>
      <c r="FZJ27" s="85"/>
      <c r="FZK27" s="77"/>
      <c r="FZL27" s="74"/>
      <c r="FZM27" s="74"/>
      <c r="FZN27" s="85"/>
      <c r="FZO27" s="74"/>
      <c r="FZP27" s="74"/>
      <c r="FZQ27" s="85"/>
      <c r="FZR27" s="74"/>
      <c r="FZS27" s="74"/>
      <c r="FZT27" s="85"/>
      <c r="FZU27" s="74"/>
      <c r="FZV27" s="74"/>
      <c r="FZW27" s="85"/>
      <c r="FZX27" s="80"/>
      <c r="FZY27" s="80"/>
      <c r="FZZ27" s="85"/>
      <c r="GAA27" s="77"/>
      <c r="GAB27" s="74"/>
      <c r="GAC27" s="74"/>
      <c r="GAD27" s="85"/>
      <c r="GAE27" s="74"/>
      <c r="GAF27" s="74"/>
      <c r="GAG27" s="85"/>
      <c r="GAH27" s="74"/>
      <c r="GAI27" s="74"/>
      <c r="GAJ27" s="85"/>
      <c r="GAK27" s="74"/>
      <c r="GAL27" s="74"/>
      <c r="GAM27" s="85"/>
      <c r="GAN27" s="80"/>
      <c r="GAO27" s="80"/>
      <c r="GAP27" s="85"/>
      <c r="GAQ27" s="77"/>
      <c r="GAR27" s="74"/>
      <c r="GAS27" s="74"/>
      <c r="GAT27" s="85"/>
      <c r="GAU27" s="74"/>
      <c r="GAV27" s="74"/>
      <c r="GAW27" s="85"/>
      <c r="GAX27" s="74"/>
      <c r="GAY27" s="74"/>
      <c r="GAZ27" s="85"/>
      <c r="GBA27" s="74"/>
      <c r="GBB27" s="74"/>
      <c r="GBC27" s="85"/>
      <c r="GBD27" s="80"/>
      <c r="GBE27" s="80"/>
      <c r="GBF27" s="85"/>
      <c r="GBG27" s="77"/>
      <c r="GBH27" s="74"/>
      <c r="GBI27" s="74"/>
      <c r="GBJ27" s="85"/>
      <c r="GBK27" s="74"/>
      <c r="GBL27" s="74"/>
      <c r="GBM27" s="85"/>
      <c r="GBN27" s="74"/>
      <c r="GBO27" s="74"/>
      <c r="GBP27" s="85"/>
      <c r="GBQ27" s="74"/>
      <c r="GBR27" s="74"/>
      <c r="GBS27" s="85"/>
      <c r="GBT27" s="80"/>
      <c r="GBU27" s="80"/>
      <c r="GBV27" s="85"/>
      <c r="GBW27" s="77"/>
      <c r="GBX27" s="74"/>
      <c r="GBY27" s="74"/>
      <c r="GBZ27" s="85"/>
      <c r="GCA27" s="74"/>
      <c r="GCB27" s="74"/>
      <c r="GCC27" s="85"/>
      <c r="GCD27" s="74"/>
      <c r="GCE27" s="74"/>
      <c r="GCF27" s="85"/>
      <c r="GCG27" s="74"/>
      <c r="GCH27" s="74"/>
      <c r="GCI27" s="85"/>
      <c r="GCJ27" s="80"/>
      <c r="GCK27" s="80"/>
      <c r="GCL27" s="85"/>
      <c r="GCM27" s="77"/>
      <c r="GCN27" s="74"/>
      <c r="GCO27" s="74"/>
      <c r="GCP27" s="85"/>
      <c r="GCQ27" s="74"/>
      <c r="GCR27" s="74"/>
      <c r="GCS27" s="85"/>
      <c r="GCT27" s="74"/>
      <c r="GCU27" s="74"/>
      <c r="GCV27" s="85"/>
      <c r="GCW27" s="74"/>
      <c r="GCX27" s="74"/>
      <c r="GCY27" s="85"/>
      <c r="GCZ27" s="80"/>
      <c r="GDA27" s="80"/>
      <c r="GDB27" s="85"/>
      <c r="GDC27" s="77"/>
      <c r="GDD27" s="74"/>
      <c r="GDE27" s="74"/>
      <c r="GDF27" s="85"/>
      <c r="GDG27" s="74"/>
      <c r="GDH27" s="74"/>
      <c r="GDI27" s="85"/>
      <c r="GDJ27" s="74"/>
      <c r="GDK27" s="74"/>
      <c r="GDL27" s="85"/>
      <c r="GDM27" s="74"/>
      <c r="GDN27" s="74"/>
      <c r="GDO27" s="85"/>
      <c r="GDP27" s="80"/>
      <c r="GDQ27" s="80"/>
      <c r="GDR27" s="85"/>
      <c r="GDS27" s="77"/>
      <c r="GDT27" s="74"/>
      <c r="GDU27" s="74"/>
      <c r="GDV27" s="85"/>
      <c r="GDW27" s="74"/>
      <c r="GDX27" s="74"/>
      <c r="GDY27" s="85"/>
      <c r="GDZ27" s="74"/>
      <c r="GEA27" s="74"/>
      <c r="GEB27" s="85"/>
      <c r="GEC27" s="74"/>
      <c r="GED27" s="74"/>
      <c r="GEE27" s="85"/>
      <c r="GEF27" s="80"/>
      <c r="GEG27" s="80"/>
      <c r="GEH27" s="85"/>
      <c r="GEI27" s="77"/>
      <c r="GEJ27" s="74"/>
      <c r="GEK27" s="74"/>
      <c r="GEL27" s="85"/>
      <c r="GEM27" s="74"/>
      <c r="GEN27" s="74"/>
      <c r="GEO27" s="85"/>
      <c r="GEP27" s="74"/>
      <c r="GEQ27" s="74"/>
      <c r="GER27" s="85"/>
      <c r="GES27" s="74"/>
      <c r="GET27" s="74"/>
      <c r="GEU27" s="85"/>
      <c r="GEV27" s="80"/>
      <c r="GEW27" s="80"/>
      <c r="GEX27" s="85"/>
      <c r="GEY27" s="77"/>
      <c r="GEZ27" s="74"/>
      <c r="GFA27" s="74"/>
      <c r="GFB27" s="85"/>
      <c r="GFC27" s="74"/>
      <c r="GFD27" s="74"/>
      <c r="GFE27" s="85"/>
      <c r="GFF27" s="74"/>
      <c r="GFG27" s="74"/>
      <c r="GFH27" s="85"/>
      <c r="GFI27" s="74"/>
      <c r="GFJ27" s="74"/>
      <c r="GFK27" s="85"/>
      <c r="GFL27" s="80"/>
      <c r="GFM27" s="80"/>
      <c r="GFN27" s="85"/>
      <c r="GFO27" s="77"/>
      <c r="GFP27" s="74"/>
      <c r="GFQ27" s="74"/>
      <c r="GFR27" s="85"/>
      <c r="GFS27" s="74"/>
      <c r="GFT27" s="74"/>
      <c r="GFU27" s="85"/>
      <c r="GFV27" s="74"/>
      <c r="GFW27" s="74"/>
      <c r="GFX27" s="85"/>
      <c r="GFY27" s="74"/>
      <c r="GFZ27" s="74"/>
      <c r="GGA27" s="85"/>
      <c r="GGB27" s="80"/>
      <c r="GGC27" s="80"/>
      <c r="GGD27" s="85"/>
      <c r="GGE27" s="77"/>
      <c r="GGF27" s="74"/>
      <c r="GGG27" s="74"/>
      <c r="GGH27" s="85"/>
      <c r="GGI27" s="74"/>
      <c r="GGJ27" s="74"/>
      <c r="GGK27" s="85"/>
      <c r="GGL27" s="74"/>
      <c r="GGM27" s="74"/>
      <c r="GGN27" s="85"/>
      <c r="GGO27" s="74"/>
      <c r="GGP27" s="74"/>
      <c r="GGQ27" s="85"/>
      <c r="GGR27" s="80"/>
      <c r="GGS27" s="80"/>
      <c r="GGT27" s="85"/>
      <c r="GGU27" s="77"/>
      <c r="GGV27" s="74"/>
      <c r="GGW27" s="74"/>
      <c r="GGX27" s="85"/>
      <c r="GGY27" s="74"/>
      <c r="GGZ27" s="74"/>
      <c r="GHA27" s="85"/>
      <c r="GHB27" s="74"/>
      <c r="GHC27" s="74"/>
      <c r="GHD27" s="85"/>
      <c r="GHE27" s="74"/>
      <c r="GHF27" s="74"/>
      <c r="GHG27" s="85"/>
      <c r="GHH27" s="80"/>
      <c r="GHI27" s="80"/>
      <c r="GHJ27" s="85"/>
      <c r="GHK27" s="77"/>
      <c r="GHL27" s="74"/>
      <c r="GHM27" s="74"/>
      <c r="GHN27" s="85"/>
      <c r="GHO27" s="74"/>
      <c r="GHP27" s="74"/>
      <c r="GHQ27" s="85"/>
      <c r="GHR27" s="74"/>
      <c r="GHS27" s="74"/>
      <c r="GHT27" s="85"/>
      <c r="GHU27" s="74"/>
      <c r="GHV27" s="74"/>
      <c r="GHW27" s="85"/>
      <c r="GHX27" s="80"/>
      <c r="GHY27" s="80"/>
      <c r="GHZ27" s="85"/>
      <c r="GIA27" s="77"/>
      <c r="GIB27" s="74"/>
      <c r="GIC27" s="74"/>
      <c r="GID27" s="85"/>
      <c r="GIE27" s="74"/>
      <c r="GIF27" s="74"/>
      <c r="GIG27" s="85"/>
      <c r="GIH27" s="74"/>
      <c r="GII27" s="74"/>
      <c r="GIJ27" s="85"/>
      <c r="GIK27" s="74"/>
      <c r="GIL27" s="74"/>
      <c r="GIM27" s="85"/>
      <c r="GIN27" s="80"/>
      <c r="GIO27" s="80"/>
      <c r="GIP27" s="85"/>
      <c r="GIQ27" s="77"/>
      <c r="GIR27" s="74"/>
      <c r="GIS27" s="74"/>
      <c r="GIT27" s="85"/>
      <c r="GIU27" s="74"/>
      <c r="GIV27" s="74"/>
      <c r="GIW27" s="85"/>
      <c r="GIX27" s="74"/>
      <c r="GIY27" s="74"/>
      <c r="GIZ27" s="85"/>
      <c r="GJA27" s="74"/>
      <c r="GJB27" s="74"/>
      <c r="GJC27" s="85"/>
      <c r="GJD27" s="80"/>
      <c r="GJE27" s="80"/>
      <c r="GJF27" s="85"/>
      <c r="GJG27" s="77"/>
      <c r="GJH27" s="74"/>
      <c r="GJI27" s="74"/>
      <c r="GJJ27" s="85"/>
      <c r="GJK27" s="74"/>
      <c r="GJL27" s="74"/>
      <c r="GJM27" s="85"/>
      <c r="GJN27" s="74"/>
      <c r="GJO27" s="74"/>
      <c r="GJP27" s="85"/>
      <c r="GJQ27" s="74"/>
      <c r="GJR27" s="74"/>
      <c r="GJS27" s="85"/>
      <c r="GJT27" s="80"/>
      <c r="GJU27" s="80"/>
      <c r="GJV27" s="85"/>
      <c r="GJW27" s="77"/>
      <c r="GJX27" s="74"/>
      <c r="GJY27" s="74"/>
      <c r="GJZ27" s="85"/>
      <c r="GKA27" s="74"/>
      <c r="GKB27" s="74"/>
      <c r="GKC27" s="85"/>
      <c r="GKD27" s="74"/>
      <c r="GKE27" s="74"/>
      <c r="GKF27" s="85"/>
      <c r="GKG27" s="74"/>
      <c r="GKH27" s="74"/>
      <c r="GKI27" s="85"/>
      <c r="GKJ27" s="80"/>
      <c r="GKK27" s="80"/>
      <c r="GKL27" s="85"/>
      <c r="GKM27" s="77"/>
      <c r="GKN27" s="74"/>
      <c r="GKO27" s="74"/>
      <c r="GKP27" s="85"/>
      <c r="GKQ27" s="74"/>
      <c r="GKR27" s="74"/>
      <c r="GKS27" s="85"/>
      <c r="GKT27" s="74"/>
      <c r="GKU27" s="74"/>
      <c r="GKV27" s="85"/>
      <c r="GKW27" s="74"/>
      <c r="GKX27" s="74"/>
      <c r="GKY27" s="85"/>
      <c r="GKZ27" s="80"/>
      <c r="GLA27" s="80"/>
      <c r="GLB27" s="85"/>
      <c r="GLC27" s="77"/>
      <c r="GLD27" s="74"/>
      <c r="GLE27" s="74"/>
      <c r="GLF27" s="85"/>
      <c r="GLG27" s="74"/>
      <c r="GLH27" s="74"/>
      <c r="GLI27" s="85"/>
      <c r="GLJ27" s="74"/>
      <c r="GLK27" s="74"/>
      <c r="GLL27" s="85"/>
      <c r="GLM27" s="74"/>
      <c r="GLN27" s="74"/>
      <c r="GLO27" s="85"/>
      <c r="GLP27" s="80"/>
      <c r="GLQ27" s="80"/>
      <c r="GLR27" s="85"/>
      <c r="GLS27" s="77"/>
      <c r="GLT27" s="74"/>
      <c r="GLU27" s="74"/>
      <c r="GLV27" s="85"/>
      <c r="GLW27" s="74"/>
      <c r="GLX27" s="74"/>
      <c r="GLY27" s="85"/>
      <c r="GLZ27" s="74"/>
      <c r="GMA27" s="74"/>
      <c r="GMB27" s="85"/>
      <c r="GMC27" s="74"/>
      <c r="GMD27" s="74"/>
      <c r="GME27" s="85"/>
      <c r="GMF27" s="80"/>
      <c r="GMG27" s="80"/>
      <c r="GMH27" s="85"/>
      <c r="GMI27" s="77"/>
      <c r="GMJ27" s="74"/>
      <c r="GMK27" s="74"/>
      <c r="GML27" s="85"/>
      <c r="GMM27" s="74"/>
      <c r="GMN27" s="74"/>
      <c r="GMO27" s="85"/>
      <c r="GMP27" s="74"/>
      <c r="GMQ27" s="74"/>
      <c r="GMR27" s="85"/>
      <c r="GMS27" s="74"/>
      <c r="GMT27" s="74"/>
      <c r="GMU27" s="85"/>
      <c r="GMV27" s="80"/>
      <c r="GMW27" s="80"/>
      <c r="GMX27" s="85"/>
      <c r="GMY27" s="77"/>
      <c r="GMZ27" s="74"/>
      <c r="GNA27" s="74"/>
      <c r="GNB27" s="85"/>
      <c r="GNC27" s="74"/>
      <c r="GND27" s="74"/>
      <c r="GNE27" s="85"/>
      <c r="GNF27" s="74"/>
      <c r="GNG27" s="74"/>
      <c r="GNH27" s="85"/>
      <c r="GNI27" s="74"/>
      <c r="GNJ27" s="74"/>
      <c r="GNK27" s="85"/>
      <c r="GNL27" s="80"/>
      <c r="GNM27" s="80"/>
      <c r="GNN27" s="85"/>
      <c r="GNO27" s="77"/>
      <c r="GNP27" s="74"/>
      <c r="GNQ27" s="74"/>
      <c r="GNR27" s="85"/>
      <c r="GNS27" s="74"/>
      <c r="GNT27" s="74"/>
      <c r="GNU27" s="85"/>
      <c r="GNV27" s="74"/>
      <c r="GNW27" s="74"/>
      <c r="GNX27" s="85"/>
      <c r="GNY27" s="74"/>
      <c r="GNZ27" s="74"/>
      <c r="GOA27" s="85"/>
      <c r="GOB27" s="80"/>
      <c r="GOC27" s="80"/>
      <c r="GOD27" s="85"/>
      <c r="GOE27" s="77"/>
      <c r="GOF27" s="74"/>
      <c r="GOG27" s="74"/>
      <c r="GOH27" s="85"/>
      <c r="GOI27" s="74"/>
      <c r="GOJ27" s="74"/>
      <c r="GOK27" s="85"/>
      <c r="GOL27" s="74"/>
      <c r="GOM27" s="74"/>
      <c r="GON27" s="85"/>
      <c r="GOO27" s="74"/>
      <c r="GOP27" s="74"/>
      <c r="GOQ27" s="85"/>
      <c r="GOR27" s="80"/>
      <c r="GOS27" s="80"/>
      <c r="GOT27" s="85"/>
      <c r="GOU27" s="77"/>
      <c r="GOV27" s="74"/>
      <c r="GOW27" s="74"/>
      <c r="GOX27" s="85"/>
      <c r="GOY27" s="74"/>
      <c r="GOZ27" s="74"/>
      <c r="GPA27" s="85"/>
      <c r="GPB27" s="74"/>
      <c r="GPC27" s="74"/>
      <c r="GPD27" s="85"/>
      <c r="GPE27" s="74"/>
      <c r="GPF27" s="74"/>
      <c r="GPG27" s="85"/>
      <c r="GPH27" s="80"/>
      <c r="GPI27" s="80"/>
      <c r="GPJ27" s="85"/>
      <c r="GPK27" s="77"/>
      <c r="GPL27" s="74"/>
      <c r="GPM27" s="74"/>
      <c r="GPN27" s="85"/>
      <c r="GPO27" s="74"/>
      <c r="GPP27" s="74"/>
      <c r="GPQ27" s="85"/>
      <c r="GPR27" s="74"/>
      <c r="GPS27" s="74"/>
      <c r="GPT27" s="85"/>
      <c r="GPU27" s="74"/>
      <c r="GPV27" s="74"/>
      <c r="GPW27" s="85"/>
      <c r="GPX27" s="80"/>
      <c r="GPY27" s="80"/>
      <c r="GPZ27" s="85"/>
      <c r="GQA27" s="77"/>
      <c r="GQB27" s="74"/>
      <c r="GQC27" s="74"/>
      <c r="GQD27" s="85"/>
      <c r="GQE27" s="74"/>
      <c r="GQF27" s="74"/>
      <c r="GQG27" s="85"/>
      <c r="GQH27" s="74"/>
      <c r="GQI27" s="74"/>
      <c r="GQJ27" s="85"/>
      <c r="GQK27" s="74"/>
      <c r="GQL27" s="74"/>
      <c r="GQM27" s="85"/>
      <c r="GQN27" s="80"/>
      <c r="GQO27" s="80"/>
      <c r="GQP27" s="85"/>
      <c r="GQQ27" s="77"/>
      <c r="GQR27" s="74"/>
      <c r="GQS27" s="74"/>
      <c r="GQT27" s="85"/>
      <c r="GQU27" s="74"/>
      <c r="GQV27" s="74"/>
      <c r="GQW27" s="85"/>
      <c r="GQX27" s="74"/>
      <c r="GQY27" s="74"/>
      <c r="GQZ27" s="85"/>
      <c r="GRA27" s="74"/>
      <c r="GRB27" s="74"/>
      <c r="GRC27" s="85"/>
      <c r="GRD27" s="80"/>
      <c r="GRE27" s="80"/>
      <c r="GRF27" s="85"/>
      <c r="GRG27" s="77"/>
      <c r="GRH27" s="74"/>
      <c r="GRI27" s="74"/>
      <c r="GRJ27" s="85"/>
      <c r="GRK27" s="74"/>
      <c r="GRL27" s="74"/>
      <c r="GRM27" s="85"/>
      <c r="GRN27" s="74"/>
      <c r="GRO27" s="74"/>
      <c r="GRP27" s="85"/>
      <c r="GRQ27" s="74"/>
      <c r="GRR27" s="74"/>
      <c r="GRS27" s="85"/>
      <c r="GRT27" s="80"/>
      <c r="GRU27" s="80"/>
      <c r="GRV27" s="85"/>
      <c r="GRW27" s="77"/>
      <c r="GRX27" s="74"/>
      <c r="GRY27" s="74"/>
      <c r="GRZ27" s="85"/>
      <c r="GSA27" s="74"/>
      <c r="GSB27" s="74"/>
      <c r="GSC27" s="85"/>
      <c r="GSD27" s="74"/>
      <c r="GSE27" s="74"/>
      <c r="GSF27" s="85"/>
      <c r="GSG27" s="74"/>
      <c r="GSH27" s="74"/>
      <c r="GSI27" s="85"/>
      <c r="GSJ27" s="80"/>
      <c r="GSK27" s="80"/>
      <c r="GSL27" s="85"/>
      <c r="GSM27" s="77"/>
      <c r="GSN27" s="74"/>
      <c r="GSO27" s="74"/>
      <c r="GSP27" s="85"/>
      <c r="GSQ27" s="74"/>
      <c r="GSR27" s="74"/>
      <c r="GSS27" s="85"/>
      <c r="GST27" s="74"/>
      <c r="GSU27" s="74"/>
      <c r="GSV27" s="85"/>
      <c r="GSW27" s="74"/>
      <c r="GSX27" s="74"/>
      <c r="GSY27" s="85"/>
      <c r="GSZ27" s="80"/>
      <c r="GTA27" s="80"/>
      <c r="GTB27" s="85"/>
      <c r="GTC27" s="77"/>
      <c r="GTD27" s="74"/>
      <c r="GTE27" s="74"/>
      <c r="GTF27" s="85"/>
      <c r="GTG27" s="74"/>
      <c r="GTH27" s="74"/>
      <c r="GTI27" s="85"/>
      <c r="GTJ27" s="74"/>
      <c r="GTK27" s="74"/>
      <c r="GTL27" s="85"/>
      <c r="GTM27" s="74"/>
      <c r="GTN27" s="74"/>
      <c r="GTO27" s="85"/>
      <c r="GTP27" s="80"/>
      <c r="GTQ27" s="80"/>
      <c r="GTR27" s="85"/>
      <c r="GTS27" s="77"/>
      <c r="GTT27" s="74"/>
      <c r="GTU27" s="74"/>
      <c r="GTV27" s="85"/>
      <c r="GTW27" s="74"/>
      <c r="GTX27" s="74"/>
      <c r="GTY27" s="85"/>
      <c r="GTZ27" s="74"/>
      <c r="GUA27" s="74"/>
      <c r="GUB27" s="85"/>
      <c r="GUC27" s="74"/>
      <c r="GUD27" s="74"/>
      <c r="GUE27" s="85"/>
      <c r="GUF27" s="80"/>
      <c r="GUG27" s="80"/>
      <c r="GUH27" s="85"/>
      <c r="GUI27" s="77"/>
      <c r="GUJ27" s="74"/>
      <c r="GUK27" s="74"/>
      <c r="GUL27" s="85"/>
      <c r="GUM27" s="74"/>
      <c r="GUN27" s="74"/>
      <c r="GUO27" s="85"/>
      <c r="GUP27" s="74"/>
      <c r="GUQ27" s="74"/>
      <c r="GUR27" s="85"/>
      <c r="GUS27" s="74"/>
      <c r="GUT27" s="74"/>
      <c r="GUU27" s="85"/>
      <c r="GUV27" s="80"/>
      <c r="GUW27" s="80"/>
      <c r="GUX27" s="85"/>
      <c r="GUY27" s="77"/>
      <c r="GUZ27" s="74"/>
      <c r="GVA27" s="74"/>
      <c r="GVB27" s="85"/>
      <c r="GVC27" s="74"/>
      <c r="GVD27" s="74"/>
      <c r="GVE27" s="85"/>
      <c r="GVF27" s="74"/>
      <c r="GVG27" s="74"/>
      <c r="GVH27" s="85"/>
      <c r="GVI27" s="74"/>
      <c r="GVJ27" s="74"/>
      <c r="GVK27" s="85"/>
      <c r="GVL27" s="80"/>
      <c r="GVM27" s="80"/>
      <c r="GVN27" s="85"/>
      <c r="GVO27" s="77"/>
      <c r="GVP27" s="74"/>
      <c r="GVQ27" s="74"/>
      <c r="GVR27" s="85"/>
      <c r="GVS27" s="74"/>
      <c r="GVT27" s="74"/>
      <c r="GVU27" s="85"/>
      <c r="GVV27" s="74"/>
      <c r="GVW27" s="74"/>
      <c r="GVX27" s="85"/>
      <c r="GVY27" s="74"/>
      <c r="GVZ27" s="74"/>
      <c r="GWA27" s="85"/>
      <c r="GWB27" s="80"/>
      <c r="GWC27" s="80"/>
      <c r="GWD27" s="85"/>
      <c r="GWE27" s="77"/>
      <c r="GWF27" s="74"/>
      <c r="GWG27" s="74"/>
      <c r="GWH27" s="85"/>
      <c r="GWI27" s="74"/>
      <c r="GWJ27" s="74"/>
      <c r="GWK27" s="85"/>
      <c r="GWL27" s="74"/>
      <c r="GWM27" s="74"/>
      <c r="GWN27" s="85"/>
      <c r="GWO27" s="74"/>
      <c r="GWP27" s="74"/>
      <c r="GWQ27" s="85"/>
      <c r="GWR27" s="80"/>
      <c r="GWS27" s="80"/>
      <c r="GWT27" s="85"/>
      <c r="GWU27" s="77"/>
      <c r="GWV27" s="74"/>
      <c r="GWW27" s="74"/>
      <c r="GWX27" s="85"/>
      <c r="GWY27" s="74"/>
      <c r="GWZ27" s="74"/>
      <c r="GXA27" s="85"/>
      <c r="GXB27" s="74"/>
      <c r="GXC27" s="74"/>
      <c r="GXD27" s="85"/>
      <c r="GXE27" s="74"/>
      <c r="GXF27" s="74"/>
      <c r="GXG27" s="85"/>
      <c r="GXH27" s="80"/>
      <c r="GXI27" s="80"/>
      <c r="GXJ27" s="85"/>
      <c r="GXK27" s="77"/>
      <c r="GXL27" s="74"/>
      <c r="GXM27" s="74"/>
      <c r="GXN27" s="85"/>
      <c r="GXO27" s="74"/>
      <c r="GXP27" s="74"/>
      <c r="GXQ27" s="85"/>
      <c r="GXR27" s="74"/>
      <c r="GXS27" s="74"/>
      <c r="GXT27" s="85"/>
      <c r="GXU27" s="74"/>
      <c r="GXV27" s="74"/>
      <c r="GXW27" s="85"/>
      <c r="GXX27" s="80"/>
      <c r="GXY27" s="80"/>
      <c r="GXZ27" s="85"/>
      <c r="GYA27" s="77"/>
      <c r="GYB27" s="74"/>
      <c r="GYC27" s="74"/>
      <c r="GYD27" s="85"/>
      <c r="GYE27" s="74"/>
      <c r="GYF27" s="74"/>
      <c r="GYG27" s="85"/>
      <c r="GYH27" s="74"/>
      <c r="GYI27" s="74"/>
      <c r="GYJ27" s="85"/>
      <c r="GYK27" s="74"/>
      <c r="GYL27" s="74"/>
      <c r="GYM27" s="85"/>
      <c r="GYN27" s="80"/>
      <c r="GYO27" s="80"/>
      <c r="GYP27" s="85"/>
      <c r="GYQ27" s="77"/>
      <c r="GYR27" s="74"/>
      <c r="GYS27" s="74"/>
      <c r="GYT27" s="85"/>
      <c r="GYU27" s="74"/>
      <c r="GYV27" s="74"/>
      <c r="GYW27" s="85"/>
      <c r="GYX27" s="74"/>
      <c r="GYY27" s="74"/>
      <c r="GYZ27" s="85"/>
      <c r="GZA27" s="74"/>
      <c r="GZB27" s="74"/>
      <c r="GZC27" s="85"/>
      <c r="GZD27" s="80"/>
      <c r="GZE27" s="80"/>
      <c r="GZF27" s="85"/>
      <c r="GZG27" s="77"/>
      <c r="GZH27" s="74"/>
      <c r="GZI27" s="74"/>
      <c r="GZJ27" s="85"/>
      <c r="GZK27" s="74"/>
      <c r="GZL27" s="74"/>
      <c r="GZM27" s="85"/>
      <c r="GZN27" s="74"/>
      <c r="GZO27" s="74"/>
      <c r="GZP27" s="85"/>
      <c r="GZQ27" s="74"/>
      <c r="GZR27" s="74"/>
      <c r="GZS27" s="85"/>
      <c r="GZT27" s="80"/>
      <c r="GZU27" s="80"/>
      <c r="GZV27" s="85"/>
      <c r="GZW27" s="77"/>
      <c r="GZX27" s="74"/>
      <c r="GZY27" s="74"/>
      <c r="GZZ27" s="85"/>
      <c r="HAA27" s="74"/>
      <c r="HAB27" s="74"/>
      <c r="HAC27" s="85"/>
      <c r="HAD27" s="74"/>
      <c r="HAE27" s="74"/>
      <c r="HAF27" s="85"/>
      <c r="HAG27" s="74"/>
      <c r="HAH27" s="74"/>
      <c r="HAI27" s="85"/>
      <c r="HAJ27" s="80"/>
      <c r="HAK27" s="80"/>
      <c r="HAL27" s="85"/>
      <c r="HAM27" s="77"/>
      <c r="HAN27" s="74"/>
      <c r="HAO27" s="74"/>
      <c r="HAP27" s="85"/>
      <c r="HAQ27" s="74"/>
      <c r="HAR27" s="74"/>
      <c r="HAS27" s="85"/>
      <c r="HAT27" s="74"/>
      <c r="HAU27" s="74"/>
      <c r="HAV27" s="85"/>
      <c r="HAW27" s="74"/>
      <c r="HAX27" s="74"/>
      <c r="HAY27" s="85"/>
      <c r="HAZ27" s="80"/>
      <c r="HBA27" s="80"/>
      <c r="HBB27" s="85"/>
      <c r="HBC27" s="77"/>
      <c r="HBD27" s="74"/>
      <c r="HBE27" s="74"/>
      <c r="HBF27" s="85"/>
      <c r="HBG27" s="74"/>
      <c r="HBH27" s="74"/>
      <c r="HBI27" s="85"/>
      <c r="HBJ27" s="74"/>
      <c r="HBK27" s="74"/>
      <c r="HBL27" s="85"/>
      <c r="HBM27" s="74"/>
      <c r="HBN27" s="74"/>
      <c r="HBO27" s="85"/>
      <c r="HBP27" s="80"/>
      <c r="HBQ27" s="80"/>
      <c r="HBR27" s="85"/>
      <c r="HBS27" s="77"/>
      <c r="HBT27" s="74"/>
      <c r="HBU27" s="74"/>
      <c r="HBV27" s="85"/>
      <c r="HBW27" s="74"/>
      <c r="HBX27" s="74"/>
      <c r="HBY27" s="85"/>
      <c r="HBZ27" s="74"/>
      <c r="HCA27" s="74"/>
      <c r="HCB27" s="85"/>
      <c r="HCC27" s="74"/>
      <c r="HCD27" s="74"/>
      <c r="HCE27" s="85"/>
      <c r="HCF27" s="80"/>
      <c r="HCG27" s="80"/>
      <c r="HCH27" s="85"/>
      <c r="HCI27" s="77"/>
      <c r="HCJ27" s="74"/>
      <c r="HCK27" s="74"/>
      <c r="HCL27" s="85"/>
      <c r="HCM27" s="74"/>
      <c r="HCN27" s="74"/>
      <c r="HCO27" s="85"/>
      <c r="HCP27" s="74"/>
      <c r="HCQ27" s="74"/>
      <c r="HCR27" s="85"/>
      <c r="HCS27" s="74"/>
      <c r="HCT27" s="74"/>
      <c r="HCU27" s="85"/>
      <c r="HCV27" s="80"/>
      <c r="HCW27" s="80"/>
      <c r="HCX27" s="85"/>
      <c r="HCY27" s="77"/>
      <c r="HCZ27" s="74"/>
      <c r="HDA27" s="74"/>
      <c r="HDB27" s="85"/>
      <c r="HDC27" s="74"/>
      <c r="HDD27" s="74"/>
      <c r="HDE27" s="85"/>
      <c r="HDF27" s="74"/>
      <c r="HDG27" s="74"/>
      <c r="HDH27" s="85"/>
      <c r="HDI27" s="74"/>
      <c r="HDJ27" s="74"/>
      <c r="HDK27" s="85"/>
      <c r="HDL27" s="80"/>
      <c r="HDM27" s="80"/>
      <c r="HDN27" s="85"/>
      <c r="HDO27" s="77"/>
      <c r="HDP27" s="74"/>
      <c r="HDQ27" s="74"/>
      <c r="HDR27" s="85"/>
      <c r="HDS27" s="74"/>
      <c r="HDT27" s="74"/>
      <c r="HDU27" s="85"/>
      <c r="HDV27" s="74"/>
      <c r="HDW27" s="74"/>
      <c r="HDX27" s="85"/>
      <c r="HDY27" s="74"/>
      <c r="HDZ27" s="74"/>
      <c r="HEA27" s="85"/>
      <c r="HEB27" s="80"/>
      <c r="HEC27" s="80"/>
      <c r="HED27" s="85"/>
      <c r="HEE27" s="77"/>
      <c r="HEF27" s="74"/>
      <c r="HEG27" s="74"/>
      <c r="HEH27" s="85"/>
      <c r="HEI27" s="74"/>
      <c r="HEJ27" s="74"/>
      <c r="HEK27" s="85"/>
      <c r="HEL27" s="74"/>
      <c r="HEM27" s="74"/>
      <c r="HEN27" s="85"/>
      <c r="HEO27" s="74"/>
      <c r="HEP27" s="74"/>
      <c r="HEQ27" s="85"/>
      <c r="HER27" s="80"/>
      <c r="HES27" s="80"/>
      <c r="HET27" s="85"/>
      <c r="HEU27" s="77"/>
      <c r="HEV27" s="74"/>
      <c r="HEW27" s="74"/>
      <c r="HEX27" s="85"/>
      <c r="HEY27" s="74"/>
      <c r="HEZ27" s="74"/>
      <c r="HFA27" s="85"/>
      <c r="HFB27" s="74"/>
      <c r="HFC27" s="74"/>
      <c r="HFD27" s="85"/>
      <c r="HFE27" s="74"/>
      <c r="HFF27" s="74"/>
      <c r="HFG27" s="85"/>
      <c r="HFH27" s="80"/>
      <c r="HFI27" s="80"/>
      <c r="HFJ27" s="85"/>
      <c r="HFK27" s="77"/>
      <c r="HFL27" s="74"/>
      <c r="HFM27" s="74"/>
      <c r="HFN27" s="85"/>
      <c r="HFO27" s="74"/>
      <c r="HFP27" s="74"/>
      <c r="HFQ27" s="85"/>
      <c r="HFR27" s="74"/>
      <c r="HFS27" s="74"/>
      <c r="HFT27" s="85"/>
      <c r="HFU27" s="74"/>
      <c r="HFV27" s="74"/>
      <c r="HFW27" s="85"/>
      <c r="HFX27" s="80"/>
      <c r="HFY27" s="80"/>
      <c r="HFZ27" s="85"/>
      <c r="HGA27" s="77"/>
      <c r="HGB27" s="74"/>
      <c r="HGC27" s="74"/>
      <c r="HGD27" s="85"/>
      <c r="HGE27" s="74"/>
      <c r="HGF27" s="74"/>
      <c r="HGG27" s="85"/>
      <c r="HGH27" s="74"/>
      <c r="HGI27" s="74"/>
      <c r="HGJ27" s="85"/>
      <c r="HGK27" s="74"/>
      <c r="HGL27" s="74"/>
      <c r="HGM27" s="85"/>
      <c r="HGN27" s="80"/>
      <c r="HGO27" s="80"/>
      <c r="HGP27" s="85"/>
      <c r="HGQ27" s="77"/>
      <c r="HGR27" s="74"/>
      <c r="HGS27" s="74"/>
      <c r="HGT27" s="85"/>
      <c r="HGU27" s="74"/>
      <c r="HGV27" s="74"/>
      <c r="HGW27" s="85"/>
      <c r="HGX27" s="74"/>
      <c r="HGY27" s="74"/>
      <c r="HGZ27" s="85"/>
      <c r="HHA27" s="74"/>
      <c r="HHB27" s="74"/>
      <c r="HHC27" s="85"/>
      <c r="HHD27" s="80"/>
      <c r="HHE27" s="80"/>
      <c r="HHF27" s="85"/>
      <c r="HHG27" s="77"/>
      <c r="HHH27" s="74"/>
      <c r="HHI27" s="74"/>
      <c r="HHJ27" s="85"/>
      <c r="HHK27" s="74"/>
      <c r="HHL27" s="74"/>
      <c r="HHM27" s="85"/>
      <c r="HHN27" s="74"/>
      <c r="HHO27" s="74"/>
      <c r="HHP27" s="85"/>
      <c r="HHQ27" s="74"/>
      <c r="HHR27" s="74"/>
      <c r="HHS27" s="85"/>
      <c r="HHT27" s="80"/>
      <c r="HHU27" s="80"/>
      <c r="HHV27" s="85"/>
      <c r="HHW27" s="77"/>
      <c r="HHX27" s="74"/>
      <c r="HHY27" s="74"/>
      <c r="HHZ27" s="85"/>
      <c r="HIA27" s="74"/>
      <c r="HIB27" s="74"/>
      <c r="HIC27" s="85"/>
      <c r="HID27" s="74"/>
      <c r="HIE27" s="74"/>
      <c r="HIF27" s="85"/>
      <c r="HIG27" s="74"/>
      <c r="HIH27" s="74"/>
      <c r="HII27" s="85"/>
      <c r="HIJ27" s="80"/>
      <c r="HIK27" s="80"/>
      <c r="HIL27" s="85"/>
      <c r="HIM27" s="77"/>
      <c r="HIN27" s="74"/>
      <c r="HIO27" s="74"/>
      <c r="HIP27" s="85"/>
      <c r="HIQ27" s="74"/>
      <c r="HIR27" s="74"/>
      <c r="HIS27" s="85"/>
      <c r="HIT27" s="74"/>
      <c r="HIU27" s="74"/>
      <c r="HIV27" s="85"/>
      <c r="HIW27" s="74"/>
      <c r="HIX27" s="74"/>
      <c r="HIY27" s="85"/>
      <c r="HIZ27" s="80"/>
      <c r="HJA27" s="80"/>
      <c r="HJB27" s="85"/>
      <c r="HJC27" s="77"/>
      <c r="HJD27" s="74"/>
      <c r="HJE27" s="74"/>
      <c r="HJF27" s="85"/>
      <c r="HJG27" s="74"/>
      <c r="HJH27" s="74"/>
      <c r="HJI27" s="85"/>
      <c r="HJJ27" s="74"/>
      <c r="HJK27" s="74"/>
      <c r="HJL27" s="85"/>
      <c r="HJM27" s="74"/>
      <c r="HJN27" s="74"/>
      <c r="HJO27" s="85"/>
      <c r="HJP27" s="80"/>
      <c r="HJQ27" s="80"/>
      <c r="HJR27" s="85"/>
      <c r="HJS27" s="77"/>
      <c r="HJT27" s="74"/>
      <c r="HJU27" s="74"/>
      <c r="HJV27" s="85"/>
      <c r="HJW27" s="74"/>
      <c r="HJX27" s="74"/>
      <c r="HJY27" s="85"/>
      <c r="HJZ27" s="74"/>
      <c r="HKA27" s="74"/>
      <c r="HKB27" s="85"/>
      <c r="HKC27" s="74"/>
      <c r="HKD27" s="74"/>
      <c r="HKE27" s="85"/>
      <c r="HKF27" s="80"/>
      <c r="HKG27" s="80"/>
      <c r="HKH27" s="85"/>
      <c r="HKI27" s="77"/>
      <c r="HKJ27" s="74"/>
      <c r="HKK27" s="74"/>
      <c r="HKL27" s="85"/>
      <c r="HKM27" s="74"/>
      <c r="HKN27" s="74"/>
      <c r="HKO27" s="85"/>
      <c r="HKP27" s="74"/>
      <c r="HKQ27" s="74"/>
      <c r="HKR27" s="85"/>
      <c r="HKS27" s="74"/>
      <c r="HKT27" s="74"/>
      <c r="HKU27" s="85"/>
      <c r="HKV27" s="80"/>
      <c r="HKW27" s="80"/>
      <c r="HKX27" s="85"/>
      <c r="HKY27" s="77"/>
      <c r="HKZ27" s="74"/>
      <c r="HLA27" s="74"/>
      <c r="HLB27" s="85"/>
      <c r="HLC27" s="74"/>
      <c r="HLD27" s="74"/>
      <c r="HLE27" s="85"/>
      <c r="HLF27" s="74"/>
      <c r="HLG27" s="74"/>
      <c r="HLH27" s="85"/>
      <c r="HLI27" s="74"/>
      <c r="HLJ27" s="74"/>
      <c r="HLK27" s="85"/>
      <c r="HLL27" s="80"/>
      <c r="HLM27" s="80"/>
      <c r="HLN27" s="85"/>
      <c r="HLO27" s="77"/>
      <c r="HLP27" s="74"/>
      <c r="HLQ27" s="74"/>
      <c r="HLR27" s="85"/>
      <c r="HLS27" s="74"/>
      <c r="HLT27" s="74"/>
      <c r="HLU27" s="85"/>
      <c r="HLV27" s="74"/>
      <c r="HLW27" s="74"/>
      <c r="HLX27" s="85"/>
      <c r="HLY27" s="74"/>
      <c r="HLZ27" s="74"/>
      <c r="HMA27" s="85"/>
      <c r="HMB27" s="80"/>
      <c r="HMC27" s="80"/>
      <c r="HMD27" s="85"/>
      <c r="HME27" s="77"/>
      <c r="HMF27" s="74"/>
      <c r="HMG27" s="74"/>
      <c r="HMH27" s="85"/>
      <c r="HMI27" s="74"/>
      <c r="HMJ27" s="74"/>
      <c r="HMK27" s="85"/>
      <c r="HML27" s="74"/>
      <c r="HMM27" s="74"/>
      <c r="HMN27" s="85"/>
      <c r="HMO27" s="74"/>
      <c r="HMP27" s="74"/>
      <c r="HMQ27" s="85"/>
      <c r="HMR27" s="80"/>
      <c r="HMS27" s="80"/>
      <c r="HMT27" s="85"/>
      <c r="HMU27" s="77"/>
      <c r="HMV27" s="74"/>
      <c r="HMW27" s="74"/>
      <c r="HMX27" s="85"/>
      <c r="HMY27" s="74"/>
      <c r="HMZ27" s="74"/>
      <c r="HNA27" s="85"/>
      <c r="HNB27" s="74"/>
      <c r="HNC27" s="74"/>
      <c r="HND27" s="85"/>
      <c r="HNE27" s="74"/>
      <c r="HNF27" s="74"/>
      <c r="HNG27" s="85"/>
      <c r="HNH27" s="80"/>
      <c r="HNI27" s="80"/>
      <c r="HNJ27" s="85"/>
      <c r="HNK27" s="77"/>
      <c r="HNL27" s="74"/>
      <c r="HNM27" s="74"/>
      <c r="HNN27" s="85"/>
      <c r="HNO27" s="74"/>
      <c r="HNP27" s="74"/>
      <c r="HNQ27" s="85"/>
      <c r="HNR27" s="74"/>
      <c r="HNS27" s="74"/>
      <c r="HNT27" s="85"/>
      <c r="HNU27" s="74"/>
      <c r="HNV27" s="74"/>
      <c r="HNW27" s="85"/>
      <c r="HNX27" s="80"/>
      <c r="HNY27" s="80"/>
      <c r="HNZ27" s="85"/>
      <c r="HOA27" s="77"/>
      <c r="HOB27" s="74"/>
      <c r="HOC27" s="74"/>
      <c r="HOD27" s="85"/>
      <c r="HOE27" s="74"/>
      <c r="HOF27" s="74"/>
      <c r="HOG27" s="85"/>
      <c r="HOH27" s="74"/>
      <c r="HOI27" s="74"/>
      <c r="HOJ27" s="85"/>
      <c r="HOK27" s="74"/>
      <c r="HOL27" s="74"/>
      <c r="HOM27" s="85"/>
      <c r="HON27" s="80"/>
      <c r="HOO27" s="80"/>
      <c r="HOP27" s="85"/>
      <c r="HOQ27" s="77"/>
      <c r="HOR27" s="74"/>
      <c r="HOS27" s="74"/>
      <c r="HOT27" s="85"/>
      <c r="HOU27" s="74"/>
      <c r="HOV27" s="74"/>
      <c r="HOW27" s="85"/>
      <c r="HOX27" s="74"/>
      <c r="HOY27" s="74"/>
      <c r="HOZ27" s="85"/>
      <c r="HPA27" s="74"/>
      <c r="HPB27" s="74"/>
      <c r="HPC27" s="85"/>
      <c r="HPD27" s="80"/>
      <c r="HPE27" s="80"/>
      <c r="HPF27" s="85"/>
      <c r="HPG27" s="77"/>
      <c r="HPH27" s="74"/>
      <c r="HPI27" s="74"/>
      <c r="HPJ27" s="85"/>
      <c r="HPK27" s="74"/>
      <c r="HPL27" s="74"/>
      <c r="HPM27" s="85"/>
      <c r="HPN27" s="74"/>
      <c r="HPO27" s="74"/>
      <c r="HPP27" s="85"/>
      <c r="HPQ27" s="74"/>
      <c r="HPR27" s="74"/>
      <c r="HPS27" s="85"/>
      <c r="HPT27" s="80"/>
      <c r="HPU27" s="80"/>
      <c r="HPV27" s="85"/>
      <c r="HPW27" s="77"/>
      <c r="HPX27" s="74"/>
      <c r="HPY27" s="74"/>
      <c r="HPZ27" s="85"/>
      <c r="HQA27" s="74"/>
      <c r="HQB27" s="74"/>
      <c r="HQC27" s="85"/>
      <c r="HQD27" s="74"/>
      <c r="HQE27" s="74"/>
      <c r="HQF27" s="85"/>
      <c r="HQG27" s="74"/>
      <c r="HQH27" s="74"/>
      <c r="HQI27" s="85"/>
      <c r="HQJ27" s="80"/>
      <c r="HQK27" s="80"/>
      <c r="HQL27" s="85"/>
      <c r="HQM27" s="77"/>
      <c r="HQN27" s="74"/>
      <c r="HQO27" s="74"/>
      <c r="HQP27" s="85"/>
      <c r="HQQ27" s="74"/>
      <c r="HQR27" s="74"/>
      <c r="HQS27" s="85"/>
      <c r="HQT27" s="74"/>
      <c r="HQU27" s="74"/>
      <c r="HQV27" s="85"/>
      <c r="HQW27" s="74"/>
      <c r="HQX27" s="74"/>
      <c r="HQY27" s="85"/>
      <c r="HQZ27" s="80"/>
      <c r="HRA27" s="80"/>
      <c r="HRB27" s="85"/>
      <c r="HRC27" s="77"/>
      <c r="HRD27" s="74"/>
      <c r="HRE27" s="74"/>
      <c r="HRF27" s="85"/>
      <c r="HRG27" s="74"/>
      <c r="HRH27" s="74"/>
      <c r="HRI27" s="85"/>
      <c r="HRJ27" s="74"/>
      <c r="HRK27" s="74"/>
      <c r="HRL27" s="85"/>
      <c r="HRM27" s="74"/>
      <c r="HRN27" s="74"/>
      <c r="HRO27" s="85"/>
      <c r="HRP27" s="80"/>
      <c r="HRQ27" s="80"/>
      <c r="HRR27" s="85"/>
      <c r="HRS27" s="77"/>
      <c r="HRT27" s="74"/>
      <c r="HRU27" s="74"/>
      <c r="HRV27" s="85"/>
      <c r="HRW27" s="74"/>
      <c r="HRX27" s="74"/>
      <c r="HRY27" s="85"/>
      <c r="HRZ27" s="74"/>
      <c r="HSA27" s="74"/>
      <c r="HSB27" s="85"/>
      <c r="HSC27" s="74"/>
      <c r="HSD27" s="74"/>
      <c r="HSE27" s="85"/>
      <c r="HSF27" s="80"/>
      <c r="HSG27" s="80"/>
      <c r="HSH27" s="85"/>
      <c r="HSI27" s="77"/>
      <c r="HSJ27" s="74"/>
      <c r="HSK27" s="74"/>
      <c r="HSL27" s="85"/>
      <c r="HSM27" s="74"/>
      <c r="HSN27" s="74"/>
      <c r="HSO27" s="85"/>
      <c r="HSP27" s="74"/>
      <c r="HSQ27" s="74"/>
      <c r="HSR27" s="85"/>
      <c r="HSS27" s="74"/>
      <c r="HST27" s="74"/>
      <c r="HSU27" s="85"/>
      <c r="HSV27" s="80"/>
      <c r="HSW27" s="80"/>
      <c r="HSX27" s="85"/>
      <c r="HSY27" s="77"/>
      <c r="HSZ27" s="74"/>
      <c r="HTA27" s="74"/>
      <c r="HTB27" s="85"/>
      <c r="HTC27" s="74"/>
      <c r="HTD27" s="74"/>
      <c r="HTE27" s="85"/>
      <c r="HTF27" s="74"/>
      <c r="HTG27" s="74"/>
      <c r="HTH27" s="85"/>
      <c r="HTI27" s="74"/>
      <c r="HTJ27" s="74"/>
      <c r="HTK27" s="85"/>
      <c r="HTL27" s="80"/>
      <c r="HTM27" s="80"/>
      <c r="HTN27" s="85"/>
      <c r="HTO27" s="77"/>
      <c r="HTP27" s="74"/>
      <c r="HTQ27" s="74"/>
      <c r="HTR27" s="85"/>
      <c r="HTS27" s="74"/>
      <c r="HTT27" s="74"/>
      <c r="HTU27" s="85"/>
      <c r="HTV27" s="74"/>
      <c r="HTW27" s="74"/>
      <c r="HTX27" s="85"/>
      <c r="HTY27" s="74"/>
      <c r="HTZ27" s="74"/>
      <c r="HUA27" s="85"/>
      <c r="HUB27" s="80"/>
      <c r="HUC27" s="80"/>
      <c r="HUD27" s="85"/>
      <c r="HUE27" s="77"/>
      <c r="HUF27" s="74"/>
      <c r="HUG27" s="74"/>
      <c r="HUH27" s="85"/>
      <c r="HUI27" s="74"/>
      <c r="HUJ27" s="74"/>
      <c r="HUK27" s="85"/>
      <c r="HUL27" s="74"/>
      <c r="HUM27" s="74"/>
      <c r="HUN27" s="85"/>
      <c r="HUO27" s="74"/>
      <c r="HUP27" s="74"/>
      <c r="HUQ27" s="85"/>
      <c r="HUR27" s="80"/>
      <c r="HUS27" s="80"/>
      <c r="HUT27" s="85"/>
      <c r="HUU27" s="77"/>
      <c r="HUV27" s="74"/>
      <c r="HUW27" s="74"/>
      <c r="HUX27" s="85"/>
      <c r="HUY27" s="74"/>
      <c r="HUZ27" s="74"/>
      <c r="HVA27" s="85"/>
      <c r="HVB27" s="74"/>
      <c r="HVC27" s="74"/>
      <c r="HVD27" s="85"/>
      <c r="HVE27" s="74"/>
      <c r="HVF27" s="74"/>
      <c r="HVG27" s="85"/>
      <c r="HVH27" s="80"/>
      <c r="HVI27" s="80"/>
      <c r="HVJ27" s="85"/>
      <c r="HVK27" s="77"/>
      <c r="HVL27" s="74"/>
      <c r="HVM27" s="74"/>
      <c r="HVN27" s="85"/>
      <c r="HVO27" s="74"/>
      <c r="HVP27" s="74"/>
      <c r="HVQ27" s="85"/>
      <c r="HVR27" s="74"/>
      <c r="HVS27" s="74"/>
      <c r="HVT27" s="85"/>
      <c r="HVU27" s="74"/>
      <c r="HVV27" s="74"/>
      <c r="HVW27" s="85"/>
      <c r="HVX27" s="80"/>
      <c r="HVY27" s="80"/>
      <c r="HVZ27" s="85"/>
      <c r="HWA27" s="77"/>
      <c r="HWB27" s="74"/>
      <c r="HWC27" s="74"/>
      <c r="HWD27" s="85"/>
      <c r="HWE27" s="74"/>
      <c r="HWF27" s="74"/>
      <c r="HWG27" s="85"/>
      <c r="HWH27" s="74"/>
      <c r="HWI27" s="74"/>
      <c r="HWJ27" s="85"/>
      <c r="HWK27" s="74"/>
      <c r="HWL27" s="74"/>
      <c r="HWM27" s="85"/>
      <c r="HWN27" s="80"/>
      <c r="HWO27" s="80"/>
      <c r="HWP27" s="85"/>
      <c r="HWQ27" s="77"/>
      <c r="HWR27" s="74"/>
      <c r="HWS27" s="74"/>
      <c r="HWT27" s="85"/>
      <c r="HWU27" s="74"/>
      <c r="HWV27" s="74"/>
      <c r="HWW27" s="85"/>
      <c r="HWX27" s="74"/>
      <c r="HWY27" s="74"/>
      <c r="HWZ27" s="85"/>
      <c r="HXA27" s="74"/>
      <c r="HXB27" s="74"/>
      <c r="HXC27" s="85"/>
      <c r="HXD27" s="80"/>
      <c r="HXE27" s="80"/>
      <c r="HXF27" s="85"/>
      <c r="HXG27" s="77"/>
      <c r="HXH27" s="74"/>
      <c r="HXI27" s="74"/>
      <c r="HXJ27" s="85"/>
      <c r="HXK27" s="74"/>
      <c r="HXL27" s="74"/>
      <c r="HXM27" s="85"/>
      <c r="HXN27" s="74"/>
      <c r="HXO27" s="74"/>
      <c r="HXP27" s="85"/>
      <c r="HXQ27" s="74"/>
      <c r="HXR27" s="74"/>
      <c r="HXS27" s="85"/>
      <c r="HXT27" s="80"/>
      <c r="HXU27" s="80"/>
      <c r="HXV27" s="85"/>
      <c r="HXW27" s="77"/>
      <c r="HXX27" s="74"/>
      <c r="HXY27" s="74"/>
      <c r="HXZ27" s="85"/>
      <c r="HYA27" s="74"/>
      <c r="HYB27" s="74"/>
      <c r="HYC27" s="85"/>
      <c r="HYD27" s="74"/>
      <c r="HYE27" s="74"/>
      <c r="HYF27" s="85"/>
      <c r="HYG27" s="74"/>
      <c r="HYH27" s="74"/>
      <c r="HYI27" s="85"/>
      <c r="HYJ27" s="80"/>
      <c r="HYK27" s="80"/>
      <c r="HYL27" s="85"/>
      <c r="HYM27" s="77"/>
      <c r="HYN27" s="74"/>
      <c r="HYO27" s="74"/>
      <c r="HYP27" s="85"/>
      <c r="HYQ27" s="74"/>
      <c r="HYR27" s="74"/>
      <c r="HYS27" s="85"/>
      <c r="HYT27" s="74"/>
      <c r="HYU27" s="74"/>
      <c r="HYV27" s="85"/>
      <c r="HYW27" s="74"/>
      <c r="HYX27" s="74"/>
      <c r="HYY27" s="85"/>
      <c r="HYZ27" s="80"/>
      <c r="HZA27" s="80"/>
      <c r="HZB27" s="85"/>
      <c r="HZC27" s="77"/>
      <c r="HZD27" s="74"/>
      <c r="HZE27" s="74"/>
      <c r="HZF27" s="85"/>
      <c r="HZG27" s="74"/>
      <c r="HZH27" s="74"/>
      <c r="HZI27" s="85"/>
      <c r="HZJ27" s="74"/>
      <c r="HZK27" s="74"/>
      <c r="HZL27" s="85"/>
      <c r="HZM27" s="74"/>
      <c r="HZN27" s="74"/>
      <c r="HZO27" s="85"/>
      <c r="HZP27" s="80"/>
      <c r="HZQ27" s="80"/>
      <c r="HZR27" s="85"/>
      <c r="HZS27" s="77"/>
      <c r="HZT27" s="74"/>
      <c r="HZU27" s="74"/>
      <c r="HZV27" s="85"/>
      <c r="HZW27" s="74"/>
      <c r="HZX27" s="74"/>
      <c r="HZY27" s="85"/>
      <c r="HZZ27" s="74"/>
      <c r="IAA27" s="74"/>
      <c r="IAB27" s="85"/>
      <c r="IAC27" s="74"/>
      <c r="IAD27" s="74"/>
      <c r="IAE27" s="85"/>
      <c r="IAF27" s="80"/>
      <c r="IAG27" s="80"/>
      <c r="IAH27" s="85"/>
      <c r="IAI27" s="77"/>
      <c r="IAJ27" s="74"/>
      <c r="IAK27" s="74"/>
      <c r="IAL27" s="85"/>
      <c r="IAM27" s="74"/>
      <c r="IAN27" s="74"/>
      <c r="IAO27" s="85"/>
      <c r="IAP27" s="74"/>
      <c r="IAQ27" s="74"/>
      <c r="IAR27" s="85"/>
      <c r="IAS27" s="74"/>
      <c r="IAT27" s="74"/>
      <c r="IAU27" s="85"/>
      <c r="IAV27" s="80"/>
      <c r="IAW27" s="80"/>
      <c r="IAX27" s="85"/>
      <c r="IAY27" s="77"/>
      <c r="IAZ27" s="74"/>
      <c r="IBA27" s="74"/>
      <c r="IBB27" s="85"/>
      <c r="IBC27" s="74"/>
      <c r="IBD27" s="74"/>
      <c r="IBE27" s="85"/>
      <c r="IBF27" s="74"/>
      <c r="IBG27" s="74"/>
      <c r="IBH27" s="85"/>
      <c r="IBI27" s="74"/>
      <c r="IBJ27" s="74"/>
      <c r="IBK27" s="85"/>
      <c r="IBL27" s="80"/>
      <c r="IBM27" s="80"/>
      <c r="IBN27" s="85"/>
      <c r="IBO27" s="77"/>
      <c r="IBP27" s="74"/>
      <c r="IBQ27" s="74"/>
      <c r="IBR27" s="85"/>
      <c r="IBS27" s="74"/>
      <c r="IBT27" s="74"/>
      <c r="IBU27" s="85"/>
      <c r="IBV27" s="74"/>
      <c r="IBW27" s="74"/>
      <c r="IBX27" s="85"/>
      <c r="IBY27" s="74"/>
      <c r="IBZ27" s="74"/>
      <c r="ICA27" s="85"/>
      <c r="ICB27" s="80"/>
      <c r="ICC27" s="80"/>
      <c r="ICD27" s="85"/>
      <c r="ICE27" s="77"/>
      <c r="ICF27" s="74"/>
      <c r="ICG27" s="74"/>
      <c r="ICH27" s="85"/>
      <c r="ICI27" s="74"/>
      <c r="ICJ27" s="74"/>
      <c r="ICK27" s="85"/>
      <c r="ICL27" s="74"/>
      <c r="ICM27" s="74"/>
      <c r="ICN27" s="85"/>
      <c r="ICO27" s="74"/>
      <c r="ICP27" s="74"/>
      <c r="ICQ27" s="85"/>
      <c r="ICR27" s="80"/>
      <c r="ICS27" s="80"/>
      <c r="ICT27" s="85"/>
      <c r="ICU27" s="77"/>
      <c r="ICV27" s="74"/>
      <c r="ICW27" s="74"/>
      <c r="ICX27" s="85"/>
      <c r="ICY27" s="74"/>
      <c r="ICZ27" s="74"/>
      <c r="IDA27" s="85"/>
      <c r="IDB27" s="74"/>
      <c r="IDC27" s="74"/>
      <c r="IDD27" s="85"/>
      <c r="IDE27" s="74"/>
      <c r="IDF27" s="74"/>
      <c r="IDG27" s="85"/>
      <c r="IDH27" s="80"/>
      <c r="IDI27" s="80"/>
      <c r="IDJ27" s="85"/>
      <c r="IDK27" s="77"/>
      <c r="IDL27" s="74"/>
      <c r="IDM27" s="74"/>
      <c r="IDN27" s="85"/>
      <c r="IDO27" s="74"/>
      <c r="IDP27" s="74"/>
      <c r="IDQ27" s="85"/>
      <c r="IDR27" s="74"/>
      <c r="IDS27" s="74"/>
      <c r="IDT27" s="85"/>
      <c r="IDU27" s="74"/>
      <c r="IDV27" s="74"/>
      <c r="IDW27" s="85"/>
      <c r="IDX27" s="80"/>
      <c r="IDY27" s="80"/>
      <c r="IDZ27" s="85"/>
      <c r="IEA27" s="77"/>
      <c r="IEB27" s="74"/>
      <c r="IEC27" s="74"/>
      <c r="IED27" s="85"/>
      <c r="IEE27" s="74"/>
      <c r="IEF27" s="74"/>
      <c r="IEG27" s="85"/>
      <c r="IEH27" s="74"/>
      <c r="IEI27" s="74"/>
      <c r="IEJ27" s="85"/>
      <c r="IEK27" s="74"/>
      <c r="IEL27" s="74"/>
      <c r="IEM27" s="85"/>
      <c r="IEN27" s="80"/>
      <c r="IEO27" s="80"/>
      <c r="IEP27" s="85"/>
      <c r="IEQ27" s="77"/>
      <c r="IER27" s="74"/>
      <c r="IES27" s="74"/>
      <c r="IET27" s="85"/>
      <c r="IEU27" s="74"/>
      <c r="IEV27" s="74"/>
      <c r="IEW27" s="85"/>
      <c r="IEX27" s="74"/>
      <c r="IEY27" s="74"/>
      <c r="IEZ27" s="85"/>
      <c r="IFA27" s="74"/>
      <c r="IFB27" s="74"/>
      <c r="IFC27" s="85"/>
      <c r="IFD27" s="80"/>
      <c r="IFE27" s="80"/>
      <c r="IFF27" s="85"/>
      <c r="IFG27" s="77"/>
      <c r="IFH27" s="74"/>
      <c r="IFI27" s="74"/>
      <c r="IFJ27" s="85"/>
      <c r="IFK27" s="74"/>
      <c r="IFL27" s="74"/>
      <c r="IFM27" s="85"/>
      <c r="IFN27" s="74"/>
      <c r="IFO27" s="74"/>
      <c r="IFP27" s="85"/>
      <c r="IFQ27" s="74"/>
      <c r="IFR27" s="74"/>
      <c r="IFS27" s="85"/>
      <c r="IFT27" s="80"/>
      <c r="IFU27" s="80"/>
      <c r="IFV27" s="85"/>
      <c r="IFW27" s="77"/>
      <c r="IFX27" s="74"/>
      <c r="IFY27" s="74"/>
      <c r="IFZ27" s="85"/>
      <c r="IGA27" s="74"/>
      <c r="IGB27" s="74"/>
      <c r="IGC27" s="85"/>
      <c r="IGD27" s="74"/>
      <c r="IGE27" s="74"/>
      <c r="IGF27" s="85"/>
      <c r="IGG27" s="74"/>
      <c r="IGH27" s="74"/>
      <c r="IGI27" s="85"/>
      <c r="IGJ27" s="80"/>
      <c r="IGK27" s="80"/>
      <c r="IGL27" s="85"/>
      <c r="IGM27" s="77"/>
      <c r="IGN27" s="74"/>
      <c r="IGO27" s="74"/>
      <c r="IGP27" s="85"/>
      <c r="IGQ27" s="74"/>
      <c r="IGR27" s="74"/>
      <c r="IGS27" s="85"/>
      <c r="IGT27" s="74"/>
      <c r="IGU27" s="74"/>
      <c r="IGV27" s="85"/>
      <c r="IGW27" s="74"/>
      <c r="IGX27" s="74"/>
      <c r="IGY27" s="85"/>
      <c r="IGZ27" s="80"/>
      <c r="IHA27" s="80"/>
      <c r="IHB27" s="85"/>
      <c r="IHC27" s="77"/>
      <c r="IHD27" s="74"/>
      <c r="IHE27" s="74"/>
      <c r="IHF27" s="85"/>
      <c r="IHG27" s="74"/>
      <c r="IHH27" s="74"/>
      <c r="IHI27" s="85"/>
      <c r="IHJ27" s="74"/>
      <c r="IHK27" s="74"/>
      <c r="IHL27" s="85"/>
      <c r="IHM27" s="74"/>
      <c r="IHN27" s="74"/>
      <c r="IHO27" s="85"/>
      <c r="IHP27" s="80"/>
      <c r="IHQ27" s="80"/>
      <c r="IHR27" s="85"/>
      <c r="IHS27" s="77"/>
      <c r="IHT27" s="74"/>
      <c r="IHU27" s="74"/>
      <c r="IHV27" s="85"/>
      <c r="IHW27" s="74"/>
      <c r="IHX27" s="74"/>
      <c r="IHY27" s="85"/>
      <c r="IHZ27" s="74"/>
      <c r="IIA27" s="74"/>
      <c r="IIB27" s="85"/>
      <c r="IIC27" s="74"/>
      <c r="IID27" s="74"/>
      <c r="IIE27" s="85"/>
      <c r="IIF27" s="80"/>
      <c r="IIG27" s="80"/>
      <c r="IIH27" s="85"/>
      <c r="III27" s="77"/>
      <c r="IIJ27" s="74"/>
      <c r="IIK27" s="74"/>
      <c r="IIL27" s="85"/>
      <c r="IIM27" s="74"/>
      <c r="IIN27" s="74"/>
      <c r="IIO27" s="85"/>
      <c r="IIP27" s="74"/>
      <c r="IIQ27" s="74"/>
      <c r="IIR27" s="85"/>
      <c r="IIS27" s="74"/>
      <c r="IIT27" s="74"/>
      <c r="IIU27" s="85"/>
      <c r="IIV27" s="80"/>
      <c r="IIW27" s="80"/>
      <c r="IIX27" s="85"/>
      <c r="IIY27" s="77"/>
      <c r="IIZ27" s="74"/>
      <c r="IJA27" s="74"/>
      <c r="IJB27" s="85"/>
      <c r="IJC27" s="74"/>
      <c r="IJD27" s="74"/>
      <c r="IJE27" s="85"/>
      <c r="IJF27" s="74"/>
      <c r="IJG27" s="74"/>
      <c r="IJH27" s="85"/>
      <c r="IJI27" s="74"/>
      <c r="IJJ27" s="74"/>
      <c r="IJK27" s="85"/>
      <c r="IJL27" s="80"/>
      <c r="IJM27" s="80"/>
      <c r="IJN27" s="85"/>
      <c r="IJO27" s="77"/>
      <c r="IJP27" s="74"/>
      <c r="IJQ27" s="74"/>
      <c r="IJR27" s="85"/>
      <c r="IJS27" s="74"/>
      <c r="IJT27" s="74"/>
      <c r="IJU27" s="85"/>
      <c r="IJV27" s="74"/>
      <c r="IJW27" s="74"/>
      <c r="IJX27" s="85"/>
      <c r="IJY27" s="74"/>
      <c r="IJZ27" s="74"/>
      <c r="IKA27" s="85"/>
      <c r="IKB27" s="80"/>
      <c r="IKC27" s="80"/>
      <c r="IKD27" s="85"/>
      <c r="IKE27" s="77"/>
      <c r="IKF27" s="74"/>
      <c r="IKG27" s="74"/>
      <c r="IKH27" s="85"/>
      <c r="IKI27" s="74"/>
      <c r="IKJ27" s="74"/>
      <c r="IKK27" s="85"/>
      <c r="IKL27" s="74"/>
      <c r="IKM27" s="74"/>
      <c r="IKN27" s="85"/>
      <c r="IKO27" s="74"/>
      <c r="IKP27" s="74"/>
      <c r="IKQ27" s="85"/>
      <c r="IKR27" s="80"/>
      <c r="IKS27" s="80"/>
      <c r="IKT27" s="85"/>
      <c r="IKU27" s="77"/>
      <c r="IKV27" s="74"/>
      <c r="IKW27" s="74"/>
      <c r="IKX27" s="85"/>
      <c r="IKY27" s="74"/>
      <c r="IKZ27" s="74"/>
      <c r="ILA27" s="85"/>
      <c r="ILB27" s="74"/>
      <c r="ILC27" s="74"/>
      <c r="ILD27" s="85"/>
      <c r="ILE27" s="74"/>
      <c r="ILF27" s="74"/>
      <c r="ILG27" s="85"/>
      <c r="ILH27" s="80"/>
      <c r="ILI27" s="80"/>
      <c r="ILJ27" s="85"/>
      <c r="ILK27" s="77"/>
      <c r="ILL27" s="74"/>
      <c r="ILM27" s="74"/>
      <c r="ILN27" s="85"/>
      <c r="ILO27" s="74"/>
      <c r="ILP27" s="74"/>
      <c r="ILQ27" s="85"/>
      <c r="ILR27" s="74"/>
      <c r="ILS27" s="74"/>
      <c r="ILT27" s="85"/>
      <c r="ILU27" s="74"/>
      <c r="ILV27" s="74"/>
      <c r="ILW27" s="85"/>
      <c r="ILX27" s="80"/>
      <c r="ILY27" s="80"/>
      <c r="ILZ27" s="85"/>
      <c r="IMA27" s="77"/>
      <c r="IMB27" s="74"/>
      <c r="IMC27" s="74"/>
      <c r="IMD27" s="85"/>
      <c r="IME27" s="74"/>
      <c r="IMF27" s="74"/>
      <c r="IMG27" s="85"/>
      <c r="IMH27" s="74"/>
      <c r="IMI27" s="74"/>
      <c r="IMJ27" s="85"/>
      <c r="IMK27" s="74"/>
      <c r="IML27" s="74"/>
      <c r="IMM27" s="85"/>
      <c r="IMN27" s="80"/>
      <c r="IMO27" s="80"/>
      <c r="IMP27" s="85"/>
      <c r="IMQ27" s="77"/>
      <c r="IMR27" s="74"/>
      <c r="IMS27" s="74"/>
      <c r="IMT27" s="85"/>
      <c r="IMU27" s="74"/>
      <c r="IMV27" s="74"/>
      <c r="IMW27" s="85"/>
      <c r="IMX27" s="74"/>
      <c r="IMY27" s="74"/>
      <c r="IMZ27" s="85"/>
      <c r="INA27" s="74"/>
      <c r="INB27" s="74"/>
      <c r="INC27" s="85"/>
      <c r="IND27" s="80"/>
      <c r="INE27" s="80"/>
      <c r="INF27" s="85"/>
      <c r="ING27" s="77"/>
      <c r="INH27" s="74"/>
      <c r="INI27" s="74"/>
      <c r="INJ27" s="85"/>
      <c r="INK27" s="74"/>
      <c r="INL27" s="74"/>
      <c r="INM27" s="85"/>
      <c r="INN27" s="74"/>
      <c r="INO27" s="74"/>
      <c r="INP27" s="85"/>
      <c r="INQ27" s="74"/>
      <c r="INR27" s="74"/>
      <c r="INS27" s="85"/>
      <c r="INT27" s="80"/>
      <c r="INU27" s="80"/>
      <c r="INV27" s="85"/>
      <c r="INW27" s="77"/>
      <c r="INX27" s="74"/>
      <c r="INY27" s="74"/>
      <c r="INZ27" s="85"/>
      <c r="IOA27" s="74"/>
      <c r="IOB27" s="74"/>
      <c r="IOC27" s="85"/>
      <c r="IOD27" s="74"/>
      <c r="IOE27" s="74"/>
      <c r="IOF27" s="85"/>
      <c r="IOG27" s="74"/>
      <c r="IOH27" s="74"/>
      <c r="IOI27" s="85"/>
      <c r="IOJ27" s="80"/>
      <c r="IOK27" s="80"/>
      <c r="IOL27" s="85"/>
      <c r="IOM27" s="77"/>
      <c r="ION27" s="74"/>
      <c r="IOO27" s="74"/>
      <c r="IOP27" s="85"/>
      <c r="IOQ27" s="74"/>
      <c r="IOR27" s="74"/>
      <c r="IOS27" s="85"/>
      <c r="IOT27" s="74"/>
      <c r="IOU27" s="74"/>
      <c r="IOV27" s="85"/>
      <c r="IOW27" s="74"/>
      <c r="IOX27" s="74"/>
      <c r="IOY27" s="85"/>
      <c r="IOZ27" s="80"/>
      <c r="IPA27" s="80"/>
      <c r="IPB27" s="85"/>
      <c r="IPC27" s="77"/>
      <c r="IPD27" s="74"/>
      <c r="IPE27" s="74"/>
      <c r="IPF27" s="85"/>
      <c r="IPG27" s="74"/>
      <c r="IPH27" s="74"/>
      <c r="IPI27" s="85"/>
      <c r="IPJ27" s="74"/>
      <c r="IPK27" s="74"/>
      <c r="IPL27" s="85"/>
      <c r="IPM27" s="74"/>
      <c r="IPN27" s="74"/>
      <c r="IPO27" s="85"/>
      <c r="IPP27" s="80"/>
      <c r="IPQ27" s="80"/>
      <c r="IPR27" s="85"/>
      <c r="IPS27" s="77"/>
      <c r="IPT27" s="74"/>
      <c r="IPU27" s="74"/>
      <c r="IPV27" s="85"/>
      <c r="IPW27" s="74"/>
      <c r="IPX27" s="74"/>
      <c r="IPY27" s="85"/>
      <c r="IPZ27" s="74"/>
      <c r="IQA27" s="74"/>
      <c r="IQB27" s="85"/>
      <c r="IQC27" s="74"/>
      <c r="IQD27" s="74"/>
      <c r="IQE27" s="85"/>
      <c r="IQF27" s="80"/>
      <c r="IQG27" s="80"/>
      <c r="IQH27" s="85"/>
      <c r="IQI27" s="77"/>
      <c r="IQJ27" s="74"/>
      <c r="IQK27" s="74"/>
      <c r="IQL27" s="85"/>
      <c r="IQM27" s="74"/>
      <c r="IQN27" s="74"/>
      <c r="IQO27" s="85"/>
      <c r="IQP27" s="74"/>
      <c r="IQQ27" s="74"/>
      <c r="IQR27" s="85"/>
      <c r="IQS27" s="74"/>
      <c r="IQT27" s="74"/>
      <c r="IQU27" s="85"/>
      <c r="IQV27" s="80"/>
      <c r="IQW27" s="80"/>
      <c r="IQX27" s="85"/>
      <c r="IQY27" s="77"/>
      <c r="IQZ27" s="74"/>
      <c r="IRA27" s="74"/>
      <c r="IRB27" s="85"/>
      <c r="IRC27" s="74"/>
      <c r="IRD27" s="74"/>
      <c r="IRE27" s="85"/>
      <c r="IRF27" s="74"/>
      <c r="IRG27" s="74"/>
      <c r="IRH27" s="85"/>
      <c r="IRI27" s="74"/>
      <c r="IRJ27" s="74"/>
      <c r="IRK27" s="85"/>
      <c r="IRL27" s="80"/>
      <c r="IRM27" s="80"/>
      <c r="IRN27" s="85"/>
      <c r="IRO27" s="77"/>
      <c r="IRP27" s="74"/>
      <c r="IRQ27" s="74"/>
      <c r="IRR27" s="85"/>
      <c r="IRS27" s="74"/>
      <c r="IRT27" s="74"/>
      <c r="IRU27" s="85"/>
      <c r="IRV27" s="74"/>
      <c r="IRW27" s="74"/>
      <c r="IRX27" s="85"/>
      <c r="IRY27" s="74"/>
      <c r="IRZ27" s="74"/>
      <c r="ISA27" s="85"/>
      <c r="ISB27" s="80"/>
      <c r="ISC27" s="80"/>
      <c r="ISD27" s="85"/>
      <c r="ISE27" s="77"/>
      <c r="ISF27" s="74"/>
      <c r="ISG27" s="74"/>
      <c r="ISH27" s="85"/>
      <c r="ISI27" s="74"/>
      <c r="ISJ27" s="74"/>
      <c r="ISK27" s="85"/>
      <c r="ISL27" s="74"/>
      <c r="ISM27" s="74"/>
      <c r="ISN27" s="85"/>
      <c r="ISO27" s="74"/>
      <c r="ISP27" s="74"/>
      <c r="ISQ27" s="85"/>
      <c r="ISR27" s="80"/>
      <c r="ISS27" s="80"/>
      <c r="IST27" s="85"/>
      <c r="ISU27" s="77"/>
      <c r="ISV27" s="74"/>
      <c r="ISW27" s="74"/>
      <c r="ISX27" s="85"/>
      <c r="ISY27" s="74"/>
      <c r="ISZ27" s="74"/>
      <c r="ITA27" s="85"/>
      <c r="ITB27" s="74"/>
      <c r="ITC27" s="74"/>
      <c r="ITD27" s="85"/>
      <c r="ITE27" s="74"/>
      <c r="ITF27" s="74"/>
      <c r="ITG27" s="85"/>
      <c r="ITH27" s="80"/>
      <c r="ITI27" s="80"/>
      <c r="ITJ27" s="85"/>
      <c r="ITK27" s="77"/>
      <c r="ITL27" s="74"/>
      <c r="ITM27" s="74"/>
      <c r="ITN27" s="85"/>
      <c r="ITO27" s="74"/>
      <c r="ITP27" s="74"/>
      <c r="ITQ27" s="85"/>
      <c r="ITR27" s="74"/>
      <c r="ITS27" s="74"/>
      <c r="ITT27" s="85"/>
      <c r="ITU27" s="74"/>
      <c r="ITV27" s="74"/>
      <c r="ITW27" s="85"/>
      <c r="ITX27" s="80"/>
      <c r="ITY27" s="80"/>
      <c r="ITZ27" s="85"/>
      <c r="IUA27" s="77"/>
      <c r="IUB27" s="74"/>
      <c r="IUC27" s="74"/>
      <c r="IUD27" s="85"/>
      <c r="IUE27" s="74"/>
      <c r="IUF27" s="74"/>
      <c r="IUG27" s="85"/>
      <c r="IUH27" s="74"/>
      <c r="IUI27" s="74"/>
      <c r="IUJ27" s="85"/>
      <c r="IUK27" s="74"/>
      <c r="IUL27" s="74"/>
      <c r="IUM27" s="85"/>
      <c r="IUN27" s="80"/>
      <c r="IUO27" s="80"/>
      <c r="IUP27" s="85"/>
      <c r="IUQ27" s="77"/>
      <c r="IUR27" s="74"/>
      <c r="IUS27" s="74"/>
      <c r="IUT27" s="85"/>
      <c r="IUU27" s="74"/>
      <c r="IUV27" s="74"/>
      <c r="IUW27" s="85"/>
      <c r="IUX27" s="74"/>
      <c r="IUY27" s="74"/>
      <c r="IUZ27" s="85"/>
      <c r="IVA27" s="74"/>
      <c r="IVB27" s="74"/>
      <c r="IVC27" s="85"/>
      <c r="IVD27" s="80"/>
      <c r="IVE27" s="80"/>
      <c r="IVF27" s="85"/>
      <c r="IVG27" s="77"/>
      <c r="IVH27" s="74"/>
      <c r="IVI27" s="74"/>
      <c r="IVJ27" s="85"/>
      <c r="IVK27" s="74"/>
      <c r="IVL27" s="74"/>
      <c r="IVM27" s="85"/>
      <c r="IVN27" s="74"/>
      <c r="IVO27" s="74"/>
      <c r="IVP27" s="85"/>
      <c r="IVQ27" s="74"/>
      <c r="IVR27" s="74"/>
      <c r="IVS27" s="85"/>
      <c r="IVT27" s="80"/>
      <c r="IVU27" s="80"/>
      <c r="IVV27" s="85"/>
      <c r="IVW27" s="77"/>
      <c r="IVX27" s="74"/>
      <c r="IVY27" s="74"/>
      <c r="IVZ27" s="85"/>
      <c r="IWA27" s="74"/>
      <c r="IWB27" s="74"/>
      <c r="IWC27" s="85"/>
      <c r="IWD27" s="74"/>
      <c r="IWE27" s="74"/>
      <c r="IWF27" s="85"/>
      <c r="IWG27" s="74"/>
      <c r="IWH27" s="74"/>
      <c r="IWI27" s="85"/>
      <c r="IWJ27" s="80"/>
      <c r="IWK27" s="80"/>
      <c r="IWL27" s="85"/>
      <c r="IWM27" s="77"/>
      <c r="IWN27" s="74"/>
      <c r="IWO27" s="74"/>
      <c r="IWP27" s="85"/>
      <c r="IWQ27" s="74"/>
      <c r="IWR27" s="74"/>
      <c r="IWS27" s="85"/>
      <c r="IWT27" s="74"/>
      <c r="IWU27" s="74"/>
      <c r="IWV27" s="85"/>
      <c r="IWW27" s="74"/>
      <c r="IWX27" s="74"/>
      <c r="IWY27" s="85"/>
      <c r="IWZ27" s="80"/>
      <c r="IXA27" s="80"/>
      <c r="IXB27" s="85"/>
      <c r="IXC27" s="77"/>
      <c r="IXD27" s="74"/>
      <c r="IXE27" s="74"/>
      <c r="IXF27" s="85"/>
      <c r="IXG27" s="74"/>
      <c r="IXH27" s="74"/>
      <c r="IXI27" s="85"/>
      <c r="IXJ27" s="74"/>
      <c r="IXK27" s="74"/>
      <c r="IXL27" s="85"/>
      <c r="IXM27" s="74"/>
      <c r="IXN27" s="74"/>
      <c r="IXO27" s="85"/>
      <c r="IXP27" s="80"/>
      <c r="IXQ27" s="80"/>
      <c r="IXR27" s="85"/>
      <c r="IXS27" s="77"/>
      <c r="IXT27" s="74"/>
      <c r="IXU27" s="74"/>
      <c r="IXV27" s="85"/>
      <c r="IXW27" s="74"/>
      <c r="IXX27" s="74"/>
      <c r="IXY27" s="85"/>
      <c r="IXZ27" s="74"/>
      <c r="IYA27" s="74"/>
      <c r="IYB27" s="85"/>
      <c r="IYC27" s="74"/>
      <c r="IYD27" s="74"/>
      <c r="IYE27" s="85"/>
      <c r="IYF27" s="80"/>
      <c r="IYG27" s="80"/>
      <c r="IYH27" s="85"/>
      <c r="IYI27" s="77"/>
      <c r="IYJ27" s="74"/>
      <c r="IYK27" s="74"/>
      <c r="IYL27" s="85"/>
      <c r="IYM27" s="74"/>
      <c r="IYN27" s="74"/>
      <c r="IYO27" s="85"/>
      <c r="IYP27" s="74"/>
      <c r="IYQ27" s="74"/>
      <c r="IYR27" s="85"/>
      <c r="IYS27" s="74"/>
      <c r="IYT27" s="74"/>
      <c r="IYU27" s="85"/>
      <c r="IYV27" s="80"/>
      <c r="IYW27" s="80"/>
      <c r="IYX27" s="85"/>
      <c r="IYY27" s="77"/>
      <c r="IYZ27" s="74"/>
      <c r="IZA27" s="74"/>
      <c r="IZB27" s="85"/>
      <c r="IZC27" s="74"/>
      <c r="IZD27" s="74"/>
      <c r="IZE27" s="85"/>
      <c r="IZF27" s="74"/>
      <c r="IZG27" s="74"/>
      <c r="IZH27" s="85"/>
      <c r="IZI27" s="74"/>
      <c r="IZJ27" s="74"/>
      <c r="IZK27" s="85"/>
      <c r="IZL27" s="80"/>
      <c r="IZM27" s="80"/>
      <c r="IZN27" s="85"/>
      <c r="IZO27" s="77"/>
      <c r="IZP27" s="74"/>
      <c r="IZQ27" s="74"/>
      <c r="IZR27" s="85"/>
      <c r="IZS27" s="74"/>
      <c r="IZT27" s="74"/>
      <c r="IZU27" s="85"/>
      <c r="IZV27" s="74"/>
      <c r="IZW27" s="74"/>
      <c r="IZX27" s="85"/>
      <c r="IZY27" s="74"/>
      <c r="IZZ27" s="74"/>
      <c r="JAA27" s="85"/>
      <c r="JAB27" s="80"/>
      <c r="JAC27" s="80"/>
      <c r="JAD27" s="85"/>
      <c r="JAE27" s="77"/>
      <c r="JAF27" s="74"/>
      <c r="JAG27" s="74"/>
      <c r="JAH27" s="85"/>
      <c r="JAI27" s="74"/>
      <c r="JAJ27" s="74"/>
      <c r="JAK27" s="85"/>
      <c r="JAL27" s="74"/>
      <c r="JAM27" s="74"/>
      <c r="JAN27" s="85"/>
      <c r="JAO27" s="74"/>
      <c r="JAP27" s="74"/>
      <c r="JAQ27" s="85"/>
      <c r="JAR27" s="80"/>
      <c r="JAS27" s="80"/>
      <c r="JAT27" s="85"/>
      <c r="JAU27" s="77"/>
      <c r="JAV27" s="74"/>
      <c r="JAW27" s="74"/>
      <c r="JAX27" s="85"/>
      <c r="JAY27" s="74"/>
      <c r="JAZ27" s="74"/>
      <c r="JBA27" s="85"/>
      <c r="JBB27" s="74"/>
      <c r="JBC27" s="74"/>
      <c r="JBD27" s="85"/>
      <c r="JBE27" s="74"/>
      <c r="JBF27" s="74"/>
      <c r="JBG27" s="85"/>
      <c r="JBH27" s="80"/>
      <c r="JBI27" s="80"/>
      <c r="JBJ27" s="85"/>
      <c r="JBK27" s="77"/>
      <c r="JBL27" s="74"/>
      <c r="JBM27" s="74"/>
      <c r="JBN27" s="85"/>
      <c r="JBO27" s="74"/>
      <c r="JBP27" s="74"/>
      <c r="JBQ27" s="85"/>
      <c r="JBR27" s="74"/>
      <c r="JBS27" s="74"/>
      <c r="JBT27" s="85"/>
      <c r="JBU27" s="74"/>
      <c r="JBV27" s="74"/>
      <c r="JBW27" s="85"/>
      <c r="JBX27" s="80"/>
      <c r="JBY27" s="80"/>
      <c r="JBZ27" s="85"/>
      <c r="JCA27" s="77"/>
      <c r="JCB27" s="74"/>
      <c r="JCC27" s="74"/>
      <c r="JCD27" s="85"/>
      <c r="JCE27" s="74"/>
      <c r="JCF27" s="74"/>
      <c r="JCG27" s="85"/>
      <c r="JCH27" s="74"/>
      <c r="JCI27" s="74"/>
      <c r="JCJ27" s="85"/>
      <c r="JCK27" s="74"/>
      <c r="JCL27" s="74"/>
      <c r="JCM27" s="85"/>
      <c r="JCN27" s="80"/>
      <c r="JCO27" s="80"/>
      <c r="JCP27" s="85"/>
      <c r="JCQ27" s="77"/>
      <c r="JCR27" s="74"/>
      <c r="JCS27" s="74"/>
      <c r="JCT27" s="85"/>
      <c r="JCU27" s="74"/>
      <c r="JCV27" s="74"/>
      <c r="JCW27" s="85"/>
      <c r="JCX27" s="74"/>
      <c r="JCY27" s="74"/>
      <c r="JCZ27" s="85"/>
      <c r="JDA27" s="74"/>
      <c r="JDB27" s="74"/>
      <c r="JDC27" s="85"/>
      <c r="JDD27" s="80"/>
      <c r="JDE27" s="80"/>
      <c r="JDF27" s="85"/>
      <c r="JDG27" s="77"/>
      <c r="JDH27" s="74"/>
      <c r="JDI27" s="74"/>
      <c r="JDJ27" s="85"/>
      <c r="JDK27" s="74"/>
      <c r="JDL27" s="74"/>
      <c r="JDM27" s="85"/>
      <c r="JDN27" s="74"/>
      <c r="JDO27" s="74"/>
      <c r="JDP27" s="85"/>
      <c r="JDQ27" s="74"/>
      <c r="JDR27" s="74"/>
      <c r="JDS27" s="85"/>
      <c r="JDT27" s="80"/>
      <c r="JDU27" s="80"/>
      <c r="JDV27" s="85"/>
      <c r="JDW27" s="77"/>
      <c r="JDX27" s="74"/>
      <c r="JDY27" s="74"/>
      <c r="JDZ27" s="85"/>
      <c r="JEA27" s="74"/>
      <c r="JEB27" s="74"/>
      <c r="JEC27" s="85"/>
      <c r="JED27" s="74"/>
      <c r="JEE27" s="74"/>
      <c r="JEF27" s="85"/>
      <c r="JEG27" s="74"/>
      <c r="JEH27" s="74"/>
      <c r="JEI27" s="85"/>
      <c r="JEJ27" s="80"/>
      <c r="JEK27" s="80"/>
      <c r="JEL27" s="85"/>
      <c r="JEM27" s="77"/>
      <c r="JEN27" s="74"/>
      <c r="JEO27" s="74"/>
      <c r="JEP27" s="85"/>
      <c r="JEQ27" s="74"/>
      <c r="JER27" s="74"/>
      <c r="JES27" s="85"/>
      <c r="JET27" s="74"/>
      <c r="JEU27" s="74"/>
      <c r="JEV27" s="85"/>
      <c r="JEW27" s="74"/>
      <c r="JEX27" s="74"/>
      <c r="JEY27" s="85"/>
      <c r="JEZ27" s="80"/>
      <c r="JFA27" s="80"/>
      <c r="JFB27" s="85"/>
      <c r="JFC27" s="77"/>
      <c r="JFD27" s="74"/>
      <c r="JFE27" s="74"/>
      <c r="JFF27" s="85"/>
      <c r="JFG27" s="74"/>
      <c r="JFH27" s="74"/>
      <c r="JFI27" s="85"/>
      <c r="JFJ27" s="74"/>
      <c r="JFK27" s="74"/>
      <c r="JFL27" s="85"/>
      <c r="JFM27" s="74"/>
      <c r="JFN27" s="74"/>
      <c r="JFO27" s="85"/>
      <c r="JFP27" s="80"/>
      <c r="JFQ27" s="80"/>
      <c r="JFR27" s="85"/>
      <c r="JFS27" s="77"/>
      <c r="JFT27" s="74"/>
      <c r="JFU27" s="74"/>
      <c r="JFV27" s="85"/>
      <c r="JFW27" s="74"/>
      <c r="JFX27" s="74"/>
      <c r="JFY27" s="85"/>
      <c r="JFZ27" s="74"/>
      <c r="JGA27" s="74"/>
      <c r="JGB27" s="85"/>
      <c r="JGC27" s="74"/>
      <c r="JGD27" s="74"/>
      <c r="JGE27" s="85"/>
      <c r="JGF27" s="80"/>
      <c r="JGG27" s="80"/>
      <c r="JGH27" s="85"/>
      <c r="JGI27" s="77"/>
      <c r="JGJ27" s="74"/>
      <c r="JGK27" s="74"/>
      <c r="JGL27" s="85"/>
      <c r="JGM27" s="74"/>
      <c r="JGN27" s="74"/>
      <c r="JGO27" s="85"/>
      <c r="JGP27" s="74"/>
      <c r="JGQ27" s="74"/>
      <c r="JGR27" s="85"/>
      <c r="JGS27" s="74"/>
      <c r="JGT27" s="74"/>
      <c r="JGU27" s="85"/>
      <c r="JGV27" s="80"/>
      <c r="JGW27" s="80"/>
      <c r="JGX27" s="85"/>
      <c r="JGY27" s="77"/>
      <c r="JGZ27" s="74"/>
      <c r="JHA27" s="74"/>
      <c r="JHB27" s="85"/>
      <c r="JHC27" s="74"/>
      <c r="JHD27" s="74"/>
      <c r="JHE27" s="85"/>
      <c r="JHF27" s="74"/>
      <c r="JHG27" s="74"/>
      <c r="JHH27" s="85"/>
      <c r="JHI27" s="74"/>
      <c r="JHJ27" s="74"/>
      <c r="JHK27" s="85"/>
      <c r="JHL27" s="80"/>
      <c r="JHM27" s="80"/>
      <c r="JHN27" s="85"/>
      <c r="JHO27" s="77"/>
      <c r="JHP27" s="74"/>
      <c r="JHQ27" s="74"/>
      <c r="JHR27" s="85"/>
      <c r="JHS27" s="74"/>
      <c r="JHT27" s="74"/>
      <c r="JHU27" s="85"/>
      <c r="JHV27" s="74"/>
      <c r="JHW27" s="74"/>
      <c r="JHX27" s="85"/>
      <c r="JHY27" s="74"/>
      <c r="JHZ27" s="74"/>
      <c r="JIA27" s="85"/>
      <c r="JIB27" s="80"/>
      <c r="JIC27" s="80"/>
      <c r="JID27" s="85"/>
      <c r="JIE27" s="77"/>
      <c r="JIF27" s="74"/>
      <c r="JIG27" s="74"/>
      <c r="JIH27" s="85"/>
      <c r="JII27" s="74"/>
      <c r="JIJ27" s="74"/>
      <c r="JIK27" s="85"/>
      <c r="JIL27" s="74"/>
      <c r="JIM27" s="74"/>
      <c r="JIN27" s="85"/>
      <c r="JIO27" s="74"/>
      <c r="JIP27" s="74"/>
      <c r="JIQ27" s="85"/>
      <c r="JIR27" s="80"/>
      <c r="JIS27" s="80"/>
      <c r="JIT27" s="85"/>
      <c r="JIU27" s="77"/>
      <c r="JIV27" s="74"/>
      <c r="JIW27" s="74"/>
      <c r="JIX27" s="85"/>
      <c r="JIY27" s="74"/>
      <c r="JIZ27" s="74"/>
      <c r="JJA27" s="85"/>
      <c r="JJB27" s="74"/>
      <c r="JJC27" s="74"/>
      <c r="JJD27" s="85"/>
      <c r="JJE27" s="74"/>
      <c r="JJF27" s="74"/>
      <c r="JJG27" s="85"/>
      <c r="JJH27" s="80"/>
      <c r="JJI27" s="80"/>
      <c r="JJJ27" s="85"/>
      <c r="JJK27" s="77"/>
      <c r="JJL27" s="74"/>
      <c r="JJM27" s="74"/>
      <c r="JJN27" s="85"/>
      <c r="JJO27" s="74"/>
      <c r="JJP27" s="74"/>
      <c r="JJQ27" s="85"/>
      <c r="JJR27" s="74"/>
      <c r="JJS27" s="74"/>
      <c r="JJT27" s="85"/>
      <c r="JJU27" s="74"/>
      <c r="JJV27" s="74"/>
      <c r="JJW27" s="85"/>
      <c r="JJX27" s="80"/>
      <c r="JJY27" s="80"/>
      <c r="JJZ27" s="85"/>
      <c r="JKA27" s="77"/>
      <c r="JKB27" s="74"/>
      <c r="JKC27" s="74"/>
      <c r="JKD27" s="85"/>
      <c r="JKE27" s="74"/>
      <c r="JKF27" s="74"/>
      <c r="JKG27" s="85"/>
      <c r="JKH27" s="74"/>
      <c r="JKI27" s="74"/>
      <c r="JKJ27" s="85"/>
      <c r="JKK27" s="74"/>
      <c r="JKL27" s="74"/>
      <c r="JKM27" s="85"/>
      <c r="JKN27" s="80"/>
      <c r="JKO27" s="80"/>
      <c r="JKP27" s="85"/>
      <c r="JKQ27" s="77"/>
      <c r="JKR27" s="74"/>
      <c r="JKS27" s="74"/>
      <c r="JKT27" s="85"/>
      <c r="JKU27" s="74"/>
      <c r="JKV27" s="74"/>
      <c r="JKW27" s="85"/>
      <c r="JKX27" s="74"/>
      <c r="JKY27" s="74"/>
      <c r="JKZ27" s="85"/>
      <c r="JLA27" s="74"/>
      <c r="JLB27" s="74"/>
      <c r="JLC27" s="85"/>
      <c r="JLD27" s="80"/>
      <c r="JLE27" s="80"/>
      <c r="JLF27" s="85"/>
      <c r="JLG27" s="77"/>
      <c r="JLH27" s="74"/>
      <c r="JLI27" s="74"/>
      <c r="JLJ27" s="85"/>
      <c r="JLK27" s="74"/>
      <c r="JLL27" s="74"/>
      <c r="JLM27" s="85"/>
      <c r="JLN27" s="74"/>
      <c r="JLO27" s="74"/>
      <c r="JLP27" s="85"/>
      <c r="JLQ27" s="74"/>
      <c r="JLR27" s="74"/>
      <c r="JLS27" s="85"/>
      <c r="JLT27" s="80"/>
      <c r="JLU27" s="80"/>
      <c r="JLV27" s="85"/>
      <c r="JLW27" s="77"/>
      <c r="JLX27" s="74"/>
      <c r="JLY27" s="74"/>
      <c r="JLZ27" s="85"/>
      <c r="JMA27" s="74"/>
      <c r="JMB27" s="74"/>
      <c r="JMC27" s="85"/>
      <c r="JMD27" s="74"/>
      <c r="JME27" s="74"/>
      <c r="JMF27" s="85"/>
      <c r="JMG27" s="74"/>
      <c r="JMH27" s="74"/>
      <c r="JMI27" s="85"/>
      <c r="JMJ27" s="80"/>
      <c r="JMK27" s="80"/>
      <c r="JML27" s="85"/>
      <c r="JMM27" s="77"/>
      <c r="JMN27" s="74"/>
      <c r="JMO27" s="74"/>
      <c r="JMP27" s="85"/>
      <c r="JMQ27" s="74"/>
      <c r="JMR27" s="74"/>
      <c r="JMS27" s="85"/>
      <c r="JMT27" s="74"/>
      <c r="JMU27" s="74"/>
      <c r="JMV27" s="85"/>
      <c r="JMW27" s="74"/>
      <c r="JMX27" s="74"/>
      <c r="JMY27" s="85"/>
      <c r="JMZ27" s="80"/>
      <c r="JNA27" s="80"/>
      <c r="JNB27" s="85"/>
      <c r="JNC27" s="77"/>
      <c r="JND27" s="74"/>
      <c r="JNE27" s="74"/>
      <c r="JNF27" s="85"/>
      <c r="JNG27" s="74"/>
      <c r="JNH27" s="74"/>
      <c r="JNI27" s="85"/>
      <c r="JNJ27" s="74"/>
      <c r="JNK27" s="74"/>
      <c r="JNL27" s="85"/>
      <c r="JNM27" s="74"/>
      <c r="JNN27" s="74"/>
      <c r="JNO27" s="85"/>
      <c r="JNP27" s="80"/>
      <c r="JNQ27" s="80"/>
      <c r="JNR27" s="85"/>
      <c r="JNS27" s="77"/>
      <c r="JNT27" s="74"/>
      <c r="JNU27" s="74"/>
      <c r="JNV27" s="85"/>
      <c r="JNW27" s="74"/>
      <c r="JNX27" s="74"/>
      <c r="JNY27" s="85"/>
      <c r="JNZ27" s="74"/>
      <c r="JOA27" s="74"/>
      <c r="JOB27" s="85"/>
      <c r="JOC27" s="74"/>
      <c r="JOD27" s="74"/>
      <c r="JOE27" s="85"/>
      <c r="JOF27" s="80"/>
      <c r="JOG27" s="80"/>
      <c r="JOH27" s="85"/>
      <c r="JOI27" s="77"/>
      <c r="JOJ27" s="74"/>
      <c r="JOK27" s="74"/>
      <c r="JOL27" s="85"/>
      <c r="JOM27" s="74"/>
      <c r="JON27" s="74"/>
      <c r="JOO27" s="85"/>
      <c r="JOP27" s="74"/>
      <c r="JOQ27" s="74"/>
      <c r="JOR27" s="85"/>
      <c r="JOS27" s="74"/>
      <c r="JOT27" s="74"/>
      <c r="JOU27" s="85"/>
      <c r="JOV27" s="80"/>
      <c r="JOW27" s="80"/>
      <c r="JOX27" s="85"/>
      <c r="JOY27" s="77"/>
      <c r="JOZ27" s="74"/>
      <c r="JPA27" s="74"/>
      <c r="JPB27" s="85"/>
      <c r="JPC27" s="74"/>
      <c r="JPD27" s="74"/>
      <c r="JPE27" s="85"/>
      <c r="JPF27" s="74"/>
      <c r="JPG27" s="74"/>
      <c r="JPH27" s="85"/>
      <c r="JPI27" s="74"/>
      <c r="JPJ27" s="74"/>
      <c r="JPK27" s="85"/>
      <c r="JPL27" s="80"/>
      <c r="JPM27" s="80"/>
      <c r="JPN27" s="85"/>
      <c r="JPO27" s="77"/>
      <c r="JPP27" s="74"/>
      <c r="JPQ27" s="74"/>
      <c r="JPR27" s="85"/>
      <c r="JPS27" s="74"/>
      <c r="JPT27" s="74"/>
      <c r="JPU27" s="85"/>
      <c r="JPV27" s="74"/>
      <c r="JPW27" s="74"/>
      <c r="JPX27" s="85"/>
      <c r="JPY27" s="74"/>
      <c r="JPZ27" s="74"/>
      <c r="JQA27" s="85"/>
      <c r="JQB27" s="80"/>
      <c r="JQC27" s="80"/>
      <c r="JQD27" s="85"/>
      <c r="JQE27" s="77"/>
      <c r="JQF27" s="74"/>
      <c r="JQG27" s="74"/>
      <c r="JQH27" s="85"/>
      <c r="JQI27" s="74"/>
      <c r="JQJ27" s="74"/>
      <c r="JQK27" s="85"/>
      <c r="JQL27" s="74"/>
      <c r="JQM27" s="74"/>
      <c r="JQN27" s="85"/>
      <c r="JQO27" s="74"/>
      <c r="JQP27" s="74"/>
      <c r="JQQ27" s="85"/>
      <c r="JQR27" s="80"/>
      <c r="JQS27" s="80"/>
      <c r="JQT27" s="85"/>
      <c r="JQU27" s="77"/>
      <c r="JQV27" s="74"/>
      <c r="JQW27" s="74"/>
      <c r="JQX27" s="85"/>
      <c r="JQY27" s="74"/>
      <c r="JQZ27" s="74"/>
      <c r="JRA27" s="85"/>
      <c r="JRB27" s="74"/>
      <c r="JRC27" s="74"/>
      <c r="JRD27" s="85"/>
      <c r="JRE27" s="74"/>
      <c r="JRF27" s="74"/>
      <c r="JRG27" s="85"/>
      <c r="JRH27" s="80"/>
      <c r="JRI27" s="80"/>
      <c r="JRJ27" s="85"/>
      <c r="JRK27" s="77"/>
      <c r="JRL27" s="74"/>
      <c r="JRM27" s="74"/>
      <c r="JRN27" s="85"/>
      <c r="JRO27" s="74"/>
      <c r="JRP27" s="74"/>
      <c r="JRQ27" s="85"/>
      <c r="JRR27" s="74"/>
      <c r="JRS27" s="74"/>
      <c r="JRT27" s="85"/>
      <c r="JRU27" s="74"/>
      <c r="JRV27" s="74"/>
      <c r="JRW27" s="85"/>
      <c r="JRX27" s="80"/>
      <c r="JRY27" s="80"/>
      <c r="JRZ27" s="85"/>
      <c r="JSA27" s="77"/>
      <c r="JSB27" s="74"/>
      <c r="JSC27" s="74"/>
      <c r="JSD27" s="85"/>
      <c r="JSE27" s="74"/>
      <c r="JSF27" s="74"/>
      <c r="JSG27" s="85"/>
      <c r="JSH27" s="74"/>
      <c r="JSI27" s="74"/>
      <c r="JSJ27" s="85"/>
      <c r="JSK27" s="74"/>
      <c r="JSL27" s="74"/>
      <c r="JSM27" s="85"/>
      <c r="JSN27" s="80"/>
      <c r="JSO27" s="80"/>
      <c r="JSP27" s="85"/>
      <c r="JSQ27" s="77"/>
      <c r="JSR27" s="74"/>
      <c r="JSS27" s="74"/>
      <c r="JST27" s="85"/>
      <c r="JSU27" s="74"/>
      <c r="JSV27" s="74"/>
      <c r="JSW27" s="85"/>
      <c r="JSX27" s="74"/>
      <c r="JSY27" s="74"/>
      <c r="JSZ27" s="85"/>
      <c r="JTA27" s="74"/>
      <c r="JTB27" s="74"/>
      <c r="JTC27" s="85"/>
      <c r="JTD27" s="80"/>
      <c r="JTE27" s="80"/>
      <c r="JTF27" s="85"/>
      <c r="JTG27" s="77"/>
      <c r="JTH27" s="74"/>
      <c r="JTI27" s="74"/>
      <c r="JTJ27" s="85"/>
      <c r="JTK27" s="74"/>
      <c r="JTL27" s="74"/>
      <c r="JTM27" s="85"/>
      <c r="JTN27" s="74"/>
      <c r="JTO27" s="74"/>
      <c r="JTP27" s="85"/>
      <c r="JTQ27" s="74"/>
      <c r="JTR27" s="74"/>
      <c r="JTS27" s="85"/>
      <c r="JTT27" s="80"/>
      <c r="JTU27" s="80"/>
      <c r="JTV27" s="85"/>
      <c r="JTW27" s="77"/>
      <c r="JTX27" s="74"/>
      <c r="JTY27" s="74"/>
      <c r="JTZ27" s="85"/>
      <c r="JUA27" s="74"/>
      <c r="JUB27" s="74"/>
      <c r="JUC27" s="85"/>
      <c r="JUD27" s="74"/>
      <c r="JUE27" s="74"/>
      <c r="JUF27" s="85"/>
      <c r="JUG27" s="74"/>
      <c r="JUH27" s="74"/>
      <c r="JUI27" s="85"/>
      <c r="JUJ27" s="80"/>
      <c r="JUK27" s="80"/>
      <c r="JUL27" s="85"/>
      <c r="JUM27" s="77"/>
      <c r="JUN27" s="74"/>
      <c r="JUO27" s="74"/>
      <c r="JUP27" s="85"/>
      <c r="JUQ27" s="74"/>
      <c r="JUR27" s="74"/>
      <c r="JUS27" s="85"/>
      <c r="JUT27" s="74"/>
      <c r="JUU27" s="74"/>
      <c r="JUV27" s="85"/>
      <c r="JUW27" s="74"/>
      <c r="JUX27" s="74"/>
      <c r="JUY27" s="85"/>
      <c r="JUZ27" s="80"/>
      <c r="JVA27" s="80"/>
      <c r="JVB27" s="85"/>
      <c r="JVC27" s="77"/>
      <c r="JVD27" s="74"/>
      <c r="JVE27" s="74"/>
      <c r="JVF27" s="85"/>
      <c r="JVG27" s="74"/>
      <c r="JVH27" s="74"/>
      <c r="JVI27" s="85"/>
      <c r="JVJ27" s="74"/>
      <c r="JVK27" s="74"/>
      <c r="JVL27" s="85"/>
      <c r="JVM27" s="74"/>
      <c r="JVN27" s="74"/>
      <c r="JVO27" s="85"/>
      <c r="JVP27" s="80"/>
      <c r="JVQ27" s="80"/>
      <c r="JVR27" s="85"/>
      <c r="JVS27" s="77"/>
      <c r="JVT27" s="74"/>
      <c r="JVU27" s="74"/>
      <c r="JVV27" s="85"/>
      <c r="JVW27" s="74"/>
      <c r="JVX27" s="74"/>
      <c r="JVY27" s="85"/>
      <c r="JVZ27" s="74"/>
      <c r="JWA27" s="74"/>
      <c r="JWB27" s="85"/>
      <c r="JWC27" s="74"/>
      <c r="JWD27" s="74"/>
      <c r="JWE27" s="85"/>
      <c r="JWF27" s="80"/>
      <c r="JWG27" s="80"/>
      <c r="JWH27" s="85"/>
      <c r="JWI27" s="77"/>
      <c r="JWJ27" s="74"/>
      <c r="JWK27" s="74"/>
      <c r="JWL27" s="85"/>
      <c r="JWM27" s="74"/>
      <c r="JWN27" s="74"/>
      <c r="JWO27" s="85"/>
      <c r="JWP27" s="74"/>
      <c r="JWQ27" s="74"/>
      <c r="JWR27" s="85"/>
      <c r="JWS27" s="74"/>
      <c r="JWT27" s="74"/>
      <c r="JWU27" s="85"/>
      <c r="JWV27" s="80"/>
      <c r="JWW27" s="80"/>
      <c r="JWX27" s="85"/>
      <c r="JWY27" s="77"/>
      <c r="JWZ27" s="74"/>
      <c r="JXA27" s="74"/>
      <c r="JXB27" s="85"/>
      <c r="JXC27" s="74"/>
      <c r="JXD27" s="74"/>
      <c r="JXE27" s="85"/>
      <c r="JXF27" s="74"/>
      <c r="JXG27" s="74"/>
      <c r="JXH27" s="85"/>
      <c r="JXI27" s="74"/>
      <c r="JXJ27" s="74"/>
      <c r="JXK27" s="85"/>
      <c r="JXL27" s="80"/>
      <c r="JXM27" s="80"/>
      <c r="JXN27" s="85"/>
      <c r="JXO27" s="77"/>
      <c r="JXP27" s="74"/>
      <c r="JXQ27" s="74"/>
      <c r="JXR27" s="85"/>
      <c r="JXS27" s="74"/>
      <c r="JXT27" s="74"/>
      <c r="JXU27" s="85"/>
      <c r="JXV27" s="74"/>
      <c r="JXW27" s="74"/>
      <c r="JXX27" s="85"/>
      <c r="JXY27" s="74"/>
      <c r="JXZ27" s="74"/>
      <c r="JYA27" s="85"/>
      <c r="JYB27" s="80"/>
      <c r="JYC27" s="80"/>
      <c r="JYD27" s="85"/>
      <c r="JYE27" s="77"/>
      <c r="JYF27" s="74"/>
      <c r="JYG27" s="74"/>
      <c r="JYH27" s="85"/>
      <c r="JYI27" s="74"/>
      <c r="JYJ27" s="74"/>
      <c r="JYK27" s="85"/>
      <c r="JYL27" s="74"/>
      <c r="JYM27" s="74"/>
      <c r="JYN27" s="85"/>
      <c r="JYO27" s="74"/>
      <c r="JYP27" s="74"/>
      <c r="JYQ27" s="85"/>
      <c r="JYR27" s="80"/>
      <c r="JYS27" s="80"/>
      <c r="JYT27" s="85"/>
      <c r="JYU27" s="77"/>
      <c r="JYV27" s="74"/>
      <c r="JYW27" s="74"/>
      <c r="JYX27" s="85"/>
      <c r="JYY27" s="74"/>
      <c r="JYZ27" s="74"/>
      <c r="JZA27" s="85"/>
      <c r="JZB27" s="74"/>
      <c r="JZC27" s="74"/>
      <c r="JZD27" s="85"/>
      <c r="JZE27" s="74"/>
      <c r="JZF27" s="74"/>
      <c r="JZG27" s="85"/>
      <c r="JZH27" s="80"/>
      <c r="JZI27" s="80"/>
      <c r="JZJ27" s="85"/>
      <c r="JZK27" s="77"/>
      <c r="JZL27" s="74"/>
      <c r="JZM27" s="74"/>
      <c r="JZN27" s="85"/>
      <c r="JZO27" s="74"/>
      <c r="JZP27" s="74"/>
      <c r="JZQ27" s="85"/>
      <c r="JZR27" s="74"/>
      <c r="JZS27" s="74"/>
      <c r="JZT27" s="85"/>
      <c r="JZU27" s="74"/>
      <c r="JZV27" s="74"/>
      <c r="JZW27" s="85"/>
      <c r="JZX27" s="80"/>
      <c r="JZY27" s="80"/>
      <c r="JZZ27" s="85"/>
      <c r="KAA27" s="77"/>
      <c r="KAB27" s="74"/>
      <c r="KAC27" s="74"/>
      <c r="KAD27" s="85"/>
      <c r="KAE27" s="74"/>
      <c r="KAF27" s="74"/>
      <c r="KAG27" s="85"/>
      <c r="KAH27" s="74"/>
      <c r="KAI27" s="74"/>
      <c r="KAJ27" s="85"/>
      <c r="KAK27" s="74"/>
      <c r="KAL27" s="74"/>
      <c r="KAM27" s="85"/>
      <c r="KAN27" s="80"/>
      <c r="KAO27" s="80"/>
      <c r="KAP27" s="85"/>
      <c r="KAQ27" s="77"/>
      <c r="KAR27" s="74"/>
      <c r="KAS27" s="74"/>
      <c r="KAT27" s="85"/>
      <c r="KAU27" s="74"/>
      <c r="KAV27" s="74"/>
      <c r="KAW27" s="85"/>
      <c r="KAX27" s="74"/>
      <c r="KAY27" s="74"/>
      <c r="KAZ27" s="85"/>
      <c r="KBA27" s="74"/>
      <c r="KBB27" s="74"/>
      <c r="KBC27" s="85"/>
      <c r="KBD27" s="80"/>
      <c r="KBE27" s="80"/>
      <c r="KBF27" s="85"/>
      <c r="KBG27" s="77"/>
      <c r="KBH27" s="74"/>
      <c r="KBI27" s="74"/>
      <c r="KBJ27" s="85"/>
      <c r="KBK27" s="74"/>
      <c r="KBL27" s="74"/>
      <c r="KBM27" s="85"/>
      <c r="KBN27" s="74"/>
      <c r="KBO27" s="74"/>
      <c r="KBP27" s="85"/>
      <c r="KBQ27" s="74"/>
      <c r="KBR27" s="74"/>
      <c r="KBS27" s="85"/>
      <c r="KBT27" s="80"/>
      <c r="KBU27" s="80"/>
      <c r="KBV27" s="85"/>
      <c r="KBW27" s="77"/>
      <c r="KBX27" s="74"/>
      <c r="KBY27" s="74"/>
      <c r="KBZ27" s="85"/>
      <c r="KCA27" s="74"/>
      <c r="KCB27" s="74"/>
      <c r="KCC27" s="85"/>
      <c r="KCD27" s="74"/>
      <c r="KCE27" s="74"/>
      <c r="KCF27" s="85"/>
      <c r="KCG27" s="74"/>
      <c r="KCH27" s="74"/>
      <c r="KCI27" s="85"/>
      <c r="KCJ27" s="80"/>
      <c r="KCK27" s="80"/>
      <c r="KCL27" s="85"/>
      <c r="KCM27" s="77"/>
      <c r="KCN27" s="74"/>
      <c r="KCO27" s="74"/>
      <c r="KCP27" s="85"/>
      <c r="KCQ27" s="74"/>
      <c r="KCR27" s="74"/>
      <c r="KCS27" s="85"/>
      <c r="KCT27" s="74"/>
      <c r="KCU27" s="74"/>
      <c r="KCV27" s="85"/>
      <c r="KCW27" s="74"/>
      <c r="KCX27" s="74"/>
      <c r="KCY27" s="85"/>
      <c r="KCZ27" s="80"/>
      <c r="KDA27" s="80"/>
      <c r="KDB27" s="85"/>
      <c r="KDC27" s="77"/>
      <c r="KDD27" s="74"/>
      <c r="KDE27" s="74"/>
      <c r="KDF27" s="85"/>
      <c r="KDG27" s="74"/>
      <c r="KDH27" s="74"/>
      <c r="KDI27" s="85"/>
      <c r="KDJ27" s="74"/>
      <c r="KDK27" s="74"/>
      <c r="KDL27" s="85"/>
      <c r="KDM27" s="74"/>
      <c r="KDN27" s="74"/>
      <c r="KDO27" s="85"/>
      <c r="KDP27" s="80"/>
      <c r="KDQ27" s="80"/>
      <c r="KDR27" s="85"/>
      <c r="KDS27" s="77"/>
      <c r="KDT27" s="74"/>
      <c r="KDU27" s="74"/>
      <c r="KDV27" s="85"/>
      <c r="KDW27" s="74"/>
      <c r="KDX27" s="74"/>
      <c r="KDY27" s="85"/>
      <c r="KDZ27" s="74"/>
      <c r="KEA27" s="74"/>
      <c r="KEB27" s="85"/>
      <c r="KEC27" s="74"/>
      <c r="KED27" s="74"/>
      <c r="KEE27" s="85"/>
      <c r="KEF27" s="80"/>
      <c r="KEG27" s="80"/>
      <c r="KEH27" s="85"/>
      <c r="KEI27" s="77"/>
      <c r="KEJ27" s="74"/>
      <c r="KEK27" s="74"/>
      <c r="KEL27" s="85"/>
      <c r="KEM27" s="74"/>
      <c r="KEN27" s="74"/>
      <c r="KEO27" s="85"/>
      <c r="KEP27" s="74"/>
      <c r="KEQ27" s="74"/>
      <c r="KER27" s="85"/>
      <c r="KES27" s="74"/>
      <c r="KET27" s="74"/>
      <c r="KEU27" s="85"/>
      <c r="KEV27" s="80"/>
      <c r="KEW27" s="80"/>
      <c r="KEX27" s="85"/>
      <c r="KEY27" s="77"/>
      <c r="KEZ27" s="74"/>
      <c r="KFA27" s="74"/>
      <c r="KFB27" s="85"/>
      <c r="KFC27" s="74"/>
      <c r="KFD27" s="74"/>
      <c r="KFE27" s="85"/>
      <c r="KFF27" s="74"/>
      <c r="KFG27" s="74"/>
      <c r="KFH27" s="85"/>
      <c r="KFI27" s="74"/>
      <c r="KFJ27" s="74"/>
      <c r="KFK27" s="85"/>
      <c r="KFL27" s="80"/>
      <c r="KFM27" s="80"/>
      <c r="KFN27" s="85"/>
      <c r="KFO27" s="77"/>
      <c r="KFP27" s="74"/>
      <c r="KFQ27" s="74"/>
      <c r="KFR27" s="85"/>
      <c r="KFS27" s="74"/>
      <c r="KFT27" s="74"/>
      <c r="KFU27" s="85"/>
      <c r="KFV27" s="74"/>
      <c r="KFW27" s="74"/>
      <c r="KFX27" s="85"/>
      <c r="KFY27" s="74"/>
      <c r="KFZ27" s="74"/>
      <c r="KGA27" s="85"/>
      <c r="KGB27" s="80"/>
      <c r="KGC27" s="80"/>
      <c r="KGD27" s="85"/>
      <c r="KGE27" s="77"/>
      <c r="KGF27" s="74"/>
      <c r="KGG27" s="74"/>
      <c r="KGH27" s="85"/>
      <c r="KGI27" s="74"/>
      <c r="KGJ27" s="74"/>
      <c r="KGK27" s="85"/>
      <c r="KGL27" s="74"/>
      <c r="KGM27" s="74"/>
      <c r="KGN27" s="85"/>
      <c r="KGO27" s="74"/>
      <c r="KGP27" s="74"/>
      <c r="KGQ27" s="85"/>
      <c r="KGR27" s="80"/>
      <c r="KGS27" s="80"/>
      <c r="KGT27" s="85"/>
      <c r="KGU27" s="77"/>
      <c r="KGV27" s="74"/>
      <c r="KGW27" s="74"/>
      <c r="KGX27" s="85"/>
      <c r="KGY27" s="74"/>
      <c r="KGZ27" s="74"/>
      <c r="KHA27" s="85"/>
      <c r="KHB27" s="74"/>
      <c r="KHC27" s="74"/>
      <c r="KHD27" s="85"/>
      <c r="KHE27" s="74"/>
      <c r="KHF27" s="74"/>
      <c r="KHG27" s="85"/>
      <c r="KHH27" s="80"/>
      <c r="KHI27" s="80"/>
      <c r="KHJ27" s="85"/>
      <c r="KHK27" s="77"/>
      <c r="KHL27" s="74"/>
      <c r="KHM27" s="74"/>
      <c r="KHN27" s="85"/>
      <c r="KHO27" s="74"/>
      <c r="KHP27" s="74"/>
      <c r="KHQ27" s="85"/>
      <c r="KHR27" s="74"/>
      <c r="KHS27" s="74"/>
      <c r="KHT27" s="85"/>
      <c r="KHU27" s="74"/>
      <c r="KHV27" s="74"/>
      <c r="KHW27" s="85"/>
      <c r="KHX27" s="80"/>
      <c r="KHY27" s="80"/>
      <c r="KHZ27" s="85"/>
      <c r="KIA27" s="77"/>
      <c r="KIB27" s="74"/>
      <c r="KIC27" s="74"/>
      <c r="KID27" s="85"/>
      <c r="KIE27" s="74"/>
      <c r="KIF27" s="74"/>
      <c r="KIG27" s="85"/>
      <c r="KIH27" s="74"/>
      <c r="KII27" s="74"/>
      <c r="KIJ27" s="85"/>
      <c r="KIK27" s="74"/>
      <c r="KIL27" s="74"/>
      <c r="KIM27" s="85"/>
      <c r="KIN27" s="80"/>
      <c r="KIO27" s="80"/>
      <c r="KIP27" s="85"/>
      <c r="KIQ27" s="77"/>
      <c r="KIR27" s="74"/>
      <c r="KIS27" s="74"/>
      <c r="KIT27" s="85"/>
      <c r="KIU27" s="74"/>
      <c r="KIV27" s="74"/>
      <c r="KIW27" s="85"/>
      <c r="KIX27" s="74"/>
      <c r="KIY27" s="74"/>
      <c r="KIZ27" s="85"/>
      <c r="KJA27" s="74"/>
      <c r="KJB27" s="74"/>
      <c r="KJC27" s="85"/>
      <c r="KJD27" s="80"/>
      <c r="KJE27" s="80"/>
      <c r="KJF27" s="85"/>
      <c r="KJG27" s="77"/>
      <c r="KJH27" s="74"/>
      <c r="KJI27" s="74"/>
      <c r="KJJ27" s="85"/>
      <c r="KJK27" s="74"/>
      <c r="KJL27" s="74"/>
      <c r="KJM27" s="85"/>
      <c r="KJN27" s="74"/>
      <c r="KJO27" s="74"/>
      <c r="KJP27" s="85"/>
      <c r="KJQ27" s="74"/>
      <c r="KJR27" s="74"/>
      <c r="KJS27" s="85"/>
      <c r="KJT27" s="80"/>
      <c r="KJU27" s="80"/>
      <c r="KJV27" s="85"/>
      <c r="KJW27" s="77"/>
      <c r="KJX27" s="74"/>
      <c r="KJY27" s="74"/>
      <c r="KJZ27" s="85"/>
      <c r="KKA27" s="74"/>
      <c r="KKB27" s="74"/>
      <c r="KKC27" s="85"/>
      <c r="KKD27" s="74"/>
      <c r="KKE27" s="74"/>
      <c r="KKF27" s="85"/>
      <c r="KKG27" s="74"/>
      <c r="KKH27" s="74"/>
      <c r="KKI27" s="85"/>
      <c r="KKJ27" s="80"/>
      <c r="KKK27" s="80"/>
      <c r="KKL27" s="85"/>
      <c r="KKM27" s="77"/>
      <c r="KKN27" s="74"/>
      <c r="KKO27" s="74"/>
      <c r="KKP27" s="85"/>
      <c r="KKQ27" s="74"/>
      <c r="KKR27" s="74"/>
      <c r="KKS27" s="85"/>
      <c r="KKT27" s="74"/>
      <c r="KKU27" s="74"/>
      <c r="KKV27" s="85"/>
      <c r="KKW27" s="74"/>
      <c r="KKX27" s="74"/>
      <c r="KKY27" s="85"/>
      <c r="KKZ27" s="80"/>
      <c r="KLA27" s="80"/>
      <c r="KLB27" s="85"/>
      <c r="KLC27" s="77"/>
      <c r="KLD27" s="74"/>
      <c r="KLE27" s="74"/>
      <c r="KLF27" s="85"/>
      <c r="KLG27" s="74"/>
      <c r="KLH27" s="74"/>
      <c r="KLI27" s="85"/>
      <c r="KLJ27" s="74"/>
      <c r="KLK27" s="74"/>
      <c r="KLL27" s="85"/>
      <c r="KLM27" s="74"/>
      <c r="KLN27" s="74"/>
      <c r="KLO27" s="85"/>
      <c r="KLP27" s="80"/>
      <c r="KLQ27" s="80"/>
      <c r="KLR27" s="85"/>
      <c r="KLS27" s="77"/>
      <c r="KLT27" s="74"/>
      <c r="KLU27" s="74"/>
      <c r="KLV27" s="85"/>
      <c r="KLW27" s="74"/>
      <c r="KLX27" s="74"/>
      <c r="KLY27" s="85"/>
      <c r="KLZ27" s="74"/>
      <c r="KMA27" s="74"/>
      <c r="KMB27" s="85"/>
      <c r="KMC27" s="74"/>
      <c r="KMD27" s="74"/>
      <c r="KME27" s="85"/>
      <c r="KMF27" s="80"/>
      <c r="KMG27" s="80"/>
      <c r="KMH27" s="85"/>
      <c r="KMI27" s="77"/>
      <c r="KMJ27" s="74"/>
      <c r="KMK27" s="74"/>
      <c r="KML27" s="85"/>
      <c r="KMM27" s="74"/>
      <c r="KMN27" s="74"/>
      <c r="KMO27" s="85"/>
      <c r="KMP27" s="74"/>
      <c r="KMQ27" s="74"/>
      <c r="KMR27" s="85"/>
      <c r="KMS27" s="74"/>
      <c r="KMT27" s="74"/>
      <c r="KMU27" s="85"/>
      <c r="KMV27" s="80"/>
      <c r="KMW27" s="80"/>
      <c r="KMX27" s="85"/>
      <c r="KMY27" s="77"/>
      <c r="KMZ27" s="74"/>
      <c r="KNA27" s="74"/>
      <c r="KNB27" s="85"/>
      <c r="KNC27" s="74"/>
      <c r="KND27" s="74"/>
      <c r="KNE27" s="85"/>
      <c r="KNF27" s="74"/>
      <c r="KNG27" s="74"/>
      <c r="KNH27" s="85"/>
      <c r="KNI27" s="74"/>
      <c r="KNJ27" s="74"/>
      <c r="KNK27" s="85"/>
      <c r="KNL27" s="80"/>
      <c r="KNM27" s="80"/>
      <c r="KNN27" s="85"/>
      <c r="KNO27" s="77"/>
      <c r="KNP27" s="74"/>
      <c r="KNQ27" s="74"/>
      <c r="KNR27" s="85"/>
      <c r="KNS27" s="74"/>
      <c r="KNT27" s="74"/>
      <c r="KNU27" s="85"/>
      <c r="KNV27" s="74"/>
      <c r="KNW27" s="74"/>
      <c r="KNX27" s="85"/>
      <c r="KNY27" s="74"/>
      <c r="KNZ27" s="74"/>
      <c r="KOA27" s="85"/>
      <c r="KOB27" s="80"/>
      <c r="KOC27" s="80"/>
      <c r="KOD27" s="85"/>
      <c r="KOE27" s="77"/>
      <c r="KOF27" s="74"/>
      <c r="KOG27" s="74"/>
      <c r="KOH27" s="85"/>
      <c r="KOI27" s="74"/>
      <c r="KOJ27" s="74"/>
      <c r="KOK27" s="85"/>
      <c r="KOL27" s="74"/>
      <c r="KOM27" s="74"/>
      <c r="KON27" s="85"/>
      <c r="KOO27" s="74"/>
      <c r="KOP27" s="74"/>
      <c r="KOQ27" s="85"/>
      <c r="KOR27" s="80"/>
      <c r="KOS27" s="80"/>
      <c r="KOT27" s="85"/>
      <c r="KOU27" s="77"/>
      <c r="KOV27" s="74"/>
      <c r="KOW27" s="74"/>
      <c r="KOX27" s="85"/>
      <c r="KOY27" s="74"/>
      <c r="KOZ27" s="74"/>
      <c r="KPA27" s="85"/>
      <c r="KPB27" s="74"/>
      <c r="KPC27" s="74"/>
      <c r="KPD27" s="85"/>
      <c r="KPE27" s="74"/>
      <c r="KPF27" s="74"/>
      <c r="KPG27" s="85"/>
      <c r="KPH27" s="80"/>
      <c r="KPI27" s="80"/>
      <c r="KPJ27" s="85"/>
      <c r="KPK27" s="77"/>
      <c r="KPL27" s="74"/>
      <c r="KPM27" s="74"/>
      <c r="KPN27" s="85"/>
      <c r="KPO27" s="74"/>
      <c r="KPP27" s="74"/>
      <c r="KPQ27" s="85"/>
      <c r="KPR27" s="74"/>
      <c r="KPS27" s="74"/>
      <c r="KPT27" s="85"/>
      <c r="KPU27" s="74"/>
      <c r="KPV27" s="74"/>
      <c r="KPW27" s="85"/>
      <c r="KPX27" s="80"/>
      <c r="KPY27" s="80"/>
      <c r="KPZ27" s="85"/>
      <c r="KQA27" s="77"/>
      <c r="KQB27" s="74"/>
      <c r="KQC27" s="74"/>
      <c r="KQD27" s="85"/>
      <c r="KQE27" s="74"/>
      <c r="KQF27" s="74"/>
      <c r="KQG27" s="85"/>
      <c r="KQH27" s="74"/>
      <c r="KQI27" s="74"/>
      <c r="KQJ27" s="85"/>
      <c r="KQK27" s="74"/>
      <c r="KQL27" s="74"/>
      <c r="KQM27" s="85"/>
      <c r="KQN27" s="80"/>
      <c r="KQO27" s="80"/>
      <c r="KQP27" s="85"/>
      <c r="KQQ27" s="77"/>
      <c r="KQR27" s="74"/>
      <c r="KQS27" s="74"/>
      <c r="KQT27" s="85"/>
      <c r="KQU27" s="74"/>
      <c r="KQV27" s="74"/>
      <c r="KQW27" s="85"/>
      <c r="KQX27" s="74"/>
      <c r="KQY27" s="74"/>
      <c r="KQZ27" s="85"/>
      <c r="KRA27" s="74"/>
      <c r="KRB27" s="74"/>
      <c r="KRC27" s="85"/>
      <c r="KRD27" s="80"/>
      <c r="KRE27" s="80"/>
      <c r="KRF27" s="85"/>
      <c r="KRG27" s="77"/>
      <c r="KRH27" s="74"/>
      <c r="KRI27" s="74"/>
      <c r="KRJ27" s="85"/>
      <c r="KRK27" s="74"/>
      <c r="KRL27" s="74"/>
      <c r="KRM27" s="85"/>
      <c r="KRN27" s="74"/>
      <c r="KRO27" s="74"/>
      <c r="KRP27" s="85"/>
      <c r="KRQ27" s="74"/>
      <c r="KRR27" s="74"/>
      <c r="KRS27" s="85"/>
      <c r="KRT27" s="80"/>
      <c r="KRU27" s="80"/>
      <c r="KRV27" s="85"/>
      <c r="KRW27" s="77"/>
      <c r="KRX27" s="74"/>
      <c r="KRY27" s="74"/>
      <c r="KRZ27" s="85"/>
      <c r="KSA27" s="74"/>
      <c r="KSB27" s="74"/>
      <c r="KSC27" s="85"/>
      <c r="KSD27" s="74"/>
      <c r="KSE27" s="74"/>
      <c r="KSF27" s="85"/>
      <c r="KSG27" s="74"/>
      <c r="KSH27" s="74"/>
      <c r="KSI27" s="85"/>
      <c r="KSJ27" s="80"/>
      <c r="KSK27" s="80"/>
      <c r="KSL27" s="85"/>
      <c r="KSM27" s="77"/>
      <c r="KSN27" s="74"/>
      <c r="KSO27" s="74"/>
      <c r="KSP27" s="85"/>
      <c r="KSQ27" s="74"/>
      <c r="KSR27" s="74"/>
      <c r="KSS27" s="85"/>
      <c r="KST27" s="74"/>
      <c r="KSU27" s="74"/>
      <c r="KSV27" s="85"/>
      <c r="KSW27" s="74"/>
      <c r="KSX27" s="74"/>
      <c r="KSY27" s="85"/>
      <c r="KSZ27" s="80"/>
      <c r="KTA27" s="80"/>
      <c r="KTB27" s="85"/>
      <c r="KTC27" s="77"/>
      <c r="KTD27" s="74"/>
      <c r="KTE27" s="74"/>
      <c r="KTF27" s="85"/>
      <c r="KTG27" s="74"/>
      <c r="KTH27" s="74"/>
      <c r="KTI27" s="85"/>
      <c r="KTJ27" s="74"/>
      <c r="KTK27" s="74"/>
      <c r="KTL27" s="85"/>
      <c r="KTM27" s="74"/>
      <c r="KTN27" s="74"/>
      <c r="KTO27" s="85"/>
      <c r="KTP27" s="80"/>
      <c r="KTQ27" s="80"/>
      <c r="KTR27" s="85"/>
      <c r="KTS27" s="77"/>
      <c r="KTT27" s="74"/>
      <c r="KTU27" s="74"/>
      <c r="KTV27" s="85"/>
      <c r="KTW27" s="74"/>
      <c r="KTX27" s="74"/>
      <c r="KTY27" s="85"/>
      <c r="KTZ27" s="74"/>
      <c r="KUA27" s="74"/>
      <c r="KUB27" s="85"/>
      <c r="KUC27" s="74"/>
      <c r="KUD27" s="74"/>
      <c r="KUE27" s="85"/>
      <c r="KUF27" s="80"/>
      <c r="KUG27" s="80"/>
      <c r="KUH27" s="85"/>
      <c r="KUI27" s="77"/>
      <c r="KUJ27" s="74"/>
      <c r="KUK27" s="74"/>
      <c r="KUL27" s="85"/>
      <c r="KUM27" s="74"/>
      <c r="KUN27" s="74"/>
      <c r="KUO27" s="85"/>
      <c r="KUP27" s="74"/>
      <c r="KUQ27" s="74"/>
      <c r="KUR27" s="85"/>
      <c r="KUS27" s="74"/>
      <c r="KUT27" s="74"/>
      <c r="KUU27" s="85"/>
      <c r="KUV27" s="80"/>
      <c r="KUW27" s="80"/>
      <c r="KUX27" s="85"/>
      <c r="KUY27" s="77"/>
      <c r="KUZ27" s="74"/>
      <c r="KVA27" s="74"/>
      <c r="KVB27" s="85"/>
      <c r="KVC27" s="74"/>
      <c r="KVD27" s="74"/>
      <c r="KVE27" s="85"/>
      <c r="KVF27" s="74"/>
      <c r="KVG27" s="74"/>
      <c r="KVH27" s="85"/>
      <c r="KVI27" s="74"/>
      <c r="KVJ27" s="74"/>
      <c r="KVK27" s="85"/>
      <c r="KVL27" s="80"/>
      <c r="KVM27" s="80"/>
      <c r="KVN27" s="85"/>
      <c r="KVO27" s="77"/>
      <c r="KVP27" s="74"/>
      <c r="KVQ27" s="74"/>
      <c r="KVR27" s="85"/>
      <c r="KVS27" s="74"/>
      <c r="KVT27" s="74"/>
      <c r="KVU27" s="85"/>
      <c r="KVV27" s="74"/>
      <c r="KVW27" s="74"/>
      <c r="KVX27" s="85"/>
      <c r="KVY27" s="74"/>
      <c r="KVZ27" s="74"/>
      <c r="KWA27" s="85"/>
      <c r="KWB27" s="80"/>
      <c r="KWC27" s="80"/>
      <c r="KWD27" s="85"/>
      <c r="KWE27" s="77"/>
      <c r="KWF27" s="74"/>
      <c r="KWG27" s="74"/>
      <c r="KWH27" s="85"/>
      <c r="KWI27" s="74"/>
      <c r="KWJ27" s="74"/>
      <c r="KWK27" s="85"/>
      <c r="KWL27" s="74"/>
      <c r="KWM27" s="74"/>
      <c r="KWN27" s="85"/>
      <c r="KWO27" s="74"/>
      <c r="KWP27" s="74"/>
      <c r="KWQ27" s="85"/>
      <c r="KWR27" s="80"/>
      <c r="KWS27" s="80"/>
      <c r="KWT27" s="85"/>
      <c r="KWU27" s="77"/>
      <c r="KWV27" s="74"/>
      <c r="KWW27" s="74"/>
      <c r="KWX27" s="85"/>
      <c r="KWY27" s="74"/>
      <c r="KWZ27" s="74"/>
      <c r="KXA27" s="85"/>
      <c r="KXB27" s="74"/>
      <c r="KXC27" s="74"/>
      <c r="KXD27" s="85"/>
      <c r="KXE27" s="74"/>
      <c r="KXF27" s="74"/>
      <c r="KXG27" s="85"/>
      <c r="KXH27" s="80"/>
      <c r="KXI27" s="80"/>
      <c r="KXJ27" s="85"/>
      <c r="KXK27" s="77"/>
      <c r="KXL27" s="74"/>
      <c r="KXM27" s="74"/>
      <c r="KXN27" s="85"/>
      <c r="KXO27" s="74"/>
      <c r="KXP27" s="74"/>
      <c r="KXQ27" s="85"/>
      <c r="KXR27" s="74"/>
      <c r="KXS27" s="74"/>
      <c r="KXT27" s="85"/>
      <c r="KXU27" s="74"/>
      <c r="KXV27" s="74"/>
      <c r="KXW27" s="85"/>
      <c r="KXX27" s="80"/>
      <c r="KXY27" s="80"/>
      <c r="KXZ27" s="85"/>
      <c r="KYA27" s="77"/>
      <c r="KYB27" s="74"/>
      <c r="KYC27" s="74"/>
      <c r="KYD27" s="85"/>
      <c r="KYE27" s="74"/>
      <c r="KYF27" s="74"/>
      <c r="KYG27" s="85"/>
      <c r="KYH27" s="74"/>
      <c r="KYI27" s="74"/>
      <c r="KYJ27" s="85"/>
      <c r="KYK27" s="74"/>
      <c r="KYL27" s="74"/>
      <c r="KYM27" s="85"/>
      <c r="KYN27" s="80"/>
      <c r="KYO27" s="80"/>
      <c r="KYP27" s="85"/>
      <c r="KYQ27" s="77"/>
      <c r="KYR27" s="74"/>
      <c r="KYS27" s="74"/>
      <c r="KYT27" s="85"/>
      <c r="KYU27" s="74"/>
      <c r="KYV27" s="74"/>
      <c r="KYW27" s="85"/>
      <c r="KYX27" s="74"/>
      <c r="KYY27" s="74"/>
      <c r="KYZ27" s="85"/>
      <c r="KZA27" s="74"/>
      <c r="KZB27" s="74"/>
      <c r="KZC27" s="85"/>
      <c r="KZD27" s="80"/>
      <c r="KZE27" s="80"/>
      <c r="KZF27" s="85"/>
      <c r="KZG27" s="77"/>
      <c r="KZH27" s="74"/>
      <c r="KZI27" s="74"/>
      <c r="KZJ27" s="85"/>
      <c r="KZK27" s="74"/>
      <c r="KZL27" s="74"/>
      <c r="KZM27" s="85"/>
      <c r="KZN27" s="74"/>
      <c r="KZO27" s="74"/>
      <c r="KZP27" s="85"/>
      <c r="KZQ27" s="74"/>
      <c r="KZR27" s="74"/>
      <c r="KZS27" s="85"/>
      <c r="KZT27" s="80"/>
      <c r="KZU27" s="80"/>
      <c r="KZV27" s="85"/>
      <c r="KZW27" s="77"/>
      <c r="KZX27" s="74"/>
      <c r="KZY27" s="74"/>
      <c r="KZZ27" s="85"/>
      <c r="LAA27" s="74"/>
      <c r="LAB27" s="74"/>
      <c r="LAC27" s="85"/>
      <c r="LAD27" s="74"/>
      <c r="LAE27" s="74"/>
      <c r="LAF27" s="85"/>
      <c r="LAG27" s="74"/>
      <c r="LAH27" s="74"/>
      <c r="LAI27" s="85"/>
      <c r="LAJ27" s="80"/>
      <c r="LAK27" s="80"/>
      <c r="LAL27" s="85"/>
      <c r="LAM27" s="77"/>
      <c r="LAN27" s="74"/>
      <c r="LAO27" s="74"/>
      <c r="LAP27" s="85"/>
      <c r="LAQ27" s="74"/>
      <c r="LAR27" s="74"/>
      <c r="LAS27" s="85"/>
      <c r="LAT27" s="74"/>
      <c r="LAU27" s="74"/>
      <c r="LAV27" s="85"/>
      <c r="LAW27" s="74"/>
      <c r="LAX27" s="74"/>
      <c r="LAY27" s="85"/>
      <c r="LAZ27" s="80"/>
      <c r="LBA27" s="80"/>
      <c r="LBB27" s="85"/>
      <c r="LBC27" s="77"/>
      <c r="LBD27" s="74"/>
      <c r="LBE27" s="74"/>
      <c r="LBF27" s="85"/>
      <c r="LBG27" s="74"/>
      <c r="LBH27" s="74"/>
      <c r="LBI27" s="85"/>
      <c r="LBJ27" s="74"/>
      <c r="LBK27" s="74"/>
      <c r="LBL27" s="85"/>
      <c r="LBM27" s="74"/>
      <c r="LBN27" s="74"/>
      <c r="LBO27" s="85"/>
      <c r="LBP27" s="80"/>
      <c r="LBQ27" s="80"/>
      <c r="LBR27" s="85"/>
      <c r="LBS27" s="77"/>
      <c r="LBT27" s="74"/>
      <c r="LBU27" s="74"/>
      <c r="LBV27" s="85"/>
      <c r="LBW27" s="74"/>
      <c r="LBX27" s="74"/>
      <c r="LBY27" s="85"/>
      <c r="LBZ27" s="74"/>
      <c r="LCA27" s="74"/>
      <c r="LCB27" s="85"/>
      <c r="LCC27" s="74"/>
      <c r="LCD27" s="74"/>
      <c r="LCE27" s="85"/>
      <c r="LCF27" s="80"/>
      <c r="LCG27" s="80"/>
      <c r="LCH27" s="85"/>
      <c r="LCI27" s="77"/>
      <c r="LCJ27" s="74"/>
      <c r="LCK27" s="74"/>
      <c r="LCL27" s="85"/>
      <c r="LCM27" s="74"/>
      <c r="LCN27" s="74"/>
      <c r="LCO27" s="85"/>
      <c r="LCP27" s="74"/>
      <c r="LCQ27" s="74"/>
      <c r="LCR27" s="85"/>
      <c r="LCS27" s="74"/>
      <c r="LCT27" s="74"/>
      <c r="LCU27" s="85"/>
      <c r="LCV27" s="80"/>
      <c r="LCW27" s="80"/>
      <c r="LCX27" s="85"/>
      <c r="LCY27" s="77"/>
      <c r="LCZ27" s="74"/>
      <c r="LDA27" s="74"/>
      <c r="LDB27" s="85"/>
      <c r="LDC27" s="74"/>
      <c r="LDD27" s="74"/>
      <c r="LDE27" s="85"/>
      <c r="LDF27" s="74"/>
      <c r="LDG27" s="74"/>
      <c r="LDH27" s="85"/>
      <c r="LDI27" s="74"/>
      <c r="LDJ27" s="74"/>
      <c r="LDK27" s="85"/>
      <c r="LDL27" s="80"/>
      <c r="LDM27" s="80"/>
      <c r="LDN27" s="85"/>
      <c r="LDO27" s="77"/>
      <c r="LDP27" s="74"/>
      <c r="LDQ27" s="74"/>
      <c r="LDR27" s="85"/>
      <c r="LDS27" s="74"/>
      <c r="LDT27" s="74"/>
      <c r="LDU27" s="85"/>
      <c r="LDV27" s="74"/>
      <c r="LDW27" s="74"/>
      <c r="LDX27" s="85"/>
      <c r="LDY27" s="74"/>
      <c r="LDZ27" s="74"/>
      <c r="LEA27" s="85"/>
      <c r="LEB27" s="80"/>
      <c r="LEC27" s="80"/>
      <c r="LED27" s="85"/>
      <c r="LEE27" s="77"/>
      <c r="LEF27" s="74"/>
      <c r="LEG27" s="74"/>
      <c r="LEH27" s="85"/>
      <c r="LEI27" s="74"/>
      <c r="LEJ27" s="74"/>
      <c r="LEK27" s="85"/>
      <c r="LEL27" s="74"/>
      <c r="LEM27" s="74"/>
      <c r="LEN27" s="85"/>
      <c r="LEO27" s="74"/>
      <c r="LEP27" s="74"/>
      <c r="LEQ27" s="85"/>
      <c r="LER27" s="80"/>
      <c r="LES27" s="80"/>
      <c r="LET27" s="85"/>
      <c r="LEU27" s="77"/>
      <c r="LEV27" s="74"/>
      <c r="LEW27" s="74"/>
      <c r="LEX27" s="85"/>
      <c r="LEY27" s="74"/>
      <c r="LEZ27" s="74"/>
      <c r="LFA27" s="85"/>
      <c r="LFB27" s="74"/>
      <c r="LFC27" s="74"/>
      <c r="LFD27" s="85"/>
      <c r="LFE27" s="74"/>
      <c r="LFF27" s="74"/>
      <c r="LFG27" s="85"/>
      <c r="LFH27" s="80"/>
      <c r="LFI27" s="80"/>
      <c r="LFJ27" s="85"/>
      <c r="LFK27" s="77"/>
      <c r="LFL27" s="74"/>
      <c r="LFM27" s="74"/>
      <c r="LFN27" s="85"/>
      <c r="LFO27" s="74"/>
      <c r="LFP27" s="74"/>
      <c r="LFQ27" s="85"/>
      <c r="LFR27" s="74"/>
      <c r="LFS27" s="74"/>
      <c r="LFT27" s="85"/>
      <c r="LFU27" s="74"/>
      <c r="LFV27" s="74"/>
      <c r="LFW27" s="85"/>
      <c r="LFX27" s="80"/>
      <c r="LFY27" s="80"/>
      <c r="LFZ27" s="85"/>
      <c r="LGA27" s="77"/>
      <c r="LGB27" s="74"/>
      <c r="LGC27" s="74"/>
      <c r="LGD27" s="85"/>
      <c r="LGE27" s="74"/>
      <c r="LGF27" s="74"/>
      <c r="LGG27" s="85"/>
      <c r="LGH27" s="74"/>
      <c r="LGI27" s="74"/>
      <c r="LGJ27" s="85"/>
      <c r="LGK27" s="74"/>
      <c r="LGL27" s="74"/>
      <c r="LGM27" s="85"/>
      <c r="LGN27" s="80"/>
      <c r="LGO27" s="80"/>
      <c r="LGP27" s="85"/>
      <c r="LGQ27" s="77"/>
      <c r="LGR27" s="74"/>
      <c r="LGS27" s="74"/>
      <c r="LGT27" s="85"/>
      <c r="LGU27" s="74"/>
      <c r="LGV27" s="74"/>
      <c r="LGW27" s="85"/>
      <c r="LGX27" s="74"/>
      <c r="LGY27" s="74"/>
      <c r="LGZ27" s="85"/>
      <c r="LHA27" s="74"/>
      <c r="LHB27" s="74"/>
      <c r="LHC27" s="85"/>
      <c r="LHD27" s="80"/>
      <c r="LHE27" s="80"/>
      <c r="LHF27" s="85"/>
      <c r="LHG27" s="77"/>
      <c r="LHH27" s="74"/>
      <c r="LHI27" s="74"/>
      <c r="LHJ27" s="85"/>
      <c r="LHK27" s="74"/>
      <c r="LHL27" s="74"/>
      <c r="LHM27" s="85"/>
      <c r="LHN27" s="74"/>
      <c r="LHO27" s="74"/>
      <c r="LHP27" s="85"/>
      <c r="LHQ27" s="74"/>
      <c r="LHR27" s="74"/>
      <c r="LHS27" s="85"/>
      <c r="LHT27" s="80"/>
      <c r="LHU27" s="80"/>
      <c r="LHV27" s="85"/>
      <c r="LHW27" s="77"/>
      <c r="LHX27" s="74"/>
      <c r="LHY27" s="74"/>
      <c r="LHZ27" s="85"/>
      <c r="LIA27" s="74"/>
      <c r="LIB27" s="74"/>
      <c r="LIC27" s="85"/>
      <c r="LID27" s="74"/>
      <c r="LIE27" s="74"/>
      <c r="LIF27" s="85"/>
      <c r="LIG27" s="74"/>
      <c r="LIH27" s="74"/>
      <c r="LII27" s="85"/>
      <c r="LIJ27" s="80"/>
      <c r="LIK27" s="80"/>
      <c r="LIL27" s="85"/>
      <c r="LIM27" s="77"/>
      <c r="LIN27" s="74"/>
      <c r="LIO27" s="74"/>
      <c r="LIP27" s="85"/>
      <c r="LIQ27" s="74"/>
      <c r="LIR27" s="74"/>
      <c r="LIS27" s="85"/>
      <c r="LIT27" s="74"/>
      <c r="LIU27" s="74"/>
      <c r="LIV27" s="85"/>
      <c r="LIW27" s="74"/>
      <c r="LIX27" s="74"/>
      <c r="LIY27" s="85"/>
      <c r="LIZ27" s="80"/>
      <c r="LJA27" s="80"/>
      <c r="LJB27" s="85"/>
      <c r="LJC27" s="77"/>
      <c r="LJD27" s="74"/>
      <c r="LJE27" s="74"/>
      <c r="LJF27" s="85"/>
      <c r="LJG27" s="74"/>
      <c r="LJH27" s="74"/>
      <c r="LJI27" s="85"/>
      <c r="LJJ27" s="74"/>
      <c r="LJK27" s="74"/>
      <c r="LJL27" s="85"/>
      <c r="LJM27" s="74"/>
      <c r="LJN27" s="74"/>
      <c r="LJO27" s="85"/>
      <c r="LJP27" s="80"/>
      <c r="LJQ27" s="80"/>
      <c r="LJR27" s="85"/>
      <c r="LJS27" s="77"/>
      <c r="LJT27" s="74"/>
      <c r="LJU27" s="74"/>
      <c r="LJV27" s="85"/>
      <c r="LJW27" s="74"/>
      <c r="LJX27" s="74"/>
      <c r="LJY27" s="85"/>
      <c r="LJZ27" s="74"/>
      <c r="LKA27" s="74"/>
      <c r="LKB27" s="85"/>
      <c r="LKC27" s="74"/>
      <c r="LKD27" s="74"/>
      <c r="LKE27" s="85"/>
      <c r="LKF27" s="80"/>
      <c r="LKG27" s="80"/>
      <c r="LKH27" s="85"/>
      <c r="LKI27" s="77"/>
      <c r="LKJ27" s="74"/>
      <c r="LKK27" s="74"/>
      <c r="LKL27" s="85"/>
      <c r="LKM27" s="74"/>
      <c r="LKN27" s="74"/>
      <c r="LKO27" s="85"/>
      <c r="LKP27" s="74"/>
      <c r="LKQ27" s="74"/>
      <c r="LKR27" s="85"/>
      <c r="LKS27" s="74"/>
      <c r="LKT27" s="74"/>
      <c r="LKU27" s="85"/>
      <c r="LKV27" s="80"/>
      <c r="LKW27" s="80"/>
      <c r="LKX27" s="85"/>
      <c r="LKY27" s="77"/>
      <c r="LKZ27" s="74"/>
      <c r="LLA27" s="74"/>
      <c r="LLB27" s="85"/>
      <c r="LLC27" s="74"/>
      <c r="LLD27" s="74"/>
      <c r="LLE27" s="85"/>
      <c r="LLF27" s="74"/>
      <c r="LLG27" s="74"/>
      <c r="LLH27" s="85"/>
      <c r="LLI27" s="74"/>
      <c r="LLJ27" s="74"/>
      <c r="LLK27" s="85"/>
      <c r="LLL27" s="80"/>
      <c r="LLM27" s="80"/>
      <c r="LLN27" s="85"/>
      <c r="LLO27" s="77"/>
      <c r="LLP27" s="74"/>
      <c r="LLQ27" s="74"/>
      <c r="LLR27" s="85"/>
      <c r="LLS27" s="74"/>
      <c r="LLT27" s="74"/>
      <c r="LLU27" s="85"/>
      <c r="LLV27" s="74"/>
      <c r="LLW27" s="74"/>
      <c r="LLX27" s="85"/>
      <c r="LLY27" s="74"/>
      <c r="LLZ27" s="74"/>
      <c r="LMA27" s="85"/>
      <c r="LMB27" s="80"/>
      <c r="LMC27" s="80"/>
      <c r="LMD27" s="85"/>
      <c r="LME27" s="77"/>
      <c r="LMF27" s="74"/>
      <c r="LMG27" s="74"/>
      <c r="LMH27" s="85"/>
      <c r="LMI27" s="74"/>
      <c r="LMJ27" s="74"/>
      <c r="LMK27" s="85"/>
      <c r="LML27" s="74"/>
      <c r="LMM27" s="74"/>
      <c r="LMN27" s="85"/>
      <c r="LMO27" s="74"/>
      <c r="LMP27" s="74"/>
      <c r="LMQ27" s="85"/>
      <c r="LMR27" s="80"/>
      <c r="LMS27" s="80"/>
      <c r="LMT27" s="85"/>
      <c r="LMU27" s="77"/>
      <c r="LMV27" s="74"/>
      <c r="LMW27" s="74"/>
      <c r="LMX27" s="85"/>
      <c r="LMY27" s="74"/>
      <c r="LMZ27" s="74"/>
      <c r="LNA27" s="85"/>
      <c r="LNB27" s="74"/>
      <c r="LNC27" s="74"/>
      <c r="LND27" s="85"/>
      <c r="LNE27" s="74"/>
      <c r="LNF27" s="74"/>
      <c r="LNG27" s="85"/>
      <c r="LNH27" s="80"/>
      <c r="LNI27" s="80"/>
      <c r="LNJ27" s="85"/>
      <c r="LNK27" s="77"/>
      <c r="LNL27" s="74"/>
      <c r="LNM27" s="74"/>
      <c r="LNN27" s="85"/>
      <c r="LNO27" s="74"/>
      <c r="LNP27" s="74"/>
      <c r="LNQ27" s="85"/>
      <c r="LNR27" s="74"/>
      <c r="LNS27" s="74"/>
      <c r="LNT27" s="85"/>
      <c r="LNU27" s="74"/>
      <c r="LNV27" s="74"/>
      <c r="LNW27" s="85"/>
      <c r="LNX27" s="80"/>
      <c r="LNY27" s="80"/>
      <c r="LNZ27" s="85"/>
      <c r="LOA27" s="77"/>
      <c r="LOB27" s="74"/>
      <c r="LOC27" s="74"/>
      <c r="LOD27" s="85"/>
      <c r="LOE27" s="74"/>
      <c r="LOF27" s="74"/>
      <c r="LOG27" s="85"/>
      <c r="LOH27" s="74"/>
      <c r="LOI27" s="74"/>
      <c r="LOJ27" s="85"/>
      <c r="LOK27" s="74"/>
      <c r="LOL27" s="74"/>
      <c r="LOM27" s="85"/>
      <c r="LON27" s="80"/>
      <c r="LOO27" s="80"/>
      <c r="LOP27" s="85"/>
      <c r="LOQ27" s="77"/>
      <c r="LOR27" s="74"/>
      <c r="LOS27" s="74"/>
      <c r="LOT27" s="85"/>
      <c r="LOU27" s="74"/>
      <c r="LOV27" s="74"/>
      <c r="LOW27" s="85"/>
      <c r="LOX27" s="74"/>
      <c r="LOY27" s="74"/>
      <c r="LOZ27" s="85"/>
      <c r="LPA27" s="74"/>
      <c r="LPB27" s="74"/>
      <c r="LPC27" s="85"/>
      <c r="LPD27" s="80"/>
      <c r="LPE27" s="80"/>
      <c r="LPF27" s="85"/>
      <c r="LPG27" s="77"/>
      <c r="LPH27" s="74"/>
      <c r="LPI27" s="74"/>
      <c r="LPJ27" s="85"/>
      <c r="LPK27" s="74"/>
      <c r="LPL27" s="74"/>
      <c r="LPM27" s="85"/>
      <c r="LPN27" s="74"/>
      <c r="LPO27" s="74"/>
      <c r="LPP27" s="85"/>
      <c r="LPQ27" s="74"/>
      <c r="LPR27" s="74"/>
      <c r="LPS27" s="85"/>
      <c r="LPT27" s="80"/>
      <c r="LPU27" s="80"/>
      <c r="LPV27" s="85"/>
      <c r="LPW27" s="77"/>
      <c r="LPX27" s="74"/>
      <c r="LPY27" s="74"/>
      <c r="LPZ27" s="85"/>
      <c r="LQA27" s="74"/>
      <c r="LQB27" s="74"/>
      <c r="LQC27" s="85"/>
      <c r="LQD27" s="74"/>
      <c r="LQE27" s="74"/>
      <c r="LQF27" s="85"/>
      <c r="LQG27" s="74"/>
      <c r="LQH27" s="74"/>
      <c r="LQI27" s="85"/>
      <c r="LQJ27" s="80"/>
      <c r="LQK27" s="80"/>
      <c r="LQL27" s="85"/>
      <c r="LQM27" s="77"/>
      <c r="LQN27" s="74"/>
      <c r="LQO27" s="74"/>
      <c r="LQP27" s="85"/>
      <c r="LQQ27" s="74"/>
      <c r="LQR27" s="74"/>
      <c r="LQS27" s="85"/>
      <c r="LQT27" s="74"/>
      <c r="LQU27" s="74"/>
      <c r="LQV27" s="85"/>
      <c r="LQW27" s="74"/>
      <c r="LQX27" s="74"/>
      <c r="LQY27" s="85"/>
      <c r="LQZ27" s="80"/>
      <c r="LRA27" s="80"/>
      <c r="LRB27" s="85"/>
      <c r="LRC27" s="77"/>
      <c r="LRD27" s="74"/>
      <c r="LRE27" s="74"/>
      <c r="LRF27" s="85"/>
      <c r="LRG27" s="74"/>
      <c r="LRH27" s="74"/>
      <c r="LRI27" s="85"/>
      <c r="LRJ27" s="74"/>
      <c r="LRK27" s="74"/>
      <c r="LRL27" s="85"/>
      <c r="LRM27" s="74"/>
      <c r="LRN27" s="74"/>
      <c r="LRO27" s="85"/>
      <c r="LRP27" s="80"/>
      <c r="LRQ27" s="80"/>
      <c r="LRR27" s="85"/>
      <c r="LRS27" s="77"/>
      <c r="LRT27" s="74"/>
      <c r="LRU27" s="74"/>
      <c r="LRV27" s="85"/>
      <c r="LRW27" s="74"/>
      <c r="LRX27" s="74"/>
      <c r="LRY27" s="85"/>
      <c r="LRZ27" s="74"/>
      <c r="LSA27" s="74"/>
      <c r="LSB27" s="85"/>
      <c r="LSC27" s="74"/>
      <c r="LSD27" s="74"/>
      <c r="LSE27" s="85"/>
      <c r="LSF27" s="80"/>
      <c r="LSG27" s="80"/>
      <c r="LSH27" s="85"/>
      <c r="LSI27" s="77"/>
      <c r="LSJ27" s="74"/>
      <c r="LSK27" s="74"/>
      <c r="LSL27" s="85"/>
      <c r="LSM27" s="74"/>
      <c r="LSN27" s="74"/>
      <c r="LSO27" s="85"/>
      <c r="LSP27" s="74"/>
      <c r="LSQ27" s="74"/>
      <c r="LSR27" s="85"/>
      <c r="LSS27" s="74"/>
      <c r="LST27" s="74"/>
      <c r="LSU27" s="85"/>
      <c r="LSV27" s="80"/>
      <c r="LSW27" s="80"/>
      <c r="LSX27" s="85"/>
      <c r="LSY27" s="77"/>
      <c r="LSZ27" s="74"/>
      <c r="LTA27" s="74"/>
      <c r="LTB27" s="85"/>
      <c r="LTC27" s="74"/>
      <c r="LTD27" s="74"/>
      <c r="LTE27" s="85"/>
      <c r="LTF27" s="74"/>
      <c r="LTG27" s="74"/>
      <c r="LTH27" s="85"/>
      <c r="LTI27" s="74"/>
      <c r="LTJ27" s="74"/>
      <c r="LTK27" s="85"/>
      <c r="LTL27" s="80"/>
      <c r="LTM27" s="80"/>
      <c r="LTN27" s="85"/>
      <c r="LTO27" s="77"/>
      <c r="LTP27" s="74"/>
      <c r="LTQ27" s="74"/>
      <c r="LTR27" s="85"/>
      <c r="LTS27" s="74"/>
      <c r="LTT27" s="74"/>
      <c r="LTU27" s="85"/>
      <c r="LTV27" s="74"/>
      <c r="LTW27" s="74"/>
      <c r="LTX27" s="85"/>
      <c r="LTY27" s="74"/>
      <c r="LTZ27" s="74"/>
      <c r="LUA27" s="85"/>
      <c r="LUB27" s="80"/>
      <c r="LUC27" s="80"/>
      <c r="LUD27" s="85"/>
      <c r="LUE27" s="77"/>
      <c r="LUF27" s="74"/>
      <c r="LUG27" s="74"/>
      <c r="LUH27" s="85"/>
      <c r="LUI27" s="74"/>
      <c r="LUJ27" s="74"/>
      <c r="LUK27" s="85"/>
      <c r="LUL27" s="74"/>
      <c r="LUM27" s="74"/>
      <c r="LUN27" s="85"/>
      <c r="LUO27" s="74"/>
      <c r="LUP27" s="74"/>
      <c r="LUQ27" s="85"/>
      <c r="LUR27" s="80"/>
      <c r="LUS27" s="80"/>
      <c r="LUT27" s="85"/>
      <c r="LUU27" s="77"/>
      <c r="LUV27" s="74"/>
      <c r="LUW27" s="74"/>
      <c r="LUX27" s="85"/>
      <c r="LUY27" s="74"/>
      <c r="LUZ27" s="74"/>
      <c r="LVA27" s="85"/>
      <c r="LVB27" s="74"/>
      <c r="LVC27" s="74"/>
      <c r="LVD27" s="85"/>
      <c r="LVE27" s="74"/>
      <c r="LVF27" s="74"/>
      <c r="LVG27" s="85"/>
      <c r="LVH27" s="80"/>
      <c r="LVI27" s="80"/>
      <c r="LVJ27" s="85"/>
      <c r="LVK27" s="77"/>
      <c r="LVL27" s="74"/>
      <c r="LVM27" s="74"/>
      <c r="LVN27" s="85"/>
      <c r="LVO27" s="74"/>
      <c r="LVP27" s="74"/>
      <c r="LVQ27" s="85"/>
      <c r="LVR27" s="74"/>
      <c r="LVS27" s="74"/>
      <c r="LVT27" s="85"/>
      <c r="LVU27" s="74"/>
      <c r="LVV27" s="74"/>
      <c r="LVW27" s="85"/>
      <c r="LVX27" s="80"/>
      <c r="LVY27" s="80"/>
      <c r="LVZ27" s="85"/>
      <c r="LWA27" s="77"/>
      <c r="LWB27" s="74"/>
      <c r="LWC27" s="74"/>
      <c r="LWD27" s="85"/>
      <c r="LWE27" s="74"/>
      <c r="LWF27" s="74"/>
      <c r="LWG27" s="85"/>
      <c r="LWH27" s="74"/>
      <c r="LWI27" s="74"/>
      <c r="LWJ27" s="85"/>
      <c r="LWK27" s="74"/>
      <c r="LWL27" s="74"/>
      <c r="LWM27" s="85"/>
      <c r="LWN27" s="80"/>
      <c r="LWO27" s="80"/>
      <c r="LWP27" s="85"/>
      <c r="LWQ27" s="77"/>
      <c r="LWR27" s="74"/>
      <c r="LWS27" s="74"/>
      <c r="LWT27" s="85"/>
      <c r="LWU27" s="74"/>
      <c r="LWV27" s="74"/>
      <c r="LWW27" s="85"/>
      <c r="LWX27" s="74"/>
      <c r="LWY27" s="74"/>
      <c r="LWZ27" s="85"/>
      <c r="LXA27" s="74"/>
      <c r="LXB27" s="74"/>
      <c r="LXC27" s="85"/>
      <c r="LXD27" s="80"/>
      <c r="LXE27" s="80"/>
      <c r="LXF27" s="85"/>
      <c r="LXG27" s="77"/>
      <c r="LXH27" s="74"/>
      <c r="LXI27" s="74"/>
      <c r="LXJ27" s="85"/>
      <c r="LXK27" s="74"/>
      <c r="LXL27" s="74"/>
      <c r="LXM27" s="85"/>
      <c r="LXN27" s="74"/>
      <c r="LXO27" s="74"/>
      <c r="LXP27" s="85"/>
      <c r="LXQ27" s="74"/>
      <c r="LXR27" s="74"/>
      <c r="LXS27" s="85"/>
      <c r="LXT27" s="80"/>
      <c r="LXU27" s="80"/>
      <c r="LXV27" s="85"/>
      <c r="LXW27" s="77"/>
      <c r="LXX27" s="74"/>
      <c r="LXY27" s="74"/>
      <c r="LXZ27" s="85"/>
      <c r="LYA27" s="74"/>
      <c r="LYB27" s="74"/>
      <c r="LYC27" s="85"/>
      <c r="LYD27" s="74"/>
      <c r="LYE27" s="74"/>
      <c r="LYF27" s="85"/>
      <c r="LYG27" s="74"/>
      <c r="LYH27" s="74"/>
      <c r="LYI27" s="85"/>
      <c r="LYJ27" s="80"/>
      <c r="LYK27" s="80"/>
      <c r="LYL27" s="85"/>
      <c r="LYM27" s="77"/>
      <c r="LYN27" s="74"/>
      <c r="LYO27" s="74"/>
      <c r="LYP27" s="85"/>
      <c r="LYQ27" s="74"/>
      <c r="LYR27" s="74"/>
      <c r="LYS27" s="85"/>
      <c r="LYT27" s="74"/>
      <c r="LYU27" s="74"/>
      <c r="LYV27" s="85"/>
      <c r="LYW27" s="74"/>
      <c r="LYX27" s="74"/>
      <c r="LYY27" s="85"/>
      <c r="LYZ27" s="80"/>
      <c r="LZA27" s="80"/>
      <c r="LZB27" s="85"/>
      <c r="LZC27" s="77"/>
      <c r="LZD27" s="74"/>
      <c r="LZE27" s="74"/>
      <c r="LZF27" s="85"/>
      <c r="LZG27" s="74"/>
      <c r="LZH27" s="74"/>
      <c r="LZI27" s="85"/>
      <c r="LZJ27" s="74"/>
      <c r="LZK27" s="74"/>
      <c r="LZL27" s="85"/>
      <c r="LZM27" s="74"/>
      <c r="LZN27" s="74"/>
      <c r="LZO27" s="85"/>
      <c r="LZP27" s="80"/>
      <c r="LZQ27" s="80"/>
      <c r="LZR27" s="85"/>
      <c r="LZS27" s="77"/>
      <c r="LZT27" s="74"/>
      <c r="LZU27" s="74"/>
      <c r="LZV27" s="85"/>
      <c r="LZW27" s="74"/>
      <c r="LZX27" s="74"/>
      <c r="LZY27" s="85"/>
      <c r="LZZ27" s="74"/>
      <c r="MAA27" s="74"/>
      <c r="MAB27" s="85"/>
      <c r="MAC27" s="74"/>
      <c r="MAD27" s="74"/>
      <c r="MAE27" s="85"/>
      <c r="MAF27" s="80"/>
      <c r="MAG27" s="80"/>
      <c r="MAH27" s="85"/>
      <c r="MAI27" s="77"/>
      <c r="MAJ27" s="74"/>
      <c r="MAK27" s="74"/>
      <c r="MAL27" s="85"/>
      <c r="MAM27" s="74"/>
      <c r="MAN27" s="74"/>
      <c r="MAO27" s="85"/>
      <c r="MAP27" s="74"/>
      <c r="MAQ27" s="74"/>
      <c r="MAR27" s="85"/>
      <c r="MAS27" s="74"/>
      <c r="MAT27" s="74"/>
      <c r="MAU27" s="85"/>
      <c r="MAV27" s="80"/>
      <c r="MAW27" s="80"/>
      <c r="MAX27" s="85"/>
      <c r="MAY27" s="77"/>
      <c r="MAZ27" s="74"/>
      <c r="MBA27" s="74"/>
      <c r="MBB27" s="85"/>
      <c r="MBC27" s="74"/>
      <c r="MBD27" s="74"/>
      <c r="MBE27" s="85"/>
      <c r="MBF27" s="74"/>
      <c r="MBG27" s="74"/>
      <c r="MBH27" s="85"/>
      <c r="MBI27" s="74"/>
      <c r="MBJ27" s="74"/>
      <c r="MBK27" s="85"/>
      <c r="MBL27" s="80"/>
      <c r="MBM27" s="80"/>
      <c r="MBN27" s="85"/>
      <c r="MBO27" s="77"/>
      <c r="MBP27" s="74"/>
      <c r="MBQ27" s="74"/>
      <c r="MBR27" s="85"/>
      <c r="MBS27" s="74"/>
      <c r="MBT27" s="74"/>
      <c r="MBU27" s="85"/>
      <c r="MBV27" s="74"/>
      <c r="MBW27" s="74"/>
      <c r="MBX27" s="85"/>
      <c r="MBY27" s="74"/>
      <c r="MBZ27" s="74"/>
      <c r="MCA27" s="85"/>
      <c r="MCB27" s="80"/>
      <c r="MCC27" s="80"/>
      <c r="MCD27" s="85"/>
      <c r="MCE27" s="77"/>
      <c r="MCF27" s="74"/>
      <c r="MCG27" s="74"/>
      <c r="MCH27" s="85"/>
      <c r="MCI27" s="74"/>
      <c r="MCJ27" s="74"/>
      <c r="MCK27" s="85"/>
      <c r="MCL27" s="74"/>
      <c r="MCM27" s="74"/>
      <c r="MCN27" s="85"/>
      <c r="MCO27" s="74"/>
      <c r="MCP27" s="74"/>
      <c r="MCQ27" s="85"/>
      <c r="MCR27" s="80"/>
      <c r="MCS27" s="80"/>
      <c r="MCT27" s="85"/>
      <c r="MCU27" s="77"/>
      <c r="MCV27" s="74"/>
      <c r="MCW27" s="74"/>
      <c r="MCX27" s="85"/>
      <c r="MCY27" s="74"/>
      <c r="MCZ27" s="74"/>
      <c r="MDA27" s="85"/>
      <c r="MDB27" s="74"/>
      <c r="MDC27" s="74"/>
      <c r="MDD27" s="85"/>
      <c r="MDE27" s="74"/>
      <c r="MDF27" s="74"/>
      <c r="MDG27" s="85"/>
      <c r="MDH27" s="80"/>
      <c r="MDI27" s="80"/>
      <c r="MDJ27" s="85"/>
      <c r="MDK27" s="77"/>
      <c r="MDL27" s="74"/>
      <c r="MDM27" s="74"/>
      <c r="MDN27" s="85"/>
      <c r="MDO27" s="74"/>
      <c r="MDP27" s="74"/>
      <c r="MDQ27" s="85"/>
      <c r="MDR27" s="74"/>
      <c r="MDS27" s="74"/>
      <c r="MDT27" s="85"/>
      <c r="MDU27" s="74"/>
      <c r="MDV27" s="74"/>
      <c r="MDW27" s="85"/>
      <c r="MDX27" s="80"/>
      <c r="MDY27" s="80"/>
      <c r="MDZ27" s="85"/>
      <c r="MEA27" s="77"/>
      <c r="MEB27" s="74"/>
      <c r="MEC27" s="74"/>
      <c r="MED27" s="85"/>
      <c r="MEE27" s="74"/>
      <c r="MEF27" s="74"/>
      <c r="MEG27" s="85"/>
      <c r="MEH27" s="74"/>
      <c r="MEI27" s="74"/>
      <c r="MEJ27" s="85"/>
      <c r="MEK27" s="74"/>
      <c r="MEL27" s="74"/>
      <c r="MEM27" s="85"/>
      <c r="MEN27" s="80"/>
      <c r="MEO27" s="80"/>
      <c r="MEP27" s="85"/>
      <c r="MEQ27" s="77"/>
      <c r="MER27" s="74"/>
      <c r="MES27" s="74"/>
      <c r="MET27" s="85"/>
      <c r="MEU27" s="74"/>
      <c r="MEV27" s="74"/>
      <c r="MEW27" s="85"/>
      <c r="MEX27" s="74"/>
      <c r="MEY27" s="74"/>
      <c r="MEZ27" s="85"/>
      <c r="MFA27" s="74"/>
      <c r="MFB27" s="74"/>
      <c r="MFC27" s="85"/>
      <c r="MFD27" s="80"/>
      <c r="MFE27" s="80"/>
      <c r="MFF27" s="85"/>
      <c r="MFG27" s="77"/>
      <c r="MFH27" s="74"/>
      <c r="MFI27" s="74"/>
      <c r="MFJ27" s="85"/>
      <c r="MFK27" s="74"/>
      <c r="MFL27" s="74"/>
      <c r="MFM27" s="85"/>
      <c r="MFN27" s="74"/>
      <c r="MFO27" s="74"/>
      <c r="MFP27" s="85"/>
      <c r="MFQ27" s="74"/>
      <c r="MFR27" s="74"/>
      <c r="MFS27" s="85"/>
      <c r="MFT27" s="80"/>
      <c r="MFU27" s="80"/>
      <c r="MFV27" s="85"/>
      <c r="MFW27" s="77"/>
      <c r="MFX27" s="74"/>
      <c r="MFY27" s="74"/>
      <c r="MFZ27" s="85"/>
      <c r="MGA27" s="74"/>
      <c r="MGB27" s="74"/>
      <c r="MGC27" s="85"/>
      <c r="MGD27" s="74"/>
      <c r="MGE27" s="74"/>
      <c r="MGF27" s="85"/>
      <c r="MGG27" s="74"/>
      <c r="MGH27" s="74"/>
      <c r="MGI27" s="85"/>
      <c r="MGJ27" s="80"/>
      <c r="MGK27" s="80"/>
      <c r="MGL27" s="85"/>
      <c r="MGM27" s="77"/>
      <c r="MGN27" s="74"/>
      <c r="MGO27" s="74"/>
      <c r="MGP27" s="85"/>
      <c r="MGQ27" s="74"/>
      <c r="MGR27" s="74"/>
      <c r="MGS27" s="85"/>
      <c r="MGT27" s="74"/>
      <c r="MGU27" s="74"/>
      <c r="MGV27" s="85"/>
      <c r="MGW27" s="74"/>
      <c r="MGX27" s="74"/>
      <c r="MGY27" s="85"/>
      <c r="MGZ27" s="80"/>
      <c r="MHA27" s="80"/>
      <c r="MHB27" s="85"/>
      <c r="MHC27" s="77"/>
      <c r="MHD27" s="74"/>
      <c r="MHE27" s="74"/>
      <c r="MHF27" s="85"/>
      <c r="MHG27" s="74"/>
      <c r="MHH27" s="74"/>
      <c r="MHI27" s="85"/>
      <c r="MHJ27" s="74"/>
      <c r="MHK27" s="74"/>
      <c r="MHL27" s="85"/>
      <c r="MHM27" s="74"/>
      <c r="MHN27" s="74"/>
      <c r="MHO27" s="85"/>
      <c r="MHP27" s="80"/>
      <c r="MHQ27" s="80"/>
      <c r="MHR27" s="85"/>
      <c r="MHS27" s="77"/>
      <c r="MHT27" s="74"/>
      <c r="MHU27" s="74"/>
      <c r="MHV27" s="85"/>
      <c r="MHW27" s="74"/>
      <c r="MHX27" s="74"/>
      <c r="MHY27" s="85"/>
      <c r="MHZ27" s="74"/>
      <c r="MIA27" s="74"/>
      <c r="MIB27" s="85"/>
      <c r="MIC27" s="74"/>
      <c r="MID27" s="74"/>
      <c r="MIE27" s="85"/>
      <c r="MIF27" s="80"/>
      <c r="MIG27" s="80"/>
      <c r="MIH27" s="85"/>
      <c r="MII27" s="77"/>
      <c r="MIJ27" s="74"/>
      <c r="MIK27" s="74"/>
      <c r="MIL27" s="85"/>
      <c r="MIM27" s="74"/>
      <c r="MIN27" s="74"/>
      <c r="MIO27" s="85"/>
      <c r="MIP27" s="74"/>
      <c r="MIQ27" s="74"/>
      <c r="MIR27" s="85"/>
      <c r="MIS27" s="74"/>
      <c r="MIT27" s="74"/>
      <c r="MIU27" s="85"/>
      <c r="MIV27" s="80"/>
      <c r="MIW27" s="80"/>
      <c r="MIX27" s="85"/>
      <c r="MIY27" s="77"/>
      <c r="MIZ27" s="74"/>
      <c r="MJA27" s="74"/>
      <c r="MJB27" s="85"/>
      <c r="MJC27" s="74"/>
      <c r="MJD27" s="74"/>
      <c r="MJE27" s="85"/>
      <c r="MJF27" s="74"/>
      <c r="MJG27" s="74"/>
      <c r="MJH27" s="85"/>
      <c r="MJI27" s="74"/>
      <c r="MJJ27" s="74"/>
      <c r="MJK27" s="85"/>
      <c r="MJL27" s="80"/>
      <c r="MJM27" s="80"/>
      <c r="MJN27" s="85"/>
      <c r="MJO27" s="77"/>
      <c r="MJP27" s="74"/>
      <c r="MJQ27" s="74"/>
      <c r="MJR27" s="85"/>
      <c r="MJS27" s="74"/>
      <c r="MJT27" s="74"/>
      <c r="MJU27" s="85"/>
      <c r="MJV27" s="74"/>
      <c r="MJW27" s="74"/>
      <c r="MJX27" s="85"/>
      <c r="MJY27" s="74"/>
      <c r="MJZ27" s="74"/>
      <c r="MKA27" s="85"/>
      <c r="MKB27" s="80"/>
      <c r="MKC27" s="80"/>
      <c r="MKD27" s="85"/>
      <c r="MKE27" s="77"/>
      <c r="MKF27" s="74"/>
      <c r="MKG27" s="74"/>
      <c r="MKH27" s="85"/>
      <c r="MKI27" s="74"/>
      <c r="MKJ27" s="74"/>
      <c r="MKK27" s="85"/>
      <c r="MKL27" s="74"/>
      <c r="MKM27" s="74"/>
      <c r="MKN27" s="85"/>
      <c r="MKO27" s="74"/>
      <c r="MKP27" s="74"/>
      <c r="MKQ27" s="85"/>
      <c r="MKR27" s="80"/>
      <c r="MKS27" s="80"/>
      <c r="MKT27" s="85"/>
      <c r="MKU27" s="77"/>
      <c r="MKV27" s="74"/>
      <c r="MKW27" s="74"/>
      <c r="MKX27" s="85"/>
      <c r="MKY27" s="74"/>
      <c r="MKZ27" s="74"/>
      <c r="MLA27" s="85"/>
      <c r="MLB27" s="74"/>
      <c r="MLC27" s="74"/>
      <c r="MLD27" s="85"/>
      <c r="MLE27" s="74"/>
      <c r="MLF27" s="74"/>
      <c r="MLG27" s="85"/>
      <c r="MLH27" s="80"/>
      <c r="MLI27" s="80"/>
      <c r="MLJ27" s="85"/>
      <c r="MLK27" s="77"/>
      <c r="MLL27" s="74"/>
      <c r="MLM27" s="74"/>
      <c r="MLN27" s="85"/>
      <c r="MLO27" s="74"/>
      <c r="MLP27" s="74"/>
      <c r="MLQ27" s="85"/>
      <c r="MLR27" s="74"/>
      <c r="MLS27" s="74"/>
      <c r="MLT27" s="85"/>
      <c r="MLU27" s="74"/>
      <c r="MLV27" s="74"/>
      <c r="MLW27" s="85"/>
      <c r="MLX27" s="80"/>
      <c r="MLY27" s="80"/>
      <c r="MLZ27" s="85"/>
      <c r="MMA27" s="77"/>
      <c r="MMB27" s="74"/>
      <c r="MMC27" s="74"/>
      <c r="MMD27" s="85"/>
      <c r="MME27" s="74"/>
      <c r="MMF27" s="74"/>
      <c r="MMG27" s="85"/>
      <c r="MMH27" s="74"/>
      <c r="MMI27" s="74"/>
      <c r="MMJ27" s="85"/>
      <c r="MMK27" s="74"/>
      <c r="MML27" s="74"/>
      <c r="MMM27" s="85"/>
      <c r="MMN27" s="80"/>
      <c r="MMO27" s="80"/>
      <c r="MMP27" s="85"/>
      <c r="MMQ27" s="77"/>
      <c r="MMR27" s="74"/>
      <c r="MMS27" s="74"/>
      <c r="MMT27" s="85"/>
      <c r="MMU27" s="74"/>
      <c r="MMV27" s="74"/>
      <c r="MMW27" s="85"/>
      <c r="MMX27" s="74"/>
      <c r="MMY27" s="74"/>
      <c r="MMZ27" s="85"/>
      <c r="MNA27" s="74"/>
      <c r="MNB27" s="74"/>
      <c r="MNC27" s="85"/>
      <c r="MND27" s="80"/>
      <c r="MNE27" s="80"/>
      <c r="MNF27" s="85"/>
      <c r="MNG27" s="77"/>
      <c r="MNH27" s="74"/>
      <c r="MNI27" s="74"/>
      <c r="MNJ27" s="85"/>
      <c r="MNK27" s="74"/>
      <c r="MNL27" s="74"/>
      <c r="MNM27" s="85"/>
      <c r="MNN27" s="74"/>
      <c r="MNO27" s="74"/>
      <c r="MNP27" s="85"/>
      <c r="MNQ27" s="74"/>
      <c r="MNR27" s="74"/>
      <c r="MNS27" s="85"/>
      <c r="MNT27" s="80"/>
      <c r="MNU27" s="80"/>
      <c r="MNV27" s="85"/>
      <c r="MNW27" s="77"/>
      <c r="MNX27" s="74"/>
      <c r="MNY27" s="74"/>
      <c r="MNZ27" s="85"/>
      <c r="MOA27" s="74"/>
      <c r="MOB27" s="74"/>
      <c r="MOC27" s="85"/>
      <c r="MOD27" s="74"/>
      <c r="MOE27" s="74"/>
      <c r="MOF27" s="85"/>
      <c r="MOG27" s="74"/>
      <c r="MOH27" s="74"/>
      <c r="MOI27" s="85"/>
      <c r="MOJ27" s="80"/>
      <c r="MOK27" s="80"/>
      <c r="MOL27" s="85"/>
      <c r="MOM27" s="77"/>
      <c r="MON27" s="74"/>
      <c r="MOO27" s="74"/>
      <c r="MOP27" s="85"/>
      <c r="MOQ27" s="74"/>
      <c r="MOR27" s="74"/>
      <c r="MOS27" s="85"/>
      <c r="MOT27" s="74"/>
      <c r="MOU27" s="74"/>
      <c r="MOV27" s="85"/>
      <c r="MOW27" s="74"/>
      <c r="MOX27" s="74"/>
      <c r="MOY27" s="85"/>
      <c r="MOZ27" s="80"/>
      <c r="MPA27" s="80"/>
      <c r="MPB27" s="85"/>
      <c r="MPC27" s="77"/>
      <c r="MPD27" s="74"/>
      <c r="MPE27" s="74"/>
      <c r="MPF27" s="85"/>
      <c r="MPG27" s="74"/>
      <c r="MPH27" s="74"/>
      <c r="MPI27" s="85"/>
      <c r="MPJ27" s="74"/>
      <c r="MPK27" s="74"/>
      <c r="MPL27" s="85"/>
      <c r="MPM27" s="74"/>
      <c r="MPN27" s="74"/>
      <c r="MPO27" s="85"/>
      <c r="MPP27" s="80"/>
      <c r="MPQ27" s="80"/>
      <c r="MPR27" s="85"/>
      <c r="MPS27" s="77"/>
      <c r="MPT27" s="74"/>
      <c r="MPU27" s="74"/>
      <c r="MPV27" s="85"/>
      <c r="MPW27" s="74"/>
      <c r="MPX27" s="74"/>
      <c r="MPY27" s="85"/>
      <c r="MPZ27" s="74"/>
      <c r="MQA27" s="74"/>
      <c r="MQB27" s="85"/>
      <c r="MQC27" s="74"/>
      <c r="MQD27" s="74"/>
      <c r="MQE27" s="85"/>
      <c r="MQF27" s="80"/>
      <c r="MQG27" s="80"/>
      <c r="MQH27" s="85"/>
      <c r="MQI27" s="77"/>
      <c r="MQJ27" s="74"/>
      <c r="MQK27" s="74"/>
      <c r="MQL27" s="85"/>
      <c r="MQM27" s="74"/>
      <c r="MQN27" s="74"/>
      <c r="MQO27" s="85"/>
      <c r="MQP27" s="74"/>
      <c r="MQQ27" s="74"/>
      <c r="MQR27" s="85"/>
      <c r="MQS27" s="74"/>
      <c r="MQT27" s="74"/>
      <c r="MQU27" s="85"/>
      <c r="MQV27" s="80"/>
      <c r="MQW27" s="80"/>
      <c r="MQX27" s="85"/>
      <c r="MQY27" s="77"/>
      <c r="MQZ27" s="74"/>
      <c r="MRA27" s="74"/>
      <c r="MRB27" s="85"/>
      <c r="MRC27" s="74"/>
      <c r="MRD27" s="74"/>
      <c r="MRE27" s="85"/>
      <c r="MRF27" s="74"/>
      <c r="MRG27" s="74"/>
      <c r="MRH27" s="85"/>
      <c r="MRI27" s="74"/>
      <c r="MRJ27" s="74"/>
      <c r="MRK27" s="85"/>
      <c r="MRL27" s="80"/>
      <c r="MRM27" s="80"/>
      <c r="MRN27" s="85"/>
      <c r="MRO27" s="77"/>
      <c r="MRP27" s="74"/>
      <c r="MRQ27" s="74"/>
      <c r="MRR27" s="85"/>
      <c r="MRS27" s="74"/>
      <c r="MRT27" s="74"/>
      <c r="MRU27" s="85"/>
      <c r="MRV27" s="74"/>
      <c r="MRW27" s="74"/>
      <c r="MRX27" s="85"/>
      <c r="MRY27" s="74"/>
      <c r="MRZ27" s="74"/>
      <c r="MSA27" s="85"/>
      <c r="MSB27" s="80"/>
      <c r="MSC27" s="80"/>
      <c r="MSD27" s="85"/>
      <c r="MSE27" s="77"/>
      <c r="MSF27" s="74"/>
      <c r="MSG27" s="74"/>
      <c r="MSH27" s="85"/>
      <c r="MSI27" s="74"/>
      <c r="MSJ27" s="74"/>
      <c r="MSK27" s="85"/>
      <c r="MSL27" s="74"/>
      <c r="MSM27" s="74"/>
      <c r="MSN27" s="85"/>
      <c r="MSO27" s="74"/>
      <c r="MSP27" s="74"/>
      <c r="MSQ27" s="85"/>
      <c r="MSR27" s="80"/>
      <c r="MSS27" s="80"/>
      <c r="MST27" s="85"/>
      <c r="MSU27" s="77"/>
      <c r="MSV27" s="74"/>
      <c r="MSW27" s="74"/>
      <c r="MSX27" s="85"/>
      <c r="MSY27" s="74"/>
      <c r="MSZ27" s="74"/>
      <c r="MTA27" s="85"/>
      <c r="MTB27" s="74"/>
      <c r="MTC27" s="74"/>
      <c r="MTD27" s="85"/>
      <c r="MTE27" s="74"/>
      <c r="MTF27" s="74"/>
      <c r="MTG27" s="85"/>
      <c r="MTH27" s="80"/>
      <c r="MTI27" s="80"/>
      <c r="MTJ27" s="85"/>
      <c r="MTK27" s="77"/>
      <c r="MTL27" s="74"/>
      <c r="MTM27" s="74"/>
      <c r="MTN27" s="85"/>
      <c r="MTO27" s="74"/>
      <c r="MTP27" s="74"/>
      <c r="MTQ27" s="85"/>
      <c r="MTR27" s="74"/>
      <c r="MTS27" s="74"/>
      <c r="MTT27" s="85"/>
      <c r="MTU27" s="74"/>
      <c r="MTV27" s="74"/>
      <c r="MTW27" s="85"/>
      <c r="MTX27" s="80"/>
      <c r="MTY27" s="80"/>
      <c r="MTZ27" s="85"/>
      <c r="MUA27" s="77"/>
      <c r="MUB27" s="74"/>
      <c r="MUC27" s="74"/>
      <c r="MUD27" s="85"/>
      <c r="MUE27" s="74"/>
      <c r="MUF27" s="74"/>
      <c r="MUG27" s="85"/>
      <c r="MUH27" s="74"/>
      <c r="MUI27" s="74"/>
      <c r="MUJ27" s="85"/>
      <c r="MUK27" s="74"/>
      <c r="MUL27" s="74"/>
      <c r="MUM27" s="85"/>
      <c r="MUN27" s="80"/>
      <c r="MUO27" s="80"/>
      <c r="MUP27" s="85"/>
      <c r="MUQ27" s="77"/>
      <c r="MUR27" s="74"/>
      <c r="MUS27" s="74"/>
      <c r="MUT27" s="85"/>
      <c r="MUU27" s="74"/>
      <c r="MUV27" s="74"/>
      <c r="MUW27" s="85"/>
      <c r="MUX27" s="74"/>
      <c r="MUY27" s="74"/>
      <c r="MUZ27" s="85"/>
      <c r="MVA27" s="74"/>
      <c r="MVB27" s="74"/>
      <c r="MVC27" s="85"/>
      <c r="MVD27" s="80"/>
      <c r="MVE27" s="80"/>
      <c r="MVF27" s="85"/>
      <c r="MVG27" s="77"/>
      <c r="MVH27" s="74"/>
      <c r="MVI27" s="74"/>
      <c r="MVJ27" s="85"/>
      <c r="MVK27" s="74"/>
      <c r="MVL27" s="74"/>
      <c r="MVM27" s="85"/>
      <c r="MVN27" s="74"/>
      <c r="MVO27" s="74"/>
      <c r="MVP27" s="85"/>
      <c r="MVQ27" s="74"/>
      <c r="MVR27" s="74"/>
      <c r="MVS27" s="85"/>
      <c r="MVT27" s="80"/>
      <c r="MVU27" s="80"/>
      <c r="MVV27" s="85"/>
      <c r="MVW27" s="77"/>
      <c r="MVX27" s="74"/>
      <c r="MVY27" s="74"/>
      <c r="MVZ27" s="85"/>
      <c r="MWA27" s="74"/>
      <c r="MWB27" s="74"/>
      <c r="MWC27" s="85"/>
      <c r="MWD27" s="74"/>
      <c r="MWE27" s="74"/>
      <c r="MWF27" s="85"/>
      <c r="MWG27" s="74"/>
      <c r="MWH27" s="74"/>
      <c r="MWI27" s="85"/>
      <c r="MWJ27" s="80"/>
      <c r="MWK27" s="80"/>
      <c r="MWL27" s="85"/>
      <c r="MWM27" s="77"/>
      <c r="MWN27" s="74"/>
      <c r="MWO27" s="74"/>
      <c r="MWP27" s="85"/>
      <c r="MWQ27" s="74"/>
      <c r="MWR27" s="74"/>
      <c r="MWS27" s="85"/>
      <c r="MWT27" s="74"/>
      <c r="MWU27" s="74"/>
      <c r="MWV27" s="85"/>
      <c r="MWW27" s="74"/>
      <c r="MWX27" s="74"/>
      <c r="MWY27" s="85"/>
      <c r="MWZ27" s="80"/>
      <c r="MXA27" s="80"/>
      <c r="MXB27" s="85"/>
      <c r="MXC27" s="77"/>
      <c r="MXD27" s="74"/>
      <c r="MXE27" s="74"/>
      <c r="MXF27" s="85"/>
      <c r="MXG27" s="74"/>
      <c r="MXH27" s="74"/>
      <c r="MXI27" s="85"/>
      <c r="MXJ27" s="74"/>
      <c r="MXK27" s="74"/>
      <c r="MXL27" s="85"/>
      <c r="MXM27" s="74"/>
      <c r="MXN27" s="74"/>
      <c r="MXO27" s="85"/>
      <c r="MXP27" s="80"/>
      <c r="MXQ27" s="80"/>
      <c r="MXR27" s="85"/>
      <c r="MXS27" s="77"/>
      <c r="MXT27" s="74"/>
      <c r="MXU27" s="74"/>
      <c r="MXV27" s="85"/>
      <c r="MXW27" s="74"/>
      <c r="MXX27" s="74"/>
      <c r="MXY27" s="85"/>
      <c r="MXZ27" s="74"/>
      <c r="MYA27" s="74"/>
      <c r="MYB27" s="85"/>
      <c r="MYC27" s="74"/>
      <c r="MYD27" s="74"/>
      <c r="MYE27" s="85"/>
      <c r="MYF27" s="80"/>
      <c r="MYG27" s="80"/>
      <c r="MYH27" s="85"/>
      <c r="MYI27" s="77"/>
      <c r="MYJ27" s="74"/>
      <c r="MYK27" s="74"/>
      <c r="MYL27" s="85"/>
      <c r="MYM27" s="74"/>
      <c r="MYN27" s="74"/>
      <c r="MYO27" s="85"/>
      <c r="MYP27" s="74"/>
      <c r="MYQ27" s="74"/>
      <c r="MYR27" s="85"/>
      <c r="MYS27" s="74"/>
      <c r="MYT27" s="74"/>
      <c r="MYU27" s="85"/>
      <c r="MYV27" s="80"/>
      <c r="MYW27" s="80"/>
      <c r="MYX27" s="85"/>
      <c r="MYY27" s="77"/>
      <c r="MYZ27" s="74"/>
      <c r="MZA27" s="74"/>
      <c r="MZB27" s="85"/>
      <c r="MZC27" s="74"/>
      <c r="MZD27" s="74"/>
      <c r="MZE27" s="85"/>
      <c r="MZF27" s="74"/>
      <c r="MZG27" s="74"/>
      <c r="MZH27" s="85"/>
      <c r="MZI27" s="74"/>
      <c r="MZJ27" s="74"/>
      <c r="MZK27" s="85"/>
      <c r="MZL27" s="80"/>
      <c r="MZM27" s="80"/>
      <c r="MZN27" s="85"/>
      <c r="MZO27" s="77"/>
      <c r="MZP27" s="74"/>
      <c r="MZQ27" s="74"/>
      <c r="MZR27" s="85"/>
      <c r="MZS27" s="74"/>
      <c r="MZT27" s="74"/>
      <c r="MZU27" s="85"/>
      <c r="MZV27" s="74"/>
      <c r="MZW27" s="74"/>
      <c r="MZX27" s="85"/>
      <c r="MZY27" s="74"/>
      <c r="MZZ27" s="74"/>
      <c r="NAA27" s="85"/>
      <c r="NAB27" s="80"/>
      <c r="NAC27" s="80"/>
      <c r="NAD27" s="85"/>
      <c r="NAE27" s="77"/>
      <c r="NAF27" s="74"/>
      <c r="NAG27" s="74"/>
      <c r="NAH27" s="85"/>
      <c r="NAI27" s="74"/>
      <c r="NAJ27" s="74"/>
      <c r="NAK27" s="85"/>
      <c r="NAL27" s="74"/>
      <c r="NAM27" s="74"/>
      <c r="NAN27" s="85"/>
      <c r="NAO27" s="74"/>
      <c r="NAP27" s="74"/>
      <c r="NAQ27" s="85"/>
      <c r="NAR27" s="80"/>
      <c r="NAS27" s="80"/>
      <c r="NAT27" s="85"/>
      <c r="NAU27" s="77"/>
      <c r="NAV27" s="74"/>
      <c r="NAW27" s="74"/>
      <c r="NAX27" s="85"/>
      <c r="NAY27" s="74"/>
      <c r="NAZ27" s="74"/>
      <c r="NBA27" s="85"/>
      <c r="NBB27" s="74"/>
      <c r="NBC27" s="74"/>
      <c r="NBD27" s="85"/>
      <c r="NBE27" s="74"/>
      <c r="NBF27" s="74"/>
      <c r="NBG27" s="85"/>
      <c r="NBH27" s="80"/>
      <c r="NBI27" s="80"/>
      <c r="NBJ27" s="85"/>
      <c r="NBK27" s="77"/>
      <c r="NBL27" s="74"/>
      <c r="NBM27" s="74"/>
      <c r="NBN27" s="85"/>
      <c r="NBO27" s="74"/>
      <c r="NBP27" s="74"/>
      <c r="NBQ27" s="85"/>
      <c r="NBR27" s="74"/>
      <c r="NBS27" s="74"/>
      <c r="NBT27" s="85"/>
      <c r="NBU27" s="74"/>
      <c r="NBV27" s="74"/>
      <c r="NBW27" s="85"/>
      <c r="NBX27" s="80"/>
      <c r="NBY27" s="80"/>
      <c r="NBZ27" s="85"/>
      <c r="NCA27" s="77"/>
      <c r="NCB27" s="74"/>
      <c r="NCC27" s="74"/>
      <c r="NCD27" s="85"/>
      <c r="NCE27" s="74"/>
      <c r="NCF27" s="74"/>
      <c r="NCG27" s="85"/>
      <c r="NCH27" s="74"/>
      <c r="NCI27" s="74"/>
      <c r="NCJ27" s="85"/>
      <c r="NCK27" s="74"/>
      <c r="NCL27" s="74"/>
      <c r="NCM27" s="85"/>
      <c r="NCN27" s="80"/>
      <c r="NCO27" s="80"/>
      <c r="NCP27" s="85"/>
      <c r="NCQ27" s="77"/>
      <c r="NCR27" s="74"/>
      <c r="NCS27" s="74"/>
      <c r="NCT27" s="85"/>
      <c r="NCU27" s="74"/>
      <c r="NCV27" s="74"/>
      <c r="NCW27" s="85"/>
      <c r="NCX27" s="74"/>
      <c r="NCY27" s="74"/>
      <c r="NCZ27" s="85"/>
      <c r="NDA27" s="74"/>
      <c r="NDB27" s="74"/>
      <c r="NDC27" s="85"/>
      <c r="NDD27" s="80"/>
      <c r="NDE27" s="80"/>
      <c r="NDF27" s="85"/>
      <c r="NDG27" s="77"/>
      <c r="NDH27" s="74"/>
      <c r="NDI27" s="74"/>
      <c r="NDJ27" s="85"/>
      <c r="NDK27" s="74"/>
      <c r="NDL27" s="74"/>
      <c r="NDM27" s="85"/>
      <c r="NDN27" s="74"/>
      <c r="NDO27" s="74"/>
      <c r="NDP27" s="85"/>
      <c r="NDQ27" s="74"/>
      <c r="NDR27" s="74"/>
      <c r="NDS27" s="85"/>
      <c r="NDT27" s="80"/>
      <c r="NDU27" s="80"/>
      <c r="NDV27" s="85"/>
      <c r="NDW27" s="77"/>
      <c r="NDX27" s="74"/>
      <c r="NDY27" s="74"/>
      <c r="NDZ27" s="85"/>
      <c r="NEA27" s="74"/>
      <c r="NEB27" s="74"/>
      <c r="NEC27" s="85"/>
      <c r="NED27" s="74"/>
      <c r="NEE27" s="74"/>
      <c r="NEF27" s="85"/>
      <c r="NEG27" s="74"/>
      <c r="NEH27" s="74"/>
      <c r="NEI27" s="85"/>
      <c r="NEJ27" s="80"/>
      <c r="NEK27" s="80"/>
      <c r="NEL27" s="85"/>
      <c r="NEM27" s="77"/>
      <c r="NEN27" s="74"/>
      <c r="NEO27" s="74"/>
      <c r="NEP27" s="85"/>
      <c r="NEQ27" s="74"/>
      <c r="NER27" s="74"/>
      <c r="NES27" s="85"/>
      <c r="NET27" s="74"/>
      <c r="NEU27" s="74"/>
      <c r="NEV27" s="85"/>
      <c r="NEW27" s="74"/>
      <c r="NEX27" s="74"/>
      <c r="NEY27" s="85"/>
      <c r="NEZ27" s="80"/>
      <c r="NFA27" s="80"/>
      <c r="NFB27" s="85"/>
      <c r="NFC27" s="77"/>
      <c r="NFD27" s="74"/>
      <c r="NFE27" s="74"/>
      <c r="NFF27" s="85"/>
      <c r="NFG27" s="74"/>
      <c r="NFH27" s="74"/>
      <c r="NFI27" s="85"/>
      <c r="NFJ27" s="74"/>
      <c r="NFK27" s="74"/>
      <c r="NFL27" s="85"/>
      <c r="NFM27" s="74"/>
      <c r="NFN27" s="74"/>
      <c r="NFO27" s="85"/>
      <c r="NFP27" s="80"/>
      <c r="NFQ27" s="80"/>
      <c r="NFR27" s="85"/>
      <c r="NFS27" s="77"/>
      <c r="NFT27" s="74"/>
      <c r="NFU27" s="74"/>
      <c r="NFV27" s="85"/>
      <c r="NFW27" s="74"/>
      <c r="NFX27" s="74"/>
      <c r="NFY27" s="85"/>
      <c r="NFZ27" s="74"/>
      <c r="NGA27" s="74"/>
      <c r="NGB27" s="85"/>
      <c r="NGC27" s="74"/>
      <c r="NGD27" s="74"/>
      <c r="NGE27" s="85"/>
      <c r="NGF27" s="80"/>
      <c r="NGG27" s="80"/>
      <c r="NGH27" s="85"/>
      <c r="NGI27" s="77"/>
      <c r="NGJ27" s="74"/>
      <c r="NGK27" s="74"/>
      <c r="NGL27" s="85"/>
      <c r="NGM27" s="74"/>
      <c r="NGN27" s="74"/>
      <c r="NGO27" s="85"/>
      <c r="NGP27" s="74"/>
      <c r="NGQ27" s="74"/>
      <c r="NGR27" s="85"/>
      <c r="NGS27" s="74"/>
      <c r="NGT27" s="74"/>
      <c r="NGU27" s="85"/>
      <c r="NGV27" s="80"/>
      <c r="NGW27" s="80"/>
      <c r="NGX27" s="85"/>
      <c r="NGY27" s="77"/>
      <c r="NGZ27" s="74"/>
      <c r="NHA27" s="74"/>
      <c r="NHB27" s="85"/>
      <c r="NHC27" s="74"/>
      <c r="NHD27" s="74"/>
      <c r="NHE27" s="85"/>
      <c r="NHF27" s="74"/>
      <c r="NHG27" s="74"/>
      <c r="NHH27" s="85"/>
      <c r="NHI27" s="74"/>
      <c r="NHJ27" s="74"/>
      <c r="NHK27" s="85"/>
      <c r="NHL27" s="80"/>
      <c r="NHM27" s="80"/>
      <c r="NHN27" s="85"/>
      <c r="NHO27" s="77"/>
      <c r="NHP27" s="74"/>
      <c r="NHQ27" s="74"/>
      <c r="NHR27" s="85"/>
      <c r="NHS27" s="74"/>
      <c r="NHT27" s="74"/>
      <c r="NHU27" s="85"/>
      <c r="NHV27" s="74"/>
      <c r="NHW27" s="74"/>
      <c r="NHX27" s="85"/>
      <c r="NHY27" s="74"/>
      <c r="NHZ27" s="74"/>
      <c r="NIA27" s="85"/>
      <c r="NIB27" s="80"/>
      <c r="NIC27" s="80"/>
      <c r="NID27" s="85"/>
      <c r="NIE27" s="77"/>
      <c r="NIF27" s="74"/>
      <c r="NIG27" s="74"/>
      <c r="NIH27" s="85"/>
      <c r="NII27" s="74"/>
      <c r="NIJ27" s="74"/>
      <c r="NIK27" s="85"/>
      <c r="NIL27" s="74"/>
      <c r="NIM27" s="74"/>
      <c r="NIN27" s="85"/>
      <c r="NIO27" s="74"/>
      <c r="NIP27" s="74"/>
      <c r="NIQ27" s="85"/>
      <c r="NIR27" s="80"/>
      <c r="NIS27" s="80"/>
      <c r="NIT27" s="85"/>
      <c r="NIU27" s="77"/>
      <c r="NIV27" s="74"/>
      <c r="NIW27" s="74"/>
      <c r="NIX27" s="85"/>
      <c r="NIY27" s="74"/>
      <c r="NIZ27" s="74"/>
      <c r="NJA27" s="85"/>
      <c r="NJB27" s="74"/>
      <c r="NJC27" s="74"/>
      <c r="NJD27" s="85"/>
      <c r="NJE27" s="74"/>
      <c r="NJF27" s="74"/>
      <c r="NJG27" s="85"/>
      <c r="NJH27" s="80"/>
      <c r="NJI27" s="80"/>
      <c r="NJJ27" s="85"/>
      <c r="NJK27" s="77"/>
      <c r="NJL27" s="74"/>
      <c r="NJM27" s="74"/>
      <c r="NJN27" s="85"/>
      <c r="NJO27" s="74"/>
      <c r="NJP27" s="74"/>
      <c r="NJQ27" s="85"/>
      <c r="NJR27" s="74"/>
      <c r="NJS27" s="74"/>
      <c r="NJT27" s="85"/>
      <c r="NJU27" s="74"/>
      <c r="NJV27" s="74"/>
      <c r="NJW27" s="85"/>
      <c r="NJX27" s="80"/>
      <c r="NJY27" s="80"/>
      <c r="NJZ27" s="85"/>
      <c r="NKA27" s="77"/>
      <c r="NKB27" s="74"/>
      <c r="NKC27" s="74"/>
      <c r="NKD27" s="85"/>
      <c r="NKE27" s="74"/>
      <c r="NKF27" s="74"/>
      <c r="NKG27" s="85"/>
      <c r="NKH27" s="74"/>
      <c r="NKI27" s="74"/>
      <c r="NKJ27" s="85"/>
      <c r="NKK27" s="74"/>
      <c r="NKL27" s="74"/>
      <c r="NKM27" s="85"/>
      <c r="NKN27" s="80"/>
      <c r="NKO27" s="80"/>
      <c r="NKP27" s="85"/>
      <c r="NKQ27" s="77"/>
      <c r="NKR27" s="74"/>
      <c r="NKS27" s="74"/>
      <c r="NKT27" s="85"/>
      <c r="NKU27" s="74"/>
      <c r="NKV27" s="74"/>
      <c r="NKW27" s="85"/>
      <c r="NKX27" s="74"/>
      <c r="NKY27" s="74"/>
      <c r="NKZ27" s="85"/>
      <c r="NLA27" s="74"/>
      <c r="NLB27" s="74"/>
      <c r="NLC27" s="85"/>
      <c r="NLD27" s="80"/>
      <c r="NLE27" s="80"/>
      <c r="NLF27" s="85"/>
      <c r="NLG27" s="77"/>
      <c r="NLH27" s="74"/>
      <c r="NLI27" s="74"/>
      <c r="NLJ27" s="85"/>
      <c r="NLK27" s="74"/>
      <c r="NLL27" s="74"/>
      <c r="NLM27" s="85"/>
      <c r="NLN27" s="74"/>
      <c r="NLO27" s="74"/>
      <c r="NLP27" s="85"/>
      <c r="NLQ27" s="74"/>
      <c r="NLR27" s="74"/>
      <c r="NLS27" s="85"/>
      <c r="NLT27" s="80"/>
      <c r="NLU27" s="80"/>
      <c r="NLV27" s="85"/>
      <c r="NLW27" s="77"/>
      <c r="NLX27" s="74"/>
      <c r="NLY27" s="74"/>
      <c r="NLZ27" s="85"/>
      <c r="NMA27" s="74"/>
      <c r="NMB27" s="74"/>
      <c r="NMC27" s="85"/>
      <c r="NMD27" s="74"/>
      <c r="NME27" s="74"/>
      <c r="NMF27" s="85"/>
      <c r="NMG27" s="74"/>
      <c r="NMH27" s="74"/>
      <c r="NMI27" s="85"/>
      <c r="NMJ27" s="80"/>
      <c r="NMK27" s="80"/>
      <c r="NML27" s="85"/>
      <c r="NMM27" s="77"/>
      <c r="NMN27" s="74"/>
      <c r="NMO27" s="74"/>
      <c r="NMP27" s="85"/>
      <c r="NMQ27" s="74"/>
      <c r="NMR27" s="74"/>
      <c r="NMS27" s="85"/>
      <c r="NMT27" s="74"/>
      <c r="NMU27" s="74"/>
      <c r="NMV27" s="85"/>
      <c r="NMW27" s="74"/>
      <c r="NMX27" s="74"/>
      <c r="NMY27" s="85"/>
      <c r="NMZ27" s="80"/>
      <c r="NNA27" s="80"/>
      <c r="NNB27" s="85"/>
      <c r="NNC27" s="77"/>
      <c r="NND27" s="74"/>
      <c r="NNE27" s="74"/>
      <c r="NNF27" s="85"/>
      <c r="NNG27" s="74"/>
      <c r="NNH27" s="74"/>
      <c r="NNI27" s="85"/>
      <c r="NNJ27" s="74"/>
      <c r="NNK27" s="74"/>
      <c r="NNL27" s="85"/>
      <c r="NNM27" s="74"/>
      <c r="NNN27" s="74"/>
      <c r="NNO27" s="85"/>
      <c r="NNP27" s="80"/>
      <c r="NNQ27" s="80"/>
      <c r="NNR27" s="85"/>
      <c r="NNS27" s="77"/>
      <c r="NNT27" s="74"/>
      <c r="NNU27" s="74"/>
      <c r="NNV27" s="85"/>
      <c r="NNW27" s="74"/>
      <c r="NNX27" s="74"/>
      <c r="NNY27" s="85"/>
      <c r="NNZ27" s="74"/>
      <c r="NOA27" s="74"/>
      <c r="NOB27" s="85"/>
      <c r="NOC27" s="74"/>
      <c r="NOD27" s="74"/>
      <c r="NOE27" s="85"/>
      <c r="NOF27" s="80"/>
      <c r="NOG27" s="80"/>
      <c r="NOH27" s="85"/>
      <c r="NOI27" s="77"/>
      <c r="NOJ27" s="74"/>
      <c r="NOK27" s="74"/>
      <c r="NOL27" s="85"/>
      <c r="NOM27" s="74"/>
      <c r="NON27" s="74"/>
      <c r="NOO27" s="85"/>
      <c r="NOP27" s="74"/>
      <c r="NOQ27" s="74"/>
      <c r="NOR27" s="85"/>
      <c r="NOS27" s="74"/>
      <c r="NOT27" s="74"/>
      <c r="NOU27" s="85"/>
      <c r="NOV27" s="80"/>
      <c r="NOW27" s="80"/>
      <c r="NOX27" s="85"/>
      <c r="NOY27" s="77"/>
      <c r="NOZ27" s="74"/>
      <c r="NPA27" s="74"/>
      <c r="NPB27" s="85"/>
      <c r="NPC27" s="74"/>
      <c r="NPD27" s="74"/>
      <c r="NPE27" s="85"/>
      <c r="NPF27" s="74"/>
      <c r="NPG27" s="74"/>
      <c r="NPH27" s="85"/>
      <c r="NPI27" s="74"/>
      <c r="NPJ27" s="74"/>
      <c r="NPK27" s="85"/>
      <c r="NPL27" s="80"/>
      <c r="NPM27" s="80"/>
      <c r="NPN27" s="85"/>
      <c r="NPO27" s="77"/>
      <c r="NPP27" s="74"/>
      <c r="NPQ27" s="74"/>
      <c r="NPR27" s="85"/>
      <c r="NPS27" s="74"/>
      <c r="NPT27" s="74"/>
      <c r="NPU27" s="85"/>
      <c r="NPV27" s="74"/>
      <c r="NPW27" s="74"/>
      <c r="NPX27" s="85"/>
      <c r="NPY27" s="74"/>
      <c r="NPZ27" s="74"/>
      <c r="NQA27" s="85"/>
      <c r="NQB27" s="80"/>
      <c r="NQC27" s="80"/>
      <c r="NQD27" s="85"/>
      <c r="NQE27" s="77"/>
      <c r="NQF27" s="74"/>
      <c r="NQG27" s="74"/>
      <c r="NQH27" s="85"/>
      <c r="NQI27" s="74"/>
      <c r="NQJ27" s="74"/>
      <c r="NQK27" s="85"/>
      <c r="NQL27" s="74"/>
      <c r="NQM27" s="74"/>
      <c r="NQN27" s="85"/>
      <c r="NQO27" s="74"/>
      <c r="NQP27" s="74"/>
      <c r="NQQ27" s="85"/>
      <c r="NQR27" s="80"/>
      <c r="NQS27" s="80"/>
      <c r="NQT27" s="85"/>
      <c r="NQU27" s="77"/>
      <c r="NQV27" s="74"/>
      <c r="NQW27" s="74"/>
      <c r="NQX27" s="85"/>
      <c r="NQY27" s="74"/>
      <c r="NQZ27" s="74"/>
      <c r="NRA27" s="85"/>
      <c r="NRB27" s="74"/>
      <c r="NRC27" s="74"/>
      <c r="NRD27" s="85"/>
      <c r="NRE27" s="74"/>
      <c r="NRF27" s="74"/>
      <c r="NRG27" s="85"/>
      <c r="NRH27" s="80"/>
      <c r="NRI27" s="80"/>
      <c r="NRJ27" s="85"/>
      <c r="NRK27" s="77"/>
      <c r="NRL27" s="74"/>
      <c r="NRM27" s="74"/>
      <c r="NRN27" s="85"/>
      <c r="NRO27" s="74"/>
      <c r="NRP27" s="74"/>
      <c r="NRQ27" s="85"/>
      <c r="NRR27" s="74"/>
      <c r="NRS27" s="74"/>
      <c r="NRT27" s="85"/>
      <c r="NRU27" s="74"/>
      <c r="NRV27" s="74"/>
      <c r="NRW27" s="85"/>
      <c r="NRX27" s="80"/>
      <c r="NRY27" s="80"/>
      <c r="NRZ27" s="85"/>
      <c r="NSA27" s="77"/>
      <c r="NSB27" s="74"/>
      <c r="NSC27" s="74"/>
      <c r="NSD27" s="85"/>
      <c r="NSE27" s="74"/>
      <c r="NSF27" s="74"/>
      <c r="NSG27" s="85"/>
      <c r="NSH27" s="74"/>
      <c r="NSI27" s="74"/>
      <c r="NSJ27" s="85"/>
      <c r="NSK27" s="74"/>
      <c r="NSL27" s="74"/>
      <c r="NSM27" s="85"/>
      <c r="NSN27" s="80"/>
      <c r="NSO27" s="80"/>
      <c r="NSP27" s="85"/>
      <c r="NSQ27" s="77"/>
      <c r="NSR27" s="74"/>
      <c r="NSS27" s="74"/>
      <c r="NST27" s="85"/>
      <c r="NSU27" s="74"/>
      <c r="NSV27" s="74"/>
      <c r="NSW27" s="85"/>
      <c r="NSX27" s="74"/>
      <c r="NSY27" s="74"/>
      <c r="NSZ27" s="85"/>
      <c r="NTA27" s="74"/>
      <c r="NTB27" s="74"/>
      <c r="NTC27" s="85"/>
      <c r="NTD27" s="80"/>
      <c r="NTE27" s="80"/>
      <c r="NTF27" s="85"/>
      <c r="NTG27" s="77"/>
      <c r="NTH27" s="74"/>
      <c r="NTI27" s="74"/>
      <c r="NTJ27" s="85"/>
      <c r="NTK27" s="74"/>
      <c r="NTL27" s="74"/>
      <c r="NTM27" s="85"/>
      <c r="NTN27" s="74"/>
      <c r="NTO27" s="74"/>
      <c r="NTP27" s="85"/>
      <c r="NTQ27" s="74"/>
      <c r="NTR27" s="74"/>
      <c r="NTS27" s="85"/>
      <c r="NTT27" s="80"/>
      <c r="NTU27" s="80"/>
      <c r="NTV27" s="85"/>
      <c r="NTW27" s="77"/>
      <c r="NTX27" s="74"/>
      <c r="NTY27" s="74"/>
      <c r="NTZ27" s="85"/>
      <c r="NUA27" s="74"/>
      <c r="NUB27" s="74"/>
      <c r="NUC27" s="85"/>
      <c r="NUD27" s="74"/>
      <c r="NUE27" s="74"/>
      <c r="NUF27" s="85"/>
      <c r="NUG27" s="74"/>
      <c r="NUH27" s="74"/>
      <c r="NUI27" s="85"/>
      <c r="NUJ27" s="80"/>
      <c r="NUK27" s="80"/>
      <c r="NUL27" s="85"/>
      <c r="NUM27" s="77"/>
      <c r="NUN27" s="74"/>
      <c r="NUO27" s="74"/>
      <c r="NUP27" s="85"/>
      <c r="NUQ27" s="74"/>
      <c r="NUR27" s="74"/>
      <c r="NUS27" s="85"/>
      <c r="NUT27" s="74"/>
      <c r="NUU27" s="74"/>
      <c r="NUV27" s="85"/>
      <c r="NUW27" s="74"/>
      <c r="NUX27" s="74"/>
      <c r="NUY27" s="85"/>
      <c r="NUZ27" s="80"/>
      <c r="NVA27" s="80"/>
      <c r="NVB27" s="85"/>
      <c r="NVC27" s="77"/>
      <c r="NVD27" s="74"/>
      <c r="NVE27" s="74"/>
      <c r="NVF27" s="85"/>
      <c r="NVG27" s="74"/>
      <c r="NVH27" s="74"/>
      <c r="NVI27" s="85"/>
      <c r="NVJ27" s="74"/>
      <c r="NVK27" s="74"/>
      <c r="NVL27" s="85"/>
      <c r="NVM27" s="74"/>
      <c r="NVN27" s="74"/>
      <c r="NVO27" s="85"/>
      <c r="NVP27" s="80"/>
      <c r="NVQ27" s="80"/>
      <c r="NVR27" s="85"/>
      <c r="NVS27" s="77"/>
      <c r="NVT27" s="74"/>
      <c r="NVU27" s="74"/>
      <c r="NVV27" s="85"/>
      <c r="NVW27" s="74"/>
      <c r="NVX27" s="74"/>
      <c r="NVY27" s="85"/>
      <c r="NVZ27" s="74"/>
      <c r="NWA27" s="74"/>
      <c r="NWB27" s="85"/>
      <c r="NWC27" s="74"/>
      <c r="NWD27" s="74"/>
      <c r="NWE27" s="85"/>
      <c r="NWF27" s="80"/>
      <c r="NWG27" s="80"/>
      <c r="NWH27" s="85"/>
      <c r="NWI27" s="77"/>
      <c r="NWJ27" s="74"/>
      <c r="NWK27" s="74"/>
      <c r="NWL27" s="85"/>
      <c r="NWM27" s="74"/>
      <c r="NWN27" s="74"/>
      <c r="NWO27" s="85"/>
      <c r="NWP27" s="74"/>
      <c r="NWQ27" s="74"/>
      <c r="NWR27" s="85"/>
      <c r="NWS27" s="74"/>
      <c r="NWT27" s="74"/>
      <c r="NWU27" s="85"/>
      <c r="NWV27" s="80"/>
      <c r="NWW27" s="80"/>
      <c r="NWX27" s="85"/>
      <c r="NWY27" s="77"/>
      <c r="NWZ27" s="74"/>
      <c r="NXA27" s="74"/>
      <c r="NXB27" s="85"/>
      <c r="NXC27" s="74"/>
      <c r="NXD27" s="74"/>
      <c r="NXE27" s="85"/>
      <c r="NXF27" s="74"/>
      <c r="NXG27" s="74"/>
      <c r="NXH27" s="85"/>
      <c r="NXI27" s="74"/>
      <c r="NXJ27" s="74"/>
      <c r="NXK27" s="85"/>
      <c r="NXL27" s="80"/>
      <c r="NXM27" s="80"/>
      <c r="NXN27" s="85"/>
      <c r="NXO27" s="77"/>
      <c r="NXP27" s="74"/>
      <c r="NXQ27" s="74"/>
      <c r="NXR27" s="85"/>
      <c r="NXS27" s="74"/>
      <c r="NXT27" s="74"/>
      <c r="NXU27" s="85"/>
      <c r="NXV27" s="74"/>
      <c r="NXW27" s="74"/>
      <c r="NXX27" s="85"/>
      <c r="NXY27" s="74"/>
      <c r="NXZ27" s="74"/>
      <c r="NYA27" s="85"/>
      <c r="NYB27" s="80"/>
      <c r="NYC27" s="80"/>
      <c r="NYD27" s="85"/>
      <c r="NYE27" s="77"/>
      <c r="NYF27" s="74"/>
      <c r="NYG27" s="74"/>
      <c r="NYH27" s="85"/>
      <c r="NYI27" s="74"/>
      <c r="NYJ27" s="74"/>
      <c r="NYK27" s="85"/>
      <c r="NYL27" s="74"/>
      <c r="NYM27" s="74"/>
      <c r="NYN27" s="85"/>
      <c r="NYO27" s="74"/>
      <c r="NYP27" s="74"/>
      <c r="NYQ27" s="85"/>
      <c r="NYR27" s="80"/>
      <c r="NYS27" s="80"/>
      <c r="NYT27" s="85"/>
      <c r="NYU27" s="77"/>
      <c r="NYV27" s="74"/>
      <c r="NYW27" s="74"/>
      <c r="NYX27" s="85"/>
      <c r="NYY27" s="74"/>
      <c r="NYZ27" s="74"/>
      <c r="NZA27" s="85"/>
      <c r="NZB27" s="74"/>
      <c r="NZC27" s="74"/>
      <c r="NZD27" s="85"/>
      <c r="NZE27" s="74"/>
      <c r="NZF27" s="74"/>
      <c r="NZG27" s="85"/>
      <c r="NZH27" s="80"/>
      <c r="NZI27" s="80"/>
      <c r="NZJ27" s="85"/>
      <c r="NZK27" s="77"/>
      <c r="NZL27" s="74"/>
      <c r="NZM27" s="74"/>
      <c r="NZN27" s="85"/>
      <c r="NZO27" s="74"/>
      <c r="NZP27" s="74"/>
      <c r="NZQ27" s="85"/>
      <c r="NZR27" s="74"/>
      <c r="NZS27" s="74"/>
      <c r="NZT27" s="85"/>
      <c r="NZU27" s="74"/>
      <c r="NZV27" s="74"/>
      <c r="NZW27" s="85"/>
      <c r="NZX27" s="80"/>
      <c r="NZY27" s="80"/>
      <c r="NZZ27" s="85"/>
      <c r="OAA27" s="77"/>
      <c r="OAB27" s="74"/>
      <c r="OAC27" s="74"/>
      <c r="OAD27" s="85"/>
      <c r="OAE27" s="74"/>
      <c r="OAF27" s="74"/>
      <c r="OAG27" s="85"/>
      <c r="OAH27" s="74"/>
      <c r="OAI27" s="74"/>
      <c r="OAJ27" s="85"/>
      <c r="OAK27" s="74"/>
      <c r="OAL27" s="74"/>
      <c r="OAM27" s="85"/>
      <c r="OAN27" s="80"/>
      <c r="OAO27" s="80"/>
      <c r="OAP27" s="85"/>
      <c r="OAQ27" s="77"/>
      <c r="OAR27" s="74"/>
      <c r="OAS27" s="74"/>
      <c r="OAT27" s="85"/>
      <c r="OAU27" s="74"/>
      <c r="OAV27" s="74"/>
      <c r="OAW27" s="85"/>
      <c r="OAX27" s="74"/>
      <c r="OAY27" s="74"/>
      <c r="OAZ27" s="85"/>
      <c r="OBA27" s="74"/>
      <c r="OBB27" s="74"/>
      <c r="OBC27" s="85"/>
      <c r="OBD27" s="80"/>
      <c r="OBE27" s="80"/>
      <c r="OBF27" s="85"/>
      <c r="OBG27" s="77"/>
      <c r="OBH27" s="74"/>
      <c r="OBI27" s="74"/>
      <c r="OBJ27" s="85"/>
      <c r="OBK27" s="74"/>
      <c r="OBL27" s="74"/>
      <c r="OBM27" s="85"/>
      <c r="OBN27" s="74"/>
      <c r="OBO27" s="74"/>
      <c r="OBP27" s="85"/>
      <c r="OBQ27" s="74"/>
      <c r="OBR27" s="74"/>
      <c r="OBS27" s="85"/>
      <c r="OBT27" s="80"/>
      <c r="OBU27" s="80"/>
      <c r="OBV27" s="85"/>
      <c r="OBW27" s="77"/>
      <c r="OBX27" s="74"/>
      <c r="OBY27" s="74"/>
      <c r="OBZ27" s="85"/>
      <c r="OCA27" s="74"/>
      <c r="OCB27" s="74"/>
      <c r="OCC27" s="85"/>
      <c r="OCD27" s="74"/>
      <c r="OCE27" s="74"/>
      <c r="OCF27" s="85"/>
      <c r="OCG27" s="74"/>
      <c r="OCH27" s="74"/>
      <c r="OCI27" s="85"/>
      <c r="OCJ27" s="80"/>
      <c r="OCK27" s="80"/>
      <c r="OCL27" s="85"/>
      <c r="OCM27" s="77"/>
      <c r="OCN27" s="74"/>
      <c r="OCO27" s="74"/>
      <c r="OCP27" s="85"/>
      <c r="OCQ27" s="74"/>
      <c r="OCR27" s="74"/>
      <c r="OCS27" s="85"/>
      <c r="OCT27" s="74"/>
      <c r="OCU27" s="74"/>
      <c r="OCV27" s="85"/>
      <c r="OCW27" s="74"/>
      <c r="OCX27" s="74"/>
      <c r="OCY27" s="85"/>
      <c r="OCZ27" s="80"/>
      <c r="ODA27" s="80"/>
      <c r="ODB27" s="85"/>
      <c r="ODC27" s="77"/>
      <c r="ODD27" s="74"/>
      <c r="ODE27" s="74"/>
      <c r="ODF27" s="85"/>
      <c r="ODG27" s="74"/>
      <c r="ODH27" s="74"/>
      <c r="ODI27" s="85"/>
      <c r="ODJ27" s="74"/>
      <c r="ODK27" s="74"/>
      <c r="ODL27" s="85"/>
      <c r="ODM27" s="74"/>
      <c r="ODN27" s="74"/>
      <c r="ODO27" s="85"/>
      <c r="ODP27" s="80"/>
      <c r="ODQ27" s="80"/>
      <c r="ODR27" s="85"/>
      <c r="ODS27" s="77"/>
      <c r="ODT27" s="74"/>
      <c r="ODU27" s="74"/>
      <c r="ODV27" s="85"/>
      <c r="ODW27" s="74"/>
      <c r="ODX27" s="74"/>
      <c r="ODY27" s="85"/>
      <c r="ODZ27" s="74"/>
      <c r="OEA27" s="74"/>
      <c r="OEB27" s="85"/>
      <c r="OEC27" s="74"/>
      <c r="OED27" s="74"/>
      <c r="OEE27" s="85"/>
      <c r="OEF27" s="80"/>
      <c r="OEG27" s="80"/>
      <c r="OEH27" s="85"/>
      <c r="OEI27" s="77"/>
      <c r="OEJ27" s="74"/>
      <c r="OEK27" s="74"/>
      <c r="OEL27" s="85"/>
      <c r="OEM27" s="74"/>
      <c r="OEN27" s="74"/>
      <c r="OEO27" s="85"/>
      <c r="OEP27" s="74"/>
      <c r="OEQ27" s="74"/>
      <c r="OER27" s="85"/>
      <c r="OES27" s="74"/>
      <c r="OET27" s="74"/>
      <c r="OEU27" s="85"/>
      <c r="OEV27" s="80"/>
      <c r="OEW27" s="80"/>
      <c r="OEX27" s="85"/>
      <c r="OEY27" s="77"/>
      <c r="OEZ27" s="74"/>
      <c r="OFA27" s="74"/>
      <c r="OFB27" s="85"/>
      <c r="OFC27" s="74"/>
      <c r="OFD27" s="74"/>
      <c r="OFE27" s="85"/>
      <c r="OFF27" s="74"/>
      <c r="OFG27" s="74"/>
      <c r="OFH27" s="85"/>
      <c r="OFI27" s="74"/>
      <c r="OFJ27" s="74"/>
      <c r="OFK27" s="85"/>
      <c r="OFL27" s="80"/>
      <c r="OFM27" s="80"/>
      <c r="OFN27" s="85"/>
      <c r="OFO27" s="77"/>
      <c r="OFP27" s="74"/>
      <c r="OFQ27" s="74"/>
      <c r="OFR27" s="85"/>
      <c r="OFS27" s="74"/>
      <c r="OFT27" s="74"/>
      <c r="OFU27" s="85"/>
      <c r="OFV27" s="74"/>
      <c r="OFW27" s="74"/>
      <c r="OFX27" s="85"/>
      <c r="OFY27" s="74"/>
      <c r="OFZ27" s="74"/>
      <c r="OGA27" s="85"/>
      <c r="OGB27" s="80"/>
      <c r="OGC27" s="80"/>
      <c r="OGD27" s="85"/>
      <c r="OGE27" s="77"/>
      <c r="OGF27" s="74"/>
      <c r="OGG27" s="74"/>
      <c r="OGH27" s="85"/>
      <c r="OGI27" s="74"/>
      <c r="OGJ27" s="74"/>
      <c r="OGK27" s="85"/>
      <c r="OGL27" s="74"/>
      <c r="OGM27" s="74"/>
      <c r="OGN27" s="85"/>
      <c r="OGO27" s="74"/>
      <c r="OGP27" s="74"/>
      <c r="OGQ27" s="85"/>
      <c r="OGR27" s="80"/>
      <c r="OGS27" s="80"/>
      <c r="OGT27" s="85"/>
      <c r="OGU27" s="77"/>
      <c r="OGV27" s="74"/>
      <c r="OGW27" s="74"/>
      <c r="OGX27" s="85"/>
      <c r="OGY27" s="74"/>
      <c r="OGZ27" s="74"/>
      <c r="OHA27" s="85"/>
      <c r="OHB27" s="74"/>
      <c r="OHC27" s="74"/>
      <c r="OHD27" s="85"/>
      <c r="OHE27" s="74"/>
      <c r="OHF27" s="74"/>
      <c r="OHG27" s="85"/>
      <c r="OHH27" s="80"/>
      <c r="OHI27" s="80"/>
      <c r="OHJ27" s="85"/>
      <c r="OHK27" s="77"/>
      <c r="OHL27" s="74"/>
      <c r="OHM27" s="74"/>
      <c r="OHN27" s="85"/>
      <c r="OHO27" s="74"/>
      <c r="OHP27" s="74"/>
      <c r="OHQ27" s="85"/>
      <c r="OHR27" s="74"/>
      <c r="OHS27" s="74"/>
      <c r="OHT27" s="85"/>
      <c r="OHU27" s="74"/>
      <c r="OHV27" s="74"/>
      <c r="OHW27" s="85"/>
      <c r="OHX27" s="80"/>
      <c r="OHY27" s="80"/>
      <c r="OHZ27" s="85"/>
      <c r="OIA27" s="77"/>
      <c r="OIB27" s="74"/>
      <c r="OIC27" s="74"/>
      <c r="OID27" s="85"/>
      <c r="OIE27" s="74"/>
      <c r="OIF27" s="74"/>
      <c r="OIG27" s="85"/>
      <c r="OIH27" s="74"/>
      <c r="OII27" s="74"/>
      <c r="OIJ27" s="85"/>
      <c r="OIK27" s="74"/>
      <c r="OIL27" s="74"/>
      <c r="OIM27" s="85"/>
      <c r="OIN27" s="80"/>
      <c r="OIO27" s="80"/>
      <c r="OIP27" s="85"/>
      <c r="OIQ27" s="77"/>
      <c r="OIR27" s="74"/>
      <c r="OIS27" s="74"/>
      <c r="OIT27" s="85"/>
      <c r="OIU27" s="74"/>
      <c r="OIV27" s="74"/>
      <c r="OIW27" s="85"/>
      <c r="OIX27" s="74"/>
      <c r="OIY27" s="74"/>
      <c r="OIZ27" s="85"/>
      <c r="OJA27" s="74"/>
      <c r="OJB27" s="74"/>
      <c r="OJC27" s="85"/>
      <c r="OJD27" s="80"/>
      <c r="OJE27" s="80"/>
      <c r="OJF27" s="85"/>
      <c r="OJG27" s="77"/>
      <c r="OJH27" s="74"/>
      <c r="OJI27" s="74"/>
      <c r="OJJ27" s="85"/>
      <c r="OJK27" s="74"/>
      <c r="OJL27" s="74"/>
      <c r="OJM27" s="85"/>
      <c r="OJN27" s="74"/>
      <c r="OJO27" s="74"/>
      <c r="OJP27" s="85"/>
      <c r="OJQ27" s="74"/>
      <c r="OJR27" s="74"/>
      <c r="OJS27" s="85"/>
      <c r="OJT27" s="80"/>
      <c r="OJU27" s="80"/>
      <c r="OJV27" s="85"/>
      <c r="OJW27" s="77"/>
      <c r="OJX27" s="74"/>
      <c r="OJY27" s="74"/>
      <c r="OJZ27" s="85"/>
      <c r="OKA27" s="74"/>
      <c r="OKB27" s="74"/>
      <c r="OKC27" s="85"/>
      <c r="OKD27" s="74"/>
      <c r="OKE27" s="74"/>
      <c r="OKF27" s="85"/>
      <c r="OKG27" s="74"/>
      <c r="OKH27" s="74"/>
      <c r="OKI27" s="85"/>
      <c r="OKJ27" s="80"/>
      <c r="OKK27" s="80"/>
      <c r="OKL27" s="85"/>
      <c r="OKM27" s="77"/>
      <c r="OKN27" s="74"/>
      <c r="OKO27" s="74"/>
      <c r="OKP27" s="85"/>
      <c r="OKQ27" s="74"/>
      <c r="OKR27" s="74"/>
      <c r="OKS27" s="85"/>
      <c r="OKT27" s="74"/>
      <c r="OKU27" s="74"/>
      <c r="OKV27" s="85"/>
      <c r="OKW27" s="74"/>
      <c r="OKX27" s="74"/>
      <c r="OKY27" s="85"/>
      <c r="OKZ27" s="80"/>
      <c r="OLA27" s="80"/>
      <c r="OLB27" s="85"/>
      <c r="OLC27" s="77"/>
      <c r="OLD27" s="74"/>
      <c r="OLE27" s="74"/>
      <c r="OLF27" s="85"/>
      <c r="OLG27" s="74"/>
      <c r="OLH27" s="74"/>
      <c r="OLI27" s="85"/>
      <c r="OLJ27" s="74"/>
      <c r="OLK27" s="74"/>
      <c r="OLL27" s="85"/>
      <c r="OLM27" s="74"/>
      <c r="OLN27" s="74"/>
      <c r="OLO27" s="85"/>
      <c r="OLP27" s="80"/>
      <c r="OLQ27" s="80"/>
      <c r="OLR27" s="85"/>
      <c r="OLS27" s="77"/>
      <c r="OLT27" s="74"/>
      <c r="OLU27" s="74"/>
      <c r="OLV27" s="85"/>
      <c r="OLW27" s="74"/>
      <c r="OLX27" s="74"/>
      <c r="OLY27" s="85"/>
      <c r="OLZ27" s="74"/>
      <c r="OMA27" s="74"/>
      <c r="OMB27" s="85"/>
      <c r="OMC27" s="74"/>
      <c r="OMD27" s="74"/>
      <c r="OME27" s="85"/>
      <c r="OMF27" s="80"/>
      <c r="OMG27" s="80"/>
      <c r="OMH27" s="85"/>
      <c r="OMI27" s="77"/>
      <c r="OMJ27" s="74"/>
      <c r="OMK27" s="74"/>
      <c r="OML27" s="85"/>
      <c r="OMM27" s="74"/>
      <c r="OMN27" s="74"/>
      <c r="OMO27" s="85"/>
      <c r="OMP27" s="74"/>
      <c r="OMQ27" s="74"/>
      <c r="OMR27" s="85"/>
      <c r="OMS27" s="74"/>
      <c r="OMT27" s="74"/>
      <c r="OMU27" s="85"/>
      <c r="OMV27" s="80"/>
      <c r="OMW27" s="80"/>
      <c r="OMX27" s="85"/>
      <c r="OMY27" s="77"/>
      <c r="OMZ27" s="74"/>
      <c r="ONA27" s="74"/>
      <c r="ONB27" s="85"/>
      <c r="ONC27" s="74"/>
      <c r="OND27" s="74"/>
      <c r="ONE27" s="85"/>
      <c r="ONF27" s="74"/>
      <c r="ONG27" s="74"/>
      <c r="ONH27" s="85"/>
      <c r="ONI27" s="74"/>
      <c r="ONJ27" s="74"/>
      <c r="ONK27" s="85"/>
      <c r="ONL27" s="80"/>
      <c r="ONM27" s="80"/>
      <c r="ONN27" s="85"/>
      <c r="ONO27" s="77"/>
      <c r="ONP27" s="74"/>
      <c r="ONQ27" s="74"/>
      <c r="ONR27" s="85"/>
      <c r="ONS27" s="74"/>
      <c r="ONT27" s="74"/>
      <c r="ONU27" s="85"/>
      <c r="ONV27" s="74"/>
      <c r="ONW27" s="74"/>
      <c r="ONX27" s="85"/>
      <c r="ONY27" s="74"/>
      <c r="ONZ27" s="74"/>
      <c r="OOA27" s="85"/>
      <c r="OOB27" s="80"/>
      <c r="OOC27" s="80"/>
      <c r="OOD27" s="85"/>
      <c r="OOE27" s="77"/>
      <c r="OOF27" s="74"/>
      <c r="OOG27" s="74"/>
      <c r="OOH27" s="85"/>
      <c r="OOI27" s="74"/>
      <c r="OOJ27" s="74"/>
      <c r="OOK27" s="85"/>
      <c r="OOL27" s="74"/>
      <c r="OOM27" s="74"/>
      <c r="OON27" s="85"/>
      <c r="OOO27" s="74"/>
      <c r="OOP27" s="74"/>
      <c r="OOQ27" s="85"/>
      <c r="OOR27" s="80"/>
      <c r="OOS27" s="80"/>
      <c r="OOT27" s="85"/>
      <c r="OOU27" s="77"/>
      <c r="OOV27" s="74"/>
      <c r="OOW27" s="74"/>
      <c r="OOX27" s="85"/>
      <c r="OOY27" s="74"/>
      <c r="OOZ27" s="74"/>
      <c r="OPA27" s="85"/>
      <c r="OPB27" s="74"/>
      <c r="OPC27" s="74"/>
      <c r="OPD27" s="85"/>
      <c r="OPE27" s="74"/>
      <c r="OPF27" s="74"/>
      <c r="OPG27" s="85"/>
      <c r="OPH27" s="80"/>
      <c r="OPI27" s="80"/>
      <c r="OPJ27" s="85"/>
      <c r="OPK27" s="77"/>
      <c r="OPL27" s="74"/>
      <c r="OPM27" s="74"/>
      <c r="OPN27" s="85"/>
      <c r="OPO27" s="74"/>
      <c r="OPP27" s="74"/>
      <c r="OPQ27" s="85"/>
      <c r="OPR27" s="74"/>
      <c r="OPS27" s="74"/>
      <c r="OPT27" s="85"/>
      <c r="OPU27" s="74"/>
      <c r="OPV27" s="74"/>
      <c r="OPW27" s="85"/>
      <c r="OPX27" s="80"/>
      <c r="OPY27" s="80"/>
      <c r="OPZ27" s="85"/>
      <c r="OQA27" s="77"/>
      <c r="OQB27" s="74"/>
      <c r="OQC27" s="74"/>
      <c r="OQD27" s="85"/>
      <c r="OQE27" s="74"/>
      <c r="OQF27" s="74"/>
      <c r="OQG27" s="85"/>
      <c r="OQH27" s="74"/>
      <c r="OQI27" s="74"/>
      <c r="OQJ27" s="85"/>
      <c r="OQK27" s="74"/>
      <c r="OQL27" s="74"/>
      <c r="OQM27" s="85"/>
      <c r="OQN27" s="80"/>
      <c r="OQO27" s="80"/>
      <c r="OQP27" s="85"/>
      <c r="OQQ27" s="77"/>
      <c r="OQR27" s="74"/>
      <c r="OQS27" s="74"/>
      <c r="OQT27" s="85"/>
      <c r="OQU27" s="74"/>
      <c r="OQV27" s="74"/>
      <c r="OQW27" s="85"/>
      <c r="OQX27" s="74"/>
      <c r="OQY27" s="74"/>
      <c r="OQZ27" s="85"/>
      <c r="ORA27" s="74"/>
      <c r="ORB27" s="74"/>
      <c r="ORC27" s="85"/>
      <c r="ORD27" s="80"/>
      <c r="ORE27" s="80"/>
      <c r="ORF27" s="85"/>
      <c r="ORG27" s="77"/>
      <c r="ORH27" s="74"/>
      <c r="ORI27" s="74"/>
      <c r="ORJ27" s="85"/>
      <c r="ORK27" s="74"/>
      <c r="ORL27" s="74"/>
      <c r="ORM27" s="85"/>
      <c r="ORN27" s="74"/>
      <c r="ORO27" s="74"/>
      <c r="ORP27" s="85"/>
      <c r="ORQ27" s="74"/>
      <c r="ORR27" s="74"/>
      <c r="ORS27" s="85"/>
      <c r="ORT27" s="80"/>
      <c r="ORU27" s="80"/>
      <c r="ORV27" s="85"/>
      <c r="ORW27" s="77"/>
      <c r="ORX27" s="74"/>
      <c r="ORY27" s="74"/>
      <c r="ORZ27" s="85"/>
      <c r="OSA27" s="74"/>
      <c r="OSB27" s="74"/>
      <c r="OSC27" s="85"/>
      <c r="OSD27" s="74"/>
      <c r="OSE27" s="74"/>
      <c r="OSF27" s="85"/>
      <c r="OSG27" s="74"/>
      <c r="OSH27" s="74"/>
      <c r="OSI27" s="85"/>
      <c r="OSJ27" s="80"/>
      <c r="OSK27" s="80"/>
      <c r="OSL27" s="85"/>
      <c r="OSM27" s="77"/>
      <c r="OSN27" s="74"/>
      <c r="OSO27" s="74"/>
      <c r="OSP27" s="85"/>
      <c r="OSQ27" s="74"/>
      <c r="OSR27" s="74"/>
      <c r="OSS27" s="85"/>
      <c r="OST27" s="74"/>
      <c r="OSU27" s="74"/>
      <c r="OSV27" s="85"/>
      <c r="OSW27" s="74"/>
      <c r="OSX27" s="74"/>
      <c r="OSY27" s="85"/>
      <c r="OSZ27" s="80"/>
      <c r="OTA27" s="80"/>
      <c r="OTB27" s="85"/>
      <c r="OTC27" s="77"/>
      <c r="OTD27" s="74"/>
      <c r="OTE27" s="74"/>
      <c r="OTF27" s="85"/>
      <c r="OTG27" s="74"/>
      <c r="OTH27" s="74"/>
      <c r="OTI27" s="85"/>
      <c r="OTJ27" s="74"/>
      <c r="OTK27" s="74"/>
      <c r="OTL27" s="85"/>
      <c r="OTM27" s="74"/>
      <c r="OTN27" s="74"/>
      <c r="OTO27" s="85"/>
      <c r="OTP27" s="80"/>
      <c r="OTQ27" s="80"/>
      <c r="OTR27" s="85"/>
      <c r="OTS27" s="77"/>
      <c r="OTT27" s="74"/>
      <c r="OTU27" s="74"/>
      <c r="OTV27" s="85"/>
      <c r="OTW27" s="74"/>
      <c r="OTX27" s="74"/>
      <c r="OTY27" s="85"/>
      <c r="OTZ27" s="74"/>
      <c r="OUA27" s="74"/>
      <c r="OUB27" s="85"/>
      <c r="OUC27" s="74"/>
      <c r="OUD27" s="74"/>
      <c r="OUE27" s="85"/>
      <c r="OUF27" s="80"/>
      <c r="OUG27" s="80"/>
      <c r="OUH27" s="85"/>
      <c r="OUI27" s="77"/>
      <c r="OUJ27" s="74"/>
      <c r="OUK27" s="74"/>
      <c r="OUL27" s="85"/>
      <c r="OUM27" s="74"/>
      <c r="OUN27" s="74"/>
      <c r="OUO27" s="85"/>
      <c r="OUP27" s="74"/>
      <c r="OUQ27" s="74"/>
      <c r="OUR27" s="85"/>
      <c r="OUS27" s="74"/>
      <c r="OUT27" s="74"/>
      <c r="OUU27" s="85"/>
      <c r="OUV27" s="80"/>
      <c r="OUW27" s="80"/>
      <c r="OUX27" s="85"/>
      <c r="OUY27" s="77"/>
      <c r="OUZ27" s="74"/>
      <c r="OVA27" s="74"/>
      <c r="OVB27" s="85"/>
      <c r="OVC27" s="74"/>
      <c r="OVD27" s="74"/>
      <c r="OVE27" s="85"/>
      <c r="OVF27" s="74"/>
      <c r="OVG27" s="74"/>
      <c r="OVH27" s="85"/>
      <c r="OVI27" s="74"/>
      <c r="OVJ27" s="74"/>
      <c r="OVK27" s="85"/>
      <c r="OVL27" s="80"/>
      <c r="OVM27" s="80"/>
      <c r="OVN27" s="85"/>
      <c r="OVO27" s="77"/>
      <c r="OVP27" s="74"/>
      <c r="OVQ27" s="74"/>
      <c r="OVR27" s="85"/>
      <c r="OVS27" s="74"/>
      <c r="OVT27" s="74"/>
      <c r="OVU27" s="85"/>
      <c r="OVV27" s="74"/>
      <c r="OVW27" s="74"/>
      <c r="OVX27" s="85"/>
      <c r="OVY27" s="74"/>
      <c r="OVZ27" s="74"/>
      <c r="OWA27" s="85"/>
      <c r="OWB27" s="80"/>
      <c r="OWC27" s="80"/>
      <c r="OWD27" s="85"/>
      <c r="OWE27" s="77"/>
      <c r="OWF27" s="74"/>
      <c r="OWG27" s="74"/>
      <c r="OWH27" s="85"/>
      <c r="OWI27" s="74"/>
      <c r="OWJ27" s="74"/>
      <c r="OWK27" s="85"/>
      <c r="OWL27" s="74"/>
      <c r="OWM27" s="74"/>
      <c r="OWN27" s="85"/>
      <c r="OWO27" s="74"/>
      <c r="OWP27" s="74"/>
      <c r="OWQ27" s="85"/>
      <c r="OWR27" s="80"/>
      <c r="OWS27" s="80"/>
      <c r="OWT27" s="85"/>
      <c r="OWU27" s="77"/>
      <c r="OWV27" s="74"/>
      <c r="OWW27" s="74"/>
      <c r="OWX27" s="85"/>
      <c r="OWY27" s="74"/>
      <c r="OWZ27" s="74"/>
      <c r="OXA27" s="85"/>
      <c r="OXB27" s="74"/>
      <c r="OXC27" s="74"/>
      <c r="OXD27" s="85"/>
      <c r="OXE27" s="74"/>
      <c r="OXF27" s="74"/>
      <c r="OXG27" s="85"/>
      <c r="OXH27" s="80"/>
      <c r="OXI27" s="80"/>
      <c r="OXJ27" s="85"/>
      <c r="OXK27" s="77"/>
      <c r="OXL27" s="74"/>
      <c r="OXM27" s="74"/>
      <c r="OXN27" s="85"/>
      <c r="OXO27" s="74"/>
      <c r="OXP27" s="74"/>
      <c r="OXQ27" s="85"/>
      <c r="OXR27" s="74"/>
      <c r="OXS27" s="74"/>
      <c r="OXT27" s="85"/>
      <c r="OXU27" s="74"/>
      <c r="OXV27" s="74"/>
      <c r="OXW27" s="85"/>
      <c r="OXX27" s="80"/>
      <c r="OXY27" s="80"/>
      <c r="OXZ27" s="85"/>
      <c r="OYA27" s="77"/>
      <c r="OYB27" s="74"/>
      <c r="OYC27" s="74"/>
      <c r="OYD27" s="85"/>
      <c r="OYE27" s="74"/>
      <c r="OYF27" s="74"/>
      <c r="OYG27" s="85"/>
      <c r="OYH27" s="74"/>
      <c r="OYI27" s="74"/>
      <c r="OYJ27" s="85"/>
      <c r="OYK27" s="74"/>
      <c r="OYL27" s="74"/>
      <c r="OYM27" s="85"/>
      <c r="OYN27" s="80"/>
      <c r="OYO27" s="80"/>
      <c r="OYP27" s="85"/>
      <c r="OYQ27" s="77"/>
      <c r="OYR27" s="74"/>
      <c r="OYS27" s="74"/>
      <c r="OYT27" s="85"/>
      <c r="OYU27" s="74"/>
      <c r="OYV27" s="74"/>
      <c r="OYW27" s="85"/>
      <c r="OYX27" s="74"/>
      <c r="OYY27" s="74"/>
      <c r="OYZ27" s="85"/>
      <c r="OZA27" s="74"/>
      <c r="OZB27" s="74"/>
      <c r="OZC27" s="85"/>
      <c r="OZD27" s="80"/>
      <c r="OZE27" s="80"/>
      <c r="OZF27" s="85"/>
      <c r="OZG27" s="77"/>
      <c r="OZH27" s="74"/>
      <c r="OZI27" s="74"/>
      <c r="OZJ27" s="85"/>
      <c r="OZK27" s="74"/>
      <c r="OZL27" s="74"/>
      <c r="OZM27" s="85"/>
      <c r="OZN27" s="74"/>
      <c r="OZO27" s="74"/>
      <c r="OZP27" s="85"/>
      <c r="OZQ27" s="74"/>
      <c r="OZR27" s="74"/>
      <c r="OZS27" s="85"/>
      <c r="OZT27" s="80"/>
      <c r="OZU27" s="80"/>
      <c r="OZV27" s="85"/>
      <c r="OZW27" s="77"/>
      <c r="OZX27" s="74"/>
      <c r="OZY27" s="74"/>
      <c r="OZZ27" s="85"/>
      <c r="PAA27" s="74"/>
      <c r="PAB27" s="74"/>
      <c r="PAC27" s="85"/>
      <c r="PAD27" s="74"/>
      <c r="PAE27" s="74"/>
      <c r="PAF27" s="85"/>
      <c r="PAG27" s="74"/>
      <c r="PAH27" s="74"/>
      <c r="PAI27" s="85"/>
      <c r="PAJ27" s="80"/>
      <c r="PAK27" s="80"/>
      <c r="PAL27" s="85"/>
      <c r="PAM27" s="77"/>
      <c r="PAN27" s="74"/>
      <c r="PAO27" s="74"/>
      <c r="PAP27" s="85"/>
      <c r="PAQ27" s="74"/>
      <c r="PAR27" s="74"/>
      <c r="PAS27" s="85"/>
      <c r="PAT27" s="74"/>
      <c r="PAU27" s="74"/>
      <c r="PAV27" s="85"/>
      <c r="PAW27" s="74"/>
      <c r="PAX27" s="74"/>
      <c r="PAY27" s="85"/>
      <c r="PAZ27" s="80"/>
      <c r="PBA27" s="80"/>
      <c r="PBB27" s="85"/>
      <c r="PBC27" s="77"/>
      <c r="PBD27" s="74"/>
      <c r="PBE27" s="74"/>
      <c r="PBF27" s="85"/>
      <c r="PBG27" s="74"/>
      <c r="PBH27" s="74"/>
      <c r="PBI27" s="85"/>
      <c r="PBJ27" s="74"/>
      <c r="PBK27" s="74"/>
      <c r="PBL27" s="85"/>
      <c r="PBM27" s="74"/>
      <c r="PBN27" s="74"/>
      <c r="PBO27" s="85"/>
      <c r="PBP27" s="80"/>
      <c r="PBQ27" s="80"/>
      <c r="PBR27" s="85"/>
      <c r="PBS27" s="77"/>
      <c r="PBT27" s="74"/>
      <c r="PBU27" s="74"/>
      <c r="PBV27" s="85"/>
      <c r="PBW27" s="74"/>
      <c r="PBX27" s="74"/>
      <c r="PBY27" s="85"/>
      <c r="PBZ27" s="74"/>
      <c r="PCA27" s="74"/>
      <c r="PCB27" s="85"/>
      <c r="PCC27" s="74"/>
      <c r="PCD27" s="74"/>
      <c r="PCE27" s="85"/>
      <c r="PCF27" s="80"/>
      <c r="PCG27" s="80"/>
      <c r="PCH27" s="85"/>
      <c r="PCI27" s="77"/>
      <c r="PCJ27" s="74"/>
      <c r="PCK27" s="74"/>
      <c r="PCL27" s="85"/>
      <c r="PCM27" s="74"/>
      <c r="PCN27" s="74"/>
      <c r="PCO27" s="85"/>
      <c r="PCP27" s="74"/>
      <c r="PCQ27" s="74"/>
      <c r="PCR27" s="85"/>
      <c r="PCS27" s="74"/>
      <c r="PCT27" s="74"/>
      <c r="PCU27" s="85"/>
      <c r="PCV27" s="80"/>
      <c r="PCW27" s="80"/>
      <c r="PCX27" s="85"/>
      <c r="PCY27" s="77"/>
      <c r="PCZ27" s="74"/>
      <c r="PDA27" s="74"/>
      <c r="PDB27" s="85"/>
      <c r="PDC27" s="74"/>
      <c r="PDD27" s="74"/>
      <c r="PDE27" s="85"/>
      <c r="PDF27" s="74"/>
      <c r="PDG27" s="74"/>
      <c r="PDH27" s="85"/>
      <c r="PDI27" s="74"/>
      <c r="PDJ27" s="74"/>
      <c r="PDK27" s="85"/>
      <c r="PDL27" s="80"/>
      <c r="PDM27" s="80"/>
      <c r="PDN27" s="85"/>
      <c r="PDO27" s="77"/>
      <c r="PDP27" s="74"/>
      <c r="PDQ27" s="74"/>
      <c r="PDR27" s="85"/>
      <c r="PDS27" s="74"/>
      <c r="PDT27" s="74"/>
      <c r="PDU27" s="85"/>
      <c r="PDV27" s="74"/>
      <c r="PDW27" s="74"/>
      <c r="PDX27" s="85"/>
      <c r="PDY27" s="74"/>
      <c r="PDZ27" s="74"/>
      <c r="PEA27" s="85"/>
      <c r="PEB27" s="80"/>
      <c r="PEC27" s="80"/>
      <c r="PED27" s="85"/>
      <c r="PEE27" s="77"/>
      <c r="PEF27" s="74"/>
      <c r="PEG27" s="74"/>
      <c r="PEH27" s="85"/>
      <c r="PEI27" s="74"/>
      <c r="PEJ27" s="74"/>
      <c r="PEK27" s="85"/>
      <c r="PEL27" s="74"/>
      <c r="PEM27" s="74"/>
      <c r="PEN27" s="85"/>
      <c r="PEO27" s="74"/>
      <c r="PEP27" s="74"/>
      <c r="PEQ27" s="85"/>
      <c r="PER27" s="80"/>
      <c r="PES27" s="80"/>
      <c r="PET27" s="85"/>
      <c r="PEU27" s="77"/>
      <c r="PEV27" s="74"/>
      <c r="PEW27" s="74"/>
      <c r="PEX27" s="85"/>
      <c r="PEY27" s="74"/>
      <c r="PEZ27" s="74"/>
      <c r="PFA27" s="85"/>
      <c r="PFB27" s="74"/>
      <c r="PFC27" s="74"/>
      <c r="PFD27" s="85"/>
      <c r="PFE27" s="74"/>
      <c r="PFF27" s="74"/>
      <c r="PFG27" s="85"/>
      <c r="PFH27" s="80"/>
      <c r="PFI27" s="80"/>
      <c r="PFJ27" s="85"/>
      <c r="PFK27" s="77"/>
      <c r="PFL27" s="74"/>
      <c r="PFM27" s="74"/>
      <c r="PFN27" s="85"/>
      <c r="PFO27" s="74"/>
      <c r="PFP27" s="74"/>
      <c r="PFQ27" s="85"/>
      <c r="PFR27" s="74"/>
      <c r="PFS27" s="74"/>
      <c r="PFT27" s="85"/>
      <c r="PFU27" s="74"/>
      <c r="PFV27" s="74"/>
      <c r="PFW27" s="85"/>
      <c r="PFX27" s="80"/>
      <c r="PFY27" s="80"/>
      <c r="PFZ27" s="85"/>
      <c r="PGA27" s="77"/>
      <c r="PGB27" s="74"/>
      <c r="PGC27" s="74"/>
      <c r="PGD27" s="85"/>
      <c r="PGE27" s="74"/>
      <c r="PGF27" s="74"/>
      <c r="PGG27" s="85"/>
      <c r="PGH27" s="74"/>
      <c r="PGI27" s="74"/>
      <c r="PGJ27" s="85"/>
      <c r="PGK27" s="74"/>
      <c r="PGL27" s="74"/>
      <c r="PGM27" s="85"/>
      <c r="PGN27" s="80"/>
      <c r="PGO27" s="80"/>
      <c r="PGP27" s="85"/>
      <c r="PGQ27" s="77"/>
      <c r="PGR27" s="74"/>
      <c r="PGS27" s="74"/>
      <c r="PGT27" s="85"/>
      <c r="PGU27" s="74"/>
      <c r="PGV27" s="74"/>
      <c r="PGW27" s="85"/>
      <c r="PGX27" s="74"/>
      <c r="PGY27" s="74"/>
      <c r="PGZ27" s="85"/>
      <c r="PHA27" s="74"/>
      <c r="PHB27" s="74"/>
      <c r="PHC27" s="85"/>
      <c r="PHD27" s="80"/>
      <c r="PHE27" s="80"/>
      <c r="PHF27" s="85"/>
      <c r="PHG27" s="77"/>
      <c r="PHH27" s="74"/>
      <c r="PHI27" s="74"/>
      <c r="PHJ27" s="85"/>
      <c r="PHK27" s="74"/>
      <c r="PHL27" s="74"/>
      <c r="PHM27" s="85"/>
      <c r="PHN27" s="74"/>
      <c r="PHO27" s="74"/>
      <c r="PHP27" s="85"/>
      <c r="PHQ27" s="74"/>
      <c r="PHR27" s="74"/>
      <c r="PHS27" s="85"/>
      <c r="PHT27" s="80"/>
      <c r="PHU27" s="80"/>
      <c r="PHV27" s="85"/>
      <c r="PHW27" s="77"/>
      <c r="PHX27" s="74"/>
      <c r="PHY27" s="74"/>
      <c r="PHZ27" s="85"/>
      <c r="PIA27" s="74"/>
      <c r="PIB27" s="74"/>
      <c r="PIC27" s="85"/>
      <c r="PID27" s="74"/>
      <c r="PIE27" s="74"/>
      <c r="PIF27" s="85"/>
      <c r="PIG27" s="74"/>
      <c r="PIH27" s="74"/>
      <c r="PII27" s="85"/>
      <c r="PIJ27" s="80"/>
      <c r="PIK27" s="80"/>
      <c r="PIL27" s="85"/>
      <c r="PIM27" s="77"/>
      <c r="PIN27" s="74"/>
      <c r="PIO27" s="74"/>
      <c r="PIP27" s="85"/>
      <c r="PIQ27" s="74"/>
      <c r="PIR27" s="74"/>
      <c r="PIS27" s="85"/>
      <c r="PIT27" s="74"/>
      <c r="PIU27" s="74"/>
      <c r="PIV27" s="85"/>
      <c r="PIW27" s="74"/>
      <c r="PIX27" s="74"/>
      <c r="PIY27" s="85"/>
      <c r="PIZ27" s="80"/>
      <c r="PJA27" s="80"/>
      <c r="PJB27" s="85"/>
      <c r="PJC27" s="77"/>
      <c r="PJD27" s="74"/>
      <c r="PJE27" s="74"/>
      <c r="PJF27" s="85"/>
      <c r="PJG27" s="74"/>
      <c r="PJH27" s="74"/>
      <c r="PJI27" s="85"/>
      <c r="PJJ27" s="74"/>
      <c r="PJK27" s="74"/>
      <c r="PJL27" s="85"/>
      <c r="PJM27" s="74"/>
      <c r="PJN27" s="74"/>
      <c r="PJO27" s="85"/>
      <c r="PJP27" s="80"/>
      <c r="PJQ27" s="80"/>
      <c r="PJR27" s="85"/>
      <c r="PJS27" s="77"/>
      <c r="PJT27" s="74"/>
      <c r="PJU27" s="74"/>
      <c r="PJV27" s="85"/>
      <c r="PJW27" s="74"/>
      <c r="PJX27" s="74"/>
      <c r="PJY27" s="85"/>
      <c r="PJZ27" s="74"/>
      <c r="PKA27" s="74"/>
      <c r="PKB27" s="85"/>
      <c r="PKC27" s="74"/>
      <c r="PKD27" s="74"/>
      <c r="PKE27" s="85"/>
      <c r="PKF27" s="80"/>
      <c r="PKG27" s="80"/>
      <c r="PKH27" s="85"/>
      <c r="PKI27" s="77"/>
      <c r="PKJ27" s="74"/>
      <c r="PKK27" s="74"/>
      <c r="PKL27" s="85"/>
      <c r="PKM27" s="74"/>
      <c r="PKN27" s="74"/>
      <c r="PKO27" s="85"/>
      <c r="PKP27" s="74"/>
      <c r="PKQ27" s="74"/>
      <c r="PKR27" s="85"/>
      <c r="PKS27" s="74"/>
      <c r="PKT27" s="74"/>
      <c r="PKU27" s="85"/>
      <c r="PKV27" s="80"/>
      <c r="PKW27" s="80"/>
      <c r="PKX27" s="85"/>
      <c r="PKY27" s="77"/>
      <c r="PKZ27" s="74"/>
      <c r="PLA27" s="74"/>
      <c r="PLB27" s="85"/>
      <c r="PLC27" s="74"/>
      <c r="PLD27" s="74"/>
      <c r="PLE27" s="85"/>
      <c r="PLF27" s="74"/>
      <c r="PLG27" s="74"/>
      <c r="PLH27" s="85"/>
      <c r="PLI27" s="74"/>
      <c r="PLJ27" s="74"/>
      <c r="PLK27" s="85"/>
      <c r="PLL27" s="80"/>
      <c r="PLM27" s="80"/>
      <c r="PLN27" s="85"/>
      <c r="PLO27" s="77"/>
      <c r="PLP27" s="74"/>
      <c r="PLQ27" s="74"/>
      <c r="PLR27" s="85"/>
      <c r="PLS27" s="74"/>
      <c r="PLT27" s="74"/>
      <c r="PLU27" s="85"/>
      <c r="PLV27" s="74"/>
      <c r="PLW27" s="74"/>
      <c r="PLX27" s="85"/>
      <c r="PLY27" s="74"/>
      <c r="PLZ27" s="74"/>
      <c r="PMA27" s="85"/>
      <c r="PMB27" s="80"/>
      <c r="PMC27" s="80"/>
      <c r="PMD27" s="85"/>
      <c r="PME27" s="77"/>
      <c r="PMF27" s="74"/>
      <c r="PMG27" s="74"/>
      <c r="PMH27" s="85"/>
      <c r="PMI27" s="74"/>
      <c r="PMJ27" s="74"/>
      <c r="PMK27" s="85"/>
      <c r="PML27" s="74"/>
      <c r="PMM27" s="74"/>
      <c r="PMN27" s="85"/>
      <c r="PMO27" s="74"/>
      <c r="PMP27" s="74"/>
      <c r="PMQ27" s="85"/>
      <c r="PMR27" s="80"/>
      <c r="PMS27" s="80"/>
      <c r="PMT27" s="85"/>
      <c r="PMU27" s="77"/>
      <c r="PMV27" s="74"/>
      <c r="PMW27" s="74"/>
      <c r="PMX27" s="85"/>
      <c r="PMY27" s="74"/>
      <c r="PMZ27" s="74"/>
      <c r="PNA27" s="85"/>
      <c r="PNB27" s="74"/>
      <c r="PNC27" s="74"/>
      <c r="PND27" s="85"/>
      <c r="PNE27" s="74"/>
      <c r="PNF27" s="74"/>
      <c r="PNG27" s="85"/>
      <c r="PNH27" s="80"/>
      <c r="PNI27" s="80"/>
      <c r="PNJ27" s="85"/>
      <c r="PNK27" s="77"/>
      <c r="PNL27" s="74"/>
      <c r="PNM27" s="74"/>
      <c r="PNN27" s="85"/>
      <c r="PNO27" s="74"/>
      <c r="PNP27" s="74"/>
      <c r="PNQ27" s="85"/>
      <c r="PNR27" s="74"/>
      <c r="PNS27" s="74"/>
      <c r="PNT27" s="85"/>
      <c r="PNU27" s="74"/>
      <c r="PNV27" s="74"/>
      <c r="PNW27" s="85"/>
      <c r="PNX27" s="80"/>
      <c r="PNY27" s="80"/>
      <c r="PNZ27" s="85"/>
      <c r="POA27" s="77"/>
      <c r="POB27" s="74"/>
      <c r="POC27" s="74"/>
      <c r="POD27" s="85"/>
      <c r="POE27" s="74"/>
      <c r="POF27" s="74"/>
      <c r="POG27" s="85"/>
      <c r="POH27" s="74"/>
      <c r="POI27" s="74"/>
      <c r="POJ27" s="85"/>
      <c r="POK27" s="74"/>
      <c r="POL27" s="74"/>
      <c r="POM27" s="85"/>
      <c r="PON27" s="80"/>
      <c r="POO27" s="80"/>
      <c r="POP27" s="85"/>
      <c r="POQ27" s="77"/>
      <c r="POR27" s="74"/>
      <c r="POS27" s="74"/>
      <c r="POT27" s="85"/>
      <c r="POU27" s="74"/>
      <c r="POV27" s="74"/>
      <c r="POW27" s="85"/>
      <c r="POX27" s="74"/>
      <c r="POY27" s="74"/>
      <c r="POZ27" s="85"/>
      <c r="PPA27" s="74"/>
      <c r="PPB27" s="74"/>
      <c r="PPC27" s="85"/>
      <c r="PPD27" s="80"/>
      <c r="PPE27" s="80"/>
      <c r="PPF27" s="85"/>
      <c r="PPG27" s="77"/>
      <c r="PPH27" s="74"/>
      <c r="PPI27" s="74"/>
      <c r="PPJ27" s="85"/>
      <c r="PPK27" s="74"/>
      <c r="PPL27" s="74"/>
      <c r="PPM27" s="85"/>
      <c r="PPN27" s="74"/>
      <c r="PPO27" s="74"/>
      <c r="PPP27" s="85"/>
      <c r="PPQ27" s="74"/>
      <c r="PPR27" s="74"/>
      <c r="PPS27" s="85"/>
      <c r="PPT27" s="80"/>
      <c r="PPU27" s="80"/>
      <c r="PPV27" s="85"/>
      <c r="PPW27" s="77"/>
      <c r="PPX27" s="74"/>
      <c r="PPY27" s="74"/>
      <c r="PPZ27" s="85"/>
      <c r="PQA27" s="74"/>
      <c r="PQB27" s="74"/>
      <c r="PQC27" s="85"/>
      <c r="PQD27" s="74"/>
      <c r="PQE27" s="74"/>
      <c r="PQF27" s="85"/>
      <c r="PQG27" s="74"/>
      <c r="PQH27" s="74"/>
      <c r="PQI27" s="85"/>
      <c r="PQJ27" s="80"/>
      <c r="PQK27" s="80"/>
      <c r="PQL27" s="85"/>
      <c r="PQM27" s="77"/>
      <c r="PQN27" s="74"/>
      <c r="PQO27" s="74"/>
      <c r="PQP27" s="85"/>
      <c r="PQQ27" s="74"/>
      <c r="PQR27" s="74"/>
      <c r="PQS27" s="85"/>
      <c r="PQT27" s="74"/>
      <c r="PQU27" s="74"/>
      <c r="PQV27" s="85"/>
      <c r="PQW27" s="74"/>
      <c r="PQX27" s="74"/>
      <c r="PQY27" s="85"/>
      <c r="PQZ27" s="80"/>
      <c r="PRA27" s="80"/>
      <c r="PRB27" s="85"/>
      <c r="PRC27" s="77"/>
      <c r="PRD27" s="74"/>
      <c r="PRE27" s="74"/>
      <c r="PRF27" s="85"/>
      <c r="PRG27" s="74"/>
      <c r="PRH27" s="74"/>
      <c r="PRI27" s="85"/>
      <c r="PRJ27" s="74"/>
      <c r="PRK27" s="74"/>
      <c r="PRL27" s="85"/>
      <c r="PRM27" s="74"/>
      <c r="PRN27" s="74"/>
      <c r="PRO27" s="85"/>
      <c r="PRP27" s="80"/>
      <c r="PRQ27" s="80"/>
      <c r="PRR27" s="85"/>
      <c r="PRS27" s="77"/>
      <c r="PRT27" s="74"/>
      <c r="PRU27" s="74"/>
      <c r="PRV27" s="85"/>
      <c r="PRW27" s="74"/>
      <c r="PRX27" s="74"/>
      <c r="PRY27" s="85"/>
      <c r="PRZ27" s="74"/>
      <c r="PSA27" s="74"/>
      <c r="PSB27" s="85"/>
      <c r="PSC27" s="74"/>
      <c r="PSD27" s="74"/>
      <c r="PSE27" s="85"/>
      <c r="PSF27" s="80"/>
      <c r="PSG27" s="80"/>
      <c r="PSH27" s="85"/>
      <c r="PSI27" s="77"/>
      <c r="PSJ27" s="74"/>
      <c r="PSK27" s="74"/>
      <c r="PSL27" s="85"/>
      <c r="PSM27" s="74"/>
      <c r="PSN27" s="74"/>
      <c r="PSO27" s="85"/>
      <c r="PSP27" s="74"/>
      <c r="PSQ27" s="74"/>
      <c r="PSR27" s="85"/>
      <c r="PSS27" s="74"/>
      <c r="PST27" s="74"/>
      <c r="PSU27" s="85"/>
      <c r="PSV27" s="80"/>
      <c r="PSW27" s="80"/>
      <c r="PSX27" s="85"/>
      <c r="PSY27" s="77"/>
      <c r="PSZ27" s="74"/>
      <c r="PTA27" s="74"/>
      <c r="PTB27" s="85"/>
      <c r="PTC27" s="74"/>
      <c r="PTD27" s="74"/>
      <c r="PTE27" s="85"/>
      <c r="PTF27" s="74"/>
      <c r="PTG27" s="74"/>
      <c r="PTH27" s="85"/>
      <c r="PTI27" s="74"/>
      <c r="PTJ27" s="74"/>
      <c r="PTK27" s="85"/>
      <c r="PTL27" s="80"/>
      <c r="PTM27" s="80"/>
      <c r="PTN27" s="85"/>
      <c r="PTO27" s="77"/>
      <c r="PTP27" s="74"/>
      <c r="PTQ27" s="74"/>
      <c r="PTR27" s="85"/>
      <c r="PTS27" s="74"/>
      <c r="PTT27" s="74"/>
      <c r="PTU27" s="85"/>
      <c r="PTV27" s="74"/>
      <c r="PTW27" s="74"/>
      <c r="PTX27" s="85"/>
      <c r="PTY27" s="74"/>
      <c r="PTZ27" s="74"/>
      <c r="PUA27" s="85"/>
      <c r="PUB27" s="80"/>
      <c r="PUC27" s="80"/>
      <c r="PUD27" s="85"/>
      <c r="PUE27" s="77"/>
      <c r="PUF27" s="74"/>
      <c r="PUG27" s="74"/>
      <c r="PUH27" s="85"/>
      <c r="PUI27" s="74"/>
      <c r="PUJ27" s="74"/>
      <c r="PUK27" s="85"/>
      <c r="PUL27" s="74"/>
      <c r="PUM27" s="74"/>
      <c r="PUN27" s="85"/>
      <c r="PUO27" s="74"/>
      <c r="PUP27" s="74"/>
      <c r="PUQ27" s="85"/>
      <c r="PUR27" s="80"/>
      <c r="PUS27" s="80"/>
      <c r="PUT27" s="85"/>
      <c r="PUU27" s="77"/>
      <c r="PUV27" s="74"/>
      <c r="PUW27" s="74"/>
      <c r="PUX27" s="85"/>
      <c r="PUY27" s="74"/>
      <c r="PUZ27" s="74"/>
      <c r="PVA27" s="85"/>
      <c r="PVB27" s="74"/>
      <c r="PVC27" s="74"/>
      <c r="PVD27" s="85"/>
      <c r="PVE27" s="74"/>
      <c r="PVF27" s="74"/>
      <c r="PVG27" s="85"/>
      <c r="PVH27" s="80"/>
      <c r="PVI27" s="80"/>
      <c r="PVJ27" s="85"/>
      <c r="PVK27" s="77"/>
      <c r="PVL27" s="74"/>
      <c r="PVM27" s="74"/>
      <c r="PVN27" s="85"/>
      <c r="PVO27" s="74"/>
      <c r="PVP27" s="74"/>
      <c r="PVQ27" s="85"/>
      <c r="PVR27" s="74"/>
      <c r="PVS27" s="74"/>
      <c r="PVT27" s="85"/>
      <c r="PVU27" s="74"/>
      <c r="PVV27" s="74"/>
      <c r="PVW27" s="85"/>
      <c r="PVX27" s="80"/>
      <c r="PVY27" s="80"/>
      <c r="PVZ27" s="85"/>
      <c r="PWA27" s="77"/>
      <c r="PWB27" s="74"/>
      <c r="PWC27" s="74"/>
      <c r="PWD27" s="85"/>
      <c r="PWE27" s="74"/>
      <c r="PWF27" s="74"/>
      <c r="PWG27" s="85"/>
      <c r="PWH27" s="74"/>
      <c r="PWI27" s="74"/>
      <c r="PWJ27" s="85"/>
      <c r="PWK27" s="74"/>
      <c r="PWL27" s="74"/>
      <c r="PWM27" s="85"/>
      <c r="PWN27" s="80"/>
      <c r="PWO27" s="80"/>
      <c r="PWP27" s="85"/>
      <c r="PWQ27" s="77"/>
      <c r="PWR27" s="74"/>
      <c r="PWS27" s="74"/>
      <c r="PWT27" s="85"/>
      <c r="PWU27" s="74"/>
      <c r="PWV27" s="74"/>
      <c r="PWW27" s="85"/>
      <c r="PWX27" s="74"/>
      <c r="PWY27" s="74"/>
      <c r="PWZ27" s="85"/>
      <c r="PXA27" s="74"/>
      <c r="PXB27" s="74"/>
      <c r="PXC27" s="85"/>
      <c r="PXD27" s="80"/>
      <c r="PXE27" s="80"/>
      <c r="PXF27" s="85"/>
      <c r="PXG27" s="77"/>
      <c r="PXH27" s="74"/>
      <c r="PXI27" s="74"/>
      <c r="PXJ27" s="85"/>
      <c r="PXK27" s="74"/>
      <c r="PXL27" s="74"/>
      <c r="PXM27" s="85"/>
      <c r="PXN27" s="74"/>
      <c r="PXO27" s="74"/>
      <c r="PXP27" s="85"/>
      <c r="PXQ27" s="74"/>
      <c r="PXR27" s="74"/>
      <c r="PXS27" s="85"/>
      <c r="PXT27" s="80"/>
      <c r="PXU27" s="80"/>
      <c r="PXV27" s="85"/>
      <c r="PXW27" s="77"/>
      <c r="PXX27" s="74"/>
      <c r="PXY27" s="74"/>
      <c r="PXZ27" s="85"/>
      <c r="PYA27" s="74"/>
      <c r="PYB27" s="74"/>
      <c r="PYC27" s="85"/>
      <c r="PYD27" s="74"/>
      <c r="PYE27" s="74"/>
      <c r="PYF27" s="85"/>
      <c r="PYG27" s="74"/>
      <c r="PYH27" s="74"/>
      <c r="PYI27" s="85"/>
      <c r="PYJ27" s="80"/>
      <c r="PYK27" s="80"/>
      <c r="PYL27" s="85"/>
      <c r="PYM27" s="77"/>
      <c r="PYN27" s="74"/>
      <c r="PYO27" s="74"/>
      <c r="PYP27" s="85"/>
      <c r="PYQ27" s="74"/>
      <c r="PYR27" s="74"/>
      <c r="PYS27" s="85"/>
      <c r="PYT27" s="74"/>
      <c r="PYU27" s="74"/>
      <c r="PYV27" s="85"/>
      <c r="PYW27" s="74"/>
      <c r="PYX27" s="74"/>
      <c r="PYY27" s="85"/>
      <c r="PYZ27" s="80"/>
      <c r="PZA27" s="80"/>
      <c r="PZB27" s="85"/>
      <c r="PZC27" s="77"/>
      <c r="PZD27" s="74"/>
      <c r="PZE27" s="74"/>
      <c r="PZF27" s="85"/>
      <c r="PZG27" s="74"/>
      <c r="PZH27" s="74"/>
      <c r="PZI27" s="85"/>
      <c r="PZJ27" s="74"/>
      <c r="PZK27" s="74"/>
      <c r="PZL27" s="85"/>
      <c r="PZM27" s="74"/>
      <c r="PZN27" s="74"/>
      <c r="PZO27" s="85"/>
      <c r="PZP27" s="80"/>
      <c r="PZQ27" s="80"/>
      <c r="PZR27" s="85"/>
      <c r="PZS27" s="77"/>
      <c r="PZT27" s="74"/>
      <c r="PZU27" s="74"/>
      <c r="PZV27" s="85"/>
      <c r="PZW27" s="74"/>
      <c r="PZX27" s="74"/>
      <c r="PZY27" s="85"/>
      <c r="PZZ27" s="74"/>
      <c r="QAA27" s="74"/>
      <c r="QAB27" s="85"/>
      <c r="QAC27" s="74"/>
      <c r="QAD27" s="74"/>
      <c r="QAE27" s="85"/>
      <c r="QAF27" s="80"/>
      <c r="QAG27" s="80"/>
      <c r="QAH27" s="85"/>
      <c r="QAI27" s="77"/>
      <c r="QAJ27" s="74"/>
      <c r="QAK27" s="74"/>
      <c r="QAL27" s="85"/>
      <c r="QAM27" s="74"/>
      <c r="QAN27" s="74"/>
      <c r="QAO27" s="85"/>
      <c r="QAP27" s="74"/>
      <c r="QAQ27" s="74"/>
      <c r="QAR27" s="85"/>
      <c r="QAS27" s="74"/>
      <c r="QAT27" s="74"/>
      <c r="QAU27" s="85"/>
      <c r="QAV27" s="80"/>
      <c r="QAW27" s="80"/>
      <c r="QAX27" s="85"/>
      <c r="QAY27" s="77"/>
      <c r="QAZ27" s="74"/>
      <c r="QBA27" s="74"/>
      <c r="QBB27" s="85"/>
      <c r="QBC27" s="74"/>
      <c r="QBD27" s="74"/>
      <c r="QBE27" s="85"/>
      <c r="QBF27" s="74"/>
      <c r="QBG27" s="74"/>
      <c r="QBH27" s="85"/>
      <c r="QBI27" s="74"/>
      <c r="QBJ27" s="74"/>
      <c r="QBK27" s="85"/>
      <c r="QBL27" s="80"/>
      <c r="QBM27" s="80"/>
      <c r="QBN27" s="85"/>
      <c r="QBO27" s="77"/>
      <c r="QBP27" s="74"/>
      <c r="QBQ27" s="74"/>
      <c r="QBR27" s="85"/>
      <c r="QBS27" s="74"/>
      <c r="QBT27" s="74"/>
      <c r="QBU27" s="85"/>
      <c r="QBV27" s="74"/>
      <c r="QBW27" s="74"/>
      <c r="QBX27" s="85"/>
      <c r="QBY27" s="74"/>
      <c r="QBZ27" s="74"/>
      <c r="QCA27" s="85"/>
      <c r="QCB27" s="80"/>
      <c r="QCC27" s="80"/>
      <c r="QCD27" s="85"/>
      <c r="QCE27" s="77"/>
      <c r="QCF27" s="74"/>
      <c r="QCG27" s="74"/>
      <c r="QCH27" s="85"/>
      <c r="QCI27" s="74"/>
      <c r="QCJ27" s="74"/>
      <c r="QCK27" s="85"/>
      <c r="QCL27" s="74"/>
      <c r="QCM27" s="74"/>
      <c r="QCN27" s="85"/>
      <c r="QCO27" s="74"/>
      <c r="QCP27" s="74"/>
      <c r="QCQ27" s="85"/>
      <c r="QCR27" s="80"/>
      <c r="QCS27" s="80"/>
      <c r="QCT27" s="85"/>
      <c r="QCU27" s="77"/>
      <c r="QCV27" s="74"/>
      <c r="QCW27" s="74"/>
      <c r="QCX27" s="85"/>
      <c r="QCY27" s="74"/>
      <c r="QCZ27" s="74"/>
      <c r="QDA27" s="85"/>
      <c r="QDB27" s="74"/>
      <c r="QDC27" s="74"/>
      <c r="QDD27" s="85"/>
      <c r="QDE27" s="74"/>
      <c r="QDF27" s="74"/>
      <c r="QDG27" s="85"/>
      <c r="QDH27" s="80"/>
      <c r="QDI27" s="80"/>
      <c r="QDJ27" s="85"/>
      <c r="QDK27" s="77"/>
      <c r="QDL27" s="74"/>
      <c r="QDM27" s="74"/>
      <c r="QDN27" s="85"/>
      <c r="QDO27" s="74"/>
      <c r="QDP27" s="74"/>
      <c r="QDQ27" s="85"/>
      <c r="QDR27" s="74"/>
      <c r="QDS27" s="74"/>
      <c r="QDT27" s="85"/>
      <c r="QDU27" s="74"/>
      <c r="QDV27" s="74"/>
      <c r="QDW27" s="85"/>
      <c r="QDX27" s="80"/>
      <c r="QDY27" s="80"/>
      <c r="QDZ27" s="85"/>
      <c r="QEA27" s="77"/>
      <c r="QEB27" s="74"/>
      <c r="QEC27" s="74"/>
      <c r="QED27" s="85"/>
      <c r="QEE27" s="74"/>
      <c r="QEF27" s="74"/>
      <c r="QEG27" s="85"/>
      <c r="QEH27" s="74"/>
      <c r="QEI27" s="74"/>
      <c r="QEJ27" s="85"/>
      <c r="QEK27" s="74"/>
      <c r="QEL27" s="74"/>
      <c r="QEM27" s="85"/>
      <c r="QEN27" s="80"/>
      <c r="QEO27" s="80"/>
      <c r="QEP27" s="85"/>
      <c r="QEQ27" s="77"/>
      <c r="QER27" s="74"/>
      <c r="QES27" s="74"/>
      <c r="QET27" s="85"/>
      <c r="QEU27" s="74"/>
      <c r="QEV27" s="74"/>
      <c r="QEW27" s="85"/>
      <c r="QEX27" s="74"/>
      <c r="QEY27" s="74"/>
      <c r="QEZ27" s="85"/>
      <c r="QFA27" s="74"/>
      <c r="QFB27" s="74"/>
      <c r="QFC27" s="85"/>
      <c r="QFD27" s="80"/>
      <c r="QFE27" s="80"/>
      <c r="QFF27" s="85"/>
      <c r="QFG27" s="77"/>
      <c r="QFH27" s="74"/>
      <c r="QFI27" s="74"/>
      <c r="QFJ27" s="85"/>
      <c r="QFK27" s="74"/>
      <c r="QFL27" s="74"/>
      <c r="QFM27" s="85"/>
      <c r="QFN27" s="74"/>
      <c r="QFO27" s="74"/>
      <c r="QFP27" s="85"/>
      <c r="QFQ27" s="74"/>
      <c r="QFR27" s="74"/>
      <c r="QFS27" s="85"/>
      <c r="QFT27" s="80"/>
      <c r="QFU27" s="80"/>
      <c r="QFV27" s="85"/>
      <c r="QFW27" s="77"/>
      <c r="QFX27" s="74"/>
      <c r="QFY27" s="74"/>
      <c r="QFZ27" s="85"/>
      <c r="QGA27" s="74"/>
      <c r="QGB27" s="74"/>
      <c r="QGC27" s="85"/>
      <c r="QGD27" s="74"/>
      <c r="QGE27" s="74"/>
      <c r="QGF27" s="85"/>
      <c r="QGG27" s="74"/>
      <c r="QGH27" s="74"/>
      <c r="QGI27" s="85"/>
      <c r="QGJ27" s="80"/>
      <c r="QGK27" s="80"/>
      <c r="QGL27" s="85"/>
      <c r="QGM27" s="77"/>
      <c r="QGN27" s="74"/>
      <c r="QGO27" s="74"/>
      <c r="QGP27" s="85"/>
      <c r="QGQ27" s="74"/>
      <c r="QGR27" s="74"/>
      <c r="QGS27" s="85"/>
      <c r="QGT27" s="74"/>
      <c r="QGU27" s="74"/>
      <c r="QGV27" s="85"/>
      <c r="QGW27" s="74"/>
      <c r="QGX27" s="74"/>
      <c r="QGY27" s="85"/>
      <c r="QGZ27" s="80"/>
      <c r="QHA27" s="80"/>
      <c r="QHB27" s="85"/>
      <c r="QHC27" s="77"/>
      <c r="QHD27" s="74"/>
      <c r="QHE27" s="74"/>
      <c r="QHF27" s="85"/>
      <c r="QHG27" s="74"/>
      <c r="QHH27" s="74"/>
      <c r="QHI27" s="85"/>
      <c r="QHJ27" s="74"/>
      <c r="QHK27" s="74"/>
      <c r="QHL27" s="85"/>
      <c r="QHM27" s="74"/>
      <c r="QHN27" s="74"/>
      <c r="QHO27" s="85"/>
      <c r="QHP27" s="80"/>
      <c r="QHQ27" s="80"/>
      <c r="QHR27" s="85"/>
      <c r="QHS27" s="77"/>
      <c r="QHT27" s="74"/>
      <c r="QHU27" s="74"/>
      <c r="QHV27" s="85"/>
      <c r="QHW27" s="74"/>
      <c r="QHX27" s="74"/>
      <c r="QHY27" s="85"/>
      <c r="QHZ27" s="74"/>
      <c r="QIA27" s="74"/>
      <c r="QIB27" s="85"/>
      <c r="QIC27" s="74"/>
      <c r="QID27" s="74"/>
      <c r="QIE27" s="85"/>
      <c r="QIF27" s="80"/>
      <c r="QIG27" s="80"/>
      <c r="QIH27" s="85"/>
      <c r="QII27" s="77"/>
      <c r="QIJ27" s="74"/>
      <c r="QIK27" s="74"/>
      <c r="QIL27" s="85"/>
      <c r="QIM27" s="74"/>
      <c r="QIN27" s="74"/>
      <c r="QIO27" s="85"/>
      <c r="QIP27" s="74"/>
      <c r="QIQ27" s="74"/>
      <c r="QIR27" s="85"/>
      <c r="QIS27" s="74"/>
      <c r="QIT27" s="74"/>
      <c r="QIU27" s="85"/>
      <c r="QIV27" s="80"/>
      <c r="QIW27" s="80"/>
      <c r="QIX27" s="85"/>
      <c r="QIY27" s="77"/>
      <c r="QIZ27" s="74"/>
      <c r="QJA27" s="74"/>
      <c r="QJB27" s="85"/>
      <c r="QJC27" s="74"/>
      <c r="QJD27" s="74"/>
      <c r="QJE27" s="85"/>
      <c r="QJF27" s="74"/>
      <c r="QJG27" s="74"/>
      <c r="QJH27" s="85"/>
      <c r="QJI27" s="74"/>
      <c r="QJJ27" s="74"/>
      <c r="QJK27" s="85"/>
      <c r="QJL27" s="80"/>
      <c r="QJM27" s="80"/>
      <c r="QJN27" s="85"/>
      <c r="QJO27" s="77"/>
      <c r="QJP27" s="74"/>
      <c r="QJQ27" s="74"/>
      <c r="QJR27" s="85"/>
      <c r="QJS27" s="74"/>
      <c r="QJT27" s="74"/>
      <c r="QJU27" s="85"/>
      <c r="QJV27" s="74"/>
      <c r="QJW27" s="74"/>
      <c r="QJX27" s="85"/>
      <c r="QJY27" s="74"/>
      <c r="QJZ27" s="74"/>
      <c r="QKA27" s="85"/>
      <c r="QKB27" s="80"/>
      <c r="QKC27" s="80"/>
      <c r="QKD27" s="85"/>
      <c r="QKE27" s="77"/>
      <c r="QKF27" s="74"/>
      <c r="QKG27" s="74"/>
      <c r="QKH27" s="85"/>
      <c r="QKI27" s="74"/>
      <c r="QKJ27" s="74"/>
      <c r="QKK27" s="85"/>
      <c r="QKL27" s="74"/>
      <c r="QKM27" s="74"/>
      <c r="QKN27" s="85"/>
      <c r="QKO27" s="74"/>
      <c r="QKP27" s="74"/>
      <c r="QKQ27" s="85"/>
      <c r="QKR27" s="80"/>
      <c r="QKS27" s="80"/>
      <c r="QKT27" s="85"/>
      <c r="QKU27" s="77"/>
      <c r="QKV27" s="74"/>
      <c r="QKW27" s="74"/>
      <c r="QKX27" s="85"/>
      <c r="QKY27" s="74"/>
      <c r="QKZ27" s="74"/>
      <c r="QLA27" s="85"/>
      <c r="QLB27" s="74"/>
      <c r="QLC27" s="74"/>
      <c r="QLD27" s="85"/>
      <c r="QLE27" s="74"/>
      <c r="QLF27" s="74"/>
      <c r="QLG27" s="85"/>
      <c r="QLH27" s="80"/>
      <c r="QLI27" s="80"/>
      <c r="QLJ27" s="85"/>
      <c r="QLK27" s="77"/>
      <c r="QLL27" s="74"/>
      <c r="QLM27" s="74"/>
      <c r="QLN27" s="85"/>
      <c r="QLO27" s="74"/>
      <c r="QLP27" s="74"/>
      <c r="QLQ27" s="85"/>
      <c r="QLR27" s="74"/>
      <c r="QLS27" s="74"/>
      <c r="QLT27" s="85"/>
      <c r="QLU27" s="74"/>
      <c r="QLV27" s="74"/>
      <c r="QLW27" s="85"/>
      <c r="QLX27" s="80"/>
      <c r="QLY27" s="80"/>
      <c r="QLZ27" s="85"/>
      <c r="QMA27" s="77"/>
      <c r="QMB27" s="74"/>
      <c r="QMC27" s="74"/>
      <c r="QMD27" s="85"/>
      <c r="QME27" s="74"/>
      <c r="QMF27" s="74"/>
      <c r="QMG27" s="85"/>
      <c r="QMH27" s="74"/>
      <c r="QMI27" s="74"/>
      <c r="QMJ27" s="85"/>
      <c r="QMK27" s="74"/>
      <c r="QML27" s="74"/>
      <c r="QMM27" s="85"/>
      <c r="QMN27" s="80"/>
      <c r="QMO27" s="80"/>
      <c r="QMP27" s="85"/>
      <c r="QMQ27" s="77"/>
      <c r="QMR27" s="74"/>
      <c r="QMS27" s="74"/>
      <c r="QMT27" s="85"/>
      <c r="QMU27" s="74"/>
      <c r="QMV27" s="74"/>
      <c r="QMW27" s="85"/>
      <c r="QMX27" s="74"/>
      <c r="QMY27" s="74"/>
      <c r="QMZ27" s="85"/>
      <c r="QNA27" s="74"/>
      <c r="QNB27" s="74"/>
      <c r="QNC27" s="85"/>
      <c r="QND27" s="80"/>
      <c r="QNE27" s="80"/>
      <c r="QNF27" s="85"/>
      <c r="QNG27" s="77"/>
      <c r="QNH27" s="74"/>
      <c r="QNI27" s="74"/>
      <c r="QNJ27" s="85"/>
      <c r="QNK27" s="74"/>
      <c r="QNL27" s="74"/>
      <c r="QNM27" s="85"/>
      <c r="QNN27" s="74"/>
      <c r="QNO27" s="74"/>
      <c r="QNP27" s="85"/>
      <c r="QNQ27" s="74"/>
      <c r="QNR27" s="74"/>
      <c r="QNS27" s="85"/>
      <c r="QNT27" s="80"/>
      <c r="QNU27" s="80"/>
      <c r="QNV27" s="85"/>
      <c r="QNW27" s="77"/>
      <c r="QNX27" s="74"/>
      <c r="QNY27" s="74"/>
      <c r="QNZ27" s="85"/>
      <c r="QOA27" s="74"/>
      <c r="QOB27" s="74"/>
      <c r="QOC27" s="85"/>
      <c r="QOD27" s="74"/>
      <c r="QOE27" s="74"/>
      <c r="QOF27" s="85"/>
      <c r="QOG27" s="74"/>
      <c r="QOH27" s="74"/>
      <c r="QOI27" s="85"/>
      <c r="QOJ27" s="80"/>
      <c r="QOK27" s="80"/>
      <c r="QOL27" s="85"/>
      <c r="QOM27" s="77"/>
      <c r="QON27" s="74"/>
      <c r="QOO27" s="74"/>
      <c r="QOP27" s="85"/>
      <c r="QOQ27" s="74"/>
      <c r="QOR27" s="74"/>
      <c r="QOS27" s="85"/>
      <c r="QOT27" s="74"/>
      <c r="QOU27" s="74"/>
      <c r="QOV27" s="85"/>
      <c r="QOW27" s="74"/>
      <c r="QOX27" s="74"/>
      <c r="QOY27" s="85"/>
      <c r="QOZ27" s="80"/>
      <c r="QPA27" s="80"/>
      <c r="QPB27" s="85"/>
      <c r="QPC27" s="77"/>
      <c r="QPD27" s="74"/>
      <c r="QPE27" s="74"/>
      <c r="QPF27" s="85"/>
      <c r="QPG27" s="74"/>
      <c r="QPH27" s="74"/>
      <c r="QPI27" s="85"/>
      <c r="QPJ27" s="74"/>
      <c r="QPK27" s="74"/>
      <c r="QPL27" s="85"/>
      <c r="QPM27" s="74"/>
      <c r="QPN27" s="74"/>
      <c r="QPO27" s="85"/>
      <c r="QPP27" s="80"/>
      <c r="QPQ27" s="80"/>
      <c r="QPR27" s="85"/>
      <c r="QPS27" s="77"/>
      <c r="QPT27" s="74"/>
      <c r="QPU27" s="74"/>
      <c r="QPV27" s="85"/>
      <c r="QPW27" s="74"/>
      <c r="QPX27" s="74"/>
      <c r="QPY27" s="85"/>
      <c r="QPZ27" s="74"/>
      <c r="QQA27" s="74"/>
      <c r="QQB27" s="85"/>
      <c r="QQC27" s="74"/>
      <c r="QQD27" s="74"/>
      <c r="QQE27" s="85"/>
      <c r="QQF27" s="80"/>
      <c r="QQG27" s="80"/>
      <c r="QQH27" s="85"/>
      <c r="QQI27" s="77"/>
      <c r="QQJ27" s="74"/>
      <c r="QQK27" s="74"/>
      <c r="QQL27" s="85"/>
      <c r="QQM27" s="74"/>
      <c r="QQN27" s="74"/>
      <c r="QQO27" s="85"/>
      <c r="QQP27" s="74"/>
      <c r="QQQ27" s="74"/>
      <c r="QQR27" s="85"/>
      <c r="QQS27" s="74"/>
      <c r="QQT27" s="74"/>
      <c r="QQU27" s="85"/>
      <c r="QQV27" s="80"/>
      <c r="QQW27" s="80"/>
      <c r="QQX27" s="85"/>
      <c r="QQY27" s="77"/>
      <c r="QQZ27" s="74"/>
      <c r="QRA27" s="74"/>
      <c r="QRB27" s="85"/>
      <c r="QRC27" s="74"/>
      <c r="QRD27" s="74"/>
      <c r="QRE27" s="85"/>
      <c r="QRF27" s="74"/>
      <c r="QRG27" s="74"/>
      <c r="QRH27" s="85"/>
      <c r="QRI27" s="74"/>
      <c r="QRJ27" s="74"/>
      <c r="QRK27" s="85"/>
      <c r="QRL27" s="80"/>
      <c r="QRM27" s="80"/>
      <c r="QRN27" s="85"/>
      <c r="QRO27" s="77"/>
      <c r="QRP27" s="74"/>
      <c r="QRQ27" s="74"/>
      <c r="QRR27" s="85"/>
      <c r="QRS27" s="74"/>
      <c r="QRT27" s="74"/>
      <c r="QRU27" s="85"/>
      <c r="QRV27" s="74"/>
      <c r="QRW27" s="74"/>
      <c r="QRX27" s="85"/>
      <c r="QRY27" s="74"/>
      <c r="QRZ27" s="74"/>
      <c r="QSA27" s="85"/>
      <c r="QSB27" s="80"/>
      <c r="QSC27" s="80"/>
      <c r="QSD27" s="85"/>
      <c r="QSE27" s="77"/>
      <c r="QSF27" s="74"/>
      <c r="QSG27" s="74"/>
      <c r="QSH27" s="85"/>
      <c r="QSI27" s="74"/>
      <c r="QSJ27" s="74"/>
      <c r="QSK27" s="85"/>
      <c r="QSL27" s="74"/>
      <c r="QSM27" s="74"/>
      <c r="QSN27" s="85"/>
      <c r="QSO27" s="74"/>
      <c r="QSP27" s="74"/>
      <c r="QSQ27" s="85"/>
      <c r="QSR27" s="80"/>
      <c r="QSS27" s="80"/>
      <c r="QST27" s="85"/>
      <c r="QSU27" s="77"/>
      <c r="QSV27" s="74"/>
      <c r="QSW27" s="74"/>
      <c r="QSX27" s="85"/>
      <c r="QSY27" s="74"/>
      <c r="QSZ27" s="74"/>
      <c r="QTA27" s="85"/>
      <c r="QTB27" s="74"/>
      <c r="QTC27" s="74"/>
      <c r="QTD27" s="85"/>
      <c r="QTE27" s="74"/>
      <c r="QTF27" s="74"/>
      <c r="QTG27" s="85"/>
      <c r="QTH27" s="80"/>
      <c r="QTI27" s="80"/>
      <c r="QTJ27" s="85"/>
      <c r="QTK27" s="77"/>
      <c r="QTL27" s="74"/>
      <c r="QTM27" s="74"/>
      <c r="QTN27" s="85"/>
      <c r="QTO27" s="74"/>
      <c r="QTP27" s="74"/>
      <c r="QTQ27" s="85"/>
      <c r="QTR27" s="74"/>
      <c r="QTS27" s="74"/>
      <c r="QTT27" s="85"/>
      <c r="QTU27" s="74"/>
      <c r="QTV27" s="74"/>
      <c r="QTW27" s="85"/>
      <c r="QTX27" s="80"/>
      <c r="QTY27" s="80"/>
      <c r="QTZ27" s="85"/>
      <c r="QUA27" s="77"/>
      <c r="QUB27" s="74"/>
      <c r="QUC27" s="74"/>
      <c r="QUD27" s="85"/>
      <c r="QUE27" s="74"/>
      <c r="QUF27" s="74"/>
      <c r="QUG27" s="85"/>
      <c r="QUH27" s="74"/>
      <c r="QUI27" s="74"/>
      <c r="QUJ27" s="85"/>
      <c r="QUK27" s="74"/>
      <c r="QUL27" s="74"/>
      <c r="QUM27" s="85"/>
      <c r="QUN27" s="80"/>
      <c r="QUO27" s="80"/>
      <c r="QUP27" s="85"/>
      <c r="QUQ27" s="77"/>
      <c r="QUR27" s="74"/>
      <c r="QUS27" s="74"/>
      <c r="QUT27" s="85"/>
      <c r="QUU27" s="74"/>
      <c r="QUV27" s="74"/>
      <c r="QUW27" s="85"/>
      <c r="QUX27" s="74"/>
      <c r="QUY27" s="74"/>
      <c r="QUZ27" s="85"/>
      <c r="QVA27" s="74"/>
      <c r="QVB27" s="74"/>
      <c r="QVC27" s="85"/>
      <c r="QVD27" s="80"/>
      <c r="QVE27" s="80"/>
      <c r="QVF27" s="85"/>
      <c r="QVG27" s="77"/>
      <c r="QVH27" s="74"/>
      <c r="QVI27" s="74"/>
      <c r="QVJ27" s="85"/>
      <c r="QVK27" s="74"/>
      <c r="QVL27" s="74"/>
      <c r="QVM27" s="85"/>
      <c r="QVN27" s="74"/>
      <c r="QVO27" s="74"/>
      <c r="QVP27" s="85"/>
      <c r="QVQ27" s="74"/>
      <c r="QVR27" s="74"/>
      <c r="QVS27" s="85"/>
      <c r="QVT27" s="80"/>
      <c r="QVU27" s="80"/>
      <c r="QVV27" s="85"/>
      <c r="QVW27" s="77"/>
      <c r="QVX27" s="74"/>
      <c r="QVY27" s="74"/>
      <c r="QVZ27" s="85"/>
      <c r="QWA27" s="74"/>
      <c r="QWB27" s="74"/>
      <c r="QWC27" s="85"/>
      <c r="QWD27" s="74"/>
      <c r="QWE27" s="74"/>
      <c r="QWF27" s="85"/>
      <c r="QWG27" s="74"/>
      <c r="QWH27" s="74"/>
      <c r="QWI27" s="85"/>
      <c r="QWJ27" s="80"/>
      <c r="QWK27" s="80"/>
      <c r="QWL27" s="85"/>
      <c r="QWM27" s="77"/>
      <c r="QWN27" s="74"/>
      <c r="QWO27" s="74"/>
      <c r="QWP27" s="85"/>
      <c r="QWQ27" s="74"/>
      <c r="QWR27" s="74"/>
      <c r="QWS27" s="85"/>
      <c r="QWT27" s="74"/>
      <c r="QWU27" s="74"/>
      <c r="QWV27" s="85"/>
      <c r="QWW27" s="74"/>
      <c r="QWX27" s="74"/>
      <c r="QWY27" s="85"/>
      <c r="QWZ27" s="80"/>
      <c r="QXA27" s="80"/>
      <c r="QXB27" s="85"/>
      <c r="QXC27" s="77"/>
      <c r="QXD27" s="74"/>
      <c r="QXE27" s="74"/>
      <c r="QXF27" s="85"/>
      <c r="QXG27" s="74"/>
      <c r="QXH27" s="74"/>
      <c r="QXI27" s="85"/>
      <c r="QXJ27" s="74"/>
      <c r="QXK27" s="74"/>
      <c r="QXL27" s="85"/>
      <c r="QXM27" s="74"/>
      <c r="QXN27" s="74"/>
      <c r="QXO27" s="85"/>
      <c r="QXP27" s="80"/>
      <c r="QXQ27" s="80"/>
      <c r="QXR27" s="85"/>
      <c r="QXS27" s="77"/>
      <c r="QXT27" s="74"/>
      <c r="QXU27" s="74"/>
      <c r="QXV27" s="85"/>
      <c r="QXW27" s="74"/>
      <c r="QXX27" s="74"/>
      <c r="QXY27" s="85"/>
      <c r="QXZ27" s="74"/>
      <c r="QYA27" s="74"/>
      <c r="QYB27" s="85"/>
      <c r="QYC27" s="74"/>
      <c r="QYD27" s="74"/>
      <c r="QYE27" s="85"/>
      <c r="QYF27" s="80"/>
      <c r="QYG27" s="80"/>
      <c r="QYH27" s="85"/>
      <c r="QYI27" s="77"/>
      <c r="QYJ27" s="74"/>
      <c r="QYK27" s="74"/>
      <c r="QYL27" s="85"/>
      <c r="QYM27" s="74"/>
      <c r="QYN27" s="74"/>
      <c r="QYO27" s="85"/>
      <c r="QYP27" s="74"/>
      <c r="QYQ27" s="74"/>
      <c r="QYR27" s="85"/>
      <c r="QYS27" s="74"/>
      <c r="QYT27" s="74"/>
      <c r="QYU27" s="85"/>
      <c r="QYV27" s="80"/>
      <c r="QYW27" s="80"/>
      <c r="QYX27" s="85"/>
      <c r="QYY27" s="77"/>
      <c r="QYZ27" s="74"/>
      <c r="QZA27" s="74"/>
      <c r="QZB27" s="85"/>
      <c r="QZC27" s="74"/>
      <c r="QZD27" s="74"/>
      <c r="QZE27" s="85"/>
      <c r="QZF27" s="74"/>
      <c r="QZG27" s="74"/>
      <c r="QZH27" s="85"/>
      <c r="QZI27" s="74"/>
      <c r="QZJ27" s="74"/>
      <c r="QZK27" s="85"/>
      <c r="QZL27" s="80"/>
      <c r="QZM27" s="80"/>
      <c r="QZN27" s="85"/>
      <c r="QZO27" s="77"/>
      <c r="QZP27" s="74"/>
      <c r="QZQ27" s="74"/>
      <c r="QZR27" s="85"/>
      <c r="QZS27" s="74"/>
      <c r="QZT27" s="74"/>
      <c r="QZU27" s="85"/>
      <c r="QZV27" s="74"/>
      <c r="QZW27" s="74"/>
      <c r="QZX27" s="85"/>
      <c r="QZY27" s="74"/>
      <c r="QZZ27" s="74"/>
      <c r="RAA27" s="85"/>
      <c r="RAB27" s="80"/>
      <c r="RAC27" s="80"/>
      <c r="RAD27" s="85"/>
      <c r="RAE27" s="77"/>
      <c r="RAF27" s="74"/>
      <c r="RAG27" s="74"/>
      <c r="RAH27" s="85"/>
      <c r="RAI27" s="74"/>
      <c r="RAJ27" s="74"/>
      <c r="RAK27" s="85"/>
      <c r="RAL27" s="74"/>
      <c r="RAM27" s="74"/>
      <c r="RAN27" s="85"/>
      <c r="RAO27" s="74"/>
      <c r="RAP27" s="74"/>
      <c r="RAQ27" s="85"/>
      <c r="RAR27" s="80"/>
      <c r="RAS27" s="80"/>
      <c r="RAT27" s="85"/>
      <c r="RAU27" s="77"/>
      <c r="RAV27" s="74"/>
      <c r="RAW27" s="74"/>
      <c r="RAX27" s="85"/>
      <c r="RAY27" s="74"/>
      <c r="RAZ27" s="74"/>
      <c r="RBA27" s="85"/>
      <c r="RBB27" s="74"/>
      <c r="RBC27" s="74"/>
      <c r="RBD27" s="85"/>
      <c r="RBE27" s="74"/>
      <c r="RBF27" s="74"/>
      <c r="RBG27" s="85"/>
      <c r="RBH27" s="80"/>
      <c r="RBI27" s="80"/>
      <c r="RBJ27" s="85"/>
      <c r="RBK27" s="77"/>
      <c r="RBL27" s="74"/>
      <c r="RBM27" s="74"/>
      <c r="RBN27" s="85"/>
      <c r="RBO27" s="74"/>
      <c r="RBP27" s="74"/>
      <c r="RBQ27" s="85"/>
      <c r="RBR27" s="74"/>
      <c r="RBS27" s="74"/>
      <c r="RBT27" s="85"/>
      <c r="RBU27" s="74"/>
      <c r="RBV27" s="74"/>
      <c r="RBW27" s="85"/>
      <c r="RBX27" s="80"/>
      <c r="RBY27" s="80"/>
      <c r="RBZ27" s="85"/>
      <c r="RCA27" s="77"/>
      <c r="RCB27" s="74"/>
      <c r="RCC27" s="74"/>
      <c r="RCD27" s="85"/>
      <c r="RCE27" s="74"/>
      <c r="RCF27" s="74"/>
      <c r="RCG27" s="85"/>
      <c r="RCH27" s="74"/>
      <c r="RCI27" s="74"/>
      <c r="RCJ27" s="85"/>
      <c r="RCK27" s="74"/>
      <c r="RCL27" s="74"/>
      <c r="RCM27" s="85"/>
      <c r="RCN27" s="80"/>
      <c r="RCO27" s="80"/>
      <c r="RCP27" s="85"/>
      <c r="RCQ27" s="77"/>
      <c r="RCR27" s="74"/>
      <c r="RCS27" s="74"/>
      <c r="RCT27" s="85"/>
      <c r="RCU27" s="74"/>
      <c r="RCV27" s="74"/>
      <c r="RCW27" s="85"/>
      <c r="RCX27" s="74"/>
      <c r="RCY27" s="74"/>
      <c r="RCZ27" s="85"/>
      <c r="RDA27" s="74"/>
      <c r="RDB27" s="74"/>
      <c r="RDC27" s="85"/>
      <c r="RDD27" s="80"/>
      <c r="RDE27" s="80"/>
      <c r="RDF27" s="85"/>
      <c r="RDG27" s="77"/>
      <c r="RDH27" s="74"/>
      <c r="RDI27" s="74"/>
      <c r="RDJ27" s="85"/>
      <c r="RDK27" s="74"/>
      <c r="RDL27" s="74"/>
      <c r="RDM27" s="85"/>
      <c r="RDN27" s="74"/>
      <c r="RDO27" s="74"/>
      <c r="RDP27" s="85"/>
      <c r="RDQ27" s="74"/>
      <c r="RDR27" s="74"/>
      <c r="RDS27" s="85"/>
      <c r="RDT27" s="80"/>
      <c r="RDU27" s="80"/>
      <c r="RDV27" s="85"/>
      <c r="RDW27" s="77"/>
      <c r="RDX27" s="74"/>
      <c r="RDY27" s="74"/>
      <c r="RDZ27" s="85"/>
      <c r="REA27" s="74"/>
      <c r="REB27" s="74"/>
      <c r="REC27" s="85"/>
      <c r="RED27" s="74"/>
      <c r="REE27" s="74"/>
      <c r="REF27" s="85"/>
      <c r="REG27" s="74"/>
      <c r="REH27" s="74"/>
      <c r="REI27" s="85"/>
      <c r="REJ27" s="80"/>
      <c r="REK27" s="80"/>
      <c r="REL27" s="85"/>
      <c r="REM27" s="77"/>
      <c r="REN27" s="74"/>
      <c r="REO27" s="74"/>
      <c r="REP27" s="85"/>
      <c r="REQ27" s="74"/>
      <c r="RER27" s="74"/>
      <c r="RES27" s="85"/>
      <c r="RET27" s="74"/>
      <c r="REU27" s="74"/>
      <c r="REV27" s="85"/>
      <c r="REW27" s="74"/>
      <c r="REX27" s="74"/>
      <c r="REY27" s="85"/>
      <c r="REZ27" s="80"/>
      <c r="RFA27" s="80"/>
      <c r="RFB27" s="85"/>
      <c r="RFC27" s="77"/>
      <c r="RFD27" s="74"/>
      <c r="RFE27" s="74"/>
      <c r="RFF27" s="85"/>
      <c r="RFG27" s="74"/>
      <c r="RFH27" s="74"/>
      <c r="RFI27" s="85"/>
      <c r="RFJ27" s="74"/>
      <c r="RFK27" s="74"/>
      <c r="RFL27" s="85"/>
      <c r="RFM27" s="74"/>
      <c r="RFN27" s="74"/>
      <c r="RFO27" s="85"/>
      <c r="RFP27" s="80"/>
      <c r="RFQ27" s="80"/>
      <c r="RFR27" s="85"/>
      <c r="RFS27" s="77"/>
      <c r="RFT27" s="74"/>
      <c r="RFU27" s="74"/>
      <c r="RFV27" s="85"/>
      <c r="RFW27" s="74"/>
      <c r="RFX27" s="74"/>
      <c r="RFY27" s="85"/>
      <c r="RFZ27" s="74"/>
      <c r="RGA27" s="74"/>
      <c r="RGB27" s="85"/>
      <c r="RGC27" s="74"/>
      <c r="RGD27" s="74"/>
      <c r="RGE27" s="85"/>
      <c r="RGF27" s="80"/>
      <c r="RGG27" s="80"/>
      <c r="RGH27" s="85"/>
      <c r="RGI27" s="77"/>
      <c r="RGJ27" s="74"/>
      <c r="RGK27" s="74"/>
      <c r="RGL27" s="85"/>
      <c r="RGM27" s="74"/>
      <c r="RGN27" s="74"/>
      <c r="RGO27" s="85"/>
      <c r="RGP27" s="74"/>
      <c r="RGQ27" s="74"/>
      <c r="RGR27" s="85"/>
      <c r="RGS27" s="74"/>
      <c r="RGT27" s="74"/>
      <c r="RGU27" s="85"/>
      <c r="RGV27" s="80"/>
      <c r="RGW27" s="80"/>
      <c r="RGX27" s="85"/>
      <c r="RGY27" s="77"/>
      <c r="RGZ27" s="74"/>
      <c r="RHA27" s="74"/>
      <c r="RHB27" s="85"/>
      <c r="RHC27" s="74"/>
      <c r="RHD27" s="74"/>
      <c r="RHE27" s="85"/>
      <c r="RHF27" s="74"/>
      <c r="RHG27" s="74"/>
      <c r="RHH27" s="85"/>
      <c r="RHI27" s="74"/>
      <c r="RHJ27" s="74"/>
      <c r="RHK27" s="85"/>
      <c r="RHL27" s="80"/>
      <c r="RHM27" s="80"/>
      <c r="RHN27" s="85"/>
      <c r="RHO27" s="77"/>
      <c r="RHP27" s="74"/>
      <c r="RHQ27" s="74"/>
      <c r="RHR27" s="85"/>
      <c r="RHS27" s="74"/>
      <c r="RHT27" s="74"/>
      <c r="RHU27" s="85"/>
      <c r="RHV27" s="74"/>
      <c r="RHW27" s="74"/>
      <c r="RHX27" s="85"/>
      <c r="RHY27" s="74"/>
      <c r="RHZ27" s="74"/>
      <c r="RIA27" s="85"/>
      <c r="RIB27" s="80"/>
      <c r="RIC27" s="80"/>
      <c r="RID27" s="85"/>
      <c r="RIE27" s="77"/>
      <c r="RIF27" s="74"/>
      <c r="RIG27" s="74"/>
      <c r="RIH27" s="85"/>
      <c r="RII27" s="74"/>
      <c r="RIJ27" s="74"/>
      <c r="RIK27" s="85"/>
      <c r="RIL27" s="74"/>
      <c r="RIM27" s="74"/>
      <c r="RIN27" s="85"/>
      <c r="RIO27" s="74"/>
      <c r="RIP27" s="74"/>
      <c r="RIQ27" s="85"/>
      <c r="RIR27" s="80"/>
      <c r="RIS27" s="80"/>
      <c r="RIT27" s="85"/>
      <c r="RIU27" s="77"/>
      <c r="RIV27" s="74"/>
      <c r="RIW27" s="74"/>
      <c r="RIX27" s="85"/>
      <c r="RIY27" s="74"/>
      <c r="RIZ27" s="74"/>
      <c r="RJA27" s="85"/>
      <c r="RJB27" s="74"/>
      <c r="RJC27" s="74"/>
      <c r="RJD27" s="85"/>
      <c r="RJE27" s="74"/>
      <c r="RJF27" s="74"/>
      <c r="RJG27" s="85"/>
      <c r="RJH27" s="80"/>
      <c r="RJI27" s="80"/>
      <c r="RJJ27" s="85"/>
      <c r="RJK27" s="77"/>
      <c r="RJL27" s="74"/>
      <c r="RJM27" s="74"/>
      <c r="RJN27" s="85"/>
      <c r="RJO27" s="74"/>
      <c r="RJP27" s="74"/>
      <c r="RJQ27" s="85"/>
      <c r="RJR27" s="74"/>
      <c r="RJS27" s="74"/>
      <c r="RJT27" s="85"/>
      <c r="RJU27" s="74"/>
      <c r="RJV27" s="74"/>
      <c r="RJW27" s="85"/>
      <c r="RJX27" s="80"/>
      <c r="RJY27" s="80"/>
      <c r="RJZ27" s="85"/>
      <c r="RKA27" s="77"/>
      <c r="RKB27" s="74"/>
      <c r="RKC27" s="74"/>
      <c r="RKD27" s="85"/>
      <c r="RKE27" s="74"/>
      <c r="RKF27" s="74"/>
      <c r="RKG27" s="85"/>
      <c r="RKH27" s="74"/>
      <c r="RKI27" s="74"/>
      <c r="RKJ27" s="85"/>
      <c r="RKK27" s="74"/>
      <c r="RKL27" s="74"/>
      <c r="RKM27" s="85"/>
      <c r="RKN27" s="80"/>
      <c r="RKO27" s="80"/>
      <c r="RKP27" s="85"/>
      <c r="RKQ27" s="77"/>
      <c r="RKR27" s="74"/>
      <c r="RKS27" s="74"/>
      <c r="RKT27" s="85"/>
      <c r="RKU27" s="74"/>
      <c r="RKV27" s="74"/>
      <c r="RKW27" s="85"/>
      <c r="RKX27" s="74"/>
      <c r="RKY27" s="74"/>
      <c r="RKZ27" s="85"/>
      <c r="RLA27" s="74"/>
      <c r="RLB27" s="74"/>
      <c r="RLC27" s="85"/>
      <c r="RLD27" s="80"/>
      <c r="RLE27" s="80"/>
      <c r="RLF27" s="85"/>
      <c r="RLG27" s="77"/>
      <c r="RLH27" s="74"/>
      <c r="RLI27" s="74"/>
      <c r="RLJ27" s="85"/>
      <c r="RLK27" s="74"/>
      <c r="RLL27" s="74"/>
      <c r="RLM27" s="85"/>
      <c r="RLN27" s="74"/>
      <c r="RLO27" s="74"/>
      <c r="RLP27" s="85"/>
      <c r="RLQ27" s="74"/>
      <c r="RLR27" s="74"/>
      <c r="RLS27" s="85"/>
      <c r="RLT27" s="80"/>
      <c r="RLU27" s="80"/>
      <c r="RLV27" s="85"/>
      <c r="RLW27" s="77"/>
      <c r="RLX27" s="74"/>
      <c r="RLY27" s="74"/>
      <c r="RLZ27" s="85"/>
      <c r="RMA27" s="74"/>
      <c r="RMB27" s="74"/>
      <c r="RMC27" s="85"/>
      <c r="RMD27" s="74"/>
      <c r="RME27" s="74"/>
      <c r="RMF27" s="85"/>
      <c r="RMG27" s="74"/>
      <c r="RMH27" s="74"/>
      <c r="RMI27" s="85"/>
      <c r="RMJ27" s="80"/>
      <c r="RMK27" s="80"/>
      <c r="RML27" s="85"/>
      <c r="RMM27" s="77"/>
      <c r="RMN27" s="74"/>
      <c r="RMO27" s="74"/>
      <c r="RMP27" s="85"/>
      <c r="RMQ27" s="74"/>
      <c r="RMR27" s="74"/>
      <c r="RMS27" s="85"/>
      <c r="RMT27" s="74"/>
      <c r="RMU27" s="74"/>
      <c r="RMV27" s="85"/>
      <c r="RMW27" s="74"/>
      <c r="RMX27" s="74"/>
      <c r="RMY27" s="85"/>
      <c r="RMZ27" s="80"/>
      <c r="RNA27" s="80"/>
      <c r="RNB27" s="85"/>
      <c r="RNC27" s="77"/>
      <c r="RND27" s="74"/>
      <c r="RNE27" s="74"/>
      <c r="RNF27" s="85"/>
      <c r="RNG27" s="74"/>
      <c r="RNH27" s="74"/>
      <c r="RNI27" s="85"/>
      <c r="RNJ27" s="74"/>
      <c r="RNK27" s="74"/>
      <c r="RNL27" s="85"/>
      <c r="RNM27" s="74"/>
      <c r="RNN27" s="74"/>
      <c r="RNO27" s="85"/>
      <c r="RNP27" s="80"/>
      <c r="RNQ27" s="80"/>
      <c r="RNR27" s="85"/>
      <c r="RNS27" s="77"/>
      <c r="RNT27" s="74"/>
      <c r="RNU27" s="74"/>
      <c r="RNV27" s="85"/>
      <c r="RNW27" s="74"/>
      <c r="RNX27" s="74"/>
      <c r="RNY27" s="85"/>
      <c r="RNZ27" s="74"/>
      <c r="ROA27" s="74"/>
      <c r="ROB27" s="85"/>
      <c r="ROC27" s="74"/>
      <c r="ROD27" s="74"/>
      <c r="ROE27" s="85"/>
      <c r="ROF27" s="80"/>
      <c r="ROG27" s="80"/>
      <c r="ROH27" s="85"/>
      <c r="ROI27" s="77"/>
      <c r="ROJ27" s="74"/>
      <c r="ROK27" s="74"/>
      <c r="ROL27" s="85"/>
      <c r="ROM27" s="74"/>
      <c r="RON27" s="74"/>
      <c r="ROO27" s="85"/>
      <c r="ROP27" s="74"/>
      <c r="ROQ27" s="74"/>
      <c r="ROR27" s="85"/>
      <c r="ROS27" s="74"/>
      <c r="ROT27" s="74"/>
      <c r="ROU27" s="85"/>
      <c r="ROV27" s="80"/>
      <c r="ROW27" s="80"/>
      <c r="ROX27" s="85"/>
      <c r="ROY27" s="77"/>
      <c r="ROZ27" s="74"/>
      <c r="RPA27" s="74"/>
      <c r="RPB27" s="85"/>
      <c r="RPC27" s="74"/>
      <c r="RPD27" s="74"/>
      <c r="RPE27" s="85"/>
      <c r="RPF27" s="74"/>
      <c r="RPG27" s="74"/>
      <c r="RPH27" s="85"/>
      <c r="RPI27" s="74"/>
      <c r="RPJ27" s="74"/>
      <c r="RPK27" s="85"/>
      <c r="RPL27" s="80"/>
      <c r="RPM27" s="80"/>
      <c r="RPN27" s="85"/>
      <c r="RPO27" s="77"/>
      <c r="RPP27" s="74"/>
      <c r="RPQ27" s="74"/>
      <c r="RPR27" s="85"/>
      <c r="RPS27" s="74"/>
      <c r="RPT27" s="74"/>
      <c r="RPU27" s="85"/>
      <c r="RPV27" s="74"/>
      <c r="RPW27" s="74"/>
      <c r="RPX27" s="85"/>
      <c r="RPY27" s="74"/>
      <c r="RPZ27" s="74"/>
      <c r="RQA27" s="85"/>
      <c r="RQB27" s="80"/>
      <c r="RQC27" s="80"/>
      <c r="RQD27" s="85"/>
      <c r="RQE27" s="77"/>
      <c r="RQF27" s="74"/>
      <c r="RQG27" s="74"/>
      <c r="RQH27" s="85"/>
      <c r="RQI27" s="74"/>
      <c r="RQJ27" s="74"/>
      <c r="RQK27" s="85"/>
      <c r="RQL27" s="74"/>
      <c r="RQM27" s="74"/>
      <c r="RQN27" s="85"/>
      <c r="RQO27" s="74"/>
      <c r="RQP27" s="74"/>
      <c r="RQQ27" s="85"/>
      <c r="RQR27" s="80"/>
      <c r="RQS27" s="80"/>
      <c r="RQT27" s="85"/>
      <c r="RQU27" s="77"/>
      <c r="RQV27" s="74"/>
      <c r="RQW27" s="74"/>
      <c r="RQX27" s="85"/>
      <c r="RQY27" s="74"/>
      <c r="RQZ27" s="74"/>
      <c r="RRA27" s="85"/>
      <c r="RRB27" s="74"/>
      <c r="RRC27" s="74"/>
      <c r="RRD27" s="85"/>
      <c r="RRE27" s="74"/>
      <c r="RRF27" s="74"/>
      <c r="RRG27" s="85"/>
      <c r="RRH27" s="80"/>
      <c r="RRI27" s="80"/>
      <c r="RRJ27" s="85"/>
      <c r="RRK27" s="77"/>
      <c r="RRL27" s="74"/>
      <c r="RRM27" s="74"/>
      <c r="RRN27" s="85"/>
      <c r="RRO27" s="74"/>
      <c r="RRP27" s="74"/>
      <c r="RRQ27" s="85"/>
      <c r="RRR27" s="74"/>
      <c r="RRS27" s="74"/>
      <c r="RRT27" s="85"/>
      <c r="RRU27" s="74"/>
      <c r="RRV27" s="74"/>
      <c r="RRW27" s="85"/>
      <c r="RRX27" s="80"/>
      <c r="RRY27" s="80"/>
      <c r="RRZ27" s="85"/>
      <c r="RSA27" s="77"/>
      <c r="RSB27" s="74"/>
      <c r="RSC27" s="74"/>
      <c r="RSD27" s="85"/>
      <c r="RSE27" s="74"/>
      <c r="RSF27" s="74"/>
      <c r="RSG27" s="85"/>
      <c r="RSH27" s="74"/>
      <c r="RSI27" s="74"/>
      <c r="RSJ27" s="85"/>
      <c r="RSK27" s="74"/>
      <c r="RSL27" s="74"/>
      <c r="RSM27" s="85"/>
      <c r="RSN27" s="80"/>
      <c r="RSO27" s="80"/>
      <c r="RSP27" s="85"/>
      <c r="RSQ27" s="77"/>
      <c r="RSR27" s="74"/>
      <c r="RSS27" s="74"/>
      <c r="RST27" s="85"/>
      <c r="RSU27" s="74"/>
      <c r="RSV27" s="74"/>
      <c r="RSW27" s="85"/>
      <c r="RSX27" s="74"/>
      <c r="RSY27" s="74"/>
      <c r="RSZ27" s="85"/>
      <c r="RTA27" s="74"/>
      <c r="RTB27" s="74"/>
      <c r="RTC27" s="85"/>
      <c r="RTD27" s="80"/>
      <c r="RTE27" s="80"/>
      <c r="RTF27" s="85"/>
      <c r="RTG27" s="77"/>
      <c r="RTH27" s="74"/>
      <c r="RTI27" s="74"/>
      <c r="RTJ27" s="85"/>
      <c r="RTK27" s="74"/>
      <c r="RTL27" s="74"/>
      <c r="RTM27" s="85"/>
      <c r="RTN27" s="74"/>
      <c r="RTO27" s="74"/>
      <c r="RTP27" s="85"/>
      <c r="RTQ27" s="74"/>
      <c r="RTR27" s="74"/>
      <c r="RTS27" s="85"/>
      <c r="RTT27" s="80"/>
      <c r="RTU27" s="80"/>
      <c r="RTV27" s="85"/>
      <c r="RTW27" s="77"/>
      <c r="RTX27" s="74"/>
      <c r="RTY27" s="74"/>
      <c r="RTZ27" s="85"/>
      <c r="RUA27" s="74"/>
      <c r="RUB27" s="74"/>
      <c r="RUC27" s="85"/>
      <c r="RUD27" s="74"/>
      <c r="RUE27" s="74"/>
      <c r="RUF27" s="85"/>
      <c r="RUG27" s="74"/>
      <c r="RUH27" s="74"/>
      <c r="RUI27" s="85"/>
      <c r="RUJ27" s="80"/>
      <c r="RUK27" s="80"/>
      <c r="RUL27" s="85"/>
      <c r="RUM27" s="77"/>
      <c r="RUN27" s="74"/>
      <c r="RUO27" s="74"/>
      <c r="RUP27" s="85"/>
      <c r="RUQ27" s="74"/>
      <c r="RUR27" s="74"/>
      <c r="RUS27" s="85"/>
      <c r="RUT27" s="74"/>
      <c r="RUU27" s="74"/>
      <c r="RUV27" s="85"/>
      <c r="RUW27" s="74"/>
      <c r="RUX27" s="74"/>
      <c r="RUY27" s="85"/>
      <c r="RUZ27" s="80"/>
      <c r="RVA27" s="80"/>
      <c r="RVB27" s="85"/>
      <c r="RVC27" s="77"/>
      <c r="RVD27" s="74"/>
      <c r="RVE27" s="74"/>
      <c r="RVF27" s="85"/>
      <c r="RVG27" s="74"/>
      <c r="RVH27" s="74"/>
      <c r="RVI27" s="85"/>
      <c r="RVJ27" s="74"/>
      <c r="RVK27" s="74"/>
      <c r="RVL27" s="85"/>
      <c r="RVM27" s="74"/>
      <c r="RVN27" s="74"/>
      <c r="RVO27" s="85"/>
      <c r="RVP27" s="80"/>
      <c r="RVQ27" s="80"/>
      <c r="RVR27" s="85"/>
      <c r="RVS27" s="77"/>
      <c r="RVT27" s="74"/>
      <c r="RVU27" s="74"/>
      <c r="RVV27" s="85"/>
      <c r="RVW27" s="74"/>
      <c r="RVX27" s="74"/>
      <c r="RVY27" s="85"/>
      <c r="RVZ27" s="74"/>
      <c r="RWA27" s="74"/>
      <c r="RWB27" s="85"/>
      <c r="RWC27" s="74"/>
      <c r="RWD27" s="74"/>
      <c r="RWE27" s="85"/>
      <c r="RWF27" s="80"/>
      <c r="RWG27" s="80"/>
      <c r="RWH27" s="85"/>
      <c r="RWI27" s="77"/>
      <c r="RWJ27" s="74"/>
      <c r="RWK27" s="74"/>
      <c r="RWL27" s="85"/>
      <c r="RWM27" s="74"/>
      <c r="RWN27" s="74"/>
      <c r="RWO27" s="85"/>
      <c r="RWP27" s="74"/>
      <c r="RWQ27" s="74"/>
      <c r="RWR27" s="85"/>
      <c r="RWS27" s="74"/>
      <c r="RWT27" s="74"/>
      <c r="RWU27" s="85"/>
      <c r="RWV27" s="80"/>
      <c r="RWW27" s="80"/>
      <c r="RWX27" s="85"/>
      <c r="RWY27" s="77"/>
      <c r="RWZ27" s="74"/>
      <c r="RXA27" s="74"/>
      <c r="RXB27" s="85"/>
      <c r="RXC27" s="74"/>
      <c r="RXD27" s="74"/>
      <c r="RXE27" s="85"/>
      <c r="RXF27" s="74"/>
      <c r="RXG27" s="74"/>
      <c r="RXH27" s="85"/>
      <c r="RXI27" s="74"/>
      <c r="RXJ27" s="74"/>
      <c r="RXK27" s="85"/>
      <c r="RXL27" s="80"/>
      <c r="RXM27" s="80"/>
      <c r="RXN27" s="85"/>
      <c r="RXO27" s="77"/>
      <c r="RXP27" s="74"/>
      <c r="RXQ27" s="74"/>
      <c r="RXR27" s="85"/>
      <c r="RXS27" s="74"/>
      <c r="RXT27" s="74"/>
      <c r="RXU27" s="85"/>
      <c r="RXV27" s="74"/>
      <c r="RXW27" s="74"/>
      <c r="RXX27" s="85"/>
      <c r="RXY27" s="74"/>
      <c r="RXZ27" s="74"/>
      <c r="RYA27" s="85"/>
      <c r="RYB27" s="80"/>
      <c r="RYC27" s="80"/>
      <c r="RYD27" s="85"/>
      <c r="RYE27" s="77"/>
      <c r="RYF27" s="74"/>
      <c r="RYG27" s="74"/>
      <c r="RYH27" s="85"/>
      <c r="RYI27" s="74"/>
      <c r="RYJ27" s="74"/>
      <c r="RYK27" s="85"/>
      <c r="RYL27" s="74"/>
      <c r="RYM27" s="74"/>
      <c r="RYN27" s="85"/>
      <c r="RYO27" s="74"/>
      <c r="RYP27" s="74"/>
      <c r="RYQ27" s="85"/>
      <c r="RYR27" s="80"/>
      <c r="RYS27" s="80"/>
      <c r="RYT27" s="85"/>
      <c r="RYU27" s="77"/>
      <c r="RYV27" s="74"/>
      <c r="RYW27" s="74"/>
      <c r="RYX27" s="85"/>
      <c r="RYY27" s="74"/>
      <c r="RYZ27" s="74"/>
      <c r="RZA27" s="85"/>
      <c r="RZB27" s="74"/>
      <c r="RZC27" s="74"/>
      <c r="RZD27" s="85"/>
      <c r="RZE27" s="74"/>
      <c r="RZF27" s="74"/>
      <c r="RZG27" s="85"/>
      <c r="RZH27" s="80"/>
      <c r="RZI27" s="80"/>
      <c r="RZJ27" s="85"/>
      <c r="RZK27" s="77"/>
      <c r="RZL27" s="74"/>
      <c r="RZM27" s="74"/>
      <c r="RZN27" s="85"/>
      <c r="RZO27" s="74"/>
      <c r="RZP27" s="74"/>
      <c r="RZQ27" s="85"/>
      <c r="RZR27" s="74"/>
      <c r="RZS27" s="74"/>
      <c r="RZT27" s="85"/>
      <c r="RZU27" s="74"/>
      <c r="RZV27" s="74"/>
      <c r="RZW27" s="85"/>
      <c r="RZX27" s="80"/>
      <c r="RZY27" s="80"/>
      <c r="RZZ27" s="85"/>
      <c r="SAA27" s="77"/>
      <c r="SAB27" s="74"/>
      <c r="SAC27" s="74"/>
      <c r="SAD27" s="85"/>
      <c r="SAE27" s="74"/>
      <c r="SAF27" s="74"/>
      <c r="SAG27" s="85"/>
      <c r="SAH27" s="74"/>
      <c r="SAI27" s="74"/>
      <c r="SAJ27" s="85"/>
      <c r="SAK27" s="74"/>
      <c r="SAL27" s="74"/>
      <c r="SAM27" s="85"/>
      <c r="SAN27" s="80"/>
      <c r="SAO27" s="80"/>
      <c r="SAP27" s="85"/>
      <c r="SAQ27" s="77"/>
      <c r="SAR27" s="74"/>
      <c r="SAS27" s="74"/>
      <c r="SAT27" s="85"/>
      <c r="SAU27" s="74"/>
      <c r="SAV27" s="74"/>
      <c r="SAW27" s="85"/>
      <c r="SAX27" s="74"/>
      <c r="SAY27" s="74"/>
      <c r="SAZ27" s="85"/>
      <c r="SBA27" s="74"/>
      <c r="SBB27" s="74"/>
      <c r="SBC27" s="85"/>
      <c r="SBD27" s="80"/>
      <c r="SBE27" s="80"/>
      <c r="SBF27" s="85"/>
      <c r="SBG27" s="77"/>
      <c r="SBH27" s="74"/>
      <c r="SBI27" s="74"/>
      <c r="SBJ27" s="85"/>
      <c r="SBK27" s="74"/>
      <c r="SBL27" s="74"/>
      <c r="SBM27" s="85"/>
      <c r="SBN27" s="74"/>
      <c r="SBO27" s="74"/>
      <c r="SBP27" s="85"/>
      <c r="SBQ27" s="74"/>
      <c r="SBR27" s="74"/>
      <c r="SBS27" s="85"/>
      <c r="SBT27" s="80"/>
      <c r="SBU27" s="80"/>
      <c r="SBV27" s="85"/>
      <c r="SBW27" s="77"/>
      <c r="SBX27" s="74"/>
      <c r="SBY27" s="74"/>
      <c r="SBZ27" s="85"/>
      <c r="SCA27" s="74"/>
      <c r="SCB27" s="74"/>
      <c r="SCC27" s="85"/>
      <c r="SCD27" s="74"/>
      <c r="SCE27" s="74"/>
      <c r="SCF27" s="85"/>
      <c r="SCG27" s="74"/>
      <c r="SCH27" s="74"/>
      <c r="SCI27" s="85"/>
      <c r="SCJ27" s="80"/>
      <c r="SCK27" s="80"/>
      <c r="SCL27" s="85"/>
      <c r="SCM27" s="77"/>
      <c r="SCN27" s="74"/>
      <c r="SCO27" s="74"/>
      <c r="SCP27" s="85"/>
      <c r="SCQ27" s="74"/>
      <c r="SCR27" s="74"/>
      <c r="SCS27" s="85"/>
      <c r="SCT27" s="74"/>
      <c r="SCU27" s="74"/>
      <c r="SCV27" s="85"/>
      <c r="SCW27" s="74"/>
      <c r="SCX27" s="74"/>
      <c r="SCY27" s="85"/>
      <c r="SCZ27" s="80"/>
      <c r="SDA27" s="80"/>
      <c r="SDB27" s="85"/>
      <c r="SDC27" s="77"/>
      <c r="SDD27" s="74"/>
      <c r="SDE27" s="74"/>
      <c r="SDF27" s="85"/>
      <c r="SDG27" s="74"/>
      <c r="SDH27" s="74"/>
      <c r="SDI27" s="85"/>
      <c r="SDJ27" s="74"/>
      <c r="SDK27" s="74"/>
      <c r="SDL27" s="85"/>
      <c r="SDM27" s="74"/>
      <c r="SDN27" s="74"/>
      <c r="SDO27" s="85"/>
      <c r="SDP27" s="80"/>
      <c r="SDQ27" s="80"/>
      <c r="SDR27" s="85"/>
      <c r="SDS27" s="77"/>
      <c r="SDT27" s="74"/>
      <c r="SDU27" s="74"/>
      <c r="SDV27" s="85"/>
      <c r="SDW27" s="74"/>
      <c r="SDX27" s="74"/>
      <c r="SDY27" s="85"/>
      <c r="SDZ27" s="74"/>
      <c r="SEA27" s="74"/>
      <c r="SEB27" s="85"/>
      <c r="SEC27" s="74"/>
      <c r="SED27" s="74"/>
      <c r="SEE27" s="85"/>
      <c r="SEF27" s="80"/>
      <c r="SEG27" s="80"/>
      <c r="SEH27" s="85"/>
      <c r="SEI27" s="77"/>
      <c r="SEJ27" s="74"/>
      <c r="SEK27" s="74"/>
      <c r="SEL27" s="85"/>
      <c r="SEM27" s="74"/>
      <c r="SEN27" s="74"/>
      <c r="SEO27" s="85"/>
      <c r="SEP27" s="74"/>
      <c r="SEQ27" s="74"/>
      <c r="SER27" s="85"/>
      <c r="SES27" s="74"/>
      <c r="SET27" s="74"/>
      <c r="SEU27" s="85"/>
      <c r="SEV27" s="80"/>
      <c r="SEW27" s="80"/>
      <c r="SEX27" s="85"/>
      <c r="SEY27" s="77"/>
      <c r="SEZ27" s="74"/>
      <c r="SFA27" s="74"/>
      <c r="SFB27" s="85"/>
      <c r="SFC27" s="74"/>
      <c r="SFD27" s="74"/>
      <c r="SFE27" s="85"/>
      <c r="SFF27" s="74"/>
      <c r="SFG27" s="74"/>
      <c r="SFH27" s="85"/>
      <c r="SFI27" s="74"/>
      <c r="SFJ27" s="74"/>
      <c r="SFK27" s="85"/>
      <c r="SFL27" s="80"/>
      <c r="SFM27" s="80"/>
      <c r="SFN27" s="85"/>
      <c r="SFO27" s="77"/>
      <c r="SFP27" s="74"/>
      <c r="SFQ27" s="74"/>
      <c r="SFR27" s="85"/>
      <c r="SFS27" s="74"/>
      <c r="SFT27" s="74"/>
      <c r="SFU27" s="85"/>
      <c r="SFV27" s="74"/>
      <c r="SFW27" s="74"/>
      <c r="SFX27" s="85"/>
      <c r="SFY27" s="74"/>
      <c r="SFZ27" s="74"/>
      <c r="SGA27" s="85"/>
      <c r="SGB27" s="80"/>
      <c r="SGC27" s="80"/>
      <c r="SGD27" s="85"/>
      <c r="SGE27" s="77"/>
      <c r="SGF27" s="74"/>
      <c r="SGG27" s="74"/>
      <c r="SGH27" s="85"/>
      <c r="SGI27" s="74"/>
      <c r="SGJ27" s="74"/>
      <c r="SGK27" s="85"/>
      <c r="SGL27" s="74"/>
      <c r="SGM27" s="74"/>
      <c r="SGN27" s="85"/>
      <c r="SGO27" s="74"/>
      <c r="SGP27" s="74"/>
      <c r="SGQ27" s="85"/>
      <c r="SGR27" s="80"/>
      <c r="SGS27" s="80"/>
      <c r="SGT27" s="85"/>
      <c r="SGU27" s="77"/>
      <c r="SGV27" s="74"/>
      <c r="SGW27" s="74"/>
      <c r="SGX27" s="85"/>
      <c r="SGY27" s="74"/>
      <c r="SGZ27" s="74"/>
      <c r="SHA27" s="85"/>
      <c r="SHB27" s="74"/>
      <c r="SHC27" s="74"/>
      <c r="SHD27" s="85"/>
      <c r="SHE27" s="74"/>
      <c r="SHF27" s="74"/>
      <c r="SHG27" s="85"/>
      <c r="SHH27" s="80"/>
      <c r="SHI27" s="80"/>
      <c r="SHJ27" s="85"/>
      <c r="SHK27" s="77"/>
      <c r="SHL27" s="74"/>
      <c r="SHM27" s="74"/>
      <c r="SHN27" s="85"/>
      <c r="SHO27" s="74"/>
      <c r="SHP27" s="74"/>
      <c r="SHQ27" s="85"/>
      <c r="SHR27" s="74"/>
      <c r="SHS27" s="74"/>
      <c r="SHT27" s="85"/>
      <c r="SHU27" s="74"/>
      <c r="SHV27" s="74"/>
      <c r="SHW27" s="85"/>
      <c r="SHX27" s="80"/>
      <c r="SHY27" s="80"/>
      <c r="SHZ27" s="85"/>
      <c r="SIA27" s="77"/>
      <c r="SIB27" s="74"/>
      <c r="SIC27" s="74"/>
      <c r="SID27" s="85"/>
      <c r="SIE27" s="74"/>
      <c r="SIF27" s="74"/>
      <c r="SIG27" s="85"/>
      <c r="SIH27" s="74"/>
      <c r="SII27" s="74"/>
      <c r="SIJ27" s="85"/>
      <c r="SIK27" s="74"/>
      <c r="SIL27" s="74"/>
      <c r="SIM27" s="85"/>
      <c r="SIN27" s="80"/>
      <c r="SIO27" s="80"/>
      <c r="SIP27" s="85"/>
      <c r="SIQ27" s="77"/>
      <c r="SIR27" s="74"/>
      <c r="SIS27" s="74"/>
      <c r="SIT27" s="85"/>
      <c r="SIU27" s="74"/>
      <c r="SIV27" s="74"/>
      <c r="SIW27" s="85"/>
      <c r="SIX27" s="74"/>
      <c r="SIY27" s="74"/>
      <c r="SIZ27" s="85"/>
      <c r="SJA27" s="74"/>
      <c r="SJB27" s="74"/>
      <c r="SJC27" s="85"/>
      <c r="SJD27" s="80"/>
      <c r="SJE27" s="80"/>
      <c r="SJF27" s="85"/>
      <c r="SJG27" s="77"/>
      <c r="SJH27" s="74"/>
      <c r="SJI27" s="74"/>
      <c r="SJJ27" s="85"/>
      <c r="SJK27" s="74"/>
      <c r="SJL27" s="74"/>
      <c r="SJM27" s="85"/>
      <c r="SJN27" s="74"/>
      <c r="SJO27" s="74"/>
      <c r="SJP27" s="85"/>
      <c r="SJQ27" s="74"/>
      <c r="SJR27" s="74"/>
      <c r="SJS27" s="85"/>
      <c r="SJT27" s="80"/>
      <c r="SJU27" s="80"/>
      <c r="SJV27" s="85"/>
      <c r="SJW27" s="77"/>
      <c r="SJX27" s="74"/>
      <c r="SJY27" s="74"/>
      <c r="SJZ27" s="85"/>
      <c r="SKA27" s="74"/>
      <c r="SKB27" s="74"/>
      <c r="SKC27" s="85"/>
      <c r="SKD27" s="74"/>
      <c r="SKE27" s="74"/>
      <c r="SKF27" s="85"/>
      <c r="SKG27" s="74"/>
      <c r="SKH27" s="74"/>
      <c r="SKI27" s="85"/>
      <c r="SKJ27" s="80"/>
      <c r="SKK27" s="80"/>
      <c r="SKL27" s="85"/>
      <c r="SKM27" s="77"/>
      <c r="SKN27" s="74"/>
      <c r="SKO27" s="74"/>
      <c r="SKP27" s="85"/>
      <c r="SKQ27" s="74"/>
      <c r="SKR27" s="74"/>
      <c r="SKS27" s="85"/>
      <c r="SKT27" s="74"/>
      <c r="SKU27" s="74"/>
      <c r="SKV27" s="85"/>
      <c r="SKW27" s="74"/>
      <c r="SKX27" s="74"/>
      <c r="SKY27" s="85"/>
      <c r="SKZ27" s="80"/>
      <c r="SLA27" s="80"/>
      <c r="SLB27" s="85"/>
      <c r="SLC27" s="77"/>
      <c r="SLD27" s="74"/>
      <c r="SLE27" s="74"/>
      <c r="SLF27" s="85"/>
      <c r="SLG27" s="74"/>
      <c r="SLH27" s="74"/>
      <c r="SLI27" s="85"/>
      <c r="SLJ27" s="74"/>
      <c r="SLK27" s="74"/>
      <c r="SLL27" s="85"/>
      <c r="SLM27" s="74"/>
      <c r="SLN27" s="74"/>
      <c r="SLO27" s="85"/>
      <c r="SLP27" s="80"/>
      <c r="SLQ27" s="80"/>
      <c r="SLR27" s="85"/>
      <c r="SLS27" s="77"/>
      <c r="SLT27" s="74"/>
      <c r="SLU27" s="74"/>
      <c r="SLV27" s="85"/>
      <c r="SLW27" s="74"/>
      <c r="SLX27" s="74"/>
      <c r="SLY27" s="85"/>
      <c r="SLZ27" s="74"/>
      <c r="SMA27" s="74"/>
      <c r="SMB27" s="85"/>
      <c r="SMC27" s="74"/>
      <c r="SMD27" s="74"/>
      <c r="SME27" s="85"/>
      <c r="SMF27" s="80"/>
      <c r="SMG27" s="80"/>
      <c r="SMH27" s="85"/>
      <c r="SMI27" s="77"/>
      <c r="SMJ27" s="74"/>
      <c r="SMK27" s="74"/>
      <c r="SML27" s="85"/>
      <c r="SMM27" s="74"/>
      <c r="SMN27" s="74"/>
      <c r="SMO27" s="85"/>
      <c r="SMP27" s="74"/>
      <c r="SMQ27" s="74"/>
      <c r="SMR27" s="85"/>
      <c r="SMS27" s="74"/>
      <c r="SMT27" s="74"/>
      <c r="SMU27" s="85"/>
      <c r="SMV27" s="80"/>
      <c r="SMW27" s="80"/>
      <c r="SMX27" s="85"/>
      <c r="SMY27" s="77"/>
      <c r="SMZ27" s="74"/>
      <c r="SNA27" s="74"/>
      <c r="SNB27" s="85"/>
      <c r="SNC27" s="74"/>
      <c r="SND27" s="74"/>
      <c r="SNE27" s="85"/>
      <c r="SNF27" s="74"/>
      <c r="SNG27" s="74"/>
      <c r="SNH27" s="85"/>
      <c r="SNI27" s="74"/>
      <c r="SNJ27" s="74"/>
      <c r="SNK27" s="85"/>
      <c r="SNL27" s="80"/>
      <c r="SNM27" s="80"/>
      <c r="SNN27" s="85"/>
      <c r="SNO27" s="77"/>
      <c r="SNP27" s="74"/>
      <c r="SNQ27" s="74"/>
      <c r="SNR27" s="85"/>
      <c r="SNS27" s="74"/>
      <c r="SNT27" s="74"/>
      <c r="SNU27" s="85"/>
      <c r="SNV27" s="74"/>
      <c r="SNW27" s="74"/>
      <c r="SNX27" s="85"/>
      <c r="SNY27" s="74"/>
      <c r="SNZ27" s="74"/>
      <c r="SOA27" s="85"/>
      <c r="SOB27" s="80"/>
      <c r="SOC27" s="80"/>
      <c r="SOD27" s="85"/>
      <c r="SOE27" s="77"/>
      <c r="SOF27" s="74"/>
      <c r="SOG27" s="74"/>
      <c r="SOH27" s="85"/>
      <c r="SOI27" s="74"/>
      <c r="SOJ27" s="74"/>
      <c r="SOK27" s="85"/>
      <c r="SOL27" s="74"/>
      <c r="SOM27" s="74"/>
      <c r="SON27" s="85"/>
      <c r="SOO27" s="74"/>
      <c r="SOP27" s="74"/>
      <c r="SOQ27" s="85"/>
      <c r="SOR27" s="80"/>
      <c r="SOS27" s="80"/>
      <c r="SOT27" s="85"/>
      <c r="SOU27" s="77"/>
      <c r="SOV27" s="74"/>
      <c r="SOW27" s="74"/>
      <c r="SOX27" s="85"/>
      <c r="SOY27" s="74"/>
      <c r="SOZ27" s="74"/>
      <c r="SPA27" s="85"/>
      <c r="SPB27" s="74"/>
      <c r="SPC27" s="74"/>
      <c r="SPD27" s="85"/>
      <c r="SPE27" s="74"/>
      <c r="SPF27" s="74"/>
      <c r="SPG27" s="85"/>
      <c r="SPH27" s="80"/>
      <c r="SPI27" s="80"/>
      <c r="SPJ27" s="85"/>
      <c r="SPK27" s="77"/>
      <c r="SPL27" s="74"/>
      <c r="SPM27" s="74"/>
      <c r="SPN27" s="85"/>
      <c r="SPO27" s="74"/>
      <c r="SPP27" s="74"/>
      <c r="SPQ27" s="85"/>
      <c r="SPR27" s="74"/>
      <c r="SPS27" s="74"/>
      <c r="SPT27" s="85"/>
      <c r="SPU27" s="74"/>
      <c r="SPV27" s="74"/>
      <c r="SPW27" s="85"/>
      <c r="SPX27" s="80"/>
      <c r="SPY27" s="80"/>
      <c r="SPZ27" s="85"/>
      <c r="SQA27" s="77"/>
      <c r="SQB27" s="74"/>
      <c r="SQC27" s="74"/>
      <c r="SQD27" s="85"/>
      <c r="SQE27" s="74"/>
      <c r="SQF27" s="74"/>
      <c r="SQG27" s="85"/>
      <c r="SQH27" s="74"/>
      <c r="SQI27" s="74"/>
      <c r="SQJ27" s="85"/>
      <c r="SQK27" s="74"/>
      <c r="SQL27" s="74"/>
      <c r="SQM27" s="85"/>
      <c r="SQN27" s="80"/>
      <c r="SQO27" s="80"/>
      <c r="SQP27" s="85"/>
      <c r="SQQ27" s="77"/>
      <c r="SQR27" s="74"/>
      <c r="SQS27" s="74"/>
      <c r="SQT27" s="85"/>
      <c r="SQU27" s="74"/>
      <c r="SQV27" s="74"/>
      <c r="SQW27" s="85"/>
      <c r="SQX27" s="74"/>
      <c r="SQY27" s="74"/>
      <c r="SQZ27" s="85"/>
      <c r="SRA27" s="74"/>
      <c r="SRB27" s="74"/>
      <c r="SRC27" s="85"/>
      <c r="SRD27" s="80"/>
      <c r="SRE27" s="80"/>
      <c r="SRF27" s="85"/>
      <c r="SRG27" s="77"/>
      <c r="SRH27" s="74"/>
      <c r="SRI27" s="74"/>
      <c r="SRJ27" s="85"/>
      <c r="SRK27" s="74"/>
      <c r="SRL27" s="74"/>
      <c r="SRM27" s="85"/>
      <c r="SRN27" s="74"/>
      <c r="SRO27" s="74"/>
      <c r="SRP27" s="85"/>
      <c r="SRQ27" s="74"/>
      <c r="SRR27" s="74"/>
      <c r="SRS27" s="85"/>
      <c r="SRT27" s="80"/>
      <c r="SRU27" s="80"/>
      <c r="SRV27" s="85"/>
      <c r="SRW27" s="77"/>
      <c r="SRX27" s="74"/>
      <c r="SRY27" s="74"/>
      <c r="SRZ27" s="85"/>
      <c r="SSA27" s="74"/>
      <c r="SSB27" s="74"/>
      <c r="SSC27" s="85"/>
      <c r="SSD27" s="74"/>
      <c r="SSE27" s="74"/>
      <c r="SSF27" s="85"/>
      <c r="SSG27" s="74"/>
      <c r="SSH27" s="74"/>
      <c r="SSI27" s="85"/>
      <c r="SSJ27" s="80"/>
      <c r="SSK27" s="80"/>
      <c r="SSL27" s="85"/>
      <c r="SSM27" s="77"/>
      <c r="SSN27" s="74"/>
      <c r="SSO27" s="74"/>
      <c r="SSP27" s="85"/>
      <c r="SSQ27" s="74"/>
      <c r="SSR27" s="74"/>
      <c r="SSS27" s="85"/>
      <c r="SST27" s="74"/>
      <c r="SSU27" s="74"/>
      <c r="SSV27" s="85"/>
      <c r="SSW27" s="74"/>
      <c r="SSX27" s="74"/>
      <c r="SSY27" s="85"/>
      <c r="SSZ27" s="80"/>
      <c r="STA27" s="80"/>
      <c r="STB27" s="85"/>
      <c r="STC27" s="77"/>
      <c r="STD27" s="74"/>
      <c r="STE27" s="74"/>
      <c r="STF27" s="85"/>
      <c r="STG27" s="74"/>
      <c r="STH27" s="74"/>
      <c r="STI27" s="85"/>
      <c r="STJ27" s="74"/>
      <c r="STK27" s="74"/>
      <c r="STL27" s="85"/>
      <c r="STM27" s="74"/>
      <c r="STN27" s="74"/>
      <c r="STO27" s="85"/>
      <c r="STP27" s="80"/>
      <c r="STQ27" s="80"/>
      <c r="STR27" s="85"/>
      <c r="STS27" s="77"/>
      <c r="STT27" s="74"/>
      <c r="STU27" s="74"/>
      <c r="STV27" s="85"/>
      <c r="STW27" s="74"/>
      <c r="STX27" s="74"/>
      <c r="STY27" s="85"/>
      <c r="STZ27" s="74"/>
      <c r="SUA27" s="74"/>
      <c r="SUB27" s="85"/>
      <c r="SUC27" s="74"/>
      <c r="SUD27" s="74"/>
      <c r="SUE27" s="85"/>
      <c r="SUF27" s="80"/>
      <c r="SUG27" s="80"/>
      <c r="SUH27" s="85"/>
      <c r="SUI27" s="77"/>
      <c r="SUJ27" s="74"/>
      <c r="SUK27" s="74"/>
      <c r="SUL27" s="85"/>
      <c r="SUM27" s="74"/>
      <c r="SUN27" s="74"/>
      <c r="SUO27" s="85"/>
      <c r="SUP27" s="74"/>
      <c r="SUQ27" s="74"/>
      <c r="SUR27" s="85"/>
      <c r="SUS27" s="74"/>
      <c r="SUT27" s="74"/>
      <c r="SUU27" s="85"/>
      <c r="SUV27" s="80"/>
      <c r="SUW27" s="80"/>
      <c r="SUX27" s="85"/>
      <c r="SUY27" s="77"/>
      <c r="SUZ27" s="74"/>
      <c r="SVA27" s="74"/>
      <c r="SVB27" s="85"/>
      <c r="SVC27" s="74"/>
      <c r="SVD27" s="74"/>
      <c r="SVE27" s="85"/>
      <c r="SVF27" s="74"/>
      <c r="SVG27" s="74"/>
      <c r="SVH27" s="85"/>
      <c r="SVI27" s="74"/>
      <c r="SVJ27" s="74"/>
      <c r="SVK27" s="85"/>
      <c r="SVL27" s="80"/>
      <c r="SVM27" s="80"/>
      <c r="SVN27" s="85"/>
      <c r="SVO27" s="77"/>
      <c r="SVP27" s="74"/>
      <c r="SVQ27" s="74"/>
      <c r="SVR27" s="85"/>
      <c r="SVS27" s="74"/>
      <c r="SVT27" s="74"/>
      <c r="SVU27" s="85"/>
      <c r="SVV27" s="74"/>
      <c r="SVW27" s="74"/>
      <c r="SVX27" s="85"/>
      <c r="SVY27" s="74"/>
      <c r="SVZ27" s="74"/>
      <c r="SWA27" s="85"/>
      <c r="SWB27" s="80"/>
      <c r="SWC27" s="80"/>
      <c r="SWD27" s="85"/>
      <c r="SWE27" s="77"/>
      <c r="SWF27" s="74"/>
      <c r="SWG27" s="74"/>
      <c r="SWH27" s="85"/>
      <c r="SWI27" s="74"/>
      <c r="SWJ27" s="74"/>
      <c r="SWK27" s="85"/>
      <c r="SWL27" s="74"/>
      <c r="SWM27" s="74"/>
      <c r="SWN27" s="85"/>
      <c r="SWO27" s="74"/>
      <c r="SWP27" s="74"/>
      <c r="SWQ27" s="85"/>
      <c r="SWR27" s="80"/>
      <c r="SWS27" s="80"/>
      <c r="SWT27" s="85"/>
      <c r="SWU27" s="77"/>
      <c r="SWV27" s="74"/>
      <c r="SWW27" s="74"/>
      <c r="SWX27" s="85"/>
      <c r="SWY27" s="74"/>
      <c r="SWZ27" s="74"/>
      <c r="SXA27" s="85"/>
      <c r="SXB27" s="74"/>
      <c r="SXC27" s="74"/>
      <c r="SXD27" s="85"/>
      <c r="SXE27" s="74"/>
      <c r="SXF27" s="74"/>
      <c r="SXG27" s="85"/>
      <c r="SXH27" s="80"/>
      <c r="SXI27" s="80"/>
      <c r="SXJ27" s="85"/>
      <c r="SXK27" s="77"/>
      <c r="SXL27" s="74"/>
      <c r="SXM27" s="74"/>
      <c r="SXN27" s="85"/>
      <c r="SXO27" s="74"/>
      <c r="SXP27" s="74"/>
      <c r="SXQ27" s="85"/>
      <c r="SXR27" s="74"/>
      <c r="SXS27" s="74"/>
      <c r="SXT27" s="85"/>
      <c r="SXU27" s="74"/>
      <c r="SXV27" s="74"/>
      <c r="SXW27" s="85"/>
      <c r="SXX27" s="80"/>
      <c r="SXY27" s="80"/>
      <c r="SXZ27" s="85"/>
      <c r="SYA27" s="77"/>
      <c r="SYB27" s="74"/>
      <c r="SYC27" s="74"/>
      <c r="SYD27" s="85"/>
      <c r="SYE27" s="74"/>
      <c r="SYF27" s="74"/>
      <c r="SYG27" s="85"/>
      <c r="SYH27" s="74"/>
      <c r="SYI27" s="74"/>
      <c r="SYJ27" s="85"/>
      <c r="SYK27" s="74"/>
      <c r="SYL27" s="74"/>
      <c r="SYM27" s="85"/>
      <c r="SYN27" s="80"/>
      <c r="SYO27" s="80"/>
      <c r="SYP27" s="85"/>
      <c r="SYQ27" s="77"/>
      <c r="SYR27" s="74"/>
      <c r="SYS27" s="74"/>
      <c r="SYT27" s="85"/>
      <c r="SYU27" s="74"/>
      <c r="SYV27" s="74"/>
      <c r="SYW27" s="85"/>
      <c r="SYX27" s="74"/>
      <c r="SYY27" s="74"/>
      <c r="SYZ27" s="85"/>
      <c r="SZA27" s="74"/>
      <c r="SZB27" s="74"/>
      <c r="SZC27" s="85"/>
      <c r="SZD27" s="80"/>
      <c r="SZE27" s="80"/>
      <c r="SZF27" s="85"/>
      <c r="SZG27" s="77"/>
      <c r="SZH27" s="74"/>
      <c r="SZI27" s="74"/>
      <c r="SZJ27" s="85"/>
      <c r="SZK27" s="74"/>
      <c r="SZL27" s="74"/>
      <c r="SZM27" s="85"/>
      <c r="SZN27" s="74"/>
      <c r="SZO27" s="74"/>
      <c r="SZP27" s="85"/>
      <c r="SZQ27" s="74"/>
      <c r="SZR27" s="74"/>
      <c r="SZS27" s="85"/>
      <c r="SZT27" s="80"/>
      <c r="SZU27" s="80"/>
      <c r="SZV27" s="85"/>
      <c r="SZW27" s="77"/>
      <c r="SZX27" s="74"/>
      <c r="SZY27" s="74"/>
      <c r="SZZ27" s="85"/>
      <c r="TAA27" s="74"/>
      <c r="TAB27" s="74"/>
      <c r="TAC27" s="85"/>
      <c r="TAD27" s="74"/>
      <c r="TAE27" s="74"/>
      <c r="TAF27" s="85"/>
      <c r="TAG27" s="74"/>
      <c r="TAH27" s="74"/>
      <c r="TAI27" s="85"/>
      <c r="TAJ27" s="80"/>
      <c r="TAK27" s="80"/>
      <c r="TAL27" s="85"/>
      <c r="TAM27" s="77"/>
      <c r="TAN27" s="74"/>
      <c r="TAO27" s="74"/>
      <c r="TAP27" s="85"/>
      <c r="TAQ27" s="74"/>
      <c r="TAR27" s="74"/>
      <c r="TAS27" s="85"/>
      <c r="TAT27" s="74"/>
      <c r="TAU27" s="74"/>
      <c r="TAV27" s="85"/>
      <c r="TAW27" s="74"/>
      <c r="TAX27" s="74"/>
      <c r="TAY27" s="85"/>
      <c r="TAZ27" s="80"/>
      <c r="TBA27" s="80"/>
      <c r="TBB27" s="85"/>
      <c r="TBC27" s="77"/>
      <c r="TBD27" s="74"/>
      <c r="TBE27" s="74"/>
      <c r="TBF27" s="85"/>
      <c r="TBG27" s="74"/>
      <c r="TBH27" s="74"/>
      <c r="TBI27" s="85"/>
      <c r="TBJ27" s="74"/>
      <c r="TBK27" s="74"/>
      <c r="TBL27" s="85"/>
      <c r="TBM27" s="74"/>
      <c r="TBN27" s="74"/>
      <c r="TBO27" s="85"/>
      <c r="TBP27" s="80"/>
      <c r="TBQ27" s="80"/>
      <c r="TBR27" s="85"/>
      <c r="TBS27" s="77"/>
      <c r="TBT27" s="74"/>
      <c r="TBU27" s="74"/>
      <c r="TBV27" s="85"/>
      <c r="TBW27" s="74"/>
      <c r="TBX27" s="74"/>
      <c r="TBY27" s="85"/>
      <c r="TBZ27" s="74"/>
      <c r="TCA27" s="74"/>
      <c r="TCB27" s="85"/>
      <c r="TCC27" s="74"/>
      <c r="TCD27" s="74"/>
      <c r="TCE27" s="85"/>
      <c r="TCF27" s="80"/>
      <c r="TCG27" s="80"/>
      <c r="TCH27" s="85"/>
      <c r="TCI27" s="77"/>
      <c r="TCJ27" s="74"/>
      <c r="TCK27" s="74"/>
      <c r="TCL27" s="85"/>
      <c r="TCM27" s="74"/>
      <c r="TCN27" s="74"/>
      <c r="TCO27" s="85"/>
      <c r="TCP27" s="74"/>
      <c r="TCQ27" s="74"/>
      <c r="TCR27" s="85"/>
      <c r="TCS27" s="74"/>
      <c r="TCT27" s="74"/>
      <c r="TCU27" s="85"/>
      <c r="TCV27" s="80"/>
      <c r="TCW27" s="80"/>
      <c r="TCX27" s="85"/>
      <c r="TCY27" s="77"/>
      <c r="TCZ27" s="74"/>
      <c r="TDA27" s="74"/>
      <c r="TDB27" s="85"/>
      <c r="TDC27" s="74"/>
      <c r="TDD27" s="74"/>
      <c r="TDE27" s="85"/>
      <c r="TDF27" s="74"/>
      <c r="TDG27" s="74"/>
      <c r="TDH27" s="85"/>
      <c r="TDI27" s="74"/>
      <c r="TDJ27" s="74"/>
      <c r="TDK27" s="85"/>
      <c r="TDL27" s="80"/>
      <c r="TDM27" s="80"/>
      <c r="TDN27" s="85"/>
      <c r="TDO27" s="77"/>
      <c r="TDP27" s="74"/>
      <c r="TDQ27" s="74"/>
      <c r="TDR27" s="85"/>
      <c r="TDS27" s="74"/>
      <c r="TDT27" s="74"/>
      <c r="TDU27" s="85"/>
      <c r="TDV27" s="74"/>
      <c r="TDW27" s="74"/>
      <c r="TDX27" s="85"/>
      <c r="TDY27" s="74"/>
      <c r="TDZ27" s="74"/>
      <c r="TEA27" s="85"/>
      <c r="TEB27" s="80"/>
      <c r="TEC27" s="80"/>
      <c r="TED27" s="85"/>
      <c r="TEE27" s="77"/>
      <c r="TEF27" s="74"/>
      <c r="TEG27" s="74"/>
      <c r="TEH27" s="85"/>
      <c r="TEI27" s="74"/>
      <c r="TEJ27" s="74"/>
      <c r="TEK27" s="85"/>
      <c r="TEL27" s="74"/>
      <c r="TEM27" s="74"/>
      <c r="TEN27" s="85"/>
      <c r="TEO27" s="74"/>
      <c r="TEP27" s="74"/>
      <c r="TEQ27" s="85"/>
      <c r="TER27" s="80"/>
      <c r="TES27" s="80"/>
      <c r="TET27" s="85"/>
      <c r="TEU27" s="77"/>
      <c r="TEV27" s="74"/>
      <c r="TEW27" s="74"/>
      <c r="TEX27" s="85"/>
      <c r="TEY27" s="74"/>
      <c r="TEZ27" s="74"/>
      <c r="TFA27" s="85"/>
      <c r="TFB27" s="74"/>
      <c r="TFC27" s="74"/>
      <c r="TFD27" s="85"/>
      <c r="TFE27" s="74"/>
      <c r="TFF27" s="74"/>
      <c r="TFG27" s="85"/>
      <c r="TFH27" s="80"/>
      <c r="TFI27" s="80"/>
      <c r="TFJ27" s="85"/>
      <c r="TFK27" s="77"/>
      <c r="TFL27" s="74"/>
      <c r="TFM27" s="74"/>
      <c r="TFN27" s="85"/>
      <c r="TFO27" s="74"/>
      <c r="TFP27" s="74"/>
      <c r="TFQ27" s="85"/>
      <c r="TFR27" s="74"/>
      <c r="TFS27" s="74"/>
      <c r="TFT27" s="85"/>
      <c r="TFU27" s="74"/>
      <c r="TFV27" s="74"/>
      <c r="TFW27" s="85"/>
      <c r="TFX27" s="80"/>
      <c r="TFY27" s="80"/>
      <c r="TFZ27" s="85"/>
      <c r="TGA27" s="77"/>
      <c r="TGB27" s="74"/>
      <c r="TGC27" s="74"/>
      <c r="TGD27" s="85"/>
      <c r="TGE27" s="74"/>
      <c r="TGF27" s="74"/>
      <c r="TGG27" s="85"/>
      <c r="TGH27" s="74"/>
      <c r="TGI27" s="74"/>
      <c r="TGJ27" s="85"/>
      <c r="TGK27" s="74"/>
      <c r="TGL27" s="74"/>
      <c r="TGM27" s="85"/>
      <c r="TGN27" s="80"/>
      <c r="TGO27" s="80"/>
      <c r="TGP27" s="85"/>
      <c r="TGQ27" s="77"/>
      <c r="TGR27" s="74"/>
      <c r="TGS27" s="74"/>
      <c r="TGT27" s="85"/>
      <c r="TGU27" s="74"/>
      <c r="TGV27" s="74"/>
      <c r="TGW27" s="85"/>
      <c r="TGX27" s="74"/>
      <c r="TGY27" s="74"/>
      <c r="TGZ27" s="85"/>
      <c r="THA27" s="74"/>
      <c r="THB27" s="74"/>
      <c r="THC27" s="85"/>
      <c r="THD27" s="80"/>
      <c r="THE27" s="80"/>
      <c r="THF27" s="85"/>
      <c r="THG27" s="77"/>
      <c r="THH27" s="74"/>
      <c r="THI27" s="74"/>
      <c r="THJ27" s="85"/>
      <c r="THK27" s="74"/>
      <c r="THL27" s="74"/>
      <c r="THM27" s="85"/>
      <c r="THN27" s="74"/>
      <c r="THO27" s="74"/>
      <c r="THP27" s="85"/>
      <c r="THQ27" s="74"/>
      <c r="THR27" s="74"/>
      <c r="THS27" s="85"/>
      <c r="THT27" s="80"/>
      <c r="THU27" s="80"/>
      <c r="THV27" s="85"/>
      <c r="THW27" s="77"/>
      <c r="THX27" s="74"/>
      <c r="THY27" s="74"/>
      <c r="THZ27" s="85"/>
      <c r="TIA27" s="74"/>
      <c r="TIB27" s="74"/>
      <c r="TIC27" s="85"/>
      <c r="TID27" s="74"/>
      <c r="TIE27" s="74"/>
      <c r="TIF27" s="85"/>
      <c r="TIG27" s="74"/>
      <c r="TIH27" s="74"/>
      <c r="TII27" s="85"/>
      <c r="TIJ27" s="80"/>
      <c r="TIK27" s="80"/>
      <c r="TIL27" s="85"/>
      <c r="TIM27" s="77"/>
      <c r="TIN27" s="74"/>
      <c r="TIO27" s="74"/>
      <c r="TIP27" s="85"/>
      <c r="TIQ27" s="74"/>
      <c r="TIR27" s="74"/>
      <c r="TIS27" s="85"/>
      <c r="TIT27" s="74"/>
      <c r="TIU27" s="74"/>
      <c r="TIV27" s="85"/>
      <c r="TIW27" s="74"/>
      <c r="TIX27" s="74"/>
      <c r="TIY27" s="85"/>
      <c r="TIZ27" s="80"/>
      <c r="TJA27" s="80"/>
      <c r="TJB27" s="85"/>
      <c r="TJC27" s="77"/>
      <c r="TJD27" s="74"/>
      <c r="TJE27" s="74"/>
      <c r="TJF27" s="85"/>
      <c r="TJG27" s="74"/>
      <c r="TJH27" s="74"/>
      <c r="TJI27" s="85"/>
      <c r="TJJ27" s="74"/>
      <c r="TJK27" s="74"/>
      <c r="TJL27" s="85"/>
      <c r="TJM27" s="74"/>
      <c r="TJN27" s="74"/>
      <c r="TJO27" s="85"/>
      <c r="TJP27" s="80"/>
      <c r="TJQ27" s="80"/>
      <c r="TJR27" s="85"/>
      <c r="TJS27" s="77"/>
      <c r="TJT27" s="74"/>
      <c r="TJU27" s="74"/>
      <c r="TJV27" s="85"/>
      <c r="TJW27" s="74"/>
      <c r="TJX27" s="74"/>
      <c r="TJY27" s="85"/>
      <c r="TJZ27" s="74"/>
      <c r="TKA27" s="74"/>
      <c r="TKB27" s="85"/>
      <c r="TKC27" s="74"/>
      <c r="TKD27" s="74"/>
      <c r="TKE27" s="85"/>
      <c r="TKF27" s="80"/>
      <c r="TKG27" s="80"/>
      <c r="TKH27" s="85"/>
      <c r="TKI27" s="77"/>
      <c r="TKJ27" s="74"/>
      <c r="TKK27" s="74"/>
      <c r="TKL27" s="85"/>
      <c r="TKM27" s="74"/>
      <c r="TKN27" s="74"/>
      <c r="TKO27" s="85"/>
      <c r="TKP27" s="74"/>
      <c r="TKQ27" s="74"/>
      <c r="TKR27" s="85"/>
      <c r="TKS27" s="74"/>
      <c r="TKT27" s="74"/>
      <c r="TKU27" s="85"/>
      <c r="TKV27" s="80"/>
      <c r="TKW27" s="80"/>
      <c r="TKX27" s="85"/>
      <c r="TKY27" s="77"/>
      <c r="TKZ27" s="74"/>
      <c r="TLA27" s="74"/>
      <c r="TLB27" s="85"/>
      <c r="TLC27" s="74"/>
      <c r="TLD27" s="74"/>
      <c r="TLE27" s="85"/>
      <c r="TLF27" s="74"/>
      <c r="TLG27" s="74"/>
      <c r="TLH27" s="85"/>
      <c r="TLI27" s="74"/>
      <c r="TLJ27" s="74"/>
      <c r="TLK27" s="85"/>
      <c r="TLL27" s="80"/>
      <c r="TLM27" s="80"/>
      <c r="TLN27" s="85"/>
      <c r="TLO27" s="77"/>
      <c r="TLP27" s="74"/>
      <c r="TLQ27" s="74"/>
      <c r="TLR27" s="85"/>
      <c r="TLS27" s="74"/>
      <c r="TLT27" s="74"/>
      <c r="TLU27" s="85"/>
      <c r="TLV27" s="74"/>
      <c r="TLW27" s="74"/>
      <c r="TLX27" s="85"/>
      <c r="TLY27" s="74"/>
      <c r="TLZ27" s="74"/>
      <c r="TMA27" s="85"/>
      <c r="TMB27" s="80"/>
      <c r="TMC27" s="80"/>
      <c r="TMD27" s="85"/>
      <c r="TME27" s="77"/>
      <c r="TMF27" s="74"/>
      <c r="TMG27" s="74"/>
      <c r="TMH27" s="85"/>
      <c r="TMI27" s="74"/>
      <c r="TMJ27" s="74"/>
      <c r="TMK27" s="85"/>
      <c r="TML27" s="74"/>
      <c r="TMM27" s="74"/>
      <c r="TMN27" s="85"/>
      <c r="TMO27" s="74"/>
      <c r="TMP27" s="74"/>
      <c r="TMQ27" s="85"/>
      <c r="TMR27" s="80"/>
      <c r="TMS27" s="80"/>
      <c r="TMT27" s="85"/>
      <c r="TMU27" s="77"/>
      <c r="TMV27" s="74"/>
      <c r="TMW27" s="74"/>
      <c r="TMX27" s="85"/>
      <c r="TMY27" s="74"/>
      <c r="TMZ27" s="74"/>
      <c r="TNA27" s="85"/>
      <c r="TNB27" s="74"/>
      <c r="TNC27" s="74"/>
      <c r="TND27" s="85"/>
      <c r="TNE27" s="74"/>
      <c r="TNF27" s="74"/>
      <c r="TNG27" s="85"/>
      <c r="TNH27" s="80"/>
      <c r="TNI27" s="80"/>
      <c r="TNJ27" s="85"/>
      <c r="TNK27" s="77"/>
      <c r="TNL27" s="74"/>
      <c r="TNM27" s="74"/>
      <c r="TNN27" s="85"/>
      <c r="TNO27" s="74"/>
      <c r="TNP27" s="74"/>
      <c r="TNQ27" s="85"/>
      <c r="TNR27" s="74"/>
      <c r="TNS27" s="74"/>
      <c r="TNT27" s="85"/>
      <c r="TNU27" s="74"/>
      <c r="TNV27" s="74"/>
      <c r="TNW27" s="85"/>
      <c r="TNX27" s="80"/>
      <c r="TNY27" s="80"/>
      <c r="TNZ27" s="85"/>
      <c r="TOA27" s="77"/>
      <c r="TOB27" s="74"/>
      <c r="TOC27" s="74"/>
      <c r="TOD27" s="85"/>
      <c r="TOE27" s="74"/>
      <c r="TOF27" s="74"/>
      <c r="TOG27" s="85"/>
      <c r="TOH27" s="74"/>
      <c r="TOI27" s="74"/>
      <c r="TOJ27" s="85"/>
      <c r="TOK27" s="74"/>
      <c r="TOL27" s="74"/>
      <c r="TOM27" s="85"/>
      <c r="TON27" s="80"/>
      <c r="TOO27" s="80"/>
      <c r="TOP27" s="85"/>
      <c r="TOQ27" s="77"/>
      <c r="TOR27" s="74"/>
      <c r="TOS27" s="74"/>
      <c r="TOT27" s="85"/>
      <c r="TOU27" s="74"/>
      <c r="TOV27" s="74"/>
      <c r="TOW27" s="85"/>
      <c r="TOX27" s="74"/>
      <c r="TOY27" s="74"/>
      <c r="TOZ27" s="85"/>
      <c r="TPA27" s="74"/>
      <c r="TPB27" s="74"/>
      <c r="TPC27" s="85"/>
      <c r="TPD27" s="80"/>
      <c r="TPE27" s="80"/>
      <c r="TPF27" s="85"/>
      <c r="TPG27" s="77"/>
      <c r="TPH27" s="74"/>
      <c r="TPI27" s="74"/>
      <c r="TPJ27" s="85"/>
      <c r="TPK27" s="74"/>
      <c r="TPL27" s="74"/>
      <c r="TPM27" s="85"/>
      <c r="TPN27" s="74"/>
      <c r="TPO27" s="74"/>
      <c r="TPP27" s="85"/>
      <c r="TPQ27" s="74"/>
      <c r="TPR27" s="74"/>
      <c r="TPS27" s="85"/>
      <c r="TPT27" s="80"/>
      <c r="TPU27" s="80"/>
      <c r="TPV27" s="85"/>
      <c r="TPW27" s="77"/>
      <c r="TPX27" s="74"/>
      <c r="TPY27" s="74"/>
      <c r="TPZ27" s="85"/>
      <c r="TQA27" s="74"/>
      <c r="TQB27" s="74"/>
      <c r="TQC27" s="85"/>
      <c r="TQD27" s="74"/>
      <c r="TQE27" s="74"/>
      <c r="TQF27" s="85"/>
      <c r="TQG27" s="74"/>
      <c r="TQH27" s="74"/>
      <c r="TQI27" s="85"/>
      <c r="TQJ27" s="80"/>
      <c r="TQK27" s="80"/>
      <c r="TQL27" s="85"/>
      <c r="TQM27" s="77"/>
      <c r="TQN27" s="74"/>
      <c r="TQO27" s="74"/>
      <c r="TQP27" s="85"/>
      <c r="TQQ27" s="74"/>
      <c r="TQR27" s="74"/>
      <c r="TQS27" s="85"/>
      <c r="TQT27" s="74"/>
      <c r="TQU27" s="74"/>
      <c r="TQV27" s="85"/>
      <c r="TQW27" s="74"/>
      <c r="TQX27" s="74"/>
      <c r="TQY27" s="85"/>
      <c r="TQZ27" s="80"/>
      <c r="TRA27" s="80"/>
      <c r="TRB27" s="85"/>
      <c r="TRC27" s="77"/>
      <c r="TRD27" s="74"/>
      <c r="TRE27" s="74"/>
      <c r="TRF27" s="85"/>
      <c r="TRG27" s="74"/>
      <c r="TRH27" s="74"/>
      <c r="TRI27" s="85"/>
      <c r="TRJ27" s="74"/>
      <c r="TRK27" s="74"/>
      <c r="TRL27" s="85"/>
      <c r="TRM27" s="74"/>
      <c r="TRN27" s="74"/>
      <c r="TRO27" s="85"/>
      <c r="TRP27" s="80"/>
      <c r="TRQ27" s="80"/>
      <c r="TRR27" s="85"/>
      <c r="TRS27" s="77"/>
      <c r="TRT27" s="74"/>
      <c r="TRU27" s="74"/>
      <c r="TRV27" s="85"/>
      <c r="TRW27" s="74"/>
      <c r="TRX27" s="74"/>
      <c r="TRY27" s="85"/>
      <c r="TRZ27" s="74"/>
      <c r="TSA27" s="74"/>
      <c r="TSB27" s="85"/>
      <c r="TSC27" s="74"/>
      <c r="TSD27" s="74"/>
      <c r="TSE27" s="85"/>
      <c r="TSF27" s="80"/>
      <c r="TSG27" s="80"/>
      <c r="TSH27" s="85"/>
      <c r="TSI27" s="77"/>
      <c r="TSJ27" s="74"/>
      <c r="TSK27" s="74"/>
      <c r="TSL27" s="85"/>
      <c r="TSM27" s="74"/>
      <c r="TSN27" s="74"/>
      <c r="TSO27" s="85"/>
      <c r="TSP27" s="74"/>
      <c r="TSQ27" s="74"/>
      <c r="TSR27" s="85"/>
      <c r="TSS27" s="74"/>
      <c r="TST27" s="74"/>
      <c r="TSU27" s="85"/>
      <c r="TSV27" s="80"/>
      <c r="TSW27" s="80"/>
      <c r="TSX27" s="85"/>
      <c r="TSY27" s="77"/>
      <c r="TSZ27" s="74"/>
      <c r="TTA27" s="74"/>
      <c r="TTB27" s="85"/>
      <c r="TTC27" s="74"/>
      <c r="TTD27" s="74"/>
      <c r="TTE27" s="85"/>
      <c r="TTF27" s="74"/>
      <c r="TTG27" s="74"/>
      <c r="TTH27" s="85"/>
      <c r="TTI27" s="74"/>
      <c r="TTJ27" s="74"/>
      <c r="TTK27" s="85"/>
      <c r="TTL27" s="80"/>
      <c r="TTM27" s="80"/>
      <c r="TTN27" s="85"/>
      <c r="TTO27" s="77"/>
      <c r="TTP27" s="74"/>
      <c r="TTQ27" s="74"/>
      <c r="TTR27" s="85"/>
      <c r="TTS27" s="74"/>
      <c r="TTT27" s="74"/>
      <c r="TTU27" s="85"/>
      <c r="TTV27" s="74"/>
      <c r="TTW27" s="74"/>
      <c r="TTX27" s="85"/>
      <c r="TTY27" s="74"/>
      <c r="TTZ27" s="74"/>
      <c r="TUA27" s="85"/>
      <c r="TUB27" s="80"/>
      <c r="TUC27" s="80"/>
      <c r="TUD27" s="85"/>
      <c r="TUE27" s="77"/>
      <c r="TUF27" s="74"/>
      <c r="TUG27" s="74"/>
      <c r="TUH27" s="85"/>
      <c r="TUI27" s="74"/>
      <c r="TUJ27" s="74"/>
      <c r="TUK27" s="85"/>
      <c r="TUL27" s="74"/>
      <c r="TUM27" s="74"/>
      <c r="TUN27" s="85"/>
      <c r="TUO27" s="74"/>
      <c r="TUP27" s="74"/>
      <c r="TUQ27" s="85"/>
      <c r="TUR27" s="80"/>
      <c r="TUS27" s="80"/>
      <c r="TUT27" s="85"/>
      <c r="TUU27" s="77"/>
      <c r="TUV27" s="74"/>
      <c r="TUW27" s="74"/>
      <c r="TUX27" s="85"/>
      <c r="TUY27" s="74"/>
      <c r="TUZ27" s="74"/>
      <c r="TVA27" s="85"/>
      <c r="TVB27" s="74"/>
      <c r="TVC27" s="74"/>
      <c r="TVD27" s="85"/>
      <c r="TVE27" s="74"/>
      <c r="TVF27" s="74"/>
      <c r="TVG27" s="85"/>
      <c r="TVH27" s="80"/>
      <c r="TVI27" s="80"/>
      <c r="TVJ27" s="85"/>
      <c r="TVK27" s="77"/>
      <c r="TVL27" s="74"/>
      <c r="TVM27" s="74"/>
      <c r="TVN27" s="85"/>
      <c r="TVO27" s="74"/>
      <c r="TVP27" s="74"/>
      <c r="TVQ27" s="85"/>
      <c r="TVR27" s="74"/>
      <c r="TVS27" s="74"/>
      <c r="TVT27" s="85"/>
      <c r="TVU27" s="74"/>
      <c r="TVV27" s="74"/>
      <c r="TVW27" s="85"/>
      <c r="TVX27" s="80"/>
      <c r="TVY27" s="80"/>
      <c r="TVZ27" s="85"/>
      <c r="TWA27" s="77"/>
      <c r="TWB27" s="74"/>
      <c r="TWC27" s="74"/>
      <c r="TWD27" s="85"/>
      <c r="TWE27" s="74"/>
      <c r="TWF27" s="74"/>
      <c r="TWG27" s="85"/>
      <c r="TWH27" s="74"/>
      <c r="TWI27" s="74"/>
      <c r="TWJ27" s="85"/>
      <c r="TWK27" s="74"/>
      <c r="TWL27" s="74"/>
      <c r="TWM27" s="85"/>
      <c r="TWN27" s="80"/>
      <c r="TWO27" s="80"/>
      <c r="TWP27" s="85"/>
      <c r="TWQ27" s="77"/>
      <c r="TWR27" s="74"/>
      <c r="TWS27" s="74"/>
      <c r="TWT27" s="85"/>
      <c r="TWU27" s="74"/>
      <c r="TWV27" s="74"/>
      <c r="TWW27" s="85"/>
      <c r="TWX27" s="74"/>
      <c r="TWY27" s="74"/>
      <c r="TWZ27" s="85"/>
      <c r="TXA27" s="74"/>
      <c r="TXB27" s="74"/>
      <c r="TXC27" s="85"/>
      <c r="TXD27" s="80"/>
      <c r="TXE27" s="80"/>
      <c r="TXF27" s="85"/>
      <c r="TXG27" s="77"/>
      <c r="TXH27" s="74"/>
      <c r="TXI27" s="74"/>
      <c r="TXJ27" s="85"/>
      <c r="TXK27" s="74"/>
      <c r="TXL27" s="74"/>
      <c r="TXM27" s="85"/>
      <c r="TXN27" s="74"/>
      <c r="TXO27" s="74"/>
      <c r="TXP27" s="85"/>
      <c r="TXQ27" s="74"/>
      <c r="TXR27" s="74"/>
      <c r="TXS27" s="85"/>
      <c r="TXT27" s="80"/>
      <c r="TXU27" s="80"/>
      <c r="TXV27" s="85"/>
      <c r="TXW27" s="77"/>
      <c r="TXX27" s="74"/>
      <c r="TXY27" s="74"/>
      <c r="TXZ27" s="85"/>
      <c r="TYA27" s="74"/>
      <c r="TYB27" s="74"/>
      <c r="TYC27" s="85"/>
      <c r="TYD27" s="74"/>
      <c r="TYE27" s="74"/>
      <c r="TYF27" s="85"/>
      <c r="TYG27" s="74"/>
      <c r="TYH27" s="74"/>
      <c r="TYI27" s="85"/>
      <c r="TYJ27" s="80"/>
      <c r="TYK27" s="80"/>
      <c r="TYL27" s="85"/>
      <c r="TYM27" s="77"/>
      <c r="TYN27" s="74"/>
      <c r="TYO27" s="74"/>
      <c r="TYP27" s="85"/>
      <c r="TYQ27" s="74"/>
      <c r="TYR27" s="74"/>
      <c r="TYS27" s="85"/>
      <c r="TYT27" s="74"/>
      <c r="TYU27" s="74"/>
      <c r="TYV27" s="85"/>
      <c r="TYW27" s="74"/>
      <c r="TYX27" s="74"/>
      <c r="TYY27" s="85"/>
      <c r="TYZ27" s="80"/>
      <c r="TZA27" s="80"/>
      <c r="TZB27" s="85"/>
      <c r="TZC27" s="77"/>
      <c r="TZD27" s="74"/>
      <c r="TZE27" s="74"/>
      <c r="TZF27" s="85"/>
      <c r="TZG27" s="74"/>
      <c r="TZH27" s="74"/>
      <c r="TZI27" s="85"/>
      <c r="TZJ27" s="74"/>
      <c r="TZK27" s="74"/>
      <c r="TZL27" s="85"/>
      <c r="TZM27" s="74"/>
      <c r="TZN27" s="74"/>
      <c r="TZO27" s="85"/>
      <c r="TZP27" s="80"/>
      <c r="TZQ27" s="80"/>
      <c r="TZR27" s="85"/>
      <c r="TZS27" s="77"/>
      <c r="TZT27" s="74"/>
      <c r="TZU27" s="74"/>
      <c r="TZV27" s="85"/>
      <c r="TZW27" s="74"/>
      <c r="TZX27" s="74"/>
      <c r="TZY27" s="85"/>
      <c r="TZZ27" s="74"/>
      <c r="UAA27" s="74"/>
      <c r="UAB27" s="85"/>
      <c r="UAC27" s="74"/>
      <c r="UAD27" s="74"/>
      <c r="UAE27" s="85"/>
      <c r="UAF27" s="80"/>
      <c r="UAG27" s="80"/>
      <c r="UAH27" s="85"/>
      <c r="UAI27" s="77"/>
      <c r="UAJ27" s="74"/>
      <c r="UAK27" s="74"/>
      <c r="UAL27" s="85"/>
      <c r="UAM27" s="74"/>
      <c r="UAN27" s="74"/>
      <c r="UAO27" s="85"/>
      <c r="UAP27" s="74"/>
      <c r="UAQ27" s="74"/>
      <c r="UAR27" s="85"/>
      <c r="UAS27" s="74"/>
      <c r="UAT27" s="74"/>
      <c r="UAU27" s="85"/>
      <c r="UAV27" s="80"/>
      <c r="UAW27" s="80"/>
      <c r="UAX27" s="85"/>
      <c r="UAY27" s="77"/>
      <c r="UAZ27" s="74"/>
      <c r="UBA27" s="74"/>
      <c r="UBB27" s="85"/>
      <c r="UBC27" s="74"/>
      <c r="UBD27" s="74"/>
      <c r="UBE27" s="85"/>
      <c r="UBF27" s="74"/>
      <c r="UBG27" s="74"/>
      <c r="UBH27" s="85"/>
      <c r="UBI27" s="74"/>
      <c r="UBJ27" s="74"/>
      <c r="UBK27" s="85"/>
      <c r="UBL27" s="80"/>
      <c r="UBM27" s="80"/>
      <c r="UBN27" s="85"/>
      <c r="UBO27" s="77"/>
      <c r="UBP27" s="74"/>
      <c r="UBQ27" s="74"/>
      <c r="UBR27" s="85"/>
      <c r="UBS27" s="74"/>
      <c r="UBT27" s="74"/>
      <c r="UBU27" s="85"/>
      <c r="UBV27" s="74"/>
      <c r="UBW27" s="74"/>
      <c r="UBX27" s="85"/>
      <c r="UBY27" s="74"/>
      <c r="UBZ27" s="74"/>
      <c r="UCA27" s="85"/>
      <c r="UCB27" s="80"/>
      <c r="UCC27" s="80"/>
      <c r="UCD27" s="85"/>
      <c r="UCE27" s="77"/>
      <c r="UCF27" s="74"/>
      <c r="UCG27" s="74"/>
      <c r="UCH27" s="85"/>
      <c r="UCI27" s="74"/>
      <c r="UCJ27" s="74"/>
      <c r="UCK27" s="85"/>
      <c r="UCL27" s="74"/>
      <c r="UCM27" s="74"/>
      <c r="UCN27" s="85"/>
      <c r="UCO27" s="74"/>
      <c r="UCP27" s="74"/>
      <c r="UCQ27" s="85"/>
      <c r="UCR27" s="80"/>
      <c r="UCS27" s="80"/>
      <c r="UCT27" s="85"/>
      <c r="UCU27" s="77"/>
      <c r="UCV27" s="74"/>
      <c r="UCW27" s="74"/>
      <c r="UCX27" s="85"/>
      <c r="UCY27" s="74"/>
      <c r="UCZ27" s="74"/>
      <c r="UDA27" s="85"/>
      <c r="UDB27" s="74"/>
      <c r="UDC27" s="74"/>
      <c r="UDD27" s="85"/>
      <c r="UDE27" s="74"/>
      <c r="UDF27" s="74"/>
      <c r="UDG27" s="85"/>
      <c r="UDH27" s="80"/>
      <c r="UDI27" s="80"/>
      <c r="UDJ27" s="85"/>
      <c r="UDK27" s="77"/>
      <c r="UDL27" s="74"/>
      <c r="UDM27" s="74"/>
      <c r="UDN27" s="85"/>
      <c r="UDO27" s="74"/>
      <c r="UDP27" s="74"/>
      <c r="UDQ27" s="85"/>
      <c r="UDR27" s="74"/>
      <c r="UDS27" s="74"/>
      <c r="UDT27" s="85"/>
      <c r="UDU27" s="74"/>
      <c r="UDV27" s="74"/>
      <c r="UDW27" s="85"/>
      <c r="UDX27" s="80"/>
      <c r="UDY27" s="80"/>
      <c r="UDZ27" s="85"/>
      <c r="UEA27" s="77"/>
      <c r="UEB27" s="74"/>
      <c r="UEC27" s="74"/>
      <c r="UED27" s="85"/>
      <c r="UEE27" s="74"/>
      <c r="UEF27" s="74"/>
      <c r="UEG27" s="85"/>
      <c r="UEH27" s="74"/>
      <c r="UEI27" s="74"/>
      <c r="UEJ27" s="85"/>
      <c r="UEK27" s="74"/>
      <c r="UEL27" s="74"/>
      <c r="UEM27" s="85"/>
      <c r="UEN27" s="80"/>
      <c r="UEO27" s="80"/>
      <c r="UEP27" s="85"/>
      <c r="UEQ27" s="77"/>
      <c r="UER27" s="74"/>
      <c r="UES27" s="74"/>
      <c r="UET27" s="85"/>
      <c r="UEU27" s="74"/>
      <c r="UEV27" s="74"/>
      <c r="UEW27" s="85"/>
      <c r="UEX27" s="74"/>
      <c r="UEY27" s="74"/>
      <c r="UEZ27" s="85"/>
      <c r="UFA27" s="74"/>
      <c r="UFB27" s="74"/>
      <c r="UFC27" s="85"/>
      <c r="UFD27" s="80"/>
      <c r="UFE27" s="80"/>
      <c r="UFF27" s="85"/>
      <c r="UFG27" s="77"/>
      <c r="UFH27" s="74"/>
      <c r="UFI27" s="74"/>
      <c r="UFJ27" s="85"/>
      <c r="UFK27" s="74"/>
      <c r="UFL27" s="74"/>
      <c r="UFM27" s="85"/>
      <c r="UFN27" s="74"/>
      <c r="UFO27" s="74"/>
      <c r="UFP27" s="85"/>
      <c r="UFQ27" s="74"/>
      <c r="UFR27" s="74"/>
      <c r="UFS27" s="85"/>
      <c r="UFT27" s="80"/>
      <c r="UFU27" s="80"/>
      <c r="UFV27" s="85"/>
      <c r="UFW27" s="77"/>
      <c r="UFX27" s="74"/>
      <c r="UFY27" s="74"/>
      <c r="UFZ27" s="85"/>
      <c r="UGA27" s="74"/>
      <c r="UGB27" s="74"/>
      <c r="UGC27" s="85"/>
      <c r="UGD27" s="74"/>
      <c r="UGE27" s="74"/>
      <c r="UGF27" s="85"/>
      <c r="UGG27" s="74"/>
      <c r="UGH27" s="74"/>
      <c r="UGI27" s="85"/>
      <c r="UGJ27" s="80"/>
      <c r="UGK27" s="80"/>
      <c r="UGL27" s="85"/>
      <c r="UGM27" s="77"/>
      <c r="UGN27" s="74"/>
      <c r="UGO27" s="74"/>
      <c r="UGP27" s="85"/>
      <c r="UGQ27" s="74"/>
      <c r="UGR27" s="74"/>
      <c r="UGS27" s="85"/>
      <c r="UGT27" s="74"/>
      <c r="UGU27" s="74"/>
      <c r="UGV27" s="85"/>
      <c r="UGW27" s="74"/>
      <c r="UGX27" s="74"/>
      <c r="UGY27" s="85"/>
      <c r="UGZ27" s="80"/>
      <c r="UHA27" s="80"/>
      <c r="UHB27" s="85"/>
      <c r="UHC27" s="77"/>
      <c r="UHD27" s="74"/>
      <c r="UHE27" s="74"/>
      <c r="UHF27" s="85"/>
      <c r="UHG27" s="74"/>
      <c r="UHH27" s="74"/>
      <c r="UHI27" s="85"/>
      <c r="UHJ27" s="74"/>
      <c r="UHK27" s="74"/>
      <c r="UHL27" s="85"/>
      <c r="UHM27" s="74"/>
      <c r="UHN27" s="74"/>
      <c r="UHO27" s="85"/>
      <c r="UHP27" s="80"/>
      <c r="UHQ27" s="80"/>
      <c r="UHR27" s="85"/>
      <c r="UHS27" s="77"/>
      <c r="UHT27" s="74"/>
      <c r="UHU27" s="74"/>
      <c r="UHV27" s="85"/>
      <c r="UHW27" s="74"/>
      <c r="UHX27" s="74"/>
      <c r="UHY27" s="85"/>
      <c r="UHZ27" s="74"/>
      <c r="UIA27" s="74"/>
      <c r="UIB27" s="85"/>
      <c r="UIC27" s="74"/>
      <c r="UID27" s="74"/>
      <c r="UIE27" s="85"/>
      <c r="UIF27" s="80"/>
      <c r="UIG27" s="80"/>
      <c r="UIH27" s="85"/>
      <c r="UII27" s="77"/>
      <c r="UIJ27" s="74"/>
      <c r="UIK27" s="74"/>
      <c r="UIL27" s="85"/>
      <c r="UIM27" s="74"/>
      <c r="UIN27" s="74"/>
      <c r="UIO27" s="85"/>
      <c r="UIP27" s="74"/>
      <c r="UIQ27" s="74"/>
      <c r="UIR27" s="85"/>
      <c r="UIS27" s="74"/>
      <c r="UIT27" s="74"/>
      <c r="UIU27" s="85"/>
      <c r="UIV27" s="80"/>
      <c r="UIW27" s="80"/>
      <c r="UIX27" s="85"/>
      <c r="UIY27" s="77"/>
      <c r="UIZ27" s="74"/>
      <c r="UJA27" s="74"/>
      <c r="UJB27" s="85"/>
      <c r="UJC27" s="74"/>
      <c r="UJD27" s="74"/>
      <c r="UJE27" s="85"/>
      <c r="UJF27" s="74"/>
      <c r="UJG27" s="74"/>
      <c r="UJH27" s="85"/>
      <c r="UJI27" s="74"/>
      <c r="UJJ27" s="74"/>
      <c r="UJK27" s="85"/>
      <c r="UJL27" s="80"/>
      <c r="UJM27" s="80"/>
      <c r="UJN27" s="85"/>
      <c r="UJO27" s="77"/>
      <c r="UJP27" s="74"/>
      <c r="UJQ27" s="74"/>
      <c r="UJR27" s="85"/>
      <c r="UJS27" s="74"/>
      <c r="UJT27" s="74"/>
      <c r="UJU27" s="85"/>
      <c r="UJV27" s="74"/>
      <c r="UJW27" s="74"/>
      <c r="UJX27" s="85"/>
      <c r="UJY27" s="74"/>
      <c r="UJZ27" s="74"/>
      <c r="UKA27" s="85"/>
      <c r="UKB27" s="80"/>
      <c r="UKC27" s="80"/>
      <c r="UKD27" s="85"/>
      <c r="UKE27" s="77"/>
      <c r="UKF27" s="74"/>
      <c r="UKG27" s="74"/>
      <c r="UKH27" s="85"/>
      <c r="UKI27" s="74"/>
      <c r="UKJ27" s="74"/>
      <c r="UKK27" s="85"/>
      <c r="UKL27" s="74"/>
      <c r="UKM27" s="74"/>
      <c r="UKN27" s="85"/>
      <c r="UKO27" s="74"/>
      <c r="UKP27" s="74"/>
      <c r="UKQ27" s="85"/>
      <c r="UKR27" s="80"/>
      <c r="UKS27" s="80"/>
      <c r="UKT27" s="85"/>
      <c r="UKU27" s="77"/>
      <c r="UKV27" s="74"/>
      <c r="UKW27" s="74"/>
      <c r="UKX27" s="85"/>
      <c r="UKY27" s="74"/>
      <c r="UKZ27" s="74"/>
      <c r="ULA27" s="85"/>
      <c r="ULB27" s="74"/>
      <c r="ULC27" s="74"/>
      <c r="ULD27" s="85"/>
      <c r="ULE27" s="74"/>
      <c r="ULF27" s="74"/>
      <c r="ULG27" s="85"/>
      <c r="ULH27" s="80"/>
      <c r="ULI27" s="80"/>
      <c r="ULJ27" s="85"/>
      <c r="ULK27" s="77"/>
      <c r="ULL27" s="74"/>
      <c r="ULM27" s="74"/>
      <c r="ULN27" s="85"/>
      <c r="ULO27" s="74"/>
      <c r="ULP27" s="74"/>
      <c r="ULQ27" s="85"/>
      <c r="ULR27" s="74"/>
      <c r="ULS27" s="74"/>
      <c r="ULT27" s="85"/>
      <c r="ULU27" s="74"/>
      <c r="ULV27" s="74"/>
      <c r="ULW27" s="85"/>
      <c r="ULX27" s="80"/>
      <c r="ULY27" s="80"/>
      <c r="ULZ27" s="85"/>
      <c r="UMA27" s="77"/>
      <c r="UMB27" s="74"/>
      <c r="UMC27" s="74"/>
      <c r="UMD27" s="85"/>
      <c r="UME27" s="74"/>
      <c r="UMF27" s="74"/>
      <c r="UMG27" s="85"/>
      <c r="UMH27" s="74"/>
      <c r="UMI27" s="74"/>
      <c r="UMJ27" s="85"/>
      <c r="UMK27" s="74"/>
      <c r="UML27" s="74"/>
      <c r="UMM27" s="85"/>
      <c r="UMN27" s="80"/>
      <c r="UMO27" s="80"/>
      <c r="UMP27" s="85"/>
      <c r="UMQ27" s="77"/>
      <c r="UMR27" s="74"/>
      <c r="UMS27" s="74"/>
      <c r="UMT27" s="85"/>
      <c r="UMU27" s="74"/>
      <c r="UMV27" s="74"/>
      <c r="UMW27" s="85"/>
      <c r="UMX27" s="74"/>
      <c r="UMY27" s="74"/>
      <c r="UMZ27" s="85"/>
      <c r="UNA27" s="74"/>
      <c r="UNB27" s="74"/>
      <c r="UNC27" s="85"/>
      <c r="UND27" s="80"/>
      <c r="UNE27" s="80"/>
      <c r="UNF27" s="85"/>
      <c r="UNG27" s="77"/>
      <c r="UNH27" s="74"/>
      <c r="UNI27" s="74"/>
      <c r="UNJ27" s="85"/>
      <c r="UNK27" s="74"/>
      <c r="UNL27" s="74"/>
      <c r="UNM27" s="85"/>
      <c r="UNN27" s="74"/>
      <c r="UNO27" s="74"/>
      <c r="UNP27" s="85"/>
      <c r="UNQ27" s="74"/>
      <c r="UNR27" s="74"/>
      <c r="UNS27" s="85"/>
      <c r="UNT27" s="80"/>
      <c r="UNU27" s="80"/>
      <c r="UNV27" s="85"/>
      <c r="UNW27" s="77"/>
      <c r="UNX27" s="74"/>
      <c r="UNY27" s="74"/>
      <c r="UNZ27" s="85"/>
      <c r="UOA27" s="74"/>
      <c r="UOB27" s="74"/>
      <c r="UOC27" s="85"/>
      <c r="UOD27" s="74"/>
      <c r="UOE27" s="74"/>
      <c r="UOF27" s="85"/>
      <c r="UOG27" s="74"/>
      <c r="UOH27" s="74"/>
      <c r="UOI27" s="85"/>
      <c r="UOJ27" s="80"/>
      <c r="UOK27" s="80"/>
      <c r="UOL27" s="85"/>
      <c r="UOM27" s="77"/>
      <c r="UON27" s="74"/>
      <c r="UOO27" s="74"/>
      <c r="UOP27" s="85"/>
      <c r="UOQ27" s="74"/>
      <c r="UOR27" s="74"/>
      <c r="UOS27" s="85"/>
      <c r="UOT27" s="74"/>
      <c r="UOU27" s="74"/>
      <c r="UOV27" s="85"/>
      <c r="UOW27" s="74"/>
      <c r="UOX27" s="74"/>
      <c r="UOY27" s="85"/>
      <c r="UOZ27" s="80"/>
      <c r="UPA27" s="80"/>
      <c r="UPB27" s="85"/>
      <c r="UPC27" s="77"/>
      <c r="UPD27" s="74"/>
      <c r="UPE27" s="74"/>
      <c r="UPF27" s="85"/>
      <c r="UPG27" s="74"/>
      <c r="UPH27" s="74"/>
      <c r="UPI27" s="85"/>
      <c r="UPJ27" s="74"/>
      <c r="UPK27" s="74"/>
      <c r="UPL27" s="85"/>
      <c r="UPM27" s="74"/>
      <c r="UPN27" s="74"/>
      <c r="UPO27" s="85"/>
      <c r="UPP27" s="80"/>
      <c r="UPQ27" s="80"/>
      <c r="UPR27" s="85"/>
      <c r="UPS27" s="77"/>
      <c r="UPT27" s="74"/>
      <c r="UPU27" s="74"/>
      <c r="UPV27" s="85"/>
      <c r="UPW27" s="74"/>
      <c r="UPX27" s="74"/>
      <c r="UPY27" s="85"/>
      <c r="UPZ27" s="74"/>
      <c r="UQA27" s="74"/>
      <c r="UQB27" s="85"/>
      <c r="UQC27" s="74"/>
      <c r="UQD27" s="74"/>
      <c r="UQE27" s="85"/>
      <c r="UQF27" s="80"/>
      <c r="UQG27" s="80"/>
      <c r="UQH27" s="85"/>
      <c r="UQI27" s="77"/>
      <c r="UQJ27" s="74"/>
      <c r="UQK27" s="74"/>
      <c r="UQL27" s="85"/>
      <c r="UQM27" s="74"/>
      <c r="UQN27" s="74"/>
      <c r="UQO27" s="85"/>
      <c r="UQP27" s="74"/>
      <c r="UQQ27" s="74"/>
      <c r="UQR27" s="85"/>
      <c r="UQS27" s="74"/>
      <c r="UQT27" s="74"/>
      <c r="UQU27" s="85"/>
      <c r="UQV27" s="80"/>
      <c r="UQW27" s="80"/>
      <c r="UQX27" s="85"/>
      <c r="UQY27" s="77"/>
      <c r="UQZ27" s="74"/>
      <c r="URA27" s="74"/>
      <c r="URB27" s="85"/>
      <c r="URC27" s="74"/>
      <c r="URD27" s="74"/>
      <c r="URE27" s="85"/>
      <c r="URF27" s="74"/>
      <c r="URG27" s="74"/>
      <c r="URH27" s="85"/>
      <c r="URI27" s="74"/>
      <c r="URJ27" s="74"/>
      <c r="URK27" s="85"/>
      <c r="URL27" s="80"/>
      <c r="URM27" s="80"/>
      <c r="URN27" s="85"/>
      <c r="URO27" s="77"/>
      <c r="URP27" s="74"/>
      <c r="URQ27" s="74"/>
      <c r="URR27" s="85"/>
      <c r="URS27" s="74"/>
      <c r="URT27" s="74"/>
      <c r="URU27" s="85"/>
      <c r="URV27" s="74"/>
      <c r="URW27" s="74"/>
      <c r="URX27" s="85"/>
      <c r="URY27" s="74"/>
      <c r="URZ27" s="74"/>
      <c r="USA27" s="85"/>
      <c r="USB27" s="80"/>
      <c r="USC27" s="80"/>
      <c r="USD27" s="85"/>
      <c r="USE27" s="77"/>
      <c r="USF27" s="74"/>
      <c r="USG27" s="74"/>
      <c r="USH27" s="85"/>
      <c r="USI27" s="74"/>
      <c r="USJ27" s="74"/>
      <c r="USK27" s="85"/>
      <c r="USL27" s="74"/>
      <c r="USM27" s="74"/>
      <c r="USN27" s="85"/>
      <c r="USO27" s="74"/>
      <c r="USP27" s="74"/>
      <c r="USQ27" s="85"/>
      <c r="USR27" s="80"/>
      <c r="USS27" s="80"/>
      <c r="UST27" s="85"/>
      <c r="USU27" s="77"/>
      <c r="USV27" s="74"/>
      <c r="USW27" s="74"/>
      <c r="USX27" s="85"/>
      <c r="USY27" s="74"/>
      <c r="USZ27" s="74"/>
      <c r="UTA27" s="85"/>
      <c r="UTB27" s="74"/>
      <c r="UTC27" s="74"/>
      <c r="UTD27" s="85"/>
      <c r="UTE27" s="74"/>
      <c r="UTF27" s="74"/>
      <c r="UTG27" s="85"/>
      <c r="UTH27" s="80"/>
      <c r="UTI27" s="80"/>
      <c r="UTJ27" s="85"/>
      <c r="UTK27" s="77"/>
      <c r="UTL27" s="74"/>
      <c r="UTM27" s="74"/>
      <c r="UTN27" s="85"/>
      <c r="UTO27" s="74"/>
      <c r="UTP27" s="74"/>
      <c r="UTQ27" s="85"/>
      <c r="UTR27" s="74"/>
      <c r="UTS27" s="74"/>
      <c r="UTT27" s="85"/>
      <c r="UTU27" s="74"/>
      <c r="UTV27" s="74"/>
      <c r="UTW27" s="85"/>
      <c r="UTX27" s="80"/>
      <c r="UTY27" s="80"/>
      <c r="UTZ27" s="85"/>
      <c r="UUA27" s="77"/>
      <c r="UUB27" s="74"/>
      <c r="UUC27" s="74"/>
      <c r="UUD27" s="85"/>
      <c r="UUE27" s="74"/>
      <c r="UUF27" s="74"/>
      <c r="UUG27" s="85"/>
      <c r="UUH27" s="74"/>
      <c r="UUI27" s="74"/>
      <c r="UUJ27" s="85"/>
      <c r="UUK27" s="74"/>
      <c r="UUL27" s="74"/>
      <c r="UUM27" s="85"/>
      <c r="UUN27" s="80"/>
      <c r="UUO27" s="80"/>
      <c r="UUP27" s="85"/>
      <c r="UUQ27" s="77"/>
      <c r="UUR27" s="74"/>
      <c r="UUS27" s="74"/>
      <c r="UUT27" s="85"/>
      <c r="UUU27" s="74"/>
      <c r="UUV27" s="74"/>
      <c r="UUW27" s="85"/>
      <c r="UUX27" s="74"/>
      <c r="UUY27" s="74"/>
      <c r="UUZ27" s="85"/>
      <c r="UVA27" s="74"/>
      <c r="UVB27" s="74"/>
      <c r="UVC27" s="85"/>
      <c r="UVD27" s="80"/>
      <c r="UVE27" s="80"/>
      <c r="UVF27" s="85"/>
      <c r="UVG27" s="77"/>
      <c r="UVH27" s="74"/>
      <c r="UVI27" s="74"/>
      <c r="UVJ27" s="85"/>
      <c r="UVK27" s="74"/>
      <c r="UVL27" s="74"/>
      <c r="UVM27" s="85"/>
      <c r="UVN27" s="74"/>
      <c r="UVO27" s="74"/>
      <c r="UVP27" s="85"/>
      <c r="UVQ27" s="74"/>
      <c r="UVR27" s="74"/>
      <c r="UVS27" s="85"/>
      <c r="UVT27" s="80"/>
      <c r="UVU27" s="80"/>
      <c r="UVV27" s="85"/>
      <c r="UVW27" s="77"/>
      <c r="UVX27" s="74"/>
      <c r="UVY27" s="74"/>
      <c r="UVZ27" s="85"/>
      <c r="UWA27" s="74"/>
      <c r="UWB27" s="74"/>
      <c r="UWC27" s="85"/>
      <c r="UWD27" s="74"/>
      <c r="UWE27" s="74"/>
      <c r="UWF27" s="85"/>
      <c r="UWG27" s="74"/>
      <c r="UWH27" s="74"/>
      <c r="UWI27" s="85"/>
      <c r="UWJ27" s="80"/>
      <c r="UWK27" s="80"/>
      <c r="UWL27" s="85"/>
      <c r="UWM27" s="77"/>
      <c r="UWN27" s="74"/>
      <c r="UWO27" s="74"/>
      <c r="UWP27" s="85"/>
      <c r="UWQ27" s="74"/>
      <c r="UWR27" s="74"/>
      <c r="UWS27" s="85"/>
      <c r="UWT27" s="74"/>
      <c r="UWU27" s="74"/>
      <c r="UWV27" s="85"/>
      <c r="UWW27" s="74"/>
      <c r="UWX27" s="74"/>
      <c r="UWY27" s="85"/>
      <c r="UWZ27" s="80"/>
      <c r="UXA27" s="80"/>
      <c r="UXB27" s="85"/>
      <c r="UXC27" s="77"/>
      <c r="UXD27" s="74"/>
      <c r="UXE27" s="74"/>
      <c r="UXF27" s="85"/>
      <c r="UXG27" s="74"/>
      <c r="UXH27" s="74"/>
      <c r="UXI27" s="85"/>
      <c r="UXJ27" s="74"/>
      <c r="UXK27" s="74"/>
      <c r="UXL27" s="85"/>
      <c r="UXM27" s="74"/>
      <c r="UXN27" s="74"/>
      <c r="UXO27" s="85"/>
      <c r="UXP27" s="80"/>
      <c r="UXQ27" s="80"/>
      <c r="UXR27" s="85"/>
      <c r="UXS27" s="77"/>
      <c r="UXT27" s="74"/>
      <c r="UXU27" s="74"/>
      <c r="UXV27" s="85"/>
      <c r="UXW27" s="74"/>
      <c r="UXX27" s="74"/>
      <c r="UXY27" s="85"/>
      <c r="UXZ27" s="74"/>
      <c r="UYA27" s="74"/>
      <c r="UYB27" s="85"/>
      <c r="UYC27" s="74"/>
      <c r="UYD27" s="74"/>
      <c r="UYE27" s="85"/>
      <c r="UYF27" s="80"/>
      <c r="UYG27" s="80"/>
      <c r="UYH27" s="85"/>
      <c r="UYI27" s="77"/>
      <c r="UYJ27" s="74"/>
      <c r="UYK27" s="74"/>
      <c r="UYL27" s="85"/>
      <c r="UYM27" s="74"/>
      <c r="UYN27" s="74"/>
      <c r="UYO27" s="85"/>
      <c r="UYP27" s="74"/>
      <c r="UYQ27" s="74"/>
      <c r="UYR27" s="85"/>
      <c r="UYS27" s="74"/>
      <c r="UYT27" s="74"/>
      <c r="UYU27" s="85"/>
      <c r="UYV27" s="80"/>
      <c r="UYW27" s="80"/>
      <c r="UYX27" s="85"/>
      <c r="UYY27" s="77"/>
      <c r="UYZ27" s="74"/>
      <c r="UZA27" s="74"/>
      <c r="UZB27" s="85"/>
      <c r="UZC27" s="74"/>
      <c r="UZD27" s="74"/>
      <c r="UZE27" s="85"/>
      <c r="UZF27" s="74"/>
      <c r="UZG27" s="74"/>
      <c r="UZH27" s="85"/>
      <c r="UZI27" s="74"/>
      <c r="UZJ27" s="74"/>
      <c r="UZK27" s="85"/>
      <c r="UZL27" s="80"/>
      <c r="UZM27" s="80"/>
      <c r="UZN27" s="85"/>
      <c r="UZO27" s="77"/>
      <c r="UZP27" s="74"/>
      <c r="UZQ27" s="74"/>
      <c r="UZR27" s="85"/>
      <c r="UZS27" s="74"/>
      <c r="UZT27" s="74"/>
      <c r="UZU27" s="85"/>
      <c r="UZV27" s="74"/>
      <c r="UZW27" s="74"/>
      <c r="UZX27" s="85"/>
      <c r="UZY27" s="74"/>
      <c r="UZZ27" s="74"/>
      <c r="VAA27" s="85"/>
      <c r="VAB27" s="80"/>
      <c r="VAC27" s="80"/>
      <c r="VAD27" s="85"/>
      <c r="VAE27" s="77"/>
      <c r="VAF27" s="74"/>
      <c r="VAG27" s="74"/>
      <c r="VAH27" s="85"/>
      <c r="VAI27" s="74"/>
      <c r="VAJ27" s="74"/>
      <c r="VAK27" s="85"/>
      <c r="VAL27" s="74"/>
      <c r="VAM27" s="74"/>
      <c r="VAN27" s="85"/>
      <c r="VAO27" s="74"/>
      <c r="VAP27" s="74"/>
      <c r="VAQ27" s="85"/>
      <c r="VAR27" s="80"/>
      <c r="VAS27" s="80"/>
      <c r="VAT27" s="85"/>
      <c r="VAU27" s="77"/>
      <c r="VAV27" s="74"/>
      <c r="VAW27" s="74"/>
      <c r="VAX27" s="85"/>
      <c r="VAY27" s="74"/>
      <c r="VAZ27" s="74"/>
      <c r="VBA27" s="85"/>
      <c r="VBB27" s="74"/>
      <c r="VBC27" s="74"/>
      <c r="VBD27" s="85"/>
      <c r="VBE27" s="74"/>
      <c r="VBF27" s="74"/>
      <c r="VBG27" s="85"/>
      <c r="VBH27" s="80"/>
      <c r="VBI27" s="80"/>
      <c r="VBJ27" s="85"/>
      <c r="VBK27" s="77"/>
      <c r="VBL27" s="74"/>
      <c r="VBM27" s="74"/>
      <c r="VBN27" s="85"/>
      <c r="VBO27" s="74"/>
      <c r="VBP27" s="74"/>
      <c r="VBQ27" s="85"/>
      <c r="VBR27" s="74"/>
      <c r="VBS27" s="74"/>
      <c r="VBT27" s="85"/>
      <c r="VBU27" s="74"/>
      <c r="VBV27" s="74"/>
      <c r="VBW27" s="85"/>
      <c r="VBX27" s="80"/>
      <c r="VBY27" s="80"/>
      <c r="VBZ27" s="85"/>
      <c r="VCA27" s="77"/>
      <c r="VCB27" s="74"/>
      <c r="VCC27" s="74"/>
      <c r="VCD27" s="85"/>
      <c r="VCE27" s="74"/>
      <c r="VCF27" s="74"/>
      <c r="VCG27" s="85"/>
      <c r="VCH27" s="74"/>
      <c r="VCI27" s="74"/>
      <c r="VCJ27" s="85"/>
      <c r="VCK27" s="74"/>
      <c r="VCL27" s="74"/>
      <c r="VCM27" s="85"/>
      <c r="VCN27" s="80"/>
      <c r="VCO27" s="80"/>
      <c r="VCP27" s="85"/>
      <c r="VCQ27" s="77"/>
      <c r="VCR27" s="74"/>
      <c r="VCS27" s="74"/>
      <c r="VCT27" s="85"/>
      <c r="VCU27" s="74"/>
      <c r="VCV27" s="74"/>
      <c r="VCW27" s="85"/>
      <c r="VCX27" s="74"/>
      <c r="VCY27" s="74"/>
      <c r="VCZ27" s="85"/>
      <c r="VDA27" s="74"/>
      <c r="VDB27" s="74"/>
      <c r="VDC27" s="85"/>
      <c r="VDD27" s="80"/>
      <c r="VDE27" s="80"/>
      <c r="VDF27" s="85"/>
      <c r="VDG27" s="77"/>
      <c r="VDH27" s="74"/>
      <c r="VDI27" s="74"/>
      <c r="VDJ27" s="85"/>
      <c r="VDK27" s="74"/>
      <c r="VDL27" s="74"/>
      <c r="VDM27" s="85"/>
      <c r="VDN27" s="74"/>
      <c r="VDO27" s="74"/>
      <c r="VDP27" s="85"/>
      <c r="VDQ27" s="74"/>
      <c r="VDR27" s="74"/>
      <c r="VDS27" s="85"/>
      <c r="VDT27" s="80"/>
      <c r="VDU27" s="80"/>
      <c r="VDV27" s="85"/>
      <c r="VDW27" s="77"/>
      <c r="VDX27" s="74"/>
      <c r="VDY27" s="74"/>
      <c r="VDZ27" s="85"/>
      <c r="VEA27" s="74"/>
      <c r="VEB27" s="74"/>
      <c r="VEC27" s="85"/>
      <c r="VED27" s="74"/>
      <c r="VEE27" s="74"/>
      <c r="VEF27" s="85"/>
      <c r="VEG27" s="74"/>
      <c r="VEH27" s="74"/>
      <c r="VEI27" s="85"/>
      <c r="VEJ27" s="80"/>
      <c r="VEK27" s="80"/>
      <c r="VEL27" s="85"/>
      <c r="VEM27" s="77"/>
      <c r="VEN27" s="74"/>
      <c r="VEO27" s="74"/>
      <c r="VEP27" s="85"/>
      <c r="VEQ27" s="74"/>
      <c r="VER27" s="74"/>
      <c r="VES27" s="85"/>
      <c r="VET27" s="74"/>
      <c r="VEU27" s="74"/>
      <c r="VEV27" s="85"/>
      <c r="VEW27" s="74"/>
      <c r="VEX27" s="74"/>
      <c r="VEY27" s="85"/>
      <c r="VEZ27" s="80"/>
      <c r="VFA27" s="80"/>
      <c r="VFB27" s="85"/>
      <c r="VFC27" s="77"/>
      <c r="VFD27" s="74"/>
      <c r="VFE27" s="74"/>
      <c r="VFF27" s="85"/>
      <c r="VFG27" s="74"/>
      <c r="VFH27" s="74"/>
      <c r="VFI27" s="85"/>
      <c r="VFJ27" s="74"/>
      <c r="VFK27" s="74"/>
      <c r="VFL27" s="85"/>
      <c r="VFM27" s="74"/>
      <c r="VFN27" s="74"/>
      <c r="VFO27" s="85"/>
      <c r="VFP27" s="80"/>
      <c r="VFQ27" s="80"/>
      <c r="VFR27" s="85"/>
      <c r="VFS27" s="77"/>
      <c r="VFT27" s="74"/>
      <c r="VFU27" s="74"/>
      <c r="VFV27" s="85"/>
      <c r="VFW27" s="74"/>
      <c r="VFX27" s="74"/>
      <c r="VFY27" s="85"/>
      <c r="VFZ27" s="74"/>
      <c r="VGA27" s="74"/>
      <c r="VGB27" s="85"/>
      <c r="VGC27" s="74"/>
      <c r="VGD27" s="74"/>
      <c r="VGE27" s="85"/>
      <c r="VGF27" s="80"/>
      <c r="VGG27" s="80"/>
      <c r="VGH27" s="85"/>
      <c r="VGI27" s="77"/>
      <c r="VGJ27" s="74"/>
      <c r="VGK27" s="74"/>
      <c r="VGL27" s="85"/>
      <c r="VGM27" s="74"/>
      <c r="VGN27" s="74"/>
      <c r="VGO27" s="85"/>
      <c r="VGP27" s="74"/>
      <c r="VGQ27" s="74"/>
      <c r="VGR27" s="85"/>
      <c r="VGS27" s="74"/>
      <c r="VGT27" s="74"/>
      <c r="VGU27" s="85"/>
      <c r="VGV27" s="80"/>
      <c r="VGW27" s="80"/>
      <c r="VGX27" s="85"/>
      <c r="VGY27" s="77"/>
      <c r="VGZ27" s="74"/>
      <c r="VHA27" s="74"/>
      <c r="VHB27" s="85"/>
      <c r="VHC27" s="74"/>
      <c r="VHD27" s="74"/>
      <c r="VHE27" s="85"/>
      <c r="VHF27" s="74"/>
      <c r="VHG27" s="74"/>
      <c r="VHH27" s="85"/>
      <c r="VHI27" s="74"/>
      <c r="VHJ27" s="74"/>
      <c r="VHK27" s="85"/>
      <c r="VHL27" s="80"/>
      <c r="VHM27" s="80"/>
      <c r="VHN27" s="85"/>
      <c r="VHO27" s="77"/>
      <c r="VHP27" s="74"/>
      <c r="VHQ27" s="74"/>
      <c r="VHR27" s="85"/>
      <c r="VHS27" s="74"/>
      <c r="VHT27" s="74"/>
      <c r="VHU27" s="85"/>
      <c r="VHV27" s="74"/>
      <c r="VHW27" s="74"/>
      <c r="VHX27" s="85"/>
      <c r="VHY27" s="74"/>
      <c r="VHZ27" s="74"/>
      <c r="VIA27" s="85"/>
      <c r="VIB27" s="80"/>
      <c r="VIC27" s="80"/>
      <c r="VID27" s="85"/>
      <c r="VIE27" s="77"/>
      <c r="VIF27" s="74"/>
      <c r="VIG27" s="74"/>
      <c r="VIH27" s="85"/>
      <c r="VII27" s="74"/>
      <c r="VIJ27" s="74"/>
      <c r="VIK27" s="85"/>
      <c r="VIL27" s="74"/>
      <c r="VIM27" s="74"/>
      <c r="VIN27" s="85"/>
      <c r="VIO27" s="74"/>
      <c r="VIP27" s="74"/>
      <c r="VIQ27" s="85"/>
      <c r="VIR27" s="80"/>
      <c r="VIS27" s="80"/>
      <c r="VIT27" s="85"/>
      <c r="VIU27" s="77"/>
      <c r="VIV27" s="74"/>
      <c r="VIW27" s="74"/>
      <c r="VIX27" s="85"/>
      <c r="VIY27" s="74"/>
      <c r="VIZ27" s="74"/>
      <c r="VJA27" s="85"/>
      <c r="VJB27" s="74"/>
      <c r="VJC27" s="74"/>
      <c r="VJD27" s="85"/>
      <c r="VJE27" s="74"/>
      <c r="VJF27" s="74"/>
      <c r="VJG27" s="85"/>
      <c r="VJH27" s="80"/>
      <c r="VJI27" s="80"/>
      <c r="VJJ27" s="85"/>
      <c r="VJK27" s="77"/>
      <c r="VJL27" s="74"/>
      <c r="VJM27" s="74"/>
      <c r="VJN27" s="85"/>
      <c r="VJO27" s="74"/>
      <c r="VJP27" s="74"/>
      <c r="VJQ27" s="85"/>
      <c r="VJR27" s="74"/>
      <c r="VJS27" s="74"/>
      <c r="VJT27" s="85"/>
      <c r="VJU27" s="74"/>
      <c r="VJV27" s="74"/>
      <c r="VJW27" s="85"/>
      <c r="VJX27" s="80"/>
      <c r="VJY27" s="80"/>
      <c r="VJZ27" s="85"/>
      <c r="VKA27" s="77"/>
      <c r="VKB27" s="74"/>
      <c r="VKC27" s="74"/>
      <c r="VKD27" s="85"/>
      <c r="VKE27" s="74"/>
      <c r="VKF27" s="74"/>
      <c r="VKG27" s="85"/>
      <c r="VKH27" s="74"/>
      <c r="VKI27" s="74"/>
      <c r="VKJ27" s="85"/>
      <c r="VKK27" s="74"/>
      <c r="VKL27" s="74"/>
      <c r="VKM27" s="85"/>
      <c r="VKN27" s="80"/>
      <c r="VKO27" s="80"/>
      <c r="VKP27" s="85"/>
      <c r="VKQ27" s="77"/>
      <c r="VKR27" s="74"/>
      <c r="VKS27" s="74"/>
      <c r="VKT27" s="85"/>
      <c r="VKU27" s="74"/>
      <c r="VKV27" s="74"/>
      <c r="VKW27" s="85"/>
      <c r="VKX27" s="74"/>
      <c r="VKY27" s="74"/>
      <c r="VKZ27" s="85"/>
      <c r="VLA27" s="74"/>
      <c r="VLB27" s="74"/>
      <c r="VLC27" s="85"/>
      <c r="VLD27" s="80"/>
      <c r="VLE27" s="80"/>
      <c r="VLF27" s="85"/>
      <c r="VLG27" s="77"/>
      <c r="VLH27" s="74"/>
      <c r="VLI27" s="74"/>
      <c r="VLJ27" s="85"/>
      <c r="VLK27" s="74"/>
      <c r="VLL27" s="74"/>
      <c r="VLM27" s="85"/>
      <c r="VLN27" s="74"/>
      <c r="VLO27" s="74"/>
      <c r="VLP27" s="85"/>
      <c r="VLQ27" s="74"/>
      <c r="VLR27" s="74"/>
      <c r="VLS27" s="85"/>
      <c r="VLT27" s="80"/>
      <c r="VLU27" s="80"/>
      <c r="VLV27" s="85"/>
      <c r="VLW27" s="77"/>
      <c r="VLX27" s="74"/>
      <c r="VLY27" s="74"/>
      <c r="VLZ27" s="85"/>
      <c r="VMA27" s="74"/>
      <c r="VMB27" s="74"/>
      <c r="VMC27" s="85"/>
      <c r="VMD27" s="74"/>
      <c r="VME27" s="74"/>
      <c r="VMF27" s="85"/>
      <c r="VMG27" s="74"/>
      <c r="VMH27" s="74"/>
      <c r="VMI27" s="85"/>
      <c r="VMJ27" s="80"/>
      <c r="VMK27" s="80"/>
      <c r="VML27" s="85"/>
      <c r="VMM27" s="77"/>
      <c r="VMN27" s="74"/>
      <c r="VMO27" s="74"/>
      <c r="VMP27" s="85"/>
      <c r="VMQ27" s="74"/>
      <c r="VMR27" s="74"/>
      <c r="VMS27" s="85"/>
      <c r="VMT27" s="74"/>
      <c r="VMU27" s="74"/>
      <c r="VMV27" s="85"/>
      <c r="VMW27" s="74"/>
      <c r="VMX27" s="74"/>
      <c r="VMY27" s="85"/>
      <c r="VMZ27" s="80"/>
      <c r="VNA27" s="80"/>
      <c r="VNB27" s="85"/>
      <c r="VNC27" s="77"/>
      <c r="VND27" s="74"/>
      <c r="VNE27" s="74"/>
      <c r="VNF27" s="85"/>
      <c r="VNG27" s="74"/>
      <c r="VNH27" s="74"/>
      <c r="VNI27" s="85"/>
      <c r="VNJ27" s="74"/>
      <c r="VNK27" s="74"/>
      <c r="VNL27" s="85"/>
      <c r="VNM27" s="74"/>
      <c r="VNN27" s="74"/>
      <c r="VNO27" s="85"/>
      <c r="VNP27" s="80"/>
      <c r="VNQ27" s="80"/>
      <c r="VNR27" s="85"/>
      <c r="VNS27" s="77"/>
      <c r="VNT27" s="74"/>
      <c r="VNU27" s="74"/>
      <c r="VNV27" s="85"/>
      <c r="VNW27" s="74"/>
      <c r="VNX27" s="74"/>
      <c r="VNY27" s="85"/>
      <c r="VNZ27" s="74"/>
      <c r="VOA27" s="74"/>
      <c r="VOB27" s="85"/>
      <c r="VOC27" s="74"/>
      <c r="VOD27" s="74"/>
      <c r="VOE27" s="85"/>
      <c r="VOF27" s="80"/>
      <c r="VOG27" s="80"/>
      <c r="VOH27" s="85"/>
      <c r="VOI27" s="77"/>
      <c r="VOJ27" s="74"/>
      <c r="VOK27" s="74"/>
      <c r="VOL27" s="85"/>
      <c r="VOM27" s="74"/>
      <c r="VON27" s="74"/>
      <c r="VOO27" s="85"/>
      <c r="VOP27" s="74"/>
      <c r="VOQ27" s="74"/>
      <c r="VOR27" s="85"/>
      <c r="VOS27" s="74"/>
      <c r="VOT27" s="74"/>
      <c r="VOU27" s="85"/>
      <c r="VOV27" s="80"/>
      <c r="VOW27" s="80"/>
      <c r="VOX27" s="85"/>
      <c r="VOY27" s="77"/>
      <c r="VOZ27" s="74"/>
      <c r="VPA27" s="74"/>
      <c r="VPB27" s="85"/>
      <c r="VPC27" s="74"/>
      <c r="VPD27" s="74"/>
      <c r="VPE27" s="85"/>
      <c r="VPF27" s="74"/>
      <c r="VPG27" s="74"/>
      <c r="VPH27" s="85"/>
      <c r="VPI27" s="74"/>
      <c r="VPJ27" s="74"/>
      <c r="VPK27" s="85"/>
      <c r="VPL27" s="80"/>
      <c r="VPM27" s="80"/>
      <c r="VPN27" s="85"/>
      <c r="VPO27" s="77"/>
      <c r="VPP27" s="74"/>
      <c r="VPQ27" s="74"/>
      <c r="VPR27" s="85"/>
      <c r="VPS27" s="74"/>
      <c r="VPT27" s="74"/>
      <c r="VPU27" s="85"/>
      <c r="VPV27" s="74"/>
      <c r="VPW27" s="74"/>
      <c r="VPX27" s="85"/>
      <c r="VPY27" s="74"/>
      <c r="VPZ27" s="74"/>
      <c r="VQA27" s="85"/>
      <c r="VQB27" s="80"/>
      <c r="VQC27" s="80"/>
      <c r="VQD27" s="85"/>
      <c r="VQE27" s="77"/>
      <c r="VQF27" s="74"/>
      <c r="VQG27" s="74"/>
      <c r="VQH27" s="85"/>
      <c r="VQI27" s="74"/>
      <c r="VQJ27" s="74"/>
      <c r="VQK27" s="85"/>
      <c r="VQL27" s="74"/>
      <c r="VQM27" s="74"/>
      <c r="VQN27" s="85"/>
      <c r="VQO27" s="74"/>
      <c r="VQP27" s="74"/>
      <c r="VQQ27" s="85"/>
      <c r="VQR27" s="80"/>
      <c r="VQS27" s="80"/>
      <c r="VQT27" s="85"/>
      <c r="VQU27" s="77"/>
      <c r="VQV27" s="74"/>
      <c r="VQW27" s="74"/>
      <c r="VQX27" s="85"/>
      <c r="VQY27" s="74"/>
      <c r="VQZ27" s="74"/>
      <c r="VRA27" s="85"/>
      <c r="VRB27" s="74"/>
      <c r="VRC27" s="74"/>
      <c r="VRD27" s="85"/>
      <c r="VRE27" s="74"/>
      <c r="VRF27" s="74"/>
      <c r="VRG27" s="85"/>
      <c r="VRH27" s="80"/>
      <c r="VRI27" s="80"/>
      <c r="VRJ27" s="85"/>
      <c r="VRK27" s="77"/>
      <c r="VRL27" s="74"/>
      <c r="VRM27" s="74"/>
      <c r="VRN27" s="85"/>
      <c r="VRO27" s="74"/>
      <c r="VRP27" s="74"/>
      <c r="VRQ27" s="85"/>
      <c r="VRR27" s="74"/>
      <c r="VRS27" s="74"/>
      <c r="VRT27" s="85"/>
      <c r="VRU27" s="74"/>
      <c r="VRV27" s="74"/>
      <c r="VRW27" s="85"/>
      <c r="VRX27" s="80"/>
      <c r="VRY27" s="80"/>
      <c r="VRZ27" s="85"/>
      <c r="VSA27" s="77"/>
      <c r="VSB27" s="74"/>
      <c r="VSC27" s="74"/>
      <c r="VSD27" s="85"/>
      <c r="VSE27" s="74"/>
      <c r="VSF27" s="74"/>
      <c r="VSG27" s="85"/>
      <c r="VSH27" s="74"/>
      <c r="VSI27" s="74"/>
      <c r="VSJ27" s="85"/>
      <c r="VSK27" s="74"/>
      <c r="VSL27" s="74"/>
      <c r="VSM27" s="85"/>
      <c r="VSN27" s="80"/>
      <c r="VSO27" s="80"/>
      <c r="VSP27" s="85"/>
      <c r="VSQ27" s="77"/>
      <c r="VSR27" s="74"/>
      <c r="VSS27" s="74"/>
      <c r="VST27" s="85"/>
      <c r="VSU27" s="74"/>
      <c r="VSV27" s="74"/>
      <c r="VSW27" s="85"/>
      <c r="VSX27" s="74"/>
      <c r="VSY27" s="74"/>
      <c r="VSZ27" s="85"/>
      <c r="VTA27" s="74"/>
      <c r="VTB27" s="74"/>
      <c r="VTC27" s="85"/>
      <c r="VTD27" s="80"/>
      <c r="VTE27" s="80"/>
      <c r="VTF27" s="85"/>
      <c r="VTG27" s="77"/>
      <c r="VTH27" s="74"/>
      <c r="VTI27" s="74"/>
      <c r="VTJ27" s="85"/>
      <c r="VTK27" s="74"/>
      <c r="VTL27" s="74"/>
      <c r="VTM27" s="85"/>
      <c r="VTN27" s="74"/>
      <c r="VTO27" s="74"/>
      <c r="VTP27" s="85"/>
      <c r="VTQ27" s="74"/>
      <c r="VTR27" s="74"/>
      <c r="VTS27" s="85"/>
      <c r="VTT27" s="80"/>
      <c r="VTU27" s="80"/>
      <c r="VTV27" s="85"/>
      <c r="VTW27" s="77"/>
      <c r="VTX27" s="74"/>
      <c r="VTY27" s="74"/>
      <c r="VTZ27" s="85"/>
      <c r="VUA27" s="74"/>
      <c r="VUB27" s="74"/>
      <c r="VUC27" s="85"/>
      <c r="VUD27" s="74"/>
      <c r="VUE27" s="74"/>
      <c r="VUF27" s="85"/>
      <c r="VUG27" s="74"/>
      <c r="VUH27" s="74"/>
      <c r="VUI27" s="85"/>
      <c r="VUJ27" s="80"/>
      <c r="VUK27" s="80"/>
      <c r="VUL27" s="85"/>
      <c r="VUM27" s="77"/>
      <c r="VUN27" s="74"/>
      <c r="VUO27" s="74"/>
      <c r="VUP27" s="85"/>
      <c r="VUQ27" s="74"/>
      <c r="VUR27" s="74"/>
      <c r="VUS27" s="85"/>
      <c r="VUT27" s="74"/>
      <c r="VUU27" s="74"/>
      <c r="VUV27" s="85"/>
      <c r="VUW27" s="74"/>
      <c r="VUX27" s="74"/>
      <c r="VUY27" s="85"/>
      <c r="VUZ27" s="80"/>
      <c r="VVA27" s="80"/>
      <c r="VVB27" s="85"/>
      <c r="VVC27" s="77"/>
      <c r="VVD27" s="74"/>
      <c r="VVE27" s="74"/>
      <c r="VVF27" s="85"/>
      <c r="VVG27" s="74"/>
      <c r="VVH27" s="74"/>
      <c r="VVI27" s="85"/>
      <c r="VVJ27" s="74"/>
      <c r="VVK27" s="74"/>
      <c r="VVL27" s="85"/>
      <c r="VVM27" s="74"/>
      <c r="VVN27" s="74"/>
      <c r="VVO27" s="85"/>
      <c r="VVP27" s="80"/>
      <c r="VVQ27" s="80"/>
      <c r="VVR27" s="85"/>
      <c r="VVS27" s="77"/>
      <c r="VVT27" s="74"/>
      <c r="VVU27" s="74"/>
      <c r="VVV27" s="85"/>
      <c r="VVW27" s="74"/>
      <c r="VVX27" s="74"/>
      <c r="VVY27" s="85"/>
      <c r="VVZ27" s="74"/>
      <c r="VWA27" s="74"/>
      <c r="VWB27" s="85"/>
      <c r="VWC27" s="74"/>
      <c r="VWD27" s="74"/>
      <c r="VWE27" s="85"/>
      <c r="VWF27" s="80"/>
      <c r="VWG27" s="80"/>
      <c r="VWH27" s="85"/>
      <c r="VWI27" s="77"/>
      <c r="VWJ27" s="74"/>
      <c r="VWK27" s="74"/>
      <c r="VWL27" s="85"/>
      <c r="VWM27" s="74"/>
      <c r="VWN27" s="74"/>
      <c r="VWO27" s="85"/>
      <c r="VWP27" s="74"/>
      <c r="VWQ27" s="74"/>
      <c r="VWR27" s="85"/>
      <c r="VWS27" s="74"/>
      <c r="VWT27" s="74"/>
      <c r="VWU27" s="85"/>
      <c r="VWV27" s="80"/>
      <c r="VWW27" s="80"/>
      <c r="VWX27" s="85"/>
      <c r="VWY27" s="77"/>
      <c r="VWZ27" s="74"/>
      <c r="VXA27" s="74"/>
      <c r="VXB27" s="85"/>
      <c r="VXC27" s="74"/>
      <c r="VXD27" s="74"/>
      <c r="VXE27" s="85"/>
      <c r="VXF27" s="74"/>
      <c r="VXG27" s="74"/>
      <c r="VXH27" s="85"/>
      <c r="VXI27" s="74"/>
      <c r="VXJ27" s="74"/>
      <c r="VXK27" s="85"/>
      <c r="VXL27" s="80"/>
      <c r="VXM27" s="80"/>
      <c r="VXN27" s="85"/>
      <c r="VXO27" s="77"/>
      <c r="VXP27" s="74"/>
      <c r="VXQ27" s="74"/>
      <c r="VXR27" s="85"/>
      <c r="VXS27" s="74"/>
      <c r="VXT27" s="74"/>
      <c r="VXU27" s="85"/>
      <c r="VXV27" s="74"/>
      <c r="VXW27" s="74"/>
      <c r="VXX27" s="85"/>
      <c r="VXY27" s="74"/>
      <c r="VXZ27" s="74"/>
      <c r="VYA27" s="85"/>
      <c r="VYB27" s="80"/>
      <c r="VYC27" s="80"/>
      <c r="VYD27" s="85"/>
      <c r="VYE27" s="77"/>
      <c r="VYF27" s="74"/>
      <c r="VYG27" s="74"/>
      <c r="VYH27" s="85"/>
      <c r="VYI27" s="74"/>
      <c r="VYJ27" s="74"/>
      <c r="VYK27" s="85"/>
      <c r="VYL27" s="74"/>
      <c r="VYM27" s="74"/>
      <c r="VYN27" s="85"/>
      <c r="VYO27" s="74"/>
      <c r="VYP27" s="74"/>
      <c r="VYQ27" s="85"/>
      <c r="VYR27" s="80"/>
      <c r="VYS27" s="80"/>
      <c r="VYT27" s="85"/>
      <c r="VYU27" s="77"/>
      <c r="VYV27" s="74"/>
      <c r="VYW27" s="74"/>
      <c r="VYX27" s="85"/>
      <c r="VYY27" s="74"/>
      <c r="VYZ27" s="74"/>
      <c r="VZA27" s="85"/>
      <c r="VZB27" s="74"/>
      <c r="VZC27" s="74"/>
      <c r="VZD27" s="85"/>
      <c r="VZE27" s="74"/>
      <c r="VZF27" s="74"/>
      <c r="VZG27" s="85"/>
      <c r="VZH27" s="80"/>
      <c r="VZI27" s="80"/>
      <c r="VZJ27" s="85"/>
      <c r="VZK27" s="77"/>
      <c r="VZL27" s="74"/>
      <c r="VZM27" s="74"/>
      <c r="VZN27" s="85"/>
      <c r="VZO27" s="74"/>
      <c r="VZP27" s="74"/>
      <c r="VZQ27" s="85"/>
      <c r="VZR27" s="74"/>
      <c r="VZS27" s="74"/>
      <c r="VZT27" s="85"/>
      <c r="VZU27" s="74"/>
      <c r="VZV27" s="74"/>
      <c r="VZW27" s="85"/>
      <c r="VZX27" s="80"/>
      <c r="VZY27" s="80"/>
      <c r="VZZ27" s="85"/>
      <c r="WAA27" s="77"/>
      <c r="WAB27" s="74"/>
      <c r="WAC27" s="74"/>
      <c r="WAD27" s="85"/>
      <c r="WAE27" s="74"/>
      <c r="WAF27" s="74"/>
      <c r="WAG27" s="85"/>
      <c r="WAH27" s="74"/>
      <c r="WAI27" s="74"/>
      <c r="WAJ27" s="85"/>
      <c r="WAK27" s="74"/>
      <c r="WAL27" s="74"/>
      <c r="WAM27" s="85"/>
      <c r="WAN27" s="80"/>
      <c r="WAO27" s="80"/>
      <c r="WAP27" s="85"/>
      <c r="WAQ27" s="77"/>
      <c r="WAR27" s="74"/>
      <c r="WAS27" s="74"/>
      <c r="WAT27" s="85"/>
      <c r="WAU27" s="74"/>
      <c r="WAV27" s="74"/>
      <c r="WAW27" s="85"/>
      <c r="WAX27" s="74"/>
      <c r="WAY27" s="74"/>
      <c r="WAZ27" s="85"/>
      <c r="WBA27" s="74"/>
      <c r="WBB27" s="74"/>
      <c r="WBC27" s="85"/>
      <c r="WBD27" s="80"/>
      <c r="WBE27" s="80"/>
      <c r="WBF27" s="85"/>
      <c r="WBG27" s="77"/>
      <c r="WBH27" s="74"/>
      <c r="WBI27" s="74"/>
      <c r="WBJ27" s="85"/>
      <c r="WBK27" s="74"/>
      <c r="WBL27" s="74"/>
      <c r="WBM27" s="85"/>
      <c r="WBN27" s="74"/>
      <c r="WBO27" s="74"/>
      <c r="WBP27" s="85"/>
      <c r="WBQ27" s="74"/>
      <c r="WBR27" s="74"/>
      <c r="WBS27" s="85"/>
      <c r="WBT27" s="80"/>
      <c r="WBU27" s="80"/>
      <c r="WBV27" s="85"/>
      <c r="WBW27" s="77"/>
      <c r="WBX27" s="74"/>
      <c r="WBY27" s="74"/>
      <c r="WBZ27" s="85"/>
      <c r="WCA27" s="74"/>
      <c r="WCB27" s="74"/>
      <c r="WCC27" s="85"/>
      <c r="WCD27" s="74"/>
      <c r="WCE27" s="74"/>
      <c r="WCF27" s="85"/>
      <c r="WCG27" s="74"/>
      <c r="WCH27" s="74"/>
      <c r="WCI27" s="85"/>
      <c r="WCJ27" s="80"/>
      <c r="WCK27" s="80"/>
      <c r="WCL27" s="85"/>
      <c r="WCM27" s="77"/>
      <c r="WCN27" s="74"/>
      <c r="WCO27" s="74"/>
      <c r="WCP27" s="85"/>
      <c r="WCQ27" s="74"/>
      <c r="WCR27" s="74"/>
      <c r="WCS27" s="85"/>
      <c r="WCT27" s="74"/>
      <c r="WCU27" s="74"/>
      <c r="WCV27" s="85"/>
      <c r="WCW27" s="74"/>
      <c r="WCX27" s="74"/>
      <c r="WCY27" s="85"/>
      <c r="WCZ27" s="80"/>
      <c r="WDA27" s="80"/>
      <c r="WDB27" s="85"/>
      <c r="WDC27" s="77"/>
      <c r="WDD27" s="74"/>
      <c r="WDE27" s="74"/>
      <c r="WDF27" s="85"/>
      <c r="WDG27" s="74"/>
      <c r="WDH27" s="74"/>
      <c r="WDI27" s="85"/>
      <c r="WDJ27" s="74"/>
      <c r="WDK27" s="74"/>
      <c r="WDL27" s="85"/>
      <c r="WDM27" s="74"/>
      <c r="WDN27" s="74"/>
      <c r="WDO27" s="85"/>
      <c r="WDP27" s="80"/>
      <c r="WDQ27" s="80"/>
      <c r="WDR27" s="85"/>
      <c r="WDS27" s="77"/>
      <c r="WDT27" s="74"/>
      <c r="WDU27" s="74"/>
      <c r="WDV27" s="85"/>
      <c r="WDW27" s="74"/>
      <c r="WDX27" s="74"/>
      <c r="WDY27" s="85"/>
      <c r="WDZ27" s="74"/>
      <c r="WEA27" s="74"/>
      <c r="WEB27" s="85"/>
      <c r="WEC27" s="74"/>
      <c r="WED27" s="74"/>
      <c r="WEE27" s="85"/>
      <c r="WEF27" s="80"/>
      <c r="WEG27" s="80"/>
      <c r="WEH27" s="85"/>
      <c r="WEI27" s="77"/>
      <c r="WEJ27" s="74"/>
      <c r="WEK27" s="74"/>
      <c r="WEL27" s="85"/>
      <c r="WEM27" s="74"/>
      <c r="WEN27" s="74"/>
      <c r="WEO27" s="85"/>
      <c r="WEP27" s="74"/>
      <c r="WEQ27" s="74"/>
      <c r="WER27" s="85"/>
      <c r="WES27" s="74"/>
      <c r="WET27" s="74"/>
      <c r="WEU27" s="85"/>
      <c r="WEV27" s="80"/>
      <c r="WEW27" s="80"/>
      <c r="WEX27" s="85"/>
      <c r="WEY27" s="77"/>
      <c r="WEZ27" s="74"/>
      <c r="WFA27" s="74"/>
      <c r="WFB27" s="85"/>
      <c r="WFC27" s="74"/>
      <c r="WFD27" s="74"/>
      <c r="WFE27" s="85"/>
      <c r="WFF27" s="74"/>
      <c r="WFG27" s="74"/>
      <c r="WFH27" s="85"/>
      <c r="WFI27" s="74"/>
      <c r="WFJ27" s="74"/>
      <c r="WFK27" s="85"/>
      <c r="WFL27" s="80"/>
      <c r="WFM27" s="80"/>
      <c r="WFN27" s="85"/>
      <c r="WFO27" s="77"/>
      <c r="WFP27" s="74"/>
      <c r="WFQ27" s="74"/>
      <c r="WFR27" s="85"/>
      <c r="WFS27" s="74"/>
      <c r="WFT27" s="74"/>
      <c r="WFU27" s="85"/>
      <c r="WFV27" s="74"/>
      <c r="WFW27" s="74"/>
      <c r="WFX27" s="85"/>
      <c r="WFY27" s="74"/>
      <c r="WFZ27" s="74"/>
      <c r="WGA27" s="85"/>
      <c r="WGB27" s="80"/>
      <c r="WGC27" s="80"/>
      <c r="WGD27" s="85"/>
      <c r="WGE27" s="77"/>
      <c r="WGF27" s="74"/>
      <c r="WGG27" s="74"/>
      <c r="WGH27" s="85"/>
      <c r="WGI27" s="74"/>
      <c r="WGJ27" s="74"/>
      <c r="WGK27" s="85"/>
      <c r="WGL27" s="74"/>
      <c r="WGM27" s="74"/>
      <c r="WGN27" s="85"/>
      <c r="WGO27" s="74"/>
      <c r="WGP27" s="74"/>
      <c r="WGQ27" s="85"/>
      <c r="WGR27" s="80"/>
      <c r="WGS27" s="80"/>
      <c r="WGT27" s="85"/>
      <c r="WGU27" s="77"/>
      <c r="WGV27" s="74"/>
      <c r="WGW27" s="74"/>
      <c r="WGX27" s="85"/>
      <c r="WGY27" s="74"/>
      <c r="WGZ27" s="74"/>
      <c r="WHA27" s="85"/>
      <c r="WHB27" s="74"/>
      <c r="WHC27" s="74"/>
      <c r="WHD27" s="85"/>
      <c r="WHE27" s="74"/>
      <c r="WHF27" s="74"/>
      <c r="WHG27" s="85"/>
      <c r="WHH27" s="80"/>
      <c r="WHI27" s="80"/>
      <c r="WHJ27" s="85"/>
      <c r="WHK27" s="77"/>
      <c r="WHL27" s="74"/>
      <c r="WHM27" s="74"/>
      <c r="WHN27" s="85"/>
      <c r="WHO27" s="74"/>
      <c r="WHP27" s="74"/>
      <c r="WHQ27" s="85"/>
      <c r="WHR27" s="74"/>
      <c r="WHS27" s="74"/>
      <c r="WHT27" s="85"/>
      <c r="WHU27" s="74"/>
      <c r="WHV27" s="74"/>
      <c r="WHW27" s="85"/>
      <c r="WHX27" s="80"/>
      <c r="WHY27" s="80"/>
      <c r="WHZ27" s="85"/>
      <c r="WIA27" s="77"/>
      <c r="WIB27" s="74"/>
      <c r="WIC27" s="74"/>
      <c r="WID27" s="85"/>
      <c r="WIE27" s="74"/>
      <c r="WIF27" s="74"/>
      <c r="WIG27" s="85"/>
      <c r="WIH27" s="74"/>
      <c r="WII27" s="74"/>
      <c r="WIJ27" s="85"/>
      <c r="WIK27" s="74"/>
      <c r="WIL27" s="74"/>
      <c r="WIM27" s="85"/>
      <c r="WIN27" s="80"/>
      <c r="WIO27" s="80"/>
      <c r="WIP27" s="85"/>
      <c r="WIQ27" s="77"/>
      <c r="WIR27" s="74"/>
      <c r="WIS27" s="74"/>
      <c r="WIT27" s="85"/>
      <c r="WIU27" s="74"/>
      <c r="WIV27" s="74"/>
      <c r="WIW27" s="85"/>
      <c r="WIX27" s="74"/>
      <c r="WIY27" s="74"/>
      <c r="WIZ27" s="85"/>
      <c r="WJA27" s="74"/>
      <c r="WJB27" s="74"/>
      <c r="WJC27" s="85"/>
      <c r="WJD27" s="80"/>
      <c r="WJE27" s="80"/>
      <c r="WJF27" s="85"/>
      <c r="WJG27" s="77"/>
      <c r="WJH27" s="74"/>
      <c r="WJI27" s="74"/>
      <c r="WJJ27" s="85"/>
      <c r="WJK27" s="74"/>
      <c r="WJL27" s="74"/>
      <c r="WJM27" s="85"/>
      <c r="WJN27" s="74"/>
      <c r="WJO27" s="74"/>
      <c r="WJP27" s="85"/>
      <c r="WJQ27" s="74"/>
      <c r="WJR27" s="74"/>
      <c r="WJS27" s="85"/>
      <c r="WJT27" s="80"/>
      <c r="WJU27" s="80"/>
      <c r="WJV27" s="85"/>
      <c r="WJW27" s="77"/>
      <c r="WJX27" s="74"/>
      <c r="WJY27" s="74"/>
      <c r="WJZ27" s="85"/>
      <c r="WKA27" s="74"/>
      <c r="WKB27" s="74"/>
      <c r="WKC27" s="85"/>
      <c r="WKD27" s="74"/>
      <c r="WKE27" s="74"/>
      <c r="WKF27" s="85"/>
      <c r="WKG27" s="74"/>
      <c r="WKH27" s="74"/>
      <c r="WKI27" s="85"/>
      <c r="WKJ27" s="80"/>
      <c r="WKK27" s="80"/>
      <c r="WKL27" s="85"/>
      <c r="WKM27" s="77"/>
      <c r="WKN27" s="74"/>
      <c r="WKO27" s="74"/>
      <c r="WKP27" s="85"/>
      <c r="WKQ27" s="74"/>
      <c r="WKR27" s="74"/>
      <c r="WKS27" s="85"/>
      <c r="WKT27" s="74"/>
      <c r="WKU27" s="74"/>
      <c r="WKV27" s="85"/>
      <c r="WKW27" s="74"/>
      <c r="WKX27" s="74"/>
      <c r="WKY27" s="85"/>
      <c r="WKZ27" s="80"/>
      <c r="WLA27" s="80"/>
      <c r="WLB27" s="85"/>
      <c r="WLC27" s="77"/>
      <c r="WLD27" s="74"/>
      <c r="WLE27" s="74"/>
      <c r="WLF27" s="85"/>
      <c r="WLG27" s="74"/>
      <c r="WLH27" s="74"/>
      <c r="WLI27" s="85"/>
      <c r="WLJ27" s="74"/>
      <c r="WLK27" s="74"/>
      <c r="WLL27" s="85"/>
      <c r="WLM27" s="74"/>
      <c r="WLN27" s="74"/>
      <c r="WLO27" s="85"/>
      <c r="WLP27" s="80"/>
      <c r="WLQ27" s="80"/>
      <c r="WLR27" s="85"/>
      <c r="WLS27" s="77"/>
      <c r="WLT27" s="74"/>
      <c r="WLU27" s="74"/>
      <c r="WLV27" s="85"/>
      <c r="WLW27" s="74"/>
      <c r="WLX27" s="74"/>
      <c r="WLY27" s="85"/>
      <c r="WLZ27" s="74"/>
      <c r="WMA27" s="74"/>
      <c r="WMB27" s="85"/>
      <c r="WMC27" s="74"/>
      <c r="WMD27" s="74"/>
      <c r="WME27" s="85"/>
      <c r="WMF27" s="80"/>
      <c r="WMG27" s="80"/>
      <c r="WMH27" s="85"/>
      <c r="WMI27" s="77"/>
      <c r="WMJ27" s="74"/>
      <c r="WMK27" s="74"/>
      <c r="WML27" s="85"/>
      <c r="WMM27" s="74"/>
      <c r="WMN27" s="74"/>
      <c r="WMO27" s="85"/>
      <c r="WMP27" s="74"/>
      <c r="WMQ27" s="74"/>
      <c r="WMR27" s="85"/>
      <c r="WMS27" s="74"/>
      <c r="WMT27" s="74"/>
      <c r="WMU27" s="85"/>
      <c r="WMV27" s="80"/>
      <c r="WMW27" s="80"/>
      <c r="WMX27" s="85"/>
      <c r="WMY27" s="77"/>
      <c r="WMZ27" s="74"/>
      <c r="WNA27" s="74"/>
      <c r="WNB27" s="85"/>
      <c r="WNC27" s="74"/>
      <c r="WND27" s="74"/>
      <c r="WNE27" s="85"/>
      <c r="WNF27" s="74"/>
      <c r="WNG27" s="74"/>
      <c r="WNH27" s="85"/>
      <c r="WNI27" s="74"/>
      <c r="WNJ27" s="74"/>
      <c r="WNK27" s="85"/>
      <c r="WNL27" s="80"/>
      <c r="WNM27" s="80"/>
      <c r="WNN27" s="85"/>
      <c r="WNO27" s="77"/>
      <c r="WNP27" s="74"/>
      <c r="WNQ27" s="74"/>
      <c r="WNR27" s="85"/>
      <c r="WNS27" s="74"/>
      <c r="WNT27" s="74"/>
      <c r="WNU27" s="85"/>
      <c r="WNV27" s="74"/>
      <c r="WNW27" s="74"/>
      <c r="WNX27" s="85"/>
      <c r="WNY27" s="74"/>
      <c r="WNZ27" s="74"/>
      <c r="WOA27" s="85"/>
      <c r="WOB27" s="80"/>
      <c r="WOC27" s="80"/>
      <c r="WOD27" s="85"/>
      <c r="WOE27" s="77"/>
      <c r="WOF27" s="74"/>
      <c r="WOG27" s="74"/>
      <c r="WOH27" s="85"/>
      <c r="WOI27" s="74"/>
      <c r="WOJ27" s="74"/>
      <c r="WOK27" s="85"/>
      <c r="WOL27" s="74"/>
      <c r="WOM27" s="74"/>
      <c r="WON27" s="85"/>
      <c r="WOO27" s="74"/>
      <c r="WOP27" s="74"/>
      <c r="WOQ27" s="85"/>
      <c r="WOR27" s="80"/>
      <c r="WOS27" s="80"/>
      <c r="WOT27" s="85"/>
      <c r="WOU27" s="77"/>
      <c r="WOV27" s="74"/>
      <c r="WOW27" s="74"/>
      <c r="WOX27" s="85"/>
      <c r="WOY27" s="74"/>
      <c r="WOZ27" s="74"/>
      <c r="WPA27" s="85"/>
      <c r="WPB27" s="74"/>
      <c r="WPC27" s="74"/>
      <c r="WPD27" s="85"/>
      <c r="WPE27" s="74"/>
      <c r="WPF27" s="74"/>
      <c r="WPG27" s="85"/>
      <c r="WPH27" s="80"/>
      <c r="WPI27" s="80"/>
      <c r="WPJ27" s="85"/>
      <c r="WPK27" s="77"/>
      <c r="WPL27" s="74"/>
      <c r="WPM27" s="74"/>
      <c r="WPN27" s="85"/>
      <c r="WPO27" s="74"/>
      <c r="WPP27" s="74"/>
      <c r="WPQ27" s="85"/>
      <c r="WPR27" s="74"/>
      <c r="WPS27" s="74"/>
      <c r="WPT27" s="85"/>
      <c r="WPU27" s="74"/>
      <c r="WPV27" s="74"/>
      <c r="WPW27" s="85"/>
      <c r="WPX27" s="80"/>
      <c r="WPY27" s="80"/>
      <c r="WPZ27" s="85"/>
      <c r="WQA27" s="77"/>
      <c r="WQB27" s="74"/>
      <c r="WQC27" s="74"/>
      <c r="WQD27" s="85"/>
      <c r="WQE27" s="74"/>
      <c r="WQF27" s="74"/>
      <c r="WQG27" s="85"/>
      <c r="WQH27" s="74"/>
      <c r="WQI27" s="74"/>
      <c r="WQJ27" s="85"/>
      <c r="WQK27" s="74"/>
      <c r="WQL27" s="74"/>
      <c r="WQM27" s="85"/>
      <c r="WQN27" s="80"/>
      <c r="WQO27" s="80"/>
      <c r="WQP27" s="85"/>
      <c r="WQQ27" s="77"/>
      <c r="WQR27" s="74"/>
      <c r="WQS27" s="74"/>
      <c r="WQT27" s="85"/>
      <c r="WQU27" s="74"/>
      <c r="WQV27" s="74"/>
      <c r="WQW27" s="85"/>
      <c r="WQX27" s="74"/>
      <c r="WQY27" s="74"/>
      <c r="WQZ27" s="85"/>
      <c r="WRA27" s="74"/>
      <c r="WRB27" s="74"/>
      <c r="WRC27" s="85"/>
      <c r="WRD27" s="80"/>
      <c r="WRE27" s="80"/>
      <c r="WRF27" s="85"/>
      <c r="WRG27" s="77"/>
      <c r="WRH27" s="74"/>
      <c r="WRI27" s="74"/>
      <c r="WRJ27" s="85"/>
      <c r="WRK27" s="74"/>
      <c r="WRL27" s="74"/>
      <c r="WRM27" s="85"/>
      <c r="WRN27" s="74"/>
      <c r="WRO27" s="74"/>
      <c r="WRP27" s="85"/>
      <c r="WRQ27" s="74"/>
      <c r="WRR27" s="74"/>
      <c r="WRS27" s="85"/>
      <c r="WRT27" s="80"/>
      <c r="WRU27" s="80"/>
      <c r="WRV27" s="85"/>
      <c r="WRW27" s="77"/>
      <c r="WRX27" s="74"/>
      <c r="WRY27" s="74"/>
      <c r="WRZ27" s="85"/>
      <c r="WSA27" s="74"/>
      <c r="WSB27" s="74"/>
      <c r="WSC27" s="85"/>
      <c r="WSD27" s="74"/>
      <c r="WSE27" s="74"/>
      <c r="WSF27" s="85"/>
      <c r="WSG27" s="74"/>
      <c r="WSH27" s="74"/>
      <c r="WSI27" s="85"/>
      <c r="WSJ27" s="80"/>
      <c r="WSK27" s="80"/>
      <c r="WSL27" s="85"/>
      <c r="WSM27" s="77"/>
      <c r="WSN27" s="74"/>
      <c r="WSO27" s="74"/>
      <c r="WSP27" s="85"/>
      <c r="WSQ27" s="74"/>
      <c r="WSR27" s="74"/>
      <c r="WSS27" s="85"/>
      <c r="WST27" s="74"/>
      <c r="WSU27" s="74"/>
      <c r="WSV27" s="85"/>
      <c r="WSW27" s="74"/>
      <c r="WSX27" s="74"/>
      <c r="WSY27" s="85"/>
      <c r="WSZ27" s="80"/>
      <c r="WTA27" s="80"/>
      <c r="WTB27" s="85"/>
      <c r="WTC27" s="77"/>
      <c r="WTD27" s="74"/>
      <c r="WTE27" s="74"/>
      <c r="WTF27" s="85"/>
      <c r="WTG27" s="74"/>
      <c r="WTH27" s="74"/>
      <c r="WTI27" s="85"/>
      <c r="WTJ27" s="74"/>
      <c r="WTK27" s="74"/>
      <c r="WTL27" s="85"/>
      <c r="WTM27" s="74"/>
      <c r="WTN27" s="74"/>
      <c r="WTO27" s="85"/>
      <c r="WTP27" s="80"/>
      <c r="WTQ27" s="80"/>
      <c r="WTR27" s="85"/>
      <c r="WTS27" s="77"/>
      <c r="WTT27" s="74"/>
      <c r="WTU27" s="74"/>
      <c r="WTV27" s="85"/>
      <c r="WTW27" s="74"/>
      <c r="WTX27" s="74"/>
      <c r="WTY27" s="85"/>
      <c r="WTZ27" s="74"/>
      <c r="WUA27" s="74"/>
      <c r="WUB27" s="85"/>
      <c r="WUC27" s="74"/>
      <c r="WUD27" s="74"/>
      <c r="WUE27" s="85"/>
      <c r="WUF27" s="80"/>
      <c r="WUG27" s="80"/>
      <c r="WUH27" s="85"/>
      <c r="WUI27" s="77"/>
      <c r="WUJ27" s="74"/>
      <c r="WUK27" s="74"/>
      <c r="WUL27" s="85"/>
      <c r="WUM27" s="74"/>
      <c r="WUN27" s="74"/>
      <c r="WUO27" s="85"/>
      <c r="WUP27" s="74"/>
      <c r="WUQ27" s="74"/>
      <c r="WUR27" s="85"/>
      <c r="WUS27" s="74"/>
      <c r="WUT27" s="74"/>
      <c r="WUU27" s="85"/>
      <c r="WUV27" s="80"/>
      <c r="WUW27" s="80"/>
      <c r="WUX27" s="85"/>
      <c r="WUY27" s="77"/>
      <c r="WUZ27" s="74"/>
      <c r="WVA27" s="74"/>
      <c r="WVB27" s="85"/>
      <c r="WVC27" s="74"/>
      <c r="WVD27" s="74"/>
      <c r="WVE27" s="85"/>
      <c r="WVF27" s="74"/>
      <c r="WVG27" s="74"/>
      <c r="WVH27" s="85"/>
      <c r="WVI27" s="74"/>
      <c r="WVJ27" s="74"/>
      <c r="WVK27" s="85"/>
      <c r="WVL27" s="80"/>
      <c r="WVM27" s="80"/>
      <c r="WVN27" s="85"/>
      <c r="WVO27" s="77"/>
      <c r="WVP27" s="74"/>
      <c r="WVQ27" s="74"/>
      <c r="WVR27" s="85"/>
      <c r="WVS27" s="74"/>
      <c r="WVT27" s="74"/>
      <c r="WVU27" s="85"/>
      <c r="WVV27" s="74"/>
      <c r="WVW27" s="74"/>
      <c r="WVX27" s="85"/>
      <c r="WVY27" s="74"/>
      <c r="WVZ27" s="74"/>
      <c r="WWA27" s="85"/>
      <c r="WWB27" s="80"/>
      <c r="WWC27" s="80"/>
      <c r="WWD27" s="85"/>
      <c r="WWE27" s="77"/>
      <c r="WWF27" s="74"/>
      <c r="WWG27" s="74"/>
      <c r="WWH27" s="85"/>
      <c r="WWI27" s="74"/>
      <c r="WWJ27" s="74"/>
      <c r="WWK27" s="85"/>
      <c r="WWL27" s="74"/>
      <c r="WWM27" s="74"/>
      <c r="WWN27" s="85"/>
      <c r="WWO27" s="74"/>
      <c r="WWP27" s="74"/>
      <c r="WWQ27" s="85"/>
      <c r="WWR27" s="80"/>
      <c r="WWS27" s="80"/>
      <c r="WWT27" s="85"/>
      <c r="WWU27" s="77"/>
      <c r="WWV27" s="74"/>
      <c r="WWW27" s="74"/>
      <c r="WWX27" s="85"/>
      <c r="WWY27" s="74"/>
      <c r="WWZ27" s="74"/>
      <c r="WXA27" s="85"/>
      <c r="WXB27" s="74"/>
      <c r="WXC27" s="74"/>
      <c r="WXD27" s="85"/>
      <c r="WXE27" s="74"/>
      <c r="WXF27" s="74"/>
      <c r="WXG27" s="85"/>
      <c r="WXH27" s="80"/>
      <c r="WXI27" s="80"/>
      <c r="WXJ27" s="85"/>
      <c r="WXK27" s="77"/>
      <c r="WXL27" s="74"/>
      <c r="WXM27" s="74"/>
      <c r="WXN27" s="85"/>
      <c r="WXO27" s="74"/>
      <c r="WXP27" s="74"/>
      <c r="WXQ27" s="85"/>
      <c r="WXR27" s="74"/>
      <c r="WXS27" s="74"/>
      <c r="WXT27" s="85"/>
      <c r="WXU27" s="74"/>
      <c r="WXV27" s="74"/>
      <c r="WXW27" s="85"/>
      <c r="WXX27" s="80"/>
      <c r="WXY27" s="80"/>
      <c r="WXZ27" s="85"/>
      <c r="WYA27" s="77"/>
      <c r="WYB27" s="74"/>
      <c r="WYC27" s="74"/>
      <c r="WYD27" s="85"/>
      <c r="WYE27" s="74"/>
      <c r="WYF27" s="74"/>
      <c r="WYG27" s="85"/>
      <c r="WYH27" s="74"/>
      <c r="WYI27" s="74"/>
      <c r="WYJ27" s="85"/>
      <c r="WYK27" s="74"/>
      <c r="WYL27" s="74"/>
      <c r="WYM27" s="85"/>
      <c r="WYN27" s="80"/>
      <c r="WYO27" s="80"/>
      <c r="WYP27" s="85"/>
      <c r="WYQ27" s="77"/>
      <c r="WYR27" s="74"/>
      <c r="WYS27" s="74"/>
      <c r="WYT27" s="85"/>
      <c r="WYU27" s="74"/>
      <c r="WYV27" s="74"/>
      <c r="WYW27" s="85"/>
      <c r="WYX27" s="74"/>
      <c r="WYY27" s="74"/>
      <c r="WYZ27" s="85"/>
      <c r="WZA27" s="74"/>
      <c r="WZB27" s="74"/>
      <c r="WZC27" s="85"/>
      <c r="WZD27" s="80"/>
      <c r="WZE27" s="80"/>
      <c r="WZF27" s="85"/>
      <c r="WZG27" s="77"/>
      <c r="WZH27" s="74"/>
      <c r="WZI27" s="74"/>
      <c r="WZJ27" s="85"/>
      <c r="WZK27" s="74"/>
      <c r="WZL27" s="74"/>
      <c r="WZM27" s="85"/>
      <c r="WZN27" s="74"/>
      <c r="WZO27" s="74"/>
      <c r="WZP27" s="85"/>
      <c r="WZQ27" s="74"/>
      <c r="WZR27" s="74"/>
      <c r="WZS27" s="85"/>
      <c r="WZT27" s="80"/>
      <c r="WZU27" s="80"/>
      <c r="WZV27" s="85"/>
      <c r="WZW27" s="77"/>
      <c r="WZX27" s="74"/>
      <c r="WZY27" s="74"/>
      <c r="WZZ27" s="85"/>
      <c r="XAA27" s="74"/>
      <c r="XAB27" s="74"/>
      <c r="XAC27" s="85"/>
      <c r="XAD27" s="74"/>
      <c r="XAE27" s="74"/>
      <c r="XAF27" s="85"/>
      <c r="XAG27" s="74"/>
      <c r="XAH27" s="74"/>
      <c r="XAI27" s="85"/>
      <c r="XAJ27" s="80"/>
      <c r="XAK27" s="80"/>
      <c r="XAL27" s="85"/>
      <c r="XAM27" s="77"/>
      <c r="XAN27" s="74"/>
      <c r="XAO27" s="74"/>
      <c r="XAP27" s="85"/>
      <c r="XAQ27" s="74"/>
      <c r="XAR27" s="74"/>
      <c r="XAS27" s="85"/>
      <c r="XAT27" s="74"/>
      <c r="XAU27" s="74"/>
      <c r="XAV27" s="85"/>
      <c r="XAW27" s="74"/>
      <c r="XAX27" s="74"/>
      <c r="XAY27" s="85"/>
      <c r="XAZ27" s="80"/>
      <c r="XBA27" s="80"/>
      <c r="XBB27" s="85"/>
      <c r="XBC27" s="77"/>
      <c r="XBD27" s="74"/>
      <c r="XBE27" s="74"/>
      <c r="XBF27" s="85"/>
      <c r="XBG27" s="74"/>
      <c r="XBH27" s="74"/>
      <c r="XBI27" s="85"/>
      <c r="XBJ27" s="74"/>
      <c r="XBK27" s="74"/>
      <c r="XBL27" s="85"/>
      <c r="XBM27" s="74"/>
      <c r="XBN27" s="74"/>
      <c r="XBO27" s="85"/>
      <c r="XBP27" s="80"/>
      <c r="XBQ27" s="80"/>
      <c r="XBR27" s="85"/>
      <c r="XBS27" s="77"/>
      <c r="XBT27" s="74"/>
      <c r="XBU27" s="74"/>
      <c r="XBV27" s="85"/>
      <c r="XBW27" s="74"/>
      <c r="XBX27" s="74"/>
      <c r="XBY27" s="85"/>
      <c r="XBZ27" s="74"/>
      <c r="XCA27" s="74"/>
      <c r="XCB27" s="85"/>
      <c r="XCC27" s="74"/>
      <c r="XCD27" s="74"/>
      <c r="XCE27" s="85"/>
      <c r="XCF27" s="80"/>
      <c r="XCG27" s="80"/>
      <c r="XCH27" s="85"/>
      <c r="XCI27" s="77"/>
      <c r="XCJ27" s="74"/>
      <c r="XCK27" s="74"/>
      <c r="XCL27" s="85"/>
      <c r="XCM27" s="74"/>
      <c r="XCN27" s="74"/>
      <c r="XCO27" s="85"/>
      <c r="XCP27" s="74"/>
      <c r="XCQ27" s="74"/>
      <c r="XCR27" s="85"/>
      <c r="XCS27" s="74"/>
      <c r="XCT27" s="74"/>
      <c r="XCU27" s="85"/>
      <c r="XCV27" s="80"/>
      <c r="XCW27" s="80"/>
      <c r="XCX27" s="85"/>
      <c r="XCY27" s="77"/>
      <c r="XCZ27" s="74"/>
      <c r="XDA27" s="74"/>
      <c r="XDB27" s="85"/>
      <c r="XDC27" s="74"/>
      <c r="XDD27" s="74"/>
      <c r="XDE27" s="85"/>
      <c r="XDF27" s="74"/>
      <c r="XDG27" s="74"/>
      <c r="XDH27" s="85"/>
      <c r="XDI27" s="74"/>
      <c r="XDJ27" s="74"/>
      <c r="XDK27" s="85"/>
      <c r="XDL27" s="80"/>
      <c r="XDM27" s="80"/>
      <c r="XDN27" s="85"/>
      <c r="XDO27" s="77"/>
      <c r="XDP27" s="74"/>
      <c r="XDQ27" s="74"/>
      <c r="XDR27" s="85"/>
      <c r="XDS27" s="74"/>
      <c r="XDT27" s="74"/>
      <c r="XDU27" s="85"/>
      <c r="XDV27" s="74"/>
      <c r="XDW27" s="74"/>
      <c r="XDX27" s="85"/>
      <c r="XDY27" s="74"/>
      <c r="XDZ27" s="74"/>
      <c r="XEA27" s="85"/>
      <c r="XEB27" s="80"/>
      <c r="XEC27" s="80"/>
      <c r="XED27" s="85"/>
      <c r="XEE27" s="77"/>
      <c r="XEF27" s="74"/>
      <c r="XEG27" s="74"/>
      <c r="XEH27" s="85"/>
      <c r="XEI27" s="74"/>
      <c r="XEJ27" s="74"/>
      <c r="XEK27" s="85"/>
      <c r="XEL27" s="74"/>
      <c r="XEM27" s="74"/>
      <c r="XEN27" s="85"/>
      <c r="XEO27" s="74"/>
      <c r="XEP27" s="74"/>
      <c r="XEQ27" s="85"/>
      <c r="XER27" s="80"/>
      <c r="XES27" s="80"/>
      <c r="XET27" s="85"/>
    </row>
    <row r="28" spans="1:16374" s="79" customFormat="1">
      <c r="A28" s="77" t="s">
        <v>10</v>
      </c>
      <c r="B28" s="74">
        <f>ONSV_2019!AE27*DEN!H26</f>
        <v>122722</v>
      </c>
      <c r="C28" s="74">
        <f>DEN!H61*ONSV_2020!AE27</f>
        <v>124967</v>
      </c>
      <c r="D28" s="74">
        <f>DEN!H96*ONSV_2021!AE27</f>
        <v>125918</v>
      </c>
      <c r="E28" s="74">
        <f>DEN!H131*ONSV_2022!AE27</f>
        <v>126434</v>
      </c>
      <c r="F28" s="80">
        <f>DEN!H166</f>
        <v>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87"/>
      <c r="DJ28" s="87"/>
      <c r="DK28" s="87"/>
      <c r="DL28" s="87"/>
      <c r="DM28" s="87"/>
      <c r="DN28" s="87"/>
      <c r="DO28" s="123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123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123"/>
      <c r="EV28" s="87"/>
      <c r="EW28" s="87"/>
      <c r="EX28" s="87"/>
      <c r="EY28" s="87"/>
      <c r="EZ28" s="87"/>
      <c r="FA28" s="87"/>
      <c r="FB28" s="87"/>
      <c r="FC28" s="87"/>
      <c r="FD28" s="87"/>
      <c r="FE28" s="87"/>
      <c r="FF28" s="87"/>
      <c r="FG28" s="87"/>
      <c r="FH28" s="87"/>
      <c r="FI28" s="87"/>
      <c r="FJ28" s="87"/>
      <c r="FK28" s="123"/>
      <c r="FL28" s="87"/>
      <c r="FM28" s="87"/>
      <c r="FN28" s="87"/>
      <c r="FO28" s="87"/>
      <c r="FP28" s="87"/>
      <c r="FQ28" s="87"/>
      <c r="FR28" s="87"/>
      <c r="FS28" s="87"/>
      <c r="FT28" s="87"/>
      <c r="FU28" s="87"/>
      <c r="FV28" s="87"/>
      <c r="FW28" s="87"/>
      <c r="FX28" s="87"/>
      <c r="GA28" s="76"/>
      <c r="GQ28" s="76"/>
      <c r="HG28" s="76"/>
      <c r="HW28" s="76"/>
      <c r="IM28" s="76"/>
      <c r="JC28" s="76"/>
      <c r="JS28" s="76"/>
      <c r="KI28" s="76"/>
      <c r="KY28" s="76"/>
      <c r="LO28" s="76"/>
      <c r="ME28" s="76"/>
      <c r="MU28" s="76"/>
      <c r="NK28" s="76"/>
      <c r="OA28" s="76"/>
      <c r="OQ28" s="76"/>
      <c r="PG28" s="76"/>
      <c r="PW28" s="76"/>
      <c r="QM28" s="76"/>
      <c r="RC28" s="76"/>
      <c r="RS28" s="76"/>
      <c r="SI28" s="76"/>
      <c r="SY28" s="76"/>
      <c r="TO28" s="76"/>
      <c r="UE28" s="76"/>
      <c r="UU28" s="76"/>
      <c r="VK28" s="76"/>
      <c r="WA28" s="76"/>
      <c r="WQ28" s="76"/>
      <c r="XG28" s="76"/>
      <c r="XW28" s="76"/>
      <c r="YM28" s="76"/>
      <c r="ZC28" s="76"/>
      <c r="ZS28" s="76"/>
      <c r="AAI28" s="76"/>
      <c r="AAY28" s="76"/>
      <c r="ABO28" s="76"/>
      <c r="ACE28" s="76"/>
      <c r="ACU28" s="76"/>
      <c r="ADK28" s="76"/>
      <c r="AEA28" s="76"/>
      <c r="AEQ28" s="76"/>
      <c r="AFG28" s="76"/>
      <c r="AFW28" s="76"/>
      <c r="AGM28" s="76"/>
      <c r="AHC28" s="76"/>
      <c r="AHS28" s="76"/>
      <c r="AII28" s="76"/>
      <c r="AIY28" s="76"/>
      <c r="AJO28" s="76"/>
      <c r="AKE28" s="76"/>
      <c r="AKU28" s="76"/>
      <c r="ALK28" s="76"/>
      <c r="AMA28" s="76"/>
      <c r="AMQ28" s="76"/>
      <c r="ANG28" s="76"/>
      <c r="ANW28" s="76"/>
      <c r="AOM28" s="76"/>
      <c r="APC28" s="76"/>
      <c r="APS28" s="76"/>
      <c r="AQI28" s="76"/>
      <c r="AQY28" s="76"/>
      <c r="ARO28" s="76"/>
      <c r="ASE28" s="76"/>
      <c r="ASU28" s="76"/>
      <c r="ATK28" s="76"/>
      <c r="AUA28" s="76"/>
      <c r="AUQ28" s="76"/>
      <c r="AVG28" s="76"/>
      <c r="AVW28" s="76"/>
      <c r="AWM28" s="76"/>
      <c r="AXC28" s="76"/>
      <c r="AXS28" s="76"/>
      <c r="AYI28" s="76"/>
      <c r="AYY28" s="76"/>
      <c r="AZO28" s="76"/>
      <c r="BAE28" s="76"/>
      <c r="BAU28" s="76"/>
      <c r="BBK28" s="76"/>
      <c r="BCA28" s="76"/>
      <c r="BCQ28" s="76"/>
      <c r="BDG28" s="76"/>
      <c r="BDW28" s="76"/>
      <c r="BEM28" s="76"/>
      <c r="BFC28" s="76"/>
      <c r="BFS28" s="76"/>
      <c r="BGI28" s="76"/>
      <c r="BGY28" s="76"/>
      <c r="BHO28" s="76"/>
      <c r="BIE28" s="76"/>
      <c r="BIU28" s="76"/>
      <c r="BJK28" s="76"/>
      <c r="BKA28" s="76"/>
      <c r="BKQ28" s="76"/>
      <c r="BLG28" s="76"/>
      <c r="BLW28" s="76"/>
      <c r="BMM28" s="76"/>
      <c r="BNC28" s="76"/>
      <c r="BNS28" s="76"/>
      <c r="BOI28" s="76"/>
      <c r="BOY28" s="76"/>
      <c r="BPO28" s="76"/>
      <c r="BQE28" s="76"/>
      <c r="BQU28" s="76"/>
      <c r="BRK28" s="76"/>
      <c r="BSA28" s="76"/>
      <c r="BSQ28" s="76"/>
      <c r="BTG28" s="76"/>
      <c r="BTW28" s="76"/>
      <c r="BUM28" s="76"/>
      <c r="BVC28" s="76"/>
      <c r="BVS28" s="76"/>
      <c r="BWI28" s="76"/>
      <c r="BWY28" s="76"/>
      <c r="BXO28" s="76"/>
      <c r="BYE28" s="76"/>
      <c r="BYU28" s="76"/>
      <c r="BZK28" s="76"/>
      <c r="CAA28" s="76"/>
      <c r="CAQ28" s="76"/>
      <c r="CBG28" s="76"/>
      <c r="CBW28" s="76"/>
      <c r="CCM28" s="76"/>
      <c r="CDC28" s="76"/>
      <c r="CDS28" s="76"/>
      <c r="CEI28" s="76"/>
      <c r="CEY28" s="76"/>
      <c r="CFO28" s="76"/>
      <c r="CGE28" s="76"/>
      <c r="CGU28" s="76"/>
      <c r="CHK28" s="76"/>
      <c r="CIA28" s="76"/>
      <c r="CIQ28" s="76"/>
      <c r="CJG28" s="76"/>
      <c r="CJW28" s="76"/>
      <c r="CKM28" s="76"/>
      <c r="CLC28" s="76"/>
      <c r="CLS28" s="76"/>
      <c r="CMI28" s="76"/>
      <c r="CMY28" s="76"/>
      <c r="CNO28" s="76"/>
      <c r="COE28" s="76"/>
      <c r="COU28" s="76"/>
      <c r="CPK28" s="76"/>
      <c r="CQA28" s="76"/>
      <c r="CQQ28" s="76"/>
      <c r="CRG28" s="76"/>
      <c r="CRW28" s="76"/>
      <c r="CSM28" s="76"/>
      <c r="CTC28" s="76"/>
      <c r="CTS28" s="76"/>
      <c r="CUI28" s="76"/>
      <c r="CUY28" s="76"/>
      <c r="CVO28" s="76"/>
      <c r="CWE28" s="76"/>
      <c r="CWU28" s="76"/>
      <c r="CXK28" s="76"/>
      <c r="CYA28" s="76"/>
      <c r="CYQ28" s="76"/>
      <c r="CZG28" s="76"/>
      <c r="CZW28" s="76"/>
      <c r="DAM28" s="76"/>
      <c r="DBC28" s="76"/>
      <c r="DBS28" s="76"/>
      <c r="DCI28" s="76"/>
      <c r="DCY28" s="76"/>
      <c r="DDO28" s="76"/>
      <c r="DEE28" s="76"/>
      <c r="DEU28" s="76"/>
      <c r="DFK28" s="76"/>
      <c r="DGA28" s="76"/>
      <c r="DGQ28" s="76"/>
      <c r="DHG28" s="76"/>
      <c r="DHW28" s="76"/>
      <c r="DIM28" s="76"/>
      <c r="DJC28" s="76"/>
      <c r="DJS28" s="76"/>
      <c r="DKI28" s="76"/>
      <c r="DKY28" s="76"/>
      <c r="DLO28" s="76"/>
      <c r="DME28" s="76"/>
      <c r="DMU28" s="76"/>
      <c r="DNK28" s="76"/>
      <c r="DOA28" s="76"/>
      <c r="DOQ28" s="76"/>
      <c r="DPG28" s="76"/>
      <c r="DPW28" s="76"/>
      <c r="DQM28" s="76"/>
      <c r="DRC28" s="76"/>
      <c r="DRS28" s="76"/>
      <c r="DSI28" s="76"/>
      <c r="DSY28" s="76"/>
      <c r="DTO28" s="76"/>
      <c r="DUE28" s="76"/>
      <c r="DUU28" s="76"/>
      <c r="DVK28" s="76"/>
      <c r="DWA28" s="76"/>
      <c r="DWQ28" s="76"/>
      <c r="DXG28" s="76"/>
      <c r="DXW28" s="76"/>
      <c r="DYM28" s="76"/>
      <c r="DZC28" s="76"/>
      <c r="DZS28" s="76"/>
      <c r="EAI28" s="76"/>
      <c r="EAY28" s="76"/>
      <c r="EBO28" s="76"/>
      <c r="ECE28" s="76"/>
      <c r="ECU28" s="76"/>
      <c r="EDK28" s="76"/>
      <c r="EEA28" s="76"/>
      <c r="EEQ28" s="76"/>
      <c r="EFG28" s="76"/>
      <c r="EFW28" s="76"/>
      <c r="EGM28" s="76"/>
      <c r="EHC28" s="76"/>
      <c r="EHS28" s="76"/>
      <c r="EII28" s="76"/>
      <c r="EIY28" s="76"/>
      <c r="EJO28" s="76"/>
      <c r="EKE28" s="76"/>
      <c r="EKU28" s="76"/>
      <c r="ELK28" s="76"/>
      <c r="EMA28" s="76"/>
      <c r="EMQ28" s="76"/>
      <c r="ENG28" s="76"/>
      <c r="ENW28" s="76"/>
      <c r="EOM28" s="76"/>
      <c r="EPC28" s="76"/>
      <c r="EPS28" s="76"/>
      <c r="EQI28" s="76"/>
      <c r="EQY28" s="76"/>
      <c r="ERO28" s="76"/>
      <c r="ESE28" s="76"/>
      <c r="ESU28" s="76"/>
      <c r="ETK28" s="76"/>
      <c r="EUA28" s="76"/>
      <c r="EUQ28" s="76"/>
      <c r="EVG28" s="76"/>
      <c r="EVW28" s="76"/>
      <c r="EWM28" s="76"/>
      <c r="EXC28" s="76"/>
      <c r="EXS28" s="76"/>
      <c r="EYI28" s="76"/>
      <c r="EYY28" s="76"/>
      <c r="EZO28" s="76"/>
      <c r="FAE28" s="76"/>
      <c r="FAU28" s="76"/>
      <c r="FBK28" s="76"/>
      <c r="FCA28" s="76"/>
      <c r="FCQ28" s="76"/>
      <c r="FDG28" s="76"/>
      <c r="FDW28" s="76"/>
      <c r="FEM28" s="76"/>
      <c r="FFC28" s="76"/>
      <c r="FFS28" s="76"/>
      <c r="FGI28" s="76"/>
      <c r="FGY28" s="76"/>
      <c r="FHO28" s="76"/>
      <c r="FIE28" s="76"/>
      <c r="FIU28" s="76"/>
      <c r="FJK28" s="76"/>
      <c r="FKA28" s="76"/>
      <c r="FKQ28" s="76"/>
      <c r="FLG28" s="76"/>
      <c r="FLW28" s="76"/>
      <c r="FMM28" s="76"/>
      <c r="FNC28" s="76"/>
      <c r="FNS28" s="76"/>
      <c r="FOI28" s="76"/>
      <c r="FOY28" s="76"/>
      <c r="FPO28" s="76"/>
      <c r="FQE28" s="76"/>
      <c r="FQU28" s="76"/>
      <c r="FRK28" s="76"/>
      <c r="FSA28" s="76"/>
      <c r="FSQ28" s="76"/>
      <c r="FTG28" s="76"/>
      <c r="FTW28" s="76"/>
      <c r="FUM28" s="76"/>
      <c r="FVC28" s="76"/>
      <c r="FVS28" s="76"/>
      <c r="FWI28" s="76"/>
      <c r="FWY28" s="76"/>
      <c r="FXO28" s="76"/>
      <c r="FYE28" s="76"/>
      <c r="FYU28" s="76"/>
      <c r="FZK28" s="76"/>
      <c r="GAA28" s="76"/>
      <c r="GAQ28" s="76"/>
      <c r="GBG28" s="76"/>
      <c r="GBW28" s="76"/>
      <c r="GCM28" s="76"/>
      <c r="GDC28" s="76"/>
      <c r="GDS28" s="76"/>
      <c r="GEI28" s="76"/>
      <c r="GEY28" s="76"/>
      <c r="GFO28" s="76"/>
      <c r="GGE28" s="76"/>
      <c r="GGU28" s="76"/>
      <c r="GHK28" s="76"/>
      <c r="GIA28" s="76"/>
      <c r="GIQ28" s="76"/>
      <c r="GJG28" s="76"/>
      <c r="GJW28" s="76"/>
      <c r="GKM28" s="76"/>
      <c r="GLC28" s="76"/>
      <c r="GLS28" s="76"/>
      <c r="GMI28" s="76"/>
      <c r="GMY28" s="76"/>
      <c r="GNO28" s="76"/>
      <c r="GOE28" s="76"/>
      <c r="GOU28" s="76"/>
      <c r="GPK28" s="76"/>
      <c r="GQA28" s="76"/>
      <c r="GQQ28" s="76"/>
      <c r="GRG28" s="76"/>
      <c r="GRW28" s="76"/>
      <c r="GSM28" s="76"/>
      <c r="GTC28" s="76"/>
      <c r="GTS28" s="76"/>
      <c r="GUI28" s="76"/>
      <c r="GUY28" s="76"/>
      <c r="GVO28" s="76"/>
      <c r="GWE28" s="76"/>
      <c r="GWU28" s="76"/>
      <c r="GXK28" s="76"/>
      <c r="GYA28" s="76"/>
      <c r="GYQ28" s="76"/>
      <c r="GZG28" s="76"/>
      <c r="GZW28" s="76"/>
      <c r="HAM28" s="76"/>
      <c r="HBC28" s="76"/>
      <c r="HBS28" s="76"/>
      <c r="HCI28" s="76"/>
      <c r="HCY28" s="76"/>
      <c r="HDO28" s="76"/>
      <c r="HEE28" s="76"/>
      <c r="HEU28" s="76"/>
      <c r="HFK28" s="76"/>
      <c r="HGA28" s="76"/>
      <c r="HGQ28" s="76"/>
      <c r="HHG28" s="76"/>
      <c r="HHW28" s="76"/>
      <c r="HIM28" s="76"/>
      <c r="HJC28" s="76"/>
      <c r="HJS28" s="76"/>
      <c r="HKI28" s="76"/>
      <c r="HKY28" s="76"/>
      <c r="HLO28" s="76"/>
      <c r="HME28" s="76"/>
      <c r="HMU28" s="76"/>
      <c r="HNK28" s="76"/>
      <c r="HOA28" s="76"/>
      <c r="HOQ28" s="76"/>
      <c r="HPG28" s="76"/>
      <c r="HPW28" s="76"/>
      <c r="HQM28" s="76"/>
      <c r="HRC28" s="76"/>
      <c r="HRS28" s="76"/>
      <c r="HSI28" s="76"/>
      <c r="HSY28" s="76"/>
      <c r="HTO28" s="76"/>
      <c r="HUE28" s="76"/>
      <c r="HUU28" s="76"/>
      <c r="HVK28" s="76"/>
      <c r="HWA28" s="76"/>
      <c r="HWQ28" s="76"/>
      <c r="HXG28" s="76"/>
      <c r="HXW28" s="76"/>
      <c r="HYM28" s="76"/>
      <c r="HZC28" s="76"/>
      <c r="HZS28" s="76"/>
      <c r="IAI28" s="76"/>
      <c r="IAY28" s="76"/>
      <c r="IBO28" s="76"/>
      <c r="ICE28" s="76"/>
      <c r="ICU28" s="76"/>
      <c r="IDK28" s="76"/>
      <c r="IEA28" s="76"/>
      <c r="IEQ28" s="76"/>
      <c r="IFG28" s="76"/>
      <c r="IFW28" s="76"/>
      <c r="IGM28" s="76"/>
      <c r="IHC28" s="76"/>
      <c r="IHS28" s="76"/>
      <c r="III28" s="76"/>
      <c r="IIY28" s="76"/>
      <c r="IJO28" s="76"/>
      <c r="IKE28" s="76"/>
      <c r="IKU28" s="76"/>
      <c r="ILK28" s="76"/>
      <c r="IMA28" s="76"/>
      <c r="IMQ28" s="76"/>
      <c r="ING28" s="76"/>
      <c r="INW28" s="76"/>
      <c r="IOM28" s="76"/>
      <c r="IPC28" s="76"/>
      <c r="IPS28" s="76"/>
      <c r="IQI28" s="76"/>
      <c r="IQY28" s="76"/>
      <c r="IRO28" s="76"/>
      <c r="ISE28" s="76"/>
      <c r="ISU28" s="76"/>
      <c r="ITK28" s="76"/>
      <c r="IUA28" s="76"/>
      <c r="IUQ28" s="76"/>
      <c r="IVG28" s="76"/>
      <c r="IVW28" s="76"/>
      <c r="IWM28" s="76"/>
      <c r="IXC28" s="76"/>
      <c r="IXS28" s="76"/>
      <c r="IYI28" s="76"/>
      <c r="IYY28" s="76"/>
      <c r="IZO28" s="76"/>
      <c r="JAE28" s="76"/>
      <c r="JAU28" s="76"/>
      <c r="JBK28" s="76"/>
      <c r="JCA28" s="76"/>
      <c r="JCQ28" s="76"/>
      <c r="JDG28" s="76"/>
      <c r="JDW28" s="76"/>
      <c r="JEM28" s="76"/>
      <c r="JFC28" s="76"/>
      <c r="JFS28" s="76"/>
      <c r="JGI28" s="76"/>
      <c r="JGY28" s="76"/>
      <c r="JHO28" s="76"/>
      <c r="JIE28" s="76"/>
      <c r="JIU28" s="76"/>
      <c r="JJK28" s="76"/>
      <c r="JKA28" s="76"/>
      <c r="JKQ28" s="76"/>
      <c r="JLG28" s="76"/>
      <c r="JLW28" s="76"/>
      <c r="JMM28" s="76"/>
      <c r="JNC28" s="76"/>
      <c r="JNS28" s="76"/>
      <c r="JOI28" s="76"/>
      <c r="JOY28" s="76"/>
      <c r="JPO28" s="76"/>
      <c r="JQE28" s="76"/>
      <c r="JQU28" s="76"/>
      <c r="JRK28" s="76"/>
      <c r="JSA28" s="76"/>
      <c r="JSQ28" s="76"/>
      <c r="JTG28" s="76"/>
      <c r="JTW28" s="76"/>
      <c r="JUM28" s="76"/>
      <c r="JVC28" s="76"/>
      <c r="JVS28" s="76"/>
      <c r="JWI28" s="76"/>
      <c r="JWY28" s="76"/>
      <c r="JXO28" s="76"/>
      <c r="JYE28" s="76"/>
      <c r="JYU28" s="76"/>
      <c r="JZK28" s="76"/>
      <c r="KAA28" s="76"/>
      <c r="KAQ28" s="76"/>
      <c r="KBG28" s="76"/>
      <c r="KBW28" s="76"/>
      <c r="KCM28" s="76"/>
      <c r="KDC28" s="76"/>
      <c r="KDS28" s="76"/>
      <c r="KEI28" s="76"/>
      <c r="KEY28" s="76"/>
      <c r="KFO28" s="76"/>
      <c r="KGE28" s="76"/>
      <c r="KGU28" s="76"/>
      <c r="KHK28" s="76"/>
      <c r="KIA28" s="76"/>
      <c r="KIQ28" s="76"/>
      <c r="KJG28" s="76"/>
      <c r="KJW28" s="76"/>
      <c r="KKM28" s="76"/>
      <c r="KLC28" s="76"/>
      <c r="KLS28" s="76"/>
      <c r="KMI28" s="76"/>
      <c r="KMY28" s="76"/>
      <c r="KNO28" s="76"/>
      <c r="KOE28" s="76"/>
      <c r="KOU28" s="76"/>
      <c r="KPK28" s="76"/>
      <c r="KQA28" s="76"/>
      <c r="KQQ28" s="76"/>
      <c r="KRG28" s="76"/>
      <c r="KRW28" s="76"/>
      <c r="KSM28" s="76"/>
      <c r="KTC28" s="76"/>
      <c r="KTS28" s="76"/>
      <c r="KUI28" s="76"/>
      <c r="KUY28" s="76"/>
      <c r="KVO28" s="76"/>
      <c r="KWE28" s="76"/>
      <c r="KWU28" s="76"/>
      <c r="KXK28" s="76"/>
      <c r="KYA28" s="76"/>
      <c r="KYQ28" s="76"/>
      <c r="KZG28" s="76"/>
      <c r="KZW28" s="76"/>
      <c r="LAM28" s="76"/>
      <c r="LBC28" s="76"/>
      <c r="LBS28" s="76"/>
      <c r="LCI28" s="76"/>
      <c r="LCY28" s="76"/>
      <c r="LDO28" s="76"/>
      <c r="LEE28" s="76"/>
      <c r="LEU28" s="76"/>
      <c r="LFK28" s="76"/>
      <c r="LGA28" s="76"/>
      <c r="LGQ28" s="76"/>
      <c r="LHG28" s="76"/>
      <c r="LHW28" s="76"/>
      <c r="LIM28" s="76"/>
      <c r="LJC28" s="76"/>
      <c r="LJS28" s="76"/>
      <c r="LKI28" s="76"/>
      <c r="LKY28" s="76"/>
      <c r="LLO28" s="76"/>
      <c r="LME28" s="76"/>
      <c r="LMU28" s="76"/>
      <c r="LNK28" s="76"/>
      <c r="LOA28" s="76"/>
      <c r="LOQ28" s="76"/>
      <c r="LPG28" s="76"/>
      <c r="LPW28" s="76"/>
      <c r="LQM28" s="76"/>
      <c r="LRC28" s="76"/>
      <c r="LRS28" s="76"/>
      <c r="LSI28" s="76"/>
      <c r="LSY28" s="76"/>
      <c r="LTO28" s="76"/>
      <c r="LUE28" s="76"/>
      <c r="LUU28" s="76"/>
      <c r="LVK28" s="76"/>
      <c r="LWA28" s="76"/>
      <c r="LWQ28" s="76"/>
      <c r="LXG28" s="76"/>
      <c r="LXW28" s="76"/>
      <c r="LYM28" s="76"/>
      <c r="LZC28" s="76"/>
      <c r="LZS28" s="76"/>
      <c r="MAI28" s="76"/>
      <c r="MAY28" s="76"/>
      <c r="MBO28" s="76"/>
      <c r="MCE28" s="76"/>
      <c r="MCU28" s="76"/>
      <c r="MDK28" s="76"/>
      <c r="MEA28" s="76"/>
      <c r="MEQ28" s="76"/>
      <c r="MFG28" s="76"/>
      <c r="MFW28" s="76"/>
      <c r="MGM28" s="76"/>
      <c r="MHC28" s="76"/>
      <c r="MHS28" s="76"/>
      <c r="MII28" s="76"/>
      <c r="MIY28" s="76"/>
      <c r="MJO28" s="76"/>
      <c r="MKE28" s="76"/>
      <c r="MKU28" s="76"/>
      <c r="MLK28" s="76"/>
      <c r="MMA28" s="76"/>
      <c r="MMQ28" s="76"/>
      <c r="MNG28" s="76"/>
      <c r="MNW28" s="76"/>
      <c r="MOM28" s="76"/>
      <c r="MPC28" s="76"/>
      <c r="MPS28" s="76"/>
      <c r="MQI28" s="76"/>
      <c r="MQY28" s="76"/>
      <c r="MRO28" s="76"/>
      <c r="MSE28" s="76"/>
      <c r="MSU28" s="76"/>
      <c r="MTK28" s="76"/>
      <c r="MUA28" s="76"/>
      <c r="MUQ28" s="76"/>
      <c r="MVG28" s="76"/>
      <c r="MVW28" s="76"/>
      <c r="MWM28" s="76"/>
      <c r="MXC28" s="76"/>
      <c r="MXS28" s="76"/>
      <c r="MYI28" s="76"/>
      <c r="MYY28" s="76"/>
      <c r="MZO28" s="76"/>
      <c r="NAE28" s="76"/>
      <c r="NAU28" s="76"/>
      <c r="NBK28" s="76"/>
      <c r="NCA28" s="76"/>
      <c r="NCQ28" s="76"/>
      <c r="NDG28" s="76"/>
      <c r="NDW28" s="76"/>
      <c r="NEM28" s="76"/>
      <c r="NFC28" s="76"/>
      <c r="NFS28" s="76"/>
      <c r="NGI28" s="76"/>
      <c r="NGY28" s="76"/>
      <c r="NHO28" s="76"/>
      <c r="NIE28" s="76"/>
      <c r="NIU28" s="76"/>
      <c r="NJK28" s="76"/>
      <c r="NKA28" s="76"/>
      <c r="NKQ28" s="76"/>
      <c r="NLG28" s="76"/>
      <c r="NLW28" s="76"/>
      <c r="NMM28" s="76"/>
      <c r="NNC28" s="76"/>
      <c r="NNS28" s="76"/>
      <c r="NOI28" s="76"/>
      <c r="NOY28" s="76"/>
      <c r="NPO28" s="76"/>
      <c r="NQE28" s="76"/>
      <c r="NQU28" s="76"/>
      <c r="NRK28" s="76"/>
      <c r="NSA28" s="76"/>
      <c r="NSQ28" s="76"/>
      <c r="NTG28" s="76"/>
      <c r="NTW28" s="76"/>
      <c r="NUM28" s="76"/>
      <c r="NVC28" s="76"/>
      <c r="NVS28" s="76"/>
      <c r="NWI28" s="76"/>
      <c r="NWY28" s="76"/>
      <c r="NXO28" s="76"/>
      <c r="NYE28" s="76"/>
      <c r="NYU28" s="76"/>
      <c r="NZK28" s="76"/>
      <c r="OAA28" s="76"/>
      <c r="OAQ28" s="76"/>
      <c r="OBG28" s="76"/>
      <c r="OBW28" s="76"/>
      <c r="OCM28" s="76"/>
      <c r="ODC28" s="76"/>
      <c r="ODS28" s="76"/>
      <c r="OEI28" s="76"/>
      <c r="OEY28" s="76"/>
      <c r="OFO28" s="76"/>
      <c r="OGE28" s="76"/>
      <c r="OGU28" s="76"/>
      <c r="OHK28" s="76"/>
      <c r="OIA28" s="76"/>
      <c r="OIQ28" s="76"/>
      <c r="OJG28" s="76"/>
      <c r="OJW28" s="76"/>
      <c r="OKM28" s="76"/>
      <c r="OLC28" s="76"/>
      <c r="OLS28" s="76"/>
      <c r="OMI28" s="76"/>
      <c r="OMY28" s="76"/>
      <c r="ONO28" s="76"/>
      <c r="OOE28" s="76"/>
      <c r="OOU28" s="76"/>
      <c r="OPK28" s="76"/>
      <c r="OQA28" s="76"/>
      <c r="OQQ28" s="76"/>
      <c r="ORG28" s="76"/>
      <c r="ORW28" s="76"/>
      <c r="OSM28" s="76"/>
      <c r="OTC28" s="76"/>
      <c r="OTS28" s="76"/>
      <c r="OUI28" s="76"/>
      <c r="OUY28" s="76"/>
      <c r="OVO28" s="76"/>
      <c r="OWE28" s="76"/>
      <c r="OWU28" s="76"/>
      <c r="OXK28" s="76"/>
      <c r="OYA28" s="76"/>
      <c r="OYQ28" s="76"/>
      <c r="OZG28" s="76"/>
      <c r="OZW28" s="76"/>
      <c r="PAM28" s="76"/>
      <c r="PBC28" s="76"/>
      <c r="PBS28" s="76"/>
      <c r="PCI28" s="76"/>
      <c r="PCY28" s="76"/>
      <c r="PDO28" s="76"/>
      <c r="PEE28" s="76"/>
      <c r="PEU28" s="76"/>
      <c r="PFK28" s="76"/>
      <c r="PGA28" s="76"/>
      <c r="PGQ28" s="76"/>
      <c r="PHG28" s="76"/>
      <c r="PHW28" s="76"/>
      <c r="PIM28" s="76"/>
      <c r="PJC28" s="76"/>
      <c r="PJS28" s="76"/>
      <c r="PKI28" s="76"/>
      <c r="PKY28" s="76"/>
      <c r="PLO28" s="76"/>
      <c r="PME28" s="76"/>
      <c r="PMU28" s="76"/>
      <c r="PNK28" s="76"/>
      <c r="POA28" s="76"/>
      <c r="POQ28" s="76"/>
      <c r="PPG28" s="76"/>
      <c r="PPW28" s="76"/>
      <c r="PQM28" s="76"/>
      <c r="PRC28" s="76"/>
      <c r="PRS28" s="76"/>
      <c r="PSI28" s="76"/>
      <c r="PSY28" s="76"/>
      <c r="PTO28" s="76"/>
      <c r="PUE28" s="76"/>
      <c r="PUU28" s="76"/>
      <c r="PVK28" s="76"/>
      <c r="PWA28" s="76"/>
      <c r="PWQ28" s="76"/>
      <c r="PXG28" s="76"/>
      <c r="PXW28" s="76"/>
      <c r="PYM28" s="76"/>
      <c r="PZC28" s="76"/>
      <c r="PZS28" s="76"/>
      <c r="QAI28" s="76"/>
      <c r="QAY28" s="76"/>
      <c r="QBO28" s="76"/>
      <c r="QCE28" s="76"/>
      <c r="QCU28" s="76"/>
      <c r="QDK28" s="76"/>
      <c r="QEA28" s="76"/>
      <c r="QEQ28" s="76"/>
      <c r="QFG28" s="76"/>
      <c r="QFW28" s="76"/>
      <c r="QGM28" s="76"/>
      <c r="QHC28" s="76"/>
      <c r="QHS28" s="76"/>
      <c r="QII28" s="76"/>
      <c r="QIY28" s="76"/>
      <c r="QJO28" s="76"/>
      <c r="QKE28" s="76"/>
      <c r="QKU28" s="76"/>
      <c r="QLK28" s="76"/>
      <c r="QMA28" s="76"/>
      <c r="QMQ28" s="76"/>
      <c r="QNG28" s="76"/>
      <c r="QNW28" s="76"/>
      <c r="QOM28" s="76"/>
      <c r="QPC28" s="76"/>
      <c r="QPS28" s="76"/>
      <c r="QQI28" s="76"/>
      <c r="QQY28" s="76"/>
      <c r="QRO28" s="76"/>
      <c r="QSE28" s="76"/>
      <c r="QSU28" s="76"/>
      <c r="QTK28" s="76"/>
      <c r="QUA28" s="76"/>
      <c r="QUQ28" s="76"/>
      <c r="QVG28" s="76"/>
      <c r="QVW28" s="76"/>
      <c r="QWM28" s="76"/>
      <c r="QXC28" s="76"/>
      <c r="QXS28" s="76"/>
      <c r="QYI28" s="76"/>
      <c r="QYY28" s="76"/>
      <c r="QZO28" s="76"/>
      <c r="RAE28" s="76"/>
      <c r="RAU28" s="76"/>
      <c r="RBK28" s="76"/>
      <c r="RCA28" s="76"/>
      <c r="RCQ28" s="76"/>
      <c r="RDG28" s="76"/>
      <c r="RDW28" s="76"/>
      <c r="REM28" s="76"/>
      <c r="RFC28" s="76"/>
      <c r="RFS28" s="76"/>
      <c r="RGI28" s="76"/>
      <c r="RGY28" s="76"/>
      <c r="RHO28" s="76"/>
      <c r="RIE28" s="76"/>
      <c r="RIU28" s="76"/>
      <c r="RJK28" s="76"/>
      <c r="RKA28" s="76"/>
      <c r="RKQ28" s="76"/>
      <c r="RLG28" s="76"/>
      <c r="RLW28" s="76"/>
      <c r="RMM28" s="76"/>
      <c r="RNC28" s="76"/>
      <c r="RNS28" s="76"/>
      <c r="ROI28" s="76"/>
      <c r="ROY28" s="76"/>
      <c r="RPO28" s="76"/>
      <c r="RQE28" s="76"/>
      <c r="RQU28" s="76"/>
      <c r="RRK28" s="76"/>
      <c r="RSA28" s="76"/>
      <c r="RSQ28" s="76"/>
      <c r="RTG28" s="76"/>
      <c r="RTW28" s="76"/>
      <c r="RUM28" s="76"/>
      <c r="RVC28" s="76"/>
      <c r="RVS28" s="76"/>
      <c r="RWI28" s="76"/>
      <c r="RWY28" s="76"/>
      <c r="RXO28" s="76"/>
      <c r="RYE28" s="76"/>
      <c r="RYU28" s="76"/>
      <c r="RZK28" s="76"/>
      <c r="SAA28" s="76"/>
      <c r="SAQ28" s="76"/>
      <c r="SBG28" s="76"/>
      <c r="SBW28" s="76"/>
      <c r="SCM28" s="76"/>
      <c r="SDC28" s="76"/>
      <c r="SDS28" s="76"/>
      <c r="SEI28" s="76"/>
      <c r="SEY28" s="76"/>
      <c r="SFO28" s="76"/>
      <c r="SGE28" s="76"/>
      <c r="SGU28" s="76"/>
      <c r="SHK28" s="76"/>
      <c r="SIA28" s="76"/>
      <c r="SIQ28" s="76"/>
      <c r="SJG28" s="76"/>
      <c r="SJW28" s="76"/>
      <c r="SKM28" s="76"/>
      <c r="SLC28" s="76"/>
      <c r="SLS28" s="76"/>
      <c r="SMI28" s="76"/>
      <c r="SMY28" s="76"/>
      <c r="SNO28" s="76"/>
      <c r="SOE28" s="76"/>
      <c r="SOU28" s="76"/>
      <c r="SPK28" s="76"/>
      <c r="SQA28" s="76"/>
      <c r="SQQ28" s="76"/>
      <c r="SRG28" s="76"/>
      <c r="SRW28" s="76"/>
      <c r="SSM28" s="76"/>
      <c r="STC28" s="76"/>
      <c r="STS28" s="76"/>
      <c r="SUI28" s="76"/>
      <c r="SUY28" s="76"/>
      <c r="SVO28" s="76"/>
      <c r="SWE28" s="76"/>
      <c r="SWU28" s="76"/>
      <c r="SXK28" s="76"/>
      <c r="SYA28" s="76"/>
      <c r="SYQ28" s="76"/>
      <c r="SZG28" s="76"/>
      <c r="SZW28" s="76"/>
      <c r="TAM28" s="76"/>
      <c r="TBC28" s="76"/>
      <c r="TBS28" s="76"/>
      <c r="TCI28" s="76"/>
      <c r="TCY28" s="76"/>
      <c r="TDO28" s="76"/>
      <c r="TEE28" s="76"/>
      <c r="TEU28" s="76"/>
      <c r="TFK28" s="76"/>
      <c r="TGA28" s="76"/>
      <c r="TGQ28" s="76"/>
      <c r="THG28" s="76"/>
      <c r="THW28" s="76"/>
      <c r="TIM28" s="76"/>
      <c r="TJC28" s="76"/>
      <c r="TJS28" s="76"/>
      <c r="TKI28" s="76"/>
      <c r="TKY28" s="76"/>
      <c r="TLO28" s="76"/>
      <c r="TME28" s="76"/>
      <c r="TMU28" s="76"/>
      <c r="TNK28" s="76"/>
      <c r="TOA28" s="76"/>
      <c r="TOQ28" s="76"/>
      <c r="TPG28" s="76"/>
      <c r="TPW28" s="76"/>
      <c r="TQM28" s="76"/>
      <c r="TRC28" s="76"/>
      <c r="TRS28" s="76"/>
      <c r="TSI28" s="76"/>
      <c r="TSY28" s="76"/>
      <c r="TTO28" s="76"/>
      <c r="TUE28" s="76"/>
      <c r="TUU28" s="76"/>
      <c r="TVK28" s="76"/>
      <c r="TWA28" s="76"/>
      <c r="TWQ28" s="76"/>
      <c r="TXG28" s="76"/>
      <c r="TXW28" s="76"/>
      <c r="TYM28" s="76"/>
      <c r="TZC28" s="76"/>
      <c r="TZS28" s="76"/>
      <c r="UAI28" s="76"/>
      <c r="UAY28" s="76"/>
      <c r="UBO28" s="76"/>
      <c r="UCE28" s="76"/>
      <c r="UCU28" s="76"/>
      <c r="UDK28" s="76"/>
      <c r="UEA28" s="76"/>
      <c r="UEQ28" s="76"/>
      <c r="UFG28" s="76"/>
      <c r="UFW28" s="76"/>
      <c r="UGM28" s="76"/>
      <c r="UHC28" s="76"/>
      <c r="UHS28" s="76"/>
      <c r="UII28" s="76"/>
      <c r="UIY28" s="76"/>
      <c r="UJO28" s="76"/>
      <c r="UKE28" s="76"/>
      <c r="UKU28" s="76"/>
      <c r="ULK28" s="76"/>
      <c r="UMA28" s="76"/>
      <c r="UMQ28" s="76"/>
      <c r="UNG28" s="76"/>
      <c r="UNW28" s="76"/>
      <c r="UOM28" s="76"/>
      <c r="UPC28" s="76"/>
      <c r="UPS28" s="76"/>
      <c r="UQI28" s="76"/>
      <c r="UQY28" s="76"/>
      <c r="URO28" s="76"/>
      <c r="USE28" s="76"/>
      <c r="USU28" s="76"/>
      <c r="UTK28" s="76"/>
      <c r="UUA28" s="76"/>
      <c r="UUQ28" s="76"/>
      <c r="UVG28" s="76"/>
      <c r="UVW28" s="76"/>
      <c r="UWM28" s="76"/>
      <c r="UXC28" s="76"/>
      <c r="UXS28" s="76"/>
      <c r="UYI28" s="76"/>
      <c r="UYY28" s="76"/>
      <c r="UZO28" s="76"/>
      <c r="VAE28" s="76"/>
      <c r="VAU28" s="76"/>
      <c r="VBK28" s="76"/>
      <c r="VCA28" s="76"/>
      <c r="VCQ28" s="76"/>
      <c r="VDG28" s="76"/>
      <c r="VDW28" s="76"/>
      <c r="VEM28" s="76"/>
      <c r="VFC28" s="76"/>
      <c r="VFS28" s="76"/>
      <c r="VGI28" s="76"/>
      <c r="VGY28" s="76"/>
      <c r="VHO28" s="76"/>
      <c r="VIE28" s="76"/>
      <c r="VIU28" s="76"/>
      <c r="VJK28" s="76"/>
      <c r="VKA28" s="76"/>
      <c r="VKQ28" s="76"/>
      <c r="VLG28" s="76"/>
      <c r="VLW28" s="76"/>
      <c r="VMM28" s="76"/>
      <c r="VNC28" s="76"/>
      <c r="VNS28" s="76"/>
      <c r="VOI28" s="76"/>
      <c r="VOY28" s="76"/>
      <c r="VPO28" s="76"/>
      <c r="VQE28" s="76"/>
      <c r="VQU28" s="76"/>
      <c r="VRK28" s="76"/>
      <c r="VSA28" s="76"/>
      <c r="VSQ28" s="76"/>
      <c r="VTG28" s="76"/>
      <c r="VTW28" s="76"/>
      <c r="VUM28" s="76"/>
      <c r="VVC28" s="76"/>
      <c r="VVS28" s="76"/>
      <c r="VWI28" s="76"/>
      <c r="VWY28" s="76"/>
      <c r="VXO28" s="76"/>
      <c r="VYE28" s="76"/>
      <c r="VYU28" s="76"/>
      <c r="VZK28" s="76"/>
      <c r="WAA28" s="76"/>
      <c r="WAQ28" s="76"/>
      <c r="WBG28" s="76"/>
      <c r="WBW28" s="76"/>
      <c r="WCM28" s="76"/>
      <c r="WDC28" s="76"/>
      <c r="WDS28" s="76"/>
      <c r="WEI28" s="76"/>
      <c r="WEY28" s="76"/>
      <c r="WFO28" s="76"/>
      <c r="WGE28" s="76"/>
      <c r="WGU28" s="76"/>
      <c r="WHK28" s="76"/>
      <c r="WIA28" s="76"/>
      <c r="WIQ28" s="76"/>
      <c r="WJG28" s="76"/>
      <c r="WJW28" s="76"/>
      <c r="WKM28" s="76"/>
      <c r="WLC28" s="76"/>
      <c r="WLS28" s="76"/>
      <c r="WMI28" s="76"/>
      <c r="WMY28" s="76"/>
      <c r="WNO28" s="76"/>
      <c r="WOE28" s="76"/>
      <c r="WOU28" s="76"/>
      <c r="WPK28" s="76"/>
      <c r="WQA28" s="76"/>
      <c r="WQQ28" s="76"/>
      <c r="WRG28" s="76"/>
      <c r="WRW28" s="76"/>
      <c r="WSM28" s="76"/>
      <c r="WTC28" s="76"/>
      <c r="WTS28" s="76"/>
      <c r="WUI28" s="76"/>
      <c r="WUY28" s="76"/>
      <c r="WVO28" s="76"/>
      <c r="WWE28" s="76"/>
      <c r="WWU28" s="76"/>
      <c r="WXK28" s="76"/>
      <c r="WYA28" s="76"/>
      <c r="WYQ28" s="76"/>
      <c r="WZG28" s="76"/>
      <c r="WZW28" s="76"/>
      <c r="XAM28" s="76"/>
      <c r="XBC28" s="76"/>
      <c r="XBS28" s="76"/>
      <c r="XCI28" s="76"/>
      <c r="XCY28" s="76"/>
      <c r="XDO28" s="76"/>
      <c r="XEE28" s="76"/>
    </row>
    <row r="29" spans="1:16374" s="1" customFormat="1">
      <c r="A29" s="76" t="s">
        <v>41</v>
      </c>
      <c r="B29" s="79">
        <f>SUM(B30:B32)</f>
        <v>57173</v>
      </c>
      <c r="C29" s="79">
        <f>SUM(C30:C32)</f>
        <v>58997</v>
      </c>
      <c r="D29" s="79">
        <f>SUM(D30:D32)</f>
        <v>60272</v>
      </c>
      <c r="E29" s="79">
        <f>SUM(E30:E32)</f>
        <v>61584</v>
      </c>
      <c r="F29" s="79">
        <f>SUM(F30:F32)</f>
        <v>0</v>
      </c>
    </row>
    <row r="30" spans="1:16374" s="1" customFormat="1">
      <c r="A30" s="77" t="s">
        <v>22</v>
      </c>
      <c r="B30" s="74">
        <f>ONSV_2019!AE29*DEN!H28</f>
        <v>23311</v>
      </c>
      <c r="C30" s="74">
        <f>DEN!H63*ONSV_2020!AE29</f>
        <v>24198</v>
      </c>
      <c r="D30" s="74">
        <f>DEN!H98*ONSV_2021!AE29</f>
        <v>24830</v>
      </c>
      <c r="E30" s="74">
        <f>DEN!H133*ONSV_2022!AE29</f>
        <v>25245</v>
      </c>
      <c r="F30" s="80">
        <f>DEN!H168</f>
        <v>0</v>
      </c>
    </row>
    <row r="31" spans="1:16374" s="25" customFormat="1">
      <c r="A31" s="77" t="s">
        <v>13</v>
      </c>
      <c r="B31" s="74">
        <f>ONSV_2019!AE30*DEN!H29</f>
        <v>21524</v>
      </c>
      <c r="C31" s="74">
        <f>DEN!H64*ONSV_2020!AE30</f>
        <v>21984</v>
      </c>
      <c r="D31" s="74">
        <f>DEN!H99*ONSV_2021!AE30</f>
        <v>22086</v>
      </c>
      <c r="E31" s="74">
        <f>DEN!H134*ONSV_2022!AE30</f>
        <v>22526</v>
      </c>
      <c r="F31" s="80">
        <f>DEN!H169</f>
        <v>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24"/>
      <c r="DJ31" s="124"/>
      <c r="DK31" s="82"/>
      <c r="DL31" s="80"/>
      <c r="DM31" s="80"/>
      <c r="DN31" s="82"/>
      <c r="DO31" s="77"/>
      <c r="DP31" s="124"/>
      <c r="DQ31" s="124"/>
      <c r="DR31" s="82"/>
      <c r="DS31" s="124"/>
      <c r="DT31" s="124"/>
      <c r="DU31" s="82"/>
      <c r="DV31" s="124"/>
      <c r="DW31" s="124"/>
      <c r="DX31" s="82"/>
      <c r="DY31" s="124"/>
      <c r="DZ31" s="124"/>
      <c r="EA31" s="82"/>
      <c r="EB31" s="80"/>
      <c r="EC31" s="80"/>
      <c r="ED31" s="82"/>
      <c r="EE31" s="77"/>
      <c r="EF31" s="124"/>
      <c r="EG31" s="124"/>
      <c r="EH31" s="82"/>
      <c r="EI31" s="124"/>
      <c r="EJ31" s="124"/>
      <c r="EK31" s="82"/>
      <c r="EL31" s="124"/>
      <c r="EM31" s="124"/>
      <c r="EN31" s="82"/>
      <c r="EO31" s="124"/>
      <c r="EP31" s="124"/>
      <c r="EQ31" s="82"/>
      <c r="ER31" s="80"/>
      <c r="ES31" s="80"/>
      <c r="ET31" s="82"/>
      <c r="EU31" s="77"/>
      <c r="EV31" s="124"/>
      <c r="EW31" s="124"/>
      <c r="EX31" s="82"/>
      <c r="EY31" s="124"/>
      <c r="EZ31" s="124"/>
      <c r="FA31" s="82"/>
      <c r="FB31" s="124"/>
      <c r="FC31" s="124"/>
      <c r="FD31" s="82"/>
      <c r="FE31" s="124"/>
      <c r="FF31" s="124"/>
      <c r="FG31" s="82"/>
      <c r="FH31" s="80"/>
      <c r="FI31" s="80"/>
      <c r="FJ31" s="82"/>
      <c r="FK31" s="77"/>
      <c r="FL31" s="124"/>
      <c r="FM31" s="124"/>
      <c r="FN31" s="82"/>
      <c r="FO31" s="124"/>
      <c r="FP31" s="124"/>
      <c r="FQ31" s="82"/>
      <c r="FR31" s="124"/>
      <c r="FS31" s="124"/>
      <c r="FT31" s="82"/>
      <c r="FU31" s="124"/>
      <c r="FV31" s="124"/>
      <c r="FW31" s="82"/>
      <c r="FX31" s="80"/>
      <c r="FY31" s="80"/>
      <c r="FZ31" s="85"/>
      <c r="GA31" s="77"/>
      <c r="GB31" s="74"/>
      <c r="GC31" s="74"/>
      <c r="GD31" s="85"/>
      <c r="GE31" s="74"/>
      <c r="GF31" s="74"/>
      <c r="GG31" s="85"/>
      <c r="GH31" s="74"/>
      <c r="GI31" s="74"/>
      <c r="GJ31" s="85"/>
      <c r="GK31" s="74"/>
      <c r="GL31" s="74"/>
      <c r="GM31" s="85"/>
      <c r="GN31" s="80"/>
      <c r="GO31" s="80"/>
      <c r="GP31" s="85"/>
      <c r="GQ31" s="77"/>
      <c r="GR31" s="74"/>
      <c r="GS31" s="74"/>
      <c r="GT31" s="85"/>
      <c r="GU31" s="74"/>
      <c r="GV31" s="74"/>
      <c r="GW31" s="85"/>
      <c r="GX31" s="74"/>
      <c r="GY31" s="74"/>
      <c r="GZ31" s="85"/>
      <c r="HA31" s="74"/>
      <c r="HB31" s="74"/>
      <c r="HC31" s="85"/>
      <c r="HD31" s="80"/>
      <c r="HE31" s="80"/>
      <c r="HF31" s="85"/>
      <c r="HG31" s="77"/>
      <c r="HH31" s="74"/>
      <c r="HI31" s="74"/>
      <c r="HJ31" s="85"/>
      <c r="HK31" s="74"/>
      <c r="HL31" s="74"/>
      <c r="HM31" s="85"/>
      <c r="HN31" s="74"/>
      <c r="HO31" s="74"/>
      <c r="HP31" s="85"/>
      <c r="HQ31" s="74"/>
      <c r="HR31" s="74"/>
      <c r="HS31" s="85"/>
      <c r="HT31" s="80"/>
      <c r="HU31" s="80"/>
      <c r="HV31" s="85"/>
      <c r="HW31" s="77"/>
      <c r="HX31" s="74"/>
      <c r="HY31" s="74"/>
      <c r="HZ31" s="85"/>
      <c r="IA31" s="74"/>
      <c r="IB31" s="74"/>
      <c r="IC31" s="85"/>
      <c r="ID31" s="74"/>
      <c r="IE31" s="74"/>
      <c r="IF31" s="85"/>
      <c r="IG31" s="74"/>
      <c r="IH31" s="74"/>
      <c r="II31" s="85"/>
      <c r="IJ31" s="80"/>
      <c r="IK31" s="80"/>
      <c r="IL31" s="85"/>
      <c r="IM31" s="77"/>
      <c r="IN31" s="74"/>
      <c r="IO31" s="74"/>
      <c r="IP31" s="85"/>
      <c r="IQ31" s="74"/>
      <c r="IR31" s="74"/>
      <c r="IS31" s="85"/>
      <c r="IT31" s="74"/>
      <c r="IU31" s="74"/>
      <c r="IV31" s="85"/>
      <c r="IW31" s="74"/>
      <c r="IX31" s="74"/>
      <c r="IY31" s="85"/>
      <c r="IZ31" s="80"/>
      <c r="JA31" s="80"/>
      <c r="JB31" s="85"/>
      <c r="JC31" s="77"/>
      <c r="JD31" s="74"/>
      <c r="JE31" s="74"/>
      <c r="JF31" s="85"/>
      <c r="JG31" s="74"/>
      <c r="JH31" s="74"/>
      <c r="JI31" s="85"/>
      <c r="JJ31" s="74"/>
      <c r="JK31" s="74"/>
      <c r="JL31" s="85"/>
      <c r="JM31" s="74"/>
      <c r="JN31" s="74"/>
      <c r="JO31" s="85"/>
      <c r="JP31" s="80"/>
      <c r="JQ31" s="80"/>
      <c r="JR31" s="85"/>
      <c r="JS31" s="77"/>
      <c r="JT31" s="74"/>
      <c r="JU31" s="74"/>
      <c r="JV31" s="85"/>
      <c r="JW31" s="74"/>
      <c r="JX31" s="74"/>
      <c r="JY31" s="85"/>
      <c r="JZ31" s="74"/>
      <c r="KA31" s="74"/>
      <c r="KB31" s="85"/>
      <c r="KC31" s="74"/>
      <c r="KD31" s="74"/>
      <c r="KE31" s="85"/>
      <c r="KF31" s="80"/>
      <c r="KG31" s="80"/>
      <c r="KH31" s="85"/>
      <c r="KI31" s="77"/>
      <c r="KJ31" s="74"/>
      <c r="KK31" s="74"/>
      <c r="KL31" s="85"/>
      <c r="KM31" s="74"/>
      <c r="KN31" s="74"/>
      <c r="KO31" s="85"/>
      <c r="KP31" s="74"/>
      <c r="KQ31" s="74"/>
      <c r="KR31" s="85"/>
      <c r="KS31" s="74"/>
      <c r="KT31" s="74"/>
      <c r="KU31" s="85"/>
      <c r="KV31" s="80"/>
      <c r="KW31" s="80"/>
      <c r="KX31" s="85"/>
      <c r="KY31" s="77"/>
      <c r="KZ31" s="74"/>
      <c r="LA31" s="74"/>
      <c r="LB31" s="85"/>
      <c r="LC31" s="74"/>
      <c r="LD31" s="74"/>
      <c r="LE31" s="85"/>
      <c r="LF31" s="74"/>
      <c r="LG31" s="74"/>
      <c r="LH31" s="85"/>
      <c r="LI31" s="74"/>
      <c r="LJ31" s="74"/>
      <c r="LK31" s="85"/>
      <c r="LL31" s="80"/>
      <c r="LM31" s="80"/>
      <c r="LN31" s="85"/>
      <c r="LO31" s="77"/>
      <c r="LP31" s="74"/>
      <c r="LQ31" s="74"/>
      <c r="LR31" s="85"/>
      <c r="LS31" s="74"/>
      <c r="LT31" s="74"/>
      <c r="LU31" s="85"/>
      <c r="LV31" s="74"/>
      <c r="LW31" s="74"/>
      <c r="LX31" s="85"/>
      <c r="LY31" s="74"/>
      <c r="LZ31" s="74"/>
      <c r="MA31" s="85"/>
      <c r="MB31" s="80"/>
      <c r="MC31" s="80"/>
      <c r="MD31" s="85"/>
      <c r="ME31" s="77"/>
      <c r="MF31" s="74"/>
      <c r="MG31" s="74"/>
      <c r="MH31" s="85"/>
      <c r="MI31" s="74"/>
      <c r="MJ31" s="74"/>
      <c r="MK31" s="85"/>
      <c r="ML31" s="74"/>
      <c r="MM31" s="74"/>
      <c r="MN31" s="85"/>
      <c r="MO31" s="74"/>
      <c r="MP31" s="74"/>
      <c r="MQ31" s="85"/>
      <c r="MR31" s="80"/>
      <c r="MS31" s="80"/>
      <c r="MT31" s="85"/>
      <c r="MU31" s="77"/>
      <c r="MV31" s="74"/>
      <c r="MW31" s="74"/>
      <c r="MX31" s="85"/>
      <c r="MY31" s="74"/>
      <c r="MZ31" s="74"/>
      <c r="NA31" s="85"/>
      <c r="NB31" s="74"/>
      <c r="NC31" s="74"/>
      <c r="ND31" s="85"/>
      <c r="NE31" s="74"/>
      <c r="NF31" s="74"/>
      <c r="NG31" s="85"/>
      <c r="NH31" s="80"/>
      <c r="NI31" s="80"/>
      <c r="NJ31" s="85"/>
      <c r="NK31" s="77"/>
      <c r="NL31" s="74"/>
      <c r="NM31" s="74"/>
      <c r="NN31" s="85"/>
      <c r="NO31" s="74"/>
      <c r="NP31" s="74"/>
      <c r="NQ31" s="85"/>
      <c r="NR31" s="74"/>
      <c r="NS31" s="74"/>
      <c r="NT31" s="85"/>
      <c r="NU31" s="74"/>
      <c r="NV31" s="74"/>
      <c r="NW31" s="85"/>
      <c r="NX31" s="80"/>
      <c r="NY31" s="80"/>
      <c r="NZ31" s="85"/>
      <c r="OA31" s="77"/>
      <c r="OB31" s="74"/>
      <c r="OC31" s="74"/>
      <c r="OD31" s="85"/>
      <c r="OE31" s="74"/>
      <c r="OF31" s="74"/>
      <c r="OG31" s="85"/>
      <c r="OH31" s="74"/>
      <c r="OI31" s="74"/>
      <c r="OJ31" s="85"/>
      <c r="OK31" s="74"/>
      <c r="OL31" s="74"/>
      <c r="OM31" s="85"/>
      <c r="ON31" s="80"/>
      <c r="OO31" s="80"/>
      <c r="OP31" s="85"/>
      <c r="OQ31" s="77"/>
      <c r="OR31" s="74"/>
      <c r="OS31" s="74"/>
      <c r="OT31" s="85"/>
      <c r="OU31" s="74"/>
      <c r="OV31" s="74"/>
      <c r="OW31" s="85"/>
      <c r="OX31" s="74"/>
      <c r="OY31" s="74"/>
      <c r="OZ31" s="85"/>
      <c r="PA31" s="74"/>
      <c r="PB31" s="74"/>
      <c r="PC31" s="85"/>
      <c r="PD31" s="80"/>
      <c r="PE31" s="80"/>
      <c r="PF31" s="85"/>
      <c r="PG31" s="77"/>
      <c r="PH31" s="74"/>
      <c r="PI31" s="74"/>
      <c r="PJ31" s="85"/>
      <c r="PK31" s="74"/>
      <c r="PL31" s="74"/>
      <c r="PM31" s="85"/>
      <c r="PN31" s="74"/>
      <c r="PO31" s="74"/>
      <c r="PP31" s="85"/>
      <c r="PQ31" s="74"/>
      <c r="PR31" s="74"/>
      <c r="PS31" s="85"/>
      <c r="PT31" s="80"/>
      <c r="PU31" s="80"/>
      <c r="PV31" s="85"/>
      <c r="PW31" s="77"/>
      <c r="PX31" s="74"/>
      <c r="PY31" s="74"/>
      <c r="PZ31" s="85"/>
      <c r="QA31" s="74"/>
      <c r="QB31" s="74"/>
      <c r="QC31" s="85"/>
      <c r="QD31" s="74"/>
      <c r="QE31" s="74"/>
      <c r="QF31" s="85"/>
      <c r="QG31" s="74"/>
      <c r="QH31" s="74"/>
      <c r="QI31" s="85"/>
      <c r="QJ31" s="80"/>
      <c r="QK31" s="80"/>
      <c r="QL31" s="85"/>
      <c r="QM31" s="77"/>
      <c r="QN31" s="74"/>
      <c r="QO31" s="74"/>
      <c r="QP31" s="85"/>
      <c r="QQ31" s="74"/>
      <c r="QR31" s="74"/>
      <c r="QS31" s="85"/>
      <c r="QT31" s="74"/>
      <c r="QU31" s="74"/>
      <c r="QV31" s="85"/>
      <c r="QW31" s="74"/>
      <c r="QX31" s="74"/>
      <c r="QY31" s="85"/>
      <c r="QZ31" s="80"/>
      <c r="RA31" s="80"/>
      <c r="RB31" s="85"/>
      <c r="RC31" s="77"/>
      <c r="RD31" s="74"/>
      <c r="RE31" s="74"/>
      <c r="RF31" s="85"/>
      <c r="RG31" s="74"/>
      <c r="RH31" s="74"/>
      <c r="RI31" s="85"/>
      <c r="RJ31" s="74"/>
      <c r="RK31" s="74"/>
      <c r="RL31" s="85"/>
      <c r="RM31" s="74"/>
      <c r="RN31" s="74"/>
      <c r="RO31" s="85"/>
      <c r="RP31" s="80"/>
      <c r="RQ31" s="80"/>
      <c r="RR31" s="85"/>
      <c r="RS31" s="77"/>
      <c r="RT31" s="74"/>
      <c r="RU31" s="74"/>
      <c r="RV31" s="85"/>
      <c r="RW31" s="74"/>
      <c r="RX31" s="74"/>
      <c r="RY31" s="85"/>
      <c r="RZ31" s="74"/>
      <c r="SA31" s="74"/>
      <c r="SB31" s="85"/>
      <c r="SC31" s="74"/>
      <c r="SD31" s="74"/>
      <c r="SE31" s="85"/>
      <c r="SF31" s="80"/>
      <c r="SG31" s="80"/>
      <c r="SH31" s="85"/>
      <c r="SI31" s="77"/>
      <c r="SJ31" s="74"/>
      <c r="SK31" s="74"/>
      <c r="SL31" s="85"/>
      <c r="SM31" s="74"/>
      <c r="SN31" s="74"/>
      <c r="SO31" s="85"/>
      <c r="SP31" s="74"/>
      <c r="SQ31" s="74"/>
      <c r="SR31" s="85"/>
      <c r="SS31" s="74"/>
      <c r="ST31" s="74"/>
      <c r="SU31" s="85"/>
      <c r="SV31" s="80"/>
      <c r="SW31" s="80"/>
      <c r="SX31" s="85"/>
      <c r="SY31" s="77"/>
      <c r="SZ31" s="74"/>
      <c r="TA31" s="74"/>
      <c r="TB31" s="85"/>
      <c r="TC31" s="74"/>
      <c r="TD31" s="74"/>
      <c r="TE31" s="85"/>
      <c r="TF31" s="74"/>
      <c r="TG31" s="74"/>
      <c r="TH31" s="85"/>
      <c r="TI31" s="74"/>
      <c r="TJ31" s="74"/>
      <c r="TK31" s="85"/>
      <c r="TL31" s="80"/>
      <c r="TM31" s="80"/>
      <c r="TN31" s="85"/>
      <c r="TO31" s="77"/>
      <c r="TP31" s="74"/>
      <c r="TQ31" s="74"/>
      <c r="TR31" s="85"/>
      <c r="TS31" s="74"/>
      <c r="TT31" s="74"/>
      <c r="TU31" s="85"/>
      <c r="TV31" s="74"/>
      <c r="TW31" s="74"/>
      <c r="TX31" s="85"/>
      <c r="TY31" s="74"/>
      <c r="TZ31" s="74"/>
      <c r="UA31" s="85"/>
      <c r="UB31" s="80"/>
      <c r="UC31" s="80"/>
      <c r="UD31" s="85"/>
      <c r="UE31" s="77"/>
      <c r="UF31" s="74"/>
      <c r="UG31" s="74"/>
      <c r="UH31" s="85"/>
      <c r="UI31" s="74"/>
      <c r="UJ31" s="74"/>
      <c r="UK31" s="85"/>
      <c r="UL31" s="74"/>
      <c r="UM31" s="74"/>
      <c r="UN31" s="85"/>
      <c r="UO31" s="74"/>
      <c r="UP31" s="74"/>
      <c r="UQ31" s="85"/>
      <c r="UR31" s="80"/>
      <c r="US31" s="80"/>
      <c r="UT31" s="85"/>
      <c r="UU31" s="77"/>
      <c r="UV31" s="74"/>
      <c r="UW31" s="74"/>
      <c r="UX31" s="85"/>
      <c r="UY31" s="74"/>
      <c r="UZ31" s="74"/>
      <c r="VA31" s="85"/>
      <c r="VB31" s="74"/>
      <c r="VC31" s="74"/>
      <c r="VD31" s="85"/>
      <c r="VE31" s="74"/>
      <c r="VF31" s="74"/>
      <c r="VG31" s="85"/>
      <c r="VH31" s="80"/>
      <c r="VI31" s="80"/>
      <c r="VJ31" s="85"/>
      <c r="VK31" s="77"/>
      <c r="VL31" s="74"/>
      <c r="VM31" s="74"/>
      <c r="VN31" s="85"/>
      <c r="VO31" s="74"/>
      <c r="VP31" s="74"/>
      <c r="VQ31" s="85"/>
      <c r="VR31" s="74"/>
      <c r="VS31" s="74"/>
      <c r="VT31" s="85"/>
      <c r="VU31" s="74"/>
      <c r="VV31" s="74"/>
      <c r="VW31" s="85"/>
      <c r="VX31" s="80"/>
      <c r="VY31" s="80"/>
      <c r="VZ31" s="85"/>
      <c r="WA31" s="77"/>
      <c r="WB31" s="74"/>
      <c r="WC31" s="74"/>
      <c r="WD31" s="85"/>
      <c r="WE31" s="74"/>
      <c r="WF31" s="74"/>
      <c r="WG31" s="85"/>
      <c r="WH31" s="74"/>
      <c r="WI31" s="74"/>
      <c r="WJ31" s="85"/>
      <c r="WK31" s="74"/>
      <c r="WL31" s="74"/>
      <c r="WM31" s="85"/>
      <c r="WN31" s="80"/>
      <c r="WO31" s="80"/>
      <c r="WP31" s="85"/>
      <c r="WQ31" s="77"/>
      <c r="WR31" s="74"/>
      <c r="WS31" s="74"/>
      <c r="WT31" s="85"/>
      <c r="WU31" s="74"/>
      <c r="WV31" s="74"/>
      <c r="WW31" s="85"/>
      <c r="WX31" s="74"/>
      <c r="WY31" s="74"/>
      <c r="WZ31" s="85"/>
      <c r="XA31" s="74"/>
      <c r="XB31" s="74"/>
      <c r="XC31" s="85"/>
      <c r="XD31" s="80"/>
      <c r="XE31" s="80"/>
      <c r="XF31" s="85"/>
      <c r="XG31" s="77"/>
      <c r="XH31" s="74"/>
      <c r="XI31" s="74"/>
      <c r="XJ31" s="85"/>
      <c r="XK31" s="74"/>
      <c r="XL31" s="74"/>
      <c r="XM31" s="85"/>
      <c r="XN31" s="74"/>
      <c r="XO31" s="74"/>
      <c r="XP31" s="85"/>
      <c r="XQ31" s="74"/>
      <c r="XR31" s="74"/>
      <c r="XS31" s="85"/>
      <c r="XT31" s="80"/>
      <c r="XU31" s="80"/>
      <c r="XV31" s="85"/>
      <c r="XW31" s="77"/>
      <c r="XX31" s="74"/>
      <c r="XY31" s="74"/>
      <c r="XZ31" s="85"/>
      <c r="YA31" s="74"/>
      <c r="YB31" s="74"/>
      <c r="YC31" s="85"/>
      <c r="YD31" s="74"/>
      <c r="YE31" s="74"/>
      <c r="YF31" s="85"/>
      <c r="YG31" s="74"/>
      <c r="YH31" s="74"/>
      <c r="YI31" s="85"/>
      <c r="YJ31" s="80"/>
      <c r="YK31" s="80"/>
      <c r="YL31" s="85"/>
      <c r="YM31" s="77"/>
      <c r="YN31" s="74"/>
      <c r="YO31" s="74"/>
      <c r="YP31" s="85"/>
      <c r="YQ31" s="74"/>
      <c r="YR31" s="74"/>
      <c r="YS31" s="85"/>
      <c r="YT31" s="74"/>
      <c r="YU31" s="74"/>
      <c r="YV31" s="85"/>
      <c r="YW31" s="74"/>
      <c r="YX31" s="74"/>
      <c r="YY31" s="85"/>
      <c r="YZ31" s="80"/>
      <c r="ZA31" s="80"/>
      <c r="ZB31" s="85"/>
      <c r="ZC31" s="77"/>
      <c r="ZD31" s="74"/>
      <c r="ZE31" s="74"/>
      <c r="ZF31" s="85"/>
      <c r="ZG31" s="74"/>
      <c r="ZH31" s="74"/>
      <c r="ZI31" s="85"/>
      <c r="ZJ31" s="74"/>
      <c r="ZK31" s="74"/>
      <c r="ZL31" s="85"/>
      <c r="ZM31" s="74"/>
      <c r="ZN31" s="74"/>
      <c r="ZO31" s="85"/>
      <c r="ZP31" s="80"/>
      <c r="ZQ31" s="80"/>
      <c r="ZR31" s="85"/>
      <c r="ZS31" s="77"/>
      <c r="ZT31" s="74"/>
      <c r="ZU31" s="74"/>
      <c r="ZV31" s="85"/>
      <c r="ZW31" s="74"/>
      <c r="ZX31" s="74"/>
      <c r="ZY31" s="85"/>
      <c r="ZZ31" s="74"/>
      <c r="AAA31" s="74"/>
      <c r="AAB31" s="85"/>
      <c r="AAC31" s="74"/>
      <c r="AAD31" s="74"/>
      <c r="AAE31" s="85"/>
      <c r="AAF31" s="80"/>
      <c r="AAG31" s="80"/>
      <c r="AAH31" s="85"/>
      <c r="AAI31" s="77"/>
      <c r="AAJ31" s="74"/>
      <c r="AAK31" s="74"/>
      <c r="AAL31" s="85"/>
      <c r="AAM31" s="74"/>
      <c r="AAN31" s="74"/>
      <c r="AAO31" s="85"/>
      <c r="AAP31" s="74"/>
      <c r="AAQ31" s="74"/>
      <c r="AAR31" s="85"/>
      <c r="AAS31" s="74"/>
      <c r="AAT31" s="74"/>
      <c r="AAU31" s="85"/>
      <c r="AAV31" s="80"/>
      <c r="AAW31" s="80"/>
      <c r="AAX31" s="85"/>
      <c r="AAY31" s="77"/>
      <c r="AAZ31" s="74"/>
      <c r="ABA31" s="74"/>
      <c r="ABB31" s="85"/>
      <c r="ABC31" s="74"/>
      <c r="ABD31" s="74"/>
      <c r="ABE31" s="85"/>
      <c r="ABF31" s="74"/>
      <c r="ABG31" s="74"/>
      <c r="ABH31" s="85"/>
      <c r="ABI31" s="74"/>
      <c r="ABJ31" s="74"/>
      <c r="ABK31" s="85"/>
      <c r="ABL31" s="80"/>
      <c r="ABM31" s="80"/>
      <c r="ABN31" s="85"/>
      <c r="ABO31" s="77"/>
      <c r="ABP31" s="74"/>
      <c r="ABQ31" s="74"/>
      <c r="ABR31" s="85"/>
      <c r="ABS31" s="74"/>
      <c r="ABT31" s="74"/>
      <c r="ABU31" s="85"/>
      <c r="ABV31" s="74"/>
      <c r="ABW31" s="74"/>
      <c r="ABX31" s="85"/>
      <c r="ABY31" s="74"/>
      <c r="ABZ31" s="74"/>
      <c r="ACA31" s="85"/>
      <c r="ACB31" s="80"/>
      <c r="ACC31" s="80"/>
      <c r="ACD31" s="85"/>
      <c r="ACE31" s="77"/>
      <c r="ACF31" s="74"/>
      <c r="ACG31" s="74"/>
      <c r="ACH31" s="85"/>
      <c r="ACI31" s="74"/>
      <c r="ACJ31" s="74"/>
      <c r="ACK31" s="85"/>
      <c r="ACL31" s="74"/>
      <c r="ACM31" s="74"/>
      <c r="ACN31" s="85"/>
      <c r="ACO31" s="74"/>
      <c r="ACP31" s="74"/>
      <c r="ACQ31" s="85"/>
      <c r="ACR31" s="80"/>
      <c r="ACS31" s="80"/>
      <c r="ACT31" s="85"/>
      <c r="ACU31" s="77"/>
      <c r="ACV31" s="74"/>
      <c r="ACW31" s="74"/>
      <c r="ACX31" s="85"/>
      <c r="ACY31" s="74"/>
      <c r="ACZ31" s="74"/>
      <c r="ADA31" s="85"/>
      <c r="ADB31" s="74"/>
      <c r="ADC31" s="74"/>
      <c r="ADD31" s="85"/>
      <c r="ADE31" s="74"/>
      <c r="ADF31" s="74"/>
      <c r="ADG31" s="85"/>
      <c r="ADH31" s="80"/>
      <c r="ADI31" s="80"/>
      <c r="ADJ31" s="85"/>
      <c r="ADK31" s="77"/>
      <c r="ADL31" s="74"/>
      <c r="ADM31" s="74"/>
      <c r="ADN31" s="85"/>
      <c r="ADO31" s="74"/>
      <c r="ADP31" s="74"/>
      <c r="ADQ31" s="85"/>
      <c r="ADR31" s="74"/>
      <c r="ADS31" s="74"/>
      <c r="ADT31" s="85"/>
      <c r="ADU31" s="74"/>
      <c r="ADV31" s="74"/>
      <c r="ADW31" s="85"/>
      <c r="ADX31" s="80"/>
      <c r="ADY31" s="80"/>
      <c r="ADZ31" s="85"/>
      <c r="AEA31" s="77"/>
      <c r="AEB31" s="74"/>
      <c r="AEC31" s="74"/>
      <c r="AED31" s="85"/>
      <c r="AEE31" s="74"/>
      <c r="AEF31" s="74"/>
      <c r="AEG31" s="85"/>
      <c r="AEH31" s="74"/>
      <c r="AEI31" s="74"/>
      <c r="AEJ31" s="85"/>
      <c r="AEK31" s="74"/>
      <c r="AEL31" s="74"/>
      <c r="AEM31" s="85"/>
      <c r="AEN31" s="80"/>
      <c r="AEO31" s="80"/>
      <c r="AEP31" s="85"/>
      <c r="AEQ31" s="77"/>
      <c r="AER31" s="74"/>
      <c r="AES31" s="74"/>
      <c r="AET31" s="85"/>
      <c r="AEU31" s="74"/>
      <c r="AEV31" s="74"/>
      <c r="AEW31" s="85"/>
      <c r="AEX31" s="74"/>
      <c r="AEY31" s="74"/>
      <c r="AEZ31" s="85"/>
      <c r="AFA31" s="74"/>
      <c r="AFB31" s="74"/>
      <c r="AFC31" s="85"/>
      <c r="AFD31" s="80"/>
      <c r="AFE31" s="80"/>
      <c r="AFF31" s="85"/>
      <c r="AFG31" s="77"/>
      <c r="AFH31" s="74"/>
      <c r="AFI31" s="74"/>
      <c r="AFJ31" s="85"/>
      <c r="AFK31" s="74"/>
      <c r="AFL31" s="74"/>
      <c r="AFM31" s="85"/>
      <c r="AFN31" s="74"/>
      <c r="AFO31" s="74"/>
      <c r="AFP31" s="85"/>
      <c r="AFQ31" s="74"/>
      <c r="AFR31" s="74"/>
      <c r="AFS31" s="85"/>
      <c r="AFT31" s="80"/>
      <c r="AFU31" s="80"/>
      <c r="AFV31" s="85"/>
      <c r="AFW31" s="77"/>
      <c r="AFX31" s="74"/>
      <c r="AFY31" s="74"/>
      <c r="AFZ31" s="85"/>
      <c r="AGA31" s="74"/>
      <c r="AGB31" s="74"/>
      <c r="AGC31" s="85"/>
      <c r="AGD31" s="74"/>
      <c r="AGE31" s="74"/>
      <c r="AGF31" s="85"/>
      <c r="AGG31" s="74"/>
      <c r="AGH31" s="74"/>
      <c r="AGI31" s="85"/>
      <c r="AGJ31" s="80"/>
      <c r="AGK31" s="80"/>
      <c r="AGL31" s="85"/>
      <c r="AGM31" s="77"/>
      <c r="AGN31" s="74"/>
      <c r="AGO31" s="74"/>
      <c r="AGP31" s="85"/>
      <c r="AGQ31" s="74"/>
      <c r="AGR31" s="74"/>
      <c r="AGS31" s="85"/>
      <c r="AGT31" s="74"/>
      <c r="AGU31" s="74"/>
      <c r="AGV31" s="85"/>
      <c r="AGW31" s="74"/>
      <c r="AGX31" s="74"/>
      <c r="AGY31" s="85"/>
      <c r="AGZ31" s="80"/>
      <c r="AHA31" s="80"/>
      <c r="AHB31" s="85"/>
      <c r="AHC31" s="77"/>
      <c r="AHD31" s="74"/>
      <c r="AHE31" s="74"/>
      <c r="AHF31" s="85"/>
      <c r="AHG31" s="74"/>
      <c r="AHH31" s="74"/>
      <c r="AHI31" s="85"/>
      <c r="AHJ31" s="74"/>
      <c r="AHK31" s="74"/>
      <c r="AHL31" s="85"/>
      <c r="AHM31" s="74"/>
      <c r="AHN31" s="74"/>
      <c r="AHO31" s="85"/>
      <c r="AHP31" s="80"/>
      <c r="AHQ31" s="80"/>
      <c r="AHR31" s="85"/>
      <c r="AHS31" s="77"/>
      <c r="AHT31" s="74"/>
      <c r="AHU31" s="74"/>
      <c r="AHV31" s="85"/>
      <c r="AHW31" s="74"/>
      <c r="AHX31" s="74"/>
      <c r="AHY31" s="85"/>
      <c r="AHZ31" s="74"/>
      <c r="AIA31" s="74"/>
      <c r="AIB31" s="85"/>
      <c r="AIC31" s="74"/>
      <c r="AID31" s="74"/>
      <c r="AIE31" s="85"/>
      <c r="AIF31" s="80"/>
      <c r="AIG31" s="80"/>
      <c r="AIH31" s="85"/>
      <c r="AII31" s="77"/>
      <c r="AIJ31" s="74"/>
      <c r="AIK31" s="74"/>
      <c r="AIL31" s="85"/>
      <c r="AIM31" s="74"/>
      <c r="AIN31" s="74"/>
      <c r="AIO31" s="85"/>
      <c r="AIP31" s="74"/>
      <c r="AIQ31" s="74"/>
      <c r="AIR31" s="85"/>
      <c r="AIS31" s="74"/>
      <c r="AIT31" s="74"/>
      <c r="AIU31" s="85"/>
      <c r="AIV31" s="80"/>
      <c r="AIW31" s="80"/>
      <c r="AIX31" s="85"/>
      <c r="AIY31" s="77"/>
      <c r="AIZ31" s="74"/>
      <c r="AJA31" s="74"/>
      <c r="AJB31" s="85"/>
      <c r="AJC31" s="74"/>
      <c r="AJD31" s="74"/>
      <c r="AJE31" s="85"/>
      <c r="AJF31" s="74"/>
      <c r="AJG31" s="74"/>
      <c r="AJH31" s="85"/>
      <c r="AJI31" s="74"/>
      <c r="AJJ31" s="74"/>
      <c r="AJK31" s="85"/>
      <c r="AJL31" s="80"/>
      <c r="AJM31" s="80"/>
      <c r="AJN31" s="85"/>
      <c r="AJO31" s="77"/>
      <c r="AJP31" s="74"/>
      <c r="AJQ31" s="74"/>
      <c r="AJR31" s="85"/>
      <c r="AJS31" s="74"/>
      <c r="AJT31" s="74"/>
      <c r="AJU31" s="85"/>
      <c r="AJV31" s="74"/>
      <c r="AJW31" s="74"/>
      <c r="AJX31" s="85"/>
      <c r="AJY31" s="74"/>
      <c r="AJZ31" s="74"/>
      <c r="AKA31" s="85"/>
      <c r="AKB31" s="80"/>
      <c r="AKC31" s="80"/>
      <c r="AKD31" s="85"/>
      <c r="AKE31" s="77"/>
      <c r="AKF31" s="74"/>
      <c r="AKG31" s="74"/>
      <c r="AKH31" s="85"/>
      <c r="AKI31" s="74"/>
      <c r="AKJ31" s="74"/>
      <c r="AKK31" s="85"/>
      <c r="AKL31" s="74"/>
      <c r="AKM31" s="74"/>
      <c r="AKN31" s="85"/>
      <c r="AKO31" s="74"/>
      <c r="AKP31" s="74"/>
      <c r="AKQ31" s="85"/>
      <c r="AKR31" s="80"/>
      <c r="AKS31" s="80"/>
      <c r="AKT31" s="85"/>
      <c r="AKU31" s="77"/>
      <c r="AKV31" s="74"/>
      <c r="AKW31" s="74"/>
      <c r="AKX31" s="85"/>
      <c r="AKY31" s="74"/>
      <c r="AKZ31" s="74"/>
      <c r="ALA31" s="85"/>
      <c r="ALB31" s="74"/>
      <c r="ALC31" s="74"/>
      <c r="ALD31" s="85"/>
      <c r="ALE31" s="74"/>
      <c r="ALF31" s="74"/>
      <c r="ALG31" s="85"/>
      <c r="ALH31" s="80"/>
      <c r="ALI31" s="80"/>
      <c r="ALJ31" s="85"/>
      <c r="ALK31" s="77"/>
      <c r="ALL31" s="74"/>
      <c r="ALM31" s="74"/>
      <c r="ALN31" s="85"/>
      <c r="ALO31" s="74"/>
      <c r="ALP31" s="74"/>
      <c r="ALQ31" s="85"/>
      <c r="ALR31" s="74"/>
      <c r="ALS31" s="74"/>
      <c r="ALT31" s="85"/>
      <c r="ALU31" s="74"/>
      <c r="ALV31" s="74"/>
      <c r="ALW31" s="85"/>
      <c r="ALX31" s="80"/>
      <c r="ALY31" s="80"/>
      <c r="ALZ31" s="85"/>
      <c r="AMA31" s="77"/>
      <c r="AMB31" s="74"/>
      <c r="AMC31" s="74"/>
      <c r="AMD31" s="85"/>
      <c r="AME31" s="74"/>
      <c r="AMF31" s="74"/>
      <c r="AMG31" s="85"/>
      <c r="AMH31" s="74"/>
      <c r="AMI31" s="74"/>
      <c r="AMJ31" s="85"/>
      <c r="AMK31" s="74"/>
      <c r="AML31" s="74"/>
      <c r="AMM31" s="85"/>
      <c r="AMN31" s="80"/>
      <c r="AMO31" s="80"/>
      <c r="AMP31" s="85"/>
      <c r="AMQ31" s="77"/>
      <c r="AMR31" s="74"/>
      <c r="AMS31" s="74"/>
      <c r="AMT31" s="85"/>
      <c r="AMU31" s="74"/>
      <c r="AMV31" s="74"/>
      <c r="AMW31" s="85"/>
      <c r="AMX31" s="74"/>
      <c r="AMY31" s="74"/>
      <c r="AMZ31" s="85"/>
      <c r="ANA31" s="74"/>
      <c r="ANB31" s="74"/>
      <c r="ANC31" s="85"/>
      <c r="AND31" s="80"/>
      <c r="ANE31" s="80"/>
      <c r="ANF31" s="85"/>
      <c r="ANG31" s="77"/>
      <c r="ANH31" s="74"/>
      <c r="ANI31" s="74"/>
      <c r="ANJ31" s="85"/>
      <c r="ANK31" s="74"/>
      <c r="ANL31" s="74"/>
      <c r="ANM31" s="85"/>
      <c r="ANN31" s="74"/>
      <c r="ANO31" s="74"/>
      <c r="ANP31" s="85"/>
      <c r="ANQ31" s="74"/>
      <c r="ANR31" s="74"/>
      <c r="ANS31" s="85"/>
      <c r="ANT31" s="80"/>
      <c r="ANU31" s="80"/>
      <c r="ANV31" s="85"/>
      <c r="ANW31" s="77"/>
      <c r="ANX31" s="74"/>
      <c r="ANY31" s="74"/>
      <c r="ANZ31" s="85"/>
      <c r="AOA31" s="74"/>
      <c r="AOB31" s="74"/>
      <c r="AOC31" s="85"/>
      <c r="AOD31" s="74"/>
      <c r="AOE31" s="74"/>
      <c r="AOF31" s="85"/>
      <c r="AOG31" s="74"/>
      <c r="AOH31" s="74"/>
      <c r="AOI31" s="85"/>
      <c r="AOJ31" s="80"/>
      <c r="AOK31" s="80"/>
      <c r="AOL31" s="85"/>
      <c r="AOM31" s="77"/>
      <c r="AON31" s="74"/>
      <c r="AOO31" s="74"/>
      <c r="AOP31" s="85"/>
      <c r="AOQ31" s="74"/>
      <c r="AOR31" s="74"/>
      <c r="AOS31" s="85"/>
      <c r="AOT31" s="74"/>
      <c r="AOU31" s="74"/>
      <c r="AOV31" s="85"/>
      <c r="AOW31" s="74"/>
      <c r="AOX31" s="74"/>
      <c r="AOY31" s="85"/>
      <c r="AOZ31" s="80"/>
      <c r="APA31" s="80"/>
      <c r="APB31" s="85"/>
      <c r="APC31" s="77"/>
      <c r="APD31" s="74"/>
      <c r="APE31" s="74"/>
      <c r="APF31" s="85"/>
      <c r="APG31" s="74"/>
      <c r="APH31" s="74"/>
      <c r="API31" s="85"/>
      <c r="APJ31" s="74"/>
      <c r="APK31" s="74"/>
      <c r="APL31" s="85"/>
      <c r="APM31" s="74"/>
      <c r="APN31" s="74"/>
      <c r="APO31" s="85"/>
      <c r="APP31" s="80"/>
      <c r="APQ31" s="80"/>
      <c r="APR31" s="85"/>
      <c r="APS31" s="77"/>
      <c r="APT31" s="74"/>
      <c r="APU31" s="74"/>
      <c r="APV31" s="85"/>
      <c r="APW31" s="74"/>
      <c r="APX31" s="74"/>
      <c r="APY31" s="85"/>
      <c r="APZ31" s="74"/>
      <c r="AQA31" s="74"/>
      <c r="AQB31" s="85"/>
      <c r="AQC31" s="74"/>
      <c r="AQD31" s="74"/>
      <c r="AQE31" s="85"/>
      <c r="AQF31" s="80"/>
      <c r="AQG31" s="80"/>
      <c r="AQH31" s="85"/>
      <c r="AQI31" s="77"/>
      <c r="AQJ31" s="74"/>
      <c r="AQK31" s="74"/>
      <c r="AQL31" s="85"/>
      <c r="AQM31" s="74"/>
      <c r="AQN31" s="74"/>
      <c r="AQO31" s="85"/>
      <c r="AQP31" s="74"/>
      <c r="AQQ31" s="74"/>
      <c r="AQR31" s="85"/>
      <c r="AQS31" s="74"/>
      <c r="AQT31" s="74"/>
      <c r="AQU31" s="85"/>
      <c r="AQV31" s="80"/>
      <c r="AQW31" s="80"/>
      <c r="AQX31" s="85"/>
      <c r="AQY31" s="77"/>
      <c r="AQZ31" s="74"/>
      <c r="ARA31" s="74"/>
      <c r="ARB31" s="85"/>
      <c r="ARC31" s="74"/>
      <c r="ARD31" s="74"/>
      <c r="ARE31" s="85"/>
      <c r="ARF31" s="74"/>
      <c r="ARG31" s="74"/>
      <c r="ARH31" s="85"/>
      <c r="ARI31" s="74"/>
      <c r="ARJ31" s="74"/>
      <c r="ARK31" s="85"/>
      <c r="ARL31" s="80"/>
      <c r="ARM31" s="80"/>
      <c r="ARN31" s="85"/>
      <c r="ARO31" s="77"/>
      <c r="ARP31" s="74"/>
      <c r="ARQ31" s="74"/>
      <c r="ARR31" s="85"/>
      <c r="ARS31" s="74"/>
      <c r="ART31" s="74"/>
      <c r="ARU31" s="85"/>
      <c r="ARV31" s="74"/>
      <c r="ARW31" s="74"/>
      <c r="ARX31" s="85"/>
      <c r="ARY31" s="74"/>
      <c r="ARZ31" s="74"/>
      <c r="ASA31" s="85"/>
      <c r="ASB31" s="80"/>
      <c r="ASC31" s="80"/>
      <c r="ASD31" s="85"/>
      <c r="ASE31" s="77"/>
      <c r="ASF31" s="74"/>
      <c r="ASG31" s="74"/>
      <c r="ASH31" s="85"/>
      <c r="ASI31" s="74"/>
      <c r="ASJ31" s="74"/>
      <c r="ASK31" s="85"/>
      <c r="ASL31" s="74"/>
      <c r="ASM31" s="74"/>
      <c r="ASN31" s="85"/>
      <c r="ASO31" s="74"/>
      <c r="ASP31" s="74"/>
      <c r="ASQ31" s="85"/>
      <c r="ASR31" s="80"/>
      <c r="ASS31" s="80"/>
      <c r="AST31" s="85"/>
      <c r="ASU31" s="77"/>
      <c r="ASV31" s="74"/>
      <c r="ASW31" s="74"/>
      <c r="ASX31" s="85"/>
      <c r="ASY31" s="74"/>
      <c r="ASZ31" s="74"/>
      <c r="ATA31" s="85"/>
      <c r="ATB31" s="74"/>
      <c r="ATC31" s="74"/>
      <c r="ATD31" s="85"/>
      <c r="ATE31" s="74"/>
      <c r="ATF31" s="74"/>
      <c r="ATG31" s="85"/>
      <c r="ATH31" s="80"/>
      <c r="ATI31" s="80"/>
      <c r="ATJ31" s="85"/>
      <c r="ATK31" s="77"/>
      <c r="ATL31" s="74"/>
      <c r="ATM31" s="74"/>
      <c r="ATN31" s="85"/>
      <c r="ATO31" s="74"/>
      <c r="ATP31" s="74"/>
      <c r="ATQ31" s="85"/>
      <c r="ATR31" s="74"/>
      <c r="ATS31" s="74"/>
      <c r="ATT31" s="85"/>
      <c r="ATU31" s="74"/>
      <c r="ATV31" s="74"/>
      <c r="ATW31" s="85"/>
      <c r="ATX31" s="80"/>
      <c r="ATY31" s="80"/>
      <c r="ATZ31" s="85"/>
      <c r="AUA31" s="77"/>
      <c r="AUB31" s="74"/>
      <c r="AUC31" s="74"/>
      <c r="AUD31" s="85"/>
      <c r="AUE31" s="74"/>
      <c r="AUF31" s="74"/>
      <c r="AUG31" s="85"/>
      <c r="AUH31" s="74"/>
      <c r="AUI31" s="74"/>
      <c r="AUJ31" s="85"/>
      <c r="AUK31" s="74"/>
      <c r="AUL31" s="74"/>
      <c r="AUM31" s="85"/>
      <c r="AUN31" s="80"/>
      <c r="AUO31" s="80"/>
      <c r="AUP31" s="85"/>
      <c r="AUQ31" s="77"/>
      <c r="AUR31" s="74"/>
      <c r="AUS31" s="74"/>
      <c r="AUT31" s="85"/>
      <c r="AUU31" s="74"/>
      <c r="AUV31" s="74"/>
      <c r="AUW31" s="85"/>
      <c r="AUX31" s="74"/>
      <c r="AUY31" s="74"/>
      <c r="AUZ31" s="85"/>
      <c r="AVA31" s="74"/>
      <c r="AVB31" s="74"/>
      <c r="AVC31" s="85"/>
      <c r="AVD31" s="80"/>
      <c r="AVE31" s="80"/>
      <c r="AVF31" s="85"/>
      <c r="AVG31" s="77"/>
      <c r="AVH31" s="74"/>
      <c r="AVI31" s="74"/>
      <c r="AVJ31" s="85"/>
      <c r="AVK31" s="74"/>
      <c r="AVL31" s="74"/>
      <c r="AVM31" s="85"/>
      <c r="AVN31" s="74"/>
      <c r="AVO31" s="74"/>
      <c r="AVP31" s="85"/>
      <c r="AVQ31" s="74"/>
      <c r="AVR31" s="74"/>
      <c r="AVS31" s="85"/>
      <c r="AVT31" s="80"/>
      <c r="AVU31" s="80"/>
      <c r="AVV31" s="85"/>
      <c r="AVW31" s="77"/>
      <c r="AVX31" s="74"/>
      <c r="AVY31" s="74"/>
      <c r="AVZ31" s="85"/>
      <c r="AWA31" s="74"/>
      <c r="AWB31" s="74"/>
      <c r="AWC31" s="85"/>
      <c r="AWD31" s="74"/>
      <c r="AWE31" s="74"/>
      <c r="AWF31" s="85"/>
      <c r="AWG31" s="74"/>
      <c r="AWH31" s="74"/>
      <c r="AWI31" s="85"/>
      <c r="AWJ31" s="80"/>
      <c r="AWK31" s="80"/>
      <c r="AWL31" s="85"/>
      <c r="AWM31" s="77"/>
      <c r="AWN31" s="74"/>
      <c r="AWO31" s="74"/>
      <c r="AWP31" s="85"/>
      <c r="AWQ31" s="74"/>
      <c r="AWR31" s="74"/>
      <c r="AWS31" s="85"/>
      <c r="AWT31" s="74"/>
      <c r="AWU31" s="74"/>
      <c r="AWV31" s="85"/>
      <c r="AWW31" s="74"/>
      <c r="AWX31" s="74"/>
      <c r="AWY31" s="85"/>
      <c r="AWZ31" s="80"/>
      <c r="AXA31" s="80"/>
      <c r="AXB31" s="85"/>
      <c r="AXC31" s="77"/>
      <c r="AXD31" s="74"/>
      <c r="AXE31" s="74"/>
      <c r="AXF31" s="85"/>
      <c r="AXG31" s="74"/>
      <c r="AXH31" s="74"/>
      <c r="AXI31" s="85"/>
      <c r="AXJ31" s="74"/>
      <c r="AXK31" s="74"/>
      <c r="AXL31" s="85"/>
      <c r="AXM31" s="74"/>
      <c r="AXN31" s="74"/>
      <c r="AXO31" s="85"/>
      <c r="AXP31" s="80"/>
      <c r="AXQ31" s="80"/>
      <c r="AXR31" s="85"/>
      <c r="AXS31" s="77"/>
      <c r="AXT31" s="74"/>
      <c r="AXU31" s="74"/>
      <c r="AXV31" s="85"/>
      <c r="AXW31" s="74"/>
      <c r="AXX31" s="74"/>
      <c r="AXY31" s="85"/>
      <c r="AXZ31" s="74"/>
      <c r="AYA31" s="74"/>
      <c r="AYB31" s="85"/>
      <c r="AYC31" s="74"/>
      <c r="AYD31" s="74"/>
      <c r="AYE31" s="85"/>
      <c r="AYF31" s="80"/>
      <c r="AYG31" s="80"/>
      <c r="AYH31" s="85"/>
      <c r="AYI31" s="77"/>
      <c r="AYJ31" s="74"/>
      <c r="AYK31" s="74"/>
      <c r="AYL31" s="85"/>
      <c r="AYM31" s="74"/>
      <c r="AYN31" s="74"/>
      <c r="AYO31" s="85"/>
      <c r="AYP31" s="74"/>
      <c r="AYQ31" s="74"/>
      <c r="AYR31" s="85"/>
      <c r="AYS31" s="74"/>
      <c r="AYT31" s="74"/>
      <c r="AYU31" s="85"/>
      <c r="AYV31" s="80"/>
      <c r="AYW31" s="80"/>
      <c r="AYX31" s="85"/>
      <c r="AYY31" s="77"/>
      <c r="AYZ31" s="74"/>
      <c r="AZA31" s="74"/>
      <c r="AZB31" s="85"/>
      <c r="AZC31" s="74"/>
      <c r="AZD31" s="74"/>
      <c r="AZE31" s="85"/>
      <c r="AZF31" s="74"/>
      <c r="AZG31" s="74"/>
      <c r="AZH31" s="85"/>
      <c r="AZI31" s="74"/>
      <c r="AZJ31" s="74"/>
      <c r="AZK31" s="85"/>
      <c r="AZL31" s="80"/>
      <c r="AZM31" s="80"/>
      <c r="AZN31" s="85"/>
      <c r="AZO31" s="77"/>
      <c r="AZP31" s="74"/>
      <c r="AZQ31" s="74"/>
      <c r="AZR31" s="85"/>
      <c r="AZS31" s="74"/>
      <c r="AZT31" s="74"/>
      <c r="AZU31" s="85"/>
      <c r="AZV31" s="74"/>
      <c r="AZW31" s="74"/>
      <c r="AZX31" s="85"/>
      <c r="AZY31" s="74"/>
      <c r="AZZ31" s="74"/>
      <c r="BAA31" s="85"/>
      <c r="BAB31" s="80"/>
      <c r="BAC31" s="80"/>
      <c r="BAD31" s="85"/>
      <c r="BAE31" s="77"/>
      <c r="BAF31" s="74"/>
      <c r="BAG31" s="74"/>
      <c r="BAH31" s="85"/>
      <c r="BAI31" s="74"/>
      <c r="BAJ31" s="74"/>
      <c r="BAK31" s="85"/>
      <c r="BAL31" s="74"/>
      <c r="BAM31" s="74"/>
      <c r="BAN31" s="85"/>
      <c r="BAO31" s="74"/>
      <c r="BAP31" s="74"/>
      <c r="BAQ31" s="85"/>
      <c r="BAR31" s="80"/>
      <c r="BAS31" s="80"/>
      <c r="BAT31" s="85"/>
      <c r="BAU31" s="77"/>
      <c r="BAV31" s="74"/>
      <c r="BAW31" s="74"/>
      <c r="BAX31" s="85"/>
      <c r="BAY31" s="74"/>
      <c r="BAZ31" s="74"/>
      <c r="BBA31" s="85"/>
      <c r="BBB31" s="74"/>
      <c r="BBC31" s="74"/>
      <c r="BBD31" s="85"/>
      <c r="BBE31" s="74"/>
      <c r="BBF31" s="74"/>
      <c r="BBG31" s="85"/>
      <c r="BBH31" s="80"/>
      <c r="BBI31" s="80"/>
      <c r="BBJ31" s="85"/>
      <c r="BBK31" s="77"/>
      <c r="BBL31" s="74"/>
      <c r="BBM31" s="74"/>
      <c r="BBN31" s="85"/>
      <c r="BBO31" s="74"/>
      <c r="BBP31" s="74"/>
      <c r="BBQ31" s="85"/>
      <c r="BBR31" s="74"/>
      <c r="BBS31" s="74"/>
      <c r="BBT31" s="85"/>
      <c r="BBU31" s="74"/>
      <c r="BBV31" s="74"/>
      <c r="BBW31" s="85"/>
      <c r="BBX31" s="80"/>
      <c r="BBY31" s="80"/>
      <c r="BBZ31" s="85"/>
      <c r="BCA31" s="77"/>
      <c r="BCB31" s="74"/>
      <c r="BCC31" s="74"/>
      <c r="BCD31" s="85"/>
      <c r="BCE31" s="74"/>
      <c r="BCF31" s="74"/>
      <c r="BCG31" s="85"/>
      <c r="BCH31" s="74"/>
      <c r="BCI31" s="74"/>
      <c r="BCJ31" s="85"/>
      <c r="BCK31" s="74"/>
      <c r="BCL31" s="74"/>
      <c r="BCM31" s="85"/>
      <c r="BCN31" s="80"/>
      <c r="BCO31" s="80"/>
      <c r="BCP31" s="85"/>
      <c r="BCQ31" s="77"/>
      <c r="BCR31" s="74"/>
      <c r="BCS31" s="74"/>
      <c r="BCT31" s="85"/>
      <c r="BCU31" s="74"/>
      <c r="BCV31" s="74"/>
      <c r="BCW31" s="85"/>
      <c r="BCX31" s="74"/>
      <c r="BCY31" s="74"/>
      <c r="BCZ31" s="85"/>
      <c r="BDA31" s="74"/>
      <c r="BDB31" s="74"/>
      <c r="BDC31" s="85"/>
      <c r="BDD31" s="80"/>
      <c r="BDE31" s="80"/>
      <c r="BDF31" s="85"/>
      <c r="BDG31" s="77"/>
      <c r="BDH31" s="74"/>
      <c r="BDI31" s="74"/>
      <c r="BDJ31" s="85"/>
      <c r="BDK31" s="74"/>
      <c r="BDL31" s="74"/>
      <c r="BDM31" s="85"/>
      <c r="BDN31" s="74"/>
      <c r="BDO31" s="74"/>
      <c r="BDP31" s="85"/>
      <c r="BDQ31" s="74"/>
      <c r="BDR31" s="74"/>
      <c r="BDS31" s="85"/>
      <c r="BDT31" s="80"/>
      <c r="BDU31" s="80"/>
      <c r="BDV31" s="85"/>
      <c r="BDW31" s="77"/>
      <c r="BDX31" s="74"/>
      <c r="BDY31" s="74"/>
      <c r="BDZ31" s="85"/>
      <c r="BEA31" s="74"/>
      <c r="BEB31" s="74"/>
      <c r="BEC31" s="85"/>
      <c r="BED31" s="74"/>
      <c r="BEE31" s="74"/>
      <c r="BEF31" s="85"/>
      <c r="BEG31" s="74"/>
      <c r="BEH31" s="74"/>
      <c r="BEI31" s="85"/>
      <c r="BEJ31" s="80"/>
      <c r="BEK31" s="80"/>
      <c r="BEL31" s="85"/>
      <c r="BEM31" s="77"/>
      <c r="BEN31" s="74"/>
      <c r="BEO31" s="74"/>
      <c r="BEP31" s="85"/>
      <c r="BEQ31" s="74"/>
      <c r="BER31" s="74"/>
      <c r="BES31" s="85"/>
      <c r="BET31" s="74"/>
      <c r="BEU31" s="74"/>
      <c r="BEV31" s="85"/>
      <c r="BEW31" s="74"/>
      <c r="BEX31" s="74"/>
      <c r="BEY31" s="85"/>
      <c r="BEZ31" s="80"/>
      <c r="BFA31" s="80"/>
      <c r="BFB31" s="85"/>
      <c r="BFC31" s="77"/>
      <c r="BFD31" s="74"/>
      <c r="BFE31" s="74"/>
      <c r="BFF31" s="85"/>
      <c r="BFG31" s="74"/>
      <c r="BFH31" s="74"/>
      <c r="BFI31" s="85"/>
      <c r="BFJ31" s="74"/>
      <c r="BFK31" s="74"/>
      <c r="BFL31" s="85"/>
      <c r="BFM31" s="74"/>
      <c r="BFN31" s="74"/>
      <c r="BFO31" s="85"/>
      <c r="BFP31" s="80"/>
      <c r="BFQ31" s="80"/>
      <c r="BFR31" s="85"/>
      <c r="BFS31" s="77"/>
      <c r="BFT31" s="74"/>
      <c r="BFU31" s="74"/>
      <c r="BFV31" s="85"/>
      <c r="BFW31" s="74"/>
      <c r="BFX31" s="74"/>
      <c r="BFY31" s="85"/>
      <c r="BFZ31" s="74"/>
      <c r="BGA31" s="74"/>
      <c r="BGB31" s="85"/>
      <c r="BGC31" s="74"/>
      <c r="BGD31" s="74"/>
      <c r="BGE31" s="85"/>
      <c r="BGF31" s="80"/>
      <c r="BGG31" s="80"/>
      <c r="BGH31" s="85"/>
      <c r="BGI31" s="77"/>
      <c r="BGJ31" s="74"/>
      <c r="BGK31" s="74"/>
      <c r="BGL31" s="85"/>
      <c r="BGM31" s="74"/>
      <c r="BGN31" s="74"/>
      <c r="BGO31" s="85"/>
      <c r="BGP31" s="74"/>
      <c r="BGQ31" s="74"/>
      <c r="BGR31" s="85"/>
      <c r="BGS31" s="74"/>
      <c r="BGT31" s="74"/>
      <c r="BGU31" s="85"/>
      <c r="BGV31" s="80"/>
      <c r="BGW31" s="80"/>
      <c r="BGX31" s="85"/>
      <c r="BGY31" s="77"/>
      <c r="BGZ31" s="74"/>
      <c r="BHA31" s="74"/>
      <c r="BHB31" s="85"/>
      <c r="BHC31" s="74"/>
      <c r="BHD31" s="74"/>
      <c r="BHE31" s="85"/>
      <c r="BHF31" s="74"/>
      <c r="BHG31" s="74"/>
      <c r="BHH31" s="85"/>
      <c r="BHI31" s="74"/>
      <c r="BHJ31" s="74"/>
      <c r="BHK31" s="85"/>
      <c r="BHL31" s="80"/>
      <c r="BHM31" s="80"/>
      <c r="BHN31" s="85"/>
      <c r="BHO31" s="77"/>
      <c r="BHP31" s="74"/>
      <c r="BHQ31" s="74"/>
      <c r="BHR31" s="85"/>
      <c r="BHS31" s="74"/>
      <c r="BHT31" s="74"/>
      <c r="BHU31" s="85"/>
      <c r="BHV31" s="74"/>
      <c r="BHW31" s="74"/>
      <c r="BHX31" s="85"/>
      <c r="BHY31" s="74"/>
      <c r="BHZ31" s="74"/>
      <c r="BIA31" s="85"/>
      <c r="BIB31" s="80"/>
      <c r="BIC31" s="80"/>
      <c r="BID31" s="85"/>
      <c r="BIE31" s="77"/>
      <c r="BIF31" s="74"/>
      <c r="BIG31" s="74"/>
      <c r="BIH31" s="85"/>
      <c r="BII31" s="74"/>
      <c r="BIJ31" s="74"/>
      <c r="BIK31" s="85"/>
      <c r="BIL31" s="74"/>
      <c r="BIM31" s="74"/>
      <c r="BIN31" s="85"/>
      <c r="BIO31" s="74"/>
      <c r="BIP31" s="74"/>
      <c r="BIQ31" s="85"/>
      <c r="BIR31" s="80"/>
      <c r="BIS31" s="80"/>
      <c r="BIT31" s="85"/>
      <c r="BIU31" s="77"/>
      <c r="BIV31" s="74"/>
      <c r="BIW31" s="74"/>
      <c r="BIX31" s="85"/>
      <c r="BIY31" s="74"/>
      <c r="BIZ31" s="74"/>
      <c r="BJA31" s="85"/>
      <c r="BJB31" s="74"/>
      <c r="BJC31" s="74"/>
      <c r="BJD31" s="85"/>
      <c r="BJE31" s="74"/>
      <c r="BJF31" s="74"/>
      <c r="BJG31" s="85"/>
      <c r="BJH31" s="80"/>
      <c r="BJI31" s="80"/>
      <c r="BJJ31" s="85"/>
      <c r="BJK31" s="77"/>
      <c r="BJL31" s="74"/>
      <c r="BJM31" s="74"/>
      <c r="BJN31" s="85"/>
      <c r="BJO31" s="74"/>
      <c r="BJP31" s="74"/>
      <c r="BJQ31" s="85"/>
      <c r="BJR31" s="74"/>
      <c r="BJS31" s="74"/>
      <c r="BJT31" s="85"/>
      <c r="BJU31" s="74"/>
      <c r="BJV31" s="74"/>
      <c r="BJW31" s="85"/>
      <c r="BJX31" s="80"/>
      <c r="BJY31" s="80"/>
      <c r="BJZ31" s="85"/>
      <c r="BKA31" s="77"/>
      <c r="BKB31" s="74"/>
      <c r="BKC31" s="74"/>
      <c r="BKD31" s="85"/>
      <c r="BKE31" s="74"/>
      <c r="BKF31" s="74"/>
      <c r="BKG31" s="85"/>
      <c r="BKH31" s="74"/>
      <c r="BKI31" s="74"/>
      <c r="BKJ31" s="85"/>
      <c r="BKK31" s="74"/>
      <c r="BKL31" s="74"/>
      <c r="BKM31" s="85"/>
      <c r="BKN31" s="80"/>
      <c r="BKO31" s="80"/>
      <c r="BKP31" s="85"/>
      <c r="BKQ31" s="77"/>
      <c r="BKR31" s="74"/>
      <c r="BKS31" s="74"/>
      <c r="BKT31" s="85"/>
      <c r="BKU31" s="74"/>
      <c r="BKV31" s="74"/>
      <c r="BKW31" s="85"/>
      <c r="BKX31" s="74"/>
      <c r="BKY31" s="74"/>
      <c r="BKZ31" s="85"/>
      <c r="BLA31" s="74"/>
      <c r="BLB31" s="74"/>
      <c r="BLC31" s="85"/>
      <c r="BLD31" s="80"/>
      <c r="BLE31" s="80"/>
      <c r="BLF31" s="85"/>
      <c r="BLG31" s="77"/>
      <c r="BLH31" s="74"/>
      <c r="BLI31" s="74"/>
      <c r="BLJ31" s="85"/>
      <c r="BLK31" s="74"/>
      <c r="BLL31" s="74"/>
      <c r="BLM31" s="85"/>
      <c r="BLN31" s="74"/>
      <c r="BLO31" s="74"/>
      <c r="BLP31" s="85"/>
      <c r="BLQ31" s="74"/>
      <c r="BLR31" s="74"/>
      <c r="BLS31" s="85"/>
      <c r="BLT31" s="80"/>
      <c r="BLU31" s="80"/>
      <c r="BLV31" s="85"/>
      <c r="BLW31" s="77"/>
      <c r="BLX31" s="74"/>
      <c r="BLY31" s="74"/>
      <c r="BLZ31" s="85"/>
      <c r="BMA31" s="74"/>
      <c r="BMB31" s="74"/>
      <c r="BMC31" s="85"/>
      <c r="BMD31" s="74"/>
      <c r="BME31" s="74"/>
      <c r="BMF31" s="85"/>
      <c r="BMG31" s="74"/>
      <c r="BMH31" s="74"/>
      <c r="BMI31" s="85"/>
      <c r="BMJ31" s="80"/>
      <c r="BMK31" s="80"/>
      <c r="BML31" s="85"/>
      <c r="BMM31" s="77"/>
      <c r="BMN31" s="74"/>
      <c r="BMO31" s="74"/>
      <c r="BMP31" s="85"/>
      <c r="BMQ31" s="74"/>
      <c r="BMR31" s="74"/>
      <c r="BMS31" s="85"/>
      <c r="BMT31" s="74"/>
      <c r="BMU31" s="74"/>
      <c r="BMV31" s="85"/>
      <c r="BMW31" s="74"/>
      <c r="BMX31" s="74"/>
      <c r="BMY31" s="85"/>
      <c r="BMZ31" s="80"/>
      <c r="BNA31" s="80"/>
      <c r="BNB31" s="85"/>
      <c r="BNC31" s="77"/>
      <c r="BND31" s="74"/>
      <c r="BNE31" s="74"/>
      <c r="BNF31" s="85"/>
      <c r="BNG31" s="74"/>
      <c r="BNH31" s="74"/>
      <c r="BNI31" s="85"/>
      <c r="BNJ31" s="74"/>
      <c r="BNK31" s="74"/>
      <c r="BNL31" s="85"/>
      <c r="BNM31" s="74"/>
      <c r="BNN31" s="74"/>
      <c r="BNO31" s="85"/>
      <c r="BNP31" s="80"/>
      <c r="BNQ31" s="80"/>
      <c r="BNR31" s="85"/>
      <c r="BNS31" s="77"/>
      <c r="BNT31" s="74"/>
      <c r="BNU31" s="74"/>
      <c r="BNV31" s="85"/>
      <c r="BNW31" s="74"/>
      <c r="BNX31" s="74"/>
      <c r="BNY31" s="85"/>
      <c r="BNZ31" s="74"/>
      <c r="BOA31" s="74"/>
      <c r="BOB31" s="85"/>
      <c r="BOC31" s="74"/>
      <c r="BOD31" s="74"/>
      <c r="BOE31" s="85"/>
      <c r="BOF31" s="80"/>
      <c r="BOG31" s="80"/>
      <c r="BOH31" s="85"/>
      <c r="BOI31" s="77"/>
      <c r="BOJ31" s="74"/>
      <c r="BOK31" s="74"/>
      <c r="BOL31" s="85"/>
      <c r="BOM31" s="74"/>
      <c r="BON31" s="74"/>
      <c r="BOO31" s="85"/>
      <c r="BOP31" s="74"/>
      <c r="BOQ31" s="74"/>
      <c r="BOR31" s="85"/>
      <c r="BOS31" s="74"/>
      <c r="BOT31" s="74"/>
      <c r="BOU31" s="85"/>
      <c r="BOV31" s="80"/>
      <c r="BOW31" s="80"/>
      <c r="BOX31" s="85"/>
      <c r="BOY31" s="77"/>
      <c r="BOZ31" s="74"/>
      <c r="BPA31" s="74"/>
      <c r="BPB31" s="85"/>
      <c r="BPC31" s="74"/>
      <c r="BPD31" s="74"/>
      <c r="BPE31" s="85"/>
      <c r="BPF31" s="74"/>
      <c r="BPG31" s="74"/>
      <c r="BPH31" s="85"/>
      <c r="BPI31" s="74"/>
      <c r="BPJ31" s="74"/>
      <c r="BPK31" s="85"/>
      <c r="BPL31" s="80"/>
      <c r="BPM31" s="80"/>
      <c r="BPN31" s="85"/>
      <c r="BPO31" s="77"/>
      <c r="BPP31" s="74"/>
      <c r="BPQ31" s="74"/>
      <c r="BPR31" s="85"/>
      <c r="BPS31" s="74"/>
      <c r="BPT31" s="74"/>
      <c r="BPU31" s="85"/>
      <c r="BPV31" s="74"/>
      <c r="BPW31" s="74"/>
      <c r="BPX31" s="85"/>
      <c r="BPY31" s="74"/>
      <c r="BPZ31" s="74"/>
      <c r="BQA31" s="85"/>
      <c r="BQB31" s="80"/>
      <c r="BQC31" s="80"/>
      <c r="BQD31" s="85"/>
      <c r="BQE31" s="77"/>
      <c r="BQF31" s="74"/>
      <c r="BQG31" s="74"/>
      <c r="BQH31" s="85"/>
      <c r="BQI31" s="74"/>
      <c r="BQJ31" s="74"/>
      <c r="BQK31" s="85"/>
      <c r="BQL31" s="74"/>
      <c r="BQM31" s="74"/>
      <c r="BQN31" s="85"/>
      <c r="BQO31" s="74"/>
      <c r="BQP31" s="74"/>
      <c r="BQQ31" s="85"/>
      <c r="BQR31" s="80"/>
      <c r="BQS31" s="80"/>
      <c r="BQT31" s="85"/>
      <c r="BQU31" s="77"/>
      <c r="BQV31" s="74"/>
      <c r="BQW31" s="74"/>
      <c r="BQX31" s="85"/>
      <c r="BQY31" s="74"/>
      <c r="BQZ31" s="74"/>
      <c r="BRA31" s="85"/>
      <c r="BRB31" s="74"/>
      <c r="BRC31" s="74"/>
      <c r="BRD31" s="85"/>
      <c r="BRE31" s="74"/>
      <c r="BRF31" s="74"/>
      <c r="BRG31" s="85"/>
      <c r="BRH31" s="80"/>
      <c r="BRI31" s="80"/>
      <c r="BRJ31" s="85"/>
      <c r="BRK31" s="77"/>
      <c r="BRL31" s="74"/>
      <c r="BRM31" s="74"/>
      <c r="BRN31" s="85"/>
      <c r="BRO31" s="74"/>
      <c r="BRP31" s="74"/>
      <c r="BRQ31" s="85"/>
      <c r="BRR31" s="74"/>
      <c r="BRS31" s="74"/>
      <c r="BRT31" s="85"/>
      <c r="BRU31" s="74"/>
      <c r="BRV31" s="74"/>
      <c r="BRW31" s="85"/>
      <c r="BRX31" s="80"/>
      <c r="BRY31" s="80"/>
      <c r="BRZ31" s="85"/>
      <c r="BSA31" s="77"/>
      <c r="BSB31" s="74"/>
      <c r="BSC31" s="74"/>
      <c r="BSD31" s="85"/>
      <c r="BSE31" s="74"/>
      <c r="BSF31" s="74"/>
      <c r="BSG31" s="85"/>
      <c r="BSH31" s="74"/>
      <c r="BSI31" s="74"/>
      <c r="BSJ31" s="85"/>
      <c r="BSK31" s="74"/>
      <c r="BSL31" s="74"/>
      <c r="BSM31" s="85"/>
      <c r="BSN31" s="80"/>
      <c r="BSO31" s="80"/>
      <c r="BSP31" s="85"/>
      <c r="BSQ31" s="77"/>
      <c r="BSR31" s="74"/>
      <c r="BSS31" s="74"/>
      <c r="BST31" s="85"/>
      <c r="BSU31" s="74"/>
      <c r="BSV31" s="74"/>
      <c r="BSW31" s="85"/>
      <c r="BSX31" s="74"/>
      <c r="BSY31" s="74"/>
      <c r="BSZ31" s="85"/>
      <c r="BTA31" s="74"/>
      <c r="BTB31" s="74"/>
      <c r="BTC31" s="85"/>
      <c r="BTD31" s="80"/>
      <c r="BTE31" s="80"/>
      <c r="BTF31" s="85"/>
      <c r="BTG31" s="77"/>
      <c r="BTH31" s="74"/>
      <c r="BTI31" s="74"/>
      <c r="BTJ31" s="85"/>
      <c r="BTK31" s="74"/>
      <c r="BTL31" s="74"/>
      <c r="BTM31" s="85"/>
      <c r="BTN31" s="74"/>
      <c r="BTO31" s="74"/>
      <c r="BTP31" s="85"/>
      <c r="BTQ31" s="74"/>
      <c r="BTR31" s="74"/>
      <c r="BTS31" s="85"/>
      <c r="BTT31" s="80"/>
      <c r="BTU31" s="80"/>
      <c r="BTV31" s="85"/>
      <c r="BTW31" s="77"/>
      <c r="BTX31" s="74"/>
      <c r="BTY31" s="74"/>
      <c r="BTZ31" s="85"/>
      <c r="BUA31" s="74"/>
      <c r="BUB31" s="74"/>
      <c r="BUC31" s="85"/>
      <c r="BUD31" s="74"/>
      <c r="BUE31" s="74"/>
      <c r="BUF31" s="85"/>
      <c r="BUG31" s="74"/>
      <c r="BUH31" s="74"/>
      <c r="BUI31" s="85"/>
      <c r="BUJ31" s="80"/>
      <c r="BUK31" s="80"/>
      <c r="BUL31" s="85"/>
      <c r="BUM31" s="77"/>
      <c r="BUN31" s="74"/>
      <c r="BUO31" s="74"/>
      <c r="BUP31" s="85"/>
      <c r="BUQ31" s="74"/>
      <c r="BUR31" s="74"/>
      <c r="BUS31" s="85"/>
      <c r="BUT31" s="74"/>
      <c r="BUU31" s="74"/>
      <c r="BUV31" s="85"/>
      <c r="BUW31" s="74"/>
      <c r="BUX31" s="74"/>
      <c r="BUY31" s="85"/>
      <c r="BUZ31" s="80"/>
      <c r="BVA31" s="80"/>
      <c r="BVB31" s="85"/>
      <c r="BVC31" s="77"/>
      <c r="BVD31" s="74"/>
      <c r="BVE31" s="74"/>
      <c r="BVF31" s="85"/>
      <c r="BVG31" s="74"/>
      <c r="BVH31" s="74"/>
      <c r="BVI31" s="85"/>
      <c r="BVJ31" s="74"/>
      <c r="BVK31" s="74"/>
      <c r="BVL31" s="85"/>
      <c r="BVM31" s="74"/>
      <c r="BVN31" s="74"/>
      <c r="BVO31" s="85"/>
      <c r="BVP31" s="80"/>
      <c r="BVQ31" s="80"/>
      <c r="BVR31" s="85"/>
      <c r="BVS31" s="77"/>
      <c r="BVT31" s="74"/>
      <c r="BVU31" s="74"/>
      <c r="BVV31" s="85"/>
      <c r="BVW31" s="74"/>
      <c r="BVX31" s="74"/>
      <c r="BVY31" s="85"/>
      <c r="BVZ31" s="74"/>
      <c r="BWA31" s="74"/>
      <c r="BWB31" s="85"/>
      <c r="BWC31" s="74"/>
      <c r="BWD31" s="74"/>
      <c r="BWE31" s="85"/>
      <c r="BWF31" s="80"/>
      <c r="BWG31" s="80"/>
      <c r="BWH31" s="85"/>
      <c r="BWI31" s="77"/>
      <c r="BWJ31" s="74"/>
      <c r="BWK31" s="74"/>
      <c r="BWL31" s="85"/>
      <c r="BWM31" s="74"/>
      <c r="BWN31" s="74"/>
      <c r="BWO31" s="85"/>
      <c r="BWP31" s="74"/>
      <c r="BWQ31" s="74"/>
      <c r="BWR31" s="85"/>
      <c r="BWS31" s="74"/>
      <c r="BWT31" s="74"/>
      <c r="BWU31" s="85"/>
      <c r="BWV31" s="80"/>
      <c r="BWW31" s="80"/>
      <c r="BWX31" s="85"/>
      <c r="BWY31" s="77"/>
      <c r="BWZ31" s="74"/>
      <c r="BXA31" s="74"/>
      <c r="BXB31" s="85"/>
      <c r="BXC31" s="74"/>
      <c r="BXD31" s="74"/>
      <c r="BXE31" s="85"/>
      <c r="BXF31" s="74"/>
      <c r="BXG31" s="74"/>
      <c r="BXH31" s="85"/>
      <c r="BXI31" s="74"/>
      <c r="BXJ31" s="74"/>
      <c r="BXK31" s="85"/>
      <c r="BXL31" s="80"/>
      <c r="BXM31" s="80"/>
      <c r="BXN31" s="85"/>
      <c r="BXO31" s="77"/>
      <c r="BXP31" s="74"/>
      <c r="BXQ31" s="74"/>
      <c r="BXR31" s="85"/>
      <c r="BXS31" s="74"/>
      <c r="BXT31" s="74"/>
      <c r="BXU31" s="85"/>
      <c r="BXV31" s="74"/>
      <c r="BXW31" s="74"/>
      <c r="BXX31" s="85"/>
      <c r="BXY31" s="74"/>
      <c r="BXZ31" s="74"/>
      <c r="BYA31" s="85"/>
      <c r="BYB31" s="80"/>
      <c r="BYC31" s="80"/>
      <c r="BYD31" s="85"/>
      <c r="BYE31" s="77"/>
      <c r="BYF31" s="74"/>
      <c r="BYG31" s="74"/>
      <c r="BYH31" s="85"/>
      <c r="BYI31" s="74"/>
      <c r="BYJ31" s="74"/>
      <c r="BYK31" s="85"/>
      <c r="BYL31" s="74"/>
      <c r="BYM31" s="74"/>
      <c r="BYN31" s="85"/>
      <c r="BYO31" s="74"/>
      <c r="BYP31" s="74"/>
      <c r="BYQ31" s="85"/>
      <c r="BYR31" s="80"/>
      <c r="BYS31" s="80"/>
      <c r="BYT31" s="85"/>
      <c r="BYU31" s="77"/>
      <c r="BYV31" s="74"/>
      <c r="BYW31" s="74"/>
      <c r="BYX31" s="85"/>
      <c r="BYY31" s="74"/>
      <c r="BYZ31" s="74"/>
      <c r="BZA31" s="85"/>
      <c r="BZB31" s="74"/>
      <c r="BZC31" s="74"/>
      <c r="BZD31" s="85"/>
      <c r="BZE31" s="74"/>
      <c r="BZF31" s="74"/>
      <c r="BZG31" s="85"/>
      <c r="BZH31" s="80"/>
      <c r="BZI31" s="80"/>
      <c r="BZJ31" s="85"/>
      <c r="BZK31" s="77"/>
      <c r="BZL31" s="74"/>
      <c r="BZM31" s="74"/>
      <c r="BZN31" s="85"/>
      <c r="BZO31" s="74"/>
      <c r="BZP31" s="74"/>
      <c r="BZQ31" s="85"/>
      <c r="BZR31" s="74"/>
      <c r="BZS31" s="74"/>
      <c r="BZT31" s="85"/>
      <c r="BZU31" s="74"/>
      <c r="BZV31" s="74"/>
      <c r="BZW31" s="85"/>
      <c r="BZX31" s="80"/>
      <c r="BZY31" s="80"/>
      <c r="BZZ31" s="85"/>
      <c r="CAA31" s="77"/>
      <c r="CAB31" s="74"/>
      <c r="CAC31" s="74"/>
      <c r="CAD31" s="85"/>
      <c r="CAE31" s="74"/>
      <c r="CAF31" s="74"/>
      <c r="CAG31" s="85"/>
      <c r="CAH31" s="74"/>
      <c r="CAI31" s="74"/>
      <c r="CAJ31" s="85"/>
      <c r="CAK31" s="74"/>
      <c r="CAL31" s="74"/>
      <c r="CAM31" s="85"/>
      <c r="CAN31" s="80"/>
      <c r="CAO31" s="80"/>
      <c r="CAP31" s="85"/>
      <c r="CAQ31" s="77"/>
      <c r="CAR31" s="74"/>
      <c r="CAS31" s="74"/>
      <c r="CAT31" s="85"/>
      <c r="CAU31" s="74"/>
      <c r="CAV31" s="74"/>
      <c r="CAW31" s="85"/>
      <c r="CAX31" s="74"/>
      <c r="CAY31" s="74"/>
      <c r="CAZ31" s="85"/>
      <c r="CBA31" s="74"/>
      <c r="CBB31" s="74"/>
      <c r="CBC31" s="85"/>
      <c r="CBD31" s="80"/>
      <c r="CBE31" s="80"/>
      <c r="CBF31" s="85"/>
      <c r="CBG31" s="77"/>
      <c r="CBH31" s="74"/>
      <c r="CBI31" s="74"/>
      <c r="CBJ31" s="85"/>
      <c r="CBK31" s="74"/>
      <c r="CBL31" s="74"/>
      <c r="CBM31" s="85"/>
      <c r="CBN31" s="74"/>
      <c r="CBO31" s="74"/>
      <c r="CBP31" s="85"/>
      <c r="CBQ31" s="74"/>
      <c r="CBR31" s="74"/>
      <c r="CBS31" s="85"/>
      <c r="CBT31" s="80"/>
      <c r="CBU31" s="80"/>
      <c r="CBV31" s="85"/>
      <c r="CBW31" s="77"/>
      <c r="CBX31" s="74"/>
      <c r="CBY31" s="74"/>
      <c r="CBZ31" s="85"/>
      <c r="CCA31" s="74"/>
      <c r="CCB31" s="74"/>
      <c r="CCC31" s="85"/>
      <c r="CCD31" s="74"/>
      <c r="CCE31" s="74"/>
      <c r="CCF31" s="85"/>
      <c r="CCG31" s="74"/>
      <c r="CCH31" s="74"/>
      <c r="CCI31" s="85"/>
      <c r="CCJ31" s="80"/>
      <c r="CCK31" s="80"/>
      <c r="CCL31" s="85"/>
      <c r="CCM31" s="77"/>
      <c r="CCN31" s="74"/>
      <c r="CCO31" s="74"/>
      <c r="CCP31" s="85"/>
      <c r="CCQ31" s="74"/>
      <c r="CCR31" s="74"/>
      <c r="CCS31" s="85"/>
      <c r="CCT31" s="74"/>
      <c r="CCU31" s="74"/>
      <c r="CCV31" s="85"/>
      <c r="CCW31" s="74"/>
      <c r="CCX31" s="74"/>
      <c r="CCY31" s="85"/>
      <c r="CCZ31" s="80"/>
      <c r="CDA31" s="80"/>
      <c r="CDB31" s="85"/>
      <c r="CDC31" s="77"/>
      <c r="CDD31" s="74"/>
      <c r="CDE31" s="74"/>
      <c r="CDF31" s="85"/>
      <c r="CDG31" s="74"/>
      <c r="CDH31" s="74"/>
      <c r="CDI31" s="85"/>
      <c r="CDJ31" s="74"/>
      <c r="CDK31" s="74"/>
      <c r="CDL31" s="85"/>
      <c r="CDM31" s="74"/>
      <c r="CDN31" s="74"/>
      <c r="CDO31" s="85"/>
      <c r="CDP31" s="80"/>
      <c r="CDQ31" s="80"/>
      <c r="CDR31" s="85"/>
      <c r="CDS31" s="77"/>
      <c r="CDT31" s="74"/>
      <c r="CDU31" s="74"/>
      <c r="CDV31" s="85"/>
      <c r="CDW31" s="74"/>
      <c r="CDX31" s="74"/>
      <c r="CDY31" s="85"/>
      <c r="CDZ31" s="74"/>
      <c r="CEA31" s="74"/>
      <c r="CEB31" s="85"/>
      <c r="CEC31" s="74"/>
      <c r="CED31" s="74"/>
      <c r="CEE31" s="85"/>
      <c r="CEF31" s="80"/>
      <c r="CEG31" s="80"/>
      <c r="CEH31" s="85"/>
      <c r="CEI31" s="77"/>
      <c r="CEJ31" s="74"/>
      <c r="CEK31" s="74"/>
      <c r="CEL31" s="85"/>
      <c r="CEM31" s="74"/>
      <c r="CEN31" s="74"/>
      <c r="CEO31" s="85"/>
      <c r="CEP31" s="74"/>
      <c r="CEQ31" s="74"/>
      <c r="CER31" s="85"/>
      <c r="CES31" s="74"/>
      <c r="CET31" s="74"/>
      <c r="CEU31" s="85"/>
      <c r="CEV31" s="80"/>
      <c r="CEW31" s="80"/>
      <c r="CEX31" s="85"/>
      <c r="CEY31" s="77"/>
      <c r="CEZ31" s="74"/>
      <c r="CFA31" s="74"/>
      <c r="CFB31" s="85"/>
      <c r="CFC31" s="74"/>
      <c r="CFD31" s="74"/>
      <c r="CFE31" s="85"/>
      <c r="CFF31" s="74"/>
      <c r="CFG31" s="74"/>
      <c r="CFH31" s="85"/>
      <c r="CFI31" s="74"/>
      <c r="CFJ31" s="74"/>
      <c r="CFK31" s="85"/>
      <c r="CFL31" s="80"/>
      <c r="CFM31" s="80"/>
      <c r="CFN31" s="85"/>
      <c r="CFO31" s="77"/>
      <c r="CFP31" s="74"/>
      <c r="CFQ31" s="74"/>
      <c r="CFR31" s="85"/>
      <c r="CFS31" s="74"/>
      <c r="CFT31" s="74"/>
      <c r="CFU31" s="85"/>
      <c r="CFV31" s="74"/>
      <c r="CFW31" s="74"/>
      <c r="CFX31" s="85"/>
      <c r="CFY31" s="74"/>
      <c r="CFZ31" s="74"/>
      <c r="CGA31" s="85"/>
      <c r="CGB31" s="80"/>
      <c r="CGC31" s="80"/>
      <c r="CGD31" s="85"/>
      <c r="CGE31" s="77"/>
      <c r="CGF31" s="74"/>
      <c r="CGG31" s="74"/>
      <c r="CGH31" s="85"/>
      <c r="CGI31" s="74"/>
      <c r="CGJ31" s="74"/>
      <c r="CGK31" s="85"/>
      <c r="CGL31" s="74"/>
      <c r="CGM31" s="74"/>
      <c r="CGN31" s="85"/>
      <c r="CGO31" s="74"/>
      <c r="CGP31" s="74"/>
      <c r="CGQ31" s="85"/>
      <c r="CGR31" s="80"/>
      <c r="CGS31" s="80"/>
      <c r="CGT31" s="85"/>
      <c r="CGU31" s="77"/>
      <c r="CGV31" s="74"/>
      <c r="CGW31" s="74"/>
      <c r="CGX31" s="85"/>
      <c r="CGY31" s="74"/>
      <c r="CGZ31" s="74"/>
      <c r="CHA31" s="85"/>
      <c r="CHB31" s="74"/>
      <c r="CHC31" s="74"/>
      <c r="CHD31" s="85"/>
      <c r="CHE31" s="74"/>
      <c r="CHF31" s="74"/>
      <c r="CHG31" s="85"/>
      <c r="CHH31" s="80"/>
      <c r="CHI31" s="80"/>
      <c r="CHJ31" s="85"/>
      <c r="CHK31" s="77"/>
      <c r="CHL31" s="74"/>
      <c r="CHM31" s="74"/>
      <c r="CHN31" s="85"/>
      <c r="CHO31" s="74"/>
      <c r="CHP31" s="74"/>
      <c r="CHQ31" s="85"/>
      <c r="CHR31" s="74"/>
      <c r="CHS31" s="74"/>
      <c r="CHT31" s="85"/>
      <c r="CHU31" s="74"/>
      <c r="CHV31" s="74"/>
      <c r="CHW31" s="85"/>
      <c r="CHX31" s="80"/>
      <c r="CHY31" s="80"/>
      <c r="CHZ31" s="85"/>
      <c r="CIA31" s="77"/>
      <c r="CIB31" s="74"/>
      <c r="CIC31" s="74"/>
      <c r="CID31" s="85"/>
      <c r="CIE31" s="74"/>
      <c r="CIF31" s="74"/>
      <c r="CIG31" s="85"/>
      <c r="CIH31" s="74"/>
      <c r="CII31" s="74"/>
      <c r="CIJ31" s="85"/>
      <c r="CIK31" s="74"/>
      <c r="CIL31" s="74"/>
      <c r="CIM31" s="85"/>
      <c r="CIN31" s="80"/>
      <c r="CIO31" s="80"/>
      <c r="CIP31" s="85"/>
      <c r="CIQ31" s="77"/>
      <c r="CIR31" s="74"/>
      <c r="CIS31" s="74"/>
      <c r="CIT31" s="85"/>
      <c r="CIU31" s="74"/>
      <c r="CIV31" s="74"/>
      <c r="CIW31" s="85"/>
      <c r="CIX31" s="74"/>
      <c r="CIY31" s="74"/>
      <c r="CIZ31" s="85"/>
      <c r="CJA31" s="74"/>
      <c r="CJB31" s="74"/>
      <c r="CJC31" s="85"/>
      <c r="CJD31" s="80"/>
      <c r="CJE31" s="80"/>
      <c r="CJF31" s="85"/>
      <c r="CJG31" s="77"/>
      <c r="CJH31" s="74"/>
      <c r="CJI31" s="74"/>
      <c r="CJJ31" s="85"/>
      <c r="CJK31" s="74"/>
      <c r="CJL31" s="74"/>
      <c r="CJM31" s="85"/>
      <c r="CJN31" s="74"/>
      <c r="CJO31" s="74"/>
      <c r="CJP31" s="85"/>
      <c r="CJQ31" s="74"/>
      <c r="CJR31" s="74"/>
      <c r="CJS31" s="85"/>
      <c r="CJT31" s="80"/>
      <c r="CJU31" s="80"/>
      <c r="CJV31" s="85"/>
      <c r="CJW31" s="77"/>
      <c r="CJX31" s="74"/>
      <c r="CJY31" s="74"/>
      <c r="CJZ31" s="85"/>
      <c r="CKA31" s="74"/>
      <c r="CKB31" s="74"/>
      <c r="CKC31" s="85"/>
      <c r="CKD31" s="74"/>
      <c r="CKE31" s="74"/>
      <c r="CKF31" s="85"/>
      <c r="CKG31" s="74"/>
      <c r="CKH31" s="74"/>
      <c r="CKI31" s="85"/>
      <c r="CKJ31" s="80"/>
      <c r="CKK31" s="80"/>
      <c r="CKL31" s="85"/>
      <c r="CKM31" s="77"/>
      <c r="CKN31" s="74"/>
      <c r="CKO31" s="74"/>
      <c r="CKP31" s="85"/>
      <c r="CKQ31" s="74"/>
      <c r="CKR31" s="74"/>
      <c r="CKS31" s="85"/>
      <c r="CKT31" s="74"/>
      <c r="CKU31" s="74"/>
      <c r="CKV31" s="85"/>
      <c r="CKW31" s="74"/>
      <c r="CKX31" s="74"/>
      <c r="CKY31" s="85"/>
      <c r="CKZ31" s="80"/>
      <c r="CLA31" s="80"/>
      <c r="CLB31" s="85"/>
      <c r="CLC31" s="77"/>
      <c r="CLD31" s="74"/>
      <c r="CLE31" s="74"/>
      <c r="CLF31" s="85"/>
      <c r="CLG31" s="74"/>
      <c r="CLH31" s="74"/>
      <c r="CLI31" s="85"/>
      <c r="CLJ31" s="74"/>
      <c r="CLK31" s="74"/>
      <c r="CLL31" s="85"/>
      <c r="CLM31" s="74"/>
      <c r="CLN31" s="74"/>
      <c r="CLO31" s="85"/>
      <c r="CLP31" s="80"/>
      <c r="CLQ31" s="80"/>
      <c r="CLR31" s="85"/>
      <c r="CLS31" s="77"/>
      <c r="CLT31" s="74"/>
      <c r="CLU31" s="74"/>
      <c r="CLV31" s="85"/>
      <c r="CLW31" s="74"/>
      <c r="CLX31" s="74"/>
      <c r="CLY31" s="85"/>
      <c r="CLZ31" s="74"/>
      <c r="CMA31" s="74"/>
      <c r="CMB31" s="85"/>
      <c r="CMC31" s="74"/>
      <c r="CMD31" s="74"/>
      <c r="CME31" s="85"/>
      <c r="CMF31" s="80"/>
      <c r="CMG31" s="80"/>
      <c r="CMH31" s="85"/>
      <c r="CMI31" s="77"/>
      <c r="CMJ31" s="74"/>
      <c r="CMK31" s="74"/>
      <c r="CML31" s="85"/>
      <c r="CMM31" s="74"/>
      <c r="CMN31" s="74"/>
      <c r="CMO31" s="85"/>
      <c r="CMP31" s="74"/>
      <c r="CMQ31" s="74"/>
      <c r="CMR31" s="85"/>
      <c r="CMS31" s="74"/>
      <c r="CMT31" s="74"/>
      <c r="CMU31" s="85"/>
      <c r="CMV31" s="80"/>
      <c r="CMW31" s="80"/>
      <c r="CMX31" s="85"/>
      <c r="CMY31" s="77"/>
      <c r="CMZ31" s="74"/>
      <c r="CNA31" s="74"/>
      <c r="CNB31" s="85"/>
      <c r="CNC31" s="74"/>
      <c r="CND31" s="74"/>
      <c r="CNE31" s="85"/>
      <c r="CNF31" s="74"/>
      <c r="CNG31" s="74"/>
      <c r="CNH31" s="85"/>
      <c r="CNI31" s="74"/>
      <c r="CNJ31" s="74"/>
      <c r="CNK31" s="85"/>
      <c r="CNL31" s="80"/>
      <c r="CNM31" s="80"/>
      <c r="CNN31" s="85"/>
      <c r="CNO31" s="77"/>
      <c r="CNP31" s="74"/>
      <c r="CNQ31" s="74"/>
      <c r="CNR31" s="85"/>
      <c r="CNS31" s="74"/>
      <c r="CNT31" s="74"/>
      <c r="CNU31" s="85"/>
      <c r="CNV31" s="74"/>
      <c r="CNW31" s="74"/>
      <c r="CNX31" s="85"/>
      <c r="CNY31" s="74"/>
      <c r="CNZ31" s="74"/>
      <c r="COA31" s="85"/>
      <c r="COB31" s="80"/>
      <c r="COC31" s="80"/>
      <c r="COD31" s="85"/>
      <c r="COE31" s="77"/>
      <c r="COF31" s="74"/>
      <c r="COG31" s="74"/>
      <c r="COH31" s="85"/>
      <c r="COI31" s="74"/>
      <c r="COJ31" s="74"/>
      <c r="COK31" s="85"/>
      <c r="COL31" s="74"/>
      <c r="COM31" s="74"/>
      <c r="CON31" s="85"/>
      <c r="COO31" s="74"/>
      <c r="COP31" s="74"/>
      <c r="COQ31" s="85"/>
      <c r="COR31" s="80"/>
      <c r="COS31" s="80"/>
      <c r="COT31" s="85"/>
      <c r="COU31" s="77"/>
      <c r="COV31" s="74"/>
      <c r="COW31" s="74"/>
      <c r="COX31" s="85"/>
      <c r="COY31" s="74"/>
      <c r="COZ31" s="74"/>
      <c r="CPA31" s="85"/>
      <c r="CPB31" s="74"/>
      <c r="CPC31" s="74"/>
      <c r="CPD31" s="85"/>
      <c r="CPE31" s="74"/>
      <c r="CPF31" s="74"/>
      <c r="CPG31" s="85"/>
      <c r="CPH31" s="80"/>
      <c r="CPI31" s="80"/>
      <c r="CPJ31" s="85"/>
      <c r="CPK31" s="77"/>
      <c r="CPL31" s="74"/>
      <c r="CPM31" s="74"/>
      <c r="CPN31" s="85"/>
      <c r="CPO31" s="74"/>
      <c r="CPP31" s="74"/>
      <c r="CPQ31" s="85"/>
      <c r="CPR31" s="74"/>
      <c r="CPS31" s="74"/>
      <c r="CPT31" s="85"/>
      <c r="CPU31" s="74"/>
      <c r="CPV31" s="74"/>
      <c r="CPW31" s="85"/>
      <c r="CPX31" s="80"/>
      <c r="CPY31" s="80"/>
      <c r="CPZ31" s="85"/>
      <c r="CQA31" s="77"/>
      <c r="CQB31" s="74"/>
      <c r="CQC31" s="74"/>
      <c r="CQD31" s="85"/>
      <c r="CQE31" s="74"/>
      <c r="CQF31" s="74"/>
      <c r="CQG31" s="85"/>
      <c r="CQH31" s="74"/>
      <c r="CQI31" s="74"/>
      <c r="CQJ31" s="85"/>
      <c r="CQK31" s="74"/>
      <c r="CQL31" s="74"/>
      <c r="CQM31" s="85"/>
      <c r="CQN31" s="80"/>
      <c r="CQO31" s="80"/>
      <c r="CQP31" s="85"/>
      <c r="CQQ31" s="77"/>
      <c r="CQR31" s="74"/>
      <c r="CQS31" s="74"/>
      <c r="CQT31" s="85"/>
      <c r="CQU31" s="74"/>
      <c r="CQV31" s="74"/>
      <c r="CQW31" s="85"/>
      <c r="CQX31" s="74"/>
      <c r="CQY31" s="74"/>
      <c r="CQZ31" s="85"/>
      <c r="CRA31" s="74"/>
      <c r="CRB31" s="74"/>
      <c r="CRC31" s="85"/>
      <c r="CRD31" s="80"/>
      <c r="CRE31" s="80"/>
      <c r="CRF31" s="85"/>
      <c r="CRG31" s="77"/>
      <c r="CRH31" s="74"/>
      <c r="CRI31" s="74"/>
      <c r="CRJ31" s="85"/>
      <c r="CRK31" s="74"/>
      <c r="CRL31" s="74"/>
      <c r="CRM31" s="85"/>
      <c r="CRN31" s="74"/>
      <c r="CRO31" s="74"/>
      <c r="CRP31" s="85"/>
      <c r="CRQ31" s="74"/>
      <c r="CRR31" s="74"/>
      <c r="CRS31" s="85"/>
      <c r="CRT31" s="80"/>
      <c r="CRU31" s="80"/>
      <c r="CRV31" s="85"/>
      <c r="CRW31" s="77"/>
      <c r="CRX31" s="74"/>
      <c r="CRY31" s="74"/>
      <c r="CRZ31" s="85"/>
      <c r="CSA31" s="74"/>
      <c r="CSB31" s="74"/>
      <c r="CSC31" s="85"/>
      <c r="CSD31" s="74"/>
      <c r="CSE31" s="74"/>
      <c r="CSF31" s="85"/>
      <c r="CSG31" s="74"/>
      <c r="CSH31" s="74"/>
      <c r="CSI31" s="85"/>
      <c r="CSJ31" s="80"/>
      <c r="CSK31" s="80"/>
      <c r="CSL31" s="85"/>
      <c r="CSM31" s="77"/>
      <c r="CSN31" s="74"/>
      <c r="CSO31" s="74"/>
      <c r="CSP31" s="85"/>
      <c r="CSQ31" s="74"/>
      <c r="CSR31" s="74"/>
      <c r="CSS31" s="85"/>
      <c r="CST31" s="74"/>
      <c r="CSU31" s="74"/>
      <c r="CSV31" s="85"/>
      <c r="CSW31" s="74"/>
      <c r="CSX31" s="74"/>
      <c r="CSY31" s="85"/>
      <c r="CSZ31" s="80"/>
      <c r="CTA31" s="80"/>
      <c r="CTB31" s="85"/>
      <c r="CTC31" s="77"/>
      <c r="CTD31" s="74"/>
      <c r="CTE31" s="74"/>
      <c r="CTF31" s="85"/>
      <c r="CTG31" s="74"/>
      <c r="CTH31" s="74"/>
      <c r="CTI31" s="85"/>
      <c r="CTJ31" s="74"/>
      <c r="CTK31" s="74"/>
      <c r="CTL31" s="85"/>
      <c r="CTM31" s="74"/>
      <c r="CTN31" s="74"/>
      <c r="CTO31" s="85"/>
      <c r="CTP31" s="80"/>
      <c r="CTQ31" s="80"/>
      <c r="CTR31" s="85"/>
      <c r="CTS31" s="77"/>
      <c r="CTT31" s="74"/>
      <c r="CTU31" s="74"/>
      <c r="CTV31" s="85"/>
      <c r="CTW31" s="74"/>
      <c r="CTX31" s="74"/>
      <c r="CTY31" s="85"/>
      <c r="CTZ31" s="74"/>
      <c r="CUA31" s="74"/>
      <c r="CUB31" s="85"/>
      <c r="CUC31" s="74"/>
      <c r="CUD31" s="74"/>
      <c r="CUE31" s="85"/>
      <c r="CUF31" s="80"/>
      <c r="CUG31" s="80"/>
      <c r="CUH31" s="85"/>
      <c r="CUI31" s="77"/>
      <c r="CUJ31" s="74"/>
      <c r="CUK31" s="74"/>
      <c r="CUL31" s="85"/>
      <c r="CUM31" s="74"/>
      <c r="CUN31" s="74"/>
      <c r="CUO31" s="85"/>
      <c r="CUP31" s="74"/>
      <c r="CUQ31" s="74"/>
      <c r="CUR31" s="85"/>
      <c r="CUS31" s="74"/>
      <c r="CUT31" s="74"/>
      <c r="CUU31" s="85"/>
      <c r="CUV31" s="80"/>
      <c r="CUW31" s="80"/>
      <c r="CUX31" s="85"/>
      <c r="CUY31" s="77"/>
      <c r="CUZ31" s="74"/>
      <c r="CVA31" s="74"/>
      <c r="CVB31" s="85"/>
      <c r="CVC31" s="74"/>
      <c r="CVD31" s="74"/>
      <c r="CVE31" s="85"/>
      <c r="CVF31" s="74"/>
      <c r="CVG31" s="74"/>
      <c r="CVH31" s="85"/>
      <c r="CVI31" s="74"/>
      <c r="CVJ31" s="74"/>
      <c r="CVK31" s="85"/>
      <c r="CVL31" s="80"/>
      <c r="CVM31" s="80"/>
      <c r="CVN31" s="85"/>
      <c r="CVO31" s="77"/>
      <c r="CVP31" s="74"/>
      <c r="CVQ31" s="74"/>
      <c r="CVR31" s="85"/>
      <c r="CVS31" s="74"/>
      <c r="CVT31" s="74"/>
      <c r="CVU31" s="85"/>
      <c r="CVV31" s="74"/>
      <c r="CVW31" s="74"/>
      <c r="CVX31" s="85"/>
      <c r="CVY31" s="74"/>
      <c r="CVZ31" s="74"/>
      <c r="CWA31" s="85"/>
      <c r="CWB31" s="80"/>
      <c r="CWC31" s="80"/>
      <c r="CWD31" s="85"/>
      <c r="CWE31" s="77"/>
      <c r="CWF31" s="74"/>
      <c r="CWG31" s="74"/>
      <c r="CWH31" s="85"/>
      <c r="CWI31" s="74"/>
      <c r="CWJ31" s="74"/>
      <c r="CWK31" s="85"/>
      <c r="CWL31" s="74"/>
      <c r="CWM31" s="74"/>
      <c r="CWN31" s="85"/>
      <c r="CWO31" s="74"/>
      <c r="CWP31" s="74"/>
      <c r="CWQ31" s="85"/>
      <c r="CWR31" s="80"/>
      <c r="CWS31" s="80"/>
      <c r="CWT31" s="85"/>
      <c r="CWU31" s="77"/>
      <c r="CWV31" s="74"/>
      <c r="CWW31" s="74"/>
      <c r="CWX31" s="85"/>
      <c r="CWY31" s="74"/>
      <c r="CWZ31" s="74"/>
      <c r="CXA31" s="85"/>
      <c r="CXB31" s="74"/>
      <c r="CXC31" s="74"/>
      <c r="CXD31" s="85"/>
      <c r="CXE31" s="74"/>
      <c r="CXF31" s="74"/>
      <c r="CXG31" s="85"/>
      <c r="CXH31" s="80"/>
      <c r="CXI31" s="80"/>
      <c r="CXJ31" s="85"/>
      <c r="CXK31" s="77"/>
      <c r="CXL31" s="74"/>
      <c r="CXM31" s="74"/>
      <c r="CXN31" s="85"/>
      <c r="CXO31" s="74"/>
      <c r="CXP31" s="74"/>
      <c r="CXQ31" s="85"/>
      <c r="CXR31" s="74"/>
      <c r="CXS31" s="74"/>
      <c r="CXT31" s="85"/>
      <c r="CXU31" s="74"/>
      <c r="CXV31" s="74"/>
      <c r="CXW31" s="85"/>
      <c r="CXX31" s="80"/>
      <c r="CXY31" s="80"/>
      <c r="CXZ31" s="85"/>
      <c r="CYA31" s="77"/>
      <c r="CYB31" s="74"/>
      <c r="CYC31" s="74"/>
      <c r="CYD31" s="85"/>
      <c r="CYE31" s="74"/>
      <c r="CYF31" s="74"/>
      <c r="CYG31" s="85"/>
      <c r="CYH31" s="74"/>
      <c r="CYI31" s="74"/>
      <c r="CYJ31" s="85"/>
      <c r="CYK31" s="74"/>
      <c r="CYL31" s="74"/>
      <c r="CYM31" s="85"/>
      <c r="CYN31" s="80"/>
      <c r="CYO31" s="80"/>
      <c r="CYP31" s="85"/>
      <c r="CYQ31" s="77"/>
      <c r="CYR31" s="74"/>
      <c r="CYS31" s="74"/>
      <c r="CYT31" s="85"/>
      <c r="CYU31" s="74"/>
      <c r="CYV31" s="74"/>
      <c r="CYW31" s="85"/>
      <c r="CYX31" s="74"/>
      <c r="CYY31" s="74"/>
      <c r="CYZ31" s="85"/>
      <c r="CZA31" s="74"/>
      <c r="CZB31" s="74"/>
      <c r="CZC31" s="85"/>
      <c r="CZD31" s="80"/>
      <c r="CZE31" s="80"/>
      <c r="CZF31" s="85"/>
      <c r="CZG31" s="77"/>
      <c r="CZH31" s="74"/>
      <c r="CZI31" s="74"/>
      <c r="CZJ31" s="85"/>
      <c r="CZK31" s="74"/>
      <c r="CZL31" s="74"/>
      <c r="CZM31" s="85"/>
      <c r="CZN31" s="74"/>
      <c r="CZO31" s="74"/>
      <c r="CZP31" s="85"/>
      <c r="CZQ31" s="74"/>
      <c r="CZR31" s="74"/>
      <c r="CZS31" s="85"/>
      <c r="CZT31" s="80"/>
      <c r="CZU31" s="80"/>
      <c r="CZV31" s="85"/>
      <c r="CZW31" s="77"/>
      <c r="CZX31" s="74"/>
      <c r="CZY31" s="74"/>
      <c r="CZZ31" s="85"/>
      <c r="DAA31" s="74"/>
      <c r="DAB31" s="74"/>
      <c r="DAC31" s="85"/>
      <c r="DAD31" s="74"/>
      <c r="DAE31" s="74"/>
      <c r="DAF31" s="85"/>
      <c r="DAG31" s="74"/>
      <c r="DAH31" s="74"/>
      <c r="DAI31" s="85"/>
      <c r="DAJ31" s="80"/>
      <c r="DAK31" s="80"/>
      <c r="DAL31" s="85"/>
      <c r="DAM31" s="77"/>
      <c r="DAN31" s="74"/>
      <c r="DAO31" s="74"/>
      <c r="DAP31" s="85"/>
      <c r="DAQ31" s="74"/>
      <c r="DAR31" s="74"/>
      <c r="DAS31" s="85"/>
      <c r="DAT31" s="74"/>
      <c r="DAU31" s="74"/>
      <c r="DAV31" s="85"/>
      <c r="DAW31" s="74"/>
      <c r="DAX31" s="74"/>
      <c r="DAY31" s="85"/>
      <c r="DAZ31" s="80"/>
      <c r="DBA31" s="80"/>
      <c r="DBB31" s="85"/>
      <c r="DBC31" s="77"/>
      <c r="DBD31" s="74"/>
      <c r="DBE31" s="74"/>
      <c r="DBF31" s="85"/>
      <c r="DBG31" s="74"/>
      <c r="DBH31" s="74"/>
      <c r="DBI31" s="85"/>
      <c r="DBJ31" s="74"/>
      <c r="DBK31" s="74"/>
      <c r="DBL31" s="85"/>
      <c r="DBM31" s="74"/>
      <c r="DBN31" s="74"/>
      <c r="DBO31" s="85"/>
      <c r="DBP31" s="80"/>
      <c r="DBQ31" s="80"/>
      <c r="DBR31" s="85"/>
      <c r="DBS31" s="77"/>
      <c r="DBT31" s="74"/>
      <c r="DBU31" s="74"/>
      <c r="DBV31" s="85"/>
      <c r="DBW31" s="74"/>
      <c r="DBX31" s="74"/>
      <c r="DBY31" s="85"/>
      <c r="DBZ31" s="74"/>
      <c r="DCA31" s="74"/>
      <c r="DCB31" s="85"/>
      <c r="DCC31" s="74"/>
      <c r="DCD31" s="74"/>
      <c r="DCE31" s="85"/>
      <c r="DCF31" s="80"/>
      <c r="DCG31" s="80"/>
      <c r="DCH31" s="85"/>
      <c r="DCI31" s="77"/>
      <c r="DCJ31" s="74"/>
      <c r="DCK31" s="74"/>
      <c r="DCL31" s="85"/>
      <c r="DCM31" s="74"/>
      <c r="DCN31" s="74"/>
      <c r="DCO31" s="85"/>
      <c r="DCP31" s="74"/>
      <c r="DCQ31" s="74"/>
      <c r="DCR31" s="85"/>
      <c r="DCS31" s="74"/>
      <c r="DCT31" s="74"/>
      <c r="DCU31" s="85"/>
      <c r="DCV31" s="80"/>
      <c r="DCW31" s="80"/>
      <c r="DCX31" s="85"/>
      <c r="DCY31" s="77"/>
      <c r="DCZ31" s="74"/>
      <c r="DDA31" s="74"/>
      <c r="DDB31" s="85"/>
      <c r="DDC31" s="74"/>
      <c r="DDD31" s="74"/>
      <c r="DDE31" s="85"/>
      <c r="DDF31" s="74"/>
      <c r="DDG31" s="74"/>
      <c r="DDH31" s="85"/>
      <c r="DDI31" s="74"/>
      <c r="DDJ31" s="74"/>
      <c r="DDK31" s="85"/>
      <c r="DDL31" s="80"/>
      <c r="DDM31" s="80"/>
      <c r="DDN31" s="85"/>
      <c r="DDO31" s="77"/>
      <c r="DDP31" s="74"/>
      <c r="DDQ31" s="74"/>
      <c r="DDR31" s="85"/>
      <c r="DDS31" s="74"/>
      <c r="DDT31" s="74"/>
      <c r="DDU31" s="85"/>
      <c r="DDV31" s="74"/>
      <c r="DDW31" s="74"/>
      <c r="DDX31" s="85"/>
      <c r="DDY31" s="74"/>
      <c r="DDZ31" s="74"/>
      <c r="DEA31" s="85"/>
      <c r="DEB31" s="80"/>
      <c r="DEC31" s="80"/>
      <c r="DED31" s="85"/>
      <c r="DEE31" s="77"/>
      <c r="DEF31" s="74"/>
      <c r="DEG31" s="74"/>
      <c r="DEH31" s="85"/>
      <c r="DEI31" s="74"/>
      <c r="DEJ31" s="74"/>
      <c r="DEK31" s="85"/>
      <c r="DEL31" s="74"/>
      <c r="DEM31" s="74"/>
      <c r="DEN31" s="85"/>
      <c r="DEO31" s="74"/>
      <c r="DEP31" s="74"/>
      <c r="DEQ31" s="85"/>
      <c r="DER31" s="80"/>
      <c r="DES31" s="80"/>
      <c r="DET31" s="85"/>
      <c r="DEU31" s="77"/>
      <c r="DEV31" s="74"/>
      <c r="DEW31" s="74"/>
      <c r="DEX31" s="85"/>
      <c r="DEY31" s="74"/>
      <c r="DEZ31" s="74"/>
      <c r="DFA31" s="85"/>
      <c r="DFB31" s="74"/>
      <c r="DFC31" s="74"/>
      <c r="DFD31" s="85"/>
      <c r="DFE31" s="74"/>
      <c r="DFF31" s="74"/>
      <c r="DFG31" s="85"/>
      <c r="DFH31" s="80"/>
      <c r="DFI31" s="80"/>
      <c r="DFJ31" s="85"/>
      <c r="DFK31" s="77"/>
      <c r="DFL31" s="74"/>
      <c r="DFM31" s="74"/>
      <c r="DFN31" s="85"/>
      <c r="DFO31" s="74"/>
      <c r="DFP31" s="74"/>
      <c r="DFQ31" s="85"/>
      <c r="DFR31" s="74"/>
      <c r="DFS31" s="74"/>
      <c r="DFT31" s="85"/>
      <c r="DFU31" s="74"/>
      <c r="DFV31" s="74"/>
      <c r="DFW31" s="85"/>
      <c r="DFX31" s="80"/>
      <c r="DFY31" s="80"/>
      <c r="DFZ31" s="85"/>
      <c r="DGA31" s="77"/>
      <c r="DGB31" s="74"/>
      <c r="DGC31" s="74"/>
      <c r="DGD31" s="85"/>
      <c r="DGE31" s="74"/>
      <c r="DGF31" s="74"/>
      <c r="DGG31" s="85"/>
      <c r="DGH31" s="74"/>
      <c r="DGI31" s="74"/>
      <c r="DGJ31" s="85"/>
      <c r="DGK31" s="74"/>
      <c r="DGL31" s="74"/>
      <c r="DGM31" s="85"/>
      <c r="DGN31" s="80"/>
      <c r="DGO31" s="80"/>
      <c r="DGP31" s="85"/>
      <c r="DGQ31" s="77"/>
      <c r="DGR31" s="74"/>
      <c r="DGS31" s="74"/>
      <c r="DGT31" s="85"/>
      <c r="DGU31" s="74"/>
      <c r="DGV31" s="74"/>
      <c r="DGW31" s="85"/>
      <c r="DGX31" s="74"/>
      <c r="DGY31" s="74"/>
      <c r="DGZ31" s="85"/>
      <c r="DHA31" s="74"/>
      <c r="DHB31" s="74"/>
      <c r="DHC31" s="85"/>
      <c r="DHD31" s="80"/>
      <c r="DHE31" s="80"/>
      <c r="DHF31" s="85"/>
      <c r="DHG31" s="77"/>
      <c r="DHH31" s="74"/>
      <c r="DHI31" s="74"/>
      <c r="DHJ31" s="85"/>
      <c r="DHK31" s="74"/>
      <c r="DHL31" s="74"/>
      <c r="DHM31" s="85"/>
      <c r="DHN31" s="74"/>
      <c r="DHO31" s="74"/>
      <c r="DHP31" s="85"/>
      <c r="DHQ31" s="74"/>
      <c r="DHR31" s="74"/>
      <c r="DHS31" s="85"/>
      <c r="DHT31" s="80"/>
      <c r="DHU31" s="80"/>
      <c r="DHV31" s="85"/>
      <c r="DHW31" s="77"/>
      <c r="DHX31" s="74"/>
      <c r="DHY31" s="74"/>
      <c r="DHZ31" s="85"/>
      <c r="DIA31" s="74"/>
      <c r="DIB31" s="74"/>
      <c r="DIC31" s="85"/>
      <c r="DID31" s="74"/>
      <c r="DIE31" s="74"/>
      <c r="DIF31" s="85"/>
      <c r="DIG31" s="74"/>
      <c r="DIH31" s="74"/>
      <c r="DII31" s="85"/>
      <c r="DIJ31" s="80"/>
      <c r="DIK31" s="80"/>
      <c r="DIL31" s="85"/>
      <c r="DIM31" s="77"/>
      <c r="DIN31" s="74"/>
      <c r="DIO31" s="74"/>
      <c r="DIP31" s="85"/>
      <c r="DIQ31" s="74"/>
      <c r="DIR31" s="74"/>
      <c r="DIS31" s="85"/>
      <c r="DIT31" s="74"/>
      <c r="DIU31" s="74"/>
      <c r="DIV31" s="85"/>
      <c r="DIW31" s="74"/>
      <c r="DIX31" s="74"/>
      <c r="DIY31" s="85"/>
      <c r="DIZ31" s="80"/>
      <c r="DJA31" s="80"/>
      <c r="DJB31" s="85"/>
      <c r="DJC31" s="77"/>
      <c r="DJD31" s="74"/>
      <c r="DJE31" s="74"/>
      <c r="DJF31" s="85"/>
      <c r="DJG31" s="74"/>
      <c r="DJH31" s="74"/>
      <c r="DJI31" s="85"/>
      <c r="DJJ31" s="74"/>
      <c r="DJK31" s="74"/>
      <c r="DJL31" s="85"/>
      <c r="DJM31" s="74"/>
      <c r="DJN31" s="74"/>
      <c r="DJO31" s="85"/>
      <c r="DJP31" s="80"/>
      <c r="DJQ31" s="80"/>
      <c r="DJR31" s="85"/>
      <c r="DJS31" s="77"/>
      <c r="DJT31" s="74"/>
      <c r="DJU31" s="74"/>
      <c r="DJV31" s="85"/>
      <c r="DJW31" s="74"/>
      <c r="DJX31" s="74"/>
      <c r="DJY31" s="85"/>
      <c r="DJZ31" s="74"/>
      <c r="DKA31" s="74"/>
      <c r="DKB31" s="85"/>
      <c r="DKC31" s="74"/>
      <c r="DKD31" s="74"/>
      <c r="DKE31" s="85"/>
      <c r="DKF31" s="80"/>
      <c r="DKG31" s="80"/>
      <c r="DKH31" s="85"/>
      <c r="DKI31" s="77"/>
      <c r="DKJ31" s="74"/>
      <c r="DKK31" s="74"/>
      <c r="DKL31" s="85"/>
      <c r="DKM31" s="74"/>
      <c r="DKN31" s="74"/>
      <c r="DKO31" s="85"/>
      <c r="DKP31" s="74"/>
      <c r="DKQ31" s="74"/>
      <c r="DKR31" s="85"/>
      <c r="DKS31" s="74"/>
      <c r="DKT31" s="74"/>
      <c r="DKU31" s="85"/>
      <c r="DKV31" s="80"/>
      <c r="DKW31" s="80"/>
      <c r="DKX31" s="85"/>
      <c r="DKY31" s="77"/>
      <c r="DKZ31" s="74"/>
      <c r="DLA31" s="74"/>
      <c r="DLB31" s="85"/>
      <c r="DLC31" s="74"/>
      <c r="DLD31" s="74"/>
      <c r="DLE31" s="85"/>
      <c r="DLF31" s="74"/>
      <c r="DLG31" s="74"/>
      <c r="DLH31" s="85"/>
      <c r="DLI31" s="74"/>
      <c r="DLJ31" s="74"/>
      <c r="DLK31" s="85"/>
      <c r="DLL31" s="80"/>
      <c r="DLM31" s="80"/>
      <c r="DLN31" s="85"/>
      <c r="DLO31" s="77"/>
      <c r="DLP31" s="74"/>
      <c r="DLQ31" s="74"/>
      <c r="DLR31" s="85"/>
      <c r="DLS31" s="74"/>
      <c r="DLT31" s="74"/>
      <c r="DLU31" s="85"/>
      <c r="DLV31" s="74"/>
      <c r="DLW31" s="74"/>
      <c r="DLX31" s="85"/>
      <c r="DLY31" s="74"/>
      <c r="DLZ31" s="74"/>
      <c r="DMA31" s="85"/>
      <c r="DMB31" s="80"/>
      <c r="DMC31" s="80"/>
      <c r="DMD31" s="85"/>
      <c r="DME31" s="77"/>
      <c r="DMF31" s="74"/>
      <c r="DMG31" s="74"/>
      <c r="DMH31" s="85"/>
      <c r="DMI31" s="74"/>
      <c r="DMJ31" s="74"/>
      <c r="DMK31" s="85"/>
      <c r="DML31" s="74"/>
      <c r="DMM31" s="74"/>
      <c r="DMN31" s="85"/>
      <c r="DMO31" s="74"/>
      <c r="DMP31" s="74"/>
      <c r="DMQ31" s="85"/>
      <c r="DMR31" s="80"/>
      <c r="DMS31" s="80"/>
      <c r="DMT31" s="85"/>
      <c r="DMU31" s="77"/>
      <c r="DMV31" s="74"/>
      <c r="DMW31" s="74"/>
      <c r="DMX31" s="85"/>
      <c r="DMY31" s="74"/>
      <c r="DMZ31" s="74"/>
      <c r="DNA31" s="85"/>
      <c r="DNB31" s="74"/>
      <c r="DNC31" s="74"/>
      <c r="DND31" s="85"/>
      <c r="DNE31" s="74"/>
      <c r="DNF31" s="74"/>
      <c r="DNG31" s="85"/>
      <c r="DNH31" s="80"/>
      <c r="DNI31" s="80"/>
      <c r="DNJ31" s="85"/>
      <c r="DNK31" s="77"/>
      <c r="DNL31" s="74"/>
      <c r="DNM31" s="74"/>
      <c r="DNN31" s="85"/>
      <c r="DNO31" s="74"/>
      <c r="DNP31" s="74"/>
      <c r="DNQ31" s="85"/>
      <c r="DNR31" s="74"/>
      <c r="DNS31" s="74"/>
      <c r="DNT31" s="85"/>
      <c r="DNU31" s="74"/>
      <c r="DNV31" s="74"/>
      <c r="DNW31" s="85"/>
      <c r="DNX31" s="80"/>
      <c r="DNY31" s="80"/>
      <c r="DNZ31" s="85"/>
      <c r="DOA31" s="77"/>
      <c r="DOB31" s="74"/>
      <c r="DOC31" s="74"/>
      <c r="DOD31" s="85"/>
      <c r="DOE31" s="74"/>
      <c r="DOF31" s="74"/>
      <c r="DOG31" s="85"/>
      <c r="DOH31" s="74"/>
      <c r="DOI31" s="74"/>
      <c r="DOJ31" s="85"/>
      <c r="DOK31" s="74"/>
      <c r="DOL31" s="74"/>
      <c r="DOM31" s="85"/>
      <c r="DON31" s="80"/>
      <c r="DOO31" s="80"/>
      <c r="DOP31" s="85"/>
      <c r="DOQ31" s="77"/>
      <c r="DOR31" s="74"/>
      <c r="DOS31" s="74"/>
      <c r="DOT31" s="85"/>
      <c r="DOU31" s="74"/>
      <c r="DOV31" s="74"/>
      <c r="DOW31" s="85"/>
      <c r="DOX31" s="74"/>
      <c r="DOY31" s="74"/>
      <c r="DOZ31" s="85"/>
      <c r="DPA31" s="74"/>
      <c r="DPB31" s="74"/>
      <c r="DPC31" s="85"/>
      <c r="DPD31" s="80"/>
      <c r="DPE31" s="80"/>
      <c r="DPF31" s="85"/>
      <c r="DPG31" s="77"/>
      <c r="DPH31" s="74"/>
      <c r="DPI31" s="74"/>
      <c r="DPJ31" s="85"/>
      <c r="DPK31" s="74"/>
      <c r="DPL31" s="74"/>
      <c r="DPM31" s="85"/>
      <c r="DPN31" s="74"/>
      <c r="DPO31" s="74"/>
      <c r="DPP31" s="85"/>
      <c r="DPQ31" s="74"/>
      <c r="DPR31" s="74"/>
      <c r="DPS31" s="85"/>
      <c r="DPT31" s="80"/>
      <c r="DPU31" s="80"/>
      <c r="DPV31" s="85"/>
      <c r="DPW31" s="77"/>
      <c r="DPX31" s="74"/>
      <c r="DPY31" s="74"/>
      <c r="DPZ31" s="85"/>
      <c r="DQA31" s="74"/>
      <c r="DQB31" s="74"/>
      <c r="DQC31" s="85"/>
      <c r="DQD31" s="74"/>
      <c r="DQE31" s="74"/>
      <c r="DQF31" s="85"/>
      <c r="DQG31" s="74"/>
      <c r="DQH31" s="74"/>
      <c r="DQI31" s="85"/>
      <c r="DQJ31" s="80"/>
      <c r="DQK31" s="80"/>
      <c r="DQL31" s="85"/>
      <c r="DQM31" s="77"/>
      <c r="DQN31" s="74"/>
      <c r="DQO31" s="74"/>
      <c r="DQP31" s="85"/>
      <c r="DQQ31" s="74"/>
      <c r="DQR31" s="74"/>
      <c r="DQS31" s="85"/>
      <c r="DQT31" s="74"/>
      <c r="DQU31" s="74"/>
      <c r="DQV31" s="85"/>
      <c r="DQW31" s="74"/>
      <c r="DQX31" s="74"/>
      <c r="DQY31" s="85"/>
      <c r="DQZ31" s="80"/>
      <c r="DRA31" s="80"/>
      <c r="DRB31" s="85"/>
      <c r="DRC31" s="77"/>
      <c r="DRD31" s="74"/>
      <c r="DRE31" s="74"/>
      <c r="DRF31" s="85"/>
      <c r="DRG31" s="74"/>
      <c r="DRH31" s="74"/>
      <c r="DRI31" s="85"/>
      <c r="DRJ31" s="74"/>
      <c r="DRK31" s="74"/>
      <c r="DRL31" s="85"/>
      <c r="DRM31" s="74"/>
      <c r="DRN31" s="74"/>
      <c r="DRO31" s="85"/>
      <c r="DRP31" s="80"/>
      <c r="DRQ31" s="80"/>
      <c r="DRR31" s="85"/>
      <c r="DRS31" s="77"/>
      <c r="DRT31" s="74"/>
      <c r="DRU31" s="74"/>
      <c r="DRV31" s="85"/>
      <c r="DRW31" s="74"/>
      <c r="DRX31" s="74"/>
      <c r="DRY31" s="85"/>
      <c r="DRZ31" s="74"/>
      <c r="DSA31" s="74"/>
      <c r="DSB31" s="85"/>
      <c r="DSC31" s="74"/>
      <c r="DSD31" s="74"/>
      <c r="DSE31" s="85"/>
      <c r="DSF31" s="80"/>
      <c r="DSG31" s="80"/>
      <c r="DSH31" s="85"/>
      <c r="DSI31" s="77"/>
      <c r="DSJ31" s="74"/>
      <c r="DSK31" s="74"/>
      <c r="DSL31" s="85"/>
      <c r="DSM31" s="74"/>
      <c r="DSN31" s="74"/>
      <c r="DSO31" s="85"/>
      <c r="DSP31" s="74"/>
      <c r="DSQ31" s="74"/>
      <c r="DSR31" s="85"/>
      <c r="DSS31" s="74"/>
      <c r="DST31" s="74"/>
      <c r="DSU31" s="85"/>
      <c r="DSV31" s="80"/>
      <c r="DSW31" s="80"/>
      <c r="DSX31" s="85"/>
      <c r="DSY31" s="77"/>
      <c r="DSZ31" s="74"/>
      <c r="DTA31" s="74"/>
      <c r="DTB31" s="85"/>
      <c r="DTC31" s="74"/>
      <c r="DTD31" s="74"/>
      <c r="DTE31" s="85"/>
      <c r="DTF31" s="74"/>
      <c r="DTG31" s="74"/>
      <c r="DTH31" s="85"/>
      <c r="DTI31" s="74"/>
      <c r="DTJ31" s="74"/>
      <c r="DTK31" s="85"/>
      <c r="DTL31" s="80"/>
      <c r="DTM31" s="80"/>
      <c r="DTN31" s="85"/>
      <c r="DTO31" s="77"/>
      <c r="DTP31" s="74"/>
      <c r="DTQ31" s="74"/>
      <c r="DTR31" s="85"/>
      <c r="DTS31" s="74"/>
      <c r="DTT31" s="74"/>
      <c r="DTU31" s="85"/>
      <c r="DTV31" s="74"/>
      <c r="DTW31" s="74"/>
      <c r="DTX31" s="85"/>
      <c r="DTY31" s="74"/>
      <c r="DTZ31" s="74"/>
      <c r="DUA31" s="85"/>
      <c r="DUB31" s="80"/>
      <c r="DUC31" s="80"/>
      <c r="DUD31" s="85"/>
      <c r="DUE31" s="77"/>
      <c r="DUF31" s="74"/>
      <c r="DUG31" s="74"/>
      <c r="DUH31" s="85"/>
      <c r="DUI31" s="74"/>
      <c r="DUJ31" s="74"/>
      <c r="DUK31" s="85"/>
      <c r="DUL31" s="74"/>
      <c r="DUM31" s="74"/>
      <c r="DUN31" s="85"/>
      <c r="DUO31" s="74"/>
      <c r="DUP31" s="74"/>
      <c r="DUQ31" s="85"/>
      <c r="DUR31" s="80"/>
      <c r="DUS31" s="80"/>
      <c r="DUT31" s="85"/>
      <c r="DUU31" s="77"/>
      <c r="DUV31" s="74"/>
      <c r="DUW31" s="74"/>
      <c r="DUX31" s="85"/>
      <c r="DUY31" s="74"/>
      <c r="DUZ31" s="74"/>
      <c r="DVA31" s="85"/>
      <c r="DVB31" s="74"/>
      <c r="DVC31" s="74"/>
      <c r="DVD31" s="85"/>
      <c r="DVE31" s="74"/>
      <c r="DVF31" s="74"/>
      <c r="DVG31" s="85"/>
      <c r="DVH31" s="80"/>
      <c r="DVI31" s="80"/>
      <c r="DVJ31" s="85"/>
      <c r="DVK31" s="77"/>
      <c r="DVL31" s="74"/>
      <c r="DVM31" s="74"/>
      <c r="DVN31" s="85"/>
      <c r="DVO31" s="74"/>
      <c r="DVP31" s="74"/>
      <c r="DVQ31" s="85"/>
      <c r="DVR31" s="74"/>
      <c r="DVS31" s="74"/>
      <c r="DVT31" s="85"/>
      <c r="DVU31" s="74"/>
      <c r="DVV31" s="74"/>
      <c r="DVW31" s="85"/>
      <c r="DVX31" s="80"/>
      <c r="DVY31" s="80"/>
      <c r="DVZ31" s="85"/>
      <c r="DWA31" s="77"/>
      <c r="DWB31" s="74"/>
      <c r="DWC31" s="74"/>
      <c r="DWD31" s="85"/>
      <c r="DWE31" s="74"/>
      <c r="DWF31" s="74"/>
      <c r="DWG31" s="85"/>
      <c r="DWH31" s="74"/>
      <c r="DWI31" s="74"/>
      <c r="DWJ31" s="85"/>
      <c r="DWK31" s="74"/>
      <c r="DWL31" s="74"/>
      <c r="DWM31" s="85"/>
      <c r="DWN31" s="80"/>
      <c r="DWO31" s="80"/>
      <c r="DWP31" s="85"/>
      <c r="DWQ31" s="77"/>
      <c r="DWR31" s="74"/>
      <c r="DWS31" s="74"/>
      <c r="DWT31" s="85"/>
      <c r="DWU31" s="74"/>
      <c r="DWV31" s="74"/>
      <c r="DWW31" s="85"/>
      <c r="DWX31" s="74"/>
      <c r="DWY31" s="74"/>
      <c r="DWZ31" s="85"/>
      <c r="DXA31" s="74"/>
      <c r="DXB31" s="74"/>
      <c r="DXC31" s="85"/>
      <c r="DXD31" s="80"/>
      <c r="DXE31" s="80"/>
      <c r="DXF31" s="85"/>
      <c r="DXG31" s="77"/>
      <c r="DXH31" s="74"/>
      <c r="DXI31" s="74"/>
      <c r="DXJ31" s="85"/>
      <c r="DXK31" s="74"/>
      <c r="DXL31" s="74"/>
      <c r="DXM31" s="85"/>
      <c r="DXN31" s="74"/>
      <c r="DXO31" s="74"/>
      <c r="DXP31" s="85"/>
      <c r="DXQ31" s="74"/>
      <c r="DXR31" s="74"/>
      <c r="DXS31" s="85"/>
      <c r="DXT31" s="80"/>
      <c r="DXU31" s="80"/>
      <c r="DXV31" s="85"/>
      <c r="DXW31" s="77"/>
      <c r="DXX31" s="74"/>
      <c r="DXY31" s="74"/>
      <c r="DXZ31" s="85"/>
      <c r="DYA31" s="74"/>
      <c r="DYB31" s="74"/>
      <c r="DYC31" s="85"/>
      <c r="DYD31" s="74"/>
      <c r="DYE31" s="74"/>
      <c r="DYF31" s="85"/>
      <c r="DYG31" s="74"/>
      <c r="DYH31" s="74"/>
      <c r="DYI31" s="85"/>
      <c r="DYJ31" s="80"/>
      <c r="DYK31" s="80"/>
      <c r="DYL31" s="85"/>
      <c r="DYM31" s="77"/>
      <c r="DYN31" s="74"/>
      <c r="DYO31" s="74"/>
      <c r="DYP31" s="85"/>
      <c r="DYQ31" s="74"/>
      <c r="DYR31" s="74"/>
      <c r="DYS31" s="85"/>
      <c r="DYT31" s="74"/>
      <c r="DYU31" s="74"/>
      <c r="DYV31" s="85"/>
      <c r="DYW31" s="74"/>
      <c r="DYX31" s="74"/>
      <c r="DYY31" s="85"/>
      <c r="DYZ31" s="80"/>
      <c r="DZA31" s="80"/>
      <c r="DZB31" s="85"/>
      <c r="DZC31" s="77"/>
      <c r="DZD31" s="74"/>
      <c r="DZE31" s="74"/>
      <c r="DZF31" s="85"/>
      <c r="DZG31" s="74"/>
      <c r="DZH31" s="74"/>
      <c r="DZI31" s="85"/>
      <c r="DZJ31" s="74"/>
      <c r="DZK31" s="74"/>
      <c r="DZL31" s="85"/>
      <c r="DZM31" s="74"/>
      <c r="DZN31" s="74"/>
      <c r="DZO31" s="85"/>
      <c r="DZP31" s="80"/>
      <c r="DZQ31" s="80"/>
      <c r="DZR31" s="85"/>
      <c r="DZS31" s="77"/>
      <c r="DZT31" s="74"/>
      <c r="DZU31" s="74"/>
      <c r="DZV31" s="85"/>
      <c r="DZW31" s="74"/>
      <c r="DZX31" s="74"/>
      <c r="DZY31" s="85"/>
      <c r="DZZ31" s="74"/>
      <c r="EAA31" s="74"/>
      <c r="EAB31" s="85"/>
      <c r="EAC31" s="74"/>
      <c r="EAD31" s="74"/>
      <c r="EAE31" s="85"/>
      <c r="EAF31" s="80"/>
      <c r="EAG31" s="80"/>
      <c r="EAH31" s="85"/>
      <c r="EAI31" s="77"/>
      <c r="EAJ31" s="74"/>
      <c r="EAK31" s="74"/>
      <c r="EAL31" s="85"/>
      <c r="EAM31" s="74"/>
      <c r="EAN31" s="74"/>
      <c r="EAO31" s="85"/>
      <c r="EAP31" s="74"/>
      <c r="EAQ31" s="74"/>
      <c r="EAR31" s="85"/>
      <c r="EAS31" s="74"/>
      <c r="EAT31" s="74"/>
      <c r="EAU31" s="85"/>
      <c r="EAV31" s="80"/>
      <c r="EAW31" s="80"/>
      <c r="EAX31" s="85"/>
      <c r="EAY31" s="77"/>
      <c r="EAZ31" s="74"/>
      <c r="EBA31" s="74"/>
      <c r="EBB31" s="85"/>
      <c r="EBC31" s="74"/>
      <c r="EBD31" s="74"/>
      <c r="EBE31" s="85"/>
      <c r="EBF31" s="74"/>
      <c r="EBG31" s="74"/>
      <c r="EBH31" s="85"/>
      <c r="EBI31" s="74"/>
      <c r="EBJ31" s="74"/>
      <c r="EBK31" s="85"/>
      <c r="EBL31" s="80"/>
      <c r="EBM31" s="80"/>
      <c r="EBN31" s="85"/>
      <c r="EBO31" s="77"/>
      <c r="EBP31" s="74"/>
      <c r="EBQ31" s="74"/>
      <c r="EBR31" s="85"/>
      <c r="EBS31" s="74"/>
      <c r="EBT31" s="74"/>
      <c r="EBU31" s="85"/>
      <c r="EBV31" s="74"/>
      <c r="EBW31" s="74"/>
      <c r="EBX31" s="85"/>
      <c r="EBY31" s="74"/>
      <c r="EBZ31" s="74"/>
      <c r="ECA31" s="85"/>
      <c r="ECB31" s="80"/>
      <c r="ECC31" s="80"/>
      <c r="ECD31" s="85"/>
      <c r="ECE31" s="77"/>
      <c r="ECF31" s="74"/>
      <c r="ECG31" s="74"/>
      <c r="ECH31" s="85"/>
      <c r="ECI31" s="74"/>
      <c r="ECJ31" s="74"/>
      <c r="ECK31" s="85"/>
      <c r="ECL31" s="74"/>
      <c r="ECM31" s="74"/>
      <c r="ECN31" s="85"/>
      <c r="ECO31" s="74"/>
      <c r="ECP31" s="74"/>
      <c r="ECQ31" s="85"/>
      <c r="ECR31" s="80"/>
      <c r="ECS31" s="80"/>
      <c r="ECT31" s="85"/>
      <c r="ECU31" s="77"/>
      <c r="ECV31" s="74"/>
      <c r="ECW31" s="74"/>
      <c r="ECX31" s="85"/>
      <c r="ECY31" s="74"/>
      <c r="ECZ31" s="74"/>
      <c r="EDA31" s="85"/>
      <c r="EDB31" s="74"/>
      <c r="EDC31" s="74"/>
      <c r="EDD31" s="85"/>
      <c r="EDE31" s="74"/>
      <c r="EDF31" s="74"/>
      <c r="EDG31" s="85"/>
      <c r="EDH31" s="80"/>
      <c r="EDI31" s="80"/>
      <c r="EDJ31" s="85"/>
      <c r="EDK31" s="77"/>
      <c r="EDL31" s="74"/>
      <c r="EDM31" s="74"/>
      <c r="EDN31" s="85"/>
      <c r="EDO31" s="74"/>
      <c r="EDP31" s="74"/>
      <c r="EDQ31" s="85"/>
      <c r="EDR31" s="74"/>
      <c r="EDS31" s="74"/>
      <c r="EDT31" s="85"/>
      <c r="EDU31" s="74"/>
      <c r="EDV31" s="74"/>
      <c r="EDW31" s="85"/>
      <c r="EDX31" s="80"/>
      <c r="EDY31" s="80"/>
      <c r="EDZ31" s="85"/>
      <c r="EEA31" s="77"/>
      <c r="EEB31" s="74"/>
      <c r="EEC31" s="74"/>
      <c r="EED31" s="85"/>
      <c r="EEE31" s="74"/>
      <c r="EEF31" s="74"/>
      <c r="EEG31" s="85"/>
      <c r="EEH31" s="74"/>
      <c r="EEI31" s="74"/>
      <c r="EEJ31" s="85"/>
      <c r="EEK31" s="74"/>
      <c r="EEL31" s="74"/>
      <c r="EEM31" s="85"/>
      <c r="EEN31" s="80"/>
      <c r="EEO31" s="80"/>
      <c r="EEP31" s="85"/>
      <c r="EEQ31" s="77"/>
      <c r="EER31" s="74"/>
      <c r="EES31" s="74"/>
      <c r="EET31" s="85"/>
      <c r="EEU31" s="74"/>
      <c r="EEV31" s="74"/>
      <c r="EEW31" s="85"/>
      <c r="EEX31" s="74"/>
      <c r="EEY31" s="74"/>
      <c r="EEZ31" s="85"/>
      <c r="EFA31" s="74"/>
      <c r="EFB31" s="74"/>
      <c r="EFC31" s="85"/>
      <c r="EFD31" s="80"/>
      <c r="EFE31" s="80"/>
      <c r="EFF31" s="85"/>
      <c r="EFG31" s="77"/>
      <c r="EFH31" s="74"/>
      <c r="EFI31" s="74"/>
      <c r="EFJ31" s="85"/>
      <c r="EFK31" s="74"/>
      <c r="EFL31" s="74"/>
      <c r="EFM31" s="85"/>
      <c r="EFN31" s="74"/>
      <c r="EFO31" s="74"/>
      <c r="EFP31" s="85"/>
      <c r="EFQ31" s="74"/>
      <c r="EFR31" s="74"/>
      <c r="EFS31" s="85"/>
      <c r="EFT31" s="80"/>
      <c r="EFU31" s="80"/>
      <c r="EFV31" s="85"/>
      <c r="EFW31" s="77"/>
      <c r="EFX31" s="74"/>
      <c r="EFY31" s="74"/>
      <c r="EFZ31" s="85"/>
      <c r="EGA31" s="74"/>
      <c r="EGB31" s="74"/>
      <c r="EGC31" s="85"/>
      <c r="EGD31" s="74"/>
      <c r="EGE31" s="74"/>
      <c r="EGF31" s="85"/>
      <c r="EGG31" s="74"/>
      <c r="EGH31" s="74"/>
      <c r="EGI31" s="85"/>
      <c r="EGJ31" s="80"/>
      <c r="EGK31" s="80"/>
      <c r="EGL31" s="85"/>
      <c r="EGM31" s="77"/>
      <c r="EGN31" s="74"/>
      <c r="EGO31" s="74"/>
      <c r="EGP31" s="85"/>
      <c r="EGQ31" s="74"/>
      <c r="EGR31" s="74"/>
      <c r="EGS31" s="85"/>
      <c r="EGT31" s="74"/>
      <c r="EGU31" s="74"/>
      <c r="EGV31" s="85"/>
      <c r="EGW31" s="74"/>
      <c r="EGX31" s="74"/>
      <c r="EGY31" s="85"/>
      <c r="EGZ31" s="80"/>
      <c r="EHA31" s="80"/>
      <c r="EHB31" s="85"/>
      <c r="EHC31" s="77"/>
      <c r="EHD31" s="74"/>
      <c r="EHE31" s="74"/>
      <c r="EHF31" s="85"/>
      <c r="EHG31" s="74"/>
      <c r="EHH31" s="74"/>
      <c r="EHI31" s="85"/>
      <c r="EHJ31" s="74"/>
      <c r="EHK31" s="74"/>
      <c r="EHL31" s="85"/>
      <c r="EHM31" s="74"/>
      <c r="EHN31" s="74"/>
      <c r="EHO31" s="85"/>
      <c r="EHP31" s="80"/>
      <c r="EHQ31" s="80"/>
      <c r="EHR31" s="85"/>
      <c r="EHS31" s="77"/>
      <c r="EHT31" s="74"/>
      <c r="EHU31" s="74"/>
      <c r="EHV31" s="85"/>
      <c r="EHW31" s="74"/>
      <c r="EHX31" s="74"/>
      <c r="EHY31" s="85"/>
      <c r="EHZ31" s="74"/>
      <c r="EIA31" s="74"/>
      <c r="EIB31" s="85"/>
      <c r="EIC31" s="74"/>
      <c r="EID31" s="74"/>
      <c r="EIE31" s="85"/>
      <c r="EIF31" s="80"/>
      <c r="EIG31" s="80"/>
      <c r="EIH31" s="85"/>
      <c r="EII31" s="77"/>
      <c r="EIJ31" s="74"/>
      <c r="EIK31" s="74"/>
      <c r="EIL31" s="85"/>
      <c r="EIM31" s="74"/>
      <c r="EIN31" s="74"/>
      <c r="EIO31" s="85"/>
      <c r="EIP31" s="74"/>
      <c r="EIQ31" s="74"/>
      <c r="EIR31" s="85"/>
      <c r="EIS31" s="74"/>
      <c r="EIT31" s="74"/>
      <c r="EIU31" s="85"/>
      <c r="EIV31" s="80"/>
      <c r="EIW31" s="80"/>
      <c r="EIX31" s="85"/>
      <c r="EIY31" s="77"/>
      <c r="EIZ31" s="74"/>
      <c r="EJA31" s="74"/>
      <c r="EJB31" s="85"/>
      <c r="EJC31" s="74"/>
      <c r="EJD31" s="74"/>
      <c r="EJE31" s="85"/>
      <c r="EJF31" s="74"/>
      <c r="EJG31" s="74"/>
      <c r="EJH31" s="85"/>
      <c r="EJI31" s="74"/>
      <c r="EJJ31" s="74"/>
      <c r="EJK31" s="85"/>
      <c r="EJL31" s="80"/>
      <c r="EJM31" s="80"/>
      <c r="EJN31" s="85"/>
      <c r="EJO31" s="77"/>
      <c r="EJP31" s="74"/>
      <c r="EJQ31" s="74"/>
      <c r="EJR31" s="85"/>
      <c r="EJS31" s="74"/>
      <c r="EJT31" s="74"/>
      <c r="EJU31" s="85"/>
      <c r="EJV31" s="74"/>
      <c r="EJW31" s="74"/>
      <c r="EJX31" s="85"/>
      <c r="EJY31" s="74"/>
      <c r="EJZ31" s="74"/>
      <c r="EKA31" s="85"/>
      <c r="EKB31" s="80"/>
      <c r="EKC31" s="80"/>
      <c r="EKD31" s="85"/>
      <c r="EKE31" s="77"/>
      <c r="EKF31" s="74"/>
      <c r="EKG31" s="74"/>
      <c r="EKH31" s="85"/>
      <c r="EKI31" s="74"/>
      <c r="EKJ31" s="74"/>
      <c r="EKK31" s="85"/>
      <c r="EKL31" s="74"/>
      <c r="EKM31" s="74"/>
      <c r="EKN31" s="85"/>
      <c r="EKO31" s="74"/>
      <c r="EKP31" s="74"/>
      <c r="EKQ31" s="85"/>
      <c r="EKR31" s="80"/>
      <c r="EKS31" s="80"/>
      <c r="EKT31" s="85"/>
      <c r="EKU31" s="77"/>
      <c r="EKV31" s="74"/>
      <c r="EKW31" s="74"/>
      <c r="EKX31" s="85"/>
      <c r="EKY31" s="74"/>
      <c r="EKZ31" s="74"/>
      <c r="ELA31" s="85"/>
      <c r="ELB31" s="74"/>
      <c r="ELC31" s="74"/>
      <c r="ELD31" s="85"/>
      <c r="ELE31" s="74"/>
      <c r="ELF31" s="74"/>
      <c r="ELG31" s="85"/>
      <c r="ELH31" s="80"/>
      <c r="ELI31" s="80"/>
      <c r="ELJ31" s="85"/>
      <c r="ELK31" s="77"/>
      <c r="ELL31" s="74"/>
      <c r="ELM31" s="74"/>
      <c r="ELN31" s="85"/>
      <c r="ELO31" s="74"/>
      <c r="ELP31" s="74"/>
      <c r="ELQ31" s="85"/>
      <c r="ELR31" s="74"/>
      <c r="ELS31" s="74"/>
      <c r="ELT31" s="85"/>
      <c r="ELU31" s="74"/>
      <c r="ELV31" s="74"/>
      <c r="ELW31" s="85"/>
      <c r="ELX31" s="80"/>
      <c r="ELY31" s="80"/>
      <c r="ELZ31" s="85"/>
      <c r="EMA31" s="77"/>
      <c r="EMB31" s="74"/>
      <c r="EMC31" s="74"/>
      <c r="EMD31" s="85"/>
      <c r="EME31" s="74"/>
      <c r="EMF31" s="74"/>
      <c r="EMG31" s="85"/>
      <c r="EMH31" s="74"/>
      <c r="EMI31" s="74"/>
      <c r="EMJ31" s="85"/>
      <c r="EMK31" s="74"/>
      <c r="EML31" s="74"/>
      <c r="EMM31" s="85"/>
      <c r="EMN31" s="80"/>
      <c r="EMO31" s="80"/>
      <c r="EMP31" s="85"/>
      <c r="EMQ31" s="77"/>
      <c r="EMR31" s="74"/>
      <c r="EMS31" s="74"/>
      <c r="EMT31" s="85"/>
      <c r="EMU31" s="74"/>
      <c r="EMV31" s="74"/>
      <c r="EMW31" s="85"/>
      <c r="EMX31" s="74"/>
      <c r="EMY31" s="74"/>
      <c r="EMZ31" s="85"/>
      <c r="ENA31" s="74"/>
      <c r="ENB31" s="74"/>
      <c r="ENC31" s="85"/>
      <c r="END31" s="80"/>
      <c r="ENE31" s="80"/>
      <c r="ENF31" s="85"/>
      <c r="ENG31" s="77"/>
      <c r="ENH31" s="74"/>
      <c r="ENI31" s="74"/>
      <c r="ENJ31" s="85"/>
      <c r="ENK31" s="74"/>
      <c r="ENL31" s="74"/>
      <c r="ENM31" s="85"/>
      <c r="ENN31" s="74"/>
      <c r="ENO31" s="74"/>
      <c r="ENP31" s="85"/>
      <c r="ENQ31" s="74"/>
      <c r="ENR31" s="74"/>
      <c r="ENS31" s="85"/>
      <c r="ENT31" s="80"/>
      <c r="ENU31" s="80"/>
      <c r="ENV31" s="85"/>
      <c r="ENW31" s="77"/>
      <c r="ENX31" s="74"/>
      <c r="ENY31" s="74"/>
      <c r="ENZ31" s="85"/>
      <c r="EOA31" s="74"/>
      <c r="EOB31" s="74"/>
      <c r="EOC31" s="85"/>
      <c r="EOD31" s="74"/>
      <c r="EOE31" s="74"/>
      <c r="EOF31" s="85"/>
      <c r="EOG31" s="74"/>
      <c r="EOH31" s="74"/>
      <c r="EOI31" s="85"/>
      <c r="EOJ31" s="80"/>
      <c r="EOK31" s="80"/>
      <c r="EOL31" s="85"/>
      <c r="EOM31" s="77"/>
      <c r="EON31" s="74"/>
      <c r="EOO31" s="74"/>
      <c r="EOP31" s="85"/>
      <c r="EOQ31" s="74"/>
      <c r="EOR31" s="74"/>
      <c r="EOS31" s="85"/>
      <c r="EOT31" s="74"/>
      <c r="EOU31" s="74"/>
      <c r="EOV31" s="85"/>
      <c r="EOW31" s="74"/>
      <c r="EOX31" s="74"/>
      <c r="EOY31" s="85"/>
      <c r="EOZ31" s="80"/>
      <c r="EPA31" s="80"/>
      <c r="EPB31" s="85"/>
      <c r="EPC31" s="77"/>
      <c r="EPD31" s="74"/>
      <c r="EPE31" s="74"/>
      <c r="EPF31" s="85"/>
      <c r="EPG31" s="74"/>
      <c r="EPH31" s="74"/>
      <c r="EPI31" s="85"/>
      <c r="EPJ31" s="74"/>
      <c r="EPK31" s="74"/>
      <c r="EPL31" s="85"/>
      <c r="EPM31" s="74"/>
      <c r="EPN31" s="74"/>
      <c r="EPO31" s="85"/>
      <c r="EPP31" s="80"/>
      <c r="EPQ31" s="80"/>
      <c r="EPR31" s="85"/>
      <c r="EPS31" s="77"/>
      <c r="EPT31" s="74"/>
      <c r="EPU31" s="74"/>
      <c r="EPV31" s="85"/>
      <c r="EPW31" s="74"/>
      <c r="EPX31" s="74"/>
      <c r="EPY31" s="85"/>
      <c r="EPZ31" s="74"/>
      <c r="EQA31" s="74"/>
      <c r="EQB31" s="85"/>
      <c r="EQC31" s="74"/>
      <c r="EQD31" s="74"/>
      <c r="EQE31" s="85"/>
      <c r="EQF31" s="80"/>
      <c r="EQG31" s="80"/>
      <c r="EQH31" s="85"/>
      <c r="EQI31" s="77"/>
      <c r="EQJ31" s="74"/>
      <c r="EQK31" s="74"/>
      <c r="EQL31" s="85"/>
      <c r="EQM31" s="74"/>
      <c r="EQN31" s="74"/>
      <c r="EQO31" s="85"/>
      <c r="EQP31" s="74"/>
      <c r="EQQ31" s="74"/>
      <c r="EQR31" s="85"/>
      <c r="EQS31" s="74"/>
      <c r="EQT31" s="74"/>
      <c r="EQU31" s="85"/>
      <c r="EQV31" s="80"/>
      <c r="EQW31" s="80"/>
      <c r="EQX31" s="85"/>
      <c r="EQY31" s="77"/>
      <c r="EQZ31" s="74"/>
      <c r="ERA31" s="74"/>
      <c r="ERB31" s="85"/>
      <c r="ERC31" s="74"/>
      <c r="ERD31" s="74"/>
      <c r="ERE31" s="85"/>
      <c r="ERF31" s="74"/>
      <c r="ERG31" s="74"/>
      <c r="ERH31" s="85"/>
      <c r="ERI31" s="74"/>
      <c r="ERJ31" s="74"/>
      <c r="ERK31" s="85"/>
      <c r="ERL31" s="80"/>
      <c r="ERM31" s="80"/>
      <c r="ERN31" s="85"/>
      <c r="ERO31" s="77"/>
      <c r="ERP31" s="74"/>
      <c r="ERQ31" s="74"/>
      <c r="ERR31" s="85"/>
      <c r="ERS31" s="74"/>
      <c r="ERT31" s="74"/>
      <c r="ERU31" s="85"/>
      <c r="ERV31" s="74"/>
      <c r="ERW31" s="74"/>
      <c r="ERX31" s="85"/>
      <c r="ERY31" s="74"/>
      <c r="ERZ31" s="74"/>
      <c r="ESA31" s="85"/>
      <c r="ESB31" s="80"/>
      <c r="ESC31" s="80"/>
      <c r="ESD31" s="85"/>
      <c r="ESE31" s="77"/>
      <c r="ESF31" s="74"/>
      <c r="ESG31" s="74"/>
      <c r="ESH31" s="85"/>
      <c r="ESI31" s="74"/>
      <c r="ESJ31" s="74"/>
      <c r="ESK31" s="85"/>
      <c r="ESL31" s="74"/>
      <c r="ESM31" s="74"/>
      <c r="ESN31" s="85"/>
      <c r="ESO31" s="74"/>
      <c r="ESP31" s="74"/>
      <c r="ESQ31" s="85"/>
      <c r="ESR31" s="80"/>
      <c r="ESS31" s="80"/>
      <c r="EST31" s="85"/>
      <c r="ESU31" s="77"/>
      <c r="ESV31" s="74"/>
      <c r="ESW31" s="74"/>
      <c r="ESX31" s="85"/>
      <c r="ESY31" s="74"/>
      <c r="ESZ31" s="74"/>
      <c r="ETA31" s="85"/>
      <c r="ETB31" s="74"/>
      <c r="ETC31" s="74"/>
      <c r="ETD31" s="85"/>
      <c r="ETE31" s="74"/>
      <c r="ETF31" s="74"/>
      <c r="ETG31" s="85"/>
      <c r="ETH31" s="80"/>
      <c r="ETI31" s="80"/>
      <c r="ETJ31" s="85"/>
      <c r="ETK31" s="77"/>
      <c r="ETL31" s="74"/>
      <c r="ETM31" s="74"/>
      <c r="ETN31" s="85"/>
      <c r="ETO31" s="74"/>
      <c r="ETP31" s="74"/>
      <c r="ETQ31" s="85"/>
      <c r="ETR31" s="74"/>
      <c r="ETS31" s="74"/>
      <c r="ETT31" s="85"/>
      <c r="ETU31" s="74"/>
      <c r="ETV31" s="74"/>
      <c r="ETW31" s="85"/>
      <c r="ETX31" s="80"/>
      <c r="ETY31" s="80"/>
      <c r="ETZ31" s="85"/>
      <c r="EUA31" s="77"/>
      <c r="EUB31" s="74"/>
      <c r="EUC31" s="74"/>
      <c r="EUD31" s="85"/>
      <c r="EUE31" s="74"/>
      <c r="EUF31" s="74"/>
      <c r="EUG31" s="85"/>
      <c r="EUH31" s="74"/>
      <c r="EUI31" s="74"/>
      <c r="EUJ31" s="85"/>
      <c r="EUK31" s="74"/>
      <c r="EUL31" s="74"/>
      <c r="EUM31" s="85"/>
      <c r="EUN31" s="80"/>
      <c r="EUO31" s="80"/>
      <c r="EUP31" s="85"/>
      <c r="EUQ31" s="77"/>
      <c r="EUR31" s="74"/>
      <c r="EUS31" s="74"/>
      <c r="EUT31" s="85"/>
      <c r="EUU31" s="74"/>
      <c r="EUV31" s="74"/>
      <c r="EUW31" s="85"/>
      <c r="EUX31" s="74"/>
      <c r="EUY31" s="74"/>
      <c r="EUZ31" s="85"/>
      <c r="EVA31" s="74"/>
      <c r="EVB31" s="74"/>
      <c r="EVC31" s="85"/>
      <c r="EVD31" s="80"/>
      <c r="EVE31" s="80"/>
      <c r="EVF31" s="85"/>
      <c r="EVG31" s="77"/>
      <c r="EVH31" s="74"/>
      <c r="EVI31" s="74"/>
      <c r="EVJ31" s="85"/>
      <c r="EVK31" s="74"/>
      <c r="EVL31" s="74"/>
      <c r="EVM31" s="85"/>
      <c r="EVN31" s="74"/>
      <c r="EVO31" s="74"/>
      <c r="EVP31" s="85"/>
      <c r="EVQ31" s="74"/>
      <c r="EVR31" s="74"/>
      <c r="EVS31" s="85"/>
      <c r="EVT31" s="80"/>
      <c r="EVU31" s="80"/>
      <c r="EVV31" s="85"/>
      <c r="EVW31" s="77"/>
      <c r="EVX31" s="74"/>
      <c r="EVY31" s="74"/>
      <c r="EVZ31" s="85"/>
      <c r="EWA31" s="74"/>
      <c r="EWB31" s="74"/>
      <c r="EWC31" s="85"/>
      <c r="EWD31" s="74"/>
      <c r="EWE31" s="74"/>
      <c r="EWF31" s="85"/>
      <c r="EWG31" s="74"/>
      <c r="EWH31" s="74"/>
      <c r="EWI31" s="85"/>
      <c r="EWJ31" s="80"/>
      <c r="EWK31" s="80"/>
      <c r="EWL31" s="85"/>
      <c r="EWM31" s="77"/>
      <c r="EWN31" s="74"/>
      <c r="EWO31" s="74"/>
      <c r="EWP31" s="85"/>
      <c r="EWQ31" s="74"/>
      <c r="EWR31" s="74"/>
      <c r="EWS31" s="85"/>
      <c r="EWT31" s="74"/>
      <c r="EWU31" s="74"/>
      <c r="EWV31" s="85"/>
      <c r="EWW31" s="74"/>
      <c r="EWX31" s="74"/>
      <c r="EWY31" s="85"/>
      <c r="EWZ31" s="80"/>
      <c r="EXA31" s="80"/>
      <c r="EXB31" s="85"/>
      <c r="EXC31" s="77"/>
      <c r="EXD31" s="74"/>
      <c r="EXE31" s="74"/>
      <c r="EXF31" s="85"/>
      <c r="EXG31" s="74"/>
      <c r="EXH31" s="74"/>
      <c r="EXI31" s="85"/>
      <c r="EXJ31" s="74"/>
      <c r="EXK31" s="74"/>
      <c r="EXL31" s="85"/>
      <c r="EXM31" s="74"/>
      <c r="EXN31" s="74"/>
      <c r="EXO31" s="85"/>
      <c r="EXP31" s="80"/>
      <c r="EXQ31" s="80"/>
      <c r="EXR31" s="85"/>
      <c r="EXS31" s="77"/>
      <c r="EXT31" s="74"/>
      <c r="EXU31" s="74"/>
      <c r="EXV31" s="85"/>
      <c r="EXW31" s="74"/>
      <c r="EXX31" s="74"/>
      <c r="EXY31" s="85"/>
      <c r="EXZ31" s="74"/>
      <c r="EYA31" s="74"/>
      <c r="EYB31" s="85"/>
      <c r="EYC31" s="74"/>
      <c r="EYD31" s="74"/>
      <c r="EYE31" s="85"/>
      <c r="EYF31" s="80"/>
      <c r="EYG31" s="80"/>
      <c r="EYH31" s="85"/>
      <c r="EYI31" s="77"/>
      <c r="EYJ31" s="74"/>
      <c r="EYK31" s="74"/>
      <c r="EYL31" s="85"/>
      <c r="EYM31" s="74"/>
      <c r="EYN31" s="74"/>
      <c r="EYO31" s="85"/>
      <c r="EYP31" s="74"/>
      <c r="EYQ31" s="74"/>
      <c r="EYR31" s="85"/>
      <c r="EYS31" s="74"/>
      <c r="EYT31" s="74"/>
      <c r="EYU31" s="85"/>
      <c r="EYV31" s="80"/>
      <c r="EYW31" s="80"/>
      <c r="EYX31" s="85"/>
      <c r="EYY31" s="77"/>
      <c r="EYZ31" s="74"/>
      <c r="EZA31" s="74"/>
      <c r="EZB31" s="85"/>
      <c r="EZC31" s="74"/>
      <c r="EZD31" s="74"/>
      <c r="EZE31" s="85"/>
      <c r="EZF31" s="74"/>
      <c r="EZG31" s="74"/>
      <c r="EZH31" s="85"/>
      <c r="EZI31" s="74"/>
      <c r="EZJ31" s="74"/>
      <c r="EZK31" s="85"/>
      <c r="EZL31" s="80"/>
      <c r="EZM31" s="80"/>
      <c r="EZN31" s="85"/>
      <c r="EZO31" s="77"/>
      <c r="EZP31" s="74"/>
      <c r="EZQ31" s="74"/>
      <c r="EZR31" s="85"/>
      <c r="EZS31" s="74"/>
      <c r="EZT31" s="74"/>
      <c r="EZU31" s="85"/>
      <c r="EZV31" s="74"/>
      <c r="EZW31" s="74"/>
      <c r="EZX31" s="85"/>
      <c r="EZY31" s="74"/>
      <c r="EZZ31" s="74"/>
      <c r="FAA31" s="85"/>
      <c r="FAB31" s="80"/>
      <c r="FAC31" s="80"/>
      <c r="FAD31" s="85"/>
      <c r="FAE31" s="77"/>
      <c r="FAF31" s="74"/>
      <c r="FAG31" s="74"/>
      <c r="FAH31" s="85"/>
      <c r="FAI31" s="74"/>
      <c r="FAJ31" s="74"/>
      <c r="FAK31" s="85"/>
      <c r="FAL31" s="74"/>
      <c r="FAM31" s="74"/>
      <c r="FAN31" s="85"/>
      <c r="FAO31" s="74"/>
      <c r="FAP31" s="74"/>
      <c r="FAQ31" s="85"/>
      <c r="FAR31" s="80"/>
      <c r="FAS31" s="80"/>
      <c r="FAT31" s="85"/>
      <c r="FAU31" s="77"/>
      <c r="FAV31" s="74"/>
      <c r="FAW31" s="74"/>
      <c r="FAX31" s="85"/>
      <c r="FAY31" s="74"/>
      <c r="FAZ31" s="74"/>
      <c r="FBA31" s="85"/>
      <c r="FBB31" s="74"/>
      <c r="FBC31" s="74"/>
      <c r="FBD31" s="85"/>
      <c r="FBE31" s="74"/>
      <c r="FBF31" s="74"/>
      <c r="FBG31" s="85"/>
      <c r="FBH31" s="80"/>
      <c r="FBI31" s="80"/>
      <c r="FBJ31" s="85"/>
      <c r="FBK31" s="77"/>
      <c r="FBL31" s="74"/>
      <c r="FBM31" s="74"/>
      <c r="FBN31" s="85"/>
      <c r="FBO31" s="74"/>
      <c r="FBP31" s="74"/>
      <c r="FBQ31" s="85"/>
      <c r="FBR31" s="74"/>
      <c r="FBS31" s="74"/>
      <c r="FBT31" s="85"/>
      <c r="FBU31" s="74"/>
      <c r="FBV31" s="74"/>
      <c r="FBW31" s="85"/>
      <c r="FBX31" s="80"/>
      <c r="FBY31" s="80"/>
      <c r="FBZ31" s="85"/>
      <c r="FCA31" s="77"/>
      <c r="FCB31" s="74"/>
      <c r="FCC31" s="74"/>
      <c r="FCD31" s="85"/>
      <c r="FCE31" s="74"/>
      <c r="FCF31" s="74"/>
      <c r="FCG31" s="85"/>
      <c r="FCH31" s="74"/>
      <c r="FCI31" s="74"/>
      <c r="FCJ31" s="85"/>
      <c r="FCK31" s="74"/>
      <c r="FCL31" s="74"/>
      <c r="FCM31" s="85"/>
      <c r="FCN31" s="80"/>
      <c r="FCO31" s="80"/>
      <c r="FCP31" s="85"/>
      <c r="FCQ31" s="77"/>
      <c r="FCR31" s="74"/>
      <c r="FCS31" s="74"/>
      <c r="FCT31" s="85"/>
      <c r="FCU31" s="74"/>
      <c r="FCV31" s="74"/>
      <c r="FCW31" s="85"/>
      <c r="FCX31" s="74"/>
      <c r="FCY31" s="74"/>
      <c r="FCZ31" s="85"/>
      <c r="FDA31" s="74"/>
      <c r="FDB31" s="74"/>
      <c r="FDC31" s="85"/>
      <c r="FDD31" s="80"/>
      <c r="FDE31" s="80"/>
      <c r="FDF31" s="85"/>
      <c r="FDG31" s="77"/>
      <c r="FDH31" s="74"/>
      <c r="FDI31" s="74"/>
      <c r="FDJ31" s="85"/>
      <c r="FDK31" s="74"/>
      <c r="FDL31" s="74"/>
      <c r="FDM31" s="85"/>
      <c r="FDN31" s="74"/>
      <c r="FDO31" s="74"/>
      <c r="FDP31" s="85"/>
      <c r="FDQ31" s="74"/>
      <c r="FDR31" s="74"/>
      <c r="FDS31" s="85"/>
      <c r="FDT31" s="80"/>
      <c r="FDU31" s="80"/>
      <c r="FDV31" s="85"/>
      <c r="FDW31" s="77"/>
      <c r="FDX31" s="74"/>
      <c r="FDY31" s="74"/>
      <c r="FDZ31" s="85"/>
      <c r="FEA31" s="74"/>
      <c r="FEB31" s="74"/>
      <c r="FEC31" s="85"/>
      <c r="FED31" s="74"/>
      <c r="FEE31" s="74"/>
      <c r="FEF31" s="85"/>
      <c r="FEG31" s="74"/>
      <c r="FEH31" s="74"/>
      <c r="FEI31" s="85"/>
      <c r="FEJ31" s="80"/>
      <c r="FEK31" s="80"/>
      <c r="FEL31" s="85"/>
      <c r="FEM31" s="77"/>
      <c r="FEN31" s="74"/>
      <c r="FEO31" s="74"/>
      <c r="FEP31" s="85"/>
      <c r="FEQ31" s="74"/>
      <c r="FER31" s="74"/>
      <c r="FES31" s="85"/>
      <c r="FET31" s="74"/>
      <c r="FEU31" s="74"/>
      <c r="FEV31" s="85"/>
      <c r="FEW31" s="74"/>
      <c r="FEX31" s="74"/>
      <c r="FEY31" s="85"/>
      <c r="FEZ31" s="80"/>
      <c r="FFA31" s="80"/>
      <c r="FFB31" s="85"/>
      <c r="FFC31" s="77"/>
      <c r="FFD31" s="74"/>
      <c r="FFE31" s="74"/>
      <c r="FFF31" s="85"/>
      <c r="FFG31" s="74"/>
      <c r="FFH31" s="74"/>
      <c r="FFI31" s="85"/>
      <c r="FFJ31" s="74"/>
      <c r="FFK31" s="74"/>
      <c r="FFL31" s="85"/>
      <c r="FFM31" s="74"/>
      <c r="FFN31" s="74"/>
      <c r="FFO31" s="85"/>
      <c r="FFP31" s="80"/>
      <c r="FFQ31" s="80"/>
      <c r="FFR31" s="85"/>
      <c r="FFS31" s="77"/>
      <c r="FFT31" s="74"/>
      <c r="FFU31" s="74"/>
      <c r="FFV31" s="85"/>
      <c r="FFW31" s="74"/>
      <c r="FFX31" s="74"/>
      <c r="FFY31" s="85"/>
      <c r="FFZ31" s="74"/>
      <c r="FGA31" s="74"/>
      <c r="FGB31" s="85"/>
      <c r="FGC31" s="74"/>
      <c r="FGD31" s="74"/>
      <c r="FGE31" s="85"/>
      <c r="FGF31" s="80"/>
      <c r="FGG31" s="80"/>
      <c r="FGH31" s="85"/>
      <c r="FGI31" s="77"/>
      <c r="FGJ31" s="74"/>
      <c r="FGK31" s="74"/>
      <c r="FGL31" s="85"/>
      <c r="FGM31" s="74"/>
      <c r="FGN31" s="74"/>
      <c r="FGO31" s="85"/>
      <c r="FGP31" s="74"/>
      <c r="FGQ31" s="74"/>
      <c r="FGR31" s="85"/>
      <c r="FGS31" s="74"/>
      <c r="FGT31" s="74"/>
      <c r="FGU31" s="85"/>
      <c r="FGV31" s="80"/>
      <c r="FGW31" s="80"/>
      <c r="FGX31" s="85"/>
      <c r="FGY31" s="77"/>
      <c r="FGZ31" s="74"/>
      <c r="FHA31" s="74"/>
      <c r="FHB31" s="85"/>
      <c r="FHC31" s="74"/>
      <c r="FHD31" s="74"/>
      <c r="FHE31" s="85"/>
      <c r="FHF31" s="74"/>
      <c r="FHG31" s="74"/>
      <c r="FHH31" s="85"/>
      <c r="FHI31" s="74"/>
      <c r="FHJ31" s="74"/>
      <c r="FHK31" s="85"/>
      <c r="FHL31" s="80"/>
      <c r="FHM31" s="80"/>
      <c r="FHN31" s="85"/>
      <c r="FHO31" s="77"/>
      <c r="FHP31" s="74"/>
      <c r="FHQ31" s="74"/>
      <c r="FHR31" s="85"/>
      <c r="FHS31" s="74"/>
      <c r="FHT31" s="74"/>
      <c r="FHU31" s="85"/>
      <c r="FHV31" s="74"/>
      <c r="FHW31" s="74"/>
      <c r="FHX31" s="85"/>
      <c r="FHY31" s="74"/>
      <c r="FHZ31" s="74"/>
      <c r="FIA31" s="85"/>
      <c r="FIB31" s="80"/>
      <c r="FIC31" s="80"/>
      <c r="FID31" s="85"/>
      <c r="FIE31" s="77"/>
      <c r="FIF31" s="74"/>
      <c r="FIG31" s="74"/>
      <c r="FIH31" s="85"/>
      <c r="FII31" s="74"/>
      <c r="FIJ31" s="74"/>
      <c r="FIK31" s="85"/>
      <c r="FIL31" s="74"/>
      <c r="FIM31" s="74"/>
      <c r="FIN31" s="85"/>
      <c r="FIO31" s="74"/>
      <c r="FIP31" s="74"/>
      <c r="FIQ31" s="85"/>
      <c r="FIR31" s="80"/>
      <c r="FIS31" s="80"/>
      <c r="FIT31" s="85"/>
      <c r="FIU31" s="77"/>
      <c r="FIV31" s="74"/>
      <c r="FIW31" s="74"/>
      <c r="FIX31" s="85"/>
      <c r="FIY31" s="74"/>
      <c r="FIZ31" s="74"/>
      <c r="FJA31" s="85"/>
      <c r="FJB31" s="74"/>
      <c r="FJC31" s="74"/>
      <c r="FJD31" s="85"/>
      <c r="FJE31" s="74"/>
      <c r="FJF31" s="74"/>
      <c r="FJG31" s="85"/>
      <c r="FJH31" s="80"/>
      <c r="FJI31" s="80"/>
      <c r="FJJ31" s="85"/>
      <c r="FJK31" s="77"/>
      <c r="FJL31" s="74"/>
      <c r="FJM31" s="74"/>
      <c r="FJN31" s="85"/>
      <c r="FJO31" s="74"/>
      <c r="FJP31" s="74"/>
      <c r="FJQ31" s="85"/>
      <c r="FJR31" s="74"/>
      <c r="FJS31" s="74"/>
      <c r="FJT31" s="85"/>
      <c r="FJU31" s="74"/>
      <c r="FJV31" s="74"/>
      <c r="FJW31" s="85"/>
      <c r="FJX31" s="80"/>
      <c r="FJY31" s="80"/>
      <c r="FJZ31" s="85"/>
      <c r="FKA31" s="77"/>
      <c r="FKB31" s="74"/>
      <c r="FKC31" s="74"/>
      <c r="FKD31" s="85"/>
      <c r="FKE31" s="74"/>
      <c r="FKF31" s="74"/>
      <c r="FKG31" s="85"/>
      <c r="FKH31" s="74"/>
      <c r="FKI31" s="74"/>
      <c r="FKJ31" s="85"/>
      <c r="FKK31" s="74"/>
      <c r="FKL31" s="74"/>
      <c r="FKM31" s="85"/>
      <c r="FKN31" s="80"/>
      <c r="FKO31" s="80"/>
      <c r="FKP31" s="85"/>
      <c r="FKQ31" s="77"/>
      <c r="FKR31" s="74"/>
      <c r="FKS31" s="74"/>
      <c r="FKT31" s="85"/>
      <c r="FKU31" s="74"/>
      <c r="FKV31" s="74"/>
      <c r="FKW31" s="85"/>
      <c r="FKX31" s="74"/>
      <c r="FKY31" s="74"/>
      <c r="FKZ31" s="85"/>
      <c r="FLA31" s="74"/>
      <c r="FLB31" s="74"/>
      <c r="FLC31" s="85"/>
      <c r="FLD31" s="80"/>
      <c r="FLE31" s="80"/>
      <c r="FLF31" s="85"/>
      <c r="FLG31" s="77"/>
      <c r="FLH31" s="74"/>
      <c r="FLI31" s="74"/>
      <c r="FLJ31" s="85"/>
      <c r="FLK31" s="74"/>
      <c r="FLL31" s="74"/>
      <c r="FLM31" s="85"/>
      <c r="FLN31" s="74"/>
      <c r="FLO31" s="74"/>
      <c r="FLP31" s="85"/>
      <c r="FLQ31" s="74"/>
      <c r="FLR31" s="74"/>
      <c r="FLS31" s="85"/>
      <c r="FLT31" s="80"/>
      <c r="FLU31" s="80"/>
      <c r="FLV31" s="85"/>
      <c r="FLW31" s="77"/>
      <c r="FLX31" s="74"/>
      <c r="FLY31" s="74"/>
      <c r="FLZ31" s="85"/>
      <c r="FMA31" s="74"/>
      <c r="FMB31" s="74"/>
      <c r="FMC31" s="85"/>
      <c r="FMD31" s="74"/>
      <c r="FME31" s="74"/>
      <c r="FMF31" s="85"/>
      <c r="FMG31" s="74"/>
      <c r="FMH31" s="74"/>
      <c r="FMI31" s="85"/>
      <c r="FMJ31" s="80"/>
      <c r="FMK31" s="80"/>
      <c r="FML31" s="85"/>
      <c r="FMM31" s="77"/>
      <c r="FMN31" s="74"/>
      <c r="FMO31" s="74"/>
      <c r="FMP31" s="85"/>
      <c r="FMQ31" s="74"/>
      <c r="FMR31" s="74"/>
      <c r="FMS31" s="85"/>
      <c r="FMT31" s="74"/>
      <c r="FMU31" s="74"/>
      <c r="FMV31" s="85"/>
      <c r="FMW31" s="74"/>
      <c r="FMX31" s="74"/>
      <c r="FMY31" s="85"/>
      <c r="FMZ31" s="80"/>
      <c r="FNA31" s="80"/>
      <c r="FNB31" s="85"/>
      <c r="FNC31" s="77"/>
      <c r="FND31" s="74"/>
      <c r="FNE31" s="74"/>
      <c r="FNF31" s="85"/>
      <c r="FNG31" s="74"/>
      <c r="FNH31" s="74"/>
      <c r="FNI31" s="85"/>
      <c r="FNJ31" s="74"/>
      <c r="FNK31" s="74"/>
      <c r="FNL31" s="85"/>
      <c r="FNM31" s="74"/>
      <c r="FNN31" s="74"/>
      <c r="FNO31" s="85"/>
      <c r="FNP31" s="80"/>
      <c r="FNQ31" s="80"/>
      <c r="FNR31" s="85"/>
      <c r="FNS31" s="77"/>
      <c r="FNT31" s="74"/>
      <c r="FNU31" s="74"/>
      <c r="FNV31" s="85"/>
      <c r="FNW31" s="74"/>
      <c r="FNX31" s="74"/>
      <c r="FNY31" s="85"/>
      <c r="FNZ31" s="74"/>
      <c r="FOA31" s="74"/>
      <c r="FOB31" s="85"/>
      <c r="FOC31" s="74"/>
      <c r="FOD31" s="74"/>
      <c r="FOE31" s="85"/>
      <c r="FOF31" s="80"/>
      <c r="FOG31" s="80"/>
      <c r="FOH31" s="85"/>
      <c r="FOI31" s="77"/>
      <c r="FOJ31" s="74"/>
      <c r="FOK31" s="74"/>
      <c r="FOL31" s="85"/>
      <c r="FOM31" s="74"/>
      <c r="FON31" s="74"/>
      <c r="FOO31" s="85"/>
      <c r="FOP31" s="74"/>
      <c r="FOQ31" s="74"/>
      <c r="FOR31" s="85"/>
      <c r="FOS31" s="74"/>
      <c r="FOT31" s="74"/>
      <c r="FOU31" s="85"/>
      <c r="FOV31" s="80"/>
      <c r="FOW31" s="80"/>
      <c r="FOX31" s="85"/>
      <c r="FOY31" s="77"/>
      <c r="FOZ31" s="74"/>
      <c r="FPA31" s="74"/>
      <c r="FPB31" s="85"/>
      <c r="FPC31" s="74"/>
      <c r="FPD31" s="74"/>
      <c r="FPE31" s="85"/>
      <c r="FPF31" s="74"/>
      <c r="FPG31" s="74"/>
      <c r="FPH31" s="85"/>
      <c r="FPI31" s="74"/>
      <c r="FPJ31" s="74"/>
      <c r="FPK31" s="85"/>
      <c r="FPL31" s="80"/>
      <c r="FPM31" s="80"/>
      <c r="FPN31" s="85"/>
      <c r="FPO31" s="77"/>
      <c r="FPP31" s="74"/>
      <c r="FPQ31" s="74"/>
      <c r="FPR31" s="85"/>
      <c r="FPS31" s="74"/>
      <c r="FPT31" s="74"/>
      <c r="FPU31" s="85"/>
      <c r="FPV31" s="74"/>
      <c r="FPW31" s="74"/>
      <c r="FPX31" s="85"/>
      <c r="FPY31" s="74"/>
      <c r="FPZ31" s="74"/>
      <c r="FQA31" s="85"/>
      <c r="FQB31" s="80"/>
      <c r="FQC31" s="80"/>
      <c r="FQD31" s="85"/>
      <c r="FQE31" s="77"/>
      <c r="FQF31" s="74"/>
      <c r="FQG31" s="74"/>
      <c r="FQH31" s="85"/>
      <c r="FQI31" s="74"/>
      <c r="FQJ31" s="74"/>
      <c r="FQK31" s="85"/>
      <c r="FQL31" s="74"/>
      <c r="FQM31" s="74"/>
      <c r="FQN31" s="85"/>
      <c r="FQO31" s="74"/>
      <c r="FQP31" s="74"/>
      <c r="FQQ31" s="85"/>
      <c r="FQR31" s="80"/>
      <c r="FQS31" s="80"/>
      <c r="FQT31" s="85"/>
      <c r="FQU31" s="77"/>
      <c r="FQV31" s="74"/>
      <c r="FQW31" s="74"/>
      <c r="FQX31" s="85"/>
      <c r="FQY31" s="74"/>
      <c r="FQZ31" s="74"/>
      <c r="FRA31" s="85"/>
      <c r="FRB31" s="74"/>
      <c r="FRC31" s="74"/>
      <c r="FRD31" s="85"/>
      <c r="FRE31" s="74"/>
      <c r="FRF31" s="74"/>
      <c r="FRG31" s="85"/>
      <c r="FRH31" s="80"/>
      <c r="FRI31" s="80"/>
      <c r="FRJ31" s="85"/>
      <c r="FRK31" s="77"/>
      <c r="FRL31" s="74"/>
      <c r="FRM31" s="74"/>
      <c r="FRN31" s="85"/>
      <c r="FRO31" s="74"/>
      <c r="FRP31" s="74"/>
      <c r="FRQ31" s="85"/>
      <c r="FRR31" s="74"/>
      <c r="FRS31" s="74"/>
      <c r="FRT31" s="85"/>
      <c r="FRU31" s="74"/>
      <c r="FRV31" s="74"/>
      <c r="FRW31" s="85"/>
      <c r="FRX31" s="80"/>
      <c r="FRY31" s="80"/>
      <c r="FRZ31" s="85"/>
      <c r="FSA31" s="77"/>
      <c r="FSB31" s="74"/>
      <c r="FSC31" s="74"/>
      <c r="FSD31" s="85"/>
      <c r="FSE31" s="74"/>
      <c r="FSF31" s="74"/>
      <c r="FSG31" s="85"/>
      <c r="FSH31" s="74"/>
      <c r="FSI31" s="74"/>
      <c r="FSJ31" s="85"/>
      <c r="FSK31" s="74"/>
      <c r="FSL31" s="74"/>
      <c r="FSM31" s="85"/>
      <c r="FSN31" s="80"/>
      <c r="FSO31" s="80"/>
      <c r="FSP31" s="85"/>
      <c r="FSQ31" s="77"/>
      <c r="FSR31" s="74"/>
      <c r="FSS31" s="74"/>
      <c r="FST31" s="85"/>
      <c r="FSU31" s="74"/>
      <c r="FSV31" s="74"/>
      <c r="FSW31" s="85"/>
      <c r="FSX31" s="74"/>
      <c r="FSY31" s="74"/>
      <c r="FSZ31" s="85"/>
      <c r="FTA31" s="74"/>
      <c r="FTB31" s="74"/>
      <c r="FTC31" s="85"/>
      <c r="FTD31" s="80"/>
      <c r="FTE31" s="80"/>
      <c r="FTF31" s="85"/>
      <c r="FTG31" s="77"/>
      <c r="FTH31" s="74"/>
      <c r="FTI31" s="74"/>
      <c r="FTJ31" s="85"/>
      <c r="FTK31" s="74"/>
      <c r="FTL31" s="74"/>
      <c r="FTM31" s="85"/>
      <c r="FTN31" s="74"/>
      <c r="FTO31" s="74"/>
      <c r="FTP31" s="85"/>
      <c r="FTQ31" s="74"/>
      <c r="FTR31" s="74"/>
      <c r="FTS31" s="85"/>
      <c r="FTT31" s="80"/>
      <c r="FTU31" s="80"/>
      <c r="FTV31" s="85"/>
      <c r="FTW31" s="77"/>
      <c r="FTX31" s="74"/>
      <c r="FTY31" s="74"/>
      <c r="FTZ31" s="85"/>
      <c r="FUA31" s="74"/>
      <c r="FUB31" s="74"/>
      <c r="FUC31" s="85"/>
      <c r="FUD31" s="74"/>
      <c r="FUE31" s="74"/>
      <c r="FUF31" s="85"/>
      <c r="FUG31" s="74"/>
      <c r="FUH31" s="74"/>
      <c r="FUI31" s="85"/>
      <c r="FUJ31" s="80"/>
      <c r="FUK31" s="80"/>
      <c r="FUL31" s="85"/>
      <c r="FUM31" s="77"/>
      <c r="FUN31" s="74"/>
      <c r="FUO31" s="74"/>
      <c r="FUP31" s="85"/>
      <c r="FUQ31" s="74"/>
      <c r="FUR31" s="74"/>
      <c r="FUS31" s="85"/>
      <c r="FUT31" s="74"/>
      <c r="FUU31" s="74"/>
      <c r="FUV31" s="85"/>
      <c r="FUW31" s="74"/>
      <c r="FUX31" s="74"/>
      <c r="FUY31" s="85"/>
      <c r="FUZ31" s="80"/>
      <c r="FVA31" s="80"/>
      <c r="FVB31" s="85"/>
      <c r="FVC31" s="77"/>
      <c r="FVD31" s="74"/>
      <c r="FVE31" s="74"/>
      <c r="FVF31" s="85"/>
      <c r="FVG31" s="74"/>
      <c r="FVH31" s="74"/>
      <c r="FVI31" s="85"/>
      <c r="FVJ31" s="74"/>
      <c r="FVK31" s="74"/>
      <c r="FVL31" s="85"/>
      <c r="FVM31" s="74"/>
      <c r="FVN31" s="74"/>
      <c r="FVO31" s="85"/>
      <c r="FVP31" s="80"/>
      <c r="FVQ31" s="80"/>
      <c r="FVR31" s="85"/>
      <c r="FVS31" s="77"/>
      <c r="FVT31" s="74"/>
      <c r="FVU31" s="74"/>
      <c r="FVV31" s="85"/>
      <c r="FVW31" s="74"/>
      <c r="FVX31" s="74"/>
      <c r="FVY31" s="85"/>
      <c r="FVZ31" s="74"/>
      <c r="FWA31" s="74"/>
      <c r="FWB31" s="85"/>
      <c r="FWC31" s="74"/>
      <c r="FWD31" s="74"/>
      <c r="FWE31" s="85"/>
      <c r="FWF31" s="80"/>
      <c r="FWG31" s="80"/>
      <c r="FWH31" s="85"/>
      <c r="FWI31" s="77"/>
      <c r="FWJ31" s="74"/>
      <c r="FWK31" s="74"/>
      <c r="FWL31" s="85"/>
      <c r="FWM31" s="74"/>
      <c r="FWN31" s="74"/>
      <c r="FWO31" s="85"/>
      <c r="FWP31" s="74"/>
      <c r="FWQ31" s="74"/>
      <c r="FWR31" s="85"/>
      <c r="FWS31" s="74"/>
      <c r="FWT31" s="74"/>
      <c r="FWU31" s="85"/>
      <c r="FWV31" s="80"/>
      <c r="FWW31" s="80"/>
      <c r="FWX31" s="85"/>
      <c r="FWY31" s="77"/>
      <c r="FWZ31" s="74"/>
      <c r="FXA31" s="74"/>
      <c r="FXB31" s="85"/>
      <c r="FXC31" s="74"/>
      <c r="FXD31" s="74"/>
      <c r="FXE31" s="85"/>
      <c r="FXF31" s="74"/>
      <c r="FXG31" s="74"/>
      <c r="FXH31" s="85"/>
      <c r="FXI31" s="74"/>
      <c r="FXJ31" s="74"/>
      <c r="FXK31" s="85"/>
      <c r="FXL31" s="80"/>
      <c r="FXM31" s="80"/>
      <c r="FXN31" s="85"/>
      <c r="FXO31" s="77"/>
      <c r="FXP31" s="74"/>
      <c r="FXQ31" s="74"/>
      <c r="FXR31" s="85"/>
      <c r="FXS31" s="74"/>
      <c r="FXT31" s="74"/>
      <c r="FXU31" s="85"/>
      <c r="FXV31" s="74"/>
      <c r="FXW31" s="74"/>
      <c r="FXX31" s="85"/>
      <c r="FXY31" s="74"/>
      <c r="FXZ31" s="74"/>
      <c r="FYA31" s="85"/>
      <c r="FYB31" s="80"/>
      <c r="FYC31" s="80"/>
      <c r="FYD31" s="85"/>
      <c r="FYE31" s="77"/>
      <c r="FYF31" s="74"/>
      <c r="FYG31" s="74"/>
      <c r="FYH31" s="85"/>
      <c r="FYI31" s="74"/>
      <c r="FYJ31" s="74"/>
      <c r="FYK31" s="85"/>
      <c r="FYL31" s="74"/>
      <c r="FYM31" s="74"/>
      <c r="FYN31" s="85"/>
      <c r="FYO31" s="74"/>
      <c r="FYP31" s="74"/>
      <c r="FYQ31" s="85"/>
      <c r="FYR31" s="80"/>
      <c r="FYS31" s="80"/>
      <c r="FYT31" s="85"/>
      <c r="FYU31" s="77"/>
      <c r="FYV31" s="74"/>
      <c r="FYW31" s="74"/>
      <c r="FYX31" s="85"/>
      <c r="FYY31" s="74"/>
      <c r="FYZ31" s="74"/>
      <c r="FZA31" s="85"/>
      <c r="FZB31" s="74"/>
      <c r="FZC31" s="74"/>
      <c r="FZD31" s="85"/>
      <c r="FZE31" s="74"/>
      <c r="FZF31" s="74"/>
      <c r="FZG31" s="85"/>
      <c r="FZH31" s="80"/>
      <c r="FZI31" s="80"/>
      <c r="FZJ31" s="85"/>
      <c r="FZK31" s="77"/>
      <c r="FZL31" s="74"/>
      <c r="FZM31" s="74"/>
      <c r="FZN31" s="85"/>
      <c r="FZO31" s="74"/>
      <c r="FZP31" s="74"/>
      <c r="FZQ31" s="85"/>
      <c r="FZR31" s="74"/>
      <c r="FZS31" s="74"/>
      <c r="FZT31" s="85"/>
      <c r="FZU31" s="74"/>
      <c r="FZV31" s="74"/>
      <c r="FZW31" s="85"/>
      <c r="FZX31" s="80"/>
      <c r="FZY31" s="80"/>
      <c r="FZZ31" s="85"/>
      <c r="GAA31" s="77"/>
      <c r="GAB31" s="74"/>
      <c r="GAC31" s="74"/>
      <c r="GAD31" s="85"/>
      <c r="GAE31" s="74"/>
      <c r="GAF31" s="74"/>
      <c r="GAG31" s="85"/>
      <c r="GAH31" s="74"/>
      <c r="GAI31" s="74"/>
      <c r="GAJ31" s="85"/>
      <c r="GAK31" s="74"/>
      <c r="GAL31" s="74"/>
      <c r="GAM31" s="85"/>
      <c r="GAN31" s="80"/>
      <c r="GAO31" s="80"/>
      <c r="GAP31" s="85"/>
      <c r="GAQ31" s="77"/>
      <c r="GAR31" s="74"/>
      <c r="GAS31" s="74"/>
      <c r="GAT31" s="85"/>
      <c r="GAU31" s="74"/>
      <c r="GAV31" s="74"/>
      <c r="GAW31" s="85"/>
      <c r="GAX31" s="74"/>
      <c r="GAY31" s="74"/>
      <c r="GAZ31" s="85"/>
      <c r="GBA31" s="74"/>
      <c r="GBB31" s="74"/>
      <c r="GBC31" s="85"/>
      <c r="GBD31" s="80"/>
      <c r="GBE31" s="80"/>
      <c r="GBF31" s="85"/>
      <c r="GBG31" s="77"/>
      <c r="GBH31" s="74"/>
      <c r="GBI31" s="74"/>
      <c r="GBJ31" s="85"/>
      <c r="GBK31" s="74"/>
      <c r="GBL31" s="74"/>
      <c r="GBM31" s="85"/>
      <c r="GBN31" s="74"/>
      <c r="GBO31" s="74"/>
      <c r="GBP31" s="85"/>
      <c r="GBQ31" s="74"/>
      <c r="GBR31" s="74"/>
      <c r="GBS31" s="85"/>
      <c r="GBT31" s="80"/>
      <c r="GBU31" s="80"/>
      <c r="GBV31" s="85"/>
      <c r="GBW31" s="77"/>
      <c r="GBX31" s="74"/>
      <c r="GBY31" s="74"/>
      <c r="GBZ31" s="85"/>
      <c r="GCA31" s="74"/>
      <c r="GCB31" s="74"/>
      <c r="GCC31" s="85"/>
      <c r="GCD31" s="74"/>
      <c r="GCE31" s="74"/>
      <c r="GCF31" s="85"/>
      <c r="GCG31" s="74"/>
      <c r="GCH31" s="74"/>
      <c r="GCI31" s="85"/>
      <c r="GCJ31" s="80"/>
      <c r="GCK31" s="80"/>
      <c r="GCL31" s="85"/>
      <c r="GCM31" s="77"/>
      <c r="GCN31" s="74"/>
      <c r="GCO31" s="74"/>
      <c r="GCP31" s="85"/>
      <c r="GCQ31" s="74"/>
      <c r="GCR31" s="74"/>
      <c r="GCS31" s="85"/>
      <c r="GCT31" s="74"/>
      <c r="GCU31" s="74"/>
      <c r="GCV31" s="85"/>
      <c r="GCW31" s="74"/>
      <c r="GCX31" s="74"/>
      <c r="GCY31" s="85"/>
      <c r="GCZ31" s="80"/>
      <c r="GDA31" s="80"/>
      <c r="GDB31" s="85"/>
      <c r="GDC31" s="77"/>
      <c r="GDD31" s="74"/>
      <c r="GDE31" s="74"/>
      <c r="GDF31" s="85"/>
      <c r="GDG31" s="74"/>
      <c r="GDH31" s="74"/>
      <c r="GDI31" s="85"/>
      <c r="GDJ31" s="74"/>
      <c r="GDK31" s="74"/>
      <c r="GDL31" s="85"/>
      <c r="GDM31" s="74"/>
      <c r="GDN31" s="74"/>
      <c r="GDO31" s="85"/>
      <c r="GDP31" s="80"/>
      <c r="GDQ31" s="80"/>
      <c r="GDR31" s="85"/>
      <c r="GDS31" s="77"/>
      <c r="GDT31" s="74"/>
      <c r="GDU31" s="74"/>
      <c r="GDV31" s="85"/>
      <c r="GDW31" s="74"/>
      <c r="GDX31" s="74"/>
      <c r="GDY31" s="85"/>
      <c r="GDZ31" s="74"/>
      <c r="GEA31" s="74"/>
      <c r="GEB31" s="85"/>
      <c r="GEC31" s="74"/>
      <c r="GED31" s="74"/>
      <c r="GEE31" s="85"/>
      <c r="GEF31" s="80"/>
      <c r="GEG31" s="80"/>
      <c r="GEH31" s="85"/>
      <c r="GEI31" s="77"/>
      <c r="GEJ31" s="74"/>
      <c r="GEK31" s="74"/>
      <c r="GEL31" s="85"/>
      <c r="GEM31" s="74"/>
      <c r="GEN31" s="74"/>
      <c r="GEO31" s="85"/>
      <c r="GEP31" s="74"/>
      <c r="GEQ31" s="74"/>
      <c r="GER31" s="85"/>
      <c r="GES31" s="74"/>
      <c r="GET31" s="74"/>
      <c r="GEU31" s="85"/>
      <c r="GEV31" s="80"/>
      <c r="GEW31" s="80"/>
      <c r="GEX31" s="85"/>
      <c r="GEY31" s="77"/>
      <c r="GEZ31" s="74"/>
      <c r="GFA31" s="74"/>
      <c r="GFB31" s="85"/>
      <c r="GFC31" s="74"/>
      <c r="GFD31" s="74"/>
      <c r="GFE31" s="85"/>
      <c r="GFF31" s="74"/>
      <c r="GFG31" s="74"/>
      <c r="GFH31" s="85"/>
      <c r="GFI31" s="74"/>
      <c r="GFJ31" s="74"/>
      <c r="GFK31" s="85"/>
      <c r="GFL31" s="80"/>
      <c r="GFM31" s="80"/>
      <c r="GFN31" s="85"/>
      <c r="GFO31" s="77"/>
      <c r="GFP31" s="74"/>
      <c r="GFQ31" s="74"/>
      <c r="GFR31" s="85"/>
      <c r="GFS31" s="74"/>
      <c r="GFT31" s="74"/>
      <c r="GFU31" s="85"/>
      <c r="GFV31" s="74"/>
      <c r="GFW31" s="74"/>
      <c r="GFX31" s="85"/>
      <c r="GFY31" s="74"/>
      <c r="GFZ31" s="74"/>
      <c r="GGA31" s="85"/>
      <c r="GGB31" s="80"/>
      <c r="GGC31" s="80"/>
      <c r="GGD31" s="85"/>
      <c r="GGE31" s="77"/>
      <c r="GGF31" s="74"/>
      <c r="GGG31" s="74"/>
      <c r="GGH31" s="85"/>
      <c r="GGI31" s="74"/>
      <c r="GGJ31" s="74"/>
      <c r="GGK31" s="85"/>
      <c r="GGL31" s="74"/>
      <c r="GGM31" s="74"/>
      <c r="GGN31" s="85"/>
      <c r="GGO31" s="74"/>
      <c r="GGP31" s="74"/>
      <c r="GGQ31" s="85"/>
      <c r="GGR31" s="80"/>
      <c r="GGS31" s="80"/>
      <c r="GGT31" s="85"/>
      <c r="GGU31" s="77"/>
      <c r="GGV31" s="74"/>
      <c r="GGW31" s="74"/>
      <c r="GGX31" s="85"/>
      <c r="GGY31" s="74"/>
      <c r="GGZ31" s="74"/>
      <c r="GHA31" s="85"/>
      <c r="GHB31" s="74"/>
      <c r="GHC31" s="74"/>
      <c r="GHD31" s="85"/>
      <c r="GHE31" s="74"/>
      <c r="GHF31" s="74"/>
      <c r="GHG31" s="85"/>
      <c r="GHH31" s="80"/>
      <c r="GHI31" s="80"/>
      <c r="GHJ31" s="85"/>
      <c r="GHK31" s="77"/>
      <c r="GHL31" s="74"/>
      <c r="GHM31" s="74"/>
      <c r="GHN31" s="85"/>
      <c r="GHO31" s="74"/>
      <c r="GHP31" s="74"/>
      <c r="GHQ31" s="85"/>
      <c r="GHR31" s="74"/>
      <c r="GHS31" s="74"/>
      <c r="GHT31" s="85"/>
      <c r="GHU31" s="74"/>
      <c r="GHV31" s="74"/>
      <c r="GHW31" s="85"/>
      <c r="GHX31" s="80"/>
      <c r="GHY31" s="80"/>
      <c r="GHZ31" s="85"/>
      <c r="GIA31" s="77"/>
      <c r="GIB31" s="74"/>
      <c r="GIC31" s="74"/>
      <c r="GID31" s="85"/>
      <c r="GIE31" s="74"/>
      <c r="GIF31" s="74"/>
      <c r="GIG31" s="85"/>
      <c r="GIH31" s="74"/>
      <c r="GII31" s="74"/>
      <c r="GIJ31" s="85"/>
      <c r="GIK31" s="74"/>
      <c r="GIL31" s="74"/>
      <c r="GIM31" s="85"/>
      <c r="GIN31" s="80"/>
      <c r="GIO31" s="80"/>
      <c r="GIP31" s="85"/>
      <c r="GIQ31" s="77"/>
      <c r="GIR31" s="74"/>
      <c r="GIS31" s="74"/>
      <c r="GIT31" s="85"/>
      <c r="GIU31" s="74"/>
      <c r="GIV31" s="74"/>
      <c r="GIW31" s="85"/>
      <c r="GIX31" s="74"/>
      <c r="GIY31" s="74"/>
      <c r="GIZ31" s="85"/>
      <c r="GJA31" s="74"/>
      <c r="GJB31" s="74"/>
      <c r="GJC31" s="85"/>
      <c r="GJD31" s="80"/>
      <c r="GJE31" s="80"/>
      <c r="GJF31" s="85"/>
      <c r="GJG31" s="77"/>
      <c r="GJH31" s="74"/>
      <c r="GJI31" s="74"/>
      <c r="GJJ31" s="85"/>
      <c r="GJK31" s="74"/>
      <c r="GJL31" s="74"/>
      <c r="GJM31" s="85"/>
      <c r="GJN31" s="74"/>
      <c r="GJO31" s="74"/>
      <c r="GJP31" s="85"/>
      <c r="GJQ31" s="74"/>
      <c r="GJR31" s="74"/>
      <c r="GJS31" s="85"/>
      <c r="GJT31" s="80"/>
      <c r="GJU31" s="80"/>
      <c r="GJV31" s="85"/>
      <c r="GJW31" s="77"/>
      <c r="GJX31" s="74"/>
      <c r="GJY31" s="74"/>
      <c r="GJZ31" s="85"/>
      <c r="GKA31" s="74"/>
      <c r="GKB31" s="74"/>
      <c r="GKC31" s="85"/>
      <c r="GKD31" s="74"/>
      <c r="GKE31" s="74"/>
      <c r="GKF31" s="85"/>
      <c r="GKG31" s="74"/>
      <c r="GKH31" s="74"/>
      <c r="GKI31" s="85"/>
      <c r="GKJ31" s="80"/>
      <c r="GKK31" s="80"/>
      <c r="GKL31" s="85"/>
      <c r="GKM31" s="77"/>
      <c r="GKN31" s="74"/>
      <c r="GKO31" s="74"/>
      <c r="GKP31" s="85"/>
      <c r="GKQ31" s="74"/>
      <c r="GKR31" s="74"/>
      <c r="GKS31" s="85"/>
      <c r="GKT31" s="74"/>
      <c r="GKU31" s="74"/>
      <c r="GKV31" s="85"/>
      <c r="GKW31" s="74"/>
      <c r="GKX31" s="74"/>
      <c r="GKY31" s="85"/>
      <c r="GKZ31" s="80"/>
      <c r="GLA31" s="80"/>
      <c r="GLB31" s="85"/>
      <c r="GLC31" s="77"/>
      <c r="GLD31" s="74"/>
      <c r="GLE31" s="74"/>
      <c r="GLF31" s="85"/>
      <c r="GLG31" s="74"/>
      <c r="GLH31" s="74"/>
      <c r="GLI31" s="85"/>
      <c r="GLJ31" s="74"/>
      <c r="GLK31" s="74"/>
      <c r="GLL31" s="85"/>
      <c r="GLM31" s="74"/>
      <c r="GLN31" s="74"/>
      <c r="GLO31" s="85"/>
      <c r="GLP31" s="80"/>
      <c r="GLQ31" s="80"/>
      <c r="GLR31" s="85"/>
      <c r="GLS31" s="77"/>
      <c r="GLT31" s="74"/>
      <c r="GLU31" s="74"/>
      <c r="GLV31" s="85"/>
      <c r="GLW31" s="74"/>
      <c r="GLX31" s="74"/>
      <c r="GLY31" s="85"/>
      <c r="GLZ31" s="74"/>
      <c r="GMA31" s="74"/>
      <c r="GMB31" s="85"/>
      <c r="GMC31" s="74"/>
      <c r="GMD31" s="74"/>
      <c r="GME31" s="85"/>
      <c r="GMF31" s="80"/>
      <c r="GMG31" s="80"/>
      <c r="GMH31" s="85"/>
      <c r="GMI31" s="77"/>
      <c r="GMJ31" s="74"/>
      <c r="GMK31" s="74"/>
      <c r="GML31" s="85"/>
      <c r="GMM31" s="74"/>
      <c r="GMN31" s="74"/>
      <c r="GMO31" s="85"/>
      <c r="GMP31" s="74"/>
      <c r="GMQ31" s="74"/>
      <c r="GMR31" s="85"/>
      <c r="GMS31" s="74"/>
      <c r="GMT31" s="74"/>
      <c r="GMU31" s="85"/>
      <c r="GMV31" s="80"/>
      <c r="GMW31" s="80"/>
      <c r="GMX31" s="85"/>
      <c r="GMY31" s="77"/>
      <c r="GMZ31" s="74"/>
      <c r="GNA31" s="74"/>
      <c r="GNB31" s="85"/>
      <c r="GNC31" s="74"/>
      <c r="GND31" s="74"/>
      <c r="GNE31" s="85"/>
      <c r="GNF31" s="74"/>
      <c r="GNG31" s="74"/>
      <c r="GNH31" s="85"/>
      <c r="GNI31" s="74"/>
      <c r="GNJ31" s="74"/>
      <c r="GNK31" s="85"/>
      <c r="GNL31" s="80"/>
      <c r="GNM31" s="80"/>
      <c r="GNN31" s="85"/>
      <c r="GNO31" s="77"/>
      <c r="GNP31" s="74"/>
      <c r="GNQ31" s="74"/>
      <c r="GNR31" s="85"/>
      <c r="GNS31" s="74"/>
      <c r="GNT31" s="74"/>
      <c r="GNU31" s="85"/>
      <c r="GNV31" s="74"/>
      <c r="GNW31" s="74"/>
      <c r="GNX31" s="85"/>
      <c r="GNY31" s="74"/>
      <c r="GNZ31" s="74"/>
      <c r="GOA31" s="85"/>
      <c r="GOB31" s="80"/>
      <c r="GOC31" s="80"/>
      <c r="GOD31" s="85"/>
      <c r="GOE31" s="77"/>
      <c r="GOF31" s="74"/>
      <c r="GOG31" s="74"/>
      <c r="GOH31" s="85"/>
      <c r="GOI31" s="74"/>
      <c r="GOJ31" s="74"/>
      <c r="GOK31" s="85"/>
      <c r="GOL31" s="74"/>
      <c r="GOM31" s="74"/>
      <c r="GON31" s="85"/>
      <c r="GOO31" s="74"/>
      <c r="GOP31" s="74"/>
      <c r="GOQ31" s="85"/>
      <c r="GOR31" s="80"/>
      <c r="GOS31" s="80"/>
      <c r="GOT31" s="85"/>
      <c r="GOU31" s="77"/>
      <c r="GOV31" s="74"/>
      <c r="GOW31" s="74"/>
      <c r="GOX31" s="85"/>
      <c r="GOY31" s="74"/>
      <c r="GOZ31" s="74"/>
      <c r="GPA31" s="85"/>
      <c r="GPB31" s="74"/>
      <c r="GPC31" s="74"/>
      <c r="GPD31" s="85"/>
      <c r="GPE31" s="74"/>
      <c r="GPF31" s="74"/>
      <c r="GPG31" s="85"/>
      <c r="GPH31" s="80"/>
      <c r="GPI31" s="80"/>
      <c r="GPJ31" s="85"/>
      <c r="GPK31" s="77"/>
      <c r="GPL31" s="74"/>
      <c r="GPM31" s="74"/>
      <c r="GPN31" s="85"/>
      <c r="GPO31" s="74"/>
      <c r="GPP31" s="74"/>
      <c r="GPQ31" s="85"/>
      <c r="GPR31" s="74"/>
      <c r="GPS31" s="74"/>
      <c r="GPT31" s="85"/>
      <c r="GPU31" s="74"/>
      <c r="GPV31" s="74"/>
      <c r="GPW31" s="85"/>
      <c r="GPX31" s="80"/>
      <c r="GPY31" s="80"/>
      <c r="GPZ31" s="85"/>
      <c r="GQA31" s="77"/>
      <c r="GQB31" s="74"/>
      <c r="GQC31" s="74"/>
      <c r="GQD31" s="85"/>
      <c r="GQE31" s="74"/>
      <c r="GQF31" s="74"/>
      <c r="GQG31" s="85"/>
      <c r="GQH31" s="74"/>
      <c r="GQI31" s="74"/>
      <c r="GQJ31" s="85"/>
      <c r="GQK31" s="74"/>
      <c r="GQL31" s="74"/>
      <c r="GQM31" s="85"/>
      <c r="GQN31" s="80"/>
      <c r="GQO31" s="80"/>
      <c r="GQP31" s="85"/>
      <c r="GQQ31" s="77"/>
      <c r="GQR31" s="74"/>
      <c r="GQS31" s="74"/>
      <c r="GQT31" s="85"/>
      <c r="GQU31" s="74"/>
      <c r="GQV31" s="74"/>
      <c r="GQW31" s="85"/>
      <c r="GQX31" s="74"/>
      <c r="GQY31" s="74"/>
      <c r="GQZ31" s="85"/>
      <c r="GRA31" s="74"/>
      <c r="GRB31" s="74"/>
      <c r="GRC31" s="85"/>
      <c r="GRD31" s="80"/>
      <c r="GRE31" s="80"/>
      <c r="GRF31" s="85"/>
      <c r="GRG31" s="77"/>
      <c r="GRH31" s="74"/>
      <c r="GRI31" s="74"/>
      <c r="GRJ31" s="85"/>
      <c r="GRK31" s="74"/>
      <c r="GRL31" s="74"/>
      <c r="GRM31" s="85"/>
      <c r="GRN31" s="74"/>
      <c r="GRO31" s="74"/>
      <c r="GRP31" s="85"/>
      <c r="GRQ31" s="74"/>
      <c r="GRR31" s="74"/>
      <c r="GRS31" s="85"/>
      <c r="GRT31" s="80"/>
      <c r="GRU31" s="80"/>
      <c r="GRV31" s="85"/>
      <c r="GRW31" s="77"/>
      <c r="GRX31" s="74"/>
      <c r="GRY31" s="74"/>
      <c r="GRZ31" s="85"/>
      <c r="GSA31" s="74"/>
      <c r="GSB31" s="74"/>
      <c r="GSC31" s="85"/>
      <c r="GSD31" s="74"/>
      <c r="GSE31" s="74"/>
      <c r="GSF31" s="85"/>
      <c r="GSG31" s="74"/>
      <c r="GSH31" s="74"/>
      <c r="GSI31" s="85"/>
      <c r="GSJ31" s="80"/>
      <c r="GSK31" s="80"/>
      <c r="GSL31" s="85"/>
      <c r="GSM31" s="77"/>
      <c r="GSN31" s="74"/>
      <c r="GSO31" s="74"/>
      <c r="GSP31" s="85"/>
      <c r="GSQ31" s="74"/>
      <c r="GSR31" s="74"/>
      <c r="GSS31" s="85"/>
      <c r="GST31" s="74"/>
      <c r="GSU31" s="74"/>
      <c r="GSV31" s="85"/>
      <c r="GSW31" s="74"/>
      <c r="GSX31" s="74"/>
      <c r="GSY31" s="85"/>
      <c r="GSZ31" s="80"/>
      <c r="GTA31" s="80"/>
      <c r="GTB31" s="85"/>
      <c r="GTC31" s="77"/>
      <c r="GTD31" s="74"/>
      <c r="GTE31" s="74"/>
      <c r="GTF31" s="85"/>
      <c r="GTG31" s="74"/>
      <c r="GTH31" s="74"/>
      <c r="GTI31" s="85"/>
      <c r="GTJ31" s="74"/>
      <c r="GTK31" s="74"/>
      <c r="GTL31" s="85"/>
      <c r="GTM31" s="74"/>
      <c r="GTN31" s="74"/>
      <c r="GTO31" s="85"/>
      <c r="GTP31" s="80"/>
      <c r="GTQ31" s="80"/>
      <c r="GTR31" s="85"/>
      <c r="GTS31" s="77"/>
      <c r="GTT31" s="74"/>
      <c r="GTU31" s="74"/>
      <c r="GTV31" s="85"/>
      <c r="GTW31" s="74"/>
      <c r="GTX31" s="74"/>
      <c r="GTY31" s="85"/>
      <c r="GTZ31" s="74"/>
      <c r="GUA31" s="74"/>
      <c r="GUB31" s="85"/>
      <c r="GUC31" s="74"/>
      <c r="GUD31" s="74"/>
      <c r="GUE31" s="85"/>
      <c r="GUF31" s="80"/>
      <c r="GUG31" s="80"/>
      <c r="GUH31" s="85"/>
      <c r="GUI31" s="77"/>
      <c r="GUJ31" s="74"/>
      <c r="GUK31" s="74"/>
      <c r="GUL31" s="85"/>
      <c r="GUM31" s="74"/>
      <c r="GUN31" s="74"/>
      <c r="GUO31" s="85"/>
      <c r="GUP31" s="74"/>
      <c r="GUQ31" s="74"/>
      <c r="GUR31" s="85"/>
      <c r="GUS31" s="74"/>
      <c r="GUT31" s="74"/>
      <c r="GUU31" s="85"/>
      <c r="GUV31" s="80"/>
      <c r="GUW31" s="80"/>
      <c r="GUX31" s="85"/>
      <c r="GUY31" s="77"/>
      <c r="GUZ31" s="74"/>
      <c r="GVA31" s="74"/>
      <c r="GVB31" s="85"/>
      <c r="GVC31" s="74"/>
      <c r="GVD31" s="74"/>
      <c r="GVE31" s="85"/>
      <c r="GVF31" s="74"/>
      <c r="GVG31" s="74"/>
      <c r="GVH31" s="85"/>
      <c r="GVI31" s="74"/>
      <c r="GVJ31" s="74"/>
      <c r="GVK31" s="85"/>
      <c r="GVL31" s="80"/>
      <c r="GVM31" s="80"/>
      <c r="GVN31" s="85"/>
      <c r="GVO31" s="77"/>
      <c r="GVP31" s="74"/>
      <c r="GVQ31" s="74"/>
      <c r="GVR31" s="85"/>
      <c r="GVS31" s="74"/>
      <c r="GVT31" s="74"/>
      <c r="GVU31" s="85"/>
      <c r="GVV31" s="74"/>
      <c r="GVW31" s="74"/>
      <c r="GVX31" s="85"/>
      <c r="GVY31" s="74"/>
      <c r="GVZ31" s="74"/>
      <c r="GWA31" s="85"/>
      <c r="GWB31" s="80"/>
      <c r="GWC31" s="80"/>
      <c r="GWD31" s="85"/>
      <c r="GWE31" s="77"/>
      <c r="GWF31" s="74"/>
      <c r="GWG31" s="74"/>
      <c r="GWH31" s="85"/>
      <c r="GWI31" s="74"/>
      <c r="GWJ31" s="74"/>
      <c r="GWK31" s="85"/>
      <c r="GWL31" s="74"/>
      <c r="GWM31" s="74"/>
      <c r="GWN31" s="85"/>
      <c r="GWO31" s="74"/>
      <c r="GWP31" s="74"/>
      <c r="GWQ31" s="85"/>
      <c r="GWR31" s="80"/>
      <c r="GWS31" s="80"/>
      <c r="GWT31" s="85"/>
      <c r="GWU31" s="77"/>
      <c r="GWV31" s="74"/>
      <c r="GWW31" s="74"/>
      <c r="GWX31" s="85"/>
      <c r="GWY31" s="74"/>
      <c r="GWZ31" s="74"/>
      <c r="GXA31" s="85"/>
      <c r="GXB31" s="74"/>
      <c r="GXC31" s="74"/>
      <c r="GXD31" s="85"/>
      <c r="GXE31" s="74"/>
      <c r="GXF31" s="74"/>
      <c r="GXG31" s="85"/>
      <c r="GXH31" s="80"/>
      <c r="GXI31" s="80"/>
      <c r="GXJ31" s="85"/>
      <c r="GXK31" s="77"/>
      <c r="GXL31" s="74"/>
      <c r="GXM31" s="74"/>
      <c r="GXN31" s="85"/>
      <c r="GXO31" s="74"/>
      <c r="GXP31" s="74"/>
      <c r="GXQ31" s="85"/>
      <c r="GXR31" s="74"/>
      <c r="GXS31" s="74"/>
      <c r="GXT31" s="85"/>
      <c r="GXU31" s="74"/>
      <c r="GXV31" s="74"/>
      <c r="GXW31" s="85"/>
      <c r="GXX31" s="80"/>
      <c r="GXY31" s="80"/>
      <c r="GXZ31" s="85"/>
      <c r="GYA31" s="77"/>
      <c r="GYB31" s="74"/>
      <c r="GYC31" s="74"/>
      <c r="GYD31" s="85"/>
      <c r="GYE31" s="74"/>
      <c r="GYF31" s="74"/>
      <c r="GYG31" s="85"/>
      <c r="GYH31" s="74"/>
      <c r="GYI31" s="74"/>
      <c r="GYJ31" s="85"/>
      <c r="GYK31" s="74"/>
      <c r="GYL31" s="74"/>
      <c r="GYM31" s="85"/>
      <c r="GYN31" s="80"/>
      <c r="GYO31" s="80"/>
      <c r="GYP31" s="85"/>
      <c r="GYQ31" s="77"/>
      <c r="GYR31" s="74"/>
      <c r="GYS31" s="74"/>
      <c r="GYT31" s="85"/>
      <c r="GYU31" s="74"/>
      <c r="GYV31" s="74"/>
      <c r="GYW31" s="85"/>
      <c r="GYX31" s="74"/>
      <c r="GYY31" s="74"/>
      <c r="GYZ31" s="85"/>
      <c r="GZA31" s="74"/>
      <c r="GZB31" s="74"/>
      <c r="GZC31" s="85"/>
      <c r="GZD31" s="80"/>
      <c r="GZE31" s="80"/>
      <c r="GZF31" s="85"/>
      <c r="GZG31" s="77"/>
      <c r="GZH31" s="74"/>
      <c r="GZI31" s="74"/>
      <c r="GZJ31" s="85"/>
      <c r="GZK31" s="74"/>
      <c r="GZL31" s="74"/>
      <c r="GZM31" s="85"/>
      <c r="GZN31" s="74"/>
      <c r="GZO31" s="74"/>
      <c r="GZP31" s="85"/>
      <c r="GZQ31" s="74"/>
      <c r="GZR31" s="74"/>
      <c r="GZS31" s="85"/>
      <c r="GZT31" s="80"/>
      <c r="GZU31" s="80"/>
      <c r="GZV31" s="85"/>
      <c r="GZW31" s="77"/>
      <c r="GZX31" s="74"/>
      <c r="GZY31" s="74"/>
      <c r="GZZ31" s="85"/>
      <c r="HAA31" s="74"/>
      <c r="HAB31" s="74"/>
      <c r="HAC31" s="85"/>
      <c r="HAD31" s="74"/>
      <c r="HAE31" s="74"/>
      <c r="HAF31" s="85"/>
      <c r="HAG31" s="74"/>
      <c r="HAH31" s="74"/>
      <c r="HAI31" s="85"/>
      <c r="HAJ31" s="80"/>
      <c r="HAK31" s="80"/>
      <c r="HAL31" s="85"/>
      <c r="HAM31" s="77"/>
      <c r="HAN31" s="74"/>
      <c r="HAO31" s="74"/>
      <c r="HAP31" s="85"/>
      <c r="HAQ31" s="74"/>
      <c r="HAR31" s="74"/>
      <c r="HAS31" s="85"/>
      <c r="HAT31" s="74"/>
      <c r="HAU31" s="74"/>
      <c r="HAV31" s="85"/>
      <c r="HAW31" s="74"/>
      <c r="HAX31" s="74"/>
      <c r="HAY31" s="85"/>
      <c r="HAZ31" s="80"/>
      <c r="HBA31" s="80"/>
      <c r="HBB31" s="85"/>
      <c r="HBC31" s="77"/>
      <c r="HBD31" s="74"/>
      <c r="HBE31" s="74"/>
      <c r="HBF31" s="85"/>
      <c r="HBG31" s="74"/>
      <c r="HBH31" s="74"/>
      <c r="HBI31" s="85"/>
      <c r="HBJ31" s="74"/>
      <c r="HBK31" s="74"/>
      <c r="HBL31" s="85"/>
      <c r="HBM31" s="74"/>
      <c r="HBN31" s="74"/>
      <c r="HBO31" s="85"/>
      <c r="HBP31" s="80"/>
      <c r="HBQ31" s="80"/>
      <c r="HBR31" s="85"/>
      <c r="HBS31" s="77"/>
      <c r="HBT31" s="74"/>
      <c r="HBU31" s="74"/>
      <c r="HBV31" s="85"/>
      <c r="HBW31" s="74"/>
      <c r="HBX31" s="74"/>
      <c r="HBY31" s="85"/>
      <c r="HBZ31" s="74"/>
      <c r="HCA31" s="74"/>
      <c r="HCB31" s="85"/>
      <c r="HCC31" s="74"/>
      <c r="HCD31" s="74"/>
      <c r="HCE31" s="85"/>
      <c r="HCF31" s="80"/>
      <c r="HCG31" s="80"/>
      <c r="HCH31" s="85"/>
      <c r="HCI31" s="77"/>
      <c r="HCJ31" s="74"/>
      <c r="HCK31" s="74"/>
      <c r="HCL31" s="85"/>
      <c r="HCM31" s="74"/>
      <c r="HCN31" s="74"/>
      <c r="HCO31" s="85"/>
      <c r="HCP31" s="74"/>
      <c r="HCQ31" s="74"/>
      <c r="HCR31" s="85"/>
      <c r="HCS31" s="74"/>
      <c r="HCT31" s="74"/>
      <c r="HCU31" s="85"/>
      <c r="HCV31" s="80"/>
      <c r="HCW31" s="80"/>
      <c r="HCX31" s="85"/>
      <c r="HCY31" s="77"/>
      <c r="HCZ31" s="74"/>
      <c r="HDA31" s="74"/>
      <c r="HDB31" s="85"/>
      <c r="HDC31" s="74"/>
      <c r="HDD31" s="74"/>
      <c r="HDE31" s="85"/>
      <c r="HDF31" s="74"/>
      <c r="HDG31" s="74"/>
      <c r="HDH31" s="85"/>
      <c r="HDI31" s="74"/>
      <c r="HDJ31" s="74"/>
      <c r="HDK31" s="85"/>
      <c r="HDL31" s="80"/>
      <c r="HDM31" s="80"/>
      <c r="HDN31" s="85"/>
      <c r="HDO31" s="77"/>
      <c r="HDP31" s="74"/>
      <c r="HDQ31" s="74"/>
      <c r="HDR31" s="85"/>
      <c r="HDS31" s="74"/>
      <c r="HDT31" s="74"/>
      <c r="HDU31" s="85"/>
      <c r="HDV31" s="74"/>
      <c r="HDW31" s="74"/>
      <c r="HDX31" s="85"/>
      <c r="HDY31" s="74"/>
      <c r="HDZ31" s="74"/>
      <c r="HEA31" s="85"/>
      <c r="HEB31" s="80"/>
      <c r="HEC31" s="80"/>
      <c r="HED31" s="85"/>
      <c r="HEE31" s="77"/>
      <c r="HEF31" s="74"/>
      <c r="HEG31" s="74"/>
      <c r="HEH31" s="85"/>
      <c r="HEI31" s="74"/>
      <c r="HEJ31" s="74"/>
      <c r="HEK31" s="85"/>
      <c r="HEL31" s="74"/>
      <c r="HEM31" s="74"/>
      <c r="HEN31" s="85"/>
      <c r="HEO31" s="74"/>
      <c r="HEP31" s="74"/>
      <c r="HEQ31" s="85"/>
      <c r="HER31" s="80"/>
      <c r="HES31" s="80"/>
      <c r="HET31" s="85"/>
      <c r="HEU31" s="77"/>
      <c r="HEV31" s="74"/>
      <c r="HEW31" s="74"/>
      <c r="HEX31" s="85"/>
      <c r="HEY31" s="74"/>
      <c r="HEZ31" s="74"/>
      <c r="HFA31" s="85"/>
      <c r="HFB31" s="74"/>
      <c r="HFC31" s="74"/>
      <c r="HFD31" s="85"/>
      <c r="HFE31" s="74"/>
      <c r="HFF31" s="74"/>
      <c r="HFG31" s="85"/>
      <c r="HFH31" s="80"/>
      <c r="HFI31" s="80"/>
      <c r="HFJ31" s="85"/>
      <c r="HFK31" s="77"/>
      <c r="HFL31" s="74"/>
      <c r="HFM31" s="74"/>
      <c r="HFN31" s="85"/>
      <c r="HFO31" s="74"/>
      <c r="HFP31" s="74"/>
      <c r="HFQ31" s="85"/>
      <c r="HFR31" s="74"/>
      <c r="HFS31" s="74"/>
      <c r="HFT31" s="85"/>
      <c r="HFU31" s="74"/>
      <c r="HFV31" s="74"/>
      <c r="HFW31" s="85"/>
      <c r="HFX31" s="80"/>
      <c r="HFY31" s="80"/>
      <c r="HFZ31" s="85"/>
      <c r="HGA31" s="77"/>
      <c r="HGB31" s="74"/>
      <c r="HGC31" s="74"/>
      <c r="HGD31" s="85"/>
      <c r="HGE31" s="74"/>
      <c r="HGF31" s="74"/>
      <c r="HGG31" s="85"/>
      <c r="HGH31" s="74"/>
      <c r="HGI31" s="74"/>
      <c r="HGJ31" s="85"/>
      <c r="HGK31" s="74"/>
      <c r="HGL31" s="74"/>
      <c r="HGM31" s="85"/>
      <c r="HGN31" s="80"/>
      <c r="HGO31" s="80"/>
      <c r="HGP31" s="85"/>
      <c r="HGQ31" s="77"/>
      <c r="HGR31" s="74"/>
      <c r="HGS31" s="74"/>
      <c r="HGT31" s="85"/>
      <c r="HGU31" s="74"/>
      <c r="HGV31" s="74"/>
      <c r="HGW31" s="85"/>
      <c r="HGX31" s="74"/>
      <c r="HGY31" s="74"/>
      <c r="HGZ31" s="85"/>
      <c r="HHA31" s="74"/>
      <c r="HHB31" s="74"/>
      <c r="HHC31" s="85"/>
      <c r="HHD31" s="80"/>
      <c r="HHE31" s="80"/>
      <c r="HHF31" s="85"/>
      <c r="HHG31" s="77"/>
      <c r="HHH31" s="74"/>
      <c r="HHI31" s="74"/>
      <c r="HHJ31" s="85"/>
      <c r="HHK31" s="74"/>
      <c r="HHL31" s="74"/>
      <c r="HHM31" s="85"/>
      <c r="HHN31" s="74"/>
      <c r="HHO31" s="74"/>
      <c r="HHP31" s="85"/>
      <c r="HHQ31" s="74"/>
      <c r="HHR31" s="74"/>
      <c r="HHS31" s="85"/>
      <c r="HHT31" s="80"/>
      <c r="HHU31" s="80"/>
      <c r="HHV31" s="85"/>
      <c r="HHW31" s="77"/>
      <c r="HHX31" s="74"/>
      <c r="HHY31" s="74"/>
      <c r="HHZ31" s="85"/>
      <c r="HIA31" s="74"/>
      <c r="HIB31" s="74"/>
      <c r="HIC31" s="85"/>
      <c r="HID31" s="74"/>
      <c r="HIE31" s="74"/>
      <c r="HIF31" s="85"/>
      <c r="HIG31" s="74"/>
      <c r="HIH31" s="74"/>
      <c r="HII31" s="85"/>
      <c r="HIJ31" s="80"/>
      <c r="HIK31" s="80"/>
      <c r="HIL31" s="85"/>
      <c r="HIM31" s="77"/>
      <c r="HIN31" s="74"/>
      <c r="HIO31" s="74"/>
      <c r="HIP31" s="85"/>
      <c r="HIQ31" s="74"/>
      <c r="HIR31" s="74"/>
      <c r="HIS31" s="85"/>
      <c r="HIT31" s="74"/>
      <c r="HIU31" s="74"/>
      <c r="HIV31" s="85"/>
      <c r="HIW31" s="74"/>
      <c r="HIX31" s="74"/>
      <c r="HIY31" s="85"/>
      <c r="HIZ31" s="80"/>
      <c r="HJA31" s="80"/>
      <c r="HJB31" s="85"/>
      <c r="HJC31" s="77"/>
      <c r="HJD31" s="74"/>
      <c r="HJE31" s="74"/>
      <c r="HJF31" s="85"/>
      <c r="HJG31" s="74"/>
      <c r="HJH31" s="74"/>
      <c r="HJI31" s="85"/>
      <c r="HJJ31" s="74"/>
      <c r="HJK31" s="74"/>
      <c r="HJL31" s="85"/>
      <c r="HJM31" s="74"/>
      <c r="HJN31" s="74"/>
      <c r="HJO31" s="85"/>
      <c r="HJP31" s="80"/>
      <c r="HJQ31" s="80"/>
      <c r="HJR31" s="85"/>
      <c r="HJS31" s="77"/>
      <c r="HJT31" s="74"/>
      <c r="HJU31" s="74"/>
      <c r="HJV31" s="85"/>
      <c r="HJW31" s="74"/>
      <c r="HJX31" s="74"/>
      <c r="HJY31" s="85"/>
      <c r="HJZ31" s="74"/>
      <c r="HKA31" s="74"/>
      <c r="HKB31" s="85"/>
      <c r="HKC31" s="74"/>
      <c r="HKD31" s="74"/>
      <c r="HKE31" s="85"/>
      <c r="HKF31" s="80"/>
      <c r="HKG31" s="80"/>
      <c r="HKH31" s="85"/>
      <c r="HKI31" s="77"/>
      <c r="HKJ31" s="74"/>
      <c r="HKK31" s="74"/>
      <c r="HKL31" s="85"/>
      <c r="HKM31" s="74"/>
      <c r="HKN31" s="74"/>
      <c r="HKO31" s="85"/>
      <c r="HKP31" s="74"/>
      <c r="HKQ31" s="74"/>
      <c r="HKR31" s="85"/>
      <c r="HKS31" s="74"/>
      <c r="HKT31" s="74"/>
      <c r="HKU31" s="85"/>
      <c r="HKV31" s="80"/>
      <c r="HKW31" s="80"/>
      <c r="HKX31" s="85"/>
      <c r="HKY31" s="77"/>
      <c r="HKZ31" s="74"/>
      <c r="HLA31" s="74"/>
      <c r="HLB31" s="85"/>
      <c r="HLC31" s="74"/>
      <c r="HLD31" s="74"/>
      <c r="HLE31" s="85"/>
      <c r="HLF31" s="74"/>
      <c r="HLG31" s="74"/>
      <c r="HLH31" s="85"/>
      <c r="HLI31" s="74"/>
      <c r="HLJ31" s="74"/>
      <c r="HLK31" s="85"/>
      <c r="HLL31" s="80"/>
      <c r="HLM31" s="80"/>
      <c r="HLN31" s="85"/>
      <c r="HLO31" s="77"/>
      <c r="HLP31" s="74"/>
      <c r="HLQ31" s="74"/>
      <c r="HLR31" s="85"/>
      <c r="HLS31" s="74"/>
      <c r="HLT31" s="74"/>
      <c r="HLU31" s="85"/>
      <c r="HLV31" s="74"/>
      <c r="HLW31" s="74"/>
      <c r="HLX31" s="85"/>
      <c r="HLY31" s="74"/>
      <c r="HLZ31" s="74"/>
      <c r="HMA31" s="85"/>
      <c r="HMB31" s="80"/>
      <c r="HMC31" s="80"/>
      <c r="HMD31" s="85"/>
      <c r="HME31" s="77"/>
      <c r="HMF31" s="74"/>
      <c r="HMG31" s="74"/>
      <c r="HMH31" s="85"/>
      <c r="HMI31" s="74"/>
      <c r="HMJ31" s="74"/>
      <c r="HMK31" s="85"/>
      <c r="HML31" s="74"/>
      <c r="HMM31" s="74"/>
      <c r="HMN31" s="85"/>
      <c r="HMO31" s="74"/>
      <c r="HMP31" s="74"/>
      <c r="HMQ31" s="85"/>
      <c r="HMR31" s="80"/>
      <c r="HMS31" s="80"/>
      <c r="HMT31" s="85"/>
      <c r="HMU31" s="77"/>
      <c r="HMV31" s="74"/>
      <c r="HMW31" s="74"/>
      <c r="HMX31" s="85"/>
      <c r="HMY31" s="74"/>
      <c r="HMZ31" s="74"/>
      <c r="HNA31" s="85"/>
      <c r="HNB31" s="74"/>
      <c r="HNC31" s="74"/>
      <c r="HND31" s="85"/>
      <c r="HNE31" s="74"/>
      <c r="HNF31" s="74"/>
      <c r="HNG31" s="85"/>
      <c r="HNH31" s="80"/>
      <c r="HNI31" s="80"/>
      <c r="HNJ31" s="85"/>
      <c r="HNK31" s="77"/>
      <c r="HNL31" s="74"/>
      <c r="HNM31" s="74"/>
      <c r="HNN31" s="85"/>
      <c r="HNO31" s="74"/>
      <c r="HNP31" s="74"/>
      <c r="HNQ31" s="85"/>
      <c r="HNR31" s="74"/>
      <c r="HNS31" s="74"/>
      <c r="HNT31" s="85"/>
      <c r="HNU31" s="74"/>
      <c r="HNV31" s="74"/>
      <c r="HNW31" s="85"/>
      <c r="HNX31" s="80"/>
      <c r="HNY31" s="80"/>
      <c r="HNZ31" s="85"/>
      <c r="HOA31" s="77"/>
      <c r="HOB31" s="74"/>
      <c r="HOC31" s="74"/>
      <c r="HOD31" s="85"/>
      <c r="HOE31" s="74"/>
      <c r="HOF31" s="74"/>
      <c r="HOG31" s="85"/>
      <c r="HOH31" s="74"/>
      <c r="HOI31" s="74"/>
      <c r="HOJ31" s="85"/>
      <c r="HOK31" s="74"/>
      <c r="HOL31" s="74"/>
      <c r="HOM31" s="85"/>
      <c r="HON31" s="80"/>
      <c r="HOO31" s="80"/>
      <c r="HOP31" s="85"/>
      <c r="HOQ31" s="77"/>
      <c r="HOR31" s="74"/>
      <c r="HOS31" s="74"/>
      <c r="HOT31" s="85"/>
      <c r="HOU31" s="74"/>
      <c r="HOV31" s="74"/>
      <c r="HOW31" s="85"/>
      <c r="HOX31" s="74"/>
      <c r="HOY31" s="74"/>
      <c r="HOZ31" s="85"/>
      <c r="HPA31" s="74"/>
      <c r="HPB31" s="74"/>
      <c r="HPC31" s="85"/>
      <c r="HPD31" s="80"/>
      <c r="HPE31" s="80"/>
      <c r="HPF31" s="85"/>
      <c r="HPG31" s="77"/>
      <c r="HPH31" s="74"/>
      <c r="HPI31" s="74"/>
      <c r="HPJ31" s="85"/>
      <c r="HPK31" s="74"/>
      <c r="HPL31" s="74"/>
      <c r="HPM31" s="85"/>
      <c r="HPN31" s="74"/>
      <c r="HPO31" s="74"/>
      <c r="HPP31" s="85"/>
      <c r="HPQ31" s="74"/>
      <c r="HPR31" s="74"/>
      <c r="HPS31" s="85"/>
      <c r="HPT31" s="80"/>
      <c r="HPU31" s="80"/>
      <c r="HPV31" s="85"/>
      <c r="HPW31" s="77"/>
      <c r="HPX31" s="74"/>
      <c r="HPY31" s="74"/>
      <c r="HPZ31" s="85"/>
      <c r="HQA31" s="74"/>
      <c r="HQB31" s="74"/>
      <c r="HQC31" s="85"/>
      <c r="HQD31" s="74"/>
      <c r="HQE31" s="74"/>
      <c r="HQF31" s="85"/>
      <c r="HQG31" s="74"/>
      <c r="HQH31" s="74"/>
      <c r="HQI31" s="85"/>
      <c r="HQJ31" s="80"/>
      <c r="HQK31" s="80"/>
      <c r="HQL31" s="85"/>
      <c r="HQM31" s="77"/>
      <c r="HQN31" s="74"/>
      <c r="HQO31" s="74"/>
      <c r="HQP31" s="85"/>
      <c r="HQQ31" s="74"/>
      <c r="HQR31" s="74"/>
      <c r="HQS31" s="85"/>
      <c r="HQT31" s="74"/>
      <c r="HQU31" s="74"/>
      <c r="HQV31" s="85"/>
      <c r="HQW31" s="74"/>
      <c r="HQX31" s="74"/>
      <c r="HQY31" s="85"/>
      <c r="HQZ31" s="80"/>
      <c r="HRA31" s="80"/>
      <c r="HRB31" s="85"/>
      <c r="HRC31" s="77"/>
      <c r="HRD31" s="74"/>
      <c r="HRE31" s="74"/>
      <c r="HRF31" s="85"/>
      <c r="HRG31" s="74"/>
      <c r="HRH31" s="74"/>
      <c r="HRI31" s="85"/>
      <c r="HRJ31" s="74"/>
      <c r="HRK31" s="74"/>
      <c r="HRL31" s="85"/>
      <c r="HRM31" s="74"/>
      <c r="HRN31" s="74"/>
      <c r="HRO31" s="85"/>
      <c r="HRP31" s="80"/>
      <c r="HRQ31" s="80"/>
      <c r="HRR31" s="85"/>
      <c r="HRS31" s="77"/>
      <c r="HRT31" s="74"/>
      <c r="HRU31" s="74"/>
      <c r="HRV31" s="85"/>
      <c r="HRW31" s="74"/>
      <c r="HRX31" s="74"/>
      <c r="HRY31" s="85"/>
      <c r="HRZ31" s="74"/>
      <c r="HSA31" s="74"/>
      <c r="HSB31" s="85"/>
      <c r="HSC31" s="74"/>
      <c r="HSD31" s="74"/>
      <c r="HSE31" s="85"/>
      <c r="HSF31" s="80"/>
      <c r="HSG31" s="80"/>
      <c r="HSH31" s="85"/>
      <c r="HSI31" s="77"/>
      <c r="HSJ31" s="74"/>
      <c r="HSK31" s="74"/>
      <c r="HSL31" s="85"/>
      <c r="HSM31" s="74"/>
      <c r="HSN31" s="74"/>
      <c r="HSO31" s="85"/>
      <c r="HSP31" s="74"/>
      <c r="HSQ31" s="74"/>
      <c r="HSR31" s="85"/>
      <c r="HSS31" s="74"/>
      <c r="HST31" s="74"/>
      <c r="HSU31" s="85"/>
      <c r="HSV31" s="80"/>
      <c r="HSW31" s="80"/>
      <c r="HSX31" s="85"/>
      <c r="HSY31" s="77"/>
      <c r="HSZ31" s="74"/>
      <c r="HTA31" s="74"/>
      <c r="HTB31" s="85"/>
      <c r="HTC31" s="74"/>
      <c r="HTD31" s="74"/>
      <c r="HTE31" s="85"/>
      <c r="HTF31" s="74"/>
      <c r="HTG31" s="74"/>
      <c r="HTH31" s="85"/>
      <c r="HTI31" s="74"/>
      <c r="HTJ31" s="74"/>
      <c r="HTK31" s="85"/>
      <c r="HTL31" s="80"/>
      <c r="HTM31" s="80"/>
      <c r="HTN31" s="85"/>
      <c r="HTO31" s="77"/>
      <c r="HTP31" s="74"/>
      <c r="HTQ31" s="74"/>
      <c r="HTR31" s="85"/>
      <c r="HTS31" s="74"/>
      <c r="HTT31" s="74"/>
      <c r="HTU31" s="85"/>
      <c r="HTV31" s="74"/>
      <c r="HTW31" s="74"/>
      <c r="HTX31" s="85"/>
      <c r="HTY31" s="74"/>
      <c r="HTZ31" s="74"/>
      <c r="HUA31" s="85"/>
      <c r="HUB31" s="80"/>
      <c r="HUC31" s="80"/>
      <c r="HUD31" s="85"/>
      <c r="HUE31" s="77"/>
      <c r="HUF31" s="74"/>
      <c r="HUG31" s="74"/>
      <c r="HUH31" s="85"/>
      <c r="HUI31" s="74"/>
      <c r="HUJ31" s="74"/>
      <c r="HUK31" s="85"/>
      <c r="HUL31" s="74"/>
      <c r="HUM31" s="74"/>
      <c r="HUN31" s="85"/>
      <c r="HUO31" s="74"/>
      <c r="HUP31" s="74"/>
      <c r="HUQ31" s="85"/>
      <c r="HUR31" s="80"/>
      <c r="HUS31" s="80"/>
      <c r="HUT31" s="85"/>
      <c r="HUU31" s="77"/>
      <c r="HUV31" s="74"/>
      <c r="HUW31" s="74"/>
      <c r="HUX31" s="85"/>
      <c r="HUY31" s="74"/>
      <c r="HUZ31" s="74"/>
      <c r="HVA31" s="85"/>
      <c r="HVB31" s="74"/>
      <c r="HVC31" s="74"/>
      <c r="HVD31" s="85"/>
      <c r="HVE31" s="74"/>
      <c r="HVF31" s="74"/>
      <c r="HVG31" s="85"/>
      <c r="HVH31" s="80"/>
      <c r="HVI31" s="80"/>
      <c r="HVJ31" s="85"/>
      <c r="HVK31" s="77"/>
      <c r="HVL31" s="74"/>
      <c r="HVM31" s="74"/>
      <c r="HVN31" s="85"/>
      <c r="HVO31" s="74"/>
      <c r="HVP31" s="74"/>
      <c r="HVQ31" s="85"/>
      <c r="HVR31" s="74"/>
      <c r="HVS31" s="74"/>
      <c r="HVT31" s="85"/>
      <c r="HVU31" s="74"/>
      <c r="HVV31" s="74"/>
      <c r="HVW31" s="85"/>
      <c r="HVX31" s="80"/>
      <c r="HVY31" s="80"/>
      <c r="HVZ31" s="85"/>
      <c r="HWA31" s="77"/>
      <c r="HWB31" s="74"/>
      <c r="HWC31" s="74"/>
      <c r="HWD31" s="85"/>
      <c r="HWE31" s="74"/>
      <c r="HWF31" s="74"/>
      <c r="HWG31" s="85"/>
      <c r="HWH31" s="74"/>
      <c r="HWI31" s="74"/>
      <c r="HWJ31" s="85"/>
      <c r="HWK31" s="74"/>
      <c r="HWL31" s="74"/>
      <c r="HWM31" s="85"/>
      <c r="HWN31" s="80"/>
      <c r="HWO31" s="80"/>
      <c r="HWP31" s="85"/>
      <c r="HWQ31" s="77"/>
      <c r="HWR31" s="74"/>
      <c r="HWS31" s="74"/>
      <c r="HWT31" s="85"/>
      <c r="HWU31" s="74"/>
      <c r="HWV31" s="74"/>
      <c r="HWW31" s="85"/>
      <c r="HWX31" s="74"/>
      <c r="HWY31" s="74"/>
      <c r="HWZ31" s="85"/>
      <c r="HXA31" s="74"/>
      <c r="HXB31" s="74"/>
      <c r="HXC31" s="85"/>
      <c r="HXD31" s="80"/>
      <c r="HXE31" s="80"/>
      <c r="HXF31" s="85"/>
      <c r="HXG31" s="77"/>
      <c r="HXH31" s="74"/>
      <c r="HXI31" s="74"/>
      <c r="HXJ31" s="85"/>
      <c r="HXK31" s="74"/>
      <c r="HXL31" s="74"/>
      <c r="HXM31" s="85"/>
      <c r="HXN31" s="74"/>
      <c r="HXO31" s="74"/>
      <c r="HXP31" s="85"/>
      <c r="HXQ31" s="74"/>
      <c r="HXR31" s="74"/>
      <c r="HXS31" s="85"/>
      <c r="HXT31" s="80"/>
      <c r="HXU31" s="80"/>
      <c r="HXV31" s="85"/>
      <c r="HXW31" s="77"/>
      <c r="HXX31" s="74"/>
      <c r="HXY31" s="74"/>
      <c r="HXZ31" s="85"/>
      <c r="HYA31" s="74"/>
      <c r="HYB31" s="74"/>
      <c r="HYC31" s="85"/>
      <c r="HYD31" s="74"/>
      <c r="HYE31" s="74"/>
      <c r="HYF31" s="85"/>
      <c r="HYG31" s="74"/>
      <c r="HYH31" s="74"/>
      <c r="HYI31" s="85"/>
      <c r="HYJ31" s="80"/>
      <c r="HYK31" s="80"/>
      <c r="HYL31" s="85"/>
      <c r="HYM31" s="77"/>
      <c r="HYN31" s="74"/>
      <c r="HYO31" s="74"/>
      <c r="HYP31" s="85"/>
      <c r="HYQ31" s="74"/>
      <c r="HYR31" s="74"/>
      <c r="HYS31" s="85"/>
      <c r="HYT31" s="74"/>
      <c r="HYU31" s="74"/>
      <c r="HYV31" s="85"/>
      <c r="HYW31" s="74"/>
      <c r="HYX31" s="74"/>
      <c r="HYY31" s="85"/>
      <c r="HYZ31" s="80"/>
      <c r="HZA31" s="80"/>
      <c r="HZB31" s="85"/>
      <c r="HZC31" s="77"/>
      <c r="HZD31" s="74"/>
      <c r="HZE31" s="74"/>
      <c r="HZF31" s="85"/>
      <c r="HZG31" s="74"/>
      <c r="HZH31" s="74"/>
      <c r="HZI31" s="85"/>
      <c r="HZJ31" s="74"/>
      <c r="HZK31" s="74"/>
      <c r="HZL31" s="85"/>
      <c r="HZM31" s="74"/>
      <c r="HZN31" s="74"/>
      <c r="HZO31" s="85"/>
      <c r="HZP31" s="80"/>
      <c r="HZQ31" s="80"/>
      <c r="HZR31" s="85"/>
      <c r="HZS31" s="77"/>
      <c r="HZT31" s="74"/>
      <c r="HZU31" s="74"/>
      <c r="HZV31" s="85"/>
      <c r="HZW31" s="74"/>
      <c r="HZX31" s="74"/>
      <c r="HZY31" s="85"/>
      <c r="HZZ31" s="74"/>
      <c r="IAA31" s="74"/>
      <c r="IAB31" s="85"/>
      <c r="IAC31" s="74"/>
      <c r="IAD31" s="74"/>
      <c r="IAE31" s="85"/>
      <c r="IAF31" s="80"/>
      <c r="IAG31" s="80"/>
      <c r="IAH31" s="85"/>
      <c r="IAI31" s="77"/>
      <c r="IAJ31" s="74"/>
      <c r="IAK31" s="74"/>
      <c r="IAL31" s="85"/>
      <c r="IAM31" s="74"/>
      <c r="IAN31" s="74"/>
      <c r="IAO31" s="85"/>
      <c r="IAP31" s="74"/>
      <c r="IAQ31" s="74"/>
      <c r="IAR31" s="85"/>
      <c r="IAS31" s="74"/>
      <c r="IAT31" s="74"/>
      <c r="IAU31" s="85"/>
      <c r="IAV31" s="80"/>
      <c r="IAW31" s="80"/>
      <c r="IAX31" s="85"/>
      <c r="IAY31" s="77"/>
      <c r="IAZ31" s="74"/>
      <c r="IBA31" s="74"/>
      <c r="IBB31" s="85"/>
      <c r="IBC31" s="74"/>
      <c r="IBD31" s="74"/>
      <c r="IBE31" s="85"/>
      <c r="IBF31" s="74"/>
      <c r="IBG31" s="74"/>
      <c r="IBH31" s="85"/>
      <c r="IBI31" s="74"/>
      <c r="IBJ31" s="74"/>
      <c r="IBK31" s="85"/>
      <c r="IBL31" s="80"/>
      <c r="IBM31" s="80"/>
      <c r="IBN31" s="85"/>
      <c r="IBO31" s="77"/>
      <c r="IBP31" s="74"/>
      <c r="IBQ31" s="74"/>
      <c r="IBR31" s="85"/>
      <c r="IBS31" s="74"/>
      <c r="IBT31" s="74"/>
      <c r="IBU31" s="85"/>
      <c r="IBV31" s="74"/>
      <c r="IBW31" s="74"/>
      <c r="IBX31" s="85"/>
      <c r="IBY31" s="74"/>
      <c r="IBZ31" s="74"/>
      <c r="ICA31" s="85"/>
      <c r="ICB31" s="80"/>
      <c r="ICC31" s="80"/>
      <c r="ICD31" s="85"/>
      <c r="ICE31" s="77"/>
      <c r="ICF31" s="74"/>
      <c r="ICG31" s="74"/>
      <c r="ICH31" s="85"/>
      <c r="ICI31" s="74"/>
      <c r="ICJ31" s="74"/>
      <c r="ICK31" s="85"/>
      <c r="ICL31" s="74"/>
      <c r="ICM31" s="74"/>
      <c r="ICN31" s="85"/>
      <c r="ICO31" s="74"/>
      <c r="ICP31" s="74"/>
      <c r="ICQ31" s="85"/>
      <c r="ICR31" s="80"/>
      <c r="ICS31" s="80"/>
      <c r="ICT31" s="85"/>
      <c r="ICU31" s="77"/>
      <c r="ICV31" s="74"/>
      <c r="ICW31" s="74"/>
      <c r="ICX31" s="85"/>
      <c r="ICY31" s="74"/>
      <c r="ICZ31" s="74"/>
      <c r="IDA31" s="85"/>
      <c r="IDB31" s="74"/>
      <c r="IDC31" s="74"/>
      <c r="IDD31" s="85"/>
      <c r="IDE31" s="74"/>
      <c r="IDF31" s="74"/>
      <c r="IDG31" s="85"/>
      <c r="IDH31" s="80"/>
      <c r="IDI31" s="80"/>
      <c r="IDJ31" s="85"/>
      <c r="IDK31" s="77"/>
      <c r="IDL31" s="74"/>
      <c r="IDM31" s="74"/>
      <c r="IDN31" s="85"/>
      <c r="IDO31" s="74"/>
      <c r="IDP31" s="74"/>
      <c r="IDQ31" s="85"/>
      <c r="IDR31" s="74"/>
      <c r="IDS31" s="74"/>
      <c r="IDT31" s="85"/>
      <c r="IDU31" s="74"/>
      <c r="IDV31" s="74"/>
      <c r="IDW31" s="85"/>
      <c r="IDX31" s="80"/>
      <c r="IDY31" s="80"/>
      <c r="IDZ31" s="85"/>
      <c r="IEA31" s="77"/>
      <c r="IEB31" s="74"/>
      <c r="IEC31" s="74"/>
      <c r="IED31" s="85"/>
      <c r="IEE31" s="74"/>
      <c r="IEF31" s="74"/>
      <c r="IEG31" s="85"/>
      <c r="IEH31" s="74"/>
      <c r="IEI31" s="74"/>
      <c r="IEJ31" s="85"/>
      <c r="IEK31" s="74"/>
      <c r="IEL31" s="74"/>
      <c r="IEM31" s="85"/>
      <c r="IEN31" s="80"/>
      <c r="IEO31" s="80"/>
      <c r="IEP31" s="85"/>
      <c r="IEQ31" s="77"/>
      <c r="IER31" s="74"/>
      <c r="IES31" s="74"/>
      <c r="IET31" s="85"/>
      <c r="IEU31" s="74"/>
      <c r="IEV31" s="74"/>
      <c r="IEW31" s="85"/>
      <c r="IEX31" s="74"/>
      <c r="IEY31" s="74"/>
      <c r="IEZ31" s="85"/>
      <c r="IFA31" s="74"/>
      <c r="IFB31" s="74"/>
      <c r="IFC31" s="85"/>
      <c r="IFD31" s="80"/>
      <c r="IFE31" s="80"/>
      <c r="IFF31" s="85"/>
      <c r="IFG31" s="77"/>
      <c r="IFH31" s="74"/>
      <c r="IFI31" s="74"/>
      <c r="IFJ31" s="85"/>
      <c r="IFK31" s="74"/>
      <c r="IFL31" s="74"/>
      <c r="IFM31" s="85"/>
      <c r="IFN31" s="74"/>
      <c r="IFO31" s="74"/>
      <c r="IFP31" s="85"/>
      <c r="IFQ31" s="74"/>
      <c r="IFR31" s="74"/>
      <c r="IFS31" s="85"/>
      <c r="IFT31" s="80"/>
      <c r="IFU31" s="80"/>
      <c r="IFV31" s="85"/>
      <c r="IFW31" s="77"/>
      <c r="IFX31" s="74"/>
      <c r="IFY31" s="74"/>
      <c r="IFZ31" s="85"/>
      <c r="IGA31" s="74"/>
      <c r="IGB31" s="74"/>
      <c r="IGC31" s="85"/>
      <c r="IGD31" s="74"/>
      <c r="IGE31" s="74"/>
      <c r="IGF31" s="85"/>
      <c r="IGG31" s="74"/>
      <c r="IGH31" s="74"/>
      <c r="IGI31" s="85"/>
      <c r="IGJ31" s="80"/>
      <c r="IGK31" s="80"/>
      <c r="IGL31" s="85"/>
      <c r="IGM31" s="77"/>
      <c r="IGN31" s="74"/>
      <c r="IGO31" s="74"/>
      <c r="IGP31" s="85"/>
      <c r="IGQ31" s="74"/>
      <c r="IGR31" s="74"/>
      <c r="IGS31" s="85"/>
      <c r="IGT31" s="74"/>
      <c r="IGU31" s="74"/>
      <c r="IGV31" s="85"/>
      <c r="IGW31" s="74"/>
      <c r="IGX31" s="74"/>
      <c r="IGY31" s="85"/>
      <c r="IGZ31" s="80"/>
      <c r="IHA31" s="80"/>
      <c r="IHB31" s="85"/>
      <c r="IHC31" s="77"/>
      <c r="IHD31" s="74"/>
      <c r="IHE31" s="74"/>
      <c r="IHF31" s="85"/>
      <c r="IHG31" s="74"/>
      <c r="IHH31" s="74"/>
      <c r="IHI31" s="85"/>
      <c r="IHJ31" s="74"/>
      <c r="IHK31" s="74"/>
      <c r="IHL31" s="85"/>
      <c r="IHM31" s="74"/>
      <c r="IHN31" s="74"/>
      <c r="IHO31" s="85"/>
      <c r="IHP31" s="80"/>
      <c r="IHQ31" s="80"/>
      <c r="IHR31" s="85"/>
      <c r="IHS31" s="77"/>
      <c r="IHT31" s="74"/>
      <c r="IHU31" s="74"/>
      <c r="IHV31" s="85"/>
      <c r="IHW31" s="74"/>
      <c r="IHX31" s="74"/>
      <c r="IHY31" s="85"/>
      <c r="IHZ31" s="74"/>
      <c r="IIA31" s="74"/>
      <c r="IIB31" s="85"/>
      <c r="IIC31" s="74"/>
      <c r="IID31" s="74"/>
      <c r="IIE31" s="85"/>
      <c r="IIF31" s="80"/>
      <c r="IIG31" s="80"/>
      <c r="IIH31" s="85"/>
      <c r="III31" s="77"/>
      <c r="IIJ31" s="74"/>
      <c r="IIK31" s="74"/>
      <c r="IIL31" s="85"/>
      <c r="IIM31" s="74"/>
      <c r="IIN31" s="74"/>
      <c r="IIO31" s="85"/>
      <c r="IIP31" s="74"/>
      <c r="IIQ31" s="74"/>
      <c r="IIR31" s="85"/>
      <c r="IIS31" s="74"/>
      <c r="IIT31" s="74"/>
      <c r="IIU31" s="85"/>
      <c r="IIV31" s="80"/>
      <c r="IIW31" s="80"/>
      <c r="IIX31" s="85"/>
      <c r="IIY31" s="77"/>
      <c r="IIZ31" s="74"/>
      <c r="IJA31" s="74"/>
      <c r="IJB31" s="85"/>
      <c r="IJC31" s="74"/>
      <c r="IJD31" s="74"/>
      <c r="IJE31" s="85"/>
      <c r="IJF31" s="74"/>
      <c r="IJG31" s="74"/>
      <c r="IJH31" s="85"/>
      <c r="IJI31" s="74"/>
      <c r="IJJ31" s="74"/>
      <c r="IJK31" s="85"/>
      <c r="IJL31" s="80"/>
      <c r="IJM31" s="80"/>
      <c r="IJN31" s="85"/>
      <c r="IJO31" s="77"/>
      <c r="IJP31" s="74"/>
      <c r="IJQ31" s="74"/>
      <c r="IJR31" s="85"/>
      <c r="IJS31" s="74"/>
      <c r="IJT31" s="74"/>
      <c r="IJU31" s="85"/>
      <c r="IJV31" s="74"/>
      <c r="IJW31" s="74"/>
      <c r="IJX31" s="85"/>
      <c r="IJY31" s="74"/>
      <c r="IJZ31" s="74"/>
      <c r="IKA31" s="85"/>
      <c r="IKB31" s="80"/>
      <c r="IKC31" s="80"/>
      <c r="IKD31" s="85"/>
      <c r="IKE31" s="77"/>
      <c r="IKF31" s="74"/>
      <c r="IKG31" s="74"/>
      <c r="IKH31" s="85"/>
      <c r="IKI31" s="74"/>
      <c r="IKJ31" s="74"/>
      <c r="IKK31" s="85"/>
      <c r="IKL31" s="74"/>
      <c r="IKM31" s="74"/>
      <c r="IKN31" s="85"/>
      <c r="IKO31" s="74"/>
      <c r="IKP31" s="74"/>
      <c r="IKQ31" s="85"/>
      <c r="IKR31" s="80"/>
      <c r="IKS31" s="80"/>
      <c r="IKT31" s="85"/>
      <c r="IKU31" s="77"/>
      <c r="IKV31" s="74"/>
      <c r="IKW31" s="74"/>
      <c r="IKX31" s="85"/>
      <c r="IKY31" s="74"/>
      <c r="IKZ31" s="74"/>
      <c r="ILA31" s="85"/>
      <c r="ILB31" s="74"/>
      <c r="ILC31" s="74"/>
      <c r="ILD31" s="85"/>
      <c r="ILE31" s="74"/>
      <c r="ILF31" s="74"/>
      <c r="ILG31" s="85"/>
      <c r="ILH31" s="80"/>
      <c r="ILI31" s="80"/>
      <c r="ILJ31" s="85"/>
      <c r="ILK31" s="77"/>
      <c r="ILL31" s="74"/>
      <c r="ILM31" s="74"/>
      <c r="ILN31" s="85"/>
      <c r="ILO31" s="74"/>
      <c r="ILP31" s="74"/>
      <c r="ILQ31" s="85"/>
      <c r="ILR31" s="74"/>
      <c r="ILS31" s="74"/>
      <c r="ILT31" s="85"/>
      <c r="ILU31" s="74"/>
      <c r="ILV31" s="74"/>
      <c r="ILW31" s="85"/>
      <c r="ILX31" s="80"/>
      <c r="ILY31" s="80"/>
      <c r="ILZ31" s="85"/>
      <c r="IMA31" s="77"/>
      <c r="IMB31" s="74"/>
      <c r="IMC31" s="74"/>
      <c r="IMD31" s="85"/>
      <c r="IME31" s="74"/>
      <c r="IMF31" s="74"/>
      <c r="IMG31" s="85"/>
      <c r="IMH31" s="74"/>
      <c r="IMI31" s="74"/>
      <c r="IMJ31" s="85"/>
      <c r="IMK31" s="74"/>
      <c r="IML31" s="74"/>
      <c r="IMM31" s="85"/>
      <c r="IMN31" s="80"/>
      <c r="IMO31" s="80"/>
      <c r="IMP31" s="85"/>
      <c r="IMQ31" s="77"/>
      <c r="IMR31" s="74"/>
      <c r="IMS31" s="74"/>
      <c r="IMT31" s="85"/>
      <c r="IMU31" s="74"/>
      <c r="IMV31" s="74"/>
      <c r="IMW31" s="85"/>
      <c r="IMX31" s="74"/>
      <c r="IMY31" s="74"/>
      <c r="IMZ31" s="85"/>
      <c r="INA31" s="74"/>
      <c r="INB31" s="74"/>
      <c r="INC31" s="85"/>
      <c r="IND31" s="80"/>
      <c r="INE31" s="80"/>
      <c r="INF31" s="85"/>
      <c r="ING31" s="77"/>
      <c r="INH31" s="74"/>
      <c r="INI31" s="74"/>
      <c r="INJ31" s="85"/>
      <c r="INK31" s="74"/>
      <c r="INL31" s="74"/>
      <c r="INM31" s="85"/>
      <c r="INN31" s="74"/>
      <c r="INO31" s="74"/>
      <c r="INP31" s="85"/>
      <c r="INQ31" s="74"/>
      <c r="INR31" s="74"/>
      <c r="INS31" s="85"/>
      <c r="INT31" s="80"/>
      <c r="INU31" s="80"/>
      <c r="INV31" s="85"/>
      <c r="INW31" s="77"/>
      <c r="INX31" s="74"/>
      <c r="INY31" s="74"/>
      <c r="INZ31" s="85"/>
      <c r="IOA31" s="74"/>
      <c r="IOB31" s="74"/>
      <c r="IOC31" s="85"/>
      <c r="IOD31" s="74"/>
      <c r="IOE31" s="74"/>
      <c r="IOF31" s="85"/>
      <c r="IOG31" s="74"/>
      <c r="IOH31" s="74"/>
      <c r="IOI31" s="85"/>
      <c r="IOJ31" s="80"/>
      <c r="IOK31" s="80"/>
      <c r="IOL31" s="85"/>
      <c r="IOM31" s="77"/>
      <c r="ION31" s="74"/>
      <c r="IOO31" s="74"/>
      <c r="IOP31" s="85"/>
      <c r="IOQ31" s="74"/>
      <c r="IOR31" s="74"/>
      <c r="IOS31" s="85"/>
      <c r="IOT31" s="74"/>
      <c r="IOU31" s="74"/>
      <c r="IOV31" s="85"/>
      <c r="IOW31" s="74"/>
      <c r="IOX31" s="74"/>
      <c r="IOY31" s="85"/>
      <c r="IOZ31" s="80"/>
      <c r="IPA31" s="80"/>
      <c r="IPB31" s="85"/>
      <c r="IPC31" s="77"/>
      <c r="IPD31" s="74"/>
      <c r="IPE31" s="74"/>
      <c r="IPF31" s="85"/>
      <c r="IPG31" s="74"/>
      <c r="IPH31" s="74"/>
      <c r="IPI31" s="85"/>
      <c r="IPJ31" s="74"/>
      <c r="IPK31" s="74"/>
      <c r="IPL31" s="85"/>
      <c r="IPM31" s="74"/>
      <c r="IPN31" s="74"/>
      <c r="IPO31" s="85"/>
      <c r="IPP31" s="80"/>
      <c r="IPQ31" s="80"/>
      <c r="IPR31" s="85"/>
      <c r="IPS31" s="77"/>
      <c r="IPT31" s="74"/>
      <c r="IPU31" s="74"/>
      <c r="IPV31" s="85"/>
      <c r="IPW31" s="74"/>
      <c r="IPX31" s="74"/>
      <c r="IPY31" s="85"/>
      <c r="IPZ31" s="74"/>
      <c r="IQA31" s="74"/>
      <c r="IQB31" s="85"/>
      <c r="IQC31" s="74"/>
      <c r="IQD31" s="74"/>
      <c r="IQE31" s="85"/>
      <c r="IQF31" s="80"/>
      <c r="IQG31" s="80"/>
      <c r="IQH31" s="85"/>
      <c r="IQI31" s="77"/>
      <c r="IQJ31" s="74"/>
      <c r="IQK31" s="74"/>
      <c r="IQL31" s="85"/>
      <c r="IQM31" s="74"/>
      <c r="IQN31" s="74"/>
      <c r="IQO31" s="85"/>
      <c r="IQP31" s="74"/>
      <c r="IQQ31" s="74"/>
      <c r="IQR31" s="85"/>
      <c r="IQS31" s="74"/>
      <c r="IQT31" s="74"/>
      <c r="IQU31" s="85"/>
      <c r="IQV31" s="80"/>
      <c r="IQW31" s="80"/>
      <c r="IQX31" s="85"/>
      <c r="IQY31" s="77"/>
      <c r="IQZ31" s="74"/>
      <c r="IRA31" s="74"/>
      <c r="IRB31" s="85"/>
      <c r="IRC31" s="74"/>
      <c r="IRD31" s="74"/>
      <c r="IRE31" s="85"/>
      <c r="IRF31" s="74"/>
      <c r="IRG31" s="74"/>
      <c r="IRH31" s="85"/>
      <c r="IRI31" s="74"/>
      <c r="IRJ31" s="74"/>
      <c r="IRK31" s="85"/>
      <c r="IRL31" s="80"/>
      <c r="IRM31" s="80"/>
      <c r="IRN31" s="85"/>
      <c r="IRO31" s="77"/>
      <c r="IRP31" s="74"/>
      <c r="IRQ31" s="74"/>
      <c r="IRR31" s="85"/>
      <c r="IRS31" s="74"/>
      <c r="IRT31" s="74"/>
      <c r="IRU31" s="85"/>
      <c r="IRV31" s="74"/>
      <c r="IRW31" s="74"/>
      <c r="IRX31" s="85"/>
      <c r="IRY31" s="74"/>
      <c r="IRZ31" s="74"/>
      <c r="ISA31" s="85"/>
      <c r="ISB31" s="80"/>
      <c r="ISC31" s="80"/>
      <c r="ISD31" s="85"/>
      <c r="ISE31" s="77"/>
      <c r="ISF31" s="74"/>
      <c r="ISG31" s="74"/>
      <c r="ISH31" s="85"/>
      <c r="ISI31" s="74"/>
      <c r="ISJ31" s="74"/>
      <c r="ISK31" s="85"/>
      <c r="ISL31" s="74"/>
      <c r="ISM31" s="74"/>
      <c r="ISN31" s="85"/>
      <c r="ISO31" s="74"/>
      <c r="ISP31" s="74"/>
      <c r="ISQ31" s="85"/>
      <c r="ISR31" s="80"/>
      <c r="ISS31" s="80"/>
      <c r="IST31" s="85"/>
      <c r="ISU31" s="77"/>
      <c r="ISV31" s="74"/>
      <c r="ISW31" s="74"/>
      <c r="ISX31" s="85"/>
      <c r="ISY31" s="74"/>
      <c r="ISZ31" s="74"/>
      <c r="ITA31" s="85"/>
      <c r="ITB31" s="74"/>
      <c r="ITC31" s="74"/>
      <c r="ITD31" s="85"/>
      <c r="ITE31" s="74"/>
      <c r="ITF31" s="74"/>
      <c r="ITG31" s="85"/>
      <c r="ITH31" s="80"/>
      <c r="ITI31" s="80"/>
      <c r="ITJ31" s="85"/>
      <c r="ITK31" s="77"/>
      <c r="ITL31" s="74"/>
      <c r="ITM31" s="74"/>
      <c r="ITN31" s="85"/>
      <c r="ITO31" s="74"/>
      <c r="ITP31" s="74"/>
      <c r="ITQ31" s="85"/>
      <c r="ITR31" s="74"/>
      <c r="ITS31" s="74"/>
      <c r="ITT31" s="85"/>
      <c r="ITU31" s="74"/>
      <c r="ITV31" s="74"/>
      <c r="ITW31" s="85"/>
      <c r="ITX31" s="80"/>
      <c r="ITY31" s="80"/>
      <c r="ITZ31" s="85"/>
      <c r="IUA31" s="77"/>
      <c r="IUB31" s="74"/>
      <c r="IUC31" s="74"/>
      <c r="IUD31" s="85"/>
      <c r="IUE31" s="74"/>
      <c r="IUF31" s="74"/>
      <c r="IUG31" s="85"/>
      <c r="IUH31" s="74"/>
      <c r="IUI31" s="74"/>
      <c r="IUJ31" s="85"/>
      <c r="IUK31" s="74"/>
      <c r="IUL31" s="74"/>
      <c r="IUM31" s="85"/>
      <c r="IUN31" s="80"/>
      <c r="IUO31" s="80"/>
      <c r="IUP31" s="85"/>
      <c r="IUQ31" s="77"/>
      <c r="IUR31" s="74"/>
      <c r="IUS31" s="74"/>
      <c r="IUT31" s="85"/>
      <c r="IUU31" s="74"/>
      <c r="IUV31" s="74"/>
      <c r="IUW31" s="85"/>
      <c r="IUX31" s="74"/>
      <c r="IUY31" s="74"/>
      <c r="IUZ31" s="85"/>
      <c r="IVA31" s="74"/>
      <c r="IVB31" s="74"/>
      <c r="IVC31" s="85"/>
      <c r="IVD31" s="80"/>
      <c r="IVE31" s="80"/>
      <c r="IVF31" s="85"/>
      <c r="IVG31" s="77"/>
      <c r="IVH31" s="74"/>
      <c r="IVI31" s="74"/>
      <c r="IVJ31" s="85"/>
      <c r="IVK31" s="74"/>
      <c r="IVL31" s="74"/>
      <c r="IVM31" s="85"/>
      <c r="IVN31" s="74"/>
      <c r="IVO31" s="74"/>
      <c r="IVP31" s="85"/>
      <c r="IVQ31" s="74"/>
      <c r="IVR31" s="74"/>
      <c r="IVS31" s="85"/>
      <c r="IVT31" s="80"/>
      <c r="IVU31" s="80"/>
      <c r="IVV31" s="85"/>
      <c r="IVW31" s="77"/>
      <c r="IVX31" s="74"/>
      <c r="IVY31" s="74"/>
      <c r="IVZ31" s="85"/>
      <c r="IWA31" s="74"/>
      <c r="IWB31" s="74"/>
      <c r="IWC31" s="85"/>
      <c r="IWD31" s="74"/>
      <c r="IWE31" s="74"/>
      <c r="IWF31" s="85"/>
      <c r="IWG31" s="74"/>
      <c r="IWH31" s="74"/>
      <c r="IWI31" s="85"/>
      <c r="IWJ31" s="80"/>
      <c r="IWK31" s="80"/>
      <c r="IWL31" s="85"/>
      <c r="IWM31" s="77"/>
      <c r="IWN31" s="74"/>
      <c r="IWO31" s="74"/>
      <c r="IWP31" s="85"/>
      <c r="IWQ31" s="74"/>
      <c r="IWR31" s="74"/>
      <c r="IWS31" s="85"/>
      <c r="IWT31" s="74"/>
      <c r="IWU31" s="74"/>
      <c r="IWV31" s="85"/>
      <c r="IWW31" s="74"/>
      <c r="IWX31" s="74"/>
      <c r="IWY31" s="85"/>
      <c r="IWZ31" s="80"/>
      <c r="IXA31" s="80"/>
      <c r="IXB31" s="85"/>
      <c r="IXC31" s="77"/>
      <c r="IXD31" s="74"/>
      <c r="IXE31" s="74"/>
      <c r="IXF31" s="85"/>
      <c r="IXG31" s="74"/>
      <c r="IXH31" s="74"/>
      <c r="IXI31" s="85"/>
      <c r="IXJ31" s="74"/>
      <c r="IXK31" s="74"/>
      <c r="IXL31" s="85"/>
      <c r="IXM31" s="74"/>
      <c r="IXN31" s="74"/>
      <c r="IXO31" s="85"/>
      <c r="IXP31" s="80"/>
      <c r="IXQ31" s="80"/>
      <c r="IXR31" s="85"/>
      <c r="IXS31" s="77"/>
      <c r="IXT31" s="74"/>
      <c r="IXU31" s="74"/>
      <c r="IXV31" s="85"/>
      <c r="IXW31" s="74"/>
      <c r="IXX31" s="74"/>
      <c r="IXY31" s="85"/>
      <c r="IXZ31" s="74"/>
      <c r="IYA31" s="74"/>
      <c r="IYB31" s="85"/>
      <c r="IYC31" s="74"/>
      <c r="IYD31" s="74"/>
      <c r="IYE31" s="85"/>
      <c r="IYF31" s="80"/>
      <c r="IYG31" s="80"/>
      <c r="IYH31" s="85"/>
      <c r="IYI31" s="77"/>
      <c r="IYJ31" s="74"/>
      <c r="IYK31" s="74"/>
      <c r="IYL31" s="85"/>
      <c r="IYM31" s="74"/>
      <c r="IYN31" s="74"/>
      <c r="IYO31" s="85"/>
      <c r="IYP31" s="74"/>
      <c r="IYQ31" s="74"/>
      <c r="IYR31" s="85"/>
      <c r="IYS31" s="74"/>
      <c r="IYT31" s="74"/>
      <c r="IYU31" s="85"/>
      <c r="IYV31" s="80"/>
      <c r="IYW31" s="80"/>
      <c r="IYX31" s="85"/>
      <c r="IYY31" s="77"/>
      <c r="IYZ31" s="74"/>
      <c r="IZA31" s="74"/>
      <c r="IZB31" s="85"/>
      <c r="IZC31" s="74"/>
      <c r="IZD31" s="74"/>
      <c r="IZE31" s="85"/>
      <c r="IZF31" s="74"/>
      <c r="IZG31" s="74"/>
      <c r="IZH31" s="85"/>
      <c r="IZI31" s="74"/>
      <c r="IZJ31" s="74"/>
      <c r="IZK31" s="85"/>
      <c r="IZL31" s="80"/>
      <c r="IZM31" s="80"/>
      <c r="IZN31" s="85"/>
      <c r="IZO31" s="77"/>
      <c r="IZP31" s="74"/>
      <c r="IZQ31" s="74"/>
      <c r="IZR31" s="85"/>
      <c r="IZS31" s="74"/>
      <c r="IZT31" s="74"/>
      <c r="IZU31" s="85"/>
      <c r="IZV31" s="74"/>
      <c r="IZW31" s="74"/>
      <c r="IZX31" s="85"/>
      <c r="IZY31" s="74"/>
      <c r="IZZ31" s="74"/>
      <c r="JAA31" s="85"/>
      <c r="JAB31" s="80"/>
      <c r="JAC31" s="80"/>
      <c r="JAD31" s="85"/>
      <c r="JAE31" s="77"/>
      <c r="JAF31" s="74"/>
      <c r="JAG31" s="74"/>
      <c r="JAH31" s="85"/>
      <c r="JAI31" s="74"/>
      <c r="JAJ31" s="74"/>
      <c r="JAK31" s="85"/>
      <c r="JAL31" s="74"/>
      <c r="JAM31" s="74"/>
      <c r="JAN31" s="85"/>
      <c r="JAO31" s="74"/>
      <c r="JAP31" s="74"/>
      <c r="JAQ31" s="85"/>
      <c r="JAR31" s="80"/>
      <c r="JAS31" s="80"/>
      <c r="JAT31" s="85"/>
      <c r="JAU31" s="77"/>
      <c r="JAV31" s="74"/>
      <c r="JAW31" s="74"/>
      <c r="JAX31" s="85"/>
      <c r="JAY31" s="74"/>
      <c r="JAZ31" s="74"/>
      <c r="JBA31" s="85"/>
      <c r="JBB31" s="74"/>
      <c r="JBC31" s="74"/>
      <c r="JBD31" s="85"/>
      <c r="JBE31" s="74"/>
      <c r="JBF31" s="74"/>
      <c r="JBG31" s="85"/>
      <c r="JBH31" s="80"/>
      <c r="JBI31" s="80"/>
      <c r="JBJ31" s="85"/>
      <c r="JBK31" s="77"/>
      <c r="JBL31" s="74"/>
      <c r="JBM31" s="74"/>
      <c r="JBN31" s="85"/>
      <c r="JBO31" s="74"/>
      <c r="JBP31" s="74"/>
      <c r="JBQ31" s="85"/>
      <c r="JBR31" s="74"/>
      <c r="JBS31" s="74"/>
      <c r="JBT31" s="85"/>
      <c r="JBU31" s="74"/>
      <c r="JBV31" s="74"/>
      <c r="JBW31" s="85"/>
      <c r="JBX31" s="80"/>
      <c r="JBY31" s="80"/>
      <c r="JBZ31" s="85"/>
      <c r="JCA31" s="77"/>
      <c r="JCB31" s="74"/>
      <c r="JCC31" s="74"/>
      <c r="JCD31" s="85"/>
      <c r="JCE31" s="74"/>
      <c r="JCF31" s="74"/>
      <c r="JCG31" s="85"/>
      <c r="JCH31" s="74"/>
      <c r="JCI31" s="74"/>
      <c r="JCJ31" s="85"/>
      <c r="JCK31" s="74"/>
      <c r="JCL31" s="74"/>
      <c r="JCM31" s="85"/>
      <c r="JCN31" s="80"/>
      <c r="JCO31" s="80"/>
      <c r="JCP31" s="85"/>
      <c r="JCQ31" s="77"/>
      <c r="JCR31" s="74"/>
      <c r="JCS31" s="74"/>
      <c r="JCT31" s="85"/>
      <c r="JCU31" s="74"/>
      <c r="JCV31" s="74"/>
      <c r="JCW31" s="85"/>
      <c r="JCX31" s="74"/>
      <c r="JCY31" s="74"/>
      <c r="JCZ31" s="85"/>
      <c r="JDA31" s="74"/>
      <c r="JDB31" s="74"/>
      <c r="JDC31" s="85"/>
      <c r="JDD31" s="80"/>
      <c r="JDE31" s="80"/>
      <c r="JDF31" s="85"/>
      <c r="JDG31" s="77"/>
      <c r="JDH31" s="74"/>
      <c r="JDI31" s="74"/>
      <c r="JDJ31" s="85"/>
      <c r="JDK31" s="74"/>
      <c r="JDL31" s="74"/>
      <c r="JDM31" s="85"/>
      <c r="JDN31" s="74"/>
      <c r="JDO31" s="74"/>
      <c r="JDP31" s="85"/>
      <c r="JDQ31" s="74"/>
      <c r="JDR31" s="74"/>
      <c r="JDS31" s="85"/>
      <c r="JDT31" s="80"/>
      <c r="JDU31" s="80"/>
      <c r="JDV31" s="85"/>
      <c r="JDW31" s="77"/>
      <c r="JDX31" s="74"/>
      <c r="JDY31" s="74"/>
      <c r="JDZ31" s="85"/>
      <c r="JEA31" s="74"/>
      <c r="JEB31" s="74"/>
      <c r="JEC31" s="85"/>
      <c r="JED31" s="74"/>
      <c r="JEE31" s="74"/>
      <c r="JEF31" s="85"/>
      <c r="JEG31" s="74"/>
      <c r="JEH31" s="74"/>
      <c r="JEI31" s="85"/>
      <c r="JEJ31" s="80"/>
      <c r="JEK31" s="80"/>
      <c r="JEL31" s="85"/>
      <c r="JEM31" s="77"/>
      <c r="JEN31" s="74"/>
      <c r="JEO31" s="74"/>
      <c r="JEP31" s="85"/>
      <c r="JEQ31" s="74"/>
      <c r="JER31" s="74"/>
      <c r="JES31" s="85"/>
      <c r="JET31" s="74"/>
      <c r="JEU31" s="74"/>
      <c r="JEV31" s="85"/>
      <c r="JEW31" s="74"/>
      <c r="JEX31" s="74"/>
      <c r="JEY31" s="85"/>
      <c r="JEZ31" s="80"/>
      <c r="JFA31" s="80"/>
      <c r="JFB31" s="85"/>
      <c r="JFC31" s="77"/>
      <c r="JFD31" s="74"/>
      <c r="JFE31" s="74"/>
      <c r="JFF31" s="85"/>
      <c r="JFG31" s="74"/>
      <c r="JFH31" s="74"/>
      <c r="JFI31" s="85"/>
      <c r="JFJ31" s="74"/>
      <c r="JFK31" s="74"/>
      <c r="JFL31" s="85"/>
      <c r="JFM31" s="74"/>
      <c r="JFN31" s="74"/>
      <c r="JFO31" s="85"/>
      <c r="JFP31" s="80"/>
      <c r="JFQ31" s="80"/>
      <c r="JFR31" s="85"/>
      <c r="JFS31" s="77"/>
      <c r="JFT31" s="74"/>
      <c r="JFU31" s="74"/>
      <c r="JFV31" s="85"/>
      <c r="JFW31" s="74"/>
      <c r="JFX31" s="74"/>
      <c r="JFY31" s="85"/>
      <c r="JFZ31" s="74"/>
      <c r="JGA31" s="74"/>
      <c r="JGB31" s="85"/>
      <c r="JGC31" s="74"/>
      <c r="JGD31" s="74"/>
      <c r="JGE31" s="85"/>
      <c r="JGF31" s="80"/>
      <c r="JGG31" s="80"/>
      <c r="JGH31" s="85"/>
      <c r="JGI31" s="77"/>
      <c r="JGJ31" s="74"/>
      <c r="JGK31" s="74"/>
      <c r="JGL31" s="85"/>
      <c r="JGM31" s="74"/>
      <c r="JGN31" s="74"/>
      <c r="JGO31" s="85"/>
      <c r="JGP31" s="74"/>
      <c r="JGQ31" s="74"/>
      <c r="JGR31" s="85"/>
      <c r="JGS31" s="74"/>
      <c r="JGT31" s="74"/>
      <c r="JGU31" s="85"/>
      <c r="JGV31" s="80"/>
      <c r="JGW31" s="80"/>
      <c r="JGX31" s="85"/>
      <c r="JGY31" s="77"/>
      <c r="JGZ31" s="74"/>
      <c r="JHA31" s="74"/>
      <c r="JHB31" s="85"/>
      <c r="JHC31" s="74"/>
      <c r="JHD31" s="74"/>
      <c r="JHE31" s="85"/>
      <c r="JHF31" s="74"/>
      <c r="JHG31" s="74"/>
      <c r="JHH31" s="85"/>
      <c r="JHI31" s="74"/>
      <c r="JHJ31" s="74"/>
      <c r="JHK31" s="85"/>
      <c r="JHL31" s="80"/>
      <c r="JHM31" s="80"/>
      <c r="JHN31" s="85"/>
      <c r="JHO31" s="77"/>
      <c r="JHP31" s="74"/>
      <c r="JHQ31" s="74"/>
      <c r="JHR31" s="85"/>
      <c r="JHS31" s="74"/>
      <c r="JHT31" s="74"/>
      <c r="JHU31" s="85"/>
      <c r="JHV31" s="74"/>
      <c r="JHW31" s="74"/>
      <c r="JHX31" s="85"/>
      <c r="JHY31" s="74"/>
      <c r="JHZ31" s="74"/>
      <c r="JIA31" s="85"/>
      <c r="JIB31" s="80"/>
      <c r="JIC31" s="80"/>
      <c r="JID31" s="85"/>
      <c r="JIE31" s="77"/>
      <c r="JIF31" s="74"/>
      <c r="JIG31" s="74"/>
      <c r="JIH31" s="85"/>
      <c r="JII31" s="74"/>
      <c r="JIJ31" s="74"/>
      <c r="JIK31" s="85"/>
      <c r="JIL31" s="74"/>
      <c r="JIM31" s="74"/>
      <c r="JIN31" s="85"/>
      <c r="JIO31" s="74"/>
      <c r="JIP31" s="74"/>
      <c r="JIQ31" s="85"/>
      <c r="JIR31" s="80"/>
      <c r="JIS31" s="80"/>
      <c r="JIT31" s="85"/>
      <c r="JIU31" s="77"/>
      <c r="JIV31" s="74"/>
      <c r="JIW31" s="74"/>
      <c r="JIX31" s="85"/>
      <c r="JIY31" s="74"/>
      <c r="JIZ31" s="74"/>
      <c r="JJA31" s="85"/>
      <c r="JJB31" s="74"/>
      <c r="JJC31" s="74"/>
      <c r="JJD31" s="85"/>
      <c r="JJE31" s="74"/>
      <c r="JJF31" s="74"/>
      <c r="JJG31" s="85"/>
      <c r="JJH31" s="80"/>
      <c r="JJI31" s="80"/>
      <c r="JJJ31" s="85"/>
      <c r="JJK31" s="77"/>
      <c r="JJL31" s="74"/>
      <c r="JJM31" s="74"/>
      <c r="JJN31" s="85"/>
      <c r="JJO31" s="74"/>
      <c r="JJP31" s="74"/>
      <c r="JJQ31" s="85"/>
      <c r="JJR31" s="74"/>
      <c r="JJS31" s="74"/>
      <c r="JJT31" s="85"/>
      <c r="JJU31" s="74"/>
      <c r="JJV31" s="74"/>
      <c r="JJW31" s="85"/>
      <c r="JJX31" s="80"/>
      <c r="JJY31" s="80"/>
      <c r="JJZ31" s="85"/>
      <c r="JKA31" s="77"/>
      <c r="JKB31" s="74"/>
      <c r="JKC31" s="74"/>
      <c r="JKD31" s="85"/>
      <c r="JKE31" s="74"/>
      <c r="JKF31" s="74"/>
      <c r="JKG31" s="85"/>
      <c r="JKH31" s="74"/>
      <c r="JKI31" s="74"/>
      <c r="JKJ31" s="85"/>
      <c r="JKK31" s="74"/>
      <c r="JKL31" s="74"/>
      <c r="JKM31" s="85"/>
      <c r="JKN31" s="80"/>
      <c r="JKO31" s="80"/>
      <c r="JKP31" s="85"/>
      <c r="JKQ31" s="77"/>
      <c r="JKR31" s="74"/>
      <c r="JKS31" s="74"/>
      <c r="JKT31" s="85"/>
      <c r="JKU31" s="74"/>
      <c r="JKV31" s="74"/>
      <c r="JKW31" s="85"/>
      <c r="JKX31" s="74"/>
      <c r="JKY31" s="74"/>
      <c r="JKZ31" s="85"/>
      <c r="JLA31" s="74"/>
      <c r="JLB31" s="74"/>
      <c r="JLC31" s="85"/>
      <c r="JLD31" s="80"/>
      <c r="JLE31" s="80"/>
      <c r="JLF31" s="85"/>
      <c r="JLG31" s="77"/>
      <c r="JLH31" s="74"/>
      <c r="JLI31" s="74"/>
      <c r="JLJ31" s="85"/>
      <c r="JLK31" s="74"/>
      <c r="JLL31" s="74"/>
      <c r="JLM31" s="85"/>
      <c r="JLN31" s="74"/>
      <c r="JLO31" s="74"/>
      <c r="JLP31" s="85"/>
      <c r="JLQ31" s="74"/>
      <c r="JLR31" s="74"/>
      <c r="JLS31" s="85"/>
      <c r="JLT31" s="80"/>
      <c r="JLU31" s="80"/>
      <c r="JLV31" s="85"/>
      <c r="JLW31" s="77"/>
      <c r="JLX31" s="74"/>
      <c r="JLY31" s="74"/>
      <c r="JLZ31" s="85"/>
      <c r="JMA31" s="74"/>
      <c r="JMB31" s="74"/>
      <c r="JMC31" s="85"/>
      <c r="JMD31" s="74"/>
      <c r="JME31" s="74"/>
      <c r="JMF31" s="85"/>
      <c r="JMG31" s="74"/>
      <c r="JMH31" s="74"/>
      <c r="JMI31" s="85"/>
      <c r="JMJ31" s="80"/>
      <c r="JMK31" s="80"/>
      <c r="JML31" s="85"/>
      <c r="JMM31" s="77"/>
      <c r="JMN31" s="74"/>
      <c r="JMO31" s="74"/>
      <c r="JMP31" s="85"/>
      <c r="JMQ31" s="74"/>
      <c r="JMR31" s="74"/>
      <c r="JMS31" s="85"/>
      <c r="JMT31" s="74"/>
      <c r="JMU31" s="74"/>
      <c r="JMV31" s="85"/>
      <c r="JMW31" s="74"/>
      <c r="JMX31" s="74"/>
      <c r="JMY31" s="85"/>
      <c r="JMZ31" s="80"/>
      <c r="JNA31" s="80"/>
      <c r="JNB31" s="85"/>
      <c r="JNC31" s="77"/>
      <c r="JND31" s="74"/>
      <c r="JNE31" s="74"/>
      <c r="JNF31" s="85"/>
      <c r="JNG31" s="74"/>
      <c r="JNH31" s="74"/>
      <c r="JNI31" s="85"/>
      <c r="JNJ31" s="74"/>
      <c r="JNK31" s="74"/>
      <c r="JNL31" s="85"/>
      <c r="JNM31" s="74"/>
      <c r="JNN31" s="74"/>
      <c r="JNO31" s="85"/>
      <c r="JNP31" s="80"/>
      <c r="JNQ31" s="80"/>
      <c r="JNR31" s="85"/>
      <c r="JNS31" s="77"/>
      <c r="JNT31" s="74"/>
      <c r="JNU31" s="74"/>
      <c r="JNV31" s="85"/>
      <c r="JNW31" s="74"/>
      <c r="JNX31" s="74"/>
      <c r="JNY31" s="85"/>
      <c r="JNZ31" s="74"/>
      <c r="JOA31" s="74"/>
      <c r="JOB31" s="85"/>
      <c r="JOC31" s="74"/>
      <c r="JOD31" s="74"/>
      <c r="JOE31" s="85"/>
      <c r="JOF31" s="80"/>
      <c r="JOG31" s="80"/>
      <c r="JOH31" s="85"/>
      <c r="JOI31" s="77"/>
      <c r="JOJ31" s="74"/>
      <c r="JOK31" s="74"/>
      <c r="JOL31" s="85"/>
      <c r="JOM31" s="74"/>
      <c r="JON31" s="74"/>
      <c r="JOO31" s="85"/>
      <c r="JOP31" s="74"/>
      <c r="JOQ31" s="74"/>
      <c r="JOR31" s="85"/>
      <c r="JOS31" s="74"/>
      <c r="JOT31" s="74"/>
      <c r="JOU31" s="85"/>
      <c r="JOV31" s="80"/>
      <c r="JOW31" s="80"/>
      <c r="JOX31" s="85"/>
      <c r="JOY31" s="77"/>
      <c r="JOZ31" s="74"/>
      <c r="JPA31" s="74"/>
      <c r="JPB31" s="85"/>
      <c r="JPC31" s="74"/>
      <c r="JPD31" s="74"/>
      <c r="JPE31" s="85"/>
      <c r="JPF31" s="74"/>
      <c r="JPG31" s="74"/>
      <c r="JPH31" s="85"/>
      <c r="JPI31" s="74"/>
      <c r="JPJ31" s="74"/>
      <c r="JPK31" s="85"/>
      <c r="JPL31" s="80"/>
      <c r="JPM31" s="80"/>
      <c r="JPN31" s="85"/>
      <c r="JPO31" s="77"/>
      <c r="JPP31" s="74"/>
      <c r="JPQ31" s="74"/>
      <c r="JPR31" s="85"/>
      <c r="JPS31" s="74"/>
      <c r="JPT31" s="74"/>
      <c r="JPU31" s="85"/>
      <c r="JPV31" s="74"/>
      <c r="JPW31" s="74"/>
      <c r="JPX31" s="85"/>
      <c r="JPY31" s="74"/>
      <c r="JPZ31" s="74"/>
      <c r="JQA31" s="85"/>
      <c r="JQB31" s="80"/>
      <c r="JQC31" s="80"/>
      <c r="JQD31" s="85"/>
      <c r="JQE31" s="77"/>
      <c r="JQF31" s="74"/>
      <c r="JQG31" s="74"/>
      <c r="JQH31" s="85"/>
      <c r="JQI31" s="74"/>
      <c r="JQJ31" s="74"/>
      <c r="JQK31" s="85"/>
      <c r="JQL31" s="74"/>
      <c r="JQM31" s="74"/>
      <c r="JQN31" s="85"/>
      <c r="JQO31" s="74"/>
      <c r="JQP31" s="74"/>
      <c r="JQQ31" s="85"/>
      <c r="JQR31" s="80"/>
      <c r="JQS31" s="80"/>
      <c r="JQT31" s="85"/>
      <c r="JQU31" s="77"/>
      <c r="JQV31" s="74"/>
      <c r="JQW31" s="74"/>
      <c r="JQX31" s="85"/>
      <c r="JQY31" s="74"/>
      <c r="JQZ31" s="74"/>
      <c r="JRA31" s="85"/>
      <c r="JRB31" s="74"/>
      <c r="JRC31" s="74"/>
      <c r="JRD31" s="85"/>
      <c r="JRE31" s="74"/>
      <c r="JRF31" s="74"/>
      <c r="JRG31" s="85"/>
      <c r="JRH31" s="80"/>
      <c r="JRI31" s="80"/>
      <c r="JRJ31" s="85"/>
      <c r="JRK31" s="77"/>
      <c r="JRL31" s="74"/>
      <c r="JRM31" s="74"/>
      <c r="JRN31" s="85"/>
      <c r="JRO31" s="74"/>
      <c r="JRP31" s="74"/>
      <c r="JRQ31" s="85"/>
      <c r="JRR31" s="74"/>
      <c r="JRS31" s="74"/>
      <c r="JRT31" s="85"/>
      <c r="JRU31" s="74"/>
      <c r="JRV31" s="74"/>
      <c r="JRW31" s="85"/>
      <c r="JRX31" s="80"/>
      <c r="JRY31" s="80"/>
      <c r="JRZ31" s="85"/>
      <c r="JSA31" s="77"/>
      <c r="JSB31" s="74"/>
      <c r="JSC31" s="74"/>
      <c r="JSD31" s="85"/>
      <c r="JSE31" s="74"/>
      <c r="JSF31" s="74"/>
      <c r="JSG31" s="85"/>
      <c r="JSH31" s="74"/>
      <c r="JSI31" s="74"/>
      <c r="JSJ31" s="85"/>
      <c r="JSK31" s="74"/>
      <c r="JSL31" s="74"/>
      <c r="JSM31" s="85"/>
      <c r="JSN31" s="80"/>
      <c r="JSO31" s="80"/>
      <c r="JSP31" s="85"/>
      <c r="JSQ31" s="77"/>
      <c r="JSR31" s="74"/>
      <c r="JSS31" s="74"/>
      <c r="JST31" s="85"/>
      <c r="JSU31" s="74"/>
      <c r="JSV31" s="74"/>
      <c r="JSW31" s="85"/>
      <c r="JSX31" s="74"/>
      <c r="JSY31" s="74"/>
      <c r="JSZ31" s="85"/>
      <c r="JTA31" s="74"/>
      <c r="JTB31" s="74"/>
      <c r="JTC31" s="85"/>
      <c r="JTD31" s="80"/>
      <c r="JTE31" s="80"/>
      <c r="JTF31" s="85"/>
      <c r="JTG31" s="77"/>
      <c r="JTH31" s="74"/>
      <c r="JTI31" s="74"/>
      <c r="JTJ31" s="85"/>
      <c r="JTK31" s="74"/>
      <c r="JTL31" s="74"/>
      <c r="JTM31" s="85"/>
      <c r="JTN31" s="74"/>
      <c r="JTO31" s="74"/>
      <c r="JTP31" s="85"/>
      <c r="JTQ31" s="74"/>
      <c r="JTR31" s="74"/>
      <c r="JTS31" s="85"/>
      <c r="JTT31" s="80"/>
      <c r="JTU31" s="80"/>
      <c r="JTV31" s="85"/>
      <c r="JTW31" s="77"/>
      <c r="JTX31" s="74"/>
      <c r="JTY31" s="74"/>
      <c r="JTZ31" s="85"/>
      <c r="JUA31" s="74"/>
      <c r="JUB31" s="74"/>
      <c r="JUC31" s="85"/>
      <c r="JUD31" s="74"/>
      <c r="JUE31" s="74"/>
      <c r="JUF31" s="85"/>
      <c r="JUG31" s="74"/>
      <c r="JUH31" s="74"/>
      <c r="JUI31" s="85"/>
      <c r="JUJ31" s="80"/>
      <c r="JUK31" s="80"/>
      <c r="JUL31" s="85"/>
      <c r="JUM31" s="77"/>
      <c r="JUN31" s="74"/>
      <c r="JUO31" s="74"/>
      <c r="JUP31" s="85"/>
      <c r="JUQ31" s="74"/>
      <c r="JUR31" s="74"/>
      <c r="JUS31" s="85"/>
      <c r="JUT31" s="74"/>
      <c r="JUU31" s="74"/>
      <c r="JUV31" s="85"/>
      <c r="JUW31" s="74"/>
      <c r="JUX31" s="74"/>
      <c r="JUY31" s="85"/>
      <c r="JUZ31" s="80"/>
      <c r="JVA31" s="80"/>
      <c r="JVB31" s="85"/>
      <c r="JVC31" s="77"/>
      <c r="JVD31" s="74"/>
      <c r="JVE31" s="74"/>
      <c r="JVF31" s="85"/>
      <c r="JVG31" s="74"/>
      <c r="JVH31" s="74"/>
      <c r="JVI31" s="85"/>
      <c r="JVJ31" s="74"/>
      <c r="JVK31" s="74"/>
      <c r="JVL31" s="85"/>
      <c r="JVM31" s="74"/>
      <c r="JVN31" s="74"/>
      <c r="JVO31" s="85"/>
      <c r="JVP31" s="80"/>
      <c r="JVQ31" s="80"/>
      <c r="JVR31" s="85"/>
      <c r="JVS31" s="77"/>
      <c r="JVT31" s="74"/>
      <c r="JVU31" s="74"/>
      <c r="JVV31" s="85"/>
      <c r="JVW31" s="74"/>
      <c r="JVX31" s="74"/>
      <c r="JVY31" s="85"/>
      <c r="JVZ31" s="74"/>
      <c r="JWA31" s="74"/>
      <c r="JWB31" s="85"/>
      <c r="JWC31" s="74"/>
      <c r="JWD31" s="74"/>
      <c r="JWE31" s="85"/>
      <c r="JWF31" s="80"/>
      <c r="JWG31" s="80"/>
      <c r="JWH31" s="85"/>
      <c r="JWI31" s="77"/>
      <c r="JWJ31" s="74"/>
      <c r="JWK31" s="74"/>
      <c r="JWL31" s="85"/>
      <c r="JWM31" s="74"/>
      <c r="JWN31" s="74"/>
      <c r="JWO31" s="85"/>
      <c r="JWP31" s="74"/>
      <c r="JWQ31" s="74"/>
      <c r="JWR31" s="85"/>
      <c r="JWS31" s="74"/>
      <c r="JWT31" s="74"/>
      <c r="JWU31" s="85"/>
      <c r="JWV31" s="80"/>
      <c r="JWW31" s="80"/>
      <c r="JWX31" s="85"/>
      <c r="JWY31" s="77"/>
      <c r="JWZ31" s="74"/>
      <c r="JXA31" s="74"/>
      <c r="JXB31" s="85"/>
      <c r="JXC31" s="74"/>
      <c r="JXD31" s="74"/>
      <c r="JXE31" s="85"/>
      <c r="JXF31" s="74"/>
      <c r="JXG31" s="74"/>
      <c r="JXH31" s="85"/>
      <c r="JXI31" s="74"/>
      <c r="JXJ31" s="74"/>
      <c r="JXK31" s="85"/>
      <c r="JXL31" s="80"/>
      <c r="JXM31" s="80"/>
      <c r="JXN31" s="85"/>
      <c r="JXO31" s="77"/>
      <c r="JXP31" s="74"/>
      <c r="JXQ31" s="74"/>
      <c r="JXR31" s="85"/>
      <c r="JXS31" s="74"/>
      <c r="JXT31" s="74"/>
      <c r="JXU31" s="85"/>
      <c r="JXV31" s="74"/>
      <c r="JXW31" s="74"/>
      <c r="JXX31" s="85"/>
      <c r="JXY31" s="74"/>
      <c r="JXZ31" s="74"/>
      <c r="JYA31" s="85"/>
      <c r="JYB31" s="80"/>
      <c r="JYC31" s="80"/>
      <c r="JYD31" s="85"/>
      <c r="JYE31" s="77"/>
      <c r="JYF31" s="74"/>
      <c r="JYG31" s="74"/>
      <c r="JYH31" s="85"/>
      <c r="JYI31" s="74"/>
      <c r="JYJ31" s="74"/>
      <c r="JYK31" s="85"/>
      <c r="JYL31" s="74"/>
      <c r="JYM31" s="74"/>
      <c r="JYN31" s="85"/>
      <c r="JYO31" s="74"/>
      <c r="JYP31" s="74"/>
      <c r="JYQ31" s="85"/>
      <c r="JYR31" s="80"/>
      <c r="JYS31" s="80"/>
      <c r="JYT31" s="85"/>
      <c r="JYU31" s="77"/>
      <c r="JYV31" s="74"/>
      <c r="JYW31" s="74"/>
      <c r="JYX31" s="85"/>
      <c r="JYY31" s="74"/>
      <c r="JYZ31" s="74"/>
      <c r="JZA31" s="85"/>
      <c r="JZB31" s="74"/>
      <c r="JZC31" s="74"/>
      <c r="JZD31" s="85"/>
      <c r="JZE31" s="74"/>
      <c r="JZF31" s="74"/>
      <c r="JZG31" s="85"/>
      <c r="JZH31" s="80"/>
      <c r="JZI31" s="80"/>
      <c r="JZJ31" s="85"/>
      <c r="JZK31" s="77"/>
      <c r="JZL31" s="74"/>
      <c r="JZM31" s="74"/>
      <c r="JZN31" s="85"/>
      <c r="JZO31" s="74"/>
      <c r="JZP31" s="74"/>
      <c r="JZQ31" s="85"/>
      <c r="JZR31" s="74"/>
      <c r="JZS31" s="74"/>
      <c r="JZT31" s="85"/>
      <c r="JZU31" s="74"/>
      <c r="JZV31" s="74"/>
      <c r="JZW31" s="85"/>
      <c r="JZX31" s="80"/>
      <c r="JZY31" s="80"/>
      <c r="JZZ31" s="85"/>
      <c r="KAA31" s="77"/>
      <c r="KAB31" s="74"/>
      <c r="KAC31" s="74"/>
      <c r="KAD31" s="85"/>
      <c r="KAE31" s="74"/>
      <c r="KAF31" s="74"/>
      <c r="KAG31" s="85"/>
      <c r="KAH31" s="74"/>
      <c r="KAI31" s="74"/>
      <c r="KAJ31" s="85"/>
      <c r="KAK31" s="74"/>
      <c r="KAL31" s="74"/>
      <c r="KAM31" s="85"/>
      <c r="KAN31" s="80"/>
      <c r="KAO31" s="80"/>
      <c r="KAP31" s="85"/>
      <c r="KAQ31" s="77"/>
      <c r="KAR31" s="74"/>
      <c r="KAS31" s="74"/>
      <c r="KAT31" s="85"/>
      <c r="KAU31" s="74"/>
      <c r="KAV31" s="74"/>
      <c r="KAW31" s="85"/>
      <c r="KAX31" s="74"/>
      <c r="KAY31" s="74"/>
      <c r="KAZ31" s="85"/>
      <c r="KBA31" s="74"/>
      <c r="KBB31" s="74"/>
      <c r="KBC31" s="85"/>
      <c r="KBD31" s="80"/>
      <c r="KBE31" s="80"/>
      <c r="KBF31" s="85"/>
      <c r="KBG31" s="77"/>
      <c r="KBH31" s="74"/>
      <c r="KBI31" s="74"/>
      <c r="KBJ31" s="85"/>
      <c r="KBK31" s="74"/>
      <c r="KBL31" s="74"/>
      <c r="KBM31" s="85"/>
      <c r="KBN31" s="74"/>
      <c r="KBO31" s="74"/>
      <c r="KBP31" s="85"/>
      <c r="KBQ31" s="74"/>
      <c r="KBR31" s="74"/>
      <c r="KBS31" s="85"/>
      <c r="KBT31" s="80"/>
      <c r="KBU31" s="80"/>
      <c r="KBV31" s="85"/>
      <c r="KBW31" s="77"/>
      <c r="KBX31" s="74"/>
      <c r="KBY31" s="74"/>
      <c r="KBZ31" s="85"/>
      <c r="KCA31" s="74"/>
      <c r="KCB31" s="74"/>
      <c r="KCC31" s="85"/>
      <c r="KCD31" s="74"/>
      <c r="KCE31" s="74"/>
      <c r="KCF31" s="85"/>
      <c r="KCG31" s="74"/>
      <c r="KCH31" s="74"/>
      <c r="KCI31" s="85"/>
      <c r="KCJ31" s="80"/>
      <c r="KCK31" s="80"/>
      <c r="KCL31" s="85"/>
      <c r="KCM31" s="77"/>
      <c r="KCN31" s="74"/>
      <c r="KCO31" s="74"/>
      <c r="KCP31" s="85"/>
      <c r="KCQ31" s="74"/>
      <c r="KCR31" s="74"/>
      <c r="KCS31" s="85"/>
      <c r="KCT31" s="74"/>
      <c r="KCU31" s="74"/>
      <c r="KCV31" s="85"/>
      <c r="KCW31" s="74"/>
      <c r="KCX31" s="74"/>
      <c r="KCY31" s="85"/>
      <c r="KCZ31" s="80"/>
      <c r="KDA31" s="80"/>
      <c r="KDB31" s="85"/>
      <c r="KDC31" s="77"/>
      <c r="KDD31" s="74"/>
      <c r="KDE31" s="74"/>
      <c r="KDF31" s="85"/>
      <c r="KDG31" s="74"/>
      <c r="KDH31" s="74"/>
      <c r="KDI31" s="85"/>
      <c r="KDJ31" s="74"/>
      <c r="KDK31" s="74"/>
      <c r="KDL31" s="85"/>
      <c r="KDM31" s="74"/>
      <c r="KDN31" s="74"/>
      <c r="KDO31" s="85"/>
      <c r="KDP31" s="80"/>
      <c r="KDQ31" s="80"/>
      <c r="KDR31" s="85"/>
      <c r="KDS31" s="77"/>
      <c r="KDT31" s="74"/>
      <c r="KDU31" s="74"/>
      <c r="KDV31" s="85"/>
      <c r="KDW31" s="74"/>
      <c r="KDX31" s="74"/>
      <c r="KDY31" s="85"/>
      <c r="KDZ31" s="74"/>
      <c r="KEA31" s="74"/>
      <c r="KEB31" s="85"/>
      <c r="KEC31" s="74"/>
      <c r="KED31" s="74"/>
      <c r="KEE31" s="85"/>
      <c r="KEF31" s="80"/>
      <c r="KEG31" s="80"/>
      <c r="KEH31" s="85"/>
      <c r="KEI31" s="77"/>
      <c r="KEJ31" s="74"/>
      <c r="KEK31" s="74"/>
      <c r="KEL31" s="85"/>
      <c r="KEM31" s="74"/>
      <c r="KEN31" s="74"/>
      <c r="KEO31" s="85"/>
      <c r="KEP31" s="74"/>
      <c r="KEQ31" s="74"/>
      <c r="KER31" s="85"/>
      <c r="KES31" s="74"/>
      <c r="KET31" s="74"/>
      <c r="KEU31" s="85"/>
      <c r="KEV31" s="80"/>
      <c r="KEW31" s="80"/>
      <c r="KEX31" s="85"/>
      <c r="KEY31" s="77"/>
      <c r="KEZ31" s="74"/>
      <c r="KFA31" s="74"/>
      <c r="KFB31" s="85"/>
      <c r="KFC31" s="74"/>
      <c r="KFD31" s="74"/>
      <c r="KFE31" s="85"/>
      <c r="KFF31" s="74"/>
      <c r="KFG31" s="74"/>
      <c r="KFH31" s="85"/>
      <c r="KFI31" s="74"/>
      <c r="KFJ31" s="74"/>
      <c r="KFK31" s="85"/>
      <c r="KFL31" s="80"/>
      <c r="KFM31" s="80"/>
      <c r="KFN31" s="85"/>
      <c r="KFO31" s="77"/>
      <c r="KFP31" s="74"/>
      <c r="KFQ31" s="74"/>
      <c r="KFR31" s="85"/>
      <c r="KFS31" s="74"/>
      <c r="KFT31" s="74"/>
      <c r="KFU31" s="85"/>
      <c r="KFV31" s="74"/>
      <c r="KFW31" s="74"/>
      <c r="KFX31" s="85"/>
      <c r="KFY31" s="74"/>
      <c r="KFZ31" s="74"/>
      <c r="KGA31" s="85"/>
      <c r="KGB31" s="80"/>
      <c r="KGC31" s="80"/>
      <c r="KGD31" s="85"/>
      <c r="KGE31" s="77"/>
      <c r="KGF31" s="74"/>
      <c r="KGG31" s="74"/>
      <c r="KGH31" s="85"/>
      <c r="KGI31" s="74"/>
      <c r="KGJ31" s="74"/>
      <c r="KGK31" s="85"/>
      <c r="KGL31" s="74"/>
      <c r="KGM31" s="74"/>
      <c r="KGN31" s="85"/>
      <c r="KGO31" s="74"/>
      <c r="KGP31" s="74"/>
      <c r="KGQ31" s="85"/>
      <c r="KGR31" s="80"/>
      <c r="KGS31" s="80"/>
      <c r="KGT31" s="85"/>
      <c r="KGU31" s="77"/>
      <c r="KGV31" s="74"/>
      <c r="KGW31" s="74"/>
      <c r="KGX31" s="85"/>
      <c r="KGY31" s="74"/>
      <c r="KGZ31" s="74"/>
      <c r="KHA31" s="85"/>
      <c r="KHB31" s="74"/>
      <c r="KHC31" s="74"/>
      <c r="KHD31" s="85"/>
      <c r="KHE31" s="74"/>
      <c r="KHF31" s="74"/>
      <c r="KHG31" s="85"/>
      <c r="KHH31" s="80"/>
      <c r="KHI31" s="80"/>
      <c r="KHJ31" s="85"/>
      <c r="KHK31" s="77"/>
      <c r="KHL31" s="74"/>
      <c r="KHM31" s="74"/>
      <c r="KHN31" s="85"/>
      <c r="KHO31" s="74"/>
      <c r="KHP31" s="74"/>
      <c r="KHQ31" s="85"/>
      <c r="KHR31" s="74"/>
      <c r="KHS31" s="74"/>
      <c r="KHT31" s="85"/>
      <c r="KHU31" s="74"/>
      <c r="KHV31" s="74"/>
      <c r="KHW31" s="85"/>
      <c r="KHX31" s="80"/>
      <c r="KHY31" s="80"/>
      <c r="KHZ31" s="85"/>
      <c r="KIA31" s="77"/>
      <c r="KIB31" s="74"/>
      <c r="KIC31" s="74"/>
      <c r="KID31" s="85"/>
      <c r="KIE31" s="74"/>
      <c r="KIF31" s="74"/>
      <c r="KIG31" s="85"/>
      <c r="KIH31" s="74"/>
      <c r="KII31" s="74"/>
      <c r="KIJ31" s="85"/>
      <c r="KIK31" s="74"/>
      <c r="KIL31" s="74"/>
      <c r="KIM31" s="85"/>
      <c r="KIN31" s="80"/>
      <c r="KIO31" s="80"/>
      <c r="KIP31" s="85"/>
      <c r="KIQ31" s="77"/>
      <c r="KIR31" s="74"/>
      <c r="KIS31" s="74"/>
      <c r="KIT31" s="85"/>
      <c r="KIU31" s="74"/>
      <c r="KIV31" s="74"/>
      <c r="KIW31" s="85"/>
      <c r="KIX31" s="74"/>
      <c r="KIY31" s="74"/>
      <c r="KIZ31" s="85"/>
      <c r="KJA31" s="74"/>
      <c r="KJB31" s="74"/>
      <c r="KJC31" s="85"/>
      <c r="KJD31" s="80"/>
      <c r="KJE31" s="80"/>
      <c r="KJF31" s="85"/>
      <c r="KJG31" s="77"/>
      <c r="KJH31" s="74"/>
      <c r="KJI31" s="74"/>
      <c r="KJJ31" s="85"/>
      <c r="KJK31" s="74"/>
      <c r="KJL31" s="74"/>
      <c r="KJM31" s="85"/>
      <c r="KJN31" s="74"/>
      <c r="KJO31" s="74"/>
      <c r="KJP31" s="85"/>
      <c r="KJQ31" s="74"/>
      <c r="KJR31" s="74"/>
      <c r="KJS31" s="85"/>
      <c r="KJT31" s="80"/>
      <c r="KJU31" s="80"/>
      <c r="KJV31" s="85"/>
      <c r="KJW31" s="77"/>
      <c r="KJX31" s="74"/>
      <c r="KJY31" s="74"/>
      <c r="KJZ31" s="85"/>
      <c r="KKA31" s="74"/>
      <c r="KKB31" s="74"/>
      <c r="KKC31" s="85"/>
      <c r="KKD31" s="74"/>
      <c r="KKE31" s="74"/>
      <c r="KKF31" s="85"/>
      <c r="KKG31" s="74"/>
      <c r="KKH31" s="74"/>
      <c r="KKI31" s="85"/>
      <c r="KKJ31" s="80"/>
      <c r="KKK31" s="80"/>
      <c r="KKL31" s="85"/>
      <c r="KKM31" s="77"/>
      <c r="KKN31" s="74"/>
      <c r="KKO31" s="74"/>
      <c r="KKP31" s="85"/>
      <c r="KKQ31" s="74"/>
      <c r="KKR31" s="74"/>
      <c r="KKS31" s="85"/>
      <c r="KKT31" s="74"/>
      <c r="KKU31" s="74"/>
      <c r="KKV31" s="85"/>
      <c r="KKW31" s="74"/>
      <c r="KKX31" s="74"/>
      <c r="KKY31" s="85"/>
      <c r="KKZ31" s="80"/>
      <c r="KLA31" s="80"/>
      <c r="KLB31" s="85"/>
      <c r="KLC31" s="77"/>
      <c r="KLD31" s="74"/>
      <c r="KLE31" s="74"/>
      <c r="KLF31" s="85"/>
      <c r="KLG31" s="74"/>
      <c r="KLH31" s="74"/>
      <c r="KLI31" s="85"/>
      <c r="KLJ31" s="74"/>
      <c r="KLK31" s="74"/>
      <c r="KLL31" s="85"/>
      <c r="KLM31" s="74"/>
      <c r="KLN31" s="74"/>
      <c r="KLO31" s="85"/>
      <c r="KLP31" s="80"/>
      <c r="KLQ31" s="80"/>
      <c r="KLR31" s="85"/>
      <c r="KLS31" s="77"/>
      <c r="KLT31" s="74"/>
      <c r="KLU31" s="74"/>
      <c r="KLV31" s="85"/>
      <c r="KLW31" s="74"/>
      <c r="KLX31" s="74"/>
      <c r="KLY31" s="85"/>
      <c r="KLZ31" s="74"/>
      <c r="KMA31" s="74"/>
      <c r="KMB31" s="85"/>
      <c r="KMC31" s="74"/>
      <c r="KMD31" s="74"/>
      <c r="KME31" s="85"/>
      <c r="KMF31" s="80"/>
      <c r="KMG31" s="80"/>
      <c r="KMH31" s="85"/>
      <c r="KMI31" s="77"/>
      <c r="KMJ31" s="74"/>
      <c r="KMK31" s="74"/>
      <c r="KML31" s="85"/>
      <c r="KMM31" s="74"/>
      <c r="KMN31" s="74"/>
      <c r="KMO31" s="85"/>
      <c r="KMP31" s="74"/>
      <c r="KMQ31" s="74"/>
      <c r="KMR31" s="85"/>
      <c r="KMS31" s="74"/>
      <c r="KMT31" s="74"/>
      <c r="KMU31" s="85"/>
      <c r="KMV31" s="80"/>
      <c r="KMW31" s="80"/>
      <c r="KMX31" s="85"/>
      <c r="KMY31" s="77"/>
      <c r="KMZ31" s="74"/>
      <c r="KNA31" s="74"/>
      <c r="KNB31" s="85"/>
      <c r="KNC31" s="74"/>
      <c r="KND31" s="74"/>
      <c r="KNE31" s="85"/>
      <c r="KNF31" s="74"/>
      <c r="KNG31" s="74"/>
      <c r="KNH31" s="85"/>
      <c r="KNI31" s="74"/>
      <c r="KNJ31" s="74"/>
      <c r="KNK31" s="85"/>
      <c r="KNL31" s="80"/>
      <c r="KNM31" s="80"/>
      <c r="KNN31" s="85"/>
      <c r="KNO31" s="77"/>
      <c r="KNP31" s="74"/>
      <c r="KNQ31" s="74"/>
      <c r="KNR31" s="85"/>
      <c r="KNS31" s="74"/>
      <c r="KNT31" s="74"/>
      <c r="KNU31" s="85"/>
      <c r="KNV31" s="74"/>
      <c r="KNW31" s="74"/>
      <c r="KNX31" s="85"/>
      <c r="KNY31" s="74"/>
      <c r="KNZ31" s="74"/>
      <c r="KOA31" s="85"/>
      <c r="KOB31" s="80"/>
      <c r="KOC31" s="80"/>
      <c r="KOD31" s="85"/>
      <c r="KOE31" s="77"/>
      <c r="KOF31" s="74"/>
      <c r="KOG31" s="74"/>
      <c r="KOH31" s="85"/>
      <c r="KOI31" s="74"/>
      <c r="KOJ31" s="74"/>
      <c r="KOK31" s="85"/>
      <c r="KOL31" s="74"/>
      <c r="KOM31" s="74"/>
      <c r="KON31" s="85"/>
      <c r="KOO31" s="74"/>
      <c r="KOP31" s="74"/>
      <c r="KOQ31" s="85"/>
      <c r="KOR31" s="80"/>
      <c r="KOS31" s="80"/>
      <c r="KOT31" s="85"/>
      <c r="KOU31" s="77"/>
      <c r="KOV31" s="74"/>
      <c r="KOW31" s="74"/>
      <c r="KOX31" s="85"/>
      <c r="KOY31" s="74"/>
      <c r="KOZ31" s="74"/>
      <c r="KPA31" s="85"/>
      <c r="KPB31" s="74"/>
      <c r="KPC31" s="74"/>
      <c r="KPD31" s="85"/>
      <c r="KPE31" s="74"/>
      <c r="KPF31" s="74"/>
      <c r="KPG31" s="85"/>
      <c r="KPH31" s="80"/>
      <c r="KPI31" s="80"/>
      <c r="KPJ31" s="85"/>
      <c r="KPK31" s="77"/>
      <c r="KPL31" s="74"/>
      <c r="KPM31" s="74"/>
      <c r="KPN31" s="85"/>
      <c r="KPO31" s="74"/>
      <c r="KPP31" s="74"/>
      <c r="KPQ31" s="85"/>
      <c r="KPR31" s="74"/>
      <c r="KPS31" s="74"/>
      <c r="KPT31" s="85"/>
      <c r="KPU31" s="74"/>
      <c r="KPV31" s="74"/>
      <c r="KPW31" s="85"/>
      <c r="KPX31" s="80"/>
      <c r="KPY31" s="80"/>
      <c r="KPZ31" s="85"/>
      <c r="KQA31" s="77"/>
      <c r="KQB31" s="74"/>
      <c r="KQC31" s="74"/>
      <c r="KQD31" s="85"/>
      <c r="KQE31" s="74"/>
      <c r="KQF31" s="74"/>
      <c r="KQG31" s="85"/>
      <c r="KQH31" s="74"/>
      <c r="KQI31" s="74"/>
      <c r="KQJ31" s="85"/>
      <c r="KQK31" s="74"/>
      <c r="KQL31" s="74"/>
      <c r="KQM31" s="85"/>
      <c r="KQN31" s="80"/>
      <c r="KQO31" s="80"/>
      <c r="KQP31" s="85"/>
      <c r="KQQ31" s="77"/>
      <c r="KQR31" s="74"/>
      <c r="KQS31" s="74"/>
      <c r="KQT31" s="85"/>
      <c r="KQU31" s="74"/>
      <c r="KQV31" s="74"/>
      <c r="KQW31" s="85"/>
      <c r="KQX31" s="74"/>
      <c r="KQY31" s="74"/>
      <c r="KQZ31" s="85"/>
      <c r="KRA31" s="74"/>
      <c r="KRB31" s="74"/>
      <c r="KRC31" s="85"/>
      <c r="KRD31" s="80"/>
      <c r="KRE31" s="80"/>
      <c r="KRF31" s="85"/>
      <c r="KRG31" s="77"/>
      <c r="KRH31" s="74"/>
      <c r="KRI31" s="74"/>
      <c r="KRJ31" s="85"/>
      <c r="KRK31" s="74"/>
      <c r="KRL31" s="74"/>
      <c r="KRM31" s="85"/>
      <c r="KRN31" s="74"/>
      <c r="KRO31" s="74"/>
      <c r="KRP31" s="85"/>
      <c r="KRQ31" s="74"/>
      <c r="KRR31" s="74"/>
      <c r="KRS31" s="85"/>
      <c r="KRT31" s="80"/>
      <c r="KRU31" s="80"/>
      <c r="KRV31" s="85"/>
      <c r="KRW31" s="77"/>
      <c r="KRX31" s="74"/>
      <c r="KRY31" s="74"/>
      <c r="KRZ31" s="85"/>
      <c r="KSA31" s="74"/>
      <c r="KSB31" s="74"/>
      <c r="KSC31" s="85"/>
      <c r="KSD31" s="74"/>
      <c r="KSE31" s="74"/>
      <c r="KSF31" s="85"/>
      <c r="KSG31" s="74"/>
      <c r="KSH31" s="74"/>
      <c r="KSI31" s="85"/>
      <c r="KSJ31" s="80"/>
      <c r="KSK31" s="80"/>
      <c r="KSL31" s="85"/>
      <c r="KSM31" s="77"/>
      <c r="KSN31" s="74"/>
      <c r="KSO31" s="74"/>
      <c r="KSP31" s="85"/>
      <c r="KSQ31" s="74"/>
      <c r="KSR31" s="74"/>
      <c r="KSS31" s="85"/>
      <c r="KST31" s="74"/>
      <c r="KSU31" s="74"/>
      <c r="KSV31" s="85"/>
      <c r="KSW31" s="74"/>
      <c r="KSX31" s="74"/>
      <c r="KSY31" s="85"/>
      <c r="KSZ31" s="80"/>
      <c r="KTA31" s="80"/>
      <c r="KTB31" s="85"/>
      <c r="KTC31" s="77"/>
      <c r="KTD31" s="74"/>
      <c r="KTE31" s="74"/>
      <c r="KTF31" s="85"/>
      <c r="KTG31" s="74"/>
      <c r="KTH31" s="74"/>
      <c r="KTI31" s="85"/>
      <c r="KTJ31" s="74"/>
      <c r="KTK31" s="74"/>
      <c r="KTL31" s="85"/>
      <c r="KTM31" s="74"/>
      <c r="KTN31" s="74"/>
      <c r="KTO31" s="85"/>
      <c r="KTP31" s="80"/>
      <c r="KTQ31" s="80"/>
      <c r="KTR31" s="85"/>
      <c r="KTS31" s="77"/>
      <c r="KTT31" s="74"/>
      <c r="KTU31" s="74"/>
      <c r="KTV31" s="85"/>
      <c r="KTW31" s="74"/>
      <c r="KTX31" s="74"/>
      <c r="KTY31" s="85"/>
      <c r="KTZ31" s="74"/>
      <c r="KUA31" s="74"/>
      <c r="KUB31" s="85"/>
      <c r="KUC31" s="74"/>
      <c r="KUD31" s="74"/>
      <c r="KUE31" s="85"/>
      <c r="KUF31" s="80"/>
      <c r="KUG31" s="80"/>
      <c r="KUH31" s="85"/>
      <c r="KUI31" s="77"/>
      <c r="KUJ31" s="74"/>
      <c r="KUK31" s="74"/>
      <c r="KUL31" s="85"/>
      <c r="KUM31" s="74"/>
      <c r="KUN31" s="74"/>
      <c r="KUO31" s="85"/>
      <c r="KUP31" s="74"/>
      <c r="KUQ31" s="74"/>
      <c r="KUR31" s="85"/>
      <c r="KUS31" s="74"/>
      <c r="KUT31" s="74"/>
      <c r="KUU31" s="85"/>
      <c r="KUV31" s="80"/>
      <c r="KUW31" s="80"/>
      <c r="KUX31" s="85"/>
      <c r="KUY31" s="77"/>
      <c r="KUZ31" s="74"/>
      <c r="KVA31" s="74"/>
      <c r="KVB31" s="85"/>
      <c r="KVC31" s="74"/>
      <c r="KVD31" s="74"/>
      <c r="KVE31" s="85"/>
      <c r="KVF31" s="74"/>
      <c r="KVG31" s="74"/>
      <c r="KVH31" s="85"/>
      <c r="KVI31" s="74"/>
      <c r="KVJ31" s="74"/>
      <c r="KVK31" s="85"/>
      <c r="KVL31" s="80"/>
      <c r="KVM31" s="80"/>
      <c r="KVN31" s="85"/>
      <c r="KVO31" s="77"/>
      <c r="KVP31" s="74"/>
      <c r="KVQ31" s="74"/>
      <c r="KVR31" s="85"/>
      <c r="KVS31" s="74"/>
      <c r="KVT31" s="74"/>
      <c r="KVU31" s="85"/>
      <c r="KVV31" s="74"/>
      <c r="KVW31" s="74"/>
      <c r="KVX31" s="85"/>
      <c r="KVY31" s="74"/>
      <c r="KVZ31" s="74"/>
      <c r="KWA31" s="85"/>
      <c r="KWB31" s="80"/>
      <c r="KWC31" s="80"/>
      <c r="KWD31" s="85"/>
      <c r="KWE31" s="77"/>
      <c r="KWF31" s="74"/>
      <c r="KWG31" s="74"/>
      <c r="KWH31" s="85"/>
      <c r="KWI31" s="74"/>
      <c r="KWJ31" s="74"/>
      <c r="KWK31" s="85"/>
      <c r="KWL31" s="74"/>
      <c r="KWM31" s="74"/>
      <c r="KWN31" s="85"/>
      <c r="KWO31" s="74"/>
      <c r="KWP31" s="74"/>
      <c r="KWQ31" s="85"/>
      <c r="KWR31" s="80"/>
      <c r="KWS31" s="80"/>
      <c r="KWT31" s="85"/>
      <c r="KWU31" s="77"/>
      <c r="KWV31" s="74"/>
      <c r="KWW31" s="74"/>
      <c r="KWX31" s="85"/>
      <c r="KWY31" s="74"/>
      <c r="KWZ31" s="74"/>
      <c r="KXA31" s="85"/>
      <c r="KXB31" s="74"/>
      <c r="KXC31" s="74"/>
      <c r="KXD31" s="85"/>
      <c r="KXE31" s="74"/>
      <c r="KXF31" s="74"/>
      <c r="KXG31" s="85"/>
      <c r="KXH31" s="80"/>
      <c r="KXI31" s="80"/>
      <c r="KXJ31" s="85"/>
      <c r="KXK31" s="77"/>
      <c r="KXL31" s="74"/>
      <c r="KXM31" s="74"/>
      <c r="KXN31" s="85"/>
      <c r="KXO31" s="74"/>
      <c r="KXP31" s="74"/>
      <c r="KXQ31" s="85"/>
      <c r="KXR31" s="74"/>
      <c r="KXS31" s="74"/>
      <c r="KXT31" s="85"/>
      <c r="KXU31" s="74"/>
      <c r="KXV31" s="74"/>
      <c r="KXW31" s="85"/>
      <c r="KXX31" s="80"/>
      <c r="KXY31" s="80"/>
      <c r="KXZ31" s="85"/>
      <c r="KYA31" s="77"/>
      <c r="KYB31" s="74"/>
      <c r="KYC31" s="74"/>
      <c r="KYD31" s="85"/>
      <c r="KYE31" s="74"/>
      <c r="KYF31" s="74"/>
      <c r="KYG31" s="85"/>
      <c r="KYH31" s="74"/>
      <c r="KYI31" s="74"/>
      <c r="KYJ31" s="85"/>
      <c r="KYK31" s="74"/>
      <c r="KYL31" s="74"/>
      <c r="KYM31" s="85"/>
      <c r="KYN31" s="80"/>
      <c r="KYO31" s="80"/>
      <c r="KYP31" s="85"/>
      <c r="KYQ31" s="77"/>
      <c r="KYR31" s="74"/>
      <c r="KYS31" s="74"/>
      <c r="KYT31" s="85"/>
      <c r="KYU31" s="74"/>
      <c r="KYV31" s="74"/>
      <c r="KYW31" s="85"/>
      <c r="KYX31" s="74"/>
      <c r="KYY31" s="74"/>
      <c r="KYZ31" s="85"/>
      <c r="KZA31" s="74"/>
      <c r="KZB31" s="74"/>
      <c r="KZC31" s="85"/>
      <c r="KZD31" s="80"/>
      <c r="KZE31" s="80"/>
      <c r="KZF31" s="85"/>
      <c r="KZG31" s="77"/>
      <c r="KZH31" s="74"/>
      <c r="KZI31" s="74"/>
      <c r="KZJ31" s="85"/>
      <c r="KZK31" s="74"/>
      <c r="KZL31" s="74"/>
      <c r="KZM31" s="85"/>
      <c r="KZN31" s="74"/>
      <c r="KZO31" s="74"/>
      <c r="KZP31" s="85"/>
      <c r="KZQ31" s="74"/>
      <c r="KZR31" s="74"/>
      <c r="KZS31" s="85"/>
      <c r="KZT31" s="80"/>
      <c r="KZU31" s="80"/>
      <c r="KZV31" s="85"/>
      <c r="KZW31" s="77"/>
      <c r="KZX31" s="74"/>
      <c r="KZY31" s="74"/>
      <c r="KZZ31" s="85"/>
      <c r="LAA31" s="74"/>
      <c r="LAB31" s="74"/>
      <c r="LAC31" s="85"/>
      <c r="LAD31" s="74"/>
      <c r="LAE31" s="74"/>
      <c r="LAF31" s="85"/>
      <c r="LAG31" s="74"/>
      <c r="LAH31" s="74"/>
      <c r="LAI31" s="85"/>
      <c r="LAJ31" s="80"/>
      <c r="LAK31" s="80"/>
      <c r="LAL31" s="85"/>
      <c r="LAM31" s="77"/>
      <c r="LAN31" s="74"/>
      <c r="LAO31" s="74"/>
      <c r="LAP31" s="85"/>
      <c r="LAQ31" s="74"/>
      <c r="LAR31" s="74"/>
      <c r="LAS31" s="85"/>
      <c r="LAT31" s="74"/>
      <c r="LAU31" s="74"/>
      <c r="LAV31" s="85"/>
      <c r="LAW31" s="74"/>
      <c r="LAX31" s="74"/>
      <c r="LAY31" s="85"/>
      <c r="LAZ31" s="80"/>
      <c r="LBA31" s="80"/>
      <c r="LBB31" s="85"/>
      <c r="LBC31" s="77"/>
      <c r="LBD31" s="74"/>
      <c r="LBE31" s="74"/>
      <c r="LBF31" s="85"/>
      <c r="LBG31" s="74"/>
      <c r="LBH31" s="74"/>
      <c r="LBI31" s="85"/>
      <c r="LBJ31" s="74"/>
      <c r="LBK31" s="74"/>
      <c r="LBL31" s="85"/>
      <c r="LBM31" s="74"/>
      <c r="LBN31" s="74"/>
      <c r="LBO31" s="85"/>
      <c r="LBP31" s="80"/>
      <c r="LBQ31" s="80"/>
      <c r="LBR31" s="85"/>
      <c r="LBS31" s="77"/>
      <c r="LBT31" s="74"/>
      <c r="LBU31" s="74"/>
      <c r="LBV31" s="85"/>
      <c r="LBW31" s="74"/>
      <c r="LBX31" s="74"/>
      <c r="LBY31" s="85"/>
      <c r="LBZ31" s="74"/>
      <c r="LCA31" s="74"/>
      <c r="LCB31" s="85"/>
      <c r="LCC31" s="74"/>
      <c r="LCD31" s="74"/>
      <c r="LCE31" s="85"/>
      <c r="LCF31" s="80"/>
      <c r="LCG31" s="80"/>
      <c r="LCH31" s="85"/>
      <c r="LCI31" s="77"/>
      <c r="LCJ31" s="74"/>
      <c r="LCK31" s="74"/>
      <c r="LCL31" s="85"/>
      <c r="LCM31" s="74"/>
      <c r="LCN31" s="74"/>
      <c r="LCO31" s="85"/>
      <c r="LCP31" s="74"/>
      <c r="LCQ31" s="74"/>
      <c r="LCR31" s="85"/>
      <c r="LCS31" s="74"/>
      <c r="LCT31" s="74"/>
      <c r="LCU31" s="85"/>
      <c r="LCV31" s="80"/>
      <c r="LCW31" s="80"/>
      <c r="LCX31" s="85"/>
      <c r="LCY31" s="77"/>
      <c r="LCZ31" s="74"/>
      <c r="LDA31" s="74"/>
      <c r="LDB31" s="85"/>
      <c r="LDC31" s="74"/>
      <c r="LDD31" s="74"/>
      <c r="LDE31" s="85"/>
      <c r="LDF31" s="74"/>
      <c r="LDG31" s="74"/>
      <c r="LDH31" s="85"/>
      <c r="LDI31" s="74"/>
      <c r="LDJ31" s="74"/>
      <c r="LDK31" s="85"/>
      <c r="LDL31" s="80"/>
      <c r="LDM31" s="80"/>
      <c r="LDN31" s="85"/>
      <c r="LDO31" s="77"/>
      <c r="LDP31" s="74"/>
      <c r="LDQ31" s="74"/>
      <c r="LDR31" s="85"/>
      <c r="LDS31" s="74"/>
      <c r="LDT31" s="74"/>
      <c r="LDU31" s="85"/>
      <c r="LDV31" s="74"/>
      <c r="LDW31" s="74"/>
      <c r="LDX31" s="85"/>
      <c r="LDY31" s="74"/>
      <c r="LDZ31" s="74"/>
      <c r="LEA31" s="85"/>
      <c r="LEB31" s="80"/>
      <c r="LEC31" s="80"/>
      <c r="LED31" s="85"/>
      <c r="LEE31" s="77"/>
      <c r="LEF31" s="74"/>
      <c r="LEG31" s="74"/>
      <c r="LEH31" s="85"/>
      <c r="LEI31" s="74"/>
      <c r="LEJ31" s="74"/>
      <c r="LEK31" s="85"/>
      <c r="LEL31" s="74"/>
      <c r="LEM31" s="74"/>
      <c r="LEN31" s="85"/>
      <c r="LEO31" s="74"/>
      <c r="LEP31" s="74"/>
      <c r="LEQ31" s="85"/>
      <c r="LER31" s="80"/>
      <c r="LES31" s="80"/>
      <c r="LET31" s="85"/>
      <c r="LEU31" s="77"/>
      <c r="LEV31" s="74"/>
      <c r="LEW31" s="74"/>
      <c r="LEX31" s="85"/>
      <c r="LEY31" s="74"/>
      <c r="LEZ31" s="74"/>
      <c r="LFA31" s="85"/>
      <c r="LFB31" s="74"/>
      <c r="LFC31" s="74"/>
      <c r="LFD31" s="85"/>
      <c r="LFE31" s="74"/>
      <c r="LFF31" s="74"/>
      <c r="LFG31" s="85"/>
      <c r="LFH31" s="80"/>
      <c r="LFI31" s="80"/>
      <c r="LFJ31" s="85"/>
      <c r="LFK31" s="77"/>
      <c r="LFL31" s="74"/>
      <c r="LFM31" s="74"/>
      <c r="LFN31" s="85"/>
      <c r="LFO31" s="74"/>
      <c r="LFP31" s="74"/>
      <c r="LFQ31" s="85"/>
      <c r="LFR31" s="74"/>
      <c r="LFS31" s="74"/>
      <c r="LFT31" s="85"/>
      <c r="LFU31" s="74"/>
      <c r="LFV31" s="74"/>
      <c r="LFW31" s="85"/>
      <c r="LFX31" s="80"/>
      <c r="LFY31" s="80"/>
      <c r="LFZ31" s="85"/>
      <c r="LGA31" s="77"/>
      <c r="LGB31" s="74"/>
      <c r="LGC31" s="74"/>
      <c r="LGD31" s="85"/>
      <c r="LGE31" s="74"/>
      <c r="LGF31" s="74"/>
      <c r="LGG31" s="85"/>
      <c r="LGH31" s="74"/>
      <c r="LGI31" s="74"/>
      <c r="LGJ31" s="85"/>
      <c r="LGK31" s="74"/>
      <c r="LGL31" s="74"/>
      <c r="LGM31" s="85"/>
      <c r="LGN31" s="80"/>
      <c r="LGO31" s="80"/>
      <c r="LGP31" s="85"/>
      <c r="LGQ31" s="77"/>
      <c r="LGR31" s="74"/>
      <c r="LGS31" s="74"/>
      <c r="LGT31" s="85"/>
      <c r="LGU31" s="74"/>
      <c r="LGV31" s="74"/>
      <c r="LGW31" s="85"/>
      <c r="LGX31" s="74"/>
      <c r="LGY31" s="74"/>
      <c r="LGZ31" s="85"/>
      <c r="LHA31" s="74"/>
      <c r="LHB31" s="74"/>
      <c r="LHC31" s="85"/>
      <c r="LHD31" s="80"/>
      <c r="LHE31" s="80"/>
      <c r="LHF31" s="85"/>
      <c r="LHG31" s="77"/>
      <c r="LHH31" s="74"/>
      <c r="LHI31" s="74"/>
      <c r="LHJ31" s="85"/>
      <c r="LHK31" s="74"/>
      <c r="LHL31" s="74"/>
      <c r="LHM31" s="85"/>
      <c r="LHN31" s="74"/>
      <c r="LHO31" s="74"/>
      <c r="LHP31" s="85"/>
      <c r="LHQ31" s="74"/>
      <c r="LHR31" s="74"/>
      <c r="LHS31" s="85"/>
      <c r="LHT31" s="80"/>
      <c r="LHU31" s="80"/>
      <c r="LHV31" s="85"/>
      <c r="LHW31" s="77"/>
      <c r="LHX31" s="74"/>
      <c r="LHY31" s="74"/>
      <c r="LHZ31" s="85"/>
      <c r="LIA31" s="74"/>
      <c r="LIB31" s="74"/>
      <c r="LIC31" s="85"/>
      <c r="LID31" s="74"/>
      <c r="LIE31" s="74"/>
      <c r="LIF31" s="85"/>
      <c r="LIG31" s="74"/>
      <c r="LIH31" s="74"/>
      <c r="LII31" s="85"/>
      <c r="LIJ31" s="80"/>
      <c r="LIK31" s="80"/>
      <c r="LIL31" s="85"/>
      <c r="LIM31" s="77"/>
      <c r="LIN31" s="74"/>
      <c r="LIO31" s="74"/>
      <c r="LIP31" s="85"/>
      <c r="LIQ31" s="74"/>
      <c r="LIR31" s="74"/>
      <c r="LIS31" s="85"/>
      <c r="LIT31" s="74"/>
      <c r="LIU31" s="74"/>
      <c r="LIV31" s="85"/>
      <c r="LIW31" s="74"/>
      <c r="LIX31" s="74"/>
      <c r="LIY31" s="85"/>
      <c r="LIZ31" s="80"/>
      <c r="LJA31" s="80"/>
      <c r="LJB31" s="85"/>
      <c r="LJC31" s="77"/>
      <c r="LJD31" s="74"/>
      <c r="LJE31" s="74"/>
      <c r="LJF31" s="85"/>
      <c r="LJG31" s="74"/>
      <c r="LJH31" s="74"/>
      <c r="LJI31" s="85"/>
      <c r="LJJ31" s="74"/>
      <c r="LJK31" s="74"/>
      <c r="LJL31" s="85"/>
      <c r="LJM31" s="74"/>
      <c r="LJN31" s="74"/>
      <c r="LJO31" s="85"/>
      <c r="LJP31" s="80"/>
      <c r="LJQ31" s="80"/>
      <c r="LJR31" s="85"/>
      <c r="LJS31" s="77"/>
      <c r="LJT31" s="74"/>
      <c r="LJU31" s="74"/>
      <c r="LJV31" s="85"/>
      <c r="LJW31" s="74"/>
      <c r="LJX31" s="74"/>
      <c r="LJY31" s="85"/>
      <c r="LJZ31" s="74"/>
      <c r="LKA31" s="74"/>
      <c r="LKB31" s="85"/>
      <c r="LKC31" s="74"/>
      <c r="LKD31" s="74"/>
      <c r="LKE31" s="85"/>
      <c r="LKF31" s="80"/>
      <c r="LKG31" s="80"/>
      <c r="LKH31" s="85"/>
      <c r="LKI31" s="77"/>
      <c r="LKJ31" s="74"/>
      <c r="LKK31" s="74"/>
      <c r="LKL31" s="85"/>
      <c r="LKM31" s="74"/>
      <c r="LKN31" s="74"/>
      <c r="LKO31" s="85"/>
      <c r="LKP31" s="74"/>
      <c r="LKQ31" s="74"/>
      <c r="LKR31" s="85"/>
      <c r="LKS31" s="74"/>
      <c r="LKT31" s="74"/>
      <c r="LKU31" s="85"/>
      <c r="LKV31" s="80"/>
      <c r="LKW31" s="80"/>
      <c r="LKX31" s="85"/>
      <c r="LKY31" s="77"/>
      <c r="LKZ31" s="74"/>
      <c r="LLA31" s="74"/>
      <c r="LLB31" s="85"/>
      <c r="LLC31" s="74"/>
      <c r="LLD31" s="74"/>
      <c r="LLE31" s="85"/>
      <c r="LLF31" s="74"/>
      <c r="LLG31" s="74"/>
      <c r="LLH31" s="85"/>
      <c r="LLI31" s="74"/>
      <c r="LLJ31" s="74"/>
      <c r="LLK31" s="85"/>
      <c r="LLL31" s="80"/>
      <c r="LLM31" s="80"/>
      <c r="LLN31" s="85"/>
      <c r="LLO31" s="77"/>
      <c r="LLP31" s="74"/>
      <c r="LLQ31" s="74"/>
      <c r="LLR31" s="85"/>
      <c r="LLS31" s="74"/>
      <c r="LLT31" s="74"/>
      <c r="LLU31" s="85"/>
      <c r="LLV31" s="74"/>
      <c r="LLW31" s="74"/>
      <c r="LLX31" s="85"/>
      <c r="LLY31" s="74"/>
      <c r="LLZ31" s="74"/>
      <c r="LMA31" s="85"/>
      <c r="LMB31" s="80"/>
      <c r="LMC31" s="80"/>
      <c r="LMD31" s="85"/>
      <c r="LME31" s="77"/>
      <c r="LMF31" s="74"/>
      <c r="LMG31" s="74"/>
      <c r="LMH31" s="85"/>
      <c r="LMI31" s="74"/>
      <c r="LMJ31" s="74"/>
      <c r="LMK31" s="85"/>
      <c r="LML31" s="74"/>
      <c r="LMM31" s="74"/>
      <c r="LMN31" s="85"/>
      <c r="LMO31" s="74"/>
      <c r="LMP31" s="74"/>
      <c r="LMQ31" s="85"/>
      <c r="LMR31" s="80"/>
      <c r="LMS31" s="80"/>
      <c r="LMT31" s="85"/>
      <c r="LMU31" s="77"/>
      <c r="LMV31" s="74"/>
      <c r="LMW31" s="74"/>
      <c r="LMX31" s="85"/>
      <c r="LMY31" s="74"/>
      <c r="LMZ31" s="74"/>
      <c r="LNA31" s="85"/>
      <c r="LNB31" s="74"/>
      <c r="LNC31" s="74"/>
      <c r="LND31" s="85"/>
      <c r="LNE31" s="74"/>
      <c r="LNF31" s="74"/>
      <c r="LNG31" s="85"/>
      <c r="LNH31" s="80"/>
      <c r="LNI31" s="80"/>
      <c r="LNJ31" s="85"/>
      <c r="LNK31" s="77"/>
      <c r="LNL31" s="74"/>
      <c r="LNM31" s="74"/>
      <c r="LNN31" s="85"/>
      <c r="LNO31" s="74"/>
      <c r="LNP31" s="74"/>
      <c r="LNQ31" s="85"/>
      <c r="LNR31" s="74"/>
      <c r="LNS31" s="74"/>
      <c r="LNT31" s="85"/>
      <c r="LNU31" s="74"/>
      <c r="LNV31" s="74"/>
      <c r="LNW31" s="85"/>
      <c r="LNX31" s="80"/>
      <c r="LNY31" s="80"/>
      <c r="LNZ31" s="85"/>
      <c r="LOA31" s="77"/>
      <c r="LOB31" s="74"/>
      <c r="LOC31" s="74"/>
      <c r="LOD31" s="85"/>
      <c r="LOE31" s="74"/>
      <c r="LOF31" s="74"/>
      <c r="LOG31" s="85"/>
      <c r="LOH31" s="74"/>
      <c r="LOI31" s="74"/>
      <c r="LOJ31" s="85"/>
      <c r="LOK31" s="74"/>
      <c r="LOL31" s="74"/>
      <c r="LOM31" s="85"/>
      <c r="LON31" s="80"/>
      <c r="LOO31" s="80"/>
      <c r="LOP31" s="85"/>
      <c r="LOQ31" s="77"/>
      <c r="LOR31" s="74"/>
      <c r="LOS31" s="74"/>
      <c r="LOT31" s="85"/>
      <c r="LOU31" s="74"/>
      <c r="LOV31" s="74"/>
      <c r="LOW31" s="85"/>
      <c r="LOX31" s="74"/>
      <c r="LOY31" s="74"/>
      <c r="LOZ31" s="85"/>
      <c r="LPA31" s="74"/>
      <c r="LPB31" s="74"/>
      <c r="LPC31" s="85"/>
      <c r="LPD31" s="80"/>
      <c r="LPE31" s="80"/>
      <c r="LPF31" s="85"/>
      <c r="LPG31" s="77"/>
      <c r="LPH31" s="74"/>
      <c r="LPI31" s="74"/>
      <c r="LPJ31" s="85"/>
      <c r="LPK31" s="74"/>
      <c r="LPL31" s="74"/>
      <c r="LPM31" s="85"/>
      <c r="LPN31" s="74"/>
      <c r="LPO31" s="74"/>
      <c r="LPP31" s="85"/>
      <c r="LPQ31" s="74"/>
      <c r="LPR31" s="74"/>
      <c r="LPS31" s="85"/>
      <c r="LPT31" s="80"/>
      <c r="LPU31" s="80"/>
      <c r="LPV31" s="85"/>
      <c r="LPW31" s="77"/>
      <c r="LPX31" s="74"/>
      <c r="LPY31" s="74"/>
      <c r="LPZ31" s="85"/>
      <c r="LQA31" s="74"/>
      <c r="LQB31" s="74"/>
      <c r="LQC31" s="85"/>
      <c r="LQD31" s="74"/>
      <c r="LQE31" s="74"/>
      <c r="LQF31" s="85"/>
      <c r="LQG31" s="74"/>
      <c r="LQH31" s="74"/>
      <c r="LQI31" s="85"/>
      <c r="LQJ31" s="80"/>
      <c r="LQK31" s="80"/>
      <c r="LQL31" s="85"/>
      <c r="LQM31" s="77"/>
      <c r="LQN31" s="74"/>
      <c r="LQO31" s="74"/>
      <c r="LQP31" s="85"/>
      <c r="LQQ31" s="74"/>
      <c r="LQR31" s="74"/>
      <c r="LQS31" s="85"/>
      <c r="LQT31" s="74"/>
      <c r="LQU31" s="74"/>
      <c r="LQV31" s="85"/>
      <c r="LQW31" s="74"/>
      <c r="LQX31" s="74"/>
      <c r="LQY31" s="85"/>
      <c r="LQZ31" s="80"/>
      <c r="LRA31" s="80"/>
      <c r="LRB31" s="85"/>
      <c r="LRC31" s="77"/>
      <c r="LRD31" s="74"/>
      <c r="LRE31" s="74"/>
      <c r="LRF31" s="85"/>
      <c r="LRG31" s="74"/>
      <c r="LRH31" s="74"/>
      <c r="LRI31" s="85"/>
      <c r="LRJ31" s="74"/>
      <c r="LRK31" s="74"/>
      <c r="LRL31" s="85"/>
      <c r="LRM31" s="74"/>
      <c r="LRN31" s="74"/>
      <c r="LRO31" s="85"/>
      <c r="LRP31" s="80"/>
      <c r="LRQ31" s="80"/>
      <c r="LRR31" s="85"/>
      <c r="LRS31" s="77"/>
      <c r="LRT31" s="74"/>
      <c r="LRU31" s="74"/>
      <c r="LRV31" s="85"/>
      <c r="LRW31" s="74"/>
      <c r="LRX31" s="74"/>
      <c r="LRY31" s="85"/>
      <c r="LRZ31" s="74"/>
      <c r="LSA31" s="74"/>
      <c r="LSB31" s="85"/>
      <c r="LSC31" s="74"/>
      <c r="LSD31" s="74"/>
      <c r="LSE31" s="85"/>
      <c r="LSF31" s="80"/>
      <c r="LSG31" s="80"/>
      <c r="LSH31" s="85"/>
      <c r="LSI31" s="77"/>
      <c r="LSJ31" s="74"/>
      <c r="LSK31" s="74"/>
      <c r="LSL31" s="85"/>
      <c r="LSM31" s="74"/>
      <c r="LSN31" s="74"/>
      <c r="LSO31" s="85"/>
      <c r="LSP31" s="74"/>
      <c r="LSQ31" s="74"/>
      <c r="LSR31" s="85"/>
      <c r="LSS31" s="74"/>
      <c r="LST31" s="74"/>
      <c r="LSU31" s="85"/>
      <c r="LSV31" s="80"/>
      <c r="LSW31" s="80"/>
      <c r="LSX31" s="85"/>
      <c r="LSY31" s="77"/>
      <c r="LSZ31" s="74"/>
      <c r="LTA31" s="74"/>
      <c r="LTB31" s="85"/>
      <c r="LTC31" s="74"/>
      <c r="LTD31" s="74"/>
      <c r="LTE31" s="85"/>
      <c r="LTF31" s="74"/>
      <c r="LTG31" s="74"/>
      <c r="LTH31" s="85"/>
      <c r="LTI31" s="74"/>
      <c r="LTJ31" s="74"/>
      <c r="LTK31" s="85"/>
      <c r="LTL31" s="80"/>
      <c r="LTM31" s="80"/>
      <c r="LTN31" s="85"/>
      <c r="LTO31" s="77"/>
      <c r="LTP31" s="74"/>
      <c r="LTQ31" s="74"/>
      <c r="LTR31" s="85"/>
      <c r="LTS31" s="74"/>
      <c r="LTT31" s="74"/>
      <c r="LTU31" s="85"/>
      <c r="LTV31" s="74"/>
      <c r="LTW31" s="74"/>
      <c r="LTX31" s="85"/>
      <c r="LTY31" s="74"/>
      <c r="LTZ31" s="74"/>
      <c r="LUA31" s="85"/>
      <c r="LUB31" s="80"/>
      <c r="LUC31" s="80"/>
      <c r="LUD31" s="85"/>
      <c r="LUE31" s="77"/>
      <c r="LUF31" s="74"/>
      <c r="LUG31" s="74"/>
      <c r="LUH31" s="85"/>
      <c r="LUI31" s="74"/>
      <c r="LUJ31" s="74"/>
      <c r="LUK31" s="85"/>
      <c r="LUL31" s="74"/>
      <c r="LUM31" s="74"/>
      <c r="LUN31" s="85"/>
      <c r="LUO31" s="74"/>
      <c r="LUP31" s="74"/>
      <c r="LUQ31" s="85"/>
      <c r="LUR31" s="80"/>
      <c r="LUS31" s="80"/>
      <c r="LUT31" s="85"/>
      <c r="LUU31" s="77"/>
      <c r="LUV31" s="74"/>
      <c r="LUW31" s="74"/>
      <c r="LUX31" s="85"/>
      <c r="LUY31" s="74"/>
      <c r="LUZ31" s="74"/>
      <c r="LVA31" s="85"/>
      <c r="LVB31" s="74"/>
      <c r="LVC31" s="74"/>
      <c r="LVD31" s="85"/>
      <c r="LVE31" s="74"/>
      <c r="LVF31" s="74"/>
      <c r="LVG31" s="85"/>
      <c r="LVH31" s="80"/>
      <c r="LVI31" s="80"/>
      <c r="LVJ31" s="85"/>
      <c r="LVK31" s="77"/>
      <c r="LVL31" s="74"/>
      <c r="LVM31" s="74"/>
      <c r="LVN31" s="85"/>
      <c r="LVO31" s="74"/>
      <c r="LVP31" s="74"/>
      <c r="LVQ31" s="85"/>
      <c r="LVR31" s="74"/>
      <c r="LVS31" s="74"/>
      <c r="LVT31" s="85"/>
      <c r="LVU31" s="74"/>
      <c r="LVV31" s="74"/>
      <c r="LVW31" s="85"/>
      <c r="LVX31" s="80"/>
      <c r="LVY31" s="80"/>
      <c r="LVZ31" s="85"/>
      <c r="LWA31" s="77"/>
      <c r="LWB31" s="74"/>
      <c r="LWC31" s="74"/>
      <c r="LWD31" s="85"/>
      <c r="LWE31" s="74"/>
      <c r="LWF31" s="74"/>
      <c r="LWG31" s="85"/>
      <c r="LWH31" s="74"/>
      <c r="LWI31" s="74"/>
      <c r="LWJ31" s="85"/>
      <c r="LWK31" s="74"/>
      <c r="LWL31" s="74"/>
      <c r="LWM31" s="85"/>
      <c r="LWN31" s="80"/>
      <c r="LWO31" s="80"/>
      <c r="LWP31" s="85"/>
      <c r="LWQ31" s="77"/>
      <c r="LWR31" s="74"/>
      <c r="LWS31" s="74"/>
      <c r="LWT31" s="85"/>
      <c r="LWU31" s="74"/>
      <c r="LWV31" s="74"/>
      <c r="LWW31" s="85"/>
      <c r="LWX31" s="74"/>
      <c r="LWY31" s="74"/>
      <c r="LWZ31" s="85"/>
      <c r="LXA31" s="74"/>
      <c r="LXB31" s="74"/>
      <c r="LXC31" s="85"/>
      <c r="LXD31" s="80"/>
      <c r="LXE31" s="80"/>
      <c r="LXF31" s="85"/>
      <c r="LXG31" s="77"/>
      <c r="LXH31" s="74"/>
      <c r="LXI31" s="74"/>
      <c r="LXJ31" s="85"/>
      <c r="LXK31" s="74"/>
      <c r="LXL31" s="74"/>
      <c r="LXM31" s="85"/>
      <c r="LXN31" s="74"/>
      <c r="LXO31" s="74"/>
      <c r="LXP31" s="85"/>
      <c r="LXQ31" s="74"/>
      <c r="LXR31" s="74"/>
      <c r="LXS31" s="85"/>
      <c r="LXT31" s="80"/>
      <c r="LXU31" s="80"/>
      <c r="LXV31" s="85"/>
      <c r="LXW31" s="77"/>
      <c r="LXX31" s="74"/>
      <c r="LXY31" s="74"/>
      <c r="LXZ31" s="85"/>
      <c r="LYA31" s="74"/>
      <c r="LYB31" s="74"/>
      <c r="LYC31" s="85"/>
      <c r="LYD31" s="74"/>
      <c r="LYE31" s="74"/>
      <c r="LYF31" s="85"/>
      <c r="LYG31" s="74"/>
      <c r="LYH31" s="74"/>
      <c r="LYI31" s="85"/>
      <c r="LYJ31" s="80"/>
      <c r="LYK31" s="80"/>
      <c r="LYL31" s="85"/>
      <c r="LYM31" s="77"/>
      <c r="LYN31" s="74"/>
      <c r="LYO31" s="74"/>
      <c r="LYP31" s="85"/>
      <c r="LYQ31" s="74"/>
      <c r="LYR31" s="74"/>
      <c r="LYS31" s="85"/>
      <c r="LYT31" s="74"/>
      <c r="LYU31" s="74"/>
      <c r="LYV31" s="85"/>
      <c r="LYW31" s="74"/>
      <c r="LYX31" s="74"/>
      <c r="LYY31" s="85"/>
      <c r="LYZ31" s="80"/>
      <c r="LZA31" s="80"/>
      <c r="LZB31" s="85"/>
      <c r="LZC31" s="77"/>
      <c r="LZD31" s="74"/>
      <c r="LZE31" s="74"/>
      <c r="LZF31" s="85"/>
      <c r="LZG31" s="74"/>
      <c r="LZH31" s="74"/>
      <c r="LZI31" s="85"/>
      <c r="LZJ31" s="74"/>
      <c r="LZK31" s="74"/>
      <c r="LZL31" s="85"/>
      <c r="LZM31" s="74"/>
      <c r="LZN31" s="74"/>
      <c r="LZO31" s="85"/>
      <c r="LZP31" s="80"/>
      <c r="LZQ31" s="80"/>
      <c r="LZR31" s="85"/>
      <c r="LZS31" s="77"/>
      <c r="LZT31" s="74"/>
      <c r="LZU31" s="74"/>
      <c r="LZV31" s="85"/>
      <c r="LZW31" s="74"/>
      <c r="LZX31" s="74"/>
      <c r="LZY31" s="85"/>
      <c r="LZZ31" s="74"/>
      <c r="MAA31" s="74"/>
      <c r="MAB31" s="85"/>
      <c r="MAC31" s="74"/>
      <c r="MAD31" s="74"/>
      <c r="MAE31" s="85"/>
      <c r="MAF31" s="80"/>
      <c r="MAG31" s="80"/>
      <c r="MAH31" s="85"/>
      <c r="MAI31" s="77"/>
      <c r="MAJ31" s="74"/>
      <c r="MAK31" s="74"/>
      <c r="MAL31" s="85"/>
      <c r="MAM31" s="74"/>
      <c r="MAN31" s="74"/>
      <c r="MAO31" s="85"/>
      <c r="MAP31" s="74"/>
      <c r="MAQ31" s="74"/>
      <c r="MAR31" s="85"/>
      <c r="MAS31" s="74"/>
      <c r="MAT31" s="74"/>
      <c r="MAU31" s="85"/>
      <c r="MAV31" s="80"/>
      <c r="MAW31" s="80"/>
      <c r="MAX31" s="85"/>
      <c r="MAY31" s="77"/>
      <c r="MAZ31" s="74"/>
      <c r="MBA31" s="74"/>
      <c r="MBB31" s="85"/>
      <c r="MBC31" s="74"/>
      <c r="MBD31" s="74"/>
      <c r="MBE31" s="85"/>
      <c r="MBF31" s="74"/>
      <c r="MBG31" s="74"/>
      <c r="MBH31" s="85"/>
      <c r="MBI31" s="74"/>
      <c r="MBJ31" s="74"/>
      <c r="MBK31" s="85"/>
      <c r="MBL31" s="80"/>
      <c r="MBM31" s="80"/>
      <c r="MBN31" s="85"/>
      <c r="MBO31" s="77"/>
      <c r="MBP31" s="74"/>
      <c r="MBQ31" s="74"/>
      <c r="MBR31" s="85"/>
      <c r="MBS31" s="74"/>
      <c r="MBT31" s="74"/>
      <c r="MBU31" s="85"/>
      <c r="MBV31" s="74"/>
      <c r="MBW31" s="74"/>
      <c r="MBX31" s="85"/>
      <c r="MBY31" s="74"/>
      <c r="MBZ31" s="74"/>
      <c r="MCA31" s="85"/>
      <c r="MCB31" s="80"/>
      <c r="MCC31" s="80"/>
      <c r="MCD31" s="85"/>
      <c r="MCE31" s="77"/>
      <c r="MCF31" s="74"/>
      <c r="MCG31" s="74"/>
      <c r="MCH31" s="85"/>
      <c r="MCI31" s="74"/>
      <c r="MCJ31" s="74"/>
      <c r="MCK31" s="85"/>
      <c r="MCL31" s="74"/>
      <c r="MCM31" s="74"/>
      <c r="MCN31" s="85"/>
      <c r="MCO31" s="74"/>
      <c r="MCP31" s="74"/>
      <c r="MCQ31" s="85"/>
      <c r="MCR31" s="80"/>
      <c r="MCS31" s="80"/>
      <c r="MCT31" s="85"/>
      <c r="MCU31" s="77"/>
      <c r="MCV31" s="74"/>
      <c r="MCW31" s="74"/>
      <c r="MCX31" s="85"/>
      <c r="MCY31" s="74"/>
      <c r="MCZ31" s="74"/>
      <c r="MDA31" s="85"/>
      <c r="MDB31" s="74"/>
      <c r="MDC31" s="74"/>
      <c r="MDD31" s="85"/>
      <c r="MDE31" s="74"/>
      <c r="MDF31" s="74"/>
      <c r="MDG31" s="85"/>
      <c r="MDH31" s="80"/>
      <c r="MDI31" s="80"/>
      <c r="MDJ31" s="85"/>
      <c r="MDK31" s="77"/>
      <c r="MDL31" s="74"/>
      <c r="MDM31" s="74"/>
      <c r="MDN31" s="85"/>
      <c r="MDO31" s="74"/>
      <c r="MDP31" s="74"/>
      <c r="MDQ31" s="85"/>
      <c r="MDR31" s="74"/>
      <c r="MDS31" s="74"/>
      <c r="MDT31" s="85"/>
      <c r="MDU31" s="74"/>
      <c r="MDV31" s="74"/>
      <c r="MDW31" s="85"/>
      <c r="MDX31" s="80"/>
      <c r="MDY31" s="80"/>
      <c r="MDZ31" s="85"/>
      <c r="MEA31" s="77"/>
      <c r="MEB31" s="74"/>
      <c r="MEC31" s="74"/>
      <c r="MED31" s="85"/>
      <c r="MEE31" s="74"/>
      <c r="MEF31" s="74"/>
      <c r="MEG31" s="85"/>
      <c r="MEH31" s="74"/>
      <c r="MEI31" s="74"/>
      <c r="MEJ31" s="85"/>
      <c r="MEK31" s="74"/>
      <c r="MEL31" s="74"/>
      <c r="MEM31" s="85"/>
      <c r="MEN31" s="80"/>
      <c r="MEO31" s="80"/>
      <c r="MEP31" s="85"/>
      <c r="MEQ31" s="77"/>
      <c r="MER31" s="74"/>
      <c r="MES31" s="74"/>
      <c r="MET31" s="85"/>
      <c r="MEU31" s="74"/>
      <c r="MEV31" s="74"/>
      <c r="MEW31" s="85"/>
      <c r="MEX31" s="74"/>
      <c r="MEY31" s="74"/>
      <c r="MEZ31" s="85"/>
      <c r="MFA31" s="74"/>
      <c r="MFB31" s="74"/>
      <c r="MFC31" s="85"/>
      <c r="MFD31" s="80"/>
      <c r="MFE31" s="80"/>
      <c r="MFF31" s="85"/>
      <c r="MFG31" s="77"/>
      <c r="MFH31" s="74"/>
      <c r="MFI31" s="74"/>
      <c r="MFJ31" s="85"/>
      <c r="MFK31" s="74"/>
      <c r="MFL31" s="74"/>
      <c r="MFM31" s="85"/>
      <c r="MFN31" s="74"/>
      <c r="MFO31" s="74"/>
      <c r="MFP31" s="85"/>
      <c r="MFQ31" s="74"/>
      <c r="MFR31" s="74"/>
      <c r="MFS31" s="85"/>
      <c r="MFT31" s="80"/>
      <c r="MFU31" s="80"/>
      <c r="MFV31" s="85"/>
      <c r="MFW31" s="77"/>
      <c r="MFX31" s="74"/>
      <c r="MFY31" s="74"/>
      <c r="MFZ31" s="85"/>
      <c r="MGA31" s="74"/>
      <c r="MGB31" s="74"/>
      <c r="MGC31" s="85"/>
      <c r="MGD31" s="74"/>
      <c r="MGE31" s="74"/>
      <c r="MGF31" s="85"/>
      <c r="MGG31" s="74"/>
      <c r="MGH31" s="74"/>
      <c r="MGI31" s="85"/>
      <c r="MGJ31" s="80"/>
      <c r="MGK31" s="80"/>
      <c r="MGL31" s="85"/>
      <c r="MGM31" s="77"/>
      <c r="MGN31" s="74"/>
      <c r="MGO31" s="74"/>
      <c r="MGP31" s="85"/>
      <c r="MGQ31" s="74"/>
      <c r="MGR31" s="74"/>
      <c r="MGS31" s="85"/>
      <c r="MGT31" s="74"/>
      <c r="MGU31" s="74"/>
      <c r="MGV31" s="85"/>
      <c r="MGW31" s="74"/>
      <c r="MGX31" s="74"/>
      <c r="MGY31" s="85"/>
      <c r="MGZ31" s="80"/>
      <c r="MHA31" s="80"/>
      <c r="MHB31" s="85"/>
      <c r="MHC31" s="77"/>
      <c r="MHD31" s="74"/>
      <c r="MHE31" s="74"/>
      <c r="MHF31" s="85"/>
      <c r="MHG31" s="74"/>
      <c r="MHH31" s="74"/>
      <c r="MHI31" s="85"/>
      <c r="MHJ31" s="74"/>
      <c r="MHK31" s="74"/>
      <c r="MHL31" s="85"/>
      <c r="MHM31" s="74"/>
      <c r="MHN31" s="74"/>
      <c r="MHO31" s="85"/>
      <c r="MHP31" s="80"/>
      <c r="MHQ31" s="80"/>
      <c r="MHR31" s="85"/>
      <c r="MHS31" s="77"/>
      <c r="MHT31" s="74"/>
      <c r="MHU31" s="74"/>
      <c r="MHV31" s="85"/>
      <c r="MHW31" s="74"/>
      <c r="MHX31" s="74"/>
      <c r="MHY31" s="85"/>
      <c r="MHZ31" s="74"/>
      <c r="MIA31" s="74"/>
      <c r="MIB31" s="85"/>
      <c r="MIC31" s="74"/>
      <c r="MID31" s="74"/>
      <c r="MIE31" s="85"/>
      <c r="MIF31" s="80"/>
      <c r="MIG31" s="80"/>
      <c r="MIH31" s="85"/>
      <c r="MII31" s="77"/>
      <c r="MIJ31" s="74"/>
      <c r="MIK31" s="74"/>
      <c r="MIL31" s="85"/>
      <c r="MIM31" s="74"/>
      <c r="MIN31" s="74"/>
      <c r="MIO31" s="85"/>
      <c r="MIP31" s="74"/>
      <c r="MIQ31" s="74"/>
      <c r="MIR31" s="85"/>
      <c r="MIS31" s="74"/>
      <c r="MIT31" s="74"/>
      <c r="MIU31" s="85"/>
      <c r="MIV31" s="80"/>
      <c r="MIW31" s="80"/>
      <c r="MIX31" s="85"/>
      <c r="MIY31" s="77"/>
      <c r="MIZ31" s="74"/>
      <c r="MJA31" s="74"/>
      <c r="MJB31" s="85"/>
      <c r="MJC31" s="74"/>
      <c r="MJD31" s="74"/>
      <c r="MJE31" s="85"/>
      <c r="MJF31" s="74"/>
      <c r="MJG31" s="74"/>
      <c r="MJH31" s="85"/>
      <c r="MJI31" s="74"/>
      <c r="MJJ31" s="74"/>
      <c r="MJK31" s="85"/>
      <c r="MJL31" s="80"/>
      <c r="MJM31" s="80"/>
      <c r="MJN31" s="85"/>
      <c r="MJO31" s="77"/>
      <c r="MJP31" s="74"/>
      <c r="MJQ31" s="74"/>
      <c r="MJR31" s="85"/>
      <c r="MJS31" s="74"/>
      <c r="MJT31" s="74"/>
      <c r="MJU31" s="85"/>
      <c r="MJV31" s="74"/>
      <c r="MJW31" s="74"/>
      <c r="MJX31" s="85"/>
      <c r="MJY31" s="74"/>
      <c r="MJZ31" s="74"/>
      <c r="MKA31" s="85"/>
      <c r="MKB31" s="80"/>
      <c r="MKC31" s="80"/>
      <c r="MKD31" s="85"/>
      <c r="MKE31" s="77"/>
      <c r="MKF31" s="74"/>
      <c r="MKG31" s="74"/>
      <c r="MKH31" s="85"/>
      <c r="MKI31" s="74"/>
      <c r="MKJ31" s="74"/>
      <c r="MKK31" s="85"/>
      <c r="MKL31" s="74"/>
      <c r="MKM31" s="74"/>
      <c r="MKN31" s="85"/>
      <c r="MKO31" s="74"/>
      <c r="MKP31" s="74"/>
      <c r="MKQ31" s="85"/>
      <c r="MKR31" s="80"/>
      <c r="MKS31" s="80"/>
      <c r="MKT31" s="85"/>
      <c r="MKU31" s="77"/>
      <c r="MKV31" s="74"/>
      <c r="MKW31" s="74"/>
      <c r="MKX31" s="85"/>
      <c r="MKY31" s="74"/>
      <c r="MKZ31" s="74"/>
      <c r="MLA31" s="85"/>
      <c r="MLB31" s="74"/>
      <c r="MLC31" s="74"/>
      <c r="MLD31" s="85"/>
      <c r="MLE31" s="74"/>
      <c r="MLF31" s="74"/>
      <c r="MLG31" s="85"/>
      <c r="MLH31" s="80"/>
      <c r="MLI31" s="80"/>
      <c r="MLJ31" s="85"/>
      <c r="MLK31" s="77"/>
      <c r="MLL31" s="74"/>
      <c r="MLM31" s="74"/>
      <c r="MLN31" s="85"/>
      <c r="MLO31" s="74"/>
      <c r="MLP31" s="74"/>
      <c r="MLQ31" s="85"/>
      <c r="MLR31" s="74"/>
      <c r="MLS31" s="74"/>
      <c r="MLT31" s="85"/>
      <c r="MLU31" s="74"/>
      <c r="MLV31" s="74"/>
      <c r="MLW31" s="85"/>
      <c r="MLX31" s="80"/>
      <c r="MLY31" s="80"/>
      <c r="MLZ31" s="85"/>
      <c r="MMA31" s="77"/>
      <c r="MMB31" s="74"/>
      <c r="MMC31" s="74"/>
      <c r="MMD31" s="85"/>
      <c r="MME31" s="74"/>
      <c r="MMF31" s="74"/>
      <c r="MMG31" s="85"/>
      <c r="MMH31" s="74"/>
      <c r="MMI31" s="74"/>
      <c r="MMJ31" s="85"/>
      <c r="MMK31" s="74"/>
      <c r="MML31" s="74"/>
      <c r="MMM31" s="85"/>
      <c r="MMN31" s="80"/>
      <c r="MMO31" s="80"/>
      <c r="MMP31" s="85"/>
      <c r="MMQ31" s="77"/>
      <c r="MMR31" s="74"/>
      <c r="MMS31" s="74"/>
      <c r="MMT31" s="85"/>
      <c r="MMU31" s="74"/>
      <c r="MMV31" s="74"/>
      <c r="MMW31" s="85"/>
      <c r="MMX31" s="74"/>
      <c r="MMY31" s="74"/>
      <c r="MMZ31" s="85"/>
      <c r="MNA31" s="74"/>
      <c r="MNB31" s="74"/>
      <c r="MNC31" s="85"/>
      <c r="MND31" s="80"/>
      <c r="MNE31" s="80"/>
      <c r="MNF31" s="85"/>
      <c r="MNG31" s="77"/>
      <c r="MNH31" s="74"/>
      <c r="MNI31" s="74"/>
      <c r="MNJ31" s="85"/>
      <c r="MNK31" s="74"/>
      <c r="MNL31" s="74"/>
      <c r="MNM31" s="85"/>
      <c r="MNN31" s="74"/>
      <c r="MNO31" s="74"/>
      <c r="MNP31" s="85"/>
      <c r="MNQ31" s="74"/>
      <c r="MNR31" s="74"/>
      <c r="MNS31" s="85"/>
      <c r="MNT31" s="80"/>
      <c r="MNU31" s="80"/>
      <c r="MNV31" s="85"/>
      <c r="MNW31" s="77"/>
      <c r="MNX31" s="74"/>
      <c r="MNY31" s="74"/>
      <c r="MNZ31" s="85"/>
      <c r="MOA31" s="74"/>
      <c r="MOB31" s="74"/>
      <c r="MOC31" s="85"/>
      <c r="MOD31" s="74"/>
      <c r="MOE31" s="74"/>
      <c r="MOF31" s="85"/>
      <c r="MOG31" s="74"/>
      <c r="MOH31" s="74"/>
      <c r="MOI31" s="85"/>
      <c r="MOJ31" s="80"/>
      <c r="MOK31" s="80"/>
      <c r="MOL31" s="85"/>
      <c r="MOM31" s="77"/>
      <c r="MON31" s="74"/>
      <c r="MOO31" s="74"/>
      <c r="MOP31" s="85"/>
      <c r="MOQ31" s="74"/>
      <c r="MOR31" s="74"/>
      <c r="MOS31" s="85"/>
      <c r="MOT31" s="74"/>
      <c r="MOU31" s="74"/>
      <c r="MOV31" s="85"/>
      <c r="MOW31" s="74"/>
      <c r="MOX31" s="74"/>
      <c r="MOY31" s="85"/>
      <c r="MOZ31" s="80"/>
      <c r="MPA31" s="80"/>
      <c r="MPB31" s="85"/>
      <c r="MPC31" s="77"/>
      <c r="MPD31" s="74"/>
      <c r="MPE31" s="74"/>
      <c r="MPF31" s="85"/>
      <c r="MPG31" s="74"/>
      <c r="MPH31" s="74"/>
      <c r="MPI31" s="85"/>
      <c r="MPJ31" s="74"/>
      <c r="MPK31" s="74"/>
      <c r="MPL31" s="85"/>
      <c r="MPM31" s="74"/>
      <c r="MPN31" s="74"/>
      <c r="MPO31" s="85"/>
      <c r="MPP31" s="80"/>
      <c r="MPQ31" s="80"/>
      <c r="MPR31" s="85"/>
      <c r="MPS31" s="77"/>
      <c r="MPT31" s="74"/>
      <c r="MPU31" s="74"/>
      <c r="MPV31" s="85"/>
      <c r="MPW31" s="74"/>
      <c r="MPX31" s="74"/>
      <c r="MPY31" s="85"/>
      <c r="MPZ31" s="74"/>
      <c r="MQA31" s="74"/>
      <c r="MQB31" s="85"/>
      <c r="MQC31" s="74"/>
      <c r="MQD31" s="74"/>
      <c r="MQE31" s="85"/>
      <c r="MQF31" s="80"/>
      <c r="MQG31" s="80"/>
      <c r="MQH31" s="85"/>
      <c r="MQI31" s="77"/>
      <c r="MQJ31" s="74"/>
      <c r="MQK31" s="74"/>
      <c r="MQL31" s="85"/>
      <c r="MQM31" s="74"/>
      <c r="MQN31" s="74"/>
      <c r="MQO31" s="85"/>
      <c r="MQP31" s="74"/>
      <c r="MQQ31" s="74"/>
      <c r="MQR31" s="85"/>
      <c r="MQS31" s="74"/>
      <c r="MQT31" s="74"/>
      <c r="MQU31" s="85"/>
      <c r="MQV31" s="80"/>
      <c r="MQW31" s="80"/>
      <c r="MQX31" s="85"/>
      <c r="MQY31" s="77"/>
      <c r="MQZ31" s="74"/>
      <c r="MRA31" s="74"/>
      <c r="MRB31" s="85"/>
      <c r="MRC31" s="74"/>
      <c r="MRD31" s="74"/>
      <c r="MRE31" s="85"/>
      <c r="MRF31" s="74"/>
      <c r="MRG31" s="74"/>
      <c r="MRH31" s="85"/>
      <c r="MRI31" s="74"/>
      <c r="MRJ31" s="74"/>
      <c r="MRK31" s="85"/>
      <c r="MRL31" s="80"/>
      <c r="MRM31" s="80"/>
      <c r="MRN31" s="85"/>
      <c r="MRO31" s="77"/>
      <c r="MRP31" s="74"/>
      <c r="MRQ31" s="74"/>
      <c r="MRR31" s="85"/>
      <c r="MRS31" s="74"/>
      <c r="MRT31" s="74"/>
      <c r="MRU31" s="85"/>
      <c r="MRV31" s="74"/>
      <c r="MRW31" s="74"/>
      <c r="MRX31" s="85"/>
      <c r="MRY31" s="74"/>
      <c r="MRZ31" s="74"/>
      <c r="MSA31" s="85"/>
      <c r="MSB31" s="80"/>
      <c r="MSC31" s="80"/>
      <c r="MSD31" s="85"/>
      <c r="MSE31" s="77"/>
      <c r="MSF31" s="74"/>
      <c r="MSG31" s="74"/>
      <c r="MSH31" s="85"/>
      <c r="MSI31" s="74"/>
      <c r="MSJ31" s="74"/>
      <c r="MSK31" s="85"/>
      <c r="MSL31" s="74"/>
      <c r="MSM31" s="74"/>
      <c r="MSN31" s="85"/>
      <c r="MSO31" s="74"/>
      <c r="MSP31" s="74"/>
      <c r="MSQ31" s="85"/>
      <c r="MSR31" s="80"/>
      <c r="MSS31" s="80"/>
      <c r="MST31" s="85"/>
      <c r="MSU31" s="77"/>
      <c r="MSV31" s="74"/>
      <c r="MSW31" s="74"/>
      <c r="MSX31" s="85"/>
      <c r="MSY31" s="74"/>
      <c r="MSZ31" s="74"/>
      <c r="MTA31" s="85"/>
      <c r="MTB31" s="74"/>
      <c r="MTC31" s="74"/>
      <c r="MTD31" s="85"/>
      <c r="MTE31" s="74"/>
      <c r="MTF31" s="74"/>
      <c r="MTG31" s="85"/>
      <c r="MTH31" s="80"/>
      <c r="MTI31" s="80"/>
      <c r="MTJ31" s="85"/>
      <c r="MTK31" s="77"/>
      <c r="MTL31" s="74"/>
      <c r="MTM31" s="74"/>
      <c r="MTN31" s="85"/>
      <c r="MTO31" s="74"/>
      <c r="MTP31" s="74"/>
      <c r="MTQ31" s="85"/>
      <c r="MTR31" s="74"/>
      <c r="MTS31" s="74"/>
      <c r="MTT31" s="85"/>
      <c r="MTU31" s="74"/>
      <c r="MTV31" s="74"/>
      <c r="MTW31" s="85"/>
      <c r="MTX31" s="80"/>
      <c r="MTY31" s="80"/>
      <c r="MTZ31" s="85"/>
      <c r="MUA31" s="77"/>
      <c r="MUB31" s="74"/>
      <c r="MUC31" s="74"/>
      <c r="MUD31" s="85"/>
      <c r="MUE31" s="74"/>
      <c r="MUF31" s="74"/>
      <c r="MUG31" s="85"/>
      <c r="MUH31" s="74"/>
      <c r="MUI31" s="74"/>
      <c r="MUJ31" s="85"/>
      <c r="MUK31" s="74"/>
      <c r="MUL31" s="74"/>
      <c r="MUM31" s="85"/>
      <c r="MUN31" s="80"/>
      <c r="MUO31" s="80"/>
      <c r="MUP31" s="85"/>
      <c r="MUQ31" s="77"/>
      <c r="MUR31" s="74"/>
      <c r="MUS31" s="74"/>
      <c r="MUT31" s="85"/>
      <c r="MUU31" s="74"/>
      <c r="MUV31" s="74"/>
      <c r="MUW31" s="85"/>
      <c r="MUX31" s="74"/>
      <c r="MUY31" s="74"/>
      <c r="MUZ31" s="85"/>
      <c r="MVA31" s="74"/>
      <c r="MVB31" s="74"/>
      <c r="MVC31" s="85"/>
      <c r="MVD31" s="80"/>
      <c r="MVE31" s="80"/>
      <c r="MVF31" s="85"/>
      <c r="MVG31" s="77"/>
      <c r="MVH31" s="74"/>
      <c r="MVI31" s="74"/>
      <c r="MVJ31" s="85"/>
      <c r="MVK31" s="74"/>
      <c r="MVL31" s="74"/>
      <c r="MVM31" s="85"/>
      <c r="MVN31" s="74"/>
      <c r="MVO31" s="74"/>
      <c r="MVP31" s="85"/>
      <c r="MVQ31" s="74"/>
      <c r="MVR31" s="74"/>
      <c r="MVS31" s="85"/>
      <c r="MVT31" s="80"/>
      <c r="MVU31" s="80"/>
      <c r="MVV31" s="85"/>
      <c r="MVW31" s="77"/>
      <c r="MVX31" s="74"/>
      <c r="MVY31" s="74"/>
      <c r="MVZ31" s="85"/>
      <c r="MWA31" s="74"/>
      <c r="MWB31" s="74"/>
      <c r="MWC31" s="85"/>
      <c r="MWD31" s="74"/>
      <c r="MWE31" s="74"/>
      <c r="MWF31" s="85"/>
      <c r="MWG31" s="74"/>
      <c r="MWH31" s="74"/>
      <c r="MWI31" s="85"/>
      <c r="MWJ31" s="80"/>
      <c r="MWK31" s="80"/>
      <c r="MWL31" s="85"/>
      <c r="MWM31" s="77"/>
      <c r="MWN31" s="74"/>
      <c r="MWO31" s="74"/>
      <c r="MWP31" s="85"/>
      <c r="MWQ31" s="74"/>
      <c r="MWR31" s="74"/>
      <c r="MWS31" s="85"/>
      <c r="MWT31" s="74"/>
      <c r="MWU31" s="74"/>
      <c r="MWV31" s="85"/>
      <c r="MWW31" s="74"/>
      <c r="MWX31" s="74"/>
      <c r="MWY31" s="85"/>
      <c r="MWZ31" s="80"/>
      <c r="MXA31" s="80"/>
      <c r="MXB31" s="85"/>
      <c r="MXC31" s="77"/>
      <c r="MXD31" s="74"/>
      <c r="MXE31" s="74"/>
      <c r="MXF31" s="85"/>
      <c r="MXG31" s="74"/>
      <c r="MXH31" s="74"/>
      <c r="MXI31" s="85"/>
      <c r="MXJ31" s="74"/>
      <c r="MXK31" s="74"/>
      <c r="MXL31" s="85"/>
      <c r="MXM31" s="74"/>
      <c r="MXN31" s="74"/>
      <c r="MXO31" s="85"/>
      <c r="MXP31" s="80"/>
      <c r="MXQ31" s="80"/>
      <c r="MXR31" s="85"/>
      <c r="MXS31" s="77"/>
      <c r="MXT31" s="74"/>
      <c r="MXU31" s="74"/>
      <c r="MXV31" s="85"/>
      <c r="MXW31" s="74"/>
      <c r="MXX31" s="74"/>
      <c r="MXY31" s="85"/>
      <c r="MXZ31" s="74"/>
      <c r="MYA31" s="74"/>
      <c r="MYB31" s="85"/>
      <c r="MYC31" s="74"/>
      <c r="MYD31" s="74"/>
      <c r="MYE31" s="85"/>
      <c r="MYF31" s="80"/>
      <c r="MYG31" s="80"/>
      <c r="MYH31" s="85"/>
      <c r="MYI31" s="77"/>
      <c r="MYJ31" s="74"/>
      <c r="MYK31" s="74"/>
      <c r="MYL31" s="85"/>
      <c r="MYM31" s="74"/>
      <c r="MYN31" s="74"/>
      <c r="MYO31" s="85"/>
      <c r="MYP31" s="74"/>
      <c r="MYQ31" s="74"/>
      <c r="MYR31" s="85"/>
      <c r="MYS31" s="74"/>
      <c r="MYT31" s="74"/>
      <c r="MYU31" s="85"/>
      <c r="MYV31" s="80"/>
      <c r="MYW31" s="80"/>
      <c r="MYX31" s="85"/>
      <c r="MYY31" s="77"/>
      <c r="MYZ31" s="74"/>
      <c r="MZA31" s="74"/>
      <c r="MZB31" s="85"/>
      <c r="MZC31" s="74"/>
      <c r="MZD31" s="74"/>
      <c r="MZE31" s="85"/>
      <c r="MZF31" s="74"/>
      <c r="MZG31" s="74"/>
      <c r="MZH31" s="85"/>
      <c r="MZI31" s="74"/>
      <c r="MZJ31" s="74"/>
      <c r="MZK31" s="85"/>
      <c r="MZL31" s="80"/>
      <c r="MZM31" s="80"/>
      <c r="MZN31" s="85"/>
      <c r="MZO31" s="77"/>
      <c r="MZP31" s="74"/>
      <c r="MZQ31" s="74"/>
      <c r="MZR31" s="85"/>
      <c r="MZS31" s="74"/>
      <c r="MZT31" s="74"/>
      <c r="MZU31" s="85"/>
      <c r="MZV31" s="74"/>
      <c r="MZW31" s="74"/>
      <c r="MZX31" s="85"/>
      <c r="MZY31" s="74"/>
      <c r="MZZ31" s="74"/>
      <c r="NAA31" s="85"/>
      <c r="NAB31" s="80"/>
      <c r="NAC31" s="80"/>
      <c r="NAD31" s="85"/>
      <c r="NAE31" s="77"/>
      <c r="NAF31" s="74"/>
      <c r="NAG31" s="74"/>
      <c r="NAH31" s="85"/>
      <c r="NAI31" s="74"/>
      <c r="NAJ31" s="74"/>
      <c r="NAK31" s="85"/>
      <c r="NAL31" s="74"/>
      <c r="NAM31" s="74"/>
      <c r="NAN31" s="85"/>
      <c r="NAO31" s="74"/>
      <c r="NAP31" s="74"/>
      <c r="NAQ31" s="85"/>
      <c r="NAR31" s="80"/>
      <c r="NAS31" s="80"/>
      <c r="NAT31" s="85"/>
      <c r="NAU31" s="77"/>
      <c r="NAV31" s="74"/>
      <c r="NAW31" s="74"/>
      <c r="NAX31" s="85"/>
      <c r="NAY31" s="74"/>
      <c r="NAZ31" s="74"/>
      <c r="NBA31" s="85"/>
      <c r="NBB31" s="74"/>
      <c r="NBC31" s="74"/>
      <c r="NBD31" s="85"/>
      <c r="NBE31" s="74"/>
      <c r="NBF31" s="74"/>
      <c r="NBG31" s="85"/>
      <c r="NBH31" s="80"/>
      <c r="NBI31" s="80"/>
      <c r="NBJ31" s="85"/>
      <c r="NBK31" s="77"/>
      <c r="NBL31" s="74"/>
      <c r="NBM31" s="74"/>
      <c r="NBN31" s="85"/>
      <c r="NBO31" s="74"/>
      <c r="NBP31" s="74"/>
      <c r="NBQ31" s="85"/>
      <c r="NBR31" s="74"/>
      <c r="NBS31" s="74"/>
      <c r="NBT31" s="85"/>
      <c r="NBU31" s="74"/>
      <c r="NBV31" s="74"/>
      <c r="NBW31" s="85"/>
      <c r="NBX31" s="80"/>
      <c r="NBY31" s="80"/>
      <c r="NBZ31" s="85"/>
      <c r="NCA31" s="77"/>
      <c r="NCB31" s="74"/>
      <c r="NCC31" s="74"/>
      <c r="NCD31" s="85"/>
      <c r="NCE31" s="74"/>
      <c r="NCF31" s="74"/>
      <c r="NCG31" s="85"/>
      <c r="NCH31" s="74"/>
      <c r="NCI31" s="74"/>
      <c r="NCJ31" s="85"/>
      <c r="NCK31" s="74"/>
      <c r="NCL31" s="74"/>
      <c r="NCM31" s="85"/>
      <c r="NCN31" s="80"/>
      <c r="NCO31" s="80"/>
      <c r="NCP31" s="85"/>
      <c r="NCQ31" s="77"/>
      <c r="NCR31" s="74"/>
      <c r="NCS31" s="74"/>
      <c r="NCT31" s="85"/>
      <c r="NCU31" s="74"/>
      <c r="NCV31" s="74"/>
      <c r="NCW31" s="85"/>
      <c r="NCX31" s="74"/>
      <c r="NCY31" s="74"/>
      <c r="NCZ31" s="85"/>
      <c r="NDA31" s="74"/>
      <c r="NDB31" s="74"/>
      <c r="NDC31" s="85"/>
      <c r="NDD31" s="80"/>
      <c r="NDE31" s="80"/>
      <c r="NDF31" s="85"/>
      <c r="NDG31" s="77"/>
      <c r="NDH31" s="74"/>
      <c r="NDI31" s="74"/>
      <c r="NDJ31" s="85"/>
      <c r="NDK31" s="74"/>
      <c r="NDL31" s="74"/>
      <c r="NDM31" s="85"/>
      <c r="NDN31" s="74"/>
      <c r="NDO31" s="74"/>
      <c r="NDP31" s="85"/>
      <c r="NDQ31" s="74"/>
      <c r="NDR31" s="74"/>
      <c r="NDS31" s="85"/>
      <c r="NDT31" s="80"/>
      <c r="NDU31" s="80"/>
      <c r="NDV31" s="85"/>
      <c r="NDW31" s="77"/>
      <c r="NDX31" s="74"/>
      <c r="NDY31" s="74"/>
      <c r="NDZ31" s="85"/>
      <c r="NEA31" s="74"/>
      <c r="NEB31" s="74"/>
      <c r="NEC31" s="85"/>
      <c r="NED31" s="74"/>
      <c r="NEE31" s="74"/>
      <c r="NEF31" s="85"/>
      <c r="NEG31" s="74"/>
      <c r="NEH31" s="74"/>
      <c r="NEI31" s="85"/>
      <c r="NEJ31" s="80"/>
      <c r="NEK31" s="80"/>
      <c r="NEL31" s="85"/>
      <c r="NEM31" s="77"/>
      <c r="NEN31" s="74"/>
      <c r="NEO31" s="74"/>
      <c r="NEP31" s="85"/>
      <c r="NEQ31" s="74"/>
      <c r="NER31" s="74"/>
      <c r="NES31" s="85"/>
      <c r="NET31" s="74"/>
      <c r="NEU31" s="74"/>
      <c r="NEV31" s="85"/>
      <c r="NEW31" s="74"/>
      <c r="NEX31" s="74"/>
      <c r="NEY31" s="85"/>
      <c r="NEZ31" s="80"/>
      <c r="NFA31" s="80"/>
      <c r="NFB31" s="85"/>
      <c r="NFC31" s="77"/>
      <c r="NFD31" s="74"/>
      <c r="NFE31" s="74"/>
      <c r="NFF31" s="85"/>
      <c r="NFG31" s="74"/>
      <c r="NFH31" s="74"/>
      <c r="NFI31" s="85"/>
      <c r="NFJ31" s="74"/>
      <c r="NFK31" s="74"/>
      <c r="NFL31" s="85"/>
      <c r="NFM31" s="74"/>
      <c r="NFN31" s="74"/>
      <c r="NFO31" s="85"/>
      <c r="NFP31" s="80"/>
      <c r="NFQ31" s="80"/>
      <c r="NFR31" s="85"/>
      <c r="NFS31" s="77"/>
      <c r="NFT31" s="74"/>
      <c r="NFU31" s="74"/>
      <c r="NFV31" s="85"/>
      <c r="NFW31" s="74"/>
      <c r="NFX31" s="74"/>
      <c r="NFY31" s="85"/>
      <c r="NFZ31" s="74"/>
      <c r="NGA31" s="74"/>
      <c r="NGB31" s="85"/>
      <c r="NGC31" s="74"/>
      <c r="NGD31" s="74"/>
      <c r="NGE31" s="85"/>
      <c r="NGF31" s="80"/>
      <c r="NGG31" s="80"/>
      <c r="NGH31" s="85"/>
      <c r="NGI31" s="77"/>
      <c r="NGJ31" s="74"/>
      <c r="NGK31" s="74"/>
      <c r="NGL31" s="85"/>
      <c r="NGM31" s="74"/>
      <c r="NGN31" s="74"/>
      <c r="NGO31" s="85"/>
      <c r="NGP31" s="74"/>
      <c r="NGQ31" s="74"/>
      <c r="NGR31" s="85"/>
      <c r="NGS31" s="74"/>
      <c r="NGT31" s="74"/>
      <c r="NGU31" s="85"/>
      <c r="NGV31" s="80"/>
      <c r="NGW31" s="80"/>
      <c r="NGX31" s="85"/>
      <c r="NGY31" s="77"/>
      <c r="NGZ31" s="74"/>
      <c r="NHA31" s="74"/>
      <c r="NHB31" s="85"/>
      <c r="NHC31" s="74"/>
      <c r="NHD31" s="74"/>
      <c r="NHE31" s="85"/>
      <c r="NHF31" s="74"/>
      <c r="NHG31" s="74"/>
      <c r="NHH31" s="85"/>
      <c r="NHI31" s="74"/>
      <c r="NHJ31" s="74"/>
      <c r="NHK31" s="85"/>
      <c r="NHL31" s="80"/>
      <c r="NHM31" s="80"/>
      <c r="NHN31" s="85"/>
      <c r="NHO31" s="77"/>
      <c r="NHP31" s="74"/>
      <c r="NHQ31" s="74"/>
      <c r="NHR31" s="85"/>
      <c r="NHS31" s="74"/>
      <c r="NHT31" s="74"/>
      <c r="NHU31" s="85"/>
      <c r="NHV31" s="74"/>
      <c r="NHW31" s="74"/>
      <c r="NHX31" s="85"/>
      <c r="NHY31" s="74"/>
      <c r="NHZ31" s="74"/>
      <c r="NIA31" s="85"/>
      <c r="NIB31" s="80"/>
      <c r="NIC31" s="80"/>
      <c r="NID31" s="85"/>
      <c r="NIE31" s="77"/>
      <c r="NIF31" s="74"/>
      <c r="NIG31" s="74"/>
      <c r="NIH31" s="85"/>
      <c r="NII31" s="74"/>
      <c r="NIJ31" s="74"/>
      <c r="NIK31" s="85"/>
      <c r="NIL31" s="74"/>
      <c r="NIM31" s="74"/>
      <c r="NIN31" s="85"/>
      <c r="NIO31" s="74"/>
      <c r="NIP31" s="74"/>
      <c r="NIQ31" s="85"/>
      <c r="NIR31" s="80"/>
      <c r="NIS31" s="80"/>
      <c r="NIT31" s="85"/>
      <c r="NIU31" s="77"/>
      <c r="NIV31" s="74"/>
      <c r="NIW31" s="74"/>
      <c r="NIX31" s="85"/>
      <c r="NIY31" s="74"/>
      <c r="NIZ31" s="74"/>
      <c r="NJA31" s="85"/>
      <c r="NJB31" s="74"/>
      <c r="NJC31" s="74"/>
      <c r="NJD31" s="85"/>
      <c r="NJE31" s="74"/>
      <c r="NJF31" s="74"/>
      <c r="NJG31" s="85"/>
      <c r="NJH31" s="80"/>
      <c r="NJI31" s="80"/>
      <c r="NJJ31" s="85"/>
      <c r="NJK31" s="77"/>
      <c r="NJL31" s="74"/>
      <c r="NJM31" s="74"/>
      <c r="NJN31" s="85"/>
      <c r="NJO31" s="74"/>
      <c r="NJP31" s="74"/>
      <c r="NJQ31" s="85"/>
      <c r="NJR31" s="74"/>
      <c r="NJS31" s="74"/>
      <c r="NJT31" s="85"/>
      <c r="NJU31" s="74"/>
      <c r="NJV31" s="74"/>
      <c r="NJW31" s="85"/>
      <c r="NJX31" s="80"/>
      <c r="NJY31" s="80"/>
      <c r="NJZ31" s="85"/>
      <c r="NKA31" s="77"/>
      <c r="NKB31" s="74"/>
      <c r="NKC31" s="74"/>
      <c r="NKD31" s="85"/>
      <c r="NKE31" s="74"/>
      <c r="NKF31" s="74"/>
      <c r="NKG31" s="85"/>
      <c r="NKH31" s="74"/>
      <c r="NKI31" s="74"/>
      <c r="NKJ31" s="85"/>
      <c r="NKK31" s="74"/>
      <c r="NKL31" s="74"/>
      <c r="NKM31" s="85"/>
      <c r="NKN31" s="80"/>
      <c r="NKO31" s="80"/>
      <c r="NKP31" s="85"/>
      <c r="NKQ31" s="77"/>
      <c r="NKR31" s="74"/>
      <c r="NKS31" s="74"/>
      <c r="NKT31" s="85"/>
      <c r="NKU31" s="74"/>
      <c r="NKV31" s="74"/>
      <c r="NKW31" s="85"/>
      <c r="NKX31" s="74"/>
      <c r="NKY31" s="74"/>
      <c r="NKZ31" s="85"/>
      <c r="NLA31" s="74"/>
      <c r="NLB31" s="74"/>
      <c r="NLC31" s="85"/>
      <c r="NLD31" s="80"/>
      <c r="NLE31" s="80"/>
      <c r="NLF31" s="85"/>
      <c r="NLG31" s="77"/>
      <c r="NLH31" s="74"/>
      <c r="NLI31" s="74"/>
      <c r="NLJ31" s="85"/>
      <c r="NLK31" s="74"/>
      <c r="NLL31" s="74"/>
      <c r="NLM31" s="85"/>
      <c r="NLN31" s="74"/>
      <c r="NLO31" s="74"/>
      <c r="NLP31" s="85"/>
      <c r="NLQ31" s="74"/>
      <c r="NLR31" s="74"/>
      <c r="NLS31" s="85"/>
      <c r="NLT31" s="80"/>
      <c r="NLU31" s="80"/>
      <c r="NLV31" s="85"/>
      <c r="NLW31" s="77"/>
      <c r="NLX31" s="74"/>
      <c r="NLY31" s="74"/>
      <c r="NLZ31" s="85"/>
      <c r="NMA31" s="74"/>
      <c r="NMB31" s="74"/>
      <c r="NMC31" s="85"/>
      <c r="NMD31" s="74"/>
      <c r="NME31" s="74"/>
      <c r="NMF31" s="85"/>
      <c r="NMG31" s="74"/>
      <c r="NMH31" s="74"/>
      <c r="NMI31" s="85"/>
      <c r="NMJ31" s="80"/>
      <c r="NMK31" s="80"/>
      <c r="NML31" s="85"/>
      <c r="NMM31" s="77"/>
      <c r="NMN31" s="74"/>
      <c r="NMO31" s="74"/>
      <c r="NMP31" s="85"/>
      <c r="NMQ31" s="74"/>
      <c r="NMR31" s="74"/>
      <c r="NMS31" s="85"/>
      <c r="NMT31" s="74"/>
      <c r="NMU31" s="74"/>
      <c r="NMV31" s="85"/>
      <c r="NMW31" s="74"/>
      <c r="NMX31" s="74"/>
      <c r="NMY31" s="85"/>
      <c r="NMZ31" s="80"/>
      <c r="NNA31" s="80"/>
      <c r="NNB31" s="85"/>
      <c r="NNC31" s="77"/>
      <c r="NND31" s="74"/>
      <c r="NNE31" s="74"/>
      <c r="NNF31" s="85"/>
      <c r="NNG31" s="74"/>
      <c r="NNH31" s="74"/>
      <c r="NNI31" s="85"/>
      <c r="NNJ31" s="74"/>
      <c r="NNK31" s="74"/>
      <c r="NNL31" s="85"/>
      <c r="NNM31" s="74"/>
      <c r="NNN31" s="74"/>
      <c r="NNO31" s="85"/>
      <c r="NNP31" s="80"/>
      <c r="NNQ31" s="80"/>
      <c r="NNR31" s="85"/>
      <c r="NNS31" s="77"/>
      <c r="NNT31" s="74"/>
      <c r="NNU31" s="74"/>
      <c r="NNV31" s="85"/>
      <c r="NNW31" s="74"/>
      <c r="NNX31" s="74"/>
      <c r="NNY31" s="85"/>
      <c r="NNZ31" s="74"/>
      <c r="NOA31" s="74"/>
      <c r="NOB31" s="85"/>
      <c r="NOC31" s="74"/>
      <c r="NOD31" s="74"/>
      <c r="NOE31" s="85"/>
      <c r="NOF31" s="80"/>
      <c r="NOG31" s="80"/>
      <c r="NOH31" s="85"/>
      <c r="NOI31" s="77"/>
      <c r="NOJ31" s="74"/>
      <c r="NOK31" s="74"/>
      <c r="NOL31" s="85"/>
      <c r="NOM31" s="74"/>
      <c r="NON31" s="74"/>
      <c r="NOO31" s="85"/>
      <c r="NOP31" s="74"/>
      <c r="NOQ31" s="74"/>
      <c r="NOR31" s="85"/>
      <c r="NOS31" s="74"/>
      <c r="NOT31" s="74"/>
      <c r="NOU31" s="85"/>
      <c r="NOV31" s="80"/>
      <c r="NOW31" s="80"/>
      <c r="NOX31" s="85"/>
      <c r="NOY31" s="77"/>
      <c r="NOZ31" s="74"/>
      <c r="NPA31" s="74"/>
      <c r="NPB31" s="85"/>
      <c r="NPC31" s="74"/>
      <c r="NPD31" s="74"/>
      <c r="NPE31" s="85"/>
      <c r="NPF31" s="74"/>
      <c r="NPG31" s="74"/>
      <c r="NPH31" s="85"/>
      <c r="NPI31" s="74"/>
      <c r="NPJ31" s="74"/>
      <c r="NPK31" s="85"/>
      <c r="NPL31" s="80"/>
      <c r="NPM31" s="80"/>
      <c r="NPN31" s="85"/>
      <c r="NPO31" s="77"/>
      <c r="NPP31" s="74"/>
      <c r="NPQ31" s="74"/>
      <c r="NPR31" s="85"/>
      <c r="NPS31" s="74"/>
      <c r="NPT31" s="74"/>
      <c r="NPU31" s="85"/>
      <c r="NPV31" s="74"/>
      <c r="NPW31" s="74"/>
      <c r="NPX31" s="85"/>
      <c r="NPY31" s="74"/>
      <c r="NPZ31" s="74"/>
      <c r="NQA31" s="85"/>
      <c r="NQB31" s="80"/>
      <c r="NQC31" s="80"/>
      <c r="NQD31" s="85"/>
      <c r="NQE31" s="77"/>
      <c r="NQF31" s="74"/>
      <c r="NQG31" s="74"/>
      <c r="NQH31" s="85"/>
      <c r="NQI31" s="74"/>
      <c r="NQJ31" s="74"/>
      <c r="NQK31" s="85"/>
      <c r="NQL31" s="74"/>
      <c r="NQM31" s="74"/>
      <c r="NQN31" s="85"/>
      <c r="NQO31" s="74"/>
      <c r="NQP31" s="74"/>
      <c r="NQQ31" s="85"/>
      <c r="NQR31" s="80"/>
      <c r="NQS31" s="80"/>
      <c r="NQT31" s="85"/>
      <c r="NQU31" s="77"/>
      <c r="NQV31" s="74"/>
      <c r="NQW31" s="74"/>
      <c r="NQX31" s="85"/>
      <c r="NQY31" s="74"/>
      <c r="NQZ31" s="74"/>
      <c r="NRA31" s="85"/>
      <c r="NRB31" s="74"/>
      <c r="NRC31" s="74"/>
      <c r="NRD31" s="85"/>
      <c r="NRE31" s="74"/>
      <c r="NRF31" s="74"/>
      <c r="NRG31" s="85"/>
      <c r="NRH31" s="80"/>
      <c r="NRI31" s="80"/>
      <c r="NRJ31" s="85"/>
      <c r="NRK31" s="77"/>
      <c r="NRL31" s="74"/>
      <c r="NRM31" s="74"/>
      <c r="NRN31" s="85"/>
      <c r="NRO31" s="74"/>
      <c r="NRP31" s="74"/>
      <c r="NRQ31" s="85"/>
      <c r="NRR31" s="74"/>
      <c r="NRS31" s="74"/>
      <c r="NRT31" s="85"/>
      <c r="NRU31" s="74"/>
      <c r="NRV31" s="74"/>
      <c r="NRW31" s="85"/>
      <c r="NRX31" s="80"/>
      <c r="NRY31" s="80"/>
      <c r="NRZ31" s="85"/>
      <c r="NSA31" s="77"/>
      <c r="NSB31" s="74"/>
      <c r="NSC31" s="74"/>
      <c r="NSD31" s="85"/>
      <c r="NSE31" s="74"/>
      <c r="NSF31" s="74"/>
      <c r="NSG31" s="85"/>
      <c r="NSH31" s="74"/>
      <c r="NSI31" s="74"/>
      <c r="NSJ31" s="85"/>
      <c r="NSK31" s="74"/>
      <c r="NSL31" s="74"/>
      <c r="NSM31" s="85"/>
      <c r="NSN31" s="80"/>
      <c r="NSO31" s="80"/>
      <c r="NSP31" s="85"/>
      <c r="NSQ31" s="77"/>
      <c r="NSR31" s="74"/>
      <c r="NSS31" s="74"/>
      <c r="NST31" s="85"/>
      <c r="NSU31" s="74"/>
      <c r="NSV31" s="74"/>
      <c r="NSW31" s="85"/>
      <c r="NSX31" s="74"/>
      <c r="NSY31" s="74"/>
      <c r="NSZ31" s="85"/>
      <c r="NTA31" s="74"/>
      <c r="NTB31" s="74"/>
      <c r="NTC31" s="85"/>
      <c r="NTD31" s="80"/>
      <c r="NTE31" s="80"/>
      <c r="NTF31" s="85"/>
      <c r="NTG31" s="77"/>
      <c r="NTH31" s="74"/>
      <c r="NTI31" s="74"/>
      <c r="NTJ31" s="85"/>
      <c r="NTK31" s="74"/>
      <c r="NTL31" s="74"/>
      <c r="NTM31" s="85"/>
      <c r="NTN31" s="74"/>
      <c r="NTO31" s="74"/>
      <c r="NTP31" s="85"/>
      <c r="NTQ31" s="74"/>
      <c r="NTR31" s="74"/>
      <c r="NTS31" s="85"/>
      <c r="NTT31" s="80"/>
      <c r="NTU31" s="80"/>
      <c r="NTV31" s="85"/>
      <c r="NTW31" s="77"/>
      <c r="NTX31" s="74"/>
      <c r="NTY31" s="74"/>
      <c r="NTZ31" s="85"/>
      <c r="NUA31" s="74"/>
      <c r="NUB31" s="74"/>
      <c r="NUC31" s="85"/>
      <c r="NUD31" s="74"/>
      <c r="NUE31" s="74"/>
      <c r="NUF31" s="85"/>
      <c r="NUG31" s="74"/>
      <c r="NUH31" s="74"/>
      <c r="NUI31" s="85"/>
      <c r="NUJ31" s="80"/>
      <c r="NUK31" s="80"/>
      <c r="NUL31" s="85"/>
      <c r="NUM31" s="77"/>
      <c r="NUN31" s="74"/>
      <c r="NUO31" s="74"/>
      <c r="NUP31" s="85"/>
      <c r="NUQ31" s="74"/>
      <c r="NUR31" s="74"/>
      <c r="NUS31" s="85"/>
      <c r="NUT31" s="74"/>
      <c r="NUU31" s="74"/>
      <c r="NUV31" s="85"/>
      <c r="NUW31" s="74"/>
      <c r="NUX31" s="74"/>
      <c r="NUY31" s="85"/>
      <c r="NUZ31" s="80"/>
      <c r="NVA31" s="80"/>
      <c r="NVB31" s="85"/>
      <c r="NVC31" s="77"/>
      <c r="NVD31" s="74"/>
      <c r="NVE31" s="74"/>
      <c r="NVF31" s="85"/>
      <c r="NVG31" s="74"/>
      <c r="NVH31" s="74"/>
      <c r="NVI31" s="85"/>
      <c r="NVJ31" s="74"/>
      <c r="NVK31" s="74"/>
      <c r="NVL31" s="85"/>
      <c r="NVM31" s="74"/>
      <c r="NVN31" s="74"/>
      <c r="NVO31" s="85"/>
      <c r="NVP31" s="80"/>
      <c r="NVQ31" s="80"/>
      <c r="NVR31" s="85"/>
      <c r="NVS31" s="77"/>
      <c r="NVT31" s="74"/>
      <c r="NVU31" s="74"/>
      <c r="NVV31" s="85"/>
      <c r="NVW31" s="74"/>
      <c r="NVX31" s="74"/>
      <c r="NVY31" s="85"/>
      <c r="NVZ31" s="74"/>
      <c r="NWA31" s="74"/>
      <c r="NWB31" s="85"/>
      <c r="NWC31" s="74"/>
      <c r="NWD31" s="74"/>
      <c r="NWE31" s="85"/>
      <c r="NWF31" s="80"/>
      <c r="NWG31" s="80"/>
      <c r="NWH31" s="85"/>
      <c r="NWI31" s="77"/>
      <c r="NWJ31" s="74"/>
      <c r="NWK31" s="74"/>
      <c r="NWL31" s="85"/>
      <c r="NWM31" s="74"/>
      <c r="NWN31" s="74"/>
      <c r="NWO31" s="85"/>
      <c r="NWP31" s="74"/>
      <c r="NWQ31" s="74"/>
      <c r="NWR31" s="85"/>
      <c r="NWS31" s="74"/>
      <c r="NWT31" s="74"/>
      <c r="NWU31" s="85"/>
      <c r="NWV31" s="80"/>
      <c r="NWW31" s="80"/>
      <c r="NWX31" s="85"/>
      <c r="NWY31" s="77"/>
      <c r="NWZ31" s="74"/>
      <c r="NXA31" s="74"/>
      <c r="NXB31" s="85"/>
      <c r="NXC31" s="74"/>
      <c r="NXD31" s="74"/>
      <c r="NXE31" s="85"/>
      <c r="NXF31" s="74"/>
      <c r="NXG31" s="74"/>
      <c r="NXH31" s="85"/>
      <c r="NXI31" s="74"/>
      <c r="NXJ31" s="74"/>
      <c r="NXK31" s="85"/>
      <c r="NXL31" s="80"/>
      <c r="NXM31" s="80"/>
      <c r="NXN31" s="85"/>
      <c r="NXO31" s="77"/>
      <c r="NXP31" s="74"/>
      <c r="NXQ31" s="74"/>
      <c r="NXR31" s="85"/>
      <c r="NXS31" s="74"/>
      <c r="NXT31" s="74"/>
      <c r="NXU31" s="85"/>
      <c r="NXV31" s="74"/>
      <c r="NXW31" s="74"/>
      <c r="NXX31" s="85"/>
      <c r="NXY31" s="74"/>
      <c r="NXZ31" s="74"/>
      <c r="NYA31" s="85"/>
      <c r="NYB31" s="80"/>
      <c r="NYC31" s="80"/>
      <c r="NYD31" s="85"/>
      <c r="NYE31" s="77"/>
      <c r="NYF31" s="74"/>
      <c r="NYG31" s="74"/>
      <c r="NYH31" s="85"/>
      <c r="NYI31" s="74"/>
      <c r="NYJ31" s="74"/>
      <c r="NYK31" s="85"/>
      <c r="NYL31" s="74"/>
      <c r="NYM31" s="74"/>
      <c r="NYN31" s="85"/>
      <c r="NYO31" s="74"/>
      <c r="NYP31" s="74"/>
      <c r="NYQ31" s="85"/>
      <c r="NYR31" s="80"/>
      <c r="NYS31" s="80"/>
      <c r="NYT31" s="85"/>
      <c r="NYU31" s="77"/>
      <c r="NYV31" s="74"/>
      <c r="NYW31" s="74"/>
      <c r="NYX31" s="85"/>
      <c r="NYY31" s="74"/>
      <c r="NYZ31" s="74"/>
      <c r="NZA31" s="85"/>
      <c r="NZB31" s="74"/>
      <c r="NZC31" s="74"/>
      <c r="NZD31" s="85"/>
      <c r="NZE31" s="74"/>
      <c r="NZF31" s="74"/>
      <c r="NZG31" s="85"/>
      <c r="NZH31" s="80"/>
      <c r="NZI31" s="80"/>
      <c r="NZJ31" s="85"/>
      <c r="NZK31" s="77"/>
      <c r="NZL31" s="74"/>
      <c r="NZM31" s="74"/>
      <c r="NZN31" s="85"/>
      <c r="NZO31" s="74"/>
      <c r="NZP31" s="74"/>
      <c r="NZQ31" s="85"/>
      <c r="NZR31" s="74"/>
      <c r="NZS31" s="74"/>
      <c r="NZT31" s="85"/>
      <c r="NZU31" s="74"/>
      <c r="NZV31" s="74"/>
      <c r="NZW31" s="85"/>
      <c r="NZX31" s="80"/>
      <c r="NZY31" s="80"/>
      <c r="NZZ31" s="85"/>
      <c r="OAA31" s="77"/>
      <c r="OAB31" s="74"/>
      <c r="OAC31" s="74"/>
      <c r="OAD31" s="85"/>
      <c r="OAE31" s="74"/>
      <c r="OAF31" s="74"/>
      <c r="OAG31" s="85"/>
      <c r="OAH31" s="74"/>
      <c r="OAI31" s="74"/>
      <c r="OAJ31" s="85"/>
      <c r="OAK31" s="74"/>
      <c r="OAL31" s="74"/>
      <c r="OAM31" s="85"/>
      <c r="OAN31" s="80"/>
      <c r="OAO31" s="80"/>
      <c r="OAP31" s="85"/>
      <c r="OAQ31" s="77"/>
      <c r="OAR31" s="74"/>
      <c r="OAS31" s="74"/>
      <c r="OAT31" s="85"/>
      <c r="OAU31" s="74"/>
      <c r="OAV31" s="74"/>
      <c r="OAW31" s="85"/>
      <c r="OAX31" s="74"/>
      <c r="OAY31" s="74"/>
      <c r="OAZ31" s="85"/>
      <c r="OBA31" s="74"/>
      <c r="OBB31" s="74"/>
      <c r="OBC31" s="85"/>
      <c r="OBD31" s="80"/>
      <c r="OBE31" s="80"/>
      <c r="OBF31" s="85"/>
      <c r="OBG31" s="77"/>
      <c r="OBH31" s="74"/>
      <c r="OBI31" s="74"/>
      <c r="OBJ31" s="85"/>
      <c r="OBK31" s="74"/>
      <c r="OBL31" s="74"/>
      <c r="OBM31" s="85"/>
      <c r="OBN31" s="74"/>
      <c r="OBO31" s="74"/>
      <c r="OBP31" s="85"/>
      <c r="OBQ31" s="74"/>
      <c r="OBR31" s="74"/>
      <c r="OBS31" s="85"/>
      <c r="OBT31" s="80"/>
      <c r="OBU31" s="80"/>
      <c r="OBV31" s="85"/>
      <c r="OBW31" s="77"/>
      <c r="OBX31" s="74"/>
      <c r="OBY31" s="74"/>
      <c r="OBZ31" s="85"/>
      <c r="OCA31" s="74"/>
      <c r="OCB31" s="74"/>
      <c r="OCC31" s="85"/>
      <c r="OCD31" s="74"/>
      <c r="OCE31" s="74"/>
      <c r="OCF31" s="85"/>
      <c r="OCG31" s="74"/>
      <c r="OCH31" s="74"/>
      <c r="OCI31" s="85"/>
      <c r="OCJ31" s="80"/>
      <c r="OCK31" s="80"/>
      <c r="OCL31" s="85"/>
      <c r="OCM31" s="77"/>
      <c r="OCN31" s="74"/>
      <c r="OCO31" s="74"/>
      <c r="OCP31" s="85"/>
      <c r="OCQ31" s="74"/>
      <c r="OCR31" s="74"/>
      <c r="OCS31" s="85"/>
      <c r="OCT31" s="74"/>
      <c r="OCU31" s="74"/>
      <c r="OCV31" s="85"/>
      <c r="OCW31" s="74"/>
      <c r="OCX31" s="74"/>
      <c r="OCY31" s="85"/>
      <c r="OCZ31" s="80"/>
      <c r="ODA31" s="80"/>
      <c r="ODB31" s="85"/>
      <c r="ODC31" s="77"/>
      <c r="ODD31" s="74"/>
      <c r="ODE31" s="74"/>
      <c r="ODF31" s="85"/>
      <c r="ODG31" s="74"/>
      <c r="ODH31" s="74"/>
      <c r="ODI31" s="85"/>
      <c r="ODJ31" s="74"/>
      <c r="ODK31" s="74"/>
      <c r="ODL31" s="85"/>
      <c r="ODM31" s="74"/>
      <c r="ODN31" s="74"/>
      <c r="ODO31" s="85"/>
      <c r="ODP31" s="80"/>
      <c r="ODQ31" s="80"/>
      <c r="ODR31" s="85"/>
      <c r="ODS31" s="77"/>
      <c r="ODT31" s="74"/>
      <c r="ODU31" s="74"/>
      <c r="ODV31" s="85"/>
      <c r="ODW31" s="74"/>
      <c r="ODX31" s="74"/>
      <c r="ODY31" s="85"/>
      <c r="ODZ31" s="74"/>
      <c r="OEA31" s="74"/>
      <c r="OEB31" s="85"/>
      <c r="OEC31" s="74"/>
      <c r="OED31" s="74"/>
      <c r="OEE31" s="85"/>
      <c r="OEF31" s="80"/>
      <c r="OEG31" s="80"/>
      <c r="OEH31" s="85"/>
      <c r="OEI31" s="77"/>
      <c r="OEJ31" s="74"/>
      <c r="OEK31" s="74"/>
      <c r="OEL31" s="85"/>
      <c r="OEM31" s="74"/>
      <c r="OEN31" s="74"/>
      <c r="OEO31" s="85"/>
      <c r="OEP31" s="74"/>
      <c r="OEQ31" s="74"/>
      <c r="OER31" s="85"/>
      <c r="OES31" s="74"/>
      <c r="OET31" s="74"/>
      <c r="OEU31" s="85"/>
      <c r="OEV31" s="80"/>
      <c r="OEW31" s="80"/>
      <c r="OEX31" s="85"/>
      <c r="OEY31" s="77"/>
      <c r="OEZ31" s="74"/>
      <c r="OFA31" s="74"/>
      <c r="OFB31" s="85"/>
      <c r="OFC31" s="74"/>
      <c r="OFD31" s="74"/>
      <c r="OFE31" s="85"/>
      <c r="OFF31" s="74"/>
      <c r="OFG31" s="74"/>
      <c r="OFH31" s="85"/>
      <c r="OFI31" s="74"/>
      <c r="OFJ31" s="74"/>
      <c r="OFK31" s="85"/>
      <c r="OFL31" s="80"/>
      <c r="OFM31" s="80"/>
      <c r="OFN31" s="85"/>
      <c r="OFO31" s="77"/>
      <c r="OFP31" s="74"/>
      <c r="OFQ31" s="74"/>
      <c r="OFR31" s="85"/>
      <c r="OFS31" s="74"/>
      <c r="OFT31" s="74"/>
      <c r="OFU31" s="85"/>
      <c r="OFV31" s="74"/>
      <c r="OFW31" s="74"/>
      <c r="OFX31" s="85"/>
      <c r="OFY31" s="74"/>
      <c r="OFZ31" s="74"/>
      <c r="OGA31" s="85"/>
      <c r="OGB31" s="80"/>
      <c r="OGC31" s="80"/>
      <c r="OGD31" s="85"/>
      <c r="OGE31" s="77"/>
      <c r="OGF31" s="74"/>
      <c r="OGG31" s="74"/>
      <c r="OGH31" s="85"/>
      <c r="OGI31" s="74"/>
      <c r="OGJ31" s="74"/>
      <c r="OGK31" s="85"/>
      <c r="OGL31" s="74"/>
      <c r="OGM31" s="74"/>
      <c r="OGN31" s="85"/>
      <c r="OGO31" s="74"/>
      <c r="OGP31" s="74"/>
      <c r="OGQ31" s="85"/>
      <c r="OGR31" s="80"/>
      <c r="OGS31" s="80"/>
      <c r="OGT31" s="85"/>
      <c r="OGU31" s="77"/>
      <c r="OGV31" s="74"/>
      <c r="OGW31" s="74"/>
      <c r="OGX31" s="85"/>
      <c r="OGY31" s="74"/>
      <c r="OGZ31" s="74"/>
      <c r="OHA31" s="85"/>
      <c r="OHB31" s="74"/>
      <c r="OHC31" s="74"/>
      <c r="OHD31" s="85"/>
      <c r="OHE31" s="74"/>
      <c r="OHF31" s="74"/>
      <c r="OHG31" s="85"/>
      <c r="OHH31" s="80"/>
      <c r="OHI31" s="80"/>
      <c r="OHJ31" s="85"/>
      <c r="OHK31" s="77"/>
      <c r="OHL31" s="74"/>
      <c r="OHM31" s="74"/>
      <c r="OHN31" s="85"/>
      <c r="OHO31" s="74"/>
      <c r="OHP31" s="74"/>
      <c r="OHQ31" s="85"/>
      <c r="OHR31" s="74"/>
      <c r="OHS31" s="74"/>
      <c r="OHT31" s="85"/>
      <c r="OHU31" s="74"/>
      <c r="OHV31" s="74"/>
      <c r="OHW31" s="85"/>
      <c r="OHX31" s="80"/>
      <c r="OHY31" s="80"/>
      <c r="OHZ31" s="85"/>
      <c r="OIA31" s="77"/>
      <c r="OIB31" s="74"/>
      <c r="OIC31" s="74"/>
      <c r="OID31" s="85"/>
      <c r="OIE31" s="74"/>
      <c r="OIF31" s="74"/>
      <c r="OIG31" s="85"/>
      <c r="OIH31" s="74"/>
      <c r="OII31" s="74"/>
      <c r="OIJ31" s="85"/>
      <c r="OIK31" s="74"/>
      <c r="OIL31" s="74"/>
      <c r="OIM31" s="85"/>
      <c r="OIN31" s="80"/>
      <c r="OIO31" s="80"/>
      <c r="OIP31" s="85"/>
      <c r="OIQ31" s="77"/>
      <c r="OIR31" s="74"/>
      <c r="OIS31" s="74"/>
      <c r="OIT31" s="85"/>
      <c r="OIU31" s="74"/>
      <c r="OIV31" s="74"/>
      <c r="OIW31" s="85"/>
      <c r="OIX31" s="74"/>
      <c r="OIY31" s="74"/>
      <c r="OIZ31" s="85"/>
      <c r="OJA31" s="74"/>
      <c r="OJB31" s="74"/>
      <c r="OJC31" s="85"/>
      <c r="OJD31" s="80"/>
      <c r="OJE31" s="80"/>
      <c r="OJF31" s="85"/>
      <c r="OJG31" s="77"/>
      <c r="OJH31" s="74"/>
      <c r="OJI31" s="74"/>
      <c r="OJJ31" s="85"/>
      <c r="OJK31" s="74"/>
      <c r="OJL31" s="74"/>
      <c r="OJM31" s="85"/>
      <c r="OJN31" s="74"/>
      <c r="OJO31" s="74"/>
      <c r="OJP31" s="85"/>
      <c r="OJQ31" s="74"/>
      <c r="OJR31" s="74"/>
      <c r="OJS31" s="85"/>
      <c r="OJT31" s="80"/>
      <c r="OJU31" s="80"/>
      <c r="OJV31" s="85"/>
      <c r="OJW31" s="77"/>
      <c r="OJX31" s="74"/>
      <c r="OJY31" s="74"/>
      <c r="OJZ31" s="85"/>
      <c r="OKA31" s="74"/>
      <c r="OKB31" s="74"/>
      <c r="OKC31" s="85"/>
      <c r="OKD31" s="74"/>
      <c r="OKE31" s="74"/>
      <c r="OKF31" s="85"/>
      <c r="OKG31" s="74"/>
      <c r="OKH31" s="74"/>
      <c r="OKI31" s="85"/>
      <c r="OKJ31" s="80"/>
      <c r="OKK31" s="80"/>
      <c r="OKL31" s="85"/>
      <c r="OKM31" s="77"/>
      <c r="OKN31" s="74"/>
      <c r="OKO31" s="74"/>
      <c r="OKP31" s="85"/>
      <c r="OKQ31" s="74"/>
      <c r="OKR31" s="74"/>
      <c r="OKS31" s="85"/>
      <c r="OKT31" s="74"/>
      <c r="OKU31" s="74"/>
      <c r="OKV31" s="85"/>
      <c r="OKW31" s="74"/>
      <c r="OKX31" s="74"/>
      <c r="OKY31" s="85"/>
      <c r="OKZ31" s="80"/>
      <c r="OLA31" s="80"/>
      <c r="OLB31" s="85"/>
      <c r="OLC31" s="77"/>
      <c r="OLD31" s="74"/>
      <c r="OLE31" s="74"/>
      <c r="OLF31" s="85"/>
      <c r="OLG31" s="74"/>
      <c r="OLH31" s="74"/>
      <c r="OLI31" s="85"/>
      <c r="OLJ31" s="74"/>
      <c r="OLK31" s="74"/>
      <c r="OLL31" s="85"/>
      <c r="OLM31" s="74"/>
      <c r="OLN31" s="74"/>
      <c r="OLO31" s="85"/>
      <c r="OLP31" s="80"/>
      <c r="OLQ31" s="80"/>
      <c r="OLR31" s="85"/>
      <c r="OLS31" s="77"/>
      <c r="OLT31" s="74"/>
      <c r="OLU31" s="74"/>
      <c r="OLV31" s="85"/>
      <c r="OLW31" s="74"/>
      <c r="OLX31" s="74"/>
      <c r="OLY31" s="85"/>
      <c r="OLZ31" s="74"/>
      <c r="OMA31" s="74"/>
      <c r="OMB31" s="85"/>
      <c r="OMC31" s="74"/>
      <c r="OMD31" s="74"/>
      <c r="OME31" s="85"/>
      <c r="OMF31" s="80"/>
      <c r="OMG31" s="80"/>
      <c r="OMH31" s="85"/>
      <c r="OMI31" s="77"/>
      <c r="OMJ31" s="74"/>
      <c r="OMK31" s="74"/>
      <c r="OML31" s="85"/>
      <c r="OMM31" s="74"/>
      <c r="OMN31" s="74"/>
      <c r="OMO31" s="85"/>
      <c r="OMP31" s="74"/>
      <c r="OMQ31" s="74"/>
      <c r="OMR31" s="85"/>
      <c r="OMS31" s="74"/>
      <c r="OMT31" s="74"/>
      <c r="OMU31" s="85"/>
      <c r="OMV31" s="80"/>
      <c r="OMW31" s="80"/>
      <c r="OMX31" s="85"/>
      <c r="OMY31" s="77"/>
      <c r="OMZ31" s="74"/>
      <c r="ONA31" s="74"/>
      <c r="ONB31" s="85"/>
      <c r="ONC31" s="74"/>
      <c r="OND31" s="74"/>
      <c r="ONE31" s="85"/>
      <c r="ONF31" s="74"/>
      <c r="ONG31" s="74"/>
      <c r="ONH31" s="85"/>
      <c r="ONI31" s="74"/>
      <c r="ONJ31" s="74"/>
      <c r="ONK31" s="85"/>
      <c r="ONL31" s="80"/>
      <c r="ONM31" s="80"/>
      <c r="ONN31" s="85"/>
      <c r="ONO31" s="77"/>
      <c r="ONP31" s="74"/>
      <c r="ONQ31" s="74"/>
      <c r="ONR31" s="85"/>
      <c r="ONS31" s="74"/>
      <c r="ONT31" s="74"/>
      <c r="ONU31" s="85"/>
      <c r="ONV31" s="74"/>
      <c r="ONW31" s="74"/>
      <c r="ONX31" s="85"/>
      <c r="ONY31" s="74"/>
      <c r="ONZ31" s="74"/>
      <c r="OOA31" s="85"/>
      <c r="OOB31" s="80"/>
      <c r="OOC31" s="80"/>
      <c r="OOD31" s="85"/>
      <c r="OOE31" s="77"/>
      <c r="OOF31" s="74"/>
      <c r="OOG31" s="74"/>
      <c r="OOH31" s="85"/>
      <c r="OOI31" s="74"/>
      <c r="OOJ31" s="74"/>
      <c r="OOK31" s="85"/>
      <c r="OOL31" s="74"/>
      <c r="OOM31" s="74"/>
      <c r="OON31" s="85"/>
      <c r="OOO31" s="74"/>
      <c r="OOP31" s="74"/>
      <c r="OOQ31" s="85"/>
      <c r="OOR31" s="80"/>
      <c r="OOS31" s="80"/>
      <c r="OOT31" s="85"/>
      <c r="OOU31" s="77"/>
      <c r="OOV31" s="74"/>
      <c r="OOW31" s="74"/>
      <c r="OOX31" s="85"/>
      <c r="OOY31" s="74"/>
      <c r="OOZ31" s="74"/>
      <c r="OPA31" s="85"/>
      <c r="OPB31" s="74"/>
      <c r="OPC31" s="74"/>
      <c r="OPD31" s="85"/>
      <c r="OPE31" s="74"/>
      <c r="OPF31" s="74"/>
      <c r="OPG31" s="85"/>
      <c r="OPH31" s="80"/>
      <c r="OPI31" s="80"/>
      <c r="OPJ31" s="85"/>
      <c r="OPK31" s="77"/>
      <c r="OPL31" s="74"/>
      <c r="OPM31" s="74"/>
      <c r="OPN31" s="85"/>
      <c r="OPO31" s="74"/>
      <c r="OPP31" s="74"/>
      <c r="OPQ31" s="85"/>
      <c r="OPR31" s="74"/>
      <c r="OPS31" s="74"/>
      <c r="OPT31" s="85"/>
      <c r="OPU31" s="74"/>
      <c r="OPV31" s="74"/>
      <c r="OPW31" s="85"/>
      <c r="OPX31" s="80"/>
      <c r="OPY31" s="80"/>
      <c r="OPZ31" s="85"/>
      <c r="OQA31" s="77"/>
      <c r="OQB31" s="74"/>
      <c r="OQC31" s="74"/>
      <c r="OQD31" s="85"/>
      <c r="OQE31" s="74"/>
      <c r="OQF31" s="74"/>
      <c r="OQG31" s="85"/>
      <c r="OQH31" s="74"/>
      <c r="OQI31" s="74"/>
      <c r="OQJ31" s="85"/>
      <c r="OQK31" s="74"/>
      <c r="OQL31" s="74"/>
      <c r="OQM31" s="85"/>
      <c r="OQN31" s="80"/>
      <c r="OQO31" s="80"/>
      <c r="OQP31" s="85"/>
      <c r="OQQ31" s="77"/>
      <c r="OQR31" s="74"/>
      <c r="OQS31" s="74"/>
      <c r="OQT31" s="85"/>
      <c r="OQU31" s="74"/>
      <c r="OQV31" s="74"/>
      <c r="OQW31" s="85"/>
      <c r="OQX31" s="74"/>
      <c r="OQY31" s="74"/>
      <c r="OQZ31" s="85"/>
      <c r="ORA31" s="74"/>
      <c r="ORB31" s="74"/>
      <c r="ORC31" s="85"/>
      <c r="ORD31" s="80"/>
      <c r="ORE31" s="80"/>
      <c r="ORF31" s="85"/>
      <c r="ORG31" s="77"/>
      <c r="ORH31" s="74"/>
      <c r="ORI31" s="74"/>
      <c r="ORJ31" s="85"/>
      <c r="ORK31" s="74"/>
      <c r="ORL31" s="74"/>
      <c r="ORM31" s="85"/>
      <c r="ORN31" s="74"/>
      <c r="ORO31" s="74"/>
      <c r="ORP31" s="85"/>
      <c r="ORQ31" s="74"/>
      <c r="ORR31" s="74"/>
      <c r="ORS31" s="85"/>
      <c r="ORT31" s="80"/>
      <c r="ORU31" s="80"/>
      <c r="ORV31" s="85"/>
      <c r="ORW31" s="77"/>
      <c r="ORX31" s="74"/>
      <c r="ORY31" s="74"/>
      <c r="ORZ31" s="85"/>
      <c r="OSA31" s="74"/>
      <c r="OSB31" s="74"/>
      <c r="OSC31" s="85"/>
      <c r="OSD31" s="74"/>
      <c r="OSE31" s="74"/>
      <c r="OSF31" s="85"/>
      <c r="OSG31" s="74"/>
      <c r="OSH31" s="74"/>
      <c r="OSI31" s="85"/>
      <c r="OSJ31" s="80"/>
      <c r="OSK31" s="80"/>
      <c r="OSL31" s="85"/>
      <c r="OSM31" s="77"/>
      <c r="OSN31" s="74"/>
      <c r="OSO31" s="74"/>
      <c r="OSP31" s="85"/>
      <c r="OSQ31" s="74"/>
      <c r="OSR31" s="74"/>
      <c r="OSS31" s="85"/>
      <c r="OST31" s="74"/>
      <c r="OSU31" s="74"/>
      <c r="OSV31" s="85"/>
      <c r="OSW31" s="74"/>
      <c r="OSX31" s="74"/>
      <c r="OSY31" s="85"/>
      <c r="OSZ31" s="80"/>
      <c r="OTA31" s="80"/>
      <c r="OTB31" s="85"/>
      <c r="OTC31" s="77"/>
      <c r="OTD31" s="74"/>
      <c r="OTE31" s="74"/>
      <c r="OTF31" s="85"/>
      <c r="OTG31" s="74"/>
      <c r="OTH31" s="74"/>
      <c r="OTI31" s="85"/>
      <c r="OTJ31" s="74"/>
      <c r="OTK31" s="74"/>
      <c r="OTL31" s="85"/>
      <c r="OTM31" s="74"/>
      <c r="OTN31" s="74"/>
      <c r="OTO31" s="85"/>
      <c r="OTP31" s="80"/>
      <c r="OTQ31" s="80"/>
      <c r="OTR31" s="85"/>
      <c r="OTS31" s="77"/>
      <c r="OTT31" s="74"/>
      <c r="OTU31" s="74"/>
      <c r="OTV31" s="85"/>
      <c r="OTW31" s="74"/>
      <c r="OTX31" s="74"/>
      <c r="OTY31" s="85"/>
      <c r="OTZ31" s="74"/>
      <c r="OUA31" s="74"/>
      <c r="OUB31" s="85"/>
      <c r="OUC31" s="74"/>
      <c r="OUD31" s="74"/>
      <c r="OUE31" s="85"/>
      <c r="OUF31" s="80"/>
      <c r="OUG31" s="80"/>
      <c r="OUH31" s="85"/>
      <c r="OUI31" s="77"/>
      <c r="OUJ31" s="74"/>
      <c r="OUK31" s="74"/>
      <c r="OUL31" s="85"/>
      <c r="OUM31" s="74"/>
      <c r="OUN31" s="74"/>
      <c r="OUO31" s="85"/>
      <c r="OUP31" s="74"/>
      <c r="OUQ31" s="74"/>
      <c r="OUR31" s="85"/>
      <c r="OUS31" s="74"/>
      <c r="OUT31" s="74"/>
      <c r="OUU31" s="85"/>
      <c r="OUV31" s="80"/>
      <c r="OUW31" s="80"/>
      <c r="OUX31" s="85"/>
      <c r="OUY31" s="77"/>
      <c r="OUZ31" s="74"/>
      <c r="OVA31" s="74"/>
      <c r="OVB31" s="85"/>
      <c r="OVC31" s="74"/>
      <c r="OVD31" s="74"/>
      <c r="OVE31" s="85"/>
      <c r="OVF31" s="74"/>
      <c r="OVG31" s="74"/>
      <c r="OVH31" s="85"/>
      <c r="OVI31" s="74"/>
      <c r="OVJ31" s="74"/>
      <c r="OVK31" s="85"/>
      <c r="OVL31" s="80"/>
      <c r="OVM31" s="80"/>
      <c r="OVN31" s="85"/>
      <c r="OVO31" s="77"/>
      <c r="OVP31" s="74"/>
      <c r="OVQ31" s="74"/>
      <c r="OVR31" s="85"/>
      <c r="OVS31" s="74"/>
      <c r="OVT31" s="74"/>
      <c r="OVU31" s="85"/>
      <c r="OVV31" s="74"/>
      <c r="OVW31" s="74"/>
      <c r="OVX31" s="85"/>
      <c r="OVY31" s="74"/>
      <c r="OVZ31" s="74"/>
      <c r="OWA31" s="85"/>
      <c r="OWB31" s="80"/>
      <c r="OWC31" s="80"/>
      <c r="OWD31" s="85"/>
      <c r="OWE31" s="77"/>
      <c r="OWF31" s="74"/>
      <c r="OWG31" s="74"/>
      <c r="OWH31" s="85"/>
      <c r="OWI31" s="74"/>
      <c r="OWJ31" s="74"/>
      <c r="OWK31" s="85"/>
      <c r="OWL31" s="74"/>
      <c r="OWM31" s="74"/>
      <c r="OWN31" s="85"/>
      <c r="OWO31" s="74"/>
      <c r="OWP31" s="74"/>
      <c r="OWQ31" s="85"/>
      <c r="OWR31" s="80"/>
      <c r="OWS31" s="80"/>
      <c r="OWT31" s="85"/>
      <c r="OWU31" s="77"/>
      <c r="OWV31" s="74"/>
      <c r="OWW31" s="74"/>
      <c r="OWX31" s="85"/>
      <c r="OWY31" s="74"/>
      <c r="OWZ31" s="74"/>
      <c r="OXA31" s="85"/>
      <c r="OXB31" s="74"/>
      <c r="OXC31" s="74"/>
      <c r="OXD31" s="85"/>
      <c r="OXE31" s="74"/>
      <c r="OXF31" s="74"/>
      <c r="OXG31" s="85"/>
      <c r="OXH31" s="80"/>
      <c r="OXI31" s="80"/>
      <c r="OXJ31" s="85"/>
      <c r="OXK31" s="77"/>
      <c r="OXL31" s="74"/>
      <c r="OXM31" s="74"/>
      <c r="OXN31" s="85"/>
      <c r="OXO31" s="74"/>
      <c r="OXP31" s="74"/>
      <c r="OXQ31" s="85"/>
      <c r="OXR31" s="74"/>
      <c r="OXS31" s="74"/>
      <c r="OXT31" s="85"/>
      <c r="OXU31" s="74"/>
      <c r="OXV31" s="74"/>
      <c r="OXW31" s="85"/>
      <c r="OXX31" s="80"/>
      <c r="OXY31" s="80"/>
      <c r="OXZ31" s="85"/>
      <c r="OYA31" s="77"/>
      <c r="OYB31" s="74"/>
      <c r="OYC31" s="74"/>
      <c r="OYD31" s="85"/>
      <c r="OYE31" s="74"/>
      <c r="OYF31" s="74"/>
      <c r="OYG31" s="85"/>
      <c r="OYH31" s="74"/>
      <c r="OYI31" s="74"/>
      <c r="OYJ31" s="85"/>
      <c r="OYK31" s="74"/>
      <c r="OYL31" s="74"/>
      <c r="OYM31" s="85"/>
      <c r="OYN31" s="80"/>
      <c r="OYO31" s="80"/>
      <c r="OYP31" s="85"/>
      <c r="OYQ31" s="77"/>
      <c r="OYR31" s="74"/>
      <c r="OYS31" s="74"/>
      <c r="OYT31" s="85"/>
      <c r="OYU31" s="74"/>
      <c r="OYV31" s="74"/>
      <c r="OYW31" s="85"/>
      <c r="OYX31" s="74"/>
      <c r="OYY31" s="74"/>
      <c r="OYZ31" s="85"/>
      <c r="OZA31" s="74"/>
      <c r="OZB31" s="74"/>
      <c r="OZC31" s="85"/>
      <c r="OZD31" s="80"/>
      <c r="OZE31" s="80"/>
      <c r="OZF31" s="85"/>
      <c r="OZG31" s="77"/>
      <c r="OZH31" s="74"/>
      <c r="OZI31" s="74"/>
      <c r="OZJ31" s="85"/>
      <c r="OZK31" s="74"/>
      <c r="OZL31" s="74"/>
      <c r="OZM31" s="85"/>
      <c r="OZN31" s="74"/>
      <c r="OZO31" s="74"/>
      <c r="OZP31" s="85"/>
      <c r="OZQ31" s="74"/>
      <c r="OZR31" s="74"/>
      <c r="OZS31" s="85"/>
      <c r="OZT31" s="80"/>
      <c r="OZU31" s="80"/>
      <c r="OZV31" s="85"/>
      <c r="OZW31" s="77"/>
      <c r="OZX31" s="74"/>
      <c r="OZY31" s="74"/>
      <c r="OZZ31" s="85"/>
      <c r="PAA31" s="74"/>
      <c r="PAB31" s="74"/>
      <c r="PAC31" s="85"/>
      <c r="PAD31" s="74"/>
      <c r="PAE31" s="74"/>
      <c r="PAF31" s="85"/>
      <c r="PAG31" s="74"/>
      <c r="PAH31" s="74"/>
      <c r="PAI31" s="85"/>
      <c r="PAJ31" s="80"/>
      <c r="PAK31" s="80"/>
      <c r="PAL31" s="85"/>
      <c r="PAM31" s="77"/>
      <c r="PAN31" s="74"/>
      <c r="PAO31" s="74"/>
      <c r="PAP31" s="85"/>
      <c r="PAQ31" s="74"/>
      <c r="PAR31" s="74"/>
      <c r="PAS31" s="85"/>
      <c r="PAT31" s="74"/>
      <c r="PAU31" s="74"/>
      <c r="PAV31" s="85"/>
      <c r="PAW31" s="74"/>
      <c r="PAX31" s="74"/>
      <c r="PAY31" s="85"/>
      <c r="PAZ31" s="80"/>
      <c r="PBA31" s="80"/>
      <c r="PBB31" s="85"/>
      <c r="PBC31" s="77"/>
      <c r="PBD31" s="74"/>
      <c r="PBE31" s="74"/>
      <c r="PBF31" s="85"/>
      <c r="PBG31" s="74"/>
      <c r="PBH31" s="74"/>
      <c r="PBI31" s="85"/>
      <c r="PBJ31" s="74"/>
      <c r="PBK31" s="74"/>
      <c r="PBL31" s="85"/>
      <c r="PBM31" s="74"/>
      <c r="PBN31" s="74"/>
      <c r="PBO31" s="85"/>
      <c r="PBP31" s="80"/>
      <c r="PBQ31" s="80"/>
      <c r="PBR31" s="85"/>
      <c r="PBS31" s="77"/>
      <c r="PBT31" s="74"/>
      <c r="PBU31" s="74"/>
      <c r="PBV31" s="85"/>
      <c r="PBW31" s="74"/>
      <c r="PBX31" s="74"/>
      <c r="PBY31" s="85"/>
      <c r="PBZ31" s="74"/>
      <c r="PCA31" s="74"/>
      <c r="PCB31" s="85"/>
      <c r="PCC31" s="74"/>
      <c r="PCD31" s="74"/>
      <c r="PCE31" s="85"/>
      <c r="PCF31" s="80"/>
      <c r="PCG31" s="80"/>
      <c r="PCH31" s="85"/>
      <c r="PCI31" s="77"/>
      <c r="PCJ31" s="74"/>
      <c r="PCK31" s="74"/>
      <c r="PCL31" s="85"/>
      <c r="PCM31" s="74"/>
      <c r="PCN31" s="74"/>
      <c r="PCO31" s="85"/>
      <c r="PCP31" s="74"/>
      <c r="PCQ31" s="74"/>
      <c r="PCR31" s="85"/>
      <c r="PCS31" s="74"/>
      <c r="PCT31" s="74"/>
      <c r="PCU31" s="85"/>
      <c r="PCV31" s="80"/>
      <c r="PCW31" s="80"/>
      <c r="PCX31" s="85"/>
      <c r="PCY31" s="77"/>
      <c r="PCZ31" s="74"/>
      <c r="PDA31" s="74"/>
      <c r="PDB31" s="85"/>
      <c r="PDC31" s="74"/>
      <c r="PDD31" s="74"/>
      <c r="PDE31" s="85"/>
      <c r="PDF31" s="74"/>
      <c r="PDG31" s="74"/>
      <c r="PDH31" s="85"/>
      <c r="PDI31" s="74"/>
      <c r="PDJ31" s="74"/>
      <c r="PDK31" s="85"/>
      <c r="PDL31" s="80"/>
      <c r="PDM31" s="80"/>
      <c r="PDN31" s="85"/>
      <c r="PDO31" s="77"/>
      <c r="PDP31" s="74"/>
      <c r="PDQ31" s="74"/>
      <c r="PDR31" s="85"/>
      <c r="PDS31" s="74"/>
      <c r="PDT31" s="74"/>
      <c r="PDU31" s="85"/>
      <c r="PDV31" s="74"/>
      <c r="PDW31" s="74"/>
      <c r="PDX31" s="85"/>
      <c r="PDY31" s="74"/>
      <c r="PDZ31" s="74"/>
      <c r="PEA31" s="85"/>
      <c r="PEB31" s="80"/>
      <c r="PEC31" s="80"/>
      <c r="PED31" s="85"/>
      <c r="PEE31" s="77"/>
      <c r="PEF31" s="74"/>
      <c r="PEG31" s="74"/>
      <c r="PEH31" s="85"/>
      <c r="PEI31" s="74"/>
      <c r="PEJ31" s="74"/>
      <c r="PEK31" s="85"/>
      <c r="PEL31" s="74"/>
      <c r="PEM31" s="74"/>
      <c r="PEN31" s="85"/>
      <c r="PEO31" s="74"/>
      <c r="PEP31" s="74"/>
      <c r="PEQ31" s="85"/>
      <c r="PER31" s="80"/>
      <c r="PES31" s="80"/>
      <c r="PET31" s="85"/>
      <c r="PEU31" s="77"/>
      <c r="PEV31" s="74"/>
      <c r="PEW31" s="74"/>
      <c r="PEX31" s="85"/>
      <c r="PEY31" s="74"/>
      <c r="PEZ31" s="74"/>
      <c r="PFA31" s="85"/>
      <c r="PFB31" s="74"/>
      <c r="PFC31" s="74"/>
      <c r="PFD31" s="85"/>
      <c r="PFE31" s="74"/>
      <c r="PFF31" s="74"/>
      <c r="PFG31" s="85"/>
      <c r="PFH31" s="80"/>
      <c r="PFI31" s="80"/>
      <c r="PFJ31" s="85"/>
      <c r="PFK31" s="77"/>
      <c r="PFL31" s="74"/>
      <c r="PFM31" s="74"/>
      <c r="PFN31" s="85"/>
      <c r="PFO31" s="74"/>
      <c r="PFP31" s="74"/>
      <c r="PFQ31" s="85"/>
      <c r="PFR31" s="74"/>
      <c r="PFS31" s="74"/>
      <c r="PFT31" s="85"/>
      <c r="PFU31" s="74"/>
      <c r="PFV31" s="74"/>
      <c r="PFW31" s="85"/>
      <c r="PFX31" s="80"/>
      <c r="PFY31" s="80"/>
      <c r="PFZ31" s="85"/>
      <c r="PGA31" s="77"/>
      <c r="PGB31" s="74"/>
      <c r="PGC31" s="74"/>
      <c r="PGD31" s="85"/>
      <c r="PGE31" s="74"/>
      <c r="PGF31" s="74"/>
      <c r="PGG31" s="85"/>
      <c r="PGH31" s="74"/>
      <c r="PGI31" s="74"/>
      <c r="PGJ31" s="85"/>
      <c r="PGK31" s="74"/>
      <c r="PGL31" s="74"/>
      <c r="PGM31" s="85"/>
      <c r="PGN31" s="80"/>
      <c r="PGO31" s="80"/>
      <c r="PGP31" s="85"/>
      <c r="PGQ31" s="77"/>
      <c r="PGR31" s="74"/>
      <c r="PGS31" s="74"/>
      <c r="PGT31" s="85"/>
      <c r="PGU31" s="74"/>
      <c r="PGV31" s="74"/>
      <c r="PGW31" s="85"/>
      <c r="PGX31" s="74"/>
      <c r="PGY31" s="74"/>
      <c r="PGZ31" s="85"/>
      <c r="PHA31" s="74"/>
      <c r="PHB31" s="74"/>
      <c r="PHC31" s="85"/>
      <c r="PHD31" s="80"/>
      <c r="PHE31" s="80"/>
      <c r="PHF31" s="85"/>
      <c r="PHG31" s="77"/>
      <c r="PHH31" s="74"/>
      <c r="PHI31" s="74"/>
      <c r="PHJ31" s="85"/>
      <c r="PHK31" s="74"/>
      <c r="PHL31" s="74"/>
      <c r="PHM31" s="85"/>
      <c r="PHN31" s="74"/>
      <c r="PHO31" s="74"/>
      <c r="PHP31" s="85"/>
      <c r="PHQ31" s="74"/>
      <c r="PHR31" s="74"/>
      <c r="PHS31" s="85"/>
      <c r="PHT31" s="80"/>
      <c r="PHU31" s="80"/>
      <c r="PHV31" s="85"/>
      <c r="PHW31" s="77"/>
      <c r="PHX31" s="74"/>
      <c r="PHY31" s="74"/>
      <c r="PHZ31" s="85"/>
      <c r="PIA31" s="74"/>
      <c r="PIB31" s="74"/>
      <c r="PIC31" s="85"/>
      <c r="PID31" s="74"/>
      <c r="PIE31" s="74"/>
      <c r="PIF31" s="85"/>
      <c r="PIG31" s="74"/>
      <c r="PIH31" s="74"/>
      <c r="PII31" s="85"/>
      <c r="PIJ31" s="80"/>
      <c r="PIK31" s="80"/>
      <c r="PIL31" s="85"/>
      <c r="PIM31" s="77"/>
      <c r="PIN31" s="74"/>
      <c r="PIO31" s="74"/>
      <c r="PIP31" s="85"/>
      <c r="PIQ31" s="74"/>
      <c r="PIR31" s="74"/>
      <c r="PIS31" s="85"/>
      <c r="PIT31" s="74"/>
      <c r="PIU31" s="74"/>
      <c r="PIV31" s="85"/>
      <c r="PIW31" s="74"/>
      <c r="PIX31" s="74"/>
      <c r="PIY31" s="85"/>
      <c r="PIZ31" s="80"/>
      <c r="PJA31" s="80"/>
      <c r="PJB31" s="85"/>
      <c r="PJC31" s="77"/>
      <c r="PJD31" s="74"/>
      <c r="PJE31" s="74"/>
      <c r="PJF31" s="85"/>
      <c r="PJG31" s="74"/>
      <c r="PJH31" s="74"/>
      <c r="PJI31" s="85"/>
      <c r="PJJ31" s="74"/>
      <c r="PJK31" s="74"/>
      <c r="PJL31" s="85"/>
      <c r="PJM31" s="74"/>
      <c r="PJN31" s="74"/>
      <c r="PJO31" s="85"/>
      <c r="PJP31" s="80"/>
      <c r="PJQ31" s="80"/>
      <c r="PJR31" s="85"/>
      <c r="PJS31" s="77"/>
      <c r="PJT31" s="74"/>
      <c r="PJU31" s="74"/>
      <c r="PJV31" s="85"/>
      <c r="PJW31" s="74"/>
      <c r="PJX31" s="74"/>
      <c r="PJY31" s="85"/>
      <c r="PJZ31" s="74"/>
      <c r="PKA31" s="74"/>
      <c r="PKB31" s="85"/>
      <c r="PKC31" s="74"/>
      <c r="PKD31" s="74"/>
      <c r="PKE31" s="85"/>
      <c r="PKF31" s="80"/>
      <c r="PKG31" s="80"/>
      <c r="PKH31" s="85"/>
      <c r="PKI31" s="77"/>
      <c r="PKJ31" s="74"/>
      <c r="PKK31" s="74"/>
      <c r="PKL31" s="85"/>
      <c r="PKM31" s="74"/>
      <c r="PKN31" s="74"/>
      <c r="PKO31" s="85"/>
      <c r="PKP31" s="74"/>
      <c r="PKQ31" s="74"/>
      <c r="PKR31" s="85"/>
      <c r="PKS31" s="74"/>
      <c r="PKT31" s="74"/>
      <c r="PKU31" s="85"/>
      <c r="PKV31" s="80"/>
      <c r="PKW31" s="80"/>
      <c r="PKX31" s="85"/>
      <c r="PKY31" s="77"/>
      <c r="PKZ31" s="74"/>
      <c r="PLA31" s="74"/>
      <c r="PLB31" s="85"/>
      <c r="PLC31" s="74"/>
      <c r="PLD31" s="74"/>
      <c r="PLE31" s="85"/>
      <c r="PLF31" s="74"/>
      <c r="PLG31" s="74"/>
      <c r="PLH31" s="85"/>
      <c r="PLI31" s="74"/>
      <c r="PLJ31" s="74"/>
      <c r="PLK31" s="85"/>
      <c r="PLL31" s="80"/>
      <c r="PLM31" s="80"/>
      <c r="PLN31" s="85"/>
      <c r="PLO31" s="77"/>
      <c r="PLP31" s="74"/>
      <c r="PLQ31" s="74"/>
      <c r="PLR31" s="85"/>
      <c r="PLS31" s="74"/>
      <c r="PLT31" s="74"/>
      <c r="PLU31" s="85"/>
      <c r="PLV31" s="74"/>
      <c r="PLW31" s="74"/>
      <c r="PLX31" s="85"/>
      <c r="PLY31" s="74"/>
      <c r="PLZ31" s="74"/>
      <c r="PMA31" s="85"/>
      <c r="PMB31" s="80"/>
      <c r="PMC31" s="80"/>
      <c r="PMD31" s="85"/>
      <c r="PME31" s="77"/>
      <c r="PMF31" s="74"/>
      <c r="PMG31" s="74"/>
      <c r="PMH31" s="85"/>
      <c r="PMI31" s="74"/>
      <c r="PMJ31" s="74"/>
      <c r="PMK31" s="85"/>
      <c r="PML31" s="74"/>
      <c r="PMM31" s="74"/>
      <c r="PMN31" s="85"/>
      <c r="PMO31" s="74"/>
      <c r="PMP31" s="74"/>
      <c r="PMQ31" s="85"/>
      <c r="PMR31" s="80"/>
      <c r="PMS31" s="80"/>
      <c r="PMT31" s="85"/>
      <c r="PMU31" s="77"/>
      <c r="PMV31" s="74"/>
      <c r="PMW31" s="74"/>
      <c r="PMX31" s="85"/>
      <c r="PMY31" s="74"/>
      <c r="PMZ31" s="74"/>
      <c r="PNA31" s="85"/>
      <c r="PNB31" s="74"/>
      <c r="PNC31" s="74"/>
      <c r="PND31" s="85"/>
      <c r="PNE31" s="74"/>
      <c r="PNF31" s="74"/>
      <c r="PNG31" s="85"/>
      <c r="PNH31" s="80"/>
      <c r="PNI31" s="80"/>
      <c r="PNJ31" s="85"/>
      <c r="PNK31" s="77"/>
      <c r="PNL31" s="74"/>
      <c r="PNM31" s="74"/>
      <c r="PNN31" s="85"/>
      <c r="PNO31" s="74"/>
      <c r="PNP31" s="74"/>
      <c r="PNQ31" s="85"/>
      <c r="PNR31" s="74"/>
      <c r="PNS31" s="74"/>
      <c r="PNT31" s="85"/>
      <c r="PNU31" s="74"/>
      <c r="PNV31" s="74"/>
      <c r="PNW31" s="85"/>
      <c r="PNX31" s="80"/>
      <c r="PNY31" s="80"/>
      <c r="PNZ31" s="85"/>
      <c r="POA31" s="77"/>
      <c r="POB31" s="74"/>
      <c r="POC31" s="74"/>
      <c r="POD31" s="85"/>
      <c r="POE31" s="74"/>
      <c r="POF31" s="74"/>
      <c r="POG31" s="85"/>
      <c r="POH31" s="74"/>
      <c r="POI31" s="74"/>
      <c r="POJ31" s="85"/>
      <c r="POK31" s="74"/>
      <c r="POL31" s="74"/>
      <c r="POM31" s="85"/>
      <c r="PON31" s="80"/>
      <c r="POO31" s="80"/>
      <c r="POP31" s="85"/>
      <c r="POQ31" s="77"/>
      <c r="POR31" s="74"/>
      <c r="POS31" s="74"/>
      <c r="POT31" s="85"/>
      <c r="POU31" s="74"/>
      <c r="POV31" s="74"/>
      <c r="POW31" s="85"/>
      <c r="POX31" s="74"/>
      <c r="POY31" s="74"/>
      <c r="POZ31" s="85"/>
      <c r="PPA31" s="74"/>
      <c r="PPB31" s="74"/>
      <c r="PPC31" s="85"/>
      <c r="PPD31" s="80"/>
      <c r="PPE31" s="80"/>
      <c r="PPF31" s="85"/>
      <c r="PPG31" s="77"/>
      <c r="PPH31" s="74"/>
      <c r="PPI31" s="74"/>
      <c r="PPJ31" s="85"/>
      <c r="PPK31" s="74"/>
      <c r="PPL31" s="74"/>
      <c r="PPM31" s="85"/>
      <c r="PPN31" s="74"/>
      <c r="PPO31" s="74"/>
      <c r="PPP31" s="85"/>
      <c r="PPQ31" s="74"/>
      <c r="PPR31" s="74"/>
      <c r="PPS31" s="85"/>
      <c r="PPT31" s="80"/>
      <c r="PPU31" s="80"/>
      <c r="PPV31" s="85"/>
      <c r="PPW31" s="77"/>
      <c r="PPX31" s="74"/>
      <c r="PPY31" s="74"/>
      <c r="PPZ31" s="85"/>
      <c r="PQA31" s="74"/>
      <c r="PQB31" s="74"/>
      <c r="PQC31" s="85"/>
      <c r="PQD31" s="74"/>
      <c r="PQE31" s="74"/>
      <c r="PQF31" s="85"/>
      <c r="PQG31" s="74"/>
      <c r="PQH31" s="74"/>
      <c r="PQI31" s="85"/>
      <c r="PQJ31" s="80"/>
      <c r="PQK31" s="80"/>
      <c r="PQL31" s="85"/>
      <c r="PQM31" s="77"/>
      <c r="PQN31" s="74"/>
      <c r="PQO31" s="74"/>
      <c r="PQP31" s="85"/>
      <c r="PQQ31" s="74"/>
      <c r="PQR31" s="74"/>
      <c r="PQS31" s="85"/>
      <c r="PQT31" s="74"/>
      <c r="PQU31" s="74"/>
      <c r="PQV31" s="85"/>
      <c r="PQW31" s="74"/>
      <c r="PQX31" s="74"/>
      <c r="PQY31" s="85"/>
      <c r="PQZ31" s="80"/>
      <c r="PRA31" s="80"/>
      <c r="PRB31" s="85"/>
      <c r="PRC31" s="77"/>
      <c r="PRD31" s="74"/>
      <c r="PRE31" s="74"/>
      <c r="PRF31" s="85"/>
      <c r="PRG31" s="74"/>
      <c r="PRH31" s="74"/>
      <c r="PRI31" s="85"/>
      <c r="PRJ31" s="74"/>
      <c r="PRK31" s="74"/>
      <c r="PRL31" s="85"/>
      <c r="PRM31" s="74"/>
      <c r="PRN31" s="74"/>
      <c r="PRO31" s="85"/>
      <c r="PRP31" s="80"/>
      <c r="PRQ31" s="80"/>
      <c r="PRR31" s="85"/>
      <c r="PRS31" s="77"/>
      <c r="PRT31" s="74"/>
      <c r="PRU31" s="74"/>
      <c r="PRV31" s="85"/>
      <c r="PRW31" s="74"/>
      <c r="PRX31" s="74"/>
      <c r="PRY31" s="85"/>
      <c r="PRZ31" s="74"/>
      <c r="PSA31" s="74"/>
      <c r="PSB31" s="85"/>
      <c r="PSC31" s="74"/>
      <c r="PSD31" s="74"/>
      <c r="PSE31" s="85"/>
      <c r="PSF31" s="80"/>
      <c r="PSG31" s="80"/>
      <c r="PSH31" s="85"/>
      <c r="PSI31" s="77"/>
      <c r="PSJ31" s="74"/>
      <c r="PSK31" s="74"/>
      <c r="PSL31" s="85"/>
      <c r="PSM31" s="74"/>
      <c r="PSN31" s="74"/>
      <c r="PSO31" s="85"/>
      <c r="PSP31" s="74"/>
      <c r="PSQ31" s="74"/>
      <c r="PSR31" s="85"/>
      <c r="PSS31" s="74"/>
      <c r="PST31" s="74"/>
      <c r="PSU31" s="85"/>
      <c r="PSV31" s="80"/>
      <c r="PSW31" s="80"/>
      <c r="PSX31" s="85"/>
      <c r="PSY31" s="77"/>
      <c r="PSZ31" s="74"/>
      <c r="PTA31" s="74"/>
      <c r="PTB31" s="85"/>
      <c r="PTC31" s="74"/>
      <c r="PTD31" s="74"/>
      <c r="PTE31" s="85"/>
      <c r="PTF31" s="74"/>
      <c r="PTG31" s="74"/>
      <c r="PTH31" s="85"/>
      <c r="PTI31" s="74"/>
      <c r="PTJ31" s="74"/>
      <c r="PTK31" s="85"/>
      <c r="PTL31" s="80"/>
      <c r="PTM31" s="80"/>
      <c r="PTN31" s="85"/>
      <c r="PTO31" s="77"/>
      <c r="PTP31" s="74"/>
      <c r="PTQ31" s="74"/>
      <c r="PTR31" s="85"/>
      <c r="PTS31" s="74"/>
      <c r="PTT31" s="74"/>
      <c r="PTU31" s="85"/>
      <c r="PTV31" s="74"/>
      <c r="PTW31" s="74"/>
      <c r="PTX31" s="85"/>
      <c r="PTY31" s="74"/>
      <c r="PTZ31" s="74"/>
      <c r="PUA31" s="85"/>
      <c r="PUB31" s="80"/>
      <c r="PUC31" s="80"/>
      <c r="PUD31" s="85"/>
      <c r="PUE31" s="77"/>
      <c r="PUF31" s="74"/>
      <c r="PUG31" s="74"/>
      <c r="PUH31" s="85"/>
      <c r="PUI31" s="74"/>
      <c r="PUJ31" s="74"/>
      <c r="PUK31" s="85"/>
      <c r="PUL31" s="74"/>
      <c r="PUM31" s="74"/>
      <c r="PUN31" s="85"/>
      <c r="PUO31" s="74"/>
      <c r="PUP31" s="74"/>
      <c r="PUQ31" s="85"/>
      <c r="PUR31" s="80"/>
      <c r="PUS31" s="80"/>
      <c r="PUT31" s="85"/>
      <c r="PUU31" s="77"/>
      <c r="PUV31" s="74"/>
      <c r="PUW31" s="74"/>
      <c r="PUX31" s="85"/>
      <c r="PUY31" s="74"/>
      <c r="PUZ31" s="74"/>
      <c r="PVA31" s="85"/>
      <c r="PVB31" s="74"/>
      <c r="PVC31" s="74"/>
      <c r="PVD31" s="85"/>
      <c r="PVE31" s="74"/>
      <c r="PVF31" s="74"/>
      <c r="PVG31" s="85"/>
      <c r="PVH31" s="80"/>
      <c r="PVI31" s="80"/>
      <c r="PVJ31" s="85"/>
      <c r="PVK31" s="77"/>
      <c r="PVL31" s="74"/>
      <c r="PVM31" s="74"/>
      <c r="PVN31" s="85"/>
      <c r="PVO31" s="74"/>
      <c r="PVP31" s="74"/>
      <c r="PVQ31" s="85"/>
      <c r="PVR31" s="74"/>
      <c r="PVS31" s="74"/>
      <c r="PVT31" s="85"/>
      <c r="PVU31" s="74"/>
      <c r="PVV31" s="74"/>
      <c r="PVW31" s="85"/>
      <c r="PVX31" s="80"/>
      <c r="PVY31" s="80"/>
      <c r="PVZ31" s="85"/>
      <c r="PWA31" s="77"/>
      <c r="PWB31" s="74"/>
      <c r="PWC31" s="74"/>
      <c r="PWD31" s="85"/>
      <c r="PWE31" s="74"/>
      <c r="PWF31" s="74"/>
      <c r="PWG31" s="85"/>
      <c r="PWH31" s="74"/>
      <c r="PWI31" s="74"/>
      <c r="PWJ31" s="85"/>
      <c r="PWK31" s="74"/>
      <c r="PWL31" s="74"/>
      <c r="PWM31" s="85"/>
      <c r="PWN31" s="80"/>
      <c r="PWO31" s="80"/>
      <c r="PWP31" s="85"/>
      <c r="PWQ31" s="77"/>
      <c r="PWR31" s="74"/>
      <c r="PWS31" s="74"/>
      <c r="PWT31" s="85"/>
      <c r="PWU31" s="74"/>
      <c r="PWV31" s="74"/>
      <c r="PWW31" s="85"/>
      <c r="PWX31" s="74"/>
      <c r="PWY31" s="74"/>
      <c r="PWZ31" s="85"/>
      <c r="PXA31" s="74"/>
      <c r="PXB31" s="74"/>
      <c r="PXC31" s="85"/>
      <c r="PXD31" s="80"/>
      <c r="PXE31" s="80"/>
      <c r="PXF31" s="85"/>
      <c r="PXG31" s="77"/>
      <c r="PXH31" s="74"/>
      <c r="PXI31" s="74"/>
      <c r="PXJ31" s="85"/>
      <c r="PXK31" s="74"/>
      <c r="PXL31" s="74"/>
      <c r="PXM31" s="85"/>
      <c r="PXN31" s="74"/>
      <c r="PXO31" s="74"/>
      <c r="PXP31" s="85"/>
      <c r="PXQ31" s="74"/>
      <c r="PXR31" s="74"/>
      <c r="PXS31" s="85"/>
      <c r="PXT31" s="80"/>
      <c r="PXU31" s="80"/>
      <c r="PXV31" s="85"/>
      <c r="PXW31" s="77"/>
      <c r="PXX31" s="74"/>
      <c r="PXY31" s="74"/>
      <c r="PXZ31" s="85"/>
      <c r="PYA31" s="74"/>
      <c r="PYB31" s="74"/>
      <c r="PYC31" s="85"/>
      <c r="PYD31" s="74"/>
      <c r="PYE31" s="74"/>
      <c r="PYF31" s="85"/>
      <c r="PYG31" s="74"/>
      <c r="PYH31" s="74"/>
      <c r="PYI31" s="85"/>
      <c r="PYJ31" s="80"/>
      <c r="PYK31" s="80"/>
      <c r="PYL31" s="85"/>
      <c r="PYM31" s="77"/>
      <c r="PYN31" s="74"/>
      <c r="PYO31" s="74"/>
      <c r="PYP31" s="85"/>
      <c r="PYQ31" s="74"/>
      <c r="PYR31" s="74"/>
      <c r="PYS31" s="85"/>
      <c r="PYT31" s="74"/>
      <c r="PYU31" s="74"/>
      <c r="PYV31" s="85"/>
      <c r="PYW31" s="74"/>
      <c r="PYX31" s="74"/>
      <c r="PYY31" s="85"/>
      <c r="PYZ31" s="80"/>
      <c r="PZA31" s="80"/>
      <c r="PZB31" s="85"/>
      <c r="PZC31" s="77"/>
      <c r="PZD31" s="74"/>
      <c r="PZE31" s="74"/>
      <c r="PZF31" s="85"/>
      <c r="PZG31" s="74"/>
      <c r="PZH31" s="74"/>
      <c r="PZI31" s="85"/>
      <c r="PZJ31" s="74"/>
      <c r="PZK31" s="74"/>
      <c r="PZL31" s="85"/>
      <c r="PZM31" s="74"/>
      <c r="PZN31" s="74"/>
      <c r="PZO31" s="85"/>
      <c r="PZP31" s="80"/>
      <c r="PZQ31" s="80"/>
      <c r="PZR31" s="85"/>
      <c r="PZS31" s="77"/>
      <c r="PZT31" s="74"/>
      <c r="PZU31" s="74"/>
      <c r="PZV31" s="85"/>
      <c r="PZW31" s="74"/>
      <c r="PZX31" s="74"/>
      <c r="PZY31" s="85"/>
      <c r="PZZ31" s="74"/>
      <c r="QAA31" s="74"/>
      <c r="QAB31" s="85"/>
      <c r="QAC31" s="74"/>
      <c r="QAD31" s="74"/>
      <c r="QAE31" s="85"/>
      <c r="QAF31" s="80"/>
      <c r="QAG31" s="80"/>
      <c r="QAH31" s="85"/>
      <c r="QAI31" s="77"/>
      <c r="QAJ31" s="74"/>
      <c r="QAK31" s="74"/>
      <c r="QAL31" s="85"/>
      <c r="QAM31" s="74"/>
      <c r="QAN31" s="74"/>
      <c r="QAO31" s="85"/>
      <c r="QAP31" s="74"/>
      <c r="QAQ31" s="74"/>
      <c r="QAR31" s="85"/>
      <c r="QAS31" s="74"/>
      <c r="QAT31" s="74"/>
      <c r="QAU31" s="85"/>
      <c r="QAV31" s="80"/>
      <c r="QAW31" s="80"/>
      <c r="QAX31" s="85"/>
      <c r="QAY31" s="77"/>
      <c r="QAZ31" s="74"/>
      <c r="QBA31" s="74"/>
      <c r="QBB31" s="85"/>
      <c r="QBC31" s="74"/>
      <c r="QBD31" s="74"/>
      <c r="QBE31" s="85"/>
      <c r="QBF31" s="74"/>
      <c r="QBG31" s="74"/>
      <c r="QBH31" s="85"/>
      <c r="QBI31" s="74"/>
      <c r="QBJ31" s="74"/>
      <c r="QBK31" s="85"/>
      <c r="QBL31" s="80"/>
      <c r="QBM31" s="80"/>
      <c r="QBN31" s="85"/>
      <c r="QBO31" s="77"/>
      <c r="QBP31" s="74"/>
      <c r="QBQ31" s="74"/>
      <c r="QBR31" s="85"/>
      <c r="QBS31" s="74"/>
      <c r="QBT31" s="74"/>
      <c r="QBU31" s="85"/>
      <c r="QBV31" s="74"/>
      <c r="QBW31" s="74"/>
      <c r="QBX31" s="85"/>
      <c r="QBY31" s="74"/>
      <c r="QBZ31" s="74"/>
      <c r="QCA31" s="85"/>
      <c r="QCB31" s="80"/>
      <c r="QCC31" s="80"/>
      <c r="QCD31" s="85"/>
      <c r="QCE31" s="77"/>
      <c r="QCF31" s="74"/>
      <c r="QCG31" s="74"/>
      <c r="QCH31" s="85"/>
      <c r="QCI31" s="74"/>
      <c r="QCJ31" s="74"/>
      <c r="QCK31" s="85"/>
      <c r="QCL31" s="74"/>
      <c r="QCM31" s="74"/>
      <c r="QCN31" s="85"/>
      <c r="QCO31" s="74"/>
      <c r="QCP31" s="74"/>
      <c r="QCQ31" s="85"/>
      <c r="QCR31" s="80"/>
      <c r="QCS31" s="80"/>
      <c r="QCT31" s="85"/>
      <c r="QCU31" s="77"/>
      <c r="QCV31" s="74"/>
      <c r="QCW31" s="74"/>
      <c r="QCX31" s="85"/>
      <c r="QCY31" s="74"/>
      <c r="QCZ31" s="74"/>
      <c r="QDA31" s="85"/>
      <c r="QDB31" s="74"/>
      <c r="QDC31" s="74"/>
      <c r="QDD31" s="85"/>
      <c r="QDE31" s="74"/>
      <c r="QDF31" s="74"/>
      <c r="QDG31" s="85"/>
      <c r="QDH31" s="80"/>
      <c r="QDI31" s="80"/>
      <c r="QDJ31" s="85"/>
      <c r="QDK31" s="77"/>
      <c r="QDL31" s="74"/>
      <c r="QDM31" s="74"/>
      <c r="QDN31" s="85"/>
      <c r="QDO31" s="74"/>
      <c r="QDP31" s="74"/>
      <c r="QDQ31" s="85"/>
      <c r="QDR31" s="74"/>
      <c r="QDS31" s="74"/>
      <c r="QDT31" s="85"/>
      <c r="QDU31" s="74"/>
      <c r="QDV31" s="74"/>
      <c r="QDW31" s="85"/>
      <c r="QDX31" s="80"/>
      <c r="QDY31" s="80"/>
      <c r="QDZ31" s="85"/>
      <c r="QEA31" s="77"/>
      <c r="QEB31" s="74"/>
      <c r="QEC31" s="74"/>
      <c r="QED31" s="85"/>
      <c r="QEE31" s="74"/>
      <c r="QEF31" s="74"/>
      <c r="QEG31" s="85"/>
      <c r="QEH31" s="74"/>
      <c r="QEI31" s="74"/>
      <c r="QEJ31" s="85"/>
      <c r="QEK31" s="74"/>
      <c r="QEL31" s="74"/>
      <c r="QEM31" s="85"/>
      <c r="QEN31" s="80"/>
      <c r="QEO31" s="80"/>
      <c r="QEP31" s="85"/>
      <c r="QEQ31" s="77"/>
      <c r="QER31" s="74"/>
      <c r="QES31" s="74"/>
      <c r="QET31" s="85"/>
      <c r="QEU31" s="74"/>
      <c r="QEV31" s="74"/>
      <c r="QEW31" s="85"/>
      <c r="QEX31" s="74"/>
      <c r="QEY31" s="74"/>
      <c r="QEZ31" s="85"/>
      <c r="QFA31" s="74"/>
      <c r="QFB31" s="74"/>
      <c r="QFC31" s="85"/>
      <c r="QFD31" s="80"/>
      <c r="QFE31" s="80"/>
      <c r="QFF31" s="85"/>
      <c r="QFG31" s="77"/>
      <c r="QFH31" s="74"/>
      <c r="QFI31" s="74"/>
      <c r="QFJ31" s="85"/>
      <c r="QFK31" s="74"/>
      <c r="QFL31" s="74"/>
      <c r="QFM31" s="85"/>
      <c r="QFN31" s="74"/>
      <c r="QFO31" s="74"/>
      <c r="QFP31" s="85"/>
      <c r="QFQ31" s="74"/>
      <c r="QFR31" s="74"/>
      <c r="QFS31" s="85"/>
      <c r="QFT31" s="80"/>
      <c r="QFU31" s="80"/>
      <c r="QFV31" s="85"/>
      <c r="QFW31" s="77"/>
      <c r="QFX31" s="74"/>
      <c r="QFY31" s="74"/>
      <c r="QFZ31" s="85"/>
      <c r="QGA31" s="74"/>
      <c r="QGB31" s="74"/>
      <c r="QGC31" s="85"/>
      <c r="QGD31" s="74"/>
      <c r="QGE31" s="74"/>
      <c r="QGF31" s="85"/>
      <c r="QGG31" s="74"/>
      <c r="QGH31" s="74"/>
      <c r="QGI31" s="85"/>
      <c r="QGJ31" s="80"/>
      <c r="QGK31" s="80"/>
      <c r="QGL31" s="85"/>
      <c r="QGM31" s="77"/>
      <c r="QGN31" s="74"/>
      <c r="QGO31" s="74"/>
      <c r="QGP31" s="85"/>
      <c r="QGQ31" s="74"/>
      <c r="QGR31" s="74"/>
      <c r="QGS31" s="85"/>
      <c r="QGT31" s="74"/>
      <c r="QGU31" s="74"/>
      <c r="QGV31" s="85"/>
      <c r="QGW31" s="74"/>
      <c r="QGX31" s="74"/>
      <c r="QGY31" s="85"/>
      <c r="QGZ31" s="80"/>
      <c r="QHA31" s="80"/>
      <c r="QHB31" s="85"/>
      <c r="QHC31" s="77"/>
      <c r="QHD31" s="74"/>
      <c r="QHE31" s="74"/>
      <c r="QHF31" s="85"/>
      <c r="QHG31" s="74"/>
      <c r="QHH31" s="74"/>
      <c r="QHI31" s="85"/>
      <c r="QHJ31" s="74"/>
      <c r="QHK31" s="74"/>
      <c r="QHL31" s="85"/>
      <c r="QHM31" s="74"/>
      <c r="QHN31" s="74"/>
      <c r="QHO31" s="85"/>
      <c r="QHP31" s="80"/>
      <c r="QHQ31" s="80"/>
      <c r="QHR31" s="85"/>
      <c r="QHS31" s="77"/>
      <c r="QHT31" s="74"/>
      <c r="QHU31" s="74"/>
      <c r="QHV31" s="85"/>
      <c r="QHW31" s="74"/>
      <c r="QHX31" s="74"/>
      <c r="QHY31" s="85"/>
      <c r="QHZ31" s="74"/>
      <c r="QIA31" s="74"/>
      <c r="QIB31" s="85"/>
      <c r="QIC31" s="74"/>
      <c r="QID31" s="74"/>
      <c r="QIE31" s="85"/>
      <c r="QIF31" s="80"/>
      <c r="QIG31" s="80"/>
      <c r="QIH31" s="85"/>
      <c r="QII31" s="77"/>
      <c r="QIJ31" s="74"/>
      <c r="QIK31" s="74"/>
      <c r="QIL31" s="85"/>
      <c r="QIM31" s="74"/>
      <c r="QIN31" s="74"/>
      <c r="QIO31" s="85"/>
      <c r="QIP31" s="74"/>
      <c r="QIQ31" s="74"/>
      <c r="QIR31" s="85"/>
      <c r="QIS31" s="74"/>
      <c r="QIT31" s="74"/>
      <c r="QIU31" s="85"/>
      <c r="QIV31" s="80"/>
      <c r="QIW31" s="80"/>
      <c r="QIX31" s="85"/>
      <c r="QIY31" s="77"/>
      <c r="QIZ31" s="74"/>
      <c r="QJA31" s="74"/>
      <c r="QJB31" s="85"/>
      <c r="QJC31" s="74"/>
      <c r="QJD31" s="74"/>
      <c r="QJE31" s="85"/>
      <c r="QJF31" s="74"/>
      <c r="QJG31" s="74"/>
      <c r="QJH31" s="85"/>
      <c r="QJI31" s="74"/>
      <c r="QJJ31" s="74"/>
      <c r="QJK31" s="85"/>
      <c r="QJL31" s="80"/>
      <c r="QJM31" s="80"/>
      <c r="QJN31" s="85"/>
      <c r="QJO31" s="77"/>
      <c r="QJP31" s="74"/>
      <c r="QJQ31" s="74"/>
      <c r="QJR31" s="85"/>
      <c r="QJS31" s="74"/>
      <c r="QJT31" s="74"/>
      <c r="QJU31" s="85"/>
      <c r="QJV31" s="74"/>
      <c r="QJW31" s="74"/>
      <c r="QJX31" s="85"/>
      <c r="QJY31" s="74"/>
      <c r="QJZ31" s="74"/>
      <c r="QKA31" s="85"/>
      <c r="QKB31" s="80"/>
      <c r="QKC31" s="80"/>
      <c r="QKD31" s="85"/>
      <c r="QKE31" s="77"/>
      <c r="QKF31" s="74"/>
      <c r="QKG31" s="74"/>
      <c r="QKH31" s="85"/>
      <c r="QKI31" s="74"/>
      <c r="QKJ31" s="74"/>
      <c r="QKK31" s="85"/>
      <c r="QKL31" s="74"/>
      <c r="QKM31" s="74"/>
      <c r="QKN31" s="85"/>
      <c r="QKO31" s="74"/>
      <c r="QKP31" s="74"/>
      <c r="QKQ31" s="85"/>
      <c r="QKR31" s="80"/>
      <c r="QKS31" s="80"/>
      <c r="QKT31" s="85"/>
      <c r="QKU31" s="77"/>
      <c r="QKV31" s="74"/>
      <c r="QKW31" s="74"/>
      <c r="QKX31" s="85"/>
      <c r="QKY31" s="74"/>
      <c r="QKZ31" s="74"/>
      <c r="QLA31" s="85"/>
      <c r="QLB31" s="74"/>
      <c r="QLC31" s="74"/>
      <c r="QLD31" s="85"/>
      <c r="QLE31" s="74"/>
      <c r="QLF31" s="74"/>
      <c r="QLG31" s="85"/>
      <c r="QLH31" s="80"/>
      <c r="QLI31" s="80"/>
      <c r="QLJ31" s="85"/>
      <c r="QLK31" s="77"/>
      <c r="QLL31" s="74"/>
      <c r="QLM31" s="74"/>
      <c r="QLN31" s="85"/>
      <c r="QLO31" s="74"/>
      <c r="QLP31" s="74"/>
      <c r="QLQ31" s="85"/>
      <c r="QLR31" s="74"/>
      <c r="QLS31" s="74"/>
      <c r="QLT31" s="85"/>
      <c r="QLU31" s="74"/>
      <c r="QLV31" s="74"/>
      <c r="QLW31" s="85"/>
      <c r="QLX31" s="80"/>
      <c r="QLY31" s="80"/>
      <c r="QLZ31" s="85"/>
      <c r="QMA31" s="77"/>
      <c r="QMB31" s="74"/>
      <c r="QMC31" s="74"/>
      <c r="QMD31" s="85"/>
      <c r="QME31" s="74"/>
      <c r="QMF31" s="74"/>
      <c r="QMG31" s="85"/>
      <c r="QMH31" s="74"/>
      <c r="QMI31" s="74"/>
      <c r="QMJ31" s="85"/>
      <c r="QMK31" s="74"/>
      <c r="QML31" s="74"/>
      <c r="QMM31" s="85"/>
      <c r="QMN31" s="80"/>
      <c r="QMO31" s="80"/>
      <c r="QMP31" s="85"/>
      <c r="QMQ31" s="77"/>
      <c r="QMR31" s="74"/>
      <c r="QMS31" s="74"/>
      <c r="QMT31" s="85"/>
      <c r="QMU31" s="74"/>
      <c r="QMV31" s="74"/>
      <c r="QMW31" s="85"/>
      <c r="QMX31" s="74"/>
      <c r="QMY31" s="74"/>
      <c r="QMZ31" s="85"/>
      <c r="QNA31" s="74"/>
      <c r="QNB31" s="74"/>
      <c r="QNC31" s="85"/>
      <c r="QND31" s="80"/>
      <c r="QNE31" s="80"/>
      <c r="QNF31" s="85"/>
      <c r="QNG31" s="77"/>
      <c r="QNH31" s="74"/>
      <c r="QNI31" s="74"/>
      <c r="QNJ31" s="85"/>
      <c r="QNK31" s="74"/>
      <c r="QNL31" s="74"/>
      <c r="QNM31" s="85"/>
      <c r="QNN31" s="74"/>
      <c r="QNO31" s="74"/>
      <c r="QNP31" s="85"/>
      <c r="QNQ31" s="74"/>
      <c r="QNR31" s="74"/>
      <c r="QNS31" s="85"/>
      <c r="QNT31" s="80"/>
      <c r="QNU31" s="80"/>
      <c r="QNV31" s="85"/>
      <c r="QNW31" s="77"/>
      <c r="QNX31" s="74"/>
      <c r="QNY31" s="74"/>
      <c r="QNZ31" s="85"/>
      <c r="QOA31" s="74"/>
      <c r="QOB31" s="74"/>
      <c r="QOC31" s="85"/>
      <c r="QOD31" s="74"/>
      <c r="QOE31" s="74"/>
      <c r="QOF31" s="85"/>
      <c r="QOG31" s="74"/>
      <c r="QOH31" s="74"/>
      <c r="QOI31" s="85"/>
      <c r="QOJ31" s="80"/>
      <c r="QOK31" s="80"/>
      <c r="QOL31" s="85"/>
      <c r="QOM31" s="77"/>
      <c r="QON31" s="74"/>
      <c r="QOO31" s="74"/>
      <c r="QOP31" s="85"/>
      <c r="QOQ31" s="74"/>
      <c r="QOR31" s="74"/>
      <c r="QOS31" s="85"/>
      <c r="QOT31" s="74"/>
      <c r="QOU31" s="74"/>
      <c r="QOV31" s="85"/>
      <c r="QOW31" s="74"/>
      <c r="QOX31" s="74"/>
      <c r="QOY31" s="85"/>
      <c r="QOZ31" s="80"/>
      <c r="QPA31" s="80"/>
      <c r="QPB31" s="85"/>
      <c r="QPC31" s="77"/>
      <c r="QPD31" s="74"/>
      <c r="QPE31" s="74"/>
      <c r="QPF31" s="85"/>
      <c r="QPG31" s="74"/>
      <c r="QPH31" s="74"/>
      <c r="QPI31" s="85"/>
      <c r="QPJ31" s="74"/>
      <c r="QPK31" s="74"/>
      <c r="QPL31" s="85"/>
      <c r="QPM31" s="74"/>
      <c r="QPN31" s="74"/>
      <c r="QPO31" s="85"/>
      <c r="QPP31" s="80"/>
      <c r="QPQ31" s="80"/>
      <c r="QPR31" s="85"/>
      <c r="QPS31" s="77"/>
      <c r="QPT31" s="74"/>
      <c r="QPU31" s="74"/>
      <c r="QPV31" s="85"/>
      <c r="QPW31" s="74"/>
      <c r="QPX31" s="74"/>
      <c r="QPY31" s="85"/>
      <c r="QPZ31" s="74"/>
      <c r="QQA31" s="74"/>
      <c r="QQB31" s="85"/>
      <c r="QQC31" s="74"/>
      <c r="QQD31" s="74"/>
      <c r="QQE31" s="85"/>
      <c r="QQF31" s="80"/>
      <c r="QQG31" s="80"/>
      <c r="QQH31" s="85"/>
      <c r="QQI31" s="77"/>
      <c r="QQJ31" s="74"/>
      <c r="QQK31" s="74"/>
      <c r="QQL31" s="85"/>
      <c r="QQM31" s="74"/>
      <c r="QQN31" s="74"/>
      <c r="QQO31" s="85"/>
      <c r="QQP31" s="74"/>
      <c r="QQQ31" s="74"/>
      <c r="QQR31" s="85"/>
      <c r="QQS31" s="74"/>
      <c r="QQT31" s="74"/>
      <c r="QQU31" s="85"/>
      <c r="QQV31" s="80"/>
      <c r="QQW31" s="80"/>
      <c r="QQX31" s="85"/>
      <c r="QQY31" s="77"/>
      <c r="QQZ31" s="74"/>
      <c r="QRA31" s="74"/>
      <c r="QRB31" s="85"/>
      <c r="QRC31" s="74"/>
      <c r="QRD31" s="74"/>
      <c r="QRE31" s="85"/>
      <c r="QRF31" s="74"/>
      <c r="QRG31" s="74"/>
      <c r="QRH31" s="85"/>
      <c r="QRI31" s="74"/>
      <c r="QRJ31" s="74"/>
      <c r="QRK31" s="85"/>
      <c r="QRL31" s="80"/>
      <c r="QRM31" s="80"/>
      <c r="QRN31" s="85"/>
      <c r="QRO31" s="77"/>
      <c r="QRP31" s="74"/>
      <c r="QRQ31" s="74"/>
      <c r="QRR31" s="85"/>
      <c r="QRS31" s="74"/>
      <c r="QRT31" s="74"/>
      <c r="QRU31" s="85"/>
      <c r="QRV31" s="74"/>
      <c r="QRW31" s="74"/>
      <c r="QRX31" s="85"/>
      <c r="QRY31" s="74"/>
      <c r="QRZ31" s="74"/>
      <c r="QSA31" s="85"/>
      <c r="QSB31" s="80"/>
      <c r="QSC31" s="80"/>
      <c r="QSD31" s="85"/>
      <c r="QSE31" s="77"/>
      <c r="QSF31" s="74"/>
      <c r="QSG31" s="74"/>
      <c r="QSH31" s="85"/>
      <c r="QSI31" s="74"/>
      <c r="QSJ31" s="74"/>
      <c r="QSK31" s="85"/>
      <c r="QSL31" s="74"/>
      <c r="QSM31" s="74"/>
      <c r="QSN31" s="85"/>
      <c r="QSO31" s="74"/>
      <c r="QSP31" s="74"/>
      <c r="QSQ31" s="85"/>
      <c r="QSR31" s="80"/>
      <c r="QSS31" s="80"/>
      <c r="QST31" s="85"/>
      <c r="QSU31" s="77"/>
      <c r="QSV31" s="74"/>
      <c r="QSW31" s="74"/>
      <c r="QSX31" s="85"/>
      <c r="QSY31" s="74"/>
      <c r="QSZ31" s="74"/>
      <c r="QTA31" s="85"/>
      <c r="QTB31" s="74"/>
      <c r="QTC31" s="74"/>
      <c r="QTD31" s="85"/>
      <c r="QTE31" s="74"/>
      <c r="QTF31" s="74"/>
      <c r="QTG31" s="85"/>
      <c r="QTH31" s="80"/>
      <c r="QTI31" s="80"/>
      <c r="QTJ31" s="85"/>
      <c r="QTK31" s="77"/>
      <c r="QTL31" s="74"/>
      <c r="QTM31" s="74"/>
      <c r="QTN31" s="85"/>
      <c r="QTO31" s="74"/>
      <c r="QTP31" s="74"/>
      <c r="QTQ31" s="85"/>
      <c r="QTR31" s="74"/>
      <c r="QTS31" s="74"/>
      <c r="QTT31" s="85"/>
      <c r="QTU31" s="74"/>
      <c r="QTV31" s="74"/>
      <c r="QTW31" s="85"/>
      <c r="QTX31" s="80"/>
      <c r="QTY31" s="80"/>
      <c r="QTZ31" s="85"/>
      <c r="QUA31" s="77"/>
      <c r="QUB31" s="74"/>
      <c r="QUC31" s="74"/>
      <c r="QUD31" s="85"/>
      <c r="QUE31" s="74"/>
      <c r="QUF31" s="74"/>
      <c r="QUG31" s="85"/>
      <c r="QUH31" s="74"/>
      <c r="QUI31" s="74"/>
      <c r="QUJ31" s="85"/>
      <c r="QUK31" s="74"/>
      <c r="QUL31" s="74"/>
      <c r="QUM31" s="85"/>
      <c r="QUN31" s="80"/>
      <c r="QUO31" s="80"/>
      <c r="QUP31" s="85"/>
      <c r="QUQ31" s="77"/>
      <c r="QUR31" s="74"/>
      <c r="QUS31" s="74"/>
      <c r="QUT31" s="85"/>
      <c r="QUU31" s="74"/>
      <c r="QUV31" s="74"/>
      <c r="QUW31" s="85"/>
      <c r="QUX31" s="74"/>
      <c r="QUY31" s="74"/>
      <c r="QUZ31" s="85"/>
      <c r="QVA31" s="74"/>
      <c r="QVB31" s="74"/>
      <c r="QVC31" s="85"/>
      <c r="QVD31" s="80"/>
      <c r="QVE31" s="80"/>
      <c r="QVF31" s="85"/>
      <c r="QVG31" s="77"/>
      <c r="QVH31" s="74"/>
      <c r="QVI31" s="74"/>
      <c r="QVJ31" s="85"/>
      <c r="QVK31" s="74"/>
      <c r="QVL31" s="74"/>
      <c r="QVM31" s="85"/>
      <c r="QVN31" s="74"/>
      <c r="QVO31" s="74"/>
      <c r="QVP31" s="85"/>
      <c r="QVQ31" s="74"/>
      <c r="QVR31" s="74"/>
      <c r="QVS31" s="85"/>
      <c r="QVT31" s="80"/>
      <c r="QVU31" s="80"/>
      <c r="QVV31" s="85"/>
      <c r="QVW31" s="77"/>
      <c r="QVX31" s="74"/>
      <c r="QVY31" s="74"/>
      <c r="QVZ31" s="85"/>
      <c r="QWA31" s="74"/>
      <c r="QWB31" s="74"/>
      <c r="QWC31" s="85"/>
      <c r="QWD31" s="74"/>
      <c r="QWE31" s="74"/>
      <c r="QWF31" s="85"/>
      <c r="QWG31" s="74"/>
      <c r="QWH31" s="74"/>
      <c r="QWI31" s="85"/>
      <c r="QWJ31" s="80"/>
      <c r="QWK31" s="80"/>
      <c r="QWL31" s="85"/>
      <c r="QWM31" s="77"/>
      <c r="QWN31" s="74"/>
      <c r="QWO31" s="74"/>
      <c r="QWP31" s="85"/>
      <c r="QWQ31" s="74"/>
      <c r="QWR31" s="74"/>
      <c r="QWS31" s="85"/>
      <c r="QWT31" s="74"/>
      <c r="QWU31" s="74"/>
      <c r="QWV31" s="85"/>
      <c r="QWW31" s="74"/>
      <c r="QWX31" s="74"/>
      <c r="QWY31" s="85"/>
      <c r="QWZ31" s="80"/>
      <c r="QXA31" s="80"/>
      <c r="QXB31" s="85"/>
      <c r="QXC31" s="77"/>
      <c r="QXD31" s="74"/>
      <c r="QXE31" s="74"/>
      <c r="QXF31" s="85"/>
      <c r="QXG31" s="74"/>
      <c r="QXH31" s="74"/>
      <c r="QXI31" s="85"/>
      <c r="QXJ31" s="74"/>
      <c r="QXK31" s="74"/>
      <c r="QXL31" s="85"/>
      <c r="QXM31" s="74"/>
      <c r="QXN31" s="74"/>
      <c r="QXO31" s="85"/>
      <c r="QXP31" s="80"/>
      <c r="QXQ31" s="80"/>
      <c r="QXR31" s="85"/>
      <c r="QXS31" s="77"/>
      <c r="QXT31" s="74"/>
      <c r="QXU31" s="74"/>
      <c r="QXV31" s="85"/>
      <c r="QXW31" s="74"/>
      <c r="QXX31" s="74"/>
      <c r="QXY31" s="85"/>
      <c r="QXZ31" s="74"/>
      <c r="QYA31" s="74"/>
      <c r="QYB31" s="85"/>
      <c r="QYC31" s="74"/>
      <c r="QYD31" s="74"/>
      <c r="QYE31" s="85"/>
      <c r="QYF31" s="80"/>
      <c r="QYG31" s="80"/>
      <c r="QYH31" s="85"/>
      <c r="QYI31" s="77"/>
      <c r="QYJ31" s="74"/>
      <c r="QYK31" s="74"/>
      <c r="QYL31" s="85"/>
      <c r="QYM31" s="74"/>
      <c r="QYN31" s="74"/>
      <c r="QYO31" s="85"/>
      <c r="QYP31" s="74"/>
      <c r="QYQ31" s="74"/>
      <c r="QYR31" s="85"/>
      <c r="QYS31" s="74"/>
      <c r="QYT31" s="74"/>
      <c r="QYU31" s="85"/>
      <c r="QYV31" s="80"/>
      <c r="QYW31" s="80"/>
      <c r="QYX31" s="85"/>
      <c r="QYY31" s="77"/>
      <c r="QYZ31" s="74"/>
      <c r="QZA31" s="74"/>
      <c r="QZB31" s="85"/>
      <c r="QZC31" s="74"/>
      <c r="QZD31" s="74"/>
      <c r="QZE31" s="85"/>
      <c r="QZF31" s="74"/>
      <c r="QZG31" s="74"/>
      <c r="QZH31" s="85"/>
      <c r="QZI31" s="74"/>
      <c r="QZJ31" s="74"/>
      <c r="QZK31" s="85"/>
      <c r="QZL31" s="80"/>
      <c r="QZM31" s="80"/>
      <c r="QZN31" s="85"/>
      <c r="QZO31" s="77"/>
      <c r="QZP31" s="74"/>
      <c r="QZQ31" s="74"/>
      <c r="QZR31" s="85"/>
      <c r="QZS31" s="74"/>
      <c r="QZT31" s="74"/>
      <c r="QZU31" s="85"/>
      <c r="QZV31" s="74"/>
      <c r="QZW31" s="74"/>
      <c r="QZX31" s="85"/>
      <c r="QZY31" s="74"/>
      <c r="QZZ31" s="74"/>
      <c r="RAA31" s="85"/>
      <c r="RAB31" s="80"/>
      <c r="RAC31" s="80"/>
      <c r="RAD31" s="85"/>
      <c r="RAE31" s="77"/>
      <c r="RAF31" s="74"/>
      <c r="RAG31" s="74"/>
      <c r="RAH31" s="85"/>
      <c r="RAI31" s="74"/>
      <c r="RAJ31" s="74"/>
      <c r="RAK31" s="85"/>
      <c r="RAL31" s="74"/>
      <c r="RAM31" s="74"/>
      <c r="RAN31" s="85"/>
      <c r="RAO31" s="74"/>
      <c r="RAP31" s="74"/>
      <c r="RAQ31" s="85"/>
      <c r="RAR31" s="80"/>
      <c r="RAS31" s="80"/>
      <c r="RAT31" s="85"/>
      <c r="RAU31" s="77"/>
      <c r="RAV31" s="74"/>
      <c r="RAW31" s="74"/>
      <c r="RAX31" s="85"/>
      <c r="RAY31" s="74"/>
      <c r="RAZ31" s="74"/>
      <c r="RBA31" s="85"/>
      <c r="RBB31" s="74"/>
      <c r="RBC31" s="74"/>
      <c r="RBD31" s="85"/>
      <c r="RBE31" s="74"/>
      <c r="RBF31" s="74"/>
      <c r="RBG31" s="85"/>
      <c r="RBH31" s="80"/>
      <c r="RBI31" s="80"/>
      <c r="RBJ31" s="85"/>
      <c r="RBK31" s="77"/>
      <c r="RBL31" s="74"/>
      <c r="RBM31" s="74"/>
      <c r="RBN31" s="85"/>
      <c r="RBO31" s="74"/>
      <c r="RBP31" s="74"/>
      <c r="RBQ31" s="85"/>
      <c r="RBR31" s="74"/>
      <c r="RBS31" s="74"/>
      <c r="RBT31" s="85"/>
      <c r="RBU31" s="74"/>
      <c r="RBV31" s="74"/>
      <c r="RBW31" s="85"/>
      <c r="RBX31" s="80"/>
      <c r="RBY31" s="80"/>
      <c r="RBZ31" s="85"/>
      <c r="RCA31" s="77"/>
      <c r="RCB31" s="74"/>
      <c r="RCC31" s="74"/>
      <c r="RCD31" s="85"/>
      <c r="RCE31" s="74"/>
      <c r="RCF31" s="74"/>
      <c r="RCG31" s="85"/>
      <c r="RCH31" s="74"/>
      <c r="RCI31" s="74"/>
      <c r="RCJ31" s="85"/>
      <c r="RCK31" s="74"/>
      <c r="RCL31" s="74"/>
      <c r="RCM31" s="85"/>
      <c r="RCN31" s="80"/>
      <c r="RCO31" s="80"/>
      <c r="RCP31" s="85"/>
      <c r="RCQ31" s="77"/>
      <c r="RCR31" s="74"/>
      <c r="RCS31" s="74"/>
      <c r="RCT31" s="85"/>
      <c r="RCU31" s="74"/>
      <c r="RCV31" s="74"/>
      <c r="RCW31" s="85"/>
      <c r="RCX31" s="74"/>
      <c r="RCY31" s="74"/>
      <c r="RCZ31" s="85"/>
      <c r="RDA31" s="74"/>
      <c r="RDB31" s="74"/>
      <c r="RDC31" s="85"/>
      <c r="RDD31" s="80"/>
      <c r="RDE31" s="80"/>
      <c r="RDF31" s="85"/>
      <c r="RDG31" s="77"/>
      <c r="RDH31" s="74"/>
      <c r="RDI31" s="74"/>
      <c r="RDJ31" s="85"/>
      <c r="RDK31" s="74"/>
      <c r="RDL31" s="74"/>
      <c r="RDM31" s="85"/>
      <c r="RDN31" s="74"/>
      <c r="RDO31" s="74"/>
      <c r="RDP31" s="85"/>
      <c r="RDQ31" s="74"/>
      <c r="RDR31" s="74"/>
      <c r="RDS31" s="85"/>
      <c r="RDT31" s="80"/>
      <c r="RDU31" s="80"/>
      <c r="RDV31" s="85"/>
      <c r="RDW31" s="77"/>
      <c r="RDX31" s="74"/>
      <c r="RDY31" s="74"/>
      <c r="RDZ31" s="85"/>
      <c r="REA31" s="74"/>
      <c r="REB31" s="74"/>
      <c r="REC31" s="85"/>
      <c r="RED31" s="74"/>
      <c r="REE31" s="74"/>
      <c r="REF31" s="85"/>
      <c r="REG31" s="74"/>
      <c r="REH31" s="74"/>
      <c r="REI31" s="85"/>
      <c r="REJ31" s="80"/>
      <c r="REK31" s="80"/>
      <c r="REL31" s="85"/>
      <c r="REM31" s="77"/>
      <c r="REN31" s="74"/>
      <c r="REO31" s="74"/>
      <c r="REP31" s="85"/>
      <c r="REQ31" s="74"/>
      <c r="RER31" s="74"/>
      <c r="RES31" s="85"/>
      <c r="RET31" s="74"/>
      <c r="REU31" s="74"/>
      <c r="REV31" s="85"/>
      <c r="REW31" s="74"/>
      <c r="REX31" s="74"/>
      <c r="REY31" s="85"/>
      <c r="REZ31" s="80"/>
      <c r="RFA31" s="80"/>
      <c r="RFB31" s="85"/>
      <c r="RFC31" s="77"/>
      <c r="RFD31" s="74"/>
      <c r="RFE31" s="74"/>
      <c r="RFF31" s="85"/>
      <c r="RFG31" s="74"/>
      <c r="RFH31" s="74"/>
      <c r="RFI31" s="85"/>
      <c r="RFJ31" s="74"/>
      <c r="RFK31" s="74"/>
      <c r="RFL31" s="85"/>
      <c r="RFM31" s="74"/>
      <c r="RFN31" s="74"/>
      <c r="RFO31" s="85"/>
      <c r="RFP31" s="80"/>
      <c r="RFQ31" s="80"/>
      <c r="RFR31" s="85"/>
      <c r="RFS31" s="77"/>
      <c r="RFT31" s="74"/>
      <c r="RFU31" s="74"/>
      <c r="RFV31" s="85"/>
      <c r="RFW31" s="74"/>
      <c r="RFX31" s="74"/>
      <c r="RFY31" s="85"/>
      <c r="RFZ31" s="74"/>
      <c r="RGA31" s="74"/>
      <c r="RGB31" s="85"/>
      <c r="RGC31" s="74"/>
      <c r="RGD31" s="74"/>
      <c r="RGE31" s="85"/>
      <c r="RGF31" s="80"/>
      <c r="RGG31" s="80"/>
      <c r="RGH31" s="85"/>
      <c r="RGI31" s="77"/>
      <c r="RGJ31" s="74"/>
      <c r="RGK31" s="74"/>
      <c r="RGL31" s="85"/>
      <c r="RGM31" s="74"/>
      <c r="RGN31" s="74"/>
      <c r="RGO31" s="85"/>
      <c r="RGP31" s="74"/>
      <c r="RGQ31" s="74"/>
      <c r="RGR31" s="85"/>
      <c r="RGS31" s="74"/>
      <c r="RGT31" s="74"/>
      <c r="RGU31" s="85"/>
      <c r="RGV31" s="80"/>
      <c r="RGW31" s="80"/>
      <c r="RGX31" s="85"/>
      <c r="RGY31" s="77"/>
      <c r="RGZ31" s="74"/>
      <c r="RHA31" s="74"/>
      <c r="RHB31" s="85"/>
      <c r="RHC31" s="74"/>
      <c r="RHD31" s="74"/>
      <c r="RHE31" s="85"/>
      <c r="RHF31" s="74"/>
      <c r="RHG31" s="74"/>
      <c r="RHH31" s="85"/>
      <c r="RHI31" s="74"/>
      <c r="RHJ31" s="74"/>
      <c r="RHK31" s="85"/>
      <c r="RHL31" s="80"/>
      <c r="RHM31" s="80"/>
      <c r="RHN31" s="85"/>
      <c r="RHO31" s="77"/>
      <c r="RHP31" s="74"/>
      <c r="RHQ31" s="74"/>
      <c r="RHR31" s="85"/>
      <c r="RHS31" s="74"/>
      <c r="RHT31" s="74"/>
      <c r="RHU31" s="85"/>
      <c r="RHV31" s="74"/>
      <c r="RHW31" s="74"/>
      <c r="RHX31" s="85"/>
      <c r="RHY31" s="74"/>
      <c r="RHZ31" s="74"/>
      <c r="RIA31" s="85"/>
      <c r="RIB31" s="80"/>
      <c r="RIC31" s="80"/>
      <c r="RID31" s="85"/>
      <c r="RIE31" s="77"/>
      <c r="RIF31" s="74"/>
      <c r="RIG31" s="74"/>
      <c r="RIH31" s="85"/>
      <c r="RII31" s="74"/>
      <c r="RIJ31" s="74"/>
      <c r="RIK31" s="85"/>
      <c r="RIL31" s="74"/>
      <c r="RIM31" s="74"/>
      <c r="RIN31" s="85"/>
      <c r="RIO31" s="74"/>
      <c r="RIP31" s="74"/>
      <c r="RIQ31" s="85"/>
      <c r="RIR31" s="80"/>
      <c r="RIS31" s="80"/>
      <c r="RIT31" s="85"/>
      <c r="RIU31" s="77"/>
      <c r="RIV31" s="74"/>
      <c r="RIW31" s="74"/>
      <c r="RIX31" s="85"/>
      <c r="RIY31" s="74"/>
      <c r="RIZ31" s="74"/>
      <c r="RJA31" s="85"/>
      <c r="RJB31" s="74"/>
      <c r="RJC31" s="74"/>
      <c r="RJD31" s="85"/>
      <c r="RJE31" s="74"/>
      <c r="RJF31" s="74"/>
      <c r="RJG31" s="85"/>
      <c r="RJH31" s="80"/>
      <c r="RJI31" s="80"/>
      <c r="RJJ31" s="85"/>
      <c r="RJK31" s="77"/>
      <c r="RJL31" s="74"/>
      <c r="RJM31" s="74"/>
      <c r="RJN31" s="85"/>
      <c r="RJO31" s="74"/>
      <c r="RJP31" s="74"/>
      <c r="RJQ31" s="85"/>
      <c r="RJR31" s="74"/>
      <c r="RJS31" s="74"/>
      <c r="RJT31" s="85"/>
      <c r="RJU31" s="74"/>
      <c r="RJV31" s="74"/>
      <c r="RJW31" s="85"/>
      <c r="RJX31" s="80"/>
      <c r="RJY31" s="80"/>
      <c r="RJZ31" s="85"/>
      <c r="RKA31" s="77"/>
      <c r="RKB31" s="74"/>
      <c r="RKC31" s="74"/>
      <c r="RKD31" s="85"/>
      <c r="RKE31" s="74"/>
      <c r="RKF31" s="74"/>
      <c r="RKG31" s="85"/>
      <c r="RKH31" s="74"/>
      <c r="RKI31" s="74"/>
      <c r="RKJ31" s="85"/>
      <c r="RKK31" s="74"/>
      <c r="RKL31" s="74"/>
      <c r="RKM31" s="85"/>
      <c r="RKN31" s="80"/>
      <c r="RKO31" s="80"/>
      <c r="RKP31" s="85"/>
      <c r="RKQ31" s="77"/>
      <c r="RKR31" s="74"/>
      <c r="RKS31" s="74"/>
      <c r="RKT31" s="85"/>
      <c r="RKU31" s="74"/>
      <c r="RKV31" s="74"/>
      <c r="RKW31" s="85"/>
      <c r="RKX31" s="74"/>
      <c r="RKY31" s="74"/>
      <c r="RKZ31" s="85"/>
      <c r="RLA31" s="74"/>
      <c r="RLB31" s="74"/>
      <c r="RLC31" s="85"/>
      <c r="RLD31" s="80"/>
      <c r="RLE31" s="80"/>
      <c r="RLF31" s="85"/>
      <c r="RLG31" s="77"/>
      <c r="RLH31" s="74"/>
      <c r="RLI31" s="74"/>
      <c r="RLJ31" s="85"/>
      <c r="RLK31" s="74"/>
      <c r="RLL31" s="74"/>
      <c r="RLM31" s="85"/>
      <c r="RLN31" s="74"/>
      <c r="RLO31" s="74"/>
      <c r="RLP31" s="85"/>
      <c r="RLQ31" s="74"/>
      <c r="RLR31" s="74"/>
      <c r="RLS31" s="85"/>
      <c r="RLT31" s="80"/>
      <c r="RLU31" s="80"/>
      <c r="RLV31" s="85"/>
      <c r="RLW31" s="77"/>
      <c r="RLX31" s="74"/>
      <c r="RLY31" s="74"/>
      <c r="RLZ31" s="85"/>
      <c r="RMA31" s="74"/>
      <c r="RMB31" s="74"/>
      <c r="RMC31" s="85"/>
      <c r="RMD31" s="74"/>
      <c r="RME31" s="74"/>
      <c r="RMF31" s="85"/>
      <c r="RMG31" s="74"/>
      <c r="RMH31" s="74"/>
      <c r="RMI31" s="85"/>
      <c r="RMJ31" s="80"/>
      <c r="RMK31" s="80"/>
      <c r="RML31" s="85"/>
      <c r="RMM31" s="77"/>
      <c r="RMN31" s="74"/>
      <c r="RMO31" s="74"/>
      <c r="RMP31" s="85"/>
      <c r="RMQ31" s="74"/>
      <c r="RMR31" s="74"/>
      <c r="RMS31" s="85"/>
      <c r="RMT31" s="74"/>
      <c r="RMU31" s="74"/>
      <c r="RMV31" s="85"/>
      <c r="RMW31" s="74"/>
      <c r="RMX31" s="74"/>
      <c r="RMY31" s="85"/>
      <c r="RMZ31" s="80"/>
      <c r="RNA31" s="80"/>
      <c r="RNB31" s="85"/>
      <c r="RNC31" s="77"/>
      <c r="RND31" s="74"/>
      <c r="RNE31" s="74"/>
      <c r="RNF31" s="85"/>
      <c r="RNG31" s="74"/>
      <c r="RNH31" s="74"/>
      <c r="RNI31" s="85"/>
      <c r="RNJ31" s="74"/>
      <c r="RNK31" s="74"/>
      <c r="RNL31" s="85"/>
      <c r="RNM31" s="74"/>
      <c r="RNN31" s="74"/>
      <c r="RNO31" s="85"/>
      <c r="RNP31" s="80"/>
      <c r="RNQ31" s="80"/>
      <c r="RNR31" s="85"/>
      <c r="RNS31" s="77"/>
      <c r="RNT31" s="74"/>
      <c r="RNU31" s="74"/>
      <c r="RNV31" s="85"/>
      <c r="RNW31" s="74"/>
      <c r="RNX31" s="74"/>
      <c r="RNY31" s="85"/>
      <c r="RNZ31" s="74"/>
      <c r="ROA31" s="74"/>
      <c r="ROB31" s="85"/>
      <c r="ROC31" s="74"/>
      <c r="ROD31" s="74"/>
      <c r="ROE31" s="85"/>
      <c r="ROF31" s="80"/>
      <c r="ROG31" s="80"/>
      <c r="ROH31" s="85"/>
      <c r="ROI31" s="77"/>
      <c r="ROJ31" s="74"/>
      <c r="ROK31" s="74"/>
      <c r="ROL31" s="85"/>
      <c r="ROM31" s="74"/>
      <c r="RON31" s="74"/>
      <c r="ROO31" s="85"/>
      <c r="ROP31" s="74"/>
      <c r="ROQ31" s="74"/>
      <c r="ROR31" s="85"/>
      <c r="ROS31" s="74"/>
      <c r="ROT31" s="74"/>
      <c r="ROU31" s="85"/>
      <c r="ROV31" s="80"/>
      <c r="ROW31" s="80"/>
      <c r="ROX31" s="85"/>
      <c r="ROY31" s="77"/>
      <c r="ROZ31" s="74"/>
      <c r="RPA31" s="74"/>
      <c r="RPB31" s="85"/>
      <c r="RPC31" s="74"/>
      <c r="RPD31" s="74"/>
      <c r="RPE31" s="85"/>
      <c r="RPF31" s="74"/>
      <c r="RPG31" s="74"/>
      <c r="RPH31" s="85"/>
      <c r="RPI31" s="74"/>
      <c r="RPJ31" s="74"/>
      <c r="RPK31" s="85"/>
      <c r="RPL31" s="80"/>
      <c r="RPM31" s="80"/>
      <c r="RPN31" s="85"/>
      <c r="RPO31" s="77"/>
      <c r="RPP31" s="74"/>
      <c r="RPQ31" s="74"/>
      <c r="RPR31" s="85"/>
      <c r="RPS31" s="74"/>
      <c r="RPT31" s="74"/>
      <c r="RPU31" s="85"/>
      <c r="RPV31" s="74"/>
      <c r="RPW31" s="74"/>
      <c r="RPX31" s="85"/>
      <c r="RPY31" s="74"/>
      <c r="RPZ31" s="74"/>
      <c r="RQA31" s="85"/>
      <c r="RQB31" s="80"/>
      <c r="RQC31" s="80"/>
      <c r="RQD31" s="85"/>
      <c r="RQE31" s="77"/>
      <c r="RQF31" s="74"/>
      <c r="RQG31" s="74"/>
      <c r="RQH31" s="85"/>
      <c r="RQI31" s="74"/>
      <c r="RQJ31" s="74"/>
      <c r="RQK31" s="85"/>
      <c r="RQL31" s="74"/>
      <c r="RQM31" s="74"/>
      <c r="RQN31" s="85"/>
      <c r="RQO31" s="74"/>
      <c r="RQP31" s="74"/>
      <c r="RQQ31" s="85"/>
      <c r="RQR31" s="80"/>
      <c r="RQS31" s="80"/>
      <c r="RQT31" s="85"/>
      <c r="RQU31" s="77"/>
      <c r="RQV31" s="74"/>
      <c r="RQW31" s="74"/>
      <c r="RQX31" s="85"/>
      <c r="RQY31" s="74"/>
      <c r="RQZ31" s="74"/>
      <c r="RRA31" s="85"/>
      <c r="RRB31" s="74"/>
      <c r="RRC31" s="74"/>
      <c r="RRD31" s="85"/>
      <c r="RRE31" s="74"/>
      <c r="RRF31" s="74"/>
      <c r="RRG31" s="85"/>
      <c r="RRH31" s="80"/>
      <c r="RRI31" s="80"/>
      <c r="RRJ31" s="85"/>
      <c r="RRK31" s="77"/>
      <c r="RRL31" s="74"/>
      <c r="RRM31" s="74"/>
      <c r="RRN31" s="85"/>
      <c r="RRO31" s="74"/>
      <c r="RRP31" s="74"/>
      <c r="RRQ31" s="85"/>
      <c r="RRR31" s="74"/>
      <c r="RRS31" s="74"/>
      <c r="RRT31" s="85"/>
      <c r="RRU31" s="74"/>
      <c r="RRV31" s="74"/>
      <c r="RRW31" s="85"/>
      <c r="RRX31" s="80"/>
      <c r="RRY31" s="80"/>
      <c r="RRZ31" s="85"/>
      <c r="RSA31" s="77"/>
      <c r="RSB31" s="74"/>
      <c r="RSC31" s="74"/>
      <c r="RSD31" s="85"/>
      <c r="RSE31" s="74"/>
      <c r="RSF31" s="74"/>
      <c r="RSG31" s="85"/>
      <c r="RSH31" s="74"/>
      <c r="RSI31" s="74"/>
      <c r="RSJ31" s="85"/>
      <c r="RSK31" s="74"/>
      <c r="RSL31" s="74"/>
      <c r="RSM31" s="85"/>
      <c r="RSN31" s="80"/>
      <c r="RSO31" s="80"/>
      <c r="RSP31" s="85"/>
      <c r="RSQ31" s="77"/>
      <c r="RSR31" s="74"/>
      <c r="RSS31" s="74"/>
      <c r="RST31" s="85"/>
      <c r="RSU31" s="74"/>
      <c r="RSV31" s="74"/>
      <c r="RSW31" s="85"/>
      <c r="RSX31" s="74"/>
      <c r="RSY31" s="74"/>
      <c r="RSZ31" s="85"/>
      <c r="RTA31" s="74"/>
      <c r="RTB31" s="74"/>
      <c r="RTC31" s="85"/>
      <c r="RTD31" s="80"/>
      <c r="RTE31" s="80"/>
      <c r="RTF31" s="85"/>
      <c r="RTG31" s="77"/>
      <c r="RTH31" s="74"/>
      <c r="RTI31" s="74"/>
      <c r="RTJ31" s="85"/>
      <c r="RTK31" s="74"/>
      <c r="RTL31" s="74"/>
      <c r="RTM31" s="85"/>
      <c r="RTN31" s="74"/>
      <c r="RTO31" s="74"/>
      <c r="RTP31" s="85"/>
      <c r="RTQ31" s="74"/>
      <c r="RTR31" s="74"/>
      <c r="RTS31" s="85"/>
      <c r="RTT31" s="80"/>
      <c r="RTU31" s="80"/>
      <c r="RTV31" s="85"/>
      <c r="RTW31" s="77"/>
      <c r="RTX31" s="74"/>
      <c r="RTY31" s="74"/>
      <c r="RTZ31" s="85"/>
      <c r="RUA31" s="74"/>
      <c r="RUB31" s="74"/>
      <c r="RUC31" s="85"/>
      <c r="RUD31" s="74"/>
      <c r="RUE31" s="74"/>
      <c r="RUF31" s="85"/>
      <c r="RUG31" s="74"/>
      <c r="RUH31" s="74"/>
      <c r="RUI31" s="85"/>
      <c r="RUJ31" s="80"/>
      <c r="RUK31" s="80"/>
      <c r="RUL31" s="85"/>
      <c r="RUM31" s="77"/>
      <c r="RUN31" s="74"/>
      <c r="RUO31" s="74"/>
      <c r="RUP31" s="85"/>
      <c r="RUQ31" s="74"/>
      <c r="RUR31" s="74"/>
      <c r="RUS31" s="85"/>
      <c r="RUT31" s="74"/>
      <c r="RUU31" s="74"/>
      <c r="RUV31" s="85"/>
      <c r="RUW31" s="74"/>
      <c r="RUX31" s="74"/>
      <c r="RUY31" s="85"/>
      <c r="RUZ31" s="80"/>
      <c r="RVA31" s="80"/>
      <c r="RVB31" s="85"/>
      <c r="RVC31" s="77"/>
      <c r="RVD31" s="74"/>
      <c r="RVE31" s="74"/>
      <c r="RVF31" s="85"/>
      <c r="RVG31" s="74"/>
      <c r="RVH31" s="74"/>
      <c r="RVI31" s="85"/>
      <c r="RVJ31" s="74"/>
      <c r="RVK31" s="74"/>
      <c r="RVL31" s="85"/>
      <c r="RVM31" s="74"/>
      <c r="RVN31" s="74"/>
      <c r="RVO31" s="85"/>
      <c r="RVP31" s="80"/>
      <c r="RVQ31" s="80"/>
      <c r="RVR31" s="85"/>
      <c r="RVS31" s="77"/>
      <c r="RVT31" s="74"/>
      <c r="RVU31" s="74"/>
      <c r="RVV31" s="85"/>
      <c r="RVW31" s="74"/>
      <c r="RVX31" s="74"/>
      <c r="RVY31" s="85"/>
      <c r="RVZ31" s="74"/>
      <c r="RWA31" s="74"/>
      <c r="RWB31" s="85"/>
      <c r="RWC31" s="74"/>
      <c r="RWD31" s="74"/>
      <c r="RWE31" s="85"/>
      <c r="RWF31" s="80"/>
      <c r="RWG31" s="80"/>
      <c r="RWH31" s="85"/>
      <c r="RWI31" s="77"/>
      <c r="RWJ31" s="74"/>
      <c r="RWK31" s="74"/>
      <c r="RWL31" s="85"/>
      <c r="RWM31" s="74"/>
      <c r="RWN31" s="74"/>
      <c r="RWO31" s="85"/>
      <c r="RWP31" s="74"/>
      <c r="RWQ31" s="74"/>
      <c r="RWR31" s="85"/>
      <c r="RWS31" s="74"/>
      <c r="RWT31" s="74"/>
      <c r="RWU31" s="85"/>
      <c r="RWV31" s="80"/>
      <c r="RWW31" s="80"/>
      <c r="RWX31" s="85"/>
      <c r="RWY31" s="77"/>
      <c r="RWZ31" s="74"/>
      <c r="RXA31" s="74"/>
      <c r="RXB31" s="85"/>
      <c r="RXC31" s="74"/>
      <c r="RXD31" s="74"/>
      <c r="RXE31" s="85"/>
      <c r="RXF31" s="74"/>
      <c r="RXG31" s="74"/>
      <c r="RXH31" s="85"/>
      <c r="RXI31" s="74"/>
      <c r="RXJ31" s="74"/>
      <c r="RXK31" s="85"/>
      <c r="RXL31" s="80"/>
      <c r="RXM31" s="80"/>
      <c r="RXN31" s="85"/>
      <c r="RXO31" s="77"/>
      <c r="RXP31" s="74"/>
      <c r="RXQ31" s="74"/>
      <c r="RXR31" s="85"/>
      <c r="RXS31" s="74"/>
      <c r="RXT31" s="74"/>
      <c r="RXU31" s="85"/>
      <c r="RXV31" s="74"/>
      <c r="RXW31" s="74"/>
      <c r="RXX31" s="85"/>
      <c r="RXY31" s="74"/>
      <c r="RXZ31" s="74"/>
      <c r="RYA31" s="85"/>
      <c r="RYB31" s="80"/>
      <c r="RYC31" s="80"/>
      <c r="RYD31" s="85"/>
      <c r="RYE31" s="77"/>
      <c r="RYF31" s="74"/>
      <c r="RYG31" s="74"/>
      <c r="RYH31" s="85"/>
      <c r="RYI31" s="74"/>
      <c r="RYJ31" s="74"/>
      <c r="RYK31" s="85"/>
      <c r="RYL31" s="74"/>
      <c r="RYM31" s="74"/>
      <c r="RYN31" s="85"/>
      <c r="RYO31" s="74"/>
      <c r="RYP31" s="74"/>
      <c r="RYQ31" s="85"/>
      <c r="RYR31" s="80"/>
      <c r="RYS31" s="80"/>
      <c r="RYT31" s="85"/>
      <c r="RYU31" s="77"/>
      <c r="RYV31" s="74"/>
      <c r="RYW31" s="74"/>
      <c r="RYX31" s="85"/>
      <c r="RYY31" s="74"/>
      <c r="RYZ31" s="74"/>
      <c r="RZA31" s="85"/>
      <c r="RZB31" s="74"/>
      <c r="RZC31" s="74"/>
      <c r="RZD31" s="85"/>
      <c r="RZE31" s="74"/>
      <c r="RZF31" s="74"/>
      <c r="RZG31" s="85"/>
      <c r="RZH31" s="80"/>
      <c r="RZI31" s="80"/>
      <c r="RZJ31" s="85"/>
      <c r="RZK31" s="77"/>
      <c r="RZL31" s="74"/>
      <c r="RZM31" s="74"/>
      <c r="RZN31" s="85"/>
      <c r="RZO31" s="74"/>
      <c r="RZP31" s="74"/>
      <c r="RZQ31" s="85"/>
      <c r="RZR31" s="74"/>
      <c r="RZS31" s="74"/>
      <c r="RZT31" s="85"/>
      <c r="RZU31" s="74"/>
      <c r="RZV31" s="74"/>
      <c r="RZW31" s="85"/>
      <c r="RZX31" s="80"/>
      <c r="RZY31" s="80"/>
      <c r="RZZ31" s="85"/>
      <c r="SAA31" s="77"/>
      <c r="SAB31" s="74"/>
      <c r="SAC31" s="74"/>
      <c r="SAD31" s="85"/>
      <c r="SAE31" s="74"/>
      <c r="SAF31" s="74"/>
      <c r="SAG31" s="85"/>
      <c r="SAH31" s="74"/>
      <c r="SAI31" s="74"/>
      <c r="SAJ31" s="85"/>
      <c r="SAK31" s="74"/>
      <c r="SAL31" s="74"/>
      <c r="SAM31" s="85"/>
      <c r="SAN31" s="80"/>
      <c r="SAO31" s="80"/>
      <c r="SAP31" s="85"/>
      <c r="SAQ31" s="77"/>
      <c r="SAR31" s="74"/>
      <c r="SAS31" s="74"/>
      <c r="SAT31" s="85"/>
      <c r="SAU31" s="74"/>
      <c r="SAV31" s="74"/>
      <c r="SAW31" s="85"/>
      <c r="SAX31" s="74"/>
      <c r="SAY31" s="74"/>
      <c r="SAZ31" s="85"/>
      <c r="SBA31" s="74"/>
      <c r="SBB31" s="74"/>
      <c r="SBC31" s="85"/>
      <c r="SBD31" s="80"/>
      <c r="SBE31" s="80"/>
      <c r="SBF31" s="85"/>
      <c r="SBG31" s="77"/>
      <c r="SBH31" s="74"/>
      <c r="SBI31" s="74"/>
      <c r="SBJ31" s="85"/>
      <c r="SBK31" s="74"/>
      <c r="SBL31" s="74"/>
      <c r="SBM31" s="85"/>
      <c r="SBN31" s="74"/>
      <c r="SBO31" s="74"/>
      <c r="SBP31" s="85"/>
      <c r="SBQ31" s="74"/>
      <c r="SBR31" s="74"/>
      <c r="SBS31" s="85"/>
      <c r="SBT31" s="80"/>
      <c r="SBU31" s="80"/>
      <c r="SBV31" s="85"/>
      <c r="SBW31" s="77"/>
      <c r="SBX31" s="74"/>
      <c r="SBY31" s="74"/>
      <c r="SBZ31" s="85"/>
      <c r="SCA31" s="74"/>
      <c r="SCB31" s="74"/>
      <c r="SCC31" s="85"/>
      <c r="SCD31" s="74"/>
      <c r="SCE31" s="74"/>
      <c r="SCF31" s="85"/>
      <c r="SCG31" s="74"/>
      <c r="SCH31" s="74"/>
      <c r="SCI31" s="85"/>
      <c r="SCJ31" s="80"/>
      <c r="SCK31" s="80"/>
      <c r="SCL31" s="85"/>
      <c r="SCM31" s="77"/>
      <c r="SCN31" s="74"/>
      <c r="SCO31" s="74"/>
      <c r="SCP31" s="85"/>
      <c r="SCQ31" s="74"/>
      <c r="SCR31" s="74"/>
      <c r="SCS31" s="85"/>
      <c r="SCT31" s="74"/>
      <c r="SCU31" s="74"/>
      <c r="SCV31" s="85"/>
      <c r="SCW31" s="74"/>
      <c r="SCX31" s="74"/>
      <c r="SCY31" s="85"/>
      <c r="SCZ31" s="80"/>
      <c r="SDA31" s="80"/>
      <c r="SDB31" s="85"/>
      <c r="SDC31" s="77"/>
      <c r="SDD31" s="74"/>
      <c r="SDE31" s="74"/>
      <c r="SDF31" s="85"/>
      <c r="SDG31" s="74"/>
      <c r="SDH31" s="74"/>
      <c r="SDI31" s="85"/>
      <c r="SDJ31" s="74"/>
      <c r="SDK31" s="74"/>
      <c r="SDL31" s="85"/>
      <c r="SDM31" s="74"/>
      <c r="SDN31" s="74"/>
      <c r="SDO31" s="85"/>
      <c r="SDP31" s="80"/>
      <c r="SDQ31" s="80"/>
      <c r="SDR31" s="85"/>
      <c r="SDS31" s="77"/>
      <c r="SDT31" s="74"/>
      <c r="SDU31" s="74"/>
      <c r="SDV31" s="85"/>
      <c r="SDW31" s="74"/>
      <c r="SDX31" s="74"/>
      <c r="SDY31" s="85"/>
      <c r="SDZ31" s="74"/>
      <c r="SEA31" s="74"/>
      <c r="SEB31" s="85"/>
      <c r="SEC31" s="74"/>
      <c r="SED31" s="74"/>
      <c r="SEE31" s="85"/>
      <c r="SEF31" s="80"/>
      <c r="SEG31" s="80"/>
      <c r="SEH31" s="85"/>
      <c r="SEI31" s="77"/>
      <c r="SEJ31" s="74"/>
      <c r="SEK31" s="74"/>
      <c r="SEL31" s="85"/>
      <c r="SEM31" s="74"/>
      <c r="SEN31" s="74"/>
      <c r="SEO31" s="85"/>
      <c r="SEP31" s="74"/>
      <c r="SEQ31" s="74"/>
      <c r="SER31" s="85"/>
      <c r="SES31" s="74"/>
      <c r="SET31" s="74"/>
      <c r="SEU31" s="85"/>
      <c r="SEV31" s="80"/>
      <c r="SEW31" s="80"/>
      <c r="SEX31" s="85"/>
      <c r="SEY31" s="77"/>
      <c r="SEZ31" s="74"/>
      <c r="SFA31" s="74"/>
      <c r="SFB31" s="85"/>
      <c r="SFC31" s="74"/>
      <c r="SFD31" s="74"/>
      <c r="SFE31" s="85"/>
      <c r="SFF31" s="74"/>
      <c r="SFG31" s="74"/>
      <c r="SFH31" s="85"/>
      <c r="SFI31" s="74"/>
      <c r="SFJ31" s="74"/>
      <c r="SFK31" s="85"/>
      <c r="SFL31" s="80"/>
      <c r="SFM31" s="80"/>
      <c r="SFN31" s="85"/>
      <c r="SFO31" s="77"/>
      <c r="SFP31" s="74"/>
      <c r="SFQ31" s="74"/>
      <c r="SFR31" s="85"/>
      <c r="SFS31" s="74"/>
      <c r="SFT31" s="74"/>
      <c r="SFU31" s="85"/>
      <c r="SFV31" s="74"/>
      <c r="SFW31" s="74"/>
      <c r="SFX31" s="85"/>
      <c r="SFY31" s="74"/>
      <c r="SFZ31" s="74"/>
      <c r="SGA31" s="85"/>
      <c r="SGB31" s="80"/>
      <c r="SGC31" s="80"/>
      <c r="SGD31" s="85"/>
      <c r="SGE31" s="77"/>
      <c r="SGF31" s="74"/>
      <c r="SGG31" s="74"/>
      <c r="SGH31" s="85"/>
      <c r="SGI31" s="74"/>
      <c r="SGJ31" s="74"/>
      <c r="SGK31" s="85"/>
      <c r="SGL31" s="74"/>
      <c r="SGM31" s="74"/>
      <c r="SGN31" s="85"/>
      <c r="SGO31" s="74"/>
      <c r="SGP31" s="74"/>
      <c r="SGQ31" s="85"/>
      <c r="SGR31" s="80"/>
      <c r="SGS31" s="80"/>
      <c r="SGT31" s="85"/>
      <c r="SGU31" s="77"/>
      <c r="SGV31" s="74"/>
      <c r="SGW31" s="74"/>
      <c r="SGX31" s="85"/>
      <c r="SGY31" s="74"/>
      <c r="SGZ31" s="74"/>
      <c r="SHA31" s="85"/>
      <c r="SHB31" s="74"/>
      <c r="SHC31" s="74"/>
      <c r="SHD31" s="85"/>
      <c r="SHE31" s="74"/>
      <c r="SHF31" s="74"/>
      <c r="SHG31" s="85"/>
      <c r="SHH31" s="80"/>
      <c r="SHI31" s="80"/>
      <c r="SHJ31" s="85"/>
      <c r="SHK31" s="77"/>
      <c r="SHL31" s="74"/>
      <c r="SHM31" s="74"/>
      <c r="SHN31" s="85"/>
      <c r="SHO31" s="74"/>
      <c r="SHP31" s="74"/>
      <c r="SHQ31" s="85"/>
      <c r="SHR31" s="74"/>
      <c r="SHS31" s="74"/>
      <c r="SHT31" s="85"/>
      <c r="SHU31" s="74"/>
      <c r="SHV31" s="74"/>
      <c r="SHW31" s="85"/>
      <c r="SHX31" s="80"/>
      <c r="SHY31" s="80"/>
      <c r="SHZ31" s="85"/>
      <c r="SIA31" s="77"/>
      <c r="SIB31" s="74"/>
      <c r="SIC31" s="74"/>
      <c r="SID31" s="85"/>
      <c r="SIE31" s="74"/>
      <c r="SIF31" s="74"/>
      <c r="SIG31" s="85"/>
      <c r="SIH31" s="74"/>
      <c r="SII31" s="74"/>
      <c r="SIJ31" s="85"/>
      <c r="SIK31" s="74"/>
      <c r="SIL31" s="74"/>
      <c r="SIM31" s="85"/>
      <c r="SIN31" s="80"/>
      <c r="SIO31" s="80"/>
      <c r="SIP31" s="85"/>
      <c r="SIQ31" s="77"/>
      <c r="SIR31" s="74"/>
      <c r="SIS31" s="74"/>
      <c r="SIT31" s="85"/>
      <c r="SIU31" s="74"/>
      <c r="SIV31" s="74"/>
      <c r="SIW31" s="85"/>
      <c r="SIX31" s="74"/>
      <c r="SIY31" s="74"/>
      <c r="SIZ31" s="85"/>
      <c r="SJA31" s="74"/>
      <c r="SJB31" s="74"/>
      <c r="SJC31" s="85"/>
      <c r="SJD31" s="80"/>
      <c r="SJE31" s="80"/>
      <c r="SJF31" s="85"/>
      <c r="SJG31" s="77"/>
      <c r="SJH31" s="74"/>
      <c r="SJI31" s="74"/>
      <c r="SJJ31" s="85"/>
      <c r="SJK31" s="74"/>
      <c r="SJL31" s="74"/>
      <c r="SJM31" s="85"/>
      <c r="SJN31" s="74"/>
      <c r="SJO31" s="74"/>
      <c r="SJP31" s="85"/>
      <c r="SJQ31" s="74"/>
      <c r="SJR31" s="74"/>
      <c r="SJS31" s="85"/>
      <c r="SJT31" s="80"/>
      <c r="SJU31" s="80"/>
      <c r="SJV31" s="85"/>
      <c r="SJW31" s="77"/>
      <c r="SJX31" s="74"/>
      <c r="SJY31" s="74"/>
      <c r="SJZ31" s="85"/>
      <c r="SKA31" s="74"/>
      <c r="SKB31" s="74"/>
      <c r="SKC31" s="85"/>
      <c r="SKD31" s="74"/>
      <c r="SKE31" s="74"/>
      <c r="SKF31" s="85"/>
      <c r="SKG31" s="74"/>
      <c r="SKH31" s="74"/>
      <c r="SKI31" s="85"/>
      <c r="SKJ31" s="80"/>
      <c r="SKK31" s="80"/>
      <c r="SKL31" s="85"/>
      <c r="SKM31" s="77"/>
      <c r="SKN31" s="74"/>
      <c r="SKO31" s="74"/>
      <c r="SKP31" s="85"/>
      <c r="SKQ31" s="74"/>
      <c r="SKR31" s="74"/>
      <c r="SKS31" s="85"/>
      <c r="SKT31" s="74"/>
      <c r="SKU31" s="74"/>
      <c r="SKV31" s="85"/>
      <c r="SKW31" s="74"/>
      <c r="SKX31" s="74"/>
      <c r="SKY31" s="85"/>
      <c r="SKZ31" s="80"/>
      <c r="SLA31" s="80"/>
      <c r="SLB31" s="85"/>
      <c r="SLC31" s="77"/>
      <c r="SLD31" s="74"/>
      <c r="SLE31" s="74"/>
      <c r="SLF31" s="85"/>
      <c r="SLG31" s="74"/>
      <c r="SLH31" s="74"/>
      <c r="SLI31" s="85"/>
      <c r="SLJ31" s="74"/>
      <c r="SLK31" s="74"/>
      <c r="SLL31" s="85"/>
      <c r="SLM31" s="74"/>
      <c r="SLN31" s="74"/>
      <c r="SLO31" s="85"/>
      <c r="SLP31" s="80"/>
      <c r="SLQ31" s="80"/>
      <c r="SLR31" s="85"/>
      <c r="SLS31" s="77"/>
      <c r="SLT31" s="74"/>
      <c r="SLU31" s="74"/>
      <c r="SLV31" s="85"/>
      <c r="SLW31" s="74"/>
      <c r="SLX31" s="74"/>
      <c r="SLY31" s="85"/>
      <c r="SLZ31" s="74"/>
      <c r="SMA31" s="74"/>
      <c r="SMB31" s="85"/>
      <c r="SMC31" s="74"/>
      <c r="SMD31" s="74"/>
      <c r="SME31" s="85"/>
      <c r="SMF31" s="80"/>
      <c r="SMG31" s="80"/>
      <c r="SMH31" s="85"/>
      <c r="SMI31" s="77"/>
      <c r="SMJ31" s="74"/>
      <c r="SMK31" s="74"/>
      <c r="SML31" s="85"/>
      <c r="SMM31" s="74"/>
      <c r="SMN31" s="74"/>
      <c r="SMO31" s="85"/>
      <c r="SMP31" s="74"/>
      <c r="SMQ31" s="74"/>
      <c r="SMR31" s="85"/>
      <c r="SMS31" s="74"/>
      <c r="SMT31" s="74"/>
      <c r="SMU31" s="85"/>
      <c r="SMV31" s="80"/>
      <c r="SMW31" s="80"/>
      <c r="SMX31" s="85"/>
      <c r="SMY31" s="77"/>
      <c r="SMZ31" s="74"/>
      <c r="SNA31" s="74"/>
      <c r="SNB31" s="85"/>
      <c r="SNC31" s="74"/>
      <c r="SND31" s="74"/>
      <c r="SNE31" s="85"/>
      <c r="SNF31" s="74"/>
      <c r="SNG31" s="74"/>
      <c r="SNH31" s="85"/>
      <c r="SNI31" s="74"/>
      <c r="SNJ31" s="74"/>
      <c r="SNK31" s="85"/>
      <c r="SNL31" s="80"/>
      <c r="SNM31" s="80"/>
      <c r="SNN31" s="85"/>
      <c r="SNO31" s="77"/>
      <c r="SNP31" s="74"/>
      <c r="SNQ31" s="74"/>
      <c r="SNR31" s="85"/>
      <c r="SNS31" s="74"/>
      <c r="SNT31" s="74"/>
      <c r="SNU31" s="85"/>
      <c r="SNV31" s="74"/>
      <c r="SNW31" s="74"/>
      <c r="SNX31" s="85"/>
      <c r="SNY31" s="74"/>
      <c r="SNZ31" s="74"/>
      <c r="SOA31" s="85"/>
      <c r="SOB31" s="80"/>
      <c r="SOC31" s="80"/>
      <c r="SOD31" s="85"/>
      <c r="SOE31" s="77"/>
      <c r="SOF31" s="74"/>
      <c r="SOG31" s="74"/>
      <c r="SOH31" s="85"/>
      <c r="SOI31" s="74"/>
      <c r="SOJ31" s="74"/>
      <c r="SOK31" s="85"/>
      <c r="SOL31" s="74"/>
      <c r="SOM31" s="74"/>
      <c r="SON31" s="85"/>
      <c r="SOO31" s="74"/>
      <c r="SOP31" s="74"/>
      <c r="SOQ31" s="85"/>
      <c r="SOR31" s="80"/>
      <c r="SOS31" s="80"/>
      <c r="SOT31" s="85"/>
      <c r="SOU31" s="77"/>
      <c r="SOV31" s="74"/>
      <c r="SOW31" s="74"/>
      <c r="SOX31" s="85"/>
      <c r="SOY31" s="74"/>
      <c r="SOZ31" s="74"/>
      <c r="SPA31" s="85"/>
      <c r="SPB31" s="74"/>
      <c r="SPC31" s="74"/>
      <c r="SPD31" s="85"/>
      <c r="SPE31" s="74"/>
      <c r="SPF31" s="74"/>
      <c r="SPG31" s="85"/>
      <c r="SPH31" s="80"/>
      <c r="SPI31" s="80"/>
      <c r="SPJ31" s="85"/>
      <c r="SPK31" s="77"/>
      <c r="SPL31" s="74"/>
      <c r="SPM31" s="74"/>
      <c r="SPN31" s="85"/>
      <c r="SPO31" s="74"/>
      <c r="SPP31" s="74"/>
      <c r="SPQ31" s="85"/>
      <c r="SPR31" s="74"/>
      <c r="SPS31" s="74"/>
      <c r="SPT31" s="85"/>
      <c r="SPU31" s="74"/>
      <c r="SPV31" s="74"/>
      <c r="SPW31" s="85"/>
      <c r="SPX31" s="80"/>
      <c r="SPY31" s="80"/>
      <c r="SPZ31" s="85"/>
      <c r="SQA31" s="77"/>
      <c r="SQB31" s="74"/>
      <c r="SQC31" s="74"/>
      <c r="SQD31" s="85"/>
      <c r="SQE31" s="74"/>
      <c r="SQF31" s="74"/>
      <c r="SQG31" s="85"/>
      <c r="SQH31" s="74"/>
      <c r="SQI31" s="74"/>
      <c r="SQJ31" s="85"/>
      <c r="SQK31" s="74"/>
      <c r="SQL31" s="74"/>
      <c r="SQM31" s="85"/>
      <c r="SQN31" s="80"/>
      <c r="SQO31" s="80"/>
      <c r="SQP31" s="85"/>
      <c r="SQQ31" s="77"/>
      <c r="SQR31" s="74"/>
      <c r="SQS31" s="74"/>
      <c r="SQT31" s="85"/>
      <c r="SQU31" s="74"/>
      <c r="SQV31" s="74"/>
      <c r="SQW31" s="85"/>
      <c r="SQX31" s="74"/>
      <c r="SQY31" s="74"/>
      <c r="SQZ31" s="85"/>
      <c r="SRA31" s="74"/>
      <c r="SRB31" s="74"/>
      <c r="SRC31" s="85"/>
      <c r="SRD31" s="80"/>
      <c r="SRE31" s="80"/>
      <c r="SRF31" s="85"/>
      <c r="SRG31" s="77"/>
      <c r="SRH31" s="74"/>
      <c r="SRI31" s="74"/>
      <c r="SRJ31" s="85"/>
      <c r="SRK31" s="74"/>
      <c r="SRL31" s="74"/>
      <c r="SRM31" s="85"/>
      <c r="SRN31" s="74"/>
      <c r="SRO31" s="74"/>
      <c r="SRP31" s="85"/>
      <c r="SRQ31" s="74"/>
      <c r="SRR31" s="74"/>
      <c r="SRS31" s="85"/>
      <c r="SRT31" s="80"/>
      <c r="SRU31" s="80"/>
      <c r="SRV31" s="85"/>
      <c r="SRW31" s="77"/>
      <c r="SRX31" s="74"/>
      <c r="SRY31" s="74"/>
      <c r="SRZ31" s="85"/>
      <c r="SSA31" s="74"/>
      <c r="SSB31" s="74"/>
      <c r="SSC31" s="85"/>
      <c r="SSD31" s="74"/>
      <c r="SSE31" s="74"/>
      <c r="SSF31" s="85"/>
      <c r="SSG31" s="74"/>
      <c r="SSH31" s="74"/>
      <c r="SSI31" s="85"/>
      <c r="SSJ31" s="80"/>
      <c r="SSK31" s="80"/>
      <c r="SSL31" s="85"/>
      <c r="SSM31" s="77"/>
      <c r="SSN31" s="74"/>
      <c r="SSO31" s="74"/>
      <c r="SSP31" s="85"/>
      <c r="SSQ31" s="74"/>
      <c r="SSR31" s="74"/>
      <c r="SSS31" s="85"/>
      <c r="SST31" s="74"/>
      <c r="SSU31" s="74"/>
      <c r="SSV31" s="85"/>
      <c r="SSW31" s="74"/>
      <c r="SSX31" s="74"/>
      <c r="SSY31" s="85"/>
      <c r="SSZ31" s="80"/>
      <c r="STA31" s="80"/>
      <c r="STB31" s="85"/>
      <c r="STC31" s="77"/>
      <c r="STD31" s="74"/>
      <c r="STE31" s="74"/>
      <c r="STF31" s="85"/>
      <c r="STG31" s="74"/>
      <c r="STH31" s="74"/>
      <c r="STI31" s="85"/>
      <c r="STJ31" s="74"/>
      <c r="STK31" s="74"/>
      <c r="STL31" s="85"/>
      <c r="STM31" s="74"/>
      <c r="STN31" s="74"/>
      <c r="STO31" s="85"/>
      <c r="STP31" s="80"/>
      <c r="STQ31" s="80"/>
      <c r="STR31" s="85"/>
      <c r="STS31" s="77"/>
      <c r="STT31" s="74"/>
      <c r="STU31" s="74"/>
      <c r="STV31" s="85"/>
      <c r="STW31" s="74"/>
      <c r="STX31" s="74"/>
      <c r="STY31" s="85"/>
      <c r="STZ31" s="74"/>
      <c r="SUA31" s="74"/>
      <c r="SUB31" s="85"/>
      <c r="SUC31" s="74"/>
      <c r="SUD31" s="74"/>
      <c r="SUE31" s="85"/>
      <c r="SUF31" s="80"/>
      <c r="SUG31" s="80"/>
      <c r="SUH31" s="85"/>
      <c r="SUI31" s="77"/>
      <c r="SUJ31" s="74"/>
      <c r="SUK31" s="74"/>
      <c r="SUL31" s="85"/>
      <c r="SUM31" s="74"/>
      <c r="SUN31" s="74"/>
      <c r="SUO31" s="85"/>
      <c r="SUP31" s="74"/>
      <c r="SUQ31" s="74"/>
      <c r="SUR31" s="85"/>
      <c r="SUS31" s="74"/>
      <c r="SUT31" s="74"/>
      <c r="SUU31" s="85"/>
      <c r="SUV31" s="80"/>
      <c r="SUW31" s="80"/>
      <c r="SUX31" s="85"/>
      <c r="SUY31" s="77"/>
      <c r="SUZ31" s="74"/>
      <c r="SVA31" s="74"/>
      <c r="SVB31" s="85"/>
      <c r="SVC31" s="74"/>
      <c r="SVD31" s="74"/>
      <c r="SVE31" s="85"/>
      <c r="SVF31" s="74"/>
      <c r="SVG31" s="74"/>
      <c r="SVH31" s="85"/>
      <c r="SVI31" s="74"/>
      <c r="SVJ31" s="74"/>
      <c r="SVK31" s="85"/>
      <c r="SVL31" s="80"/>
      <c r="SVM31" s="80"/>
      <c r="SVN31" s="85"/>
      <c r="SVO31" s="77"/>
      <c r="SVP31" s="74"/>
      <c r="SVQ31" s="74"/>
      <c r="SVR31" s="85"/>
      <c r="SVS31" s="74"/>
      <c r="SVT31" s="74"/>
      <c r="SVU31" s="85"/>
      <c r="SVV31" s="74"/>
      <c r="SVW31" s="74"/>
      <c r="SVX31" s="85"/>
      <c r="SVY31" s="74"/>
      <c r="SVZ31" s="74"/>
      <c r="SWA31" s="85"/>
      <c r="SWB31" s="80"/>
      <c r="SWC31" s="80"/>
      <c r="SWD31" s="85"/>
      <c r="SWE31" s="77"/>
      <c r="SWF31" s="74"/>
      <c r="SWG31" s="74"/>
      <c r="SWH31" s="85"/>
      <c r="SWI31" s="74"/>
      <c r="SWJ31" s="74"/>
      <c r="SWK31" s="85"/>
      <c r="SWL31" s="74"/>
      <c r="SWM31" s="74"/>
      <c r="SWN31" s="85"/>
      <c r="SWO31" s="74"/>
      <c r="SWP31" s="74"/>
      <c r="SWQ31" s="85"/>
      <c r="SWR31" s="80"/>
      <c r="SWS31" s="80"/>
      <c r="SWT31" s="85"/>
      <c r="SWU31" s="77"/>
      <c r="SWV31" s="74"/>
      <c r="SWW31" s="74"/>
      <c r="SWX31" s="85"/>
      <c r="SWY31" s="74"/>
      <c r="SWZ31" s="74"/>
      <c r="SXA31" s="85"/>
      <c r="SXB31" s="74"/>
      <c r="SXC31" s="74"/>
      <c r="SXD31" s="85"/>
      <c r="SXE31" s="74"/>
      <c r="SXF31" s="74"/>
      <c r="SXG31" s="85"/>
      <c r="SXH31" s="80"/>
      <c r="SXI31" s="80"/>
      <c r="SXJ31" s="85"/>
      <c r="SXK31" s="77"/>
      <c r="SXL31" s="74"/>
      <c r="SXM31" s="74"/>
      <c r="SXN31" s="85"/>
      <c r="SXO31" s="74"/>
      <c r="SXP31" s="74"/>
      <c r="SXQ31" s="85"/>
      <c r="SXR31" s="74"/>
      <c r="SXS31" s="74"/>
      <c r="SXT31" s="85"/>
      <c r="SXU31" s="74"/>
      <c r="SXV31" s="74"/>
      <c r="SXW31" s="85"/>
      <c r="SXX31" s="80"/>
      <c r="SXY31" s="80"/>
      <c r="SXZ31" s="85"/>
      <c r="SYA31" s="77"/>
      <c r="SYB31" s="74"/>
      <c r="SYC31" s="74"/>
      <c r="SYD31" s="85"/>
      <c r="SYE31" s="74"/>
      <c r="SYF31" s="74"/>
      <c r="SYG31" s="85"/>
      <c r="SYH31" s="74"/>
      <c r="SYI31" s="74"/>
      <c r="SYJ31" s="85"/>
      <c r="SYK31" s="74"/>
      <c r="SYL31" s="74"/>
      <c r="SYM31" s="85"/>
      <c r="SYN31" s="80"/>
      <c r="SYO31" s="80"/>
      <c r="SYP31" s="85"/>
      <c r="SYQ31" s="77"/>
      <c r="SYR31" s="74"/>
      <c r="SYS31" s="74"/>
      <c r="SYT31" s="85"/>
      <c r="SYU31" s="74"/>
      <c r="SYV31" s="74"/>
      <c r="SYW31" s="85"/>
      <c r="SYX31" s="74"/>
      <c r="SYY31" s="74"/>
      <c r="SYZ31" s="85"/>
      <c r="SZA31" s="74"/>
      <c r="SZB31" s="74"/>
      <c r="SZC31" s="85"/>
      <c r="SZD31" s="80"/>
      <c r="SZE31" s="80"/>
      <c r="SZF31" s="85"/>
      <c r="SZG31" s="77"/>
      <c r="SZH31" s="74"/>
      <c r="SZI31" s="74"/>
      <c r="SZJ31" s="85"/>
      <c r="SZK31" s="74"/>
      <c r="SZL31" s="74"/>
      <c r="SZM31" s="85"/>
      <c r="SZN31" s="74"/>
      <c r="SZO31" s="74"/>
      <c r="SZP31" s="85"/>
      <c r="SZQ31" s="74"/>
      <c r="SZR31" s="74"/>
      <c r="SZS31" s="85"/>
      <c r="SZT31" s="80"/>
      <c r="SZU31" s="80"/>
      <c r="SZV31" s="85"/>
      <c r="SZW31" s="77"/>
      <c r="SZX31" s="74"/>
      <c r="SZY31" s="74"/>
      <c r="SZZ31" s="85"/>
      <c r="TAA31" s="74"/>
      <c r="TAB31" s="74"/>
      <c r="TAC31" s="85"/>
      <c r="TAD31" s="74"/>
      <c r="TAE31" s="74"/>
      <c r="TAF31" s="85"/>
      <c r="TAG31" s="74"/>
      <c r="TAH31" s="74"/>
      <c r="TAI31" s="85"/>
      <c r="TAJ31" s="80"/>
      <c r="TAK31" s="80"/>
      <c r="TAL31" s="85"/>
      <c r="TAM31" s="77"/>
      <c r="TAN31" s="74"/>
      <c r="TAO31" s="74"/>
      <c r="TAP31" s="85"/>
      <c r="TAQ31" s="74"/>
      <c r="TAR31" s="74"/>
      <c r="TAS31" s="85"/>
      <c r="TAT31" s="74"/>
      <c r="TAU31" s="74"/>
      <c r="TAV31" s="85"/>
      <c r="TAW31" s="74"/>
      <c r="TAX31" s="74"/>
      <c r="TAY31" s="85"/>
      <c r="TAZ31" s="80"/>
      <c r="TBA31" s="80"/>
      <c r="TBB31" s="85"/>
      <c r="TBC31" s="77"/>
      <c r="TBD31" s="74"/>
      <c r="TBE31" s="74"/>
      <c r="TBF31" s="85"/>
      <c r="TBG31" s="74"/>
      <c r="TBH31" s="74"/>
      <c r="TBI31" s="85"/>
      <c r="TBJ31" s="74"/>
      <c r="TBK31" s="74"/>
      <c r="TBL31" s="85"/>
      <c r="TBM31" s="74"/>
      <c r="TBN31" s="74"/>
      <c r="TBO31" s="85"/>
      <c r="TBP31" s="80"/>
      <c r="TBQ31" s="80"/>
      <c r="TBR31" s="85"/>
      <c r="TBS31" s="77"/>
      <c r="TBT31" s="74"/>
      <c r="TBU31" s="74"/>
      <c r="TBV31" s="85"/>
      <c r="TBW31" s="74"/>
      <c r="TBX31" s="74"/>
      <c r="TBY31" s="85"/>
      <c r="TBZ31" s="74"/>
      <c r="TCA31" s="74"/>
      <c r="TCB31" s="85"/>
      <c r="TCC31" s="74"/>
      <c r="TCD31" s="74"/>
      <c r="TCE31" s="85"/>
      <c r="TCF31" s="80"/>
      <c r="TCG31" s="80"/>
      <c r="TCH31" s="85"/>
      <c r="TCI31" s="77"/>
      <c r="TCJ31" s="74"/>
      <c r="TCK31" s="74"/>
      <c r="TCL31" s="85"/>
      <c r="TCM31" s="74"/>
      <c r="TCN31" s="74"/>
      <c r="TCO31" s="85"/>
      <c r="TCP31" s="74"/>
      <c r="TCQ31" s="74"/>
      <c r="TCR31" s="85"/>
      <c r="TCS31" s="74"/>
      <c r="TCT31" s="74"/>
      <c r="TCU31" s="85"/>
      <c r="TCV31" s="80"/>
      <c r="TCW31" s="80"/>
      <c r="TCX31" s="85"/>
      <c r="TCY31" s="77"/>
      <c r="TCZ31" s="74"/>
      <c r="TDA31" s="74"/>
      <c r="TDB31" s="85"/>
      <c r="TDC31" s="74"/>
      <c r="TDD31" s="74"/>
      <c r="TDE31" s="85"/>
      <c r="TDF31" s="74"/>
      <c r="TDG31" s="74"/>
      <c r="TDH31" s="85"/>
      <c r="TDI31" s="74"/>
      <c r="TDJ31" s="74"/>
      <c r="TDK31" s="85"/>
      <c r="TDL31" s="80"/>
      <c r="TDM31" s="80"/>
      <c r="TDN31" s="85"/>
      <c r="TDO31" s="77"/>
      <c r="TDP31" s="74"/>
      <c r="TDQ31" s="74"/>
      <c r="TDR31" s="85"/>
      <c r="TDS31" s="74"/>
      <c r="TDT31" s="74"/>
      <c r="TDU31" s="85"/>
      <c r="TDV31" s="74"/>
      <c r="TDW31" s="74"/>
      <c r="TDX31" s="85"/>
      <c r="TDY31" s="74"/>
      <c r="TDZ31" s="74"/>
      <c r="TEA31" s="85"/>
      <c r="TEB31" s="80"/>
      <c r="TEC31" s="80"/>
      <c r="TED31" s="85"/>
      <c r="TEE31" s="77"/>
      <c r="TEF31" s="74"/>
      <c r="TEG31" s="74"/>
      <c r="TEH31" s="85"/>
      <c r="TEI31" s="74"/>
      <c r="TEJ31" s="74"/>
      <c r="TEK31" s="85"/>
      <c r="TEL31" s="74"/>
      <c r="TEM31" s="74"/>
      <c r="TEN31" s="85"/>
      <c r="TEO31" s="74"/>
      <c r="TEP31" s="74"/>
      <c r="TEQ31" s="85"/>
      <c r="TER31" s="80"/>
      <c r="TES31" s="80"/>
      <c r="TET31" s="85"/>
      <c r="TEU31" s="77"/>
      <c r="TEV31" s="74"/>
      <c r="TEW31" s="74"/>
      <c r="TEX31" s="85"/>
      <c r="TEY31" s="74"/>
      <c r="TEZ31" s="74"/>
      <c r="TFA31" s="85"/>
      <c r="TFB31" s="74"/>
      <c r="TFC31" s="74"/>
      <c r="TFD31" s="85"/>
      <c r="TFE31" s="74"/>
      <c r="TFF31" s="74"/>
      <c r="TFG31" s="85"/>
      <c r="TFH31" s="80"/>
      <c r="TFI31" s="80"/>
      <c r="TFJ31" s="85"/>
      <c r="TFK31" s="77"/>
      <c r="TFL31" s="74"/>
      <c r="TFM31" s="74"/>
      <c r="TFN31" s="85"/>
      <c r="TFO31" s="74"/>
      <c r="TFP31" s="74"/>
      <c r="TFQ31" s="85"/>
      <c r="TFR31" s="74"/>
      <c r="TFS31" s="74"/>
      <c r="TFT31" s="85"/>
      <c r="TFU31" s="74"/>
      <c r="TFV31" s="74"/>
      <c r="TFW31" s="85"/>
      <c r="TFX31" s="80"/>
      <c r="TFY31" s="80"/>
      <c r="TFZ31" s="85"/>
      <c r="TGA31" s="77"/>
      <c r="TGB31" s="74"/>
      <c r="TGC31" s="74"/>
      <c r="TGD31" s="85"/>
      <c r="TGE31" s="74"/>
      <c r="TGF31" s="74"/>
      <c r="TGG31" s="85"/>
      <c r="TGH31" s="74"/>
      <c r="TGI31" s="74"/>
      <c r="TGJ31" s="85"/>
      <c r="TGK31" s="74"/>
      <c r="TGL31" s="74"/>
      <c r="TGM31" s="85"/>
      <c r="TGN31" s="80"/>
      <c r="TGO31" s="80"/>
      <c r="TGP31" s="85"/>
      <c r="TGQ31" s="77"/>
      <c r="TGR31" s="74"/>
      <c r="TGS31" s="74"/>
      <c r="TGT31" s="85"/>
      <c r="TGU31" s="74"/>
      <c r="TGV31" s="74"/>
      <c r="TGW31" s="85"/>
      <c r="TGX31" s="74"/>
      <c r="TGY31" s="74"/>
      <c r="TGZ31" s="85"/>
      <c r="THA31" s="74"/>
      <c r="THB31" s="74"/>
      <c r="THC31" s="85"/>
      <c r="THD31" s="80"/>
      <c r="THE31" s="80"/>
      <c r="THF31" s="85"/>
      <c r="THG31" s="77"/>
      <c r="THH31" s="74"/>
      <c r="THI31" s="74"/>
      <c r="THJ31" s="85"/>
      <c r="THK31" s="74"/>
      <c r="THL31" s="74"/>
      <c r="THM31" s="85"/>
      <c r="THN31" s="74"/>
      <c r="THO31" s="74"/>
      <c r="THP31" s="85"/>
      <c r="THQ31" s="74"/>
      <c r="THR31" s="74"/>
      <c r="THS31" s="85"/>
      <c r="THT31" s="80"/>
      <c r="THU31" s="80"/>
      <c r="THV31" s="85"/>
      <c r="THW31" s="77"/>
      <c r="THX31" s="74"/>
      <c r="THY31" s="74"/>
      <c r="THZ31" s="85"/>
      <c r="TIA31" s="74"/>
      <c r="TIB31" s="74"/>
      <c r="TIC31" s="85"/>
      <c r="TID31" s="74"/>
      <c r="TIE31" s="74"/>
      <c r="TIF31" s="85"/>
      <c r="TIG31" s="74"/>
      <c r="TIH31" s="74"/>
      <c r="TII31" s="85"/>
      <c r="TIJ31" s="80"/>
      <c r="TIK31" s="80"/>
      <c r="TIL31" s="85"/>
      <c r="TIM31" s="77"/>
      <c r="TIN31" s="74"/>
      <c r="TIO31" s="74"/>
      <c r="TIP31" s="85"/>
      <c r="TIQ31" s="74"/>
      <c r="TIR31" s="74"/>
      <c r="TIS31" s="85"/>
      <c r="TIT31" s="74"/>
      <c r="TIU31" s="74"/>
      <c r="TIV31" s="85"/>
      <c r="TIW31" s="74"/>
      <c r="TIX31" s="74"/>
      <c r="TIY31" s="85"/>
      <c r="TIZ31" s="80"/>
      <c r="TJA31" s="80"/>
      <c r="TJB31" s="85"/>
      <c r="TJC31" s="77"/>
      <c r="TJD31" s="74"/>
      <c r="TJE31" s="74"/>
      <c r="TJF31" s="85"/>
      <c r="TJG31" s="74"/>
      <c r="TJH31" s="74"/>
      <c r="TJI31" s="85"/>
      <c r="TJJ31" s="74"/>
      <c r="TJK31" s="74"/>
      <c r="TJL31" s="85"/>
      <c r="TJM31" s="74"/>
      <c r="TJN31" s="74"/>
      <c r="TJO31" s="85"/>
      <c r="TJP31" s="80"/>
      <c r="TJQ31" s="80"/>
      <c r="TJR31" s="85"/>
      <c r="TJS31" s="77"/>
      <c r="TJT31" s="74"/>
      <c r="TJU31" s="74"/>
      <c r="TJV31" s="85"/>
      <c r="TJW31" s="74"/>
      <c r="TJX31" s="74"/>
      <c r="TJY31" s="85"/>
      <c r="TJZ31" s="74"/>
      <c r="TKA31" s="74"/>
      <c r="TKB31" s="85"/>
      <c r="TKC31" s="74"/>
      <c r="TKD31" s="74"/>
      <c r="TKE31" s="85"/>
      <c r="TKF31" s="80"/>
      <c r="TKG31" s="80"/>
      <c r="TKH31" s="85"/>
      <c r="TKI31" s="77"/>
      <c r="TKJ31" s="74"/>
      <c r="TKK31" s="74"/>
      <c r="TKL31" s="85"/>
      <c r="TKM31" s="74"/>
      <c r="TKN31" s="74"/>
      <c r="TKO31" s="85"/>
      <c r="TKP31" s="74"/>
      <c r="TKQ31" s="74"/>
      <c r="TKR31" s="85"/>
      <c r="TKS31" s="74"/>
      <c r="TKT31" s="74"/>
      <c r="TKU31" s="85"/>
      <c r="TKV31" s="80"/>
      <c r="TKW31" s="80"/>
      <c r="TKX31" s="85"/>
      <c r="TKY31" s="77"/>
      <c r="TKZ31" s="74"/>
      <c r="TLA31" s="74"/>
      <c r="TLB31" s="85"/>
      <c r="TLC31" s="74"/>
      <c r="TLD31" s="74"/>
      <c r="TLE31" s="85"/>
      <c r="TLF31" s="74"/>
      <c r="TLG31" s="74"/>
      <c r="TLH31" s="85"/>
      <c r="TLI31" s="74"/>
      <c r="TLJ31" s="74"/>
      <c r="TLK31" s="85"/>
      <c r="TLL31" s="80"/>
      <c r="TLM31" s="80"/>
      <c r="TLN31" s="85"/>
      <c r="TLO31" s="77"/>
      <c r="TLP31" s="74"/>
      <c r="TLQ31" s="74"/>
      <c r="TLR31" s="85"/>
      <c r="TLS31" s="74"/>
      <c r="TLT31" s="74"/>
      <c r="TLU31" s="85"/>
      <c r="TLV31" s="74"/>
      <c r="TLW31" s="74"/>
      <c r="TLX31" s="85"/>
      <c r="TLY31" s="74"/>
      <c r="TLZ31" s="74"/>
      <c r="TMA31" s="85"/>
      <c r="TMB31" s="80"/>
      <c r="TMC31" s="80"/>
      <c r="TMD31" s="85"/>
      <c r="TME31" s="77"/>
      <c r="TMF31" s="74"/>
      <c r="TMG31" s="74"/>
      <c r="TMH31" s="85"/>
      <c r="TMI31" s="74"/>
      <c r="TMJ31" s="74"/>
      <c r="TMK31" s="85"/>
      <c r="TML31" s="74"/>
      <c r="TMM31" s="74"/>
      <c r="TMN31" s="85"/>
      <c r="TMO31" s="74"/>
      <c r="TMP31" s="74"/>
      <c r="TMQ31" s="85"/>
      <c r="TMR31" s="80"/>
      <c r="TMS31" s="80"/>
      <c r="TMT31" s="85"/>
      <c r="TMU31" s="77"/>
      <c r="TMV31" s="74"/>
      <c r="TMW31" s="74"/>
      <c r="TMX31" s="85"/>
      <c r="TMY31" s="74"/>
      <c r="TMZ31" s="74"/>
      <c r="TNA31" s="85"/>
      <c r="TNB31" s="74"/>
      <c r="TNC31" s="74"/>
      <c r="TND31" s="85"/>
      <c r="TNE31" s="74"/>
      <c r="TNF31" s="74"/>
      <c r="TNG31" s="85"/>
      <c r="TNH31" s="80"/>
      <c r="TNI31" s="80"/>
      <c r="TNJ31" s="85"/>
      <c r="TNK31" s="77"/>
      <c r="TNL31" s="74"/>
      <c r="TNM31" s="74"/>
      <c r="TNN31" s="85"/>
      <c r="TNO31" s="74"/>
      <c r="TNP31" s="74"/>
      <c r="TNQ31" s="85"/>
      <c r="TNR31" s="74"/>
      <c r="TNS31" s="74"/>
      <c r="TNT31" s="85"/>
      <c r="TNU31" s="74"/>
      <c r="TNV31" s="74"/>
      <c r="TNW31" s="85"/>
      <c r="TNX31" s="80"/>
      <c r="TNY31" s="80"/>
      <c r="TNZ31" s="85"/>
      <c r="TOA31" s="77"/>
      <c r="TOB31" s="74"/>
      <c r="TOC31" s="74"/>
      <c r="TOD31" s="85"/>
      <c r="TOE31" s="74"/>
      <c r="TOF31" s="74"/>
      <c r="TOG31" s="85"/>
      <c r="TOH31" s="74"/>
      <c r="TOI31" s="74"/>
      <c r="TOJ31" s="85"/>
      <c r="TOK31" s="74"/>
      <c r="TOL31" s="74"/>
      <c r="TOM31" s="85"/>
      <c r="TON31" s="80"/>
      <c r="TOO31" s="80"/>
      <c r="TOP31" s="85"/>
      <c r="TOQ31" s="77"/>
      <c r="TOR31" s="74"/>
      <c r="TOS31" s="74"/>
      <c r="TOT31" s="85"/>
      <c r="TOU31" s="74"/>
      <c r="TOV31" s="74"/>
      <c r="TOW31" s="85"/>
      <c r="TOX31" s="74"/>
      <c r="TOY31" s="74"/>
      <c r="TOZ31" s="85"/>
      <c r="TPA31" s="74"/>
      <c r="TPB31" s="74"/>
      <c r="TPC31" s="85"/>
      <c r="TPD31" s="80"/>
      <c r="TPE31" s="80"/>
      <c r="TPF31" s="85"/>
      <c r="TPG31" s="77"/>
      <c r="TPH31" s="74"/>
      <c r="TPI31" s="74"/>
      <c r="TPJ31" s="85"/>
      <c r="TPK31" s="74"/>
      <c r="TPL31" s="74"/>
      <c r="TPM31" s="85"/>
      <c r="TPN31" s="74"/>
      <c r="TPO31" s="74"/>
      <c r="TPP31" s="85"/>
      <c r="TPQ31" s="74"/>
      <c r="TPR31" s="74"/>
      <c r="TPS31" s="85"/>
      <c r="TPT31" s="80"/>
      <c r="TPU31" s="80"/>
      <c r="TPV31" s="85"/>
      <c r="TPW31" s="77"/>
      <c r="TPX31" s="74"/>
      <c r="TPY31" s="74"/>
      <c r="TPZ31" s="85"/>
      <c r="TQA31" s="74"/>
      <c r="TQB31" s="74"/>
      <c r="TQC31" s="85"/>
      <c r="TQD31" s="74"/>
      <c r="TQE31" s="74"/>
      <c r="TQF31" s="85"/>
      <c r="TQG31" s="74"/>
      <c r="TQH31" s="74"/>
      <c r="TQI31" s="85"/>
      <c r="TQJ31" s="80"/>
      <c r="TQK31" s="80"/>
      <c r="TQL31" s="85"/>
      <c r="TQM31" s="77"/>
      <c r="TQN31" s="74"/>
      <c r="TQO31" s="74"/>
      <c r="TQP31" s="85"/>
      <c r="TQQ31" s="74"/>
      <c r="TQR31" s="74"/>
      <c r="TQS31" s="85"/>
      <c r="TQT31" s="74"/>
      <c r="TQU31" s="74"/>
      <c r="TQV31" s="85"/>
      <c r="TQW31" s="74"/>
      <c r="TQX31" s="74"/>
      <c r="TQY31" s="85"/>
      <c r="TQZ31" s="80"/>
      <c r="TRA31" s="80"/>
      <c r="TRB31" s="85"/>
      <c r="TRC31" s="77"/>
      <c r="TRD31" s="74"/>
      <c r="TRE31" s="74"/>
      <c r="TRF31" s="85"/>
      <c r="TRG31" s="74"/>
      <c r="TRH31" s="74"/>
      <c r="TRI31" s="85"/>
      <c r="TRJ31" s="74"/>
      <c r="TRK31" s="74"/>
      <c r="TRL31" s="85"/>
      <c r="TRM31" s="74"/>
      <c r="TRN31" s="74"/>
      <c r="TRO31" s="85"/>
      <c r="TRP31" s="80"/>
      <c r="TRQ31" s="80"/>
      <c r="TRR31" s="85"/>
      <c r="TRS31" s="77"/>
      <c r="TRT31" s="74"/>
      <c r="TRU31" s="74"/>
      <c r="TRV31" s="85"/>
      <c r="TRW31" s="74"/>
      <c r="TRX31" s="74"/>
      <c r="TRY31" s="85"/>
      <c r="TRZ31" s="74"/>
      <c r="TSA31" s="74"/>
      <c r="TSB31" s="85"/>
      <c r="TSC31" s="74"/>
      <c r="TSD31" s="74"/>
      <c r="TSE31" s="85"/>
      <c r="TSF31" s="80"/>
      <c r="TSG31" s="80"/>
      <c r="TSH31" s="85"/>
      <c r="TSI31" s="77"/>
      <c r="TSJ31" s="74"/>
      <c r="TSK31" s="74"/>
      <c r="TSL31" s="85"/>
      <c r="TSM31" s="74"/>
      <c r="TSN31" s="74"/>
      <c r="TSO31" s="85"/>
      <c r="TSP31" s="74"/>
      <c r="TSQ31" s="74"/>
      <c r="TSR31" s="85"/>
      <c r="TSS31" s="74"/>
      <c r="TST31" s="74"/>
      <c r="TSU31" s="85"/>
      <c r="TSV31" s="80"/>
      <c r="TSW31" s="80"/>
      <c r="TSX31" s="85"/>
      <c r="TSY31" s="77"/>
      <c r="TSZ31" s="74"/>
      <c r="TTA31" s="74"/>
      <c r="TTB31" s="85"/>
      <c r="TTC31" s="74"/>
      <c r="TTD31" s="74"/>
      <c r="TTE31" s="85"/>
      <c r="TTF31" s="74"/>
      <c r="TTG31" s="74"/>
      <c r="TTH31" s="85"/>
      <c r="TTI31" s="74"/>
      <c r="TTJ31" s="74"/>
      <c r="TTK31" s="85"/>
      <c r="TTL31" s="80"/>
      <c r="TTM31" s="80"/>
      <c r="TTN31" s="85"/>
      <c r="TTO31" s="77"/>
      <c r="TTP31" s="74"/>
      <c r="TTQ31" s="74"/>
      <c r="TTR31" s="85"/>
      <c r="TTS31" s="74"/>
      <c r="TTT31" s="74"/>
      <c r="TTU31" s="85"/>
      <c r="TTV31" s="74"/>
      <c r="TTW31" s="74"/>
      <c r="TTX31" s="85"/>
      <c r="TTY31" s="74"/>
      <c r="TTZ31" s="74"/>
      <c r="TUA31" s="85"/>
      <c r="TUB31" s="80"/>
      <c r="TUC31" s="80"/>
      <c r="TUD31" s="85"/>
      <c r="TUE31" s="77"/>
      <c r="TUF31" s="74"/>
      <c r="TUG31" s="74"/>
      <c r="TUH31" s="85"/>
      <c r="TUI31" s="74"/>
      <c r="TUJ31" s="74"/>
      <c r="TUK31" s="85"/>
      <c r="TUL31" s="74"/>
      <c r="TUM31" s="74"/>
      <c r="TUN31" s="85"/>
      <c r="TUO31" s="74"/>
      <c r="TUP31" s="74"/>
      <c r="TUQ31" s="85"/>
      <c r="TUR31" s="80"/>
      <c r="TUS31" s="80"/>
      <c r="TUT31" s="85"/>
      <c r="TUU31" s="77"/>
      <c r="TUV31" s="74"/>
      <c r="TUW31" s="74"/>
      <c r="TUX31" s="85"/>
      <c r="TUY31" s="74"/>
      <c r="TUZ31" s="74"/>
      <c r="TVA31" s="85"/>
      <c r="TVB31" s="74"/>
      <c r="TVC31" s="74"/>
      <c r="TVD31" s="85"/>
      <c r="TVE31" s="74"/>
      <c r="TVF31" s="74"/>
      <c r="TVG31" s="85"/>
      <c r="TVH31" s="80"/>
      <c r="TVI31" s="80"/>
      <c r="TVJ31" s="85"/>
      <c r="TVK31" s="77"/>
      <c r="TVL31" s="74"/>
      <c r="TVM31" s="74"/>
      <c r="TVN31" s="85"/>
      <c r="TVO31" s="74"/>
      <c r="TVP31" s="74"/>
      <c r="TVQ31" s="85"/>
      <c r="TVR31" s="74"/>
      <c r="TVS31" s="74"/>
      <c r="TVT31" s="85"/>
      <c r="TVU31" s="74"/>
      <c r="TVV31" s="74"/>
      <c r="TVW31" s="85"/>
      <c r="TVX31" s="80"/>
      <c r="TVY31" s="80"/>
      <c r="TVZ31" s="85"/>
      <c r="TWA31" s="77"/>
      <c r="TWB31" s="74"/>
      <c r="TWC31" s="74"/>
      <c r="TWD31" s="85"/>
      <c r="TWE31" s="74"/>
      <c r="TWF31" s="74"/>
      <c r="TWG31" s="85"/>
      <c r="TWH31" s="74"/>
      <c r="TWI31" s="74"/>
      <c r="TWJ31" s="85"/>
      <c r="TWK31" s="74"/>
      <c r="TWL31" s="74"/>
      <c r="TWM31" s="85"/>
      <c r="TWN31" s="80"/>
      <c r="TWO31" s="80"/>
      <c r="TWP31" s="85"/>
      <c r="TWQ31" s="77"/>
      <c r="TWR31" s="74"/>
      <c r="TWS31" s="74"/>
      <c r="TWT31" s="85"/>
      <c r="TWU31" s="74"/>
      <c r="TWV31" s="74"/>
      <c r="TWW31" s="85"/>
      <c r="TWX31" s="74"/>
      <c r="TWY31" s="74"/>
      <c r="TWZ31" s="85"/>
      <c r="TXA31" s="74"/>
      <c r="TXB31" s="74"/>
      <c r="TXC31" s="85"/>
      <c r="TXD31" s="80"/>
      <c r="TXE31" s="80"/>
      <c r="TXF31" s="85"/>
      <c r="TXG31" s="77"/>
      <c r="TXH31" s="74"/>
      <c r="TXI31" s="74"/>
      <c r="TXJ31" s="85"/>
      <c r="TXK31" s="74"/>
      <c r="TXL31" s="74"/>
      <c r="TXM31" s="85"/>
      <c r="TXN31" s="74"/>
      <c r="TXO31" s="74"/>
      <c r="TXP31" s="85"/>
      <c r="TXQ31" s="74"/>
      <c r="TXR31" s="74"/>
      <c r="TXS31" s="85"/>
      <c r="TXT31" s="80"/>
      <c r="TXU31" s="80"/>
      <c r="TXV31" s="85"/>
      <c r="TXW31" s="77"/>
      <c r="TXX31" s="74"/>
      <c r="TXY31" s="74"/>
      <c r="TXZ31" s="85"/>
      <c r="TYA31" s="74"/>
      <c r="TYB31" s="74"/>
      <c r="TYC31" s="85"/>
      <c r="TYD31" s="74"/>
      <c r="TYE31" s="74"/>
      <c r="TYF31" s="85"/>
      <c r="TYG31" s="74"/>
      <c r="TYH31" s="74"/>
      <c r="TYI31" s="85"/>
      <c r="TYJ31" s="80"/>
      <c r="TYK31" s="80"/>
      <c r="TYL31" s="85"/>
      <c r="TYM31" s="77"/>
      <c r="TYN31" s="74"/>
      <c r="TYO31" s="74"/>
      <c r="TYP31" s="85"/>
      <c r="TYQ31" s="74"/>
      <c r="TYR31" s="74"/>
      <c r="TYS31" s="85"/>
      <c r="TYT31" s="74"/>
      <c r="TYU31" s="74"/>
      <c r="TYV31" s="85"/>
      <c r="TYW31" s="74"/>
      <c r="TYX31" s="74"/>
      <c r="TYY31" s="85"/>
      <c r="TYZ31" s="80"/>
      <c r="TZA31" s="80"/>
      <c r="TZB31" s="85"/>
      <c r="TZC31" s="77"/>
      <c r="TZD31" s="74"/>
      <c r="TZE31" s="74"/>
      <c r="TZF31" s="85"/>
      <c r="TZG31" s="74"/>
      <c r="TZH31" s="74"/>
      <c r="TZI31" s="85"/>
      <c r="TZJ31" s="74"/>
      <c r="TZK31" s="74"/>
      <c r="TZL31" s="85"/>
      <c r="TZM31" s="74"/>
      <c r="TZN31" s="74"/>
      <c r="TZO31" s="85"/>
      <c r="TZP31" s="80"/>
      <c r="TZQ31" s="80"/>
      <c r="TZR31" s="85"/>
      <c r="TZS31" s="77"/>
      <c r="TZT31" s="74"/>
      <c r="TZU31" s="74"/>
      <c r="TZV31" s="85"/>
      <c r="TZW31" s="74"/>
      <c r="TZX31" s="74"/>
      <c r="TZY31" s="85"/>
      <c r="TZZ31" s="74"/>
      <c r="UAA31" s="74"/>
      <c r="UAB31" s="85"/>
      <c r="UAC31" s="74"/>
      <c r="UAD31" s="74"/>
      <c r="UAE31" s="85"/>
      <c r="UAF31" s="80"/>
      <c r="UAG31" s="80"/>
      <c r="UAH31" s="85"/>
      <c r="UAI31" s="77"/>
      <c r="UAJ31" s="74"/>
      <c r="UAK31" s="74"/>
      <c r="UAL31" s="85"/>
      <c r="UAM31" s="74"/>
      <c r="UAN31" s="74"/>
      <c r="UAO31" s="85"/>
      <c r="UAP31" s="74"/>
      <c r="UAQ31" s="74"/>
      <c r="UAR31" s="85"/>
      <c r="UAS31" s="74"/>
      <c r="UAT31" s="74"/>
      <c r="UAU31" s="85"/>
      <c r="UAV31" s="80"/>
      <c r="UAW31" s="80"/>
      <c r="UAX31" s="85"/>
      <c r="UAY31" s="77"/>
      <c r="UAZ31" s="74"/>
      <c r="UBA31" s="74"/>
      <c r="UBB31" s="85"/>
      <c r="UBC31" s="74"/>
      <c r="UBD31" s="74"/>
      <c r="UBE31" s="85"/>
      <c r="UBF31" s="74"/>
      <c r="UBG31" s="74"/>
      <c r="UBH31" s="85"/>
      <c r="UBI31" s="74"/>
      <c r="UBJ31" s="74"/>
      <c r="UBK31" s="85"/>
      <c r="UBL31" s="80"/>
      <c r="UBM31" s="80"/>
      <c r="UBN31" s="85"/>
      <c r="UBO31" s="77"/>
      <c r="UBP31" s="74"/>
      <c r="UBQ31" s="74"/>
      <c r="UBR31" s="85"/>
      <c r="UBS31" s="74"/>
      <c r="UBT31" s="74"/>
      <c r="UBU31" s="85"/>
      <c r="UBV31" s="74"/>
      <c r="UBW31" s="74"/>
      <c r="UBX31" s="85"/>
      <c r="UBY31" s="74"/>
      <c r="UBZ31" s="74"/>
      <c r="UCA31" s="85"/>
      <c r="UCB31" s="80"/>
      <c r="UCC31" s="80"/>
      <c r="UCD31" s="85"/>
      <c r="UCE31" s="77"/>
      <c r="UCF31" s="74"/>
      <c r="UCG31" s="74"/>
      <c r="UCH31" s="85"/>
      <c r="UCI31" s="74"/>
      <c r="UCJ31" s="74"/>
      <c r="UCK31" s="85"/>
      <c r="UCL31" s="74"/>
      <c r="UCM31" s="74"/>
      <c r="UCN31" s="85"/>
      <c r="UCO31" s="74"/>
      <c r="UCP31" s="74"/>
      <c r="UCQ31" s="85"/>
      <c r="UCR31" s="80"/>
      <c r="UCS31" s="80"/>
      <c r="UCT31" s="85"/>
      <c r="UCU31" s="77"/>
      <c r="UCV31" s="74"/>
      <c r="UCW31" s="74"/>
      <c r="UCX31" s="85"/>
      <c r="UCY31" s="74"/>
      <c r="UCZ31" s="74"/>
      <c r="UDA31" s="85"/>
      <c r="UDB31" s="74"/>
      <c r="UDC31" s="74"/>
      <c r="UDD31" s="85"/>
      <c r="UDE31" s="74"/>
      <c r="UDF31" s="74"/>
      <c r="UDG31" s="85"/>
      <c r="UDH31" s="80"/>
      <c r="UDI31" s="80"/>
      <c r="UDJ31" s="85"/>
      <c r="UDK31" s="77"/>
      <c r="UDL31" s="74"/>
      <c r="UDM31" s="74"/>
      <c r="UDN31" s="85"/>
      <c r="UDO31" s="74"/>
      <c r="UDP31" s="74"/>
      <c r="UDQ31" s="85"/>
      <c r="UDR31" s="74"/>
      <c r="UDS31" s="74"/>
      <c r="UDT31" s="85"/>
      <c r="UDU31" s="74"/>
      <c r="UDV31" s="74"/>
      <c r="UDW31" s="85"/>
      <c r="UDX31" s="80"/>
      <c r="UDY31" s="80"/>
      <c r="UDZ31" s="85"/>
      <c r="UEA31" s="77"/>
      <c r="UEB31" s="74"/>
      <c r="UEC31" s="74"/>
      <c r="UED31" s="85"/>
      <c r="UEE31" s="74"/>
      <c r="UEF31" s="74"/>
      <c r="UEG31" s="85"/>
      <c r="UEH31" s="74"/>
      <c r="UEI31" s="74"/>
      <c r="UEJ31" s="85"/>
      <c r="UEK31" s="74"/>
      <c r="UEL31" s="74"/>
      <c r="UEM31" s="85"/>
      <c r="UEN31" s="80"/>
      <c r="UEO31" s="80"/>
      <c r="UEP31" s="85"/>
      <c r="UEQ31" s="77"/>
      <c r="UER31" s="74"/>
      <c r="UES31" s="74"/>
      <c r="UET31" s="85"/>
      <c r="UEU31" s="74"/>
      <c r="UEV31" s="74"/>
      <c r="UEW31" s="85"/>
      <c r="UEX31" s="74"/>
      <c r="UEY31" s="74"/>
      <c r="UEZ31" s="85"/>
      <c r="UFA31" s="74"/>
      <c r="UFB31" s="74"/>
      <c r="UFC31" s="85"/>
      <c r="UFD31" s="80"/>
      <c r="UFE31" s="80"/>
      <c r="UFF31" s="85"/>
      <c r="UFG31" s="77"/>
      <c r="UFH31" s="74"/>
      <c r="UFI31" s="74"/>
      <c r="UFJ31" s="85"/>
      <c r="UFK31" s="74"/>
      <c r="UFL31" s="74"/>
      <c r="UFM31" s="85"/>
      <c r="UFN31" s="74"/>
      <c r="UFO31" s="74"/>
      <c r="UFP31" s="85"/>
      <c r="UFQ31" s="74"/>
      <c r="UFR31" s="74"/>
      <c r="UFS31" s="85"/>
      <c r="UFT31" s="80"/>
      <c r="UFU31" s="80"/>
      <c r="UFV31" s="85"/>
      <c r="UFW31" s="77"/>
      <c r="UFX31" s="74"/>
      <c r="UFY31" s="74"/>
      <c r="UFZ31" s="85"/>
      <c r="UGA31" s="74"/>
      <c r="UGB31" s="74"/>
      <c r="UGC31" s="85"/>
      <c r="UGD31" s="74"/>
      <c r="UGE31" s="74"/>
      <c r="UGF31" s="85"/>
      <c r="UGG31" s="74"/>
      <c r="UGH31" s="74"/>
      <c r="UGI31" s="85"/>
      <c r="UGJ31" s="80"/>
      <c r="UGK31" s="80"/>
      <c r="UGL31" s="85"/>
      <c r="UGM31" s="77"/>
      <c r="UGN31" s="74"/>
      <c r="UGO31" s="74"/>
      <c r="UGP31" s="85"/>
      <c r="UGQ31" s="74"/>
      <c r="UGR31" s="74"/>
      <c r="UGS31" s="85"/>
      <c r="UGT31" s="74"/>
      <c r="UGU31" s="74"/>
      <c r="UGV31" s="85"/>
      <c r="UGW31" s="74"/>
      <c r="UGX31" s="74"/>
      <c r="UGY31" s="85"/>
      <c r="UGZ31" s="80"/>
      <c r="UHA31" s="80"/>
      <c r="UHB31" s="85"/>
      <c r="UHC31" s="77"/>
      <c r="UHD31" s="74"/>
      <c r="UHE31" s="74"/>
      <c r="UHF31" s="85"/>
      <c r="UHG31" s="74"/>
      <c r="UHH31" s="74"/>
      <c r="UHI31" s="85"/>
      <c r="UHJ31" s="74"/>
      <c r="UHK31" s="74"/>
      <c r="UHL31" s="85"/>
      <c r="UHM31" s="74"/>
      <c r="UHN31" s="74"/>
      <c r="UHO31" s="85"/>
      <c r="UHP31" s="80"/>
      <c r="UHQ31" s="80"/>
      <c r="UHR31" s="85"/>
      <c r="UHS31" s="77"/>
      <c r="UHT31" s="74"/>
      <c r="UHU31" s="74"/>
      <c r="UHV31" s="85"/>
      <c r="UHW31" s="74"/>
      <c r="UHX31" s="74"/>
      <c r="UHY31" s="85"/>
      <c r="UHZ31" s="74"/>
      <c r="UIA31" s="74"/>
      <c r="UIB31" s="85"/>
      <c r="UIC31" s="74"/>
      <c r="UID31" s="74"/>
      <c r="UIE31" s="85"/>
      <c r="UIF31" s="80"/>
      <c r="UIG31" s="80"/>
      <c r="UIH31" s="85"/>
      <c r="UII31" s="77"/>
      <c r="UIJ31" s="74"/>
      <c r="UIK31" s="74"/>
      <c r="UIL31" s="85"/>
      <c r="UIM31" s="74"/>
      <c r="UIN31" s="74"/>
      <c r="UIO31" s="85"/>
      <c r="UIP31" s="74"/>
      <c r="UIQ31" s="74"/>
      <c r="UIR31" s="85"/>
      <c r="UIS31" s="74"/>
      <c r="UIT31" s="74"/>
      <c r="UIU31" s="85"/>
      <c r="UIV31" s="80"/>
      <c r="UIW31" s="80"/>
      <c r="UIX31" s="85"/>
      <c r="UIY31" s="77"/>
      <c r="UIZ31" s="74"/>
      <c r="UJA31" s="74"/>
      <c r="UJB31" s="85"/>
      <c r="UJC31" s="74"/>
      <c r="UJD31" s="74"/>
      <c r="UJE31" s="85"/>
      <c r="UJF31" s="74"/>
      <c r="UJG31" s="74"/>
      <c r="UJH31" s="85"/>
      <c r="UJI31" s="74"/>
      <c r="UJJ31" s="74"/>
      <c r="UJK31" s="85"/>
      <c r="UJL31" s="80"/>
      <c r="UJM31" s="80"/>
      <c r="UJN31" s="85"/>
      <c r="UJO31" s="77"/>
      <c r="UJP31" s="74"/>
      <c r="UJQ31" s="74"/>
      <c r="UJR31" s="85"/>
      <c r="UJS31" s="74"/>
      <c r="UJT31" s="74"/>
      <c r="UJU31" s="85"/>
      <c r="UJV31" s="74"/>
      <c r="UJW31" s="74"/>
      <c r="UJX31" s="85"/>
      <c r="UJY31" s="74"/>
      <c r="UJZ31" s="74"/>
      <c r="UKA31" s="85"/>
      <c r="UKB31" s="80"/>
      <c r="UKC31" s="80"/>
      <c r="UKD31" s="85"/>
      <c r="UKE31" s="77"/>
      <c r="UKF31" s="74"/>
      <c r="UKG31" s="74"/>
      <c r="UKH31" s="85"/>
      <c r="UKI31" s="74"/>
      <c r="UKJ31" s="74"/>
      <c r="UKK31" s="85"/>
      <c r="UKL31" s="74"/>
      <c r="UKM31" s="74"/>
      <c r="UKN31" s="85"/>
      <c r="UKO31" s="74"/>
      <c r="UKP31" s="74"/>
      <c r="UKQ31" s="85"/>
      <c r="UKR31" s="80"/>
      <c r="UKS31" s="80"/>
      <c r="UKT31" s="85"/>
      <c r="UKU31" s="77"/>
      <c r="UKV31" s="74"/>
      <c r="UKW31" s="74"/>
      <c r="UKX31" s="85"/>
      <c r="UKY31" s="74"/>
      <c r="UKZ31" s="74"/>
      <c r="ULA31" s="85"/>
      <c r="ULB31" s="74"/>
      <c r="ULC31" s="74"/>
      <c r="ULD31" s="85"/>
      <c r="ULE31" s="74"/>
      <c r="ULF31" s="74"/>
      <c r="ULG31" s="85"/>
      <c r="ULH31" s="80"/>
      <c r="ULI31" s="80"/>
      <c r="ULJ31" s="85"/>
      <c r="ULK31" s="77"/>
      <c r="ULL31" s="74"/>
      <c r="ULM31" s="74"/>
      <c r="ULN31" s="85"/>
      <c r="ULO31" s="74"/>
      <c r="ULP31" s="74"/>
      <c r="ULQ31" s="85"/>
      <c r="ULR31" s="74"/>
      <c r="ULS31" s="74"/>
      <c r="ULT31" s="85"/>
      <c r="ULU31" s="74"/>
      <c r="ULV31" s="74"/>
      <c r="ULW31" s="85"/>
      <c r="ULX31" s="80"/>
      <c r="ULY31" s="80"/>
      <c r="ULZ31" s="85"/>
      <c r="UMA31" s="77"/>
      <c r="UMB31" s="74"/>
      <c r="UMC31" s="74"/>
      <c r="UMD31" s="85"/>
      <c r="UME31" s="74"/>
      <c r="UMF31" s="74"/>
      <c r="UMG31" s="85"/>
      <c r="UMH31" s="74"/>
      <c r="UMI31" s="74"/>
      <c r="UMJ31" s="85"/>
      <c r="UMK31" s="74"/>
      <c r="UML31" s="74"/>
      <c r="UMM31" s="85"/>
      <c r="UMN31" s="80"/>
      <c r="UMO31" s="80"/>
      <c r="UMP31" s="85"/>
      <c r="UMQ31" s="77"/>
      <c r="UMR31" s="74"/>
      <c r="UMS31" s="74"/>
      <c r="UMT31" s="85"/>
      <c r="UMU31" s="74"/>
      <c r="UMV31" s="74"/>
      <c r="UMW31" s="85"/>
      <c r="UMX31" s="74"/>
      <c r="UMY31" s="74"/>
      <c r="UMZ31" s="85"/>
      <c r="UNA31" s="74"/>
      <c r="UNB31" s="74"/>
      <c r="UNC31" s="85"/>
      <c r="UND31" s="80"/>
      <c r="UNE31" s="80"/>
      <c r="UNF31" s="85"/>
      <c r="UNG31" s="77"/>
      <c r="UNH31" s="74"/>
      <c r="UNI31" s="74"/>
      <c r="UNJ31" s="85"/>
      <c r="UNK31" s="74"/>
      <c r="UNL31" s="74"/>
      <c r="UNM31" s="85"/>
      <c r="UNN31" s="74"/>
      <c r="UNO31" s="74"/>
      <c r="UNP31" s="85"/>
      <c r="UNQ31" s="74"/>
      <c r="UNR31" s="74"/>
      <c r="UNS31" s="85"/>
      <c r="UNT31" s="80"/>
      <c r="UNU31" s="80"/>
      <c r="UNV31" s="85"/>
      <c r="UNW31" s="77"/>
      <c r="UNX31" s="74"/>
      <c r="UNY31" s="74"/>
      <c r="UNZ31" s="85"/>
      <c r="UOA31" s="74"/>
      <c r="UOB31" s="74"/>
      <c r="UOC31" s="85"/>
      <c r="UOD31" s="74"/>
      <c r="UOE31" s="74"/>
      <c r="UOF31" s="85"/>
      <c r="UOG31" s="74"/>
      <c r="UOH31" s="74"/>
      <c r="UOI31" s="85"/>
      <c r="UOJ31" s="80"/>
      <c r="UOK31" s="80"/>
      <c r="UOL31" s="85"/>
      <c r="UOM31" s="77"/>
      <c r="UON31" s="74"/>
      <c r="UOO31" s="74"/>
      <c r="UOP31" s="85"/>
      <c r="UOQ31" s="74"/>
      <c r="UOR31" s="74"/>
      <c r="UOS31" s="85"/>
      <c r="UOT31" s="74"/>
      <c r="UOU31" s="74"/>
      <c r="UOV31" s="85"/>
      <c r="UOW31" s="74"/>
      <c r="UOX31" s="74"/>
      <c r="UOY31" s="85"/>
      <c r="UOZ31" s="80"/>
      <c r="UPA31" s="80"/>
      <c r="UPB31" s="85"/>
      <c r="UPC31" s="77"/>
      <c r="UPD31" s="74"/>
      <c r="UPE31" s="74"/>
      <c r="UPF31" s="85"/>
      <c r="UPG31" s="74"/>
      <c r="UPH31" s="74"/>
      <c r="UPI31" s="85"/>
      <c r="UPJ31" s="74"/>
      <c r="UPK31" s="74"/>
      <c r="UPL31" s="85"/>
      <c r="UPM31" s="74"/>
      <c r="UPN31" s="74"/>
      <c r="UPO31" s="85"/>
      <c r="UPP31" s="80"/>
      <c r="UPQ31" s="80"/>
      <c r="UPR31" s="85"/>
      <c r="UPS31" s="77"/>
      <c r="UPT31" s="74"/>
      <c r="UPU31" s="74"/>
      <c r="UPV31" s="85"/>
      <c r="UPW31" s="74"/>
      <c r="UPX31" s="74"/>
      <c r="UPY31" s="85"/>
      <c r="UPZ31" s="74"/>
      <c r="UQA31" s="74"/>
      <c r="UQB31" s="85"/>
      <c r="UQC31" s="74"/>
      <c r="UQD31" s="74"/>
      <c r="UQE31" s="85"/>
      <c r="UQF31" s="80"/>
      <c r="UQG31" s="80"/>
      <c r="UQH31" s="85"/>
      <c r="UQI31" s="77"/>
      <c r="UQJ31" s="74"/>
      <c r="UQK31" s="74"/>
      <c r="UQL31" s="85"/>
      <c r="UQM31" s="74"/>
      <c r="UQN31" s="74"/>
      <c r="UQO31" s="85"/>
      <c r="UQP31" s="74"/>
      <c r="UQQ31" s="74"/>
      <c r="UQR31" s="85"/>
      <c r="UQS31" s="74"/>
      <c r="UQT31" s="74"/>
      <c r="UQU31" s="85"/>
      <c r="UQV31" s="80"/>
      <c r="UQW31" s="80"/>
      <c r="UQX31" s="85"/>
      <c r="UQY31" s="77"/>
      <c r="UQZ31" s="74"/>
      <c r="URA31" s="74"/>
      <c r="URB31" s="85"/>
      <c r="URC31" s="74"/>
      <c r="URD31" s="74"/>
      <c r="URE31" s="85"/>
      <c r="URF31" s="74"/>
      <c r="URG31" s="74"/>
      <c r="URH31" s="85"/>
      <c r="URI31" s="74"/>
      <c r="URJ31" s="74"/>
      <c r="URK31" s="85"/>
      <c r="URL31" s="80"/>
      <c r="URM31" s="80"/>
      <c r="URN31" s="85"/>
      <c r="URO31" s="77"/>
      <c r="URP31" s="74"/>
      <c r="URQ31" s="74"/>
      <c r="URR31" s="85"/>
      <c r="URS31" s="74"/>
      <c r="URT31" s="74"/>
      <c r="URU31" s="85"/>
      <c r="URV31" s="74"/>
      <c r="URW31" s="74"/>
      <c r="URX31" s="85"/>
      <c r="URY31" s="74"/>
      <c r="URZ31" s="74"/>
      <c r="USA31" s="85"/>
      <c r="USB31" s="80"/>
      <c r="USC31" s="80"/>
      <c r="USD31" s="85"/>
      <c r="USE31" s="77"/>
      <c r="USF31" s="74"/>
      <c r="USG31" s="74"/>
      <c r="USH31" s="85"/>
      <c r="USI31" s="74"/>
      <c r="USJ31" s="74"/>
      <c r="USK31" s="85"/>
      <c r="USL31" s="74"/>
      <c r="USM31" s="74"/>
      <c r="USN31" s="85"/>
      <c r="USO31" s="74"/>
      <c r="USP31" s="74"/>
      <c r="USQ31" s="85"/>
      <c r="USR31" s="80"/>
      <c r="USS31" s="80"/>
      <c r="UST31" s="85"/>
      <c r="USU31" s="77"/>
      <c r="USV31" s="74"/>
      <c r="USW31" s="74"/>
      <c r="USX31" s="85"/>
      <c r="USY31" s="74"/>
      <c r="USZ31" s="74"/>
      <c r="UTA31" s="85"/>
      <c r="UTB31" s="74"/>
      <c r="UTC31" s="74"/>
      <c r="UTD31" s="85"/>
      <c r="UTE31" s="74"/>
      <c r="UTF31" s="74"/>
      <c r="UTG31" s="85"/>
      <c r="UTH31" s="80"/>
      <c r="UTI31" s="80"/>
      <c r="UTJ31" s="85"/>
      <c r="UTK31" s="77"/>
      <c r="UTL31" s="74"/>
      <c r="UTM31" s="74"/>
      <c r="UTN31" s="85"/>
      <c r="UTO31" s="74"/>
      <c r="UTP31" s="74"/>
      <c r="UTQ31" s="85"/>
      <c r="UTR31" s="74"/>
      <c r="UTS31" s="74"/>
      <c r="UTT31" s="85"/>
      <c r="UTU31" s="74"/>
      <c r="UTV31" s="74"/>
      <c r="UTW31" s="85"/>
      <c r="UTX31" s="80"/>
      <c r="UTY31" s="80"/>
      <c r="UTZ31" s="85"/>
      <c r="UUA31" s="77"/>
      <c r="UUB31" s="74"/>
      <c r="UUC31" s="74"/>
      <c r="UUD31" s="85"/>
      <c r="UUE31" s="74"/>
      <c r="UUF31" s="74"/>
      <c r="UUG31" s="85"/>
      <c r="UUH31" s="74"/>
      <c r="UUI31" s="74"/>
      <c r="UUJ31" s="85"/>
      <c r="UUK31" s="74"/>
      <c r="UUL31" s="74"/>
      <c r="UUM31" s="85"/>
      <c r="UUN31" s="80"/>
      <c r="UUO31" s="80"/>
      <c r="UUP31" s="85"/>
      <c r="UUQ31" s="77"/>
      <c r="UUR31" s="74"/>
      <c r="UUS31" s="74"/>
      <c r="UUT31" s="85"/>
      <c r="UUU31" s="74"/>
      <c r="UUV31" s="74"/>
      <c r="UUW31" s="85"/>
      <c r="UUX31" s="74"/>
      <c r="UUY31" s="74"/>
      <c r="UUZ31" s="85"/>
      <c r="UVA31" s="74"/>
      <c r="UVB31" s="74"/>
      <c r="UVC31" s="85"/>
      <c r="UVD31" s="80"/>
      <c r="UVE31" s="80"/>
      <c r="UVF31" s="85"/>
      <c r="UVG31" s="77"/>
      <c r="UVH31" s="74"/>
      <c r="UVI31" s="74"/>
      <c r="UVJ31" s="85"/>
      <c r="UVK31" s="74"/>
      <c r="UVL31" s="74"/>
      <c r="UVM31" s="85"/>
      <c r="UVN31" s="74"/>
      <c r="UVO31" s="74"/>
      <c r="UVP31" s="85"/>
      <c r="UVQ31" s="74"/>
      <c r="UVR31" s="74"/>
      <c r="UVS31" s="85"/>
      <c r="UVT31" s="80"/>
      <c r="UVU31" s="80"/>
      <c r="UVV31" s="85"/>
      <c r="UVW31" s="77"/>
      <c r="UVX31" s="74"/>
      <c r="UVY31" s="74"/>
      <c r="UVZ31" s="85"/>
      <c r="UWA31" s="74"/>
      <c r="UWB31" s="74"/>
      <c r="UWC31" s="85"/>
      <c r="UWD31" s="74"/>
      <c r="UWE31" s="74"/>
      <c r="UWF31" s="85"/>
      <c r="UWG31" s="74"/>
      <c r="UWH31" s="74"/>
      <c r="UWI31" s="85"/>
      <c r="UWJ31" s="80"/>
      <c r="UWK31" s="80"/>
      <c r="UWL31" s="85"/>
      <c r="UWM31" s="77"/>
      <c r="UWN31" s="74"/>
      <c r="UWO31" s="74"/>
      <c r="UWP31" s="85"/>
      <c r="UWQ31" s="74"/>
      <c r="UWR31" s="74"/>
      <c r="UWS31" s="85"/>
      <c r="UWT31" s="74"/>
      <c r="UWU31" s="74"/>
      <c r="UWV31" s="85"/>
      <c r="UWW31" s="74"/>
      <c r="UWX31" s="74"/>
      <c r="UWY31" s="85"/>
      <c r="UWZ31" s="80"/>
      <c r="UXA31" s="80"/>
      <c r="UXB31" s="85"/>
      <c r="UXC31" s="77"/>
      <c r="UXD31" s="74"/>
      <c r="UXE31" s="74"/>
      <c r="UXF31" s="85"/>
      <c r="UXG31" s="74"/>
      <c r="UXH31" s="74"/>
      <c r="UXI31" s="85"/>
      <c r="UXJ31" s="74"/>
      <c r="UXK31" s="74"/>
      <c r="UXL31" s="85"/>
      <c r="UXM31" s="74"/>
      <c r="UXN31" s="74"/>
      <c r="UXO31" s="85"/>
      <c r="UXP31" s="80"/>
      <c r="UXQ31" s="80"/>
      <c r="UXR31" s="85"/>
      <c r="UXS31" s="77"/>
      <c r="UXT31" s="74"/>
      <c r="UXU31" s="74"/>
      <c r="UXV31" s="85"/>
      <c r="UXW31" s="74"/>
      <c r="UXX31" s="74"/>
      <c r="UXY31" s="85"/>
      <c r="UXZ31" s="74"/>
      <c r="UYA31" s="74"/>
      <c r="UYB31" s="85"/>
      <c r="UYC31" s="74"/>
      <c r="UYD31" s="74"/>
      <c r="UYE31" s="85"/>
      <c r="UYF31" s="80"/>
      <c r="UYG31" s="80"/>
      <c r="UYH31" s="85"/>
      <c r="UYI31" s="77"/>
      <c r="UYJ31" s="74"/>
      <c r="UYK31" s="74"/>
      <c r="UYL31" s="85"/>
      <c r="UYM31" s="74"/>
      <c r="UYN31" s="74"/>
      <c r="UYO31" s="85"/>
      <c r="UYP31" s="74"/>
      <c r="UYQ31" s="74"/>
      <c r="UYR31" s="85"/>
      <c r="UYS31" s="74"/>
      <c r="UYT31" s="74"/>
      <c r="UYU31" s="85"/>
      <c r="UYV31" s="80"/>
      <c r="UYW31" s="80"/>
      <c r="UYX31" s="85"/>
      <c r="UYY31" s="77"/>
      <c r="UYZ31" s="74"/>
      <c r="UZA31" s="74"/>
      <c r="UZB31" s="85"/>
      <c r="UZC31" s="74"/>
      <c r="UZD31" s="74"/>
      <c r="UZE31" s="85"/>
      <c r="UZF31" s="74"/>
      <c r="UZG31" s="74"/>
      <c r="UZH31" s="85"/>
      <c r="UZI31" s="74"/>
      <c r="UZJ31" s="74"/>
      <c r="UZK31" s="85"/>
      <c r="UZL31" s="80"/>
      <c r="UZM31" s="80"/>
      <c r="UZN31" s="85"/>
      <c r="UZO31" s="77"/>
      <c r="UZP31" s="74"/>
      <c r="UZQ31" s="74"/>
      <c r="UZR31" s="85"/>
      <c r="UZS31" s="74"/>
      <c r="UZT31" s="74"/>
      <c r="UZU31" s="85"/>
      <c r="UZV31" s="74"/>
      <c r="UZW31" s="74"/>
      <c r="UZX31" s="85"/>
      <c r="UZY31" s="74"/>
      <c r="UZZ31" s="74"/>
      <c r="VAA31" s="85"/>
      <c r="VAB31" s="80"/>
      <c r="VAC31" s="80"/>
      <c r="VAD31" s="85"/>
      <c r="VAE31" s="77"/>
      <c r="VAF31" s="74"/>
      <c r="VAG31" s="74"/>
      <c r="VAH31" s="85"/>
      <c r="VAI31" s="74"/>
      <c r="VAJ31" s="74"/>
      <c r="VAK31" s="85"/>
      <c r="VAL31" s="74"/>
      <c r="VAM31" s="74"/>
      <c r="VAN31" s="85"/>
      <c r="VAO31" s="74"/>
      <c r="VAP31" s="74"/>
      <c r="VAQ31" s="85"/>
      <c r="VAR31" s="80"/>
      <c r="VAS31" s="80"/>
      <c r="VAT31" s="85"/>
      <c r="VAU31" s="77"/>
      <c r="VAV31" s="74"/>
      <c r="VAW31" s="74"/>
      <c r="VAX31" s="85"/>
      <c r="VAY31" s="74"/>
      <c r="VAZ31" s="74"/>
      <c r="VBA31" s="85"/>
      <c r="VBB31" s="74"/>
      <c r="VBC31" s="74"/>
      <c r="VBD31" s="85"/>
      <c r="VBE31" s="74"/>
      <c r="VBF31" s="74"/>
      <c r="VBG31" s="85"/>
      <c r="VBH31" s="80"/>
      <c r="VBI31" s="80"/>
      <c r="VBJ31" s="85"/>
      <c r="VBK31" s="77"/>
      <c r="VBL31" s="74"/>
      <c r="VBM31" s="74"/>
      <c r="VBN31" s="85"/>
      <c r="VBO31" s="74"/>
      <c r="VBP31" s="74"/>
      <c r="VBQ31" s="85"/>
      <c r="VBR31" s="74"/>
      <c r="VBS31" s="74"/>
      <c r="VBT31" s="85"/>
      <c r="VBU31" s="74"/>
      <c r="VBV31" s="74"/>
      <c r="VBW31" s="85"/>
      <c r="VBX31" s="80"/>
      <c r="VBY31" s="80"/>
      <c r="VBZ31" s="85"/>
      <c r="VCA31" s="77"/>
      <c r="VCB31" s="74"/>
      <c r="VCC31" s="74"/>
      <c r="VCD31" s="85"/>
      <c r="VCE31" s="74"/>
      <c r="VCF31" s="74"/>
      <c r="VCG31" s="85"/>
      <c r="VCH31" s="74"/>
      <c r="VCI31" s="74"/>
      <c r="VCJ31" s="85"/>
      <c r="VCK31" s="74"/>
      <c r="VCL31" s="74"/>
      <c r="VCM31" s="85"/>
      <c r="VCN31" s="80"/>
      <c r="VCO31" s="80"/>
      <c r="VCP31" s="85"/>
      <c r="VCQ31" s="77"/>
      <c r="VCR31" s="74"/>
      <c r="VCS31" s="74"/>
      <c r="VCT31" s="85"/>
      <c r="VCU31" s="74"/>
      <c r="VCV31" s="74"/>
      <c r="VCW31" s="85"/>
      <c r="VCX31" s="74"/>
      <c r="VCY31" s="74"/>
      <c r="VCZ31" s="85"/>
      <c r="VDA31" s="74"/>
      <c r="VDB31" s="74"/>
      <c r="VDC31" s="85"/>
      <c r="VDD31" s="80"/>
      <c r="VDE31" s="80"/>
      <c r="VDF31" s="85"/>
      <c r="VDG31" s="77"/>
      <c r="VDH31" s="74"/>
      <c r="VDI31" s="74"/>
      <c r="VDJ31" s="85"/>
      <c r="VDK31" s="74"/>
      <c r="VDL31" s="74"/>
      <c r="VDM31" s="85"/>
      <c r="VDN31" s="74"/>
      <c r="VDO31" s="74"/>
      <c r="VDP31" s="85"/>
      <c r="VDQ31" s="74"/>
      <c r="VDR31" s="74"/>
      <c r="VDS31" s="85"/>
      <c r="VDT31" s="80"/>
      <c r="VDU31" s="80"/>
      <c r="VDV31" s="85"/>
      <c r="VDW31" s="77"/>
      <c r="VDX31" s="74"/>
      <c r="VDY31" s="74"/>
      <c r="VDZ31" s="85"/>
      <c r="VEA31" s="74"/>
      <c r="VEB31" s="74"/>
      <c r="VEC31" s="85"/>
      <c r="VED31" s="74"/>
      <c r="VEE31" s="74"/>
      <c r="VEF31" s="85"/>
      <c r="VEG31" s="74"/>
      <c r="VEH31" s="74"/>
      <c r="VEI31" s="85"/>
      <c r="VEJ31" s="80"/>
      <c r="VEK31" s="80"/>
      <c r="VEL31" s="85"/>
      <c r="VEM31" s="77"/>
      <c r="VEN31" s="74"/>
      <c r="VEO31" s="74"/>
      <c r="VEP31" s="85"/>
      <c r="VEQ31" s="74"/>
      <c r="VER31" s="74"/>
      <c r="VES31" s="85"/>
      <c r="VET31" s="74"/>
      <c r="VEU31" s="74"/>
      <c r="VEV31" s="85"/>
      <c r="VEW31" s="74"/>
      <c r="VEX31" s="74"/>
      <c r="VEY31" s="85"/>
      <c r="VEZ31" s="80"/>
      <c r="VFA31" s="80"/>
      <c r="VFB31" s="85"/>
      <c r="VFC31" s="77"/>
      <c r="VFD31" s="74"/>
      <c r="VFE31" s="74"/>
      <c r="VFF31" s="85"/>
      <c r="VFG31" s="74"/>
      <c r="VFH31" s="74"/>
      <c r="VFI31" s="85"/>
      <c r="VFJ31" s="74"/>
      <c r="VFK31" s="74"/>
      <c r="VFL31" s="85"/>
      <c r="VFM31" s="74"/>
      <c r="VFN31" s="74"/>
      <c r="VFO31" s="85"/>
      <c r="VFP31" s="80"/>
      <c r="VFQ31" s="80"/>
      <c r="VFR31" s="85"/>
      <c r="VFS31" s="77"/>
      <c r="VFT31" s="74"/>
      <c r="VFU31" s="74"/>
      <c r="VFV31" s="85"/>
      <c r="VFW31" s="74"/>
      <c r="VFX31" s="74"/>
      <c r="VFY31" s="85"/>
      <c r="VFZ31" s="74"/>
      <c r="VGA31" s="74"/>
      <c r="VGB31" s="85"/>
      <c r="VGC31" s="74"/>
      <c r="VGD31" s="74"/>
      <c r="VGE31" s="85"/>
      <c r="VGF31" s="80"/>
      <c r="VGG31" s="80"/>
      <c r="VGH31" s="85"/>
      <c r="VGI31" s="77"/>
      <c r="VGJ31" s="74"/>
      <c r="VGK31" s="74"/>
      <c r="VGL31" s="85"/>
      <c r="VGM31" s="74"/>
      <c r="VGN31" s="74"/>
      <c r="VGO31" s="85"/>
      <c r="VGP31" s="74"/>
      <c r="VGQ31" s="74"/>
      <c r="VGR31" s="85"/>
      <c r="VGS31" s="74"/>
      <c r="VGT31" s="74"/>
      <c r="VGU31" s="85"/>
      <c r="VGV31" s="80"/>
      <c r="VGW31" s="80"/>
      <c r="VGX31" s="85"/>
      <c r="VGY31" s="77"/>
      <c r="VGZ31" s="74"/>
      <c r="VHA31" s="74"/>
      <c r="VHB31" s="85"/>
      <c r="VHC31" s="74"/>
      <c r="VHD31" s="74"/>
      <c r="VHE31" s="85"/>
      <c r="VHF31" s="74"/>
      <c r="VHG31" s="74"/>
      <c r="VHH31" s="85"/>
      <c r="VHI31" s="74"/>
      <c r="VHJ31" s="74"/>
      <c r="VHK31" s="85"/>
      <c r="VHL31" s="80"/>
      <c r="VHM31" s="80"/>
      <c r="VHN31" s="85"/>
      <c r="VHO31" s="77"/>
      <c r="VHP31" s="74"/>
      <c r="VHQ31" s="74"/>
      <c r="VHR31" s="85"/>
      <c r="VHS31" s="74"/>
      <c r="VHT31" s="74"/>
      <c r="VHU31" s="85"/>
      <c r="VHV31" s="74"/>
      <c r="VHW31" s="74"/>
      <c r="VHX31" s="85"/>
      <c r="VHY31" s="74"/>
      <c r="VHZ31" s="74"/>
      <c r="VIA31" s="85"/>
      <c r="VIB31" s="80"/>
      <c r="VIC31" s="80"/>
      <c r="VID31" s="85"/>
      <c r="VIE31" s="77"/>
      <c r="VIF31" s="74"/>
      <c r="VIG31" s="74"/>
      <c r="VIH31" s="85"/>
      <c r="VII31" s="74"/>
      <c r="VIJ31" s="74"/>
      <c r="VIK31" s="85"/>
      <c r="VIL31" s="74"/>
      <c r="VIM31" s="74"/>
      <c r="VIN31" s="85"/>
      <c r="VIO31" s="74"/>
      <c r="VIP31" s="74"/>
      <c r="VIQ31" s="85"/>
      <c r="VIR31" s="80"/>
      <c r="VIS31" s="80"/>
      <c r="VIT31" s="85"/>
      <c r="VIU31" s="77"/>
      <c r="VIV31" s="74"/>
      <c r="VIW31" s="74"/>
      <c r="VIX31" s="85"/>
      <c r="VIY31" s="74"/>
      <c r="VIZ31" s="74"/>
      <c r="VJA31" s="85"/>
      <c r="VJB31" s="74"/>
      <c r="VJC31" s="74"/>
      <c r="VJD31" s="85"/>
      <c r="VJE31" s="74"/>
      <c r="VJF31" s="74"/>
      <c r="VJG31" s="85"/>
      <c r="VJH31" s="80"/>
      <c r="VJI31" s="80"/>
      <c r="VJJ31" s="85"/>
      <c r="VJK31" s="77"/>
      <c r="VJL31" s="74"/>
      <c r="VJM31" s="74"/>
      <c r="VJN31" s="85"/>
      <c r="VJO31" s="74"/>
      <c r="VJP31" s="74"/>
      <c r="VJQ31" s="85"/>
      <c r="VJR31" s="74"/>
      <c r="VJS31" s="74"/>
      <c r="VJT31" s="85"/>
      <c r="VJU31" s="74"/>
      <c r="VJV31" s="74"/>
      <c r="VJW31" s="85"/>
      <c r="VJX31" s="80"/>
      <c r="VJY31" s="80"/>
      <c r="VJZ31" s="85"/>
      <c r="VKA31" s="77"/>
      <c r="VKB31" s="74"/>
      <c r="VKC31" s="74"/>
      <c r="VKD31" s="85"/>
      <c r="VKE31" s="74"/>
      <c r="VKF31" s="74"/>
      <c r="VKG31" s="85"/>
      <c r="VKH31" s="74"/>
      <c r="VKI31" s="74"/>
      <c r="VKJ31" s="85"/>
      <c r="VKK31" s="74"/>
      <c r="VKL31" s="74"/>
      <c r="VKM31" s="85"/>
      <c r="VKN31" s="80"/>
      <c r="VKO31" s="80"/>
      <c r="VKP31" s="85"/>
      <c r="VKQ31" s="77"/>
      <c r="VKR31" s="74"/>
      <c r="VKS31" s="74"/>
      <c r="VKT31" s="85"/>
      <c r="VKU31" s="74"/>
      <c r="VKV31" s="74"/>
      <c r="VKW31" s="85"/>
      <c r="VKX31" s="74"/>
      <c r="VKY31" s="74"/>
      <c r="VKZ31" s="85"/>
      <c r="VLA31" s="74"/>
      <c r="VLB31" s="74"/>
      <c r="VLC31" s="85"/>
      <c r="VLD31" s="80"/>
      <c r="VLE31" s="80"/>
      <c r="VLF31" s="85"/>
      <c r="VLG31" s="77"/>
      <c r="VLH31" s="74"/>
      <c r="VLI31" s="74"/>
      <c r="VLJ31" s="85"/>
      <c r="VLK31" s="74"/>
      <c r="VLL31" s="74"/>
      <c r="VLM31" s="85"/>
      <c r="VLN31" s="74"/>
      <c r="VLO31" s="74"/>
      <c r="VLP31" s="85"/>
      <c r="VLQ31" s="74"/>
      <c r="VLR31" s="74"/>
      <c r="VLS31" s="85"/>
      <c r="VLT31" s="80"/>
      <c r="VLU31" s="80"/>
      <c r="VLV31" s="85"/>
      <c r="VLW31" s="77"/>
      <c r="VLX31" s="74"/>
      <c r="VLY31" s="74"/>
      <c r="VLZ31" s="85"/>
      <c r="VMA31" s="74"/>
      <c r="VMB31" s="74"/>
      <c r="VMC31" s="85"/>
      <c r="VMD31" s="74"/>
      <c r="VME31" s="74"/>
      <c r="VMF31" s="85"/>
      <c r="VMG31" s="74"/>
      <c r="VMH31" s="74"/>
      <c r="VMI31" s="85"/>
      <c r="VMJ31" s="80"/>
      <c r="VMK31" s="80"/>
      <c r="VML31" s="85"/>
      <c r="VMM31" s="77"/>
      <c r="VMN31" s="74"/>
      <c r="VMO31" s="74"/>
      <c r="VMP31" s="85"/>
      <c r="VMQ31" s="74"/>
      <c r="VMR31" s="74"/>
      <c r="VMS31" s="85"/>
      <c r="VMT31" s="74"/>
      <c r="VMU31" s="74"/>
      <c r="VMV31" s="85"/>
      <c r="VMW31" s="74"/>
      <c r="VMX31" s="74"/>
      <c r="VMY31" s="85"/>
      <c r="VMZ31" s="80"/>
      <c r="VNA31" s="80"/>
      <c r="VNB31" s="85"/>
      <c r="VNC31" s="77"/>
      <c r="VND31" s="74"/>
      <c r="VNE31" s="74"/>
      <c r="VNF31" s="85"/>
      <c r="VNG31" s="74"/>
      <c r="VNH31" s="74"/>
      <c r="VNI31" s="85"/>
      <c r="VNJ31" s="74"/>
      <c r="VNK31" s="74"/>
      <c r="VNL31" s="85"/>
      <c r="VNM31" s="74"/>
      <c r="VNN31" s="74"/>
      <c r="VNO31" s="85"/>
      <c r="VNP31" s="80"/>
      <c r="VNQ31" s="80"/>
      <c r="VNR31" s="85"/>
      <c r="VNS31" s="77"/>
      <c r="VNT31" s="74"/>
      <c r="VNU31" s="74"/>
      <c r="VNV31" s="85"/>
      <c r="VNW31" s="74"/>
      <c r="VNX31" s="74"/>
      <c r="VNY31" s="85"/>
      <c r="VNZ31" s="74"/>
      <c r="VOA31" s="74"/>
      <c r="VOB31" s="85"/>
      <c r="VOC31" s="74"/>
      <c r="VOD31" s="74"/>
      <c r="VOE31" s="85"/>
      <c r="VOF31" s="80"/>
      <c r="VOG31" s="80"/>
      <c r="VOH31" s="85"/>
      <c r="VOI31" s="77"/>
      <c r="VOJ31" s="74"/>
      <c r="VOK31" s="74"/>
      <c r="VOL31" s="85"/>
      <c r="VOM31" s="74"/>
      <c r="VON31" s="74"/>
      <c r="VOO31" s="85"/>
      <c r="VOP31" s="74"/>
      <c r="VOQ31" s="74"/>
      <c r="VOR31" s="85"/>
      <c r="VOS31" s="74"/>
      <c r="VOT31" s="74"/>
      <c r="VOU31" s="85"/>
      <c r="VOV31" s="80"/>
      <c r="VOW31" s="80"/>
      <c r="VOX31" s="85"/>
      <c r="VOY31" s="77"/>
      <c r="VOZ31" s="74"/>
      <c r="VPA31" s="74"/>
      <c r="VPB31" s="85"/>
      <c r="VPC31" s="74"/>
      <c r="VPD31" s="74"/>
      <c r="VPE31" s="85"/>
      <c r="VPF31" s="74"/>
      <c r="VPG31" s="74"/>
      <c r="VPH31" s="85"/>
      <c r="VPI31" s="74"/>
      <c r="VPJ31" s="74"/>
      <c r="VPK31" s="85"/>
      <c r="VPL31" s="80"/>
      <c r="VPM31" s="80"/>
      <c r="VPN31" s="85"/>
      <c r="VPO31" s="77"/>
      <c r="VPP31" s="74"/>
      <c r="VPQ31" s="74"/>
      <c r="VPR31" s="85"/>
      <c r="VPS31" s="74"/>
      <c r="VPT31" s="74"/>
      <c r="VPU31" s="85"/>
      <c r="VPV31" s="74"/>
      <c r="VPW31" s="74"/>
      <c r="VPX31" s="85"/>
      <c r="VPY31" s="74"/>
      <c r="VPZ31" s="74"/>
      <c r="VQA31" s="85"/>
      <c r="VQB31" s="80"/>
      <c r="VQC31" s="80"/>
      <c r="VQD31" s="85"/>
      <c r="VQE31" s="77"/>
      <c r="VQF31" s="74"/>
      <c r="VQG31" s="74"/>
      <c r="VQH31" s="85"/>
      <c r="VQI31" s="74"/>
      <c r="VQJ31" s="74"/>
      <c r="VQK31" s="85"/>
      <c r="VQL31" s="74"/>
      <c r="VQM31" s="74"/>
      <c r="VQN31" s="85"/>
      <c r="VQO31" s="74"/>
      <c r="VQP31" s="74"/>
      <c r="VQQ31" s="85"/>
      <c r="VQR31" s="80"/>
      <c r="VQS31" s="80"/>
      <c r="VQT31" s="85"/>
      <c r="VQU31" s="77"/>
      <c r="VQV31" s="74"/>
      <c r="VQW31" s="74"/>
      <c r="VQX31" s="85"/>
      <c r="VQY31" s="74"/>
      <c r="VQZ31" s="74"/>
      <c r="VRA31" s="85"/>
      <c r="VRB31" s="74"/>
      <c r="VRC31" s="74"/>
      <c r="VRD31" s="85"/>
      <c r="VRE31" s="74"/>
      <c r="VRF31" s="74"/>
      <c r="VRG31" s="85"/>
      <c r="VRH31" s="80"/>
      <c r="VRI31" s="80"/>
      <c r="VRJ31" s="85"/>
      <c r="VRK31" s="77"/>
      <c r="VRL31" s="74"/>
      <c r="VRM31" s="74"/>
      <c r="VRN31" s="85"/>
      <c r="VRO31" s="74"/>
      <c r="VRP31" s="74"/>
      <c r="VRQ31" s="85"/>
      <c r="VRR31" s="74"/>
      <c r="VRS31" s="74"/>
      <c r="VRT31" s="85"/>
      <c r="VRU31" s="74"/>
      <c r="VRV31" s="74"/>
      <c r="VRW31" s="85"/>
      <c r="VRX31" s="80"/>
      <c r="VRY31" s="80"/>
      <c r="VRZ31" s="85"/>
      <c r="VSA31" s="77"/>
      <c r="VSB31" s="74"/>
      <c r="VSC31" s="74"/>
      <c r="VSD31" s="85"/>
      <c r="VSE31" s="74"/>
      <c r="VSF31" s="74"/>
      <c r="VSG31" s="85"/>
      <c r="VSH31" s="74"/>
      <c r="VSI31" s="74"/>
      <c r="VSJ31" s="85"/>
      <c r="VSK31" s="74"/>
      <c r="VSL31" s="74"/>
      <c r="VSM31" s="85"/>
      <c r="VSN31" s="80"/>
      <c r="VSO31" s="80"/>
      <c r="VSP31" s="85"/>
      <c r="VSQ31" s="77"/>
      <c r="VSR31" s="74"/>
      <c r="VSS31" s="74"/>
      <c r="VST31" s="85"/>
      <c r="VSU31" s="74"/>
      <c r="VSV31" s="74"/>
      <c r="VSW31" s="85"/>
      <c r="VSX31" s="74"/>
      <c r="VSY31" s="74"/>
      <c r="VSZ31" s="85"/>
      <c r="VTA31" s="74"/>
      <c r="VTB31" s="74"/>
      <c r="VTC31" s="85"/>
      <c r="VTD31" s="80"/>
      <c r="VTE31" s="80"/>
      <c r="VTF31" s="85"/>
      <c r="VTG31" s="77"/>
      <c r="VTH31" s="74"/>
      <c r="VTI31" s="74"/>
      <c r="VTJ31" s="85"/>
      <c r="VTK31" s="74"/>
      <c r="VTL31" s="74"/>
      <c r="VTM31" s="85"/>
      <c r="VTN31" s="74"/>
      <c r="VTO31" s="74"/>
      <c r="VTP31" s="85"/>
      <c r="VTQ31" s="74"/>
      <c r="VTR31" s="74"/>
      <c r="VTS31" s="85"/>
      <c r="VTT31" s="80"/>
      <c r="VTU31" s="80"/>
      <c r="VTV31" s="85"/>
      <c r="VTW31" s="77"/>
      <c r="VTX31" s="74"/>
      <c r="VTY31" s="74"/>
      <c r="VTZ31" s="85"/>
      <c r="VUA31" s="74"/>
      <c r="VUB31" s="74"/>
      <c r="VUC31" s="85"/>
      <c r="VUD31" s="74"/>
      <c r="VUE31" s="74"/>
      <c r="VUF31" s="85"/>
      <c r="VUG31" s="74"/>
      <c r="VUH31" s="74"/>
      <c r="VUI31" s="85"/>
      <c r="VUJ31" s="80"/>
      <c r="VUK31" s="80"/>
      <c r="VUL31" s="85"/>
      <c r="VUM31" s="77"/>
      <c r="VUN31" s="74"/>
      <c r="VUO31" s="74"/>
      <c r="VUP31" s="85"/>
      <c r="VUQ31" s="74"/>
      <c r="VUR31" s="74"/>
      <c r="VUS31" s="85"/>
      <c r="VUT31" s="74"/>
      <c r="VUU31" s="74"/>
      <c r="VUV31" s="85"/>
      <c r="VUW31" s="74"/>
      <c r="VUX31" s="74"/>
      <c r="VUY31" s="85"/>
      <c r="VUZ31" s="80"/>
      <c r="VVA31" s="80"/>
      <c r="VVB31" s="85"/>
      <c r="VVC31" s="77"/>
      <c r="VVD31" s="74"/>
      <c r="VVE31" s="74"/>
      <c r="VVF31" s="85"/>
      <c r="VVG31" s="74"/>
      <c r="VVH31" s="74"/>
      <c r="VVI31" s="85"/>
      <c r="VVJ31" s="74"/>
      <c r="VVK31" s="74"/>
      <c r="VVL31" s="85"/>
      <c r="VVM31" s="74"/>
      <c r="VVN31" s="74"/>
      <c r="VVO31" s="85"/>
      <c r="VVP31" s="80"/>
      <c r="VVQ31" s="80"/>
      <c r="VVR31" s="85"/>
      <c r="VVS31" s="77"/>
      <c r="VVT31" s="74"/>
      <c r="VVU31" s="74"/>
      <c r="VVV31" s="85"/>
      <c r="VVW31" s="74"/>
      <c r="VVX31" s="74"/>
      <c r="VVY31" s="85"/>
      <c r="VVZ31" s="74"/>
      <c r="VWA31" s="74"/>
      <c r="VWB31" s="85"/>
      <c r="VWC31" s="74"/>
      <c r="VWD31" s="74"/>
      <c r="VWE31" s="85"/>
      <c r="VWF31" s="80"/>
      <c r="VWG31" s="80"/>
      <c r="VWH31" s="85"/>
      <c r="VWI31" s="77"/>
      <c r="VWJ31" s="74"/>
      <c r="VWK31" s="74"/>
      <c r="VWL31" s="85"/>
      <c r="VWM31" s="74"/>
      <c r="VWN31" s="74"/>
      <c r="VWO31" s="85"/>
      <c r="VWP31" s="74"/>
      <c r="VWQ31" s="74"/>
      <c r="VWR31" s="85"/>
      <c r="VWS31" s="74"/>
      <c r="VWT31" s="74"/>
      <c r="VWU31" s="85"/>
      <c r="VWV31" s="80"/>
      <c r="VWW31" s="80"/>
      <c r="VWX31" s="85"/>
      <c r="VWY31" s="77"/>
      <c r="VWZ31" s="74"/>
      <c r="VXA31" s="74"/>
      <c r="VXB31" s="85"/>
      <c r="VXC31" s="74"/>
      <c r="VXD31" s="74"/>
      <c r="VXE31" s="85"/>
      <c r="VXF31" s="74"/>
      <c r="VXG31" s="74"/>
      <c r="VXH31" s="85"/>
      <c r="VXI31" s="74"/>
      <c r="VXJ31" s="74"/>
      <c r="VXK31" s="85"/>
      <c r="VXL31" s="80"/>
      <c r="VXM31" s="80"/>
      <c r="VXN31" s="85"/>
      <c r="VXO31" s="77"/>
      <c r="VXP31" s="74"/>
      <c r="VXQ31" s="74"/>
      <c r="VXR31" s="85"/>
      <c r="VXS31" s="74"/>
      <c r="VXT31" s="74"/>
      <c r="VXU31" s="85"/>
      <c r="VXV31" s="74"/>
      <c r="VXW31" s="74"/>
      <c r="VXX31" s="85"/>
      <c r="VXY31" s="74"/>
      <c r="VXZ31" s="74"/>
      <c r="VYA31" s="85"/>
      <c r="VYB31" s="80"/>
      <c r="VYC31" s="80"/>
      <c r="VYD31" s="85"/>
      <c r="VYE31" s="77"/>
      <c r="VYF31" s="74"/>
      <c r="VYG31" s="74"/>
      <c r="VYH31" s="85"/>
      <c r="VYI31" s="74"/>
      <c r="VYJ31" s="74"/>
      <c r="VYK31" s="85"/>
      <c r="VYL31" s="74"/>
      <c r="VYM31" s="74"/>
      <c r="VYN31" s="85"/>
      <c r="VYO31" s="74"/>
      <c r="VYP31" s="74"/>
      <c r="VYQ31" s="85"/>
      <c r="VYR31" s="80"/>
      <c r="VYS31" s="80"/>
      <c r="VYT31" s="85"/>
      <c r="VYU31" s="77"/>
      <c r="VYV31" s="74"/>
      <c r="VYW31" s="74"/>
      <c r="VYX31" s="85"/>
      <c r="VYY31" s="74"/>
      <c r="VYZ31" s="74"/>
      <c r="VZA31" s="85"/>
      <c r="VZB31" s="74"/>
      <c r="VZC31" s="74"/>
      <c r="VZD31" s="85"/>
      <c r="VZE31" s="74"/>
      <c r="VZF31" s="74"/>
      <c r="VZG31" s="85"/>
      <c r="VZH31" s="80"/>
      <c r="VZI31" s="80"/>
      <c r="VZJ31" s="85"/>
      <c r="VZK31" s="77"/>
      <c r="VZL31" s="74"/>
      <c r="VZM31" s="74"/>
      <c r="VZN31" s="85"/>
      <c r="VZO31" s="74"/>
      <c r="VZP31" s="74"/>
      <c r="VZQ31" s="85"/>
      <c r="VZR31" s="74"/>
      <c r="VZS31" s="74"/>
      <c r="VZT31" s="85"/>
      <c r="VZU31" s="74"/>
      <c r="VZV31" s="74"/>
      <c r="VZW31" s="85"/>
      <c r="VZX31" s="80"/>
      <c r="VZY31" s="80"/>
      <c r="VZZ31" s="85"/>
      <c r="WAA31" s="77"/>
      <c r="WAB31" s="74"/>
      <c r="WAC31" s="74"/>
      <c r="WAD31" s="85"/>
      <c r="WAE31" s="74"/>
      <c r="WAF31" s="74"/>
      <c r="WAG31" s="85"/>
      <c r="WAH31" s="74"/>
      <c r="WAI31" s="74"/>
      <c r="WAJ31" s="85"/>
      <c r="WAK31" s="74"/>
      <c r="WAL31" s="74"/>
      <c r="WAM31" s="85"/>
      <c r="WAN31" s="80"/>
      <c r="WAO31" s="80"/>
      <c r="WAP31" s="85"/>
      <c r="WAQ31" s="77"/>
      <c r="WAR31" s="74"/>
      <c r="WAS31" s="74"/>
      <c r="WAT31" s="85"/>
      <c r="WAU31" s="74"/>
      <c r="WAV31" s="74"/>
      <c r="WAW31" s="85"/>
      <c r="WAX31" s="74"/>
      <c r="WAY31" s="74"/>
      <c r="WAZ31" s="85"/>
      <c r="WBA31" s="74"/>
      <c r="WBB31" s="74"/>
      <c r="WBC31" s="85"/>
      <c r="WBD31" s="80"/>
      <c r="WBE31" s="80"/>
      <c r="WBF31" s="85"/>
      <c r="WBG31" s="77"/>
      <c r="WBH31" s="74"/>
      <c r="WBI31" s="74"/>
      <c r="WBJ31" s="85"/>
      <c r="WBK31" s="74"/>
      <c r="WBL31" s="74"/>
      <c r="WBM31" s="85"/>
      <c r="WBN31" s="74"/>
      <c r="WBO31" s="74"/>
      <c r="WBP31" s="85"/>
      <c r="WBQ31" s="74"/>
      <c r="WBR31" s="74"/>
      <c r="WBS31" s="85"/>
      <c r="WBT31" s="80"/>
      <c r="WBU31" s="80"/>
      <c r="WBV31" s="85"/>
      <c r="WBW31" s="77"/>
      <c r="WBX31" s="74"/>
      <c r="WBY31" s="74"/>
      <c r="WBZ31" s="85"/>
      <c r="WCA31" s="74"/>
      <c r="WCB31" s="74"/>
      <c r="WCC31" s="85"/>
      <c r="WCD31" s="74"/>
      <c r="WCE31" s="74"/>
      <c r="WCF31" s="85"/>
      <c r="WCG31" s="74"/>
      <c r="WCH31" s="74"/>
      <c r="WCI31" s="85"/>
      <c r="WCJ31" s="80"/>
      <c r="WCK31" s="80"/>
      <c r="WCL31" s="85"/>
      <c r="WCM31" s="77"/>
      <c r="WCN31" s="74"/>
      <c r="WCO31" s="74"/>
      <c r="WCP31" s="85"/>
      <c r="WCQ31" s="74"/>
      <c r="WCR31" s="74"/>
      <c r="WCS31" s="85"/>
      <c r="WCT31" s="74"/>
      <c r="WCU31" s="74"/>
      <c r="WCV31" s="85"/>
      <c r="WCW31" s="74"/>
      <c r="WCX31" s="74"/>
      <c r="WCY31" s="85"/>
      <c r="WCZ31" s="80"/>
      <c r="WDA31" s="80"/>
      <c r="WDB31" s="85"/>
      <c r="WDC31" s="77"/>
      <c r="WDD31" s="74"/>
      <c r="WDE31" s="74"/>
      <c r="WDF31" s="85"/>
      <c r="WDG31" s="74"/>
      <c r="WDH31" s="74"/>
      <c r="WDI31" s="85"/>
      <c r="WDJ31" s="74"/>
      <c r="WDK31" s="74"/>
      <c r="WDL31" s="85"/>
      <c r="WDM31" s="74"/>
      <c r="WDN31" s="74"/>
      <c r="WDO31" s="85"/>
      <c r="WDP31" s="80"/>
      <c r="WDQ31" s="80"/>
      <c r="WDR31" s="85"/>
      <c r="WDS31" s="77"/>
      <c r="WDT31" s="74"/>
      <c r="WDU31" s="74"/>
      <c r="WDV31" s="85"/>
      <c r="WDW31" s="74"/>
      <c r="WDX31" s="74"/>
      <c r="WDY31" s="85"/>
      <c r="WDZ31" s="74"/>
      <c r="WEA31" s="74"/>
      <c r="WEB31" s="85"/>
      <c r="WEC31" s="74"/>
      <c r="WED31" s="74"/>
      <c r="WEE31" s="85"/>
      <c r="WEF31" s="80"/>
      <c r="WEG31" s="80"/>
      <c r="WEH31" s="85"/>
      <c r="WEI31" s="77"/>
      <c r="WEJ31" s="74"/>
      <c r="WEK31" s="74"/>
      <c r="WEL31" s="85"/>
      <c r="WEM31" s="74"/>
      <c r="WEN31" s="74"/>
      <c r="WEO31" s="85"/>
      <c r="WEP31" s="74"/>
      <c r="WEQ31" s="74"/>
      <c r="WER31" s="85"/>
      <c r="WES31" s="74"/>
      <c r="WET31" s="74"/>
      <c r="WEU31" s="85"/>
      <c r="WEV31" s="80"/>
      <c r="WEW31" s="80"/>
      <c r="WEX31" s="85"/>
      <c r="WEY31" s="77"/>
      <c r="WEZ31" s="74"/>
      <c r="WFA31" s="74"/>
      <c r="WFB31" s="85"/>
      <c r="WFC31" s="74"/>
      <c r="WFD31" s="74"/>
      <c r="WFE31" s="85"/>
      <c r="WFF31" s="74"/>
      <c r="WFG31" s="74"/>
      <c r="WFH31" s="85"/>
      <c r="WFI31" s="74"/>
      <c r="WFJ31" s="74"/>
      <c r="WFK31" s="85"/>
      <c r="WFL31" s="80"/>
      <c r="WFM31" s="80"/>
      <c r="WFN31" s="85"/>
      <c r="WFO31" s="77"/>
      <c r="WFP31" s="74"/>
      <c r="WFQ31" s="74"/>
      <c r="WFR31" s="85"/>
      <c r="WFS31" s="74"/>
      <c r="WFT31" s="74"/>
      <c r="WFU31" s="85"/>
      <c r="WFV31" s="74"/>
      <c r="WFW31" s="74"/>
      <c r="WFX31" s="85"/>
      <c r="WFY31" s="74"/>
      <c r="WFZ31" s="74"/>
      <c r="WGA31" s="85"/>
      <c r="WGB31" s="80"/>
      <c r="WGC31" s="80"/>
      <c r="WGD31" s="85"/>
      <c r="WGE31" s="77"/>
      <c r="WGF31" s="74"/>
      <c r="WGG31" s="74"/>
      <c r="WGH31" s="85"/>
      <c r="WGI31" s="74"/>
      <c r="WGJ31" s="74"/>
      <c r="WGK31" s="85"/>
      <c r="WGL31" s="74"/>
      <c r="WGM31" s="74"/>
      <c r="WGN31" s="85"/>
      <c r="WGO31" s="74"/>
      <c r="WGP31" s="74"/>
      <c r="WGQ31" s="85"/>
      <c r="WGR31" s="80"/>
      <c r="WGS31" s="80"/>
      <c r="WGT31" s="85"/>
      <c r="WGU31" s="77"/>
      <c r="WGV31" s="74"/>
      <c r="WGW31" s="74"/>
      <c r="WGX31" s="85"/>
      <c r="WGY31" s="74"/>
      <c r="WGZ31" s="74"/>
      <c r="WHA31" s="85"/>
      <c r="WHB31" s="74"/>
      <c r="WHC31" s="74"/>
      <c r="WHD31" s="85"/>
      <c r="WHE31" s="74"/>
      <c r="WHF31" s="74"/>
      <c r="WHG31" s="85"/>
      <c r="WHH31" s="80"/>
      <c r="WHI31" s="80"/>
      <c r="WHJ31" s="85"/>
      <c r="WHK31" s="77"/>
      <c r="WHL31" s="74"/>
      <c r="WHM31" s="74"/>
      <c r="WHN31" s="85"/>
      <c r="WHO31" s="74"/>
      <c r="WHP31" s="74"/>
      <c r="WHQ31" s="85"/>
      <c r="WHR31" s="74"/>
      <c r="WHS31" s="74"/>
      <c r="WHT31" s="85"/>
      <c r="WHU31" s="74"/>
      <c r="WHV31" s="74"/>
      <c r="WHW31" s="85"/>
      <c r="WHX31" s="80"/>
      <c r="WHY31" s="80"/>
      <c r="WHZ31" s="85"/>
      <c r="WIA31" s="77"/>
      <c r="WIB31" s="74"/>
      <c r="WIC31" s="74"/>
      <c r="WID31" s="85"/>
      <c r="WIE31" s="74"/>
      <c r="WIF31" s="74"/>
      <c r="WIG31" s="85"/>
      <c r="WIH31" s="74"/>
      <c r="WII31" s="74"/>
      <c r="WIJ31" s="85"/>
      <c r="WIK31" s="74"/>
      <c r="WIL31" s="74"/>
      <c r="WIM31" s="85"/>
      <c r="WIN31" s="80"/>
      <c r="WIO31" s="80"/>
      <c r="WIP31" s="85"/>
      <c r="WIQ31" s="77"/>
      <c r="WIR31" s="74"/>
      <c r="WIS31" s="74"/>
      <c r="WIT31" s="85"/>
      <c r="WIU31" s="74"/>
      <c r="WIV31" s="74"/>
      <c r="WIW31" s="85"/>
      <c r="WIX31" s="74"/>
      <c r="WIY31" s="74"/>
      <c r="WIZ31" s="85"/>
      <c r="WJA31" s="74"/>
      <c r="WJB31" s="74"/>
      <c r="WJC31" s="85"/>
      <c r="WJD31" s="80"/>
      <c r="WJE31" s="80"/>
      <c r="WJF31" s="85"/>
      <c r="WJG31" s="77"/>
      <c r="WJH31" s="74"/>
      <c r="WJI31" s="74"/>
      <c r="WJJ31" s="85"/>
      <c r="WJK31" s="74"/>
      <c r="WJL31" s="74"/>
      <c r="WJM31" s="85"/>
      <c r="WJN31" s="74"/>
      <c r="WJO31" s="74"/>
      <c r="WJP31" s="85"/>
      <c r="WJQ31" s="74"/>
      <c r="WJR31" s="74"/>
      <c r="WJS31" s="85"/>
      <c r="WJT31" s="80"/>
      <c r="WJU31" s="80"/>
      <c r="WJV31" s="85"/>
      <c r="WJW31" s="77"/>
      <c r="WJX31" s="74"/>
      <c r="WJY31" s="74"/>
      <c r="WJZ31" s="85"/>
      <c r="WKA31" s="74"/>
      <c r="WKB31" s="74"/>
      <c r="WKC31" s="85"/>
      <c r="WKD31" s="74"/>
      <c r="WKE31" s="74"/>
      <c r="WKF31" s="85"/>
      <c r="WKG31" s="74"/>
      <c r="WKH31" s="74"/>
      <c r="WKI31" s="85"/>
      <c r="WKJ31" s="80"/>
      <c r="WKK31" s="80"/>
      <c r="WKL31" s="85"/>
      <c r="WKM31" s="77"/>
      <c r="WKN31" s="74"/>
      <c r="WKO31" s="74"/>
      <c r="WKP31" s="85"/>
      <c r="WKQ31" s="74"/>
      <c r="WKR31" s="74"/>
      <c r="WKS31" s="85"/>
      <c r="WKT31" s="74"/>
      <c r="WKU31" s="74"/>
      <c r="WKV31" s="85"/>
      <c r="WKW31" s="74"/>
      <c r="WKX31" s="74"/>
      <c r="WKY31" s="85"/>
      <c r="WKZ31" s="80"/>
      <c r="WLA31" s="80"/>
      <c r="WLB31" s="85"/>
      <c r="WLC31" s="77"/>
      <c r="WLD31" s="74"/>
      <c r="WLE31" s="74"/>
      <c r="WLF31" s="85"/>
      <c r="WLG31" s="74"/>
      <c r="WLH31" s="74"/>
      <c r="WLI31" s="85"/>
      <c r="WLJ31" s="74"/>
      <c r="WLK31" s="74"/>
      <c r="WLL31" s="85"/>
      <c r="WLM31" s="74"/>
      <c r="WLN31" s="74"/>
      <c r="WLO31" s="85"/>
      <c r="WLP31" s="80"/>
      <c r="WLQ31" s="80"/>
      <c r="WLR31" s="85"/>
      <c r="WLS31" s="77"/>
      <c r="WLT31" s="74"/>
      <c r="WLU31" s="74"/>
      <c r="WLV31" s="85"/>
      <c r="WLW31" s="74"/>
      <c r="WLX31" s="74"/>
      <c r="WLY31" s="85"/>
      <c r="WLZ31" s="74"/>
      <c r="WMA31" s="74"/>
      <c r="WMB31" s="85"/>
      <c r="WMC31" s="74"/>
      <c r="WMD31" s="74"/>
      <c r="WME31" s="85"/>
      <c r="WMF31" s="80"/>
      <c r="WMG31" s="80"/>
      <c r="WMH31" s="85"/>
      <c r="WMI31" s="77"/>
      <c r="WMJ31" s="74"/>
      <c r="WMK31" s="74"/>
      <c r="WML31" s="85"/>
      <c r="WMM31" s="74"/>
      <c r="WMN31" s="74"/>
      <c r="WMO31" s="85"/>
      <c r="WMP31" s="74"/>
      <c r="WMQ31" s="74"/>
      <c r="WMR31" s="85"/>
      <c r="WMS31" s="74"/>
      <c r="WMT31" s="74"/>
      <c r="WMU31" s="85"/>
      <c r="WMV31" s="80"/>
      <c r="WMW31" s="80"/>
      <c r="WMX31" s="85"/>
      <c r="WMY31" s="77"/>
      <c r="WMZ31" s="74"/>
      <c r="WNA31" s="74"/>
      <c r="WNB31" s="85"/>
      <c r="WNC31" s="74"/>
      <c r="WND31" s="74"/>
      <c r="WNE31" s="85"/>
      <c r="WNF31" s="74"/>
      <c r="WNG31" s="74"/>
      <c r="WNH31" s="85"/>
      <c r="WNI31" s="74"/>
      <c r="WNJ31" s="74"/>
      <c r="WNK31" s="85"/>
      <c r="WNL31" s="80"/>
      <c r="WNM31" s="80"/>
      <c r="WNN31" s="85"/>
      <c r="WNO31" s="77"/>
      <c r="WNP31" s="74"/>
      <c r="WNQ31" s="74"/>
      <c r="WNR31" s="85"/>
      <c r="WNS31" s="74"/>
      <c r="WNT31" s="74"/>
      <c r="WNU31" s="85"/>
      <c r="WNV31" s="74"/>
      <c r="WNW31" s="74"/>
      <c r="WNX31" s="85"/>
      <c r="WNY31" s="74"/>
      <c r="WNZ31" s="74"/>
      <c r="WOA31" s="85"/>
      <c r="WOB31" s="80"/>
      <c r="WOC31" s="80"/>
      <c r="WOD31" s="85"/>
      <c r="WOE31" s="77"/>
      <c r="WOF31" s="74"/>
      <c r="WOG31" s="74"/>
      <c r="WOH31" s="85"/>
      <c r="WOI31" s="74"/>
      <c r="WOJ31" s="74"/>
      <c r="WOK31" s="85"/>
      <c r="WOL31" s="74"/>
      <c r="WOM31" s="74"/>
      <c r="WON31" s="85"/>
      <c r="WOO31" s="74"/>
      <c r="WOP31" s="74"/>
      <c r="WOQ31" s="85"/>
      <c r="WOR31" s="80"/>
      <c r="WOS31" s="80"/>
      <c r="WOT31" s="85"/>
      <c r="WOU31" s="77"/>
      <c r="WOV31" s="74"/>
      <c r="WOW31" s="74"/>
      <c r="WOX31" s="85"/>
      <c r="WOY31" s="74"/>
      <c r="WOZ31" s="74"/>
      <c r="WPA31" s="85"/>
      <c r="WPB31" s="74"/>
      <c r="WPC31" s="74"/>
      <c r="WPD31" s="85"/>
      <c r="WPE31" s="74"/>
      <c r="WPF31" s="74"/>
      <c r="WPG31" s="85"/>
      <c r="WPH31" s="80"/>
      <c r="WPI31" s="80"/>
      <c r="WPJ31" s="85"/>
      <c r="WPK31" s="77"/>
      <c r="WPL31" s="74"/>
      <c r="WPM31" s="74"/>
      <c r="WPN31" s="85"/>
      <c r="WPO31" s="74"/>
      <c r="WPP31" s="74"/>
      <c r="WPQ31" s="85"/>
      <c r="WPR31" s="74"/>
      <c r="WPS31" s="74"/>
      <c r="WPT31" s="85"/>
      <c r="WPU31" s="74"/>
      <c r="WPV31" s="74"/>
      <c r="WPW31" s="85"/>
      <c r="WPX31" s="80"/>
      <c r="WPY31" s="80"/>
      <c r="WPZ31" s="85"/>
      <c r="WQA31" s="77"/>
      <c r="WQB31" s="74"/>
      <c r="WQC31" s="74"/>
      <c r="WQD31" s="85"/>
      <c r="WQE31" s="74"/>
      <c r="WQF31" s="74"/>
      <c r="WQG31" s="85"/>
      <c r="WQH31" s="74"/>
      <c r="WQI31" s="74"/>
      <c r="WQJ31" s="85"/>
      <c r="WQK31" s="74"/>
      <c r="WQL31" s="74"/>
      <c r="WQM31" s="85"/>
      <c r="WQN31" s="80"/>
      <c r="WQO31" s="80"/>
      <c r="WQP31" s="85"/>
      <c r="WQQ31" s="77"/>
      <c r="WQR31" s="74"/>
      <c r="WQS31" s="74"/>
      <c r="WQT31" s="85"/>
      <c r="WQU31" s="74"/>
      <c r="WQV31" s="74"/>
      <c r="WQW31" s="85"/>
      <c r="WQX31" s="74"/>
      <c r="WQY31" s="74"/>
      <c r="WQZ31" s="85"/>
      <c r="WRA31" s="74"/>
      <c r="WRB31" s="74"/>
      <c r="WRC31" s="85"/>
      <c r="WRD31" s="80"/>
      <c r="WRE31" s="80"/>
      <c r="WRF31" s="85"/>
      <c r="WRG31" s="77"/>
      <c r="WRH31" s="74"/>
      <c r="WRI31" s="74"/>
      <c r="WRJ31" s="85"/>
      <c r="WRK31" s="74"/>
      <c r="WRL31" s="74"/>
      <c r="WRM31" s="85"/>
      <c r="WRN31" s="74"/>
      <c r="WRO31" s="74"/>
      <c r="WRP31" s="85"/>
      <c r="WRQ31" s="74"/>
      <c r="WRR31" s="74"/>
      <c r="WRS31" s="85"/>
      <c r="WRT31" s="80"/>
      <c r="WRU31" s="80"/>
      <c r="WRV31" s="85"/>
      <c r="WRW31" s="77"/>
      <c r="WRX31" s="74"/>
      <c r="WRY31" s="74"/>
      <c r="WRZ31" s="85"/>
      <c r="WSA31" s="74"/>
      <c r="WSB31" s="74"/>
      <c r="WSC31" s="85"/>
      <c r="WSD31" s="74"/>
      <c r="WSE31" s="74"/>
      <c r="WSF31" s="85"/>
      <c r="WSG31" s="74"/>
      <c r="WSH31" s="74"/>
      <c r="WSI31" s="85"/>
      <c r="WSJ31" s="80"/>
      <c r="WSK31" s="80"/>
      <c r="WSL31" s="85"/>
      <c r="WSM31" s="77"/>
      <c r="WSN31" s="74"/>
      <c r="WSO31" s="74"/>
      <c r="WSP31" s="85"/>
      <c r="WSQ31" s="74"/>
      <c r="WSR31" s="74"/>
      <c r="WSS31" s="85"/>
      <c r="WST31" s="74"/>
      <c r="WSU31" s="74"/>
      <c r="WSV31" s="85"/>
      <c r="WSW31" s="74"/>
      <c r="WSX31" s="74"/>
      <c r="WSY31" s="85"/>
      <c r="WSZ31" s="80"/>
      <c r="WTA31" s="80"/>
      <c r="WTB31" s="85"/>
      <c r="WTC31" s="77"/>
      <c r="WTD31" s="74"/>
      <c r="WTE31" s="74"/>
      <c r="WTF31" s="85"/>
      <c r="WTG31" s="74"/>
      <c r="WTH31" s="74"/>
      <c r="WTI31" s="85"/>
      <c r="WTJ31" s="74"/>
      <c r="WTK31" s="74"/>
      <c r="WTL31" s="85"/>
      <c r="WTM31" s="74"/>
      <c r="WTN31" s="74"/>
      <c r="WTO31" s="85"/>
      <c r="WTP31" s="80"/>
      <c r="WTQ31" s="80"/>
      <c r="WTR31" s="85"/>
      <c r="WTS31" s="77"/>
      <c r="WTT31" s="74"/>
      <c r="WTU31" s="74"/>
      <c r="WTV31" s="85"/>
      <c r="WTW31" s="74"/>
      <c r="WTX31" s="74"/>
      <c r="WTY31" s="85"/>
      <c r="WTZ31" s="74"/>
      <c r="WUA31" s="74"/>
      <c r="WUB31" s="85"/>
      <c r="WUC31" s="74"/>
      <c r="WUD31" s="74"/>
      <c r="WUE31" s="85"/>
      <c r="WUF31" s="80"/>
      <c r="WUG31" s="80"/>
      <c r="WUH31" s="85"/>
      <c r="WUI31" s="77"/>
      <c r="WUJ31" s="74"/>
      <c r="WUK31" s="74"/>
      <c r="WUL31" s="85"/>
      <c r="WUM31" s="74"/>
      <c r="WUN31" s="74"/>
      <c r="WUO31" s="85"/>
      <c r="WUP31" s="74"/>
      <c r="WUQ31" s="74"/>
      <c r="WUR31" s="85"/>
      <c r="WUS31" s="74"/>
      <c r="WUT31" s="74"/>
      <c r="WUU31" s="85"/>
      <c r="WUV31" s="80"/>
      <c r="WUW31" s="80"/>
      <c r="WUX31" s="85"/>
      <c r="WUY31" s="77"/>
      <c r="WUZ31" s="74"/>
      <c r="WVA31" s="74"/>
      <c r="WVB31" s="85"/>
      <c r="WVC31" s="74"/>
      <c r="WVD31" s="74"/>
      <c r="WVE31" s="85"/>
      <c r="WVF31" s="74"/>
      <c r="WVG31" s="74"/>
      <c r="WVH31" s="85"/>
      <c r="WVI31" s="74"/>
      <c r="WVJ31" s="74"/>
      <c r="WVK31" s="85"/>
      <c r="WVL31" s="80"/>
      <c r="WVM31" s="80"/>
      <c r="WVN31" s="85"/>
      <c r="WVO31" s="77"/>
      <c r="WVP31" s="74"/>
      <c r="WVQ31" s="74"/>
      <c r="WVR31" s="85"/>
      <c r="WVS31" s="74"/>
      <c r="WVT31" s="74"/>
      <c r="WVU31" s="85"/>
      <c r="WVV31" s="74"/>
      <c r="WVW31" s="74"/>
      <c r="WVX31" s="85"/>
      <c r="WVY31" s="74"/>
      <c r="WVZ31" s="74"/>
      <c r="WWA31" s="85"/>
      <c r="WWB31" s="80"/>
      <c r="WWC31" s="80"/>
      <c r="WWD31" s="85"/>
      <c r="WWE31" s="77"/>
      <c r="WWF31" s="74"/>
      <c r="WWG31" s="74"/>
      <c r="WWH31" s="85"/>
      <c r="WWI31" s="74"/>
      <c r="WWJ31" s="74"/>
      <c r="WWK31" s="85"/>
      <c r="WWL31" s="74"/>
      <c r="WWM31" s="74"/>
      <c r="WWN31" s="85"/>
      <c r="WWO31" s="74"/>
      <c r="WWP31" s="74"/>
      <c r="WWQ31" s="85"/>
      <c r="WWR31" s="80"/>
      <c r="WWS31" s="80"/>
      <c r="WWT31" s="85"/>
      <c r="WWU31" s="77"/>
      <c r="WWV31" s="74"/>
      <c r="WWW31" s="74"/>
      <c r="WWX31" s="85"/>
      <c r="WWY31" s="74"/>
      <c r="WWZ31" s="74"/>
      <c r="WXA31" s="85"/>
      <c r="WXB31" s="74"/>
      <c r="WXC31" s="74"/>
      <c r="WXD31" s="85"/>
      <c r="WXE31" s="74"/>
      <c r="WXF31" s="74"/>
      <c r="WXG31" s="85"/>
      <c r="WXH31" s="80"/>
      <c r="WXI31" s="80"/>
      <c r="WXJ31" s="85"/>
      <c r="WXK31" s="77"/>
      <c r="WXL31" s="74"/>
      <c r="WXM31" s="74"/>
      <c r="WXN31" s="85"/>
      <c r="WXO31" s="74"/>
      <c r="WXP31" s="74"/>
      <c r="WXQ31" s="85"/>
      <c r="WXR31" s="74"/>
      <c r="WXS31" s="74"/>
      <c r="WXT31" s="85"/>
      <c r="WXU31" s="74"/>
      <c r="WXV31" s="74"/>
      <c r="WXW31" s="85"/>
      <c r="WXX31" s="80"/>
      <c r="WXY31" s="80"/>
      <c r="WXZ31" s="85"/>
      <c r="WYA31" s="77"/>
      <c r="WYB31" s="74"/>
      <c r="WYC31" s="74"/>
      <c r="WYD31" s="85"/>
      <c r="WYE31" s="74"/>
      <c r="WYF31" s="74"/>
      <c r="WYG31" s="85"/>
      <c r="WYH31" s="74"/>
      <c r="WYI31" s="74"/>
      <c r="WYJ31" s="85"/>
      <c r="WYK31" s="74"/>
      <c r="WYL31" s="74"/>
      <c r="WYM31" s="85"/>
      <c r="WYN31" s="80"/>
      <c r="WYO31" s="80"/>
      <c r="WYP31" s="85"/>
      <c r="WYQ31" s="77"/>
      <c r="WYR31" s="74"/>
      <c r="WYS31" s="74"/>
      <c r="WYT31" s="85"/>
      <c r="WYU31" s="74"/>
      <c r="WYV31" s="74"/>
      <c r="WYW31" s="85"/>
      <c r="WYX31" s="74"/>
      <c r="WYY31" s="74"/>
      <c r="WYZ31" s="85"/>
      <c r="WZA31" s="74"/>
      <c r="WZB31" s="74"/>
      <c r="WZC31" s="85"/>
      <c r="WZD31" s="80"/>
      <c r="WZE31" s="80"/>
      <c r="WZF31" s="85"/>
      <c r="WZG31" s="77"/>
      <c r="WZH31" s="74"/>
      <c r="WZI31" s="74"/>
      <c r="WZJ31" s="85"/>
      <c r="WZK31" s="74"/>
      <c r="WZL31" s="74"/>
      <c r="WZM31" s="85"/>
      <c r="WZN31" s="74"/>
      <c r="WZO31" s="74"/>
      <c r="WZP31" s="85"/>
      <c r="WZQ31" s="74"/>
      <c r="WZR31" s="74"/>
      <c r="WZS31" s="85"/>
      <c r="WZT31" s="80"/>
      <c r="WZU31" s="80"/>
      <c r="WZV31" s="85"/>
      <c r="WZW31" s="77"/>
      <c r="WZX31" s="74"/>
      <c r="WZY31" s="74"/>
      <c r="WZZ31" s="85"/>
      <c r="XAA31" s="74"/>
      <c r="XAB31" s="74"/>
      <c r="XAC31" s="85"/>
      <c r="XAD31" s="74"/>
      <c r="XAE31" s="74"/>
      <c r="XAF31" s="85"/>
      <c r="XAG31" s="74"/>
      <c r="XAH31" s="74"/>
      <c r="XAI31" s="85"/>
      <c r="XAJ31" s="80"/>
      <c r="XAK31" s="80"/>
      <c r="XAL31" s="85"/>
      <c r="XAM31" s="77"/>
      <c r="XAN31" s="74"/>
      <c r="XAO31" s="74"/>
      <c r="XAP31" s="85"/>
      <c r="XAQ31" s="74"/>
      <c r="XAR31" s="74"/>
      <c r="XAS31" s="85"/>
      <c r="XAT31" s="74"/>
      <c r="XAU31" s="74"/>
      <c r="XAV31" s="85"/>
      <c r="XAW31" s="74"/>
      <c r="XAX31" s="74"/>
      <c r="XAY31" s="85"/>
      <c r="XAZ31" s="80"/>
      <c r="XBA31" s="80"/>
      <c r="XBB31" s="85"/>
      <c r="XBC31" s="77"/>
      <c r="XBD31" s="74"/>
      <c r="XBE31" s="74"/>
      <c r="XBF31" s="85"/>
      <c r="XBG31" s="74"/>
      <c r="XBH31" s="74"/>
      <c r="XBI31" s="85"/>
      <c r="XBJ31" s="74"/>
      <c r="XBK31" s="74"/>
      <c r="XBL31" s="85"/>
      <c r="XBM31" s="74"/>
      <c r="XBN31" s="74"/>
      <c r="XBO31" s="85"/>
      <c r="XBP31" s="80"/>
      <c r="XBQ31" s="80"/>
      <c r="XBR31" s="85"/>
      <c r="XBS31" s="77"/>
      <c r="XBT31" s="74"/>
      <c r="XBU31" s="74"/>
      <c r="XBV31" s="85"/>
      <c r="XBW31" s="74"/>
      <c r="XBX31" s="74"/>
      <c r="XBY31" s="85"/>
      <c r="XBZ31" s="74"/>
      <c r="XCA31" s="74"/>
      <c r="XCB31" s="85"/>
      <c r="XCC31" s="74"/>
      <c r="XCD31" s="74"/>
      <c r="XCE31" s="85"/>
      <c r="XCF31" s="80"/>
      <c r="XCG31" s="80"/>
      <c r="XCH31" s="85"/>
      <c r="XCI31" s="77"/>
      <c r="XCJ31" s="74"/>
      <c r="XCK31" s="74"/>
      <c r="XCL31" s="85"/>
      <c r="XCM31" s="74"/>
      <c r="XCN31" s="74"/>
      <c r="XCO31" s="85"/>
      <c r="XCP31" s="74"/>
      <c r="XCQ31" s="74"/>
      <c r="XCR31" s="85"/>
      <c r="XCS31" s="74"/>
      <c r="XCT31" s="74"/>
      <c r="XCU31" s="85"/>
      <c r="XCV31" s="80"/>
      <c r="XCW31" s="80"/>
      <c r="XCX31" s="85"/>
      <c r="XCY31" s="77"/>
      <c r="XCZ31" s="74"/>
      <c r="XDA31" s="74"/>
      <c r="XDB31" s="85"/>
      <c r="XDC31" s="74"/>
      <c r="XDD31" s="74"/>
      <c r="XDE31" s="85"/>
      <c r="XDF31" s="74"/>
      <c r="XDG31" s="74"/>
      <c r="XDH31" s="85"/>
      <c r="XDI31" s="74"/>
      <c r="XDJ31" s="74"/>
      <c r="XDK31" s="85"/>
      <c r="XDL31" s="80"/>
      <c r="XDM31" s="80"/>
      <c r="XDN31" s="85"/>
      <c r="XDO31" s="77"/>
      <c r="XDP31" s="74"/>
      <c r="XDQ31" s="74"/>
      <c r="XDR31" s="85"/>
      <c r="XDS31" s="74"/>
      <c r="XDT31" s="74"/>
      <c r="XDU31" s="85"/>
      <c r="XDV31" s="74"/>
      <c r="XDW31" s="74"/>
      <c r="XDX31" s="85"/>
      <c r="XDY31" s="74"/>
      <c r="XDZ31" s="74"/>
      <c r="XEA31" s="85"/>
      <c r="XEB31" s="80"/>
      <c r="XEC31" s="80"/>
      <c r="XED31" s="85"/>
      <c r="XEE31" s="77"/>
      <c r="XEF31" s="74"/>
      <c r="XEG31" s="74"/>
      <c r="XEH31" s="85"/>
      <c r="XEI31" s="74"/>
      <c r="XEJ31" s="74"/>
      <c r="XEK31" s="85"/>
      <c r="XEL31" s="74"/>
      <c r="XEM31" s="74"/>
      <c r="XEN31" s="85"/>
      <c r="XEO31" s="74"/>
      <c r="XEP31" s="74"/>
      <c r="XEQ31" s="85"/>
      <c r="XER31" s="80"/>
      <c r="XES31" s="80"/>
      <c r="XET31" s="85"/>
    </row>
    <row r="32" spans="1:16374" s="79" customFormat="1">
      <c r="A32" s="77" t="s">
        <v>14</v>
      </c>
      <c r="B32" s="74">
        <f>ONSV_2019!AE31*DEN!H30</f>
        <v>12338</v>
      </c>
      <c r="C32" s="74">
        <f>DEN!H65*ONSV_2020!AE31</f>
        <v>12815</v>
      </c>
      <c r="D32" s="74">
        <f>DEN!H100*ONSV_2021!AE31</f>
        <v>13356</v>
      </c>
      <c r="E32" s="74">
        <f>DEN!H135*ONSV_2022!AE31</f>
        <v>13813</v>
      </c>
      <c r="F32" s="80">
        <f>DEN!H170</f>
        <v>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87"/>
      <c r="DJ32" s="87"/>
      <c r="DK32" s="87"/>
      <c r="DL32" s="87"/>
      <c r="DM32" s="87"/>
      <c r="DN32" s="87"/>
      <c r="DO32" s="123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123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123"/>
      <c r="EV32" s="87"/>
      <c r="EW32" s="87"/>
      <c r="EX32" s="87"/>
      <c r="EY32" s="87"/>
      <c r="EZ32" s="87"/>
      <c r="FA32" s="87"/>
      <c r="FB32" s="87"/>
      <c r="FC32" s="87"/>
      <c r="FD32" s="87"/>
      <c r="FE32" s="87"/>
      <c r="FF32" s="87"/>
      <c r="FG32" s="87"/>
      <c r="FH32" s="87"/>
      <c r="FI32" s="87"/>
      <c r="FJ32" s="87"/>
      <c r="FK32" s="123"/>
      <c r="FL32" s="87"/>
      <c r="FM32" s="87"/>
      <c r="FN32" s="87"/>
      <c r="FO32" s="87"/>
      <c r="FP32" s="87"/>
      <c r="FQ32" s="87"/>
      <c r="FR32" s="87"/>
      <c r="FS32" s="87"/>
      <c r="FT32" s="87"/>
      <c r="FU32" s="87"/>
      <c r="FV32" s="87"/>
      <c r="FW32" s="87"/>
      <c r="FX32" s="87"/>
      <c r="GA32" s="76"/>
      <c r="GQ32" s="76"/>
      <c r="HG32" s="76"/>
      <c r="HW32" s="76"/>
      <c r="IM32" s="76"/>
      <c r="JC32" s="76"/>
      <c r="JS32" s="76"/>
      <c r="KI32" s="76"/>
      <c r="KY32" s="76"/>
      <c r="LO32" s="76"/>
      <c r="ME32" s="76"/>
      <c r="MU32" s="76"/>
      <c r="NK32" s="76"/>
      <c r="OA32" s="76"/>
      <c r="OQ32" s="76"/>
      <c r="PG32" s="76"/>
      <c r="PW32" s="76"/>
      <c r="QM32" s="76"/>
      <c r="RC32" s="76"/>
      <c r="RS32" s="76"/>
      <c r="SI32" s="76"/>
      <c r="SY32" s="76"/>
      <c r="TO32" s="76"/>
      <c r="UE32" s="76"/>
      <c r="UU32" s="76"/>
      <c r="VK32" s="76"/>
      <c r="WA32" s="76"/>
      <c r="WQ32" s="76"/>
      <c r="XG32" s="76"/>
      <c r="XW32" s="76"/>
      <c r="YM32" s="76"/>
      <c r="ZC32" s="76"/>
      <c r="ZS32" s="76"/>
      <c r="AAI32" s="76"/>
      <c r="AAY32" s="76"/>
      <c r="ABO32" s="76"/>
      <c r="ACE32" s="76"/>
      <c r="ACU32" s="76"/>
      <c r="ADK32" s="76"/>
      <c r="AEA32" s="76"/>
      <c r="AEQ32" s="76"/>
      <c r="AFG32" s="76"/>
      <c r="AFW32" s="76"/>
      <c r="AGM32" s="76"/>
      <c r="AHC32" s="76"/>
      <c r="AHS32" s="76"/>
      <c r="AII32" s="76"/>
      <c r="AIY32" s="76"/>
      <c r="AJO32" s="76"/>
      <c r="AKE32" s="76"/>
      <c r="AKU32" s="76"/>
      <c r="ALK32" s="76"/>
      <c r="AMA32" s="76"/>
      <c r="AMQ32" s="76"/>
      <c r="ANG32" s="76"/>
      <c r="ANW32" s="76"/>
      <c r="AOM32" s="76"/>
      <c r="APC32" s="76"/>
      <c r="APS32" s="76"/>
      <c r="AQI32" s="76"/>
      <c r="AQY32" s="76"/>
      <c r="ARO32" s="76"/>
      <c r="ASE32" s="76"/>
      <c r="ASU32" s="76"/>
      <c r="ATK32" s="76"/>
      <c r="AUA32" s="76"/>
      <c r="AUQ32" s="76"/>
      <c r="AVG32" s="76"/>
      <c r="AVW32" s="76"/>
      <c r="AWM32" s="76"/>
      <c r="AXC32" s="76"/>
      <c r="AXS32" s="76"/>
      <c r="AYI32" s="76"/>
      <c r="AYY32" s="76"/>
      <c r="AZO32" s="76"/>
      <c r="BAE32" s="76"/>
      <c r="BAU32" s="76"/>
      <c r="BBK32" s="76"/>
      <c r="BCA32" s="76"/>
      <c r="BCQ32" s="76"/>
      <c r="BDG32" s="76"/>
      <c r="BDW32" s="76"/>
      <c r="BEM32" s="76"/>
      <c r="BFC32" s="76"/>
      <c r="BFS32" s="76"/>
      <c r="BGI32" s="76"/>
      <c r="BGY32" s="76"/>
      <c r="BHO32" s="76"/>
      <c r="BIE32" s="76"/>
      <c r="BIU32" s="76"/>
      <c r="BJK32" s="76"/>
      <c r="BKA32" s="76"/>
      <c r="BKQ32" s="76"/>
      <c r="BLG32" s="76"/>
      <c r="BLW32" s="76"/>
      <c r="BMM32" s="76"/>
      <c r="BNC32" s="76"/>
      <c r="BNS32" s="76"/>
      <c r="BOI32" s="76"/>
      <c r="BOY32" s="76"/>
      <c r="BPO32" s="76"/>
      <c r="BQE32" s="76"/>
      <c r="BQU32" s="76"/>
      <c r="BRK32" s="76"/>
      <c r="BSA32" s="76"/>
      <c r="BSQ32" s="76"/>
      <c r="BTG32" s="76"/>
      <c r="BTW32" s="76"/>
      <c r="BUM32" s="76"/>
      <c r="BVC32" s="76"/>
      <c r="BVS32" s="76"/>
      <c r="BWI32" s="76"/>
      <c r="BWY32" s="76"/>
      <c r="BXO32" s="76"/>
      <c r="BYE32" s="76"/>
      <c r="BYU32" s="76"/>
      <c r="BZK32" s="76"/>
      <c r="CAA32" s="76"/>
      <c r="CAQ32" s="76"/>
      <c r="CBG32" s="76"/>
      <c r="CBW32" s="76"/>
      <c r="CCM32" s="76"/>
      <c r="CDC32" s="76"/>
      <c r="CDS32" s="76"/>
      <c r="CEI32" s="76"/>
      <c r="CEY32" s="76"/>
      <c r="CFO32" s="76"/>
      <c r="CGE32" s="76"/>
      <c r="CGU32" s="76"/>
      <c r="CHK32" s="76"/>
      <c r="CIA32" s="76"/>
      <c r="CIQ32" s="76"/>
      <c r="CJG32" s="76"/>
      <c r="CJW32" s="76"/>
      <c r="CKM32" s="76"/>
      <c r="CLC32" s="76"/>
      <c r="CLS32" s="76"/>
      <c r="CMI32" s="76"/>
      <c r="CMY32" s="76"/>
      <c r="CNO32" s="76"/>
      <c r="COE32" s="76"/>
      <c r="COU32" s="76"/>
      <c r="CPK32" s="76"/>
      <c r="CQA32" s="76"/>
      <c r="CQQ32" s="76"/>
      <c r="CRG32" s="76"/>
      <c r="CRW32" s="76"/>
      <c r="CSM32" s="76"/>
      <c r="CTC32" s="76"/>
      <c r="CTS32" s="76"/>
      <c r="CUI32" s="76"/>
      <c r="CUY32" s="76"/>
      <c r="CVO32" s="76"/>
      <c r="CWE32" s="76"/>
      <c r="CWU32" s="76"/>
      <c r="CXK32" s="76"/>
      <c r="CYA32" s="76"/>
      <c r="CYQ32" s="76"/>
      <c r="CZG32" s="76"/>
      <c r="CZW32" s="76"/>
      <c r="DAM32" s="76"/>
      <c r="DBC32" s="76"/>
      <c r="DBS32" s="76"/>
      <c r="DCI32" s="76"/>
      <c r="DCY32" s="76"/>
      <c r="DDO32" s="76"/>
      <c r="DEE32" s="76"/>
      <c r="DEU32" s="76"/>
      <c r="DFK32" s="76"/>
      <c r="DGA32" s="76"/>
      <c r="DGQ32" s="76"/>
      <c r="DHG32" s="76"/>
      <c r="DHW32" s="76"/>
      <c r="DIM32" s="76"/>
      <c r="DJC32" s="76"/>
      <c r="DJS32" s="76"/>
      <c r="DKI32" s="76"/>
      <c r="DKY32" s="76"/>
      <c r="DLO32" s="76"/>
      <c r="DME32" s="76"/>
      <c r="DMU32" s="76"/>
      <c r="DNK32" s="76"/>
      <c r="DOA32" s="76"/>
      <c r="DOQ32" s="76"/>
      <c r="DPG32" s="76"/>
      <c r="DPW32" s="76"/>
      <c r="DQM32" s="76"/>
      <c r="DRC32" s="76"/>
      <c r="DRS32" s="76"/>
      <c r="DSI32" s="76"/>
      <c r="DSY32" s="76"/>
      <c r="DTO32" s="76"/>
      <c r="DUE32" s="76"/>
      <c r="DUU32" s="76"/>
      <c r="DVK32" s="76"/>
      <c r="DWA32" s="76"/>
      <c r="DWQ32" s="76"/>
      <c r="DXG32" s="76"/>
      <c r="DXW32" s="76"/>
      <c r="DYM32" s="76"/>
      <c r="DZC32" s="76"/>
      <c r="DZS32" s="76"/>
      <c r="EAI32" s="76"/>
      <c r="EAY32" s="76"/>
      <c r="EBO32" s="76"/>
      <c r="ECE32" s="76"/>
      <c r="ECU32" s="76"/>
      <c r="EDK32" s="76"/>
      <c r="EEA32" s="76"/>
      <c r="EEQ32" s="76"/>
      <c r="EFG32" s="76"/>
      <c r="EFW32" s="76"/>
      <c r="EGM32" s="76"/>
      <c r="EHC32" s="76"/>
      <c r="EHS32" s="76"/>
      <c r="EII32" s="76"/>
      <c r="EIY32" s="76"/>
      <c r="EJO32" s="76"/>
      <c r="EKE32" s="76"/>
      <c r="EKU32" s="76"/>
      <c r="ELK32" s="76"/>
      <c r="EMA32" s="76"/>
      <c r="EMQ32" s="76"/>
      <c r="ENG32" s="76"/>
      <c r="ENW32" s="76"/>
      <c r="EOM32" s="76"/>
      <c r="EPC32" s="76"/>
      <c r="EPS32" s="76"/>
      <c r="EQI32" s="76"/>
      <c r="EQY32" s="76"/>
      <c r="ERO32" s="76"/>
      <c r="ESE32" s="76"/>
      <c r="ESU32" s="76"/>
      <c r="ETK32" s="76"/>
      <c r="EUA32" s="76"/>
      <c r="EUQ32" s="76"/>
      <c r="EVG32" s="76"/>
      <c r="EVW32" s="76"/>
      <c r="EWM32" s="76"/>
      <c r="EXC32" s="76"/>
      <c r="EXS32" s="76"/>
      <c r="EYI32" s="76"/>
      <c r="EYY32" s="76"/>
      <c r="EZO32" s="76"/>
      <c r="FAE32" s="76"/>
      <c r="FAU32" s="76"/>
      <c r="FBK32" s="76"/>
      <c r="FCA32" s="76"/>
      <c r="FCQ32" s="76"/>
      <c r="FDG32" s="76"/>
      <c r="FDW32" s="76"/>
      <c r="FEM32" s="76"/>
      <c r="FFC32" s="76"/>
      <c r="FFS32" s="76"/>
      <c r="FGI32" s="76"/>
      <c r="FGY32" s="76"/>
      <c r="FHO32" s="76"/>
      <c r="FIE32" s="76"/>
      <c r="FIU32" s="76"/>
      <c r="FJK32" s="76"/>
      <c r="FKA32" s="76"/>
      <c r="FKQ32" s="76"/>
      <c r="FLG32" s="76"/>
      <c r="FLW32" s="76"/>
      <c r="FMM32" s="76"/>
      <c r="FNC32" s="76"/>
      <c r="FNS32" s="76"/>
      <c r="FOI32" s="76"/>
      <c r="FOY32" s="76"/>
      <c r="FPO32" s="76"/>
      <c r="FQE32" s="76"/>
      <c r="FQU32" s="76"/>
      <c r="FRK32" s="76"/>
      <c r="FSA32" s="76"/>
      <c r="FSQ32" s="76"/>
      <c r="FTG32" s="76"/>
      <c r="FTW32" s="76"/>
      <c r="FUM32" s="76"/>
      <c r="FVC32" s="76"/>
      <c r="FVS32" s="76"/>
      <c r="FWI32" s="76"/>
      <c r="FWY32" s="76"/>
      <c r="FXO32" s="76"/>
      <c r="FYE32" s="76"/>
      <c r="FYU32" s="76"/>
      <c r="FZK32" s="76"/>
      <c r="GAA32" s="76"/>
      <c r="GAQ32" s="76"/>
      <c r="GBG32" s="76"/>
      <c r="GBW32" s="76"/>
      <c r="GCM32" s="76"/>
      <c r="GDC32" s="76"/>
      <c r="GDS32" s="76"/>
      <c r="GEI32" s="76"/>
      <c r="GEY32" s="76"/>
      <c r="GFO32" s="76"/>
      <c r="GGE32" s="76"/>
      <c r="GGU32" s="76"/>
      <c r="GHK32" s="76"/>
      <c r="GIA32" s="76"/>
      <c r="GIQ32" s="76"/>
      <c r="GJG32" s="76"/>
      <c r="GJW32" s="76"/>
      <c r="GKM32" s="76"/>
      <c r="GLC32" s="76"/>
      <c r="GLS32" s="76"/>
      <c r="GMI32" s="76"/>
      <c r="GMY32" s="76"/>
      <c r="GNO32" s="76"/>
      <c r="GOE32" s="76"/>
      <c r="GOU32" s="76"/>
      <c r="GPK32" s="76"/>
      <c r="GQA32" s="76"/>
      <c r="GQQ32" s="76"/>
      <c r="GRG32" s="76"/>
      <c r="GRW32" s="76"/>
      <c r="GSM32" s="76"/>
      <c r="GTC32" s="76"/>
      <c r="GTS32" s="76"/>
      <c r="GUI32" s="76"/>
      <c r="GUY32" s="76"/>
      <c r="GVO32" s="76"/>
      <c r="GWE32" s="76"/>
      <c r="GWU32" s="76"/>
      <c r="GXK32" s="76"/>
      <c r="GYA32" s="76"/>
      <c r="GYQ32" s="76"/>
      <c r="GZG32" s="76"/>
      <c r="GZW32" s="76"/>
      <c r="HAM32" s="76"/>
      <c r="HBC32" s="76"/>
      <c r="HBS32" s="76"/>
      <c r="HCI32" s="76"/>
      <c r="HCY32" s="76"/>
      <c r="HDO32" s="76"/>
      <c r="HEE32" s="76"/>
      <c r="HEU32" s="76"/>
      <c r="HFK32" s="76"/>
      <c r="HGA32" s="76"/>
      <c r="HGQ32" s="76"/>
      <c r="HHG32" s="76"/>
      <c r="HHW32" s="76"/>
      <c r="HIM32" s="76"/>
      <c r="HJC32" s="76"/>
      <c r="HJS32" s="76"/>
      <c r="HKI32" s="76"/>
      <c r="HKY32" s="76"/>
      <c r="HLO32" s="76"/>
      <c r="HME32" s="76"/>
      <c r="HMU32" s="76"/>
      <c r="HNK32" s="76"/>
      <c r="HOA32" s="76"/>
      <c r="HOQ32" s="76"/>
      <c r="HPG32" s="76"/>
      <c r="HPW32" s="76"/>
      <c r="HQM32" s="76"/>
      <c r="HRC32" s="76"/>
      <c r="HRS32" s="76"/>
      <c r="HSI32" s="76"/>
      <c r="HSY32" s="76"/>
      <c r="HTO32" s="76"/>
      <c r="HUE32" s="76"/>
      <c r="HUU32" s="76"/>
      <c r="HVK32" s="76"/>
      <c r="HWA32" s="76"/>
      <c r="HWQ32" s="76"/>
      <c r="HXG32" s="76"/>
      <c r="HXW32" s="76"/>
      <c r="HYM32" s="76"/>
      <c r="HZC32" s="76"/>
      <c r="HZS32" s="76"/>
      <c r="IAI32" s="76"/>
      <c r="IAY32" s="76"/>
      <c r="IBO32" s="76"/>
      <c r="ICE32" s="76"/>
      <c r="ICU32" s="76"/>
      <c r="IDK32" s="76"/>
      <c r="IEA32" s="76"/>
      <c r="IEQ32" s="76"/>
      <c r="IFG32" s="76"/>
      <c r="IFW32" s="76"/>
      <c r="IGM32" s="76"/>
      <c r="IHC32" s="76"/>
      <c r="IHS32" s="76"/>
      <c r="III32" s="76"/>
      <c r="IIY32" s="76"/>
      <c r="IJO32" s="76"/>
      <c r="IKE32" s="76"/>
      <c r="IKU32" s="76"/>
      <c r="ILK32" s="76"/>
      <c r="IMA32" s="76"/>
      <c r="IMQ32" s="76"/>
      <c r="ING32" s="76"/>
      <c r="INW32" s="76"/>
      <c r="IOM32" s="76"/>
      <c r="IPC32" s="76"/>
      <c r="IPS32" s="76"/>
      <c r="IQI32" s="76"/>
      <c r="IQY32" s="76"/>
      <c r="IRO32" s="76"/>
      <c r="ISE32" s="76"/>
      <c r="ISU32" s="76"/>
      <c r="ITK32" s="76"/>
      <c r="IUA32" s="76"/>
      <c r="IUQ32" s="76"/>
      <c r="IVG32" s="76"/>
      <c r="IVW32" s="76"/>
      <c r="IWM32" s="76"/>
      <c r="IXC32" s="76"/>
      <c r="IXS32" s="76"/>
      <c r="IYI32" s="76"/>
      <c r="IYY32" s="76"/>
      <c r="IZO32" s="76"/>
      <c r="JAE32" s="76"/>
      <c r="JAU32" s="76"/>
      <c r="JBK32" s="76"/>
      <c r="JCA32" s="76"/>
      <c r="JCQ32" s="76"/>
      <c r="JDG32" s="76"/>
      <c r="JDW32" s="76"/>
      <c r="JEM32" s="76"/>
      <c r="JFC32" s="76"/>
      <c r="JFS32" s="76"/>
      <c r="JGI32" s="76"/>
      <c r="JGY32" s="76"/>
      <c r="JHO32" s="76"/>
      <c r="JIE32" s="76"/>
      <c r="JIU32" s="76"/>
      <c r="JJK32" s="76"/>
      <c r="JKA32" s="76"/>
      <c r="JKQ32" s="76"/>
      <c r="JLG32" s="76"/>
      <c r="JLW32" s="76"/>
      <c r="JMM32" s="76"/>
      <c r="JNC32" s="76"/>
      <c r="JNS32" s="76"/>
      <c r="JOI32" s="76"/>
      <c r="JOY32" s="76"/>
      <c r="JPO32" s="76"/>
      <c r="JQE32" s="76"/>
      <c r="JQU32" s="76"/>
      <c r="JRK32" s="76"/>
      <c r="JSA32" s="76"/>
      <c r="JSQ32" s="76"/>
      <c r="JTG32" s="76"/>
      <c r="JTW32" s="76"/>
      <c r="JUM32" s="76"/>
      <c r="JVC32" s="76"/>
      <c r="JVS32" s="76"/>
      <c r="JWI32" s="76"/>
      <c r="JWY32" s="76"/>
      <c r="JXO32" s="76"/>
      <c r="JYE32" s="76"/>
      <c r="JYU32" s="76"/>
      <c r="JZK32" s="76"/>
      <c r="KAA32" s="76"/>
      <c r="KAQ32" s="76"/>
      <c r="KBG32" s="76"/>
      <c r="KBW32" s="76"/>
      <c r="KCM32" s="76"/>
      <c r="KDC32" s="76"/>
      <c r="KDS32" s="76"/>
      <c r="KEI32" s="76"/>
      <c r="KEY32" s="76"/>
      <c r="KFO32" s="76"/>
      <c r="KGE32" s="76"/>
      <c r="KGU32" s="76"/>
      <c r="KHK32" s="76"/>
      <c r="KIA32" s="76"/>
      <c r="KIQ32" s="76"/>
      <c r="KJG32" s="76"/>
      <c r="KJW32" s="76"/>
      <c r="KKM32" s="76"/>
      <c r="KLC32" s="76"/>
      <c r="KLS32" s="76"/>
      <c r="KMI32" s="76"/>
      <c r="KMY32" s="76"/>
      <c r="KNO32" s="76"/>
      <c r="KOE32" s="76"/>
      <c r="KOU32" s="76"/>
      <c r="KPK32" s="76"/>
      <c r="KQA32" s="76"/>
      <c r="KQQ32" s="76"/>
      <c r="KRG32" s="76"/>
      <c r="KRW32" s="76"/>
      <c r="KSM32" s="76"/>
      <c r="KTC32" s="76"/>
      <c r="KTS32" s="76"/>
      <c r="KUI32" s="76"/>
      <c r="KUY32" s="76"/>
      <c r="KVO32" s="76"/>
      <c r="KWE32" s="76"/>
      <c r="KWU32" s="76"/>
      <c r="KXK32" s="76"/>
      <c r="KYA32" s="76"/>
      <c r="KYQ32" s="76"/>
      <c r="KZG32" s="76"/>
      <c r="KZW32" s="76"/>
      <c r="LAM32" s="76"/>
      <c r="LBC32" s="76"/>
      <c r="LBS32" s="76"/>
      <c r="LCI32" s="76"/>
      <c r="LCY32" s="76"/>
      <c r="LDO32" s="76"/>
      <c r="LEE32" s="76"/>
      <c r="LEU32" s="76"/>
      <c r="LFK32" s="76"/>
      <c r="LGA32" s="76"/>
      <c r="LGQ32" s="76"/>
      <c r="LHG32" s="76"/>
      <c r="LHW32" s="76"/>
      <c r="LIM32" s="76"/>
      <c r="LJC32" s="76"/>
      <c r="LJS32" s="76"/>
      <c r="LKI32" s="76"/>
      <c r="LKY32" s="76"/>
      <c r="LLO32" s="76"/>
      <c r="LME32" s="76"/>
      <c r="LMU32" s="76"/>
      <c r="LNK32" s="76"/>
      <c r="LOA32" s="76"/>
      <c r="LOQ32" s="76"/>
      <c r="LPG32" s="76"/>
      <c r="LPW32" s="76"/>
      <c r="LQM32" s="76"/>
      <c r="LRC32" s="76"/>
      <c r="LRS32" s="76"/>
      <c r="LSI32" s="76"/>
      <c r="LSY32" s="76"/>
      <c r="LTO32" s="76"/>
      <c r="LUE32" s="76"/>
      <c r="LUU32" s="76"/>
      <c r="LVK32" s="76"/>
      <c r="LWA32" s="76"/>
      <c r="LWQ32" s="76"/>
      <c r="LXG32" s="76"/>
      <c r="LXW32" s="76"/>
      <c r="LYM32" s="76"/>
      <c r="LZC32" s="76"/>
      <c r="LZS32" s="76"/>
      <c r="MAI32" s="76"/>
      <c r="MAY32" s="76"/>
      <c r="MBO32" s="76"/>
      <c r="MCE32" s="76"/>
      <c r="MCU32" s="76"/>
      <c r="MDK32" s="76"/>
      <c r="MEA32" s="76"/>
      <c r="MEQ32" s="76"/>
      <c r="MFG32" s="76"/>
      <c r="MFW32" s="76"/>
      <c r="MGM32" s="76"/>
      <c r="MHC32" s="76"/>
      <c r="MHS32" s="76"/>
      <c r="MII32" s="76"/>
      <c r="MIY32" s="76"/>
      <c r="MJO32" s="76"/>
      <c r="MKE32" s="76"/>
      <c r="MKU32" s="76"/>
      <c r="MLK32" s="76"/>
      <c r="MMA32" s="76"/>
      <c r="MMQ32" s="76"/>
      <c r="MNG32" s="76"/>
      <c r="MNW32" s="76"/>
      <c r="MOM32" s="76"/>
      <c r="MPC32" s="76"/>
      <c r="MPS32" s="76"/>
      <c r="MQI32" s="76"/>
      <c r="MQY32" s="76"/>
      <c r="MRO32" s="76"/>
      <c r="MSE32" s="76"/>
      <c r="MSU32" s="76"/>
      <c r="MTK32" s="76"/>
      <c r="MUA32" s="76"/>
      <c r="MUQ32" s="76"/>
      <c r="MVG32" s="76"/>
      <c r="MVW32" s="76"/>
      <c r="MWM32" s="76"/>
      <c r="MXC32" s="76"/>
      <c r="MXS32" s="76"/>
      <c r="MYI32" s="76"/>
      <c r="MYY32" s="76"/>
      <c r="MZO32" s="76"/>
      <c r="NAE32" s="76"/>
      <c r="NAU32" s="76"/>
      <c r="NBK32" s="76"/>
      <c r="NCA32" s="76"/>
      <c r="NCQ32" s="76"/>
      <c r="NDG32" s="76"/>
      <c r="NDW32" s="76"/>
      <c r="NEM32" s="76"/>
      <c r="NFC32" s="76"/>
      <c r="NFS32" s="76"/>
      <c r="NGI32" s="76"/>
      <c r="NGY32" s="76"/>
      <c r="NHO32" s="76"/>
      <c r="NIE32" s="76"/>
      <c r="NIU32" s="76"/>
      <c r="NJK32" s="76"/>
      <c r="NKA32" s="76"/>
      <c r="NKQ32" s="76"/>
      <c r="NLG32" s="76"/>
      <c r="NLW32" s="76"/>
      <c r="NMM32" s="76"/>
      <c r="NNC32" s="76"/>
      <c r="NNS32" s="76"/>
      <c r="NOI32" s="76"/>
      <c r="NOY32" s="76"/>
      <c r="NPO32" s="76"/>
      <c r="NQE32" s="76"/>
      <c r="NQU32" s="76"/>
      <c r="NRK32" s="76"/>
      <c r="NSA32" s="76"/>
      <c r="NSQ32" s="76"/>
      <c r="NTG32" s="76"/>
      <c r="NTW32" s="76"/>
      <c r="NUM32" s="76"/>
      <c r="NVC32" s="76"/>
      <c r="NVS32" s="76"/>
      <c r="NWI32" s="76"/>
      <c r="NWY32" s="76"/>
      <c r="NXO32" s="76"/>
      <c r="NYE32" s="76"/>
      <c r="NYU32" s="76"/>
      <c r="NZK32" s="76"/>
      <c r="OAA32" s="76"/>
      <c r="OAQ32" s="76"/>
      <c r="OBG32" s="76"/>
      <c r="OBW32" s="76"/>
      <c r="OCM32" s="76"/>
      <c r="ODC32" s="76"/>
      <c r="ODS32" s="76"/>
      <c r="OEI32" s="76"/>
      <c r="OEY32" s="76"/>
      <c r="OFO32" s="76"/>
      <c r="OGE32" s="76"/>
      <c r="OGU32" s="76"/>
      <c r="OHK32" s="76"/>
      <c r="OIA32" s="76"/>
      <c r="OIQ32" s="76"/>
      <c r="OJG32" s="76"/>
      <c r="OJW32" s="76"/>
      <c r="OKM32" s="76"/>
      <c r="OLC32" s="76"/>
      <c r="OLS32" s="76"/>
      <c r="OMI32" s="76"/>
      <c r="OMY32" s="76"/>
      <c r="ONO32" s="76"/>
      <c r="OOE32" s="76"/>
      <c r="OOU32" s="76"/>
      <c r="OPK32" s="76"/>
      <c r="OQA32" s="76"/>
      <c r="OQQ32" s="76"/>
      <c r="ORG32" s="76"/>
      <c r="ORW32" s="76"/>
      <c r="OSM32" s="76"/>
      <c r="OTC32" s="76"/>
      <c r="OTS32" s="76"/>
      <c r="OUI32" s="76"/>
      <c r="OUY32" s="76"/>
      <c r="OVO32" s="76"/>
      <c r="OWE32" s="76"/>
      <c r="OWU32" s="76"/>
      <c r="OXK32" s="76"/>
      <c r="OYA32" s="76"/>
      <c r="OYQ32" s="76"/>
      <c r="OZG32" s="76"/>
      <c r="OZW32" s="76"/>
      <c r="PAM32" s="76"/>
      <c r="PBC32" s="76"/>
      <c r="PBS32" s="76"/>
      <c r="PCI32" s="76"/>
      <c r="PCY32" s="76"/>
      <c r="PDO32" s="76"/>
      <c r="PEE32" s="76"/>
      <c r="PEU32" s="76"/>
      <c r="PFK32" s="76"/>
      <c r="PGA32" s="76"/>
      <c r="PGQ32" s="76"/>
      <c r="PHG32" s="76"/>
      <c r="PHW32" s="76"/>
      <c r="PIM32" s="76"/>
      <c r="PJC32" s="76"/>
      <c r="PJS32" s="76"/>
      <c r="PKI32" s="76"/>
      <c r="PKY32" s="76"/>
      <c r="PLO32" s="76"/>
      <c r="PME32" s="76"/>
      <c r="PMU32" s="76"/>
      <c r="PNK32" s="76"/>
      <c r="POA32" s="76"/>
      <c r="POQ32" s="76"/>
      <c r="PPG32" s="76"/>
      <c r="PPW32" s="76"/>
      <c r="PQM32" s="76"/>
      <c r="PRC32" s="76"/>
      <c r="PRS32" s="76"/>
      <c r="PSI32" s="76"/>
      <c r="PSY32" s="76"/>
      <c r="PTO32" s="76"/>
      <c r="PUE32" s="76"/>
      <c r="PUU32" s="76"/>
      <c r="PVK32" s="76"/>
      <c r="PWA32" s="76"/>
      <c r="PWQ32" s="76"/>
      <c r="PXG32" s="76"/>
      <c r="PXW32" s="76"/>
      <c r="PYM32" s="76"/>
      <c r="PZC32" s="76"/>
      <c r="PZS32" s="76"/>
      <c r="QAI32" s="76"/>
      <c r="QAY32" s="76"/>
      <c r="QBO32" s="76"/>
      <c r="QCE32" s="76"/>
      <c r="QCU32" s="76"/>
      <c r="QDK32" s="76"/>
      <c r="QEA32" s="76"/>
      <c r="QEQ32" s="76"/>
      <c r="QFG32" s="76"/>
      <c r="QFW32" s="76"/>
      <c r="QGM32" s="76"/>
      <c r="QHC32" s="76"/>
      <c r="QHS32" s="76"/>
      <c r="QII32" s="76"/>
      <c r="QIY32" s="76"/>
      <c r="QJO32" s="76"/>
      <c r="QKE32" s="76"/>
      <c r="QKU32" s="76"/>
      <c r="QLK32" s="76"/>
      <c r="QMA32" s="76"/>
      <c r="QMQ32" s="76"/>
      <c r="QNG32" s="76"/>
      <c r="QNW32" s="76"/>
      <c r="QOM32" s="76"/>
      <c r="QPC32" s="76"/>
      <c r="QPS32" s="76"/>
      <c r="QQI32" s="76"/>
      <c r="QQY32" s="76"/>
      <c r="QRO32" s="76"/>
      <c r="QSE32" s="76"/>
      <c r="QSU32" s="76"/>
      <c r="QTK32" s="76"/>
      <c r="QUA32" s="76"/>
      <c r="QUQ32" s="76"/>
      <c r="QVG32" s="76"/>
      <c r="QVW32" s="76"/>
      <c r="QWM32" s="76"/>
      <c r="QXC32" s="76"/>
      <c r="QXS32" s="76"/>
      <c r="QYI32" s="76"/>
      <c r="QYY32" s="76"/>
      <c r="QZO32" s="76"/>
      <c r="RAE32" s="76"/>
      <c r="RAU32" s="76"/>
      <c r="RBK32" s="76"/>
      <c r="RCA32" s="76"/>
      <c r="RCQ32" s="76"/>
      <c r="RDG32" s="76"/>
      <c r="RDW32" s="76"/>
      <c r="REM32" s="76"/>
      <c r="RFC32" s="76"/>
      <c r="RFS32" s="76"/>
      <c r="RGI32" s="76"/>
      <c r="RGY32" s="76"/>
      <c r="RHO32" s="76"/>
      <c r="RIE32" s="76"/>
      <c r="RIU32" s="76"/>
      <c r="RJK32" s="76"/>
      <c r="RKA32" s="76"/>
      <c r="RKQ32" s="76"/>
      <c r="RLG32" s="76"/>
      <c r="RLW32" s="76"/>
      <c r="RMM32" s="76"/>
      <c r="RNC32" s="76"/>
      <c r="RNS32" s="76"/>
      <c r="ROI32" s="76"/>
      <c r="ROY32" s="76"/>
      <c r="RPO32" s="76"/>
      <c r="RQE32" s="76"/>
      <c r="RQU32" s="76"/>
      <c r="RRK32" s="76"/>
      <c r="RSA32" s="76"/>
      <c r="RSQ32" s="76"/>
      <c r="RTG32" s="76"/>
      <c r="RTW32" s="76"/>
      <c r="RUM32" s="76"/>
      <c r="RVC32" s="76"/>
      <c r="RVS32" s="76"/>
      <c r="RWI32" s="76"/>
      <c r="RWY32" s="76"/>
      <c r="RXO32" s="76"/>
      <c r="RYE32" s="76"/>
      <c r="RYU32" s="76"/>
      <c r="RZK32" s="76"/>
      <c r="SAA32" s="76"/>
      <c r="SAQ32" s="76"/>
      <c r="SBG32" s="76"/>
      <c r="SBW32" s="76"/>
      <c r="SCM32" s="76"/>
      <c r="SDC32" s="76"/>
      <c r="SDS32" s="76"/>
      <c r="SEI32" s="76"/>
      <c r="SEY32" s="76"/>
      <c r="SFO32" s="76"/>
      <c r="SGE32" s="76"/>
      <c r="SGU32" s="76"/>
      <c r="SHK32" s="76"/>
      <c r="SIA32" s="76"/>
      <c r="SIQ32" s="76"/>
      <c r="SJG32" s="76"/>
      <c r="SJW32" s="76"/>
      <c r="SKM32" s="76"/>
      <c r="SLC32" s="76"/>
      <c r="SLS32" s="76"/>
      <c r="SMI32" s="76"/>
      <c r="SMY32" s="76"/>
      <c r="SNO32" s="76"/>
      <c r="SOE32" s="76"/>
      <c r="SOU32" s="76"/>
      <c r="SPK32" s="76"/>
      <c r="SQA32" s="76"/>
      <c r="SQQ32" s="76"/>
      <c r="SRG32" s="76"/>
      <c r="SRW32" s="76"/>
      <c r="SSM32" s="76"/>
      <c r="STC32" s="76"/>
      <c r="STS32" s="76"/>
      <c r="SUI32" s="76"/>
      <c r="SUY32" s="76"/>
      <c r="SVO32" s="76"/>
      <c r="SWE32" s="76"/>
      <c r="SWU32" s="76"/>
      <c r="SXK32" s="76"/>
      <c r="SYA32" s="76"/>
      <c r="SYQ32" s="76"/>
      <c r="SZG32" s="76"/>
      <c r="SZW32" s="76"/>
      <c r="TAM32" s="76"/>
      <c r="TBC32" s="76"/>
      <c r="TBS32" s="76"/>
      <c r="TCI32" s="76"/>
      <c r="TCY32" s="76"/>
      <c r="TDO32" s="76"/>
      <c r="TEE32" s="76"/>
      <c r="TEU32" s="76"/>
      <c r="TFK32" s="76"/>
      <c r="TGA32" s="76"/>
      <c r="TGQ32" s="76"/>
      <c r="THG32" s="76"/>
      <c r="THW32" s="76"/>
      <c r="TIM32" s="76"/>
      <c r="TJC32" s="76"/>
      <c r="TJS32" s="76"/>
      <c r="TKI32" s="76"/>
      <c r="TKY32" s="76"/>
      <c r="TLO32" s="76"/>
      <c r="TME32" s="76"/>
      <c r="TMU32" s="76"/>
      <c r="TNK32" s="76"/>
      <c r="TOA32" s="76"/>
      <c r="TOQ32" s="76"/>
      <c r="TPG32" s="76"/>
      <c r="TPW32" s="76"/>
      <c r="TQM32" s="76"/>
      <c r="TRC32" s="76"/>
      <c r="TRS32" s="76"/>
      <c r="TSI32" s="76"/>
      <c r="TSY32" s="76"/>
      <c r="TTO32" s="76"/>
      <c r="TUE32" s="76"/>
      <c r="TUU32" s="76"/>
      <c r="TVK32" s="76"/>
      <c r="TWA32" s="76"/>
      <c r="TWQ32" s="76"/>
      <c r="TXG32" s="76"/>
      <c r="TXW32" s="76"/>
      <c r="TYM32" s="76"/>
      <c r="TZC32" s="76"/>
      <c r="TZS32" s="76"/>
      <c r="UAI32" s="76"/>
      <c r="UAY32" s="76"/>
      <c r="UBO32" s="76"/>
      <c r="UCE32" s="76"/>
      <c r="UCU32" s="76"/>
      <c r="UDK32" s="76"/>
      <c r="UEA32" s="76"/>
      <c r="UEQ32" s="76"/>
      <c r="UFG32" s="76"/>
      <c r="UFW32" s="76"/>
      <c r="UGM32" s="76"/>
      <c r="UHC32" s="76"/>
      <c r="UHS32" s="76"/>
      <c r="UII32" s="76"/>
      <c r="UIY32" s="76"/>
      <c r="UJO32" s="76"/>
      <c r="UKE32" s="76"/>
      <c r="UKU32" s="76"/>
      <c r="ULK32" s="76"/>
      <c r="UMA32" s="76"/>
      <c r="UMQ32" s="76"/>
      <c r="UNG32" s="76"/>
      <c r="UNW32" s="76"/>
      <c r="UOM32" s="76"/>
      <c r="UPC32" s="76"/>
      <c r="UPS32" s="76"/>
      <c r="UQI32" s="76"/>
      <c r="UQY32" s="76"/>
      <c r="URO32" s="76"/>
      <c r="USE32" s="76"/>
      <c r="USU32" s="76"/>
      <c r="UTK32" s="76"/>
      <c r="UUA32" s="76"/>
      <c r="UUQ32" s="76"/>
      <c r="UVG32" s="76"/>
      <c r="UVW32" s="76"/>
      <c r="UWM32" s="76"/>
      <c r="UXC32" s="76"/>
      <c r="UXS32" s="76"/>
      <c r="UYI32" s="76"/>
      <c r="UYY32" s="76"/>
      <c r="UZO32" s="76"/>
      <c r="VAE32" s="76"/>
      <c r="VAU32" s="76"/>
      <c r="VBK32" s="76"/>
      <c r="VCA32" s="76"/>
      <c r="VCQ32" s="76"/>
      <c r="VDG32" s="76"/>
      <c r="VDW32" s="76"/>
      <c r="VEM32" s="76"/>
      <c r="VFC32" s="76"/>
      <c r="VFS32" s="76"/>
      <c r="VGI32" s="76"/>
      <c r="VGY32" s="76"/>
      <c r="VHO32" s="76"/>
      <c r="VIE32" s="76"/>
      <c r="VIU32" s="76"/>
      <c r="VJK32" s="76"/>
      <c r="VKA32" s="76"/>
      <c r="VKQ32" s="76"/>
      <c r="VLG32" s="76"/>
      <c r="VLW32" s="76"/>
      <c r="VMM32" s="76"/>
      <c r="VNC32" s="76"/>
      <c r="VNS32" s="76"/>
      <c r="VOI32" s="76"/>
      <c r="VOY32" s="76"/>
      <c r="VPO32" s="76"/>
      <c r="VQE32" s="76"/>
      <c r="VQU32" s="76"/>
      <c r="VRK32" s="76"/>
      <c r="VSA32" s="76"/>
      <c r="VSQ32" s="76"/>
      <c r="VTG32" s="76"/>
      <c r="VTW32" s="76"/>
      <c r="VUM32" s="76"/>
      <c r="VVC32" s="76"/>
      <c r="VVS32" s="76"/>
      <c r="VWI32" s="76"/>
      <c r="VWY32" s="76"/>
      <c r="VXO32" s="76"/>
      <c r="VYE32" s="76"/>
      <c r="VYU32" s="76"/>
      <c r="VZK32" s="76"/>
      <c r="WAA32" s="76"/>
      <c r="WAQ32" s="76"/>
      <c r="WBG32" s="76"/>
      <c r="WBW32" s="76"/>
      <c r="WCM32" s="76"/>
      <c r="WDC32" s="76"/>
      <c r="WDS32" s="76"/>
      <c r="WEI32" s="76"/>
      <c r="WEY32" s="76"/>
      <c r="WFO32" s="76"/>
      <c r="WGE32" s="76"/>
      <c r="WGU32" s="76"/>
      <c r="WHK32" s="76"/>
      <c r="WIA32" s="76"/>
      <c r="WIQ32" s="76"/>
      <c r="WJG32" s="76"/>
      <c r="WJW32" s="76"/>
      <c r="WKM32" s="76"/>
      <c r="WLC32" s="76"/>
      <c r="WLS32" s="76"/>
      <c r="WMI32" s="76"/>
      <c r="WMY32" s="76"/>
      <c r="WNO32" s="76"/>
      <c r="WOE32" s="76"/>
      <c r="WOU32" s="76"/>
      <c r="WPK32" s="76"/>
      <c r="WQA32" s="76"/>
      <c r="WQQ32" s="76"/>
      <c r="WRG32" s="76"/>
      <c r="WRW32" s="76"/>
      <c r="WSM32" s="76"/>
      <c r="WTC32" s="76"/>
      <c r="WTS32" s="76"/>
      <c r="WUI32" s="76"/>
      <c r="WUY32" s="76"/>
      <c r="WVO32" s="76"/>
      <c r="WWE32" s="76"/>
      <c r="WWU32" s="76"/>
      <c r="WXK32" s="76"/>
      <c r="WYA32" s="76"/>
      <c r="WYQ32" s="76"/>
      <c r="WZG32" s="76"/>
      <c r="WZW32" s="76"/>
      <c r="XAM32" s="76"/>
      <c r="XBC32" s="76"/>
      <c r="XBS32" s="76"/>
      <c r="XCI32" s="76"/>
      <c r="XCY32" s="76"/>
      <c r="XDO32" s="76"/>
      <c r="XEE32" s="76"/>
    </row>
    <row r="33" spans="1:16374" s="1" customFormat="1">
      <c r="A33" s="76" t="s">
        <v>42</v>
      </c>
      <c r="B33" s="79">
        <f>SUM(B34:B37)</f>
        <v>24033</v>
      </c>
      <c r="C33" s="79">
        <f>SUM(C34:C37)</f>
        <v>24961</v>
      </c>
      <c r="D33" s="79">
        <f>SUM(D34:D37)</f>
        <v>25531</v>
      </c>
      <c r="E33" s="79">
        <f>SUM(E34:E37)</f>
        <v>26388</v>
      </c>
      <c r="F33" s="79">
        <f>SUM(F34:F37)</f>
        <v>0</v>
      </c>
    </row>
    <row r="34" spans="1:16374" s="1" customFormat="1">
      <c r="A34" s="77" t="s">
        <v>11</v>
      </c>
      <c r="B34" s="74">
        <f>ONSV_2019!AE33*DEN!H32</f>
        <v>6028</v>
      </c>
      <c r="C34" s="74">
        <f>DEN!H67*ONSV_2020!AE33</f>
        <v>6233</v>
      </c>
      <c r="D34" s="74">
        <f>DEN!H102*ONSV_2021!AE33</f>
        <v>6355</v>
      </c>
      <c r="E34" s="74">
        <f>DEN!H137*ONSV_2022!AE33</f>
        <v>6457</v>
      </c>
      <c r="F34" s="80">
        <f>DEN!H172</f>
        <v>0</v>
      </c>
    </row>
    <row r="35" spans="1:16374" s="1" customFormat="1">
      <c r="A35" s="77" t="s">
        <v>20</v>
      </c>
      <c r="B35" s="74">
        <f>ONSV_2019!AE34*DEN!H33</f>
        <v>10163</v>
      </c>
      <c r="C35" s="74">
        <f>DEN!H68*ONSV_2020!AE34</f>
        <v>10495</v>
      </c>
      <c r="D35" s="74">
        <f>DEN!H103*ONSV_2021!AE34</f>
        <v>10729</v>
      </c>
      <c r="E35" s="74">
        <f>DEN!H138*ONSV_2022!AE34</f>
        <v>11013</v>
      </c>
      <c r="F35" s="80">
        <f>DEN!H173</f>
        <v>0</v>
      </c>
    </row>
    <row r="36" spans="1:16374" s="1" customFormat="1">
      <c r="A36" s="77" t="s">
        <v>24</v>
      </c>
      <c r="B36" s="74">
        <f>ONSV_2019!AE35*DEN!H34</f>
        <v>3772</v>
      </c>
      <c r="C36" s="74">
        <f>DEN!H69*ONSV_2020!AE35</f>
        <v>4022</v>
      </c>
      <c r="D36" s="74">
        <f>DEN!H104*ONSV_2021!AE35</f>
        <v>4151</v>
      </c>
      <c r="E36" s="74">
        <f>DEN!H139*ONSV_2022!AE35</f>
        <v>4419</v>
      </c>
      <c r="F36" s="80">
        <f>DEN!H174</f>
        <v>0</v>
      </c>
      <c r="DI36" s="124"/>
      <c r="DJ36" s="124"/>
      <c r="DK36" s="82"/>
      <c r="DL36" s="80"/>
      <c r="DM36" s="80"/>
      <c r="DN36" s="82"/>
      <c r="DO36" s="77"/>
      <c r="DP36" s="124"/>
      <c r="DQ36" s="124"/>
      <c r="DR36" s="82"/>
      <c r="DS36" s="124"/>
      <c r="DT36" s="124"/>
      <c r="DU36" s="82"/>
      <c r="DV36" s="124"/>
      <c r="DW36" s="124"/>
      <c r="DX36" s="82"/>
      <c r="DY36" s="124"/>
      <c r="DZ36" s="124"/>
      <c r="EA36" s="82"/>
      <c r="EB36" s="80"/>
      <c r="EC36" s="80"/>
      <c r="ED36" s="82"/>
      <c r="EE36" s="77"/>
      <c r="EF36" s="124"/>
      <c r="EG36" s="124"/>
      <c r="EH36" s="82"/>
      <c r="EI36" s="124"/>
      <c r="EJ36" s="124"/>
      <c r="EK36" s="82"/>
      <c r="EL36" s="124"/>
      <c r="EM36" s="124"/>
      <c r="EN36" s="82"/>
      <c r="EO36" s="124"/>
      <c r="EP36" s="124"/>
      <c r="EQ36" s="82"/>
      <c r="ER36" s="80"/>
      <c r="ES36" s="80"/>
      <c r="ET36" s="82"/>
      <c r="EU36" s="77"/>
      <c r="EV36" s="124"/>
      <c r="EW36" s="124"/>
      <c r="EX36" s="82"/>
      <c r="EY36" s="124"/>
      <c r="EZ36" s="124"/>
      <c r="FA36" s="82"/>
      <c r="FB36" s="124"/>
      <c r="FC36" s="124"/>
      <c r="FD36" s="82"/>
      <c r="FE36" s="124"/>
      <c r="FF36" s="124"/>
      <c r="FG36" s="82"/>
      <c r="FH36" s="80"/>
      <c r="FI36" s="80"/>
      <c r="FJ36" s="82"/>
      <c r="FK36" s="77"/>
      <c r="FL36" s="124"/>
      <c r="FM36" s="124"/>
      <c r="FN36" s="82"/>
      <c r="FO36" s="124"/>
      <c r="FP36" s="124"/>
      <c r="FQ36" s="82"/>
      <c r="FR36" s="124"/>
      <c r="FS36" s="124"/>
      <c r="FT36" s="82"/>
      <c r="FU36" s="124"/>
      <c r="FV36" s="124"/>
      <c r="FW36" s="82"/>
      <c r="FX36" s="80"/>
      <c r="FY36" s="80"/>
      <c r="FZ36" s="85"/>
      <c r="GA36" s="77"/>
      <c r="GB36" s="74"/>
      <c r="GC36" s="74"/>
      <c r="GD36" s="85"/>
      <c r="GE36" s="74"/>
      <c r="GF36" s="74"/>
      <c r="GG36" s="85"/>
      <c r="GH36" s="74"/>
      <c r="GI36" s="74"/>
      <c r="GJ36" s="85"/>
      <c r="GK36" s="74"/>
      <c r="GL36" s="74"/>
      <c r="GM36" s="85"/>
      <c r="GN36" s="80"/>
      <c r="GO36" s="80"/>
      <c r="GP36" s="85"/>
      <c r="GQ36" s="77"/>
      <c r="GR36" s="74"/>
      <c r="GS36" s="74"/>
      <c r="GT36" s="85"/>
      <c r="GU36" s="74"/>
      <c r="GV36" s="74"/>
      <c r="GW36" s="85"/>
      <c r="GX36" s="74"/>
      <c r="GY36" s="74"/>
      <c r="GZ36" s="85"/>
      <c r="HA36" s="74"/>
      <c r="HB36" s="74"/>
      <c r="HC36" s="85"/>
      <c r="HD36" s="80"/>
      <c r="HE36" s="80"/>
      <c r="HF36" s="85"/>
      <c r="HG36" s="77"/>
      <c r="HH36" s="74"/>
      <c r="HI36" s="74"/>
      <c r="HJ36" s="85"/>
      <c r="HK36" s="74"/>
      <c r="HL36" s="74"/>
      <c r="HM36" s="85"/>
      <c r="HN36" s="74"/>
      <c r="HO36" s="74"/>
      <c r="HP36" s="85"/>
      <c r="HQ36" s="74"/>
      <c r="HR36" s="74"/>
      <c r="HS36" s="85"/>
      <c r="HT36" s="80"/>
      <c r="HU36" s="80"/>
      <c r="HV36" s="85"/>
      <c r="HW36" s="77"/>
      <c r="HX36" s="74"/>
      <c r="HY36" s="74"/>
      <c r="HZ36" s="85"/>
      <c r="IA36" s="74"/>
      <c r="IB36" s="74"/>
      <c r="IC36" s="85"/>
      <c r="ID36" s="74"/>
      <c r="IE36" s="74"/>
      <c r="IF36" s="85"/>
      <c r="IG36" s="74"/>
      <c r="IH36" s="74"/>
      <c r="II36" s="85"/>
      <c r="IJ36" s="80"/>
      <c r="IK36" s="80"/>
      <c r="IL36" s="85"/>
      <c r="IM36" s="77"/>
      <c r="IN36" s="74"/>
      <c r="IO36" s="74"/>
      <c r="IP36" s="85"/>
      <c r="IQ36" s="74"/>
      <c r="IR36" s="74"/>
      <c r="IS36" s="85"/>
      <c r="IT36" s="74"/>
      <c r="IU36" s="74"/>
      <c r="IV36" s="85"/>
      <c r="IW36" s="74"/>
      <c r="IX36" s="74"/>
      <c r="IY36" s="85"/>
      <c r="IZ36" s="80"/>
      <c r="JA36" s="80"/>
      <c r="JB36" s="85"/>
      <c r="JC36" s="77"/>
      <c r="JD36" s="74"/>
      <c r="JE36" s="74"/>
      <c r="JF36" s="85"/>
      <c r="JG36" s="74"/>
      <c r="JH36" s="74"/>
      <c r="JI36" s="85"/>
      <c r="JJ36" s="74"/>
      <c r="JK36" s="74"/>
      <c r="JL36" s="85"/>
      <c r="JM36" s="74"/>
      <c r="JN36" s="74"/>
      <c r="JO36" s="85"/>
      <c r="JP36" s="80"/>
      <c r="JQ36" s="80"/>
      <c r="JR36" s="85"/>
      <c r="JS36" s="77"/>
      <c r="JT36" s="74"/>
      <c r="JU36" s="74"/>
      <c r="JV36" s="85"/>
      <c r="JW36" s="74"/>
      <c r="JX36" s="74"/>
      <c r="JY36" s="85"/>
      <c r="JZ36" s="74"/>
      <c r="KA36" s="74"/>
      <c r="KB36" s="85"/>
      <c r="KC36" s="74"/>
      <c r="KD36" s="74"/>
      <c r="KE36" s="85"/>
      <c r="KF36" s="80"/>
      <c r="KG36" s="80"/>
      <c r="KH36" s="85"/>
      <c r="KI36" s="77"/>
      <c r="KJ36" s="74"/>
      <c r="KK36" s="74"/>
      <c r="KL36" s="85"/>
      <c r="KM36" s="74"/>
      <c r="KN36" s="74"/>
      <c r="KO36" s="85"/>
      <c r="KP36" s="74"/>
      <c r="KQ36" s="74"/>
      <c r="KR36" s="85"/>
      <c r="KS36" s="74"/>
      <c r="KT36" s="74"/>
      <c r="KU36" s="85"/>
      <c r="KV36" s="80"/>
      <c r="KW36" s="80"/>
      <c r="KX36" s="85"/>
      <c r="KY36" s="77"/>
      <c r="KZ36" s="74"/>
      <c r="LA36" s="74"/>
      <c r="LB36" s="85"/>
      <c r="LC36" s="74"/>
      <c r="LD36" s="74"/>
      <c r="LE36" s="85"/>
      <c r="LF36" s="74"/>
      <c r="LG36" s="74"/>
      <c r="LH36" s="85"/>
      <c r="LI36" s="74"/>
      <c r="LJ36" s="74"/>
      <c r="LK36" s="85"/>
      <c r="LL36" s="80"/>
      <c r="LM36" s="80"/>
      <c r="LN36" s="85"/>
      <c r="LO36" s="77"/>
      <c r="LP36" s="74"/>
      <c r="LQ36" s="74"/>
      <c r="LR36" s="85"/>
      <c r="LS36" s="74"/>
      <c r="LT36" s="74"/>
      <c r="LU36" s="85"/>
      <c r="LV36" s="74"/>
      <c r="LW36" s="74"/>
      <c r="LX36" s="85"/>
      <c r="LY36" s="74"/>
      <c r="LZ36" s="74"/>
      <c r="MA36" s="85"/>
      <c r="MB36" s="80"/>
      <c r="MC36" s="80"/>
      <c r="MD36" s="85"/>
      <c r="ME36" s="77"/>
      <c r="MF36" s="74"/>
      <c r="MG36" s="74"/>
      <c r="MH36" s="85"/>
      <c r="MI36" s="74"/>
      <c r="MJ36" s="74"/>
      <c r="MK36" s="85"/>
      <c r="ML36" s="74"/>
      <c r="MM36" s="74"/>
      <c r="MN36" s="85"/>
      <c r="MO36" s="74"/>
      <c r="MP36" s="74"/>
      <c r="MQ36" s="85"/>
      <c r="MR36" s="80"/>
      <c r="MS36" s="80"/>
      <c r="MT36" s="85"/>
      <c r="MU36" s="77"/>
      <c r="MV36" s="74"/>
      <c r="MW36" s="74"/>
      <c r="MX36" s="85"/>
      <c r="MY36" s="74"/>
      <c r="MZ36" s="74"/>
      <c r="NA36" s="85"/>
      <c r="NB36" s="74"/>
      <c r="NC36" s="74"/>
      <c r="ND36" s="85"/>
      <c r="NE36" s="74"/>
      <c r="NF36" s="74"/>
      <c r="NG36" s="85"/>
      <c r="NH36" s="80"/>
      <c r="NI36" s="80"/>
      <c r="NJ36" s="85"/>
      <c r="NK36" s="77"/>
      <c r="NL36" s="74"/>
      <c r="NM36" s="74"/>
      <c r="NN36" s="85"/>
      <c r="NO36" s="74"/>
      <c r="NP36" s="74"/>
      <c r="NQ36" s="85"/>
      <c r="NR36" s="74"/>
      <c r="NS36" s="74"/>
      <c r="NT36" s="85"/>
      <c r="NU36" s="74"/>
      <c r="NV36" s="74"/>
      <c r="NW36" s="85"/>
      <c r="NX36" s="80"/>
      <c r="NY36" s="80"/>
      <c r="NZ36" s="85"/>
      <c r="OA36" s="77"/>
      <c r="OB36" s="74"/>
      <c r="OC36" s="74"/>
      <c r="OD36" s="85"/>
      <c r="OE36" s="74"/>
      <c r="OF36" s="74"/>
      <c r="OG36" s="85"/>
      <c r="OH36" s="74"/>
      <c r="OI36" s="74"/>
      <c r="OJ36" s="85"/>
      <c r="OK36" s="74"/>
      <c r="OL36" s="74"/>
      <c r="OM36" s="85"/>
      <c r="ON36" s="80"/>
      <c r="OO36" s="80"/>
      <c r="OP36" s="85"/>
      <c r="OQ36" s="77"/>
      <c r="OR36" s="74"/>
      <c r="OS36" s="74"/>
      <c r="OT36" s="85"/>
      <c r="OU36" s="74"/>
      <c r="OV36" s="74"/>
      <c r="OW36" s="85"/>
      <c r="OX36" s="74"/>
      <c r="OY36" s="74"/>
      <c r="OZ36" s="85"/>
      <c r="PA36" s="74"/>
      <c r="PB36" s="74"/>
      <c r="PC36" s="85"/>
      <c r="PD36" s="80"/>
      <c r="PE36" s="80"/>
      <c r="PF36" s="85"/>
      <c r="PG36" s="77"/>
      <c r="PH36" s="74"/>
      <c r="PI36" s="74"/>
      <c r="PJ36" s="85"/>
      <c r="PK36" s="74"/>
      <c r="PL36" s="74"/>
      <c r="PM36" s="85"/>
      <c r="PN36" s="74"/>
      <c r="PO36" s="74"/>
      <c r="PP36" s="85"/>
      <c r="PQ36" s="74"/>
      <c r="PR36" s="74"/>
      <c r="PS36" s="85"/>
      <c r="PT36" s="80"/>
      <c r="PU36" s="80"/>
      <c r="PV36" s="85"/>
      <c r="PW36" s="77"/>
      <c r="PX36" s="74"/>
      <c r="PY36" s="74"/>
      <c r="PZ36" s="85"/>
      <c r="QA36" s="74"/>
      <c r="QB36" s="74"/>
      <c r="QC36" s="85"/>
      <c r="QD36" s="74"/>
      <c r="QE36" s="74"/>
      <c r="QF36" s="85"/>
      <c r="QG36" s="74"/>
      <c r="QH36" s="74"/>
      <c r="QI36" s="85"/>
      <c r="QJ36" s="80"/>
      <c r="QK36" s="80"/>
      <c r="QL36" s="85"/>
      <c r="QM36" s="77"/>
      <c r="QN36" s="74"/>
      <c r="QO36" s="74"/>
      <c r="QP36" s="85"/>
      <c r="QQ36" s="74"/>
      <c r="QR36" s="74"/>
      <c r="QS36" s="85"/>
      <c r="QT36" s="74"/>
      <c r="QU36" s="74"/>
      <c r="QV36" s="85"/>
      <c r="QW36" s="74"/>
      <c r="QX36" s="74"/>
      <c r="QY36" s="85"/>
      <c r="QZ36" s="80"/>
      <c r="RA36" s="80"/>
      <c r="RB36" s="85"/>
      <c r="RC36" s="77"/>
      <c r="RD36" s="74"/>
      <c r="RE36" s="74"/>
      <c r="RF36" s="85"/>
      <c r="RG36" s="74"/>
      <c r="RH36" s="74"/>
      <c r="RI36" s="85"/>
      <c r="RJ36" s="74"/>
      <c r="RK36" s="74"/>
      <c r="RL36" s="85"/>
      <c r="RM36" s="74"/>
      <c r="RN36" s="74"/>
      <c r="RO36" s="85"/>
      <c r="RP36" s="80"/>
      <c r="RQ36" s="80"/>
      <c r="RR36" s="85"/>
      <c r="RS36" s="77"/>
      <c r="RT36" s="74"/>
      <c r="RU36" s="74"/>
      <c r="RV36" s="85"/>
      <c r="RW36" s="74"/>
      <c r="RX36" s="74"/>
      <c r="RY36" s="85"/>
      <c r="RZ36" s="74"/>
      <c r="SA36" s="74"/>
      <c r="SB36" s="85"/>
      <c r="SC36" s="74"/>
      <c r="SD36" s="74"/>
      <c r="SE36" s="85"/>
      <c r="SF36" s="80"/>
      <c r="SG36" s="80"/>
      <c r="SH36" s="85"/>
      <c r="SI36" s="77"/>
      <c r="SJ36" s="74"/>
      <c r="SK36" s="74"/>
      <c r="SL36" s="85"/>
      <c r="SM36" s="74"/>
      <c r="SN36" s="74"/>
      <c r="SO36" s="85"/>
      <c r="SP36" s="74"/>
      <c r="SQ36" s="74"/>
      <c r="SR36" s="85"/>
      <c r="SS36" s="74"/>
      <c r="ST36" s="74"/>
      <c r="SU36" s="85"/>
      <c r="SV36" s="80"/>
      <c r="SW36" s="80"/>
      <c r="SX36" s="85"/>
      <c r="SY36" s="77"/>
      <c r="SZ36" s="74"/>
      <c r="TA36" s="74"/>
      <c r="TB36" s="85"/>
      <c r="TC36" s="74"/>
      <c r="TD36" s="74"/>
      <c r="TE36" s="85"/>
      <c r="TF36" s="74"/>
      <c r="TG36" s="74"/>
      <c r="TH36" s="85"/>
      <c r="TI36" s="74"/>
      <c r="TJ36" s="74"/>
      <c r="TK36" s="85"/>
      <c r="TL36" s="80"/>
      <c r="TM36" s="80"/>
      <c r="TN36" s="85"/>
      <c r="TO36" s="77"/>
      <c r="TP36" s="74"/>
      <c r="TQ36" s="74"/>
      <c r="TR36" s="85"/>
      <c r="TS36" s="74"/>
      <c r="TT36" s="74"/>
      <c r="TU36" s="85"/>
      <c r="TV36" s="74"/>
      <c r="TW36" s="74"/>
      <c r="TX36" s="85"/>
      <c r="TY36" s="74"/>
      <c r="TZ36" s="74"/>
      <c r="UA36" s="85"/>
      <c r="UB36" s="80"/>
      <c r="UC36" s="80"/>
      <c r="UD36" s="85"/>
      <c r="UE36" s="77"/>
      <c r="UF36" s="74"/>
      <c r="UG36" s="74"/>
      <c r="UH36" s="85"/>
      <c r="UI36" s="74"/>
      <c r="UJ36" s="74"/>
      <c r="UK36" s="85"/>
      <c r="UL36" s="74"/>
      <c r="UM36" s="74"/>
      <c r="UN36" s="85"/>
      <c r="UO36" s="74"/>
      <c r="UP36" s="74"/>
      <c r="UQ36" s="85"/>
      <c r="UR36" s="80"/>
      <c r="US36" s="80"/>
      <c r="UT36" s="85"/>
      <c r="UU36" s="77"/>
      <c r="UV36" s="74"/>
      <c r="UW36" s="74"/>
      <c r="UX36" s="85"/>
      <c r="UY36" s="74"/>
      <c r="UZ36" s="74"/>
      <c r="VA36" s="85"/>
      <c r="VB36" s="74"/>
      <c r="VC36" s="74"/>
      <c r="VD36" s="85"/>
      <c r="VE36" s="74"/>
      <c r="VF36" s="74"/>
      <c r="VG36" s="85"/>
      <c r="VH36" s="80"/>
      <c r="VI36" s="80"/>
      <c r="VJ36" s="85"/>
      <c r="VK36" s="77"/>
      <c r="VL36" s="74"/>
      <c r="VM36" s="74"/>
      <c r="VN36" s="85"/>
      <c r="VO36" s="74"/>
      <c r="VP36" s="74"/>
      <c r="VQ36" s="85"/>
      <c r="VR36" s="74"/>
      <c r="VS36" s="74"/>
      <c r="VT36" s="85"/>
      <c r="VU36" s="74"/>
      <c r="VV36" s="74"/>
      <c r="VW36" s="85"/>
      <c r="VX36" s="80"/>
      <c r="VY36" s="80"/>
      <c r="VZ36" s="85"/>
      <c r="WA36" s="77"/>
      <c r="WB36" s="74"/>
      <c r="WC36" s="74"/>
      <c r="WD36" s="85"/>
      <c r="WE36" s="74"/>
      <c r="WF36" s="74"/>
      <c r="WG36" s="85"/>
      <c r="WH36" s="74"/>
      <c r="WI36" s="74"/>
      <c r="WJ36" s="85"/>
      <c r="WK36" s="74"/>
      <c r="WL36" s="74"/>
      <c r="WM36" s="85"/>
      <c r="WN36" s="80"/>
      <c r="WO36" s="80"/>
      <c r="WP36" s="85"/>
      <c r="WQ36" s="77"/>
      <c r="WR36" s="74"/>
      <c r="WS36" s="74"/>
      <c r="WT36" s="85"/>
      <c r="WU36" s="74"/>
      <c r="WV36" s="74"/>
      <c r="WW36" s="85"/>
      <c r="WX36" s="74"/>
      <c r="WY36" s="74"/>
      <c r="WZ36" s="85"/>
      <c r="XA36" s="74"/>
      <c r="XB36" s="74"/>
      <c r="XC36" s="85"/>
      <c r="XD36" s="80"/>
      <c r="XE36" s="80"/>
      <c r="XF36" s="85"/>
      <c r="XG36" s="77"/>
      <c r="XH36" s="74"/>
      <c r="XI36" s="74"/>
      <c r="XJ36" s="85"/>
      <c r="XK36" s="74"/>
      <c r="XL36" s="74"/>
      <c r="XM36" s="85"/>
      <c r="XN36" s="74"/>
      <c r="XO36" s="74"/>
      <c r="XP36" s="85"/>
      <c r="XQ36" s="74"/>
      <c r="XR36" s="74"/>
      <c r="XS36" s="85"/>
      <c r="XT36" s="80"/>
      <c r="XU36" s="80"/>
      <c r="XV36" s="85"/>
      <c r="XW36" s="77"/>
      <c r="XX36" s="74"/>
      <c r="XY36" s="74"/>
      <c r="XZ36" s="85"/>
      <c r="YA36" s="74"/>
      <c r="YB36" s="74"/>
      <c r="YC36" s="85"/>
      <c r="YD36" s="74"/>
      <c r="YE36" s="74"/>
      <c r="YF36" s="85"/>
      <c r="YG36" s="74"/>
      <c r="YH36" s="74"/>
      <c r="YI36" s="85"/>
      <c r="YJ36" s="80"/>
      <c r="YK36" s="80"/>
      <c r="YL36" s="85"/>
      <c r="YM36" s="77"/>
      <c r="YN36" s="74"/>
      <c r="YO36" s="74"/>
      <c r="YP36" s="85"/>
      <c r="YQ36" s="74"/>
      <c r="YR36" s="74"/>
      <c r="YS36" s="85"/>
      <c r="YT36" s="74"/>
      <c r="YU36" s="74"/>
      <c r="YV36" s="85"/>
      <c r="YW36" s="74"/>
      <c r="YX36" s="74"/>
      <c r="YY36" s="85"/>
      <c r="YZ36" s="80"/>
      <c r="ZA36" s="80"/>
      <c r="ZB36" s="85"/>
      <c r="ZC36" s="77"/>
      <c r="ZD36" s="74"/>
      <c r="ZE36" s="74"/>
      <c r="ZF36" s="85"/>
      <c r="ZG36" s="74"/>
      <c r="ZH36" s="74"/>
      <c r="ZI36" s="85"/>
      <c r="ZJ36" s="74"/>
      <c r="ZK36" s="74"/>
      <c r="ZL36" s="85"/>
      <c r="ZM36" s="74"/>
      <c r="ZN36" s="74"/>
      <c r="ZO36" s="85"/>
      <c r="ZP36" s="80"/>
      <c r="ZQ36" s="80"/>
      <c r="ZR36" s="85"/>
      <c r="ZS36" s="77"/>
      <c r="ZT36" s="74"/>
      <c r="ZU36" s="74"/>
      <c r="ZV36" s="85"/>
      <c r="ZW36" s="74"/>
      <c r="ZX36" s="74"/>
      <c r="ZY36" s="85"/>
      <c r="ZZ36" s="74"/>
      <c r="AAA36" s="74"/>
      <c r="AAB36" s="85"/>
      <c r="AAC36" s="74"/>
      <c r="AAD36" s="74"/>
      <c r="AAE36" s="85"/>
      <c r="AAF36" s="80"/>
      <c r="AAG36" s="80"/>
      <c r="AAH36" s="85"/>
      <c r="AAI36" s="77"/>
      <c r="AAJ36" s="74"/>
      <c r="AAK36" s="74"/>
      <c r="AAL36" s="85"/>
      <c r="AAM36" s="74"/>
      <c r="AAN36" s="74"/>
      <c r="AAO36" s="85"/>
      <c r="AAP36" s="74"/>
      <c r="AAQ36" s="74"/>
      <c r="AAR36" s="85"/>
      <c r="AAS36" s="74"/>
      <c r="AAT36" s="74"/>
      <c r="AAU36" s="85"/>
      <c r="AAV36" s="80"/>
      <c r="AAW36" s="80"/>
      <c r="AAX36" s="85"/>
      <c r="AAY36" s="77"/>
      <c r="AAZ36" s="74"/>
      <c r="ABA36" s="74"/>
      <c r="ABB36" s="85"/>
      <c r="ABC36" s="74"/>
      <c r="ABD36" s="74"/>
      <c r="ABE36" s="85"/>
      <c r="ABF36" s="74"/>
      <c r="ABG36" s="74"/>
      <c r="ABH36" s="85"/>
      <c r="ABI36" s="74"/>
      <c r="ABJ36" s="74"/>
      <c r="ABK36" s="85"/>
      <c r="ABL36" s="80"/>
      <c r="ABM36" s="80"/>
      <c r="ABN36" s="85"/>
      <c r="ABO36" s="77"/>
      <c r="ABP36" s="74"/>
      <c r="ABQ36" s="74"/>
      <c r="ABR36" s="85"/>
      <c r="ABS36" s="74"/>
      <c r="ABT36" s="74"/>
      <c r="ABU36" s="85"/>
      <c r="ABV36" s="74"/>
      <c r="ABW36" s="74"/>
      <c r="ABX36" s="85"/>
      <c r="ABY36" s="74"/>
      <c r="ABZ36" s="74"/>
      <c r="ACA36" s="85"/>
      <c r="ACB36" s="80"/>
      <c r="ACC36" s="80"/>
      <c r="ACD36" s="85"/>
      <c r="ACE36" s="77"/>
      <c r="ACF36" s="74"/>
      <c r="ACG36" s="74"/>
      <c r="ACH36" s="85"/>
      <c r="ACI36" s="74"/>
      <c r="ACJ36" s="74"/>
      <c r="ACK36" s="85"/>
      <c r="ACL36" s="74"/>
      <c r="ACM36" s="74"/>
      <c r="ACN36" s="85"/>
      <c r="ACO36" s="74"/>
      <c r="ACP36" s="74"/>
      <c r="ACQ36" s="85"/>
      <c r="ACR36" s="80"/>
      <c r="ACS36" s="80"/>
      <c r="ACT36" s="85"/>
      <c r="ACU36" s="77"/>
      <c r="ACV36" s="74"/>
      <c r="ACW36" s="74"/>
      <c r="ACX36" s="85"/>
      <c r="ACY36" s="74"/>
      <c r="ACZ36" s="74"/>
      <c r="ADA36" s="85"/>
      <c r="ADB36" s="74"/>
      <c r="ADC36" s="74"/>
      <c r="ADD36" s="85"/>
      <c r="ADE36" s="74"/>
      <c r="ADF36" s="74"/>
      <c r="ADG36" s="85"/>
      <c r="ADH36" s="80"/>
      <c r="ADI36" s="80"/>
      <c r="ADJ36" s="85"/>
      <c r="ADK36" s="77"/>
      <c r="ADL36" s="74"/>
      <c r="ADM36" s="74"/>
      <c r="ADN36" s="85"/>
      <c r="ADO36" s="74"/>
      <c r="ADP36" s="74"/>
      <c r="ADQ36" s="85"/>
      <c r="ADR36" s="74"/>
      <c r="ADS36" s="74"/>
      <c r="ADT36" s="85"/>
      <c r="ADU36" s="74"/>
      <c r="ADV36" s="74"/>
      <c r="ADW36" s="85"/>
      <c r="ADX36" s="80"/>
      <c r="ADY36" s="80"/>
      <c r="ADZ36" s="85"/>
      <c r="AEA36" s="77"/>
      <c r="AEB36" s="74"/>
      <c r="AEC36" s="74"/>
      <c r="AED36" s="85"/>
      <c r="AEE36" s="74"/>
      <c r="AEF36" s="74"/>
      <c r="AEG36" s="85"/>
      <c r="AEH36" s="74"/>
      <c r="AEI36" s="74"/>
      <c r="AEJ36" s="85"/>
      <c r="AEK36" s="74"/>
      <c r="AEL36" s="74"/>
      <c r="AEM36" s="85"/>
      <c r="AEN36" s="80"/>
      <c r="AEO36" s="80"/>
      <c r="AEP36" s="85"/>
      <c r="AEQ36" s="77"/>
      <c r="AER36" s="74"/>
      <c r="AES36" s="74"/>
      <c r="AET36" s="85"/>
      <c r="AEU36" s="74"/>
      <c r="AEV36" s="74"/>
      <c r="AEW36" s="85"/>
      <c r="AEX36" s="74"/>
      <c r="AEY36" s="74"/>
      <c r="AEZ36" s="85"/>
      <c r="AFA36" s="74"/>
      <c r="AFB36" s="74"/>
      <c r="AFC36" s="85"/>
      <c r="AFD36" s="80"/>
      <c r="AFE36" s="80"/>
      <c r="AFF36" s="85"/>
      <c r="AFG36" s="77"/>
      <c r="AFH36" s="74"/>
      <c r="AFI36" s="74"/>
      <c r="AFJ36" s="85"/>
      <c r="AFK36" s="74"/>
      <c r="AFL36" s="74"/>
      <c r="AFM36" s="85"/>
      <c r="AFN36" s="74"/>
      <c r="AFO36" s="74"/>
      <c r="AFP36" s="85"/>
      <c r="AFQ36" s="74"/>
      <c r="AFR36" s="74"/>
      <c r="AFS36" s="85"/>
      <c r="AFT36" s="80"/>
      <c r="AFU36" s="80"/>
      <c r="AFV36" s="85"/>
      <c r="AFW36" s="77"/>
      <c r="AFX36" s="74"/>
      <c r="AFY36" s="74"/>
      <c r="AFZ36" s="85"/>
      <c r="AGA36" s="74"/>
      <c r="AGB36" s="74"/>
      <c r="AGC36" s="85"/>
      <c r="AGD36" s="74"/>
      <c r="AGE36" s="74"/>
      <c r="AGF36" s="85"/>
      <c r="AGG36" s="74"/>
      <c r="AGH36" s="74"/>
      <c r="AGI36" s="85"/>
      <c r="AGJ36" s="80"/>
      <c r="AGK36" s="80"/>
      <c r="AGL36" s="85"/>
      <c r="AGM36" s="77"/>
      <c r="AGN36" s="74"/>
      <c r="AGO36" s="74"/>
      <c r="AGP36" s="85"/>
      <c r="AGQ36" s="74"/>
      <c r="AGR36" s="74"/>
      <c r="AGS36" s="85"/>
      <c r="AGT36" s="74"/>
      <c r="AGU36" s="74"/>
      <c r="AGV36" s="85"/>
      <c r="AGW36" s="74"/>
      <c r="AGX36" s="74"/>
      <c r="AGY36" s="85"/>
      <c r="AGZ36" s="80"/>
      <c r="AHA36" s="80"/>
      <c r="AHB36" s="85"/>
      <c r="AHC36" s="77"/>
      <c r="AHD36" s="74"/>
      <c r="AHE36" s="74"/>
      <c r="AHF36" s="85"/>
      <c r="AHG36" s="74"/>
      <c r="AHH36" s="74"/>
      <c r="AHI36" s="85"/>
      <c r="AHJ36" s="74"/>
      <c r="AHK36" s="74"/>
      <c r="AHL36" s="85"/>
      <c r="AHM36" s="74"/>
      <c r="AHN36" s="74"/>
      <c r="AHO36" s="85"/>
      <c r="AHP36" s="80"/>
      <c r="AHQ36" s="80"/>
      <c r="AHR36" s="85"/>
      <c r="AHS36" s="77"/>
      <c r="AHT36" s="74"/>
      <c r="AHU36" s="74"/>
      <c r="AHV36" s="85"/>
      <c r="AHW36" s="74"/>
      <c r="AHX36" s="74"/>
      <c r="AHY36" s="85"/>
      <c r="AHZ36" s="74"/>
      <c r="AIA36" s="74"/>
      <c r="AIB36" s="85"/>
      <c r="AIC36" s="74"/>
      <c r="AID36" s="74"/>
      <c r="AIE36" s="85"/>
      <c r="AIF36" s="80"/>
      <c r="AIG36" s="80"/>
      <c r="AIH36" s="85"/>
      <c r="AII36" s="77"/>
      <c r="AIJ36" s="74"/>
      <c r="AIK36" s="74"/>
      <c r="AIL36" s="85"/>
      <c r="AIM36" s="74"/>
      <c r="AIN36" s="74"/>
      <c r="AIO36" s="85"/>
      <c r="AIP36" s="74"/>
      <c r="AIQ36" s="74"/>
      <c r="AIR36" s="85"/>
      <c r="AIS36" s="74"/>
      <c r="AIT36" s="74"/>
      <c r="AIU36" s="85"/>
      <c r="AIV36" s="80"/>
      <c r="AIW36" s="80"/>
      <c r="AIX36" s="85"/>
      <c r="AIY36" s="77"/>
      <c r="AIZ36" s="74"/>
      <c r="AJA36" s="74"/>
      <c r="AJB36" s="85"/>
      <c r="AJC36" s="74"/>
      <c r="AJD36" s="74"/>
      <c r="AJE36" s="85"/>
      <c r="AJF36" s="74"/>
      <c r="AJG36" s="74"/>
      <c r="AJH36" s="85"/>
      <c r="AJI36" s="74"/>
      <c r="AJJ36" s="74"/>
      <c r="AJK36" s="85"/>
      <c r="AJL36" s="80"/>
      <c r="AJM36" s="80"/>
      <c r="AJN36" s="85"/>
      <c r="AJO36" s="77"/>
      <c r="AJP36" s="74"/>
      <c r="AJQ36" s="74"/>
      <c r="AJR36" s="85"/>
      <c r="AJS36" s="74"/>
      <c r="AJT36" s="74"/>
      <c r="AJU36" s="85"/>
      <c r="AJV36" s="74"/>
      <c r="AJW36" s="74"/>
      <c r="AJX36" s="85"/>
      <c r="AJY36" s="74"/>
      <c r="AJZ36" s="74"/>
      <c r="AKA36" s="85"/>
      <c r="AKB36" s="80"/>
      <c r="AKC36" s="80"/>
      <c r="AKD36" s="85"/>
      <c r="AKE36" s="77"/>
      <c r="AKF36" s="74"/>
      <c r="AKG36" s="74"/>
      <c r="AKH36" s="85"/>
      <c r="AKI36" s="74"/>
      <c r="AKJ36" s="74"/>
      <c r="AKK36" s="85"/>
      <c r="AKL36" s="74"/>
      <c r="AKM36" s="74"/>
      <c r="AKN36" s="85"/>
      <c r="AKO36" s="74"/>
      <c r="AKP36" s="74"/>
      <c r="AKQ36" s="85"/>
      <c r="AKR36" s="80"/>
      <c r="AKS36" s="80"/>
      <c r="AKT36" s="85"/>
      <c r="AKU36" s="77"/>
      <c r="AKV36" s="74"/>
      <c r="AKW36" s="74"/>
      <c r="AKX36" s="85"/>
      <c r="AKY36" s="74"/>
      <c r="AKZ36" s="74"/>
      <c r="ALA36" s="85"/>
      <c r="ALB36" s="74"/>
      <c r="ALC36" s="74"/>
      <c r="ALD36" s="85"/>
      <c r="ALE36" s="74"/>
      <c r="ALF36" s="74"/>
      <c r="ALG36" s="85"/>
      <c r="ALH36" s="80"/>
      <c r="ALI36" s="80"/>
      <c r="ALJ36" s="85"/>
      <c r="ALK36" s="77"/>
      <c r="ALL36" s="74"/>
      <c r="ALM36" s="74"/>
      <c r="ALN36" s="85"/>
      <c r="ALO36" s="74"/>
      <c r="ALP36" s="74"/>
      <c r="ALQ36" s="85"/>
      <c r="ALR36" s="74"/>
      <c r="ALS36" s="74"/>
      <c r="ALT36" s="85"/>
      <c r="ALU36" s="74"/>
      <c r="ALV36" s="74"/>
      <c r="ALW36" s="85"/>
      <c r="ALX36" s="80"/>
      <c r="ALY36" s="80"/>
      <c r="ALZ36" s="85"/>
      <c r="AMA36" s="77"/>
      <c r="AMB36" s="74"/>
      <c r="AMC36" s="74"/>
      <c r="AMD36" s="85"/>
      <c r="AME36" s="74"/>
      <c r="AMF36" s="74"/>
      <c r="AMG36" s="85"/>
      <c r="AMH36" s="74"/>
      <c r="AMI36" s="74"/>
      <c r="AMJ36" s="85"/>
      <c r="AMK36" s="74"/>
      <c r="AML36" s="74"/>
      <c r="AMM36" s="85"/>
      <c r="AMN36" s="80"/>
      <c r="AMO36" s="80"/>
      <c r="AMP36" s="85"/>
      <c r="AMQ36" s="77"/>
      <c r="AMR36" s="74"/>
      <c r="AMS36" s="74"/>
      <c r="AMT36" s="85"/>
      <c r="AMU36" s="74"/>
      <c r="AMV36" s="74"/>
      <c r="AMW36" s="85"/>
      <c r="AMX36" s="74"/>
      <c r="AMY36" s="74"/>
      <c r="AMZ36" s="85"/>
      <c r="ANA36" s="74"/>
      <c r="ANB36" s="74"/>
      <c r="ANC36" s="85"/>
      <c r="AND36" s="80"/>
      <c r="ANE36" s="80"/>
      <c r="ANF36" s="85"/>
      <c r="ANG36" s="77"/>
      <c r="ANH36" s="74"/>
      <c r="ANI36" s="74"/>
      <c r="ANJ36" s="85"/>
      <c r="ANK36" s="74"/>
      <c r="ANL36" s="74"/>
      <c r="ANM36" s="85"/>
      <c r="ANN36" s="74"/>
      <c r="ANO36" s="74"/>
      <c r="ANP36" s="85"/>
      <c r="ANQ36" s="74"/>
      <c r="ANR36" s="74"/>
      <c r="ANS36" s="85"/>
      <c r="ANT36" s="80"/>
      <c r="ANU36" s="80"/>
      <c r="ANV36" s="85"/>
      <c r="ANW36" s="77"/>
      <c r="ANX36" s="74"/>
      <c r="ANY36" s="74"/>
      <c r="ANZ36" s="85"/>
      <c r="AOA36" s="74"/>
      <c r="AOB36" s="74"/>
      <c r="AOC36" s="85"/>
      <c r="AOD36" s="74"/>
      <c r="AOE36" s="74"/>
      <c r="AOF36" s="85"/>
      <c r="AOG36" s="74"/>
      <c r="AOH36" s="74"/>
      <c r="AOI36" s="85"/>
      <c r="AOJ36" s="80"/>
      <c r="AOK36" s="80"/>
      <c r="AOL36" s="85"/>
      <c r="AOM36" s="77"/>
      <c r="AON36" s="74"/>
      <c r="AOO36" s="74"/>
      <c r="AOP36" s="85"/>
      <c r="AOQ36" s="74"/>
      <c r="AOR36" s="74"/>
      <c r="AOS36" s="85"/>
      <c r="AOT36" s="74"/>
      <c r="AOU36" s="74"/>
      <c r="AOV36" s="85"/>
      <c r="AOW36" s="74"/>
      <c r="AOX36" s="74"/>
      <c r="AOY36" s="85"/>
      <c r="AOZ36" s="80"/>
      <c r="APA36" s="80"/>
      <c r="APB36" s="85"/>
      <c r="APC36" s="77"/>
      <c r="APD36" s="74"/>
      <c r="APE36" s="74"/>
      <c r="APF36" s="85"/>
      <c r="APG36" s="74"/>
      <c r="APH36" s="74"/>
      <c r="API36" s="85"/>
      <c r="APJ36" s="74"/>
      <c r="APK36" s="74"/>
      <c r="APL36" s="85"/>
      <c r="APM36" s="74"/>
      <c r="APN36" s="74"/>
      <c r="APO36" s="85"/>
      <c r="APP36" s="80"/>
      <c r="APQ36" s="80"/>
      <c r="APR36" s="85"/>
      <c r="APS36" s="77"/>
      <c r="APT36" s="74"/>
      <c r="APU36" s="74"/>
      <c r="APV36" s="85"/>
      <c r="APW36" s="74"/>
      <c r="APX36" s="74"/>
      <c r="APY36" s="85"/>
      <c r="APZ36" s="74"/>
      <c r="AQA36" s="74"/>
      <c r="AQB36" s="85"/>
      <c r="AQC36" s="74"/>
      <c r="AQD36" s="74"/>
      <c r="AQE36" s="85"/>
      <c r="AQF36" s="80"/>
      <c r="AQG36" s="80"/>
      <c r="AQH36" s="85"/>
      <c r="AQI36" s="77"/>
      <c r="AQJ36" s="74"/>
      <c r="AQK36" s="74"/>
      <c r="AQL36" s="85"/>
      <c r="AQM36" s="74"/>
      <c r="AQN36" s="74"/>
      <c r="AQO36" s="85"/>
      <c r="AQP36" s="74"/>
      <c r="AQQ36" s="74"/>
      <c r="AQR36" s="85"/>
      <c r="AQS36" s="74"/>
      <c r="AQT36" s="74"/>
      <c r="AQU36" s="85"/>
      <c r="AQV36" s="80"/>
      <c r="AQW36" s="80"/>
      <c r="AQX36" s="85"/>
      <c r="AQY36" s="77"/>
      <c r="AQZ36" s="74"/>
      <c r="ARA36" s="74"/>
      <c r="ARB36" s="85"/>
      <c r="ARC36" s="74"/>
      <c r="ARD36" s="74"/>
      <c r="ARE36" s="85"/>
      <c r="ARF36" s="74"/>
      <c r="ARG36" s="74"/>
      <c r="ARH36" s="85"/>
      <c r="ARI36" s="74"/>
      <c r="ARJ36" s="74"/>
      <c r="ARK36" s="85"/>
      <c r="ARL36" s="80"/>
      <c r="ARM36" s="80"/>
      <c r="ARN36" s="85"/>
      <c r="ARO36" s="77"/>
      <c r="ARP36" s="74"/>
      <c r="ARQ36" s="74"/>
      <c r="ARR36" s="85"/>
      <c r="ARS36" s="74"/>
      <c r="ART36" s="74"/>
      <c r="ARU36" s="85"/>
      <c r="ARV36" s="74"/>
      <c r="ARW36" s="74"/>
      <c r="ARX36" s="85"/>
      <c r="ARY36" s="74"/>
      <c r="ARZ36" s="74"/>
      <c r="ASA36" s="85"/>
      <c r="ASB36" s="80"/>
      <c r="ASC36" s="80"/>
      <c r="ASD36" s="85"/>
      <c r="ASE36" s="77"/>
      <c r="ASF36" s="74"/>
      <c r="ASG36" s="74"/>
      <c r="ASH36" s="85"/>
      <c r="ASI36" s="74"/>
      <c r="ASJ36" s="74"/>
      <c r="ASK36" s="85"/>
      <c r="ASL36" s="74"/>
      <c r="ASM36" s="74"/>
      <c r="ASN36" s="85"/>
      <c r="ASO36" s="74"/>
      <c r="ASP36" s="74"/>
      <c r="ASQ36" s="85"/>
      <c r="ASR36" s="80"/>
      <c r="ASS36" s="80"/>
      <c r="AST36" s="85"/>
      <c r="ASU36" s="77"/>
      <c r="ASV36" s="74"/>
      <c r="ASW36" s="74"/>
      <c r="ASX36" s="85"/>
      <c r="ASY36" s="74"/>
      <c r="ASZ36" s="74"/>
      <c r="ATA36" s="85"/>
      <c r="ATB36" s="74"/>
      <c r="ATC36" s="74"/>
      <c r="ATD36" s="85"/>
      <c r="ATE36" s="74"/>
      <c r="ATF36" s="74"/>
      <c r="ATG36" s="85"/>
      <c r="ATH36" s="80"/>
      <c r="ATI36" s="80"/>
      <c r="ATJ36" s="85"/>
      <c r="ATK36" s="77"/>
      <c r="ATL36" s="74"/>
      <c r="ATM36" s="74"/>
      <c r="ATN36" s="85"/>
      <c r="ATO36" s="74"/>
      <c r="ATP36" s="74"/>
      <c r="ATQ36" s="85"/>
      <c r="ATR36" s="74"/>
      <c r="ATS36" s="74"/>
      <c r="ATT36" s="85"/>
      <c r="ATU36" s="74"/>
      <c r="ATV36" s="74"/>
      <c r="ATW36" s="85"/>
      <c r="ATX36" s="80"/>
      <c r="ATY36" s="80"/>
      <c r="ATZ36" s="85"/>
      <c r="AUA36" s="77"/>
      <c r="AUB36" s="74"/>
      <c r="AUC36" s="74"/>
      <c r="AUD36" s="85"/>
      <c r="AUE36" s="74"/>
      <c r="AUF36" s="74"/>
      <c r="AUG36" s="85"/>
      <c r="AUH36" s="74"/>
      <c r="AUI36" s="74"/>
      <c r="AUJ36" s="85"/>
      <c r="AUK36" s="74"/>
      <c r="AUL36" s="74"/>
      <c r="AUM36" s="85"/>
      <c r="AUN36" s="80"/>
      <c r="AUO36" s="80"/>
      <c r="AUP36" s="85"/>
      <c r="AUQ36" s="77"/>
      <c r="AUR36" s="74"/>
      <c r="AUS36" s="74"/>
      <c r="AUT36" s="85"/>
      <c r="AUU36" s="74"/>
      <c r="AUV36" s="74"/>
      <c r="AUW36" s="85"/>
      <c r="AUX36" s="74"/>
      <c r="AUY36" s="74"/>
      <c r="AUZ36" s="85"/>
      <c r="AVA36" s="74"/>
      <c r="AVB36" s="74"/>
      <c r="AVC36" s="85"/>
      <c r="AVD36" s="80"/>
      <c r="AVE36" s="80"/>
      <c r="AVF36" s="85"/>
      <c r="AVG36" s="77"/>
      <c r="AVH36" s="74"/>
      <c r="AVI36" s="74"/>
      <c r="AVJ36" s="85"/>
      <c r="AVK36" s="74"/>
      <c r="AVL36" s="74"/>
      <c r="AVM36" s="85"/>
      <c r="AVN36" s="74"/>
      <c r="AVO36" s="74"/>
      <c r="AVP36" s="85"/>
      <c r="AVQ36" s="74"/>
      <c r="AVR36" s="74"/>
      <c r="AVS36" s="85"/>
      <c r="AVT36" s="80"/>
      <c r="AVU36" s="80"/>
      <c r="AVV36" s="85"/>
      <c r="AVW36" s="77"/>
      <c r="AVX36" s="74"/>
      <c r="AVY36" s="74"/>
      <c r="AVZ36" s="85"/>
      <c r="AWA36" s="74"/>
      <c r="AWB36" s="74"/>
      <c r="AWC36" s="85"/>
      <c r="AWD36" s="74"/>
      <c r="AWE36" s="74"/>
      <c r="AWF36" s="85"/>
      <c r="AWG36" s="74"/>
      <c r="AWH36" s="74"/>
      <c r="AWI36" s="85"/>
      <c r="AWJ36" s="80"/>
      <c r="AWK36" s="80"/>
      <c r="AWL36" s="85"/>
      <c r="AWM36" s="77"/>
      <c r="AWN36" s="74"/>
      <c r="AWO36" s="74"/>
      <c r="AWP36" s="85"/>
      <c r="AWQ36" s="74"/>
      <c r="AWR36" s="74"/>
      <c r="AWS36" s="85"/>
      <c r="AWT36" s="74"/>
      <c r="AWU36" s="74"/>
      <c r="AWV36" s="85"/>
      <c r="AWW36" s="74"/>
      <c r="AWX36" s="74"/>
      <c r="AWY36" s="85"/>
      <c r="AWZ36" s="80"/>
      <c r="AXA36" s="80"/>
      <c r="AXB36" s="85"/>
      <c r="AXC36" s="77"/>
      <c r="AXD36" s="74"/>
      <c r="AXE36" s="74"/>
      <c r="AXF36" s="85"/>
      <c r="AXG36" s="74"/>
      <c r="AXH36" s="74"/>
      <c r="AXI36" s="85"/>
      <c r="AXJ36" s="74"/>
      <c r="AXK36" s="74"/>
      <c r="AXL36" s="85"/>
      <c r="AXM36" s="74"/>
      <c r="AXN36" s="74"/>
      <c r="AXO36" s="85"/>
      <c r="AXP36" s="80"/>
      <c r="AXQ36" s="80"/>
      <c r="AXR36" s="85"/>
      <c r="AXS36" s="77"/>
      <c r="AXT36" s="74"/>
      <c r="AXU36" s="74"/>
      <c r="AXV36" s="85"/>
      <c r="AXW36" s="74"/>
      <c r="AXX36" s="74"/>
      <c r="AXY36" s="85"/>
      <c r="AXZ36" s="74"/>
      <c r="AYA36" s="74"/>
      <c r="AYB36" s="85"/>
      <c r="AYC36" s="74"/>
      <c r="AYD36" s="74"/>
      <c r="AYE36" s="85"/>
      <c r="AYF36" s="80"/>
      <c r="AYG36" s="80"/>
      <c r="AYH36" s="85"/>
      <c r="AYI36" s="77"/>
      <c r="AYJ36" s="74"/>
      <c r="AYK36" s="74"/>
      <c r="AYL36" s="85"/>
      <c r="AYM36" s="74"/>
      <c r="AYN36" s="74"/>
      <c r="AYO36" s="85"/>
      <c r="AYP36" s="74"/>
      <c r="AYQ36" s="74"/>
      <c r="AYR36" s="85"/>
      <c r="AYS36" s="74"/>
      <c r="AYT36" s="74"/>
      <c r="AYU36" s="85"/>
      <c r="AYV36" s="80"/>
      <c r="AYW36" s="80"/>
      <c r="AYX36" s="85"/>
      <c r="AYY36" s="77"/>
      <c r="AYZ36" s="74"/>
      <c r="AZA36" s="74"/>
      <c r="AZB36" s="85"/>
      <c r="AZC36" s="74"/>
      <c r="AZD36" s="74"/>
      <c r="AZE36" s="85"/>
      <c r="AZF36" s="74"/>
      <c r="AZG36" s="74"/>
      <c r="AZH36" s="85"/>
      <c r="AZI36" s="74"/>
      <c r="AZJ36" s="74"/>
      <c r="AZK36" s="85"/>
      <c r="AZL36" s="80"/>
      <c r="AZM36" s="80"/>
      <c r="AZN36" s="85"/>
      <c r="AZO36" s="77"/>
      <c r="AZP36" s="74"/>
      <c r="AZQ36" s="74"/>
      <c r="AZR36" s="85"/>
      <c r="AZS36" s="74"/>
      <c r="AZT36" s="74"/>
      <c r="AZU36" s="85"/>
      <c r="AZV36" s="74"/>
      <c r="AZW36" s="74"/>
      <c r="AZX36" s="85"/>
      <c r="AZY36" s="74"/>
      <c r="AZZ36" s="74"/>
      <c r="BAA36" s="85"/>
      <c r="BAB36" s="80"/>
      <c r="BAC36" s="80"/>
      <c r="BAD36" s="85"/>
      <c r="BAE36" s="77"/>
      <c r="BAF36" s="74"/>
      <c r="BAG36" s="74"/>
      <c r="BAH36" s="85"/>
      <c r="BAI36" s="74"/>
      <c r="BAJ36" s="74"/>
      <c r="BAK36" s="85"/>
      <c r="BAL36" s="74"/>
      <c r="BAM36" s="74"/>
      <c r="BAN36" s="85"/>
      <c r="BAO36" s="74"/>
      <c r="BAP36" s="74"/>
      <c r="BAQ36" s="85"/>
      <c r="BAR36" s="80"/>
      <c r="BAS36" s="80"/>
      <c r="BAT36" s="85"/>
      <c r="BAU36" s="77"/>
      <c r="BAV36" s="74"/>
      <c r="BAW36" s="74"/>
      <c r="BAX36" s="85"/>
      <c r="BAY36" s="74"/>
      <c r="BAZ36" s="74"/>
      <c r="BBA36" s="85"/>
      <c r="BBB36" s="74"/>
      <c r="BBC36" s="74"/>
      <c r="BBD36" s="85"/>
      <c r="BBE36" s="74"/>
      <c r="BBF36" s="74"/>
      <c r="BBG36" s="85"/>
      <c r="BBH36" s="80"/>
      <c r="BBI36" s="80"/>
      <c r="BBJ36" s="85"/>
      <c r="BBK36" s="77"/>
      <c r="BBL36" s="74"/>
      <c r="BBM36" s="74"/>
      <c r="BBN36" s="85"/>
      <c r="BBO36" s="74"/>
      <c r="BBP36" s="74"/>
      <c r="BBQ36" s="85"/>
      <c r="BBR36" s="74"/>
      <c r="BBS36" s="74"/>
      <c r="BBT36" s="85"/>
      <c r="BBU36" s="74"/>
      <c r="BBV36" s="74"/>
      <c r="BBW36" s="85"/>
      <c r="BBX36" s="80"/>
      <c r="BBY36" s="80"/>
      <c r="BBZ36" s="85"/>
      <c r="BCA36" s="77"/>
      <c r="BCB36" s="74"/>
      <c r="BCC36" s="74"/>
      <c r="BCD36" s="85"/>
      <c r="BCE36" s="74"/>
      <c r="BCF36" s="74"/>
      <c r="BCG36" s="85"/>
      <c r="BCH36" s="74"/>
      <c r="BCI36" s="74"/>
      <c r="BCJ36" s="85"/>
      <c r="BCK36" s="74"/>
      <c r="BCL36" s="74"/>
      <c r="BCM36" s="85"/>
      <c r="BCN36" s="80"/>
      <c r="BCO36" s="80"/>
      <c r="BCP36" s="85"/>
      <c r="BCQ36" s="77"/>
      <c r="BCR36" s="74"/>
      <c r="BCS36" s="74"/>
      <c r="BCT36" s="85"/>
      <c r="BCU36" s="74"/>
      <c r="BCV36" s="74"/>
      <c r="BCW36" s="85"/>
      <c r="BCX36" s="74"/>
      <c r="BCY36" s="74"/>
      <c r="BCZ36" s="85"/>
      <c r="BDA36" s="74"/>
      <c r="BDB36" s="74"/>
      <c r="BDC36" s="85"/>
      <c r="BDD36" s="80"/>
      <c r="BDE36" s="80"/>
      <c r="BDF36" s="85"/>
      <c r="BDG36" s="77"/>
      <c r="BDH36" s="74"/>
      <c r="BDI36" s="74"/>
      <c r="BDJ36" s="85"/>
      <c r="BDK36" s="74"/>
      <c r="BDL36" s="74"/>
      <c r="BDM36" s="85"/>
      <c r="BDN36" s="74"/>
      <c r="BDO36" s="74"/>
      <c r="BDP36" s="85"/>
      <c r="BDQ36" s="74"/>
      <c r="BDR36" s="74"/>
      <c r="BDS36" s="85"/>
      <c r="BDT36" s="80"/>
      <c r="BDU36" s="80"/>
      <c r="BDV36" s="85"/>
      <c r="BDW36" s="77"/>
      <c r="BDX36" s="74"/>
      <c r="BDY36" s="74"/>
      <c r="BDZ36" s="85"/>
      <c r="BEA36" s="74"/>
      <c r="BEB36" s="74"/>
      <c r="BEC36" s="85"/>
      <c r="BED36" s="74"/>
      <c r="BEE36" s="74"/>
      <c r="BEF36" s="85"/>
      <c r="BEG36" s="74"/>
      <c r="BEH36" s="74"/>
      <c r="BEI36" s="85"/>
      <c r="BEJ36" s="80"/>
      <c r="BEK36" s="80"/>
      <c r="BEL36" s="85"/>
      <c r="BEM36" s="77"/>
      <c r="BEN36" s="74"/>
      <c r="BEO36" s="74"/>
      <c r="BEP36" s="85"/>
      <c r="BEQ36" s="74"/>
      <c r="BER36" s="74"/>
      <c r="BES36" s="85"/>
      <c r="BET36" s="74"/>
      <c r="BEU36" s="74"/>
      <c r="BEV36" s="85"/>
      <c r="BEW36" s="74"/>
      <c r="BEX36" s="74"/>
      <c r="BEY36" s="85"/>
      <c r="BEZ36" s="80"/>
      <c r="BFA36" s="80"/>
      <c r="BFB36" s="85"/>
      <c r="BFC36" s="77"/>
      <c r="BFD36" s="74"/>
      <c r="BFE36" s="74"/>
      <c r="BFF36" s="85"/>
      <c r="BFG36" s="74"/>
      <c r="BFH36" s="74"/>
      <c r="BFI36" s="85"/>
      <c r="BFJ36" s="74"/>
      <c r="BFK36" s="74"/>
      <c r="BFL36" s="85"/>
      <c r="BFM36" s="74"/>
      <c r="BFN36" s="74"/>
      <c r="BFO36" s="85"/>
      <c r="BFP36" s="80"/>
      <c r="BFQ36" s="80"/>
      <c r="BFR36" s="85"/>
      <c r="BFS36" s="77"/>
      <c r="BFT36" s="74"/>
      <c r="BFU36" s="74"/>
      <c r="BFV36" s="85"/>
      <c r="BFW36" s="74"/>
      <c r="BFX36" s="74"/>
      <c r="BFY36" s="85"/>
      <c r="BFZ36" s="74"/>
      <c r="BGA36" s="74"/>
      <c r="BGB36" s="85"/>
      <c r="BGC36" s="74"/>
      <c r="BGD36" s="74"/>
      <c r="BGE36" s="85"/>
      <c r="BGF36" s="80"/>
      <c r="BGG36" s="80"/>
      <c r="BGH36" s="85"/>
      <c r="BGI36" s="77"/>
      <c r="BGJ36" s="74"/>
      <c r="BGK36" s="74"/>
      <c r="BGL36" s="85"/>
      <c r="BGM36" s="74"/>
      <c r="BGN36" s="74"/>
      <c r="BGO36" s="85"/>
      <c r="BGP36" s="74"/>
      <c r="BGQ36" s="74"/>
      <c r="BGR36" s="85"/>
      <c r="BGS36" s="74"/>
      <c r="BGT36" s="74"/>
      <c r="BGU36" s="85"/>
      <c r="BGV36" s="80"/>
      <c r="BGW36" s="80"/>
      <c r="BGX36" s="85"/>
      <c r="BGY36" s="77"/>
      <c r="BGZ36" s="74"/>
      <c r="BHA36" s="74"/>
      <c r="BHB36" s="85"/>
      <c r="BHC36" s="74"/>
      <c r="BHD36" s="74"/>
      <c r="BHE36" s="85"/>
      <c r="BHF36" s="74"/>
      <c r="BHG36" s="74"/>
      <c r="BHH36" s="85"/>
      <c r="BHI36" s="74"/>
      <c r="BHJ36" s="74"/>
      <c r="BHK36" s="85"/>
      <c r="BHL36" s="80"/>
      <c r="BHM36" s="80"/>
      <c r="BHN36" s="85"/>
      <c r="BHO36" s="77"/>
      <c r="BHP36" s="74"/>
      <c r="BHQ36" s="74"/>
      <c r="BHR36" s="85"/>
      <c r="BHS36" s="74"/>
      <c r="BHT36" s="74"/>
      <c r="BHU36" s="85"/>
      <c r="BHV36" s="74"/>
      <c r="BHW36" s="74"/>
      <c r="BHX36" s="85"/>
      <c r="BHY36" s="74"/>
      <c r="BHZ36" s="74"/>
      <c r="BIA36" s="85"/>
      <c r="BIB36" s="80"/>
      <c r="BIC36" s="80"/>
      <c r="BID36" s="85"/>
      <c r="BIE36" s="77"/>
      <c r="BIF36" s="74"/>
      <c r="BIG36" s="74"/>
      <c r="BIH36" s="85"/>
      <c r="BII36" s="74"/>
      <c r="BIJ36" s="74"/>
      <c r="BIK36" s="85"/>
      <c r="BIL36" s="74"/>
      <c r="BIM36" s="74"/>
      <c r="BIN36" s="85"/>
      <c r="BIO36" s="74"/>
      <c r="BIP36" s="74"/>
      <c r="BIQ36" s="85"/>
      <c r="BIR36" s="80"/>
      <c r="BIS36" s="80"/>
      <c r="BIT36" s="85"/>
      <c r="BIU36" s="77"/>
      <c r="BIV36" s="74"/>
      <c r="BIW36" s="74"/>
      <c r="BIX36" s="85"/>
      <c r="BIY36" s="74"/>
      <c r="BIZ36" s="74"/>
      <c r="BJA36" s="85"/>
      <c r="BJB36" s="74"/>
      <c r="BJC36" s="74"/>
      <c r="BJD36" s="85"/>
      <c r="BJE36" s="74"/>
      <c r="BJF36" s="74"/>
      <c r="BJG36" s="85"/>
      <c r="BJH36" s="80"/>
      <c r="BJI36" s="80"/>
      <c r="BJJ36" s="85"/>
      <c r="BJK36" s="77"/>
      <c r="BJL36" s="74"/>
      <c r="BJM36" s="74"/>
      <c r="BJN36" s="85"/>
      <c r="BJO36" s="74"/>
      <c r="BJP36" s="74"/>
      <c r="BJQ36" s="85"/>
      <c r="BJR36" s="74"/>
      <c r="BJS36" s="74"/>
      <c r="BJT36" s="85"/>
      <c r="BJU36" s="74"/>
      <c r="BJV36" s="74"/>
      <c r="BJW36" s="85"/>
      <c r="BJX36" s="80"/>
      <c r="BJY36" s="80"/>
      <c r="BJZ36" s="85"/>
      <c r="BKA36" s="77"/>
      <c r="BKB36" s="74"/>
      <c r="BKC36" s="74"/>
      <c r="BKD36" s="85"/>
      <c r="BKE36" s="74"/>
      <c r="BKF36" s="74"/>
      <c r="BKG36" s="85"/>
      <c r="BKH36" s="74"/>
      <c r="BKI36" s="74"/>
      <c r="BKJ36" s="85"/>
      <c r="BKK36" s="74"/>
      <c r="BKL36" s="74"/>
      <c r="BKM36" s="85"/>
      <c r="BKN36" s="80"/>
      <c r="BKO36" s="80"/>
      <c r="BKP36" s="85"/>
      <c r="BKQ36" s="77"/>
      <c r="BKR36" s="74"/>
      <c r="BKS36" s="74"/>
      <c r="BKT36" s="85"/>
      <c r="BKU36" s="74"/>
      <c r="BKV36" s="74"/>
      <c r="BKW36" s="85"/>
      <c r="BKX36" s="74"/>
      <c r="BKY36" s="74"/>
      <c r="BKZ36" s="85"/>
      <c r="BLA36" s="74"/>
      <c r="BLB36" s="74"/>
      <c r="BLC36" s="85"/>
      <c r="BLD36" s="80"/>
      <c r="BLE36" s="80"/>
      <c r="BLF36" s="85"/>
      <c r="BLG36" s="77"/>
      <c r="BLH36" s="74"/>
      <c r="BLI36" s="74"/>
      <c r="BLJ36" s="85"/>
      <c r="BLK36" s="74"/>
      <c r="BLL36" s="74"/>
      <c r="BLM36" s="85"/>
      <c r="BLN36" s="74"/>
      <c r="BLO36" s="74"/>
      <c r="BLP36" s="85"/>
      <c r="BLQ36" s="74"/>
      <c r="BLR36" s="74"/>
      <c r="BLS36" s="85"/>
      <c r="BLT36" s="80"/>
      <c r="BLU36" s="80"/>
      <c r="BLV36" s="85"/>
      <c r="BLW36" s="77"/>
      <c r="BLX36" s="74"/>
      <c r="BLY36" s="74"/>
      <c r="BLZ36" s="85"/>
      <c r="BMA36" s="74"/>
      <c r="BMB36" s="74"/>
      <c r="BMC36" s="85"/>
      <c r="BMD36" s="74"/>
      <c r="BME36" s="74"/>
      <c r="BMF36" s="85"/>
      <c r="BMG36" s="74"/>
      <c r="BMH36" s="74"/>
      <c r="BMI36" s="85"/>
      <c r="BMJ36" s="80"/>
      <c r="BMK36" s="80"/>
      <c r="BML36" s="85"/>
      <c r="BMM36" s="77"/>
      <c r="BMN36" s="74"/>
      <c r="BMO36" s="74"/>
      <c r="BMP36" s="85"/>
      <c r="BMQ36" s="74"/>
      <c r="BMR36" s="74"/>
      <c r="BMS36" s="85"/>
      <c r="BMT36" s="74"/>
      <c r="BMU36" s="74"/>
      <c r="BMV36" s="85"/>
      <c r="BMW36" s="74"/>
      <c r="BMX36" s="74"/>
      <c r="BMY36" s="85"/>
      <c r="BMZ36" s="80"/>
      <c r="BNA36" s="80"/>
      <c r="BNB36" s="85"/>
      <c r="BNC36" s="77"/>
      <c r="BND36" s="74"/>
      <c r="BNE36" s="74"/>
      <c r="BNF36" s="85"/>
      <c r="BNG36" s="74"/>
      <c r="BNH36" s="74"/>
      <c r="BNI36" s="85"/>
      <c r="BNJ36" s="74"/>
      <c r="BNK36" s="74"/>
      <c r="BNL36" s="85"/>
      <c r="BNM36" s="74"/>
      <c r="BNN36" s="74"/>
      <c r="BNO36" s="85"/>
      <c r="BNP36" s="80"/>
      <c r="BNQ36" s="80"/>
      <c r="BNR36" s="85"/>
      <c r="BNS36" s="77"/>
      <c r="BNT36" s="74"/>
      <c r="BNU36" s="74"/>
      <c r="BNV36" s="85"/>
      <c r="BNW36" s="74"/>
      <c r="BNX36" s="74"/>
      <c r="BNY36" s="85"/>
      <c r="BNZ36" s="74"/>
      <c r="BOA36" s="74"/>
      <c r="BOB36" s="85"/>
      <c r="BOC36" s="74"/>
      <c r="BOD36" s="74"/>
      <c r="BOE36" s="85"/>
      <c r="BOF36" s="80"/>
      <c r="BOG36" s="80"/>
      <c r="BOH36" s="85"/>
      <c r="BOI36" s="77"/>
      <c r="BOJ36" s="74"/>
      <c r="BOK36" s="74"/>
      <c r="BOL36" s="85"/>
      <c r="BOM36" s="74"/>
      <c r="BON36" s="74"/>
      <c r="BOO36" s="85"/>
      <c r="BOP36" s="74"/>
      <c r="BOQ36" s="74"/>
      <c r="BOR36" s="85"/>
      <c r="BOS36" s="74"/>
      <c r="BOT36" s="74"/>
      <c r="BOU36" s="85"/>
      <c r="BOV36" s="80"/>
      <c r="BOW36" s="80"/>
      <c r="BOX36" s="85"/>
      <c r="BOY36" s="77"/>
      <c r="BOZ36" s="74"/>
      <c r="BPA36" s="74"/>
      <c r="BPB36" s="85"/>
      <c r="BPC36" s="74"/>
      <c r="BPD36" s="74"/>
      <c r="BPE36" s="85"/>
      <c r="BPF36" s="74"/>
      <c r="BPG36" s="74"/>
      <c r="BPH36" s="85"/>
      <c r="BPI36" s="74"/>
      <c r="BPJ36" s="74"/>
      <c r="BPK36" s="85"/>
      <c r="BPL36" s="80"/>
      <c r="BPM36" s="80"/>
      <c r="BPN36" s="85"/>
      <c r="BPO36" s="77"/>
      <c r="BPP36" s="74"/>
      <c r="BPQ36" s="74"/>
      <c r="BPR36" s="85"/>
      <c r="BPS36" s="74"/>
      <c r="BPT36" s="74"/>
      <c r="BPU36" s="85"/>
      <c r="BPV36" s="74"/>
      <c r="BPW36" s="74"/>
      <c r="BPX36" s="85"/>
      <c r="BPY36" s="74"/>
      <c r="BPZ36" s="74"/>
      <c r="BQA36" s="85"/>
      <c r="BQB36" s="80"/>
      <c r="BQC36" s="80"/>
      <c r="BQD36" s="85"/>
      <c r="BQE36" s="77"/>
      <c r="BQF36" s="74"/>
      <c r="BQG36" s="74"/>
      <c r="BQH36" s="85"/>
      <c r="BQI36" s="74"/>
      <c r="BQJ36" s="74"/>
      <c r="BQK36" s="85"/>
      <c r="BQL36" s="74"/>
      <c r="BQM36" s="74"/>
      <c r="BQN36" s="85"/>
      <c r="BQO36" s="74"/>
      <c r="BQP36" s="74"/>
      <c r="BQQ36" s="85"/>
      <c r="BQR36" s="80"/>
      <c r="BQS36" s="80"/>
      <c r="BQT36" s="85"/>
      <c r="BQU36" s="77"/>
      <c r="BQV36" s="74"/>
      <c r="BQW36" s="74"/>
      <c r="BQX36" s="85"/>
      <c r="BQY36" s="74"/>
      <c r="BQZ36" s="74"/>
      <c r="BRA36" s="85"/>
      <c r="BRB36" s="74"/>
      <c r="BRC36" s="74"/>
      <c r="BRD36" s="85"/>
      <c r="BRE36" s="74"/>
      <c r="BRF36" s="74"/>
      <c r="BRG36" s="85"/>
      <c r="BRH36" s="80"/>
      <c r="BRI36" s="80"/>
      <c r="BRJ36" s="85"/>
      <c r="BRK36" s="77"/>
      <c r="BRL36" s="74"/>
      <c r="BRM36" s="74"/>
      <c r="BRN36" s="85"/>
      <c r="BRO36" s="74"/>
      <c r="BRP36" s="74"/>
      <c r="BRQ36" s="85"/>
      <c r="BRR36" s="74"/>
      <c r="BRS36" s="74"/>
      <c r="BRT36" s="85"/>
      <c r="BRU36" s="74"/>
      <c r="BRV36" s="74"/>
      <c r="BRW36" s="85"/>
      <c r="BRX36" s="80"/>
      <c r="BRY36" s="80"/>
      <c r="BRZ36" s="85"/>
      <c r="BSA36" s="77"/>
      <c r="BSB36" s="74"/>
      <c r="BSC36" s="74"/>
      <c r="BSD36" s="85"/>
      <c r="BSE36" s="74"/>
      <c r="BSF36" s="74"/>
      <c r="BSG36" s="85"/>
      <c r="BSH36" s="74"/>
      <c r="BSI36" s="74"/>
      <c r="BSJ36" s="85"/>
      <c r="BSK36" s="74"/>
      <c r="BSL36" s="74"/>
      <c r="BSM36" s="85"/>
      <c r="BSN36" s="80"/>
      <c r="BSO36" s="80"/>
      <c r="BSP36" s="85"/>
      <c r="BSQ36" s="77"/>
      <c r="BSR36" s="74"/>
      <c r="BSS36" s="74"/>
      <c r="BST36" s="85"/>
      <c r="BSU36" s="74"/>
      <c r="BSV36" s="74"/>
      <c r="BSW36" s="85"/>
      <c r="BSX36" s="74"/>
      <c r="BSY36" s="74"/>
      <c r="BSZ36" s="85"/>
      <c r="BTA36" s="74"/>
      <c r="BTB36" s="74"/>
      <c r="BTC36" s="85"/>
      <c r="BTD36" s="80"/>
      <c r="BTE36" s="80"/>
      <c r="BTF36" s="85"/>
      <c r="BTG36" s="77"/>
      <c r="BTH36" s="74"/>
      <c r="BTI36" s="74"/>
      <c r="BTJ36" s="85"/>
      <c r="BTK36" s="74"/>
      <c r="BTL36" s="74"/>
      <c r="BTM36" s="85"/>
      <c r="BTN36" s="74"/>
      <c r="BTO36" s="74"/>
      <c r="BTP36" s="85"/>
      <c r="BTQ36" s="74"/>
      <c r="BTR36" s="74"/>
      <c r="BTS36" s="85"/>
      <c r="BTT36" s="80"/>
      <c r="BTU36" s="80"/>
      <c r="BTV36" s="85"/>
      <c r="BTW36" s="77"/>
      <c r="BTX36" s="74"/>
      <c r="BTY36" s="74"/>
      <c r="BTZ36" s="85"/>
      <c r="BUA36" s="74"/>
      <c r="BUB36" s="74"/>
      <c r="BUC36" s="85"/>
      <c r="BUD36" s="74"/>
      <c r="BUE36" s="74"/>
      <c r="BUF36" s="85"/>
      <c r="BUG36" s="74"/>
      <c r="BUH36" s="74"/>
      <c r="BUI36" s="85"/>
      <c r="BUJ36" s="80"/>
      <c r="BUK36" s="80"/>
      <c r="BUL36" s="85"/>
      <c r="BUM36" s="77"/>
      <c r="BUN36" s="74"/>
      <c r="BUO36" s="74"/>
      <c r="BUP36" s="85"/>
      <c r="BUQ36" s="74"/>
      <c r="BUR36" s="74"/>
      <c r="BUS36" s="85"/>
      <c r="BUT36" s="74"/>
      <c r="BUU36" s="74"/>
      <c r="BUV36" s="85"/>
      <c r="BUW36" s="74"/>
      <c r="BUX36" s="74"/>
      <c r="BUY36" s="85"/>
      <c r="BUZ36" s="80"/>
      <c r="BVA36" s="80"/>
      <c r="BVB36" s="85"/>
      <c r="BVC36" s="77"/>
      <c r="BVD36" s="74"/>
      <c r="BVE36" s="74"/>
      <c r="BVF36" s="85"/>
      <c r="BVG36" s="74"/>
      <c r="BVH36" s="74"/>
      <c r="BVI36" s="85"/>
      <c r="BVJ36" s="74"/>
      <c r="BVK36" s="74"/>
      <c r="BVL36" s="85"/>
      <c r="BVM36" s="74"/>
      <c r="BVN36" s="74"/>
      <c r="BVO36" s="85"/>
      <c r="BVP36" s="80"/>
      <c r="BVQ36" s="80"/>
      <c r="BVR36" s="85"/>
      <c r="BVS36" s="77"/>
      <c r="BVT36" s="74"/>
      <c r="BVU36" s="74"/>
      <c r="BVV36" s="85"/>
      <c r="BVW36" s="74"/>
      <c r="BVX36" s="74"/>
      <c r="BVY36" s="85"/>
      <c r="BVZ36" s="74"/>
      <c r="BWA36" s="74"/>
      <c r="BWB36" s="85"/>
      <c r="BWC36" s="74"/>
      <c r="BWD36" s="74"/>
      <c r="BWE36" s="85"/>
      <c r="BWF36" s="80"/>
      <c r="BWG36" s="80"/>
      <c r="BWH36" s="85"/>
      <c r="BWI36" s="77"/>
      <c r="BWJ36" s="74"/>
      <c r="BWK36" s="74"/>
      <c r="BWL36" s="85"/>
      <c r="BWM36" s="74"/>
      <c r="BWN36" s="74"/>
      <c r="BWO36" s="85"/>
      <c r="BWP36" s="74"/>
      <c r="BWQ36" s="74"/>
      <c r="BWR36" s="85"/>
      <c r="BWS36" s="74"/>
      <c r="BWT36" s="74"/>
      <c r="BWU36" s="85"/>
      <c r="BWV36" s="80"/>
      <c r="BWW36" s="80"/>
      <c r="BWX36" s="85"/>
      <c r="BWY36" s="77"/>
      <c r="BWZ36" s="74"/>
      <c r="BXA36" s="74"/>
      <c r="BXB36" s="85"/>
      <c r="BXC36" s="74"/>
      <c r="BXD36" s="74"/>
      <c r="BXE36" s="85"/>
      <c r="BXF36" s="74"/>
      <c r="BXG36" s="74"/>
      <c r="BXH36" s="85"/>
      <c r="BXI36" s="74"/>
      <c r="BXJ36" s="74"/>
      <c r="BXK36" s="85"/>
      <c r="BXL36" s="80"/>
      <c r="BXM36" s="80"/>
      <c r="BXN36" s="85"/>
      <c r="BXO36" s="77"/>
      <c r="BXP36" s="74"/>
      <c r="BXQ36" s="74"/>
      <c r="BXR36" s="85"/>
      <c r="BXS36" s="74"/>
      <c r="BXT36" s="74"/>
      <c r="BXU36" s="85"/>
      <c r="BXV36" s="74"/>
      <c r="BXW36" s="74"/>
      <c r="BXX36" s="85"/>
      <c r="BXY36" s="74"/>
      <c r="BXZ36" s="74"/>
      <c r="BYA36" s="85"/>
      <c r="BYB36" s="80"/>
      <c r="BYC36" s="80"/>
      <c r="BYD36" s="85"/>
      <c r="BYE36" s="77"/>
      <c r="BYF36" s="74"/>
      <c r="BYG36" s="74"/>
      <c r="BYH36" s="85"/>
      <c r="BYI36" s="74"/>
      <c r="BYJ36" s="74"/>
      <c r="BYK36" s="85"/>
      <c r="BYL36" s="74"/>
      <c r="BYM36" s="74"/>
      <c r="BYN36" s="85"/>
      <c r="BYO36" s="74"/>
      <c r="BYP36" s="74"/>
      <c r="BYQ36" s="85"/>
      <c r="BYR36" s="80"/>
      <c r="BYS36" s="80"/>
      <c r="BYT36" s="85"/>
      <c r="BYU36" s="77"/>
      <c r="BYV36" s="74"/>
      <c r="BYW36" s="74"/>
      <c r="BYX36" s="85"/>
      <c r="BYY36" s="74"/>
      <c r="BYZ36" s="74"/>
      <c r="BZA36" s="85"/>
      <c r="BZB36" s="74"/>
      <c r="BZC36" s="74"/>
      <c r="BZD36" s="85"/>
      <c r="BZE36" s="74"/>
      <c r="BZF36" s="74"/>
      <c r="BZG36" s="85"/>
      <c r="BZH36" s="80"/>
      <c r="BZI36" s="80"/>
      <c r="BZJ36" s="85"/>
      <c r="BZK36" s="77"/>
      <c r="BZL36" s="74"/>
      <c r="BZM36" s="74"/>
      <c r="BZN36" s="85"/>
      <c r="BZO36" s="74"/>
      <c r="BZP36" s="74"/>
      <c r="BZQ36" s="85"/>
      <c r="BZR36" s="74"/>
      <c r="BZS36" s="74"/>
      <c r="BZT36" s="85"/>
      <c r="BZU36" s="74"/>
      <c r="BZV36" s="74"/>
      <c r="BZW36" s="85"/>
      <c r="BZX36" s="80"/>
      <c r="BZY36" s="80"/>
      <c r="BZZ36" s="85"/>
      <c r="CAA36" s="77"/>
      <c r="CAB36" s="74"/>
      <c r="CAC36" s="74"/>
      <c r="CAD36" s="85"/>
      <c r="CAE36" s="74"/>
      <c r="CAF36" s="74"/>
      <c r="CAG36" s="85"/>
      <c r="CAH36" s="74"/>
      <c r="CAI36" s="74"/>
      <c r="CAJ36" s="85"/>
      <c r="CAK36" s="74"/>
      <c r="CAL36" s="74"/>
      <c r="CAM36" s="85"/>
      <c r="CAN36" s="80"/>
      <c r="CAO36" s="80"/>
      <c r="CAP36" s="85"/>
      <c r="CAQ36" s="77"/>
      <c r="CAR36" s="74"/>
      <c r="CAS36" s="74"/>
      <c r="CAT36" s="85"/>
      <c r="CAU36" s="74"/>
      <c r="CAV36" s="74"/>
      <c r="CAW36" s="85"/>
      <c r="CAX36" s="74"/>
      <c r="CAY36" s="74"/>
      <c r="CAZ36" s="85"/>
      <c r="CBA36" s="74"/>
      <c r="CBB36" s="74"/>
      <c r="CBC36" s="85"/>
      <c r="CBD36" s="80"/>
      <c r="CBE36" s="80"/>
      <c r="CBF36" s="85"/>
      <c r="CBG36" s="77"/>
      <c r="CBH36" s="74"/>
      <c r="CBI36" s="74"/>
      <c r="CBJ36" s="85"/>
      <c r="CBK36" s="74"/>
      <c r="CBL36" s="74"/>
      <c r="CBM36" s="85"/>
      <c r="CBN36" s="74"/>
      <c r="CBO36" s="74"/>
      <c r="CBP36" s="85"/>
      <c r="CBQ36" s="74"/>
      <c r="CBR36" s="74"/>
      <c r="CBS36" s="85"/>
      <c r="CBT36" s="80"/>
      <c r="CBU36" s="80"/>
      <c r="CBV36" s="85"/>
      <c r="CBW36" s="77"/>
      <c r="CBX36" s="74"/>
      <c r="CBY36" s="74"/>
      <c r="CBZ36" s="85"/>
      <c r="CCA36" s="74"/>
      <c r="CCB36" s="74"/>
      <c r="CCC36" s="85"/>
      <c r="CCD36" s="74"/>
      <c r="CCE36" s="74"/>
      <c r="CCF36" s="85"/>
      <c r="CCG36" s="74"/>
      <c r="CCH36" s="74"/>
      <c r="CCI36" s="85"/>
      <c r="CCJ36" s="80"/>
      <c r="CCK36" s="80"/>
      <c r="CCL36" s="85"/>
      <c r="CCM36" s="77"/>
      <c r="CCN36" s="74"/>
      <c r="CCO36" s="74"/>
      <c r="CCP36" s="85"/>
      <c r="CCQ36" s="74"/>
      <c r="CCR36" s="74"/>
      <c r="CCS36" s="85"/>
      <c r="CCT36" s="74"/>
      <c r="CCU36" s="74"/>
      <c r="CCV36" s="85"/>
      <c r="CCW36" s="74"/>
      <c r="CCX36" s="74"/>
      <c r="CCY36" s="85"/>
      <c r="CCZ36" s="80"/>
      <c r="CDA36" s="80"/>
      <c r="CDB36" s="85"/>
      <c r="CDC36" s="77"/>
      <c r="CDD36" s="74"/>
      <c r="CDE36" s="74"/>
      <c r="CDF36" s="85"/>
      <c r="CDG36" s="74"/>
      <c r="CDH36" s="74"/>
      <c r="CDI36" s="85"/>
      <c r="CDJ36" s="74"/>
      <c r="CDK36" s="74"/>
      <c r="CDL36" s="85"/>
      <c r="CDM36" s="74"/>
      <c r="CDN36" s="74"/>
      <c r="CDO36" s="85"/>
      <c r="CDP36" s="80"/>
      <c r="CDQ36" s="80"/>
      <c r="CDR36" s="85"/>
      <c r="CDS36" s="77"/>
      <c r="CDT36" s="74"/>
      <c r="CDU36" s="74"/>
      <c r="CDV36" s="85"/>
      <c r="CDW36" s="74"/>
      <c r="CDX36" s="74"/>
      <c r="CDY36" s="85"/>
      <c r="CDZ36" s="74"/>
      <c r="CEA36" s="74"/>
      <c r="CEB36" s="85"/>
      <c r="CEC36" s="74"/>
      <c r="CED36" s="74"/>
      <c r="CEE36" s="85"/>
      <c r="CEF36" s="80"/>
      <c r="CEG36" s="80"/>
      <c r="CEH36" s="85"/>
      <c r="CEI36" s="77"/>
      <c r="CEJ36" s="74"/>
      <c r="CEK36" s="74"/>
      <c r="CEL36" s="85"/>
      <c r="CEM36" s="74"/>
      <c r="CEN36" s="74"/>
      <c r="CEO36" s="85"/>
      <c r="CEP36" s="74"/>
      <c r="CEQ36" s="74"/>
      <c r="CER36" s="85"/>
      <c r="CES36" s="74"/>
      <c r="CET36" s="74"/>
      <c r="CEU36" s="85"/>
      <c r="CEV36" s="80"/>
      <c r="CEW36" s="80"/>
      <c r="CEX36" s="85"/>
      <c r="CEY36" s="77"/>
      <c r="CEZ36" s="74"/>
      <c r="CFA36" s="74"/>
      <c r="CFB36" s="85"/>
      <c r="CFC36" s="74"/>
      <c r="CFD36" s="74"/>
      <c r="CFE36" s="85"/>
      <c r="CFF36" s="74"/>
      <c r="CFG36" s="74"/>
      <c r="CFH36" s="85"/>
      <c r="CFI36" s="74"/>
      <c r="CFJ36" s="74"/>
      <c r="CFK36" s="85"/>
      <c r="CFL36" s="80"/>
      <c r="CFM36" s="80"/>
      <c r="CFN36" s="85"/>
      <c r="CFO36" s="77"/>
      <c r="CFP36" s="74"/>
      <c r="CFQ36" s="74"/>
      <c r="CFR36" s="85"/>
      <c r="CFS36" s="74"/>
      <c r="CFT36" s="74"/>
      <c r="CFU36" s="85"/>
      <c r="CFV36" s="74"/>
      <c r="CFW36" s="74"/>
      <c r="CFX36" s="85"/>
      <c r="CFY36" s="74"/>
      <c r="CFZ36" s="74"/>
      <c r="CGA36" s="85"/>
      <c r="CGB36" s="80"/>
      <c r="CGC36" s="80"/>
      <c r="CGD36" s="85"/>
      <c r="CGE36" s="77"/>
      <c r="CGF36" s="74"/>
      <c r="CGG36" s="74"/>
      <c r="CGH36" s="85"/>
      <c r="CGI36" s="74"/>
      <c r="CGJ36" s="74"/>
      <c r="CGK36" s="85"/>
      <c r="CGL36" s="74"/>
      <c r="CGM36" s="74"/>
      <c r="CGN36" s="85"/>
      <c r="CGO36" s="74"/>
      <c r="CGP36" s="74"/>
      <c r="CGQ36" s="85"/>
      <c r="CGR36" s="80"/>
      <c r="CGS36" s="80"/>
      <c r="CGT36" s="85"/>
      <c r="CGU36" s="77"/>
      <c r="CGV36" s="74"/>
      <c r="CGW36" s="74"/>
      <c r="CGX36" s="85"/>
      <c r="CGY36" s="74"/>
      <c r="CGZ36" s="74"/>
      <c r="CHA36" s="85"/>
      <c r="CHB36" s="74"/>
      <c r="CHC36" s="74"/>
      <c r="CHD36" s="85"/>
      <c r="CHE36" s="74"/>
      <c r="CHF36" s="74"/>
      <c r="CHG36" s="85"/>
      <c r="CHH36" s="80"/>
      <c r="CHI36" s="80"/>
      <c r="CHJ36" s="85"/>
      <c r="CHK36" s="77"/>
      <c r="CHL36" s="74"/>
      <c r="CHM36" s="74"/>
      <c r="CHN36" s="85"/>
      <c r="CHO36" s="74"/>
      <c r="CHP36" s="74"/>
      <c r="CHQ36" s="85"/>
      <c r="CHR36" s="74"/>
      <c r="CHS36" s="74"/>
      <c r="CHT36" s="85"/>
      <c r="CHU36" s="74"/>
      <c r="CHV36" s="74"/>
      <c r="CHW36" s="85"/>
      <c r="CHX36" s="80"/>
      <c r="CHY36" s="80"/>
      <c r="CHZ36" s="85"/>
      <c r="CIA36" s="77"/>
      <c r="CIB36" s="74"/>
      <c r="CIC36" s="74"/>
      <c r="CID36" s="85"/>
      <c r="CIE36" s="74"/>
      <c r="CIF36" s="74"/>
      <c r="CIG36" s="85"/>
      <c r="CIH36" s="74"/>
      <c r="CII36" s="74"/>
      <c r="CIJ36" s="85"/>
      <c r="CIK36" s="74"/>
      <c r="CIL36" s="74"/>
      <c r="CIM36" s="85"/>
      <c r="CIN36" s="80"/>
      <c r="CIO36" s="80"/>
      <c r="CIP36" s="85"/>
      <c r="CIQ36" s="77"/>
      <c r="CIR36" s="74"/>
      <c r="CIS36" s="74"/>
      <c r="CIT36" s="85"/>
      <c r="CIU36" s="74"/>
      <c r="CIV36" s="74"/>
      <c r="CIW36" s="85"/>
      <c r="CIX36" s="74"/>
      <c r="CIY36" s="74"/>
      <c r="CIZ36" s="85"/>
      <c r="CJA36" s="74"/>
      <c r="CJB36" s="74"/>
      <c r="CJC36" s="85"/>
      <c r="CJD36" s="80"/>
      <c r="CJE36" s="80"/>
      <c r="CJF36" s="85"/>
      <c r="CJG36" s="77"/>
      <c r="CJH36" s="74"/>
      <c r="CJI36" s="74"/>
      <c r="CJJ36" s="85"/>
      <c r="CJK36" s="74"/>
      <c r="CJL36" s="74"/>
      <c r="CJM36" s="85"/>
      <c r="CJN36" s="74"/>
      <c r="CJO36" s="74"/>
      <c r="CJP36" s="85"/>
      <c r="CJQ36" s="74"/>
      <c r="CJR36" s="74"/>
      <c r="CJS36" s="85"/>
      <c r="CJT36" s="80"/>
      <c r="CJU36" s="80"/>
      <c r="CJV36" s="85"/>
      <c r="CJW36" s="77"/>
      <c r="CJX36" s="74"/>
      <c r="CJY36" s="74"/>
      <c r="CJZ36" s="85"/>
      <c r="CKA36" s="74"/>
      <c r="CKB36" s="74"/>
      <c r="CKC36" s="85"/>
      <c r="CKD36" s="74"/>
      <c r="CKE36" s="74"/>
      <c r="CKF36" s="85"/>
      <c r="CKG36" s="74"/>
      <c r="CKH36" s="74"/>
      <c r="CKI36" s="85"/>
      <c r="CKJ36" s="80"/>
      <c r="CKK36" s="80"/>
      <c r="CKL36" s="85"/>
      <c r="CKM36" s="77"/>
      <c r="CKN36" s="74"/>
      <c r="CKO36" s="74"/>
      <c r="CKP36" s="85"/>
      <c r="CKQ36" s="74"/>
      <c r="CKR36" s="74"/>
      <c r="CKS36" s="85"/>
      <c r="CKT36" s="74"/>
      <c r="CKU36" s="74"/>
      <c r="CKV36" s="85"/>
      <c r="CKW36" s="74"/>
      <c r="CKX36" s="74"/>
      <c r="CKY36" s="85"/>
      <c r="CKZ36" s="80"/>
      <c r="CLA36" s="80"/>
      <c r="CLB36" s="85"/>
      <c r="CLC36" s="77"/>
      <c r="CLD36" s="74"/>
      <c r="CLE36" s="74"/>
      <c r="CLF36" s="85"/>
      <c r="CLG36" s="74"/>
      <c r="CLH36" s="74"/>
      <c r="CLI36" s="85"/>
      <c r="CLJ36" s="74"/>
      <c r="CLK36" s="74"/>
      <c r="CLL36" s="85"/>
      <c r="CLM36" s="74"/>
      <c r="CLN36" s="74"/>
      <c r="CLO36" s="85"/>
      <c r="CLP36" s="80"/>
      <c r="CLQ36" s="80"/>
      <c r="CLR36" s="85"/>
      <c r="CLS36" s="77"/>
      <c r="CLT36" s="74"/>
      <c r="CLU36" s="74"/>
      <c r="CLV36" s="85"/>
      <c r="CLW36" s="74"/>
      <c r="CLX36" s="74"/>
      <c r="CLY36" s="85"/>
      <c r="CLZ36" s="74"/>
      <c r="CMA36" s="74"/>
      <c r="CMB36" s="85"/>
      <c r="CMC36" s="74"/>
      <c r="CMD36" s="74"/>
      <c r="CME36" s="85"/>
      <c r="CMF36" s="80"/>
      <c r="CMG36" s="80"/>
      <c r="CMH36" s="85"/>
      <c r="CMI36" s="77"/>
      <c r="CMJ36" s="74"/>
      <c r="CMK36" s="74"/>
      <c r="CML36" s="85"/>
      <c r="CMM36" s="74"/>
      <c r="CMN36" s="74"/>
      <c r="CMO36" s="85"/>
      <c r="CMP36" s="74"/>
      <c r="CMQ36" s="74"/>
      <c r="CMR36" s="85"/>
      <c r="CMS36" s="74"/>
      <c r="CMT36" s="74"/>
      <c r="CMU36" s="85"/>
      <c r="CMV36" s="80"/>
      <c r="CMW36" s="80"/>
      <c r="CMX36" s="85"/>
      <c r="CMY36" s="77"/>
      <c r="CMZ36" s="74"/>
      <c r="CNA36" s="74"/>
      <c r="CNB36" s="85"/>
      <c r="CNC36" s="74"/>
      <c r="CND36" s="74"/>
      <c r="CNE36" s="85"/>
      <c r="CNF36" s="74"/>
      <c r="CNG36" s="74"/>
      <c r="CNH36" s="85"/>
      <c r="CNI36" s="74"/>
      <c r="CNJ36" s="74"/>
      <c r="CNK36" s="85"/>
      <c r="CNL36" s="80"/>
      <c r="CNM36" s="80"/>
      <c r="CNN36" s="85"/>
      <c r="CNO36" s="77"/>
      <c r="CNP36" s="74"/>
      <c r="CNQ36" s="74"/>
      <c r="CNR36" s="85"/>
      <c r="CNS36" s="74"/>
      <c r="CNT36" s="74"/>
      <c r="CNU36" s="85"/>
      <c r="CNV36" s="74"/>
      <c r="CNW36" s="74"/>
      <c r="CNX36" s="85"/>
      <c r="CNY36" s="74"/>
      <c r="CNZ36" s="74"/>
      <c r="COA36" s="85"/>
      <c r="COB36" s="80"/>
      <c r="COC36" s="80"/>
      <c r="COD36" s="85"/>
      <c r="COE36" s="77"/>
      <c r="COF36" s="74"/>
      <c r="COG36" s="74"/>
      <c r="COH36" s="85"/>
      <c r="COI36" s="74"/>
      <c r="COJ36" s="74"/>
      <c r="COK36" s="85"/>
      <c r="COL36" s="74"/>
      <c r="COM36" s="74"/>
      <c r="CON36" s="85"/>
      <c r="COO36" s="74"/>
      <c r="COP36" s="74"/>
      <c r="COQ36" s="85"/>
      <c r="COR36" s="80"/>
      <c r="COS36" s="80"/>
      <c r="COT36" s="85"/>
      <c r="COU36" s="77"/>
      <c r="COV36" s="74"/>
      <c r="COW36" s="74"/>
      <c r="COX36" s="85"/>
      <c r="COY36" s="74"/>
      <c r="COZ36" s="74"/>
      <c r="CPA36" s="85"/>
      <c r="CPB36" s="74"/>
      <c r="CPC36" s="74"/>
      <c r="CPD36" s="85"/>
      <c r="CPE36" s="74"/>
      <c r="CPF36" s="74"/>
      <c r="CPG36" s="85"/>
      <c r="CPH36" s="80"/>
      <c r="CPI36" s="80"/>
      <c r="CPJ36" s="85"/>
      <c r="CPK36" s="77"/>
      <c r="CPL36" s="74"/>
      <c r="CPM36" s="74"/>
      <c r="CPN36" s="85"/>
      <c r="CPO36" s="74"/>
      <c r="CPP36" s="74"/>
      <c r="CPQ36" s="85"/>
      <c r="CPR36" s="74"/>
      <c r="CPS36" s="74"/>
      <c r="CPT36" s="85"/>
      <c r="CPU36" s="74"/>
      <c r="CPV36" s="74"/>
      <c r="CPW36" s="85"/>
      <c r="CPX36" s="80"/>
      <c r="CPY36" s="80"/>
      <c r="CPZ36" s="85"/>
      <c r="CQA36" s="77"/>
      <c r="CQB36" s="74"/>
      <c r="CQC36" s="74"/>
      <c r="CQD36" s="85"/>
      <c r="CQE36" s="74"/>
      <c r="CQF36" s="74"/>
      <c r="CQG36" s="85"/>
      <c r="CQH36" s="74"/>
      <c r="CQI36" s="74"/>
      <c r="CQJ36" s="85"/>
      <c r="CQK36" s="74"/>
      <c r="CQL36" s="74"/>
      <c r="CQM36" s="85"/>
      <c r="CQN36" s="80"/>
      <c r="CQO36" s="80"/>
      <c r="CQP36" s="85"/>
      <c r="CQQ36" s="77"/>
      <c r="CQR36" s="74"/>
      <c r="CQS36" s="74"/>
      <c r="CQT36" s="85"/>
      <c r="CQU36" s="74"/>
      <c r="CQV36" s="74"/>
      <c r="CQW36" s="85"/>
      <c r="CQX36" s="74"/>
      <c r="CQY36" s="74"/>
      <c r="CQZ36" s="85"/>
      <c r="CRA36" s="74"/>
      <c r="CRB36" s="74"/>
      <c r="CRC36" s="85"/>
      <c r="CRD36" s="80"/>
      <c r="CRE36" s="80"/>
      <c r="CRF36" s="85"/>
      <c r="CRG36" s="77"/>
      <c r="CRH36" s="74"/>
      <c r="CRI36" s="74"/>
      <c r="CRJ36" s="85"/>
      <c r="CRK36" s="74"/>
      <c r="CRL36" s="74"/>
      <c r="CRM36" s="85"/>
      <c r="CRN36" s="74"/>
      <c r="CRO36" s="74"/>
      <c r="CRP36" s="85"/>
      <c r="CRQ36" s="74"/>
      <c r="CRR36" s="74"/>
      <c r="CRS36" s="85"/>
      <c r="CRT36" s="80"/>
      <c r="CRU36" s="80"/>
      <c r="CRV36" s="85"/>
      <c r="CRW36" s="77"/>
      <c r="CRX36" s="74"/>
      <c r="CRY36" s="74"/>
      <c r="CRZ36" s="85"/>
      <c r="CSA36" s="74"/>
      <c r="CSB36" s="74"/>
      <c r="CSC36" s="85"/>
      <c r="CSD36" s="74"/>
      <c r="CSE36" s="74"/>
      <c r="CSF36" s="85"/>
      <c r="CSG36" s="74"/>
      <c r="CSH36" s="74"/>
      <c r="CSI36" s="85"/>
      <c r="CSJ36" s="80"/>
      <c r="CSK36" s="80"/>
      <c r="CSL36" s="85"/>
      <c r="CSM36" s="77"/>
      <c r="CSN36" s="74"/>
      <c r="CSO36" s="74"/>
      <c r="CSP36" s="85"/>
      <c r="CSQ36" s="74"/>
      <c r="CSR36" s="74"/>
      <c r="CSS36" s="85"/>
      <c r="CST36" s="74"/>
      <c r="CSU36" s="74"/>
      <c r="CSV36" s="85"/>
      <c r="CSW36" s="74"/>
      <c r="CSX36" s="74"/>
      <c r="CSY36" s="85"/>
      <c r="CSZ36" s="80"/>
      <c r="CTA36" s="80"/>
      <c r="CTB36" s="85"/>
      <c r="CTC36" s="77"/>
      <c r="CTD36" s="74"/>
      <c r="CTE36" s="74"/>
      <c r="CTF36" s="85"/>
      <c r="CTG36" s="74"/>
      <c r="CTH36" s="74"/>
      <c r="CTI36" s="85"/>
      <c r="CTJ36" s="74"/>
      <c r="CTK36" s="74"/>
      <c r="CTL36" s="85"/>
      <c r="CTM36" s="74"/>
      <c r="CTN36" s="74"/>
      <c r="CTO36" s="85"/>
      <c r="CTP36" s="80"/>
      <c r="CTQ36" s="80"/>
      <c r="CTR36" s="85"/>
      <c r="CTS36" s="77"/>
      <c r="CTT36" s="74"/>
      <c r="CTU36" s="74"/>
      <c r="CTV36" s="85"/>
      <c r="CTW36" s="74"/>
      <c r="CTX36" s="74"/>
      <c r="CTY36" s="85"/>
      <c r="CTZ36" s="74"/>
      <c r="CUA36" s="74"/>
      <c r="CUB36" s="85"/>
      <c r="CUC36" s="74"/>
      <c r="CUD36" s="74"/>
      <c r="CUE36" s="85"/>
      <c r="CUF36" s="80"/>
      <c r="CUG36" s="80"/>
      <c r="CUH36" s="85"/>
      <c r="CUI36" s="77"/>
      <c r="CUJ36" s="74"/>
      <c r="CUK36" s="74"/>
      <c r="CUL36" s="85"/>
      <c r="CUM36" s="74"/>
      <c r="CUN36" s="74"/>
      <c r="CUO36" s="85"/>
      <c r="CUP36" s="74"/>
      <c r="CUQ36" s="74"/>
      <c r="CUR36" s="85"/>
      <c r="CUS36" s="74"/>
      <c r="CUT36" s="74"/>
      <c r="CUU36" s="85"/>
      <c r="CUV36" s="80"/>
      <c r="CUW36" s="80"/>
      <c r="CUX36" s="85"/>
      <c r="CUY36" s="77"/>
      <c r="CUZ36" s="74"/>
      <c r="CVA36" s="74"/>
      <c r="CVB36" s="85"/>
      <c r="CVC36" s="74"/>
      <c r="CVD36" s="74"/>
      <c r="CVE36" s="85"/>
      <c r="CVF36" s="74"/>
      <c r="CVG36" s="74"/>
      <c r="CVH36" s="85"/>
      <c r="CVI36" s="74"/>
      <c r="CVJ36" s="74"/>
      <c r="CVK36" s="85"/>
      <c r="CVL36" s="80"/>
      <c r="CVM36" s="80"/>
      <c r="CVN36" s="85"/>
      <c r="CVO36" s="77"/>
      <c r="CVP36" s="74"/>
      <c r="CVQ36" s="74"/>
      <c r="CVR36" s="85"/>
      <c r="CVS36" s="74"/>
      <c r="CVT36" s="74"/>
      <c r="CVU36" s="85"/>
      <c r="CVV36" s="74"/>
      <c r="CVW36" s="74"/>
      <c r="CVX36" s="85"/>
      <c r="CVY36" s="74"/>
      <c r="CVZ36" s="74"/>
      <c r="CWA36" s="85"/>
      <c r="CWB36" s="80"/>
      <c r="CWC36" s="80"/>
      <c r="CWD36" s="85"/>
      <c r="CWE36" s="77"/>
      <c r="CWF36" s="74"/>
      <c r="CWG36" s="74"/>
      <c r="CWH36" s="85"/>
      <c r="CWI36" s="74"/>
      <c r="CWJ36" s="74"/>
      <c r="CWK36" s="85"/>
      <c r="CWL36" s="74"/>
      <c r="CWM36" s="74"/>
      <c r="CWN36" s="85"/>
      <c r="CWO36" s="74"/>
      <c r="CWP36" s="74"/>
      <c r="CWQ36" s="85"/>
      <c r="CWR36" s="80"/>
      <c r="CWS36" s="80"/>
      <c r="CWT36" s="85"/>
      <c r="CWU36" s="77"/>
      <c r="CWV36" s="74"/>
      <c r="CWW36" s="74"/>
      <c r="CWX36" s="85"/>
      <c r="CWY36" s="74"/>
      <c r="CWZ36" s="74"/>
      <c r="CXA36" s="85"/>
      <c r="CXB36" s="74"/>
      <c r="CXC36" s="74"/>
      <c r="CXD36" s="85"/>
      <c r="CXE36" s="74"/>
      <c r="CXF36" s="74"/>
      <c r="CXG36" s="85"/>
      <c r="CXH36" s="80"/>
      <c r="CXI36" s="80"/>
      <c r="CXJ36" s="85"/>
      <c r="CXK36" s="77"/>
      <c r="CXL36" s="74"/>
      <c r="CXM36" s="74"/>
      <c r="CXN36" s="85"/>
      <c r="CXO36" s="74"/>
      <c r="CXP36" s="74"/>
      <c r="CXQ36" s="85"/>
      <c r="CXR36" s="74"/>
      <c r="CXS36" s="74"/>
      <c r="CXT36" s="85"/>
      <c r="CXU36" s="74"/>
      <c r="CXV36" s="74"/>
      <c r="CXW36" s="85"/>
      <c r="CXX36" s="80"/>
      <c r="CXY36" s="80"/>
      <c r="CXZ36" s="85"/>
      <c r="CYA36" s="77"/>
      <c r="CYB36" s="74"/>
      <c r="CYC36" s="74"/>
      <c r="CYD36" s="85"/>
      <c r="CYE36" s="74"/>
      <c r="CYF36" s="74"/>
      <c r="CYG36" s="85"/>
      <c r="CYH36" s="74"/>
      <c r="CYI36" s="74"/>
      <c r="CYJ36" s="85"/>
      <c r="CYK36" s="74"/>
      <c r="CYL36" s="74"/>
      <c r="CYM36" s="85"/>
      <c r="CYN36" s="80"/>
      <c r="CYO36" s="80"/>
      <c r="CYP36" s="85"/>
      <c r="CYQ36" s="77"/>
      <c r="CYR36" s="74"/>
      <c r="CYS36" s="74"/>
      <c r="CYT36" s="85"/>
      <c r="CYU36" s="74"/>
      <c r="CYV36" s="74"/>
      <c r="CYW36" s="85"/>
      <c r="CYX36" s="74"/>
      <c r="CYY36" s="74"/>
      <c r="CYZ36" s="85"/>
      <c r="CZA36" s="74"/>
      <c r="CZB36" s="74"/>
      <c r="CZC36" s="85"/>
      <c r="CZD36" s="80"/>
      <c r="CZE36" s="80"/>
      <c r="CZF36" s="85"/>
      <c r="CZG36" s="77"/>
      <c r="CZH36" s="74"/>
      <c r="CZI36" s="74"/>
      <c r="CZJ36" s="85"/>
      <c r="CZK36" s="74"/>
      <c r="CZL36" s="74"/>
      <c r="CZM36" s="85"/>
      <c r="CZN36" s="74"/>
      <c r="CZO36" s="74"/>
      <c r="CZP36" s="85"/>
      <c r="CZQ36" s="74"/>
      <c r="CZR36" s="74"/>
      <c r="CZS36" s="85"/>
      <c r="CZT36" s="80"/>
      <c r="CZU36" s="80"/>
      <c r="CZV36" s="85"/>
      <c r="CZW36" s="77"/>
      <c r="CZX36" s="74"/>
      <c r="CZY36" s="74"/>
      <c r="CZZ36" s="85"/>
      <c r="DAA36" s="74"/>
      <c r="DAB36" s="74"/>
      <c r="DAC36" s="85"/>
      <c r="DAD36" s="74"/>
      <c r="DAE36" s="74"/>
      <c r="DAF36" s="85"/>
      <c r="DAG36" s="74"/>
      <c r="DAH36" s="74"/>
      <c r="DAI36" s="85"/>
      <c r="DAJ36" s="80"/>
      <c r="DAK36" s="80"/>
      <c r="DAL36" s="85"/>
      <c r="DAM36" s="77"/>
      <c r="DAN36" s="74"/>
      <c r="DAO36" s="74"/>
      <c r="DAP36" s="85"/>
      <c r="DAQ36" s="74"/>
      <c r="DAR36" s="74"/>
      <c r="DAS36" s="85"/>
      <c r="DAT36" s="74"/>
      <c r="DAU36" s="74"/>
      <c r="DAV36" s="85"/>
      <c r="DAW36" s="74"/>
      <c r="DAX36" s="74"/>
      <c r="DAY36" s="85"/>
      <c r="DAZ36" s="80"/>
      <c r="DBA36" s="80"/>
      <c r="DBB36" s="85"/>
      <c r="DBC36" s="77"/>
      <c r="DBD36" s="74"/>
      <c r="DBE36" s="74"/>
      <c r="DBF36" s="85"/>
      <c r="DBG36" s="74"/>
      <c r="DBH36" s="74"/>
      <c r="DBI36" s="85"/>
      <c r="DBJ36" s="74"/>
      <c r="DBK36" s="74"/>
      <c r="DBL36" s="85"/>
      <c r="DBM36" s="74"/>
      <c r="DBN36" s="74"/>
      <c r="DBO36" s="85"/>
      <c r="DBP36" s="80"/>
      <c r="DBQ36" s="80"/>
      <c r="DBR36" s="85"/>
      <c r="DBS36" s="77"/>
      <c r="DBT36" s="74"/>
      <c r="DBU36" s="74"/>
      <c r="DBV36" s="85"/>
      <c r="DBW36" s="74"/>
      <c r="DBX36" s="74"/>
      <c r="DBY36" s="85"/>
      <c r="DBZ36" s="74"/>
      <c r="DCA36" s="74"/>
      <c r="DCB36" s="85"/>
      <c r="DCC36" s="74"/>
      <c r="DCD36" s="74"/>
      <c r="DCE36" s="85"/>
      <c r="DCF36" s="80"/>
      <c r="DCG36" s="80"/>
      <c r="DCH36" s="85"/>
      <c r="DCI36" s="77"/>
      <c r="DCJ36" s="74"/>
      <c r="DCK36" s="74"/>
      <c r="DCL36" s="85"/>
      <c r="DCM36" s="74"/>
      <c r="DCN36" s="74"/>
      <c r="DCO36" s="85"/>
      <c r="DCP36" s="74"/>
      <c r="DCQ36" s="74"/>
      <c r="DCR36" s="85"/>
      <c r="DCS36" s="74"/>
      <c r="DCT36" s="74"/>
      <c r="DCU36" s="85"/>
      <c r="DCV36" s="80"/>
      <c r="DCW36" s="80"/>
      <c r="DCX36" s="85"/>
      <c r="DCY36" s="77"/>
      <c r="DCZ36" s="74"/>
      <c r="DDA36" s="74"/>
      <c r="DDB36" s="85"/>
      <c r="DDC36" s="74"/>
      <c r="DDD36" s="74"/>
      <c r="DDE36" s="85"/>
      <c r="DDF36" s="74"/>
      <c r="DDG36" s="74"/>
      <c r="DDH36" s="85"/>
      <c r="DDI36" s="74"/>
      <c r="DDJ36" s="74"/>
      <c r="DDK36" s="85"/>
      <c r="DDL36" s="80"/>
      <c r="DDM36" s="80"/>
      <c r="DDN36" s="85"/>
      <c r="DDO36" s="77"/>
      <c r="DDP36" s="74"/>
      <c r="DDQ36" s="74"/>
      <c r="DDR36" s="85"/>
      <c r="DDS36" s="74"/>
      <c r="DDT36" s="74"/>
      <c r="DDU36" s="85"/>
      <c r="DDV36" s="74"/>
      <c r="DDW36" s="74"/>
      <c r="DDX36" s="85"/>
      <c r="DDY36" s="74"/>
      <c r="DDZ36" s="74"/>
      <c r="DEA36" s="85"/>
      <c r="DEB36" s="80"/>
      <c r="DEC36" s="80"/>
      <c r="DED36" s="85"/>
      <c r="DEE36" s="77"/>
      <c r="DEF36" s="74"/>
      <c r="DEG36" s="74"/>
      <c r="DEH36" s="85"/>
      <c r="DEI36" s="74"/>
      <c r="DEJ36" s="74"/>
      <c r="DEK36" s="85"/>
      <c r="DEL36" s="74"/>
      <c r="DEM36" s="74"/>
      <c r="DEN36" s="85"/>
      <c r="DEO36" s="74"/>
      <c r="DEP36" s="74"/>
      <c r="DEQ36" s="85"/>
      <c r="DER36" s="80"/>
      <c r="DES36" s="80"/>
      <c r="DET36" s="85"/>
      <c r="DEU36" s="77"/>
      <c r="DEV36" s="74"/>
      <c r="DEW36" s="74"/>
      <c r="DEX36" s="85"/>
      <c r="DEY36" s="74"/>
      <c r="DEZ36" s="74"/>
      <c r="DFA36" s="85"/>
      <c r="DFB36" s="74"/>
      <c r="DFC36" s="74"/>
      <c r="DFD36" s="85"/>
      <c r="DFE36" s="74"/>
      <c r="DFF36" s="74"/>
      <c r="DFG36" s="85"/>
      <c r="DFH36" s="80"/>
      <c r="DFI36" s="80"/>
      <c r="DFJ36" s="85"/>
      <c r="DFK36" s="77"/>
      <c r="DFL36" s="74"/>
      <c r="DFM36" s="74"/>
      <c r="DFN36" s="85"/>
      <c r="DFO36" s="74"/>
      <c r="DFP36" s="74"/>
      <c r="DFQ36" s="85"/>
      <c r="DFR36" s="74"/>
      <c r="DFS36" s="74"/>
      <c r="DFT36" s="85"/>
      <c r="DFU36" s="74"/>
      <c r="DFV36" s="74"/>
      <c r="DFW36" s="85"/>
      <c r="DFX36" s="80"/>
      <c r="DFY36" s="80"/>
      <c r="DFZ36" s="85"/>
      <c r="DGA36" s="77"/>
      <c r="DGB36" s="74"/>
      <c r="DGC36" s="74"/>
      <c r="DGD36" s="85"/>
      <c r="DGE36" s="74"/>
      <c r="DGF36" s="74"/>
      <c r="DGG36" s="85"/>
      <c r="DGH36" s="74"/>
      <c r="DGI36" s="74"/>
      <c r="DGJ36" s="85"/>
      <c r="DGK36" s="74"/>
      <c r="DGL36" s="74"/>
      <c r="DGM36" s="85"/>
      <c r="DGN36" s="80"/>
      <c r="DGO36" s="80"/>
      <c r="DGP36" s="85"/>
      <c r="DGQ36" s="77"/>
      <c r="DGR36" s="74"/>
      <c r="DGS36" s="74"/>
      <c r="DGT36" s="85"/>
      <c r="DGU36" s="74"/>
      <c r="DGV36" s="74"/>
      <c r="DGW36" s="85"/>
      <c r="DGX36" s="74"/>
      <c r="DGY36" s="74"/>
      <c r="DGZ36" s="85"/>
      <c r="DHA36" s="74"/>
      <c r="DHB36" s="74"/>
      <c r="DHC36" s="85"/>
      <c r="DHD36" s="80"/>
      <c r="DHE36" s="80"/>
      <c r="DHF36" s="85"/>
      <c r="DHG36" s="77"/>
      <c r="DHH36" s="74"/>
      <c r="DHI36" s="74"/>
      <c r="DHJ36" s="85"/>
      <c r="DHK36" s="74"/>
      <c r="DHL36" s="74"/>
      <c r="DHM36" s="85"/>
      <c r="DHN36" s="74"/>
      <c r="DHO36" s="74"/>
      <c r="DHP36" s="85"/>
      <c r="DHQ36" s="74"/>
      <c r="DHR36" s="74"/>
      <c r="DHS36" s="85"/>
      <c r="DHT36" s="80"/>
      <c r="DHU36" s="80"/>
      <c r="DHV36" s="85"/>
      <c r="DHW36" s="77"/>
      <c r="DHX36" s="74"/>
      <c r="DHY36" s="74"/>
      <c r="DHZ36" s="85"/>
      <c r="DIA36" s="74"/>
      <c r="DIB36" s="74"/>
      <c r="DIC36" s="85"/>
      <c r="DID36" s="74"/>
      <c r="DIE36" s="74"/>
      <c r="DIF36" s="85"/>
      <c r="DIG36" s="74"/>
      <c r="DIH36" s="74"/>
      <c r="DII36" s="85"/>
      <c r="DIJ36" s="80"/>
      <c r="DIK36" s="80"/>
      <c r="DIL36" s="85"/>
      <c r="DIM36" s="77"/>
      <c r="DIN36" s="74"/>
      <c r="DIO36" s="74"/>
      <c r="DIP36" s="85"/>
      <c r="DIQ36" s="74"/>
      <c r="DIR36" s="74"/>
      <c r="DIS36" s="85"/>
      <c r="DIT36" s="74"/>
      <c r="DIU36" s="74"/>
      <c r="DIV36" s="85"/>
      <c r="DIW36" s="74"/>
      <c r="DIX36" s="74"/>
      <c r="DIY36" s="85"/>
      <c r="DIZ36" s="80"/>
      <c r="DJA36" s="80"/>
      <c r="DJB36" s="85"/>
      <c r="DJC36" s="77"/>
      <c r="DJD36" s="74"/>
      <c r="DJE36" s="74"/>
      <c r="DJF36" s="85"/>
      <c r="DJG36" s="74"/>
      <c r="DJH36" s="74"/>
      <c r="DJI36" s="85"/>
      <c r="DJJ36" s="74"/>
      <c r="DJK36" s="74"/>
      <c r="DJL36" s="85"/>
      <c r="DJM36" s="74"/>
      <c r="DJN36" s="74"/>
      <c r="DJO36" s="85"/>
      <c r="DJP36" s="80"/>
      <c r="DJQ36" s="80"/>
      <c r="DJR36" s="85"/>
      <c r="DJS36" s="77"/>
      <c r="DJT36" s="74"/>
      <c r="DJU36" s="74"/>
      <c r="DJV36" s="85"/>
      <c r="DJW36" s="74"/>
      <c r="DJX36" s="74"/>
      <c r="DJY36" s="85"/>
      <c r="DJZ36" s="74"/>
      <c r="DKA36" s="74"/>
      <c r="DKB36" s="85"/>
      <c r="DKC36" s="74"/>
      <c r="DKD36" s="74"/>
      <c r="DKE36" s="85"/>
      <c r="DKF36" s="80"/>
      <c r="DKG36" s="80"/>
      <c r="DKH36" s="85"/>
      <c r="DKI36" s="77"/>
      <c r="DKJ36" s="74"/>
      <c r="DKK36" s="74"/>
      <c r="DKL36" s="85"/>
      <c r="DKM36" s="74"/>
      <c r="DKN36" s="74"/>
      <c r="DKO36" s="85"/>
      <c r="DKP36" s="74"/>
      <c r="DKQ36" s="74"/>
      <c r="DKR36" s="85"/>
      <c r="DKS36" s="74"/>
      <c r="DKT36" s="74"/>
      <c r="DKU36" s="85"/>
      <c r="DKV36" s="80"/>
      <c r="DKW36" s="80"/>
      <c r="DKX36" s="85"/>
      <c r="DKY36" s="77"/>
      <c r="DKZ36" s="74"/>
      <c r="DLA36" s="74"/>
      <c r="DLB36" s="85"/>
      <c r="DLC36" s="74"/>
      <c r="DLD36" s="74"/>
      <c r="DLE36" s="85"/>
      <c r="DLF36" s="74"/>
      <c r="DLG36" s="74"/>
      <c r="DLH36" s="85"/>
      <c r="DLI36" s="74"/>
      <c r="DLJ36" s="74"/>
      <c r="DLK36" s="85"/>
      <c r="DLL36" s="80"/>
      <c r="DLM36" s="80"/>
      <c r="DLN36" s="85"/>
      <c r="DLO36" s="77"/>
      <c r="DLP36" s="74"/>
      <c r="DLQ36" s="74"/>
      <c r="DLR36" s="85"/>
      <c r="DLS36" s="74"/>
      <c r="DLT36" s="74"/>
      <c r="DLU36" s="85"/>
      <c r="DLV36" s="74"/>
      <c r="DLW36" s="74"/>
      <c r="DLX36" s="85"/>
      <c r="DLY36" s="74"/>
      <c r="DLZ36" s="74"/>
      <c r="DMA36" s="85"/>
      <c r="DMB36" s="80"/>
      <c r="DMC36" s="80"/>
      <c r="DMD36" s="85"/>
      <c r="DME36" s="77"/>
      <c r="DMF36" s="74"/>
      <c r="DMG36" s="74"/>
      <c r="DMH36" s="85"/>
      <c r="DMI36" s="74"/>
      <c r="DMJ36" s="74"/>
      <c r="DMK36" s="85"/>
      <c r="DML36" s="74"/>
      <c r="DMM36" s="74"/>
      <c r="DMN36" s="85"/>
      <c r="DMO36" s="74"/>
      <c r="DMP36" s="74"/>
      <c r="DMQ36" s="85"/>
      <c r="DMR36" s="80"/>
      <c r="DMS36" s="80"/>
      <c r="DMT36" s="85"/>
      <c r="DMU36" s="77"/>
      <c r="DMV36" s="74"/>
      <c r="DMW36" s="74"/>
      <c r="DMX36" s="85"/>
      <c r="DMY36" s="74"/>
      <c r="DMZ36" s="74"/>
      <c r="DNA36" s="85"/>
      <c r="DNB36" s="74"/>
      <c r="DNC36" s="74"/>
      <c r="DND36" s="85"/>
      <c r="DNE36" s="74"/>
      <c r="DNF36" s="74"/>
      <c r="DNG36" s="85"/>
      <c r="DNH36" s="80"/>
      <c r="DNI36" s="80"/>
      <c r="DNJ36" s="85"/>
      <c r="DNK36" s="77"/>
      <c r="DNL36" s="74"/>
      <c r="DNM36" s="74"/>
      <c r="DNN36" s="85"/>
      <c r="DNO36" s="74"/>
      <c r="DNP36" s="74"/>
      <c r="DNQ36" s="85"/>
      <c r="DNR36" s="74"/>
      <c r="DNS36" s="74"/>
      <c r="DNT36" s="85"/>
      <c r="DNU36" s="74"/>
      <c r="DNV36" s="74"/>
      <c r="DNW36" s="85"/>
      <c r="DNX36" s="80"/>
      <c r="DNY36" s="80"/>
      <c r="DNZ36" s="85"/>
      <c r="DOA36" s="77"/>
      <c r="DOB36" s="74"/>
      <c r="DOC36" s="74"/>
      <c r="DOD36" s="85"/>
      <c r="DOE36" s="74"/>
      <c r="DOF36" s="74"/>
      <c r="DOG36" s="85"/>
      <c r="DOH36" s="74"/>
      <c r="DOI36" s="74"/>
      <c r="DOJ36" s="85"/>
      <c r="DOK36" s="74"/>
      <c r="DOL36" s="74"/>
      <c r="DOM36" s="85"/>
      <c r="DON36" s="80"/>
      <c r="DOO36" s="80"/>
      <c r="DOP36" s="85"/>
      <c r="DOQ36" s="77"/>
      <c r="DOR36" s="74"/>
      <c r="DOS36" s="74"/>
      <c r="DOT36" s="85"/>
      <c r="DOU36" s="74"/>
      <c r="DOV36" s="74"/>
      <c r="DOW36" s="85"/>
      <c r="DOX36" s="74"/>
      <c r="DOY36" s="74"/>
      <c r="DOZ36" s="85"/>
      <c r="DPA36" s="74"/>
      <c r="DPB36" s="74"/>
      <c r="DPC36" s="85"/>
      <c r="DPD36" s="80"/>
      <c r="DPE36" s="80"/>
      <c r="DPF36" s="85"/>
      <c r="DPG36" s="77"/>
      <c r="DPH36" s="74"/>
      <c r="DPI36" s="74"/>
      <c r="DPJ36" s="85"/>
      <c r="DPK36" s="74"/>
      <c r="DPL36" s="74"/>
      <c r="DPM36" s="85"/>
      <c r="DPN36" s="74"/>
      <c r="DPO36" s="74"/>
      <c r="DPP36" s="85"/>
      <c r="DPQ36" s="74"/>
      <c r="DPR36" s="74"/>
      <c r="DPS36" s="85"/>
      <c r="DPT36" s="80"/>
      <c r="DPU36" s="80"/>
      <c r="DPV36" s="85"/>
      <c r="DPW36" s="77"/>
      <c r="DPX36" s="74"/>
      <c r="DPY36" s="74"/>
      <c r="DPZ36" s="85"/>
      <c r="DQA36" s="74"/>
      <c r="DQB36" s="74"/>
      <c r="DQC36" s="85"/>
      <c r="DQD36" s="74"/>
      <c r="DQE36" s="74"/>
      <c r="DQF36" s="85"/>
      <c r="DQG36" s="74"/>
      <c r="DQH36" s="74"/>
      <c r="DQI36" s="85"/>
      <c r="DQJ36" s="80"/>
      <c r="DQK36" s="80"/>
      <c r="DQL36" s="85"/>
      <c r="DQM36" s="77"/>
      <c r="DQN36" s="74"/>
      <c r="DQO36" s="74"/>
      <c r="DQP36" s="85"/>
      <c r="DQQ36" s="74"/>
      <c r="DQR36" s="74"/>
      <c r="DQS36" s="85"/>
      <c r="DQT36" s="74"/>
      <c r="DQU36" s="74"/>
      <c r="DQV36" s="85"/>
      <c r="DQW36" s="74"/>
      <c r="DQX36" s="74"/>
      <c r="DQY36" s="85"/>
      <c r="DQZ36" s="80"/>
      <c r="DRA36" s="80"/>
      <c r="DRB36" s="85"/>
      <c r="DRC36" s="77"/>
      <c r="DRD36" s="74"/>
      <c r="DRE36" s="74"/>
      <c r="DRF36" s="85"/>
      <c r="DRG36" s="74"/>
      <c r="DRH36" s="74"/>
      <c r="DRI36" s="85"/>
      <c r="DRJ36" s="74"/>
      <c r="DRK36" s="74"/>
      <c r="DRL36" s="85"/>
      <c r="DRM36" s="74"/>
      <c r="DRN36" s="74"/>
      <c r="DRO36" s="85"/>
      <c r="DRP36" s="80"/>
      <c r="DRQ36" s="80"/>
      <c r="DRR36" s="85"/>
      <c r="DRS36" s="77"/>
      <c r="DRT36" s="74"/>
      <c r="DRU36" s="74"/>
      <c r="DRV36" s="85"/>
      <c r="DRW36" s="74"/>
      <c r="DRX36" s="74"/>
      <c r="DRY36" s="85"/>
      <c r="DRZ36" s="74"/>
      <c r="DSA36" s="74"/>
      <c r="DSB36" s="85"/>
      <c r="DSC36" s="74"/>
      <c r="DSD36" s="74"/>
      <c r="DSE36" s="85"/>
      <c r="DSF36" s="80"/>
      <c r="DSG36" s="80"/>
      <c r="DSH36" s="85"/>
      <c r="DSI36" s="77"/>
      <c r="DSJ36" s="74"/>
      <c r="DSK36" s="74"/>
      <c r="DSL36" s="85"/>
      <c r="DSM36" s="74"/>
      <c r="DSN36" s="74"/>
      <c r="DSO36" s="85"/>
      <c r="DSP36" s="74"/>
      <c r="DSQ36" s="74"/>
      <c r="DSR36" s="85"/>
      <c r="DSS36" s="74"/>
      <c r="DST36" s="74"/>
      <c r="DSU36" s="85"/>
      <c r="DSV36" s="80"/>
      <c r="DSW36" s="80"/>
      <c r="DSX36" s="85"/>
      <c r="DSY36" s="77"/>
      <c r="DSZ36" s="74"/>
      <c r="DTA36" s="74"/>
      <c r="DTB36" s="85"/>
      <c r="DTC36" s="74"/>
      <c r="DTD36" s="74"/>
      <c r="DTE36" s="85"/>
      <c r="DTF36" s="74"/>
      <c r="DTG36" s="74"/>
      <c r="DTH36" s="85"/>
      <c r="DTI36" s="74"/>
      <c r="DTJ36" s="74"/>
      <c r="DTK36" s="85"/>
      <c r="DTL36" s="80"/>
      <c r="DTM36" s="80"/>
      <c r="DTN36" s="85"/>
      <c r="DTO36" s="77"/>
      <c r="DTP36" s="74"/>
      <c r="DTQ36" s="74"/>
      <c r="DTR36" s="85"/>
      <c r="DTS36" s="74"/>
      <c r="DTT36" s="74"/>
      <c r="DTU36" s="85"/>
      <c r="DTV36" s="74"/>
      <c r="DTW36" s="74"/>
      <c r="DTX36" s="85"/>
      <c r="DTY36" s="74"/>
      <c r="DTZ36" s="74"/>
      <c r="DUA36" s="85"/>
      <c r="DUB36" s="80"/>
      <c r="DUC36" s="80"/>
      <c r="DUD36" s="85"/>
      <c r="DUE36" s="77"/>
      <c r="DUF36" s="74"/>
      <c r="DUG36" s="74"/>
      <c r="DUH36" s="85"/>
      <c r="DUI36" s="74"/>
      <c r="DUJ36" s="74"/>
      <c r="DUK36" s="85"/>
      <c r="DUL36" s="74"/>
      <c r="DUM36" s="74"/>
      <c r="DUN36" s="85"/>
      <c r="DUO36" s="74"/>
      <c r="DUP36" s="74"/>
      <c r="DUQ36" s="85"/>
      <c r="DUR36" s="80"/>
      <c r="DUS36" s="80"/>
      <c r="DUT36" s="85"/>
      <c r="DUU36" s="77"/>
      <c r="DUV36" s="74"/>
      <c r="DUW36" s="74"/>
      <c r="DUX36" s="85"/>
      <c r="DUY36" s="74"/>
      <c r="DUZ36" s="74"/>
      <c r="DVA36" s="85"/>
      <c r="DVB36" s="74"/>
      <c r="DVC36" s="74"/>
      <c r="DVD36" s="85"/>
      <c r="DVE36" s="74"/>
      <c r="DVF36" s="74"/>
      <c r="DVG36" s="85"/>
      <c r="DVH36" s="80"/>
      <c r="DVI36" s="80"/>
      <c r="DVJ36" s="85"/>
      <c r="DVK36" s="77"/>
      <c r="DVL36" s="74"/>
      <c r="DVM36" s="74"/>
      <c r="DVN36" s="85"/>
      <c r="DVO36" s="74"/>
      <c r="DVP36" s="74"/>
      <c r="DVQ36" s="85"/>
      <c r="DVR36" s="74"/>
      <c r="DVS36" s="74"/>
      <c r="DVT36" s="85"/>
      <c r="DVU36" s="74"/>
      <c r="DVV36" s="74"/>
      <c r="DVW36" s="85"/>
      <c r="DVX36" s="80"/>
      <c r="DVY36" s="80"/>
      <c r="DVZ36" s="85"/>
      <c r="DWA36" s="77"/>
      <c r="DWB36" s="74"/>
      <c r="DWC36" s="74"/>
      <c r="DWD36" s="85"/>
      <c r="DWE36" s="74"/>
      <c r="DWF36" s="74"/>
      <c r="DWG36" s="85"/>
      <c r="DWH36" s="74"/>
      <c r="DWI36" s="74"/>
      <c r="DWJ36" s="85"/>
      <c r="DWK36" s="74"/>
      <c r="DWL36" s="74"/>
      <c r="DWM36" s="85"/>
      <c r="DWN36" s="80"/>
      <c r="DWO36" s="80"/>
      <c r="DWP36" s="85"/>
      <c r="DWQ36" s="77"/>
      <c r="DWR36" s="74"/>
      <c r="DWS36" s="74"/>
      <c r="DWT36" s="85"/>
      <c r="DWU36" s="74"/>
      <c r="DWV36" s="74"/>
      <c r="DWW36" s="85"/>
      <c r="DWX36" s="74"/>
      <c r="DWY36" s="74"/>
      <c r="DWZ36" s="85"/>
      <c r="DXA36" s="74"/>
      <c r="DXB36" s="74"/>
      <c r="DXC36" s="85"/>
      <c r="DXD36" s="80"/>
      <c r="DXE36" s="80"/>
      <c r="DXF36" s="85"/>
      <c r="DXG36" s="77"/>
      <c r="DXH36" s="74"/>
      <c r="DXI36" s="74"/>
      <c r="DXJ36" s="85"/>
      <c r="DXK36" s="74"/>
      <c r="DXL36" s="74"/>
      <c r="DXM36" s="85"/>
      <c r="DXN36" s="74"/>
      <c r="DXO36" s="74"/>
      <c r="DXP36" s="85"/>
      <c r="DXQ36" s="74"/>
      <c r="DXR36" s="74"/>
      <c r="DXS36" s="85"/>
      <c r="DXT36" s="80"/>
      <c r="DXU36" s="80"/>
      <c r="DXV36" s="85"/>
      <c r="DXW36" s="77"/>
      <c r="DXX36" s="74"/>
      <c r="DXY36" s="74"/>
      <c r="DXZ36" s="85"/>
      <c r="DYA36" s="74"/>
      <c r="DYB36" s="74"/>
      <c r="DYC36" s="85"/>
      <c r="DYD36" s="74"/>
      <c r="DYE36" s="74"/>
      <c r="DYF36" s="85"/>
      <c r="DYG36" s="74"/>
      <c r="DYH36" s="74"/>
      <c r="DYI36" s="85"/>
      <c r="DYJ36" s="80"/>
      <c r="DYK36" s="80"/>
      <c r="DYL36" s="85"/>
      <c r="DYM36" s="77"/>
      <c r="DYN36" s="74"/>
      <c r="DYO36" s="74"/>
      <c r="DYP36" s="85"/>
      <c r="DYQ36" s="74"/>
      <c r="DYR36" s="74"/>
      <c r="DYS36" s="85"/>
      <c r="DYT36" s="74"/>
      <c r="DYU36" s="74"/>
      <c r="DYV36" s="85"/>
      <c r="DYW36" s="74"/>
      <c r="DYX36" s="74"/>
      <c r="DYY36" s="85"/>
      <c r="DYZ36" s="80"/>
      <c r="DZA36" s="80"/>
      <c r="DZB36" s="85"/>
      <c r="DZC36" s="77"/>
      <c r="DZD36" s="74"/>
      <c r="DZE36" s="74"/>
      <c r="DZF36" s="85"/>
      <c r="DZG36" s="74"/>
      <c r="DZH36" s="74"/>
      <c r="DZI36" s="85"/>
      <c r="DZJ36" s="74"/>
      <c r="DZK36" s="74"/>
      <c r="DZL36" s="85"/>
      <c r="DZM36" s="74"/>
      <c r="DZN36" s="74"/>
      <c r="DZO36" s="85"/>
      <c r="DZP36" s="80"/>
      <c r="DZQ36" s="80"/>
      <c r="DZR36" s="85"/>
      <c r="DZS36" s="77"/>
      <c r="DZT36" s="74"/>
      <c r="DZU36" s="74"/>
      <c r="DZV36" s="85"/>
      <c r="DZW36" s="74"/>
      <c r="DZX36" s="74"/>
      <c r="DZY36" s="85"/>
      <c r="DZZ36" s="74"/>
      <c r="EAA36" s="74"/>
      <c r="EAB36" s="85"/>
      <c r="EAC36" s="74"/>
      <c r="EAD36" s="74"/>
      <c r="EAE36" s="85"/>
      <c r="EAF36" s="80"/>
      <c r="EAG36" s="80"/>
      <c r="EAH36" s="85"/>
      <c r="EAI36" s="77"/>
      <c r="EAJ36" s="74"/>
      <c r="EAK36" s="74"/>
      <c r="EAL36" s="85"/>
      <c r="EAM36" s="74"/>
      <c r="EAN36" s="74"/>
      <c r="EAO36" s="85"/>
      <c r="EAP36" s="74"/>
      <c r="EAQ36" s="74"/>
      <c r="EAR36" s="85"/>
      <c r="EAS36" s="74"/>
      <c r="EAT36" s="74"/>
      <c r="EAU36" s="85"/>
      <c r="EAV36" s="80"/>
      <c r="EAW36" s="80"/>
      <c r="EAX36" s="85"/>
      <c r="EAY36" s="77"/>
      <c r="EAZ36" s="74"/>
      <c r="EBA36" s="74"/>
      <c r="EBB36" s="85"/>
      <c r="EBC36" s="74"/>
      <c r="EBD36" s="74"/>
      <c r="EBE36" s="85"/>
      <c r="EBF36" s="74"/>
      <c r="EBG36" s="74"/>
      <c r="EBH36" s="85"/>
      <c r="EBI36" s="74"/>
      <c r="EBJ36" s="74"/>
      <c r="EBK36" s="85"/>
      <c r="EBL36" s="80"/>
      <c r="EBM36" s="80"/>
      <c r="EBN36" s="85"/>
      <c r="EBO36" s="77"/>
      <c r="EBP36" s="74"/>
      <c r="EBQ36" s="74"/>
      <c r="EBR36" s="85"/>
      <c r="EBS36" s="74"/>
      <c r="EBT36" s="74"/>
      <c r="EBU36" s="85"/>
      <c r="EBV36" s="74"/>
      <c r="EBW36" s="74"/>
      <c r="EBX36" s="85"/>
      <c r="EBY36" s="74"/>
      <c r="EBZ36" s="74"/>
      <c r="ECA36" s="85"/>
      <c r="ECB36" s="80"/>
      <c r="ECC36" s="80"/>
      <c r="ECD36" s="85"/>
      <c r="ECE36" s="77"/>
      <c r="ECF36" s="74"/>
      <c r="ECG36" s="74"/>
      <c r="ECH36" s="85"/>
      <c r="ECI36" s="74"/>
      <c r="ECJ36" s="74"/>
      <c r="ECK36" s="85"/>
      <c r="ECL36" s="74"/>
      <c r="ECM36" s="74"/>
      <c r="ECN36" s="85"/>
      <c r="ECO36" s="74"/>
      <c r="ECP36" s="74"/>
      <c r="ECQ36" s="85"/>
      <c r="ECR36" s="80"/>
      <c r="ECS36" s="80"/>
      <c r="ECT36" s="85"/>
      <c r="ECU36" s="77"/>
      <c r="ECV36" s="74"/>
      <c r="ECW36" s="74"/>
      <c r="ECX36" s="85"/>
      <c r="ECY36" s="74"/>
      <c r="ECZ36" s="74"/>
      <c r="EDA36" s="85"/>
      <c r="EDB36" s="74"/>
      <c r="EDC36" s="74"/>
      <c r="EDD36" s="85"/>
      <c r="EDE36" s="74"/>
      <c r="EDF36" s="74"/>
      <c r="EDG36" s="85"/>
      <c r="EDH36" s="80"/>
      <c r="EDI36" s="80"/>
      <c r="EDJ36" s="85"/>
      <c r="EDK36" s="77"/>
      <c r="EDL36" s="74"/>
      <c r="EDM36" s="74"/>
      <c r="EDN36" s="85"/>
      <c r="EDO36" s="74"/>
      <c r="EDP36" s="74"/>
      <c r="EDQ36" s="85"/>
      <c r="EDR36" s="74"/>
      <c r="EDS36" s="74"/>
      <c r="EDT36" s="85"/>
      <c r="EDU36" s="74"/>
      <c r="EDV36" s="74"/>
      <c r="EDW36" s="85"/>
      <c r="EDX36" s="80"/>
      <c r="EDY36" s="80"/>
      <c r="EDZ36" s="85"/>
      <c r="EEA36" s="77"/>
      <c r="EEB36" s="74"/>
      <c r="EEC36" s="74"/>
      <c r="EED36" s="85"/>
      <c r="EEE36" s="74"/>
      <c r="EEF36" s="74"/>
      <c r="EEG36" s="85"/>
      <c r="EEH36" s="74"/>
      <c r="EEI36" s="74"/>
      <c r="EEJ36" s="85"/>
      <c r="EEK36" s="74"/>
      <c r="EEL36" s="74"/>
      <c r="EEM36" s="85"/>
      <c r="EEN36" s="80"/>
      <c r="EEO36" s="80"/>
      <c r="EEP36" s="85"/>
      <c r="EEQ36" s="77"/>
      <c r="EER36" s="74"/>
      <c r="EES36" s="74"/>
      <c r="EET36" s="85"/>
      <c r="EEU36" s="74"/>
      <c r="EEV36" s="74"/>
      <c r="EEW36" s="85"/>
      <c r="EEX36" s="74"/>
      <c r="EEY36" s="74"/>
      <c r="EEZ36" s="85"/>
      <c r="EFA36" s="74"/>
      <c r="EFB36" s="74"/>
      <c r="EFC36" s="85"/>
      <c r="EFD36" s="80"/>
      <c r="EFE36" s="80"/>
      <c r="EFF36" s="85"/>
      <c r="EFG36" s="77"/>
      <c r="EFH36" s="74"/>
      <c r="EFI36" s="74"/>
      <c r="EFJ36" s="85"/>
      <c r="EFK36" s="74"/>
      <c r="EFL36" s="74"/>
      <c r="EFM36" s="85"/>
      <c r="EFN36" s="74"/>
      <c r="EFO36" s="74"/>
      <c r="EFP36" s="85"/>
      <c r="EFQ36" s="74"/>
      <c r="EFR36" s="74"/>
      <c r="EFS36" s="85"/>
      <c r="EFT36" s="80"/>
      <c r="EFU36" s="80"/>
      <c r="EFV36" s="85"/>
      <c r="EFW36" s="77"/>
      <c r="EFX36" s="74"/>
      <c r="EFY36" s="74"/>
      <c r="EFZ36" s="85"/>
      <c r="EGA36" s="74"/>
      <c r="EGB36" s="74"/>
      <c r="EGC36" s="85"/>
      <c r="EGD36" s="74"/>
      <c r="EGE36" s="74"/>
      <c r="EGF36" s="85"/>
      <c r="EGG36" s="74"/>
      <c r="EGH36" s="74"/>
      <c r="EGI36" s="85"/>
      <c r="EGJ36" s="80"/>
      <c r="EGK36" s="80"/>
      <c r="EGL36" s="85"/>
      <c r="EGM36" s="77"/>
      <c r="EGN36" s="74"/>
      <c r="EGO36" s="74"/>
      <c r="EGP36" s="85"/>
      <c r="EGQ36" s="74"/>
      <c r="EGR36" s="74"/>
      <c r="EGS36" s="85"/>
      <c r="EGT36" s="74"/>
      <c r="EGU36" s="74"/>
      <c r="EGV36" s="85"/>
      <c r="EGW36" s="74"/>
      <c r="EGX36" s="74"/>
      <c r="EGY36" s="85"/>
      <c r="EGZ36" s="80"/>
      <c r="EHA36" s="80"/>
      <c r="EHB36" s="85"/>
      <c r="EHC36" s="77"/>
      <c r="EHD36" s="74"/>
      <c r="EHE36" s="74"/>
      <c r="EHF36" s="85"/>
      <c r="EHG36" s="74"/>
      <c r="EHH36" s="74"/>
      <c r="EHI36" s="85"/>
      <c r="EHJ36" s="74"/>
      <c r="EHK36" s="74"/>
      <c r="EHL36" s="85"/>
      <c r="EHM36" s="74"/>
      <c r="EHN36" s="74"/>
      <c r="EHO36" s="85"/>
      <c r="EHP36" s="80"/>
      <c r="EHQ36" s="80"/>
      <c r="EHR36" s="85"/>
      <c r="EHS36" s="77"/>
      <c r="EHT36" s="74"/>
      <c r="EHU36" s="74"/>
      <c r="EHV36" s="85"/>
      <c r="EHW36" s="74"/>
      <c r="EHX36" s="74"/>
      <c r="EHY36" s="85"/>
      <c r="EHZ36" s="74"/>
      <c r="EIA36" s="74"/>
      <c r="EIB36" s="85"/>
      <c r="EIC36" s="74"/>
      <c r="EID36" s="74"/>
      <c r="EIE36" s="85"/>
      <c r="EIF36" s="80"/>
      <c r="EIG36" s="80"/>
      <c r="EIH36" s="85"/>
      <c r="EII36" s="77"/>
      <c r="EIJ36" s="74"/>
      <c r="EIK36" s="74"/>
      <c r="EIL36" s="85"/>
      <c r="EIM36" s="74"/>
      <c r="EIN36" s="74"/>
      <c r="EIO36" s="85"/>
      <c r="EIP36" s="74"/>
      <c r="EIQ36" s="74"/>
      <c r="EIR36" s="85"/>
      <c r="EIS36" s="74"/>
      <c r="EIT36" s="74"/>
      <c r="EIU36" s="85"/>
      <c r="EIV36" s="80"/>
      <c r="EIW36" s="80"/>
      <c r="EIX36" s="85"/>
      <c r="EIY36" s="77"/>
      <c r="EIZ36" s="74"/>
      <c r="EJA36" s="74"/>
      <c r="EJB36" s="85"/>
      <c r="EJC36" s="74"/>
      <c r="EJD36" s="74"/>
      <c r="EJE36" s="85"/>
      <c r="EJF36" s="74"/>
      <c r="EJG36" s="74"/>
      <c r="EJH36" s="85"/>
      <c r="EJI36" s="74"/>
      <c r="EJJ36" s="74"/>
      <c r="EJK36" s="85"/>
      <c r="EJL36" s="80"/>
      <c r="EJM36" s="80"/>
      <c r="EJN36" s="85"/>
      <c r="EJO36" s="77"/>
      <c r="EJP36" s="74"/>
      <c r="EJQ36" s="74"/>
      <c r="EJR36" s="85"/>
      <c r="EJS36" s="74"/>
      <c r="EJT36" s="74"/>
      <c r="EJU36" s="85"/>
      <c r="EJV36" s="74"/>
      <c r="EJW36" s="74"/>
      <c r="EJX36" s="85"/>
      <c r="EJY36" s="74"/>
      <c r="EJZ36" s="74"/>
      <c r="EKA36" s="85"/>
      <c r="EKB36" s="80"/>
      <c r="EKC36" s="80"/>
      <c r="EKD36" s="85"/>
      <c r="EKE36" s="77"/>
      <c r="EKF36" s="74"/>
      <c r="EKG36" s="74"/>
      <c r="EKH36" s="85"/>
      <c r="EKI36" s="74"/>
      <c r="EKJ36" s="74"/>
      <c r="EKK36" s="85"/>
      <c r="EKL36" s="74"/>
      <c r="EKM36" s="74"/>
      <c r="EKN36" s="85"/>
      <c r="EKO36" s="74"/>
      <c r="EKP36" s="74"/>
      <c r="EKQ36" s="85"/>
      <c r="EKR36" s="80"/>
      <c r="EKS36" s="80"/>
      <c r="EKT36" s="85"/>
      <c r="EKU36" s="77"/>
      <c r="EKV36" s="74"/>
      <c r="EKW36" s="74"/>
      <c r="EKX36" s="85"/>
      <c r="EKY36" s="74"/>
      <c r="EKZ36" s="74"/>
      <c r="ELA36" s="85"/>
      <c r="ELB36" s="74"/>
      <c r="ELC36" s="74"/>
      <c r="ELD36" s="85"/>
      <c r="ELE36" s="74"/>
      <c r="ELF36" s="74"/>
      <c r="ELG36" s="85"/>
      <c r="ELH36" s="80"/>
      <c r="ELI36" s="80"/>
      <c r="ELJ36" s="85"/>
      <c r="ELK36" s="77"/>
      <c r="ELL36" s="74"/>
      <c r="ELM36" s="74"/>
      <c r="ELN36" s="85"/>
      <c r="ELO36" s="74"/>
      <c r="ELP36" s="74"/>
      <c r="ELQ36" s="85"/>
      <c r="ELR36" s="74"/>
      <c r="ELS36" s="74"/>
      <c r="ELT36" s="85"/>
      <c r="ELU36" s="74"/>
      <c r="ELV36" s="74"/>
      <c r="ELW36" s="85"/>
      <c r="ELX36" s="80"/>
      <c r="ELY36" s="80"/>
      <c r="ELZ36" s="85"/>
      <c r="EMA36" s="77"/>
      <c r="EMB36" s="74"/>
      <c r="EMC36" s="74"/>
      <c r="EMD36" s="85"/>
      <c r="EME36" s="74"/>
      <c r="EMF36" s="74"/>
      <c r="EMG36" s="85"/>
      <c r="EMH36" s="74"/>
      <c r="EMI36" s="74"/>
      <c r="EMJ36" s="85"/>
      <c r="EMK36" s="74"/>
      <c r="EML36" s="74"/>
      <c r="EMM36" s="85"/>
      <c r="EMN36" s="80"/>
      <c r="EMO36" s="80"/>
      <c r="EMP36" s="85"/>
      <c r="EMQ36" s="77"/>
      <c r="EMR36" s="74"/>
      <c r="EMS36" s="74"/>
      <c r="EMT36" s="85"/>
      <c r="EMU36" s="74"/>
      <c r="EMV36" s="74"/>
      <c r="EMW36" s="85"/>
      <c r="EMX36" s="74"/>
      <c r="EMY36" s="74"/>
      <c r="EMZ36" s="85"/>
      <c r="ENA36" s="74"/>
      <c r="ENB36" s="74"/>
      <c r="ENC36" s="85"/>
      <c r="END36" s="80"/>
      <c r="ENE36" s="80"/>
      <c r="ENF36" s="85"/>
      <c r="ENG36" s="77"/>
      <c r="ENH36" s="74"/>
      <c r="ENI36" s="74"/>
      <c r="ENJ36" s="85"/>
      <c r="ENK36" s="74"/>
      <c r="ENL36" s="74"/>
      <c r="ENM36" s="85"/>
      <c r="ENN36" s="74"/>
      <c r="ENO36" s="74"/>
      <c r="ENP36" s="85"/>
      <c r="ENQ36" s="74"/>
      <c r="ENR36" s="74"/>
      <c r="ENS36" s="85"/>
      <c r="ENT36" s="80"/>
      <c r="ENU36" s="80"/>
      <c r="ENV36" s="85"/>
      <c r="ENW36" s="77"/>
      <c r="ENX36" s="74"/>
      <c r="ENY36" s="74"/>
      <c r="ENZ36" s="85"/>
      <c r="EOA36" s="74"/>
      <c r="EOB36" s="74"/>
      <c r="EOC36" s="85"/>
      <c r="EOD36" s="74"/>
      <c r="EOE36" s="74"/>
      <c r="EOF36" s="85"/>
      <c r="EOG36" s="74"/>
      <c r="EOH36" s="74"/>
      <c r="EOI36" s="85"/>
      <c r="EOJ36" s="80"/>
      <c r="EOK36" s="80"/>
      <c r="EOL36" s="85"/>
      <c r="EOM36" s="77"/>
      <c r="EON36" s="74"/>
      <c r="EOO36" s="74"/>
      <c r="EOP36" s="85"/>
      <c r="EOQ36" s="74"/>
      <c r="EOR36" s="74"/>
      <c r="EOS36" s="85"/>
      <c r="EOT36" s="74"/>
      <c r="EOU36" s="74"/>
      <c r="EOV36" s="85"/>
      <c r="EOW36" s="74"/>
      <c r="EOX36" s="74"/>
      <c r="EOY36" s="85"/>
      <c r="EOZ36" s="80"/>
      <c r="EPA36" s="80"/>
      <c r="EPB36" s="85"/>
      <c r="EPC36" s="77"/>
      <c r="EPD36" s="74"/>
      <c r="EPE36" s="74"/>
      <c r="EPF36" s="85"/>
      <c r="EPG36" s="74"/>
      <c r="EPH36" s="74"/>
      <c r="EPI36" s="85"/>
      <c r="EPJ36" s="74"/>
      <c r="EPK36" s="74"/>
      <c r="EPL36" s="85"/>
      <c r="EPM36" s="74"/>
      <c r="EPN36" s="74"/>
      <c r="EPO36" s="85"/>
      <c r="EPP36" s="80"/>
      <c r="EPQ36" s="80"/>
      <c r="EPR36" s="85"/>
      <c r="EPS36" s="77"/>
      <c r="EPT36" s="74"/>
      <c r="EPU36" s="74"/>
      <c r="EPV36" s="85"/>
      <c r="EPW36" s="74"/>
      <c r="EPX36" s="74"/>
      <c r="EPY36" s="85"/>
      <c r="EPZ36" s="74"/>
      <c r="EQA36" s="74"/>
      <c r="EQB36" s="85"/>
      <c r="EQC36" s="74"/>
      <c r="EQD36" s="74"/>
      <c r="EQE36" s="85"/>
      <c r="EQF36" s="80"/>
      <c r="EQG36" s="80"/>
      <c r="EQH36" s="85"/>
      <c r="EQI36" s="77"/>
      <c r="EQJ36" s="74"/>
      <c r="EQK36" s="74"/>
      <c r="EQL36" s="85"/>
      <c r="EQM36" s="74"/>
      <c r="EQN36" s="74"/>
      <c r="EQO36" s="85"/>
      <c r="EQP36" s="74"/>
      <c r="EQQ36" s="74"/>
      <c r="EQR36" s="85"/>
      <c r="EQS36" s="74"/>
      <c r="EQT36" s="74"/>
      <c r="EQU36" s="85"/>
      <c r="EQV36" s="80"/>
      <c r="EQW36" s="80"/>
      <c r="EQX36" s="85"/>
      <c r="EQY36" s="77"/>
      <c r="EQZ36" s="74"/>
      <c r="ERA36" s="74"/>
      <c r="ERB36" s="85"/>
      <c r="ERC36" s="74"/>
      <c r="ERD36" s="74"/>
      <c r="ERE36" s="85"/>
      <c r="ERF36" s="74"/>
      <c r="ERG36" s="74"/>
      <c r="ERH36" s="85"/>
      <c r="ERI36" s="74"/>
      <c r="ERJ36" s="74"/>
      <c r="ERK36" s="85"/>
      <c r="ERL36" s="80"/>
      <c r="ERM36" s="80"/>
      <c r="ERN36" s="85"/>
      <c r="ERO36" s="77"/>
      <c r="ERP36" s="74"/>
      <c r="ERQ36" s="74"/>
      <c r="ERR36" s="85"/>
      <c r="ERS36" s="74"/>
      <c r="ERT36" s="74"/>
      <c r="ERU36" s="85"/>
      <c r="ERV36" s="74"/>
      <c r="ERW36" s="74"/>
      <c r="ERX36" s="85"/>
      <c r="ERY36" s="74"/>
      <c r="ERZ36" s="74"/>
      <c r="ESA36" s="85"/>
      <c r="ESB36" s="80"/>
      <c r="ESC36" s="80"/>
      <c r="ESD36" s="85"/>
      <c r="ESE36" s="77"/>
      <c r="ESF36" s="74"/>
      <c r="ESG36" s="74"/>
      <c r="ESH36" s="85"/>
      <c r="ESI36" s="74"/>
      <c r="ESJ36" s="74"/>
      <c r="ESK36" s="85"/>
      <c r="ESL36" s="74"/>
      <c r="ESM36" s="74"/>
      <c r="ESN36" s="85"/>
      <c r="ESO36" s="74"/>
      <c r="ESP36" s="74"/>
      <c r="ESQ36" s="85"/>
      <c r="ESR36" s="80"/>
      <c r="ESS36" s="80"/>
      <c r="EST36" s="85"/>
      <c r="ESU36" s="77"/>
      <c r="ESV36" s="74"/>
      <c r="ESW36" s="74"/>
      <c r="ESX36" s="85"/>
      <c r="ESY36" s="74"/>
      <c r="ESZ36" s="74"/>
      <c r="ETA36" s="85"/>
      <c r="ETB36" s="74"/>
      <c r="ETC36" s="74"/>
      <c r="ETD36" s="85"/>
      <c r="ETE36" s="74"/>
      <c r="ETF36" s="74"/>
      <c r="ETG36" s="85"/>
      <c r="ETH36" s="80"/>
      <c r="ETI36" s="80"/>
      <c r="ETJ36" s="85"/>
      <c r="ETK36" s="77"/>
      <c r="ETL36" s="74"/>
      <c r="ETM36" s="74"/>
      <c r="ETN36" s="85"/>
      <c r="ETO36" s="74"/>
      <c r="ETP36" s="74"/>
      <c r="ETQ36" s="85"/>
      <c r="ETR36" s="74"/>
      <c r="ETS36" s="74"/>
      <c r="ETT36" s="85"/>
      <c r="ETU36" s="74"/>
      <c r="ETV36" s="74"/>
      <c r="ETW36" s="85"/>
      <c r="ETX36" s="80"/>
      <c r="ETY36" s="80"/>
      <c r="ETZ36" s="85"/>
      <c r="EUA36" s="77"/>
      <c r="EUB36" s="74"/>
      <c r="EUC36" s="74"/>
      <c r="EUD36" s="85"/>
      <c r="EUE36" s="74"/>
      <c r="EUF36" s="74"/>
      <c r="EUG36" s="85"/>
      <c r="EUH36" s="74"/>
      <c r="EUI36" s="74"/>
      <c r="EUJ36" s="85"/>
      <c r="EUK36" s="74"/>
      <c r="EUL36" s="74"/>
      <c r="EUM36" s="85"/>
      <c r="EUN36" s="80"/>
      <c r="EUO36" s="80"/>
      <c r="EUP36" s="85"/>
      <c r="EUQ36" s="77"/>
      <c r="EUR36" s="74"/>
      <c r="EUS36" s="74"/>
      <c r="EUT36" s="85"/>
      <c r="EUU36" s="74"/>
      <c r="EUV36" s="74"/>
      <c r="EUW36" s="85"/>
      <c r="EUX36" s="74"/>
      <c r="EUY36" s="74"/>
      <c r="EUZ36" s="85"/>
      <c r="EVA36" s="74"/>
      <c r="EVB36" s="74"/>
      <c r="EVC36" s="85"/>
      <c r="EVD36" s="80"/>
      <c r="EVE36" s="80"/>
      <c r="EVF36" s="85"/>
      <c r="EVG36" s="77"/>
      <c r="EVH36" s="74"/>
      <c r="EVI36" s="74"/>
      <c r="EVJ36" s="85"/>
      <c r="EVK36" s="74"/>
      <c r="EVL36" s="74"/>
      <c r="EVM36" s="85"/>
      <c r="EVN36" s="74"/>
      <c r="EVO36" s="74"/>
      <c r="EVP36" s="85"/>
      <c r="EVQ36" s="74"/>
      <c r="EVR36" s="74"/>
      <c r="EVS36" s="85"/>
      <c r="EVT36" s="80"/>
      <c r="EVU36" s="80"/>
      <c r="EVV36" s="85"/>
      <c r="EVW36" s="77"/>
      <c r="EVX36" s="74"/>
      <c r="EVY36" s="74"/>
      <c r="EVZ36" s="85"/>
      <c r="EWA36" s="74"/>
      <c r="EWB36" s="74"/>
      <c r="EWC36" s="85"/>
      <c r="EWD36" s="74"/>
      <c r="EWE36" s="74"/>
      <c r="EWF36" s="85"/>
      <c r="EWG36" s="74"/>
      <c r="EWH36" s="74"/>
      <c r="EWI36" s="85"/>
      <c r="EWJ36" s="80"/>
      <c r="EWK36" s="80"/>
      <c r="EWL36" s="85"/>
      <c r="EWM36" s="77"/>
      <c r="EWN36" s="74"/>
      <c r="EWO36" s="74"/>
      <c r="EWP36" s="85"/>
      <c r="EWQ36" s="74"/>
      <c r="EWR36" s="74"/>
      <c r="EWS36" s="85"/>
      <c r="EWT36" s="74"/>
      <c r="EWU36" s="74"/>
      <c r="EWV36" s="85"/>
      <c r="EWW36" s="74"/>
      <c r="EWX36" s="74"/>
      <c r="EWY36" s="85"/>
      <c r="EWZ36" s="80"/>
      <c r="EXA36" s="80"/>
      <c r="EXB36" s="85"/>
      <c r="EXC36" s="77"/>
      <c r="EXD36" s="74"/>
      <c r="EXE36" s="74"/>
      <c r="EXF36" s="85"/>
      <c r="EXG36" s="74"/>
      <c r="EXH36" s="74"/>
      <c r="EXI36" s="85"/>
      <c r="EXJ36" s="74"/>
      <c r="EXK36" s="74"/>
      <c r="EXL36" s="85"/>
      <c r="EXM36" s="74"/>
      <c r="EXN36" s="74"/>
      <c r="EXO36" s="85"/>
      <c r="EXP36" s="80"/>
      <c r="EXQ36" s="80"/>
      <c r="EXR36" s="85"/>
      <c r="EXS36" s="77"/>
      <c r="EXT36" s="74"/>
      <c r="EXU36" s="74"/>
      <c r="EXV36" s="85"/>
      <c r="EXW36" s="74"/>
      <c r="EXX36" s="74"/>
      <c r="EXY36" s="85"/>
      <c r="EXZ36" s="74"/>
      <c r="EYA36" s="74"/>
      <c r="EYB36" s="85"/>
      <c r="EYC36" s="74"/>
      <c r="EYD36" s="74"/>
      <c r="EYE36" s="85"/>
      <c r="EYF36" s="80"/>
      <c r="EYG36" s="80"/>
      <c r="EYH36" s="85"/>
      <c r="EYI36" s="77"/>
      <c r="EYJ36" s="74"/>
      <c r="EYK36" s="74"/>
      <c r="EYL36" s="85"/>
      <c r="EYM36" s="74"/>
      <c r="EYN36" s="74"/>
      <c r="EYO36" s="85"/>
      <c r="EYP36" s="74"/>
      <c r="EYQ36" s="74"/>
      <c r="EYR36" s="85"/>
      <c r="EYS36" s="74"/>
      <c r="EYT36" s="74"/>
      <c r="EYU36" s="85"/>
      <c r="EYV36" s="80"/>
      <c r="EYW36" s="80"/>
      <c r="EYX36" s="85"/>
      <c r="EYY36" s="77"/>
      <c r="EYZ36" s="74"/>
      <c r="EZA36" s="74"/>
      <c r="EZB36" s="85"/>
      <c r="EZC36" s="74"/>
      <c r="EZD36" s="74"/>
      <c r="EZE36" s="85"/>
      <c r="EZF36" s="74"/>
      <c r="EZG36" s="74"/>
      <c r="EZH36" s="85"/>
      <c r="EZI36" s="74"/>
      <c r="EZJ36" s="74"/>
      <c r="EZK36" s="85"/>
      <c r="EZL36" s="80"/>
      <c r="EZM36" s="80"/>
      <c r="EZN36" s="85"/>
      <c r="EZO36" s="77"/>
      <c r="EZP36" s="74"/>
      <c r="EZQ36" s="74"/>
      <c r="EZR36" s="85"/>
      <c r="EZS36" s="74"/>
      <c r="EZT36" s="74"/>
      <c r="EZU36" s="85"/>
      <c r="EZV36" s="74"/>
      <c r="EZW36" s="74"/>
      <c r="EZX36" s="85"/>
      <c r="EZY36" s="74"/>
      <c r="EZZ36" s="74"/>
      <c r="FAA36" s="85"/>
      <c r="FAB36" s="80"/>
      <c r="FAC36" s="80"/>
      <c r="FAD36" s="85"/>
      <c r="FAE36" s="77"/>
      <c r="FAF36" s="74"/>
      <c r="FAG36" s="74"/>
      <c r="FAH36" s="85"/>
      <c r="FAI36" s="74"/>
      <c r="FAJ36" s="74"/>
      <c r="FAK36" s="85"/>
      <c r="FAL36" s="74"/>
      <c r="FAM36" s="74"/>
      <c r="FAN36" s="85"/>
      <c r="FAO36" s="74"/>
      <c r="FAP36" s="74"/>
      <c r="FAQ36" s="85"/>
      <c r="FAR36" s="80"/>
      <c r="FAS36" s="80"/>
      <c r="FAT36" s="85"/>
      <c r="FAU36" s="77"/>
      <c r="FAV36" s="74"/>
      <c r="FAW36" s="74"/>
      <c r="FAX36" s="85"/>
      <c r="FAY36" s="74"/>
      <c r="FAZ36" s="74"/>
      <c r="FBA36" s="85"/>
      <c r="FBB36" s="74"/>
      <c r="FBC36" s="74"/>
      <c r="FBD36" s="85"/>
      <c r="FBE36" s="74"/>
      <c r="FBF36" s="74"/>
      <c r="FBG36" s="85"/>
      <c r="FBH36" s="80"/>
      <c r="FBI36" s="80"/>
      <c r="FBJ36" s="85"/>
      <c r="FBK36" s="77"/>
      <c r="FBL36" s="74"/>
      <c r="FBM36" s="74"/>
      <c r="FBN36" s="85"/>
      <c r="FBO36" s="74"/>
      <c r="FBP36" s="74"/>
      <c r="FBQ36" s="85"/>
      <c r="FBR36" s="74"/>
      <c r="FBS36" s="74"/>
      <c r="FBT36" s="85"/>
      <c r="FBU36" s="74"/>
      <c r="FBV36" s="74"/>
      <c r="FBW36" s="85"/>
      <c r="FBX36" s="80"/>
      <c r="FBY36" s="80"/>
      <c r="FBZ36" s="85"/>
      <c r="FCA36" s="77"/>
      <c r="FCB36" s="74"/>
      <c r="FCC36" s="74"/>
      <c r="FCD36" s="85"/>
      <c r="FCE36" s="74"/>
      <c r="FCF36" s="74"/>
      <c r="FCG36" s="85"/>
      <c r="FCH36" s="74"/>
      <c r="FCI36" s="74"/>
      <c r="FCJ36" s="85"/>
      <c r="FCK36" s="74"/>
      <c r="FCL36" s="74"/>
      <c r="FCM36" s="85"/>
      <c r="FCN36" s="80"/>
      <c r="FCO36" s="80"/>
      <c r="FCP36" s="85"/>
      <c r="FCQ36" s="77"/>
      <c r="FCR36" s="74"/>
      <c r="FCS36" s="74"/>
      <c r="FCT36" s="85"/>
      <c r="FCU36" s="74"/>
      <c r="FCV36" s="74"/>
      <c r="FCW36" s="85"/>
      <c r="FCX36" s="74"/>
      <c r="FCY36" s="74"/>
      <c r="FCZ36" s="85"/>
      <c r="FDA36" s="74"/>
      <c r="FDB36" s="74"/>
      <c r="FDC36" s="85"/>
      <c r="FDD36" s="80"/>
      <c r="FDE36" s="80"/>
      <c r="FDF36" s="85"/>
      <c r="FDG36" s="77"/>
      <c r="FDH36" s="74"/>
      <c r="FDI36" s="74"/>
      <c r="FDJ36" s="85"/>
      <c r="FDK36" s="74"/>
      <c r="FDL36" s="74"/>
      <c r="FDM36" s="85"/>
      <c r="FDN36" s="74"/>
      <c r="FDO36" s="74"/>
      <c r="FDP36" s="85"/>
      <c r="FDQ36" s="74"/>
      <c r="FDR36" s="74"/>
      <c r="FDS36" s="85"/>
      <c r="FDT36" s="80"/>
      <c r="FDU36" s="80"/>
      <c r="FDV36" s="85"/>
      <c r="FDW36" s="77"/>
      <c r="FDX36" s="74"/>
      <c r="FDY36" s="74"/>
      <c r="FDZ36" s="85"/>
      <c r="FEA36" s="74"/>
      <c r="FEB36" s="74"/>
      <c r="FEC36" s="85"/>
      <c r="FED36" s="74"/>
      <c r="FEE36" s="74"/>
      <c r="FEF36" s="85"/>
      <c r="FEG36" s="74"/>
      <c r="FEH36" s="74"/>
      <c r="FEI36" s="85"/>
      <c r="FEJ36" s="80"/>
      <c r="FEK36" s="80"/>
      <c r="FEL36" s="85"/>
      <c r="FEM36" s="77"/>
      <c r="FEN36" s="74"/>
      <c r="FEO36" s="74"/>
      <c r="FEP36" s="85"/>
      <c r="FEQ36" s="74"/>
      <c r="FER36" s="74"/>
      <c r="FES36" s="85"/>
      <c r="FET36" s="74"/>
      <c r="FEU36" s="74"/>
      <c r="FEV36" s="85"/>
      <c r="FEW36" s="74"/>
      <c r="FEX36" s="74"/>
      <c r="FEY36" s="85"/>
      <c r="FEZ36" s="80"/>
      <c r="FFA36" s="80"/>
      <c r="FFB36" s="85"/>
      <c r="FFC36" s="77"/>
      <c r="FFD36" s="74"/>
      <c r="FFE36" s="74"/>
      <c r="FFF36" s="85"/>
      <c r="FFG36" s="74"/>
      <c r="FFH36" s="74"/>
      <c r="FFI36" s="85"/>
      <c r="FFJ36" s="74"/>
      <c r="FFK36" s="74"/>
      <c r="FFL36" s="85"/>
      <c r="FFM36" s="74"/>
      <c r="FFN36" s="74"/>
      <c r="FFO36" s="85"/>
      <c r="FFP36" s="80"/>
      <c r="FFQ36" s="80"/>
      <c r="FFR36" s="85"/>
      <c r="FFS36" s="77"/>
      <c r="FFT36" s="74"/>
      <c r="FFU36" s="74"/>
      <c r="FFV36" s="85"/>
      <c r="FFW36" s="74"/>
      <c r="FFX36" s="74"/>
      <c r="FFY36" s="85"/>
      <c r="FFZ36" s="74"/>
      <c r="FGA36" s="74"/>
      <c r="FGB36" s="85"/>
      <c r="FGC36" s="74"/>
      <c r="FGD36" s="74"/>
      <c r="FGE36" s="85"/>
      <c r="FGF36" s="80"/>
      <c r="FGG36" s="80"/>
      <c r="FGH36" s="85"/>
      <c r="FGI36" s="77"/>
      <c r="FGJ36" s="74"/>
      <c r="FGK36" s="74"/>
      <c r="FGL36" s="85"/>
      <c r="FGM36" s="74"/>
      <c r="FGN36" s="74"/>
      <c r="FGO36" s="85"/>
      <c r="FGP36" s="74"/>
      <c r="FGQ36" s="74"/>
      <c r="FGR36" s="85"/>
      <c r="FGS36" s="74"/>
      <c r="FGT36" s="74"/>
      <c r="FGU36" s="85"/>
      <c r="FGV36" s="80"/>
      <c r="FGW36" s="80"/>
      <c r="FGX36" s="85"/>
      <c r="FGY36" s="77"/>
      <c r="FGZ36" s="74"/>
      <c r="FHA36" s="74"/>
      <c r="FHB36" s="85"/>
      <c r="FHC36" s="74"/>
      <c r="FHD36" s="74"/>
      <c r="FHE36" s="85"/>
      <c r="FHF36" s="74"/>
      <c r="FHG36" s="74"/>
      <c r="FHH36" s="85"/>
      <c r="FHI36" s="74"/>
      <c r="FHJ36" s="74"/>
      <c r="FHK36" s="85"/>
      <c r="FHL36" s="80"/>
      <c r="FHM36" s="80"/>
      <c r="FHN36" s="85"/>
      <c r="FHO36" s="77"/>
      <c r="FHP36" s="74"/>
      <c r="FHQ36" s="74"/>
      <c r="FHR36" s="85"/>
      <c r="FHS36" s="74"/>
      <c r="FHT36" s="74"/>
      <c r="FHU36" s="85"/>
      <c r="FHV36" s="74"/>
      <c r="FHW36" s="74"/>
      <c r="FHX36" s="85"/>
      <c r="FHY36" s="74"/>
      <c r="FHZ36" s="74"/>
      <c r="FIA36" s="85"/>
      <c r="FIB36" s="80"/>
      <c r="FIC36" s="80"/>
      <c r="FID36" s="85"/>
      <c r="FIE36" s="77"/>
      <c r="FIF36" s="74"/>
      <c r="FIG36" s="74"/>
      <c r="FIH36" s="85"/>
      <c r="FII36" s="74"/>
      <c r="FIJ36" s="74"/>
      <c r="FIK36" s="85"/>
      <c r="FIL36" s="74"/>
      <c r="FIM36" s="74"/>
      <c r="FIN36" s="85"/>
      <c r="FIO36" s="74"/>
      <c r="FIP36" s="74"/>
      <c r="FIQ36" s="85"/>
      <c r="FIR36" s="80"/>
      <c r="FIS36" s="80"/>
      <c r="FIT36" s="85"/>
      <c r="FIU36" s="77"/>
      <c r="FIV36" s="74"/>
      <c r="FIW36" s="74"/>
      <c r="FIX36" s="85"/>
      <c r="FIY36" s="74"/>
      <c r="FIZ36" s="74"/>
      <c r="FJA36" s="85"/>
      <c r="FJB36" s="74"/>
      <c r="FJC36" s="74"/>
      <c r="FJD36" s="85"/>
      <c r="FJE36" s="74"/>
      <c r="FJF36" s="74"/>
      <c r="FJG36" s="85"/>
      <c r="FJH36" s="80"/>
      <c r="FJI36" s="80"/>
      <c r="FJJ36" s="85"/>
      <c r="FJK36" s="77"/>
      <c r="FJL36" s="74"/>
      <c r="FJM36" s="74"/>
      <c r="FJN36" s="85"/>
      <c r="FJO36" s="74"/>
      <c r="FJP36" s="74"/>
      <c r="FJQ36" s="85"/>
      <c r="FJR36" s="74"/>
      <c r="FJS36" s="74"/>
      <c r="FJT36" s="85"/>
      <c r="FJU36" s="74"/>
      <c r="FJV36" s="74"/>
      <c r="FJW36" s="85"/>
      <c r="FJX36" s="80"/>
      <c r="FJY36" s="80"/>
      <c r="FJZ36" s="85"/>
      <c r="FKA36" s="77"/>
      <c r="FKB36" s="74"/>
      <c r="FKC36" s="74"/>
      <c r="FKD36" s="85"/>
      <c r="FKE36" s="74"/>
      <c r="FKF36" s="74"/>
      <c r="FKG36" s="85"/>
      <c r="FKH36" s="74"/>
      <c r="FKI36" s="74"/>
      <c r="FKJ36" s="85"/>
      <c r="FKK36" s="74"/>
      <c r="FKL36" s="74"/>
      <c r="FKM36" s="85"/>
      <c r="FKN36" s="80"/>
      <c r="FKO36" s="80"/>
      <c r="FKP36" s="85"/>
      <c r="FKQ36" s="77"/>
      <c r="FKR36" s="74"/>
      <c r="FKS36" s="74"/>
      <c r="FKT36" s="85"/>
      <c r="FKU36" s="74"/>
      <c r="FKV36" s="74"/>
      <c r="FKW36" s="85"/>
      <c r="FKX36" s="74"/>
      <c r="FKY36" s="74"/>
      <c r="FKZ36" s="85"/>
      <c r="FLA36" s="74"/>
      <c r="FLB36" s="74"/>
      <c r="FLC36" s="85"/>
      <c r="FLD36" s="80"/>
      <c r="FLE36" s="80"/>
      <c r="FLF36" s="85"/>
      <c r="FLG36" s="77"/>
      <c r="FLH36" s="74"/>
      <c r="FLI36" s="74"/>
      <c r="FLJ36" s="85"/>
      <c r="FLK36" s="74"/>
      <c r="FLL36" s="74"/>
      <c r="FLM36" s="85"/>
      <c r="FLN36" s="74"/>
      <c r="FLO36" s="74"/>
      <c r="FLP36" s="85"/>
      <c r="FLQ36" s="74"/>
      <c r="FLR36" s="74"/>
      <c r="FLS36" s="85"/>
      <c r="FLT36" s="80"/>
      <c r="FLU36" s="80"/>
      <c r="FLV36" s="85"/>
      <c r="FLW36" s="77"/>
      <c r="FLX36" s="74"/>
      <c r="FLY36" s="74"/>
      <c r="FLZ36" s="85"/>
      <c r="FMA36" s="74"/>
      <c r="FMB36" s="74"/>
      <c r="FMC36" s="85"/>
      <c r="FMD36" s="74"/>
      <c r="FME36" s="74"/>
      <c r="FMF36" s="85"/>
      <c r="FMG36" s="74"/>
      <c r="FMH36" s="74"/>
      <c r="FMI36" s="85"/>
      <c r="FMJ36" s="80"/>
      <c r="FMK36" s="80"/>
      <c r="FML36" s="85"/>
      <c r="FMM36" s="77"/>
      <c r="FMN36" s="74"/>
      <c r="FMO36" s="74"/>
      <c r="FMP36" s="85"/>
      <c r="FMQ36" s="74"/>
      <c r="FMR36" s="74"/>
      <c r="FMS36" s="85"/>
      <c r="FMT36" s="74"/>
      <c r="FMU36" s="74"/>
      <c r="FMV36" s="85"/>
      <c r="FMW36" s="74"/>
      <c r="FMX36" s="74"/>
      <c r="FMY36" s="85"/>
      <c r="FMZ36" s="80"/>
      <c r="FNA36" s="80"/>
      <c r="FNB36" s="85"/>
      <c r="FNC36" s="77"/>
      <c r="FND36" s="74"/>
      <c r="FNE36" s="74"/>
      <c r="FNF36" s="85"/>
      <c r="FNG36" s="74"/>
      <c r="FNH36" s="74"/>
      <c r="FNI36" s="85"/>
      <c r="FNJ36" s="74"/>
      <c r="FNK36" s="74"/>
      <c r="FNL36" s="85"/>
      <c r="FNM36" s="74"/>
      <c r="FNN36" s="74"/>
      <c r="FNO36" s="85"/>
      <c r="FNP36" s="80"/>
      <c r="FNQ36" s="80"/>
      <c r="FNR36" s="85"/>
      <c r="FNS36" s="77"/>
      <c r="FNT36" s="74"/>
      <c r="FNU36" s="74"/>
      <c r="FNV36" s="85"/>
      <c r="FNW36" s="74"/>
      <c r="FNX36" s="74"/>
      <c r="FNY36" s="85"/>
      <c r="FNZ36" s="74"/>
      <c r="FOA36" s="74"/>
      <c r="FOB36" s="85"/>
      <c r="FOC36" s="74"/>
      <c r="FOD36" s="74"/>
      <c r="FOE36" s="85"/>
      <c r="FOF36" s="80"/>
      <c r="FOG36" s="80"/>
      <c r="FOH36" s="85"/>
      <c r="FOI36" s="77"/>
      <c r="FOJ36" s="74"/>
      <c r="FOK36" s="74"/>
      <c r="FOL36" s="85"/>
      <c r="FOM36" s="74"/>
      <c r="FON36" s="74"/>
      <c r="FOO36" s="85"/>
      <c r="FOP36" s="74"/>
      <c r="FOQ36" s="74"/>
      <c r="FOR36" s="85"/>
      <c r="FOS36" s="74"/>
      <c r="FOT36" s="74"/>
      <c r="FOU36" s="85"/>
      <c r="FOV36" s="80"/>
      <c r="FOW36" s="80"/>
      <c r="FOX36" s="85"/>
      <c r="FOY36" s="77"/>
      <c r="FOZ36" s="74"/>
      <c r="FPA36" s="74"/>
      <c r="FPB36" s="85"/>
      <c r="FPC36" s="74"/>
      <c r="FPD36" s="74"/>
      <c r="FPE36" s="85"/>
      <c r="FPF36" s="74"/>
      <c r="FPG36" s="74"/>
      <c r="FPH36" s="85"/>
      <c r="FPI36" s="74"/>
      <c r="FPJ36" s="74"/>
      <c r="FPK36" s="85"/>
      <c r="FPL36" s="80"/>
      <c r="FPM36" s="80"/>
      <c r="FPN36" s="85"/>
      <c r="FPO36" s="77"/>
      <c r="FPP36" s="74"/>
      <c r="FPQ36" s="74"/>
      <c r="FPR36" s="85"/>
      <c r="FPS36" s="74"/>
      <c r="FPT36" s="74"/>
      <c r="FPU36" s="85"/>
      <c r="FPV36" s="74"/>
      <c r="FPW36" s="74"/>
      <c r="FPX36" s="85"/>
      <c r="FPY36" s="74"/>
      <c r="FPZ36" s="74"/>
      <c r="FQA36" s="85"/>
      <c r="FQB36" s="80"/>
      <c r="FQC36" s="80"/>
      <c r="FQD36" s="85"/>
      <c r="FQE36" s="77"/>
      <c r="FQF36" s="74"/>
      <c r="FQG36" s="74"/>
      <c r="FQH36" s="85"/>
      <c r="FQI36" s="74"/>
      <c r="FQJ36" s="74"/>
      <c r="FQK36" s="85"/>
      <c r="FQL36" s="74"/>
      <c r="FQM36" s="74"/>
      <c r="FQN36" s="85"/>
      <c r="FQO36" s="74"/>
      <c r="FQP36" s="74"/>
      <c r="FQQ36" s="85"/>
      <c r="FQR36" s="80"/>
      <c r="FQS36" s="80"/>
      <c r="FQT36" s="85"/>
      <c r="FQU36" s="77"/>
      <c r="FQV36" s="74"/>
      <c r="FQW36" s="74"/>
      <c r="FQX36" s="85"/>
      <c r="FQY36" s="74"/>
      <c r="FQZ36" s="74"/>
      <c r="FRA36" s="85"/>
      <c r="FRB36" s="74"/>
      <c r="FRC36" s="74"/>
      <c r="FRD36" s="85"/>
      <c r="FRE36" s="74"/>
      <c r="FRF36" s="74"/>
      <c r="FRG36" s="85"/>
      <c r="FRH36" s="80"/>
      <c r="FRI36" s="80"/>
      <c r="FRJ36" s="85"/>
      <c r="FRK36" s="77"/>
      <c r="FRL36" s="74"/>
      <c r="FRM36" s="74"/>
      <c r="FRN36" s="85"/>
      <c r="FRO36" s="74"/>
      <c r="FRP36" s="74"/>
      <c r="FRQ36" s="85"/>
      <c r="FRR36" s="74"/>
      <c r="FRS36" s="74"/>
      <c r="FRT36" s="85"/>
      <c r="FRU36" s="74"/>
      <c r="FRV36" s="74"/>
      <c r="FRW36" s="85"/>
      <c r="FRX36" s="80"/>
      <c r="FRY36" s="80"/>
      <c r="FRZ36" s="85"/>
      <c r="FSA36" s="77"/>
      <c r="FSB36" s="74"/>
      <c r="FSC36" s="74"/>
      <c r="FSD36" s="85"/>
      <c r="FSE36" s="74"/>
      <c r="FSF36" s="74"/>
      <c r="FSG36" s="85"/>
      <c r="FSH36" s="74"/>
      <c r="FSI36" s="74"/>
      <c r="FSJ36" s="85"/>
      <c r="FSK36" s="74"/>
      <c r="FSL36" s="74"/>
      <c r="FSM36" s="85"/>
      <c r="FSN36" s="80"/>
      <c r="FSO36" s="80"/>
      <c r="FSP36" s="85"/>
      <c r="FSQ36" s="77"/>
      <c r="FSR36" s="74"/>
      <c r="FSS36" s="74"/>
      <c r="FST36" s="85"/>
      <c r="FSU36" s="74"/>
      <c r="FSV36" s="74"/>
      <c r="FSW36" s="85"/>
      <c r="FSX36" s="74"/>
      <c r="FSY36" s="74"/>
      <c r="FSZ36" s="85"/>
      <c r="FTA36" s="74"/>
      <c r="FTB36" s="74"/>
      <c r="FTC36" s="85"/>
      <c r="FTD36" s="80"/>
      <c r="FTE36" s="80"/>
      <c r="FTF36" s="85"/>
      <c r="FTG36" s="77"/>
      <c r="FTH36" s="74"/>
      <c r="FTI36" s="74"/>
      <c r="FTJ36" s="85"/>
      <c r="FTK36" s="74"/>
      <c r="FTL36" s="74"/>
      <c r="FTM36" s="85"/>
      <c r="FTN36" s="74"/>
      <c r="FTO36" s="74"/>
      <c r="FTP36" s="85"/>
      <c r="FTQ36" s="74"/>
      <c r="FTR36" s="74"/>
      <c r="FTS36" s="85"/>
      <c r="FTT36" s="80"/>
      <c r="FTU36" s="80"/>
      <c r="FTV36" s="85"/>
      <c r="FTW36" s="77"/>
      <c r="FTX36" s="74"/>
      <c r="FTY36" s="74"/>
      <c r="FTZ36" s="85"/>
      <c r="FUA36" s="74"/>
      <c r="FUB36" s="74"/>
      <c r="FUC36" s="85"/>
      <c r="FUD36" s="74"/>
      <c r="FUE36" s="74"/>
      <c r="FUF36" s="85"/>
      <c r="FUG36" s="74"/>
      <c r="FUH36" s="74"/>
      <c r="FUI36" s="85"/>
      <c r="FUJ36" s="80"/>
      <c r="FUK36" s="80"/>
      <c r="FUL36" s="85"/>
      <c r="FUM36" s="77"/>
      <c r="FUN36" s="74"/>
      <c r="FUO36" s="74"/>
      <c r="FUP36" s="85"/>
      <c r="FUQ36" s="74"/>
      <c r="FUR36" s="74"/>
      <c r="FUS36" s="85"/>
      <c r="FUT36" s="74"/>
      <c r="FUU36" s="74"/>
      <c r="FUV36" s="85"/>
      <c r="FUW36" s="74"/>
      <c r="FUX36" s="74"/>
      <c r="FUY36" s="85"/>
      <c r="FUZ36" s="80"/>
      <c r="FVA36" s="80"/>
      <c r="FVB36" s="85"/>
      <c r="FVC36" s="77"/>
      <c r="FVD36" s="74"/>
      <c r="FVE36" s="74"/>
      <c r="FVF36" s="85"/>
      <c r="FVG36" s="74"/>
      <c r="FVH36" s="74"/>
      <c r="FVI36" s="85"/>
      <c r="FVJ36" s="74"/>
      <c r="FVK36" s="74"/>
      <c r="FVL36" s="85"/>
      <c r="FVM36" s="74"/>
      <c r="FVN36" s="74"/>
      <c r="FVO36" s="85"/>
      <c r="FVP36" s="80"/>
      <c r="FVQ36" s="80"/>
      <c r="FVR36" s="85"/>
      <c r="FVS36" s="77"/>
      <c r="FVT36" s="74"/>
      <c r="FVU36" s="74"/>
      <c r="FVV36" s="85"/>
      <c r="FVW36" s="74"/>
      <c r="FVX36" s="74"/>
      <c r="FVY36" s="85"/>
      <c r="FVZ36" s="74"/>
      <c r="FWA36" s="74"/>
      <c r="FWB36" s="85"/>
      <c r="FWC36" s="74"/>
      <c r="FWD36" s="74"/>
      <c r="FWE36" s="85"/>
      <c r="FWF36" s="80"/>
      <c r="FWG36" s="80"/>
      <c r="FWH36" s="85"/>
      <c r="FWI36" s="77"/>
      <c r="FWJ36" s="74"/>
      <c r="FWK36" s="74"/>
      <c r="FWL36" s="85"/>
      <c r="FWM36" s="74"/>
      <c r="FWN36" s="74"/>
      <c r="FWO36" s="85"/>
      <c r="FWP36" s="74"/>
      <c r="FWQ36" s="74"/>
      <c r="FWR36" s="85"/>
      <c r="FWS36" s="74"/>
      <c r="FWT36" s="74"/>
      <c r="FWU36" s="85"/>
      <c r="FWV36" s="80"/>
      <c r="FWW36" s="80"/>
      <c r="FWX36" s="85"/>
      <c r="FWY36" s="77"/>
      <c r="FWZ36" s="74"/>
      <c r="FXA36" s="74"/>
      <c r="FXB36" s="85"/>
      <c r="FXC36" s="74"/>
      <c r="FXD36" s="74"/>
      <c r="FXE36" s="85"/>
      <c r="FXF36" s="74"/>
      <c r="FXG36" s="74"/>
      <c r="FXH36" s="85"/>
      <c r="FXI36" s="74"/>
      <c r="FXJ36" s="74"/>
      <c r="FXK36" s="85"/>
      <c r="FXL36" s="80"/>
      <c r="FXM36" s="80"/>
      <c r="FXN36" s="85"/>
      <c r="FXO36" s="77"/>
      <c r="FXP36" s="74"/>
      <c r="FXQ36" s="74"/>
      <c r="FXR36" s="85"/>
      <c r="FXS36" s="74"/>
      <c r="FXT36" s="74"/>
      <c r="FXU36" s="85"/>
      <c r="FXV36" s="74"/>
      <c r="FXW36" s="74"/>
      <c r="FXX36" s="85"/>
      <c r="FXY36" s="74"/>
      <c r="FXZ36" s="74"/>
      <c r="FYA36" s="85"/>
      <c r="FYB36" s="80"/>
      <c r="FYC36" s="80"/>
      <c r="FYD36" s="85"/>
      <c r="FYE36" s="77"/>
      <c r="FYF36" s="74"/>
      <c r="FYG36" s="74"/>
      <c r="FYH36" s="85"/>
      <c r="FYI36" s="74"/>
      <c r="FYJ36" s="74"/>
      <c r="FYK36" s="85"/>
      <c r="FYL36" s="74"/>
      <c r="FYM36" s="74"/>
      <c r="FYN36" s="85"/>
      <c r="FYO36" s="74"/>
      <c r="FYP36" s="74"/>
      <c r="FYQ36" s="85"/>
      <c r="FYR36" s="80"/>
      <c r="FYS36" s="80"/>
      <c r="FYT36" s="85"/>
      <c r="FYU36" s="77"/>
      <c r="FYV36" s="74"/>
      <c r="FYW36" s="74"/>
      <c r="FYX36" s="85"/>
      <c r="FYY36" s="74"/>
      <c r="FYZ36" s="74"/>
      <c r="FZA36" s="85"/>
      <c r="FZB36" s="74"/>
      <c r="FZC36" s="74"/>
      <c r="FZD36" s="85"/>
      <c r="FZE36" s="74"/>
      <c r="FZF36" s="74"/>
      <c r="FZG36" s="85"/>
      <c r="FZH36" s="80"/>
      <c r="FZI36" s="80"/>
      <c r="FZJ36" s="85"/>
      <c r="FZK36" s="77"/>
      <c r="FZL36" s="74"/>
      <c r="FZM36" s="74"/>
      <c r="FZN36" s="85"/>
      <c r="FZO36" s="74"/>
      <c r="FZP36" s="74"/>
      <c r="FZQ36" s="85"/>
      <c r="FZR36" s="74"/>
      <c r="FZS36" s="74"/>
      <c r="FZT36" s="85"/>
      <c r="FZU36" s="74"/>
      <c r="FZV36" s="74"/>
      <c r="FZW36" s="85"/>
      <c r="FZX36" s="80"/>
      <c r="FZY36" s="80"/>
      <c r="FZZ36" s="85"/>
      <c r="GAA36" s="77"/>
      <c r="GAB36" s="74"/>
      <c r="GAC36" s="74"/>
      <c r="GAD36" s="85"/>
      <c r="GAE36" s="74"/>
      <c r="GAF36" s="74"/>
      <c r="GAG36" s="85"/>
      <c r="GAH36" s="74"/>
      <c r="GAI36" s="74"/>
      <c r="GAJ36" s="85"/>
      <c r="GAK36" s="74"/>
      <c r="GAL36" s="74"/>
      <c r="GAM36" s="85"/>
      <c r="GAN36" s="80"/>
      <c r="GAO36" s="80"/>
      <c r="GAP36" s="85"/>
      <c r="GAQ36" s="77"/>
      <c r="GAR36" s="74"/>
      <c r="GAS36" s="74"/>
      <c r="GAT36" s="85"/>
      <c r="GAU36" s="74"/>
      <c r="GAV36" s="74"/>
      <c r="GAW36" s="85"/>
      <c r="GAX36" s="74"/>
      <c r="GAY36" s="74"/>
      <c r="GAZ36" s="85"/>
      <c r="GBA36" s="74"/>
      <c r="GBB36" s="74"/>
      <c r="GBC36" s="85"/>
      <c r="GBD36" s="80"/>
      <c r="GBE36" s="80"/>
      <c r="GBF36" s="85"/>
      <c r="GBG36" s="77"/>
      <c r="GBH36" s="74"/>
      <c r="GBI36" s="74"/>
      <c r="GBJ36" s="85"/>
      <c r="GBK36" s="74"/>
      <c r="GBL36" s="74"/>
      <c r="GBM36" s="85"/>
      <c r="GBN36" s="74"/>
      <c r="GBO36" s="74"/>
      <c r="GBP36" s="85"/>
      <c r="GBQ36" s="74"/>
      <c r="GBR36" s="74"/>
      <c r="GBS36" s="85"/>
      <c r="GBT36" s="80"/>
      <c r="GBU36" s="80"/>
      <c r="GBV36" s="85"/>
      <c r="GBW36" s="77"/>
      <c r="GBX36" s="74"/>
      <c r="GBY36" s="74"/>
      <c r="GBZ36" s="85"/>
      <c r="GCA36" s="74"/>
      <c r="GCB36" s="74"/>
      <c r="GCC36" s="85"/>
      <c r="GCD36" s="74"/>
      <c r="GCE36" s="74"/>
      <c r="GCF36" s="85"/>
      <c r="GCG36" s="74"/>
      <c r="GCH36" s="74"/>
      <c r="GCI36" s="85"/>
      <c r="GCJ36" s="80"/>
      <c r="GCK36" s="80"/>
      <c r="GCL36" s="85"/>
      <c r="GCM36" s="77"/>
      <c r="GCN36" s="74"/>
      <c r="GCO36" s="74"/>
      <c r="GCP36" s="85"/>
      <c r="GCQ36" s="74"/>
      <c r="GCR36" s="74"/>
      <c r="GCS36" s="85"/>
      <c r="GCT36" s="74"/>
      <c r="GCU36" s="74"/>
      <c r="GCV36" s="85"/>
      <c r="GCW36" s="74"/>
      <c r="GCX36" s="74"/>
      <c r="GCY36" s="85"/>
      <c r="GCZ36" s="80"/>
      <c r="GDA36" s="80"/>
      <c r="GDB36" s="85"/>
      <c r="GDC36" s="77"/>
      <c r="GDD36" s="74"/>
      <c r="GDE36" s="74"/>
      <c r="GDF36" s="85"/>
      <c r="GDG36" s="74"/>
      <c r="GDH36" s="74"/>
      <c r="GDI36" s="85"/>
      <c r="GDJ36" s="74"/>
      <c r="GDK36" s="74"/>
      <c r="GDL36" s="85"/>
      <c r="GDM36" s="74"/>
      <c r="GDN36" s="74"/>
      <c r="GDO36" s="85"/>
      <c r="GDP36" s="80"/>
      <c r="GDQ36" s="80"/>
      <c r="GDR36" s="85"/>
      <c r="GDS36" s="77"/>
      <c r="GDT36" s="74"/>
      <c r="GDU36" s="74"/>
      <c r="GDV36" s="85"/>
      <c r="GDW36" s="74"/>
      <c r="GDX36" s="74"/>
      <c r="GDY36" s="85"/>
      <c r="GDZ36" s="74"/>
      <c r="GEA36" s="74"/>
      <c r="GEB36" s="85"/>
      <c r="GEC36" s="74"/>
      <c r="GED36" s="74"/>
      <c r="GEE36" s="85"/>
      <c r="GEF36" s="80"/>
      <c r="GEG36" s="80"/>
      <c r="GEH36" s="85"/>
      <c r="GEI36" s="77"/>
      <c r="GEJ36" s="74"/>
      <c r="GEK36" s="74"/>
      <c r="GEL36" s="85"/>
      <c r="GEM36" s="74"/>
      <c r="GEN36" s="74"/>
      <c r="GEO36" s="85"/>
      <c r="GEP36" s="74"/>
      <c r="GEQ36" s="74"/>
      <c r="GER36" s="85"/>
      <c r="GES36" s="74"/>
      <c r="GET36" s="74"/>
      <c r="GEU36" s="85"/>
      <c r="GEV36" s="80"/>
      <c r="GEW36" s="80"/>
      <c r="GEX36" s="85"/>
      <c r="GEY36" s="77"/>
      <c r="GEZ36" s="74"/>
      <c r="GFA36" s="74"/>
      <c r="GFB36" s="85"/>
      <c r="GFC36" s="74"/>
      <c r="GFD36" s="74"/>
      <c r="GFE36" s="85"/>
      <c r="GFF36" s="74"/>
      <c r="GFG36" s="74"/>
      <c r="GFH36" s="85"/>
      <c r="GFI36" s="74"/>
      <c r="GFJ36" s="74"/>
      <c r="GFK36" s="85"/>
      <c r="GFL36" s="80"/>
      <c r="GFM36" s="80"/>
      <c r="GFN36" s="85"/>
      <c r="GFO36" s="77"/>
      <c r="GFP36" s="74"/>
      <c r="GFQ36" s="74"/>
      <c r="GFR36" s="85"/>
      <c r="GFS36" s="74"/>
      <c r="GFT36" s="74"/>
      <c r="GFU36" s="85"/>
      <c r="GFV36" s="74"/>
      <c r="GFW36" s="74"/>
      <c r="GFX36" s="85"/>
      <c r="GFY36" s="74"/>
      <c r="GFZ36" s="74"/>
      <c r="GGA36" s="85"/>
      <c r="GGB36" s="80"/>
      <c r="GGC36" s="80"/>
      <c r="GGD36" s="85"/>
      <c r="GGE36" s="77"/>
      <c r="GGF36" s="74"/>
      <c r="GGG36" s="74"/>
      <c r="GGH36" s="85"/>
      <c r="GGI36" s="74"/>
      <c r="GGJ36" s="74"/>
      <c r="GGK36" s="85"/>
      <c r="GGL36" s="74"/>
      <c r="GGM36" s="74"/>
      <c r="GGN36" s="85"/>
      <c r="GGO36" s="74"/>
      <c r="GGP36" s="74"/>
      <c r="GGQ36" s="85"/>
      <c r="GGR36" s="80"/>
      <c r="GGS36" s="80"/>
      <c r="GGT36" s="85"/>
      <c r="GGU36" s="77"/>
      <c r="GGV36" s="74"/>
      <c r="GGW36" s="74"/>
      <c r="GGX36" s="85"/>
      <c r="GGY36" s="74"/>
      <c r="GGZ36" s="74"/>
      <c r="GHA36" s="85"/>
      <c r="GHB36" s="74"/>
      <c r="GHC36" s="74"/>
      <c r="GHD36" s="85"/>
      <c r="GHE36" s="74"/>
      <c r="GHF36" s="74"/>
      <c r="GHG36" s="85"/>
      <c r="GHH36" s="80"/>
      <c r="GHI36" s="80"/>
      <c r="GHJ36" s="85"/>
      <c r="GHK36" s="77"/>
      <c r="GHL36" s="74"/>
      <c r="GHM36" s="74"/>
      <c r="GHN36" s="85"/>
      <c r="GHO36" s="74"/>
      <c r="GHP36" s="74"/>
      <c r="GHQ36" s="85"/>
      <c r="GHR36" s="74"/>
      <c r="GHS36" s="74"/>
      <c r="GHT36" s="85"/>
      <c r="GHU36" s="74"/>
      <c r="GHV36" s="74"/>
      <c r="GHW36" s="85"/>
      <c r="GHX36" s="80"/>
      <c r="GHY36" s="80"/>
      <c r="GHZ36" s="85"/>
      <c r="GIA36" s="77"/>
      <c r="GIB36" s="74"/>
      <c r="GIC36" s="74"/>
      <c r="GID36" s="85"/>
      <c r="GIE36" s="74"/>
      <c r="GIF36" s="74"/>
      <c r="GIG36" s="85"/>
      <c r="GIH36" s="74"/>
      <c r="GII36" s="74"/>
      <c r="GIJ36" s="85"/>
      <c r="GIK36" s="74"/>
      <c r="GIL36" s="74"/>
      <c r="GIM36" s="85"/>
      <c r="GIN36" s="80"/>
      <c r="GIO36" s="80"/>
      <c r="GIP36" s="85"/>
      <c r="GIQ36" s="77"/>
      <c r="GIR36" s="74"/>
      <c r="GIS36" s="74"/>
      <c r="GIT36" s="85"/>
      <c r="GIU36" s="74"/>
      <c r="GIV36" s="74"/>
      <c r="GIW36" s="85"/>
      <c r="GIX36" s="74"/>
      <c r="GIY36" s="74"/>
      <c r="GIZ36" s="85"/>
      <c r="GJA36" s="74"/>
      <c r="GJB36" s="74"/>
      <c r="GJC36" s="85"/>
      <c r="GJD36" s="80"/>
      <c r="GJE36" s="80"/>
      <c r="GJF36" s="85"/>
      <c r="GJG36" s="77"/>
      <c r="GJH36" s="74"/>
      <c r="GJI36" s="74"/>
      <c r="GJJ36" s="85"/>
      <c r="GJK36" s="74"/>
      <c r="GJL36" s="74"/>
      <c r="GJM36" s="85"/>
      <c r="GJN36" s="74"/>
      <c r="GJO36" s="74"/>
      <c r="GJP36" s="85"/>
      <c r="GJQ36" s="74"/>
      <c r="GJR36" s="74"/>
      <c r="GJS36" s="85"/>
      <c r="GJT36" s="80"/>
      <c r="GJU36" s="80"/>
      <c r="GJV36" s="85"/>
      <c r="GJW36" s="77"/>
      <c r="GJX36" s="74"/>
      <c r="GJY36" s="74"/>
      <c r="GJZ36" s="85"/>
      <c r="GKA36" s="74"/>
      <c r="GKB36" s="74"/>
      <c r="GKC36" s="85"/>
      <c r="GKD36" s="74"/>
      <c r="GKE36" s="74"/>
      <c r="GKF36" s="85"/>
      <c r="GKG36" s="74"/>
      <c r="GKH36" s="74"/>
      <c r="GKI36" s="85"/>
      <c r="GKJ36" s="80"/>
      <c r="GKK36" s="80"/>
      <c r="GKL36" s="85"/>
      <c r="GKM36" s="77"/>
      <c r="GKN36" s="74"/>
      <c r="GKO36" s="74"/>
      <c r="GKP36" s="85"/>
      <c r="GKQ36" s="74"/>
      <c r="GKR36" s="74"/>
      <c r="GKS36" s="85"/>
      <c r="GKT36" s="74"/>
      <c r="GKU36" s="74"/>
      <c r="GKV36" s="85"/>
      <c r="GKW36" s="74"/>
      <c r="GKX36" s="74"/>
      <c r="GKY36" s="85"/>
      <c r="GKZ36" s="80"/>
      <c r="GLA36" s="80"/>
      <c r="GLB36" s="85"/>
      <c r="GLC36" s="77"/>
      <c r="GLD36" s="74"/>
      <c r="GLE36" s="74"/>
      <c r="GLF36" s="85"/>
      <c r="GLG36" s="74"/>
      <c r="GLH36" s="74"/>
      <c r="GLI36" s="85"/>
      <c r="GLJ36" s="74"/>
      <c r="GLK36" s="74"/>
      <c r="GLL36" s="85"/>
      <c r="GLM36" s="74"/>
      <c r="GLN36" s="74"/>
      <c r="GLO36" s="85"/>
      <c r="GLP36" s="80"/>
      <c r="GLQ36" s="80"/>
      <c r="GLR36" s="85"/>
      <c r="GLS36" s="77"/>
      <c r="GLT36" s="74"/>
      <c r="GLU36" s="74"/>
      <c r="GLV36" s="85"/>
      <c r="GLW36" s="74"/>
      <c r="GLX36" s="74"/>
      <c r="GLY36" s="85"/>
      <c r="GLZ36" s="74"/>
      <c r="GMA36" s="74"/>
      <c r="GMB36" s="85"/>
      <c r="GMC36" s="74"/>
      <c r="GMD36" s="74"/>
      <c r="GME36" s="85"/>
      <c r="GMF36" s="80"/>
      <c r="GMG36" s="80"/>
      <c r="GMH36" s="85"/>
      <c r="GMI36" s="77"/>
      <c r="GMJ36" s="74"/>
      <c r="GMK36" s="74"/>
      <c r="GML36" s="85"/>
      <c r="GMM36" s="74"/>
      <c r="GMN36" s="74"/>
      <c r="GMO36" s="85"/>
      <c r="GMP36" s="74"/>
      <c r="GMQ36" s="74"/>
      <c r="GMR36" s="85"/>
      <c r="GMS36" s="74"/>
      <c r="GMT36" s="74"/>
      <c r="GMU36" s="85"/>
      <c r="GMV36" s="80"/>
      <c r="GMW36" s="80"/>
      <c r="GMX36" s="85"/>
      <c r="GMY36" s="77"/>
      <c r="GMZ36" s="74"/>
      <c r="GNA36" s="74"/>
      <c r="GNB36" s="85"/>
      <c r="GNC36" s="74"/>
      <c r="GND36" s="74"/>
      <c r="GNE36" s="85"/>
      <c r="GNF36" s="74"/>
      <c r="GNG36" s="74"/>
      <c r="GNH36" s="85"/>
      <c r="GNI36" s="74"/>
      <c r="GNJ36" s="74"/>
      <c r="GNK36" s="85"/>
      <c r="GNL36" s="80"/>
      <c r="GNM36" s="80"/>
      <c r="GNN36" s="85"/>
      <c r="GNO36" s="77"/>
      <c r="GNP36" s="74"/>
      <c r="GNQ36" s="74"/>
      <c r="GNR36" s="85"/>
      <c r="GNS36" s="74"/>
      <c r="GNT36" s="74"/>
      <c r="GNU36" s="85"/>
      <c r="GNV36" s="74"/>
      <c r="GNW36" s="74"/>
      <c r="GNX36" s="85"/>
      <c r="GNY36" s="74"/>
      <c r="GNZ36" s="74"/>
      <c r="GOA36" s="85"/>
      <c r="GOB36" s="80"/>
      <c r="GOC36" s="80"/>
      <c r="GOD36" s="85"/>
      <c r="GOE36" s="77"/>
      <c r="GOF36" s="74"/>
      <c r="GOG36" s="74"/>
      <c r="GOH36" s="85"/>
      <c r="GOI36" s="74"/>
      <c r="GOJ36" s="74"/>
      <c r="GOK36" s="85"/>
      <c r="GOL36" s="74"/>
      <c r="GOM36" s="74"/>
      <c r="GON36" s="85"/>
      <c r="GOO36" s="74"/>
      <c r="GOP36" s="74"/>
      <c r="GOQ36" s="85"/>
      <c r="GOR36" s="80"/>
      <c r="GOS36" s="80"/>
      <c r="GOT36" s="85"/>
      <c r="GOU36" s="77"/>
      <c r="GOV36" s="74"/>
      <c r="GOW36" s="74"/>
      <c r="GOX36" s="85"/>
      <c r="GOY36" s="74"/>
      <c r="GOZ36" s="74"/>
      <c r="GPA36" s="85"/>
      <c r="GPB36" s="74"/>
      <c r="GPC36" s="74"/>
      <c r="GPD36" s="85"/>
      <c r="GPE36" s="74"/>
      <c r="GPF36" s="74"/>
      <c r="GPG36" s="85"/>
      <c r="GPH36" s="80"/>
      <c r="GPI36" s="80"/>
      <c r="GPJ36" s="85"/>
      <c r="GPK36" s="77"/>
      <c r="GPL36" s="74"/>
      <c r="GPM36" s="74"/>
      <c r="GPN36" s="85"/>
      <c r="GPO36" s="74"/>
      <c r="GPP36" s="74"/>
      <c r="GPQ36" s="85"/>
      <c r="GPR36" s="74"/>
      <c r="GPS36" s="74"/>
      <c r="GPT36" s="85"/>
      <c r="GPU36" s="74"/>
      <c r="GPV36" s="74"/>
      <c r="GPW36" s="85"/>
      <c r="GPX36" s="80"/>
      <c r="GPY36" s="80"/>
      <c r="GPZ36" s="85"/>
      <c r="GQA36" s="77"/>
      <c r="GQB36" s="74"/>
      <c r="GQC36" s="74"/>
      <c r="GQD36" s="85"/>
      <c r="GQE36" s="74"/>
      <c r="GQF36" s="74"/>
      <c r="GQG36" s="85"/>
      <c r="GQH36" s="74"/>
      <c r="GQI36" s="74"/>
      <c r="GQJ36" s="85"/>
      <c r="GQK36" s="74"/>
      <c r="GQL36" s="74"/>
      <c r="GQM36" s="85"/>
      <c r="GQN36" s="80"/>
      <c r="GQO36" s="80"/>
      <c r="GQP36" s="85"/>
      <c r="GQQ36" s="77"/>
      <c r="GQR36" s="74"/>
      <c r="GQS36" s="74"/>
      <c r="GQT36" s="85"/>
      <c r="GQU36" s="74"/>
      <c r="GQV36" s="74"/>
      <c r="GQW36" s="85"/>
      <c r="GQX36" s="74"/>
      <c r="GQY36" s="74"/>
      <c r="GQZ36" s="85"/>
      <c r="GRA36" s="74"/>
      <c r="GRB36" s="74"/>
      <c r="GRC36" s="85"/>
      <c r="GRD36" s="80"/>
      <c r="GRE36" s="80"/>
      <c r="GRF36" s="85"/>
      <c r="GRG36" s="77"/>
      <c r="GRH36" s="74"/>
      <c r="GRI36" s="74"/>
      <c r="GRJ36" s="85"/>
      <c r="GRK36" s="74"/>
      <c r="GRL36" s="74"/>
      <c r="GRM36" s="85"/>
      <c r="GRN36" s="74"/>
      <c r="GRO36" s="74"/>
      <c r="GRP36" s="85"/>
      <c r="GRQ36" s="74"/>
      <c r="GRR36" s="74"/>
      <c r="GRS36" s="85"/>
      <c r="GRT36" s="80"/>
      <c r="GRU36" s="80"/>
      <c r="GRV36" s="85"/>
      <c r="GRW36" s="77"/>
      <c r="GRX36" s="74"/>
      <c r="GRY36" s="74"/>
      <c r="GRZ36" s="85"/>
      <c r="GSA36" s="74"/>
      <c r="GSB36" s="74"/>
      <c r="GSC36" s="85"/>
      <c r="GSD36" s="74"/>
      <c r="GSE36" s="74"/>
      <c r="GSF36" s="85"/>
      <c r="GSG36" s="74"/>
      <c r="GSH36" s="74"/>
      <c r="GSI36" s="85"/>
      <c r="GSJ36" s="80"/>
      <c r="GSK36" s="80"/>
      <c r="GSL36" s="85"/>
      <c r="GSM36" s="77"/>
      <c r="GSN36" s="74"/>
      <c r="GSO36" s="74"/>
      <c r="GSP36" s="85"/>
      <c r="GSQ36" s="74"/>
      <c r="GSR36" s="74"/>
      <c r="GSS36" s="85"/>
      <c r="GST36" s="74"/>
      <c r="GSU36" s="74"/>
      <c r="GSV36" s="85"/>
      <c r="GSW36" s="74"/>
      <c r="GSX36" s="74"/>
      <c r="GSY36" s="85"/>
      <c r="GSZ36" s="80"/>
      <c r="GTA36" s="80"/>
      <c r="GTB36" s="85"/>
      <c r="GTC36" s="77"/>
      <c r="GTD36" s="74"/>
      <c r="GTE36" s="74"/>
      <c r="GTF36" s="85"/>
      <c r="GTG36" s="74"/>
      <c r="GTH36" s="74"/>
      <c r="GTI36" s="85"/>
      <c r="GTJ36" s="74"/>
      <c r="GTK36" s="74"/>
      <c r="GTL36" s="85"/>
      <c r="GTM36" s="74"/>
      <c r="GTN36" s="74"/>
      <c r="GTO36" s="85"/>
      <c r="GTP36" s="80"/>
      <c r="GTQ36" s="80"/>
      <c r="GTR36" s="85"/>
      <c r="GTS36" s="77"/>
      <c r="GTT36" s="74"/>
      <c r="GTU36" s="74"/>
      <c r="GTV36" s="85"/>
      <c r="GTW36" s="74"/>
      <c r="GTX36" s="74"/>
      <c r="GTY36" s="85"/>
      <c r="GTZ36" s="74"/>
      <c r="GUA36" s="74"/>
      <c r="GUB36" s="85"/>
      <c r="GUC36" s="74"/>
      <c r="GUD36" s="74"/>
      <c r="GUE36" s="85"/>
      <c r="GUF36" s="80"/>
      <c r="GUG36" s="80"/>
      <c r="GUH36" s="85"/>
      <c r="GUI36" s="77"/>
      <c r="GUJ36" s="74"/>
      <c r="GUK36" s="74"/>
      <c r="GUL36" s="85"/>
      <c r="GUM36" s="74"/>
      <c r="GUN36" s="74"/>
      <c r="GUO36" s="85"/>
      <c r="GUP36" s="74"/>
      <c r="GUQ36" s="74"/>
      <c r="GUR36" s="85"/>
      <c r="GUS36" s="74"/>
      <c r="GUT36" s="74"/>
      <c r="GUU36" s="85"/>
      <c r="GUV36" s="80"/>
      <c r="GUW36" s="80"/>
      <c r="GUX36" s="85"/>
      <c r="GUY36" s="77"/>
      <c r="GUZ36" s="74"/>
      <c r="GVA36" s="74"/>
      <c r="GVB36" s="85"/>
      <c r="GVC36" s="74"/>
      <c r="GVD36" s="74"/>
      <c r="GVE36" s="85"/>
      <c r="GVF36" s="74"/>
      <c r="GVG36" s="74"/>
      <c r="GVH36" s="85"/>
      <c r="GVI36" s="74"/>
      <c r="GVJ36" s="74"/>
      <c r="GVK36" s="85"/>
      <c r="GVL36" s="80"/>
      <c r="GVM36" s="80"/>
      <c r="GVN36" s="85"/>
      <c r="GVO36" s="77"/>
      <c r="GVP36" s="74"/>
      <c r="GVQ36" s="74"/>
      <c r="GVR36" s="85"/>
      <c r="GVS36" s="74"/>
      <c r="GVT36" s="74"/>
      <c r="GVU36" s="85"/>
      <c r="GVV36" s="74"/>
      <c r="GVW36" s="74"/>
      <c r="GVX36" s="85"/>
      <c r="GVY36" s="74"/>
      <c r="GVZ36" s="74"/>
      <c r="GWA36" s="85"/>
      <c r="GWB36" s="80"/>
      <c r="GWC36" s="80"/>
      <c r="GWD36" s="85"/>
      <c r="GWE36" s="77"/>
      <c r="GWF36" s="74"/>
      <c r="GWG36" s="74"/>
      <c r="GWH36" s="85"/>
      <c r="GWI36" s="74"/>
      <c r="GWJ36" s="74"/>
      <c r="GWK36" s="85"/>
      <c r="GWL36" s="74"/>
      <c r="GWM36" s="74"/>
      <c r="GWN36" s="85"/>
      <c r="GWO36" s="74"/>
      <c r="GWP36" s="74"/>
      <c r="GWQ36" s="85"/>
      <c r="GWR36" s="80"/>
      <c r="GWS36" s="80"/>
      <c r="GWT36" s="85"/>
      <c r="GWU36" s="77"/>
      <c r="GWV36" s="74"/>
      <c r="GWW36" s="74"/>
      <c r="GWX36" s="85"/>
      <c r="GWY36" s="74"/>
      <c r="GWZ36" s="74"/>
      <c r="GXA36" s="85"/>
      <c r="GXB36" s="74"/>
      <c r="GXC36" s="74"/>
      <c r="GXD36" s="85"/>
      <c r="GXE36" s="74"/>
      <c r="GXF36" s="74"/>
      <c r="GXG36" s="85"/>
      <c r="GXH36" s="80"/>
      <c r="GXI36" s="80"/>
      <c r="GXJ36" s="85"/>
      <c r="GXK36" s="77"/>
      <c r="GXL36" s="74"/>
      <c r="GXM36" s="74"/>
      <c r="GXN36" s="85"/>
      <c r="GXO36" s="74"/>
      <c r="GXP36" s="74"/>
      <c r="GXQ36" s="85"/>
      <c r="GXR36" s="74"/>
      <c r="GXS36" s="74"/>
      <c r="GXT36" s="85"/>
      <c r="GXU36" s="74"/>
      <c r="GXV36" s="74"/>
      <c r="GXW36" s="85"/>
      <c r="GXX36" s="80"/>
      <c r="GXY36" s="80"/>
      <c r="GXZ36" s="85"/>
      <c r="GYA36" s="77"/>
      <c r="GYB36" s="74"/>
      <c r="GYC36" s="74"/>
      <c r="GYD36" s="85"/>
      <c r="GYE36" s="74"/>
      <c r="GYF36" s="74"/>
      <c r="GYG36" s="85"/>
      <c r="GYH36" s="74"/>
      <c r="GYI36" s="74"/>
      <c r="GYJ36" s="85"/>
      <c r="GYK36" s="74"/>
      <c r="GYL36" s="74"/>
      <c r="GYM36" s="85"/>
      <c r="GYN36" s="80"/>
      <c r="GYO36" s="80"/>
      <c r="GYP36" s="85"/>
      <c r="GYQ36" s="77"/>
      <c r="GYR36" s="74"/>
      <c r="GYS36" s="74"/>
      <c r="GYT36" s="85"/>
      <c r="GYU36" s="74"/>
      <c r="GYV36" s="74"/>
      <c r="GYW36" s="85"/>
      <c r="GYX36" s="74"/>
      <c r="GYY36" s="74"/>
      <c r="GYZ36" s="85"/>
      <c r="GZA36" s="74"/>
      <c r="GZB36" s="74"/>
      <c r="GZC36" s="85"/>
      <c r="GZD36" s="80"/>
      <c r="GZE36" s="80"/>
      <c r="GZF36" s="85"/>
      <c r="GZG36" s="77"/>
      <c r="GZH36" s="74"/>
      <c r="GZI36" s="74"/>
      <c r="GZJ36" s="85"/>
      <c r="GZK36" s="74"/>
      <c r="GZL36" s="74"/>
      <c r="GZM36" s="85"/>
      <c r="GZN36" s="74"/>
      <c r="GZO36" s="74"/>
      <c r="GZP36" s="85"/>
      <c r="GZQ36" s="74"/>
      <c r="GZR36" s="74"/>
      <c r="GZS36" s="85"/>
      <c r="GZT36" s="80"/>
      <c r="GZU36" s="80"/>
      <c r="GZV36" s="85"/>
      <c r="GZW36" s="77"/>
      <c r="GZX36" s="74"/>
      <c r="GZY36" s="74"/>
      <c r="GZZ36" s="85"/>
      <c r="HAA36" s="74"/>
      <c r="HAB36" s="74"/>
      <c r="HAC36" s="85"/>
      <c r="HAD36" s="74"/>
      <c r="HAE36" s="74"/>
      <c r="HAF36" s="85"/>
      <c r="HAG36" s="74"/>
      <c r="HAH36" s="74"/>
      <c r="HAI36" s="85"/>
      <c r="HAJ36" s="80"/>
      <c r="HAK36" s="80"/>
      <c r="HAL36" s="85"/>
      <c r="HAM36" s="77"/>
      <c r="HAN36" s="74"/>
      <c r="HAO36" s="74"/>
      <c r="HAP36" s="85"/>
      <c r="HAQ36" s="74"/>
      <c r="HAR36" s="74"/>
      <c r="HAS36" s="85"/>
      <c r="HAT36" s="74"/>
      <c r="HAU36" s="74"/>
      <c r="HAV36" s="85"/>
      <c r="HAW36" s="74"/>
      <c r="HAX36" s="74"/>
      <c r="HAY36" s="85"/>
      <c r="HAZ36" s="80"/>
      <c r="HBA36" s="80"/>
      <c r="HBB36" s="85"/>
      <c r="HBC36" s="77"/>
      <c r="HBD36" s="74"/>
      <c r="HBE36" s="74"/>
      <c r="HBF36" s="85"/>
      <c r="HBG36" s="74"/>
      <c r="HBH36" s="74"/>
      <c r="HBI36" s="85"/>
      <c r="HBJ36" s="74"/>
      <c r="HBK36" s="74"/>
      <c r="HBL36" s="85"/>
      <c r="HBM36" s="74"/>
      <c r="HBN36" s="74"/>
      <c r="HBO36" s="85"/>
      <c r="HBP36" s="80"/>
      <c r="HBQ36" s="80"/>
      <c r="HBR36" s="85"/>
      <c r="HBS36" s="77"/>
      <c r="HBT36" s="74"/>
      <c r="HBU36" s="74"/>
      <c r="HBV36" s="85"/>
      <c r="HBW36" s="74"/>
      <c r="HBX36" s="74"/>
      <c r="HBY36" s="85"/>
      <c r="HBZ36" s="74"/>
      <c r="HCA36" s="74"/>
      <c r="HCB36" s="85"/>
      <c r="HCC36" s="74"/>
      <c r="HCD36" s="74"/>
      <c r="HCE36" s="85"/>
      <c r="HCF36" s="80"/>
      <c r="HCG36" s="80"/>
      <c r="HCH36" s="85"/>
      <c r="HCI36" s="77"/>
      <c r="HCJ36" s="74"/>
      <c r="HCK36" s="74"/>
      <c r="HCL36" s="85"/>
      <c r="HCM36" s="74"/>
      <c r="HCN36" s="74"/>
      <c r="HCO36" s="85"/>
      <c r="HCP36" s="74"/>
      <c r="HCQ36" s="74"/>
      <c r="HCR36" s="85"/>
      <c r="HCS36" s="74"/>
      <c r="HCT36" s="74"/>
      <c r="HCU36" s="85"/>
      <c r="HCV36" s="80"/>
      <c r="HCW36" s="80"/>
      <c r="HCX36" s="85"/>
      <c r="HCY36" s="77"/>
      <c r="HCZ36" s="74"/>
      <c r="HDA36" s="74"/>
      <c r="HDB36" s="85"/>
      <c r="HDC36" s="74"/>
      <c r="HDD36" s="74"/>
      <c r="HDE36" s="85"/>
      <c r="HDF36" s="74"/>
      <c r="HDG36" s="74"/>
      <c r="HDH36" s="85"/>
      <c r="HDI36" s="74"/>
      <c r="HDJ36" s="74"/>
      <c r="HDK36" s="85"/>
      <c r="HDL36" s="80"/>
      <c r="HDM36" s="80"/>
      <c r="HDN36" s="85"/>
      <c r="HDO36" s="77"/>
      <c r="HDP36" s="74"/>
      <c r="HDQ36" s="74"/>
      <c r="HDR36" s="85"/>
      <c r="HDS36" s="74"/>
      <c r="HDT36" s="74"/>
      <c r="HDU36" s="85"/>
      <c r="HDV36" s="74"/>
      <c r="HDW36" s="74"/>
      <c r="HDX36" s="85"/>
      <c r="HDY36" s="74"/>
      <c r="HDZ36" s="74"/>
      <c r="HEA36" s="85"/>
      <c r="HEB36" s="80"/>
      <c r="HEC36" s="80"/>
      <c r="HED36" s="85"/>
      <c r="HEE36" s="77"/>
      <c r="HEF36" s="74"/>
      <c r="HEG36" s="74"/>
      <c r="HEH36" s="85"/>
      <c r="HEI36" s="74"/>
      <c r="HEJ36" s="74"/>
      <c r="HEK36" s="85"/>
      <c r="HEL36" s="74"/>
      <c r="HEM36" s="74"/>
      <c r="HEN36" s="85"/>
      <c r="HEO36" s="74"/>
      <c r="HEP36" s="74"/>
      <c r="HEQ36" s="85"/>
      <c r="HER36" s="80"/>
      <c r="HES36" s="80"/>
      <c r="HET36" s="85"/>
      <c r="HEU36" s="77"/>
      <c r="HEV36" s="74"/>
      <c r="HEW36" s="74"/>
      <c r="HEX36" s="85"/>
      <c r="HEY36" s="74"/>
      <c r="HEZ36" s="74"/>
      <c r="HFA36" s="85"/>
      <c r="HFB36" s="74"/>
      <c r="HFC36" s="74"/>
      <c r="HFD36" s="85"/>
      <c r="HFE36" s="74"/>
      <c r="HFF36" s="74"/>
      <c r="HFG36" s="85"/>
      <c r="HFH36" s="80"/>
      <c r="HFI36" s="80"/>
      <c r="HFJ36" s="85"/>
      <c r="HFK36" s="77"/>
      <c r="HFL36" s="74"/>
      <c r="HFM36" s="74"/>
      <c r="HFN36" s="85"/>
      <c r="HFO36" s="74"/>
      <c r="HFP36" s="74"/>
      <c r="HFQ36" s="85"/>
      <c r="HFR36" s="74"/>
      <c r="HFS36" s="74"/>
      <c r="HFT36" s="85"/>
      <c r="HFU36" s="74"/>
      <c r="HFV36" s="74"/>
      <c r="HFW36" s="85"/>
      <c r="HFX36" s="80"/>
      <c r="HFY36" s="80"/>
      <c r="HFZ36" s="85"/>
      <c r="HGA36" s="77"/>
      <c r="HGB36" s="74"/>
      <c r="HGC36" s="74"/>
      <c r="HGD36" s="85"/>
      <c r="HGE36" s="74"/>
      <c r="HGF36" s="74"/>
      <c r="HGG36" s="85"/>
      <c r="HGH36" s="74"/>
      <c r="HGI36" s="74"/>
      <c r="HGJ36" s="85"/>
      <c r="HGK36" s="74"/>
      <c r="HGL36" s="74"/>
      <c r="HGM36" s="85"/>
      <c r="HGN36" s="80"/>
      <c r="HGO36" s="80"/>
      <c r="HGP36" s="85"/>
      <c r="HGQ36" s="77"/>
      <c r="HGR36" s="74"/>
      <c r="HGS36" s="74"/>
      <c r="HGT36" s="85"/>
      <c r="HGU36" s="74"/>
      <c r="HGV36" s="74"/>
      <c r="HGW36" s="85"/>
      <c r="HGX36" s="74"/>
      <c r="HGY36" s="74"/>
      <c r="HGZ36" s="85"/>
      <c r="HHA36" s="74"/>
      <c r="HHB36" s="74"/>
      <c r="HHC36" s="85"/>
      <c r="HHD36" s="80"/>
      <c r="HHE36" s="80"/>
      <c r="HHF36" s="85"/>
      <c r="HHG36" s="77"/>
      <c r="HHH36" s="74"/>
      <c r="HHI36" s="74"/>
      <c r="HHJ36" s="85"/>
      <c r="HHK36" s="74"/>
      <c r="HHL36" s="74"/>
      <c r="HHM36" s="85"/>
      <c r="HHN36" s="74"/>
      <c r="HHO36" s="74"/>
      <c r="HHP36" s="85"/>
      <c r="HHQ36" s="74"/>
      <c r="HHR36" s="74"/>
      <c r="HHS36" s="85"/>
      <c r="HHT36" s="80"/>
      <c r="HHU36" s="80"/>
      <c r="HHV36" s="85"/>
      <c r="HHW36" s="77"/>
      <c r="HHX36" s="74"/>
      <c r="HHY36" s="74"/>
      <c r="HHZ36" s="85"/>
      <c r="HIA36" s="74"/>
      <c r="HIB36" s="74"/>
      <c r="HIC36" s="85"/>
      <c r="HID36" s="74"/>
      <c r="HIE36" s="74"/>
      <c r="HIF36" s="85"/>
      <c r="HIG36" s="74"/>
      <c r="HIH36" s="74"/>
      <c r="HII36" s="85"/>
      <c r="HIJ36" s="80"/>
      <c r="HIK36" s="80"/>
      <c r="HIL36" s="85"/>
      <c r="HIM36" s="77"/>
      <c r="HIN36" s="74"/>
      <c r="HIO36" s="74"/>
      <c r="HIP36" s="85"/>
      <c r="HIQ36" s="74"/>
      <c r="HIR36" s="74"/>
      <c r="HIS36" s="85"/>
      <c r="HIT36" s="74"/>
      <c r="HIU36" s="74"/>
      <c r="HIV36" s="85"/>
      <c r="HIW36" s="74"/>
      <c r="HIX36" s="74"/>
      <c r="HIY36" s="85"/>
      <c r="HIZ36" s="80"/>
      <c r="HJA36" s="80"/>
      <c r="HJB36" s="85"/>
      <c r="HJC36" s="77"/>
      <c r="HJD36" s="74"/>
      <c r="HJE36" s="74"/>
      <c r="HJF36" s="85"/>
      <c r="HJG36" s="74"/>
      <c r="HJH36" s="74"/>
      <c r="HJI36" s="85"/>
      <c r="HJJ36" s="74"/>
      <c r="HJK36" s="74"/>
      <c r="HJL36" s="85"/>
      <c r="HJM36" s="74"/>
      <c r="HJN36" s="74"/>
      <c r="HJO36" s="85"/>
      <c r="HJP36" s="80"/>
      <c r="HJQ36" s="80"/>
      <c r="HJR36" s="85"/>
      <c r="HJS36" s="77"/>
      <c r="HJT36" s="74"/>
      <c r="HJU36" s="74"/>
      <c r="HJV36" s="85"/>
      <c r="HJW36" s="74"/>
      <c r="HJX36" s="74"/>
      <c r="HJY36" s="85"/>
      <c r="HJZ36" s="74"/>
      <c r="HKA36" s="74"/>
      <c r="HKB36" s="85"/>
      <c r="HKC36" s="74"/>
      <c r="HKD36" s="74"/>
      <c r="HKE36" s="85"/>
      <c r="HKF36" s="80"/>
      <c r="HKG36" s="80"/>
      <c r="HKH36" s="85"/>
      <c r="HKI36" s="77"/>
      <c r="HKJ36" s="74"/>
      <c r="HKK36" s="74"/>
      <c r="HKL36" s="85"/>
      <c r="HKM36" s="74"/>
      <c r="HKN36" s="74"/>
      <c r="HKO36" s="85"/>
      <c r="HKP36" s="74"/>
      <c r="HKQ36" s="74"/>
      <c r="HKR36" s="85"/>
      <c r="HKS36" s="74"/>
      <c r="HKT36" s="74"/>
      <c r="HKU36" s="85"/>
      <c r="HKV36" s="80"/>
      <c r="HKW36" s="80"/>
      <c r="HKX36" s="85"/>
      <c r="HKY36" s="77"/>
      <c r="HKZ36" s="74"/>
      <c r="HLA36" s="74"/>
      <c r="HLB36" s="85"/>
      <c r="HLC36" s="74"/>
      <c r="HLD36" s="74"/>
      <c r="HLE36" s="85"/>
      <c r="HLF36" s="74"/>
      <c r="HLG36" s="74"/>
      <c r="HLH36" s="85"/>
      <c r="HLI36" s="74"/>
      <c r="HLJ36" s="74"/>
      <c r="HLK36" s="85"/>
      <c r="HLL36" s="80"/>
      <c r="HLM36" s="80"/>
      <c r="HLN36" s="85"/>
      <c r="HLO36" s="77"/>
      <c r="HLP36" s="74"/>
      <c r="HLQ36" s="74"/>
      <c r="HLR36" s="85"/>
      <c r="HLS36" s="74"/>
      <c r="HLT36" s="74"/>
      <c r="HLU36" s="85"/>
      <c r="HLV36" s="74"/>
      <c r="HLW36" s="74"/>
      <c r="HLX36" s="85"/>
      <c r="HLY36" s="74"/>
      <c r="HLZ36" s="74"/>
      <c r="HMA36" s="85"/>
      <c r="HMB36" s="80"/>
      <c r="HMC36" s="80"/>
      <c r="HMD36" s="85"/>
      <c r="HME36" s="77"/>
      <c r="HMF36" s="74"/>
      <c r="HMG36" s="74"/>
      <c r="HMH36" s="85"/>
      <c r="HMI36" s="74"/>
      <c r="HMJ36" s="74"/>
      <c r="HMK36" s="85"/>
      <c r="HML36" s="74"/>
      <c r="HMM36" s="74"/>
      <c r="HMN36" s="85"/>
      <c r="HMO36" s="74"/>
      <c r="HMP36" s="74"/>
      <c r="HMQ36" s="85"/>
      <c r="HMR36" s="80"/>
      <c r="HMS36" s="80"/>
      <c r="HMT36" s="85"/>
      <c r="HMU36" s="77"/>
      <c r="HMV36" s="74"/>
      <c r="HMW36" s="74"/>
      <c r="HMX36" s="85"/>
      <c r="HMY36" s="74"/>
      <c r="HMZ36" s="74"/>
      <c r="HNA36" s="85"/>
      <c r="HNB36" s="74"/>
      <c r="HNC36" s="74"/>
      <c r="HND36" s="85"/>
      <c r="HNE36" s="74"/>
      <c r="HNF36" s="74"/>
      <c r="HNG36" s="85"/>
      <c r="HNH36" s="80"/>
      <c r="HNI36" s="80"/>
      <c r="HNJ36" s="85"/>
      <c r="HNK36" s="77"/>
      <c r="HNL36" s="74"/>
      <c r="HNM36" s="74"/>
      <c r="HNN36" s="85"/>
      <c r="HNO36" s="74"/>
      <c r="HNP36" s="74"/>
      <c r="HNQ36" s="85"/>
      <c r="HNR36" s="74"/>
      <c r="HNS36" s="74"/>
      <c r="HNT36" s="85"/>
      <c r="HNU36" s="74"/>
      <c r="HNV36" s="74"/>
      <c r="HNW36" s="85"/>
      <c r="HNX36" s="80"/>
      <c r="HNY36" s="80"/>
      <c r="HNZ36" s="85"/>
      <c r="HOA36" s="77"/>
      <c r="HOB36" s="74"/>
      <c r="HOC36" s="74"/>
      <c r="HOD36" s="85"/>
      <c r="HOE36" s="74"/>
      <c r="HOF36" s="74"/>
      <c r="HOG36" s="85"/>
      <c r="HOH36" s="74"/>
      <c r="HOI36" s="74"/>
      <c r="HOJ36" s="85"/>
      <c r="HOK36" s="74"/>
      <c r="HOL36" s="74"/>
      <c r="HOM36" s="85"/>
      <c r="HON36" s="80"/>
      <c r="HOO36" s="80"/>
      <c r="HOP36" s="85"/>
      <c r="HOQ36" s="77"/>
      <c r="HOR36" s="74"/>
      <c r="HOS36" s="74"/>
      <c r="HOT36" s="85"/>
      <c r="HOU36" s="74"/>
      <c r="HOV36" s="74"/>
      <c r="HOW36" s="85"/>
      <c r="HOX36" s="74"/>
      <c r="HOY36" s="74"/>
      <c r="HOZ36" s="85"/>
      <c r="HPA36" s="74"/>
      <c r="HPB36" s="74"/>
      <c r="HPC36" s="85"/>
      <c r="HPD36" s="80"/>
      <c r="HPE36" s="80"/>
      <c r="HPF36" s="85"/>
      <c r="HPG36" s="77"/>
      <c r="HPH36" s="74"/>
      <c r="HPI36" s="74"/>
      <c r="HPJ36" s="85"/>
      <c r="HPK36" s="74"/>
      <c r="HPL36" s="74"/>
      <c r="HPM36" s="85"/>
      <c r="HPN36" s="74"/>
      <c r="HPO36" s="74"/>
      <c r="HPP36" s="85"/>
      <c r="HPQ36" s="74"/>
      <c r="HPR36" s="74"/>
      <c r="HPS36" s="85"/>
      <c r="HPT36" s="80"/>
      <c r="HPU36" s="80"/>
      <c r="HPV36" s="85"/>
      <c r="HPW36" s="77"/>
      <c r="HPX36" s="74"/>
      <c r="HPY36" s="74"/>
      <c r="HPZ36" s="85"/>
      <c r="HQA36" s="74"/>
      <c r="HQB36" s="74"/>
      <c r="HQC36" s="85"/>
      <c r="HQD36" s="74"/>
      <c r="HQE36" s="74"/>
      <c r="HQF36" s="85"/>
      <c r="HQG36" s="74"/>
      <c r="HQH36" s="74"/>
      <c r="HQI36" s="85"/>
      <c r="HQJ36" s="80"/>
      <c r="HQK36" s="80"/>
      <c r="HQL36" s="85"/>
      <c r="HQM36" s="77"/>
      <c r="HQN36" s="74"/>
      <c r="HQO36" s="74"/>
      <c r="HQP36" s="85"/>
      <c r="HQQ36" s="74"/>
      <c r="HQR36" s="74"/>
      <c r="HQS36" s="85"/>
      <c r="HQT36" s="74"/>
      <c r="HQU36" s="74"/>
      <c r="HQV36" s="85"/>
      <c r="HQW36" s="74"/>
      <c r="HQX36" s="74"/>
      <c r="HQY36" s="85"/>
      <c r="HQZ36" s="80"/>
      <c r="HRA36" s="80"/>
      <c r="HRB36" s="85"/>
      <c r="HRC36" s="77"/>
      <c r="HRD36" s="74"/>
      <c r="HRE36" s="74"/>
      <c r="HRF36" s="85"/>
      <c r="HRG36" s="74"/>
      <c r="HRH36" s="74"/>
      <c r="HRI36" s="85"/>
      <c r="HRJ36" s="74"/>
      <c r="HRK36" s="74"/>
      <c r="HRL36" s="85"/>
      <c r="HRM36" s="74"/>
      <c r="HRN36" s="74"/>
      <c r="HRO36" s="85"/>
      <c r="HRP36" s="80"/>
      <c r="HRQ36" s="80"/>
      <c r="HRR36" s="85"/>
      <c r="HRS36" s="77"/>
      <c r="HRT36" s="74"/>
      <c r="HRU36" s="74"/>
      <c r="HRV36" s="85"/>
      <c r="HRW36" s="74"/>
      <c r="HRX36" s="74"/>
      <c r="HRY36" s="85"/>
      <c r="HRZ36" s="74"/>
      <c r="HSA36" s="74"/>
      <c r="HSB36" s="85"/>
      <c r="HSC36" s="74"/>
      <c r="HSD36" s="74"/>
      <c r="HSE36" s="85"/>
      <c r="HSF36" s="80"/>
      <c r="HSG36" s="80"/>
      <c r="HSH36" s="85"/>
      <c r="HSI36" s="77"/>
      <c r="HSJ36" s="74"/>
      <c r="HSK36" s="74"/>
      <c r="HSL36" s="85"/>
      <c r="HSM36" s="74"/>
      <c r="HSN36" s="74"/>
      <c r="HSO36" s="85"/>
      <c r="HSP36" s="74"/>
      <c r="HSQ36" s="74"/>
      <c r="HSR36" s="85"/>
      <c r="HSS36" s="74"/>
      <c r="HST36" s="74"/>
      <c r="HSU36" s="85"/>
      <c r="HSV36" s="80"/>
      <c r="HSW36" s="80"/>
      <c r="HSX36" s="85"/>
      <c r="HSY36" s="77"/>
      <c r="HSZ36" s="74"/>
      <c r="HTA36" s="74"/>
      <c r="HTB36" s="85"/>
      <c r="HTC36" s="74"/>
      <c r="HTD36" s="74"/>
      <c r="HTE36" s="85"/>
      <c r="HTF36" s="74"/>
      <c r="HTG36" s="74"/>
      <c r="HTH36" s="85"/>
      <c r="HTI36" s="74"/>
      <c r="HTJ36" s="74"/>
      <c r="HTK36" s="85"/>
      <c r="HTL36" s="80"/>
      <c r="HTM36" s="80"/>
      <c r="HTN36" s="85"/>
      <c r="HTO36" s="77"/>
      <c r="HTP36" s="74"/>
      <c r="HTQ36" s="74"/>
      <c r="HTR36" s="85"/>
      <c r="HTS36" s="74"/>
      <c r="HTT36" s="74"/>
      <c r="HTU36" s="85"/>
      <c r="HTV36" s="74"/>
      <c r="HTW36" s="74"/>
      <c r="HTX36" s="85"/>
      <c r="HTY36" s="74"/>
      <c r="HTZ36" s="74"/>
      <c r="HUA36" s="85"/>
      <c r="HUB36" s="80"/>
      <c r="HUC36" s="80"/>
      <c r="HUD36" s="85"/>
      <c r="HUE36" s="77"/>
      <c r="HUF36" s="74"/>
      <c r="HUG36" s="74"/>
      <c r="HUH36" s="85"/>
      <c r="HUI36" s="74"/>
      <c r="HUJ36" s="74"/>
      <c r="HUK36" s="85"/>
      <c r="HUL36" s="74"/>
      <c r="HUM36" s="74"/>
      <c r="HUN36" s="85"/>
      <c r="HUO36" s="74"/>
      <c r="HUP36" s="74"/>
      <c r="HUQ36" s="85"/>
      <c r="HUR36" s="80"/>
      <c r="HUS36" s="80"/>
      <c r="HUT36" s="85"/>
      <c r="HUU36" s="77"/>
      <c r="HUV36" s="74"/>
      <c r="HUW36" s="74"/>
      <c r="HUX36" s="85"/>
      <c r="HUY36" s="74"/>
      <c r="HUZ36" s="74"/>
      <c r="HVA36" s="85"/>
      <c r="HVB36" s="74"/>
      <c r="HVC36" s="74"/>
      <c r="HVD36" s="85"/>
      <c r="HVE36" s="74"/>
      <c r="HVF36" s="74"/>
      <c r="HVG36" s="85"/>
      <c r="HVH36" s="80"/>
      <c r="HVI36" s="80"/>
      <c r="HVJ36" s="85"/>
      <c r="HVK36" s="77"/>
      <c r="HVL36" s="74"/>
      <c r="HVM36" s="74"/>
      <c r="HVN36" s="85"/>
      <c r="HVO36" s="74"/>
      <c r="HVP36" s="74"/>
      <c r="HVQ36" s="85"/>
      <c r="HVR36" s="74"/>
      <c r="HVS36" s="74"/>
      <c r="HVT36" s="85"/>
      <c r="HVU36" s="74"/>
      <c r="HVV36" s="74"/>
      <c r="HVW36" s="85"/>
      <c r="HVX36" s="80"/>
      <c r="HVY36" s="80"/>
      <c r="HVZ36" s="85"/>
      <c r="HWA36" s="77"/>
      <c r="HWB36" s="74"/>
      <c r="HWC36" s="74"/>
      <c r="HWD36" s="85"/>
      <c r="HWE36" s="74"/>
      <c r="HWF36" s="74"/>
      <c r="HWG36" s="85"/>
      <c r="HWH36" s="74"/>
      <c r="HWI36" s="74"/>
      <c r="HWJ36" s="85"/>
      <c r="HWK36" s="74"/>
      <c r="HWL36" s="74"/>
      <c r="HWM36" s="85"/>
      <c r="HWN36" s="80"/>
      <c r="HWO36" s="80"/>
      <c r="HWP36" s="85"/>
      <c r="HWQ36" s="77"/>
      <c r="HWR36" s="74"/>
      <c r="HWS36" s="74"/>
      <c r="HWT36" s="85"/>
      <c r="HWU36" s="74"/>
      <c r="HWV36" s="74"/>
      <c r="HWW36" s="85"/>
      <c r="HWX36" s="74"/>
      <c r="HWY36" s="74"/>
      <c r="HWZ36" s="85"/>
      <c r="HXA36" s="74"/>
      <c r="HXB36" s="74"/>
      <c r="HXC36" s="85"/>
      <c r="HXD36" s="80"/>
      <c r="HXE36" s="80"/>
      <c r="HXF36" s="85"/>
      <c r="HXG36" s="77"/>
      <c r="HXH36" s="74"/>
      <c r="HXI36" s="74"/>
      <c r="HXJ36" s="85"/>
      <c r="HXK36" s="74"/>
      <c r="HXL36" s="74"/>
      <c r="HXM36" s="85"/>
      <c r="HXN36" s="74"/>
      <c r="HXO36" s="74"/>
      <c r="HXP36" s="85"/>
      <c r="HXQ36" s="74"/>
      <c r="HXR36" s="74"/>
      <c r="HXS36" s="85"/>
      <c r="HXT36" s="80"/>
      <c r="HXU36" s="80"/>
      <c r="HXV36" s="85"/>
      <c r="HXW36" s="77"/>
      <c r="HXX36" s="74"/>
      <c r="HXY36" s="74"/>
      <c r="HXZ36" s="85"/>
      <c r="HYA36" s="74"/>
      <c r="HYB36" s="74"/>
      <c r="HYC36" s="85"/>
      <c r="HYD36" s="74"/>
      <c r="HYE36" s="74"/>
      <c r="HYF36" s="85"/>
      <c r="HYG36" s="74"/>
      <c r="HYH36" s="74"/>
      <c r="HYI36" s="85"/>
      <c r="HYJ36" s="80"/>
      <c r="HYK36" s="80"/>
      <c r="HYL36" s="85"/>
      <c r="HYM36" s="77"/>
      <c r="HYN36" s="74"/>
      <c r="HYO36" s="74"/>
      <c r="HYP36" s="85"/>
      <c r="HYQ36" s="74"/>
      <c r="HYR36" s="74"/>
      <c r="HYS36" s="85"/>
      <c r="HYT36" s="74"/>
      <c r="HYU36" s="74"/>
      <c r="HYV36" s="85"/>
      <c r="HYW36" s="74"/>
      <c r="HYX36" s="74"/>
      <c r="HYY36" s="85"/>
      <c r="HYZ36" s="80"/>
      <c r="HZA36" s="80"/>
      <c r="HZB36" s="85"/>
      <c r="HZC36" s="77"/>
      <c r="HZD36" s="74"/>
      <c r="HZE36" s="74"/>
      <c r="HZF36" s="85"/>
      <c r="HZG36" s="74"/>
      <c r="HZH36" s="74"/>
      <c r="HZI36" s="85"/>
      <c r="HZJ36" s="74"/>
      <c r="HZK36" s="74"/>
      <c r="HZL36" s="85"/>
      <c r="HZM36" s="74"/>
      <c r="HZN36" s="74"/>
      <c r="HZO36" s="85"/>
      <c r="HZP36" s="80"/>
      <c r="HZQ36" s="80"/>
      <c r="HZR36" s="85"/>
      <c r="HZS36" s="77"/>
      <c r="HZT36" s="74"/>
      <c r="HZU36" s="74"/>
      <c r="HZV36" s="85"/>
      <c r="HZW36" s="74"/>
      <c r="HZX36" s="74"/>
      <c r="HZY36" s="85"/>
      <c r="HZZ36" s="74"/>
      <c r="IAA36" s="74"/>
      <c r="IAB36" s="85"/>
      <c r="IAC36" s="74"/>
      <c r="IAD36" s="74"/>
      <c r="IAE36" s="85"/>
      <c r="IAF36" s="80"/>
      <c r="IAG36" s="80"/>
      <c r="IAH36" s="85"/>
      <c r="IAI36" s="77"/>
      <c r="IAJ36" s="74"/>
      <c r="IAK36" s="74"/>
      <c r="IAL36" s="85"/>
      <c r="IAM36" s="74"/>
      <c r="IAN36" s="74"/>
      <c r="IAO36" s="85"/>
      <c r="IAP36" s="74"/>
      <c r="IAQ36" s="74"/>
      <c r="IAR36" s="85"/>
      <c r="IAS36" s="74"/>
      <c r="IAT36" s="74"/>
      <c r="IAU36" s="85"/>
      <c r="IAV36" s="80"/>
      <c r="IAW36" s="80"/>
      <c r="IAX36" s="85"/>
      <c r="IAY36" s="77"/>
      <c r="IAZ36" s="74"/>
      <c r="IBA36" s="74"/>
      <c r="IBB36" s="85"/>
      <c r="IBC36" s="74"/>
      <c r="IBD36" s="74"/>
      <c r="IBE36" s="85"/>
      <c r="IBF36" s="74"/>
      <c r="IBG36" s="74"/>
      <c r="IBH36" s="85"/>
      <c r="IBI36" s="74"/>
      <c r="IBJ36" s="74"/>
      <c r="IBK36" s="85"/>
      <c r="IBL36" s="80"/>
      <c r="IBM36" s="80"/>
      <c r="IBN36" s="85"/>
      <c r="IBO36" s="77"/>
      <c r="IBP36" s="74"/>
      <c r="IBQ36" s="74"/>
      <c r="IBR36" s="85"/>
      <c r="IBS36" s="74"/>
      <c r="IBT36" s="74"/>
      <c r="IBU36" s="85"/>
      <c r="IBV36" s="74"/>
      <c r="IBW36" s="74"/>
      <c r="IBX36" s="85"/>
      <c r="IBY36" s="74"/>
      <c r="IBZ36" s="74"/>
      <c r="ICA36" s="85"/>
      <c r="ICB36" s="80"/>
      <c r="ICC36" s="80"/>
      <c r="ICD36" s="85"/>
      <c r="ICE36" s="77"/>
      <c r="ICF36" s="74"/>
      <c r="ICG36" s="74"/>
      <c r="ICH36" s="85"/>
      <c r="ICI36" s="74"/>
      <c r="ICJ36" s="74"/>
      <c r="ICK36" s="85"/>
      <c r="ICL36" s="74"/>
      <c r="ICM36" s="74"/>
      <c r="ICN36" s="85"/>
      <c r="ICO36" s="74"/>
      <c r="ICP36" s="74"/>
      <c r="ICQ36" s="85"/>
      <c r="ICR36" s="80"/>
      <c r="ICS36" s="80"/>
      <c r="ICT36" s="85"/>
      <c r="ICU36" s="77"/>
      <c r="ICV36" s="74"/>
      <c r="ICW36" s="74"/>
      <c r="ICX36" s="85"/>
      <c r="ICY36" s="74"/>
      <c r="ICZ36" s="74"/>
      <c r="IDA36" s="85"/>
      <c r="IDB36" s="74"/>
      <c r="IDC36" s="74"/>
      <c r="IDD36" s="85"/>
      <c r="IDE36" s="74"/>
      <c r="IDF36" s="74"/>
      <c r="IDG36" s="85"/>
      <c r="IDH36" s="80"/>
      <c r="IDI36" s="80"/>
      <c r="IDJ36" s="85"/>
      <c r="IDK36" s="77"/>
      <c r="IDL36" s="74"/>
      <c r="IDM36" s="74"/>
      <c r="IDN36" s="85"/>
      <c r="IDO36" s="74"/>
      <c r="IDP36" s="74"/>
      <c r="IDQ36" s="85"/>
      <c r="IDR36" s="74"/>
      <c r="IDS36" s="74"/>
      <c r="IDT36" s="85"/>
      <c r="IDU36" s="74"/>
      <c r="IDV36" s="74"/>
      <c r="IDW36" s="85"/>
      <c r="IDX36" s="80"/>
      <c r="IDY36" s="80"/>
      <c r="IDZ36" s="85"/>
      <c r="IEA36" s="77"/>
      <c r="IEB36" s="74"/>
      <c r="IEC36" s="74"/>
      <c r="IED36" s="85"/>
      <c r="IEE36" s="74"/>
      <c r="IEF36" s="74"/>
      <c r="IEG36" s="85"/>
      <c r="IEH36" s="74"/>
      <c r="IEI36" s="74"/>
      <c r="IEJ36" s="85"/>
      <c r="IEK36" s="74"/>
      <c r="IEL36" s="74"/>
      <c r="IEM36" s="85"/>
      <c r="IEN36" s="80"/>
      <c r="IEO36" s="80"/>
      <c r="IEP36" s="85"/>
      <c r="IEQ36" s="77"/>
      <c r="IER36" s="74"/>
      <c r="IES36" s="74"/>
      <c r="IET36" s="85"/>
      <c r="IEU36" s="74"/>
      <c r="IEV36" s="74"/>
      <c r="IEW36" s="85"/>
      <c r="IEX36" s="74"/>
      <c r="IEY36" s="74"/>
      <c r="IEZ36" s="85"/>
      <c r="IFA36" s="74"/>
      <c r="IFB36" s="74"/>
      <c r="IFC36" s="85"/>
      <c r="IFD36" s="80"/>
      <c r="IFE36" s="80"/>
      <c r="IFF36" s="85"/>
      <c r="IFG36" s="77"/>
      <c r="IFH36" s="74"/>
      <c r="IFI36" s="74"/>
      <c r="IFJ36" s="85"/>
      <c r="IFK36" s="74"/>
      <c r="IFL36" s="74"/>
      <c r="IFM36" s="85"/>
      <c r="IFN36" s="74"/>
      <c r="IFO36" s="74"/>
      <c r="IFP36" s="85"/>
      <c r="IFQ36" s="74"/>
      <c r="IFR36" s="74"/>
      <c r="IFS36" s="85"/>
      <c r="IFT36" s="80"/>
      <c r="IFU36" s="80"/>
      <c r="IFV36" s="85"/>
      <c r="IFW36" s="77"/>
      <c r="IFX36" s="74"/>
      <c r="IFY36" s="74"/>
      <c r="IFZ36" s="85"/>
      <c r="IGA36" s="74"/>
      <c r="IGB36" s="74"/>
      <c r="IGC36" s="85"/>
      <c r="IGD36" s="74"/>
      <c r="IGE36" s="74"/>
      <c r="IGF36" s="85"/>
      <c r="IGG36" s="74"/>
      <c r="IGH36" s="74"/>
      <c r="IGI36" s="85"/>
      <c r="IGJ36" s="80"/>
      <c r="IGK36" s="80"/>
      <c r="IGL36" s="85"/>
      <c r="IGM36" s="77"/>
      <c r="IGN36" s="74"/>
      <c r="IGO36" s="74"/>
      <c r="IGP36" s="85"/>
      <c r="IGQ36" s="74"/>
      <c r="IGR36" s="74"/>
      <c r="IGS36" s="85"/>
      <c r="IGT36" s="74"/>
      <c r="IGU36" s="74"/>
      <c r="IGV36" s="85"/>
      <c r="IGW36" s="74"/>
      <c r="IGX36" s="74"/>
      <c r="IGY36" s="85"/>
      <c r="IGZ36" s="80"/>
      <c r="IHA36" s="80"/>
      <c r="IHB36" s="85"/>
      <c r="IHC36" s="77"/>
      <c r="IHD36" s="74"/>
      <c r="IHE36" s="74"/>
      <c r="IHF36" s="85"/>
      <c r="IHG36" s="74"/>
      <c r="IHH36" s="74"/>
      <c r="IHI36" s="85"/>
      <c r="IHJ36" s="74"/>
      <c r="IHK36" s="74"/>
      <c r="IHL36" s="85"/>
      <c r="IHM36" s="74"/>
      <c r="IHN36" s="74"/>
      <c r="IHO36" s="85"/>
      <c r="IHP36" s="80"/>
      <c r="IHQ36" s="80"/>
      <c r="IHR36" s="85"/>
      <c r="IHS36" s="77"/>
      <c r="IHT36" s="74"/>
      <c r="IHU36" s="74"/>
      <c r="IHV36" s="85"/>
      <c r="IHW36" s="74"/>
      <c r="IHX36" s="74"/>
      <c r="IHY36" s="85"/>
      <c r="IHZ36" s="74"/>
      <c r="IIA36" s="74"/>
      <c r="IIB36" s="85"/>
      <c r="IIC36" s="74"/>
      <c r="IID36" s="74"/>
      <c r="IIE36" s="85"/>
      <c r="IIF36" s="80"/>
      <c r="IIG36" s="80"/>
      <c r="IIH36" s="85"/>
      <c r="III36" s="77"/>
      <c r="IIJ36" s="74"/>
      <c r="IIK36" s="74"/>
      <c r="IIL36" s="85"/>
      <c r="IIM36" s="74"/>
      <c r="IIN36" s="74"/>
      <c r="IIO36" s="85"/>
      <c r="IIP36" s="74"/>
      <c r="IIQ36" s="74"/>
      <c r="IIR36" s="85"/>
      <c r="IIS36" s="74"/>
      <c r="IIT36" s="74"/>
      <c r="IIU36" s="85"/>
      <c r="IIV36" s="80"/>
      <c r="IIW36" s="80"/>
      <c r="IIX36" s="85"/>
      <c r="IIY36" s="77"/>
      <c r="IIZ36" s="74"/>
      <c r="IJA36" s="74"/>
      <c r="IJB36" s="85"/>
      <c r="IJC36" s="74"/>
      <c r="IJD36" s="74"/>
      <c r="IJE36" s="85"/>
      <c r="IJF36" s="74"/>
      <c r="IJG36" s="74"/>
      <c r="IJH36" s="85"/>
      <c r="IJI36" s="74"/>
      <c r="IJJ36" s="74"/>
      <c r="IJK36" s="85"/>
      <c r="IJL36" s="80"/>
      <c r="IJM36" s="80"/>
      <c r="IJN36" s="85"/>
      <c r="IJO36" s="77"/>
      <c r="IJP36" s="74"/>
      <c r="IJQ36" s="74"/>
      <c r="IJR36" s="85"/>
      <c r="IJS36" s="74"/>
      <c r="IJT36" s="74"/>
      <c r="IJU36" s="85"/>
      <c r="IJV36" s="74"/>
      <c r="IJW36" s="74"/>
      <c r="IJX36" s="85"/>
      <c r="IJY36" s="74"/>
      <c r="IJZ36" s="74"/>
      <c r="IKA36" s="85"/>
      <c r="IKB36" s="80"/>
      <c r="IKC36" s="80"/>
      <c r="IKD36" s="85"/>
      <c r="IKE36" s="77"/>
      <c r="IKF36" s="74"/>
      <c r="IKG36" s="74"/>
      <c r="IKH36" s="85"/>
      <c r="IKI36" s="74"/>
      <c r="IKJ36" s="74"/>
      <c r="IKK36" s="85"/>
      <c r="IKL36" s="74"/>
      <c r="IKM36" s="74"/>
      <c r="IKN36" s="85"/>
      <c r="IKO36" s="74"/>
      <c r="IKP36" s="74"/>
      <c r="IKQ36" s="85"/>
      <c r="IKR36" s="80"/>
      <c r="IKS36" s="80"/>
      <c r="IKT36" s="85"/>
      <c r="IKU36" s="77"/>
      <c r="IKV36" s="74"/>
      <c r="IKW36" s="74"/>
      <c r="IKX36" s="85"/>
      <c r="IKY36" s="74"/>
      <c r="IKZ36" s="74"/>
      <c r="ILA36" s="85"/>
      <c r="ILB36" s="74"/>
      <c r="ILC36" s="74"/>
      <c r="ILD36" s="85"/>
      <c r="ILE36" s="74"/>
      <c r="ILF36" s="74"/>
      <c r="ILG36" s="85"/>
      <c r="ILH36" s="80"/>
      <c r="ILI36" s="80"/>
      <c r="ILJ36" s="85"/>
      <c r="ILK36" s="77"/>
      <c r="ILL36" s="74"/>
      <c r="ILM36" s="74"/>
      <c r="ILN36" s="85"/>
      <c r="ILO36" s="74"/>
      <c r="ILP36" s="74"/>
      <c r="ILQ36" s="85"/>
      <c r="ILR36" s="74"/>
      <c r="ILS36" s="74"/>
      <c r="ILT36" s="85"/>
      <c r="ILU36" s="74"/>
      <c r="ILV36" s="74"/>
      <c r="ILW36" s="85"/>
      <c r="ILX36" s="80"/>
      <c r="ILY36" s="80"/>
      <c r="ILZ36" s="85"/>
      <c r="IMA36" s="77"/>
      <c r="IMB36" s="74"/>
      <c r="IMC36" s="74"/>
      <c r="IMD36" s="85"/>
      <c r="IME36" s="74"/>
      <c r="IMF36" s="74"/>
      <c r="IMG36" s="85"/>
      <c r="IMH36" s="74"/>
      <c r="IMI36" s="74"/>
      <c r="IMJ36" s="85"/>
      <c r="IMK36" s="74"/>
      <c r="IML36" s="74"/>
      <c r="IMM36" s="85"/>
      <c r="IMN36" s="80"/>
      <c r="IMO36" s="80"/>
      <c r="IMP36" s="85"/>
      <c r="IMQ36" s="77"/>
      <c r="IMR36" s="74"/>
      <c r="IMS36" s="74"/>
      <c r="IMT36" s="85"/>
      <c r="IMU36" s="74"/>
      <c r="IMV36" s="74"/>
      <c r="IMW36" s="85"/>
      <c r="IMX36" s="74"/>
      <c r="IMY36" s="74"/>
      <c r="IMZ36" s="85"/>
      <c r="INA36" s="74"/>
      <c r="INB36" s="74"/>
      <c r="INC36" s="85"/>
      <c r="IND36" s="80"/>
      <c r="INE36" s="80"/>
      <c r="INF36" s="85"/>
      <c r="ING36" s="77"/>
      <c r="INH36" s="74"/>
      <c r="INI36" s="74"/>
      <c r="INJ36" s="85"/>
      <c r="INK36" s="74"/>
      <c r="INL36" s="74"/>
      <c r="INM36" s="85"/>
      <c r="INN36" s="74"/>
      <c r="INO36" s="74"/>
      <c r="INP36" s="85"/>
      <c r="INQ36" s="74"/>
      <c r="INR36" s="74"/>
      <c r="INS36" s="85"/>
      <c r="INT36" s="80"/>
      <c r="INU36" s="80"/>
      <c r="INV36" s="85"/>
      <c r="INW36" s="77"/>
      <c r="INX36" s="74"/>
      <c r="INY36" s="74"/>
      <c r="INZ36" s="85"/>
      <c r="IOA36" s="74"/>
      <c r="IOB36" s="74"/>
      <c r="IOC36" s="85"/>
      <c r="IOD36" s="74"/>
      <c r="IOE36" s="74"/>
      <c r="IOF36" s="85"/>
      <c r="IOG36" s="74"/>
      <c r="IOH36" s="74"/>
      <c r="IOI36" s="85"/>
      <c r="IOJ36" s="80"/>
      <c r="IOK36" s="80"/>
      <c r="IOL36" s="85"/>
      <c r="IOM36" s="77"/>
      <c r="ION36" s="74"/>
      <c r="IOO36" s="74"/>
      <c r="IOP36" s="85"/>
      <c r="IOQ36" s="74"/>
      <c r="IOR36" s="74"/>
      <c r="IOS36" s="85"/>
      <c r="IOT36" s="74"/>
      <c r="IOU36" s="74"/>
      <c r="IOV36" s="85"/>
      <c r="IOW36" s="74"/>
      <c r="IOX36" s="74"/>
      <c r="IOY36" s="85"/>
      <c r="IOZ36" s="80"/>
      <c r="IPA36" s="80"/>
      <c r="IPB36" s="85"/>
      <c r="IPC36" s="77"/>
      <c r="IPD36" s="74"/>
      <c r="IPE36" s="74"/>
      <c r="IPF36" s="85"/>
      <c r="IPG36" s="74"/>
      <c r="IPH36" s="74"/>
      <c r="IPI36" s="85"/>
      <c r="IPJ36" s="74"/>
      <c r="IPK36" s="74"/>
      <c r="IPL36" s="85"/>
      <c r="IPM36" s="74"/>
      <c r="IPN36" s="74"/>
      <c r="IPO36" s="85"/>
      <c r="IPP36" s="80"/>
      <c r="IPQ36" s="80"/>
      <c r="IPR36" s="85"/>
      <c r="IPS36" s="77"/>
      <c r="IPT36" s="74"/>
      <c r="IPU36" s="74"/>
      <c r="IPV36" s="85"/>
      <c r="IPW36" s="74"/>
      <c r="IPX36" s="74"/>
      <c r="IPY36" s="85"/>
      <c r="IPZ36" s="74"/>
      <c r="IQA36" s="74"/>
      <c r="IQB36" s="85"/>
      <c r="IQC36" s="74"/>
      <c r="IQD36" s="74"/>
      <c r="IQE36" s="85"/>
      <c r="IQF36" s="80"/>
      <c r="IQG36" s="80"/>
      <c r="IQH36" s="85"/>
      <c r="IQI36" s="77"/>
      <c r="IQJ36" s="74"/>
      <c r="IQK36" s="74"/>
      <c r="IQL36" s="85"/>
      <c r="IQM36" s="74"/>
      <c r="IQN36" s="74"/>
      <c r="IQO36" s="85"/>
      <c r="IQP36" s="74"/>
      <c r="IQQ36" s="74"/>
      <c r="IQR36" s="85"/>
      <c r="IQS36" s="74"/>
      <c r="IQT36" s="74"/>
      <c r="IQU36" s="85"/>
      <c r="IQV36" s="80"/>
      <c r="IQW36" s="80"/>
      <c r="IQX36" s="85"/>
      <c r="IQY36" s="77"/>
      <c r="IQZ36" s="74"/>
      <c r="IRA36" s="74"/>
      <c r="IRB36" s="85"/>
      <c r="IRC36" s="74"/>
      <c r="IRD36" s="74"/>
      <c r="IRE36" s="85"/>
      <c r="IRF36" s="74"/>
      <c r="IRG36" s="74"/>
      <c r="IRH36" s="85"/>
      <c r="IRI36" s="74"/>
      <c r="IRJ36" s="74"/>
      <c r="IRK36" s="85"/>
      <c r="IRL36" s="80"/>
      <c r="IRM36" s="80"/>
      <c r="IRN36" s="85"/>
      <c r="IRO36" s="77"/>
      <c r="IRP36" s="74"/>
      <c r="IRQ36" s="74"/>
      <c r="IRR36" s="85"/>
      <c r="IRS36" s="74"/>
      <c r="IRT36" s="74"/>
      <c r="IRU36" s="85"/>
      <c r="IRV36" s="74"/>
      <c r="IRW36" s="74"/>
      <c r="IRX36" s="85"/>
      <c r="IRY36" s="74"/>
      <c r="IRZ36" s="74"/>
      <c r="ISA36" s="85"/>
      <c r="ISB36" s="80"/>
      <c r="ISC36" s="80"/>
      <c r="ISD36" s="85"/>
      <c r="ISE36" s="77"/>
      <c r="ISF36" s="74"/>
      <c r="ISG36" s="74"/>
      <c r="ISH36" s="85"/>
      <c r="ISI36" s="74"/>
      <c r="ISJ36" s="74"/>
      <c r="ISK36" s="85"/>
      <c r="ISL36" s="74"/>
      <c r="ISM36" s="74"/>
      <c r="ISN36" s="85"/>
      <c r="ISO36" s="74"/>
      <c r="ISP36" s="74"/>
      <c r="ISQ36" s="85"/>
      <c r="ISR36" s="80"/>
      <c r="ISS36" s="80"/>
      <c r="IST36" s="85"/>
      <c r="ISU36" s="77"/>
      <c r="ISV36" s="74"/>
      <c r="ISW36" s="74"/>
      <c r="ISX36" s="85"/>
      <c r="ISY36" s="74"/>
      <c r="ISZ36" s="74"/>
      <c r="ITA36" s="85"/>
      <c r="ITB36" s="74"/>
      <c r="ITC36" s="74"/>
      <c r="ITD36" s="85"/>
      <c r="ITE36" s="74"/>
      <c r="ITF36" s="74"/>
      <c r="ITG36" s="85"/>
      <c r="ITH36" s="80"/>
      <c r="ITI36" s="80"/>
      <c r="ITJ36" s="85"/>
      <c r="ITK36" s="77"/>
      <c r="ITL36" s="74"/>
      <c r="ITM36" s="74"/>
      <c r="ITN36" s="85"/>
      <c r="ITO36" s="74"/>
      <c r="ITP36" s="74"/>
      <c r="ITQ36" s="85"/>
      <c r="ITR36" s="74"/>
      <c r="ITS36" s="74"/>
      <c r="ITT36" s="85"/>
      <c r="ITU36" s="74"/>
      <c r="ITV36" s="74"/>
      <c r="ITW36" s="85"/>
      <c r="ITX36" s="80"/>
      <c r="ITY36" s="80"/>
      <c r="ITZ36" s="85"/>
      <c r="IUA36" s="77"/>
      <c r="IUB36" s="74"/>
      <c r="IUC36" s="74"/>
      <c r="IUD36" s="85"/>
      <c r="IUE36" s="74"/>
      <c r="IUF36" s="74"/>
      <c r="IUG36" s="85"/>
      <c r="IUH36" s="74"/>
      <c r="IUI36" s="74"/>
      <c r="IUJ36" s="85"/>
      <c r="IUK36" s="74"/>
      <c r="IUL36" s="74"/>
      <c r="IUM36" s="85"/>
      <c r="IUN36" s="80"/>
      <c r="IUO36" s="80"/>
      <c r="IUP36" s="85"/>
      <c r="IUQ36" s="77"/>
      <c r="IUR36" s="74"/>
      <c r="IUS36" s="74"/>
      <c r="IUT36" s="85"/>
      <c r="IUU36" s="74"/>
      <c r="IUV36" s="74"/>
      <c r="IUW36" s="85"/>
      <c r="IUX36" s="74"/>
      <c r="IUY36" s="74"/>
      <c r="IUZ36" s="85"/>
      <c r="IVA36" s="74"/>
      <c r="IVB36" s="74"/>
      <c r="IVC36" s="85"/>
      <c r="IVD36" s="80"/>
      <c r="IVE36" s="80"/>
      <c r="IVF36" s="85"/>
      <c r="IVG36" s="77"/>
      <c r="IVH36" s="74"/>
      <c r="IVI36" s="74"/>
      <c r="IVJ36" s="85"/>
      <c r="IVK36" s="74"/>
      <c r="IVL36" s="74"/>
      <c r="IVM36" s="85"/>
      <c r="IVN36" s="74"/>
      <c r="IVO36" s="74"/>
      <c r="IVP36" s="85"/>
      <c r="IVQ36" s="74"/>
      <c r="IVR36" s="74"/>
      <c r="IVS36" s="85"/>
      <c r="IVT36" s="80"/>
      <c r="IVU36" s="80"/>
      <c r="IVV36" s="85"/>
      <c r="IVW36" s="77"/>
      <c r="IVX36" s="74"/>
      <c r="IVY36" s="74"/>
      <c r="IVZ36" s="85"/>
      <c r="IWA36" s="74"/>
      <c r="IWB36" s="74"/>
      <c r="IWC36" s="85"/>
      <c r="IWD36" s="74"/>
      <c r="IWE36" s="74"/>
      <c r="IWF36" s="85"/>
      <c r="IWG36" s="74"/>
      <c r="IWH36" s="74"/>
      <c r="IWI36" s="85"/>
      <c r="IWJ36" s="80"/>
      <c r="IWK36" s="80"/>
      <c r="IWL36" s="85"/>
      <c r="IWM36" s="77"/>
      <c r="IWN36" s="74"/>
      <c r="IWO36" s="74"/>
      <c r="IWP36" s="85"/>
      <c r="IWQ36" s="74"/>
      <c r="IWR36" s="74"/>
      <c r="IWS36" s="85"/>
      <c r="IWT36" s="74"/>
      <c r="IWU36" s="74"/>
      <c r="IWV36" s="85"/>
      <c r="IWW36" s="74"/>
      <c r="IWX36" s="74"/>
      <c r="IWY36" s="85"/>
      <c r="IWZ36" s="80"/>
      <c r="IXA36" s="80"/>
      <c r="IXB36" s="85"/>
      <c r="IXC36" s="77"/>
      <c r="IXD36" s="74"/>
      <c r="IXE36" s="74"/>
      <c r="IXF36" s="85"/>
      <c r="IXG36" s="74"/>
      <c r="IXH36" s="74"/>
      <c r="IXI36" s="85"/>
      <c r="IXJ36" s="74"/>
      <c r="IXK36" s="74"/>
      <c r="IXL36" s="85"/>
      <c r="IXM36" s="74"/>
      <c r="IXN36" s="74"/>
      <c r="IXO36" s="85"/>
      <c r="IXP36" s="80"/>
      <c r="IXQ36" s="80"/>
      <c r="IXR36" s="85"/>
      <c r="IXS36" s="77"/>
      <c r="IXT36" s="74"/>
      <c r="IXU36" s="74"/>
      <c r="IXV36" s="85"/>
      <c r="IXW36" s="74"/>
      <c r="IXX36" s="74"/>
      <c r="IXY36" s="85"/>
      <c r="IXZ36" s="74"/>
      <c r="IYA36" s="74"/>
      <c r="IYB36" s="85"/>
      <c r="IYC36" s="74"/>
      <c r="IYD36" s="74"/>
      <c r="IYE36" s="85"/>
      <c r="IYF36" s="80"/>
      <c r="IYG36" s="80"/>
      <c r="IYH36" s="85"/>
      <c r="IYI36" s="77"/>
      <c r="IYJ36" s="74"/>
      <c r="IYK36" s="74"/>
      <c r="IYL36" s="85"/>
      <c r="IYM36" s="74"/>
      <c r="IYN36" s="74"/>
      <c r="IYO36" s="85"/>
      <c r="IYP36" s="74"/>
      <c r="IYQ36" s="74"/>
      <c r="IYR36" s="85"/>
      <c r="IYS36" s="74"/>
      <c r="IYT36" s="74"/>
      <c r="IYU36" s="85"/>
      <c r="IYV36" s="80"/>
      <c r="IYW36" s="80"/>
      <c r="IYX36" s="85"/>
      <c r="IYY36" s="77"/>
      <c r="IYZ36" s="74"/>
      <c r="IZA36" s="74"/>
      <c r="IZB36" s="85"/>
      <c r="IZC36" s="74"/>
      <c r="IZD36" s="74"/>
      <c r="IZE36" s="85"/>
      <c r="IZF36" s="74"/>
      <c r="IZG36" s="74"/>
      <c r="IZH36" s="85"/>
      <c r="IZI36" s="74"/>
      <c r="IZJ36" s="74"/>
      <c r="IZK36" s="85"/>
      <c r="IZL36" s="80"/>
      <c r="IZM36" s="80"/>
      <c r="IZN36" s="85"/>
      <c r="IZO36" s="77"/>
      <c r="IZP36" s="74"/>
      <c r="IZQ36" s="74"/>
      <c r="IZR36" s="85"/>
      <c r="IZS36" s="74"/>
      <c r="IZT36" s="74"/>
      <c r="IZU36" s="85"/>
      <c r="IZV36" s="74"/>
      <c r="IZW36" s="74"/>
      <c r="IZX36" s="85"/>
      <c r="IZY36" s="74"/>
      <c r="IZZ36" s="74"/>
      <c r="JAA36" s="85"/>
      <c r="JAB36" s="80"/>
      <c r="JAC36" s="80"/>
      <c r="JAD36" s="85"/>
      <c r="JAE36" s="77"/>
      <c r="JAF36" s="74"/>
      <c r="JAG36" s="74"/>
      <c r="JAH36" s="85"/>
      <c r="JAI36" s="74"/>
      <c r="JAJ36" s="74"/>
      <c r="JAK36" s="85"/>
      <c r="JAL36" s="74"/>
      <c r="JAM36" s="74"/>
      <c r="JAN36" s="85"/>
      <c r="JAO36" s="74"/>
      <c r="JAP36" s="74"/>
      <c r="JAQ36" s="85"/>
      <c r="JAR36" s="80"/>
      <c r="JAS36" s="80"/>
      <c r="JAT36" s="85"/>
      <c r="JAU36" s="77"/>
      <c r="JAV36" s="74"/>
      <c r="JAW36" s="74"/>
      <c r="JAX36" s="85"/>
      <c r="JAY36" s="74"/>
      <c r="JAZ36" s="74"/>
      <c r="JBA36" s="85"/>
      <c r="JBB36" s="74"/>
      <c r="JBC36" s="74"/>
      <c r="JBD36" s="85"/>
      <c r="JBE36" s="74"/>
      <c r="JBF36" s="74"/>
      <c r="JBG36" s="85"/>
      <c r="JBH36" s="80"/>
      <c r="JBI36" s="80"/>
      <c r="JBJ36" s="85"/>
      <c r="JBK36" s="77"/>
      <c r="JBL36" s="74"/>
      <c r="JBM36" s="74"/>
      <c r="JBN36" s="85"/>
      <c r="JBO36" s="74"/>
      <c r="JBP36" s="74"/>
      <c r="JBQ36" s="85"/>
      <c r="JBR36" s="74"/>
      <c r="JBS36" s="74"/>
      <c r="JBT36" s="85"/>
      <c r="JBU36" s="74"/>
      <c r="JBV36" s="74"/>
      <c r="JBW36" s="85"/>
      <c r="JBX36" s="80"/>
      <c r="JBY36" s="80"/>
      <c r="JBZ36" s="85"/>
      <c r="JCA36" s="77"/>
      <c r="JCB36" s="74"/>
      <c r="JCC36" s="74"/>
      <c r="JCD36" s="85"/>
      <c r="JCE36" s="74"/>
      <c r="JCF36" s="74"/>
      <c r="JCG36" s="85"/>
      <c r="JCH36" s="74"/>
      <c r="JCI36" s="74"/>
      <c r="JCJ36" s="85"/>
      <c r="JCK36" s="74"/>
      <c r="JCL36" s="74"/>
      <c r="JCM36" s="85"/>
      <c r="JCN36" s="80"/>
      <c r="JCO36" s="80"/>
      <c r="JCP36" s="85"/>
      <c r="JCQ36" s="77"/>
      <c r="JCR36" s="74"/>
      <c r="JCS36" s="74"/>
      <c r="JCT36" s="85"/>
      <c r="JCU36" s="74"/>
      <c r="JCV36" s="74"/>
      <c r="JCW36" s="85"/>
      <c r="JCX36" s="74"/>
      <c r="JCY36" s="74"/>
      <c r="JCZ36" s="85"/>
      <c r="JDA36" s="74"/>
      <c r="JDB36" s="74"/>
      <c r="JDC36" s="85"/>
      <c r="JDD36" s="80"/>
      <c r="JDE36" s="80"/>
      <c r="JDF36" s="85"/>
      <c r="JDG36" s="77"/>
      <c r="JDH36" s="74"/>
      <c r="JDI36" s="74"/>
      <c r="JDJ36" s="85"/>
      <c r="JDK36" s="74"/>
      <c r="JDL36" s="74"/>
      <c r="JDM36" s="85"/>
      <c r="JDN36" s="74"/>
      <c r="JDO36" s="74"/>
      <c r="JDP36" s="85"/>
      <c r="JDQ36" s="74"/>
      <c r="JDR36" s="74"/>
      <c r="JDS36" s="85"/>
      <c r="JDT36" s="80"/>
      <c r="JDU36" s="80"/>
      <c r="JDV36" s="85"/>
      <c r="JDW36" s="77"/>
      <c r="JDX36" s="74"/>
      <c r="JDY36" s="74"/>
      <c r="JDZ36" s="85"/>
      <c r="JEA36" s="74"/>
      <c r="JEB36" s="74"/>
      <c r="JEC36" s="85"/>
      <c r="JED36" s="74"/>
      <c r="JEE36" s="74"/>
      <c r="JEF36" s="85"/>
      <c r="JEG36" s="74"/>
      <c r="JEH36" s="74"/>
      <c r="JEI36" s="85"/>
      <c r="JEJ36" s="80"/>
      <c r="JEK36" s="80"/>
      <c r="JEL36" s="85"/>
      <c r="JEM36" s="77"/>
      <c r="JEN36" s="74"/>
      <c r="JEO36" s="74"/>
      <c r="JEP36" s="85"/>
      <c r="JEQ36" s="74"/>
      <c r="JER36" s="74"/>
      <c r="JES36" s="85"/>
      <c r="JET36" s="74"/>
      <c r="JEU36" s="74"/>
      <c r="JEV36" s="85"/>
      <c r="JEW36" s="74"/>
      <c r="JEX36" s="74"/>
      <c r="JEY36" s="85"/>
      <c r="JEZ36" s="80"/>
      <c r="JFA36" s="80"/>
      <c r="JFB36" s="85"/>
      <c r="JFC36" s="77"/>
      <c r="JFD36" s="74"/>
      <c r="JFE36" s="74"/>
      <c r="JFF36" s="85"/>
      <c r="JFG36" s="74"/>
      <c r="JFH36" s="74"/>
      <c r="JFI36" s="85"/>
      <c r="JFJ36" s="74"/>
      <c r="JFK36" s="74"/>
      <c r="JFL36" s="85"/>
      <c r="JFM36" s="74"/>
      <c r="JFN36" s="74"/>
      <c r="JFO36" s="85"/>
      <c r="JFP36" s="80"/>
      <c r="JFQ36" s="80"/>
      <c r="JFR36" s="85"/>
      <c r="JFS36" s="77"/>
      <c r="JFT36" s="74"/>
      <c r="JFU36" s="74"/>
      <c r="JFV36" s="85"/>
      <c r="JFW36" s="74"/>
      <c r="JFX36" s="74"/>
      <c r="JFY36" s="85"/>
      <c r="JFZ36" s="74"/>
      <c r="JGA36" s="74"/>
      <c r="JGB36" s="85"/>
      <c r="JGC36" s="74"/>
      <c r="JGD36" s="74"/>
      <c r="JGE36" s="85"/>
      <c r="JGF36" s="80"/>
      <c r="JGG36" s="80"/>
      <c r="JGH36" s="85"/>
      <c r="JGI36" s="77"/>
      <c r="JGJ36" s="74"/>
      <c r="JGK36" s="74"/>
      <c r="JGL36" s="85"/>
      <c r="JGM36" s="74"/>
      <c r="JGN36" s="74"/>
      <c r="JGO36" s="85"/>
      <c r="JGP36" s="74"/>
      <c r="JGQ36" s="74"/>
      <c r="JGR36" s="85"/>
      <c r="JGS36" s="74"/>
      <c r="JGT36" s="74"/>
      <c r="JGU36" s="85"/>
      <c r="JGV36" s="80"/>
      <c r="JGW36" s="80"/>
      <c r="JGX36" s="85"/>
      <c r="JGY36" s="77"/>
      <c r="JGZ36" s="74"/>
      <c r="JHA36" s="74"/>
      <c r="JHB36" s="85"/>
      <c r="JHC36" s="74"/>
      <c r="JHD36" s="74"/>
      <c r="JHE36" s="85"/>
      <c r="JHF36" s="74"/>
      <c r="JHG36" s="74"/>
      <c r="JHH36" s="85"/>
      <c r="JHI36" s="74"/>
      <c r="JHJ36" s="74"/>
      <c r="JHK36" s="85"/>
      <c r="JHL36" s="80"/>
      <c r="JHM36" s="80"/>
      <c r="JHN36" s="85"/>
      <c r="JHO36" s="77"/>
      <c r="JHP36" s="74"/>
      <c r="JHQ36" s="74"/>
      <c r="JHR36" s="85"/>
      <c r="JHS36" s="74"/>
      <c r="JHT36" s="74"/>
      <c r="JHU36" s="85"/>
      <c r="JHV36" s="74"/>
      <c r="JHW36" s="74"/>
      <c r="JHX36" s="85"/>
      <c r="JHY36" s="74"/>
      <c r="JHZ36" s="74"/>
      <c r="JIA36" s="85"/>
      <c r="JIB36" s="80"/>
      <c r="JIC36" s="80"/>
      <c r="JID36" s="85"/>
      <c r="JIE36" s="77"/>
      <c r="JIF36" s="74"/>
      <c r="JIG36" s="74"/>
      <c r="JIH36" s="85"/>
      <c r="JII36" s="74"/>
      <c r="JIJ36" s="74"/>
      <c r="JIK36" s="85"/>
      <c r="JIL36" s="74"/>
      <c r="JIM36" s="74"/>
      <c r="JIN36" s="85"/>
      <c r="JIO36" s="74"/>
      <c r="JIP36" s="74"/>
      <c r="JIQ36" s="85"/>
      <c r="JIR36" s="80"/>
      <c r="JIS36" s="80"/>
      <c r="JIT36" s="85"/>
      <c r="JIU36" s="77"/>
      <c r="JIV36" s="74"/>
      <c r="JIW36" s="74"/>
      <c r="JIX36" s="85"/>
      <c r="JIY36" s="74"/>
      <c r="JIZ36" s="74"/>
      <c r="JJA36" s="85"/>
      <c r="JJB36" s="74"/>
      <c r="JJC36" s="74"/>
      <c r="JJD36" s="85"/>
      <c r="JJE36" s="74"/>
      <c r="JJF36" s="74"/>
      <c r="JJG36" s="85"/>
      <c r="JJH36" s="80"/>
      <c r="JJI36" s="80"/>
      <c r="JJJ36" s="85"/>
      <c r="JJK36" s="77"/>
      <c r="JJL36" s="74"/>
      <c r="JJM36" s="74"/>
      <c r="JJN36" s="85"/>
      <c r="JJO36" s="74"/>
      <c r="JJP36" s="74"/>
      <c r="JJQ36" s="85"/>
      <c r="JJR36" s="74"/>
      <c r="JJS36" s="74"/>
      <c r="JJT36" s="85"/>
      <c r="JJU36" s="74"/>
      <c r="JJV36" s="74"/>
      <c r="JJW36" s="85"/>
      <c r="JJX36" s="80"/>
      <c r="JJY36" s="80"/>
      <c r="JJZ36" s="85"/>
      <c r="JKA36" s="77"/>
      <c r="JKB36" s="74"/>
      <c r="JKC36" s="74"/>
      <c r="JKD36" s="85"/>
      <c r="JKE36" s="74"/>
      <c r="JKF36" s="74"/>
      <c r="JKG36" s="85"/>
      <c r="JKH36" s="74"/>
      <c r="JKI36" s="74"/>
      <c r="JKJ36" s="85"/>
      <c r="JKK36" s="74"/>
      <c r="JKL36" s="74"/>
      <c r="JKM36" s="85"/>
      <c r="JKN36" s="80"/>
      <c r="JKO36" s="80"/>
      <c r="JKP36" s="85"/>
      <c r="JKQ36" s="77"/>
      <c r="JKR36" s="74"/>
      <c r="JKS36" s="74"/>
      <c r="JKT36" s="85"/>
      <c r="JKU36" s="74"/>
      <c r="JKV36" s="74"/>
      <c r="JKW36" s="85"/>
      <c r="JKX36" s="74"/>
      <c r="JKY36" s="74"/>
      <c r="JKZ36" s="85"/>
      <c r="JLA36" s="74"/>
      <c r="JLB36" s="74"/>
      <c r="JLC36" s="85"/>
      <c r="JLD36" s="80"/>
      <c r="JLE36" s="80"/>
      <c r="JLF36" s="85"/>
      <c r="JLG36" s="77"/>
      <c r="JLH36" s="74"/>
      <c r="JLI36" s="74"/>
      <c r="JLJ36" s="85"/>
      <c r="JLK36" s="74"/>
      <c r="JLL36" s="74"/>
      <c r="JLM36" s="85"/>
      <c r="JLN36" s="74"/>
      <c r="JLO36" s="74"/>
      <c r="JLP36" s="85"/>
      <c r="JLQ36" s="74"/>
      <c r="JLR36" s="74"/>
      <c r="JLS36" s="85"/>
      <c r="JLT36" s="80"/>
      <c r="JLU36" s="80"/>
      <c r="JLV36" s="85"/>
      <c r="JLW36" s="77"/>
      <c r="JLX36" s="74"/>
      <c r="JLY36" s="74"/>
      <c r="JLZ36" s="85"/>
      <c r="JMA36" s="74"/>
      <c r="JMB36" s="74"/>
      <c r="JMC36" s="85"/>
      <c r="JMD36" s="74"/>
      <c r="JME36" s="74"/>
      <c r="JMF36" s="85"/>
      <c r="JMG36" s="74"/>
      <c r="JMH36" s="74"/>
      <c r="JMI36" s="85"/>
      <c r="JMJ36" s="80"/>
      <c r="JMK36" s="80"/>
      <c r="JML36" s="85"/>
      <c r="JMM36" s="77"/>
      <c r="JMN36" s="74"/>
      <c r="JMO36" s="74"/>
      <c r="JMP36" s="85"/>
      <c r="JMQ36" s="74"/>
      <c r="JMR36" s="74"/>
      <c r="JMS36" s="85"/>
      <c r="JMT36" s="74"/>
      <c r="JMU36" s="74"/>
      <c r="JMV36" s="85"/>
      <c r="JMW36" s="74"/>
      <c r="JMX36" s="74"/>
      <c r="JMY36" s="85"/>
      <c r="JMZ36" s="80"/>
      <c r="JNA36" s="80"/>
      <c r="JNB36" s="85"/>
      <c r="JNC36" s="77"/>
      <c r="JND36" s="74"/>
      <c r="JNE36" s="74"/>
      <c r="JNF36" s="85"/>
      <c r="JNG36" s="74"/>
      <c r="JNH36" s="74"/>
      <c r="JNI36" s="85"/>
      <c r="JNJ36" s="74"/>
      <c r="JNK36" s="74"/>
      <c r="JNL36" s="85"/>
      <c r="JNM36" s="74"/>
      <c r="JNN36" s="74"/>
      <c r="JNO36" s="85"/>
      <c r="JNP36" s="80"/>
      <c r="JNQ36" s="80"/>
      <c r="JNR36" s="85"/>
      <c r="JNS36" s="77"/>
      <c r="JNT36" s="74"/>
      <c r="JNU36" s="74"/>
      <c r="JNV36" s="85"/>
      <c r="JNW36" s="74"/>
      <c r="JNX36" s="74"/>
      <c r="JNY36" s="85"/>
      <c r="JNZ36" s="74"/>
      <c r="JOA36" s="74"/>
      <c r="JOB36" s="85"/>
      <c r="JOC36" s="74"/>
      <c r="JOD36" s="74"/>
      <c r="JOE36" s="85"/>
      <c r="JOF36" s="80"/>
      <c r="JOG36" s="80"/>
      <c r="JOH36" s="85"/>
      <c r="JOI36" s="77"/>
      <c r="JOJ36" s="74"/>
      <c r="JOK36" s="74"/>
      <c r="JOL36" s="85"/>
      <c r="JOM36" s="74"/>
      <c r="JON36" s="74"/>
      <c r="JOO36" s="85"/>
      <c r="JOP36" s="74"/>
      <c r="JOQ36" s="74"/>
      <c r="JOR36" s="85"/>
      <c r="JOS36" s="74"/>
      <c r="JOT36" s="74"/>
      <c r="JOU36" s="85"/>
      <c r="JOV36" s="80"/>
      <c r="JOW36" s="80"/>
      <c r="JOX36" s="85"/>
      <c r="JOY36" s="77"/>
      <c r="JOZ36" s="74"/>
      <c r="JPA36" s="74"/>
      <c r="JPB36" s="85"/>
      <c r="JPC36" s="74"/>
      <c r="JPD36" s="74"/>
      <c r="JPE36" s="85"/>
      <c r="JPF36" s="74"/>
      <c r="JPG36" s="74"/>
      <c r="JPH36" s="85"/>
      <c r="JPI36" s="74"/>
      <c r="JPJ36" s="74"/>
      <c r="JPK36" s="85"/>
      <c r="JPL36" s="80"/>
      <c r="JPM36" s="80"/>
      <c r="JPN36" s="85"/>
      <c r="JPO36" s="77"/>
      <c r="JPP36" s="74"/>
      <c r="JPQ36" s="74"/>
      <c r="JPR36" s="85"/>
      <c r="JPS36" s="74"/>
      <c r="JPT36" s="74"/>
      <c r="JPU36" s="85"/>
      <c r="JPV36" s="74"/>
      <c r="JPW36" s="74"/>
      <c r="JPX36" s="85"/>
      <c r="JPY36" s="74"/>
      <c r="JPZ36" s="74"/>
      <c r="JQA36" s="85"/>
      <c r="JQB36" s="80"/>
      <c r="JQC36" s="80"/>
      <c r="JQD36" s="85"/>
      <c r="JQE36" s="77"/>
      <c r="JQF36" s="74"/>
      <c r="JQG36" s="74"/>
      <c r="JQH36" s="85"/>
      <c r="JQI36" s="74"/>
      <c r="JQJ36" s="74"/>
      <c r="JQK36" s="85"/>
      <c r="JQL36" s="74"/>
      <c r="JQM36" s="74"/>
      <c r="JQN36" s="85"/>
      <c r="JQO36" s="74"/>
      <c r="JQP36" s="74"/>
      <c r="JQQ36" s="85"/>
      <c r="JQR36" s="80"/>
      <c r="JQS36" s="80"/>
      <c r="JQT36" s="85"/>
      <c r="JQU36" s="77"/>
      <c r="JQV36" s="74"/>
      <c r="JQW36" s="74"/>
      <c r="JQX36" s="85"/>
      <c r="JQY36" s="74"/>
      <c r="JQZ36" s="74"/>
      <c r="JRA36" s="85"/>
      <c r="JRB36" s="74"/>
      <c r="JRC36" s="74"/>
      <c r="JRD36" s="85"/>
      <c r="JRE36" s="74"/>
      <c r="JRF36" s="74"/>
      <c r="JRG36" s="85"/>
      <c r="JRH36" s="80"/>
      <c r="JRI36" s="80"/>
      <c r="JRJ36" s="85"/>
      <c r="JRK36" s="77"/>
      <c r="JRL36" s="74"/>
      <c r="JRM36" s="74"/>
      <c r="JRN36" s="85"/>
      <c r="JRO36" s="74"/>
      <c r="JRP36" s="74"/>
      <c r="JRQ36" s="85"/>
      <c r="JRR36" s="74"/>
      <c r="JRS36" s="74"/>
      <c r="JRT36" s="85"/>
      <c r="JRU36" s="74"/>
      <c r="JRV36" s="74"/>
      <c r="JRW36" s="85"/>
      <c r="JRX36" s="80"/>
      <c r="JRY36" s="80"/>
      <c r="JRZ36" s="85"/>
      <c r="JSA36" s="77"/>
      <c r="JSB36" s="74"/>
      <c r="JSC36" s="74"/>
      <c r="JSD36" s="85"/>
      <c r="JSE36" s="74"/>
      <c r="JSF36" s="74"/>
      <c r="JSG36" s="85"/>
      <c r="JSH36" s="74"/>
      <c r="JSI36" s="74"/>
      <c r="JSJ36" s="85"/>
      <c r="JSK36" s="74"/>
      <c r="JSL36" s="74"/>
      <c r="JSM36" s="85"/>
      <c r="JSN36" s="80"/>
      <c r="JSO36" s="80"/>
      <c r="JSP36" s="85"/>
      <c r="JSQ36" s="77"/>
      <c r="JSR36" s="74"/>
      <c r="JSS36" s="74"/>
      <c r="JST36" s="85"/>
      <c r="JSU36" s="74"/>
      <c r="JSV36" s="74"/>
      <c r="JSW36" s="85"/>
      <c r="JSX36" s="74"/>
      <c r="JSY36" s="74"/>
      <c r="JSZ36" s="85"/>
      <c r="JTA36" s="74"/>
      <c r="JTB36" s="74"/>
      <c r="JTC36" s="85"/>
      <c r="JTD36" s="80"/>
      <c r="JTE36" s="80"/>
      <c r="JTF36" s="85"/>
      <c r="JTG36" s="77"/>
      <c r="JTH36" s="74"/>
      <c r="JTI36" s="74"/>
      <c r="JTJ36" s="85"/>
      <c r="JTK36" s="74"/>
      <c r="JTL36" s="74"/>
      <c r="JTM36" s="85"/>
      <c r="JTN36" s="74"/>
      <c r="JTO36" s="74"/>
      <c r="JTP36" s="85"/>
      <c r="JTQ36" s="74"/>
      <c r="JTR36" s="74"/>
      <c r="JTS36" s="85"/>
      <c r="JTT36" s="80"/>
      <c r="JTU36" s="80"/>
      <c r="JTV36" s="85"/>
      <c r="JTW36" s="77"/>
      <c r="JTX36" s="74"/>
      <c r="JTY36" s="74"/>
      <c r="JTZ36" s="85"/>
      <c r="JUA36" s="74"/>
      <c r="JUB36" s="74"/>
      <c r="JUC36" s="85"/>
      <c r="JUD36" s="74"/>
      <c r="JUE36" s="74"/>
      <c r="JUF36" s="85"/>
      <c r="JUG36" s="74"/>
      <c r="JUH36" s="74"/>
      <c r="JUI36" s="85"/>
      <c r="JUJ36" s="80"/>
      <c r="JUK36" s="80"/>
      <c r="JUL36" s="85"/>
      <c r="JUM36" s="77"/>
      <c r="JUN36" s="74"/>
      <c r="JUO36" s="74"/>
      <c r="JUP36" s="85"/>
      <c r="JUQ36" s="74"/>
      <c r="JUR36" s="74"/>
      <c r="JUS36" s="85"/>
      <c r="JUT36" s="74"/>
      <c r="JUU36" s="74"/>
      <c r="JUV36" s="85"/>
      <c r="JUW36" s="74"/>
      <c r="JUX36" s="74"/>
      <c r="JUY36" s="85"/>
      <c r="JUZ36" s="80"/>
      <c r="JVA36" s="80"/>
      <c r="JVB36" s="85"/>
      <c r="JVC36" s="77"/>
      <c r="JVD36" s="74"/>
      <c r="JVE36" s="74"/>
      <c r="JVF36" s="85"/>
      <c r="JVG36" s="74"/>
      <c r="JVH36" s="74"/>
      <c r="JVI36" s="85"/>
      <c r="JVJ36" s="74"/>
      <c r="JVK36" s="74"/>
      <c r="JVL36" s="85"/>
      <c r="JVM36" s="74"/>
      <c r="JVN36" s="74"/>
      <c r="JVO36" s="85"/>
      <c r="JVP36" s="80"/>
      <c r="JVQ36" s="80"/>
      <c r="JVR36" s="85"/>
      <c r="JVS36" s="77"/>
      <c r="JVT36" s="74"/>
      <c r="JVU36" s="74"/>
      <c r="JVV36" s="85"/>
      <c r="JVW36" s="74"/>
      <c r="JVX36" s="74"/>
      <c r="JVY36" s="85"/>
      <c r="JVZ36" s="74"/>
      <c r="JWA36" s="74"/>
      <c r="JWB36" s="85"/>
      <c r="JWC36" s="74"/>
      <c r="JWD36" s="74"/>
      <c r="JWE36" s="85"/>
      <c r="JWF36" s="80"/>
      <c r="JWG36" s="80"/>
      <c r="JWH36" s="85"/>
      <c r="JWI36" s="77"/>
      <c r="JWJ36" s="74"/>
      <c r="JWK36" s="74"/>
      <c r="JWL36" s="85"/>
      <c r="JWM36" s="74"/>
      <c r="JWN36" s="74"/>
      <c r="JWO36" s="85"/>
      <c r="JWP36" s="74"/>
      <c r="JWQ36" s="74"/>
      <c r="JWR36" s="85"/>
      <c r="JWS36" s="74"/>
      <c r="JWT36" s="74"/>
      <c r="JWU36" s="85"/>
      <c r="JWV36" s="80"/>
      <c r="JWW36" s="80"/>
      <c r="JWX36" s="85"/>
      <c r="JWY36" s="77"/>
      <c r="JWZ36" s="74"/>
      <c r="JXA36" s="74"/>
      <c r="JXB36" s="85"/>
      <c r="JXC36" s="74"/>
      <c r="JXD36" s="74"/>
      <c r="JXE36" s="85"/>
      <c r="JXF36" s="74"/>
      <c r="JXG36" s="74"/>
      <c r="JXH36" s="85"/>
      <c r="JXI36" s="74"/>
      <c r="JXJ36" s="74"/>
      <c r="JXK36" s="85"/>
      <c r="JXL36" s="80"/>
      <c r="JXM36" s="80"/>
      <c r="JXN36" s="85"/>
      <c r="JXO36" s="77"/>
      <c r="JXP36" s="74"/>
      <c r="JXQ36" s="74"/>
      <c r="JXR36" s="85"/>
      <c r="JXS36" s="74"/>
      <c r="JXT36" s="74"/>
      <c r="JXU36" s="85"/>
      <c r="JXV36" s="74"/>
      <c r="JXW36" s="74"/>
      <c r="JXX36" s="85"/>
      <c r="JXY36" s="74"/>
      <c r="JXZ36" s="74"/>
      <c r="JYA36" s="85"/>
      <c r="JYB36" s="80"/>
      <c r="JYC36" s="80"/>
      <c r="JYD36" s="85"/>
      <c r="JYE36" s="77"/>
      <c r="JYF36" s="74"/>
      <c r="JYG36" s="74"/>
      <c r="JYH36" s="85"/>
      <c r="JYI36" s="74"/>
      <c r="JYJ36" s="74"/>
      <c r="JYK36" s="85"/>
      <c r="JYL36" s="74"/>
      <c r="JYM36" s="74"/>
      <c r="JYN36" s="85"/>
      <c r="JYO36" s="74"/>
      <c r="JYP36" s="74"/>
      <c r="JYQ36" s="85"/>
      <c r="JYR36" s="80"/>
      <c r="JYS36" s="80"/>
      <c r="JYT36" s="85"/>
      <c r="JYU36" s="77"/>
      <c r="JYV36" s="74"/>
      <c r="JYW36" s="74"/>
      <c r="JYX36" s="85"/>
      <c r="JYY36" s="74"/>
      <c r="JYZ36" s="74"/>
      <c r="JZA36" s="85"/>
      <c r="JZB36" s="74"/>
      <c r="JZC36" s="74"/>
      <c r="JZD36" s="85"/>
      <c r="JZE36" s="74"/>
      <c r="JZF36" s="74"/>
      <c r="JZG36" s="85"/>
      <c r="JZH36" s="80"/>
      <c r="JZI36" s="80"/>
      <c r="JZJ36" s="85"/>
      <c r="JZK36" s="77"/>
      <c r="JZL36" s="74"/>
      <c r="JZM36" s="74"/>
      <c r="JZN36" s="85"/>
      <c r="JZO36" s="74"/>
      <c r="JZP36" s="74"/>
      <c r="JZQ36" s="85"/>
      <c r="JZR36" s="74"/>
      <c r="JZS36" s="74"/>
      <c r="JZT36" s="85"/>
      <c r="JZU36" s="74"/>
      <c r="JZV36" s="74"/>
      <c r="JZW36" s="85"/>
      <c r="JZX36" s="80"/>
      <c r="JZY36" s="80"/>
      <c r="JZZ36" s="85"/>
      <c r="KAA36" s="77"/>
      <c r="KAB36" s="74"/>
      <c r="KAC36" s="74"/>
      <c r="KAD36" s="85"/>
      <c r="KAE36" s="74"/>
      <c r="KAF36" s="74"/>
      <c r="KAG36" s="85"/>
      <c r="KAH36" s="74"/>
      <c r="KAI36" s="74"/>
      <c r="KAJ36" s="85"/>
      <c r="KAK36" s="74"/>
      <c r="KAL36" s="74"/>
      <c r="KAM36" s="85"/>
      <c r="KAN36" s="80"/>
      <c r="KAO36" s="80"/>
      <c r="KAP36" s="85"/>
      <c r="KAQ36" s="77"/>
      <c r="KAR36" s="74"/>
      <c r="KAS36" s="74"/>
      <c r="KAT36" s="85"/>
      <c r="KAU36" s="74"/>
      <c r="KAV36" s="74"/>
      <c r="KAW36" s="85"/>
      <c r="KAX36" s="74"/>
      <c r="KAY36" s="74"/>
      <c r="KAZ36" s="85"/>
      <c r="KBA36" s="74"/>
      <c r="KBB36" s="74"/>
      <c r="KBC36" s="85"/>
      <c r="KBD36" s="80"/>
      <c r="KBE36" s="80"/>
      <c r="KBF36" s="85"/>
      <c r="KBG36" s="77"/>
      <c r="KBH36" s="74"/>
      <c r="KBI36" s="74"/>
      <c r="KBJ36" s="85"/>
      <c r="KBK36" s="74"/>
      <c r="KBL36" s="74"/>
      <c r="KBM36" s="85"/>
      <c r="KBN36" s="74"/>
      <c r="KBO36" s="74"/>
      <c r="KBP36" s="85"/>
      <c r="KBQ36" s="74"/>
      <c r="KBR36" s="74"/>
      <c r="KBS36" s="85"/>
      <c r="KBT36" s="80"/>
      <c r="KBU36" s="80"/>
      <c r="KBV36" s="85"/>
      <c r="KBW36" s="77"/>
      <c r="KBX36" s="74"/>
      <c r="KBY36" s="74"/>
      <c r="KBZ36" s="85"/>
      <c r="KCA36" s="74"/>
      <c r="KCB36" s="74"/>
      <c r="KCC36" s="85"/>
      <c r="KCD36" s="74"/>
      <c r="KCE36" s="74"/>
      <c r="KCF36" s="85"/>
      <c r="KCG36" s="74"/>
      <c r="KCH36" s="74"/>
      <c r="KCI36" s="85"/>
      <c r="KCJ36" s="80"/>
      <c r="KCK36" s="80"/>
      <c r="KCL36" s="85"/>
      <c r="KCM36" s="77"/>
      <c r="KCN36" s="74"/>
      <c r="KCO36" s="74"/>
      <c r="KCP36" s="85"/>
      <c r="KCQ36" s="74"/>
      <c r="KCR36" s="74"/>
      <c r="KCS36" s="85"/>
      <c r="KCT36" s="74"/>
      <c r="KCU36" s="74"/>
      <c r="KCV36" s="85"/>
      <c r="KCW36" s="74"/>
      <c r="KCX36" s="74"/>
      <c r="KCY36" s="85"/>
      <c r="KCZ36" s="80"/>
      <c r="KDA36" s="80"/>
      <c r="KDB36" s="85"/>
      <c r="KDC36" s="77"/>
      <c r="KDD36" s="74"/>
      <c r="KDE36" s="74"/>
      <c r="KDF36" s="85"/>
      <c r="KDG36" s="74"/>
      <c r="KDH36" s="74"/>
      <c r="KDI36" s="85"/>
      <c r="KDJ36" s="74"/>
      <c r="KDK36" s="74"/>
      <c r="KDL36" s="85"/>
      <c r="KDM36" s="74"/>
      <c r="KDN36" s="74"/>
      <c r="KDO36" s="85"/>
      <c r="KDP36" s="80"/>
      <c r="KDQ36" s="80"/>
      <c r="KDR36" s="85"/>
      <c r="KDS36" s="77"/>
      <c r="KDT36" s="74"/>
      <c r="KDU36" s="74"/>
      <c r="KDV36" s="85"/>
      <c r="KDW36" s="74"/>
      <c r="KDX36" s="74"/>
      <c r="KDY36" s="85"/>
      <c r="KDZ36" s="74"/>
      <c r="KEA36" s="74"/>
      <c r="KEB36" s="85"/>
      <c r="KEC36" s="74"/>
      <c r="KED36" s="74"/>
      <c r="KEE36" s="85"/>
      <c r="KEF36" s="80"/>
      <c r="KEG36" s="80"/>
      <c r="KEH36" s="85"/>
      <c r="KEI36" s="77"/>
      <c r="KEJ36" s="74"/>
      <c r="KEK36" s="74"/>
      <c r="KEL36" s="85"/>
      <c r="KEM36" s="74"/>
      <c r="KEN36" s="74"/>
      <c r="KEO36" s="85"/>
      <c r="KEP36" s="74"/>
      <c r="KEQ36" s="74"/>
      <c r="KER36" s="85"/>
      <c r="KES36" s="74"/>
      <c r="KET36" s="74"/>
      <c r="KEU36" s="85"/>
      <c r="KEV36" s="80"/>
      <c r="KEW36" s="80"/>
      <c r="KEX36" s="85"/>
      <c r="KEY36" s="77"/>
      <c r="KEZ36" s="74"/>
      <c r="KFA36" s="74"/>
      <c r="KFB36" s="85"/>
      <c r="KFC36" s="74"/>
      <c r="KFD36" s="74"/>
      <c r="KFE36" s="85"/>
      <c r="KFF36" s="74"/>
      <c r="KFG36" s="74"/>
      <c r="KFH36" s="85"/>
      <c r="KFI36" s="74"/>
      <c r="KFJ36" s="74"/>
      <c r="KFK36" s="85"/>
      <c r="KFL36" s="80"/>
      <c r="KFM36" s="80"/>
      <c r="KFN36" s="85"/>
      <c r="KFO36" s="77"/>
      <c r="KFP36" s="74"/>
      <c r="KFQ36" s="74"/>
      <c r="KFR36" s="85"/>
      <c r="KFS36" s="74"/>
      <c r="KFT36" s="74"/>
      <c r="KFU36" s="85"/>
      <c r="KFV36" s="74"/>
      <c r="KFW36" s="74"/>
      <c r="KFX36" s="85"/>
      <c r="KFY36" s="74"/>
      <c r="KFZ36" s="74"/>
      <c r="KGA36" s="85"/>
      <c r="KGB36" s="80"/>
      <c r="KGC36" s="80"/>
      <c r="KGD36" s="85"/>
      <c r="KGE36" s="77"/>
      <c r="KGF36" s="74"/>
      <c r="KGG36" s="74"/>
      <c r="KGH36" s="85"/>
      <c r="KGI36" s="74"/>
      <c r="KGJ36" s="74"/>
      <c r="KGK36" s="85"/>
      <c r="KGL36" s="74"/>
      <c r="KGM36" s="74"/>
      <c r="KGN36" s="85"/>
      <c r="KGO36" s="74"/>
      <c r="KGP36" s="74"/>
      <c r="KGQ36" s="85"/>
      <c r="KGR36" s="80"/>
      <c r="KGS36" s="80"/>
      <c r="KGT36" s="85"/>
      <c r="KGU36" s="77"/>
      <c r="KGV36" s="74"/>
      <c r="KGW36" s="74"/>
      <c r="KGX36" s="85"/>
      <c r="KGY36" s="74"/>
      <c r="KGZ36" s="74"/>
      <c r="KHA36" s="85"/>
      <c r="KHB36" s="74"/>
      <c r="KHC36" s="74"/>
      <c r="KHD36" s="85"/>
      <c r="KHE36" s="74"/>
      <c r="KHF36" s="74"/>
      <c r="KHG36" s="85"/>
      <c r="KHH36" s="80"/>
      <c r="KHI36" s="80"/>
      <c r="KHJ36" s="85"/>
      <c r="KHK36" s="77"/>
      <c r="KHL36" s="74"/>
      <c r="KHM36" s="74"/>
      <c r="KHN36" s="85"/>
      <c r="KHO36" s="74"/>
      <c r="KHP36" s="74"/>
      <c r="KHQ36" s="85"/>
      <c r="KHR36" s="74"/>
      <c r="KHS36" s="74"/>
      <c r="KHT36" s="85"/>
      <c r="KHU36" s="74"/>
      <c r="KHV36" s="74"/>
      <c r="KHW36" s="85"/>
      <c r="KHX36" s="80"/>
      <c r="KHY36" s="80"/>
      <c r="KHZ36" s="85"/>
      <c r="KIA36" s="77"/>
      <c r="KIB36" s="74"/>
      <c r="KIC36" s="74"/>
      <c r="KID36" s="85"/>
      <c r="KIE36" s="74"/>
      <c r="KIF36" s="74"/>
      <c r="KIG36" s="85"/>
      <c r="KIH36" s="74"/>
      <c r="KII36" s="74"/>
      <c r="KIJ36" s="85"/>
      <c r="KIK36" s="74"/>
      <c r="KIL36" s="74"/>
      <c r="KIM36" s="85"/>
      <c r="KIN36" s="80"/>
      <c r="KIO36" s="80"/>
      <c r="KIP36" s="85"/>
      <c r="KIQ36" s="77"/>
      <c r="KIR36" s="74"/>
      <c r="KIS36" s="74"/>
      <c r="KIT36" s="85"/>
      <c r="KIU36" s="74"/>
      <c r="KIV36" s="74"/>
      <c r="KIW36" s="85"/>
      <c r="KIX36" s="74"/>
      <c r="KIY36" s="74"/>
      <c r="KIZ36" s="85"/>
      <c r="KJA36" s="74"/>
      <c r="KJB36" s="74"/>
      <c r="KJC36" s="85"/>
      <c r="KJD36" s="80"/>
      <c r="KJE36" s="80"/>
      <c r="KJF36" s="85"/>
      <c r="KJG36" s="77"/>
      <c r="KJH36" s="74"/>
      <c r="KJI36" s="74"/>
      <c r="KJJ36" s="85"/>
      <c r="KJK36" s="74"/>
      <c r="KJL36" s="74"/>
      <c r="KJM36" s="85"/>
      <c r="KJN36" s="74"/>
      <c r="KJO36" s="74"/>
      <c r="KJP36" s="85"/>
      <c r="KJQ36" s="74"/>
      <c r="KJR36" s="74"/>
      <c r="KJS36" s="85"/>
      <c r="KJT36" s="80"/>
      <c r="KJU36" s="80"/>
      <c r="KJV36" s="85"/>
      <c r="KJW36" s="77"/>
      <c r="KJX36" s="74"/>
      <c r="KJY36" s="74"/>
      <c r="KJZ36" s="85"/>
      <c r="KKA36" s="74"/>
      <c r="KKB36" s="74"/>
      <c r="KKC36" s="85"/>
      <c r="KKD36" s="74"/>
      <c r="KKE36" s="74"/>
      <c r="KKF36" s="85"/>
      <c r="KKG36" s="74"/>
      <c r="KKH36" s="74"/>
      <c r="KKI36" s="85"/>
      <c r="KKJ36" s="80"/>
      <c r="KKK36" s="80"/>
      <c r="KKL36" s="85"/>
      <c r="KKM36" s="77"/>
      <c r="KKN36" s="74"/>
      <c r="KKO36" s="74"/>
      <c r="KKP36" s="85"/>
      <c r="KKQ36" s="74"/>
      <c r="KKR36" s="74"/>
      <c r="KKS36" s="85"/>
      <c r="KKT36" s="74"/>
      <c r="KKU36" s="74"/>
      <c r="KKV36" s="85"/>
      <c r="KKW36" s="74"/>
      <c r="KKX36" s="74"/>
      <c r="KKY36" s="85"/>
      <c r="KKZ36" s="80"/>
      <c r="KLA36" s="80"/>
      <c r="KLB36" s="85"/>
      <c r="KLC36" s="77"/>
      <c r="KLD36" s="74"/>
      <c r="KLE36" s="74"/>
      <c r="KLF36" s="85"/>
      <c r="KLG36" s="74"/>
      <c r="KLH36" s="74"/>
      <c r="KLI36" s="85"/>
      <c r="KLJ36" s="74"/>
      <c r="KLK36" s="74"/>
      <c r="KLL36" s="85"/>
      <c r="KLM36" s="74"/>
      <c r="KLN36" s="74"/>
      <c r="KLO36" s="85"/>
      <c r="KLP36" s="80"/>
      <c r="KLQ36" s="80"/>
      <c r="KLR36" s="85"/>
      <c r="KLS36" s="77"/>
      <c r="KLT36" s="74"/>
      <c r="KLU36" s="74"/>
      <c r="KLV36" s="85"/>
      <c r="KLW36" s="74"/>
      <c r="KLX36" s="74"/>
      <c r="KLY36" s="85"/>
      <c r="KLZ36" s="74"/>
      <c r="KMA36" s="74"/>
      <c r="KMB36" s="85"/>
      <c r="KMC36" s="74"/>
      <c r="KMD36" s="74"/>
      <c r="KME36" s="85"/>
      <c r="KMF36" s="80"/>
      <c r="KMG36" s="80"/>
      <c r="KMH36" s="85"/>
      <c r="KMI36" s="77"/>
      <c r="KMJ36" s="74"/>
      <c r="KMK36" s="74"/>
      <c r="KML36" s="85"/>
      <c r="KMM36" s="74"/>
      <c r="KMN36" s="74"/>
      <c r="KMO36" s="85"/>
      <c r="KMP36" s="74"/>
      <c r="KMQ36" s="74"/>
      <c r="KMR36" s="85"/>
      <c r="KMS36" s="74"/>
      <c r="KMT36" s="74"/>
      <c r="KMU36" s="85"/>
      <c r="KMV36" s="80"/>
      <c r="KMW36" s="80"/>
      <c r="KMX36" s="85"/>
      <c r="KMY36" s="77"/>
      <c r="KMZ36" s="74"/>
      <c r="KNA36" s="74"/>
      <c r="KNB36" s="85"/>
      <c r="KNC36" s="74"/>
      <c r="KND36" s="74"/>
      <c r="KNE36" s="85"/>
      <c r="KNF36" s="74"/>
      <c r="KNG36" s="74"/>
      <c r="KNH36" s="85"/>
      <c r="KNI36" s="74"/>
      <c r="KNJ36" s="74"/>
      <c r="KNK36" s="85"/>
      <c r="KNL36" s="80"/>
      <c r="KNM36" s="80"/>
      <c r="KNN36" s="85"/>
      <c r="KNO36" s="77"/>
      <c r="KNP36" s="74"/>
      <c r="KNQ36" s="74"/>
      <c r="KNR36" s="85"/>
      <c r="KNS36" s="74"/>
      <c r="KNT36" s="74"/>
      <c r="KNU36" s="85"/>
      <c r="KNV36" s="74"/>
      <c r="KNW36" s="74"/>
      <c r="KNX36" s="85"/>
      <c r="KNY36" s="74"/>
      <c r="KNZ36" s="74"/>
      <c r="KOA36" s="85"/>
      <c r="KOB36" s="80"/>
      <c r="KOC36" s="80"/>
      <c r="KOD36" s="85"/>
      <c r="KOE36" s="77"/>
      <c r="KOF36" s="74"/>
      <c r="KOG36" s="74"/>
      <c r="KOH36" s="85"/>
      <c r="KOI36" s="74"/>
      <c r="KOJ36" s="74"/>
      <c r="KOK36" s="85"/>
      <c r="KOL36" s="74"/>
      <c r="KOM36" s="74"/>
      <c r="KON36" s="85"/>
      <c r="KOO36" s="74"/>
      <c r="KOP36" s="74"/>
      <c r="KOQ36" s="85"/>
      <c r="KOR36" s="80"/>
      <c r="KOS36" s="80"/>
      <c r="KOT36" s="85"/>
      <c r="KOU36" s="77"/>
      <c r="KOV36" s="74"/>
      <c r="KOW36" s="74"/>
      <c r="KOX36" s="85"/>
      <c r="KOY36" s="74"/>
      <c r="KOZ36" s="74"/>
      <c r="KPA36" s="85"/>
      <c r="KPB36" s="74"/>
      <c r="KPC36" s="74"/>
      <c r="KPD36" s="85"/>
      <c r="KPE36" s="74"/>
      <c r="KPF36" s="74"/>
      <c r="KPG36" s="85"/>
      <c r="KPH36" s="80"/>
      <c r="KPI36" s="80"/>
      <c r="KPJ36" s="85"/>
      <c r="KPK36" s="77"/>
      <c r="KPL36" s="74"/>
      <c r="KPM36" s="74"/>
      <c r="KPN36" s="85"/>
      <c r="KPO36" s="74"/>
      <c r="KPP36" s="74"/>
      <c r="KPQ36" s="85"/>
      <c r="KPR36" s="74"/>
      <c r="KPS36" s="74"/>
      <c r="KPT36" s="85"/>
      <c r="KPU36" s="74"/>
      <c r="KPV36" s="74"/>
      <c r="KPW36" s="85"/>
      <c r="KPX36" s="80"/>
      <c r="KPY36" s="80"/>
      <c r="KPZ36" s="85"/>
      <c r="KQA36" s="77"/>
      <c r="KQB36" s="74"/>
      <c r="KQC36" s="74"/>
      <c r="KQD36" s="85"/>
      <c r="KQE36" s="74"/>
      <c r="KQF36" s="74"/>
      <c r="KQG36" s="85"/>
      <c r="KQH36" s="74"/>
      <c r="KQI36" s="74"/>
      <c r="KQJ36" s="85"/>
      <c r="KQK36" s="74"/>
      <c r="KQL36" s="74"/>
      <c r="KQM36" s="85"/>
      <c r="KQN36" s="80"/>
      <c r="KQO36" s="80"/>
      <c r="KQP36" s="85"/>
      <c r="KQQ36" s="77"/>
      <c r="KQR36" s="74"/>
      <c r="KQS36" s="74"/>
      <c r="KQT36" s="85"/>
      <c r="KQU36" s="74"/>
      <c r="KQV36" s="74"/>
      <c r="KQW36" s="85"/>
      <c r="KQX36" s="74"/>
      <c r="KQY36" s="74"/>
      <c r="KQZ36" s="85"/>
      <c r="KRA36" s="74"/>
      <c r="KRB36" s="74"/>
      <c r="KRC36" s="85"/>
      <c r="KRD36" s="80"/>
      <c r="KRE36" s="80"/>
      <c r="KRF36" s="85"/>
      <c r="KRG36" s="77"/>
      <c r="KRH36" s="74"/>
      <c r="KRI36" s="74"/>
      <c r="KRJ36" s="85"/>
      <c r="KRK36" s="74"/>
      <c r="KRL36" s="74"/>
      <c r="KRM36" s="85"/>
      <c r="KRN36" s="74"/>
      <c r="KRO36" s="74"/>
      <c r="KRP36" s="85"/>
      <c r="KRQ36" s="74"/>
      <c r="KRR36" s="74"/>
      <c r="KRS36" s="85"/>
      <c r="KRT36" s="80"/>
      <c r="KRU36" s="80"/>
      <c r="KRV36" s="85"/>
      <c r="KRW36" s="77"/>
      <c r="KRX36" s="74"/>
      <c r="KRY36" s="74"/>
      <c r="KRZ36" s="85"/>
      <c r="KSA36" s="74"/>
      <c r="KSB36" s="74"/>
      <c r="KSC36" s="85"/>
      <c r="KSD36" s="74"/>
      <c r="KSE36" s="74"/>
      <c r="KSF36" s="85"/>
      <c r="KSG36" s="74"/>
      <c r="KSH36" s="74"/>
      <c r="KSI36" s="85"/>
      <c r="KSJ36" s="80"/>
      <c r="KSK36" s="80"/>
      <c r="KSL36" s="85"/>
      <c r="KSM36" s="77"/>
      <c r="KSN36" s="74"/>
      <c r="KSO36" s="74"/>
      <c r="KSP36" s="85"/>
      <c r="KSQ36" s="74"/>
      <c r="KSR36" s="74"/>
      <c r="KSS36" s="85"/>
      <c r="KST36" s="74"/>
      <c r="KSU36" s="74"/>
      <c r="KSV36" s="85"/>
      <c r="KSW36" s="74"/>
      <c r="KSX36" s="74"/>
      <c r="KSY36" s="85"/>
      <c r="KSZ36" s="80"/>
      <c r="KTA36" s="80"/>
      <c r="KTB36" s="85"/>
      <c r="KTC36" s="77"/>
      <c r="KTD36" s="74"/>
      <c r="KTE36" s="74"/>
      <c r="KTF36" s="85"/>
      <c r="KTG36" s="74"/>
      <c r="KTH36" s="74"/>
      <c r="KTI36" s="85"/>
      <c r="KTJ36" s="74"/>
      <c r="KTK36" s="74"/>
      <c r="KTL36" s="85"/>
      <c r="KTM36" s="74"/>
      <c r="KTN36" s="74"/>
      <c r="KTO36" s="85"/>
      <c r="KTP36" s="80"/>
      <c r="KTQ36" s="80"/>
      <c r="KTR36" s="85"/>
      <c r="KTS36" s="77"/>
      <c r="KTT36" s="74"/>
      <c r="KTU36" s="74"/>
      <c r="KTV36" s="85"/>
      <c r="KTW36" s="74"/>
      <c r="KTX36" s="74"/>
      <c r="KTY36" s="85"/>
      <c r="KTZ36" s="74"/>
      <c r="KUA36" s="74"/>
      <c r="KUB36" s="85"/>
      <c r="KUC36" s="74"/>
      <c r="KUD36" s="74"/>
      <c r="KUE36" s="85"/>
      <c r="KUF36" s="80"/>
      <c r="KUG36" s="80"/>
      <c r="KUH36" s="85"/>
      <c r="KUI36" s="77"/>
      <c r="KUJ36" s="74"/>
      <c r="KUK36" s="74"/>
      <c r="KUL36" s="85"/>
      <c r="KUM36" s="74"/>
      <c r="KUN36" s="74"/>
      <c r="KUO36" s="85"/>
      <c r="KUP36" s="74"/>
      <c r="KUQ36" s="74"/>
      <c r="KUR36" s="85"/>
      <c r="KUS36" s="74"/>
      <c r="KUT36" s="74"/>
      <c r="KUU36" s="85"/>
      <c r="KUV36" s="80"/>
      <c r="KUW36" s="80"/>
      <c r="KUX36" s="85"/>
      <c r="KUY36" s="77"/>
      <c r="KUZ36" s="74"/>
      <c r="KVA36" s="74"/>
      <c r="KVB36" s="85"/>
      <c r="KVC36" s="74"/>
      <c r="KVD36" s="74"/>
      <c r="KVE36" s="85"/>
      <c r="KVF36" s="74"/>
      <c r="KVG36" s="74"/>
      <c r="KVH36" s="85"/>
      <c r="KVI36" s="74"/>
      <c r="KVJ36" s="74"/>
      <c r="KVK36" s="85"/>
      <c r="KVL36" s="80"/>
      <c r="KVM36" s="80"/>
      <c r="KVN36" s="85"/>
      <c r="KVO36" s="77"/>
      <c r="KVP36" s="74"/>
      <c r="KVQ36" s="74"/>
      <c r="KVR36" s="85"/>
      <c r="KVS36" s="74"/>
      <c r="KVT36" s="74"/>
      <c r="KVU36" s="85"/>
      <c r="KVV36" s="74"/>
      <c r="KVW36" s="74"/>
      <c r="KVX36" s="85"/>
      <c r="KVY36" s="74"/>
      <c r="KVZ36" s="74"/>
      <c r="KWA36" s="85"/>
      <c r="KWB36" s="80"/>
      <c r="KWC36" s="80"/>
      <c r="KWD36" s="85"/>
      <c r="KWE36" s="77"/>
      <c r="KWF36" s="74"/>
      <c r="KWG36" s="74"/>
      <c r="KWH36" s="85"/>
      <c r="KWI36" s="74"/>
      <c r="KWJ36" s="74"/>
      <c r="KWK36" s="85"/>
      <c r="KWL36" s="74"/>
      <c r="KWM36" s="74"/>
      <c r="KWN36" s="85"/>
      <c r="KWO36" s="74"/>
      <c r="KWP36" s="74"/>
      <c r="KWQ36" s="85"/>
      <c r="KWR36" s="80"/>
      <c r="KWS36" s="80"/>
      <c r="KWT36" s="85"/>
      <c r="KWU36" s="77"/>
      <c r="KWV36" s="74"/>
      <c r="KWW36" s="74"/>
      <c r="KWX36" s="85"/>
      <c r="KWY36" s="74"/>
      <c r="KWZ36" s="74"/>
      <c r="KXA36" s="85"/>
      <c r="KXB36" s="74"/>
      <c r="KXC36" s="74"/>
      <c r="KXD36" s="85"/>
      <c r="KXE36" s="74"/>
      <c r="KXF36" s="74"/>
      <c r="KXG36" s="85"/>
      <c r="KXH36" s="80"/>
      <c r="KXI36" s="80"/>
      <c r="KXJ36" s="85"/>
      <c r="KXK36" s="77"/>
      <c r="KXL36" s="74"/>
      <c r="KXM36" s="74"/>
      <c r="KXN36" s="85"/>
      <c r="KXO36" s="74"/>
      <c r="KXP36" s="74"/>
      <c r="KXQ36" s="85"/>
      <c r="KXR36" s="74"/>
      <c r="KXS36" s="74"/>
      <c r="KXT36" s="85"/>
      <c r="KXU36" s="74"/>
      <c r="KXV36" s="74"/>
      <c r="KXW36" s="85"/>
      <c r="KXX36" s="80"/>
      <c r="KXY36" s="80"/>
      <c r="KXZ36" s="85"/>
      <c r="KYA36" s="77"/>
      <c r="KYB36" s="74"/>
      <c r="KYC36" s="74"/>
      <c r="KYD36" s="85"/>
      <c r="KYE36" s="74"/>
      <c r="KYF36" s="74"/>
      <c r="KYG36" s="85"/>
      <c r="KYH36" s="74"/>
      <c r="KYI36" s="74"/>
      <c r="KYJ36" s="85"/>
      <c r="KYK36" s="74"/>
      <c r="KYL36" s="74"/>
      <c r="KYM36" s="85"/>
      <c r="KYN36" s="80"/>
      <c r="KYO36" s="80"/>
      <c r="KYP36" s="85"/>
      <c r="KYQ36" s="77"/>
      <c r="KYR36" s="74"/>
      <c r="KYS36" s="74"/>
      <c r="KYT36" s="85"/>
      <c r="KYU36" s="74"/>
      <c r="KYV36" s="74"/>
      <c r="KYW36" s="85"/>
      <c r="KYX36" s="74"/>
      <c r="KYY36" s="74"/>
      <c r="KYZ36" s="85"/>
      <c r="KZA36" s="74"/>
      <c r="KZB36" s="74"/>
      <c r="KZC36" s="85"/>
      <c r="KZD36" s="80"/>
      <c r="KZE36" s="80"/>
      <c r="KZF36" s="85"/>
      <c r="KZG36" s="77"/>
      <c r="KZH36" s="74"/>
      <c r="KZI36" s="74"/>
      <c r="KZJ36" s="85"/>
      <c r="KZK36" s="74"/>
      <c r="KZL36" s="74"/>
      <c r="KZM36" s="85"/>
      <c r="KZN36" s="74"/>
      <c r="KZO36" s="74"/>
      <c r="KZP36" s="85"/>
      <c r="KZQ36" s="74"/>
      <c r="KZR36" s="74"/>
      <c r="KZS36" s="85"/>
      <c r="KZT36" s="80"/>
      <c r="KZU36" s="80"/>
      <c r="KZV36" s="85"/>
      <c r="KZW36" s="77"/>
      <c r="KZX36" s="74"/>
      <c r="KZY36" s="74"/>
      <c r="KZZ36" s="85"/>
      <c r="LAA36" s="74"/>
      <c r="LAB36" s="74"/>
      <c r="LAC36" s="85"/>
      <c r="LAD36" s="74"/>
      <c r="LAE36" s="74"/>
      <c r="LAF36" s="85"/>
      <c r="LAG36" s="74"/>
      <c r="LAH36" s="74"/>
      <c r="LAI36" s="85"/>
      <c r="LAJ36" s="80"/>
      <c r="LAK36" s="80"/>
      <c r="LAL36" s="85"/>
      <c r="LAM36" s="77"/>
      <c r="LAN36" s="74"/>
      <c r="LAO36" s="74"/>
      <c r="LAP36" s="85"/>
      <c r="LAQ36" s="74"/>
      <c r="LAR36" s="74"/>
      <c r="LAS36" s="85"/>
      <c r="LAT36" s="74"/>
      <c r="LAU36" s="74"/>
      <c r="LAV36" s="85"/>
      <c r="LAW36" s="74"/>
      <c r="LAX36" s="74"/>
      <c r="LAY36" s="85"/>
      <c r="LAZ36" s="80"/>
      <c r="LBA36" s="80"/>
      <c r="LBB36" s="85"/>
      <c r="LBC36" s="77"/>
      <c r="LBD36" s="74"/>
      <c r="LBE36" s="74"/>
      <c r="LBF36" s="85"/>
      <c r="LBG36" s="74"/>
      <c r="LBH36" s="74"/>
      <c r="LBI36" s="85"/>
      <c r="LBJ36" s="74"/>
      <c r="LBK36" s="74"/>
      <c r="LBL36" s="85"/>
      <c r="LBM36" s="74"/>
      <c r="LBN36" s="74"/>
      <c r="LBO36" s="85"/>
      <c r="LBP36" s="80"/>
      <c r="LBQ36" s="80"/>
      <c r="LBR36" s="85"/>
      <c r="LBS36" s="77"/>
      <c r="LBT36" s="74"/>
      <c r="LBU36" s="74"/>
      <c r="LBV36" s="85"/>
      <c r="LBW36" s="74"/>
      <c r="LBX36" s="74"/>
      <c r="LBY36" s="85"/>
      <c r="LBZ36" s="74"/>
      <c r="LCA36" s="74"/>
      <c r="LCB36" s="85"/>
      <c r="LCC36" s="74"/>
      <c r="LCD36" s="74"/>
      <c r="LCE36" s="85"/>
      <c r="LCF36" s="80"/>
      <c r="LCG36" s="80"/>
      <c r="LCH36" s="85"/>
      <c r="LCI36" s="77"/>
      <c r="LCJ36" s="74"/>
      <c r="LCK36" s="74"/>
      <c r="LCL36" s="85"/>
      <c r="LCM36" s="74"/>
      <c r="LCN36" s="74"/>
      <c r="LCO36" s="85"/>
      <c r="LCP36" s="74"/>
      <c r="LCQ36" s="74"/>
      <c r="LCR36" s="85"/>
      <c r="LCS36" s="74"/>
      <c r="LCT36" s="74"/>
      <c r="LCU36" s="85"/>
      <c r="LCV36" s="80"/>
      <c r="LCW36" s="80"/>
      <c r="LCX36" s="85"/>
      <c r="LCY36" s="77"/>
      <c r="LCZ36" s="74"/>
      <c r="LDA36" s="74"/>
      <c r="LDB36" s="85"/>
      <c r="LDC36" s="74"/>
      <c r="LDD36" s="74"/>
      <c r="LDE36" s="85"/>
      <c r="LDF36" s="74"/>
      <c r="LDG36" s="74"/>
      <c r="LDH36" s="85"/>
      <c r="LDI36" s="74"/>
      <c r="LDJ36" s="74"/>
      <c r="LDK36" s="85"/>
      <c r="LDL36" s="80"/>
      <c r="LDM36" s="80"/>
      <c r="LDN36" s="85"/>
      <c r="LDO36" s="77"/>
      <c r="LDP36" s="74"/>
      <c r="LDQ36" s="74"/>
      <c r="LDR36" s="85"/>
      <c r="LDS36" s="74"/>
      <c r="LDT36" s="74"/>
      <c r="LDU36" s="85"/>
      <c r="LDV36" s="74"/>
      <c r="LDW36" s="74"/>
      <c r="LDX36" s="85"/>
      <c r="LDY36" s="74"/>
      <c r="LDZ36" s="74"/>
      <c r="LEA36" s="85"/>
      <c r="LEB36" s="80"/>
      <c r="LEC36" s="80"/>
      <c r="LED36" s="85"/>
      <c r="LEE36" s="77"/>
      <c r="LEF36" s="74"/>
      <c r="LEG36" s="74"/>
      <c r="LEH36" s="85"/>
      <c r="LEI36" s="74"/>
      <c r="LEJ36" s="74"/>
      <c r="LEK36" s="85"/>
      <c r="LEL36" s="74"/>
      <c r="LEM36" s="74"/>
      <c r="LEN36" s="85"/>
      <c r="LEO36" s="74"/>
      <c r="LEP36" s="74"/>
      <c r="LEQ36" s="85"/>
      <c r="LER36" s="80"/>
      <c r="LES36" s="80"/>
      <c r="LET36" s="85"/>
      <c r="LEU36" s="77"/>
      <c r="LEV36" s="74"/>
      <c r="LEW36" s="74"/>
      <c r="LEX36" s="85"/>
      <c r="LEY36" s="74"/>
      <c r="LEZ36" s="74"/>
      <c r="LFA36" s="85"/>
      <c r="LFB36" s="74"/>
      <c r="LFC36" s="74"/>
      <c r="LFD36" s="85"/>
      <c r="LFE36" s="74"/>
      <c r="LFF36" s="74"/>
      <c r="LFG36" s="85"/>
      <c r="LFH36" s="80"/>
      <c r="LFI36" s="80"/>
      <c r="LFJ36" s="85"/>
      <c r="LFK36" s="77"/>
      <c r="LFL36" s="74"/>
      <c r="LFM36" s="74"/>
      <c r="LFN36" s="85"/>
      <c r="LFO36" s="74"/>
      <c r="LFP36" s="74"/>
      <c r="LFQ36" s="85"/>
      <c r="LFR36" s="74"/>
      <c r="LFS36" s="74"/>
      <c r="LFT36" s="85"/>
      <c r="LFU36" s="74"/>
      <c r="LFV36" s="74"/>
      <c r="LFW36" s="85"/>
      <c r="LFX36" s="80"/>
      <c r="LFY36" s="80"/>
      <c r="LFZ36" s="85"/>
      <c r="LGA36" s="77"/>
      <c r="LGB36" s="74"/>
      <c r="LGC36" s="74"/>
      <c r="LGD36" s="85"/>
      <c r="LGE36" s="74"/>
      <c r="LGF36" s="74"/>
      <c r="LGG36" s="85"/>
      <c r="LGH36" s="74"/>
      <c r="LGI36" s="74"/>
      <c r="LGJ36" s="85"/>
      <c r="LGK36" s="74"/>
      <c r="LGL36" s="74"/>
      <c r="LGM36" s="85"/>
      <c r="LGN36" s="80"/>
      <c r="LGO36" s="80"/>
      <c r="LGP36" s="85"/>
      <c r="LGQ36" s="77"/>
      <c r="LGR36" s="74"/>
      <c r="LGS36" s="74"/>
      <c r="LGT36" s="85"/>
      <c r="LGU36" s="74"/>
      <c r="LGV36" s="74"/>
      <c r="LGW36" s="85"/>
      <c r="LGX36" s="74"/>
      <c r="LGY36" s="74"/>
      <c r="LGZ36" s="85"/>
      <c r="LHA36" s="74"/>
      <c r="LHB36" s="74"/>
      <c r="LHC36" s="85"/>
      <c r="LHD36" s="80"/>
      <c r="LHE36" s="80"/>
      <c r="LHF36" s="85"/>
      <c r="LHG36" s="77"/>
      <c r="LHH36" s="74"/>
      <c r="LHI36" s="74"/>
      <c r="LHJ36" s="85"/>
      <c r="LHK36" s="74"/>
      <c r="LHL36" s="74"/>
      <c r="LHM36" s="85"/>
      <c r="LHN36" s="74"/>
      <c r="LHO36" s="74"/>
      <c r="LHP36" s="85"/>
      <c r="LHQ36" s="74"/>
      <c r="LHR36" s="74"/>
      <c r="LHS36" s="85"/>
      <c r="LHT36" s="80"/>
      <c r="LHU36" s="80"/>
      <c r="LHV36" s="85"/>
      <c r="LHW36" s="77"/>
      <c r="LHX36" s="74"/>
      <c r="LHY36" s="74"/>
      <c r="LHZ36" s="85"/>
      <c r="LIA36" s="74"/>
      <c r="LIB36" s="74"/>
      <c r="LIC36" s="85"/>
      <c r="LID36" s="74"/>
      <c r="LIE36" s="74"/>
      <c r="LIF36" s="85"/>
      <c r="LIG36" s="74"/>
      <c r="LIH36" s="74"/>
      <c r="LII36" s="85"/>
      <c r="LIJ36" s="80"/>
      <c r="LIK36" s="80"/>
      <c r="LIL36" s="85"/>
      <c r="LIM36" s="77"/>
      <c r="LIN36" s="74"/>
      <c r="LIO36" s="74"/>
      <c r="LIP36" s="85"/>
      <c r="LIQ36" s="74"/>
      <c r="LIR36" s="74"/>
      <c r="LIS36" s="85"/>
      <c r="LIT36" s="74"/>
      <c r="LIU36" s="74"/>
      <c r="LIV36" s="85"/>
      <c r="LIW36" s="74"/>
      <c r="LIX36" s="74"/>
      <c r="LIY36" s="85"/>
      <c r="LIZ36" s="80"/>
      <c r="LJA36" s="80"/>
      <c r="LJB36" s="85"/>
      <c r="LJC36" s="77"/>
      <c r="LJD36" s="74"/>
      <c r="LJE36" s="74"/>
      <c r="LJF36" s="85"/>
      <c r="LJG36" s="74"/>
      <c r="LJH36" s="74"/>
      <c r="LJI36" s="85"/>
      <c r="LJJ36" s="74"/>
      <c r="LJK36" s="74"/>
      <c r="LJL36" s="85"/>
      <c r="LJM36" s="74"/>
      <c r="LJN36" s="74"/>
      <c r="LJO36" s="85"/>
      <c r="LJP36" s="80"/>
      <c r="LJQ36" s="80"/>
      <c r="LJR36" s="85"/>
      <c r="LJS36" s="77"/>
      <c r="LJT36" s="74"/>
      <c r="LJU36" s="74"/>
      <c r="LJV36" s="85"/>
      <c r="LJW36" s="74"/>
      <c r="LJX36" s="74"/>
      <c r="LJY36" s="85"/>
      <c r="LJZ36" s="74"/>
      <c r="LKA36" s="74"/>
      <c r="LKB36" s="85"/>
      <c r="LKC36" s="74"/>
      <c r="LKD36" s="74"/>
      <c r="LKE36" s="85"/>
      <c r="LKF36" s="80"/>
      <c r="LKG36" s="80"/>
      <c r="LKH36" s="85"/>
      <c r="LKI36" s="77"/>
      <c r="LKJ36" s="74"/>
      <c r="LKK36" s="74"/>
      <c r="LKL36" s="85"/>
      <c r="LKM36" s="74"/>
      <c r="LKN36" s="74"/>
      <c r="LKO36" s="85"/>
      <c r="LKP36" s="74"/>
      <c r="LKQ36" s="74"/>
      <c r="LKR36" s="85"/>
      <c r="LKS36" s="74"/>
      <c r="LKT36" s="74"/>
      <c r="LKU36" s="85"/>
      <c r="LKV36" s="80"/>
      <c r="LKW36" s="80"/>
      <c r="LKX36" s="85"/>
      <c r="LKY36" s="77"/>
      <c r="LKZ36" s="74"/>
      <c r="LLA36" s="74"/>
      <c r="LLB36" s="85"/>
      <c r="LLC36" s="74"/>
      <c r="LLD36" s="74"/>
      <c r="LLE36" s="85"/>
      <c r="LLF36" s="74"/>
      <c r="LLG36" s="74"/>
      <c r="LLH36" s="85"/>
      <c r="LLI36" s="74"/>
      <c r="LLJ36" s="74"/>
      <c r="LLK36" s="85"/>
      <c r="LLL36" s="80"/>
      <c r="LLM36" s="80"/>
      <c r="LLN36" s="85"/>
      <c r="LLO36" s="77"/>
      <c r="LLP36" s="74"/>
      <c r="LLQ36" s="74"/>
      <c r="LLR36" s="85"/>
      <c r="LLS36" s="74"/>
      <c r="LLT36" s="74"/>
      <c r="LLU36" s="85"/>
      <c r="LLV36" s="74"/>
      <c r="LLW36" s="74"/>
      <c r="LLX36" s="85"/>
      <c r="LLY36" s="74"/>
      <c r="LLZ36" s="74"/>
      <c r="LMA36" s="85"/>
      <c r="LMB36" s="80"/>
      <c r="LMC36" s="80"/>
      <c r="LMD36" s="85"/>
      <c r="LME36" s="77"/>
      <c r="LMF36" s="74"/>
      <c r="LMG36" s="74"/>
      <c r="LMH36" s="85"/>
      <c r="LMI36" s="74"/>
      <c r="LMJ36" s="74"/>
      <c r="LMK36" s="85"/>
      <c r="LML36" s="74"/>
      <c r="LMM36" s="74"/>
      <c r="LMN36" s="85"/>
      <c r="LMO36" s="74"/>
      <c r="LMP36" s="74"/>
      <c r="LMQ36" s="85"/>
      <c r="LMR36" s="80"/>
      <c r="LMS36" s="80"/>
      <c r="LMT36" s="85"/>
      <c r="LMU36" s="77"/>
      <c r="LMV36" s="74"/>
      <c r="LMW36" s="74"/>
      <c r="LMX36" s="85"/>
      <c r="LMY36" s="74"/>
      <c r="LMZ36" s="74"/>
      <c r="LNA36" s="85"/>
      <c r="LNB36" s="74"/>
      <c r="LNC36" s="74"/>
      <c r="LND36" s="85"/>
      <c r="LNE36" s="74"/>
      <c r="LNF36" s="74"/>
      <c r="LNG36" s="85"/>
      <c r="LNH36" s="80"/>
      <c r="LNI36" s="80"/>
      <c r="LNJ36" s="85"/>
      <c r="LNK36" s="77"/>
      <c r="LNL36" s="74"/>
      <c r="LNM36" s="74"/>
      <c r="LNN36" s="85"/>
      <c r="LNO36" s="74"/>
      <c r="LNP36" s="74"/>
      <c r="LNQ36" s="85"/>
      <c r="LNR36" s="74"/>
      <c r="LNS36" s="74"/>
      <c r="LNT36" s="85"/>
      <c r="LNU36" s="74"/>
      <c r="LNV36" s="74"/>
      <c r="LNW36" s="85"/>
      <c r="LNX36" s="80"/>
      <c r="LNY36" s="80"/>
      <c r="LNZ36" s="85"/>
      <c r="LOA36" s="77"/>
      <c r="LOB36" s="74"/>
      <c r="LOC36" s="74"/>
      <c r="LOD36" s="85"/>
      <c r="LOE36" s="74"/>
      <c r="LOF36" s="74"/>
      <c r="LOG36" s="85"/>
      <c r="LOH36" s="74"/>
      <c r="LOI36" s="74"/>
      <c r="LOJ36" s="85"/>
      <c r="LOK36" s="74"/>
      <c r="LOL36" s="74"/>
      <c r="LOM36" s="85"/>
      <c r="LON36" s="80"/>
      <c r="LOO36" s="80"/>
      <c r="LOP36" s="85"/>
      <c r="LOQ36" s="77"/>
      <c r="LOR36" s="74"/>
      <c r="LOS36" s="74"/>
      <c r="LOT36" s="85"/>
      <c r="LOU36" s="74"/>
      <c r="LOV36" s="74"/>
      <c r="LOW36" s="85"/>
      <c r="LOX36" s="74"/>
      <c r="LOY36" s="74"/>
      <c r="LOZ36" s="85"/>
      <c r="LPA36" s="74"/>
      <c r="LPB36" s="74"/>
      <c r="LPC36" s="85"/>
      <c r="LPD36" s="80"/>
      <c r="LPE36" s="80"/>
      <c r="LPF36" s="85"/>
      <c r="LPG36" s="77"/>
      <c r="LPH36" s="74"/>
      <c r="LPI36" s="74"/>
      <c r="LPJ36" s="85"/>
      <c r="LPK36" s="74"/>
      <c r="LPL36" s="74"/>
      <c r="LPM36" s="85"/>
      <c r="LPN36" s="74"/>
      <c r="LPO36" s="74"/>
      <c r="LPP36" s="85"/>
      <c r="LPQ36" s="74"/>
      <c r="LPR36" s="74"/>
      <c r="LPS36" s="85"/>
      <c r="LPT36" s="80"/>
      <c r="LPU36" s="80"/>
      <c r="LPV36" s="85"/>
      <c r="LPW36" s="77"/>
      <c r="LPX36" s="74"/>
      <c r="LPY36" s="74"/>
      <c r="LPZ36" s="85"/>
      <c r="LQA36" s="74"/>
      <c r="LQB36" s="74"/>
      <c r="LQC36" s="85"/>
      <c r="LQD36" s="74"/>
      <c r="LQE36" s="74"/>
      <c r="LQF36" s="85"/>
      <c r="LQG36" s="74"/>
      <c r="LQH36" s="74"/>
      <c r="LQI36" s="85"/>
      <c r="LQJ36" s="80"/>
      <c r="LQK36" s="80"/>
      <c r="LQL36" s="85"/>
      <c r="LQM36" s="77"/>
      <c r="LQN36" s="74"/>
      <c r="LQO36" s="74"/>
      <c r="LQP36" s="85"/>
      <c r="LQQ36" s="74"/>
      <c r="LQR36" s="74"/>
      <c r="LQS36" s="85"/>
      <c r="LQT36" s="74"/>
      <c r="LQU36" s="74"/>
      <c r="LQV36" s="85"/>
      <c r="LQW36" s="74"/>
      <c r="LQX36" s="74"/>
      <c r="LQY36" s="85"/>
      <c r="LQZ36" s="80"/>
      <c r="LRA36" s="80"/>
      <c r="LRB36" s="85"/>
      <c r="LRC36" s="77"/>
      <c r="LRD36" s="74"/>
      <c r="LRE36" s="74"/>
      <c r="LRF36" s="85"/>
      <c r="LRG36" s="74"/>
      <c r="LRH36" s="74"/>
      <c r="LRI36" s="85"/>
      <c r="LRJ36" s="74"/>
      <c r="LRK36" s="74"/>
      <c r="LRL36" s="85"/>
      <c r="LRM36" s="74"/>
      <c r="LRN36" s="74"/>
      <c r="LRO36" s="85"/>
      <c r="LRP36" s="80"/>
      <c r="LRQ36" s="80"/>
      <c r="LRR36" s="85"/>
      <c r="LRS36" s="77"/>
      <c r="LRT36" s="74"/>
      <c r="LRU36" s="74"/>
      <c r="LRV36" s="85"/>
      <c r="LRW36" s="74"/>
      <c r="LRX36" s="74"/>
      <c r="LRY36" s="85"/>
      <c r="LRZ36" s="74"/>
      <c r="LSA36" s="74"/>
      <c r="LSB36" s="85"/>
      <c r="LSC36" s="74"/>
      <c r="LSD36" s="74"/>
      <c r="LSE36" s="85"/>
      <c r="LSF36" s="80"/>
      <c r="LSG36" s="80"/>
      <c r="LSH36" s="85"/>
      <c r="LSI36" s="77"/>
      <c r="LSJ36" s="74"/>
      <c r="LSK36" s="74"/>
      <c r="LSL36" s="85"/>
      <c r="LSM36" s="74"/>
      <c r="LSN36" s="74"/>
      <c r="LSO36" s="85"/>
      <c r="LSP36" s="74"/>
      <c r="LSQ36" s="74"/>
      <c r="LSR36" s="85"/>
      <c r="LSS36" s="74"/>
      <c r="LST36" s="74"/>
      <c r="LSU36" s="85"/>
      <c r="LSV36" s="80"/>
      <c r="LSW36" s="80"/>
      <c r="LSX36" s="85"/>
      <c r="LSY36" s="77"/>
      <c r="LSZ36" s="74"/>
      <c r="LTA36" s="74"/>
      <c r="LTB36" s="85"/>
      <c r="LTC36" s="74"/>
      <c r="LTD36" s="74"/>
      <c r="LTE36" s="85"/>
      <c r="LTF36" s="74"/>
      <c r="LTG36" s="74"/>
      <c r="LTH36" s="85"/>
      <c r="LTI36" s="74"/>
      <c r="LTJ36" s="74"/>
      <c r="LTK36" s="85"/>
      <c r="LTL36" s="80"/>
      <c r="LTM36" s="80"/>
      <c r="LTN36" s="85"/>
      <c r="LTO36" s="77"/>
      <c r="LTP36" s="74"/>
      <c r="LTQ36" s="74"/>
      <c r="LTR36" s="85"/>
      <c r="LTS36" s="74"/>
      <c r="LTT36" s="74"/>
      <c r="LTU36" s="85"/>
      <c r="LTV36" s="74"/>
      <c r="LTW36" s="74"/>
      <c r="LTX36" s="85"/>
      <c r="LTY36" s="74"/>
      <c r="LTZ36" s="74"/>
      <c r="LUA36" s="85"/>
      <c r="LUB36" s="80"/>
      <c r="LUC36" s="80"/>
      <c r="LUD36" s="85"/>
      <c r="LUE36" s="77"/>
      <c r="LUF36" s="74"/>
      <c r="LUG36" s="74"/>
      <c r="LUH36" s="85"/>
      <c r="LUI36" s="74"/>
      <c r="LUJ36" s="74"/>
      <c r="LUK36" s="85"/>
      <c r="LUL36" s="74"/>
      <c r="LUM36" s="74"/>
      <c r="LUN36" s="85"/>
      <c r="LUO36" s="74"/>
      <c r="LUP36" s="74"/>
      <c r="LUQ36" s="85"/>
      <c r="LUR36" s="80"/>
      <c r="LUS36" s="80"/>
      <c r="LUT36" s="85"/>
      <c r="LUU36" s="77"/>
      <c r="LUV36" s="74"/>
      <c r="LUW36" s="74"/>
      <c r="LUX36" s="85"/>
      <c r="LUY36" s="74"/>
      <c r="LUZ36" s="74"/>
      <c r="LVA36" s="85"/>
      <c r="LVB36" s="74"/>
      <c r="LVC36" s="74"/>
      <c r="LVD36" s="85"/>
      <c r="LVE36" s="74"/>
      <c r="LVF36" s="74"/>
      <c r="LVG36" s="85"/>
      <c r="LVH36" s="80"/>
      <c r="LVI36" s="80"/>
      <c r="LVJ36" s="85"/>
      <c r="LVK36" s="77"/>
      <c r="LVL36" s="74"/>
      <c r="LVM36" s="74"/>
      <c r="LVN36" s="85"/>
      <c r="LVO36" s="74"/>
      <c r="LVP36" s="74"/>
      <c r="LVQ36" s="85"/>
      <c r="LVR36" s="74"/>
      <c r="LVS36" s="74"/>
      <c r="LVT36" s="85"/>
      <c r="LVU36" s="74"/>
      <c r="LVV36" s="74"/>
      <c r="LVW36" s="85"/>
      <c r="LVX36" s="80"/>
      <c r="LVY36" s="80"/>
      <c r="LVZ36" s="85"/>
      <c r="LWA36" s="77"/>
      <c r="LWB36" s="74"/>
      <c r="LWC36" s="74"/>
      <c r="LWD36" s="85"/>
      <c r="LWE36" s="74"/>
      <c r="LWF36" s="74"/>
      <c r="LWG36" s="85"/>
      <c r="LWH36" s="74"/>
      <c r="LWI36" s="74"/>
      <c r="LWJ36" s="85"/>
      <c r="LWK36" s="74"/>
      <c r="LWL36" s="74"/>
      <c r="LWM36" s="85"/>
      <c r="LWN36" s="80"/>
      <c r="LWO36" s="80"/>
      <c r="LWP36" s="85"/>
      <c r="LWQ36" s="77"/>
      <c r="LWR36" s="74"/>
      <c r="LWS36" s="74"/>
      <c r="LWT36" s="85"/>
      <c r="LWU36" s="74"/>
      <c r="LWV36" s="74"/>
      <c r="LWW36" s="85"/>
      <c r="LWX36" s="74"/>
      <c r="LWY36" s="74"/>
      <c r="LWZ36" s="85"/>
      <c r="LXA36" s="74"/>
      <c r="LXB36" s="74"/>
      <c r="LXC36" s="85"/>
      <c r="LXD36" s="80"/>
      <c r="LXE36" s="80"/>
      <c r="LXF36" s="85"/>
      <c r="LXG36" s="77"/>
      <c r="LXH36" s="74"/>
      <c r="LXI36" s="74"/>
      <c r="LXJ36" s="85"/>
      <c r="LXK36" s="74"/>
      <c r="LXL36" s="74"/>
      <c r="LXM36" s="85"/>
      <c r="LXN36" s="74"/>
      <c r="LXO36" s="74"/>
      <c r="LXP36" s="85"/>
      <c r="LXQ36" s="74"/>
      <c r="LXR36" s="74"/>
      <c r="LXS36" s="85"/>
      <c r="LXT36" s="80"/>
      <c r="LXU36" s="80"/>
      <c r="LXV36" s="85"/>
      <c r="LXW36" s="77"/>
      <c r="LXX36" s="74"/>
      <c r="LXY36" s="74"/>
      <c r="LXZ36" s="85"/>
      <c r="LYA36" s="74"/>
      <c r="LYB36" s="74"/>
      <c r="LYC36" s="85"/>
      <c r="LYD36" s="74"/>
      <c r="LYE36" s="74"/>
      <c r="LYF36" s="85"/>
      <c r="LYG36" s="74"/>
      <c r="LYH36" s="74"/>
      <c r="LYI36" s="85"/>
      <c r="LYJ36" s="80"/>
      <c r="LYK36" s="80"/>
      <c r="LYL36" s="85"/>
      <c r="LYM36" s="77"/>
      <c r="LYN36" s="74"/>
      <c r="LYO36" s="74"/>
      <c r="LYP36" s="85"/>
      <c r="LYQ36" s="74"/>
      <c r="LYR36" s="74"/>
      <c r="LYS36" s="85"/>
      <c r="LYT36" s="74"/>
      <c r="LYU36" s="74"/>
      <c r="LYV36" s="85"/>
      <c r="LYW36" s="74"/>
      <c r="LYX36" s="74"/>
      <c r="LYY36" s="85"/>
      <c r="LYZ36" s="80"/>
      <c r="LZA36" s="80"/>
      <c r="LZB36" s="85"/>
      <c r="LZC36" s="77"/>
      <c r="LZD36" s="74"/>
      <c r="LZE36" s="74"/>
      <c r="LZF36" s="85"/>
      <c r="LZG36" s="74"/>
      <c r="LZH36" s="74"/>
      <c r="LZI36" s="85"/>
      <c r="LZJ36" s="74"/>
      <c r="LZK36" s="74"/>
      <c r="LZL36" s="85"/>
      <c r="LZM36" s="74"/>
      <c r="LZN36" s="74"/>
      <c r="LZO36" s="85"/>
      <c r="LZP36" s="80"/>
      <c r="LZQ36" s="80"/>
      <c r="LZR36" s="85"/>
      <c r="LZS36" s="77"/>
      <c r="LZT36" s="74"/>
      <c r="LZU36" s="74"/>
      <c r="LZV36" s="85"/>
      <c r="LZW36" s="74"/>
      <c r="LZX36" s="74"/>
      <c r="LZY36" s="85"/>
      <c r="LZZ36" s="74"/>
      <c r="MAA36" s="74"/>
      <c r="MAB36" s="85"/>
      <c r="MAC36" s="74"/>
      <c r="MAD36" s="74"/>
      <c r="MAE36" s="85"/>
      <c r="MAF36" s="80"/>
      <c r="MAG36" s="80"/>
      <c r="MAH36" s="85"/>
      <c r="MAI36" s="77"/>
      <c r="MAJ36" s="74"/>
      <c r="MAK36" s="74"/>
      <c r="MAL36" s="85"/>
      <c r="MAM36" s="74"/>
      <c r="MAN36" s="74"/>
      <c r="MAO36" s="85"/>
      <c r="MAP36" s="74"/>
      <c r="MAQ36" s="74"/>
      <c r="MAR36" s="85"/>
      <c r="MAS36" s="74"/>
      <c r="MAT36" s="74"/>
      <c r="MAU36" s="85"/>
      <c r="MAV36" s="80"/>
      <c r="MAW36" s="80"/>
      <c r="MAX36" s="85"/>
      <c r="MAY36" s="77"/>
      <c r="MAZ36" s="74"/>
      <c r="MBA36" s="74"/>
      <c r="MBB36" s="85"/>
      <c r="MBC36" s="74"/>
      <c r="MBD36" s="74"/>
      <c r="MBE36" s="85"/>
      <c r="MBF36" s="74"/>
      <c r="MBG36" s="74"/>
      <c r="MBH36" s="85"/>
      <c r="MBI36" s="74"/>
      <c r="MBJ36" s="74"/>
      <c r="MBK36" s="85"/>
      <c r="MBL36" s="80"/>
      <c r="MBM36" s="80"/>
      <c r="MBN36" s="85"/>
      <c r="MBO36" s="77"/>
      <c r="MBP36" s="74"/>
      <c r="MBQ36" s="74"/>
      <c r="MBR36" s="85"/>
      <c r="MBS36" s="74"/>
      <c r="MBT36" s="74"/>
      <c r="MBU36" s="85"/>
      <c r="MBV36" s="74"/>
      <c r="MBW36" s="74"/>
      <c r="MBX36" s="85"/>
      <c r="MBY36" s="74"/>
      <c r="MBZ36" s="74"/>
      <c r="MCA36" s="85"/>
      <c r="MCB36" s="80"/>
      <c r="MCC36" s="80"/>
      <c r="MCD36" s="85"/>
      <c r="MCE36" s="77"/>
      <c r="MCF36" s="74"/>
      <c r="MCG36" s="74"/>
      <c r="MCH36" s="85"/>
      <c r="MCI36" s="74"/>
      <c r="MCJ36" s="74"/>
      <c r="MCK36" s="85"/>
      <c r="MCL36" s="74"/>
      <c r="MCM36" s="74"/>
      <c r="MCN36" s="85"/>
      <c r="MCO36" s="74"/>
      <c r="MCP36" s="74"/>
      <c r="MCQ36" s="85"/>
      <c r="MCR36" s="80"/>
      <c r="MCS36" s="80"/>
      <c r="MCT36" s="85"/>
      <c r="MCU36" s="77"/>
      <c r="MCV36" s="74"/>
      <c r="MCW36" s="74"/>
      <c r="MCX36" s="85"/>
      <c r="MCY36" s="74"/>
      <c r="MCZ36" s="74"/>
      <c r="MDA36" s="85"/>
      <c r="MDB36" s="74"/>
      <c r="MDC36" s="74"/>
      <c r="MDD36" s="85"/>
      <c r="MDE36" s="74"/>
      <c r="MDF36" s="74"/>
      <c r="MDG36" s="85"/>
      <c r="MDH36" s="80"/>
      <c r="MDI36" s="80"/>
      <c r="MDJ36" s="85"/>
      <c r="MDK36" s="77"/>
      <c r="MDL36" s="74"/>
      <c r="MDM36" s="74"/>
      <c r="MDN36" s="85"/>
      <c r="MDO36" s="74"/>
      <c r="MDP36" s="74"/>
      <c r="MDQ36" s="85"/>
      <c r="MDR36" s="74"/>
      <c r="MDS36" s="74"/>
      <c r="MDT36" s="85"/>
      <c r="MDU36" s="74"/>
      <c r="MDV36" s="74"/>
      <c r="MDW36" s="85"/>
      <c r="MDX36" s="80"/>
      <c r="MDY36" s="80"/>
      <c r="MDZ36" s="85"/>
      <c r="MEA36" s="77"/>
      <c r="MEB36" s="74"/>
      <c r="MEC36" s="74"/>
      <c r="MED36" s="85"/>
      <c r="MEE36" s="74"/>
      <c r="MEF36" s="74"/>
      <c r="MEG36" s="85"/>
      <c r="MEH36" s="74"/>
      <c r="MEI36" s="74"/>
      <c r="MEJ36" s="85"/>
      <c r="MEK36" s="74"/>
      <c r="MEL36" s="74"/>
      <c r="MEM36" s="85"/>
      <c r="MEN36" s="80"/>
      <c r="MEO36" s="80"/>
      <c r="MEP36" s="85"/>
      <c r="MEQ36" s="77"/>
      <c r="MER36" s="74"/>
      <c r="MES36" s="74"/>
      <c r="MET36" s="85"/>
      <c r="MEU36" s="74"/>
      <c r="MEV36" s="74"/>
      <c r="MEW36" s="85"/>
      <c r="MEX36" s="74"/>
      <c r="MEY36" s="74"/>
      <c r="MEZ36" s="85"/>
      <c r="MFA36" s="74"/>
      <c r="MFB36" s="74"/>
      <c r="MFC36" s="85"/>
      <c r="MFD36" s="80"/>
      <c r="MFE36" s="80"/>
      <c r="MFF36" s="85"/>
      <c r="MFG36" s="77"/>
      <c r="MFH36" s="74"/>
      <c r="MFI36" s="74"/>
      <c r="MFJ36" s="85"/>
      <c r="MFK36" s="74"/>
      <c r="MFL36" s="74"/>
      <c r="MFM36" s="85"/>
      <c r="MFN36" s="74"/>
      <c r="MFO36" s="74"/>
      <c r="MFP36" s="85"/>
      <c r="MFQ36" s="74"/>
      <c r="MFR36" s="74"/>
      <c r="MFS36" s="85"/>
      <c r="MFT36" s="80"/>
      <c r="MFU36" s="80"/>
      <c r="MFV36" s="85"/>
      <c r="MFW36" s="77"/>
      <c r="MFX36" s="74"/>
      <c r="MFY36" s="74"/>
      <c r="MFZ36" s="85"/>
      <c r="MGA36" s="74"/>
      <c r="MGB36" s="74"/>
      <c r="MGC36" s="85"/>
      <c r="MGD36" s="74"/>
      <c r="MGE36" s="74"/>
      <c r="MGF36" s="85"/>
      <c r="MGG36" s="74"/>
      <c r="MGH36" s="74"/>
      <c r="MGI36" s="85"/>
      <c r="MGJ36" s="80"/>
      <c r="MGK36" s="80"/>
      <c r="MGL36" s="85"/>
      <c r="MGM36" s="77"/>
      <c r="MGN36" s="74"/>
      <c r="MGO36" s="74"/>
      <c r="MGP36" s="85"/>
      <c r="MGQ36" s="74"/>
      <c r="MGR36" s="74"/>
      <c r="MGS36" s="85"/>
      <c r="MGT36" s="74"/>
      <c r="MGU36" s="74"/>
      <c r="MGV36" s="85"/>
      <c r="MGW36" s="74"/>
      <c r="MGX36" s="74"/>
      <c r="MGY36" s="85"/>
      <c r="MGZ36" s="80"/>
      <c r="MHA36" s="80"/>
      <c r="MHB36" s="85"/>
      <c r="MHC36" s="77"/>
      <c r="MHD36" s="74"/>
      <c r="MHE36" s="74"/>
      <c r="MHF36" s="85"/>
      <c r="MHG36" s="74"/>
      <c r="MHH36" s="74"/>
      <c r="MHI36" s="85"/>
      <c r="MHJ36" s="74"/>
      <c r="MHK36" s="74"/>
      <c r="MHL36" s="85"/>
      <c r="MHM36" s="74"/>
      <c r="MHN36" s="74"/>
      <c r="MHO36" s="85"/>
      <c r="MHP36" s="80"/>
      <c r="MHQ36" s="80"/>
      <c r="MHR36" s="85"/>
      <c r="MHS36" s="77"/>
      <c r="MHT36" s="74"/>
      <c r="MHU36" s="74"/>
      <c r="MHV36" s="85"/>
      <c r="MHW36" s="74"/>
      <c r="MHX36" s="74"/>
      <c r="MHY36" s="85"/>
      <c r="MHZ36" s="74"/>
      <c r="MIA36" s="74"/>
      <c r="MIB36" s="85"/>
      <c r="MIC36" s="74"/>
      <c r="MID36" s="74"/>
      <c r="MIE36" s="85"/>
      <c r="MIF36" s="80"/>
      <c r="MIG36" s="80"/>
      <c r="MIH36" s="85"/>
      <c r="MII36" s="77"/>
      <c r="MIJ36" s="74"/>
      <c r="MIK36" s="74"/>
      <c r="MIL36" s="85"/>
      <c r="MIM36" s="74"/>
      <c r="MIN36" s="74"/>
      <c r="MIO36" s="85"/>
      <c r="MIP36" s="74"/>
      <c r="MIQ36" s="74"/>
      <c r="MIR36" s="85"/>
      <c r="MIS36" s="74"/>
      <c r="MIT36" s="74"/>
      <c r="MIU36" s="85"/>
      <c r="MIV36" s="80"/>
      <c r="MIW36" s="80"/>
      <c r="MIX36" s="85"/>
      <c r="MIY36" s="77"/>
      <c r="MIZ36" s="74"/>
      <c r="MJA36" s="74"/>
      <c r="MJB36" s="85"/>
      <c r="MJC36" s="74"/>
      <c r="MJD36" s="74"/>
      <c r="MJE36" s="85"/>
      <c r="MJF36" s="74"/>
      <c r="MJG36" s="74"/>
      <c r="MJH36" s="85"/>
      <c r="MJI36" s="74"/>
      <c r="MJJ36" s="74"/>
      <c r="MJK36" s="85"/>
      <c r="MJL36" s="80"/>
      <c r="MJM36" s="80"/>
      <c r="MJN36" s="85"/>
      <c r="MJO36" s="77"/>
      <c r="MJP36" s="74"/>
      <c r="MJQ36" s="74"/>
      <c r="MJR36" s="85"/>
      <c r="MJS36" s="74"/>
      <c r="MJT36" s="74"/>
      <c r="MJU36" s="85"/>
      <c r="MJV36" s="74"/>
      <c r="MJW36" s="74"/>
      <c r="MJX36" s="85"/>
      <c r="MJY36" s="74"/>
      <c r="MJZ36" s="74"/>
      <c r="MKA36" s="85"/>
      <c r="MKB36" s="80"/>
      <c r="MKC36" s="80"/>
      <c r="MKD36" s="85"/>
      <c r="MKE36" s="77"/>
      <c r="MKF36" s="74"/>
      <c r="MKG36" s="74"/>
      <c r="MKH36" s="85"/>
      <c r="MKI36" s="74"/>
      <c r="MKJ36" s="74"/>
      <c r="MKK36" s="85"/>
      <c r="MKL36" s="74"/>
      <c r="MKM36" s="74"/>
      <c r="MKN36" s="85"/>
      <c r="MKO36" s="74"/>
      <c r="MKP36" s="74"/>
      <c r="MKQ36" s="85"/>
      <c r="MKR36" s="80"/>
      <c r="MKS36" s="80"/>
      <c r="MKT36" s="85"/>
      <c r="MKU36" s="77"/>
      <c r="MKV36" s="74"/>
      <c r="MKW36" s="74"/>
      <c r="MKX36" s="85"/>
      <c r="MKY36" s="74"/>
      <c r="MKZ36" s="74"/>
      <c r="MLA36" s="85"/>
      <c r="MLB36" s="74"/>
      <c r="MLC36" s="74"/>
      <c r="MLD36" s="85"/>
      <c r="MLE36" s="74"/>
      <c r="MLF36" s="74"/>
      <c r="MLG36" s="85"/>
      <c r="MLH36" s="80"/>
      <c r="MLI36" s="80"/>
      <c r="MLJ36" s="85"/>
      <c r="MLK36" s="77"/>
      <c r="MLL36" s="74"/>
      <c r="MLM36" s="74"/>
      <c r="MLN36" s="85"/>
      <c r="MLO36" s="74"/>
      <c r="MLP36" s="74"/>
      <c r="MLQ36" s="85"/>
      <c r="MLR36" s="74"/>
      <c r="MLS36" s="74"/>
      <c r="MLT36" s="85"/>
      <c r="MLU36" s="74"/>
      <c r="MLV36" s="74"/>
      <c r="MLW36" s="85"/>
      <c r="MLX36" s="80"/>
      <c r="MLY36" s="80"/>
      <c r="MLZ36" s="85"/>
      <c r="MMA36" s="77"/>
      <c r="MMB36" s="74"/>
      <c r="MMC36" s="74"/>
      <c r="MMD36" s="85"/>
      <c r="MME36" s="74"/>
      <c r="MMF36" s="74"/>
      <c r="MMG36" s="85"/>
      <c r="MMH36" s="74"/>
      <c r="MMI36" s="74"/>
      <c r="MMJ36" s="85"/>
      <c r="MMK36" s="74"/>
      <c r="MML36" s="74"/>
      <c r="MMM36" s="85"/>
      <c r="MMN36" s="80"/>
      <c r="MMO36" s="80"/>
      <c r="MMP36" s="85"/>
      <c r="MMQ36" s="77"/>
      <c r="MMR36" s="74"/>
      <c r="MMS36" s="74"/>
      <c r="MMT36" s="85"/>
      <c r="MMU36" s="74"/>
      <c r="MMV36" s="74"/>
      <c r="MMW36" s="85"/>
      <c r="MMX36" s="74"/>
      <c r="MMY36" s="74"/>
      <c r="MMZ36" s="85"/>
      <c r="MNA36" s="74"/>
      <c r="MNB36" s="74"/>
      <c r="MNC36" s="85"/>
      <c r="MND36" s="80"/>
      <c r="MNE36" s="80"/>
      <c r="MNF36" s="85"/>
      <c r="MNG36" s="77"/>
      <c r="MNH36" s="74"/>
      <c r="MNI36" s="74"/>
      <c r="MNJ36" s="85"/>
      <c r="MNK36" s="74"/>
      <c r="MNL36" s="74"/>
      <c r="MNM36" s="85"/>
      <c r="MNN36" s="74"/>
      <c r="MNO36" s="74"/>
      <c r="MNP36" s="85"/>
      <c r="MNQ36" s="74"/>
      <c r="MNR36" s="74"/>
      <c r="MNS36" s="85"/>
      <c r="MNT36" s="80"/>
      <c r="MNU36" s="80"/>
      <c r="MNV36" s="85"/>
      <c r="MNW36" s="77"/>
      <c r="MNX36" s="74"/>
      <c r="MNY36" s="74"/>
      <c r="MNZ36" s="85"/>
      <c r="MOA36" s="74"/>
      <c r="MOB36" s="74"/>
      <c r="MOC36" s="85"/>
      <c r="MOD36" s="74"/>
      <c r="MOE36" s="74"/>
      <c r="MOF36" s="85"/>
      <c r="MOG36" s="74"/>
      <c r="MOH36" s="74"/>
      <c r="MOI36" s="85"/>
      <c r="MOJ36" s="80"/>
      <c r="MOK36" s="80"/>
      <c r="MOL36" s="85"/>
      <c r="MOM36" s="77"/>
      <c r="MON36" s="74"/>
      <c r="MOO36" s="74"/>
      <c r="MOP36" s="85"/>
      <c r="MOQ36" s="74"/>
      <c r="MOR36" s="74"/>
      <c r="MOS36" s="85"/>
      <c r="MOT36" s="74"/>
      <c r="MOU36" s="74"/>
      <c r="MOV36" s="85"/>
      <c r="MOW36" s="74"/>
      <c r="MOX36" s="74"/>
      <c r="MOY36" s="85"/>
      <c r="MOZ36" s="80"/>
      <c r="MPA36" s="80"/>
      <c r="MPB36" s="85"/>
      <c r="MPC36" s="77"/>
      <c r="MPD36" s="74"/>
      <c r="MPE36" s="74"/>
      <c r="MPF36" s="85"/>
      <c r="MPG36" s="74"/>
      <c r="MPH36" s="74"/>
      <c r="MPI36" s="85"/>
      <c r="MPJ36" s="74"/>
      <c r="MPK36" s="74"/>
      <c r="MPL36" s="85"/>
      <c r="MPM36" s="74"/>
      <c r="MPN36" s="74"/>
      <c r="MPO36" s="85"/>
      <c r="MPP36" s="80"/>
      <c r="MPQ36" s="80"/>
      <c r="MPR36" s="85"/>
      <c r="MPS36" s="77"/>
      <c r="MPT36" s="74"/>
      <c r="MPU36" s="74"/>
      <c r="MPV36" s="85"/>
      <c r="MPW36" s="74"/>
      <c r="MPX36" s="74"/>
      <c r="MPY36" s="85"/>
      <c r="MPZ36" s="74"/>
      <c r="MQA36" s="74"/>
      <c r="MQB36" s="85"/>
      <c r="MQC36" s="74"/>
      <c r="MQD36" s="74"/>
      <c r="MQE36" s="85"/>
      <c r="MQF36" s="80"/>
      <c r="MQG36" s="80"/>
      <c r="MQH36" s="85"/>
      <c r="MQI36" s="77"/>
      <c r="MQJ36" s="74"/>
      <c r="MQK36" s="74"/>
      <c r="MQL36" s="85"/>
      <c r="MQM36" s="74"/>
      <c r="MQN36" s="74"/>
      <c r="MQO36" s="85"/>
      <c r="MQP36" s="74"/>
      <c r="MQQ36" s="74"/>
      <c r="MQR36" s="85"/>
      <c r="MQS36" s="74"/>
      <c r="MQT36" s="74"/>
      <c r="MQU36" s="85"/>
      <c r="MQV36" s="80"/>
      <c r="MQW36" s="80"/>
      <c r="MQX36" s="85"/>
      <c r="MQY36" s="77"/>
      <c r="MQZ36" s="74"/>
      <c r="MRA36" s="74"/>
      <c r="MRB36" s="85"/>
      <c r="MRC36" s="74"/>
      <c r="MRD36" s="74"/>
      <c r="MRE36" s="85"/>
      <c r="MRF36" s="74"/>
      <c r="MRG36" s="74"/>
      <c r="MRH36" s="85"/>
      <c r="MRI36" s="74"/>
      <c r="MRJ36" s="74"/>
      <c r="MRK36" s="85"/>
      <c r="MRL36" s="80"/>
      <c r="MRM36" s="80"/>
      <c r="MRN36" s="85"/>
      <c r="MRO36" s="77"/>
      <c r="MRP36" s="74"/>
      <c r="MRQ36" s="74"/>
      <c r="MRR36" s="85"/>
      <c r="MRS36" s="74"/>
      <c r="MRT36" s="74"/>
      <c r="MRU36" s="85"/>
      <c r="MRV36" s="74"/>
      <c r="MRW36" s="74"/>
      <c r="MRX36" s="85"/>
      <c r="MRY36" s="74"/>
      <c r="MRZ36" s="74"/>
      <c r="MSA36" s="85"/>
      <c r="MSB36" s="80"/>
      <c r="MSC36" s="80"/>
      <c r="MSD36" s="85"/>
      <c r="MSE36" s="77"/>
      <c r="MSF36" s="74"/>
      <c r="MSG36" s="74"/>
      <c r="MSH36" s="85"/>
      <c r="MSI36" s="74"/>
      <c r="MSJ36" s="74"/>
      <c r="MSK36" s="85"/>
      <c r="MSL36" s="74"/>
      <c r="MSM36" s="74"/>
      <c r="MSN36" s="85"/>
      <c r="MSO36" s="74"/>
      <c r="MSP36" s="74"/>
      <c r="MSQ36" s="85"/>
      <c r="MSR36" s="80"/>
      <c r="MSS36" s="80"/>
      <c r="MST36" s="85"/>
      <c r="MSU36" s="77"/>
      <c r="MSV36" s="74"/>
      <c r="MSW36" s="74"/>
      <c r="MSX36" s="85"/>
      <c r="MSY36" s="74"/>
      <c r="MSZ36" s="74"/>
      <c r="MTA36" s="85"/>
      <c r="MTB36" s="74"/>
      <c r="MTC36" s="74"/>
      <c r="MTD36" s="85"/>
      <c r="MTE36" s="74"/>
      <c r="MTF36" s="74"/>
      <c r="MTG36" s="85"/>
      <c r="MTH36" s="80"/>
      <c r="MTI36" s="80"/>
      <c r="MTJ36" s="85"/>
      <c r="MTK36" s="77"/>
      <c r="MTL36" s="74"/>
      <c r="MTM36" s="74"/>
      <c r="MTN36" s="85"/>
      <c r="MTO36" s="74"/>
      <c r="MTP36" s="74"/>
      <c r="MTQ36" s="85"/>
      <c r="MTR36" s="74"/>
      <c r="MTS36" s="74"/>
      <c r="MTT36" s="85"/>
      <c r="MTU36" s="74"/>
      <c r="MTV36" s="74"/>
      <c r="MTW36" s="85"/>
      <c r="MTX36" s="80"/>
      <c r="MTY36" s="80"/>
      <c r="MTZ36" s="85"/>
      <c r="MUA36" s="77"/>
      <c r="MUB36" s="74"/>
      <c r="MUC36" s="74"/>
      <c r="MUD36" s="85"/>
      <c r="MUE36" s="74"/>
      <c r="MUF36" s="74"/>
      <c r="MUG36" s="85"/>
      <c r="MUH36" s="74"/>
      <c r="MUI36" s="74"/>
      <c r="MUJ36" s="85"/>
      <c r="MUK36" s="74"/>
      <c r="MUL36" s="74"/>
      <c r="MUM36" s="85"/>
      <c r="MUN36" s="80"/>
      <c r="MUO36" s="80"/>
      <c r="MUP36" s="85"/>
      <c r="MUQ36" s="77"/>
      <c r="MUR36" s="74"/>
      <c r="MUS36" s="74"/>
      <c r="MUT36" s="85"/>
      <c r="MUU36" s="74"/>
      <c r="MUV36" s="74"/>
      <c r="MUW36" s="85"/>
      <c r="MUX36" s="74"/>
      <c r="MUY36" s="74"/>
      <c r="MUZ36" s="85"/>
      <c r="MVA36" s="74"/>
      <c r="MVB36" s="74"/>
      <c r="MVC36" s="85"/>
      <c r="MVD36" s="80"/>
      <c r="MVE36" s="80"/>
      <c r="MVF36" s="85"/>
      <c r="MVG36" s="77"/>
      <c r="MVH36" s="74"/>
      <c r="MVI36" s="74"/>
      <c r="MVJ36" s="85"/>
      <c r="MVK36" s="74"/>
      <c r="MVL36" s="74"/>
      <c r="MVM36" s="85"/>
      <c r="MVN36" s="74"/>
      <c r="MVO36" s="74"/>
      <c r="MVP36" s="85"/>
      <c r="MVQ36" s="74"/>
      <c r="MVR36" s="74"/>
      <c r="MVS36" s="85"/>
      <c r="MVT36" s="80"/>
      <c r="MVU36" s="80"/>
      <c r="MVV36" s="85"/>
      <c r="MVW36" s="77"/>
      <c r="MVX36" s="74"/>
      <c r="MVY36" s="74"/>
      <c r="MVZ36" s="85"/>
      <c r="MWA36" s="74"/>
      <c r="MWB36" s="74"/>
      <c r="MWC36" s="85"/>
      <c r="MWD36" s="74"/>
      <c r="MWE36" s="74"/>
      <c r="MWF36" s="85"/>
      <c r="MWG36" s="74"/>
      <c r="MWH36" s="74"/>
      <c r="MWI36" s="85"/>
      <c r="MWJ36" s="80"/>
      <c r="MWK36" s="80"/>
      <c r="MWL36" s="85"/>
      <c r="MWM36" s="77"/>
      <c r="MWN36" s="74"/>
      <c r="MWO36" s="74"/>
      <c r="MWP36" s="85"/>
      <c r="MWQ36" s="74"/>
      <c r="MWR36" s="74"/>
      <c r="MWS36" s="85"/>
      <c r="MWT36" s="74"/>
      <c r="MWU36" s="74"/>
      <c r="MWV36" s="85"/>
      <c r="MWW36" s="74"/>
      <c r="MWX36" s="74"/>
      <c r="MWY36" s="85"/>
      <c r="MWZ36" s="80"/>
      <c r="MXA36" s="80"/>
      <c r="MXB36" s="85"/>
      <c r="MXC36" s="77"/>
      <c r="MXD36" s="74"/>
      <c r="MXE36" s="74"/>
      <c r="MXF36" s="85"/>
      <c r="MXG36" s="74"/>
      <c r="MXH36" s="74"/>
      <c r="MXI36" s="85"/>
      <c r="MXJ36" s="74"/>
      <c r="MXK36" s="74"/>
      <c r="MXL36" s="85"/>
      <c r="MXM36" s="74"/>
      <c r="MXN36" s="74"/>
      <c r="MXO36" s="85"/>
      <c r="MXP36" s="80"/>
      <c r="MXQ36" s="80"/>
      <c r="MXR36" s="85"/>
      <c r="MXS36" s="77"/>
      <c r="MXT36" s="74"/>
      <c r="MXU36" s="74"/>
      <c r="MXV36" s="85"/>
      <c r="MXW36" s="74"/>
      <c r="MXX36" s="74"/>
      <c r="MXY36" s="85"/>
      <c r="MXZ36" s="74"/>
      <c r="MYA36" s="74"/>
      <c r="MYB36" s="85"/>
      <c r="MYC36" s="74"/>
      <c r="MYD36" s="74"/>
      <c r="MYE36" s="85"/>
      <c r="MYF36" s="80"/>
      <c r="MYG36" s="80"/>
      <c r="MYH36" s="85"/>
      <c r="MYI36" s="77"/>
      <c r="MYJ36" s="74"/>
      <c r="MYK36" s="74"/>
      <c r="MYL36" s="85"/>
      <c r="MYM36" s="74"/>
      <c r="MYN36" s="74"/>
      <c r="MYO36" s="85"/>
      <c r="MYP36" s="74"/>
      <c r="MYQ36" s="74"/>
      <c r="MYR36" s="85"/>
      <c r="MYS36" s="74"/>
      <c r="MYT36" s="74"/>
      <c r="MYU36" s="85"/>
      <c r="MYV36" s="80"/>
      <c r="MYW36" s="80"/>
      <c r="MYX36" s="85"/>
      <c r="MYY36" s="77"/>
      <c r="MYZ36" s="74"/>
      <c r="MZA36" s="74"/>
      <c r="MZB36" s="85"/>
      <c r="MZC36" s="74"/>
      <c r="MZD36" s="74"/>
      <c r="MZE36" s="85"/>
      <c r="MZF36" s="74"/>
      <c r="MZG36" s="74"/>
      <c r="MZH36" s="85"/>
      <c r="MZI36" s="74"/>
      <c r="MZJ36" s="74"/>
      <c r="MZK36" s="85"/>
      <c r="MZL36" s="80"/>
      <c r="MZM36" s="80"/>
      <c r="MZN36" s="85"/>
      <c r="MZO36" s="77"/>
      <c r="MZP36" s="74"/>
      <c r="MZQ36" s="74"/>
      <c r="MZR36" s="85"/>
      <c r="MZS36" s="74"/>
      <c r="MZT36" s="74"/>
      <c r="MZU36" s="85"/>
      <c r="MZV36" s="74"/>
      <c r="MZW36" s="74"/>
      <c r="MZX36" s="85"/>
      <c r="MZY36" s="74"/>
      <c r="MZZ36" s="74"/>
      <c r="NAA36" s="85"/>
      <c r="NAB36" s="80"/>
      <c r="NAC36" s="80"/>
      <c r="NAD36" s="85"/>
      <c r="NAE36" s="77"/>
      <c r="NAF36" s="74"/>
      <c r="NAG36" s="74"/>
      <c r="NAH36" s="85"/>
      <c r="NAI36" s="74"/>
      <c r="NAJ36" s="74"/>
      <c r="NAK36" s="85"/>
      <c r="NAL36" s="74"/>
      <c r="NAM36" s="74"/>
      <c r="NAN36" s="85"/>
      <c r="NAO36" s="74"/>
      <c r="NAP36" s="74"/>
      <c r="NAQ36" s="85"/>
      <c r="NAR36" s="80"/>
      <c r="NAS36" s="80"/>
      <c r="NAT36" s="85"/>
      <c r="NAU36" s="77"/>
      <c r="NAV36" s="74"/>
      <c r="NAW36" s="74"/>
      <c r="NAX36" s="85"/>
      <c r="NAY36" s="74"/>
      <c r="NAZ36" s="74"/>
      <c r="NBA36" s="85"/>
      <c r="NBB36" s="74"/>
      <c r="NBC36" s="74"/>
      <c r="NBD36" s="85"/>
      <c r="NBE36" s="74"/>
      <c r="NBF36" s="74"/>
      <c r="NBG36" s="85"/>
      <c r="NBH36" s="80"/>
      <c r="NBI36" s="80"/>
      <c r="NBJ36" s="85"/>
      <c r="NBK36" s="77"/>
      <c r="NBL36" s="74"/>
      <c r="NBM36" s="74"/>
      <c r="NBN36" s="85"/>
      <c r="NBO36" s="74"/>
      <c r="NBP36" s="74"/>
      <c r="NBQ36" s="85"/>
      <c r="NBR36" s="74"/>
      <c r="NBS36" s="74"/>
      <c r="NBT36" s="85"/>
      <c r="NBU36" s="74"/>
      <c r="NBV36" s="74"/>
      <c r="NBW36" s="85"/>
      <c r="NBX36" s="80"/>
      <c r="NBY36" s="80"/>
      <c r="NBZ36" s="85"/>
      <c r="NCA36" s="77"/>
      <c r="NCB36" s="74"/>
      <c r="NCC36" s="74"/>
      <c r="NCD36" s="85"/>
      <c r="NCE36" s="74"/>
      <c r="NCF36" s="74"/>
      <c r="NCG36" s="85"/>
      <c r="NCH36" s="74"/>
      <c r="NCI36" s="74"/>
      <c r="NCJ36" s="85"/>
      <c r="NCK36" s="74"/>
      <c r="NCL36" s="74"/>
      <c r="NCM36" s="85"/>
      <c r="NCN36" s="80"/>
      <c r="NCO36" s="80"/>
      <c r="NCP36" s="85"/>
      <c r="NCQ36" s="77"/>
      <c r="NCR36" s="74"/>
      <c r="NCS36" s="74"/>
      <c r="NCT36" s="85"/>
      <c r="NCU36" s="74"/>
      <c r="NCV36" s="74"/>
      <c r="NCW36" s="85"/>
      <c r="NCX36" s="74"/>
      <c r="NCY36" s="74"/>
      <c r="NCZ36" s="85"/>
      <c r="NDA36" s="74"/>
      <c r="NDB36" s="74"/>
      <c r="NDC36" s="85"/>
      <c r="NDD36" s="80"/>
      <c r="NDE36" s="80"/>
      <c r="NDF36" s="85"/>
      <c r="NDG36" s="77"/>
      <c r="NDH36" s="74"/>
      <c r="NDI36" s="74"/>
      <c r="NDJ36" s="85"/>
      <c r="NDK36" s="74"/>
      <c r="NDL36" s="74"/>
      <c r="NDM36" s="85"/>
      <c r="NDN36" s="74"/>
      <c r="NDO36" s="74"/>
      <c r="NDP36" s="85"/>
      <c r="NDQ36" s="74"/>
      <c r="NDR36" s="74"/>
      <c r="NDS36" s="85"/>
      <c r="NDT36" s="80"/>
      <c r="NDU36" s="80"/>
      <c r="NDV36" s="85"/>
      <c r="NDW36" s="77"/>
      <c r="NDX36" s="74"/>
      <c r="NDY36" s="74"/>
      <c r="NDZ36" s="85"/>
      <c r="NEA36" s="74"/>
      <c r="NEB36" s="74"/>
      <c r="NEC36" s="85"/>
      <c r="NED36" s="74"/>
      <c r="NEE36" s="74"/>
      <c r="NEF36" s="85"/>
      <c r="NEG36" s="74"/>
      <c r="NEH36" s="74"/>
      <c r="NEI36" s="85"/>
      <c r="NEJ36" s="80"/>
      <c r="NEK36" s="80"/>
      <c r="NEL36" s="85"/>
      <c r="NEM36" s="77"/>
      <c r="NEN36" s="74"/>
      <c r="NEO36" s="74"/>
      <c r="NEP36" s="85"/>
      <c r="NEQ36" s="74"/>
      <c r="NER36" s="74"/>
      <c r="NES36" s="85"/>
      <c r="NET36" s="74"/>
      <c r="NEU36" s="74"/>
      <c r="NEV36" s="85"/>
      <c r="NEW36" s="74"/>
      <c r="NEX36" s="74"/>
      <c r="NEY36" s="85"/>
      <c r="NEZ36" s="80"/>
      <c r="NFA36" s="80"/>
      <c r="NFB36" s="85"/>
      <c r="NFC36" s="77"/>
      <c r="NFD36" s="74"/>
      <c r="NFE36" s="74"/>
      <c r="NFF36" s="85"/>
      <c r="NFG36" s="74"/>
      <c r="NFH36" s="74"/>
      <c r="NFI36" s="85"/>
      <c r="NFJ36" s="74"/>
      <c r="NFK36" s="74"/>
      <c r="NFL36" s="85"/>
      <c r="NFM36" s="74"/>
      <c r="NFN36" s="74"/>
      <c r="NFO36" s="85"/>
      <c r="NFP36" s="80"/>
      <c r="NFQ36" s="80"/>
      <c r="NFR36" s="85"/>
      <c r="NFS36" s="77"/>
      <c r="NFT36" s="74"/>
      <c r="NFU36" s="74"/>
      <c r="NFV36" s="85"/>
      <c r="NFW36" s="74"/>
      <c r="NFX36" s="74"/>
      <c r="NFY36" s="85"/>
      <c r="NFZ36" s="74"/>
      <c r="NGA36" s="74"/>
      <c r="NGB36" s="85"/>
      <c r="NGC36" s="74"/>
      <c r="NGD36" s="74"/>
      <c r="NGE36" s="85"/>
      <c r="NGF36" s="80"/>
      <c r="NGG36" s="80"/>
      <c r="NGH36" s="85"/>
      <c r="NGI36" s="77"/>
      <c r="NGJ36" s="74"/>
      <c r="NGK36" s="74"/>
      <c r="NGL36" s="85"/>
      <c r="NGM36" s="74"/>
      <c r="NGN36" s="74"/>
      <c r="NGO36" s="85"/>
      <c r="NGP36" s="74"/>
      <c r="NGQ36" s="74"/>
      <c r="NGR36" s="85"/>
      <c r="NGS36" s="74"/>
      <c r="NGT36" s="74"/>
      <c r="NGU36" s="85"/>
      <c r="NGV36" s="80"/>
      <c r="NGW36" s="80"/>
      <c r="NGX36" s="85"/>
      <c r="NGY36" s="77"/>
      <c r="NGZ36" s="74"/>
      <c r="NHA36" s="74"/>
      <c r="NHB36" s="85"/>
      <c r="NHC36" s="74"/>
      <c r="NHD36" s="74"/>
      <c r="NHE36" s="85"/>
      <c r="NHF36" s="74"/>
      <c r="NHG36" s="74"/>
      <c r="NHH36" s="85"/>
      <c r="NHI36" s="74"/>
      <c r="NHJ36" s="74"/>
      <c r="NHK36" s="85"/>
      <c r="NHL36" s="80"/>
      <c r="NHM36" s="80"/>
      <c r="NHN36" s="85"/>
      <c r="NHO36" s="77"/>
      <c r="NHP36" s="74"/>
      <c r="NHQ36" s="74"/>
      <c r="NHR36" s="85"/>
      <c r="NHS36" s="74"/>
      <c r="NHT36" s="74"/>
      <c r="NHU36" s="85"/>
      <c r="NHV36" s="74"/>
      <c r="NHW36" s="74"/>
      <c r="NHX36" s="85"/>
      <c r="NHY36" s="74"/>
      <c r="NHZ36" s="74"/>
      <c r="NIA36" s="85"/>
      <c r="NIB36" s="80"/>
      <c r="NIC36" s="80"/>
      <c r="NID36" s="85"/>
      <c r="NIE36" s="77"/>
      <c r="NIF36" s="74"/>
      <c r="NIG36" s="74"/>
      <c r="NIH36" s="85"/>
      <c r="NII36" s="74"/>
      <c r="NIJ36" s="74"/>
      <c r="NIK36" s="85"/>
      <c r="NIL36" s="74"/>
      <c r="NIM36" s="74"/>
      <c r="NIN36" s="85"/>
      <c r="NIO36" s="74"/>
      <c r="NIP36" s="74"/>
      <c r="NIQ36" s="85"/>
      <c r="NIR36" s="80"/>
      <c r="NIS36" s="80"/>
      <c r="NIT36" s="85"/>
      <c r="NIU36" s="77"/>
      <c r="NIV36" s="74"/>
      <c r="NIW36" s="74"/>
      <c r="NIX36" s="85"/>
      <c r="NIY36" s="74"/>
      <c r="NIZ36" s="74"/>
      <c r="NJA36" s="85"/>
      <c r="NJB36" s="74"/>
      <c r="NJC36" s="74"/>
      <c r="NJD36" s="85"/>
      <c r="NJE36" s="74"/>
      <c r="NJF36" s="74"/>
      <c r="NJG36" s="85"/>
      <c r="NJH36" s="80"/>
      <c r="NJI36" s="80"/>
      <c r="NJJ36" s="85"/>
      <c r="NJK36" s="77"/>
      <c r="NJL36" s="74"/>
      <c r="NJM36" s="74"/>
      <c r="NJN36" s="85"/>
      <c r="NJO36" s="74"/>
      <c r="NJP36" s="74"/>
      <c r="NJQ36" s="85"/>
      <c r="NJR36" s="74"/>
      <c r="NJS36" s="74"/>
      <c r="NJT36" s="85"/>
      <c r="NJU36" s="74"/>
      <c r="NJV36" s="74"/>
      <c r="NJW36" s="85"/>
      <c r="NJX36" s="80"/>
      <c r="NJY36" s="80"/>
      <c r="NJZ36" s="85"/>
      <c r="NKA36" s="77"/>
      <c r="NKB36" s="74"/>
      <c r="NKC36" s="74"/>
      <c r="NKD36" s="85"/>
      <c r="NKE36" s="74"/>
      <c r="NKF36" s="74"/>
      <c r="NKG36" s="85"/>
      <c r="NKH36" s="74"/>
      <c r="NKI36" s="74"/>
      <c r="NKJ36" s="85"/>
      <c r="NKK36" s="74"/>
      <c r="NKL36" s="74"/>
      <c r="NKM36" s="85"/>
      <c r="NKN36" s="80"/>
      <c r="NKO36" s="80"/>
      <c r="NKP36" s="85"/>
      <c r="NKQ36" s="77"/>
      <c r="NKR36" s="74"/>
      <c r="NKS36" s="74"/>
      <c r="NKT36" s="85"/>
      <c r="NKU36" s="74"/>
      <c r="NKV36" s="74"/>
      <c r="NKW36" s="85"/>
      <c r="NKX36" s="74"/>
      <c r="NKY36" s="74"/>
      <c r="NKZ36" s="85"/>
      <c r="NLA36" s="74"/>
      <c r="NLB36" s="74"/>
      <c r="NLC36" s="85"/>
      <c r="NLD36" s="80"/>
      <c r="NLE36" s="80"/>
      <c r="NLF36" s="85"/>
      <c r="NLG36" s="77"/>
      <c r="NLH36" s="74"/>
      <c r="NLI36" s="74"/>
      <c r="NLJ36" s="85"/>
      <c r="NLK36" s="74"/>
      <c r="NLL36" s="74"/>
      <c r="NLM36" s="85"/>
      <c r="NLN36" s="74"/>
      <c r="NLO36" s="74"/>
      <c r="NLP36" s="85"/>
      <c r="NLQ36" s="74"/>
      <c r="NLR36" s="74"/>
      <c r="NLS36" s="85"/>
      <c r="NLT36" s="80"/>
      <c r="NLU36" s="80"/>
      <c r="NLV36" s="85"/>
      <c r="NLW36" s="77"/>
      <c r="NLX36" s="74"/>
      <c r="NLY36" s="74"/>
      <c r="NLZ36" s="85"/>
      <c r="NMA36" s="74"/>
      <c r="NMB36" s="74"/>
      <c r="NMC36" s="85"/>
      <c r="NMD36" s="74"/>
      <c r="NME36" s="74"/>
      <c r="NMF36" s="85"/>
      <c r="NMG36" s="74"/>
      <c r="NMH36" s="74"/>
      <c r="NMI36" s="85"/>
      <c r="NMJ36" s="80"/>
      <c r="NMK36" s="80"/>
      <c r="NML36" s="85"/>
      <c r="NMM36" s="77"/>
      <c r="NMN36" s="74"/>
      <c r="NMO36" s="74"/>
      <c r="NMP36" s="85"/>
      <c r="NMQ36" s="74"/>
      <c r="NMR36" s="74"/>
      <c r="NMS36" s="85"/>
      <c r="NMT36" s="74"/>
      <c r="NMU36" s="74"/>
      <c r="NMV36" s="85"/>
      <c r="NMW36" s="74"/>
      <c r="NMX36" s="74"/>
      <c r="NMY36" s="85"/>
      <c r="NMZ36" s="80"/>
      <c r="NNA36" s="80"/>
      <c r="NNB36" s="85"/>
      <c r="NNC36" s="77"/>
      <c r="NND36" s="74"/>
      <c r="NNE36" s="74"/>
      <c r="NNF36" s="85"/>
      <c r="NNG36" s="74"/>
      <c r="NNH36" s="74"/>
      <c r="NNI36" s="85"/>
      <c r="NNJ36" s="74"/>
      <c r="NNK36" s="74"/>
      <c r="NNL36" s="85"/>
      <c r="NNM36" s="74"/>
      <c r="NNN36" s="74"/>
      <c r="NNO36" s="85"/>
      <c r="NNP36" s="80"/>
      <c r="NNQ36" s="80"/>
      <c r="NNR36" s="85"/>
      <c r="NNS36" s="77"/>
      <c r="NNT36" s="74"/>
      <c r="NNU36" s="74"/>
      <c r="NNV36" s="85"/>
      <c r="NNW36" s="74"/>
      <c r="NNX36" s="74"/>
      <c r="NNY36" s="85"/>
      <c r="NNZ36" s="74"/>
      <c r="NOA36" s="74"/>
      <c r="NOB36" s="85"/>
      <c r="NOC36" s="74"/>
      <c r="NOD36" s="74"/>
      <c r="NOE36" s="85"/>
      <c r="NOF36" s="80"/>
      <c r="NOG36" s="80"/>
      <c r="NOH36" s="85"/>
      <c r="NOI36" s="77"/>
      <c r="NOJ36" s="74"/>
      <c r="NOK36" s="74"/>
      <c r="NOL36" s="85"/>
      <c r="NOM36" s="74"/>
      <c r="NON36" s="74"/>
      <c r="NOO36" s="85"/>
      <c r="NOP36" s="74"/>
      <c r="NOQ36" s="74"/>
      <c r="NOR36" s="85"/>
      <c r="NOS36" s="74"/>
      <c r="NOT36" s="74"/>
      <c r="NOU36" s="85"/>
      <c r="NOV36" s="80"/>
      <c r="NOW36" s="80"/>
      <c r="NOX36" s="85"/>
      <c r="NOY36" s="77"/>
      <c r="NOZ36" s="74"/>
      <c r="NPA36" s="74"/>
      <c r="NPB36" s="85"/>
      <c r="NPC36" s="74"/>
      <c r="NPD36" s="74"/>
      <c r="NPE36" s="85"/>
      <c r="NPF36" s="74"/>
      <c r="NPG36" s="74"/>
      <c r="NPH36" s="85"/>
      <c r="NPI36" s="74"/>
      <c r="NPJ36" s="74"/>
      <c r="NPK36" s="85"/>
      <c r="NPL36" s="80"/>
      <c r="NPM36" s="80"/>
      <c r="NPN36" s="85"/>
      <c r="NPO36" s="77"/>
      <c r="NPP36" s="74"/>
      <c r="NPQ36" s="74"/>
      <c r="NPR36" s="85"/>
      <c r="NPS36" s="74"/>
      <c r="NPT36" s="74"/>
      <c r="NPU36" s="85"/>
      <c r="NPV36" s="74"/>
      <c r="NPW36" s="74"/>
      <c r="NPX36" s="85"/>
      <c r="NPY36" s="74"/>
      <c r="NPZ36" s="74"/>
      <c r="NQA36" s="85"/>
      <c r="NQB36" s="80"/>
      <c r="NQC36" s="80"/>
      <c r="NQD36" s="85"/>
      <c r="NQE36" s="77"/>
      <c r="NQF36" s="74"/>
      <c r="NQG36" s="74"/>
      <c r="NQH36" s="85"/>
      <c r="NQI36" s="74"/>
      <c r="NQJ36" s="74"/>
      <c r="NQK36" s="85"/>
      <c r="NQL36" s="74"/>
      <c r="NQM36" s="74"/>
      <c r="NQN36" s="85"/>
      <c r="NQO36" s="74"/>
      <c r="NQP36" s="74"/>
      <c r="NQQ36" s="85"/>
      <c r="NQR36" s="80"/>
      <c r="NQS36" s="80"/>
      <c r="NQT36" s="85"/>
      <c r="NQU36" s="77"/>
      <c r="NQV36" s="74"/>
      <c r="NQW36" s="74"/>
      <c r="NQX36" s="85"/>
      <c r="NQY36" s="74"/>
      <c r="NQZ36" s="74"/>
      <c r="NRA36" s="85"/>
      <c r="NRB36" s="74"/>
      <c r="NRC36" s="74"/>
      <c r="NRD36" s="85"/>
      <c r="NRE36" s="74"/>
      <c r="NRF36" s="74"/>
      <c r="NRG36" s="85"/>
      <c r="NRH36" s="80"/>
      <c r="NRI36" s="80"/>
      <c r="NRJ36" s="85"/>
      <c r="NRK36" s="77"/>
      <c r="NRL36" s="74"/>
      <c r="NRM36" s="74"/>
      <c r="NRN36" s="85"/>
      <c r="NRO36" s="74"/>
      <c r="NRP36" s="74"/>
      <c r="NRQ36" s="85"/>
      <c r="NRR36" s="74"/>
      <c r="NRS36" s="74"/>
      <c r="NRT36" s="85"/>
      <c r="NRU36" s="74"/>
      <c r="NRV36" s="74"/>
      <c r="NRW36" s="85"/>
      <c r="NRX36" s="80"/>
      <c r="NRY36" s="80"/>
      <c r="NRZ36" s="85"/>
      <c r="NSA36" s="77"/>
      <c r="NSB36" s="74"/>
      <c r="NSC36" s="74"/>
      <c r="NSD36" s="85"/>
      <c r="NSE36" s="74"/>
      <c r="NSF36" s="74"/>
      <c r="NSG36" s="85"/>
      <c r="NSH36" s="74"/>
      <c r="NSI36" s="74"/>
      <c r="NSJ36" s="85"/>
      <c r="NSK36" s="74"/>
      <c r="NSL36" s="74"/>
      <c r="NSM36" s="85"/>
      <c r="NSN36" s="80"/>
      <c r="NSO36" s="80"/>
      <c r="NSP36" s="85"/>
      <c r="NSQ36" s="77"/>
      <c r="NSR36" s="74"/>
      <c r="NSS36" s="74"/>
      <c r="NST36" s="85"/>
      <c r="NSU36" s="74"/>
      <c r="NSV36" s="74"/>
      <c r="NSW36" s="85"/>
      <c r="NSX36" s="74"/>
      <c r="NSY36" s="74"/>
      <c r="NSZ36" s="85"/>
      <c r="NTA36" s="74"/>
      <c r="NTB36" s="74"/>
      <c r="NTC36" s="85"/>
      <c r="NTD36" s="80"/>
      <c r="NTE36" s="80"/>
      <c r="NTF36" s="85"/>
      <c r="NTG36" s="77"/>
      <c r="NTH36" s="74"/>
      <c r="NTI36" s="74"/>
      <c r="NTJ36" s="85"/>
      <c r="NTK36" s="74"/>
      <c r="NTL36" s="74"/>
      <c r="NTM36" s="85"/>
      <c r="NTN36" s="74"/>
      <c r="NTO36" s="74"/>
      <c r="NTP36" s="85"/>
      <c r="NTQ36" s="74"/>
      <c r="NTR36" s="74"/>
      <c r="NTS36" s="85"/>
      <c r="NTT36" s="80"/>
      <c r="NTU36" s="80"/>
      <c r="NTV36" s="85"/>
      <c r="NTW36" s="77"/>
      <c r="NTX36" s="74"/>
      <c r="NTY36" s="74"/>
      <c r="NTZ36" s="85"/>
      <c r="NUA36" s="74"/>
      <c r="NUB36" s="74"/>
      <c r="NUC36" s="85"/>
      <c r="NUD36" s="74"/>
      <c r="NUE36" s="74"/>
      <c r="NUF36" s="85"/>
      <c r="NUG36" s="74"/>
      <c r="NUH36" s="74"/>
      <c r="NUI36" s="85"/>
      <c r="NUJ36" s="80"/>
      <c r="NUK36" s="80"/>
      <c r="NUL36" s="85"/>
      <c r="NUM36" s="77"/>
      <c r="NUN36" s="74"/>
      <c r="NUO36" s="74"/>
      <c r="NUP36" s="85"/>
      <c r="NUQ36" s="74"/>
      <c r="NUR36" s="74"/>
      <c r="NUS36" s="85"/>
      <c r="NUT36" s="74"/>
      <c r="NUU36" s="74"/>
      <c r="NUV36" s="85"/>
      <c r="NUW36" s="74"/>
      <c r="NUX36" s="74"/>
      <c r="NUY36" s="85"/>
      <c r="NUZ36" s="80"/>
      <c r="NVA36" s="80"/>
      <c r="NVB36" s="85"/>
      <c r="NVC36" s="77"/>
      <c r="NVD36" s="74"/>
      <c r="NVE36" s="74"/>
      <c r="NVF36" s="85"/>
      <c r="NVG36" s="74"/>
      <c r="NVH36" s="74"/>
      <c r="NVI36" s="85"/>
      <c r="NVJ36" s="74"/>
      <c r="NVK36" s="74"/>
      <c r="NVL36" s="85"/>
      <c r="NVM36" s="74"/>
      <c r="NVN36" s="74"/>
      <c r="NVO36" s="85"/>
      <c r="NVP36" s="80"/>
      <c r="NVQ36" s="80"/>
      <c r="NVR36" s="85"/>
      <c r="NVS36" s="77"/>
      <c r="NVT36" s="74"/>
      <c r="NVU36" s="74"/>
      <c r="NVV36" s="85"/>
      <c r="NVW36" s="74"/>
      <c r="NVX36" s="74"/>
      <c r="NVY36" s="85"/>
      <c r="NVZ36" s="74"/>
      <c r="NWA36" s="74"/>
      <c r="NWB36" s="85"/>
      <c r="NWC36" s="74"/>
      <c r="NWD36" s="74"/>
      <c r="NWE36" s="85"/>
      <c r="NWF36" s="80"/>
      <c r="NWG36" s="80"/>
      <c r="NWH36" s="85"/>
      <c r="NWI36" s="77"/>
      <c r="NWJ36" s="74"/>
      <c r="NWK36" s="74"/>
      <c r="NWL36" s="85"/>
      <c r="NWM36" s="74"/>
      <c r="NWN36" s="74"/>
      <c r="NWO36" s="85"/>
      <c r="NWP36" s="74"/>
      <c r="NWQ36" s="74"/>
      <c r="NWR36" s="85"/>
      <c r="NWS36" s="74"/>
      <c r="NWT36" s="74"/>
      <c r="NWU36" s="85"/>
      <c r="NWV36" s="80"/>
      <c r="NWW36" s="80"/>
      <c r="NWX36" s="85"/>
      <c r="NWY36" s="77"/>
      <c r="NWZ36" s="74"/>
      <c r="NXA36" s="74"/>
      <c r="NXB36" s="85"/>
      <c r="NXC36" s="74"/>
      <c r="NXD36" s="74"/>
      <c r="NXE36" s="85"/>
      <c r="NXF36" s="74"/>
      <c r="NXG36" s="74"/>
      <c r="NXH36" s="85"/>
      <c r="NXI36" s="74"/>
      <c r="NXJ36" s="74"/>
      <c r="NXK36" s="85"/>
      <c r="NXL36" s="80"/>
      <c r="NXM36" s="80"/>
      <c r="NXN36" s="85"/>
      <c r="NXO36" s="77"/>
      <c r="NXP36" s="74"/>
      <c r="NXQ36" s="74"/>
      <c r="NXR36" s="85"/>
      <c r="NXS36" s="74"/>
      <c r="NXT36" s="74"/>
      <c r="NXU36" s="85"/>
      <c r="NXV36" s="74"/>
      <c r="NXW36" s="74"/>
      <c r="NXX36" s="85"/>
      <c r="NXY36" s="74"/>
      <c r="NXZ36" s="74"/>
      <c r="NYA36" s="85"/>
      <c r="NYB36" s="80"/>
      <c r="NYC36" s="80"/>
      <c r="NYD36" s="85"/>
      <c r="NYE36" s="77"/>
      <c r="NYF36" s="74"/>
      <c r="NYG36" s="74"/>
      <c r="NYH36" s="85"/>
      <c r="NYI36" s="74"/>
      <c r="NYJ36" s="74"/>
      <c r="NYK36" s="85"/>
      <c r="NYL36" s="74"/>
      <c r="NYM36" s="74"/>
      <c r="NYN36" s="85"/>
      <c r="NYO36" s="74"/>
      <c r="NYP36" s="74"/>
      <c r="NYQ36" s="85"/>
      <c r="NYR36" s="80"/>
      <c r="NYS36" s="80"/>
      <c r="NYT36" s="85"/>
      <c r="NYU36" s="77"/>
      <c r="NYV36" s="74"/>
      <c r="NYW36" s="74"/>
      <c r="NYX36" s="85"/>
      <c r="NYY36" s="74"/>
      <c r="NYZ36" s="74"/>
      <c r="NZA36" s="85"/>
      <c r="NZB36" s="74"/>
      <c r="NZC36" s="74"/>
      <c r="NZD36" s="85"/>
      <c r="NZE36" s="74"/>
      <c r="NZF36" s="74"/>
      <c r="NZG36" s="85"/>
      <c r="NZH36" s="80"/>
      <c r="NZI36" s="80"/>
      <c r="NZJ36" s="85"/>
      <c r="NZK36" s="77"/>
      <c r="NZL36" s="74"/>
      <c r="NZM36" s="74"/>
      <c r="NZN36" s="85"/>
      <c r="NZO36" s="74"/>
      <c r="NZP36" s="74"/>
      <c r="NZQ36" s="85"/>
      <c r="NZR36" s="74"/>
      <c r="NZS36" s="74"/>
      <c r="NZT36" s="85"/>
      <c r="NZU36" s="74"/>
      <c r="NZV36" s="74"/>
      <c r="NZW36" s="85"/>
      <c r="NZX36" s="80"/>
      <c r="NZY36" s="80"/>
      <c r="NZZ36" s="85"/>
      <c r="OAA36" s="77"/>
      <c r="OAB36" s="74"/>
      <c r="OAC36" s="74"/>
      <c r="OAD36" s="85"/>
      <c r="OAE36" s="74"/>
      <c r="OAF36" s="74"/>
      <c r="OAG36" s="85"/>
      <c r="OAH36" s="74"/>
      <c r="OAI36" s="74"/>
      <c r="OAJ36" s="85"/>
      <c r="OAK36" s="74"/>
      <c r="OAL36" s="74"/>
      <c r="OAM36" s="85"/>
      <c r="OAN36" s="80"/>
      <c r="OAO36" s="80"/>
      <c r="OAP36" s="85"/>
      <c r="OAQ36" s="77"/>
      <c r="OAR36" s="74"/>
      <c r="OAS36" s="74"/>
      <c r="OAT36" s="85"/>
      <c r="OAU36" s="74"/>
      <c r="OAV36" s="74"/>
      <c r="OAW36" s="85"/>
      <c r="OAX36" s="74"/>
      <c r="OAY36" s="74"/>
      <c r="OAZ36" s="85"/>
      <c r="OBA36" s="74"/>
      <c r="OBB36" s="74"/>
      <c r="OBC36" s="85"/>
      <c r="OBD36" s="80"/>
      <c r="OBE36" s="80"/>
      <c r="OBF36" s="85"/>
      <c r="OBG36" s="77"/>
      <c r="OBH36" s="74"/>
      <c r="OBI36" s="74"/>
      <c r="OBJ36" s="85"/>
      <c r="OBK36" s="74"/>
      <c r="OBL36" s="74"/>
      <c r="OBM36" s="85"/>
      <c r="OBN36" s="74"/>
      <c r="OBO36" s="74"/>
      <c r="OBP36" s="85"/>
      <c r="OBQ36" s="74"/>
      <c r="OBR36" s="74"/>
      <c r="OBS36" s="85"/>
      <c r="OBT36" s="80"/>
      <c r="OBU36" s="80"/>
      <c r="OBV36" s="85"/>
      <c r="OBW36" s="77"/>
      <c r="OBX36" s="74"/>
      <c r="OBY36" s="74"/>
      <c r="OBZ36" s="85"/>
      <c r="OCA36" s="74"/>
      <c r="OCB36" s="74"/>
      <c r="OCC36" s="85"/>
      <c r="OCD36" s="74"/>
      <c r="OCE36" s="74"/>
      <c r="OCF36" s="85"/>
      <c r="OCG36" s="74"/>
      <c r="OCH36" s="74"/>
      <c r="OCI36" s="85"/>
      <c r="OCJ36" s="80"/>
      <c r="OCK36" s="80"/>
      <c r="OCL36" s="85"/>
      <c r="OCM36" s="77"/>
      <c r="OCN36" s="74"/>
      <c r="OCO36" s="74"/>
      <c r="OCP36" s="85"/>
      <c r="OCQ36" s="74"/>
      <c r="OCR36" s="74"/>
      <c r="OCS36" s="85"/>
      <c r="OCT36" s="74"/>
      <c r="OCU36" s="74"/>
      <c r="OCV36" s="85"/>
      <c r="OCW36" s="74"/>
      <c r="OCX36" s="74"/>
      <c r="OCY36" s="85"/>
      <c r="OCZ36" s="80"/>
      <c r="ODA36" s="80"/>
      <c r="ODB36" s="85"/>
      <c r="ODC36" s="77"/>
      <c r="ODD36" s="74"/>
      <c r="ODE36" s="74"/>
      <c r="ODF36" s="85"/>
      <c r="ODG36" s="74"/>
      <c r="ODH36" s="74"/>
      <c r="ODI36" s="85"/>
      <c r="ODJ36" s="74"/>
      <c r="ODK36" s="74"/>
      <c r="ODL36" s="85"/>
      <c r="ODM36" s="74"/>
      <c r="ODN36" s="74"/>
      <c r="ODO36" s="85"/>
      <c r="ODP36" s="80"/>
      <c r="ODQ36" s="80"/>
      <c r="ODR36" s="85"/>
      <c r="ODS36" s="77"/>
      <c r="ODT36" s="74"/>
      <c r="ODU36" s="74"/>
      <c r="ODV36" s="85"/>
      <c r="ODW36" s="74"/>
      <c r="ODX36" s="74"/>
      <c r="ODY36" s="85"/>
      <c r="ODZ36" s="74"/>
      <c r="OEA36" s="74"/>
      <c r="OEB36" s="85"/>
      <c r="OEC36" s="74"/>
      <c r="OED36" s="74"/>
      <c r="OEE36" s="85"/>
      <c r="OEF36" s="80"/>
      <c r="OEG36" s="80"/>
      <c r="OEH36" s="85"/>
      <c r="OEI36" s="77"/>
      <c r="OEJ36" s="74"/>
      <c r="OEK36" s="74"/>
      <c r="OEL36" s="85"/>
      <c r="OEM36" s="74"/>
      <c r="OEN36" s="74"/>
      <c r="OEO36" s="85"/>
      <c r="OEP36" s="74"/>
      <c r="OEQ36" s="74"/>
      <c r="OER36" s="85"/>
      <c r="OES36" s="74"/>
      <c r="OET36" s="74"/>
      <c r="OEU36" s="85"/>
      <c r="OEV36" s="80"/>
      <c r="OEW36" s="80"/>
      <c r="OEX36" s="85"/>
      <c r="OEY36" s="77"/>
      <c r="OEZ36" s="74"/>
      <c r="OFA36" s="74"/>
      <c r="OFB36" s="85"/>
      <c r="OFC36" s="74"/>
      <c r="OFD36" s="74"/>
      <c r="OFE36" s="85"/>
      <c r="OFF36" s="74"/>
      <c r="OFG36" s="74"/>
      <c r="OFH36" s="85"/>
      <c r="OFI36" s="74"/>
      <c r="OFJ36" s="74"/>
      <c r="OFK36" s="85"/>
      <c r="OFL36" s="80"/>
      <c r="OFM36" s="80"/>
      <c r="OFN36" s="85"/>
      <c r="OFO36" s="77"/>
      <c r="OFP36" s="74"/>
      <c r="OFQ36" s="74"/>
      <c r="OFR36" s="85"/>
      <c r="OFS36" s="74"/>
      <c r="OFT36" s="74"/>
      <c r="OFU36" s="85"/>
      <c r="OFV36" s="74"/>
      <c r="OFW36" s="74"/>
      <c r="OFX36" s="85"/>
      <c r="OFY36" s="74"/>
      <c r="OFZ36" s="74"/>
      <c r="OGA36" s="85"/>
      <c r="OGB36" s="80"/>
      <c r="OGC36" s="80"/>
      <c r="OGD36" s="85"/>
      <c r="OGE36" s="77"/>
      <c r="OGF36" s="74"/>
      <c r="OGG36" s="74"/>
      <c r="OGH36" s="85"/>
      <c r="OGI36" s="74"/>
      <c r="OGJ36" s="74"/>
      <c r="OGK36" s="85"/>
      <c r="OGL36" s="74"/>
      <c r="OGM36" s="74"/>
      <c r="OGN36" s="85"/>
      <c r="OGO36" s="74"/>
      <c r="OGP36" s="74"/>
      <c r="OGQ36" s="85"/>
      <c r="OGR36" s="80"/>
      <c r="OGS36" s="80"/>
      <c r="OGT36" s="85"/>
      <c r="OGU36" s="77"/>
      <c r="OGV36" s="74"/>
      <c r="OGW36" s="74"/>
      <c r="OGX36" s="85"/>
      <c r="OGY36" s="74"/>
      <c r="OGZ36" s="74"/>
      <c r="OHA36" s="85"/>
      <c r="OHB36" s="74"/>
      <c r="OHC36" s="74"/>
      <c r="OHD36" s="85"/>
      <c r="OHE36" s="74"/>
      <c r="OHF36" s="74"/>
      <c r="OHG36" s="85"/>
      <c r="OHH36" s="80"/>
      <c r="OHI36" s="80"/>
      <c r="OHJ36" s="85"/>
      <c r="OHK36" s="77"/>
      <c r="OHL36" s="74"/>
      <c r="OHM36" s="74"/>
      <c r="OHN36" s="85"/>
      <c r="OHO36" s="74"/>
      <c r="OHP36" s="74"/>
      <c r="OHQ36" s="85"/>
      <c r="OHR36" s="74"/>
      <c r="OHS36" s="74"/>
      <c r="OHT36" s="85"/>
      <c r="OHU36" s="74"/>
      <c r="OHV36" s="74"/>
      <c r="OHW36" s="85"/>
      <c r="OHX36" s="80"/>
      <c r="OHY36" s="80"/>
      <c r="OHZ36" s="85"/>
      <c r="OIA36" s="77"/>
      <c r="OIB36" s="74"/>
      <c r="OIC36" s="74"/>
      <c r="OID36" s="85"/>
      <c r="OIE36" s="74"/>
      <c r="OIF36" s="74"/>
      <c r="OIG36" s="85"/>
      <c r="OIH36" s="74"/>
      <c r="OII36" s="74"/>
      <c r="OIJ36" s="85"/>
      <c r="OIK36" s="74"/>
      <c r="OIL36" s="74"/>
      <c r="OIM36" s="85"/>
      <c r="OIN36" s="80"/>
      <c r="OIO36" s="80"/>
      <c r="OIP36" s="85"/>
      <c r="OIQ36" s="77"/>
      <c r="OIR36" s="74"/>
      <c r="OIS36" s="74"/>
      <c r="OIT36" s="85"/>
      <c r="OIU36" s="74"/>
      <c r="OIV36" s="74"/>
      <c r="OIW36" s="85"/>
      <c r="OIX36" s="74"/>
      <c r="OIY36" s="74"/>
      <c r="OIZ36" s="85"/>
      <c r="OJA36" s="74"/>
      <c r="OJB36" s="74"/>
      <c r="OJC36" s="85"/>
      <c r="OJD36" s="80"/>
      <c r="OJE36" s="80"/>
      <c r="OJF36" s="85"/>
      <c r="OJG36" s="77"/>
      <c r="OJH36" s="74"/>
      <c r="OJI36" s="74"/>
      <c r="OJJ36" s="85"/>
      <c r="OJK36" s="74"/>
      <c r="OJL36" s="74"/>
      <c r="OJM36" s="85"/>
      <c r="OJN36" s="74"/>
      <c r="OJO36" s="74"/>
      <c r="OJP36" s="85"/>
      <c r="OJQ36" s="74"/>
      <c r="OJR36" s="74"/>
      <c r="OJS36" s="85"/>
      <c r="OJT36" s="80"/>
      <c r="OJU36" s="80"/>
      <c r="OJV36" s="85"/>
      <c r="OJW36" s="77"/>
      <c r="OJX36" s="74"/>
      <c r="OJY36" s="74"/>
      <c r="OJZ36" s="85"/>
      <c r="OKA36" s="74"/>
      <c r="OKB36" s="74"/>
      <c r="OKC36" s="85"/>
      <c r="OKD36" s="74"/>
      <c r="OKE36" s="74"/>
      <c r="OKF36" s="85"/>
      <c r="OKG36" s="74"/>
      <c r="OKH36" s="74"/>
      <c r="OKI36" s="85"/>
      <c r="OKJ36" s="80"/>
      <c r="OKK36" s="80"/>
      <c r="OKL36" s="85"/>
      <c r="OKM36" s="77"/>
      <c r="OKN36" s="74"/>
      <c r="OKO36" s="74"/>
      <c r="OKP36" s="85"/>
      <c r="OKQ36" s="74"/>
      <c r="OKR36" s="74"/>
      <c r="OKS36" s="85"/>
      <c r="OKT36" s="74"/>
      <c r="OKU36" s="74"/>
      <c r="OKV36" s="85"/>
      <c r="OKW36" s="74"/>
      <c r="OKX36" s="74"/>
      <c r="OKY36" s="85"/>
      <c r="OKZ36" s="80"/>
      <c r="OLA36" s="80"/>
      <c r="OLB36" s="85"/>
      <c r="OLC36" s="77"/>
      <c r="OLD36" s="74"/>
      <c r="OLE36" s="74"/>
      <c r="OLF36" s="85"/>
      <c r="OLG36" s="74"/>
      <c r="OLH36" s="74"/>
      <c r="OLI36" s="85"/>
      <c r="OLJ36" s="74"/>
      <c r="OLK36" s="74"/>
      <c r="OLL36" s="85"/>
      <c r="OLM36" s="74"/>
      <c r="OLN36" s="74"/>
      <c r="OLO36" s="85"/>
      <c r="OLP36" s="80"/>
      <c r="OLQ36" s="80"/>
      <c r="OLR36" s="85"/>
      <c r="OLS36" s="77"/>
      <c r="OLT36" s="74"/>
      <c r="OLU36" s="74"/>
      <c r="OLV36" s="85"/>
      <c r="OLW36" s="74"/>
      <c r="OLX36" s="74"/>
      <c r="OLY36" s="85"/>
      <c r="OLZ36" s="74"/>
      <c r="OMA36" s="74"/>
      <c r="OMB36" s="85"/>
      <c r="OMC36" s="74"/>
      <c r="OMD36" s="74"/>
      <c r="OME36" s="85"/>
      <c r="OMF36" s="80"/>
      <c r="OMG36" s="80"/>
      <c r="OMH36" s="85"/>
      <c r="OMI36" s="77"/>
      <c r="OMJ36" s="74"/>
      <c r="OMK36" s="74"/>
      <c r="OML36" s="85"/>
      <c r="OMM36" s="74"/>
      <c r="OMN36" s="74"/>
      <c r="OMO36" s="85"/>
      <c r="OMP36" s="74"/>
      <c r="OMQ36" s="74"/>
      <c r="OMR36" s="85"/>
      <c r="OMS36" s="74"/>
      <c r="OMT36" s="74"/>
      <c r="OMU36" s="85"/>
      <c r="OMV36" s="80"/>
      <c r="OMW36" s="80"/>
      <c r="OMX36" s="85"/>
      <c r="OMY36" s="77"/>
      <c r="OMZ36" s="74"/>
      <c r="ONA36" s="74"/>
      <c r="ONB36" s="85"/>
      <c r="ONC36" s="74"/>
      <c r="OND36" s="74"/>
      <c r="ONE36" s="85"/>
      <c r="ONF36" s="74"/>
      <c r="ONG36" s="74"/>
      <c r="ONH36" s="85"/>
      <c r="ONI36" s="74"/>
      <c r="ONJ36" s="74"/>
      <c r="ONK36" s="85"/>
      <c r="ONL36" s="80"/>
      <c r="ONM36" s="80"/>
      <c r="ONN36" s="85"/>
      <c r="ONO36" s="77"/>
      <c r="ONP36" s="74"/>
      <c r="ONQ36" s="74"/>
      <c r="ONR36" s="85"/>
      <c r="ONS36" s="74"/>
      <c r="ONT36" s="74"/>
      <c r="ONU36" s="85"/>
      <c r="ONV36" s="74"/>
      <c r="ONW36" s="74"/>
      <c r="ONX36" s="85"/>
      <c r="ONY36" s="74"/>
      <c r="ONZ36" s="74"/>
      <c r="OOA36" s="85"/>
      <c r="OOB36" s="80"/>
      <c r="OOC36" s="80"/>
      <c r="OOD36" s="85"/>
      <c r="OOE36" s="77"/>
      <c r="OOF36" s="74"/>
      <c r="OOG36" s="74"/>
      <c r="OOH36" s="85"/>
      <c r="OOI36" s="74"/>
      <c r="OOJ36" s="74"/>
      <c r="OOK36" s="85"/>
      <c r="OOL36" s="74"/>
      <c r="OOM36" s="74"/>
      <c r="OON36" s="85"/>
      <c r="OOO36" s="74"/>
      <c r="OOP36" s="74"/>
      <c r="OOQ36" s="85"/>
      <c r="OOR36" s="80"/>
      <c r="OOS36" s="80"/>
      <c r="OOT36" s="85"/>
      <c r="OOU36" s="77"/>
      <c r="OOV36" s="74"/>
      <c r="OOW36" s="74"/>
      <c r="OOX36" s="85"/>
      <c r="OOY36" s="74"/>
      <c r="OOZ36" s="74"/>
      <c r="OPA36" s="85"/>
      <c r="OPB36" s="74"/>
      <c r="OPC36" s="74"/>
      <c r="OPD36" s="85"/>
      <c r="OPE36" s="74"/>
      <c r="OPF36" s="74"/>
      <c r="OPG36" s="85"/>
      <c r="OPH36" s="80"/>
      <c r="OPI36" s="80"/>
      <c r="OPJ36" s="85"/>
      <c r="OPK36" s="77"/>
      <c r="OPL36" s="74"/>
      <c r="OPM36" s="74"/>
      <c r="OPN36" s="85"/>
      <c r="OPO36" s="74"/>
      <c r="OPP36" s="74"/>
      <c r="OPQ36" s="85"/>
      <c r="OPR36" s="74"/>
      <c r="OPS36" s="74"/>
      <c r="OPT36" s="85"/>
      <c r="OPU36" s="74"/>
      <c r="OPV36" s="74"/>
      <c r="OPW36" s="85"/>
      <c r="OPX36" s="80"/>
      <c r="OPY36" s="80"/>
      <c r="OPZ36" s="85"/>
      <c r="OQA36" s="77"/>
      <c r="OQB36" s="74"/>
      <c r="OQC36" s="74"/>
      <c r="OQD36" s="85"/>
      <c r="OQE36" s="74"/>
      <c r="OQF36" s="74"/>
      <c r="OQG36" s="85"/>
      <c r="OQH36" s="74"/>
      <c r="OQI36" s="74"/>
      <c r="OQJ36" s="85"/>
      <c r="OQK36" s="74"/>
      <c r="OQL36" s="74"/>
      <c r="OQM36" s="85"/>
      <c r="OQN36" s="80"/>
      <c r="OQO36" s="80"/>
      <c r="OQP36" s="85"/>
      <c r="OQQ36" s="77"/>
      <c r="OQR36" s="74"/>
      <c r="OQS36" s="74"/>
      <c r="OQT36" s="85"/>
      <c r="OQU36" s="74"/>
      <c r="OQV36" s="74"/>
      <c r="OQW36" s="85"/>
      <c r="OQX36" s="74"/>
      <c r="OQY36" s="74"/>
      <c r="OQZ36" s="85"/>
      <c r="ORA36" s="74"/>
      <c r="ORB36" s="74"/>
      <c r="ORC36" s="85"/>
      <c r="ORD36" s="80"/>
      <c r="ORE36" s="80"/>
      <c r="ORF36" s="85"/>
      <c r="ORG36" s="77"/>
      <c r="ORH36" s="74"/>
      <c r="ORI36" s="74"/>
      <c r="ORJ36" s="85"/>
      <c r="ORK36" s="74"/>
      <c r="ORL36" s="74"/>
      <c r="ORM36" s="85"/>
      <c r="ORN36" s="74"/>
      <c r="ORO36" s="74"/>
      <c r="ORP36" s="85"/>
      <c r="ORQ36" s="74"/>
      <c r="ORR36" s="74"/>
      <c r="ORS36" s="85"/>
      <c r="ORT36" s="80"/>
      <c r="ORU36" s="80"/>
      <c r="ORV36" s="85"/>
      <c r="ORW36" s="77"/>
      <c r="ORX36" s="74"/>
      <c r="ORY36" s="74"/>
      <c r="ORZ36" s="85"/>
      <c r="OSA36" s="74"/>
      <c r="OSB36" s="74"/>
      <c r="OSC36" s="85"/>
      <c r="OSD36" s="74"/>
      <c r="OSE36" s="74"/>
      <c r="OSF36" s="85"/>
      <c r="OSG36" s="74"/>
      <c r="OSH36" s="74"/>
      <c r="OSI36" s="85"/>
      <c r="OSJ36" s="80"/>
      <c r="OSK36" s="80"/>
      <c r="OSL36" s="85"/>
      <c r="OSM36" s="77"/>
      <c r="OSN36" s="74"/>
      <c r="OSO36" s="74"/>
      <c r="OSP36" s="85"/>
      <c r="OSQ36" s="74"/>
      <c r="OSR36" s="74"/>
      <c r="OSS36" s="85"/>
      <c r="OST36" s="74"/>
      <c r="OSU36" s="74"/>
      <c r="OSV36" s="85"/>
      <c r="OSW36" s="74"/>
      <c r="OSX36" s="74"/>
      <c r="OSY36" s="85"/>
      <c r="OSZ36" s="80"/>
      <c r="OTA36" s="80"/>
      <c r="OTB36" s="85"/>
      <c r="OTC36" s="77"/>
      <c r="OTD36" s="74"/>
      <c r="OTE36" s="74"/>
      <c r="OTF36" s="85"/>
      <c r="OTG36" s="74"/>
      <c r="OTH36" s="74"/>
      <c r="OTI36" s="85"/>
      <c r="OTJ36" s="74"/>
      <c r="OTK36" s="74"/>
      <c r="OTL36" s="85"/>
      <c r="OTM36" s="74"/>
      <c r="OTN36" s="74"/>
      <c r="OTO36" s="85"/>
      <c r="OTP36" s="80"/>
      <c r="OTQ36" s="80"/>
      <c r="OTR36" s="85"/>
      <c r="OTS36" s="77"/>
      <c r="OTT36" s="74"/>
      <c r="OTU36" s="74"/>
      <c r="OTV36" s="85"/>
      <c r="OTW36" s="74"/>
      <c r="OTX36" s="74"/>
      <c r="OTY36" s="85"/>
      <c r="OTZ36" s="74"/>
      <c r="OUA36" s="74"/>
      <c r="OUB36" s="85"/>
      <c r="OUC36" s="74"/>
      <c r="OUD36" s="74"/>
      <c r="OUE36" s="85"/>
      <c r="OUF36" s="80"/>
      <c r="OUG36" s="80"/>
      <c r="OUH36" s="85"/>
      <c r="OUI36" s="77"/>
      <c r="OUJ36" s="74"/>
      <c r="OUK36" s="74"/>
      <c r="OUL36" s="85"/>
      <c r="OUM36" s="74"/>
      <c r="OUN36" s="74"/>
      <c r="OUO36" s="85"/>
      <c r="OUP36" s="74"/>
      <c r="OUQ36" s="74"/>
      <c r="OUR36" s="85"/>
      <c r="OUS36" s="74"/>
      <c r="OUT36" s="74"/>
      <c r="OUU36" s="85"/>
      <c r="OUV36" s="80"/>
      <c r="OUW36" s="80"/>
      <c r="OUX36" s="85"/>
      <c r="OUY36" s="77"/>
      <c r="OUZ36" s="74"/>
      <c r="OVA36" s="74"/>
      <c r="OVB36" s="85"/>
      <c r="OVC36" s="74"/>
      <c r="OVD36" s="74"/>
      <c r="OVE36" s="85"/>
      <c r="OVF36" s="74"/>
      <c r="OVG36" s="74"/>
      <c r="OVH36" s="85"/>
      <c r="OVI36" s="74"/>
      <c r="OVJ36" s="74"/>
      <c r="OVK36" s="85"/>
      <c r="OVL36" s="80"/>
      <c r="OVM36" s="80"/>
      <c r="OVN36" s="85"/>
      <c r="OVO36" s="77"/>
      <c r="OVP36" s="74"/>
      <c r="OVQ36" s="74"/>
      <c r="OVR36" s="85"/>
      <c r="OVS36" s="74"/>
      <c r="OVT36" s="74"/>
      <c r="OVU36" s="85"/>
      <c r="OVV36" s="74"/>
      <c r="OVW36" s="74"/>
      <c r="OVX36" s="85"/>
      <c r="OVY36" s="74"/>
      <c r="OVZ36" s="74"/>
      <c r="OWA36" s="85"/>
      <c r="OWB36" s="80"/>
      <c r="OWC36" s="80"/>
      <c r="OWD36" s="85"/>
      <c r="OWE36" s="77"/>
      <c r="OWF36" s="74"/>
      <c r="OWG36" s="74"/>
      <c r="OWH36" s="85"/>
      <c r="OWI36" s="74"/>
      <c r="OWJ36" s="74"/>
      <c r="OWK36" s="85"/>
      <c r="OWL36" s="74"/>
      <c r="OWM36" s="74"/>
      <c r="OWN36" s="85"/>
      <c r="OWO36" s="74"/>
      <c r="OWP36" s="74"/>
      <c r="OWQ36" s="85"/>
      <c r="OWR36" s="80"/>
      <c r="OWS36" s="80"/>
      <c r="OWT36" s="85"/>
      <c r="OWU36" s="77"/>
      <c r="OWV36" s="74"/>
      <c r="OWW36" s="74"/>
      <c r="OWX36" s="85"/>
      <c r="OWY36" s="74"/>
      <c r="OWZ36" s="74"/>
      <c r="OXA36" s="85"/>
      <c r="OXB36" s="74"/>
      <c r="OXC36" s="74"/>
      <c r="OXD36" s="85"/>
      <c r="OXE36" s="74"/>
      <c r="OXF36" s="74"/>
      <c r="OXG36" s="85"/>
      <c r="OXH36" s="80"/>
      <c r="OXI36" s="80"/>
      <c r="OXJ36" s="85"/>
      <c r="OXK36" s="77"/>
      <c r="OXL36" s="74"/>
      <c r="OXM36" s="74"/>
      <c r="OXN36" s="85"/>
      <c r="OXO36" s="74"/>
      <c r="OXP36" s="74"/>
      <c r="OXQ36" s="85"/>
      <c r="OXR36" s="74"/>
      <c r="OXS36" s="74"/>
      <c r="OXT36" s="85"/>
      <c r="OXU36" s="74"/>
      <c r="OXV36" s="74"/>
      <c r="OXW36" s="85"/>
      <c r="OXX36" s="80"/>
      <c r="OXY36" s="80"/>
      <c r="OXZ36" s="85"/>
      <c r="OYA36" s="77"/>
      <c r="OYB36" s="74"/>
      <c r="OYC36" s="74"/>
      <c r="OYD36" s="85"/>
      <c r="OYE36" s="74"/>
      <c r="OYF36" s="74"/>
      <c r="OYG36" s="85"/>
      <c r="OYH36" s="74"/>
      <c r="OYI36" s="74"/>
      <c r="OYJ36" s="85"/>
      <c r="OYK36" s="74"/>
      <c r="OYL36" s="74"/>
      <c r="OYM36" s="85"/>
      <c r="OYN36" s="80"/>
      <c r="OYO36" s="80"/>
      <c r="OYP36" s="85"/>
      <c r="OYQ36" s="77"/>
      <c r="OYR36" s="74"/>
      <c r="OYS36" s="74"/>
      <c r="OYT36" s="85"/>
      <c r="OYU36" s="74"/>
      <c r="OYV36" s="74"/>
      <c r="OYW36" s="85"/>
      <c r="OYX36" s="74"/>
      <c r="OYY36" s="74"/>
      <c r="OYZ36" s="85"/>
      <c r="OZA36" s="74"/>
      <c r="OZB36" s="74"/>
      <c r="OZC36" s="85"/>
      <c r="OZD36" s="80"/>
      <c r="OZE36" s="80"/>
      <c r="OZF36" s="85"/>
      <c r="OZG36" s="77"/>
      <c r="OZH36" s="74"/>
      <c r="OZI36" s="74"/>
      <c r="OZJ36" s="85"/>
      <c r="OZK36" s="74"/>
      <c r="OZL36" s="74"/>
      <c r="OZM36" s="85"/>
      <c r="OZN36" s="74"/>
      <c r="OZO36" s="74"/>
      <c r="OZP36" s="85"/>
      <c r="OZQ36" s="74"/>
      <c r="OZR36" s="74"/>
      <c r="OZS36" s="85"/>
      <c r="OZT36" s="80"/>
      <c r="OZU36" s="80"/>
      <c r="OZV36" s="85"/>
      <c r="OZW36" s="77"/>
      <c r="OZX36" s="74"/>
      <c r="OZY36" s="74"/>
      <c r="OZZ36" s="85"/>
      <c r="PAA36" s="74"/>
      <c r="PAB36" s="74"/>
      <c r="PAC36" s="85"/>
      <c r="PAD36" s="74"/>
      <c r="PAE36" s="74"/>
      <c r="PAF36" s="85"/>
      <c r="PAG36" s="74"/>
      <c r="PAH36" s="74"/>
      <c r="PAI36" s="85"/>
      <c r="PAJ36" s="80"/>
      <c r="PAK36" s="80"/>
      <c r="PAL36" s="85"/>
      <c r="PAM36" s="77"/>
      <c r="PAN36" s="74"/>
      <c r="PAO36" s="74"/>
      <c r="PAP36" s="85"/>
      <c r="PAQ36" s="74"/>
      <c r="PAR36" s="74"/>
      <c r="PAS36" s="85"/>
      <c r="PAT36" s="74"/>
      <c r="PAU36" s="74"/>
      <c r="PAV36" s="85"/>
      <c r="PAW36" s="74"/>
      <c r="PAX36" s="74"/>
      <c r="PAY36" s="85"/>
      <c r="PAZ36" s="80"/>
      <c r="PBA36" s="80"/>
      <c r="PBB36" s="85"/>
      <c r="PBC36" s="77"/>
      <c r="PBD36" s="74"/>
      <c r="PBE36" s="74"/>
      <c r="PBF36" s="85"/>
      <c r="PBG36" s="74"/>
      <c r="PBH36" s="74"/>
      <c r="PBI36" s="85"/>
      <c r="PBJ36" s="74"/>
      <c r="PBK36" s="74"/>
      <c r="PBL36" s="85"/>
      <c r="PBM36" s="74"/>
      <c r="PBN36" s="74"/>
      <c r="PBO36" s="85"/>
      <c r="PBP36" s="80"/>
      <c r="PBQ36" s="80"/>
      <c r="PBR36" s="85"/>
      <c r="PBS36" s="77"/>
      <c r="PBT36" s="74"/>
      <c r="PBU36" s="74"/>
      <c r="PBV36" s="85"/>
      <c r="PBW36" s="74"/>
      <c r="PBX36" s="74"/>
      <c r="PBY36" s="85"/>
      <c r="PBZ36" s="74"/>
      <c r="PCA36" s="74"/>
      <c r="PCB36" s="85"/>
      <c r="PCC36" s="74"/>
      <c r="PCD36" s="74"/>
      <c r="PCE36" s="85"/>
      <c r="PCF36" s="80"/>
      <c r="PCG36" s="80"/>
      <c r="PCH36" s="85"/>
      <c r="PCI36" s="77"/>
      <c r="PCJ36" s="74"/>
      <c r="PCK36" s="74"/>
      <c r="PCL36" s="85"/>
      <c r="PCM36" s="74"/>
      <c r="PCN36" s="74"/>
      <c r="PCO36" s="85"/>
      <c r="PCP36" s="74"/>
      <c r="PCQ36" s="74"/>
      <c r="PCR36" s="85"/>
      <c r="PCS36" s="74"/>
      <c r="PCT36" s="74"/>
      <c r="PCU36" s="85"/>
      <c r="PCV36" s="80"/>
      <c r="PCW36" s="80"/>
      <c r="PCX36" s="85"/>
      <c r="PCY36" s="77"/>
      <c r="PCZ36" s="74"/>
      <c r="PDA36" s="74"/>
      <c r="PDB36" s="85"/>
      <c r="PDC36" s="74"/>
      <c r="PDD36" s="74"/>
      <c r="PDE36" s="85"/>
      <c r="PDF36" s="74"/>
      <c r="PDG36" s="74"/>
      <c r="PDH36" s="85"/>
      <c r="PDI36" s="74"/>
      <c r="PDJ36" s="74"/>
      <c r="PDK36" s="85"/>
      <c r="PDL36" s="80"/>
      <c r="PDM36" s="80"/>
      <c r="PDN36" s="85"/>
      <c r="PDO36" s="77"/>
      <c r="PDP36" s="74"/>
      <c r="PDQ36" s="74"/>
      <c r="PDR36" s="85"/>
      <c r="PDS36" s="74"/>
      <c r="PDT36" s="74"/>
      <c r="PDU36" s="85"/>
      <c r="PDV36" s="74"/>
      <c r="PDW36" s="74"/>
      <c r="PDX36" s="85"/>
      <c r="PDY36" s="74"/>
      <c r="PDZ36" s="74"/>
      <c r="PEA36" s="85"/>
      <c r="PEB36" s="80"/>
      <c r="PEC36" s="80"/>
      <c r="PED36" s="85"/>
      <c r="PEE36" s="77"/>
      <c r="PEF36" s="74"/>
      <c r="PEG36" s="74"/>
      <c r="PEH36" s="85"/>
      <c r="PEI36" s="74"/>
      <c r="PEJ36" s="74"/>
      <c r="PEK36" s="85"/>
      <c r="PEL36" s="74"/>
      <c r="PEM36" s="74"/>
      <c r="PEN36" s="85"/>
      <c r="PEO36" s="74"/>
      <c r="PEP36" s="74"/>
      <c r="PEQ36" s="85"/>
      <c r="PER36" s="80"/>
      <c r="PES36" s="80"/>
      <c r="PET36" s="85"/>
      <c r="PEU36" s="77"/>
      <c r="PEV36" s="74"/>
      <c r="PEW36" s="74"/>
      <c r="PEX36" s="85"/>
      <c r="PEY36" s="74"/>
      <c r="PEZ36" s="74"/>
      <c r="PFA36" s="85"/>
      <c r="PFB36" s="74"/>
      <c r="PFC36" s="74"/>
      <c r="PFD36" s="85"/>
      <c r="PFE36" s="74"/>
      <c r="PFF36" s="74"/>
      <c r="PFG36" s="85"/>
      <c r="PFH36" s="80"/>
      <c r="PFI36" s="80"/>
      <c r="PFJ36" s="85"/>
      <c r="PFK36" s="77"/>
      <c r="PFL36" s="74"/>
      <c r="PFM36" s="74"/>
      <c r="PFN36" s="85"/>
      <c r="PFO36" s="74"/>
      <c r="PFP36" s="74"/>
      <c r="PFQ36" s="85"/>
      <c r="PFR36" s="74"/>
      <c r="PFS36" s="74"/>
      <c r="PFT36" s="85"/>
      <c r="PFU36" s="74"/>
      <c r="PFV36" s="74"/>
      <c r="PFW36" s="85"/>
      <c r="PFX36" s="80"/>
      <c r="PFY36" s="80"/>
      <c r="PFZ36" s="85"/>
      <c r="PGA36" s="77"/>
      <c r="PGB36" s="74"/>
      <c r="PGC36" s="74"/>
      <c r="PGD36" s="85"/>
      <c r="PGE36" s="74"/>
      <c r="PGF36" s="74"/>
      <c r="PGG36" s="85"/>
      <c r="PGH36" s="74"/>
      <c r="PGI36" s="74"/>
      <c r="PGJ36" s="85"/>
      <c r="PGK36" s="74"/>
      <c r="PGL36" s="74"/>
      <c r="PGM36" s="85"/>
      <c r="PGN36" s="80"/>
      <c r="PGO36" s="80"/>
      <c r="PGP36" s="85"/>
      <c r="PGQ36" s="77"/>
      <c r="PGR36" s="74"/>
      <c r="PGS36" s="74"/>
      <c r="PGT36" s="85"/>
      <c r="PGU36" s="74"/>
      <c r="PGV36" s="74"/>
      <c r="PGW36" s="85"/>
      <c r="PGX36" s="74"/>
      <c r="PGY36" s="74"/>
      <c r="PGZ36" s="85"/>
      <c r="PHA36" s="74"/>
      <c r="PHB36" s="74"/>
      <c r="PHC36" s="85"/>
      <c r="PHD36" s="80"/>
      <c r="PHE36" s="80"/>
      <c r="PHF36" s="85"/>
      <c r="PHG36" s="77"/>
      <c r="PHH36" s="74"/>
      <c r="PHI36" s="74"/>
      <c r="PHJ36" s="85"/>
      <c r="PHK36" s="74"/>
      <c r="PHL36" s="74"/>
      <c r="PHM36" s="85"/>
      <c r="PHN36" s="74"/>
      <c r="PHO36" s="74"/>
      <c r="PHP36" s="85"/>
      <c r="PHQ36" s="74"/>
      <c r="PHR36" s="74"/>
      <c r="PHS36" s="85"/>
      <c r="PHT36" s="80"/>
      <c r="PHU36" s="80"/>
      <c r="PHV36" s="85"/>
      <c r="PHW36" s="77"/>
      <c r="PHX36" s="74"/>
      <c r="PHY36" s="74"/>
      <c r="PHZ36" s="85"/>
      <c r="PIA36" s="74"/>
      <c r="PIB36" s="74"/>
      <c r="PIC36" s="85"/>
      <c r="PID36" s="74"/>
      <c r="PIE36" s="74"/>
      <c r="PIF36" s="85"/>
      <c r="PIG36" s="74"/>
      <c r="PIH36" s="74"/>
      <c r="PII36" s="85"/>
      <c r="PIJ36" s="80"/>
      <c r="PIK36" s="80"/>
      <c r="PIL36" s="85"/>
      <c r="PIM36" s="77"/>
      <c r="PIN36" s="74"/>
      <c r="PIO36" s="74"/>
      <c r="PIP36" s="85"/>
      <c r="PIQ36" s="74"/>
      <c r="PIR36" s="74"/>
      <c r="PIS36" s="85"/>
      <c r="PIT36" s="74"/>
      <c r="PIU36" s="74"/>
      <c r="PIV36" s="85"/>
      <c r="PIW36" s="74"/>
      <c r="PIX36" s="74"/>
      <c r="PIY36" s="85"/>
      <c r="PIZ36" s="80"/>
      <c r="PJA36" s="80"/>
      <c r="PJB36" s="85"/>
      <c r="PJC36" s="77"/>
      <c r="PJD36" s="74"/>
      <c r="PJE36" s="74"/>
      <c r="PJF36" s="85"/>
      <c r="PJG36" s="74"/>
      <c r="PJH36" s="74"/>
      <c r="PJI36" s="85"/>
      <c r="PJJ36" s="74"/>
      <c r="PJK36" s="74"/>
      <c r="PJL36" s="85"/>
      <c r="PJM36" s="74"/>
      <c r="PJN36" s="74"/>
      <c r="PJO36" s="85"/>
      <c r="PJP36" s="80"/>
      <c r="PJQ36" s="80"/>
      <c r="PJR36" s="85"/>
      <c r="PJS36" s="77"/>
      <c r="PJT36" s="74"/>
      <c r="PJU36" s="74"/>
      <c r="PJV36" s="85"/>
      <c r="PJW36" s="74"/>
      <c r="PJX36" s="74"/>
      <c r="PJY36" s="85"/>
      <c r="PJZ36" s="74"/>
      <c r="PKA36" s="74"/>
      <c r="PKB36" s="85"/>
      <c r="PKC36" s="74"/>
      <c r="PKD36" s="74"/>
      <c r="PKE36" s="85"/>
      <c r="PKF36" s="80"/>
      <c r="PKG36" s="80"/>
      <c r="PKH36" s="85"/>
      <c r="PKI36" s="77"/>
      <c r="PKJ36" s="74"/>
      <c r="PKK36" s="74"/>
      <c r="PKL36" s="85"/>
      <c r="PKM36" s="74"/>
      <c r="PKN36" s="74"/>
      <c r="PKO36" s="85"/>
      <c r="PKP36" s="74"/>
      <c r="PKQ36" s="74"/>
      <c r="PKR36" s="85"/>
      <c r="PKS36" s="74"/>
      <c r="PKT36" s="74"/>
      <c r="PKU36" s="85"/>
      <c r="PKV36" s="80"/>
      <c r="PKW36" s="80"/>
      <c r="PKX36" s="85"/>
      <c r="PKY36" s="77"/>
      <c r="PKZ36" s="74"/>
      <c r="PLA36" s="74"/>
      <c r="PLB36" s="85"/>
      <c r="PLC36" s="74"/>
      <c r="PLD36" s="74"/>
      <c r="PLE36" s="85"/>
      <c r="PLF36" s="74"/>
      <c r="PLG36" s="74"/>
      <c r="PLH36" s="85"/>
      <c r="PLI36" s="74"/>
      <c r="PLJ36" s="74"/>
      <c r="PLK36" s="85"/>
      <c r="PLL36" s="80"/>
      <c r="PLM36" s="80"/>
      <c r="PLN36" s="85"/>
      <c r="PLO36" s="77"/>
      <c r="PLP36" s="74"/>
      <c r="PLQ36" s="74"/>
      <c r="PLR36" s="85"/>
      <c r="PLS36" s="74"/>
      <c r="PLT36" s="74"/>
      <c r="PLU36" s="85"/>
      <c r="PLV36" s="74"/>
      <c r="PLW36" s="74"/>
      <c r="PLX36" s="85"/>
      <c r="PLY36" s="74"/>
      <c r="PLZ36" s="74"/>
      <c r="PMA36" s="85"/>
      <c r="PMB36" s="80"/>
      <c r="PMC36" s="80"/>
      <c r="PMD36" s="85"/>
      <c r="PME36" s="77"/>
      <c r="PMF36" s="74"/>
      <c r="PMG36" s="74"/>
      <c r="PMH36" s="85"/>
      <c r="PMI36" s="74"/>
      <c r="PMJ36" s="74"/>
      <c r="PMK36" s="85"/>
      <c r="PML36" s="74"/>
      <c r="PMM36" s="74"/>
      <c r="PMN36" s="85"/>
      <c r="PMO36" s="74"/>
      <c r="PMP36" s="74"/>
      <c r="PMQ36" s="85"/>
      <c r="PMR36" s="80"/>
      <c r="PMS36" s="80"/>
      <c r="PMT36" s="85"/>
      <c r="PMU36" s="77"/>
      <c r="PMV36" s="74"/>
      <c r="PMW36" s="74"/>
      <c r="PMX36" s="85"/>
      <c r="PMY36" s="74"/>
      <c r="PMZ36" s="74"/>
      <c r="PNA36" s="85"/>
      <c r="PNB36" s="74"/>
      <c r="PNC36" s="74"/>
      <c r="PND36" s="85"/>
      <c r="PNE36" s="74"/>
      <c r="PNF36" s="74"/>
      <c r="PNG36" s="85"/>
      <c r="PNH36" s="80"/>
      <c r="PNI36" s="80"/>
      <c r="PNJ36" s="85"/>
      <c r="PNK36" s="77"/>
      <c r="PNL36" s="74"/>
      <c r="PNM36" s="74"/>
      <c r="PNN36" s="85"/>
      <c r="PNO36" s="74"/>
      <c r="PNP36" s="74"/>
      <c r="PNQ36" s="85"/>
      <c r="PNR36" s="74"/>
      <c r="PNS36" s="74"/>
      <c r="PNT36" s="85"/>
      <c r="PNU36" s="74"/>
      <c r="PNV36" s="74"/>
      <c r="PNW36" s="85"/>
      <c r="PNX36" s="80"/>
      <c r="PNY36" s="80"/>
      <c r="PNZ36" s="85"/>
      <c r="POA36" s="77"/>
      <c r="POB36" s="74"/>
      <c r="POC36" s="74"/>
      <c r="POD36" s="85"/>
      <c r="POE36" s="74"/>
      <c r="POF36" s="74"/>
      <c r="POG36" s="85"/>
      <c r="POH36" s="74"/>
      <c r="POI36" s="74"/>
      <c r="POJ36" s="85"/>
      <c r="POK36" s="74"/>
      <c r="POL36" s="74"/>
      <c r="POM36" s="85"/>
      <c r="PON36" s="80"/>
      <c r="POO36" s="80"/>
      <c r="POP36" s="85"/>
      <c r="POQ36" s="77"/>
      <c r="POR36" s="74"/>
      <c r="POS36" s="74"/>
      <c r="POT36" s="85"/>
      <c r="POU36" s="74"/>
      <c r="POV36" s="74"/>
      <c r="POW36" s="85"/>
      <c r="POX36" s="74"/>
      <c r="POY36" s="74"/>
      <c r="POZ36" s="85"/>
      <c r="PPA36" s="74"/>
      <c r="PPB36" s="74"/>
      <c r="PPC36" s="85"/>
      <c r="PPD36" s="80"/>
      <c r="PPE36" s="80"/>
      <c r="PPF36" s="85"/>
      <c r="PPG36" s="77"/>
      <c r="PPH36" s="74"/>
      <c r="PPI36" s="74"/>
      <c r="PPJ36" s="85"/>
      <c r="PPK36" s="74"/>
      <c r="PPL36" s="74"/>
      <c r="PPM36" s="85"/>
      <c r="PPN36" s="74"/>
      <c r="PPO36" s="74"/>
      <c r="PPP36" s="85"/>
      <c r="PPQ36" s="74"/>
      <c r="PPR36" s="74"/>
      <c r="PPS36" s="85"/>
      <c r="PPT36" s="80"/>
      <c r="PPU36" s="80"/>
      <c r="PPV36" s="85"/>
      <c r="PPW36" s="77"/>
      <c r="PPX36" s="74"/>
      <c r="PPY36" s="74"/>
      <c r="PPZ36" s="85"/>
      <c r="PQA36" s="74"/>
      <c r="PQB36" s="74"/>
      <c r="PQC36" s="85"/>
      <c r="PQD36" s="74"/>
      <c r="PQE36" s="74"/>
      <c r="PQF36" s="85"/>
      <c r="PQG36" s="74"/>
      <c r="PQH36" s="74"/>
      <c r="PQI36" s="85"/>
      <c r="PQJ36" s="80"/>
      <c r="PQK36" s="80"/>
      <c r="PQL36" s="85"/>
      <c r="PQM36" s="77"/>
      <c r="PQN36" s="74"/>
      <c r="PQO36" s="74"/>
      <c r="PQP36" s="85"/>
      <c r="PQQ36" s="74"/>
      <c r="PQR36" s="74"/>
      <c r="PQS36" s="85"/>
      <c r="PQT36" s="74"/>
      <c r="PQU36" s="74"/>
      <c r="PQV36" s="85"/>
      <c r="PQW36" s="74"/>
      <c r="PQX36" s="74"/>
      <c r="PQY36" s="85"/>
      <c r="PQZ36" s="80"/>
      <c r="PRA36" s="80"/>
      <c r="PRB36" s="85"/>
      <c r="PRC36" s="77"/>
      <c r="PRD36" s="74"/>
      <c r="PRE36" s="74"/>
      <c r="PRF36" s="85"/>
      <c r="PRG36" s="74"/>
      <c r="PRH36" s="74"/>
      <c r="PRI36" s="85"/>
      <c r="PRJ36" s="74"/>
      <c r="PRK36" s="74"/>
      <c r="PRL36" s="85"/>
      <c r="PRM36" s="74"/>
      <c r="PRN36" s="74"/>
      <c r="PRO36" s="85"/>
      <c r="PRP36" s="80"/>
      <c r="PRQ36" s="80"/>
      <c r="PRR36" s="85"/>
      <c r="PRS36" s="77"/>
      <c r="PRT36" s="74"/>
      <c r="PRU36" s="74"/>
      <c r="PRV36" s="85"/>
      <c r="PRW36" s="74"/>
      <c r="PRX36" s="74"/>
      <c r="PRY36" s="85"/>
      <c r="PRZ36" s="74"/>
      <c r="PSA36" s="74"/>
      <c r="PSB36" s="85"/>
      <c r="PSC36" s="74"/>
      <c r="PSD36" s="74"/>
      <c r="PSE36" s="85"/>
      <c r="PSF36" s="80"/>
      <c r="PSG36" s="80"/>
      <c r="PSH36" s="85"/>
      <c r="PSI36" s="77"/>
      <c r="PSJ36" s="74"/>
      <c r="PSK36" s="74"/>
      <c r="PSL36" s="85"/>
      <c r="PSM36" s="74"/>
      <c r="PSN36" s="74"/>
      <c r="PSO36" s="85"/>
      <c r="PSP36" s="74"/>
      <c r="PSQ36" s="74"/>
      <c r="PSR36" s="85"/>
      <c r="PSS36" s="74"/>
      <c r="PST36" s="74"/>
      <c r="PSU36" s="85"/>
      <c r="PSV36" s="80"/>
      <c r="PSW36" s="80"/>
      <c r="PSX36" s="85"/>
      <c r="PSY36" s="77"/>
      <c r="PSZ36" s="74"/>
      <c r="PTA36" s="74"/>
      <c r="PTB36" s="85"/>
      <c r="PTC36" s="74"/>
      <c r="PTD36" s="74"/>
      <c r="PTE36" s="85"/>
      <c r="PTF36" s="74"/>
      <c r="PTG36" s="74"/>
      <c r="PTH36" s="85"/>
      <c r="PTI36" s="74"/>
      <c r="PTJ36" s="74"/>
      <c r="PTK36" s="85"/>
      <c r="PTL36" s="80"/>
      <c r="PTM36" s="80"/>
      <c r="PTN36" s="85"/>
      <c r="PTO36" s="77"/>
      <c r="PTP36" s="74"/>
      <c r="PTQ36" s="74"/>
      <c r="PTR36" s="85"/>
      <c r="PTS36" s="74"/>
      <c r="PTT36" s="74"/>
      <c r="PTU36" s="85"/>
      <c r="PTV36" s="74"/>
      <c r="PTW36" s="74"/>
      <c r="PTX36" s="85"/>
      <c r="PTY36" s="74"/>
      <c r="PTZ36" s="74"/>
      <c r="PUA36" s="85"/>
      <c r="PUB36" s="80"/>
      <c r="PUC36" s="80"/>
      <c r="PUD36" s="85"/>
      <c r="PUE36" s="77"/>
      <c r="PUF36" s="74"/>
      <c r="PUG36" s="74"/>
      <c r="PUH36" s="85"/>
      <c r="PUI36" s="74"/>
      <c r="PUJ36" s="74"/>
      <c r="PUK36" s="85"/>
      <c r="PUL36" s="74"/>
      <c r="PUM36" s="74"/>
      <c r="PUN36" s="85"/>
      <c r="PUO36" s="74"/>
      <c r="PUP36" s="74"/>
      <c r="PUQ36" s="85"/>
      <c r="PUR36" s="80"/>
      <c r="PUS36" s="80"/>
      <c r="PUT36" s="85"/>
      <c r="PUU36" s="77"/>
      <c r="PUV36" s="74"/>
      <c r="PUW36" s="74"/>
      <c r="PUX36" s="85"/>
      <c r="PUY36" s="74"/>
      <c r="PUZ36" s="74"/>
      <c r="PVA36" s="85"/>
      <c r="PVB36" s="74"/>
      <c r="PVC36" s="74"/>
      <c r="PVD36" s="85"/>
      <c r="PVE36" s="74"/>
      <c r="PVF36" s="74"/>
      <c r="PVG36" s="85"/>
      <c r="PVH36" s="80"/>
      <c r="PVI36" s="80"/>
      <c r="PVJ36" s="85"/>
      <c r="PVK36" s="77"/>
      <c r="PVL36" s="74"/>
      <c r="PVM36" s="74"/>
      <c r="PVN36" s="85"/>
      <c r="PVO36" s="74"/>
      <c r="PVP36" s="74"/>
      <c r="PVQ36" s="85"/>
      <c r="PVR36" s="74"/>
      <c r="PVS36" s="74"/>
      <c r="PVT36" s="85"/>
      <c r="PVU36" s="74"/>
      <c r="PVV36" s="74"/>
      <c r="PVW36" s="85"/>
      <c r="PVX36" s="80"/>
      <c r="PVY36" s="80"/>
      <c r="PVZ36" s="85"/>
      <c r="PWA36" s="77"/>
      <c r="PWB36" s="74"/>
      <c r="PWC36" s="74"/>
      <c r="PWD36" s="85"/>
      <c r="PWE36" s="74"/>
      <c r="PWF36" s="74"/>
      <c r="PWG36" s="85"/>
      <c r="PWH36" s="74"/>
      <c r="PWI36" s="74"/>
      <c r="PWJ36" s="85"/>
      <c r="PWK36" s="74"/>
      <c r="PWL36" s="74"/>
      <c r="PWM36" s="85"/>
      <c r="PWN36" s="80"/>
      <c r="PWO36" s="80"/>
      <c r="PWP36" s="85"/>
      <c r="PWQ36" s="77"/>
      <c r="PWR36" s="74"/>
      <c r="PWS36" s="74"/>
      <c r="PWT36" s="85"/>
      <c r="PWU36" s="74"/>
      <c r="PWV36" s="74"/>
      <c r="PWW36" s="85"/>
      <c r="PWX36" s="74"/>
      <c r="PWY36" s="74"/>
      <c r="PWZ36" s="85"/>
      <c r="PXA36" s="74"/>
      <c r="PXB36" s="74"/>
      <c r="PXC36" s="85"/>
      <c r="PXD36" s="80"/>
      <c r="PXE36" s="80"/>
      <c r="PXF36" s="85"/>
      <c r="PXG36" s="77"/>
      <c r="PXH36" s="74"/>
      <c r="PXI36" s="74"/>
      <c r="PXJ36" s="85"/>
      <c r="PXK36" s="74"/>
      <c r="PXL36" s="74"/>
      <c r="PXM36" s="85"/>
      <c r="PXN36" s="74"/>
      <c r="PXO36" s="74"/>
      <c r="PXP36" s="85"/>
      <c r="PXQ36" s="74"/>
      <c r="PXR36" s="74"/>
      <c r="PXS36" s="85"/>
      <c r="PXT36" s="80"/>
      <c r="PXU36" s="80"/>
      <c r="PXV36" s="85"/>
      <c r="PXW36" s="77"/>
      <c r="PXX36" s="74"/>
      <c r="PXY36" s="74"/>
      <c r="PXZ36" s="85"/>
      <c r="PYA36" s="74"/>
      <c r="PYB36" s="74"/>
      <c r="PYC36" s="85"/>
      <c r="PYD36" s="74"/>
      <c r="PYE36" s="74"/>
      <c r="PYF36" s="85"/>
      <c r="PYG36" s="74"/>
      <c r="PYH36" s="74"/>
      <c r="PYI36" s="85"/>
      <c r="PYJ36" s="80"/>
      <c r="PYK36" s="80"/>
      <c r="PYL36" s="85"/>
      <c r="PYM36" s="77"/>
      <c r="PYN36" s="74"/>
      <c r="PYO36" s="74"/>
      <c r="PYP36" s="85"/>
      <c r="PYQ36" s="74"/>
      <c r="PYR36" s="74"/>
      <c r="PYS36" s="85"/>
      <c r="PYT36" s="74"/>
      <c r="PYU36" s="74"/>
      <c r="PYV36" s="85"/>
      <c r="PYW36" s="74"/>
      <c r="PYX36" s="74"/>
      <c r="PYY36" s="85"/>
      <c r="PYZ36" s="80"/>
      <c r="PZA36" s="80"/>
      <c r="PZB36" s="85"/>
      <c r="PZC36" s="77"/>
      <c r="PZD36" s="74"/>
      <c r="PZE36" s="74"/>
      <c r="PZF36" s="85"/>
      <c r="PZG36" s="74"/>
      <c r="PZH36" s="74"/>
      <c r="PZI36" s="85"/>
      <c r="PZJ36" s="74"/>
      <c r="PZK36" s="74"/>
      <c r="PZL36" s="85"/>
      <c r="PZM36" s="74"/>
      <c r="PZN36" s="74"/>
      <c r="PZO36" s="85"/>
      <c r="PZP36" s="80"/>
      <c r="PZQ36" s="80"/>
      <c r="PZR36" s="85"/>
      <c r="PZS36" s="77"/>
      <c r="PZT36" s="74"/>
      <c r="PZU36" s="74"/>
      <c r="PZV36" s="85"/>
      <c r="PZW36" s="74"/>
      <c r="PZX36" s="74"/>
      <c r="PZY36" s="85"/>
      <c r="PZZ36" s="74"/>
      <c r="QAA36" s="74"/>
      <c r="QAB36" s="85"/>
      <c r="QAC36" s="74"/>
      <c r="QAD36" s="74"/>
      <c r="QAE36" s="85"/>
      <c r="QAF36" s="80"/>
      <c r="QAG36" s="80"/>
      <c r="QAH36" s="85"/>
      <c r="QAI36" s="77"/>
      <c r="QAJ36" s="74"/>
      <c r="QAK36" s="74"/>
      <c r="QAL36" s="85"/>
      <c r="QAM36" s="74"/>
      <c r="QAN36" s="74"/>
      <c r="QAO36" s="85"/>
      <c r="QAP36" s="74"/>
      <c r="QAQ36" s="74"/>
      <c r="QAR36" s="85"/>
      <c r="QAS36" s="74"/>
      <c r="QAT36" s="74"/>
      <c r="QAU36" s="85"/>
      <c r="QAV36" s="80"/>
      <c r="QAW36" s="80"/>
      <c r="QAX36" s="85"/>
      <c r="QAY36" s="77"/>
      <c r="QAZ36" s="74"/>
      <c r="QBA36" s="74"/>
      <c r="QBB36" s="85"/>
      <c r="QBC36" s="74"/>
      <c r="QBD36" s="74"/>
      <c r="QBE36" s="85"/>
      <c r="QBF36" s="74"/>
      <c r="QBG36" s="74"/>
      <c r="QBH36" s="85"/>
      <c r="QBI36" s="74"/>
      <c r="QBJ36" s="74"/>
      <c r="QBK36" s="85"/>
      <c r="QBL36" s="80"/>
      <c r="QBM36" s="80"/>
      <c r="QBN36" s="85"/>
      <c r="QBO36" s="77"/>
      <c r="QBP36" s="74"/>
      <c r="QBQ36" s="74"/>
      <c r="QBR36" s="85"/>
      <c r="QBS36" s="74"/>
      <c r="QBT36" s="74"/>
      <c r="QBU36" s="85"/>
      <c r="QBV36" s="74"/>
      <c r="QBW36" s="74"/>
      <c r="QBX36" s="85"/>
      <c r="QBY36" s="74"/>
      <c r="QBZ36" s="74"/>
      <c r="QCA36" s="85"/>
      <c r="QCB36" s="80"/>
      <c r="QCC36" s="80"/>
      <c r="QCD36" s="85"/>
      <c r="QCE36" s="77"/>
      <c r="QCF36" s="74"/>
      <c r="QCG36" s="74"/>
      <c r="QCH36" s="85"/>
      <c r="QCI36" s="74"/>
      <c r="QCJ36" s="74"/>
      <c r="QCK36" s="85"/>
      <c r="QCL36" s="74"/>
      <c r="QCM36" s="74"/>
      <c r="QCN36" s="85"/>
      <c r="QCO36" s="74"/>
      <c r="QCP36" s="74"/>
      <c r="QCQ36" s="85"/>
      <c r="QCR36" s="80"/>
      <c r="QCS36" s="80"/>
      <c r="QCT36" s="85"/>
      <c r="QCU36" s="77"/>
      <c r="QCV36" s="74"/>
      <c r="QCW36" s="74"/>
      <c r="QCX36" s="85"/>
      <c r="QCY36" s="74"/>
      <c r="QCZ36" s="74"/>
      <c r="QDA36" s="85"/>
      <c r="QDB36" s="74"/>
      <c r="QDC36" s="74"/>
      <c r="QDD36" s="85"/>
      <c r="QDE36" s="74"/>
      <c r="QDF36" s="74"/>
      <c r="QDG36" s="85"/>
      <c r="QDH36" s="80"/>
      <c r="QDI36" s="80"/>
      <c r="QDJ36" s="85"/>
      <c r="QDK36" s="77"/>
      <c r="QDL36" s="74"/>
      <c r="QDM36" s="74"/>
      <c r="QDN36" s="85"/>
      <c r="QDO36" s="74"/>
      <c r="QDP36" s="74"/>
      <c r="QDQ36" s="85"/>
      <c r="QDR36" s="74"/>
      <c r="QDS36" s="74"/>
      <c r="QDT36" s="85"/>
      <c r="QDU36" s="74"/>
      <c r="QDV36" s="74"/>
      <c r="QDW36" s="85"/>
      <c r="QDX36" s="80"/>
      <c r="QDY36" s="80"/>
      <c r="QDZ36" s="85"/>
      <c r="QEA36" s="77"/>
      <c r="QEB36" s="74"/>
      <c r="QEC36" s="74"/>
      <c r="QED36" s="85"/>
      <c r="QEE36" s="74"/>
      <c r="QEF36" s="74"/>
      <c r="QEG36" s="85"/>
      <c r="QEH36" s="74"/>
      <c r="QEI36" s="74"/>
      <c r="QEJ36" s="85"/>
      <c r="QEK36" s="74"/>
      <c r="QEL36" s="74"/>
      <c r="QEM36" s="85"/>
      <c r="QEN36" s="80"/>
      <c r="QEO36" s="80"/>
      <c r="QEP36" s="85"/>
      <c r="QEQ36" s="77"/>
      <c r="QER36" s="74"/>
      <c r="QES36" s="74"/>
      <c r="QET36" s="85"/>
      <c r="QEU36" s="74"/>
      <c r="QEV36" s="74"/>
      <c r="QEW36" s="85"/>
      <c r="QEX36" s="74"/>
      <c r="QEY36" s="74"/>
      <c r="QEZ36" s="85"/>
      <c r="QFA36" s="74"/>
      <c r="QFB36" s="74"/>
      <c r="QFC36" s="85"/>
      <c r="QFD36" s="80"/>
      <c r="QFE36" s="80"/>
      <c r="QFF36" s="85"/>
      <c r="QFG36" s="77"/>
      <c r="QFH36" s="74"/>
      <c r="QFI36" s="74"/>
      <c r="QFJ36" s="85"/>
      <c r="QFK36" s="74"/>
      <c r="QFL36" s="74"/>
      <c r="QFM36" s="85"/>
      <c r="QFN36" s="74"/>
      <c r="QFO36" s="74"/>
      <c r="QFP36" s="85"/>
      <c r="QFQ36" s="74"/>
      <c r="QFR36" s="74"/>
      <c r="QFS36" s="85"/>
      <c r="QFT36" s="80"/>
      <c r="QFU36" s="80"/>
      <c r="QFV36" s="85"/>
      <c r="QFW36" s="77"/>
      <c r="QFX36" s="74"/>
      <c r="QFY36" s="74"/>
      <c r="QFZ36" s="85"/>
      <c r="QGA36" s="74"/>
      <c r="QGB36" s="74"/>
      <c r="QGC36" s="85"/>
      <c r="QGD36" s="74"/>
      <c r="QGE36" s="74"/>
      <c r="QGF36" s="85"/>
      <c r="QGG36" s="74"/>
      <c r="QGH36" s="74"/>
      <c r="QGI36" s="85"/>
      <c r="QGJ36" s="80"/>
      <c r="QGK36" s="80"/>
      <c r="QGL36" s="85"/>
      <c r="QGM36" s="77"/>
      <c r="QGN36" s="74"/>
      <c r="QGO36" s="74"/>
      <c r="QGP36" s="85"/>
      <c r="QGQ36" s="74"/>
      <c r="QGR36" s="74"/>
      <c r="QGS36" s="85"/>
      <c r="QGT36" s="74"/>
      <c r="QGU36" s="74"/>
      <c r="QGV36" s="85"/>
      <c r="QGW36" s="74"/>
      <c r="QGX36" s="74"/>
      <c r="QGY36" s="85"/>
      <c r="QGZ36" s="80"/>
      <c r="QHA36" s="80"/>
      <c r="QHB36" s="85"/>
      <c r="QHC36" s="77"/>
      <c r="QHD36" s="74"/>
      <c r="QHE36" s="74"/>
      <c r="QHF36" s="85"/>
      <c r="QHG36" s="74"/>
      <c r="QHH36" s="74"/>
      <c r="QHI36" s="85"/>
      <c r="QHJ36" s="74"/>
      <c r="QHK36" s="74"/>
      <c r="QHL36" s="85"/>
      <c r="QHM36" s="74"/>
      <c r="QHN36" s="74"/>
      <c r="QHO36" s="85"/>
      <c r="QHP36" s="80"/>
      <c r="QHQ36" s="80"/>
      <c r="QHR36" s="85"/>
      <c r="QHS36" s="77"/>
      <c r="QHT36" s="74"/>
      <c r="QHU36" s="74"/>
      <c r="QHV36" s="85"/>
      <c r="QHW36" s="74"/>
      <c r="QHX36" s="74"/>
      <c r="QHY36" s="85"/>
      <c r="QHZ36" s="74"/>
      <c r="QIA36" s="74"/>
      <c r="QIB36" s="85"/>
      <c r="QIC36" s="74"/>
      <c r="QID36" s="74"/>
      <c r="QIE36" s="85"/>
      <c r="QIF36" s="80"/>
      <c r="QIG36" s="80"/>
      <c r="QIH36" s="85"/>
      <c r="QII36" s="77"/>
      <c r="QIJ36" s="74"/>
      <c r="QIK36" s="74"/>
      <c r="QIL36" s="85"/>
      <c r="QIM36" s="74"/>
      <c r="QIN36" s="74"/>
      <c r="QIO36" s="85"/>
      <c r="QIP36" s="74"/>
      <c r="QIQ36" s="74"/>
      <c r="QIR36" s="85"/>
      <c r="QIS36" s="74"/>
      <c r="QIT36" s="74"/>
      <c r="QIU36" s="85"/>
      <c r="QIV36" s="80"/>
      <c r="QIW36" s="80"/>
      <c r="QIX36" s="85"/>
      <c r="QIY36" s="77"/>
      <c r="QIZ36" s="74"/>
      <c r="QJA36" s="74"/>
      <c r="QJB36" s="85"/>
      <c r="QJC36" s="74"/>
      <c r="QJD36" s="74"/>
      <c r="QJE36" s="85"/>
      <c r="QJF36" s="74"/>
      <c r="QJG36" s="74"/>
      <c r="QJH36" s="85"/>
      <c r="QJI36" s="74"/>
      <c r="QJJ36" s="74"/>
      <c r="QJK36" s="85"/>
      <c r="QJL36" s="80"/>
      <c r="QJM36" s="80"/>
      <c r="QJN36" s="85"/>
      <c r="QJO36" s="77"/>
      <c r="QJP36" s="74"/>
      <c r="QJQ36" s="74"/>
      <c r="QJR36" s="85"/>
      <c r="QJS36" s="74"/>
      <c r="QJT36" s="74"/>
      <c r="QJU36" s="85"/>
      <c r="QJV36" s="74"/>
      <c r="QJW36" s="74"/>
      <c r="QJX36" s="85"/>
      <c r="QJY36" s="74"/>
      <c r="QJZ36" s="74"/>
      <c r="QKA36" s="85"/>
      <c r="QKB36" s="80"/>
      <c r="QKC36" s="80"/>
      <c r="QKD36" s="85"/>
      <c r="QKE36" s="77"/>
      <c r="QKF36" s="74"/>
      <c r="QKG36" s="74"/>
      <c r="QKH36" s="85"/>
      <c r="QKI36" s="74"/>
      <c r="QKJ36" s="74"/>
      <c r="QKK36" s="85"/>
      <c r="QKL36" s="74"/>
      <c r="QKM36" s="74"/>
      <c r="QKN36" s="85"/>
      <c r="QKO36" s="74"/>
      <c r="QKP36" s="74"/>
      <c r="QKQ36" s="85"/>
      <c r="QKR36" s="80"/>
      <c r="QKS36" s="80"/>
      <c r="QKT36" s="85"/>
      <c r="QKU36" s="77"/>
      <c r="QKV36" s="74"/>
      <c r="QKW36" s="74"/>
      <c r="QKX36" s="85"/>
      <c r="QKY36" s="74"/>
      <c r="QKZ36" s="74"/>
      <c r="QLA36" s="85"/>
      <c r="QLB36" s="74"/>
      <c r="QLC36" s="74"/>
      <c r="QLD36" s="85"/>
      <c r="QLE36" s="74"/>
      <c r="QLF36" s="74"/>
      <c r="QLG36" s="85"/>
      <c r="QLH36" s="80"/>
      <c r="QLI36" s="80"/>
      <c r="QLJ36" s="85"/>
      <c r="QLK36" s="77"/>
      <c r="QLL36" s="74"/>
      <c r="QLM36" s="74"/>
      <c r="QLN36" s="85"/>
      <c r="QLO36" s="74"/>
      <c r="QLP36" s="74"/>
      <c r="QLQ36" s="85"/>
      <c r="QLR36" s="74"/>
      <c r="QLS36" s="74"/>
      <c r="QLT36" s="85"/>
      <c r="QLU36" s="74"/>
      <c r="QLV36" s="74"/>
      <c r="QLW36" s="85"/>
      <c r="QLX36" s="80"/>
      <c r="QLY36" s="80"/>
      <c r="QLZ36" s="85"/>
      <c r="QMA36" s="77"/>
      <c r="QMB36" s="74"/>
      <c r="QMC36" s="74"/>
      <c r="QMD36" s="85"/>
      <c r="QME36" s="74"/>
      <c r="QMF36" s="74"/>
      <c r="QMG36" s="85"/>
      <c r="QMH36" s="74"/>
      <c r="QMI36" s="74"/>
      <c r="QMJ36" s="85"/>
      <c r="QMK36" s="74"/>
      <c r="QML36" s="74"/>
      <c r="QMM36" s="85"/>
      <c r="QMN36" s="80"/>
      <c r="QMO36" s="80"/>
      <c r="QMP36" s="85"/>
      <c r="QMQ36" s="77"/>
      <c r="QMR36" s="74"/>
      <c r="QMS36" s="74"/>
      <c r="QMT36" s="85"/>
      <c r="QMU36" s="74"/>
      <c r="QMV36" s="74"/>
      <c r="QMW36" s="85"/>
      <c r="QMX36" s="74"/>
      <c r="QMY36" s="74"/>
      <c r="QMZ36" s="85"/>
      <c r="QNA36" s="74"/>
      <c r="QNB36" s="74"/>
      <c r="QNC36" s="85"/>
      <c r="QND36" s="80"/>
      <c r="QNE36" s="80"/>
      <c r="QNF36" s="85"/>
      <c r="QNG36" s="77"/>
      <c r="QNH36" s="74"/>
      <c r="QNI36" s="74"/>
      <c r="QNJ36" s="85"/>
      <c r="QNK36" s="74"/>
      <c r="QNL36" s="74"/>
      <c r="QNM36" s="85"/>
      <c r="QNN36" s="74"/>
      <c r="QNO36" s="74"/>
      <c r="QNP36" s="85"/>
      <c r="QNQ36" s="74"/>
      <c r="QNR36" s="74"/>
      <c r="QNS36" s="85"/>
      <c r="QNT36" s="80"/>
      <c r="QNU36" s="80"/>
      <c r="QNV36" s="85"/>
      <c r="QNW36" s="77"/>
      <c r="QNX36" s="74"/>
      <c r="QNY36" s="74"/>
      <c r="QNZ36" s="85"/>
      <c r="QOA36" s="74"/>
      <c r="QOB36" s="74"/>
      <c r="QOC36" s="85"/>
      <c r="QOD36" s="74"/>
      <c r="QOE36" s="74"/>
      <c r="QOF36" s="85"/>
      <c r="QOG36" s="74"/>
      <c r="QOH36" s="74"/>
      <c r="QOI36" s="85"/>
      <c r="QOJ36" s="80"/>
      <c r="QOK36" s="80"/>
      <c r="QOL36" s="85"/>
      <c r="QOM36" s="77"/>
      <c r="QON36" s="74"/>
      <c r="QOO36" s="74"/>
      <c r="QOP36" s="85"/>
      <c r="QOQ36" s="74"/>
      <c r="QOR36" s="74"/>
      <c r="QOS36" s="85"/>
      <c r="QOT36" s="74"/>
      <c r="QOU36" s="74"/>
      <c r="QOV36" s="85"/>
      <c r="QOW36" s="74"/>
      <c r="QOX36" s="74"/>
      <c r="QOY36" s="85"/>
      <c r="QOZ36" s="80"/>
      <c r="QPA36" s="80"/>
      <c r="QPB36" s="85"/>
      <c r="QPC36" s="77"/>
      <c r="QPD36" s="74"/>
      <c r="QPE36" s="74"/>
      <c r="QPF36" s="85"/>
      <c r="QPG36" s="74"/>
      <c r="QPH36" s="74"/>
      <c r="QPI36" s="85"/>
      <c r="QPJ36" s="74"/>
      <c r="QPK36" s="74"/>
      <c r="QPL36" s="85"/>
      <c r="QPM36" s="74"/>
      <c r="QPN36" s="74"/>
      <c r="QPO36" s="85"/>
      <c r="QPP36" s="80"/>
      <c r="QPQ36" s="80"/>
      <c r="QPR36" s="85"/>
      <c r="QPS36" s="77"/>
      <c r="QPT36" s="74"/>
      <c r="QPU36" s="74"/>
      <c r="QPV36" s="85"/>
      <c r="QPW36" s="74"/>
      <c r="QPX36" s="74"/>
      <c r="QPY36" s="85"/>
      <c r="QPZ36" s="74"/>
      <c r="QQA36" s="74"/>
      <c r="QQB36" s="85"/>
      <c r="QQC36" s="74"/>
      <c r="QQD36" s="74"/>
      <c r="QQE36" s="85"/>
      <c r="QQF36" s="80"/>
      <c r="QQG36" s="80"/>
      <c r="QQH36" s="85"/>
      <c r="QQI36" s="77"/>
      <c r="QQJ36" s="74"/>
      <c r="QQK36" s="74"/>
      <c r="QQL36" s="85"/>
      <c r="QQM36" s="74"/>
      <c r="QQN36" s="74"/>
      <c r="QQO36" s="85"/>
      <c r="QQP36" s="74"/>
      <c r="QQQ36" s="74"/>
      <c r="QQR36" s="85"/>
      <c r="QQS36" s="74"/>
      <c r="QQT36" s="74"/>
      <c r="QQU36" s="85"/>
      <c r="QQV36" s="80"/>
      <c r="QQW36" s="80"/>
      <c r="QQX36" s="85"/>
      <c r="QQY36" s="77"/>
      <c r="QQZ36" s="74"/>
      <c r="QRA36" s="74"/>
      <c r="QRB36" s="85"/>
      <c r="QRC36" s="74"/>
      <c r="QRD36" s="74"/>
      <c r="QRE36" s="85"/>
      <c r="QRF36" s="74"/>
      <c r="QRG36" s="74"/>
      <c r="QRH36" s="85"/>
      <c r="QRI36" s="74"/>
      <c r="QRJ36" s="74"/>
      <c r="QRK36" s="85"/>
      <c r="QRL36" s="80"/>
      <c r="QRM36" s="80"/>
      <c r="QRN36" s="85"/>
      <c r="QRO36" s="77"/>
      <c r="QRP36" s="74"/>
      <c r="QRQ36" s="74"/>
      <c r="QRR36" s="85"/>
      <c r="QRS36" s="74"/>
      <c r="QRT36" s="74"/>
      <c r="QRU36" s="85"/>
      <c r="QRV36" s="74"/>
      <c r="QRW36" s="74"/>
      <c r="QRX36" s="85"/>
      <c r="QRY36" s="74"/>
      <c r="QRZ36" s="74"/>
      <c r="QSA36" s="85"/>
      <c r="QSB36" s="80"/>
      <c r="QSC36" s="80"/>
      <c r="QSD36" s="85"/>
      <c r="QSE36" s="77"/>
      <c r="QSF36" s="74"/>
      <c r="QSG36" s="74"/>
      <c r="QSH36" s="85"/>
      <c r="QSI36" s="74"/>
      <c r="QSJ36" s="74"/>
      <c r="QSK36" s="85"/>
      <c r="QSL36" s="74"/>
      <c r="QSM36" s="74"/>
      <c r="QSN36" s="85"/>
      <c r="QSO36" s="74"/>
      <c r="QSP36" s="74"/>
      <c r="QSQ36" s="85"/>
      <c r="QSR36" s="80"/>
      <c r="QSS36" s="80"/>
      <c r="QST36" s="85"/>
      <c r="QSU36" s="77"/>
      <c r="QSV36" s="74"/>
      <c r="QSW36" s="74"/>
      <c r="QSX36" s="85"/>
      <c r="QSY36" s="74"/>
      <c r="QSZ36" s="74"/>
      <c r="QTA36" s="85"/>
      <c r="QTB36" s="74"/>
      <c r="QTC36" s="74"/>
      <c r="QTD36" s="85"/>
      <c r="QTE36" s="74"/>
      <c r="QTF36" s="74"/>
      <c r="QTG36" s="85"/>
      <c r="QTH36" s="80"/>
      <c r="QTI36" s="80"/>
      <c r="QTJ36" s="85"/>
      <c r="QTK36" s="77"/>
      <c r="QTL36" s="74"/>
      <c r="QTM36" s="74"/>
      <c r="QTN36" s="85"/>
      <c r="QTO36" s="74"/>
      <c r="QTP36" s="74"/>
      <c r="QTQ36" s="85"/>
      <c r="QTR36" s="74"/>
      <c r="QTS36" s="74"/>
      <c r="QTT36" s="85"/>
      <c r="QTU36" s="74"/>
      <c r="QTV36" s="74"/>
      <c r="QTW36" s="85"/>
      <c r="QTX36" s="80"/>
      <c r="QTY36" s="80"/>
      <c r="QTZ36" s="85"/>
      <c r="QUA36" s="77"/>
      <c r="QUB36" s="74"/>
      <c r="QUC36" s="74"/>
      <c r="QUD36" s="85"/>
      <c r="QUE36" s="74"/>
      <c r="QUF36" s="74"/>
      <c r="QUG36" s="85"/>
      <c r="QUH36" s="74"/>
      <c r="QUI36" s="74"/>
      <c r="QUJ36" s="85"/>
      <c r="QUK36" s="74"/>
      <c r="QUL36" s="74"/>
      <c r="QUM36" s="85"/>
      <c r="QUN36" s="80"/>
      <c r="QUO36" s="80"/>
      <c r="QUP36" s="85"/>
      <c r="QUQ36" s="77"/>
      <c r="QUR36" s="74"/>
      <c r="QUS36" s="74"/>
      <c r="QUT36" s="85"/>
      <c r="QUU36" s="74"/>
      <c r="QUV36" s="74"/>
      <c r="QUW36" s="85"/>
      <c r="QUX36" s="74"/>
      <c r="QUY36" s="74"/>
      <c r="QUZ36" s="85"/>
      <c r="QVA36" s="74"/>
      <c r="QVB36" s="74"/>
      <c r="QVC36" s="85"/>
      <c r="QVD36" s="80"/>
      <c r="QVE36" s="80"/>
      <c r="QVF36" s="85"/>
      <c r="QVG36" s="77"/>
      <c r="QVH36" s="74"/>
      <c r="QVI36" s="74"/>
      <c r="QVJ36" s="85"/>
      <c r="QVK36" s="74"/>
      <c r="QVL36" s="74"/>
      <c r="QVM36" s="85"/>
      <c r="QVN36" s="74"/>
      <c r="QVO36" s="74"/>
      <c r="QVP36" s="85"/>
      <c r="QVQ36" s="74"/>
      <c r="QVR36" s="74"/>
      <c r="QVS36" s="85"/>
      <c r="QVT36" s="80"/>
      <c r="QVU36" s="80"/>
      <c r="QVV36" s="85"/>
      <c r="QVW36" s="77"/>
      <c r="QVX36" s="74"/>
      <c r="QVY36" s="74"/>
      <c r="QVZ36" s="85"/>
      <c r="QWA36" s="74"/>
      <c r="QWB36" s="74"/>
      <c r="QWC36" s="85"/>
      <c r="QWD36" s="74"/>
      <c r="QWE36" s="74"/>
      <c r="QWF36" s="85"/>
      <c r="QWG36" s="74"/>
      <c r="QWH36" s="74"/>
      <c r="QWI36" s="85"/>
      <c r="QWJ36" s="80"/>
      <c r="QWK36" s="80"/>
      <c r="QWL36" s="85"/>
      <c r="QWM36" s="77"/>
      <c r="QWN36" s="74"/>
      <c r="QWO36" s="74"/>
      <c r="QWP36" s="85"/>
      <c r="QWQ36" s="74"/>
      <c r="QWR36" s="74"/>
      <c r="QWS36" s="85"/>
      <c r="QWT36" s="74"/>
      <c r="QWU36" s="74"/>
      <c r="QWV36" s="85"/>
      <c r="QWW36" s="74"/>
      <c r="QWX36" s="74"/>
      <c r="QWY36" s="85"/>
      <c r="QWZ36" s="80"/>
      <c r="QXA36" s="80"/>
      <c r="QXB36" s="85"/>
      <c r="QXC36" s="77"/>
      <c r="QXD36" s="74"/>
      <c r="QXE36" s="74"/>
      <c r="QXF36" s="85"/>
      <c r="QXG36" s="74"/>
      <c r="QXH36" s="74"/>
      <c r="QXI36" s="85"/>
      <c r="QXJ36" s="74"/>
      <c r="QXK36" s="74"/>
      <c r="QXL36" s="85"/>
      <c r="QXM36" s="74"/>
      <c r="QXN36" s="74"/>
      <c r="QXO36" s="85"/>
      <c r="QXP36" s="80"/>
      <c r="QXQ36" s="80"/>
      <c r="QXR36" s="85"/>
      <c r="QXS36" s="77"/>
      <c r="QXT36" s="74"/>
      <c r="QXU36" s="74"/>
      <c r="QXV36" s="85"/>
      <c r="QXW36" s="74"/>
      <c r="QXX36" s="74"/>
      <c r="QXY36" s="85"/>
      <c r="QXZ36" s="74"/>
      <c r="QYA36" s="74"/>
      <c r="QYB36" s="85"/>
      <c r="QYC36" s="74"/>
      <c r="QYD36" s="74"/>
      <c r="QYE36" s="85"/>
      <c r="QYF36" s="80"/>
      <c r="QYG36" s="80"/>
      <c r="QYH36" s="85"/>
      <c r="QYI36" s="77"/>
      <c r="QYJ36" s="74"/>
      <c r="QYK36" s="74"/>
      <c r="QYL36" s="85"/>
      <c r="QYM36" s="74"/>
      <c r="QYN36" s="74"/>
      <c r="QYO36" s="85"/>
      <c r="QYP36" s="74"/>
      <c r="QYQ36" s="74"/>
      <c r="QYR36" s="85"/>
      <c r="QYS36" s="74"/>
      <c r="QYT36" s="74"/>
      <c r="QYU36" s="85"/>
      <c r="QYV36" s="80"/>
      <c r="QYW36" s="80"/>
      <c r="QYX36" s="85"/>
      <c r="QYY36" s="77"/>
      <c r="QYZ36" s="74"/>
      <c r="QZA36" s="74"/>
      <c r="QZB36" s="85"/>
      <c r="QZC36" s="74"/>
      <c r="QZD36" s="74"/>
      <c r="QZE36" s="85"/>
      <c r="QZF36" s="74"/>
      <c r="QZG36" s="74"/>
      <c r="QZH36" s="85"/>
      <c r="QZI36" s="74"/>
      <c r="QZJ36" s="74"/>
      <c r="QZK36" s="85"/>
      <c r="QZL36" s="80"/>
      <c r="QZM36" s="80"/>
      <c r="QZN36" s="85"/>
      <c r="QZO36" s="77"/>
      <c r="QZP36" s="74"/>
      <c r="QZQ36" s="74"/>
      <c r="QZR36" s="85"/>
      <c r="QZS36" s="74"/>
      <c r="QZT36" s="74"/>
      <c r="QZU36" s="85"/>
      <c r="QZV36" s="74"/>
      <c r="QZW36" s="74"/>
      <c r="QZX36" s="85"/>
      <c r="QZY36" s="74"/>
      <c r="QZZ36" s="74"/>
      <c r="RAA36" s="85"/>
      <c r="RAB36" s="80"/>
      <c r="RAC36" s="80"/>
      <c r="RAD36" s="85"/>
      <c r="RAE36" s="77"/>
      <c r="RAF36" s="74"/>
      <c r="RAG36" s="74"/>
      <c r="RAH36" s="85"/>
      <c r="RAI36" s="74"/>
      <c r="RAJ36" s="74"/>
      <c r="RAK36" s="85"/>
      <c r="RAL36" s="74"/>
      <c r="RAM36" s="74"/>
      <c r="RAN36" s="85"/>
      <c r="RAO36" s="74"/>
      <c r="RAP36" s="74"/>
      <c r="RAQ36" s="85"/>
      <c r="RAR36" s="80"/>
      <c r="RAS36" s="80"/>
      <c r="RAT36" s="85"/>
      <c r="RAU36" s="77"/>
      <c r="RAV36" s="74"/>
      <c r="RAW36" s="74"/>
      <c r="RAX36" s="85"/>
      <c r="RAY36" s="74"/>
      <c r="RAZ36" s="74"/>
      <c r="RBA36" s="85"/>
      <c r="RBB36" s="74"/>
      <c r="RBC36" s="74"/>
      <c r="RBD36" s="85"/>
      <c r="RBE36" s="74"/>
      <c r="RBF36" s="74"/>
      <c r="RBG36" s="85"/>
      <c r="RBH36" s="80"/>
      <c r="RBI36" s="80"/>
      <c r="RBJ36" s="85"/>
      <c r="RBK36" s="77"/>
      <c r="RBL36" s="74"/>
      <c r="RBM36" s="74"/>
      <c r="RBN36" s="85"/>
      <c r="RBO36" s="74"/>
      <c r="RBP36" s="74"/>
      <c r="RBQ36" s="85"/>
      <c r="RBR36" s="74"/>
      <c r="RBS36" s="74"/>
      <c r="RBT36" s="85"/>
      <c r="RBU36" s="74"/>
      <c r="RBV36" s="74"/>
      <c r="RBW36" s="85"/>
      <c r="RBX36" s="80"/>
      <c r="RBY36" s="80"/>
      <c r="RBZ36" s="85"/>
      <c r="RCA36" s="77"/>
      <c r="RCB36" s="74"/>
      <c r="RCC36" s="74"/>
      <c r="RCD36" s="85"/>
      <c r="RCE36" s="74"/>
      <c r="RCF36" s="74"/>
      <c r="RCG36" s="85"/>
      <c r="RCH36" s="74"/>
      <c r="RCI36" s="74"/>
      <c r="RCJ36" s="85"/>
      <c r="RCK36" s="74"/>
      <c r="RCL36" s="74"/>
      <c r="RCM36" s="85"/>
      <c r="RCN36" s="80"/>
      <c r="RCO36" s="80"/>
      <c r="RCP36" s="85"/>
      <c r="RCQ36" s="77"/>
      <c r="RCR36" s="74"/>
      <c r="RCS36" s="74"/>
      <c r="RCT36" s="85"/>
      <c r="RCU36" s="74"/>
      <c r="RCV36" s="74"/>
      <c r="RCW36" s="85"/>
      <c r="RCX36" s="74"/>
      <c r="RCY36" s="74"/>
      <c r="RCZ36" s="85"/>
      <c r="RDA36" s="74"/>
      <c r="RDB36" s="74"/>
      <c r="RDC36" s="85"/>
      <c r="RDD36" s="80"/>
      <c r="RDE36" s="80"/>
      <c r="RDF36" s="85"/>
      <c r="RDG36" s="77"/>
      <c r="RDH36" s="74"/>
      <c r="RDI36" s="74"/>
      <c r="RDJ36" s="85"/>
      <c r="RDK36" s="74"/>
      <c r="RDL36" s="74"/>
      <c r="RDM36" s="85"/>
      <c r="RDN36" s="74"/>
      <c r="RDO36" s="74"/>
      <c r="RDP36" s="85"/>
      <c r="RDQ36" s="74"/>
      <c r="RDR36" s="74"/>
      <c r="RDS36" s="85"/>
      <c r="RDT36" s="80"/>
      <c r="RDU36" s="80"/>
      <c r="RDV36" s="85"/>
      <c r="RDW36" s="77"/>
      <c r="RDX36" s="74"/>
      <c r="RDY36" s="74"/>
      <c r="RDZ36" s="85"/>
      <c r="REA36" s="74"/>
      <c r="REB36" s="74"/>
      <c r="REC36" s="85"/>
      <c r="RED36" s="74"/>
      <c r="REE36" s="74"/>
      <c r="REF36" s="85"/>
      <c r="REG36" s="74"/>
      <c r="REH36" s="74"/>
      <c r="REI36" s="85"/>
      <c r="REJ36" s="80"/>
      <c r="REK36" s="80"/>
      <c r="REL36" s="85"/>
      <c r="REM36" s="77"/>
      <c r="REN36" s="74"/>
      <c r="REO36" s="74"/>
      <c r="REP36" s="85"/>
      <c r="REQ36" s="74"/>
      <c r="RER36" s="74"/>
      <c r="RES36" s="85"/>
      <c r="RET36" s="74"/>
      <c r="REU36" s="74"/>
      <c r="REV36" s="85"/>
      <c r="REW36" s="74"/>
      <c r="REX36" s="74"/>
      <c r="REY36" s="85"/>
      <c r="REZ36" s="80"/>
      <c r="RFA36" s="80"/>
      <c r="RFB36" s="85"/>
      <c r="RFC36" s="77"/>
      <c r="RFD36" s="74"/>
      <c r="RFE36" s="74"/>
      <c r="RFF36" s="85"/>
      <c r="RFG36" s="74"/>
      <c r="RFH36" s="74"/>
      <c r="RFI36" s="85"/>
      <c r="RFJ36" s="74"/>
      <c r="RFK36" s="74"/>
      <c r="RFL36" s="85"/>
      <c r="RFM36" s="74"/>
      <c r="RFN36" s="74"/>
      <c r="RFO36" s="85"/>
      <c r="RFP36" s="80"/>
      <c r="RFQ36" s="80"/>
      <c r="RFR36" s="85"/>
      <c r="RFS36" s="77"/>
      <c r="RFT36" s="74"/>
      <c r="RFU36" s="74"/>
      <c r="RFV36" s="85"/>
      <c r="RFW36" s="74"/>
      <c r="RFX36" s="74"/>
      <c r="RFY36" s="85"/>
      <c r="RFZ36" s="74"/>
      <c r="RGA36" s="74"/>
      <c r="RGB36" s="85"/>
      <c r="RGC36" s="74"/>
      <c r="RGD36" s="74"/>
      <c r="RGE36" s="85"/>
      <c r="RGF36" s="80"/>
      <c r="RGG36" s="80"/>
      <c r="RGH36" s="85"/>
      <c r="RGI36" s="77"/>
      <c r="RGJ36" s="74"/>
      <c r="RGK36" s="74"/>
      <c r="RGL36" s="85"/>
      <c r="RGM36" s="74"/>
      <c r="RGN36" s="74"/>
      <c r="RGO36" s="85"/>
      <c r="RGP36" s="74"/>
      <c r="RGQ36" s="74"/>
      <c r="RGR36" s="85"/>
      <c r="RGS36" s="74"/>
      <c r="RGT36" s="74"/>
      <c r="RGU36" s="85"/>
      <c r="RGV36" s="80"/>
      <c r="RGW36" s="80"/>
      <c r="RGX36" s="85"/>
      <c r="RGY36" s="77"/>
      <c r="RGZ36" s="74"/>
      <c r="RHA36" s="74"/>
      <c r="RHB36" s="85"/>
      <c r="RHC36" s="74"/>
      <c r="RHD36" s="74"/>
      <c r="RHE36" s="85"/>
      <c r="RHF36" s="74"/>
      <c r="RHG36" s="74"/>
      <c r="RHH36" s="85"/>
      <c r="RHI36" s="74"/>
      <c r="RHJ36" s="74"/>
      <c r="RHK36" s="85"/>
      <c r="RHL36" s="80"/>
      <c r="RHM36" s="80"/>
      <c r="RHN36" s="85"/>
      <c r="RHO36" s="77"/>
      <c r="RHP36" s="74"/>
      <c r="RHQ36" s="74"/>
      <c r="RHR36" s="85"/>
      <c r="RHS36" s="74"/>
      <c r="RHT36" s="74"/>
      <c r="RHU36" s="85"/>
      <c r="RHV36" s="74"/>
      <c r="RHW36" s="74"/>
      <c r="RHX36" s="85"/>
      <c r="RHY36" s="74"/>
      <c r="RHZ36" s="74"/>
      <c r="RIA36" s="85"/>
      <c r="RIB36" s="80"/>
      <c r="RIC36" s="80"/>
      <c r="RID36" s="85"/>
      <c r="RIE36" s="77"/>
      <c r="RIF36" s="74"/>
      <c r="RIG36" s="74"/>
      <c r="RIH36" s="85"/>
      <c r="RII36" s="74"/>
      <c r="RIJ36" s="74"/>
      <c r="RIK36" s="85"/>
      <c r="RIL36" s="74"/>
      <c r="RIM36" s="74"/>
      <c r="RIN36" s="85"/>
      <c r="RIO36" s="74"/>
      <c r="RIP36" s="74"/>
      <c r="RIQ36" s="85"/>
      <c r="RIR36" s="80"/>
      <c r="RIS36" s="80"/>
      <c r="RIT36" s="85"/>
      <c r="RIU36" s="77"/>
      <c r="RIV36" s="74"/>
      <c r="RIW36" s="74"/>
      <c r="RIX36" s="85"/>
      <c r="RIY36" s="74"/>
      <c r="RIZ36" s="74"/>
      <c r="RJA36" s="85"/>
      <c r="RJB36" s="74"/>
      <c r="RJC36" s="74"/>
      <c r="RJD36" s="85"/>
      <c r="RJE36" s="74"/>
      <c r="RJF36" s="74"/>
      <c r="RJG36" s="85"/>
      <c r="RJH36" s="80"/>
      <c r="RJI36" s="80"/>
      <c r="RJJ36" s="85"/>
      <c r="RJK36" s="77"/>
      <c r="RJL36" s="74"/>
      <c r="RJM36" s="74"/>
      <c r="RJN36" s="85"/>
      <c r="RJO36" s="74"/>
      <c r="RJP36" s="74"/>
      <c r="RJQ36" s="85"/>
      <c r="RJR36" s="74"/>
      <c r="RJS36" s="74"/>
      <c r="RJT36" s="85"/>
      <c r="RJU36" s="74"/>
      <c r="RJV36" s="74"/>
      <c r="RJW36" s="85"/>
      <c r="RJX36" s="80"/>
      <c r="RJY36" s="80"/>
      <c r="RJZ36" s="85"/>
      <c r="RKA36" s="77"/>
      <c r="RKB36" s="74"/>
      <c r="RKC36" s="74"/>
      <c r="RKD36" s="85"/>
      <c r="RKE36" s="74"/>
      <c r="RKF36" s="74"/>
      <c r="RKG36" s="85"/>
      <c r="RKH36" s="74"/>
      <c r="RKI36" s="74"/>
      <c r="RKJ36" s="85"/>
      <c r="RKK36" s="74"/>
      <c r="RKL36" s="74"/>
      <c r="RKM36" s="85"/>
      <c r="RKN36" s="80"/>
      <c r="RKO36" s="80"/>
      <c r="RKP36" s="85"/>
      <c r="RKQ36" s="77"/>
      <c r="RKR36" s="74"/>
      <c r="RKS36" s="74"/>
      <c r="RKT36" s="85"/>
      <c r="RKU36" s="74"/>
      <c r="RKV36" s="74"/>
      <c r="RKW36" s="85"/>
      <c r="RKX36" s="74"/>
      <c r="RKY36" s="74"/>
      <c r="RKZ36" s="85"/>
      <c r="RLA36" s="74"/>
      <c r="RLB36" s="74"/>
      <c r="RLC36" s="85"/>
      <c r="RLD36" s="80"/>
      <c r="RLE36" s="80"/>
      <c r="RLF36" s="85"/>
      <c r="RLG36" s="77"/>
      <c r="RLH36" s="74"/>
      <c r="RLI36" s="74"/>
      <c r="RLJ36" s="85"/>
      <c r="RLK36" s="74"/>
      <c r="RLL36" s="74"/>
      <c r="RLM36" s="85"/>
      <c r="RLN36" s="74"/>
      <c r="RLO36" s="74"/>
      <c r="RLP36" s="85"/>
      <c r="RLQ36" s="74"/>
      <c r="RLR36" s="74"/>
      <c r="RLS36" s="85"/>
      <c r="RLT36" s="80"/>
      <c r="RLU36" s="80"/>
      <c r="RLV36" s="85"/>
      <c r="RLW36" s="77"/>
      <c r="RLX36" s="74"/>
      <c r="RLY36" s="74"/>
      <c r="RLZ36" s="85"/>
      <c r="RMA36" s="74"/>
      <c r="RMB36" s="74"/>
      <c r="RMC36" s="85"/>
      <c r="RMD36" s="74"/>
      <c r="RME36" s="74"/>
      <c r="RMF36" s="85"/>
      <c r="RMG36" s="74"/>
      <c r="RMH36" s="74"/>
      <c r="RMI36" s="85"/>
      <c r="RMJ36" s="80"/>
      <c r="RMK36" s="80"/>
      <c r="RML36" s="85"/>
      <c r="RMM36" s="77"/>
      <c r="RMN36" s="74"/>
      <c r="RMO36" s="74"/>
      <c r="RMP36" s="85"/>
      <c r="RMQ36" s="74"/>
      <c r="RMR36" s="74"/>
      <c r="RMS36" s="85"/>
      <c r="RMT36" s="74"/>
      <c r="RMU36" s="74"/>
      <c r="RMV36" s="85"/>
      <c r="RMW36" s="74"/>
      <c r="RMX36" s="74"/>
      <c r="RMY36" s="85"/>
      <c r="RMZ36" s="80"/>
      <c r="RNA36" s="80"/>
      <c r="RNB36" s="85"/>
      <c r="RNC36" s="77"/>
      <c r="RND36" s="74"/>
      <c r="RNE36" s="74"/>
      <c r="RNF36" s="85"/>
      <c r="RNG36" s="74"/>
      <c r="RNH36" s="74"/>
      <c r="RNI36" s="85"/>
      <c r="RNJ36" s="74"/>
      <c r="RNK36" s="74"/>
      <c r="RNL36" s="85"/>
      <c r="RNM36" s="74"/>
      <c r="RNN36" s="74"/>
      <c r="RNO36" s="85"/>
      <c r="RNP36" s="80"/>
      <c r="RNQ36" s="80"/>
      <c r="RNR36" s="85"/>
      <c r="RNS36" s="77"/>
      <c r="RNT36" s="74"/>
      <c r="RNU36" s="74"/>
      <c r="RNV36" s="85"/>
      <c r="RNW36" s="74"/>
      <c r="RNX36" s="74"/>
      <c r="RNY36" s="85"/>
      <c r="RNZ36" s="74"/>
      <c r="ROA36" s="74"/>
      <c r="ROB36" s="85"/>
      <c r="ROC36" s="74"/>
      <c r="ROD36" s="74"/>
      <c r="ROE36" s="85"/>
      <c r="ROF36" s="80"/>
      <c r="ROG36" s="80"/>
      <c r="ROH36" s="85"/>
      <c r="ROI36" s="77"/>
      <c r="ROJ36" s="74"/>
      <c r="ROK36" s="74"/>
      <c r="ROL36" s="85"/>
      <c r="ROM36" s="74"/>
      <c r="RON36" s="74"/>
      <c r="ROO36" s="85"/>
      <c r="ROP36" s="74"/>
      <c r="ROQ36" s="74"/>
      <c r="ROR36" s="85"/>
      <c r="ROS36" s="74"/>
      <c r="ROT36" s="74"/>
      <c r="ROU36" s="85"/>
      <c r="ROV36" s="80"/>
      <c r="ROW36" s="80"/>
      <c r="ROX36" s="85"/>
      <c r="ROY36" s="77"/>
      <c r="ROZ36" s="74"/>
      <c r="RPA36" s="74"/>
      <c r="RPB36" s="85"/>
      <c r="RPC36" s="74"/>
      <c r="RPD36" s="74"/>
      <c r="RPE36" s="85"/>
      <c r="RPF36" s="74"/>
      <c r="RPG36" s="74"/>
      <c r="RPH36" s="85"/>
      <c r="RPI36" s="74"/>
      <c r="RPJ36" s="74"/>
      <c r="RPK36" s="85"/>
      <c r="RPL36" s="80"/>
      <c r="RPM36" s="80"/>
      <c r="RPN36" s="85"/>
      <c r="RPO36" s="77"/>
      <c r="RPP36" s="74"/>
      <c r="RPQ36" s="74"/>
      <c r="RPR36" s="85"/>
      <c r="RPS36" s="74"/>
      <c r="RPT36" s="74"/>
      <c r="RPU36" s="85"/>
      <c r="RPV36" s="74"/>
      <c r="RPW36" s="74"/>
      <c r="RPX36" s="85"/>
      <c r="RPY36" s="74"/>
      <c r="RPZ36" s="74"/>
      <c r="RQA36" s="85"/>
      <c r="RQB36" s="80"/>
      <c r="RQC36" s="80"/>
      <c r="RQD36" s="85"/>
      <c r="RQE36" s="77"/>
      <c r="RQF36" s="74"/>
      <c r="RQG36" s="74"/>
      <c r="RQH36" s="85"/>
      <c r="RQI36" s="74"/>
      <c r="RQJ36" s="74"/>
      <c r="RQK36" s="85"/>
      <c r="RQL36" s="74"/>
      <c r="RQM36" s="74"/>
      <c r="RQN36" s="85"/>
      <c r="RQO36" s="74"/>
      <c r="RQP36" s="74"/>
      <c r="RQQ36" s="85"/>
      <c r="RQR36" s="80"/>
      <c r="RQS36" s="80"/>
      <c r="RQT36" s="85"/>
      <c r="RQU36" s="77"/>
      <c r="RQV36" s="74"/>
      <c r="RQW36" s="74"/>
      <c r="RQX36" s="85"/>
      <c r="RQY36" s="74"/>
      <c r="RQZ36" s="74"/>
      <c r="RRA36" s="85"/>
      <c r="RRB36" s="74"/>
      <c r="RRC36" s="74"/>
      <c r="RRD36" s="85"/>
      <c r="RRE36" s="74"/>
      <c r="RRF36" s="74"/>
      <c r="RRG36" s="85"/>
      <c r="RRH36" s="80"/>
      <c r="RRI36" s="80"/>
      <c r="RRJ36" s="85"/>
      <c r="RRK36" s="77"/>
      <c r="RRL36" s="74"/>
      <c r="RRM36" s="74"/>
      <c r="RRN36" s="85"/>
      <c r="RRO36" s="74"/>
      <c r="RRP36" s="74"/>
      <c r="RRQ36" s="85"/>
      <c r="RRR36" s="74"/>
      <c r="RRS36" s="74"/>
      <c r="RRT36" s="85"/>
      <c r="RRU36" s="74"/>
      <c r="RRV36" s="74"/>
      <c r="RRW36" s="85"/>
      <c r="RRX36" s="80"/>
      <c r="RRY36" s="80"/>
      <c r="RRZ36" s="85"/>
      <c r="RSA36" s="77"/>
      <c r="RSB36" s="74"/>
      <c r="RSC36" s="74"/>
      <c r="RSD36" s="85"/>
      <c r="RSE36" s="74"/>
      <c r="RSF36" s="74"/>
      <c r="RSG36" s="85"/>
      <c r="RSH36" s="74"/>
      <c r="RSI36" s="74"/>
      <c r="RSJ36" s="85"/>
      <c r="RSK36" s="74"/>
      <c r="RSL36" s="74"/>
      <c r="RSM36" s="85"/>
      <c r="RSN36" s="80"/>
      <c r="RSO36" s="80"/>
      <c r="RSP36" s="85"/>
      <c r="RSQ36" s="77"/>
      <c r="RSR36" s="74"/>
      <c r="RSS36" s="74"/>
      <c r="RST36" s="85"/>
      <c r="RSU36" s="74"/>
      <c r="RSV36" s="74"/>
      <c r="RSW36" s="85"/>
      <c r="RSX36" s="74"/>
      <c r="RSY36" s="74"/>
      <c r="RSZ36" s="85"/>
      <c r="RTA36" s="74"/>
      <c r="RTB36" s="74"/>
      <c r="RTC36" s="85"/>
      <c r="RTD36" s="80"/>
      <c r="RTE36" s="80"/>
      <c r="RTF36" s="85"/>
      <c r="RTG36" s="77"/>
      <c r="RTH36" s="74"/>
      <c r="RTI36" s="74"/>
      <c r="RTJ36" s="85"/>
      <c r="RTK36" s="74"/>
      <c r="RTL36" s="74"/>
      <c r="RTM36" s="85"/>
      <c r="RTN36" s="74"/>
      <c r="RTO36" s="74"/>
      <c r="RTP36" s="85"/>
      <c r="RTQ36" s="74"/>
      <c r="RTR36" s="74"/>
      <c r="RTS36" s="85"/>
      <c r="RTT36" s="80"/>
      <c r="RTU36" s="80"/>
      <c r="RTV36" s="85"/>
      <c r="RTW36" s="77"/>
      <c r="RTX36" s="74"/>
      <c r="RTY36" s="74"/>
      <c r="RTZ36" s="85"/>
      <c r="RUA36" s="74"/>
      <c r="RUB36" s="74"/>
      <c r="RUC36" s="85"/>
      <c r="RUD36" s="74"/>
      <c r="RUE36" s="74"/>
      <c r="RUF36" s="85"/>
      <c r="RUG36" s="74"/>
      <c r="RUH36" s="74"/>
      <c r="RUI36" s="85"/>
      <c r="RUJ36" s="80"/>
      <c r="RUK36" s="80"/>
      <c r="RUL36" s="85"/>
      <c r="RUM36" s="77"/>
      <c r="RUN36" s="74"/>
      <c r="RUO36" s="74"/>
      <c r="RUP36" s="85"/>
      <c r="RUQ36" s="74"/>
      <c r="RUR36" s="74"/>
      <c r="RUS36" s="85"/>
      <c r="RUT36" s="74"/>
      <c r="RUU36" s="74"/>
      <c r="RUV36" s="85"/>
      <c r="RUW36" s="74"/>
      <c r="RUX36" s="74"/>
      <c r="RUY36" s="85"/>
      <c r="RUZ36" s="80"/>
      <c r="RVA36" s="80"/>
      <c r="RVB36" s="85"/>
      <c r="RVC36" s="77"/>
      <c r="RVD36" s="74"/>
      <c r="RVE36" s="74"/>
      <c r="RVF36" s="85"/>
      <c r="RVG36" s="74"/>
      <c r="RVH36" s="74"/>
      <c r="RVI36" s="85"/>
      <c r="RVJ36" s="74"/>
      <c r="RVK36" s="74"/>
      <c r="RVL36" s="85"/>
      <c r="RVM36" s="74"/>
      <c r="RVN36" s="74"/>
      <c r="RVO36" s="85"/>
      <c r="RVP36" s="80"/>
      <c r="RVQ36" s="80"/>
      <c r="RVR36" s="85"/>
      <c r="RVS36" s="77"/>
      <c r="RVT36" s="74"/>
      <c r="RVU36" s="74"/>
      <c r="RVV36" s="85"/>
      <c r="RVW36" s="74"/>
      <c r="RVX36" s="74"/>
      <c r="RVY36" s="85"/>
      <c r="RVZ36" s="74"/>
      <c r="RWA36" s="74"/>
      <c r="RWB36" s="85"/>
      <c r="RWC36" s="74"/>
      <c r="RWD36" s="74"/>
      <c r="RWE36" s="85"/>
      <c r="RWF36" s="80"/>
      <c r="RWG36" s="80"/>
      <c r="RWH36" s="85"/>
      <c r="RWI36" s="77"/>
      <c r="RWJ36" s="74"/>
      <c r="RWK36" s="74"/>
      <c r="RWL36" s="85"/>
      <c r="RWM36" s="74"/>
      <c r="RWN36" s="74"/>
      <c r="RWO36" s="85"/>
      <c r="RWP36" s="74"/>
      <c r="RWQ36" s="74"/>
      <c r="RWR36" s="85"/>
      <c r="RWS36" s="74"/>
      <c r="RWT36" s="74"/>
      <c r="RWU36" s="85"/>
      <c r="RWV36" s="80"/>
      <c r="RWW36" s="80"/>
      <c r="RWX36" s="85"/>
      <c r="RWY36" s="77"/>
      <c r="RWZ36" s="74"/>
      <c r="RXA36" s="74"/>
      <c r="RXB36" s="85"/>
      <c r="RXC36" s="74"/>
      <c r="RXD36" s="74"/>
      <c r="RXE36" s="85"/>
      <c r="RXF36" s="74"/>
      <c r="RXG36" s="74"/>
      <c r="RXH36" s="85"/>
      <c r="RXI36" s="74"/>
      <c r="RXJ36" s="74"/>
      <c r="RXK36" s="85"/>
      <c r="RXL36" s="80"/>
      <c r="RXM36" s="80"/>
      <c r="RXN36" s="85"/>
      <c r="RXO36" s="77"/>
      <c r="RXP36" s="74"/>
      <c r="RXQ36" s="74"/>
      <c r="RXR36" s="85"/>
      <c r="RXS36" s="74"/>
      <c r="RXT36" s="74"/>
      <c r="RXU36" s="85"/>
      <c r="RXV36" s="74"/>
      <c r="RXW36" s="74"/>
      <c r="RXX36" s="85"/>
      <c r="RXY36" s="74"/>
      <c r="RXZ36" s="74"/>
      <c r="RYA36" s="85"/>
      <c r="RYB36" s="80"/>
      <c r="RYC36" s="80"/>
      <c r="RYD36" s="85"/>
      <c r="RYE36" s="77"/>
      <c r="RYF36" s="74"/>
      <c r="RYG36" s="74"/>
      <c r="RYH36" s="85"/>
      <c r="RYI36" s="74"/>
      <c r="RYJ36" s="74"/>
      <c r="RYK36" s="85"/>
      <c r="RYL36" s="74"/>
      <c r="RYM36" s="74"/>
      <c r="RYN36" s="85"/>
      <c r="RYO36" s="74"/>
      <c r="RYP36" s="74"/>
      <c r="RYQ36" s="85"/>
      <c r="RYR36" s="80"/>
      <c r="RYS36" s="80"/>
      <c r="RYT36" s="85"/>
      <c r="RYU36" s="77"/>
      <c r="RYV36" s="74"/>
      <c r="RYW36" s="74"/>
      <c r="RYX36" s="85"/>
      <c r="RYY36" s="74"/>
      <c r="RYZ36" s="74"/>
      <c r="RZA36" s="85"/>
      <c r="RZB36" s="74"/>
      <c r="RZC36" s="74"/>
      <c r="RZD36" s="85"/>
      <c r="RZE36" s="74"/>
      <c r="RZF36" s="74"/>
      <c r="RZG36" s="85"/>
      <c r="RZH36" s="80"/>
      <c r="RZI36" s="80"/>
      <c r="RZJ36" s="85"/>
      <c r="RZK36" s="77"/>
      <c r="RZL36" s="74"/>
      <c r="RZM36" s="74"/>
      <c r="RZN36" s="85"/>
      <c r="RZO36" s="74"/>
      <c r="RZP36" s="74"/>
      <c r="RZQ36" s="85"/>
      <c r="RZR36" s="74"/>
      <c r="RZS36" s="74"/>
      <c r="RZT36" s="85"/>
      <c r="RZU36" s="74"/>
      <c r="RZV36" s="74"/>
      <c r="RZW36" s="85"/>
      <c r="RZX36" s="80"/>
      <c r="RZY36" s="80"/>
      <c r="RZZ36" s="85"/>
      <c r="SAA36" s="77"/>
      <c r="SAB36" s="74"/>
      <c r="SAC36" s="74"/>
      <c r="SAD36" s="85"/>
      <c r="SAE36" s="74"/>
      <c r="SAF36" s="74"/>
      <c r="SAG36" s="85"/>
      <c r="SAH36" s="74"/>
      <c r="SAI36" s="74"/>
      <c r="SAJ36" s="85"/>
      <c r="SAK36" s="74"/>
      <c r="SAL36" s="74"/>
      <c r="SAM36" s="85"/>
      <c r="SAN36" s="80"/>
      <c r="SAO36" s="80"/>
      <c r="SAP36" s="85"/>
      <c r="SAQ36" s="77"/>
      <c r="SAR36" s="74"/>
      <c r="SAS36" s="74"/>
      <c r="SAT36" s="85"/>
      <c r="SAU36" s="74"/>
      <c r="SAV36" s="74"/>
      <c r="SAW36" s="85"/>
      <c r="SAX36" s="74"/>
      <c r="SAY36" s="74"/>
      <c r="SAZ36" s="85"/>
      <c r="SBA36" s="74"/>
      <c r="SBB36" s="74"/>
      <c r="SBC36" s="85"/>
      <c r="SBD36" s="80"/>
      <c r="SBE36" s="80"/>
      <c r="SBF36" s="85"/>
      <c r="SBG36" s="77"/>
      <c r="SBH36" s="74"/>
      <c r="SBI36" s="74"/>
      <c r="SBJ36" s="85"/>
      <c r="SBK36" s="74"/>
      <c r="SBL36" s="74"/>
      <c r="SBM36" s="85"/>
      <c r="SBN36" s="74"/>
      <c r="SBO36" s="74"/>
      <c r="SBP36" s="85"/>
      <c r="SBQ36" s="74"/>
      <c r="SBR36" s="74"/>
      <c r="SBS36" s="85"/>
      <c r="SBT36" s="80"/>
      <c r="SBU36" s="80"/>
      <c r="SBV36" s="85"/>
      <c r="SBW36" s="77"/>
      <c r="SBX36" s="74"/>
      <c r="SBY36" s="74"/>
      <c r="SBZ36" s="85"/>
      <c r="SCA36" s="74"/>
      <c r="SCB36" s="74"/>
      <c r="SCC36" s="85"/>
      <c r="SCD36" s="74"/>
      <c r="SCE36" s="74"/>
      <c r="SCF36" s="85"/>
      <c r="SCG36" s="74"/>
      <c r="SCH36" s="74"/>
      <c r="SCI36" s="85"/>
      <c r="SCJ36" s="80"/>
      <c r="SCK36" s="80"/>
      <c r="SCL36" s="85"/>
      <c r="SCM36" s="77"/>
      <c r="SCN36" s="74"/>
      <c r="SCO36" s="74"/>
      <c r="SCP36" s="85"/>
      <c r="SCQ36" s="74"/>
      <c r="SCR36" s="74"/>
      <c r="SCS36" s="85"/>
      <c r="SCT36" s="74"/>
      <c r="SCU36" s="74"/>
      <c r="SCV36" s="85"/>
      <c r="SCW36" s="74"/>
      <c r="SCX36" s="74"/>
      <c r="SCY36" s="85"/>
      <c r="SCZ36" s="80"/>
      <c r="SDA36" s="80"/>
      <c r="SDB36" s="85"/>
      <c r="SDC36" s="77"/>
      <c r="SDD36" s="74"/>
      <c r="SDE36" s="74"/>
      <c r="SDF36" s="85"/>
      <c r="SDG36" s="74"/>
      <c r="SDH36" s="74"/>
      <c r="SDI36" s="85"/>
      <c r="SDJ36" s="74"/>
      <c r="SDK36" s="74"/>
      <c r="SDL36" s="85"/>
      <c r="SDM36" s="74"/>
      <c r="SDN36" s="74"/>
      <c r="SDO36" s="85"/>
      <c r="SDP36" s="80"/>
      <c r="SDQ36" s="80"/>
      <c r="SDR36" s="85"/>
      <c r="SDS36" s="77"/>
      <c r="SDT36" s="74"/>
      <c r="SDU36" s="74"/>
      <c r="SDV36" s="85"/>
      <c r="SDW36" s="74"/>
      <c r="SDX36" s="74"/>
      <c r="SDY36" s="85"/>
      <c r="SDZ36" s="74"/>
      <c r="SEA36" s="74"/>
      <c r="SEB36" s="85"/>
      <c r="SEC36" s="74"/>
      <c r="SED36" s="74"/>
      <c r="SEE36" s="85"/>
      <c r="SEF36" s="80"/>
      <c r="SEG36" s="80"/>
      <c r="SEH36" s="85"/>
      <c r="SEI36" s="77"/>
      <c r="SEJ36" s="74"/>
      <c r="SEK36" s="74"/>
      <c r="SEL36" s="85"/>
      <c r="SEM36" s="74"/>
      <c r="SEN36" s="74"/>
      <c r="SEO36" s="85"/>
      <c r="SEP36" s="74"/>
      <c r="SEQ36" s="74"/>
      <c r="SER36" s="85"/>
      <c r="SES36" s="74"/>
      <c r="SET36" s="74"/>
      <c r="SEU36" s="85"/>
      <c r="SEV36" s="80"/>
      <c r="SEW36" s="80"/>
      <c r="SEX36" s="85"/>
      <c r="SEY36" s="77"/>
      <c r="SEZ36" s="74"/>
      <c r="SFA36" s="74"/>
      <c r="SFB36" s="85"/>
      <c r="SFC36" s="74"/>
      <c r="SFD36" s="74"/>
      <c r="SFE36" s="85"/>
      <c r="SFF36" s="74"/>
      <c r="SFG36" s="74"/>
      <c r="SFH36" s="85"/>
      <c r="SFI36" s="74"/>
      <c r="SFJ36" s="74"/>
      <c r="SFK36" s="85"/>
      <c r="SFL36" s="80"/>
      <c r="SFM36" s="80"/>
      <c r="SFN36" s="85"/>
      <c r="SFO36" s="77"/>
      <c r="SFP36" s="74"/>
      <c r="SFQ36" s="74"/>
      <c r="SFR36" s="85"/>
      <c r="SFS36" s="74"/>
      <c r="SFT36" s="74"/>
      <c r="SFU36" s="85"/>
      <c r="SFV36" s="74"/>
      <c r="SFW36" s="74"/>
      <c r="SFX36" s="85"/>
      <c r="SFY36" s="74"/>
      <c r="SFZ36" s="74"/>
      <c r="SGA36" s="85"/>
      <c r="SGB36" s="80"/>
      <c r="SGC36" s="80"/>
      <c r="SGD36" s="85"/>
      <c r="SGE36" s="77"/>
      <c r="SGF36" s="74"/>
      <c r="SGG36" s="74"/>
      <c r="SGH36" s="85"/>
      <c r="SGI36" s="74"/>
      <c r="SGJ36" s="74"/>
      <c r="SGK36" s="85"/>
      <c r="SGL36" s="74"/>
      <c r="SGM36" s="74"/>
      <c r="SGN36" s="85"/>
      <c r="SGO36" s="74"/>
      <c r="SGP36" s="74"/>
      <c r="SGQ36" s="85"/>
      <c r="SGR36" s="80"/>
      <c r="SGS36" s="80"/>
      <c r="SGT36" s="85"/>
      <c r="SGU36" s="77"/>
      <c r="SGV36" s="74"/>
      <c r="SGW36" s="74"/>
      <c r="SGX36" s="85"/>
      <c r="SGY36" s="74"/>
      <c r="SGZ36" s="74"/>
      <c r="SHA36" s="85"/>
      <c r="SHB36" s="74"/>
      <c r="SHC36" s="74"/>
      <c r="SHD36" s="85"/>
      <c r="SHE36" s="74"/>
      <c r="SHF36" s="74"/>
      <c r="SHG36" s="85"/>
      <c r="SHH36" s="80"/>
      <c r="SHI36" s="80"/>
      <c r="SHJ36" s="85"/>
      <c r="SHK36" s="77"/>
      <c r="SHL36" s="74"/>
      <c r="SHM36" s="74"/>
      <c r="SHN36" s="85"/>
      <c r="SHO36" s="74"/>
      <c r="SHP36" s="74"/>
      <c r="SHQ36" s="85"/>
      <c r="SHR36" s="74"/>
      <c r="SHS36" s="74"/>
      <c r="SHT36" s="85"/>
      <c r="SHU36" s="74"/>
      <c r="SHV36" s="74"/>
      <c r="SHW36" s="85"/>
      <c r="SHX36" s="80"/>
      <c r="SHY36" s="80"/>
      <c r="SHZ36" s="85"/>
      <c r="SIA36" s="77"/>
      <c r="SIB36" s="74"/>
      <c r="SIC36" s="74"/>
      <c r="SID36" s="85"/>
      <c r="SIE36" s="74"/>
      <c r="SIF36" s="74"/>
      <c r="SIG36" s="85"/>
      <c r="SIH36" s="74"/>
      <c r="SII36" s="74"/>
      <c r="SIJ36" s="85"/>
      <c r="SIK36" s="74"/>
      <c r="SIL36" s="74"/>
      <c r="SIM36" s="85"/>
      <c r="SIN36" s="80"/>
      <c r="SIO36" s="80"/>
      <c r="SIP36" s="85"/>
      <c r="SIQ36" s="77"/>
      <c r="SIR36" s="74"/>
      <c r="SIS36" s="74"/>
      <c r="SIT36" s="85"/>
      <c r="SIU36" s="74"/>
      <c r="SIV36" s="74"/>
      <c r="SIW36" s="85"/>
      <c r="SIX36" s="74"/>
      <c r="SIY36" s="74"/>
      <c r="SIZ36" s="85"/>
      <c r="SJA36" s="74"/>
      <c r="SJB36" s="74"/>
      <c r="SJC36" s="85"/>
      <c r="SJD36" s="80"/>
      <c r="SJE36" s="80"/>
      <c r="SJF36" s="85"/>
      <c r="SJG36" s="77"/>
      <c r="SJH36" s="74"/>
      <c r="SJI36" s="74"/>
      <c r="SJJ36" s="85"/>
      <c r="SJK36" s="74"/>
      <c r="SJL36" s="74"/>
      <c r="SJM36" s="85"/>
      <c r="SJN36" s="74"/>
      <c r="SJO36" s="74"/>
      <c r="SJP36" s="85"/>
      <c r="SJQ36" s="74"/>
      <c r="SJR36" s="74"/>
      <c r="SJS36" s="85"/>
      <c r="SJT36" s="80"/>
      <c r="SJU36" s="80"/>
      <c r="SJV36" s="85"/>
      <c r="SJW36" s="77"/>
      <c r="SJX36" s="74"/>
      <c r="SJY36" s="74"/>
      <c r="SJZ36" s="85"/>
      <c r="SKA36" s="74"/>
      <c r="SKB36" s="74"/>
      <c r="SKC36" s="85"/>
      <c r="SKD36" s="74"/>
      <c r="SKE36" s="74"/>
      <c r="SKF36" s="85"/>
      <c r="SKG36" s="74"/>
      <c r="SKH36" s="74"/>
      <c r="SKI36" s="85"/>
      <c r="SKJ36" s="80"/>
      <c r="SKK36" s="80"/>
      <c r="SKL36" s="85"/>
      <c r="SKM36" s="77"/>
      <c r="SKN36" s="74"/>
      <c r="SKO36" s="74"/>
      <c r="SKP36" s="85"/>
      <c r="SKQ36" s="74"/>
      <c r="SKR36" s="74"/>
      <c r="SKS36" s="85"/>
      <c r="SKT36" s="74"/>
      <c r="SKU36" s="74"/>
      <c r="SKV36" s="85"/>
      <c r="SKW36" s="74"/>
      <c r="SKX36" s="74"/>
      <c r="SKY36" s="85"/>
      <c r="SKZ36" s="80"/>
      <c r="SLA36" s="80"/>
      <c r="SLB36" s="85"/>
      <c r="SLC36" s="77"/>
      <c r="SLD36" s="74"/>
      <c r="SLE36" s="74"/>
      <c r="SLF36" s="85"/>
      <c r="SLG36" s="74"/>
      <c r="SLH36" s="74"/>
      <c r="SLI36" s="85"/>
      <c r="SLJ36" s="74"/>
      <c r="SLK36" s="74"/>
      <c r="SLL36" s="85"/>
      <c r="SLM36" s="74"/>
      <c r="SLN36" s="74"/>
      <c r="SLO36" s="85"/>
      <c r="SLP36" s="80"/>
      <c r="SLQ36" s="80"/>
      <c r="SLR36" s="85"/>
      <c r="SLS36" s="77"/>
      <c r="SLT36" s="74"/>
      <c r="SLU36" s="74"/>
      <c r="SLV36" s="85"/>
      <c r="SLW36" s="74"/>
      <c r="SLX36" s="74"/>
      <c r="SLY36" s="85"/>
      <c r="SLZ36" s="74"/>
      <c r="SMA36" s="74"/>
      <c r="SMB36" s="85"/>
      <c r="SMC36" s="74"/>
      <c r="SMD36" s="74"/>
      <c r="SME36" s="85"/>
      <c r="SMF36" s="80"/>
      <c r="SMG36" s="80"/>
      <c r="SMH36" s="85"/>
      <c r="SMI36" s="77"/>
      <c r="SMJ36" s="74"/>
      <c r="SMK36" s="74"/>
      <c r="SML36" s="85"/>
      <c r="SMM36" s="74"/>
      <c r="SMN36" s="74"/>
      <c r="SMO36" s="85"/>
      <c r="SMP36" s="74"/>
      <c r="SMQ36" s="74"/>
      <c r="SMR36" s="85"/>
      <c r="SMS36" s="74"/>
      <c r="SMT36" s="74"/>
      <c r="SMU36" s="85"/>
      <c r="SMV36" s="80"/>
      <c r="SMW36" s="80"/>
      <c r="SMX36" s="85"/>
      <c r="SMY36" s="77"/>
      <c r="SMZ36" s="74"/>
      <c r="SNA36" s="74"/>
      <c r="SNB36" s="85"/>
      <c r="SNC36" s="74"/>
      <c r="SND36" s="74"/>
      <c r="SNE36" s="85"/>
      <c r="SNF36" s="74"/>
      <c r="SNG36" s="74"/>
      <c r="SNH36" s="85"/>
      <c r="SNI36" s="74"/>
      <c r="SNJ36" s="74"/>
      <c r="SNK36" s="85"/>
      <c r="SNL36" s="80"/>
      <c r="SNM36" s="80"/>
      <c r="SNN36" s="85"/>
      <c r="SNO36" s="77"/>
      <c r="SNP36" s="74"/>
      <c r="SNQ36" s="74"/>
      <c r="SNR36" s="85"/>
      <c r="SNS36" s="74"/>
      <c r="SNT36" s="74"/>
      <c r="SNU36" s="85"/>
      <c r="SNV36" s="74"/>
      <c r="SNW36" s="74"/>
      <c r="SNX36" s="85"/>
      <c r="SNY36" s="74"/>
      <c r="SNZ36" s="74"/>
      <c r="SOA36" s="85"/>
      <c r="SOB36" s="80"/>
      <c r="SOC36" s="80"/>
      <c r="SOD36" s="85"/>
      <c r="SOE36" s="77"/>
      <c r="SOF36" s="74"/>
      <c r="SOG36" s="74"/>
      <c r="SOH36" s="85"/>
      <c r="SOI36" s="74"/>
      <c r="SOJ36" s="74"/>
      <c r="SOK36" s="85"/>
      <c r="SOL36" s="74"/>
      <c r="SOM36" s="74"/>
      <c r="SON36" s="85"/>
      <c r="SOO36" s="74"/>
      <c r="SOP36" s="74"/>
      <c r="SOQ36" s="85"/>
      <c r="SOR36" s="80"/>
      <c r="SOS36" s="80"/>
      <c r="SOT36" s="85"/>
      <c r="SOU36" s="77"/>
      <c r="SOV36" s="74"/>
      <c r="SOW36" s="74"/>
      <c r="SOX36" s="85"/>
      <c r="SOY36" s="74"/>
      <c r="SOZ36" s="74"/>
      <c r="SPA36" s="85"/>
      <c r="SPB36" s="74"/>
      <c r="SPC36" s="74"/>
      <c r="SPD36" s="85"/>
      <c r="SPE36" s="74"/>
      <c r="SPF36" s="74"/>
      <c r="SPG36" s="85"/>
      <c r="SPH36" s="80"/>
      <c r="SPI36" s="80"/>
      <c r="SPJ36" s="85"/>
      <c r="SPK36" s="77"/>
      <c r="SPL36" s="74"/>
      <c r="SPM36" s="74"/>
      <c r="SPN36" s="85"/>
      <c r="SPO36" s="74"/>
      <c r="SPP36" s="74"/>
      <c r="SPQ36" s="85"/>
      <c r="SPR36" s="74"/>
      <c r="SPS36" s="74"/>
      <c r="SPT36" s="85"/>
      <c r="SPU36" s="74"/>
      <c r="SPV36" s="74"/>
      <c r="SPW36" s="85"/>
      <c r="SPX36" s="80"/>
      <c r="SPY36" s="80"/>
      <c r="SPZ36" s="85"/>
      <c r="SQA36" s="77"/>
      <c r="SQB36" s="74"/>
      <c r="SQC36" s="74"/>
      <c r="SQD36" s="85"/>
      <c r="SQE36" s="74"/>
      <c r="SQF36" s="74"/>
      <c r="SQG36" s="85"/>
      <c r="SQH36" s="74"/>
      <c r="SQI36" s="74"/>
      <c r="SQJ36" s="85"/>
      <c r="SQK36" s="74"/>
      <c r="SQL36" s="74"/>
      <c r="SQM36" s="85"/>
      <c r="SQN36" s="80"/>
      <c r="SQO36" s="80"/>
      <c r="SQP36" s="85"/>
      <c r="SQQ36" s="77"/>
      <c r="SQR36" s="74"/>
      <c r="SQS36" s="74"/>
      <c r="SQT36" s="85"/>
      <c r="SQU36" s="74"/>
      <c r="SQV36" s="74"/>
      <c r="SQW36" s="85"/>
      <c r="SQX36" s="74"/>
      <c r="SQY36" s="74"/>
      <c r="SQZ36" s="85"/>
      <c r="SRA36" s="74"/>
      <c r="SRB36" s="74"/>
      <c r="SRC36" s="85"/>
      <c r="SRD36" s="80"/>
      <c r="SRE36" s="80"/>
      <c r="SRF36" s="85"/>
      <c r="SRG36" s="77"/>
      <c r="SRH36" s="74"/>
      <c r="SRI36" s="74"/>
      <c r="SRJ36" s="85"/>
      <c r="SRK36" s="74"/>
      <c r="SRL36" s="74"/>
      <c r="SRM36" s="85"/>
      <c r="SRN36" s="74"/>
      <c r="SRO36" s="74"/>
      <c r="SRP36" s="85"/>
      <c r="SRQ36" s="74"/>
      <c r="SRR36" s="74"/>
      <c r="SRS36" s="85"/>
      <c r="SRT36" s="80"/>
      <c r="SRU36" s="80"/>
      <c r="SRV36" s="85"/>
      <c r="SRW36" s="77"/>
      <c r="SRX36" s="74"/>
      <c r="SRY36" s="74"/>
      <c r="SRZ36" s="85"/>
      <c r="SSA36" s="74"/>
      <c r="SSB36" s="74"/>
      <c r="SSC36" s="85"/>
      <c r="SSD36" s="74"/>
      <c r="SSE36" s="74"/>
      <c r="SSF36" s="85"/>
      <c r="SSG36" s="74"/>
      <c r="SSH36" s="74"/>
      <c r="SSI36" s="85"/>
      <c r="SSJ36" s="80"/>
      <c r="SSK36" s="80"/>
      <c r="SSL36" s="85"/>
      <c r="SSM36" s="77"/>
      <c r="SSN36" s="74"/>
      <c r="SSO36" s="74"/>
      <c r="SSP36" s="85"/>
      <c r="SSQ36" s="74"/>
      <c r="SSR36" s="74"/>
      <c r="SSS36" s="85"/>
      <c r="SST36" s="74"/>
      <c r="SSU36" s="74"/>
      <c r="SSV36" s="85"/>
      <c r="SSW36" s="74"/>
      <c r="SSX36" s="74"/>
      <c r="SSY36" s="85"/>
      <c r="SSZ36" s="80"/>
      <c r="STA36" s="80"/>
      <c r="STB36" s="85"/>
      <c r="STC36" s="77"/>
      <c r="STD36" s="74"/>
      <c r="STE36" s="74"/>
      <c r="STF36" s="85"/>
      <c r="STG36" s="74"/>
      <c r="STH36" s="74"/>
      <c r="STI36" s="85"/>
      <c r="STJ36" s="74"/>
      <c r="STK36" s="74"/>
      <c r="STL36" s="85"/>
      <c r="STM36" s="74"/>
      <c r="STN36" s="74"/>
      <c r="STO36" s="85"/>
      <c r="STP36" s="80"/>
      <c r="STQ36" s="80"/>
      <c r="STR36" s="85"/>
      <c r="STS36" s="77"/>
      <c r="STT36" s="74"/>
      <c r="STU36" s="74"/>
      <c r="STV36" s="85"/>
      <c r="STW36" s="74"/>
      <c r="STX36" s="74"/>
      <c r="STY36" s="85"/>
      <c r="STZ36" s="74"/>
      <c r="SUA36" s="74"/>
      <c r="SUB36" s="85"/>
      <c r="SUC36" s="74"/>
      <c r="SUD36" s="74"/>
      <c r="SUE36" s="85"/>
      <c r="SUF36" s="80"/>
      <c r="SUG36" s="80"/>
      <c r="SUH36" s="85"/>
      <c r="SUI36" s="77"/>
      <c r="SUJ36" s="74"/>
      <c r="SUK36" s="74"/>
      <c r="SUL36" s="85"/>
      <c r="SUM36" s="74"/>
      <c r="SUN36" s="74"/>
      <c r="SUO36" s="85"/>
      <c r="SUP36" s="74"/>
      <c r="SUQ36" s="74"/>
      <c r="SUR36" s="85"/>
      <c r="SUS36" s="74"/>
      <c r="SUT36" s="74"/>
      <c r="SUU36" s="85"/>
      <c r="SUV36" s="80"/>
      <c r="SUW36" s="80"/>
      <c r="SUX36" s="85"/>
      <c r="SUY36" s="77"/>
      <c r="SUZ36" s="74"/>
      <c r="SVA36" s="74"/>
      <c r="SVB36" s="85"/>
      <c r="SVC36" s="74"/>
      <c r="SVD36" s="74"/>
      <c r="SVE36" s="85"/>
      <c r="SVF36" s="74"/>
      <c r="SVG36" s="74"/>
      <c r="SVH36" s="85"/>
      <c r="SVI36" s="74"/>
      <c r="SVJ36" s="74"/>
      <c r="SVK36" s="85"/>
      <c r="SVL36" s="80"/>
      <c r="SVM36" s="80"/>
      <c r="SVN36" s="85"/>
      <c r="SVO36" s="77"/>
      <c r="SVP36" s="74"/>
      <c r="SVQ36" s="74"/>
      <c r="SVR36" s="85"/>
      <c r="SVS36" s="74"/>
      <c r="SVT36" s="74"/>
      <c r="SVU36" s="85"/>
      <c r="SVV36" s="74"/>
      <c r="SVW36" s="74"/>
      <c r="SVX36" s="85"/>
      <c r="SVY36" s="74"/>
      <c r="SVZ36" s="74"/>
      <c r="SWA36" s="85"/>
      <c r="SWB36" s="80"/>
      <c r="SWC36" s="80"/>
      <c r="SWD36" s="85"/>
      <c r="SWE36" s="77"/>
      <c r="SWF36" s="74"/>
      <c r="SWG36" s="74"/>
      <c r="SWH36" s="85"/>
      <c r="SWI36" s="74"/>
      <c r="SWJ36" s="74"/>
      <c r="SWK36" s="85"/>
      <c r="SWL36" s="74"/>
      <c r="SWM36" s="74"/>
      <c r="SWN36" s="85"/>
      <c r="SWO36" s="74"/>
      <c r="SWP36" s="74"/>
      <c r="SWQ36" s="85"/>
      <c r="SWR36" s="80"/>
      <c r="SWS36" s="80"/>
      <c r="SWT36" s="85"/>
      <c r="SWU36" s="77"/>
      <c r="SWV36" s="74"/>
      <c r="SWW36" s="74"/>
      <c r="SWX36" s="85"/>
      <c r="SWY36" s="74"/>
      <c r="SWZ36" s="74"/>
      <c r="SXA36" s="85"/>
      <c r="SXB36" s="74"/>
      <c r="SXC36" s="74"/>
      <c r="SXD36" s="85"/>
      <c r="SXE36" s="74"/>
      <c r="SXF36" s="74"/>
      <c r="SXG36" s="85"/>
      <c r="SXH36" s="80"/>
      <c r="SXI36" s="80"/>
      <c r="SXJ36" s="85"/>
      <c r="SXK36" s="77"/>
      <c r="SXL36" s="74"/>
      <c r="SXM36" s="74"/>
      <c r="SXN36" s="85"/>
      <c r="SXO36" s="74"/>
      <c r="SXP36" s="74"/>
      <c r="SXQ36" s="85"/>
      <c r="SXR36" s="74"/>
      <c r="SXS36" s="74"/>
      <c r="SXT36" s="85"/>
      <c r="SXU36" s="74"/>
      <c r="SXV36" s="74"/>
      <c r="SXW36" s="85"/>
      <c r="SXX36" s="80"/>
      <c r="SXY36" s="80"/>
      <c r="SXZ36" s="85"/>
      <c r="SYA36" s="77"/>
      <c r="SYB36" s="74"/>
      <c r="SYC36" s="74"/>
      <c r="SYD36" s="85"/>
      <c r="SYE36" s="74"/>
      <c r="SYF36" s="74"/>
      <c r="SYG36" s="85"/>
      <c r="SYH36" s="74"/>
      <c r="SYI36" s="74"/>
      <c r="SYJ36" s="85"/>
      <c r="SYK36" s="74"/>
      <c r="SYL36" s="74"/>
      <c r="SYM36" s="85"/>
      <c r="SYN36" s="80"/>
      <c r="SYO36" s="80"/>
      <c r="SYP36" s="85"/>
      <c r="SYQ36" s="77"/>
      <c r="SYR36" s="74"/>
      <c r="SYS36" s="74"/>
      <c r="SYT36" s="85"/>
      <c r="SYU36" s="74"/>
      <c r="SYV36" s="74"/>
      <c r="SYW36" s="85"/>
      <c r="SYX36" s="74"/>
      <c r="SYY36" s="74"/>
      <c r="SYZ36" s="85"/>
      <c r="SZA36" s="74"/>
      <c r="SZB36" s="74"/>
      <c r="SZC36" s="85"/>
      <c r="SZD36" s="80"/>
      <c r="SZE36" s="80"/>
      <c r="SZF36" s="85"/>
      <c r="SZG36" s="77"/>
      <c r="SZH36" s="74"/>
      <c r="SZI36" s="74"/>
      <c r="SZJ36" s="85"/>
      <c r="SZK36" s="74"/>
      <c r="SZL36" s="74"/>
      <c r="SZM36" s="85"/>
      <c r="SZN36" s="74"/>
      <c r="SZO36" s="74"/>
      <c r="SZP36" s="85"/>
      <c r="SZQ36" s="74"/>
      <c r="SZR36" s="74"/>
      <c r="SZS36" s="85"/>
      <c r="SZT36" s="80"/>
      <c r="SZU36" s="80"/>
      <c r="SZV36" s="85"/>
      <c r="SZW36" s="77"/>
      <c r="SZX36" s="74"/>
      <c r="SZY36" s="74"/>
      <c r="SZZ36" s="85"/>
      <c r="TAA36" s="74"/>
      <c r="TAB36" s="74"/>
      <c r="TAC36" s="85"/>
      <c r="TAD36" s="74"/>
      <c r="TAE36" s="74"/>
      <c r="TAF36" s="85"/>
      <c r="TAG36" s="74"/>
      <c r="TAH36" s="74"/>
      <c r="TAI36" s="85"/>
      <c r="TAJ36" s="80"/>
      <c r="TAK36" s="80"/>
      <c r="TAL36" s="85"/>
      <c r="TAM36" s="77"/>
      <c r="TAN36" s="74"/>
      <c r="TAO36" s="74"/>
      <c r="TAP36" s="85"/>
      <c r="TAQ36" s="74"/>
      <c r="TAR36" s="74"/>
      <c r="TAS36" s="85"/>
      <c r="TAT36" s="74"/>
      <c r="TAU36" s="74"/>
      <c r="TAV36" s="85"/>
      <c r="TAW36" s="74"/>
      <c r="TAX36" s="74"/>
      <c r="TAY36" s="85"/>
      <c r="TAZ36" s="80"/>
      <c r="TBA36" s="80"/>
      <c r="TBB36" s="85"/>
      <c r="TBC36" s="77"/>
      <c r="TBD36" s="74"/>
      <c r="TBE36" s="74"/>
      <c r="TBF36" s="85"/>
      <c r="TBG36" s="74"/>
      <c r="TBH36" s="74"/>
      <c r="TBI36" s="85"/>
      <c r="TBJ36" s="74"/>
      <c r="TBK36" s="74"/>
      <c r="TBL36" s="85"/>
      <c r="TBM36" s="74"/>
      <c r="TBN36" s="74"/>
      <c r="TBO36" s="85"/>
      <c r="TBP36" s="80"/>
      <c r="TBQ36" s="80"/>
      <c r="TBR36" s="85"/>
      <c r="TBS36" s="77"/>
      <c r="TBT36" s="74"/>
      <c r="TBU36" s="74"/>
      <c r="TBV36" s="85"/>
      <c r="TBW36" s="74"/>
      <c r="TBX36" s="74"/>
      <c r="TBY36" s="85"/>
      <c r="TBZ36" s="74"/>
      <c r="TCA36" s="74"/>
      <c r="TCB36" s="85"/>
      <c r="TCC36" s="74"/>
      <c r="TCD36" s="74"/>
      <c r="TCE36" s="85"/>
      <c r="TCF36" s="80"/>
      <c r="TCG36" s="80"/>
      <c r="TCH36" s="85"/>
      <c r="TCI36" s="77"/>
      <c r="TCJ36" s="74"/>
      <c r="TCK36" s="74"/>
      <c r="TCL36" s="85"/>
      <c r="TCM36" s="74"/>
      <c r="TCN36" s="74"/>
      <c r="TCO36" s="85"/>
      <c r="TCP36" s="74"/>
      <c r="TCQ36" s="74"/>
      <c r="TCR36" s="85"/>
      <c r="TCS36" s="74"/>
      <c r="TCT36" s="74"/>
      <c r="TCU36" s="85"/>
      <c r="TCV36" s="80"/>
      <c r="TCW36" s="80"/>
      <c r="TCX36" s="85"/>
      <c r="TCY36" s="77"/>
      <c r="TCZ36" s="74"/>
      <c r="TDA36" s="74"/>
      <c r="TDB36" s="85"/>
      <c r="TDC36" s="74"/>
      <c r="TDD36" s="74"/>
      <c r="TDE36" s="85"/>
      <c r="TDF36" s="74"/>
      <c r="TDG36" s="74"/>
      <c r="TDH36" s="85"/>
      <c r="TDI36" s="74"/>
      <c r="TDJ36" s="74"/>
      <c r="TDK36" s="85"/>
      <c r="TDL36" s="80"/>
      <c r="TDM36" s="80"/>
      <c r="TDN36" s="85"/>
      <c r="TDO36" s="77"/>
      <c r="TDP36" s="74"/>
      <c r="TDQ36" s="74"/>
      <c r="TDR36" s="85"/>
      <c r="TDS36" s="74"/>
      <c r="TDT36" s="74"/>
      <c r="TDU36" s="85"/>
      <c r="TDV36" s="74"/>
      <c r="TDW36" s="74"/>
      <c r="TDX36" s="85"/>
      <c r="TDY36" s="74"/>
      <c r="TDZ36" s="74"/>
      <c r="TEA36" s="85"/>
      <c r="TEB36" s="80"/>
      <c r="TEC36" s="80"/>
      <c r="TED36" s="85"/>
      <c r="TEE36" s="77"/>
      <c r="TEF36" s="74"/>
      <c r="TEG36" s="74"/>
      <c r="TEH36" s="85"/>
      <c r="TEI36" s="74"/>
      <c r="TEJ36" s="74"/>
      <c r="TEK36" s="85"/>
      <c r="TEL36" s="74"/>
      <c r="TEM36" s="74"/>
      <c r="TEN36" s="85"/>
      <c r="TEO36" s="74"/>
      <c r="TEP36" s="74"/>
      <c r="TEQ36" s="85"/>
      <c r="TER36" s="80"/>
      <c r="TES36" s="80"/>
      <c r="TET36" s="85"/>
      <c r="TEU36" s="77"/>
      <c r="TEV36" s="74"/>
      <c r="TEW36" s="74"/>
      <c r="TEX36" s="85"/>
      <c r="TEY36" s="74"/>
      <c r="TEZ36" s="74"/>
      <c r="TFA36" s="85"/>
      <c r="TFB36" s="74"/>
      <c r="TFC36" s="74"/>
      <c r="TFD36" s="85"/>
      <c r="TFE36" s="74"/>
      <c r="TFF36" s="74"/>
      <c r="TFG36" s="85"/>
      <c r="TFH36" s="80"/>
      <c r="TFI36" s="80"/>
      <c r="TFJ36" s="85"/>
      <c r="TFK36" s="77"/>
      <c r="TFL36" s="74"/>
      <c r="TFM36" s="74"/>
      <c r="TFN36" s="85"/>
      <c r="TFO36" s="74"/>
      <c r="TFP36" s="74"/>
      <c r="TFQ36" s="85"/>
      <c r="TFR36" s="74"/>
      <c r="TFS36" s="74"/>
      <c r="TFT36" s="85"/>
      <c r="TFU36" s="74"/>
      <c r="TFV36" s="74"/>
      <c r="TFW36" s="85"/>
      <c r="TFX36" s="80"/>
      <c r="TFY36" s="80"/>
      <c r="TFZ36" s="85"/>
      <c r="TGA36" s="77"/>
      <c r="TGB36" s="74"/>
      <c r="TGC36" s="74"/>
      <c r="TGD36" s="85"/>
      <c r="TGE36" s="74"/>
      <c r="TGF36" s="74"/>
      <c r="TGG36" s="85"/>
      <c r="TGH36" s="74"/>
      <c r="TGI36" s="74"/>
      <c r="TGJ36" s="85"/>
      <c r="TGK36" s="74"/>
      <c r="TGL36" s="74"/>
      <c r="TGM36" s="85"/>
      <c r="TGN36" s="80"/>
      <c r="TGO36" s="80"/>
      <c r="TGP36" s="85"/>
      <c r="TGQ36" s="77"/>
      <c r="TGR36" s="74"/>
      <c r="TGS36" s="74"/>
      <c r="TGT36" s="85"/>
      <c r="TGU36" s="74"/>
      <c r="TGV36" s="74"/>
      <c r="TGW36" s="85"/>
      <c r="TGX36" s="74"/>
      <c r="TGY36" s="74"/>
      <c r="TGZ36" s="85"/>
      <c r="THA36" s="74"/>
      <c r="THB36" s="74"/>
      <c r="THC36" s="85"/>
      <c r="THD36" s="80"/>
      <c r="THE36" s="80"/>
      <c r="THF36" s="85"/>
      <c r="THG36" s="77"/>
      <c r="THH36" s="74"/>
      <c r="THI36" s="74"/>
      <c r="THJ36" s="85"/>
      <c r="THK36" s="74"/>
      <c r="THL36" s="74"/>
      <c r="THM36" s="85"/>
      <c r="THN36" s="74"/>
      <c r="THO36" s="74"/>
      <c r="THP36" s="85"/>
      <c r="THQ36" s="74"/>
      <c r="THR36" s="74"/>
      <c r="THS36" s="85"/>
      <c r="THT36" s="80"/>
      <c r="THU36" s="80"/>
      <c r="THV36" s="85"/>
      <c r="THW36" s="77"/>
      <c r="THX36" s="74"/>
      <c r="THY36" s="74"/>
      <c r="THZ36" s="85"/>
      <c r="TIA36" s="74"/>
      <c r="TIB36" s="74"/>
      <c r="TIC36" s="85"/>
      <c r="TID36" s="74"/>
      <c r="TIE36" s="74"/>
      <c r="TIF36" s="85"/>
      <c r="TIG36" s="74"/>
      <c r="TIH36" s="74"/>
      <c r="TII36" s="85"/>
      <c r="TIJ36" s="80"/>
      <c r="TIK36" s="80"/>
      <c r="TIL36" s="85"/>
      <c r="TIM36" s="77"/>
      <c r="TIN36" s="74"/>
      <c r="TIO36" s="74"/>
      <c r="TIP36" s="85"/>
      <c r="TIQ36" s="74"/>
      <c r="TIR36" s="74"/>
      <c r="TIS36" s="85"/>
      <c r="TIT36" s="74"/>
      <c r="TIU36" s="74"/>
      <c r="TIV36" s="85"/>
      <c r="TIW36" s="74"/>
      <c r="TIX36" s="74"/>
      <c r="TIY36" s="85"/>
      <c r="TIZ36" s="80"/>
      <c r="TJA36" s="80"/>
      <c r="TJB36" s="85"/>
      <c r="TJC36" s="77"/>
      <c r="TJD36" s="74"/>
      <c r="TJE36" s="74"/>
      <c r="TJF36" s="85"/>
      <c r="TJG36" s="74"/>
      <c r="TJH36" s="74"/>
      <c r="TJI36" s="85"/>
      <c r="TJJ36" s="74"/>
      <c r="TJK36" s="74"/>
      <c r="TJL36" s="85"/>
      <c r="TJM36" s="74"/>
      <c r="TJN36" s="74"/>
      <c r="TJO36" s="85"/>
      <c r="TJP36" s="80"/>
      <c r="TJQ36" s="80"/>
      <c r="TJR36" s="85"/>
      <c r="TJS36" s="77"/>
      <c r="TJT36" s="74"/>
      <c r="TJU36" s="74"/>
      <c r="TJV36" s="85"/>
      <c r="TJW36" s="74"/>
      <c r="TJX36" s="74"/>
      <c r="TJY36" s="85"/>
      <c r="TJZ36" s="74"/>
      <c r="TKA36" s="74"/>
      <c r="TKB36" s="85"/>
      <c r="TKC36" s="74"/>
      <c r="TKD36" s="74"/>
      <c r="TKE36" s="85"/>
      <c r="TKF36" s="80"/>
      <c r="TKG36" s="80"/>
      <c r="TKH36" s="85"/>
      <c r="TKI36" s="77"/>
      <c r="TKJ36" s="74"/>
      <c r="TKK36" s="74"/>
      <c r="TKL36" s="85"/>
      <c r="TKM36" s="74"/>
      <c r="TKN36" s="74"/>
      <c r="TKO36" s="85"/>
      <c r="TKP36" s="74"/>
      <c r="TKQ36" s="74"/>
      <c r="TKR36" s="85"/>
      <c r="TKS36" s="74"/>
      <c r="TKT36" s="74"/>
      <c r="TKU36" s="85"/>
      <c r="TKV36" s="80"/>
      <c r="TKW36" s="80"/>
      <c r="TKX36" s="85"/>
      <c r="TKY36" s="77"/>
      <c r="TKZ36" s="74"/>
      <c r="TLA36" s="74"/>
      <c r="TLB36" s="85"/>
      <c r="TLC36" s="74"/>
      <c r="TLD36" s="74"/>
      <c r="TLE36" s="85"/>
      <c r="TLF36" s="74"/>
      <c r="TLG36" s="74"/>
      <c r="TLH36" s="85"/>
      <c r="TLI36" s="74"/>
      <c r="TLJ36" s="74"/>
      <c r="TLK36" s="85"/>
      <c r="TLL36" s="80"/>
      <c r="TLM36" s="80"/>
      <c r="TLN36" s="85"/>
      <c r="TLO36" s="77"/>
      <c r="TLP36" s="74"/>
      <c r="TLQ36" s="74"/>
      <c r="TLR36" s="85"/>
      <c r="TLS36" s="74"/>
      <c r="TLT36" s="74"/>
      <c r="TLU36" s="85"/>
      <c r="TLV36" s="74"/>
      <c r="TLW36" s="74"/>
      <c r="TLX36" s="85"/>
      <c r="TLY36" s="74"/>
      <c r="TLZ36" s="74"/>
      <c r="TMA36" s="85"/>
      <c r="TMB36" s="80"/>
      <c r="TMC36" s="80"/>
      <c r="TMD36" s="85"/>
      <c r="TME36" s="77"/>
      <c r="TMF36" s="74"/>
      <c r="TMG36" s="74"/>
      <c r="TMH36" s="85"/>
      <c r="TMI36" s="74"/>
      <c r="TMJ36" s="74"/>
      <c r="TMK36" s="85"/>
      <c r="TML36" s="74"/>
      <c r="TMM36" s="74"/>
      <c r="TMN36" s="85"/>
      <c r="TMO36" s="74"/>
      <c r="TMP36" s="74"/>
      <c r="TMQ36" s="85"/>
      <c r="TMR36" s="80"/>
      <c r="TMS36" s="80"/>
      <c r="TMT36" s="85"/>
      <c r="TMU36" s="77"/>
      <c r="TMV36" s="74"/>
      <c r="TMW36" s="74"/>
      <c r="TMX36" s="85"/>
      <c r="TMY36" s="74"/>
      <c r="TMZ36" s="74"/>
      <c r="TNA36" s="85"/>
      <c r="TNB36" s="74"/>
      <c r="TNC36" s="74"/>
      <c r="TND36" s="85"/>
      <c r="TNE36" s="74"/>
      <c r="TNF36" s="74"/>
      <c r="TNG36" s="85"/>
      <c r="TNH36" s="80"/>
      <c r="TNI36" s="80"/>
      <c r="TNJ36" s="85"/>
      <c r="TNK36" s="77"/>
      <c r="TNL36" s="74"/>
      <c r="TNM36" s="74"/>
      <c r="TNN36" s="85"/>
      <c r="TNO36" s="74"/>
      <c r="TNP36" s="74"/>
      <c r="TNQ36" s="85"/>
      <c r="TNR36" s="74"/>
      <c r="TNS36" s="74"/>
      <c r="TNT36" s="85"/>
      <c r="TNU36" s="74"/>
      <c r="TNV36" s="74"/>
      <c r="TNW36" s="85"/>
      <c r="TNX36" s="80"/>
      <c r="TNY36" s="80"/>
      <c r="TNZ36" s="85"/>
      <c r="TOA36" s="77"/>
      <c r="TOB36" s="74"/>
      <c r="TOC36" s="74"/>
      <c r="TOD36" s="85"/>
      <c r="TOE36" s="74"/>
      <c r="TOF36" s="74"/>
      <c r="TOG36" s="85"/>
      <c r="TOH36" s="74"/>
      <c r="TOI36" s="74"/>
      <c r="TOJ36" s="85"/>
      <c r="TOK36" s="74"/>
      <c r="TOL36" s="74"/>
      <c r="TOM36" s="85"/>
      <c r="TON36" s="80"/>
      <c r="TOO36" s="80"/>
      <c r="TOP36" s="85"/>
      <c r="TOQ36" s="77"/>
      <c r="TOR36" s="74"/>
      <c r="TOS36" s="74"/>
      <c r="TOT36" s="85"/>
      <c r="TOU36" s="74"/>
      <c r="TOV36" s="74"/>
      <c r="TOW36" s="85"/>
      <c r="TOX36" s="74"/>
      <c r="TOY36" s="74"/>
      <c r="TOZ36" s="85"/>
      <c r="TPA36" s="74"/>
      <c r="TPB36" s="74"/>
      <c r="TPC36" s="85"/>
      <c r="TPD36" s="80"/>
      <c r="TPE36" s="80"/>
      <c r="TPF36" s="85"/>
      <c r="TPG36" s="77"/>
      <c r="TPH36" s="74"/>
      <c r="TPI36" s="74"/>
      <c r="TPJ36" s="85"/>
      <c r="TPK36" s="74"/>
      <c r="TPL36" s="74"/>
      <c r="TPM36" s="85"/>
      <c r="TPN36" s="74"/>
      <c r="TPO36" s="74"/>
      <c r="TPP36" s="85"/>
      <c r="TPQ36" s="74"/>
      <c r="TPR36" s="74"/>
      <c r="TPS36" s="85"/>
      <c r="TPT36" s="80"/>
      <c r="TPU36" s="80"/>
      <c r="TPV36" s="85"/>
      <c r="TPW36" s="77"/>
      <c r="TPX36" s="74"/>
      <c r="TPY36" s="74"/>
      <c r="TPZ36" s="85"/>
      <c r="TQA36" s="74"/>
      <c r="TQB36" s="74"/>
      <c r="TQC36" s="85"/>
      <c r="TQD36" s="74"/>
      <c r="TQE36" s="74"/>
      <c r="TQF36" s="85"/>
      <c r="TQG36" s="74"/>
      <c r="TQH36" s="74"/>
      <c r="TQI36" s="85"/>
      <c r="TQJ36" s="80"/>
      <c r="TQK36" s="80"/>
      <c r="TQL36" s="85"/>
      <c r="TQM36" s="77"/>
      <c r="TQN36" s="74"/>
      <c r="TQO36" s="74"/>
      <c r="TQP36" s="85"/>
      <c r="TQQ36" s="74"/>
      <c r="TQR36" s="74"/>
      <c r="TQS36" s="85"/>
      <c r="TQT36" s="74"/>
      <c r="TQU36" s="74"/>
      <c r="TQV36" s="85"/>
      <c r="TQW36" s="74"/>
      <c r="TQX36" s="74"/>
      <c r="TQY36" s="85"/>
      <c r="TQZ36" s="80"/>
      <c r="TRA36" s="80"/>
      <c r="TRB36" s="85"/>
      <c r="TRC36" s="77"/>
      <c r="TRD36" s="74"/>
      <c r="TRE36" s="74"/>
      <c r="TRF36" s="85"/>
      <c r="TRG36" s="74"/>
      <c r="TRH36" s="74"/>
      <c r="TRI36" s="85"/>
      <c r="TRJ36" s="74"/>
      <c r="TRK36" s="74"/>
      <c r="TRL36" s="85"/>
      <c r="TRM36" s="74"/>
      <c r="TRN36" s="74"/>
      <c r="TRO36" s="85"/>
      <c r="TRP36" s="80"/>
      <c r="TRQ36" s="80"/>
      <c r="TRR36" s="85"/>
      <c r="TRS36" s="77"/>
      <c r="TRT36" s="74"/>
      <c r="TRU36" s="74"/>
      <c r="TRV36" s="85"/>
      <c r="TRW36" s="74"/>
      <c r="TRX36" s="74"/>
      <c r="TRY36" s="85"/>
      <c r="TRZ36" s="74"/>
      <c r="TSA36" s="74"/>
      <c r="TSB36" s="85"/>
      <c r="TSC36" s="74"/>
      <c r="TSD36" s="74"/>
      <c r="TSE36" s="85"/>
      <c r="TSF36" s="80"/>
      <c r="TSG36" s="80"/>
      <c r="TSH36" s="85"/>
      <c r="TSI36" s="77"/>
      <c r="TSJ36" s="74"/>
      <c r="TSK36" s="74"/>
      <c r="TSL36" s="85"/>
      <c r="TSM36" s="74"/>
      <c r="TSN36" s="74"/>
      <c r="TSO36" s="85"/>
      <c r="TSP36" s="74"/>
      <c r="TSQ36" s="74"/>
      <c r="TSR36" s="85"/>
      <c r="TSS36" s="74"/>
      <c r="TST36" s="74"/>
      <c r="TSU36" s="85"/>
      <c r="TSV36" s="80"/>
      <c r="TSW36" s="80"/>
      <c r="TSX36" s="85"/>
      <c r="TSY36" s="77"/>
      <c r="TSZ36" s="74"/>
      <c r="TTA36" s="74"/>
      <c r="TTB36" s="85"/>
      <c r="TTC36" s="74"/>
      <c r="TTD36" s="74"/>
      <c r="TTE36" s="85"/>
      <c r="TTF36" s="74"/>
      <c r="TTG36" s="74"/>
      <c r="TTH36" s="85"/>
      <c r="TTI36" s="74"/>
      <c r="TTJ36" s="74"/>
      <c r="TTK36" s="85"/>
      <c r="TTL36" s="80"/>
      <c r="TTM36" s="80"/>
      <c r="TTN36" s="85"/>
      <c r="TTO36" s="77"/>
      <c r="TTP36" s="74"/>
      <c r="TTQ36" s="74"/>
      <c r="TTR36" s="85"/>
      <c r="TTS36" s="74"/>
      <c r="TTT36" s="74"/>
      <c r="TTU36" s="85"/>
      <c r="TTV36" s="74"/>
      <c r="TTW36" s="74"/>
      <c r="TTX36" s="85"/>
      <c r="TTY36" s="74"/>
      <c r="TTZ36" s="74"/>
      <c r="TUA36" s="85"/>
      <c r="TUB36" s="80"/>
      <c r="TUC36" s="80"/>
      <c r="TUD36" s="85"/>
      <c r="TUE36" s="77"/>
      <c r="TUF36" s="74"/>
      <c r="TUG36" s="74"/>
      <c r="TUH36" s="85"/>
      <c r="TUI36" s="74"/>
      <c r="TUJ36" s="74"/>
      <c r="TUK36" s="85"/>
      <c r="TUL36" s="74"/>
      <c r="TUM36" s="74"/>
      <c r="TUN36" s="85"/>
      <c r="TUO36" s="74"/>
      <c r="TUP36" s="74"/>
      <c r="TUQ36" s="85"/>
      <c r="TUR36" s="80"/>
      <c r="TUS36" s="80"/>
      <c r="TUT36" s="85"/>
      <c r="TUU36" s="77"/>
      <c r="TUV36" s="74"/>
      <c r="TUW36" s="74"/>
      <c r="TUX36" s="85"/>
      <c r="TUY36" s="74"/>
      <c r="TUZ36" s="74"/>
      <c r="TVA36" s="85"/>
      <c r="TVB36" s="74"/>
      <c r="TVC36" s="74"/>
      <c r="TVD36" s="85"/>
      <c r="TVE36" s="74"/>
      <c r="TVF36" s="74"/>
      <c r="TVG36" s="85"/>
      <c r="TVH36" s="80"/>
      <c r="TVI36" s="80"/>
      <c r="TVJ36" s="85"/>
      <c r="TVK36" s="77"/>
      <c r="TVL36" s="74"/>
      <c r="TVM36" s="74"/>
      <c r="TVN36" s="85"/>
      <c r="TVO36" s="74"/>
      <c r="TVP36" s="74"/>
      <c r="TVQ36" s="85"/>
      <c r="TVR36" s="74"/>
      <c r="TVS36" s="74"/>
      <c r="TVT36" s="85"/>
      <c r="TVU36" s="74"/>
      <c r="TVV36" s="74"/>
      <c r="TVW36" s="85"/>
      <c r="TVX36" s="80"/>
      <c r="TVY36" s="80"/>
      <c r="TVZ36" s="85"/>
      <c r="TWA36" s="77"/>
      <c r="TWB36" s="74"/>
      <c r="TWC36" s="74"/>
      <c r="TWD36" s="85"/>
      <c r="TWE36" s="74"/>
      <c r="TWF36" s="74"/>
      <c r="TWG36" s="85"/>
      <c r="TWH36" s="74"/>
      <c r="TWI36" s="74"/>
      <c r="TWJ36" s="85"/>
      <c r="TWK36" s="74"/>
      <c r="TWL36" s="74"/>
      <c r="TWM36" s="85"/>
      <c r="TWN36" s="80"/>
      <c r="TWO36" s="80"/>
      <c r="TWP36" s="85"/>
      <c r="TWQ36" s="77"/>
      <c r="TWR36" s="74"/>
      <c r="TWS36" s="74"/>
      <c r="TWT36" s="85"/>
      <c r="TWU36" s="74"/>
      <c r="TWV36" s="74"/>
      <c r="TWW36" s="85"/>
      <c r="TWX36" s="74"/>
      <c r="TWY36" s="74"/>
      <c r="TWZ36" s="85"/>
      <c r="TXA36" s="74"/>
      <c r="TXB36" s="74"/>
      <c r="TXC36" s="85"/>
      <c r="TXD36" s="80"/>
      <c r="TXE36" s="80"/>
      <c r="TXF36" s="85"/>
      <c r="TXG36" s="77"/>
      <c r="TXH36" s="74"/>
      <c r="TXI36" s="74"/>
      <c r="TXJ36" s="85"/>
      <c r="TXK36" s="74"/>
      <c r="TXL36" s="74"/>
      <c r="TXM36" s="85"/>
      <c r="TXN36" s="74"/>
      <c r="TXO36" s="74"/>
      <c r="TXP36" s="85"/>
      <c r="TXQ36" s="74"/>
      <c r="TXR36" s="74"/>
      <c r="TXS36" s="85"/>
      <c r="TXT36" s="80"/>
      <c r="TXU36" s="80"/>
      <c r="TXV36" s="85"/>
      <c r="TXW36" s="77"/>
      <c r="TXX36" s="74"/>
      <c r="TXY36" s="74"/>
      <c r="TXZ36" s="85"/>
      <c r="TYA36" s="74"/>
      <c r="TYB36" s="74"/>
      <c r="TYC36" s="85"/>
      <c r="TYD36" s="74"/>
      <c r="TYE36" s="74"/>
      <c r="TYF36" s="85"/>
      <c r="TYG36" s="74"/>
      <c r="TYH36" s="74"/>
      <c r="TYI36" s="85"/>
      <c r="TYJ36" s="80"/>
      <c r="TYK36" s="80"/>
      <c r="TYL36" s="85"/>
      <c r="TYM36" s="77"/>
      <c r="TYN36" s="74"/>
      <c r="TYO36" s="74"/>
      <c r="TYP36" s="85"/>
      <c r="TYQ36" s="74"/>
      <c r="TYR36" s="74"/>
      <c r="TYS36" s="85"/>
      <c r="TYT36" s="74"/>
      <c r="TYU36" s="74"/>
      <c r="TYV36" s="85"/>
      <c r="TYW36" s="74"/>
      <c r="TYX36" s="74"/>
      <c r="TYY36" s="85"/>
      <c r="TYZ36" s="80"/>
      <c r="TZA36" s="80"/>
      <c r="TZB36" s="85"/>
      <c r="TZC36" s="77"/>
      <c r="TZD36" s="74"/>
      <c r="TZE36" s="74"/>
      <c r="TZF36" s="85"/>
      <c r="TZG36" s="74"/>
      <c r="TZH36" s="74"/>
      <c r="TZI36" s="85"/>
      <c r="TZJ36" s="74"/>
      <c r="TZK36" s="74"/>
      <c r="TZL36" s="85"/>
      <c r="TZM36" s="74"/>
      <c r="TZN36" s="74"/>
      <c r="TZO36" s="85"/>
      <c r="TZP36" s="80"/>
      <c r="TZQ36" s="80"/>
      <c r="TZR36" s="85"/>
      <c r="TZS36" s="77"/>
      <c r="TZT36" s="74"/>
      <c r="TZU36" s="74"/>
      <c r="TZV36" s="85"/>
      <c r="TZW36" s="74"/>
      <c r="TZX36" s="74"/>
      <c r="TZY36" s="85"/>
      <c r="TZZ36" s="74"/>
      <c r="UAA36" s="74"/>
      <c r="UAB36" s="85"/>
      <c r="UAC36" s="74"/>
      <c r="UAD36" s="74"/>
      <c r="UAE36" s="85"/>
      <c r="UAF36" s="80"/>
      <c r="UAG36" s="80"/>
      <c r="UAH36" s="85"/>
      <c r="UAI36" s="77"/>
      <c r="UAJ36" s="74"/>
      <c r="UAK36" s="74"/>
      <c r="UAL36" s="85"/>
      <c r="UAM36" s="74"/>
      <c r="UAN36" s="74"/>
      <c r="UAO36" s="85"/>
      <c r="UAP36" s="74"/>
      <c r="UAQ36" s="74"/>
      <c r="UAR36" s="85"/>
      <c r="UAS36" s="74"/>
      <c r="UAT36" s="74"/>
      <c r="UAU36" s="85"/>
      <c r="UAV36" s="80"/>
      <c r="UAW36" s="80"/>
      <c r="UAX36" s="85"/>
      <c r="UAY36" s="77"/>
      <c r="UAZ36" s="74"/>
      <c r="UBA36" s="74"/>
      <c r="UBB36" s="85"/>
      <c r="UBC36" s="74"/>
      <c r="UBD36" s="74"/>
      <c r="UBE36" s="85"/>
      <c r="UBF36" s="74"/>
      <c r="UBG36" s="74"/>
      <c r="UBH36" s="85"/>
      <c r="UBI36" s="74"/>
      <c r="UBJ36" s="74"/>
      <c r="UBK36" s="85"/>
      <c r="UBL36" s="80"/>
      <c r="UBM36" s="80"/>
      <c r="UBN36" s="85"/>
      <c r="UBO36" s="77"/>
      <c r="UBP36" s="74"/>
      <c r="UBQ36" s="74"/>
      <c r="UBR36" s="85"/>
      <c r="UBS36" s="74"/>
      <c r="UBT36" s="74"/>
      <c r="UBU36" s="85"/>
      <c r="UBV36" s="74"/>
      <c r="UBW36" s="74"/>
      <c r="UBX36" s="85"/>
      <c r="UBY36" s="74"/>
      <c r="UBZ36" s="74"/>
      <c r="UCA36" s="85"/>
      <c r="UCB36" s="80"/>
      <c r="UCC36" s="80"/>
      <c r="UCD36" s="85"/>
      <c r="UCE36" s="77"/>
      <c r="UCF36" s="74"/>
      <c r="UCG36" s="74"/>
      <c r="UCH36" s="85"/>
      <c r="UCI36" s="74"/>
      <c r="UCJ36" s="74"/>
      <c r="UCK36" s="85"/>
      <c r="UCL36" s="74"/>
      <c r="UCM36" s="74"/>
      <c r="UCN36" s="85"/>
      <c r="UCO36" s="74"/>
      <c r="UCP36" s="74"/>
      <c r="UCQ36" s="85"/>
      <c r="UCR36" s="80"/>
      <c r="UCS36" s="80"/>
      <c r="UCT36" s="85"/>
      <c r="UCU36" s="77"/>
      <c r="UCV36" s="74"/>
      <c r="UCW36" s="74"/>
      <c r="UCX36" s="85"/>
      <c r="UCY36" s="74"/>
      <c r="UCZ36" s="74"/>
      <c r="UDA36" s="85"/>
      <c r="UDB36" s="74"/>
      <c r="UDC36" s="74"/>
      <c r="UDD36" s="85"/>
      <c r="UDE36" s="74"/>
      <c r="UDF36" s="74"/>
      <c r="UDG36" s="85"/>
      <c r="UDH36" s="80"/>
      <c r="UDI36" s="80"/>
      <c r="UDJ36" s="85"/>
      <c r="UDK36" s="77"/>
      <c r="UDL36" s="74"/>
      <c r="UDM36" s="74"/>
      <c r="UDN36" s="85"/>
      <c r="UDO36" s="74"/>
      <c r="UDP36" s="74"/>
      <c r="UDQ36" s="85"/>
      <c r="UDR36" s="74"/>
      <c r="UDS36" s="74"/>
      <c r="UDT36" s="85"/>
      <c r="UDU36" s="74"/>
      <c r="UDV36" s="74"/>
      <c r="UDW36" s="85"/>
      <c r="UDX36" s="80"/>
      <c r="UDY36" s="80"/>
      <c r="UDZ36" s="85"/>
      <c r="UEA36" s="77"/>
      <c r="UEB36" s="74"/>
      <c r="UEC36" s="74"/>
      <c r="UED36" s="85"/>
      <c r="UEE36" s="74"/>
      <c r="UEF36" s="74"/>
      <c r="UEG36" s="85"/>
      <c r="UEH36" s="74"/>
      <c r="UEI36" s="74"/>
      <c r="UEJ36" s="85"/>
      <c r="UEK36" s="74"/>
      <c r="UEL36" s="74"/>
      <c r="UEM36" s="85"/>
      <c r="UEN36" s="80"/>
      <c r="UEO36" s="80"/>
      <c r="UEP36" s="85"/>
      <c r="UEQ36" s="77"/>
      <c r="UER36" s="74"/>
      <c r="UES36" s="74"/>
      <c r="UET36" s="85"/>
      <c r="UEU36" s="74"/>
      <c r="UEV36" s="74"/>
      <c r="UEW36" s="85"/>
      <c r="UEX36" s="74"/>
      <c r="UEY36" s="74"/>
      <c r="UEZ36" s="85"/>
      <c r="UFA36" s="74"/>
      <c r="UFB36" s="74"/>
      <c r="UFC36" s="85"/>
      <c r="UFD36" s="80"/>
      <c r="UFE36" s="80"/>
      <c r="UFF36" s="85"/>
      <c r="UFG36" s="77"/>
      <c r="UFH36" s="74"/>
      <c r="UFI36" s="74"/>
      <c r="UFJ36" s="85"/>
      <c r="UFK36" s="74"/>
      <c r="UFL36" s="74"/>
      <c r="UFM36" s="85"/>
      <c r="UFN36" s="74"/>
      <c r="UFO36" s="74"/>
      <c r="UFP36" s="85"/>
      <c r="UFQ36" s="74"/>
      <c r="UFR36" s="74"/>
      <c r="UFS36" s="85"/>
      <c r="UFT36" s="80"/>
      <c r="UFU36" s="80"/>
      <c r="UFV36" s="85"/>
      <c r="UFW36" s="77"/>
      <c r="UFX36" s="74"/>
      <c r="UFY36" s="74"/>
      <c r="UFZ36" s="85"/>
      <c r="UGA36" s="74"/>
      <c r="UGB36" s="74"/>
      <c r="UGC36" s="85"/>
      <c r="UGD36" s="74"/>
      <c r="UGE36" s="74"/>
      <c r="UGF36" s="85"/>
      <c r="UGG36" s="74"/>
      <c r="UGH36" s="74"/>
      <c r="UGI36" s="85"/>
      <c r="UGJ36" s="80"/>
      <c r="UGK36" s="80"/>
      <c r="UGL36" s="85"/>
      <c r="UGM36" s="77"/>
      <c r="UGN36" s="74"/>
      <c r="UGO36" s="74"/>
      <c r="UGP36" s="85"/>
      <c r="UGQ36" s="74"/>
      <c r="UGR36" s="74"/>
      <c r="UGS36" s="85"/>
      <c r="UGT36" s="74"/>
      <c r="UGU36" s="74"/>
      <c r="UGV36" s="85"/>
      <c r="UGW36" s="74"/>
      <c r="UGX36" s="74"/>
      <c r="UGY36" s="85"/>
      <c r="UGZ36" s="80"/>
      <c r="UHA36" s="80"/>
      <c r="UHB36" s="85"/>
      <c r="UHC36" s="77"/>
      <c r="UHD36" s="74"/>
      <c r="UHE36" s="74"/>
      <c r="UHF36" s="85"/>
      <c r="UHG36" s="74"/>
      <c r="UHH36" s="74"/>
      <c r="UHI36" s="85"/>
      <c r="UHJ36" s="74"/>
      <c r="UHK36" s="74"/>
      <c r="UHL36" s="85"/>
      <c r="UHM36" s="74"/>
      <c r="UHN36" s="74"/>
      <c r="UHO36" s="85"/>
      <c r="UHP36" s="80"/>
      <c r="UHQ36" s="80"/>
      <c r="UHR36" s="85"/>
      <c r="UHS36" s="77"/>
      <c r="UHT36" s="74"/>
      <c r="UHU36" s="74"/>
      <c r="UHV36" s="85"/>
      <c r="UHW36" s="74"/>
      <c r="UHX36" s="74"/>
      <c r="UHY36" s="85"/>
      <c r="UHZ36" s="74"/>
      <c r="UIA36" s="74"/>
      <c r="UIB36" s="85"/>
      <c r="UIC36" s="74"/>
      <c r="UID36" s="74"/>
      <c r="UIE36" s="85"/>
      <c r="UIF36" s="80"/>
      <c r="UIG36" s="80"/>
      <c r="UIH36" s="85"/>
      <c r="UII36" s="77"/>
      <c r="UIJ36" s="74"/>
      <c r="UIK36" s="74"/>
      <c r="UIL36" s="85"/>
      <c r="UIM36" s="74"/>
      <c r="UIN36" s="74"/>
      <c r="UIO36" s="85"/>
      <c r="UIP36" s="74"/>
      <c r="UIQ36" s="74"/>
      <c r="UIR36" s="85"/>
      <c r="UIS36" s="74"/>
      <c r="UIT36" s="74"/>
      <c r="UIU36" s="85"/>
      <c r="UIV36" s="80"/>
      <c r="UIW36" s="80"/>
      <c r="UIX36" s="85"/>
      <c r="UIY36" s="77"/>
      <c r="UIZ36" s="74"/>
      <c r="UJA36" s="74"/>
      <c r="UJB36" s="85"/>
      <c r="UJC36" s="74"/>
      <c r="UJD36" s="74"/>
      <c r="UJE36" s="85"/>
      <c r="UJF36" s="74"/>
      <c r="UJG36" s="74"/>
      <c r="UJH36" s="85"/>
      <c r="UJI36" s="74"/>
      <c r="UJJ36" s="74"/>
      <c r="UJK36" s="85"/>
      <c r="UJL36" s="80"/>
      <c r="UJM36" s="80"/>
      <c r="UJN36" s="85"/>
      <c r="UJO36" s="77"/>
      <c r="UJP36" s="74"/>
      <c r="UJQ36" s="74"/>
      <c r="UJR36" s="85"/>
      <c r="UJS36" s="74"/>
      <c r="UJT36" s="74"/>
      <c r="UJU36" s="85"/>
      <c r="UJV36" s="74"/>
      <c r="UJW36" s="74"/>
      <c r="UJX36" s="85"/>
      <c r="UJY36" s="74"/>
      <c r="UJZ36" s="74"/>
      <c r="UKA36" s="85"/>
      <c r="UKB36" s="80"/>
      <c r="UKC36" s="80"/>
      <c r="UKD36" s="85"/>
      <c r="UKE36" s="77"/>
      <c r="UKF36" s="74"/>
      <c r="UKG36" s="74"/>
      <c r="UKH36" s="85"/>
      <c r="UKI36" s="74"/>
      <c r="UKJ36" s="74"/>
      <c r="UKK36" s="85"/>
      <c r="UKL36" s="74"/>
      <c r="UKM36" s="74"/>
      <c r="UKN36" s="85"/>
      <c r="UKO36" s="74"/>
      <c r="UKP36" s="74"/>
      <c r="UKQ36" s="85"/>
      <c r="UKR36" s="80"/>
      <c r="UKS36" s="80"/>
      <c r="UKT36" s="85"/>
      <c r="UKU36" s="77"/>
      <c r="UKV36" s="74"/>
      <c r="UKW36" s="74"/>
      <c r="UKX36" s="85"/>
      <c r="UKY36" s="74"/>
      <c r="UKZ36" s="74"/>
      <c r="ULA36" s="85"/>
      <c r="ULB36" s="74"/>
      <c r="ULC36" s="74"/>
      <c r="ULD36" s="85"/>
      <c r="ULE36" s="74"/>
      <c r="ULF36" s="74"/>
      <c r="ULG36" s="85"/>
      <c r="ULH36" s="80"/>
      <c r="ULI36" s="80"/>
      <c r="ULJ36" s="85"/>
      <c r="ULK36" s="77"/>
      <c r="ULL36" s="74"/>
      <c r="ULM36" s="74"/>
      <c r="ULN36" s="85"/>
      <c r="ULO36" s="74"/>
      <c r="ULP36" s="74"/>
      <c r="ULQ36" s="85"/>
      <c r="ULR36" s="74"/>
      <c r="ULS36" s="74"/>
      <c r="ULT36" s="85"/>
      <c r="ULU36" s="74"/>
      <c r="ULV36" s="74"/>
      <c r="ULW36" s="85"/>
      <c r="ULX36" s="80"/>
      <c r="ULY36" s="80"/>
      <c r="ULZ36" s="85"/>
      <c r="UMA36" s="77"/>
      <c r="UMB36" s="74"/>
      <c r="UMC36" s="74"/>
      <c r="UMD36" s="85"/>
      <c r="UME36" s="74"/>
      <c r="UMF36" s="74"/>
      <c r="UMG36" s="85"/>
      <c r="UMH36" s="74"/>
      <c r="UMI36" s="74"/>
      <c r="UMJ36" s="85"/>
      <c r="UMK36" s="74"/>
      <c r="UML36" s="74"/>
      <c r="UMM36" s="85"/>
      <c r="UMN36" s="80"/>
      <c r="UMO36" s="80"/>
      <c r="UMP36" s="85"/>
      <c r="UMQ36" s="77"/>
      <c r="UMR36" s="74"/>
      <c r="UMS36" s="74"/>
      <c r="UMT36" s="85"/>
      <c r="UMU36" s="74"/>
      <c r="UMV36" s="74"/>
      <c r="UMW36" s="85"/>
      <c r="UMX36" s="74"/>
      <c r="UMY36" s="74"/>
      <c r="UMZ36" s="85"/>
      <c r="UNA36" s="74"/>
      <c r="UNB36" s="74"/>
      <c r="UNC36" s="85"/>
      <c r="UND36" s="80"/>
      <c r="UNE36" s="80"/>
      <c r="UNF36" s="85"/>
      <c r="UNG36" s="77"/>
      <c r="UNH36" s="74"/>
      <c r="UNI36" s="74"/>
      <c r="UNJ36" s="85"/>
      <c r="UNK36" s="74"/>
      <c r="UNL36" s="74"/>
      <c r="UNM36" s="85"/>
      <c r="UNN36" s="74"/>
      <c r="UNO36" s="74"/>
      <c r="UNP36" s="85"/>
      <c r="UNQ36" s="74"/>
      <c r="UNR36" s="74"/>
      <c r="UNS36" s="85"/>
      <c r="UNT36" s="80"/>
      <c r="UNU36" s="80"/>
      <c r="UNV36" s="85"/>
      <c r="UNW36" s="77"/>
      <c r="UNX36" s="74"/>
      <c r="UNY36" s="74"/>
      <c r="UNZ36" s="85"/>
      <c r="UOA36" s="74"/>
      <c r="UOB36" s="74"/>
      <c r="UOC36" s="85"/>
      <c r="UOD36" s="74"/>
      <c r="UOE36" s="74"/>
      <c r="UOF36" s="85"/>
      <c r="UOG36" s="74"/>
      <c r="UOH36" s="74"/>
      <c r="UOI36" s="85"/>
      <c r="UOJ36" s="80"/>
      <c r="UOK36" s="80"/>
      <c r="UOL36" s="85"/>
      <c r="UOM36" s="77"/>
      <c r="UON36" s="74"/>
      <c r="UOO36" s="74"/>
      <c r="UOP36" s="85"/>
      <c r="UOQ36" s="74"/>
      <c r="UOR36" s="74"/>
      <c r="UOS36" s="85"/>
      <c r="UOT36" s="74"/>
      <c r="UOU36" s="74"/>
      <c r="UOV36" s="85"/>
      <c r="UOW36" s="74"/>
      <c r="UOX36" s="74"/>
      <c r="UOY36" s="85"/>
      <c r="UOZ36" s="80"/>
      <c r="UPA36" s="80"/>
      <c r="UPB36" s="85"/>
      <c r="UPC36" s="77"/>
      <c r="UPD36" s="74"/>
      <c r="UPE36" s="74"/>
      <c r="UPF36" s="85"/>
      <c r="UPG36" s="74"/>
      <c r="UPH36" s="74"/>
      <c r="UPI36" s="85"/>
      <c r="UPJ36" s="74"/>
      <c r="UPK36" s="74"/>
      <c r="UPL36" s="85"/>
      <c r="UPM36" s="74"/>
      <c r="UPN36" s="74"/>
      <c r="UPO36" s="85"/>
      <c r="UPP36" s="80"/>
      <c r="UPQ36" s="80"/>
      <c r="UPR36" s="85"/>
      <c r="UPS36" s="77"/>
      <c r="UPT36" s="74"/>
      <c r="UPU36" s="74"/>
      <c r="UPV36" s="85"/>
      <c r="UPW36" s="74"/>
      <c r="UPX36" s="74"/>
      <c r="UPY36" s="85"/>
      <c r="UPZ36" s="74"/>
      <c r="UQA36" s="74"/>
      <c r="UQB36" s="85"/>
      <c r="UQC36" s="74"/>
      <c r="UQD36" s="74"/>
      <c r="UQE36" s="85"/>
      <c r="UQF36" s="80"/>
      <c r="UQG36" s="80"/>
      <c r="UQH36" s="85"/>
      <c r="UQI36" s="77"/>
      <c r="UQJ36" s="74"/>
      <c r="UQK36" s="74"/>
      <c r="UQL36" s="85"/>
      <c r="UQM36" s="74"/>
      <c r="UQN36" s="74"/>
      <c r="UQO36" s="85"/>
      <c r="UQP36" s="74"/>
      <c r="UQQ36" s="74"/>
      <c r="UQR36" s="85"/>
      <c r="UQS36" s="74"/>
      <c r="UQT36" s="74"/>
      <c r="UQU36" s="85"/>
      <c r="UQV36" s="80"/>
      <c r="UQW36" s="80"/>
      <c r="UQX36" s="85"/>
      <c r="UQY36" s="77"/>
      <c r="UQZ36" s="74"/>
      <c r="URA36" s="74"/>
      <c r="URB36" s="85"/>
      <c r="URC36" s="74"/>
      <c r="URD36" s="74"/>
      <c r="URE36" s="85"/>
      <c r="URF36" s="74"/>
      <c r="URG36" s="74"/>
      <c r="URH36" s="85"/>
      <c r="URI36" s="74"/>
      <c r="URJ36" s="74"/>
      <c r="URK36" s="85"/>
      <c r="URL36" s="80"/>
      <c r="URM36" s="80"/>
      <c r="URN36" s="85"/>
      <c r="URO36" s="77"/>
      <c r="URP36" s="74"/>
      <c r="URQ36" s="74"/>
      <c r="URR36" s="85"/>
      <c r="URS36" s="74"/>
      <c r="URT36" s="74"/>
      <c r="URU36" s="85"/>
      <c r="URV36" s="74"/>
      <c r="URW36" s="74"/>
      <c r="URX36" s="85"/>
      <c r="URY36" s="74"/>
      <c r="URZ36" s="74"/>
      <c r="USA36" s="85"/>
      <c r="USB36" s="80"/>
      <c r="USC36" s="80"/>
      <c r="USD36" s="85"/>
      <c r="USE36" s="77"/>
      <c r="USF36" s="74"/>
      <c r="USG36" s="74"/>
      <c r="USH36" s="85"/>
      <c r="USI36" s="74"/>
      <c r="USJ36" s="74"/>
      <c r="USK36" s="85"/>
      <c r="USL36" s="74"/>
      <c r="USM36" s="74"/>
      <c r="USN36" s="85"/>
      <c r="USO36" s="74"/>
      <c r="USP36" s="74"/>
      <c r="USQ36" s="85"/>
      <c r="USR36" s="80"/>
      <c r="USS36" s="80"/>
      <c r="UST36" s="85"/>
      <c r="USU36" s="77"/>
      <c r="USV36" s="74"/>
      <c r="USW36" s="74"/>
      <c r="USX36" s="85"/>
      <c r="USY36" s="74"/>
      <c r="USZ36" s="74"/>
      <c r="UTA36" s="85"/>
      <c r="UTB36" s="74"/>
      <c r="UTC36" s="74"/>
      <c r="UTD36" s="85"/>
      <c r="UTE36" s="74"/>
      <c r="UTF36" s="74"/>
      <c r="UTG36" s="85"/>
      <c r="UTH36" s="80"/>
      <c r="UTI36" s="80"/>
      <c r="UTJ36" s="85"/>
      <c r="UTK36" s="77"/>
      <c r="UTL36" s="74"/>
      <c r="UTM36" s="74"/>
      <c r="UTN36" s="85"/>
      <c r="UTO36" s="74"/>
      <c r="UTP36" s="74"/>
      <c r="UTQ36" s="85"/>
      <c r="UTR36" s="74"/>
      <c r="UTS36" s="74"/>
      <c r="UTT36" s="85"/>
      <c r="UTU36" s="74"/>
      <c r="UTV36" s="74"/>
      <c r="UTW36" s="85"/>
      <c r="UTX36" s="80"/>
      <c r="UTY36" s="80"/>
      <c r="UTZ36" s="85"/>
      <c r="UUA36" s="77"/>
      <c r="UUB36" s="74"/>
      <c r="UUC36" s="74"/>
      <c r="UUD36" s="85"/>
      <c r="UUE36" s="74"/>
      <c r="UUF36" s="74"/>
      <c r="UUG36" s="85"/>
      <c r="UUH36" s="74"/>
      <c r="UUI36" s="74"/>
      <c r="UUJ36" s="85"/>
      <c r="UUK36" s="74"/>
      <c r="UUL36" s="74"/>
      <c r="UUM36" s="85"/>
      <c r="UUN36" s="80"/>
      <c r="UUO36" s="80"/>
      <c r="UUP36" s="85"/>
      <c r="UUQ36" s="77"/>
      <c r="UUR36" s="74"/>
      <c r="UUS36" s="74"/>
      <c r="UUT36" s="85"/>
      <c r="UUU36" s="74"/>
      <c r="UUV36" s="74"/>
      <c r="UUW36" s="85"/>
      <c r="UUX36" s="74"/>
      <c r="UUY36" s="74"/>
      <c r="UUZ36" s="85"/>
      <c r="UVA36" s="74"/>
      <c r="UVB36" s="74"/>
      <c r="UVC36" s="85"/>
      <c r="UVD36" s="80"/>
      <c r="UVE36" s="80"/>
      <c r="UVF36" s="85"/>
      <c r="UVG36" s="77"/>
      <c r="UVH36" s="74"/>
      <c r="UVI36" s="74"/>
      <c r="UVJ36" s="85"/>
      <c r="UVK36" s="74"/>
      <c r="UVL36" s="74"/>
      <c r="UVM36" s="85"/>
      <c r="UVN36" s="74"/>
      <c r="UVO36" s="74"/>
      <c r="UVP36" s="85"/>
      <c r="UVQ36" s="74"/>
      <c r="UVR36" s="74"/>
      <c r="UVS36" s="85"/>
      <c r="UVT36" s="80"/>
      <c r="UVU36" s="80"/>
      <c r="UVV36" s="85"/>
      <c r="UVW36" s="77"/>
      <c r="UVX36" s="74"/>
      <c r="UVY36" s="74"/>
      <c r="UVZ36" s="85"/>
      <c r="UWA36" s="74"/>
      <c r="UWB36" s="74"/>
      <c r="UWC36" s="85"/>
      <c r="UWD36" s="74"/>
      <c r="UWE36" s="74"/>
      <c r="UWF36" s="85"/>
      <c r="UWG36" s="74"/>
      <c r="UWH36" s="74"/>
      <c r="UWI36" s="85"/>
      <c r="UWJ36" s="80"/>
      <c r="UWK36" s="80"/>
      <c r="UWL36" s="85"/>
      <c r="UWM36" s="77"/>
      <c r="UWN36" s="74"/>
      <c r="UWO36" s="74"/>
      <c r="UWP36" s="85"/>
      <c r="UWQ36" s="74"/>
      <c r="UWR36" s="74"/>
      <c r="UWS36" s="85"/>
      <c r="UWT36" s="74"/>
      <c r="UWU36" s="74"/>
      <c r="UWV36" s="85"/>
      <c r="UWW36" s="74"/>
      <c r="UWX36" s="74"/>
      <c r="UWY36" s="85"/>
      <c r="UWZ36" s="80"/>
      <c r="UXA36" s="80"/>
      <c r="UXB36" s="85"/>
      <c r="UXC36" s="77"/>
      <c r="UXD36" s="74"/>
      <c r="UXE36" s="74"/>
      <c r="UXF36" s="85"/>
      <c r="UXG36" s="74"/>
      <c r="UXH36" s="74"/>
      <c r="UXI36" s="85"/>
      <c r="UXJ36" s="74"/>
      <c r="UXK36" s="74"/>
      <c r="UXL36" s="85"/>
      <c r="UXM36" s="74"/>
      <c r="UXN36" s="74"/>
      <c r="UXO36" s="85"/>
      <c r="UXP36" s="80"/>
      <c r="UXQ36" s="80"/>
      <c r="UXR36" s="85"/>
      <c r="UXS36" s="77"/>
      <c r="UXT36" s="74"/>
      <c r="UXU36" s="74"/>
      <c r="UXV36" s="85"/>
      <c r="UXW36" s="74"/>
      <c r="UXX36" s="74"/>
      <c r="UXY36" s="85"/>
      <c r="UXZ36" s="74"/>
      <c r="UYA36" s="74"/>
      <c r="UYB36" s="85"/>
      <c r="UYC36" s="74"/>
      <c r="UYD36" s="74"/>
      <c r="UYE36" s="85"/>
      <c r="UYF36" s="80"/>
      <c r="UYG36" s="80"/>
      <c r="UYH36" s="85"/>
      <c r="UYI36" s="77"/>
      <c r="UYJ36" s="74"/>
      <c r="UYK36" s="74"/>
      <c r="UYL36" s="85"/>
      <c r="UYM36" s="74"/>
      <c r="UYN36" s="74"/>
      <c r="UYO36" s="85"/>
      <c r="UYP36" s="74"/>
      <c r="UYQ36" s="74"/>
      <c r="UYR36" s="85"/>
      <c r="UYS36" s="74"/>
      <c r="UYT36" s="74"/>
      <c r="UYU36" s="85"/>
      <c r="UYV36" s="80"/>
      <c r="UYW36" s="80"/>
      <c r="UYX36" s="85"/>
      <c r="UYY36" s="77"/>
      <c r="UYZ36" s="74"/>
      <c r="UZA36" s="74"/>
      <c r="UZB36" s="85"/>
      <c r="UZC36" s="74"/>
      <c r="UZD36" s="74"/>
      <c r="UZE36" s="85"/>
      <c r="UZF36" s="74"/>
      <c r="UZG36" s="74"/>
      <c r="UZH36" s="85"/>
      <c r="UZI36" s="74"/>
      <c r="UZJ36" s="74"/>
      <c r="UZK36" s="85"/>
      <c r="UZL36" s="80"/>
      <c r="UZM36" s="80"/>
      <c r="UZN36" s="85"/>
      <c r="UZO36" s="77"/>
      <c r="UZP36" s="74"/>
      <c r="UZQ36" s="74"/>
      <c r="UZR36" s="85"/>
      <c r="UZS36" s="74"/>
      <c r="UZT36" s="74"/>
      <c r="UZU36" s="85"/>
      <c r="UZV36" s="74"/>
      <c r="UZW36" s="74"/>
      <c r="UZX36" s="85"/>
      <c r="UZY36" s="74"/>
      <c r="UZZ36" s="74"/>
      <c r="VAA36" s="85"/>
      <c r="VAB36" s="80"/>
      <c r="VAC36" s="80"/>
      <c r="VAD36" s="85"/>
      <c r="VAE36" s="77"/>
      <c r="VAF36" s="74"/>
      <c r="VAG36" s="74"/>
      <c r="VAH36" s="85"/>
      <c r="VAI36" s="74"/>
      <c r="VAJ36" s="74"/>
      <c r="VAK36" s="85"/>
      <c r="VAL36" s="74"/>
      <c r="VAM36" s="74"/>
      <c r="VAN36" s="85"/>
      <c r="VAO36" s="74"/>
      <c r="VAP36" s="74"/>
      <c r="VAQ36" s="85"/>
      <c r="VAR36" s="80"/>
      <c r="VAS36" s="80"/>
      <c r="VAT36" s="85"/>
      <c r="VAU36" s="77"/>
      <c r="VAV36" s="74"/>
      <c r="VAW36" s="74"/>
      <c r="VAX36" s="85"/>
      <c r="VAY36" s="74"/>
      <c r="VAZ36" s="74"/>
      <c r="VBA36" s="85"/>
      <c r="VBB36" s="74"/>
      <c r="VBC36" s="74"/>
      <c r="VBD36" s="85"/>
      <c r="VBE36" s="74"/>
      <c r="VBF36" s="74"/>
      <c r="VBG36" s="85"/>
      <c r="VBH36" s="80"/>
      <c r="VBI36" s="80"/>
      <c r="VBJ36" s="85"/>
      <c r="VBK36" s="77"/>
      <c r="VBL36" s="74"/>
      <c r="VBM36" s="74"/>
      <c r="VBN36" s="85"/>
      <c r="VBO36" s="74"/>
      <c r="VBP36" s="74"/>
      <c r="VBQ36" s="85"/>
      <c r="VBR36" s="74"/>
      <c r="VBS36" s="74"/>
      <c r="VBT36" s="85"/>
      <c r="VBU36" s="74"/>
      <c r="VBV36" s="74"/>
      <c r="VBW36" s="85"/>
      <c r="VBX36" s="80"/>
      <c r="VBY36" s="80"/>
      <c r="VBZ36" s="85"/>
      <c r="VCA36" s="77"/>
      <c r="VCB36" s="74"/>
      <c r="VCC36" s="74"/>
      <c r="VCD36" s="85"/>
      <c r="VCE36" s="74"/>
      <c r="VCF36" s="74"/>
      <c r="VCG36" s="85"/>
      <c r="VCH36" s="74"/>
      <c r="VCI36" s="74"/>
      <c r="VCJ36" s="85"/>
      <c r="VCK36" s="74"/>
      <c r="VCL36" s="74"/>
      <c r="VCM36" s="85"/>
      <c r="VCN36" s="80"/>
      <c r="VCO36" s="80"/>
      <c r="VCP36" s="85"/>
      <c r="VCQ36" s="77"/>
      <c r="VCR36" s="74"/>
      <c r="VCS36" s="74"/>
      <c r="VCT36" s="85"/>
      <c r="VCU36" s="74"/>
      <c r="VCV36" s="74"/>
      <c r="VCW36" s="85"/>
      <c r="VCX36" s="74"/>
      <c r="VCY36" s="74"/>
      <c r="VCZ36" s="85"/>
      <c r="VDA36" s="74"/>
      <c r="VDB36" s="74"/>
      <c r="VDC36" s="85"/>
      <c r="VDD36" s="80"/>
      <c r="VDE36" s="80"/>
      <c r="VDF36" s="85"/>
      <c r="VDG36" s="77"/>
      <c r="VDH36" s="74"/>
      <c r="VDI36" s="74"/>
      <c r="VDJ36" s="85"/>
      <c r="VDK36" s="74"/>
      <c r="VDL36" s="74"/>
      <c r="VDM36" s="85"/>
      <c r="VDN36" s="74"/>
      <c r="VDO36" s="74"/>
      <c r="VDP36" s="85"/>
      <c r="VDQ36" s="74"/>
      <c r="VDR36" s="74"/>
      <c r="VDS36" s="85"/>
      <c r="VDT36" s="80"/>
      <c r="VDU36" s="80"/>
      <c r="VDV36" s="85"/>
      <c r="VDW36" s="77"/>
      <c r="VDX36" s="74"/>
      <c r="VDY36" s="74"/>
      <c r="VDZ36" s="85"/>
      <c r="VEA36" s="74"/>
      <c r="VEB36" s="74"/>
      <c r="VEC36" s="85"/>
      <c r="VED36" s="74"/>
      <c r="VEE36" s="74"/>
      <c r="VEF36" s="85"/>
      <c r="VEG36" s="74"/>
      <c r="VEH36" s="74"/>
      <c r="VEI36" s="85"/>
      <c r="VEJ36" s="80"/>
      <c r="VEK36" s="80"/>
      <c r="VEL36" s="85"/>
      <c r="VEM36" s="77"/>
      <c r="VEN36" s="74"/>
      <c r="VEO36" s="74"/>
      <c r="VEP36" s="85"/>
      <c r="VEQ36" s="74"/>
      <c r="VER36" s="74"/>
      <c r="VES36" s="85"/>
      <c r="VET36" s="74"/>
      <c r="VEU36" s="74"/>
      <c r="VEV36" s="85"/>
      <c r="VEW36" s="74"/>
      <c r="VEX36" s="74"/>
      <c r="VEY36" s="85"/>
      <c r="VEZ36" s="80"/>
      <c r="VFA36" s="80"/>
      <c r="VFB36" s="85"/>
      <c r="VFC36" s="77"/>
      <c r="VFD36" s="74"/>
      <c r="VFE36" s="74"/>
      <c r="VFF36" s="85"/>
      <c r="VFG36" s="74"/>
      <c r="VFH36" s="74"/>
      <c r="VFI36" s="85"/>
      <c r="VFJ36" s="74"/>
      <c r="VFK36" s="74"/>
      <c r="VFL36" s="85"/>
      <c r="VFM36" s="74"/>
      <c r="VFN36" s="74"/>
      <c r="VFO36" s="85"/>
      <c r="VFP36" s="80"/>
      <c r="VFQ36" s="80"/>
      <c r="VFR36" s="85"/>
      <c r="VFS36" s="77"/>
      <c r="VFT36" s="74"/>
      <c r="VFU36" s="74"/>
      <c r="VFV36" s="85"/>
      <c r="VFW36" s="74"/>
      <c r="VFX36" s="74"/>
      <c r="VFY36" s="85"/>
      <c r="VFZ36" s="74"/>
      <c r="VGA36" s="74"/>
      <c r="VGB36" s="85"/>
      <c r="VGC36" s="74"/>
      <c r="VGD36" s="74"/>
      <c r="VGE36" s="85"/>
      <c r="VGF36" s="80"/>
      <c r="VGG36" s="80"/>
      <c r="VGH36" s="85"/>
      <c r="VGI36" s="77"/>
      <c r="VGJ36" s="74"/>
      <c r="VGK36" s="74"/>
      <c r="VGL36" s="85"/>
      <c r="VGM36" s="74"/>
      <c r="VGN36" s="74"/>
      <c r="VGO36" s="85"/>
      <c r="VGP36" s="74"/>
      <c r="VGQ36" s="74"/>
      <c r="VGR36" s="85"/>
      <c r="VGS36" s="74"/>
      <c r="VGT36" s="74"/>
      <c r="VGU36" s="85"/>
      <c r="VGV36" s="80"/>
      <c r="VGW36" s="80"/>
      <c r="VGX36" s="85"/>
      <c r="VGY36" s="77"/>
      <c r="VGZ36" s="74"/>
      <c r="VHA36" s="74"/>
      <c r="VHB36" s="85"/>
      <c r="VHC36" s="74"/>
      <c r="VHD36" s="74"/>
      <c r="VHE36" s="85"/>
      <c r="VHF36" s="74"/>
      <c r="VHG36" s="74"/>
      <c r="VHH36" s="85"/>
      <c r="VHI36" s="74"/>
      <c r="VHJ36" s="74"/>
      <c r="VHK36" s="85"/>
      <c r="VHL36" s="80"/>
      <c r="VHM36" s="80"/>
      <c r="VHN36" s="85"/>
      <c r="VHO36" s="77"/>
      <c r="VHP36" s="74"/>
      <c r="VHQ36" s="74"/>
      <c r="VHR36" s="85"/>
      <c r="VHS36" s="74"/>
      <c r="VHT36" s="74"/>
      <c r="VHU36" s="85"/>
      <c r="VHV36" s="74"/>
      <c r="VHW36" s="74"/>
      <c r="VHX36" s="85"/>
      <c r="VHY36" s="74"/>
      <c r="VHZ36" s="74"/>
      <c r="VIA36" s="85"/>
      <c r="VIB36" s="80"/>
      <c r="VIC36" s="80"/>
      <c r="VID36" s="85"/>
      <c r="VIE36" s="77"/>
      <c r="VIF36" s="74"/>
      <c r="VIG36" s="74"/>
      <c r="VIH36" s="85"/>
      <c r="VII36" s="74"/>
      <c r="VIJ36" s="74"/>
      <c r="VIK36" s="85"/>
      <c r="VIL36" s="74"/>
      <c r="VIM36" s="74"/>
      <c r="VIN36" s="85"/>
      <c r="VIO36" s="74"/>
      <c r="VIP36" s="74"/>
      <c r="VIQ36" s="85"/>
      <c r="VIR36" s="80"/>
      <c r="VIS36" s="80"/>
      <c r="VIT36" s="85"/>
      <c r="VIU36" s="77"/>
      <c r="VIV36" s="74"/>
      <c r="VIW36" s="74"/>
      <c r="VIX36" s="85"/>
      <c r="VIY36" s="74"/>
      <c r="VIZ36" s="74"/>
      <c r="VJA36" s="85"/>
      <c r="VJB36" s="74"/>
      <c r="VJC36" s="74"/>
      <c r="VJD36" s="85"/>
      <c r="VJE36" s="74"/>
      <c r="VJF36" s="74"/>
      <c r="VJG36" s="85"/>
      <c r="VJH36" s="80"/>
      <c r="VJI36" s="80"/>
      <c r="VJJ36" s="85"/>
      <c r="VJK36" s="77"/>
      <c r="VJL36" s="74"/>
      <c r="VJM36" s="74"/>
      <c r="VJN36" s="85"/>
      <c r="VJO36" s="74"/>
      <c r="VJP36" s="74"/>
      <c r="VJQ36" s="85"/>
      <c r="VJR36" s="74"/>
      <c r="VJS36" s="74"/>
      <c r="VJT36" s="85"/>
      <c r="VJU36" s="74"/>
      <c r="VJV36" s="74"/>
      <c r="VJW36" s="85"/>
      <c r="VJX36" s="80"/>
      <c r="VJY36" s="80"/>
      <c r="VJZ36" s="85"/>
      <c r="VKA36" s="77"/>
      <c r="VKB36" s="74"/>
      <c r="VKC36" s="74"/>
      <c r="VKD36" s="85"/>
      <c r="VKE36" s="74"/>
      <c r="VKF36" s="74"/>
      <c r="VKG36" s="85"/>
      <c r="VKH36" s="74"/>
      <c r="VKI36" s="74"/>
      <c r="VKJ36" s="85"/>
      <c r="VKK36" s="74"/>
      <c r="VKL36" s="74"/>
      <c r="VKM36" s="85"/>
      <c r="VKN36" s="80"/>
      <c r="VKO36" s="80"/>
      <c r="VKP36" s="85"/>
      <c r="VKQ36" s="77"/>
      <c r="VKR36" s="74"/>
      <c r="VKS36" s="74"/>
      <c r="VKT36" s="85"/>
      <c r="VKU36" s="74"/>
      <c r="VKV36" s="74"/>
      <c r="VKW36" s="85"/>
      <c r="VKX36" s="74"/>
      <c r="VKY36" s="74"/>
      <c r="VKZ36" s="85"/>
      <c r="VLA36" s="74"/>
      <c r="VLB36" s="74"/>
      <c r="VLC36" s="85"/>
      <c r="VLD36" s="80"/>
      <c r="VLE36" s="80"/>
      <c r="VLF36" s="85"/>
      <c r="VLG36" s="77"/>
      <c r="VLH36" s="74"/>
      <c r="VLI36" s="74"/>
      <c r="VLJ36" s="85"/>
      <c r="VLK36" s="74"/>
      <c r="VLL36" s="74"/>
      <c r="VLM36" s="85"/>
      <c r="VLN36" s="74"/>
      <c r="VLO36" s="74"/>
      <c r="VLP36" s="85"/>
      <c r="VLQ36" s="74"/>
      <c r="VLR36" s="74"/>
      <c r="VLS36" s="85"/>
      <c r="VLT36" s="80"/>
      <c r="VLU36" s="80"/>
      <c r="VLV36" s="85"/>
      <c r="VLW36" s="77"/>
      <c r="VLX36" s="74"/>
      <c r="VLY36" s="74"/>
      <c r="VLZ36" s="85"/>
      <c r="VMA36" s="74"/>
      <c r="VMB36" s="74"/>
      <c r="VMC36" s="85"/>
      <c r="VMD36" s="74"/>
      <c r="VME36" s="74"/>
      <c r="VMF36" s="85"/>
      <c r="VMG36" s="74"/>
      <c r="VMH36" s="74"/>
      <c r="VMI36" s="85"/>
      <c r="VMJ36" s="80"/>
      <c r="VMK36" s="80"/>
      <c r="VML36" s="85"/>
      <c r="VMM36" s="77"/>
      <c r="VMN36" s="74"/>
      <c r="VMO36" s="74"/>
      <c r="VMP36" s="85"/>
      <c r="VMQ36" s="74"/>
      <c r="VMR36" s="74"/>
      <c r="VMS36" s="85"/>
      <c r="VMT36" s="74"/>
      <c r="VMU36" s="74"/>
      <c r="VMV36" s="85"/>
      <c r="VMW36" s="74"/>
      <c r="VMX36" s="74"/>
      <c r="VMY36" s="85"/>
      <c r="VMZ36" s="80"/>
      <c r="VNA36" s="80"/>
      <c r="VNB36" s="85"/>
      <c r="VNC36" s="77"/>
      <c r="VND36" s="74"/>
      <c r="VNE36" s="74"/>
      <c r="VNF36" s="85"/>
      <c r="VNG36" s="74"/>
      <c r="VNH36" s="74"/>
      <c r="VNI36" s="85"/>
      <c r="VNJ36" s="74"/>
      <c r="VNK36" s="74"/>
      <c r="VNL36" s="85"/>
      <c r="VNM36" s="74"/>
      <c r="VNN36" s="74"/>
      <c r="VNO36" s="85"/>
      <c r="VNP36" s="80"/>
      <c r="VNQ36" s="80"/>
      <c r="VNR36" s="85"/>
      <c r="VNS36" s="77"/>
      <c r="VNT36" s="74"/>
      <c r="VNU36" s="74"/>
      <c r="VNV36" s="85"/>
      <c r="VNW36" s="74"/>
      <c r="VNX36" s="74"/>
      <c r="VNY36" s="85"/>
      <c r="VNZ36" s="74"/>
      <c r="VOA36" s="74"/>
      <c r="VOB36" s="85"/>
      <c r="VOC36" s="74"/>
      <c r="VOD36" s="74"/>
      <c r="VOE36" s="85"/>
      <c r="VOF36" s="80"/>
      <c r="VOG36" s="80"/>
      <c r="VOH36" s="85"/>
      <c r="VOI36" s="77"/>
      <c r="VOJ36" s="74"/>
      <c r="VOK36" s="74"/>
      <c r="VOL36" s="85"/>
      <c r="VOM36" s="74"/>
      <c r="VON36" s="74"/>
      <c r="VOO36" s="85"/>
      <c r="VOP36" s="74"/>
      <c r="VOQ36" s="74"/>
      <c r="VOR36" s="85"/>
      <c r="VOS36" s="74"/>
      <c r="VOT36" s="74"/>
      <c r="VOU36" s="85"/>
      <c r="VOV36" s="80"/>
      <c r="VOW36" s="80"/>
      <c r="VOX36" s="85"/>
      <c r="VOY36" s="77"/>
      <c r="VOZ36" s="74"/>
      <c r="VPA36" s="74"/>
      <c r="VPB36" s="85"/>
      <c r="VPC36" s="74"/>
      <c r="VPD36" s="74"/>
      <c r="VPE36" s="85"/>
      <c r="VPF36" s="74"/>
      <c r="VPG36" s="74"/>
      <c r="VPH36" s="85"/>
      <c r="VPI36" s="74"/>
      <c r="VPJ36" s="74"/>
      <c r="VPK36" s="85"/>
      <c r="VPL36" s="80"/>
      <c r="VPM36" s="80"/>
      <c r="VPN36" s="85"/>
      <c r="VPO36" s="77"/>
      <c r="VPP36" s="74"/>
      <c r="VPQ36" s="74"/>
      <c r="VPR36" s="85"/>
      <c r="VPS36" s="74"/>
      <c r="VPT36" s="74"/>
      <c r="VPU36" s="85"/>
      <c r="VPV36" s="74"/>
      <c r="VPW36" s="74"/>
      <c r="VPX36" s="85"/>
      <c r="VPY36" s="74"/>
      <c r="VPZ36" s="74"/>
      <c r="VQA36" s="85"/>
      <c r="VQB36" s="80"/>
      <c r="VQC36" s="80"/>
      <c r="VQD36" s="85"/>
      <c r="VQE36" s="77"/>
      <c r="VQF36" s="74"/>
      <c r="VQG36" s="74"/>
      <c r="VQH36" s="85"/>
      <c r="VQI36" s="74"/>
      <c r="VQJ36" s="74"/>
      <c r="VQK36" s="85"/>
      <c r="VQL36" s="74"/>
      <c r="VQM36" s="74"/>
      <c r="VQN36" s="85"/>
      <c r="VQO36" s="74"/>
      <c r="VQP36" s="74"/>
      <c r="VQQ36" s="85"/>
      <c r="VQR36" s="80"/>
      <c r="VQS36" s="80"/>
      <c r="VQT36" s="85"/>
      <c r="VQU36" s="77"/>
      <c r="VQV36" s="74"/>
      <c r="VQW36" s="74"/>
      <c r="VQX36" s="85"/>
      <c r="VQY36" s="74"/>
      <c r="VQZ36" s="74"/>
      <c r="VRA36" s="85"/>
      <c r="VRB36" s="74"/>
      <c r="VRC36" s="74"/>
      <c r="VRD36" s="85"/>
      <c r="VRE36" s="74"/>
      <c r="VRF36" s="74"/>
      <c r="VRG36" s="85"/>
      <c r="VRH36" s="80"/>
      <c r="VRI36" s="80"/>
      <c r="VRJ36" s="85"/>
      <c r="VRK36" s="77"/>
      <c r="VRL36" s="74"/>
      <c r="VRM36" s="74"/>
      <c r="VRN36" s="85"/>
      <c r="VRO36" s="74"/>
      <c r="VRP36" s="74"/>
      <c r="VRQ36" s="85"/>
      <c r="VRR36" s="74"/>
      <c r="VRS36" s="74"/>
      <c r="VRT36" s="85"/>
      <c r="VRU36" s="74"/>
      <c r="VRV36" s="74"/>
      <c r="VRW36" s="85"/>
      <c r="VRX36" s="80"/>
      <c r="VRY36" s="80"/>
      <c r="VRZ36" s="85"/>
      <c r="VSA36" s="77"/>
      <c r="VSB36" s="74"/>
      <c r="VSC36" s="74"/>
      <c r="VSD36" s="85"/>
      <c r="VSE36" s="74"/>
      <c r="VSF36" s="74"/>
      <c r="VSG36" s="85"/>
      <c r="VSH36" s="74"/>
      <c r="VSI36" s="74"/>
      <c r="VSJ36" s="85"/>
      <c r="VSK36" s="74"/>
      <c r="VSL36" s="74"/>
      <c r="VSM36" s="85"/>
      <c r="VSN36" s="80"/>
      <c r="VSO36" s="80"/>
      <c r="VSP36" s="85"/>
      <c r="VSQ36" s="77"/>
      <c r="VSR36" s="74"/>
      <c r="VSS36" s="74"/>
      <c r="VST36" s="85"/>
      <c r="VSU36" s="74"/>
      <c r="VSV36" s="74"/>
      <c r="VSW36" s="85"/>
      <c r="VSX36" s="74"/>
      <c r="VSY36" s="74"/>
      <c r="VSZ36" s="85"/>
      <c r="VTA36" s="74"/>
      <c r="VTB36" s="74"/>
      <c r="VTC36" s="85"/>
      <c r="VTD36" s="80"/>
      <c r="VTE36" s="80"/>
      <c r="VTF36" s="85"/>
      <c r="VTG36" s="77"/>
      <c r="VTH36" s="74"/>
      <c r="VTI36" s="74"/>
      <c r="VTJ36" s="85"/>
      <c r="VTK36" s="74"/>
      <c r="VTL36" s="74"/>
      <c r="VTM36" s="85"/>
      <c r="VTN36" s="74"/>
      <c r="VTO36" s="74"/>
      <c r="VTP36" s="85"/>
      <c r="VTQ36" s="74"/>
      <c r="VTR36" s="74"/>
      <c r="VTS36" s="85"/>
      <c r="VTT36" s="80"/>
      <c r="VTU36" s="80"/>
      <c r="VTV36" s="85"/>
      <c r="VTW36" s="77"/>
      <c r="VTX36" s="74"/>
      <c r="VTY36" s="74"/>
      <c r="VTZ36" s="85"/>
      <c r="VUA36" s="74"/>
      <c r="VUB36" s="74"/>
      <c r="VUC36" s="85"/>
      <c r="VUD36" s="74"/>
      <c r="VUE36" s="74"/>
      <c r="VUF36" s="85"/>
      <c r="VUG36" s="74"/>
      <c r="VUH36" s="74"/>
      <c r="VUI36" s="85"/>
      <c r="VUJ36" s="80"/>
      <c r="VUK36" s="80"/>
      <c r="VUL36" s="85"/>
      <c r="VUM36" s="77"/>
      <c r="VUN36" s="74"/>
      <c r="VUO36" s="74"/>
      <c r="VUP36" s="85"/>
      <c r="VUQ36" s="74"/>
      <c r="VUR36" s="74"/>
      <c r="VUS36" s="85"/>
      <c r="VUT36" s="74"/>
      <c r="VUU36" s="74"/>
      <c r="VUV36" s="85"/>
      <c r="VUW36" s="74"/>
      <c r="VUX36" s="74"/>
      <c r="VUY36" s="85"/>
      <c r="VUZ36" s="80"/>
      <c r="VVA36" s="80"/>
      <c r="VVB36" s="85"/>
      <c r="VVC36" s="77"/>
      <c r="VVD36" s="74"/>
      <c r="VVE36" s="74"/>
      <c r="VVF36" s="85"/>
      <c r="VVG36" s="74"/>
      <c r="VVH36" s="74"/>
      <c r="VVI36" s="85"/>
      <c r="VVJ36" s="74"/>
      <c r="VVK36" s="74"/>
      <c r="VVL36" s="85"/>
      <c r="VVM36" s="74"/>
      <c r="VVN36" s="74"/>
      <c r="VVO36" s="85"/>
      <c r="VVP36" s="80"/>
      <c r="VVQ36" s="80"/>
      <c r="VVR36" s="85"/>
      <c r="VVS36" s="77"/>
      <c r="VVT36" s="74"/>
      <c r="VVU36" s="74"/>
      <c r="VVV36" s="85"/>
      <c r="VVW36" s="74"/>
      <c r="VVX36" s="74"/>
      <c r="VVY36" s="85"/>
      <c r="VVZ36" s="74"/>
      <c r="VWA36" s="74"/>
      <c r="VWB36" s="85"/>
      <c r="VWC36" s="74"/>
      <c r="VWD36" s="74"/>
      <c r="VWE36" s="85"/>
      <c r="VWF36" s="80"/>
      <c r="VWG36" s="80"/>
      <c r="VWH36" s="85"/>
      <c r="VWI36" s="77"/>
      <c r="VWJ36" s="74"/>
      <c r="VWK36" s="74"/>
      <c r="VWL36" s="85"/>
      <c r="VWM36" s="74"/>
      <c r="VWN36" s="74"/>
      <c r="VWO36" s="85"/>
      <c r="VWP36" s="74"/>
      <c r="VWQ36" s="74"/>
      <c r="VWR36" s="85"/>
      <c r="VWS36" s="74"/>
      <c r="VWT36" s="74"/>
      <c r="VWU36" s="85"/>
      <c r="VWV36" s="80"/>
      <c r="VWW36" s="80"/>
      <c r="VWX36" s="85"/>
      <c r="VWY36" s="77"/>
      <c r="VWZ36" s="74"/>
      <c r="VXA36" s="74"/>
      <c r="VXB36" s="85"/>
      <c r="VXC36" s="74"/>
      <c r="VXD36" s="74"/>
      <c r="VXE36" s="85"/>
      <c r="VXF36" s="74"/>
      <c r="VXG36" s="74"/>
      <c r="VXH36" s="85"/>
      <c r="VXI36" s="74"/>
      <c r="VXJ36" s="74"/>
      <c r="VXK36" s="85"/>
      <c r="VXL36" s="80"/>
      <c r="VXM36" s="80"/>
      <c r="VXN36" s="85"/>
      <c r="VXO36" s="77"/>
      <c r="VXP36" s="74"/>
      <c r="VXQ36" s="74"/>
      <c r="VXR36" s="85"/>
      <c r="VXS36" s="74"/>
      <c r="VXT36" s="74"/>
      <c r="VXU36" s="85"/>
      <c r="VXV36" s="74"/>
      <c r="VXW36" s="74"/>
      <c r="VXX36" s="85"/>
      <c r="VXY36" s="74"/>
      <c r="VXZ36" s="74"/>
      <c r="VYA36" s="85"/>
      <c r="VYB36" s="80"/>
      <c r="VYC36" s="80"/>
      <c r="VYD36" s="85"/>
      <c r="VYE36" s="77"/>
      <c r="VYF36" s="74"/>
      <c r="VYG36" s="74"/>
      <c r="VYH36" s="85"/>
      <c r="VYI36" s="74"/>
      <c r="VYJ36" s="74"/>
      <c r="VYK36" s="85"/>
      <c r="VYL36" s="74"/>
      <c r="VYM36" s="74"/>
      <c r="VYN36" s="85"/>
      <c r="VYO36" s="74"/>
      <c r="VYP36" s="74"/>
      <c r="VYQ36" s="85"/>
      <c r="VYR36" s="80"/>
      <c r="VYS36" s="80"/>
      <c r="VYT36" s="85"/>
      <c r="VYU36" s="77"/>
      <c r="VYV36" s="74"/>
      <c r="VYW36" s="74"/>
      <c r="VYX36" s="85"/>
      <c r="VYY36" s="74"/>
      <c r="VYZ36" s="74"/>
      <c r="VZA36" s="85"/>
      <c r="VZB36" s="74"/>
      <c r="VZC36" s="74"/>
      <c r="VZD36" s="85"/>
      <c r="VZE36" s="74"/>
      <c r="VZF36" s="74"/>
      <c r="VZG36" s="85"/>
      <c r="VZH36" s="80"/>
      <c r="VZI36" s="80"/>
      <c r="VZJ36" s="85"/>
      <c r="VZK36" s="77"/>
      <c r="VZL36" s="74"/>
      <c r="VZM36" s="74"/>
      <c r="VZN36" s="85"/>
      <c r="VZO36" s="74"/>
      <c r="VZP36" s="74"/>
      <c r="VZQ36" s="85"/>
      <c r="VZR36" s="74"/>
      <c r="VZS36" s="74"/>
      <c r="VZT36" s="85"/>
      <c r="VZU36" s="74"/>
      <c r="VZV36" s="74"/>
      <c r="VZW36" s="85"/>
      <c r="VZX36" s="80"/>
      <c r="VZY36" s="80"/>
      <c r="VZZ36" s="85"/>
      <c r="WAA36" s="77"/>
      <c r="WAB36" s="74"/>
      <c r="WAC36" s="74"/>
      <c r="WAD36" s="85"/>
      <c r="WAE36" s="74"/>
      <c r="WAF36" s="74"/>
      <c r="WAG36" s="85"/>
      <c r="WAH36" s="74"/>
      <c r="WAI36" s="74"/>
      <c r="WAJ36" s="85"/>
      <c r="WAK36" s="74"/>
      <c r="WAL36" s="74"/>
      <c r="WAM36" s="85"/>
      <c r="WAN36" s="80"/>
      <c r="WAO36" s="80"/>
      <c r="WAP36" s="85"/>
      <c r="WAQ36" s="77"/>
      <c r="WAR36" s="74"/>
      <c r="WAS36" s="74"/>
      <c r="WAT36" s="85"/>
      <c r="WAU36" s="74"/>
      <c r="WAV36" s="74"/>
      <c r="WAW36" s="85"/>
      <c r="WAX36" s="74"/>
      <c r="WAY36" s="74"/>
      <c r="WAZ36" s="85"/>
      <c r="WBA36" s="74"/>
      <c r="WBB36" s="74"/>
      <c r="WBC36" s="85"/>
      <c r="WBD36" s="80"/>
      <c r="WBE36" s="80"/>
      <c r="WBF36" s="85"/>
      <c r="WBG36" s="77"/>
      <c r="WBH36" s="74"/>
      <c r="WBI36" s="74"/>
      <c r="WBJ36" s="85"/>
      <c r="WBK36" s="74"/>
      <c r="WBL36" s="74"/>
      <c r="WBM36" s="85"/>
      <c r="WBN36" s="74"/>
      <c r="WBO36" s="74"/>
      <c r="WBP36" s="85"/>
      <c r="WBQ36" s="74"/>
      <c r="WBR36" s="74"/>
      <c r="WBS36" s="85"/>
      <c r="WBT36" s="80"/>
      <c r="WBU36" s="80"/>
      <c r="WBV36" s="85"/>
      <c r="WBW36" s="77"/>
      <c r="WBX36" s="74"/>
      <c r="WBY36" s="74"/>
      <c r="WBZ36" s="85"/>
      <c r="WCA36" s="74"/>
      <c r="WCB36" s="74"/>
      <c r="WCC36" s="85"/>
      <c r="WCD36" s="74"/>
      <c r="WCE36" s="74"/>
      <c r="WCF36" s="85"/>
      <c r="WCG36" s="74"/>
      <c r="WCH36" s="74"/>
      <c r="WCI36" s="85"/>
      <c r="WCJ36" s="80"/>
      <c r="WCK36" s="80"/>
      <c r="WCL36" s="85"/>
      <c r="WCM36" s="77"/>
      <c r="WCN36" s="74"/>
      <c r="WCO36" s="74"/>
      <c r="WCP36" s="85"/>
      <c r="WCQ36" s="74"/>
      <c r="WCR36" s="74"/>
      <c r="WCS36" s="85"/>
      <c r="WCT36" s="74"/>
      <c r="WCU36" s="74"/>
      <c r="WCV36" s="85"/>
      <c r="WCW36" s="74"/>
      <c r="WCX36" s="74"/>
      <c r="WCY36" s="85"/>
      <c r="WCZ36" s="80"/>
      <c r="WDA36" s="80"/>
      <c r="WDB36" s="85"/>
      <c r="WDC36" s="77"/>
      <c r="WDD36" s="74"/>
      <c r="WDE36" s="74"/>
      <c r="WDF36" s="85"/>
      <c r="WDG36" s="74"/>
      <c r="WDH36" s="74"/>
      <c r="WDI36" s="85"/>
      <c r="WDJ36" s="74"/>
      <c r="WDK36" s="74"/>
      <c r="WDL36" s="85"/>
      <c r="WDM36" s="74"/>
      <c r="WDN36" s="74"/>
      <c r="WDO36" s="85"/>
      <c r="WDP36" s="80"/>
      <c r="WDQ36" s="80"/>
      <c r="WDR36" s="85"/>
      <c r="WDS36" s="77"/>
      <c r="WDT36" s="74"/>
      <c r="WDU36" s="74"/>
      <c r="WDV36" s="85"/>
      <c r="WDW36" s="74"/>
      <c r="WDX36" s="74"/>
      <c r="WDY36" s="85"/>
      <c r="WDZ36" s="74"/>
      <c r="WEA36" s="74"/>
      <c r="WEB36" s="85"/>
      <c r="WEC36" s="74"/>
      <c r="WED36" s="74"/>
      <c r="WEE36" s="85"/>
      <c r="WEF36" s="80"/>
      <c r="WEG36" s="80"/>
      <c r="WEH36" s="85"/>
      <c r="WEI36" s="77"/>
      <c r="WEJ36" s="74"/>
      <c r="WEK36" s="74"/>
      <c r="WEL36" s="85"/>
      <c r="WEM36" s="74"/>
      <c r="WEN36" s="74"/>
      <c r="WEO36" s="85"/>
      <c r="WEP36" s="74"/>
      <c r="WEQ36" s="74"/>
      <c r="WER36" s="85"/>
      <c r="WES36" s="74"/>
      <c r="WET36" s="74"/>
      <c r="WEU36" s="85"/>
      <c r="WEV36" s="80"/>
      <c r="WEW36" s="80"/>
      <c r="WEX36" s="85"/>
      <c r="WEY36" s="77"/>
      <c r="WEZ36" s="74"/>
      <c r="WFA36" s="74"/>
      <c r="WFB36" s="85"/>
      <c r="WFC36" s="74"/>
      <c r="WFD36" s="74"/>
      <c r="WFE36" s="85"/>
      <c r="WFF36" s="74"/>
      <c r="WFG36" s="74"/>
      <c r="WFH36" s="85"/>
      <c r="WFI36" s="74"/>
      <c r="WFJ36" s="74"/>
      <c r="WFK36" s="85"/>
      <c r="WFL36" s="80"/>
      <c r="WFM36" s="80"/>
      <c r="WFN36" s="85"/>
      <c r="WFO36" s="77"/>
      <c r="WFP36" s="74"/>
      <c r="WFQ36" s="74"/>
      <c r="WFR36" s="85"/>
      <c r="WFS36" s="74"/>
      <c r="WFT36" s="74"/>
      <c r="WFU36" s="85"/>
      <c r="WFV36" s="74"/>
      <c r="WFW36" s="74"/>
      <c r="WFX36" s="85"/>
      <c r="WFY36" s="74"/>
      <c r="WFZ36" s="74"/>
      <c r="WGA36" s="85"/>
      <c r="WGB36" s="80"/>
      <c r="WGC36" s="80"/>
      <c r="WGD36" s="85"/>
      <c r="WGE36" s="77"/>
      <c r="WGF36" s="74"/>
      <c r="WGG36" s="74"/>
      <c r="WGH36" s="85"/>
      <c r="WGI36" s="74"/>
      <c r="WGJ36" s="74"/>
      <c r="WGK36" s="85"/>
      <c r="WGL36" s="74"/>
      <c r="WGM36" s="74"/>
      <c r="WGN36" s="85"/>
      <c r="WGO36" s="74"/>
      <c r="WGP36" s="74"/>
      <c r="WGQ36" s="85"/>
      <c r="WGR36" s="80"/>
      <c r="WGS36" s="80"/>
      <c r="WGT36" s="85"/>
      <c r="WGU36" s="77"/>
      <c r="WGV36" s="74"/>
      <c r="WGW36" s="74"/>
      <c r="WGX36" s="85"/>
      <c r="WGY36" s="74"/>
      <c r="WGZ36" s="74"/>
      <c r="WHA36" s="85"/>
      <c r="WHB36" s="74"/>
      <c r="WHC36" s="74"/>
      <c r="WHD36" s="85"/>
      <c r="WHE36" s="74"/>
      <c r="WHF36" s="74"/>
      <c r="WHG36" s="85"/>
      <c r="WHH36" s="80"/>
      <c r="WHI36" s="80"/>
      <c r="WHJ36" s="85"/>
      <c r="WHK36" s="77"/>
      <c r="WHL36" s="74"/>
      <c r="WHM36" s="74"/>
      <c r="WHN36" s="85"/>
      <c r="WHO36" s="74"/>
      <c r="WHP36" s="74"/>
      <c r="WHQ36" s="85"/>
      <c r="WHR36" s="74"/>
      <c r="WHS36" s="74"/>
      <c r="WHT36" s="85"/>
      <c r="WHU36" s="74"/>
      <c r="WHV36" s="74"/>
      <c r="WHW36" s="85"/>
      <c r="WHX36" s="80"/>
      <c r="WHY36" s="80"/>
      <c r="WHZ36" s="85"/>
      <c r="WIA36" s="77"/>
      <c r="WIB36" s="74"/>
      <c r="WIC36" s="74"/>
      <c r="WID36" s="85"/>
      <c r="WIE36" s="74"/>
      <c r="WIF36" s="74"/>
      <c r="WIG36" s="85"/>
      <c r="WIH36" s="74"/>
      <c r="WII36" s="74"/>
      <c r="WIJ36" s="85"/>
      <c r="WIK36" s="74"/>
      <c r="WIL36" s="74"/>
      <c r="WIM36" s="85"/>
      <c r="WIN36" s="80"/>
      <c r="WIO36" s="80"/>
      <c r="WIP36" s="85"/>
      <c r="WIQ36" s="77"/>
      <c r="WIR36" s="74"/>
      <c r="WIS36" s="74"/>
      <c r="WIT36" s="85"/>
      <c r="WIU36" s="74"/>
      <c r="WIV36" s="74"/>
      <c r="WIW36" s="85"/>
      <c r="WIX36" s="74"/>
      <c r="WIY36" s="74"/>
      <c r="WIZ36" s="85"/>
      <c r="WJA36" s="74"/>
      <c r="WJB36" s="74"/>
      <c r="WJC36" s="85"/>
      <c r="WJD36" s="80"/>
      <c r="WJE36" s="80"/>
      <c r="WJF36" s="85"/>
      <c r="WJG36" s="77"/>
      <c r="WJH36" s="74"/>
      <c r="WJI36" s="74"/>
      <c r="WJJ36" s="85"/>
      <c r="WJK36" s="74"/>
      <c r="WJL36" s="74"/>
      <c r="WJM36" s="85"/>
      <c r="WJN36" s="74"/>
      <c r="WJO36" s="74"/>
      <c r="WJP36" s="85"/>
      <c r="WJQ36" s="74"/>
      <c r="WJR36" s="74"/>
      <c r="WJS36" s="85"/>
      <c r="WJT36" s="80"/>
      <c r="WJU36" s="80"/>
      <c r="WJV36" s="85"/>
      <c r="WJW36" s="77"/>
      <c r="WJX36" s="74"/>
      <c r="WJY36" s="74"/>
      <c r="WJZ36" s="85"/>
      <c r="WKA36" s="74"/>
      <c r="WKB36" s="74"/>
      <c r="WKC36" s="85"/>
      <c r="WKD36" s="74"/>
      <c r="WKE36" s="74"/>
      <c r="WKF36" s="85"/>
      <c r="WKG36" s="74"/>
      <c r="WKH36" s="74"/>
      <c r="WKI36" s="85"/>
      <c r="WKJ36" s="80"/>
      <c r="WKK36" s="80"/>
      <c r="WKL36" s="85"/>
      <c r="WKM36" s="77"/>
      <c r="WKN36" s="74"/>
      <c r="WKO36" s="74"/>
      <c r="WKP36" s="85"/>
      <c r="WKQ36" s="74"/>
      <c r="WKR36" s="74"/>
      <c r="WKS36" s="85"/>
      <c r="WKT36" s="74"/>
      <c r="WKU36" s="74"/>
      <c r="WKV36" s="85"/>
      <c r="WKW36" s="74"/>
      <c r="WKX36" s="74"/>
      <c r="WKY36" s="85"/>
      <c r="WKZ36" s="80"/>
      <c r="WLA36" s="80"/>
      <c r="WLB36" s="85"/>
      <c r="WLC36" s="77"/>
      <c r="WLD36" s="74"/>
      <c r="WLE36" s="74"/>
      <c r="WLF36" s="85"/>
      <c r="WLG36" s="74"/>
      <c r="WLH36" s="74"/>
      <c r="WLI36" s="85"/>
      <c r="WLJ36" s="74"/>
      <c r="WLK36" s="74"/>
      <c r="WLL36" s="85"/>
      <c r="WLM36" s="74"/>
      <c r="WLN36" s="74"/>
      <c r="WLO36" s="85"/>
      <c r="WLP36" s="80"/>
      <c r="WLQ36" s="80"/>
      <c r="WLR36" s="85"/>
      <c r="WLS36" s="77"/>
      <c r="WLT36" s="74"/>
      <c r="WLU36" s="74"/>
      <c r="WLV36" s="85"/>
      <c r="WLW36" s="74"/>
      <c r="WLX36" s="74"/>
      <c r="WLY36" s="85"/>
      <c r="WLZ36" s="74"/>
      <c r="WMA36" s="74"/>
      <c r="WMB36" s="85"/>
      <c r="WMC36" s="74"/>
      <c r="WMD36" s="74"/>
      <c r="WME36" s="85"/>
      <c r="WMF36" s="80"/>
      <c r="WMG36" s="80"/>
      <c r="WMH36" s="85"/>
      <c r="WMI36" s="77"/>
      <c r="WMJ36" s="74"/>
      <c r="WMK36" s="74"/>
      <c r="WML36" s="85"/>
      <c r="WMM36" s="74"/>
      <c r="WMN36" s="74"/>
      <c r="WMO36" s="85"/>
      <c r="WMP36" s="74"/>
      <c r="WMQ36" s="74"/>
      <c r="WMR36" s="85"/>
      <c r="WMS36" s="74"/>
      <c r="WMT36" s="74"/>
      <c r="WMU36" s="85"/>
      <c r="WMV36" s="80"/>
      <c r="WMW36" s="80"/>
      <c r="WMX36" s="85"/>
      <c r="WMY36" s="77"/>
      <c r="WMZ36" s="74"/>
      <c r="WNA36" s="74"/>
      <c r="WNB36" s="85"/>
      <c r="WNC36" s="74"/>
      <c r="WND36" s="74"/>
      <c r="WNE36" s="85"/>
      <c r="WNF36" s="74"/>
      <c r="WNG36" s="74"/>
      <c r="WNH36" s="85"/>
      <c r="WNI36" s="74"/>
      <c r="WNJ36" s="74"/>
      <c r="WNK36" s="85"/>
      <c r="WNL36" s="80"/>
      <c r="WNM36" s="80"/>
      <c r="WNN36" s="85"/>
      <c r="WNO36" s="77"/>
      <c r="WNP36" s="74"/>
      <c r="WNQ36" s="74"/>
      <c r="WNR36" s="85"/>
      <c r="WNS36" s="74"/>
      <c r="WNT36" s="74"/>
      <c r="WNU36" s="85"/>
      <c r="WNV36" s="74"/>
      <c r="WNW36" s="74"/>
      <c r="WNX36" s="85"/>
      <c r="WNY36" s="74"/>
      <c r="WNZ36" s="74"/>
      <c r="WOA36" s="85"/>
      <c r="WOB36" s="80"/>
      <c r="WOC36" s="80"/>
      <c r="WOD36" s="85"/>
      <c r="WOE36" s="77"/>
      <c r="WOF36" s="74"/>
      <c r="WOG36" s="74"/>
      <c r="WOH36" s="85"/>
      <c r="WOI36" s="74"/>
      <c r="WOJ36" s="74"/>
      <c r="WOK36" s="85"/>
      <c r="WOL36" s="74"/>
      <c r="WOM36" s="74"/>
      <c r="WON36" s="85"/>
      <c r="WOO36" s="74"/>
      <c r="WOP36" s="74"/>
      <c r="WOQ36" s="85"/>
      <c r="WOR36" s="80"/>
      <c r="WOS36" s="80"/>
      <c r="WOT36" s="85"/>
      <c r="WOU36" s="77"/>
      <c r="WOV36" s="74"/>
      <c r="WOW36" s="74"/>
      <c r="WOX36" s="85"/>
      <c r="WOY36" s="74"/>
      <c r="WOZ36" s="74"/>
      <c r="WPA36" s="85"/>
      <c r="WPB36" s="74"/>
      <c r="WPC36" s="74"/>
      <c r="WPD36" s="85"/>
      <c r="WPE36" s="74"/>
      <c r="WPF36" s="74"/>
      <c r="WPG36" s="85"/>
      <c r="WPH36" s="80"/>
      <c r="WPI36" s="80"/>
      <c r="WPJ36" s="85"/>
      <c r="WPK36" s="77"/>
      <c r="WPL36" s="74"/>
      <c r="WPM36" s="74"/>
      <c r="WPN36" s="85"/>
      <c r="WPO36" s="74"/>
      <c r="WPP36" s="74"/>
      <c r="WPQ36" s="85"/>
      <c r="WPR36" s="74"/>
      <c r="WPS36" s="74"/>
      <c r="WPT36" s="85"/>
      <c r="WPU36" s="74"/>
      <c r="WPV36" s="74"/>
      <c r="WPW36" s="85"/>
      <c r="WPX36" s="80"/>
      <c r="WPY36" s="80"/>
      <c r="WPZ36" s="85"/>
      <c r="WQA36" s="77"/>
      <c r="WQB36" s="74"/>
      <c r="WQC36" s="74"/>
      <c r="WQD36" s="85"/>
      <c r="WQE36" s="74"/>
      <c r="WQF36" s="74"/>
      <c r="WQG36" s="85"/>
      <c r="WQH36" s="74"/>
      <c r="WQI36" s="74"/>
      <c r="WQJ36" s="85"/>
      <c r="WQK36" s="74"/>
      <c r="WQL36" s="74"/>
      <c r="WQM36" s="85"/>
      <c r="WQN36" s="80"/>
      <c r="WQO36" s="80"/>
      <c r="WQP36" s="85"/>
      <c r="WQQ36" s="77"/>
      <c r="WQR36" s="74"/>
      <c r="WQS36" s="74"/>
      <c r="WQT36" s="85"/>
      <c r="WQU36" s="74"/>
      <c r="WQV36" s="74"/>
      <c r="WQW36" s="85"/>
      <c r="WQX36" s="74"/>
      <c r="WQY36" s="74"/>
      <c r="WQZ36" s="85"/>
      <c r="WRA36" s="74"/>
      <c r="WRB36" s="74"/>
      <c r="WRC36" s="85"/>
      <c r="WRD36" s="80"/>
      <c r="WRE36" s="80"/>
      <c r="WRF36" s="85"/>
      <c r="WRG36" s="77"/>
      <c r="WRH36" s="74"/>
      <c r="WRI36" s="74"/>
      <c r="WRJ36" s="85"/>
      <c r="WRK36" s="74"/>
      <c r="WRL36" s="74"/>
      <c r="WRM36" s="85"/>
      <c r="WRN36" s="74"/>
      <c r="WRO36" s="74"/>
      <c r="WRP36" s="85"/>
      <c r="WRQ36" s="74"/>
      <c r="WRR36" s="74"/>
      <c r="WRS36" s="85"/>
      <c r="WRT36" s="80"/>
      <c r="WRU36" s="80"/>
      <c r="WRV36" s="85"/>
      <c r="WRW36" s="77"/>
      <c r="WRX36" s="74"/>
      <c r="WRY36" s="74"/>
      <c r="WRZ36" s="85"/>
      <c r="WSA36" s="74"/>
      <c r="WSB36" s="74"/>
      <c r="WSC36" s="85"/>
      <c r="WSD36" s="74"/>
      <c r="WSE36" s="74"/>
      <c r="WSF36" s="85"/>
      <c r="WSG36" s="74"/>
      <c r="WSH36" s="74"/>
      <c r="WSI36" s="85"/>
      <c r="WSJ36" s="80"/>
      <c r="WSK36" s="80"/>
      <c r="WSL36" s="85"/>
      <c r="WSM36" s="77"/>
      <c r="WSN36" s="74"/>
      <c r="WSO36" s="74"/>
      <c r="WSP36" s="85"/>
      <c r="WSQ36" s="74"/>
      <c r="WSR36" s="74"/>
      <c r="WSS36" s="85"/>
      <c r="WST36" s="74"/>
      <c r="WSU36" s="74"/>
      <c r="WSV36" s="85"/>
      <c r="WSW36" s="74"/>
      <c r="WSX36" s="74"/>
      <c r="WSY36" s="85"/>
      <c r="WSZ36" s="80"/>
      <c r="WTA36" s="80"/>
      <c r="WTB36" s="85"/>
      <c r="WTC36" s="77"/>
      <c r="WTD36" s="74"/>
      <c r="WTE36" s="74"/>
      <c r="WTF36" s="85"/>
      <c r="WTG36" s="74"/>
      <c r="WTH36" s="74"/>
      <c r="WTI36" s="85"/>
      <c r="WTJ36" s="74"/>
      <c r="WTK36" s="74"/>
      <c r="WTL36" s="85"/>
      <c r="WTM36" s="74"/>
      <c r="WTN36" s="74"/>
      <c r="WTO36" s="85"/>
      <c r="WTP36" s="80"/>
      <c r="WTQ36" s="80"/>
      <c r="WTR36" s="85"/>
      <c r="WTS36" s="77"/>
      <c r="WTT36" s="74"/>
      <c r="WTU36" s="74"/>
      <c r="WTV36" s="85"/>
      <c r="WTW36" s="74"/>
      <c r="WTX36" s="74"/>
      <c r="WTY36" s="85"/>
      <c r="WTZ36" s="74"/>
      <c r="WUA36" s="74"/>
      <c r="WUB36" s="85"/>
      <c r="WUC36" s="74"/>
      <c r="WUD36" s="74"/>
      <c r="WUE36" s="85"/>
      <c r="WUF36" s="80"/>
      <c r="WUG36" s="80"/>
      <c r="WUH36" s="85"/>
      <c r="WUI36" s="77"/>
      <c r="WUJ36" s="74"/>
      <c r="WUK36" s="74"/>
      <c r="WUL36" s="85"/>
      <c r="WUM36" s="74"/>
      <c r="WUN36" s="74"/>
      <c r="WUO36" s="85"/>
      <c r="WUP36" s="74"/>
      <c r="WUQ36" s="74"/>
      <c r="WUR36" s="85"/>
      <c r="WUS36" s="74"/>
      <c r="WUT36" s="74"/>
      <c r="WUU36" s="85"/>
      <c r="WUV36" s="80"/>
      <c r="WUW36" s="80"/>
      <c r="WUX36" s="85"/>
      <c r="WUY36" s="77"/>
      <c r="WUZ36" s="74"/>
      <c r="WVA36" s="74"/>
      <c r="WVB36" s="85"/>
      <c r="WVC36" s="74"/>
      <c r="WVD36" s="74"/>
      <c r="WVE36" s="85"/>
      <c r="WVF36" s="74"/>
      <c r="WVG36" s="74"/>
      <c r="WVH36" s="85"/>
      <c r="WVI36" s="74"/>
      <c r="WVJ36" s="74"/>
      <c r="WVK36" s="85"/>
      <c r="WVL36" s="80"/>
      <c r="WVM36" s="80"/>
      <c r="WVN36" s="85"/>
      <c r="WVO36" s="77"/>
      <c r="WVP36" s="74"/>
      <c r="WVQ36" s="74"/>
      <c r="WVR36" s="85"/>
      <c r="WVS36" s="74"/>
      <c r="WVT36" s="74"/>
      <c r="WVU36" s="85"/>
      <c r="WVV36" s="74"/>
      <c r="WVW36" s="74"/>
      <c r="WVX36" s="85"/>
      <c r="WVY36" s="74"/>
      <c r="WVZ36" s="74"/>
      <c r="WWA36" s="85"/>
      <c r="WWB36" s="80"/>
      <c r="WWC36" s="80"/>
      <c r="WWD36" s="85"/>
      <c r="WWE36" s="77"/>
      <c r="WWF36" s="74"/>
      <c r="WWG36" s="74"/>
      <c r="WWH36" s="85"/>
      <c r="WWI36" s="74"/>
      <c r="WWJ36" s="74"/>
      <c r="WWK36" s="85"/>
      <c r="WWL36" s="74"/>
      <c r="WWM36" s="74"/>
      <c r="WWN36" s="85"/>
      <c r="WWO36" s="74"/>
      <c r="WWP36" s="74"/>
      <c r="WWQ36" s="85"/>
      <c r="WWR36" s="80"/>
      <c r="WWS36" s="80"/>
      <c r="WWT36" s="85"/>
      <c r="WWU36" s="77"/>
      <c r="WWV36" s="74"/>
      <c r="WWW36" s="74"/>
      <c r="WWX36" s="85"/>
      <c r="WWY36" s="74"/>
      <c r="WWZ36" s="74"/>
      <c r="WXA36" s="85"/>
      <c r="WXB36" s="74"/>
      <c r="WXC36" s="74"/>
      <c r="WXD36" s="85"/>
      <c r="WXE36" s="74"/>
      <c r="WXF36" s="74"/>
      <c r="WXG36" s="85"/>
      <c r="WXH36" s="80"/>
      <c r="WXI36" s="80"/>
      <c r="WXJ36" s="85"/>
      <c r="WXK36" s="77"/>
      <c r="WXL36" s="74"/>
      <c r="WXM36" s="74"/>
      <c r="WXN36" s="85"/>
      <c r="WXO36" s="74"/>
      <c r="WXP36" s="74"/>
      <c r="WXQ36" s="85"/>
      <c r="WXR36" s="74"/>
      <c r="WXS36" s="74"/>
      <c r="WXT36" s="85"/>
      <c r="WXU36" s="74"/>
      <c r="WXV36" s="74"/>
      <c r="WXW36" s="85"/>
      <c r="WXX36" s="80"/>
      <c r="WXY36" s="80"/>
      <c r="WXZ36" s="85"/>
      <c r="WYA36" s="77"/>
      <c r="WYB36" s="74"/>
      <c r="WYC36" s="74"/>
      <c r="WYD36" s="85"/>
      <c r="WYE36" s="74"/>
      <c r="WYF36" s="74"/>
      <c r="WYG36" s="85"/>
      <c r="WYH36" s="74"/>
      <c r="WYI36" s="74"/>
      <c r="WYJ36" s="85"/>
      <c r="WYK36" s="74"/>
      <c r="WYL36" s="74"/>
      <c r="WYM36" s="85"/>
      <c r="WYN36" s="80"/>
      <c r="WYO36" s="80"/>
      <c r="WYP36" s="85"/>
      <c r="WYQ36" s="77"/>
      <c r="WYR36" s="74"/>
      <c r="WYS36" s="74"/>
      <c r="WYT36" s="85"/>
      <c r="WYU36" s="74"/>
      <c r="WYV36" s="74"/>
      <c r="WYW36" s="85"/>
      <c r="WYX36" s="74"/>
      <c r="WYY36" s="74"/>
      <c r="WYZ36" s="85"/>
      <c r="WZA36" s="74"/>
      <c r="WZB36" s="74"/>
      <c r="WZC36" s="85"/>
      <c r="WZD36" s="80"/>
      <c r="WZE36" s="80"/>
      <c r="WZF36" s="85"/>
      <c r="WZG36" s="77"/>
      <c r="WZH36" s="74"/>
      <c r="WZI36" s="74"/>
      <c r="WZJ36" s="85"/>
      <c r="WZK36" s="74"/>
      <c r="WZL36" s="74"/>
      <c r="WZM36" s="85"/>
      <c r="WZN36" s="74"/>
      <c r="WZO36" s="74"/>
      <c r="WZP36" s="85"/>
      <c r="WZQ36" s="74"/>
      <c r="WZR36" s="74"/>
      <c r="WZS36" s="85"/>
      <c r="WZT36" s="80"/>
      <c r="WZU36" s="80"/>
      <c r="WZV36" s="85"/>
      <c r="WZW36" s="77"/>
      <c r="WZX36" s="74"/>
      <c r="WZY36" s="74"/>
      <c r="WZZ36" s="85"/>
      <c r="XAA36" s="74"/>
      <c r="XAB36" s="74"/>
      <c r="XAC36" s="85"/>
      <c r="XAD36" s="74"/>
      <c r="XAE36" s="74"/>
      <c r="XAF36" s="85"/>
      <c r="XAG36" s="74"/>
      <c r="XAH36" s="74"/>
      <c r="XAI36" s="85"/>
      <c r="XAJ36" s="80"/>
      <c r="XAK36" s="80"/>
      <c r="XAL36" s="85"/>
      <c r="XAM36" s="77"/>
      <c r="XAN36" s="74"/>
      <c r="XAO36" s="74"/>
      <c r="XAP36" s="85"/>
      <c r="XAQ36" s="74"/>
      <c r="XAR36" s="74"/>
      <c r="XAS36" s="85"/>
      <c r="XAT36" s="74"/>
      <c r="XAU36" s="74"/>
      <c r="XAV36" s="85"/>
      <c r="XAW36" s="74"/>
      <c r="XAX36" s="74"/>
      <c r="XAY36" s="85"/>
      <c r="XAZ36" s="80"/>
      <c r="XBA36" s="80"/>
      <c r="XBB36" s="85"/>
      <c r="XBC36" s="77"/>
      <c r="XBD36" s="74"/>
      <c r="XBE36" s="74"/>
      <c r="XBF36" s="85"/>
      <c r="XBG36" s="74"/>
      <c r="XBH36" s="74"/>
      <c r="XBI36" s="85"/>
      <c r="XBJ36" s="74"/>
      <c r="XBK36" s="74"/>
      <c r="XBL36" s="85"/>
      <c r="XBM36" s="74"/>
      <c r="XBN36" s="74"/>
      <c r="XBO36" s="85"/>
      <c r="XBP36" s="80"/>
      <c r="XBQ36" s="80"/>
      <c r="XBR36" s="85"/>
      <c r="XBS36" s="77"/>
      <c r="XBT36" s="74"/>
      <c r="XBU36" s="74"/>
      <c r="XBV36" s="85"/>
      <c r="XBW36" s="74"/>
      <c r="XBX36" s="74"/>
      <c r="XBY36" s="85"/>
      <c r="XBZ36" s="74"/>
      <c r="XCA36" s="74"/>
      <c r="XCB36" s="85"/>
      <c r="XCC36" s="74"/>
      <c r="XCD36" s="74"/>
      <c r="XCE36" s="85"/>
      <c r="XCF36" s="80"/>
      <c r="XCG36" s="80"/>
      <c r="XCH36" s="85"/>
      <c r="XCI36" s="77"/>
      <c r="XCJ36" s="74"/>
      <c r="XCK36" s="74"/>
      <c r="XCL36" s="85"/>
      <c r="XCM36" s="74"/>
      <c r="XCN36" s="74"/>
      <c r="XCO36" s="85"/>
      <c r="XCP36" s="74"/>
      <c r="XCQ36" s="74"/>
      <c r="XCR36" s="85"/>
      <c r="XCS36" s="74"/>
      <c r="XCT36" s="74"/>
      <c r="XCU36" s="85"/>
      <c r="XCV36" s="80"/>
      <c r="XCW36" s="80"/>
      <c r="XCX36" s="85"/>
      <c r="XCY36" s="77"/>
      <c r="XCZ36" s="74"/>
      <c r="XDA36" s="74"/>
      <c r="XDB36" s="85"/>
      <c r="XDC36" s="74"/>
      <c r="XDD36" s="74"/>
      <c r="XDE36" s="85"/>
      <c r="XDF36" s="74"/>
      <c r="XDG36" s="74"/>
      <c r="XDH36" s="85"/>
      <c r="XDI36" s="74"/>
      <c r="XDJ36" s="74"/>
      <c r="XDK36" s="85"/>
      <c r="XDL36" s="80"/>
      <c r="XDM36" s="80"/>
      <c r="XDN36" s="85"/>
      <c r="XDO36" s="77"/>
      <c r="XDP36" s="74"/>
      <c r="XDQ36" s="74"/>
      <c r="XDR36" s="85"/>
      <c r="XDS36" s="74"/>
      <c r="XDT36" s="74"/>
      <c r="XDU36" s="85"/>
      <c r="XDV36" s="74"/>
      <c r="XDW36" s="74"/>
      <c r="XDX36" s="85"/>
      <c r="XDY36" s="74"/>
      <c r="XDZ36" s="74"/>
      <c r="XEA36" s="85"/>
      <c r="XEB36" s="80"/>
      <c r="XEC36" s="80"/>
      <c r="XED36" s="85"/>
      <c r="XEE36" s="77"/>
      <c r="XEF36" s="74"/>
      <c r="XEG36" s="74"/>
      <c r="XEH36" s="85"/>
      <c r="XEI36" s="74"/>
      <c r="XEJ36" s="74"/>
      <c r="XEK36" s="85"/>
      <c r="XEL36" s="74"/>
      <c r="XEM36" s="74"/>
      <c r="XEN36" s="85"/>
      <c r="XEO36" s="74"/>
      <c r="XEP36" s="74"/>
      <c r="XEQ36" s="85"/>
      <c r="XER36" s="80"/>
      <c r="XES36" s="80"/>
      <c r="XET36" s="85"/>
    </row>
    <row r="37" spans="1:16374" s="1" customFormat="1">
      <c r="A37" s="77" t="s">
        <v>25</v>
      </c>
      <c r="B37" s="74">
        <f>ONSV_2019!AE36*DEN!H35</f>
        <v>4070</v>
      </c>
      <c r="C37" s="74">
        <f>DEN!H70*ONSV_2020!AE36</f>
        <v>4211</v>
      </c>
      <c r="D37" s="74">
        <f>DEN!H105*ONSV_2021!AE36</f>
        <v>4296</v>
      </c>
      <c r="E37" s="74">
        <f>DEN!H140*ONSV_2022!AE36</f>
        <v>4499</v>
      </c>
      <c r="F37" s="80">
        <f>DEN!H175</f>
        <v>0</v>
      </c>
    </row>
    <row r="38" spans="1:16374" s="1" customFormat="1">
      <c r="A38" s="98"/>
    </row>
    <row r="39" spans="1:16374" s="1" customFormat="1" ht="15" customHeight="1">
      <c r="B39" s="8"/>
      <c r="C39" s="8"/>
      <c r="H39" s="8"/>
      <c r="I39" s="8"/>
      <c r="J39" s="8"/>
      <c r="K39" s="8"/>
      <c r="L39" s="8"/>
      <c r="N39" s="8"/>
    </row>
    <row r="40" spans="1:16374" s="1" customFormat="1" ht="15" customHeight="1">
      <c r="A40" s="112" t="s">
        <v>140</v>
      </c>
      <c r="C40" s="41"/>
      <c r="D40" s="41"/>
      <c r="F40" s="41"/>
      <c r="I40" s="7"/>
      <c r="K40" s="7"/>
      <c r="L40" s="141"/>
    </row>
    <row r="41" spans="1:16374" ht="17.2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1"/>
      <c r="J41" s="1"/>
      <c r="K41" s="1"/>
      <c r="L41" s="1"/>
      <c r="M41" s="1"/>
      <c r="N41" s="1"/>
      <c r="O41" s="1"/>
      <c r="P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</row>
    <row r="42" spans="1:16374" ht="17.25" customHeight="1">
      <c r="A42" s="353"/>
      <c r="B42" s="88" t="s">
        <v>147</v>
      </c>
      <c r="C42" s="88" t="s">
        <v>147</v>
      </c>
      <c r="D42" s="88" t="s">
        <v>147</v>
      </c>
      <c r="E42" s="88" t="s">
        <v>147</v>
      </c>
      <c r="F42" s="88" t="s">
        <v>147</v>
      </c>
      <c r="H42" s="8"/>
      <c r="I42" s="1"/>
      <c r="J42" s="1"/>
      <c r="K42" s="1"/>
      <c r="L42" s="1"/>
      <c r="M42" s="1"/>
      <c r="N42" s="1"/>
      <c r="O42" s="1"/>
      <c r="P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</row>
    <row r="43" spans="1:16374" ht="17.25" customHeight="1">
      <c r="A43" s="78" t="s">
        <v>37</v>
      </c>
      <c r="B43" s="87">
        <f>B44+B52+B62+B67+B71</f>
        <v>11414934369.981239</v>
      </c>
      <c r="C43" s="87">
        <f>C44+C52+C62+C67+C71</f>
        <v>11736345672.045029</v>
      </c>
      <c r="D43" s="87">
        <f>D44+D52+D62+D67+D71</f>
        <v>11915862550.093807</v>
      </c>
      <c r="E43" s="87">
        <f>E44+E52+E62+E67+E71</f>
        <v>12115050194.371483</v>
      </c>
      <c r="F43" s="87">
        <f>F44+F52+F62+F67+F71</f>
        <v>0</v>
      </c>
      <c r="H43" s="8"/>
      <c r="I43" s="1"/>
      <c r="J43" s="1"/>
      <c r="K43" s="1"/>
      <c r="L43" s="1"/>
      <c r="M43" s="1"/>
      <c r="N43" s="1"/>
      <c r="O43" s="1"/>
      <c r="P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</row>
    <row r="44" spans="1:16374" ht="17.25" customHeight="1">
      <c r="A44" s="78" t="s">
        <v>38</v>
      </c>
      <c r="B44" s="87">
        <f>SUM(B45:B51)</f>
        <v>416157886.67917448</v>
      </c>
      <c r="C44" s="87">
        <f>SUM(C45:C51)</f>
        <v>428670523.07692301</v>
      </c>
      <c r="D44" s="87">
        <f>SUM(D45:D51)</f>
        <v>441408612.38273925</v>
      </c>
      <c r="E44" s="87">
        <f>SUM(E45:E51)</f>
        <v>454146701.68855536</v>
      </c>
      <c r="F44" s="87">
        <f>SUM(F45:F51)</f>
        <v>0</v>
      </c>
      <c r="H44" s="8"/>
      <c r="I44" s="1"/>
      <c r="J44" s="1"/>
      <c r="K44" s="1"/>
      <c r="L44" s="1"/>
      <c r="M44" s="1"/>
      <c r="N44" s="1"/>
      <c r="O44" s="1"/>
      <c r="P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</row>
    <row r="45" spans="1:16374" s="35" customFormat="1" ht="17.25" customHeight="1">
      <c r="A45" s="73" t="s">
        <v>23</v>
      </c>
      <c r="B45" s="81">
        <f>'KM-ANO'!$C$19*B7/TAX!$C$19</f>
        <v>10399015.384615384</v>
      </c>
      <c r="C45" s="81">
        <f>'KM-ANO'!$D$19*C7/TAX!$D$19</f>
        <v>10821739.587242026</v>
      </c>
      <c r="D45" s="81">
        <f>'KM-ANO'!$E$19*D7/TAX!$E$19</f>
        <v>11779914.446529081</v>
      </c>
      <c r="E45" s="81">
        <f>'KM-ANO'!$F$19*E7/TAX!$F$19</f>
        <v>12371728.330206379</v>
      </c>
      <c r="F45" s="81">
        <f>'KM-ANO'!$G$19*F7/TAX!$G$19</f>
        <v>0</v>
      </c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</row>
    <row r="46" spans="1:16374" ht="17.25" customHeight="1">
      <c r="A46" s="73" t="s">
        <v>15</v>
      </c>
      <c r="B46" s="81">
        <f>'KM-ANO'!$C$19*B8/TAX!$C$19</f>
        <v>12907178.986866791</v>
      </c>
      <c r="C46" s="81">
        <f>'KM-ANO'!$D$19*C8/TAX!$D$19</f>
        <v>13386266.416510319</v>
      </c>
      <c r="D46" s="81">
        <f>'KM-ANO'!$E$19*D8/TAX!$E$19</f>
        <v>13865353.846153846</v>
      </c>
      <c r="E46" s="81">
        <f>'KM-ANO'!$F$19*E8/TAX!$F$19</f>
        <v>14569894.183864916</v>
      </c>
      <c r="F46" s="81">
        <f>'KM-ANO'!$G$19*F8/TAX!$G$19</f>
        <v>0</v>
      </c>
      <c r="H46" s="8"/>
      <c r="I46" s="1"/>
      <c r="J46" s="1"/>
      <c r="K46" s="1"/>
      <c r="L46" s="1"/>
      <c r="M46" s="1"/>
      <c r="N46" s="1"/>
      <c r="O46" s="1"/>
      <c r="P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</row>
    <row r="47" spans="1:16374" ht="17.25" customHeight="1">
      <c r="A47" s="73" t="s">
        <v>16</v>
      </c>
      <c r="B47" s="81">
        <f>'KM-ANO'!$C$19*B9/TAX!$C$19</f>
        <v>98607465.66604127</v>
      </c>
      <c r="C47" s="81">
        <f>'KM-ANO'!$D$19*C9/TAX!$D$19</f>
        <v>101425627.01688555</v>
      </c>
      <c r="D47" s="81">
        <f>'KM-ANO'!$E$19*D9/TAX!$E$19</f>
        <v>102411983.48968105</v>
      </c>
      <c r="E47" s="81">
        <f>'KM-ANO'!$F$19*E9/TAX!$F$19</f>
        <v>104835602.25140713</v>
      </c>
      <c r="F47" s="81">
        <f>'KM-ANO'!$G$19*F9/TAX!$G$19</f>
        <v>0</v>
      </c>
      <c r="H47" s="8"/>
      <c r="I47" s="1"/>
      <c r="J47" s="1"/>
      <c r="K47" s="1"/>
      <c r="L47" s="1"/>
      <c r="M47" s="1"/>
      <c r="N47" s="1"/>
      <c r="O47" s="1"/>
      <c r="P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</row>
    <row r="48" spans="1:16374" ht="17.25" customHeight="1">
      <c r="A48" s="73" t="s">
        <v>28</v>
      </c>
      <c r="B48" s="81">
        <f>'KM-ANO'!$C$19*B10/TAX!$C$19</f>
        <v>191043157.97373357</v>
      </c>
      <c r="C48" s="81">
        <f>'KM-ANO'!$D$19*C10/TAX!$D$19</f>
        <v>196425846.15384614</v>
      </c>
      <c r="D48" s="81">
        <f>'KM-ANO'!$E$19*D10/TAX!$E$19</f>
        <v>203583975.98499063</v>
      </c>
      <c r="E48" s="81">
        <f>'KM-ANO'!$F$19*E10/TAX!$F$19</f>
        <v>208825756.09756097</v>
      </c>
      <c r="F48" s="81">
        <f>'KM-ANO'!$G$19*F10/TAX!$G$19</f>
        <v>0</v>
      </c>
      <c r="H48" s="8"/>
      <c r="I48" s="1"/>
      <c r="J48" s="1"/>
      <c r="K48" s="1"/>
      <c r="L48" s="1"/>
      <c r="M48" s="1"/>
      <c r="N48" s="1"/>
      <c r="O48" s="1"/>
      <c r="P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</row>
    <row r="49" spans="1:174" ht="17.25" customHeight="1">
      <c r="A49" s="73" t="s">
        <v>19</v>
      </c>
      <c r="B49" s="81">
        <f>'KM-ANO'!$C$19*B11/TAX!$C$19</f>
        <v>37030640.150093809</v>
      </c>
      <c r="C49" s="81">
        <f>'KM-ANO'!$D$19*C11/TAX!$D$19</f>
        <v>38834263.414634146</v>
      </c>
      <c r="D49" s="81">
        <f>'KM-ANO'!$E$19*D11/TAX!$E$19</f>
        <v>40581523.452157594</v>
      </c>
      <c r="E49" s="81">
        <f>'KM-ANO'!$F$19*E11/TAX!$F$19</f>
        <v>41765151.219512194</v>
      </c>
      <c r="F49" s="81">
        <f>'KM-ANO'!$G$19*F11/TAX!$G$19</f>
        <v>0</v>
      </c>
      <c r="I49" s="1"/>
      <c r="J49" s="1"/>
      <c r="K49" s="1"/>
      <c r="L49" s="1"/>
      <c r="M49" s="1"/>
      <c r="N49" s="1"/>
      <c r="O49" s="1"/>
      <c r="P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</row>
    <row r="50" spans="1:174" ht="17.25" customHeight="1">
      <c r="A50" s="73" t="s">
        <v>17</v>
      </c>
      <c r="B50" s="81">
        <f>'KM-ANO'!$C$19*B12/TAX!$C$19</f>
        <v>20347124.953095686</v>
      </c>
      <c r="C50" s="81">
        <f>'KM-ANO'!$D$19*C12/TAX!$D$19</f>
        <v>20657122.701688554</v>
      </c>
      <c r="D50" s="81">
        <f>'KM-ANO'!$E$19*D12/TAX!$E$19</f>
        <v>21192573.358348969</v>
      </c>
      <c r="E50" s="81">
        <f>'KM-ANO'!$F$19*E12/TAX!$F$19</f>
        <v>21558934.333958723</v>
      </c>
      <c r="F50" s="81">
        <f>'KM-ANO'!$G$19*F12/TAX!$G$19</f>
        <v>0</v>
      </c>
      <c r="I50" s="1"/>
      <c r="J50" s="1"/>
      <c r="K50" s="1"/>
      <c r="L50" s="1"/>
      <c r="M50" s="1"/>
      <c r="N50" s="1"/>
      <c r="O50" s="1"/>
      <c r="P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</row>
    <row r="51" spans="1:174" ht="17.25" customHeight="1">
      <c r="A51" s="73" t="s">
        <v>29</v>
      </c>
      <c r="B51" s="81">
        <f>'KM-ANO'!$C$19*B13/TAX!$C$19</f>
        <v>45823303.564727955</v>
      </c>
      <c r="C51" s="81">
        <f>'KM-ANO'!$D$19*C13/TAX!$D$19</f>
        <v>47119657.786116324</v>
      </c>
      <c r="D51" s="81">
        <f>'KM-ANO'!$E$19*D13/TAX!$E$19</f>
        <v>47993287.804878049</v>
      </c>
      <c r="E51" s="81">
        <f>'KM-ANO'!$F$19*E13/TAX!$F$19</f>
        <v>50219635.272045031</v>
      </c>
      <c r="F51" s="81">
        <f>'KM-ANO'!$G$19*F13/TAX!$G$19</f>
        <v>0</v>
      </c>
      <c r="I51" s="1"/>
      <c r="J51" s="1"/>
      <c r="K51" s="1"/>
      <c r="L51" s="1"/>
      <c r="M51" s="1"/>
      <c r="N51" s="1"/>
      <c r="O51" s="1"/>
      <c r="P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</row>
    <row r="52" spans="1:174" ht="17.25" customHeight="1">
      <c r="A52" s="78" t="s">
        <v>39</v>
      </c>
      <c r="B52" s="87">
        <f>SUM(B53:B61)</f>
        <v>2571684959.0994372</v>
      </c>
      <c r="C52" s="87">
        <f>SUM(C53:C61)</f>
        <v>2648648945.5909948</v>
      </c>
      <c r="D52" s="87">
        <f>SUM(D53:D61)</f>
        <v>2708619419.1369605</v>
      </c>
      <c r="E52" s="87">
        <f>SUM(E53:E61)</f>
        <v>2776818923.8273921</v>
      </c>
      <c r="F52" s="87">
        <f>SUM(F53:F61)</f>
        <v>0</v>
      </c>
      <c r="I52" s="1"/>
      <c r="J52" s="1"/>
      <c r="K52" s="1"/>
      <c r="L52" s="1"/>
      <c r="M52" s="1"/>
      <c r="N52" s="1"/>
      <c r="O52" s="1"/>
      <c r="P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</row>
    <row r="53" spans="1:174" ht="17.25" customHeight="1">
      <c r="A53" s="73" t="s">
        <v>35</v>
      </c>
      <c r="B53" s="81">
        <f>'KM-ANO'!$C$19*B15/TAX!$C$19</f>
        <v>194424951.59474671</v>
      </c>
      <c r="C53" s="81">
        <f>'KM-ANO'!$D$19*C15/TAX!$D$19</f>
        <v>198539467.16697937</v>
      </c>
      <c r="D53" s="81">
        <f>'KM-ANO'!$E$19*D15/TAX!$E$19</f>
        <v>202090350.46904314</v>
      </c>
      <c r="E53" s="81">
        <f>'KM-ANO'!$F$19*E15/TAX!$F$19</f>
        <v>209361206.75422138</v>
      </c>
      <c r="F53" s="81">
        <f>'KM-ANO'!$G$19*F15/TAX!$G$19</f>
        <v>0</v>
      </c>
      <c r="I53" s="1"/>
      <c r="J53" s="1"/>
      <c r="K53" s="1"/>
      <c r="L53" s="1"/>
      <c r="M53" s="1"/>
      <c r="N53" s="1"/>
      <c r="O53" s="1"/>
      <c r="P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</row>
    <row r="54" spans="1:174" ht="17.25" customHeight="1">
      <c r="A54" s="73" t="s">
        <v>31</v>
      </c>
      <c r="B54" s="81">
        <f>'KM-ANO'!$C$19*B16/TAX!$C$19</f>
        <v>839079360.60037518</v>
      </c>
      <c r="C54" s="81">
        <f>'KM-ANO'!$D$19*C16/TAX!$D$19</f>
        <v>863569182.73921204</v>
      </c>
      <c r="D54" s="81">
        <f>'KM-ANO'!$E$19*D16/TAX!$E$19</f>
        <v>884508121.57598495</v>
      </c>
      <c r="E54" s="81">
        <f>'KM-ANO'!$F$19*E16/TAX!$F$19</f>
        <v>912605190.24390244</v>
      </c>
      <c r="F54" s="81">
        <f>'KM-ANO'!$G$19*F16/TAX!$G$19</f>
        <v>0</v>
      </c>
      <c r="I54" s="1"/>
      <c r="J54" s="1"/>
      <c r="K54" s="1"/>
      <c r="L54" s="1"/>
      <c r="M54" s="1"/>
      <c r="N54" s="1"/>
      <c r="O54" s="1"/>
      <c r="P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</row>
    <row r="55" spans="1:174" s="35" customFormat="1" ht="17.25" customHeight="1">
      <c r="A55" s="73" t="s">
        <v>27</v>
      </c>
      <c r="B55" s="81">
        <f>'KM-ANO'!$C$19*B17/TAX!$C$19</f>
        <v>354045610.50656658</v>
      </c>
      <c r="C55" s="81">
        <f>'KM-ANO'!$D$19*C17/TAX!$D$19</f>
        <v>363035545.21575987</v>
      </c>
      <c r="D55" s="81">
        <f>'KM-ANO'!$E$19*D17/TAX!$E$19</f>
        <v>366896426.26641649</v>
      </c>
      <c r="E55" s="81">
        <f>'KM-ANO'!$F$19*E17/TAX!$F$19</f>
        <v>370588217.63602251</v>
      </c>
      <c r="F55" s="81">
        <f>'KM-ANO'!$G$19*F17/TAX!$G$19</f>
        <v>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</row>
    <row r="56" spans="1:174" ht="17.25" customHeight="1">
      <c r="A56" s="73" t="s">
        <v>33</v>
      </c>
      <c r="B56" s="81">
        <f>'KM-ANO'!$C$19*B18/TAX!$C$19</f>
        <v>143810773.73358348</v>
      </c>
      <c r="C56" s="81">
        <f>'KM-ANO'!$D$19*C18/TAX!$D$19</f>
        <v>149926183.86491558</v>
      </c>
      <c r="D56" s="81">
        <f>'KM-ANO'!$E$19*D18/TAX!$E$19</f>
        <v>153505248.78048781</v>
      </c>
      <c r="E56" s="81">
        <f>'KM-ANO'!$F$19*E18/TAX!$F$19</f>
        <v>159057026.64165103</v>
      </c>
      <c r="F56" s="81">
        <f>'KM-ANO'!$G$19*F18/TAX!$G$19</f>
        <v>0</v>
      </c>
      <c r="I56" s="1"/>
      <c r="J56" s="1"/>
      <c r="K56" s="1"/>
      <c r="L56" s="1"/>
      <c r="M56" s="1"/>
      <c r="N56" s="1"/>
      <c r="O56" s="1"/>
      <c r="P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</row>
    <row r="57" spans="1:174" ht="17.25" customHeight="1">
      <c r="A57" s="73" t="s">
        <v>34</v>
      </c>
      <c r="B57" s="81">
        <f>'KM-ANO'!$C$19*B19/TAX!$C$19</f>
        <v>138061724.57786116</v>
      </c>
      <c r="C57" s="81">
        <f>'KM-ANO'!$D$19*C19/TAX!$D$19</f>
        <v>143078051.78236398</v>
      </c>
      <c r="D57" s="81">
        <f>'KM-ANO'!$E$19*D19/TAX!$E$19</f>
        <v>148883464.1651032</v>
      </c>
      <c r="E57" s="81">
        <f>'KM-ANO'!$F$19*E19/TAX!$F$19</f>
        <v>152377984.24015009</v>
      </c>
      <c r="F57" s="81">
        <f>'KM-ANO'!$G$19*F19/TAX!$G$19</f>
        <v>0</v>
      </c>
      <c r="I57" s="1"/>
      <c r="J57" s="1"/>
      <c r="K57" s="1"/>
      <c r="L57" s="1"/>
      <c r="M57" s="1"/>
      <c r="N57" s="1"/>
      <c r="O57" s="1"/>
      <c r="P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</row>
    <row r="58" spans="1:174" ht="17.25" customHeight="1">
      <c r="A58" s="73" t="s">
        <v>30</v>
      </c>
      <c r="B58" s="81">
        <f>'KM-ANO'!$C$19*B20/TAX!$C$19</f>
        <v>538663360.60037518</v>
      </c>
      <c r="C58" s="81">
        <f>'KM-ANO'!$D$19*C20/TAX!$D$19</f>
        <v>554416882.55159473</v>
      </c>
      <c r="D58" s="81">
        <f>'KM-ANO'!$E$19*D20/TAX!$E$19</f>
        <v>566027707.31707311</v>
      </c>
      <c r="E58" s="81">
        <f>'KM-ANO'!$F$19*E20/TAX!$F$19</f>
        <v>578173982.73921204</v>
      </c>
      <c r="F58" s="81">
        <f>'KM-ANO'!$G$19*F20/TAX!$G$19</f>
        <v>0</v>
      </c>
      <c r="I58" s="1"/>
      <c r="J58" s="1"/>
      <c r="K58" s="1"/>
      <c r="L58" s="1"/>
      <c r="M58" s="1"/>
      <c r="N58" s="1"/>
      <c r="O58" s="1"/>
      <c r="P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</row>
    <row r="59" spans="1:174" ht="17.25" customHeight="1">
      <c r="A59" s="73" t="s">
        <v>36</v>
      </c>
      <c r="B59" s="81">
        <f>'KM-ANO'!$C$19*B21/TAX!$C$19</f>
        <v>118813682.55159475</v>
      </c>
      <c r="C59" s="81">
        <f>'KM-ANO'!$D$19*C21/TAX!$D$19</f>
        <v>123773646.52908067</v>
      </c>
      <c r="D59" s="81">
        <f>'KM-ANO'!$E$19*D21/TAX!$E$19</f>
        <v>128930881.80112571</v>
      </c>
      <c r="E59" s="81">
        <f>'KM-ANO'!$F$19*E21/TAX!$F$19</f>
        <v>132848126.07879925</v>
      </c>
      <c r="F59" s="81">
        <f>'KM-ANO'!$G$19*F21/TAX!$G$19</f>
        <v>0</v>
      </c>
      <c r="I59" s="1"/>
      <c r="J59" s="1"/>
      <c r="K59" s="1"/>
      <c r="L59" s="1"/>
      <c r="M59" s="1"/>
      <c r="N59" s="1"/>
      <c r="O59" s="1"/>
      <c r="P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</row>
    <row r="60" spans="1:174" s="35" customFormat="1" ht="17.25" customHeight="1">
      <c r="A60" s="73" t="s">
        <v>21</v>
      </c>
      <c r="B60" s="81">
        <f>'KM-ANO'!$C$19*B22/TAX!$C$19</f>
        <v>147728018.01125702</v>
      </c>
      <c r="C60" s="81">
        <f>'KM-ANO'!$D$19*C22/TAX!$D$19</f>
        <v>152096168.10506567</v>
      </c>
      <c r="D60" s="81">
        <f>'KM-ANO'!$E$19*D22/TAX!$E$19</f>
        <v>155957049.15572232</v>
      </c>
      <c r="E60" s="81">
        <f>'KM-ANO'!$F$19*E22/TAX!$F$19</f>
        <v>160466107.31707317</v>
      </c>
      <c r="F60" s="81">
        <f>'KM-ANO'!$G$19*F22/TAX!$G$19</f>
        <v>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</row>
    <row r="61" spans="1:174" ht="17.25" customHeight="1">
      <c r="A61" s="73" t="s">
        <v>32</v>
      </c>
      <c r="B61" s="81">
        <f>'KM-ANO'!$C$19*B23/TAX!$C$19</f>
        <v>97057476.923076928</v>
      </c>
      <c r="C61" s="81">
        <f>'KM-ANO'!$D$19*C23/TAX!$D$19</f>
        <v>100213817.63602251</v>
      </c>
      <c r="D61" s="81">
        <f>'KM-ANO'!$E$19*D23/TAX!$E$19</f>
        <v>101820169.60600375</v>
      </c>
      <c r="E61" s="81">
        <f>'KM-ANO'!$F$19*E23/TAX!$F$19</f>
        <v>101341082.17636022</v>
      </c>
      <c r="F61" s="81">
        <f>'KM-ANO'!$G$19*F23/TAX!$G$19</f>
        <v>0</v>
      </c>
      <c r="I61" s="1"/>
      <c r="J61" s="1"/>
      <c r="K61" s="1"/>
      <c r="L61" s="1"/>
      <c r="M61" s="1"/>
      <c r="N61" s="1"/>
      <c r="O61" s="1"/>
      <c r="P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</row>
    <row r="62" spans="1:174" ht="17.25" customHeight="1">
      <c r="A62" s="78" t="s">
        <v>40</v>
      </c>
      <c r="B62" s="87">
        <f>SUM(B63:B66)</f>
        <v>6138575417.6360226</v>
      </c>
      <c r="C62" s="87">
        <f>SUM(C63:C66)</f>
        <v>6292954296.4352722</v>
      </c>
      <c r="D62" s="87">
        <f>SUM(D63:D66)</f>
        <v>6347767534.7091923</v>
      </c>
      <c r="E62" s="87">
        <f>SUM(E63:E66)</f>
        <v>6404891665.2908068</v>
      </c>
      <c r="F62" s="87">
        <f>SUM(F63:F66)</f>
        <v>0</v>
      </c>
      <c r="I62" s="1"/>
      <c r="J62" s="1"/>
      <c r="K62" s="1"/>
      <c r="L62" s="1"/>
      <c r="M62" s="1"/>
      <c r="N62" s="1"/>
      <c r="O62" s="1"/>
      <c r="P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</row>
    <row r="63" spans="1:174" ht="17.25" customHeight="1">
      <c r="A63" s="73" t="s">
        <v>26</v>
      </c>
      <c r="B63" s="81">
        <f>'KM-ANO'!$C$19*B25/TAX!$C$19</f>
        <v>236979187.9924953</v>
      </c>
      <c r="C63" s="81">
        <f>'KM-ANO'!$D$19*C25/TAX!$D$19</f>
        <v>245377308.81801125</v>
      </c>
      <c r="D63" s="81">
        <f>'KM-ANO'!$E$19*D25/TAX!$E$19</f>
        <v>251041813.13320825</v>
      </c>
      <c r="E63" s="81">
        <f>'KM-ANO'!$F$19*E25/TAX!$F$19</f>
        <v>259411752.34521577</v>
      </c>
      <c r="F63" s="81">
        <f>'KM-ANO'!$G$19*F25/TAX!$G$19</f>
        <v>0</v>
      </c>
      <c r="I63" s="1"/>
      <c r="J63" s="1"/>
      <c r="K63" s="1"/>
      <c r="L63" s="1"/>
      <c r="M63" s="1"/>
      <c r="N63" s="1"/>
      <c r="O63" s="1"/>
      <c r="P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</row>
    <row r="64" spans="1:174" s="35" customFormat="1" ht="17.25" customHeight="1">
      <c r="A64" s="73" t="s">
        <v>18</v>
      </c>
      <c r="B64" s="81">
        <f>'KM-ANO'!$C$19*B26/TAX!$C$19</f>
        <v>1341360258.1613507</v>
      </c>
      <c r="C64" s="81">
        <f>'KM-ANO'!$D$19*C26/TAX!$D$19</f>
        <v>1394172601.8761725</v>
      </c>
      <c r="D64" s="81">
        <f>'KM-ANO'!$E$19*D26/TAX!$E$19</f>
        <v>1407558868.2926829</v>
      </c>
      <c r="E64" s="81">
        <f>'KM-ANO'!$F$19*E26/TAX!$F$19</f>
        <v>1435515028.8930581</v>
      </c>
      <c r="F64" s="81">
        <f>'KM-ANO'!$G$19*F26/TAX!$G$19</f>
        <v>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</row>
    <row r="65" spans="1:174" ht="17.25" customHeight="1">
      <c r="A65" s="73" t="s">
        <v>12</v>
      </c>
      <c r="B65" s="81">
        <f>'KM-ANO'!$C$19*B27/TAX!$C$19</f>
        <v>1101731998.4990618</v>
      </c>
      <c r="C65" s="81">
        <f>'KM-ANO'!$D$19*C27/TAX!$D$19</f>
        <v>1131632690.4315197</v>
      </c>
      <c r="D65" s="81">
        <f>'KM-ANO'!$E$19*D27/TAX!$E$19</f>
        <v>1140594443.5272045</v>
      </c>
      <c r="E65" s="81">
        <f>'KM-ANO'!$F$19*E27/TAX!$F$19</f>
        <v>1146850761.7260787</v>
      </c>
      <c r="F65" s="81">
        <f>'KM-ANO'!$G$19*F27/TAX!$G$19</f>
        <v>0</v>
      </c>
      <c r="I65" s="1"/>
      <c r="J65" s="1"/>
      <c r="K65" s="1"/>
      <c r="L65" s="1"/>
      <c r="M65" s="1"/>
      <c r="N65" s="1"/>
      <c r="O65" s="1"/>
      <c r="P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</row>
    <row r="66" spans="1:174" ht="17.25" customHeight="1">
      <c r="A66" s="73" t="s">
        <v>10</v>
      </c>
      <c r="B66" s="81">
        <f>'KM-ANO'!$C$19*B28/TAX!$C$19</f>
        <v>3458503972.9831142</v>
      </c>
      <c r="C66" s="81">
        <f>'KM-ANO'!$D$19*C28/TAX!$D$19</f>
        <v>3521771695.3095684</v>
      </c>
      <c r="D66" s="81">
        <f>'KM-ANO'!$E$19*D28/TAX!$E$19</f>
        <v>3548572409.7560973</v>
      </c>
      <c r="E66" s="81">
        <f>'KM-ANO'!$F$19*E28/TAX!$F$19</f>
        <v>3563114122.3264542</v>
      </c>
      <c r="F66" s="81">
        <f>'KM-ANO'!$G$19*F28/TAX!$G$19</f>
        <v>0</v>
      </c>
      <c r="I66" s="1"/>
      <c r="J66" s="1"/>
      <c r="K66" s="1"/>
      <c r="L66" s="1"/>
      <c r="M66" s="1"/>
      <c r="N66" s="1"/>
      <c r="O66" s="1"/>
      <c r="P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</row>
    <row r="67" spans="1:174" ht="17.25" customHeight="1">
      <c r="A67" s="78" t="s">
        <v>41</v>
      </c>
      <c r="B67" s="87">
        <f>SUM(B68:B70)</f>
        <v>1611227389.1181989</v>
      </c>
      <c r="C67" s="87">
        <f>SUM(C68:C70)</f>
        <v>1662630652.1575985</v>
      </c>
      <c r="D67" s="87">
        <f>SUM(D68:D70)</f>
        <v>1698562209.380863</v>
      </c>
      <c r="E67" s="87">
        <f>SUM(E68:E70)</f>
        <v>1735536486.3039401</v>
      </c>
      <c r="F67" s="87">
        <f>SUM(F68:F70)</f>
        <v>0</v>
      </c>
      <c r="I67" s="1"/>
      <c r="J67" s="1"/>
      <c r="K67" s="1"/>
      <c r="L67" s="1"/>
      <c r="M67" s="1"/>
      <c r="N67" s="1"/>
      <c r="O67" s="1"/>
      <c r="P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</row>
    <row r="68" spans="1:174" ht="17.25" customHeight="1">
      <c r="A68" s="73" t="s">
        <v>22</v>
      </c>
      <c r="B68" s="81">
        <f>'KM-ANO'!$C$19*B30/TAX!$C$19</f>
        <v>656941592.49530959</v>
      </c>
      <c r="C68" s="81">
        <f>'KM-ANO'!$D$19*C30/TAX!$D$19</f>
        <v>681938683.67729831</v>
      </c>
      <c r="D68" s="81">
        <f>'KM-ANO'!$E$19*D30/TAX!$E$19</f>
        <v>699749463.41463411</v>
      </c>
      <c r="E68" s="81">
        <f>'KM-ANO'!$F$19*E30/TAX!$F$19</f>
        <v>711444833.02063787</v>
      </c>
      <c r="F68" s="81">
        <f>'KM-ANO'!$G$19*F30/TAX!$G$19</f>
        <v>0</v>
      </c>
      <c r="I68" s="1"/>
      <c r="J68" s="1"/>
      <c r="K68" s="1"/>
      <c r="L68" s="1"/>
      <c r="M68" s="1"/>
      <c r="N68" s="1"/>
      <c r="O68" s="1"/>
      <c r="P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</row>
    <row r="69" spans="1:174" ht="17.25" customHeight="1">
      <c r="A69" s="73" t="s">
        <v>13</v>
      </c>
      <c r="B69" s="81">
        <f>'KM-ANO'!$C$19*B31/TAX!$C$19</f>
        <v>606581049.15572226</v>
      </c>
      <c r="C69" s="81">
        <f>'KM-ANO'!$D$19*C31/TAX!$D$19</f>
        <v>619544591.36960602</v>
      </c>
      <c r="D69" s="81">
        <f>'KM-ANO'!$E$19*D31/TAX!$E$19</f>
        <v>622419115.94746721</v>
      </c>
      <c r="E69" s="81">
        <f>'KM-ANO'!$F$19*E31/TAX!$F$19</f>
        <v>634819025.89118195</v>
      </c>
      <c r="F69" s="81">
        <f>'KM-ANO'!$G$19*F31/TAX!$G$19</f>
        <v>0</v>
      </c>
      <c r="I69" s="1"/>
      <c r="J69" s="1"/>
      <c r="K69" s="1"/>
      <c r="L69" s="1"/>
      <c r="M69" s="1"/>
      <c r="N69" s="1"/>
      <c r="O69" s="1"/>
      <c r="P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</row>
    <row r="70" spans="1:174" ht="17.25" customHeight="1">
      <c r="A70" s="73" t="s">
        <v>14</v>
      </c>
      <c r="B70" s="81">
        <f>'KM-ANO'!$C$19*B32/TAX!$C$19</f>
        <v>347704747.46716696</v>
      </c>
      <c r="C70" s="81">
        <f>'KM-ANO'!$D$19*C32/TAX!$D$19</f>
        <v>361147377.11069417</v>
      </c>
      <c r="D70" s="81">
        <f>'KM-ANO'!$E$19*D32/TAX!$E$19</f>
        <v>376393630.01876169</v>
      </c>
      <c r="E70" s="81">
        <f>'KM-ANO'!$F$19*E32/TAX!$F$19</f>
        <v>389272627.39212006</v>
      </c>
      <c r="F70" s="81">
        <f>'KM-ANO'!$G$19*F32/TAX!$G$19</f>
        <v>0</v>
      </c>
      <c r="I70" s="1"/>
      <c r="J70" s="1"/>
      <c r="K70" s="1"/>
      <c r="L70" s="1"/>
      <c r="M70" s="1"/>
      <c r="N70" s="1"/>
      <c r="O70" s="1"/>
      <c r="P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</row>
    <row r="71" spans="1:174" ht="17.25" customHeight="1">
      <c r="A71" s="78" t="s">
        <v>42</v>
      </c>
      <c r="B71" s="87">
        <f>SUM(B72:B75)</f>
        <v>677288717.44840527</v>
      </c>
      <c r="C71" s="87">
        <f>SUM(C72:C75)</f>
        <v>703441254.78424013</v>
      </c>
      <c r="D71" s="87">
        <f>SUM(D72:D75)</f>
        <v>719504774.48405266</v>
      </c>
      <c r="E71" s="87">
        <f>SUM(E72:E75)</f>
        <v>743656417.26078796</v>
      </c>
      <c r="F71" s="87">
        <f>SUM(F72:F75)</f>
        <v>0</v>
      </c>
      <c r="I71" s="1"/>
      <c r="J71" s="1"/>
      <c r="K71" s="1"/>
      <c r="L71" s="1"/>
      <c r="M71" s="1"/>
      <c r="N71" s="1"/>
      <c r="O71" s="1"/>
      <c r="P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</row>
    <row r="72" spans="1:174" ht="17.25" customHeight="1">
      <c r="A72" s="73" t="s">
        <v>11</v>
      </c>
      <c r="B72" s="81">
        <f>'KM-ANO'!$C$19*B34/TAX!$C$19</f>
        <v>169878766.22889304</v>
      </c>
      <c r="C72" s="81">
        <f>'KM-ANO'!$D$19*C34/TAX!$D$19</f>
        <v>175655996.99812382</v>
      </c>
      <c r="D72" s="81">
        <f>'KM-ANO'!$E$19*D34/TAX!$E$19</f>
        <v>179094153.84615386</v>
      </c>
      <c r="E72" s="81">
        <f>'KM-ANO'!$F$19*E34/TAX!$F$19</f>
        <v>181968678.42401502</v>
      </c>
      <c r="F72" s="81">
        <f>'KM-ANO'!$G$19*F34/TAX!$G$19</f>
        <v>0</v>
      </c>
      <c r="I72" s="1"/>
      <c r="J72" s="1"/>
      <c r="K72" s="1"/>
      <c r="L72" s="1"/>
      <c r="M72" s="1"/>
      <c r="N72" s="1"/>
      <c r="O72" s="1"/>
      <c r="P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</row>
    <row r="73" spans="1:174" ht="17.25" customHeight="1">
      <c r="A73" s="73" t="s">
        <v>20</v>
      </c>
      <c r="B73" s="81">
        <f>'KM-ANO'!$C$19*B35/TAX!$C$19</f>
        <v>286409738.08630395</v>
      </c>
      <c r="C73" s="81">
        <f>'KM-ANO'!$D$19*C35/TAX!$D$19</f>
        <v>295766033.77110696</v>
      </c>
      <c r="D73" s="81">
        <f>'KM-ANO'!$E$19*D35/TAX!$E$19</f>
        <v>302360531.33208257</v>
      </c>
      <c r="E73" s="81">
        <f>'KM-ANO'!$F$19*E35/TAX!$F$19</f>
        <v>310364109.56848031</v>
      </c>
      <c r="F73" s="81">
        <f>'KM-ANO'!$G$19*F35/TAX!$G$19</f>
        <v>0</v>
      </c>
      <c r="I73" s="1"/>
      <c r="J73" s="1"/>
      <c r="K73" s="1"/>
      <c r="L73" s="1"/>
      <c r="M73" s="1"/>
      <c r="N73" s="1"/>
      <c r="O73" s="1"/>
      <c r="P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</row>
    <row r="74" spans="1:174" ht="17.25" customHeight="1">
      <c r="A74" s="73" t="s">
        <v>24</v>
      </c>
      <c r="B74" s="81">
        <f>'KM-ANO'!$C$19*B36/TAX!$C$19</f>
        <v>106301046.15384616</v>
      </c>
      <c r="C74" s="81">
        <f>'KM-ANO'!$D$19*C36/TAX!$D$19</f>
        <v>113346449.53095685</v>
      </c>
      <c r="D74" s="81">
        <f>'KM-ANO'!$E$19*D36/TAX!$E$19</f>
        <v>116981877.67354597</v>
      </c>
      <c r="E74" s="81">
        <f>'KM-ANO'!$F$19*E36/TAX!$F$19</f>
        <v>124534550.09380864</v>
      </c>
      <c r="F74" s="81">
        <f>'KM-ANO'!$G$19*F36/TAX!$G$19</f>
        <v>0</v>
      </c>
      <c r="I74" s="1"/>
      <c r="J74" s="1"/>
      <c r="K74" s="1"/>
      <c r="L74" s="1"/>
      <c r="M74" s="1"/>
      <c r="N74" s="1"/>
      <c r="O74" s="1"/>
      <c r="P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</row>
    <row r="75" spans="1:174" s="1" customFormat="1" ht="17.25" customHeight="1">
      <c r="A75" s="73" t="s">
        <v>25</v>
      </c>
      <c r="B75" s="81">
        <f>'KM-ANO'!$C$19*B37/TAX!$C$19</f>
        <v>114699166.9793621</v>
      </c>
      <c r="C75" s="81">
        <f>'KM-ANO'!$D$19*C37/TAX!$D$19</f>
        <v>118672774.48405252</v>
      </c>
      <c r="D75" s="81">
        <f>'KM-ANO'!$E$19*D37/TAX!$E$19</f>
        <v>121068211.63227017</v>
      </c>
      <c r="E75" s="81">
        <f>'KM-ANO'!$F$19*E37/TAX!$F$19</f>
        <v>126789079.17448404</v>
      </c>
      <c r="F75" s="81">
        <f>'KM-ANO'!$G$19*F37/TAX!$G$19</f>
        <v>0</v>
      </c>
      <c r="H75" s="7"/>
    </row>
    <row r="76" spans="1:174">
      <c r="A76" s="5"/>
      <c r="J76" s="8"/>
      <c r="K76" s="8"/>
      <c r="L76" s="8"/>
      <c r="M76" s="1"/>
      <c r="N76" s="1"/>
      <c r="O76" s="1"/>
      <c r="P76" s="1"/>
      <c r="CD76"/>
      <c r="CE76"/>
      <c r="CF76"/>
      <c r="CG76"/>
      <c r="CH76"/>
      <c r="CI76"/>
      <c r="CJ76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0.39997558519241921"/>
  </sheetPr>
  <dimension ref="A1:XET76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22.85546875" style="7" bestFit="1" customWidth="1"/>
    <col min="4" max="4" width="13.85546875" style="7" bestFit="1" customWidth="1"/>
    <col min="5" max="5" width="15" style="7" bestFit="1" customWidth="1"/>
    <col min="6" max="6" width="13.85546875" style="7" bestFit="1" customWidth="1"/>
    <col min="7" max="7" width="15" style="7" bestFit="1" customWidth="1"/>
    <col min="8" max="8" width="18.28515625" style="7" customWidth="1"/>
    <col min="9" max="9" width="21.5703125" style="7" customWidth="1"/>
    <col min="10" max="10" width="13.85546875" style="7" bestFit="1" customWidth="1"/>
    <col min="11" max="11" width="15" style="7" bestFit="1" customWidth="1"/>
    <col min="12" max="12" width="13.85546875" style="7" customWidth="1"/>
    <col min="13" max="13" width="10.42578125" style="8" bestFit="1" customWidth="1"/>
    <col min="14" max="14" width="20" style="8" bestFit="1" customWidth="1"/>
    <col min="15" max="15" width="15" style="8" bestFit="1" customWidth="1"/>
    <col min="16" max="16" width="13.140625" style="8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13.140625" style="1" bestFit="1" customWidth="1"/>
    <col min="21" max="21" width="15" style="1" bestFit="1" customWidth="1"/>
    <col min="22" max="22" width="13.140625" style="1" bestFit="1" customWidth="1"/>
    <col min="23" max="23" width="15" style="1" bestFit="1" customWidth="1"/>
    <col min="24" max="24" width="8.140625" style="1" bestFit="1" customWidth="1"/>
    <col min="25" max="30" width="12.7109375" style="1" bestFit="1" customWidth="1"/>
    <col min="31" max="33" width="12.7109375" style="1" customWidth="1"/>
    <col min="34" max="34" width="8.85546875" style="1"/>
    <col min="35" max="35" width="21.42578125" style="1" customWidth="1"/>
    <col min="36" max="36" width="17.42578125" style="1" bestFit="1" customWidth="1"/>
    <col min="37" max="38" width="18.42578125" style="1" bestFit="1" customWidth="1"/>
    <col min="39" max="47" width="12.7109375" style="1" bestFit="1" customWidth="1"/>
    <col min="48" max="48" width="8.85546875" style="1"/>
    <col min="49" max="49" width="14.42578125" style="1" customWidth="1"/>
    <col min="50" max="88" width="8.85546875" style="1"/>
  </cols>
  <sheetData>
    <row r="1" spans="1:16374" s="1" customFormat="1" ht="15.75">
      <c r="A1" s="7"/>
      <c r="B1" s="112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</row>
    <row r="2" spans="1:16374" s="1" customFormat="1" ht="15.75">
      <c r="A2" s="112" t="s">
        <v>138</v>
      </c>
      <c r="B2" s="408" t="s">
        <v>79</v>
      </c>
      <c r="C2" s="409"/>
      <c r="D2" s="409"/>
      <c r="E2" s="409"/>
      <c r="F2" s="410"/>
    </row>
    <row r="3" spans="1:16374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16374" s="25" customFormat="1">
      <c r="A4" s="353"/>
      <c r="B4" s="79" t="s">
        <v>8</v>
      </c>
      <c r="C4" s="79" t="s">
        <v>8</v>
      </c>
      <c r="D4" s="79" t="s">
        <v>8</v>
      </c>
      <c r="E4" s="79" t="s">
        <v>8</v>
      </c>
      <c r="F4" s="79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</row>
    <row r="5" spans="1:16374" s="79" customFormat="1">
      <c r="A5" s="76" t="s">
        <v>37</v>
      </c>
      <c r="B5" s="79">
        <f>B6+B14+B24+B29+B33</f>
        <v>636407</v>
      </c>
      <c r="C5" s="79">
        <f>C6+C14+C24+C29+C33</f>
        <v>652815</v>
      </c>
      <c r="D5" s="79">
        <f>D6+D14+D24+D29+D33</f>
        <v>667318</v>
      </c>
      <c r="E5" s="79">
        <f>E6+E14+E24+E29+E33</f>
        <v>679565</v>
      </c>
      <c r="F5" s="79" t="e">
        <f>F6+F14+F24+F29+F33</f>
        <v>#REF!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87"/>
      <c r="DJ5" s="87"/>
      <c r="DK5" s="87"/>
      <c r="DL5" s="87"/>
      <c r="DM5" s="87"/>
      <c r="DN5" s="87"/>
      <c r="DO5" s="123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123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123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123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GA5" s="76"/>
      <c r="GQ5" s="76"/>
      <c r="HG5" s="76"/>
      <c r="HW5" s="76"/>
      <c r="IM5" s="76"/>
      <c r="JC5" s="76"/>
      <c r="JS5" s="76"/>
      <c r="KI5" s="76"/>
      <c r="KY5" s="76"/>
      <c r="LO5" s="76"/>
      <c r="ME5" s="76"/>
      <c r="MU5" s="76"/>
      <c r="NK5" s="76"/>
      <c r="OA5" s="76"/>
      <c r="OQ5" s="76"/>
      <c r="PG5" s="76"/>
      <c r="PW5" s="76"/>
      <c r="QM5" s="76"/>
      <c r="RC5" s="76"/>
      <c r="RS5" s="76"/>
      <c r="SI5" s="76"/>
      <c r="SY5" s="76"/>
      <c r="TO5" s="76"/>
      <c r="UE5" s="76"/>
      <c r="UU5" s="76"/>
      <c r="VK5" s="76"/>
      <c r="WA5" s="76"/>
      <c r="WQ5" s="76"/>
      <c r="XG5" s="76"/>
      <c r="XW5" s="76"/>
      <c r="YM5" s="76"/>
      <c r="ZC5" s="76"/>
      <c r="ZS5" s="76"/>
      <c r="AAI5" s="76"/>
      <c r="AAY5" s="76"/>
      <c r="ABO5" s="76"/>
      <c r="ACE5" s="76"/>
      <c r="ACU5" s="76"/>
      <c r="ADK5" s="76"/>
      <c r="AEA5" s="76"/>
      <c r="AEQ5" s="76"/>
      <c r="AFG5" s="76"/>
      <c r="AFW5" s="76"/>
      <c r="AGM5" s="76"/>
      <c r="AHC5" s="76"/>
      <c r="AHS5" s="76"/>
      <c r="AII5" s="76"/>
      <c r="AIY5" s="76"/>
      <c r="AJO5" s="76"/>
      <c r="AKE5" s="76"/>
      <c r="AKU5" s="76"/>
      <c r="ALK5" s="76"/>
      <c r="AMA5" s="76"/>
      <c r="AMQ5" s="76"/>
      <c r="ANG5" s="76"/>
      <c r="ANW5" s="76"/>
      <c r="AOM5" s="76"/>
      <c r="APC5" s="76"/>
      <c r="APS5" s="76"/>
      <c r="AQI5" s="76"/>
      <c r="AQY5" s="76"/>
      <c r="ARO5" s="76"/>
      <c r="ASE5" s="76"/>
      <c r="ASU5" s="76"/>
      <c r="ATK5" s="76"/>
      <c r="AUA5" s="76"/>
      <c r="AUQ5" s="76"/>
      <c r="AVG5" s="76"/>
      <c r="AVW5" s="76"/>
      <c r="AWM5" s="76"/>
      <c r="AXC5" s="76"/>
      <c r="AXS5" s="76"/>
      <c r="AYI5" s="76"/>
      <c r="AYY5" s="76"/>
      <c r="AZO5" s="76"/>
      <c r="BAE5" s="76"/>
      <c r="BAU5" s="76"/>
      <c r="BBK5" s="76"/>
      <c r="BCA5" s="76"/>
      <c r="BCQ5" s="76"/>
      <c r="BDG5" s="76"/>
      <c r="BDW5" s="76"/>
      <c r="BEM5" s="76"/>
      <c r="BFC5" s="76"/>
      <c r="BFS5" s="76"/>
      <c r="BGI5" s="76"/>
      <c r="BGY5" s="76"/>
      <c r="BHO5" s="76"/>
      <c r="BIE5" s="76"/>
      <c r="BIU5" s="76"/>
      <c r="BJK5" s="76"/>
      <c r="BKA5" s="76"/>
      <c r="BKQ5" s="76"/>
      <c r="BLG5" s="76"/>
      <c r="BLW5" s="76"/>
      <c r="BMM5" s="76"/>
      <c r="BNC5" s="76"/>
      <c r="BNS5" s="76"/>
      <c r="BOI5" s="76"/>
      <c r="BOY5" s="76"/>
      <c r="BPO5" s="76"/>
      <c r="BQE5" s="76"/>
      <c r="BQU5" s="76"/>
      <c r="BRK5" s="76"/>
      <c r="BSA5" s="76"/>
      <c r="BSQ5" s="76"/>
      <c r="BTG5" s="76"/>
      <c r="BTW5" s="76"/>
      <c r="BUM5" s="76"/>
      <c r="BVC5" s="76"/>
      <c r="BVS5" s="76"/>
      <c r="BWI5" s="76"/>
      <c r="BWY5" s="76"/>
      <c r="BXO5" s="76"/>
      <c r="BYE5" s="76"/>
      <c r="BYU5" s="76"/>
      <c r="BZK5" s="76"/>
      <c r="CAA5" s="76"/>
      <c r="CAQ5" s="76"/>
      <c r="CBG5" s="76"/>
      <c r="CBW5" s="76"/>
      <c r="CCM5" s="76"/>
      <c r="CDC5" s="76"/>
      <c r="CDS5" s="76"/>
      <c r="CEI5" s="76"/>
      <c r="CEY5" s="76"/>
      <c r="CFO5" s="76"/>
      <c r="CGE5" s="76"/>
      <c r="CGU5" s="76"/>
      <c r="CHK5" s="76"/>
      <c r="CIA5" s="76"/>
      <c r="CIQ5" s="76"/>
      <c r="CJG5" s="76"/>
      <c r="CJW5" s="76"/>
      <c r="CKM5" s="76"/>
      <c r="CLC5" s="76"/>
      <c r="CLS5" s="76"/>
      <c r="CMI5" s="76"/>
      <c r="CMY5" s="76"/>
      <c r="CNO5" s="76"/>
      <c r="COE5" s="76"/>
      <c r="COU5" s="76"/>
      <c r="CPK5" s="76"/>
      <c r="CQA5" s="76"/>
      <c r="CQQ5" s="76"/>
      <c r="CRG5" s="76"/>
      <c r="CRW5" s="76"/>
      <c r="CSM5" s="76"/>
      <c r="CTC5" s="76"/>
      <c r="CTS5" s="76"/>
      <c r="CUI5" s="76"/>
      <c r="CUY5" s="76"/>
      <c r="CVO5" s="76"/>
      <c r="CWE5" s="76"/>
      <c r="CWU5" s="76"/>
      <c r="CXK5" s="76"/>
      <c r="CYA5" s="76"/>
      <c r="CYQ5" s="76"/>
      <c r="CZG5" s="76"/>
      <c r="CZW5" s="76"/>
      <c r="DAM5" s="76"/>
      <c r="DBC5" s="76"/>
      <c r="DBS5" s="76"/>
      <c r="DCI5" s="76"/>
      <c r="DCY5" s="76"/>
      <c r="DDO5" s="76"/>
      <c r="DEE5" s="76"/>
      <c r="DEU5" s="76"/>
      <c r="DFK5" s="76"/>
      <c r="DGA5" s="76"/>
      <c r="DGQ5" s="76"/>
      <c r="DHG5" s="76"/>
      <c r="DHW5" s="76"/>
      <c r="DIM5" s="76"/>
      <c r="DJC5" s="76"/>
      <c r="DJS5" s="76"/>
      <c r="DKI5" s="76"/>
      <c r="DKY5" s="76"/>
      <c r="DLO5" s="76"/>
      <c r="DME5" s="76"/>
      <c r="DMU5" s="76"/>
      <c r="DNK5" s="76"/>
      <c r="DOA5" s="76"/>
      <c r="DOQ5" s="76"/>
      <c r="DPG5" s="76"/>
      <c r="DPW5" s="76"/>
      <c r="DQM5" s="76"/>
      <c r="DRC5" s="76"/>
      <c r="DRS5" s="76"/>
      <c r="DSI5" s="76"/>
      <c r="DSY5" s="76"/>
      <c r="DTO5" s="76"/>
      <c r="DUE5" s="76"/>
      <c r="DUU5" s="76"/>
      <c r="DVK5" s="76"/>
      <c r="DWA5" s="76"/>
      <c r="DWQ5" s="76"/>
      <c r="DXG5" s="76"/>
      <c r="DXW5" s="76"/>
      <c r="DYM5" s="76"/>
      <c r="DZC5" s="76"/>
      <c r="DZS5" s="76"/>
      <c r="EAI5" s="76"/>
      <c r="EAY5" s="76"/>
      <c r="EBO5" s="76"/>
      <c r="ECE5" s="76"/>
      <c r="ECU5" s="76"/>
      <c r="EDK5" s="76"/>
      <c r="EEA5" s="76"/>
      <c r="EEQ5" s="76"/>
      <c r="EFG5" s="76"/>
      <c r="EFW5" s="76"/>
      <c r="EGM5" s="76"/>
      <c r="EHC5" s="76"/>
      <c r="EHS5" s="76"/>
      <c r="EII5" s="76"/>
      <c r="EIY5" s="76"/>
      <c r="EJO5" s="76"/>
      <c r="EKE5" s="76"/>
      <c r="EKU5" s="76"/>
      <c r="ELK5" s="76"/>
      <c r="EMA5" s="76"/>
      <c r="EMQ5" s="76"/>
      <c r="ENG5" s="76"/>
      <c r="ENW5" s="76"/>
      <c r="EOM5" s="76"/>
      <c r="EPC5" s="76"/>
      <c r="EPS5" s="76"/>
      <c r="EQI5" s="76"/>
      <c r="EQY5" s="76"/>
      <c r="ERO5" s="76"/>
      <c r="ESE5" s="76"/>
      <c r="ESU5" s="76"/>
      <c r="ETK5" s="76"/>
      <c r="EUA5" s="76"/>
      <c r="EUQ5" s="76"/>
      <c r="EVG5" s="76"/>
      <c r="EVW5" s="76"/>
      <c r="EWM5" s="76"/>
      <c r="EXC5" s="76"/>
      <c r="EXS5" s="76"/>
      <c r="EYI5" s="76"/>
      <c r="EYY5" s="76"/>
      <c r="EZO5" s="76"/>
      <c r="FAE5" s="76"/>
      <c r="FAU5" s="76"/>
      <c r="FBK5" s="76"/>
      <c r="FCA5" s="76"/>
      <c r="FCQ5" s="76"/>
      <c r="FDG5" s="76"/>
      <c r="FDW5" s="76"/>
      <c r="FEM5" s="76"/>
      <c r="FFC5" s="76"/>
      <c r="FFS5" s="76"/>
      <c r="FGI5" s="76"/>
      <c r="FGY5" s="76"/>
      <c r="FHO5" s="76"/>
      <c r="FIE5" s="76"/>
      <c r="FIU5" s="76"/>
      <c r="FJK5" s="76"/>
      <c r="FKA5" s="76"/>
      <c r="FKQ5" s="76"/>
      <c r="FLG5" s="76"/>
      <c r="FLW5" s="76"/>
      <c r="FMM5" s="76"/>
      <c r="FNC5" s="76"/>
      <c r="FNS5" s="76"/>
      <c r="FOI5" s="76"/>
      <c r="FOY5" s="76"/>
      <c r="FPO5" s="76"/>
      <c r="FQE5" s="76"/>
      <c r="FQU5" s="76"/>
      <c r="FRK5" s="76"/>
      <c r="FSA5" s="76"/>
      <c r="FSQ5" s="76"/>
      <c r="FTG5" s="76"/>
      <c r="FTW5" s="76"/>
      <c r="FUM5" s="76"/>
      <c r="FVC5" s="76"/>
      <c r="FVS5" s="76"/>
      <c r="FWI5" s="76"/>
      <c r="FWY5" s="76"/>
      <c r="FXO5" s="76"/>
      <c r="FYE5" s="76"/>
      <c r="FYU5" s="76"/>
      <c r="FZK5" s="76"/>
      <c r="GAA5" s="76"/>
      <c r="GAQ5" s="76"/>
      <c r="GBG5" s="76"/>
      <c r="GBW5" s="76"/>
      <c r="GCM5" s="76"/>
      <c r="GDC5" s="76"/>
      <c r="GDS5" s="76"/>
      <c r="GEI5" s="76"/>
      <c r="GEY5" s="76"/>
      <c r="GFO5" s="76"/>
      <c r="GGE5" s="76"/>
      <c r="GGU5" s="76"/>
      <c r="GHK5" s="76"/>
      <c r="GIA5" s="76"/>
      <c r="GIQ5" s="76"/>
      <c r="GJG5" s="76"/>
      <c r="GJW5" s="76"/>
      <c r="GKM5" s="76"/>
      <c r="GLC5" s="76"/>
      <c r="GLS5" s="76"/>
      <c r="GMI5" s="76"/>
      <c r="GMY5" s="76"/>
      <c r="GNO5" s="76"/>
      <c r="GOE5" s="76"/>
      <c r="GOU5" s="76"/>
      <c r="GPK5" s="76"/>
      <c r="GQA5" s="76"/>
      <c r="GQQ5" s="76"/>
      <c r="GRG5" s="76"/>
      <c r="GRW5" s="76"/>
      <c r="GSM5" s="76"/>
      <c r="GTC5" s="76"/>
      <c r="GTS5" s="76"/>
      <c r="GUI5" s="76"/>
      <c r="GUY5" s="76"/>
      <c r="GVO5" s="76"/>
      <c r="GWE5" s="76"/>
      <c r="GWU5" s="76"/>
      <c r="GXK5" s="76"/>
      <c r="GYA5" s="76"/>
      <c r="GYQ5" s="76"/>
      <c r="GZG5" s="76"/>
      <c r="GZW5" s="76"/>
      <c r="HAM5" s="76"/>
      <c r="HBC5" s="76"/>
      <c r="HBS5" s="76"/>
      <c r="HCI5" s="76"/>
      <c r="HCY5" s="76"/>
      <c r="HDO5" s="76"/>
      <c r="HEE5" s="76"/>
      <c r="HEU5" s="76"/>
      <c r="HFK5" s="76"/>
      <c r="HGA5" s="76"/>
      <c r="HGQ5" s="76"/>
      <c r="HHG5" s="76"/>
      <c r="HHW5" s="76"/>
      <c r="HIM5" s="76"/>
      <c r="HJC5" s="76"/>
      <c r="HJS5" s="76"/>
      <c r="HKI5" s="76"/>
      <c r="HKY5" s="76"/>
      <c r="HLO5" s="76"/>
      <c r="HME5" s="76"/>
      <c r="HMU5" s="76"/>
      <c r="HNK5" s="76"/>
      <c r="HOA5" s="76"/>
      <c r="HOQ5" s="76"/>
      <c r="HPG5" s="76"/>
      <c r="HPW5" s="76"/>
      <c r="HQM5" s="76"/>
      <c r="HRC5" s="76"/>
      <c r="HRS5" s="76"/>
      <c r="HSI5" s="76"/>
      <c r="HSY5" s="76"/>
      <c r="HTO5" s="76"/>
      <c r="HUE5" s="76"/>
      <c r="HUU5" s="76"/>
      <c r="HVK5" s="76"/>
      <c r="HWA5" s="76"/>
      <c r="HWQ5" s="76"/>
      <c r="HXG5" s="76"/>
      <c r="HXW5" s="76"/>
      <c r="HYM5" s="76"/>
      <c r="HZC5" s="76"/>
      <c r="HZS5" s="76"/>
      <c r="IAI5" s="76"/>
      <c r="IAY5" s="76"/>
      <c r="IBO5" s="76"/>
      <c r="ICE5" s="76"/>
      <c r="ICU5" s="76"/>
      <c r="IDK5" s="76"/>
      <c r="IEA5" s="76"/>
      <c r="IEQ5" s="76"/>
      <c r="IFG5" s="76"/>
      <c r="IFW5" s="76"/>
      <c r="IGM5" s="76"/>
      <c r="IHC5" s="76"/>
      <c r="IHS5" s="76"/>
      <c r="III5" s="76"/>
      <c r="IIY5" s="76"/>
      <c r="IJO5" s="76"/>
      <c r="IKE5" s="76"/>
      <c r="IKU5" s="76"/>
      <c r="ILK5" s="76"/>
      <c r="IMA5" s="76"/>
      <c r="IMQ5" s="76"/>
      <c r="ING5" s="76"/>
      <c r="INW5" s="76"/>
      <c r="IOM5" s="76"/>
      <c r="IPC5" s="76"/>
      <c r="IPS5" s="76"/>
      <c r="IQI5" s="76"/>
      <c r="IQY5" s="76"/>
      <c r="IRO5" s="76"/>
      <c r="ISE5" s="76"/>
      <c r="ISU5" s="76"/>
      <c r="ITK5" s="76"/>
      <c r="IUA5" s="76"/>
      <c r="IUQ5" s="76"/>
      <c r="IVG5" s="76"/>
      <c r="IVW5" s="76"/>
      <c r="IWM5" s="76"/>
      <c r="IXC5" s="76"/>
      <c r="IXS5" s="76"/>
      <c r="IYI5" s="76"/>
      <c r="IYY5" s="76"/>
      <c r="IZO5" s="76"/>
      <c r="JAE5" s="76"/>
      <c r="JAU5" s="76"/>
      <c r="JBK5" s="76"/>
      <c r="JCA5" s="76"/>
      <c r="JCQ5" s="76"/>
      <c r="JDG5" s="76"/>
      <c r="JDW5" s="76"/>
      <c r="JEM5" s="76"/>
      <c r="JFC5" s="76"/>
      <c r="JFS5" s="76"/>
      <c r="JGI5" s="76"/>
      <c r="JGY5" s="76"/>
      <c r="JHO5" s="76"/>
      <c r="JIE5" s="76"/>
      <c r="JIU5" s="76"/>
      <c r="JJK5" s="76"/>
      <c r="JKA5" s="76"/>
      <c r="JKQ5" s="76"/>
      <c r="JLG5" s="76"/>
      <c r="JLW5" s="76"/>
      <c r="JMM5" s="76"/>
      <c r="JNC5" s="76"/>
      <c r="JNS5" s="76"/>
      <c r="JOI5" s="76"/>
      <c r="JOY5" s="76"/>
      <c r="JPO5" s="76"/>
      <c r="JQE5" s="76"/>
      <c r="JQU5" s="76"/>
      <c r="JRK5" s="76"/>
      <c r="JSA5" s="76"/>
      <c r="JSQ5" s="76"/>
      <c r="JTG5" s="76"/>
      <c r="JTW5" s="76"/>
      <c r="JUM5" s="76"/>
      <c r="JVC5" s="76"/>
      <c r="JVS5" s="76"/>
      <c r="JWI5" s="76"/>
      <c r="JWY5" s="76"/>
      <c r="JXO5" s="76"/>
      <c r="JYE5" s="76"/>
      <c r="JYU5" s="76"/>
      <c r="JZK5" s="76"/>
      <c r="KAA5" s="76"/>
      <c r="KAQ5" s="76"/>
      <c r="KBG5" s="76"/>
      <c r="KBW5" s="76"/>
      <c r="KCM5" s="76"/>
      <c r="KDC5" s="76"/>
      <c r="KDS5" s="76"/>
      <c r="KEI5" s="76"/>
      <c r="KEY5" s="76"/>
      <c r="KFO5" s="76"/>
      <c r="KGE5" s="76"/>
      <c r="KGU5" s="76"/>
      <c r="KHK5" s="76"/>
      <c r="KIA5" s="76"/>
      <c r="KIQ5" s="76"/>
      <c r="KJG5" s="76"/>
      <c r="KJW5" s="76"/>
      <c r="KKM5" s="76"/>
      <c r="KLC5" s="76"/>
      <c r="KLS5" s="76"/>
      <c r="KMI5" s="76"/>
      <c r="KMY5" s="76"/>
      <c r="KNO5" s="76"/>
      <c r="KOE5" s="76"/>
      <c r="KOU5" s="76"/>
      <c r="KPK5" s="76"/>
      <c r="KQA5" s="76"/>
      <c r="KQQ5" s="76"/>
      <c r="KRG5" s="76"/>
      <c r="KRW5" s="76"/>
      <c r="KSM5" s="76"/>
      <c r="KTC5" s="76"/>
      <c r="KTS5" s="76"/>
      <c r="KUI5" s="76"/>
      <c r="KUY5" s="76"/>
      <c r="KVO5" s="76"/>
      <c r="KWE5" s="76"/>
      <c r="KWU5" s="76"/>
      <c r="KXK5" s="76"/>
      <c r="KYA5" s="76"/>
      <c r="KYQ5" s="76"/>
      <c r="KZG5" s="76"/>
      <c r="KZW5" s="76"/>
      <c r="LAM5" s="76"/>
      <c r="LBC5" s="76"/>
      <c r="LBS5" s="76"/>
      <c r="LCI5" s="76"/>
      <c r="LCY5" s="76"/>
      <c r="LDO5" s="76"/>
      <c r="LEE5" s="76"/>
      <c r="LEU5" s="76"/>
      <c r="LFK5" s="76"/>
      <c r="LGA5" s="76"/>
      <c r="LGQ5" s="76"/>
      <c r="LHG5" s="76"/>
      <c r="LHW5" s="76"/>
      <c r="LIM5" s="76"/>
      <c r="LJC5" s="76"/>
      <c r="LJS5" s="76"/>
      <c r="LKI5" s="76"/>
      <c r="LKY5" s="76"/>
      <c r="LLO5" s="76"/>
      <c r="LME5" s="76"/>
      <c r="LMU5" s="76"/>
      <c r="LNK5" s="76"/>
      <c r="LOA5" s="76"/>
      <c r="LOQ5" s="76"/>
      <c r="LPG5" s="76"/>
      <c r="LPW5" s="76"/>
      <c r="LQM5" s="76"/>
      <c r="LRC5" s="76"/>
      <c r="LRS5" s="76"/>
      <c r="LSI5" s="76"/>
      <c r="LSY5" s="76"/>
      <c r="LTO5" s="76"/>
      <c r="LUE5" s="76"/>
      <c r="LUU5" s="76"/>
      <c r="LVK5" s="76"/>
      <c r="LWA5" s="76"/>
      <c r="LWQ5" s="76"/>
      <c r="LXG5" s="76"/>
      <c r="LXW5" s="76"/>
      <c r="LYM5" s="76"/>
      <c r="LZC5" s="76"/>
      <c r="LZS5" s="76"/>
      <c r="MAI5" s="76"/>
      <c r="MAY5" s="76"/>
      <c r="MBO5" s="76"/>
      <c r="MCE5" s="76"/>
      <c r="MCU5" s="76"/>
      <c r="MDK5" s="76"/>
      <c r="MEA5" s="76"/>
      <c r="MEQ5" s="76"/>
      <c r="MFG5" s="76"/>
      <c r="MFW5" s="76"/>
      <c r="MGM5" s="76"/>
      <c r="MHC5" s="76"/>
      <c r="MHS5" s="76"/>
      <c r="MII5" s="76"/>
      <c r="MIY5" s="76"/>
      <c r="MJO5" s="76"/>
      <c r="MKE5" s="76"/>
      <c r="MKU5" s="76"/>
      <c r="MLK5" s="76"/>
      <c r="MMA5" s="76"/>
      <c r="MMQ5" s="76"/>
      <c r="MNG5" s="76"/>
      <c r="MNW5" s="76"/>
      <c r="MOM5" s="76"/>
      <c r="MPC5" s="76"/>
      <c r="MPS5" s="76"/>
      <c r="MQI5" s="76"/>
      <c r="MQY5" s="76"/>
      <c r="MRO5" s="76"/>
      <c r="MSE5" s="76"/>
      <c r="MSU5" s="76"/>
      <c r="MTK5" s="76"/>
      <c r="MUA5" s="76"/>
      <c r="MUQ5" s="76"/>
      <c r="MVG5" s="76"/>
      <c r="MVW5" s="76"/>
      <c r="MWM5" s="76"/>
      <c r="MXC5" s="76"/>
      <c r="MXS5" s="76"/>
      <c r="MYI5" s="76"/>
      <c r="MYY5" s="76"/>
      <c r="MZO5" s="76"/>
      <c r="NAE5" s="76"/>
      <c r="NAU5" s="76"/>
      <c r="NBK5" s="76"/>
      <c r="NCA5" s="76"/>
      <c r="NCQ5" s="76"/>
      <c r="NDG5" s="76"/>
      <c r="NDW5" s="76"/>
      <c r="NEM5" s="76"/>
      <c r="NFC5" s="76"/>
      <c r="NFS5" s="76"/>
      <c r="NGI5" s="76"/>
      <c r="NGY5" s="76"/>
      <c r="NHO5" s="76"/>
      <c r="NIE5" s="76"/>
      <c r="NIU5" s="76"/>
      <c r="NJK5" s="76"/>
      <c r="NKA5" s="76"/>
      <c r="NKQ5" s="76"/>
      <c r="NLG5" s="76"/>
      <c r="NLW5" s="76"/>
      <c r="NMM5" s="76"/>
      <c r="NNC5" s="76"/>
      <c r="NNS5" s="76"/>
      <c r="NOI5" s="76"/>
      <c r="NOY5" s="76"/>
      <c r="NPO5" s="76"/>
      <c r="NQE5" s="76"/>
      <c r="NQU5" s="76"/>
      <c r="NRK5" s="76"/>
      <c r="NSA5" s="76"/>
      <c r="NSQ5" s="76"/>
      <c r="NTG5" s="76"/>
      <c r="NTW5" s="76"/>
      <c r="NUM5" s="76"/>
      <c r="NVC5" s="76"/>
      <c r="NVS5" s="76"/>
      <c r="NWI5" s="76"/>
      <c r="NWY5" s="76"/>
      <c r="NXO5" s="76"/>
      <c r="NYE5" s="76"/>
      <c r="NYU5" s="76"/>
      <c r="NZK5" s="76"/>
      <c r="OAA5" s="76"/>
      <c r="OAQ5" s="76"/>
      <c r="OBG5" s="76"/>
      <c r="OBW5" s="76"/>
      <c r="OCM5" s="76"/>
      <c r="ODC5" s="76"/>
      <c r="ODS5" s="76"/>
      <c r="OEI5" s="76"/>
      <c r="OEY5" s="76"/>
      <c r="OFO5" s="76"/>
      <c r="OGE5" s="76"/>
      <c r="OGU5" s="76"/>
      <c r="OHK5" s="76"/>
      <c r="OIA5" s="76"/>
      <c r="OIQ5" s="76"/>
      <c r="OJG5" s="76"/>
      <c r="OJW5" s="76"/>
      <c r="OKM5" s="76"/>
      <c r="OLC5" s="76"/>
      <c r="OLS5" s="76"/>
      <c r="OMI5" s="76"/>
      <c r="OMY5" s="76"/>
      <c r="ONO5" s="76"/>
      <c r="OOE5" s="76"/>
      <c r="OOU5" s="76"/>
      <c r="OPK5" s="76"/>
      <c r="OQA5" s="76"/>
      <c r="OQQ5" s="76"/>
      <c r="ORG5" s="76"/>
      <c r="ORW5" s="76"/>
      <c r="OSM5" s="76"/>
      <c r="OTC5" s="76"/>
      <c r="OTS5" s="76"/>
      <c r="OUI5" s="76"/>
      <c r="OUY5" s="76"/>
      <c r="OVO5" s="76"/>
      <c r="OWE5" s="76"/>
      <c r="OWU5" s="76"/>
      <c r="OXK5" s="76"/>
      <c r="OYA5" s="76"/>
      <c r="OYQ5" s="76"/>
      <c r="OZG5" s="76"/>
      <c r="OZW5" s="76"/>
      <c r="PAM5" s="76"/>
      <c r="PBC5" s="76"/>
      <c r="PBS5" s="76"/>
      <c r="PCI5" s="76"/>
      <c r="PCY5" s="76"/>
      <c r="PDO5" s="76"/>
      <c r="PEE5" s="76"/>
      <c r="PEU5" s="76"/>
      <c r="PFK5" s="76"/>
      <c r="PGA5" s="76"/>
      <c r="PGQ5" s="76"/>
      <c r="PHG5" s="76"/>
      <c r="PHW5" s="76"/>
      <c r="PIM5" s="76"/>
      <c r="PJC5" s="76"/>
      <c r="PJS5" s="76"/>
      <c r="PKI5" s="76"/>
      <c r="PKY5" s="76"/>
      <c r="PLO5" s="76"/>
      <c r="PME5" s="76"/>
      <c r="PMU5" s="76"/>
      <c r="PNK5" s="76"/>
      <c r="POA5" s="76"/>
      <c r="POQ5" s="76"/>
      <c r="PPG5" s="76"/>
      <c r="PPW5" s="76"/>
      <c r="PQM5" s="76"/>
      <c r="PRC5" s="76"/>
      <c r="PRS5" s="76"/>
      <c r="PSI5" s="76"/>
      <c r="PSY5" s="76"/>
      <c r="PTO5" s="76"/>
      <c r="PUE5" s="76"/>
      <c r="PUU5" s="76"/>
      <c r="PVK5" s="76"/>
      <c r="PWA5" s="76"/>
      <c r="PWQ5" s="76"/>
      <c r="PXG5" s="76"/>
      <c r="PXW5" s="76"/>
      <c r="PYM5" s="76"/>
      <c r="PZC5" s="76"/>
      <c r="PZS5" s="76"/>
      <c r="QAI5" s="76"/>
      <c r="QAY5" s="76"/>
      <c r="QBO5" s="76"/>
      <c r="QCE5" s="76"/>
      <c r="QCU5" s="76"/>
      <c r="QDK5" s="76"/>
      <c r="QEA5" s="76"/>
      <c r="QEQ5" s="76"/>
      <c r="QFG5" s="76"/>
      <c r="QFW5" s="76"/>
      <c r="QGM5" s="76"/>
      <c r="QHC5" s="76"/>
      <c r="QHS5" s="76"/>
      <c r="QII5" s="76"/>
      <c r="QIY5" s="76"/>
      <c r="QJO5" s="76"/>
      <c r="QKE5" s="76"/>
      <c r="QKU5" s="76"/>
      <c r="QLK5" s="76"/>
      <c r="QMA5" s="76"/>
      <c r="QMQ5" s="76"/>
      <c r="QNG5" s="76"/>
      <c r="QNW5" s="76"/>
      <c r="QOM5" s="76"/>
      <c r="QPC5" s="76"/>
      <c r="QPS5" s="76"/>
      <c r="QQI5" s="76"/>
      <c r="QQY5" s="76"/>
      <c r="QRO5" s="76"/>
      <c r="QSE5" s="76"/>
      <c r="QSU5" s="76"/>
      <c r="QTK5" s="76"/>
      <c r="QUA5" s="76"/>
      <c r="QUQ5" s="76"/>
      <c r="QVG5" s="76"/>
      <c r="QVW5" s="76"/>
      <c r="QWM5" s="76"/>
      <c r="QXC5" s="76"/>
      <c r="QXS5" s="76"/>
      <c r="QYI5" s="76"/>
      <c r="QYY5" s="76"/>
      <c r="QZO5" s="76"/>
      <c r="RAE5" s="76"/>
      <c r="RAU5" s="76"/>
      <c r="RBK5" s="76"/>
      <c r="RCA5" s="76"/>
      <c r="RCQ5" s="76"/>
      <c r="RDG5" s="76"/>
      <c r="RDW5" s="76"/>
      <c r="REM5" s="76"/>
      <c r="RFC5" s="76"/>
      <c r="RFS5" s="76"/>
      <c r="RGI5" s="76"/>
      <c r="RGY5" s="76"/>
      <c r="RHO5" s="76"/>
      <c r="RIE5" s="76"/>
      <c r="RIU5" s="76"/>
      <c r="RJK5" s="76"/>
      <c r="RKA5" s="76"/>
      <c r="RKQ5" s="76"/>
      <c r="RLG5" s="76"/>
      <c r="RLW5" s="76"/>
      <c r="RMM5" s="76"/>
      <c r="RNC5" s="76"/>
      <c r="RNS5" s="76"/>
      <c r="ROI5" s="76"/>
      <c r="ROY5" s="76"/>
      <c r="RPO5" s="76"/>
      <c r="RQE5" s="76"/>
      <c r="RQU5" s="76"/>
      <c r="RRK5" s="76"/>
      <c r="RSA5" s="76"/>
      <c r="RSQ5" s="76"/>
      <c r="RTG5" s="76"/>
      <c r="RTW5" s="76"/>
      <c r="RUM5" s="76"/>
      <c r="RVC5" s="76"/>
      <c r="RVS5" s="76"/>
      <c r="RWI5" s="76"/>
      <c r="RWY5" s="76"/>
      <c r="RXO5" s="76"/>
      <c r="RYE5" s="76"/>
      <c r="RYU5" s="76"/>
      <c r="RZK5" s="76"/>
      <c r="SAA5" s="76"/>
      <c r="SAQ5" s="76"/>
      <c r="SBG5" s="76"/>
      <c r="SBW5" s="76"/>
      <c r="SCM5" s="76"/>
      <c r="SDC5" s="76"/>
      <c r="SDS5" s="76"/>
      <c r="SEI5" s="76"/>
      <c r="SEY5" s="76"/>
      <c r="SFO5" s="76"/>
      <c r="SGE5" s="76"/>
      <c r="SGU5" s="76"/>
      <c r="SHK5" s="76"/>
      <c r="SIA5" s="76"/>
      <c r="SIQ5" s="76"/>
      <c r="SJG5" s="76"/>
      <c r="SJW5" s="76"/>
      <c r="SKM5" s="76"/>
      <c r="SLC5" s="76"/>
      <c r="SLS5" s="76"/>
      <c r="SMI5" s="76"/>
      <c r="SMY5" s="76"/>
      <c r="SNO5" s="76"/>
      <c r="SOE5" s="76"/>
      <c r="SOU5" s="76"/>
      <c r="SPK5" s="76"/>
      <c r="SQA5" s="76"/>
      <c r="SQQ5" s="76"/>
      <c r="SRG5" s="76"/>
      <c r="SRW5" s="76"/>
      <c r="SSM5" s="76"/>
      <c r="STC5" s="76"/>
      <c r="STS5" s="76"/>
      <c r="SUI5" s="76"/>
      <c r="SUY5" s="76"/>
      <c r="SVO5" s="76"/>
      <c r="SWE5" s="76"/>
      <c r="SWU5" s="76"/>
      <c r="SXK5" s="76"/>
      <c r="SYA5" s="76"/>
      <c r="SYQ5" s="76"/>
      <c r="SZG5" s="76"/>
      <c r="SZW5" s="76"/>
      <c r="TAM5" s="76"/>
      <c r="TBC5" s="76"/>
      <c r="TBS5" s="76"/>
      <c r="TCI5" s="76"/>
      <c r="TCY5" s="76"/>
      <c r="TDO5" s="76"/>
      <c r="TEE5" s="76"/>
      <c r="TEU5" s="76"/>
      <c r="TFK5" s="76"/>
      <c r="TGA5" s="76"/>
      <c r="TGQ5" s="76"/>
      <c r="THG5" s="76"/>
      <c r="THW5" s="76"/>
      <c r="TIM5" s="76"/>
      <c r="TJC5" s="76"/>
      <c r="TJS5" s="76"/>
      <c r="TKI5" s="76"/>
      <c r="TKY5" s="76"/>
      <c r="TLO5" s="76"/>
      <c r="TME5" s="76"/>
      <c r="TMU5" s="76"/>
      <c r="TNK5" s="76"/>
      <c r="TOA5" s="76"/>
      <c r="TOQ5" s="76"/>
      <c r="TPG5" s="76"/>
      <c r="TPW5" s="76"/>
      <c r="TQM5" s="76"/>
      <c r="TRC5" s="76"/>
      <c r="TRS5" s="76"/>
      <c r="TSI5" s="76"/>
      <c r="TSY5" s="76"/>
      <c r="TTO5" s="76"/>
      <c r="TUE5" s="76"/>
      <c r="TUU5" s="76"/>
      <c r="TVK5" s="76"/>
      <c r="TWA5" s="76"/>
      <c r="TWQ5" s="76"/>
      <c r="TXG5" s="76"/>
      <c r="TXW5" s="76"/>
      <c r="TYM5" s="76"/>
      <c r="TZC5" s="76"/>
      <c r="TZS5" s="76"/>
      <c r="UAI5" s="76"/>
      <c r="UAY5" s="76"/>
      <c r="UBO5" s="76"/>
      <c r="UCE5" s="76"/>
      <c r="UCU5" s="76"/>
      <c r="UDK5" s="76"/>
      <c r="UEA5" s="76"/>
      <c r="UEQ5" s="76"/>
      <c r="UFG5" s="76"/>
      <c r="UFW5" s="76"/>
      <c r="UGM5" s="76"/>
      <c r="UHC5" s="76"/>
      <c r="UHS5" s="76"/>
      <c r="UII5" s="76"/>
      <c r="UIY5" s="76"/>
      <c r="UJO5" s="76"/>
      <c r="UKE5" s="76"/>
      <c r="UKU5" s="76"/>
      <c r="ULK5" s="76"/>
      <c r="UMA5" s="76"/>
      <c r="UMQ5" s="76"/>
      <c r="UNG5" s="76"/>
      <c r="UNW5" s="76"/>
      <c r="UOM5" s="76"/>
      <c r="UPC5" s="76"/>
      <c r="UPS5" s="76"/>
      <c r="UQI5" s="76"/>
      <c r="UQY5" s="76"/>
      <c r="URO5" s="76"/>
      <c r="USE5" s="76"/>
      <c r="USU5" s="76"/>
      <c r="UTK5" s="76"/>
      <c r="UUA5" s="76"/>
      <c r="UUQ5" s="76"/>
      <c r="UVG5" s="76"/>
      <c r="UVW5" s="76"/>
      <c r="UWM5" s="76"/>
      <c r="UXC5" s="76"/>
      <c r="UXS5" s="76"/>
      <c r="UYI5" s="76"/>
      <c r="UYY5" s="76"/>
      <c r="UZO5" s="76"/>
      <c r="VAE5" s="76"/>
      <c r="VAU5" s="76"/>
      <c r="VBK5" s="76"/>
      <c r="VCA5" s="76"/>
      <c r="VCQ5" s="76"/>
      <c r="VDG5" s="76"/>
      <c r="VDW5" s="76"/>
      <c r="VEM5" s="76"/>
      <c r="VFC5" s="76"/>
      <c r="VFS5" s="76"/>
      <c r="VGI5" s="76"/>
      <c r="VGY5" s="76"/>
      <c r="VHO5" s="76"/>
      <c r="VIE5" s="76"/>
      <c r="VIU5" s="76"/>
      <c r="VJK5" s="76"/>
      <c r="VKA5" s="76"/>
      <c r="VKQ5" s="76"/>
      <c r="VLG5" s="76"/>
      <c r="VLW5" s="76"/>
      <c r="VMM5" s="76"/>
      <c r="VNC5" s="76"/>
      <c r="VNS5" s="76"/>
      <c r="VOI5" s="76"/>
      <c r="VOY5" s="76"/>
      <c r="VPO5" s="76"/>
      <c r="VQE5" s="76"/>
      <c r="VQU5" s="76"/>
      <c r="VRK5" s="76"/>
      <c r="VSA5" s="76"/>
      <c r="VSQ5" s="76"/>
      <c r="VTG5" s="76"/>
      <c r="VTW5" s="76"/>
      <c r="VUM5" s="76"/>
      <c r="VVC5" s="76"/>
      <c r="VVS5" s="76"/>
      <c r="VWI5" s="76"/>
      <c r="VWY5" s="76"/>
      <c r="VXO5" s="76"/>
      <c r="VYE5" s="76"/>
      <c r="VYU5" s="76"/>
      <c r="VZK5" s="76"/>
      <c r="WAA5" s="76"/>
      <c r="WAQ5" s="76"/>
      <c r="WBG5" s="76"/>
      <c r="WBW5" s="76"/>
      <c r="WCM5" s="76"/>
      <c r="WDC5" s="76"/>
      <c r="WDS5" s="76"/>
      <c r="WEI5" s="76"/>
      <c r="WEY5" s="76"/>
      <c r="WFO5" s="76"/>
      <c r="WGE5" s="76"/>
      <c r="WGU5" s="76"/>
      <c r="WHK5" s="76"/>
      <c r="WIA5" s="76"/>
      <c r="WIQ5" s="76"/>
      <c r="WJG5" s="76"/>
      <c r="WJW5" s="76"/>
      <c r="WKM5" s="76"/>
      <c r="WLC5" s="76"/>
      <c r="WLS5" s="76"/>
      <c r="WMI5" s="76"/>
      <c r="WMY5" s="76"/>
      <c r="WNO5" s="76"/>
      <c r="WOE5" s="76"/>
      <c r="WOU5" s="76"/>
      <c r="WPK5" s="76"/>
      <c r="WQA5" s="76"/>
      <c r="WQQ5" s="76"/>
      <c r="WRG5" s="76"/>
      <c r="WRW5" s="76"/>
      <c r="WSM5" s="76"/>
      <c r="WTC5" s="76"/>
      <c r="WTS5" s="76"/>
      <c r="WUI5" s="76"/>
      <c r="WUY5" s="76"/>
      <c r="WVO5" s="76"/>
      <c r="WWE5" s="76"/>
      <c r="WWU5" s="76"/>
      <c r="WXK5" s="76"/>
      <c r="WYA5" s="76"/>
      <c r="WYQ5" s="76"/>
      <c r="WZG5" s="76"/>
      <c r="WZW5" s="76"/>
      <c r="XAM5" s="76"/>
      <c r="XBC5" s="76"/>
      <c r="XBS5" s="76"/>
      <c r="XCI5" s="76"/>
      <c r="XCY5" s="76"/>
      <c r="XDO5" s="76"/>
      <c r="XEE5" s="76"/>
    </row>
    <row r="6" spans="1:16374" s="1" customFormat="1">
      <c r="A6" s="76" t="s">
        <v>38</v>
      </c>
      <c r="B6" s="79">
        <f>SUM(B7:B13)</f>
        <v>43305</v>
      </c>
      <c r="C6" s="79">
        <f>SUM(C7:C13)</f>
        <v>44791</v>
      </c>
      <c r="D6" s="79">
        <f>SUM(D7:D13)</f>
        <v>47513</v>
      </c>
      <c r="E6" s="79">
        <f>SUM(E7:E13)</f>
        <v>49157</v>
      </c>
      <c r="F6" s="79" t="e">
        <f>SUM(F7:F13)</f>
        <v>#REF!</v>
      </c>
    </row>
    <row r="7" spans="1:16374" s="1" customFormat="1">
      <c r="A7" s="77" t="s">
        <v>23</v>
      </c>
      <c r="B7" s="74">
        <f>DEN!$K5*ONSV_2019!AC6</f>
        <v>1194</v>
      </c>
      <c r="C7" s="74">
        <f>DEN!$K40*ONSV_2020!AC6</f>
        <v>1244</v>
      </c>
      <c r="D7" s="74">
        <f>DEN!$K75*ONSV_2021!AC6</f>
        <v>1350</v>
      </c>
      <c r="E7" s="74">
        <f>DEN!$K110*ONSV_2022!AC6</f>
        <v>1412</v>
      </c>
      <c r="F7" s="80" t="e">
        <f>DEN!$K145*DIST_DSL_ONI!#REF!</f>
        <v>#REF!</v>
      </c>
    </row>
    <row r="8" spans="1:16374" s="1" customFormat="1">
      <c r="A8" s="77" t="s">
        <v>15</v>
      </c>
      <c r="B8" s="74">
        <f>DEN!$K6*ONSV_2019!AC7</f>
        <v>1230</v>
      </c>
      <c r="C8" s="74">
        <f>DEN!$K41*ONSV_2020!AC7</f>
        <v>1299</v>
      </c>
      <c r="D8" s="74">
        <f>DEN!$K76*ONSV_2021!AC7</f>
        <v>1457</v>
      </c>
      <c r="E8" s="74">
        <f>DEN!$K111*ONSV_2022!AC7</f>
        <v>1506</v>
      </c>
      <c r="F8" s="80" t="e">
        <f>DEN!$K146*DIST_DSL_ONI!#REF!</f>
        <v>#REF!</v>
      </c>
    </row>
    <row r="9" spans="1:16374" s="1" customFormat="1">
      <c r="A9" s="77" t="s">
        <v>16</v>
      </c>
      <c r="B9" s="74">
        <f>DEN!$K7*ONSV_2019!AC8</f>
        <v>9073</v>
      </c>
      <c r="C9" s="74">
        <f>DEN!$K42*ONSV_2020!AC8</f>
        <v>9378</v>
      </c>
      <c r="D9" s="74">
        <f>DEN!$K77*ONSV_2021!AC8</f>
        <v>10088</v>
      </c>
      <c r="E9" s="74">
        <f>DEN!$K112*ONSV_2022!AC8</f>
        <v>10414</v>
      </c>
      <c r="F9" s="80" t="e">
        <f>DEN!$K147*DIST_DSL_ONI!#REF!</f>
        <v>#REF!</v>
      </c>
    </row>
    <row r="10" spans="1:16374" s="1" customFormat="1">
      <c r="A10" s="77" t="s">
        <v>28</v>
      </c>
      <c r="B10" s="74">
        <f>DEN!$K8*ONSV_2019!AC9</f>
        <v>18847</v>
      </c>
      <c r="C10" s="74">
        <f>DEN!$K43*ONSV_2020!AC9</f>
        <v>19313</v>
      </c>
      <c r="D10" s="74">
        <f>DEN!$K78*ONSV_2021!AC9</f>
        <v>20333</v>
      </c>
      <c r="E10" s="74">
        <f>DEN!$K113*ONSV_2022!AC9</f>
        <v>21337</v>
      </c>
      <c r="F10" s="80" t="e">
        <f>DEN!$K148*DIST_DSL_ONI!#REF!</f>
        <v>#REF!</v>
      </c>
    </row>
    <row r="11" spans="1:16374" s="1" customFormat="1">
      <c r="A11" s="77" t="s">
        <v>19</v>
      </c>
      <c r="B11" s="74">
        <f>DEN!$K9*ONSV_2019!AC10</f>
        <v>6246</v>
      </c>
      <c r="C11" s="74">
        <f>DEN!$K44*ONSV_2020!AC10</f>
        <v>6577</v>
      </c>
      <c r="D11" s="74">
        <f>DEN!$K79*ONSV_2021!AC10</f>
        <v>6775</v>
      </c>
      <c r="E11" s="74">
        <f>DEN!$K114*ONSV_2022!AC10</f>
        <v>6923</v>
      </c>
      <c r="F11" s="80" t="e">
        <f>DEN!$K149*DIST_DSL_ONI!#REF!</f>
        <v>#REF!</v>
      </c>
    </row>
    <row r="12" spans="1:16374" s="25" customFormat="1">
      <c r="A12" s="77" t="s">
        <v>17</v>
      </c>
      <c r="B12" s="74">
        <f>DEN!$K10*ONSV_2019!AC11</f>
        <v>1156</v>
      </c>
      <c r="C12" s="74">
        <f>DEN!$K45*ONSV_2020!AC11</f>
        <v>1245</v>
      </c>
      <c r="D12" s="74">
        <f>DEN!$K80*ONSV_2021!AC11</f>
        <v>1299</v>
      </c>
      <c r="E12" s="74">
        <f>DEN!$K115*ONSV_2022!AC11</f>
        <v>1356</v>
      </c>
      <c r="F12" s="80" t="e">
        <f>DEN!$K150*DIST_DSL_ONI!#REF!</f>
        <v>#REF!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24"/>
      <c r="DJ12" s="124"/>
      <c r="DK12" s="82"/>
      <c r="DL12" s="80"/>
      <c r="DM12" s="80"/>
      <c r="DN12" s="82"/>
      <c r="DO12" s="77"/>
      <c r="DP12" s="124"/>
      <c r="DQ12" s="124"/>
      <c r="DR12" s="82"/>
      <c r="DS12" s="124"/>
      <c r="DT12" s="124"/>
      <c r="DU12" s="82"/>
      <c r="DV12" s="124"/>
      <c r="DW12" s="124"/>
      <c r="DX12" s="82"/>
      <c r="DY12" s="124"/>
      <c r="DZ12" s="124"/>
      <c r="EA12" s="82"/>
      <c r="EB12" s="80"/>
      <c r="EC12" s="80"/>
      <c r="ED12" s="82"/>
      <c r="EE12" s="77"/>
      <c r="EF12" s="124"/>
      <c r="EG12" s="124"/>
      <c r="EH12" s="82"/>
      <c r="EI12" s="124"/>
      <c r="EJ12" s="124"/>
      <c r="EK12" s="82"/>
      <c r="EL12" s="124"/>
      <c r="EM12" s="124"/>
      <c r="EN12" s="82"/>
      <c r="EO12" s="124"/>
      <c r="EP12" s="124"/>
      <c r="EQ12" s="82"/>
      <c r="ER12" s="80"/>
      <c r="ES12" s="80"/>
      <c r="ET12" s="82"/>
      <c r="EU12" s="77"/>
      <c r="EV12" s="124"/>
      <c r="EW12" s="124"/>
      <c r="EX12" s="82"/>
      <c r="EY12" s="124"/>
      <c r="EZ12" s="124"/>
      <c r="FA12" s="82"/>
      <c r="FB12" s="124"/>
      <c r="FC12" s="124"/>
      <c r="FD12" s="82"/>
      <c r="FE12" s="124"/>
      <c r="FF12" s="124"/>
      <c r="FG12" s="82"/>
      <c r="FH12" s="80"/>
      <c r="FI12" s="80"/>
      <c r="FJ12" s="82"/>
      <c r="FK12" s="77"/>
      <c r="FL12" s="124"/>
      <c r="FM12" s="124"/>
      <c r="FN12" s="82"/>
      <c r="FO12" s="124"/>
      <c r="FP12" s="124"/>
      <c r="FQ12" s="82"/>
      <c r="FR12" s="124"/>
      <c r="FS12" s="124"/>
      <c r="FT12" s="82"/>
      <c r="FU12" s="124"/>
      <c r="FV12" s="124"/>
      <c r="FW12" s="82"/>
      <c r="FX12" s="80"/>
      <c r="FY12" s="80"/>
      <c r="FZ12" s="85"/>
      <c r="GA12" s="77"/>
      <c r="GB12" s="74"/>
      <c r="GC12" s="74"/>
      <c r="GD12" s="85"/>
      <c r="GE12" s="74"/>
      <c r="GF12" s="74"/>
      <c r="GG12" s="85"/>
      <c r="GH12" s="74"/>
      <c r="GI12" s="74"/>
      <c r="GJ12" s="85"/>
      <c r="GK12" s="74"/>
      <c r="GL12" s="74"/>
      <c r="GM12" s="85"/>
      <c r="GN12" s="80"/>
      <c r="GO12" s="80"/>
      <c r="GP12" s="85"/>
      <c r="GQ12" s="77"/>
      <c r="GR12" s="74"/>
      <c r="GS12" s="74"/>
      <c r="GT12" s="85"/>
      <c r="GU12" s="74"/>
      <c r="GV12" s="74"/>
      <c r="GW12" s="85"/>
      <c r="GX12" s="74"/>
      <c r="GY12" s="74"/>
      <c r="GZ12" s="85"/>
      <c r="HA12" s="74"/>
      <c r="HB12" s="74"/>
      <c r="HC12" s="85"/>
      <c r="HD12" s="80"/>
      <c r="HE12" s="80"/>
      <c r="HF12" s="85"/>
      <c r="HG12" s="77"/>
      <c r="HH12" s="74"/>
      <c r="HI12" s="74"/>
      <c r="HJ12" s="85"/>
      <c r="HK12" s="74"/>
      <c r="HL12" s="74"/>
      <c r="HM12" s="85"/>
      <c r="HN12" s="74"/>
      <c r="HO12" s="74"/>
      <c r="HP12" s="85"/>
      <c r="HQ12" s="74"/>
      <c r="HR12" s="74"/>
      <c r="HS12" s="85"/>
      <c r="HT12" s="80"/>
      <c r="HU12" s="80"/>
      <c r="HV12" s="85"/>
      <c r="HW12" s="77"/>
      <c r="HX12" s="74"/>
      <c r="HY12" s="74"/>
      <c r="HZ12" s="85"/>
      <c r="IA12" s="74"/>
      <c r="IB12" s="74"/>
      <c r="IC12" s="85"/>
      <c r="ID12" s="74"/>
      <c r="IE12" s="74"/>
      <c r="IF12" s="85"/>
      <c r="IG12" s="74"/>
      <c r="IH12" s="74"/>
      <c r="II12" s="85"/>
      <c r="IJ12" s="80"/>
      <c r="IK12" s="80"/>
      <c r="IL12" s="85"/>
      <c r="IM12" s="77"/>
      <c r="IN12" s="74"/>
      <c r="IO12" s="74"/>
      <c r="IP12" s="85"/>
      <c r="IQ12" s="74"/>
      <c r="IR12" s="74"/>
      <c r="IS12" s="85"/>
      <c r="IT12" s="74"/>
      <c r="IU12" s="74"/>
      <c r="IV12" s="85"/>
      <c r="IW12" s="74"/>
      <c r="IX12" s="74"/>
      <c r="IY12" s="85"/>
      <c r="IZ12" s="80"/>
      <c r="JA12" s="80"/>
      <c r="JB12" s="85"/>
      <c r="JC12" s="77"/>
      <c r="JD12" s="74"/>
      <c r="JE12" s="74"/>
      <c r="JF12" s="85"/>
      <c r="JG12" s="74"/>
      <c r="JH12" s="74"/>
      <c r="JI12" s="85"/>
      <c r="JJ12" s="74"/>
      <c r="JK12" s="74"/>
      <c r="JL12" s="85"/>
      <c r="JM12" s="74"/>
      <c r="JN12" s="74"/>
      <c r="JO12" s="85"/>
      <c r="JP12" s="80"/>
      <c r="JQ12" s="80"/>
      <c r="JR12" s="85"/>
      <c r="JS12" s="77"/>
      <c r="JT12" s="74"/>
      <c r="JU12" s="74"/>
      <c r="JV12" s="85"/>
      <c r="JW12" s="74"/>
      <c r="JX12" s="74"/>
      <c r="JY12" s="85"/>
      <c r="JZ12" s="74"/>
      <c r="KA12" s="74"/>
      <c r="KB12" s="85"/>
      <c r="KC12" s="74"/>
      <c r="KD12" s="74"/>
      <c r="KE12" s="85"/>
      <c r="KF12" s="80"/>
      <c r="KG12" s="80"/>
      <c r="KH12" s="85"/>
      <c r="KI12" s="77"/>
      <c r="KJ12" s="74"/>
      <c r="KK12" s="74"/>
      <c r="KL12" s="85"/>
      <c r="KM12" s="74"/>
      <c r="KN12" s="74"/>
      <c r="KO12" s="85"/>
      <c r="KP12" s="74"/>
      <c r="KQ12" s="74"/>
      <c r="KR12" s="85"/>
      <c r="KS12" s="74"/>
      <c r="KT12" s="74"/>
      <c r="KU12" s="85"/>
      <c r="KV12" s="80"/>
      <c r="KW12" s="80"/>
      <c r="KX12" s="85"/>
      <c r="KY12" s="77"/>
      <c r="KZ12" s="74"/>
      <c r="LA12" s="74"/>
      <c r="LB12" s="85"/>
      <c r="LC12" s="74"/>
      <c r="LD12" s="74"/>
      <c r="LE12" s="85"/>
      <c r="LF12" s="74"/>
      <c r="LG12" s="74"/>
      <c r="LH12" s="85"/>
      <c r="LI12" s="74"/>
      <c r="LJ12" s="74"/>
      <c r="LK12" s="85"/>
      <c r="LL12" s="80"/>
      <c r="LM12" s="80"/>
      <c r="LN12" s="85"/>
      <c r="LO12" s="77"/>
      <c r="LP12" s="74"/>
      <c r="LQ12" s="74"/>
      <c r="LR12" s="85"/>
      <c r="LS12" s="74"/>
      <c r="LT12" s="74"/>
      <c r="LU12" s="85"/>
      <c r="LV12" s="74"/>
      <c r="LW12" s="74"/>
      <c r="LX12" s="85"/>
      <c r="LY12" s="74"/>
      <c r="LZ12" s="74"/>
      <c r="MA12" s="85"/>
      <c r="MB12" s="80"/>
      <c r="MC12" s="80"/>
      <c r="MD12" s="85"/>
      <c r="ME12" s="77"/>
      <c r="MF12" s="74"/>
      <c r="MG12" s="74"/>
      <c r="MH12" s="85"/>
      <c r="MI12" s="74"/>
      <c r="MJ12" s="74"/>
      <c r="MK12" s="85"/>
      <c r="ML12" s="74"/>
      <c r="MM12" s="74"/>
      <c r="MN12" s="85"/>
      <c r="MO12" s="74"/>
      <c r="MP12" s="74"/>
      <c r="MQ12" s="85"/>
      <c r="MR12" s="80"/>
      <c r="MS12" s="80"/>
      <c r="MT12" s="85"/>
      <c r="MU12" s="77"/>
      <c r="MV12" s="74"/>
      <c r="MW12" s="74"/>
      <c r="MX12" s="85"/>
      <c r="MY12" s="74"/>
      <c r="MZ12" s="74"/>
      <c r="NA12" s="85"/>
      <c r="NB12" s="74"/>
      <c r="NC12" s="74"/>
      <c r="ND12" s="85"/>
      <c r="NE12" s="74"/>
      <c r="NF12" s="74"/>
      <c r="NG12" s="85"/>
      <c r="NH12" s="80"/>
      <c r="NI12" s="80"/>
      <c r="NJ12" s="85"/>
      <c r="NK12" s="77"/>
      <c r="NL12" s="74"/>
      <c r="NM12" s="74"/>
      <c r="NN12" s="85"/>
      <c r="NO12" s="74"/>
      <c r="NP12" s="74"/>
      <c r="NQ12" s="85"/>
      <c r="NR12" s="74"/>
      <c r="NS12" s="74"/>
      <c r="NT12" s="85"/>
      <c r="NU12" s="74"/>
      <c r="NV12" s="74"/>
      <c r="NW12" s="85"/>
      <c r="NX12" s="80"/>
      <c r="NY12" s="80"/>
      <c r="NZ12" s="85"/>
      <c r="OA12" s="77"/>
      <c r="OB12" s="74"/>
      <c r="OC12" s="74"/>
      <c r="OD12" s="85"/>
      <c r="OE12" s="74"/>
      <c r="OF12" s="74"/>
      <c r="OG12" s="85"/>
      <c r="OH12" s="74"/>
      <c r="OI12" s="74"/>
      <c r="OJ12" s="85"/>
      <c r="OK12" s="74"/>
      <c r="OL12" s="74"/>
      <c r="OM12" s="85"/>
      <c r="ON12" s="80"/>
      <c r="OO12" s="80"/>
      <c r="OP12" s="85"/>
      <c r="OQ12" s="77"/>
      <c r="OR12" s="74"/>
      <c r="OS12" s="74"/>
      <c r="OT12" s="85"/>
      <c r="OU12" s="74"/>
      <c r="OV12" s="74"/>
      <c r="OW12" s="85"/>
      <c r="OX12" s="74"/>
      <c r="OY12" s="74"/>
      <c r="OZ12" s="85"/>
      <c r="PA12" s="74"/>
      <c r="PB12" s="74"/>
      <c r="PC12" s="85"/>
      <c r="PD12" s="80"/>
      <c r="PE12" s="80"/>
      <c r="PF12" s="85"/>
      <c r="PG12" s="77"/>
      <c r="PH12" s="74"/>
      <c r="PI12" s="74"/>
      <c r="PJ12" s="85"/>
      <c r="PK12" s="74"/>
      <c r="PL12" s="74"/>
      <c r="PM12" s="85"/>
      <c r="PN12" s="74"/>
      <c r="PO12" s="74"/>
      <c r="PP12" s="85"/>
      <c r="PQ12" s="74"/>
      <c r="PR12" s="74"/>
      <c r="PS12" s="85"/>
      <c r="PT12" s="80"/>
      <c r="PU12" s="80"/>
      <c r="PV12" s="85"/>
      <c r="PW12" s="77"/>
      <c r="PX12" s="74"/>
      <c r="PY12" s="74"/>
      <c r="PZ12" s="85"/>
      <c r="QA12" s="74"/>
      <c r="QB12" s="74"/>
      <c r="QC12" s="85"/>
      <c r="QD12" s="74"/>
      <c r="QE12" s="74"/>
      <c r="QF12" s="85"/>
      <c r="QG12" s="74"/>
      <c r="QH12" s="74"/>
      <c r="QI12" s="85"/>
      <c r="QJ12" s="80"/>
      <c r="QK12" s="80"/>
      <c r="QL12" s="85"/>
      <c r="QM12" s="77"/>
      <c r="QN12" s="74"/>
      <c r="QO12" s="74"/>
      <c r="QP12" s="85"/>
      <c r="QQ12" s="74"/>
      <c r="QR12" s="74"/>
      <c r="QS12" s="85"/>
      <c r="QT12" s="74"/>
      <c r="QU12" s="74"/>
      <c r="QV12" s="85"/>
      <c r="QW12" s="74"/>
      <c r="QX12" s="74"/>
      <c r="QY12" s="85"/>
      <c r="QZ12" s="80"/>
      <c r="RA12" s="80"/>
      <c r="RB12" s="85"/>
      <c r="RC12" s="77"/>
      <c r="RD12" s="74"/>
      <c r="RE12" s="74"/>
      <c r="RF12" s="85"/>
      <c r="RG12" s="74"/>
      <c r="RH12" s="74"/>
      <c r="RI12" s="85"/>
      <c r="RJ12" s="74"/>
      <c r="RK12" s="74"/>
      <c r="RL12" s="85"/>
      <c r="RM12" s="74"/>
      <c r="RN12" s="74"/>
      <c r="RO12" s="85"/>
      <c r="RP12" s="80"/>
      <c r="RQ12" s="80"/>
      <c r="RR12" s="85"/>
      <c r="RS12" s="77"/>
      <c r="RT12" s="74"/>
      <c r="RU12" s="74"/>
      <c r="RV12" s="85"/>
      <c r="RW12" s="74"/>
      <c r="RX12" s="74"/>
      <c r="RY12" s="85"/>
      <c r="RZ12" s="74"/>
      <c r="SA12" s="74"/>
      <c r="SB12" s="85"/>
      <c r="SC12" s="74"/>
      <c r="SD12" s="74"/>
      <c r="SE12" s="85"/>
      <c r="SF12" s="80"/>
      <c r="SG12" s="80"/>
      <c r="SH12" s="85"/>
      <c r="SI12" s="77"/>
      <c r="SJ12" s="74"/>
      <c r="SK12" s="74"/>
      <c r="SL12" s="85"/>
      <c r="SM12" s="74"/>
      <c r="SN12" s="74"/>
      <c r="SO12" s="85"/>
      <c r="SP12" s="74"/>
      <c r="SQ12" s="74"/>
      <c r="SR12" s="85"/>
      <c r="SS12" s="74"/>
      <c r="ST12" s="74"/>
      <c r="SU12" s="85"/>
      <c r="SV12" s="80"/>
      <c r="SW12" s="80"/>
      <c r="SX12" s="85"/>
      <c r="SY12" s="77"/>
      <c r="SZ12" s="74"/>
      <c r="TA12" s="74"/>
      <c r="TB12" s="85"/>
      <c r="TC12" s="74"/>
      <c r="TD12" s="74"/>
      <c r="TE12" s="85"/>
      <c r="TF12" s="74"/>
      <c r="TG12" s="74"/>
      <c r="TH12" s="85"/>
      <c r="TI12" s="74"/>
      <c r="TJ12" s="74"/>
      <c r="TK12" s="85"/>
      <c r="TL12" s="80"/>
      <c r="TM12" s="80"/>
      <c r="TN12" s="85"/>
      <c r="TO12" s="77"/>
      <c r="TP12" s="74"/>
      <c r="TQ12" s="74"/>
      <c r="TR12" s="85"/>
      <c r="TS12" s="74"/>
      <c r="TT12" s="74"/>
      <c r="TU12" s="85"/>
      <c r="TV12" s="74"/>
      <c r="TW12" s="74"/>
      <c r="TX12" s="85"/>
      <c r="TY12" s="74"/>
      <c r="TZ12" s="74"/>
      <c r="UA12" s="85"/>
      <c r="UB12" s="80"/>
      <c r="UC12" s="80"/>
      <c r="UD12" s="85"/>
      <c r="UE12" s="77"/>
      <c r="UF12" s="74"/>
      <c r="UG12" s="74"/>
      <c r="UH12" s="85"/>
      <c r="UI12" s="74"/>
      <c r="UJ12" s="74"/>
      <c r="UK12" s="85"/>
      <c r="UL12" s="74"/>
      <c r="UM12" s="74"/>
      <c r="UN12" s="85"/>
      <c r="UO12" s="74"/>
      <c r="UP12" s="74"/>
      <c r="UQ12" s="85"/>
      <c r="UR12" s="80"/>
      <c r="US12" s="80"/>
      <c r="UT12" s="85"/>
      <c r="UU12" s="77"/>
      <c r="UV12" s="74"/>
      <c r="UW12" s="74"/>
      <c r="UX12" s="85"/>
      <c r="UY12" s="74"/>
      <c r="UZ12" s="74"/>
      <c r="VA12" s="85"/>
      <c r="VB12" s="74"/>
      <c r="VC12" s="74"/>
      <c r="VD12" s="85"/>
      <c r="VE12" s="74"/>
      <c r="VF12" s="74"/>
      <c r="VG12" s="85"/>
      <c r="VH12" s="80"/>
      <c r="VI12" s="80"/>
      <c r="VJ12" s="85"/>
      <c r="VK12" s="77"/>
      <c r="VL12" s="74"/>
      <c r="VM12" s="74"/>
      <c r="VN12" s="85"/>
      <c r="VO12" s="74"/>
      <c r="VP12" s="74"/>
      <c r="VQ12" s="85"/>
      <c r="VR12" s="74"/>
      <c r="VS12" s="74"/>
      <c r="VT12" s="85"/>
      <c r="VU12" s="74"/>
      <c r="VV12" s="74"/>
      <c r="VW12" s="85"/>
      <c r="VX12" s="80"/>
      <c r="VY12" s="80"/>
      <c r="VZ12" s="85"/>
      <c r="WA12" s="77"/>
      <c r="WB12" s="74"/>
      <c r="WC12" s="74"/>
      <c r="WD12" s="85"/>
      <c r="WE12" s="74"/>
      <c r="WF12" s="74"/>
      <c r="WG12" s="85"/>
      <c r="WH12" s="74"/>
      <c r="WI12" s="74"/>
      <c r="WJ12" s="85"/>
      <c r="WK12" s="74"/>
      <c r="WL12" s="74"/>
      <c r="WM12" s="85"/>
      <c r="WN12" s="80"/>
      <c r="WO12" s="80"/>
      <c r="WP12" s="85"/>
      <c r="WQ12" s="77"/>
      <c r="WR12" s="74"/>
      <c r="WS12" s="74"/>
      <c r="WT12" s="85"/>
      <c r="WU12" s="74"/>
      <c r="WV12" s="74"/>
      <c r="WW12" s="85"/>
      <c r="WX12" s="74"/>
      <c r="WY12" s="74"/>
      <c r="WZ12" s="85"/>
      <c r="XA12" s="74"/>
      <c r="XB12" s="74"/>
      <c r="XC12" s="85"/>
      <c r="XD12" s="80"/>
      <c r="XE12" s="80"/>
      <c r="XF12" s="85"/>
      <c r="XG12" s="77"/>
      <c r="XH12" s="74"/>
      <c r="XI12" s="74"/>
      <c r="XJ12" s="85"/>
      <c r="XK12" s="74"/>
      <c r="XL12" s="74"/>
      <c r="XM12" s="85"/>
      <c r="XN12" s="74"/>
      <c r="XO12" s="74"/>
      <c r="XP12" s="85"/>
      <c r="XQ12" s="74"/>
      <c r="XR12" s="74"/>
      <c r="XS12" s="85"/>
      <c r="XT12" s="80"/>
      <c r="XU12" s="80"/>
      <c r="XV12" s="85"/>
      <c r="XW12" s="77"/>
      <c r="XX12" s="74"/>
      <c r="XY12" s="74"/>
      <c r="XZ12" s="85"/>
      <c r="YA12" s="74"/>
      <c r="YB12" s="74"/>
      <c r="YC12" s="85"/>
      <c r="YD12" s="74"/>
      <c r="YE12" s="74"/>
      <c r="YF12" s="85"/>
      <c r="YG12" s="74"/>
      <c r="YH12" s="74"/>
      <c r="YI12" s="85"/>
      <c r="YJ12" s="80"/>
      <c r="YK12" s="80"/>
      <c r="YL12" s="85"/>
      <c r="YM12" s="77"/>
      <c r="YN12" s="74"/>
      <c r="YO12" s="74"/>
      <c r="YP12" s="85"/>
      <c r="YQ12" s="74"/>
      <c r="YR12" s="74"/>
      <c r="YS12" s="85"/>
      <c r="YT12" s="74"/>
      <c r="YU12" s="74"/>
      <c r="YV12" s="85"/>
      <c r="YW12" s="74"/>
      <c r="YX12" s="74"/>
      <c r="YY12" s="85"/>
      <c r="YZ12" s="80"/>
      <c r="ZA12" s="80"/>
      <c r="ZB12" s="85"/>
      <c r="ZC12" s="77"/>
      <c r="ZD12" s="74"/>
      <c r="ZE12" s="74"/>
      <c r="ZF12" s="85"/>
      <c r="ZG12" s="74"/>
      <c r="ZH12" s="74"/>
      <c r="ZI12" s="85"/>
      <c r="ZJ12" s="74"/>
      <c r="ZK12" s="74"/>
      <c r="ZL12" s="85"/>
      <c r="ZM12" s="74"/>
      <c r="ZN12" s="74"/>
      <c r="ZO12" s="85"/>
      <c r="ZP12" s="80"/>
      <c r="ZQ12" s="80"/>
      <c r="ZR12" s="85"/>
      <c r="ZS12" s="77"/>
      <c r="ZT12" s="74"/>
      <c r="ZU12" s="74"/>
      <c r="ZV12" s="85"/>
      <c r="ZW12" s="74"/>
      <c r="ZX12" s="74"/>
      <c r="ZY12" s="85"/>
      <c r="ZZ12" s="74"/>
      <c r="AAA12" s="74"/>
      <c r="AAB12" s="85"/>
      <c r="AAC12" s="74"/>
      <c r="AAD12" s="74"/>
      <c r="AAE12" s="85"/>
      <c r="AAF12" s="80"/>
      <c r="AAG12" s="80"/>
      <c r="AAH12" s="85"/>
      <c r="AAI12" s="77"/>
      <c r="AAJ12" s="74"/>
      <c r="AAK12" s="74"/>
      <c r="AAL12" s="85"/>
      <c r="AAM12" s="74"/>
      <c r="AAN12" s="74"/>
      <c r="AAO12" s="85"/>
      <c r="AAP12" s="74"/>
      <c r="AAQ12" s="74"/>
      <c r="AAR12" s="85"/>
      <c r="AAS12" s="74"/>
      <c r="AAT12" s="74"/>
      <c r="AAU12" s="85"/>
      <c r="AAV12" s="80"/>
      <c r="AAW12" s="80"/>
      <c r="AAX12" s="85"/>
      <c r="AAY12" s="77"/>
      <c r="AAZ12" s="74"/>
      <c r="ABA12" s="74"/>
      <c r="ABB12" s="85"/>
      <c r="ABC12" s="74"/>
      <c r="ABD12" s="74"/>
      <c r="ABE12" s="85"/>
      <c r="ABF12" s="74"/>
      <c r="ABG12" s="74"/>
      <c r="ABH12" s="85"/>
      <c r="ABI12" s="74"/>
      <c r="ABJ12" s="74"/>
      <c r="ABK12" s="85"/>
      <c r="ABL12" s="80"/>
      <c r="ABM12" s="80"/>
      <c r="ABN12" s="85"/>
      <c r="ABO12" s="77"/>
      <c r="ABP12" s="74"/>
      <c r="ABQ12" s="74"/>
      <c r="ABR12" s="85"/>
      <c r="ABS12" s="74"/>
      <c r="ABT12" s="74"/>
      <c r="ABU12" s="85"/>
      <c r="ABV12" s="74"/>
      <c r="ABW12" s="74"/>
      <c r="ABX12" s="85"/>
      <c r="ABY12" s="74"/>
      <c r="ABZ12" s="74"/>
      <c r="ACA12" s="85"/>
      <c r="ACB12" s="80"/>
      <c r="ACC12" s="80"/>
      <c r="ACD12" s="85"/>
      <c r="ACE12" s="77"/>
      <c r="ACF12" s="74"/>
      <c r="ACG12" s="74"/>
      <c r="ACH12" s="85"/>
      <c r="ACI12" s="74"/>
      <c r="ACJ12" s="74"/>
      <c r="ACK12" s="85"/>
      <c r="ACL12" s="74"/>
      <c r="ACM12" s="74"/>
      <c r="ACN12" s="85"/>
      <c r="ACO12" s="74"/>
      <c r="ACP12" s="74"/>
      <c r="ACQ12" s="85"/>
      <c r="ACR12" s="80"/>
      <c r="ACS12" s="80"/>
      <c r="ACT12" s="85"/>
      <c r="ACU12" s="77"/>
      <c r="ACV12" s="74"/>
      <c r="ACW12" s="74"/>
      <c r="ACX12" s="85"/>
      <c r="ACY12" s="74"/>
      <c r="ACZ12" s="74"/>
      <c r="ADA12" s="85"/>
      <c r="ADB12" s="74"/>
      <c r="ADC12" s="74"/>
      <c r="ADD12" s="85"/>
      <c r="ADE12" s="74"/>
      <c r="ADF12" s="74"/>
      <c r="ADG12" s="85"/>
      <c r="ADH12" s="80"/>
      <c r="ADI12" s="80"/>
      <c r="ADJ12" s="85"/>
      <c r="ADK12" s="77"/>
      <c r="ADL12" s="74"/>
      <c r="ADM12" s="74"/>
      <c r="ADN12" s="85"/>
      <c r="ADO12" s="74"/>
      <c r="ADP12" s="74"/>
      <c r="ADQ12" s="85"/>
      <c r="ADR12" s="74"/>
      <c r="ADS12" s="74"/>
      <c r="ADT12" s="85"/>
      <c r="ADU12" s="74"/>
      <c r="ADV12" s="74"/>
      <c r="ADW12" s="85"/>
      <c r="ADX12" s="80"/>
      <c r="ADY12" s="80"/>
      <c r="ADZ12" s="85"/>
      <c r="AEA12" s="77"/>
      <c r="AEB12" s="74"/>
      <c r="AEC12" s="74"/>
      <c r="AED12" s="85"/>
      <c r="AEE12" s="74"/>
      <c r="AEF12" s="74"/>
      <c r="AEG12" s="85"/>
      <c r="AEH12" s="74"/>
      <c r="AEI12" s="74"/>
      <c r="AEJ12" s="85"/>
      <c r="AEK12" s="74"/>
      <c r="AEL12" s="74"/>
      <c r="AEM12" s="85"/>
      <c r="AEN12" s="80"/>
      <c r="AEO12" s="80"/>
      <c r="AEP12" s="85"/>
      <c r="AEQ12" s="77"/>
      <c r="AER12" s="74"/>
      <c r="AES12" s="74"/>
      <c r="AET12" s="85"/>
      <c r="AEU12" s="74"/>
      <c r="AEV12" s="74"/>
      <c r="AEW12" s="85"/>
      <c r="AEX12" s="74"/>
      <c r="AEY12" s="74"/>
      <c r="AEZ12" s="85"/>
      <c r="AFA12" s="74"/>
      <c r="AFB12" s="74"/>
      <c r="AFC12" s="85"/>
      <c r="AFD12" s="80"/>
      <c r="AFE12" s="80"/>
      <c r="AFF12" s="85"/>
      <c r="AFG12" s="77"/>
      <c r="AFH12" s="74"/>
      <c r="AFI12" s="74"/>
      <c r="AFJ12" s="85"/>
      <c r="AFK12" s="74"/>
      <c r="AFL12" s="74"/>
      <c r="AFM12" s="85"/>
      <c r="AFN12" s="74"/>
      <c r="AFO12" s="74"/>
      <c r="AFP12" s="85"/>
      <c r="AFQ12" s="74"/>
      <c r="AFR12" s="74"/>
      <c r="AFS12" s="85"/>
      <c r="AFT12" s="80"/>
      <c r="AFU12" s="80"/>
      <c r="AFV12" s="85"/>
      <c r="AFW12" s="77"/>
      <c r="AFX12" s="74"/>
      <c r="AFY12" s="74"/>
      <c r="AFZ12" s="85"/>
      <c r="AGA12" s="74"/>
      <c r="AGB12" s="74"/>
      <c r="AGC12" s="85"/>
      <c r="AGD12" s="74"/>
      <c r="AGE12" s="74"/>
      <c r="AGF12" s="85"/>
      <c r="AGG12" s="74"/>
      <c r="AGH12" s="74"/>
      <c r="AGI12" s="85"/>
      <c r="AGJ12" s="80"/>
      <c r="AGK12" s="80"/>
      <c r="AGL12" s="85"/>
      <c r="AGM12" s="77"/>
      <c r="AGN12" s="74"/>
      <c r="AGO12" s="74"/>
      <c r="AGP12" s="85"/>
      <c r="AGQ12" s="74"/>
      <c r="AGR12" s="74"/>
      <c r="AGS12" s="85"/>
      <c r="AGT12" s="74"/>
      <c r="AGU12" s="74"/>
      <c r="AGV12" s="85"/>
      <c r="AGW12" s="74"/>
      <c r="AGX12" s="74"/>
      <c r="AGY12" s="85"/>
      <c r="AGZ12" s="80"/>
      <c r="AHA12" s="80"/>
      <c r="AHB12" s="85"/>
      <c r="AHC12" s="77"/>
      <c r="AHD12" s="74"/>
      <c r="AHE12" s="74"/>
      <c r="AHF12" s="85"/>
      <c r="AHG12" s="74"/>
      <c r="AHH12" s="74"/>
      <c r="AHI12" s="85"/>
      <c r="AHJ12" s="74"/>
      <c r="AHK12" s="74"/>
      <c r="AHL12" s="85"/>
      <c r="AHM12" s="74"/>
      <c r="AHN12" s="74"/>
      <c r="AHO12" s="85"/>
      <c r="AHP12" s="80"/>
      <c r="AHQ12" s="80"/>
      <c r="AHR12" s="85"/>
      <c r="AHS12" s="77"/>
      <c r="AHT12" s="74"/>
      <c r="AHU12" s="74"/>
      <c r="AHV12" s="85"/>
      <c r="AHW12" s="74"/>
      <c r="AHX12" s="74"/>
      <c r="AHY12" s="85"/>
      <c r="AHZ12" s="74"/>
      <c r="AIA12" s="74"/>
      <c r="AIB12" s="85"/>
      <c r="AIC12" s="74"/>
      <c r="AID12" s="74"/>
      <c r="AIE12" s="85"/>
      <c r="AIF12" s="80"/>
      <c r="AIG12" s="80"/>
      <c r="AIH12" s="85"/>
      <c r="AII12" s="77"/>
      <c r="AIJ12" s="74"/>
      <c r="AIK12" s="74"/>
      <c r="AIL12" s="85"/>
      <c r="AIM12" s="74"/>
      <c r="AIN12" s="74"/>
      <c r="AIO12" s="85"/>
      <c r="AIP12" s="74"/>
      <c r="AIQ12" s="74"/>
      <c r="AIR12" s="85"/>
      <c r="AIS12" s="74"/>
      <c r="AIT12" s="74"/>
      <c r="AIU12" s="85"/>
      <c r="AIV12" s="80"/>
      <c r="AIW12" s="80"/>
      <c r="AIX12" s="85"/>
      <c r="AIY12" s="77"/>
      <c r="AIZ12" s="74"/>
      <c r="AJA12" s="74"/>
      <c r="AJB12" s="85"/>
      <c r="AJC12" s="74"/>
      <c r="AJD12" s="74"/>
      <c r="AJE12" s="85"/>
      <c r="AJF12" s="74"/>
      <c r="AJG12" s="74"/>
      <c r="AJH12" s="85"/>
      <c r="AJI12" s="74"/>
      <c r="AJJ12" s="74"/>
      <c r="AJK12" s="85"/>
      <c r="AJL12" s="80"/>
      <c r="AJM12" s="80"/>
      <c r="AJN12" s="85"/>
      <c r="AJO12" s="77"/>
      <c r="AJP12" s="74"/>
      <c r="AJQ12" s="74"/>
      <c r="AJR12" s="85"/>
      <c r="AJS12" s="74"/>
      <c r="AJT12" s="74"/>
      <c r="AJU12" s="85"/>
      <c r="AJV12" s="74"/>
      <c r="AJW12" s="74"/>
      <c r="AJX12" s="85"/>
      <c r="AJY12" s="74"/>
      <c r="AJZ12" s="74"/>
      <c r="AKA12" s="85"/>
      <c r="AKB12" s="80"/>
      <c r="AKC12" s="80"/>
      <c r="AKD12" s="85"/>
      <c r="AKE12" s="77"/>
      <c r="AKF12" s="74"/>
      <c r="AKG12" s="74"/>
      <c r="AKH12" s="85"/>
      <c r="AKI12" s="74"/>
      <c r="AKJ12" s="74"/>
      <c r="AKK12" s="85"/>
      <c r="AKL12" s="74"/>
      <c r="AKM12" s="74"/>
      <c r="AKN12" s="85"/>
      <c r="AKO12" s="74"/>
      <c r="AKP12" s="74"/>
      <c r="AKQ12" s="85"/>
      <c r="AKR12" s="80"/>
      <c r="AKS12" s="80"/>
      <c r="AKT12" s="85"/>
      <c r="AKU12" s="77"/>
      <c r="AKV12" s="74"/>
      <c r="AKW12" s="74"/>
      <c r="AKX12" s="85"/>
      <c r="AKY12" s="74"/>
      <c r="AKZ12" s="74"/>
      <c r="ALA12" s="85"/>
      <c r="ALB12" s="74"/>
      <c r="ALC12" s="74"/>
      <c r="ALD12" s="85"/>
      <c r="ALE12" s="74"/>
      <c r="ALF12" s="74"/>
      <c r="ALG12" s="85"/>
      <c r="ALH12" s="80"/>
      <c r="ALI12" s="80"/>
      <c r="ALJ12" s="85"/>
      <c r="ALK12" s="77"/>
      <c r="ALL12" s="74"/>
      <c r="ALM12" s="74"/>
      <c r="ALN12" s="85"/>
      <c r="ALO12" s="74"/>
      <c r="ALP12" s="74"/>
      <c r="ALQ12" s="85"/>
      <c r="ALR12" s="74"/>
      <c r="ALS12" s="74"/>
      <c r="ALT12" s="85"/>
      <c r="ALU12" s="74"/>
      <c r="ALV12" s="74"/>
      <c r="ALW12" s="85"/>
      <c r="ALX12" s="80"/>
      <c r="ALY12" s="80"/>
      <c r="ALZ12" s="85"/>
      <c r="AMA12" s="77"/>
      <c r="AMB12" s="74"/>
      <c r="AMC12" s="74"/>
      <c r="AMD12" s="85"/>
      <c r="AME12" s="74"/>
      <c r="AMF12" s="74"/>
      <c r="AMG12" s="85"/>
      <c r="AMH12" s="74"/>
      <c r="AMI12" s="74"/>
      <c r="AMJ12" s="85"/>
      <c r="AMK12" s="74"/>
      <c r="AML12" s="74"/>
      <c r="AMM12" s="85"/>
      <c r="AMN12" s="80"/>
      <c r="AMO12" s="80"/>
      <c r="AMP12" s="85"/>
      <c r="AMQ12" s="77"/>
      <c r="AMR12" s="74"/>
      <c r="AMS12" s="74"/>
      <c r="AMT12" s="85"/>
      <c r="AMU12" s="74"/>
      <c r="AMV12" s="74"/>
      <c r="AMW12" s="85"/>
      <c r="AMX12" s="74"/>
      <c r="AMY12" s="74"/>
      <c r="AMZ12" s="85"/>
      <c r="ANA12" s="74"/>
      <c r="ANB12" s="74"/>
      <c r="ANC12" s="85"/>
      <c r="AND12" s="80"/>
      <c r="ANE12" s="80"/>
      <c r="ANF12" s="85"/>
      <c r="ANG12" s="77"/>
      <c r="ANH12" s="74"/>
      <c r="ANI12" s="74"/>
      <c r="ANJ12" s="85"/>
      <c r="ANK12" s="74"/>
      <c r="ANL12" s="74"/>
      <c r="ANM12" s="85"/>
      <c r="ANN12" s="74"/>
      <c r="ANO12" s="74"/>
      <c r="ANP12" s="85"/>
      <c r="ANQ12" s="74"/>
      <c r="ANR12" s="74"/>
      <c r="ANS12" s="85"/>
      <c r="ANT12" s="80"/>
      <c r="ANU12" s="80"/>
      <c r="ANV12" s="85"/>
      <c r="ANW12" s="77"/>
      <c r="ANX12" s="74"/>
      <c r="ANY12" s="74"/>
      <c r="ANZ12" s="85"/>
      <c r="AOA12" s="74"/>
      <c r="AOB12" s="74"/>
      <c r="AOC12" s="85"/>
      <c r="AOD12" s="74"/>
      <c r="AOE12" s="74"/>
      <c r="AOF12" s="85"/>
      <c r="AOG12" s="74"/>
      <c r="AOH12" s="74"/>
      <c r="AOI12" s="85"/>
      <c r="AOJ12" s="80"/>
      <c r="AOK12" s="80"/>
      <c r="AOL12" s="85"/>
      <c r="AOM12" s="77"/>
      <c r="AON12" s="74"/>
      <c r="AOO12" s="74"/>
      <c r="AOP12" s="85"/>
      <c r="AOQ12" s="74"/>
      <c r="AOR12" s="74"/>
      <c r="AOS12" s="85"/>
      <c r="AOT12" s="74"/>
      <c r="AOU12" s="74"/>
      <c r="AOV12" s="85"/>
      <c r="AOW12" s="74"/>
      <c r="AOX12" s="74"/>
      <c r="AOY12" s="85"/>
      <c r="AOZ12" s="80"/>
      <c r="APA12" s="80"/>
      <c r="APB12" s="85"/>
      <c r="APC12" s="77"/>
      <c r="APD12" s="74"/>
      <c r="APE12" s="74"/>
      <c r="APF12" s="85"/>
      <c r="APG12" s="74"/>
      <c r="APH12" s="74"/>
      <c r="API12" s="85"/>
      <c r="APJ12" s="74"/>
      <c r="APK12" s="74"/>
      <c r="APL12" s="85"/>
      <c r="APM12" s="74"/>
      <c r="APN12" s="74"/>
      <c r="APO12" s="85"/>
      <c r="APP12" s="80"/>
      <c r="APQ12" s="80"/>
      <c r="APR12" s="85"/>
      <c r="APS12" s="77"/>
      <c r="APT12" s="74"/>
      <c r="APU12" s="74"/>
      <c r="APV12" s="85"/>
      <c r="APW12" s="74"/>
      <c r="APX12" s="74"/>
      <c r="APY12" s="85"/>
      <c r="APZ12" s="74"/>
      <c r="AQA12" s="74"/>
      <c r="AQB12" s="85"/>
      <c r="AQC12" s="74"/>
      <c r="AQD12" s="74"/>
      <c r="AQE12" s="85"/>
      <c r="AQF12" s="80"/>
      <c r="AQG12" s="80"/>
      <c r="AQH12" s="85"/>
      <c r="AQI12" s="77"/>
      <c r="AQJ12" s="74"/>
      <c r="AQK12" s="74"/>
      <c r="AQL12" s="85"/>
      <c r="AQM12" s="74"/>
      <c r="AQN12" s="74"/>
      <c r="AQO12" s="85"/>
      <c r="AQP12" s="74"/>
      <c r="AQQ12" s="74"/>
      <c r="AQR12" s="85"/>
      <c r="AQS12" s="74"/>
      <c r="AQT12" s="74"/>
      <c r="AQU12" s="85"/>
      <c r="AQV12" s="80"/>
      <c r="AQW12" s="80"/>
      <c r="AQX12" s="85"/>
      <c r="AQY12" s="77"/>
      <c r="AQZ12" s="74"/>
      <c r="ARA12" s="74"/>
      <c r="ARB12" s="85"/>
      <c r="ARC12" s="74"/>
      <c r="ARD12" s="74"/>
      <c r="ARE12" s="85"/>
      <c r="ARF12" s="74"/>
      <c r="ARG12" s="74"/>
      <c r="ARH12" s="85"/>
      <c r="ARI12" s="74"/>
      <c r="ARJ12" s="74"/>
      <c r="ARK12" s="85"/>
      <c r="ARL12" s="80"/>
      <c r="ARM12" s="80"/>
      <c r="ARN12" s="85"/>
      <c r="ARO12" s="77"/>
      <c r="ARP12" s="74"/>
      <c r="ARQ12" s="74"/>
      <c r="ARR12" s="85"/>
      <c r="ARS12" s="74"/>
      <c r="ART12" s="74"/>
      <c r="ARU12" s="85"/>
      <c r="ARV12" s="74"/>
      <c r="ARW12" s="74"/>
      <c r="ARX12" s="85"/>
      <c r="ARY12" s="74"/>
      <c r="ARZ12" s="74"/>
      <c r="ASA12" s="85"/>
      <c r="ASB12" s="80"/>
      <c r="ASC12" s="80"/>
      <c r="ASD12" s="85"/>
      <c r="ASE12" s="77"/>
      <c r="ASF12" s="74"/>
      <c r="ASG12" s="74"/>
      <c r="ASH12" s="85"/>
      <c r="ASI12" s="74"/>
      <c r="ASJ12" s="74"/>
      <c r="ASK12" s="85"/>
      <c r="ASL12" s="74"/>
      <c r="ASM12" s="74"/>
      <c r="ASN12" s="85"/>
      <c r="ASO12" s="74"/>
      <c r="ASP12" s="74"/>
      <c r="ASQ12" s="85"/>
      <c r="ASR12" s="80"/>
      <c r="ASS12" s="80"/>
      <c r="AST12" s="85"/>
      <c r="ASU12" s="77"/>
      <c r="ASV12" s="74"/>
      <c r="ASW12" s="74"/>
      <c r="ASX12" s="85"/>
      <c r="ASY12" s="74"/>
      <c r="ASZ12" s="74"/>
      <c r="ATA12" s="85"/>
      <c r="ATB12" s="74"/>
      <c r="ATC12" s="74"/>
      <c r="ATD12" s="85"/>
      <c r="ATE12" s="74"/>
      <c r="ATF12" s="74"/>
      <c r="ATG12" s="85"/>
      <c r="ATH12" s="80"/>
      <c r="ATI12" s="80"/>
      <c r="ATJ12" s="85"/>
      <c r="ATK12" s="77"/>
      <c r="ATL12" s="74"/>
      <c r="ATM12" s="74"/>
      <c r="ATN12" s="85"/>
      <c r="ATO12" s="74"/>
      <c r="ATP12" s="74"/>
      <c r="ATQ12" s="85"/>
      <c r="ATR12" s="74"/>
      <c r="ATS12" s="74"/>
      <c r="ATT12" s="85"/>
      <c r="ATU12" s="74"/>
      <c r="ATV12" s="74"/>
      <c r="ATW12" s="85"/>
      <c r="ATX12" s="80"/>
      <c r="ATY12" s="80"/>
      <c r="ATZ12" s="85"/>
      <c r="AUA12" s="77"/>
      <c r="AUB12" s="74"/>
      <c r="AUC12" s="74"/>
      <c r="AUD12" s="85"/>
      <c r="AUE12" s="74"/>
      <c r="AUF12" s="74"/>
      <c r="AUG12" s="85"/>
      <c r="AUH12" s="74"/>
      <c r="AUI12" s="74"/>
      <c r="AUJ12" s="85"/>
      <c r="AUK12" s="74"/>
      <c r="AUL12" s="74"/>
      <c r="AUM12" s="85"/>
      <c r="AUN12" s="80"/>
      <c r="AUO12" s="80"/>
      <c r="AUP12" s="85"/>
      <c r="AUQ12" s="77"/>
      <c r="AUR12" s="74"/>
      <c r="AUS12" s="74"/>
      <c r="AUT12" s="85"/>
      <c r="AUU12" s="74"/>
      <c r="AUV12" s="74"/>
      <c r="AUW12" s="85"/>
      <c r="AUX12" s="74"/>
      <c r="AUY12" s="74"/>
      <c r="AUZ12" s="85"/>
      <c r="AVA12" s="74"/>
      <c r="AVB12" s="74"/>
      <c r="AVC12" s="85"/>
      <c r="AVD12" s="80"/>
      <c r="AVE12" s="80"/>
      <c r="AVF12" s="85"/>
      <c r="AVG12" s="77"/>
      <c r="AVH12" s="74"/>
      <c r="AVI12" s="74"/>
      <c r="AVJ12" s="85"/>
      <c r="AVK12" s="74"/>
      <c r="AVL12" s="74"/>
      <c r="AVM12" s="85"/>
      <c r="AVN12" s="74"/>
      <c r="AVO12" s="74"/>
      <c r="AVP12" s="85"/>
      <c r="AVQ12" s="74"/>
      <c r="AVR12" s="74"/>
      <c r="AVS12" s="85"/>
      <c r="AVT12" s="80"/>
      <c r="AVU12" s="80"/>
      <c r="AVV12" s="85"/>
      <c r="AVW12" s="77"/>
      <c r="AVX12" s="74"/>
      <c r="AVY12" s="74"/>
      <c r="AVZ12" s="85"/>
      <c r="AWA12" s="74"/>
      <c r="AWB12" s="74"/>
      <c r="AWC12" s="85"/>
      <c r="AWD12" s="74"/>
      <c r="AWE12" s="74"/>
      <c r="AWF12" s="85"/>
      <c r="AWG12" s="74"/>
      <c r="AWH12" s="74"/>
      <c r="AWI12" s="85"/>
      <c r="AWJ12" s="80"/>
      <c r="AWK12" s="80"/>
      <c r="AWL12" s="85"/>
      <c r="AWM12" s="77"/>
      <c r="AWN12" s="74"/>
      <c r="AWO12" s="74"/>
      <c r="AWP12" s="85"/>
      <c r="AWQ12" s="74"/>
      <c r="AWR12" s="74"/>
      <c r="AWS12" s="85"/>
      <c r="AWT12" s="74"/>
      <c r="AWU12" s="74"/>
      <c r="AWV12" s="85"/>
      <c r="AWW12" s="74"/>
      <c r="AWX12" s="74"/>
      <c r="AWY12" s="85"/>
      <c r="AWZ12" s="80"/>
      <c r="AXA12" s="80"/>
      <c r="AXB12" s="85"/>
      <c r="AXC12" s="77"/>
      <c r="AXD12" s="74"/>
      <c r="AXE12" s="74"/>
      <c r="AXF12" s="85"/>
      <c r="AXG12" s="74"/>
      <c r="AXH12" s="74"/>
      <c r="AXI12" s="85"/>
      <c r="AXJ12" s="74"/>
      <c r="AXK12" s="74"/>
      <c r="AXL12" s="85"/>
      <c r="AXM12" s="74"/>
      <c r="AXN12" s="74"/>
      <c r="AXO12" s="85"/>
      <c r="AXP12" s="80"/>
      <c r="AXQ12" s="80"/>
      <c r="AXR12" s="85"/>
      <c r="AXS12" s="77"/>
      <c r="AXT12" s="74"/>
      <c r="AXU12" s="74"/>
      <c r="AXV12" s="85"/>
      <c r="AXW12" s="74"/>
      <c r="AXX12" s="74"/>
      <c r="AXY12" s="85"/>
      <c r="AXZ12" s="74"/>
      <c r="AYA12" s="74"/>
      <c r="AYB12" s="85"/>
      <c r="AYC12" s="74"/>
      <c r="AYD12" s="74"/>
      <c r="AYE12" s="85"/>
      <c r="AYF12" s="80"/>
      <c r="AYG12" s="80"/>
      <c r="AYH12" s="85"/>
      <c r="AYI12" s="77"/>
      <c r="AYJ12" s="74"/>
      <c r="AYK12" s="74"/>
      <c r="AYL12" s="85"/>
      <c r="AYM12" s="74"/>
      <c r="AYN12" s="74"/>
      <c r="AYO12" s="85"/>
      <c r="AYP12" s="74"/>
      <c r="AYQ12" s="74"/>
      <c r="AYR12" s="85"/>
      <c r="AYS12" s="74"/>
      <c r="AYT12" s="74"/>
      <c r="AYU12" s="85"/>
      <c r="AYV12" s="80"/>
      <c r="AYW12" s="80"/>
      <c r="AYX12" s="85"/>
      <c r="AYY12" s="77"/>
      <c r="AYZ12" s="74"/>
      <c r="AZA12" s="74"/>
      <c r="AZB12" s="85"/>
      <c r="AZC12" s="74"/>
      <c r="AZD12" s="74"/>
      <c r="AZE12" s="85"/>
      <c r="AZF12" s="74"/>
      <c r="AZG12" s="74"/>
      <c r="AZH12" s="85"/>
      <c r="AZI12" s="74"/>
      <c r="AZJ12" s="74"/>
      <c r="AZK12" s="85"/>
      <c r="AZL12" s="80"/>
      <c r="AZM12" s="80"/>
      <c r="AZN12" s="85"/>
      <c r="AZO12" s="77"/>
      <c r="AZP12" s="74"/>
      <c r="AZQ12" s="74"/>
      <c r="AZR12" s="85"/>
      <c r="AZS12" s="74"/>
      <c r="AZT12" s="74"/>
      <c r="AZU12" s="85"/>
      <c r="AZV12" s="74"/>
      <c r="AZW12" s="74"/>
      <c r="AZX12" s="85"/>
      <c r="AZY12" s="74"/>
      <c r="AZZ12" s="74"/>
      <c r="BAA12" s="85"/>
      <c r="BAB12" s="80"/>
      <c r="BAC12" s="80"/>
      <c r="BAD12" s="85"/>
      <c r="BAE12" s="77"/>
      <c r="BAF12" s="74"/>
      <c r="BAG12" s="74"/>
      <c r="BAH12" s="85"/>
      <c r="BAI12" s="74"/>
      <c r="BAJ12" s="74"/>
      <c r="BAK12" s="85"/>
      <c r="BAL12" s="74"/>
      <c r="BAM12" s="74"/>
      <c r="BAN12" s="85"/>
      <c r="BAO12" s="74"/>
      <c r="BAP12" s="74"/>
      <c r="BAQ12" s="85"/>
      <c r="BAR12" s="80"/>
      <c r="BAS12" s="80"/>
      <c r="BAT12" s="85"/>
      <c r="BAU12" s="77"/>
      <c r="BAV12" s="74"/>
      <c r="BAW12" s="74"/>
      <c r="BAX12" s="85"/>
      <c r="BAY12" s="74"/>
      <c r="BAZ12" s="74"/>
      <c r="BBA12" s="85"/>
      <c r="BBB12" s="74"/>
      <c r="BBC12" s="74"/>
      <c r="BBD12" s="85"/>
      <c r="BBE12" s="74"/>
      <c r="BBF12" s="74"/>
      <c r="BBG12" s="85"/>
      <c r="BBH12" s="80"/>
      <c r="BBI12" s="80"/>
      <c r="BBJ12" s="85"/>
      <c r="BBK12" s="77"/>
      <c r="BBL12" s="74"/>
      <c r="BBM12" s="74"/>
      <c r="BBN12" s="85"/>
      <c r="BBO12" s="74"/>
      <c r="BBP12" s="74"/>
      <c r="BBQ12" s="85"/>
      <c r="BBR12" s="74"/>
      <c r="BBS12" s="74"/>
      <c r="BBT12" s="85"/>
      <c r="BBU12" s="74"/>
      <c r="BBV12" s="74"/>
      <c r="BBW12" s="85"/>
      <c r="BBX12" s="80"/>
      <c r="BBY12" s="80"/>
      <c r="BBZ12" s="85"/>
      <c r="BCA12" s="77"/>
      <c r="BCB12" s="74"/>
      <c r="BCC12" s="74"/>
      <c r="BCD12" s="85"/>
      <c r="BCE12" s="74"/>
      <c r="BCF12" s="74"/>
      <c r="BCG12" s="85"/>
      <c r="BCH12" s="74"/>
      <c r="BCI12" s="74"/>
      <c r="BCJ12" s="85"/>
      <c r="BCK12" s="74"/>
      <c r="BCL12" s="74"/>
      <c r="BCM12" s="85"/>
      <c r="BCN12" s="80"/>
      <c r="BCO12" s="80"/>
      <c r="BCP12" s="85"/>
      <c r="BCQ12" s="77"/>
      <c r="BCR12" s="74"/>
      <c r="BCS12" s="74"/>
      <c r="BCT12" s="85"/>
      <c r="BCU12" s="74"/>
      <c r="BCV12" s="74"/>
      <c r="BCW12" s="85"/>
      <c r="BCX12" s="74"/>
      <c r="BCY12" s="74"/>
      <c r="BCZ12" s="85"/>
      <c r="BDA12" s="74"/>
      <c r="BDB12" s="74"/>
      <c r="BDC12" s="85"/>
      <c r="BDD12" s="80"/>
      <c r="BDE12" s="80"/>
      <c r="BDF12" s="85"/>
      <c r="BDG12" s="77"/>
      <c r="BDH12" s="74"/>
      <c r="BDI12" s="74"/>
      <c r="BDJ12" s="85"/>
      <c r="BDK12" s="74"/>
      <c r="BDL12" s="74"/>
      <c r="BDM12" s="85"/>
      <c r="BDN12" s="74"/>
      <c r="BDO12" s="74"/>
      <c r="BDP12" s="85"/>
      <c r="BDQ12" s="74"/>
      <c r="BDR12" s="74"/>
      <c r="BDS12" s="85"/>
      <c r="BDT12" s="80"/>
      <c r="BDU12" s="80"/>
      <c r="BDV12" s="85"/>
      <c r="BDW12" s="77"/>
      <c r="BDX12" s="74"/>
      <c r="BDY12" s="74"/>
      <c r="BDZ12" s="85"/>
      <c r="BEA12" s="74"/>
      <c r="BEB12" s="74"/>
      <c r="BEC12" s="85"/>
      <c r="BED12" s="74"/>
      <c r="BEE12" s="74"/>
      <c r="BEF12" s="85"/>
      <c r="BEG12" s="74"/>
      <c r="BEH12" s="74"/>
      <c r="BEI12" s="85"/>
      <c r="BEJ12" s="80"/>
      <c r="BEK12" s="80"/>
      <c r="BEL12" s="85"/>
      <c r="BEM12" s="77"/>
      <c r="BEN12" s="74"/>
      <c r="BEO12" s="74"/>
      <c r="BEP12" s="85"/>
      <c r="BEQ12" s="74"/>
      <c r="BER12" s="74"/>
      <c r="BES12" s="85"/>
      <c r="BET12" s="74"/>
      <c r="BEU12" s="74"/>
      <c r="BEV12" s="85"/>
      <c r="BEW12" s="74"/>
      <c r="BEX12" s="74"/>
      <c r="BEY12" s="85"/>
      <c r="BEZ12" s="80"/>
      <c r="BFA12" s="80"/>
      <c r="BFB12" s="85"/>
      <c r="BFC12" s="77"/>
      <c r="BFD12" s="74"/>
      <c r="BFE12" s="74"/>
      <c r="BFF12" s="85"/>
      <c r="BFG12" s="74"/>
      <c r="BFH12" s="74"/>
      <c r="BFI12" s="85"/>
      <c r="BFJ12" s="74"/>
      <c r="BFK12" s="74"/>
      <c r="BFL12" s="85"/>
      <c r="BFM12" s="74"/>
      <c r="BFN12" s="74"/>
      <c r="BFO12" s="85"/>
      <c r="BFP12" s="80"/>
      <c r="BFQ12" s="80"/>
      <c r="BFR12" s="85"/>
      <c r="BFS12" s="77"/>
      <c r="BFT12" s="74"/>
      <c r="BFU12" s="74"/>
      <c r="BFV12" s="85"/>
      <c r="BFW12" s="74"/>
      <c r="BFX12" s="74"/>
      <c r="BFY12" s="85"/>
      <c r="BFZ12" s="74"/>
      <c r="BGA12" s="74"/>
      <c r="BGB12" s="85"/>
      <c r="BGC12" s="74"/>
      <c r="BGD12" s="74"/>
      <c r="BGE12" s="85"/>
      <c r="BGF12" s="80"/>
      <c r="BGG12" s="80"/>
      <c r="BGH12" s="85"/>
      <c r="BGI12" s="77"/>
      <c r="BGJ12" s="74"/>
      <c r="BGK12" s="74"/>
      <c r="BGL12" s="85"/>
      <c r="BGM12" s="74"/>
      <c r="BGN12" s="74"/>
      <c r="BGO12" s="85"/>
      <c r="BGP12" s="74"/>
      <c r="BGQ12" s="74"/>
      <c r="BGR12" s="85"/>
      <c r="BGS12" s="74"/>
      <c r="BGT12" s="74"/>
      <c r="BGU12" s="85"/>
      <c r="BGV12" s="80"/>
      <c r="BGW12" s="80"/>
      <c r="BGX12" s="85"/>
      <c r="BGY12" s="77"/>
      <c r="BGZ12" s="74"/>
      <c r="BHA12" s="74"/>
      <c r="BHB12" s="85"/>
      <c r="BHC12" s="74"/>
      <c r="BHD12" s="74"/>
      <c r="BHE12" s="85"/>
      <c r="BHF12" s="74"/>
      <c r="BHG12" s="74"/>
      <c r="BHH12" s="85"/>
      <c r="BHI12" s="74"/>
      <c r="BHJ12" s="74"/>
      <c r="BHK12" s="85"/>
      <c r="BHL12" s="80"/>
      <c r="BHM12" s="80"/>
      <c r="BHN12" s="85"/>
      <c r="BHO12" s="77"/>
      <c r="BHP12" s="74"/>
      <c r="BHQ12" s="74"/>
      <c r="BHR12" s="85"/>
      <c r="BHS12" s="74"/>
      <c r="BHT12" s="74"/>
      <c r="BHU12" s="85"/>
      <c r="BHV12" s="74"/>
      <c r="BHW12" s="74"/>
      <c r="BHX12" s="85"/>
      <c r="BHY12" s="74"/>
      <c r="BHZ12" s="74"/>
      <c r="BIA12" s="85"/>
      <c r="BIB12" s="80"/>
      <c r="BIC12" s="80"/>
      <c r="BID12" s="85"/>
      <c r="BIE12" s="77"/>
      <c r="BIF12" s="74"/>
      <c r="BIG12" s="74"/>
      <c r="BIH12" s="85"/>
      <c r="BII12" s="74"/>
      <c r="BIJ12" s="74"/>
      <c r="BIK12" s="85"/>
      <c r="BIL12" s="74"/>
      <c r="BIM12" s="74"/>
      <c r="BIN12" s="85"/>
      <c r="BIO12" s="74"/>
      <c r="BIP12" s="74"/>
      <c r="BIQ12" s="85"/>
      <c r="BIR12" s="80"/>
      <c r="BIS12" s="80"/>
      <c r="BIT12" s="85"/>
      <c r="BIU12" s="77"/>
      <c r="BIV12" s="74"/>
      <c r="BIW12" s="74"/>
      <c r="BIX12" s="85"/>
      <c r="BIY12" s="74"/>
      <c r="BIZ12" s="74"/>
      <c r="BJA12" s="85"/>
      <c r="BJB12" s="74"/>
      <c r="BJC12" s="74"/>
      <c r="BJD12" s="85"/>
      <c r="BJE12" s="74"/>
      <c r="BJF12" s="74"/>
      <c r="BJG12" s="85"/>
      <c r="BJH12" s="80"/>
      <c r="BJI12" s="80"/>
      <c r="BJJ12" s="85"/>
      <c r="BJK12" s="77"/>
      <c r="BJL12" s="74"/>
      <c r="BJM12" s="74"/>
      <c r="BJN12" s="85"/>
      <c r="BJO12" s="74"/>
      <c r="BJP12" s="74"/>
      <c r="BJQ12" s="85"/>
      <c r="BJR12" s="74"/>
      <c r="BJS12" s="74"/>
      <c r="BJT12" s="85"/>
      <c r="BJU12" s="74"/>
      <c r="BJV12" s="74"/>
      <c r="BJW12" s="85"/>
      <c r="BJX12" s="80"/>
      <c r="BJY12" s="80"/>
      <c r="BJZ12" s="85"/>
      <c r="BKA12" s="77"/>
      <c r="BKB12" s="74"/>
      <c r="BKC12" s="74"/>
      <c r="BKD12" s="85"/>
      <c r="BKE12" s="74"/>
      <c r="BKF12" s="74"/>
      <c r="BKG12" s="85"/>
      <c r="BKH12" s="74"/>
      <c r="BKI12" s="74"/>
      <c r="BKJ12" s="85"/>
      <c r="BKK12" s="74"/>
      <c r="BKL12" s="74"/>
      <c r="BKM12" s="85"/>
      <c r="BKN12" s="80"/>
      <c r="BKO12" s="80"/>
      <c r="BKP12" s="85"/>
      <c r="BKQ12" s="77"/>
      <c r="BKR12" s="74"/>
      <c r="BKS12" s="74"/>
      <c r="BKT12" s="85"/>
      <c r="BKU12" s="74"/>
      <c r="BKV12" s="74"/>
      <c r="BKW12" s="85"/>
      <c r="BKX12" s="74"/>
      <c r="BKY12" s="74"/>
      <c r="BKZ12" s="85"/>
      <c r="BLA12" s="74"/>
      <c r="BLB12" s="74"/>
      <c r="BLC12" s="85"/>
      <c r="BLD12" s="80"/>
      <c r="BLE12" s="80"/>
      <c r="BLF12" s="85"/>
      <c r="BLG12" s="77"/>
      <c r="BLH12" s="74"/>
      <c r="BLI12" s="74"/>
      <c r="BLJ12" s="85"/>
      <c r="BLK12" s="74"/>
      <c r="BLL12" s="74"/>
      <c r="BLM12" s="85"/>
      <c r="BLN12" s="74"/>
      <c r="BLO12" s="74"/>
      <c r="BLP12" s="85"/>
      <c r="BLQ12" s="74"/>
      <c r="BLR12" s="74"/>
      <c r="BLS12" s="85"/>
      <c r="BLT12" s="80"/>
      <c r="BLU12" s="80"/>
      <c r="BLV12" s="85"/>
      <c r="BLW12" s="77"/>
      <c r="BLX12" s="74"/>
      <c r="BLY12" s="74"/>
      <c r="BLZ12" s="85"/>
      <c r="BMA12" s="74"/>
      <c r="BMB12" s="74"/>
      <c r="BMC12" s="85"/>
      <c r="BMD12" s="74"/>
      <c r="BME12" s="74"/>
      <c r="BMF12" s="85"/>
      <c r="BMG12" s="74"/>
      <c r="BMH12" s="74"/>
      <c r="BMI12" s="85"/>
      <c r="BMJ12" s="80"/>
      <c r="BMK12" s="80"/>
      <c r="BML12" s="85"/>
      <c r="BMM12" s="77"/>
      <c r="BMN12" s="74"/>
      <c r="BMO12" s="74"/>
      <c r="BMP12" s="85"/>
      <c r="BMQ12" s="74"/>
      <c r="BMR12" s="74"/>
      <c r="BMS12" s="85"/>
      <c r="BMT12" s="74"/>
      <c r="BMU12" s="74"/>
      <c r="BMV12" s="85"/>
      <c r="BMW12" s="74"/>
      <c r="BMX12" s="74"/>
      <c r="BMY12" s="85"/>
      <c r="BMZ12" s="80"/>
      <c r="BNA12" s="80"/>
      <c r="BNB12" s="85"/>
      <c r="BNC12" s="77"/>
      <c r="BND12" s="74"/>
      <c r="BNE12" s="74"/>
      <c r="BNF12" s="85"/>
      <c r="BNG12" s="74"/>
      <c r="BNH12" s="74"/>
      <c r="BNI12" s="85"/>
      <c r="BNJ12" s="74"/>
      <c r="BNK12" s="74"/>
      <c r="BNL12" s="85"/>
      <c r="BNM12" s="74"/>
      <c r="BNN12" s="74"/>
      <c r="BNO12" s="85"/>
      <c r="BNP12" s="80"/>
      <c r="BNQ12" s="80"/>
      <c r="BNR12" s="85"/>
      <c r="BNS12" s="77"/>
      <c r="BNT12" s="74"/>
      <c r="BNU12" s="74"/>
      <c r="BNV12" s="85"/>
      <c r="BNW12" s="74"/>
      <c r="BNX12" s="74"/>
      <c r="BNY12" s="85"/>
      <c r="BNZ12" s="74"/>
      <c r="BOA12" s="74"/>
      <c r="BOB12" s="85"/>
      <c r="BOC12" s="74"/>
      <c r="BOD12" s="74"/>
      <c r="BOE12" s="85"/>
      <c r="BOF12" s="80"/>
      <c r="BOG12" s="80"/>
      <c r="BOH12" s="85"/>
      <c r="BOI12" s="77"/>
      <c r="BOJ12" s="74"/>
      <c r="BOK12" s="74"/>
      <c r="BOL12" s="85"/>
      <c r="BOM12" s="74"/>
      <c r="BON12" s="74"/>
      <c r="BOO12" s="85"/>
      <c r="BOP12" s="74"/>
      <c r="BOQ12" s="74"/>
      <c r="BOR12" s="85"/>
      <c r="BOS12" s="74"/>
      <c r="BOT12" s="74"/>
      <c r="BOU12" s="85"/>
      <c r="BOV12" s="80"/>
      <c r="BOW12" s="80"/>
      <c r="BOX12" s="85"/>
      <c r="BOY12" s="77"/>
      <c r="BOZ12" s="74"/>
      <c r="BPA12" s="74"/>
      <c r="BPB12" s="85"/>
      <c r="BPC12" s="74"/>
      <c r="BPD12" s="74"/>
      <c r="BPE12" s="85"/>
      <c r="BPF12" s="74"/>
      <c r="BPG12" s="74"/>
      <c r="BPH12" s="85"/>
      <c r="BPI12" s="74"/>
      <c r="BPJ12" s="74"/>
      <c r="BPK12" s="85"/>
      <c r="BPL12" s="80"/>
      <c r="BPM12" s="80"/>
      <c r="BPN12" s="85"/>
      <c r="BPO12" s="77"/>
      <c r="BPP12" s="74"/>
      <c r="BPQ12" s="74"/>
      <c r="BPR12" s="85"/>
      <c r="BPS12" s="74"/>
      <c r="BPT12" s="74"/>
      <c r="BPU12" s="85"/>
      <c r="BPV12" s="74"/>
      <c r="BPW12" s="74"/>
      <c r="BPX12" s="85"/>
      <c r="BPY12" s="74"/>
      <c r="BPZ12" s="74"/>
      <c r="BQA12" s="85"/>
      <c r="BQB12" s="80"/>
      <c r="BQC12" s="80"/>
      <c r="BQD12" s="85"/>
      <c r="BQE12" s="77"/>
      <c r="BQF12" s="74"/>
      <c r="BQG12" s="74"/>
      <c r="BQH12" s="85"/>
      <c r="BQI12" s="74"/>
      <c r="BQJ12" s="74"/>
      <c r="BQK12" s="85"/>
      <c r="BQL12" s="74"/>
      <c r="BQM12" s="74"/>
      <c r="BQN12" s="85"/>
      <c r="BQO12" s="74"/>
      <c r="BQP12" s="74"/>
      <c r="BQQ12" s="85"/>
      <c r="BQR12" s="80"/>
      <c r="BQS12" s="80"/>
      <c r="BQT12" s="85"/>
      <c r="BQU12" s="77"/>
      <c r="BQV12" s="74"/>
      <c r="BQW12" s="74"/>
      <c r="BQX12" s="85"/>
      <c r="BQY12" s="74"/>
      <c r="BQZ12" s="74"/>
      <c r="BRA12" s="85"/>
      <c r="BRB12" s="74"/>
      <c r="BRC12" s="74"/>
      <c r="BRD12" s="85"/>
      <c r="BRE12" s="74"/>
      <c r="BRF12" s="74"/>
      <c r="BRG12" s="85"/>
      <c r="BRH12" s="80"/>
      <c r="BRI12" s="80"/>
      <c r="BRJ12" s="85"/>
      <c r="BRK12" s="77"/>
      <c r="BRL12" s="74"/>
      <c r="BRM12" s="74"/>
      <c r="BRN12" s="85"/>
      <c r="BRO12" s="74"/>
      <c r="BRP12" s="74"/>
      <c r="BRQ12" s="85"/>
      <c r="BRR12" s="74"/>
      <c r="BRS12" s="74"/>
      <c r="BRT12" s="85"/>
      <c r="BRU12" s="74"/>
      <c r="BRV12" s="74"/>
      <c r="BRW12" s="85"/>
      <c r="BRX12" s="80"/>
      <c r="BRY12" s="80"/>
      <c r="BRZ12" s="85"/>
      <c r="BSA12" s="77"/>
      <c r="BSB12" s="74"/>
      <c r="BSC12" s="74"/>
      <c r="BSD12" s="85"/>
      <c r="BSE12" s="74"/>
      <c r="BSF12" s="74"/>
      <c r="BSG12" s="85"/>
      <c r="BSH12" s="74"/>
      <c r="BSI12" s="74"/>
      <c r="BSJ12" s="85"/>
      <c r="BSK12" s="74"/>
      <c r="BSL12" s="74"/>
      <c r="BSM12" s="85"/>
      <c r="BSN12" s="80"/>
      <c r="BSO12" s="80"/>
      <c r="BSP12" s="85"/>
      <c r="BSQ12" s="77"/>
      <c r="BSR12" s="74"/>
      <c r="BSS12" s="74"/>
      <c r="BST12" s="85"/>
      <c r="BSU12" s="74"/>
      <c r="BSV12" s="74"/>
      <c r="BSW12" s="85"/>
      <c r="BSX12" s="74"/>
      <c r="BSY12" s="74"/>
      <c r="BSZ12" s="85"/>
      <c r="BTA12" s="74"/>
      <c r="BTB12" s="74"/>
      <c r="BTC12" s="85"/>
      <c r="BTD12" s="80"/>
      <c r="BTE12" s="80"/>
      <c r="BTF12" s="85"/>
      <c r="BTG12" s="77"/>
      <c r="BTH12" s="74"/>
      <c r="BTI12" s="74"/>
      <c r="BTJ12" s="85"/>
      <c r="BTK12" s="74"/>
      <c r="BTL12" s="74"/>
      <c r="BTM12" s="85"/>
      <c r="BTN12" s="74"/>
      <c r="BTO12" s="74"/>
      <c r="BTP12" s="85"/>
      <c r="BTQ12" s="74"/>
      <c r="BTR12" s="74"/>
      <c r="BTS12" s="85"/>
      <c r="BTT12" s="80"/>
      <c r="BTU12" s="80"/>
      <c r="BTV12" s="85"/>
      <c r="BTW12" s="77"/>
      <c r="BTX12" s="74"/>
      <c r="BTY12" s="74"/>
      <c r="BTZ12" s="85"/>
      <c r="BUA12" s="74"/>
      <c r="BUB12" s="74"/>
      <c r="BUC12" s="85"/>
      <c r="BUD12" s="74"/>
      <c r="BUE12" s="74"/>
      <c r="BUF12" s="85"/>
      <c r="BUG12" s="74"/>
      <c r="BUH12" s="74"/>
      <c r="BUI12" s="85"/>
      <c r="BUJ12" s="80"/>
      <c r="BUK12" s="80"/>
      <c r="BUL12" s="85"/>
      <c r="BUM12" s="77"/>
      <c r="BUN12" s="74"/>
      <c r="BUO12" s="74"/>
      <c r="BUP12" s="85"/>
      <c r="BUQ12" s="74"/>
      <c r="BUR12" s="74"/>
      <c r="BUS12" s="85"/>
      <c r="BUT12" s="74"/>
      <c r="BUU12" s="74"/>
      <c r="BUV12" s="85"/>
      <c r="BUW12" s="74"/>
      <c r="BUX12" s="74"/>
      <c r="BUY12" s="85"/>
      <c r="BUZ12" s="80"/>
      <c r="BVA12" s="80"/>
      <c r="BVB12" s="85"/>
      <c r="BVC12" s="77"/>
      <c r="BVD12" s="74"/>
      <c r="BVE12" s="74"/>
      <c r="BVF12" s="85"/>
      <c r="BVG12" s="74"/>
      <c r="BVH12" s="74"/>
      <c r="BVI12" s="85"/>
      <c r="BVJ12" s="74"/>
      <c r="BVK12" s="74"/>
      <c r="BVL12" s="85"/>
      <c r="BVM12" s="74"/>
      <c r="BVN12" s="74"/>
      <c r="BVO12" s="85"/>
      <c r="BVP12" s="80"/>
      <c r="BVQ12" s="80"/>
      <c r="BVR12" s="85"/>
      <c r="BVS12" s="77"/>
      <c r="BVT12" s="74"/>
      <c r="BVU12" s="74"/>
      <c r="BVV12" s="85"/>
      <c r="BVW12" s="74"/>
      <c r="BVX12" s="74"/>
      <c r="BVY12" s="85"/>
      <c r="BVZ12" s="74"/>
      <c r="BWA12" s="74"/>
      <c r="BWB12" s="85"/>
      <c r="BWC12" s="74"/>
      <c r="BWD12" s="74"/>
      <c r="BWE12" s="85"/>
      <c r="BWF12" s="80"/>
      <c r="BWG12" s="80"/>
      <c r="BWH12" s="85"/>
      <c r="BWI12" s="77"/>
      <c r="BWJ12" s="74"/>
      <c r="BWK12" s="74"/>
      <c r="BWL12" s="85"/>
      <c r="BWM12" s="74"/>
      <c r="BWN12" s="74"/>
      <c r="BWO12" s="85"/>
      <c r="BWP12" s="74"/>
      <c r="BWQ12" s="74"/>
      <c r="BWR12" s="85"/>
      <c r="BWS12" s="74"/>
      <c r="BWT12" s="74"/>
      <c r="BWU12" s="85"/>
      <c r="BWV12" s="80"/>
      <c r="BWW12" s="80"/>
      <c r="BWX12" s="85"/>
      <c r="BWY12" s="77"/>
      <c r="BWZ12" s="74"/>
      <c r="BXA12" s="74"/>
      <c r="BXB12" s="85"/>
      <c r="BXC12" s="74"/>
      <c r="BXD12" s="74"/>
      <c r="BXE12" s="85"/>
      <c r="BXF12" s="74"/>
      <c r="BXG12" s="74"/>
      <c r="BXH12" s="85"/>
      <c r="BXI12" s="74"/>
      <c r="BXJ12" s="74"/>
      <c r="BXK12" s="85"/>
      <c r="BXL12" s="80"/>
      <c r="BXM12" s="80"/>
      <c r="BXN12" s="85"/>
      <c r="BXO12" s="77"/>
      <c r="BXP12" s="74"/>
      <c r="BXQ12" s="74"/>
      <c r="BXR12" s="85"/>
      <c r="BXS12" s="74"/>
      <c r="BXT12" s="74"/>
      <c r="BXU12" s="85"/>
      <c r="BXV12" s="74"/>
      <c r="BXW12" s="74"/>
      <c r="BXX12" s="85"/>
      <c r="BXY12" s="74"/>
      <c r="BXZ12" s="74"/>
      <c r="BYA12" s="85"/>
      <c r="BYB12" s="80"/>
      <c r="BYC12" s="80"/>
      <c r="BYD12" s="85"/>
      <c r="BYE12" s="77"/>
      <c r="BYF12" s="74"/>
      <c r="BYG12" s="74"/>
      <c r="BYH12" s="85"/>
      <c r="BYI12" s="74"/>
      <c r="BYJ12" s="74"/>
      <c r="BYK12" s="85"/>
      <c r="BYL12" s="74"/>
      <c r="BYM12" s="74"/>
      <c r="BYN12" s="85"/>
      <c r="BYO12" s="74"/>
      <c r="BYP12" s="74"/>
      <c r="BYQ12" s="85"/>
      <c r="BYR12" s="80"/>
      <c r="BYS12" s="80"/>
      <c r="BYT12" s="85"/>
      <c r="BYU12" s="77"/>
      <c r="BYV12" s="74"/>
      <c r="BYW12" s="74"/>
      <c r="BYX12" s="85"/>
      <c r="BYY12" s="74"/>
      <c r="BYZ12" s="74"/>
      <c r="BZA12" s="85"/>
      <c r="BZB12" s="74"/>
      <c r="BZC12" s="74"/>
      <c r="BZD12" s="85"/>
      <c r="BZE12" s="74"/>
      <c r="BZF12" s="74"/>
      <c r="BZG12" s="85"/>
      <c r="BZH12" s="80"/>
      <c r="BZI12" s="80"/>
      <c r="BZJ12" s="85"/>
      <c r="BZK12" s="77"/>
      <c r="BZL12" s="74"/>
      <c r="BZM12" s="74"/>
      <c r="BZN12" s="85"/>
      <c r="BZO12" s="74"/>
      <c r="BZP12" s="74"/>
      <c r="BZQ12" s="85"/>
      <c r="BZR12" s="74"/>
      <c r="BZS12" s="74"/>
      <c r="BZT12" s="85"/>
      <c r="BZU12" s="74"/>
      <c r="BZV12" s="74"/>
      <c r="BZW12" s="85"/>
      <c r="BZX12" s="80"/>
      <c r="BZY12" s="80"/>
      <c r="BZZ12" s="85"/>
      <c r="CAA12" s="77"/>
      <c r="CAB12" s="74"/>
      <c r="CAC12" s="74"/>
      <c r="CAD12" s="85"/>
      <c r="CAE12" s="74"/>
      <c r="CAF12" s="74"/>
      <c r="CAG12" s="85"/>
      <c r="CAH12" s="74"/>
      <c r="CAI12" s="74"/>
      <c r="CAJ12" s="85"/>
      <c r="CAK12" s="74"/>
      <c r="CAL12" s="74"/>
      <c r="CAM12" s="85"/>
      <c r="CAN12" s="80"/>
      <c r="CAO12" s="80"/>
      <c r="CAP12" s="85"/>
      <c r="CAQ12" s="77"/>
      <c r="CAR12" s="74"/>
      <c r="CAS12" s="74"/>
      <c r="CAT12" s="85"/>
      <c r="CAU12" s="74"/>
      <c r="CAV12" s="74"/>
      <c r="CAW12" s="85"/>
      <c r="CAX12" s="74"/>
      <c r="CAY12" s="74"/>
      <c r="CAZ12" s="85"/>
      <c r="CBA12" s="74"/>
      <c r="CBB12" s="74"/>
      <c r="CBC12" s="85"/>
      <c r="CBD12" s="80"/>
      <c r="CBE12" s="80"/>
      <c r="CBF12" s="85"/>
      <c r="CBG12" s="77"/>
      <c r="CBH12" s="74"/>
      <c r="CBI12" s="74"/>
      <c r="CBJ12" s="85"/>
      <c r="CBK12" s="74"/>
      <c r="CBL12" s="74"/>
      <c r="CBM12" s="85"/>
      <c r="CBN12" s="74"/>
      <c r="CBO12" s="74"/>
      <c r="CBP12" s="85"/>
      <c r="CBQ12" s="74"/>
      <c r="CBR12" s="74"/>
      <c r="CBS12" s="85"/>
      <c r="CBT12" s="80"/>
      <c r="CBU12" s="80"/>
      <c r="CBV12" s="85"/>
      <c r="CBW12" s="77"/>
      <c r="CBX12" s="74"/>
      <c r="CBY12" s="74"/>
      <c r="CBZ12" s="85"/>
      <c r="CCA12" s="74"/>
      <c r="CCB12" s="74"/>
      <c r="CCC12" s="85"/>
      <c r="CCD12" s="74"/>
      <c r="CCE12" s="74"/>
      <c r="CCF12" s="85"/>
      <c r="CCG12" s="74"/>
      <c r="CCH12" s="74"/>
      <c r="CCI12" s="85"/>
      <c r="CCJ12" s="80"/>
      <c r="CCK12" s="80"/>
      <c r="CCL12" s="85"/>
      <c r="CCM12" s="77"/>
      <c r="CCN12" s="74"/>
      <c r="CCO12" s="74"/>
      <c r="CCP12" s="85"/>
      <c r="CCQ12" s="74"/>
      <c r="CCR12" s="74"/>
      <c r="CCS12" s="85"/>
      <c r="CCT12" s="74"/>
      <c r="CCU12" s="74"/>
      <c r="CCV12" s="85"/>
      <c r="CCW12" s="74"/>
      <c r="CCX12" s="74"/>
      <c r="CCY12" s="85"/>
      <c r="CCZ12" s="80"/>
      <c r="CDA12" s="80"/>
      <c r="CDB12" s="85"/>
      <c r="CDC12" s="77"/>
      <c r="CDD12" s="74"/>
      <c r="CDE12" s="74"/>
      <c r="CDF12" s="85"/>
      <c r="CDG12" s="74"/>
      <c r="CDH12" s="74"/>
      <c r="CDI12" s="85"/>
      <c r="CDJ12" s="74"/>
      <c r="CDK12" s="74"/>
      <c r="CDL12" s="85"/>
      <c r="CDM12" s="74"/>
      <c r="CDN12" s="74"/>
      <c r="CDO12" s="85"/>
      <c r="CDP12" s="80"/>
      <c r="CDQ12" s="80"/>
      <c r="CDR12" s="85"/>
      <c r="CDS12" s="77"/>
      <c r="CDT12" s="74"/>
      <c r="CDU12" s="74"/>
      <c r="CDV12" s="85"/>
      <c r="CDW12" s="74"/>
      <c r="CDX12" s="74"/>
      <c r="CDY12" s="85"/>
      <c r="CDZ12" s="74"/>
      <c r="CEA12" s="74"/>
      <c r="CEB12" s="85"/>
      <c r="CEC12" s="74"/>
      <c r="CED12" s="74"/>
      <c r="CEE12" s="85"/>
      <c r="CEF12" s="80"/>
      <c r="CEG12" s="80"/>
      <c r="CEH12" s="85"/>
      <c r="CEI12" s="77"/>
      <c r="CEJ12" s="74"/>
      <c r="CEK12" s="74"/>
      <c r="CEL12" s="85"/>
      <c r="CEM12" s="74"/>
      <c r="CEN12" s="74"/>
      <c r="CEO12" s="85"/>
      <c r="CEP12" s="74"/>
      <c r="CEQ12" s="74"/>
      <c r="CER12" s="85"/>
      <c r="CES12" s="74"/>
      <c r="CET12" s="74"/>
      <c r="CEU12" s="85"/>
      <c r="CEV12" s="80"/>
      <c r="CEW12" s="80"/>
      <c r="CEX12" s="85"/>
      <c r="CEY12" s="77"/>
      <c r="CEZ12" s="74"/>
      <c r="CFA12" s="74"/>
      <c r="CFB12" s="85"/>
      <c r="CFC12" s="74"/>
      <c r="CFD12" s="74"/>
      <c r="CFE12" s="85"/>
      <c r="CFF12" s="74"/>
      <c r="CFG12" s="74"/>
      <c r="CFH12" s="85"/>
      <c r="CFI12" s="74"/>
      <c r="CFJ12" s="74"/>
      <c r="CFK12" s="85"/>
      <c r="CFL12" s="80"/>
      <c r="CFM12" s="80"/>
      <c r="CFN12" s="85"/>
      <c r="CFO12" s="77"/>
      <c r="CFP12" s="74"/>
      <c r="CFQ12" s="74"/>
      <c r="CFR12" s="85"/>
      <c r="CFS12" s="74"/>
      <c r="CFT12" s="74"/>
      <c r="CFU12" s="85"/>
      <c r="CFV12" s="74"/>
      <c r="CFW12" s="74"/>
      <c r="CFX12" s="85"/>
      <c r="CFY12" s="74"/>
      <c r="CFZ12" s="74"/>
      <c r="CGA12" s="85"/>
      <c r="CGB12" s="80"/>
      <c r="CGC12" s="80"/>
      <c r="CGD12" s="85"/>
      <c r="CGE12" s="77"/>
      <c r="CGF12" s="74"/>
      <c r="CGG12" s="74"/>
      <c r="CGH12" s="85"/>
      <c r="CGI12" s="74"/>
      <c r="CGJ12" s="74"/>
      <c r="CGK12" s="85"/>
      <c r="CGL12" s="74"/>
      <c r="CGM12" s="74"/>
      <c r="CGN12" s="85"/>
      <c r="CGO12" s="74"/>
      <c r="CGP12" s="74"/>
      <c r="CGQ12" s="85"/>
      <c r="CGR12" s="80"/>
      <c r="CGS12" s="80"/>
      <c r="CGT12" s="85"/>
      <c r="CGU12" s="77"/>
      <c r="CGV12" s="74"/>
      <c r="CGW12" s="74"/>
      <c r="CGX12" s="85"/>
      <c r="CGY12" s="74"/>
      <c r="CGZ12" s="74"/>
      <c r="CHA12" s="85"/>
      <c r="CHB12" s="74"/>
      <c r="CHC12" s="74"/>
      <c r="CHD12" s="85"/>
      <c r="CHE12" s="74"/>
      <c r="CHF12" s="74"/>
      <c r="CHG12" s="85"/>
      <c r="CHH12" s="80"/>
      <c r="CHI12" s="80"/>
      <c r="CHJ12" s="85"/>
      <c r="CHK12" s="77"/>
      <c r="CHL12" s="74"/>
      <c r="CHM12" s="74"/>
      <c r="CHN12" s="85"/>
      <c r="CHO12" s="74"/>
      <c r="CHP12" s="74"/>
      <c r="CHQ12" s="85"/>
      <c r="CHR12" s="74"/>
      <c r="CHS12" s="74"/>
      <c r="CHT12" s="85"/>
      <c r="CHU12" s="74"/>
      <c r="CHV12" s="74"/>
      <c r="CHW12" s="85"/>
      <c r="CHX12" s="80"/>
      <c r="CHY12" s="80"/>
      <c r="CHZ12" s="85"/>
      <c r="CIA12" s="77"/>
      <c r="CIB12" s="74"/>
      <c r="CIC12" s="74"/>
      <c r="CID12" s="85"/>
      <c r="CIE12" s="74"/>
      <c r="CIF12" s="74"/>
      <c r="CIG12" s="85"/>
      <c r="CIH12" s="74"/>
      <c r="CII12" s="74"/>
      <c r="CIJ12" s="85"/>
      <c r="CIK12" s="74"/>
      <c r="CIL12" s="74"/>
      <c r="CIM12" s="85"/>
      <c r="CIN12" s="80"/>
      <c r="CIO12" s="80"/>
      <c r="CIP12" s="85"/>
      <c r="CIQ12" s="77"/>
      <c r="CIR12" s="74"/>
      <c r="CIS12" s="74"/>
      <c r="CIT12" s="85"/>
      <c r="CIU12" s="74"/>
      <c r="CIV12" s="74"/>
      <c r="CIW12" s="85"/>
      <c r="CIX12" s="74"/>
      <c r="CIY12" s="74"/>
      <c r="CIZ12" s="85"/>
      <c r="CJA12" s="74"/>
      <c r="CJB12" s="74"/>
      <c r="CJC12" s="85"/>
      <c r="CJD12" s="80"/>
      <c r="CJE12" s="80"/>
      <c r="CJF12" s="85"/>
      <c r="CJG12" s="77"/>
      <c r="CJH12" s="74"/>
      <c r="CJI12" s="74"/>
      <c r="CJJ12" s="85"/>
      <c r="CJK12" s="74"/>
      <c r="CJL12" s="74"/>
      <c r="CJM12" s="85"/>
      <c r="CJN12" s="74"/>
      <c r="CJO12" s="74"/>
      <c r="CJP12" s="85"/>
      <c r="CJQ12" s="74"/>
      <c r="CJR12" s="74"/>
      <c r="CJS12" s="85"/>
      <c r="CJT12" s="80"/>
      <c r="CJU12" s="80"/>
      <c r="CJV12" s="85"/>
      <c r="CJW12" s="77"/>
      <c r="CJX12" s="74"/>
      <c r="CJY12" s="74"/>
      <c r="CJZ12" s="85"/>
      <c r="CKA12" s="74"/>
      <c r="CKB12" s="74"/>
      <c r="CKC12" s="85"/>
      <c r="CKD12" s="74"/>
      <c r="CKE12" s="74"/>
      <c r="CKF12" s="85"/>
      <c r="CKG12" s="74"/>
      <c r="CKH12" s="74"/>
      <c r="CKI12" s="85"/>
      <c r="CKJ12" s="80"/>
      <c r="CKK12" s="80"/>
      <c r="CKL12" s="85"/>
      <c r="CKM12" s="77"/>
      <c r="CKN12" s="74"/>
      <c r="CKO12" s="74"/>
      <c r="CKP12" s="85"/>
      <c r="CKQ12" s="74"/>
      <c r="CKR12" s="74"/>
      <c r="CKS12" s="85"/>
      <c r="CKT12" s="74"/>
      <c r="CKU12" s="74"/>
      <c r="CKV12" s="85"/>
      <c r="CKW12" s="74"/>
      <c r="CKX12" s="74"/>
      <c r="CKY12" s="85"/>
      <c r="CKZ12" s="80"/>
      <c r="CLA12" s="80"/>
      <c r="CLB12" s="85"/>
      <c r="CLC12" s="77"/>
      <c r="CLD12" s="74"/>
      <c r="CLE12" s="74"/>
      <c r="CLF12" s="85"/>
      <c r="CLG12" s="74"/>
      <c r="CLH12" s="74"/>
      <c r="CLI12" s="85"/>
      <c r="CLJ12" s="74"/>
      <c r="CLK12" s="74"/>
      <c r="CLL12" s="85"/>
      <c r="CLM12" s="74"/>
      <c r="CLN12" s="74"/>
      <c r="CLO12" s="85"/>
      <c r="CLP12" s="80"/>
      <c r="CLQ12" s="80"/>
      <c r="CLR12" s="85"/>
      <c r="CLS12" s="77"/>
      <c r="CLT12" s="74"/>
      <c r="CLU12" s="74"/>
      <c r="CLV12" s="85"/>
      <c r="CLW12" s="74"/>
      <c r="CLX12" s="74"/>
      <c r="CLY12" s="85"/>
      <c r="CLZ12" s="74"/>
      <c r="CMA12" s="74"/>
      <c r="CMB12" s="85"/>
      <c r="CMC12" s="74"/>
      <c r="CMD12" s="74"/>
      <c r="CME12" s="85"/>
      <c r="CMF12" s="80"/>
      <c r="CMG12" s="80"/>
      <c r="CMH12" s="85"/>
      <c r="CMI12" s="77"/>
      <c r="CMJ12" s="74"/>
      <c r="CMK12" s="74"/>
      <c r="CML12" s="85"/>
      <c r="CMM12" s="74"/>
      <c r="CMN12" s="74"/>
      <c r="CMO12" s="85"/>
      <c r="CMP12" s="74"/>
      <c r="CMQ12" s="74"/>
      <c r="CMR12" s="85"/>
      <c r="CMS12" s="74"/>
      <c r="CMT12" s="74"/>
      <c r="CMU12" s="85"/>
      <c r="CMV12" s="80"/>
      <c r="CMW12" s="80"/>
      <c r="CMX12" s="85"/>
      <c r="CMY12" s="77"/>
      <c r="CMZ12" s="74"/>
      <c r="CNA12" s="74"/>
      <c r="CNB12" s="85"/>
      <c r="CNC12" s="74"/>
      <c r="CND12" s="74"/>
      <c r="CNE12" s="85"/>
      <c r="CNF12" s="74"/>
      <c r="CNG12" s="74"/>
      <c r="CNH12" s="85"/>
      <c r="CNI12" s="74"/>
      <c r="CNJ12" s="74"/>
      <c r="CNK12" s="85"/>
      <c r="CNL12" s="80"/>
      <c r="CNM12" s="80"/>
      <c r="CNN12" s="85"/>
      <c r="CNO12" s="77"/>
      <c r="CNP12" s="74"/>
      <c r="CNQ12" s="74"/>
      <c r="CNR12" s="85"/>
      <c r="CNS12" s="74"/>
      <c r="CNT12" s="74"/>
      <c r="CNU12" s="85"/>
      <c r="CNV12" s="74"/>
      <c r="CNW12" s="74"/>
      <c r="CNX12" s="85"/>
      <c r="CNY12" s="74"/>
      <c r="CNZ12" s="74"/>
      <c r="COA12" s="85"/>
      <c r="COB12" s="80"/>
      <c r="COC12" s="80"/>
      <c r="COD12" s="85"/>
      <c r="COE12" s="77"/>
      <c r="COF12" s="74"/>
      <c r="COG12" s="74"/>
      <c r="COH12" s="85"/>
      <c r="COI12" s="74"/>
      <c r="COJ12" s="74"/>
      <c r="COK12" s="85"/>
      <c r="COL12" s="74"/>
      <c r="COM12" s="74"/>
      <c r="CON12" s="85"/>
      <c r="COO12" s="74"/>
      <c r="COP12" s="74"/>
      <c r="COQ12" s="85"/>
      <c r="COR12" s="80"/>
      <c r="COS12" s="80"/>
      <c r="COT12" s="85"/>
      <c r="COU12" s="77"/>
      <c r="COV12" s="74"/>
      <c r="COW12" s="74"/>
      <c r="COX12" s="85"/>
      <c r="COY12" s="74"/>
      <c r="COZ12" s="74"/>
      <c r="CPA12" s="85"/>
      <c r="CPB12" s="74"/>
      <c r="CPC12" s="74"/>
      <c r="CPD12" s="85"/>
      <c r="CPE12" s="74"/>
      <c r="CPF12" s="74"/>
      <c r="CPG12" s="85"/>
      <c r="CPH12" s="80"/>
      <c r="CPI12" s="80"/>
      <c r="CPJ12" s="85"/>
      <c r="CPK12" s="77"/>
      <c r="CPL12" s="74"/>
      <c r="CPM12" s="74"/>
      <c r="CPN12" s="85"/>
      <c r="CPO12" s="74"/>
      <c r="CPP12" s="74"/>
      <c r="CPQ12" s="85"/>
      <c r="CPR12" s="74"/>
      <c r="CPS12" s="74"/>
      <c r="CPT12" s="85"/>
      <c r="CPU12" s="74"/>
      <c r="CPV12" s="74"/>
      <c r="CPW12" s="85"/>
      <c r="CPX12" s="80"/>
      <c r="CPY12" s="80"/>
      <c r="CPZ12" s="85"/>
      <c r="CQA12" s="77"/>
      <c r="CQB12" s="74"/>
      <c r="CQC12" s="74"/>
      <c r="CQD12" s="85"/>
      <c r="CQE12" s="74"/>
      <c r="CQF12" s="74"/>
      <c r="CQG12" s="85"/>
      <c r="CQH12" s="74"/>
      <c r="CQI12" s="74"/>
      <c r="CQJ12" s="85"/>
      <c r="CQK12" s="74"/>
      <c r="CQL12" s="74"/>
      <c r="CQM12" s="85"/>
      <c r="CQN12" s="80"/>
      <c r="CQO12" s="80"/>
      <c r="CQP12" s="85"/>
      <c r="CQQ12" s="77"/>
      <c r="CQR12" s="74"/>
      <c r="CQS12" s="74"/>
      <c r="CQT12" s="85"/>
      <c r="CQU12" s="74"/>
      <c r="CQV12" s="74"/>
      <c r="CQW12" s="85"/>
      <c r="CQX12" s="74"/>
      <c r="CQY12" s="74"/>
      <c r="CQZ12" s="85"/>
      <c r="CRA12" s="74"/>
      <c r="CRB12" s="74"/>
      <c r="CRC12" s="85"/>
      <c r="CRD12" s="80"/>
      <c r="CRE12" s="80"/>
      <c r="CRF12" s="85"/>
      <c r="CRG12" s="77"/>
      <c r="CRH12" s="74"/>
      <c r="CRI12" s="74"/>
      <c r="CRJ12" s="85"/>
      <c r="CRK12" s="74"/>
      <c r="CRL12" s="74"/>
      <c r="CRM12" s="85"/>
      <c r="CRN12" s="74"/>
      <c r="CRO12" s="74"/>
      <c r="CRP12" s="85"/>
      <c r="CRQ12" s="74"/>
      <c r="CRR12" s="74"/>
      <c r="CRS12" s="85"/>
      <c r="CRT12" s="80"/>
      <c r="CRU12" s="80"/>
      <c r="CRV12" s="85"/>
      <c r="CRW12" s="77"/>
      <c r="CRX12" s="74"/>
      <c r="CRY12" s="74"/>
      <c r="CRZ12" s="85"/>
      <c r="CSA12" s="74"/>
      <c r="CSB12" s="74"/>
      <c r="CSC12" s="85"/>
      <c r="CSD12" s="74"/>
      <c r="CSE12" s="74"/>
      <c r="CSF12" s="85"/>
      <c r="CSG12" s="74"/>
      <c r="CSH12" s="74"/>
      <c r="CSI12" s="85"/>
      <c r="CSJ12" s="80"/>
      <c r="CSK12" s="80"/>
      <c r="CSL12" s="85"/>
      <c r="CSM12" s="77"/>
      <c r="CSN12" s="74"/>
      <c r="CSO12" s="74"/>
      <c r="CSP12" s="85"/>
      <c r="CSQ12" s="74"/>
      <c r="CSR12" s="74"/>
      <c r="CSS12" s="85"/>
      <c r="CST12" s="74"/>
      <c r="CSU12" s="74"/>
      <c r="CSV12" s="85"/>
      <c r="CSW12" s="74"/>
      <c r="CSX12" s="74"/>
      <c r="CSY12" s="85"/>
      <c r="CSZ12" s="80"/>
      <c r="CTA12" s="80"/>
      <c r="CTB12" s="85"/>
      <c r="CTC12" s="77"/>
      <c r="CTD12" s="74"/>
      <c r="CTE12" s="74"/>
      <c r="CTF12" s="85"/>
      <c r="CTG12" s="74"/>
      <c r="CTH12" s="74"/>
      <c r="CTI12" s="85"/>
      <c r="CTJ12" s="74"/>
      <c r="CTK12" s="74"/>
      <c r="CTL12" s="85"/>
      <c r="CTM12" s="74"/>
      <c r="CTN12" s="74"/>
      <c r="CTO12" s="85"/>
      <c r="CTP12" s="80"/>
      <c r="CTQ12" s="80"/>
      <c r="CTR12" s="85"/>
      <c r="CTS12" s="77"/>
      <c r="CTT12" s="74"/>
      <c r="CTU12" s="74"/>
      <c r="CTV12" s="85"/>
      <c r="CTW12" s="74"/>
      <c r="CTX12" s="74"/>
      <c r="CTY12" s="85"/>
      <c r="CTZ12" s="74"/>
      <c r="CUA12" s="74"/>
      <c r="CUB12" s="85"/>
      <c r="CUC12" s="74"/>
      <c r="CUD12" s="74"/>
      <c r="CUE12" s="85"/>
      <c r="CUF12" s="80"/>
      <c r="CUG12" s="80"/>
      <c r="CUH12" s="85"/>
      <c r="CUI12" s="77"/>
      <c r="CUJ12" s="74"/>
      <c r="CUK12" s="74"/>
      <c r="CUL12" s="85"/>
      <c r="CUM12" s="74"/>
      <c r="CUN12" s="74"/>
      <c r="CUO12" s="85"/>
      <c r="CUP12" s="74"/>
      <c r="CUQ12" s="74"/>
      <c r="CUR12" s="85"/>
      <c r="CUS12" s="74"/>
      <c r="CUT12" s="74"/>
      <c r="CUU12" s="85"/>
      <c r="CUV12" s="80"/>
      <c r="CUW12" s="80"/>
      <c r="CUX12" s="85"/>
      <c r="CUY12" s="77"/>
      <c r="CUZ12" s="74"/>
      <c r="CVA12" s="74"/>
      <c r="CVB12" s="85"/>
      <c r="CVC12" s="74"/>
      <c r="CVD12" s="74"/>
      <c r="CVE12" s="85"/>
      <c r="CVF12" s="74"/>
      <c r="CVG12" s="74"/>
      <c r="CVH12" s="85"/>
      <c r="CVI12" s="74"/>
      <c r="CVJ12" s="74"/>
      <c r="CVK12" s="85"/>
      <c r="CVL12" s="80"/>
      <c r="CVM12" s="80"/>
      <c r="CVN12" s="85"/>
      <c r="CVO12" s="77"/>
      <c r="CVP12" s="74"/>
      <c r="CVQ12" s="74"/>
      <c r="CVR12" s="85"/>
      <c r="CVS12" s="74"/>
      <c r="CVT12" s="74"/>
      <c r="CVU12" s="85"/>
      <c r="CVV12" s="74"/>
      <c r="CVW12" s="74"/>
      <c r="CVX12" s="85"/>
      <c r="CVY12" s="74"/>
      <c r="CVZ12" s="74"/>
      <c r="CWA12" s="85"/>
      <c r="CWB12" s="80"/>
      <c r="CWC12" s="80"/>
      <c r="CWD12" s="85"/>
      <c r="CWE12" s="77"/>
      <c r="CWF12" s="74"/>
      <c r="CWG12" s="74"/>
      <c r="CWH12" s="85"/>
      <c r="CWI12" s="74"/>
      <c r="CWJ12" s="74"/>
      <c r="CWK12" s="85"/>
      <c r="CWL12" s="74"/>
      <c r="CWM12" s="74"/>
      <c r="CWN12" s="85"/>
      <c r="CWO12" s="74"/>
      <c r="CWP12" s="74"/>
      <c r="CWQ12" s="85"/>
      <c r="CWR12" s="80"/>
      <c r="CWS12" s="80"/>
      <c r="CWT12" s="85"/>
      <c r="CWU12" s="77"/>
      <c r="CWV12" s="74"/>
      <c r="CWW12" s="74"/>
      <c r="CWX12" s="85"/>
      <c r="CWY12" s="74"/>
      <c r="CWZ12" s="74"/>
      <c r="CXA12" s="85"/>
      <c r="CXB12" s="74"/>
      <c r="CXC12" s="74"/>
      <c r="CXD12" s="85"/>
      <c r="CXE12" s="74"/>
      <c r="CXF12" s="74"/>
      <c r="CXG12" s="85"/>
      <c r="CXH12" s="80"/>
      <c r="CXI12" s="80"/>
      <c r="CXJ12" s="85"/>
      <c r="CXK12" s="77"/>
      <c r="CXL12" s="74"/>
      <c r="CXM12" s="74"/>
      <c r="CXN12" s="85"/>
      <c r="CXO12" s="74"/>
      <c r="CXP12" s="74"/>
      <c r="CXQ12" s="85"/>
      <c r="CXR12" s="74"/>
      <c r="CXS12" s="74"/>
      <c r="CXT12" s="85"/>
      <c r="CXU12" s="74"/>
      <c r="CXV12" s="74"/>
      <c r="CXW12" s="85"/>
      <c r="CXX12" s="80"/>
      <c r="CXY12" s="80"/>
      <c r="CXZ12" s="85"/>
      <c r="CYA12" s="77"/>
      <c r="CYB12" s="74"/>
      <c r="CYC12" s="74"/>
      <c r="CYD12" s="85"/>
      <c r="CYE12" s="74"/>
      <c r="CYF12" s="74"/>
      <c r="CYG12" s="85"/>
      <c r="CYH12" s="74"/>
      <c r="CYI12" s="74"/>
      <c r="CYJ12" s="85"/>
      <c r="CYK12" s="74"/>
      <c r="CYL12" s="74"/>
      <c r="CYM12" s="85"/>
      <c r="CYN12" s="80"/>
      <c r="CYO12" s="80"/>
      <c r="CYP12" s="85"/>
      <c r="CYQ12" s="77"/>
      <c r="CYR12" s="74"/>
      <c r="CYS12" s="74"/>
      <c r="CYT12" s="85"/>
      <c r="CYU12" s="74"/>
      <c r="CYV12" s="74"/>
      <c r="CYW12" s="85"/>
      <c r="CYX12" s="74"/>
      <c r="CYY12" s="74"/>
      <c r="CYZ12" s="85"/>
      <c r="CZA12" s="74"/>
      <c r="CZB12" s="74"/>
      <c r="CZC12" s="85"/>
      <c r="CZD12" s="80"/>
      <c r="CZE12" s="80"/>
      <c r="CZF12" s="85"/>
      <c r="CZG12" s="77"/>
      <c r="CZH12" s="74"/>
      <c r="CZI12" s="74"/>
      <c r="CZJ12" s="85"/>
      <c r="CZK12" s="74"/>
      <c r="CZL12" s="74"/>
      <c r="CZM12" s="85"/>
      <c r="CZN12" s="74"/>
      <c r="CZO12" s="74"/>
      <c r="CZP12" s="85"/>
      <c r="CZQ12" s="74"/>
      <c r="CZR12" s="74"/>
      <c r="CZS12" s="85"/>
      <c r="CZT12" s="80"/>
      <c r="CZU12" s="80"/>
      <c r="CZV12" s="85"/>
      <c r="CZW12" s="77"/>
      <c r="CZX12" s="74"/>
      <c r="CZY12" s="74"/>
      <c r="CZZ12" s="85"/>
      <c r="DAA12" s="74"/>
      <c r="DAB12" s="74"/>
      <c r="DAC12" s="85"/>
      <c r="DAD12" s="74"/>
      <c r="DAE12" s="74"/>
      <c r="DAF12" s="85"/>
      <c r="DAG12" s="74"/>
      <c r="DAH12" s="74"/>
      <c r="DAI12" s="85"/>
      <c r="DAJ12" s="80"/>
      <c r="DAK12" s="80"/>
      <c r="DAL12" s="85"/>
      <c r="DAM12" s="77"/>
      <c r="DAN12" s="74"/>
      <c r="DAO12" s="74"/>
      <c r="DAP12" s="85"/>
      <c r="DAQ12" s="74"/>
      <c r="DAR12" s="74"/>
      <c r="DAS12" s="85"/>
      <c r="DAT12" s="74"/>
      <c r="DAU12" s="74"/>
      <c r="DAV12" s="85"/>
      <c r="DAW12" s="74"/>
      <c r="DAX12" s="74"/>
      <c r="DAY12" s="85"/>
      <c r="DAZ12" s="80"/>
      <c r="DBA12" s="80"/>
      <c r="DBB12" s="85"/>
      <c r="DBC12" s="77"/>
      <c r="DBD12" s="74"/>
      <c r="DBE12" s="74"/>
      <c r="DBF12" s="85"/>
      <c r="DBG12" s="74"/>
      <c r="DBH12" s="74"/>
      <c r="DBI12" s="85"/>
      <c r="DBJ12" s="74"/>
      <c r="DBK12" s="74"/>
      <c r="DBL12" s="85"/>
      <c r="DBM12" s="74"/>
      <c r="DBN12" s="74"/>
      <c r="DBO12" s="85"/>
      <c r="DBP12" s="80"/>
      <c r="DBQ12" s="80"/>
      <c r="DBR12" s="85"/>
      <c r="DBS12" s="77"/>
      <c r="DBT12" s="74"/>
      <c r="DBU12" s="74"/>
      <c r="DBV12" s="85"/>
      <c r="DBW12" s="74"/>
      <c r="DBX12" s="74"/>
      <c r="DBY12" s="85"/>
      <c r="DBZ12" s="74"/>
      <c r="DCA12" s="74"/>
      <c r="DCB12" s="85"/>
      <c r="DCC12" s="74"/>
      <c r="DCD12" s="74"/>
      <c r="DCE12" s="85"/>
      <c r="DCF12" s="80"/>
      <c r="DCG12" s="80"/>
      <c r="DCH12" s="85"/>
      <c r="DCI12" s="77"/>
      <c r="DCJ12" s="74"/>
      <c r="DCK12" s="74"/>
      <c r="DCL12" s="85"/>
      <c r="DCM12" s="74"/>
      <c r="DCN12" s="74"/>
      <c r="DCO12" s="85"/>
      <c r="DCP12" s="74"/>
      <c r="DCQ12" s="74"/>
      <c r="DCR12" s="85"/>
      <c r="DCS12" s="74"/>
      <c r="DCT12" s="74"/>
      <c r="DCU12" s="85"/>
      <c r="DCV12" s="80"/>
      <c r="DCW12" s="80"/>
      <c r="DCX12" s="85"/>
      <c r="DCY12" s="77"/>
      <c r="DCZ12" s="74"/>
      <c r="DDA12" s="74"/>
      <c r="DDB12" s="85"/>
      <c r="DDC12" s="74"/>
      <c r="DDD12" s="74"/>
      <c r="DDE12" s="85"/>
      <c r="DDF12" s="74"/>
      <c r="DDG12" s="74"/>
      <c r="DDH12" s="85"/>
      <c r="DDI12" s="74"/>
      <c r="DDJ12" s="74"/>
      <c r="DDK12" s="85"/>
      <c r="DDL12" s="80"/>
      <c r="DDM12" s="80"/>
      <c r="DDN12" s="85"/>
      <c r="DDO12" s="77"/>
      <c r="DDP12" s="74"/>
      <c r="DDQ12" s="74"/>
      <c r="DDR12" s="85"/>
      <c r="DDS12" s="74"/>
      <c r="DDT12" s="74"/>
      <c r="DDU12" s="85"/>
      <c r="DDV12" s="74"/>
      <c r="DDW12" s="74"/>
      <c r="DDX12" s="85"/>
      <c r="DDY12" s="74"/>
      <c r="DDZ12" s="74"/>
      <c r="DEA12" s="85"/>
      <c r="DEB12" s="80"/>
      <c r="DEC12" s="80"/>
      <c r="DED12" s="85"/>
      <c r="DEE12" s="77"/>
      <c r="DEF12" s="74"/>
      <c r="DEG12" s="74"/>
      <c r="DEH12" s="85"/>
      <c r="DEI12" s="74"/>
      <c r="DEJ12" s="74"/>
      <c r="DEK12" s="85"/>
      <c r="DEL12" s="74"/>
      <c r="DEM12" s="74"/>
      <c r="DEN12" s="85"/>
      <c r="DEO12" s="74"/>
      <c r="DEP12" s="74"/>
      <c r="DEQ12" s="85"/>
      <c r="DER12" s="80"/>
      <c r="DES12" s="80"/>
      <c r="DET12" s="85"/>
      <c r="DEU12" s="77"/>
      <c r="DEV12" s="74"/>
      <c r="DEW12" s="74"/>
      <c r="DEX12" s="85"/>
      <c r="DEY12" s="74"/>
      <c r="DEZ12" s="74"/>
      <c r="DFA12" s="85"/>
      <c r="DFB12" s="74"/>
      <c r="DFC12" s="74"/>
      <c r="DFD12" s="85"/>
      <c r="DFE12" s="74"/>
      <c r="DFF12" s="74"/>
      <c r="DFG12" s="85"/>
      <c r="DFH12" s="80"/>
      <c r="DFI12" s="80"/>
      <c r="DFJ12" s="85"/>
      <c r="DFK12" s="77"/>
      <c r="DFL12" s="74"/>
      <c r="DFM12" s="74"/>
      <c r="DFN12" s="85"/>
      <c r="DFO12" s="74"/>
      <c r="DFP12" s="74"/>
      <c r="DFQ12" s="85"/>
      <c r="DFR12" s="74"/>
      <c r="DFS12" s="74"/>
      <c r="DFT12" s="85"/>
      <c r="DFU12" s="74"/>
      <c r="DFV12" s="74"/>
      <c r="DFW12" s="85"/>
      <c r="DFX12" s="80"/>
      <c r="DFY12" s="80"/>
      <c r="DFZ12" s="85"/>
      <c r="DGA12" s="77"/>
      <c r="DGB12" s="74"/>
      <c r="DGC12" s="74"/>
      <c r="DGD12" s="85"/>
      <c r="DGE12" s="74"/>
      <c r="DGF12" s="74"/>
      <c r="DGG12" s="85"/>
      <c r="DGH12" s="74"/>
      <c r="DGI12" s="74"/>
      <c r="DGJ12" s="85"/>
      <c r="DGK12" s="74"/>
      <c r="DGL12" s="74"/>
      <c r="DGM12" s="85"/>
      <c r="DGN12" s="80"/>
      <c r="DGO12" s="80"/>
      <c r="DGP12" s="85"/>
      <c r="DGQ12" s="77"/>
      <c r="DGR12" s="74"/>
      <c r="DGS12" s="74"/>
      <c r="DGT12" s="85"/>
      <c r="DGU12" s="74"/>
      <c r="DGV12" s="74"/>
      <c r="DGW12" s="85"/>
      <c r="DGX12" s="74"/>
      <c r="DGY12" s="74"/>
      <c r="DGZ12" s="85"/>
      <c r="DHA12" s="74"/>
      <c r="DHB12" s="74"/>
      <c r="DHC12" s="85"/>
      <c r="DHD12" s="80"/>
      <c r="DHE12" s="80"/>
      <c r="DHF12" s="85"/>
      <c r="DHG12" s="77"/>
      <c r="DHH12" s="74"/>
      <c r="DHI12" s="74"/>
      <c r="DHJ12" s="85"/>
      <c r="DHK12" s="74"/>
      <c r="DHL12" s="74"/>
      <c r="DHM12" s="85"/>
      <c r="DHN12" s="74"/>
      <c r="DHO12" s="74"/>
      <c r="DHP12" s="85"/>
      <c r="DHQ12" s="74"/>
      <c r="DHR12" s="74"/>
      <c r="DHS12" s="85"/>
      <c r="DHT12" s="80"/>
      <c r="DHU12" s="80"/>
      <c r="DHV12" s="85"/>
      <c r="DHW12" s="77"/>
      <c r="DHX12" s="74"/>
      <c r="DHY12" s="74"/>
      <c r="DHZ12" s="85"/>
      <c r="DIA12" s="74"/>
      <c r="DIB12" s="74"/>
      <c r="DIC12" s="85"/>
      <c r="DID12" s="74"/>
      <c r="DIE12" s="74"/>
      <c r="DIF12" s="85"/>
      <c r="DIG12" s="74"/>
      <c r="DIH12" s="74"/>
      <c r="DII12" s="85"/>
      <c r="DIJ12" s="80"/>
      <c r="DIK12" s="80"/>
      <c r="DIL12" s="85"/>
      <c r="DIM12" s="77"/>
      <c r="DIN12" s="74"/>
      <c r="DIO12" s="74"/>
      <c r="DIP12" s="85"/>
      <c r="DIQ12" s="74"/>
      <c r="DIR12" s="74"/>
      <c r="DIS12" s="85"/>
      <c r="DIT12" s="74"/>
      <c r="DIU12" s="74"/>
      <c r="DIV12" s="85"/>
      <c r="DIW12" s="74"/>
      <c r="DIX12" s="74"/>
      <c r="DIY12" s="85"/>
      <c r="DIZ12" s="80"/>
      <c r="DJA12" s="80"/>
      <c r="DJB12" s="85"/>
      <c r="DJC12" s="77"/>
      <c r="DJD12" s="74"/>
      <c r="DJE12" s="74"/>
      <c r="DJF12" s="85"/>
      <c r="DJG12" s="74"/>
      <c r="DJH12" s="74"/>
      <c r="DJI12" s="85"/>
      <c r="DJJ12" s="74"/>
      <c r="DJK12" s="74"/>
      <c r="DJL12" s="85"/>
      <c r="DJM12" s="74"/>
      <c r="DJN12" s="74"/>
      <c r="DJO12" s="85"/>
      <c r="DJP12" s="80"/>
      <c r="DJQ12" s="80"/>
      <c r="DJR12" s="85"/>
      <c r="DJS12" s="77"/>
      <c r="DJT12" s="74"/>
      <c r="DJU12" s="74"/>
      <c r="DJV12" s="85"/>
      <c r="DJW12" s="74"/>
      <c r="DJX12" s="74"/>
      <c r="DJY12" s="85"/>
      <c r="DJZ12" s="74"/>
      <c r="DKA12" s="74"/>
      <c r="DKB12" s="85"/>
      <c r="DKC12" s="74"/>
      <c r="DKD12" s="74"/>
      <c r="DKE12" s="85"/>
      <c r="DKF12" s="80"/>
      <c r="DKG12" s="80"/>
      <c r="DKH12" s="85"/>
      <c r="DKI12" s="77"/>
      <c r="DKJ12" s="74"/>
      <c r="DKK12" s="74"/>
      <c r="DKL12" s="85"/>
      <c r="DKM12" s="74"/>
      <c r="DKN12" s="74"/>
      <c r="DKO12" s="85"/>
      <c r="DKP12" s="74"/>
      <c r="DKQ12" s="74"/>
      <c r="DKR12" s="85"/>
      <c r="DKS12" s="74"/>
      <c r="DKT12" s="74"/>
      <c r="DKU12" s="85"/>
      <c r="DKV12" s="80"/>
      <c r="DKW12" s="80"/>
      <c r="DKX12" s="85"/>
      <c r="DKY12" s="77"/>
      <c r="DKZ12" s="74"/>
      <c r="DLA12" s="74"/>
      <c r="DLB12" s="85"/>
      <c r="DLC12" s="74"/>
      <c r="DLD12" s="74"/>
      <c r="DLE12" s="85"/>
      <c r="DLF12" s="74"/>
      <c r="DLG12" s="74"/>
      <c r="DLH12" s="85"/>
      <c r="DLI12" s="74"/>
      <c r="DLJ12" s="74"/>
      <c r="DLK12" s="85"/>
      <c r="DLL12" s="80"/>
      <c r="DLM12" s="80"/>
      <c r="DLN12" s="85"/>
      <c r="DLO12" s="77"/>
      <c r="DLP12" s="74"/>
      <c r="DLQ12" s="74"/>
      <c r="DLR12" s="85"/>
      <c r="DLS12" s="74"/>
      <c r="DLT12" s="74"/>
      <c r="DLU12" s="85"/>
      <c r="DLV12" s="74"/>
      <c r="DLW12" s="74"/>
      <c r="DLX12" s="85"/>
      <c r="DLY12" s="74"/>
      <c r="DLZ12" s="74"/>
      <c r="DMA12" s="85"/>
      <c r="DMB12" s="80"/>
      <c r="DMC12" s="80"/>
      <c r="DMD12" s="85"/>
      <c r="DME12" s="77"/>
      <c r="DMF12" s="74"/>
      <c r="DMG12" s="74"/>
      <c r="DMH12" s="85"/>
      <c r="DMI12" s="74"/>
      <c r="DMJ12" s="74"/>
      <c r="DMK12" s="85"/>
      <c r="DML12" s="74"/>
      <c r="DMM12" s="74"/>
      <c r="DMN12" s="85"/>
      <c r="DMO12" s="74"/>
      <c r="DMP12" s="74"/>
      <c r="DMQ12" s="85"/>
      <c r="DMR12" s="80"/>
      <c r="DMS12" s="80"/>
      <c r="DMT12" s="85"/>
      <c r="DMU12" s="77"/>
      <c r="DMV12" s="74"/>
      <c r="DMW12" s="74"/>
      <c r="DMX12" s="85"/>
      <c r="DMY12" s="74"/>
      <c r="DMZ12" s="74"/>
      <c r="DNA12" s="85"/>
      <c r="DNB12" s="74"/>
      <c r="DNC12" s="74"/>
      <c r="DND12" s="85"/>
      <c r="DNE12" s="74"/>
      <c r="DNF12" s="74"/>
      <c r="DNG12" s="85"/>
      <c r="DNH12" s="80"/>
      <c r="DNI12" s="80"/>
      <c r="DNJ12" s="85"/>
      <c r="DNK12" s="77"/>
      <c r="DNL12" s="74"/>
      <c r="DNM12" s="74"/>
      <c r="DNN12" s="85"/>
      <c r="DNO12" s="74"/>
      <c r="DNP12" s="74"/>
      <c r="DNQ12" s="85"/>
      <c r="DNR12" s="74"/>
      <c r="DNS12" s="74"/>
      <c r="DNT12" s="85"/>
      <c r="DNU12" s="74"/>
      <c r="DNV12" s="74"/>
      <c r="DNW12" s="85"/>
      <c r="DNX12" s="80"/>
      <c r="DNY12" s="80"/>
      <c r="DNZ12" s="85"/>
      <c r="DOA12" s="77"/>
      <c r="DOB12" s="74"/>
      <c r="DOC12" s="74"/>
      <c r="DOD12" s="85"/>
      <c r="DOE12" s="74"/>
      <c r="DOF12" s="74"/>
      <c r="DOG12" s="85"/>
      <c r="DOH12" s="74"/>
      <c r="DOI12" s="74"/>
      <c r="DOJ12" s="85"/>
      <c r="DOK12" s="74"/>
      <c r="DOL12" s="74"/>
      <c r="DOM12" s="85"/>
      <c r="DON12" s="80"/>
      <c r="DOO12" s="80"/>
      <c r="DOP12" s="85"/>
      <c r="DOQ12" s="77"/>
      <c r="DOR12" s="74"/>
      <c r="DOS12" s="74"/>
      <c r="DOT12" s="85"/>
      <c r="DOU12" s="74"/>
      <c r="DOV12" s="74"/>
      <c r="DOW12" s="85"/>
      <c r="DOX12" s="74"/>
      <c r="DOY12" s="74"/>
      <c r="DOZ12" s="85"/>
      <c r="DPA12" s="74"/>
      <c r="DPB12" s="74"/>
      <c r="DPC12" s="85"/>
      <c r="DPD12" s="80"/>
      <c r="DPE12" s="80"/>
      <c r="DPF12" s="85"/>
      <c r="DPG12" s="77"/>
      <c r="DPH12" s="74"/>
      <c r="DPI12" s="74"/>
      <c r="DPJ12" s="85"/>
      <c r="DPK12" s="74"/>
      <c r="DPL12" s="74"/>
      <c r="DPM12" s="85"/>
      <c r="DPN12" s="74"/>
      <c r="DPO12" s="74"/>
      <c r="DPP12" s="85"/>
      <c r="DPQ12" s="74"/>
      <c r="DPR12" s="74"/>
      <c r="DPS12" s="85"/>
      <c r="DPT12" s="80"/>
      <c r="DPU12" s="80"/>
      <c r="DPV12" s="85"/>
      <c r="DPW12" s="77"/>
      <c r="DPX12" s="74"/>
      <c r="DPY12" s="74"/>
      <c r="DPZ12" s="85"/>
      <c r="DQA12" s="74"/>
      <c r="DQB12" s="74"/>
      <c r="DQC12" s="85"/>
      <c r="DQD12" s="74"/>
      <c r="DQE12" s="74"/>
      <c r="DQF12" s="85"/>
      <c r="DQG12" s="74"/>
      <c r="DQH12" s="74"/>
      <c r="DQI12" s="85"/>
      <c r="DQJ12" s="80"/>
      <c r="DQK12" s="80"/>
      <c r="DQL12" s="85"/>
      <c r="DQM12" s="77"/>
      <c r="DQN12" s="74"/>
      <c r="DQO12" s="74"/>
      <c r="DQP12" s="85"/>
      <c r="DQQ12" s="74"/>
      <c r="DQR12" s="74"/>
      <c r="DQS12" s="85"/>
      <c r="DQT12" s="74"/>
      <c r="DQU12" s="74"/>
      <c r="DQV12" s="85"/>
      <c r="DQW12" s="74"/>
      <c r="DQX12" s="74"/>
      <c r="DQY12" s="85"/>
      <c r="DQZ12" s="80"/>
      <c r="DRA12" s="80"/>
      <c r="DRB12" s="85"/>
      <c r="DRC12" s="77"/>
      <c r="DRD12" s="74"/>
      <c r="DRE12" s="74"/>
      <c r="DRF12" s="85"/>
      <c r="DRG12" s="74"/>
      <c r="DRH12" s="74"/>
      <c r="DRI12" s="85"/>
      <c r="DRJ12" s="74"/>
      <c r="DRK12" s="74"/>
      <c r="DRL12" s="85"/>
      <c r="DRM12" s="74"/>
      <c r="DRN12" s="74"/>
      <c r="DRO12" s="85"/>
      <c r="DRP12" s="80"/>
      <c r="DRQ12" s="80"/>
      <c r="DRR12" s="85"/>
      <c r="DRS12" s="77"/>
      <c r="DRT12" s="74"/>
      <c r="DRU12" s="74"/>
      <c r="DRV12" s="85"/>
      <c r="DRW12" s="74"/>
      <c r="DRX12" s="74"/>
      <c r="DRY12" s="85"/>
      <c r="DRZ12" s="74"/>
      <c r="DSA12" s="74"/>
      <c r="DSB12" s="85"/>
      <c r="DSC12" s="74"/>
      <c r="DSD12" s="74"/>
      <c r="DSE12" s="85"/>
      <c r="DSF12" s="80"/>
      <c r="DSG12" s="80"/>
      <c r="DSH12" s="85"/>
      <c r="DSI12" s="77"/>
      <c r="DSJ12" s="74"/>
      <c r="DSK12" s="74"/>
      <c r="DSL12" s="85"/>
      <c r="DSM12" s="74"/>
      <c r="DSN12" s="74"/>
      <c r="DSO12" s="85"/>
      <c r="DSP12" s="74"/>
      <c r="DSQ12" s="74"/>
      <c r="DSR12" s="85"/>
      <c r="DSS12" s="74"/>
      <c r="DST12" s="74"/>
      <c r="DSU12" s="85"/>
      <c r="DSV12" s="80"/>
      <c r="DSW12" s="80"/>
      <c r="DSX12" s="85"/>
      <c r="DSY12" s="77"/>
      <c r="DSZ12" s="74"/>
      <c r="DTA12" s="74"/>
      <c r="DTB12" s="85"/>
      <c r="DTC12" s="74"/>
      <c r="DTD12" s="74"/>
      <c r="DTE12" s="85"/>
      <c r="DTF12" s="74"/>
      <c r="DTG12" s="74"/>
      <c r="DTH12" s="85"/>
      <c r="DTI12" s="74"/>
      <c r="DTJ12" s="74"/>
      <c r="DTK12" s="85"/>
      <c r="DTL12" s="80"/>
      <c r="DTM12" s="80"/>
      <c r="DTN12" s="85"/>
      <c r="DTO12" s="77"/>
      <c r="DTP12" s="74"/>
      <c r="DTQ12" s="74"/>
      <c r="DTR12" s="85"/>
      <c r="DTS12" s="74"/>
      <c r="DTT12" s="74"/>
      <c r="DTU12" s="85"/>
      <c r="DTV12" s="74"/>
      <c r="DTW12" s="74"/>
      <c r="DTX12" s="85"/>
      <c r="DTY12" s="74"/>
      <c r="DTZ12" s="74"/>
      <c r="DUA12" s="85"/>
      <c r="DUB12" s="80"/>
      <c r="DUC12" s="80"/>
      <c r="DUD12" s="85"/>
      <c r="DUE12" s="77"/>
      <c r="DUF12" s="74"/>
      <c r="DUG12" s="74"/>
      <c r="DUH12" s="85"/>
      <c r="DUI12" s="74"/>
      <c r="DUJ12" s="74"/>
      <c r="DUK12" s="85"/>
      <c r="DUL12" s="74"/>
      <c r="DUM12" s="74"/>
      <c r="DUN12" s="85"/>
      <c r="DUO12" s="74"/>
      <c r="DUP12" s="74"/>
      <c r="DUQ12" s="85"/>
      <c r="DUR12" s="80"/>
      <c r="DUS12" s="80"/>
      <c r="DUT12" s="85"/>
      <c r="DUU12" s="77"/>
      <c r="DUV12" s="74"/>
      <c r="DUW12" s="74"/>
      <c r="DUX12" s="85"/>
      <c r="DUY12" s="74"/>
      <c r="DUZ12" s="74"/>
      <c r="DVA12" s="85"/>
      <c r="DVB12" s="74"/>
      <c r="DVC12" s="74"/>
      <c r="DVD12" s="85"/>
      <c r="DVE12" s="74"/>
      <c r="DVF12" s="74"/>
      <c r="DVG12" s="85"/>
      <c r="DVH12" s="80"/>
      <c r="DVI12" s="80"/>
      <c r="DVJ12" s="85"/>
      <c r="DVK12" s="77"/>
      <c r="DVL12" s="74"/>
      <c r="DVM12" s="74"/>
      <c r="DVN12" s="85"/>
      <c r="DVO12" s="74"/>
      <c r="DVP12" s="74"/>
      <c r="DVQ12" s="85"/>
      <c r="DVR12" s="74"/>
      <c r="DVS12" s="74"/>
      <c r="DVT12" s="85"/>
      <c r="DVU12" s="74"/>
      <c r="DVV12" s="74"/>
      <c r="DVW12" s="85"/>
      <c r="DVX12" s="80"/>
      <c r="DVY12" s="80"/>
      <c r="DVZ12" s="85"/>
      <c r="DWA12" s="77"/>
      <c r="DWB12" s="74"/>
      <c r="DWC12" s="74"/>
      <c r="DWD12" s="85"/>
      <c r="DWE12" s="74"/>
      <c r="DWF12" s="74"/>
      <c r="DWG12" s="85"/>
      <c r="DWH12" s="74"/>
      <c r="DWI12" s="74"/>
      <c r="DWJ12" s="85"/>
      <c r="DWK12" s="74"/>
      <c r="DWL12" s="74"/>
      <c r="DWM12" s="85"/>
      <c r="DWN12" s="80"/>
      <c r="DWO12" s="80"/>
      <c r="DWP12" s="85"/>
      <c r="DWQ12" s="77"/>
      <c r="DWR12" s="74"/>
      <c r="DWS12" s="74"/>
      <c r="DWT12" s="85"/>
      <c r="DWU12" s="74"/>
      <c r="DWV12" s="74"/>
      <c r="DWW12" s="85"/>
      <c r="DWX12" s="74"/>
      <c r="DWY12" s="74"/>
      <c r="DWZ12" s="85"/>
      <c r="DXA12" s="74"/>
      <c r="DXB12" s="74"/>
      <c r="DXC12" s="85"/>
      <c r="DXD12" s="80"/>
      <c r="DXE12" s="80"/>
      <c r="DXF12" s="85"/>
      <c r="DXG12" s="77"/>
      <c r="DXH12" s="74"/>
      <c r="DXI12" s="74"/>
      <c r="DXJ12" s="85"/>
      <c r="DXK12" s="74"/>
      <c r="DXL12" s="74"/>
      <c r="DXM12" s="85"/>
      <c r="DXN12" s="74"/>
      <c r="DXO12" s="74"/>
      <c r="DXP12" s="85"/>
      <c r="DXQ12" s="74"/>
      <c r="DXR12" s="74"/>
      <c r="DXS12" s="85"/>
      <c r="DXT12" s="80"/>
      <c r="DXU12" s="80"/>
      <c r="DXV12" s="85"/>
      <c r="DXW12" s="77"/>
      <c r="DXX12" s="74"/>
      <c r="DXY12" s="74"/>
      <c r="DXZ12" s="85"/>
      <c r="DYA12" s="74"/>
      <c r="DYB12" s="74"/>
      <c r="DYC12" s="85"/>
      <c r="DYD12" s="74"/>
      <c r="DYE12" s="74"/>
      <c r="DYF12" s="85"/>
      <c r="DYG12" s="74"/>
      <c r="DYH12" s="74"/>
      <c r="DYI12" s="85"/>
      <c r="DYJ12" s="80"/>
      <c r="DYK12" s="80"/>
      <c r="DYL12" s="85"/>
      <c r="DYM12" s="77"/>
      <c r="DYN12" s="74"/>
      <c r="DYO12" s="74"/>
      <c r="DYP12" s="85"/>
      <c r="DYQ12" s="74"/>
      <c r="DYR12" s="74"/>
      <c r="DYS12" s="85"/>
      <c r="DYT12" s="74"/>
      <c r="DYU12" s="74"/>
      <c r="DYV12" s="85"/>
      <c r="DYW12" s="74"/>
      <c r="DYX12" s="74"/>
      <c r="DYY12" s="85"/>
      <c r="DYZ12" s="80"/>
      <c r="DZA12" s="80"/>
      <c r="DZB12" s="85"/>
      <c r="DZC12" s="77"/>
      <c r="DZD12" s="74"/>
      <c r="DZE12" s="74"/>
      <c r="DZF12" s="85"/>
      <c r="DZG12" s="74"/>
      <c r="DZH12" s="74"/>
      <c r="DZI12" s="85"/>
      <c r="DZJ12" s="74"/>
      <c r="DZK12" s="74"/>
      <c r="DZL12" s="85"/>
      <c r="DZM12" s="74"/>
      <c r="DZN12" s="74"/>
      <c r="DZO12" s="85"/>
      <c r="DZP12" s="80"/>
      <c r="DZQ12" s="80"/>
      <c r="DZR12" s="85"/>
      <c r="DZS12" s="77"/>
      <c r="DZT12" s="74"/>
      <c r="DZU12" s="74"/>
      <c r="DZV12" s="85"/>
      <c r="DZW12" s="74"/>
      <c r="DZX12" s="74"/>
      <c r="DZY12" s="85"/>
      <c r="DZZ12" s="74"/>
      <c r="EAA12" s="74"/>
      <c r="EAB12" s="85"/>
      <c r="EAC12" s="74"/>
      <c r="EAD12" s="74"/>
      <c r="EAE12" s="85"/>
      <c r="EAF12" s="80"/>
      <c r="EAG12" s="80"/>
      <c r="EAH12" s="85"/>
      <c r="EAI12" s="77"/>
      <c r="EAJ12" s="74"/>
      <c r="EAK12" s="74"/>
      <c r="EAL12" s="85"/>
      <c r="EAM12" s="74"/>
      <c r="EAN12" s="74"/>
      <c r="EAO12" s="85"/>
      <c r="EAP12" s="74"/>
      <c r="EAQ12" s="74"/>
      <c r="EAR12" s="85"/>
      <c r="EAS12" s="74"/>
      <c r="EAT12" s="74"/>
      <c r="EAU12" s="85"/>
      <c r="EAV12" s="80"/>
      <c r="EAW12" s="80"/>
      <c r="EAX12" s="85"/>
      <c r="EAY12" s="77"/>
      <c r="EAZ12" s="74"/>
      <c r="EBA12" s="74"/>
      <c r="EBB12" s="85"/>
      <c r="EBC12" s="74"/>
      <c r="EBD12" s="74"/>
      <c r="EBE12" s="85"/>
      <c r="EBF12" s="74"/>
      <c r="EBG12" s="74"/>
      <c r="EBH12" s="85"/>
      <c r="EBI12" s="74"/>
      <c r="EBJ12" s="74"/>
      <c r="EBK12" s="85"/>
      <c r="EBL12" s="80"/>
      <c r="EBM12" s="80"/>
      <c r="EBN12" s="85"/>
      <c r="EBO12" s="77"/>
      <c r="EBP12" s="74"/>
      <c r="EBQ12" s="74"/>
      <c r="EBR12" s="85"/>
      <c r="EBS12" s="74"/>
      <c r="EBT12" s="74"/>
      <c r="EBU12" s="85"/>
      <c r="EBV12" s="74"/>
      <c r="EBW12" s="74"/>
      <c r="EBX12" s="85"/>
      <c r="EBY12" s="74"/>
      <c r="EBZ12" s="74"/>
      <c r="ECA12" s="85"/>
      <c r="ECB12" s="80"/>
      <c r="ECC12" s="80"/>
      <c r="ECD12" s="85"/>
      <c r="ECE12" s="77"/>
      <c r="ECF12" s="74"/>
      <c r="ECG12" s="74"/>
      <c r="ECH12" s="85"/>
      <c r="ECI12" s="74"/>
      <c r="ECJ12" s="74"/>
      <c r="ECK12" s="85"/>
      <c r="ECL12" s="74"/>
      <c r="ECM12" s="74"/>
      <c r="ECN12" s="85"/>
      <c r="ECO12" s="74"/>
      <c r="ECP12" s="74"/>
      <c r="ECQ12" s="85"/>
      <c r="ECR12" s="80"/>
      <c r="ECS12" s="80"/>
      <c r="ECT12" s="85"/>
      <c r="ECU12" s="77"/>
      <c r="ECV12" s="74"/>
      <c r="ECW12" s="74"/>
      <c r="ECX12" s="85"/>
      <c r="ECY12" s="74"/>
      <c r="ECZ12" s="74"/>
      <c r="EDA12" s="85"/>
      <c r="EDB12" s="74"/>
      <c r="EDC12" s="74"/>
      <c r="EDD12" s="85"/>
      <c r="EDE12" s="74"/>
      <c r="EDF12" s="74"/>
      <c r="EDG12" s="85"/>
      <c r="EDH12" s="80"/>
      <c r="EDI12" s="80"/>
      <c r="EDJ12" s="85"/>
      <c r="EDK12" s="77"/>
      <c r="EDL12" s="74"/>
      <c r="EDM12" s="74"/>
      <c r="EDN12" s="85"/>
      <c r="EDO12" s="74"/>
      <c r="EDP12" s="74"/>
      <c r="EDQ12" s="85"/>
      <c r="EDR12" s="74"/>
      <c r="EDS12" s="74"/>
      <c r="EDT12" s="85"/>
      <c r="EDU12" s="74"/>
      <c r="EDV12" s="74"/>
      <c r="EDW12" s="85"/>
      <c r="EDX12" s="80"/>
      <c r="EDY12" s="80"/>
      <c r="EDZ12" s="85"/>
      <c r="EEA12" s="77"/>
      <c r="EEB12" s="74"/>
      <c r="EEC12" s="74"/>
      <c r="EED12" s="85"/>
      <c r="EEE12" s="74"/>
      <c r="EEF12" s="74"/>
      <c r="EEG12" s="85"/>
      <c r="EEH12" s="74"/>
      <c r="EEI12" s="74"/>
      <c r="EEJ12" s="85"/>
      <c r="EEK12" s="74"/>
      <c r="EEL12" s="74"/>
      <c r="EEM12" s="85"/>
      <c r="EEN12" s="80"/>
      <c r="EEO12" s="80"/>
      <c r="EEP12" s="85"/>
      <c r="EEQ12" s="77"/>
      <c r="EER12" s="74"/>
      <c r="EES12" s="74"/>
      <c r="EET12" s="85"/>
      <c r="EEU12" s="74"/>
      <c r="EEV12" s="74"/>
      <c r="EEW12" s="85"/>
      <c r="EEX12" s="74"/>
      <c r="EEY12" s="74"/>
      <c r="EEZ12" s="85"/>
      <c r="EFA12" s="74"/>
      <c r="EFB12" s="74"/>
      <c r="EFC12" s="85"/>
      <c r="EFD12" s="80"/>
      <c r="EFE12" s="80"/>
      <c r="EFF12" s="85"/>
      <c r="EFG12" s="77"/>
      <c r="EFH12" s="74"/>
      <c r="EFI12" s="74"/>
      <c r="EFJ12" s="85"/>
      <c r="EFK12" s="74"/>
      <c r="EFL12" s="74"/>
      <c r="EFM12" s="85"/>
      <c r="EFN12" s="74"/>
      <c r="EFO12" s="74"/>
      <c r="EFP12" s="85"/>
      <c r="EFQ12" s="74"/>
      <c r="EFR12" s="74"/>
      <c r="EFS12" s="85"/>
      <c r="EFT12" s="80"/>
      <c r="EFU12" s="80"/>
      <c r="EFV12" s="85"/>
      <c r="EFW12" s="77"/>
      <c r="EFX12" s="74"/>
      <c r="EFY12" s="74"/>
      <c r="EFZ12" s="85"/>
      <c r="EGA12" s="74"/>
      <c r="EGB12" s="74"/>
      <c r="EGC12" s="85"/>
      <c r="EGD12" s="74"/>
      <c r="EGE12" s="74"/>
      <c r="EGF12" s="85"/>
      <c r="EGG12" s="74"/>
      <c r="EGH12" s="74"/>
      <c r="EGI12" s="85"/>
      <c r="EGJ12" s="80"/>
      <c r="EGK12" s="80"/>
      <c r="EGL12" s="85"/>
      <c r="EGM12" s="77"/>
      <c r="EGN12" s="74"/>
      <c r="EGO12" s="74"/>
      <c r="EGP12" s="85"/>
      <c r="EGQ12" s="74"/>
      <c r="EGR12" s="74"/>
      <c r="EGS12" s="85"/>
      <c r="EGT12" s="74"/>
      <c r="EGU12" s="74"/>
      <c r="EGV12" s="85"/>
      <c r="EGW12" s="74"/>
      <c r="EGX12" s="74"/>
      <c r="EGY12" s="85"/>
      <c r="EGZ12" s="80"/>
      <c r="EHA12" s="80"/>
      <c r="EHB12" s="85"/>
      <c r="EHC12" s="77"/>
      <c r="EHD12" s="74"/>
      <c r="EHE12" s="74"/>
      <c r="EHF12" s="85"/>
      <c r="EHG12" s="74"/>
      <c r="EHH12" s="74"/>
      <c r="EHI12" s="85"/>
      <c r="EHJ12" s="74"/>
      <c r="EHK12" s="74"/>
      <c r="EHL12" s="85"/>
      <c r="EHM12" s="74"/>
      <c r="EHN12" s="74"/>
      <c r="EHO12" s="85"/>
      <c r="EHP12" s="80"/>
      <c r="EHQ12" s="80"/>
      <c r="EHR12" s="85"/>
      <c r="EHS12" s="77"/>
      <c r="EHT12" s="74"/>
      <c r="EHU12" s="74"/>
      <c r="EHV12" s="85"/>
      <c r="EHW12" s="74"/>
      <c r="EHX12" s="74"/>
      <c r="EHY12" s="85"/>
      <c r="EHZ12" s="74"/>
      <c r="EIA12" s="74"/>
      <c r="EIB12" s="85"/>
      <c r="EIC12" s="74"/>
      <c r="EID12" s="74"/>
      <c r="EIE12" s="85"/>
      <c r="EIF12" s="80"/>
      <c r="EIG12" s="80"/>
      <c r="EIH12" s="85"/>
      <c r="EII12" s="77"/>
      <c r="EIJ12" s="74"/>
      <c r="EIK12" s="74"/>
      <c r="EIL12" s="85"/>
      <c r="EIM12" s="74"/>
      <c r="EIN12" s="74"/>
      <c r="EIO12" s="85"/>
      <c r="EIP12" s="74"/>
      <c r="EIQ12" s="74"/>
      <c r="EIR12" s="85"/>
      <c r="EIS12" s="74"/>
      <c r="EIT12" s="74"/>
      <c r="EIU12" s="85"/>
      <c r="EIV12" s="80"/>
      <c r="EIW12" s="80"/>
      <c r="EIX12" s="85"/>
      <c r="EIY12" s="77"/>
      <c r="EIZ12" s="74"/>
      <c r="EJA12" s="74"/>
      <c r="EJB12" s="85"/>
      <c r="EJC12" s="74"/>
      <c r="EJD12" s="74"/>
      <c r="EJE12" s="85"/>
      <c r="EJF12" s="74"/>
      <c r="EJG12" s="74"/>
      <c r="EJH12" s="85"/>
      <c r="EJI12" s="74"/>
      <c r="EJJ12" s="74"/>
      <c r="EJK12" s="85"/>
      <c r="EJL12" s="80"/>
      <c r="EJM12" s="80"/>
      <c r="EJN12" s="85"/>
      <c r="EJO12" s="77"/>
      <c r="EJP12" s="74"/>
      <c r="EJQ12" s="74"/>
      <c r="EJR12" s="85"/>
      <c r="EJS12" s="74"/>
      <c r="EJT12" s="74"/>
      <c r="EJU12" s="85"/>
      <c r="EJV12" s="74"/>
      <c r="EJW12" s="74"/>
      <c r="EJX12" s="85"/>
      <c r="EJY12" s="74"/>
      <c r="EJZ12" s="74"/>
      <c r="EKA12" s="85"/>
      <c r="EKB12" s="80"/>
      <c r="EKC12" s="80"/>
      <c r="EKD12" s="85"/>
      <c r="EKE12" s="77"/>
      <c r="EKF12" s="74"/>
      <c r="EKG12" s="74"/>
      <c r="EKH12" s="85"/>
      <c r="EKI12" s="74"/>
      <c r="EKJ12" s="74"/>
      <c r="EKK12" s="85"/>
      <c r="EKL12" s="74"/>
      <c r="EKM12" s="74"/>
      <c r="EKN12" s="85"/>
      <c r="EKO12" s="74"/>
      <c r="EKP12" s="74"/>
      <c r="EKQ12" s="85"/>
      <c r="EKR12" s="80"/>
      <c r="EKS12" s="80"/>
      <c r="EKT12" s="85"/>
      <c r="EKU12" s="77"/>
      <c r="EKV12" s="74"/>
      <c r="EKW12" s="74"/>
      <c r="EKX12" s="85"/>
      <c r="EKY12" s="74"/>
      <c r="EKZ12" s="74"/>
      <c r="ELA12" s="85"/>
      <c r="ELB12" s="74"/>
      <c r="ELC12" s="74"/>
      <c r="ELD12" s="85"/>
      <c r="ELE12" s="74"/>
      <c r="ELF12" s="74"/>
      <c r="ELG12" s="85"/>
      <c r="ELH12" s="80"/>
      <c r="ELI12" s="80"/>
      <c r="ELJ12" s="85"/>
      <c r="ELK12" s="77"/>
      <c r="ELL12" s="74"/>
      <c r="ELM12" s="74"/>
      <c r="ELN12" s="85"/>
      <c r="ELO12" s="74"/>
      <c r="ELP12" s="74"/>
      <c r="ELQ12" s="85"/>
      <c r="ELR12" s="74"/>
      <c r="ELS12" s="74"/>
      <c r="ELT12" s="85"/>
      <c r="ELU12" s="74"/>
      <c r="ELV12" s="74"/>
      <c r="ELW12" s="85"/>
      <c r="ELX12" s="80"/>
      <c r="ELY12" s="80"/>
      <c r="ELZ12" s="85"/>
      <c r="EMA12" s="77"/>
      <c r="EMB12" s="74"/>
      <c r="EMC12" s="74"/>
      <c r="EMD12" s="85"/>
      <c r="EME12" s="74"/>
      <c r="EMF12" s="74"/>
      <c r="EMG12" s="85"/>
      <c r="EMH12" s="74"/>
      <c r="EMI12" s="74"/>
      <c r="EMJ12" s="85"/>
      <c r="EMK12" s="74"/>
      <c r="EML12" s="74"/>
      <c r="EMM12" s="85"/>
      <c r="EMN12" s="80"/>
      <c r="EMO12" s="80"/>
      <c r="EMP12" s="85"/>
      <c r="EMQ12" s="77"/>
      <c r="EMR12" s="74"/>
      <c r="EMS12" s="74"/>
      <c r="EMT12" s="85"/>
      <c r="EMU12" s="74"/>
      <c r="EMV12" s="74"/>
      <c r="EMW12" s="85"/>
      <c r="EMX12" s="74"/>
      <c r="EMY12" s="74"/>
      <c r="EMZ12" s="85"/>
      <c r="ENA12" s="74"/>
      <c r="ENB12" s="74"/>
      <c r="ENC12" s="85"/>
      <c r="END12" s="80"/>
      <c r="ENE12" s="80"/>
      <c r="ENF12" s="85"/>
      <c r="ENG12" s="77"/>
      <c r="ENH12" s="74"/>
      <c r="ENI12" s="74"/>
      <c r="ENJ12" s="85"/>
      <c r="ENK12" s="74"/>
      <c r="ENL12" s="74"/>
      <c r="ENM12" s="85"/>
      <c r="ENN12" s="74"/>
      <c r="ENO12" s="74"/>
      <c r="ENP12" s="85"/>
      <c r="ENQ12" s="74"/>
      <c r="ENR12" s="74"/>
      <c r="ENS12" s="85"/>
      <c r="ENT12" s="80"/>
      <c r="ENU12" s="80"/>
      <c r="ENV12" s="85"/>
      <c r="ENW12" s="77"/>
      <c r="ENX12" s="74"/>
      <c r="ENY12" s="74"/>
      <c r="ENZ12" s="85"/>
      <c r="EOA12" s="74"/>
      <c r="EOB12" s="74"/>
      <c r="EOC12" s="85"/>
      <c r="EOD12" s="74"/>
      <c r="EOE12" s="74"/>
      <c r="EOF12" s="85"/>
      <c r="EOG12" s="74"/>
      <c r="EOH12" s="74"/>
      <c r="EOI12" s="85"/>
      <c r="EOJ12" s="80"/>
      <c r="EOK12" s="80"/>
      <c r="EOL12" s="85"/>
      <c r="EOM12" s="77"/>
      <c r="EON12" s="74"/>
      <c r="EOO12" s="74"/>
      <c r="EOP12" s="85"/>
      <c r="EOQ12" s="74"/>
      <c r="EOR12" s="74"/>
      <c r="EOS12" s="85"/>
      <c r="EOT12" s="74"/>
      <c r="EOU12" s="74"/>
      <c r="EOV12" s="85"/>
      <c r="EOW12" s="74"/>
      <c r="EOX12" s="74"/>
      <c r="EOY12" s="85"/>
      <c r="EOZ12" s="80"/>
      <c r="EPA12" s="80"/>
      <c r="EPB12" s="85"/>
      <c r="EPC12" s="77"/>
      <c r="EPD12" s="74"/>
      <c r="EPE12" s="74"/>
      <c r="EPF12" s="85"/>
      <c r="EPG12" s="74"/>
      <c r="EPH12" s="74"/>
      <c r="EPI12" s="85"/>
      <c r="EPJ12" s="74"/>
      <c r="EPK12" s="74"/>
      <c r="EPL12" s="85"/>
      <c r="EPM12" s="74"/>
      <c r="EPN12" s="74"/>
      <c r="EPO12" s="85"/>
      <c r="EPP12" s="80"/>
      <c r="EPQ12" s="80"/>
      <c r="EPR12" s="85"/>
      <c r="EPS12" s="77"/>
      <c r="EPT12" s="74"/>
      <c r="EPU12" s="74"/>
      <c r="EPV12" s="85"/>
      <c r="EPW12" s="74"/>
      <c r="EPX12" s="74"/>
      <c r="EPY12" s="85"/>
      <c r="EPZ12" s="74"/>
      <c r="EQA12" s="74"/>
      <c r="EQB12" s="85"/>
      <c r="EQC12" s="74"/>
      <c r="EQD12" s="74"/>
      <c r="EQE12" s="85"/>
      <c r="EQF12" s="80"/>
      <c r="EQG12" s="80"/>
      <c r="EQH12" s="85"/>
      <c r="EQI12" s="77"/>
      <c r="EQJ12" s="74"/>
      <c r="EQK12" s="74"/>
      <c r="EQL12" s="85"/>
      <c r="EQM12" s="74"/>
      <c r="EQN12" s="74"/>
      <c r="EQO12" s="85"/>
      <c r="EQP12" s="74"/>
      <c r="EQQ12" s="74"/>
      <c r="EQR12" s="85"/>
      <c r="EQS12" s="74"/>
      <c r="EQT12" s="74"/>
      <c r="EQU12" s="85"/>
      <c r="EQV12" s="80"/>
      <c r="EQW12" s="80"/>
      <c r="EQX12" s="85"/>
      <c r="EQY12" s="77"/>
      <c r="EQZ12" s="74"/>
      <c r="ERA12" s="74"/>
      <c r="ERB12" s="85"/>
      <c r="ERC12" s="74"/>
      <c r="ERD12" s="74"/>
      <c r="ERE12" s="85"/>
      <c r="ERF12" s="74"/>
      <c r="ERG12" s="74"/>
      <c r="ERH12" s="85"/>
      <c r="ERI12" s="74"/>
      <c r="ERJ12" s="74"/>
      <c r="ERK12" s="85"/>
      <c r="ERL12" s="80"/>
      <c r="ERM12" s="80"/>
      <c r="ERN12" s="85"/>
      <c r="ERO12" s="77"/>
      <c r="ERP12" s="74"/>
      <c r="ERQ12" s="74"/>
      <c r="ERR12" s="85"/>
      <c r="ERS12" s="74"/>
      <c r="ERT12" s="74"/>
      <c r="ERU12" s="85"/>
      <c r="ERV12" s="74"/>
      <c r="ERW12" s="74"/>
      <c r="ERX12" s="85"/>
      <c r="ERY12" s="74"/>
      <c r="ERZ12" s="74"/>
      <c r="ESA12" s="85"/>
      <c r="ESB12" s="80"/>
      <c r="ESC12" s="80"/>
      <c r="ESD12" s="85"/>
      <c r="ESE12" s="77"/>
      <c r="ESF12" s="74"/>
      <c r="ESG12" s="74"/>
      <c r="ESH12" s="85"/>
      <c r="ESI12" s="74"/>
      <c r="ESJ12" s="74"/>
      <c r="ESK12" s="85"/>
      <c r="ESL12" s="74"/>
      <c r="ESM12" s="74"/>
      <c r="ESN12" s="85"/>
      <c r="ESO12" s="74"/>
      <c r="ESP12" s="74"/>
      <c r="ESQ12" s="85"/>
      <c r="ESR12" s="80"/>
      <c r="ESS12" s="80"/>
      <c r="EST12" s="85"/>
      <c r="ESU12" s="77"/>
      <c r="ESV12" s="74"/>
      <c r="ESW12" s="74"/>
      <c r="ESX12" s="85"/>
      <c r="ESY12" s="74"/>
      <c r="ESZ12" s="74"/>
      <c r="ETA12" s="85"/>
      <c r="ETB12" s="74"/>
      <c r="ETC12" s="74"/>
      <c r="ETD12" s="85"/>
      <c r="ETE12" s="74"/>
      <c r="ETF12" s="74"/>
      <c r="ETG12" s="85"/>
      <c r="ETH12" s="80"/>
      <c r="ETI12" s="80"/>
      <c r="ETJ12" s="85"/>
      <c r="ETK12" s="77"/>
      <c r="ETL12" s="74"/>
      <c r="ETM12" s="74"/>
      <c r="ETN12" s="85"/>
      <c r="ETO12" s="74"/>
      <c r="ETP12" s="74"/>
      <c r="ETQ12" s="85"/>
      <c r="ETR12" s="74"/>
      <c r="ETS12" s="74"/>
      <c r="ETT12" s="85"/>
      <c r="ETU12" s="74"/>
      <c r="ETV12" s="74"/>
      <c r="ETW12" s="85"/>
      <c r="ETX12" s="80"/>
      <c r="ETY12" s="80"/>
      <c r="ETZ12" s="85"/>
      <c r="EUA12" s="77"/>
      <c r="EUB12" s="74"/>
      <c r="EUC12" s="74"/>
      <c r="EUD12" s="85"/>
      <c r="EUE12" s="74"/>
      <c r="EUF12" s="74"/>
      <c r="EUG12" s="85"/>
      <c r="EUH12" s="74"/>
      <c r="EUI12" s="74"/>
      <c r="EUJ12" s="85"/>
      <c r="EUK12" s="74"/>
      <c r="EUL12" s="74"/>
      <c r="EUM12" s="85"/>
      <c r="EUN12" s="80"/>
      <c r="EUO12" s="80"/>
      <c r="EUP12" s="85"/>
      <c r="EUQ12" s="77"/>
      <c r="EUR12" s="74"/>
      <c r="EUS12" s="74"/>
      <c r="EUT12" s="85"/>
      <c r="EUU12" s="74"/>
      <c r="EUV12" s="74"/>
      <c r="EUW12" s="85"/>
      <c r="EUX12" s="74"/>
      <c r="EUY12" s="74"/>
      <c r="EUZ12" s="85"/>
      <c r="EVA12" s="74"/>
      <c r="EVB12" s="74"/>
      <c r="EVC12" s="85"/>
      <c r="EVD12" s="80"/>
      <c r="EVE12" s="80"/>
      <c r="EVF12" s="85"/>
      <c r="EVG12" s="77"/>
      <c r="EVH12" s="74"/>
      <c r="EVI12" s="74"/>
      <c r="EVJ12" s="85"/>
      <c r="EVK12" s="74"/>
      <c r="EVL12" s="74"/>
      <c r="EVM12" s="85"/>
      <c r="EVN12" s="74"/>
      <c r="EVO12" s="74"/>
      <c r="EVP12" s="85"/>
      <c r="EVQ12" s="74"/>
      <c r="EVR12" s="74"/>
      <c r="EVS12" s="85"/>
      <c r="EVT12" s="80"/>
      <c r="EVU12" s="80"/>
      <c r="EVV12" s="85"/>
      <c r="EVW12" s="77"/>
      <c r="EVX12" s="74"/>
      <c r="EVY12" s="74"/>
      <c r="EVZ12" s="85"/>
      <c r="EWA12" s="74"/>
      <c r="EWB12" s="74"/>
      <c r="EWC12" s="85"/>
      <c r="EWD12" s="74"/>
      <c r="EWE12" s="74"/>
      <c r="EWF12" s="85"/>
      <c r="EWG12" s="74"/>
      <c r="EWH12" s="74"/>
      <c r="EWI12" s="85"/>
      <c r="EWJ12" s="80"/>
      <c r="EWK12" s="80"/>
      <c r="EWL12" s="85"/>
      <c r="EWM12" s="77"/>
      <c r="EWN12" s="74"/>
      <c r="EWO12" s="74"/>
      <c r="EWP12" s="85"/>
      <c r="EWQ12" s="74"/>
      <c r="EWR12" s="74"/>
      <c r="EWS12" s="85"/>
      <c r="EWT12" s="74"/>
      <c r="EWU12" s="74"/>
      <c r="EWV12" s="85"/>
      <c r="EWW12" s="74"/>
      <c r="EWX12" s="74"/>
      <c r="EWY12" s="85"/>
      <c r="EWZ12" s="80"/>
      <c r="EXA12" s="80"/>
      <c r="EXB12" s="85"/>
      <c r="EXC12" s="77"/>
      <c r="EXD12" s="74"/>
      <c r="EXE12" s="74"/>
      <c r="EXF12" s="85"/>
      <c r="EXG12" s="74"/>
      <c r="EXH12" s="74"/>
      <c r="EXI12" s="85"/>
      <c r="EXJ12" s="74"/>
      <c r="EXK12" s="74"/>
      <c r="EXL12" s="85"/>
      <c r="EXM12" s="74"/>
      <c r="EXN12" s="74"/>
      <c r="EXO12" s="85"/>
      <c r="EXP12" s="80"/>
      <c r="EXQ12" s="80"/>
      <c r="EXR12" s="85"/>
      <c r="EXS12" s="77"/>
      <c r="EXT12" s="74"/>
      <c r="EXU12" s="74"/>
      <c r="EXV12" s="85"/>
      <c r="EXW12" s="74"/>
      <c r="EXX12" s="74"/>
      <c r="EXY12" s="85"/>
      <c r="EXZ12" s="74"/>
      <c r="EYA12" s="74"/>
      <c r="EYB12" s="85"/>
      <c r="EYC12" s="74"/>
      <c r="EYD12" s="74"/>
      <c r="EYE12" s="85"/>
      <c r="EYF12" s="80"/>
      <c r="EYG12" s="80"/>
      <c r="EYH12" s="85"/>
      <c r="EYI12" s="77"/>
      <c r="EYJ12" s="74"/>
      <c r="EYK12" s="74"/>
      <c r="EYL12" s="85"/>
      <c r="EYM12" s="74"/>
      <c r="EYN12" s="74"/>
      <c r="EYO12" s="85"/>
      <c r="EYP12" s="74"/>
      <c r="EYQ12" s="74"/>
      <c r="EYR12" s="85"/>
      <c r="EYS12" s="74"/>
      <c r="EYT12" s="74"/>
      <c r="EYU12" s="85"/>
      <c r="EYV12" s="80"/>
      <c r="EYW12" s="80"/>
      <c r="EYX12" s="85"/>
      <c r="EYY12" s="77"/>
      <c r="EYZ12" s="74"/>
      <c r="EZA12" s="74"/>
      <c r="EZB12" s="85"/>
      <c r="EZC12" s="74"/>
      <c r="EZD12" s="74"/>
      <c r="EZE12" s="85"/>
      <c r="EZF12" s="74"/>
      <c r="EZG12" s="74"/>
      <c r="EZH12" s="85"/>
      <c r="EZI12" s="74"/>
      <c r="EZJ12" s="74"/>
      <c r="EZK12" s="85"/>
      <c r="EZL12" s="80"/>
      <c r="EZM12" s="80"/>
      <c r="EZN12" s="85"/>
      <c r="EZO12" s="77"/>
      <c r="EZP12" s="74"/>
      <c r="EZQ12" s="74"/>
      <c r="EZR12" s="85"/>
      <c r="EZS12" s="74"/>
      <c r="EZT12" s="74"/>
      <c r="EZU12" s="85"/>
      <c r="EZV12" s="74"/>
      <c r="EZW12" s="74"/>
      <c r="EZX12" s="85"/>
      <c r="EZY12" s="74"/>
      <c r="EZZ12" s="74"/>
      <c r="FAA12" s="85"/>
      <c r="FAB12" s="80"/>
      <c r="FAC12" s="80"/>
      <c r="FAD12" s="85"/>
      <c r="FAE12" s="77"/>
      <c r="FAF12" s="74"/>
      <c r="FAG12" s="74"/>
      <c r="FAH12" s="85"/>
      <c r="FAI12" s="74"/>
      <c r="FAJ12" s="74"/>
      <c r="FAK12" s="85"/>
      <c r="FAL12" s="74"/>
      <c r="FAM12" s="74"/>
      <c r="FAN12" s="85"/>
      <c r="FAO12" s="74"/>
      <c r="FAP12" s="74"/>
      <c r="FAQ12" s="85"/>
      <c r="FAR12" s="80"/>
      <c r="FAS12" s="80"/>
      <c r="FAT12" s="85"/>
      <c r="FAU12" s="77"/>
      <c r="FAV12" s="74"/>
      <c r="FAW12" s="74"/>
      <c r="FAX12" s="85"/>
      <c r="FAY12" s="74"/>
      <c r="FAZ12" s="74"/>
      <c r="FBA12" s="85"/>
      <c r="FBB12" s="74"/>
      <c r="FBC12" s="74"/>
      <c r="FBD12" s="85"/>
      <c r="FBE12" s="74"/>
      <c r="FBF12" s="74"/>
      <c r="FBG12" s="85"/>
      <c r="FBH12" s="80"/>
      <c r="FBI12" s="80"/>
      <c r="FBJ12" s="85"/>
      <c r="FBK12" s="77"/>
      <c r="FBL12" s="74"/>
      <c r="FBM12" s="74"/>
      <c r="FBN12" s="85"/>
      <c r="FBO12" s="74"/>
      <c r="FBP12" s="74"/>
      <c r="FBQ12" s="85"/>
      <c r="FBR12" s="74"/>
      <c r="FBS12" s="74"/>
      <c r="FBT12" s="85"/>
      <c r="FBU12" s="74"/>
      <c r="FBV12" s="74"/>
      <c r="FBW12" s="85"/>
      <c r="FBX12" s="80"/>
      <c r="FBY12" s="80"/>
      <c r="FBZ12" s="85"/>
      <c r="FCA12" s="77"/>
      <c r="FCB12" s="74"/>
      <c r="FCC12" s="74"/>
      <c r="FCD12" s="85"/>
      <c r="FCE12" s="74"/>
      <c r="FCF12" s="74"/>
      <c r="FCG12" s="85"/>
      <c r="FCH12" s="74"/>
      <c r="FCI12" s="74"/>
      <c r="FCJ12" s="85"/>
      <c r="FCK12" s="74"/>
      <c r="FCL12" s="74"/>
      <c r="FCM12" s="85"/>
      <c r="FCN12" s="80"/>
      <c r="FCO12" s="80"/>
      <c r="FCP12" s="85"/>
      <c r="FCQ12" s="77"/>
      <c r="FCR12" s="74"/>
      <c r="FCS12" s="74"/>
      <c r="FCT12" s="85"/>
      <c r="FCU12" s="74"/>
      <c r="FCV12" s="74"/>
      <c r="FCW12" s="85"/>
      <c r="FCX12" s="74"/>
      <c r="FCY12" s="74"/>
      <c r="FCZ12" s="85"/>
      <c r="FDA12" s="74"/>
      <c r="FDB12" s="74"/>
      <c r="FDC12" s="85"/>
      <c r="FDD12" s="80"/>
      <c r="FDE12" s="80"/>
      <c r="FDF12" s="85"/>
      <c r="FDG12" s="77"/>
      <c r="FDH12" s="74"/>
      <c r="FDI12" s="74"/>
      <c r="FDJ12" s="85"/>
      <c r="FDK12" s="74"/>
      <c r="FDL12" s="74"/>
      <c r="FDM12" s="85"/>
      <c r="FDN12" s="74"/>
      <c r="FDO12" s="74"/>
      <c r="FDP12" s="85"/>
      <c r="FDQ12" s="74"/>
      <c r="FDR12" s="74"/>
      <c r="FDS12" s="85"/>
      <c r="FDT12" s="80"/>
      <c r="FDU12" s="80"/>
      <c r="FDV12" s="85"/>
      <c r="FDW12" s="77"/>
      <c r="FDX12" s="74"/>
      <c r="FDY12" s="74"/>
      <c r="FDZ12" s="85"/>
      <c r="FEA12" s="74"/>
      <c r="FEB12" s="74"/>
      <c r="FEC12" s="85"/>
      <c r="FED12" s="74"/>
      <c r="FEE12" s="74"/>
      <c r="FEF12" s="85"/>
      <c r="FEG12" s="74"/>
      <c r="FEH12" s="74"/>
      <c r="FEI12" s="85"/>
      <c r="FEJ12" s="80"/>
      <c r="FEK12" s="80"/>
      <c r="FEL12" s="85"/>
      <c r="FEM12" s="77"/>
      <c r="FEN12" s="74"/>
      <c r="FEO12" s="74"/>
      <c r="FEP12" s="85"/>
      <c r="FEQ12" s="74"/>
      <c r="FER12" s="74"/>
      <c r="FES12" s="85"/>
      <c r="FET12" s="74"/>
      <c r="FEU12" s="74"/>
      <c r="FEV12" s="85"/>
      <c r="FEW12" s="74"/>
      <c r="FEX12" s="74"/>
      <c r="FEY12" s="85"/>
      <c r="FEZ12" s="80"/>
      <c r="FFA12" s="80"/>
      <c r="FFB12" s="85"/>
      <c r="FFC12" s="77"/>
      <c r="FFD12" s="74"/>
      <c r="FFE12" s="74"/>
      <c r="FFF12" s="85"/>
      <c r="FFG12" s="74"/>
      <c r="FFH12" s="74"/>
      <c r="FFI12" s="85"/>
      <c r="FFJ12" s="74"/>
      <c r="FFK12" s="74"/>
      <c r="FFL12" s="85"/>
      <c r="FFM12" s="74"/>
      <c r="FFN12" s="74"/>
      <c r="FFO12" s="85"/>
      <c r="FFP12" s="80"/>
      <c r="FFQ12" s="80"/>
      <c r="FFR12" s="85"/>
      <c r="FFS12" s="77"/>
      <c r="FFT12" s="74"/>
      <c r="FFU12" s="74"/>
      <c r="FFV12" s="85"/>
      <c r="FFW12" s="74"/>
      <c r="FFX12" s="74"/>
      <c r="FFY12" s="85"/>
      <c r="FFZ12" s="74"/>
      <c r="FGA12" s="74"/>
      <c r="FGB12" s="85"/>
      <c r="FGC12" s="74"/>
      <c r="FGD12" s="74"/>
      <c r="FGE12" s="85"/>
      <c r="FGF12" s="80"/>
      <c r="FGG12" s="80"/>
      <c r="FGH12" s="85"/>
      <c r="FGI12" s="77"/>
      <c r="FGJ12" s="74"/>
      <c r="FGK12" s="74"/>
      <c r="FGL12" s="85"/>
      <c r="FGM12" s="74"/>
      <c r="FGN12" s="74"/>
      <c r="FGO12" s="85"/>
      <c r="FGP12" s="74"/>
      <c r="FGQ12" s="74"/>
      <c r="FGR12" s="85"/>
      <c r="FGS12" s="74"/>
      <c r="FGT12" s="74"/>
      <c r="FGU12" s="85"/>
      <c r="FGV12" s="80"/>
      <c r="FGW12" s="80"/>
      <c r="FGX12" s="85"/>
      <c r="FGY12" s="77"/>
      <c r="FGZ12" s="74"/>
      <c r="FHA12" s="74"/>
      <c r="FHB12" s="85"/>
      <c r="FHC12" s="74"/>
      <c r="FHD12" s="74"/>
      <c r="FHE12" s="85"/>
      <c r="FHF12" s="74"/>
      <c r="FHG12" s="74"/>
      <c r="FHH12" s="85"/>
      <c r="FHI12" s="74"/>
      <c r="FHJ12" s="74"/>
      <c r="FHK12" s="85"/>
      <c r="FHL12" s="80"/>
      <c r="FHM12" s="80"/>
      <c r="FHN12" s="85"/>
      <c r="FHO12" s="77"/>
      <c r="FHP12" s="74"/>
      <c r="FHQ12" s="74"/>
      <c r="FHR12" s="85"/>
      <c r="FHS12" s="74"/>
      <c r="FHT12" s="74"/>
      <c r="FHU12" s="85"/>
      <c r="FHV12" s="74"/>
      <c r="FHW12" s="74"/>
      <c r="FHX12" s="85"/>
      <c r="FHY12" s="74"/>
      <c r="FHZ12" s="74"/>
      <c r="FIA12" s="85"/>
      <c r="FIB12" s="80"/>
      <c r="FIC12" s="80"/>
      <c r="FID12" s="85"/>
      <c r="FIE12" s="77"/>
      <c r="FIF12" s="74"/>
      <c r="FIG12" s="74"/>
      <c r="FIH12" s="85"/>
      <c r="FII12" s="74"/>
      <c r="FIJ12" s="74"/>
      <c r="FIK12" s="85"/>
      <c r="FIL12" s="74"/>
      <c r="FIM12" s="74"/>
      <c r="FIN12" s="85"/>
      <c r="FIO12" s="74"/>
      <c r="FIP12" s="74"/>
      <c r="FIQ12" s="85"/>
      <c r="FIR12" s="80"/>
      <c r="FIS12" s="80"/>
      <c r="FIT12" s="85"/>
      <c r="FIU12" s="77"/>
      <c r="FIV12" s="74"/>
      <c r="FIW12" s="74"/>
      <c r="FIX12" s="85"/>
      <c r="FIY12" s="74"/>
      <c r="FIZ12" s="74"/>
      <c r="FJA12" s="85"/>
      <c r="FJB12" s="74"/>
      <c r="FJC12" s="74"/>
      <c r="FJD12" s="85"/>
      <c r="FJE12" s="74"/>
      <c r="FJF12" s="74"/>
      <c r="FJG12" s="85"/>
      <c r="FJH12" s="80"/>
      <c r="FJI12" s="80"/>
      <c r="FJJ12" s="85"/>
      <c r="FJK12" s="77"/>
      <c r="FJL12" s="74"/>
      <c r="FJM12" s="74"/>
      <c r="FJN12" s="85"/>
      <c r="FJO12" s="74"/>
      <c r="FJP12" s="74"/>
      <c r="FJQ12" s="85"/>
      <c r="FJR12" s="74"/>
      <c r="FJS12" s="74"/>
      <c r="FJT12" s="85"/>
      <c r="FJU12" s="74"/>
      <c r="FJV12" s="74"/>
      <c r="FJW12" s="85"/>
      <c r="FJX12" s="80"/>
      <c r="FJY12" s="80"/>
      <c r="FJZ12" s="85"/>
      <c r="FKA12" s="77"/>
      <c r="FKB12" s="74"/>
      <c r="FKC12" s="74"/>
      <c r="FKD12" s="85"/>
      <c r="FKE12" s="74"/>
      <c r="FKF12" s="74"/>
      <c r="FKG12" s="85"/>
      <c r="FKH12" s="74"/>
      <c r="FKI12" s="74"/>
      <c r="FKJ12" s="85"/>
      <c r="FKK12" s="74"/>
      <c r="FKL12" s="74"/>
      <c r="FKM12" s="85"/>
      <c r="FKN12" s="80"/>
      <c r="FKO12" s="80"/>
      <c r="FKP12" s="85"/>
      <c r="FKQ12" s="77"/>
      <c r="FKR12" s="74"/>
      <c r="FKS12" s="74"/>
      <c r="FKT12" s="85"/>
      <c r="FKU12" s="74"/>
      <c r="FKV12" s="74"/>
      <c r="FKW12" s="85"/>
      <c r="FKX12" s="74"/>
      <c r="FKY12" s="74"/>
      <c r="FKZ12" s="85"/>
      <c r="FLA12" s="74"/>
      <c r="FLB12" s="74"/>
      <c r="FLC12" s="85"/>
      <c r="FLD12" s="80"/>
      <c r="FLE12" s="80"/>
      <c r="FLF12" s="85"/>
      <c r="FLG12" s="77"/>
      <c r="FLH12" s="74"/>
      <c r="FLI12" s="74"/>
      <c r="FLJ12" s="85"/>
      <c r="FLK12" s="74"/>
      <c r="FLL12" s="74"/>
      <c r="FLM12" s="85"/>
      <c r="FLN12" s="74"/>
      <c r="FLO12" s="74"/>
      <c r="FLP12" s="85"/>
      <c r="FLQ12" s="74"/>
      <c r="FLR12" s="74"/>
      <c r="FLS12" s="85"/>
      <c r="FLT12" s="80"/>
      <c r="FLU12" s="80"/>
      <c r="FLV12" s="85"/>
      <c r="FLW12" s="77"/>
      <c r="FLX12" s="74"/>
      <c r="FLY12" s="74"/>
      <c r="FLZ12" s="85"/>
      <c r="FMA12" s="74"/>
      <c r="FMB12" s="74"/>
      <c r="FMC12" s="85"/>
      <c r="FMD12" s="74"/>
      <c r="FME12" s="74"/>
      <c r="FMF12" s="85"/>
      <c r="FMG12" s="74"/>
      <c r="FMH12" s="74"/>
      <c r="FMI12" s="85"/>
      <c r="FMJ12" s="80"/>
      <c r="FMK12" s="80"/>
      <c r="FML12" s="85"/>
      <c r="FMM12" s="77"/>
      <c r="FMN12" s="74"/>
      <c r="FMO12" s="74"/>
      <c r="FMP12" s="85"/>
      <c r="FMQ12" s="74"/>
      <c r="FMR12" s="74"/>
      <c r="FMS12" s="85"/>
      <c r="FMT12" s="74"/>
      <c r="FMU12" s="74"/>
      <c r="FMV12" s="85"/>
      <c r="FMW12" s="74"/>
      <c r="FMX12" s="74"/>
      <c r="FMY12" s="85"/>
      <c r="FMZ12" s="80"/>
      <c r="FNA12" s="80"/>
      <c r="FNB12" s="85"/>
      <c r="FNC12" s="77"/>
      <c r="FND12" s="74"/>
      <c r="FNE12" s="74"/>
      <c r="FNF12" s="85"/>
      <c r="FNG12" s="74"/>
      <c r="FNH12" s="74"/>
      <c r="FNI12" s="85"/>
      <c r="FNJ12" s="74"/>
      <c r="FNK12" s="74"/>
      <c r="FNL12" s="85"/>
      <c r="FNM12" s="74"/>
      <c r="FNN12" s="74"/>
      <c r="FNO12" s="85"/>
      <c r="FNP12" s="80"/>
      <c r="FNQ12" s="80"/>
      <c r="FNR12" s="85"/>
      <c r="FNS12" s="77"/>
      <c r="FNT12" s="74"/>
      <c r="FNU12" s="74"/>
      <c r="FNV12" s="85"/>
      <c r="FNW12" s="74"/>
      <c r="FNX12" s="74"/>
      <c r="FNY12" s="85"/>
      <c r="FNZ12" s="74"/>
      <c r="FOA12" s="74"/>
      <c r="FOB12" s="85"/>
      <c r="FOC12" s="74"/>
      <c r="FOD12" s="74"/>
      <c r="FOE12" s="85"/>
      <c r="FOF12" s="80"/>
      <c r="FOG12" s="80"/>
      <c r="FOH12" s="85"/>
      <c r="FOI12" s="77"/>
      <c r="FOJ12" s="74"/>
      <c r="FOK12" s="74"/>
      <c r="FOL12" s="85"/>
      <c r="FOM12" s="74"/>
      <c r="FON12" s="74"/>
      <c r="FOO12" s="85"/>
      <c r="FOP12" s="74"/>
      <c r="FOQ12" s="74"/>
      <c r="FOR12" s="85"/>
      <c r="FOS12" s="74"/>
      <c r="FOT12" s="74"/>
      <c r="FOU12" s="85"/>
      <c r="FOV12" s="80"/>
      <c r="FOW12" s="80"/>
      <c r="FOX12" s="85"/>
      <c r="FOY12" s="77"/>
      <c r="FOZ12" s="74"/>
      <c r="FPA12" s="74"/>
      <c r="FPB12" s="85"/>
      <c r="FPC12" s="74"/>
      <c r="FPD12" s="74"/>
      <c r="FPE12" s="85"/>
      <c r="FPF12" s="74"/>
      <c r="FPG12" s="74"/>
      <c r="FPH12" s="85"/>
      <c r="FPI12" s="74"/>
      <c r="FPJ12" s="74"/>
      <c r="FPK12" s="85"/>
      <c r="FPL12" s="80"/>
      <c r="FPM12" s="80"/>
      <c r="FPN12" s="85"/>
      <c r="FPO12" s="77"/>
      <c r="FPP12" s="74"/>
      <c r="FPQ12" s="74"/>
      <c r="FPR12" s="85"/>
      <c r="FPS12" s="74"/>
      <c r="FPT12" s="74"/>
      <c r="FPU12" s="85"/>
      <c r="FPV12" s="74"/>
      <c r="FPW12" s="74"/>
      <c r="FPX12" s="85"/>
      <c r="FPY12" s="74"/>
      <c r="FPZ12" s="74"/>
      <c r="FQA12" s="85"/>
      <c r="FQB12" s="80"/>
      <c r="FQC12" s="80"/>
      <c r="FQD12" s="85"/>
      <c r="FQE12" s="77"/>
      <c r="FQF12" s="74"/>
      <c r="FQG12" s="74"/>
      <c r="FQH12" s="85"/>
      <c r="FQI12" s="74"/>
      <c r="FQJ12" s="74"/>
      <c r="FQK12" s="85"/>
      <c r="FQL12" s="74"/>
      <c r="FQM12" s="74"/>
      <c r="FQN12" s="85"/>
      <c r="FQO12" s="74"/>
      <c r="FQP12" s="74"/>
      <c r="FQQ12" s="85"/>
      <c r="FQR12" s="80"/>
      <c r="FQS12" s="80"/>
      <c r="FQT12" s="85"/>
      <c r="FQU12" s="77"/>
      <c r="FQV12" s="74"/>
      <c r="FQW12" s="74"/>
      <c r="FQX12" s="85"/>
      <c r="FQY12" s="74"/>
      <c r="FQZ12" s="74"/>
      <c r="FRA12" s="85"/>
      <c r="FRB12" s="74"/>
      <c r="FRC12" s="74"/>
      <c r="FRD12" s="85"/>
      <c r="FRE12" s="74"/>
      <c r="FRF12" s="74"/>
      <c r="FRG12" s="85"/>
      <c r="FRH12" s="80"/>
      <c r="FRI12" s="80"/>
      <c r="FRJ12" s="85"/>
      <c r="FRK12" s="77"/>
      <c r="FRL12" s="74"/>
      <c r="FRM12" s="74"/>
      <c r="FRN12" s="85"/>
      <c r="FRO12" s="74"/>
      <c r="FRP12" s="74"/>
      <c r="FRQ12" s="85"/>
      <c r="FRR12" s="74"/>
      <c r="FRS12" s="74"/>
      <c r="FRT12" s="85"/>
      <c r="FRU12" s="74"/>
      <c r="FRV12" s="74"/>
      <c r="FRW12" s="85"/>
      <c r="FRX12" s="80"/>
      <c r="FRY12" s="80"/>
      <c r="FRZ12" s="85"/>
      <c r="FSA12" s="77"/>
      <c r="FSB12" s="74"/>
      <c r="FSC12" s="74"/>
      <c r="FSD12" s="85"/>
      <c r="FSE12" s="74"/>
      <c r="FSF12" s="74"/>
      <c r="FSG12" s="85"/>
      <c r="FSH12" s="74"/>
      <c r="FSI12" s="74"/>
      <c r="FSJ12" s="85"/>
      <c r="FSK12" s="74"/>
      <c r="FSL12" s="74"/>
      <c r="FSM12" s="85"/>
      <c r="FSN12" s="80"/>
      <c r="FSO12" s="80"/>
      <c r="FSP12" s="85"/>
      <c r="FSQ12" s="77"/>
      <c r="FSR12" s="74"/>
      <c r="FSS12" s="74"/>
      <c r="FST12" s="85"/>
      <c r="FSU12" s="74"/>
      <c r="FSV12" s="74"/>
      <c r="FSW12" s="85"/>
      <c r="FSX12" s="74"/>
      <c r="FSY12" s="74"/>
      <c r="FSZ12" s="85"/>
      <c r="FTA12" s="74"/>
      <c r="FTB12" s="74"/>
      <c r="FTC12" s="85"/>
      <c r="FTD12" s="80"/>
      <c r="FTE12" s="80"/>
      <c r="FTF12" s="85"/>
      <c r="FTG12" s="77"/>
      <c r="FTH12" s="74"/>
      <c r="FTI12" s="74"/>
      <c r="FTJ12" s="85"/>
      <c r="FTK12" s="74"/>
      <c r="FTL12" s="74"/>
      <c r="FTM12" s="85"/>
      <c r="FTN12" s="74"/>
      <c r="FTO12" s="74"/>
      <c r="FTP12" s="85"/>
      <c r="FTQ12" s="74"/>
      <c r="FTR12" s="74"/>
      <c r="FTS12" s="85"/>
      <c r="FTT12" s="80"/>
      <c r="FTU12" s="80"/>
      <c r="FTV12" s="85"/>
      <c r="FTW12" s="77"/>
      <c r="FTX12" s="74"/>
      <c r="FTY12" s="74"/>
      <c r="FTZ12" s="85"/>
      <c r="FUA12" s="74"/>
      <c r="FUB12" s="74"/>
      <c r="FUC12" s="85"/>
      <c r="FUD12" s="74"/>
      <c r="FUE12" s="74"/>
      <c r="FUF12" s="85"/>
      <c r="FUG12" s="74"/>
      <c r="FUH12" s="74"/>
      <c r="FUI12" s="85"/>
      <c r="FUJ12" s="80"/>
      <c r="FUK12" s="80"/>
      <c r="FUL12" s="85"/>
      <c r="FUM12" s="77"/>
      <c r="FUN12" s="74"/>
      <c r="FUO12" s="74"/>
      <c r="FUP12" s="85"/>
      <c r="FUQ12" s="74"/>
      <c r="FUR12" s="74"/>
      <c r="FUS12" s="85"/>
      <c r="FUT12" s="74"/>
      <c r="FUU12" s="74"/>
      <c r="FUV12" s="85"/>
      <c r="FUW12" s="74"/>
      <c r="FUX12" s="74"/>
      <c r="FUY12" s="85"/>
      <c r="FUZ12" s="80"/>
      <c r="FVA12" s="80"/>
      <c r="FVB12" s="85"/>
      <c r="FVC12" s="77"/>
      <c r="FVD12" s="74"/>
      <c r="FVE12" s="74"/>
      <c r="FVF12" s="85"/>
      <c r="FVG12" s="74"/>
      <c r="FVH12" s="74"/>
      <c r="FVI12" s="85"/>
      <c r="FVJ12" s="74"/>
      <c r="FVK12" s="74"/>
      <c r="FVL12" s="85"/>
      <c r="FVM12" s="74"/>
      <c r="FVN12" s="74"/>
      <c r="FVO12" s="85"/>
      <c r="FVP12" s="80"/>
      <c r="FVQ12" s="80"/>
      <c r="FVR12" s="85"/>
      <c r="FVS12" s="77"/>
      <c r="FVT12" s="74"/>
      <c r="FVU12" s="74"/>
      <c r="FVV12" s="85"/>
      <c r="FVW12" s="74"/>
      <c r="FVX12" s="74"/>
      <c r="FVY12" s="85"/>
      <c r="FVZ12" s="74"/>
      <c r="FWA12" s="74"/>
      <c r="FWB12" s="85"/>
      <c r="FWC12" s="74"/>
      <c r="FWD12" s="74"/>
      <c r="FWE12" s="85"/>
      <c r="FWF12" s="80"/>
      <c r="FWG12" s="80"/>
      <c r="FWH12" s="85"/>
      <c r="FWI12" s="77"/>
      <c r="FWJ12" s="74"/>
      <c r="FWK12" s="74"/>
      <c r="FWL12" s="85"/>
      <c r="FWM12" s="74"/>
      <c r="FWN12" s="74"/>
      <c r="FWO12" s="85"/>
      <c r="FWP12" s="74"/>
      <c r="FWQ12" s="74"/>
      <c r="FWR12" s="85"/>
      <c r="FWS12" s="74"/>
      <c r="FWT12" s="74"/>
      <c r="FWU12" s="85"/>
      <c r="FWV12" s="80"/>
      <c r="FWW12" s="80"/>
      <c r="FWX12" s="85"/>
      <c r="FWY12" s="77"/>
      <c r="FWZ12" s="74"/>
      <c r="FXA12" s="74"/>
      <c r="FXB12" s="85"/>
      <c r="FXC12" s="74"/>
      <c r="FXD12" s="74"/>
      <c r="FXE12" s="85"/>
      <c r="FXF12" s="74"/>
      <c r="FXG12" s="74"/>
      <c r="FXH12" s="85"/>
      <c r="FXI12" s="74"/>
      <c r="FXJ12" s="74"/>
      <c r="FXK12" s="85"/>
      <c r="FXL12" s="80"/>
      <c r="FXM12" s="80"/>
      <c r="FXN12" s="85"/>
      <c r="FXO12" s="77"/>
      <c r="FXP12" s="74"/>
      <c r="FXQ12" s="74"/>
      <c r="FXR12" s="85"/>
      <c r="FXS12" s="74"/>
      <c r="FXT12" s="74"/>
      <c r="FXU12" s="85"/>
      <c r="FXV12" s="74"/>
      <c r="FXW12" s="74"/>
      <c r="FXX12" s="85"/>
      <c r="FXY12" s="74"/>
      <c r="FXZ12" s="74"/>
      <c r="FYA12" s="85"/>
      <c r="FYB12" s="80"/>
      <c r="FYC12" s="80"/>
      <c r="FYD12" s="85"/>
      <c r="FYE12" s="77"/>
      <c r="FYF12" s="74"/>
      <c r="FYG12" s="74"/>
      <c r="FYH12" s="85"/>
      <c r="FYI12" s="74"/>
      <c r="FYJ12" s="74"/>
      <c r="FYK12" s="85"/>
      <c r="FYL12" s="74"/>
      <c r="FYM12" s="74"/>
      <c r="FYN12" s="85"/>
      <c r="FYO12" s="74"/>
      <c r="FYP12" s="74"/>
      <c r="FYQ12" s="85"/>
      <c r="FYR12" s="80"/>
      <c r="FYS12" s="80"/>
      <c r="FYT12" s="85"/>
      <c r="FYU12" s="77"/>
      <c r="FYV12" s="74"/>
      <c r="FYW12" s="74"/>
      <c r="FYX12" s="85"/>
      <c r="FYY12" s="74"/>
      <c r="FYZ12" s="74"/>
      <c r="FZA12" s="85"/>
      <c r="FZB12" s="74"/>
      <c r="FZC12" s="74"/>
      <c r="FZD12" s="85"/>
      <c r="FZE12" s="74"/>
      <c r="FZF12" s="74"/>
      <c r="FZG12" s="85"/>
      <c r="FZH12" s="80"/>
      <c r="FZI12" s="80"/>
      <c r="FZJ12" s="85"/>
      <c r="FZK12" s="77"/>
      <c r="FZL12" s="74"/>
      <c r="FZM12" s="74"/>
      <c r="FZN12" s="85"/>
      <c r="FZO12" s="74"/>
      <c r="FZP12" s="74"/>
      <c r="FZQ12" s="85"/>
      <c r="FZR12" s="74"/>
      <c r="FZS12" s="74"/>
      <c r="FZT12" s="85"/>
      <c r="FZU12" s="74"/>
      <c r="FZV12" s="74"/>
      <c r="FZW12" s="85"/>
      <c r="FZX12" s="80"/>
      <c r="FZY12" s="80"/>
      <c r="FZZ12" s="85"/>
      <c r="GAA12" s="77"/>
      <c r="GAB12" s="74"/>
      <c r="GAC12" s="74"/>
      <c r="GAD12" s="85"/>
      <c r="GAE12" s="74"/>
      <c r="GAF12" s="74"/>
      <c r="GAG12" s="85"/>
      <c r="GAH12" s="74"/>
      <c r="GAI12" s="74"/>
      <c r="GAJ12" s="85"/>
      <c r="GAK12" s="74"/>
      <c r="GAL12" s="74"/>
      <c r="GAM12" s="85"/>
      <c r="GAN12" s="80"/>
      <c r="GAO12" s="80"/>
      <c r="GAP12" s="85"/>
      <c r="GAQ12" s="77"/>
      <c r="GAR12" s="74"/>
      <c r="GAS12" s="74"/>
      <c r="GAT12" s="85"/>
      <c r="GAU12" s="74"/>
      <c r="GAV12" s="74"/>
      <c r="GAW12" s="85"/>
      <c r="GAX12" s="74"/>
      <c r="GAY12" s="74"/>
      <c r="GAZ12" s="85"/>
      <c r="GBA12" s="74"/>
      <c r="GBB12" s="74"/>
      <c r="GBC12" s="85"/>
      <c r="GBD12" s="80"/>
      <c r="GBE12" s="80"/>
      <c r="GBF12" s="85"/>
      <c r="GBG12" s="77"/>
      <c r="GBH12" s="74"/>
      <c r="GBI12" s="74"/>
      <c r="GBJ12" s="85"/>
      <c r="GBK12" s="74"/>
      <c r="GBL12" s="74"/>
      <c r="GBM12" s="85"/>
      <c r="GBN12" s="74"/>
      <c r="GBO12" s="74"/>
      <c r="GBP12" s="85"/>
      <c r="GBQ12" s="74"/>
      <c r="GBR12" s="74"/>
      <c r="GBS12" s="85"/>
      <c r="GBT12" s="80"/>
      <c r="GBU12" s="80"/>
      <c r="GBV12" s="85"/>
      <c r="GBW12" s="77"/>
      <c r="GBX12" s="74"/>
      <c r="GBY12" s="74"/>
      <c r="GBZ12" s="85"/>
      <c r="GCA12" s="74"/>
      <c r="GCB12" s="74"/>
      <c r="GCC12" s="85"/>
      <c r="GCD12" s="74"/>
      <c r="GCE12" s="74"/>
      <c r="GCF12" s="85"/>
      <c r="GCG12" s="74"/>
      <c r="GCH12" s="74"/>
      <c r="GCI12" s="85"/>
      <c r="GCJ12" s="80"/>
      <c r="GCK12" s="80"/>
      <c r="GCL12" s="85"/>
      <c r="GCM12" s="77"/>
      <c r="GCN12" s="74"/>
      <c r="GCO12" s="74"/>
      <c r="GCP12" s="85"/>
      <c r="GCQ12" s="74"/>
      <c r="GCR12" s="74"/>
      <c r="GCS12" s="85"/>
      <c r="GCT12" s="74"/>
      <c r="GCU12" s="74"/>
      <c r="GCV12" s="85"/>
      <c r="GCW12" s="74"/>
      <c r="GCX12" s="74"/>
      <c r="GCY12" s="85"/>
      <c r="GCZ12" s="80"/>
      <c r="GDA12" s="80"/>
      <c r="GDB12" s="85"/>
      <c r="GDC12" s="77"/>
      <c r="GDD12" s="74"/>
      <c r="GDE12" s="74"/>
      <c r="GDF12" s="85"/>
      <c r="GDG12" s="74"/>
      <c r="GDH12" s="74"/>
      <c r="GDI12" s="85"/>
      <c r="GDJ12" s="74"/>
      <c r="GDK12" s="74"/>
      <c r="GDL12" s="85"/>
      <c r="GDM12" s="74"/>
      <c r="GDN12" s="74"/>
      <c r="GDO12" s="85"/>
      <c r="GDP12" s="80"/>
      <c r="GDQ12" s="80"/>
      <c r="GDR12" s="85"/>
      <c r="GDS12" s="77"/>
      <c r="GDT12" s="74"/>
      <c r="GDU12" s="74"/>
      <c r="GDV12" s="85"/>
      <c r="GDW12" s="74"/>
      <c r="GDX12" s="74"/>
      <c r="GDY12" s="85"/>
      <c r="GDZ12" s="74"/>
      <c r="GEA12" s="74"/>
      <c r="GEB12" s="85"/>
      <c r="GEC12" s="74"/>
      <c r="GED12" s="74"/>
      <c r="GEE12" s="85"/>
      <c r="GEF12" s="80"/>
      <c r="GEG12" s="80"/>
      <c r="GEH12" s="85"/>
      <c r="GEI12" s="77"/>
      <c r="GEJ12" s="74"/>
      <c r="GEK12" s="74"/>
      <c r="GEL12" s="85"/>
      <c r="GEM12" s="74"/>
      <c r="GEN12" s="74"/>
      <c r="GEO12" s="85"/>
      <c r="GEP12" s="74"/>
      <c r="GEQ12" s="74"/>
      <c r="GER12" s="85"/>
      <c r="GES12" s="74"/>
      <c r="GET12" s="74"/>
      <c r="GEU12" s="85"/>
      <c r="GEV12" s="80"/>
      <c r="GEW12" s="80"/>
      <c r="GEX12" s="85"/>
      <c r="GEY12" s="77"/>
      <c r="GEZ12" s="74"/>
      <c r="GFA12" s="74"/>
      <c r="GFB12" s="85"/>
      <c r="GFC12" s="74"/>
      <c r="GFD12" s="74"/>
      <c r="GFE12" s="85"/>
      <c r="GFF12" s="74"/>
      <c r="GFG12" s="74"/>
      <c r="GFH12" s="85"/>
      <c r="GFI12" s="74"/>
      <c r="GFJ12" s="74"/>
      <c r="GFK12" s="85"/>
      <c r="GFL12" s="80"/>
      <c r="GFM12" s="80"/>
      <c r="GFN12" s="85"/>
      <c r="GFO12" s="77"/>
      <c r="GFP12" s="74"/>
      <c r="GFQ12" s="74"/>
      <c r="GFR12" s="85"/>
      <c r="GFS12" s="74"/>
      <c r="GFT12" s="74"/>
      <c r="GFU12" s="85"/>
      <c r="GFV12" s="74"/>
      <c r="GFW12" s="74"/>
      <c r="GFX12" s="85"/>
      <c r="GFY12" s="74"/>
      <c r="GFZ12" s="74"/>
      <c r="GGA12" s="85"/>
      <c r="GGB12" s="80"/>
      <c r="GGC12" s="80"/>
      <c r="GGD12" s="85"/>
      <c r="GGE12" s="77"/>
      <c r="GGF12" s="74"/>
      <c r="GGG12" s="74"/>
      <c r="GGH12" s="85"/>
      <c r="GGI12" s="74"/>
      <c r="GGJ12" s="74"/>
      <c r="GGK12" s="85"/>
      <c r="GGL12" s="74"/>
      <c r="GGM12" s="74"/>
      <c r="GGN12" s="85"/>
      <c r="GGO12" s="74"/>
      <c r="GGP12" s="74"/>
      <c r="GGQ12" s="85"/>
      <c r="GGR12" s="80"/>
      <c r="GGS12" s="80"/>
      <c r="GGT12" s="85"/>
      <c r="GGU12" s="77"/>
      <c r="GGV12" s="74"/>
      <c r="GGW12" s="74"/>
      <c r="GGX12" s="85"/>
      <c r="GGY12" s="74"/>
      <c r="GGZ12" s="74"/>
      <c r="GHA12" s="85"/>
      <c r="GHB12" s="74"/>
      <c r="GHC12" s="74"/>
      <c r="GHD12" s="85"/>
      <c r="GHE12" s="74"/>
      <c r="GHF12" s="74"/>
      <c r="GHG12" s="85"/>
      <c r="GHH12" s="80"/>
      <c r="GHI12" s="80"/>
      <c r="GHJ12" s="85"/>
      <c r="GHK12" s="77"/>
      <c r="GHL12" s="74"/>
      <c r="GHM12" s="74"/>
      <c r="GHN12" s="85"/>
      <c r="GHO12" s="74"/>
      <c r="GHP12" s="74"/>
      <c r="GHQ12" s="85"/>
      <c r="GHR12" s="74"/>
      <c r="GHS12" s="74"/>
      <c r="GHT12" s="85"/>
      <c r="GHU12" s="74"/>
      <c r="GHV12" s="74"/>
      <c r="GHW12" s="85"/>
      <c r="GHX12" s="80"/>
      <c r="GHY12" s="80"/>
      <c r="GHZ12" s="85"/>
      <c r="GIA12" s="77"/>
      <c r="GIB12" s="74"/>
      <c r="GIC12" s="74"/>
      <c r="GID12" s="85"/>
      <c r="GIE12" s="74"/>
      <c r="GIF12" s="74"/>
      <c r="GIG12" s="85"/>
      <c r="GIH12" s="74"/>
      <c r="GII12" s="74"/>
      <c r="GIJ12" s="85"/>
      <c r="GIK12" s="74"/>
      <c r="GIL12" s="74"/>
      <c r="GIM12" s="85"/>
      <c r="GIN12" s="80"/>
      <c r="GIO12" s="80"/>
      <c r="GIP12" s="85"/>
      <c r="GIQ12" s="77"/>
      <c r="GIR12" s="74"/>
      <c r="GIS12" s="74"/>
      <c r="GIT12" s="85"/>
      <c r="GIU12" s="74"/>
      <c r="GIV12" s="74"/>
      <c r="GIW12" s="85"/>
      <c r="GIX12" s="74"/>
      <c r="GIY12" s="74"/>
      <c r="GIZ12" s="85"/>
      <c r="GJA12" s="74"/>
      <c r="GJB12" s="74"/>
      <c r="GJC12" s="85"/>
      <c r="GJD12" s="80"/>
      <c r="GJE12" s="80"/>
      <c r="GJF12" s="85"/>
      <c r="GJG12" s="77"/>
      <c r="GJH12" s="74"/>
      <c r="GJI12" s="74"/>
      <c r="GJJ12" s="85"/>
      <c r="GJK12" s="74"/>
      <c r="GJL12" s="74"/>
      <c r="GJM12" s="85"/>
      <c r="GJN12" s="74"/>
      <c r="GJO12" s="74"/>
      <c r="GJP12" s="85"/>
      <c r="GJQ12" s="74"/>
      <c r="GJR12" s="74"/>
      <c r="GJS12" s="85"/>
      <c r="GJT12" s="80"/>
      <c r="GJU12" s="80"/>
      <c r="GJV12" s="85"/>
      <c r="GJW12" s="77"/>
      <c r="GJX12" s="74"/>
      <c r="GJY12" s="74"/>
      <c r="GJZ12" s="85"/>
      <c r="GKA12" s="74"/>
      <c r="GKB12" s="74"/>
      <c r="GKC12" s="85"/>
      <c r="GKD12" s="74"/>
      <c r="GKE12" s="74"/>
      <c r="GKF12" s="85"/>
      <c r="GKG12" s="74"/>
      <c r="GKH12" s="74"/>
      <c r="GKI12" s="85"/>
      <c r="GKJ12" s="80"/>
      <c r="GKK12" s="80"/>
      <c r="GKL12" s="85"/>
      <c r="GKM12" s="77"/>
      <c r="GKN12" s="74"/>
      <c r="GKO12" s="74"/>
      <c r="GKP12" s="85"/>
      <c r="GKQ12" s="74"/>
      <c r="GKR12" s="74"/>
      <c r="GKS12" s="85"/>
      <c r="GKT12" s="74"/>
      <c r="GKU12" s="74"/>
      <c r="GKV12" s="85"/>
      <c r="GKW12" s="74"/>
      <c r="GKX12" s="74"/>
      <c r="GKY12" s="85"/>
      <c r="GKZ12" s="80"/>
      <c r="GLA12" s="80"/>
      <c r="GLB12" s="85"/>
      <c r="GLC12" s="77"/>
      <c r="GLD12" s="74"/>
      <c r="GLE12" s="74"/>
      <c r="GLF12" s="85"/>
      <c r="GLG12" s="74"/>
      <c r="GLH12" s="74"/>
      <c r="GLI12" s="85"/>
      <c r="GLJ12" s="74"/>
      <c r="GLK12" s="74"/>
      <c r="GLL12" s="85"/>
      <c r="GLM12" s="74"/>
      <c r="GLN12" s="74"/>
      <c r="GLO12" s="85"/>
      <c r="GLP12" s="80"/>
      <c r="GLQ12" s="80"/>
      <c r="GLR12" s="85"/>
      <c r="GLS12" s="77"/>
      <c r="GLT12" s="74"/>
      <c r="GLU12" s="74"/>
      <c r="GLV12" s="85"/>
      <c r="GLW12" s="74"/>
      <c r="GLX12" s="74"/>
      <c r="GLY12" s="85"/>
      <c r="GLZ12" s="74"/>
      <c r="GMA12" s="74"/>
      <c r="GMB12" s="85"/>
      <c r="GMC12" s="74"/>
      <c r="GMD12" s="74"/>
      <c r="GME12" s="85"/>
      <c r="GMF12" s="80"/>
      <c r="GMG12" s="80"/>
      <c r="GMH12" s="85"/>
      <c r="GMI12" s="77"/>
      <c r="GMJ12" s="74"/>
      <c r="GMK12" s="74"/>
      <c r="GML12" s="85"/>
      <c r="GMM12" s="74"/>
      <c r="GMN12" s="74"/>
      <c r="GMO12" s="85"/>
      <c r="GMP12" s="74"/>
      <c r="GMQ12" s="74"/>
      <c r="GMR12" s="85"/>
      <c r="GMS12" s="74"/>
      <c r="GMT12" s="74"/>
      <c r="GMU12" s="85"/>
      <c r="GMV12" s="80"/>
      <c r="GMW12" s="80"/>
      <c r="GMX12" s="85"/>
      <c r="GMY12" s="77"/>
      <c r="GMZ12" s="74"/>
      <c r="GNA12" s="74"/>
      <c r="GNB12" s="85"/>
      <c r="GNC12" s="74"/>
      <c r="GND12" s="74"/>
      <c r="GNE12" s="85"/>
      <c r="GNF12" s="74"/>
      <c r="GNG12" s="74"/>
      <c r="GNH12" s="85"/>
      <c r="GNI12" s="74"/>
      <c r="GNJ12" s="74"/>
      <c r="GNK12" s="85"/>
      <c r="GNL12" s="80"/>
      <c r="GNM12" s="80"/>
      <c r="GNN12" s="85"/>
      <c r="GNO12" s="77"/>
      <c r="GNP12" s="74"/>
      <c r="GNQ12" s="74"/>
      <c r="GNR12" s="85"/>
      <c r="GNS12" s="74"/>
      <c r="GNT12" s="74"/>
      <c r="GNU12" s="85"/>
      <c r="GNV12" s="74"/>
      <c r="GNW12" s="74"/>
      <c r="GNX12" s="85"/>
      <c r="GNY12" s="74"/>
      <c r="GNZ12" s="74"/>
      <c r="GOA12" s="85"/>
      <c r="GOB12" s="80"/>
      <c r="GOC12" s="80"/>
      <c r="GOD12" s="85"/>
      <c r="GOE12" s="77"/>
      <c r="GOF12" s="74"/>
      <c r="GOG12" s="74"/>
      <c r="GOH12" s="85"/>
      <c r="GOI12" s="74"/>
      <c r="GOJ12" s="74"/>
      <c r="GOK12" s="85"/>
      <c r="GOL12" s="74"/>
      <c r="GOM12" s="74"/>
      <c r="GON12" s="85"/>
      <c r="GOO12" s="74"/>
      <c r="GOP12" s="74"/>
      <c r="GOQ12" s="85"/>
      <c r="GOR12" s="80"/>
      <c r="GOS12" s="80"/>
      <c r="GOT12" s="85"/>
      <c r="GOU12" s="77"/>
      <c r="GOV12" s="74"/>
      <c r="GOW12" s="74"/>
      <c r="GOX12" s="85"/>
      <c r="GOY12" s="74"/>
      <c r="GOZ12" s="74"/>
      <c r="GPA12" s="85"/>
      <c r="GPB12" s="74"/>
      <c r="GPC12" s="74"/>
      <c r="GPD12" s="85"/>
      <c r="GPE12" s="74"/>
      <c r="GPF12" s="74"/>
      <c r="GPG12" s="85"/>
      <c r="GPH12" s="80"/>
      <c r="GPI12" s="80"/>
      <c r="GPJ12" s="85"/>
      <c r="GPK12" s="77"/>
      <c r="GPL12" s="74"/>
      <c r="GPM12" s="74"/>
      <c r="GPN12" s="85"/>
      <c r="GPO12" s="74"/>
      <c r="GPP12" s="74"/>
      <c r="GPQ12" s="85"/>
      <c r="GPR12" s="74"/>
      <c r="GPS12" s="74"/>
      <c r="GPT12" s="85"/>
      <c r="GPU12" s="74"/>
      <c r="GPV12" s="74"/>
      <c r="GPW12" s="85"/>
      <c r="GPX12" s="80"/>
      <c r="GPY12" s="80"/>
      <c r="GPZ12" s="85"/>
      <c r="GQA12" s="77"/>
      <c r="GQB12" s="74"/>
      <c r="GQC12" s="74"/>
      <c r="GQD12" s="85"/>
      <c r="GQE12" s="74"/>
      <c r="GQF12" s="74"/>
      <c r="GQG12" s="85"/>
      <c r="GQH12" s="74"/>
      <c r="GQI12" s="74"/>
      <c r="GQJ12" s="85"/>
      <c r="GQK12" s="74"/>
      <c r="GQL12" s="74"/>
      <c r="GQM12" s="85"/>
      <c r="GQN12" s="80"/>
      <c r="GQO12" s="80"/>
      <c r="GQP12" s="85"/>
      <c r="GQQ12" s="77"/>
      <c r="GQR12" s="74"/>
      <c r="GQS12" s="74"/>
      <c r="GQT12" s="85"/>
      <c r="GQU12" s="74"/>
      <c r="GQV12" s="74"/>
      <c r="GQW12" s="85"/>
      <c r="GQX12" s="74"/>
      <c r="GQY12" s="74"/>
      <c r="GQZ12" s="85"/>
      <c r="GRA12" s="74"/>
      <c r="GRB12" s="74"/>
      <c r="GRC12" s="85"/>
      <c r="GRD12" s="80"/>
      <c r="GRE12" s="80"/>
      <c r="GRF12" s="85"/>
      <c r="GRG12" s="77"/>
      <c r="GRH12" s="74"/>
      <c r="GRI12" s="74"/>
      <c r="GRJ12" s="85"/>
      <c r="GRK12" s="74"/>
      <c r="GRL12" s="74"/>
      <c r="GRM12" s="85"/>
      <c r="GRN12" s="74"/>
      <c r="GRO12" s="74"/>
      <c r="GRP12" s="85"/>
      <c r="GRQ12" s="74"/>
      <c r="GRR12" s="74"/>
      <c r="GRS12" s="85"/>
      <c r="GRT12" s="80"/>
      <c r="GRU12" s="80"/>
      <c r="GRV12" s="85"/>
      <c r="GRW12" s="77"/>
      <c r="GRX12" s="74"/>
      <c r="GRY12" s="74"/>
      <c r="GRZ12" s="85"/>
      <c r="GSA12" s="74"/>
      <c r="GSB12" s="74"/>
      <c r="GSC12" s="85"/>
      <c r="GSD12" s="74"/>
      <c r="GSE12" s="74"/>
      <c r="GSF12" s="85"/>
      <c r="GSG12" s="74"/>
      <c r="GSH12" s="74"/>
      <c r="GSI12" s="85"/>
      <c r="GSJ12" s="80"/>
      <c r="GSK12" s="80"/>
      <c r="GSL12" s="85"/>
      <c r="GSM12" s="77"/>
      <c r="GSN12" s="74"/>
      <c r="GSO12" s="74"/>
      <c r="GSP12" s="85"/>
      <c r="GSQ12" s="74"/>
      <c r="GSR12" s="74"/>
      <c r="GSS12" s="85"/>
      <c r="GST12" s="74"/>
      <c r="GSU12" s="74"/>
      <c r="GSV12" s="85"/>
      <c r="GSW12" s="74"/>
      <c r="GSX12" s="74"/>
      <c r="GSY12" s="85"/>
      <c r="GSZ12" s="80"/>
      <c r="GTA12" s="80"/>
      <c r="GTB12" s="85"/>
      <c r="GTC12" s="77"/>
      <c r="GTD12" s="74"/>
      <c r="GTE12" s="74"/>
      <c r="GTF12" s="85"/>
      <c r="GTG12" s="74"/>
      <c r="GTH12" s="74"/>
      <c r="GTI12" s="85"/>
      <c r="GTJ12" s="74"/>
      <c r="GTK12" s="74"/>
      <c r="GTL12" s="85"/>
      <c r="GTM12" s="74"/>
      <c r="GTN12" s="74"/>
      <c r="GTO12" s="85"/>
      <c r="GTP12" s="80"/>
      <c r="GTQ12" s="80"/>
      <c r="GTR12" s="85"/>
      <c r="GTS12" s="77"/>
      <c r="GTT12" s="74"/>
      <c r="GTU12" s="74"/>
      <c r="GTV12" s="85"/>
      <c r="GTW12" s="74"/>
      <c r="GTX12" s="74"/>
      <c r="GTY12" s="85"/>
      <c r="GTZ12" s="74"/>
      <c r="GUA12" s="74"/>
      <c r="GUB12" s="85"/>
      <c r="GUC12" s="74"/>
      <c r="GUD12" s="74"/>
      <c r="GUE12" s="85"/>
      <c r="GUF12" s="80"/>
      <c r="GUG12" s="80"/>
      <c r="GUH12" s="85"/>
      <c r="GUI12" s="77"/>
      <c r="GUJ12" s="74"/>
      <c r="GUK12" s="74"/>
      <c r="GUL12" s="85"/>
      <c r="GUM12" s="74"/>
      <c r="GUN12" s="74"/>
      <c r="GUO12" s="85"/>
      <c r="GUP12" s="74"/>
      <c r="GUQ12" s="74"/>
      <c r="GUR12" s="85"/>
      <c r="GUS12" s="74"/>
      <c r="GUT12" s="74"/>
      <c r="GUU12" s="85"/>
      <c r="GUV12" s="80"/>
      <c r="GUW12" s="80"/>
      <c r="GUX12" s="85"/>
      <c r="GUY12" s="77"/>
      <c r="GUZ12" s="74"/>
      <c r="GVA12" s="74"/>
      <c r="GVB12" s="85"/>
      <c r="GVC12" s="74"/>
      <c r="GVD12" s="74"/>
      <c r="GVE12" s="85"/>
      <c r="GVF12" s="74"/>
      <c r="GVG12" s="74"/>
      <c r="GVH12" s="85"/>
      <c r="GVI12" s="74"/>
      <c r="GVJ12" s="74"/>
      <c r="GVK12" s="85"/>
      <c r="GVL12" s="80"/>
      <c r="GVM12" s="80"/>
      <c r="GVN12" s="85"/>
      <c r="GVO12" s="77"/>
      <c r="GVP12" s="74"/>
      <c r="GVQ12" s="74"/>
      <c r="GVR12" s="85"/>
      <c r="GVS12" s="74"/>
      <c r="GVT12" s="74"/>
      <c r="GVU12" s="85"/>
      <c r="GVV12" s="74"/>
      <c r="GVW12" s="74"/>
      <c r="GVX12" s="85"/>
      <c r="GVY12" s="74"/>
      <c r="GVZ12" s="74"/>
      <c r="GWA12" s="85"/>
      <c r="GWB12" s="80"/>
      <c r="GWC12" s="80"/>
      <c r="GWD12" s="85"/>
      <c r="GWE12" s="77"/>
      <c r="GWF12" s="74"/>
      <c r="GWG12" s="74"/>
      <c r="GWH12" s="85"/>
      <c r="GWI12" s="74"/>
      <c r="GWJ12" s="74"/>
      <c r="GWK12" s="85"/>
      <c r="GWL12" s="74"/>
      <c r="GWM12" s="74"/>
      <c r="GWN12" s="85"/>
      <c r="GWO12" s="74"/>
      <c r="GWP12" s="74"/>
      <c r="GWQ12" s="85"/>
      <c r="GWR12" s="80"/>
      <c r="GWS12" s="80"/>
      <c r="GWT12" s="85"/>
      <c r="GWU12" s="77"/>
      <c r="GWV12" s="74"/>
      <c r="GWW12" s="74"/>
      <c r="GWX12" s="85"/>
      <c r="GWY12" s="74"/>
      <c r="GWZ12" s="74"/>
      <c r="GXA12" s="85"/>
      <c r="GXB12" s="74"/>
      <c r="GXC12" s="74"/>
      <c r="GXD12" s="85"/>
      <c r="GXE12" s="74"/>
      <c r="GXF12" s="74"/>
      <c r="GXG12" s="85"/>
      <c r="GXH12" s="80"/>
      <c r="GXI12" s="80"/>
      <c r="GXJ12" s="85"/>
      <c r="GXK12" s="77"/>
      <c r="GXL12" s="74"/>
      <c r="GXM12" s="74"/>
      <c r="GXN12" s="85"/>
      <c r="GXO12" s="74"/>
      <c r="GXP12" s="74"/>
      <c r="GXQ12" s="85"/>
      <c r="GXR12" s="74"/>
      <c r="GXS12" s="74"/>
      <c r="GXT12" s="85"/>
      <c r="GXU12" s="74"/>
      <c r="GXV12" s="74"/>
      <c r="GXW12" s="85"/>
      <c r="GXX12" s="80"/>
      <c r="GXY12" s="80"/>
      <c r="GXZ12" s="85"/>
      <c r="GYA12" s="77"/>
      <c r="GYB12" s="74"/>
      <c r="GYC12" s="74"/>
      <c r="GYD12" s="85"/>
      <c r="GYE12" s="74"/>
      <c r="GYF12" s="74"/>
      <c r="GYG12" s="85"/>
      <c r="GYH12" s="74"/>
      <c r="GYI12" s="74"/>
      <c r="GYJ12" s="85"/>
      <c r="GYK12" s="74"/>
      <c r="GYL12" s="74"/>
      <c r="GYM12" s="85"/>
      <c r="GYN12" s="80"/>
      <c r="GYO12" s="80"/>
      <c r="GYP12" s="85"/>
      <c r="GYQ12" s="77"/>
      <c r="GYR12" s="74"/>
      <c r="GYS12" s="74"/>
      <c r="GYT12" s="85"/>
      <c r="GYU12" s="74"/>
      <c r="GYV12" s="74"/>
      <c r="GYW12" s="85"/>
      <c r="GYX12" s="74"/>
      <c r="GYY12" s="74"/>
      <c r="GYZ12" s="85"/>
      <c r="GZA12" s="74"/>
      <c r="GZB12" s="74"/>
      <c r="GZC12" s="85"/>
      <c r="GZD12" s="80"/>
      <c r="GZE12" s="80"/>
      <c r="GZF12" s="85"/>
      <c r="GZG12" s="77"/>
      <c r="GZH12" s="74"/>
      <c r="GZI12" s="74"/>
      <c r="GZJ12" s="85"/>
      <c r="GZK12" s="74"/>
      <c r="GZL12" s="74"/>
      <c r="GZM12" s="85"/>
      <c r="GZN12" s="74"/>
      <c r="GZO12" s="74"/>
      <c r="GZP12" s="85"/>
      <c r="GZQ12" s="74"/>
      <c r="GZR12" s="74"/>
      <c r="GZS12" s="85"/>
      <c r="GZT12" s="80"/>
      <c r="GZU12" s="80"/>
      <c r="GZV12" s="85"/>
      <c r="GZW12" s="77"/>
      <c r="GZX12" s="74"/>
      <c r="GZY12" s="74"/>
      <c r="GZZ12" s="85"/>
      <c r="HAA12" s="74"/>
      <c r="HAB12" s="74"/>
      <c r="HAC12" s="85"/>
      <c r="HAD12" s="74"/>
      <c r="HAE12" s="74"/>
      <c r="HAF12" s="85"/>
      <c r="HAG12" s="74"/>
      <c r="HAH12" s="74"/>
      <c r="HAI12" s="85"/>
      <c r="HAJ12" s="80"/>
      <c r="HAK12" s="80"/>
      <c r="HAL12" s="85"/>
      <c r="HAM12" s="77"/>
      <c r="HAN12" s="74"/>
      <c r="HAO12" s="74"/>
      <c r="HAP12" s="85"/>
      <c r="HAQ12" s="74"/>
      <c r="HAR12" s="74"/>
      <c r="HAS12" s="85"/>
      <c r="HAT12" s="74"/>
      <c r="HAU12" s="74"/>
      <c r="HAV12" s="85"/>
      <c r="HAW12" s="74"/>
      <c r="HAX12" s="74"/>
      <c r="HAY12" s="85"/>
      <c r="HAZ12" s="80"/>
      <c r="HBA12" s="80"/>
      <c r="HBB12" s="85"/>
      <c r="HBC12" s="77"/>
      <c r="HBD12" s="74"/>
      <c r="HBE12" s="74"/>
      <c r="HBF12" s="85"/>
      <c r="HBG12" s="74"/>
      <c r="HBH12" s="74"/>
      <c r="HBI12" s="85"/>
      <c r="HBJ12" s="74"/>
      <c r="HBK12" s="74"/>
      <c r="HBL12" s="85"/>
      <c r="HBM12" s="74"/>
      <c r="HBN12" s="74"/>
      <c r="HBO12" s="85"/>
      <c r="HBP12" s="80"/>
      <c r="HBQ12" s="80"/>
      <c r="HBR12" s="85"/>
      <c r="HBS12" s="77"/>
      <c r="HBT12" s="74"/>
      <c r="HBU12" s="74"/>
      <c r="HBV12" s="85"/>
      <c r="HBW12" s="74"/>
      <c r="HBX12" s="74"/>
      <c r="HBY12" s="85"/>
      <c r="HBZ12" s="74"/>
      <c r="HCA12" s="74"/>
      <c r="HCB12" s="85"/>
      <c r="HCC12" s="74"/>
      <c r="HCD12" s="74"/>
      <c r="HCE12" s="85"/>
      <c r="HCF12" s="80"/>
      <c r="HCG12" s="80"/>
      <c r="HCH12" s="85"/>
      <c r="HCI12" s="77"/>
      <c r="HCJ12" s="74"/>
      <c r="HCK12" s="74"/>
      <c r="HCL12" s="85"/>
      <c r="HCM12" s="74"/>
      <c r="HCN12" s="74"/>
      <c r="HCO12" s="85"/>
      <c r="HCP12" s="74"/>
      <c r="HCQ12" s="74"/>
      <c r="HCR12" s="85"/>
      <c r="HCS12" s="74"/>
      <c r="HCT12" s="74"/>
      <c r="HCU12" s="85"/>
      <c r="HCV12" s="80"/>
      <c r="HCW12" s="80"/>
      <c r="HCX12" s="85"/>
      <c r="HCY12" s="77"/>
      <c r="HCZ12" s="74"/>
      <c r="HDA12" s="74"/>
      <c r="HDB12" s="85"/>
      <c r="HDC12" s="74"/>
      <c r="HDD12" s="74"/>
      <c r="HDE12" s="85"/>
      <c r="HDF12" s="74"/>
      <c r="HDG12" s="74"/>
      <c r="HDH12" s="85"/>
      <c r="HDI12" s="74"/>
      <c r="HDJ12" s="74"/>
      <c r="HDK12" s="85"/>
      <c r="HDL12" s="80"/>
      <c r="HDM12" s="80"/>
      <c r="HDN12" s="85"/>
      <c r="HDO12" s="77"/>
      <c r="HDP12" s="74"/>
      <c r="HDQ12" s="74"/>
      <c r="HDR12" s="85"/>
      <c r="HDS12" s="74"/>
      <c r="HDT12" s="74"/>
      <c r="HDU12" s="85"/>
      <c r="HDV12" s="74"/>
      <c r="HDW12" s="74"/>
      <c r="HDX12" s="85"/>
      <c r="HDY12" s="74"/>
      <c r="HDZ12" s="74"/>
      <c r="HEA12" s="85"/>
      <c r="HEB12" s="80"/>
      <c r="HEC12" s="80"/>
      <c r="HED12" s="85"/>
      <c r="HEE12" s="77"/>
      <c r="HEF12" s="74"/>
      <c r="HEG12" s="74"/>
      <c r="HEH12" s="85"/>
      <c r="HEI12" s="74"/>
      <c r="HEJ12" s="74"/>
      <c r="HEK12" s="85"/>
      <c r="HEL12" s="74"/>
      <c r="HEM12" s="74"/>
      <c r="HEN12" s="85"/>
      <c r="HEO12" s="74"/>
      <c r="HEP12" s="74"/>
      <c r="HEQ12" s="85"/>
      <c r="HER12" s="80"/>
      <c r="HES12" s="80"/>
      <c r="HET12" s="85"/>
      <c r="HEU12" s="77"/>
      <c r="HEV12" s="74"/>
      <c r="HEW12" s="74"/>
      <c r="HEX12" s="85"/>
      <c r="HEY12" s="74"/>
      <c r="HEZ12" s="74"/>
      <c r="HFA12" s="85"/>
      <c r="HFB12" s="74"/>
      <c r="HFC12" s="74"/>
      <c r="HFD12" s="85"/>
      <c r="HFE12" s="74"/>
      <c r="HFF12" s="74"/>
      <c r="HFG12" s="85"/>
      <c r="HFH12" s="80"/>
      <c r="HFI12" s="80"/>
      <c r="HFJ12" s="85"/>
      <c r="HFK12" s="77"/>
      <c r="HFL12" s="74"/>
      <c r="HFM12" s="74"/>
      <c r="HFN12" s="85"/>
      <c r="HFO12" s="74"/>
      <c r="HFP12" s="74"/>
      <c r="HFQ12" s="85"/>
      <c r="HFR12" s="74"/>
      <c r="HFS12" s="74"/>
      <c r="HFT12" s="85"/>
      <c r="HFU12" s="74"/>
      <c r="HFV12" s="74"/>
      <c r="HFW12" s="85"/>
      <c r="HFX12" s="80"/>
      <c r="HFY12" s="80"/>
      <c r="HFZ12" s="85"/>
      <c r="HGA12" s="77"/>
      <c r="HGB12" s="74"/>
      <c r="HGC12" s="74"/>
      <c r="HGD12" s="85"/>
      <c r="HGE12" s="74"/>
      <c r="HGF12" s="74"/>
      <c r="HGG12" s="85"/>
      <c r="HGH12" s="74"/>
      <c r="HGI12" s="74"/>
      <c r="HGJ12" s="85"/>
      <c r="HGK12" s="74"/>
      <c r="HGL12" s="74"/>
      <c r="HGM12" s="85"/>
      <c r="HGN12" s="80"/>
      <c r="HGO12" s="80"/>
      <c r="HGP12" s="85"/>
      <c r="HGQ12" s="77"/>
      <c r="HGR12" s="74"/>
      <c r="HGS12" s="74"/>
      <c r="HGT12" s="85"/>
      <c r="HGU12" s="74"/>
      <c r="HGV12" s="74"/>
      <c r="HGW12" s="85"/>
      <c r="HGX12" s="74"/>
      <c r="HGY12" s="74"/>
      <c r="HGZ12" s="85"/>
      <c r="HHA12" s="74"/>
      <c r="HHB12" s="74"/>
      <c r="HHC12" s="85"/>
      <c r="HHD12" s="80"/>
      <c r="HHE12" s="80"/>
      <c r="HHF12" s="85"/>
      <c r="HHG12" s="77"/>
      <c r="HHH12" s="74"/>
      <c r="HHI12" s="74"/>
      <c r="HHJ12" s="85"/>
      <c r="HHK12" s="74"/>
      <c r="HHL12" s="74"/>
      <c r="HHM12" s="85"/>
      <c r="HHN12" s="74"/>
      <c r="HHO12" s="74"/>
      <c r="HHP12" s="85"/>
      <c r="HHQ12" s="74"/>
      <c r="HHR12" s="74"/>
      <c r="HHS12" s="85"/>
      <c r="HHT12" s="80"/>
      <c r="HHU12" s="80"/>
      <c r="HHV12" s="85"/>
      <c r="HHW12" s="77"/>
      <c r="HHX12" s="74"/>
      <c r="HHY12" s="74"/>
      <c r="HHZ12" s="85"/>
      <c r="HIA12" s="74"/>
      <c r="HIB12" s="74"/>
      <c r="HIC12" s="85"/>
      <c r="HID12" s="74"/>
      <c r="HIE12" s="74"/>
      <c r="HIF12" s="85"/>
      <c r="HIG12" s="74"/>
      <c r="HIH12" s="74"/>
      <c r="HII12" s="85"/>
      <c r="HIJ12" s="80"/>
      <c r="HIK12" s="80"/>
      <c r="HIL12" s="85"/>
      <c r="HIM12" s="77"/>
      <c r="HIN12" s="74"/>
      <c r="HIO12" s="74"/>
      <c r="HIP12" s="85"/>
      <c r="HIQ12" s="74"/>
      <c r="HIR12" s="74"/>
      <c r="HIS12" s="85"/>
      <c r="HIT12" s="74"/>
      <c r="HIU12" s="74"/>
      <c r="HIV12" s="85"/>
      <c r="HIW12" s="74"/>
      <c r="HIX12" s="74"/>
      <c r="HIY12" s="85"/>
      <c r="HIZ12" s="80"/>
      <c r="HJA12" s="80"/>
      <c r="HJB12" s="85"/>
      <c r="HJC12" s="77"/>
      <c r="HJD12" s="74"/>
      <c r="HJE12" s="74"/>
      <c r="HJF12" s="85"/>
      <c r="HJG12" s="74"/>
      <c r="HJH12" s="74"/>
      <c r="HJI12" s="85"/>
      <c r="HJJ12" s="74"/>
      <c r="HJK12" s="74"/>
      <c r="HJL12" s="85"/>
      <c r="HJM12" s="74"/>
      <c r="HJN12" s="74"/>
      <c r="HJO12" s="85"/>
      <c r="HJP12" s="80"/>
      <c r="HJQ12" s="80"/>
      <c r="HJR12" s="85"/>
      <c r="HJS12" s="77"/>
      <c r="HJT12" s="74"/>
      <c r="HJU12" s="74"/>
      <c r="HJV12" s="85"/>
      <c r="HJW12" s="74"/>
      <c r="HJX12" s="74"/>
      <c r="HJY12" s="85"/>
      <c r="HJZ12" s="74"/>
      <c r="HKA12" s="74"/>
      <c r="HKB12" s="85"/>
      <c r="HKC12" s="74"/>
      <c r="HKD12" s="74"/>
      <c r="HKE12" s="85"/>
      <c r="HKF12" s="80"/>
      <c r="HKG12" s="80"/>
      <c r="HKH12" s="85"/>
      <c r="HKI12" s="77"/>
      <c r="HKJ12" s="74"/>
      <c r="HKK12" s="74"/>
      <c r="HKL12" s="85"/>
      <c r="HKM12" s="74"/>
      <c r="HKN12" s="74"/>
      <c r="HKO12" s="85"/>
      <c r="HKP12" s="74"/>
      <c r="HKQ12" s="74"/>
      <c r="HKR12" s="85"/>
      <c r="HKS12" s="74"/>
      <c r="HKT12" s="74"/>
      <c r="HKU12" s="85"/>
      <c r="HKV12" s="80"/>
      <c r="HKW12" s="80"/>
      <c r="HKX12" s="85"/>
      <c r="HKY12" s="77"/>
      <c r="HKZ12" s="74"/>
      <c r="HLA12" s="74"/>
      <c r="HLB12" s="85"/>
      <c r="HLC12" s="74"/>
      <c r="HLD12" s="74"/>
      <c r="HLE12" s="85"/>
      <c r="HLF12" s="74"/>
      <c r="HLG12" s="74"/>
      <c r="HLH12" s="85"/>
      <c r="HLI12" s="74"/>
      <c r="HLJ12" s="74"/>
      <c r="HLK12" s="85"/>
      <c r="HLL12" s="80"/>
      <c r="HLM12" s="80"/>
      <c r="HLN12" s="85"/>
      <c r="HLO12" s="77"/>
      <c r="HLP12" s="74"/>
      <c r="HLQ12" s="74"/>
      <c r="HLR12" s="85"/>
      <c r="HLS12" s="74"/>
      <c r="HLT12" s="74"/>
      <c r="HLU12" s="85"/>
      <c r="HLV12" s="74"/>
      <c r="HLW12" s="74"/>
      <c r="HLX12" s="85"/>
      <c r="HLY12" s="74"/>
      <c r="HLZ12" s="74"/>
      <c r="HMA12" s="85"/>
      <c r="HMB12" s="80"/>
      <c r="HMC12" s="80"/>
      <c r="HMD12" s="85"/>
      <c r="HME12" s="77"/>
      <c r="HMF12" s="74"/>
      <c r="HMG12" s="74"/>
      <c r="HMH12" s="85"/>
      <c r="HMI12" s="74"/>
      <c r="HMJ12" s="74"/>
      <c r="HMK12" s="85"/>
      <c r="HML12" s="74"/>
      <c r="HMM12" s="74"/>
      <c r="HMN12" s="85"/>
      <c r="HMO12" s="74"/>
      <c r="HMP12" s="74"/>
      <c r="HMQ12" s="85"/>
      <c r="HMR12" s="80"/>
      <c r="HMS12" s="80"/>
      <c r="HMT12" s="85"/>
      <c r="HMU12" s="77"/>
      <c r="HMV12" s="74"/>
      <c r="HMW12" s="74"/>
      <c r="HMX12" s="85"/>
      <c r="HMY12" s="74"/>
      <c r="HMZ12" s="74"/>
      <c r="HNA12" s="85"/>
      <c r="HNB12" s="74"/>
      <c r="HNC12" s="74"/>
      <c r="HND12" s="85"/>
      <c r="HNE12" s="74"/>
      <c r="HNF12" s="74"/>
      <c r="HNG12" s="85"/>
      <c r="HNH12" s="80"/>
      <c r="HNI12" s="80"/>
      <c r="HNJ12" s="85"/>
      <c r="HNK12" s="77"/>
      <c r="HNL12" s="74"/>
      <c r="HNM12" s="74"/>
      <c r="HNN12" s="85"/>
      <c r="HNO12" s="74"/>
      <c r="HNP12" s="74"/>
      <c r="HNQ12" s="85"/>
      <c r="HNR12" s="74"/>
      <c r="HNS12" s="74"/>
      <c r="HNT12" s="85"/>
      <c r="HNU12" s="74"/>
      <c r="HNV12" s="74"/>
      <c r="HNW12" s="85"/>
      <c r="HNX12" s="80"/>
      <c r="HNY12" s="80"/>
      <c r="HNZ12" s="85"/>
      <c r="HOA12" s="77"/>
      <c r="HOB12" s="74"/>
      <c r="HOC12" s="74"/>
      <c r="HOD12" s="85"/>
      <c r="HOE12" s="74"/>
      <c r="HOF12" s="74"/>
      <c r="HOG12" s="85"/>
      <c r="HOH12" s="74"/>
      <c r="HOI12" s="74"/>
      <c r="HOJ12" s="85"/>
      <c r="HOK12" s="74"/>
      <c r="HOL12" s="74"/>
      <c r="HOM12" s="85"/>
      <c r="HON12" s="80"/>
      <c r="HOO12" s="80"/>
      <c r="HOP12" s="85"/>
      <c r="HOQ12" s="77"/>
      <c r="HOR12" s="74"/>
      <c r="HOS12" s="74"/>
      <c r="HOT12" s="85"/>
      <c r="HOU12" s="74"/>
      <c r="HOV12" s="74"/>
      <c r="HOW12" s="85"/>
      <c r="HOX12" s="74"/>
      <c r="HOY12" s="74"/>
      <c r="HOZ12" s="85"/>
      <c r="HPA12" s="74"/>
      <c r="HPB12" s="74"/>
      <c r="HPC12" s="85"/>
      <c r="HPD12" s="80"/>
      <c r="HPE12" s="80"/>
      <c r="HPF12" s="85"/>
      <c r="HPG12" s="77"/>
      <c r="HPH12" s="74"/>
      <c r="HPI12" s="74"/>
      <c r="HPJ12" s="85"/>
      <c r="HPK12" s="74"/>
      <c r="HPL12" s="74"/>
      <c r="HPM12" s="85"/>
      <c r="HPN12" s="74"/>
      <c r="HPO12" s="74"/>
      <c r="HPP12" s="85"/>
      <c r="HPQ12" s="74"/>
      <c r="HPR12" s="74"/>
      <c r="HPS12" s="85"/>
      <c r="HPT12" s="80"/>
      <c r="HPU12" s="80"/>
      <c r="HPV12" s="85"/>
      <c r="HPW12" s="77"/>
      <c r="HPX12" s="74"/>
      <c r="HPY12" s="74"/>
      <c r="HPZ12" s="85"/>
      <c r="HQA12" s="74"/>
      <c r="HQB12" s="74"/>
      <c r="HQC12" s="85"/>
      <c r="HQD12" s="74"/>
      <c r="HQE12" s="74"/>
      <c r="HQF12" s="85"/>
      <c r="HQG12" s="74"/>
      <c r="HQH12" s="74"/>
      <c r="HQI12" s="85"/>
      <c r="HQJ12" s="80"/>
      <c r="HQK12" s="80"/>
      <c r="HQL12" s="85"/>
      <c r="HQM12" s="77"/>
      <c r="HQN12" s="74"/>
      <c r="HQO12" s="74"/>
      <c r="HQP12" s="85"/>
      <c r="HQQ12" s="74"/>
      <c r="HQR12" s="74"/>
      <c r="HQS12" s="85"/>
      <c r="HQT12" s="74"/>
      <c r="HQU12" s="74"/>
      <c r="HQV12" s="85"/>
      <c r="HQW12" s="74"/>
      <c r="HQX12" s="74"/>
      <c r="HQY12" s="85"/>
      <c r="HQZ12" s="80"/>
      <c r="HRA12" s="80"/>
      <c r="HRB12" s="85"/>
      <c r="HRC12" s="77"/>
      <c r="HRD12" s="74"/>
      <c r="HRE12" s="74"/>
      <c r="HRF12" s="85"/>
      <c r="HRG12" s="74"/>
      <c r="HRH12" s="74"/>
      <c r="HRI12" s="85"/>
      <c r="HRJ12" s="74"/>
      <c r="HRK12" s="74"/>
      <c r="HRL12" s="85"/>
      <c r="HRM12" s="74"/>
      <c r="HRN12" s="74"/>
      <c r="HRO12" s="85"/>
      <c r="HRP12" s="80"/>
      <c r="HRQ12" s="80"/>
      <c r="HRR12" s="85"/>
      <c r="HRS12" s="77"/>
      <c r="HRT12" s="74"/>
      <c r="HRU12" s="74"/>
      <c r="HRV12" s="85"/>
      <c r="HRW12" s="74"/>
      <c r="HRX12" s="74"/>
      <c r="HRY12" s="85"/>
      <c r="HRZ12" s="74"/>
      <c r="HSA12" s="74"/>
      <c r="HSB12" s="85"/>
      <c r="HSC12" s="74"/>
      <c r="HSD12" s="74"/>
      <c r="HSE12" s="85"/>
      <c r="HSF12" s="80"/>
      <c r="HSG12" s="80"/>
      <c r="HSH12" s="85"/>
      <c r="HSI12" s="77"/>
      <c r="HSJ12" s="74"/>
      <c r="HSK12" s="74"/>
      <c r="HSL12" s="85"/>
      <c r="HSM12" s="74"/>
      <c r="HSN12" s="74"/>
      <c r="HSO12" s="85"/>
      <c r="HSP12" s="74"/>
      <c r="HSQ12" s="74"/>
      <c r="HSR12" s="85"/>
      <c r="HSS12" s="74"/>
      <c r="HST12" s="74"/>
      <c r="HSU12" s="85"/>
      <c r="HSV12" s="80"/>
      <c r="HSW12" s="80"/>
      <c r="HSX12" s="85"/>
      <c r="HSY12" s="77"/>
      <c r="HSZ12" s="74"/>
      <c r="HTA12" s="74"/>
      <c r="HTB12" s="85"/>
      <c r="HTC12" s="74"/>
      <c r="HTD12" s="74"/>
      <c r="HTE12" s="85"/>
      <c r="HTF12" s="74"/>
      <c r="HTG12" s="74"/>
      <c r="HTH12" s="85"/>
      <c r="HTI12" s="74"/>
      <c r="HTJ12" s="74"/>
      <c r="HTK12" s="85"/>
      <c r="HTL12" s="80"/>
      <c r="HTM12" s="80"/>
      <c r="HTN12" s="85"/>
      <c r="HTO12" s="77"/>
      <c r="HTP12" s="74"/>
      <c r="HTQ12" s="74"/>
      <c r="HTR12" s="85"/>
      <c r="HTS12" s="74"/>
      <c r="HTT12" s="74"/>
      <c r="HTU12" s="85"/>
      <c r="HTV12" s="74"/>
      <c r="HTW12" s="74"/>
      <c r="HTX12" s="85"/>
      <c r="HTY12" s="74"/>
      <c r="HTZ12" s="74"/>
      <c r="HUA12" s="85"/>
      <c r="HUB12" s="80"/>
      <c r="HUC12" s="80"/>
      <c r="HUD12" s="85"/>
      <c r="HUE12" s="77"/>
      <c r="HUF12" s="74"/>
      <c r="HUG12" s="74"/>
      <c r="HUH12" s="85"/>
      <c r="HUI12" s="74"/>
      <c r="HUJ12" s="74"/>
      <c r="HUK12" s="85"/>
      <c r="HUL12" s="74"/>
      <c r="HUM12" s="74"/>
      <c r="HUN12" s="85"/>
      <c r="HUO12" s="74"/>
      <c r="HUP12" s="74"/>
      <c r="HUQ12" s="85"/>
      <c r="HUR12" s="80"/>
      <c r="HUS12" s="80"/>
      <c r="HUT12" s="85"/>
      <c r="HUU12" s="77"/>
      <c r="HUV12" s="74"/>
      <c r="HUW12" s="74"/>
      <c r="HUX12" s="85"/>
      <c r="HUY12" s="74"/>
      <c r="HUZ12" s="74"/>
      <c r="HVA12" s="85"/>
      <c r="HVB12" s="74"/>
      <c r="HVC12" s="74"/>
      <c r="HVD12" s="85"/>
      <c r="HVE12" s="74"/>
      <c r="HVF12" s="74"/>
      <c r="HVG12" s="85"/>
      <c r="HVH12" s="80"/>
      <c r="HVI12" s="80"/>
      <c r="HVJ12" s="85"/>
      <c r="HVK12" s="77"/>
      <c r="HVL12" s="74"/>
      <c r="HVM12" s="74"/>
      <c r="HVN12" s="85"/>
      <c r="HVO12" s="74"/>
      <c r="HVP12" s="74"/>
      <c r="HVQ12" s="85"/>
      <c r="HVR12" s="74"/>
      <c r="HVS12" s="74"/>
      <c r="HVT12" s="85"/>
      <c r="HVU12" s="74"/>
      <c r="HVV12" s="74"/>
      <c r="HVW12" s="85"/>
      <c r="HVX12" s="80"/>
      <c r="HVY12" s="80"/>
      <c r="HVZ12" s="85"/>
      <c r="HWA12" s="77"/>
      <c r="HWB12" s="74"/>
      <c r="HWC12" s="74"/>
      <c r="HWD12" s="85"/>
      <c r="HWE12" s="74"/>
      <c r="HWF12" s="74"/>
      <c r="HWG12" s="85"/>
      <c r="HWH12" s="74"/>
      <c r="HWI12" s="74"/>
      <c r="HWJ12" s="85"/>
      <c r="HWK12" s="74"/>
      <c r="HWL12" s="74"/>
      <c r="HWM12" s="85"/>
      <c r="HWN12" s="80"/>
      <c r="HWO12" s="80"/>
      <c r="HWP12" s="85"/>
      <c r="HWQ12" s="77"/>
      <c r="HWR12" s="74"/>
      <c r="HWS12" s="74"/>
      <c r="HWT12" s="85"/>
      <c r="HWU12" s="74"/>
      <c r="HWV12" s="74"/>
      <c r="HWW12" s="85"/>
      <c r="HWX12" s="74"/>
      <c r="HWY12" s="74"/>
      <c r="HWZ12" s="85"/>
      <c r="HXA12" s="74"/>
      <c r="HXB12" s="74"/>
      <c r="HXC12" s="85"/>
      <c r="HXD12" s="80"/>
      <c r="HXE12" s="80"/>
      <c r="HXF12" s="85"/>
      <c r="HXG12" s="77"/>
      <c r="HXH12" s="74"/>
      <c r="HXI12" s="74"/>
      <c r="HXJ12" s="85"/>
      <c r="HXK12" s="74"/>
      <c r="HXL12" s="74"/>
      <c r="HXM12" s="85"/>
      <c r="HXN12" s="74"/>
      <c r="HXO12" s="74"/>
      <c r="HXP12" s="85"/>
      <c r="HXQ12" s="74"/>
      <c r="HXR12" s="74"/>
      <c r="HXS12" s="85"/>
      <c r="HXT12" s="80"/>
      <c r="HXU12" s="80"/>
      <c r="HXV12" s="85"/>
      <c r="HXW12" s="77"/>
      <c r="HXX12" s="74"/>
      <c r="HXY12" s="74"/>
      <c r="HXZ12" s="85"/>
      <c r="HYA12" s="74"/>
      <c r="HYB12" s="74"/>
      <c r="HYC12" s="85"/>
      <c r="HYD12" s="74"/>
      <c r="HYE12" s="74"/>
      <c r="HYF12" s="85"/>
      <c r="HYG12" s="74"/>
      <c r="HYH12" s="74"/>
      <c r="HYI12" s="85"/>
      <c r="HYJ12" s="80"/>
      <c r="HYK12" s="80"/>
      <c r="HYL12" s="85"/>
      <c r="HYM12" s="77"/>
      <c r="HYN12" s="74"/>
      <c r="HYO12" s="74"/>
      <c r="HYP12" s="85"/>
      <c r="HYQ12" s="74"/>
      <c r="HYR12" s="74"/>
      <c r="HYS12" s="85"/>
      <c r="HYT12" s="74"/>
      <c r="HYU12" s="74"/>
      <c r="HYV12" s="85"/>
      <c r="HYW12" s="74"/>
      <c r="HYX12" s="74"/>
      <c r="HYY12" s="85"/>
      <c r="HYZ12" s="80"/>
      <c r="HZA12" s="80"/>
      <c r="HZB12" s="85"/>
      <c r="HZC12" s="77"/>
      <c r="HZD12" s="74"/>
      <c r="HZE12" s="74"/>
      <c r="HZF12" s="85"/>
      <c r="HZG12" s="74"/>
      <c r="HZH12" s="74"/>
      <c r="HZI12" s="85"/>
      <c r="HZJ12" s="74"/>
      <c r="HZK12" s="74"/>
      <c r="HZL12" s="85"/>
      <c r="HZM12" s="74"/>
      <c r="HZN12" s="74"/>
      <c r="HZO12" s="85"/>
      <c r="HZP12" s="80"/>
      <c r="HZQ12" s="80"/>
      <c r="HZR12" s="85"/>
      <c r="HZS12" s="77"/>
      <c r="HZT12" s="74"/>
      <c r="HZU12" s="74"/>
      <c r="HZV12" s="85"/>
      <c r="HZW12" s="74"/>
      <c r="HZX12" s="74"/>
      <c r="HZY12" s="85"/>
      <c r="HZZ12" s="74"/>
      <c r="IAA12" s="74"/>
      <c r="IAB12" s="85"/>
      <c r="IAC12" s="74"/>
      <c r="IAD12" s="74"/>
      <c r="IAE12" s="85"/>
      <c r="IAF12" s="80"/>
      <c r="IAG12" s="80"/>
      <c r="IAH12" s="85"/>
      <c r="IAI12" s="77"/>
      <c r="IAJ12" s="74"/>
      <c r="IAK12" s="74"/>
      <c r="IAL12" s="85"/>
      <c r="IAM12" s="74"/>
      <c r="IAN12" s="74"/>
      <c r="IAO12" s="85"/>
      <c r="IAP12" s="74"/>
      <c r="IAQ12" s="74"/>
      <c r="IAR12" s="85"/>
      <c r="IAS12" s="74"/>
      <c r="IAT12" s="74"/>
      <c r="IAU12" s="85"/>
      <c r="IAV12" s="80"/>
      <c r="IAW12" s="80"/>
      <c r="IAX12" s="85"/>
      <c r="IAY12" s="77"/>
      <c r="IAZ12" s="74"/>
      <c r="IBA12" s="74"/>
      <c r="IBB12" s="85"/>
      <c r="IBC12" s="74"/>
      <c r="IBD12" s="74"/>
      <c r="IBE12" s="85"/>
      <c r="IBF12" s="74"/>
      <c r="IBG12" s="74"/>
      <c r="IBH12" s="85"/>
      <c r="IBI12" s="74"/>
      <c r="IBJ12" s="74"/>
      <c r="IBK12" s="85"/>
      <c r="IBL12" s="80"/>
      <c r="IBM12" s="80"/>
      <c r="IBN12" s="85"/>
      <c r="IBO12" s="77"/>
      <c r="IBP12" s="74"/>
      <c r="IBQ12" s="74"/>
      <c r="IBR12" s="85"/>
      <c r="IBS12" s="74"/>
      <c r="IBT12" s="74"/>
      <c r="IBU12" s="85"/>
      <c r="IBV12" s="74"/>
      <c r="IBW12" s="74"/>
      <c r="IBX12" s="85"/>
      <c r="IBY12" s="74"/>
      <c r="IBZ12" s="74"/>
      <c r="ICA12" s="85"/>
      <c r="ICB12" s="80"/>
      <c r="ICC12" s="80"/>
      <c r="ICD12" s="85"/>
      <c r="ICE12" s="77"/>
      <c r="ICF12" s="74"/>
      <c r="ICG12" s="74"/>
      <c r="ICH12" s="85"/>
      <c r="ICI12" s="74"/>
      <c r="ICJ12" s="74"/>
      <c r="ICK12" s="85"/>
      <c r="ICL12" s="74"/>
      <c r="ICM12" s="74"/>
      <c r="ICN12" s="85"/>
      <c r="ICO12" s="74"/>
      <c r="ICP12" s="74"/>
      <c r="ICQ12" s="85"/>
      <c r="ICR12" s="80"/>
      <c r="ICS12" s="80"/>
      <c r="ICT12" s="85"/>
      <c r="ICU12" s="77"/>
      <c r="ICV12" s="74"/>
      <c r="ICW12" s="74"/>
      <c r="ICX12" s="85"/>
      <c r="ICY12" s="74"/>
      <c r="ICZ12" s="74"/>
      <c r="IDA12" s="85"/>
      <c r="IDB12" s="74"/>
      <c r="IDC12" s="74"/>
      <c r="IDD12" s="85"/>
      <c r="IDE12" s="74"/>
      <c r="IDF12" s="74"/>
      <c r="IDG12" s="85"/>
      <c r="IDH12" s="80"/>
      <c r="IDI12" s="80"/>
      <c r="IDJ12" s="85"/>
      <c r="IDK12" s="77"/>
      <c r="IDL12" s="74"/>
      <c r="IDM12" s="74"/>
      <c r="IDN12" s="85"/>
      <c r="IDO12" s="74"/>
      <c r="IDP12" s="74"/>
      <c r="IDQ12" s="85"/>
      <c r="IDR12" s="74"/>
      <c r="IDS12" s="74"/>
      <c r="IDT12" s="85"/>
      <c r="IDU12" s="74"/>
      <c r="IDV12" s="74"/>
      <c r="IDW12" s="85"/>
      <c r="IDX12" s="80"/>
      <c r="IDY12" s="80"/>
      <c r="IDZ12" s="85"/>
      <c r="IEA12" s="77"/>
      <c r="IEB12" s="74"/>
      <c r="IEC12" s="74"/>
      <c r="IED12" s="85"/>
      <c r="IEE12" s="74"/>
      <c r="IEF12" s="74"/>
      <c r="IEG12" s="85"/>
      <c r="IEH12" s="74"/>
      <c r="IEI12" s="74"/>
      <c r="IEJ12" s="85"/>
      <c r="IEK12" s="74"/>
      <c r="IEL12" s="74"/>
      <c r="IEM12" s="85"/>
      <c r="IEN12" s="80"/>
      <c r="IEO12" s="80"/>
      <c r="IEP12" s="85"/>
      <c r="IEQ12" s="77"/>
      <c r="IER12" s="74"/>
      <c r="IES12" s="74"/>
      <c r="IET12" s="85"/>
      <c r="IEU12" s="74"/>
      <c r="IEV12" s="74"/>
      <c r="IEW12" s="85"/>
      <c r="IEX12" s="74"/>
      <c r="IEY12" s="74"/>
      <c r="IEZ12" s="85"/>
      <c r="IFA12" s="74"/>
      <c r="IFB12" s="74"/>
      <c r="IFC12" s="85"/>
      <c r="IFD12" s="80"/>
      <c r="IFE12" s="80"/>
      <c r="IFF12" s="85"/>
      <c r="IFG12" s="77"/>
      <c r="IFH12" s="74"/>
      <c r="IFI12" s="74"/>
      <c r="IFJ12" s="85"/>
      <c r="IFK12" s="74"/>
      <c r="IFL12" s="74"/>
      <c r="IFM12" s="85"/>
      <c r="IFN12" s="74"/>
      <c r="IFO12" s="74"/>
      <c r="IFP12" s="85"/>
      <c r="IFQ12" s="74"/>
      <c r="IFR12" s="74"/>
      <c r="IFS12" s="85"/>
      <c r="IFT12" s="80"/>
      <c r="IFU12" s="80"/>
      <c r="IFV12" s="85"/>
      <c r="IFW12" s="77"/>
      <c r="IFX12" s="74"/>
      <c r="IFY12" s="74"/>
      <c r="IFZ12" s="85"/>
      <c r="IGA12" s="74"/>
      <c r="IGB12" s="74"/>
      <c r="IGC12" s="85"/>
      <c r="IGD12" s="74"/>
      <c r="IGE12" s="74"/>
      <c r="IGF12" s="85"/>
      <c r="IGG12" s="74"/>
      <c r="IGH12" s="74"/>
      <c r="IGI12" s="85"/>
      <c r="IGJ12" s="80"/>
      <c r="IGK12" s="80"/>
      <c r="IGL12" s="85"/>
      <c r="IGM12" s="77"/>
      <c r="IGN12" s="74"/>
      <c r="IGO12" s="74"/>
      <c r="IGP12" s="85"/>
      <c r="IGQ12" s="74"/>
      <c r="IGR12" s="74"/>
      <c r="IGS12" s="85"/>
      <c r="IGT12" s="74"/>
      <c r="IGU12" s="74"/>
      <c r="IGV12" s="85"/>
      <c r="IGW12" s="74"/>
      <c r="IGX12" s="74"/>
      <c r="IGY12" s="85"/>
      <c r="IGZ12" s="80"/>
      <c r="IHA12" s="80"/>
      <c r="IHB12" s="85"/>
      <c r="IHC12" s="77"/>
      <c r="IHD12" s="74"/>
      <c r="IHE12" s="74"/>
      <c r="IHF12" s="85"/>
      <c r="IHG12" s="74"/>
      <c r="IHH12" s="74"/>
      <c r="IHI12" s="85"/>
      <c r="IHJ12" s="74"/>
      <c r="IHK12" s="74"/>
      <c r="IHL12" s="85"/>
      <c r="IHM12" s="74"/>
      <c r="IHN12" s="74"/>
      <c r="IHO12" s="85"/>
      <c r="IHP12" s="80"/>
      <c r="IHQ12" s="80"/>
      <c r="IHR12" s="85"/>
      <c r="IHS12" s="77"/>
      <c r="IHT12" s="74"/>
      <c r="IHU12" s="74"/>
      <c r="IHV12" s="85"/>
      <c r="IHW12" s="74"/>
      <c r="IHX12" s="74"/>
      <c r="IHY12" s="85"/>
      <c r="IHZ12" s="74"/>
      <c r="IIA12" s="74"/>
      <c r="IIB12" s="85"/>
      <c r="IIC12" s="74"/>
      <c r="IID12" s="74"/>
      <c r="IIE12" s="85"/>
      <c r="IIF12" s="80"/>
      <c r="IIG12" s="80"/>
      <c r="IIH12" s="85"/>
      <c r="III12" s="77"/>
      <c r="IIJ12" s="74"/>
      <c r="IIK12" s="74"/>
      <c r="IIL12" s="85"/>
      <c r="IIM12" s="74"/>
      <c r="IIN12" s="74"/>
      <c r="IIO12" s="85"/>
      <c r="IIP12" s="74"/>
      <c r="IIQ12" s="74"/>
      <c r="IIR12" s="85"/>
      <c r="IIS12" s="74"/>
      <c r="IIT12" s="74"/>
      <c r="IIU12" s="85"/>
      <c r="IIV12" s="80"/>
      <c r="IIW12" s="80"/>
      <c r="IIX12" s="85"/>
      <c r="IIY12" s="77"/>
      <c r="IIZ12" s="74"/>
      <c r="IJA12" s="74"/>
      <c r="IJB12" s="85"/>
      <c r="IJC12" s="74"/>
      <c r="IJD12" s="74"/>
      <c r="IJE12" s="85"/>
      <c r="IJF12" s="74"/>
      <c r="IJG12" s="74"/>
      <c r="IJH12" s="85"/>
      <c r="IJI12" s="74"/>
      <c r="IJJ12" s="74"/>
      <c r="IJK12" s="85"/>
      <c r="IJL12" s="80"/>
      <c r="IJM12" s="80"/>
      <c r="IJN12" s="85"/>
      <c r="IJO12" s="77"/>
      <c r="IJP12" s="74"/>
      <c r="IJQ12" s="74"/>
      <c r="IJR12" s="85"/>
      <c r="IJS12" s="74"/>
      <c r="IJT12" s="74"/>
      <c r="IJU12" s="85"/>
      <c r="IJV12" s="74"/>
      <c r="IJW12" s="74"/>
      <c r="IJX12" s="85"/>
      <c r="IJY12" s="74"/>
      <c r="IJZ12" s="74"/>
      <c r="IKA12" s="85"/>
      <c r="IKB12" s="80"/>
      <c r="IKC12" s="80"/>
      <c r="IKD12" s="85"/>
      <c r="IKE12" s="77"/>
      <c r="IKF12" s="74"/>
      <c r="IKG12" s="74"/>
      <c r="IKH12" s="85"/>
      <c r="IKI12" s="74"/>
      <c r="IKJ12" s="74"/>
      <c r="IKK12" s="85"/>
      <c r="IKL12" s="74"/>
      <c r="IKM12" s="74"/>
      <c r="IKN12" s="85"/>
      <c r="IKO12" s="74"/>
      <c r="IKP12" s="74"/>
      <c r="IKQ12" s="85"/>
      <c r="IKR12" s="80"/>
      <c r="IKS12" s="80"/>
      <c r="IKT12" s="85"/>
      <c r="IKU12" s="77"/>
      <c r="IKV12" s="74"/>
      <c r="IKW12" s="74"/>
      <c r="IKX12" s="85"/>
      <c r="IKY12" s="74"/>
      <c r="IKZ12" s="74"/>
      <c r="ILA12" s="85"/>
      <c r="ILB12" s="74"/>
      <c r="ILC12" s="74"/>
      <c r="ILD12" s="85"/>
      <c r="ILE12" s="74"/>
      <c r="ILF12" s="74"/>
      <c r="ILG12" s="85"/>
      <c r="ILH12" s="80"/>
      <c r="ILI12" s="80"/>
      <c r="ILJ12" s="85"/>
      <c r="ILK12" s="77"/>
      <c r="ILL12" s="74"/>
      <c r="ILM12" s="74"/>
      <c r="ILN12" s="85"/>
      <c r="ILO12" s="74"/>
      <c r="ILP12" s="74"/>
      <c r="ILQ12" s="85"/>
      <c r="ILR12" s="74"/>
      <c r="ILS12" s="74"/>
      <c r="ILT12" s="85"/>
      <c r="ILU12" s="74"/>
      <c r="ILV12" s="74"/>
      <c r="ILW12" s="85"/>
      <c r="ILX12" s="80"/>
      <c r="ILY12" s="80"/>
      <c r="ILZ12" s="85"/>
      <c r="IMA12" s="77"/>
      <c r="IMB12" s="74"/>
      <c r="IMC12" s="74"/>
      <c r="IMD12" s="85"/>
      <c r="IME12" s="74"/>
      <c r="IMF12" s="74"/>
      <c r="IMG12" s="85"/>
      <c r="IMH12" s="74"/>
      <c r="IMI12" s="74"/>
      <c r="IMJ12" s="85"/>
      <c r="IMK12" s="74"/>
      <c r="IML12" s="74"/>
      <c r="IMM12" s="85"/>
      <c r="IMN12" s="80"/>
      <c r="IMO12" s="80"/>
      <c r="IMP12" s="85"/>
      <c r="IMQ12" s="77"/>
      <c r="IMR12" s="74"/>
      <c r="IMS12" s="74"/>
      <c r="IMT12" s="85"/>
      <c r="IMU12" s="74"/>
      <c r="IMV12" s="74"/>
      <c r="IMW12" s="85"/>
      <c r="IMX12" s="74"/>
      <c r="IMY12" s="74"/>
      <c r="IMZ12" s="85"/>
      <c r="INA12" s="74"/>
      <c r="INB12" s="74"/>
      <c r="INC12" s="85"/>
      <c r="IND12" s="80"/>
      <c r="INE12" s="80"/>
      <c r="INF12" s="85"/>
      <c r="ING12" s="77"/>
      <c r="INH12" s="74"/>
      <c r="INI12" s="74"/>
      <c r="INJ12" s="85"/>
      <c r="INK12" s="74"/>
      <c r="INL12" s="74"/>
      <c r="INM12" s="85"/>
      <c r="INN12" s="74"/>
      <c r="INO12" s="74"/>
      <c r="INP12" s="85"/>
      <c r="INQ12" s="74"/>
      <c r="INR12" s="74"/>
      <c r="INS12" s="85"/>
      <c r="INT12" s="80"/>
      <c r="INU12" s="80"/>
      <c r="INV12" s="85"/>
      <c r="INW12" s="77"/>
      <c r="INX12" s="74"/>
      <c r="INY12" s="74"/>
      <c r="INZ12" s="85"/>
      <c r="IOA12" s="74"/>
      <c r="IOB12" s="74"/>
      <c r="IOC12" s="85"/>
      <c r="IOD12" s="74"/>
      <c r="IOE12" s="74"/>
      <c r="IOF12" s="85"/>
      <c r="IOG12" s="74"/>
      <c r="IOH12" s="74"/>
      <c r="IOI12" s="85"/>
      <c r="IOJ12" s="80"/>
      <c r="IOK12" s="80"/>
      <c r="IOL12" s="85"/>
      <c r="IOM12" s="77"/>
      <c r="ION12" s="74"/>
      <c r="IOO12" s="74"/>
      <c r="IOP12" s="85"/>
      <c r="IOQ12" s="74"/>
      <c r="IOR12" s="74"/>
      <c r="IOS12" s="85"/>
      <c r="IOT12" s="74"/>
      <c r="IOU12" s="74"/>
      <c r="IOV12" s="85"/>
      <c r="IOW12" s="74"/>
      <c r="IOX12" s="74"/>
      <c r="IOY12" s="85"/>
      <c r="IOZ12" s="80"/>
      <c r="IPA12" s="80"/>
      <c r="IPB12" s="85"/>
      <c r="IPC12" s="77"/>
      <c r="IPD12" s="74"/>
      <c r="IPE12" s="74"/>
      <c r="IPF12" s="85"/>
      <c r="IPG12" s="74"/>
      <c r="IPH12" s="74"/>
      <c r="IPI12" s="85"/>
      <c r="IPJ12" s="74"/>
      <c r="IPK12" s="74"/>
      <c r="IPL12" s="85"/>
      <c r="IPM12" s="74"/>
      <c r="IPN12" s="74"/>
      <c r="IPO12" s="85"/>
      <c r="IPP12" s="80"/>
      <c r="IPQ12" s="80"/>
      <c r="IPR12" s="85"/>
      <c r="IPS12" s="77"/>
      <c r="IPT12" s="74"/>
      <c r="IPU12" s="74"/>
      <c r="IPV12" s="85"/>
      <c r="IPW12" s="74"/>
      <c r="IPX12" s="74"/>
      <c r="IPY12" s="85"/>
      <c r="IPZ12" s="74"/>
      <c r="IQA12" s="74"/>
      <c r="IQB12" s="85"/>
      <c r="IQC12" s="74"/>
      <c r="IQD12" s="74"/>
      <c r="IQE12" s="85"/>
      <c r="IQF12" s="80"/>
      <c r="IQG12" s="80"/>
      <c r="IQH12" s="85"/>
      <c r="IQI12" s="77"/>
      <c r="IQJ12" s="74"/>
      <c r="IQK12" s="74"/>
      <c r="IQL12" s="85"/>
      <c r="IQM12" s="74"/>
      <c r="IQN12" s="74"/>
      <c r="IQO12" s="85"/>
      <c r="IQP12" s="74"/>
      <c r="IQQ12" s="74"/>
      <c r="IQR12" s="85"/>
      <c r="IQS12" s="74"/>
      <c r="IQT12" s="74"/>
      <c r="IQU12" s="85"/>
      <c r="IQV12" s="80"/>
      <c r="IQW12" s="80"/>
      <c r="IQX12" s="85"/>
      <c r="IQY12" s="77"/>
      <c r="IQZ12" s="74"/>
      <c r="IRA12" s="74"/>
      <c r="IRB12" s="85"/>
      <c r="IRC12" s="74"/>
      <c r="IRD12" s="74"/>
      <c r="IRE12" s="85"/>
      <c r="IRF12" s="74"/>
      <c r="IRG12" s="74"/>
      <c r="IRH12" s="85"/>
      <c r="IRI12" s="74"/>
      <c r="IRJ12" s="74"/>
      <c r="IRK12" s="85"/>
      <c r="IRL12" s="80"/>
      <c r="IRM12" s="80"/>
      <c r="IRN12" s="85"/>
      <c r="IRO12" s="77"/>
      <c r="IRP12" s="74"/>
      <c r="IRQ12" s="74"/>
      <c r="IRR12" s="85"/>
      <c r="IRS12" s="74"/>
      <c r="IRT12" s="74"/>
      <c r="IRU12" s="85"/>
      <c r="IRV12" s="74"/>
      <c r="IRW12" s="74"/>
      <c r="IRX12" s="85"/>
      <c r="IRY12" s="74"/>
      <c r="IRZ12" s="74"/>
      <c r="ISA12" s="85"/>
      <c r="ISB12" s="80"/>
      <c r="ISC12" s="80"/>
      <c r="ISD12" s="85"/>
      <c r="ISE12" s="77"/>
      <c r="ISF12" s="74"/>
      <c r="ISG12" s="74"/>
      <c r="ISH12" s="85"/>
      <c r="ISI12" s="74"/>
      <c r="ISJ12" s="74"/>
      <c r="ISK12" s="85"/>
      <c r="ISL12" s="74"/>
      <c r="ISM12" s="74"/>
      <c r="ISN12" s="85"/>
      <c r="ISO12" s="74"/>
      <c r="ISP12" s="74"/>
      <c r="ISQ12" s="85"/>
      <c r="ISR12" s="80"/>
      <c r="ISS12" s="80"/>
      <c r="IST12" s="85"/>
      <c r="ISU12" s="77"/>
      <c r="ISV12" s="74"/>
      <c r="ISW12" s="74"/>
      <c r="ISX12" s="85"/>
      <c r="ISY12" s="74"/>
      <c r="ISZ12" s="74"/>
      <c r="ITA12" s="85"/>
      <c r="ITB12" s="74"/>
      <c r="ITC12" s="74"/>
      <c r="ITD12" s="85"/>
      <c r="ITE12" s="74"/>
      <c r="ITF12" s="74"/>
      <c r="ITG12" s="85"/>
      <c r="ITH12" s="80"/>
      <c r="ITI12" s="80"/>
      <c r="ITJ12" s="85"/>
      <c r="ITK12" s="77"/>
      <c r="ITL12" s="74"/>
      <c r="ITM12" s="74"/>
      <c r="ITN12" s="85"/>
      <c r="ITO12" s="74"/>
      <c r="ITP12" s="74"/>
      <c r="ITQ12" s="85"/>
      <c r="ITR12" s="74"/>
      <c r="ITS12" s="74"/>
      <c r="ITT12" s="85"/>
      <c r="ITU12" s="74"/>
      <c r="ITV12" s="74"/>
      <c r="ITW12" s="85"/>
      <c r="ITX12" s="80"/>
      <c r="ITY12" s="80"/>
      <c r="ITZ12" s="85"/>
      <c r="IUA12" s="77"/>
      <c r="IUB12" s="74"/>
      <c r="IUC12" s="74"/>
      <c r="IUD12" s="85"/>
      <c r="IUE12" s="74"/>
      <c r="IUF12" s="74"/>
      <c r="IUG12" s="85"/>
      <c r="IUH12" s="74"/>
      <c r="IUI12" s="74"/>
      <c r="IUJ12" s="85"/>
      <c r="IUK12" s="74"/>
      <c r="IUL12" s="74"/>
      <c r="IUM12" s="85"/>
      <c r="IUN12" s="80"/>
      <c r="IUO12" s="80"/>
      <c r="IUP12" s="85"/>
      <c r="IUQ12" s="77"/>
      <c r="IUR12" s="74"/>
      <c r="IUS12" s="74"/>
      <c r="IUT12" s="85"/>
      <c r="IUU12" s="74"/>
      <c r="IUV12" s="74"/>
      <c r="IUW12" s="85"/>
      <c r="IUX12" s="74"/>
      <c r="IUY12" s="74"/>
      <c r="IUZ12" s="85"/>
      <c r="IVA12" s="74"/>
      <c r="IVB12" s="74"/>
      <c r="IVC12" s="85"/>
      <c r="IVD12" s="80"/>
      <c r="IVE12" s="80"/>
      <c r="IVF12" s="85"/>
      <c r="IVG12" s="77"/>
      <c r="IVH12" s="74"/>
      <c r="IVI12" s="74"/>
      <c r="IVJ12" s="85"/>
      <c r="IVK12" s="74"/>
      <c r="IVL12" s="74"/>
      <c r="IVM12" s="85"/>
      <c r="IVN12" s="74"/>
      <c r="IVO12" s="74"/>
      <c r="IVP12" s="85"/>
      <c r="IVQ12" s="74"/>
      <c r="IVR12" s="74"/>
      <c r="IVS12" s="85"/>
      <c r="IVT12" s="80"/>
      <c r="IVU12" s="80"/>
      <c r="IVV12" s="85"/>
      <c r="IVW12" s="77"/>
      <c r="IVX12" s="74"/>
      <c r="IVY12" s="74"/>
      <c r="IVZ12" s="85"/>
      <c r="IWA12" s="74"/>
      <c r="IWB12" s="74"/>
      <c r="IWC12" s="85"/>
      <c r="IWD12" s="74"/>
      <c r="IWE12" s="74"/>
      <c r="IWF12" s="85"/>
      <c r="IWG12" s="74"/>
      <c r="IWH12" s="74"/>
      <c r="IWI12" s="85"/>
      <c r="IWJ12" s="80"/>
      <c r="IWK12" s="80"/>
      <c r="IWL12" s="85"/>
      <c r="IWM12" s="77"/>
      <c r="IWN12" s="74"/>
      <c r="IWO12" s="74"/>
      <c r="IWP12" s="85"/>
      <c r="IWQ12" s="74"/>
      <c r="IWR12" s="74"/>
      <c r="IWS12" s="85"/>
      <c r="IWT12" s="74"/>
      <c r="IWU12" s="74"/>
      <c r="IWV12" s="85"/>
      <c r="IWW12" s="74"/>
      <c r="IWX12" s="74"/>
      <c r="IWY12" s="85"/>
      <c r="IWZ12" s="80"/>
      <c r="IXA12" s="80"/>
      <c r="IXB12" s="85"/>
      <c r="IXC12" s="77"/>
      <c r="IXD12" s="74"/>
      <c r="IXE12" s="74"/>
      <c r="IXF12" s="85"/>
      <c r="IXG12" s="74"/>
      <c r="IXH12" s="74"/>
      <c r="IXI12" s="85"/>
      <c r="IXJ12" s="74"/>
      <c r="IXK12" s="74"/>
      <c r="IXL12" s="85"/>
      <c r="IXM12" s="74"/>
      <c r="IXN12" s="74"/>
      <c r="IXO12" s="85"/>
      <c r="IXP12" s="80"/>
      <c r="IXQ12" s="80"/>
      <c r="IXR12" s="85"/>
      <c r="IXS12" s="77"/>
      <c r="IXT12" s="74"/>
      <c r="IXU12" s="74"/>
      <c r="IXV12" s="85"/>
      <c r="IXW12" s="74"/>
      <c r="IXX12" s="74"/>
      <c r="IXY12" s="85"/>
      <c r="IXZ12" s="74"/>
      <c r="IYA12" s="74"/>
      <c r="IYB12" s="85"/>
      <c r="IYC12" s="74"/>
      <c r="IYD12" s="74"/>
      <c r="IYE12" s="85"/>
      <c r="IYF12" s="80"/>
      <c r="IYG12" s="80"/>
      <c r="IYH12" s="85"/>
      <c r="IYI12" s="77"/>
      <c r="IYJ12" s="74"/>
      <c r="IYK12" s="74"/>
      <c r="IYL12" s="85"/>
      <c r="IYM12" s="74"/>
      <c r="IYN12" s="74"/>
      <c r="IYO12" s="85"/>
      <c r="IYP12" s="74"/>
      <c r="IYQ12" s="74"/>
      <c r="IYR12" s="85"/>
      <c r="IYS12" s="74"/>
      <c r="IYT12" s="74"/>
      <c r="IYU12" s="85"/>
      <c r="IYV12" s="80"/>
      <c r="IYW12" s="80"/>
      <c r="IYX12" s="85"/>
      <c r="IYY12" s="77"/>
      <c r="IYZ12" s="74"/>
      <c r="IZA12" s="74"/>
      <c r="IZB12" s="85"/>
      <c r="IZC12" s="74"/>
      <c r="IZD12" s="74"/>
      <c r="IZE12" s="85"/>
      <c r="IZF12" s="74"/>
      <c r="IZG12" s="74"/>
      <c r="IZH12" s="85"/>
      <c r="IZI12" s="74"/>
      <c r="IZJ12" s="74"/>
      <c r="IZK12" s="85"/>
      <c r="IZL12" s="80"/>
      <c r="IZM12" s="80"/>
      <c r="IZN12" s="85"/>
      <c r="IZO12" s="77"/>
      <c r="IZP12" s="74"/>
      <c r="IZQ12" s="74"/>
      <c r="IZR12" s="85"/>
      <c r="IZS12" s="74"/>
      <c r="IZT12" s="74"/>
      <c r="IZU12" s="85"/>
      <c r="IZV12" s="74"/>
      <c r="IZW12" s="74"/>
      <c r="IZX12" s="85"/>
      <c r="IZY12" s="74"/>
      <c r="IZZ12" s="74"/>
      <c r="JAA12" s="85"/>
      <c r="JAB12" s="80"/>
      <c r="JAC12" s="80"/>
      <c r="JAD12" s="85"/>
      <c r="JAE12" s="77"/>
      <c r="JAF12" s="74"/>
      <c r="JAG12" s="74"/>
      <c r="JAH12" s="85"/>
      <c r="JAI12" s="74"/>
      <c r="JAJ12" s="74"/>
      <c r="JAK12" s="85"/>
      <c r="JAL12" s="74"/>
      <c r="JAM12" s="74"/>
      <c r="JAN12" s="85"/>
      <c r="JAO12" s="74"/>
      <c r="JAP12" s="74"/>
      <c r="JAQ12" s="85"/>
      <c r="JAR12" s="80"/>
      <c r="JAS12" s="80"/>
      <c r="JAT12" s="85"/>
      <c r="JAU12" s="77"/>
      <c r="JAV12" s="74"/>
      <c r="JAW12" s="74"/>
      <c r="JAX12" s="85"/>
      <c r="JAY12" s="74"/>
      <c r="JAZ12" s="74"/>
      <c r="JBA12" s="85"/>
      <c r="JBB12" s="74"/>
      <c r="JBC12" s="74"/>
      <c r="JBD12" s="85"/>
      <c r="JBE12" s="74"/>
      <c r="JBF12" s="74"/>
      <c r="JBG12" s="85"/>
      <c r="JBH12" s="80"/>
      <c r="JBI12" s="80"/>
      <c r="JBJ12" s="85"/>
      <c r="JBK12" s="77"/>
      <c r="JBL12" s="74"/>
      <c r="JBM12" s="74"/>
      <c r="JBN12" s="85"/>
      <c r="JBO12" s="74"/>
      <c r="JBP12" s="74"/>
      <c r="JBQ12" s="85"/>
      <c r="JBR12" s="74"/>
      <c r="JBS12" s="74"/>
      <c r="JBT12" s="85"/>
      <c r="JBU12" s="74"/>
      <c r="JBV12" s="74"/>
      <c r="JBW12" s="85"/>
      <c r="JBX12" s="80"/>
      <c r="JBY12" s="80"/>
      <c r="JBZ12" s="85"/>
      <c r="JCA12" s="77"/>
      <c r="JCB12" s="74"/>
      <c r="JCC12" s="74"/>
      <c r="JCD12" s="85"/>
      <c r="JCE12" s="74"/>
      <c r="JCF12" s="74"/>
      <c r="JCG12" s="85"/>
      <c r="JCH12" s="74"/>
      <c r="JCI12" s="74"/>
      <c r="JCJ12" s="85"/>
      <c r="JCK12" s="74"/>
      <c r="JCL12" s="74"/>
      <c r="JCM12" s="85"/>
      <c r="JCN12" s="80"/>
      <c r="JCO12" s="80"/>
      <c r="JCP12" s="85"/>
      <c r="JCQ12" s="77"/>
      <c r="JCR12" s="74"/>
      <c r="JCS12" s="74"/>
      <c r="JCT12" s="85"/>
      <c r="JCU12" s="74"/>
      <c r="JCV12" s="74"/>
      <c r="JCW12" s="85"/>
      <c r="JCX12" s="74"/>
      <c r="JCY12" s="74"/>
      <c r="JCZ12" s="85"/>
      <c r="JDA12" s="74"/>
      <c r="JDB12" s="74"/>
      <c r="JDC12" s="85"/>
      <c r="JDD12" s="80"/>
      <c r="JDE12" s="80"/>
      <c r="JDF12" s="85"/>
      <c r="JDG12" s="77"/>
      <c r="JDH12" s="74"/>
      <c r="JDI12" s="74"/>
      <c r="JDJ12" s="85"/>
      <c r="JDK12" s="74"/>
      <c r="JDL12" s="74"/>
      <c r="JDM12" s="85"/>
      <c r="JDN12" s="74"/>
      <c r="JDO12" s="74"/>
      <c r="JDP12" s="85"/>
      <c r="JDQ12" s="74"/>
      <c r="JDR12" s="74"/>
      <c r="JDS12" s="85"/>
      <c r="JDT12" s="80"/>
      <c r="JDU12" s="80"/>
      <c r="JDV12" s="85"/>
      <c r="JDW12" s="77"/>
      <c r="JDX12" s="74"/>
      <c r="JDY12" s="74"/>
      <c r="JDZ12" s="85"/>
      <c r="JEA12" s="74"/>
      <c r="JEB12" s="74"/>
      <c r="JEC12" s="85"/>
      <c r="JED12" s="74"/>
      <c r="JEE12" s="74"/>
      <c r="JEF12" s="85"/>
      <c r="JEG12" s="74"/>
      <c r="JEH12" s="74"/>
      <c r="JEI12" s="85"/>
      <c r="JEJ12" s="80"/>
      <c r="JEK12" s="80"/>
      <c r="JEL12" s="85"/>
      <c r="JEM12" s="77"/>
      <c r="JEN12" s="74"/>
      <c r="JEO12" s="74"/>
      <c r="JEP12" s="85"/>
      <c r="JEQ12" s="74"/>
      <c r="JER12" s="74"/>
      <c r="JES12" s="85"/>
      <c r="JET12" s="74"/>
      <c r="JEU12" s="74"/>
      <c r="JEV12" s="85"/>
      <c r="JEW12" s="74"/>
      <c r="JEX12" s="74"/>
      <c r="JEY12" s="85"/>
      <c r="JEZ12" s="80"/>
      <c r="JFA12" s="80"/>
      <c r="JFB12" s="85"/>
      <c r="JFC12" s="77"/>
      <c r="JFD12" s="74"/>
      <c r="JFE12" s="74"/>
      <c r="JFF12" s="85"/>
      <c r="JFG12" s="74"/>
      <c r="JFH12" s="74"/>
      <c r="JFI12" s="85"/>
      <c r="JFJ12" s="74"/>
      <c r="JFK12" s="74"/>
      <c r="JFL12" s="85"/>
      <c r="JFM12" s="74"/>
      <c r="JFN12" s="74"/>
      <c r="JFO12" s="85"/>
      <c r="JFP12" s="80"/>
      <c r="JFQ12" s="80"/>
      <c r="JFR12" s="85"/>
      <c r="JFS12" s="77"/>
      <c r="JFT12" s="74"/>
      <c r="JFU12" s="74"/>
      <c r="JFV12" s="85"/>
      <c r="JFW12" s="74"/>
      <c r="JFX12" s="74"/>
      <c r="JFY12" s="85"/>
      <c r="JFZ12" s="74"/>
      <c r="JGA12" s="74"/>
      <c r="JGB12" s="85"/>
      <c r="JGC12" s="74"/>
      <c r="JGD12" s="74"/>
      <c r="JGE12" s="85"/>
      <c r="JGF12" s="80"/>
      <c r="JGG12" s="80"/>
      <c r="JGH12" s="85"/>
      <c r="JGI12" s="77"/>
      <c r="JGJ12" s="74"/>
      <c r="JGK12" s="74"/>
      <c r="JGL12" s="85"/>
      <c r="JGM12" s="74"/>
      <c r="JGN12" s="74"/>
      <c r="JGO12" s="85"/>
      <c r="JGP12" s="74"/>
      <c r="JGQ12" s="74"/>
      <c r="JGR12" s="85"/>
      <c r="JGS12" s="74"/>
      <c r="JGT12" s="74"/>
      <c r="JGU12" s="85"/>
      <c r="JGV12" s="80"/>
      <c r="JGW12" s="80"/>
      <c r="JGX12" s="85"/>
      <c r="JGY12" s="77"/>
      <c r="JGZ12" s="74"/>
      <c r="JHA12" s="74"/>
      <c r="JHB12" s="85"/>
      <c r="JHC12" s="74"/>
      <c r="JHD12" s="74"/>
      <c r="JHE12" s="85"/>
      <c r="JHF12" s="74"/>
      <c r="JHG12" s="74"/>
      <c r="JHH12" s="85"/>
      <c r="JHI12" s="74"/>
      <c r="JHJ12" s="74"/>
      <c r="JHK12" s="85"/>
      <c r="JHL12" s="80"/>
      <c r="JHM12" s="80"/>
      <c r="JHN12" s="85"/>
      <c r="JHO12" s="77"/>
      <c r="JHP12" s="74"/>
      <c r="JHQ12" s="74"/>
      <c r="JHR12" s="85"/>
      <c r="JHS12" s="74"/>
      <c r="JHT12" s="74"/>
      <c r="JHU12" s="85"/>
      <c r="JHV12" s="74"/>
      <c r="JHW12" s="74"/>
      <c r="JHX12" s="85"/>
      <c r="JHY12" s="74"/>
      <c r="JHZ12" s="74"/>
      <c r="JIA12" s="85"/>
      <c r="JIB12" s="80"/>
      <c r="JIC12" s="80"/>
      <c r="JID12" s="85"/>
      <c r="JIE12" s="77"/>
      <c r="JIF12" s="74"/>
      <c r="JIG12" s="74"/>
      <c r="JIH12" s="85"/>
      <c r="JII12" s="74"/>
      <c r="JIJ12" s="74"/>
      <c r="JIK12" s="85"/>
      <c r="JIL12" s="74"/>
      <c r="JIM12" s="74"/>
      <c r="JIN12" s="85"/>
      <c r="JIO12" s="74"/>
      <c r="JIP12" s="74"/>
      <c r="JIQ12" s="85"/>
      <c r="JIR12" s="80"/>
      <c r="JIS12" s="80"/>
      <c r="JIT12" s="85"/>
      <c r="JIU12" s="77"/>
      <c r="JIV12" s="74"/>
      <c r="JIW12" s="74"/>
      <c r="JIX12" s="85"/>
      <c r="JIY12" s="74"/>
      <c r="JIZ12" s="74"/>
      <c r="JJA12" s="85"/>
      <c r="JJB12" s="74"/>
      <c r="JJC12" s="74"/>
      <c r="JJD12" s="85"/>
      <c r="JJE12" s="74"/>
      <c r="JJF12" s="74"/>
      <c r="JJG12" s="85"/>
      <c r="JJH12" s="80"/>
      <c r="JJI12" s="80"/>
      <c r="JJJ12" s="85"/>
      <c r="JJK12" s="77"/>
      <c r="JJL12" s="74"/>
      <c r="JJM12" s="74"/>
      <c r="JJN12" s="85"/>
      <c r="JJO12" s="74"/>
      <c r="JJP12" s="74"/>
      <c r="JJQ12" s="85"/>
      <c r="JJR12" s="74"/>
      <c r="JJS12" s="74"/>
      <c r="JJT12" s="85"/>
      <c r="JJU12" s="74"/>
      <c r="JJV12" s="74"/>
      <c r="JJW12" s="85"/>
      <c r="JJX12" s="80"/>
      <c r="JJY12" s="80"/>
      <c r="JJZ12" s="85"/>
      <c r="JKA12" s="77"/>
      <c r="JKB12" s="74"/>
      <c r="JKC12" s="74"/>
      <c r="JKD12" s="85"/>
      <c r="JKE12" s="74"/>
      <c r="JKF12" s="74"/>
      <c r="JKG12" s="85"/>
      <c r="JKH12" s="74"/>
      <c r="JKI12" s="74"/>
      <c r="JKJ12" s="85"/>
      <c r="JKK12" s="74"/>
      <c r="JKL12" s="74"/>
      <c r="JKM12" s="85"/>
      <c r="JKN12" s="80"/>
      <c r="JKO12" s="80"/>
      <c r="JKP12" s="85"/>
      <c r="JKQ12" s="77"/>
      <c r="JKR12" s="74"/>
      <c r="JKS12" s="74"/>
      <c r="JKT12" s="85"/>
      <c r="JKU12" s="74"/>
      <c r="JKV12" s="74"/>
      <c r="JKW12" s="85"/>
      <c r="JKX12" s="74"/>
      <c r="JKY12" s="74"/>
      <c r="JKZ12" s="85"/>
      <c r="JLA12" s="74"/>
      <c r="JLB12" s="74"/>
      <c r="JLC12" s="85"/>
      <c r="JLD12" s="80"/>
      <c r="JLE12" s="80"/>
      <c r="JLF12" s="85"/>
      <c r="JLG12" s="77"/>
      <c r="JLH12" s="74"/>
      <c r="JLI12" s="74"/>
      <c r="JLJ12" s="85"/>
      <c r="JLK12" s="74"/>
      <c r="JLL12" s="74"/>
      <c r="JLM12" s="85"/>
      <c r="JLN12" s="74"/>
      <c r="JLO12" s="74"/>
      <c r="JLP12" s="85"/>
      <c r="JLQ12" s="74"/>
      <c r="JLR12" s="74"/>
      <c r="JLS12" s="85"/>
      <c r="JLT12" s="80"/>
      <c r="JLU12" s="80"/>
      <c r="JLV12" s="85"/>
      <c r="JLW12" s="77"/>
      <c r="JLX12" s="74"/>
      <c r="JLY12" s="74"/>
      <c r="JLZ12" s="85"/>
      <c r="JMA12" s="74"/>
      <c r="JMB12" s="74"/>
      <c r="JMC12" s="85"/>
      <c r="JMD12" s="74"/>
      <c r="JME12" s="74"/>
      <c r="JMF12" s="85"/>
      <c r="JMG12" s="74"/>
      <c r="JMH12" s="74"/>
      <c r="JMI12" s="85"/>
      <c r="JMJ12" s="80"/>
      <c r="JMK12" s="80"/>
      <c r="JML12" s="85"/>
      <c r="JMM12" s="77"/>
      <c r="JMN12" s="74"/>
      <c r="JMO12" s="74"/>
      <c r="JMP12" s="85"/>
      <c r="JMQ12" s="74"/>
      <c r="JMR12" s="74"/>
      <c r="JMS12" s="85"/>
      <c r="JMT12" s="74"/>
      <c r="JMU12" s="74"/>
      <c r="JMV12" s="85"/>
      <c r="JMW12" s="74"/>
      <c r="JMX12" s="74"/>
      <c r="JMY12" s="85"/>
      <c r="JMZ12" s="80"/>
      <c r="JNA12" s="80"/>
      <c r="JNB12" s="85"/>
      <c r="JNC12" s="77"/>
      <c r="JND12" s="74"/>
      <c r="JNE12" s="74"/>
      <c r="JNF12" s="85"/>
      <c r="JNG12" s="74"/>
      <c r="JNH12" s="74"/>
      <c r="JNI12" s="85"/>
      <c r="JNJ12" s="74"/>
      <c r="JNK12" s="74"/>
      <c r="JNL12" s="85"/>
      <c r="JNM12" s="74"/>
      <c r="JNN12" s="74"/>
      <c r="JNO12" s="85"/>
      <c r="JNP12" s="80"/>
      <c r="JNQ12" s="80"/>
      <c r="JNR12" s="85"/>
      <c r="JNS12" s="77"/>
      <c r="JNT12" s="74"/>
      <c r="JNU12" s="74"/>
      <c r="JNV12" s="85"/>
      <c r="JNW12" s="74"/>
      <c r="JNX12" s="74"/>
      <c r="JNY12" s="85"/>
      <c r="JNZ12" s="74"/>
      <c r="JOA12" s="74"/>
      <c r="JOB12" s="85"/>
      <c r="JOC12" s="74"/>
      <c r="JOD12" s="74"/>
      <c r="JOE12" s="85"/>
      <c r="JOF12" s="80"/>
      <c r="JOG12" s="80"/>
      <c r="JOH12" s="85"/>
      <c r="JOI12" s="77"/>
      <c r="JOJ12" s="74"/>
      <c r="JOK12" s="74"/>
      <c r="JOL12" s="85"/>
      <c r="JOM12" s="74"/>
      <c r="JON12" s="74"/>
      <c r="JOO12" s="85"/>
      <c r="JOP12" s="74"/>
      <c r="JOQ12" s="74"/>
      <c r="JOR12" s="85"/>
      <c r="JOS12" s="74"/>
      <c r="JOT12" s="74"/>
      <c r="JOU12" s="85"/>
      <c r="JOV12" s="80"/>
      <c r="JOW12" s="80"/>
      <c r="JOX12" s="85"/>
      <c r="JOY12" s="77"/>
      <c r="JOZ12" s="74"/>
      <c r="JPA12" s="74"/>
      <c r="JPB12" s="85"/>
      <c r="JPC12" s="74"/>
      <c r="JPD12" s="74"/>
      <c r="JPE12" s="85"/>
      <c r="JPF12" s="74"/>
      <c r="JPG12" s="74"/>
      <c r="JPH12" s="85"/>
      <c r="JPI12" s="74"/>
      <c r="JPJ12" s="74"/>
      <c r="JPK12" s="85"/>
      <c r="JPL12" s="80"/>
      <c r="JPM12" s="80"/>
      <c r="JPN12" s="85"/>
      <c r="JPO12" s="77"/>
      <c r="JPP12" s="74"/>
      <c r="JPQ12" s="74"/>
      <c r="JPR12" s="85"/>
      <c r="JPS12" s="74"/>
      <c r="JPT12" s="74"/>
      <c r="JPU12" s="85"/>
      <c r="JPV12" s="74"/>
      <c r="JPW12" s="74"/>
      <c r="JPX12" s="85"/>
      <c r="JPY12" s="74"/>
      <c r="JPZ12" s="74"/>
      <c r="JQA12" s="85"/>
      <c r="JQB12" s="80"/>
      <c r="JQC12" s="80"/>
      <c r="JQD12" s="85"/>
      <c r="JQE12" s="77"/>
      <c r="JQF12" s="74"/>
      <c r="JQG12" s="74"/>
      <c r="JQH12" s="85"/>
      <c r="JQI12" s="74"/>
      <c r="JQJ12" s="74"/>
      <c r="JQK12" s="85"/>
      <c r="JQL12" s="74"/>
      <c r="JQM12" s="74"/>
      <c r="JQN12" s="85"/>
      <c r="JQO12" s="74"/>
      <c r="JQP12" s="74"/>
      <c r="JQQ12" s="85"/>
      <c r="JQR12" s="80"/>
      <c r="JQS12" s="80"/>
      <c r="JQT12" s="85"/>
      <c r="JQU12" s="77"/>
      <c r="JQV12" s="74"/>
      <c r="JQW12" s="74"/>
      <c r="JQX12" s="85"/>
      <c r="JQY12" s="74"/>
      <c r="JQZ12" s="74"/>
      <c r="JRA12" s="85"/>
      <c r="JRB12" s="74"/>
      <c r="JRC12" s="74"/>
      <c r="JRD12" s="85"/>
      <c r="JRE12" s="74"/>
      <c r="JRF12" s="74"/>
      <c r="JRG12" s="85"/>
      <c r="JRH12" s="80"/>
      <c r="JRI12" s="80"/>
      <c r="JRJ12" s="85"/>
      <c r="JRK12" s="77"/>
      <c r="JRL12" s="74"/>
      <c r="JRM12" s="74"/>
      <c r="JRN12" s="85"/>
      <c r="JRO12" s="74"/>
      <c r="JRP12" s="74"/>
      <c r="JRQ12" s="85"/>
      <c r="JRR12" s="74"/>
      <c r="JRS12" s="74"/>
      <c r="JRT12" s="85"/>
      <c r="JRU12" s="74"/>
      <c r="JRV12" s="74"/>
      <c r="JRW12" s="85"/>
      <c r="JRX12" s="80"/>
      <c r="JRY12" s="80"/>
      <c r="JRZ12" s="85"/>
      <c r="JSA12" s="77"/>
      <c r="JSB12" s="74"/>
      <c r="JSC12" s="74"/>
      <c r="JSD12" s="85"/>
      <c r="JSE12" s="74"/>
      <c r="JSF12" s="74"/>
      <c r="JSG12" s="85"/>
      <c r="JSH12" s="74"/>
      <c r="JSI12" s="74"/>
      <c r="JSJ12" s="85"/>
      <c r="JSK12" s="74"/>
      <c r="JSL12" s="74"/>
      <c r="JSM12" s="85"/>
      <c r="JSN12" s="80"/>
      <c r="JSO12" s="80"/>
      <c r="JSP12" s="85"/>
      <c r="JSQ12" s="77"/>
      <c r="JSR12" s="74"/>
      <c r="JSS12" s="74"/>
      <c r="JST12" s="85"/>
      <c r="JSU12" s="74"/>
      <c r="JSV12" s="74"/>
      <c r="JSW12" s="85"/>
      <c r="JSX12" s="74"/>
      <c r="JSY12" s="74"/>
      <c r="JSZ12" s="85"/>
      <c r="JTA12" s="74"/>
      <c r="JTB12" s="74"/>
      <c r="JTC12" s="85"/>
      <c r="JTD12" s="80"/>
      <c r="JTE12" s="80"/>
      <c r="JTF12" s="85"/>
      <c r="JTG12" s="77"/>
      <c r="JTH12" s="74"/>
      <c r="JTI12" s="74"/>
      <c r="JTJ12" s="85"/>
      <c r="JTK12" s="74"/>
      <c r="JTL12" s="74"/>
      <c r="JTM12" s="85"/>
      <c r="JTN12" s="74"/>
      <c r="JTO12" s="74"/>
      <c r="JTP12" s="85"/>
      <c r="JTQ12" s="74"/>
      <c r="JTR12" s="74"/>
      <c r="JTS12" s="85"/>
      <c r="JTT12" s="80"/>
      <c r="JTU12" s="80"/>
      <c r="JTV12" s="85"/>
      <c r="JTW12" s="77"/>
      <c r="JTX12" s="74"/>
      <c r="JTY12" s="74"/>
      <c r="JTZ12" s="85"/>
      <c r="JUA12" s="74"/>
      <c r="JUB12" s="74"/>
      <c r="JUC12" s="85"/>
      <c r="JUD12" s="74"/>
      <c r="JUE12" s="74"/>
      <c r="JUF12" s="85"/>
      <c r="JUG12" s="74"/>
      <c r="JUH12" s="74"/>
      <c r="JUI12" s="85"/>
      <c r="JUJ12" s="80"/>
      <c r="JUK12" s="80"/>
      <c r="JUL12" s="85"/>
      <c r="JUM12" s="77"/>
      <c r="JUN12" s="74"/>
      <c r="JUO12" s="74"/>
      <c r="JUP12" s="85"/>
      <c r="JUQ12" s="74"/>
      <c r="JUR12" s="74"/>
      <c r="JUS12" s="85"/>
      <c r="JUT12" s="74"/>
      <c r="JUU12" s="74"/>
      <c r="JUV12" s="85"/>
      <c r="JUW12" s="74"/>
      <c r="JUX12" s="74"/>
      <c r="JUY12" s="85"/>
      <c r="JUZ12" s="80"/>
      <c r="JVA12" s="80"/>
      <c r="JVB12" s="85"/>
      <c r="JVC12" s="77"/>
      <c r="JVD12" s="74"/>
      <c r="JVE12" s="74"/>
      <c r="JVF12" s="85"/>
      <c r="JVG12" s="74"/>
      <c r="JVH12" s="74"/>
      <c r="JVI12" s="85"/>
      <c r="JVJ12" s="74"/>
      <c r="JVK12" s="74"/>
      <c r="JVL12" s="85"/>
      <c r="JVM12" s="74"/>
      <c r="JVN12" s="74"/>
      <c r="JVO12" s="85"/>
      <c r="JVP12" s="80"/>
      <c r="JVQ12" s="80"/>
      <c r="JVR12" s="85"/>
      <c r="JVS12" s="77"/>
      <c r="JVT12" s="74"/>
      <c r="JVU12" s="74"/>
      <c r="JVV12" s="85"/>
      <c r="JVW12" s="74"/>
      <c r="JVX12" s="74"/>
      <c r="JVY12" s="85"/>
      <c r="JVZ12" s="74"/>
      <c r="JWA12" s="74"/>
      <c r="JWB12" s="85"/>
      <c r="JWC12" s="74"/>
      <c r="JWD12" s="74"/>
      <c r="JWE12" s="85"/>
      <c r="JWF12" s="80"/>
      <c r="JWG12" s="80"/>
      <c r="JWH12" s="85"/>
      <c r="JWI12" s="77"/>
      <c r="JWJ12" s="74"/>
      <c r="JWK12" s="74"/>
      <c r="JWL12" s="85"/>
      <c r="JWM12" s="74"/>
      <c r="JWN12" s="74"/>
      <c r="JWO12" s="85"/>
      <c r="JWP12" s="74"/>
      <c r="JWQ12" s="74"/>
      <c r="JWR12" s="85"/>
      <c r="JWS12" s="74"/>
      <c r="JWT12" s="74"/>
      <c r="JWU12" s="85"/>
      <c r="JWV12" s="80"/>
      <c r="JWW12" s="80"/>
      <c r="JWX12" s="85"/>
      <c r="JWY12" s="77"/>
      <c r="JWZ12" s="74"/>
      <c r="JXA12" s="74"/>
      <c r="JXB12" s="85"/>
      <c r="JXC12" s="74"/>
      <c r="JXD12" s="74"/>
      <c r="JXE12" s="85"/>
      <c r="JXF12" s="74"/>
      <c r="JXG12" s="74"/>
      <c r="JXH12" s="85"/>
      <c r="JXI12" s="74"/>
      <c r="JXJ12" s="74"/>
      <c r="JXK12" s="85"/>
      <c r="JXL12" s="80"/>
      <c r="JXM12" s="80"/>
      <c r="JXN12" s="85"/>
      <c r="JXO12" s="77"/>
      <c r="JXP12" s="74"/>
      <c r="JXQ12" s="74"/>
      <c r="JXR12" s="85"/>
      <c r="JXS12" s="74"/>
      <c r="JXT12" s="74"/>
      <c r="JXU12" s="85"/>
      <c r="JXV12" s="74"/>
      <c r="JXW12" s="74"/>
      <c r="JXX12" s="85"/>
      <c r="JXY12" s="74"/>
      <c r="JXZ12" s="74"/>
      <c r="JYA12" s="85"/>
      <c r="JYB12" s="80"/>
      <c r="JYC12" s="80"/>
      <c r="JYD12" s="85"/>
      <c r="JYE12" s="77"/>
      <c r="JYF12" s="74"/>
      <c r="JYG12" s="74"/>
      <c r="JYH12" s="85"/>
      <c r="JYI12" s="74"/>
      <c r="JYJ12" s="74"/>
      <c r="JYK12" s="85"/>
      <c r="JYL12" s="74"/>
      <c r="JYM12" s="74"/>
      <c r="JYN12" s="85"/>
      <c r="JYO12" s="74"/>
      <c r="JYP12" s="74"/>
      <c r="JYQ12" s="85"/>
      <c r="JYR12" s="80"/>
      <c r="JYS12" s="80"/>
      <c r="JYT12" s="85"/>
      <c r="JYU12" s="77"/>
      <c r="JYV12" s="74"/>
      <c r="JYW12" s="74"/>
      <c r="JYX12" s="85"/>
      <c r="JYY12" s="74"/>
      <c r="JYZ12" s="74"/>
      <c r="JZA12" s="85"/>
      <c r="JZB12" s="74"/>
      <c r="JZC12" s="74"/>
      <c r="JZD12" s="85"/>
      <c r="JZE12" s="74"/>
      <c r="JZF12" s="74"/>
      <c r="JZG12" s="85"/>
      <c r="JZH12" s="80"/>
      <c r="JZI12" s="80"/>
      <c r="JZJ12" s="85"/>
      <c r="JZK12" s="77"/>
      <c r="JZL12" s="74"/>
      <c r="JZM12" s="74"/>
      <c r="JZN12" s="85"/>
      <c r="JZO12" s="74"/>
      <c r="JZP12" s="74"/>
      <c r="JZQ12" s="85"/>
      <c r="JZR12" s="74"/>
      <c r="JZS12" s="74"/>
      <c r="JZT12" s="85"/>
      <c r="JZU12" s="74"/>
      <c r="JZV12" s="74"/>
      <c r="JZW12" s="85"/>
      <c r="JZX12" s="80"/>
      <c r="JZY12" s="80"/>
      <c r="JZZ12" s="85"/>
      <c r="KAA12" s="77"/>
      <c r="KAB12" s="74"/>
      <c r="KAC12" s="74"/>
      <c r="KAD12" s="85"/>
      <c r="KAE12" s="74"/>
      <c r="KAF12" s="74"/>
      <c r="KAG12" s="85"/>
      <c r="KAH12" s="74"/>
      <c r="KAI12" s="74"/>
      <c r="KAJ12" s="85"/>
      <c r="KAK12" s="74"/>
      <c r="KAL12" s="74"/>
      <c r="KAM12" s="85"/>
      <c r="KAN12" s="80"/>
      <c r="KAO12" s="80"/>
      <c r="KAP12" s="85"/>
      <c r="KAQ12" s="77"/>
      <c r="KAR12" s="74"/>
      <c r="KAS12" s="74"/>
      <c r="KAT12" s="85"/>
      <c r="KAU12" s="74"/>
      <c r="KAV12" s="74"/>
      <c r="KAW12" s="85"/>
      <c r="KAX12" s="74"/>
      <c r="KAY12" s="74"/>
      <c r="KAZ12" s="85"/>
      <c r="KBA12" s="74"/>
      <c r="KBB12" s="74"/>
      <c r="KBC12" s="85"/>
      <c r="KBD12" s="80"/>
      <c r="KBE12" s="80"/>
      <c r="KBF12" s="85"/>
      <c r="KBG12" s="77"/>
      <c r="KBH12" s="74"/>
      <c r="KBI12" s="74"/>
      <c r="KBJ12" s="85"/>
      <c r="KBK12" s="74"/>
      <c r="KBL12" s="74"/>
      <c r="KBM12" s="85"/>
      <c r="KBN12" s="74"/>
      <c r="KBO12" s="74"/>
      <c r="KBP12" s="85"/>
      <c r="KBQ12" s="74"/>
      <c r="KBR12" s="74"/>
      <c r="KBS12" s="85"/>
      <c r="KBT12" s="80"/>
      <c r="KBU12" s="80"/>
      <c r="KBV12" s="85"/>
      <c r="KBW12" s="77"/>
      <c r="KBX12" s="74"/>
      <c r="KBY12" s="74"/>
      <c r="KBZ12" s="85"/>
      <c r="KCA12" s="74"/>
      <c r="KCB12" s="74"/>
      <c r="KCC12" s="85"/>
      <c r="KCD12" s="74"/>
      <c r="KCE12" s="74"/>
      <c r="KCF12" s="85"/>
      <c r="KCG12" s="74"/>
      <c r="KCH12" s="74"/>
      <c r="KCI12" s="85"/>
      <c r="KCJ12" s="80"/>
      <c r="KCK12" s="80"/>
      <c r="KCL12" s="85"/>
      <c r="KCM12" s="77"/>
      <c r="KCN12" s="74"/>
      <c r="KCO12" s="74"/>
      <c r="KCP12" s="85"/>
      <c r="KCQ12" s="74"/>
      <c r="KCR12" s="74"/>
      <c r="KCS12" s="85"/>
      <c r="KCT12" s="74"/>
      <c r="KCU12" s="74"/>
      <c r="KCV12" s="85"/>
      <c r="KCW12" s="74"/>
      <c r="KCX12" s="74"/>
      <c r="KCY12" s="85"/>
      <c r="KCZ12" s="80"/>
      <c r="KDA12" s="80"/>
      <c r="KDB12" s="85"/>
      <c r="KDC12" s="77"/>
      <c r="KDD12" s="74"/>
      <c r="KDE12" s="74"/>
      <c r="KDF12" s="85"/>
      <c r="KDG12" s="74"/>
      <c r="KDH12" s="74"/>
      <c r="KDI12" s="85"/>
      <c r="KDJ12" s="74"/>
      <c r="KDK12" s="74"/>
      <c r="KDL12" s="85"/>
      <c r="KDM12" s="74"/>
      <c r="KDN12" s="74"/>
      <c r="KDO12" s="85"/>
      <c r="KDP12" s="80"/>
      <c r="KDQ12" s="80"/>
      <c r="KDR12" s="85"/>
      <c r="KDS12" s="77"/>
      <c r="KDT12" s="74"/>
      <c r="KDU12" s="74"/>
      <c r="KDV12" s="85"/>
      <c r="KDW12" s="74"/>
      <c r="KDX12" s="74"/>
      <c r="KDY12" s="85"/>
      <c r="KDZ12" s="74"/>
      <c r="KEA12" s="74"/>
      <c r="KEB12" s="85"/>
      <c r="KEC12" s="74"/>
      <c r="KED12" s="74"/>
      <c r="KEE12" s="85"/>
      <c r="KEF12" s="80"/>
      <c r="KEG12" s="80"/>
      <c r="KEH12" s="85"/>
      <c r="KEI12" s="77"/>
      <c r="KEJ12" s="74"/>
      <c r="KEK12" s="74"/>
      <c r="KEL12" s="85"/>
      <c r="KEM12" s="74"/>
      <c r="KEN12" s="74"/>
      <c r="KEO12" s="85"/>
      <c r="KEP12" s="74"/>
      <c r="KEQ12" s="74"/>
      <c r="KER12" s="85"/>
      <c r="KES12" s="74"/>
      <c r="KET12" s="74"/>
      <c r="KEU12" s="85"/>
      <c r="KEV12" s="80"/>
      <c r="KEW12" s="80"/>
      <c r="KEX12" s="85"/>
      <c r="KEY12" s="77"/>
      <c r="KEZ12" s="74"/>
      <c r="KFA12" s="74"/>
      <c r="KFB12" s="85"/>
      <c r="KFC12" s="74"/>
      <c r="KFD12" s="74"/>
      <c r="KFE12" s="85"/>
      <c r="KFF12" s="74"/>
      <c r="KFG12" s="74"/>
      <c r="KFH12" s="85"/>
      <c r="KFI12" s="74"/>
      <c r="KFJ12" s="74"/>
      <c r="KFK12" s="85"/>
      <c r="KFL12" s="80"/>
      <c r="KFM12" s="80"/>
      <c r="KFN12" s="85"/>
      <c r="KFO12" s="77"/>
      <c r="KFP12" s="74"/>
      <c r="KFQ12" s="74"/>
      <c r="KFR12" s="85"/>
      <c r="KFS12" s="74"/>
      <c r="KFT12" s="74"/>
      <c r="KFU12" s="85"/>
      <c r="KFV12" s="74"/>
      <c r="KFW12" s="74"/>
      <c r="KFX12" s="85"/>
      <c r="KFY12" s="74"/>
      <c r="KFZ12" s="74"/>
      <c r="KGA12" s="85"/>
      <c r="KGB12" s="80"/>
      <c r="KGC12" s="80"/>
      <c r="KGD12" s="85"/>
      <c r="KGE12" s="77"/>
      <c r="KGF12" s="74"/>
      <c r="KGG12" s="74"/>
      <c r="KGH12" s="85"/>
      <c r="KGI12" s="74"/>
      <c r="KGJ12" s="74"/>
      <c r="KGK12" s="85"/>
      <c r="KGL12" s="74"/>
      <c r="KGM12" s="74"/>
      <c r="KGN12" s="85"/>
      <c r="KGO12" s="74"/>
      <c r="KGP12" s="74"/>
      <c r="KGQ12" s="85"/>
      <c r="KGR12" s="80"/>
      <c r="KGS12" s="80"/>
      <c r="KGT12" s="85"/>
      <c r="KGU12" s="77"/>
      <c r="KGV12" s="74"/>
      <c r="KGW12" s="74"/>
      <c r="KGX12" s="85"/>
      <c r="KGY12" s="74"/>
      <c r="KGZ12" s="74"/>
      <c r="KHA12" s="85"/>
      <c r="KHB12" s="74"/>
      <c r="KHC12" s="74"/>
      <c r="KHD12" s="85"/>
      <c r="KHE12" s="74"/>
      <c r="KHF12" s="74"/>
      <c r="KHG12" s="85"/>
      <c r="KHH12" s="80"/>
      <c r="KHI12" s="80"/>
      <c r="KHJ12" s="85"/>
      <c r="KHK12" s="77"/>
      <c r="KHL12" s="74"/>
      <c r="KHM12" s="74"/>
      <c r="KHN12" s="85"/>
      <c r="KHO12" s="74"/>
      <c r="KHP12" s="74"/>
      <c r="KHQ12" s="85"/>
      <c r="KHR12" s="74"/>
      <c r="KHS12" s="74"/>
      <c r="KHT12" s="85"/>
      <c r="KHU12" s="74"/>
      <c r="KHV12" s="74"/>
      <c r="KHW12" s="85"/>
      <c r="KHX12" s="80"/>
      <c r="KHY12" s="80"/>
      <c r="KHZ12" s="85"/>
      <c r="KIA12" s="77"/>
      <c r="KIB12" s="74"/>
      <c r="KIC12" s="74"/>
      <c r="KID12" s="85"/>
      <c r="KIE12" s="74"/>
      <c r="KIF12" s="74"/>
      <c r="KIG12" s="85"/>
      <c r="KIH12" s="74"/>
      <c r="KII12" s="74"/>
      <c r="KIJ12" s="85"/>
      <c r="KIK12" s="74"/>
      <c r="KIL12" s="74"/>
      <c r="KIM12" s="85"/>
      <c r="KIN12" s="80"/>
      <c r="KIO12" s="80"/>
      <c r="KIP12" s="85"/>
      <c r="KIQ12" s="77"/>
      <c r="KIR12" s="74"/>
      <c r="KIS12" s="74"/>
      <c r="KIT12" s="85"/>
      <c r="KIU12" s="74"/>
      <c r="KIV12" s="74"/>
      <c r="KIW12" s="85"/>
      <c r="KIX12" s="74"/>
      <c r="KIY12" s="74"/>
      <c r="KIZ12" s="85"/>
      <c r="KJA12" s="74"/>
      <c r="KJB12" s="74"/>
      <c r="KJC12" s="85"/>
      <c r="KJD12" s="80"/>
      <c r="KJE12" s="80"/>
      <c r="KJF12" s="85"/>
      <c r="KJG12" s="77"/>
      <c r="KJH12" s="74"/>
      <c r="KJI12" s="74"/>
      <c r="KJJ12" s="85"/>
      <c r="KJK12" s="74"/>
      <c r="KJL12" s="74"/>
      <c r="KJM12" s="85"/>
      <c r="KJN12" s="74"/>
      <c r="KJO12" s="74"/>
      <c r="KJP12" s="85"/>
      <c r="KJQ12" s="74"/>
      <c r="KJR12" s="74"/>
      <c r="KJS12" s="85"/>
      <c r="KJT12" s="80"/>
      <c r="KJU12" s="80"/>
      <c r="KJV12" s="85"/>
      <c r="KJW12" s="77"/>
      <c r="KJX12" s="74"/>
      <c r="KJY12" s="74"/>
      <c r="KJZ12" s="85"/>
      <c r="KKA12" s="74"/>
      <c r="KKB12" s="74"/>
      <c r="KKC12" s="85"/>
      <c r="KKD12" s="74"/>
      <c r="KKE12" s="74"/>
      <c r="KKF12" s="85"/>
      <c r="KKG12" s="74"/>
      <c r="KKH12" s="74"/>
      <c r="KKI12" s="85"/>
      <c r="KKJ12" s="80"/>
      <c r="KKK12" s="80"/>
      <c r="KKL12" s="85"/>
      <c r="KKM12" s="77"/>
      <c r="KKN12" s="74"/>
      <c r="KKO12" s="74"/>
      <c r="KKP12" s="85"/>
      <c r="KKQ12" s="74"/>
      <c r="KKR12" s="74"/>
      <c r="KKS12" s="85"/>
      <c r="KKT12" s="74"/>
      <c r="KKU12" s="74"/>
      <c r="KKV12" s="85"/>
      <c r="KKW12" s="74"/>
      <c r="KKX12" s="74"/>
      <c r="KKY12" s="85"/>
      <c r="KKZ12" s="80"/>
      <c r="KLA12" s="80"/>
      <c r="KLB12" s="85"/>
      <c r="KLC12" s="77"/>
      <c r="KLD12" s="74"/>
      <c r="KLE12" s="74"/>
      <c r="KLF12" s="85"/>
      <c r="KLG12" s="74"/>
      <c r="KLH12" s="74"/>
      <c r="KLI12" s="85"/>
      <c r="KLJ12" s="74"/>
      <c r="KLK12" s="74"/>
      <c r="KLL12" s="85"/>
      <c r="KLM12" s="74"/>
      <c r="KLN12" s="74"/>
      <c r="KLO12" s="85"/>
      <c r="KLP12" s="80"/>
      <c r="KLQ12" s="80"/>
      <c r="KLR12" s="85"/>
      <c r="KLS12" s="77"/>
      <c r="KLT12" s="74"/>
      <c r="KLU12" s="74"/>
      <c r="KLV12" s="85"/>
      <c r="KLW12" s="74"/>
      <c r="KLX12" s="74"/>
      <c r="KLY12" s="85"/>
      <c r="KLZ12" s="74"/>
      <c r="KMA12" s="74"/>
      <c r="KMB12" s="85"/>
      <c r="KMC12" s="74"/>
      <c r="KMD12" s="74"/>
      <c r="KME12" s="85"/>
      <c r="KMF12" s="80"/>
      <c r="KMG12" s="80"/>
      <c r="KMH12" s="85"/>
      <c r="KMI12" s="77"/>
      <c r="KMJ12" s="74"/>
      <c r="KMK12" s="74"/>
      <c r="KML12" s="85"/>
      <c r="KMM12" s="74"/>
      <c r="KMN12" s="74"/>
      <c r="KMO12" s="85"/>
      <c r="KMP12" s="74"/>
      <c r="KMQ12" s="74"/>
      <c r="KMR12" s="85"/>
      <c r="KMS12" s="74"/>
      <c r="KMT12" s="74"/>
      <c r="KMU12" s="85"/>
      <c r="KMV12" s="80"/>
      <c r="KMW12" s="80"/>
      <c r="KMX12" s="85"/>
      <c r="KMY12" s="77"/>
      <c r="KMZ12" s="74"/>
      <c r="KNA12" s="74"/>
      <c r="KNB12" s="85"/>
      <c r="KNC12" s="74"/>
      <c r="KND12" s="74"/>
      <c r="KNE12" s="85"/>
      <c r="KNF12" s="74"/>
      <c r="KNG12" s="74"/>
      <c r="KNH12" s="85"/>
      <c r="KNI12" s="74"/>
      <c r="KNJ12" s="74"/>
      <c r="KNK12" s="85"/>
      <c r="KNL12" s="80"/>
      <c r="KNM12" s="80"/>
      <c r="KNN12" s="85"/>
      <c r="KNO12" s="77"/>
      <c r="KNP12" s="74"/>
      <c r="KNQ12" s="74"/>
      <c r="KNR12" s="85"/>
      <c r="KNS12" s="74"/>
      <c r="KNT12" s="74"/>
      <c r="KNU12" s="85"/>
      <c r="KNV12" s="74"/>
      <c r="KNW12" s="74"/>
      <c r="KNX12" s="85"/>
      <c r="KNY12" s="74"/>
      <c r="KNZ12" s="74"/>
      <c r="KOA12" s="85"/>
      <c r="KOB12" s="80"/>
      <c r="KOC12" s="80"/>
      <c r="KOD12" s="85"/>
      <c r="KOE12" s="77"/>
      <c r="KOF12" s="74"/>
      <c r="KOG12" s="74"/>
      <c r="KOH12" s="85"/>
      <c r="KOI12" s="74"/>
      <c r="KOJ12" s="74"/>
      <c r="KOK12" s="85"/>
      <c r="KOL12" s="74"/>
      <c r="KOM12" s="74"/>
      <c r="KON12" s="85"/>
      <c r="KOO12" s="74"/>
      <c r="KOP12" s="74"/>
      <c r="KOQ12" s="85"/>
      <c r="KOR12" s="80"/>
      <c r="KOS12" s="80"/>
      <c r="KOT12" s="85"/>
      <c r="KOU12" s="77"/>
      <c r="KOV12" s="74"/>
      <c r="KOW12" s="74"/>
      <c r="KOX12" s="85"/>
      <c r="KOY12" s="74"/>
      <c r="KOZ12" s="74"/>
      <c r="KPA12" s="85"/>
      <c r="KPB12" s="74"/>
      <c r="KPC12" s="74"/>
      <c r="KPD12" s="85"/>
      <c r="KPE12" s="74"/>
      <c r="KPF12" s="74"/>
      <c r="KPG12" s="85"/>
      <c r="KPH12" s="80"/>
      <c r="KPI12" s="80"/>
      <c r="KPJ12" s="85"/>
      <c r="KPK12" s="77"/>
      <c r="KPL12" s="74"/>
      <c r="KPM12" s="74"/>
      <c r="KPN12" s="85"/>
      <c r="KPO12" s="74"/>
      <c r="KPP12" s="74"/>
      <c r="KPQ12" s="85"/>
      <c r="KPR12" s="74"/>
      <c r="KPS12" s="74"/>
      <c r="KPT12" s="85"/>
      <c r="KPU12" s="74"/>
      <c r="KPV12" s="74"/>
      <c r="KPW12" s="85"/>
      <c r="KPX12" s="80"/>
      <c r="KPY12" s="80"/>
      <c r="KPZ12" s="85"/>
      <c r="KQA12" s="77"/>
      <c r="KQB12" s="74"/>
      <c r="KQC12" s="74"/>
      <c r="KQD12" s="85"/>
      <c r="KQE12" s="74"/>
      <c r="KQF12" s="74"/>
      <c r="KQG12" s="85"/>
      <c r="KQH12" s="74"/>
      <c r="KQI12" s="74"/>
      <c r="KQJ12" s="85"/>
      <c r="KQK12" s="74"/>
      <c r="KQL12" s="74"/>
      <c r="KQM12" s="85"/>
      <c r="KQN12" s="80"/>
      <c r="KQO12" s="80"/>
      <c r="KQP12" s="85"/>
      <c r="KQQ12" s="77"/>
      <c r="KQR12" s="74"/>
      <c r="KQS12" s="74"/>
      <c r="KQT12" s="85"/>
      <c r="KQU12" s="74"/>
      <c r="KQV12" s="74"/>
      <c r="KQW12" s="85"/>
      <c r="KQX12" s="74"/>
      <c r="KQY12" s="74"/>
      <c r="KQZ12" s="85"/>
      <c r="KRA12" s="74"/>
      <c r="KRB12" s="74"/>
      <c r="KRC12" s="85"/>
      <c r="KRD12" s="80"/>
      <c r="KRE12" s="80"/>
      <c r="KRF12" s="85"/>
      <c r="KRG12" s="77"/>
      <c r="KRH12" s="74"/>
      <c r="KRI12" s="74"/>
      <c r="KRJ12" s="85"/>
      <c r="KRK12" s="74"/>
      <c r="KRL12" s="74"/>
      <c r="KRM12" s="85"/>
      <c r="KRN12" s="74"/>
      <c r="KRO12" s="74"/>
      <c r="KRP12" s="85"/>
      <c r="KRQ12" s="74"/>
      <c r="KRR12" s="74"/>
      <c r="KRS12" s="85"/>
      <c r="KRT12" s="80"/>
      <c r="KRU12" s="80"/>
      <c r="KRV12" s="85"/>
      <c r="KRW12" s="77"/>
      <c r="KRX12" s="74"/>
      <c r="KRY12" s="74"/>
      <c r="KRZ12" s="85"/>
      <c r="KSA12" s="74"/>
      <c r="KSB12" s="74"/>
      <c r="KSC12" s="85"/>
      <c r="KSD12" s="74"/>
      <c r="KSE12" s="74"/>
      <c r="KSF12" s="85"/>
      <c r="KSG12" s="74"/>
      <c r="KSH12" s="74"/>
      <c r="KSI12" s="85"/>
      <c r="KSJ12" s="80"/>
      <c r="KSK12" s="80"/>
      <c r="KSL12" s="85"/>
      <c r="KSM12" s="77"/>
      <c r="KSN12" s="74"/>
      <c r="KSO12" s="74"/>
      <c r="KSP12" s="85"/>
      <c r="KSQ12" s="74"/>
      <c r="KSR12" s="74"/>
      <c r="KSS12" s="85"/>
      <c r="KST12" s="74"/>
      <c r="KSU12" s="74"/>
      <c r="KSV12" s="85"/>
      <c r="KSW12" s="74"/>
      <c r="KSX12" s="74"/>
      <c r="KSY12" s="85"/>
      <c r="KSZ12" s="80"/>
      <c r="KTA12" s="80"/>
      <c r="KTB12" s="85"/>
      <c r="KTC12" s="77"/>
      <c r="KTD12" s="74"/>
      <c r="KTE12" s="74"/>
      <c r="KTF12" s="85"/>
      <c r="KTG12" s="74"/>
      <c r="KTH12" s="74"/>
      <c r="KTI12" s="85"/>
      <c r="KTJ12" s="74"/>
      <c r="KTK12" s="74"/>
      <c r="KTL12" s="85"/>
      <c r="KTM12" s="74"/>
      <c r="KTN12" s="74"/>
      <c r="KTO12" s="85"/>
      <c r="KTP12" s="80"/>
      <c r="KTQ12" s="80"/>
      <c r="KTR12" s="85"/>
      <c r="KTS12" s="77"/>
      <c r="KTT12" s="74"/>
      <c r="KTU12" s="74"/>
      <c r="KTV12" s="85"/>
      <c r="KTW12" s="74"/>
      <c r="KTX12" s="74"/>
      <c r="KTY12" s="85"/>
      <c r="KTZ12" s="74"/>
      <c r="KUA12" s="74"/>
      <c r="KUB12" s="85"/>
      <c r="KUC12" s="74"/>
      <c r="KUD12" s="74"/>
      <c r="KUE12" s="85"/>
      <c r="KUF12" s="80"/>
      <c r="KUG12" s="80"/>
      <c r="KUH12" s="85"/>
      <c r="KUI12" s="77"/>
      <c r="KUJ12" s="74"/>
      <c r="KUK12" s="74"/>
      <c r="KUL12" s="85"/>
      <c r="KUM12" s="74"/>
      <c r="KUN12" s="74"/>
      <c r="KUO12" s="85"/>
      <c r="KUP12" s="74"/>
      <c r="KUQ12" s="74"/>
      <c r="KUR12" s="85"/>
      <c r="KUS12" s="74"/>
      <c r="KUT12" s="74"/>
      <c r="KUU12" s="85"/>
      <c r="KUV12" s="80"/>
      <c r="KUW12" s="80"/>
      <c r="KUX12" s="85"/>
      <c r="KUY12" s="77"/>
      <c r="KUZ12" s="74"/>
      <c r="KVA12" s="74"/>
      <c r="KVB12" s="85"/>
      <c r="KVC12" s="74"/>
      <c r="KVD12" s="74"/>
      <c r="KVE12" s="85"/>
      <c r="KVF12" s="74"/>
      <c r="KVG12" s="74"/>
      <c r="KVH12" s="85"/>
      <c r="KVI12" s="74"/>
      <c r="KVJ12" s="74"/>
      <c r="KVK12" s="85"/>
      <c r="KVL12" s="80"/>
      <c r="KVM12" s="80"/>
      <c r="KVN12" s="85"/>
      <c r="KVO12" s="77"/>
      <c r="KVP12" s="74"/>
      <c r="KVQ12" s="74"/>
      <c r="KVR12" s="85"/>
      <c r="KVS12" s="74"/>
      <c r="KVT12" s="74"/>
      <c r="KVU12" s="85"/>
      <c r="KVV12" s="74"/>
      <c r="KVW12" s="74"/>
      <c r="KVX12" s="85"/>
      <c r="KVY12" s="74"/>
      <c r="KVZ12" s="74"/>
      <c r="KWA12" s="85"/>
      <c r="KWB12" s="80"/>
      <c r="KWC12" s="80"/>
      <c r="KWD12" s="85"/>
      <c r="KWE12" s="77"/>
      <c r="KWF12" s="74"/>
      <c r="KWG12" s="74"/>
      <c r="KWH12" s="85"/>
      <c r="KWI12" s="74"/>
      <c r="KWJ12" s="74"/>
      <c r="KWK12" s="85"/>
      <c r="KWL12" s="74"/>
      <c r="KWM12" s="74"/>
      <c r="KWN12" s="85"/>
      <c r="KWO12" s="74"/>
      <c r="KWP12" s="74"/>
      <c r="KWQ12" s="85"/>
      <c r="KWR12" s="80"/>
      <c r="KWS12" s="80"/>
      <c r="KWT12" s="85"/>
      <c r="KWU12" s="77"/>
      <c r="KWV12" s="74"/>
      <c r="KWW12" s="74"/>
      <c r="KWX12" s="85"/>
      <c r="KWY12" s="74"/>
      <c r="KWZ12" s="74"/>
      <c r="KXA12" s="85"/>
      <c r="KXB12" s="74"/>
      <c r="KXC12" s="74"/>
      <c r="KXD12" s="85"/>
      <c r="KXE12" s="74"/>
      <c r="KXF12" s="74"/>
      <c r="KXG12" s="85"/>
      <c r="KXH12" s="80"/>
      <c r="KXI12" s="80"/>
      <c r="KXJ12" s="85"/>
      <c r="KXK12" s="77"/>
      <c r="KXL12" s="74"/>
      <c r="KXM12" s="74"/>
      <c r="KXN12" s="85"/>
      <c r="KXO12" s="74"/>
      <c r="KXP12" s="74"/>
      <c r="KXQ12" s="85"/>
      <c r="KXR12" s="74"/>
      <c r="KXS12" s="74"/>
      <c r="KXT12" s="85"/>
      <c r="KXU12" s="74"/>
      <c r="KXV12" s="74"/>
      <c r="KXW12" s="85"/>
      <c r="KXX12" s="80"/>
      <c r="KXY12" s="80"/>
      <c r="KXZ12" s="85"/>
      <c r="KYA12" s="77"/>
      <c r="KYB12" s="74"/>
      <c r="KYC12" s="74"/>
      <c r="KYD12" s="85"/>
      <c r="KYE12" s="74"/>
      <c r="KYF12" s="74"/>
      <c r="KYG12" s="85"/>
      <c r="KYH12" s="74"/>
      <c r="KYI12" s="74"/>
      <c r="KYJ12" s="85"/>
      <c r="KYK12" s="74"/>
      <c r="KYL12" s="74"/>
      <c r="KYM12" s="85"/>
      <c r="KYN12" s="80"/>
      <c r="KYO12" s="80"/>
      <c r="KYP12" s="85"/>
      <c r="KYQ12" s="77"/>
      <c r="KYR12" s="74"/>
      <c r="KYS12" s="74"/>
      <c r="KYT12" s="85"/>
      <c r="KYU12" s="74"/>
      <c r="KYV12" s="74"/>
      <c r="KYW12" s="85"/>
      <c r="KYX12" s="74"/>
      <c r="KYY12" s="74"/>
      <c r="KYZ12" s="85"/>
      <c r="KZA12" s="74"/>
      <c r="KZB12" s="74"/>
      <c r="KZC12" s="85"/>
      <c r="KZD12" s="80"/>
      <c r="KZE12" s="80"/>
      <c r="KZF12" s="85"/>
      <c r="KZG12" s="77"/>
      <c r="KZH12" s="74"/>
      <c r="KZI12" s="74"/>
      <c r="KZJ12" s="85"/>
      <c r="KZK12" s="74"/>
      <c r="KZL12" s="74"/>
      <c r="KZM12" s="85"/>
      <c r="KZN12" s="74"/>
      <c r="KZO12" s="74"/>
      <c r="KZP12" s="85"/>
      <c r="KZQ12" s="74"/>
      <c r="KZR12" s="74"/>
      <c r="KZS12" s="85"/>
      <c r="KZT12" s="80"/>
      <c r="KZU12" s="80"/>
      <c r="KZV12" s="85"/>
      <c r="KZW12" s="77"/>
      <c r="KZX12" s="74"/>
      <c r="KZY12" s="74"/>
      <c r="KZZ12" s="85"/>
      <c r="LAA12" s="74"/>
      <c r="LAB12" s="74"/>
      <c r="LAC12" s="85"/>
      <c r="LAD12" s="74"/>
      <c r="LAE12" s="74"/>
      <c r="LAF12" s="85"/>
      <c r="LAG12" s="74"/>
      <c r="LAH12" s="74"/>
      <c r="LAI12" s="85"/>
      <c r="LAJ12" s="80"/>
      <c r="LAK12" s="80"/>
      <c r="LAL12" s="85"/>
      <c r="LAM12" s="77"/>
      <c r="LAN12" s="74"/>
      <c r="LAO12" s="74"/>
      <c r="LAP12" s="85"/>
      <c r="LAQ12" s="74"/>
      <c r="LAR12" s="74"/>
      <c r="LAS12" s="85"/>
      <c r="LAT12" s="74"/>
      <c r="LAU12" s="74"/>
      <c r="LAV12" s="85"/>
      <c r="LAW12" s="74"/>
      <c r="LAX12" s="74"/>
      <c r="LAY12" s="85"/>
      <c r="LAZ12" s="80"/>
      <c r="LBA12" s="80"/>
      <c r="LBB12" s="85"/>
      <c r="LBC12" s="77"/>
      <c r="LBD12" s="74"/>
      <c r="LBE12" s="74"/>
      <c r="LBF12" s="85"/>
      <c r="LBG12" s="74"/>
      <c r="LBH12" s="74"/>
      <c r="LBI12" s="85"/>
      <c r="LBJ12" s="74"/>
      <c r="LBK12" s="74"/>
      <c r="LBL12" s="85"/>
      <c r="LBM12" s="74"/>
      <c r="LBN12" s="74"/>
      <c r="LBO12" s="85"/>
      <c r="LBP12" s="80"/>
      <c r="LBQ12" s="80"/>
      <c r="LBR12" s="85"/>
      <c r="LBS12" s="77"/>
      <c r="LBT12" s="74"/>
      <c r="LBU12" s="74"/>
      <c r="LBV12" s="85"/>
      <c r="LBW12" s="74"/>
      <c r="LBX12" s="74"/>
      <c r="LBY12" s="85"/>
      <c r="LBZ12" s="74"/>
      <c r="LCA12" s="74"/>
      <c r="LCB12" s="85"/>
      <c r="LCC12" s="74"/>
      <c r="LCD12" s="74"/>
      <c r="LCE12" s="85"/>
      <c r="LCF12" s="80"/>
      <c r="LCG12" s="80"/>
      <c r="LCH12" s="85"/>
      <c r="LCI12" s="77"/>
      <c r="LCJ12" s="74"/>
      <c r="LCK12" s="74"/>
      <c r="LCL12" s="85"/>
      <c r="LCM12" s="74"/>
      <c r="LCN12" s="74"/>
      <c r="LCO12" s="85"/>
      <c r="LCP12" s="74"/>
      <c r="LCQ12" s="74"/>
      <c r="LCR12" s="85"/>
      <c r="LCS12" s="74"/>
      <c r="LCT12" s="74"/>
      <c r="LCU12" s="85"/>
      <c r="LCV12" s="80"/>
      <c r="LCW12" s="80"/>
      <c r="LCX12" s="85"/>
      <c r="LCY12" s="77"/>
      <c r="LCZ12" s="74"/>
      <c r="LDA12" s="74"/>
      <c r="LDB12" s="85"/>
      <c r="LDC12" s="74"/>
      <c r="LDD12" s="74"/>
      <c r="LDE12" s="85"/>
      <c r="LDF12" s="74"/>
      <c r="LDG12" s="74"/>
      <c r="LDH12" s="85"/>
      <c r="LDI12" s="74"/>
      <c r="LDJ12" s="74"/>
      <c r="LDK12" s="85"/>
      <c r="LDL12" s="80"/>
      <c r="LDM12" s="80"/>
      <c r="LDN12" s="85"/>
      <c r="LDO12" s="77"/>
      <c r="LDP12" s="74"/>
      <c r="LDQ12" s="74"/>
      <c r="LDR12" s="85"/>
      <c r="LDS12" s="74"/>
      <c r="LDT12" s="74"/>
      <c r="LDU12" s="85"/>
      <c r="LDV12" s="74"/>
      <c r="LDW12" s="74"/>
      <c r="LDX12" s="85"/>
      <c r="LDY12" s="74"/>
      <c r="LDZ12" s="74"/>
      <c r="LEA12" s="85"/>
      <c r="LEB12" s="80"/>
      <c r="LEC12" s="80"/>
      <c r="LED12" s="85"/>
      <c r="LEE12" s="77"/>
      <c r="LEF12" s="74"/>
      <c r="LEG12" s="74"/>
      <c r="LEH12" s="85"/>
      <c r="LEI12" s="74"/>
      <c r="LEJ12" s="74"/>
      <c r="LEK12" s="85"/>
      <c r="LEL12" s="74"/>
      <c r="LEM12" s="74"/>
      <c r="LEN12" s="85"/>
      <c r="LEO12" s="74"/>
      <c r="LEP12" s="74"/>
      <c r="LEQ12" s="85"/>
      <c r="LER12" s="80"/>
      <c r="LES12" s="80"/>
      <c r="LET12" s="85"/>
      <c r="LEU12" s="77"/>
      <c r="LEV12" s="74"/>
      <c r="LEW12" s="74"/>
      <c r="LEX12" s="85"/>
      <c r="LEY12" s="74"/>
      <c r="LEZ12" s="74"/>
      <c r="LFA12" s="85"/>
      <c r="LFB12" s="74"/>
      <c r="LFC12" s="74"/>
      <c r="LFD12" s="85"/>
      <c r="LFE12" s="74"/>
      <c r="LFF12" s="74"/>
      <c r="LFG12" s="85"/>
      <c r="LFH12" s="80"/>
      <c r="LFI12" s="80"/>
      <c r="LFJ12" s="85"/>
      <c r="LFK12" s="77"/>
      <c r="LFL12" s="74"/>
      <c r="LFM12" s="74"/>
      <c r="LFN12" s="85"/>
      <c r="LFO12" s="74"/>
      <c r="LFP12" s="74"/>
      <c r="LFQ12" s="85"/>
      <c r="LFR12" s="74"/>
      <c r="LFS12" s="74"/>
      <c r="LFT12" s="85"/>
      <c r="LFU12" s="74"/>
      <c r="LFV12" s="74"/>
      <c r="LFW12" s="85"/>
      <c r="LFX12" s="80"/>
      <c r="LFY12" s="80"/>
      <c r="LFZ12" s="85"/>
      <c r="LGA12" s="77"/>
      <c r="LGB12" s="74"/>
      <c r="LGC12" s="74"/>
      <c r="LGD12" s="85"/>
      <c r="LGE12" s="74"/>
      <c r="LGF12" s="74"/>
      <c r="LGG12" s="85"/>
      <c r="LGH12" s="74"/>
      <c r="LGI12" s="74"/>
      <c r="LGJ12" s="85"/>
      <c r="LGK12" s="74"/>
      <c r="LGL12" s="74"/>
      <c r="LGM12" s="85"/>
      <c r="LGN12" s="80"/>
      <c r="LGO12" s="80"/>
      <c r="LGP12" s="85"/>
      <c r="LGQ12" s="77"/>
      <c r="LGR12" s="74"/>
      <c r="LGS12" s="74"/>
      <c r="LGT12" s="85"/>
      <c r="LGU12" s="74"/>
      <c r="LGV12" s="74"/>
      <c r="LGW12" s="85"/>
      <c r="LGX12" s="74"/>
      <c r="LGY12" s="74"/>
      <c r="LGZ12" s="85"/>
      <c r="LHA12" s="74"/>
      <c r="LHB12" s="74"/>
      <c r="LHC12" s="85"/>
      <c r="LHD12" s="80"/>
      <c r="LHE12" s="80"/>
      <c r="LHF12" s="85"/>
      <c r="LHG12" s="77"/>
      <c r="LHH12" s="74"/>
      <c r="LHI12" s="74"/>
      <c r="LHJ12" s="85"/>
      <c r="LHK12" s="74"/>
      <c r="LHL12" s="74"/>
      <c r="LHM12" s="85"/>
      <c r="LHN12" s="74"/>
      <c r="LHO12" s="74"/>
      <c r="LHP12" s="85"/>
      <c r="LHQ12" s="74"/>
      <c r="LHR12" s="74"/>
      <c r="LHS12" s="85"/>
      <c r="LHT12" s="80"/>
      <c r="LHU12" s="80"/>
      <c r="LHV12" s="85"/>
      <c r="LHW12" s="77"/>
      <c r="LHX12" s="74"/>
      <c r="LHY12" s="74"/>
      <c r="LHZ12" s="85"/>
      <c r="LIA12" s="74"/>
      <c r="LIB12" s="74"/>
      <c r="LIC12" s="85"/>
      <c r="LID12" s="74"/>
      <c r="LIE12" s="74"/>
      <c r="LIF12" s="85"/>
      <c r="LIG12" s="74"/>
      <c r="LIH12" s="74"/>
      <c r="LII12" s="85"/>
      <c r="LIJ12" s="80"/>
      <c r="LIK12" s="80"/>
      <c r="LIL12" s="85"/>
      <c r="LIM12" s="77"/>
      <c r="LIN12" s="74"/>
      <c r="LIO12" s="74"/>
      <c r="LIP12" s="85"/>
      <c r="LIQ12" s="74"/>
      <c r="LIR12" s="74"/>
      <c r="LIS12" s="85"/>
      <c r="LIT12" s="74"/>
      <c r="LIU12" s="74"/>
      <c r="LIV12" s="85"/>
      <c r="LIW12" s="74"/>
      <c r="LIX12" s="74"/>
      <c r="LIY12" s="85"/>
      <c r="LIZ12" s="80"/>
      <c r="LJA12" s="80"/>
      <c r="LJB12" s="85"/>
      <c r="LJC12" s="77"/>
      <c r="LJD12" s="74"/>
      <c r="LJE12" s="74"/>
      <c r="LJF12" s="85"/>
      <c r="LJG12" s="74"/>
      <c r="LJH12" s="74"/>
      <c r="LJI12" s="85"/>
      <c r="LJJ12" s="74"/>
      <c r="LJK12" s="74"/>
      <c r="LJL12" s="85"/>
      <c r="LJM12" s="74"/>
      <c r="LJN12" s="74"/>
      <c r="LJO12" s="85"/>
      <c r="LJP12" s="80"/>
      <c r="LJQ12" s="80"/>
      <c r="LJR12" s="85"/>
      <c r="LJS12" s="77"/>
      <c r="LJT12" s="74"/>
      <c r="LJU12" s="74"/>
      <c r="LJV12" s="85"/>
      <c r="LJW12" s="74"/>
      <c r="LJX12" s="74"/>
      <c r="LJY12" s="85"/>
      <c r="LJZ12" s="74"/>
      <c r="LKA12" s="74"/>
      <c r="LKB12" s="85"/>
      <c r="LKC12" s="74"/>
      <c r="LKD12" s="74"/>
      <c r="LKE12" s="85"/>
      <c r="LKF12" s="80"/>
      <c r="LKG12" s="80"/>
      <c r="LKH12" s="85"/>
      <c r="LKI12" s="77"/>
      <c r="LKJ12" s="74"/>
      <c r="LKK12" s="74"/>
      <c r="LKL12" s="85"/>
      <c r="LKM12" s="74"/>
      <c r="LKN12" s="74"/>
      <c r="LKO12" s="85"/>
      <c r="LKP12" s="74"/>
      <c r="LKQ12" s="74"/>
      <c r="LKR12" s="85"/>
      <c r="LKS12" s="74"/>
      <c r="LKT12" s="74"/>
      <c r="LKU12" s="85"/>
      <c r="LKV12" s="80"/>
      <c r="LKW12" s="80"/>
      <c r="LKX12" s="85"/>
      <c r="LKY12" s="77"/>
      <c r="LKZ12" s="74"/>
      <c r="LLA12" s="74"/>
      <c r="LLB12" s="85"/>
      <c r="LLC12" s="74"/>
      <c r="LLD12" s="74"/>
      <c r="LLE12" s="85"/>
      <c r="LLF12" s="74"/>
      <c r="LLG12" s="74"/>
      <c r="LLH12" s="85"/>
      <c r="LLI12" s="74"/>
      <c r="LLJ12" s="74"/>
      <c r="LLK12" s="85"/>
      <c r="LLL12" s="80"/>
      <c r="LLM12" s="80"/>
      <c r="LLN12" s="85"/>
      <c r="LLO12" s="77"/>
      <c r="LLP12" s="74"/>
      <c r="LLQ12" s="74"/>
      <c r="LLR12" s="85"/>
      <c r="LLS12" s="74"/>
      <c r="LLT12" s="74"/>
      <c r="LLU12" s="85"/>
      <c r="LLV12" s="74"/>
      <c r="LLW12" s="74"/>
      <c r="LLX12" s="85"/>
      <c r="LLY12" s="74"/>
      <c r="LLZ12" s="74"/>
      <c r="LMA12" s="85"/>
      <c r="LMB12" s="80"/>
      <c r="LMC12" s="80"/>
      <c r="LMD12" s="85"/>
      <c r="LME12" s="77"/>
      <c r="LMF12" s="74"/>
      <c r="LMG12" s="74"/>
      <c r="LMH12" s="85"/>
      <c r="LMI12" s="74"/>
      <c r="LMJ12" s="74"/>
      <c r="LMK12" s="85"/>
      <c r="LML12" s="74"/>
      <c r="LMM12" s="74"/>
      <c r="LMN12" s="85"/>
      <c r="LMO12" s="74"/>
      <c r="LMP12" s="74"/>
      <c r="LMQ12" s="85"/>
      <c r="LMR12" s="80"/>
      <c r="LMS12" s="80"/>
      <c r="LMT12" s="85"/>
      <c r="LMU12" s="77"/>
      <c r="LMV12" s="74"/>
      <c r="LMW12" s="74"/>
      <c r="LMX12" s="85"/>
      <c r="LMY12" s="74"/>
      <c r="LMZ12" s="74"/>
      <c r="LNA12" s="85"/>
      <c r="LNB12" s="74"/>
      <c r="LNC12" s="74"/>
      <c r="LND12" s="85"/>
      <c r="LNE12" s="74"/>
      <c r="LNF12" s="74"/>
      <c r="LNG12" s="85"/>
      <c r="LNH12" s="80"/>
      <c r="LNI12" s="80"/>
      <c r="LNJ12" s="85"/>
      <c r="LNK12" s="77"/>
      <c r="LNL12" s="74"/>
      <c r="LNM12" s="74"/>
      <c r="LNN12" s="85"/>
      <c r="LNO12" s="74"/>
      <c r="LNP12" s="74"/>
      <c r="LNQ12" s="85"/>
      <c r="LNR12" s="74"/>
      <c r="LNS12" s="74"/>
      <c r="LNT12" s="85"/>
      <c r="LNU12" s="74"/>
      <c r="LNV12" s="74"/>
      <c r="LNW12" s="85"/>
      <c r="LNX12" s="80"/>
      <c r="LNY12" s="80"/>
      <c r="LNZ12" s="85"/>
      <c r="LOA12" s="77"/>
      <c r="LOB12" s="74"/>
      <c r="LOC12" s="74"/>
      <c r="LOD12" s="85"/>
      <c r="LOE12" s="74"/>
      <c r="LOF12" s="74"/>
      <c r="LOG12" s="85"/>
      <c r="LOH12" s="74"/>
      <c r="LOI12" s="74"/>
      <c r="LOJ12" s="85"/>
      <c r="LOK12" s="74"/>
      <c r="LOL12" s="74"/>
      <c r="LOM12" s="85"/>
      <c r="LON12" s="80"/>
      <c r="LOO12" s="80"/>
      <c r="LOP12" s="85"/>
      <c r="LOQ12" s="77"/>
      <c r="LOR12" s="74"/>
      <c r="LOS12" s="74"/>
      <c r="LOT12" s="85"/>
      <c r="LOU12" s="74"/>
      <c r="LOV12" s="74"/>
      <c r="LOW12" s="85"/>
      <c r="LOX12" s="74"/>
      <c r="LOY12" s="74"/>
      <c r="LOZ12" s="85"/>
      <c r="LPA12" s="74"/>
      <c r="LPB12" s="74"/>
      <c r="LPC12" s="85"/>
      <c r="LPD12" s="80"/>
      <c r="LPE12" s="80"/>
      <c r="LPF12" s="85"/>
      <c r="LPG12" s="77"/>
      <c r="LPH12" s="74"/>
      <c r="LPI12" s="74"/>
      <c r="LPJ12" s="85"/>
      <c r="LPK12" s="74"/>
      <c r="LPL12" s="74"/>
      <c r="LPM12" s="85"/>
      <c r="LPN12" s="74"/>
      <c r="LPO12" s="74"/>
      <c r="LPP12" s="85"/>
      <c r="LPQ12" s="74"/>
      <c r="LPR12" s="74"/>
      <c r="LPS12" s="85"/>
      <c r="LPT12" s="80"/>
      <c r="LPU12" s="80"/>
      <c r="LPV12" s="85"/>
      <c r="LPW12" s="77"/>
      <c r="LPX12" s="74"/>
      <c r="LPY12" s="74"/>
      <c r="LPZ12" s="85"/>
      <c r="LQA12" s="74"/>
      <c r="LQB12" s="74"/>
      <c r="LQC12" s="85"/>
      <c r="LQD12" s="74"/>
      <c r="LQE12" s="74"/>
      <c r="LQF12" s="85"/>
      <c r="LQG12" s="74"/>
      <c r="LQH12" s="74"/>
      <c r="LQI12" s="85"/>
      <c r="LQJ12" s="80"/>
      <c r="LQK12" s="80"/>
      <c r="LQL12" s="85"/>
      <c r="LQM12" s="77"/>
      <c r="LQN12" s="74"/>
      <c r="LQO12" s="74"/>
      <c r="LQP12" s="85"/>
      <c r="LQQ12" s="74"/>
      <c r="LQR12" s="74"/>
      <c r="LQS12" s="85"/>
      <c r="LQT12" s="74"/>
      <c r="LQU12" s="74"/>
      <c r="LQV12" s="85"/>
      <c r="LQW12" s="74"/>
      <c r="LQX12" s="74"/>
      <c r="LQY12" s="85"/>
      <c r="LQZ12" s="80"/>
      <c r="LRA12" s="80"/>
      <c r="LRB12" s="85"/>
      <c r="LRC12" s="77"/>
      <c r="LRD12" s="74"/>
      <c r="LRE12" s="74"/>
      <c r="LRF12" s="85"/>
      <c r="LRG12" s="74"/>
      <c r="LRH12" s="74"/>
      <c r="LRI12" s="85"/>
      <c r="LRJ12" s="74"/>
      <c r="LRK12" s="74"/>
      <c r="LRL12" s="85"/>
      <c r="LRM12" s="74"/>
      <c r="LRN12" s="74"/>
      <c r="LRO12" s="85"/>
      <c r="LRP12" s="80"/>
      <c r="LRQ12" s="80"/>
      <c r="LRR12" s="85"/>
      <c r="LRS12" s="77"/>
      <c r="LRT12" s="74"/>
      <c r="LRU12" s="74"/>
      <c r="LRV12" s="85"/>
      <c r="LRW12" s="74"/>
      <c r="LRX12" s="74"/>
      <c r="LRY12" s="85"/>
      <c r="LRZ12" s="74"/>
      <c r="LSA12" s="74"/>
      <c r="LSB12" s="85"/>
      <c r="LSC12" s="74"/>
      <c r="LSD12" s="74"/>
      <c r="LSE12" s="85"/>
      <c r="LSF12" s="80"/>
      <c r="LSG12" s="80"/>
      <c r="LSH12" s="85"/>
      <c r="LSI12" s="77"/>
      <c r="LSJ12" s="74"/>
      <c r="LSK12" s="74"/>
      <c r="LSL12" s="85"/>
      <c r="LSM12" s="74"/>
      <c r="LSN12" s="74"/>
      <c r="LSO12" s="85"/>
      <c r="LSP12" s="74"/>
      <c r="LSQ12" s="74"/>
      <c r="LSR12" s="85"/>
      <c r="LSS12" s="74"/>
      <c r="LST12" s="74"/>
      <c r="LSU12" s="85"/>
      <c r="LSV12" s="80"/>
      <c r="LSW12" s="80"/>
      <c r="LSX12" s="85"/>
      <c r="LSY12" s="77"/>
      <c r="LSZ12" s="74"/>
      <c r="LTA12" s="74"/>
      <c r="LTB12" s="85"/>
      <c r="LTC12" s="74"/>
      <c r="LTD12" s="74"/>
      <c r="LTE12" s="85"/>
      <c r="LTF12" s="74"/>
      <c r="LTG12" s="74"/>
      <c r="LTH12" s="85"/>
      <c r="LTI12" s="74"/>
      <c r="LTJ12" s="74"/>
      <c r="LTK12" s="85"/>
      <c r="LTL12" s="80"/>
      <c r="LTM12" s="80"/>
      <c r="LTN12" s="85"/>
      <c r="LTO12" s="77"/>
      <c r="LTP12" s="74"/>
      <c r="LTQ12" s="74"/>
      <c r="LTR12" s="85"/>
      <c r="LTS12" s="74"/>
      <c r="LTT12" s="74"/>
      <c r="LTU12" s="85"/>
      <c r="LTV12" s="74"/>
      <c r="LTW12" s="74"/>
      <c r="LTX12" s="85"/>
      <c r="LTY12" s="74"/>
      <c r="LTZ12" s="74"/>
      <c r="LUA12" s="85"/>
      <c r="LUB12" s="80"/>
      <c r="LUC12" s="80"/>
      <c r="LUD12" s="85"/>
      <c r="LUE12" s="77"/>
      <c r="LUF12" s="74"/>
      <c r="LUG12" s="74"/>
      <c r="LUH12" s="85"/>
      <c r="LUI12" s="74"/>
      <c r="LUJ12" s="74"/>
      <c r="LUK12" s="85"/>
      <c r="LUL12" s="74"/>
      <c r="LUM12" s="74"/>
      <c r="LUN12" s="85"/>
      <c r="LUO12" s="74"/>
      <c r="LUP12" s="74"/>
      <c r="LUQ12" s="85"/>
      <c r="LUR12" s="80"/>
      <c r="LUS12" s="80"/>
      <c r="LUT12" s="85"/>
      <c r="LUU12" s="77"/>
      <c r="LUV12" s="74"/>
      <c r="LUW12" s="74"/>
      <c r="LUX12" s="85"/>
      <c r="LUY12" s="74"/>
      <c r="LUZ12" s="74"/>
      <c r="LVA12" s="85"/>
      <c r="LVB12" s="74"/>
      <c r="LVC12" s="74"/>
      <c r="LVD12" s="85"/>
      <c r="LVE12" s="74"/>
      <c r="LVF12" s="74"/>
      <c r="LVG12" s="85"/>
      <c r="LVH12" s="80"/>
      <c r="LVI12" s="80"/>
      <c r="LVJ12" s="85"/>
      <c r="LVK12" s="77"/>
      <c r="LVL12" s="74"/>
      <c r="LVM12" s="74"/>
      <c r="LVN12" s="85"/>
      <c r="LVO12" s="74"/>
      <c r="LVP12" s="74"/>
      <c r="LVQ12" s="85"/>
      <c r="LVR12" s="74"/>
      <c r="LVS12" s="74"/>
      <c r="LVT12" s="85"/>
      <c r="LVU12" s="74"/>
      <c r="LVV12" s="74"/>
      <c r="LVW12" s="85"/>
      <c r="LVX12" s="80"/>
      <c r="LVY12" s="80"/>
      <c r="LVZ12" s="85"/>
      <c r="LWA12" s="77"/>
      <c r="LWB12" s="74"/>
      <c r="LWC12" s="74"/>
      <c r="LWD12" s="85"/>
      <c r="LWE12" s="74"/>
      <c r="LWF12" s="74"/>
      <c r="LWG12" s="85"/>
      <c r="LWH12" s="74"/>
      <c r="LWI12" s="74"/>
      <c r="LWJ12" s="85"/>
      <c r="LWK12" s="74"/>
      <c r="LWL12" s="74"/>
      <c r="LWM12" s="85"/>
      <c r="LWN12" s="80"/>
      <c r="LWO12" s="80"/>
      <c r="LWP12" s="85"/>
      <c r="LWQ12" s="77"/>
      <c r="LWR12" s="74"/>
      <c r="LWS12" s="74"/>
      <c r="LWT12" s="85"/>
      <c r="LWU12" s="74"/>
      <c r="LWV12" s="74"/>
      <c r="LWW12" s="85"/>
      <c r="LWX12" s="74"/>
      <c r="LWY12" s="74"/>
      <c r="LWZ12" s="85"/>
      <c r="LXA12" s="74"/>
      <c r="LXB12" s="74"/>
      <c r="LXC12" s="85"/>
      <c r="LXD12" s="80"/>
      <c r="LXE12" s="80"/>
      <c r="LXF12" s="85"/>
      <c r="LXG12" s="77"/>
      <c r="LXH12" s="74"/>
      <c r="LXI12" s="74"/>
      <c r="LXJ12" s="85"/>
      <c r="LXK12" s="74"/>
      <c r="LXL12" s="74"/>
      <c r="LXM12" s="85"/>
      <c r="LXN12" s="74"/>
      <c r="LXO12" s="74"/>
      <c r="LXP12" s="85"/>
      <c r="LXQ12" s="74"/>
      <c r="LXR12" s="74"/>
      <c r="LXS12" s="85"/>
      <c r="LXT12" s="80"/>
      <c r="LXU12" s="80"/>
      <c r="LXV12" s="85"/>
      <c r="LXW12" s="77"/>
      <c r="LXX12" s="74"/>
      <c r="LXY12" s="74"/>
      <c r="LXZ12" s="85"/>
      <c r="LYA12" s="74"/>
      <c r="LYB12" s="74"/>
      <c r="LYC12" s="85"/>
      <c r="LYD12" s="74"/>
      <c r="LYE12" s="74"/>
      <c r="LYF12" s="85"/>
      <c r="LYG12" s="74"/>
      <c r="LYH12" s="74"/>
      <c r="LYI12" s="85"/>
      <c r="LYJ12" s="80"/>
      <c r="LYK12" s="80"/>
      <c r="LYL12" s="85"/>
      <c r="LYM12" s="77"/>
      <c r="LYN12" s="74"/>
      <c r="LYO12" s="74"/>
      <c r="LYP12" s="85"/>
      <c r="LYQ12" s="74"/>
      <c r="LYR12" s="74"/>
      <c r="LYS12" s="85"/>
      <c r="LYT12" s="74"/>
      <c r="LYU12" s="74"/>
      <c r="LYV12" s="85"/>
      <c r="LYW12" s="74"/>
      <c r="LYX12" s="74"/>
      <c r="LYY12" s="85"/>
      <c r="LYZ12" s="80"/>
      <c r="LZA12" s="80"/>
      <c r="LZB12" s="85"/>
      <c r="LZC12" s="77"/>
      <c r="LZD12" s="74"/>
      <c r="LZE12" s="74"/>
      <c r="LZF12" s="85"/>
      <c r="LZG12" s="74"/>
      <c r="LZH12" s="74"/>
      <c r="LZI12" s="85"/>
      <c r="LZJ12" s="74"/>
      <c r="LZK12" s="74"/>
      <c r="LZL12" s="85"/>
      <c r="LZM12" s="74"/>
      <c r="LZN12" s="74"/>
      <c r="LZO12" s="85"/>
      <c r="LZP12" s="80"/>
      <c r="LZQ12" s="80"/>
      <c r="LZR12" s="85"/>
      <c r="LZS12" s="77"/>
      <c r="LZT12" s="74"/>
      <c r="LZU12" s="74"/>
      <c r="LZV12" s="85"/>
      <c r="LZW12" s="74"/>
      <c r="LZX12" s="74"/>
      <c r="LZY12" s="85"/>
      <c r="LZZ12" s="74"/>
      <c r="MAA12" s="74"/>
      <c r="MAB12" s="85"/>
      <c r="MAC12" s="74"/>
      <c r="MAD12" s="74"/>
      <c r="MAE12" s="85"/>
      <c r="MAF12" s="80"/>
      <c r="MAG12" s="80"/>
      <c r="MAH12" s="85"/>
      <c r="MAI12" s="77"/>
      <c r="MAJ12" s="74"/>
      <c r="MAK12" s="74"/>
      <c r="MAL12" s="85"/>
      <c r="MAM12" s="74"/>
      <c r="MAN12" s="74"/>
      <c r="MAO12" s="85"/>
      <c r="MAP12" s="74"/>
      <c r="MAQ12" s="74"/>
      <c r="MAR12" s="85"/>
      <c r="MAS12" s="74"/>
      <c r="MAT12" s="74"/>
      <c r="MAU12" s="85"/>
      <c r="MAV12" s="80"/>
      <c r="MAW12" s="80"/>
      <c r="MAX12" s="85"/>
      <c r="MAY12" s="77"/>
      <c r="MAZ12" s="74"/>
      <c r="MBA12" s="74"/>
      <c r="MBB12" s="85"/>
      <c r="MBC12" s="74"/>
      <c r="MBD12" s="74"/>
      <c r="MBE12" s="85"/>
      <c r="MBF12" s="74"/>
      <c r="MBG12" s="74"/>
      <c r="MBH12" s="85"/>
      <c r="MBI12" s="74"/>
      <c r="MBJ12" s="74"/>
      <c r="MBK12" s="85"/>
      <c r="MBL12" s="80"/>
      <c r="MBM12" s="80"/>
      <c r="MBN12" s="85"/>
      <c r="MBO12" s="77"/>
      <c r="MBP12" s="74"/>
      <c r="MBQ12" s="74"/>
      <c r="MBR12" s="85"/>
      <c r="MBS12" s="74"/>
      <c r="MBT12" s="74"/>
      <c r="MBU12" s="85"/>
      <c r="MBV12" s="74"/>
      <c r="MBW12" s="74"/>
      <c r="MBX12" s="85"/>
      <c r="MBY12" s="74"/>
      <c r="MBZ12" s="74"/>
      <c r="MCA12" s="85"/>
      <c r="MCB12" s="80"/>
      <c r="MCC12" s="80"/>
      <c r="MCD12" s="85"/>
      <c r="MCE12" s="77"/>
      <c r="MCF12" s="74"/>
      <c r="MCG12" s="74"/>
      <c r="MCH12" s="85"/>
      <c r="MCI12" s="74"/>
      <c r="MCJ12" s="74"/>
      <c r="MCK12" s="85"/>
      <c r="MCL12" s="74"/>
      <c r="MCM12" s="74"/>
      <c r="MCN12" s="85"/>
      <c r="MCO12" s="74"/>
      <c r="MCP12" s="74"/>
      <c r="MCQ12" s="85"/>
      <c r="MCR12" s="80"/>
      <c r="MCS12" s="80"/>
      <c r="MCT12" s="85"/>
      <c r="MCU12" s="77"/>
      <c r="MCV12" s="74"/>
      <c r="MCW12" s="74"/>
      <c r="MCX12" s="85"/>
      <c r="MCY12" s="74"/>
      <c r="MCZ12" s="74"/>
      <c r="MDA12" s="85"/>
      <c r="MDB12" s="74"/>
      <c r="MDC12" s="74"/>
      <c r="MDD12" s="85"/>
      <c r="MDE12" s="74"/>
      <c r="MDF12" s="74"/>
      <c r="MDG12" s="85"/>
      <c r="MDH12" s="80"/>
      <c r="MDI12" s="80"/>
      <c r="MDJ12" s="85"/>
      <c r="MDK12" s="77"/>
      <c r="MDL12" s="74"/>
      <c r="MDM12" s="74"/>
      <c r="MDN12" s="85"/>
      <c r="MDO12" s="74"/>
      <c r="MDP12" s="74"/>
      <c r="MDQ12" s="85"/>
      <c r="MDR12" s="74"/>
      <c r="MDS12" s="74"/>
      <c r="MDT12" s="85"/>
      <c r="MDU12" s="74"/>
      <c r="MDV12" s="74"/>
      <c r="MDW12" s="85"/>
      <c r="MDX12" s="80"/>
      <c r="MDY12" s="80"/>
      <c r="MDZ12" s="85"/>
      <c r="MEA12" s="77"/>
      <c r="MEB12" s="74"/>
      <c r="MEC12" s="74"/>
      <c r="MED12" s="85"/>
      <c r="MEE12" s="74"/>
      <c r="MEF12" s="74"/>
      <c r="MEG12" s="85"/>
      <c r="MEH12" s="74"/>
      <c r="MEI12" s="74"/>
      <c r="MEJ12" s="85"/>
      <c r="MEK12" s="74"/>
      <c r="MEL12" s="74"/>
      <c r="MEM12" s="85"/>
      <c r="MEN12" s="80"/>
      <c r="MEO12" s="80"/>
      <c r="MEP12" s="85"/>
      <c r="MEQ12" s="77"/>
      <c r="MER12" s="74"/>
      <c r="MES12" s="74"/>
      <c r="MET12" s="85"/>
      <c r="MEU12" s="74"/>
      <c r="MEV12" s="74"/>
      <c r="MEW12" s="85"/>
      <c r="MEX12" s="74"/>
      <c r="MEY12" s="74"/>
      <c r="MEZ12" s="85"/>
      <c r="MFA12" s="74"/>
      <c r="MFB12" s="74"/>
      <c r="MFC12" s="85"/>
      <c r="MFD12" s="80"/>
      <c r="MFE12" s="80"/>
      <c r="MFF12" s="85"/>
      <c r="MFG12" s="77"/>
      <c r="MFH12" s="74"/>
      <c r="MFI12" s="74"/>
      <c r="MFJ12" s="85"/>
      <c r="MFK12" s="74"/>
      <c r="MFL12" s="74"/>
      <c r="MFM12" s="85"/>
      <c r="MFN12" s="74"/>
      <c r="MFO12" s="74"/>
      <c r="MFP12" s="85"/>
      <c r="MFQ12" s="74"/>
      <c r="MFR12" s="74"/>
      <c r="MFS12" s="85"/>
      <c r="MFT12" s="80"/>
      <c r="MFU12" s="80"/>
      <c r="MFV12" s="85"/>
      <c r="MFW12" s="77"/>
      <c r="MFX12" s="74"/>
      <c r="MFY12" s="74"/>
      <c r="MFZ12" s="85"/>
      <c r="MGA12" s="74"/>
      <c r="MGB12" s="74"/>
      <c r="MGC12" s="85"/>
      <c r="MGD12" s="74"/>
      <c r="MGE12" s="74"/>
      <c r="MGF12" s="85"/>
      <c r="MGG12" s="74"/>
      <c r="MGH12" s="74"/>
      <c r="MGI12" s="85"/>
      <c r="MGJ12" s="80"/>
      <c r="MGK12" s="80"/>
      <c r="MGL12" s="85"/>
      <c r="MGM12" s="77"/>
      <c r="MGN12" s="74"/>
      <c r="MGO12" s="74"/>
      <c r="MGP12" s="85"/>
      <c r="MGQ12" s="74"/>
      <c r="MGR12" s="74"/>
      <c r="MGS12" s="85"/>
      <c r="MGT12" s="74"/>
      <c r="MGU12" s="74"/>
      <c r="MGV12" s="85"/>
      <c r="MGW12" s="74"/>
      <c r="MGX12" s="74"/>
      <c r="MGY12" s="85"/>
      <c r="MGZ12" s="80"/>
      <c r="MHA12" s="80"/>
      <c r="MHB12" s="85"/>
      <c r="MHC12" s="77"/>
      <c r="MHD12" s="74"/>
      <c r="MHE12" s="74"/>
      <c r="MHF12" s="85"/>
      <c r="MHG12" s="74"/>
      <c r="MHH12" s="74"/>
      <c r="MHI12" s="85"/>
      <c r="MHJ12" s="74"/>
      <c r="MHK12" s="74"/>
      <c r="MHL12" s="85"/>
      <c r="MHM12" s="74"/>
      <c r="MHN12" s="74"/>
      <c r="MHO12" s="85"/>
      <c r="MHP12" s="80"/>
      <c r="MHQ12" s="80"/>
      <c r="MHR12" s="85"/>
      <c r="MHS12" s="77"/>
      <c r="MHT12" s="74"/>
      <c r="MHU12" s="74"/>
      <c r="MHV12" s="85"/>
      <c r="MHW12" s="74"/>
      <c r="MHX12" s="74"/>
      <c r="MHY12" s="85"/>
      <c r="MHZ12" s="74"/>
      <c r="MIA12" s="74"/>
      <c r="MIB12" s="85"/>
      <c r="MIC12" s="74"/>
      <c r="MID12" s="74"/>
      <c r="MIE12" s="85"/>
      <c r="MIF12" s="80"/>
      <c r="MIG12" s="80"/>
      <c r="MIH12" s="85"/>
      <c r="MII12" s="77"/>
      <c r="MIJ12" s="74"/>
      <c r="MIK12" s="74"/>
      <c r="MIL12" s="85"/>
      <c r="MIM12" s="74"/>
      <c r="MIN12" s="74"/>
      <c r="MIO12" s="85"/>
      <c r="MIP12" s="74"/>
      <c r="MIQ12" s="74"/>
      <c r="MIR12" s="85"/>
      <c r="MIS12" s="74"/>
      <c r="MIT12" s="74"/>
      <c r="MIU12" s="85"/>
      <c r="MIV12" s="80"/>
      <c r="MIW12" s="80"/>
      <c r="MIX12" s="85"/>
      <c r="MIY12" s="77"/>
      <c r="MIZ12" s="74"/>
      <c r="MJA12" s="74"/>
      <c r="MJB12" s="85"/>
      <c r="MJC12" s="74"/>
      <c r="MJD12" s="74"/>
      <c r="MJE12" s="85"/>
      <c r="MJF12" s="74"/>
      <c r="MJG12" s="74"/>
      <c r="MJH12" s="85"/>
      <c r="MJI12" s="74"/>
      <c r="MJJ12" s="74"/>
      <c r="MJK12" s="85"/>
      <c r="MJL12" s="80"/>
      <c r="MJM12" s="80"/>
      <c r="MJN12" s="85"/>
      <c r="MJO12" s="77"/>
      <c r="MJP12" s="74"/>
      <c r="MJQ12" s="74"/>
      <c r="MJR12" s="85"/>
      <c r="MJS12" s="74"/>
      <c r="MJT12" s="74"/>
      <c r="MJU12" s="85"/>
      <c r="MJV12" s="74"/>
      <c r="MJW12" s="74"/>
      <c r="MJX12" s="85"/>
      <c r="MJY12" s="74"/>
      <c r="MJZ12" s="74"/>
      <c r="MKA12" s="85"/>
      <c r="MKB12" s="80"/>
      <c r="MKC12" s="80"/>
      <c r="MKD12" s="85"/>
      <c r="MKE12" s="77"/>
      <c r="MKF12" s="74"/>
      <c r="MKG12" s="74"/>
      <c r="MKH12" s="85"/>
      <c r="MKI12" s="74"/>
      <c r="MKJ12" s="74"/>
      <c r="MKK12" s="85"/>
      <c r="MKL12" s="74"/>
      <c r="MKM12" s="74"/>
      <c r="MKN12" s="85"/>
      <c r="MKO12" s="74"/>
      <c r="MKP12" s="74"/>
      <c r="MKQ12" s="85"/>
      <c r="MKR12" s="80"/>
      <c r="MKS12" s="80"/>
      <c r="MKT12" s="85"/>
      <c r="MKU12" s="77"/>
      <c r="MKV12" s="74"/>
      <c r="MKW12" s="74"/>
      <c r="MKX12" s="85"/>
      <c r="MKY12" s="74"/>
      <c r="MKZ12" s="74"/>
      <c r="MLA12" s="85"/>
      <c r="MLB12" s="74"/>
      <c r="MLC12" s="74"/>
      <c r="MLD12" s="85"/>
      <c r="MLE12" s="74"/>
      <c r="MLF12" s="74"/>
      <c r="MLG12" s="85"/>
      <c r="MLH12" s="80"/>
      <c r="MLI12" s="80"/>
      <c r="MLJ12" s="85"/>
      <c r="MLK12" s="77"/>
      <c r="MLL12" s="74"/>
      <c r="MLM12" s="74"/>
      <c r="MLN12" s="85"/>
      <c r="MLO12" s="74"/>
      <c r="MLP12" s="74"/>
      <c r="MLQ12" s="85"/>
      <c r="MLR12" s="74"/>
      <c r="MLS12" s="74"/>
      <c r="MLT12" s="85"/>
      <c r="MLU12" s="74"/>
      <c r="MLV12" s="74"/>
      <c r="MLW12" s="85"/>
      <c r="MLX12" s="80"/>
      <c r="MLY12" s="80"/>
      <c r="MLZ12" s="85"/>
      <c r="MMA12" s="77"/>
      <c r="MMB12" s="74"/>
      <c r="MMC12" s="74"/>
      <c r="MMD12" s="85"/>
      <c r="MME12" s="74"/>
      <c r="MMF12" s="74"/>
      <c r="MMG12" s="85"/>
      <c r="MMH12" s="74"/>
      <c r="MMI12" s="74"/>
      <c r="MMJ12" s="85"/>
      <c r="MMK12" s="74"/>
      <c r="MML12" s="74"/>
      <c r="MMM12" s="85"/>
      <c r="MMN12" s="80"/>
      <c r="MMO12" s="80"/>
      <c r="MMP12" s="85"/>
      <c r="MMQ12" s="77"/>
      <c r="MMR12" s="74"/>
      <c r="MMS12" s="74"/>
      <c r="MMT12" s="85"/>
      <c r="MMU12" s="74"/>
      <c r="MMV12" s="74"/>
      <c r="MMW12" s="85"/>
      <c r="MMX12" s="74"/>
      <c r="MMY12" s="74"/>
      <c r="MMZ12" s="85"/>
      <c r="MNA12" s="74"/>
      <c r="MNB12" s="74"/>
      <c r="MNC12" s="85"/>
      <c r="MND12" s="80"/>
      <c r="MNE12" s="80"/>
      <c r="MNF12" s="85"/>
      <c r="MNG12" s="77"/>
      <c r="MNH12" s="74"/>
      <c r="MNI12" s="74"/>
      <c r="MNJ12" s="85"/>
      <c r="MNK12" s="74"/>
      <c r="MNL12" s="74"/>
      <c r="MNM12" s="85"/>
      <c r="MNN12" s="74"/>
      <c r="MNO12" s="74"/>
      <c r="MNP12" s="85"/>
      <c r="MNQ12" s="74"/>
      <c r="MNR12" s="74"/>
      <c r="MNS12" s="85"/>
      <c r="MNT12" s="80"/>
      <c r="MNU12" s="80"/>
      <c r="MNV12" s="85"/>
      <c r="MNW12" s="77"/>
      <c r="MNX12" s="74"/>
      <c r="MNY12" s="74"/>
      <c r="MNZ12" s="85"/>
      <c r="MOA12" s="74"/>
      <c r="MOB12" s="74"/>
      <c r="MOC12" s="85"/>
      <c r="MOD12" s="74"/>
      <c r="MOE12" s="74"/>
      <c r="MOF12" s="85"/>
      <c r="MOG12" s="74"/>
      <c r="MOH12" s="74"/>
      <c r="MOI12" s="85"/>
      <c r="MOJ12" s="80"/>
      <c r="MOK12" s="80"/>
      <c r="MOL12" s="85"/>
      <c r="MOM12" s="77"/>
      <c r="MON12" s="74"/>
      <c r="MOO12" s="74"/>
      <c r="MOP12" s="85"/>
      <c r="MOQ12" s="74"/>
      <c r="MOR12" s="74"/>
      <c r="MOS12" s="85"/>
      <c r="MOT12" s="74"/>
      <c r="MOU12" s="74"/>
      <c r="MOV12" s="85"/>
      <c r="MOW12" s="74"/>
      <c r="MOX12" s="74"/>
      <c r="MOY12" s="85"/>
      <c r="MOZ12" s="80"/>
      <c r="MPA12" s="80"/>
      <c r="MPB12" s="85"/>
      <c r="MPC12" s="77"/>
      <c r="MPD12" s="74"/>
      <c r="MPE12" s="74"/>
      <c r="MPF12" s="85"/>
      <c r="MPG12" s="74"/>
      <c r="MPH12" s="74"/>
      <c r="MPI12" s="85"/>
      <c r="MPJ12" s="74"/>
      <c r="MPK12" s="74"/>
      <c r="MPL12" s="85"/>
      <c r="MPM12" s="74"/>
      <c r="MPN12" s="74"/>
      <c r="MPO12" s="85"/>
      <c r="MPP12" s="80"/>
      <c r="MPQ12" s="80"/>
      <c r="MPR12" s="85"/>
      <c r="MPS12" s="77"/>
      <c r="MPT12" s="74"/>
      <c r="MPU12" s="74"/>
      <c r="MPV12" s="85"/>
      <c r="MPW12" s="74"/>
      <c r="MPX12" s="74"/>
      <c r="MPY12" s="85"/>
      <c r="MPZ12" s="74"/>
      <c r="MQA12" s="74"/>
      <c r="MQB12" s="85"/>
      <c r="MQC12" s="74"/>
      <c r="MQD12" s="74"/>
      <c r="MQE12" s="85"/>
      <c r="MQF12" s="80"/>
      <c r="MQG12" s="80"/>
      <c r="MQH12" s="85"/>
      <c r="MQI12" s="77"/>
      <c r="MQJ12" s="74"/>
      <c r="MQK12" s="74"/>
      <c r="MQL12" s="85"/>
      <c r="MQM12" s="74"/>
      <c r="MQN12" s="74"/>
      <c r="MQO12" s="85"/>
      <c r="MQP12" s="74"/>
      <c r="MQQ12" s="74"/>
      <c r="MQR12" s="85"/>
      <c r="MQS12" s="74"/>
      <c r="MQT12" s="74"/>
      <c r="MQU12" s="85"/>
      <c r="MQV12" s="80"/>
      <c r="MQW12" s="80"/>
      <c r="MQX12" s="85"/>
      <c r="MQY12" s="77"/>
      <c r="MQZ12" s="74"/>
      <c r="MRA12" s="74"/>
      <c r="MRB12" s="85"/>
      <c r="MRC12" s="74"/>
      <c r="MRD12" s="74"/>
      <c r="MRE12" s="85"/>
      <c r="MRF12" s="74"/>
      <c r="MRG12" s="74"/>
      <c r="MRH12" s="85"/>
      <c r="MRI12" s="74"/>
      <c r="MRJ12" s="74"/>
      <c r="MRK12" s="85"/>
      <c r="MRL12" s="80"/>
      <c r="MRM12" s="80"/>
      <c r="MRN12" s="85"/>
      <c r="MRO12" s="77"/>
      <c r="MRP12" s="74"/>
      <c r="MRQ12" s="74"/>
      <c r="MRR12" s="85"/>
      <c r="MRS12" s="74"/>
      <c r="MRT12" s="74"/>
      <c r="MRU12" s="85"/>
      <c r="MRV12" s="74"/>
      <c r="MRW12" s="74"/>
      <c r="MRX12" s="85"/>
      <c r="MRY12" s="74"/>
      <c r="MRZ12" s="74"/>
      <c r="MSA12" s="85"/>
      <c r="MSB12" s="80"/>
      <c r="MSC12" s="80"/>
      <c r="MSD12" s="85"/>
      <c r="MSE12" s="77"/>
      <c r="MSF12" s="74"/>
      <c r="MSG12" s="74"/>
      <c r="MSH12" s="85"/>
      <c r="MSI12" s="74"/>
      <c r="MSJ12" s="74"/>
      <c r="MSK12" s="85"/>
      <c r="MSL12" s="74"/>
      <c r="MSM12" s="74"/>
      <c r="MSN12" s="85"/>
      <c r="MSO12" s="74"/>
      <c r="MSP12" s="74"/>
      <c r="MSQ12" s="85"/>
      <c r="MSR12" s="80"/>
      <c r="MSS12" s="80"/>
      <c r="MST12" s="85"/>
      <c r="MSU12" s="77"/>
      <c r="MSV12" s="74"/>
      <c r="MSW12" s="74"/>
      <c r="MSX12" s="85"/>
      <c r="MSY12" s="74"/>
      <c r="MSZ12" s="74"/>
      <c r="MTA12" s="85"/>
      <c r="MTB12" s="74"/>
      <c r="MTC12" s="74"/>
      <c r="MTD12" s="85"/>
      <c r="MTE12" s="74"/>
      <c r="MTF12" s="74"/>
      <c r="MTG12" s="85"/>
      <c r="MTH12" s="80"/>
      <c r="MTI12" s="80"/>
      <c r="MTJ12" s="85"/>
      <c r="MTK12" s="77"/>
      <c r="MTL12" s="74"/>
      <c r="MTM12" s="74"/>
      <c r="MTN12" s="85"/>
      <c r="MTO12" s="74"/>
      <c r="MTP12" s="74"/>
      <c r="MTQ12" s="85"/>
      <c r="MTR12" s="74"/>
      <c r="MTS12" s="74"/>
      <c r="MTT12" s="85"/>
      <c r="MTU12" s="74"/>
      <c r="MTV12" s="74"/>
      <c r="MTW12" s="85"/>
      <c r="MTX12" s="80"/>
      <c r="MTY12" s="80"/>
      <c r="MTZ12" s="85"/>
      <c r="MUA12" s="77"/>
      <c r="MUB12" s="74"/>
      <c r="MUC12" s="74"/>
      <c r="MUD12" s="85"/>
      <c r="MUE12" s="74"/>
      <c r="MUF12" s="74"/>
      <c r="MUG12" s="85"/>
      <c r="MUH12" s="74"/>
      <c r="MUI12" s="74"/>
      <c r="MUJ12" s="85"/>
      <c r="MUK12" s="74"/>
      <c r="MUL12" s="74"/>
      <c r="MUM12" s="85"/>
      <c r="MUN12" s="80"/>
      <c r="MUO12" s="80"/>
      <c r="MUP12" s="85"/>
      <c r="MUQ12" s="77"/>
      <c r="MUR12" s="74"/>
      <c r="MUS12" s="74"/>
      <c r="MUT12" s="85"/>
      <c r="MUU12" s="74"/>
      <c r="MUV12" s="74"/>
      <c r="MUW12" s="85"/>
      <c r="MUX12" s="74"/>
      <c r="MUY12" s="74"/>
      <c r="MUZ12" s="85"/>
      <c r="MVA12" s="74"/>
      <c r="MVB12" s="74"/>
      <c r="MVC12" s="85"/>
      <c r="MVD12" s="80"/>
      <c r="MVE12" s="80"/>
      <c r="MVF12" s="85"/>
      <c r="MVG12" s="77"/>
      <c r="MVH12" s="74"/>
      <c r="MVI12" s="74"/>
      <c r="MVJ12" s="85"/>
      <c r="MVK12" s="74"/>
      <c r="MVL12" s="74"/>
      <c r="MVM12" s="85"/>
      <c r="MVN12" s="74"/>
      <c r="MVO12" s="74"/>
      <c r="MVP12" s="85"/>
      <c r="MVQ12" s="74"/>
      <c r="MVR12" s="74"/>
      <c r="MVS12" s="85"/>
      <c r="MVT12" s="80"/>
      <c r="MVU12" s="80"/>
      <c r="MVV12" s="85"/>
      <c r="MVW12" s="77"/>
      <c r="MVX12" s="74"/>
      <c r="MVY12" s="74"/>
      <c r="MVZ12" s="85"/>
      <c r="MWA12" s="74"/>
      <c r="MWB12" s="74"/>
      <c r="MWC12" s="85"/>
      <c r="MWD12" s="74"/>
      <c r="MWE12" s="74"/>
      <c r="MWF12" s="85"/>
      <c r="MWG12" s="74"/>
      <c r="MWH12" s="74"/>
      <c r="MWI12" s="85"/>
      <c r="MWJ12" s="80"/>
      <c r="MWK12" s="80"/>
      <c r="MWL12" s="85"/>
      <c r="MWM12" s="77"/>
      <c r="MWN12" s="74"/>
      <c r="MWO12" s="74"/>
      <c r="MWP12" s="85"/>
      <c r="MWQ12" s="74"/>
      <c r="MWR12" s="74"/>
      <c r="MWS12" s="85"/>
      <c r="MWT12" s="74"/>
      <c r="MWU12" s="74"/>
      <c r="MWV12" s="85"/>
      <c r="MWW12" s="74"/>
      <c r="MWX12" s="74"/>
      <c r="MWY12" s="85"/>
      <c r="MWZ12" s="80"/>
      <c r="MXA12" s="80"/>
      <c r="MXB12" s="85"/>
      <c r="MXC12" s="77"/>
      <c r="MXD12" s="74"/>
      <c r="MXE12" s="74"/>
      <c r="MXF12" s="85"/>
      <c r="MXG12" s="74"/>
      <c r="MXH12" s="74"/>
      <c r="MXI12" s="85"/>
      <c r="MXJ12" s="74"/>
      <c r="MXK12" s="74"/>
      <c r="MXL12" s="85"/>
      <c r="MXM12" s="74"/>
      <c r="MXN12" s="74"/>
      <c r="MXO12" s="85"/>
      <c r="MXP12" s="80"/>
      <c r="MXQ12" s="80"/>
      <c r="MXR12" s="85"/>
      <c r="MXS12" s="77"/>
      <c r="MXT12" s="74"/>
      <c r="MXU12" s="74"/>
      <c r="MXV12" s="85"/>
      <c r="MXW12" s="74"/>
      <c r="MXX12" s="74"/>
      <c r="MXY12" s="85"/>
      <c r="MXZ12" s="74"/>
      <c r="MYA12" s="74"/>
      <c r="MYB12" s="85"/>
      <c r="MYC12" s="74"/>
      <c r="MYD12" s="74"/>
      <c r="MYE12" s="85"/>
      <c r="MYF12" s="80"/>
      <c r="MYG12" s="80"/>
      <c r="MYH12" s="85"/>
      <c r="MYI12" s="77"/>
      <c r="MYJ12" s="74"/>
      <c r="MYK12" s="74"/>
      <c r="MYL12" s="85"/>
      <c r="MYM12" s="74"/>
      <c r="MYN12" s="74"/>
      <c r="MYO12" s="85"/>
      <c r="MYP12" s="74"/>
      <c r="MYQ12" s="74"/>
      <c r="MYR12" s="85"/>
      <c r="MYS12" s="74"/>
      <c r="MYT12" s="74"/>
      <c r="MYU12" s="85"/>
      <c r="MYV12" s="80"/>
      <c r="MYW12" s="80"/>
      <c r="MYX12" s="85"/>
      <c r="MYY12" s="77"/>
      <c r="MYZ12" s="74"/>
      <c r="MZA12" s="74"/>
      <c r="MZB12" s="85"/>
      <c r="MZC12" s="74"/>
      <c r="MZD12" s="74"/>
      <c r="MZE12" s="85"/>
      <c r="MZF12" s="74"/>
      <c r="MZG12" s="74"/>
      <c r="MZH12" s="85"/>
      <c r="MZI12" s="74"/>
      <c r="MZJ12" s="74"/>
      <c r="MZK12" s="85"/>
      <c r="MZL12" s="80"/>
      <c r="MZM12" s="80"/>
      <c r="MZN12" s="85"/>
      <c r="MZO12" s="77"/>
      <c r="MZP12" s="74"/>
      <c r="MZQ12" s="74"/>
      <c r="MZR12" s="85"/>
      <c r="MZS12" s="74"/>
      <c r="MZT12" s="74"/>
      <c r="MZU12" s="85"/>
      <c r="MZV12" s="74"/>
      <c r="MZW12" s="74"/>
      <c r="MZX12" s="85"/>
      <c r="MZY12" s="74"/>
      <c r="MZZ12" s="74"/>
      <c r="NAA12" s="85"/>
      <c r="NAB12" s="80"/>
      <c r="NAC12" s="80"/>
      <c r="NAD12" s="85"/>
      <c r="NAE12" s="77"/>
      <c r="NAF12" s="74"/>
      <c r="NAG12" s="74"/>
      <c r="NAH12" s="85"/>
      <c r="NAI12" s="74"/>
      <c r="NAJ12" s="74"/>
      <c r="NAK12" s="85"/>
      <c r="NAL12" s="74"/>
      <c r="NAM12" s="74"/>
      <c r="NAN12" s="85"/>
      <c r="NAO12" s="74"/>
      <c r="NAP12" s="74"/>
      <c r="NAQ12" s="85"/>
      <c r="NAR12" s="80"/>
      <c r="NAS12" s="80"/>
      <c r="NAT12" s="85"/>
      <c r="NAU12" s="77"/>
      <c r="NAV12" s="74"/>
      <c r="NAW12" s="74"/>
      <c r="NAX12" s="85"/>
      <c r="NAY12" s="74"/>
      <c r="NAZ12" s="74"/>
      <c r="NBA12" s="85"/>
      <c r="NBB12" s="74"/>
      <c r="NBC12" s="74"/>
      <c r="NBD12" s="85"/>
      <c r="NBE12" s="74"/>
      <c r="NBF12" s="74"/>
      <c r="NBG12" s="85"/>
      <c r="NBH12" s="80"/>
      <c r="NBI12" s="80"/>
      <c r="NBJ12" s="85"/>
      <c r="NBK12" s="77"/>
      <c r="NBL12" s="74"/>
      <c r="NBM12" s="74"/>
      <c r="NBN12" s="85"/>
      <c r="NBO12" s="74"/>
      <c r="NBP12" s="74"/>
      <c r="NBQ12" s="85"/>
      <c r="NBR12" s="74"/>
      <c r="NBS12" s="74"/>
      <c r="NBT12" s="85"/>
      <c r="NBU12" s="74"/>
      <c r="NBV12" s="74"/>
      <c r="NBW12" s="85"/>
      <c r="NBX12" s="80"/>
      <c r="NBY12" s="80"/>
      <c r="NBZ12" s="85"/>
      <c r="NCA12" s="77"/>
      <c r="NCB12" s="74"/>
      <c r="NCC12" s="74"/>
      <c r="NCD12" s="85"/>
      <c r="NCE12" s="74"/>
      <c r="NCF12" s="74"/>
      <c r="NCG12" s="85"/>
      <c r="NCH12" s="74"/>
      <c r="NCI12" s="74"/>
      <c r="NCJ12" s="85"/>
      <c r="NCK12" s="74"/>
      <c r="NCL12" s="74"/>
      <c r="NCM12" s="85"/>
      <c r="NCN12" s="80"/>
      <c r="NCO12" s="80"/>
      <c r="NCP12" s="85"/>
      <c r="NCQ12" s="77"/>
      <c r="NCR12" s="74"/>
      <c r="NCS12" s="74"/>
      <c r="NCT12" s="85"/>
      <c r="NCU12" s="74"/>
      <c r="NCV12" s="74"/>
      <c r="NCW12" s="85"/>
      <c r="NCX12" s="74"/>
      <c r="NCY12" s="74"/>
      <c r="NCZ12" s="85"/>
      <c r="NDA12" s="74"/>
      <c r="NDB12" s="74"/>
      <c r="NDC12" s="85"/>
      <c r="NDD12" s="80"/>
      <c r="NDE12" s="80"/>
      <c r="NDF12" s="85"/>
      <c r="NDG12" s="77"/>
      <c r="NDH12" s="74"/>
      <c r="NDI12" s="74"/>
      <c r="NDJ12" s="85"/>
      <c r="NDK12" s="74"/>
      <c r="NDL12" s="74"/>
      <c r="NDM12" s="85"/>
      <c r="NDN12" s="74"/>
      <c r="NDO12" s="74"/>
      <c r="NDP12" s="85"/>
      <c r="NDQ12" s="74"/>
      <c r="NDR12" s="74"/>
      <c r="NDS12" s="85"/>
      <c r="NDT12" s="80"/>
      <c r="NDU12" s="80"/>
      <c r="NDV12" s="85"/>
      <c r="NDW12" s="77"/>
      <c r="NDX12" s="74"/>
      <c r="NDY12" s="74"/>
      <c r="NDZ12" s="85"/>
      <c r="NEA12" s="74"/>
      <c r="NEB12" s="74"/>
      <c r="NEC12" s="85"/>
      <c r="NED12" s="74"/>
      <c r="NEE12" s="74"/>
      <c r="NEF12" s="85"/>
      <c r="NEG12" s="74"/>
      <c r="NEH12" s="74"/>
      <c r="NEI12" s="85"/>
      <c r="NEJ12" s="80"/>
      <c r="NEK12" s="80"/>
      <c r="NEL12" s="85"/>
      <c r="NEM12" s="77"/>
      <c r="NEN12" s="74"/>
      <c r="NEO12" s="74"/>
      <c r="NEP12" s="85"/>
      <c r="NEQ12" s="74"/>
      <c r="NER12" s="74"/>
      <c r="NES12" s="85"/>
      <c r="NET12" s="74"/>
      <c r="NEU12" s="74"/>
      <c r="NEV12" s="85"/>
      <c r="NEW12" s="74"/>
      <c r="NEX12" s="74"/>
      <c r="NEY12" s="85"/>
      <c r="NEZ12" s="80"/>
      <c r="NFA12" s="80"/>
      <c r="NFB12" s="85"/>
      <c r="NFC12" s="77"/>
      <c r="NFD12" s="74"/>
      <c r="NFE12" s="74"/>
      <c r="NFF12" s="85"/>
      <c r="NFG12" s="74"/>
      <c r="NFH12" s="74"/>
      <c r="NFI12" s="85"/>
      <c r="NFJ12" s="74"/>
      <c r="NFK12" s="74"/>
      <c r="NFL12" s="85"/>
      <c r="NFM12" s="74"/>
      <c r="NFN12" s="74"/>
      <c r="NFO12" s="85"/>
      <c r="NFP12" s="80"/>
      <c r="NFQ12" s="80"/>
      <c r="NFR12" s="85"/>
      <c r="NFS12" s="77"/>
      <c r="NFT12" s="74"/>
      <c r="NFU12" s="74"/>
      <c r="NFV12" s="85"/>
      <c r="NFW12" s="74"/>
      <c r="NFX12" s="74"/>
      <c r="NFY12" s="85"/>
      <c r="NFZ12" s="74"/>
      <c r="NGA12" s="74"/>
      <c r="NGB12" s="85"/>
      <c r="NGC12" s="74"/>
      <c r="NGD12" s="74"/>
      <c r="NGE12" s="85"/>
      <c r="NGF12" s="80"/>
      <c r="NGG12" s="80"/>
      <c r="NGH12" s="85"/>
      <c r="NGI12" s="77"/>
      <c r="NGJ12" s="74"/>
      <c r="NGK12" s="74"/>
      <c r="NGL12" s="85"/>
      <c r="NGM12" s="74"/>
      <c r="NGN12" s="74"/>
      <c r="NGO12" s="85"/>
      <c r="NGP12" s="74"/>
      <c r="NGQ12" s="74"/>
      <c r="NGR12" s="85"/>
      <c r="NGS12" s="74"/>
      <c r="NGT12" s="74"/>
      <c r="NGU12" s="85"/>
      <c r="NGV12" s="80"/>
      <c r="NGW12" s="80"/>
      <c r="NGX12" s="85"/>
      <c r="NGY12" s="77"/>
      <c r="NGZ12" s="74"/>
      <c r="NHA12" s="74"/>
      <c r="NHB12" s="85"/>
      <c r="NHC12" s="74"/>
      <c r="NHD12" s="74"/>
      <c r="NHE12" s="85"/>
      <c r="NHF12" s="74"/>
      <c r="NHG12" s="74"/>
      <c r="NHH12" s="85"/>
      <c r="NHI12" s="74"/>
      <c r="NHJ12" s="74"/>
      <c r="NHK12" s="85"/>
      <c r="NHL12" s="80"/>
      <c r="NHM12" s="80"/>
      <c r="NHN12" s="85"/>
      <c r="NHO12" s="77"/>
      <c r="NHP12" s="74"/>
      <c r="NHQ12" s="74"/>
      <c r="NHR12" s="85"/>
      <c r="NHS12" s="74"/>
      <c r="NHT12" s="74"/>
      <c r="NHU12" s="85"/>
      <c r="NHV12" s="74"/>
      <c r="NHW12" s="74"/>
      <c r="NHX12" s="85"/>
      <c r="NHY12" s="74"/>
      <c r="NHZ12" s="74"/>
      <c r="NIA12" s="85"/>
      <c r="NIB12" s="80"/>
      <c r="NIC12" s="80"/>
      <c r="NID12" s="85"/>
      <c r="NIE12" s="77"/>
      <c r="NIF12" s="74"/>
      <c r="NIG12" s="74"/>
      <c r="NIH12" s="85"/>
      <c r="NII12" s="74"/>
      <c r="NIJ12" s="74"/>
      <c r="NIK12" s="85"/>
      <c r="NIL12" s="74"/>
      <c r="NIM12" s="74"/>
      <c r="NIN12" s="85"/>
      <c r="NIO12" s="74"/>
      <c r="NIP12" s="74"/>
      <c r="NIQ12" s="85"/>
      <c r="NIR12" s="80"/>
      <c r="NIS12" s="80"/>
      <c r="NIT12" s="85"/>
      <c r="NIU12" s="77"/>
      <c r="NIV12" s="74"/>
      <c r="NIW12" s="74"/>
      <c r="NIX12" s="85"/>
      <c r="NIY12" s="74"/>
      <c r="NIZ12" s="74"/>
      <c r="NJA12" s="85"/>
      <c r="NJB12" s="74"/>
      <c r="NJC12" s="74"/>
      <c r="NJD12" s="85"/>
      <c r="NJE12" s="74"/>
      <c r="NJF12" s="74"/>
      <c r="NJG12" s="85"/>
      <c r="NJH12" s="80"/>
      <c r="NJI12" s="80"/>
      <c r="NJJ12" s="85"/>
      <c r="NJK12" s="77"/>
      <c r="NJL12" s="74"/>
      <c r="NJM12" s="74"/>
      <c r="NJN12" s="85"/>
      <c r="NJO12" s="74"/>
      <c r="NJP12" s="74"/>
      <c r="NJQ12" s="85"/>
      <c r="NJR12" s="74"/>
      <c r="NJS12" s="74"/>
      <c r="NJT12" s="85"/>
      <c r="NJU12" s="74"/>
      <c r="NJV12" s="74"/>
      <c r="NJW12" s="85"/>
      <c r="NJX12" s="80"/>
      <c r="NJY12" s="80"/>
      <c r="NJZ12" s="85"/>
      <c r="NKA12" s="77"/>
      <c r="NKB12" s="74"/>
      <c r="NKC12" s="74"/>
      <c r="NKD12" s="85"/>
      <c r="NKE12" s="74"/>
      <c r="NKF12" s="74"/>
      <c r="NKG12" s="85"/>
      <c r="NKH12" s="74"/>
      <c r="NKI12" s="74"/>
      <c r="NKJ12" s="85"/>
      <c r="NKK12" s="74"/>
      <c r="NKL12" s="74"/>
      <c r="NKM12" s="85"/>
      <c r="NKN12" s="80"/>
      <c r="NKO12" s="80"/>
      <c r="NKP12" s="85"/>
      <c r="NKQ12" s="77"/>
      <c r="NKR12" s="74"/>
      <c r="NKS12" s="74"/>
      <c r="NKT12" s="85"/>
      <c r="NKU12" s="74"/>
      <c r="NKV12" s="74"/>
      <c r="NKW12" s="85"/>
      <c r="NKX12" s="74"/>
      <c r="NKY12" s="74"/>
      <c r="NKZ12" s="85"/>
      <c r="NLA12" s="74"/>
      <c r="NLB12" s="74"/>
      <c r="NLC12" s="85"/>
      <c r="NLD12" s="80"/>
      <c r="NLE12" s="80"/>
      <c r="NLF12" s="85"/>
      <c r="NLG12" s="77"/>
      <c r="NLH12" s="74"/>
      <c r="NLI12" s="74"/>
      <c r="NLJ12" s="85"/>
      <c r="NLK12" s="74"/>
      <c r="NLL12" s="74"/>
      <c r="NLM12" s="85"/>
      <c r="NLN12" s="74"/>
      <c r="NLO12" s="74"/>
      <c r="NLP12" s="85"/>
      <c r="NLQ12" s="74"/>
      <c r="NLR12" s="74"/>
      <c r="NLS12" s="85"/>
      <c r="NLT12" s="80"/>
      <c r="NLU12" s="80"/>
      <c r="NLV12" s="85"/>
      <c r="NLW12" s="77"/>
      <c r="NLX12" s="74"/>
      <c r="NLY12" s="74"/>
      <c r="NLZ12" s="85"/>
      <c r="NMA12" s="74"/>
      <c r="NMB12" s="74"/>
      <c r="NMC12" s="85"/>
      <c r="NMD12" s="74"/>
      <c r="NME12" s="74"/>
      <c r="NMF12" s="85"/>
      <c r="NMG12" s="74"/>
      <c r="NMH12" s="74"/>
      <c r="NMI12" s="85"/>
      <c r="NMJ12" s="80"/>
      <c r="NMK12" s="80"/>
      <c r="NML12" s="85"/>
      <c r="NMM12" s="77"/>
      <c r="NMN12" s="74"/>
      <c r="NMO12" s="74"/>
      <c r="NMP12" s="85"/>
      <c r="NMQ12" s="74"/>
      <c r="NMR12" s="74"/>
      <c r="NMS12" s="85"/>
      <c r="NMT12" s="74"/>
      <c r="NMU12" s="74"/>
      <c r="NMV12" s="85"/>
      <c r="NMW12" s="74"/>
      <c r="NMX12" s="74"/>
      <c r="NMY12" s="85"/>
      <c r="NMZ12" s="80"/>
      <c r="NNA12" s="80"/>
      <c r="NNB12" s="85"/>
      <c r="NNC12" s="77"/>
      <c r="NND12" s="74"/>
      <c r="NNE12" s="74"/>
      <c r="NNF12" s="85"/>
      <c r="NNG12" s="74"/>
      <c r="NNH12" s="74"/>
      <c r="NNI12" s="85"/>
      <c r="NNJ12" s="74"/>
      <c r="NNK12" s="74"/>
      <c r="NNL12" s="85"/>
      <c r="NNM12" s="74"/>
      <c r="NNN12" s="74"/>
      <c r="NNO12" s="85"/>
      <c r="NNP12" s="80"/>
      <c r="NNQ12" s="80"/>
      <c r="NNR12" s="85"/>
      <c r="NNS12" s="77"/>
      <c r="NNT12" s="74"/>
      <c r="NNU12" s="74"/>
      <c r="NNV12" s="85"/>
      <c r="NNW12" s="74"/>
      <c r="NNX12" s="74"/>
      <c r="NNY12" s="85"/>
      <c r="NNZ12" s="74"/>
      <c r="NOA12" s="74"/>
      <c r="NOB12" s="85"/>
      <c r="NOC12" s="74"/>
      <c r="NOD12" s="74"/>
      <c r="NOE12" s="85"/>
      <c r="NOF12" s="80"/>
      <c r="NOG12" s="80"/>
      <c r="NOH12" s="85"/>
      <c r="NOI12" s="77"/>
      <c r="NOJ12" s="74"/>
      <c r="NOK12" s="74"/>
      <c r="NOL12" s="85"/>
      <c r="NOM12" s="74"/>
      <c r="NON12" s="74"/>
      <c r="NOO12" s="85"/>
      <c r="NOP12" s="74"/>
      <c r="NOQ12" s="74"/>
      <c r="NOR12" s="85"/>
      <c r="NOS12" s="74"/>
      <c r="NOT12" s="74"/>
      <c r="NOU12" s="85"/>
      <c r="NOV12" s="80"/>
      <c r="NOW12" s="80"/>
      <c r="NOX12" s="85"/>
      <c r="NOY12" s="77"/>
      <c r="NOZ12" s="74"/>
      <c r="NPA12" s="74"/>
      <c r="NPB12" s="85"/>
      <c r="NPC12" s="74"/>
      <c r="NPD12" s="74"/>
      <c r="NPE12" s="85"/>
      <c r="NPF12" s="74"/>
      <c r="NPG12" s="74"/>
      <c r="NPH12" s="85"/>
      <c r="NPI12" s="74"/>
      <c r="NPJ12" s="74"/>
      <c r="NPK12" s="85"/>
      <c r="NPL12" s="80"/>
      <c r="NPM12" s="80"/>
      <c r="NPN12" s="85"/>
      <c r="NPO12" s="77"/>
      <c r="NPP12" s="74"/>
      <c r="NPQ12" s="74"/>
      <c r="NPR12" s="85"/>
      <c r="NPS12" s="74"/>
      <c r="NPT12" s="74"/>
      <c r="NPU12" s="85"/>
      <c r="NPV12" s="74"/>
      <c r="NPW12" s="74"/>
      <c r="NPX12" s="85"/>
      <c r="NPY12" s="74"/>
      <c r="NPZ12" s="74"/>
      <c r="NQA12" s="85"/>
      <c r="NQB12" s="80"/>
      <c r="NQC12" s="80"/>
      <c r="NQD12" s="85"/>
      <c r="NQE12" s="77"/>
      <c r="NQF12" s="74"/>
      <c r="NQG12" s="74"/>
      <c r="NQH12" s="85"/>
      <c r="NQI12" s="74"/>
      <c r="NQJ12" s="74"/>
      <c r="NQK12" s="85"/>
      <c r="NQL12" s="74"/>
      <c r="NQM12" s="74"/>
      <c r="NQN12" s="85"/>
      <c r="NQO12" s="74"/>
      <c r="NQP12" s="74"/>
      <c r="NQQ12" s="85"/>
      <c r="NQR12" s="80"/>
      <c r="NQS12" s="80"/>
      <c r="NQT12" s="85"/>
      <c r="NQU12" s="77"/>
      <c r="NQV12" s="74"/>
      <c r="NQW12" s="74"/>
      <c r="NQX12" s="85"/>
      <c r="NQY12" s="74"/>
      <c r="NQZ12" s="74"/>
      <c r="NRA12" s="85"/>
      <c r="NRB12" s="74"/>
      <c r="NRC12" s="74"/>
      <c r="NRD12" s="85"/>
      <c r="NRE12" s="74"/>
      <c r="NRF12" s="74"/>
      <c r="NRG12" s="85"/>
      <c r="NRH12" s="80"/>
      <c r="NRI12" s="80"/>
      <c r="NRJ12" s="85"/>
      <c r="NRK12" s="77"/>
      <c r="NRL12" s="74"/>
      <c r="NRM12" s="74"/>
      <c r="NRN12" s="85"/>
      <c r="NRO12" s="74"/>
      <c r="NRP12" s="74"/>
      <c r="NRQ12" s="85"/>
      <c r="NRR12" s="74"/>
      <c r="NRS12" s="74"/>
      <c r="NRT12" s="85"/>
      <c r="NRU12" s="74"/>
      <c r="NRV12" s="74"/>
      <c r="NRW12" s="85"/>
      <c r="NRX12" s="80"/>
      <c r="NRY12" s="80"/>
      <c r="NRZ12" s="85"/>
      <c r="NSA12" s="77"/>
      <c r="NSB12" s="74"/>
      <c r="NSC12" s="74"/>
      <c r="NSD12" s="85"/>
      <c r="NSE12" s="74"/>
      <c r="NSF12" s="74"/>
      <c r="NSG12" s="85"/>
      <c r="NSH12" s="74"/>
      <c r="NSI12" s="74"/>
      <c r="NSJ12" s="85"/>
      <c r="NSK12" s="74"/>
      <c r="NSL12" s="74"/>
      <c r="NSM12" s="85"/>
      <c r="NSN12" s="80"/>
      <c r="NSO12" s="80"/>
      <c r="NSP12" s="85"/>
      <c r="NSQ12" s="77"/>
      <c r="NSR12" s="74"/>
      <c r="NSS12" s="74"/>
      <c r="NST12" s="85"/>
      <c r="NSU12" s="74"/>
      <c r="NSV12" s="74"/>
      <c r="NSW12" s="85"/>
      <c r="NSX12" s="74"/>
      <c r="NSY12" s="74"/>
      <c r="NSZ12" s="85"/>
      <c r="NTA12" s="74"/>
      <c r="NTB12" s="74"/>
      <c r="NTC12" s="85"/>
      <c r="NTD12" s="80"/>
      <c r="NTE12" s="80"/>
      <c r="NTF12" s="85"/>
      <c r="NTG12" s="77"/>
      <c r="NTH12" s="74"/>
      <c r="NTI12" s="74"/>
      <c r="NTJ12" s="85"/>
      <c r="NTK12" s="74"/>
      <c r="NTL12" s="74"/>
      <c r="NTM12" s="85"/>
      <c r="NTN12" s="74"/>
      <c r="NTO12" s="74"/>
      <c r="NTP12" s="85"/>
      <c r="NTQ12" s="74"/>
      <c r="NTR12" s="74"/>
      <c r="NTS12" s="85"/>
      <c r="NTT12" s="80"/>
      <c r="NTU12" s="80"/>
      <c r="NTV12" s="85"/>
      <c r="NTW12" s="77"/>
      <c r="NTX12" s="74"/>
      <c r="NTY12" s="74"/>
      <c r="NTZ12" s="85"/>
      <c r="NUA12" s="74"/>
      <c r="NUB12" s="74"/>
      <c r="NUC12" s="85"/>
      <c r="NUD12" s="74"/>
      <c r="NUE12" s="74"/>
      <c r="NUF12" s="85"/>
      <c r="NUG12" s="74"/>
      <c r="NUH12" s="74"/>
      <c r="NUI12" s="85"/>
      <c r="NUJ12" s="80"/>
      <c r="NUK12" s="80"/>
      <c r="NUL12" s="85"/>
      <c r="NUM12" s="77"/>
      <c r="NUN12" s="74"/>
      <c r="NUO12" s="74"/>
      <c r="NUP12" s="85"/>
      <c r="NUQ12" s="74"/>
      <c r="NUR12" s="74"/>
      <c r="NUS12" s="85"/>
      <c r="NUT12" s="74"/>
      <c r="NUU12" s="74"/>
      <c r="NUV12" s="85"/>
      <c r="NUW12" s="74"/>
      <c r="NUX12" s="74"/>
      <c r="NUY12" s="85"/>
      <c r="NUZ12" s="80"/>
      <c r="NVA12" s="80"/>
      <c r="NVB12" s="85"/>
      <c r="NVC12" s="77"/>
      <c r="NVD12" s="74"/>
      <c r="NVE12" s="74"/>
      <c r="NVF12" s="85"/>
      <c r="NVG12" s="74"/>
      <c r="NVH12" s="74"/>
      <c r="NVI12" s="85"/>
      <c r="NVJ12" s="74"/>
      <c r="NVK12" s="74"/>
      <c r="NVL12" s="85"/>
      <c r="NVM12" s="74"/>
      <c r="NVN12" s="74"/>
      <c r="NVO12" s="85"/>
      <c r="NVP12" s="80"/>
      <c r="NVQ12" s="80"/>
      <c r="NVR12" s="85"/>
      <c r="NVS12" s="77"/>
      <c r="NVT12" s="74"/>
      <c r="NVU12" s="74"/>
      <c r="NVV12" s="85"/>
      <c r="NVW12" s="74"/>
      <c r="NVX12" s="74"/>
      <c r="NVY12" s="85"/>
      <c r="NVZ12" s="74"/>
      <c r="NWA12" s="74"/>
      <c r="NWB12" s="85"/>
      <c r="NWC12" s="74"/>
      <c r="NWD12" s="74"/>
      <c r="NWE12" s="85"/>
      <c r="NWF12" s="80"/>
      <c r="NWG12" s="80"/>
      <c r="NWH12" s="85"/>
      <c r="NWI12" s="77"/>
      <c r="NWJ12" s="74"/>
      <c r="NWK12" s="74"/>
      <c r="NWL12" s="85"/>
      <c r="NWM12" s="74"/>
      <c r="NWN12" s="74"/>
      <c r="NWO12" s="85"/>
      <c r="NWP12" s="74"/>
      <c r="NWQ12" s="74"/>
      <c r="NWR12" s="85"/>
      <c r="NWS12" s="74"/>
      <c r="NWT12" s="74"/>
      <c r="NWU12" s="85"/>
      <c r="NWV12" s="80"/>
      <c r="NWW12" s="80"/>
      <c r="NWX12" s="85"/>
      <c r="NWY12" s="77"/>
      <c r="NWZ12" s="74"/>
      <c r="NXA12" s="74"/>
      <c r="NXB12" s="85"/>
      <c r="NXC12" s="74"/>
      <c r="NXD12" s="74"/>
      <c r="NXE12" s="85"/>
      <c r="NXF12" s="74"/>
      <c r="NXG12" s="74"/>
      <c r="NXH12" s="85"/>
      <c r="NXI12" s="74"/>
      <c r="NXJ12" s="74"/>
      <c r="NXK12" s="85"/>
      <c r="NXL12" s="80"/>
      <c r="NXM12" s="80"/>
      <c r="NXN12" s="85"/>
      <c r="NXO12" s="77"/>
      <c r="NXP12" s="74"/>
      <c r="NXQ12" s="74"/>
      <c r="NXR12" s="85"/>
      <c r="NXS12" s="74"/>
      <c r="NXT12" s="74"/>
      <c r="NXU12" s="85"/>
      <c r="NXV12" s="74"/>
      <c r="NXW12" s="74"/>
      <c r="NXX12" s="85"/>
      <c r="NXY12" s="74"/>
      <c r="NXZ12" s="74"/>
      <c r="NYA12" s="85"/>
      <c r="NYB12" s="80"/>
      <c r="NYC12" s="80"/>
      <c r="NYD12" s="85"/>
      <c r="NYE12" s="77"/>
      <c r="NYF12" s="74"/>
      <c r="NYG12" s="74"/>
      <c r="NYH12" s="85"/>
      <c r="NYI12" s="74"/>
      <c r="NYJ12" s="74"/>
      <c r="NYK12" s="85"/>
      <c r="NYL12" s="74"/>
      <c r="NYM12" s="74"/>
      <c r="NYN12" s="85"/>
      <c r="NYO12" s="74"/>
      <c r="NYP12" s="74"/>
      <c r="NYQ12" s="85"/>
      <c r="NYR12" s="80"/>
      <c r="NYS12" s="80"/>
      <c r="NYT12" s="85"/>
      <c r="NYU12" s="77"/>
      <c r="NYV12" s="74"/>
      <c r="NYW12" s="74"/>
      <c r="NYX12" s="85"/>
      <c r="NYY12" s="74"/>
      <c r="NYZ12" s="74"/>
      <c r="NZA12" s="85"/>
      <c r="NZB12" s="74"/>
      <c r="NZC12" s="74"/>
      <c r="NZD12" s="85"/>
      <c r="NZE12" s="74"/>
      <c r="NZF12" s="74"/>
      <c r="NZG12" s="85"/>
      <c r="NZH12" s="80"/>
      <c r="NZI12" s="80"/>
      <c r="NZJ12" s="85"/>
      <c r="NZK12" s="77"/>
      <c r="NZL12" s="74"/>
      <c r="NZM12" s="74"/>
      <c r="NZN12" s="85"/>
      <c r="NZO12" s="74"/>
      <c r="NZP12" s="74"/>
      <c r="NZQ12" s="85"/>
      <c r="NZR12" s="74"/>
      <c r="NZS12" s="74"/>
      <c r="NZT12" s="85"/>
      <c r="NZU12" s="74"/>
      <c r="NZV12" s="74"/>
      <c r="NZW12" s="85"/>
      <c r="NZX12" s="80"/>
      <c r="NZY12" s="80"/>
      <c r="NZZ12" s="85"/>
      <c r="OAA12" s="77"/>
      <c r="OAB12" s="74"/>
      <c r="OAC12" s="74"/>
      <c r="OAD12" s="85"/>
      <c r="OAE12" s="74"/>
      <c r="OAF12" s="74"/>
      <c r="OAG12" s="85"/>
      <c r="OAH12" s="74"/>
      <c r="OAI12" s="74"/>
      <c r="OAJ12" s="85"/>
      <c r="OAK12" s="74"/>
      <c r="OAL12" s="74"/>
      <c r="OAM12" s="85"/>
      <c r="OAN12" s="80"/>
      <c r="OAO12" s="80"/>
      <c r="OAP12" s="85"/>
      <c r="OAQ12" s="77"/>
      <c r="OAR12" s="74"/>
      <c r="OAS12" s="74"/>
      <c r="OAT12" s="85"/>
      <c r="OAU12" s="74"/>
      <c r="OAV12" s="74"/>
      <c r="OAW12" s="85"/>
      <c r="OAX12" s="74"/>
      <c r="OAY12" s="74"/>
      <c r="OAZ12" s="85"/>
      <c r="OBA12" s="74"/>
      <c r="OBB12" s="74"/>
      <c r="OBC12" s="85"/>
      <c r="OBD12" s="80"/>
      <c r="OBE12" s="80"/>
      <c r="OBF12" s="85"/>
      <c r="OBG12" s="77"/>
      <c r="OBH12" s="74"/>
      <c r="OBI12" s="74"/>
      <c r="OBJ12" s="85"/>
      <c r="OBK12" s="74"/>
      <c r="OBL12" s="74"/>
      <c r="OBM12" s="85"/>
      <c r="OBN12" s="74"/>
      <c r="OBO12" s="74"/>
      <c r="OBP12" s="85"/>
      <c r="OBQ12" s="74"/>
      <c r="OBR12" s="74"/>
      <c r="OBS12" s="85"/>
      <c r="OBT12" s="80"/>
      <c r="OBU12" s="80"/>
      <c r="OBV12" s="85"/>
      <c r="OBW12" s="77"/>
      <c r="OBX12" s="74"/>
      <c r="OBY12" s="74"/>
      <c r="OBZ12" s="85"/>
      <c r="OCA12" s="74"/>
      <c r="OCB12" s="74"/>
      <c r="OCC12" s="85"/>
      <c r="OCD12" s="74"/>
      <c r="OCE12" s="74"/>
      <c r="OCF12" s="85"/>
      <c r="OCG12" s="74"/>
      <c r="OCH12" s="74"/>
      <c r="OCI12" s="85"/>
      <c r="OCJ12" s="80"/>
      <c r="OCK12" s="80"/>
      <c r="OCL12" s="85"/>
      <c r="OCM12" s="77"/>
      <c r="OCN12" s="74"/>
      <c r="OCO12" s="74"/>
      <c r="OCP12" s="85"/>
      <c r="OCQ12" s="74"/>
      <c r="OCR12" s="74"/>
      <c r="OCS12" s="85"/>
      <c r="OCT12" s="74"/>
      <c r="OCU12" s="74"/>
      <c r="OCV12" s="85"/>
      <c r="OCW12" s="74"/>
      <c r="OCX12" s="74"/>
      <c r="OCY12" s="85"/>
      <c r="OCZ12" s="80"/>
      <c r="ODA12" s="80"/>
      <c r="ODB12" s="85"/>
      <c r="ODC12" s="77"/>
      <c r="ODD12" s="74"/>
      <c r="ODE12" s="74"/>
      <c r="ODF12" s="85"/>
      <c r="ODG12" s="74"/>
      <c r="ODH12" s="74"/>
      <c r="ODI12" s="85"/>
      <c r="ODJ12" s="74"/>
      <c r="ODK12" s="74"/>
      <c r="ODL12" s="85"/>
      <c r="ODM12" s="74"/>
      <c r="ODN12" s="74"/>
      <c r="ODO12" s="85"/>
      <c r="ODP12" s="80"/>
      <c r="ODQ12" s="80"/>
      <c r="ODR12" s="85"/>
      <c r="ODS12" s="77"/>
      <c r="ODT12" s="74"/>
      <c r="ODU12" s="74"/>
      <c r="ODV12" s="85"/>
      <c r="ODW12" s="74"/>
      <c r="ODX12" s="74"/>
      <c r="ODY12" s="85"/>
      <c r="ODZ12" s="74"/>
      <c r="OEA12" s="74"/>
      <c r="OEB12" s="85"/>
      <c r="OEC12" s="74"/>
      <c r="OED12" s="74"/>
      <c r="OEE12" s="85"/>
      <c r="OEF12" s="80"/>
      <c r="OEG12" s="80"/>
      <c r="OEH12" s="85"/>
      <c r="OEI12" s="77"/>
      <c r="OEJ12" s="74"/>
      <c r="OEK12" s="74"/>
      <c r="OEL12" s="85"/>
      <c r="OEM12" s="74"/>
      <c r="OEN12" s="74"/>
      <c r="OEO12" s="85"/>
      <c r="OEP12" s="74"/>
      <c r="OEQ12" s="74"/>
      <c r="OER12" s="85"/>
      <c r="OES12" s="74"/>
      <c r="OET12" s="74"/>
      <c r="OEU12" s="85"/>
      <c r="OEV12" s="80"/>
      <c r="OEW12" s="80"/>
      <c r="OEX12" s="85"/>
      <c r="OEY12" s="77"/>
      <c r="OEZ12" s="74"/>
      <c r="OFA12" s="74"/>
      <c r="OFB12" s="85"/>
      <c r="OFC12" s="74"/>
      <c r="OFD12" s="74"/>
      <c r="OFE12" s="85"/>
      <c r="OFF12" s="74"/>
      <c r="OFG12" s="74"/>
      <c r="OFH12" s="85"/>
      <c r="OFI12" s="74"/>
      <c r="OFJ12" s="74"/>
      <c r="OFK12" s="85"/>
      <c r="OFL12" s="80"/>
      <c r="OFM12" s="80"/>
      <c r="OFN12" s="85"/>
      <c r="OFO12" s="77"/>
      <c r="OFP12" s="74"/>
      <c r="OFQ12" s="74"/>
      <c r="OFR12" s="85"/>
      <c r="OFS12" s="74"/>
      <c r="OFT12" s="74"/>
      <c r="OFU12" s="85"/>
      <c r="OFV12" s="74"/>
      <c r="OFW12" s="74"/>
      <c r="OFX12" s="85"/>
      <c r="OFY12" s="74"/>
      <c r="OFZ12" s="74"/>
      <c r="OGA12" s="85"/>
      <c r="OGB12" s="80"/>
      <c r="OGC12" s="80"/>
      <c r="OGD12" s="85"/>
      <c r="OGE12" s="77"/>
      <c r="OGF12" s="74"/>
      <c r="OGG12" s="74"/>
      <c r="OGH12" s="85"/>
      <c r="OGI12" s="74"/>
      <c r="OGJ12" s="74"/>
      <c r="OGK12" s="85"/>
      <c r="OGL12" s="74"/>
      <c r="OGM12" s="74"/>
      <c r="OGN12" s="85"/>
      <c r="OGO12" s="74"/>
      <c r="OGP12" s="74"/>
      <c r="OGQ12" s="85"/>
      <c r="OGR12" s="80"/>
      <c r="OGS12" s="80"/>
      <c r="OGT12" s="85"/>
      <c r="OGU12" s="77"/>
      <c r="OGV12" s="74"/>
      <c r="OGW12" s="74"/>
      <c r="OGX12" s="85"/>
      <c r="OGY12" s="74"/>
      <c r="OGZ12" s="74"/>
      <c r="OHA12" s="85"/>
      <c r="OHB12" s="74"/>
      <c r="OHC12" s="74"/>
      <c r="OHD12" s="85"/>
      <c r="OHE12" s="74"/>
      <c r="OHF12" s="74"/>
      <c r="OHG12" s="85"/>
      <c r="OHH12" s="80"/>
      <c r="OHI12" s="80"/>
      <c r="OHJ12" s="85"/>
      <c r="OHK12" s="77"/>
      <c r="OHL12" s="74"/>
      <c r="OHM12" s="74"/>
      <c r="OHN12" s="85"/>
      <c r="OHO12" s="74"/>
      <c r="OHP12" s="74"/>
      <c r="OHQ12" s="85"/>
      <c r="OHR12" s="74"/>
      <c r="OHS12" s="74"/>
      <c r="OHT12" s="85"/>
      <c r="OHU12" s="74"/>
      <c r="OHV12" s="74"/>
      <c r="OHW12" s="85"/>
      <c r="OHX12" s="80"/>
      <c r="OHY12" s="80"/>
      <c r="OHZ12" s="85"/>
      <c r="OIA12" s="77"/>
      <c r="OIB12" s="74"/>
      <c r="OIC12" s="74"/>
      <c r="OID12" s="85"/>
      <c r="OIE12" s="74"/>
      <c r="OIF12" s="74"/>
      <c r="OIG12" s="85"/>
      <c r="OIH12" s="74"/>
      <c r="OII12" s="74"/>
      <c r="OIJ12" s="85"/>
      <c r="OIK12" s="74"/>
      <c r="OIL12" s="74"/>
      <c r="OIM12" s="85"/>
      <c r="OIN12" s="80"/>
      <c r="OIO12" s="80"/>
      <c r="OIP12" s="85"/>
      <c r="OIQ12" s="77"/>
      <c r="OIR12" s="74"/>
      <c r="OIS12" s="74"/>
      <c r="OIT12" s="85"/>
      <c r="OIU12" s="74"/>
      <c r="OIV12" s="74"/>
      <c r="OIW12" s="85"/>
      <c r="OIX12" s="74"/>
      <c r="OIY12" s="74"/>
      <c r="OIZ12" s="85"/>
      <c r="OJA12" s="74"/>
      <c r="OJB12" s="74"/>
      <c r="OJC12" s="85"/>
      <c r="OJD12" s="80"/>
      <c r="OJE12" s="80"/>
      <c r="OJF12" s="85"/>
      <c r="OJG12" s="77"/>
      <c r="OJH12" s="74"/>
      <c r="OJI12" s="74"/>
      <c r="OJJ12" s="85"/>
      <c r="OJK12" s="74"/>
      <c r="OJL12" s="74"/>
      <c r="OJM12" s="85"/>
      <c r="OJN12" s="74"/>
      <c r="OJO12" s="74"/>
      <c r="OJP12" s="85"/>
      <c r="OJQ12" s="74"/>
      <c r="OJR12" s="74"/>
      <c r="OJS12" s="85"/>
      <c r="OJT12" s="80"/>
      <c r="OJU12" s="80"/>
      <c r="OJV12" s="85"/>
      <c r="OJW12" s="77"/>
      <c r="OJX12" s="74"/>
      <c r="OJY12" s="74"/>
      <c r="OJZ12" s="85"/>
      <c r="OKA12" s="74"/>
      <c r="OKB12" s="74"/>
      <c r="OKC12" s="85"/>
      <c r="OKD12" s="74"/>
      <c r="OKE12" s="74"/>
      <c r="OKF12" s="85"/>
      <c r="OKG12" s="74"/>
      <c r="OKH12" s="74"/>
      <c r="OKI12" s="85"/>
      <c r="OKJ12" s="80"/>
      <c r="OKK12" s="80"/>
      <c r="OKL12" s="85"/>
      <c r="OKM12" s="77"/>
      <c r="OKN12" s="74"/>
      <c r="OKO12" s="74"/>
      <c r="OKP12" s="85"/>
      <c r="OKQ12" s="74"/>
      <c r="OKR12" s="74"/>
      <c r="OKS12" s="85"/>
      <c r="OKT12" s="74"/>
      <c r="OKU12" s="74"/>
      <c r="OKV12" s="85"/>
      <c r="OKW12" s="74"/>
      <c r="OKX12" s="74"/>
      <c r="OKY12" s="85"/>
      <c r="OKZ12" s="80"/>
      <c r="OLA12" s="80"/>
      <c r="OLB12" s="85"/>
      <c r="OLC12" s="77"/>
      <c r="OLD12" s="74"/>
      <c r="OLE12" s="74"/>
      <c r="OLF12" s="85"/>
      <c r="OLG12" s="74"/>
      <c r="OLH12" s="74"/>
      <c r="OLI12" s="85"/>
      <c r="OLJ12" s="74"/>
      <c r="OLK12" s="74"/>
      <c r="OLL12" s="85"/>
      <c r="OLM12" s="74"/>
      <c r="OLN12" s="74"/>
      <c r="OLO12" s="85"/>
      <c r="OLP12" s="80"/>
      <c r="OLQ12" s="80"/>
      <c r="OLR12" s="85"/>
      <c r="OLS12" s="77"/>
      <c r="OLT12" s="74"/>
      <c r="OLU12" s="74"/>
      <c r="OLV12" s="85"/>
      <c r="OLW12" s="74"/>
      <c r="OLX12" s="74"/>
      <c r="OLY12" s="85"/>
      <c r="OLZ12" s="74"/>
      <c r="OMA12" s="74"/>
      <c r="OMB12" s="85"/>
      <c r="OMC12" s="74"/>
      <c r="OMD12" s="74"/>
      <c r="OME12" s="85"/>
      <c r="OMF12" s="80"/>
      <c r="OMG12" s="80"/>
      <c r="OMH12" s="85"/>
      <c r="OMI12" s="77"/>
      <c r="OMJ12" s="74"/>
      <c r="OMK12" s="74"/>
      <c r="OML12" s="85"/>
      <c r="OMM12" s="74"/>
      <c r="OMN12" s="74"/>
      <c r="OMO12" s="85"/>
      <c r="OMP12" s="74"/>
      <c r="OMQ12" s="74"/>
      <c r="OMR12" s="85"/>
      <c r="OMS12" s="74"/>
      <c r="OMT12" s="74"/>
      <c r="OMU12" s="85"/>
      <c r="OMV12" s="80"/>
      <c r="OMW12" s="80"/>
      <c r="OMX12" s="85"/>
      <c r="OMY12" s="77"/>
      <c r="OMZ12" s="74"/>
      <c r="ONA12" s="74"/>
      <c r="ONB12" s="85"/>
      <c r="ONC12" s="74"/>
      <c r="OND12" s="74"/>
      <c r="ONE12" s="85"/>
      <c r="ONF12" s="74"/>
      <c r="ONG12" s="74"/>
      <c r="ONH12" s="85"/>
      <c r="ONI12" s="74"/>
      <c r="ONJ12" s="74"/>
      <c r="ONK12" s="85"/>
      <c r="ONL12" s="80"/>
      <c r="ONM12" s="80"/>
      <c r="ONN12" s="85"/>
      <c r="ONO12" s="77"/>
      <c r="ONP12" s="74"/>
      <c r="ONQ12" s="74"/>
      <c r="ONR12" s="85"/>
      <c r="ONS12" s="74"/>
      <c r="ONT12" s="74"/>
      <c r="ONU12" s="85"/>
      <c r="ONV12" s="74"/>
      <c r="ONW12" s="74"/>
      <c r="ONX12" s="85"/>
      <c r="ONY12" s="74"/>
      <c r="ONZ12" s="74"/>
      <c r="OOA12" s="85"/>
      <c r="OOB12" s="80"/>
      <c r="OOC12" s="80"/>
      <c r="OOD12" s="85"/>
      <c r="OOE12" s="77"/>
      <c r="OOF12" s="74"/>
      <c r="OOG12" s="74"/>
      <c r="OOH12" s="85"/>
      <c r="OOI12" s="74"/>
      <c r="OOJ12" s="74"/>
      <c r="OOK12" s="85"/>
      <c r="OOL12" s="74"/>
      <c r="OOM12" s="74"/>
      <c r="OON12" s="85"/>
      <c r="OOO12" s="74"/>
      <c r="OOP12" s="74"/>
      <c r="OOQ12" s="85"/>
      <c r="OOR12" s="80"/>
      <c r="OOS12" s="80"/>
      <c r="OOT12" s="85"/>
      <c r="OOU12" s="77"/>
      <c r="OOV12" s="74"/>
      <c r="OOW12" s="74"/>
      <c r="OOX12" s="85"/>
      <c r="OOY12" s="74"/>
      <c r="OOZ12" s="74"/>
      <c r="OPA12" s="85"/>
      <c r="OPB12" s="74"/>
      <c r="OPC12" s="74"/>
      <c r="OPD12" s="85"/>
      <c r="OPE12" s="74"/>
      <c r="OPF12" s="74"/>
      <c r="OPG12" s="85"/>
      <c r="OPH12" s="80"/>
      <c r="OPI12" s="80"/>
      <c r="OPJ12" s="85"/>
      <c r="OPK12" s="77"/>
      <c r="OPL12" s="74"/>
      <c r="OPM12" s="74"/>
      <c r="OPN12" s="85"/>
      <c r="OPO12" s="74"/>
      <c r="OPP12" s="74"/>
      <c r="OPQ12" s="85"/>
      <c r="OPR12" s="74"/>
      <c r="OPS12" s="74"/>
      <c r="OPT12" s="85"/>
      <c r="OPU12" s="74"/>
      <c r="OPV12" s="74"/>
      <c r="OPW12" s="85"/>
      <c r="OPX12" s="80"/>
      <c r="OPY12" s="80"/>
      <c r="OPZ12" s="85"/>
      <c r="OQA12" s="77"/>
      <c r="OQB12" s="74"/>
      <c r="OQC12" s="74"/>
      <c r="OQD12" s="85"/>
      <c r="OQE12" s="74"/>
      <c r="OQF12" s="74"/>
      <c r="OQG12" s="85"/>
      <c r="OQH12" s="74"/>
      <c r="OQI12" s="74"/>
      <c r="OQJ12" s="85"/>
      <c r="OQK12" s="74"/>
      <c r="OQL12" s="74"/>
      <c r="OQM12" s="85"/>
      <c r="OQN12" s="80"/>
      <c r="OQO12" s="80"/>
      <c r="OQP12" s="85"/>
      <c r="OQQ12" s="77"/>
      <c r="OQR12" s="74"/>
      <c r="OQS12" s="74"/>
      <c r="OQT12" s="85"/>
      <c r="OQU12" s="74"/>
      <c r="OQV12" s="74"/>
      <c r="OQW12" s="85"/>
      <c r="OQX12" s="74"/>
      <c r="OQY12" s="74"/>
      <c r="OQZ12" s="85"/>
      <c r="ORA12" s="74"/>
      <c r="ORB12" s="74"/>
      <c r="ORC12" s="85"/>
      <c r="ORD12" s="80"/>
      <c r="ORE12" s="80"/>
      <c r="ORF12" s="85"/>
      <c r="ORG12" s="77"/>
      <c r="ORH12" s="74"/>
      <c r="ORI12" s="74"/>
      <c r="ORJ12" s="85"/>
      <c r="ORK12" s="74"/>
      <c r="ORL12" s="74"/>
      <c r="ORM12" s="85"/>
      <c r="ORN12" s="74"/>
      <c r="ORO12" s="74"/>
      <c r="ORP12" s="85"/>
      <c r="ORQ12" s="74"/>
      <c r="ORR12" s="74"/>
      <c r="ORS12" s="85"/>
      <c r="ORT12" s="80"/>
      <c r="ORU12" s="80"/>
      <c r="ORV12" s="85"/>
      <c r="ORW12" s="77"/>
      <c r="ORX12" s="74"/>
      <c r="ORY12" s="74"/>
      <c r="ORZ12" s="85"/>
      <c r="OSA12" s="74"/>
      <c r="OSB12" s="74"/>
      <c r="OSC12" s="85"/>
      <c r="OSD12" s="74"/>
      <c r="OSE12" s="74"/>
      <c r="OSF12" s="85"/>
      <c r="OSG12" s="74"/>
      <c r="OSH12" s="74"/>
      <c r="OSI12" s="85"/>
      <c r="OSJ12" s="80"/>
      <c r="OSK12" s="80"/>
      <c r="OSL12" s="85"/>
      <c r="OSM12" s="77"/>
      <c r="OSN12" s="74"/>
      <c r="OSO12" s="74"/>
      <c r="OSP12" s="85"/>
      <c r="OSQ12" s="74"/>
      <c r="OSR12" s="74"/>
      <c r="OSS12" s="85"/>
      <c r="OST12" s="74"/>
      <c r="OSU12" s="74"/>
      <c r="OSV12" s="85"/>
      <c r="OSW12" s="74"/>
      <c r="OSX12" s="74"/>
      <c r="OSY12" s="85"/>
      <c r="OSZ12" s="80"/>
      <c r="OTA12" s="80"/>
      <c r="OTB12" s="85"/>
      <c r="OTC12" s="77"/>
      <c r="OTD12" s="74"/>
      <c r="OTE12" s="74"/>
      <c r="OTF12" s="85"/>
      <c r="OTG12" s="74"/>
      <c r="OTH12" s="74"/>
      <c r="OTI12" s="85"/>
      <c r="OTJ12" s="74"/>
      <c r="OTK12" s="74"/>
      <c r="OTL12" s="85"/>
      <c r="OTM12" s="74"/>
      <c r="OTN12" s="74"/>
      <c r="OTO12" s="85"/>
      <c r="OTP12" s="80"/>
      <c r="OTQ12" s="80"/>
      <c r="OTR12" s="85"/>
      <c r="OTS12" s="77"/>
      <c r="OTT12" s="74"/>
      <c r="OTU12" s="74"/>
      <c r="OTV12" s="85"/>
      <c r="OTW12" s="74"/>
      <c r="OTX12" s="74"/>
      <c r="OTY12" s="85"/>
      <c r="OTZ12" s="74"/>
      <c r="OUA12" s="74"/>
      <c r="OUB12" s="85"/>
      <c r="OUC12" s="74"/>
      <c r="OUD12" s="74"/>
      <c r="OUE12" s="85"/>
      <c r="OUF12" s="80"/>
      <c r="OUG12" s="80"/>
      <c r="OUH12" s="85"/>
      <c r="OUI12" s="77"/>
      <c r="OUJ12" s="74"/>
      <c r="OUK12" s="74"/>
      <c r="OUL12" s="85"/>
      <c r="OUM12" s="74"/>
      <c r="OUN12" s="74"/>
      <c r="OUO12" s="85"/>
      <c r="OUP12" s="74"/>
      <c r="OUQ12" s="74"/>
      <c r="OUR12" s="85"/>
      <c r="OUS12" s="74"/>
      <c r="OUT12" s="74"/>
      <c r="OUU12" s="85"/>
      <c r="OUV12" s="80"/>
      <c r="OUW12" s="80"/>
      <c r="OUX12" s="85"/>
      <c r="OUY12" s="77"/>
      <c r="OUZ12" s="74"/>
      <c r="OVA12" s="74"/>
      <c r="OVB12" s="85"/>
      <c r="OVC12" s="74"/>
      <c r="OVD12" s="74"/>
      <c r="OVE12" s="85"/>
      <c r="OVF12" s="74"/>
      <c r="OVG12" s="74"/>
      <c r="OVH12" s="85"/>
      <c r="OVI12" s="74"/>
      <c r="OVJ12" s="74"/>
      <c r="OVK12" s="85"/>
      <c r="OVL12" s="80"/>
      <c r="OVM12" s="80"/>
      <c r="OVN12" s="85"/>
      <c r="OVO12" s="77"/>
      <c r="OVP12" s="74"/>
      <c r="OVQ12" s="74"/>
      <c r="OVR12" s="85"/>
      <c r="OVS12" s="74"/>
      <c r="OVT12" s="74"/>
      <c r="OVU12" s="85"/>
      <c r="OVV12" s="74"/>
      <c r="OVW12" s="74"/>
      <c r="OVX12" s="85"/>
      <c r="OVY12" s="74"/>
      <c r="OVZ12" s="74"/>
      <c r="OWA12" s="85"/>
      <c r="OWB12" s="80"/>
      <c r="OWC12" s="80"/>
      <c r="OWD12" s="85"/>
      <c r="OWE12" s="77"/>
      <c r="OWF12" s="74"/>
      <c r="OWG12" s="74"/>
      <c r="OWH12" s="85"/>
      <c r="OWI12" s="74"/>
      <c r="OWJ12" s="74"/>
      <c r="OWK12" s="85"/>
      <c r="OWL12" s="74"/>
      <c r="OWM12" s="74"/>
      <c r="OWN12" s="85"/>
      <c r="OWO12" s="74"/>
      <c r="OWP12" s="74"/>
      <c r="OWQ12" s="85"/>
      <c r="OWR12" s="80"/>
      <c r="OWS12" s="80"/>
      <c r="OWT12" s="85"/>
      <c r="OWU12" s="77"/>
      <c r="OWV12" s="74"/>
      <c r="OWW12" s="74"/>
      <c r="OWX12" s="85"/>
      <c r="OWY12" s="74"/>
      <c r="OWZ12" s="74"/>
      <c r="OXA12" s="85"/>
      <c r="OXB12" s="74"/>
      <c r="OXC12" s="74"/>
      <c r="OXD12" s="85"/>
      <c r="OXE12" s="74"/>
      <c r="OXF12" s="74"/>
      <c r="OXG12" s="85"/>
      <c r="OXH12" s="80"/>
      <c r="OXI12" s="80"/>
      <c r="OXJ12" s="85"/>
      <c r="OXK12" s="77"/>
      <c r="OXL12" s="74"/>
      <c r="OXM12" s="74"/>
      <c r="OXN12" s="85"/>
      <c r="OXO12" s="74"/>
      <c r="OXP12" s="74"/>
      <c r="OXQ12" s="85"/>
      <c r="OXR12" s="74"/>
      <c r="OXS12" s="74"/>
      <c r="OXT12" s="85"/>
      <c r="OXU12" s="74"/>
      <c r="OXV12" s="74"/>
      <c r="OXW12" s="85"/>
      <c r="OXX12" s="80"/>
      <c r="OXY12" s="80"/>
      <c r="OXZ12" s="85"/>
      <c r="OYA12" s="77"/>
      <c r="OYB12" s="74"/>
      <c r="OYC12" s="74"/>
      <c r="OYD12" s="85"/>
      <c r="OYE12" s="74"/>
      <c r="OYF12" s="74"/>
      <c r="OYG12" s="85"/>
      <c r="OYH12" s="74"/>
      <c r="OYI12" s="74"/>
      <c r="OYJ12" s="85"/>
      <c r="OYK12" s="74"/>
      <c r="OYL12" s="74"/>
      <c r="OYM12" s="85"/>
      <c r="OYN12" s="80"/>
      <c r="OYO12" s="80"/>
      <c r="OYP12" s="85"/>
      <c r="OYQ12" s="77"/>
      <c r="OYR12" s="74"/>
      <c r="OYS12" s="74"/>
      <c r="OYT12" s="85"/>
      <c r="OYU12" s="74"/>
      <c r="OYV12" s="74"/>
      <c r="OYW12" s="85"/>
      <c r="OYX12" s="74"/>
      <c r="OYY12" s="74"/>
      <c r="OYZ12" s="85"/>
      <c r="OZA12" s="74"/>
      <c r="OZB12" s="74"/>
      <c r="OZC12" s="85"/>
      <c r="OZD12" s="80"/>
      <c r="OZE12" s="80"/>
      <c r="OZF12" s="85"/>
      <c r="OZG12" s="77"/>
      <c r="OZH12" s="74"/>
      <c r="OZI12" s="74"/>
      <c r="OZJ12" s="85"/>
      <c r="OZK12" s="74"/>
      <c r="OZL12" s="74"/>
      <c r="OZM12" s="85"/>
      <c r="OZN12" s="74"/>
      <c r="OZO12" s="74"/>
      <c r="OZP12" s="85"/>
      <c r="OZQ12" s="74"/>
      <c r="OZR12" s="74"/>
      <c r="OZS12" s="85"/>
      <c r="OZT12" s="80"/>
      <c r="OZU12" s="80"/>
      <c r="OZV12" s="85"/>
      <c r="OZW12" s="77"/>
      <c r="OZX12" s="74"/>
      <c r="OZY12" s="74"/>
      <c r="OZZ12" s="85"/>
      <c r="PAA12" s="74"/>
      <c r="PAB12" s="74"/>
      <c r="PAC12" s="85"/>
      <c r="PAD12" s="74"/>
      <c r="PAE12" s="74"/>
      <c r="PAF12" s="85"/>
      <c r="PAG12" s="74"/>
      <c r="PAH12" s="74"/>
      <c r="PAI12" s="85"/>
      <c r="PAJ12" s="80"/>
      <c r="PAK12" s="80"/>
      <c r="PAL12" s="85"/>
      <c r="PAM12" s="77"/>
      <c r="PAN12" s="74"/>
      <c r="PAO12" s="74"/>
      <c r="PAP12" s="85"/>
      <c r="PAQ12" s="74"/>
      <c r="PAR12" s="74"/>
      <c r="PAS12" s="85"/>
      <c r="PAT12" s="74"/>
      <c r="PAU12" s="74"/>
      <c r="PAV12" s="85"/>
      <c r="PAW12" s="74"/>
      <c r="PAX12" s="74"/>
      <c r="PAY12" s="85"/>
      <c r="PAZ12" s="80"/>
      <c r="PBA12" s="80"/>
      <c r="PBB12" s="85"/>
      <c r="PBC12" s="77"/>
      <c r="PBD12" s="74"/>
      <c r="PBE12" s="74"/>
      <c r="PBF12" s="85"/>
      <c r="PBG12" s="74"/>
      <c r="PBH12" s="74"/>
      <c r="PBI12" s="85"/>
      <c r="PBJ12" s="74"/>
      <c r="PBK12" s="74"/>
      <c r="PBL12" s="85"/>
      <c r="PBM12" s="74"/>
      <c r="PBN12" s="74"/>
      <c r="PBO12" s="85"/>
      <c r="PBP12" s="80"/>
      <c r="PBQ12" s="80"/>
      <c r="PBR12" s="85"/>
      <c r="PBS12" s="77"/>
      <c r="PBT12" s="74"/>
      <c r="PBU12" s="74"/>
      <c r="PBV12" s="85"/>
      <c r="PBW12" s="74"/>
      <c r="PBX12" s="74"/>
      <c r="PBY12" s="85"/>
      <c r="PBZ12" s="74"/>
      <c r="PCA12" s="74"/>
      <c r="PCB12" s="85"/>
      <c r="PCC12" s="74"/>
      <c r="PCD12" s="74"/>
      <c r="PCE12" s="85"/>
      <c r="PCF12" s="80"/>
      <c r="PCG12" s="80"/>
      <c r="PCH12" s="85"/>
      <c r="PCI12" s="77"/>
      <c r="PCJ12" s="74"/>
      <c r="PCK12" s="74"/>
      <c r="PCL12" s="85"/>
      <c r="PCM12" s="74"/>
      <c r="PCN12" s="74"/>
      <c r="PCO12" s="85"/>
      <c r="PCP12" s="74"/>
      <c r="PCQ12" s="74"/>
      <c r="PCR12" s="85"/>
      <c r="PCS12" s="74"/>
      <c r="PCT12" s="74"/>
      <c r="PCU12" s="85"/>
      <c r="PCV12" s="80"/>
      <c r="PCW12" s="80"/>
      <c r="PCX12" s="85"/>
      <c r="PCY12" s="77"/>
      <c r="PCZ12" s="74"/>
      <c r="PDA12" s="74"/>
      <c r="PDB12" s="85"/>
      <c r="PDC12" s="74"/>
      <c r="PDD12" s="74"/>
      <c r="PDE12" s="85"/>
      <c r="PDF12" s="74"/>
      <c r="PDG12" s="74"/>
      <c r="PDH12" s="85"/>
      <c r="PDI12" s="74"/>
      <c r="PDJ12" s="74"/>
      <c r="PDK12" s="85"/>
      <c r="PDL12" s="80"/>
      <c r="PDM12" s="80"/>
      <c r="PDN12" s="85"/>
      <c r="PDO12" s="77"/>
      <c r="PDP12" s="74"/>
      <c r="PDQ12" s="74"/>
      <c r="PDR12" s="85"/>
      <c r="PDS12" s="74"/>
      <c r="PDT12" s="74"/>
      <c r="PDU12" s="85"/>
      <c r="PDV12" s="74"/>
      <c r="PDW12" s="74"/>
      <c r="PDX12" s="85"/>
      <c r="PDY12" s="74"/>
      <c r="PDZ12" s="74"/>
      <c r="PEA12" s="85"/>
      <c r="PEB12" s="80"/>
      <c r="PEC12" s="80"/>
      <c r="PED12" s="85"/>
      <c r="PEE12" s="77"/>
      <c r="PEF12" s="74"/>
      <c r="PEG12" s="74"/>
      <c r="PEH12" s="85"/>
      <c r="PEI12" s="74"/>
      <c r="PEJ12" s="74"/>
      <c r="PEK12" s="85"/>
      <c r="PEL12" s="74"/>
      <c r="PEM12" s="74"/>
      <c r="PEN12" s="85"/>
      <c r="PEO12" s="74"/>
      <c r="PEP12" s="74"/>
      <c r="PEQ12" s="85"/>
      <c r="PER12" s="80"/>
      <c r="PES12" s="80"/>
      <c r="PET12" s="85"/>
      <c r="PEU12" s="77"/>
      <c r="PEV12" s="74"/>
      <c r="PEW12" s="74"/>
      <c r="PEX12" s="85"/>
      <c r="PEY12" s="74"/>
      <c r="PEZ12" s="74"/>
      <c r="PFA12" s="85"/>
      <c r="PFB12" s="74"/>
      <c r="PFC12" s="74"/>
      <c r="PFD12" s="85"/>
      <c r="PFE12" s="74"/>
      <c r="PFF12" s="74"/>
      <c r="PFG12" s="85"/>
      <c r="PFH12" s="80"/>
      <c r="PFI12" s="80"/>
      <c r="PFJ12" s="85"/>
      <c r="PFK12" s="77"/>
      <c r="PFL12" s="74"/>
      <c r="PFM12" s="74"/>
      <c r="PFN12" s="85"/>
      <c r="PFO12" s="74"/>
      <c r="PFP12" s="74"/>
      <c r="PFQ12" s="85"/>
      <c r="PFR12" s="74"/>
      <c r="PFS12" s="74"/>
      <c r="PFT12" s="85"/>
      <c r="PFU12" s="74"/>
      <c r="PFV12" s="74"/>
      <c r="PFW12" s="85"/>
      <c r="PFX12" s="80"/>
      <c r="PFY12" s="80"/>
      <c r="PFZ12" s="85"/>
      <c r="PGA12" s="77"/>
      <c r="PGB12" s="74"/>
      <c r="PGC12" s="74"/>
      <c r="PGD12" s="85"/>
      <c r="PGE12" s="74"/>
      <c r="PGF12" s="74"/>
      <c r="PGG12" s="85"/>
      <c r="PGH12" s="74"/>
      <c r="PGI12" s="74"/>
      <c r="PGJ12" s="85"/>
      <c r="PGK12" s="74"/>
      <c r="PGL12" s="74"/>
      <c r="PGM12" s="85"/>
      <c r="PGN12" s="80"/>
      <c r="PGO12" s="80"/>
      <c r="PGP12" s="85"/>
      <c r="PGQ12" s="77"/>
      <c r="PGR12" s="74"/>
      <c r="PGS12" s="74"/>
      <c r="PGT12" s="85"/>
      <c r="PGU12" s="74"/>
      <c r="PGV12" s="74"/>
      <c r="PGW12" s="85"/>
      <c r="PGX12" s="74"/>
      <c r="PGY12" s="74"/>
      <c r="PGZ12" s="85"/>
      <c r="PHA12" s="74"/>
      <c r="PHB12" s="74"/>
      <c r="PHC12" s="85"/>
      <c r="PHD12" s="80"/>
      <c r="PHE12" s="80"/>
      <c r="PHF12" s="85"/>
      <c r="PHG12" s="77"/>
      <c r="PHH12" s="74"/>
      <c r="PHI12" s="74"/>
      <c r="PHJ12" s="85"/>
      <c r="PHK12" s="74"/>
      <c r="PHL12" s="74"/>
      <c r="PHM12" s="85"/>
      <c r="PHN12" s="74"/>
      <c r="PHO12" s="74"/>
      <c r="PHP12" s="85"/>
      <c r="PHQ12" s="74"/>
      <c r="PHR12" s="74"/>
      <c r="PHS12" s="85"/>
      <c r="PHT12" s="80"/>
      <c r="PHU12" s="80"/>
      <c r="PHV12" s="85"/>
      <c r="PHW12" s="77"/>
      <c r="PHX12" s="74"/>
      <c r="PHY12" s="74"/>
      <c r="PHZ12" s="85"/>
      <c r="PIA12" s="74"/>
      <c r="PIB12" s="74"/>
      <c r="PIC12" s="85"/>
      <c r="PID12" s="74"/>
      <c r="PIE12" s="74"/>
      <c r="PIF12" s="85"/>
      <c r="PIG12" s="74"/>
      <c r="PIH12" s="74"/>
      <c r="PII12" s="85"/>
      <c r="PIJ12" s="80"/>
      <c r="PIK12" s="80"/>
      <c r="PIL12" s="85"/>
      <c r="PIM12" s="77"/>
      <c r="PIN12" s="74"/>
      <c r="PIO12" s="74"/>
      <c r="PIP12" s="85"/>
      <c r="PIQ12" s="74"/>
      <c r="PIR12" s="74"/>
      <c r="PIS12" s="85"/>
      <c r="PIT12" s="74"/>
      <c r="PIU12" s="74"/>
      <c r="PIV12" s="85"/>
      <c r="PIW12" s="74"/>
      <c r="PIX12" s="74"/>
      <c r="PIY12" s="85"/>
      <c r="PIZ12" s="80"/>
      <c r="PJA12" s="80"/>
      <c r="PJB12" s="85"/>
      <c r="PJC12" s="77"/>
      <c r="PJD12" s="74"/>
      <c r="PJE12" s="74"/>
      <c r="PJF12" s="85"/>
      <c r="PJG12" s="74"/>
      <c r="PJH12" s="74"/>
      <c r="PJI12" s="85"/>
      <c r="PJJ12" s="74"/>
      <c r="PJK12" s="74"/>
      <c r="PJL12" s="85"/>
      <c r="PJM12" s="74"/>
      <c r="PJN12" s="74"/>
      <c r="PJO12" s="85"/>
      <c r="PJP12" s="80"/>
      <c r="PJQ12" s="80"/>
      <c r="PJR12" s="85"/>
      <c r="PJS12" s="77"/>
      <c r="PJT12" s="74"/>
      <c r="PJU12" s="74"/>
      <c r="PJV12" s="85"/>
      <c r="PJW12" s="74"/>
      <c r="PJX12" s="74"/>
      <c r="PJY12" s="85"/>
      <c r="PJZ12" s="74"/>
      <c r="PKA12" s="74"/>
      <c r="PKB12" s="85"/>
      <c r="PKC12" s="74"/>
      <c r="PKD12" s="74"/>
      <c r="PKE12" s="85"/>
      <c r="PKF12" s="80"/>
      <c r="PKG12" s="80"/>
      <c r="PKH12" s="85"/>
      <c r="PKI12" s="77"/>
      <c r="PKJ12" s="74"/>
      <c r="PKK12" s="74"/>
      <c r="PKL12" s="85"/>
      <c r="PKM12" s="74"/>
      <c r="PKN12" s="74"/>
      <c r="PKO12" s="85"/>
      <c r="PKP12" s="74"/>
      <c r="PKQ12" s="74"/>
      <c r="PKR12" s="85"/>
      <c r="PKS12" s="74"/>
      <c r="PKT12" s="74"/>
      <c r="PKU12" s="85"/>
      <c r="PKV12" s="80"/>
      <c r="PKW12" s="80"/>
      <c r="PKX12" s="85"/>
      <c r="PKY12" s="77"/>
      <c r="PKZ12" s="74"/>
      <c r="PLA12" s="74"/>
      <c r="PLB12" s="85"/>
      <c r="PLC12" s="74"/>
      <c r="PLD12" s="74"/>
      <c r="PLE12" s="85"/>
      <c r="PLF12" s="74"/>
      <c r="PLG12" s="74"/>
      <c r="PLH12" s="85"/>
      <c r="PLI12" s="74"/>
      <c r="PLJ12" s="74"/>
      <c r="PLK12" s="85"/>
      <c r="PLL12" s="80"/>
      <c r="PLM12" s="80"/>
      <c r="PLN12" s="85"/>
      <c r="PLO12" s="77"/>
      <c r="PLP12" s="74"/>
      <c r="PLQ12" s="74"/>
      <c r="PLR12" s="85"/>
      <c r="PLS12" s="74"/>
      <c r="PLT12" s="74"/>
      <c r="PLU12" s="85"/>
      <c r="PLV12" s="74"/>
      <c r="PLW12" s="74"/>
      <c r="PLX12" s="85"/>
      <c r="PLY12" s="74"/>
      <c r="PLZ12" s="74"/>
      <c r="PMA12" s="85"/>
      <c r="PMB12" s="80"/>
      <c r="PMC12" s="80"/>
      <c r="PMD12" s="85"/>
      <c r="PME12" s="77"/>
      <c r="PMF12" s="74"/>
      <c r="PMG12" s="74"/>
      <c r="PMH12" s="85"/>
      <c r="PMI12" s="74"/>
      <c r="PMJ12" s="74"/>
      <c r="PMK12" s="85"/>
      <c r="PML12" s="74"/>
      <c r="PMM12" s="74"/>
      <c r="PMN12" s="85"/>
      <c r="PMO12" s="74"/>
      <c r="PMP12" s="74"/>
      <c r="PMQ12" s="85"/>
      <c r="PMR12" s="80"/>
      <c r="PMS12" s="80"/>
      <c r="PMT12" s="85"/>
      <c r="PMU12" s="77"/>
      <c r="PMV12" s="74"/>
      <c r="PMW12" s="74"/>
      <c r="PMX12" s="85"/>
      <c r="PMY12" s="74"/>
      <c r="PMZ12" s="74"/>
      <c r="PNA12" s="85"/>
      <c r="PNB12" s="74"/>
      <c r="PNC12" s="74"/>
      <c r="PND12" s="85"/>
      <c r="PNE12" s="74"/>
      <c r="PNF12" s="74"/>
      <c r="PNG12" s="85"/>
      <c r="PNH12" s="80"/>
      <c r="PNI12" s="80"/>
      <c r="PNJ12" s="85"/>
      <c r="PNK12" s="77"/>
      <c r="PNL12" s="74"/>
      <c r="PNM12" s="74"/>
      <c r="PNN12" s="85"/>
      <c r="PNO12" s="74"/>
      <c r="PNP12" s="74"/>
      <c r="PNQ12" s="85"/>
      <c r="PNR12" s="74"/>
      <c r="PNS12" s="74"/>
      <c r="PNT12" s="85"/>
      <c r="PNU12" s="74"/>
      <c r="PNV12" s="74"/>
      <c r="PNW12" s="85"/>
      <c r="PNX12" s="80"/>
      <c r="PNY12" s="80"/>
      <c r="PNZ12" s="85"/>
      <c r="POA12" s="77"/>
      <c r="POB12" s="74"/>
      <c r="POC12" s="74"/>
      <c r="POD12" s="85"/>
      <c r="POE12" s="74"/>
      <c r="POF12" s="74"/>
      <c r="POG12" s="85"/>
      <c r="POH12" s="74"/>
      <c r="POI12" s="74"/>
      <c r="POJ12" s="85"/>
      <c r="POK12" s="74"/>
      <c r="POL12" s="74"/>
      <c r="POM12" s="85"/>
      <c r="PON12" s="80"/>
      <c r="POO12" s="80"/>
      <c r="POP12" s="85"/>
      <c r="POQ12" s="77"/>
      <c r="POR12" s="74"/>
      <c r="POS12" s="74"/>
      <c r="POT12" s="85"/>
      <c r="POU12" s="74"/>
      <c r="POV12" s="74"/>
      <c r="POW12" s="85"/>
      <c r="POX12" s="74"/>
      <c r="POY12" s="74"/>
      <c r="POZ12" s="85"/>
      <c r="PPA12" s="74"/>
      <c r="PPB12" s="74"/>
      <c r="PPC12" s="85"/>
      <c r="PPD12" s="80"/>
      <c r="PPE12" s="80"/>
      <c r="PPF12" s="85"/>
      <c r="PPG12" s="77"/>
      <c r="PPH12" s="74"/>
      <c r="PPI12" s="74"/>
      <c r="PPJ12" s="85"/>
      <c r="PPK12" s="74"/>
      <c r="PPL12" s="74"/>
      <c r="PPM12" s="85"/>
      <c r="PPN12" s="74"/>
      <c r="PPO12" s="74"/>
      <c r="PPP12" s="85"/>
      <c r="PPQ12" s="74"/>
      <c r="PPR12" s="74"/>
      <c r="PPS12" s="85"/>
      <c r="PPT12" s="80"/>
      <c r="PPU12" s="80"/>
      <c r="PPV12" s="85"/>
      <c r="PPW12" s="77"/>
      <c r="PPX12" s="74"/>
      <c r="PPY12" s="74"/>
      <c r="PPZ12" s="85"/>
      <c r="PQA12" s="74"/>
      <c r="PQB12" s="74"/>
      <c r="PQC12" s="85"/>
      <c r="PQD12" s="74"/>
      <c r="PQE12" s="74"/>
      <c r="PQF12" s="85"/>
      <c r="PQG12" s="74"/>
      <c r="PQH12" s="74"/>
      <c r="PQI12" s="85"/>
      <c r="PQJ12" s="80"/>
      <c r="PQK12" s="80"/>
      <c r="PQL12" s="85"/>
      <c r="PQM12" s="77"/>
      <c r="PQN12" s="74"/>
      <c r="PQO12" s="74"/>
      <c r="PQP12" s="85"/>
      <c r="PQQ12" s="74"/>
      <c r="PQR12" s="74"/>
      <c r="PQS12" s="85"/>
      <c r="PQT12" s="74"/>
      <c r="PQU12" s="74"/>
      <c r="PQV12" s="85"/>
      <c r="PQW12" s="74"/>
      <c r="PQX12" s="74"/>
      <c r="PQY12" s="85"/>
      <c r="PQZ12" s="80"/>
      <c r="PRA12" s="80"/>
      <c r="PRB12" s="85"/>
      <c r="PRC12" s="77"/>
      <c r="PRD12" s="74"/>
      <c r="PRE12" s="74"/>
      <c r="PRF12" s="85"/>
      <c r="PRG12" s="74"/>
      <c r="PRH12" s="74"/>
      <c r="PRI12" s="85"/>
      <c r="PRJ12" s="74"/>
      <c r="PRK12" s="74"/>
      <c r="PRL12" s="85"/>
      <c r="PRM12" s="74"/>
      <c r="PRN12" s="74"/>
      <c r="PRO12" s="85"/>
      <c r="PRP12" s="80"/>
      <c r="PRQ12" s="80"/>
      <c r="PRR12" s="85"/>
      <c r="PRS12" s="77"/>
      <c r="PRT12" s="74"/>
      <c r="PRU12" s="74"/>
      <c r="PRV12" s="85"/>
      <c r="PRW12" s="74"/>
      <c r="PRX12" s="74"/>
      <c r="PRY12" s="85"/>
      <c r="PRZ12" s="74"/>
      <c r="PSA12" s="74"/>
      <c r="PSB12" s="85"/>
      <c r="PSC12" s="74"/>
      <c r="PSD12" s="74"/>
      <c r="PSE12" s="85"/>
      <c r="PSF12" s="80"/>
      <c r="PSG12" s="80"/>
      <c r="PSH12" s="85"/>
      <c r="PSI12" s="77"/>
      <c r="PSJ12" s="74"/>
      <c r="PSK12" s="74"/>
      <c r="PSL12" s="85"/>
      <c r="PSM12" s="74"/>
      <c r="PSN12" s="74"/>
      <c r="PSO12" s="85"/>
      <c r="PSP12" s="74"/>
      <c r="PSQ12" s="74"/>
      <c r="PSR12" s="85"/>
      <c r="PSS12" s="74"/>
      <c r="PST12" s="74"/>
      <c r="PSU12" s="85"/>
      <c r="PSV12" s="80"/>
      <c r="PSW12" s="80"/>
      <c r="PSX12" s="85"/>
      <c r="PSY12" s="77"/>
      <c r="PSZ12" s="74"/>
      <c r="PTA12" s="74"/>
      <c r="PTB12" s="85"/>
      <c r="PTC12" s="74"/>
      <c r="PTD12" s="74"/>
      <c r="PTE12" s="85"/>
      <c r="PTF12" s="74"/>
      <c r="PTG12" s="74"/>
      <c r="PTH12" s="85"/>
      <c r="PTI12" s="74"/>
      <c r="PTJ12" s="74"/>
      <c r="PTK12" s="85"/>
      <c r="PTL12" s="80"/>
      <c r="PTM12" s="80"/>
      <c r="PTN12" s="85"/>
      <c r="PTO12" s="77"/>
      <c r="PTP12" s="74"/>
      <c r="PTQ12" s="74"/>
      <c r="PTR12" s="85"/>
      <c r="PTS12" s="74"/>
      <c r="PTT12" s="74"/>
      <c r="PTU12" s="85"/>
      <c r="PTV12" s="74"/>
      <c r="PTW12" s="74"/>
      <c r="PTX12" s="85"/>
      <c r="PTY12" s="74"/>
      <c r="PTZ12" s="74"/>
      <c r="PUA12" s="85"/>
      <c r="PUB12" s="80"/>
      <c r="PUC12" s="80"/>
      <c r="PUD12" s="85"/>
      <c r="PUE12" s="77"/>
      <c r="PUF12" s="74"/>
      <c r="PUG12" s="74"/>
      <c r="PUH12" s="85"/>
      <c r="PUI12" s="74"/>
      <c r="PUJ12" s="74"/>
      <c r="PUK12" s="85"/>
      <c r="PUL12" s="74"/>
      <c r="PUM12" s="74"/>
      <c r="PUN12" s="85"/>
      <c r="PUO12" s="74"/>
      <c r="PUP12" s="74"/>
      <c r="PUQ12" s="85"/>
      <c r="PUR12" s="80"/>
      <c r="PUS12" s="80"/>
      <c r="PUT12" s="85"/>
      <c r="PUU12" s="77"/>
      <c r="PUV12" s="74"/>
      <c r="PUW12" s="74"/>
      <c r="PUX12" s="85"/>
      <c r="PUY12" s="74"/>
      <c r="PUZ12" s="74"/>
      <c r="PVA12" s="85"/>
      <c r="PVB12" s="74"/>
      <c r="PVC12" s="74"/>
      <c r="PVD12" s="85"/>
      <c r="PVE12" s="74"/>
      <c r="PVF12" s="74"/>
      <c r="PVG12" s="85"/>
      <c r="PVH12" s="80"/>
      <c r="PVI12" s="80"/>
      <c r="PVJ12" s="85"/>
      <c r="PVK12" s="77"/>
      <c r="PVL12" s="74"/>
      <c r="PVM12" s="74"/>
      <c r="PVN12" s="85"/>
      <c r="PVO12" s="74"/>
      <c r="PVP12" s="74"/>
      <c r="PVQ12" s="85"/>
      <c r="PVR12" s="74"/>
      <c r="PVS12" s="74"/>
      <c r="PVT12" s="85"/>
      <c r="PVU12" s="74"/>
      <c r="PVV12" s="74"/>
      <c r="PVW12" s="85"/>
      <c r="PVX12" s="80"/>
      <c r="PVY12" s="80"/>
      <c r="PVZ12" s="85"/>
      <c r="PWA12" s="77"/>
      <c r="PWB12" s="74"/>
      <c r="PWC12" s="74"/>
      <c r="PWD12" s="85"/>
      <c r="PWE12" s="74"/>
      <c r="PWF12" s="74"/>
      <c r="PWG12" s="85"/>
      <c r="PWH12" s="74"/>
      <c r="PWI12" s="74"/>
      <c r="PWJ12" s="85"/>
      <c r="PWK12" s="74"/>
      <c r="PWL12" s="74"/>
      <c r="PWM12" s="85"/>
      <c r="PWN12" s="80"/>
      <c r="PWO12" s="80"/>
      <c r="PWP12" s="85"/>
      <c r="PWQ12" s="77"/>
      <c r="PWR12" s="74"/>
      <c r="PWS12" s="74"/>
      <c r="PWT12" s="85"/>
      <c r="PWU12" s="74"/>
      <c r="PWV12" s="74"/>
      <c r="PWW12" s="85"/>
      <c r="PWX12" s="74"/>
      <c r="PWY12" s="74"/>
      <c r="PWZ12" s="85"/>
      <c r="PXA12" s="74"/>
      <c r="PXB12" s="74"/>
      <c r="PXC12" s="85"/>
      <c r="PXD12" s="80"/>
      <c r="PXE12" s="80"/>
      <c r="PXF12" s="85"/>
      <c r="PXG12" s="77"/>
      <c r="PXH12" s="74"/>
      <c r="PXI12" s="74"/>
      <c r="PXJ12" s="85"/>
      <c r="PXK12" s="74"/>
      <c r="PXL12" s="74"/>
      <c r="PXM12" s="85"/>
      <c r="PXN12" s="74"/>
      <c r="PXO12" s="74"/>
      <c r="PXP12" s="85"/>
      <c r="PXQ12" s="74"/>
      <c r="PXR12" s="74"/>
      <c r="PXS12" s="85"/>
      <c r="PXT12" s="80"/>
      <c r="PXU12" s="80"/>
      <c r="PXV12" s="85"/>
      <c r="PXW12" s="77"/>
      <c r="PXX12" s="74"/>
      <c r="PXY12" s="74"/>
      <c r="PXZ12" s="85"/>
      <c r="PYA12" s="74"/>
      <c r="PYB12" s="74"/>
      <c r="PYC12" s="85"/>
      <c r="PYD12" s="74"/>
      <c r="PYE12" s="74"/>
      <c r="PYF12" s="85"/>
      <c r="PYG12" s="74"/>
      <c r="PYH12" s="74"/>
      <c r="PYI12" s="85"/>
      <c r="PYJ12" s="80"/>
      <c r="PYK12" s="80"/>
      <c r="PYL12" s="85"/>
      <c r="PYM12" s="77"/>
      <c r="PYN12" s="74"/>
      <c r="PYO12" s="74"/>
      <c r="PYP12" s="85"/>
      <c r="PYQ12" s="74"/>
      <c r="PYR12" s="74"/>
      <c r="PYS12" s="85"/>
      <c r="PYT12" s="74"/>
      <c r="PYU12" s="74"/>
      <c r="PYV12" s="85"/>
      <c r="PYW12" s="74"/>
      <c r="PYX12" s="74"/>
      <c r="PYY12" s="85"/>
      <c r="PYZ12" s="80"/>
      <c r="PZA12" s="80"/>
      <c r="PZB12" s="85"/>
      <c r="PZC12" s="77"/>
      <c r="PZD12" s="74"/>
      <c r="PZE12" s="74"/>
      <c r="PZF12" s="85"/>
      <c r="PZG12" s="74"/>
      <c r="PZH12" s="74"/>
      <c r="PZI12" s="85"/>
      <c r="PZJ12" s="74"/>
      <c r="PZK12" s="74"/>
      <c r="PZL12" s="85"/>
      <c r="PZM12" s="74"/>
      <c r="PZN12" s="74"/>
      <c r="PZO12" s="85"/>
      <c r="PZP12" s="80"/>
      <c r="PZQ12" s="80"/>
      <c r="PZR12" s="85"/>
      <c r="PZS12" s="77"/>
      <c r="PZT12" s="74"/>
      <c r="PZU12" s="74"/>
      <c r="PZV12" s="85"/>
      <c r="PZW12" s="74"/>
      <c r="PZX12" s="74"/>
      <c r="PZY12" s="85"/>
      <c r="PZZ12" s="74"/>
      <c r="QAA12" s="74"/>
      <c r="QAB12" s="85"/>
      <c r="QAC12" s="74"/>
      <c r="QAD12" s="74"/>
      <c r="QAE12" s="85"/>
      <c r="QAF12" s="80"/>
      <c r="QAG12" s="80"/>
      <c r="QAH12" s="85"/>
      <c r="QAI12" s="77"/>
      <c r="QAJ12" s="74"/>
      <c r="QAK12" s="74"/>
      <c r="QAL12" s="85"/>
      <c r="QAM12" s="74"/>
      <c r="QAN12" s="74"/>
      <c r="QAO12" s="85"/>
      <c r="QAP12" s="74"/>
      <c r="QAQ12" s="74"/>
      <c r="QAR12" s="85"/>
      <c r="QAS12" s="74"/>
      <c r="QAT12" s="74"/>
      <c r="QAU12" s="85"/>
      <c r="QAV12" s="80"/>
      <c r="QAW12" s="80"/>
      <c r="QAX12" s="85"/>
      <c r="QAY12" s="77"/>
      <c r="QAZ12" s="74"/>
      <c r="QBA12" s="74"/>
      <c r="QBB12" s="85"/>
      <c r="QBC12" s="74"/>
      <c r="QBD12" s="74"/>
      <c r="QBE12" s="85"/>
      <c r="QBF12" s="74"/>
      <c r="QBG12" s="74"/>
      <c r="QBH12" s="85"/>
      <c r="QBI12" s="74"/>
      <c r="QBJ12" s="74"/>
      <c r="QBK12" s="85"/>
      <c r="QBL12" s="80"/>
      <c r="QBM12" s="80"/>
      <c r="QBN12" s="85"/>
      <c r="QBO12" s="77"/>
      <c r="QBP12" s="74"/>
      <c r="QBQ12" s="74"/>
      <c r="QBR12" s="85"/>
      <c r="QBS12" s="74"/>
      <c r="QBT12" s="74"/>
      <c r="QBU12" s="85"/>
      <c r="QBV12" s="74"/>
      <c r="QBW12" s="74"/>
      <c r="QBX12" s="85"/>
      <c r="QBY12" s="74"/>
      <c r="QBZ12" s="74"/>
      <c r="QCA12" s="85"/>
      <c r="QCB12" s="80"/>
      <c r="QCC12" s="80"/>
      <c r="QCD12" s="85"/>
      <c r="QCE12" s="77"/>
      <c r="QCF12" s="74"/>
      <c r="QCG12" s="74"/>
      <c r="QCH12" s="85"/>
      <c r="QCI12" s="74"/>
      <c r="QCJ12" s="74"/>
      <c r="QCK12" s="85"/>
      <c r="QCL12" s="74"/>
      <c r="QCM12" s="74"/>
      <c r="QCN12" s="85"/>
      <c r="QCO12" s="74"/>
      <c r="QCP12" s="74"/>
      <c r="QCQ12" s="85"/>
      <c r="QCR12" s="80"/>
      <c r="QCS12" s="80"/>
      <c r="QCT12" s="85"/>
      <c r="QCU12" s="77"/>
      <c r="QCV12" s="74"/>
      <c r="QCW12" s="74"/>
      <c r="QCX12" s="85"/>
      <c r="QCY12" s="74"/>
      <c r="QCZ12" s="74"/>
      <c r="QDA12" s="85"/>
      <c r="QDB12" s="74"/>
      <c r="QDC12" s="74"/>
      <c r="QDD12" s="85"/>
      <c r="QDE12" s="74"/>
      <c r="QDF12" s="74"/>
      <c r="QDG12" s="85"/>
      <c r="QDH12" s="80"/>
      <c r="QDI12" s="80"/>
      <c r="QDJ12" s="85"/>
      <c r="QDK12" s="77"/>
      <c r="QDL12" s="74"/>
      <c r="QDM12" s="74"/>
      <c r="QDN12" s="85"/>
      <c r="QDO12" s="74"/>
      <c r="QDP12" s="74"/>
      <c r="QDQ12" s="85"/>
      <c r="QDR12" s="74"/>
      <c r="QDS12" s="74"/>
      <c r="QDT12" s="85"/>
      <c r="QDU12" s="74"/>
      <c r="QDV12" s="74"/>
      <c r="QDW12" s="85"/>
      <c r="QDX12" s="80"/>
      <c r="QDY12" s="80"/>
      <c r="QDZ12" s="85"/>
      <c r="QEA12" s="77"/>
      <c r="QEB12" s="74"/>
      <c r="QEC12" s="74"/>
      <c r="QED12" s="85"/>
      <c r="QEE12" s="74"/>
      <c r="QEF12" s="74"/>
      <c r="QEG12" s="85"/>
      <c r="QEH12" s="74"/>
      <c r="QEI12" s="74"/>
      <c r="QEJ12" s="85"/>
      <c r="QEK12" s="74"/>
      <c r="QEL12" s="74"/>
      <c r="QEM12" s="85"/>
      <c r="QEN12" s="80"/>
      <c r="QEO12" s="80"/>
      <c r="QEP12" s="85"/>
      <c r="QEQ12" s="77"/>
      <c r="QER12" s="74"/>
      <c r="QES12" s="74"/>
      <c r="QET12" s="85"/>
      <c r="QEU12" s="74"/>
      <c r="QEV12" s="74"/>
      <c r="QEW12" s="85"/>
      <c r="QEX12" s="74"/>
      <c r="QEY12" s="74"/>
      <c r="QEZ12" s="85"/>
      <c r="QFA12" s="74"/>
      <c r="QFB12" s="74"/>
      <c r="QFC12" s="85"/>
      <c r="QFD12" s="80"/>
      <c r="QFE12" s="80"/>
      <c r="QFF12" s="85"/>
      <c r="QFG12" s="77"/>
      <c r="QFH12" s="74"/>
      <c r="QFI12" s="74"/>
      <c r="QFJ12" s="85"/>
      <c r="QFK12" s="74"/>
      <c r="QFL12" s="74"/>
      <c r="QFM12" s="85"/>
      <c r="QFN12" s="74"/>
      <c r="QFO12" s="74"/>
      <c r="QFP12" s="85"/>
      <c r="QFQ12" s="74"/>
      <c r="QFR12" s="74"/>
      <c r="QFS12" s="85"/>
      <c r="QFT12" s="80"/>
      <c r="QFU12" s="80"/>
      <c r="QFV12" s="85"/>
      <c r="QFW12" s="77"/>
      <c r="QFX12" s="74"/>
      <c r="QFY12" s="74"/>
      <c r="QFZ12" s="85"/>
      <c r="QGA12" s="74"/>
      <c r="QGB12" s="74"/>
      <c r="QGC12" s="85"/>
      <c r="QGD12" s="74"/>
      <c r="QGE12" s="74"/>
      <c r="QGF12" s="85"/>
      <c r="QGG12" s="74"/>
      <c r="QGH12" s="74"/>
      <c r="QGI12" s="85"/>
      <c r="QGJ12" s="80"/>
      <c r="QGK12" s="80"/>
      <c r="QGL12" s="85"/>
      <c r="QGM12" s="77"/>
      <c r="QGN12" s="74"/>
      <c r="QGO12" s="74"/>
      <c r="QGP12" s="85"/>
      <c r="QGQ12" s="74"/>
      <c r="QGR12" s="74"/>
      <c r="QGS12" s="85"/>
      <c r="QGT12" s="74"/>
      <c r="QGU12" s="74"/>
      <c r="QGV12" s="85"/>
      <c r="QGW12" s="74"/>
      <c r="QGX12" s="74"/>
      <c r="QGY12" s="85"/>
      <c r="QGZ12" s="80"/>
      <c r="QHA12" s="80"/>
      <c r="QHB12" s="85"/>
      <c r="QHC12" s="77"/>
      <c r="QHD12" s="74"/>
      <c r="QHE12" s="74"/>
      <c r="QHF12" s="85"/>
      <c r="QHG12" s="74"/>
      <c r="QHH12" s="74"/>
      <c r="QHI12" s="85"/>
      <c r="QHJ12" s="74"/>
      <c r="QHK12" s="74"/>
      <c r="QHL12" s="85"/>
      <c r="QHM12" s="74"/>
      <c r="QHN12" s="74"/>
      <c r="QHO12" s="85"/>
      <c r="QHP12" s="80"/>
      <c r="QHQ12" s="80"/>
      <c r="QHR12" s="85"/>
      <c r="QHS12" s="77"/>
      <c r="QHT12" s="74"/>
      <c r="QHU12" s="74"/>
      <c r="QHV12" s="85"/>
      <c r="QHW12" s="74"/>
      <c r="QHX12" s="74"/>
      <c r="QHY12" s="85"/>
      <c r="QHZ12" s="74"/>
      <c r="QIA12" s="74"/>
      <c r="QIB12" s="85"/>
      <c r="QIC12" s="74"/>
      <c r="QID12" s="74"/>
      <c r="QIE12" s="85"/>
      <c r="QIF12" s="80"/>
      <c r="QIG12" s="80"/>
      <c r="QIH12" s="85"/>
      <c r="QII12" s="77"/>
      <c r="QIJ12" s="74"/>
      <c r="QIK12" s="74"/>
      <c r="QIL12" s="85"/>
      <c r="QIM12" s="74"/>
      <c r="QIN12" s="74"/>
      <c r="QIO12" s="85"/>
      <c r="QIP12" s="74"/>
      <c r="QIQ12" s="74"/>
      <c r="QIR12" s="85"/>
      <c r="QIS12" s="74"/>
      <c r="QIT12" s="74"/>
      <c r="QIU12" s="85"/>
      <c r="QIV12" s="80"/>
      <c r="QIW12" s="80"/>
      <c r="QIX12" s="85"/>
      <c r="QIY12" s="77"/>
      <c r="QIZ12" s="74"/>
      <c r="QJA12" s="74"/>
      <c r="QJB12" s="85"/>
      <c r="QJC12" s="74"/>
      <c r="QJD12" s="74"/>
      <c r="QJE12" s="85"/>
      <c r="QJF12" s="74"/>
      <c r="QJG12" s="74"/>
      <c r="QJH12" s="85"/>
      <c r="QJI12" s="74"/>
      <c r="QJJ12" s="74"/>
      <c r="QJK12" s="85"/>
      <c r="QJL12" s="80"/>
      <c r="QJM12" s="80"/>
      <c r="QJN12" s="85"/>
      <c r="QJO12" s="77"/>
      <c r="QJP12" s="74"/>
      <c r="QJQ12" s="74"/>
      <c r="QJR12" s="85"/>
      <c r="QJS12" s="74"/>
      <c r="QJT12" s="74"/>
      <c r="QJU12" s="85"/>
      <c r="QJV12" s="74"/>
      <c r="QJW12" s="74"/>
      <c r="QJX12" s="85"/>
      <c r="QJY12" s="74"/>
      <c r="QJZ12" s="74"/>
      <c r="QKA12" s="85"/>
      <c r="QKB12" s="80"/>
      <c r="QKC12" s="80"/>
      <c r="QKD12" s="85"/>
      <c r="QKE12" s="77"/>
      <c r="QKF12" s="74"/>
      <c r="QKG12" s="74"/>
      <c r="QKH12" s="85"/>
      <c r="QKI12" s="74"/>
      <c r="QKJ12" s="74"/>
      <c r="QKK12" s="85"/>
      <c r="QKL12" s="74"/>
      <c r="QKM12" s="74"/>
      <c r="QKN12" s="85"/>
      <c r="QKO12" s="74"/>
      <c r="QKP12" s="74"/>
      <c r="QKQ12" s="85"/>
      <c r="QKR12" s="80"/>
      <c r="QKS12" s="80"/>
      <c r="QKT12" s="85"/>
      <c r="QKU12" s="77"/>
      <c r="QKV12" s="74"/>
      <c r="QKW12" s="74"/>
      <c r="QKX12" s="85"/>
      <c r="QKY12" s="74"/>
      <c r="QKZ12" s="74"/>
      <c r="QLA12" s="85"/>
      <c r="QLB12" s="74"/>
      <c r="QLC12" s="74"/>
      <c r="QLD12" s="85"/>
      <c r="QLE12" s="74"/>
      <c r="QLF12" s="74"/>
      <c r="QLG12" s="85"/>
      <c r="QLH12" s="80"/>
      <c r="QLI12" s="80"/>
      <c r="QLJ12" s="85"/>
      <c r="QLK12" s="77"/>
      <c r="QLL12" s="74"/>
      <c r="QLM12" s="74"/>
      <c r="QLN12" s="85"/>
      <c r="QLO12" s="74"/>
      <c r="QLP12" s="74"/>
      <c r="QLQ12" s="85"/>
      <c r="QLR12" s="74"/>
      <c r="QLS12" s="74"/>
      <c r="QLT12" s="85"/>
      <c r="QLU12" s="74"/>
      <c r="QLV12" s="74"/>
      <c r="QLW12" s="85"/>
      <c r="QLX12" s="80"/>
      <c r="QLY12" s="80"/>
      <c r="QLZ12" s="85"/>
      <c r="QMA12" s="77"/>
      <c r="QMB12" s="74"/>
      <c r="QMC12" s="74"/>
      <c r="QMD12" s="85"/>
      <c r="QME12" s="74"/>
      <c r="QMF12" s="74"/>
      <c r="QMG12" s="85"/>
      <c r="QMH12" s="74"/>
      <c r="QMI12" s="74"/>
      <c r="QMJ12" s="85"/>
      <c r="QMK12" s="74"/>
      <c r="QML12" s="74"/>
      <c r="QMM12" s="85"/>
      <c r="QMN12" s="80"/>
      <c r="QMO12" s="80"/>
      <c r="QMP12" s="85"/>
      <c r="QMQ12" s="77"/>
      <c r="QMR12" s="74"/>
      <c r="QMS12" s="74"/>
      <c r="QMT12" s="85"/>
      <c r="QMU12" s="74"/>
      <c r="QMV12" s="74"/>
      <c r="QMW12" s="85"/>
      <c r="QMX12" s="74"/>
      <c r="QMY12" s="74"/>
      <c r="QMZ12" s="85"/>
      <c r="QNA12" s="74"/>
      <c r="QNB12" s="74"/>
      <c r="QNC12" s="85"/>
      <c r="QND12" s="80"/>
      <c r="QNE12" s="80"/>
      <c r="QNF12" s="85"/>
      <c r="QNG12" s="77"/>
      <c r="QNH12" s="74"/>
      <c r="QNI12" s="74"/>
      <c r="QNJ12" s="85"/>
      <c r="QNK12" s="74"/>
      <c r="QNL12" s="74"/>
      <c r="QNM12" s="85"/>
      <c r="QNN12" s="74"/>
      <c r="QNO12" s="74"/>
      <c r="QNP12" s="85"/>
      <c r="QNQ12" s="74"/>
      <c r="QNR12" s="74"/>
      <c r="QNS12" s="85"/>
      <c r="QNT12" s="80"/>
      <c r="QNU12" s="80"/>
      <c r="QNV12" s="85"/>
      <c r="QNW12" s="77"/>
      <c r="QNX12" s="74"/>
      <c r="QNY12" s="74"/>
      <c r="QNZ12" s="85"/>
      <c r="QOA12" s="74"/>
      <c r="QOB12" s="74"/>
      <c r="QOC12" s="85"/>
      <c r="QOD12" s="74"/>
      <c r="QOE12" s="74"/>
      <c r="QOF12" s="85"/>
      <c r="QOG12" s="74"/>
      <c r="QOH12" s="74"/>
      <c r="QOI12" s="85"/>
      <c r="QOJ12" s="80"/>
      <c r="QOK12" s="80"/>
      <c r="QOL12" s="85"/>
      <c r="QOM12" s="77"/>
      <c r="QON12" s="74"/>
      <c r="QOO12" s="74"/>
      <c r="QOP12" s="85"/>
      <c r="QOQ12" s="74"/>
      <c r="QOR12" s="74"/>
      <c r="QOS12" s="85"/>
      <c r="QOT12" s="74"/>
      <c r="QOU12" s="74"/>
      <c r="QOV12" s="85"/>
      <c r="QOW12" s="74"/>
      <c r="QOX12" s="74"/>
      <c r="QOY12" s="85"/>
      <c r="QOZ12" s="80"/>
      <c r="QPA12" s="80"/>
      <c r="QPB12" s="85"/>
      <c r="QPC12" s="77"/>
      <c r="QPD12" s="74"/>
      <c r="QPE12" s="74"/>
      <c r="QPF12" s="85"/>
      <c r="QPG12" s="74"/>
      <c r="QPH12" s="74"/>
      <c r="QPI12" s="85"/>
      <c r="QPJ12" s="74"/>
      <c r="QPK12" s="74"/>
      <c r="QPL12" s="85"/>
      <c r="QPM12" s="74"/>
      <c r="QPN12" s="74"/>
      <c r="QPO12" s="85"/>
      <c r="QPP12" s="80"/>
      <c r="QPQ12" s="80"/>
      <c r="QPR12" s="85"/>
      <c r="QPS12" s="77"/>
      <c r="QPT12" s="74"/>
      <c r="QPU12" s="74"/>
      <c r="QPV12" s="85"/>
      <c r="QPW12" s="74"/>
      <c r="QPX12" s="74"/>
      <c r="QPY12" s="85"/>
      <c r="QPZ12" s="74"/>
      <c r="QQA12" s="74"/>
      <c r="QQB12" s="85"/>
      <c r="QQC12" s="74"/>
      <c r="QQD12" s="74"/>
      <c r="QQE12" s="85"/>
      <c r="QQF12" s="80"/>
      <c r="QQG12" s="80"/>
      <c r="QQH12" s="85"/>
      <c r="QQI12" s="77"/>
      <c r="QQJ12" s="74"/>
      <c r="QQK12" s="74"/>
      <c r="QQL12" s="85"/>
      <c r="QQM12" s="74"/>
      <c r="QQN12" s="74"/>
      <c r="QQO12" s="85"/>
      <c r="QQP12" s="74"/>
      <c r="QQQ12" s="74"/>
      <c r="QQR12" s="85"/>
      <c r="QQS12" s="74"/>
      <c r="QQT12" s="74"/>
      <c r="QQU12" s="85"/>
      <c r="QQV12" s="80"/>
      <c r="QQW12" s="80"/>
      <c r="QQX12" s="85"/>
      <c r="QQY12" s="77"/>
      <c r="QQZ12" s="74"/>
      <c r="QRA12" s="74"/>
      <c r="QRB12" s="85"/>
      <c r="QRC12" s="74"/>
      <c r="QRD12" s="74"/>
      <c r="QRE12" s="85"/>
      <c r="QRF12" s="74"/>
      <c r="QRG12" s="74"/>
      <c r="QRH12" s="85"/>
      <c r="QRI12" s="74"/>
      <c r="QRJ12" s="74"/>
      <c r="QRK12" s="85"/>
      <c r="QRL12" s="80"/>
      <c r="QRM12" s="80"/>
      <c r="QRN12" s="85"/>
      <c r="QRO12" s="77"/>
      <c r="QRP12" s="74"/>
      <c r="QRQ12" s="74"/>
      <c r="QRR12" s="85"/>
      <c r="QRS12" s="74"/>
      <c r="QRT12" s="74"/>
      <c r="QRU12" s="85"/>
      <c r="QRV12" s="74"/>
      <c r="QRW12" s="74"/>
      <c r="QRX12" s="85"/>
      <c r="QRY12" s="74"/>
      <c r="QRZ12" s="74"/>
      <c r="QSA12" s="85"/>
      <c r="QSB12" s="80"/>
      <c r="QSC12" s="80"/>
      <c r="QSD12" s="85"/>
      <c r="QSE12" s="77"/>
      <c r="QSF12" s="74"/>
      <c r="QSG12" s="74"/>
      <c r="QSH12" s="85"/>
      <c r="QSI12" s="74"/>
      <c r="QSJ12" s="74"/>
      <c r="QSK12" s="85"/>
      <c r="QSL12" s="74"/>
      <c r="QSM12" s="74"/>
      <c r="QSN12" s="85"/>
      <c r="QSO12" s="74"/>
      <c r="QSP12" s="74"/>
      <c r="QSQ12" s="85"/>
      <c r="QSR12" s="80"/>
      <c r="QSS12" s="80"/>
      <c r="QST12" s="85"/>
      <c r="QSU12" s="77"/>
      <c r="QSV12" s="74"/>
      <c r="QSW12" s="74"/>
      <c r="QSX12" s="85"/>
      <c r="QSY12" s="74"/>
      <c r="QSZ12" s="74"/>
      <c r="QTA12" s="85"/>
      <c r="QTB12" s="74"/>
      <c r="QTC12" s="74"/>
      <c r="QTD12" s="85"/>
      <c r="QTE12" s="74"/>
      <c r="QTF12" s="74"/>
      <c r="QTG12" s="85"/>
      <c r="QTH12" s="80"/>
      <c r="QTI12" s="80"/>
      <c r="QTJ12" s="85"/>
      <c r="QTK12" s="77"/>
      <c r="QTL12" s="74"/>
      <c r="QTM12" s="74"/>
      <c r="QTN12" s="85"/>
      <c r="QTO12" s="74"/>
      <c r="QTP12" s="74"/>
      <c r="QTQ12" s="85"/>
      <c r="QTR12" s="74"/>
      <c r="QTS12" s="74"/>
      <c r="QTT12" s="85"/>
      <c r="QTU12" s="74"/>
      <c r="QTV12" s="74"/>
      <c r="QTW12" s="85"/>
      <c r="QTX12" s="80"/>
      <c r="QTY12" s="80"/>
      <c r="QTZ12" s="85"/>
      <c r="QUA12" s="77"/>
      <c r="QUB12" s="74"/>
      <c r="QUC12" s="74"/>
      <c r="QUD12" s="85"/>
      <c r="QUE12" s="74"/>
      <c r="QUF12" s="74"/>
      <c r="QUG12" s="85"/>
      <c r="QUH12" s="74"/>
      <c r="QUI12" s="74"/>
      <c r="QUJ12" s="85"/>
      <c r="QUK12" s="74"/>
      <c r="QUL12" s="74"/>
      <c r="QUM12" s="85"/>
      <c r="QUN12" s="80"/>
      <c r="QUO12" s="80"/>
      <c r="QUP12" s="85"/>
      <c r="QUQ12" s="77"/>
      <c r="QUR12" s="74"/>
      <c r="QUS12" s="74"/>
      <c r="QUT12" s="85"/>
      <c r="QUU12" s="74"/>
      <c r="QUV12" s="74"/>
      <c r="QUW12" s="85"/>
      <c r="QUX12" s="74"/>
      <c r="QUY12" s="74"/>
      <c r="QUZ12" s="85"/>
      <c r="QVA12" s="74"/>
      <c r="QVB12" s="74"/>
      <c r="QVC12" s="85"/>
      <c r="QVD12" s="80"/>
      <c r="QVE12" s="80"/>
      <c r="QVF12" s="85"/>
      <c r="QVG12" s="77"/>
      <c r="QVH12" s="74"/>
      <c r="QVI12" s="74"/>
      <c r="QVJ12" s="85"/>
      <c r="QVK12" s="74"/>
      <c r="QVL12" s="74"/>
      <c r="QVM12" s="85"/>
      <c r="QVN12" s="74"/>
      <c r="QVO12" s="74"/>
      <c r="QVP12" s="85"/>
      <c r="QVQ12" s="74"/>
      <c r="QVR12" s="74"/>
      <c r="QVS12" s="85"/>
      <c r="QVT12" s="80"/>
      <c r="QVU12" s="80"/>
      <c r="QVV12" s="85"/>
      <c r="QVW12" s="77"/>
      <c r="QVX12" s="74"/>
      <c r="QVY12" s="74"/>
      <c r="QVZ12" s="85"/>
      <c r="QWA12" s="74"/>
      <c r="QWB12" s="74"/>
      <c r="QWC12" s="85"/>
      <c r="QWD12" s="74"/>
      <c r="QWE12" s="74"/>
      <c r="QWF12" s="85"/>
      <c r="QWG12" s="74"/>
      <c r="QWH12" s="74"/>
      <c r="QWI12" s="85"/>
      <c r="QWJ12" s="80"/>
      <c r="QWK12" s="80"/>
      <c r="QWL12" s="85"/>
      <c r="QWM12" s="77"/>
      <c r="QWN12" s="74"/>
      <c r="QWO12" s="74"/>
      <c r="QWP12" s="85"/>
      <c r="QWQ12" s="74"/>
      <c r="QWR12" s="74"/>
      <c r="QWS12" s="85"/>
      <c r="QWT12" s="74"/>
      <c r="QWU12" s="74"/>
      <c r="QWV12" s="85"/>
      <c r="QWW12" s="74"/>
      <c r="QWX12" s="74"/>
      <c r="QWY12" s="85"/>
      <c r="QWZ12" s="80"/>
      <c r="QXA12" s="80"/>
      <c r="QXB12" s="85"/>
      <c r="QXC12" s="77"/>
      <c r="QXD12" s="74"/>
      <c r="QXE12" s="74"/>
      <c r="QXF12" s="85"/>
      <c r="QXG12" s="74"/>
      <c r="QXH12" s="74"/>
      <c r="QXI12" s="85"/>
      <c r="QXJ12" s="74"/>
      <c r="QXK12" s="74"/>
      <c r="QXL12" s="85"/>
      <c r="QXM12" s="74"/>
      <c r="QXN12" s="74"/>
      <c r="QXO12" s="85"/>
      <c r="QXP12" s="80"/>
      <c r="QXQ12" s="80"/>
      <c r="QXR12" s="85"/>
      <c r="QXS12" s="77"/>
      <c r="QXT12" s="74"/>
      <c r="QXU12" s="74"/>
      <c r="QXV12" s="85"/>
      <c r="QXW12" s="74"/>
      <c r="QXX12" s="74"/>
      <c r="QXY12" s="85"/>
      <c r="QXZ12" s="74"/>
      <c r="QYA12" s="74"/>
      <c r="QYB12" s="85"/>
      <c r="QYC12" s="74"/>
      <c r="QYD12" s="74"/>
      <c r="QYE12" s="85"/>
      <c r="QYF12" s="80"/>
      <c r="QYG12" s="80"/>
      <c r="QYH12" s="85"/>
      <c r="QYI12" s="77"/>
      <c r="QYJ12" s="74"/>
      <c r="QYK12" s="74"/>
      <c r="QYL12" s="85"/>
      <c r="QYM12" s="74"/>
      <c r="QYN12" s="74"/>
      <c r="QYO12" s="85"/>
      <c r="QYP12" s="74"/>
      <c r="QYQ12" s="74"/>
      <c r="QYR12" s="85"/>
      <c r="QYS12" s="74"/>
      <c r="QYT12" s="74"/>
      <c r="QYU12" s="85"/>
      <c r="QYV12" s="80"/>
      <c r="QYW12" s="80"/>
      <c r="QYX12" s="85"/>
      <c r="QYY12" s="77"/>
      <c r="QYZ12" s="74"/>
      <c r="QZA12" s="74"/>
      <c r="QZB12" s="85"/>
      <c r="QZC12" s="74"/>
      <c r="QZD12" s="74"/>
      <c r="QZE12" s="85"/>
      <c r="QZF12" s="74"/>
      <c r="QZG12" s="74"/>
      <c r="QZH12" s="85"/>
      <c r="QZI12" s="74"/>
      <c r="QZJ12" s="74"/>
      <c r="QZK12" s="85"/>
      <c r="QZL12" s="80"/>
      <c r="QZM12" s="80"/>
      <c r="QZN12" s="85"/>
      <c r="QZO12" s="77"/>
      <c r="QZP12" s="74"/>
      <c r="QZQ12" s="74"/>
      <c r="QZR12" s="85"/>
      <c r="QZS12" s="74"/>
      <c r="QZT12" s="74"/>
      <c r="QZU12" s="85"/>
      <c r="QZV12" s="74"/>
      <c r="QZW12" s="74"/>
      <c r="QZX12" s="85"/>
      <c r="QZY12" s="74"/>
      <c r="QZZ12" s="74"/>
      <c r="RAA12" s="85"/>
      <c r="RAB12" s="80"/>
      <c r="RAC12" s="80"/>
      <c r="RAD12" s="85"/>
      <c r="RAE12" s="77"/>
      <c r="RAF12" s="74"/>
      <c r="RAG12" s="74"/>
      <c r="RAH12" s="85"/>
      <c r="RAI12" s="74"/>
      <c r="RAJ12" s="74"/>
      <c r="RAK12" s="85"/>
      <c r="RAL12" s="74"/>
      <c r="RAM12" s="74"/>
      <c r="RAN12" s="85"/>
      <c r="RAO12" s="74"/>
      <c r="RAP12" s="74"/>
      <c r="RAQ12" s="85"/>
      <c r="RAR12" s="80"/>
      <c r="RAS12" s="80"/>
      <c r="RAT12" s="85"/>
      <c r="RAU12" s="77"/>
      <c r="RAV12" s="74"/>
      <c r="RAW12" s="74"/>
      <c r="RAX12" s="85"/>
      <c r="RAY12" s="74"/>
      <c r="RAZ12" s="74"/>
      <c r="RBA12" s="85"/>
      <c r="RBB12" s="74"/>
      <c r="RBC12" s="74"/>
      <c r="RBD12" s="85"/>
      <c r="RBE12" s="74"/>
      <c r="RBF12" s="74"/>
      <c r="RBG12" s="85"/>
      <c r="RBH12" s="80"/>
      <c r="RBI12" s="80"/>
      <c r="RBJ12" s="85"/>
      <c r="RBK12" s="77"/>
      <c r="RBL12" s="74"/>
      <c r="RBM12" s="74"/>
      <c r="RBN12" s="85"/>
      <c r="RBO12" s="74"/>
      <c r="RBP12" s="74"/>
      <c r="RBQ12" s="85"/>
      <c r="RBR12" s="74"/>
      <c r="RBS12" s="74"/>
      <c r="RBT12" s="85"/>
      <c r="RBU12" s="74"/>
      <c r="RBV12" s="74"/>
      <c r="RBW12" s="85"/>
      <c r="RBX12" s="80"/>
      <c r="RBY12" s="80"/>
      <c r="RBZ12" s="85"/>
      <c r="RCA12" s="77"/>
      <c r="RCB12" s="74"/>
      <c r="RCC12" s="74"/>
      <c r="RCD12" s="85"/>
      <c r="RCE12" s="74"/>
      <c r="RCF12" s="74"/>
      <c r="RCG12" s="85"/>
      <c r="RCH12" s="74"/>
      <c r="RCI12" s="74"/>
      <c r="RCJ12" s="85"/>
      <c r="RCK12" s="74"/>
      <c r="RCL12" s="74"/>
      <c r="RCM12" s="85"/>
      <c r="RCN12" s="80"/>
      <c r="RCO12" s="80"/>
      <c r="RCP12" s="85"/>
      <c r="RCQ12" s="77"/>
      <c r="RCR12" s="74"/>
      <c r="RCS12" s="74"/>
      <c r="RCT12" s="85"/>
      <c r="RCU12" s="74"/>
      <c r="RCV12" s="74"/>
      <c r="RCW12" s="85"/>
      <c r="RCX12" s="74"/>
      <c r="RCY12" s="74"/>
      <c r="RCZ12" s="85"/>
      <c r="RDA12" s="74"/>
      <c r="RDB12" s="74"/>
      <c r="RDC12" s="85"/>
      <c r="RDD12" s="80"/>
      <c r="RDE12" s="80"/>
      <c r="RDF12" s="85"/>
      <c r="RDG12" s="77"/>
      <c r="RDH12" s="74"/>
      <c r="RDI12" s="74"/>
      <c r="RDJ12" s="85"/>
      <c r="RDK12" s="74"/>
      <c r="RDL12" s="74"/>
      <c r="RDM12" s="85"/>
      <c r="RDN12" s="74"/>
      <c r="RDO12" s="74"/>
      <c r="RDP12" s="85"/>
      <c r="RDQ12" s="74"/>
      <c r="RDR12" s="74"/>
      <c r="RDS12" s="85"/>
      <c r="RDT12" s="80"/>
      <c r="RDU12" s="80"/>
      <c r="RDV12" s="85"/>
      <c r="RDW12" s="77"/>
      <c r="RDX12" s="74"/>
      <c r="RDY12" s="74"/>
      <c r="RDZ12" s="85"/>
      <c r="REA12" s="74"/>
      <c r="REB12" s="74"/>
      <c r="REC12" s="85"/>
      <c r="RED12" s="74"/>
      <c r="REE12" s="74"/>
      <c r="REF12" s="85"/>
      <c r="REG12" s="74"/>
      <c r="REH12" s="74"/>
      <c r="REI12" s="85"/>
      <c r="REJ12" s="80"/>
      <c r="REK12" s="80"/>
      <c r="REL12" s="85"/>
      <c r="REM12" s="77"/>
      <c r="REN12" s="74"/>
      <c r="REO12" s="74"/>
      <c r="REP12" s="85"/>
      <c r="REQ12" s="74"/>
      <c r="RER12" s="74"/>
      <c r="RES12" s="85"/>
      <c r="RET12" s="74"/>
      <c r="REU12" s="74"/>
      <c r="REV12" s="85"/>
      <c r="REW12" s="74"/>
      <c r="REX12" s="74"/>
      <c r="REY12" s="85"/>
      <c r="REZ12" s="80"/>
      <c r="RFA12" s="80"/>
      <c r="RFB12" s="85"/>
      <c r="RFC12" s="77"/>
      <c r="RFD12" s="74"/>
      <c r="RFE12" s="74"/>
      <c r="RFF12" s="85"/>
      <c r="RFG12" s="74"/>
      <c r="RFH12" s="74"/>
      <c r="RFI12" s="85"/>
      <c r="RFJ12" s="74"/>
      <c r="RFK12" s="74"/>
      <c r="RFL12" s="85"/>
      <c r="RFM12" s="74"/>
      <c r="RFN12" s="74"/>
      <c r="RFO12" s="85"/>
      <c r="RFP12" s="80"/>
      <c r="RFQ12" s="80"/>
      <c r="RFR12" s="85"/>
      <c r="RFS12" s="77"/>
      <c r="RFT12" s="74"/>
      <c r="RFU12" s="74"/>
      <c r="RFV12" s="85"/>
      <c r="RFW12" s="74"/>
      <c r="RFX12" s="74"/>
      <c r="RFY12" s="85"/>
      <c r="RFZ12" s="74"/>
      <c r="RGA12" s="74"/>
      <c r="RGB12" s="85"/>
      <c r="RGC12" s="74"/>
      <c r="RGD12" s="74"/>
      <c r="RGE12" s="85"/>
      <c r="RGF12" s="80"/>
      <c r="RGG12" s="80"/>
      <c r="RGH12" s="85"/>
      <c r="RGI12" s="77"/>
      <c r="RGJ12" s="74"/>
      <c r="RGK12" s="74"/>
      <c r="RGL12" s="85"/>
      <c r="RGM12" s="74"/>
      <c r="RGN12" s="74"/>
      <c r="RGO12" s="85"/>
      <c r="RGP12" s="74"/>
      <c r="RGQ12" s="74"/>
      <c r="RGR12" s="85"/>
      <c r="RGS12" s="74"/>
      <c r="RGT12" s="74"/>
      <c r="RGU12" s="85"/>
      <c r="RGV12" s="80"/>
      <c r="RGW12" s="80"/>
      <c r="RGX12" s="85"/>
      <c r="RGY12" s="77"/>
      <c r="RGZ12" s="74"/>
      <c r="RHA12" s="74"/>
      <c r="RHB12" s="85"/>
      <c r="RHC12" s="74"/>
      <c r="RHD12" s="74"/>
      <c r="RHE12" s="85"/>
      <c r="RHF12" s="74"/>
      <c r="RHG12" s="74"/>
      <c r="RHH12" s="85"/>
      <c r="RHI12" s="74"/>
      <c r="RHJ12" s="74"/>
      <c r="RHK12" s="85"/>
      <c r="RHL12" s="80"/>
      <c r="RHM12" s="80"/>
      <c r="RHN12" s="85"/>
      <c r="RHO12" s="77"/>
      <c r="RHP12" s="74"/>
      <c r="RHQ12" s="74"/>
      <c r="RHR12" s="85"/>
      <c r="RHS12" s="74"/>
      <c r="RHT12" s="74"/>
      <c r="RHU12" s="85"/>
      <c r="RHV12" s="74"/>
      <c r="RHW12" s="74"/>
      <c r="RHX12" s="85"/>
      <c r="RHY12" s="74"/>
      <c r="RHZ12" s="74"/>
      <c r="RIA12" s="85"/>
      <c r="RIB12" s="80"/>
      <c r="RIC12" s="80"/>
      <c r="RID12" s="85"/>
      <c r="RIE12" s="77"/>
      <c r="RIF12" s="74"/>
      <c r="RIG12" s="74"/>
      <c r="RIH12" s="85"/>
      <c r="RII12" s="74"/>
      <c r="RIJ12" s="74"/>
      <c r="RIK12" s="85"/>
      <c r="RIL12" s="74"/>
      <c r="RIM12" s="74"/>
      <c r="RIN12" s="85"/>
      <c r="RIO12" s="74"/>
      <c r="RIP12" s="74"/>
      <c r="RIQ12" s="85"/>
      <c r="RIR12" s="80"/>
      <c r="RIS12" s="80"/>
      <c r="RIT12" s="85"/>
      <c r="RIU12" s="77"/>
      <c r="RIV12" s="74"/>
      <c r="RIW12" s="74"/>
      <c r="RIX12" s="85"/>
      <c r="RIY12" s="74"/>
      <c r="RIZ12" s="74"/>
      <c r="RJA12" s="85"/>
      <c r="RJB12" s="74"/>
      <c r="RJC12" s="74"/>
      <c r="RJD12" s="85"/>
      <c r="RJE12" s="74"/>
      <c r="RJF12" s="74"/>
      <c r="RJG12" s="85"/>
      <c r="RJH12" s="80"/>
      <c r="RJI12" s="80"/>
      <c r="RJJ12" s="85"/>
      <c r="RJK12" s="77"/>
      <c r="RJL12" s="74"/>
      <c r="RJM12" s="74"/>
      <c r="RJN12" s="85"/>
      <c r="RJO12" s="74"/>
      <c r="RJP12" s="74"/>
      <c r="RJQ12" s="85"/>
      <c r="RJR12" s="74"/>
      <c r="RJS12" s="74"/>
      <c r="RJT12" s="85"/>
      <c r="RJU12" s="74"/>
      <c r="RJV12" s="74"/>
      <c r="RJW12" s="85"/>
      <c r="RJX12" s="80"/>
      <c r="RJY12" s="80"/>
      <c r="RJZ12" s="85"/>
      <c r="RKA12" s="77"/>
      <c r="RKB12" s="74"/>
      <c r="RKC12" s="74"/>
      <c r="RKD12" s="85"/>
      <c r="RKE12" s="74"/>
      <c r="RKF12" s="74"/>
      <c r="RKG12" s="85"/>
      <c r="RKH12" s="74"/>
      <c r="RKI12" s="74"/>
      <c r="RKJ12" s="85"/>
      <c r="RKK12" s="74"/>
      <c r="RKL12" s="74"/>
      <c r="RKM12" s="85"/>
      <c r="RKN12" s="80"/>
      <c r="RKO12" s="80"/>
      <c r="RKP12" s="85"/>
      <c r="RKQ12" s="77"/>
      <c r="RKR12" s="74"/>
      <c r="RKS12" s="74"/>
      <c r="RKT12" s="85"/>
      <c r="RKU12" s="74"/>
      <c r="RKV12" s="74"/>
      <c r="RKW12" s="85"/>
      <c r="RKX12" s="74"/>
      <c r="RKY12" s="74"/>
      <c r="RKZ12" s="85"/>
      <c r="RLA12" s="74"/>
      <c r="RLB12" s="74"/>
      <c r="RLC12" s="85"/>
      <c r="RLD12" s="80"/>
      <c r="RLE12" s="80"/>
      <c r="RLF12" s="85"/>
      <c r="RLG12" s="77"/>
      <c r="RLH12" s="74"/>
      <c r="RLI12" s="74"/>
      <c r="RLJ12" s="85"/>
      <c r="RLK12" s="74"/>
      <c r="RLL12" s="74"/>
      <c r="RLM12" s="85"/>
      <c r="RLN12" s="74"/>
      <c r="RLO12" s="74"/>
      <c r="RLP12" s="85"/>
      <c r="RLQ12" s="74"/>
      <c r="RLR12" s="74"/>
      <c r="RLS12" s="85"/>
      <c r="RLT12" s="80"/>
      <c r="RLU12" s="80"/>
      <c r="RLV12" s="85"/>
      <c r="RLW12" s="77"/>
      <c r="RLX12" s="74"/>
      <c r="RLY12" s="74"/>
      <c r="RLZ12" s="85"/>
      <c r="RMA12" s="74"/>
      <c r="RMB12" s="74"/>
      <c r="RMC12" s="85"/>
      <c r="RMD12" s="74"/>
      <c r="RME12" s="74"/>
      <c r="RMF12" s="85"/>
      <c r="RMG12" s="74"/>
      <c r="RMH12" s="74"/>
      <c r="RMI12" s="85"/>
      <c r="RMJ12" s="80"/>
      <c r="RMK12" s="80"/>
      <c r="RML12" s="85"/>
      <c r="RMM12" s="77"/>
      <c r="RMN12" s="74"/>
      <c r="RMO12" s="74"/>
      <c r="RMP12" s="85"/>
      <c r="RMQ12" s="74"/>
      <c r="RMR12" s="74"/>
      <c r="RMS12" s="85"/>
      <c r="RMT12" s="74"/>
      <c r="RMU12" s="74"/>
      <c r="RMV12" s="85"/>
      <c r="RMW12" s="74"/>
      <c r="RMX12" s="74"/>
      <c r="RMY12" s="85"/>
      <c r="RMZ12" s="80"/>
      <c r="RNA12" s="80"/>
      <c r="RNB12" s="85"/>
      <c r="RNC12" s="77"/>
      <c r="RND12" s="74"/>
      <c r="RNE12" s="74"/>
      <c r="RNF12" s="85"/>
      <c r="RNG12" s="74"/>
      <c r="RNH12" s="74"/>
      <c r="RNI12" s="85"/>
      <c r="RNJ12" s="74"/>
      <c r="RNK12" s="74"/>
      <c r="RNL12" s="85"/>
      <c r="RNM12" s="74"/>
      <c r="RNN12" s="74"/>
      <c r="RNO12" s="85"/>
      <c r="RNP12" s="80"/>
      <c r="RNQ12" s="80"/>
      <c r="RNR12" s="85"/>
      <c r="RNS12" s="77"/>
      <c r="RNT12" s="74"/>
      <c r="RNU12" s="74"/>
      <c r="RNV12" s="85"/>
      <c r="RNW12" s="74"/>
      <c r="RNX12" s="74"/>
      <c r="RNY12" s="85"/>
      <c r="RNZ12" s="74"/>
      <c r="ROA12" s="74"/>
      <c r="ROB12" s="85"/>
      <c r="ROC12" s="74"/>
      <c r="ROD12" s="74"/>
      <c r="ROE12" s="85"/>
      <c r="ROF12" s="80"/>
      <c r="ROG12" s="80"/>
      <c r="ROH12" s="85"/>
      <c r="ROI12" s="77"/>
      <c r="ROJ12" s="74"/>
      <c r="ROK12" s="74"/>
      <c r="ROL12" s="85"/>
      <c r="ROM12" s="74"/>
      <c r="RON12" s="74"/>
      <c r="ROO12" s="85"/>
      <c r="ROP12" s="74"/>
      <c r="ROQ12" s="74"/>
      <c r="ROR12" s="85"/>
      <c r="ROS12" s="74"/>
      <c r="ROT12" s="74"/>
      <c r="ROU12" s="85"/>
      <c r="ROV12" s="80"/>
      <c r="ROW12" s="80"/>
      <c r="ROX12" s="85"/>
      <c r="ROY12" s="77"/>
      <c r="ROZ12" s="74"/>
      <c r="RPA12" s="74"/>
      <c r="RPB12" s="85"/>
      <c r="RPC12" s="74"/>
      <c r="RPD12" s="74"/>
      <c r="RPE12" s="85"/>
      <c r="RPF12" s="74"/>
      <c r="RPG12" s="74"/>
      <c r="RPH12" s="85"/>
      <c r="RPI12" s="74"/>
      <c r="RPJ12" s="74"/>
      <c r="RPK12" s="85"/>
      <c r="RPL12" s="80"/>
      <c r="RPM12" s="80"/>
      <c r="RPN12" s="85"/>
      <c r="RPO12" s="77"/>
      <c r="RPP12" s="74"/>
      <c r="RPQ12" s="74"/>
      <c r="RPR12" s="85"/>
      <c r="RPS12" s="74"/>
      <c r="RPT12" s="74"/>
      <c r="RPU12" s="85"/>
      <c r="RPV12" s="74"/>
      <c r="RPW12" s="74"/>
      <c r="RPX12" s="85"/>
      <c r="RPY12" s="74"/>
      <c r="RPZ12" s="74"/>
      <c r="RQA12" s="85"/>
      <c r="RQB12" s="80"/>
      <c r="RQC12" s="80"/>
      <c r="RQD12" s="85"/>
      <c r="RQE12" s="77"/>
      <c r="RQF12" s="74"/>
      <c r="RQG12" s="74"/>
      <c r="RQH12" s="85"/>
      <c r="RQI12" s="74"/>
      <c r="RQJ12" s="74"/>
      <c r="RQK12" s="85"/>
      <c r="RQL12" s="74"/>
      <c r="RQM12" s="74"/>
      <c r="RQN12" s="85"/>
      <c r="RQO12" s="74"/>
      <c r="RQP12" s="74"/>
      <c r="RQQ12" s="85"/>
      <c r="RQR12" s="80"/>
      <c r="RQS12" s="80"/>
      <c r="RQT12" s="85"/>
      <c r="RQU12" s="77"/>
      <c r="RQV12" s="74"/>
      <c r="RQW12" s="74"/>
      <c r="RQX12" s="85"/>
      <c r="RQY12" s="74"/>
      <c r="RQZ12" s="74"/>
      <c r="RRA12" s="85"/>
      <c r="RRB12" s="74"/>
      <c r="RRC12" s="74"/>
      <c r="RRD12" s="85"/>
      <c r="RRE12" s="74"/>
      <c r="RRF12" s="74"/>
      <c r="RRG12" s="85"/>
      <c r="RRH12" s="80"/>
      <c r="RRI12" s="80"/>
      <c r="RRJ12" s="85"/>
      <c r="RRK12" s="77"/>
      <c r="RRL12" s="74"/>
      <c r="RRM12" s="74"/>
      <c r="RRN12" s="85"/>
      <c r="RRO12" s="74"/>
      <c r="RRP12" s="74"/>
      <c r="RRQ12" s="85"/>
      <c r="RRR12" s="74"/>
      <c r="RRS12" s="74"/>
      <c r="RRT12" s="85"/>
      <c r="RRU12" s="74"/>
      <c r="RRV12" s="74"/>
      <c r="RRW12" s="85"/>
      <c r="RRX12" s="80"/>
      <c r="RRY12" s="80"/>
      <c r="RRZ12" s="85"/>
      <c r="RSA12" s="77"/>
      <c r="RSB12" s="74"/>
      <c r="RSC12" s="74"/>
      <c r="RSD12" s="85"/>
      <c r="RSE12" s="74"/>
      <c r="RSF12" s="74"/>
      <c r="RSG12" s="85"/>
      <c r="RSH12" s="74"/>
      <c r="RSI12" s="74"/>
      <c r="RSJ12" s="85"/>
      <c r="RSK12" s="74"/>
      <c r="RSL12" s="74"/>
      <c r="RSM12" s="85"/>
      <c r="RSN12" s="80"/>
      <c r="RSO12" s="80"/>
      <c r="RSP12" s="85"/>
      <c r="RSQ12" s="77"/>
      <c r="RSR12" s="74"/>
      <c r="RSS12" s="74"/>
      <c r="RST12" s="85"/>
      <c r="RSU12" s="74"/>
      <c r="RSV12" s="74"/>
      <c r="RSW12" s="85"/>
      <c r="RSX12" s="74"/>
      <c r="RSY12" s="74"/>
      <c r="RSZ12" s="85"/>
      <c r="RTA12" s="74"/>
      <c r="RTB12" s="74"/>
      <c r="RTC12" s="85"/>
      <c r="RTD12" s="80"/>
      <c r="RTE12" s="80"/>
      <c r="RTF12" s="85"/>
      <c r="RTG12" s="77"/>
      <c r="RTH12" s="74"/>
      <c r="RTI12" s="74"/>
      <c r="RTJ12" s="85"/>
      <c r="RTK12" s="74"/>
      <c r="RTL12" s="74"/>
      <c r="RTM12" s="85"/>
      <c r="RTN12" s="74"/>
      <c r="RTO12" s="74"/>
      <c r="RTP12" s="85"/>
      <c r="RTQ12" s="74"/>
      <c r="RTR12" s="74"/>
      <c r="RTS12" s="85"/>
      <c r="RTT12" s="80"/>
      <c r="RTU12" s="80"/>
      <c r="RTV12" s="85"/>
      <c r="RTW12" s="77"/>
      <c r="RTX12" s="74"/>
      <c r="RTY12" s="74"/>
      <c r="RTZ12" s="85"/>
      <c r="RUA12" s="74"/>
      <c r="RUB12" s="74"/>
      <c r="RUC12" s="85"/>
      <c r="RUD12" s="74"/>
      <c r="RUE12" s="74"/>
      <c r="RUF12" s="85"/>
      <c r="RUG12" s="74"/>
      <c r="RUH12" s="74"/>
      <c r="RUI12" s="85"/>
      <c r="RUJ12" s="80"/>
      <c r="RUK12" s="80"/>
      <c r="RUL12" s="85"/>
      <c r="RUM12" s="77"/>
      <c r="RUN12" s="74"/>
      <c r="RUO12" s="74"/>
      <c r="RUP12" s="85"/>
      <c r="RUQ12" s="74"/>
      <c r="RUR12" s="74"/>
      <c r="RUS12" s="85"/>
      <c r="RUT12" s="74"/>
      <c r="RUU12" s="74"/>
      <c r="RUV12" s="85"/>
      <c r="RUW12" s="74"/>
      <c r="RUX12" s="74"/>
      <c r="RUY12" s="85"/>
      <c r="RUZ12" s="80"/>
      <c r="RVA12" s="80"/>
      <c r="RVB12" s="85"/>
      <c r="RVC12" s="77"/>
      <c r="RVD12" s="74"/>
      <c r="RVE12" s="74"/>
      <c r="RVF12" s="85"/>
      <c r="RVG12" s="74"/>
      <c r="RVH12" s="74"/>
      <c r="RVI12" s="85"/>
      <c r="RVJ12" s="74"/>
      <c r="RVK12" s="74"/>
      <c r="RVL12" s="85"/>
      <c r="RVM12" s="74"/>
      <c r="RVN12" s="74"/>
      <c r="RVO12" s="85"/>
      <c r="RVP12" s="80"/>
      <c r="RVQ12" s="80"/>
      <c r="RVR12" s="85"/>
      <c r="RVS12" s="77"/>
      <c r="RVT12" s="74"/>
      <c r="RVU12" s="74"/>
      <c r="RVV12" s="85"/>
      <c r="RVW12" s="74"/>
      <c r="RVX12" s="74"/>
      <c r="RVY12" s="85"/>
      <c r="RVZ12" s="74"/>
      <c r="RWA12" s="74"/>
      <c r="RWB12" s="85"/>
      <c r="RWC12" s="74"/>
      <c r="RWD12" s="74"/>
      <c r="RWE12" s="85"/>
      <c r="RWF12" s="80"/>
      <c r="RWG12" s="80"/>
      <c r="RWH12" s="85"/>
      <c r="RWI12" s="77"/>
      <c r="RWJ12" s="74"/>
      <c r="RWK12" s="74"/>
      <c r="RWL12" s="85"/>
      <c r="RWM12" s="74"/>
      <c r="RWN12" s="74"/>
      <c r="RWO12" s="85"/>
      <c r="RWP12" s="74"/>
      <c r="RWQ12" s="74"/>
      <c r="RWR12" s="85"/>
      <c r="RWS12" s="74"/>
      <c r="RWT12" s="74"/>
      <c r="RWU12" s="85"/>
      <c r="RWV12" s="80"/>
      <c r="RWW12" s="80"/>
      <c r="RWX12" s="85"/>
      <c r="RWY12" s="77"/>
      <c r="RWZ12" s="74"/>
      <c r="RXA12" s="74"/>
      <c r="RXB12" s="85"/>
      <c r="RXC12" s="74"/>
      <c r="RXD12" s="74"/>
      <c r="RXE12" s="85"/>
      <c r="RXF12" s="74"/>
      <c r="RXG12" s="74"/>
      <c r="RXH12" s="85"/>
      <c r="RXI12" s="74"/>
      <c r="RXJ12" s="74"/>
      <c r="RXK12" s="85"/>
      <c r="RXL12" s="80"/>
      <c r="RXM12" s="80"/>
      <c r="RXN12" s="85"/>
      <c r="RXO12" s="77"/>
      <c r="RXP12" s="74"/>
      <c r="RXQ12" s="74"/>
      <c r="RXR12" s="85"/>
      <c r="RXS12" s="74"/>
      <c r="RXT12" s="74"/>
      <c r="RXU12" s="85"/>
      <c r="RXV12" s="74"/>
      <c r="RXW12" s="74"/>
      <c r="RXX12" s="85"/>
      <c r="RXY12" s="74"/>
      <c r="RXZ12" s="74"/>
      <c r="RYA12" s="85"/>
      <c r="RYB12" s="80"/>
      <c r="RYC12" s="80"/>
      <c r="RYD12" s="85"/>
      <c r="RYE12" s="77"/>
      <c r="RYF12" s="74"/>
      <c r="RYG12" s="74"/>
      <c r="RYH12" s="85"/>
      <c r="RYI12" s="74"/>
      <c r="RYJ12" s="74"/>
      <c r="RYK12" s="85"/>
      <c r="RYL12" s="74"/>
      <c r="RYM12" s="74"/>
      <c r="RYN12" s="85"/>
      <c r="RYO12" s="74"/>
      <c r="RYP12" s="74"/>
      <c r="RYQ12" s="85"/>
      <c r="RYR12" s="80"/>
      <c r="RYS12" s="80"/>
      <c r="RYT12" s="85"/>
      <c r="RYU12" s="77"/>
      <c r="RYV12" s="74"/>
      <c r="RYW12" s="74"/>
      <c r="RYX12" s="85"/>
      <c r="RYY12" s="74"/>
      <c r="RYZ12" s="74"/>
      <c r="RZA12" s="85"/>
      <c r="RZB12" s="74"/>
      <c r="RZC12" s="74"/>
      <c r="RZD12" s="85"/>
      <c r="RZE12" s="74"/>
      <c r="RZF12" s="74"/>
      <c r="RZG12" s="85"/>
      <c r="RZH12" s="80"/>
      <c r="RZI12" s="80"/>
      <c r="RZJ12" s="85"/>
      <c r="RZK12" s="77"/>
      <c r="RZL12" s="74"/>
      <c r="RZM12" s="74"/>
      <c r="RZN12" s="85"/>
      <c r="RZO12" s="74"/>
      <c r="RZP12" s="74"/>
      <c r="RZQ12" s="85"/>
      <c r="RZR12" s="74"/>
      <c r="RZS12" s="74"/>
      <c r="RZT12" s="85"/>
      <c r="RZU12" s="74"/>
      <c r="RZV12" s="74"/>
      <c r="RZW12" s="85"/>
      <c r="RZX12" s="80"/>
      <c r="RZY12" s="80"/>
      <c r="RZZ12" s="85"/>
      <c r="SAA12" s="77"/>
      <c r="SAB12" s="74"/>
      <c r="SAC12" s="74"/>
      <c r="SAD12" s="85"/>
      <c r="SAE12" s="74"/>
      <c r="SAF12" s="74"/>
      <c r="SAG12" s="85"/>
      <c r="SAH12" s="74"/>
      <c r="SAI12" s="74"/>
      <c r="SAJ12" s="85"/>
      <c r="SAK12" s="74"/>
      <c r="SAL12" s="74"/>
      <c r="SAM12" s="85"/>
      <c r="SAN12" s="80"/>
      <c r="SAO12" s="80"/>
      <c r="SAP12" s="85"/>
      <c r="SAQ12" s="77"/>
      <c r="SAR12" s="74"/>
      <c r="SAS12" s="74"/>
      <c r="SAT12" s="85"/>
      <c r="SAU12" s="74"/>
      <c r="SAV12" s="74"/>
      <c r="SAW12" s="85"/>
      <c r="SAX12" s="74"/>
      <c r="SAY12" s="74"/>
      <c r="SAZ12" s="85"/>
      <c r="SBA12" s="74"/>
      <c r="SBB12" s="74"/>
      <c r="SBC12" s="85"/>
      <c r="SBD12" s="80"/>
      <c r="SBE12" s="80"/>
      <c r="SBF12" s="85"/>
      <c r="SBG12" s="77"/>
      <c r="SBH12" s="74"/>
      <c r="SBI12" s="74"/>
      <c r="SBJ12" s="85"/>
      <c r="SBK12" s="74"/>
      <c r="SBL12" s="74"/>
      <c r="SBM12" s="85"/>
      <c r="SBN12" s="74"/>
      <c r="SBO12" s="74"/>
      <c r="SBP12" s="85"/>
      <c r="SBQ12" s="74"/>
      <c r="SBR12" s="74"/>
      <c r="SBS12" s="85"/>
      <c r="SBT12" s="80"/>
      <c r="SBU12" s="80"/>
      <c r="SBV12" s="85"/>
      <c r="SBW12" s="77"/>
      <c r="SBX12" s="74"/>
      <c r="SBY12" s="74"/>
      <c r="SBZ12" s="85"/>
      <c r="SCA12" s="74"/>
      <c r="SCB12" s="74"/>
      <c r="SCC12" s="85"/>
      <c r="SCD12" s="74"/>
      <c r="SCE12" s="74"/>
      <c r="SCF12" s="85"/>
      <c r="SCG12" s="74"/>
      <c r="SCH12" s="74"/>
      <c r="SCI12" s="85"/>
      <c r="SCJ12" s="80"/>
      <c r="SCK12" s="80"/>
      <c r="SCL12" s="85"/>
      <c r="SCM12" s="77"/>
      <c r="SCN12" s="74"/>
      <c r="SCO12" s="74"/>
      <c r="SCP12" s="85"/>
      <c r="SCQ12" s="74"/>
      <c r="SCR12" s="74"/>
      <c r="SCS12" s="85"/>
      <c r="SCT12" s="74"/>
      <c r="SCU12" s="74"/>
      <c r="SCV12" s="85"/>
      <c r="SCW12" s="74"/>
      <c r="SCX12" s="74"/>
      <c r="SCY12" s="85"/>
      <c r="SCZ12" s="80"/>
      <c r="SDA12" s="80"/>
      <c r="SDB12" s="85"/>
      <c r="SDC12" s="77"/>
      <c r="SDD12" s="74"/>
      <c r="SDE12" s="74"/>
      <c r="SDF12" s="85"/>
      <c r="SDG12" s="74"/>
      <c r="SDH12" s="74"/>
      <c r="SDI12" s="85"/>
      <c r="SDJ12" s="74"/>
      <c r="SDK12" s="74"/>
      <c r="SDL12" s="85"/>
      <c r="SDM12" s="74"/>
      <c r="SDN12" s="74"/>
      <c r="SDO12" s="85"/>
      <c r="SDP12" s="80"/>
      <c r="SDQ12" s="80"/>
      <c r="SDR12" s="85"/>
      <c r="SDS12" s="77"/>
      <c r="SDT12" s="74"/>
      <c r="SDU12" s="74"/>
      <c r="SDV12" s="85"/>
      <c r="SDW12" s="74"/>
      <c r="SDX12" s="74"/>
      <c r="SDY12" s="85"/>
      <c r="SDZ12" s="74"/>
      <c r="SEA12" s="74"/>
      <c r="SEB12" s="85"/>
      <c r="SEC12" s="74"/>
      <c r="SED12" s="74"/>
      <c r="SEE12" s="85"/>
      <c r="SEF12" s="80"/>
      <c r="SEG12" s="80"/>
      <c r="SEH12" s="85"/>
      <c r="SEI12" s="77"/>
      <c r="SEJ12" s="74"/>
      <c r="SEK12" s="74"/>
      <c r="SEL12" s="85"/>
      <c r="SEM12" s="74"/>
      <c r="SEN12" s="74"/>
      <c r="SEO12" s="85"/>
      <c r="SEP12" s="74"/>
      <c r="SEQ12" s="74"/>
      <c r="SER12" s="85"/>
      <c r="SES12" s="74"/>
      <c r="SET12" s="74"/>
      <c r="SEU12" s="85"/>
      <c r="SEV12" s="80"/>
      <c r="SEW12" s="80"/>
      <c r="SEX12" s="85"/>
      <c r="SEY12" s="77"/>
      <c r="SEZ12" s="74"/>
      <c r="SFA12" s="74"/>
      <c r="SFB12" s="85"/>
      <c r="SFC12" s="74"/>
      <c r="SFD12" s="74"/>
      <c r="SFE12" s="85"/>
      <c r="SFF12" s="74"/>
      <c r="SFG12" s="74"/>
      <c r="SFH12" s="85"/>
      <c r="SFI12" s="74"/>
      <c r="SFJ12" s="74"/>
      <c r="SFK12" s="85"/>
      <c r="SFL12" s="80"/>
      <c r="SFM12" s="80"/>
      <c r="SFN12" s="85"/>
      <c r="SFO12" s="77"/>
      <c r="SFP12" s="74"/>
      <c r="SFQ12" s="74"/>
      <c r="SFR12" s="85"/>
      <c r="SFS12" s="74"/>
      <c r="SFT12" s="74"/>
      <c r="SFU12" s="85"/>
      <c r="SFV12" s="74"/>
      <c r="SFW12" s="74"/>
      <c r="SFX12" s="85"/>
      <c r="SFY12" s="74"/>
      <c r="SFZ12" s="74"/>
      <c r="SGA12" s="85"/>
      <c r="SGB12" s="80"/>
      <c r="SGC12" s="80"/>
      <c r="SGD12" s="85"/>
      <c r="SGE12" s="77"/>
      <c r="SGF12" s="74"/>
      <c r="SGG12" s="74"/>
      <c r="SGH12" s="85"/>
      <c r="SGI12" s="74"/>
      <c r="SGJ12" s="74"/>
      <c r="SGK12" s="85"/>
      <c r="SGL12" s="74"/>
      <c r="SGM12" s="74"/>
      <c r="SGN12" s="85"/>
      <c r="SGO12" s="74"/>
      <c r="SGP12" s="74"/>
      <c r="SGQ12" s="85"/>
      <c r="SGR12" s="80"/>
      <c r="SGS12" s="80"/>
      <c r="SGT12" s="85"/>
      <c r="SGU12" s="77"/>
      <c r="SGV12" s="74"/>
      <c r="SGW12" s="74"/>
      <c r="SGX12" s="85"/>
      <c r="SGY12" s="74"/>
      <c r="SGZ12" s="74"/>
      <c r="SHA12" s="85"/>
      <c r="SHB12" s="74"/>
      <c r="SHC12" s="74"/>
      <c r="SHD12" s="85"/>
      <c r="SHE12" s="74"/>
      <c r="SHF12" s="74"/>
      <c r="SHG12" s="85"/>
      <c r="SHH12" s="80"/>
      <c r="SHI12" s="80"/>
      <c r="SHJ12" s="85"/>
      <c r="SHK12" s="77"/>
      <c r="SHL12" s="74"/>
      <c r="SHM12" s="74"/>
      <c r="SHN12" s="85"/>
      <c r="SHO12" s="74"/>
      <c r="SHP12" s="74"/>
      <c r="SHQ12" s="85"/>
      <c r="SHR12" s="74"/>
      <c r="SHS12" s="74"/>
      <c r="SHT12" s="85"/>
      <c r="SHU12" s="74"/>
      <c r="SHV12" s="74"/>
      <c r="SHW12" s="85"/>
      <c r="SHX12" s="80"/>
      <c r="SHY12" s="80"/>
      <c r="SHZ12" s="85"/>
      <c r="SIA12" s="77"/>
      <c r="SIB12" s="74"/>
      <c r="SIC12" s="74"/>
      <c r="SID12" s="85"/>
      <c r="SIE12" s="74"/>
      <c r="SIF12" s="74"/>
      <c r="SIG12" s="85"/>
      <c r="SIH12" s="74"/>
      <c r="SII12" s="74"/>
      <c r="SIJ12" s="85"/>
      <c r="SIK12" s="74"/>
      <c r="SIL12" s="74"/>
      <c r="SIM12" s="85"/>
      <c r="SIN12" s="80"/>
      <c r="SIO12" s="80"/>
      <c r="SIP12" s="85"/>
      <c r="SIQ12" s="77"/>
      <c r="SIR12" s="74"/>
      <c r="SIS12" s="74"/>
      <c r="SIT12" s="85"/>
      <c r="SIU12" s="74"/>
      <c r="SIV12" s="74"/>
      <c r="SIW12" s="85"/>
      <c r="SIX12" s="74"/>
      <c r="SIY12" s="74"/>
      <c r="SIZ12" s="85"/>
      <c r="SJA12" s="74"/>
      <c r="SJB12" s="74"/>
      <c r="SJC12" s="85"/>
      <c r="SJD12" s="80"/>
      <c r="SJE12" s="80"/>
      <c r="SJF12" s="85"/>
      <c r="SJG12" s="77"/>
      <c r="SJH12" s="74"/>
      <c r="SJI12" s="74"/>
      <c r="SJJ12" s="85"/>
      <c r="SJK12" s="74"/>
      <c r="SJL12" s="74"/>
      <c r="SJM12" s="85"/>
      <c r="SJN12" s="74"/>
      <c r="SJO12" s="74"/>
      <c r="SJP12" s="85"/>
      <c r="SJQ12" s="74"/>
      <c r="SJR12" s="74"/>
      <c r="SJS12" s="85"/>
      <c r="SJT12" s="80"/>
      <c r="SJU12" s="80"/>
      <c r="SJV12" s="85"/>
      <c r="SJW12" s="77"/>
      <c r="SJX12" s="74"/>
      <c r="SJY12" s="74"/>
      <c r="SJZ12" s="85"/>
      <c r="SKA12" s="74"/>
      <c r="SKB12" s="74"/>
      <c r="SKC12" s="85"/>
      <c r="SKD12" s="74"/>
      <c r="SKE12" s="74"/>
      <c r="SKF12" s="85"/>
      <c r="SKG12" s="74"/>
      <c r="SKH12" s="74"/>
      <c r="SKI12" s="85"/>
      <c r="SKJ12" s="80"/>
      <c r="SKK12" s="80"/>
      <c r="SKL12" s="85"/>
      <c r="SKM12" s="77"/>
      <c r="SKN12" s="74"/>
      <c r="SKO12" s="74"/>
      <c r="SKP12" s="85"/>
      <c r="SKQ12" s="74"/>
      <c r="SKR12" s="74"/>
      <c r="SKS12" s="85"/>
      <c r="SKT12" s="74"/>
      <c r="SKU12" s="74"/>
      <c r="SKV12" s="85"/>
      <c r="SKW12" s="74"/>
      <c r="SKX12" s="74"/>
      <c r="SKY12" s="85"/>
      <c r="SKZ12" s="80"/>
      <c r="SLA12" s="80"/>
      <c r="SLB12" s="85"/>
      <c r="SLC12" s="77"/>
      <c r="SLD12" s="74"/>
      <c r="SLE12" s="74"/>
      <c r="SLF12" s="85"/>
      <c r="SLG12" s="74"/>
      <c r="SLH12" s="74"/>
      <c r="SLI12" s="85"/>
      <c r="SLJ12" s="74"/>
      <c r="SLK12" s="74"/>
      <c r="SLL12" s="85"/>
      <c r="SLM12" s="74"/>
      <c r="SLN12" s="74"/>
      <c r="SLO12" s="85"/>
      <c r="SLP12" s="80"/>
      <c r="SLQ12" s="80"/>
      <c r="SLR12" s="85"/>
      <c r="SLS12" s="77"/>
      <c r="SLT12" s="74"/>
      <c r="SLU12" s="74"/>
      <c r="SLV12" s="85"/>
      <c r="SLW12" s="74"/>
      <c r="SLX12" s="74"/>
      <c r="SLY12" s="85"/>
      <c r="SLZ12" s="74"/>
      <c r="SMA12" s="74"/>
      <c r="SMB12" s="85"/>
      <c r="SMC12" s="74"/>
      <c r="SMD12" s="74"/>
      <c r="SME12" s="85"/>
      <c r="SMF12" s="80"/>
      <c r="SMG12" s="80"/>
      <c r="SMH12" s="85"/>
      <c r="SMI12" s="77"/>
      <c r="SMJ12" s="74"/>
      <c r="SMK12" s="74"/>
      <c r="SML12" s="85"/>
      <c r="SMM12" s="74"/>
      <c r="SMN12" s="74"/>
      <c r="SMO12" s="85"/>
      <c r="SMP12" s="74"/>
      <c r="SMQ12" s="74"/>
      <c r="SMR12" s="85"/>
      <c r="SMS12" s="74"/>
      <c r="SMT12" s="74"/>
      <c r="SMU12" s="85"/>
      <c r="SMV12" s="80"/>
      <c r="SMW12" s="80"/>
      <c r="SMX12" s="85"/>
      <c r="SMY12" s="77"/>
      <c r="SMZ12" s="74"/>
      <c r="SNA12" s="74"/>
      <c r="SNB12" s="85"/>
      <c r="SNC12" s="74"/>
      <c r="SND12" s="74"/>
      <c r="SNE12" s="85"/>
      <c r="SNF12" s="74"/>
      <c r="SNG12" s="74"/>
      <c r="SNH12" s="85"/>
      <c r="SNI12" s="74"/>
      <c r="SNJ12" s="74"/>
      <c r="SNK12" s="85"/>
      <c r="SNL12" s="80"/>
      <c r="SNM12" s="80"/>
      <c r="SNN12" s="85"/>
      <c r="SNO12" s="77"/>
      <c r="SNP12" s="74"/>
      <c r="SNQ12" s="74"/>
      <c r="SNR12" s="85"/>
      <c r="SNS12" s="74"/>
      <c r="SNT12" s="74"/>
      <c r="SNU12" s="85"/>
      <c r="SNV12" s="74"/>
      <c r="SNW12" s="74"/>
      <c r="SNX12" s="85"/>
      <c r="SNY12" s="74"/>
      <c r="SNZ12" s="74"/>
      <c r="SOA12" s="85"/>
      <c r="SOB12" s="80"/>
      <c r="SOC12" s="80"/>
      <c r="SOD12" s="85"/>
      <c r="SOE12" s="77"/>
      <c r="SOF12" s="74"/>
      <c r="SOG12" s="74"/>
      <c r="SOH12" s="85"/>
      <c r="SOI12" s="74"/>
      <c r="SOJ12" s="74"/>
      <c r="SOK12" s="85"/>
      <c r="SOL12" s="74"/>
      <c r="SOM12" s="74"/>
      <c r="SON12" s="85"/>
      <c r="SOO12" s="74"/>
      <c r="SOP12" s="74"/>
      <c r="SOQ12" s="85"/>
      <c r="SOR12" s="80"/>
      <c r="SOS12" s="80"/>
      <c r="SOT12" s="85"/>
      <c r="SOU12" s="77"/>
      <c r="SOV12" s="74"/>
      <c r="SOW12" s="74"/>
      <c r="SOX12" s="85"/>
      <c r="SOY12" s="74"/>
      <c r="SOZ12" s="74"/>
      <c r="SPA12" s="85"/>
      <c r="SPB12" s="74"/>
      <c r="SPC12" s="74"/>
      <c r="SPD12" s="85"/>
      <c r="SPE12" s="74"/>
      <c r="SPF12" s="74"/>
      <c r="SPG12" s="85"/>
      <c r="SPH12" s="80"/>
      <c r="SPI12" s="80"/>
      <c r="SPJ12" s="85"/>
      <c r="SPK12" s="77"/>
      <c r="SPL12" s="74"/>
      <c r="SPM12" s="74"/>
      <c r="SPN12" s="85"/>
      <c r="SPO12" s="74"/>
      <c r="SPP12" s="74"/>
      <c r="SPQ12" s="85"/>
      <c r="SPR12" s="74"/>
      <c r="SPS12" s="74"/>
      <c r="SPT12" s="85"/>
      <c r="SPU12" s="74"/>
      <c r="SPV12" s="74"/>
      <c r="SPW12" s="85"/>
      <c r="SPX12" s="80"/>
      <c r="SPY12" s="80"/>
      <c r="SPZ12" s="85"/>
      <c r="SQA12" s="77"/>
      <c r="SQB12" s="74"/>
      <c r="SQC12" s="74"/>
      <c r="SQD12" s="85"/>
      <c r="SQE12" s="74"/>
      <c r="SQF12" s="74"/>
      <c r="SQG12" s="85"/>
      <c r="SQH12" s="74"/>
      <c r="SQI12" s="74"/>
      <c r="SQJ12" s="85"/>
      <c r="SQK12" s="74"/>
      <c r="SQL12" s="74"/>
      <c r="SQM12" s="85"/>
      <c r="SQN12" s="80"/>
      <c r="SQO12" s="80"/>
      <c r="SQP12" s="85"/>
      <c r="SQQ12" s="77"/>
      <c r="SQR12" s="74"/>
      <c r="SQS12" s="74"/>
      <c r="SQT12" s="85"/>
      <c r="SQU12" s="74"/>
      <c r="SQV12" s="74"/>
      <c r="SQW12" s="85"/>
      <c r="SQX12" s="74"/>
      <c r="SQY12" s="74"/>
      <c r="SQZ12" s="85"/>
      <c r="SRA12" s="74"/>
      <c r="SRB12" s="74"/>
      <c r="SRC12" s="85"/>
      <c r="SRD12" s="80"/>
      <c r="SRE12" s="80"/>
      <c r="SRF12" s="85"/>
      <c r="SRG12" s="77"/>
      <c r="SRH12" s="74"/>
      <c r="SRI12" s="74"/>
      <c r="SRJ12" s="85"/>
      <c r="SRK12" s="74"/>
      <c r="SRL12" s="74"/>
      <c r="SRM12" s="85"/>
      <c r="SRN12" s="74"/>
      <c r="SRO12" s="74"/>
      <c r="SRP12" s="85"/>
      <c r="SRQ12" s="74"/>
      <c r="SRR12" s="74"/>
      <c r="SRS12" s="85"/>
      <c r="SRT12" s="80"/>
      <c r="SRU12" s="80"/>
      <c r="SRV12" s="85"/>
      <c r="SRW12" s="77"/>
      <c r="SRX12" s="74"/>
      <c r="SRY12" s="74"/>
      <c r="SRZ12" s="85"/>
      <c r="SSA12" s="74"/>
      <c r="SSB12" s="74"/>
      <c r="SSC12" s="85"/>
      <c r="SSD12" s="74"/>
      <c r="SSE12" s="74"/>
      <c r="SSF12" s="85"/>
      <c r="SSG12" s="74"/>
      <c r="SSH12" s="74"/>
      <c r="SSI12" s="85"/>
      <c r="SSJ12" s="80"/>
      <c r="SSK12" s="80"/>
      <c r="SSL12" s="85"/>
      <c r="SSM12" s="77"/>
      <c r="SSN12" s="74"/>
      <c r="SSO12" s="74"/>
      <c r="SSP12" s="85"/>
      <c r="SSQ12" s="74"/>
      <c r="SSR12" s="74"/>
      <c r="SSS12" s="85"/>
      <c r="SST12" s="74"/>
      <c r="SSU12" s="74"/>
      <c r="SSV12" s="85"/>
      <c r="SSW12" s="74"/>
      <c r="SSX12" s="74"/>
      <c r="SSY12" s="85"/>
      <c r="SSZ12" s="80"/>
      <c r="STA12" s="80"/>
      <c r="STB12" s="85"/>
      <c r="STC12" s="77"/>
      <c r="STD12" s="74"/>
      <c r="STE12" s="74"/>
      <c r="STF12" s="85"/>
      <c r="STG12" s="74"/>
      <c r="STH12" s="74"/>
      <c r="STI12" s="85"/>
      <c r="STJ12" s="74"/>
      <c r="STK12" s="74"/>
      <c r="STL12" s="85"/>
      <c r="STM12" s="74"/>
      <c r="STN12" s="74"/>
      <c r="STO12" s="85"/>
      <c r="STP12" s="80"/>
      <c r="STQ12" s="80"/>
      <c r="STR12" s="85"/>
      <c r="STS12" s="77"/>
      <c r="STT12" s="74"/>
      <c r="STU12" s="74"/>
      <c r="STV12" s="85"/>
      <c r="STW12" s="74"/>
      <c r="STX12" s="74"/>
      <c r="STY12" s="85"/>
      <c r="STZ12" s="74"/>
      <c r="SUA12" s="74"/>
      <c r="SUB12" s="85"/>
      <c r="SUC12" s="74"/>
      <c r="SUD12" s="74"/>
      <c r="SUE12" s="85"/>
      <c r="SUF12" s="80"/>
      <c r="SUG12" s="80"/>
      <c r="SUH12" s="85"/>
      <c r="SUI12" s="77"/>
      <c r="SUJ12" s="74"/>
      <c r="SUK12" s="74"/>
      <c r="SUL12" s="85"/>
      <c r="SUM12" s="74"/>
      <c r="SUN12" s="74"/>
      <c r="SUO12" s="85"/>
      <c r="SUP12" s="74"/>
      <c r="SUQ12" s="74"/>
      <c r="SUR12" s="85"/>
      <c r="SUS12" s="74"/>
      <c r="SUT12" s="74"/>
      <c r="SUU12" s="85"/>
      <c r="SUV12" s="80"/>
      <c r="SUW12" s="80"/>
      <c r="SUX12" s="85"/>
      <c r="SUY12" s="77"/>
      <c r="SUZ12" s="74"/>
      <c r="SVA12" s="74"/>
      <c r="SVB12" s="85"/>
      <c r="SVC12" s="74"/>
      <c r="SVD12" s="74"/>
      <c r="SVE12" s="85"/>
      <c r="SVF12" s="74"/>
      <c r="SVG12" s="74"/>
      <c r="SVH12" s="85"/>
      <c r="SVI12" s="74"/>
      <c r="SVJ12" s="74"/>
      <c r="SVK12" s="85"/>
      <c r="SVL12" s="80"/>
      <c r="SVM12" s="80"/>
      <c r="SVN12" s="85"/>
      <c r="SVO12" s="77"/>
      <c r="SVP12" s="74"/>
      <c r="SVQ12" s="74"/>
      <c r="SVR12" s="85"/>
      <c r="SVS12" s="74"/>
      <c r="SVT12" s="74"/>
      <c r="SVU12" s="85"/>
      <c r="SVV12" s="74"/>
      <c r="SVW12" s="74"/>
      <c r="SVX12" s="85"/>
      <c r="SVY12" s="74"/>
      <c r="SVZ12" s="74"/>
      <c r="SWA12" s="85"/>
      <c r="SWB12" s="80"/>
      <c r="SWC12" s="80"/>
      <c r="SWD12" s="85"/>
      <c r="SWE12" s="77"/>
      <c r="SWF12" s="74"/>
      <c r="SWG12" s="74"/>
      <c r="SWH12" s="85"/>
      <c r="SWI12" s="74"/>
      <c r="SWJ12" s="74"/>
      <c r="SWK12" s="85"/>
      <c r="SWL12" s="74"/>
      <c r="SWM12" s="74"/>
      <c r="SWN12" s="85"/>
      <c r="SWO12" s="74"/>
      <c r="SWP12" s="74"/>
      <c r="SWQ12" s="85"/>
      <c r="SWR12" s="80"/>
      <c r="SWS12" s="80"/>
      <c r="SWT12" s="85"/>
      <c r="SWU12" s="77"/>
      <c r="SWV12" s="74"/>
      <c r="SWW12" s="74"/>
      <c r="SWX12" s="85"/>
      <c r="SWY12" s="74"/>
      <c r="SWZ12" s="74"/>
      <c r="SXA12" s="85"/>
      <c r="SXB12" s="74"/>
      <c r="SXC12" s="74"/>
      <c r="SXD12" s="85"/>
      <c r="SXE12" s="74"/>
      <c r="SXF12" s="74"/>
      <c r="SXG12" s="85"/>
      <c r="SXH12" s="80"/>
      <c r="SXI12" s="80"/>
      <c r="SXJ12" s="85"/>
      <c r="SXK12" s="77"/>
      <c r="SXL12" s="74"/>
      <c r="SXM12" s="74"/>
      <c r="SXN12" s="85"/>
      <c r="SXO12" s="74"/>
      <c r="SXP12" s="74"/>
      <c r="SXQ12" s="85"/>
      <c r="SXR12" s="74"/>
      <c r="SXS12" s="74"/>
      <c r="SXT12" s="85"/>
      <c r="SXU12" s="74"/>
      <c r="SXV12" s="74"/>
      <c r="SXW12" s="85"/>
      <c r="SXX12" s="80"/>
      <c r="SXY12" s="80"/>
      <c r="SXZ12" s="85"/>
      <c r="SYA12" s="77"/>
      <c r="SYB12" s="74"/>
      <c r="SYC12" s="74"/>
      <c r="SYD12" s="85"/>
      <c r="SYE12" s="74"/>
      <c r="SYF12" s="74"/>
      <c r="SYG12" s="85"/>
      <c r="SYH12" s="74"/>
      <c r="SYI12" s="74"/>
      <c r="SYJ12" s="85"/>
      <c r="SYK12" s="74"/>
      <c r="SYL12" s="74"/>
      <c r="SYM12" s="85"/>
      <c r="SYN12" s="80"/>
      <c r="SYO12" s="80"/>
      <c r="SYP12" s="85"/>
      <c r="SYQ12" s="77"/>
      <c r="SYR12" s="74"/>
      <c r="SYS12" s="74"/>
      <c r="SYT12" s="85"/>
      <c r="SYU12" s="74"/>
      <c r="SYV12" s="74"/>
      <c r="SYW12" s="85"/>
      <c r="SYX12" s="74"/>
      <c r="SYY12" s="74"/>
      <c r="SYZ12" s="85"/>
      <c r="SZA12" s="74"/>
      <c r="SZB12" s="74"/>
      <c r="SZC12" s="85"/>
      <c r="SZD12" s="80"/>
      <c r="SZE12" s="80"/>
      <c r="SZF12" s="85"/>
      <c r="SZG12" s="77"/>
      <c r="SZH12" s="74"/>
      <c r="SZI12" s="74"/>
      <c r="SZJ12" s="85"/>
      <c r="SZK12" s="74"/>
      <c r="SZL12" s="74"/>
      <c r="SZM12" s="85"/>
      <c r="SZN12" s="74"/>
      <c r="SZO12" s="74"/>
      <c r="SZP12" s="85"/>
      <c r="SZQ12" s="74"/>
      <c r="SZR12" s="74"/>
      <c r="SZS12" s="85"/>
      <c r="SZT12" s="80"/>
      <c r="SZU12" s="80"/>
      <c r="SZV12" s="85"/>
      <c r="SZW12" s="77"/>
      <c r="SZX12" s="74"/>
      <c r="SZY12" s="74"/>
      <c r="SZZ12" s="85"/>
      <c r="TAA12" s="74"/>
      <c r="TAB12" s="74"/>
      <c r="TAC12" s="85"/>
      <c r="TAD12" s="74"/>
      <c r="TAE12" s="74"/>
      <c r="TAF12" s="85"/>
      <c r="TAG12" s="74"/>
      <c r="TAH12" s="74"/>
      <c r="TAI12" s="85"/>
      <c r="TAJ12" s="80"/>
      <c r="TAK12" s="80"/>
      <c r="TAL12" s="85"/>
      <c r="TAM12" s="77"/>
      <c r="TAN12" s="74"/>
      <c r="TAO12" s="74"/>
      <c r="TAP12" s="85"/>
      <c r="TAQ12" s="74"/>
      <c r="TAR12" s="74"/>
      <c r="TAS12" s="85"/>
      <c r="TAT12" s="74"/>
      <c r="TAU12" s="74"/>
      <c r="TAV12" s="85"/>
      <c r="TAW12" s="74"/>
      <c r="TAX12" s="74"/>
      <c r="TAY12" s="85"/>
      <c r="TAZ12" s="80"/>
      <c r="TBA12" s="80"/>
      <c r="TBB12" s="85"/>
      <c r="TBC12" s="77"/>
      <c r="TBD12" s="74"/>
      <c r="TBE12" s="74"/>
      <c r="TBF12" s="85"/>
      <c r="TBG12" s="74"/>
      <c r="TBH12" s="74"/>
      <c r="TBI12" s="85"/>
      <c r="TBJ12" s="74"/>
      <c r="TBK12" s="74"/>
      <c r="TBL12" s="85"/>
      <c r="TBM12" s="74"/>
      <c r="TBN12" s="74"/>
      <c r="TBO12" s="85"/>
      <c r="TBP12" s="80"/>
      <c r="TBQ12" s="80"/>
      <c r="TBR12" s="85"/>
      <c r="TBS12" s="77"/>
      <c r="TBT12" s="74"/>
      <c r="TBU12" s="74"/>
      <c r="TBV12" s="85"/>
      <c r="TBW12" s="74"/>
      <c r="TBX12" s="74"/>
      <c r="TBY12" s="85"/>
      <c r="TBZ12" s="74"/>
      <c r="TCA12" s="74"/>
      <c r="TCB12" s="85"/>
      <c r="TCC12" s="74"/>
      <c r="TCD12" s="74"/>
      <c r="TCE12" s="85"/>
      <c r="TCF12" s="80"/>
      <c r="TCG12" s="80"/>
      <c r="TCH12" s="85"/>
      <c r="TCI12" s="77"/>
      <c r="TCJ12" s="74"/>
      <c r="TCK12" s="74"/>
      <c r="TCL12" s="85"/>
      <c r="TCM12" s="74"/>
      <c r="TCN12" s="74"/>
      <c r="TCO12" s="85"/>
      <c r="TCP12" s="74"/>
      <c r="TCQ12" s="74"/>
      <c r="TCR12" s="85"/>
      <c r="TCS12" s="74"/>
      <c r="TCT12" s="74"/>
      <c r="TCU12" s="85"/>
      <c r="TCV12" s="80"/>
      <c r="TCW12" s="80"/>
      <c r="TCX12" s="85"/>
      <c r="TCY12" s="77"/>
      <c r="TCZ12" s="74"/>
      <c r="TDA12" s="74"/>
      <c r="TDB12" s="85"/>
      <c r="TDC12" s="74"/>
      <c r="TDD12" s="74"/>
      <c r="TDE12" s="85"/>
      <c r="TDF12" s="74"/>
      <c r="TDG12" s="74"/>
      <c r="TDH12" s="85"/>
      <c r="TDI12" s="74"/>
      <c r="TDJ12" s="74"/>
      <c r="TDK12" s="85"/>
      <c r="TDL12" s="80"/>
      <c r="TDM12" s="80"/>
      <c r="TDN12" s="85"/>
      <c r="TDO12" s="77"/>
      <c r="TDP12" s="74"/>
      <c r="TDQ12" s="74"/>
      <c r="TDR12" s="85"/>
      <c r="TDS12" s="74"/>
      <c r="TDT12" s="74"/>
      <c r="TDU12" s="85"/>
      <c r="TDV12" s="74"/>
      <c r="TDW12" s="74"/>
      <c r="TDX12" s="85"/>
      <c r="TDY12" s="74"/>
      <c r="TDZ12" s="74"/>
      <c r="TEA12" s="85"/>
      <c r="TEB12" s="80"/>
      <c r="TEC12" s="80"/>
      <c r="TED12" s="85"/>
      <c r="TEE12" s="77"/>
      <c r="TEF12" s="74"/>
      <c r="TEG12" s="74"/>
      <c r="TEH12" s="85"/>
      <c r="TEI12" s="74"/>
      <c r="TEJ12" s="74"/>
      <c r="TEK12" s="85"/>
      <c r="TEL12" s="74"/>
      <c r="TEM12" s="74"/>
      <c r="TEN12" s="85"/>
      <c r="TEO12" s="74"/>
      <c r="TEP12" s="74"/>
      <c r="TEQ12" s="85"/>
      <c r="TER12" s="80"/>
      <c r="TES12" s="80"/>
      <c r="TET12" s="85"/>
      <c r="TEU12" s="77"/>
      <c r="TEV12" s="74"/>
      <c r="TEW12" s="74"/>
      <c r="TEX12" s="85"/>
      <c r="TEY12" s="74"/>
      <c r="TEZ12" s="74"/>
      <c r="TFA12" s="85"/>
      <c r="TFB12" s="74"/>
      <c r="TFC12" s="74"/>
      <c r="TFD12" s="85"/>
      <c r="TFE12" s="74"/>
      <c r="TFF12" s="74"/>
      <c r="TFG12" s="85"/>
      <c r="TFH12" s="80"/>
      <c r="TFI12" s="80"/>
      <c r="TFJ12" s="85"/>
      <c r="TFK12" s="77"/>
      <c r="TFL12" s="74"/>
      <c r="TFM12" s="74"/>
      <c r="TFN12" s="85"/>
      <c r="TFO12" s="74"/>
      <c r="TFP12" s="74"/>
      <c r="TFQ12" s="85"/>
      <c r="TFR12" s="74"/>
      <c r="TFS12" s="74"/>
      <c r="TFT12" s="85"/>
      <c r="TFU12" s="74"/>
      <c r="TFV12" s="74"/>
      <c r="TFW12" s="85"/>
      <c r="TFX12" s="80"/>
      <c r="TFY12" s="80"/>
      <c r="TFZ12" s="85"/>
      <c r="TGA12" s="77"/>
      <c r="TGB12" s="74"/>
      <c r="TGC12" s="74"/>
      <c r="TGD12" s="85"/>
      <c r="TGE12" s="74"/>
      <c r="TGF12" s="74"/>
      <c r="TGG12" s="85"/>
      <c r="TGH12" s="74"/>
      <c r="TGI12" s="74"/>
      <c r="TGJ12" s="85"/>
      <c r="TGK12" s="74"/>
      <c r="TGL12" s="74"/>
      <c r="TGM12" s="85"/>
      <c r="TGN12" s="80"/>
      <c r="TGO12" s="80"/>
      <c r="TGP12" s="85"/>
      <c r="TGQ12" s="77"/>
      <c r="TGR12" s="74"/>
      <c r="TGS12" s="74"/>
      <c r="TGT12" s="85"/>
      <c r="TGU12" s="74"/>
      <c r="TGV12" s="74"/>
      <c r="TGW12" s="85"/>
      <c r="TGX12" s="74"/>
      <c r="TGY12" s="74"/>
      <c r="TGZ12" s="85"/>
      <c r="THA12" s="74"/>
      <c r="THB12" s="74"/>
      <c r="THC12" s="85"/>
      <c r="THD12" s="80"/>
      <c r="THE12" s="80"/>
      <c r="THF12" s="85"/>
      <c r="THG12" s="77"/>
      <c r="THH12" s="74"/>
      <c r="THI12" s="74"/>
      <c r="THJ12" s="85"/>
      <c r="THK12" s="74"/>
      <c r="THL12" s="74"/>
      <c r="THM12" s="85"/>
      <c r="THN12" s="74"/>
      <c r="THO12" s="74"/>
      <c r="THP12" s="85"/>
      <c r="THQ12" s="74"/>
      <c r="THR12" s="74"/>
      <c r="THS12" s="85"/>
      <c r="THT12" s="80"/>
      <c r="THU12" s="80"/>
      <c r="THV12" s="85"/>
      <c r="THW12" s="77"/>
      <c r="THX12" s="74"/>
      <c r="THY12" s="74"/>
      <c r="THZ12" s="85"/>
      <c r="TIA12" s="74"/>
      <c r="TIB12" s="74"/>
      <c r="TIC12" s="85"/>
      <c r="TID12" s="74"/>
      <c r="TIE12" s="74"/>
      <c r="TIF12" s="85"/>
      <c r="TIG12" s="74"/>
      <c r="TIH12" s="74"/>
      <c r="TII12" s="85"/>
      <c r="TIJ12" s="80"/>
      <c r="TIK12" s="80"/>
      <c r="TIL12" s="85"/>
      <c r="TIM12" s="77"/>
      <c r="TIN12" s="74"/>
      <c r="TIO12" s="74"/>
      <c r="TIP12" s="85"/>
      <c r="TIQ12" s="74"/>
      <c r="TIR12" s="74"/>
      <c r="TIS12" s="85"/>
      <c r="TIT12" s="74"/>
      <c r="TIU12" s="74"/>
      <c r="TIV12" s="85"/>
      <c r="TIW12" s="74"/>
      <c r="TIX12" s="74"/>
      <c r="TIY12" s="85"/>
      <c r="TIZ12" s="80"/>
      <c r="TJA12" s="80"/>
      <c r="TJB12" s="85"/>
      <c r="TJC12" s="77"/>
      <c r="TJD12" s="74"/>
      <c r="TJE12" s="74"/>
      <c r="TJF12" s="85"/>
      <c r="TJG12" s="74"/>
      <c r="TJH12" s="74"/>
      <c r="TJI12" s="85"/>
      <c r="TJJ12" s="74"/>
      <c r="TJK12" s="74"/>
      <c r="TJL12" s="85"/>
      <c r="TJM12" s="74"/>
      <c r="TJN12" s="74"/>
      <c r="TJO12" s="85"/>
      <c r="TJP12" s="80"/>
      <c r="TJQ12" s="80"/>
      <c r="TJR12" s="85"/>
      <c r="TJS12" s="77"/>
      <c r="TJT12" s="74"/>
      <c r="TJU12" s="74"/>
      <c r="TJV12" s="85"/>
      <c r="TJW12" s="74"/>
      <c r="TJX12" s="74"/>
      <c r="TJY12" s="85"/>
      <c r="TJZ12" s="74"/>
      <c r="TKA12" s="74"/>
      <c r="TKB12" s="85"/>
      <c r="TKC12" s="74"/>
      <c r="TKD12" s="74"/>
      <c r="TKE12" s="85"/>
      <c r="TKF12" s="80"/>
      <c r="TKG12" s="80"/>
      <c r="TKH12" s="85"/>
      <c r="TKI12" s="77"/>
      <c r="TKJ12" s="74"/>
      <c r="TKK12" s="74"/>
      <c r="TKL12" s="85"/>
      <c r="TKM12" s="74"/>
      <c r="TKN12" s="74"/>
      <c r="TKO12" s="85"/>
      <c r="TKP12" s="74"/>
      <c r="TKQ12" s="74"/>
      <c r="TKR12" s="85"/>
      <c r="TKS12" s="74"/>
      <c r="TKT12" s="74"/>
      <c r="TKU12" s="85"/>
      <c r="TKV12" s="80"/>
      <c r="TKW12" s="80"/>
      <c r="TKX12" s="85"/>
      <c r="TKY12" s="77"/>
      <c r="TKZ12" s="74"/>
      <c r="TLA12" s="74"/>
      <c r="TLB12" s="85"/>
      <c r="TLC12" s="74"/>
      <c r="TLD12" s="74"/>
      <c r="TLE12" s="85"/>
      <c r="TLF12" s="74"/>
      <c r="TLG12" s="74"/>
      <c r="TLH12" s="85"/>
      <c r="TLI12" s="74"/>
      <c r="TLJ12" s="74"/>
      <c r="TLK12" s="85"/>
      <c r="TLL12" s="80"/>
      <c r="TLM12" s="80"/>
      <c r="TLN12" s="85"/>
      <c r="TLO12" s="77"/>
      <c r="TLP12" s="74"/>
      <c r="TLQ12" s="74"/>
      <c r="TLR12" s="85"/>
      <c r="TLS12" s="74"/>
      <c r="TLT12" s="74"/>
      <c r="TLU12" s="85"/>
      <c r="TLV12" s="74"/>
      <c r="TLW12" s="74"/>
      <c r="TLX12" s="85"/>
      <c r="TLY12" s="74"/>
      <c r="TLZ12" s="74"/>
      <c r="TMA12" s="85"/>
      <c r="TMB12" s="80"/>
      <c r="TMC12" s="80"/>
      <c r="TMD12" s="85"/>
      <c r="TME12" s="77"/>
      <c r="TMF12" s="74"/>
      <c r="TMG12" s="74"/>
      <c r="TMH12" s="85"/>
      <c r="TMI12" s="74"/>
      <c r="TMJ12" s="74"/>
      <c r="TMK12" s="85"/>
      <c r="TML12" s="74"/>
      <c r="TMM12" s="74"/>
      <c r="TMN12" s="85"/>
      <c r="TMO12" s="74"/>
      <c r="TMP12" s="74"/>
      <c r="TMQ12" s="85"/>
      <c r="TMR12" s="80"/>
      <c r="TMS12" s="80"/>
      <c r="TMT12" s="85"/>
      <c r="TMU12" s="77"/>
      <c r="TMV12" s="74"/>
      <c r="TMW12" s="74"/>
      <c r="TMX12" s="85"/>
      <c r="TMY12" s="74"/>
      <c r="TMZ12" s="74"/>
      <c r="TNA12" s="85"/>
      <c r="TNB12" s="74"/>
      <c r="TNC12" s="74"/>
      <c r="TND12" s="85"/>
      <c r="TNE12" s="74"/>
      <c r="TNF12" s="74"/>
      <c r="TNG12" s="85"/>
      <c r="TNH12" s="80"/>
      <c r="TNI12" s="80"/>
      <c r="TNJ12" s="85"/>
      <c r="TNK12" s="77"/>
      <c r="TNL12" s="74"/>
      <c r="TNM12" s="74"/>
      <c r="TNN12" s="85"/>
      <c r="TNO12" s="74"/>
      <c r="TNP12" s="74"/>
      <c r="TNQ12" s="85"/>
      <c r="TNR12" s="74"/>
      <c r="TNS12" s="74"/>
      <c r="TNT12" s="85"/>
      <c r="TNU12" s="74"/>
      <c r="TNV12" s="74"/>
      <c r="TNW12" s="85"/>
      <c r="TNX12" s="80"/>
      <c r="TNY12" s="80"/>
      <c r="TNZ12" s="85"/>
      <c r="TOA12" s="77"/>
      <c r="TOB12" s="74"/>
      <c r="TOC12" s="74"/>
      <c r="TOD12" s="85"/>
      <c r="TOE12" s="74"/>
      <c r="TOF12" s="74"/>
      <c r="TOG12" s="85"/>
      <c r="TOH12" s="74"/>
      <c r="TOI12" s="74"/>
      <c r="TOJ12" s="85"/>
      <c r="TOK12" s="74"/>
      <c r="TOL12" s="74"/>
      <c r="TOM12" s="85"/>
      <c r="TON12" s="80"/>
      <c r="TOO12" s="80"/>
      <c r="TOP12" s="85"/>
      <c r="TOQ12" s="77"/>
      <c r="TOR12" s="74"/>
      <c r="TOS12" s="74"/>
      <c r="TOT12" s="85"/>
      <c r="TOU12" s="74"/>
      <c r="TOV12" s="74"/>
      <c r="TOW12" s="85"/>
      <c r="TOX12" s="74"/>
      <c r="TOY12" s="74"/>
      <c r="TOZ12" s="85"/>
      <c r="TPA12" s="74"/>
      <c r="TPB12" s="74"/>
      <c r="TPC12" s="85"/>
      <c r="TPD12" s="80"/>
      <c r="TPE12" s="80"/>
      <c r="TPF12" s="85"/>
      <c r="TPG12" s="77"/>
      <c r="TPH12" s="74"/>
      <c r="TPI12" s="74"/>
      <c r="TPJ12" s="85"/>
      <c r="TPK12" s="74"/>
      <c r="TPL12" s="74"/>
      <c r="TPM12" s="85"/>
      <c r="TPN12" s="74"/>
      <c r="TPO12" s="74"/>
      <c r="TPP12" s="85"/>
      <c r="TPQ12" s="74"/>
      <c r="TPR12" s="74"/>
      <c r="TPS12" s="85"/>
      <c r="TPT12" s="80"/>
      <c r="TPU12" s="80"/>
      <c r="TPV12" s="85"/>
      <c r="TPW12" s="77"/>
      <c r="TPX12" s="74"/>
      <c r="TPY12" s="74"/>
      <c r="TPZ12" s="85"/>
      <c r="TQA12" s="74"/>
      <c r="TQB12" s="74"/>
      <c r="TQC12" s="85"/>
      <c r="TQD12" s="74"/>
      <c r="TQE12" s="74"/>
      <c r="TQF12" s="85"/>
      <c r="TQG12" s="74"/>
      <c r="TQH12" s="74"/>
      <c r="TQI12" s="85"/>
      <c r="TQJ12" s="80"/>
      <c r="TQK12" s="80"/>
      <c r="TQL12" s="85"/>
      <c r="TQM12" s="77"/>
      <c r="TQN12" s="74"/>
      <c r="TQO12" s="74"/>
      <c r="TQP12" s="85"/>
      <c r="TQQ12" s="74"/>
      <c r="TQR12" s="74"/>
      <c r="TQS12" s="85"/>
      <c r="TQT12" s="74"/>
      <c r="TQU12" s="74"/>
      <c r="TQV12" s="85"/>
      <c r="TQW12" s="74"/>
      <c r="TQX12" s="74"/>
      <c r="TQY12" s="85"/>
      <c r="TQZ12" s="80"/>
      <c r="TRA12" s="80"/>
      <c r="TRB12" s="85"/>
      <c r="TRC12" s="77"/>
      <c r="TRD12" s="74"/>
      <c r="TRE12" s="74"/>
      <c r="TRF12" s="85"/>
      <c r="TRG12" s="74"/>
      <c r="TRH12" s="74"/>
      <c r="TRI12" s="85"/>
      <c r="TRJ12" s="74"/>
      <c r="TRK12" s="74"/>
      <c r="TRL12" s="85"/>
      <c r="TRM12" s="74"/>
      <c r="TRN12" s="74"/>
      <c r="TRO12" s="85"/>
      <c r="TRP12" s="80"/>
      <c r="TRQ12" s="80"/>
      <c r="TRR12" s="85"/>
      <c r="TRS12" s="77"/>
      <c r="TRT12" s="74"/>
      <c r="TRU12" s="74"/>
      <c r="TRV12" s="85"/>
      <c r="TRW12" s="74"/>
      <c r="TRX12" s="74"/>
      <c r="TRY12" s="85"/>
      <c r="TRZ12" s="74"/>
      <c r="TSA12" s="74"/>
      <c r="TSB12" s="85"/>
      <c r="TSC12" s="74"/>
      <c r="TSD12" s="74"/>
      <c r="TSE12" s="85"/>
      <c r="TSF12" s="80"/>
      <c r="TSG12" s="80"/>
      <c r="TSH12" s="85"/>
      <c r="TSI12" s="77"/>
      <c r="TSJ12" s="74"/>
      <c r="TSK12" s="74"/>
      <c r="TSL12" s="85"/>
      <c r="TSM12" s="74"/>
      <c r="TSN12" s="74"/>
      <c r="TSO12" s="85"/>
      <c r="TSP12" s="74"/>
      <c r="TSQ12" s="74"/>
      <c r="TSR12" s="85"/>
      <c r="TSS12" s="74"/>
      <c r="TST12" s="74"/>
      <c r="TSU12" s="85"/>
      <c r="TSV12" s="80"/>
      <c r="TSW12" s="80"/>
      <c r="TSX12" s="85"/>
      <c r="TSY12" s="77"/>
      <c r="TSZ12" s="74"/>
      <c r="TTA12" s="74"/>
      <c r="TTB12" s="85"/>
      <c r="TTC12" s="74"/>
      <c r="TTD12" s="74"/>
      <c r="TTE12" s="85"/>
      <c r="TTF12" s="74"/>
      <c r="TTG12" s="74"/>
      <c r="TTH12" s="85"/>
      <c r="TTI12" s="74"/>
      <c r="TTJ12" s="74"/>
      <c r="TTK12" s="85"/>
      <c r="TTL12" s="80"/>
      <c r="TTM12" s="80"/>
      <c r="TTN12" s="85"/>
      <c r="TTO12" s="77"/>
      <c r="TTP12" s="74"/>
      <c r="TTQ12" s="74"/>
      <c r="TTR12" s="85"/>
      <c r="TTS12" s="74"/>
      <c r="TTT12" s="74"/>
      <c r="TTU12" s="85"/>
      <c r="TTV12" s="74"/>
      <c r="TTW12" s="74"/>
      <c r="TTX12" s="85"/>
      <c r="TTY12" s="74"/>
      <c r="TTZ12" s="74"/>
      <c r="TUA12" s="85"/>
      <c r="TUB12" s="80"/>
      <c r="TUC12" s="80"/>
      <c r="TUD12" s="85"/>
      <c r="TUE12" s="77"/>
      <c r="TUF12" s="74"/>
      <c r="TUG12" s="74"/>
      <c r="TUH12" s="85"/>
      <c r="TUI12" s="74"/>
      <c r="TUJ12" s="74"/>
      <c r="TUK12" s="85"/>
      <c r="TUL12" s="74"/>
      <c r="TUM12" s="74"/>
      <c r="TUN12" s="85"/>
      <c r="TUO12" s="74"/>
      <c r="TUP12" s="74"/>
      <c r="TUQ12" s="85"/>
      <c r="TUR12" s="80"/>
      <c r="TUS12" s="80"/>
      <c r="TUT12" s="85"/>
      <c r="TUU12" s="77"/>
      <c r="TUV12" s="74"/>
      <c r="TUW12" s="74"/>
      <c r="TUX12" s="85"/>
      <c r="TUY12" s="74"/>
      <c r="TUZ12" s="74"/>
      <c r="TVA12" s="85"/>
      <c r="TVB12" s="74"/>
      <c r="TVC12" s="74"/>
      <c r="TVD12" s="85"/>
      <c r="TVE12" s="74"/>
      <c r="TVF12" s="74"/>
      <c r="TVG12" s="85"/>
      <c r="TVH12" s="80"/>
      <c r="TVI12" s="80"/>
      <c r="TVJ12" s="85"/>
      <c r="TVK12" s="77"/>
      <c r="TVL12" s="74"/>
      <c r="TVM12" s="74"/>
      <c r="TVN12" s="85"/>
      <c r="TVO12" s="74"/>
      <c r="TVP12" s="74"/>
      <c r="TVQ12" s="85"/>
      <c r="TVR12" s="74"/>
      <c r="TVS12" s="74"/>
      <c r="TVT12" s="85"/>
      <c r="TVU12" s="74"/>
      <c r="TVV12" s="74"/>
      <c r="TVW12" s="85"/>
      <c r="TVX12" s="80"/>
      <c r="TVY12" s="80"/>
      <c r="TVZ12" s="85"/>
      <c r="TWA12" s="77"/>
      <c r="TWB12" s="74"/>
      <c r="TWC12" s="74"/>
      <c r="TWD12" s="85"/>
      <c r="TWE12" s="74"/>
      <c r="TWF12" s="74"/>
      <c r="TWG12" s="85"/>
      <c r="TWH12" s="74"/>
      <c r="TWI12" s="74"/>
      <c r="TWJ12" s="85"/>
      <c r="TWK12" s="74"/>
      <c r="TWL12" s="74"/>
      <c r="TWM12" s="85"/>
      <c r="TWN12" s="80"/>
      <c r="TWO12" s="80"/>
      <c r="TWP12" s="85"/>
      <c r="TWQ12" s="77"/>
      <c r="TWR12" s="74"/>
      <c r="TWS12" s="74"/>
      <c r="TWT12" s="85"/>
      <c r="TWU12" s="74"/>
      <c r="TWV12" s="74"/>
      <c r="TWW12" s="85"/>
      <c r="TWX12" s="74"/>
      <c r="TWY12" s="74"/>
      <c r="TWZ12" s="85"/>
      <c r="TXA12" s="74"/>
      <c r="TXB12" s="74"/>
      <c r="TXC12" s="85"/>
      <c r="TXD12" s="80"/>
      <c r="TXE12" s="80"/>
      <c r="TXF12" s="85"/>
      <c r="TXG12" s="77"/>
      <c r="TXH12" s="74"/>
      <c r="TXI12" s="74"/>
      <c r="TXJ12" s="85"/>
      <c r="TXK12" s="74"/>
      <c r="TXL12" s="74"/>
      <c r="TXM12" s="85"/>
      <c r="TXN12" s="74"/>
      <c r="TXO12" s="74"/>
      <c r="TXP12" s="85"/>
      <c r="TXQ12" s="74"/>
      <c r="TXR12" s="74"/>
      <c r="TXS12" s="85"/>
      <c r="TXT12" s="80"/>
      <c r="TXU12" s="80"/>
      <c r="TXV12" s="85"/>
      <c r="TXW12" s="77"/>
      <c r="TXX12" s="74"/>
      <c r="TXY12" s="74"/>
      <c r="TXZ12" s="85"/>
      <c r="TYA12" s="74"/>
      <c r="TYB12" s="74"/>
      <c r="TYC12" s="85"/>
      <c r="TYD12" s="74"/>
      <c r="TYE12" s="74"/>
      <c r="TYF12" s="85"/>
      <c r="TYG12" s="74"/>
      <c r="TYH12" s="74"/>
      <c r="TYI12" s="85"/>
      <c r="TYJ12" s="80"/>
      <c r="TYK12" s="80"/>
      <c r="TYL12" s="85"/>
      <c r="TYM12" s="77"/>
      <c r="TYN12" s="74"/>
      <c r="TYO12" s="74"/>
      <c r="TYP12" s="85"/>
      <c r="TYQ12" s="74"/>
      <c r="TYR12" s="74"/>
      <c r="TYS12" s="85"/>
      <c r="TYT12" s="74"/>
      <c r="TYU12" s="74"/>
      <c r="TYV12" s="85"/>
      <c r="TYW12" s="74"/>
      <c r="TYX12" s="74"/>
      <c r="TYY12" s="85"/>
      <c r="TYZ12" s="80"/>
      <c r="TZA12" s="80"/>
      <c r="TZB12" s="85"/>
      <c r="TZC12" s="77"/>
      <c r="TZD12" s="74"/>
      <c r="TZE12" s="74"/>
      <c r="TZF12" s="85"/>
      <c r="TZG12" s="74"/>
      <c r="TZH12" s="74"/>
      <c r="TZI12" s="85"/>
      <c r="TZJ12" s="74"/>
      <c r="TZK12" s="74"/>
      <c r="TZL12" s="85"/>
      <c r="TZM12" s="74"/>
      <c r="TZN12" s="74"/>
      <c r="TZO12" s="85"/>
      <c r="TZP12" s="80"/>
      <c r="TZQ12" s="80"/>
      <c r="TZR12" s="85"/>
      <c r="TZS12" s="77"/>
      <c r="TZT12" s="74"/>
      <c r="TZU12" s="74"/>
      <c r="TZV12" s="85"/>
      <c r="TZW12" s="74"/>
      <c r="TZX12" s="74"/>
      <c r="TZY12" s="85"/>
      <c r="TZZ12" s="74"/>
      <c r="UAA12" s="74"/>
      <c r="UAB12" s="85"/>
      <c r="UAC12" s="74"/>
      <c r="UAD12" s="74"/>
      <c r="UAE12" s="85"/>
      <c r="UAF12" s="80"/>
      <c r="UAG12" s="80"/>
      <c r="UAH12" s="85"/>
      <c r="UAI12" s="77"/>
      <c r="UAJ12" s="74"/>
      <c r="UAK12" s="74"/>
      <c r="UAL12" s="85"/>
      <c r="UAM12" s="74"/>
      <c r="UAN12" s="74"/>
      <c r="UAO12" s="85"/>
      <c r="UAP12" s="74"/>
      <c r="UAQ12" s="74"/>
      <c r="UAR12" s="85"/>
      <c r="UAS12" s="74"/>
      <c r="UAT12" s="74"/>
      <c r="UAU12" s="85"/>
      <c r="UAV12" s="80"/>
      <c r="UAW12" s="80"/>
      <c r="UAX12" s="85"/>
      <c r="UAY12" s="77"/>
      <c r="UAZ12" s="74"/>
      <c r="UBA12" s="74"/>
      <c r="UBB12" s="85"/>
      <c r="UBC12" s="74"/>
      <c r="UBD12" s="74"/>
      <c r="UBE12" s="85"/>
      <c r="UBF12" s="74"/>
      <c r="UBG12" s="74"/>
      <c r="UBH12" s="85"/>
      <c r="UBI12" s="74"/>
      <c r="UBJ12" s="74"/>
      <c r="UBK12" s="85"/>
      <c r="UBL12" s="80"/>
      <c r="UBM12" s="80"/>
      <c r="UBN12" s="85"/>
      <c r="UBO12" s="77"/>
      <c r="UBP12" s="74"/>
      <c r="UBQ12" s="74"/>
      <c r="UBR12" s="85"/>
      <c r="UBS12" s="74"/>
      <c r="UBT12" s="74"/>
      <c r="UBU12" s="85"/>
      <c r="UBV12" s="74"/>
      <c r="UBW12" s="74"/>
      <c r="UBX12" s="85"/>
      <c r="UBY12" s="74"/>
      <c r="UBZ12" s="74"/>
      <c r="UCA12" s="85"/>
      <c r="UCB12" s="80"/>
      <c r="UCC12" s="80"/>
      <c r="UCD12" s="85"/>
      <c r="UCE12" s="77"/>
      <c r="UCF12" s="74"/>
      <c r="UCG12" s="74"/>
      <c r="UCH12" s="85"/>
      <c r="UCI12" s="74"/>
      <c r="UCJ12" s="74"/>
      <c r="UCK12" s="85"/>
      <c r="UCL12" s="74"/>
      <c r="UCM12" s="74"/>
      <c r="UCN12" s="85"/>
      <c r="UCO12" s="74"/>
      <c r="UCP12" s="74"/>
      <c r="UCQ12" s="85"/>
      <c r="UCR12" s="80"/>
      <c r="UCS12" s="80"/>
      <c r="UCT12" s="85"/>
      <c r="UCU12" s="77"/>
      <c r="UCV12" s="74"/>
      <c r="UCW12" s="74"/>
      <c r="UCX12" s="85"/>
      <c r="UCY12" s="74"/>
      <c r="UCZ12" s="74"/>
      <c r="UDA12" s="85"/>
      <c r="UDB12" s="74"/>
      <c r="UDC12" s="74"/>
      <c r="UDD12" s="85"/>
      <c r="UDE12" s="74"/>
      <c r="UDF12" s="74"/>
      <c r="UDG12" s="85"/>
      <c r="UDH12" s="80"/>
      <c r="UDI12" s="80"/>
      <c r="UDJ12" s="85"/>
      <c r="UDK12" s="77"/>
      <c r="UDL12" s="74"/>
      <c r="UDM12" s="74"/>
      <c r="UDN12" s="85"/>
      <c r="UDO12" s="74"/>
      <c r="UDP12" s="74"/>
      <c r="UDQ12" s="85"/>
      <c r="UDR12" s="74"/>
      <c r="UDS12" s="74"/>
      <c r="UDT12" s="85"/>
      <c r="UDU12" s="74"/>
      <c r="UDV12" s="74"/>
      <c r="UDW12" s="85"/>
      <c r="UDX12" s="80"/>
      <c r="UDY12" s="80"/>
      <c r="UDZ12" s="85"/>
      <c r="UEA12" s="77"/>
      <c r="UEB12" s="74"/>
      <c r="UEC12" s="74"/>
      <c r="UED12" s="85"/>
      <c r="UEE12" s="74"/>
      <c r="UEF12" s="74"/>
      <c r="UEG12" s="85"/>
      <c r="UEH12" s="74"/>
      <c r="UEI12" s="74"/>
      <c r="UEJ12" s="85"/>
      <c r="UEK12" s="74"/>
      <c r="UEL12" s="74"/>
      <c r="UEM12" s="85"/>
      <c r="UEN12" s="80"/>
      <c r="UEO12" s="80"/>
      <c r="UEP12" s="85"/>
      <c r="UEQ12" s="77"/>
      <c r="UER12" s="74"/>
      <c r="UES12" s="74"/>
      <c r="UET12" s="85"/>
      <c r="UEU12" s="74"/>
      <c r="UEV12" s="74"/>
      <c r="UEW12" s="85"/>
      <c r="UEX12" s="74"/>
      <c r="UEY12" s="74"/>
      <c r="UEZ12" s="85"/>
      <c r="UFA12" s="74"/>
      <c r="UFB12" s="74"/>
      <c r="UFC12" s="85"/>
      <c r="UFD12" s="80"/>
      <c r="UFE12" s="80"/>
      <c r="UFF12" s="85"/>
      <c r="UFG12" s="77"/>
      <c r="UFH12" s="74"/>
      <c r="UFI12" s="74"/>
      <c r="UFJ12" s="85"/>
      <c r="UFK12" s="74"/>
      <c r="UFL12" s="74"/>
      <c r="UFM12" s="85"/>
      <c r="UFN12" s="74"/>
      <c r="UFO12" s="74"/>
      <c r="UFP12" s="85"/>
      <c r="UFQ12" s="74"/>
      <c r="UFR12" s="74"/>
      <c r="UFS12" s="85"/>
      <c r="UFT12" s="80"/>
      <c r="UFU12" s="80"/>
      <c r="UFV12" s="85"/>
      <c r="UFW12" s="77"/>
      <c r="UFX12" s="74"/>
      <c r="UFY12" s="74"/>
      <c r="UFZ12" s="85"/>
      <c r="UGA12" s="74"/>
      <c r="UGB12" s="74"/>
      <c r="UGC12" s="85"/>
      <c r="UGD12" s="74"/>
      <c r="UGE12" s="74"/>
      <c r="UGF12" s="85"/>
      <c r="UGG12" s="74"/>
      <c r="UGH12" s="74"/>
      <c r="UGI12" s="85"/>
      <c r="UGJ12" s="80"/>
      <c r="UGK12" s="80"/>
      <c r="UGL12" s="85"/>
      <c r="UGM12" s="77"/>
      <c r="UGN12" s="74"/>
      <c r="UGO12" s="74"/>
      <c r="UGP12" s="85"/>
      <c r="UGQ12" s="74"/>
      <c r="UGR12" s="74"/>
      <c r="UGS12" s="85"/>
      <c r="UGT12" s="74"/>
      <c r="UGU12" s="74"/>
      <c r="UGV12" s="85"/>
      <c r="UGW12" s="74"/>
      <c r="UGX12" s="74"/>
      <c r="UGY12" s="85"/>
      <c r="UGZ12" s="80"/>
      <c r="UHA12" s="80"/>
      <c r="UHB12" s="85"/>
      <c r="UHC12" s="77"/>
      <c r="UHD12" s="74"/>
      <c r="UHE12" s="74"/>
      <c r="UHF12" s="85"/>
      <c r="UHG12" s="74"/>
      <c r="UHH12" s="74"/>
      <c r="UHI12" s="85"/>
      <c r="UHJ12" s="74"/>
      <c r="UHK12" s="74"/>
      <c r="UHL12" s="85"/>
      <c r="UHM12" s="74"/>
      <c r="UHN12" s="74"/>
      <c r="UHO12" s="85"/>
      <c r="UHP12" s="80"/>
      <c r="UHQ12" s="80"/>
      <c r="UHR12" s="85"/>
      <c r="UHS12" s="77"/>
      <c r="UHT12" s="74"/>
      <c r="UHU12" s="74"/>
      <c r="UHV12" s="85"/>
      <c r="UHW12" s="74"/>
      <c r="UHX12" s="74"/>
      <c r="UHY12" s="85"/>
      <c r="UHZ12" s="74"/>
      <c r="UIA12" s="74"/>
      <c r="UIB12" s="85"/>
      <c r="UIC12" s="74"/>
      <c r="UID12" s="74"/>
      <c r="UIE12" s="85"/>
      <c r="UIF12" s="80"/>
      <c r="UIG12" s="80"/>
      <c r="UIH12" s="85"/>
      <c r="UII12" s="77"/>
      <c r="UIJ12" s="74"/>
      <c r="UIK12" s="74"/>
      <c r="UIL12" s="85"/>
      <c r="UIM12" s="74"/>
      <c r="UIN12" s="74"/>
      <c r="UIO12" s="85"/>
      <c r="UIP12" s="74"/>
      <c r="UIQ12" s="74"/>
      <c r="UIR12" s="85"/>
      <c r="UIS12" s="74"/>
      <c r="UIT12" s="74"/>
      <c r="UIU12" s="85"/>
      <c r="UIV12" s="80"/>
      <c r="UIW12" s="80"/>
      <c r="UIX12" s="85"/>
      <c r="UIY12" s="77"/>
      <c r="UIZ12" s="74"/>
      <c r="UJA12" s="74"/>
      <c r="UJB12" s="85"/>
      <c r="UJC12" s="74"/>
      <c r="UJD12" s="74"/>
      <c r="UJE12" s="85"/>
      <c r="UJF12" s="74"/>
      <c r="UJG12" s="74"/>
      <c r="UJH12" s="85"/>
      <c r="UJI12" s="74"/>
      <c r="UJJ12" s="74"/>
      <c r="UJK12" s="85"/>
      <c r="UJL12" s="80"/>
      <c r="UJM12" s="80"/>
      <c r="UJN12" s="85"/>
      <c r="UJO12" s="77"/>
      <c r="UJP12" s="74"/>
      <c r="UJQ12" s="74"/>
      <c r="UJR12" s="85"/>
      <c r="UJS12" s="74"/>
      <c r="UJT12" s="74"/>
      <c r="UJU12" s="85"/>
      <c r="UJV12" s="74"/>
      <c r="UJW12" s="74"/>
      <c r="UJX12" s="85"/>
      <c r="UJY12" s="74"/>
      <c r="UJZ12" s="74"/>
      <c r="UKA12" s="85"/>
      <c r="UKB12" s="80"/>
      <c r="UKC12" s="80"/>
      <c r="UKD12" s="85"/>
      <c r="UKE12" s="77"/>
      <c r="UKF12" s="74"/>
      <c r="UKG12" s="74"/>
      <c r="UKH12" s="85"/>
      <c r="UKI12" s="74"/>
      <c r="UKJ12" s="74"/>
      <c r="UKK12" s="85"/>
      <c r="UKL12" s="74"/>
      <c r="UKM12" s="74"/>
      <c r="UKN12" s="85"/>
      <c r="UKO12" s="74"/>
      <c r="UKP12" s="74"/>
      <c r="UKQ12" s="85"/>
      <c r="UKR12" s="80"/>
      <c r="UKS12" s="80"/>
      <c r="UKT12" s="85"/>
      <c r="UKU12" s="77"/>
      <c r="UKV12" s="74"/>
      <c r="UKW12" s="74"/>
      <c r="UKX12" s="85"/>
      <c r="UKY12" s="74"/>
      <c r="UKZ12" s="74"/>
      <c r="ULA12" s="85"/>
      <c r="ULB12" s="74"/>
      <c r="ULC12" s="74"/>
      <c r="ULD12" s="85"/>
      <c r="ULE12" s="74"/>
      <c r="ULF12" s="74"/>
      <c r="ULG12" s="85"/>
      <c r="ULH12" s="80"/>
      <c r="ULI12" s="80"/>
      <c r="ULJ12" s="85"/>
      <c r="ULK12" s="77"/>
      <c r="ULL12" s="74"/>
      <c r="ULM12" s="74"/>
      <c r="ULN12" s="85"/>
      <c r="ULO12" s="74"/>
      <c r="ULP12" s="74"/>
      <c r="ULQ12" s="85"/>
      <c r="ULR12" s="74"/>
      <c r="ULS12" s="74"/>
      <c r="ULT12" s="85"/>
      <c r="ULU12" s="74"/>
      <c r="ULV12" s="74"/>
      <c r="ULW12" s="85"/>
      <c r="ULX12" s="80"/>
      <c r="ULY12" s="80"/>
      <c r="ULZ12" s="85"/>
      <c r="UMA12" s="77"/>
      <c r="UMB12" s="74"/>
      <c r="UMC12" s="74"/>
      <c r="UMD12" s="85"/>
      <c r="UME12" s="74"/>
      <c r="UMF12" s="74"/>
      <c r="UMG12" s="85"/>
      <c r="UMH12" s="74"/>
      <c r="UMI12" s="74"/>
      <c r="UMJ12" s="85"/>
      <c r="UMK12" s="74"/>
      <c r="UML12" s="74"/>
      <c r="UMM12" s="85"/>
      <c r="UMN12" s="80"/>
      <c r="UMO12" s="80"/>
      <c r="UMP12" s="85"/>
      <c r="UMQ12" s="77"/>
      <c r="UMR12" s="74"/>
      <c r="UMS12" s="74"/>
      <c r="UMT12" s="85"/>
      <c r="UMU12" s="74"/>
      <c r="UMV12" s="74"/>
      <c r="UMW12" s="85"/>
      <c r="UMX12" s="74"/>
      <c r="UMY12" s="74"/>
      <c r="UMZ12" s="85"/>
      <c r="UNA12" s="74"/>
      <c r="UNB12" s="74"/>
      <c r="UNC12" s="85"/>
      <c r="UND12" s="80"/>
      <c r="UNE12" s="80"/>
      <c r="UNF12" s="85"/>
      <c r="UNG12" s="77"/>
      <c r="UNH12" s="74"/>
      <c r="UNI12" s="74"/>
      <c r="UNJ12" s="85"/>
      <c r="UNK12" s="74"/>
      <c r="UNL12" s="74"/>
      <c r="UNM12" s="85"/>
      <c r="UNN12" s="74"/>
      <c r="UNO12" s="74"/>
      <c r="UNP12" s="85"/>
      <c r="UNQ12" s="74"/>
      <c r="UNR12" s="74"/>
      <c r="UNS12" s="85"/>
      <c r="UNT12" s="80"/>
      <c r="UNU12" s="80"/>
      <c r="UNV12" s="85"/>
      <c r="UNW12" s="77"/>
      <c r="UNX12" s="74"/>
      <c r="UNY12" s="74"/>
      <c r="UNZ12" s="85"/>
      <c r="UOA12" s="74"/>
      <c r="UOB12" s="74"/>
      <c r="UOC12" s="85"/>
      <c r="UOD12" s="74"/>
      <c r="UOE12" s="74"/>
      <c r="UOF12" s="85"/>
      <c r="UOG12" s="74"/>
      <c r="UOH12" s="74"/>
      <c r="UOI12" s="85"/>
      <c r="UOJ12" s="80"/>
      <c r="UOK12" s="80"/>
      <c r="UOL12" s="85"/>
      <c r="UOM12" s="77"/>
      <c r="UON12" s="74"/>
      <c r="UOO12" s="74"/>
      <c r="UOP12" s="85"/>
      <c r="UOQ12" s="74"/>
      <c r="UOR12" s="74"/>
      <c r="UOS12" s="85"/>
      <c r="UOT12" s="74"/>
      <c r="UOU12" s="74"/>
      <c r="UOV12" s="85"/>
      <c r="UOW12" s="74"/>
      <c r="UOX12" s="74"/>
      <c r="UOY12" s="85"/>
      <c r="UOZ12" s="80"/>
      <c r="UPA12" s="80"/>
      <c r="UPB12" s="85"/>
      <c r="UPC12" s="77"/>
      <c r="UPD12" s="74"/>
      <c r="UPE12" s="74"/>
      <c r="UPF12" s="85"/>
      <c r="UPG12" s="74"/>
      <c r="UPH12" s="74"/>
      <c r="UPI12" s="85"/>
      <c r="UPJ12" s="74"/>
      <c r="UPK12" s="74"/>
      <c r="UPL12" s="85"/>
      <c r="UPM12" s="74"/>
      <c r="UPN12" s="74"/>
      <c r="UPO12" s="85"/>
      <c r="UPP12" s="80"/>
      <c r="UPQ12" s="80"/>
      <c r="UPR12" s="85"/>
      <c r="UPS12" s="77"/>
      <c r="UPT12" s="74"/>
      <c r="UPU12" s="74"/>
      <c r="UPV12" s="85"/>
      <c r="UPW12" s="74"/>
      <c r="UPX12" s="74"/>
      <c r="UPY12" s="85"/>
      <c r="UPZ12" s="74"/>
      <c r="UQA12" s="74"/>
      <c r="UQB12" s="85"/>
      <c r="UQC12" s="74"/>
      <c r="UQD12" s="74"/>
      <c r="UQE12" s="85"/>
      <c r="UQF12" s="80"/>
      <c r="UQG12" s="80"/>
      <c r="UQH12" s="85"/>
      <c r="UQI12" s="77"/>
      <c r="UQJ12" s="74"/>
      <c r="UQK12" s="74"/>
      <c r="UQL12" s="85"/>
      <c r="UQM12" s="74"/>
      <c r="UQN12" s="74"/>
      <c r="UQO12" s="85"/>
      <c r="UQP12" s="74"/>
      <c r="UQQ12" s="74"/>
      <c r="UQR12" s="85"/>
      <c r="UQS12" s="74"/>
      <c r="UQT12" s="74"/>
      <c r="UQU12" s="85"/>
      <c r="UQV12" s="80"/>
      <c r="UQW12" s="80"/>
      <c r="UQX12" s="85"/>
      <c r="UQY12" s="77"/>
      <c r="UQZ12" s="74"/>
      <c r="URA12" s="74"/>
      <c r="URB12" s="85"/>
      <c r="URC12" s="74"/>
      <c r="URD12" s="74"/>
      <c r="URE12" s="85"/>
      <c r="URF12" s="74"/>
      <c r="URG12" s="74"/>
      <c r="URH12" s="85"/>
      <c r="URI12" s="74"/>
      <c r="URJ12" s="74"/>
      <c r="URK12" s="85"/>
      <c r="URL12" s="80"/>
      <c r="URM12" s="80"/>
      <c r="URN12" s="85"/>
      <c r="URO12" s="77"/>
      <c r="URP12" s="74"/>
      <c r="URQ12" s="74"/>
      <c r="URR12" s="85"/>
      <c r="URS12" s="74"/>
      <c r="URT12" s="74"/>
      <c r="URU12" s="85"/>
      <c r="URV12" s="74"/>
      <c r="URW12" s="74"/>
      <c r="URX12" s="85"/>
      <c r="URY12" s="74"/>
      <c r="URZ12" s="74"/>
      <c r="USA12" s="85"/>
      <c r="USB12" s="80"/>
      <c r="USC12" s="80"/>
      <c r="USD12" s="85"/>
      <c r="USE12" s="77"/>
      <c r="USF12" s="74"/>
      <c r="USG12" s="74"/>
      <c r="USH12" s="85"/>
      <c r="USI12" s="74"/>
      <c r="USJ12" s="74"/>
      <c r="USK12" s="85"/>
      <c r="USL12" s="74"/>
      <c r="USM12" s="74"/>
      <c r="USN12" s="85"/>
      <c r="USO12" s="74"/>
      <c r="USP12" s="74"/>
      <c r="USQ12" s="85"/>
      <c r="USR12" s="80"/>
      <c r="USS12" s="80"/>
      <c r="UST12" s="85"/>
      <c r="USU12" s="77"/>
      <c r="USV12" s="74"/>
      <c r="USW12" s="74"/>
      <c r="USX12" s="85"/>
      <c r="USY12" s="74"/>
      <c r="USZ12" s="74"/>
      <c r="UTA12" s="85"/>
      <c r="UTB12" s="74"/>
      <c r="UTC12" s="74"/>
      <c r="UTD12" s="85"/>
      <c r="UTE12" s="74"/>
      <c r="UTF12" s="74"/>
      <c r="UTG12" s="85"/>
      <c r="UTH12" s="80"/>
      <c r="UTI12" s="80"/>
      <c r="UTJ12" s="85"/>
      <c r="UTK12" s="77"/>
      <c r="UTL12" s="74"/>
      <c r="UTM12" s="74"/>
      <c r="UTN12" s="85"/>
      <c r="UTO12" s="74"/>
      <c r="UTP12" s="74"/>
      <c r="UTQ12" s="85"/>
      <c r="UTR12" s="74"/>
      <c r="UTS12" s="74"/>
      <c r="UTT12" s="85"/>
      <c r="UTU12" s="74"/>
      <c r="UTV12" s="74"/>
      <c r="UTW12" s="85"/>
      <c r="UTX12" s="80"/>
      <c r="UTY12" s="80"/>
      <c r="UTZ12" s="85"/>
      <c r="UUA12" s="77"/>
      <c r="UUB12" s="74"/>
      <c r="UUC12" s="74"/>
      <c r="UUD12" s="85"/>
      <c r="UUE12" s="74"/>
      <c r="UUF12" s="74"/>
      <c r="UUG12" s="85"/>
      <c r="UUH12" s="74"/>
      <c r="UUI12" s="74"/>
      <c r="UUJ12" s="85"/>
      <c r="UUK12" s="74"/>
      <c r="UUL12" s="74"/>
      <c r="UUM12" s="85"/>
      <c r="UUN12" s="80"/>
      <c r="UUO12" s="80"/>
      <c r="UUP12" s="85"/>
      <c r="UUQ12" s="77"/>
      <c r="UUR12" s="74"/>
      <c r="UUS12" s="74"/>
      <c r="UUT12" s="85"/>
      <c r="UUU12" s="74"/>
      <c r="UUV12" s="74"/>
      <c r="UUW12" s="85"/>
      <c r="UUX12" s="74"/>
      <c r="UUY12" s="74"/>
      <c r="UUZ12" s="85"/>
      <c r="UVA12" s="74"/>
      <c r="UVB12" s="74"/>
      <c r="UVC12" s="85"/>
      <c r="UVD12" s="80"/>
      <c r="UVE12" s="80"/>
      <c r="UVF12" s="85"/>
      <c r="UVG12" s="77"/>
      <c r="UVH12" s="74"/>
      <c r="UVI12" s="74"/>
      <c r="UVJ12" s="85"/>
      <c r="UVK12" s="74"/>
      <c r="UVL12" s="74"/>
      <c r="UVM12" s="85"/>
      <c r="UVN12" s="74"/>
      <c r="UVO12" s="74"/>
      <c r="UVP12" s="85"/>
      <c r="UVQ12" s="74"/>
      <c r="UVR12" s="74"/>
      <c r="UVS12" s="85"/>
      <c r="UVT12" s="80"/>
      <c r="UVU12" s="80"/>
      <c r="UVV12" s="85"/>
      <c r="UVW12" s="77"/>
      <c r="UVX12" s="74"/>
      <c r="UVY12" s="74"/>
      <c r="UVZ12" s="85"/>
      <c r="UWA12" s="74"/>
      <c r="UWB12" s="74"/>
      <c r="UWC12" s="85"/>
      <c r="UWD12" s="74"/>
      <c r="UWE12" s="74"/>
      <c r="UWF12" s="85"/>
      <c r="UWG12" s="74"/>
      <c r="UWH12" s="74"/>
      <c r="UWI12" s="85"/>
      <c r="UWJ12" s="80"/>
      <c r="UWK12" s="80"/>
      <c r="UWL12" s="85"/>
      <c r="UWM12" s="77"/>
      <c r="UWN12" s="74"/>
      <c r="UWO12" s="74"/>
      <c r="UWP12" s="85"/>
      <c r="UWQ12" s="74"/>
      <c r="UWR12" s="74"/>
      <c r="UWS12" s="85"/>
      <c r="UWT12" s="74"/>
      <c r="UWU12" s="74"/>
      <c r="UWV12" s="85"/>
      <c r="UWW12" s="74"/>
      <c r="UWX12" s="74"/>
      <c r="UWY12" s="85"/>
      <c r="UWZ12" s="80"/>
      <c r="UXA12" s="80"/>
      <c r="UXB12" s="85"/>
      <c r="UXC12" s="77"/>
      <c r="UXD12" s="74"/>
      <c r="UXE12" s="74"/>
      <c r="UXF12" s="85"/>
      <c r="UXG12" s="74"/>
      <c r="UXH12" s="74"/>
      <c r="UXI12" s="85"/>
      <c r="UXJ12" s="74"/>
      <c r="UXK12" s="74"/>
      <c r="UXL12" s="85"/>
      <c r="UXM12" s="74"/>
      <c r="UXN12" s="74"/>
      <c r="UXO12" s="85"/>
      <c r="UXP12" s="80"/>
      <c r="UXQ12" s="80"/>
      <c r="UXR12" s="85"/>
      <c r="UXS12" s="77"/>
      <c r="UXT12" s="74"/>
      <c r="UXU12" s="74"/>
      <c r="UXV12" s="85"/>
      <c r="UXW12" s="74"/>
      <c r="UXX12" s="74"/>
      <c r="UXY12" s="85"/>
      <c r="UXZ12" s="74"/>
      <c r="UYA12" s="74"/>
      <c r="UYB12" s="85"/>
      <c r="UYC12" s="74"/>
      <c r="UYD12" s="74"/>
      <c r="UYE12" s="85"/>
      <c r="UYF12" s="80"/>
      <c r="UYG12" s="80"/>
      <c r="UYH12" s="85"/>
      <c r="UYI12" s="77"/>
      <c r="UYJ12" s="74"/>
      <c r="UYK12" s="74"/>
      <c r="UYL12" s="85"/>
      <c r="UYM12" s="74"/>
      <c r="UYN12" s="74"/>
      <c r="UYO12" s="85"/>
      <c r="UYP12" s="74"/>
      <c r="UYQ12" s="74"/>
      <c r="UYR12" s="85"/>
      <c r="UYS12" s="74"/>
      <c r="UYT12" s="74"/>
      <c r="UYU12" s="85"/>
      <c r="UYV12" s="80"/>
      <c r="UYW12" s="80"/>
      <c r="UYX12" s="85"/>
      <c r="UYY12" s="77"/>
      <c r="UYZ12" s="74"/>
      <c r="UZA12" s="74"/>
      <c r="UZB12" s="85"/>
      <c r="UZC12" s="74"/>
      <c r="UZD12" s="74"/>
      <c r="UZE12" s="85"/>
      <c r="UZF12" s="74"/>
      <c r="UZG12" s="74"/>
      <c r="UZH12" s="85"/>
      <c r="UZI12" s="74"/>
      <c r="UZJ12" s="74"/>
      <c r="UZK12" s="85"/>
      <c r="UZL12" s="80"/>
      <c r="UZM12" s="80"/>
      <c r="UZN12" s="85"/>
      <c r="UZO12" s="77"/>
      <c r="UZP12" s="74"/>
      <c r="UZQ12" s="74"/>
      <c r="UZR12" s="85"/>
      <c r="UZS12" s="74"/>
      <c r="UZT12" s="74"/>
      <c r="UZU12" s="85"/>
      <c r="UZV12" s="74"/>
      <c r="UZW12" s="74"/>
      <c r="UZX12" s="85"/>
      <c r="UZY12" s="74"/>
      <c r="UZZ12" s="74"/>
      <c r="VAA12" s="85"/>
      <c r="VAB12" s="80"/>
      <c r="VAC12" s="80"/>
      <c r="VAD12" s="85"/>
      <c r="VAE12" s="77"/>
      <c r="VAF12" s="74"/>
      <c r="VAG12" s="74"/>
      <c r="VAH12" s="85"/>
      <c r="VAI12" s="74"/>
      <c r="VAJ12" s="74"/>
      <c r="VAK12" s="85"/>
      <c r="VAL12" s="74"/>
      <c r="VAM12" s="74"/>
      <c r="VAN12" s="85"/>
      <c r="VAO12" s="74"/>
      <c r="VAP12" s="74"/>
      <c r="VAQ12" s="85"/>
      <c r="VAR12" s="80"/>
      <c r="VAS12" s="80"/>
      <c r="VAT12" s="85"/>
      <c r="VAU12" s="77"/>
      <c r="VAV12" s="74"/>
      <c r="VAW12" s="74"/>
      <c r="VAX12" s="85"/>
      <c r="VAY12" s="74"/>
      <c r="VAZ12" s="74"/>
      <c r="VBA12" s="85"/>
      <c r="VBB12" s="74"/>
      <c r="VBC12" s="74"/>
      <c r="VBD12" s="85"/>
      <c r="VBE12" s="74"/>
      <c r="VBF12" s="74"/>
      <c r="VBG12" s="85"/>
      <c r="VBH12" s="80"/>
      <c r="VBI12" s="80"/>
      <c r="VBJ12" s="85"/>
      <c r="VBK12" s="77"/>
      <c r="VBL12" s="74"/>
      <c r="VBM12" s="74"/>
      <c r="VBN12" s="85"/>
      <c r="VBO12" s="74"/>
      <c r="VBP12" s="74"/>
      <c r="VBQ12" s="85"/>
      <c r="VBR12" s="74"/>
      <c r="VBS12" s="74"/>
      <c r="VBT12" s="85"/>
      <c r="VBU12" s="74"/>
      <c r="VBV12" s="74"/>
      <c r="VBW12" s="85"/>
      <c r="VBX12" s="80"/>
      <c r="VBY12" s="80"/>
      <c r="VBZ12" s="85"/>
      <c r="VCA12" s="77"/>
      <c r="VCB12" s="74"/>
      <c r="VCC12" s="74"/>
      <c r="VCD12" s="85"/>
      <c r="VCE12" s="74"/>
      <c r="VCF12" s="74"/>
      <c r="VCG12" s="85"/>
      <c r="VCH12" s="74"/>
      <c r="VCI12" s="74"/>
      <c r="VCJ12" s="85"/>
      <c r="VCK12" s="74"/>
      <c r="VCL12" s="74"/>
      <c r="VCM12" s="85"/>
      <c r="VCN12" s="80"/>
      <c r="VCO12" s="80"/>
      <c r="VCP12" s="85"/>
      <c r="VCQ12" s="77"/>
      <c r="VCR12" s="74"/>
      <c r="VCS12" s="74"/>
      <c r="VCT12" s="85"/>
      <c r="VCU12" s="74"/>
      <c r="VCV12" s="74"/>
      <c r="VCW12" s="85"/>
      <c r="VCX12" s="74"/>
      <c r="VCY12" s="74"/>
      <c r="VCZ12" s="85"/>
      <c r="VDA12" s="74"/>
      <c r="VDB12" s="74"/>
      <c r="VDC12" s="85"/>
      <c r="VDD12" s="80"/>
      <c r="VDE12" s="80"/>
      <c r="VDF12" s="85"/>
      <c r="VDG12" s="77"/>
      <c r="VDH12" s="74"/>
      <c r="VDI12" s="74"/>
      <c r="VDJ12" s="85"/>
      <c r="VDK12" s="74"/>
      <c r="VDL12" s="74"/>
      <c r="VDM12" s="85"/>
      <c r="VDN12" s="74"/>
      <c r="VDO12" s="74"/>
      <c r="VDP12" s="85"/>
      <c r="VDQ12" s="74"/>
      <c r="VDR12" s="74"/>
      <c r="VDS12" s="85"/>
      <c r="VDT12" s="80"/>
      <c r="VDU12" s="80"/>
      <c r="VDV12" s="85"/>
      <c r="VDW12" s="77"/>
      <c r="VDX12" s="74"/>
      <c r="VDY12" s="74"/>
      <c r="VDZ12" s="85"/>
      <c r="VEA12" s="74"/>
      <c r="VEB12" s="74"/>
      <c r="VEC12" s="85"/>
      <c r="VED12" s="74"/>
      <c r="VEE12" s="74"/>
      <c r="VEF12" s="85"/>
      <c r="VEG12" s="74"/>
      <c r="VEH12" s="74"/>
      <c r="VEI12" s="85"/>
      <c r="VEJ12" s="80"/>
      <c r="VEK12" s="80"/>
      <c r="VEL12" s="85"/>
      <c r="VEM12" s="77"/>
      <c r="VEN12" s="74"/>
      <c r="VEO12" s="74"/>
      <c r="VEP12" s="85"/>
      <c r="VEQ12" s="74"/>
      <c r="VER12" s="74"/>
      <c r="VES12" s="85"/>
      <c r="VET12" s="74"/>
      <c r="VEU12" s="74"/>
      <c r="VEV12" s="85"/>
      <c r="VEW12" s="74"/>
      <c r="VEX12" s="74"/>
      <c r="VEY12" s="85"/>
      <c r="VEZ12" s="80"/>
      <c r="VFA12" s="80"/>
      <c r="VFB12" s="85"/>
      <c r="VFC12" s="77"/>
      <c r="VFD12" s="74"/>
      <c r="VFE12" s="74"/>
      <c r="VFF12" s="85"/>
      <c r="VFG12" s="74"/>
      <c r="VFH12" s="74"/>
      <c r="VFI12" s="85"/>
      <c r="VFJ12" s="74"/>
      <c r="VFK12" s="74"/>
      <c r="VFL12" s="85"/>
      <c r="VFM12" s="74"/>
      <c r="VFN12" s="74"/>
      <c r="VFO12" s="85"/>
      <c r="VFP12" s="80"/>
      <c r="VFQ12" s="80"/>
      <c r="VFR12" s="85"/>
      <c r="VFS12" s="77"/>
      <c r="VFT12" s="74"/>
      <c r="VFU12" s="74"/>
      <c r="VFV12" s="85"/>
      <c r="VFW12" s="74"/>
      <c r="VFX12" s="74"/>
      <c r="VFY12" s="85"/>
      <c r="VFZ12" s="74"/>
      <c r="VGA12" s="74"/>
      <c r="VGB12" s="85"/>
      <c r="VGC12" s="74"/>
      <c r="VGD12" s="74"/>
      <c r="VGE12" s="85"/>
      <c r="VGF12" s="80"/>
      <c r="VGG12" s="80"/>
      <c r="VGH12" s="85"/>
      <c r="VGI12" s="77"/>
      <c r="VGJ12" s="74"/>
      <c r="VGK12" s="74"/>
      <c r="VGL12" s="85"/>
      <c r="VGM12" s="74"/>
      <c r="VGN12" s="74"/>
      <c r="VGO12" s="85"/>
      <c r="VGP12" s="74"/>
      <c r="VGQ12" s="74"/>
      <c r="VGR12" s="85"/>
      <c r="VGS12" s="74"/>
      <c r="VGT12" s="74"/>
      <c r="VGU12" s="85"/>
      <c r="VGV12" s="80"/>
      <c r="VGW12" s="80"/>
      <c r="VGX12" s="85"/>
      <c r="VGY12" s="77"/>
      <c r="VGZ12" s="74"/>
      <c r="VHA12" s="74"/>
      <c r="VHB12" s="85"/>
      <c r="VHC12" s="74"/>
      <c r="VHD12" s="74"/>
      <c r="VHE12" s="85"/>
      <c r="VHF12" s="74"/>
      <c r="VHG12" s="74"/>
      <c r="VHH12" s="85"/>
      <c r="VHI12" s="74"/>
      <c r="VHJ12" s="74"/>
      <c r="VHK12" s="85"/>
      <c r="VHL12" s="80"/>
      <c r="VHM12" s="80"/>
      <c r="VHN12" s="85"/>
      <c r="VHO12" s="77"/>
      <c r="VHP12" s="74"/>
      <c r="VHQ12" s="74"/>
      <c r="VHR12" s="85"/>
      <c r="VHS12" s="74"/>
      <c r="VHT12" s="74"/>
      <c r="VHU12" s="85"/>
      <c r="VHV12" s="74"/>
      <c r="VHW12" s="74"/>
      <c r="VHX12" s="85"/>
      <c r="VHY12" s="74"/>
      <c r="VHZ12" s="74"/>
      <c r="VIA12" s="85"/>
      <c r="VIB12" s="80"/>
      <c r="VIC12" s="80"/>
      <c r="VID12" s="85"/>
      <c r="VIE12" s="77"/>
      <c r="VIF12" s="74"/>
      <c r="VIG12" s="74"/>
      <c r="VIH12" s="85"/>
      <c r="VII12" s="74"/>
      <c r="VIJ12" s="74"/>
      <c r="VIK12" s="85"/>
      <c r="VIL12" s="74"/>
      <c r="VIM12" s="74"/>
      <c r="VIN12" s="85"/>
      <c r="VIO12" s="74"/>
      <c r="VIP12" s="74"/>
      <c r="VIQ12" s="85"/>
      <c r="VIR12" s="80"/>
      <c r="VIS12" s="80"/>
      <c r="VIT12" s="85"/>
      <c r="VIU12" s="77"/>
      <c r="VIV12" s="74"/>
      <c r="VIW12" s="74"/>
      <c r="VIX12" s="85"/>
      <c r="VIY12" s="74"/>
      <c r="VIZ12" s="74"/>
      <c r="VJA12" s="85"/>
      <c r="VJB12" s="74"/>
      <c r="VJC12" s="74"/>
      <c r="VJD12" s="85"/>
      <c r="VJE12" s="74"/>
      <c r="VJF12" s="74"/>
      <c r="VJG12" s="85"/>
      <c r="VJH12" s="80"/>
      <c r="VJI12" s="80"/>
      <c r="VJJ12" s="85"/>
      <c r="VJK12" s="77"/>
      <c r="VJL12" s="74"/>
      <c r="VJM12" s="74"/>
      <c r="VJN12" s="85"/>
      <c r="VJO12" s="74"/>
      <c r="VJP12" s="74"/>
      <c r="VJQ12" s="85"/>
      <c r="VJR12" s="74"/>
      <c r="VJS12" s="74"/>
      <c r="VJT12" s="85"/>
      <c r="VJU12" s="74"/>
      <c r="VJV12" s="74"/>
      <c r="VJW12" s="85"/>
      <c r="VJX12" s="80"/>
      <c r="VJY12" s="80"/>
      <c r="VJZ12" s="85"/>
      <c r="VKA12" s="77"/>
      <c r="VKB12" s="74"/>
      <c r="VKC12" s="74"/>
      <c r="VKD12" s="85"/>
      <c r="VKE12" s="74"/>
      <c r="VKF12" s="74"/>
      <c r="VKG12" s="85"/>
      <c r="VKH12" s="74"/>
      <c r="VKI12" s="74"/>
      <c r="VKJ12" s="85"/>
      <c r="VKK12" s="74"/>
      <c r="VKL12" s="74"/>
      <c r="VKM12" s="85"/>
      <c r="VKN12" s="80"/>
      <c r="VKO12" s="80"/>
      <c r="VKP12" s="85"/>
      <c r="VKQ12" s="77"/>
      <c r="VKR12" s="74"/>
      <c r="VKS12" s="74"/>
      <c r="VKT12" s="85"/>
      <c r="VKU12" s="74"/>
      <c r="VKV12" s="74"/>
      <c r="VKW12" s="85"/>
      <c r="VKX12" s="74"/>
      <c r="VKY12" s="74"/>
      <c r="VKZ12" s="85"/>
      <c r="VLA12" s="74"/>
      <c r="VLB12" s="74"/>
      <c r="VLC12" s="85"/>
      <c r="VLD12" s="80"/>
      <c r="VLE12" s="80"/>
      <c r="VLF12" s="85"/>
      <c r="VLG12" s="77"/>
      <c r="VLH12" s="74"/>
      <c r="VLI12" s="74"/>
      <c r="VLJ12" s="85"/>
      <c r="VLK12" s="74"/>
      <c r="VLL12" s="74"/>
      <c r="VLM12" s="85"/>
      <c r="VLN12" s="74"/>
      <c r="VLO12" s="74"/>
      <c r="VLP12" s="85"/>
      <c r="VLQ12" s="74"/>
      <c r="VLR12" s="74"/>
      <c r="VLS12" s="85"/>
      <c r="VLT12" s="80"/>
      <c r="VLU12" s="80"/>
      <c r="VLV12" s="85"/>
      <c r="VLW12" s="77"/>
      <c r="VLX12" s="74"/>
      <c r="VLY12" s="74"/>
      <c r="VLZ12" s="85"/>
      <c r="VMA12" s="74"/>
      <c r="VMB12" s="74"/>
      <c r="VMC12" s="85"/>
      <c r="VMD12" s="74"/>
      <c r="VME12" s="74"/>
      <c r="VMF12" s="85"/>
      <c r="VMG12" s="74"/>
      <c r="VMH12" s="74"/>
      <c r="VMI12" s="85"/>
      <c r="VMJ12" s="80"/>
      <c r="VMK12" s="80"/>
      <c r="VML12" s="85"/>
      <c r="VMM12" s="77"/>
      <c r="VMN12" s="74"/>
      <c r="VMO12" s="74"/>
      <c r="VMP12" s="85"/>
      <c r="VMQ12" s="74"/>
      <c r="VMR12" s="74"/>
      <c r="VMS12" s="85"/>
      <c r="VMT12" s="74"/>
      <c r="VMU12" s="74"/>
      <c r="VMV12" s="85"/>
      <c r="VMW12" s="74"/>
      <c r="VMX12" s="74"/>
      <c r="VMY12" s="85"/>
      <c r="VMZ12" s="80"/>
      <c r="VNA12" s="80"/>
      <c r="VNB12" s="85"/>
      <c r="VNC12" s="77"/>
      <c r="VND12" s="74"/>
      <c r="VNE12" s="74"/>
      <c r="VNF12" s="85"/>
      <c r="VNG12" s="74"/>
      <c r="VNH12" s="74"/>
      <c r="VNI12" s="85"/>
      <c r="VNJ12" s="74"/>
      <c r="VNK12" s="74"/>
      <c r="VNL12" s="85"/>
      <c r="VNM12" s="74"/>
      <c r="VNN12" s="74"/>
      <c r="VNO12" s="85"/>
      <c r="VNP12" s="80"/>
      <c r="VNQ12" s="80"/>
      <c r="VNR12" s="85"/>
      <c r="VNS12" s="77"/>
      <c r="VNT12" s="74"/>
      <c r="VNU12" s="74"/>
      <c r="VNV12" s="85"/>
      <c r="VNW12" s="74"/>
      <c r="VNX12" s="74"/>
      <c r="VNY12" s="85"/>
      <c r="VNZ12" s="74"/>
      <c r="VOA12" s="74"/>
      <c r="VOB12" s="85"/>
      <c r="VOC12" s="74"/>
      <c r="VOD12" s="74"/>
      <c r="VOE12" s="85"/>
      <c r="VOF12" s="80"/>
      <c r="VOG12" s="80"/>
      <c r="VOH12" s="85"/>
      <c r="VOI12" s="77"/>
      <c r="VOJ12" s="74"/>
      <c r="VOK12" s="74"/>
      <c r="VOL12" s="85"/>
      <c r="VOM12" s="74"/>
      <c r="VON12" s="74"/>
      <c r="VOO12" s="85"/>
      <c r="VOP12" s="74"/>
      <c r="VOQ12" s="74"/>
      <c r="VOR12" s="85"/>
      <c r="VOS12" s="74"/>
      <c r="VOT12" s="74"/>
      <c r="VOU12" s="85"/>
      <c r="VOV12" s="80"/>
      <c r="VOW12" s="80"/>
      <c r="VOX12" s="85"/>
      <c r="VOY12" s="77"/>
      <c r="VOZ12" s="74"/>
      <c r="VPA12" s="74"/>
      <c r="VPB12" s="85"/>
      <c r="VPC12" s="74"/>
      <c r="VPD12" s="74"/>
      <c r="VPE12" s="85"/>
      <c r="VPF12" s="74"/>
      <c r="VPG12" s="74"/>
      <c r="VPH12" s="85"/>
      <c r="VPI12" s="74"/>
      <c r="VPJ12" s="74"/>
      <c r="VPK12" s="85"/>
      <c r="VPL12" s="80"/>
      <c r="VPM12" s="80"/>
      <c r="VPN12" s="85"/>
      <c r="VPO12" s="77"/>
      <c r="VPP12" s="74"/>
      <c r="VPQ12" s="74"/>
      <c r="VPR12" s="85"/>
      <c r="VPS12" s="74"/>
      <c r="VPT12" s="74"/>
      <c r="VPU12" s="85"/>
      <c r="VPV12" s="74"/>
      <c r="VPW12" s="74"/>
      <c r="VPX12" s="85"/>
      <c r="VPY12" s="74"/>
      <c r="VPZ12" s="74"/>
      <c r="VQA12" s="85"/>
      <c r="VQB12" s="80"/>
      <c r="VQC12" s="80"/>
      <c r="VQD12" s="85"/>
      <c r="VQE12" s="77"/>
      <c r="VQF12" s="74"/>
      <c r="VQG12" s="74"/>
      <c r="VQH12" s="85"/>
      <c r="VQI12" s="74"/>
      <c r="VQJ12" s="74"/>
      <c r="VQK12" s="85"/>
      <c r="VQL12" s="74"/>
      <c r="VQM12" s="74"/>
      <c r="VQN12" s="85"/>
      <c r="VQO12" s="74"/>
      <c r="VQP12" s="74"/>
      <c r="VQQ12" s="85"/>
      <c r="VQR12" s="80"/>
      <c r="VQS12" s="80"/>
      <c r="VQT12" s="85"/>
      <c r="VQU12" s="77"/>
      <c r="VQV12" s="74"/>
      <c r="VQW12" s="74"/>
      <c r="VQX12" s="85"/>
      <c r="VQY12" s="74"/>
      <c r="VQZ12" s="74"/>
      <c r="VRA12" s="85"/>
      <c r="VRB12" s="74"/>
      <c r="VRC12" s="74"/>
      <c r="VRD12" s="85"/>
      <c r="VRE12" s="74"/>
      <c r="VRF12" s="74"/>
      <c r="VRG12" s="85"/>
      <c r="VRH12" s="80"/>
      <c r="VRI12" s="80"/>
      <c r="VRJ12" s="85"/>
      <c r="VRK12" s="77"/>
      <c r="VRL12" s="74"/>
      <c r="VRM12" s="74"/>
      <c r="VRN12" s="85"/>
      <c r="VRO12" s="74"/>
      <c r="VRP12" s="74"/>
      <c r="VRQ12" s="85"/>
      <c r="VRR12" s="74"/>
      <c r="VRS12" s="74"/>
      <c r="VRT12" s="85"/>
      <c r="VRU12" s="74"/>
      <c r="VRV12" s="74"/>
      <c r="VRW12" s="85"/>
      <c r="VRX12" s="80"/>
      <c r="VRY12" s="80"/>
      <c r="VRZ12" s="85"/>
      <c r="VSA12" s="77"/>
      <c r="VSB12" s="74"/>
      <c r="VSC12" s="74"/>
      <c r="VSD12" s="85"/>
      <c r="VSE12" s="74"/>
      <c r="VSF12" s="74"/>
      <c r="VSG12" s="85"/>
      <c r="VSH12" s="74"/>
      <c r="VSI12" s="74"/>
      <c r="VSJ12" s="85"/>
      <c r="VSK12" s="74"/>
      <c r="VSL12" s="74"/>
      <c r="VSM12" s="85"/>
      <c r="VSN12" s="80"/>
      <c r="VSO12" s="80"/>
      <c r="VSP12" s="85"/>
      <c r="VSQ12" s="77"/>
      <c r="VSR12" s="74"/>
      <c r="VSS12" s="74"/>
      <c r="VST12" s="85"/>
      <c r="VSU12" s="74"/>
      <c r="VSV12" s="74"/>
      <c r="VSW12" s="85"/>
      <c r="VSX12" s="74"/>
      <c r="VSY12" s="74"/>
      <c r="VSZ12" s="85"/>
      <c r="VTA12" s="74"/>
      <c r="VTB12" s="74"/>
      <c r="VTC12" s="85"/>
      <c r="VTD12" s="80"/>
      <c r="VTE12" s="80"/>
      <c r="VTF12" s="85"/>
      <c r="VTG12" s="77"/>
      <c r="VTH12" s="74"/>
      <c r="VTI12" s="74"/>
      <c r="VTJ12" s="85"/>
      <c r="VTK12" s="74"/>
      <c r="VTL12" s="74"/>
      <c r="VTM12" s="85"/>
      <c r="VTN12" s="74"/>
      <c r="VTO12" s="74"/>
      <c r="VTP12" s="85"/>
      <c r="VTQ12" s="74"/>
      <c r="VTR12" s="74"/>
      <c r="VTS12" s="85"/>
      <c r="VTT12" s="80"/>
      <c r="VTU12" s="80"/>
      <c r="VTV12" s="85"/>
      <c r="VTW12" s="77"/>
      <c r="VTX12" s="74"/>
      <c r="VTY12" s="74"/>
      <c r="VTZ12" s="85"/>
      <c r="VUA12" s="74"/>
      <c r="VUB12" s="74"/>
      <c r="VUC12" s="85"/>
      <c r="VUD12" s="74"/>
      <c r="VUE12" s="74"/>
      <c r="VUF12" s="85"/>
      <c r="VUG12" s="74"/>
      <c r="VUH12" s="74"/>
      <c r="VUI12" s="85"/>
      <c r="VUJ12" s="80"/>
      <c r="VUK12" s="80"/>
      <c r="VUL12" s="85"/>
      <c r="VUM12" s="77"/>
      <c r="VUN12" s="74"/>
      <c r="VUO12" s="74"/>
      <c r="VUP12" s="85"/>
      <c r="VUQ12" s="74"/>
      <c r="VUR12" s="74"/>
      <c r="VUS12" s="85"/>
      <c r="VUT12" s="74"/>
      <c r="VUU12" s="74"/>
      <c r="VUV12" s="85"/>
      <c r="VUW12" s="74"/>
      <c r="VUX12" s="74"/>
      <c r="VUY12" s="85"/>
      <c r="VUZ12" s="80"/>
      <c r="VVA12" s="80"/>
      <c r="VVB12" s="85"/>
      <c r="VVC12" s="77"/>
      <c r="VVD12" s="74"/>
      <c r="VVE12" s="74"/>
      <c r="VVF12" s="85"/>
      <c r="VVG12" s="74"/>
      <c r="VVH12" s="74"/>
      <c r="VVI12" s="85"/>
      <c r="VVJ12" s="74"/>
      <c r="VVK12" s="74"/>
      <c r="VVL12" s="85"/>
      <c r="VVM12" s="74"/>
      <c r="VVN12" s="74"/>
      <c r="VVO12" s="85"/>
      <c r="VVP12" s="80"/>
      <c r="VVQ12" s="80"/>
      <c r="VVR12" s="85"/>
      <c r="VVS12" s="77"/>
      <c r="VVT12" s="74"/>
      <c r="VVU12" s="74"/>
      <c r="VVV12" s="85"/>
      <c r="VVW12" s="74"/>
      <c r="VVX12" s="74"/>
      <c r="VVY12" s="85"/>
      <c r="VVZ12" s="74"/>
      <c r="VWA12" s="74"/>
      <c r="VWB12" s="85"/>
      <c r="VWC12" s="74"/>
      <c r="VWD12" s="74"/>
      <c r="VWE12" s="85"/>
      <c r="VWF12" s="80"/>
      <c r="VWG12" s="80"/>
      <c r="VWH12" s="85"/>
      <c r="VWI12" s="77"/>
      <c r="VWJ12" s="74"/>
      <c r="VWK12" s="74"/>
      <c r="VWL12" s="85"/>
      <c r="VWM12" s="74"/>
      <c r="VWN12" s="74"/>
      <c r="VWO12" s="85"/>
      <c r="VWP12" s="74"/>
      <c r="VWQ12" s="74"/>
      <c r="VWR12" s="85"/>
      <c r="VWS12" s="74"/>
      <c r="VWT12" s="74"/>
      <c r="VWU12" s="85"/>
      <c r="VWV12" s="80"/>
      <c r="VWW12" s="80"/>
      <c r="VWX12" s="85"/>
      <c r="VWY12" s="77"/>
      <c r="VWZ12" s="74"/>
      <c r="VXA12" s="74"/>
      <c r="VXB12" s="85"/>
      <c r="VXC12" s="74"/>
      <c r="VXD12" s="74"/>
      <c r="VXE12" s="85"/>
      <c r="VXF12" s="74"/>
      <c r="VXG12" s="74"/>
      <c r="VXH12" s="85"/>
      <c r="VXI12" s="74"/>
      <c r="VXJ12" s="74"/>
      <c r="VXK12" s="85"/>
      <c r="VXL12" s="80"/>
      <c r="VXM12" s="80"/>
      <c r="VXN12" s="85"/>
      <c r="VXO12" s="77"/>
      <c r="VXP12" s="74"/>
      <c r="VXQ12" s="74"/>
      <c r="VXR12" s="85"/>
      <c r="VXS12" s="74"/>
      <c r="VXT12" s="74"/>
      <c r="VXU12" s="85"/>
      <c r="VXV12" s="74"/>
      <c r="VXW12" s="74"/>
      <c r="VXX12" s="85"/>
      <c r="VXY12" s="74"/>
      <c r="VXZ12" s="74"/>
      <c r="VYA12" s="85"/>
      <c r="VYB12" s="80"/>
      <c r="VYC12" s="80"/>
      <c r="VYD12" s="85"/>
      <c r="VYE12" s="77"/>
      <c r="VYF12" s="74"/>
      <c r="VYG12" s="74"/>
      <c r="VYH12" s="85"/>
      <c r="VYI12" s="74"/>
      <c r="VYJ12" s="74"/>
      <c r="VYK12" s="85"/>
      <c r="VYL12" s="74"/>
      <c r="VYM12" s="74"/>
      <c r="VYN12" s="85"/>
      <c r="VYO12" s="74"/>
      <c r="VYP12" s="74"/>
      <c r="VYQ12" s="85"/>
      <c r="VYR12" s="80"/>
      <c r="VYS12" s="80"/>
      <c r="VYT12" s="85"/>
      <c r="VYU12" s="77"/>
      <c r="VYV12" s="74"/>
      <c r="VYW12" s="74"/>
      <c r="VYX12" s="85"/>
      <c r="VYY12" s="74"/>
      <c r="VYZ12" s="74"/>
      <c r="VZA12" s="85"/>
      <c r="VZB12" s="74"/>
      <c r="VZC12" s="74"/>
      <c r="VZD12" s="85"/>
      <c r="VZE12" s="74"/>
      <c r="VZF12" s="74"/>
      <c r="VZG12" s="85"/>
      <c r="VZH12" s="80"/>
      <c r="VZI12" s="80"/>
      <c r="VZJ12" s="85"/>
      <c r="VZK12" s="77"/>
      <c r="VZL12" s="74"/>
      <c r="VZM12" s="74"/>
      <c r="VZN12" s="85"/>
      <c r="VZO12" s="74"/>
      <c r="VZP12" s="74"/>
      <c r="VZQ12" s="85"/>
      <c r="VZR12" s="74"/>
      <c r="VZS12" s="74"/>
      <c r="VZT12" s="85"/>
      <c r="VZU12" s="74"/>
      <c r="VZV12" s="74"/>
      <c r="VZW12" s="85"/>
      <c r="VZX12" s="80"/>
      <c r="VZY12" s="80"/>
      <c r="VZZ12" s="85"/>
      <c r="WAA12" s="77"/>
      <c r="WAB12" s="74"/>
      <c r="WAC12" s="74"/>
      <c r="WAD12" s="85"/>
      <c r="WAE12" s="74"/>
      <c r="WAF12" s="74"/>
      <c r="WAG12" s="85"/>
      <c r="WAH12" s="74"/>
      <c r="WAI12" s="74"/>
      <c r="WAJ12" s="85"/>
      <c r="WAK12" s="74"/>
      <c r="WAL12" s="74"/>
      <c r="WAM12" s="85"/>
      <c r="WAN12" s="80"/>
      <c r="WAO12" s="80"/>
      <c r="WAP12" s="85"/>
      <c r="WAQ12" s="77"/>
      <c r="WAR12" s="74"/>
      <c r="WAS12" s="74"/>
      <c r="WAT12" s="85"/>
      <c r="WAU12" s="74"/>
      <c r="WAV12" s="74"/>
      <c r="WAW12" s="85"/>
      <c r="WAX12" s="74"/>
      <c r="WAY12" s="74"/>
      <c r="WAZ12" s="85"/>
      <c r="WBA12" s="74"/>
      <c r="WBB12" s="74"/>
      <c r="WBC12" s="85"/>
      <c r="WBD12" s="80"/>
      <c r="WBE12" s="80"/>
      <c r="WBF12" s="85"/>
      <c r="WBG12" s="77"/>
      <c r="WBH12" s="74"/>
      <c r="WBI12" s="74"/>
      <c r="WBJ12" s="85"/>
      <c r="WBK12" s="74"/>
      <c r="WBL12" s="74"/>
      <c r="WBM12" s="85"/>
      <c r="WBN12" s="74"/>
      <c r="WBO12" s="74"/>
      <c r="WBP12" s="85"/>
      <c r="WBQ12" s="74"/>
      <c r="WBR12" s="74"/>
      <c r="WBS12" s="85"/>
      <c r="WBT12" s="80"/>
      <c r="WBU12" s="80"/>
      <c r="WBV12" s="85"/>
      <c r="WBW12" s="77"/>
      <c r="WBX12" s="74"/>
      <c r="WBY12" s="74"/>
      <c r="WBZ12" s="85"/>
      <c r="WCA12" s="74"/>
      <c r="WCB12" s="74"/>
      <c r="WCC12" s="85"/>
      <c r="WCD12" s="74"/>
      <c r="WCE12" s="74"/>
      <c r="WCF12" s="85"/>
      <c r="WCG12" s="74"/>
      <c r="WCH12" s="74"/>
      <c r="WCI12" s="85"/>
      <c r="WCJ12" s="80"/>
      <c r="WCK12" s="80"/>
      <c r="WCL12" s="85"/>
      <c r="WCM12" s="77"/>
      <c r="WCN12" s="74"/>
      <c r="WCO12" s="74"/>
      <c r="WCP12" s="85"/>
      <c r="WCQ12" s="74"/>
      <c r="WCR12" s="74"/>
      <c r="WCS12" s="85"/>
      <c r="WCT12" s="74"/>
      <c r="WCU12" s="74"/>
      <c r="WCV12" s="85"/>
      <c r="WCW12" s="74"/>
      <c r="WCX12" s="74"/>
      <c r="WCY12" s="85"/>
      <c r="WCZ12" s="80"/>
      <c r="WDA12" s="80"/>
      <c r="WDB12" s="85"/>
      <c r="WDC12" s="77"/>
      <c r="WDD12" s="74"/>
      <c r="WDE12" s="74"/>
      <c r="WDF12" s="85"/>
      <c r="WDG12" s="74"/>
      <c r="WDH12" s="74"/>
      <c r="WDI12" s="85"/>
      <c r="WDJ12" s="74"/>
      <c r="WDK12" s="74"/>
      <c r="WDL12" s="85"/>
      <c r="WDM12" s="74"/>
      <c r="WDN12" s="74"/>
      <c r="WDO12" s="85"/>
      <c r="WDP12" s="80"/>
      <c r="WDQ12" s="80"/>
      <c r="WDR12" s="85"/>
      <c r="WDS12" s="77"/>
      <c r="WDT12" s="74"/>
      <c r="WDU12" s="74"/>
      <c r="WDV12" s="85"/>
      <c r="WDW12" s="74"/>
      <c r="WDX12" s="74"/>
      <c r="WDY12" s="85"/>
      <c r="WDZ12" s="74"/>
      <c r="WEA12" s="74"/>
      <c r="WEB12" s="85"/>
      <c r="WEC12" s="74"/>
      <c r="WED12" s="74"/>
      <c r="WEE12" s="85"/>
      <c r="WEF12" s="80"/>
      <c r="WEG12" s="80"/>
      <c r="WEH12" s="85"/>
      <c r="WEI12" s="77"/>
      <c r="WEJ12" s="74"/>
      <c r="WEK12" s="74"/>
      <c r="WEL12" s="85"/>
      <c r="WEM12" s="74"/>
      <c r="WEN12" s="74"/>
      <c r="WEO12" s="85"/>
      <c r="WEP12" s="74"/>
      <c r="WEQ12" s="74"/>
      <c r="WER12" s="85"/>
      <c r="WES12" s="74"/>
      <c r="WET12" s="74"/>
      <c r="WEU12" s="85"/>
      <c r="WEV12" s="80"/>
      <c r="WEW12" s="80"/>
      <c r="WEX12" s="85"/>
      <c r="WEY12" s="77"/>
      <c r="WEZ12" s="74"/>
      <c r="WFA12" s="74"/>
      <c r="WFB12" s="85"/>
      <c r="WFC12" s="74"/>
      <c r="WFD12" s="74"/>
      <c r="WFE12" s="85"/>
      <c r="WFF12" s="74"/>
      <c r="WFG12" s="74"/>
      <c r="WFH12" s="85"/>
      <c r="WFI12" s="74"/>
      <c r="WFJ12" s="74"/>
      <c r="WFK12" s="85"/>
      <c r="WFL12" s="80"/>
      <c r="WFM12" s="80"/>
      <c r="WFN12" s="85"/>
      <c r="WFO12" s="77"/>
      <c r="WFP12" s="74"/>
      <c r="WFQ12" s="74"/>
      <c r="WFR12" s="85"/>
      <c r="WFS12" s="74"/>
      <c r="WFT12" s="74"/>
      <c r="WFU12" s="85"/>
      <c r="WFV12" s="74"/>
      <c r="WFW12" s="74"/>
      <c r="WFX12" s="85"/>
      <c r="WFY12" s="74"/>
      <c r="WFZ12" s="74"/>
      <c r="WGA12" s="85"/>
      <c r="WGB12" s="80"/>
      <c r="WGC12" s="80"/>
      <c r="WGD12" s="85"/>
      <c r="WGE12" s="77"/>
      <c r="WGF12" s="74"/>
      <c r="WGG12" s="74"/>
      <c r="WGH12" s="85"/>
      <c r="WGI12" s="74"/>
      <c r="WGJ12" s="74"/>
      <c r="WGK12" s="85"/>
      <c r="WGL12" s="74"/>
      <c r="WGM12" s="74"/>
      <c r="WGN12" s="85"/>
      <c r="WGO12" s="74"/>
      <c r="WGP12" s="74"/>
      <c r="WGQ12" s="85"/>
      <c r="WGR12" s="80"/>
      <c r="WGS12" s="80"/>
      <c r="WGT12" s="85"/>
      <c r="WGU12" s="77"/>
      <c r="WGV12" s="74"/>
      <c r="WGW12" s="74"/>
      <c r="WGX12" s="85"/>
      <c r="WGY12" s="74"/>
      <c r="WGZ12" s="74"/>
      <c r="WHA12" s="85"/>
      <c r="WHB12" s="74"/>
      <c r="WHC12" s="74"/>
      <c r="WHD12" s="85"/>
      <c r="WHE12" s="74"/>
      <c r="WHF12" s="74"/>
      <c r="WHG12" s="85"/>
      <c r="WHH12" s="80"/>
      <c r="WHI12" s="80"/>
      <c r="WHJ12" s="85"/>
      <c r="WHK12" s="77"/>
      <c r="WHL12" s="74"/>
      <c r="WHM12" s="74"/>
      <c r="WHN12" s="85"/>
      <c r="WHO12" s="74"/>
      <c r="WHP12" s="74"/>
      <c r="WHQ12" s="85"/>
      <c r="WHR12" s="74"/>
      <c r="WHS12" s="74"/>
      <c r="WHT12" s="85"/>
      <c r="WHU12" s="74"/>
      <c r="WHV12" s="74"/>
      <c r="WHW12" s="85"/>
      <c r="WHX12" s="80"/>
      <c r="WHY12" s="80"/>
      <c r="WHZ12" s="85"/>
      <c r="WIA12" s="77"/>
      <c r="WIB12" s="74"/>
      <c r="WIC12" s="74"/>
      <c r="WID12" s="85"/>
      <c r="WIE12" s="74"/>
      <c r="WIF12" s="74"/>
      <c r="WIG12" s="85"/>
      <c r="WIH12" s="74"/>
      <c r="WII12" s="74"/>
      <c r="WIJ12" s="85"/>
      <c r="WIK12" s="74"/>
      <c r="WIL12" s="74"/>
      <c r="WIM12" s="85"/>
      <c r="WIN12" s="80"/>
      <c r="WIO12" s="80"/>
      <c r="WIP12" s="85"/>
      <c r="WIQ12" s="77"/>
      <c r="WIR12" s="74"/>
      <c r="WIS12" s="74"/>
      <c r="WIT12" s="85"/>
      <c r="WIU12" s="74"/>
      <c r="WIV12" s="74"/>
      <c r="WIW12" s="85"/>
      <c r="WIX12" s="74"/>
      <c r="WIY12" s="74"/>
      <c r="WIZ12" s="85"/>
      <c r="WJA12" s="74"/>
      <c r="WJB12" s="74"/>
      <c r="WJC12" s="85"/>
      <c r="WJD12" s="80"/>
      <c r="WJE12" s="80"/>
      <c r="WJF12" s="85"/>
      <c r="WJG12" s="77"/>
      <c r="WJH12" s="74"/>
      <c r="WJI12" s="74"/>
      <c r="WJJ12" s="85"/>
      <c r="WJK12" s="74"/>
      <c r="WJL12" s="74"/>
      <c r="WJM12" s="85"/>
      <c r="WJN12" s="74"/>
      <c r="WJO12" s="74"/>
      <c r="WJP12" s="85"/>
      <c r="WJQ12" s="74"/>
      <c r="WJR12" s="74"/>
      <c r="WJS12" s="85"/>
      <c r="WJT12" s="80"/>
      <c r="WJU12" s="80"/>
      <c r="WJV12" s="85"/>
      <c r="WJW12" s="77"/>
      <c r="WJX12" s="74"/>
      <c r="WJY12" s="74"/>
      <c r="WJZ12" s="85"/>
      <c r="WKA12" s="74"/>
      <c r="WKB12" s="74"/>
      <c r="WKC12" s="85"/>
      <c r="WKD12" s="74"/>
      <c r="WKE12" s="74"/>
      <c r="WKF12" s="85"/>
      <c r="WKG12" s="74"/>
      <c r="WKH12" s="74"/>
      <c r="WKI12" s="85"/>
      <c r="WKJ12" s="80"/>
      <c r="WKK12" s="80"/>
      <c r="WKL12" s="85"/>
      <c r="WKM12" s="77"/>
      <c r="WKN12" s="74"/>
      <c r="WKO12" s="74"/>
      <c r="WKP12" s="85"/>
      <c r="WKQ12" s="74"/>
      <c r="WKR12" s="74"/>
      <c r="WKS12" s="85"/>
      <c r="WKT12" s="74"/>
      <c r="WKU12" s="74"/>
      <c r="WKV12" s="85"/>
      <c r="WKW12" s="74"/>
      <c r="WKX12" s="74"/>
      <c r="WKY12" s="85"/>
      <c r="WKZ12" s="80"/>
      <c r="WLA12" s="80"/>
      <c r="WLB12" s="85"/>
      <c r="WLC12" s="77"/>
      <c r="WLD12" s="74"/>
      <c r="WLE12" s="74"/>
      <c r="WLF12" s="85"/>
      <c r="WLG12" s="74"/>
      <c r="WLH12" s="74"/>
      <c r="WLI12" s="85"/>
      <c r="WLJ12" s="74"/>
      <c r="WLK12" s="74"/>
      <c r="WLL12" s="85"/>
      <c r="WLM12" s="74"/>
      <c r="WLN12" s="74"/>
      <c r="WLO12" s="85"/>
      <c r="WLP12" s="80"/>
      <c r="WLQ12" s="80"/>
      <c r="WLR12" s="85"/>
      <c r="WLS12" s="77"/>
      <c r="WLT12" s="74"/>
      <c r="WLU12" s="74"/>
      <c r="WLV12" s="85"/>
      <c r="WLW12" s="74"/>
      <c r="WLX12" s="74"/>
      <c r="WLY12" s="85"/>
      <c r="WLZ12" s="74"/>
      <c r="WMA12" s="74"/>
      <c r="WMB12" s="85"/>
      <c r="WMC12" s="74"/>
      <c r="WMD12" s="74"/>
      <c r="WME12" s="85"/>
      <c r="WMF12" s="80"/>
      <c r="WMG12" s="80"/>
      <c r="WMH12" s="85"/>
      <c r="WMI12" s="77"/>
      <c r="WMJ12" s="74"/>
      <c r="WMK12" s="74"/>
      <c r="WML12" s="85"/>
      <c r="WMM12" s="74"/>
      <c r="WMN12" s="74"/>
      <c r="WMO12" s="85"/>
      <c r="WMP12" s="74"/>
      <c r="WMQ12" s="74"/>
      <c r="WMR12" s="85"/>
      <c r="WMS12" s="74"/>
      <c r="WMT12" s="74"/>
      <c r="WMU12" s="85"/>
      <c r="WMV12" s="80"/>
      <c r="WMW12" s="80"/>
      <c r="WMX12" s="85"/>
      <c r="WMY12" s="77"/>
      <c r="WMZ12" s="74"/>
      <c r="WNA12" s="74"/>
      <c r="WNB12" s="85"/>
      <c r="WNC12" s="74"/>
      <c r="WND12" s="74"/>
      <c r="WNE12" s="85"/>
      <c r="WNF12" s="74"/>
      <c r="WNG12" s="74"/>
      <c r="WNH12" s="85"/>
      <c r="WNI12" s="74"/>
      <c r="WNJ12" s="74"/>
      <c r="WNK12" s="85"/>
      <c r="WNL12" s="80"/>
      <c r="WNM12" s="80"/>
      <c r="WNN12" s="85"/>
      <c r="WNO12" s="77"/>
      <c r="WNP12" s="74"/>
      <c r="WNQ12" s="74"/>
      <c r="WNR12" s="85"/>
      <c r="WNS12" s="74"/>
      <c r="WNT12" s="74"/>
      <c r="WNU12" s="85"/>
      <c r="WNV12" s="74"/>
      <c r="WNW12" s="74"/>
      <c r="WNX12" s="85"/>
      <c r="WNY12" s="74"/>
      <c r="WNZ12" s="74"/>
      <c r="WOA12" s="85"/>
      <c r="WOB12" s="80"/>
      <c r="WOC12" s="80"/>
      <c r="WOD12" s="85"/>
      <c r="WOE12" s="77"/>
      <c r="WOF12" s="74"/>
      <c r="WOG12" s="74"/>
      <c r="WOH12" s="85"/>
      <c r="WOI12" s="74"/>
      <c r="WOJ12" s="74"/>
      <c r="WOK12" s="85"/>
      <c r="WOL12" s="74"/>
      <c r="WOM12" s="74"/>
      <c r="WON12" s="85"/>
      <c r="WOO12" s="74"/>
      <c r="WOP12" s="74"/>
      <c r="WOQ12" s="85"/>
      <c r="WOR12" s="80"/>
      <c r="WOS12" s="80"/>
      <c r="WOT12" s="85"/>
      <c r="WOU12" s="77"/>
      <c r="WOV12" s="74"/>
      <c r="WOW12" s="74"/>
      <c r="WOX12" s="85"/>
      <c r="WOY12" s="74"/>
      <c r="WOZ12" s="74"/>
      <c r="WPA12" s="85"/>
      <c r="WPB12" s="74"/>
      <c r="WPC12" s="74"/>
      <c r="WPD12" s="85"/>
      <c r="WPE12" s="74"/>
      <c r="WPF12" s="74"/>
      <c r="WPG12" s="85"/>
      <c r="WPH12" s="80"/>
      <c r="WPI12" s="80"/>
      <c r="WPJ12" s="85"/>
      <c r="WPK12" s="77"/>
      <c r="WPL12" s="74"/>
      <c r="WPM12" s="74"/>
      <c r="WPN12" s="85"/>
      <c r="WPO12" s="74"/>
      <c r="WPP12" s="74"/>
      <c r="WPQ12" s="85"/>
      <c r="WPR12" s="74"/>
      <c r="WPS12" s="74"/>
      <c r="WPT12" s="85"/>
      <c r="WPU12" s="74"/>
      <c r="WPV12" s="74"/>
      <c r="WPW12" s="85"/>
      <c r="WPX12" s="80"/>
      <c r="WPY12" s="80"/>
      <c r="WPZ12" s="85"/>
      <c r="WQA12" s="77"/>
      <c r="WQB12" s="74"/>
      <c r="WQC12" s="74"/>
      <c r="WQD12" s="85"/>
      <c r="WQE12" s="74"/>
      <c r="WQF12" s="74"/>
      <c r="WQG12" s="85"/>
      <c r="WQH12" s="74"/>
      <c r="WQI12" s="74"/>
      <c r="WQJ12" s="85"/>
      <c r="WQK12" s="74"/>
      <c r="WQL12" s="74"/>
      <c r="WQM12" s="85"/>
      <c r="WQN12" s="80"/>
      <c r="WQO12" s="80"/>
      <c r="WQP12" s="85"/>
      <c r="WQQ12" s="77"/>
      <c r="WQR12" s="74"/>
      <c r="WQS12" s="74"/>
      <c r="WQT12" s="85"/>
      <c r="WQU12" s="74"/>
      <c r="WQV12" s="74"/>
      <c r="WQW12" s="85"/>
      <c r="WQX12" s="74"/>
      <c r="WQY12" s="74"/>
      <c r="WQZ12" s="85"/>
      <c r="WRA12" s="74"/>
      <c r="WRB12" s="74"/>
      <c r="WRC12" s="85"/>
      <c r="WRD12" s="80"/>
      <c r="WRE12" s="80"/>
      <c r="WRF12" s="85"/>
      <c r="WRG12" s="77"/>
      <c r="WRH12" s="74"/>
      <c r="WRI12" s="74"/>
      <c r="WRJ12" s="85"/>
      <c r="WRK12" s="74"/>
      <c r="WRL12" s="74"/>
      <c r="WRM12" s="85"/>
      <c r="WRN12" s="74"/>
      <c r="WRO12" s="74"/>
      <c r="WRP12" s="85"/>
      <c r="WRQ12" s="74"/>
      <c r="WRR12" s="74"/>
      <c r="WRS12" s="85"/>
      <c r="WRT12" s="80"/>
      <c r="WRU12" s="80"/>
      <c r="WRV12" s="85"/>
      <c r="WRW12" s="77"/>
      <c r="WRX12" s="74"/>
      <c r="WRY12" s="74"/>
      <c r="WRZ12" s="85"/>
      <c r="WSA12" s="74"/>
      <c r="WSB12" s="74"/>
      <c r="WSC12" s="85"/>
      <c r="WSD12" s="74"/>
      <c r="WSE12" s="74"/>
      <c r="WSF12" s="85"/>
      <c r="WSG12" s="74"/>
      <c r="WSH12" s="74"/>
      <c r="WSI12" s="85"/>
      <c r="WSJ12" s="80"/>
      <c r="WSK12" s="80"/>
      <c r="WSL12" s="85"/>
      <c r="WSM12" s="77"/>
      <c r="WSN12" s="74"/>
      <c r="WSO12" s="74"/>
      <c r="WSP12" s="85"/>
      <c r="WSQ12" s="74"/>
      <c r="WSR12" s="74"/>
      <c r="WSS12" s="85"/>
      <c r="WST12" s="74"/>
      <c r="WSU12" s="74"/>
      <c r="WSV12" s="85"/>
      <c r="WSW12" s="74"/>
      <c r="WSX12" s="74"/>
      <c r="WSY12" s="85"/>
      <c r="WSZ12" s="80"/>
      <c r="WTA12" s="80"/>
      <c r="WTB12" s="85"/>
      <c r="WTC12" s="77"/>
      <c r="WTD12" s="74"/>
      <c r="WTE12" s="74"/>
      <c r="WTF12" s="85"/>
      <c r="WTG12" s="74"/>
      <c r="WTH12" s="74"/>
      <c r="WTI12" s="85"/>
      <c r="WTJ12" s="74"/>
      <c r="WTK12" s="74"/>
      <c r="WTL12" s="85"/>
      <c r="WTM12" s="74"/>
      <c r="WTN12" s="74"/>
      <c r="WTO12" s="85"/>
      <c r="WTP12" s="80"/>
      <c r="WTQ12" s="80"/>
      <c r="WTR12" s="85"/>
      <c r="WTS12" s="77"/>
      <c r="WTT12" s="74"/>
      <c r="WTU12" s="74"/>
      <c r="WTV12" s="85"/>
      <c r="WTW12" s="74"/>
      <c r="WTX12" s="74"/>
      <c r="WTY12" s="85"/>
      <c r="WTZ12" s="74"/>
      <c r="WUA12" s="74"/>
      <c r="WUB12" s="85"/>
      <c r="WUC12" s="74"/>
      <c r="WUD12" s="74"/>
      <c r="WUE12" s="85"/>
      <c r="WUF12" s="80"/>
      <c r="WUG12" s="80"/>
      <c r="WUH12" s="85"/>
      <c r="WUI12" s="77"/>
      <c r="WUJ12" s="74"/>
      <c r="WUK12" s="74"/>
      <c r="WUL12" s="85"/>
      <c r="WUM12" s="74"/>
      <c r="WUN12" s="74"/>
      <c r="WUO12" s="85"/>
      <c r="WUP12" s="74"/>
      <c r="WUQ12" s="74"/>
      <c r="WUR12" s="85"/>
      <c r="WUS12" s="74"/>
      <c r="WUT12" s="74"/>
      <c r="WUU12" s="85"/>
      <c r="WUV12" s="80"/>
      <c r="WUW12" s="80"/>
      <c r="WUX12" s="85"/>
      <c r="WUY12" s="77"/>
      <c r="WUZ12" s="74"/>
      <c r="WVA12" s="74"/>
      <c r="WVB12" s="85"/>
      <c r="WVC12" s="74"/>
      <c r="WVD12" s="74"/>
      <c r="WVE12" s="85"/>
      <c r="WVF12" s="74"/>
      <c r="WVG12" s="74"/>
      <c r="WVH12" s="85"/>
      <c r="WVI12" s="74"/>
      <c r="WVJ12" s="74"/>
      <c r="WVK12" s="85"/>
      <c r="WVL12" s="80"/>
      <c r="WVM12" s="80"/>
      <c r="WVN12" s="85"/>
      <c r="WVO12" s="77"/>
      <c r="WVP12" s="74"/>
      <c r="WVQ12" s="74"/>
      <c r="WVR12" s="85"/>
      <c r="WVS12" s="74"/>
      <c r="WVT12" s="74"/>
      <c r="WVU12" s="85"/>
      <c r="WVV12" s="74"/>
      <c r="WVW12" s="74"/>
      <c r="WVX12" s="85"/>
      <c r="WVY12" s="74"/>
      <c r="WVZ12" s="74"/>
      <c r="WWA12" s="85"/>
      <c r="WWB12" s="80"/>
      <c r="WWC12" s="80"/>
      <c r="WWD12" s="85"/>
      <c r="WWE12" s="77"/>
      <c r="WWF12" s="74"/>
      <c r="WWG12" s="74"/>
      <c r="WWH12" s="85"/>
      <c r="WWI12" s="74"/>
      <c r="WWJ12" s="74"/>
      <c r="WWK12" s="85"/>
      <c r="WWL12" s="74"/>
      <c r="WWM12" s="74"/>
      <c r="WWN12" s="85"/>
      <c r="WWO12" s="74"/>
      <c r="WWP12" s="74"/>
      <c r="WWQ12" s="85"/>
      <c r="WWR12" s="80"/>
      <c r="WWS12" s="80"/>
      <c r="WWT12" s="85"/>
      <c r="WWU12" s="77"/>
      <c r="WWV12" s="74"/>
      <c r="WWW12" s="74"/>
      <c r="WWX12" s="85"/>
      <c r="WWY12" s="74"/>
      <c r="WWZ12" s="74"/>
      <c r="WXA12" s="85"/>
      <c r="WXB12" s="74"/>
      <c r="WXC12" s="74"/>
      <c r="WXD12" s="85"/>
      <c r="WXE12" s="74"/>
      <c r="WXF12" s="74"/>
      <c r="WXG12" s="85"/>
      <c r="WXH12" s="80"/>
      <c r="WXI12" s="80"/>
      <c r="WXJ12" s="85"/>
      <c r="WXK12" s="77"/>
      <c r="WXL12" s="74"/>
      <c r="WXM12" s="74"/>
      <c r="WXN12" s="85"/>
      <c r="WXO12" s="74"/>
      <c r="WXP12" s="74"/>
      <c r="WXQ12" s="85"/>
      <c r="WXR12" s="74"/>
      <c r="WXS12" s="74"/>
      <c r="WXT12" s="85"/>
      <c r="WXU12" s="74"/>
      <c r="WXV12" s="74"/>
      <c r="WXW12" s="85"/>
      <c r="WXX12" s="80"/>
      <c r="WXY12" s="80"/>
      <c r="WXZ12" s="85"/>
      <c r="WYA12" s="77"/>
      <c r="WYB12" s="74"/>
      <c r="WYC12" s="74"/>
      <c r="WYD12" s="85"/>
      <c r="WYE12" s="74"/>
      <c r="WYF12" s="74"/>
      <c r="WYG12" s="85"/>
      <c r="WYH12" s="74"/>
      <c r="WYI12" s="74"/>
      <c r="WYJ12" s="85"/>
      <c r="WYK12" s="74"/>
      <c r="WYL12" s="74"/>
      <c r="WYM12" s="85"/>
      <c r="WYN12" s="80"/>
      <c r="WYO12" s="80"/>
      <c r="WYP12" s="85"/>
      <c r="WYQ12" s="77"/>
      <c r="WYR12" s="74"/>
      <c r="WYS12" s="74"/>
      <c r="WYT12" s="85"/>
      <c r="WYU12" s="74"/>
      <c r="WYV12" s="74"/>
      <c r="WYW12" s="85"/>
      <c r="WYX12" s="74"/>
      <c r="WYY12" s="74"/>
      <c r="WYZ12" s="85"/>
      <c r="WZA12" s="74"/>
      <c r="WZB12" s="74"/>
      <c r="WZC12" s="85"/>
      <c r="WZD12" s="80"/>
      <c r="WZE12" s="80"/>
      <c r="WZF12" s="85"/>
      <c r="WZG12" s="77"/>
      <c r="WZH12" s="74"/>
      <c r="WZI12" s="74"/>
      <c r="WZJ12" s="85"/>
      <c r="WZK12" s="74"/>
      <c r="WZL12" s="74"/>
      <c r="WZM12" s="85"/>
      <c r="WZN12" s="74"/>
      <c r="WZO12" s="74"/>
      <c r="WZP12" s="85"/>
      <c r="WZQ12" s="74"/>
      <c r="WZR12" s="74"/>
      <c r="WZS12" s="85"/>
      <c r="WZT12" s="80"/>
      <c r="WZU12" s="80"/>
      <c r="WZV12" s="85"/>
      <c r="WZW12" s="77"/>
      <c r="WZX12" s="74"/>
      <c r="WZY12" s="74"/>
      <c r="WZZ12" s="85"/>
      <c r="XAA12" s="74"/>
      <c r="XAB12" s="74"/>
      <c r="XAC12" s="85"/>
      <c r="XAD12" s="74"/>
      <c r="XAE12" s="74"/>
      <c r="XAF12" s="85"/>
      <c r="XAG12" s="74"/>
      <c r="XAH12" s="74"/>
      <c r="XAI12" s="85"/>
      <c r="XAJ12" s="80"/>
      <c r="XAK12" s="80"/>
      <c r="XAL12" s="85"/>
      <c r="XAM12" s="77"/>
      <c r="XAN12" s="74"/>
      <c r="XAO12" s="74"/>
      <c r="XAP12" s="85"/>
      <c r="XAQ12" s="74"/>
      <c r="XAR12" s="74"/>
      <c r="XAS12" s="85"/>
      <c r="XAT12" s="74"/>
      <c r="XAU12" s="74"/>
      <c r="XAV12" s="85"/>
      <c r="XAW12" s="74"/>
      <c r="XAX12" s="74"/>
      <c r="XAY12" s="85"/>
      <c r="XAZ12" s="80"/>
      <c r="XBA12" s="80"/>
      <c r="XBB12" s="85"/>
      <c r="XBC12" s="77"/>
      <c r="XBD12" s="74"/>
      <c r="XBE12" s="74"/>
      <c r="XBF12" s="85"/>
      <c r="XBG12" s="74"/>
      <c r="XBH12" s="74"/>
      <c r="XBI12" s="85"/>
      <c r="XBJ12" s="74"/>
      <c r="XBK12" s="74"/>
      <c r="XBL12" s="85"/>
      <c r="XBM12" s="74"/>
      <c r="XBN12" s="74"/>
      <c r="XBO12" s="85"/>
      <c r="XBP12" s="80"/>
      <c r="XBQ12" s="80"/>
      <c r="XBR12" s="85"/>
      <c r="XBS12" s="77"/>
      <c r="XBT12" s="74"/>
      <c r="XBU12" s="74"/>
      <c r="XBV12" s="85"/>
      <c r="XBW12" s="74"/>
      <c r="XBX12" s="74"/>
      <c r="XBY12" s="85"/>
      <c r="XBZ12" s="74"/>
      <c r="XCA12" s="74"/>
      <c r="XCB12" s="85"/>
      <c r="XCC12" s="74"/>
      <c r="XCD12" s="74"/>
      <c r="XCE12" s="85"/>
      <c r="XCF12" s="80"/>
      <c r="XCG12" s="80"/>
      <c r="XCH12" s="85"/>
      <c r="XCI12" s="77"/>
      <c r="XCJ12" s="74"/>
      <c r="XCK12" s="74"/>
      <c r="XCL12" s="85"/>
      <c r="XCM12" s="74"/>
      <c r="XCN12" s="74"/>
      <c r="XCO12" s="85"/>
      <c r="XCP12" s="74"/>
      <c r="XCQ12" s="74"/>
      <c r="XCR12" s="85"/>
      <c r="XCS12" s="74"/>
      <c r="XCT12" s="74"/>
      <c r="XCU12" s="85"/>
      <c r="XCV12" s="80"/>
      <c r="XCW12" s="80"/>
      <c r="XCX12" s="85"/>
      <c r="XCY12" s="77"/>
      <c r="XCZ12" s="74"/>
      <c r="XDA12" s="74"/>
      <c r="XDB12" s="85"/>
      <c r="XDC12" s="74"/>
      <c r="XDD12" s="74"/>
      <c r="XDE12" s="85"/>
      <c r="XDF12" s="74"/>
      <c r="XDG12" s="74"/>
      <c r="XDH12" s="85"/>
      <c r="XDI12" s="74"/>
      <c r="XDJ12" s="74"/>
      <c r="XDK12" s="85"/>
      <c r="XDL12" s="80"/>
      <c r="XDM12" s="80"/>
      <c r="XDN12" s="85"/>
      <c r="XDO12" s="77"/>
      <c r="XDP12" s="74"/>
      <c r="XDQ12" s="74"/>
      <c r="XDR12" s="85"/>
      <c r="XDS12" s="74"/>
      <c r="XDT12" s="74"/>
      <c r="XDU12" s="85"/>
      <c r="XDV12" s="74"/>
      <c r="XDW12" s="74"/>
      <c r="XDX12" s="85"/>
      <c r="XDY12" s="74"/>
      <c r="XDZ12" s="74"/>
      <c r="XEA12" s="85"/>
      <c r="XEB12" s="80"/>
      <c r="XEC12" s="80"/>
      <c r="XED12" s="85"/>
      <c r="XEE12" s="77"/>
      <c r="XEF12" s="74"/>
      <c r="XEG12" s="74"/>
      <c r="XEH12" s="85"/>
      <c r="XEI12" s="74"/>
      <c r="XEJ12" s="74"/>
      <c r="XEK12" s="85"/>
      <c r="XEL12" s="74"/>
      <c r="XEM12" s="74"/>
      <c r="XEN12" s="85"/>
      <c r="XEO12" s="74"/>
      <c r="XEP12" s="74"/>
      <c r="XEQ12" s="85"/>
      <c r="XER12" s="80"/>
      <c r="XES12" s="80"/>
      <c r="XET12" s="85"/>
    </row>
    <row r="13" spans="1:16374" s="79" customFormat="1">
      <c r="A13" s="77" t="s">
        <v>29</v>
      </c>
      <c r="B13" s="74">
        <f>DEN!$K11*ONSV_2019!AC12</f>
        <v>5559</v>
      </c>
      <c r="C13" s="74">
        <f>DEN!$K46*ONSV_2020!AC12</f>
        <v>5735</v>
      </c>
      <c r="D13" s="74">
        <f>DEN!$K81*ONSV_2021!AC12</f>
        <v>6211</v>
      </c>
      <c r="E13" s="74">
        <f>DEN!$K116*ONSV_2022!AC12</f>
        <v>6209</v>
      </c>
      <c r="F13" s="80" t="e">
        <f>DEN!$K151*DIST_DSL_ONI!#REF!</f>
        <v>#REF!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87"/>
      <c r="DJ13" s="87"/>
      <c r="DK13" s="87"/>
      <c r="DL13" s="87"/>
      <c r="DM13" s="87"/>
      <c r="DN13" s="87"/>
      <c r="DO13" s="12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123"/>
      <c r="EF13" s="87"/>
      <c r="EG13" s="87"/>
      <c r="EH13" s="87"/>
      <c r="EI13" s="87"/>
      <c r="EJ13" s="87"/>
      <c r="EK13" s="87"/>
      <c r="EL13" s="87"/>
      <c r="EM13" s="87"/>
      <c r="EN13" s="87"/>
      <c r="EO13" s="87"/>
      <c r="EP13" s="87"/>
      <c r="EQ13" s="87"/>
      <c r="ER13" s="87"/>
      <c r="ES13" s="87"/>
      <c r="ET13" s="87"/>
      <c r="EU13" s="123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123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X13" s="87"/>
      <c r="GA13" s="76"/>
      <c r="GQ13" s="76"/>
      <c r="HG13" s="76"/>
      <c r="HW13" s="76"/>
      <c r="IM13" s="76"/>
      <c r="JC13" s="76"/>
      <c r="JS13" s="76"/>
      <c r="KI13" s="76"/>
      <c r="KY13" s="76"/>
      <c r="LO13" s="76"/>
      <c r="ME13" s="76"/>
      <c r="MU13" s="76"/>
      <c r="NK13" s="76"/>
      <c r="OA13" s="76"/>
      <c r="OQ13" s="76"/>
      <c r="PG13" s="76"/>
      <c r="PW13" s="76"/>
      <c r="QM13" s="76"/>
      <c r="RC13" s="76"/>
      <c r="RS13" s="76"/>
      <c r="SI13" s="76"/>
      <c r="SY13" s="76"/>
      <c r="TO13" s="76"/>
      <c r="UE13" s="76"/>
      <c r="UU13" s="76"/>
      <c r="VK13" s="76"/>
      <c r="WA13" s="76"/>
      <c r="WQ13" s="76"/>
      <c r="XG13" s="76"/>
      <c r="XW13" s="76"/>
      <c r="YM13" s="76"/>
      <c r="ZC13" s="76"/>
      <c r="ZS13" s="76"/>
      <c r="AAI13" s="76"/>
      <c r="AAY13" s="76"/>
      <c r="ABO13" s="76"/>
      <c r="ACE13" s="76"/>
      <c r="ACU13" s="76"/>
      <c r="ADK13" s="76"/>
      <c r="AEA13" s="76"/>
      <c r="AEQ13" s="76"/>
      <c r="AFG13" s="76"/>
      <c r="AFW13" s="76"/>
      <c r="AGM13" s="76"/>
      <c r="AHC13" s="76"/>
      <c r="AHS13" s="76"/>
      <c r="AII13" s="76"/>
      <c r="AIY13" s="76"/>
      <c r="AJO13" s="76"/>
      <c r="AKE13" s="76"/>
      <c r="AKU13" s="76"/>
      <c r="ALK13" s="76"/>
      <c r="AMA13" s="76"/>
      <c r="AMQ13" s="76"/>
      <c r="ANG13" s="76"/>
      <c r="ANW13" s="76"/>
      <c r="AOM13" s="76"/>
      <c r="APC13" s="76"/>
      <c r="APS13" s="76"/>
      <c r="AQI13" s="76"/>
      <c r="AQY13" s="76"/>
      <c r="ARO13" s="76"/>
      <c r="ASE13" s="76"/>
      <c r="ASU13" s="76"/>
      <c r="ATK13" s="76"/>
      <c r="AUA13" s="76"/>
      <c r="AUQ13" s="76"/>
      <c r="AVG13" s="76"/>
      <c r="AVW13" s="76"/>
      <c r="AWM13" s="76"/>
      <c r="AXC13" s="76"/>
      <c r="AXS13" s="76"/>
      <c r="AYI13" s="76"/>
      <c r="AYY13" s="76"/>
      <c r="AZO13" s="76"/>
      <c r="BAE13" s="76"/>
      <c r="BAU13" s="76"/>
      <c r="BBK13" s="76"/>
      <c r="BCA13" s="76"/>
      <c r="BCQ13" s="76"/>
      <c r="BDG13" s="76"/>
      <c r="BDW13" s="76"/>
      <c r="BEM13" s="76"/>
      <c r="BFC13" s="76"/>
      <c r="BFS13" s="76"/>
      <c r="BGI13" s="76"/>
      <c r="BGY13" s="76"/>
      <c r="BHO13" s="76"/>
      <c r="BIE13" s="76"/>
      <c r="BIU13" s="76"/>
      <c r="BJK13" s="76"/>
      <c r="BKA13" s="76"/>
      <c r="BKQ13" s="76"/>
      <c r="BLG13" s="76"/>
      <c r="BLW13" s="76"/>
      <c r="BMM13" s="76"/>
      <c r="BNC13" s="76"/>
      <c r="BNS13" s="76"/>
      <c r="BOI13" s="76"/>
      <c r="BOY13" s="76"/>
      <c r="BPO13" s="76"/>
      <c r="BQE13" s="76"/>
      <c r="BQU13" s="76"/>
      <c r="BRK13" s="76"/>
      <c r="BSA13" s="76"/>
      <c r="BSQ13" s="76"/>
      <c r="BTG13" s="76"/>
      <c r="BTW13" s="76"/>
      <c r="BUM13" s="76"/>
      <c r="BVC13" s="76"/>
      <c r="BVS13" s="76"/>
      <c r="BWI13" s="76"/>
      <c r="BWY13" s="76"/>
      <c r="BXO13" s="76"/>
      <c r="BYE13" s="76"/>
      <c r="BYU13" s="76"/>
      <c r="BZK13" s="76"/>
      <c r="CAA13" s="76"/>
      <c r="CAQ13" s="76"/>
      <c r="CBG13" s="76"/>
      <c r="CBW13" s="76"/>
      <c r="CCM13" s="76"/>
      <c r="CDC13" s="76"/>
      <c r="CDS13" s="76"/>
      <c r="CEI13" s="76"/>
      <c r="CEY13" s="76"/>
      <c r="CFO13" s="76"/>
      <c r="CGE13" s="76"/>
      <c r="CGU13" s="76"/>
      <c r="CHK13" s="76"/>
      <c r="CIA13" s="76"/>
      <c r="CIQ13" s="76"/>
      <c r="CJG13" s="76"/>
      <c r="CJW13" s="76"/>
      <c r="CKM13" s="76"/>
      <c r="CLC13" s="76"/>
      <c r="CLS13" s="76"/>
      <c r="CMI13" s="76"/>
      <c r="CMY13" s="76"/>
      <c r="CNO13" s="76"/>
      <c r="COE13" s="76"/>
      <c r="COU13" s="76"/>
      <c r="CPK13" s="76"/>
      <c r="CQA13" s="76"/>
      <c r="CQQ13" s="76"/>
      <c r="CRG13" s="76"/>
      <c r="CRW13" s="76"/>
      <c r="CSM13" s="76"/>
      <c r="CTC13" s="76"/>
      <c r="CTS13" s="76"/>
      <c r="CUI13" s="76"/>
      <c r="CUY13" s="76"/>
      <c r="CVO13" s="76"/>
      <c r="CWE13" s="76"/>
      <c r="CWU13" s="76"/>
      <c r="CXK13" s="76"/>
      <c r="CYA13" s="76"/>
      <c r="CYQ13" s="76"/>
      <c r="CZG13" s="76"/>
      <c r="CZW13" s="76"/>
      <c r="DAM13" s="76"/>
      <c r="DBC13" s="76"/>
      <c r="DBS13" s="76"/>
      <c r="DCI13" s="76"/>
      <c r="DCY13" s="76"/>
      <c r="DDO13" s="76"/>
      <c r="DEE13" s="76"/>
      <c r="DEU13" s="76"/>
      <c r="DFK13" s="76"/>
      <c r="DGA13" s="76"/>
      <c r="DGQ13" s="76"/>
      <c r="DHG13" s="76"/>
      <c r="DHW13" s="76"/>
      <c r="DIM13" s="76"/>
      <c r="DJC13" s="76"/>
      <c r="DJS13" s="76"/>
      <c r="DKI13" s="76"/>
      <c r="DKY13" s="76"/>
      <c r="DLO13" s="76"/>
      <c r="DME13" s="76"/>
      <c r="DMU13" s="76"/>
      <c r="DNK13" s="76"/>
      <c r="DOA13" s="76"/>
      <c r="DOQ13" s="76"/>
      <c r="DPG13" s="76"/>
      <c r="DPW13" s="76"/>
      <c r="DQM13" s="76"/>
      <c r="DRC13" s="76"/>
      <c r="DRS13" s="76"/>
      <c r="DSI13" s="76"/>
      <c r="DSY13" s="76"/>
      <c r="DTO13" s="76"/>
      <c r="DUE13" s="76"/>
      <c r="DUU13" s="76"/>
      <c r="DVK13" s="76"/>
      <c r="DWA13" s="76"/>
      <c r="DWQ13" s="76"/>
      <c r="DXG13" s="76"/>
      <c r="DXW13" s="76"/>
      <c r="DYM13" s="76"/>
      <c r="DZC13" s="76"/>
      <c r="DZS13" s="76"/>
      <c r="EAI13" s="76"/>
      <c r="EAY13" s="76"/>
      <c r="EBO13" s="76"/>
      <c r="ECE13" s="76"/>
      <c r="ECU13" s="76"/>
      <c r="EDK13" s="76"/>
      <c r="EEA13" s="76"/>
      <c r="EEQ13" s="76"/>
      <c r="EFG13" s="76"/>
      <c r="EFW13" s="76"/>
      <c r="EGM13" s="76"/>
      <c r="EHC13" s="76"/>
      <c r="EHS13" s="76"/>
      <c r="EII13" s="76"/>
      <c r="EIY13" s="76"/>
      <c r="EJO13" s="76"/>
      <c r="EKE13" s="76"/>
      <c r="EKU13" s="76"/>
      <c r="ELK13" s="76"/>
      <c r="EMA13" s="76"/>
      <c r="EMQ13" s="76"/>
      <c r="ENG13" s="76"/>
      <c r="ENW13" s="76"/>
      <c r="EOM13" s="76"/>
      <c r="EPC13" s="76"/>
      <c r="EPS13" s="76"/>
      <c r="EQI13" s="76"/>
      <c r="EQY13" s="76"/>
      <c r="ERO13" s="76"/>
      <c r="ESE13" s="76"/>
      <c r="ESU13" s="76"/>
      <c r="ETK13" s="76"/>
      <c r="EUA13" s="76"/>
      <c r="EUQ13" s="76"/>
      <c r="EVG13" s="76"/>
      <c r="EVW13" s="76"/>
      <c r="EWM13" s="76"/>
      <c r="EXC13" s="76"/>
      <c r="EXS13" s="76"/>
      <c r="EYI13" s="76"/>
      <c r="EYY13" s="76"/>
      <c r="EZO13" s="76"/>
      <c r="FAE13" s="76"/>
      <c r="FAU13" s="76"/>
      <c r="FBK13" s="76"/>
      <c r="FCA13" s="76"/>
      <c r="FCQ13" s="76"/>
      <c r="FDG13" s="76"/>
      <c r="FDW13" s="76"/>
      <c r="FEM13" s="76"/>
      <c r="FFC13" s="76"/>
      <c r="FFS13" s="76"/>
      <c r="FGI13" s="76"/>
      <c r="FGY13" s="76"/>
      <c r="FHO13" s="76"/>
      <c r="FIE13" s="76"/>
      <c r="FIU13" s="76"/>
      <c r="FJK13" s="76"/>
      <c r="FKA13" s="76"/>
      <c r="FKQ13" s="76"/>
      <c r="FLG13" s="76"/>
      <c r="FLW13" s="76"/>
      <c r="FMM13" s="76"/>
      <c r="FNC13" s="76"/>
      <c r="FNS13" s="76"/>
      <c r="FOI13" s="76"/>
      <c r="FOY13" s="76"/>
      <c r="FPO13" s="76"/>
      <c r="FQE13" s="76"/>
      <c r="FQU13" s="76"/>
      <c r="FRK13" s="76"/>
      <c r="FSA13" s="76"/>
      <c r="FSQ13" s="76"/>
      <c r="FTG13" s="76"/>
      <c r="FTW13" s="76"/>
      <c r="FUM13" s="76"/>
      <c r="FVC13" s="76"/>
      <c r="FVS13" s="76"/>
      <c r="FWI13" s="76"/>
      <c r="FWY13" s="76"/>
      <c r="FXO13" s="76"/>
      <c r="FYE13" s="76"/>
      <c r="FYU13" s="76"/>
      <c r="FZK13" s="76"/>
      <c r="GAA13" s="76"/>
      <c r="GAQ13" s="76"/>
      <c r="GBG13" s="76"/>
      <c r="GBW13" s="76"/>
      <c r="GCM13" s="76"/>
      <c r="GDC13" s="76"/>
      <c r="GDS13" s="76"/>
      <c r="GEI13" s="76"/>
      <c r="GEY13" s="76"/>
      <c r="GFO13" s="76"/>
      <c r="GGE13" s="76"/>
      <c r="GGU13" s="76"/>
      <c r="GHK13" s="76"/>
      <c r="GIA13" s="76"/>
      <c r="GIQ13" s="76"/>
      <c r="GJG13" s="76"/>
      <c r="GJW13" s="76"/>
      <c r="GKM13" s="76"/>
      <c r="GLC13" s="76"/>
      <c r="GLS13" s="76"/>
      <c r="GMI13" s="76"/>
      <c r="GMY13" s="76"/>
      <c r="GNO13" s="76"/>
      <c r="GOE13" s="76"/>
      <c r="GOU13" s="76"/>
      <c r="GPK13" s="76"/>
      <c r="GQA13" s="76"/>
      <c r="GQQ13" s="76"/>
      <c r="GRG13" s="76"/>
      <c r="GRW13" s="76"/>
      <c r="GSM13" s="76"/>
      <c r="GTC13" s="76"/>
      <c r="GTS13" s="76"/>
      <c r="GUI13" s="76"/>
      <c r="GUY13" s="76"/>
      <c r="GVO13" s="76"/>
      <c r="GWE13" s="76"/>
      <c r="GWU13" s="76"/>
      <c r="GXK13" s="76"/>
      <c r="GYA13" s="76"/>
      <c r="GYQ13" s="76"/>
      <c r="GZG13" s="76"/>
      <c r="GZW13" s="76"/>
      <c r="HAM13" s="76"/>
      <c r="HBC13" s="76"/>
      <c r="HBS13" s="76"/>
      <c r="HCI13" s="76"/>
      <c r="HCY13" s="76"/>
      <c r="HDO13" s="76"/>
      <c r="HEE13" s="76"/>
      <c r="HEU13" s="76"/>
      <c r="HFK13" s="76"/>
      <c r="HGA13" s="76"/>
      <c r="HGQ13" s="76"/>
      <c r="HHG13" s="76"/>
      <c r="HHW13" s="76"/>
      <c r="HIM13" s="76"/>
      <c r="HJC13" s="76"/>
      <c r="HJS13" s="76"/>
      <c r="HKI13" s="76"/>
      <c r="HKY13" s="76"/>
      <c r="HLO13" s="76"/>
      <c r="HME13" s="76"/>
      <c r="HMU13" s="76"/>
      <c r="HNK13" s="76"/>
      <c r="HOA13" s="76"/>
      <c r="HOQ13" s="76"/>
      <c r="HPG13" s="76"/>
      <c r="HPW13" s="76"/>
      <c r="HQM13" s="76"/>
      <c r="HRC13" s="76"/>
      <c r="HRS13" s="76"/>
      <c r="HSI13" s="76"/>
      <c r="HSY13" s="76"/>
      <c r="HTO13" s="76"/>
      <c r="HUE13" s="76"/>
      <c r="HUU13" s="76"/>
      <c r="HVK13" s="76"/>
      <c r="HWA13" s="76"/>
      <c r="HWQ13" s="76"/>
      <c r="HXG13" s="76"/>
      <c r="HXW13" s="76"/>
      <c r="HYM13" s="76"/>
      <c r="HZC13" s="76"/>
      <c r="HZS13" s="76"/>
      <c r="IAI13" s="76"/>
      <c r="IAY13" s="76"/>
      <c r="IBO13" s="76"/>
      <c r="ICE13" s="76"/>
      <c r="ICU13" s="76"/>
      <c r="IDK13" s="76"/>
      <c r="IEA13" s="76"/>
      <c r="IEQ13" s="76"/>
      <c r="IFG13" s="76"/>
      <c r="IFW13" s="76"/>
      <c r="IGM13" s="76"/>
      <c r="IHC13" s="76"/>
      <c r="IHS13" s="76"/>
      <c r="III13" s="76"/>
      <c r="IIY13" s="76"/>
      <c r="IJO13" s="76"/>
      <c r="IKE13" s="76"/>
      <c r="IKU13" s="76"/>
      <c r="ILK13" s="76"/>
      <c r="IMA13" s="76"/>
      <c r="IMQ13" s="76"/>
      <c r="ING13" s="76"/>
      <c r="INW13" s="76"/>
      <c r="IOM13" s="76"/>
      <c r="IPC13" s="76"/>
      <c r="IPS13" s="76"/>
      <c r="IQI13" s="76"/>
      <c r="IQY13" s="76"/>
      <c r="IRO13" s="76"/>
      <c r="ISE13" s="76"/>
      <c r="ISU13" s="76"/>
      <c r="ITK13" s="76"/>
      <c r="IUA13" s="76"/>
      <c r="IUQ13" s="76"/>
      <c r="IVG13" s="76"/>
      <c r="IVW13" s="76"/>
      <c r="IWM13" s="76"/>
      <c r="IXC13" s="76"/>
      <c r="IXS13" s="76"/>
      <c r="IYI13" s="76"/>
      <c r="IYY13" s="76"/>
      <c r="IZO13" s="76"/>
      <c r="JAE13" s="76"/>
      <c r="JAU13" s="76"/>
      <c r="JBK13" s="76"/>
      <c r="JCA13" s="76"/>
      <c r="JCQ13" s="76"/>
      <c r="JDG13" s="76"/>
      <c r="JDW13" s="76"/>
      <c r="JEM13" s="76"/>
      <c r="JFC13" s="76"/>
      <c r="JFS13" s="76"/>
      <c r="JGI13" s="76"/>
      <c r="JGY13" s="76"/>
      <c r="JHO13" s="76"/>
      <c r="JIE13" s="76"/>
      <c r="JIU13" s="76"/>
      <c r="JJK13" s="76"/>
      <c r="JKA13" s="76"/>
      <c r="JKQ13" s="76"/>
      <c r="JLG13" s="76"/>
      <c r="JLW13" s="76"/>
      <c r="JMM13" s="76"/>
      <c r="JNC13" s="76"/>
      <c r="JNS13" s="76"/>
      <c r="JOI13" s="76"/>
      <c r="JOY13" s="76"/>
      <c r="JPO13" s="76"/>
      <c r="JQE13" s="76"/>
      <c r="JQU13" s="76"/>
      <c r="JRK13" s="76"/>
      <c r="JSA13" s="76"/>
      <c r="JSQ13" s="76"/>
      <c r="JTG13" s="76"/>
      <c r="JTW13" s="76"/>
      <c r="JUM13" s="76"/>
      <c r="JVC13" s="76"/>
      <c r="JVS13" s="76"/>
      <c r="JWI13" s="76"/>
      <c r="JWY13" s="76"/>
      <c r="JXO13" s="76"/>
      <c r="JYE13" s="76"/>
      <c r="JYU13" s="76"/>
      <c r="JZK13" s="76"/>
      <c r="KAA13" s="76"/>
      <c r="KAQ13" s="76"/>
      <c r="KBG13" s="76"/>
      <c r="KBW13" s="76"/>
      <c r="KCM13" s="76"/>
      <c r="KDC13" s="76"/>
      <c r="KDS13" s="76"/>
      <c r="KEI13" s="76"/>
      <c r="KEY13" s="76"/>
      <c r="KFO13" s="76"/>
      <c r="KGE13" s="76"/>
      <c r="KGU13" s="76"/>
      <c r="KHK13" s="76"/>
      <c r="KIA13" s="76"/>
      <c r="KIQ13" s="76"/>
      <c r="KJG13" s="76"/>
      <c r="KJW13" s="76"/>
      <c r="KKM13" s="76"/>
      <c r="KLC13" s="76"/>
      <c r="KLS13" s="76"/>
      <c r="KMI13" s="76"/>
      <c r="KMY13" s="76"/>
      <c r="KNO13" s="76"/>
      <c r="KOE13" s="76"/>
      <c r="KOU13" s="76"/>
      <c r="KPK13" s="76"/>
      <c r="KQA13" s="76"/>
      <c r="KQQ13" s="76"/>
      <c r="KRG13" s="76"/>
      <c r="KRW13" s="76"/>
      <c r="KSM13" s="76"/>
      <c r="KTC13" s="76"/>
      <c r="KTS13" s="76"/>
      <c r="KUI13" s="76"/>
      <c r="KUY13" s="76"/>
      <c r="KVO13" s="76"/>
      <c r="KWE13" s="76"/>
      <c r="KWU13" s="76"/>
      <c r="KXK13" s="76"/>
      <c r="KYA13" s="76"/>
      <c r="KYQ13" s="76"/>
      <c r="KZG13" s="76"/>
      <c r="KZW13" s="76"/>
      <c r="LAM13" s="76"/>
      <c r="LBC13" s="76"/>
      <c r="LBS13" s="76"/>
      <c r="LCI13" s="76"/>
      <c r="LCY13" s="76"/>
      <c r="LDO13" s="76"/>
      <c r="LEE13" s="76"/>
      <c r="LEU13" s="76"/>
      <c r="LFK13" s="76"/>
      <c r="LGA13" s="76"/>
      <c r="LGQ13" s="76"/>
      <c r="LHG13" s="76"/>
      <c r="LHW13" s="76"/>
      <c r="LIM13" s="76"/>
      <c r="LJC13" s="76"/>
      <c r="LJS13" s="76"/>
      <c r="LKI13" s="76"/>
      <c r="LKY13" s="76"/>
      <c r="LLO13" s="76"/>
      <c r="LME13" s="76"/>
      <c r="LMU13" s="76"/>
      <c r="LNK13" s="76"/>
      <c r="LOA13" s="76"/>
      <c r="LOQ13" s="76"/>
      <c r="LPG13" s="76"/>
      <c r="LPW13" s="76"/>
      <c r="LQM13" s="76"/>
      <c r="LRC13" s="76"/>
      <c r="LRS13" s="76"/>
      <c r="LSI13" s="76"/>
      <c r="LSY13" s="76"/>
      <c r="LTO13" s="76"/>
      <c r="LUE13" s="76"/>
      <c r="LUU13" s="76"/>
      <c r="LVK13" s="76"/>
      <c r="LWA13" s="76"/>
      <c r="LWQ13" s="76"/>
      <c r="LXG13" s="76"/>
      <c r="LXW13" s="76"/>
      <c r="LYM13" s="76"/>
      <c r="LZC13" s="76"/>
      <c r="LZS13" s="76"/>
      <c r="MAI13" s="76"/>
      <c r="MAY13" s="76"/>
      <c r="MBO13" s="76"/>
      <c r="MCE13" s="76"/>
      <c r="MCU13" s="76"/>
      <c r="MDK13" s="76"/>
      <c r="MEA13" s="76"/>
      <c r="MEQ13" s="76"/>
      <c r="MFG13" s="76"/>
      <c r="MFW13" s="76"/>
      <c r="MGM13" s="76"/>
      <c r="MHC13" s="76"/>
      <c r="MHS13" s="76"/>
      <c r="MII13" s="76"/>
      <c r="MIY13" s="76"/>
      <c r="MJO13" s="76"/>
      <c r="MKE13" s="76"/>
      <c r="MKU13" s="76"/>
      <c r="MLK13" s="76"/>
      <c r="MMA13" s="76"/>
      <c r="MMQ13" s="76"/>
      <c r="MNG13" s="76"/>
      <c r="MNW13" s="76"/>
      <c r="MOM13" s="76"/>
      <c r="MPC13" s="76"/>
      <c r="MPS13" s="76"/>
      <c r="MQI13" s="76"/>
      <c r="MQY13" s="76"/>
      <c r="MRO13" s="76"/>
      <c r="MSE13" s="76"/>
      <c r="MSU13" s="76"/>
      <c r="MTK13" s="76"/>
      <c r="MUA13" s="76"/>
      <c r="MUQ13" s="76"/>
      <c r="MVG13" s="76"/>
      <c r="MVW13" s="76"/>
      <c r="MWM13" s="76"/>
      <c r="MXC13" s="76"/>
      <c r="MXS13" s="76"/>
      <c r="MYI13" s="76"/>
      <c r="MYY13" s="76"/>
      <c r="MZO13" s="76"/>
      <c r="NAE13" s="76"/>
      <c r="NAU13" s="76"/>
      <c r="NBK13" s="76"/>
      <c r="NCA13" s="76"/>
      <c r="NCQ13" s="76"/>
      <c r="NDG13" s="76"/>
      <c r="NDW13" s="76"/>
      <c r="NEM13" s="76"/>
      <c r="NFC13" s="76"/>
      <c r="NFS13" s="76"/>
      <c r="NGI13" s="76"/>
      <c r="NGY13" s="76"/>
      <c r="NHO13" s="76"/>
      <c r="NIE13" s="76"/>
      <c r="NIU13" s="76"/>
      <c r="NJK13" s="76"/>
      <c r="NKA13" s="76"/>
      <c r="NKQ13" s="76"/>
      <c r="NLG13" s="76"/>
      <c r="NLW13" s="76"/>
      <c r="NMM13" s="76"/>
      <c r="NNC13" s="76"/>
      <c r="NNS13" s="76"/>
      <c r="NOI13" s="76"/>
      <c r="NOY13" s="76"/>
      <c r="NPO13" s="76"/>
      <c r="NQE13" s="76"/>
      <c r="NQU13" s="76"/>
      <c r="NRK13" s="76"/>
      <c r="NSA13" s="76"/>
      <c r="NSQ13" s="76"/>
      <c r="NTG13" s="76"/>
      <c r="NTW13" s="76"/>
      <c r="NUM13" s="76"/>
      <c r="NVC13" s="76"/>
      <c r="NVS13" s="76"/>
      <c r="NWI13" s="76"/>
      <c r="NWY13" s="76"/>
      <c r="NXO13" s="76"/>
      <c r="NYE13" s="76"/>
      <c r="NYU13" s="76"/>
      <c r="NZK13" s="76"/>
      <c r="OAA13" s="76"/>
      <c r="OAQ13" s="76"/>
      <c r="OBG13" s="76"/>
      <c r="OBW13" s="76"/>
      <c r="OCM13" s="76"/>
      <c r="ODC13" s="76"/>
      <c r="ODS13" s="76"/>
      <c r="OEI13" s="76"/>
      <c r="OEY13" s="76"/>
      <c r="OFO13" s="76"/>
      <c r="OGE13" s="76"/>
      <c r="OGU13" s="76"/>
      <c r="OHK13" s="76"/>
      <c r="OIA13" s="76"/>
      <c r="OIQ13" s="76"/>
      <c r="OJG13" s="76"/>
      <c r="OJW13" s="76"/>
      <c r="OKM13" s="76"/>
      <c r="OLC13" s="76"/>
      <c r="OLS13" s="76"/>
      <c r="OMI13" s="76"/>
      <c r="OMY13" s="76"/>
      <c r="ONO13" s="76"/>
      <c r="OOE13" s="76"/>
      <c r="OOU13" s="76"/>
      <c r="OPK13" s="76"/>
      <c r="OQA13" s="76"/>
      <c r="OQQ13" s="76"/>
      <c r="ORG13" s="76"/>
      <c r="ORW13" s="76"/>
      <c r="OSM13" s="76"/>
      <c r="OTC13" s="76"/>
      <c r="OTS13" s="76"/>
      <c r="OUI13" s="76"/>
      <c r="OUY13" s="76"/>
      <c r="OVO13" s="76"/>
      <c r="OWE13" s="76"/>
      <c r="OWU13" s="76"/>
      <c r="OXK13" s="76"/>
      <c r="OYA13" s="76"/>
      <c r="OYQ13" s="76"/>
      <c r="OZG13" s="76"/>
      <c r="OZW13" s="76"/>
      <c r="PAM13" s="76"/>
      <c r="PBC13" s="76"/>
      <c r="PBS13" s="76"/>
      <c r="PCI13" s="76"/>
      <c r="PCY13" s="76"/>
      <c r="PDO13" s="76"/>
      <c r="PEE13" s="76"/>
      <c r="PEU13" s="76"/>
      <c r="PFK13" s="76"/>
      <c r="PGA13" s="76"/>
      <c r="PGQ13" s="76"/>
      <c r="PHG13" s="76"/>
      <c r="PHW13" s="76"/>
      <c r="PIM13" s="76"/>
      <c r="PJC13" s="76"/>
      <c r="PJS13" s="76"/>
      <c r="PKI13" s="76"/>
      <c r="PKY13" s="76"/>
      <c r="PLO13" s="76"/>
      <c r="PME13" s="76"/>
      <c r="PMU13" s="76"/>
      <c r="PNK13" s="76"/>
      <c r="POA13" s="76"/>
      <c r="POQ13" s="76"/>
      <c r="PPG13" s="76"/>
      <c r="PPW13" s="76"/>
      <c r="PQM13" s="76"/>
      <c r="PRC13" s="76"/>
      <c r="PRS13" s="76"/>
      <c r="PSI13" s="76"/>
      <c r="PSY13" s="76"/>
      <c r="PTO13" s="76"/>
      <c r="PUE13" s="76"/>
      <c r="PUU13" s="76"/>
      <c r="PVK13" s="76"/>
      <c r="PWA13" s="76"/>
      <c r="PWQ13" s="76"/>
      <c r="PXG13" s="76"/>
      <c r="PXW13" s="76"/>
      <c r="PYM13" s="76"/>
      <c r="PZC13" s="76"/>
      <c r="PZS13" s="76"/>
      <c r="QAI13" s="76"/>
      <c r="QAY13" s="76"/>
      <c r="QBO13" s="76"/>
      <c r="QCE13" s="76"/>
      <c r="QCU13" s="76"/>
      <c r="QDK13" s="76"/>
      <c r="QEA13" s="76"/>
      <c r="QEQ13" s="76"/>
      <c r="QFG13" s="76"/>
      <c r="QFW13" s="76"/>
      <c r="QGM13" s="76"/>
      <c r="QHC13" s="76"/>
      <c r="QHS13" s="76"/>
      <c r="QII13" s="76"/>
      <c r="QIY13" s="76"/>
      <c r="QJO13" s="76"/>
      <c r="QKE13" s="76"/>
      <c r="QKU13" s="76"/>
      <c r="QLK13" s="76"/>
      <c r="QMA13" s="76"/>
      <c r="QMQ13" s="76"/>
      <c r="QNG13" s="76"/>
      <c r="QNW13" s="76"/>
      <c r="QOM13" s="76"/>
      <c r="QPC13" s="76"/>
      <c r="QPS13" s="76"/>
      <c r="QQI13" s="76"/>
      <c r="QQY13" s="76"/>
      <c r="QRO13" s="76"/>
      <c r="QSE13" s="76"/>
      <c r="QSU13" s="76"/>
      <c r="QTK13" s="76"/>
      <c r="QUA13" s="76"/>
      <c r="QUQ13" s="76"/>
      <c r="QVG13" s="76"/>
      <c r="QVW13" s="76"/>
      <c r="QWM13" s="76"/>
      <c r="QXC13" s="76"/>
      <c r="QXS13" s="76"/>
      <c r="QYI13" s="76"/>
      <c r="QYY13" s="76"/>
      <c r="QZO13" s="76"/>
      <c r="RAE13" s="76"/>
      <c r="RAU13" s="76"/>
      <c r="RBK13" s="76"/>
      <c r="RCA13" s="76"/>
      <c r="RCQ13" s="76"/>
      <c r="RDG13" s="76"/>
      <c r="RDW13" s="76"/>
      <c r="REM13" s="76"/>
      <c r="RFC13" s="76"/>
      <c r="RFS13" s="76"/>
      <c r="RGI13" s="76"/>
      <c r="RGY13" s="76"/>
      <c r="RHO13" s="76"/>
      <c r="RIE13" s="76"/>
      <c r="RIU13" s="76"/>
      <c r="RJK13" s="76"/>
      <c r="RKA13" s="76"/>
      <c r="RKQ13" s="76"/>
      <c r="RLG13" s="76"/>
      <c r="RLW13" s="76"/>
      <c r="RMM13" s="76"/>
      <c r="RNC13" s="76"/>
      <c r="RNS13" s="76"/>
      <c r="ROI13" s="76"/>
      <c r="ROY13" s="76"/>
      <c r="RPO13" s="76"/>
      <c r="RQE13" s="76"/>
      <c r="RQU13" s="76"/>
      <c r="RRK13" s="76"/>
      <c r="RSA13" s="76"/>
      <c r="RSQ13" s="76"/>
      <c r="RTG13" s="76"/>
      <c r="RTW13" s="76"/>
      <c r="RUM13" s="76"/>
      <c r="RVC13" s="76"/>
      <c r="RVS13" s="76"/>
      <c r="RWI13" s="76"/>
      <c r="RWY13" s="76"/>
      <c r="RXO13" s="76"/>
      <c r="RYE13" s="76"/>
      <c r="RYU13" s="76"/>
      <c r="RZK13" s="76"/>
      <c r="SAA13" s="76"/>
      <c r="SAQ13" s="76"/>
      <c r="SBG13" s="76"/>
      <c r="SBW13" s="76"/>
      <c r="SCM13" s="76"/>
      <c r="SDC13" s="76"/>
      <c r="SDS13" s="76"/>
      <c r="SEI13" s="76"/>
      <c r="SEY13" s="76"/>
      <c r="SFO13" s="76"/>
      <c r="SGE13" s="76"/>
      <c r="SGU13" s="76"/>
      <c r="SHK13" s="76"/>
      <c r="SIA13" s="76"/>
      <c r="SIQ13" s="76"/>
      <c r="SJG13" s="76"/>
      <c r="SJW13" s="76"/>
      <c r="SKM13" s="76"/>
      <c r="SLC13" s="76"/>
      <c r="SLS13" s="76"/>
      <c r="SMI13" s="76"/>
      <c r="SMY13" s="76"/>
      <c r="SNO13" s="76"/>
      <c r="SOE13" s="76"/>
      <c r="SOU13" s="76"/>
      <c r="SPK13" s="76"/>
      <c r="SQA13" s="76"/>
      <c r="SQQ13" s="76"/>
      <c r="SRG13" s="76"/>
      <c r="SRW13" s="76"/>
      <c r="SSM13" s="76"/>
      <c r="STC13" s="76"/>
      <c r="STS13" s="76"/>
      <c r="SUI13" s="76"/>
      <c r="SUY13" s="76"/>
      <c r="SVO13" s="76"/>
      <c r="SWE13" s="76"/>
      <c r="SWU13" s="76"/>
      <c r="SXK13" s="76"/>
      <c r="SYA13" s="76"/>
      <c r="SYQ13" s="76"/>
      <c r="SZG13" s="76"/>
      <c r="SZW13" s="76"/>
      <c r="TAM13" s="76"/>
      <c r="TBC13" s="76"/>
      <c r="TBS13" s="76"/>
      <c r="TCI13" s="76"/>
      <c r="TCY13" s="76"/>
      <c r="TDO13" s="76"/>
      <c r="TEE13" s="76"/>
      <c r="TEU13" s="76"/>
      <c r="TFK13" s="76"/>
      <c r="TGA13" s="76"/>
      <c r="TGQ13" s="76"/>
      <c r="THG13" s="76"/>
      <c r="THW13" s="76"/>
      <c r="TIM13" s="76"/>
      <c r="TJC13" s="76"/>
      <c r="TJS13" s="76"/>
      <c r="TKI13" s="76"/>
      <c r="TKY13" s="76"/>
      <c r="TLO13" s="76"/>
      <c r="TME13" s="76"/>
      <c r="TMU13" s="76"/>
      <c r="TNK13" s="76"/>
      <c r="TOA13" s="76"/>
      <c r="TOQ13" s="76"/>
      <c r="TPG13" s="76"/>
      <c r="TPW13" s="76"/>
      <c r="TQM13" s="76"/>
      <c r="TRC13" s="76"/>
      <c r="TRS13" s="76"/>
      <c r="TSI13" s="76"/>
      <c r="TSY13" s="76"/>
      <c r="TTO13" s="76"/>
      <c r="TUE13" s="76"/>
      <c r="TUU13" s="76"/>
      <c r="TVK13" s="76"/>
      <c r="TWA13" s="76"/>
      <c r="TWQ13" s="76"/>
      <c r="TXG13" s="76"/>
      <c r="TXW13" s="76"/>
      <c r="TYM13" s="76"/>
      <c r="TZC13" s="76"/>
      <c r="TZS13" s="76"/>
      <c r="UAI13" s="76"/>
      <c r="UAY13" s="76"/>
      <c r="UBO13" s="76"/>
      <c r="UCE13" s="76"/>
      <c r="UCU13" s="76"/>
      <c r="UDK13" s="76"/>
      <c r="UEA13" s="76"/>
      <c r="UEQ13" s="76"/>
      <c r="UFG13" s="76"/>
      <c r="UFW13" s="76"/>
      <c r="UGM13" s="76"/>
      <c r="UHC13" s="76"/>
      <c r="UHS13" s="76"/>
      <c r="UII13" s="76"/>
      <c r="UIY13" s="76"/>
      <c r="UJO13" s="76"/>
      <c r="UKE13" s="76"/>
      <c r="UKU13" s="76"/>
      <c r="ULK13" s="76"/>
      <c r="UMA13" s="76"/>
      <c r="UMQ13" s="76"/>
      <c r="UNG13" s="76"/>
      <c r="UNW13" s="76"/>
      <c r="UOM13" s="76"/>
      <c r="UPC13" s="76"/>
      <c r="UPS13" s="76"/>
      <c r="UQI13" s="76"/>
      <c r="UQY13" s="76"/>
      <c r="URO13" s="76"/>
      <c r="USE13" s="76"/>
      <c r="USU13" s="76"/>
      <c r="UTK13" s="76"/>
      <c r="UUA13" s="76"/>
      <c r="UUQ13" s="76"/>
      <c r="UVG13" s="76"/>
      <c r="UVW13" s="76"/>
      <c r="UWM13" s="76"/>
      <c r="UXC13" s="76"/>
      <c r="UXS13" s="76"/>
      <c r="UYI13" s="76"/>
      <c r="UYY13" s="76"/>
      <c r="UZO13" s="76"/>
      <c r="VAE13" s="76"/>
      <c r="VAU13" s="76"/>
      <c r="VBK13" s="76"/>
      <c r="VCA13" s="76"/>
      <c r="VCQ13" s="76"/>
      <c r="VDG13" s="76"/>
      <c r="VDW13" s="76"/>
      <c r="VEM13" s="76"/>
      <c r="VFC13" s="76"/>
      <c r="VFS13" s="76"/>
      <c r="VGI13" s="76"/>
      <c r="VGY13" s="76"/>
      <c r="VHO13" s="76"/>
      <c r="VIE13" s="76"/>
      <c r="VIU13" s="76"/>
      <c r="VJK13" s="76"/>
      <c r="VKA13" s="76"/>
      <c r="VKQ13" s="76"/>
      <c r="VLG13" s="76"/>
      <c r="VLW13" s="76"/>
      <c r="VMM13" s="76"/>
      <c r="VNC13" s="76"/>
      <c r="VNS13" s="76"/>
      <c r="VOI13" s="76"/>
      <c r="VOY13" s="76"/>
      <c r="VPO13" s="76"/>
      <c r="VQE13" s="76"/>
      <c r="VQU13" s="76"/>
      <c r="VRK13" s="76"/>
      <c r="VSA13" s="76"/>
      <c r="VSQ13" s="76"/>
      <c r="VTG13" s="76"/>
      <c r="VTW13" s="76"/>
      <c r="VUM13" s="76"/>
      <c r="VVC13" s="76"/>
      <c r="VVS13" s="76"/>
      <c r="VWI13" s="76"/>
      <c r="VWY13" s="76"/>
      <c r="VXO13" s="76"/>
      <c r="VYE13" s="76"/>
      <c r="VYU13" s="76"/>
      <c r="VZK13" s="76"/>
      <c r="WAA13" s="76"/>
      <c r="WAQ13" s="76"/>
      <c r="WBG13" s="76"/>
      <c r="WBW13" s="76"/>
      <c r="WCM13" s="76"/>
      <c r="WDC13" s="76"/>
      <c r="WDS13" s="76"/>
      <c r="WEI13" s="76"/>
      <c r="WEY13" s="76"/>
      <c r="WFO13" s="76"/>
      <c r="WGE13" s="76"/>
      <c r="WGU13" s="76"/>
      <c r="WHK13" s="76"/>
      <c r="WIA13" s="76"/>
      <c r="WIQ13" s="76"/>
      <c r="WJG13" s="76"/>
      <c r="WJW13" s="76"/>
      <c r="WKM13" s="76"/>
      <c r="WLC13" s="76"/>
      <c r="WLS13" s="76"/>
      <c r="WMI13" s="76"/>
      <c r="WMY13" s="76"/>
      <c r="WNO13" s="76"/>
      <c r="WOE13" s="76"/>
      <c r="WOU13" s="76"/>
      <c r="WPK13" s="76"/>
      <c r="WQA13" s="76"/>
      <c r="WQQ13" s="76"/>
      <c r="WRG13" s="76"/>
      <c r="WRW13" s="76"/>
      <c r="WSM13" s="76"/>
      <c r="WTC13" s="76"/>
      <c r="WTS13" s="76"/>
      <c r="WUI13" s="76"/>
      <c r="WUY13" s="76"/>
      <c r="WVO13" s="76"/>
      <c r="WWE13" s="76"/>
      <c r="WWU13" s="76"/>
      <c r="WXK13" s="76"/>
      <c r="WYA13" s="76"/>
      <c r="WYQ13" s="76"/>
      <c r="WZG13" s="76"/>
      <c r="WZW13" s="76"/>
      <c r="XAM13" s="76"/>
      <c r="XBC13" s="76"/>
      <c r="XBS13" s="76"/>
      <c r="XCI13" s="76"/>
      <c r="XCY13" s="76"/>
      <c r="XDO13" s="76"/>
      <c r="XEE13" s="76"/>
    </row>
    <row r="14" spans="1:16374" s="1" customFormat="1">
      <c r="A14" s="76" t="s">
        <v>39</v>
      </c>
      <c r="B14" s="79">
        <f>SUM(B15:B23)</f>
        <v>126809</v>
      </c>
      <c r="C14" s="79">
        <f>SUM(C15:C23)</f>
        <v>130830</v>
      </c>
      <c r="D14" s="79">
        <f>SUM(D15:D23)</f>
        <v>134448</v>
      </c>
      <c r="E14" s="79">
        <f>SUM(E15:E23)</f>
        <v>139012</v>
      </c>
      <c r="F14" s="79" t="e">
        <f>SUM(F15:F23)</f>
        <v>#REF!</v>
      </c>
    </row>
    <row r="15" spans="1:16374" s="1" customFormat="1">
      <c r="A15" s="77" t="s">
        <v>35</v>
      </c>
      <c r="B15" s="74">
        <f>DEN!$K13*ONSV_2019!AC14</f>
        <v>7971</v>
      </c>
      <c r="C15" s="74">
        <f>DEN!$K48*ONSV_2020!AC14</f>
        <v>8437</v>
      </c>
      <c r="D15" s="74">
        <f>DEN!$K83*ONSV_2021!AC14</f>
        <v>8862</v>
      </c>
      <c r="E15" s="74">
        <f>DEN!$K118*ONSV_2022!AC14</f>
        <v>9523</v>
      </c>
      <c r="F15" s="80" t="e">
        <f>DEN!$K153*DIST_DSL_ONI!#REF!</f>
        <v>#REF!</v>
      </c>
    </row>
    <row r="16" spans="1:16374" s="1" customFormat="1">
      <c r="A16" s="77" t="s">
        <v>31</v>
      </c>
      <c r="B16" s="74">
        <f>DEN!$K14*ONSV_2019!AC15</f>
        <v>40562</v>
      </c>
      <c r="C16" s="74">
        <f>DEN!$K49*ONSV_2020!AC15</f>
        <v>42011</v>
      </c>
      <c r="D16" s="74">
        <f>DEN!$K84*ONSV_2021!AC15</f>
        <v>43004</v>
      </c>
      <c r="E16" s="74">
        <f>DEN!$K119*ONSV_2022!AC15</f>
        <v>44467</v>
      </c>
      <c r="F16" s="80" t="e">
        <f>DEN!$K154*DIST_DSL_ONI!#REF!</f>
        <v>#REF!</v>
      </c>
    </row>
    <row r="17" spans="1:16374" s="1" customFormat="1">
      <c r="A17" s="77" t="s">
        <v>27</v>
      </c>
      <c r="B17" s="74">
        <f>DEN!$K15*ONSV_2019!AC16</f>
        <v>18053</v>
      </c>
      <c r="C17" s="74">
        <f>DEN!$K50*ONSV_2020!AC16</f>
        <v>18447</v>
      </c>
      <c r="D17" s="74">
        <f>DEN!$K85*ONSV_2021!AC16</f>
        <v>18692</v>
      </c>
      <c r="E17" s="74">
        <f>DEN!$K120*ONSV_2022!AC16</f>
        <v>19211</v>
      </c>
      <c r="F17" s="80" t="e">
        <f>DEN!$K155*DIST_DSL_ONI!#REF!</f>
        <v>#REF!</v>
      </c>
    </row>
    <row r="18" spans="1:16374" s="1" customFormat="1">
      <c r="A18" s="77" t="s">
        <v>33</v>
      </c>
      <c r="B18" s="74">
        <f>DEN!$K16*ONSV_2019!AC17</f>
        <v>9442</v>
      </c>
      <c r="C18" s="74">
        <f>DEN!$K51*ONSV_2020!AC17</f>
        <v>9795</v>
      </c>
      <c r="D18" s="74">
        <f>DEN!$K86*ONSV_2021!AC17</f>
        <v>10227</v>
      </c>
      <c r="E18" s="74">
        <f>DEN!$K121*ONSV_2022!AC17</f>
        <v>10751</v>
      </c>
      <c r="F18" s="80" t="e">
        <f>DEN!$K156*DIST_DSL_ONI!#REF!</f>
        <v>#REF!</v>
      </c>
    </row>
    <row r="19" spans="1:16374" s="1" customFormat="1">
      <c r="A19" s="77" t="s">
        <v>34</v>
      </c>
      <c r="B19" s="74">
        <f>DEN!$K17*ONSV_2019!AC18</f>
        <v>7589</v>
      </c>
      <c r="C19" s="74">
        <f>DEN!$K52*ONSV_2020!AC18</f>
        <v>7816</v>
      </c>
      <c r="D19" s="74">
        <f>DEN!$K87*ONSV_2021!AC18</f>
        <v>8116</v>
      </c>
      <c r="E19" s="74">
        <f>DEN!$K122*ONSV_2022!AC18</f>
        <v>8342</v>
      </c>
      <c r="F19" s="80" t="e">
        <f>DEN!$K157*DIST_DSL_ONI!#REF!</f>
        <v>#REF!</v>
      </c>
    </row>
    <row r="20" spans="1:16374" s="1" customFormat="1">
      <c r="A20" s="77" t="s">
        <v>30</v>
      </c>
      <c r="B20" s="74">
        <f>DEN!$K18*ONSV_2019!AC19</f>
        <v>20458</v>
      </c>
      <c r="C20" s="74">
        <f>DEN!$K53*ONSV_2020!AC19</f>
        <v>20758</v>
      </c>
      <c r="D20" s="74">
        <f>DEN!$K88*ONSV_2021!AC19</f>
        <v>21188</v>
      </c>
      <c r="E20" s="74">
        <f>DEN!$K123*ONSV_2022!AC19</f>
        <v>21757</v>
      </c>
      <c r="F20" s="80" t="e">
        <f>DEN!$K158*DIST_DSL_ONI!#REF!</f>
        <v>#REF!</v>
      </c>
    </row>
    <row r="21" spans="1:16374" s="1" customFormat="1">
      <c r="A21" s="77" t="s">
        <v>36</v>
      </c>
      <c r="B21" s="74">
        <f>DEN!$K19*ONSV_2019!AC20</f>
        <v>8064</v>
      </c>
      <c r="C21" s="74">
        <f>DEN!$K54*ONSV_2020!AC20</f>
        <v>8385</v>
      </c>
      <c r="D21" s="74">
        <f>DEN!$K89*ONSV_2021!AC20</f>
        <v>8800</v>
      </c>
      <c r="E21" s="74">
        <f>DEN!$K124*ONSV_2022!AC20</f>
        <v>8950</v>
      </c>
      <c r="F21" s="80" t="e">
        <f>DEN!$K159*DIST_DSL_ONI!#REF!</f>
        <v>#REF!</v>
      </c>
    </row>
    <row r="22" spans="1:16374" s="25" customFormat="1">
      <c r="A22" s="77" t="s">
        <v>21</v>
      </c>
      <c r="B22" s="74">
        <f>DEN!$K20*ONSV_2019!AC21</f>
        <v>7387</v>
      </c>
      <c r="C22" s="74">
        <f>DEN!$K55*ONSV_2020!AC21</f>
        <v>7591</v>
      </c>
      <c r="D22" s="74">
        <f>DEN!$K90*ONSV_2021!AC21</f>
        <v>7735</v>
      </c>
      <c r="E22" s="74">
        <f>DEN!$K125*ONSV_2022!AC21</f>
        <v>7906</v>
      </c>
      <c r="F22" s="80" t="e">
        <f>DEN!$K160*DIST_DSL_ONI!#REF!</f>
        <v>#REF!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24"/>
      <c r="DJ22" s="124"/>
      <c r="DK22" s="82"/>
      <c r="DL22" s="80"/>
      <c r="DM22" s="80"/>
      <c r="DN22" s="82"/>
      <c r="DO22" s="77"/>
      <c r="DP22" s="124"/>
      <c r="DQ22" s="124"/>
      <c r="DR22" s="82"/>
      <c r="DS22" s="124"/>
      <c r="DT22" s="124"/>
      <c r="DU22" s="82"/>
      <c r="DV22" s="124"/>
      <c r="DW22" s="124"/>
      <c r="DX22" s="82"/>
      <c r="DY22" s="124"/>
      <c r="DZ22" s="124"/>
      <c r="EA22" s="82"/>
      <c r="EB22" s="80"/>
      <c r="EC22" s="80"/>
      <c r="ED22" s="82"/>
      <c r="EE22" s="77"/>
      <c r="EF22" s="124"/>
      <c r="EG22" s="124"/>
      <c r="EH22" s="82"/>
      <c r="EI22" s="124"/>
      <c r="EJ22" s="124"/>
      <c r="EK22" s="82"/>
      <c r="EL22" s="124"/>
      <c r="EM22" s="124"/>
      <c r="EN22" s="82"/>
      <c r="EO22" s="124"/>
      <c r="EP22" s="124"/>
      <c r="EQ22" s="82"/>
      <c r="ER22" s="80"/>
      <c r="ES22" s="80"/>
      <c r="ET22" s="82"/>
      <c r="EU22" s="77"/>
      <c r="EV22" s="124"/>
      <c r="EW22" s="124"/>
      <c r="EX22" s="82"/>
      <c r="EY22" s="124"/>
      <c r="EZ22" s="124"/>
      <c r="FA22" s="82"/>
      <c r="FB22" s="124"/>
      <c r="FC22" s="124"/>
      <c r="FD22" s="82"/>
      <c r="FE22" s="124"/>
      <c r="FF22" s="124"/>
      <c r="FG22" s="82"/>
      <c r="FH22" s="80"/>
      <c r="FI22" s="80"/>
      <c r="FJ22" s="82"/>
      <c r="FK22" s="77"/>
      <c r="FL22" s="124"/>
      <c r="FM22" s="124"/>
      <c r="FN22" s="82"/>
      <c r="FO22" s="124"/>
      <c r="FP22" s="124"/>
      <c r="FQ22" s="82"/>
      <c r="FR22" s="124"/>
      <c r="FS22" s="124"/>
      <c r="FT22" s="82"/>
      <c r="FU22" s="124"/>
      <c r="FV22" s="124"/>
      <c r="FW22" s="82"/>
      <c r="FX22" s="80"/>
      <c r="FY22" s="80"/>
      <c r="FZ22" s="85"/>
      <c r="GA22" s="77"/>
      <c r="GB22" s="74"/>
      <c r="GC22" s="74"/>
      <c r="GD22" s="85"/>
      <c r="GE22" s="74"/>
      <c r="GF22" s="74"/>
      <c r="GG22" s="85"/>
      <c r="GH22" s="74"/>
      <c r="GI22" s="74"/>
      <c r="GJ22" s="85"/>
      <c r="GK22" s="74"/>
      <c r="GL22" s="74"/>
      <c r="GM22" s="85"/>
      <c r="GN22" s="80"/>
      <c r="GO22" s="80"/>
      <c r="GP22" s="85"/>
      <c r="GQ22" s="77"/>
      <c r="GR22" s="74"/>
      <c r="GS22" s="74"/>
      <c r="GT22" s="85"/>
      <c r="GU22" s="74"/>
      <c r="GV22" s="74"/>
      <c r="GW22" s="85"/>
      <c r="GX22" s="74"/>
      <c r="GY22" s="74"/>
      <c r="GZ22" s="85"/>
      <c r="HA22" s="74"/>
      <c r="HB22" s="74"/>
      <c r="HC22" s="85"/>
      <c r="HD22" s="80"/>
      <c r="HE22" s="80"/>
      <c r="HF22" s="85"/>
      <c r="HG22" s="77"/>
      <c r="HH22" s="74"/>
      <c r="HI22" s="74"/>
      <c r="HJ22" s="85"/>
      <c r="HK22" s="74"/>
      <c r="HL22" s="74"/>
      <c r="HM22" s="85"/>
      <c r="HN22" s="74"/>
      <c r="HO22" s="74"/>
      <c r="HP22" s="85"/>
      <c r="HQ22" s="74"/>
      <c r="HR22" s="74"/>
      <c r="HS22" s="85"/>
      <c r="HT22" s="80"/>
      <c r="HU22" s="80"/>
      <c r="HV22" s="85"/>
      <c r="HW22" s="77"/>
      <c r="HX22" s="74"/>
      <c r="HY22" s="74"/>
      <c r="HZ22" s="85"/>
      <c r="IA22" s="74"/>
      <c r="IB22" s="74"/>
      <c r="IC22" s="85"/>
      <c r="ID22" s="74"/>
      <c r="IE22" s="74"/>
      <c r="IF22" s="85"/>
      <c r="IG22" s="74"/>
      <c r="IH22" s="74"/>
      <c r="II22" s="85"/>
      <c r="IJ22" s="80"/>
      <c r="IK22" s="80"/>
      <c r="IL22" s="85"/>
      <c r="IM22" s="77"/>
      <c r="IN22" s="74"/>
      <c r="IO22" s="74"/>
      <c r="IP22" s="85"/>
      <c r="IQ22" s="74"/>
      <c r="IR22" s="74"/>
      <c r="IS22" s="85"/>
      <c r="IT22" s="74"/>
      <c r="IU22" s="74"/>
      <c r="IV22" s="85"/>
      <c r="IW22" s="74"/>
      <c r="IX22" s="74"/>
      <c r="IY22" s="85"/>
      <c r="IZ22" s="80"/>
      <c r="JA22" s="80"/>
      <c r="JB22" s="85"/>
      <c r="JC22" s="77"/>
      <c r="JD22" s="74"/>
      <c r="JE22" s="74"/>
      <c r="JF22" s="85"/>
      <c r="JG22" s="74"/>
      <c r="JH22" s="74"/>
      <c r="JI22" s="85"/>
      <c r="JJ22" s="74"/>
      <c r="JK22" s="74"/>
      <c r="JL22" s="85"/>
      <c r="JM22" s="74"/>
      <c r="JN22" s="74"/>
      <c r="JO22" s="85"/>
      <c r="JP22" s="80"/>
      <c r="JQ22" s="80"/>
      <c r="JR22" s="85"/>
      <c r="JS22" s="77"/>
      <c r="JT22" s="74"/>
      <c r="JU22" s="74"/>
      <c r="JV22" s="85"/>
      <c r="JW22" s="74"/>
      <c r="JX22" s="74"/>
      <c r="JY22" s="85"/>
      <c r="JZ22" s="74"/>
      <c r="KA22" s="74"/>
      <c r="KB22" s="85"/>
      <c r="KC22" s="74"/>
      <c r="KD22" s="74"/>
      <c r="KE22" s="85"/>
      <c r="KF22" s="80"/>
      <c r="KG22" s="80"/>
      <c r="KH22" s="85"/>
      <c r="KI22" s="77"/>
      <c r="KJ22" s="74"/>
      <c r="KK22" s="74"/>
      <c r="KL22" s="85"/>
      <c r="KM22" s="74"/>
      <c r="KN22" s="74"/>
      <c r="KO22" s="85"/>
      <c r="KP22" s="74"/>
      <c r="KQ22" s="74"/>
      <c r="KR22" s="85"/>
      <c r="KS22" s="74"/>
      <c r="KT22" s="74"/>
      <c r="KU22" s="85"/>
      <c r="KV22" s="80"/>
      <c r="KW22" s="80"/>
      <c r="KX22" s="85"/>
      <c r="KY22" s="77"/>
      <c r="KZ22" s="74"/>
      <c r="LA22" s="74"/>
      <c r="LB22" s="85"/>
      <c r="LC22" s="74"/>
      <c r="LD22" s="74"/>
      <c r="LE22" s="85"/>
      <c r="LF22" s="74"/>
      <c r="LG22" s="74"/>
      <c r="LH22" s="85"/>
      <c r="LI22" s="74"/>
      <c r="LJ22" s="74"/>
      <c r="LK22" s="85"/>
      <c r="LL22" s="80"/>
      <c r="LM22" s="80"/>
      <c r="LN22" s="85"/>
      <c r="LO22" s="77"/>
      <c r="LP22" s="74"/>
      <c r="LQ22" s="74"/>
      <c r="LR22" s="85"/>
      <c r="LS22" s="74"/>
      <c r="LT22" s="74"/>
      <c r="LU22" s="85"/>
      <c r="LV22" s="74"/>
      <c r="LW22" s="74"/>
      <c r="LX22" s="85"/>
      <c r="LY22" s="74"/>
      <c r="LZ22" s="74"/>
      <c r="MA22" s="85"/>
      <c r="MB22" s="80"/>
      <c r="MC22" s="80"/>
      <c r="MD22" s="85"/>
      <c r="ME22" s="77"/>
      <c r="MF22" s="74"/>
      <c r="MG22" s="74"/>
      <c r="MH22" s="85"/>
      <c r="MI22" s="74"/>
      <c r="MJ22" s="74"/>
      <c r="MK22" s="85"/>
      <c r="ML22" s="74"/>
      <c r="MM22" s="74"/>
      <c r="MN22" s="85"/>
      <c r="MO22" s="74"/>
      <c r="MP22" s="74"/>
      <c r="MQ22" s="85"/>
      <c r="MR22" s="80"/>
      <c r="MS22" s="80"/>
      <c r="MT22" s="85"/>
      <c r="MU22" s="77"/>
      <c r="MV22" s="74"/>
      <c r="MW22" s="74"/>
      <c r="MX22" s="85"/>
      <c r="MY22" s="74"/>
      <c r="MZ22" s="74"/>
      <c r="NA22" s="85"/>
      <c r="NB22" s="74"/>
      <c r="NC22" s="74"/>
      <c r="ND22" s="85"/>
      <c r="NE22" s="74"/>
      <c r="NF22" s="74"/>
      <c r="NG22" s="85"/>
      <c r="NH22" s="80"/>
      <c r="NI22" s="80"/>
      <c r="NJ22" s="85"/>
      <c r="NK22" s="77"/>
      <c r="NL22" s="74"/>
      <c r="NM22" s="74"/>
      <c r="NN22" s="85"/>
      <c r="NO22" s="74"/>
      <c r="NP22" s="74"/>
      <c r="NQ22" s="85"/>
      <c r="NR22" s="74"/>
      <c r="NS22" s="74"/>
      <c r="NT22" s="85"/>
      <c r="NU22" s="74"/>
      <c r="NV22" s="74"/>
      <c r="NW22" s="85"/>
      <c r="NX22" s="80"/>
      <c r="NY22" s="80"/>
      <c r="NZ22" s="85"/>
      <c r="OA22" s="77"/>
      <c r="OB22" s="74"/>
      <c r="OC22" s="74"/>
      <c r="OD22" s="85"/>
      <c r="OE22" s="74"/>
      <c r="OF22" s="74"/>
      <c r="OG22" s="85"/>
      <c r="OH22" s="74"/>
      <c r="OI22" s="74"/>
      <c r="OJ22" s="85"/>
      <c r="OK22" s="74"/>
      <c r="OL22" s="74"/>
      <c r="OM22" s="85"/>
      <c r="ON22" s="80"/>
      <c r="OO22" s="80"/>
      <c r="OP22" s="85"/>
      <c r="OQ22" s="77"/>
      <c r="OR22" s="74"/>
      <c r="OS22" s="74"/>
      <c r="OT22" s="85"/>
      <c r="OU22" s="74"/>
      <c r="OV22" s="74"/>
      <c r="OW22" s="85"/>
      <c r="OX22" s="74"/>
      <c r="OY22" s="74"/>
      <c r="OZ22" s="85"/>
      <c r="PA22" s="74"/>
      <c r="PB22" s="74"/>
      <c r="PC22" s="85"/>
      <c r="PD22" s="80"/>
      <c r="PE22" s="80"/>
      <c r="PF22" s="85"/>
      <c r="PG22" s="77"/>
      <c r="PH22" s="74"/>
      <c r="PI22" s="74"/>
      <c r="PJ22" s="85"/>
      <c r="PK22" s="74"/>
      <c r="PL22" s="74"/>
      <c r="PM22" s="85"/>
      <c r="PN22" s="74"/>
      <c r="PO22" s="74"/>
      <c r="PP22" s="85"/>
      <c r="PQ22" s="74"/>
      <c r="PR22" s="74"/>
      <c r="PS22" s="85"/>
      <c r="PT22" s="80"/>
      <c r="PU22" s="80"/>
      <c r="PV22" s="85"/>
      <c r="PW22" s="77"/>
      <c r="PX22" s="74"/>
      <c r="PY22" s="74"/>
      <c r="PZ22" s="85"/>
      <c r="QA22" s="74"/>
      <c r="QB22" s="74"/>
      <c r="QC22" s="85"/>
      <c r="QD22" s="74"/>
      <c r="QE22" s="74"/>
      <c r="QF22" s="85"/>
      <c r="QG22" s="74"/>
      <c r="QH22" s="74"/>
      <c r="QI22" s="85"/>
      <c r="QJ22" s="80"/>
      <c r="QK22" s="80"/>
      <c r="QL22" s="85"/>
      <c r="QM22" s="77"/>
      <c r="QN22" s="74"/>
      <c r="QO22" s="74"/>
      <c r="QP22" s="85"/>
      <c r="QQ22" s="74"/>
      <c r="QR22" s="74"/>
      <c r="QS22" s="85"/>
      <c r="QT22" s="74"/>
      <c r="QU22" s="74"/>
      <c r="QV22" s="85"/>
      <c r="QW22" s="74"/>
      <c r="QX22" s="74"/>
      <c r="QY22" s="85"/>
      <c r="QZ22" s="80"/>
      <c r="RA22" s="80"/>
      <c r="RB22" s="85"/>
      <c r="RC22" s="77"/>
      <c r="RD22" s="74"/>
      <c r="RE22" s="74"/>
      <c r="RF22" s="85"/>
      <c r="RG22" s="74"/>
      <c r="RH22" s="74"/>
      <c r="RI22" s="85"/>
      <c r="RJ22" s="74"/>
      <c r="RK22" s="74"/>
      <c r="RL22" s="85"/>
      <c r="RM22" s="74"/>
      <c r="RN22" s="74"/>
      <c r="RO22" s="85"/>
      <c r="RP22" s="80"/>
      <c r="RQ22" s="80"/>
      <c r="RR22" s="85"/>
      <c r="RS22" s="77"/>
      <c r="RT22" s="74"/>
      <c r="RU22" s="74"/>
      <c r="RV22" s="85"/>
      <c r="RW22" s="74"/>
      <c r="RX22" s="74"/>
      <c r="RY22" s="85"/>
      <c r="RZ22" s="74"/>
      <c r="SA22" s="74"/>
      <c r="SB22" s="85"/>
      <c r="SC22" s="74"/>
      <c r="SD22" s="74"/>
      <c r="SE22" s="85"/>
      <c r="SF22" s="80"/>
      <c r="SG22" s="80"/>
      <c r="SH22" s="85"/>
      <c r="SI22" s="77"/>
      <c r="SJ22" s="74"/>
      <c r="SK22" s="74"/>
      <c r="SL22" s="85"/>
      <c r="SM22" s="74"/>
      <c r="SN22" s="74"/>
      <c r="SO22" s="85"/>
      <c r="SP22" s="74"/>
      <c r="SQ22" s="74"/>
      <c r="SR22" s="85"/>
      <c r="SS22" s="74"/>
      <c r="ST22" s="74"/>
      <c r="SU22" s="85"/>
      <c r="SV22" s="80"/>
      <c r="SW22" s="80"/>
      <c r="SX22" s="85"/>
      <c r="SY22" s="77"/>
      <c r="SZ22" s="74"/>
      <c r="TA22" s="74"/>
      <c r="TB22" s="85"/>
      <c r="TC22" s="74"/>
      <c r="TD22" s="74"/>
      <c r="TE22" s="85"/>
      <c r="TF22" s="74"/>
      <c r="TG22" s="74"/>
      <c r="TH22" s="85"/>
      <c r="TI22" s="74"/>
      <c r="TJ22" s="74"/>
      <c r="TK22" s="85"/>
      <c r="TL22" s="80"/>
      <c r="TM22" s="80"/>
      <c r="TN22" s="85"/>
      <c r="TO22" s="77"/>
      <c r="TP22" s="74"/>
      <c r="TQ22" s="74"/>
      <c r="TR22" s="85"/>
      <c r="TS22" s="74"/>
      <c r="TT22" s="74"/>
      <c r="TU22" s="85"/>
      <c r="TV22" s="74"/>
      <c r="TW22" s="74"/>
      <c r="TX22" s="85"/>
      <c r="TY22" s="74"/>
      <c r="TZ22" s="74"/>
      <c r="UA22" s="85"/>
      <c r="UB22" s="80"/>
      <c r="UC22" s="80"/>
      <c r="UD22" s="85"/>
      <c r="UE22" s="77"/>
      <c r="UF22" s="74"/>
      <c r="UG22" s="74"/>
      <c r="UH22" s="85"/>
      <c r="UI22" s="74"/>
      <c r="UJ22" s="74"/>
      <c r="UK22" s="85"/>
      <c r="UL22" s="74"/>
      <c r="UM22" s="74"/>
      <c r="UN22" s="85"/>
      <c r="UO22" s="74"/>
      <c r="UP22" s="74"/>
      <c r="UQ22" s="85"/>
      <c r="UR22" s="80"/>
      <c r="US22" s="80"/>
      <c r="UT22" s="85"/>
      <c r="UU22" s="77"/>
      <c r="UV22" s="74"/>
      <c r="UW22" s="74"/>
      <c r="UX22" s="85"/>
      <c r="UY22" s="74"/>
      <c r="UZ22" s="74"/>
      <c r="VA22" s="85"/>
      <c r="VB22" s="74"/>
      <c r="VC22" s="74"/>
      <c r="VD22" s="85"/>
      <c r="VE22" s="74"/>
      <c r="VF22" s="74"/>
      <c r="VG22" s="85"/>
      <c r="VH22" s="80"/>
      <c r="VI22" s="80"/>
      <c r="VJ22" s="85"/>
      <c r="VK22" s="77"/>
      <c r="VL22" s="74"/>
      <c r="VM22" s="74"/>
      <c r="VN22" s="85"/>
      <c r="VO22" s="74"/>
      <c r="VP22" s="74"/>
      <c r="VQ22" s="85"/>
      <c r="VR22" s="74"/>
      <c r="VS22" s="74"/>
      <c r="VT22" s="85"/>
      <c r="VU22" s="74"/>
      <c r="VV22" s="74"/>
      <c r="VW22" s="85"/>
      <c r="VX22" s="80"/>
      <c r="VY22" s="80"/>
      <c r="VZ22" s="85"/>
      <c r="WA22" s="77"/>
      <c r="WB22" s="74"/>
      <c r="WC22" s="74"/>
      <c r="WD22" s="85"/>
      <c r="WE22" s="74"/>
      <c r="WF22" s="74"/>
      <c r="WG22" s="85"/>
      <c r="WH22" s="74"/>
      <c r="WI22" s="74"/>
      <c r="WJ22" s="85"/>
      <c r="WK22" s="74"/>
      <c r="WL22" s="74"/>
      <c r="WM22" s="85"/>
      <c r="WN22" s="80"/>
      <c r="WO22" s="80"/>
      <c r="WP22" s="85"/>
      <c r="WQ22" s="77"/>
      <c r="WR22" s="74"/>
      <c r="WS22" s="74"/>
      <c r="WT22" s="85"/>
      <c r="WU22" s="74"/>
      <c r="WV22" s="74"/>
      <c r="WW22" s="85"/>
      <c r="WX22" s="74"/>
      <c r="WY22" s="74"/>
      <c r="WZ22" s="85"/>
      <c r="XA22" s="74"/>
      <c r="XB22" s="74"/>
      <c r="XC22" s="85"/>
      <c r="XD22" s="80"/>
      <c r="XE22" s="80"/>
      <c r="XF22" s="85"/>
      <c r="XG22" s="77"/>
      <c r="XH22" s="74"/>
      <c r="XI22" s="74"/>
      <c r="XJ22" s="85"/>
      <c r="XK22" s="74"/>
      <c r="XL22" s="74"/>
      <c r="XM22" s="85"/>
      <c r="XN22" s="74"/>
      <c r="XO22" s="74"/>
      <c r="XP22" s="85"/>
      <c r="XQ22" s="74"/>
      <c r="XR22" s="74"/>
      <c r="XS22" s="85"/>
      <c r="XT22" s="80"/>
      <c r="XU22" s="80"/>
      <c r="XV22" s="85"/>
      <c r="XW22" s="77"/>
      <c r="XX22" s="74"/>
      <c r="XY22" s="74"/>
      <c r="XZ22" s="85"/>
      <c r="YA22" s="74"/>
      <c r="YB22" s="74"/>
      <c r="YC22" s="85"/>
      <c r="YD22" s="74"/>
      <c r="YE22" s="74"/>
      <c r="YF22" s="85"/>
      <c r="YG22" s="74"/>
      <c r="YH22" s="74"/>
      <c r="YI22" s="85"/>
      <c r="YJ22" s="80"/>
      <c r="YK22" s="80"/>
      <c r="YL22" s="85"/>
      <c r="YM22" s="77"/>
      <c r="YN22" s="74"/>
      <c r="YO22" s="74"/>
      <c r="YP22" s="85"/>
      <c r="YQ22" s="74"/>
      <c r="YR22" s="74"/>
      <c r="YS22" s="85"/>
      <c r="YT22" s="74"/>
      <c r="YU22" s="74"/>
      <c r="YV22" s="85"/>
      <c r="YW22" s="74"/>
      <c r="YX22" s="74"/>
      <c r="YY22" s="85"/>
      <c r="YZ22" s="80"/>
      <c r="ZA22" s="80"/>
      <c r="ZB22" s="85"/>
      <c r="ZC22" s="77"/>
      <c r="ZD22" s="74"/>
      <c r="ZE22" s="74"/>
      <c r="ZF22" s="85"/>
      <c r="ZG22" s="74"/>
      <c r="ZH22" s="74"/>
      <c r="ZI22" s="85"/>
      <c r="ZJ22" s="74"/>
      <c r="ZK22" s="74"/>
      <c r="ZL22" s="85"/>
      <c r="ZM22" s="74"/>
      <c r="ZN22" s="74"/>
      <c r="ZO22" s="85"/>
      <c r="ZP22" s="80"/>
      <c r="ZQ22" s="80"/>
      <c r="ZR22" s="85"/>
      <c r="ZS22" s="77"/>
      <c r="ZT22" s="74"/>
      <c r="ZU22" s="74"/>
      <c r="ZV22" s="85"/>
      <c r="ZW22" s="74"/>
      <c r="ZX22" s="74"/>
      <c r="ZY22" s="85"/>
      <c r="ZZ22" s="74"/>
      <c r="AAA22" s="74"/>
      <c r="AAB22" s="85"/>
      <c r="AAC22" s="74"/>
      <c r="AAD22" s="74"/>
      <c r="AAE22" s="85"/>
      <c r="AAF22" s="80"/>
      <c r="AAG22" s="80"/>
      <c r="AAH22" s="85"/>
      <c r="AAI22" s="77"/>
      <c r="AAJ22" s="74"/>
      <c r="AAK22" s="74"/>
      <c r="AAL22" s="85"/>
      <c r="AAM22" s="74"/>
      <c r="AAN22" s="74"/>
      <c r="AAO22" s="85"/>
      <c r="AAP22" s="74"/>
      <c r="AAQ22" s="74"/>
      <c r="AAR22" s="85"/>
      <c r="AAS22" s="74"/>
      <c r="AAT22" s="74"/>
      <c r="AAU22" s="85"/>
      <c r="AAV22" s="80"/>
      <c r="AAW22" s="80"/>
      <c r="AAX22" s="85"/>
      <c r="AAY22" s="77"/>
      <c r="AAZ22" s="74"/>
      <c r="ABA22" s="74"/>
      <c r="ABB22" s="85"/>
      <c r="ABC22" s="74"/>
      <c r="ABD22" s="74"/>
      <c r="ABE22" s="85"/>
      <c r="ABF22" s="74"/>
      <c r="ABG22" s="74"/>
      <c r="ABH22" s="85"/>
      <c r="ABI22" s="74"/>
      <c r="ABJ22" s="74"/>
      <c r="ABK22" s="85"/>
      <c r="ABL22" s="80"/>
      <c r="ABM22" s="80"/>
      <c r="ABN22" s="85"/>
      <c r="ABO22" s="77"/>
      <c r="ABP22" s="74"/>
      <c r="ABQ22" s="74"/>
      <c r="ABR22" s="85"/>
      <c r="ABS22" s="74"/>
      <c r="ABT22" s="74"/>
      <c r="ABU22" s="85"/>
      <c r="ABV22" s="74"/>
      <c r="ABW22" s="74"/>
      <c r="ABX22" s="85"/>
      <c r="ABY22" s="74"/>
      <c r="ABZ22" s="74"/>
      <c r="ACA22" s="85"/>
      <c r="ACB22" s="80"/>
      <c r="ACC22" s="80"/>
      <c r="ACD22" s="85"/>
      <c r="ACE22" s="77"/>
      <c r="ACF22" s="74"/>
      <c r="ACG22" s="74"/>
      <c r="ACH22" s="85"/>
      <c r="ACI22" s="74"/>
      <c r="ACJ22" s="74"/>
      <c r="ACK22" s="85"/>
      <c r="ACL22" s="74"/>
      <c r="ACM22" s="74"/>
      <c r="ACN22" s="85"/>
      <c r="ACO22" s="74"/>
      <c r="ACP22" s="74"/>
      <c r="ACQ22" s="85"/>
      <c r="ACR22" s="80"/>
      <c r="ACS22" s="80"/>
      <c r="ACT22" s="85"/>
      <c r="ACU22" s="77"/>
      <c r="ACV22" s="74"/>
      <c r="ACW22" s="74"/>
      <c r="ACX22" s="85"/>
      <c r="ACY22" s="74"/>
      <c r="ACZ22" s="74"/>
      <c r="ADA22" s="85"/>
      <c r="ADB22" s="74"/>
      <c r="ADC22" s="74"/>
      <c r="ADD22" s="85"/>
      <c r="ADE22" s="74"/>
      <c r="ADF22" s="74"/>
      <c r="ADG22" s="85"/>
      <c r="ADH22" s="80"/>
      <c r="ADI22" s="80"/>
      <c r="ADJ22" s="85"/>
      <c r="ADK22" s="77"/>
      <c r="ADL22" s="74"/>
      <c r="ADM22" s="74"/>
      <c r="ADN22" s="85"/>
      <c r="ADO22" s="74"/>
      <c r="ADP22" s="74"/>
      <c r="ADQ22" s="85"/>
      <c r="ADR22" s="74"/>
      <c r="ADS22" s="74"/>
      <c r="ADT22" s="85"/>
      <c r="ADU22" s="74"/>
      <c r="ADV22" s="74"/>
      <c r="ADW22" s="85"/>
      <c r="ADX22" s="80"/>
      <c r="ADY22" s="80"/>
      <c r="ADZ22" s="85"/>
      <c r="AEA22" s="77"/>
      <c r="AEB22" s="74"/>
      <c r="AEC22" s="74"/>
      <c r="AED22" s="85"/>
      <c r="AEE22" s="74"/>
      <c r="AEF22" s="74"/>
      <c r="AEG22" s="85"/>
      <c r="AEH22" s="74"/>
      <c r="AEI22" s="74"/>
      <c r="AEJ22" s="85"/>
      <c r="AEK22" s="74"/>
      <c r="AEL22" s="74"/>
      <c r="AEM22" s="85"/>
      <c r="AEN22" s="80"/>
      <c r="AEO22" s="80"/>
      <c r="AEP22" s="85"/>
      <c r="AEQ22" s="77"/>
      <c r="AER22" s="74"/>
      <c r="AES22" s="74"/>
      <c r="AET22" s="85"/>
      <c r="AEU22" s="74"/>
      <c r="AEV22" s="74"/>
      <c r="AEW22" s="85"/>
      <c r="AEX22" s="74"/>
      <c r="AEY22" s="74"/>
      <c r="AEZ22" s="85"/>
      <c r="AFA22" s="74"/>
      <c r="AFB22" s="74"/>
      <c r="AFC22" s="85"/>
      <c r="AFD22" s="80"/>
      <c r="AFE22" s="80"/>
      <c r="AFF22" s="85"/>
      <c r="AFG22" s="77"/>
      <c r="AFH22" s="74"/>
      <c r="AFI22" s="74"/>
      <c r="AFJ22" s="85"/>
      <c r="AFK22" s="74"/>
      <c r="AFL22" s="74"/>
      <c r="AFM22" s="85"/>
      <c r="AFN22" s="74"/>
      <c r="AFO22" s="74"/>
      <c r="AFP22" s="85"/>
      <c r="AFQ22" s="74"/>
      <c r="AFR22" s="74"/>
      <c r="AFS22" s="85"/>
      <c r="AFT22" s="80"/>
      <c r="AFU22" s="80"/>
      <c r="AFV22" s="85"/>
      <c r="AFW22" s="77"/>
      <c r="AFX22" s="74"/>
      <c r="AFY22" s="74"/>
      <c r="AFZ22" s="85"/>
      <c r="AGA22" s="74"/>
      <c r="AGB22" s="74"/>
      <c r="AGC22" s="85"/>
      <c r="AGD22" s="74"/>
      <c r="AGE22" s="74"/>
      <c r="AGF22" s="85"/>
      <c r="AGG22" s="74"/>
      <c r="AGH22" s="74"/>
      <c r="AGI22" s="85"/>
      <c r="AGJ22" s="80"/>
      <c r="AGK22" s="80"/>
      <c r="AGL22" s="85"/>
      <c r="AGM22" s="77"/>
      <c r="AGN22" s="74"/>
      <c r="AGO22" s="74"/>
      <c r="AGP22" s="85"/>
      <c r="AGQ22" s="74"/>
      <c r="AGR22" s="74"/>
      <c r="AGS22" s="85"/>
      <c r="AGT22" s="74"/>
      <c r="AGU22" s="74"/>
      <c r="AGV22" s="85"/>
      <c r="AGW22" s="74"/>
      <c r="AGX22" s="74"/>
      <c r="AGY22" s="85"/>
      <c r="AGZ22" s="80"/>
      <c r="AHA22" s="80"/>
      <c r="AHB22" s="85"/>
      <c r="AHC22" s="77"/>
      <c r="AHD22" s="74"/>
      <c r="AHE22" s="74"/>
      <c r="AHF22" s="85"/>
      <c r="AHG22" s="74"/>
      <c r="AHH22" s="74"/>
      <c r="AHI22" s="85"/>
      <c r="AHJ22" s="74"/>
      <c r="AHK22" s="74"/>
      <c r="AHL22" s="85"/>
      <c r="AHM22" s="74"/>
      <c r="AHN22" s="74"/>
      <c r="AHO22" s="85"/>
      <c r="AHP22" s="80"/>
      <c r="AHQ22" s="80"/>
      <c r="AHR22" s="85"/>
      <c r="AHS22" s="77"/>
      <c r="AHT22" s="74"/>
      <c r="AHU22" s="74"/>
      <c r="AHV22" s="85"/>
      <c r="AHW22" s="74"/>
      <c r="AHX22" s="74"/>
      <c r="AHY22" s="85"/>
      <c r="AHZ22" s="74"/>
      <c r="AIA22" s="74"/>
      <c r="AIB22" s="85"/>
      <c r="AIC22" s="74"/>
      <c r="AID22" s="74"/>
      <c r="AIE22" s="85"/>
      <c r="AIF22" s="80"/>
      <c r="AIG22" s="80"/>
      <c r="AIH22" s="85"/>
      <c r="AII22" s="77"/>
      <c r="AIJ22" s="74"/>
      <c r="AIK22" s="74"/>
      <c r="AIL22" s="85"/>
      <c r="AIM22" s="74"/>
      <c r="AIN22" s="74"/>
      <c r="AIO22" s="85"/>
      <c r="AIP22" s="74"/>
      <c r="AIQ22" s="74"/>
      <c r="AIR22" s="85"/>
      <c r="AIS22" s="74"/>
      <c r="AIT22" s="74"/>
      <c r="AIU22" s="85"/>
      <c r="AIV22" s="80"/>
      <c r="AIW22" s="80"/>
      <c r="AIX22" s="85"/>
      <c r="AIY22" s="77"/>
      <c r="AIZ22" s="74"/>
      <c r="AJA22" s="74"/>
      <c r="AJB22" s="85"/>
      <c r="AJC22" s="74"/>
      <c r="AJD22" s="74"/>
      <c r="AJE22" s="85"/>
      <c r="AJF22" s="74"/>
      <c r="AJG22" s="74"/>
      <c r="AJH22" s="85"/>
      <c r="AJI22" s="74"/>
      <c r="AJJ22" s="74"/>
      <c r="AJK22" s="85"/>
      <c r="AJL22" s="80"/>
      <c r="AJM22" s="80"/>
      <c r="AJN22" s="85"/>
      <c r="AJO22" s="77"/>
      <c r="AJP22" s="74"/>
      <c r="AJQ22" s="74"/>
      <c r="AJR22" s="85"/>
      <c r="AJS22" s="74"/>
      <c r="AJT22" s="74"/>
      <c r="AJU22" s="85"/>
      <c r="AJV22" s="74"/>
      <c r="AJW22" s="74"/>
      <c r="AJX22" s="85"/>
      <c r="AJY22" s="74"/>
      <c r="AJZ22" s="74"/>
      <c r="AKA22" s="85"/>
      <c r="AKB22" s="80"/>
      <c r="AKC22" s="80"/>
      <c r="AKD22" s="85"/>
      <c r="AKE22" s="77"/>
      <c r="AKF22" s="74"/>
      <c r="AKG22" s="74"/>
      <c r="AKH22" s="85"/>
      <c r="AKI22" s="74"/>
      <c r="AKJ22" s="74"/>
      <c r="AKK22" s="85"/>
      <c r="AKL22" s="74"/>
      <c r="AKM22" s="74"/>
      <c r="AKN22" s="85"/>
      <c r="AKO22" s="74"/>
      <c r="AKP22" s="74"/>
      <c r="AKQ22" s="85"/>
      <c r="AKR22" s="80"/>
      <c r="AKS22" s="80"/>
      <c r="AKT22" s="85"/>
      <c r="AKU22" s="77"/>
      <c r="AKV22" s="74"/>
      <c r="AKW22" s="74"/>
      <c r="AKX22" s="85"/>
      <c r="AKY22" s="74"/>
      <c r="AKZ22" s="74"/>
      <c r="ALA22" s="85"/>
      <c r="ALB22" s="74"/>
      <c r="ALC22" s="74"/>
      <c r="ALD22" s="85"/>
      <c r="ALE22" s="74"/>
      <c r="ALF22" s="74"/>
      <c r="ALG22" s="85"/>
      <c r="ALH22" s="80"/>
      <c r="ALI22" s="80"/>
      <c r="ALJ22" s="85"/>
      <c r="ALK22" s="77"/>
      <c r="ALL22" s="74"/>
      <c r="ALM22" s="74"/>
      <c r="ALN22" s="85"/>
      <c r="ALO22" s="74"/>
      <c r="ALP22" s="74"/>
      <c r="ALQ22" s="85"/>
      <c r="ALR22" s="74"/>
      <c r="ALS22" s="74"/>
      <c r="ALT22" s="85"/>
      <c r="ALU22" s="74"/>
      <c r="ALV22" s="74"/>
      <c r="ALW22" s="85"/>
      <c r="ALX22" s="80"/>
      <c r="ALY22" s="80"/>
      <c r="ALZ22" s="85"/>
      <c r="AMA22" s="77"/>
      <c r="AMB22" s="74"/>
      <c r="AMC22" s="74"/>
      <c r="AMD22" s="85"/>
      <c r="AME22" s="74"/>
      <c r="AMF22" s="74"/>
      <c r="AMG22" s="85"/>
      <c r="AMH22" s="74"/>
      <c r="AMI22" s="74"/>
      <c r="AMJ22" s="85"/>
      <c r="AMK22" s="74"/>
      <c r="AML22" s="74"/>
      <c r="AMM22" s="85"/>
      <c r="AMN22" s="80"/>
      <c r="AMO22" s="80"/>
      <c r="AMP22" s="85"/>
      <c r="AMQ22" s="77"/>
      <c r="AMR22" s="74"/>
      <c r="AMS22" s="74"/>
      <c r="AMT22" s="85"/>
      <c r="AMU22" s="74"/>
      <c r="AMV22" s="74"/>
      <c r="AMW22" s="85"/>
      <c r="AMX22" s="74"/>
      <c r="AMY22" s="74"/>
      <c r="AMZ22" s="85"/>
      <c r="ANA22" s="74"/>
      <c r="ANB22" s="74"/>
      <c r="ANC22" s="85"/>
      <c r="AND22" s="80"/>
      <c r="ANE22" s="80"/>
      <c r="ANF22" s="85"/>
      <c r="ANG22" s="77"/>
      <c r="ANH22" s="74"/>
      <c r="ANI22" s="74"/>
      <c r="ANJ22" s="85"/>
      <c r="ANK22" s="74"/>
      <c r="ANL22" s="74"/>
      <c r="ANM22" s="85"/>
      <c r="ANN22" s="74"/>
      <c r="ANO22" s="74"/>
      <c r="ANP22" s="85"/>
      <c r="ANQ22" s="74"/>
      <c r="ANR22" s="74"/>
      <c r="ANS22" s="85"/>
      <c r="ANT22" s="80"/>
      <c r="ANU22" s="80"/>
      <c r="ANV22" s="85"/>
      <c r="ANW22" s="77"/>
      <c r="ANX22" s="74"/>
      <c r="ANY22" s="74"/>
      <c r="ANZ22" s="85"/>
      <c r="AOA22" s="74"/>
      <c r="AOB22" s="74"/>
      <c r="AOC22" s="85"/>
      <c r="AOD22" s="74"/>
      <c r="AOE22" s="74"/>
      <c r="AOF22" s="85"/>
      <c r="AOG22" s="74"/>
      <c r="AOH22" s="74"/>
      <c r="AOI22" s="85"/>
      <c r="AOJ22" s="80"/>
      <c r="AOK22" s="80"/>
      <c r="AOL22" s="85"/>
      <c r="AOM22" s="77"/>
      <c r="AON22" s="74"/>
      <c r="AOO22" s="74"/>
      <c r="AOP22" s="85"/>
      <c r="AOQ22" s="74"/>
      <c r="AOR22" s="74"/>
      <c r="AOS22" s="85"/>
      <c r="AOT22" s="74"/>
      <c r="AOU22" s="74"/>
      <c r="AOV22" s="85"/>
      <c r="AOW22" s="74"/>
      <c r="AOX22" s="74"/>
      <c r="AOY22" s="85"/>
      <c r="AOZ22" s="80"/>
      <c r="APA22" s="80"/>
      <c r="APB22" s="85"/>
      <c r="APC22" s="77"/>
      <c r="APD22" s="74"/>
      <c r="APE22" s="74"/>
      <c r="APF22" s="85"/>
      <c r="APG22" s="74"/>
      <c r="APH22" s="74"/>
      <c r="API22" s="85"/>
      <c r="APJ22" s="74"/>
      <c r="APK22" s="74"/>
      <c r="APL22" s="85"/>
      <c r="APM22" s="74"/>
      <c r="APN22" s="74"/>
      <c r="APO22" s="85"/>
      <c r="APP22" s="80"/>
      <c r="APQ22" s="80"/>
      <c r="APR22" s="85"/>
      <c r="APS22" s="77"/>
      <c r="APT22" s="74"/>
      <c r="APU22" s="74"/>
      <c r="APV22" s="85"/>
      <c r="APW22" s="74"/>
      <c r="APX22" s="74"/>
      <c r="APY22" s="85"/>
      <c r="APZ22" s="74"/>
      <c r="AQA22" s="74"/>
      <c r="AQB22" s="85"/>
      <c r="AQC22" s="74"/>
      <c r="AQD22" s="74"/>
      <c r="AQE22" s="85"/>
      <c r="AQF22" s="80"/>
      <c r="AQG22" s="80"/>
      <c r="AQH22" s="85"/>
      <c r="AQI22" s="77"/>
      <c r="AQJ22" s="74"/>
      <c r="AQK22" s="74"/>
      <c r="AQL22" s="85"/>
      <c r="AQM22" s="74"/>
      <c r="AQN22" s="74"/>
      <c r="AQO22" s="85"/>
      <c r="AQP22" s="74"/>
      <c r="AQQ22" s="74"/>
      <c r="AQR22" s="85"/>
      <c r="AQS22" s="74"/>
      <c r="AQT22" s="74"/>
      <c r="AQU22" s="85"/>
      <c r="AQV22" s="80"/>
      <c r="AQW22" s="80"/>
      <c r="AQX22" s="85"/>
      <c r="AQY22" s="77"/>
      <c r="AQZ22" s="74"/>
      <c r="ARA22" s="74"/>
      <c r="ARB22" s="85"/>
      <c r="ARC22" s="74"/>
      <c r="ARD22" s="74"/>
      <c r="ARE22" s="85"/>
      <c r="ARF22" s="74"/>
      <c r="ARG22" s="74"/>
      <c r="ARH22" s="85"/>
      <c r="ARI22" s="74"/>
      <c r="ARJ22" s="74"/>
      <c r="ARK22" s="85"/>
      <c r="ARL22" s="80"/>
      <c r="ARM22" s="80"/>
      <c r="ARN22" s="85"/>
      <c r="ARO22" s="77"/>
      <c r="ARP22" s="74"/>
      <c r="ARQ22" s="74"/>
      <c r="ARR22" s="85"/>
      <c r="ARS22" s="74"/>
      <c r="ART22" s="74"/>
      <c r="ARU22" s="85"/>
      <c r="ARV22" s="74"/>
      <c r="ARW22" s="74"/>
      <c r="ARX22" s="85"/>
      <c r="ARY22" s="74"/>
      <c r="ARZ22" s="74"/>
      <c r="ASA22" s="85"/>
      <c r="ASB22" s="80"/>
      <c r="ASC22" s="80"/>
      <c r="ASD22" s="85"/>
      <c r="ASE22" s="77"/>
      <c r="ASF22" s="74"/>
      <c r="ASG22" s="74"/>
      <c r="ASH22" s="85"/>
      <c r="ASI22" s="74"/>
      <c r="ASJ22" s="74"/>
      <c r="ASK22" s="85"/>
      <c r="ASL22" s="74"/>
      <c r="ASM22" s="74"/>
      <c r="ASN22" s="85"/>
      <c r="ASO22" s="74"/>
      <c r="ASP22" s="74"/>
      <c r="ASQ22" s="85"/>
      <c r="ASR22" s="80"/>
      <c r="ASS22" s="80"/>
      <c r="AST22" s="85"/>
      <c r="ASU22" s="77"/>
      <c r="ASV22" s="74"/>
      <c r="ASW22" s="74"/>
      <c r="ASX22" s="85"/>
      <c r="ASY22" s="74"/>
      <c r="ASZ22" s="74"/>
      <c r="ATA22" s="85"/>
      <c r="ATB22" s="74"/>
      <c r="ATC22" s="74"/>
      <c r="ATD22" s="85"/>
      <c r="ATE22" s="74"/>
      <c r="ATF22" s="74"/>
      <c r="ATG22" s="85"/>
      <c r="ATH22" s="80"/>
      <c r="ATI22" s="80"/>
      <c r="ATJ22" s="85"/>
      <c r="ATK22" s="77"/>
      <c r="ATL22" s="74"/>
      <c r="ATM22" s="74"/>
      <c r="ATN22" s="85"/>
      <c r="ATO22" s="74"/>
      <c r="ATP22" s="74"/>
      <c r="ATQ22" s="85"/>
      <c r="ATR22" s="74"/>
      <c r="ATS22" s="74"/>
      <c r="ATT22" s="85"/>
      <c r="ATU22" s="74"/>
      <c r="ATV22" s="74"/>
      <c r="ATW22" s="85"/>
      <c r="ATX22" s="80"/>
      <c r="ATY22" s="80"/>
      <c r="ATZ22" s="85"/>
      <c r="AUA22" s="77"/>
      <c r="AUB22" s="74"/>
      <c r="AUC22" s="74"/>
      <c r="AUD22" s="85"/>
      <c r="AUE22" s="74"/>
      <c r="AUF22" s="74"/>
      <c r="AUG22" s="85"/>
      <c r="AUH22" s="74"/>
      <c r="AUI22" s="74"/>
      <c r="AUJ22" s="85"/>
      <c r="AUK22" s="74"/>
      <c r="AUL22" s="74"/>
      <c r="AUM22" s="85"/>
      <c r="AUN22" s="80"/>
      <c r="AUO22" s="80"/>
      <c r="AUP22" s="85"/>
      <c r="AUQ22" s="77"/>
      <c r="AUR22" s="74"/>
      <c r="AUS22" s="74"/>
      <c r="AUT22" s="85"/>
      <c r="AUU22" s="74"/>
      <c r="AUV22" s="74"/>
      <c r="AUW22" s="85"/>
      <c r="AUX22" s="74"/>
      <c r="AUY22" s="74"/>
      <c r="AUZ22" s="85"/>
      <c r="AVA22" s="74"/>
      <c r="AVB22" s="74"/>
      <c r="AVC22" s="85"/>
      <c r="AVD22" s="80"/>
      <c r="AVE22" s="80"/>
      <c r="AVF22" s="85"/>
      <c r="AVG22" s="77"/>
      <c r="AVH22" s="74"/>
      <c r="AVI22" s="74"/>
      <c r="AVJ22" s="85"/>
      <c r="AVK22" s="74"/>
      <c r="AVL22" s="74"/>
      <c r="AVM22" s="85"/>
      <c r="AVN22" s="74"/>
      <c r="AVO22" s="74"/>
      <c r="AVP22" s="85"/>
      <c r="AVQ22" s="74"/>
      <c r="AVR22" s="74"/>
      <c r="AVS22" s="85"/>
      <c r="AVT22" s="80"/>
      <c r="AVU22" s="80"/>
      <c r="AVV22" s="85"/>
      <c r="AVW22" s="77"/>
      <c r="AVX22" s="74"/>
      <c r="AVY22" s="74"/>
      <c r="AVZ22" s="85"/>
      <c r="AWA22" s="74"/>
      <c r="AWB22" s="74"/>
      <c r="AWC22" s="85"/>
      <c r="AWD22" s="74"/>
      <c r="AWE22" s="74"/>
      <c r="AWF22" s="85"/>
      <c r="AWG22" s="74"/>
      <c r="AWH22" s="74"/>
      <c r="AWI22" s="85"/>
      <c r="AWJ22" s="80"/>
      <c r="AWK22" s="80"/>
      <c r="AWL22" s="85"/>
      <c r="AWM22" s="77"/>
      <c r="AWN22" s="74"/>
      <c r="AWO22" s="74"/>
      <c r="AWP22" s="85"/>
      <c r="AWQ22" s="74"/>
      <c r="AWR22" s="74"/>
      <c r="AWS22" s="85"/>
      <c r="AWT22" s="74"/>
      <c r="AWU22" s="74"/>
      <c r="AWV22" s="85"/>
      <c r="AWW22" s="74"/>
      <c r="AWX22" s="74"/>
      <c r="AWY22" s="85"/>
      <c r="AWZ22" s="80"/>
      <c r="AXA22" s="80"/>
      <c r="AXB22" s="85"/>
      <c r="AXC22" s="77"/>
      <c r="AXD22" s="74"/>
      <c r="AXE22" s="74"/>
      <c r="AXF22" s="85"/>
      <c r="AXG22" s="74"/>
      <c r="AXH22" s="74"/>
      <c r="AXI22" s="85"/>
      <c r="AXJ22" s="74"/>
      <c r="AXK22" s="74"/>
      <c r="AXL22" s="85"/>
      <c r="AXM22" s="74"/>
      <c r="AXN22" s="74"/>
      <c r="AXO22" s="85"/>
      <c r="AXP22" s="80"/>
      <c r="AXQ22" s="80"/>
      <c r="AXR22" s="85"/>
      <c r="AXS22" s="77"/>
      <c r="AXT22" s="74"/>
      <c r="AXU22" s="74"/>
      <c r="AXV22" s="85"/>
      <c r="AXW22" s="74"/>
      <c r="AXX22" s="74"/>
      <c r="AXY22" s="85"/>
      <c r="AXZ22" s="74"/>
      <c r="AYA22" s="74"/>
      <c r="AYB22" s="85"/>
      <c r="AYC22" s="74"/>
      <c r="AYD22" s="74"/>
      <c r="AYE22" s="85"/>
      <c r="AYF22" s="80"/>
      <c r="AYG22" s="80"/>
      <c r="AYH22" s="85"/>
      <c r="AYI22" s="77"/>
      <c r="AYJ22" s="74"/>
      <c r="AYK22" s="74"/>
      <c r="AYL22" s="85"/>
      <c r="AYM22" s="74"/>
      <c r="AYN22" s="74"/>
      <c r="AYO22" s="85"/>
      <c r="AYP22" s="74"/>
      <c r="AYQ22" s="74"/>
      <c r="AYR22" s="85"/>
      <c r="AYS22" s="74"/>
      <c r="AYT22" s="74"/>
      <c r="AYU22" s="85"/>
      <c r="AYV22" s="80"/>
      <c r="AYW22" s="80"/>
      <c r="AYX22" s="85"/>
      <c r="AYY22" s="77"/>
      <c r="AYZ22" s="74"/>
      <c r="AZA22" s="74"/>
      <c r="AZB22" s="85"/>
      <c r="AZC22" s="74"/>
      <c r="AZD22" s="74"/>
      <c r="AZE22" s="85"/>
      <c r="AZF22" s="74"/>
      <c r="AZG22" s="74"/>
      <c r="AZH22" s="85"/>
      <c r="AZI22" s="74"/>
      <c r="AZJ22" s="74"/>
      <c r="AZK22" s="85"/>
      <c r="AZL22" s="80"/>
      <c r="AZM22" s="80"/>
      <c r="AZN22" s="85"/>
      <c r="AZO22" s="77"/>
      <c r="AZP22" s="74"/>
      <c r="AZQ22" s="74"/>
      <c r="AZR22" s="85"/>
      <c r="AZS22" s="74"/>
      <c r="AZT22" s="74"/>
      <c r="AZU22" s="85"/>
      <c r="AZV22" s="74"/>
      <c r="AZW22" s="74"/>
      <c r="AZX22" s="85"/>
      <c r="AZY22" s="74"/>
      <c r="AZZ22" s="74"/>
      <c r="BAA22" s="85"/>
      <c r="BAB22" s="80"/>
      <c r="BAC22" s="80"/>
      <c r="BAD22" s="85"/>
      <c r="BAE22" s="77"/>
      <c r="BAF22" s="74"/>
      <c r="BAG22" s="74"/>
      <c r="BAH22" s="85"/>
      <c r="BAI22" s="74"/>
      <c r="BAJ22" s="74"/>
      <c r="BAK22" s="85"/>
      <c r="BAL22" s="74"/>
      <c r="BAM22" s="74"/>
      <c r="BAN22" s="85"/>
      <c r="BAO22" s="74"/>
      <c r="BAP22" s="74"/>
      <c r="BAQ22" s="85"/>
      <c r="BAR22" s="80"/>
      <c r="BAS22" s="80"/>
      <c r="BAT22" s="85"/>
      <c r="BAU22" s="77"/>
      <c r="BAV22" s="74"/>
      <c r="BAW22" s="74"/>
      <c r="BAX22" s="85"/>
      <c r="BAY22" s="74"/>
      <c r="BAZ22" s="74"/>
      <c r="BBA22" s="85"/>
      <c r="BBB22" s="74"/>
      <c r="BBC22" s="74"/>
      <c r="BBD22" s="85"/>
      <c r="BBE22" s="74"/>
      <c r="BBF22" s="74"/>
      <c r="BBG22" s="85"/>
      <c r="BBH22" s="80"/>
      <c r="BBI22" s="80"/>
      <c r="BBJ22" s="85"/>
      <c r="BBK22" s="77"/>
      <c r="BBL22" s="74"/>
      <c r="BBM22" s="74"/>
      <c r="BBN22" s="85"/>
      <c r="BBO22" s="74"/>
      <c r="BBP22" s="74"/>
      <c r="BBQ22" s="85"/>
      <c r="BBR22" s="74"/>
      <c r="BBS22" s="74"/>
      <c r="BBT22" s="85"/>
      <c r="BBU22" s="74"/>
      <c r="BBV22" s="74"/>
      <c r="BBW22" s="85"/>
      <c r="BBX22" s="80"/>
      <c r="BBY22" s="80"/>
      <c r="BBZ22" s="85"/>
      <c r="BCA22" s="77"/>
      <c r="BCB22" s="74"/>
      <c r="BCC22" s="74"/>
      <c r="BCD22" s="85"/>
      <c r="BCE22" s="74"/>
      <c r="BCF22" s="74"/>
      <c r="BCG22" s="85"/>
      <c r="BCH22" s="74"/>
      <c r="BCI22" s="74"/>
      <c r="BCJ22" s="85"/>
      <c r="BCK22" s="74"/>
      <c r="BCL22" s="74"/>
      <c r="BCM22" s="85"/>
      <c r="BCN22" s="80"/>
      <c r="BCO22" s="80"/>
      <c r="BCP22" s="85"/>
      <c r="BCQ22" s="77"/>
      <c r="BCR22" s="74"/>
      <c r="BCS22" s="74"/>
      <c r="BCT22" s="85"/>
      <c r="BCU22" s="74"/>
      <c r="BCV22" s="74"/>
      <c r="BCW22" s="85"/>
      <c r="BCX22" s="74"/>
      <c r="BCY22" s="74"/>
      <c r="BCZ22" s="85"/>
      <c r="BDA22" s="74"/>
      <c r="BDB22" s="74"/>
      <c r="BDC22" s="85"/>
      <c r="BDD22" s="80"/>
      <c r="BDE22" s="80"/>
      <c r="BDF22" s="85"/>
      <c r="BDG22" s="77"/>
      <c r="BDH22" s="74"/>
      <c r="BDI22" s="74"/>
      <c r="BDJ22" s="85"/>
      <c r="BDK22" s="74"/>
      <c r="BDL22" s="74"/>
      <c r="BDM22" s="85"/>
      <c r="BDN22" s="74"/>
      <c r="BDO22" s="74"/>
      <c r="BDP22" s="85"/>
      <c r="BDQ22" s="74"/>
      <c r="BDR22" s="74"/>
      <c r="BDS22" s="85"/>
      <c r="BDT22" s="80"/>
      <c r="BDU22" s="80"/>
      <c r="BDV22" s="85"/>
      <c r="BDW22" s="77"/>
      <c r="BDX22" s="74"/>
      <c r="BDY22" s="74"/>
      <c r="BDZ22" s="85"/>
      <c r="BEA22" s="74"/>
      <c r="BEB22" s="74"/>
      <c r="BEC22" s="85"/>
      <c r="BED22" s="74"/>
      <c r="BEE22" s="74"/>
      <c r="BEF22" s="85"/>
      <c r="BEG22" s="74"/>
      <c r="BEH22" s="74"/>
      <c r="BEI22" s="85"/>
      <c r="BEJ22" s="80"/>
      <c r="BEK22" s="80"/>
      <c r="BEL22" s="85"/>
      <c r="BEM22" s="77"/>
      <c r="BEN22" s="74"/>
      <c r="BEO22" s="74"/>
      <c r="BEP22" s="85"/>
      <c r="BEQ22" s="74"/>
      <c r="BER22" s="74"/>
      <c r="BES22" s="85"/>
      <c r="BET22" s="74"/>
      <c r="BEU22" s="74"/>
      <c r="BEV22" s="85"/>
      <c r="BEW22" s="74"/>
      <c r="BEX22" s="74"/>
      <c r="BEY22" s="85"/>
      <c r="BEZ22" s="80"/>
      <c r="BFA22" s="80"/>
      <c r="BFB22" s="85"/>
      <c r="BFC22" s="77"/>
      <c r="BFD22" s="74"/>
      <c r="BFE22" s="74"/>
      <c r="BFF22" s="85"/>
      <c r="BFG22" s="74"/>
      <c r="BFH22" s="74"/>
      <c r="BFI22" s="85"/>
      <c r="BFJ22" s="74"/>
      <c r="BFK22" s="74"/>
      <c r="BFL22" s="85"/>
      <c r="BFM22" s="74"/>
      <c r="BFN22" s="74"/>
      <c r="BFO22" s="85"/>
      <c r="BFP22" s="80"/>
      <c r="BFQ22" s="80"/>
      <c r="BFR22" s="85"/>
      <c r="BFS22" s="77"/>
      <c r="BFT22" s="74"/>
      <c r="BFU22" s="74"/>
      <c r="BFV22" s="85"/>
      <c r="BFW22" s="74"/>
      <c r="BFX22" s="74"/>
      <c r="BFY22" s="85"/>
      <c r="BFZ22" s="74"/>
      <c r="BGA22" s="74"/>
      <c r="BGB22" s="85"/>
      <c r="BGC22" s="74"/>
      <c r="BGD22" s="74"/>
      <c r="BGE22" s="85"/>
      <c r="BGF22" s="80"/>
      <c r="BGG22" s="80"/>
      <c r="BGH22" s="85"/>
      <c r="BGI22" s="77"/>
      <c r="BGJ22" s="74"/>
      <c r="BGK22" s="74"/>
      <c r="BGL22" s="85"/>
      <c r="BGM22" s="74"/>
      <c r="BGN22" s="74"/>
      <c r="BGO22" s="85"/>
      <c r="BGP22" s="74"/>
      <c r="BGQ22" s="74"/>
      <c r="BGR22" s="85"/>
      <c r="BGS22" s="74"/>
      <c r="BGT22" s="74"/>
      <c r="BGU22" s="85"/>
      <c r="BGV22" s="80"/>
      <c r="BGW22" s="80"/>
      <c r="BGX22" s="85"/>
      <c r="BGY22" s="77"/>
      <c r="BGZ22" s="74"/>
      <c r="BHA22" s="74"/>
      <c r="BHB22" s="85"/>
      <c r="BHC22" s="74"/>
      <c r="BHD22" s="74"/>
      <c r="BHE22" s="85"/>
      <c r="BHF22" s="74"/>
      <c r="BHG22" s="74"/>
      <c r="BHH22" s="85"/>
      <c r="BHI22" s="74"/>
      <c r="BHJ22" s="74"/>
      <c r="BHK22" s="85"/>
      <c r="BHL22" s="80"/>
      <c r="BHM22" s="80"/>
      <c r="BHN22" s="85"/>
      <c r="BHO22" s="77"/>
      <c r="BHP22" s="74"/>
      <c r="BHQ22" s="74"/>
      <c r="BHR22" s="85"/>
      <c r="BHS22" s="74"/>
      <c r="BHT22" s="74"/>
      <c r="BHU22" s="85"/>
      <c r="BHV22" s="74"/>
      <c r="BHW22" s="74"/>
      <c r="BHX22" s="85"/>
      <c r="BHY22" s="74"/>
      <c r="BHZ22" s="74"/>
      <c r="BIA22" s="85"/>
      <c r="BIB22" s="80"/>
      <c r="BIC22" s="80"/>
      <c r="BID22" s="85"/>
      <c r="BIE22" s="77"/>
      <c r="BIF22" s="74"/>
      <c r="BIG22" s="74"/>
      <c r="BIH22" s="85"/>
      <c r="BII22" s="74"/>
      <c r="BIJ22" s="74"/>
      <c r="BIK22" s="85"/>
      <c r="BIL22" s="74"/>
      <c r="BIM22" s="74"/>
      <c r="BIN22" s="85"/>
      <c r="BIO22" s="74"/>
      <c r="BIP22" s="74"/>
      <c r="BIQ22" s="85"/>
      <c r="BIR22" s="80"/>
      <c r="BIS22" s="80"/>
      <c r="BIT22" s="85"/>
      <c r="BIU22" s="77"/>
      <c r="BIV22" s="74"/>
      <c r="BIW22" s="74"/>
      <c r="BIX22" s="85"/>
      <c r="BIY22" s="74"/>
      <c r="BIZ22" s="74"/>
      <c r="BJA22" s="85"/>
      <c r="BJB22" s="74"/>
      <c r="BJC22" s="74"/>
      <c r="BJD22" s="85"/>
      <c r="BJE22" s="74"/>
      <c r="BJF22" s="74"/>
      <c r="BJG22" s="85"/>
      <c r="BJH22" s="80"/>
      <c r="BJI22" s="80"/>
      <c r="BJJ22" s="85"/>
      <c r="BJK22" s="77"/>
      <c r="BJL22" s="74"/>
      <c r="BJM22" s="74"/>
      <c r="BJN22" s="85"/>
      <c r="BJO22" s="74"/>
      <c r="BJP22" s="74"/>
      <c r="BJQ22" s="85"/>
      <c r="BJR22" s="74"/>
      <c r="BJS22" s="74"/>
      <c r="BJT22" s="85"/>
      <c r="BJU22" s="74"/>
      <c r="BJV22" s="74"/>
      <c r="BJW22" s="85"/>
      <c r="BJX22" s="80"/>
      <c r="BJY22" s="80"/>
      <c r="BJZ22" s="85"/>
      <c r="BKA22" s="77"/>
      <c r="BKB22" s="74"/>
      <c r="BKC22" s="74"/>
      <c r="BKD22" s="85"/>
      <c r="BKE22" s="74"/>
      <c r="BKF22" s="74"/>
      <c r="BKG22" s="85"/>
      <c r="BKH22" s="74"/>
      <c r="BKI22" s="74"/>
      <c r="BKJ22" s="85"/>
      <c r="BKK22" s="74"/>
      <c r="BKL22" s="74"/>
      <c r="BKM22" s="85"/>
      <c r="BKN22" s="80"/>
      <c r="BKO22" s="80"/>
      <c r="BKP22" s="85"/>
      <c r="BKQ22" s="77"/>
      <c r="BKR22" s="74"/>
      <c r="BKS22" s="74"/>
      <c r="BKT22" s="85"/>
      <c r="BKU22" s="74"/>
      <c r="BKV22" s="74"/>
      <c r="BKW22" s="85"/>
      <c r="BKX22" s="74"/>
      <c r="BKY22" s="74"/>
      <c r="BKZ22" s="85"/>
      <c r="BLA22" s="74"/>
      <c r="BLB22" s="74"/>
      <c r="BLC22" s="85"/>
      <c r="BLD22" s="80"/>
      <c r="BLE22" s="80"/>
      <c r="BLF22" s="85"/>
      <c r="BLG22" s="77"/>
      <c r="BLH22" s="74"/>
      <c r="BLI22" s="74"/>
      <c r="BLJ22" s="85"/>
      <c r="BLK22" s="74"/>
      <c r="BLL22" s="74"/>
      <c r="BLM22" s="85"/>
      <c r="BLN22" s="74"/>
      <c r="BLO22" s="74"/>
      <c r="BLP22" s="85"/>
      <c r="BLQ22" s="74"/>
      <c r="BLR22" s="74"/>
      <c r="BLS22" s="85"/>
      <c r="BLT22" s="80"/>
      <c r="BLU22" s="80"/>
      <c r="BLV22" s="85"/>
      <c r="BLW22" s="77"/>
      <c r="BLX22" s="74"/>
      <c r="BLY22" s="74"/>
      <c r="BLZ22" s="85"/>
      <c r="BMA22" s="74"/>
      <c r="BMB22" s="74"/>
      <c r="BMC22" s="85"/>
      <c r="BMD22" s="74"/>
      <c r="BME22" s="74"/>
      <c r="BMF22" s="85"/>
      <c r="BMG22" s="74"/>
      <c r="BMH22" s="74"/>
      <c r="BMI22" s="85"/>
      <c r="BMJ22" s="80"/>
      <c r="BMK22" s="80"/>
      <c r="BML22" s="85"/>
      <c r="BMM22" s="77"/>
      <c r="BMN22" s="74"/>
      <c r="BMO22" s="74"/>
      <c r="BMP22" s="85"/>
      <c r="BMQ22" s="74"/>
      <c r="BMR22" s="74"/>
      <c r="BMS22" s="85"/>
      <c r="BMT22" s="74"/>
      <c r="BMU22" s="74"/>
      <c r="BMV22" s="85"/>
      <c r="BMW22" s="74"/>
      <c r="BMX22" s="74"/>
      <c r="BMY22" s="85"/>
      <c r="BMZ22" s="80"/>
      <c r="BNA22" s="80"/>
      <c r="BNB22" s="85"/>
      <c r="BNC22" s="77"/>
      <c r="BND22" s="74"/>
      <c r="BNE22" s="74"/>
      <c r="BNF22" s="85"/>
      <c r="BNG22" s="74"/>
      <c r="BNH22" s="74"/>
      <c r="BNI22" s="85"/>
      <c r="BNJ22" s="74"/>
      <c r="BNK22" s="74"/>
      <c r="BNL22" s="85"/>
      <c r="BNM22" s="74"/>
      <c r="BNN22" s="74"/>
      <c r="BNO22" s="85"/>
      <c r="BNP22" s="80"/>
      <c r="BNQ22" s="80"/>
      <c r="BNR22" s="85"/>
      <c r="BNS22" s="77"/>
      <c r="BNT22" s="74"/>
      <c r="BNU22" s="74"/>
      <c r="BNV22" s="85"/>
      <c r="BNW22" s="74"/>
      <c r="BNX22" s="74"/>
      <c r="BNY22" s="85"/>
      <c r="BNZ22" s="74"/>
      <c r="BOA22" s="74"/>
      <c r="BOB22" s="85"/>
      <c r="BOC22" s="74"/>
      <c r="BOD22" s="74"/>
      <c r="BOE22" s="85"/>
      <c r="BOF22" s="80"/>
      <c r="BOG22" s="80"/>
      <c r="BOH22" s="85"/>
      <c r="BOI22" s="77"/>
      <c r="BOJ22" s="74"/>
      <c r="BOK22" s="74"/>
      <c r="BOL22" s="85"/>
      <c r="BOM22" s="74"/>
      <c r="BON22" s="74"/>
      <c r="BOO22" s="85"/>
      <c r="BOP22" s="74"/>
      <c r="BOQ22" s="74"/>
      <c r="BOR22" s="85"/>
      <c r="BOS22" s="74"/>
      <c r="BOT22" s="74"/>
      <c r="BOU22" s="85"/>
      <c r="BOV22" s="80"/>
      <c r="BOW22" s="80"/>
      <c r="BOX22" s="85"/>
      <c r="BOY22" s="77"/>
      <c r="BOZ22" s="74"/>
      <c r="BPA22" s="74"/>
      <c r="BPB22" s="85"/>
      <c r="BPC22" s="74"/>
      <c r="BPD22" s="74"/>
      <c r="BPE22" s="85"/>
      <c r="BPF22" s="74"/>
      <c r="BPG22" s="74"/>
      <c r="BPH22" s="85"/>
      <c r="BPI22" s="74"/>
      <c r="BPJ22" s="74"/>
      <c r="BPK22" s="85"/>
      <c r="BPL22" s="80"/>
      <c r="BPM22" s="80"/>
      <c r="BPN22" s="85"/>
      <c r="BPO22" s="77"/>
      <c r="BPP22" s="74"/>
      <c r="BPQ22" s="74"/>
      <c r="BPR22" s="85"/>
      <c r="BPS22" s="74"/>
      <c r="BPT22" s="74"/>
      <c r="BPU22" s="85"/>
      <c r="BPV22" s="74"/>
      <c r="BPW22" s="74"/>
      <c r="BPX22" s="85"/>
      <c r="BPY22" s="74"/>
      <c r="BPZ22" s="74"/>
      <c r="BQA22" s="85"/>
      <c r="BQB22" s="80"/>
      <c r="BQC22" s="80"/>
      <c r="BQD22" s="85"/>
      <c r="BQE22" s="77"/>
      <c r="BQF22" s="74"/>
      <c r="BQG22" s="74"/>
      <c r="BQH22" s="85"/>
      <c r="BQI22" s="74"/>
      <c r="BQJ22" s="74"/>
      <c r="BQK22" s="85"/>
      <c r="BQL22" s="74"/>
      <c r="BQM22" s="74"/>
      <c r="BQN22" s="85"/>
      <c r="BQO22" s="74"/>
      <c r="BQP22" s="74"/>
      <c r="BQQ22" s="85"/>
      <c r="BQR22" s="80"/>
      <c r="BQS22" s="80"/>
      <c r="BQT22" s="85"/>
      <c r="BQU22" s="77"/>
      <c r="BQV22" s="74"/>
      <c r="BQW22" s="74"/>
      <c r="BQX22" s="85"/>
      <c r="BQY22" s="74"/>
      <c r="BQZ22" s="74"/>
      <c r="BRA22" s="85"/>
      <c r="BRB22" s="74"/>
      <c r="BRC22" s="74"/>
      <c r="BRD22" s="85"/>
      <c r="BRE22" s="74"/>
      <c r="BRF22" s="74"/>
      <c r="BRG22" s="85"/>
      <c r="BRH22" s="80"/>
      <c r="BRI22" s="80"/>
      <c r="BRJ22" s="85"/>
      <c r="BRK22" s="77"/>
      <c r="BRL22" s="74"/>
      <c r="BRM22" s="74"/>
      <c r="BRN22" s="85"/>
      <c r="BRO22" s="74"/>
      <c r="BRP22" s="74"/>
      <c r="BRQ22" s="85"/>
      <c r="BRR22" s="74"/>
      <c r="BRS22" s="74"/>
      <c r="BRT22" s="85"/>
      <c r="BRU22" s="74"/>
      <c r="BRV22" s="74"/>
      <c r="BRW22" s="85"/>
      <c r="BRX22" s="80"/>
      <c r="BRY22" s="80"/>
      <c r="BRZ22" s="85"/>
      <c r="BSA22" s="77"/>
      <c r="BSB22" s="74"/>
      <c r="BSC22" s="74"/>
      <c r="BSD22" s="85"/>
      <c r="BSE22" s="74"/>
      <c r="BSF22" s="74"/>
      <c r="BSG22" s="85"/>
      <c r="BSH22" s="74"/>
      <c r="BSI22" s="74"/>
      <c r="BSJ22" s="85"/>
      <c r="BSK22" s="74"/>
      <c r="BSL22" s="74"/>
      <c r="BSM22" s="85"/>
      <c r="BSN22" s="80"/>
      <c r="BSO22" s="80"/>
      <c r="BSP22" s="85"/>
      <c r="BSQ22" s="77"/>
      <c r="BSR22" s="74"/>
      <c r="BSS22" s="74"/>
      <c r="BST22" s="85"/>
      <c r="BSU22" s="74"/>
      <c r="BSV22" s="74"/>
      <c r="BSW22" s="85"/>
      <c r="BSX22" s="74"/>
      <c r="BSY22" s="74"/>
      <c r="BSZ22" s="85"/>
      <c r="BTA22" s="74"/>
      <c r="BTB22" s="74"/>
      <c r="BTC22" s="85"/>
      <c r="BTD22" s="80"/>
      <c r="BTE22" s="80"/>
      <c r="BTF22" s="85"/>
      <c r="BTG22" s="77"/>
      <c r="BTH22" s="74"/>
      <c r="BTI22" s="74"/>
      <c r="BTJ22" s="85"/>
      <c r="BTK22" s="74"/>
      <c r="BTL22" s="74"/>
      <c r="BTM22" s="85"/>
      <c r="BTN22" s="74"/>
      <c r="BTO22" s="74"/>
      <c r="BTP22" s="85"/>
      <c r="BTQ22" s="74"/>
      <c r="BTR22" s="74"/>
      <c r="BTS22" s="85"/>
      <c r="BTT22" s="80"/>
      <c r="BTU22" s="80"/>
      <c r="BTV22" s="85"/>
      <c r="BTW22" s="77"/>
      <c r="BTX22" s="74"/>
      <c r="BTY22" s="74"/>
      <c r="BTZ22" s="85"/>
      <c r="BUA22" s="74"/>
      <c r="BUB22" s="74"/>
      <c r="BUC22" s="85"/>
      <c r="BUD22" s="74"/>
      <c r="BUE22" s="74"/>
      <c r="BUF22" s="85"/>
      <c r="BUG22" s="74"/>
      <c r="BUH22" s="74"/>
      <c r="BUI22" s="85"/>
      <c r="BUJ22" s="80"/>
      <c r="BUK22" s="80"/>
      <c r="BUL22" s="85"/>
      <c r="BUM22" s="77"/>
      <c r="BUN22" s="74"/>
      <c r="BUO22" s="74"/>
      <c r="BUP22" s="85"/>
      <c r="BUQ22" s="74"/>
      <c r="BUR22" s="74"/>
      <c r="BUS22" s="85"/>
      <c r="BUT22" s="74"/>
      <c r="BUU22" s="74"/>
      <c r="BUV22" s="85"/>
      <c r="BUW22" s="74"/>
      <c r="BUX22" s="74"/>
      <c r="BUY22" s="85"/>
      <c r="BUZ22" s="80"/>
      <c r="BVA22" s="80"/>
      <c r="BVB22" s="85"/>
      <c r="BVC22" s="77"/>
      <c r="BVD22" s="74"/>
      <c r="BVE22" s="74"/>
      <c r="BVF22" s="85"/>
      <c r="BVG22" s="74"/>
      <c r="BVH22" s="74"/>
      <c r="BVI22" s="85"/>
      <c r="BVJ22" s="74"/>
      <c r="BVK22" s="74"/>
      <c r="BVL22" s="85"/>
      <c r="BVM22" s="74"/>
      <c r="BVN22" s="74"/>
      <c r="BVO22" s="85"/>
      <c r="BVP22" s="80"/>
      <c r="BVQ22" s="80"/>
      <c r="BVR22" s="85"/>
      <c r="BVS22" s="77"/>
      <c r="BVT22" s="74"/>
      <c r="BVU22" s="74"/>
      <c r="BVV22" s="85"/>
      <c r="BVW22" s="74"/>
      <c r="BVX22" s="74"/>
      <c r="BVY22" s="85"/>
      <c r="BVZ22" s="74"/>
      <c r="BWA22" s="74"/>
      <c r="BWB22" s="85"/>
      <c r="BWC22" s="74"/>
      <c r="BWD22" s="74"/>
      <c r="BWE22" s="85"/>
      <c r="BWF22" s="80"/>
      <c r="BWG22" s="80"/>
      <c r="BWH22" s="85"/>
      <c r="BWI22" s="77"/>
      <c r="BWJ22" s="74"/>
      <c r="BWK22" s="74"/>
      <c r="BWL22" s="85"/>
      <c r="BWM22" s="74"/>
      <c r="BWN22" s="74"/>
      <c r="BWO22" s="85"/>
      <c r="BWP22" s="74"/>
      <c r="BWQ22" s="74"/>
      <c r="BWR22" s="85"/>
      <c r="BWS22" s="74"/>
      <c r="BWT22" s="74"/>
      <c r="BWU22" s="85"/>
      <c r="BWV22" s="80"/>
      <c r="BWW22" s="80"/>
      <c r="BWX22" s="85"/>
      <c r="BWY22" s="77"/>
      <c r="BWZ22" s="74"/>
      <c r="BXA22" s="74"/>
      <c r="BXB22" s="85"/>
      <c r="BXC22" s="74"/>
      <c r="BXD22" s="74"/>
      <c r="BXE22" s="85"/>
      <c r="BXF22" s="74"/>
      <c r="BXG22" s="74"/>
      <c r="BXH22" s="85"/>
      <c r="BXI22" s="74"/>
      <c r="BXJ22" s="74"/>
      <c r="BXK22" s="85"/>
      <c r="BXL22" s="80"/>
      <c r="BXM22" s="80"/>
      <c r="BXN22" s="85"/>
      <c r="BXO22" s="77"/>
      <c r="BXP22" s="74"/>
      <c r="BXQ22" s="74"/>
      <c r="BXR22" s="85"/>
      <c r="BXS22" s="74"/>
      <c r="BXT22" s="74"/>
      <c r="BXU22" s="85"/>
      <c r="BXV22" s="74"/>
      <c r="BXW22" s="74"/>
      <c r="BXX22" s="85"/>
      <c r="BXY22" s="74"/>
      <c r="BXZ22" s="74"/>
      <c r="BYA22" s="85"/>
      <c r="BYB22" s="80"/>
      <c r="BYC22" s="80"/>
      <c r="BYD22" s="85"/>
      <c r="BYE22" s="77"/>
      <c r="BYF22" s="74"/>
      <c r="BYG22" s="74"/>
      <c r="BYH22" s="85"/>
      <c r="BYI22" s="74"/>
      <c r="BYJ22" s="74"/>
      <c r="BYK22" s="85"/>
      <c r="BYL22" s="74"/>
      <c r="BYM22" s="74"/>
      <c r="BYN22" s="85"/>
      <c r="BYO22" s="74"/>
      <c r="BYP22" s="74"/>
      <c r="BYQ22" s="85"/>
      <c r="BYR22" s="80"/>
      <c r="BYS22" s="80"/>
      <c r="BYT22" s="85"/>
      <c r="BYU22" s="77"/>
      <c r="BYV22" s="74"/>
      <c r="BYW22" s="74"/>
      <c r="BYX22" s="85"/>
      <c r="BYY22" s="74"/>
      <c r="BYZ22" s="74"/>
      <c r="BZA22" s="85"/>
      <c r="BZB22" s="74"/>
      <c r="BZC22" s="74"/>
      <c r="BZD22" s="85"/>
      <c r="BZE22" s="74"/>
      <c r="BZF22" s="74"/>
      <c r="BZG22" s="85"/>
      <c r="BZH22" s="80"/>
      <c r="BZI22" s="80"/>
      <c r="BZJ22" s="85"/>
      <c r="BZK22" s="77"/>
      <c r="BZL22" s="74"/>
      <c r="BZM22" s="74"/>
      <c r="BZN22" s="85"/>
      <c r="BZO22" s="74"/>
      <c r="BZP22" s="74"/>
      <c r="BZQ22" s="85"/>
      <c r="BZR22" s="74"/>
      <c r="BZS22" s="74"/>
      <c r="BZT22" s="85"/>
      <c r="BZU22" s="74"/>
      <c r="BZV22" s="74"/>
      <c r="BZW22" s="85"/>
      <c r="BZX22" s="80"/>
      <c r="BZY22" s="80"/>
      <c r="BZZ22" s="85"/>
      <c r="CAA22" s="77"/>
      <c r="CAB22" s="74"/>
      <c r="CAC22" s="74"/>
      <c r="CAD22" s="85"/>
      <c r="CAE22" s="74"/>
      <c r="CAF22" s="74"/>
      <c r="CAG22" s="85"/>
      <c r="CAH22" s="74"/>
      <c r="CAI22" s="74"/>
      <c r="CAJ22" s="85"/>
      <c r="CAK22" s="74"/>
      <c r="CAL22" s="74"/>
      <c r="CAM22" s="85"/>
      <c r="CAN22" s="80"/>
      <c r="CAO22" s="80"/>
      <c r="CAP22" s="85"/>
      <c r="CAQ22" s="77"/>
      <c r="CAR22" s="74"/>
      <c r="CAS22" s="74"/>
      <c r="CAT22" s="85"/>
      <c r="CAU22" s="74"/>
      <c r="CAV22" s="74"/>
      <c r="CAW22" s="85"/>
      <c r="CAX22" s="74"/>
      <c r="CAY22" s="74"/>
      <c r="CAZ22" s="85"/>
      <c r="CBA22" s="74"/>
      <c r="CBB22" s="74"/>
      <c r="CBC22" s="85"/>
      <c r="CBD22" s="80"/>
      <c r="CBE22" s="80"/>
      <c r="CBF22" s="85"/>
      <c r="CBG22" s="77"/>
      <c r="CBH22" s="74"/>
      <c r="CBI22" s="74"/>
      <c r="CBJ22" s="85"/>
      <c r="CBK22" s="74"/>
      <c r="CBL22" s="74"/>
      <c r="CBM22" s="85"/>
      <c r="CBN22" s="74"/>
      <c r="CBO22" s="74"/>
      <c r="CBP22" s="85"/>
      <c r="CBQ22" s="74"/>
      <c r="CBR22" s="74"/>
      <c r="CBS22" s="85"/>
      <c r="CBT22" s="80"/>
      <c r="CBU22" s="80"/>
      <c r="CBV22" s="85"/>
      <c r="CBW22" s="77"/>
      <c r="CBX22" s="74"/>
      <c r="CBY22" s="74"/>
      <c r="CBZ22" s="85"/>
      <c r="CCA22" s="74"/>
      <c r="CCB22" s="74"/>
      <c r="CCC22" s="85"/>
      <c r="CCD22" s="74"/>
      <c r="CCE22" s="74"/>
      <c r="CCF22" s="85"/>
      <c r="CCG22" s="74"/>
      <c r="CCH22" s="74"/>
      <c r="CCI22" s="85"/>
      <c r="CCJ22" s="80"/>
      <c r="CCK22" s="80"/>
      <c r="CCL22" s="85"/>
      <c r="CCM22" s="77"/>
      <c r="CCN22" s="74"/>
      <c r="CCO22" s="74"/>
      <c r="CCP22" s="85"/>
      <c r="CCQ22" s="74"/>
      <c r="CCR22" s="74"/>
      <c r="CCS22" s="85"/>
      <c r="CCT22" s="74"/>
      <c r="CCU22" s="74"/>
      <c r="CCV22" s="85"/>
      <c r="CCW22" s="74"/>
      <c r="CCX22" s="74"/>
      <c r="CCY22" s="85"/>
      <c r="CCZ22" s="80"/>
      <c r="CDA22" s="80"/>
      <c r="CDB22" s="85"/>
      <c r="CDC22" s="77"/>
      <c r="CDD22" s="74"/>
      <c r="CDE22" s="74"/>
      <c r="CDF22" s="85"/>
      <c r="CDG22" s="74"/>
      <c r="CDH22" s="74"/>
      <c r="CDI22" s="85"/>
      <c r="CDJ22" s="74"/>
      <c r="CDK22" s="74"/>
      <c r="CDL22" s="85"/>
      <c r="CDM22" s="74"/>
      <c r="CDN22" s="74"/>
      <c r="CDO22" s="85"/>
      <c r="CDP22" s="80"/>
      <c r="CDQ22" s="80"/>
      <c r="CDR22" s="85"/>
      <c r="CDS22" s="77"/>
      <c r="CDT22" s="74"/>
      <c r="CDU22" s="74"/>
      <c r="CDV22" s="85"/>
      <c r="CDW22" s="74"/>
      <c r="CDX22" s="74"/>
      <c r="CDY22" s="85"/>
      <c r="CDZ22" s="74"/>
      <c r="CEA22" s="74"/>
      <c r="CEB22" s="85"/>
      <c r="CEC22" s="74"/>
      <c r="CED22" s="74"/>
      <c r="CEE22" s="85"/>
      <c r="CEF22" s="80"/>
      <c r="CEG22" s="80"/>
      <c r="CEH22" s="85"/>
      <c r="CEI22" s="77"/>
      <c r="CEJ22" s="74"/>
      <c r="CEK22" s="74"/>
      <c r="CEL22" s="85"/>
      <c r="CEM22" s="74"/>
      <c r="CEN22" s="74"/>
      <c r="CEO22" s="85"/>
      <c r="CEP22" s="74"/>
      <c r="CEQ22" s="74"/>
      <c r="CER22" s="85"/>
      <c r="CES22" s="74"/>
      <c r="CET22" s="74"/>
      <c r="CEU22" s="85"/>
      <c r="CEV22" s="80"/>
      <c r="CEW22" s="80"/>
      <c r="CEX22" s="85"/>
      <c r="CEY22" s="77"/>
      <c r="CEZ22" s="74"/>
      <c r="CFA22" s="74"/>
      <c r="CFB22" s="85"/>
      <c r="CFC22" s="74"/>
      <c r="CFD22" s="74"/>
      <c r="CFE22" s="85"/>
      <c r="CFF22" s="74"/>
      <c r="CFG22" s="74"/>
      <c r="CFH22" s="85"/>
      <c r="CFI22" s="74"/>
      <c r="CFJ22" s="74"/>
      <c r="CFK22" s="85"/>
      <c r="CFL22" s="80"/>
      <c r="CFM22" s="80"/>
      <c r="CFN22" s="85"/>
      <c r="CFO22" s="77"/>
      <c r="CFP22" s="74"/>
      <c r="CFQ22" s="74"/>
      <c r="CFR22" s="85"/>
      <c r="CFS22" s="74"/>
      <c r="CFT22" s="74"/>
      <c r="CFU22" s="85"/>
      <c r="CFV22" s="74"/>
      <c r="CFW22" s="74"/>
      <c r="CFX22" s="85"/>
      <c r="CFY22" s="74"/>
      <c r="CFZ22" s="74"/>
      <c r="CGA22" s="85"/>
      <c r="CGB22" s="80"/>
      <c r="CGC22" s="80"/>
      <c r="CGD22" s="85"/>
      <c r="CGE22" s="77"/>
      <c r="CGF22" s="74"/>
      <c r="CGG22" s="74"/>
      <c r="CGH22" s="85"/>
      <c r="CGI22" s="74"/>
      <c r="CGJ22" s="74"/>
      <c r="CGK22" s="85"/>
      <c r="CGL22" s="74"/>
      <c r="CGM22" s="74"/>
      <c r="CGN22" s="85"/>
      <c r="CGO22" s="74"/>
      <c r="CGP22" s="74"/>
      <c r="CGQ22" s="85"/>
      <c r="CGR22" s="80"/>
      <c r="CGS22" s="80"/>
      <c r="CGT22" s="85"/>
      <c r="CGU22" s="77"/>
      <c r="CGV22" s="74"/>
      <c r="CGW22" s="74"/>
      <c r="CGX22" s="85"/>
      <c r="CGY22" s="74"/>
      <c r="CGZ22" s="74"/>
      <c r="CHA22" s="85"/>
      <c r="CHB22" s="74"/>
      <c r="CHC22" s="74"/>
      <c r="CHD22" s="85"/>
      <c r="CHE22" s="74"/>
      <c r="CHF22" s="74"/>
      <c r="CHG22" s="85"/>
      <c r="CHH22" s="80"/>
      <c r="CHI22" s="80"/>
      <c r="CHJ22" s="85"/>
      <c r="CHK22" s="77"/>
      <c r="CHL22" s="74"/>
      <c r="CHM22" s="74"/>
      <c r="CHN22" s="85"/>
      <c r="CHO22" s="74"/>
      <c r="CHP22" s="74"/>
      <c r="CHQ22" s="85"/>
      <c r="CHR22" s="74"/>
      <c r="CHS22" s="74"/>
      <c r="CHT22" s="85"/>
      <c r="CHU22" s="74"/>
      <c r="CHV22" s="74"/>
      <c r="CHW22" s="85"/>
      <c r="CHX22" s="80"/>
      <c r="CHY22" s="80"/>
      <c r="CHZ22" s="85"/>
      <c r="CIA22" s="77"/>
      <c r="CIB22" s="74"/>
      <c r="CIC22" s="74"/>
      <c r="CID22" s="85"/>
      <c r="CIE22" s="74"/>
      <c r="CIF22" s="74"/>
      <c r="CIG22" s="85"/>
      <c r="CIH22" s="74"/>
      <c r="CII22" s="74"/>
      <c r="CIJ22" s="85"/>
      <c r="CIK22" s="74"/>
      <c r="CIL22" s="74"/>
      <c r="CIM22" s="85"/>
      <c r="CIN22" s="80"/>
      <c r="CIO22" s="80"/>
      <c r="CIP22" s="85"/>
      <c r="CIQ22" s="77"/>
      <c r="CIR22" s="74"/>
      <c r="CIS22" s="74"/>
      <c r="CIT22" s="85"/>
      <c r="CIU22" s="74"/>
      <c r="CIV22" s="74"/>
      <c r="CIW22" s="85"/>
      <c r="CIX22" s="74"/>
      <c r="CIY22" s="74"/>
      <c r="CIZ22" s="85"/>
      <c r="CJA22" s="74"/>
      <c r="CJB22" s="74"/>
      <c r="CJC22" s="85"/>
      <c r="CJD22" s="80"/>
      <c r="CJE22" s="80"/>
      <c r="CJF22" s="85"/>
      <c r="CJG22" s="77"/>
      <c r="CJH22" s="74"/>
      <c r="CJI22" s="74"/>
      <c r="CJJ22" s="85"/>
      <c r="CJK22" s="74"/>
      <c r="CJL22" s="74"/>
      <c r="CJM22" s="85"/>
      <c r="CJN22" s="74"/>
      <c r="CJO22" s="74"/>
      <c r="CJP22" s="85"/>
      <c r="CJQ22" s="74"/>
      <c r="CJR22" s="74"/>
      <c r="CJS22" s="85"/>
      <c r="CJT22" s="80"/>
      <c r="CJU22" s="80"/>
      <c r="CJV22" s="85"/>
      <c r="CJW22" s="77"/>
      <c r="CJX22" s="74"/>
      <c r="CJY22" s="74"/>
      <c r="CJZ22" s="85"/>
      <c r="CKA22" s="74"/>
      <c r="CKB22" s="74"/>
      <c r="CKC22" s="85"/>
      <c r="CKD22" s="74"/>
      <c r="CKE22" s="74"/>
      <c r="CKF22" s="85"/>
      <c r="CKG22" s="74"/>
      <c r="CKH22" s="74"/>
      <c r="CKI22" s="85"/>
      <c r="CKJ22" s="80"/>
      <c r="CKK22" s="80"/>
      <c r="CKL22" s="85"/>
      <c r="CKM22" s="77"/>
      <c r="CKN22" s="74"/>
      <c r="CKO22" s="74"/>
      <c r="CKP22" s="85"/>
      <c r="CKQ22" s="74"/>
      <c r="CKR22" s="74"/>
      <c r="CKS22" s="85"/>
      <c r="CKT22" s="74"/>
      <c r="CKU22" s="74"/>
      <c r="CKV22" s="85"/>
      <c r="CKW22" s="74"/>
      <c r="CKX22" s="74"/>
      <c r="CKY22" s="85"/>
      <c r="CKZ22" s="80"/>
      <c r="CLA22" s="80"/>
      <c r="CLB22" s="85"/>
      <c r="CLC22" s="77"/>
      <c r="CLD22" s="74"/>
      <c r="CLE22" s="74"/>
      <c r="CLF22" s="85"/>
      <c r="CLG22" s="74"/>
      <c r="CLH22" s="74"/>
      <c r="CLI22" s="85"/>
      <c r="CLJ22" s="74"/>
      <c r="CLK22" s="74"/>
      <c r="CLL22" s="85"/>
      <c r="CLM22" s="74"/>
      <c r="CLN22" s="74"/>
      <c r="CLO22" s="85"/>
      <c r="CLP22" s="80"/>
      <c r="CLQ22" s="80"/>
      <c r="CLR22" s="85"/>
      <c r="CLS22" s="77"/>
      <c r="CLT22" s="74"/>
      <c r="CLU22" s="74"/>
      <c r="CLV22" s="85"/>
      <c r="CLW22" s="74"/>
      <c r="CLX22" s="74"/>
      <c r="CLY22" s="85"/>
      <c r="CLZ22" s="74"/>
      <c r="CMA22" s="74"/>
      <c r="CMB22" s="85"/>
      <c r="CMC22" s="74"/>
      <c r="CMD22" s="74"/>
      <c r="CME22" s="85"/>
      <c r="CMF22" s="80"/>
      <c r="CMG22" s="80"/>
      <c r="CMH22" s="85"/>
      <c r="CMI22" s="77"/>
      <c r="CMJ22" s="74"/>
      <c r="CMK22" s="74"/>
      <c r="CML22" s="85"/>
      <c r="CMM22" s="74"/>
      <c r="CMN22" s="74"/>
      <c r="CMO22" s="85"/>
      <c r="CMP22" s="74"/>
      <c r="CMQ22" s="74"/>
      <c r="CMR22" s="85"/>
      <c r="CMS22" s="74"/>
      <c r="CMT22" s="74"/>
      <c r="CMU22" s="85"/>
      <c r="CMV22" s="80"/>
      <c r="CMW22" s="80"/>
      <c r="CMX22" s="85"/>
      <c r="CMY22" s="77"/>
      <c r="CMZ22" s="74"/>
      <c r="CNA22" s="74"/>
      <c r="CNB22" s="85"/>
      <c r="CNC22" s="74"/>
      <c r="CND22" s="74"/>
      <c r="CNE22" s="85"/>
      <c r="CNF22" s="74"/>
      <c r="CNG22" s="74"/>
      <c r="CNH22" s="85"/>
      <c r="CNI22" s="74"/>
      <c r="CNJ22" s="74"/>
      <c r="CNK22" s="85"/>
      <c r="CNL22" s="80"/>
      <c r="CNM22" s="80"/>
      <c r="CNN22" s="85"/>
      <c r="CNO22" s="77"/>
      <c r="CNP22" s="74"/>
      <c r="CNQ22" s="74"/>
      <c r="CNR22" s="85"/>
      <c r="CNS22" s="74"/>
      <c r="CNT22" s="74"/>
      <c r="CNU22" s="85"/>
      <c r="CNV22" s="74"/>
      <c r="CNW22" s="74"/>
      <c r="CNX22" s="85"/>
      <c r="CNY22" s="74"/>
      <c r="CNZ22" s="74"/>
      <c r="COA22" s="85"/>
      <c r="COB22" s="80"/>
      <c r="COC22" s="80"/>
      <c r="COD22" s="85"/>
      <c r="COE22" s="77"/>
      <c r="COF22" s="74"/>
      <c r="COG22" s="74"/>
      <c r="COH22" s="85"/>
      <c r="COI22" s="74"/>
      <c r="COJ22" s="74"/>
      <c r="COK22" s="85"/>
      <c r="COL22" s="74"/>
      <c r="COM22" s="74"/>
      <c r="CON22" s="85"/>
      <c r="COO22" s="74"/>
      <c r="COP22" s="74"/>
      <c r="COQ22" s="85"/>
      <c r="COR22" s="80"/>
      <c r="COS22" s="80"/>
      <c r="COT22" s="85"/>
      <c r="COU22" s="77"/>
      <c r="COV22" s="74"/>
      <c r="COW22" s="74"/>
      <c r="COX22" s="85"/>
      <c r="COY22" s="74"/>
      <c r="COZ22" s="74"/>
      <c r="CPA22" s="85"/>
      <c r="CPB22" s="74"/>
      <c r="CPC22" s="74"/>
      <c r="CPD22" s="85"/>
      <c r="CPE22" s="74"/>
      <c r="CPF22" s="74"/>
      <c r="CPG22" s="85"/>
      <c r="CPH22" s="80"/>
      <c r="CPI22" s="80"/>
      <c r="CPJ22" s="85"/>
      <c r="CPK22" s="77"/>
      <c r="CPL22" s="74"/>
      <c r="CPM22" s="74"/>
      <c r="CPN22" s="85"/>
      <c r="CPO22" s="74"/>
      <c r="CPP22" s="74"/>
      <c r="CPQ22" s="85"/>
      <c r="CPR22" s="74"/>
      <c r="CPS22" s="74"/>
      <c r="CPT22" s="85"/>
      <c r="CPU22" s="74"/>
      <c r="CPV22" s="74"/>
      <c r="CPW22" s="85"/>
      <c r="CPX22" s="80"/>
      <c r="CPY22" s="80"/>
      <c r="CPZ22" s="85"/>
      <c r="CQA22" s="77"/>
      <c r="CQB22" s="74"/>
      <c r="CQC22" s="74"/>
      <c r="CQD22" s="85"/>
      <c r="CQE22" s="74"/>
      <c r="CQF22" s="74"/>
      <c r="CQG22" s="85"/>
      <c r="CQH22" s="74"/>
      <c r="CQI22" s="74"/>
      <c r="CQJ22" s="85"/>
      <c r="CQK22" s="74"/>
      <c r="CQL22" s="74"/>
      <c r="CQM22" s="85"/>
      <c r="CQN22" s="80"/>
      <c r="CQO22" s="80"/>
      <c r="CQP22" s="85"/>
      <c r="CQQ22" s="77"/>
      <c r="CQR22" s="74"/>
      <c r="CQS22" s="74"/>
      <c r="CQT22" s="85"/>
      <c r="CQU22" s="74"/>
      <c r="CQV22" s="74"/>
      <c r="CQW22" s="85"/>
      <c r="CQX22" s="74"/>
      <c r="CQY22" s="74"/>
      <c r="CQZ22" s="85"/>
      <c r="CRA22" s="74"/>
      <c r="CRB22" s="74"/>
      <c r="CRC22" s="85"/>
      <c r="CRD22" s="80"/>
      <c r="CRE22" s="80"/>
      <c r="CRF22" s="85"/>
      <c r="CRG22" s="77"/>
      <c r="CRH22" s="74"/>
      <c r="CRI22" s="74"/>
      <c r="CRJ22" s="85"/>
      <c r="CRK22" s="74"/>
      <c r="CRL22" s="74"/>
      <c r="CRM22" s="85"/>
      <c r="CRN22" s="74"/>
      <c r="CRO22" s="74"/>
      <c r="CRP22" s="85"/>
      <c r="CRQ22" s="74"/>
      <c r="CRR22" s="74"/>
      <c r="CRS22" s="85"/>
      <c r="CRT22" s="80"/>
      <c r="CRU22" s="80"/>
      <c r="CRV22" s="85"/>
      <c r="CRW22" s="77"/>
      <c r="CRX22" s="74"/>
      <c r="CRY22" s="74"/>
      <c r="CRZ22" s="85"/>
      <c r="CSA22" s="74"/>
      <c r="CSB22" s="74"/>
      <c r="CSC22" s="85"/>
      <c r="CSD22" s="74"/>
      <c r="CSE22" s="74"/>
      <c r="CSF22" s="85"/>
      <c r="CSG22" s="74"/>
      <c r="CSH22" s="74"/>
      <c r="CSI22" s="85"/>
      <c r="CSJ22" s="80"/>
      <c r="CSK22" s="80"/>
      <c r="CSL22" s="85"/>
      <c r="CSM22" s="77"/>
      <c r="CSN22" s="74"/>
      <c r="CSO22" s="74"/>
      <c r="CSP22" s="85"/>
      <c r="CSQ22" s="74"/>
      <c r="CSR22" s="74"/>
      <c r="CSS22" s="85"/>
      <c r="CST22" s="74"/>
      <c r="CSU22" s="74"/>
      <c r="CSV22" s="85"/>
      <c r="CSW22" s="74"/>
      <c r="CSX22" s="74"/>
      <c r="CSY22" s="85"/>
      <c r="CSZ22" s="80"/>
      <c r="CTA22" s="80"/>
      <c r="CTB22" s="85"/>
      <c r="CTC22" s="77"/>
      <c r="CTD22" s="74"/>
      <c r="CTE22" s="74"/>
      <c r="CTF22" s="85"/>
      <c r="CTG22" s="74"/>
      <c r="CTH22" s="74"/>
      <c r="CTI22" s="85"/>
      <c r="CTJ22" s="74"/>
      <c r="CTK22" s="74"/>
      <c r="CTL22" s="85"/>
      <c r="CTM22" s="74"/>
      <c r="CTN22" s="74"/>
      <c r="CTO22" s="85"/>
      <c r="CTP22" s="80"/>
      <c r="CTQ22" s="80"/>
      <c r="CTR22" s="85"/>
      <c r="CTS22" s="77"/>
      <c r="CTT22" s="74"/>
      <c r="CTU22" s="74"/>
      <c r="CTV22" s="85"/>
      <c r="CTW22" s="74"/>
      <c r="CTX22" s="74"/>
      <c r="CTY22" s="85"/>
      <c r="CTZ22" s="74"/>
      <c r="CUA22" s="74"/>
      <c r="CUB22" s="85"/>
      <c r="CUC22" s="74"/>
      <c r="CUD22" s="74"/>
      <c r="CUE22" s="85"/>
      <c r="CUF22" s="80"/>
      <c r="CUG22" s="80"/>
      <c r="CUH22" s="85"/>
      <c r="CUI22" s="77"/>
      <c r="CUJ22" s="74"/>
      <c r="CUK22" s="74"/>
      <c r="CUL22" s="85"/>
      <c r="CUM22" s="74"/>
      <c r="CUN22" s="74"/>
      <c r="CUO22" s="85"/>
      <c r="CUP22" s="74"/>
      <c r="CUQ22" s="74"/>
      <c r="CUR22" s="85"/>
      <c r="CUS22" s="74"/>
      <c r="CUT22" s="74"/>
      <c r="CUU22" s="85"/>
      <c r="CUV22" s="80"/>
      <c r="CUW22" s="80"/>
      <c r="CUX22" s="85"/>
      <c r="CUY22" s="77"/>
      <c r="CUZ22" s="74"/>
      <c r="CVA22" s="74"/>
      <c r="CVB22" s="85"/>
      <c r="CVC22" s="74"/>
      <c r="CVD22" s="74"/>
      <c r="CVE22" s="85"/>
      <c r="CVF22" s="74"/>
      <c r="CVG22" s="74"/>
      <c r="CVH22" s="85"/>
      <c r="CVI22" s="74"/>
      <c r="CVJ22" s="74"/>
      <c r="CVK22" s="85"/>
      <c r="CVL22" s="80"/>
      <c r="CVM22" s="80"/>
      <c r="CVN22" s="85"/>
      <c r="CVO22" s="77"/>
      <c r="CVP22" s="74"/>
      <c r="CVQ22" s="74"/>
      <c r="CVR22" s="85"/>
      <c r="CVS22" s="74"/>
      <c r="CVT22" s="74"/>
      <c r="CVU22" s="85"/>
      <c r="CVV22" s="74"/>
      <c r="CVW22" s="74"/>
      <c r="CVX22" s="85"/>
      <c r="CVY22" s="74"/>
      <c r="CVZ22" s="74"/>
      <c r="CWA22" s="85"/>
      <c r="CWB22" s="80"/>
      <c r="CWC22" s="80"/>
      <c r="CWD22" s="85"/>
      <c r="CWE22" s="77"/>
      <c r="CWF22" s="74"/>
      <c r="CWG22" s="74"/>
      <c r="CWH22" s="85"/>
      <c r="CWI22" s="74"/>
      <c r="CWJ22" s="74"/>
      <c r="CWK22" s="85"/>
      <c r="CWL22" s="74"/>
      <c r="CWM22" s="74"/>
      <c r="CWN22" s="85"/>
      <c r="CWO22" s="74"/>
      <c r="CWP22" s="74"/>
      <c r="CWQ22" s="85"/>
      <c r="CWR22" s="80"/>
      <c r="CWS22" s="80"/>
      <c r="CWT22" s="85"/>
      <c r="CWU22" s="77"/>
      <c r="CWV22" s="74"/>
      <c r="CWW22" s="74"/>
      <c r="CWX22" s="85"/>
      <c r="CWY22" s="74"/>
      <c r="CWZ22" s="74"/>
      <c r="CXA22" s="85"/>
      <c r="CXB22" s="74"/>
      <c r="CXC22" s="74"/>
      <c r="CXD22" s="85"/>
      <c r="CXE22" s="74"/>
      <c r="CXF22" s="74"/>
      <c r="CXG22" s="85"/>
      <c r="CXH22" s="80"/>
      <c r="CXI22" s="80"/>
      <c r="CXJ22" s="85"/>
      <c r="CXK22" s="77"/>
      <c r="CXL22" s="74"/>
      <c r="CXM22" s="74"/>
      <c r="CXN22" s="85"/>
      <c r="CXO22" s="74"/>
      <c r="CXP22" s="74"/>
      <c r="CXQ22" s="85"/>
      <c r="CXR22" s="74"/>
      <c r="CXS22" s="74"/>
      <c r="CXT22" s="85"/>
      <c r="CXU22" s="74"/>
      <c r="CXV22" s="74"/>
      <c r="CXW22" s="85"/>
      <c r="CXX22" s="80"/>
      <c r="CXY22" s="80"/>
      <c r="CXZ22" s="85"/>
      <c r="CYA22" s="77"/>
      <c r="CYB22" s="74"/>
      <c r="CYC22" s="74"/>
      <c r="CYD22" s="85"/>
      <c r="CYE22" s="74"/>
      <c r="CYF22" s="74"/>
      <c r="CYG22" s="85"/>
      <c r="CYH22" s="74"/>
      <c r="CYI22" s="74"/>
      <c r="CYJ22" s="85"/>
      <c r="CYK22" s="74"/>
      <c r="CYL22" s="74"/>
      <c r="CYM22" s="85"/>
      <c r="CYN22" s="80"/>
      <c r="CYO22" s="80"/>
      <c r="CYP22" s="85"/>
      <c r="CYQ22" s="77"/>
      <c r="CYR22" s="74"/>
      <c r="CYS22" s="74"/>
      <c r="CYT22" s="85"/>
      <c r="CYU22" s="74"/>
      <c r="CYV22" s="74"/>
      <c r="CYW22" s="85"/>
      <c r="CYX22" s="74"/>
      <c r="CYY22" s="74"/>
      <c r="CYZ22" s="85"/>
      <c r="CZA22" s="74"/>
      <c r="CZB22" s="74"/>
      <c r="CZC22" s="85"/>
      <c r="CZD22" s="80"/>
      <c r="CZE22" s="80"/>
      <c r="CZF22" s="85"/>
      <c r="CZG22" s="77"/>
      <c r="CZH22" s="74"/>
      <c r="CZI22" s="74"/>
      <c r="CZJ22" s="85"/>
      <c r="CZK22" s="74"/>
      <c r="CZL22" s="74"/>
      <c r="CZM22" s="85"/>
      <c r="CZN22" s="74"/>
      <c r="CZO22" s="74"/>
      <c r="CZP22" s="85"/>
      <c r="CZQ22" s="74"/>
      <c r="CZR22" s="74"/>
      <c r="CZS22" s="85"/>
      <c r="CZT22" s="80"/>
      <c r="CZU22" s="80"/>
      <c r="CZV22" s="85"/>
      <c r="CZW22" s="77"/>
      <c r="CZX22" s="74"/>
      <c r="CZY22" s="74"/>
      <c r="CZZ22" s="85"/>
      <c r="DAA22" s="74"/>
      <c r="DAB22" s="74"/>
      <c r="DAC22" s="85"/>
      <c r="DAD22" s="74"/>
      <c r="DAE22" s="74"/>
      <c r="DAF22" s="85"/>
      <c r="DAG22" s="74"/>
      <c r="DAH22" s="74"/>
      <c r="DAI22" s="85"/>
      <c r="DAJ22" s="80"/>
      <c r="DAK22" s="80"/>
      <c r="DAL22" s="85"/>
      <c r="DAM22" s="77"/>
      <c r="DAN22" s="74"/>
      <c r="DAO22" s="74"/>
      <c r="DAP22" s="85"/>
      <c r="DAQ22" s="74"/>
      <c r="DAR22" s="74"/>
      <c r="DAS22" s="85"/>
      <c r="DAT22" s="74"/>
      <c r="DAU22" s="74"/>
      <c r="DAV22" s="85"/>
      <c r="DAW22" s="74"/>
      <c r="DAX22" s="74"/>
      <c r="DAY22" s="85"/>
      <c r="DAZ22" s="80"/>
      <c r="DBA22" s="80"/>
      <c r="DBB22" s="85"/>
      <c r="DBC22" s="77"/>
      <c r="DBD22" s="74"/>
      <c r="DBE22" s="74"/>
      <c r="DBF22" s="85"/>
      <c r="DBG22" s="74"/>
      <c r="DBH22" s="74"/>
      <c r="DBI22" s="85"/>
      <c r="DBJ22" s="74"/>
      <c r="DBK22" s="74"/>
      <c r="DBL22" s="85"/>
      <c r="DBM22" s="74"/>
      <c r="DBN22" s="74"/>
      <c r="DBO22" s="85"/>
      <c r="DBP22" s="80"/>
      <c r="DBQ22" s="80"/>
      <c r="DBR22" s="85"/>
      <c r="DBS22" s="77"/>
      <c r="DBT22" s="74"/>
      <c r="DBU22" s="74"/>
      <c r="DBV22" s="85"/>
      <c r="DBW22" s="74"/>
      <c r="DBX22" s="74"/>
      <c r="DBY22" s="85"/>
      <c r="DBZ22" s="74"/>
      <c r="DCA22" s="74"/>
      <c r="DCB22" s="85"/>
      <c r="DCC22" s="74"/>
      <c r="DCD22" s="74"/>
      <c r="DCE22" s="85"/>
      <c r="DCF22" s="80"/>
      <c r="DCG22" s="80"/>
      <c r="DCH22" s="85"/>
      <c r="DCI22" s="77"/>
      <c r="DCJ22" s="74"/>
      <c r="DCK22" s="74"/>
      <c r="DCL22" s="85"/>
      <c r="DCM22" s="74"/>
      <c r="DCN22" s="74"/>
      <c r="DCO22" s="85"/>
      <c r="DCP22" s="74"/>
      <c r="DCQ22" s="74"/>
      <c r="DCR22" s="85"/>
      <c r="DCS22" s="74"/>
      <c r="DCT22" s="74"/>
      <c r="DCU22" s="85"/>
      <c r="DCV22" s="80"/>
      <c r="DCW22" s="80"/>
      <c r="DCX22" s="85"/>
      <c r="DCY22" s="77"/>
      <c r="DCZ22" s="74"/>
      <c r="DDA22" s="74"/>
      <c r="DDB22" s="85"/>
      <c r="DDC22" s="74"/>
      <c r="DDD22" s="74"/>
      <c r="DDE22" s="85"/>
      <c r="DDF22" s="74"/>
      <c r="DDG22" s="74"/>
      <c r="DDH22" s="85"/>
      <c r="DDI22" s="74"/>
      <c r="DDJ22" s="74"/>
      <c r="DDK22" s="85"/>
      <c r="DDL22" s="80"/>
      <c r="DDM22" s="80"/>
      <c r="DDN22" s="85"/>
      <c r="DDO22" s="77"/>
      <c r="DDP22" s="74"/>
      <c r="DDQ22" s="74"/>
      <c r="DDR22" s="85"/>
      <c r="DDS22" s="74"/>
      <c r="DDT22" s="74"/>
      <c r="DDU22" s="85"/>
      <c r="DDV22" s="74"/>
      <c r="DDW22" s="74"/>
      <c r="DDX22" s="85"/>
      <c r="DDY22" s="74"/>
      <c r="DDZ22" s="74"/>
      <c r="DEA22" s="85"/>
      <c r="DEB22" s="80"/>
      <c r="DEC22" s="80"/>
      <c r="DED22" s="85"/>
      <c r="DEE22" s="77"/>
      <c r="DEF22" s="74"/>
      <c r="DEG22" s="74"/>
      <c r="DEH22" s="85"/>
      <c r="DEI22" s="74"/>
      <c r="DEJ22" s="74"/>
      <c r="DEK22" s="85"/>
      <c r="DEL22" s="74"/>
      <c r="DEM22" s="74"/>
      <c r="DEN22" s="85"/>
      <c r="DEO22" s="74"/>
      <c r="DEP22" s="74"/>
      <c r="DEQ22" s="85"/>
      <c r="DER22" s="80"/>
      <c r="DES22" s="80"/>
      <c r="DET22" s="85"/>
      <c r="DEU22" s="77"/>
      <c r="DEV22" s="74"/>
      <c r="DEW22" s="74"/>
      <c r="DEX22" s="85"/>
      <c r="DEY22" s="74"/>
      <c r="DEZ22" s="74"/>
      <c r="DFA22" s="85"/>
      <c r="DFB22" s="74"/>
      <c r="DFC22" s="74"/>
      <c r="DFD22" s="85"/>
      <c r="DFE22" s="74"/>
      <c r="DFF22" s="74"/>
      <c r="DFG22" s="85"/>
      <c r="DFH22" s="80"/>
      <c r="DFI22" s="80"/>
      <c r="DFJ22" s="85"/>
      <c r="DFK22" s="77"/>
      <c r="DFL22" s="74"/>
      <c r="DFM22" s="74"/>
      <c r="DFN22" s="85"/>
      <c r="DFO22" s="74"/>
      <c r="DFP22" s="74"/>
      <c r="DFQ22" s="85"/>
      <c r="DFR22" s="74"/>
      <c r="DFS22" s="74"/>
      <c r="DFT22" s="85"/>
      <c r="DFU22" s="74"/>
      <c r="DFV22" s="74"/>
      <c r="DFW22" s="85"/>
      <c r="DFX22" s="80"/>
      <c r="DFY22" s="80"/>
      <c r="DFZ22" s="85"/>
      <c r="DGA22" s="77"/>
      <c r="DGB22" s="74"/>
      <c r="DGC22" s="74"/>
      <c r="DGD22" s="85"/>
      <c r="DGE22" s="74"/>
      <c r="DGF22" s="74"/>
      <c r="DGG22" s="85"/>
      <c r="DGH22" s="74"/>
      <c r="DGI22" s="74"/>
      <c r="DGJ22" s="85"/>
      <c r="DGK22" s="74"/>
      <c r="DGL22" s="74"/>
      <c r="DGM22" s="85"/>
      <c r="DGN22" s="80"/>
      <c r="DGO22" s="80"/>
      <c r="DGP22" s="85"/>
      <c r="DGQ22" s="77"/>
      <c r="DGR22" s="74"/>
      <c r="DGS22" s="74"/>
      <c r="DGT22" s="85"/>
      <c r="DGU22" s="74"/>
      <c r="DGV22" s="74"/>
      <c r="DGW22" s="85"/>
      <c r="DGX22" s="74"/>
      <c r="DGY22" s="74"/>
      <c r="DGZ22" s="85"/>
      <c r="DHA22" s="74"/>
      <c r="DHB22" s="74"/>
      <c r="DHC22" s="85"/>
      <c r="DHD22" s="80"/>
      <c r="DHE22" s="80"/>
      <c r="DHF22" s="85"/>
      <c r="DHG22" s="77"/>
      <c r="DHH22" s="74"/>
      <c r="DHI22" s="74"/>
      <c r="DHJ22" s="85"/>
      <c r="DHK22" s="74"/>
      <c r="DHL22" s="74"/>
      <c r="DHM22" s="85"/>
      <c r="DHN22" s="74"/>
      <c r="DHO22" s="74"/>
      <c r="DHP22" s="85"/>
      <c r="DHQ22" s="74"/>
      <c r="DHR22" s="74"/>
      <c r="DHS22" s="85"/>
      <c r="DHT22" s="80"/>
      <c r="DHU22" s="80"/>
      <c r="DHV22" s="85"/>
      <c r="DHW22" s="77"/>
      <c r="DHX22" s="74"/>
      <c r="DHY22" s="74"/>
      <c r="DHZ22" s="85"/>
      <c r="DIA22" s="74"/>
      <c r="DIB22" s="74"/>
      <c r="DIC22" s="85"/>
      <c r="DID22" s="74"/>
      <c r="DIE22" s="74"/>
      <c r="DIF22" s="85"/>
      <c r="DIG22" s="74"/>
      <c r="DIH22" s="74"/>
      <c r="DII22" s="85"/>
      <c r="DIJ22" s="80"/>
      <c r="DIK22" s="80"/>
      <c r="DIL22" s="85"/>
      <c r="DIM22" s="77"/>
      <c r="DIN22" s="74"/>
      <c r="DIO22" s="74"/>
      <c r="DIP22" s="85"/>
      <c r="DIQ22" s="74"/>
      <c r="DIR22" s="74"/>
      <c r="DIS22" s="85"/>
      <c r="DIT22" s="74"/>
      <c r="DIU22" s="74"/>
      <c r="DIV22" s="85"/>
      <c r="DIW22" s="74"/>
      <c r="DIX22" s="74"/>
      <c r="DIY22" s="85"/>
      <c r="DIZ22" s="80"/>
      <c r="DJA22" s="80"/>
      <c r="DJB22" s="85"/>
      <c r="DJC22" s="77"/>
      <c r="DJD22" s="74"/>
      <c r="DJE22" s="74"/>
      <c r="DJF22" s="85"/>
      <c r="DJG22" s="74"/>
      <c r="DJH22" s="74"/>
      <c r="DJI22" s="85"/>
      <c r="DJJ22" s="74"/>
      <c r="DJK22" s="74"/>
      <c r="DJL22" s="85"/>
      <c r="DJM22" s="74"/>
      <c r="DJN22" s="74"/>
      <c r="DJO22" s="85"/>
      <c r="DJP22" s="80"/>
      <c r="DJQ22" s="80"/>
      <c r="DJR22" s="85"/>
      <c r="DJS22" s="77"/>
      <c r="DJT22" s="74"/>
      <c r="DJU22" s="74"/>
      <c r="DJV22" s="85"/>
      <c r="DJW22" s="74"/>
      <c r="DJX22" s="74"/>
      <c r="DJY22" s="85"/>
      <c r="DJZ22" s="74"/>
      <c r="DKA22" s="74"/>
      <c r="DKB22" s="85"/>
      <c r="DKC22" s="74"/>
      <c r="DKD22" s="74"/>
      <c r="DKE22" s="85"/>
      <c r="DKF22" s="80"/>
      <c r="DKG22" s="80"/>
      <c r="DKH22" s="85"/>
      <c r="DKI22" s="77"/>
      <c r="DKJ22" s="74"/>
      <c r="DKK22" s="74"/>
      <c r="DKL22" s="85"/>
      <c r="DKM22" s="74"/>
      <c r="DKN22" s="74"/>
      <c r="DKO22" s="85"/>
      <c r="DKP22" s="74"/>
      <c r="DKQ22" s="74"/>
      <c r="DKR22" s="85"/>
      <c r="DKS22" s="74"/>
      <c r="DKT22" s="74"/>
      <c r="DKU22" s="85"/>
      <c r="DKV22" s="80"/>
      <c r="DKW22" s="80"/>
      <c r="DKX22" s="85"/>
      <c r="DKY22" s="77"/>
      <c r="DKZ22" s="74"/>
      <c r="DLA22" s="74"/>
      <c r="DLB22" s="85"/>
      <c r="DLC22" s="74"/>
      <c r="DLD22" s="74"/>
      <c r="DLE22" s="85"/>
      <c r="DLF22" s="74"/>
      <c r="DLG22" s="74"/>
      <c r="DLH22" s="85"/>
      <c r="DLI22" s="74"/>
      <c r="DLJ22" s="74"/>
      <c r="DLK22" s="85"/>
      <c r="DLL22" s="80"/>
      <c r="DLM22" s="80"/>
      <c r="DLN22" s="85"/>
      <c r="DLO22" s="77"/>
      <c r="DLP22" s="74"/>
      <c r="DLQ22" s="74"/>
      <c r="DLR22" s="85"/>
      <c r="DLS22" s="74"/>
      <c r="DLT22" s="74"/>
      <c r="DLU22" s="85"/>
      <c r="DLV22" s="74"/>
      <c r="DLW22" s="74"/>
      <c r="DLX22" s="85"/>
      <c r="DLY22" s="74"/>
      <c r="DLZ22" s="74"/>
      <c r="DMA22" s="85"/>
      <c r="DMB22" s="80"/>
      <c r="DMC22" s="80"/>
      <c r="DMD22" s="85"/>
      <c r="DME22" s="77"/>
      <c r="DMF22" s="74"/>
      <c r="DMG22" s="74"/>
      <c r="DMH22" s="85"/>
      <c r="DMI22" s="74"/>
      <c r="DMJ22" s="74"/>
      <c r="DMK22" s="85"/>
      <c r="DML22" s="74"/>
      <c r="DMM22" s="74"/>
      <c r="DMN22" s="85"/>
      <c r="DMO22" s="74"/>
      <c r="DMP22" s="74"/>
      <c r="DMQ22" s="85"/>
      <c r="DMR22" s="80"/>
      <c r="DMS22" s="80"/>
      <c r="DMT22" s="85"/>
      <c r="DMU22" s="77"/>
      <c r="DMV22" s="74"/>
      <c r="DMW22" s="74"/>
      <c r="DMX22" s="85"/>
      <c r="DMY22" s="74"/>
      <c r="DMZ22" s="74"/>
      <c r="DNA22" s="85"/>
      <c r="DNB22" s="74"/>
      <c r="DNC22" s="74"/>
      <c r="DND22" s="85"/>
      <c r="DNE22" s="74"/>
      <c r="DNF22" s="74"/>
      <c r="DNG22" s="85"/>
      <c r="DNH22" s="80"/>
      <c r="DNI22" s="80"/>
      <c r="DNJ22" s="85"/>
      <c r="DNK22" s="77"/>
      <c r="DNL22" s="74"/>
      <c r="DNM22" s="74"/>
      <c r="DNN22" s="85"/>
      <c r="DNO22" s="74"/>
      <c r="DNP22" s="74"/>
      <c r="DNQ22" s="85"/>
      <c r="DNR22" s="74"/>
      <c r="DNS22" s="74"/>
      <c r="DNT22" s="85"/>
      <c r="DNU22" s="74"/>
      <c r="DNV22" s="74"/>
      <c r="DNW22" s="85"/>
      <c r="DNX22" s="80"/>
      <c r="DNY22" s="80"/>
      <c r="DNZ22" s="85"/>
      <c r="DOA22" s="77"/>
      <c r="DOB22" s="74"/>
      <c r="DOC22" s="74"/>
      <c r="DOD22" s="85"/>
      <c r="DOE22" s="74"/>
      <c r="DOF22" s="74"/>
      <c r="DOG22" s="85"/>
      <c r="DOH22" s="74"/>
      <c r="DOI22" s="74"/>
      <c r="DOJ22" s="85"/>
      <c r="DOK22" s="74"/>
      <c r="DOL22" s="74"/>
      <c r="DOM22" s="85"/>
      <c r="DON22" s="80"/>
      <c r="DOO22" s="80"/>
      <c r="DOP22" s="85"/>
      <c r="DOQ22" s="77"/>
      <c r="DOR22" s="74"/>
      <c r="DOS22" s="74"/>
      <c r="DOT22" s="85"/>
      <c r="DOU22" s="74"/>
      <c r="DOV22" s="74"/>
      <c r="DOW22" s="85"/>
      <c r="DOX22" s="74"/>
      <c r="DOY22" s="74"/>
      <c r="DOZ22" s="85"/>
      <c r="DPA22" s="74"/>
      <c r="DPB22" s="74"/>
      <c r="DPC22" s="85"/>
      <c r="DPD22" s="80"/>
      <c r="DPE22" s="80"/>
      <c r="DPF22" s="85"/>
      <c r="DPG22" s="77"/>
      <c r="DPH22" s="74"/>
      <c r="DPI22" s="74"/>
      <c r="DPJ22" s="85"/>
      <c r="DPK22" s="74"/>
      <c r="DPL22" s="74"/>
      <c r="DPM22" s="85"/>
      <c r="DPN22" s="74"/>
      <c r="DPO22" s="74"/>
      <c r="DPP22" s="85"/>
      <c r="DPQ22" s="74"/>
      <c r="DPR22" s="74"/>
      <c r="DPS22" s="85"/>
      <c r="DPT22" s="80"/>
      <c r="DPU22" s="80"/>
      <c r="DPV22" s="85"/>
      <c r="DPW22" s="77"/>
      <c r="DPX22" s="74"/>
      <c r="DPY22" s="74"/>
      <c r="DPZ22" s="85"/>
      <c r="DQA22" s="74"/>
      <c r="DQB22" s="74"/>
      <c r="DQC22" s="85"/>
      <c r="DQD22" s="74"/>
      <c r="DQE22" s="74"/>
      <c r="DQF22" s="85"/>
      <c r="DQG22" s="74"/>
      <c r="DQH22" s="74"/>
      <c r="DQI22" s="85"/>
      <c r="DQJ22" s="80"/>
      <c r="DQK22" s="80"/>
      <c r="DQL22" s="85"/>
      <c r="DQM22" s="77"/>
      <c r="DQN22" s="74"/>
      <c r="DQO22" s="74"/>
      <c r="DQP22" s="85"/>
      <c r="DQQ22" s="74"/>
      <c r="DQR22" s="74"/>
      <c r="DQS22" s="85"/>
      <c r="DQT22" s="74"/>
      <c r="DQU22" s="74"/>
      <c r="DQV22" s="85"/>
      <c r="DQW22" s="74"/>
      <c r="DQX22" s="74"/>
      <c r="DQY22" s="85"/>
      <c r="DQZ22" s="80"/>
      <c r="DRA22" s="80"/>
      <c r="DRB22" s="85"/>
      <c r="DRC22" s="77"/>
      <c r="DRD22" s="74"/>
      <c r="DRE22" s="74"/>
      <c r="DRF22" s="85"/>
      <c r="DRG22" s="74"/>
      <c r="DRH22" s="74"/>
      <c r="DRI22" s="85"/>
      <c r="DRJ22" s="74"/>
      <c r="DRK22" s="74"/>
      <c r="DRL22" s="85"/>
      <c r="DRM22" s="74"/>
      <c r="DRN22" s="74"/>
      <c r="DRO22" s="85"/>
      <c r="DRP22" s="80"/>
      <c r="DRQ22" s="80"/>
      <c r="DRR22" s="85"/>
      <c r="DRS22" s="77"/>
      <c r="DRT22" s="74"/>
      <c r="DRU22" s="74"/>
      <c r="DRV22" s="85"/>
      <c r="DRW22" s="74"/>
      <c r="DRX22" s="74"/>
      <c r="DRY22" s="85"/>
      <c r="DRZ22" s="74"/>
      <c r="DSA22" s="74"/>
      <c r="DSB22" s="85"/>
      <c r="DSC22" s="74"/>
      <c r="DSD22" s="74"/>
      <c r="DSE22" s="85"/>
      <c r="DSF22" s="80"/>
      <c r="DSG22" s="80"/>
      <c r="DSH22" s="85"/>
      <c r="DSI22" s="77"/>
      <c r="DSJ22" s="74"/>
      <c r="DSK22" s="74"/>
      <c r="DSL22" s="85"/>
      <c r="DSM22" s="74"/>
      <c r="DSN22" s="74"/>
      <c r="DSO22" s="85"/>
      <c r="DSP22" s="74"/>
      <c r="DSQ22" s="74"/>
      <c r="DSR22" s="85"/>
      <c r="DSS22" s="74"/>
      <c r="DST22" s="74"/>
      <c r="DSU22" s="85"/>
      <c r="DSV22" s="80"/>
      <c r="DSW22" s="80"/>
      <c r="DSX22" s="85"/>
      <c r="DSY22" s="77"/>
      <c r="DSZ22" s="74"/>
      <c r="DTA22" s="74"/>
      <c r="DTB22" s="85"/>
      <c r="DTC22" s="74"/>
      <c r="DTD22" s="74"/>
      <c r="DTE22" s="85"/>
      <c r="DTF22" s="74"/>
      <c r="DTG22" s="74"/>
      <c r="DTH22" s="85"/>
      <c r="DTI22" s="74"/>
      <c r="DTJ22" s="74"/>
      <c r="DTK22" s="85"/>
      <c r="DTL22" s="80"/>
      <c r="DTM22" s="80"/>
      <c r="DTN22" s="85"/>
      <c r="DTO22" s="77"/>
      <c r="DTP22" s="74"/>
      <c r="DTQ22" s="74"/>
      <c r="DTR22" s="85"/>
      <c r="DTS22" s="74"/>
      <c r="DTT22" s="74"/>
      <c r="DTU22" s="85"/>
      <c r="DTV22" s="74"/>
      <c r="DTW22" s="74"/>
      <c r="DTX22" s="85"/>
      <c r="DTY22" s="74"/>
      <c r="DTZ22" s="74"/>
      <c r="DUA22" s="85"/>
      <c r="DUB22" s="80"/>
      <c r="DUC22" s="80"/>
      <c r="DUD22" s="85"/>
      <c r="DUE22" s="77"/>
      <c r="DUF22" s="74"/>
      <c r="DUG22" s="74"/>
      <c r="DUH22" s="85"/>
      <c r="DUI22" s="74"/>
      <c r="DUJ22" s="74"/>
      <c r="DUK22" s="85"/>
      <c r="DUL22" s="74"/>
      <c r="DUM22" s="74"/>
      <c r="DUN22" s="85"/>
      <c r="DUO22" s="74"/>
      <c r="DUP22" s="74"/>
      <c r="DUQ22" s="85"/>
      <c r="DUR22" s="80"/>
      <c r="DUS22" s="80"/>
      <c r="DUT22" s="85"/>
      <c r="DUU22" s="77"/>
      <c r="DUV22" s="74"/>
      <c r="DUW22" s="74"/>
      <c r="DUX22" s="85"/>
      <c r="DUY22" s="74"/>
      <c r="DUZ22" s="74"/>
      <c r="DVA22" s="85"/>
      <c r="DVB22" s="74"/>
      <c r="DVC22" s="74"/>
      <c r="DVD22" s="85"/>
      <c r="DVE22" s="74"/>
      <c r="DVF22" s="74"/>
      <c r="DVG22" s="85"/>
      <c r="DVH22" s="80"/>
      <c r="DVI22" s="80"/>
      <c r="DVJ22" s="85"/>
      <c r="DVK22" s="77"/>
      <c r="DVL22" s="74"/>
      <c r="DVM22" s="74"/>
      <c r="DVN22" s="85"/>
      <c r="DVO22" s="74"/>
      <c r="DVP22" s="74"/>
      <c r="DVQ22" s="85"/>
      <c r="DVR22" s="74"/>
      <c r="DVS22" s="74"/>
      <c r="DVT22" s="85"/>
      <c r="DVU22" s="74"/>
      <c r="DVV22" s="74"/>
      <c r="DVW22" s="85"/>
      <c r="DVX22" s="80"/>
      <c r="DVY22" s="80"/>
      <c r="DVZ22" s="85"/>
      <c r="DWA22" s="77"/>
      <c r="DWB22" s="74"/>
      <c r="DWC22" s="74"/>
      <c r="DWD22" s="85"/>
      <c r="DWE22" s="74"/>
      <c r="DWF22" s="74"/>
      <c r="DWG22" s="85"/>
      <c r="DWH22" s="74"/>
      <c r="DWI22" s="74"/>
      <c r="DWJ22" s="85"/>
      <c r="DWK22" s="74"/>
      <c r="DWL22" s="74"/>
      <c r="DWM22" s="85"/>
      <c r="DWN22" s="80"/>
      <c r="DWO22" s="80"/>
      <c r="DWP22" s="85"/>
      <c r="DWQ22" s="77"/>
      <c r="DWR22" s="74"/>
      <c r="DWS22" s="74"/>
      <c r="DWT22" s="85"/>
      <c r="DWU22" s="74"/>
      <c r="DWV22" s="74"/>
      <c r="DWW22" s="85"/>
      <c r="DWX22" s="74"/>
      <c r="DWY22" s="74"/>
      <c r="DWZ22" s="85"/>
      <c r="DXA22" s="74"/>
      <c r="DXB22" s="74"/>
      <c r="DXC22" s="85"/>
      <c r="DXD22" s="80"/>
      <c r="DXE22" s="80"/>
      <c r="DXF22" s="85"/>
      <c r="DXG22" s="77"/>
      <c r="DXH22" s="74"/>
      <c r="DXI22" s="74"/>
      <c r="DXJ22" s="85"/>
      <c r="DXK22" s="74"/>
      <c r="DXL22" s="74"/>
      <c r="DXM22" s="85"/>
      <c r="DXN22" s="74"/>
      <c r="DXO22" s="74"/>
      <c r="DXP22" s="85"/>
      <c r="DXQ22" s="74"/>
      <c r="DXR22" s="74"/>
      <c r="DXS22" s="85"/>
      <c r="DXT22" s="80"/>
      <c r="DXU22" s="80"/>
      <c r="DXV22" s="85"/>
      <c r="DXW22" s="77"/>
      <c r="DXX22" s="74"/>
      <c r="DXY22" s="74"/>
      <c r="DXZ22" s="85"/>
      <c r="DYA22" s="74"/>
      <c r="DYB22" s="74"/>
      <c r="DYC22" s="85"/>
      <c r="DYD22" s="74"/>
      <c r="DYE22" s="74"/>
      <c r="DYF22" s="85"/>
      <c r="DYG22" s="74"/>
      <c r="DYH22" s="74"/>
      <c r="DYI22" s="85"/>
      <c r="DYJ22" s="80"/>
      <c r="DYK22" s="80"/>
      <c r="DYL22" s="85"/>
      <c r="DYM22" s="77"/>
      <c r="DYN22" s="74"/>
      <c r="DYO22" s="74"/>
      <c r="DYP22" s="85"/>
      <c r="DYQ22" s="74"/>
      <c r="DYR22" s="74"/>
      <c r="DYS22" s="85"/>
      <c r="DYT22" s="74"/>
      <c r="DYU22" s="74"/>
      <c r="DYV22" s="85"/>
      <c r="DYW22" s="74"/>
      <c r="DYX22" s="74"/>
      <c r="DYY22" s="85"/>
      <c r="DYZ22" s="80"/>
      <c r="DZA22" s="80"/>
      <c r="DZB22" s="85"/>
      <c r="DZC22" s="77"/>
      <c r="DZD22" s="74"/>
      <c r="DZE22" s="74"/>
      <c r="DZF22" s="85"/>
      <c r="DZG22" s="74"/>
      <c r="DZH22" s="74"/>
      <c r="DZI22" s="85"/>
      <c r="DZJ22" s="74"/>
      <c r="DZK22" s="74"/>
      <c r="DZL22" s="85"/>
      <c r="DZM22" s="74"/>
      <c r="DZN22" s="74"/>
      <c r="DZO22" s="85"/>
      <c r="DZP22" s="80"/>
      <c r="DZQ22" s="80"/>
      <c r="DZR22" s="85"/>
      <c r="DZS22" s="77"/>
      <c r="DZT22" s="74"/>
      <c r="DZU22" s="74"/>
      <c r="DZV22" s="85"/>
      <c r="DZW22" s="74"/>
      <c r="DZX22" s="74"/>
      <c r="DZY22" s="85"/>
      <c r="DZZ22" s="74"/>
      <c r="EAA22" s="74"/>
      <c r="EAB22" s="85"/>
      <c r="EAC22" s="74"/>
      <c r="EAD22" s="74"/>
      <c r="EAE22" s="85"/>
      <c r="EAF22" s="80"/>
      <c r="EAG22" s="80"/>
      <c r="EAH22" s="85"/>
      <c r="EAI22" s="77"/>
      <c r="EAJ22" s="74"/>
      <c r="EAK22" s="74"/>
      <c r="EAL22" s="85"/>
      <c r="EAM22" s="74"/>
      <c r="EAN22" s="74"/>
      <c r="EAO22" s="85"/>
      <c r="EAP22" s="74"/>
      <c r="EAQ22" s="74"/>
      <c r="EAR22" s="85"/>
      <c r="EAS22" s="74"/>
      <c r="EAT22" s="74"/>
      <c r="EAU22" s="85"/>
      <c r="EAV22" s="80"/>
      <c r="EAW22" s="80"/>
      <c r="EAX22" s="85"/>
      <c r="EAY22" s="77"/>
      <c r="EAZ22" s="74"/>
      <c r="EBA22" s="74"/>
      <c r="EBB22" s="85"/>
      <c r="EBC22" s="74"/>
      <c r="EBD22" s="74"/>
      <c r="EBE22" s="85"/>
      <c r="EBF22" s="74"/>
      <c r="EBG22" s="74"/>
      <c r="EBH22" s="85"/>
      <c r="EBI22" s="74"/>
      <c r="EBJ22" s="74"/>
      <c r="EBK22" s="85"/>
      <c r="EBL22" s="80"/>
      <c r="EBM22" s="80"/>
      <c r="EBN22" s="85"/>
      <c r="EBO22" s="77"/>
      <c r="EBP22" s="74"/>
      <c r="EBQ22" s="74"/>
      <c r="EBR22" s="85"/>
      <c r="EBS22" s="74"/>
      <c r="EBT22" s="74"/>
      <c r="EBU22" s="85"/>
      <c r="EBV22" s="74"/>
      <c r="EBW22" s="74"/>
      <c r="EBX22" s="85"/>
      <c r="EBY22" s="74"/>
      <c r="EBZ22" s="74"/>
      <c r="ECA22" s="85"/>
      <c r="ECB22" s="80"/>
      <c r="ECC22" s="80"/>
      <c r="ECD22" s="85"/>
      <c r="ECE22" s="77"/>
      <c r="ECF22" s="74"/>
      <c r="ECG22" s="74"/>
      <c r="ECH22" s="85"/>
      <c r="ECI22" s="74"/>
      <c r="ECJ22" s="74"/>
      <c r="ECK22" s="85"/>
      <c r="ECL22" s="74"/>
      <c r="ECM22" s="74"/>
      <c r="ECN22" s="85"/>
      <c r="ECO22" s="74"/>
      <c r="ECP22" s="74"/>
      <c r="ECQ22" s="85"/>
      <c r="ECR22" s="80"/>
      <c r="ECS22" s="80"/>
      <c r="ECT22" s="85"/>
      <c r="ECU22" s="77"/>
      <c r="ECV22" s="74"/>
      <c r="ECW22" s="74"/>
      <c r="ECX22" s="85"/>
      <c r="ECY22" s="74"/>
      <c r="ECZ22" s="74"/>
      <c r="EDA22" s="85"/>
      <c r="EDB22" s="74"/>
      <c r="EDC22" s="74"/>
      <c r="EDD22" s="85"/>
      <c r="EDE22" s="74"/>
      <c r="EDF22" s="74"/>
      <c r="EDG22" s="85"/>
      <c r="EDH22" s="80"/>
      <c r="EDI22" s="80"/>
      <c r="EDJ22" s="85"/>
      <c r="EDK22" s="77"/>
      <c r="EDL22" s="74"/>
      <c r="EDM22" s="74"/>
      <c r="EDN22" s="85"/>
      <c r="EDO22" s="74"/>
      <c r="EDP22" s="74"/>
      <c r="EDQ22" s="85"/>
      <c r="EDR22" s="74"/>
      <c r="EDS22" s="74"/>
      <c r="EDT22" s="85"/>
      <c r="EDU22" s="74"/>
      <c r="EDV22" s="74"/>
      <c r="EDW22" s="85"/>
      <c r="EDX22" s="80"/>
      <c r="EDY22" s="80"/>
      <c r="EDZ22" s="85"/>
      <c r="EEA22" s="77"/>
      <c r="EEB22" s="74"/>
      <c r="EEC22" s="74"/>
      <c r="EED22" s="85"/>
      <c r="EEE22" s="74"/>
      <c r="EEF22" s="74"/>
      <c r="EEG22" s="85"/>
      <c r="EEH22" s="74"/>
      <c r="EEI22" s="74"/>
      <c r="EEJ22" s="85"/>
      <c r="EEK22" s="74"/>
      <c r="EEL22" s="74"/>
      <c r="EEM22" s="85"/>
      <c r="EEN22" s="80"/>
      <c r="EEO22" s="80"/>
      <c r="EEP22" s="85"/>
      <c r="EEQ22" s="77"/>
      <c r="EER22" s="74"/>
      <c r="EES22" s="74"/>
      <c r="EET22" s="85"/>
      <c r="EEU22" s="74"/>
      <c r="EEV22" s="74"/>
      <c r="EEW22" s="85"/>
      <c r="EEX22" s="74"/>
      <c r="EEY22" s="74"/>
      <c r="EEZ22" s="85"/>
      <c r="EFA22" s="74"/>
      <c r="EFB22" s="74"/>
      <c r="EFC22" s="85"/>
      <c r="EFD22" s="80"/>
      <c r="EFE22" s="80"/>
      <c r="EFF22" s="85"/>
      <c r="EFG22" s="77"/>
      <c r="EFH22" s="74"/>
      <c r="EFI22" s="74"/>
      <c r="EFJ22" s="85"/>
      <c r="EFK22" s="74"/>
      <c r="EFL22" s="74"/>
      <c r="EFM22" s="85"/>
      <c r="EFN22" s="74"/>
      <c r="EFO22" s="74"/>
      <c r="EFP22" s="85"/>
      <c r="EFQ22" s="74"/>
      <c r="EFR22" s="74"/>
      <c r="EFS22" s="85"/>
      <c r="EFT22" s="80"/>
      <c r="EFU22" s="80"/>
      <c r="EFV22" s="85"/>
      <c r="EFW22" s="77"/>
      <c r="EFX22" s="74"/>
      <c r="EFY22" s="74"/>
      <c r="EFZ22" s="85"/>
      <c r="EGA22" s="74"/>
      <c r="EGB22" s="74"/>
      <c r="EGC22" s="85"/>
      <c r="EGD22" s="74"/>
      <c r="EGE22" s="74"/>
      <c r="EGF22" s="85"/>
      <c r="EGG22" s="74"/>
      <c r="EGH22" s="74"/>
      <c r="EGI22" s="85"/>
      <c r="EGJ22" s="80"/>
      <c r="EGK22" s="80"/>
      <c r="EGL22" s="85"/>
      <c r="EGM22" s="77"/>
      <c r="EGN22" s="74"/>
      <c r="EGO22" s="74"/>
      <c r="EGP22" s="85"/>
      <c r="EGQ22" s="74"/>
      <c r="EGR22" s="74"/>
      <c r="EGS22" s="85"/>
      <c r="EGT22" s="74"/>
      <c r="EGU22" s="74"/>
      <c r="EGV22" s="85"/>
      <c r="EGW22" s="74"/>
      <c r="EGX22" s="74"/>
      <c r="EGY22" s="85"/>
      <c r="EGZ22" s="80"/>
      <c r="EHA22" s="80"/>
      <c r="EHB22" s="85"/>
      <c r="EHC22" s="77"/>
      <c r="EHD22" s="74"/>
      <c r="EHE22" s="74"/>
      <c r="EHF22" s="85"/>
      <c r="EHG22" s="74"/>
      <c r="EHH22" s="74"/>
      <c r="EHI22" s="85"/>
      <c r="EHJ22" s="74"/>
      <c r="EHK22" s="74"/>
      <c r="EHL22" s="85"/>
      <c r="EHM22" s="74"/>
      <c r="EHN22" s="74"/>
      <c r="EHO22" s="85"/>
      <c r="EHP22" s="80"/>
      <c r="EHQ22" s="80"/>
      <c r="EHR22" s="85"/>
      <c r="EHS22" s="77"/>
      <c r="EHT22" s="74"/>
      <c r="EHU22" s="74"/>
      <c r="EHV22" s="85"/>
      <c r="EHW22" s="74"/>
      <c r="EHX22" s="74"/>
      <c r="EHY22" s="85"/>
      <c r="EHZ22" s="74"/>
      <c r="EIA22" s="74"/>
      <c r="EIB22" s="85"/>
      <c r="EIC22" s="74"/>
      <c r="EID22" s="74"/>
      <c r="EIE22" s="85"/>
      <c r="EIF22" s="80"/>
      <c r="EIG22" s="80"/>
      <c r="EIH22" s="85"/>
      <c r="EII22" s="77"/>
      <c r="EIJ22" s="74"/>
      <c r="EIK22" s="74"/>
      <c r="EIL22" s="85"/>
      <c r="EIM22" s="74"/>
      <c r="EIN22" s="74"/>
      <c r="EIO22" s="85"/>
      <c r="EIP22" s="74"/>
      <c r="EIQ22" s="74"/>
      <c r="EIR22" s="85"/>
      <c r="EIS22" s="74"/>
      <c r="EIT22" s="74"/>
      <c r="EIU22" s="85"/>
      <c r="EIV22" s="80"/>
      <c r="EIW22" s="80"/>
      <c r="EIX22" s="85"/>
      <c r="EIY22" s="77"/>
      <c r="EIZ22" s="74"/>
      <c r="EJA22" s="74"/>
      <c r="EJB22" s="85"/>
      <c r="EJC22" s="74"/>
      <c r="EJD22" s="74"/>
      <c r="EJE22" s="85"/>
      <c r="EJF22" s="74"/>
      <c r="EJG22" s="74"/>
      <c r="EJH22" s="85"/>
      <c r="EJI22" s="74"/>
      <c r="EJJ22" s="74"/>
      <c r="EJK22" s="85"/>
      <c r="EJL22" s="80"/>
      <c r="EJM22" s="80"/>
      <c r="EJN22" s="85"/>
      <c r="EJO22" s="77"/>
      <c r="EJP22" s="74"/>
      <c r="EJQ22" s="74"/>
      <c r="EJR22" s="85"/>
      <c r="EJS22" s="74"/>
      <c r="EJT22" s="74"/>
      <c r="EJU22" s="85"/>
      <c r="EJV22" s="74"/>
      <c r="EJW22" s="74"/>
      <c r="EJX22" s="85"/>
      <c r="EJY22" s="74"/>
      <c r="EJZ22" s="74"/>
      <c r="EKA22" s="85"/>
      <c r="EKB22" s="80"/>
      <c r="EKC22" s="80"/>
      <c r="EKD22" s="85"/>
      <c r="EKE22" s="77"/>
      <c r="EKF22" s="74"/>
      <c r="EKG22" s="74"/>
      <c r="EKH22" s="85"/>
      <c r="EKI22" s="74"/>
      <c r="EKJ22" s="74"/>
      <c r="EKK22" s="85"/>
      <c r="EKL22" s="74"/>
      <c r="EKM22" s="74"/>
      <c r="EKN22" s="85"/>
      <c r="EKO22" s="74"/>
      <c r="EKP22" s="74"/>
      <c r="EKQ22" s="85"/>
      <c r="EKR22" s="80"/>
      <c r="EKS22" s="80"/>
      <c r="EKT22" s="85"/>
      <c r="EKU22" s="77"/>
      <c r="EKV22" s="74"/>
      <c r="EKW22" s="74"/>
      <c r="EKX22" s="85"/>
      <c r="EKY22" s="74"/>
      <c r="EKZ22" s="74"/>
      <c r="ELA22" s="85"/>
      <c r="ELB22" s="74"/>
      <c r="ELC22" s="74"/>
      <c r="ELD22" s="85"/>
      <c r="ELE22" s="74"/>
      <c r="ELF22" s="74"/>
      <c r="ELG22" s="85"/>
      <c r="ELH22" s="80"/>
      <c r="ELI22" s="80"/>
      <c r="ELJ22" s="85"/>
      <c r="ELK22" s="77"/>
      <c r="ELL22" s="74"/>
      <c r="ELM22" s="74"/>
      <c r="ELN22" s="85"/>
      <c r="ELO22" s="74"/>
      <c r="ELP22" s="74"/>
      <c r="ELQ22" s="85"/>
      <c r="ELR22" s="74"/>
      <c r="ELS22" s="74"/>
      <c r="ELT22" s="85"/>
      <c r="ELU22" s="74"/>
      <c r="ELV22" s="74"/>
      <c r="ELW22" s="85"/>
      <c r="ELX22" s="80"/>
      <c r="ELY22" s="80"/>
      <c r="ELZ22" s="85"/>
      <c r="EMA22" s="77"/>
      <c r="EMB22" s="74"/>
      <c r="EMC22" s="74"/>
      <c r="EMD22" s="85"/>
      <c r="EME22" s="74"/>
      <c r="EMF22" s="74"/>
      <c r="EMG22" s="85"/>
      <c r="EMH22" s="74"/>
      <c r="EMI22" s="74"/>
      <c r="EMJ22" s="85"/>
      <c r="EMK22" s="74"/>
      <c r="EML22" s="74"/>
      <c r="EMM22" s="85"/>
      <c r="EMN22" s="80"/>
      <c r="EMO22" s="80"/>
      <c r="EMP22" s="85"/>
      <c r="EMQ22" s="77"/>
      <c r="EMR22" s="74"/>
      <c r="EMS22" s="74"/>
      <c r="EMT22" s="85"/>
      <c r="EMU22" s="74"/>
      <c r="EMV22" s="74"/>
      <c r="EMW22" s="85"/>
      <c r="EMX22" s="74"/>
      <c r="EMY22" s="74"/>
      <c r="EMZ22" s="85"/>
      <c r="ENA22" s="74"/>
      <c r="ENB22" s="74"/>
      <c r="ENC22" s="85"/>
      <c r="END22" s="80"/>
      <c r="ENE22" s="80"/>
      <c r="ENF22" s="85"/>
      <c r="ENG22" s="77"/>
      <c r="ENH22" s="74"/>
      <c r="ENI22" s="74"/>
      <c r="ENJ22" s="85"/>
      <c r="ENK22" s="74"/>
      <c r="ENL22" s="74"/>
      <c r="ENM22" s="85"/>
      <c r="ENN22" s="74"/>
      <c r="ENO22" s="74"/>
      <c r="ENP22" s="85"/>
      <c r="ENQ22" s="74"/>
      <c r="ENR22" s="74"/>
      <c r="ENS22" s="85"/>
      <c r="ENT22" s="80"/>
      <c r="ENU22" s="80"/>
      <c r="ENV22" s="85"/>
      <c r="ENW22" s="77"/>
      <c r="ENX22" s="74"/>
      <c r="ENY22" s="74"/>
      <c r="ENZ22" s="85"/>
      <c r="EOA22" s="74"/>
      <c r="EOB22" s="74"/>
      <c r="EOC22" s="85"/>
      <c r="EOD22" s="74"/>
      <c r="EOE22" s="74"/>
      <c r="EOF22" s="85"/>
      <c r="EOG22" s="74"/>
      <c r="EOH22" s="74"/>
      <c r="EOI22" s="85"/>
      <c r="EOJ22" s="80"/>
      <c r="EOK22" s="80"/>
      <c r="EOL22" s="85"/>
      <c r="EOM22" s="77"/>
      <c r="EON22" s="74"/>
      <c r="EOO22" s="74"/>
      <c r="EOP22" s="85"/>
      <c r="EOQ22" s="74"/>
      <c r="EOR22" s="74"/>
      <c r="EOS22" s="85"/>
      <c r="EOT22" s="74"/>
      <c r="EOU22" s="74"/>
      <c r="EOV22" s="85"/>
      <c r="EOW22" s="74"/>
      <c r="EOX22" s="74"/>
      <c r="EOY22" s="85"/>
      <c r="EOZ22" s="80"/>
      <c r="EPA22" s="80"/>
      <c r="EPB22" s="85"/>
      <c r="EPC22" s="77"/>
      <c r="EPD22" s="74"/>
      <c r="EPE22" s="74"/>
      <c r="EPF22" s="85"/>
      <c r="EPG22" s="74"/>
      <c r="EPH22" s="74"/>
      <c r="EPI22" s="85"/>
      <c r="EPJ22" s="74"/>
      <c r="EPK22" s="74"/>
      <c r="EPL22" s="85"/>
      <c r="EPM22" s="74"/>
      <c r="EPN22" s="74"/>
      <c r="EPO22" s="85"/>
      <c r="EPP22" s="80"/>
      <c r="EPQ22" s="80"/>
      <c r="EPR22" s="85"/>
      <c r="EPS22" s="77"/>
      <c r="EPT22" s="74"/>
      <c r="EPU22" s="74"/>
      <c r="EPV22" s="85"/>
      <c r="EPW22" s="74"/>
      <c r="EPX22" s="74"/>
      <c r="EPY22" s="85"/>
      <c r="EPZ22" s="74"/>
      <c r="EQA22" s="74"/>
      <c r="EQB22" s="85"/>
      <c r="EQC22" s="74"/>
      <c r="EQD22" s="74"/>
      <c r="EQE22" s="85"/>
      <c r="EQF22" s="80"/>
      <c r="EQG22" s="80"/>
      <c r="EQH22" s="85"/>
      <c r="EQI22" s="77"/>
      <c r="EQJ22" s="74"/>
      <c r="EQK22" s="74"/>
      <c r="EQL22" s="85"/>
      <c r="EQM22" s="74"/>
      <c r="EQN22" s="74"/>
      <c r="EQO22" s="85"/>
      <c r="EQP22" s="74"/>
      <c r="EQQ22" s="74"/>
      <c r="EQR22" s="85"/>
      <c r="EQS22" s="74"/>
      <c r="EQT22" s="74"/>
      <c r="EQU22" s="85"/>
      <c r="EQV22" s="80"/>
      <c r="EQW22" s="80"/>
      <c r="EQX22" s="85"/>
      <c r="EQY22" s="77"/>
      <c r="EQZ22" s="74"/>
      <c r="ERA22" s="74"/>
      <c r="ERB22" s="85"/>
      <c r="ERC22" s="74"/>
      <c r="ERD22" s="74"/>
      <c r="ERE22" s="85"/>
      <c r="ERF22" s="74"/>
      <c r="ERG22" s="74"/>
      <c r="ERH22" s="85"/>
      <c r="ERI22" s="74"/>
      <c r="ERJ22" s="74"/>
      <c r="ERK22" s="85"/>
      <c r="ERL22" s="80"/>
      <c r="ERM22" s="80"/>
      <c r="ERN22" s="85"/>
      <c r="ERO22" s="77"/>
      <c r="ERP22" s="74"/>
      <c r="ERQ22" s="74"/>
      <c r="ERR22" s="85"/>
      <c r="ERS22" s="74"/>
      <c r="ERT22" s="74"/>
      <c r="ERU22" s="85"/>
      <c r="ERV22" s="74"/>
      <c r="ERW22" s="74"/>
      <c r="ERX22" s="85"/>
      <c r="ERY22" s="74"/>
      <c r="ERZ22" s="74"/>
      <c r="ESA22" s="85"/>
      <c r="ESB22" s="80"/>
      <c r="ESC22" s="80"/>
      <c r="ESD22" s="85"/>
      <c r="ESE22" s="77"/>
      <c r="ESF22" s="74"/>
      <c r="ESG22" s="74"/>
      <c r="ESH22" s="85"/>
      <c r="ESI22" s="74"/>
      <c r="ESJ22" s="74"/>
      <c r="ESK22" s="85"/>
      <c r="ESL22" s="74"/>
      <c r="ESM22" s="74"/>
      <c r="ESN22" s="85"/>
      <c r="ESO22" s="74"/>
      <c r="ESP22" s="74"/>
      <c r="ESQ22" s="85"/>
      <c r="ESR22" s="80"/>
      <c r="ESS22" s="80"/>
      <c r="EST22" s="85"/>
      <c r="ESU22" s="77"/>
      <c r="ESV22" s="74"/>
      <c r="ESW22" s="74"/>
      <c r="ESX22" s="85"/>
      <c r="ESY22" s="74"/>
      <c r="ESZ22" s="74"/>
      <c r="ETA22" s="85"/>
      <c r="ETB22" s="74"/>
      <c r="ETC22" s="74"/>
      <c r="ETD22" s="85"/>
      <c r="ETE22" s="74"/>
      <c r="ETF22" s="74"/>
      <c r="ETG22" s="85"/>
      <c r="ETH22" s="80"/>
      <c r="ETI22" s="80"/>
      <c r="ETJ22" s="85"/>
      <c r="ETK22" s="77"/>
      <c r="ETL22" s="74"/>
      <c r="ETM22" s="74"/>
      <c r="ETN22" s="85"/>
      <c r="ETO22" s="74"/>
      <c r="ETP22" s="74"/>
      <c r="ETQ22" s="85"/>
      <c r="ETR22" s="74"/>
      <c r="ETS22" s="74"/>
      <c r="ETT22" s="85"/>
      <c r="ETU22" s="74"/>
      <c r="ETV22" s="74"/>
      <c r="ETW22" s="85"/>
      <c r="ETX22" s="80"/>
      <c r="ETY22" s="80"/>
      <c r="ETZ22" s="85"/>
      <c r="EUA22" s="77"/>
      <c r="EUB22" s="74"/>
      <c r="EUC22" s="74"/>
      <c r="EUD22" s="85"/>
      <c r="EUE22" s="74"/>
      <c r="EUF22" s="74"/>
      <c r="EUG22" s="85"/>
      <c r="EUH22" s="74"/>
      <c r="EUI22" s="74"/>
      <c r="EUJ22" s="85"/>
      <c r="EUK22" s="74"/>
      <c r="EUL22" s="74"/>
      <c r="EUM22" s="85"/>
      <c r="EUN22" s="80"/>
      <c r="EUO22" s="80"/>
      <c r="EUP22" s="85"/>
      <c r="EUQ22" s="77"/>
      <c r="EUR22" s="74"/>
      <c r="EUS22" s="74"/>
      <c r="EUT22" s="85"/>
      <c r="EUU22" s="74"/>
      <c r="EUV22" s="74"/>
      <c r="EUW22" s="85"/>
      <c r="EUX22" s="74"/>
      <c r="EUY22" s="74"/>
      <c r="EUZ22" s="85"/>
      <c r="EVA22" s="74"/>
      <c r="EVB22" s="74"/>
      <c r="EVC22" s="85"/>
      <c r="EVD22" s="80"/>
      <c r="EVE22" s="80"/>
      <c r="EVF22" s="85"/>
      <c r="EVG22" s="77"/>
      <c r="EVH22" s="74"/>
      <c r="EVI22" s="74"/>
      <c r="EVJ22" s="85"/>
      <c r="EVK22" s="74"/>
      <c r="EVL22" s="74"/>
      <c r="EVM22" s="85"/>
      <c r="EVN22" s="74"/>
      <c r="EVO22" s="74"/>
      <c r="EVP22" s="85"/>
      <c r="EVQ22" s="74"/>
      <c r="EVR22" s="74"/>
      <c r="EVS22" s="85"/>
      <c r="EVT22" s="80"/>
      <c r="EVU22" s="80"/>
      <c r="EVV22" s="85"/>
      <c r="EVW22" s="77"/>
      <c r="EVX22" s="74"/>
      <c r="EVY22" s="74"/>
      <c r="EVZ22" s="85"/>
      <c r="EWA22" s="74"/>
      <c r="EWB22" s="74"/>
      <c r="EWC22" s="85"/>
      <c r="EWD22" s="74"/>
      <c r="EWE22" s="74"/>
      <c r="EWF22" s="85"/>
      <c r="EWG22" s="74"/>
      <c r="EWH22" s="74"/>
      <c r="EWI22" s="85"/>
      <c r="EWJ22" s="80"/>
      <c r="EWK22" s="80"/>
      <c r="EWL22" s="85"/>
      <c r="EWM22" s="77"/>
      <c r="EWN22" s="74"/>
      <c r="EWO22" s="74"/>
      <c r="EWP22" s="85"/>
      <c r="EWQ22" s="74"/>
      <c r="EWR22" s="74"/>
      <c r="EWS22" s="85"/>
      <c r="EWT22" s="74"/>
      <c r="EWU22" s="74"/>
      <c r="EWV22" s="85"/>
      <c r="EWW22" s="74"/>
      <c r="EWX22" s="74"/>
      <c r="EWY22" s="85"/>
      <c r="EWZ22" s="80"/>
      <c r="EXA22" s="80"/>
      <c r="EXB22" s="85"/>
      <c r="EXC22" s="77"/>
      <c r="EXD22" s="74"/>
      <c r="EXE22" s="74"/>
      <c r="EXF22" s="85"/>
      <c r="EXG22" s="74"/>
      <c r="EXH22" s="74"/>
      <c r="EXI22" s="85"/>
      <c r="EXJ22" s="74"/>
      <c r="EXK22" s="74"/>
      <c r="EXL22" s="85"/>
      <c r="EXM22" s="74"/>
      <c r="EXN22" s="74"/>
      <c r="EXO22" s="85"/>
      <c r="EXP22" s="80"/>
      <c r="EXQ22" s="80"/>
      <c r="EXR22" s="85"/>
      <c r="EXS22" s="77"/>
      <c r="EXT22" s="74"/>
      <c r="EXU22" s="74"/>
      <c r="EXV22" s="85"/>
      <c r="EXW22" s="74"/>
      <c r="EXX22" s="74"/>
      <c r="EXY22" s="85"/>
      <c r="EXZ22" s="74"/>
      <c r="EYA22" s="74"/>
      <c r="EYB22" s="85"/>
      <c r="EYC22" s="74"/>
      <c r="EYD22" s="74"/>
      <c r="EYE22" s="85"/>
      <c r="EYF22" s="80"/>
      <c r="EYG22" s="80"/>
      <c r="EYH22" s="85"/>
      <c r="EYI22" s="77"/>
      <c r="EYJ22" s="74"/>
      <c r="EYK22" s="74"/>
      <c r="EYL22" s="85"/>
      <c r="EYM22" s="74"/>
      <c r="EYN22" s="74"/>
      <c r="EYO22" s="85"/>
      <c r="EYP22" s="74"/>
      <c r="EYQ22" s="74"/>
      <c r="EYR22" s="85"/>
      <c r="EYS22" s="74"/>
      <c r="EYT22" s="74"/>
      <c r="EYU22" s="85"/>
      <c r="EYV22" s="80"/>
      <c r="EYW22" s="80"/>
      <c r="EYX22" s="85"/>
      <c r="EYY22" s="77"/>
      <c r="EYZ22" s="74"/>
      <c r="EZA22" s="74"/>
      <c r="EZB22" s="85"/>
      <c r="EZC22" s="74"/>
      <c r="EZD22" s="74"/>
      <c r="EZE22" s="85"/>
      <c r="EZF22" s="74"/>
      <c r="EZG22" s="74"/>
      <c r="EZH22" s="85"/>
      <c r="EZI22" s="74"/>
      <c r="EZJ22" s="74"/>
      <c r="EZK22" s="85"/>
      <c r="EZL22" s="80"/>
      <c r="EZM22" s="80"/>
      <c r="EZN22" s="85"/>
      <c r="EZO22" s="77"/>
      <c r="EZP22" s="74"/>
      <c r="EZQ22" s="74"/>
      <c r="EZR22" s="85"/>
      <c r="EZS22" s="74"/>
      <c r="EZT22" s="74"/>
      <c r="EZU22" s="85"/>
      <c r="EZV22" s="74"/>
      <c r="EZW22" s="74"/>
      <c r="EZX22" s="85"/>
      <c r="EZY22" s="74"/>
      <c r="EZZ22" s="74"/>
      <c r="FAA22" s="85"/>
      <c r="FAB22" s="80"/>
      <c r="FAC22" s="80"/>
      <c r="FAD22" s="85"/>
      <c r="FAE22" s="77"/>
      <c r="FAF22" s="74"/>
      <c r="FAG22" s="74"/>
      <c r="FAH22" s="85"/>
      <c r="FAI22" s="74"/>
      <c r="FAJ22" s="74"/>
      <c r="FAK22" s="85"/>
      <c r="FAL22" s="74"/>
      <c r="FAM22" s="74"/>
      <c r="FAN22" s="85"/>
      <c r="FAO22" s="74"/>
      <c r="FAP22" s="74"/>
      <c r="FAQ22" s="85"/>
      <c r="FAR22" s="80"/>
      <c r="FAS22" s="80"/>
      <c r="FAT22" s="85"/>
      <c r="FAU22" s="77"/>
      <c r="FAV22" s="74"/>
      <c r="FAW22" s="74"/>
      <c r="FAX22" s="85"/>
      <c r="FAY22" s="74"/>
      <c r="FAZ22" s="74"/>
      <c r="FBA22" s="85"/>
      <c r="FBB22" s="74"/>
      <c r="FBC22" s="74"/>
      <c r="FBD22" s="85"/>
      <c r="FBE22" s="74"/>
      <c r="FBF22" s="74"/>
      <c r="FBG22" s="85"/>
      <c r="FBH22" s="80"/>
      <c r="FBI22" s="80"/>
      <c r="FBJ22" s="85"/>
      <c r="FBK22" s="77"/>
      <c r="FBL22" s="74"/>
      <c r="FBM22" s="74"/>
      <c r="FBN22" s="85"/>
      <c r="FBO22" s="74"/>
      <c r="FBP22" s="74"/>
      <c r="FBQ22" s="85"/>
      <c r="FBR22" s="74"/>
      <c r="FBS22" s="74"/>
      <c r="FBT22" s="85"/>
      <c r="FBU22" s="74"/>
      <c r="FBV22" s="74"/>
      <c r="FBW22" s="85"/>
      <c r="FBX22" s="80"/>
      <c r="FBY22" s="80"/>
      <c r="FBZ22" s="85"/>
      <c r="FCA22" s="77"/>
      <c r="FCB22" s="74"/>
      <c r="FCC22" s="74"/>
      <c r="FCD22" s="85"/>
      <c r="FCE22" s="74"/>
      <c r="FCF22" s="74"/>
      <c r="FCG22" s="85"/>
      <c r="FCH22" s="74"/>
      <c r="FCI22" s="74"/>
      <c r="FCJ22" s="85"/>
      <c r="FCK22" s="74"/>
      <c r="FCL22" s="74"/>
      <c r="FCM22" s="85"/>
      <c r="FCN22" s="80"/>
      <c r="FCO22" s="80"/>
      <c r="FCP22" s="85"/>
      <c r="FCQ22" s="77"/>
      <c r="FCR22" s="74"/>
      <c r="FCS22" s="74"/>
      <c r="FCT22" s="85"/>
      <c r="FCU22" s="74"/>
      <c r="FCV22" s="74"/>
      <c r="FCW22" s="85"/>
      <c r="FCX22" s="74"/>
      <c r="FCY22" s="74"/>
      <c r="FCZ22" s="85"/>
      <c r="FDA22" s="74"/>
      <c r="FDB22" s="74"/>
      <c r="FDC22" s="85"/>
      <c r="FDD22" s="80"/>
      <c r="FDE22" s="80"/>
      <c r="FDF22" s="85"/>
      <c r="FDG22" s="77"/>
      <c r="FDH22" s="74"/>
      <c r="FDI22" s="74"/>
      <c r="FDJ22" s="85"/>
      <c r="FDK22" s="74"/>
      <c r="FDL22" s="74"/>
      <c r="FDM22" s="85"/>
      <c r="FDN22" s="74"/>
      <c r="FDO22" s="74"/>
      <c r="FDP22" s="85"/>
      <c r="FDQ22" s="74"/>
      <c r="FDR22" s="74"/>
      <c r="FDS22" s="85"/>
      <c r="FDT22" s="80"/>
      <c r="FDU22" s="80"/>
      <c r="FDV22" s="85"/>
      <c r="FDW22" s="77"/>
      <c r="FDX22" s="74"/>
      <c r="FDY22" s="74"/>
      <c r="FDZ22" s="85"/>
      <c r="FEA22" s="74"/>
      <c r="FEB22" s="74"/>
      <c r="FEC22" s="85"/>
      <c r="FED22" s="74"/>
      <c r="FEE22" s="74"/>
      <c r="FEF22" s="85"/>
      <c r="FEG22" s="74"/>
      <c r="FEH22" s="74"/>
      <c r="FEI22" s="85"/>
      <c r="FEJ22" s="80"/>
      <c r="FEK22" s="80"/>
      <c r="FEL22" s="85"/>
      <c r="FEM22" s="77"/>
      <c r="FEN22" s="74"/>
      <c r="FEO22" s="74"/>
      <c r="FEP22" s="85"/>
      <c r="FEQ22" s="74"/>
      <c r="FER22" s="74"/>
      <c r="FES22" s="85"/>
      <c r="FET22" s="74"/>
      <c r="FEU22" s="74"/>
      <c r="FEV22" s="85"/>
      <c r="FEW22" s="74"/>
      <c r="FEX22" s="74"/>
      <c r="FEY22" s="85"/>
      <c r="FEZ22" s="80"/>
      <c r="FFA22" s="80"/>
      <c r="FFB22" s="85"/>
      <c r="FFC22" s="77"/>
      <c r="FFD22" s="74"/>
      <c r="FFE22" s="74"/>
      <c r="FFF22" s="85"/>
      <c r="FFG22" s="74"/>
      <c r="FFH22" s="74"/>
      <c r="FFI22" s="85"/>
      <c r="FFJ22" s="74"/>
      <c r="FFK22" s="74"/>
      <c r="FFL22" s="85"/>
      <c r="FFM22" s="74"/>
      <c r="FFN22" s="74"/>
      <c r="FFO22" s="85"/>
      <c r="FFP22" s="80"/>
      <c r="FFQ22" s="80"/>
      <c r="FFR22" s="85"/>
      <c r="FFS22" s="77"/>
      <c r="FFT22" s="74"/>
      <c r="FFU22" s="74"/>
      <c r="FFV22" s="85"/>
      <c r="FFW22" s="74"/>
      <c r="FFX22" s="74"/>
      <c r="FFY22" s="85"/>
      <c r="FFZ22" s="74"/>
      <c r="FGA22" s="74"/>
      <c r="FGB22" s="85"/>
      <c r="FGC22" s="74"/>
      <c r="FGD22" s="74"/>
      <c r="FGE22" s="85"/>
      <c r="FGF22" s="80"/>
      <c r="FGG22" s="80"/>
      <c r="FGH22" s="85"/>
      <c r="FGI22" s="77"/>
      <c r="FGJ22" s="74"/>
      <c r="FGK22" s="74"/>
      <c r="FGL22" s="85"/>
      <c r="FGM22" s="74"/>
      <c r="FGN22" s="74"/>
      <c r="FGO22" s="85"/>
      <c r="FGP22" s="74"/>
      <c r="FGQ22" s="74"/>
      <c r="FGR22" s="85"/>
      <c r="FGS22" s="74"/>
      <c r="FGT22" s="74"/>
      <c r="FGU22" s="85"/>
      <c r="FGV22" s="80"/>
      <c r="FGW22" s="80"/>
      <c r="FGX22" s="85"/>
      <c r="FGY22" s="77"/>
      <c r="FGZ22" s="74"/>
      <c r="FHA22" s="74"/>
      <c r="FHB22" s="85"/>
      <c r="FHC22" s="74"/>
      <c r="FHD22" s="74"/>
      <c r="FHE22" s="85"/>
      <c r="FHF22" s="74"/>
      <c r="FHG22" s="74"/>
      <c r="FHH22" s="85"/>
      <c r="FHI22" s="74"/>
      <c r="FHJ22" s="74"/>
      <c r="FHK22" s="85"/>
      <c r="FHL22" s="80"/>
      <c r="FHM22" s="80"/>
      <c r="FHN22" s="85"/>
      <c r="FHO22" s="77"/>
      <c r="FHP22" s="74"/>
      <c r="FHQ22" s="74"/>
      <c r="FHR22" s="85"/>
      <c r="FHS22" s="74"/>
      <c r="FHT22" s="74"/>
      <c r="FHU22" s="85"/>
      <c r="FHV22" s="74"/>
      <c r="FHW22" s="74"/>
      <c r="FHX22" s="85"/>
      <c r="FHY22" s="74"/>
      <c r="FHZ22" s="74"/>
      <c r="FIA22" s="85"/>
      <c r="FIB22" s="80"/>
      <c r="FIC22" s="80"/>
      <c r="FID22" s="85"/>
      <c r="FIE22" s="77"/>
      <c r="FIF22" s="74"/>
      <c r="FIG22" s="74"/>
      <c r="FIH22" s="85"/>
      <c r="FII22" s="74"/>
      <c r="FIJ22" s="74"/>
      <c r="FIK22" s="85"/>
      <c r="FIL22" s="74"/>
      <c r="FIM22" s="74"/>
      <c r="FIN22" s="85"/>
      <c r="FIO22" s="74"/>
      <c r="FIP22" s="74"/>
      <c r="FIQ22" s="85"/>
      <c r="FIR22" s="80"/>
      <c r="FIS22" s="80"/>
      <c r="FIT22" s="85"/>
      <c r="FIU22" s="77"/>
      <c r="FIV22" s="74"/>
      <c r="FIW22" s="74"/>
      <c r="FIX22" s="85"/>
      <c r="FIY22" s="74"/>
      <c r="FIZ22" s="74"/>
      <c r="FJA22" s="85"/>
      <c r="FJB22" s="74"/>
      <c r="FJC22" s="74"/>
      <c r="FJD22" s="85"/>
      <c r="FJE22" s="74"/>
      <c r="FJF22" s="74"/>
      <c r="FJG22" s="85"/>
      <c r="FJH22" s="80"/>
      <c r="FJI22" s="80"/>
      <c r="FJJ22" s="85"/>
      <c r="FJK22" s="77"/>
      <c r="FJL22" s="74"/>
      <c r="FJM22" s="74"/>
      <c r="FJN22" s="85"/>
      <c r="FJO22" s="74"/>
      <c r="FJP22" s="74"/>
      <c r="FJQ22" s="85"/>
      <c r="FJR22" s="74"/>
      <c r="FJS22" s="74"/>
      <c r="FJT22" s="85"/>
      <c r="FJU22" s="74"/>
      <c r="FJV22" s="74"/>
      <c r="FJW22" s="85"/>
      <c r="FJX22" s="80"/>
      <c r="FJY22" s="80"/>
      <c r="FJZ22" s="85"/>
      <c r="FKA22" s="77"/>
      <c r="FKB22" s="74"/>
      <c r="FKC22" s="74"/>
      <c r="FKD22" s="85"/>
      <c r="FKE22" s="74"/>
      <c r="FKF22" s="74"/>
      <c r="FKG22" s="85"/>
      <c r="FKH22" s="74"/>
      <c r="FKI22" s="74"/>
      <c r="FKJ22" s="85"/>
      <c r="FKK22" s="74"/>
      <c r="FKL22" s="74"/>
      <c r="FKM22" s="85"/>
      <c r="FKN22" s="80"/>
      <c r="FKO22" s="80"/>
      <c r="FKP22" s="85"/>
      <c r="FKQ22" s="77"/>
      <c r="FKR22" s="74"/>
      <c r="FKS22" s="74"/>
      <c r="FKT22" s="85"/>
      <c r="FKU22" s="74"/>
      <c r="FKV22" s="74"/>
      <c r="FKW22" s="85"/>
      <c r="FKX22" s="74"/>
      <c r="FKY22" s="74"/>
      <c r="FKZ22" s="85"/>
      <c r="FLA22" s="74"/>
      <c r="FLB22" s="74"/>
      <c r="FLC22" s="85"/>
      <c r="FLD22" s="80"/>
      <c r="FLE22" s="80"/>
      <c r="FLF22" s="85"/>
      <c r="FLG22" s="77"/>
      <c r="FLH22" s="74"/>
      <c r="FLI22" s="74"/>
      <c r="FLJ22" s="85"/>
      <c r="FLK22" s="74"/>
      <c r="FLL22" s="74"/>
      <c r="FLM22" s="85"/>
      <c r="FLN22" s="74"/>
      <c r="FLO22" s="74"/>
      <c r="FLP22" s="85"/>
      <c r="FLQ22" s="74"/>
      <c r="FLR22" s="74"/>
      <c r="FLS22" s="85"/>
      <c r="FLT22" s="80"/>
      <c r="FLU22" s="80"/>
      <c r="FLV22" s="85"/>
      <c r="FLW22" s="77"/>
      <c r="FLX22" s="74"/>
      <c r="FLY22" s="74"/>
      <c r="FLZ22" s="85"/>
      <c r="FMA22" s="74"/>
      <c r="FMB22" s="74"/>
      <c r="FMC22" s="85"/>
      <c r="FMD22" s="74"/>
      <c r="FME22" s="74"/>
      <c r="FMF22" s="85"/>
      <c r="FMG22" s="74"/>
      <c r="FMH22" s="74"/>
      <c r="FMI22" s="85"/>
      <c r="FMJ22" s="80"/>
      <c r="FMK22" s="80"/>
      <c r="FML22" s="85"/>
      <c r="FMM22" s="77"/>
      <c r="FMN22" s="74"/>
      <c r="FMO22" s="74"/>
      <c r="FMP22" s="85"/>
      <c r="FMQ22" s="74"/>
      <c r="FMR22" s="74"/>
      <c r="FMS22" s="85"/>
      <c r="FMT22" s="74"/>
      <c r="FMU22" s="74"/>
      <c r="FMV22" s="85"/>
      <c r="FMW22" s="74"/>
      <c r="FMX22" s="74"/>
      <c r="FMY22" s="85"/>
      <c r="FMZ22" s="80"/>
      <c r="FNA22" s="80"/>
      <c r="FNB22" s="85"/>
      <c r="FNC22" s="77"/>
      <c r="FND22" s="74"/>
      <c r="FNE22" s="74"/>
      <c r="FNF22" s="85"/>
      <c r="FNG22" s="74"/>
      <c r="FNH22" s="74"/>
      <c r="FNI22" s="85"/>
      <c r="FNJ22" s="74"/>
      <c r="FNK22" s="74"/>
      <c r="FNL22" s="85"/>
      <c r="FNM22" s="74"/>
      <c r="FNN22" s="74"/>
      <c r="FNO22" s="85"/>
      <c r="FNP22" s="80"/>
      <c r="FNQ22" s="80"/>
      <c r="FNR22" s="85"/>
      <c r="FNS22" s="77"/>
      <c r="FNT22" s="74"/>
      <c r="FNU22" s="74"/>
      <c r="FNV22" s="85"/>
      <c r="FNW22" s="74"/>
      <c r="FNX22" s="74"/>
      <c r="FNY22" s="85"/>
      <c r="FNZ22" s="74"/>
      <c r="FOA22" s="74"/>
      <c r="FOB22" s="85"/>
      <c r="FOC22" s="74"/>
      <c r="FOD22" s="74"/>
      <c r="FOE22" s="85"/>
      <c r="FOF22" s="80"/>
      <c r="FOG22" s="80"/>
      <c r="FOH22" s="85"/>
      <c r="FOI22" s="77"/>
      <c r="FOJ22" s="74"/>
      <c r="FOK22" s="74"/>
      <c r="FOL22" s="85"/>
      <c r="FOM22" s="74"/>
      <c r="FON22" s="74"/>
      <c r="FOO22" s="85"/>
      <c r="FOP22" s="74"/>
      <c r="FOQ22" s="74"/>
      <c r="FOR22" s="85"/>
      <c r="FOS22" s="74"/>
      <c r="FOT22" s="74"/>
      <c r="FOU22" s="85"/>
      <c r="FOV22" s="80"/>
      <c r="FOW22" s="80"/>
      <c r="FOX22" s="85"/>
      <c r="FOY22" s="77"/>
      <c r="FOZ22" s="74"/>
      <c r="FPA22" s="74"/>
      <c r="FPB22" s="85"/>
      <c r="FPC22" s="74"/>
      <c r="FPD22" s="74"/>
      <c r="FPE22" s="85"/>
      <c r="FPF22" s="74"/>
      <c r="FPG22" s="74"/>
      <c r="FPH22" s="85"/>
      <c r="FPI22" s="74"/>
      <c r="FPJ22" s="74"/>
      <c r="FPK22" s="85"/>
      <c r="FPL22" s="80"/>
      <c r="FPM22" s="80"/>
      <c r="FPN22" s="85"/>
      <c r="FPO22" s="77"/>
      <c r="FPP22" s="74"/>
      <c r="FPQ22" s="74"/>
      <c r="FPR22" s="85"/>
      <c r="FPS22" s="74"/>
      <c r="FPT22" s="74"/>
      <c r="FPU22" s="85"/>
      <c r="FPV22" s="74"/>
      <c r="FPW22" s="74"/>
      <c r="FPX22" s="85"/>
      <c r="FPY22" s="74"/>
      <c r="FPZ22" s="74"/>
      <c r="FQA22" s="85"/>
      <c r="FQB22" s="80"/>
      <c r="FQC22" s="80"/>
      <c r="FQD22" s="85"/>
      <c r="FQE22" s="77"/>
      <c r="FQF22" s="74"/>
      <c r="FQG22" s="74"/>
      <c r="FQH22" s="85"/>
      <c r="FQI22" s="74"/>
      <c r="FQJ22" s="74"/>
      <c r="FQK22" s="85"/>
      <c r="FQL22" s="74"/>
      <c r="FQM22" s="74"/>
      <c r="FQN22" s="85"/>
      <c r="FQO22" s="74"/>
      <c r="FQP22" s="74"/>
      <c r="FQQ22" s="85"/>
      <c r="FQR22" s="80"/>
      <c r="FQS22" s="80"/>
      <c r="FQT22" s="85"/>
      <c r="FQU22" s="77"/>
      <c r="FQV22" s="74"/>
      <c r="FQW22" s="74"/>
      <c r="FQX22" s="85"/>
      <c r="FQY22" s="74"/>
      <c r="FQZ22" s="74"/>
      <c r="FRA22" s="85"/>
      <c r="FRB22" s="74"/>
      <c r="FRC22" s="74"/>
      <c r="FRD22" s="85"/>
      <c r="FRE22" s="74"/>
      <c r="FRF22" s="74"/>
      <c r="FRG22" s="85"/>
      <c r="FRH22" s="80"/>
      <c r="FRI22" s="80"/>
      <c r="FRJ22" s="85"/>
      <c r="FRK22" s="77"/>
      <c r="FRL22" s="74"/>
      <c r="FRM22" s="74"/>
      <c r="FRN22" s="85"/>
      <c r="FRO22" s="74"/>
      <c r="FRP22" s="74"/>
      <c r="FRQ22" s="85"/>
      <c r="FRR22" s="74"/>
      <c r="FRS22" s="74"/>
      <c r="FRT22" s="85"/>
      <c r="FRU22" s="74"/>
      <c r="FRV22" s="74"/>
      <c r="FRW22" s="85"/>
      <c r="FRX22" s="80"/>
      <c r="FRY22" s="80"/>
      <c r="FRZ22" s="85"/>
      <c r="FSA22" s="77"/>
      <c r="FSB22" s="74"/>
      <c r="FSC22" s="74"/>
      <c r="FSD22" s="85"/>
      <c r="FSE22" s="74"/>
      <c r="FSF22" s="74"/>
      <c r="FSG22" s="85"/>
      <c r="FSH22" s="74"/>
      <c r="FSI22" s="74"/>
      <c r="FSJ22" s="85"/>
      <c r="FSK22" s="74"/>
      <c r="FSL22" s="74"/>
      <c r="FSM22" s="85"/>
      <c r="FSN22" s="80"/>
      <c r="FSO22" s="80"/>
      <c r="FSP22" s="85"/>
      <c r="FSQ22" s="77"/>
      <c r="FSR22" s="74"/>
      <c r="FSS22" s="74"/>
      <c r="FST22" s="85"/>
      <c r="FSU22" s="74"/>
      <c r="FSV22" s="74"/>
      <c r="FSW22" s="85"/>
      <c r="FSX22" s="74"/>
      <c r="FSY22" s="74"/>
      <c r="FSZ22" s="85"/>
      <c r="FTA22" s="74"/>
      <c r="FTB22" s="74"/>
      <c r="FTC22" s="85"/>
      <c r="FTD22" s="80"/>
      <c r="FTE22" s="80"/>
      <c r="FTF22" s="85"/>
      <c r="FTG22" s="77"/>
      <c r="FTH22" s="74"/>
      <c r="FTI22" s="74"/>
      <c r="FTJ22" s="85"/>
      <c r="FTK22" s="74"/>
      <c r="FTL22" s="74"/>
      <c r="FTM22" s="85"/>
      <c r="FTN22" s="74"/>
      <c r="FTO22" s="74"/>
      <c r="FTP22" s="85"/>
      <c r="FTQ22" s="74"/>
      <c r="FTR22" s="74"/>
      <c r="FTS22" s="85"/>
      <c r="FTT22" s="80"/>
      <c r="FTU22" s="80"/>
      <c r="FTV22" s="85"/>
      <c r="FTW22" s="77"/>
      <c r="FTX22" s="74"/>
      <c r="FTY22" s="74"/>
      <c r="FTZ22" s="85"/>
      <c r="FUA22" s="74"/>
      <c r="FUB22" s="74"/>
      <c r="FUC22" s="85"/>
      <c r="FUD22" s="74"/>
      <c r="FUE22" s="74"/>
      <c r="FUF22" s="85"/>
      <c r="FUG22" s="74"/>
      <c r="FUH22" s="74"/>
      <c r="FUI22" s="85"/>
      <c r="FUJ22" s="80"/>
      <c r="FUK22" s="80"/>
      <c r="FUL22" s="85"/>
      <c r="FUM22" s="77"/>
      <c r="FUN22" s="74"/>
      <c r="FUO22" s="74"/>
      <c r="FUP22" s="85"/>
      <c r="FUQ22" s="74"/>
      <c r="FUR22" s="74"/>
      <c r="FUS22" s="85"/>
      <c r="FUT22" s="74"/>
      <c r="FUU22" s="74"/>
      <c r="FUV22" s="85"/>
      <c r="FUW22" s="74"/>
      <c r="FUX22" s="74"/>
      <c r="FUY22" s="85"/>
      <c r="FUZ22" s="80"/>
      <c r="FVA22" s="80"/>
      <c r="FVB22" s="85"/>
      <c r="FVC22" s="77"/>
      <c r="FVD22" s="74"/>
      <c r="FVE22" s="74"/>
      <c r="FVF22" s="85"/>
      <c r="FVG22" s="74"/>
      <c r="FVH22" s="74"/>
      <c r="FVI22" s="85"/>
      <c r="FVJ22" s="74"/>
      <c r="FVK22" s="74"/>
      <c r="FVL22" s="85"/>
      <c r="FVM22" s="74"/>
      <c r="FVN22" s="74"/>
      <c r="FVO22" s="85"/>
      <c r="FVP22" s="80"/>
      <c r="FVQ22" s="80"/>
      <c r="FVR22" s="85"/>
      <c r="FVS22" s="77"/>
      <c r="FVT22" s="74"/>
      <c r="FVU22" s="74"/>
      <c r="FVV22" s="85"/>
      <c r="FVW22" s="74"/>
      <c r="FVX22" s="74"/>
      <c r="FVY22" s="85"/>
      <c r="FVZ22" s="74"/>
      <c r="FWA22" s="74"/>
      <c r="FWB22" s="85"/>
      <c r="FWC22" s="74"/>
      <c r="FWD22" s="74"/>
      <c r="FWE22" s="85"/>
      <c r="FWF22" s="80"/>
      <c r="FWG22" s="80"/>
      <c r="FWH22" s="85"/>
      <c r="FWI22" s="77"/>
      <c r="FWJ22" s="74"/>
      <c r="FWK22" s="74"/>
      <c r="FWL22" s="85"/>
      <c r="FWM22" s="74"/>
      <c r="FWN22" s="74"/>
      <c r="FWO22" s="85"/>
      <c r="FWP22" s="74"/>
      <c r="FWQ22" s="74"/>
      <c r="FWR22" s="85"/>
      <c r="FWS22" s="74"/>
      <c r="FWT22" s="74"/>
      <c r="FWU22" s="85"/>
      <c r="FWV22" s="80"/>
      <c r="FWW22" s="80"/>
      <c r="FWX22" s="85"/>
      <c r="FWY22" s="77"/>
      <c r="FWZ22" s="74"/>
      <c r="FXA22" s="74"/>
      <c r="FXB22" s="85"/>
      <c r="FXC22" s="74"/>
      <c r="FXD22" s="74"/>
      <c r="FXE22" s="85"/>
      <c r="FXF22" s="74"/>
      <c r="FXG22" s="74"/>
      <c r="FXH22" s="85"/>
      <c r="FXI22" s="74"/>
      <c r="FXJ22" s="74"/>
      <c r="FXK22" s="85"/>
      <c r="FXL22" s="80"/>
      <c r="FXM22" s="80"/>
      <c r="FXN22" s="85"/>
      <c r="FXO22" s="77"/>
      <c r="FXP22" s="74"/>
      <c r="FXQ22" s="74"/>
      <c r="FXR22" s="85"/>
      <c r="FXS22" s="74"/>
      <c r="FXT22" s="74"/>
      <c r="FXU22" s="85"/>
      <c r="FXV22" s="74"/>
      <c r="FXW22" s="74"/>
      <c r="FXX22" s="85"/>
      <c r="FXY22" s="74"/>
      <c r="FXZ22" s="74"/>
      <c r="FYA22" s="85"/>
      <c r="FYB22" s="80"/>
      <c r="FYC22" s="80"/>
      <c r="FYD22" s="85"/>
      <c r="FYE22" s="77"/>
      <c r="FYF22" s="74"/>
      <c r="FYG22" s="74"/>
      <c r="FYH22" s="85"/>
      <c r="FYI22" s="74"/>
      <c r="FYJ22" s="74"/>
      <c r="FYK22" s="85"/>
      <c r="FYL22" s="74"/>
      <c r="FYM22" s="74"/>
      <c r="FYN22" s="85"/>
      <c r="FYO22" s="74"/>
      <c r="FYP22" s="74"/>
      <c r="FYQ22" s="85"/>
      <c r="FYR22" s="80"/>
      <c r="FYS22" s="80"/>
      <c r="FYT22" s="85"/>
      <c r="FYU22" s="77"/>
      <c r="FYV22" s="74"/>
      <c r="FYW22" s="74"/>
      <c r="FYX22" s="85"/>
      <c r="FYY22" s="74"/>
      <c r="FYZ22" s="74"/>
      <c r="FZA22" s="85"/>
      <c r="FZB22" s="74"/>
      <c r="FZC22" s="74"/>
      <c r="FZD22" s="85"/>
      <c r="FZE22" s="74"/>
      <c r="FZF22" s="74"/>
      <c r="FZG22" s="85"/>
      <c r="FZH22" s="80"/>
      <c r="FZI22" s="80"/>
      <c r="FZJ22" s="85"/>
      <c r="FZK22" s="77"/>
      <c r="FZL22" s="74"/>
      <c r="FZM22" s="74"/>
      <c r="FZN22" s="85"/>
      <c r="FZO22" s="74"/>
      <c r="FZP22" s="74"/>
      <c r="FZQ22" s="85"/>
      <c r="FZR22" s="74"/>
      <c r="FZS22" s="74"/>
      <c r="FZT22" s="85"/>
      <c r="FZU22" s="74"/>
      <c r="FZV22" s="74"/>
      <c r="FZW22" s="85"/>
      <c r="FZX22" s="80"/>
      <c r="FZY22" s="80"/>
      <c r="FZZ22" s="85"/>
      <c r="GAA22" s="77"/>
      <c r="GAB22" s="74"/>
      <c r="GAC22" s="74"/>
      <c r="GAD22" s="85"/>
      <c r="GAE22" s="74"/>
      <c r="GAF22" s="74"/>
      <c r="GAG22" s="85"/>
      <c r="GAH22" s="74"/>
      <c r="GAI22" s="74"/>
      <c r="GAJ22" s="85"/>
      <c r="GAK22" s="74"/>
      <c r="GAL22" s="74"/>
      <c r="GAM22" s="85"/>
      <c r="GAN22" s="80"/>
      <c r="GAO22" s="80"/>
      <c r="GAP22" s="85"/>
      <c r="GAQ22" s="77"/>
      <c r="GAR22" s="74"/>
      <c r="GAS22" s="74"/>
      <c r="GAT22" s="85"/>
      <c r="GAU22" s="74"/>
      <c r="GAV22" s="74"/>
      <c r="GAW22" s="85"/>
      <c r="GAX22" s="74"/>
      <c r="GAY22" s="74"/>
      <c r="GAZ22" s="85"/>
      <c r="GBA22" s="74"/>
      <c r="GBB22" s="74"/>
      <c r="GBC22" s="85"/>
      <c r="GBD22" s="80"/>
      <c r="GBE22" s="80"/>
      <c r="GBF22" s="85"/>
      <c r="GBG22" s="77"/>
      <c r="GBH22" s="74"/>
      <c r="GBI22" s="74"/>
      <c r="GBJ22" s="85"/>
      <c r="GBK22" s="74"/>
      <c r="GBL22" s="74"/>
      <c r="GBM22" s="85"/>
      <c r="GBN22" s="74"/>
      <c r="GBO22" s="74"/>
      <c r="GBP22" s="85"/>
      <c r="GBQ22" s="74"/>
      <c r="GBR22" s="74"/>
      <c r="GBS22" s="85"/>
      <c r="GBT22" s="80"/>
      <c r="GBU22" s="80"/>
      <c r="GBV22" s="85"/>
      <c r="GBW22" s="77"/>
      <c r="GBX22" s="74"/>
      <c r="GBY22" s="74"/>
      <c r="GBZ22" s="85"/>
      <c r="GCA22" s="74"/>
      <c r="GCB22" s="74"/>
      <c r="GCC22" s="85"/>
      <c r="GCD22" s="74"/>
      <c r="GCE22" s="74"/>
      <c r="GCF22" s="85"/>
      <c r="GCG22" s="74"/>
      <c r="GCH22" s="74"/>
      <c r="GCI22" s="85"/>
      <c r="GCJ22" s="80"/>
      <c r="GCK22" s="80"/>
      <c r="GCL22" s="85"/>
      <c r="GCM22" s="77"/>
      <c r="GCN22" s="74"/>
      <c r="GCO22" s="74"/>
      <c r="GCP22" s="85"/>
      <c r="GCQ22" s="74"/>
      <c r="GCR22" s="74"/>
      <c r="GCS22" s="85"/>
      <c r="GCT22" s="74"/>
      <c r="GCU22" s="74"/>
      <c r="GCV22" s="85"/>
      <c r="GCW22" s="74"/>
      <c r="GCX22" s="74"/>
      <c r="GCY22" s="85"/>
      <c r="GCZ22" s="80"/>
      <c r="GDA22" s="80"/>
      <c r="GDB22" s="85"/>
      <c r="GDC22" s="77"/>
      <c r="GDD22" s="74"/>
      <c r="GDE22" s="74"/>
      <c r="GDF22" s="85"/>
      <c r="GDG22" s="74"/>
      <c r="GDH22" s="74"/>
      <c r="GDI22" s="85"/>
      <c r="GDJ22" s="74"/>
      <c r="GDK22" s="74"/>
      <c r="GDL22" s="85"/>
      <c r="GDM22" s="74"/>
      <c r="GDN22" s="74"/>
      <c r="GDO22" s="85"/>
      <c r="GDP22" s="80"/>
      <c r="GDQ22" s="80"/>
      <c r="GDR22" s="85"/>
      <c r="GDS22" s="77"/>
      <c r="GDT22" s="74"/>
      <c r="GDU22" s="74"/>
      <c r="GDV22" s="85"/>
      <c r="GDW22" s="74"/>
      <c r="GDX22" s="74"/>
      <c r="GDY22" s="85"/>
      <c r="GDZ22" s="74"/>
      <c r="GEA22" s="74"/>
      <c r="GEB22" s="85"/>
      <c r="GEC22" s="74"/>
      <c r="GED22" s="74"/>
      <c r="GEE22" s="85"/>
      <c r="GEF22" s="80"/>
      <c r="GEG22" s="80"/>
      <c r="GEH22" s="85"/>
      <c r="GEI22" s="77"/>
      <c r="GEJ22" s="74"/>
      <c r="GEK22" s="74"/>
      <c r="GEL22" s="85"/>
      <c r="GEM22" s="74"/>
      <c r="GEN22" s="74"/>
      <c r="GEO22" s="85"/>
      <c r="GEP22" s="74"/>
      <c r="GEQ22" s="74"/>
      <c r="GER22" s="85"/>
      <c r="GES22" s="74"/>
      <c r="GET22" s="74"/>
      <c r="GEU22" s="85"/>
      <c r="GEV22" s="80"/>
      <c r="GEW22" s="80"/>
      <c r="GEX22" s="85"/>
      <c r="GEY22" s="77"/>
      <c r="GEZ22" s="74"/>
      <c r="GFA22" s="74"/>
      <c r="GFB22" s="85"/>
      <c r="GFC22" s="74"/>
      <c r="GFD22" s="74"/>
      <c r="GFE22" s="85"/>
      <c r="GFF22" s="74"/>
      <c r="GFG22" s="74"/>
      <c r="GFH22" s="85"/>
      <c r="GFI22" s="74"/>
      <c r="GFJ22" s="74"/>
      <c r="GFK22" s="85"/>
      <c r="GFL22" s="80"/>
      <c r="GFM22" s="80"/>
      <c r="GFN22" s="85"/>
      <c r="GFO22" s="77"/>
      <c r="GFP22" s="74"/>
      <c r="GFQ22" s="74"/>
      <c r="GFR22" s="85"/>
      <c r="GFS22" s="74"/>
      <c r="GFT22" s="74"/>
      <c r="GFU22" s="85"/>
      <c r="GFV22" s="74"/>
      <c r="GFW22" s="74"/>
      <c r="GFX22" s="85"/>
      <c r="GFY22" s="74"/>
      <c r="GFZ22" s="74"/>
      <c r="GGA22" s="85"/>
      <c r="GGB22" s="80"/>
      <c r="GGC22" s="80"/>
      <c r="GGD22" s="85"/>
      <c r="GGE22" s="77"/>
      <c r="GGF22" s="74"/>
      <c r="GGG22" s="74"/>
      <c r="GGH22" s="85"/>
      <c r="GGI22" s="74"/>
      <c r="GGJ22" s="74"/>
      <c r="GGK22" s="85"/>
      <c r="GGL22" s="74"/>
      <c r="GGM22" s="74"/>
      <c r="GGN22" s="85"/>
      <c r="GGO22" s="74"/>
      <c r="GGP22" s="74"/>
      <c r="GGQ22" s="85"/>
      <c r="GGR22" s="80"/>
      <c r="GGS22" s="80"/>
      <c r="GGT22" s="85"/>
      <c r="GGU22" s="77"/>
      <c r="GGV22" s="74"/>
      <c r="GGW22" s="74"/>
      <c r="GGX22" s="85"/>
      <c r="GGY22" s="74"/>
      <c r="GGZ22" s="74"/>
      <c r="GHA22" s="85"/>
      <c r="GHB22" s="74"/>
      <c r="GHC22" s="74"/>
      <c r="GHD22" s="85"/>
      <c r="GHE22" s="74"/>
      <c r="GHF22" s="74"/>
      <c r="GHG22" s="85"/>
      <c r="GHH22" s="80"/>
      <c r="GHI22" s="80"/>
      <c r="GHJ22" s="85"/>
      <c r="GHK22" s="77"/>
      <c r="GHL22" s="74"/>
      <c r="GHM22" s="74"/>
      <c r="GHN22" s="85"/>
      <c r="GHO22" s="74"/>
      <c r="GHP22" s="74"/>
      <c r="GHQ22" s="85"/>
      <c r="GHR22" s="74"/>
      <c r="GHS22" s="74"/>
      <c r="GHT22" s="85"/>
      <c r="GHU22" s="74"/>
      <c r="GHV22" s="74"/>
      <c r="GHW22" s="85"/>
      <c r="GHX22" s="80"/>
      <c r="GHY22" s="80"/>
      <c r="GHZ22" s="85"/>
      <c r="GIA22" s="77"/>
      <c r="GIB22" s="74"/>
      <c r="GIC22" s="74"/>
      <c r="GID22" s="85"/>
      <c r="GIE22" s="74"/>
      <c r="GIF22" s="74"/>
      <c r="GIG22" s="85"/>
      <c r="GIH22" s="74"/>
      <c r="GII22" s="74"/>
      <c r="GIJ22" s="85"/>
      <c r="GIK22" s="74"/>
      <c r="GIL22" s="74"/>
      <c r="GIM22" s="85"/>
      <c r="GIN22" s="80"/>
      <c r="GIO22" s="80"/>
      <c r="GIP22" s="85"/>
      <c r="GIQ22" s="77"/>
      <c r="GIR22" s="74"/>
      <c r="GIS22" s="74"/>
      <c r="GIT22" s="85"/>
      <c r="GIU22" s="74"/>
      <c r="GIV22" s="74"/>
      <c r="GIW22" s="85"/>
      <c r="GIX22" s="74"/>
      <c r="GIY22" s="74"/>
      <c r="GIZ22" s="85"/>
      <c r="GJA22" s="74"/>
      <c r="GJB22" s="74"/>
      <c r="GJC22" s="85"/>
      <c r="GJD22" s="80"/>
      <c r="GJE22" s="80"/>
      <c r="GJF22" s="85"/>
      <c r="GJG22" s="77"/>
      <c r="GJH22" s="74"/>
      <c r="GJI22" s="74"/>
      <c r="GJJ22" s="85"/>
      <c r="GJK22" s="74"/>
      <c r="GJL22" s="74"/>
      <c r="GJM22" s="85"/>
      <c r="GJN22" s="74"/>
      <c r="GJO22" s="74"/>
      <c r="GJP22" s="85"/>
      <c r="GJQ22" s="74"/>
      <c r="GJR22" s="74"/>
      <c r="GJS22" s="85"/>
      <c r="GJT22" s="80"/>
      <c r="GJU22" s="80"/>
      <c r="GJV22" s="85"/>
      <c r="GJW22" s="77"/>
      <c r="GJX22" s="74"/>
      <c r="GJY22" s="74"/>
      <c r="GJZ22" s="85"/>
      <c r="GKA22" s="74"/>
      <c r="GKB22" s="74"/>
      <c r="GKC22" s="85"/>
      <c r="GKD22" s="74"/>
      <c r="GKE22" s="74"/>
      <c r="GKF22" s="85"/>
      <c r="GKG22" s="74"/>
      <c r="GKH22" s="74"/>
      <c r="GKI22" s="85"/>
      <c r="GKJ22" s="80"/>
      <c r="GKK22" s="80"/>
      <c r="GKL22" s="85"/>
      <c r="GKM22" s="77"/>
      <c r="GKN22" s="74"/>
      <c r="GKO22" s="74"/>
      <c r="GKP22" s="85"/>
      <c r="GKQ22" s="74"/>
      <c r="GKR22" s="74"/>
      <c r="GKS22" s="85"/>
      <c r="GKT22" s="74"/>
      <c r="GKU22" s="74"/>
      <c r="GKV22" s="85"/>
      <c r="GKW22" s="74"/>
      <c r="GKX22" s="74"/>
      <c r="GKY22" s="85"/>
      <c r="GKZ22" s="80"/>
      <c r="GLA22" s="80"/>
      <c r="GLB22" s="85"/>
      <c r="GLC22" s="77"/>
      <c r="GLD22" s="74"/>
      <c r="GLE22" s="74"/>
      <c r="GLF22" s="85"/>
      <c r="GLG22" s="74"/>
      <c r="GLH22" s="74"/>
      <c r="GLI22" s="85"/>
      <c r="GLJ22" s="74"/>
      <c r="GLK22" s="74"/>
      <c r="GLL22" s="85"/>
      <c r="GLM22" s="74"/>
      <c r="GLN22" s="74"/>
      <c r="GLO22" s="85"/>
      <c r="GLP22" s="80"/>
      <c r="GLQ22" s="80"/>
      <c r="GLR22" s="85"/>
      <c r="GLS22" s="77"/>
      <c r="GLT22" s="74"/>
      <c r="GLU22" s="74"/>
      <c r="GLV22" s="85"/>
      <c r="GLW22" s="74"/>
      <c r="GLX22" s="74"/>
      <c r="GLY22" s="85"/>
      <c r="GLZ22" s="74"/>
      <c r="GMA22" s="74"/>
      <c r="GMB22" s="85"/>
      <c r="GMC22" s="74"/>
      <c r="GMD22" s="74"/>
      <c r="GME22" s="85"/>
      <c r="GMF22" s="80"/>
      <c r="GMG22" s="80"/>
      <c r="GMH22" s="85"/>
      <c r="GMI22" s="77"/>
      <c r="GMJ22" s="74"/>
      <c r="GMK22" s="74"/>
      <c r="GML22" s="85"/>
      <c r="GMM22" s="74"/>
      <c r="GMN22" s="74"/>
      <c r="GMO22" s="85"/>
      <c r="GMP22" s="74"/>
      <c r="GMQ22" s="74"/>
      <c r="GMR22" s="85"/>
      <c r="GMS22" s="74"/>
      <c r="GMT22" s="74"/>
      <c r="GMU22" s="85"/>
      <c r="GMV22" s="80"/>
      <c r="GMW22" s="80"/>
      <c r="GMX22" s="85"/>
      <c r="GMY22" s="77"/>
      <c r="GMZ22" s="74"/>
      <c r="GNA22" s="74"/>
      <c r="GNB22" s="85"/>
      <c r="GNC22" s="74"/>
      <c r="GND22" s="74"/>
      <c r="GNE22" s="85"/>
      <c r="GNF22" s="74"/>
      <c r="GNG22" s="74"/>
      <c r="GNH22" s="85"/>
      <c r="GNI22" s="74"/>
      <c r="GNJ22" s="74"/>
      <c r="GNK22" s="85"/>
      <c r="GNL22" s="80"/>
      <c r="GNM22" s="80"/>
      <c r="GNN22" s="85"/>
      <c r="GNO22" s="77"/>
      <c r="GNP22" s="74"/>
      <c r="GNQ22" s="74"/>
      <c r="GNR22" s="85"/>
      <c r="GNS22" s="74"/>
      <c r="GNT22" s="74"/>
      <c r="GNU22" s="85"/>
      <c r="GNV22" s="74"/>
      <c r="GNW22" s="74"/>
      <c r="GNX22" s="85"/>
      <c r="GNY22" s="74"/>
      <c r="GNZ22" s="74"/>
      <c r="GOA22" s="85"/>
      <c r="GOB22" s="80"/>
      <c r="GOC22" s="80"/>
      <c r="GOD22" s="85"/>
      <c r="GOE22" s="77"/>
      <c r="GOF22" s="74"/>
      <c r="GOG22" s="74"/>
      <c r="GOH22" s="85"/>
      <c r="GOI22" s="74"/>
      <c r="GOJ22" s="74"/>
      <c r="GOK22" s="85"/>
      <c r="GOL22" s="74"/>
      <c r="GOM22" s="74"/>
      <c r="GON22" s="85"/>
      <c r="GOO22" s="74"/>
      <c r="GOP22" s="74"/>
      <c r="GOQ22" s="85"/>
      <c r="GOR22" s="80"/>
      <c r="GOS22" s="80"/>
      <c r="GOT22" s="85"/>
      <c r="GOU22" s="77"/>
      <c r="GOV22" s="74"/>
      <c r="GOW22" s="74"/>
      <c r="GOX22" s="85"/>
      <c r="GOY22" s="74"/>
      <c r="GOZ22" s="74"/>
      <c r="GPA22" s="85"/>
      <c r="GPB22" s="74"/>
      <c r="GPC22" s="74"/>
      <c r="GPD22" s="85"/>
      <c r="GPE22" s="74"/>
      <c r="GPF22" s="74"/>
      <c r="GPG22" s="85"/>
      <c r="GPH22" s="80"/>
      <c r="GPI22" s="80"/>
      <c r="GPJ22" s="85"/>
      <c r="GPK22" s="77"/>
      <c r="GPL22" s="74"/>
      <c r="GPM22" s="74"/>
      <c r="GPN22" s="85"/>
      <c r="GPO22" s="74"/>
      <c r="GPP22" s="74"/>
      <c r="GPQ22" s="85"/>
      <c r="GPR22" s="74"/>
      <c r="GPS22" s="74"/>
      <c r="GPT22" s="85"/>
      <c r="GPU22" s="74"/>
      <c r="GPV22" s="74"/>
      <c r="GPW22" s="85"/>
      <c r="GPX22" s="80"/>
      <c r="GPY22" s="80"/>
      <c r="GPZ22" s="85"/>
      <c r="GQA22" s="77"/>
      <c r="GQB22" s="74"/>
      <c r="GQC22" s="74"/>
      <c r="GQD22" s="85"/>
      <c r="GQE22" s="74"/>
      <c r="GQF22" s="74"/>
      <c r="GQG22" s="85"/>
      <c r="GQH22" s="74"/>
      <c r="GQI22" s="74"/>
      <c r="GQJ22" s="85"/>
      <c r="GQK22" s="74"/>
      <c r="GQL22" s="74"/>
      <c r="GQM22" s="85"/>
      <c r="GQN22" s="80"/>
      <c r="GQO22" s="80"/>
      <c r="GQP22" s="85"/>
      <c r="GQQ22" s="77"/>
      <c r="GQR22" s="74"/>
      <c r="GQS22" s="74"/>
      <c r="GQT22" s="85"/>
      <c r="GQU22" s="74"/>
      <c r="GQV22" s="74"/>
      <c r="GQW22" s="85"/>
      <c r="GQX22" s="74"/>
      <c r="GQY22" s="74"/>
      <c r="GQZ22" s="85"/>
      <c r="GRA22" s="74"/>
      <c r="GRB22" s="74"/>
      <c r="GRC22" s="85"/>
      <c r="GRD22" s="80"/>
      <c r="GRE22" s="80"/>
      <c r="GRF22" s="85"/>
      <c r="GRG22" s="77"/>
      <c r="GRH22" s="74"/>
      <c r="GRI22" s="74"/>
      <c r="GRJ22" s="85"/>
      <c r="GRK22" s="74"/>
      <c r="GRL22" s="74"/>
      <c r="GRM22" s="85"/>
      <c r="GRN22" s="74"/>
      <c r="GRO22" s="74"/>
      <c r="GRP22" s="85"/>
      <c r="GRQ22" s="74"/>
      <c r="GRR22" s="74"/>
      <c r="GRS22" s="85"/>
      <c r="GRT22" s="80"/>
      <c r="GRU22" s="80"/>
      <c r="GRV22" s="85"/>
      <c r="GRW22" s="77"/>
      <c r="GRX22" s="74"/>
      <c r="GRY22" s="74"/>
      <c r="GRZ22" s="85"/>
      <c r="GSA22" s="74"/>
      <c r="GSB22" s="74"/>
      <c r="GSC22" s="85"/>
      <c r="GSD22" s="74"/>
      <c r="GSE22" s="74"/>
      <c r="GSF22" s="85"/>
      <c r="GSG22" s="74"/>
      <c r="GSH22" s="74"/>
      <c r="GSI22" s="85"/>
      <c r="GSJ22" s="80"/>
      <c r="GSK22" s="80"/>
      <c r="GSL22" s="85"/>
      <c r="GSM22" s="77"/>
      <c r="GSN22" s="74"/>
      <c r="GSO22" s="74"/>
      <c r="GSP22" s="85"/>
      <c r="GSQ22" s="74"/>
      <c r="GSR22" s="74"/>
      <c r="GSS22" s="85"/>
      <c r="GST22" s="74"/>
      <c r="GSU22" s="74"/>
      <c r="GSV22" s="85"/>
      <c r="GSW22" s="74"/>
      <c r="GSX22" s="74"/>
      <c r="GSY22" s="85"/>
      <c r="GSZ22" s="80"/>
      <c r="GTA22" s="80"/>
      <c r="GTB22" s="85"/>
      <c r="GTC22" s="77"/>
      <c r="GTD22" s="74"/>
      <c r="GTE22" s="74"/>
      <c r="GTF22" s="85"/>
      <c r="GTG22" s="74"/>
      <c r="GTH22" s="74"/>
      <c r="GTI22" s="85"/>
      <c r="GTJ22" s="74"/>
      <c r="GTK22" s="74"/>
      <c r="GTL22" s="85"/>
      <c r="GTM22" s="74"/>
      <c r="GTN22" s="74"/>
      <c r="GTO22" s="85"/>
      <c r="GTP22" s="80"/>
      <c r="GTQ22" s="80"/>
      <c r="GTR22" s="85"/>
      <c r="GTS22" s="77"/>
      <c r="GTT22" s="74"/>
      <c r="GTU22" s="74"/>
      <c r="GTV22" s="85"/>
      <c r="GTW22" s="74"/>
      <c r="GTX22" s="74"/>
      <c r="GTY22" s="85"/>
      <c r="GTZ22" s="74"/>
      <c r="GUA22" s="74"/>
      <c r="GUB22" s="85"/>
      <c r="GUC22" s="74"/>
      <c r="GUD22" s="74"/>
      <c r="GUE22" s="85"/>
      <c r="GUF22" s="80"/>
      <c r="GUG22" s="80"/>
      <c r="GUH22" s="85"/>
      <c r="GUI22" s="77"/>
      <c r="GUJ22" s="74"/>
      <c r="GUK22" s="74"/>
      <c r="GUL22" s="85"/>
      <c r="GUM22" s="74"/>
      <c r="GUN22" s="74"/>
      <c r="GUO22" s="85"/>
      <c r="GUP22" s="74"/>
      <c r="GUQ22" s="74"/>
      <c r="GUR22" s="85"/>
      <c r="GUS22" s="74"/>
      <c r="GUT22" s="74"/>
      <c r="GUU22" s="85"/>
      <c r="GUV22" s="80"/>
      <c r="GUW22" s="80"/>
      <c r="GUX22" s="85"/>
      <c r="GUY22" s="77"/>
      <c r="GUZ22" s="74"/>
      <c r="GVA22" s="74"/>
      <c r="GVB22" s="85"/>
      <c r="GVC22" s="74"/>
      <c r="GVD22" s="74"/>
      <c r="GVE22" s="85"/>
      <c r="GVF22" s="74"/>
      <c r="GVG22" s="74"/>
      <c r="GVH22" s="85"/>
      <c r="GVI22" s="74"/>
      <c r="GVJ22" s="74"/>
      <c r="GVK22" s="85"/>
      <c r="GVL22" s="80"/>
      <c r="GVM22" s="80"/>
      <c r="GVN22" s="85"/>
      <c r="GVO22" s="77"/>
      <c r="GVP22" s="74"/>
      <c r="GVQ22" s="74"/>
      <c r="GVR22" s="85"/>
      <c r="GVS22" s="74"/>
      <c r="GVT22" s="74"/>
      <c r="GVU22" s="85"/>
      <c r="GVV22" s="74"/>
      <c r="GVW22" s="74"/>
      <c r="GVX22" s="85"/>
      <c r="GVY22" s="74"/>
      <c r="GVZ22" s="74"/>
      <c r="GWA22" s="85"/>
      <c r="GWB22" s="80"/>
      <c r="GWC22" s="80"/>
      <c r="GWD22" s="85"/>
      <c r="GWE22" s="77"/>
      <c r="GWF22" s="74"/>
      <c r="GWG22" s="74"/>
      <c r="GWH22" s="85"/>
      <c r="GWI22" s="74"/>
      <c r="GWJ22" s="74"/>
      <c r="GWK22" s="85"/>
      <c r="GWL22" s="74"/>
      <c r="GWM22" s="74"/>
      <c r="GWN22" s="85"/>
      <c r="GWO22" s="74"/>
      <c r="GWP22" s="74"/>
      <c r="GWQ22" s="85"/>
      <c r="GWR22" s="80"/>
      <c r="GWS22" s="80"/>
      <c r="GWT22" s="85"/>
      <c r="GWU22" s="77"/>
      <c r="GWV22" s="74"/>
      <c r="GWW22" s="74"/>
      <c r="GWX22" s="85"/>
      <c r="GWY22" s="74"/>
      <c r="GWZ22" s="74"/>
      <c r="GXA22" s="85"/>
      <c r="GXB22" s="74"/>
      <c r="GXC22" s="74"/>
      <c r="GXD22" s="85"/>
      <c r="GXE22" s="74"/>
      <c r="GXF22" s="74"/>
      <c r="GXG22" s="85"/>
      <c r="GXH22" s="80"/>
      <c r="GXI22" s="80"/>
      <c r="GXJ22" s="85"/>
      <c r="GXK22" s="77"/>
      <c r="GXL22" s="74"/>
      <c r="GXM22" s="74"/>
      <c r="GXN22" s="85"/>
      <c r="GXO22" s="74"/>
      <c r="GXP22" s="74"/>
      <c r="GXQ22" s="85"/>
      <c r="GXR22" s="74"/>
      <c r="GXS22" s="74"/>
      <c r="GXT22" s="85"/>
      <c r="GXU22" s="74"/>
      <c r="GXV22" s="74"/>
      <c r="GXW22" s="85"/>
      <c r="GXX22" s="80"/>
      <c r="GXY22" s="80"/>
      <c r="GXZ22" s="85"/>
      <c r="GYA22" s="77"/>
      <c r="GYB22" s="74"/>
      <c r="GYC22" s="74"/>
      <c r="GYD22" s="85"/>
      <c r="GYE22" s="74"/>
      <c r="GYF22" s="74"/>
      <c r="GYG22" s="85"/>
      <c r="GYH22" s="74"/>
      <c r="GYI22" s="74"/>
      <c r="GYJ22" s="85"/>
      <c r="GYK22" s="74"/>
      <c r="GYL22" s="74"/>
      <c r="GYM22" s="85"/>
      <c r="GYN22" s="80"/>
      <c r="GYO22" s="80"/>
      <c r="GYP22" s="85"/>
      <c r="GYQ22" s="77"/>
      <c r="GYR22" s="74"/>
      <c r="GYS22" s="74"/>
      <c r="GYT22" s="85"/>
      <c r="GYU22" s="74"/>
      <c r="GYV22" s="74"/>
      <c r="GYW22" s="85"/>
      <c r="GYX22" s="74"/>
      <c r="GYY22" s="74"/>
      <c r="GYZ22" s="85"/>
      <c r="GZA22" s="74"/>
      <c r="GZB22" s="74"/>
      <c r="GZC22" s="85"/>
      <c r="GZD22" s="80"/>
      <c r="GZE22" s="80"/>
      <c r="GZF22" s="85"/>
      <c r="GZG22" s="77"/>
      <c r="GZH22" s="74"/>
      <c r="GZI22" s="74"/>
      <c r="GZJ22" s="85"/>
      <c r="GZK22" s="74"/>
      <c r="GZL22" s="74"/>
      <c r="GZM22" s="85"/>
      <c r="GZN22" s="74"/>
      <c r="GZO22" s="74"/>
      <c r="GZP22" s="85"/>
      <c r="GZQ22" s="74"/>
      <c r="GZR22" s="74"/>
      <c r="GZS22" s="85"/>
      <c r="GZT22" s="80"/>
      <c r="GZU22" s="80"/>
      <c r="GZV22" s="85"/>
      <c r="GZW22" s="77"/>
      <c r="GZX22" s="74"/>
      <c r="GZY22" s="74"/>
      <c r="GZZ22" s="85"/>
      <c r="HAA22" s="74"/>
      <c r="HAB22" s="74"/>
      <c r="HAC22" s="85"/>
      <c r="HAD22" s="74"/>
      <c r="HAE22" s="74"/>
      <c r="HAF22" s="85"/>
      <c r="HAG22" s="74"/>
      <c r="HAH22" s="74"/>
      <c r="HAI22" s="85"/>
      <c r="HAJ22" s="80"/>
      <c r="HAK22" s="80"/>
      <c r="HAL22" s="85"/>
      <c r="HAM22" s="77"/>
      <c r="HAN22" s="74"/>
      <c r="HAO22" s="74"/>
      <c r="HAP22" s="85"/>
      <c r="HAQ22" s="74"/>
      <c r="HAR22" s="74"/>
      <c r="HAS22" s="85"/>
      <c r="HAT22" s="74"/>
      <c r="HAU22" s="74"/>
      <c r="HAV22" s="85"/>
      <c r="HAW22" s="74"/>
      <c r="HAX22" s="74"/>
      <c r="HAY22" s="85"/>
      <c r="HAZ22" s="80"/>
      <c r="HBA22" s="80"/>
      <c r="HBB22" s="85"/>
      <c r="HBC22" s="77"/>
      <c r="HBD22" s="74"/>
      <c r="HBE22" s="74"/>
      <c r="HBF22" s="85"/>
      <c r="HBG22" s="74"/>
      <c r="HBH22" s="74"/>
      <c r="HBI22" s="85"/>
      <c r="HBJ22" s="74"/>
      <c r="HBK22" s="74"/>
      <c r="HBL22" s="85"/>
      <c r="HBM22" s="74"/>
      <c r="HBN22" s="74"/>
      <c r="HBO22" s="85"/>
      <c r="HBP22" s="80"/>
      <c r="HBQ22" s="80"/>
      <c r="HBR22" s="85"/>
      <c r="HBS22" s="77"/>
      <c r="HBT22" s="74"/>
      <c r="HBU22" s="74"/>
      <c r="HBV22" s="85"/>
      <c r="HBW22" s="74"/>
      <c r="HBX22" s="74"/>
      <c r="HBY22" s="85"/>
      <c r="HBZ22" s="74"/>
      <c r="HCA22" s="74"/>
      <c r="HCB22" s="85"/>
      <c r="HCC22" s="74"/>
      <c r="HCD22" s="74"/>
      <c r="HCE22" s="85"/>
      <c r="HCF22" s="80"/>
      <c r="HCG22" s="80"/>
      <c r="HCH22" s="85"/>
      <c r="HCI22" s="77"/>
      <c r="HCJ22" s="74"/>
      <c r="HCK22" s="74"/>
      <c r="HCL22" s="85"/>
      <c r="HCM22" s="74"/>
      <c r="HCN22" s="74"/>
      <c r="HCO22" s="85"/>
      <c r="HCP22" s="74"/>
      <c r="HCQ22" s="74"/>
      <c r="HCR22" s="85"/>
      <c r="HCS22" s="74"/>
      <c r="HCT22" s="74"/>
      <c r="HCU22" s="85"/>
      <c r="HCV22" s="80"/>
      <c r="HCW22" s="80"/>
      <c r="HCX22" s="85"/>
      <c r="HCY22" s="77"/>
      <c r="HCZ22" s="74"/>
      <c r="HDA22" s="74"/>
      <c r="HDB22" s="85"/>
      <c r="HDC22" s="74"/>
      <c r="HDD22" s="74"/>
      <c r="HDE22" s="85"/>
      <c r="HDF22" s="74"/>
      <c r="HDG22" s="74"/>
      <c r="HDH22" s="85"/>
      <c r="HDI22" s="74"/>
      <c r="HDJ22" s="74"/>
      <c r="HDK22" s="85"/>
      <c r="HDL22" s="80"/>
      <c r="HDM22" s="80"/>
      <c r="HDN22" s="85"/>
      <c r="HDO22" s="77"/>
      <c r="HDP22" s="74"/>
      <c r="HDQ22" s="74"/>
      <c r="HDR22" s="85"/>
      <c r="HDS22" s="74"/>
      <c r="HDT22" s="74"/>
      <c r="HDU22" s="85"/>
      <c r="HDV22" s="74"/>
      <c r="HDW22" s="74"/>
      <c r="HDX22" s="85"/>
      <c r="HDY22" s="74"/>
      <c r="HDZ22" s="74"/>
      <c r="HEA22" s="85"/>
      <c r="HEB22" s="80"/>
      <c r="HEC22" s="80"/>
      <c r="HED22" s="85"/>
      <c r="HEE22" s="77"/>
      <c r="HEF22" s="74"/>
      <c r="HEG22" s="74"/>
      <c r="HEH22" s="85"/>
      <c r="HEI22" s="74"/>
      <c r="HEJ22" s="74"/>
      <c r="HEK22" s="85"/>
      <c r="HEL22" s="74"/>
      <c r="HEM22" s="74"/>
      <c r="HEN22" s="85"/>
      <c r="HEO22" s="74"/>
      <c r="HEP22" s="74"/>
      <c r="HEQ22" s="85"/>
      <c r="HER22" s="80"/>
      <c r="HES22" s="80"/>
      <c r="HET22" s="85"/>
      <c r="HEU22" s="77"/>
      <c r="HEV22" s="74"/>
      <c r="HEW22" s="74"/>
      <c r="HEX22" s="85"/>
      <c r="HEY22" s="74"/>
      <c r="HEZ22" s="74"/>
      <c r="HFA22" s="85"/>
      <c r="HFB22" s="74"/>
      <c r="HFC22" s="74"/>
      <c r="HFD22" s="85"/>
      <c r="HFE22" s="74"/>
      <c r="HFF22" s="74"/>
      <c r="HFG22" s="85"/>
      <c r="HFH22" s="80"/>
      <c r="HFI22" s="80"/>
      <c r="HFJ22" s="85"/>
      <c r="HFK22" s="77"/>
      <c r="HFL22" s="74"/>
      <c r="HFM22" s="74"/>
      <c r="HFN22" s="85"/>
      <c r="HFO22" s="74"/>
      <c r="HFP22" s="74"/>
      <c r="HFQ22" s="85"/>
      <c r="HFR22" s="74"/>
      <c r="HFS22" s="74"/>
      <c r="HFT22" s="85"/>
      <c r="HFU22" s="74"/>
      <c r="HFV22" s="74"/>
      <c r="HFW22" s="85"/>
      <c r="HFX22" s="80"/>
      <c r="HFY22" s="80"/>
      <c r="HFZ22" s="85"/>
      <c r="HGA22" s="77"/>
      <c r="HGB22" s="74"/>
      <c r="HGC22" s="74"/>
      <c r="HGD22" s="85"/>
      <c r="HGE22" s="74"/>
      <c r="HGF22" s="74"/>
      <c r="HGG22" s="85"/>
      <c r="HGH22" s="74"/>
      <c r="HGI22" s="74"/>
      <c r="HGJ22" s="85"/>
      <c r="HGK22" s="74"/>
      <c r="HGL22" s="74"/>
      <c r="HGM22" s="85"/>
      <c r="HGN22" s="80"/>
      <c r="HGO22" s="80"/>
      <c r="HGP22" s="85"/>
      <c r="HGQ22" s="77"/>
      <c r="HGR22" s="74"/>
      <c r="HGS22" s="74"/>
      <c r="HGT22" s="85"/>
      <c r="HGU22" s="74"/>
      <c r="HGV22" s="74"/>
      <c r="HGW22" s="85"/>
      <c r="HGX22" s="74"/>
      <c r="HGY22" s="74"/>
      <c r="HGZ22" s="85"/>
      <c r="HHA22" s="74"/>
      <c r="HHB22" s="74"/>
      <c r="HHC22" s="85"/>
      <c r="HHD22" s="80"/>
      <c r="HHE22" s="80"/>
      <c r="HHF22" s="85"/>
      <c r="HHG22" s="77"/>
      <c r="HHH22" s="74"/>
      <c r="HHI22" s="74"/>
      <c r="HHJ22" s="85"/>
      <c r="HHK22" s="74"/>
      <c r="HHL22" s="74"/>
      <c r="HHM22" s="85"/>
      <c r="HHN22" s="74"/>
      <c r="HHO22" s="74"/>
      <c r="HHP22" s="85"/>
      <c r="HHQ22" s="74"/>
      <c r="HHR22" s="74"/>
      <c r="HHS22" s="85"/>
      <c r="HHT22" s="80"/>
      <c r="HHU22" s="80"/>
      <c r="HHV22" s="85"/>
      <c r="HHW22" s="77"/>
      <c r="HHX22" s="74"/>
      <c r="HHY22" s="74"/>
      <c r="HHZ22" s="85"/>
      <c r="HIA22" s="74"/>
      <c r="HIB22" s="74"/>
      <c r="HIC22" s="85"/>
      <c r="HID22" s="74"/>
      <c r="HIE22" s="74"/>
      <c r="HIF22" s="85"/>
      <c r="HIG22" s="74"/>
      <c r="HIH22" s="74"/>
      <c r="HII22" s="85"/>
      <c r="HIJ22" s="80"/>
      <c r="HIK22" s="80"/>
      <c r="HIL22" s="85"/>
      <c r="HIM22" s="77"/>
      <c r="HIN22" s="74"/>
      <c r="HIO22" s="74"/>
      <c r="HIP22" s="85"/>
      <c r="HIQ22" s="74"/>
      <c r="HIR22" s="74"/>
      <c r="HIS22" s="85"/>
      <c r="HIT22" s="74"/>
      <c r="HIU22" s="74"/>
      <c r="HIV22" s="85"/>
      <c r="HIW22" s="74"/>
      <c r="HIX22" s="74"/>
      <c r="HIY22" s="85"/>
      <c r="HIZ22" s="80"/>
      <c r="HJA22" s="80"/>
      <c r="HJB22" s="85"/>
      <c r="HJC22" s="77"/>
      <c r="HJD22" s="74"/>
      <c r="HJE22" s="74"/>
      <c r="HJF22" s="85"/>
      <c r="HJG22" s="74"/>
      <c r="HJH22" s="74"/>
      <c r="HJI22" s="85"/>
      <c r="HJJ22" s="74"/>
      <c r="HJK22" s="74"/>
      <c r="HJL22" s="85"/>
      <c r="HJM22" s="74"/>
      <c r="HJN22" s="74"/>
      <c r="HJO22" s="85"/>
      <c r="HJP22" s="80"/>
      <c r="HJQ22" s="80"/>
      <c r="HJR22" s="85"/>
      <c r="HJS22" s="77"/>
      <c r="HJT22" s="74"/>
      <c r="HJU22" s="74"/>
      <c r="HJV22" s="85"/>
      <c r="HJW22" s="74"/>
      <c r="HJX22" s="74"/>
      <c r="HJY22" s="85"/>
      <c r="HJZ22" s="74"/>
      <c r="HKA22" s="74"/>
      <c r="HKB22" s="85"/>
      <c r="HKC22" s="74"/>
      <c r="HKD22" s="74"/>
      <c r="HKE22" s="85"/>
      <c r="HKF22" s="80"/>
      <c r="HKG22" s="80"/>
      <c r="HKH22" s="85"/>
      <c r="HKI22" s="77"/>
      <c r="HKJ22" s="74"/>
      <c r="HKK22" s="74"/>
      <c r="HKL22" s="85"/>
      <c r="HKM22" s="74"/>
      <c r="HKN22" s="74"/>
      <c r="HKO22" s="85"/>
      <c r="HKP22" s="74"/>
      <c r="HKQ22" s="74"/>
      <c r="HKR22" s="85"/>
      <c r="HKS22" s="74"/>
      <c r="HKT22" s="74"/>
      <c r="HKU22" s="85"/>
      <c r="HKV22" s="80"/>
      <c r="HKW22" s="80"/>
      <c r="HKX22" s="85"/>
      <c r="HKY22" s="77"/>
      <c r="HKZ22" s="74"/>
      <c r="HLA22" s="74"/>
      <c r="HLB22" s="85"/>
      <c r="HLC22" s="74"/>
      <c r="HLD22" s="74"/>
      <c r="HLE22" s="85"/>
      <c r="HLF22" s="74"/>
      <c r="HLG22" s="74"/>
      <c r="HLH22" s="85"/>
      <c r="HLI22" s="74"/>
      <c r="HLJ22" s="74"/>
      <c r="HLK22" s="85"/>
      <c r="HLL22" s="80"/>
      <c r="HLM22" s="80"/>
      <c r="HLN22" s="85"/>
      <c r="HLO22" s="77"/>
      <c r="HLP22" s="74"/>
      <c r="HLQ22" s="74"/>
      <c r="HLR22" s="85"/>
      <c r="HLS22" s="74"/>
      <c r="HLT22" s="74"/>
      <c r="HLU22" s="85"/>
      <c r="HLV22" s="74"/>
      <c r="HLW22" s="74"/>
      <c r="HLX22" s="85"/>
      <c r="HLY22" s="74"/>
      <c r="HLZ22" s="74"/>
      <c r="HMA22" s="85"/>
      <c r="HMB22" s="80"/>
      <c r="HMC22" s="80"/>
      <c r="HMD22" s="85"/>
      <c r="HME22" s="77"/>
      <c r="HMF22" s="74"/>
      <c r="HMG22" s="74"/>
      <c r="HMH22" s="85"/>
      <c r="HMI22" s="74"/>
      <c r="HMJ22" s="74"/>
      <c r="HMK22" s="85"/>
      <c r="HML22" s="74"/>
      <c r="HMM22" s="74"/>
      <c r="HMN22" s="85"/>
      <c r="HMO22" s="74"/>
      <c r="HMP22" s="74"/>
      <c r="HMQ22" s="85"/>
      <c r="HMR22" s="80"/>
      <c r="HMS22" s="80"/>
      <c r="HMT22" s="85"/>
      <c r="HMU22" s="77"/>
      <c r="HMV22" s="74"/>
      <c r="HMW22" s="74"/>
      <c r="HMX22" s="85"/>
      <c r="HMY22" s="74"/>
      <c r="HMZ22" s="74"/>
      <c r="HNA22" s="85"/>
      <c r="HNB22" s="74"/>
      <c r="HNC22" s="74"/>
      <c r="HND22" s="85"/>
      <c r="HNE22" s="74"/>
      <c r="HNF22" s="74"/>
      <c r="HNG22" s="85"/>
      <c r="HNH22" s="80"/>
      <c r="HNI22" s="80"/>
      <c r="HNJ22" s="85"/>
      <c r="HNK22" s="77"/>
      <c r="HNL22" s="74"/>
      <c r="HNM22" s="74"/>
      <c r="HNN22" s="85"/>
      <c r="HNO22" s="74"/>
      <c r="HNP22" s="74"/>
      <c r="HNQ22" s="85"/>
      <c r="HNR22" s="74"/>
      <c r="HNS22" s="74"/>
      <c r="HNT22" s="85"/>
      <c r="HNU22" s="74"/>
      <c r="HNV22" s="74"/>
      <c r="HNW22" s="85"/>
      <c r="HNX22" s="80"/>
      <c r="HNY22" s="80"/>
      <c r="HNZ22" s="85"/>
      <c r="HOA22" s="77"/>
      <c r="HOB22" s="74"/>
      <c r="HOC22" s="74"/>
      <c r="HOD22" s="85"/>
      <c r="HOE22" s="74"/>
      <c r="HOF22" s="74"/>
      <c r="HOG22" s="85"/>
      <c r="HOH22" s="74"/>
      <c r="HOI22" s="74"/>
      <c r="HOJ22" s="85"/>
      <c r="HOK22" s="74"/>
      <c r="HOL22" s="74"/>
      <c r="HOM22" s="85"/>
      <c r="HON22" s="80"/>
      <c r="HOO22" s="80"/>
      <c r="HOP22" s="85"/>
      <c r="HOQ22" s="77"/>
      <c r="HOR22" s="74"/>
      <c r="HOS22" s="74"/>
      <c r="HOT22" s="85"/>
      <c r="HOU22" s="74"/>
      <c r="HOV22" s="74"/>
      <c r="HOW22" s="85"/>
      <c r="HOX22" s="74"/>
      <c r="HOY22" s="74"/>
      <c r="HOZ22" s="85"/>
      <c r="HPA22" s="74"/>
      <c r="HPB22" s="74"/>
      <c r="HPC22" s="85"/>
      <c r="HPD22" s="80"/>
      <c r="HPE22" s="80"/>
      <c r="HPF22" s="85"/>
      <c r="HPG22" s="77"/>
      <c r="HPH22" s="74"/>
      <c r="HPI22" s="74"/>
      <c r="HPJ22" s="85"/>
      <c r="HPK22" s="74"/>
      <c r="HPL22" s="74"/>
      <c r="HPM22" s="85"/>
      <c r="HPN22" s="74"/>
      <c r="HPO22" s="74"/>
      <c r="HPP22" s="85"/>
      <c r="HPQ22" s="74"/>
      <c r="HPR22" s="74"/>
      <c r="HPS22" s="85"/>
      <c r="HPT22" s="80"/>
      <c r="HPU22" s="80"/>
      <c r="HPV22" s="85"/>
      <c r="HPW22" s="77"/>
      <c r="HPX22" s="74"/>
      <c r="HPY22" s="74"/>
      <c r="HPZ22" s="85"/>
      <c r="HQA22" s="74"/>
      <c r="HQB22" s="74"/>
      <c r="HQC22" s="85"/>
      <c r="HQD22" s="74"/>
      <c r="HQE22" s="74"/>
      <c r="HQF22" s="85"/>
      <c r="HQG22" s="74"/>
      <c r="HQH22" s="74"/>
      <c r="HQI22" s="85"/>
      <c r="HQJ22" s="80"/>
      <c r="HQK22" s="80"/>
      <c r="HQL22" s="85"/>
      <c r="HQM22" s="77"/>
      <c r="HQN22" s="74"/>
      <c r="HQO22" s="74"/>
      <c r="HQP22" s="85"/>
      <c r="HQQ22" s="74"/>
      <c r="HQR22" s="74"/>
      <c r="HQS22" s="85"/>
      <c r="HQT22" s="74"/>
      <c r="HQU22" s="74"/>
      <c r="HQV22" s="85"/>
      <c r="HQW22" s="74"/>
      <c r="HQX22" s="74"/>
      <c r="HQY22" s="85"/>
      <c r="HQZ22" s="80"/>
      <c r="HRA22" s="80"/>
      <c r="HRB22" s="85"/>
      <c r="HRC22" s="77"/>
      <c r="HRD22" s="74"/>
      <c r="HRE22" s="74"/>
      <c r="HRF22" s="85"/>
      <c r="HRG22" s="74"/>
      <c r="HRH22" s="74"/>
      <c r="HRI22" s="85"/>
      <c r="HRJ22" s="74"/>
      <c r="HRK22" s="74"/>
      <c r="HRL22" s="85"/>
      <c r="HRM22" s="74"/>
      <c r="HRN22" s="74"/>
      <c r="HRO22" s="85"/>
      <c r="HRP22" s="80"/>
      <c r="HRQ22" s="80"/>
      <c r="HRR22" s="85"/>
      <c r="HRS22" s="77"/>
      <c r="HRT22" s="74"/>
      <c r="HRU22" s="74"/>
      <c r="HRV22" s="85"/>
      <c r="HRW22" s="74"/>
      <c r="HRX22" s="74"/>
      <c r="HRY22" s="85"/>
      <c r="HRZ22" s="74"/>
      <c r="HSA22" s="74"/>
      <c r="HSB22" s="85"/>
      <c r="HSC22" s="74"/>
      <c r="HSD22" s="74"/>
      <c r="HSE22" s="85"/>
      <c r="HSF22" s="80"/>
      <c r="HSG22" s="80"/>
      <c r="HSH22" s="85"/>
      <c r="HSI22" s="77"/>
      <c r="HSJ22" s="74"/>
      <c r="HSK22" s="74"/>
      <c r="HSL22" s="85"/>
      <c r="HSM22" s="74"/>
      <c r="HSN22" s="74"/>
      <c r="HSO22" s="85"/>
      <c r="HSP22" s="74"/>
      <c r="HSQ22" s="74"/>
      <c r="HSR22" s="85"/>
      <c r="HSS22" s="74"/>
      <c r="HST22" s="74"/>
      <c r="HSU22" s="85"/>
      <c r="HSV22" s="80"/>
      <c r="HSW22" s="80"/>
      <c r="HSX22" s="85"/>
      <c r="HSY22" s="77"/>
      <c r="HSZ22" s="74"/>
      <c r="HTA22" s="74"/>
      <c r="HTB22" s="85"/>
      <c r="HTC22" s="74"/>
      <c r="HTD22" s="74"/>
      <c r="HTE22" s="85"/>
      <c r="HTF22" s="74"/>
      <c r="HTG22" s="74"/>
      <c r="HTH22" s="85"/>
      <c r="HTI22" s="74"/>
      <c r="HTJ22" s="74"/>
      <c r="HTK22" s="85"/>
      <c r="HTL22" s="80"/>
      <c r="HTM22" s="80"/>
      <c r="HTN22" s="85"/>
      <c r="HTO22" s="77"/>
      <c r="HTP22" s="74"/>
      <c r="HTQ22" s="74"/>
      <c r="HTR22" s="85"/>
      <c r="HTS22" s="74"/>
      <c r="HTT22" s="74"/>
      <c r="HTU22" s="85"/>
      <c r="HTV22" s="74"/>
      <c r="HTW22" s="74"/>
      <c r="HTX22" s="85"/>
      <c r="HTY22" s="74"/>
      <c r="HTZ22" s="74"/>
      <c r="HUA22" s="85"/>
      <c r="HUB22" s="80"/>
      <c r="HUC22" s="80"/>
      <c r="HUD22" s="85"/>
      <c r="HUE22" s="77"/>
      <c r="HUF22" s="74"/>
      <c r="HUG22" s="74"/>
      <c r="HUH22" s="85"/>
      <c r="HUI22" s="74"/>
      <c r="HUJ22" s="74"/>
      <c r="HUK22" s="85"/>
      <c r="HUL22" s="74"/>
      <c r="HUM22" s="74"/>
      <c r="HUN22" s="85"/>
      <c r="HUO22" s="74"/>
      <c r="HUP22" s="74"/>
      <c r="HUQ22" s="85"/>
      <c r="HUR22" s="80"/>
      <c r="HUS22" s="80"/>
      <c r="HUT22" s="85"/>
      <c r="HUU22" s="77"/>
      <c r="HUV22" s="74"/>
      <c r="HUW22" s="74"/>
      <c r="HUX22" s="85"/>
      <c r="HUY22" s="74"/>
      <c r="HUZ22" s="74"/>
      <c r="HVA22" s="85"/>
      <c r="HVB22" s="74"/>
      <c r="HVC22" s="74"/>
      <c r="HVD22" s="85"/>
      <c r="HVE22" s="74"/>
      <c r="HVF22" s="74"/>
      <c r="HVG22" s="85"/>
      <c r="HVH22" s="80"/>
      <c r="HVI22" s="80"/>
      <c r="HVJ22" s="85"/>
      <c r="HVK22" s="77"/>
      <c r="HVL22" s="74"/>
      <c r="HVM22" s="74"/>
      <c r="HVN22" s="85"/>
      <c r="HVO22" s="74"/>
      <c r="HVP22" s="74"/>
      <c r="HVQ22" s="85"/>
      <c r="HVR22" s="74"/>
      <c r="HVS22" s="74"/>
      <c r="HVT22" s="85"/>
      <c r="HVU22" s="74"/>
      <c r="HVV22" s="74"/>
      <c r="HVW22" s="85"/>
      <c r="HVX22" s="80"/>
      <c r="HVY22" s="80"/>
      <c r="HVZ22" s="85"/>
      <c r="HWA22" s="77"/>
      <c r="HWB22" s="74"/>
      <c r="HWC22" s="74"/>
      <c r="HWD22" s="85"/>
      <c r="HWE22" s="74"/>
      <c r="HWF22" s="74"/>
      <c r="HWG22" s="85"/>
      <c r="HWH22" s="74"/>
      <c r="HWI22" s="74"/>
      <c r="HWJ22" s="85"/>
      <c r="HWK22" s="74"/>
      <c r="HWL22" s="74"/>
      <c r="HWM22" s="85"/>
      <c r="HWN22" s="80"/>
      <c r="HWO22" s="80"/>
      <c r="HWP22" s="85"/>
      <c r="HWQ22" s="77"/>
      <c r="HWR22" s="74"/>
      <c r="HWS22" s="74"/>
      <c r="HWT22" s="85"/>
      <c r="HWU22" s="74"/>
      <c r="HWV22" s="74"/>
      <c r="HWW22" s="85"/>
      <c r="HWX22" s="74"/>
      <c r="HWY22" s="74"/>
      <c r="HWZ22" s="85"/>
      <c r="HXA22" s="74"/>
      <c r="HXB22" s="74"/>
      <c r="HXC22" s="85"/>
      <c r="HXD22" s="80"/>
      <c r="HXE22" s="80"/>
      <c r="HXF22" s="85"/>
      <c r="HXG22" s="77"/>
      <c r="HXH22" s="74"/>
      <c r="HXI22" s="74"/>
      <c r="HXJ22" s="85"/>
      <c r="HXK22" s="74"/>
      <c r="HXL22" s="74"/>
      <c r="HXM22" s="85"/>
      <c r="HXN22" s="74"/>
      <c r="HXO22" s="74"/>
      <c r="HXP22" s="85"/>
      <c r="HXQ22" s="74"/>
      <c r="HXR22" s="74"/>
      <c r="HXS22" s="85"/>
      <c r="HXT22" s="80"/>
      <c r="HXU22" s="80"/>
      <c r="HXV22" s="85"/>
      <c r="HXW22" s="77"/>
      <c r="HXX22" s="74"/>
      <c r="HXY22" s="74"/>
      <c r="HXZ22" s="85"/>
      <c r="HYA22" s="74"/>
      <c r="HYB22" s="74"/>
      <c r="HYC22" s="85"/>
      <c r="HYD22" s="74"/>
      <c r="HYE22" s="74"/>
      <c r="HYF22" s="85"/>
      <c r="HYG22" s="74"/>
      <c r="HYH22" s="74"/>
      <c r="HYI22" s="85"/>
      <c r="HYJ22" s="80"/>
      <c r="HYK22" s="80"/>
      <c r="HYL22" s="85"/>
      <c r="HYM22" s="77"/>
      <c r="HYN22" s="74"/>
      <c r="HYO22" s="74"/>
      <c r="HYP22" s="85"/>
      <c r="HYQ22" s="74"/>
      <c r="HYR22" s="74"/>
      <c r="HYS22" s="85"/>
      <c r="HYT22" s="74"/>
      <c r="HYU22" s="74"/>
      <c r="HYV22" s="85"/>
      <c r="HYW22" s="74"/>
      <c r="HYX22" s="74"/>
      <c r="HYY22" s="85"/>
      <c r="HYZ22" s="80"/>
      <c r="HZA22" s="80"/>
      <c r="HZB22" s="85"/>
      <c r="HZC22" s="77"/>
      <c r="HZD22" s="74"/>
      <c r="HZE22" s="74"/>
      <c r="HZF22" s="85"/>
      <c r="HZG22" s="74"/>
      <c r="HZH22" s="74"/>
      <c r="HZI22" s="85"/>
      <c r="HZJ22" s="74"/>
      <c r="HZK22" s="74"/>
      <c r="HZL22" s="85"/>
      <c r="HZM22" s="74"/>
      <c r="HZN22" s="74"/>
      <c r="HZO22" s="85"/>
      <c r="HZP22" s="80"/>
      <c r="HZQ22" s="80"/>
      <c r="HZR22" s="85"/>
      <c r="HZS22" s="77"/>
      <c r="HZT22" s="74"/>
      <c r="HZU22" s="74"/>
      <c r="HZV22" s="85"/>
      <c r="HZW22" s="74"/>
      <c r="HZX22" s="74"/>
      <c r="HZY22" s="85"/>
      <c r="HZZ22" s="74"/>
      <c r="IAA22" s="74"/>
      <c r="IAB22" s="85"/>
      <c r="IAC22" s="74"/>
      <c r="IAD22" s="74"/>
      <c r="IAE22" s="85"/>
      <c r="IAF22" s="80"/>
      <c r="IAG22" s="80"/>
      <c r="IAH22" s="85"/>
      <c r="IAI22" s="77"/>
      <c r="IAJ22" s="74"/>
      <c r="IAK22" s="74"/>
      <c r="IAL22" s="85"/>
      <c r="IAM22" s="74"/>
      <c r="IAN22" s="74"/>
      <c r="IAO22" s="85"/>
      <c r="IAP22" s="74"/>
      <c r="IAQ22" s="74"/>
      <c r="IAR22" s="85"/>
      <c r="IAS22" s="74"/>
      <c r="IAT22" s="74"/>
      <c r="IAU22" s="85"/>
      <c r="IAV22" s="80"/>
      <c r="IAW22" s="80"/>
      <c r="IAX22" s="85"/>
      <c r="IAY22" s="77"/>
      <c r="IAZ22" s="74"/>
      <c r="IBA22" s="74"/>
      <c r="IBB22" s="85"/>
      <c r="IBC22" s="74"/>
      <c r="IBD22" s="74"/>
      <c r="IBE22" s="85"/>
      <c r="IBF22" s="74"/>
      <c r="IBG22" s="74"/>
      <c r="IBH22" s="85"/>
      <c r="IBI22" s="74"/>
      <c r="IBJ22" s="74"/>
      <c r="IBK22" s="85"/>
      <c r="IBL22" s="80"/>
      <c r="IBM22" s="80"/>
      <c r="IBN22" s="85"/>
      <c r="IBO22" s="77"/>
      <c r="IBP22" s="74"/>
      <c r="IBQ22" s="74"/>
      <c r="IBR22" s="85"/>
      <c r="IBS22" s="74"/>
      <c r="IBT22" s="74"/>
      <c r="IBU22" s="85"/>
      <c r="IBV22" s="74"/>
      <c r="IBW22" s="74"/>
      <c r="IBX22" s="85"/>
      <c r="IBY22" s="74"/>
      <c r="IBZ22" s="74"/>
      <c r="ICA22" s="85"/>
      <c r="ICB22" s="80"/>
      <c r="ICC22" s="80"/>
      <c r="ICD22" s="85"/>
      <c r="ICE22" s="77"/>
      <c r="ICF22" s="74"/>
      <c r="ICG22" s="74"/>
      <c r="ICH22" s="85"/>
      <c r="ICI22" s="74"/>
      <c r="ICJ22" s="74"/>
      <c r="ICK22" s="85"/>
      <c r="ICL22" s="74"/>
      <c r="ICM22" s="74"/>
      <c r="ICN22" s="85"/>
      <c r="ICO22" s="74"/>
      <c r="ICP22" s="74"/>
      <c r="ICQ22" s="85"/>
      <c r="ICR22" s="80"/>
      <c r="ICS22" s="80"/>
      <c r="ICT22" s="85"/>
      <c r="ICU22" s="77"/>
      <c r="ICV22" s="74"/>
      <c r="ICW22" s="74"/>
      <c r="ICX22" s="85"/>
      <c r="ICY22" s="74"/>
      <c r="ICZ22" s="74"/>
      <c r="IDA22" s="85"/>
      <c r="IDB22" s="74"/>
      <c r="IDC22" s="74"/>
      <c r="IDD22" s="85"/>
      <c r="IDE22" s="74"/>
      <c r="IDF22" s="74"/>
      <c r="IDG22" s="85"/>
      <c r="IDH22" s="80"/>
      <c r="IDI22" s="80"/>
      <c r="IDJ22" s="85"/>
      <c r="IDK22" s="77"/>
      <c r="IDL22" s="74"/>
      <c r="IDM22" s="74"/>
      <c r="IDN22" s="85"/>
      <c r="IDO22" s="74"/>
      <c r="IDP22" s="74"/>
      <c r="IDQ22" s="85"/>
      <c r="IDR22" s="74"/>
      <c r="IDS22" s="74"/>
      <c r="IDT22" s="85"/>
      <c r="IDU22" s="74"/>
      <c r="IDV22" s="74"/>
      <c r="IDW22" s="85"/>
      <c r="IDX22" s="80"/>
      <c r="IDY22" s="80"/>
      <c r="IDZ22" s="85"/>
      <c r="IEA22" s="77"/>
      <c r="IEB22" s="74"/>
      <c r="IEC22" s="74"/>
      <c r="IED22" s="85"/>
      <c r="IEE22" s="74"/>
      <c r="IEF22" s="74"/>
      <c r="IEG22" s="85"/>
      <c r="IEH22" s="74"/>
      <c r="IEI22" s="74"/>
      <c r="IEJ22" s="85"/>
      <c r="IEK22" s="74"/>
      <c r="IEL22" s="74"/>
      <c r="IEM22" s="85"/>
      <c r="IEN22" s="80"/>
      <c r="IEO22" s="80"/>
      <c r="IEP22" s="85"/>
      <c r="IEQ22" s="77"/>
      <c r="IER22" s="74"/>
      <c r="IES22" s="74"/>
      <c r="IET22" s="85"/>
      <c r="IEU22" s="74"/>
      <c r="IEV22" s="74"/>
      <c r="IEW22" s="85"/>
      <c r="IEX22" s="74"/>
      <c r="IEY22" s="74"/>
      <c r="IEZ22" s="85"/>
      <c r="IFA22" s="74"/>
      <c r="IFB22" s="74"/>
      <c r="IFC22" s="85"/>
      <c r="IFD22" s="80"/>
      <c r="IFE22" s="80"/>
      <c r="IFF22" s="85"/>
      <c r="IFG22" s="77"/>
      <c r="IFH22" s="74"/>
      <c r="IFI22" s="74"/>
      <c r="IFJ22" s="85"/>
      <c r="IFK22" s="74"/>
      <c r="IFL22" s="74"/>
      <c r="IFM22" s="85"/>
      <c r="IFN22" s="74"/>
      <c r="IFO22" s="74"/>
      <c r="IFP22" s="85"/>
      <c r="IFQ22" s="74"/>
      <c r="IFR22" s="74"/>
      <c r="IFS22" s="85"/>
      <c r="IFT22" s="80"/>
      <c r="IFU22" s="80"/>
      <c r="IFV22" s="85"/>
      <c r="IFW22" s="77"/>
      <c r="IFX22" s="74"/>
      <c r="IFY22" s="74"/>
      <c r="IFZ22" s="85"/>
      <c r="IGA22" s="74"/>
      <c r="IGB22" s="74"/>
      <c r="IGC22" s="85"/>
      <c r="IGD22" s="74"/>
      <c r="IGE22" s="74"/>
      <c r="IGF22" s="85"/>
      <c r="IGG22" s="74"/>
      <c r="IGH22" s="74"/>
      <c r="IGI22" s="85"/>
      <c r="IGJ22" s="80"/>
      <c r="IGK22" s="80"/>
      <c r="IGL22" s="85"/>
      <c r="IGM22" s="77"/>
      <c r="IGN22" s="74"/>
      <c r="IGO22" s="74"/>
      <c r="IGP22" s="85"/>
      <c r="IGQ22" s="74"/>
      <c r="IGR22" s="74"/>
      <c r="IGS22" s="85"/>
      <c r="IGT22" s="74"/>
      <c r="IGU22" s="74"/>
      <c r="IGV22" s="85"/>
      <c r="IGW22" s="74"/>
      <c r="IGX22" s="74"/>
      <c r="IGY22" s="85"/>
      <c r="IGZ22" s="80"/>
      <c r="IHA22" s="80"/>
      <c r="IHB22" s="85"/>
      <c r="IHC22" s="77"/>
      <c r="IHD22" s="74"/>
      <c r="IHE22" s="74"/>
      <c r="IHF22" s="85"/>
      <c r="IHG22" s="74"/>
      <c r="IHH22" s="74"/>
      <c r="IHI22" s="85"/>
      <c r="IHJ22" s="74"/>
      <c r="IHK22" s="74"/>
      <c r="IHL22" s="85"/>
      <c r="IHM22" s="74"/>
      <c r="IHN22" s="74"/>
      <c r="IHO22" s="85"/>
      <c r="IHP22" s="80"/>
      <c r="IHQ22" s="80"/>
      <c r="IHR22" s="85"/>
      <c r="IHS22" s="77"/>
      <c r="IHT22" s="74"/>
      <c r="IHU22" s="74"/>
      <c r="IHV22" s="85"/>
      <c r="IHW22" s="74"/>
      <c r="IHX22" s="74"/>
      <c r="IHY22" s="85"/>
      <c r="IHZ22" s="74"/>
      <c r="IIA22" s="74"/>
      <c r="IIB22" s="85"/>
      <c r="IIC22" s="74"/>
      <c r="IID22" s="74"/>
      <c r="IIE22" s="85"/>
      <c r="IIF22" s="80"/>
      <c r="IIG22" s="80"/>
      <c r="IIH22" s="85"/>
      <c r="III22" s="77"/>
      <c r="IIJ22" s="74"/>
      <c r="IIK22" s="74"/>
      <c r="IIL22" s="85"/>
      <c r="IIM22" s="74"/>
      <c r="IIN22" s="74"/>
      <c r="IIO22" s="85"/>
      <c r="IIP22" s="74"/>
      <c r="IIQ22" s="74"/>
      <c r="IIR22" s="85"/>
      <c r="IIS22" s="74"/>
      <c r="IIT22" s="74"/>
      <c r="IIU22" s="85"/>
      <c r="IIV22" s="80"/>
      <c r="IIW22" s="80"/>
      <c r="IIX22" s="85"/>
      <c r="IIY22" s="77"/>
      <c r="IIZ22" s="74"/>
      <c r="IJA22" s="74"/>
      <c r="IJB22" s="85"/>
      <c r="IJC22" s="74"/>
      <c r="IJD22" s="74"/>
      <c r="IJE22" s="85"/>
      <c r="IJF22" s="74"/>
      <c r="IJG22" s="74"/>
      <c r="IJH22" s="85"/>
      <c r="IJI22" s="74"/>
      <c r="IJJ22" s="74"/>
      <c r="IJK22" s="85"/>
      <c r="IJL22" s="80"/>
      <c r="IJM22" s="80"/>
      <c r="IJN22" s="85"/>
      <c r="IJO22" s="77"/>
      <c r="IJP22" s="74"/>
      <c r="IJQ22" s="74"/>
      <c r="IJR22" s="85"/>
      <c r="IJS22" s="74"/>
      <c r="IJT22" s="74"/>
      <c r="IJU22" s="85"/>
      <c r="IJV22" s="74"/>
      <c r="IJW22" s="74"/>
      <c r="IJX22" s="85"/>
      <c r="IJY22" s="74"/>
      <c r="IJZ22" s="74"/>
      <c r="IKA22" s="85"/>
      <c r="IKB22" s="80"/>
      <c r="IKC22" s="80"/>
      <c r="IKD22" s="85"/>
      <c r="IKE22" s="77"/>
      <c r="IKF22" s="74"/>
      <c r="IKG22" s="74"/>
      <c r="IKH22" s="85"/>
      <c r="IKI22" s="74"/>
      <c r="IKJ22" s="74"/>
      <c r="IKK22" s="85"/>
      <c r="IKL22" s="74"/>
      <c r="IKM22" s="74"/>
      <c r="IKN22" s="85"/>
      <c r="IKO22" s="74"/>
      <c r="IKP22" s="74"/>
      <c r="IKQ22" s="85"/>
      <c r="IKR22" s="80"/>
      <c r="IKS22" s="80"/>
      <c r="IKT22" s="85"/>
      <c r="IKU22" s="77"/>
      <c r="IKV22" s="74"/>
      <c r="IKW22" s="74"/>
      <c r="IKX22" s="85"/>
      <c r="IKY22" s="74"/>
      <c r="IKZ22" s="74"/>
      <c r="ILA22" s="85"/>
      <c r="ILB22" s="74"/>
      <c r="ILC22" s="74"/>
      <c r="ILD22" s="85"/>
      <c r="ILE22" s="74"/>
      <c r="ILF22" s="74"/>
      <c r="ILG22" s="85"/>
      <c r="ILH22" s="80"/>
      <c r="ILI22" s="80"/>
      <c r="ILJ22" s="85"/>
      <c r="ILK22" s="77"/>
      <c r="ILL22" s="74"/>
      <c r="ILM22" s="74"/>
      <c r="ILN22" s="85"/>
      <c r="ILO22" s="74"/>
      <c r="ILP22" s="74"/>
      <c r="ILQ22" s="85"/>
      <c r="ILR22" s="74"/>
      <c r="ILS22" s="74"/>
      <c r="ILT22" s="85"/>
      <c r="ILU22" s="74"/>
      <c r="ILV22" s="74"/>
      <c r="ILW22" s="85"/>
      <c r="ILX22" s="80"/>
      <c r="ILY22" s="80"/>
      <c r="ILZ22" s="85"/>
      <c r="IMA22" s="77"/>
      <c r="IMB22" s="74"/>
      <c r="IMC22" s="74"/>
      <c r="IMD22" s="85"/>
      <c r="IME22" s="74"/>
      <c r="IMF22" s="74"/>
      <c r="IMG22" s="85"/>
      <c r="IMH22" s="74"/>
      <c r="IMI22" s="74"/>
      <c r="IMJ22" s="85"/>
      <c r="IMK22" s="74"/>
      <c r="IML22" s="74"/>
      <c r="IMM22" s="85"/>
      <c r="IMN22" s="80"/>
      <c r="IMO22" s="80"/>
      <c r="IMP22" s="85"/>
      <c r="IMQ22" s="77"/>
      <c r="IMR22" s="74"/>
      <c r="IMS22" s="74"/>
      <c r="IMT22" s="85"/>
      <c r="IMU22" s="74"/>
      <c r="IMV22" s="74"/>
      <c r="IMW22" s="85"/>
      <c r="IMX22" s="74"/>
      <c r="IMY22" s="74"/>
      <c r="IMZ22" s="85"/>
      <c r="INA22" s="74"/>
      <c r="INB22" s="74"/>
      <c r="INC22" s="85"/>
      <c r="IND22" s="80"/>
      <c r="INE22" s="80"/>
      <c r="INF22" s="85"/>
      <c r="ING22" s="77"/>
      <c r="INH22" s="74"/>
      <c r="INI22" s="74"/>
      <c r="INJ22" s="85"/>
      <c r="INK22" s="74"/>
      <c r="INL22" s="74"/>
      <c r="INM22" s="85"/>
      <c r="INN22" s="74"/>
      <c r="INO22" s="74"/>
      <c r="INP22" s="85"/>
      <c r="INQ22" s="74"/>
      <c r="INR22" s="74"/>
      <c r="INS22" s="85"/>
      <c r="INT22" s="80"/>
      <c r="INU22" s="80"/>
      <c r="INV22" s="85"/>
      <c r="INW22" s="77"/>
      <c r="INX22" s="74"/>
      <c r="INY22" s="74"/>
      <c r="INZ22" s="85"/>
      <c r="IOA22" s="74"/>
      <c r="IOB22" s="74"/>
      <c r="IOC22" s="85"/>
      <c r="IOD22" s="74"/>
      <c r="IOE22" s="74"/>
      <c r="IOF22" s="85"/>
      <c r="IOG22" s="74"/>
      <c r="IOH22" s="74"/>
      <c r="IOI22" s="85"/>
      <c r="IOJ22" s="80"/>
      <c r="IOK22" s="80"/>
      <c r="IOL22" s="85"/>
      <c r="IOM22" s="77"/>
      <c r="ION22" s="74"/>
      <c r="IOO22" s="74"/>
      <c r="IOP22" s="85"/>
      <c r="IOQ22" s="74"/>
      <c r="IOR22" s="74"/>
      <c r="IOS22" s="85"/>
      <c r="IOT22" s="74"/>
      <c r="IOU22" s="74"/>
      <c r="IOV22" s="85"/>
      <c r="IOW22" s="74"/>
      <c r="IOX22" s="74"/>
      <c r="IOY22" s="85"/>
      <c r="IOZ22" s="80"/>
      <c r="IPA22" s="80"/>
      <c r="IPB22" s="85"/>
      <c r="IPC22" s="77"/>
      <c r="IPD22" s="74"/>
      <c r="IPE22" s="74"/>
      <c r="IPF22" s="85"/>
      <c r="IPG22" s="74"/>
      <c r="IPH22" s="74"/>
      <c r="IPI22" s="85"/>
      <c r="IPJ22" s="74"/>
      <c r="IPK22" s="74"/>
      <c r="IPL22" s="85"/>
      <c r="IPM22" s="74"/>
      <c r="IPN22" s="74"/>
      <c r="IPO22" s="85"/>
      <c r="IPP22" s="80"/>
      <c r="IPQ22" s="80"/>
      <c r="IPR22" s="85"/>
      <c r="IPS22" s="77"/>
      <c r="IPT22" s="74"/>
      <c r="IPU22" s="74"/>
      <c r="IPV22" s="85"/>
      <c r="IPW22" s="74"/>
      <c r="IPX22" s="74"/>
      <c r="IPY22" s="85"/>
      <c r="IPZ22" s="74"/>
      <c r="IQA22" s="74"/>
      <c r="IQB22" s="85"/>
      <c r="IQC22" s="74"/>
      <c r="IQD22" s="74"/>
      <c r="IQE22" s="85"/>
      <c r="IQF22" s="80"/>
      <c r="IQG22" s="80"/>
      <c r="IQH22" s="85"/>
      <c r="IQI22" s="77"/>
      <c r="IQJ22" s="74"/>
      <c r="IQK22" s="74"/>
      <c r="IQL22" s="85"/>
      <c r="IQM22" s="74"/>
      <c r="IQN22" s="74"/>
      <c r="IQO22" s="85"/>
      <c r="IQP22" s="74"/>
      <c r="IQQ22" s="74"/>
      <c r="IQR22" s="85"/>
      <c r="IQS22" s="74"/>
      <c r="IQT22" s="74"/>
      <c r="IQU22" s="85"/>
      <c r="IQV22" s="80"/>
      <c r="IQW22" s="80"/>
      <c r="IQX22" s="85"/>
      <c r="IQY22" s="77"/>
      <c r="IQZ22" s="74"/>
      <c r="IRA22" s="74"/>
      <c r="IRB22" s="85"/>
      <c r="IRC22" s="74"/>
      <c r="IRD22" s="74"/>
      <c r="IRE22" s="85"/>
      <c r="IRF22" s="74"/>
      <c r="IRG22" s="74"/>
      <c r="IRH22" s="85"/>
      <c r="IRI22" s="74"/>
      <c r="IRJ22" s="74"/>
      <c r="IRK22" s="85"/>
      <c r="IRL22" s="80"/>
      <c r="IRM22" s="80"/>
      <c r="IRN22" s="85"/>
      <c r="IRO22" s="77"/>
      <c r="IRP22" s="74"/>
      <c r="IRQ22" s="74"/>
      <c r="IRR22" s="85"/>
      <c r="IRS22" s="74"/>
      <c r="IRT22" s="74"/>
      <c r="IRU22" s="85"/>
      <c r="IRV22" s="74"/>
      <c r="IRW22" s="74"/>
      <c r="IRX22" s="85"/>
      <c r="IRY22" s="74"/>
      <c r="IRZ22" s="74"/>
      <c r="ISA22" s="85"/>
      <c r="ISB22" s="80"/>
      <c r="ISC22" s="80"/>
      <c r="ISD22" s="85"/>
      <c r="ISE22" s="77"/>
      <c r="ISF22" s="74"/>
      <c r="ISG22" s="74"/>
      <c r="ISH22" s="85"/>
      <c r="ISI22" s="74"/>
      <c r="ISJ22" s="74"/>
      <c r="ISK22" s="85"/>
      <c r="ISL22" s="74"/>
      <c r="ISM22" s="74"/>
      <c r="ISN22" s="85"/>
      <c r="ISO22" s="74"/>
      <c r="ISP22" s="74"/>
      <c r="ISQ22" s="85"/>
      <c r="ISR22" s="80"/>
      <c r="ISS22" s="80"/>
      <c r="IST22" s="85"/>
      <c r="ISU22" s="77"/>
      <c r="ISV22" s="74"/>
      <c r="ISW22" s="74"/>
      <c r="ISX22" s="85"/>
      <c r="ISY22" s="74"/>
      <c r="ISZ22" s="74"/>
      <c r="ITA22" s="85"/>
      <c r="ITB22" s="74"/>
      <c r="ITC22" s="74"/>
      <c r="ITD22" s="85"/>
      <c r="ITE22" s="74"/>
      <c r="ITF22" s="74"/>
      <c r="ITG22" s="85"/>
      <c r="ITH22" s="80"/>
      <c r="ITI22" s="80"/>
      <c r="ITJ22" s="85"/>
      <c r="ITK22" s="77"/>
      <c r="ITL22" s="74"/>
      <c r="ITM22" s="74"/>
      <c r="ITN22" s="85"/>
      <c r="ITO22" s="74"/>
      <c r="ITP22" s="74"/>
      <c r="ITQ22" s="85"/>
      <c r="ITR22" s="74"/>
      <c r="ITS22" s="74"/>
      <c r="ITT22" s="85"/>
      <c r="ITU22" s="74"/>
      <c r="ITV22" s="74"/>
      <c r="ITW22" s="85"/>
      <c r="ITX22" s="80"/>
      <c r="ITY22" s="80"/>
      <c r="ITZ22" s="85"/>
      <c r="IUA22" s="77"/>
      <c r="IUB22" s="74"/>
      <c r="IUC22" s="74"/>
      <c r="IUD22" s="85"/>
      <c r="IUE22" s="74"/>
      <c r="IUF22" s="74"/>
      <c r="IUG22" s="85"/>
      <c r="IUH22" s="74"/>
      <c r="IUI22" s="74"/>
      <c r="IUJ22" s="85"/>
      <c r="IUK22" s="74"/>
      <c r="IUL22" s="74"/>
      <c r="IUM22" s="85"/>
      <c r="IUN22" s="80"/>
      <c r="IUO22" s="80"/>
      <c r="IUP22" s="85"/>
      <c r="IUQ22" s="77"/>
      <c r="IUR22" s="74"/>
      <c r="IUS22" s="74"/>
      <c r="IUT22" s="85"/>
      <c r="IUU22" s="74"/>
      <c r="IUV22" s="74"/>
      <c r="IUW22" s="85"/>
      <c r="IUX22" s="74"/>
      <c r="IUY22" s="74"/>
      <c r="IUZ22" s="85"/>
      <c r="IVA22" s="74"/>
      <c r="IVB22" s="74"/>
      <c r="IVC22" s="85"/>
      <c r="IVD22" s="80"/>
      <c r="IVE22" s="80"/>
      <c r="IVF22" s="85"/>
      <c r="IVG22" s="77"/>
      <c r="IVH22" s="74"/>
      <c r="IVI22" s="74"/>
      <c r="IVJ22" s="85"/>
      <c r="IVK22" s="74"/>
      <c r="IVL22" s="74"/>
      <c r="IVM22" s="85"/>
      <c r="IVN22" s="74"/>
      <c r="IVO22" s="74"/>
      <c r="IVP22" s="85"/>
      <c r="IVQ22" s="74"/>
      <c r="IVR22" s="74"/>
      <c r="IVS22" s="85"/>
      <c r="IVT22" s="80"/>
      <c r="IVU22" s="80"/>
      <c r="IVV22" s="85"/>
      <c r="IVW22" s="77"/>
      <c r="IVX22" s="74"/>
      <c r="IVY22" s="74"/>
      <c r="IVZ22" s="85"/>
      <c r="IWA22" s="74"/>
      <c r="IWB22" s="74"/>
      <c r="IWC22" s="85"/>
      <c r="IWD22" s="74"/>
      <c r="IWE22" s="74"/>
      <c r="IWF22" s="85"/>
      <c r="IWG22" s="74"/>
      <c r="IWH22" s="74"/>
      <c r="IWI22" s="85"/>
      <c r="IWJ22" s="80"/>
      <c r="IWK22" s="80"/>
      <c r="IWL22" s="85"/>
      <c r="IWM22" s="77"/>
      <c r="IWN22" s="74"/>
      <c r="IWO22" s="74"/>
      <c r="IWP22" s="85"/>
      <c r="IWQ22" s="74"/>
      <c r="IWR22" s="74"/>
      <c r="IWS22" s="85"/>
      <c r="IWT22" s="74"/>
      <c r="IWU22" s="74"/>
      <c r="IWV22" s="85"/>
      <c r="IWW22" s="74"/>
      <c r="IWX22" s="74"/>
      <c r="IWY22" s="85"/>
      <c r="IWZ22" s="80"/>
      <c r="IXA22" s="80"/>
      <c r="IXB22" s="85"/>
      <c r="IXC22" s="77"/>
      <c r="IXD22" s="74"/>
      <c r="IXE22" s="74"/>
      <c r="IXF22" s="85"/>
      <c r="IXG22" s="74"/>
      <c r="IXH22" s="74"/>
      <c r="IXI22" s="85"/>
      <c r="IXJ22" s="74"/>
      <c r="IXK22" s="74"/>
      <c r="IXL22" s="85"/>
      <c r="IXM22" s="74"/>
      <c r="IXN22" s="74"/>
      <c r="IXO22" s="85"/>
      <c r="IXP22" s="80"/>
      <c r="IXQ22" s="80"/>
      <c r="IXR22" s="85"/>
      <c r="IXS22" s="77"/>
      <c r="IXT22" s="74"/>
      <c r="IXU22" s="74"/>
      <c r="IXV22" s="85"/>
      <c r="IXW22" s="74"/>
      <c r="IXX22" s="74"/>
      <c r="IXY22" s="85"/>
      <c r="IXZ22" s="74"/>
      <c r="IYA22" s="74"/>
      <c r="IYB22" s="85"/>
      <c r="IYC22" s="74"/>
      <c r="IYD22" s="74"/>
      <c r="IYE22" s="85"/>
      <c r="IYF22" s="80"/>
      <c r="IYG22" s="80"/>
      <c r="IYH22" s="85"/>
      <c r="IYI22" s="77"/>
      <c r="IYJ22" s="74"/>
      <c r="IYK22" s="74"/>
      <c r="IYL22" s="85"/>
      <c r="IYM22" s="74"/>
      <c r="IYN22" s="74"/>
      <c r="IYO22" s="85"/>
      <c r="IYP22" s="74"/>
      <c r="IYQ22" s="74"/>
      <c r="IYR22" s="85"/>
      <c r="IYS22" s="74"/>
      <c r="IYT22" s="74"/>
      <c r="IYU22" s="85"/>
      <c r="IYV22" s="80"/>
      <c r="IYW22" s="80"/>
      <c r="IYX22" s="85"/>
      <c r="IYY22" s="77"/>
      <c r="IYZ22" s="74"/>
      <c r="IZA22" s="74"/>
      <c r="IZB22" s="85"/>
      <c r="IZC22" s="74"/>
      <c r="IZD22" s="74"/>
      <c r="IZE22" s="85"/>
      <c r="IZF22" s="74"/>
      <c r="IZG22" s="74"/>
      <c r="IZH22" s="85"/>
      <c r="IZI22" s="74"/>
      <c r="IZJ22" s="74"/>
      <c r="IZK22" s="85"/>
      <c r="IZL22" s="80"/>
      <c r="IZM22" s="80"/>
      <c r="IZN22" s="85"/>
      <c r="IZO22" s="77"/>
      <c r="IZP22" s="74"/>
      <c r="IZQ22" s="74"/>
      <c r="IZR22" s="85"/>
      <c r="IZS22" s="74"/>
      <c r="IZT22" s="74"/>
      <c r="IZU22" s="85"/>
      <c r="IZV22" s="74"/>
      <c r="IZW22" s="74"/>
      <c r="IZX22" s="85"/>
      <c r="IZY22" s="74"/>
      <c r="IZZ22" s="74"/>
      <c r="JAA22" s="85"/>
      <c r="JAB22" s="80"/>
      <c r="JAC22" s="80"/>
      <c r="JAD22" s="85"/>
      <c r="JAE22" s="77"/>
      <c r="JAF22" s="74"/>
      <c r="JAG22" s="74"/>
      <c r="JAH22" s="85"/>
      <c r="JAI22" s="74"/>
      <c r="JAJ22" s="74"/>
      <c r="JAK22" s="85"/>
      <c r="JAL22" s="74"/>
      <c r="JAM22" s="74"/>
      <c r="JAN22" s="85"/>
      <c r="JAO22" s="74"/>
      <c r="JAP22" s="74"/>
      <c r="JAQ22" s="85"/>
      <c r="JAR22" s="80"/>
      <c r="JAS22" s="80"/>
      <c r="JAT22" s="85"/>
      <c r="JAU22" s="77"/>
      <c r="JAV22" s="74"/>
      <c r="JAW22" s="74"/>
      <c r="JAX22" s="85"/>
      <c r="JAY22" s="74"/>
      <c r="JAZ22" s="74"/>
      <c r="JBA22" s="85"/>
      <c r="JBB22" s="74"/>
      <c r="JBC22" s="74"/>
      <c r="JBD22" s="85"/>
      <c r="JBE22" s="74"/>
      <c r="JBF22" s="74"/>
      <c r="JBG22" s="85"/>
      <c r="JBH22" s="80"/>
      <c r="JBI22" s="80"/>
      <c r="JBJ22" s="85"/>
      <c r="JBK22" s="77"/>
      <c r="JBL22" s="74"/>
      <c r="JBM22" s="74"/>
      <c r="JBN22" s="85"/>
      <c r="JBO22" s="74"/>
      <c r="JBP22" s="74"/>
      <c r="JBQ22" s="85"/>
      <c r="JBR22" s="74"/>
      <c r="JBS22" s="74"/>
      <c r="JBT22" s="85"/>
      <c r="JBU22" s="74"/>
      <c r="JBV22" s="74"/>
      <c r="JBW22" s="85"/>
      <c r="JBX22" s="80"/>
      <c r="JBY22" s="80"/>
      <c r="JBZ22" s="85"/>
      <c r="JCA22" s="77"/>
      <c r="JCB22" s="74"/>
      <c r="JCC22" s="74"/>
      <c r="JCD22" s="85"/>
      <c r="JCE22" s="74"/>
      <c r="JCF22" s="74"/>
      <c r="JCG22" s="85"/>
      <c r="JCH22" s="74"/>
      <c r="JCI22" s="74"/>
      <c r="JCJ22" s="85"/>
      <c r="JCK22" s="74"/>
      <c r="JCL22" s="74"/>
      <c r="JCM22" s="85"/>
      <c r="JCN22" s="80"/>
      <c r="JCO22" s="80"/>
      <c r="JCP22" s="85"/>
      <c r="JCQ22" s="77"/>
      <c r="JCR22" s="74"/>
      <c r="JCS22" s="74"/>
      <c r="JCT22" s="85"/>
      <c r="JCU22" s="74"/>
      <c r="JCV22" s="74"/>
      <c r="JCW22" s="85"/>
      <c r="JCX22" s="74"/>
      <c r="JCY22" s="74"/>
      <c r="JCZ22" s="85"/>
      <c r="JDA22" s="74"/>
      <c r="JDB22" s="74"/>
      <c r="JDC22" s="85"/>
      <c r="JDD22" s="80"/>
      <c r="JDE22" s="80"/>
      <c r="JDF22" s="85"/>
      <c r="JDG22" s="77"/>
      <c r="JDH22" s="74"/>
      <c r="JDI22" s="74"/>
      <c r="JDJ22" s="85"/>
      <c r="JDK22" s="74"/>
      <c r="JDL22" s="74"/>
      <c r="JDM22" s="85"/>
      <c r="JDN22" s="74"/>
      <c r="JDO22" s="74"/>
      <c r="JDP22" s="85"/>
      <c r="JDQ22" s="74"/>
      <c r="JDR22" s="74"/>
      <c r="JDS22" s="85"/>
      <c r="JDT22" s="80"/>
      <c r="JDU22" s="80"/>
      <c r="JDV22" s="85"/>
      <c r="JDW22" s="77"/>
      <c r="JDX22" s="74"/>
      <c r="JDY22" s="74"/>
      <c r="JDZ22" s="85"/>
      <c r="JEA22" s="74"/>
      <c r="JEB22" s="74"/>
      <c r="JEC22" s="85"/>
      <c r="JED22" s="74"/>
      <c r="JEE22" s="74"/>
      <c r="JEF22" s="85"/>
      <c r="JEG22" s="74"/>
      <c r="JEH22" s="74"/>
      <c r="JEI22" s="85"/>
      <c r="JEJ22" s="80"/>
      <c r="JEK22" s="80"/>
      <c r="JEL22" s="85"/>
      <c r="JEM22" s="77"/>
      <c r="JEN22" s="74"/>
      <c r="JEO22" s="74"/>
      <c r="JEP22" s="85"/>
      <c r="JEQ22" s="74"/>
      <c r="JER22" s="74"/>
      <c r="JES22" s="85"/>
      <c r="JET22" s="74"/>
      <c r="JEU22" s="74"/>
      <c r="JEV22" s="85"/>
      <c r="JEW22" s="74"/>
      <c r="JEX22" s="74"/>
      <c r="JEY22" s="85"/>
      <c r="JEZ22" s="80"/>
      <c r="JFA22" s="80"/>
      <c r="JFB22" s="85"/>
      <c r="JFC22" s="77"/>
      <c r="JFD22" s="74"/>
      <c r="JFE22" s="74"/>
      <c r="JFF22" s="85"/>
      <c r="JFG22" s="74"/>
      <c r="JFH22" s="74"/>
      <c r="JFI22" s="85"/>
      <c r="JFJ22" s="74"/>
      <c r="JFK22" s="74"/>
      <c r="JFL22" s="85"/>
      <c r="JFM22" s="74"/>
      <c r="JFN22" s="74"/>
      <c r="JFO22" s="85"/>
      <c r="JFP22" s="80"/>
      <c r="JFQ22" s="80"/>
      <c r="JFR22" s="85"/>
      <c r="JFS22" s="77"/>
      <c r="JFT22" s="74"/>
      <c r="JFU22" s="74"/>
      <c r="JFV22" s="85"/>
      <c r="JFW22" s="74"/>
      <c r="JFX22" s="74"/>
      <c r="JFY22" s="85"/>
      <c r="JFZ22" s="74"/>
      <c r="JGA22" s="74"/>
      <c r="JGB22" s="85"/>
      <c r="JGC22" s="74"/>
      <c r="JGD22" s="74"/>
      <c r="JGE22" s="85"/>
      <c r="JGF22" s="80"/>
      <c r="JGG22" s="80"/>
      <c r="JGH22" s="85"/>
      <c r="JGI22" s="77"/>
      <c r="JGJ22" s="74"/>
      <c r="JGK22" s="74"/>
      <c r="JGL22" s="85"/>
      <c r="JGM22" s="74"/>
      <c r="JGN22" s="74"/>
      <c r="JGO22" s="85"/>
      <c r="JGP22" s="74"/>
      <c r="JGQ22" s="74"/>
      <c r="JGR22" s="85"/>
      <c r="JGS22" s="74"/>
      <c r="JGT22" s="74"/>
      <c r="JGU22" s="85"/>
      <c r="JGV22" s="80"/>
      <c r="JGW22" s="80"/>
      <c r="JGX22" s="85"/>
      <c r="JGY22" s="77"/>
      <c r="JGZ22" s="74"/>
      <c r="JHA22" s="74"/>
      <c r="JHB22" s="85"/>
      <c r="JHC22" s="74"/>
      <c r="JHD22" s="74"/>
      <c r="JHE22" s="85"/>
      <c r="JHF22" s="74"/>
      <c r="JHG22" s="74"/>
      <c r="JHH22" s="85"/>
      <c r="JHI22" s="74"/>
      <c r="JHJ22" s="74"/>
      <c r="JHK22" s="85"/>
      <c r="JHL22" s="80"/>
      <c r="JHM22" s="80"/>
      <c r="JHN22" s="85"/>
      <c r="JHO22" s="77"/>
      <c r="JHP22" s="74"/>
      <c r="JHQ22" s="74"/>
      <c r="JHR22" s="85"/>
      <c r="JHS22" s="74"/>
      <c r="JHT22" s="74"/>
      <c r="JHU22" s="85"/>
      <c r="JHV22" s="74"/>
      <c r="JHW22" s="74"/>
      <c r="JHX22" s="85"/>
      <c r="JHY22" s="74"/>
      <c r="JHZ22" s="74"/>
      <c r="JIA22" s="85"/>
      <c r="JIB22" s="80"/>
      <c r="JIC22" s="80"/>
      <c r="JID22" s="85"/>
      <c r="JIE22" s="77"/>
      <c r="JIF22" s="74"/>
      <c r="JIG22" s="74"/>
      <c r="JIH22" s="85"/>
      <c r="JII22" s="74"/>
      <c r="JIJ22" s="74"/>
      <c r="JIK22" s="85"/>
      <c r="JIL22" s="74"/>
      <c r="JIM22" s="74"/>
      <c r="JIN22" s="85"/>
      <c r="JIO22" s="74"/>
      <c r="JIP22" s="74"/>
      <c r="JIQ22" s="85"/>
      <c r="JIR22" s="80"/>
      <c r="JIS22" s="80"/>
      <c r="JIT22" s="85"/>
      <c r="JIU22" s="77"/>
      <c r="JIV22" s="74"/>
      <c r="JIW22" s="74"/>
      <c r="JIX22" s="85"/>
      <c r="JIY22" s="74"/>
      <c r="JIZ22" s="74"/>
      <c r="JJA22" s="85"/>
      <c r="JJB22" s="74"/>
      <c r="JJC22" s="74"/>
      <c r="JJD22" s="85"/>
      <c r="JJE22" s="74"/>
      <c r="JJF22" s="74"/>
      <c r="JJG22" s="85"/>
      <c r="JJH22" s="80"/>
      <c r="JJI22" s="80"/>
      <c r="JJJ22" s="85"/>
      <c r="JJK22" s="77"/>
      <c r="JJL22" s="74"/>
      <c r="JJM22" s="74"/>
      <c r="JJN22" s="85"/>
      <c r="JJO22" s="74"/>
      <c r="JJP22" s="74"/>
      <c r="JJQ22" s="85"/>
      <c r="JJR22" s="74"/>
      <c r="JJS22" s="74"/>
      <c r="JJT22" s="85"/>
      <c r="JJU22" s="74"/>
      <c r="JJV22" s="74"/>
      <c r="JJW22" s="85"/>
      <c r="JJX22" s="80"/>
      <c r="JJY22" s="80"/>
      <c r="JJZ22" s="85"/>
      <c r="JKA22" s="77"/>
      <c r="JKB22" s="74"/>
      <c r="JKC22" s="74"/>
      <c r="JKD22" s="85"/>
      <c r="JKE22" s="74"/>
      <c r="JKF22" s="74"/>
      <c r="JKG22" s="85"/>
      <c r="JKH22" s="74"/>
      <c r="JKI22" s="74"/>
      <c r="JKJ22" s="85"/>
      <c r="JKK22" s="74"/>
      <c r="JKL22" s="74"/>
      <c r="JKM22" s="85"/>
      <c r="JKN22" s="80"/>
      <c r="JKO22" s="80"/>
      <c r="JKP22" s="85"/>
      <c r="JKQ22" s="77"/>
      <c r="JKR22" s="74"/>
      <c r="JKS22" s="74"/>
      <c r="JKT22" s="85"/>
      <c r="JKU22" s="74"/>
      <c r="JKV22" s="74"/>
      <c r="JKW22" s="85"/>
      <c r="JKX22" s="74"/>
      <c r="JKY22" s="74"/>
      <c r="JKZ22" s="85"/>
      <c r="JLA22" s="74"/>
      <c r="JLB22" s="74"/>
      <c r="JLC22" s="85"/>
      <c r="JLD22" s="80"/>
      <c r="JLE22" s="80"/>
      <c r="JLF22" s="85"/>
      <c r="JLG22" s="77"/>
      <c r="JLH22" s="74"/>
      <c r="JLI22" s="74"/>
      <c r="JLJ22" s="85"/>
      <c r="JLK22" s="74"/>
      <c r="JLL22" s="74"/>
      <c r="JLM22" s="85"/>
      <c r="JLN22" s="74"/>
      <c r="JLO22" s="74"/>
      <c r="JLP22" s="85"/>
      <c r="JLQ22" s="74"/>
      <c r="JLR22" s="74"/>
      <c r="JLS22" s="85"/>
      <c r="JLT22" s="80"/>
      <c r="JLU22" s="80"/>
      <c r="JLV22" s="85"/>
      <c r="JLW22" s="77"/>
      <c r="JLX22" s="74"/>
      <c r="JLY22" s="74"/>
      <c r="JLZ22" s="85"/>
      <c r="JMA22" s="74"/>
      <c r="JMB22" s="74"/>
      <c r="JMC22" s="85"/>
      <c r="JMD22" s="74"/>
      <c r="JME22" s="74"/>
      <c r="JMF22" s="85"/>
      <c r="JMG22" s="74"/>
      <c r="JMH22" s="74"/>
      <c r="JMI22" s="85"/>
      <c r="JMJ22" s="80"/>
      <c r="JMK22" s="80"/>
      <c r="JML22" s="85"/>
      <c r="JMM22" s="77"/>
      <c r="JMN22" s="74"/>
      <c r="JMO22" s="74"/>
      <c r="JMP22" s="85"/>
      <c r="JMQ22" s="74"/>
      <c r="JMR22" s="74"/>
      <c r="JMS22" s="85"/>
      <c r="JMT22" s="74"/>
      <c r="JMU22" s="74"/>
      <c r="JMV22" s="85"/>
      <c r="JMW22" s="74"/>
      <c r="JMX22" s="74"/>
      <c r="JMY22" s="85"/>
      <c r="JMZ22" s="80"/>
      <c r="JNA22" s="80"/>
      <c r="JNB22" s="85"/>
      <c r="JNC22" s="77"/>
      <c r="JND22" s="74"/>
      <c r="JNE22" s="74"/>
      <c r="JNF22" s="85"/>
      <c r="JNG22" s="74"/>
      <c r="JNH22" s="74"/>
      <c r="JNI22" s="85"/>
      <c r="JNJ22" s="74"/>
      <c r="JNK22" s="74"/>
      <c r="JNL22" s="85"/>
      <c r="JNM22" s="74"/>
      <c r="JNN22" s="74"/>
      <c r="JNO22" s="85"/>
      <c r="JNP22" s="80"/>
      <c r="JNQ22" s="80"/>
      <c r="JNR22" s="85"/>
      <c r="JNS22" s="77"/>
      <c r="JNT22" s="74"/>
      <c r="JNU22" s="74"/>
      <c r="JNV22" s="85"/>
      <c r="JNW22" s="74"/>
      <c r="JNX22" s="74"/>
      <c r="JNY22" s="85"/>
      <c r="JNZ22" s="74"/>
      <c r="JOA22" s="74"/>
      <c r="JOB22" s="85"/>
      <c r="JOC22" s="74"/>
      <c r="JOD22" s="74"/>
      <c r="JOE22" s="85"/>
      <c r="JOF22" s="80"/>
      <c r="JOG22" s="80"/>
      <c r="JOH22" s="85"/>
      <c r="JOI22" s="77"/>
      <c r="JOJ22" s="74"/>
      <c r="JOK22" s="74"/>
      <c r="JOL22" s="85"/>
      <c r="JOM22" s="74"/>
      <c r="JON22" s="74"/>
      <c r="JOO22" s="85"/>
      <c r="JOP22" s="74"/>
      <c r="JOQ22" s="74"/>
      <c r="JOR22" s="85"/>
      <c r="JOS22" s="74"/>
      <c r="JOT22" s="74"/>
      <c r="JOU22" s="85"/>
      <c r="JOV22" s="80"/>
      <c r="JOW22" s="80"/>
      <c r="JOX22" s="85"/>
      <c r="JOY22" s="77"/>
      <c r="JOZ22" s="74"/>
      <c r="JPA22" s="74"/>
      <c r="JPB22" s="85"/>
      <c r="JPC22" s="74"/>
      <c r="JPD22" s="74"/>
      <c r="JPE22" s="85"/>
      <c r="JPF22" s="74"/>
      <c r="JPG22" s="74"/>
      <c r="JPH22" s="85"/>
      <c r="JPI22" s="74"/>
      <c r="JPJ22" s="74"/>
      <c r="JPK22" s="85"/>
      <c r="JPL22" s="80"/>
      <c r="JPM22" s="80"/>
      <c r="JPN22" s="85"/>
      <c r="JPO22" s="77"/>
      <c r="JPP22" s="74"/>
      <c r="JPQ22" s="74"/>
      <c r="JPR22" s="85"/>
      <c r="JPS22" s="74"/>
      <c r="JPT22" s="74"/>
      <c r="JPU22" s="85"/>
      <c r="JPV22" s="74"/>
      <c r="JPW22" s="74"/>
      <c r="JPX22" s="85"/>
      <c r="JPY22" s="74"/>
      <c r="JPZ22" s="74"/>
      <c r="JQA22" s="85"/>
      <c r="JQB22" s="80"/>
      <c r="JQC22" s="80"/>
      <c r="JQD22" s="85"/>
      <c r="JQE22" s="77"/>
      <c r="JQF22" s="74"/>
      <c r="JQG22" s="74"/>
      <c r="JQH22" s="85"/>
      <c r="JQI22" s="74"/>
      <c r="JQJ22" s="74"/>
      <c r="JQK22" s="85"/>
      <c r="JQL22" s="74"/>
      <c r="JQM22" s="74"/>
      <c r="JQN22" s="85"/>
      <c r="JQO22" s="74"/>
      <c r="JQP22" s="74"/>
      <c r="JQQ22" s="85"/>
      <c r="JQR22" s="80"/>
      <c r="JQS22" s="80"/>
      <c r="JQT22" s="85"/>
      <c r="JQU22" s="77"/>
      <c r="JQV22" s="74"/>
      <c r="JQW22" s="74"/>
      <c r="JQX22" s="85"/>
      <c r="JQY22" s="74"/>
      <c r="JQZ22" s="74"/>
      <c r="JRA22" s="85"/>
      <c r="JRB22" s="74"/>
      <c r="JRC22" s="74"/>
      <c r="JRD22" s="85"/>
      <c r="JRE22" s="74"/>
      <c r="JRF22" s="74"/>
      <c r="JRG22" s="85"/>
      <c r="JRH22" s="80"/>
      <c r="JRI22" s="80"/>
      <c r="JRJ22" s="85"/>
      <c r="JRK22" s="77"/>
      <c r="JRL22" s="74"/>
      <c r="JRM22" s="74"/>
      <c r="JRN22" s="85"/>
      <c r="JRO22" s="74"/>
      <c r="JRP22" s="74"/>
      <c r="JRQ22" s="85"/>
      <c r="JRR22" s="74"/>
      <c r="JRS22" s="74"/>
      <c r="JRT22" s="85"/>
      <c r="JRU22" s="74"/>
      <c r="JRV22" s="74"/>
      <c r="JRW22" s="85"/>
      <c r="JRX22" s="80"/>
      <c r="JRY22" s="80"/>
      <c r="JRZ22" s="85"/>
      <c r="JSA22" s="77"/>
      <c r="JSB22" s="74"/>
      <c r="JSC22" s="74"/>
      <c r="JSD22" s="85"/>
      <c r="JSE22" s="74"/>
      <c r="JSF22" s="74"/>
      <c r="JSG22" s="85"/>
      <c r="JSH22" s="74"/>
      <c r="JSI22" s="74"/>
      <c r="JSJ22" s="85"/>
      <c r="JSK22" s="74"/>
      <c r="JSL22" s="74"/>
      <c r="JSM22" s="85"/>
      <c r="JSN22" s="80"/>
      <c r="JSO22" s="80"/>
      <c r="JSP22" s="85"/>
      <c r="JSQ22" s="77"/>
      <c r="JSR22" s="74"/>
      <c r="JSS22" s="74"/>
      <c r="JST22" s="85"/>
      <c r="JSU22" s="74"/>
      <c r="JSV22" s="74"/>
      <c r="JSW22" s="85"/>
      <c r="JSX22" s="74"/>
      <c r="JSY22" s="74"/>
      <c r="JSZ22" s="85"/>
      <c r="JTA22" s="74"/>
      <c r="JTB22" s="74"/>
      <c r="JTC22" s="85"/>
      <c r="JTD22" s="80"/>
      <c r="JTE22" s="80"/>
      <c r="JTF22" s="85"/>
      <c r="JTG22" s="77"/>
      <c r="JTH22" s="74"/>
      <c r="JTI22" s="74"/>
      <c r="JTJ22" s="85"/>
      <c r="JTK22" s="74"/>
      <c r="JTL22" s="74"/>
      <c r="JTM22" s="85"/>
      <c r="JTN22" s="74"/>
      <c r="JTO22" s="74"/>
      <c r="JTP22" s="85"/>
      <c r="JTQ22" s="74"/>
      <c r="JTR22" s="74"/>
      <c r="JTS22" s="85"/>
      <c r="JTT22" s="80"/>
      <c r="JTU22" s="80"/>
      <c r="JTV22" s="85"/>
      <c r="JTW22" s="77"/>
      <c r="JTX22" s="74"/>
      <c r="JTY22" s="74"/>
      <c r="JTZ22" s="85"/>
      <c r="JUA22" s="74"/>
      <c r="JUB22" s="74"/>
      <c r="JUC22" s="85"/>
      <c r="JUD22" s="74"/>
      <c r="JUE22" s="74"/>
      <c r="JUF22" s="85"/>
      <c r="JUG22" s="74"/>
      <c r="JUH22" s="74"/>
      <c r="JUI22" s="85"/>
      <c r="JUJ22" s="80"/>
      <c r="JUK22" s="80"/>
      <c r="JUL22" s="85"/>
      <c r="JUM22" s="77"/>
      <c r="JUN22" s="74"/>
      <c r="JUO22" s="74"/>
      <c r="JUP22" s="85"/>
      <c r="JUQ22" s="74"/>
      <c r="JUR22" s="74"/>
      <c r="JUS22" s="85"/>
      <c r="JUT22" s="74"/>
      <c r="JUU22" s="74"/>
      <c r="JUV22" s="85"/>
      <c r="JUW22" s="74"/>
      <c r="JUX22" s="74"/>
      <c r="JUY22" s="85"/>
      <c r="JUZ22" s="80"/>
      <c r="JVA22" s="80"/>
      <c r="JVB22" s="85"/>
      <c r="JVC22" s="77"/>
      <c r="JVD22" s="74"/>
      <c r="JVE22" s="74"/>
      <c r="JVF22" s="85"/>
      <c r="JVG22" s="74"/>
      <c r="JVH22" s="74"/>
      <c r="JVI22" s="85"/>
      <c r="JVJ22" s="74"/>
      <c r="JVK22" s="74"/>
      <c r="JVL22" s="85"/>
      <c r="JVM22" s="74"/>
      <c r="JVN22" s="74"/>
      <c r="JVO22" s="85"/>
      <c r="JVP22" s="80"/>
      <c r="JVQ22" s="80"/>
      <c r="JVR22" s="85"/>
      <c r="JVS22" s="77"/>
      <c r="JVT22" s="74"/>
      <c r="JVU22" s="74"/>
      <c r="JVV22" s="85"/>
      <c r="JVW22" s="74"/>
      <c r="JVX22" s="74"/>
      <c r="JVY22" s="85"/>
      <c r="JVZ22" s="74"/>
      <c r="JWA22" s="74"/>
      <c r="JWB22" s="85"/>
      <c r="JWC22" s="74"/>
      <c r="JWD22" s="74"/>
      <c r="JWE22" s="85"/>
      <c r="JWF22" s="80"/>
      <c r="JWG22" s="80"/>
      <c r="JWH22" s="85"/>
      <c r="JWI22" s="77"/>
      <c r="JWJ22" s="74"/>
      <c r="JWK22" s="74"/>
      <c r="JWL22" s="85"/>
      <c r="JWM22" s="74"/>
      <c r="JWN22" s="74"/>
      <c r="JWO22" s="85"/>
      <c r="JWP22" s="74"/>
      <c r="JWQ22" s="74"/>
      <c r="JWR22" s="85"/>
      <c r="JWS22" s="74"/>
      <c r="JWT22" s="74"/>
      <c r="JWU22" s="85"/>
      <c r="JWV22" s="80"/>
      <c r="JWW22" s="80"/>
      <c r="JWX22" s="85"/>
      <c r="JWY22" s="77"/>
      <c r="JWZ22" s="74"/>
      <c r="JXA22" s="74"/>
      <c r="JXB22" s="85"/>
      <c r="JXC22" s="74"/>
      <c r="JXD22" s="74"/>
      <c r="JXE22" s="85"/>
      <c r="JXF22" s="74"/>
      <c r="JXG22" s="74"/>
      <c r="JXH22" s="85"/>
      <c r="JXI22" s="74"/>
      <c r="JXJ22" s="74"/>
      <c r="JXK22" s="85"/>
      <c r="JXL22" s="80"/>
      <c r="JXM22" s="80"/>
      <c r="JXN22" s="85"/>
      <c r="JXO22" s="77"/>
      <c r="JXP22" s="74"/>
      <c r="JXQ22" s="74"/>
      <c r="JXR22" s="85"/>
      <c r="JXS22" s="74"/>
      <c r="JXT22" s="74"/>
      <c r="JXU22" s="85"/>
      <c r="JXV22" s="74"/>
      <c r="JXW22" s="74"/>
      <c r="JXX22" s="85"/>
      <c r="JXY22" s="74"/>
      <c r="JXZ22" s="74"/>
      <c r="JYA22" s="85"/>
      <c r="JYB22" s="80"/>
      <c r="JYC22" s="80"/>
      <c r="JYD22" s="85"/>
      <c r="JYE22" s="77"/>
      <c r="JYF22" s="74"/>
      <c r="JYG22" s="74"/>
      <c r="JYH22" s="85"/>
      <c r="JYI22" s="74"/>
      <c r="JYJ22" s="74"/>
      <c r="JYK22" s="85"/>
      <c r="JYL22" s="74"/>
      <c r="JYM22" s="74"/>
      <c r="JYN22" s="85"/>
      <c r="JYO22" s="74"/>
      <c r="JYP22" s="74"/>
      <c r="JYQ22" s="85"/>
      <c r="JYR22" s="80"/>
      <c r="JYS22" s="80"/>
      <c r="JYT22" s="85"/>
      <c r="JYU22" s="77"/>
      <c r="JYV22" s="74"/>
      <c r="JYW22" s="74"/>
      <c r="JYX22" s="85"/>
      <c r="JYY22" s="74"/>
      <c r="JYZ22" s="74"/>
      <c r="JZA22" s="85"/>
      <c r="JZB22" s="74"/>
      <c r="JZC22" s="74"/>
      <c r="JZD22" s="85"/>
      <c r="JZE22" s="74"/>
      <c r="JZF22" s="74"/>
      <c r="JZG22" s="85"/>
      <c r="JZH22" s="80"/>
      <c r="JZI22" s="80"/>
      <c r="JZJ22" s="85"/>
      <c r="JZK22" s="77"/>
      <c r="JZL22" s="74"/>
      <c r="JZM22" s="74"/>
      <c r="JZN22" s="85"/>
      <c r="JZO22" s="74"/>
      <c r="JZP22" s="74"/>
      <c r="JZQ22" s="85"/>
      <c r="JZR22" s="74"/>
      <c r="JZS22" s="74"/>
      <c r="JZT22" s="85"/>
      <c r="JZU22" s="74"/>
      <c r="JZV22" s="74"/>
      <c r="JZW22" s="85"/>
      <c r="JZX22" s="80"/>
      <c r="JZY22" s="80"/>
      <c r="JZZ22" s="85"/>
      <c r="KAA22" s="77"/>
      <c r="KAB22" s="74"/>
      <c r="KAC22" s="74"/>
      <c r="KAD22" s="85"/>
      <c r="KAE22" s="74"/>
      <c r="KAF22" s="74"/>
      <c r="KAG22" s="85"/>
      <c r="KAH22" s="74"/>
      <c r="KAI22" s="74"/>
      <c r="KAJ22" s="85"/>
      <c r="KAK22" s="74"/>
      <c r="KAL22" s="74"/>
      <c r="KAM22" s="85"/>
      <c r="KAN22" s="80"/>
      <c r="KAO22" s="80"/>
      <c r="KAP22" s="85"/>
      <c r="KAQ22" s="77"/>
      <c r="KAR22" s="74"/>
      <c r="KAS22" s="74"/>
      <c r="KAT22" s="85"/>
      <c r="KAU22" s="74"/>
      <c r="KAV22" s="74"/>
      <c r="KAW22" s="85"/>
      <c r="KAX22" s="74"/>
      <c r="KAY22" s="74"/>
      <c r="KAZ22" s="85"/>
      <c r="KBA22" s="74"/>
      <c r="KBB22" s="74"/>
      <c r="KBC22" s="85"/>
      <c r="KBD22" s="80"/>
      <c r="KBE22" s="80"/>
      <c r="KBF22" s="85"/>
      <c r="KBG22" s="77"/>
      <c r="KBH22" s="74"/>
      <c r="KBI22" s="74"/>
      <c r="KBJ22" s="85"/>
      <c r="KBK22" s="74"/>
      <c r="KBL22" s="74"/>
      <c r="KBM22" s="85"/>
      <c r="KBN22" s="74"/>
      <c r="KBO22" s="74"/>
      <c r="KBP22" s="85"/>
      <c r="KBQ22" s="74"/>
      <c r="KBR22" s="74"/>
      <c r="KBS22" s="85"/>
      <c r="KBT22" s="80"/>
      <c r="KBU22" s="80"/>
      <c r="KBV22" s="85"/>
      <c r="KBW22" s="77"/>
      <c r="KBX22" s="74"/>
      <c r="KBY22" s="74"/>
      <c r="KBZ22" s="85"/>
      <c r="KCA22" s="74"/>
      <c r="KCB22" s="74"/>
      <c r="KCC22" s="85"/>
      <c r="KCD22" s="74"/>
      <c r="KCE22" s="74"/>
      <c r="KCF22" s="85"/>
      <c r="KCG22" s="74"/>
      <c r="KCH22" s="74"/>
      <c r="KCI22" s="85"/>
      <c r="KCJ22" s="80"/>
      <c r="KCK22" s="80"/>
      <c r="KCL22" s="85"/>
      <c r="KCM22" s="77"/>
      <c r="KCN22" s="74"/>
      <c r="KCO22" s="74"/>
      <c r="KCP22" s="85"/>
      <c r="KCQ22" s="74"/>
      <c r="KCR22" s="74"/>
      <c r="KCS22" s="85"/>
      <c r="KCT22" s="74"/>
      <c r="KCU22" s="74"/>
      <c r="KCV22" s="85"/>
      <c r="KCW22" s="74"/>
      <c r="KCX22" s="74"/>
      <c r="KCY22" s="85"/>
      <c r="KCZ22" s="80"/>
      <c r="KDA22" s="80"/>
      <c r="KDB22" s="85"/>
      <c r="KDC22" s="77"/>
      <c r="KDD22" s="74"/>
      <c r="KDE22" s="74"/>
      <c r="KDF22" s="85"/>
      <c r="KDG22" s="74"/>
      <c r="KDH22" s="74"/>
      <c r="KDI22" s="85"/>
      <c r="KDJ22" s="74"/>
      <c r="KDK22" s="74"/>
      <c r="KDL22" s="85"/>
      <c r="KDM22" s="74"/>
      <c r="KDN22" s="74"/>
      <c r="KDO22" s="85"/>
      <c r="KDP22" s="80"/>
      <c r="KDQ22" s="80"/>
      <c r="KDR22" s="85"/>
      <c r="KDS22" s="77"/>
      <c r="KDT22" s="74"/>
      <c r="KDU22" s="74"/>
      <c r="KDV22" s="85"/>
      <c r="KDW22" s="74"/>
      <c r="KDX22" s="74"/>
      <c r="KDY22" s="85"/>
      <c r="KDZ22" s="74"/>
      <c r="KEA22" s="74"/>
      <c r="KEB22" s="85"/>
      <c r="KEC22" s="74"/>
      <c r="KED22" s="74"/>
      <c r="KEE22" s="85"/>
      <c r="KEF22" s="80"/>
      <c r="KEG22" s="80"/>
      <c r="KEH22" s="85"/>
      <c r="KEI22" s="77"/>
      <c r="KEJ22" s="74"/>
      <c r="KEK22" s="74"/>
      <c r="KEL22" s="85"/>
      <c r="KEM22" s="74"/>
      <c r="KEN22" s="74"/>
      <c r="KEO22" s="85"/>
      <c r="KEP22" s="74"/>
      <c r="KEQ22" s="74"/>
      <c r="KER22" s="85"/>
      <c r="KES22" s="74"/>
      <c r="KET22" s="74"/>
      <c r="KEU22" s="85"/>
      <c r="KEV22" s="80"/>
      <c r="KEW22" s="80"/>
      <c r="KEX22" s="85"/>
      <c r="KEY22" s="77"/>
      <c r="KEZ22" s="74"/>
      <c r="KFA22" s="74"/>
      <c r="KFB22" s="85"/>
      <c r="KFC22" s="74"/>
      <c r="KFD22" s="74"/>
      <c r="KFE22" s="85"/>
      <c r="KFF22" s="74"/>
      <c r="KFG22" s="74"/>
      <c r="KFH22" s="85"/>
      <c r="KFI22" s="74"/>
      <c r="KFJ22" s="74"/>
      <c r="KFK22" s="85"/>
      <c r="KFL22" s="80"/>
      <c r="KFM22" s="80"/>
      <c r="KFN22" s="85"/>
      <c r="KFO22" s="77"/>
      <c r="KFP22" s="74"/>
      <c r="KFQ22" s="74"/>
      <c r="KFR22" s="85"/>
      <c r="KFS22" s="74"/>
      <c r="KFT22" s="74"/>
      <c r="KFU22" s="85"/>
      <c r="KFV22" s="74"/>
      <c r="KFW22" s="74"/>
      <c r="KFX22" s="85"/>
      <c r="KFY22" s="74"/>
      <c r="KFZ22" s="74"/>
      <c r="KGA22" s="85"/>
      <c r="KGB22" s="80"/>
      <c r="KGC22" s="80"/>
      <c r="KGD22" s="85"/>
      <c r="KGE22" s="77"/>
      <c r="KGF22" s="74"/>
      <c r="KGG22" s="74"/>
      <c r="KGH22" s="85"/>
      <c r="KGI22" s="74"/>
      <c r="KGJ22" s="74"/>
      <c r="KGK22" s="85"/>
      <c r="KGL22" s="74"/>
      <c r="KGM22" s="74"/>
      <c r="KGN22" s="85"/>
      <c r="KGO22" s="74"/>
      <c r="KGP22" s="74"/>
      <c r="KGQ22" s="85"/>
      <c r="KGR22" s="80"/>
      <c r="KGS22" s="80"/>
      <c r="KGT22" s="85"/>
      <c r="KGU22" s="77"/>
      <c r="KGV22" s="74"/>
      <c r="KGW22" s="74"/>
      <c r="KGX22" s="85"/>
      <c r="KGY22" s="74"/>
      <c r="KGZ22" s="74"/>
      <c r="KHA22" s="85"/>
      <c r="KHB22" s="74"/>
      <c r="KHC22" s="74"/>
      <c r="KHD22" s="85"/>
      <c r="KHE22" s="74"/>
      <c r="KHF22" s="74"/>
      <c r="KHG22" s="85"/>
      <c r="KHH22" s="80"/>
      <c r="KHI22" s="80"/>
      <c r="KHJ22" s="85"/>
      <c r="KHK22" s="77"/>
      <c r="KHL22" s="74"/>
      <c r="KHM22" s="74"/>
      <c r="KHN22" s="85"/>
      <c r="KHO22" s="74"/>
      <c r="KHP22" s="74"/>
      <c r="KHQ22" s="85"/>
      <c r="KHR22" s="74"/>
      <c r="KHS22" s="74"/>
      <c r="KHT22" s="85"/>
      <c r="KHU22" s="74"/>
      <c r="KHV22" s="74"/>
      <c r="KHW22" s="85"/>
      <c r="KHX22" s="80"/>
      <c r="KHY22" s="80"/>
      <c r="KHZ22" s="85"/>
      <c r="KIA22" s="77"/>
      <c r="KIB22" s="74"/>
      <c r="KIC22" s="74"/>
      <c r="KID22" s="85"/>
      <c r="KIE22" s="74"/>
      <c r="KIF22" s="74"/>
      <c r="KIG22" s="85"/>
      <c r="KIH22" s="74"/>
      <c r="KII22" s="74"/>
      <c r="KIJ22" s="85"/>
      <c r="KIK22" s="74"/>
      <c r="KIL22" s="74"/>
      <c r="KIM22" s="85"/>
      <c r="KIN22" s="80"/>
      <c r="KIO22" s="80"/>
      <c r="KIP22" s="85"/>
      <c r="KIQ22" s="77"/>
      <c r="KIR22" s="74"/>
      <c r="KIS22" s="74"/>
      <c r="KIT22" s="85"/>
      <c r="KIU22" s="74"/>
      <c r="KIV22" s="74"/>
      <c r="KIW22" s="85"/>
      <c r="KIX22" s="74"/>
      <c r="KIY22" s="74"/>
      <c r="KIZ22" s="85"/>
      <c r="KJA22" s="74"/>
      <c r="KJB22" s="74"/>
      <c r="KJC22" s="85"/>
      <c r="KJD22" s="80"/>
      <c r="KJE22" s="80"/>
      <c r="KJF22" s="85"/>
      <c r="KJG22" s="77"/>
      <c r="KJH22" s="74"/>
      <c r="KJI22" s="74"/>
      <c r="KJJ22" s="85"/>
      <c r="KJK22" s="74"/>
      <c r="KJL22" s="74"/>
      <c r="KJM22" s="85"/>
      <c r="KJN22" s="74"/>
      <c r="KJO22" s="74"/>
      <c r="KJP22" s="85"/>
      <c r="KJQ22" s="74"/>
      <c r="KJR22" s="74"/>
      <c r="KJS22" s="85"/>
      <c r="KJT22" s="80"/>
      <c r="KJU22" s="80"/>
      <c r="KJV22" s="85"/>
      <c r="KJW22" s="77"/>
      <c r="KJX22" s="74"/>
      <c r="KJY22" s="74"/>
      <c r="KJZ22" s="85"/>
      <c r="KKA22" s="74"/>
      <c r="KKB22" s="74"/>
      <c r="KKC22" s="85"/>
      <c r="KKD22" s="74"/>
      <c r="KKE22" s="74"/>
      <c r="KKF22" s="85"/>
      <c r="KKG22" s="74"/>
      <c r="KKH22" s="74"/>
      <c r="KKI22" s="85"/>
      <c r="KKJ22" s="80"/>
      <c r="KKK22" s="80"/>
      <c r="KKL22" s="85"/>
      <c r="KKM22" s="77"/>
      <c r="KKN22" s="74"/>
      <c r="KKO22" s="74"/>
      <c r="KKP22" s="85"/>
      <c r="KKQ22" s="74"/>
      <c r="KKR22" s="74"/>
      <c r="KKS22" s="85"/>
      <c r="KKT22" s="74"/>
      <c r="KKU22" s="74"/>
      <c r="KKV22" s="85"/>
      <c r="KKW22" s="74"/>
      <c r="KKX22" s="74"/>
      <c r="KKY22" s="85"/>
      <c r="KKZ22" s="80"/>
      <c r="KLA22" s="80"/>
      <c r="KLB22" s="85"/>
      <c r="KLC22" s="77"/>
      <c r="KLD22" s="74"/>
      <c r="KLE22" s="74"/>
      <c r="KLF22" s="85"/>
      <c r="KLG22" s="74"/>
      <c r="KLH22" s="74"/>
      <c r="KLI22" s="85"/>
      <c r="KLJ22" s="74"/>
      <c r="KLK22" s="74"/>
      <c r="KLL22" s="85"/>
      <c r="KLM22" s="74"/>
      <c r="KLN22" s="74"/>
      <c r="KLO22" s="85"/>
      <c r="KLP22" s="80"/>
      <c r="KLQ22" s="80"/>
      <c r="KLR22" s="85"/>
      <c r="KLS22" s="77"/>
      <c r="KLT22" s="74"/>
      <c r="KLU22" s="74"/>
      <c r="KLV22" s="85"/>
      <c r="KLW22" s="74"/>
      <c r="KLX22" s="74"/>
      <c r="KLY22" s="85"/>
      <c r="KLZ22" s="74"/>
      <c r="KMA22" s="74"/>
      <c r="KMB22" s="85"/>
      <c r="KMC22" s="74"/>
      <c r="KMD22" s="74"/>
      <c r="KME22" s="85"/>
      <c r="KMF22" s="80"/>
      <c r="KMG22" s="80"/>
      <c r="KMH22" s="85"/>
      <c r="KMI22" s="77"/>
      <c r="KMJ22" s="74"/>
      <c r="KMK22" s="74"/>
      <c r="KML22" s="85"/>
      <c r="KMM22" s="74"/>
      <c r="KMN22" s="74"/>
      <c r="KMO22" s="85"/>
      <c r="KMP22" s="74"/>
      <c r="KMQ22" s="74"/>
      <c r="KMR22" s="85"/>
      <c r="KMS22" s="74"/>
      <c r="KMT22" s="74"/>
      <c r="KMU22" s="85"/>
      <c r="KMV22" s="80"/>
      <c r="KMW22" s="80"/>
      <c r="KMX22" s="85"/>
      <c r="KMY22" s="77"/>
      <c r="KMZ22" s="74"/>
      <c r="KNA22" s="74"/>
      <c r="KNB22" s="85"/>
      <c r="KNC22" s="74"/>
      <c r="KND22" s="74"/>
      <c r="KNE22" s="85"/>
      <c r="KNF22" s="74"/>
      <c r="KNG22" s="74"/>
      <c r="KNH22" s="85"/>
      <c r="KNI22" s="74"/>
      <c r="KNJ22" s="74"/>
      <c r="KNK22" s="85"/>
      <c r="KNL22" s="80"/>
      <c r="KNM22" s="80"/>
      <c r="KNN22" s="85"/>
      <c r="KNO22" s="77"/>
      <c r="KNP22" s="74"/>
      <c r="KNQ22" s="74"/>
      <c r="KNR22" s="85"/>
      <c r="KNS22" s="74"/>
      <c r="KNT22" s="74"/>
      <c r="KNU22" s="85"/>
      <c r="KNV22" s="74"/>
      <c r="KNW22" s="74"/>
      <c r="KNX22" s="85"/>
      <c r="KNY22" s="74"/>
      <c r="KNZ22" s="74"/>
      <c r="KOA22" s="85"/>
      <c r="KOB22" s="80"/>
      <c r="KOC22" s="80"/>
      <c r="KOD22" s="85"/>
      <c r="KOE22" s="77"/>
      <c r="KOF22" s="74"/>
      <c r="KOG22" s="74"/>
      <c r="KOH22" s="85"/>
      <c r="KOI22" s="74"/>
      <c r="KOJ22" s="74"/>
      <c r="KOK22" s="85"/>
      <c r="KOL22" s="74"/>
      <c r="KOM22" s="74"/>
      <c r="KON22" s="85"/>
      <c r="KOO22" s="74"/>
      <c r="KOP22" s="74"/>
      <c r="KOQ22" s="85"/>
      <c r="KOR22" s="80"/>
      <c r="KOS22" s="80"/>
      <c r="KOT22" s="85"/>
      <c r="KOU22" s="77"/>
      <c r="KOV22" s="74"/>
      <c r="KOW22" s="74"/>
      <c r="KOX22" s="85"/>
      <c r="KOY22" s="74"/>
      <c r="KOZ22" s="74"/>
      <c r="KPA22" s="85"/>
      <c r="KPB22" s="74"/>
      <c r="KPC22" s="74"/>
      <c r="KPD22" s="85"/>
      <c r="KPE22" s="74"/>
      <c r="KPF22" s="74"/>
      <c r="KPG22" s="85"/>
      <c r="KPH22" s="80"/>
      <c r="KPI22" s="80"/>
      <c r="KPJ22" s="85"/>
      <c r="KPK22" s="77"/>
      <c r="KPL22" s="74"/>
      <c r="KPM22" s="74"/>
      <c r="KPN22" s="85"/>
      <c r="KPO22" s="74"/>
      <c r="KPP22" s="74"/>
      <c r="KPQ22" s="85"/>
      <c r="KPR22" s="74"/>
      <c r="KPS22" s="74"/>
      <c r="KPT22" s="85"/>
      <c r="KPU22" s="74"/>
      <c r="KPV22" s="74"/>
      <c r="KPW22" s="85"/>
      <c r="KPX22" s="80"/>
      <c r="KPY22" s="80"/>
      <c r="KPZ22" s="85"/>
      <c r="KQA22" s="77"/>
      <c r="KQB22" s="74"/>
      <c r="KQC22" s="74"/>
      <c r="KQD22" s="85"/>
      <c r="KQE22" s="74"/>
      <c r="KQF22" s="74"/>
      <c r="KQG22" s="85"/>
      <c r="KQH22" s="74"/>
      <c r="KQI22" s="74"/>
      <c r="KQJ22" s="85"/>
      <c r="KQK22" s="74"/>
      <c r="KQL22" s="74"/>
      <c r="KQM22" s="85"/>
      <c r="KQN22" s="80"/>
      <c r="KQO22" s="80"/>
      <c r="KQP22" s="85"/>
      <c r="KQQ22" s="77"/>
      <c r="KQR22" s="74"/>
      <c r="KQS22" s="74"/>
      <c r="KQT22" s="85"/>
      <c r="KQU22" s="74"/>
      <c r="KQV22" s="74"/>
      <c r="KQW22" s="85"/>
      <c r="KQX22" s="74"/>
      <c r="KQY22" s="74"/>
      <c r="KQZ22" s="85"/>
      <c r="KRA22" s="74"/>
      <c r="KRB22" s="74"/>
      <c r="KRC22" s="85"/>
      <c r="KRD22" s="80"/>
      <c r="KRE22" s="80"/>
      <c r="KRF22" s="85"/>
      <c r="KRG22" s="77"/>
      <c r="KRH22" s="74"/>
      <c r="KRI22" s="74"/>
      <c r="KRJ22" s="85"/>
      <c r="KRK22" s="74"/>
      <c r="KRL22" s="74"/>
      <c r="KRM22" s="85"/>
      <c r="KRN22" s="74"/>
      <c r="KRO22" s="74"/>
      <c r="KRP22" s="85"/>
      <c r="KRQ22" s="74"/>
      <c r="KRR22" s="74"/>
      <c r="KRS22" s="85"/>
      <c r="KRT22" s="80"/>
      <c r="KRU22" s="80"/>
      <c r="KRV22" s="85"/>
      <c r="KRW22" s="77"/>
      <c r="KRX22" s="74"/>
      <c r="KRY22" s="74"/>
      <c r="KRZ22" s="85"/>
      <c r="KSA22" s="74"/>
      <c r="KSB22" s="74"/>
      <c r="KSC22" s="85"/>
      <c r="KSD22" s="74"/>
      <c r="KSE22" s="74"/>
      <c r="KSF22" s="85"/>
      <c r="KSG22" s="74"/>
      <c r="KSH22" s="74"/>
      <c r="KSI22" s="85"/>
      <c r="KSJ22" s="80"/>
      <c r="KSK22" s="80"/>
      <c r="KSL22" s="85"/>
      <c r="KSM22" s="77"/>
      <c r="KSN22" s="74"/>
      <c r="KSO22" s="74"/>
      <c r="KSP22" s="85"/>
      <c r="KSQ22" s="74"/>
      <c r="KSR22" s="74"/>
      <c r="KSS22" s="85"/>
      <c r="KST22" s="74"/>
      <c r="KSU22" s="74"/>
      <c r="KSV22" s="85"/>
      <c r="KSW22" s="74"/>
      <c r="KSX22" s="74"/>
      <c r="KSY22" s="85"/>
      <c r="KSZ22" s="80"/>
      <c r="KTA22" s="80"/>
      <c r="KTB22" s="85"/>
      <c r="KTC22" s="77"/>
      <c r="KTD22" s="74"/>
      <c r="KTE22" s="74"/>
      <c r="KTF22" s="85"/>
      <c r="KTG22" s="74"/>
      <c r="KTH22" s="74"/>
      <c r="KTI22" s="85"/>
      <c r="KTJ22" s="74"/>
      <c r="KTK22" s="74"/>
      <c r="KTL22" s="85"/>
      <c r="KTM22" s="74"/>
      <c r="KTN22" s="74"/>
      <c r="KTO22" s="85"/>
      <c r="KTP22" s="80"/>
      <c r="KTQ22" s="80"/>
      <c r="KTR22" s="85"/>
      <c r="KTS22" s="77"/>
      <c r="KTT22" s="74"/>
      <c r="KTU22" s="74"/>
      <c r="KTV22" s="85"/>
      <c r="KTW22" s="74"/>
      <c r="KTX22" s="74"/>
      <c r="KTY22" s="85"/>
      <c r="KTZ22" s="74"/>
      <c r="KUA22" s="74"/>
      <c r="KUB22" s="85"/>
      <c r="KUC22" s="74"/>
      <c r="KUD22" s="74"/>
      <c r="KUE22" s="85"/>
      <c r="KUF22" s="80"/>
      <c r="KUG22" s="80"/>
      <c r="KUH22" s="85"/>
      <c r="KUI22" s="77"/>
      <c r="KUJ22" s="74"/>
      <c r="KUK22" s="74"/>
      <c r="KUL22" s="85"/>
      <c r="KUM22" s="74"/>
      <c r="KUN22" s="74"/>
      <c r="KUO22" s="85"/>
      <c r="KUP22" s="74"/>
      <c r="KUQ22" s="74"/>
      <c r="KUR22" s="85"/>
      <c r="KUS22" s="74"/>
      <c r="KUT22" s="74"/>
      <c r="KUU22" s="85"/>
      <c r="KUV22" s="80"/>
      <c r="KUW22" s="80"/>
      <c r="KUX22" s="85"/>
      <c r="KUY22" s="77"/>
      <c r="KUZ22" s="74"/>
      <c r="KVA22" s="74"/>
      <c r="KVB22" s="85"/>
      <c r="KVC22" s="74"/>
      <c r="KVD22" s="74"/>
      <c r="KVE22" s="85"/>
      <c r="KVF22" s="74"/>
      <c r="KVG22" s="74"/>
      <c r="KVH22" s="85"/>
      <c r="KVI22" s="74"/>
      <c r="KVJ22" s="74"/>
      <c r="KVK22" s="85"/>
      <c r="KVL22" s="80"/>
      <c r="KVM22" s="80"/>
      <c r="KVN22" s="85"/>
      <c r="KVO22" s="77"/>
      <c r="KVP22" s="74"/>
      <c r="KVQ22" s="74"/>
      <c r="KVR22" s="85"/>
      <c r="KVS22" s="74"/>
      <c r="KVT22" s="74"/>
      <c r="KVU22" s="85"/>
      <c r="KVV22" s="74"/>
      <c r="KVW22" s="74"/>
      <c r="KVX22" s="85"/>
      <c r="KVY22" s="74"/>
      <c r="KVZ22" s="74"/>
      <c r="KWA22" s="85"/>
      <c r="KWB22" s="80"/>
      <c r="KWC22" s="80"/>
      <c r="KWD22" s="85"/>
      <c r="KWE22" s="77"/>
      <c r="KWF22" s="74"/>
      <c r="KWG22" s="74"/>
      <c r="KWH22" s="85"/>
      <c r="KWI22" s="74"/>
      <c r="KWJ22" s="74"/>
      <c r="KWK22" s="85"/>
      <c r="KWL22" s="74"/>
      <c r="KWM22" s="74"/>
      <c r="KWN22" s="85"/>
      <c r="KWO22" s="74"/>
      <c r="KWP22" s="74"/>
      <c r="KWQ22" s="85"/>
      <c r="KWR22" s="80"/>
      <c r="KWS22" s="80"/>
      <c r="KWT22" s="85"/>
      <c r="KWU22" s="77"/>
      <c r="KWV22" s="74"/>
      <c r="KWW22" s="74"/>
      <c r="KWX22" s="85"/>
      <c r="KWY22" s="74"/>
      <c r="KWZ22" s="74"/>
      <c r="KXA22" s="85"/>
      <c r="KXB22" s="74"/>
      <c r="KXC22" s="74"/>
      <c r="KXD22" s="85"/>
      <c r="KXE22" s="74"/>
      <c r="KXF22" s="74"/>
      <c r="KXG22" s="85"/>
      <c r="KXH22" s="80"/>
      <c r="KXI22" s="80"/>
      <c r="KXJ22" s="85"/>
      <c r="KXK22" s="77"/>
      <c r="KXL22" s="74"/>
      <c r="KXM22" s="74"/>
      <c r="KXN22" s="85"/>
      <c r="KXO22" s="74"/>
      <c r="KXP22" s="74"/>
      <c r="KXQ22" s="85"/>
      <c r="KXR22" s="74"/>
      <c r="KXS22" s="74"/>
      <c r="KXT22" s="85"/>
      <c r="KXU22" s="74"/>
      <c r="KXV22" s="74"/>
      <c r="KXW22" s="85"/>
      <c r="KXX22" s="80"/>
      <c r="KXY22" s="80"/>
      <c r="KXZ22" s="85"/>
      <c r="KYA22" s="77"/>
      <c r="KYB22" s="74"/>
      <c r="KYC22" s="74"/>
      <c r="KYD22" s="85"/>
      <c r="KYE22" s="74"/>
      <c r="KYF22" s="74"/>
      <c r="KYG22" s="85"/>
      <c r="KYH22" s="74"/>
      <c r="KYI22" s="74"/>
      <c r="KYJ22" s="85"/>
      <c r="KYK22" s="74"/>
      <c r="KYL22" s="74"/>
      <c r="KYM22" s="85"/>
      <c r="KYN22" s="80"/>
      <c r="KYO22" s="80"/>
      <c r="KYP22" s="85"/>
      <c r="KYQ22" s="77"/>
      <c r="KYR22" s="74"/>
      <c r="KYS22" s="74"/>
      <c r="KYT22" s="85"/>
      <c r="KYU22" s="74"/>
      <c r="KYV22" s="74"/>
      <c r="KYW22" s="85"/>
      <c r="KYX22" s="74"/>
      <c r="KYY22" s="74"/>
      <c r="KYZ22" s="85"/>
      <c r="KZA22" s="74"/>
      <c r="KZB22" s="74"/>
      <c r="KZC22" s="85"/>
      <c r="KZD22" s="80"/>
      <c r="KZE22" s="80"/>
      <c r="KZF22" s="85"/>
      <c r="KZG22" s="77"/>
      <c r="KZH22" s="74"/>
      <c r="KZI22" s="74"/>
      <c r="KZJ22" s="85"/>
      <c r="KZK22" s="74"/>
      <c r="KZL22" s="74"/>
      <c r="KZM22" s="85"/>
      <c r="KZN22" s="74"/>
      <c r="KZO22" s="74"/>
      <c r="KZP22" s="85"/>
      <c r="KZQ22" s="74"/>
      <c r="KZR22" s="74"/>
      <c r="KZS22" s="85"/>
      <c r="KZT22" s="80"/>
      <c r="KZU22" s="80"/>
      <c r="KZV22" s="85"/>
      <c r="KZW22" s="77"/>
      <c r="KZX22" s="74"/>
      <c r="KZY22" s="74"/>
      <c r="KZZ22" s="85"/>
      <c r="LAA22" s="74"/>
      <c r="LAB22" s="74"/>
      <c r="LAC22" s="85"/>
      <c r="LAD22" s="74"/>
      <c r="LAE22" s="74"/>
      <c r="LAF22" s="85"/>
      <c r="LAG22" s="74"/>
      <c r="LAH22" s="74"/>
      <c r="LAI22" s="85"/>
      <c r="LAJ22" s="80"/>
      <c r="LAK22" s="80"/>
      <c r="LAL22" s="85"/>
      <c r="LAM22" s="77"/>
      <c r="LAN22" s="74"/>
      <c r="LAO22" s="74"/>
      <c r="LAP22" s="85"/>
      <c r="LAQ22" s="74"/>
      <c r="LAR22" s="74"/>
      <c r="LAS22" s="85"/>
      <c r="LAT22" s="74"/>
      <c r="LAU22" s="74"/>
      <c r="LAV22" s="85"/>
      <c r="LAW22" s="74"/>
      <c r="LAX22" s="74"/>
      <c r="LAY22" s="85"/>
      <c r="LAZ22" s="80"/>
      <c r="LBA22" s="80"/>
      <c r="LBB22" s="85"/>
      <c r="LBC22" s="77"/>
      <c r="LBD22" s="74"/>
      <c r="LBE22" s="74"/>
      <c r="LBF22" s="85"/>
      <c r="LBG22" s="74"/>
      <c r="LBH22" s="74"/>
      <c r="LBI22" s="85"/>
      <c r="LBJ22" s="74"/>
      <c r="LBK22" s="74"/>
      <c r="LBL22" s="85"/>
      <c r="LBM22" s="74"/>
      <c r="LBN22" s="74"/>
      <c r="LBO22" s="85"/>
      <c r="LBP22" s="80"/>
      <c r="LBQ22" s="80"/>
      <c r="LBR22" s="85"/>
      <c r="LBS22" s="77"/>
      <c r="LBT22" s="74"/>
      <c r="LBU22" s="74"/>
      <c r="LBV22" s="85"/>
      <c r="LBW22" s="74"/>
      <c r="LBX22" s="74"/>
      <c r="LBY22" s="85"/>
      <c r="LBZ22" s="74"/>
      <c r="LCA22" s="74"/>
      <c r="LCB22" s="85"/>
      <c r="LCC22" s="74"/>
      <c r="LCD22" s="74"/>
      <c r="LCE22" s="85"/>
      <c r="LCF22" s="80"/>
      <c r="LCG22" s="80"/>
      <c r="LCH22" s="85"/>
      <c r="LCI22" s="77"/>
      <c r="LCJ22" s="74"/>
      <c r="LCK22" s="74"/>
      <c r="LCL22" s="85"/>
      <c r="LCM22" s="74"/>
      <c r="LCN22" s="74"/>
      <c r="LCO22" s="85"/>
      <c r="LCP22" s="74"/>
      <c r="LCQ22" s="74"/>
      <c r="LCR22" s="85"/>
      <c r="LCS22" s="74"/>
      <c r="LCT22" s="74"/>
      <c r="LCU22" s="85"/>
      <c r="LCV22" s="80"/>
      <c r="LCW22" s="80"/>
      <c r="LCX22" s="85"/>
      <c r="LCY22" s="77"/>
      <c r="LCZ22" s="74"/>
      <c r="LDA22" s="74"/>
      <c r="LDB22" s="85"/>
      <c r="LDC22" s="74"/>
      <c r="LDD22" s="74"/>
      <c r="LDE22" s="85"/>
      <c r="LDF22" s="74"/>
      <c r="LDG22" s="74"/>
      <c r="LDH22" s="85"/>
      <c r="LDI22" s="74"/>
      <c r="LDJ22" s="74"/>
      <c r="LDK22" s="85"/>
      <c r="LDL22" s="80"/>
      <c r="LDM22" s="80"/>
      <c r="LDN22" s="85"/>
      <c r="LDO22" s="77"/>
      <c r="LDP22" s="74"/>
      <c r="LDQ22" s="74"/>
      <c r="LDR22" s="85"/>
      <c r="LDS22" s="74"/>
      <c r="LDT22" s="74"/>
      <c r="LDU22" s="85"/>
      <c r="LDV22" s="74"/>
      <c r="LDW22" s="74"/>
      <c r="LDX22" s="85"/>
      <c r="LDY22" s="74"/>
      <c r="LDZ22" s="74"/>
      <c r="LEA22" s="85"/>
      <c r="LEB22" s="80"/>
      <c r="LEC22" s="80"/>
      <c r="LED22" s="85"/>
      <c r="LEE22" s="77"/>
      <c r="LEF22" s="74"/>
      <c r="LEG22" s="74"/>
      <c r="LEH22" s="85"/>
      <c r="LEI22" s="74"/>
      <c r="LEJ22" s="74"/>
      <c r="LEK22" s="85"/>
      <c r="LEL22" s="74"/>
      <c r="LEM22" s="74"/>
      <c r="LEN22" s="85"/>
      <c r="LEO22" s="74"/>
      <c r="LEP22" s="74"/>
      <c r="LEQ22" s="85"/>
      <c r="LER22" s="80"/>
      <c r="LES22" s="80"/>
      <c r="LET22" s="85"/>
      <c r="LEU22" s="77"/>
      <c r="LEV22" s="74"/>
      <c r="LEW22" s="74"/>
      <c r="LEX22" s="85"/>
      <c r="LEY22" s="74"/>
      <c r="LEZ22" s="74"/>
      <c r="LFA22" s="85"/>
      <c r="LFB22" s="74"/>
      <c r="LFC22" s="74"/>
      <c r="LFD22" s="85"/>
      <c r="LFE22" s="74"/>
      <c r="LFF22" s="74"/>
      <c r="LFG22" s="85"/>
      <c r="LFH22" s="80"/>
      <c r="LFI22" s="80"/>
      <c r="LFJ22" s="85"/>
      <c r="LFK22" s="77"/>
      <c r="LFL22" s="74"/>
      <c r="LFM22" s="74"/>
      <c r="LFN22" s="85"/>
      <c r="LFO22" s="74"/>
      <c r="LFP22" s="74"/>
      <c r="LFQ22" s="85"/>
      <c r="LFR22" s="74"/>
      <c r="LFS22" s="74"/>
      <c r="LFT22" s="85"/>
      <c r="LFU22" s="74"/>
      <c r="LFV22" s="74"/>
      <c r="LFW22" s="85"/>
      <c r="LFX22" s="80"/>
      <c r="LFY22" s="80"/>
      <c r="LFZ22" s="85"/>
      <c r="LGA22" s="77"/>
      <c r="LGB22" s="74"/>
      <c r="LGC22" s="74"/>
      <c r="LGD22" s="85"/>
      <c r="LGE22" s="74"/>
      <c r="LGF22" s="74"/>
      <c r="LGG22" s="85"/>
      <c r="LGH22" s="74"/>
      <c r="LGI22" s="74"/>
      <c r="LGJ22" s="85"/>
      <c r="LGK22" s="74"/>
      <c r="LGL22" s="74"/>
      <c r="LGM22" s="85"/>
      <c r="LGN22" s="80"/>
      <c r="LGO22" s="80"/>
      <c r="LGP22" s="85"/>
      <c r="LGQ22" s="77"/>
      <c r="LGR22" s="74"/>
      <c r="LGS22" s="74"/>
      <c r="LGT22" s="85"/>
      <c r="LGU22" s="74"/>
      <c r="LGV22" s="74"/>
      <c r="LGW22" s="85"/>
      <c r="LGX22" s="74"/>
      <c r="LGY22" s="74"/>
      <c r="LGZ22" s="85"/>
      <c r="LHA22" s="74"/>
      <c r="LHB22" s="74"/>
      <c r="LHC22" s="85"/>
      <c r="LHD22" s="80"/>
      <c r="LHE22" s="80"/>
      <c r="LHF22" s="85"/>
      <c r="LHG22" s="77"/>
      <c r="LHH22" s="74"/>
      <c r="LHI22" s="74"/>
      <c r="LHJ22" s="85"/>
      <c r="LHK22" s="74"/>
      <c r="LHL22" s="74"/>
      <c r="LHM22" s="85"/>
      <c r="LHN22" s="74"/>
      <c r="LHO22" s="74"/>
      <c r="LHP22" s="85"/>
      <c r="LHQ22" s="74"/>
      <c r="LHR22" s="74"/>
      <c r="LHS22" s="85"/>
      <c r="LHT22" s="80"/>
      <c r="LHU22" s="80"/>
      <c r="LHV22" s="85"/>
      <c r="LHW22" s="77"/>
      <c r="LHX22" s="74"/>
      <c r="LHY22" s="74"/>
      <c r="LHZ22" s="85"/>
      <c r="LIA22" s="74"/>
      <c r="LIB22" s="74"/>
      <c r="LIC22" s="85"/>
      <c r="LID22" s="74"/>
      <c r="LIE22" s="74"/>
      <c r="LIF22" s="85"/>
      <c r="LIG22" s="74"/>
      <c r="LIH22" s="74"/>
      <c r="LII22" s="85"/>
      <c r="LIJ22" s="80"/>
      <c r="LIK22" s="80"/>
      <c r="LIL22" s="85"/>
      <c r="LIM22" s="77"/>
      <c r="LIN22" s="74"/>
      <c r="LIO22" s="74"/>
      <c r="LIP22" s="85"/>
      <c r="LIQ22" s="74"/>
      <c r="LIR22" s="74"/>
      <c r="LIS22" s="85"/>
      <c r="LIT22" s="74"/>
      <c r="LIU22" s="74"/>
      <c r="LIV22" s="85"/>
      <c r="LIW22" s="74"/>
      <c r="LIX22" s="74"/>
      <c r="LIY22" s="85"/>
      <c r="LIZ22" s="80"/>
      <c r="LJA22" s="80"/>
      <c r="LJB22" s="85"/>
      <c r="LJC22" s="77"/>
      <c r="LJD22" s="74"/>
      <c r="LJE22" s="74"/>
      <c r="LJF22" s="85"/>
      <c r="LJG22" s="74"/>
      <c r="LJH22" s="74"/>
      <c r="LJI22" s="85"/>
      <c r="LJJ22" s="74"/>
      <c r="LJK22" s="74"/>
      <c r="LJL22" s="85"/>
      <c r="LJM22" s="74"/>
      <c r="LJN22" s="74"/>
      <c r="LJO22" s="85"/>
      <c r="LJP22" s="80"/>
      <c r="LJQ22" s="80"/>
      <c r="LJR22" s="85"/>
      <c r="LJS22" s="77"/>
      <c r="LJT22" s="74"/>
      <c r="LJU22" s="74"/>
      <c r="LJV22" s="85"/>
      <c r="LJW22" s="74"/>
      <c r="LJX22" s="74"/>
      <c r="LJY22" s="85"/>
      <c r="LJZ22" s="74"/>
      <c r="LKA22" s="74"/>
      <c r="LKB22" s="85"/>
      <c r="LKC22" s="74"/>
      <c r="LKD22" s="74"/>
      <c r="LKE22" s="85"/>
      <c r="LKF22" s="80"/>
      <c r="LKG22" s="80"/>
      <c r="LKH22" s="85"/>
      <c r="LKI22" s="77"/>
      <c r="LKJ22" s="74"/>
      <c r="LKK22" s="74"/>
      <c r="LKL22" s="85"/>
      <c r="LKM22" s="74"/>
      <c r="LKN22" s="74"/>
      <c r="LKO22" s="85"/>
      <c r="LKP22" s="74"/>
      <c r="LKQ22" s="74"/>
      <c r="LKR22" s="85"/>
      <c r="LKS22" s="74"/>
      <c r="LKT22" s="74"/>
      <c r="LKU22" s="85"/>
      <c r="LKV22" s="80"/>
      <c r="LKW22" s="80"/>
      <c r="LKX22" s="85"/>
      <c r="LKY22" s="77"/>
      <c r="LKZ22" s="74"/>
      <c r="LLA22" s="74"/>
      <c r="LLB22" s="85"/>
      <c r="LLC22" s="74"/>
      <c r="LLD22" s="74"/>
      <c r="LLE22" s="85"/>
      <c r="LLF22" s="74"/>
      <c r="LLG22" s="74"/>
      <c r="LLH22" s="85"/>
      <c r="LLI22" s="74"/>
      <c r="LLJ22" s="74"/>
      <c r="LLK22" s="85"/>
      <c r="LLL22" s="80"/>
      <c r="LLM22" s="80"/>
      <c r="LLN22" s="85"/>
      <c r="LLO22" s="77"/>
      <c r="LLP22" s="74"/>
      <c r="LLQ22" s="74"/>
      <c r="LLR22" s="85"/>
      <c r="LLS22" s="74"/>
      <c r="LLT22" s="74"/>
      <c r="LLU22" s="85"/>
      <c r="LLV22" s="74"/>
      <c r="LLW22" s="74"/>
      <c r="LLX22" s="85"/>
      <c r="LLY22" s="74"/>
      <c r="LLZ22" s="74"/>
      <c r="LMA22" s="85"/>
      <c r="LMB22" s="80"/>
      <c r="LMC22" s="80"/>
      <c r="LMD22" s="85"/>
      <c r="LME22" s="77"/>
      <c r="LMF22" s="74"/>
      <c r="LMG22" s="74"/>
      <c r="LMH22" s="85"/>
      <c r="LMI22" s="74"/>
      <c r="LMJ22" s="74"/>
      <c r="LMK22" s="85"/>
      <c r="LML22" s="74"/>
      <c r="LMM22" s="74"/>
      <c r="LMN22" s="85"/>
      <c r="LMO22" s="74"/>
      <c r="LMP22" s="74"/>
      <c r="LMQ22" s="85"/>
      <c r="LMR22" s="80"/>
      <c r="LMS22" s="80"/>
      <c r="LMT22" s="85"/>
      <c r="LMU22" s="77"/>
      <c r="LMV22" s="74"/>
      <c r="LMW22" s="74"/>
      <c r="LMX22" s="85"/>
      <c r="LMY22" s="74"/>
      <c r="LMZ22" s="74"/>
      <c r="LNA22" s="85"/>
      <c r="LNB22" s="74"/>
      <c r="LNC22" s="74"/>
      <c r="LND22" s="85"/>
      <c r="LNE22" s="74"/>
      <c r="LNF22" s="74"/>
      <c r="LNG22" s="85"/>
      <c r="LNH22" s="80"/>
      <c r="LNI22" s="80"/>
      <c r="LNJ22" s="85"/>
      <c r="LNK22" s="77"/>
      <c r="LNL22" s="74"/>
      <c r="LNM22" s="74"/>
      <c r="LNN22" s="85"/>
      <c r="LNO22" s="74"/>
      <c r="LNP22" s="74"/>
      <c r="LNQ22" s="85"/>
      <c r="LNR22" s="74"/>
      <c r="LNS22" s="74"/>
      <c r="LNT22" s="85"/>
      <c r="LNU22" s="74"/>
      <c r="LNV22" s="74"/>
      <c r="LNW22" s="85"/>
      <c r="LNX22" s="80"/>
      <c r="LNY22" s="80"/>
      <c r="LNZ22" s="85"/>
      <c r="LOA22" s="77"/>
      <c r="LOB22" s="74"/>
      <c r="LOC22" s="74"/>
      <c r="LOD22" s="85"/>
      <c r="LOE22" s="74"/>
      <c r="LOF22" s="74"/>
      <c r="LOG22" s="85"/>
      <c r="LOH22" s="74"/>
      <c r="LOI22" s="74"/>
      <c r="LOJ22" s="85"/>
      <c r="LOK22" s="74"/>
      <c r="LOL22" s="74"/>
      <c r="LOM22" s="85"/>
      <c r="LON22" s="80"/>
      <c r="LOO22" s="80"/>
      <c r="LOP22" s="85"/>
      <c r="LOQ22" s="77"/>
      <c r="LOR22" s="74"/>
      <c r="LOS22" s="74"/>
      <c r="LOT22" s="85"/>
      <c r="LOU22" s="74"/>
      <c r="LOV22" s="74"/>
      <c r="LOW22" s="85"/>
      <c r="LOX22" s="74"/>
      <c r="LOY22" s="74"/>
      <c r="LOZ22" s="85"/>
      <c r="LPA22" s="74"/>
      <c r="LPB22" s="74"/>
      <c r="LPC22" s="85"/>
      <c r="LPD22" s="80"/>
      <c r="LPE22" s="80"/>
      <c r="LPF22" s="85"/>
      <c r="LPG22" s="77"/>
      <c r="LPH22" s="74"/>
      <c r="LPI22" s="74"/>
      <c r="LPJ22" s="85"/>
      <c r="LPK22" s="74"/>
      <c r="LPL22" s="74"/>
      <c r="LPM22" s="85"/>
      <c r="LPN22" s="74"/>
      <c r="LPO22" s="74"/>
      <c r="LPP22" s="85"/>
      <c r="LPQ22" s="74"/>
      <c r="LPR22" s="74"/>
      <c r="LPS22" s="85"/>
      <c r="LPT22" s="80"/>
      <c r="LPU22" s="80"/>
      <c r="LPV22" s="85"/>
      <c r="LPW22" s="77"/>
      <c r="LPX22" s="74"/>
      <c r="LPY22" s="74"/>
      <c r="LPZ22" s="85"/>
      <c r="LQA22" s="74"/>
      <c r="LQB22" s="74"/>
      <c r="LQC22" s="85"/>
      <c r="LQD22" s="74"/>
      <c r="LQE22" s="74"/>
      <c r="LQF22" s="85"/>
      <c r="LQG22" s="74"/>
      <c r="LQH22" s="74"/>
      <c r="LQI22" s="85"/>
      <c r="LQJ22" s="80"/>
      <c r="LQK22" s="80"/>
      <c r="LQL22" s="85"/>
      <c r="LQM22" s="77"/>
      <c r="LQN22" s="74"/>
      <c r="LQO22" s="74"/>
      <c r="LQP22" s="85"/>
      <c r="LQQ22" s="74"/>
      <c r="LQR22" s="74"/>
      <c r="LQS22" s="85"/>
      <c r="LQT22" s="74"/>
      <c r="LQU22" s="74"/>
      <c r="LQV22" s="85"/>
      <c r="LQW22" s="74"/>
      <c r="LQX22" s="74"/>
      <c r="LQY22" s="85"/>
      <c r="LQZ22" s="80"/>
      <c r="LRA22" s="80"/>
      <c r="LRB22" s="85"/>
      <c r="LRC22" s="77"/>
      <c r="LRD22" s="74"/>
      <c r="LRE22" s="74"/>
      <c r="LRF22" s="85"/>
      <c r="LRG22" s="74"/>
      <c r="LRH22" s="74"/>
      <c r="LRI22" s="85"/>
      <c r="LRJ22" s="74"/>
      <c r="LRK22" s="74"/>
      <c r="LRL22" s="85"/>
      <c r="LRM22" s="74"/>
      <c r="LRN22" s="74"/>
      <c r="LRO22" s="85"/>
      <c r="LRP22" s="80"/>
      <c r="LRQ22" s="80"/>
      <c r="LRR22" s="85"/>
      <c r="LRS22" s="77"/>
      <c r="LRT22" s="74"/>
      <c r="LRU22" s="74"/>
      <c r="LRV22" s="85"/>
      <c r="LRW22" s="74"/>
      <c r="LRX22" s="74"/>
      <c r="LRY22" s="85"/>
      <c r="LRZ22" s="74"/>
      <c r="LSA22" s="74"/>
      <c r="LSB22" s="85"/>
      <c r="LSC22" s="74"/>
      <c r="LSD22" s="74"/>
      <c r="LSE22" s="85"/>
      <c r="LSF22" s="80"/>
      <c r="LSG22" s="80"/>
      <c r="LSH22" s="85"/>
      <c r="LSI22" s="77"/>
      <c r="LSJ22" s="74"/>
      <c r="LSK22" s="74"/>
      <c r="LSL22" s="85"/>
      <c r="LSM22" s="74"/>
      <c r="LSN22" s="74"/>
      <c r="LSO22" s="85"/>
      <c r="LSP22" s="74"/>
      <c r="LSQ22" s="74"/>
      <c r="LSR22" s="85"/>
      <c r="LSS22" s="74"/>
      <c r="LST22" s="74"/>
      <c r="LSU22" s="85"/>
      <c r="LSV22" s="80"/>
      <c r="LSW22" s="80"/>
      <c r="LSX22" s="85"/>
      <c r="LSY22" s="77"/>
      <c r="LSZ22" s="74"/>
      <c r="LTA22" s="74"/>
      <c r="LTB22" s="85"/>
      <c r="LTC22" s="74"/>
      <c r="LTD22" s="74"/>
      <c r="LTE22" s="85"/>
      <c r="LTF22" s="74"/>
      <c r="LTG22" s="74"/>
      <c r="LTH22" s="85"/>
      <c r="LTI22" s="74"/>
      <c r="LTJ22" s="74"/>
      <c r="LTK22" s="85"/>
      <c r="LTL22" s="80"/>
      <c r="LTM22" s="80"/>
      <c r="LTN22" s="85"/>
      <c r="LTO22" s="77"/>
      <c r="LTP22" s="74"/>
      <c r="LTQ22" s="74"/>
      <c r="LTR22" s="85"/>
      <c r="LTS22" s="74"/>
      <c r="LTT22" s="74"/>
      <c r="LTU22" s="85"/>
      <c r="LTV22" s="74"/>
      <c r="LTW22" s="74"/>
      <c r="LTX22" s="85"/>
      <c r="LTY22" s="74"/>
      <c r="LTZ22" s="74"/>
      <c r="LUA22" s="85"/>
      <c r="LUB22" s="80"/>
      <c r="LUC22" s="80"/>
      <c r="LUD22" s="85"/>
      <c r="LUE22" s="77"/>
      <c r="LUF22" s="74"/>
      <c r="LUG22" s="74"/>
      <c r="LUH22" s="85"/>
      <c r="LUI22" s="74"/>
      <c r="LUJ22" s="74"/>
      <c r="LUK22" s="85"/>
      <c r="LUL22" s="74"/>
      <c r="LUM22" s="74"/>
      <c r="LUN22" s="85"/>
      <c r="LUO22" s="74"/>
      <c r="LUP22" s="74"/>
      <c r="LUQ22" s="85"/>
      <c r="LUR22" s="80"/>
      <c r="LUS22" s="80"/>
      <c r="LUT22" s="85"/>
      <c r="LUU22" s="77"/>
      <c r="LUV22" s="74"/>
      <c r="LUW22" s="74"/>
      <c r="LUX22" s="85"/>
      <c r="LUY22" s="74"/>
      <c r="LUZ22" s="74"/>
      <c r="LVA22" s="85"/>
      <c r="LVB22" s="74"/>
      <c r="LVC22" s="74"/>
      <c r="LVD22" s="85"/>
      <c r="LVE22" s="74"/>
      <c r="LVF22" s="74"/>
      <c r="LVG22" s="85"/>
      <c r="LVH22" s="80"/>
      <c r="LVI22" s="80"/>
      <c r="LVJ22" s="85"/>
      <c r="LVK22" s="77"/>
      <c r="LVL22" s="74"/>
      <c r="LVM22" s="74"/>
      <c r="LVN22" s="85"/>
      <c r="LVO22" s="74"/>
      <c r="LVP22" s="74"/>
      <c r="LVQ22" s="85"/>
      <c r="LVR22" s="74"/>
      <c r="LVS22" s="74"/>
      <c r="LVT22" s="85"/>
      <c r="LVU22" s="74"/>
      <c r="LVV22" s="74"/>
      <c r="LVW22" s="85"/>
      <c r="LVX22" s="80"/>
      <c r="LVY22" s="80"/>
      <c r="LVZ22" s="85"/>
      <c r="LWA22" s="77"/>
      <c r="LWB22" s="74"/>
      <c r="LWC22" s="74"/>
      <c r="LWD22" s="85"/>
      <c r="LWE22" s="74"/>
      <c r="LWF22" s="74"/>
      <c r="LWG22" s="85"/>
      <c r="LWH22" s="74"/>
      <c r="LWI22" s="74"/>
      <c r="LWJ22" s="85"/>
      <c r="LWK22" s="74"/>
      <c r="LWL22" s="74"/>
      <c r="LWM22" s="85"/>
      <c r="LWN22" s="80"/>
      <c r="LWO22" s="80"/>
      <c r="LWP22" s="85"/>
      <c r="LWQ22" s="77"/>
      <c r="LWR22" s="74"/>
      <c r="LWS22" s="74"/>
      <c r="LWT22" s="85"/>
      <c r="LWU22" s="74"/>
      <c r="LWV22" s="74"/>
      <c r="LWW22" s="85"/>
      <c r="LWX22" s="74"/>
      <c r="LWY22" s="74"/>
      <c r="LWZ22" s="85"/>
      <c r="LXA22" s="74"/>
      <c r="LXB22" s="74"/>
      <c r="LXC22" s="85"/>
      <c r="LXD22" s="80"/>
      <c r="LXE22" s="80"/>
      <c r="LXF22" s="85"/>
      <c r="LXG22" s="77"/>
      <c r="LXH22" s="74"/>
      <c r="LXI22" s="74"/>
      <c r="LXJ22" s="85"/>
      <c r="LXK22" s="74"/>
      <c r="LXL22" s="74"/>
      <c r="LXM22" s="85"/>
      <c r="LXN22" s="74"/>
      <c r="LXO22" s="74"/>
      <c r="LXP22" s="85"/>
      <c r="LXQ22" s="74"/>
      <c r="LXR22" s="74"/>
      <c r="LXS22" s="85"/>
      <c r="LXT22" s="80"/>
      <c r="LXU22" s="80"/>
      <c r="LXV22" s="85"/>
      <c r="LXW22" s="77"/>
      <c r="LXX22" s="74"/>
      <c r="LXY22" s="74"/>
      <c r="LXZ22" s="85"/>
      <c r="LYA22" s="74"/>
      <c r="LYB22" s="74"/>
      <c r="LYC22" s="85"/>
      <c r="LYD22" s="74"/>
      <c r="LYE22" s="74"/>
      <c r="LYF22" s="85"/>
      <c r="LYG22" s="74"/>
      <c r="LYH22" s="74"/>
      <c r="LYI22" s="85"/>
      <c r="LYJ22" s="80"/>
      <c r="LYK22" s="80"/>
      <c r="LYL22" s="85"/>
      <c r="LYM22" s="77"/>
      <c r="LYN22" s="74"/>
      <c r="LYO22" s="74"/>
      <c r="LYP22" s="85"/>
      <c r="LYQ22" s="74"/>
      <c r="LYR22" s="74"/>
      <c r="LYS22" s="85"/>
      <c r="LYT22" s="74"/>
      <c r="LYU22" s="74"/>
      <c r="LYV22" s="85"/>
      <c r="LYW22" s="74"/>
      <c r="LYX22" s="74"/>
      <c r="LYY22" s="85"/>
      <c r="LYZ22" s="80"/>
      <c r="LZA22" s="80"/>
      <c r="LZB22" s="85"/>
      <c r="LZC22" s="77"/>
      <c r="LZD22" s="74"/>
      <c r="LZE22" s="74"/>
      <c r="LZF22" s="85"/>
      <c r="LZG22" s="74"/>
      <c r="LZH22" s="74"/>
      <c r="LZI22" s="85"/>
      <c r="LZJ22" s="74"/>
      <c r="LZK22" s="74"/>
      <c r="LZL22" s="85"/>
      <c r="LZM22" s="74"/>
      <c r="LZN22" s="74"/>
      <c r="LZO22" s="85"/>
      <c r="LZP22" s="80"/>
      <c r="LZQ22" s="80"/>
      <c r="LZR22" s="85"/>
      <c r="LZS22" s="77"/>
      <c r="LZT22" s="74"/>
      <c r="LZU22" s="74"/>
      <c r="LZV22" s="85"/>
      <c r="LZW22" s="74"/>
      <c r="LZX22" s="74"/>
      <c r="LZY22" s="85"/>
      <c r="LZZ22" s="74"/>
      <c r="MAA22" s="74"/>
      <c r="MAB22" s="85"/>
      <c r="MAC22" s="74"/>
      <c r="MAD22" s="74"/>
      <c r="MAE22" s="85"/>
      <c r="MAF22" s="80"/>
      <c r="MAG22" s="80"/>
      <c r="MAH22" s="85"/>
      <c r="MAI22" s="77"/>
      <c r="MAJ22" s="74"/>
      <c r="MAK22" s="74"/>
      <c r="MAL22" s="85"/>
      <c r="MAM22" s="74"/>
      <c r="MAN22" s="74"/>
      <c r="MAO22" s="85"/>
      <c r="MAP22" s="74"/>
      <c r="MAQ22" s="74"/>
      <c r="MAR22" s="85"/>
      <c r="MAS22" s="74"/>
      <c r="MAT22" s="74"/>
      <c r="MAU22" s="85"/>
      <c r="MAV22" s="80"/>
      <c r="MAW22" s="80"/>
      <c r="MAX22" s="85"/>
      <c r="MAY22" s="77"/>
      <c r="MAZ22" s="74"/>
      <c r="MBA22" s="74"/>
      <c r="MBB22" s="85"/>
      <c r="MBC22" s="74"/>
      <c r="MBD22" s="74"/>
      <c r="MBE22" s="85"/>
      <c r="MBF22" s="74"/>
      <c r="MBG22" s="74"/>
      <c r="MBH22" s="85"/>
      <c r="MBI22" s="74"/>
      <c r="MBJ22" s="74"/>
      <c r="MBK22" s="85"/>
      <c r="MBL22" s="80"/>
      <c r="MBM22" s="80"/>
      <c r="MBN22" s="85"/>
      <c r="MBO22" s="77"/>
      <c r="MBP22" s="74"/>
      <c r="MBQ22" s="74"/>
      <c r="MBR22" s="85"/>
      <c r="MBS22" s="74"/>
      <c r="MBT22" s="74"/>
      <c r="MBU22" s="85"/>
      <c r="MBV22" s="74"/>
      <c r="MBW22" s="74"/>
      <c r="MBX22" s="85"/>
      <c r="MBY22" s="74"/>
      <c r="MBZ22" s="74"/>
      <c r="MCA22" s="85"/>
      <c r="MCB22" s="80"/>
      <c r="MCC22" s="80"/>
      <c r="MCD22" s="85"/>
      <c r="MCE22" s="77"/>
      <c r="MCF22" s="74"/>
      <c r="MCG22" s="74"/>
      <c r="MCH22" s="85"/>
      <c r="MCI22" s="74"/>
      <c r="MCJ22" s="74"/>
      <c r="MCK22" s="85"/>
      <c r="MCL22" s="74"/>
      <c r="MCM22" s="74"/>
      <c r="MCN22" s="85"/>
      <c r="MCO22" s="74"/>
      <c r="MCP22" s="74"/>
      <c r="MCQ22" s="85"/>
      <c r="MCR22" s="80"/>
      <c r="MCS22" s="80"/>
      <c r="MCT22" s="85"/>
      <c r="MCU22" s="77"/>
      <c r="MCV22" s="74"/>
      <c r="MCW22" s="74"/>
      <c r="MCX22" s="85"/>
      <c r="MCY22" s="74"/>
      <c r="MCZ22" s="74"/>
      <c r="MDA22" s="85"/>
      <c r="MDB22" s="74"/>
      <c r="MDC22" s="74"/>
      <c r="MDD22" s="85"/>
      <c r="MDE22" s="74"/>
      <c r="MDF22" s="74"/>
      <c r="MDG22" s="85"/>
      <c r="MDH22" s="80"/>
      <c r="MDI22" s="80"/>
      <c r="MDJ22" s="85"/>
      <c r="MDK22" s="77"/>
      <c r="MDL22" s="74"/>
      <c r="MDM22" s="74"/>
      <c r="MDN22" s="85"/>
      <c r="MDO22" s="74"/>
      <c r="MDP22" s="74"/>
      <c r="MDQ22" s="85"/>
      <c r="MDR22" s="74"/>
      <c r="MDS22" s="74"/>
      <c r="MDT22" s="85"/>
      <c r="MDU22" s="74"/>
      <c r="MDV22" s="74"/>
      <c r="MDW22" s="85"/>
      <c r="MDX22" s="80"/>
      <c r="MDY22" s="80"/>
      <c r="MDZ22" s="85"/>
      <c r="MEA22" s="77"/>
      <c r="MEB22" s="74"/>
      <c r="MEC22" s="74"/>
      <c r="MED22" s="85"/>
      <c r="MEE22" s="74"/>
      <c r="MEF22" s="74"/>
      <c r="MEG22" s="85"/>
      <c r="MEH22" s="74"/>
      <c r="MEI22" s="74"/>
      <c r="MEJ22" s="85"/>
      <c r="MEK22" s="74"/>
      <c r="MEL22" s="74"/>
      <c r="MEM22" s="85"/>
      <c r="MEN22" s="80"/>
      <c r="MEO22" s="80"/>
      <c r="MEP22" s="85"/>
      <c r="MEQ22" s="77"/>
      <c r="MER22" s="74"/>
      <c r="MES22" s="74"/>
      <c r="MET22" s="85"/>
      <c r="MEU22" s="74"/>
      <c r="MEV22" s="74"/>
      <c r="MEW22" s="85"/>
      <c r="MEX22" s="74"/>
      <c r="MEY22" s="74"/>
      <c r="MEZ22" s="85"/>
      <c r="MFA22" s="74"/>
      <c r="MFB22" s="74"/>
      <c r="MFC22" s="85"/>
      <c r="MFD22" s="80"/>
      <c r="MFE22" s="80"/>
      <c r="MFF22" s="85"/>
      <c r="MFG22" s="77"/>
      <c r="MFH22" s="74"/>
      <c r="MFI22" s="74"/>
      <c r="MFJ22" s="85"/>
      <c r="MFK22" s="74"/>
      <c r="MFL22" s="74"/>
      <c r="MFM22" s="85"/>
      <c r="MFN22" s="74"/>
      <c r="MFO22" s="74"/>
      <c r="MFP22" s="85"/>
      <c r="MFQ22" s="74"/>
      <c r="MFR22" s="74"/>
      <c r="MFS22" s="85"/>
      <c r="MFT22" s="80"/>
      <c r="MFU22" s="80"/>
      <c r="MFV22" s="85"/>
      <c r="MFW22" s="77"/>
      <c r="MFX22" s="74"/>
      <c r="MFY22" s="74"/>
      <c r="MFZ22" s="85"/>
      <c r="MGA22" s="74"/>
      <c r="MGB22" s="74"/>
      <c r="MGC22" s="85"/>
      <c r="MGD22" s="74"/>
      <c r="MGE22" s="74"/>
      <c r="MGF22" s="85"/>
      <c r="MGG22" s="74"/>
      <c r="MGH22" s="74"/>
      <c r="MGI22" s="85"/>
      <c r="MGJ22" s="80"/>
      <c r="MGK22" s="80"/>
      <c r="MGL22" s="85"/>
      <c r="MGM22" s="77"/>
      <c r="MGN22" s="74"/>
      <c r="MGO22" s="74"/>
      <c r="MGP22" s="85"/>
      <c r="MGQ22" s="74"/>
      <c r="MGR22" s="74"/>
      <c r="MGS22" s="85"/>
      <c r="MGT22" s="74"/>
      <c r="MGU22" s="74"/>
      <c r="MGV22" s="85"/>
      <c r="MGW22" s="74"/>
      <c r="MGX22" s="74"/>
      <c r="MGY22" s="85"/>
      <c r="MGZ22" s="80"/>
      <c r="MHA22" s="80"/>
      <c r="MHB22" s="85"/>
      <c r="MHC22" s="77"/>
      <c r="MHD22" s="74"/>
      <c r="MHE22" s="74"/>
      <c r="MHF22" s="85"/>
      <c r="MHG22" s="74"/>
      <c r="MHH22" s="74"/>
      <c r="MHI22" s="85"/>
      <c r="MHJ22" s="74"/>
      <c r="MHK22" s="74"/>
      <c r="MHL22" s="85"/>
      <c r="MHM22" s="74"/>
      <c r="MHN22" s="74"/>
      <c r="MHO22" s="85"/>
      <c r="MHP22" s="80"/>
      <c r="MHQ22" s="80"/>
      <c r="MHR22" s="85"/>
      <c r="MHS22" s="77"/>
      <c r="MHT22" s="74"/>
      <c r="MHU22" s="74"/>
      <c r="MHV22" s="85"/>
      <c r="MHW22" s="74"/>
      <c r="MHX22" s="74"/>
      <c r="MHY22" s="85"/>
      <c r="MHZ22" s="74"/>
      <c r="MIA22" s="74"/>
      <c r="MIB22" s="85"/>
      <c r="MIC22" s="74"/>
      <c r="MID22" s="74"/>
      <c r="MIE22" s="85"/>
      <c r="MIF22" s="80"/>
      <c r="MIG22" s="80"/>
      <c r="MIH22" s="85"/>
      <c r="MII22" s="77"/>
      <c r="MIJ22" s="74"/>
      <c r="MIK22" s="74"/>
      <c r="MIL22" s="85"/>
      <c r="MIM22" s="74"/>
      <c r="MIN22" s="74"/>
      <c r="MIO22" s="85"/>
      <c r="MIP22" s="74"/>
      <c r="MIQ22" s="74"/>
      <c r="MIR22" s="85"/>
      <c r="MIS22" s="74"/>
      <c r="MIT22" s="74"/>
      <c r="MIU22" s="85"/>
      <c r="MIV22" s="80"/>
      <c r="MIW22" s="80"/>
      <c r="MIX22" s="85"/>
      <c r="MIY22" s="77"/>
      <c r="MIZ22" s="74"/>
      <c r="MJA22" s="74"/>
      <c r="MJB22" s="85"/>
      <c r="MJC22" s="74"/>
      <c r="MJD22" s="74"/>
      <c r="MJE22" s="85"/>
      <c r="MJF22" s="74"/>
      <c r="MJG22" s="74"/>
      <c r="MJH22" s="85"/>
      <c r="MJI22" s="74"/>
      <c r="MJJ22" s="74"/>
      <c r="MJK22" s="85"/>
      <c r="MJL22" s="80"/>
      <c r="MJM22" s="80"/>
      <c r="MJN22" s="85"/>
      <c r="MJO22" s="77"/>
      <c r="MJP22" s="74"/>
      <c r="MJQ22" s="74"/>
      <c r="MJR22" s="85"/>
      <c r="MJS22" s="74"/>
      <c r="MJT22" s="74"/>
      <c r="MJU22" s="85"/>
      <c r="MJV22" s="74"/>
      <c r="MJW22" s="74"/>
      <c r="MJX22" s="85"/>
      <c r="MJY22" s="74"/>
      <c r="MJZ22" s="74"/>
      <c r="MKA22" s="85"/>
      <c r="MKB22" s="80"/>
      <c r="MKC22" s="80"/>
      <c r="MKD22" s="85"/>
      <c r="MKE22" s="77"/>
      <c r="MKF22" s="74"/>
      <c r="MKG22" s="74"/>
      <c r="MKH22" s="85"/>
      <c r="MKI22" s="74"/>
      <c r="MKJ22" s="74"/>
      <c r="MKK22" s="85"/>
      <c r="MKL22" s="74"/>
      <c r="MKM22" s="74"/>
      <c r="MKN22" s="85"/>
      <c r="MKO22" s="74"/>
      <c r="MKP22" s="74"/>
      <c r="MKQ22" s="85"/>
      <c r="MKR22" s="80"/>
      <c r="MKS22" s="80"/>
      <c r="MKT22" s="85"/>
      <c r="MKU22" s="77"/>
      <c r="MKV22" s="74"/>
      <c r="MKW22" s="74"/>
      <c r="MKX22" s="85"/>
      <c r="MKY22" s="74"/>
      <c r="MKZ22" s="74"/>
      <c r="MLA22" s="85"/>
      <c r="MLB22" s="74"/>
      <c r="MLC22" s="74"/>
      <c r="MLD22" s="85"/>
      <c r="MLE22" s="74"/>
      <c r="MLF22" s="74"/>
      <c r="MLG22" s="85"/>
      <c r="MLH22" s="80"/>
      <c r="MLI22" s="80"/>
      <c r="MLJ22" s="85"/>
      <c r="MLK22" s="77"/>
      <c r="MLL22" s="74"/>
      <c r="MLM22" s="74"/>
      <c r="MLN22" s="85"/>
      <c r="MLO22" s="74"/>
      <c r="MLP22" s="74"/>
      <c r="MLQ22" s="85"/>
      <c r="MLR22" s="74"/>
      <c r="MLS22" s="74"/>
      <c r="MLT22" s="85"/>
      <c r="MLU22" s="74"/>
      <c r="MLV22" s="74"/>
      <c r="MLW22" s="85"/>
      <c r="MLX22" s="80"/>
      <c r="MLY22" s="80"/>
      <c r="MLZ22" s="85"/>
      <c r="MMA22" s="77"/>
      <c r="MMB22" s="74"/>
      <c r="MMC22" s="74"/>
      <c r="MMD22" s="85"/>
      <c r="MME22" s="74"/>
      <c r="MMF22" s="74"/>
      <c r="MMG22" s="85"/>
      <c r="MMH22" s="74"/>
      <c r="MMI22" s="74"/>
      <c r="MMJ22" s="85"/>
      <c r="MMK22" s="74"/>
      <c r="MML22" s="74"/>
      <c r="MMM22" s="85"/>
      <c r="MMN22" s="80"/>
      <c r="MMO22" s="80"/>
      <c r="MMP22" s="85"/>
      <c r="MMQ22" s="77"/>
      <c r="MMR22" s="74"/>
      <c r="MMS22" s="74"/>
      <c r="MMT22" s="85"/>
      <c r="MMU22" s="74"/>
      <c r="MMV22" s="74"/>
      <c r="MMW22" s="85"/>
      <c r="MMX22" s="74"/>
      <c r="MMY22" s="74"/>
      <c r="MMZ22" s="85"/>
      <c r="MNA22" s="74"/>
      <c r="MNB22" s="74"/>
      <c r="MNC22" s="85"/>
      <c r="MND22" s="80"/>
      <c r="MNE22" s="80"/>
      <c r="MNF22" s="85"/>
      <c r="MNG22" s="77"/>
      <c r="MNH22" s="74"/>
      <c r="MNI22" s="74"/>
      <c r="MNJ22" s="85"/>
      <c r="MNK22" s="74"/>
      <c r="MNL22" s="74"/>
      <c r="MNM22" s="85"/>
      <c r="MNN22" s="74"/>
      <c r="MNO22" s="74"/>
      <c r="MNP22" s="85"/>
      <c r="MNQ22" s="74"/>
      <c r="MNR22" s="74"/>
      <c r="MNS22" s="85"/>
      <c r="MNT22" s="80"/>
      <c r="MNU22" s="80"/>
      <c r="MNV22" s="85"/>
      <c r="MNW22" s="77"/>
      <c r="MNX22" s="74"/>
      <c r="MNY22" s="74"/>
      <c r="MNZ22" s="85"/>
      <c r="MOA22" s="74"/>
      <c r="MOB22" s="74"/>
      <c r="MOC22" s="85"/>
      <c r="MOD22" s="74"/>
      <c r="MOE22" s="74"/>
      <c r="MOF22" s="85"/>
      <c r="MOG22" s="74"/>
      <c r="MOH22" s="74"/>
      <c r="MOI22" s="85"/>
      <c r="MOJ22" s="80"/>
      <c r="MOK22" s="80"/>
      <c r="MOL22" s="85"/>
      <c r="MOM22" s="77"/>
      <c r="MON22" s="74"/>
      <c r="MOO22" s="74"/>
      <c r="MOP22" s="85"/>
      <c r="MOQ22" s="74"/>
      <c r="MOR22" s="74"/>
      <c r="MOS22" s="85"/>
      <c r="MOT22" s="74"/>
      <c r="MOU22" s="74"/>
      <c r="MOV22" s="85"/>
      <c r="MOW22" s="74"/>
      <c r="MOX22" s="74"/>
      <c r="MOY22" s="85"/>
      <c r="MOZ22" s="80"/>
      <c r="MPA22" s="80"/>
      <c r="MPB22" s="85"/>
      <c r="MPC22" s="77"/>
      <c r="MPD22" s="74"/>
      <c r="MPE22" s="74"/>
      <c r="MPF22" s="85"/>
      <c r="MPG22" s="74"/>
      <c r="MPH22" s="74"/>
      <c r="MPI22" s="85"/>
      <c r="MPJ22" s="74"/>
      <c r="MPK22" s="74"/>
      <c r="MPL22" s="85"/>
      <c r="MPM22" s="74"/>
      <c r="MPN22" s="74"/>
      <c r="MPO22" s="85"/>
      <c r="MPP22" s="80"/>
      <c r="MPQ22" s="80"/>
      <c r="MPR22" s="85"/>
      <c r="MPS22" s="77"/>
      <c r="MPT22" s="74"/>
      <c r="MPU22" s="74"/>
      <c r="MPV22" s="85"/>
      <c r="MPW22" s="74"/>
      <c r="MPX22" s="74"/>
      <c r="MPY22" s="85"/>
      <c r="MPZ22" s="74"/>
      <c r="MQA22" s="74"/>
      <c r="MQB22" s="85"/>
      <c r="MQC22" s="74"/>
      <c r="MQD22" s="74"/>
      <c r="MQE22" s="85"/>
      <c r="MQF22" s="80"/>
      <c r="MQG22" s="80"/>
      <c r="MQH22" s="85"/>
      <c r="MQI22" s="77"/>
      <c r="MQJ22" s="74"/>
      <c r="MQK22" s="74"/>
      <c r="MQL22" s="85"/>
      <c r="MQM22" s="74"/>
      <c r="MQN22" s="74"/>
      <c r="MQO22" s="85"/>
      <c r="MQP22" s="74"/>
      <c r="MQQ22" s="74"/>
      <c r="MQR22" s="85"/>
      <c r="MQS22" s="74"/>
      <c r="MQT22" s="74"/>
      <c r="MQU22" s="85"/>
      <c r="MQV22" s="80"/>
      <c r="MQW22" s="80"/>
      <c r="MQX22" s="85"/>
      <c r="MQY22" s="77"/>
      <c r="MQZ22" s="74"/>
      <c r="MRA22" s="74"/>
      <c r="MRB22" s="85"/>
      <c r="MRC22" s="74"/>
      <c r="MRD22" s="74"/>
      <c r="MRE22" s="85"/>
      <c r="MRF22" s="74"/>
      <c r="MRG22" s="74"/>
      <c r="MRH22" s="85"/>
      <c r="MRI22" s="74"/>
      <c r="MRJ22" s="74"/>
      <c r="MRK22" s="85"/>
      <c r="MRL22" s="80"/>
      <c r="MRM22" s="80"/>
      <c r="MRN22" s="85"/>
      <c r="MRO22" s="77"/>
      <c r="MRP22" s="74"/>
      <c r="MRQ22" s="74"/>
      <c r="MRR22" s="85"/>
      <c r="MRS22" s="74"/>
      <c r="MRT22" s="74"/>
      <c r="MRU22" s="85"/>
      <c r="MRV22" s="74"/>
      <c r="MRW22" s="74"/>
      <c r="MRX22" s="85"/>
      <c r="MRY22" s="74"/>
      <c r="MRZ22" s="74"/>
      <c r="MSA22" s="85"/>
      <c r="MSB22" s="80"/>
      <c r="MSC22" s="80"/>
      <c r="MSD22" s="85"/>
      <c r="MSE22" s="77"/>
      <c r="MSF22" s="74"/>
      <c r="MSG22" s="74"/>
      <c r="MSH22" s="85"/>
      <c r="MSI22" s="74"/>
      <c r="MSJ22" s="74"/>
      <c r="MSK22" s="85"/>
      <c r="MSL22" s="74"/>
      <c r="MSM22" s="74"/>
      <c r="MSN22" s="85"/>
      <c r="MSO22" s="74"/>
      <c r="MSP22" s="74"/>
      <c r="MSQ22" s="85"/>
      <c r="MSR22" s="80"/>
      <c r="MSS22" s="80"/>
      <c r="MST22" s="85"/>
      <c r="MSU22" s="77"/>
      <c r="MSV22" s="74"/>
      <c r="MSW22" s="74"/>
      <c r="MSX22" s="85"/>
      <c r="MSY22" s="74"/>
      <c r="MSZ22" s="74"/>
      <c r="MTA22" s="85"/>
      <c r="MTB22" s="74"/>
      <c r="MTC22" s="74"/>
      <c r="MTD22" s="85"/>
      <c r="MTE22" s="74"/>
      <c r="MTF22" s="74"/>
      <c r="MTG22" s="85"/>
      <c r="MTH22" s="80"/>
      <c r="MTI22" s="80"/>
      <c r="MTJ22" s="85"/>
      <c r="MTK22" s="77"/>
      <c r="MTL22" s="74"/>
      <c r="MTM22" s="74"/>
      <c r="MTN22" s="85"/>
      <c r="MTO22" s="74"/>
      <c r="MTP22" s="74"/>
      <c r="MTQ22" s="85"/>
      <c r="MTR22" s="74"/>
      <c r="MTS22" s="74"/>
      <c r="MTT22" s="85"/>
      <c r="MTU22" s="74"/>
      <c r="MTV22" s="74"/>
      <c r="MTW22" s="85"/>
      <c r="MTX22" s="80"/>
      <c r="MTY22" s="80"/>
      <c r="MTZ22" s="85"/>
      <c r="MUA22" s="77"/>
      <c r="MUB22" s="74"/>
      <c r="MUC22" s="74"/>
      <c r="MUD22" s="85"/>
      <c r="MUE22" s="74"/>
      <c r="MUF22" s="74"/>
      <c r="MUG22" s="85"/>
      <c r="MUH22" s="74"/>
      <c r="MUI22" s="74"/>
      <c r="MUJ22" s="85"/>
      <c r="MUK22" s="74"/>
      <c r="MUL22" s="74"/>
      <c r="MUM22" s="85"/>
      <c r="MUN22" s="80"/>
      <c r="MUO22" s="80"/>
      <c r="MUP22" s="85"/>
      <c r="MUQ22" s="77"/>
      <c r="MUR22" s="74"/>
      <c r="MUS22" s="74"/>
      <c r="MUT22" s="85"/>
      <c r="MUU22" s="74"/>
      <c r="MUV22" s="74"/>
      <c r="MUW22" s="85"/>
      <c r="MUX22" s="74"/>
      <c r="MUY22" s="74"/>
      <c r="MUZ22" s="85"/>
      <c r="MVA22" s="74"/>
      <c r="MVB22" s="74"/>
      <c r="MVC22" s="85"/>
      <c r="MVD22" s="80"/>
      <c r="MVE22" s="80"/>
      <c r="MVF22" s="85"/>
      <c r="MVG22" s="77"/>
      <c r="MVH22" s="74"/>
      <c r="MVI22" s="74"/>
      <c r="MVJ22" s="85"/>
      <c r="MVK22" s="74"/>
      <c r="MVL22" s="74"/>
      <c r="MVM22" s="85"/>
      <c r="MVN22" s="74"/>
      <c r="MVO22" s="74"/>
      <c r="MVP22" s="85"/>
      <c r="MVQ22" s="74"/>
      <c r="MVR22" s="74"/>
      <c r="MVS22" s="85"/>
      <c r="MVT22" s="80"/>
      <c r="MVU22" s="80"/>
      <c r="MVV22" s="85"/>
      <c r="MVW22" s="77"/>
      <c r="MVX22" s="74"/>
      <c r="MVY22" s="74"/>
      <c r="MVZ22" s="85"/>
      <c r="MWA22" s="74"/>
      <c r="MWB22" s="74"/>
      <c r="MWC22" s="85"/>
      <c r="MWD22" s="74"/>
      <c r="MWE22" s="74"/>
      <c r="MWF22" s="85"/>
      <c r="MWG22" s="74"/>
      <c r="MWH22" s="74"/>
      <c r="MWI22" s="85"/>
      <c r="MWJ22" s="80"/>
      <c r="MWK22" s="80"/>
      <c r="MWL22" s="85"/>
      <c r="MWM22" s="77"/>
      <c r="MWN22" s="74"/>
      <c r="MWO22" s="74"/>
      <c r="MWP22" s="85"/>
      <c r="MWQ22" s="74"/>
      <c r="MWR22" s="74"/>
      <c r="MWS22" s="85"/>
      <c r="MWT22" s="74"/>
      <c r="MWU22" s="74"/>
      <c r="MWV22" s="85"/>
      <c r="MWW22" s="74"/>
      <c r="MWX22" s="74"/>
      <c r="MWY22" s="85"/>
      <c r="MWZ22" s="80"/>
      <c r="MXA22" s="80"/>
      <c r="MXB22" s="85"/>
      <c r="MXC22" s="77"/>
      <c r="MXD22" s="74"/>
      <c r="MXE22" s="74"/>
      <c r="MXF22" s="85"/>
      <c r="MXG22" s="74"/>
      <c r="MXH22" s="74"/>
      <c r="MXI22" s="85"/>
      <c r="MXJ22" s="74"/>
      <c r="MXK22" s="74"/>
      <c r="MXL22" s="85"/>
      <c r="MXM22" s="74"/>
      <c r="MXN22" s="74"/>
      <c r="MXO22" s="85"/>
      <c r="MXP22" s="80"/>
      <c r="MXQ22" s="80"/>
      <c r="MXR22" s="85"/>
      <c r="MXS22" s="77"/>
      <c r="MXT22" s="74"/>
      <c r="MXU22" s="74"/>
      <c r="MXV22" s="85"/>
      <c r="MXW22" s="74"/>
      <c r="MXX22" s="74"/>
      <c r="MXY22" s="85"/>
      <c r="MXZ22" s="74"/>
      <c r="MYA22" s="74"/>
      <c r="MYB22" s="85"/>
      <c r="MYC22" s="74"/>
      <c r="MYD22" s="74"/>
      <c r="MYE22" s="85"/>
      <c r="MYF22" s="80"/>
      <c r="MYG22" s="80"/>
      <c r="MYH22" s="85"/>
      <c r="MYI22" s="77"/>
      <c r="MYJ22" s="74"/>
      <c r="MYK22" s="74"/>
      <c r="MYL22" s="85"/>
      <c r="MYM22" s="74"/>
      <c r="MYN22" s="74"/>
      <c r="MYO22" s="85"/>
      <c r="MYP22" s="74"/>
      <c r="MYQ22" s="74"/>
      <c r="MYR22" s="85"/>
      <c r="MYS22" s="74"/>
      <c r="MYT22" s="74"/>
      <c r="MYU22" s="85"/>
      <c r="MYV22" s="80"/>
      <c r="MYW22" s="80"/>
      <c r="MYX22" s="85"/>
      <c r="MYY22" s="77"/>
      <c r="MYZ22" s="74"/>
      <c r="MZA22" s="74"/>
      <c r="MZB22" s="85"/>
      <c r="MZC22" s="74"/>
      <c r="MZD22" s="74"/>
      <c r="MZE22" s="85"/>
      <c r="MZF22" s="74"/>
      <c r="MZG22" s="74"/>
      <c r="MZH22" s="85"/>
      <c r="MZI22" s="74"/>
      <c r="MZJ22" s="74"/>
      <c r="MZK22" s="85"/>
      <c r="MZL22" s="80"/>
      <c r="MZM22" s="80"/>
      <c r="MZN22" s="85"/>
      <c r="MZO22" s="77"/>
      <c r="MZP22" s="74"/>
      <c r="MZQ22" s="74"/>
      <c r="MZR22" s="85"/>
      <c r="MZS22" s="74"/>
      <c r="MZT22" s="74"/>
      <c r="MZU22" s="85"/>
      <c r="MZV22" s="74"/>
      <c r="MZW22" s="74"/>
      <c r="MZX22" s="85"/>
      <c r="MZY22" s="74"/>
      <c r="MZZ22" s="74"/>
      <c r="NAA22" s="85"/>
      <c r="NAB22" s="80"/>
      <c r="NAC22" s="80"/>
      <c r="NAD22" s="85"/>
      <c r="NAE22" s="77"/>
      <c r="NAF22" s="74"/>
      <c r="NAG22" s="74"/>
      <c r="NAH22" s="85"/>
      <c r="NAI22" s="74"/>
      <c r="NAJ22" s="74"/>
      <c r="NAK22" s="85"/>
      <c r="NAL22" s="74"/>
      <c r="NAM22" s="74"/>
      <c r="NAN22" s="85"/>
      <c r="NAO22" s="74"/>
      <c r="NAP22" s="74"/>
      <c r="NAQ22" s="85"/>
      <c r="NAR22" s="80"/>
      <c r="NAS22" s="80"/>
      <c r="NAT22" s="85"/>
      <c r="NAU22" s="77"/>
      <c r="NAV22" s="74"/>
      <c r="NAW22" s="74"/>
      <c r="NAX22" s="85"/>
      <c r="NAY22" s="74"/>
      <c r="NAZ22" s="74"/>
      <c r="NBA22" s="85"/>
      <c r="NBB22" s="74"/>
      <c r="NBC22" s="74"/>
      <c r="NBD22" s="85"/>
      <c r="NBE22" s="74"/>
      <c r="NBF22" s="74"/>
      <c r="NBG22" s="85"/>
      <c r="NBH22" s="80"/>
      <c r="NBI22" s="80"/>
      <c r="NBJ22" s="85"/>
      <c r="NBK22" s="77"/>
      <c r="NBL22" s="74"/>
      <c r="NBM22" s="74"/>
      <c r="NBN22" s="85"/>
      <c r="NBO22" s="74"/>
      <c r="NBP22" s="74"/>
      <c r="NBQ22" s="85"/>
      <c r="NBR22" s="74"/>
      <c r="NBS22" s="74"/>
      <c r="NBT22" s="85"/>
      <c r="NBU22" s="74"/>
      <c r="NBV22" s="74"/>
      <c r="NBW22" s="85"/>
      <c r="NBX22" s="80"/>
      <c r="NBY22" s="80"/>
      <c r="NBZ22" s="85"/>
      <c r="NCA22" s="77"/>
      <c r="NCB22" s="74"/>
      <c r="NCC22" s="74"/>
      <c r="NCD22" s="85"/>
      <c r="NCE22" s="74"/>
      <c r="NCF22" s="74"/>
      <c r="NCG22" s="85"/>
      <c r="NCH22" s="74"/>
      <c r="NCI22" s="74"/>
      <c r="NCJ22" s="85"/>
      <c r="NCK22" s="74"/>
      <c r="NCL22" s="74"/>
      <c r="NCM22" s="85"/>
      <c r="NCN22" s="80"/>
      <c r="NCO22" s="80"/>
      <c r="NCP22" s="85"/>
      <c r="NCQ22" s="77"/>
      <c r="NCR22" s="74"/>
      <c r="NCS22" s="74"/>
      <c r="NCT22" s="85"/>
      <c r="NCU22" s="74"/>
      <c r="NCV22" s="74"/>
      <c r="NCW22" s="85"/>
      <c r="NCX22" s="74"/>
      <c r="NCY22" s="74"/>
      <c r="NCZ22" s="85"/>
      <c r="NDA22" s="74"/>
      <c r="NDB22" s="74"/>
      <c r="NDC22" s="85"/>
      <c r="NDD22" s="80"/>
      <c r="NDE22" s="80"/>
      <c r="NDF22" s="85"/>
      <c r="NDG22" s="77"/>
      <c r="NDH22" s="74"/>
      <c r="NDI22" s="74"/>
      <c r="NDJ22" s="85"/>
      <c r="NDK22" s="74"/>
      <c r="NDL22" s="74"/>
      <c r="NDM22" s="85"/>
      <c r="NDN22" s="74"/>
      <c r="NDO22" s="74"/>
      <c r="NDP22" s="85"/>
      <c r="NDQ22" s="74"/>
      <c r="NDR22" s="74"/>
      <c r="NDS22" s="85"/>
      <c r="NDT22" s="80"/>
      <c r="NDU22" s="80"/>
      <c r="NDV22" s="85"/>
      <c r="NDW22" s="77"/>
      <c r="NDX22" s="74"/>
      <c r="NDY22" s="74"/>
      <c r="NDZ22" s="85"/>
      <c r="NEA22" s="74"/>
      <c r="NEB22" s="74"/>
      <c r="NEC22" s="85"/>
      <c r="NED22" s="74"/>
      <c r="NEE22" s="74"/>
      <c r="NEF22" s="85"/>
      <c r="NEG22" s="74"/>
      <c r="NEH22" s="74"/>
      <c r="NEI22" s="85"/>
      <c r="NEJ22" s="80"/>
      <c r="NEK22" s="80"/>
      <c r="NEL22" s="85"/>
      <c r="NEM22" s="77"/>
      <c r="NEN22" s="74"/>
      <c r="NEO22" s="74"/>
      <c r="NEP22" s="85"/>
      <c r="NEQ22" s="74"/>
      <c r="NER22" s="74"/>
      <c r="NES22" s="85"/>
      <c r="NET22" s="74"/>
      <c r="NEU22" s="74"/>
      <c r="NEV22" s="85"/>
      <c r="NEW22" s="74"/>
      <c r="NEX22" s="74"/>
      <c r="NEY22" s="85"/>
      <c r="NEZ22" s="80"/>
      <c r="NFA22" s="80"/>
      <c r="NFB22" s="85"/>
      <c r="NFC22" s="77"/>
      <c r="NFD22" s="74"/>
      <c r="NFE22" s="74"/>
      <c r="NFF22" s="85"/>
      <c r="NFG22" s="74"/>
      <c r="NFH22" s="74"/>
      <c r="NFI22" s="85"/>
      <c r="NFJ22" s="74"/>
      <c r="NFK22" s="74"/>
      <c r="NFL22" s="85"/>
      <c r="NFM22" s="74"/>
      <c r="NFN22" s="74"/>
      <c r="NFO22" s="85"/>
      <c r="NFP22" s="80"/>
      <c r="NFQ22" s="80"/>
      <c r="NFR22" s="85"/>
      <c r="NFS22" s="77"/>
      <c r="NFT22" s="74"/>
      <c r="NFU22" s="74"/>
      <c r="NFV22" s="85"/>
      <c r="NFW22" s="74"/>
      <c r="NFX22" s="74"/>
      <c r="NFY22" s="85"/>
      <c r="NFZ22" s="74"/>
      <c r="NGA22" s="74"/>
      <c r="NGB22" s="85"/>
      <c r="NGC22" s="74"/>
      <c r="NGD22" s="74"/>
      <c r="NGE22" s="85"/>
      <c r="NGF22" s="80"/>
      <c r="NGG22" s="80"/>
      <c r="NGH22" s="85"/>
      <c r="NGI22" s="77"/>
      <c r="NGJ22" s="74"/>
      <c r="NGK22" s="74"/>
      <c r="NGL22" s="85"/>
      <c r="NGM22" s="74"/>
      <c r="NGN22" s="74"/>
      <c r="NGO22" s="85"/>
      <c r="NGP22" s="74"/>
      <c r="NGQ22" s="74"/>
      <c r="NGR22" s="85"/>
      <c r="NGS22" s="74"/>
      <c r="NGT22" s="74"/>
      <c r="NGU22" s="85"/>
      <c r="NGV22" s="80"/>
      <c r="NGW22" s="80"/>
      <c r="NGX22" s="85"/>
      <c r="NGY22" s="77"/>
      <c r="NGZ22" s="74"/>
      <c r="NHA22" s="74"/>
      <c r="NHB22" s="85"/>
      <c r="NHC22" s="74"/>
      <c r="NHD22" s="74"/>
      <c r="NHE22" s="85"/>
      <c r="NHF22" s="74"/>
      <c r="NHG22" s="74"/>
      <c r="NHH22" s="85"/>
      <c r="NHI22" s="74"/>
      <c r="NHJ22" s="74"/>
      <c r="NHK22" s="85"/>
      <c r="NHL22" s="80"/>
      <c r="NHM22" s="80"/>
      <c r="NHN22" s="85"/>
      <c r="NHO22" s="77"/>
      <c r="NHP22" s="74"/>
      <c r="NHQ22" s="74"/>
      <c r="NHR22" s="85"/>
      <c r="NHS22" s="74"/>
      <c r="NHT22" s="74"/>
      <c r="NHU22" s="85"/>
      <c r="NHV22" s="74"/>
      <c r="NHW22" s="74"/>
      <c r="NHX22" s="85"/>
      <c r="NHY22" s="74"/>
      <c r="NHZ22" s="74"/>
      <c r="NIA22" s="85"/>
      <c r="NIB22" s="80"/>
      <c r="NIC22" s="80"/>
      <c r="NID22" s="85"/>
      <c r="NIE22" s="77"/>
      <c r="NIF22" s="74"/>
      <c r="NIG22" s="74"/>
      <c r="NIH22" s="85"/>
      <c r="NII22" s="74"/>
      <c r="NIJ22" s="74"/>
      <c r="NIK22" s="85"/>
      <c r="NIL22" s="74"/>
      <c r="NIM22" s="74"/>
      <c r="NIN22" s="85"/>
      <c r="NIO22" s="74"/>
      <c r="NIP22" s="74"/>
      <c r="NIQ22" s="85"/>
      <c r="NIR22" s="80"/>
      <c r="NIS22" s="80"/>
      <c r="NIT22" s="85"/>
      <c r="NIU22" s="77"/>
      <c r="NIV22" s="74"/>
      <c r="NIW22" s="74"/>
      <c r="NIX22" s="85"/>
      <c r="NIY22" s="74"/>
      <c r="NIZ22" s="74"/>
      <c r="NJA22" s="85"/>
      <c r="NJB22" s="74"/>
      <c r="NJC22" s="74"/>
      <c r="NJD22" s="85"/>
      <c r="NJE22" s="74"/>
      <c r="NJF22" s="74"/>
      <c r="NJG22" s="85"/>
      <c r="NJH22" s="80"/>
      <c r="NJI22" s="80"/>
      <c r="NJJ22" s="85"/>
      <c r="NJK22" s="77"/>
      <c r="NJL22" s="74"/>
      <c r="NJM22" s="74"/>
      <c r="NJN22" s="85"/>
      <c r="NJO22" s="74"/>
      <c r="NJP22" s="74"/>
      <c r="NJQ22" s="85"/>
      <c r="NJR22" s="74"/>
      <c r="NJS22" s="74"/>
      <c r="NJT22" s="85"/>
      <c r="NJU22" s="74"/>
      <c r="NJV22" s="74"/>
      <c r="NJW22" s="85"/>
      <c r="NJX22" s="80"/>
      <c r="NJY22" s="80"/>
      <c r="NJZ22" s="85"/>
      <c r="NKA22" s="77"/>
      <c r="NKB22" s="74"/>
      <c r="NKC22" s="74"/>
      <c r="NKD22" s="85"/>
      <c r="NKE22" s="74"/>
      <c r="NKF22" s="74"/>
      <c r="NKG22" s="85"/>
      <c r="NKH22" s="74"/>
      <c r="NKI22" s="74"/>
      <c r="NKJ22" s="85"/>
      <c r="NKK22" s="74"/>
      <c r="NKL22" s="74"/>
      <c r="NKM22" s="85"/>
      <c r="NKN22" s="80"/>
      <c r="NKO22" s="80"/>
      <c r="NKP22" s="85"/>
      <c r="NKQ22" s="77"/>
      <c r="NKR22" s="74"/>
      <c r="NKS22" s="74"/>
      <c r="NKT22" s="85"/>
      <c r="NKU22" s="74"/>
      <c r="NKV22" s="74"/>
      <c r="NKW22" s="85"/>
      <c r="NKX22" s="74"/>
      <c r="NKY22" s="74"/>
      <c r="NKZ22" s="85"/>
      <c r="NLA22" s="74"/>
      <c r="NLB22" s="74"/>
      <c r="NLC22" s="85"/>
      <c r="NLD22" s="80"/>
      <c r="NLE22" s="80"/>
      <c r="NLF22" s="85"/>
      <c r="NLG22" s="77"/>
      <c r="NLH22" s="74"/>
      <c r="NLI22" s="74"/>
      <c r="NLJ22" s="85"/>
      <c r="NLK22" s="74"/>
      <c r="NLL22" s="74"/>
      <c r="NLM22" s="85"/>
      <c r="NLN22" s="74"/>
      <c r="NLO22" s="74"/>
      <c r="NLP22" s="85"/>
      <c r="NLQ22" s="74"/>
      <c r="NLR22" s="74"/>
      <c r="NLS22" s="85"/>
      <c r="NLT22" s="80"/>
      <c r="NLU22" s="80"/>
      <c r="NLV22" s="85"/>
      <c r="NLW22" s="77"/>
      <c r="NLX22" s="74"/>
      <c r="NLY22" s="74"/>
      <c r="NLZ22" s="85"/>
      <c r="NMA22" s="74"/>
      <c r="NMB22" s="74"/>
      <c r="NMC22" s="85"/>
      <c r="NMD22" s="74"/>
      <c r="NME22" s="74"/>
      <c r="NMF22" s="85"/>
      <c r="NMG22" s="74"/>
      <c r="NMH22" s="74"/>
      <c r="NMI22" s="85"/>
      <c r="NMJ22" s="80"/>
      <c r="NMK22" s="80"/>
      <c r="NML22" s="85"/>
      <c r="NMM22" s="77"/>
      <c r="NMN22" s="74"/>
      <c r="NMO22" s="74"/>
      <c r="NMP22" s="85"/>
      <c r="NMQ22" s="74"/>
      <c r="NMR22" s="74"/>
      <c r="NMS22" s="85"/>
      <c r="NMT22" s="74"/>
      <c r="NMU22" s="74"/>
      <c r="NMV22" s="85"/>
      <c r="NMW22" s="74"/>
      <c r="NMX22" s="74"/>
      <c r="NMY22" s="85"/>
      <c r="NMZ22" s="80"/>
      <c r="NNA22" s="80"/>
      <c r="NNB22" s="85"/>
      <c r="NNC22" s="77"/>
      <c r="NND22" s="74"/>
      <c r="NNE22" s="74"/>
      <c r="NNF22" s="85"/>
      <c r="NNG22" s="74"/>
      <c r="NNH22" s="74"/>
      <c r="NNI22" s="85"/>
      <c r="NNJ22" s="74"/>
      <c r="NNK22" s="74"/>
      <c r="NNL22" s="85"/>
      <c r="NNM22" s="74"/>
      <c r="NNN22" s="74"/>
      <c r="NNO22" s="85"/>
      <c r="NNP22" s="80"/>
      <c r="NNQ22" s="80"/>
      <c r="NNR22" s="85"/>
      <c r="NNS22" s="77"/>
      <c r="NNT22" s="74"/>
      <c r="NNU22" s="74"/>
      <c r="NNV22" s="85"/>
      <c r="NNW22" s="74"/>
      <c r="NNX22" s="74"/>
      <c r="NNY22" s="85"/>
      <c r="NNZ22" s="74"/>
      <c r="NOA22" s="74"/>
      <c r="NOB22" s="85"/>
      <c r="NOC22" s="74"/>
      <c r="NOD22" s="74"/>
      <c r="NOE22" s="85"/>
      <c r="NOF22" s="80"/>
      <c r="NOG22" s="80"/>
      <c r="NOH22" s="85"/>
      <c r="NOI22" s="77"/>
      <c r="NOJ22" s="74"/>
      <c r="NOK22" s="74"/>
      <c r="NOL22" s="85"/>
      <c r="NOM22" s="74"/>
      <c r="NON22" s="74"/>
      <c r="NOO22" s="85"/>
      <c r="NOP22" s="74"/>
      <c r="NOQ22" s="74"/>
      <c r="NOR22" s="85"/>
      <c r="NOS22" s="74"/>
      <c r="NOT22" s="74"/>
      <c r="NOU22" s="85"/>
      <c r="NOV22" s="80"/>
      <c r="NOW22" s="80"/>
      <c r="NOX22" s="85"/>
      <c r="NOY22" s="77"/>
      <c r="NOZ22" s="74"/>
      <c r="NPA22" s="74"/>
      <c r="NPB22" s="85"/>
      <c r="NPC22" s="74"/>
      <c r="NPD22" s="74"/>
      <c r="NPE22" s="85"/>
      <c r="NPF22" s="74"/>
      <c r="NPG22" s="74"/>
      <c r="NPH22" s="85"/>
      <c r="NPI22" s="74"/>
      <c r="NPJ22" s="74"/>
      <c r="NPK22" s="85"/>
      <c r="NPL22" s="80"/>
      <c r="NPM22" s="80"/>
      <c r="NPN22" s="85"/>
      <c r="NPO22" s="77"/>
      <c r="NPP22" s="74"/>
      <c r="NPQ22" s="74"/>
      <c r="NPR22" s="85"/>
      <c r="NPS22" s="74"/>
      <c r="NPT22" s="74"/>
      <c r="NPU22" s="85"/>
      <c r="NPV22" s="74"/>
      <c r="NPW22" s="74"/>
      <c r="NPX22" s="85"/>
      <c r="NPY22" s="74"/>
      <c r="NPZ22" s="74"/>
      <c r="NQA22" s="85"/>
      <c r="NQB22" s="80"/>
      <c r="NQC22" s="80"/>
      <c r="NQD22" s="85"/>
      <c r="NQE22" s="77"/>
      <c r="NQF22" s="74"/>
      <c r="NQG22" s="74"/>
      <c r="NQH22" s="85"/>
      <c r="NQI22" s="74"/>
      <c r="NQJ22" s="74"/>
      <c r="NQK22" s="85"/>
      <c r="NQL22" s="74"/>
      <c r="NQM22" s="74"/>
      <c r="NQN22" s="85"/>
      <c r="NQO22" s="74"/>
      <c r="NQP22" s="74"/>
      <c r="NQQ22" s="85"/>
      <c r="NQR22" s="80"/>
      <c r="NQS22" s="80"/>
      <c r="NQT22" s="85"/>
      <c r="NQU22" s="77"/>
      <c r="NQV22" s="74"/>
      <c r="NQW22" s="74"/>
      <c r="NQX22" s="85"/>
      <c r="NQY22" s="74"/>
      <c r="NQZ22" s="74"/>
      <c r="NRA22" s="85"/>
      <c r="NRB22" s="74"/>
      <c r="NRC22" s="74"/>
      <c r="NRD22" s="85"/>
      <c r="NRE22" s="74"/>
      <c r="NRF22" s="74"/>
      <c r="NRG22" s="85"/>
      <c r="NRH22" s="80"/>
      <c r="NRI22" s="80"/>
      <c r="NRJ22" s="85"/>
      <c r="NRK22" s="77"/>
      <c r="NRL22" s="74"/>
      <c r="NRM22" s="74"/>
      <c r="NRN22" s="85"/>
      <c r="NRO22" s="74"/>
      <c r="NRP22" s="74"/>
      <c r="NRQ22" s="85"/>
      <c r="NRR22" s="74"/>
      <c r="NRS22" s="74"/>
      <c r="NRT22" s="85"/>
      <c r="NRU22" s="74"/>
      <c r="NRV22" s="74"/>
      <c r="NRW22" s="85"/>
      <c r="NRX22" s="80"/>
      <c r="NRY22" s="80"/>
      <c r="NRZ22" s="85"/>
      <c r="NSA22" s="77"/>
      <c r="NSB22" s="74"/>
      <c r="NSC22" s="74"/>
      <c r="NSD22" s="85"/>
      <c r="NSE22" s="74"/>
      <c r="NSF22" s="74"/>
      <c r="NSG22" s="85"/>
      <c r="NSH22" s="74"/>
      <c r="NSI22" s="74"/>
      <c r="NSJ22" s="85"/>
      <c r="NSK22" s="74"/>
      <c r="NSL22" s="74"/>
      <c r="NSM22" s="85"/>
      <c r="NSN22" s="80"/>
      <c r="NSO22" s="80"/>
      <c r="NSP22" s="85"/>
      <c r="NSQ22" s="77"/>
      <c r="NSR22" s="74"/>
      <c r="NSS22" s="74"/>
      <c r="NST22" s="85"/>
      <c r="NSU22" s="74"/>
      <c r="NSV22" s="74"/>
      <c r="NSW22" s="85"/>
      <c r="NSX22" s="74"/>
      <c r="NSY22" s="74"/>
      <c r="NSZ22" s="85"/>
      <c r="NTA22" s="74"/>
      <c r="NTB22" s="74"/>
      <c r="NTC22" s="85"/>
      <c r="NTD22" s="80"/>
      <c r="NTE22" s="80"/>
      <c r="NTF22" s="85"/>
      <c r="NTG22" s="77"/>
      <c r="NTH22" s="74"/>
      <c r="NTI22" s="74"/>
      <c r="NTJ22" s="85"/>
      <c r="NTK22" s="74"/>
      <c r="NTL22" s="74"/>
      <c r="NTM22" s="85"/>
      <c r="NTN22" s="74"/>
      <c r="NTO22" s="74"/>
      <c r="NTP22" s="85"/>
      <c r="NTQ22" s="74"/>
      <c r="NTR22" s="74"/>
      <c r="NTS22" s="85"/>
      <c r="NTT22" s="80"/>
      <c r="NTU22" s="80"/>
      <c r="NTV22" s="85"/>
      <c r="NTW22" s="77"/>
      <c r="NTX22" s="74"/>
      <c r="NTY22" s="74"/>
      <c r="NTZ22" s="85"/>
      <c r="NUA22" s="74"/>
      <c r="NUB22" s="74"/>
      <c r="NUC22" s="85"/>
      <c r="NUD22" s="74"/>
      <c r="NUE22" s="74"/>
      <c r="NUF22" s="85"/>
      <c r="NUG22" s="74"/>
      <c r="NUH22" s="74"/>
      <c r="NUI22" s="85"/>
      <c r="NUJ22" s="80"/>
      <c r="NUK22" s="80"/>
      <c r="NUL22" s="85"/>
      <c r="NUM22" s="77"/>
      <c r="NUN22" s="74"/>
      <c r="NUO22" s="74"/>
      <c r="NUP22" s="85"/>
      <c r="NUQ22" s="74"/>
      <c r="NUR22" s="74"/>
      <c r="NUS22" s="85"/>
      <c r="NUT22" s="74"/>
      <c r="NUU22" s="74"/>
      <c r="NUV22" s="85"/>
      <c r="NUW22" s="74"/>
      <c r="NUX22" s="74"/>
      <c r="NUY22" s="85"/>
      <c r="NUZ22" s="80"/>
      <c r="NVA22" s="80"/>
      <c r="NVB22" s="85"/>
      <c r="NVC22" s="77"/>
      <c r="NVD22" s="74"/>
      <c r="NVE22" s="74"/>
      <c r="NVF22" s="85"/>
      <c r="NVG22" s="74"/>
      <c r="NVH22" s="74"/>
      <c r="NVI22" s="85"/>
      <c r="NVJ22" s="74"/>
      <c r="NVK22" s="74"/>
      <c r="NVL22" s="85"/>
      <c r="NVM22" s="74"/>
      <c r="NVN22" s="74"/>
      <c r="NVO22" s="85"/>
      <c r="NVP22" s="80"/>
      <c r="NVQ22" s="80"/>
      <c r="NVR22" s="85"/>
      <c r="NVS22" s="77"/>
      <c r="NVT22" s="74"/>
      <c r="NVU22" s="74"/>
      <c r="NVV22" s="85"/>
      <c r="NVW22" s="74"/>
      <c r="NVX22" s="74"/>
      <c r="NVY22" s="85"/>
      <c r="NVZ22" s="74"/>
      <c r="NWA22" s="74"/>
      <c r="NWB22" s="85"/>
      <c r="NWC22" s="74"/>
      <c r="NWD22" s="74"/>
      <c r="NWE22" s="85"/>
      <c r="NWF22" s="80"/>
      <c r="NWG22" s="80"/>
      <c r="NWH22" s="85"/>
      <c r="NWI22" s="77"/>
      <c r="NWJ22" s="74"/>
      <c r="NWK22" s="74"/>
      <c r="NWL22" s="85"/>
      <c r="NWM22" s="74"/>
      <c r="NWN22" s="74"/>
      <c r="NWO22" s="85"/>
      <c r="NWP22" s="74"/>
      <c r="NWQ22" s="74"/>
      <c r="NWR22" s="85"/>
      <c r="NWS22" s="74"/>
      <c r="NWT22" s="74"/>
      <c r="NWU22" s="85"/>
      <c r="NWV22" s="80"/>
      <c r="NWW22" s="80"/>
      <c r="NWX22" s="85"/>
      <c r="NWY22" s="77"/>
      <c r="NWZ22" s="74"/>
      <c r="NXA22" s="74"/>
      <c r="NXB22" s="85"/>
      <c r="NXC22" s="74"/>
      <c r="NXD22" s="74"/>
      <c r="NXE22" s="85"/>
      <c r="NXF22" s="74"/>
      <c r="NXG22" s="74"/>
      <c r="NXH22" s="85"/>
      <c r="NXI22" s="74"/>
      <c r="NXJ22" s="74"/>
      <c r="NXK22" s="85"/>
      <c r="NXL22" s="80"/>
      <c r="NXM22" s="80"/>
      <c r="NXN22" s="85"/>
      <c r="NXO22" s="77"/>
      <c r="NXP22" s="74"/>
      <c r="NXQ22" s="74"/>
      <c r="NXR22" s="85"/>
      <c r="NXS22" s="74"/>
      <c r="NXT22" s="74"/>
      <c r="NXU22" s="85"/>
      <c r="NXV22" s="74"/>
      <c r="NXW22" s="74"/>
      <c r="NXX22" s="85"/>
      <c r="NXY22" s="74"/>
      <c r="NXZ22" s="74"/>
      <c r="NYA22" s="85"/>
      <c r="NYB22" s="80"/>
      <c r="NYC22" s="80"/>
      <c r="NYD22" s="85"/>
      <c r="NYE22" s="77"/>
      <c r="NYF22" s="74"/>
      <c r="NYG22" s="74"/>
      <c r="NYH22" s="85"/>
      <c r="NYI22" s="74"/>
      <c r="NYJ22" s="74"/>
      <c r="NYK22" s="85"/>
      <c r="NYL22" s="74"/>
      <c r="NYM22" s="74"/>
      <c r="NYN22" s="85"/>
      <c r="NYO22" s="74"/>
      <c r="NYP22" s="74"/>
      <c r="NYQ22" s="85"/>
      <c r="NYR22" s="80"/>
      <c r="NYS22" s="80"/>
      <c r="NYT22" s="85"/>
      <c r="NYU22" s="77"/>
      <c r="NYV22" s="74"/>
      <c r="NYW22" s="74"/>
      <c r="NYX22" s="85"/>
      <c r="NYY22" s="74"/>
      <c r="NYZ22" s="74"/>
      <c r="NZA22" s="85"/>
      <c r="NZB22" s="74"/>
      <c r="NZC22" s="74"/>
      <c r="NZD22" s="85"/>
      <c r="NZE22" s="74"/>
      <c r="NZF22" s="74"/>
      <c r="NZG22" s="85"/>
      <c r="NZH22" s="80"/>
      <c r="NZI22" s="80"/>
      <c r="NZJ22" s="85"/>
      <c r="NZK22" s="77"/>
      <c r="NZL22" s="74"/>
      <c r="NZM22" s="74"/>
      <c r="NZN22" s="85"/>
      <c r="NZO22" s="74"/>
      <c r="NZP22" s="74"/>
      <c r="NZQ22" s="85"/>
      <c r="NZR22" s="74"/>
      <c r="NZS22" s="74"/>
      <c r="NZT22" s="85"/>
      <c r="NZU22" s="74"/>
      <c r="NZV22" s="74"/>
      <c r="NZW22" s="85"/>
      <c r="NZX22" s="80"/>
      <c r="NZY22" s="80"/>
      <c r="NZZ22" s="85"/>
      <c r="OAA22" s="77"/>
      <c r="OAB22" s="74"/>
      <c r="OAC22" s="74"/>
      <c r="OAD22" s="85"/>
      <c r="OAE22" s="74"/>
      <c r="OAF22" s="74"/>
      <c r="OAG22" s="85"/>
      <c r="OAH22" s="74"/>
      <c r="OAI22" s="74"/>
      <c r="OAJ22" s="85"/>
      <c r="OAK22" s="74"/>
      <c r="OAL22" s="74"/>
      <c r="OAM22" s="85"/>
      <c r="OAN22" s="80"/>
      <c r="OAO22" s="80"/>
      <c r="OAP22" s="85"/>
      <c r="OAQ22" s="77"/>
      <c r="OAR22" s="74"/>
      <c r="OAS22" s="74"/>
      <c r="OAT22" s="85"/>
      <c r="OAU22" s="74"/>
      <c r="OAV22" s="74"/>
      <c r="OAW22" s="85"/>
      <c r="OAX22" s="74"/>
      <c r="OAY22" s="74"/>
      <c r="OAZ22" s="85"/>
      <c r="OBA22" s="74"/>
      <c r="OBB22" s="74"/>
      <c r="OBC22" s="85"/>
      <c r="OBD22" s="80"/>
      <c r="OBE22" s="80"/>
      <c r="OBF22" s="85"/>
      <c r="OBG22" s="77"/>
      <c r="OBH22" s="74"/>
      <c r="OBI22" s="74"/>
      <c r="OBJ22" s="85"/>
      <c r="OBK22" s="74"/>
      <c r="OBL22" s="74"/>
      <c r="OBM22" s="85"/>
      <c r="OBN22" s="74"/>
      <c r="OBO22" s="74"/>
      <c r="OBP22" s="85"/>
      <c r="OBQ22" s="74"/>
      <c r="OBR22" s="74"/>
      <c r="OBS22" s="85"/>
      <c r="OBT22" s="80"/>
      <c r="OBU22" s="80"/>
      <c r="OBV22" s="85"/>
      <c r="OBW22" s="77"/>
      <c r="OBX22" s="74"/>
      <c r="OBY22" s="74"/>
      <c r="OBZ22" s="85"/>
      <c r="OCA22" s="74"/>
      <c r="OCB22" s="74"/>
      <c r="OCC22" s="85"/>
      <c r="OCD22" s="74"/>
      <c r="OCE22" s="74"/>
      <c r="OCF22" s="85"/>
      <c r="OCG22" s="74"/>
      <c r="OCH22" s="74"/>
      <c r="OCI22" s="85"/>
      <c r="OCJ22" s="80"/>
      <c r="OCK22" s="80"/>
      <c r="OCL22" s="85"/>
      <c r="OCM22" s="77"/>
      <c r="OCN22" s="74"/>
      <c r="OCO22" s="74"/>
      <c r="OCP22" s="85"/>
      <c r="OCQ22" s="74"/>
      <c r="OCR22" s="74"/>
      <c r="OCS22" s="85"/>
      <c r="OCT22" s="74"/>
      <c r="OCU22" s="74"/>
      <c r="OCV22" s="85"/>
      <c r="OCW22" s="74"/>
      <c r="OCX22" s="74"/>
      <c r="OCY22" s="85"/>
      <c r="OCZ22" s="80"/>
      <c r="ODA22" s="80"/>
      <c r="ODB22" s="85"/>
      <c r="ODC22" s="77"/>
      <c r="ODD22" s="74"/>
      <c r="ODE22" s="74"/>
      <c r="ODF22" s="85"/>
      <c r="ODG22" s="74"/>
      <c r="ODH22" s="74"/>
      <c r="ODI22" s="85"/>
      <c r="ODJ22" s="74"/>
      <c r="ODK22" s="74"/>
      <c r="ODL22" s="85"/>
      <c r="ODM22" s="74"/>
      <c r="ODN22" s="74"/>
      <c r="ODO22" s="85"/>
      <c r="ODP22" s="80"/>
      <c r="ODQ22" s="80"/>
      <c r="ODR22" s="85"/>
      <c r="ODS22" s="77"/>
      <c r="ODT22" s="74"/>
      <c r="ODU22" s="74"/>
      <c r="ODV22" s="85"/>
      <c r="ODW22" s="74"/>
      <c r="ODX22" s="74"/>
      <c r="ODY22" s="85"/>
      <c r="ODZ22" s="74"/>
      <c r="OEA22" s="74"/>
      <c r="OEB22" s="85"/>
      <c r="OEC22" s="74"/>
      <c r="OED22" s="74"/>
      <c r="OEE22" s="85"/>
      <c r="OEF22" s="80"/>
      <c r="OEG22" s="80"/>
      <c r="OEH22" s="85"/>
      <c r="OEI22" s="77"/>
      <c r="OEJ22" s="74"/>
      <c r="OEK22" s="74"/>
      <c r="OEL22" s="85"/>
      <c r="OEM22" s="74"/>
      <c r="OEN22" s="74"/>
      <c r="OEO22" s="85"/>
      <c r="OEP22" s="74"/>
      <c r="OEQ22" s="74"/>
      <c r="OER22" s="85"/>
      <c r="OES22" s="74"/>
      <c r="OET22" s="74"/>
      <c r="OEU22" s="85"/>
      <c r="OEV22" s="80"/>
      <c r="OEW22" s="80"/>
      <c r="OEX22" s="85"/>
      <c r="OEY22" s="77"/>
      <c r="OEZ22" s="74"/>
      <c r="OFA22" s="74"/>
      <c r="OFB22" s="85"/>
      <c r="OFC22" s="74"/>
      <c r="OFD22" s="74"/>
      <c r="OFE22" s="85"/>
      <c r="OFF22" s="74"/>
      <c r="OFG22" s="74"/>
      <c r="OFH22" s="85"/>
      <c r="OFI22" s="74"/>
      <c r="OFJ22" s="74"/>
      <c r="OFK22" s="85"/>
      <c r="OFL22" s="80"/>
      <c r="OFM22" s="80"/>
      <c r="OFN22" s="85"/>
      <c r="OFO22" s="77"/>
      <c r="OFP22" s="74"/>
      <c r="OFQ22" s="74"/>
      <c r="OFR22" s="85"/>
      <c r="OFS22" s="74"/>
      <c r="OFT22" s="74"/>
      <c r="OFU22" s="85"/>
      <c r="OFV22" s="74"/>
      <c r="OFW22" s="74"/>
      <c r="OFX22" s="85"/>
      <c r="OFY22" s="74"/>
      <c r="OFZ22" s="74"/>
      <c r="OGA22" s="85"/>
      <c r="OGB22" s="80"/>
      <c r="OGC22" s="80"/>
      <c r="OGD22" s="85"/>
      <c r="OGE22" s="77"/>
      <c r="OGF22" s="74"/>
      <c r="OGG22" s="74"/>
      <c r="OGH22" s="85"/>
      <c r="OGI22" s="74"/>
      <c r="OGJ22" s="74"/>
      <c r="OGK22" s="85"/>
      <c r="OGL22" s="74"/>
      <c r="OGM22" s="74"/>
      <c r="OGN22" s="85"/>
      <c r="OGO22" s="74"/>
      <c r="OGP22" s="74"/>
      <c r="OGQ22" s="85"/>
      <c r="OGR22" s="80"/>
      <c r="OGS22" s="80"/>
      <c r="OGT22" s="85"/>
      <c r="OGU22" s="77"/>
      <c r="OGV22" s="74"/>
      <c r="OGW22" s="74"/>
      <c r="OGX22" s="85"/>
      <c r="OGY22" s="74"/>
      <c r="OGZ22" s="74"/>
      <c r="OHA22" s="85"/>
      <c r="OHB22" s="74"/>
      <c r="OHC22" s="74"/>
      <c r="OHD22" s="85"/>
      <c r="OHE22" s="74"/>
      <c r="OHF22" s="74"/>
      <c r="OHG22" s="85"/>
      <c r="OHH22" s="80"/>
      <c r="OHI22" s="80"/>
      <c r="OHJ22" s="85"/>
      <c r="OHK22" s="77"/>
      <c r="OHL22" s="74"/>
      <c r="OHM22" s="74"/>
      <c r="OHN22" s="85"/>
      <c r="OHO22" s="74"/>
      <c r="OHP22" s="74"/>
      <c r="OHQ22" s="85"/>
      <c r="OHR22" s="74"/>
      <c r="OHS22" s="74"/>
      <c r="OHT22" s="85"/>
      <c r="OHU22" s="74"/>
      <c r="OHV22" s="74"/>
      <c r="OHW22" s="85"/>
      <c r="OHX22" s="80"/>
      <c r="OHY22" s="80"/>
      <c r="OHZ22" s="85"/>
      <c r="OIA22" s="77"/>
      <c r="OIB22" s="74"/>
      <c r="OIC22" s="74"/>
      <c r="OID22" s="85"/>
      <c r="OIE22" s="74"/>
      <c r="OIF22" s="74"/>
      <c r="OIG22" s="85"/>
      <c r="OIH22" s="74"/>
      <c r="OII22" s="74"/>
      <c r="OIJ22" s="85"/>
      <c r="OIK22" s="74"/>
      <c r="OIL22" s="74"/>
      <c r="OIM22" s="85"/>
      <c r="OIN22" s="80"/>
      <c r="OIO22" s="80"/>
      <c r="OIP22" s="85"/>
      <c r="OIQ22" s="77"/>
      <c r="OIR22" s="74"/>
      <c r="OIS22" s="74"/>
      <c r="OIT22" s="85"/>
      <c r="OIU22" s="74"/>
      <c r="OIV22" s="74"/>
      <c r="OIW22" s="85"/>
      <c r="OIX22" s="74"/>
      <c r="OIY22" s="74"/>
      <c r="OIZ22" s="85"/>
      <c r="OJA22" s="74"/>
      <c r="OJB22" s="74"/>
      <c r="OJC22" s="85"/>
      <c r="OJD22" s="80"/>
      <c r="OJE22" s="80"/>
      <c r="OJF22" s="85"/>
      <c r="OJG22" s="77"/>
      <c r="OJH22" s="74"/>
      <c r="OJI22" s="74"/>
      <c r="OJJ22" s="85"/>
      <c r="OJK22" s="74"/>
      <c r="OJL22" s="74"/>
      <c r="OJM22" s="85"/>
      <c r="OJN22" s="74"/>
      <c r="OJO22" s="74"/>
      <c r="OJP22" s="85"/>
      <c r="OJQ22" s="74"/>
      <c r="OJR22" s="74"/>
      <c r="OJS22" s="85"/>
      <c r="OJT22" s="80"/>
      <c r="OJU22" s="80"/>
      <c r="OJV22" s="85"/>
      <c r="OJW22" s="77"/>
      <c r="OJX22" s="74"/>
      <c r="OJY22" s="74"/>
      <c r="OJZ22" s="85"/>
      <c r="OKA22" s="74"/>
      <c r="OKB22" s="74"/>
      <c r="OKC22" s="85"/>
      <c r="OKD22" s="74"/>
      <c r="OKE22" s="74"/>
      <c r="OKF22" s="85"/>
      <c r="OKG22" s="74"/>
      <c r="OKH22" s="74"/>
      <c r="OKI22" s="85"/>
      <c r="OKJ22" s="80"/>
      <c r="OKK22" s="80"/>
      <c r="OKL22" s="85"/>
      <c r="OKM22" s="77"/>
      <c r="OKN22" s="74"/>
      <c r="OKO22" s="74"/>
      <c r="OKP22" s="85"/>
      <c r="OKQ22" s="74"/>
      <c r="OKR22" s="74"/>
      <c r="OKS22" s="85"/>
      <c r="OKT22" s="74"/>
      <c r="OKU22" s="74"/>
      <c r="OKV22" s="85"/>
      <c r="OKW22" s="74"/>
      <c r="OKX22" s="74"/>
      <c r="OKY22" s="85"/>
      <c r="OKZ22" s="80"/>
      <c r="OLA22" s="80"/>
      <c r="OLB22" s="85"/>
      <c r="OLC22" s="77"/>
      <c r="OLD22" s="74"/>
      <c r="OLE22" s="74"/>
      <c r="OLF22" s="85"/>
      <c r="OLG22" s="74"/>
      <c r="OLH22" s="74"/>
      <c r="OLI22" s="85"/>
      <c r="OLJ22" s="74"/>
      <c r="OLK22" s="74"/>
      <c r="OLL22" s="85"/>
      <c r="OLM22" s="74"/>
      <c r="OLN22" s="74"/>
      <c r="OLO22" s="85"/>
      <c r="OLP22" s="80"/>
      <c r="OLQ22" s="80"/>
      <c r="OLR22" s="85"/>
      <c r="OLS22" s="77"/>
      <c r="OLT22" s="74"/>
      <c r="OLU22" s="74"/>
      <c r="OLV22" s="85"/>
      <c r="OLW22" s="74"/>
      <c r="OLX22" s="74"/>
      <c r="OLY22" s="85"/>
      <c r="OLZ22" s="74"/>
      <c r="OMA22" s="74"/>
      <c r="OMB22" s="85"/>
      <c r="OMC22" s="74"/>
      <c r="OMD22" s="74"/>
      <c r="OME22" s="85"/>
      <c r="OMF22" s="80"/>
      <c r="OMG22" s="80"/>
      <c r="OMH22" s="85"/>
      <c r="OMI22" s="77"/>
      <c r="OMJ22" s="74"/>
      <c r="OMK22" s="74"/>
      <c r="OML22" s="85"/>
      <c r="OMM22" s="74"/>
      <c r="OMN22" s="74"/>
      <c r="OMO22" s="85"/>
      <c r="OMP22" s="74"/>
      <c r="OMQ22" s="74"/>
      <c r="OMR22" s="85"/>
      <c r="OMS22" s="74"/>
      <c r="OMT22" s="74"/>
      <c r="OMU22" s="85"/>
      <c r="OMV22" s="80"/>
      <c r="OMW22" s="80"/>
      <c r="OMX22" s="85"/>
      <c r="OMY22" s="77"/>
      <c r="OMZ22" s="74"/>
      <c r="ONA22" s="74"/>
      <c r="ONB22" s="85"/>
      <c r="ONC22" s="74"/>
      <c r="OND22" s="74"/>
      <c r="ONE22" s="85"/>
      <c r="ONF22" s="74"/>
      <c r="ONG22" s="74"/>
      <c r="ONH22" s="85"/>
      <c r="ONI22" s="74"/>
      <c r="ONJ22" s="74"/>
      <c r="ONK22" s="85"/>
      <c r="ONL22" s="80"/>
      <c r="ONM22" s="80"/>
      <c r="ONN22" s="85"/>
      <c r="ONO22" s="77"/>
      <c r="ONP22" s="74"/>
      <c r="ONQ22" s="74"/>
      <c r="ONR22" s="85"/>
      <c r="ONS22" s="74"/>
      <c r="ONT22" s="74"/>
      <c r="ONU22" s="85"/>
      <c r="ONV22" s="74"/>
      <c r="ONW22" s="74"/>
      <c r="ONX22" s="85"/>
      <c r="ONY22" s="74"/>
      <c r="ONZ22" s="74"/>
      <c r="OOA22" s="85"/>
      <c r="OOB22" s="80"/>
      <c r="OOC22" s="80"/>
      <c r="OOD22" s="85"/>
      <c r="OOE22" s="77"/>
      <c r="OOF22" s="74"/>
      <c r="OOG22" s="74"/>
      <c r="OOH22" s="85"/>
      <c r="OOI22" s="74"/>
      <c r="OOJ22" s="74"/>
      <c r="OOK22" s="85"/>
      <c r="OOL22" s="74"/>
      <c r="OOM22" s="74"/>
      <c r="OON22" s="85"/>
      <c r="OOO22" s="74"/>
      <c r="OOP22" s="74"/>
      <c r="OOQ22" s="85"/>
      <c r="OOR22" s="80"/>
      <c r="OOS22" s="80"/>
      <c r="OOT22" s="85"/>
      <c r="OOU22" s="77"/>
      <c r="OOV22" s="74"/>
      <c r="OOW22" s="74"/>
      <c r="OOX22" s="85"/>
      <c r="OOY22" s="74"/>
      <c r="OOZ22" s="74"/>
      <c r="OPA22" s="85"/>
      <c r="OPB22" s="74"/>
      <c r="OPC22" s="74"/>
      <c r="OPD22" s="85"/>
      <c r="OPE22" s="74"/>
      <c r="OPF22" s="74"/>
      <c r="OPG22" s="85"/>
      <c r="OPH22" s="80"/>
      <c r="OPI22" s="80"/>
      <c r="OPJ22" s="85"/>
      <c r="OPK22" s="77"/>
      <c r="OPL22" s="74"/>
      <c r="OPM22" s="74"/>
      <c r="OPN22" s="85"/>
      <c r="OPO22" s="74"/>
      <c r="OPP22" s="74"/>
      <c r="OPQ22" s="85"/>
      <c r="OPR22" s="74"/>
      <c r="OPS22" s="74"/>
      <c r="OPT22" s="85"/>
      <c r="OPU22" s="74"/>
      <c r="OPV22" s="74"/>
      <c r="OPW22" s="85"/>
      <c r="OPX22" s="80"/>
      <c r="OPY22" s="80"/>
      <c r="OPZ22" s="85"/>
      <c r="OQA22" s="77"/>
      <c r="OQB22" s="74"/>
      <c r="OQC22" s="74"/>
      <c r="OQD22" s="85"/>
      <c r="OQE22" s="74"/>
      <c r="OQF22" s="74"/>
      <c r="OQG22" s="85"/>
      <c r="OQH22" s="74"/>
      <c r="OQI22" s="74"/>
      <c r="OQJ22" s="85"/>
      <c r="OQK22" s="74"/>
      <c r="OQL22" s="74"/>
      <c r="OQM22" s="85"/>
      <c r="OQN22" s="80"/>
      <c r="OQO22" s="80"/>
      <c r="OQP22" s="85"/>
      <c r="OQQ22" s="77"/>
      <c r="OQR22" s="74"/>
      <c r="OQS22" s="74"/>
      <c r="OQT22" s="85"/>
      <c r="OQU22" s="74"/>
      <c r="OQV22" s="74"/>
      <c r="OQW22" s="85"/>
      <c r="OQX22" s="74"/>
      <c r="OQY22" s="74"/>
      <c r="OQZ22" s="85"/>
      <c r="ORA22" s="74"/>
      <c r="ORB22" s="74"/>
      <c r="ORC22" s="85"/>
      <c r="ORD22" s="80"/>
      <c r="ORE22" s="80"/>
      <c r="ORF22" s="85"/>
      <c r="ORG22" s="77"/>
      <c r="ORH22" s="74"/>
      <c r="ORI22" s="74"/>
      <c r="ORJ22" s="85"/>
      <c r="ORK22" s="74"/>
      <c r="ORL22" s="74"/>
      <c r="ORM22" s="85"/>
      <c r="ORN22" s="74"/>
      <c r="ORO22" s="74"/>
      <c r="ORP22" s="85"/>
      <c r="ORQ22" s="74"/>
      <c r="ORR22" s="74"/>
      <c r="ORS22" s="85"/>
      <c r="ORT22" s="80"/>
      <c r="ORU22" s="80"/>
      <c r="ORV22" s="85"/>
      <c r="ORW22" s="77"/>
      <c r="ORX22" s="74"/>
      <c r="ORY22" s="74"/>
      <c r="ORZ22" s="85"/>
      <c r="OSA22" s="74"/>
      <c r="OSB22" s="74"/>
      <c r="OSC22" s="85"/>
      <c r="OSD22" s="74"/>
      <c r="OSE22" s="74"/>
      <c r="OSF22" s="85"/>
      <c r="OSG22" s="74"/>
      <c r="OSH22" s="74"/>
      <c r="OSI22" s="85"/>
      <c r="OSJ22" s="80"/>
      <c r="OSK22" s="80"/>
      <c r="OSL22" s="85"/>
      <c r="OSM22" s="77"/>
      <c r="OSN22" s="74"/>
      <c r="OSO22" s="74"/>
      <c r="OSP22" s="85"/>
      <c r="OSQ22" s="74"/>
      <c r="OSR22" s="74"/>
      <c r="OSS22" s="85"/>
      <c r="OST22" s="74"/>
      <c r="OSU22" s="74"/>
      <c r="OSV22" s="85"/>
      <c r="OSW22" s="74"/>
      <c r="OSX22" s="74"/>
      <c r="OSY22" s="85"/>
      <c r="OSZ22" s="80"/>
      <c r="OTA22" s="80"/>
      <c r="OTB22" s="85"/>
      <c r="OTC22" s="77"/>
      <c r="OTD22" s="74"/>
      <c r="OTE22" s="74"/>
      <c r="OTF22" s="85"/>
      <c r="OTG22" s="74"/>
      <c r="OTH22" s="74"/>
      <c r="OTI22" s="85"/>
      <c r="OTJ22" s="74"/>
      <c r="OTK22" s="74"/>
      <c r="OTL22" s="85"/>
      <c r="OTM22" s="74"/>
      <c r="OTN22" s="74"/>
      <c r="OTO22" s="85"/>
      <c r="OTP22" s="80"/>
      <c r="OTQ22" s="80"/>
      <c r="OTR22" s="85"/>
      <c r="OTS22" s="77"/>
      <c r="OTT22" s="74"/>
      <c r="OTU22" s="74"/>
      <c r="OTV22" s="85"/>
      <c r="OTW22" s="74"/>
      <c r="OTX22" s="74"/>
      <c r="OTY22" s="85"/>
      <c r="OTZ22" s="74"/>
      <c r="OUA22" s="74"/>
      <c r="OUB22" s="85"/>
      <c r="OUC22" s="74"/>
      <c r="OUD22" s="74"/>
      <c r="OUE22" s="85"/>
      <c r="OUF22" s="80"/>
      <c r="OUG22" s="80"/>
      <c r="OUH22" s="85"/>
      <c r="OUI22" s="77"/>
      <c r="OUJ22" s="74"/>
      <c r="OUK22" s="74"/>
      <c r="OUL22" s="85"/>
      <c r="OUM22" s="74"/>
      <c r="OUN22" s="74"/>
      <c r="OUO22" s="85"/>
      <c r="OUP22" s="74"/>
      <c r="OUQ22" s="74"/>
      <c r="OUR22" s="85"/>
      <c r="OUS22" s="74"/>
      <c r="OUT22" s="74"/>
      <c r="OUU22" s="85"/>
      <c r="OUV22" s="80"/>
      <c r="OUW22" s="80"/>
      <c r="OUX22" s="85"/>
      <c r="OUY22" s="77"/>
      <c r="OUZ22" s="74"/>
      <c r="OVA22" s="74"/>
      <c r="OVB22" s="85"/>
      <c r="OVC22" s="74"/>
      <c r="OVD22" s="74"/>
      <c r="OVE22" s="85"/>
      <c r="OVF22" s="74"/>
      <c r="OVG22" s="74"/>
      <c r="OVH22" s="85"/>
      <c r="OVI22" s="74"/>
      <c r="OVJ22" s="74"/>
      <c r="OVK22" s="85"/>
      <c r="OVL22" s="80"/>
      <c r="OVM22" s="80"/>
      <c r="OVN22" s="85"/>
      <c r="OVO22" s="77"/>
      <c r="OVP22" s="74"/>
      <c r="OVQ22" s="74"/>
      <c r="OVR22" s="85"/>
      <c r="OVS22" s="74"/>
      <c r="OVT22" s="74"/>
      <c r="OVU22" s="85"/>
      <c r="OVV22" s="74"/>
      <c r="OVW22" s="74"/>
      <c r="OVX22" s="85"/>
      <c r="OVY22" s="74"/>
      <c r="OVZ22" s="74"/>
      <c r="OWA22" s="85"/>
      <c r="OWB22" s="80"/>
      <c r="OWC22" s="80"/>
      <c r="OWD22" s="85"/>
      <c r="OWE22" s="77"/>
      <c r="OWF22" s="74"/>
      <c r="OWG22" s="74"/>
      <c r="OWH22" s="85"/>
      <c r="OWI22" s="74"/>
      <c r="OWJ22" s="74"/>
      <c r="OWK22" s="85"/>
      <c r="OWL22" s="74"/>
      <c r="OWM22" s="74"/>
      <c r="OWN22" s="85"/>
      <c r="OWO22" s="74"/>
      <c r="OWP22" s="74"/>
      <c r="OWQ22" s="85"/>
      <c r="OWR22" s="80"/>
      <c r="OWS22" s="80"/>
      <c r="OWT22" s="85"/>
      <c r="OWU22" s="77"/>
      <c r="OWV22" s="74"/>
      <c r="OWW22" s="74"/>
      <c r="OWX22" s="85"/>
      <c r="OWY22" s="74"/>
      <c r="OWZ22" s="74"/>
      <c r="OXA22" s="85"/>
      <c r="OXB22" s="74"/>
      <c r="OXC22" s="74"/>
      <c r="OXD22" s="85"/>
      <c r="OXE22" s="74"/>
      <c r="OXF22" s="74"/>
      <c r="OXG22" s="85"/>
      <c r="OXH22" s="80"/>
      <c r="OXI22" s="80"/>
      <c r="OXJ22" s="85"/>
      <c r="OXK22" s="77"/>
      <c r="OXL22" s="74"/>
      <c r="OXM22" s="74"/>
      <c r="OXN22" s="85"/>
      <c r="OXO22" s="74"/>
      <c r="OXP22" s="74"/>
      <c r="OXQ22" s="85"/>
      <c r="OXR22" s="74"/>
      <c r="OXS22" s="74"/>
      <c r="OXT22" s="85"/>
      <c r="OXU22" s="74"/>
      <c r="OXV22" s="74"/>
      <c r="OXW22" s="85"/>
      <c r="OXX22" s="80"/>
      <c r="OXY22" s="80"/>
      <c r="OXZ22" s="85"/>
      <c r="OYA22" s="77"/>
      <c r="OYB22" s="74"/>
      <c r="OYC22" s="74"/>
      <c r="OYD22" s="85"/>
      <c r="OYE22" s="74"/>
      <c r="OYF22" s="74"/>
      <c r="OYG22" s="85"/>
      <c r="OYH22" s="74"/>
      <c r="OYI22" s="74"/>
      <c r="OYJ22" s="85"/>
      <c r="OYK22" s="74"/>
      <c r="OYL22" s="74"/>
      <c r="OYM22" s="85"/>
      <c r="OYN22" s="80"/>
      <c r="OYO22" s="80"/>
      <c r="OYP22" s="85"/>
      <c r="OYQ22" s="77"/>
      <c r="OYR22" s="74"/>
      <c r="OYS22" s="74"/>
      <c r="OYT22" s="85"/>
      <c r="OYU22" s="74"/>
      <c r="OYV22" s="74"/>
      <c r="OYW22" s="85"/>
      <c r="OYX22" s="74"/>
      <c r="OYY22" s="74"/>
      <c r="OYZ22" s="85"/>
      <c r="OZA22" s="74"/>
      <c r="OZB22" s="74"/>
      <c r="OZC22" s="85"/>
      <c r="OZD22" s="80"/>
      <c r="OZE22" s="80"/>
      <c r="OZF22" s="85"/>
      <c r="OZG22" s="77"/>
      <c r="OZH22" s="74"/>
      <c r="OZI22" s="74"/>
      <c r="OZJ22" s="85"/>
      <c r="OZK22" s="74"/>
      <c r="OZL22" s="74"/>
      <c r="OZM22" s="85"/>
      <c r="OZN22" s="74"/>
      <c r="OZO22" s="74"/>
      <c r="OZP22" s="85"/>
      <c r="OZQ22" s="74"/>
      <c r="OZR22" s="74"/>
      <c r="OZS22" s="85"/>
      <c r="OZT22" s="80"/>
      <c r="OZU22" s="80"/>
      <c r="OZV22" s="85"/>
      <c r="OZW22" s="77"/>
      <c r="OZX22" s="74"/>
      <c r="OZY22" s="74"/>
      <c r="OZZ22" s="85"/>
      <c r="PAA22" s="74"/>
      <c r="PAB22" s="74"/>
      <c r="PAC22" s="85"/>
      <c r="PAD22" s="74"/>
      <c r="PAE22" s="74"/>
      <c r="PAF22" s="85"/>
      <c r="PAG22" s="74"/>
      <c r="PAH22" s="74"/>
      <c r="PAI22" s="85"/>
      <c r="PAJ22" s="80"/>
      <c r="PAK22" s="80"/>
      <c r="PAL22" s="85"/>
      <c r="PAM22" s="77"/>
      <c r="PAN22" s="74"/>
      <c r="PAO22" s="74"/>
      <c r="PAP22" s="85"/>
      <c r="PAQ22" s="74"/>
      <c r="PAR22" s="74"/>
      <c r="PAS22" s="85"/>
      <c r="PAT22" s="74"/>
      <c r="PAU22" s="74"/>
      <c r="PAV22" s="85"/>
      <c r="PAW22" s="74"/>
      <c r="PAX22" s="74"/>
      <c r="PAY22" s="85"/>
      <c r="PAZ22" s="80"/>
      <c r="PBA22" s="80"/>
      <c r="PBB22" s="85"/>
      <c r="PBC22" s="77"/>
      <c r="PBD22" s="74"/>
      <c r="PBE22" s="74"/>
      <c r="PBF22" s="85"/>
      <c r="PBG22" s="74"/>
      <c r="PBH22" s="74"/>
      <c r="PBI22" s="85"/>
      <c r="PBJ22" s="74"/>
      <c r="PBK22" s="74"/>
      <c r="PBL22" s="85"/>
      <c r="PBM22" s="74"/>
      <c r="PBN22" s="74"/>
      <c r="PBO22" s="85"/>
      <c r="PBP22" s="80"/>
      <c r="PBQ22" s="80"/>
      <c r="PBR22" s="85"/>
      <c r="PBS22" s="77"/>
      <c r="PBT22" s="74"/>
      <c r="PBU22" s="74"/>
      <c r="PBV22" s="85"/>
      <c r="PBW22" s="74"/>
      <c r="PBX22" s="74"/>
      <c r="PBY22" s="85"/>
      <c r="PBZ22" s="74"/>
      <c r="PCA22" s="74"/>
      <c r="PCB22" s="85"/>
      <c r="PCC22" s="74"/>
      <c r="PCD22" s="74"/>
      <c r="PCE22" s="85"/>
      <c r="PCF22" s="80"/>
      <c r="PCG22" s="80"/>
      <c r="PCH22" s="85"/>
      <c r="PCI22" s="77"/>
      <c r="PCJ22" s="74"/>
      <c r="PCK22" s="74"/>
      <c r="PCL22" s="85"/>
      <c r="PCM22" s="74"/>
      <c r="PCN22" s="74"/>
      <c r="PCO22" s="85"/>
      <c r="PCP22" s="74"/>
      <c r="PCQ22" s="74"/>
      <c r="PCR22" s="85"/>
      <c r="PCS22" s="74"/>
      <c r="PCT22" s="74"/>
      <c r="PCU22" s="85"/>
      <c r="PCV22" s="80"/>
      <c r="PCW22" s="80"/>
      <c r="PCX22" s="85"/>
      <c r="PCY22" s="77"/>
      <c r="PCZ22" s="74"/>
      <c r="PDA22" s="74"/>
      <c r="PDB22" s="85"/>
      <c r="PDC22" s="74"/>
      <c r="PDD22" s="74"/>
      <c r="PDE22" s="85"/>
      <c r="PDF22" s="74"/>
      <c r="PDG22" s="74"/>
      <c r="PDH22" s="85"/>
      <c r="PDI22" s="74"/>
      <c r="PDJ22" s="74"/>
      <c r="PDK22" s="85"/>
      <c r="PDL22" s="80"/>
      <c r="PDM22" s="80"/>
      <c r="PDN22" s="85"/>
      <c r="PDO22" s="77"/>
      <c r="PDP22" s="74"/>
      <c r="PDQ22" s="74"/>
      <c r="PDR22" s="85"/>
      <c r="PDS22" s="74"/>
      <c r="PDT22" s="74"/>
      <c r="PDU22" s="85"/>
      <c r="PDV22" s="74"/>
      <c r="PDW22" s="74"/>
      <c r="PDX22" s="85"/>
      <c r="PDY22" s="74"/>
      <c r="PDZ22" s="74"/>
      <c r="PEA22" s="85"/>
      <c r="PEB22" s="80"/>
      <c r="PEC22" s="80"/>
      <c r="PED22" s="85"/>
      <c r="PEE22" s="77"/>
      <c r="PEF22" s="74"/>
      <c r="PEG22" s="74"/>
      <c r="PEH22" s="85"/>
      <c r="PEI22" s="74"/>
      <c r="PEJ22" s="74"/>
      <c r="PEK22" s="85"/>
      <c r="PEL22" s="74"/>
      <c r="PEM22" s="74"/>
      <c r="PEN22" s="85"/>
      <c r="PEO22" s="74"/>
      <c r="PEP22" s="74"/>
      <c r="PEQ22" s="85"/>
      <c r="PER22" s="80"/>
      <c r="PES22" s="80"/>
      <c r="PET22" s="85"/>
      <c r="PEU22" s="77"/>
      <c r="PEV22" s="74"/>
      <c r="PEW22" s="74"/>
      <c r="PEX22" s="85"/>
      <c r="PEY22" s="74"/>
      <c r="PEZ22" s="74"/>
      <c r="PFA22" s="85"/>
      <c r="PFB22" s="74"/>
      <c r="PFC22" s="74"/>
      <c r="PFD22" s="85"/>
      <c r="PFE22" s="74"/>
      <c r="PFF22" s="74"/>
      <c r="PFG22" s="85"/>
      <c r="PFH22" s="80"/>
      <c r="PFI22" s="80"/>
      <c r="PFJ22" s="85"/>
      <c r="PFK22" s="77"/>
      <c r="PFL22" s="74"/>
      <c r="PFM22" s="74"/>
      <c r="PFN22" s="85"/>
      <c r="PFO22" s="74"/>
      <c r="PFP22" s="74"/>
      <c r="PFQ22" s="85"/>
      <c r="PFR22" s="74"/>
      <c r="PFS22" s="74"/>
      <c r="PFT22" s="85"/>
      <c r="PFU22" s="74"/>
      <c r="PFV22" s="74"/>
      <c r="PFW22" s="85"/>
      <c r="PFX22" s="80"/>
      <c r="PFY22" s="80"/>
      <c r="PFZ22" s="85"/>
      <c r="PGA22" s="77"/>
      <c r="PGB22" s="74"/>
      <c r="PGC22" s="74"/>
      <c r="PGD22" s="85"/>
      <c r="PGE22" s="74"/>
      <c r="PGF22" s="74"/>
      <c r="PGG22" s="85"/>
      <c r="PGH22" s="74"/>
      <c r="PGI22" s="74"/>
      <c r="PGJ22" s="85"/>
      <c r="PGK22" s="74"/>
      <c r="PGL22" s="74"/>
      <c r="PGM22" s="85"/>
      <c r="PGN22" s="80"/>
      <c r="PGO22" s="80"/>
      <c r="PGP22" s="85"/>
      <c r="PGQ22" s="77"/>
      <c r="PGR22" s="74"/>
      <c r="PGS22" s="74"/>
      <c r="PGT22" s="85"/>
      <c r="PGU22" s="74"/>
      <c r="PGV22" s="74"/>
      <c r="PGW22" s="85"/>
      <c r="PGX22" s="74"/>
      <c r="PGY22" s="74"/>
      <c r="PGZ22" s="85"/>
      <c r="PHA22" s="74"/>
      <c r="PHB22" s="74"/>
      <c r="PHC22" s="85"/>
      <c r="PHD22" s="80"/>
      <c r="PHE22" s="80"/>
      <c r="PHF22" s="85"/>
      <c r="PHG22" s="77"/>
      <c r="PHH22" s="74"/>
      <c r="PHI22" s="74"/>
      <c r="PHJ22" s="85"/>
      <c r="PHK22" s="74"/>
      <c r="PHL22" s="74"/>
      <c r="PHM22" s="85"/>
      <c r="PHN22" s="74"/>
      <c r="PHO22" s="74"/>
      <c r="PHP22" s="85"/>
      <c r="PHQ22" s="74"/>
      <c r="PHR22" s="74"/>
      <c r="PHS22" s="85"/>
      <c r="PHT22" s="80"/>
      <c r="PHU22" s="80"/>
      <c r="PHV22" s="85"/>
      <c r="PHW22" s="77"/>
      <c r="PHX22" s="74"/>
      <c r="PHY22" s="74"/>
      <c r="PHZ22" s="85"/>
      <c r="PIA22" s="74"/>
      <c r="PIB22" s="74"/>
      <c r="PIC22" s="85"/>
      <c r="PID22" s="74"/>
      <c r="PIE22" s="74"/>
      <c r="PIF22" s="85"/>
      <c r="PIG22" s="74"/>
      <c r="PIH22" s="74"/>
      <c r="PII22" s="85"/>
      <c r="PIJ22" s="80"/>
      <c r="PIK22" s="80"/>
      <c r="PIL22" s="85"/>
      <c r="PIM22" s="77"/>
      <c r="PIN22" s="74"/>
      <c r="PIO22" s="74"/>
      <c r="PIP22" s="85"/>
      <c r="PIQ22" s="74"/>
      <c r="PIR22" s="74"/>
      <c r="PIS22" s="85"/>
      <c r="PIT22" s="74"/>
      <c r="PIU22" s="74"/>
      <c r="PIV22" s="85"/>
      <c r="PIW22" s="74"/>
      <c r="PIX22" s="74"/>
      <c r="PIY22" s="85"/>
      <c r="PIZ22" s="80"/>
      <c r="PJA22" s="80"/>
      <c r="PJB22" s="85"/>
      <c r="PJC22" s="77"/>
      <c r="PJD22" s="74"/>
      <c r="PJE22" s="74"/>
      <c r="PJF22" s="85"/>
      <c r="PJG22" s="74"/>
      <c r="PJH22" s="74"/>
      <c r="PJI22" s="85"/>
      <c r="PJJ22" s="74"/>
      <c r="PJK22" s="74"/>
      <c r="PJL22" s="85"/>
      <c r="PJM22" s="74"/>
      <c r="PJN22" s="74"/>
      <c r="PJO22" s="85"/>
      <c r="PJP22" s="80"/>
      <c r="PJQ22" s="80"/>
      <c r="PJR22" s="85"/>
      <c r="PJS22" s="77"/>
      <c r="PJT22" s="74"/>
      <c r="PJU22" s="74"/>
      <c r="PJV22" s="85"/>
      <c r="PJW22" s="74"/>
      <c r="PJX22" s="74"/>
      <c r="PJY22" s="85"/>
      <c r="PJZ22" s="74"/>
      <c r="PKA22" s="74"/>
      <c r="PKB22" s="85"/>
      <c r="PKC22" s="74"/>
      <c r="PKD22" s="74"/>
      <c r="PKE22" s="85"/>
      <c r="PKF22" s="80"/>
      <c r="PKG22" s="80"/>
      <c r="PKH22" s="85"/>
      <c r="PKI22" s="77"/>
      <c r="PKJ22" s="74"/>
      <c r="PKK22" s="74"/>
      <c r="PKL22" s="85"/>
      <c r="PKM22" s="74"/>
      <c r="PKN22" s="74"/>
      <c r="PKO22" s="85"/>
      <c r="PKP22" s="74"/>
      <c r="PKQ22" s="74"/>
      <c r="PKR22" s="85"/>
      <c r="PKS22" s="74"/>
      <c r="PKT22" s="74"/>
      <c r="PKU22" s="85"/>
      <c r="PKV22" s="80"/>
      <c r="PKW22" s="80"/>
      <c r="PKX22" s="85"/>
      <c r="PKY22" s="77"/>
      <c r="PKZ22" s="74"/>
      <c r="PLA22" s="74"/>
      <c r="PLB22" s="85"/>
      <c r="PLC22" s="74"/>
      <c r="PLD22" s="74"/>
      <c r="PLE22" s="85"/>
      <c r="PLF22" s="74"/>
      <c r="PLG22" s="74"/>
      <c r="PLH22" s="85"/>
      <c r="PLI22" s="74"/>
      <c r="PLJ22" s="74"/>
      <c r="PLK22" s="85"/>
      <c r="PLL22" s="80"/>
      <c r="PLM22" s="80"/>
      <c r="PLN22" s="85"/>
      <c r="PLO22" s="77"/>
      <c r="PLP22" s="74"/>
      <c r="PLQ22" s="74"/>
      <c r="PLR22" s="85"/>
      <c r="PLS22" s="74"/>
      <c r="PLT22" s="74"/>
      <c r="PLU22" s="85"/>
      <c r="PLV22" s="74"/>
      <c r="PLW22" s="74"/>
      <c r="PLX22" s="85"/>
      <c r="PLY22" s="74"/>
      <c r="PLZ22" s="74"/>
      <c r="PMA22" s="85"/>
      <c r="PMB22" s="80"/>
      <c r="PMC22" s="80"/>
      <c r="PMD22" s="85"/>
      <c r="PME22" s="77"/>
      <c r="PMF22" s="74"/>
      <c r="PMG22" s="74"/>
      <c r="PMH22" s="85"/>
      <c r="PMI22" s="74"/>
      <c r="PMJ22" s="74"/>
      <c r="PMK22" s="85"/>
      <c r="PML22" s="74"/>
      <c r="PMM22" s="74"/>
      <c r="PMN22" s="85"/>
      <c r="PMO22" s="74"/>
      <c r="PMP22" s="74"/>
      <c r="PMQ22" s="85"/>
      <c r="PMR22" s="80"/>
      <c r="PMS22" s="80"/>
      <c r="PMT22" s="85"/>
      <c r="PMU22" s="77"/>
      <c r="PMV22" s="74"/>
      <c r="PMW22" s="74"/>
      <c r="PMX22" s="85"/>
      <c r="PMY22" s="74"/>
      <c r="PMZ22" s="74"/>
      <c r="PNA22" s="85"/>
      <c r="PNB22" s="74"/>
      <c r="PNC22" s="74"/>
      <c r="PND22" s="85"/>
      <c r="PNE22" s="74"/>
      <c r="PNF22" s="74"/>
      <c r="PNG22" s="85"/>
      <c r="PNH22" s="80"/>
      <c r="PNI22" s="80"/>
      <c r="PNJ22" s="85"/>
      <c r="PNK22" s="77"/>
      <c r="PNL22" s="74"/>
      <c r="PNM22" s="74"/>
      <c r="PNN22" s="85"/>
      <c r="PNO22" s="74"/>
      <c r="PNP22" s="74"/>
      <c r="PNQ22" s="85"/>
      <c r="PNR22" s="74"/>
      <c r="PNS22" s="74"/>
      <c r="PNT22" s="85"/>
      <c r="PNU22" s="74"/>
      <c r="PNV22" s="74"/>
      <c r="PNW22" s="85"/>
      <c r="PNX22" s="80"/>
      <c r="PNY22" s="80"/>
      <c r="PNZ22" s="85"/>
      <c r="POA22" s="77"/>
      <c r="POB22" s="74"/>
      <c r="POC22" s="74"/>
      <c r="POD22" s="85"/>
      <c r="POE22" s="74"/>
      <c r="POF22" s="74"/>
      <c r="POG22" s="85"/>
      <c r="POH22" s="74"/>
      <c r="POI22" s="74"/>
      <c r="POJ22" s="85"/>
      <c r="POK22" s="74"/>
      <c r="POL22" s="74"/>
      <c r="POM22" s="85"/>
      <c r="PON22" s="80"/>
      <c r="POO22" s="80"/>
      <c r="POP22" s="85"/>
      <c r="POQ22" s="77"/>
      <c r="POR22" s="74"/>
      <c r="POS22" s="74"/>
      <c r="POT22" s="85"/>
      <c r="POU22" s="74"/>
      <c r="POV22" s="74"/>
      <c r="POW22" s="85"/>
      <c r="POX22" s="74"/>
      <c r="POY22" s="74"/>
      <c r="POZ22" s="85"/>
      <c r="PPA22" s="74"/>
      <c r="PPB22" s="74"/>
      <c r="PPC22" s="85"/>
      <c r="PPD22" s="80"/>
      <c r="PPE22" s="80"/>
      <c r="PPF22" s="85"/>
      <c r="PPG22" s="77"/>
      <c r="PPH22" s="74"/>
      <c r="PPI22" s="74"/>
      <c r="PPJ22" s="85"/>
      <c r="PPK22" s="74"/>
      <c r="PPL22" s="74"/>
      <c r="PPM22" s="85"/>
      <c r="PPN22" s="74"/>
      <c r="PPO22" s="74"/>
      <c r="PPP22" s="85"/>
      <c r="PPQ22" s="74"/>
      <c r="PPR22" s="74"/>
      <c r="PPS22" s="85"/>
      <c r="PPT22" s="80"/>
      <c r="PPU22" s="80"/>
      <c r="PPV22" s="85"/>
      <c r="PPW22" s="77"/>
      <c r="PPX22" s="74"/>
      <c r="PPY22" s="74"/>
      <c r="PPZ22" s="85"/>
      <c r="PQA22" s="74"/>
      <c r="PQB22" s="74"/>
      <c r="PQC22" s="85"/>
      <c r="PQD22" s="74"/>
      <c r="PQE22" s="74"/>
      <c r="PQF22" s="85"/>
      <c r="PQG22" s="74"/>
      <c r="PQH22" s="74"/>
      <c r="PQI22" s="85"/>
      <c r="PQJ22" s="80"/>
      <c r="PQK22" s="80"/>
      <c r="PQL22" s="85"/>
      <c r="PQM22" s="77"/>
      <c r="PQN22" s="74"/>
      <c r="PQO22" s="74"/>
      <c r="PQP22" s="85"/>
      <c r="PQQ22" s="74"/>
      <c r="PQR22" s="74"/>
      <c r="PQS22" s="85"/>
      <c r="PQT22" s="74"/>
      <c r="PQU22" s="74"/>
      <c r="PQV22" s="85"/>
      <c r="PQW22" s="74"/>
      <c r="PQX22" s="74"/>
      <c r="PQY22" s="85"/>
      <c r="PQZ22" s="80"/>
      <c r="PRA22" s="80"/>
      <c r="PRB22" s="85"/>
      <c r="PRC22" s="77"/>
      <c r="PRD22" s="74"/>
      <c r="PRE22" s="74"/>
      <c r="PRF22" s="85"/>
      <c r="PRG22" s="74"/>
      <c r="PRH22" s="74"/>
      <c r="PRI22" s="85"/>
      <c r="PRJ22" s="74"/>
      <c r="PRK22" s="74"/>
      <c r="PRL22" s="85"/>
      <c r="PRM22" s="74"/>
      <c r="PRN22" s="74"/>
      <c r="PRO22" s="85"/>
      <c r="PRP22" s="80"/>
      <c r="PRQ22" s="80"/>
      <c r="PRR22" s="85"/>
      <c r="PRS22" s="77"/>
      <c r="PRT22" s="74"/>
      <c r="PRU22" s="74"/>
      <c r="PRV22" s="85"/>
      <c r="PRW22" s="74"/>
      <c r="PRX22" s="74"/>
      <c r="PRY22" s="85"/>
      <c r="PRZ22" s="74"/>
      <c r="PSA22" s="74"/>
      <c r="PSB22" s="85"/>
      <c r="PSC22" s="74"/>
      <c r="PSD22" s="74"/>
      <c r="PSE22" s="85"/>
      <c r="PSF22" s="80"/>
      <c r="PSG22" s="80"/>
      <c r="PSH22" s="85"/>
      <c r="PSI22" s="77"/>
      <c r="PSJ22" s="74"/>
      <c r="PSK22" s="74"/>
      <c r="PSL22" s="85"/>
      <c r="PSM22" s="74"/>
      <c r="PSN22" s="74"/>
      <c r="PSO22" s="85"/>
      <c r="PSP22" s="74"/>
      <c r="PSQ22" s="74"/>
      <c r="PSR22" s="85"/>
      <c r="PSS22" s="74"/>
      <c r="PST22" s="74"/>
      <c r="PSU22" s="85"/>
      <c r="PSV22" s="80"/>
      <c r="PSW22" s="80"/>
      <c r="PSX22" s="85"/>
      <c r="PSY22" s="77"/>
      <c r="PSZ22" s="74"/>
      <c r="PTA22" s="74"/>
      <c r="PTB22" s="85"/>
      <c r="PTC22" s="74"/>
      <c r="PTD22" s="74"/>
      <c r="PTE22" s="85"/>
      <c r="PTF22" s="74"/>
      <c r="PTG22" s="74"/>
      <c r="PTH22" s="85"/>
      <c r="PTI22" s="74"/>
      <c r="PTJ22" s="74"/>
      <c r="PTK22" s="85"/>
      <c r="PTL22" s="80"/>
      <c r="PTM22" s="80"/>
      <c r="PTN22" s="85"/>
      <c r="PTO22" s="77"/>
      <c r="PTP22" s="74"/>
      <c r="PTQ22" s="74"/>
      <c r="PTR22" s="85"/>
      <c r="PTS22" s="74"/>
      <c r="PTT22" s="74"/>
      <c r="PTU22" s="85"/>
      <c r="PTV22" s="74"/>
      <c r="PTW22" s="74"/>
      <c r="PTX22" s="85"/>
      <c r="PTY22" s="74"/>
      <c r="PTZ22" s="74"/>
      <c r="PUA22" s="85"/>
      <c r="PUB22" s="80"/>
      <c r="PUC22" s="80"/>
      <c r="PUD22" s="85"/>
      <c r="PUE22" s="77"/>
      <c r="PUF22" s="74"/>
      <c r="PUG22" s="74"/>
      <c r="PUH22" s="85"/>
      <c r="PUI22" s="74"/>
      <c r="PUJ22" s="74"/>
      <c r="PUK22" s="85"/>
      <c r="PUL22" s="74"/>
      <c r="PUM22" s="74"/>
      <c r="PUN22" s="85"/>
      <c r="PUO22" s="74"/>
      <c r="PUP22" s="74"/>
      <c r="PUQ22" s="85"/>
      <c r="PUR22" s="80"/>
      <c r="PUS22" s="80"/>
      <c r="PUT22" s="85"/>
      <c r="PUU22" s="77"/>
      <c r="PUV22" s="74"/>
      <c r="PUW22" s="74"/>
      <c r="PUX22" s="85"/>
      <c r="PUY22" s="74"/>
      <c r="PUZ22" s="74"/>
      <c r="PVA22" s="85"/>
      <c r="PVB22" s="74"/>
      <c r="PVC22" s="74"/>
      <c r="PVD22" s="85"/>
      <c r="PVE22" s="74"/>
      <c r="PVF22" s="74"/>
      <c r="PVG22" s="85"/>
      <c r="PVH22" s="80"/>
      <c r="PVI22" s="80"/>
      <c r="PVJ22" s="85"/>
      <c r="PVK22" s="77"/>
      <c r="PVL22" s="74"/>
      <c r="PVM22" s="74"/>
      <c r="PVN22" s="85"/>
      <c r="PVO22" s="74"/>
      <c r="PVP22" s="74"/>
      <c r="PVQ22" s="85"/>
      <c r="PVR22" s="74"/>
      <c r="PVS22" s="74"/>
      <c r="PVT22" s="85"/>
      <c r="PVU22" s="74"/>
      <c r="PVV22" s="74"/>
      <c r="PVW22" s="85"/>
      <c r="PVX22" s="80"/>
      <c r="PVY22" s="80"/>
      <c r="PVZ22" s="85"/>
      <c r="PWA22" s="77"/>
      <c r="PWB22" s="74"/>
      <c r="PWC22" s="74"/>
      <c r="PWD22" s="85"/>
      <c r="PWE22" s="74"/>
      <c r="PWF22" s="74"/>
      <c r="PWG22" s="85"/>
      <c r="PWH22" s="74"/>
      <c r="PWI22" s="74"/>
      <c r="PWJ22" s="85"/>
      <c r="PWK22" s="74"/>
      <c r="PWL22" s="74"/>
      <c r="PWM22" s="85"/>
      <c r="PWN22" s="80"/>
      <c r="PWO22" s="80"/>
      <c r="PWP22" s="85"/>
      <c r="PWQ22" s="77"/>
      <c r="PWR22" s="74"/>
      <c r="PWS22" s="74"/>
      <c r="PWT22" s="85"/>
      <c r="PWU22" s="74"/>
      <c r="PWV22" s="74"/>
      <c r="PWW22" s="85"/>
      <c r="PWX22" s="74"/>
      <c r="PWY22" s="74"/>
      <c r="PWZ22" s="85"/>
      <c r="PXA22" s="74"/>
      <c r="PXB22" s="74"/>
      <c r="PXC22" s="85"/>
      <c r="PXD22" s="80"/>
      <c r="PXE22" s="80"/>
      <c r="PXF22" s="85"/>
      <c r="PXG22" s="77"/>
      <c r="PXH22" s="74"/>
      <c r="PXI22" s="74"/>
      <c r="PXJ22" s="85"/>
      <c r="PXK22" s="74"/>
      <c r="PXL22" s="74"/>
      <c r="PXM22" s="85"/>
      <c r="PXN22" s="74"/>
      <c r="PXO22" s="74"/>
      <c r="PXP22" s="85"/>
      <c r="PXQ22" s="74"/>
      <c r="PXR22" s="74"/>
      <c r="PXS22" s="85"/>
      <c r="PXT22" s="80"/>
      <c r="PXU22" s="80"/>
      <c r="PXV22" s="85"/>
      <c r="PXW22" s="77"/>
      <c r="PXX22" s="74"/>
      <c r="PXY22" s="74"/>
      <c r="PXZ22" s="85"/>
      <c r="PYA22" s="74"/>
      <c r="PYB22" s="74"/>
      <c r="PYC22" s="85"/>
      <c r="PYD22" s="74"/>
      <c r="PYE22" s="74"/>
      <c r="PYF22" s="85"/>
      <c r="PYG22" s="74"/>
      <c r="PYH22" s="74"/>
      <c r="PYI22" s="85"/>
      <c r="PYJ22" s="80"/>
      <c r="PYK22" s="80"/>
      <c r="PYL22" s="85"/>
      <c r="PYM22" s="77"/>
      <c r="PYN22" s="74"/>
      <c r="PYO22" s="74"/>
      <c r="PYP22" s="85"/>
      <c r="PYQ22" s="74"/>
      <c r="PYR22" s="74"/>
      <c r="PYS22" s="85"/>
      <c r="PYT22" s="74"/>
      <c r="PYU22" s="74"/>
      <c r="PYV22" s="85"/>
      <c r="PYW22" s="74"/>
      <c r="PYX22" s="74"/>
      <c r="PYY22" s="85"/>
      <c r="PYZ22" s="80"/>
      <c r="PZA22" s="80"/>
      <c r="PZB22" s="85"/>
      <c r="PZC22" s="77"/>
      <c r="PZD22" s="74"/>
      <c r="PZE22" s="74"/>
      <c r="PZF22" s="85"/>
      <c r="PZG22" s="74"/>
      <c r="PZH22" s="74"/>
      <c r="PZI22" s="85"/>
      <c r="PZJ22" s="74"/>
      <c r="PZK22" s="74"/>
      <c r="PZL22" s="85"/>
      <c r="PZM22" s="74"/>
      <c r="PZN22" s="74"/>
      <c r="PZO22" s="85"/>
      <c r="PZP22" s="80"/>
      <c r="PZQ22" s="80"/>
      <c r="PZR22" s="85"/>
      <c r="PZS22" s="77"/>
      <c r="PZT22" s="74"/>
      <c r="PZU22" s="74"/>
      <c r="PZV22" s="85"/>
      <c r="PZW22" s="74"/>
      <c r="PZX22" s="74"/>
      <c r="PZY22" s="85"/>
      <c r="PZZ22" s="74"/>
      <c r="QAA22" s="74"/>
      <c r="QAB22" s="85"/>
      <c r="QAC22" s="74"/>
      <c r="QAD22" s="74"/>
      <c r="QAE22" s="85"/>
      <c r="QAF22" s="80"/>
      <c r="QAG22" s="80"/>
      <c r="QAH22" s="85"/>
      <c r="QAI22" s="77"/>
      <c r="QAJ22" s="74"/>
      <c r="QAK22" s="74"/>
      <c r="QAL22" s="85"/>
      <c r="QAM22" s="74"/>
      <c r="QAN22" s="74"/>
      <c r="QAO22" s="85"/>
      <c r="QAP22" s="74"/>
      <c r="QAQ22" s="74"/>
      <c r="QAR22" s="85"/>
      <c r="QAS22" s="74"/>
      <c r="QAT22" s="74"/>
      <c r="QAU22" s="85"/>
      <c r="QAV22" s="80"/>
      <c r="QAW22" s="80"/>
      <c r="QAX22" s="85"/>
      <c r="QAY22" s="77"/>
      <c r="QAZ22" s="74"/>
      <c r="QBA22" s="74"/>
      <c r="QBB22" s="85"/>
      <c r="QBC22" s="74"/>
      <c r="QBD22" s="74"/>
      <c r="QBE22" s="85"/>
      <c r="QBF22" s="74"/>
      <c r="QBG22" s="74"/>
      <c r="QBH22" s="85"/>
      <c r="QBI22" s="74"/>
      <c r="QBJ22" s="74"/>
      <c r="QBK22" s="85"/>
      <c r="QBL22" s="80"/>
      <c r="QBM22" s="80"/>
      <c r="QBN22" s="85"/>
      <c r="QBO22" s="77"/>
      <c r="QBP22" s="74"/>
      <c r="QBQ22" s="74"/>
      <c r="QBR22" s="85"/>
      <c r="QBS22" s="74"/>
      <c r="QBT22" s="74"/>
      <c r="QBU22" s="85"/>
      <c r="QBV22" s="74"/>
      <c r="QBW22" s="74"/>
      <c r="QBX22" s="85"/>
      <c r="QBY22" s="74"/>
      <c r="QBZ22" s="74"/>
      <c r="QCA22" s="85"/>
      <c r="QCB22" s="80"/>
      <c r="QCC22" s="80"/>
      <c r="QCD22" s="85"/>
      <c r="QCE22" s="77"/>
      <c r="QCF22" s="74"/>
      <c r="QCG22" s="74"/>
      <c r="QCH22" s="85"/>
      <c r="QCI22" s="74"/>
      <c r="QCJ22" s="74"/>
      <c r="QCK22" s="85"/>
      <c r="QCL22" s="74"/>
      <c r="QCM22" s="74"/>
      <c r="QCN22" s="85"/>
      <c r="QCO22" s="74"/>
      <c r="QCP22" s="74"/>
      <c r="QCQ22" s="85"/>
      <c r="QCR22" s="80"/>
      <c r="QCS22" s="80"/>
      <c r="QCT22" s="85"/>
      <c r="QCU22" s="77"/>
      <c r="QCV22" s="74"/>
      <c r="QCW22" s="74"/>
      <c r="QCX22" s="85"/>
      <c r="QCY22" s="74"/>
      <c r="QCZ22" s="74"/>
      <c r="QDA22" s="85"/>
      <c r="QDB22" s="74"/>
      <c r="QDC22" s="74"/>
      <c r="QDD22" s="85"/>
      <c r="QDE22" s="74"/>
      <c r="QDF22" s="74"/>
      <c r="QDG22" s="85"/>
      <c r="QDH22" s="80"/>
      <c r="QDI22" s="80"/>
      <c r="QDJ22" s="85"/>
      <c r="QDK22" s="77"/>
      <c r="QDL22" s="74"/>
      <c r="QDM22" s="74"/>
      <c r="QDN22" s="85"/>
      <c r="QDO22" s="74"/>
      <c r="QDP22" s="74"/>
      <c r="QDQ22" s="85"/>
      <c r="QDR22" s="74"/>
      <c r="QDS22" s="74"/>
      <c r="QDT22" s="85"/>
      <c r="QDU22" s="74"/>
      <c r="QDV22" s="74"/>
      <c r="QDW22" s="85"/>
      <c r="QDX22" s="80"/>
      <c r="QDY22" s="80"/>
      <c r="QDZ22" s="85"/>
      <c r="QEA22" s="77"/>
      <c r="QEB22" s="74"/>
      <c r="QEC22" s="74"/>
      <c r="QED22" s="85"/>
      <c r="QEE22" s="74"/>
      <c r="QEF22" s="74"/>
      <c r="QEG22" s="85"/>
      <c r="QEH22" s="74"/>
      <c r="QEI22" s="74"/>
      <c r="QEJ22" s="85"/>
      <c r="QEK22" s="74"/>
      <c r="QEL22" s="74"/>
      <c r="QEM22" s="85"/>
      <c r="QEN22" s="80"/>
      <c r="QEO22" s="80"/>
      <c r="QEP22" s="85"/>
      <c r="QEQ22" s="77"/>
      <c r="QER22" s="74"/>
      <c r="QES22" s="74"/>
      <c r="QET22" s="85"/>
      <c r="QEU22" s="74"/>
      <c r="QEV22" s="74"/>
      <c r="QEW22" s="85"/>
      <c r="QEX22" s="74"/>
      <c r="QEY22" s="74"/>
      <c r="QEZ22" s="85"/>
      <c r="QFA22" s="74"/>
      <c r="QFB22" s="74"/>
      <c r="QFC22" s="85"/>
      <c r="QFD22" s="80"/>
      <c r="QFE22" s="80"/>
      <c r="QFF22" s="85"/>
      <c r="QFG22" s="77"/>
      <c r="QFH22" s="74"/>
      <c r="QFI22" s="74"/>
      <c r="QFJ22" s="85"/>
      <c r="QFK22" s="74"/>
      <c r="QFL22" s="74"/>
      <c r="QFM22" s="85"/>
      <c r="QFN22" s="74"/>
      <c r="QFO22" s="74"/>
      <c r="QFP22" s="85"/>
      <c r="QFQ22" s="74"/>
      <c r="QFR22" s="74"/>
      <c r="QFS22" s="85"/>
      <c r="QFT22" s="80"/>
      <c r="QFU22" s="80"/>
      <c r="QFV22" s="85"/>
      <c r="QFW22" s="77"/>
      <c r="QFX22" s="74"/>
      <c r="QFY22" s="74"/>
      <c r="QFZ22" s="85"/>
      <c r="QGA22" s="74"/>
      <c r="QGB22" s="74"/>
      <c r="QGC22" s="85"/>
      <c r="QGD22" s="74"/>
      <c r="QGE22" s="74"/>
      <c r="QGF22" s="85"/>
      <c r="QGG22" s="74"/>
      <c r="QGH22" s="74"/>
      <c r="QGI22" s="85"/>
      <c r="QGJ22" s="80"/>
      <c r="QGK22" s="80"/>
      <c r="QGL22" s="85"/>
      <c r="QGM22" s="77"/>
      <c r="QGN22" s="74"/>
      <c r="QGO22" s="74"/>
      <c r="QGP22" s="85"/>
      <c r="QGQ22" s="74"/>
      <c r="QGR22" s="74"/>
      <c r="QGS22" s="85"/>
      <c r="QGT22" s="74"/>
      <c r="QGU22" s="74"/>
      <c r="QGV22" s="85"/>
      <c r="QGW22" s="74"/>
      <c r="QGX22" s="74"/>
      <c r="QGY22" s="85"/>
      <c r="QGZ22" s="80"/>
      <c r="QHA22" s="80"/>
      <c r="QHB22" s="85"/>
      <c r="QHC22" s="77"/>
      <c r="QHD22" s="74"/>
      <c r="QHE22" s="74"/>
      <c r="QHF22" s="85"/>
      <c r="QHG22" s="74"/>
      <c r="QHH22" s="74"/>
      <c r="QHI22" s="85"/>
      <c r="QHJ22" s="74"/>
      <c r="QHK22" s="74"/>
      <c r="QHL22" s="85"/>
      <c r="QHM22" s="74"/>
      <c r="QHN22" s="74"/>
      <c r="QHO22" s="85"/>
      <c r="QHP22" s="80"/>
      <c r="QHQ22" s="80"/>
      <c r="QHR22" s="85"/>
      <c r="QHS22" s="77"/>
      <c r="QHT22" s="74"/>
      <c r="QHU22" s="74"/>
      <c r="QHV22" s="85"/>
      <c r="QHW22" s="74"/>
      <c r="QHX22" s="74"/>
      <c r="QHY22" s="85"/>
      <c r="QHZ22" s="74"/>
      <c r="QIA22" s="74"/>
      <c r="QIB22" s="85"/>
      <c r="QIC22" s="74"/>
      <c r="QID22" s="74"/>
      <c r="QIE22" s="85"/>
      <c r="QIF22" s="80"/>
      <c r="QIG22" s="80"/>
      <c r="QIH22" s="85"/>
      <c r="QII22" s="77"/>
      <c r="QIJ22" s="74"/>
      <c r="QIK22" s="74"/>
      <c r="QIL22" s="85"/>
      <c r="QIM22" s="74"/>
      <c r="QIN22" s="74"/>
      <c r="QIO22" s="85"/>
      <c r="QIP22" s="74"/>
      <c r="QIQ22" s="74"/>
      <c r="QIR22" s="85"/>
      <c r="QIS22" s="74"/>
      <c r="QIT22" s="74"/>
      <c r="QIU22" s="85"/>
      <c r="QIV22" s="80"/>
      <c r="QIW22" s="80"/>
      <c r="QIX22" s="85"/>
      <c r="QIY22" s="77"/>
      <c r="QIZ22" s="74"/>
      <c r="QJA22" s="74"/>
      <c r="QJB22" s="85"/>
      <c r="QJC22" s="74"/>
      <c r="QJD22" s="74"/>
      <c r="QJE22" s="85"/>
      <c r="QJF22" s="74"/>
      <c r="QJG22" s="74"/>
      <c r="QJH22" s="85"/>
      <c r="QJI22" s="74"/>
      <c r="QJJ22" s="74"/>
      <c r="QJK22" s="85"/>
      <c r="QJL22" s="80"/>
      <c r="QJM22" s="80"/>
      <c r="QJN22" s="85"/>
      <c r="QJO22" s="77"/>
      <c r="QJP22" s="74"/>
      <c r="QJQ22" s="74"/>
      <c r="QJR22" s="85"/>
      <c r="QJS22" s="74"/>
      <c r="QJT22" s="74"/>
      <c r="QJU22" s="85"/>
      <c r="QJV22" s="74"/>
      <c r="QJW22" s="74"/>
      <c r="QJX22" s="85"/>
      <c r="QJY22" s="74"/>
      <c r="QJZ22" s="74"/>
      <c r="QKA22" s="85"/>
      <c r="QKB22" s="80"/>
      <c r="QKC22" s="80"/>
      <c r="QKD22" s="85"/>
      <c r="QKE22" s="77"/>
      <c r="QKF22" s="74"/>
      <c r="QKG22" s="74"/>
      <c r="QKH22" s="85"/>
      <c r="QKI22" s="74"/>
      <c r="QKJ22" s="74"/>
      <c r="QKK22" s="85"/>
      <c r="QKL22" s="74"/>
      <c r="QKM22" s="74"/>
      <c r="QKN22" s="85"/>
      <c r="QKO22" s="74"/>
      <c r="QKP22" s="74"/>
      <c r="QKQ22" s="85"/>
      <c r="QKR22" s="80"/>
      <c r="QKS22" s="80"/>
      <c r="QKT22" s="85"/>
      <c r="QKU22" s="77"/>
      <c r="QKV22" s="74"/>
      <c r="QKW22" s="74"/>
      <c r="QKX22" s="85"/>
      <c r="QKY22" s="74"/>
      <c r="QKZ22" s="74"/>
      <c r="QLA22" s="85"/>
      <c r="QLB22" s="74"/>
      <c r="QLC22" s="74"/>
      <c r="QLD22" s="85"/>
      <c r="QLE22" s="74"/>
      <c r="QLF22" s="74"/>
      <c r="QLG22" s="85"/>
      <c r="QLH22" s="80"/>
      <c r="QLI22" s="80"/>
      <c r="QLJ22" s="85"/>
      <c r="QLK22" s="77"/>
      <c r="QLL22" s="74"/>
      <c r="QLM22" s="74"/>
      <c r="QLN22" s="85"/>
      <c r="QLO22" s="74"/>
      <c r="QLP22" s="74"/>
      <c r="QLQ22" s="85"/>
      <c r="QLR22" s="74"/>
      <c r="QLS22" s="74"/>
      <c r="QLT22" s="85"/>
      <c r="QLU22" s="74"/>
      <c r="QLV22" s="74"/>
      <c r="QLW22" s="85"/>
      <c r="QLX22" s="80"/>
      <c r="QLY22" s="80"/>
      <c r="QLZ22" s="85"/>
      <c r="QMA22" s="77"/>
      <c r="QMB22" s="74"/>
      <c r="QMC22" s="74"/>
      <c r="QMD22" s="85"/>
      <c r="QME22" s="74"/>
      <c r="QMF22" s="74"/>
      <c r="QMG22" s="85"/>
      <c r="QMH22" s="74"/>
      <c r="QMI22" s="74"/>
      <c r="QMJ22" s="85"/>
      <c r="QMK22" s="74"/>
      <c r="QML22" s="74"/>
      <c r="QMM22" s="85"/>
      <c r="QMN22" s="80"/>
      <c r="QMO22" s="80"/>
      <c r="QMP22" s="85"/>
      <c r="QMQ22" s="77"/>
      <c r="QMR22" s="74"/>
      <c r="QMS22" s="74"/>
      <c r="QMT22" s="85"/>
      <c r="QMU22" s="74"/>
      <c r="QMV22" s="74"/>
      <c r="QMW22" s="85"/>
      <c r="QMX22" s="74"/>
      <c r="QMY22" s="74"/>
      <c r="QMZ22" s="85"/>
      <c r="QNA22" s="74"/>
      <c r="QNB22" s="74"/>
      <c r="QNC22" s="85"/>
      <c r="QND22" s="80"/>
      <c r="QNE22" s="80"/>
      <c r="QNF22" s="85"/>
      <c r="QNG22" s="77"/>
      <c r="QNH22" s="74"/>
      <c r="QNI22" s="74"/>
      <c r="QNJ22" s="85"/>
      <c r="QNK22" s="74"/>
      <c r="QNL22" s="74"/>
      <c r="QNM22" s="85"/>
      <c r="QNN22" s="74"/>
      <c r="QNO22" s="74"/>
      <c r="QNP22" s="85"/>
      <c r="QNQ22" s="74"/>
      <c r="QNR22" s="74"/>
      <c r="QNS22" s="85"/>
      <c r="QNT22" s="80"/>
      <c r="QNU22" s="80"/>
      <c r="QNV22" s="85"/>
      <c r="QNW22" s="77"/>
      <c r="QNX22" s="74"/>
      <c r="QNY22" s="74"/>
      <c r="QNZ22" s="85"/>
      <c r="QOA22" s="74"/>
      <c r="QOB22" s="74"/>
      <c r="QOC22" s="85"/>
      <c r="QOD22" s="74"/>
      <c r="QOE22" s="74"/>
      <c r="QOF22" s="85"/>
      <c r="QOG22" s="74"/>
      <c r="QOH22" s="74"/>
      <c r="QOI22" s="85"/>
      <c r="QOJ22" s="80"/>
      <c r="QOK22" s="80"/>
      <c r="QOL22" s="85"/>
      <c r="QOM22" s="77"/>
      <c r="QON22" s="74"/>
      <c r="QOO22" s="74"/>
      <c r="QOP22" s="85"/>
      <c r="QOQ22" s="74"/>
      <c r="QOR22" s="74"/>
      <c r="QOS22" s="85"/>
      <c r="QOT22" s="74"/>
      <c r="QOU22" s="74"/>
      <c r="QOV22" s="85"/>
      <c r="QOW22" s="74"/>
      <c r="QOX22" s="74"/>
      <c r="QOY22" s="85"/>
      <c r="QOZ22" s="80"/>
      <c r="QPA22" s="80"/>
      <c r="QPB22" s="85"/>
      <c r="QPC22" s="77"/>
      <c r="QPD22" s="74"/>
      <c r="QPE22" s="74"/>
      <c r="QPF22" s="85"/>
      <c r="QPG22" s="74"/>
      <c r="QPH22" s="74"/>
      <c r="QPI22" s="85"/>
      <c r="QPJ22" s="74"/>
      <c r="QPK22" s="74"/>
      <c r="QPL22" s="85"/>
      <c r="QPM22" s="74"/>
      <c r="QPN22" s="74"/>
      <c r="QPO22" s="85"/>
      <c r="QPP22" s="80"/>
      <c r="QPQ22" s="80"/>
      <c r="QPR22" s="85"/>
      <c r="QPS22" s="77"/>
      <c r="QPT22" s="74"/>
      <c r="QPU22" s="74"/>
      <c r="QPV22" s="85"/>
      <c r="QPW22" s="74"/>
      <c r="QPX22" s="74"/>
      <c r="QPY22" s="85"/>
      <c r="QPZ22" s="74"/>
      <c r="QQA22" s="74"/>
      <c r="QQB22" s="85"/>
      <c r="QQC22" s="74"/>
      <c r="QQD22" s="74"/>
      <c r="QQE22" s="85"/>
      <c r="QQF22" s="80"/>
      <c r="QQG22" s="80"/>
      <c r="QQH22" s="85"/>
      <c r="QQI22" s="77"/>
      <c r="QQJ22" s="74"/>
      <c r="QQK22" s="74"/>
      <c r="QQL22" s="85"/>
      <c r="QQM22" s="74"/>
      <c r="QQN22" s="74"/>
      <c r="QQO22" s="85"/>
      <c r="QQP22" s="74"/>
      <c r="QQQ22" s="74"/>
      <c r="QQR22" s="85"/>
      <c r="QQS22" s="74"/>
      <c r="QQT22" s="74"/>
      <c r="QQU22" s="85"/>
      <c r="QQV22" s="80"/>
      <c r="QQW22" s="80"/>
      <c r="QQX22" s="85"/>
      <c r="QQY22" s="77"/>
      <c r="QQZ22" s="74"/>
      <c r="QRA22" s="74"/>
      <c r="QRB22" s="85"/>
      <c r="QRC22" s="74"/>
      <c r="QRD22" s="74"/>
      <c r="QRE22" s="85"/>
      <c r="QRF22" s="74"/>
      <c r="QRG22" s="74"/>
      <c r="QRH22" s="85"/>
      <c r="QRI22" s="74"/>
      <c r="QRJ22" s="74"/>
      <c r="QRK22" s="85"/>
      <c r="QRL22" s="80"/>
      <c r="QRM22" s="80"/>
      <c r="QRN22" s="85"/>
      <c r="QRO22" s="77"/>
      <c r="QRP22" s="74"/>
      <c r="QRQ22" s="74"/>
      <c r="QRR22" s="85"/>
      <c r="QRS22" s="74"/>
      <c r="QRT22" s="74"/>
      <c r="QRU22" s="85"/>
      <c r="QRV22" s="74"/>
      <c r="QRW22" s="74"/>
      <c r="QRX22" s="85"/>
      <c r="QRY22" s="74"/>
      <c r="QRZ22" s="74"/>
      <c r="QSA22" s="85"/>
      <c r="QSB22" s="80"/>
      <c r="QSC22" s="80"/>
      <c r="QSD22" s="85"/>
      <c r="QSE22" s="77"/>
      <c r="QSF22" s="74"/>
      <c r="QSG22" s="74"/>
      <c r="QSH22" s="85"/>
      <c r="QSI22" s="74"/>
      <c r="QSJ22" s="74"/>
      <c r="QSK22" s="85"/>
      <c r="QSL22" s="74"/>
      <c r="QSM22" s="74"/>
      <c r="QSN22" s="85"/>
      <c r="QSO22" s="74"/>
      <c r="QSP22" s="74"/>
      <c r="QSQ22" s="85"/>
      <c r="QSR22" s="80"/>
      <c r="QSS22" s="80"/>
      <c r="QST22" s="85"/>
      <c r="QSU22" s="77"/>
      <c r="QSV22" s="74"/>
      <c r="QSW22" s="74"/>
      <c r="QSX22" s="85"/>
      <c r="QSY22" s="74"/>
      <c r="QSZ22" s="74"/>
      <c r="QTA22" s="85"/>
      <c r="QTB22" s="74"/>
      <c r="QTC22" s="74"/>
      <c r="QTD22" s="85"/>
      <c r="QTE22" s="74"/>
      <c r="QTF22" s="74"/>
      <c r="QTG22" s="85"/>
      <c r="QTH22" s="80"/>
      <c r="QTI22" s="80"/>
      <c r="QTJ22" s="85"/>
      <c r="QTK22" s="77"/>
      <c r="QTL22" s="74"/>
      <c r="QTM22" s="74"/>
      <c r="QTN22" s="85"/>
      <c r="QTO22" s="74"/>
      <c r="QTP22" s="74"/>
      <c r="QTQ22" s="85"/>
      <c r="QTR22" s="74"/>
      <c r="QTS22" s="74"/>
      <c r="QTT22" s="85"/>
      <c r="QTU22" s="74"/>
      <c r="QTV22" s="74"/>
      <c r="QTW22" s="85"/>
      <c r="QTX22" s="80"/>
      <c r="QTY22" s="80"/>
      <c r="QTZ22" s="85"/>
      <c r="QUA22" s="77"/>
      <c r="QUB22" s="74"/>
      <c r="QUC22" s="74"/>
      <c r="QUD22" s="85"/>
      <c r="QUE22" s="74"/>
      <c r="QUF22" s="74"/>
      <c r="QUG22" s="85"/>
      <c r="QUH22" s="74"/>
      <c r="QUI22" s="74"/>
      <c r="QUJ22" s="85"/>
      <c r="QUK22" s="74"/>
      <c r="QUL22" s="74"/>
      <c r="QUM22" s="85"/>
      <c r="QUN22" s="80"/>
      <c r="QUO22" s="80"/>
      <c r="QUP22" s="85"/>
      <c r="QUQ22" s="77"/>
      <c r="QUR22" s="74"/>
      <c r="QUS22" s="74"/>
      <c r="QUT22" s="85"/>
      <c r="QUU22" s="74"/>
      <c r="QUV22" s="74"/>
      <c r="QUW22" s="85"/>
      <c r="QUX22" s="74"/>
      <c r="QUY22" s="74"/>
      <c r="QUZ22" s="85"/>
      <c r="QVA22" s="74"/>
      <c r="QVB22" s="74"/>
      <c r="QVC22" s="85"/>
      <c r="QVD22" s="80"/>
      <c r="QVE22" s="80"/>
      <c r="QVF22" s="85"/>
      <c r="QVG22" s="77"/>
      <c r="QVH22" s="74"/>
      <c r="QVI22" s="74"/>
      <c r="QVJ22" s="85"/>
      <c r="QVK22" s="74"/>
      <c r="QVL22" s="74"/>
      <c r="QVM22" s="85"/>
      <c r="QVN22" s="74"/>
      <c r="QVO22" s="74"/>
      <c r="QVP22" s="85"/>
      <c r="QVQ22" s="74"/>
      <c r="QVR22" s="74"/>
      <c r="QVS22" s="85"/>
      <c r="QVT22" s="80"/>
      <c r="QVU22" s="80"/>
      <c r="QVV22" s="85"/>
      <c r="QVW22" s="77"/>
      <c r="QVX22" s="74"/>
      <c r="QVY22" s="74"/>
      <c r="QVZ22" s="85"/>
      <c r="QWA22" s="74"/>
      <c r="QWB22" s="74"/>
      <c r="QWC22" s="85"/>
      <c r="QWD22" s="74"/>
      <c r="QWE22" s="74"/>
      <c r="QWF22" s="85"/>
      <c r="QWG22" s="74"/>
      <c r="QWH22" s="74"/>
      <c r="QWI22" s="85"/>
      <c r="QWJ22" s="80"/>
      <c r="QWK22" s="80"/>
      <c r="QWL22" s="85"/>
      <c r="QWM22" s="77"/>
      <c r="QWN22" s="74"/>
      <c r="QWO22" s="74"/>
      <c r="QWP22" s="85"/>
      <c r="QWQ22" s="74"/>
      <c r="QWR22" s="74"/>
      <c r="QWS22" s="85"/>
      <c r="QWT22" s="74"/>
      <c r="QWU22" s="74"/>
      <c r="QWV22" s="85"/>
      <c r="QWW22" s="74"/>
      <c r="QWX22" s="74"/>
      <c r="QWY22" s="85"/>
      <c r="QWZ22" s="80"/>
      <c r="QXA22" s="80"/>
      <c r="QXB22" s="85"/>
      <c r="QXC22" s="77"/>
      <c r="QXD22" s="74"/>
      <c r="QXE22" s="74"/>
      <c r="QXF22" s="85"/>
      <c r="QXG22" s="74"/>
      <c r="QXH22" s="74"/>
      <c r="QXI22" s="85"/>
      <c r="QXJ22" s="74"/>
      <c r="QXK22" s="74"/>
      <c r="QXL22" s="85"/>
      <c r="QXM22" s="74"/>
      <c r="QXN22" s="74"/>
      <c r="QXO22" s="85"/>
      <c r="QXP22" s="80"/>
      <c r="QXQ22" s="80"/>
      <c r="QXR22" s="85"/>
      <c r="QXS22" s="77"/>
      <c r="QXT22" s="74"/>
      <c r="QXU22" s="74"/>
      <c r="QXV22" s="85"/>
      <c r="QXW22" s="74"/>
      <c r="QXX22" s="74"/>
      <c r="QXY22" s="85"/>
      <c r="QXZ22" s="74"/>
      <c r="QYA22" s="74"/>
      <c r="QYB22" s="85"/>
      <c r="QYC22" s="74"/>
      <c r="QYD22" s="74"/>
      <c r="QYE22" s="85"/>
      <c r="QYF22" s="80"/>
      <c r="QYG22" s="80"/>
      <c r="QYH22" s="85"/>
      <c r="QYI22" s="77"/>
      <c r="QYJ22" s="74"/>
      <c r="QYK22" s="74"/>
      <c r="QYL22" s="85"/>
      <c r="QYM22" s="74"/>
      <c r="QYN22" s="74"/>
      <c r="QYO22" s="85"/>
      <c r="QYP22" s="74"/>
      <c r="QYQ22" s="74"/>
      <c r="QYR22" s="85"/>
      <c r="QYS22" s="74"/>
      <c r="QYT22" s="74"/>
      <c r="QYU22" s="85"/>
      <c r="QYV22" s="80"/>
      <c r="QYW22" s="80"/>
      <c r="QYX22" s="85"/>
      <c r="QYY22" s="77"/>
      <c r="QYZ22" s="74"/>
      <c r="QZA22" s="74"/>
      <c r="QZB22" s="85"/>
      <c r="QZC22" s="74"/>
      <c r="QZD22" s="74"/>
      <c r="QZE22" s="85"/>
      <c r="QZF22" s="74"/>
      <c r="QZG22" s="74"/>
      <c r="QZH22" s="85"/>
      <c r="QZI22" s="74"/>
      <c r="QZJ22" s="74"/>
      <c r="QZK22" s="85"/>
      <c r="QZL22" s="80"/>
      <c r="QZM22" s="80"/>
      <c r="QZN22" s="85"/>
      <c r="QZO22" s="77"/>
      <c r="QZP22" s="74"/>
      <c r="QZQ22" s="74"/>
      <c r="QZR22" s="85"/>
      <c r="QZS22" s="74"/>
      <c r="QZT22" s="74"/>
      <c r="QZU22" s="85"/>
      <c r="QZV22" s="74"/>
      <c r="QZW22" s="74"/>
      <c r="QZX22" s="85"/>
      <c r="QZY22" s="74"/>
      <c r="QZZ22" s="74"/>
      <c r="RAA22" s="85"/>
      <c r="RAB22" s="80"/>
      <c r="RAC22" s="80"/>
      <c r="RAD22" s="85"/>
      <c r="RAE22" s="77"/>
      <c r="RAF22" s="74"/>
      <c r="RAG22" s="74"/>
      <c r="RAH22" s="85"/>
      <c r="RAI22" s="74"/>
      <c r="RAJ22" s="74"/>
      <c r="RAK22" s="85"/>
      <c r="RAL22" s="74"/>
      <c r="RAM22" s="74"/>
      <c r="RAN22" s="85"/>
      <c r="RAO22" s="74"/>
      <c r="RAP22" s="74"/>
      <c r="RAQ22" s="85"/>
      <c r="RAR22" s="80"/>
      <c r="RAS22" s="80"/>
      <c r="RAT22" s="85"/>
      <c r="RAU22" s="77"/>
      <c r="RAV22" s="74"/>
      <c r="RAW22" s="74"/>
      <c r="RAX22" s="85"/>
      <c r="RAY22" s="74"/>
      <c r="RAZ22" s="74"/>
      <c r="RBA22" s="85"/>
      <c r="RBB22" s="74"/>
      <c r="RBC22" s="74"/>
      <c r="RBD22" s="85"/>
      <c r="RBE22" s="74"/>
      <c r="RBF22" s="74"/>
      <c r="RBG22" s="85"/>
      <c r="RBH22" s="80"/>
      <c r="RBI22" s="80"/>
      <c r="RBJ22" s="85"/>
      <c r="RBK22" s="77"/>
      <c r="RBL22" s="74"/>
      <c r="RBM22" s="74"/>
      <c r="RBN22" s="85"/>
      <c r="RBO22" s="74"/>
      <c r="RBP22" s="74"/>
      <c r="RBQ22" s="85"/>
      <c r="RBR22" s="74"/>
      <c r="RBS22" s="74"/>
      <c r="RBT22" s="85"/>
      <c r="RBU22" s="74"/>
      <c r="RBV22" s="74"/>
      <c r="RBW22" s="85"/>
      <c r="RBX22" s="80"/>
      <c r="RBY22" s="80"/>
      <c r="RBZ22" s="85"/>
      <c r="RCA22" s="77"/>
      <c r="RCB22" s="74"/>
      <c r="RCC22" s="74"/>
      <c r="RCD22" s="85"/>
      <c r="RCE22" s="74"/>
      <c r="RCF22" s="74"/>
      <c r="RCG22" s="85"/>
      <c r="RCH22" s="74"/>
      <c r="RCI22" s="74"/>
      <c r="RCJ22" s="85"/>
      <c r="RCK22" s="74"/>
      <c r="RCL22" s="74"/>
      <c r="RCM22" s="85"/>
      <c r="RCN22" s="80"/>
      <c r="RCO22" s="80"/>
      <c r="RCP22" s="85"/>
      <c r="RCQ22" s="77"/>
      <c r="RCR22" s="74"/>
      <c r="RCS22" s="74"/>
      <c r="RCT22" s="85"/>
      <c r="RCU22" s="74"/>
      <c r="RCV22" s="74"/>
      <c r="RCW22" s="85"/>
      <c r="RCX22" s="74"/>
      <c r="RCY22" s="74"/>
      <c r="RCZ22" s="85"/>
      <c r="RDA22" s="74"/>
      <c r="RDB22" s="74"/>
      <c r="RDC22" s="85"/>
      <c r="RDD22" s="80"/>
      <c r="RDE22" s="80"/>
      <c r="RDF22" s="85"/>
      <c r="RDG22" s="77"/>
      <c r="RDH22" s="74"/>
      <c r="RDI22" s="74"/>
      <c r="RDJ22" s="85"/>
      <c r="RDK22" s="74"/>
      <c r="RDL22" s="74"/>
      <c r="RDM22" s="85"/>
      <c r="RDN22" s="74"/>
      <c r="RDO22" s="74"/>
      <c r="RDP22" s="85"/>
      <c r="RDQ22" s="74"/>
      <c r="RDR22" s="74"/>
      <c r="RDS22" s="85"/>
      <c r="RDT22" s="80"/>
      <c r="RDU22" s="80"/>
      <c r="RDV22" s="85"/>
      <c r="RDW22" s="77"/>
      <c r="RDX22" s="74"/>
      <c r="RDY22" s="74"/>
      <c r="RDZ22" s="85"/>
      <c r="REA22" s="74"/>
      <c r="REB22" s="74"/>
      <c r="REC22" s="85"/>
      <c r="RED22" s="74"/>
      <c r="REE22" s="74"/>
      <c r="REF22" s="85"/>
      <c r="REG22" s="74"/>
      <c r="REH22" s="74"/>
      <c r="REI22" s="85"/>
      <c r="REJ22" s="80"/>
      <c r="REK22" s="80"/>
      <c r="REL22" s="85"/>
      <c r="REM22" s="77"/>
      <c r="REN22" s="74"/>
      <c r="REO22" s="74"/>
      <c r="REP22" s="85"/>
      <c r="REQ22" s="74"/>
      <c r="RER22" s="74"/>
      <c r="RES22" s="85"/>
      <c r="RET22" s="74"/>
      <c r="REU22" s="74"/>
      <c r="REV22" s="85"/>
      <c r="REW22" s="74"/>
      <c r="REX22" s="74"/>
      <c r="REY22" s="85"/>
      <c r="REZ22" s="80"/>
      <c r="RFA22" s="80"/>
      <c r="RFB22" s="85"/>
      <c r="RFC22" s="77"/>
      <c r="RFD22" s="74"/>
      <c r="RFE22" s="74"/>
      <c r="RFF22" s="85"/>
      <c r="RFG22" s="74"/>
      <c r="RFH22" s="74"/>
      <c r="RFI22" s="85"/>
      <c r="RFJ22" s="74"/>
      <c r="RFK22" s="74"/>
      <c r="RFL22" s="85"/>
      <c r="RFM22" s="74"/>
      <c r="RFN22" s="74"/>
      <c r="RFO22" s="85"/>
      <c r="RFP22" s="80"/>
      <c r="RFQ22" s="80"/>
      <c r="RFR22" s="85"/>
      <c r="RFS22" s="77"/>
      <c r="RFT22" s="74"/>
      <c r="RFU22" s="74"/>
      <c r="RFV22" s="85"/>
      <c r="RFW22" s="74"/>
      <c r="RFX22" s="74"/>
      <c r="RFY22" s="85"/>
      <c r="RFZ22" s="74"/>
      <c r="RGA22" s="74"/>
      <c r="RGB22" s="85"/>
      <c r="RGC22" s="74"/>
      <c r="RGD22" s="74"/>
      <c r="RGE22" s="85"/>
      <c r="RGF22" s="80"/>
      <c r="RGG22" s="80"/>
      <c r="RGH22" s="85"/>
      <c r="RGI22" s="77"/>
      <c r="RGJ22" s="74"/>
      <c r="RGK22" s="74"/>
      <c r="RGL22" s="85"/>
      <c r="RGM22" s="74"/>
      <c r="RGN22" s="74"/>
      <c r="RGO22" s="85"/>
      <c r="RGP22" s="74"/>
      <c r="RGQ22" s="74"/>
      <c r="RGR22" s="85"/>
      <c r="RGS22" s="74"/>
      <c r="RGT22" s="74"/>
      <c r="RGU22" s="85"/>
      <c r="RGV22" s="80"/>
      <c r="RGW22" s="80"/>
      <c r="RGX22" s="85"/>
      <c r="RGY22" s="77"/>
      <c r="RGZ22" s="74"/>
      <c r="RHA22" s="74"/>
      <c r="RHB22" s="85"/>
      <c r="RHC22" s="74"/>
      <c r="RHD22" s="74"/>
      <c r="RHE22" s="85"/>
      <c r="RHF22" s="74"/>
      <c r="RHG22" s="74"/>
      <c r="RHH22" s="85"/>
      <c r="RHI22" s="74"/>
      <c r="RHJ22" s="74"/>
      <c r="RHK22" s="85"/>
      <c r="RHL22" s="80"/>
      <c r="RHM22" s="80"/>
      <c r="RHN22" s="85"/>
      <c r="RHO22" s="77"/>
      <c r="RHP22" s="74"/>
      <c r="RHQ22" s="74"/>
      <c r="RHR22" s="85"/>
      <c r="RHS22" s="74"/>
      <c r="RHT22" s="74"/>
      <c r="RHU22" s="85"/>
      <c r="RHV22" s="74"/>
      <c r="RHW22" s="74"/>
      <c r="RHX22" s="85"/>
      <c r="RHY22" s="74"/>
      <c r="RHZ22" s="74"/>
      <c r="RIA22" s="85"/>
      <c r="RIB22" s="80"/>
      <c r="RIC22" s="80"/>
      <c r="RID22" s="85"/>
      <c r="RIE22" s="77"/>
      <c r="RIF22" s="74"/>
      <c r="RIG22" s="74"/>
      <c r="RIH22" s="85"/>
      <c r="RII22" s="74"/>
      <c r="RIJ22" s="74"/>
      <c r="RIK22" s="85"/>
      <c r="RIL22" s="74"/>
      <c r="RIM22" s="74"/>
      <c r="RIN22" s="85"/>
      <c r="RIO22" s="74"/>
      <c r="RIP22" s="74"/>
      <c r="RIQ22" s="85"/>
      <c r="RIR22" s="80"/>
      <c r="RIS22" s="80"/>
      <c r="RIT22" s="85"/>
      <c r="RIU22" s="77"/>
      <c r="RIV22" s="74"/>
      <c r="RIW22" s="74"/>
      <c r="RIX22" s="85"/>
      <c r="RIY22" s="74"/>
      <c r="RIZ22" s="74"/>
      <c r="RJA22" s="85"/>
      <c r="RJB22" s="74"/>
      <c r="RJC22" s="74"/>
      <c r="RJD22" s="85"/>
      <c r="RJE22" s="74"/>
      <c r="RJF22" s="74"/>
      <c r="RJG22" s="85"/>
      <c r="RJH22" s="80"/>
      <c r="RJI22" s="80"/>
      <c r="RJJ22" s="85"/>
      <c r="RJK22" s="77"/>
      <c r="RJL22" s="74"/>
      <c r="RJM22" s="74"/>
      <c r="RJN22" s="85"/>
      <c r="RJO22" s="74"/>
      <c r="RJP22" s="74"/>
      <c r="RJQ22" s="85"/>
      <c r="RJR22" s="74"/>
      <c r="RJS22" s="74"/>
      <c r="RJT22" s="85"/>
      <c r="RJU22" s="74"/>
      <c r="RJV22" s="74"/>
      <c r="RJW22" s="85"/>
      <c r="RJX22" s="80"/>
      <c r="RJY22" s="80"/>
      <c r="RJZ22" s="85"/>
      <c r="RKA22" s="77"/>
      <c r="RKB22" s="74"/>
      <c r="RKC22" s="74"/>
      <c r="RKD22" s="85"/>
      <c r="RKE22" s="74"/>
      <c r="RKF22" s="74"/>
      <c r="RKG22" s="85"/>
      <c r="RKH22" s="74"/>
      <c r="RKI22" s="74"/>
      <c r="RKJ22" s="85"/>
      <c r="RKK22" s="74"/>
      <c r="RKL22" s="74"/>
      <c r="RKM22" s="85"/>
      <c r="RKN22" s="80"/>
      <c r="RKO22" s="80"/>
      <c r="RKP22" s="85"/>
      <c r="RKQ22" s="77"/>
      <c r="RKR22" s="74"/>
      <c r="RKS22" s="74"/>
      <c r="RKT22" s="85"/>
      <c r="RKU22" s="74"/>
      <c r="RKV22" s="74"/>
      <c r="RKW22" s="85"/>
      <c r="RKX22" s="74"/>
      <c r="RKY22" s="74"/>
      <c r="RKZ22" s="85"/>
      <c r="RLA22" s="74"/>
      <c r="RLB22" s="74"/>
      <c r="RLC22" s="85"/>
      <c r="RLD22" s="80"/>
      <c r="RLE22" s="80"/>
      <c r="RLF22" s="85"/>
      <c r="RLG22" s="77"/>
      <c r="RLH22" s="74"/>
      <c r="RLI22" s="74"/>
      <c r="RLJ22" s="85"/>
      <c r="RLK22" s="74"/>
      <c r="RLL22" s="74"/>
      <c r="RLM22" s="85"/>
      <c r="RLN22" s="74"/>
      <c r="RLO22" s="74"/>
      <c r="RLP22" s="85"/>
      <c r="RLQ22" s="74"/>
      <c r="RLR22" s="74"/>
      <c r="RLS22" s="85"/>
      <c r="RLT22" s="80"/>
      <c r="RLU22" s="80"/>
      <c r="RLV22" s="85"/>
      <c r="RLW22" s="77"/>
      <c r="RLX22" s="74"/>
      <c r="RLY22" s="74"/>
      <c r="RLZ22" s="85"/>
      <c r="RMA22" s="74"/>
      <c r="RMB22" s="74"/>
      <c r="RMC22" s="85"/>
      <c r="RMD22" s="74"/>
      <c r="RME22" s="74"/>
      <c r="RMF22" s="85"/>
      <c r="RMG22" s="74"/>
      <c r="RMH22" s="74"/>
      <c r="RMI22" s="85"/>
      <c r="RMJ22" s="80"/>
      <c r="RMK22" s="80"/>
      <c r="RML22" s="85"/>
      <c r="RMM22" s="77"/>
      <c r="RMN22" s="74"/>
      <c r="RMO22" s="74"/>
      <c r="RMP22" s="85"/>
      <c r="RMQ22" s="74"/>
      <c r="RMR22" s="74"/>
      <c r="RMS22" s="85"/>
      <c r="RMT22" s="74"/>
      <c r="RMU22" s="74"/>
      <c r="RMV22" s="85"/>
      <c r="RMW22" s="74"/>
      <c r="RMX22" s="74"/>
      <c r="RMY22" s="85"/>
      <c r="RMZ22" s="80"/>
      <c r="RNA22" s="80"/>
      <c r="RNB22" s="85"/>
      <c r="RNC22" s="77"/>
      <c r="RND22" s="74"/>
      <c r="RNE22" s="74"/>
      <c r="RNF22" s="85"/>
      <c r="RNG22" s="74"/>
      <c r="RNH22" s="74"/>
      <c r="RNI22" s="85"/>
      <c r="RNJ22" s="74"/>
      <c r="RNK22" s="74"/>
      <c r="RNL22" s="85"/>
      <c r="RNM22" s="74"/>
      <c r="RNN22" s="74"/>
      <c r="RNO22" s="85"/>
      <c r="RNP22" s="80"/>
      <c r="RNQ22" s="80"/>
      <c r="RNR22" s="85"/>
      <c r="RNS22" s="77"/>
      <c r="RNT22" s="74"/>
      <c r="RNU22" s="74"/>
      <c r="RNV22" s="85"/>
      <c r="RNW22" s="74"/>
      <c r="RNX22" s="74"/>
      <c r="RNY22" s="85"/>
      <c r="RNZ22" s="74"/>
      <c r="ROA22" s="74"/>
      <c r="ROB22" s="85"/>
      <c r="ROC22" s="74"/>
      <c r="ROD22" s="74"/>
      <c r="ROE22" s="85"/>
      <c r="ROF22" s="80"/>
      <c r="ROG22" s="80"/>
      <c r="ROH22" s="85"/>
      <c r="ROI22" s="77"/>
      <c r="ROJ22" s="74"/>
      <c r="ROK22" s="74"/>
      <c r="ROL22" s="85"/>
      <c r="ROM22" s="74"/>
      <c r="RON22" s="74"/>
      <c r="ROO22" s="85"/>
      <c r="ROP22" s="74"/>
      <c r="ROQ22" s="74"/>
      <c r="ROR22" s="85"/>
      <c r="ROS22" s="74"/>
      <c r="ROT22" s="74"/>
      <c r="ROU22" s="85"/>
      <c r="ROV22" s="80"/>
      <c r="ROW22" s="80"/>
      <c r="ROX22" s="85"/>
      <c r="ROY22" s="77"/>
      <c r="ROZ22" s="74"/>
      <c r="RPA22" s="74"/>
      <c r="RPB22" s="85"/>
      <c r="RPC22" s="74"/>
      <c r="RPD22" s="74"/>
      <c r="RPE22" s="85"/>
      <c r="RPF22" s="74"/>
      <c r="RPG22" s="74"/>
      <c r="RPH22" s="85"/>
      <c r="RPI22" s="74"/>
      <c r="RPJ22" s="74"/>
      <c r="RPK22" s="85"/>
      <c r="RPL22" s="80"/>
      <c r="RPM22" s="80"/>
      <c r="RPN22" s="85"/>
      <c r="RPO22" s="77"/>
      <c r="RPP22" s="74"/>
      <c r="RPQ22" s="74"/>
      <c r="RPR22" s="85"/>
      <c r="RPS22" s="74"/>
      <c r="RPT22" s="74"/>
      <c r="RPU22" s="85"/>
      <c r="RPV22" s="74"/>
      <c r="RPW22" s="74"/>
      <c r="RPX22" s="85"/>
      <c r="RPY22" s="74"/>
      <c r="RPZ22" s="74"/>
      <c r="RQA22" s="85"/>
      <c r="RQB22" s="80"/>
      <c r="RQC22" s="80"/>
      <c r="RQD22" s="85"/>
      <c r="RQE22" s="77"/>
      <c r="RQF22" s="74"/>
      <c r="RQG22" s="74"/>
      <c r="RQH22" s="85"/>
      <c r="RQI22" s="74"/>
      <c r="RQJ22" s="74"/>
      <c r="RQK22" s="85"/>
      <c r="RQL22" s="74"/>
      <c r="RQM22" s="74"/>
      <c r="RQN22" s="85"/>
      <c r="RQO22" s="74"/>
      <c r="RQP22" s="74"/>
      <c r="RQQ22" s="85"/>
      <c r="RQR22" s="80"/>
      <c r="RQS22" s="80"/>
      <c r="RQT22" s="85"/>
      <c r="RQU22" s="77"/>
      <c r="RQV22" s="74"/>
      <c r="RQW22" s="74"/>
      <c r="RQX22" s="85"/>
      <c r="RQY22" s="74"/>
      <c r="RQZ22" s="74"/>
      <c r="RRA22" s="85"/>
      <c r="RRB22" s="74"/>
      <c r="RRC22" s="74"/>
      <c r="RRD22" s="85"/>
      <c r="RRE22" s="74"/>
      <c r="RRF22" s="74"/>
      <c r="RRG22" s="85"/>
      <c r="RRH22" s="80"/>
      <c r="RRI22" s="80"/>
      <c r="RRJ22" s="85"/>
      <c r="RRK22" s="77"/>
      <c r="RRL22" s="74"/>
      <c r="RRM22" s="74"/>
      <c r="RRN22" s="85"/>
      <c r="RRO22" s="74"/>
      <c r="RRP22" s="74"/>
      <c r="RRQ22" s="85"/>
      <c r="RRR22" s="74"/>
      <c r="RRS22" s="74"/>
      <c r="RRT22" s="85"/>
      <c r="RRU22" s="74"/>
      <c r="RRV22" s="74"/>
      <c r="RRW22" s="85"/>
      <c r="RRX22" s="80"/>
      <c r="RRY22" s="80"/>
      <c r="RRZ22" s="85"/>
      <c r="RSA22" s="77"/>
      <c r="RSB22" s="74"/>
      <c r="RSC22" s="74"/>
      <c r="RSD22" s="85"/>
      <c r="RSE22" s="74"/>
      <c r="RSF22" s="74"/>
      <c r="RSG22" s="85"/>
      <c r="RSH22" s="74"/>
      <c r="RSI22" s="74"/>
      <c r="RSJ22" s="85"/>
      <c r="RSK22" s="74"/>
      <c r="RSL22" s="74"/>
      <c r="RSM22" s="85"/>
      <c r="RSN22" s="80"/>
      <c r="RSO22" s="80"/>
      <c r="RSP22" s="85"/>
      <c r="RSQ22" s="77"/>
      <c r="RSR22" s="74"/>
      <c r="RSS22" s="74"/>
      <c r="RST22" s="85"/>
      <c r="RSU22" s="74"/>
      <c r="RSV22" s="74"/>
      <c r="RSW22" s="85"/>
      <c r="RSX22" s="74"/>
      <c r="RSY22" s="74"/>
      <c r="RSZ22" s="85"/>
      <c r="RTA22" s="74"/>
      <c r="RTB22" s="74"/>
      <c r="RTC22" s="85"/>
      <c r="RTD22" s="80"/>
      <c r="RTE22" s="80"/>
      <c r="RTF22" s="85"/>
      <c r="RTG22" s="77"/>
      <c r="RTH22" s="74"/>
      <c r="RTI22" s="74"/>
      <c r="RTJ22" s="85"/>
      <c r="RTK22" s="74"/>
      <c r="RTL22" s="74"/>
      <c r="RTM22" s="85"/>
      <c r="RTN22" s="74"/>
      <c r="RTO22" s="74"/>
      <c r="RTP22" s="85"/>
      <c r="RTQ22" s="74"/>
      <c r="RTR22" s="74"/>
      <c r="RTS22" s="85"/>
      <c r="RTT22" s="80"/>
      <c r="RTU22" s="80"/>
      <c r="RTV22" s="85"/>
      <c r="RTW22" s="77"/>
      <c r="RTX22" s="74"/>
      <c r="RTY22" s="74"/>
      <c r="RTZ22" s="85"/>
      <c r="RUA22" s="74"/>
      <c r="RUB22" s="74"/>
      <c r="RUC22" s="85"/>
      <c r="RUD22" s="74"/>
      <c r="RUE22" s="74"/>
      <c r="RUF22" s="85"/>
      <c r="RUG22" s="74"/>
      <c r="RUH22" s="74"/>
      <c r="RUI22" s="85"/>
      <c r="RUJ22" s="80"/>
      <c r="RUK22" s="80"/>
      <c r="RUL22" s="85"/>
      <c r="RUM22" s="77"/>
      <c r="RUN22" s="74"/>
      <c r="RUO22" s="74"/>
      <c r="RUP22" s="85"/>
      <c r="RUQ22" s="74"/>
      <c r="RUR22" s="74"/>
      <c r="RUS22" s="85"/>
      <c r="RUT22" s="74"/>
      <c r="RUU22" s="74"/>
      <c r="RUV22" s="85"/>
      <c r="RUW22" s="74"/>
      <c r="RUX22" s="74"/>
      <c r="RUY22" s="85"/>
      <c r="RUZ22" s="80"/>
      <c r="RVA22" s="80"/>
      <c r="RVB22" s="85"/>
      <c r="RVC22" s="77"/>
      <c r="RVD22" s="74"/>
      <c r="RVE22" s="74"/>
      <c r="RVF22" s="85"/>
      <c r="RVG22" s="74"/>
      <c r="RVH22" s="74"/>
      <c r="RVI22" s="85"/>
      <c r="RVJ22" s="74"/>
      <c r="RVK22" s="74"/>
      <c r="RVL22" s="85"/>
      <c r="RVM22" s="74"/>
      <c r="RVN22" s="74"/>
      <c r="RVO22" s="85"/>
      <c r="RVP22" s="80"/>
      <c r="RVQ22" s="80"/>
      <c r="RVR22" s="85"/>
      <c r="RVS22" s="77"/>
      <c r="RVT22" s="74"/>
      <c r="RVU22" s="74"/>
      <c r="RVV22" s="85"/>
      <c r="RVW22" s="74"/>
      <c r="RVX22" s="74"/>
      <c r="RVY22" s="85"/>
      <c r="RVZ22" s="74"/>
      <c r="RWA22" s="74"/>
      <c r="RWB22" s="85"/>
      <c r="RWC22" s="74"/>
      <c r="RWD22" s="74"/>
      <c r="RWE22" s="85"/>
      <c r="RWF22" s="80"/>
      <c r="RWG22" s="80"/>
      <c r="RWH22" s="85"/>
      <c r="RWI22" s="77"/>
      <c r="RWJ22" s="74"/>
      <c r="RWK22" s="74"/>
      <c r="RWL22" s="85"/>
      <c r="RWM22" s="74"/>
      <c r="RWN22" s="74"/>
      <c r="RWO22" s="85"/>
      <c r="RWP22" s="74"/>
      <c r="RWQ22" s="74"/>
      <c r="RWR22" s="85"/>
      <c r="RWS22" s="74"/>
      <c r="RWT22" s="74"/>
      <c r="RWU22" s="85"/>
      <c r="RWV22" s="80"/>
      <c r="RWW22" s="80"/>
      <c r="RWX22" s="85"/>
      <c r="RWY22" s="77"/>
      <c r="RWZ22" s="74"/>
      <c r="RXA22" s="74"/>
      <c r="RXB22" s="85"/>
      <c r="RXC22" s="74"/>
      <c r="RXD22" s="74"/>
      <c r="RXE22" s="85"/>
      <c r="RXF22" s="74"/>
      <c r="RXG22" s="74"/>
      <c r="RXH22" s="85"/>
      <c r="RXI22" s="74"/>
      <c r="RXJ22" s="74"/>
      <c r="RXK22" s="85"/>
      <c r="RXL22" s="80"/>
      <c r="RXM22" s="80"/>
      <c r="RXN22" s="85"/>
      <c r="RXO22" s="77"/>
      <c r="RXP22" s="74"/>
      <c r="RXQ22" s="74"/>
      <c r="RXR22" s="85"/>
      <c r="RXS22" s="74"/>
      <c r="RXT22" s="74"/>
      <c r="RXU22" s="85"/>
      <c r="RXV22" s="74"/>
      <c r="RXW22" s="74"/>
      <c r="RXX22" s="85"/>
      <c r="RXY22" s="74"/>
      <c r="RXZ22" s="74"/>
      <c r="RYA22" s="85"/>
      <c r="RYB22" s="80"/>
      <c r="RYC22" s="80"/>
      <c r="RYD22" s="85"/>
      <c r="RYE22" s="77"/>
      <c r="RYF22" s="74"/>
      <c r="RYG22" s="74"/>
      <c r="RYH22" s="85"/>
      <c r="RYI22" s="74"/>
      <c r="RYJ22" s="74"/>
      <c r="RYK22" s="85"/>
      <c r="RYL22" s="74"/>
      <c r="RYM22" s="74"/>
      <c r="RYN22" s="85"/>
      <c r="RYO22" s="74"/>
      <c r="RYP22" s="74"/>
      <c r="RYQ22" s="85"/>
      <c r="RYR22" s="80"/>
      <c r="RYS22" s="80"/>
      <c r="RYT22" s="85"/>
      <c r="RYU22" s="77"/>
      <c r="RYV22" s="74"/>
      <c r="RYW22" s="74"/>
      <c r="RYX22" s="85"/>
      <c r="RYY22" s="74"/>
      <c r="RYZ22" s="74"/>
      <c r="RZA22" s="85"/>
      <c r="RZB22" s="74"/>
      <c r="RZC22" s="74"/>
      <c r="RZD22" s="85"/>
      <c r="RZE22" s="74"/>
      <c r="RZF22" s="74"/>
      <c r="RZG22" s="85"/>
      <c r="RZH22" s="80"/>
      <c r="RZI22" s="80"/>
      <c r="RZJ22" s="85"/>
      <c r="RZK22" s="77"/>
      <c r="RZL22" s="74"/>
      <c r="RZM22" s="74"/>
      <c r="RZN22" s="85"/>
      <c r="RZO22" s="74"/>
      <c r="RZP22" s="74"/>
      <c r="RZQ22" s="85"/>
      <c r="RZR22" s="74"/>
      <c r="RZS22" s="74"/>
      <c r="RZT22" s="85"/>
      <c r="RZU22" s="74"/>
      <c r="RZV22" s="74"/>
      <c r="RZW22" s="85"/>
      <c r="RZX22" s="80"/>
      <c r="RZY22" s="80"/>
      <c r="RZZ22" s="85"/>
      <c r="SAA22" s="77"/>
      <c r="SAB22" s="74"/>
      <c r="SAC22" s="74"/>
      <c r="SAD22" s="85"/>
      <c r="SAE22" s="74"/>
      <c r="SAF22" s="74"/>
      <c r="SAG22" s="85"/>
      <c r="SAH22" s="74"/>
      <c r="SAI22" s="74"/>
      <c r="SAJ22" s="85"/>
      <c r="SAK22" s="74"/>
      <c r="SAL22" s="74"/>
      <c r="SAM22" s="85"/>
      <c r="SAN22" s="80"/>
      <c r="SAO22" s="80"/>
      <c r="SAP22" s="85"/>
      <c r="SAQ22" s="77"/>
      <c r="SAR22" s="74"/>
      <c r="SAS22" s="74"/>
      <c r="SAT22" s="85"/>
      <c r="SAU22" s="74"/>
      <c r="SAV22" s="74"/>
      <c r="SAW22" s="85"/>
      <c r="SAX22" s="74"/>
      <c r="SAY22" s="74"/>
      <c r="SAZ22" s="85"/>
      <c r="SBA22" s="74"/>
      <c r="SBB22" s="74"/>
      <c r="SBC22" s="85"/>
      <c r="SBD22" s="80"/>
      <c r="SBE22" s="80"/>
      <c r="SBF22" s="85"/>
      <c r="SBG22" s="77"/>
      <c r="SBH22" s="74"/>
      <c r="SBI22" s="74"/>
      <c r="SBJ22" s="85"/>
      <c r="SBK22" s="74"/>
      <c r="SBL22" s="74"/>
      <c r="SBM22" s="85"/>
      <c r="SBN22" s="74"/>
      <c r="SBO22" s="74"/>
      <c r="SBP22" s="85"/>
      <c r="SBQ22" s="74"/>
      <c r="SBR22" s="74"/>
      <c r="SBS22" s="85"/>
      <c r="SBT22" s="80"/>
      <c r="SBU22" s="80"/>
      <c r="SBV22" s="85"/>
      <c r="SBW22" s="77"/>
      <c r="SBX22" s="74"/>
      <c r="SBY22" s="74"/>
      <c r="SBZ22" s="85"/>
      <c r="SCA22" s="74"/>
      <c r="SCB22" s="74"/>
      <c r="SCC22" s="85"/>
      <c r="SCD22" s="74"/>
      <c r="SCE22" s="74"/>
      <c r="SCF22" s="85"/>
      <c r="SCG22" s="74"/>
      <c r="SCH22" s="74"/>
      <c r="SCI22" s="85"/>
      <c r="SCJ22" s="80"/>
      <c r="SCK22" s="80"/>
      <c r="SCL22" s="85"/>
      <c r="SCM22" s="77"/>
      <c r="SCN22" s="74"/>
      <c r="SCO22" s="74"/>
      <c r="SCP22" s="85"/>
      <c r="SCQ22" s="74"/>
      <c r="SCR22" s="74"/>
      <c r="SCS22" s="85"/>
      <c r="SCT22" s="74"/>
      <c r="SCU22" s="74"/>
      <c r="SCV22" s="85"/>
      <c r="SCW22" s="74"/>
      <c r="SCX22" s="74"/>
      <c r="SCY22" s="85"/>
      <c r="SCZ22" s="80"/>
      <c r="SDA22" s="80"/>
      <c r="SDB22" s="85"/>
      <c r="SDC22" s="77"/>
      <c r="SDD22" s="74"/>
      <c r="SDE22" s="74"/>
      <c r="SDF22" s="85"/>
      <c r="SDG22" s="74"/>
      <c r="SDH22" s="74"/>
      <c r="SDI22" s="85"/>
      <c r="SDJ22" s="74"/>
      <c r="SDK22" s="74"/>
      <c r="SDL22" s="85"/>
      <c r="SDM22" s="74"/>
      <c r="SDN22" s="74"/>
      <c r="SDO22" s="85"/>
      <c r="SDP22" s="80"/>
      <c r="SDQ22" s="80"/>
      <c r="SDR22" s="85"/>
      <c r="SDS22" s="77"/>
      <c r="SDT22" s="74"/>
      <c r="SDU22" s="74"/>
      <c r="SDV22" s="85"/>
      <c r="SDW22" s="74"/>
      <c r="SDX22" s="74"/>
      <c r="SDY22" s="85"/>
      <c r="SDZ22" s="74"/>
      <c r="SEA22" s="74"/>
      <c r="SEB22" s="85"/>
      <c r="SEC22" s="74"/>
      <c r="SED22" s="74"/>
      <c r="SEE22" s="85"/>
      <c r="SEF22" s="80"/>
      <c r="SEG22" s="80"/>
      <c r="SEH22" s="85"/>
      <c r="SEI22" s="77"/>
      <c r="SEJ22" s="74"/>
      <c r="SEK22" s="74"/>
      <c r="SEL22" s="85"/>
      <c r="SEM22" s="74"/>
      <c r="SEN22" s="74"/>
      <c r="SEO22" s="85"/>
      <c r="SEP22" s="74"/>
      <c r="SEQ22" s="74"/>
      <c r="SER22" s="85"/>
      <c r="SES22" s="74"/>
      <c r="SET22" s="74"/>
      <c r="SEU22" s="85"/>
      <c r="SEV22" s="80"/>
      <c r="SEW22" s="80"/>
      <c r="SEX22" s="85"/>
      <c r="SEY22" s="77"/>
      <c r="SEZ22" s="74"/>
      <c r="SFA22" s="74"/>
      <c r="SFB22" s="85"/>
      <c r="SFC22" s="74"/>
      <c r="SFD22" s="74"/>
      <c r="SFE22" s="85"/>
      <c r="SFF22" s="74"/>
      <c r="SFG22" s="74"/>
      <c r="SFH22" s="85"/>
      <c r="SFI22" s="74"/>
      <c r="SFJ22" s="74"/>
      <c r="SFK22" s="85"/>
      <c r="SFL22" s="80"/>
      <c r="SFM22" s="80"/>
      <c r="SFN22" s="85"/>
      <c r="SFO22" s="77"/>
      <c r="SFP22" s="74"/>
      <c r="SFQ22" s="74"/>
      <c r="SFR22" s="85"/>
      <c r="SFS22" s="74"/>
      <c r="SFT22" s="74"/>
      <c r="SFU22" s="85"/>
      <c r="SFV22" s="74"/>
      <c r="SFW22" s="74"/>
      <c r="SFX22" s="85"/>
      <c r="SFY22" s="74"/>
      <c r="SFZ22" s="74"/>
      <c r="SGA22" s="85"/>
      <c r="SGB22" s="80"/>
      <c r="SGC22" s="80"/>
      <c r="SGD22" s="85"/>
      <c r="SGE22" s="77"/>
      <c r="SGF22" s="74"/>
      <c r="SGG22" s="74"/>
      <c r="SGH22" s="85"/>
      <c r="SGI22" s="74"/>
      <c r="SGJ22" s="74"/>
      <c r="SGK22" s="85"/>
      <c r="SGL22" s="74"/>
      <c r="SGM22" s="74"/>
      <c r="SGN22" s="85"/>
      <c r="SGO22" s="74"/>
      <c r="SGP22" s="74"/>
      <c r="SGQ22" s="85"/>
      <c r="SGR22" s="80"/>
      <c r="SGS22" s="80"/>
      <c r="SGT22" s="85"/>
      <c r="SGU22" s="77"/>
      <c r="SGV22" s="74"/>
      <c r="SGW22" s="74"/>
      <c r="SGX22" s="85"/>
      <c r="SGY22" s="74"/>
      <c r="SGZ22" s="74"/>
      <c r="SHA22" s="85"/>
      <c r="SHB22" s="74"/>
      <c r="SHC22" s="74"/>
      <c r="SHD22" s="85"/>
      <c r="SHE22" s="74"/>
      <c r="SHF22" s="74"/>
      <c r="SHG22" s="85"/>
      <c r="SHH22" s="80"/>
      <c r="SHI22" s="80"/>
      <c r="SHJ22" s="85"/>
      <c r="SHK22" s="77"/>
      <c r="SHL22" s="74"/>
      <c r="SHM22" s="74"/>
      <c r="SHN22" s="85"/>
      <c r="SHO22" s="74"/>
      <c r="SHP22" s="74"/>
      <c r="SHQ22" s="85"/>
      <c r="SHR22" s="74"/>
      <c r="SHS22" s="74"/>
      <c r="SHT22" s="85"/>
      <c r="SHU22" s="74"/>
      <c r="SHV22" s="74"/>
      <c r="SHW22" s="85"/>
      <c r="SHX22" s="80"/>
      <c r="SHY22" s="80"/>
      <c r="SHZ22" s="85"/>
      <c r="SIA22" s="77"/>
      <c r="SIB22" s="74"/>
      <c r="SIC22" s="74"/>
      <c r="SID22" s="85"/>
      <c r="SIE22" s="74"/>
      <c r="SIF22" s="74"/>
      <c r="SIG22" s="85"/>
      <c r="SIH22" s="74"/>
      <c r="SII22" s="74"/>
      <c r="SIJ22" s="85"/>
      <c r="SIK22" s="74"/>
      <c r="SIL22" s="74"/>
      <c r="SIM22" s="85"/>
      <c r="SIN22" s="80"/>
      <c r="SIO22" s="80"/>
      <c r="SIP22" s="85"/>
      <c r="SIQ22" s="77"/>
      <c r="SIR22" s="74"/>
      <c r="SIS22" s="74"/>
      <c r="SIT22" s="85"/>
      <c r="SIU22" s="74"/>
      <c r="SIV22" s="74"/>
      <c r="SIW22" s="85"/>
      <c r="SIX22" s="74"/>
      <c r="SIY22" s="74"/>
      <c r="SIZ22" s="85"/>
      <c r="SJA22" s="74"/>
      <c r="SJB22" s="74"/>
      <c r="SJC22" s="85"/>
      <c r="SJD22" s="80"/>
      <c r="SJE22" s="80"/>
      <c r="SJF22" s="85"/>
      <c r="SJG22" s="77"/>
      <c r="SJH22" s="74"/>
      <c r="SJI22" s="74"/>
      <c r="SJJ22" s="85"/>
      <c r="SJK22" s="74"/>
      <c r="SJL22" s="74"/>
      <c r="SJM22" s="85"/>
      <c r="SJN22" s="74"/>
      <c r="SJO22" s="74"/>
      <c r="SJP22" s="85"/>
      <c r="SJQ22" s="74"/>
      <c r="SJR22" s="74"/>
      <c r="SJS22" s="85"/>
      <c r="SJT22" s="80"/>
      <c r="SJU22" s="80"/>
      <c r="SJV22" s="85"/>
      <c r="SJW22" s="77"/>
      <c r="SJX22" s="74"/>
      <c r="SJY22" s="74"/>
      <c r="SJZ22" s="85"/>
      <c r="SKA22" s="74"/>
      <c r="SKB22" s="74"/>
      <c r="SKC22" s="85"/>
      <c r="SKD22" s="74"/>
      <c r="SKE22" s="74"/>
      <c r="SKF22" s="85"/>
      <c r="SKG22" s="74"/>
      <c r="SKH22" s="74"/>
      <c r="SKI22" s="85"/>
      <c r="SKJ22" s="80"/>
      <c r="SKK22" s="80"/>
      <c r="SKL22" s="85"/>
      <c r="SKM22" s="77"/>
      <c r="SKN22" s="74"/>
      <c r="SKO22" s="74"/>
      <c r="SKP22" s="85"/>
      <c r="SKQ22" s="74"/>
      <c r="SKR22" s="74"/>
      <c r="SKS22" s="85"/>
      <c r="SKT22" s="74"/>
      <c r="SKU22" s="74"/>
      <c r="SKV22" s="85"/>
      <c r="SKW22" s="74"/>
      <c r="SKX22" s="74"/>
      <c r="SKY22" s="85"/>
      <c r="SKZ22" s="80"/>
      <c r="SLA22" s="80"/>
      <c r="SLB22" s="85"/>
      <c r="SLC22" s="77"/>
      <c r="SLD22" s="74"/>
      <c r="SLE22" s="74"/>
      <c r="SLF22" s="85"/>
      <c r="SLG22" s="74"/>
      <c r="SLH22" s="74"/>
      <c r="SLI22" s="85"/>
      <c r="SLJ22" s="74"/>
      <c r="SLK22" s="74"/>
      <c r="SLL22" s="85"/>
      <c r="SLM22" s="74"/>
      <c r="SLN22" s="74"/>
      <c r="SLO22" s="85"/>
      <c r="SLP22" s="80"/>
      <c r="SLQ22" s="80"/>
      <c r="SLR22" s="85"/>
      <c r="SLS22" s="77"/>
      <c r="SLT22" s="74"/>
      <c r="SLU22" s="74"/>
      <c r="SLV22" s="85"/>
      <c r="SLW22" s="74"/>
      <c r="SLX22" s="74"/>
      <c r="SLY22" s="85"/>
      <c r="SLZ22" s="74"/>
      <c r="SMA22" s="74"/>
      <c r="SMB22" s="85"/>
      <c r="SMC22" s="74"/>
      <c r="SMD22" s="74"/>
      <c r="SME22" s="85"/>
      <c r="SMF22" s="80"/>
      <c r="SMG22" s="80"/>
      <c r="SMH22" s="85"/>
      <c r="SMI22" s="77"/>
      <c r="SMJ22" s="74"/>
      <c r="SMK22" s="74"/>
      <c r="SML22" s="85"/>
      <c r="SMM22" s="74"/>
      <c r="SMN22" s="74"/>
      <c r="SMO22" s="85"/>
      <c r="SMP22" s="74"/>
      <c r="SMQ22" s="74"/>
      <c r="SMR22" s="85"/>
      <c r="SMS22" s="74"/>
      <c r="SMT22" s="74"/>
      <c r="SMU22" s="85"/>
      <c r="SMV22" s="80"/>
      <c r="SMW22" s="80"/>
      <c r="SMX22" s="85"/>
      <c r="SMY22" s="77"/>
      <c r="SMZ22" s="74"/>
      <c r="SNA22" s="74"/>
      <c r="SNB22" s="85"/>
      <c r="SNC22" s="74"/>
      <c r="SND22" s="74"/>
      <c r="SNE22" s="85"/>
      <c r="SNF22" s="74"/>
      <c r="SNG22" s="74"/>
      <c r="SNH22" s="85"/>
      <c r="SNI22" s="74"/>
      <c r="SNJ22" s="74"/>
      <c r="SNK22" s="85"/>
      <c r="SNL22" s="80"/>
      <c r="SNM22" s="80"/>
      <c r="SNN22" s="85"/>
      <c r="SNO22" s="77"/>
      <c r="SNP22" s="74"/>
      <c r="SNQ22" s="74"/>
      <c r="SNR22" s="85"/>
      <c r="SNS22" s="74"/>
      <c r="SNT22" s="74"/>
      <c r="SNU22" s="85"/>
      <c r="SNV22" s="74"/>
      <c r="SNW22" s="74"/>
      <c r="SNX22" s="85"/>
      <c r="SNY22" s="74"/>
      <c r="SNZ22" s="74"/>
      <c r="SOA22" s="85"/>
      <c r="SOB22" s="80"/>
      <c r="SOC22" s="80"/>
      <c r="SOD22" s="85"/>
      <c r="SOE22" s="77"/>
      <c r="SOF22" s="74"/>
      <c r="SOG22" s="74"/>
      <c r="SOH22" s="85"/>
      <c r="SOI22" s="74"/>
      <c r="SOJ22" s="74"/>
      <c r="SOK22" s="85"/>
      <c r="SOL22" s="74"/>
      <c r="SOM22" s="74"/>
      <c r="SON22" s="85"/>
      <c r="SOO22" s="74"/>
      <c r="SOP22" s="74"/>
      <c r="SOQ22" s="85"/>
      <c r="SOR22" s="80"/>
      <c r="SOS22" s="80"/>
      <c r="SOT22" s="85"/>
      <c r="SOU22" s="77"/>
      <c r="SOV22" s="74"/>
      <c r="SOW22" s="74"/>
      <c r="SOX22" s="85"/>
      <c r="SOY22" s="74"/>
      <c r="SOZ22" s="74"/>
      <c r="SPA22" s="85"/>
      <c r="SPB22" s="74"/>
      <c r="SPC22" s="74"/>
      <c r="SPD22" s="85"/>
      <c r="SPE22" s="74"/>
      <c r="SPF22" s="74"/>
      <c r="SPG22" s="85"/>
      <c r="SPH22" s="80"/>
      <c r="SPI22" s="80"/>
      <c r="SPJ22" s="85"/>
      <c r="SPK22" s="77"/>
      <c r="SPL22" s="74"/>
      <c r="SPM22" s="74"/>
      <c r="SPN22" s="85"/>
      <c r="SPO22" s="74"/>
      <c r="SPP22" s="74"/>
      <c r="SPQ22" s="85"/>
      <c r="SPR22" s="74"/>
      <c r="SPS22" s="74"/>
      <c r="SPT22" s="85"/>
      <c r="SPU22" s="74"/>
      <c r="SPV22" s="74"/>
      <c r="SPW22" s="85"/>
      <c r="SPX22" s="80"/>
      <c r="SPY22" s="80"/>
      <c r="SPZ22" s="85"/>
      <c r="SQA22" s="77"/>
      <c r="SQB22" s="74"/>
      <c r="SQC22" s="74"/>
      <c r="SQD22" s="85"/>
      <c r="SQE22" s="74"/>
      <c r="SQF22" s="74"/>
      <c r="SQG22" s="85"/>
      <c r="SQH22" s="74"/>
      <c r="SQI22" s="74"/>
      <c r="SQJ22" s="85"/>
      <c r="SQK22" s="74"/>
      <c r="SQL22" s="74"/>
      <c r="SQM22" s="85"/>
      <c r="SQN22" s="80"/>
      <c r="SQO22" s="80"/>
      <c r="SQP22" s="85"/>
      <c r="SQQ22" s="77"/>
      <c r="SQR22" s="74"/>
      <c r="SQS22" s="74"/>
      <c r="SQT22" s="85"/>
      <c r="SQU22" s="74"/>
      <c r="SQV22" s="74"/>
      <c r="SQW22" s="85"/>
      <c r="SQX22" s="74"/>
      <c r="SQY22" s="74"/>
      <c r="SQZ22" s="85"/>
      <c r="SRA22" s="74"/>
      <c r="SRB22" s="74"/>
      <c r="SRC22" s="85"/>
      <c r="SRD22" s="80"/>
      <c r="SRE22" s="80"/>
      <c r="SRF22" s="85"/>
      <c r="SRG22" s="77"/>
      <c r="SRH22" s="74"/>
      <c r="SRI22" s="74"/>
      <c r="SRJ22" s="85"/>
      <c r="SRK22" s="74"/>
      <c r="SRL22" s="74"/>
      <c r="SRM22" s="85"/>
      <c r="SRN22" s="74"/>
      <c r="SRO22" s="74"/>
      <c r="SRP22" s="85"/>
      <c r="SRQ22" s="74"/>
      <c r="SRR22" s="74"/>
      <c r="SRS22" s="85"/>
      <c r="SRT22" s="80"/>
      <c r="SRU22" s="80"/>
      <c r="SRV22" s="85"/>
      <c r="SRW22" s="77"/>
      <c r="SRX22" s="74"/>
      <c r="SRY22" s="74"/>
      <c r="SRZ22" s="85"/>
      <c r="SSA22" s="74"/>
      <c r="SSB22" s="74"/>
      <c r="SSC22" s="85"/>
      <c r="SSD22" s="74"/>
      <c r="SSE22" s="74"/>
      <c r="SSF22" s="85"/>
      <c r="SSG22" s="74"/>
      <c r="SSH22" s="74"/>
      <c r="SSI22" s="85"/>
      <c r="SSJ22" s="80"/>
      <c r="SSK22" s="80"/>
      <c r="SSL22" s="85"/>
      <c r="SSM22" s="77"/>
      <c r="SSN22" s="74"/>
      <c r="SSO22" s="74"/>
      <c r="SSP22" s="85"/>
      <c r="SSQ22" s="74"/>
      <c r="SSR22" s="74"/>
      <c r="SSS22" s="85"/>
      <c r="SST22" s="74"/>
      <c r="SSU22" s="74"/>
      <c r="SSV22" s="85"/>
      <c r="SSW22" s="74"/>
      <c r="SSX22" s="74"/>
      <c r="SSY22" s="85"/>
      <c r="SSZ22" s="80"/>
      <c r="STA22" s="80"/>
      <c r="STB22" s="85"/>
      <c r="STC22" s="77"/>
      <c r="STD22" s="74"/>
      <c r="STE22" s="74"/>
      <c r="STF22" s="85"/>
      <c r="STG22" s="74"/>
      <c r="STH22" s="74"/>
      <c r="STI22" s="85"/>
      <c r="STJ22" s="74"/>
      <c r="STK22" s="74"/>
      <c r="STL22" s="85"/>
      <c r="STM22" s="74"/>
      <c r="STN22" s="74"/>
      <c r="STO22" s="85"/>
      <c r="STP22" s="80"/>
      <c r="STQ22" s="80"/>
      <c r="STR22" s="85"/>
      <c r="STS22" s="77"/>
      <c r="STT22" s="74"/>
      <c r="STU22" s="74"/>
      <c r="STV22" s="85"/>
      <c r="STW22" s="74"/>
      <c r="STX22" s="74"/>
      <c r="STY22" s="85"/>
      <c r="STZ22" s="74"/>
      <c r="SUA22" s="74"/>
      <c r="SUB22" s="85"/>
      <c r="SUC22" s="74"/>
      <c r="SUD22" s="74"/>
      <c r="SUE22" s="85"/>
      <c r="SUF22" s="80"/>
      <c r="SUG22" s="80"/>
      <c r="SUH22" s="85"/>
      <c r="SUI22" s="77"/>
      <c r="SUJ22" s="74"/>
      <c r="SUK22" s="74"/>
      <c r="SUL22" s="85"/>
      <c r="SUM22" s="74"/>
      <c r="SUN22" s="74"/>
      <c r="SUO22" s="85"/>
      <c r="SUP22" s="74"/>
      <c r="SUQ22" s="74"/>
      <c r="SUR22" s="85"/>
      <c r="SUS22" s="74"/>
      <c r="SUT22" s="74"/>
      <c r="SUU22" s="85"/>
      <c r="SUV22" s="80"/>
      <c r="SUW22" s="80"/>
      <c r="SUX22" s="85"/>
      <c r="SUY22" s="77"/>
      <c r="SUZ22" s="74"/>
      <c r="SVA22" s="74"/>
      <c r="SVB22" s="85"/>
      <c r="SVC22" s="74"/>
      <c r="SVD22" s="74"/>
      <c r="SVE22" s="85"/>
      <c r="SVF22" s="74"/>
      <c r="SVG22" s="74"/>
      <c r="SVH22" s="85"/>
      <c r="SVI22" s="74"/>
      <c r="SVJ22" s="74"/>
      <c r="SVK22" s="85"/>
      <c r="SVL22" s="80"/>
      <c r="SVM22" s="80"/>
      <c r="SVN22" s="85"/>
      <c r="SVO22" s="77"/>
      <c r="SVP22" s="74"/>
      <c r="SVQ22" s="74"/>
      <c r="SVR22" s="85"/>
      <c r="SVS22" s="74"/>
      <c r="SVT22" s="74"/>
      <c r="SVU22" s="85"/>
      <c r="SVV22" s="74"/>
      <c r="SVW22" s="74"/>
      <c r="SVX22" s="85"/>
      <c r="SVY22" s="74"/>
      <c r="SVZ22" s="74"/>
      <c r="SWA22" s="85"/>
      <c r="SWB22" s="80"/>
      <c r="SWC22" s="80"/>
      <c r="SWD22" s="85"/>
      <c r="SWE22" s="77"/>
      <c r="SWF22" s="74"/>
      <c r="SWG22" s="74"/>
      <c r="SWH22" s="85"/>
      <c r="SWI22" s="74"/>
      <c r="SWJ22" s="74"/>
      <c r="SWK22" s="85"/>
      <c r="SWL22" s="74"/>
      <c r="SWM22" s="74"/>
      <c r="SWN22" s="85"/>
      <c r="SWO22" s="74"/>
      <c r="SWP22" s="74"/>
      <c r="SWQ22" s="85"/>
      <c r="SWR22" s="80"/>
      <c r="SWS22" s="80"/>
      <c r="SWT22" s="85"/>
      <c r="SWU22" s="77"/>
      <c r="SWV22" s="74"/>
      <c r="SWW22" s="74"/>
      <c r="SWX22" s="85"/>
      <c r="SWY22" s="74"/>
      <c r="SWZ22" s="74"/>
      <c r="SXA22" s="85"/>
      <c r="SXB22" s="74"/>
      <c r="SXC22" s="74"/>
      <c r="SXD22" s="85"/>
      <c r="SXE22" s="74"/>
      <c r="SXF22" s="74"/>
      <c r="SXG22" s="85"/>
      <c r="SXH22" s="80"/>
      <c r="SXI22" s="80"/>
      <c r="SXJ22" s="85"/>
      <c r="SXK22" s="77"/>
      <c r="SXL22" s="74"/>
      <c r="SXM22" s="74"/>
      <c r="SXN22" s="85"/>
      <c r="SXO22" s="74"/>
      <c r="SXP22" s="74"/>
      <c r="SXQ22" s="85"/>
      <c r="SXR22" s="74"/>
      <c r="SXS22" s="74"/>
      <c r="SXT22" s="85"/>
      <c r="SXU22" s="74"/>
      <c r="SXV22" s="74"/>
      <c r="SXW22" s="85"/>
      <c r="SXX22" s="80"/>
      <c r="SXY22" s="80"/>
      <c r="SXZ22" s="85"/>
      <c r="SYA22" s="77"/>
      <c r="SYB22" s="74"/>
      <c r="SYC22" s="74"/>
      <c r="SYD22" s="85"/>
      <c r="SYE22" s="74"/>
      <c r="SYF22" s="74"/>
      <c r="SYG22" s="85"/>
      <c r="SYH22" s="74"/>
      <c r="SYI22" s="74"/>
      <c r="SYJ22" s="85"/>
      <c r="SYK22" s="74"/>
      <c r="SYL22" s="74"/>
      <c r="SYM22" s="85"/>
      <c r="SYN22" s="80"/>
      <c r="SYO22" s="80"/>
      <c r="SYP22" s="85"/>
      <c r="SYQ22" s="77"/>
      <c r="SYR22" s="74"/>
      <c r="SYS22" s="74"/>
      <c r="SYT22" s="85"/>
      <c r="SYU22" s="74"/>
      <c r="SYV22" s="74"/>
      <c r="SYW22" s="85"/>
      <c r="SYX22" s="74"/>
      <c r="SYY22" s="74"/>
      <c r="SYZ22" s="85"/>
      <c r="SZA22" s="74"/>
      <c r="SZB22" s="74"/>
      <c r="SZC22" s="85"/>
      <c r="SZD22" s="80"/>
      <c r="SZE22" s="80"/>
      <c r="SZF22" s="85"/>
      <c r="SZG22" s="77"/>
      <c r="SZH22" s="74"/>
      <c r="SZI22" s="74"/>
      <c r="SZJ22" s="85"/>
      <c r="SZK22" s="74"/>
      <c r="SZL22" s="74"/>
      <c r="SZM22" s="85"/>
      <c r="SZN22" s="74"/>
      <c r="SZO22" s="74"/>
      <c r="SZP22" s="85"/>
      <c r="SZQ22" s="74"/>
      <c r="SZR22" s="74"/>
      <c r="SZS22" s="85"/>
      <c r="SZT22" s="80"/>
      <c r="SZU22" s="80"/>
      <c r="SZV22" s="85"/>
      <c r="SZW22" s="77"/>
      <c r="SZX22" s="74"/>
      <c r="SZY22" s="74"/>
      <c r="SZZ22" s="85"/>
      <c r="TAA22" s="74"/>
      <c r="TAB22" s="74"/>
      <c r="TAC22" s="85"/>
      <c r="TAD22" s="74"/>
      <c r="TAE22" s="74"/>
      <c r="TAF22" s="85"/>
      <c r="TAG22" s="74"/>
      <c r="TAH22" s="74"/>
      <c r="TAI22" s="85"/>
      <c r="TAJ22" s="80"/>
      <c r="TAK22" s="80"/>
      <c r="TAL22" s="85"/>
      <c r="TAM22" s="77"/>
      <c r="TAN22" s="74"/>
      <c r="TAO22" s="74"/>
      <c r="TAP22" s="85"/>
      <c r="TAQ22" s="74"/>
      <c r="TAR22" s="74"/>
      <c r="TAS22" s="85"/>
      <c r="TAT22" s="74"/>
      <c r="TAU22" s="74"/>
      <c r="TAV22" s="85"/>
      <c r="TAW22" s="74"/>
      <c r="TAX22" s="74"/>
      <c r="TAY22" s="85"/>
      <c r="TAZ22" s="80"/>
      <c r="TBA22" s="80"/>
      <c r="TBB22" s="85"/>
      <c r="TBC22" s="77"/>
      <c r="TBD22" s="74"/>
      <c r="TBE22" s="74"/>
      <c r="TBF22" s="85"/>
      <c r="TBG22" s="74"/>
      <c r="TBH22" s="74"/>
      <c r="TBI22" s="85"/>
      <c r="TBJ22" s="74"/>
      <c r="TBK22" s="74"/>
      <c r="TBL22" s="85"/>
      <c r="TBM22" s="74"/>
      <c r="TBN22" s="74"/>
      <c r="TBO22" s="85"/>
      <c r="TBP22" s="80"/>
      <c r="TBQ22" s="80"/>
      <c r="TBR22" s="85"/>
      <c r="TBS22" s="77"/>
      <c r="TBT22" s="74"/>
      <c r="TBU22" s="74"/>
      <c r="TBV22" s="85"/>
      <c r="TBW22" s="74"/>
      <c r="TBX22" s="74"/>
      <c r="TBY22" s="85"/>
      <c r="TBZ22" s="74"/>
      <c r="TCA22" s="74"/>
      <c r="TCB22" s="85"/>
      <c r="TCC22" s="74"/>
      <c r="TCD22" s="74"/>
      <c r="TCE22" s="85"/>
      <c r="TCF22" s="80"/>
      <c r="TCG22" s="80"/>
      <c r="TCH22" s="85"/>
      <c r="TCI22" s="77"/>
      <c r="TCJ22" s="74"/>
      <c r="TCK22" s="74"/>
      <c r="TCL22" s="85"/>
      <c r="TCM22" s="74"/>
      <c r="TCN22" s="74"/>
      <c r="TCO22" s="85"/>
      <c r="TCP22" s="74"/>
      <c r="TCQ22" s="74"/>
      <c r="TCR22" s="85"/>
      <c r="TCS22" s="74"/>
      <c r="TCT22" s="74"/>
      <c r="TCU22" s="85"/>
      <c r="TCV22" s="80"/>
      <c r="TCW22" s="80"/>
      <c r="TCX22" s="85"/>
      <c r="TCY22" s="77"/>
      <c r="TCZ22" s="74"/>
      <c r="TDA22" s="74"/>
      <c r="TDB22" s="85"/>
      <c r="TDC22" s="74"/>
      <c r="TDD22" s="74"/>
      <c r="TDE22" s="85"/>
      <c r="TDF22" s="74"/>
      <c r="TDG22" s="74"/>
      <c r="TDH22" s="85"/>
      <c r="TDI22" s="74"/>
      <c r="TDJ22" s="74"/>
      <c r="TDK22" s="85"/>
      <c r="TDL22" s="80"/>
      <c r="TDM22" s="80"/>
      <c r="TDN22" s="85"/>
      <c r="TDO22" s="77"/>
      <c r="TDP22" s="74"/>
      <c r="TDQ22" s="74"/>
      <c r="TDR22" s="85"/>
      <c r="TDS22" s="74"/>
      <c r="TDT22" s="74"/>
      <c r="TDU22" s="85"/>
      <c r="TDV22" s="74"/>
      <c r="TDW22" s="74"/>
      <c r="TDX22" s="85"/>
      <c r="TDY22" s="74"/>
      <c r="TDZ22" s="74"/>
      <c r="TEA22" s="85"/>
      <c r="TEB22" s="80"/>
      <c r="TEC22" s="80"/>
      <c r="TED22" s="85"/>
      <c r="TEE22" s="77"/>
      <c r="TEF22" s="74"/>
      <c r="TEG22" s="74"/>
      <c r="TEH22" s="85"/>
      <c r="TEI22" s="74"/>
      <c r="TEJ22" s="74"/>
      <c r="TEK22" s="85"/>
      <c r="TEL22" s="74"/>
      <c r="TEM22" s="74"/>
      <c r="TEN22" s="85"/>
      <c r="TEO22" s="74"/>
      <c r="TEP22" s="74"/>
      <c r="TEQ22" s="85"/>
      <c r="TER22" s="80"/>
      <c r="TES22" s="80"/>
      <c r="TET22" s="85"/>
      <c r="TEU22" s="77"/>
      <c r="TEV22" s="74"/>
      <c r="TEW22" s="74"/>
      <c r="TEX22" s="85"/>
      <c r="TEY22" s="74"/>
      <c r="TEZ22" s="74"/>
      <c r="TFA22" s="85"/>
      <c r="TFB22" s="74"/>
      <c r="TFC22" s="74"/>
      <c r="TFD22" s="85"/>
      <c r="TFE22" s="74"/>
      <c r="TFF22" s="74"/>
      <c r="TFG22" s="85"/>
      <c r="TFH22" s="80"/>
      <c r="TFI22" s="80"/>
      <c r="TFJ22" s="85"/>
      <c r="TFK22" s="77"/>
      <c r="TFL22" s="74"/>
      <c r="TFM22" s="74"/>
      <c r="TFN22" s="85"/>
      <c r="TFO22" s="74"/>
      <c r="TFP22" s="74"/>
      <c r="TFQ22" s="85"/>
      <c r="TFR22" s="74"/>
      <c r="TFS22" s="74"/>
      <c r="TFT22" s="85"/>
      <c r="TFU22" s="74"/>
      <c r="TFV22" s="74"/>
      <c r="TFW22" s="85"/>
      <c r="TFX22" s="80"/>
      <c r="TFY22" s="80"/>
      <c r="TFZ22" s="85"/>
      <c r="TGA22" s="77"/>
      <c r="TGB22" s="74"/>
      <c r="TGC22" s="74"/>
      <c r="TGD22" s="85"/>
      <c r="TGE22" s="74"/>
      <c r="TGF22" s="74"/>
      <c r="TGG22" s="85"/>
      <c r="TGH22" s="74"/>
      <c r="TGI22" s="74"/>
      <c r="TGJ22" s="85"/>
      <c r="TGK22" s="74"/>
      <c r="TGL22" s="74"/>
      <c r="TGM22" s="85"/>
      <c r="TGN22" s="80"/>
      <c r="TGO22" s="80"/>
      <c r="TGP22" s="85"/>
      <c r="TGQ22" s="77"/>
      <c r="TGR22" s="74"/>
      <c r="TGS22" s="74"/>
      <c r="TGT22" s="85"/>
      <c r="TGU22" s="74"/>
      <c r="TGV22" s="74"/>
      <c r="TGW22" s="85"/>
      <c r="TGX22" s="74"/>
      <c r="TGY22" s="74"/>
      <c r="TGZ22" s="85"/>
      <c r="THA22" s="74"/>
      <c r="THB22" s="74"/>
      <c r="THC22" s="85"/>
      <c r="THD22" s="80"/>
      <c r="THE22" s="80"/>
      <c r="THF22" s="85"/>
      <c r="THG22" s="77"/>
      <c r="THH22" s="74"/>
      <c r="THI22" s="74"/>
      <c r="THJ22" s="85"/>
      <c r="THK22" s="74"/>
      <c r="THL22" s="74"/>
      <c r="THM22" s="85"/>
      <c r="THN22" s="74"/>
      <c r="THO22" s="74"/>
      <c r="THP22" s="85"/>
      <c r="THQ22" s="74"/>
      <c r="THR22" s="74"/>
      <c r="THS22" s="85"/>
      <c r="THT22" s="80"/>
      <c r="THU22" s="80"/>
      <c r="THV22" s="85"/>
      <c r="THW22" s="77"/>
      <c r="THX22" s="74"/>
      <c r="THY22" s="74"/>
      <c r="THZ22" s="85"/>
      <c r="TIA22" s="74"/>
      <c r="TIB22" s="74"/>
      <c r="TIC22" s="85"/>
      <c r="TID22" s="74"/>
      <c r="TIE22" s="74"/>
      <c r="TIF22" s="85"/>
      <c r="TIG22" s="74"/>
      <c r="TIH22" s="74"/>
      <c r="TII22" s="85"/>
      <c r="TIJ22" s="80"/>
      <c r="TIK22" s="80"/>
      <c r="TIL22" s="85"/>
      <c r="TIM22" s="77"/>
      <c r="TIN22" s="74"/>
      <c r="TIO22" s="74"/>
      <c r="TIP22" s="85"/>
      <c r="TIQ22" s="74"/>
      <c r="TIR22" s="74"/>
      <c r="TIS22" s="85"/>
      <c r="TIT22" s="74"/>
      <c r="TIU22" s="74"/>
      <c r="TIV22" s="85"/>
      <c r="TIW22" s="74"/>
      <c r="TIX22" s="74"/>
      <c r="TIY22" s="85"/>
      <c r="TIZ22" s="80"/>
      <c r="TJA22" s="80"/>
      <c r="TJB22" s="85"/>
      <c r="TJC22" s="77"/>
      <c r="TJD22" s="74"/>
      <c r="TJE22" s="74"/>
      <c r="TJF22" s="85"/>
      <c r="TJG22" s="74"/>
      <c r="TJH22" s="74"/>
      <c r="TJI22" s="85"/>
      <c r="TJJ22" s="74"/>
      <c r="TJK22" s="74"/>
      <c r="TJL22" s="85"/>
      <c r="TJM22" s="74"/>
      <c r="TJN22" s="74"/>
      <c r="TJO22" s="85"/>
      <c r="TJP22" s="80"/>
      <c r="TJQ22" s="80"/>
      <c r="TJR22" s="85"/>
      <c r="TJS22" s="77"/>
      <c r="TJT22" s="74"/>
      <c r="TJU22" s="74"/>
      <c r="TJV22" s="85"/>
      <c r="TJW22" s="74"/>
      <c r="TJX22" s="74"/>
      <c r="TJY22" s="85"/>
      <c r="TJZ22" s="74"/>
      <c r="TKA22" s="74"/>
      <c r="TKB22" s="85"/>
      <c r="TKC22" s="74"/>
      <c r="TKD22" s="74"/>
      <c r="TKE22" s="85"/>
      <c r="TKF22" s="80"/>
      <c r="TKG22" s="80"/>
      <c r="TKH22" s="85"/>
      <c r="TKI22" s="77"/>
      <c r="TKJ22" s="74"/>
      <c r="TKK22" s="74"/>
      <c r="TKL22" s="85"/>
      <c r="TKM22" s="74"/>
      <c r="TKN22" s="74"/>
      <c r="TKO22" s="85"/>
      <c r="TKP22" s="74"/>
      <c r="TKQ22" s="74"/>
      <c r="TKR22" s="85"/>
      <c r="TKS22" s="74"/>
      <c r="TKT22" s="74"/>
      <c r="TKU22" s="85"/>
      <c r="TKV22" s="80"/>
      <c r="TKW22" s="80"/>
      <c r="TKX22" s="85"/>
      <c r="TKY22" s="77"/>
      <c r="TKZ22" s="74"/>
      <c r="TLA22" s="74"/>
      <c r="TLB22" s="85"/>
      <c r="TLC22" s="74"/>
      <c r="TLD22" s="74"/>
      <c r="TLE22" s="85"/>
      <c r="TLF22" s="74"/>
      <c r="TLG22" s="74"/>
      <c r="TLH22" s="85"/>
      <c r="TLI22" s="74"/>
      <c r="TLJ22" s="74"/>
      <c r="TLK22" s="85"/>
      <c r="TLL22" s="80"/>
      <c r="TLM22" s="80"/>
      <c r="TLN22" s="85"/>
      <c r="TLO22" s="77"/>
      <c r="TLP22" s="74"/>
      <c r="TLQ22" s="74"/>
      <c r="TLR22" s="85"/>
      <c r="TLS22" s="74"/>
      <c r="TLT22" s="74"/>
      <c r="TLU22" s="85"/>
      <c r="TLV22" s="74"/>
      <c r="TLW22" s="74"/>
      <c r="TLX22" s="85"/>
      <c r="TLY22" s="74"/>
      <c r="TLZ22" s="74"/>
      <c r="TMA22" s="85"/>
      <c r="TMB22" s="80"/>
      <c r="TMC22" s="80"/>
      <c r="TMD22" s="85"/>
      <c r="TME22" s="77"/>
      <c r="TMF22" s="74"/>
      <c r="TMG22" s="74"/>
      <c r="TMH22" s="85"/>
      <c r="TMI22" s="74"/>
      <c r="TMJ22" s="74"/>
      <c r="TMK22" s="85"/>
      <c r="TML22" s="74"/>
      <c r="TMM22" s="74"/>
      <c r="TMN22" s="85"/>
      <c r="TMO22" s="74"/>
      <c r="TMP22" s="74"/>
      <c r="TMQ22" s="85"/>
      <c r="TMR22" s="80"/>
      <c r="TMS22" s="80"/>
      <c r="TMT22" s="85"/>
      <c r="TMU22" s="77"/>
      <c r="TMV22" s="74"/>
      <c r="TMW22" s="74"/>
      <c r="TMX22" s="85"/>
      <c r="TMY22" s="74"/>
      <c r="TMZ22" s="74"/>
      <c r="TNA22" s="85"/>
      <c r="TNB22" s="74"/>
      <c r="TNC22" s="74"/>
      <c r="TND22" s="85"/>
      <c r="TNE22" s="74"/>
      <c r="TNF22" s="74"/>
      <c r="TNG22" s="85"/>
      <c r="TNH22" s="80"/>
      <c r="TNI22" s="80"/>
      <c r="TNJ22" s="85"/>
      <c r="TNK22" s="77"/>
      <c r="TNL22" s="74"/>
      <c r="TNM22" s="74"/>
      <c r="TNN22" s="85"/>
      <c r="TNO22" s="74"/>
      <c r="TNP22" s="74"/>
      <c r="TNQ22" s="85"/>
      <c r="TNR22" s="74"/>
      <c r="TNS22" s="74"/>
      <c r="TNT22" s="85"/>
      <c r="TNU22" s="74"/>
      <c r="TNV22" s="74"/>
      <c r="TNW22" s="85"/>
      <c r="TNX22" s="80"/>
      <c r="TNY22" s="80"/>
      <c r="TNZ22" s="85"/>
      <c r="TOA22" s="77"/>
      <c r="TOB22" s="74"/>
      <c r="TOC22" s="74"/>
      <c r="TOD22" s="85"/>
      <c r="TOE22" s="74"/>
      <c r="TOF22" s="74"/>
      <c r="TOG22" s="85"/>
      <c r="TOH22" s="74"/>
      <c r="TOI22" s="74"/>
      <c r="TOJ22" s="85"/>
      <c r="TOK22" s="74"/>
      <c r="TOL22" s="74"/>
      <c r="TOM22" s="85"/>
      <c r="TON22" s="80"/>
      <c r="TOO22" s="80"/>
      <c r="TOP22" s="85"/>
      <c r="TOQ22" s="77"/>
      <c r="TOR22" s="74"/>
      <c r="TOS22" s="74"/>
      <c r="TOT22" s="85"/>
      <c r="TOU22" s="74"/>
      <c r="TOV22" s="74"/>
      <c r="TOW22" s="85"/>
      <c r="TOX22" s="74"/>
      <c r="TOY22" s="74"/>
      <c r="TOZ22" s="85"/>
      <c r="TPA22" s="74"/>
      <c r="TPB22" s="74"/>
      <c r="TPC22" s="85"/>
      <c r="TPD22" s="80"/>
      <c r="TPE22" s="80"/>
      <c r="TPF22" s="85"/>
      <c r="TPG22" s="77"/>
      <c r="TPH22" s="74"/>
      <c r="TPI22" s="74"/>
      <c r="TPJ22" s="85"/>
      <c r="TPK22" s="74"/>
      <c r="TPL22" s="74"/>
      <c r="TPM22" s="85"/>
      <c r="TPN22" s="74"/>
      <c r="TPO22" s="74"/>
      <c r="TPP22" s="85"/>
      <c r="TPQ22" s="74"/>
      <c r="TPR22" s="74"/>
      <c r="TPS22" s="85"/>
      <c r="TPT22" s="80"/>
      <c r="TPU22" s="80"/>
      <c r="TPV22" s="85"/>
      <c r="TPW22" s="77"/>
      <c r="TPX22" s="74"/>
      <c r="TPY22" s="74"/>
      <c r="TPZ22" s="85"/>
      <c r="TQA22" s="74"/>
      <c r="TQB22" s="74"/>
      <c r="TQC22" s="85"/>
      <c r="TQD22" s="74"/>
      <c r="TQE22" s="74"/>
      <c r="TQF22" s="85"/>
      <c r="TQG22" s="74"/>
      <c r="TQH22" s="74"/>
      <c r="TQI22" s="85"/>
      <c r="TQJ22" s="80"/>
      <c r="TQK22" s="80"/>
      <c r="TQL22" s="85"/>
      <c r="TQM22" s="77"/>
      <c r="TQN22" s="74"/>
      <c r="TQO22" s="74"/>
      <c r="TQP22" s="85"/>
      <c r="TQQ22" s="74"/>
      <c r="TQR22" s="74"/>
      <c r="TQS22" s="85"/>
      <c r="TQT22" s="74"/>
      <c r="TQU22" s="74"/>
      <c r="TQV22" s="85"/>
      <c r="TQW22" s="74"/>
      <c r="TQX22" s="74"/>
      <c r="TQY22" s="85"/>
      <c r="TQZ22" s="80"/>
      <c r="TRA22" s="80"/>
      <c r="TRB22" s="85"/>
      <c r="TRC22" s="77"/>
      <c r="TRD22" s="74"/>
      <c r="TRE22" s="74"/>
      <c r="TRF22" s="85"/>
      <c r="TRG22" s="74"/>
      <c r="TRH22" s="74"/>
      <c r="TRI22" s="85"/>
      <c r="TRJ22" s="74"/>
      <c r="TRK22" s="74"/>
      <c r="TRL22" s="85"/>
      <c r="TRM22" s="74"/>
      <c r="TRN22" s="74"/>
      <c r="TRO22" s="85"/>
      <c r="TRP22" s="80"/>
      <c r="TRQ22" s="80"/>
      <c r="TRR22" s="85"/>
      <c r="TRS22" s="77"/>
      <c r="TRT22" s="74"/>
      <c r="TRU22" s="74"/>
      <c r="TRV22" s="85"/>
      <c r="TRW22" s="74"/>
      <c r="TRX22" s="74"/>
      <c r="TRY22" s="85"/>
      <c r="TRZ22" s="74"/>
      <c r="TSA22" s="74"/>
      <c r="TSB22" s="85"/>
      <c r="TSC22" s="74"/>
      <c r="TSD22" s="74"/>
      <c r="TSE22" s="85"/>
      <c r="TSF22" s="80"/>
      <c r="TSG22" s="80"/>
      <c r="TSH22" s="85"/>
      <c r="TSI22" s="77"/>
      <c r="TSJ22" s="74"/>
      <c r="TSK22" s="74"/>
      <c r="TSL22" s="85"/>
      <c r="TSM22" s="74"/>
      <c r="TSN22" s="74"/>
      <c r="TSO22" s="85"/>
      <c r="TSP22" s="74"/>
      <c r="TSQ22" s="74"/>
      <c r="TSR22" s="85"/>
      <c r="TSS22" s="74"/>
      <c r="TST22" s="74"/>
      <c r="TSU22" s="85"/>
      <c r="TSV22" s="80"/>
      <c r="TSW22" s="80"/>
      <c r="TSX22" s="85"/>
      <c r="TSY22" s="77"/>
      <c r="TSZ22" s="74"/>
      <c r="TTA22" s="74"/>
      <c r="TTB22" s="85"/>
      <c r="TTC22" s="74"/>
      <c r="TTD22" s="74"/>
      <c r="TTE22" s="85"/>
      <c r="TTF22" s="74"/>
      <c r="TTG22" s="74"/>
      <c r="TTH22" s="85"/>
      <c r="TTI22" s="74"/>
      <c r="TTJ22" s="74"/>
      <c r="TTK22" s="85"/>
      <c r="TTL22" s="80"/>
      <c r="TTM22" s="80"/>
      <c r="TTN22" s="85"/>
      <c r="TTO22" s="77"/>
      <c r="TTP22" s="74"/>
      <c r="TTQ22" s="74"/>
      <c r="TTR22" s="85"/>
      <c r="TTS22" s="74"/>
      <c r="TTT22" s="74"/>
      <c r="TTU22" s="85"/>
      <c r="TTV22" s="74"/>
      <c r="TTW22" s="74"/>
      <c r="TTX22" s="85"/>
      <c r="TTY22" s="74"/>
      <c r="TTZ22" s="74"/>
      <c r="TUA22" s="85"/>
      <c r="TUB22" s="80"/>
      <c r="TUC22" s="80"/>
      <c r="TUD22" s="85"/>
      <c r="TUE22" s="77"/>
      <c r="TUF22" s="74"/>
      <c r="TUG22" s="74"/>
      <c r="TUH22" s="85"/>
      <c r="TUI22" s="74"/>
      <c r="TUJ22" s="74"/>
      <c r="TUK22" s="85"/>
      <c r="TUL22" s="74"/>
      <c r="TUM22" s="74"/>
      <c r="TUN22" s="85"/>
      <c r="TUO22" s="74"/>
      <c r="TUP22" s="74"/>
      <c r="TUQ22" s="85"/>
      <c r="TUR22" s="80"/>
      <c r="TUS22" s="80"/>
      <c r="TUT22" s="85"/>
      <c r="TUU22" s="77"/>
      <c r="TUV22" s="74"/>
      <c r="TUW22" s="74"/>
      <c r="TUX22" s="85"/>
      <c r="TUY22" s="74"/>
      <c r="TUZ22" s="74"/>
      <c r="TVA22" s="85"/>
      <c r="TVB22" s="74"/>
      <c r="TVC22" s="74"/>
      <c r="TVD22" s="85"/>
      <c r="TVE22" s="74"/>
      <c r="TVF22" s="74"/>
      <c r="TVG22" s="85"/>
      <c r="TVH22" s="80"/>
      <c r="TVI22" s="80"/>
      <c r="TVJ22" s="85"/>
      <c r="TVK22" s="77"/>
      <c r="TVL22" s="74"/>
      <c r="TVM22" s="74"/>
      <c r="TVN22" s="85"/>
      <c r="TVO22" s="74"/>
      <c r="TVP22" s="74"/>
      <c r="TVQ22" s="85"/>
      <c r="TVR22" s="74"/>
      <c r="TVS22" s="74"/>
      <c r="TVT22" s="85"/>
      <c r="TVU22" s="74"/>
      <c r="TVV22" s="74"/>
      <c r="TVW22" s="85"/>
      <c r="TVX22" s="80"/>
      <c r="TVY22" s="80"/>
      <c r="TVZ22" s="85"/>
      <c r="TWA22" s="77"/>
      <c r="TWB22" s="74"/>
      <c r="TWC22" s="74"/>
      <c r="TWD22" s="85"/>
      <c r="TWE22" s="74"/>
      <c r="TWF22" s="74"/>
      <c r="TWG22" s="85"/>
      <c r="TWH22" s="74"/>
      <c r="TWI22" s="74"/>
      <c r="TWJ22" s="85"/>
      <c r="TWK22" s="74"/>
      <c r="TWL22" s="74"/>
      <c r="TWM22" s="85"/>
      <c r="TWN22" s="80"/>
      <c r="TWO22" s="80"/>
      <c r="TWP22" s="85"/>
      <c r="TWQ22" s="77"/>
      <c r="TWR22" s="74"/>
      <c r="TWS22" s="74"/>
      <c r="TWT22" s="85"/>
      <c r="TWU22" s="74"/>
      <c r="TWV22" s="74"/>
      <c r="TWW22" s="85"/>
      <c r="TWX22" s="74"/>
      <c r="TWY22" s="74"/>
      <c r="TWZ22" s="85"/>
      <c r="TXA22" s="74"/>
      <c r="TXB22" s="74"/>
      <c r="TXC22" s="85"/>
      <c r="TXD22" s="80"/>
      <c r="TXE22" s="80"/>
      <c r="TXF22" s="85"/>
      <c r="TXG22" s="77"/>
      <c r="TXH22" s="74"/>
      <c r="TXI22" s="74"/>
      <c r="TXJ22" s="85"/>
      <c r="TXK22" s="74"/>
      <c r="TXL22" s="74"/>
      <c r="TXM22" s="85"/>
      <c r="TXN22" s="74"/>
      <c r="TXO22" s="74"/>
      <c r="TXP22" s="85"/>
      <c r="TXQ22" s="74"/>
      <c r="TXR22" s="74"/>
      <c r="TXS22" s="85"/>
      <c r="TXT22" s="80"/>
      <c r="TXU22" s="80"/>
      <c r="TXV22" s="85"/>
      <c r="TXW22" s="77"/>
      <c r="TXX22" s="74"/>
      <c r="TXY22" s="74"/>
      <c r="TXZ22" s="85"/>
      <c r="TYA22" s="74"/>
      <c r="TYB22" s="74"/>
      <c r="TYC22" s="85"/>
      <c r="TYD22" s="74"/>
      <c r="TYE22" s="74"/>
      <c r="TYF22" s="85"/>
      <c r="TYG22" s="74"/>
      <c r="TYH22" s="74"/>
      <c r="TYI22" s="85"/>
      <c r="TYJ22" s="80"/>
      <c r="TYK22" s="80"/>
      <c r="TYL22" s="85"/>
      <c r="TYM22" s="77"/>
      <c r="TYN22" s="74"/>
      <c r="TYO22" s="74"/>
      <c r="TYP22" s="85"/>
      <c r="TYQ22" s="74"/>
      <c r="TYR22" s="74"/>
      <c r="TYS22" s="85"/>
      <c r="TYT22" s="74"/>
      <c r="TYU22" s="74"/>
      <c r="TYV22" s="85"/>
      <c r="TYW22" s="74"/>
      <c r="TYX22" s="74"/>
      <c r="TYY22" s="85"/>
      <c r="TYZ22" s="80"/>
      <c r="TZA22" s="80"/>
      <c r="TZB22" s="85"/>
      <c r="TZC22" s="77"/>
      <c r="TZD22" s="74"/>
      <c r="TZE22" s="74"/>
      <c r="TZF22" s="85"/>
      <c r="TZG22" s="74"/>
      <c r="TZH22" s="74"/>
      <c r="TZI22" s="85"/>
      <c r="TZJ22" s="74"/>
      <c r="TZK22" s="74"/>
      <c r="TZL22" s="85"/>
      <c r="TZM22" s="74"/>
      <c r="TZN22" s="74"/>
      <c r="TZO22" s="85"/>
      <c r="TZP22" s="80"/>
      <c r="TZQ22" s="80"/>
      <c r="TZR22" s="85"/>
      <c r="TZS22" s="77"/>
      <c r="TZT22" s="74"/>
      <c r="TZU22" s="74"/>
      <c r="TZV22" s="85"/>
      <c r="TZW22" s="74"/>
      <c r="TZX22" s="74"/>
      <c r="TZY22" s="85"/>
      <c r="TZZ22" s="74"/>
      <c r="UAA22" s="74"/>
      <c r="UAB22" s="85"/>
      <c r="UAC22" s="74"/>
      <c r="UAD22" s="74"/>
      <c r="UAE22" s="85"/>
      <c r="UAF22" s="80"/>
      <c r="UAG22" s="80"/>
      <c r="UAH22" s="85"/>
      <c r="UAI22" s="77"/>
      <c r="UAJ22" s="74"/>
      <c r="UAK22" s="74"/>
      <c r="UAL22" s="85"/>
      <c r="UAM22" s="74"/>
      <c r="UAN22" s="74"/>
      <c r="UAO22" s="85"/>
      <c r="UAP22" s="74"/>
      <c r="UAQ22" s="74"/>
      <c r="UAR22" s="85"/>
      <c r="UAS22" s="74"/>
      <c r="UAT22" s="74"/>
      <c r="UAU22" s="85"/>
      <c r="UAV22" s="80"/>
      <c r="UAW22" s="80"/>
      <c r="UAX22" s="85"/>
      <c r="UAY22" s="77"/>
      <c r="UAZ22" s="74"/>
      <c r="UBA22" s="74"/>
      <c r="UBB22" s="85"/>
      <c r="UBC22" s="74"/>
      <c r="UBD22" s="74"/>
      <c r="UBE22" s="85"/>
      <c r="UBF22" s="74"/>
      <c r="UBG22" s="74"/>
      <c r="UBH22" s="85"/>
      <c r="UBI22" s="74"/>
      <c r="UBJ22" s="74"/>
      <c r="UBK22" s="85"/>
      <c r="UBL22" s="80"/>
      <c r="UBM22" s="80"/>
      <c r="UBN22" s="85"/>
      <c r="UBO22" s="77"/>
      <c r="UBP22" s="74"/>
      <c r="UBQ22" s="74"/>
      <c r="UBR22" s="85"/>
      <c r="UBS22" s="74"/>
      <c r="UBT22" s="74"/>
      <c r="UBU22" s="85"/>
      <c r="UBV22" s="74"/>
      <c r="UBW22" s="74"/>
      <c r="UBX22" s="85"/>
      <c r="UBY22" s="74"/>
      <c r="UBZ22" s="74"/>
      <c r="UCA22" s="85"/>
      <c r="UCB22" s="80"/>
      <c r="UCC22" s="80"/>
      <c r="UCD22" s="85"/>
      <c r="UCE22" s="77"/>
      <c r="UCF22" s="74"/>
      <c r="UCG22" s="74"/>
      <c r="UCH22" s="85"/>
      <c r="UCI22" s="74"/>
      <c r="UCJ22" s="74"/>
      <c r="UCK22" s="85"/>
      <c r="UCL22" s="74"/>
      <c r="UCM22" s="74"/>
      <c r="UCN22" s="85"/>
      <c r="UCO22" s="74"/>
      <c r="UCP22" s="74"/>
      <c r="UCQ22" s="85"/>
      <c r="UCR22" s="80"/>
      <c r="UCS22" s="80"/>
      <c r="UCT22" s="85"/>
      <c r="UCU22" s="77"/>
      <c r="UCV22" s="74"/>
      <c r="UCW22" s="74"/>
      <c r="UCX22" s="85"/>
      <c r="UCY22" s="74"/>
      <c r="UCZ22" s="74"/>
      <c r="UDA22" s="85"/>
      <c r="UDB22" s="74"/>
      <c r="UDC22" s="74"/>
      <c r="UDD22" s="85"/>
      <c r="UDE22" s="74"/>
      <c r="UDF22" s="74"/>
      <c r="UDG22" s="85"/>
      <c r="UDH22" s="80"/>
      <c r="UDI22" s="80"/>
      <c r="UDJ22" s="85"/>
      <c r="UDK22" s="77"/>
      <c r="UDL22" s="74"/>
      <c r="UDM22" s="74"/>
      <c r="UDN22" s="85"/>
      <c r="UDO22" s="74"/>
      <c r="UDP22" s="74"/>
      <c r="UDQ22" s="85"/>
      <c r="UDR22" s="74"/>
      <c r="UDS22" s="74"/>
      <c r="UDT22" s="85"/>
      <c r="UDU22" s="74"/>
      <c r="UDV22" s="74"/>
      <c r="UDW22" s="85"/>
      <c r="UDX22" s="80"/>
      <c r="UDY22" s="80"/>
      <c r="UDZ22" s="85"/>
      <c r="UEA22" s="77"/>
      <c r="UEB22" s="74"/>
      <c r="UEC22" s="74"/>
      <c r="UED22" s="85"/>
      <c r="UEE22" s="74"/>
      <c r="UEF22" s="74"/>
      <c r="UEG22" s="85"/>
      <c r="UEH22" s="74"/>
      <c r="UEI22" s="74"/>
      <c r="UEJ22" s="85"/>
      <c r="UEK22" s="74"/>
      <c r="UEL22" s="74"/>
      <c r="UEM22" s="85"/>
      <c r="UEN22" s="80"/>
      <c r="UEO22" s="80"/>
      <c r="UEP22" s="85"/>
      <c r="UEQ22" s="77"/>
      <c r="UER22" s="74"/>
      <c r="UES22" s="74"/>
      <c r="UET22" s="85"/>
      <c r="UEU22" s="74"/>
      <c r="UEV22" s="74"/>
      <c r="UEW22" s="85"/>
      <c r="UEX22" s="74"/>
      <c r="UEY22" s="74"/>
      <c r="UEZ22" s="85"/>
      <c r="UFA22" s="74"/>
      <c r="UFB22" s="74"/>
      <c r="UFC22" s="85"/>
      <c r="UFD22" s="80"/>
      <c r="UFE22" s="80"/>
      <c r="UFF22" s="85"/>
      <c r="UFG22" s="77"/>
      <c r="UFH22" s="74"/>
      <c r="UFI22" s="74"/>
      <c r="UFJ22" s="85"/>
      <c r="UFK22" s="74"/>
      <c r="UFL22" s="74"/>
      <c r="UFM22" s="85"/>
      <c r="UFN22" s="74"/>
      <c r="UFO22" s="74"/>
      <c r="UFP22" s="85"/>
      <c r="UFQ22" s="74"/>
      <c r="UFR22" s="74"/>
      <c r="UFS22" s="85"/>
      <c r="UFT22" s="80"/>
      <c r="UFU22" s="80"/>
      <c r="UFV22" s="85"/>
      <c r="UFW22" s="77"/>
      <c r="UFX22" s="74"/>
      <c r="UFY22" s="74"/>
      <c r="UFZ22" s="85"/>
      <c r="UGA22" s="74"/>
      <c r="UGB22" s="74"/>
      <c r="UGC22" s="85"/>
      <c r="UGD22" s="74"/>
      <c r="UGE22" s="74"/>
      <c r="UGF22" s="85"/>
      <c r="UGG22" s="74"/>
      <c r="UGH22" s="74"/>
      <c r="UGI22" s="85"/>
      <c r="UGJ22" s="80"/>
      <c r="UGK22" s="80"/>
      <c r="UGL22" s="85"/>
      <c r="UGM22" s="77"/>
      <c r="UGN22" s="74"/>
      <c r="UGO22" s="74"/>
      <c r="UGP22" s="85"/>
      <c r="UGQ22" s="74"/>
      <c r="UGR22" s="74"/>
      <c r="UGS22" s="85"/>
      <c r="UGT22" s="74"/>
      <c r="UGU22" s="74"/>
      <c r="UGV22" s="85"/>
      <c r="UGW22" s="74"/>
      <c r="UGX22" s="74"/>
      <c r="UGY22" s="85"/>
      <c r="UGZ22" s="80"/>
      <c r="UHA22" s="80"/>
      <c r="UHB22" s="85"/>
      <c r="UHC22" s="77"/>
      <c r="UHD22" s="74"/>
      <c r="UHE22" s="74"/>
      <c r="UHF22" s="85"/>
      <c r="UHG22" s="74"/>
      <c r="UHH22" s="74"/>
      <c r="UHI22" s="85"/>
      <c r="UHJ22" s="74"/>
      <c r="UHK22" s="74"/>
      <c r="UHL22" s="85"/>
      <c r="UHM22" s="74"/>
      <c r="UHN22" s="74"/>
      <c r="UHO22" s="85"/>
      <c r="UHP22" s="80"/>
      <c r="UHQ22" s="80"/>
      <c r="UHR22" s="85"/>
      <c r="UHS22" s="77"/>
      <c r="UHT22" s="74"/>
      <c r="UHU22" s="74"/>
      <c r="UHV22" s="85"/>
      <c r="UHW22" s="74"/>
      <c r="UHX22" s="74"/>
      <c r="UHY22" s="85"/>
      <c r="UHZ22" s="74"/>
      <c r="UIA22" s="74"/>
      <c r="UIB22" s="85"/>
      <c r="UIC22" s="74"/>
      <c r="UID22" s="74"/>
      <c r="UIE22" s="85"/>
      <c r="UIF22" s="80"/>
      <c r="UIG22" s="80"/>
      <c r="UIH22" s="85"/>
      <c r="UII22" s="77"/>
      <c r="UIJ22" s="74"/>
      <c r="UIK22" s="74"/>
      <c r="UIL22" s="85"/>
      <c r="UIM22" s="74"/>
      <c r="UIN22" s="74"/>
      <c r="UIO22" s="85"/>
      <c r="UIP22" s="74"/>
      <c r="UIQ22" s="74"/>
      <c r="UIR22" s="85"/>
      <c r="UIS22" s="74"/>
      <c r="UIT22" s="74"/>
      <c r="UIU22" s="85"/>
      <c r="UIV22" s="80"/>
      <c r="UIW22" s="80"/>
      <c r="UIX22" s="85"/>
      <c r="UIY22" s="77"/>
      <c r="UIZ22" s="74"/>
      <c r="UJA22" s="74"/>
      <c r="UJB22" s="85"/>
      <c r="UJC22" s="74"/>
      <c r="UJD22" s="74"/>
      <c r="UJE22" s="85"/>
      <c r="UJF22" s="74"/>
      <c r="UJG22" s="74"/>
      <c r="UJH22" s="85"/>
      <c r="UJI22" s="74"/>
      <c r="UJJ22" s="74"/>
      <c r="UJK22" s="85"/>
      <c r="UJL22" s="80"/>
      <c r="UJM22" s="80"/>
      <c r="UJN22" s="85"/>
      <c r="UJO22" s="77"/>
      <c r="UJP22" s="74"/>
      <c r="UJQ22" s="74"/>
      <c r="UJR22" s="85"/>
      <c r="UJS22" s="74"/>
      <c r="UJT22" s="74"/>
      <c r="UJU22" s="85"/>
      <c r="UJV22" s="74"/>
      <c r="UJW22" s="74"/>
      <c r="UJX22" s="85"/>
      <c r="UJY22" s="74"/>
      <c r="UJZ22" s="74"/>
      <c r="UKA22" s="85"/>
      <c r="UKB22" s="80"/>
      <c r="UKC22" s="80"/>
      <c r="UKD22" s="85"/>
      <c r="UKE22" s="77"/>
      <c r="UKF22" s="74"/>
      <c r="UKG22" s="74"/>
      <c r="UKH22" s="85"/>
      <c r="UKI22" s="74"/>
      <c r="UKJ22" s="74"/>
      <c r="UKK22" s="85"/>
      <c r="UKL22" s="74"/>
      <c r="UKM22" s="74"/>
      <c r="UKN22" s="85"/>
      <c r="UKO22" s="74"/>
      <c r="UKP22" s="74"/>
      <c r="UKQ22" s="85"/>
      <c r="UKR22" s="80"/>
      <c r="UKS22" s="80"/>
      <c r="UKT22" s="85"/>
      <c r="UKU22" s="77"/>
      <c r="UKV22" s="74"/>
      <c r="UKW22" s="74"/>
      <c r="UKX22" s="85"/>
      <c r="UKY22" s="74"/>
      <c r="UKZ22" s="74"/>
      <c r="ULA22" s="85"/>
      <c r="ULB22" s="74"/>
      <c r="ULC22" s="74"/>
      <c r="ULD22" s="85"/>
      <c r="ULE22" s="74"/>
      <c r="ULF22" s="74"/>
      <c r="ULG22" s="85"/>
      <c r="ULH22" s="80"/>
      <c r="ULI22" s="80"/>
      <c r="ULJ22" s="85"/>
      <c r="ULK22" s="77"/>
      <c r="ULL22" s="74"/>
      <c r="ULM22" s="74"/>
      <c r="ULN22" s="85"/>
      <c r="ULO22" s="74"/>
      <c r="ULP22" s="74"/>
      <c r="ULQ22" s="85"/>
      <c r="ULR22" s="74"/>
      <c r="ULS22" s="74"/>
      <c r="ULT22" s="85"/>
      <c r="ULU22" s="74"/>
      <c r="ULV22" s="74"/>
      <c r="ULW22" s="85"/>
      <c r="ULX22" s="80"/>
      <c r="ULY22" s="80"/>
      <c r="ULZ22" s="85"/>
      <c r="UMA22" s="77"/>
      <c r="UMB22" s="74"/>
      <c r="UMC22" s="74"/>
      <c r="UMD22" s="85"/>
      <c r="UME22" s="74"/>
      <c r="UMF22" s="74"/>
      <c r="UMG22" s="85"/>
      <c r="UMH22" s="74"/>
      <c r="UMI22" s="74"/>
      <c r="UMJ22" s="85"/>
      <c r="UMK22" s="74"/>
      <c r="UML22" s="74"/>
      <c r="UMM22" s="85"/>
      <c r="UMN22" s="80"/>
      <c r="UMO22" s="80"/>
      <c r="UMP22" s="85"/>
      <c r="UMQ22" s="77"/>
      <c r="UMR22" s="74"/>
      <c r="UMS22" s="74"/>
      <c r="UMT22" s="85"/>
      <c r="UMU22" s="74"/>
      <c r="UMV22" s="74"/>
      <c r="UMW22" s="85"/>
      <c r="UMX22" s="74"/>
      <c r="UMY22" s="74"/>
      <c r="UMZ22" s="85"/>
      <c r="UNA22" s="74"/>
      <c r="UNB22" s="74"/>
      <c r="UNC22" s="85"/>
      <c r="UND22" s="80"/>
      <c r="UNE22" s="80"/>
      <c r="UNF22" s="85"/>
      <c r="UNG22" s="77"/>
      <c r="UNH22" s="74"/>
      <c r="UNI22" s="74"/>
      <c r="UNJ22" s="85"/>
      <c r="UNK22" s="74"/>
      <c r="UNL22" s="74"/>
      <c r="UNM22" s="85"/>
      <c r="UNN22" s="74"/>
      <c r="UNO22" s="74"/>
      <c r="UNP22" s="85"/>
      <c r="UNQ22" s="74"/>
      <c r="UNR22" s="74"/>
      <c r="UNS22" s="85"/>
      <c r="UNT22" s="80"/>
      <c r="UNU22" s="80"/>
      <c r="UNV22" s="85"/>
      <c r="UNW22" s="77"/>
      <c r="UNX22" s="74"/>
      <c r="UNY22" s="74"/>
      <c r="UNZ22" s="85"/>
      <c r="UOA22" s="74"/>
      <c r="UOB22" s="74"/>
      <c r="UOC22" s="85"/>
      <c r="UOD22" s="74"/>
      <c r="UOE22" s="74"/>
      <c r="UOF22" s="85"/>
      <c r="UOG22" s="74"/>
      <c r="UOH22" s="74"/>
      <c r="UOI22" s="85"/>
      <c r="UOJ22" s="80"/>
      <c r="UOK22" s="80"/>
      <c r="UOL22" s="85"/>
      <c r="UOM22" s="77"/>
      <c r="UON22" s="74"/>
      <c r="UOO22" s="74"/>
      <c r="UOP22" s="85"/>
      <c r="UOQ22" s="74"/>
      <c r="UOR22" s="74"/>
      <c r="UOS22" s="85"/>
      <c r="UOT22" s="74"/>
      <c r="UOU22" s="74"/>
      <c r="UOV22" s="85"/>
      <c r="UOW22" s="74"/>
      <c r="UOX22" s="74"/>
      <c r="UOY22" s="85"/>
      <c r="UOZ22" s="80"/>
      <c r="UPA22" s="80"/>
      <c r="UPB22" s="85"/>
      <c r="UPC22" s="77"/>
      <c r="UPD22" s="74"/>
      <c r="UPE22" s="74"/>
      <c r="UPF22" s="85"/>
      <c r="UPG22" s="74"/>
      <c r="UPH22" s="74"/>
      <c r="UPI22" s="85"/>
      <c r="UPJ22" s="74"/>
      <c r="UPK22" s="74"/>
      <c r="UPL22" s="85"/>
      <c r="UPM22" s="74"/>
      <c r="UPN22" s="74"/>
      <c r="UPO22" s="85"/>
      <c r="UPP22" s="80"/>
      <c r="UPQ22" s="80"/>
      <c r="UPR22" s="85"/>
      <c r="UPS22" s="77"/>
      <c r="UPT22" s="74"/>
      <c r="UPU22" s="74"/>
      <c r="UPV22" s="85"/>
      <c r="UPW22" s="74"/>
      <c r="UPX22" s="74"/>
      <c r="UPY22" s="85"/>
      <c r="UPZ22" s="74"/>
      <c r="UQA22" s="74"/>
      <c r="UQB22" s="85"/>
      <c r="UQC22" s="74"/>
      <c r="UQD22" s="74"/>
      <c r="UQE22" s="85"/>
      <c r="UQF22" s="80"/>
      <c r="UQG22" s="80"/>
      <c r="UQH22" s="85"/>
      <c r="UQI22" s="77"/>
      <c r="UQJ22" s="74"/>
      <c r="UQK22" s="74"/>
      <c r="UQL22" s="85"/>
      <c r="UQM22" s="74"/>
      <c r="UQN22" s="74"/>
      <c r="UQO22" s="85"/>
      <c r="UQP22" s="74"/>
      <c r="UQQ22" s="74"/>
      <c r="UQR22" s="85"/>
      <c r="UQS22" s="74"/>
      <c r="UQT22" s="74"/>
      <c r="UQU22" s="85"/>
      <c r="UQV22" s="80"/>
      <c r="UQW22" s="80"/>
      <c r="UQX22" s="85"/>
      <c r="UQY22" s="77"/>
      <c r="UQZ22" s="74"/>
      <c r="URA22" s="74"/>
      <c r="URB22" s="85"/>
      <c r="URC22" s="74"/>
      <c r="URD22" s="74"/>
      <c r="URE22" s="85"/>
      <c r="URF22" s="74"/>
      <c r="URG22" s="74"/>
      <c r="URH22" s="85"/>
      <c r="URI22" s="74"/>
      <c r="URJ22" s="74"/>
      <c r="URK22" s="85"/>
      <c r="URL22" s="80"/>
      <c r="URM22" s="80"/>
      <c r="URN22" s="85"/>
      <c r="URO22" s="77"/>
      <c r="URP22" s="74"/>
      <c r="URQ22" s="74"/>
      <c r="URR22" s="85"/>
      <c r="URS22" s="74"/>
      <c r="URT22" s="74"/>
      <c r="URU22" s="85"/>
      <c r="URV22" s="74"/>
      <c r="URW22" s="74"/>
      <c r="URX22" s="85"/>
      <c r="URY22" s="74"/>
      <c r="URZ22" s="74"/>
      <c r="USA22" s="85"/>
      <c r="USB22" s="80"/>
      <c r="USC22" s="80"/>
      <c r="USD22" s="85"/>
      <c r="USE22" s="77"/>
      <c r="USF22" s="74"/>
      <c r="USG22" s="74"/>
      <c r="USH22" s="85"/>
      <c r="USI22" s="74"/>
      <c r="USJ22" s="74"/>
      <c r="USK22" s="85"/>
      <c r="USL22" s="74"/>
      <c r="USM22" s="74"/>
      <c r="USN22" s="85"/>
      <c r="USO22" s="74"/>
      <c r="USP22" s="74"/>
      <c r="USQ22" s="85"/>
      <c r="USR22" s="80"/>
      <c r="USS22" s="80"/>
      <c r="UST22" s="85"/>
      <c r="USU22" s="77"/>
      <c r="USV22" s="74"/>
      <c r="USW22" s="74"/>
      <c r="USX22" s="85"/>
      <c r="USY22" s="74"/>
      <c r="USZ22" s="74"/>
      <c r="UTA22" s="85"/>
      <c r="UTB22" s="74"/>
      <c r="UTC22" s="74"/>
      <c r="UTD22" s="85"/>
      <c r="UTE22" s="74"/>
      <c r="UTF22" s="74"/>
      <c r="UTG22" s="85"/>
      <c r="UTH22" s="80"/>
      <c r="UTI22" s="80"/>
      <c r="UTJ22" s="85"/>
      <c r="UTK22" s="77"/>
      <c r="UTL22" s="74"/>
      <c r="UTM22" s="74"/>
      <c r="UTN22" s="85"/>
      <c r="UTO22" s="74"/>
      <c r="UTP22" s="74"/>
      <c r="UTQ22" s="85"/>
      <c r="UTR22" s="74"/>
      <c r="UTS22" s="74"/>
      <c r="UTT22" s="85"/>
      <c r="UTU22" s="74"/>
      <c r="UTV22" s="74"/>
      <c r="UTW22" s="85"/>
      <c r="UTX22" s="80"/>
      <c r="UTY22" s="80"/>
      <c r="UTZ22" s="85"/>
      <c r="UUA22" s="77"/>
      <c r="UUB22" s="74"/>
      <c r="UUC22" s="74"/>
      <c r="UUD22" s="85"/>
      <c r="UUE22" s="74"/>
      <c r="UUF22" s="74"/>
      <c r="UUG22" s="85"/>
      <c r="UUH22" s="74"/>
      <c r="UUI22" s="74"/>
      <c r="UUJ22" s="85"/>
      <c r="UUK22" s="74"/>
      <c r="UUL22" s="74"/>
      <c r="UUM22" s="85"/>
      <c r="UUN22" s="80"/>
      <c r="UUO22" s="80"/>
      <c r="UUP22" s="85"/>
      <c r="UUQ22" s="77"/>
      <c r="UUR22" s="74"/>
      <c r="UUS22" s="74"/>
      <c r="UUT22" s="85"/>
      <c r="UUU22" s="74"/>
      <c r="UUV22" s="74"/>
      <c r="UUW22" s="85"/>
      <c r="UUX22" s="74"/>
      <c r="UUY22" s="74"/>
      <c r="UUZ22" s="85"/>
      <c r="UVA22" s="74"/>
      <c r="UVB22" s="74"/>
      <c r="UVC22" s="85"/>
      <c r="UVD22" s="80"/>
      <c r="UVE22" s="80"/>
      <c r="UVF22" s="85"/>
      <c r="UVG22" s="77"/>
      <c r="UVH22" s="74"/>
      <c r="UVI22" s="74"/>
      <c r="UVJ22" s="85"/>
      <c r="UVK22" s="74"/>
      <c r="UVL22" s="74"/>
      <c r="UVM22" s="85"/>
      <c r="UVN22" s="74"/>
      <c r="UVO22" s="74"/>
      <c r="UVP22" s="85"/>
      <c r="UVQ22" s="74"/>
      <c r="UVR22" s="74"/>
      <c r="UVS22" s="85"/>
      <c r="UVT22" s="80"/>
      <c r="UVU22" s="80"/>
      <c r="UVV22" s="85"/>
      <c r="UVW22" s="77"/>
      <c r="UVX22" s="74"/>
      <c r="UVY22" s="74"/>
      <c r="UVZ22" s="85"/>
      <c r="UWA22" s="74"/>
      <c r="UWB22" s="74"/>
      <c r="UWC22" s="85"/>
      <c r="UWD22" s="74"/>
      <c r="UWE22" s="74"/>
      <c r="UWF22" s="85"/>
      <c r="UWG22" s="74"/>
      <c r="UWH22" s="74"/>
      <c r="UWI22" s="85"/>
      <c r="UWJ22" s="80"/>
      <c r="UWK22" s="80"/>
      <c r="UWL22" s="85"/>
      <c r="UWM22" s="77"/>
      <c r="UWN22" s="74"/>
      <c r="UWO22" s="74"/>
      <c r="UWP22" s="85"/>
      <c r="UWQ22" s="74"/>
      <c r="UWR22" s="74"/>
      <c r="UWS22" s="85"/>
      <c r="UWT22" s="74"/>
      <c r="UWU22" s="74"/>
      <c r="UWV22" s="85"/>
      <c r="UWW22" s="74"/>
      <c r="UWX22" s="74"/>
      <c r="UWY22" s="85"/>
      <c r="UWZ22" s="80"/>
      <c r="UXA22" s="80"/>
      <c r="UXB22" s="85"/>
      <c r="UXC22" s="77"/>
      <c r="UXD22" s="74"/>
      <c r="UXE22" s="74"/>
      <c r="UXF22" s="85"/>
      <c r="UXG22" s="74"/>
      <c r="UXH22" s="74"/>
      <c r="UXI22" s="85"/>
      <c r="UXJ22" s="74"/>
      <c r="UXK22" s="74"/>
      <c r="UXL22" s="85"/>
      <c r="UXM22" s="74"/>
      <c r="UXN22" s="74"/>
      <c r="UXO22" s="85"/>
      <c r="UXP22" s="80"/>
      <c r="UXQ22" s="80"/>
      <c r="UXR22" s="85"/>
      <c r="UXS22" s="77"/>
      <c r="UXT22" s="74"/>
      <c r="UXU22" s="74"/>
      <c r="UXV22" s="85"/>
      <c r="UXW22" s="74"/>
      <c r="UXX22" s="74"/>
      <c r="UXY22" s="85"/>
      <c r="UXZ22" s="74"/>
      <c r="UYA22" s="74"/>
      <c r="UYB22" s="85"/>
      <c r="UYC22" s="74"/>
      <c r="UYD22" s="74"/>
      <c r="UYE22" s="85"/>
      <c r="UYF22" s="80"/>
      <c r="UYG22" s="80"/>
      <c r="UYH22" s="85"/>
      <c r="UYI22" s="77"/>
      <c r="UYJ22" s="74"/>
      <c r="UYK22" s="74"/>
      <c r="UYL22" s="85"/>
      <c r="UYM22" s="74"/>
      <c r="UYN22" s="74"/>
      <c r="UYO22" s="85"/>
      <c r="UYP22" s="74"/>
      <c r="UYQ22" s="74"/>
      <c r="UYR22" s="85"/>
      <c r="UYS22" s="74"/>
      <c r="UYT22" s="74"/>
      <c r="UYU22" s="85"/>
      <c r="UYV22" s="80"/>
      <c r="UYW22" s="80"/>
      <c r="UYX22" s="85"/>
      <c r="UYY22" s="77"/>
      <c r="UYZ22" s="74"/>
      <c r="UZA22" s="74"/>
      <c r="UZB22" s="85"/>
      <c r="UZC22" s="74"/>
      <c r="UZD22" s="74"/>
      <c r="UZE22" s="85"/>
      <c r="UZF22" s="74"/>
      <c r="UZG22" s="74"/>
      <c r="UZH22" s="85"/>
      <c r="UZI22" s="74"/>
      <c r="UZJ22" s="74"/>
      <c r="UZK22" s="85"/>
      <c r="UZL22" s="80"/>
      <c r="UZM22" s="80"/>
      <c r="UZN22" s="85"/>
      <c r="UZO22" s="77"/>
      <c r="UZP22" s="74"/>
      <c r="UZQ22" s="74"/>
      <c r="UZR22" s="85"/>
      <c r="UZS22" s="74"/>
      <c r="UZT22" s="74"/>
      <c r="UZU22" s="85"/>
      <c r="UZV22" s="74"/>
      <c r="UZW22" s="74"/>
      <c r="UZX22" s="85"/>
      <c r="UZY22" s="74"/>
      <c r="UZZ22" s="74"/>
      <c r="VAA22" s="85"/>
      <c r="VAB22" s="80"/>
      <c r="VAC22" s="80"/>
      <c r="VAD22" s="85"/>
      <c r="VAE22" s="77"/>
      <c r="VAF22" s="74"/>
      <c r="VAG22" s="74"/>
      <c r="VAH22" s="85"/>
      <c r="VAI22" s="74"/>
      <c r="VAJ22" s="74"/>
      <c r="VAK22" s="85"/>
      <c r="VAL22" s="74"/>
      <c r="VAM22" s="74"/>
      <c r="VAN22" s="85"/>
      <c r="VAO22" s="74"/>
      <c r="VAP22" s="74"/>
      <c r="VAQ22" s="85"/>
      <c r="VAR22" s="80"/>
      <c r="VAS22" s="80"/>
      <c r="VAT22" s="85"/>
      <c r="VAU22" s="77"/>
      <c r="VAV22" s="74"/>
      <c r="VAW22" s="74"/>
      <c r="VAX22" s="85"/>
      <c r="VAY22" s="74"/>
      <c r="VAZ22" s="74"/>
      <c r="VBA22" s="85"/>
      <c r="VBB22" s="74"/>
      <c r="VBC22" s="74"/>
      <c r="VBD22" s="85"/>
      <c r="VBE22" s="74"/>
      <c r="VBF22" s="74"/>
      <c r="VBG22" s="85"/>
      <c r="VBH22" s="80"/>
      <c r="VBI22" s="80"/>
      <c r="VBJ22" s="85"/>
      <c r="VBK22" s="77"/>
      <c r="VBL22" s="74"/>
      <c r="VBM22" s="74"/>
      <c r="VBN22" s="85"/>
      <c r="VBO22" s="74"/>
      <c r="VBP22" s="74"/>
      <c r="VBQ22" s="85"/>
      <c r="VBR22" s="74"/>
      <c r="VBS22" s="74"/>
      <c r="VBT22" s="85"/>
      <c r="VBU22" s="74"/>
      <c r="VBV22" s="74"/>
      <c r="VBW22" s="85"/>
      <c r="VBX22" s="80"/>
      <c r="VBY22" s="80"/>
      <c r="VBZ22" s="85"/>
      <c r="VCA22" s="77"/>
      <c r="VCB22" s="74"/>
      <c r="VCC22" s="74"/>
      <c r="VCD22" s="85"/>
      <c r="VCE22" s="74"/>
      <c r="VCF22" s="74"/>
      <c r="VCG22" s="85"/>
      <c r="VCH22" s="74"/>
      <c r="VCI22" s="74"/>
      <c r="VCJ22" s="85"/>
      <c r="VCK22" s="74"/>
      <c r="VCL22" s="74"/>
      <c r="VCM22" s="85"/>
      <c r="VCN22" s="80"/>
      <c r="VCO22" s="80"/>
      <c r="VCP22" s="85"/>
      <c r="VCQ22" s="77"/>
      <c r="VCR22" s="74"/>
      <c r="VCS22" s="74"/>
      <c r="VCT22" s="85"/>
      <c r="VCU22" s="74"/>
      <c r="VCV22" s="74"/>
      <c r="VCW22" s="85"/>
      <c r="VCX22" s="74"/>
      <c r="VCY22" s="74"/>
      <c r="VCZ22" s="85"/>
      <c r="VDA22" s="74"/>
      <c r="VDB22" s="74"/>
      <c r="VDC22" s="85"/>
      <c r="VDD22" s="80"/>
      <c r="VDE22" s="80"/>
      <c r="VDF22" s="85"/>
      <c r="VDG22" s="77"/>
      <c r="VDH22" s="74"/>
      <c r="VDI22" s="74"/>
      <c r="VDJ22" s="85"/>
      <c r="VDK22" s="74"/>
      <c r="VDL22" s="74"/>
      <c r="VDM22" s="85"/>
      <c r="VDN22" s="74"/>
      <c r="VDO22" s="74"/>
      <c r="VDP22" s="85"/>
      <c r="VDQ22" s="74"/>
      <c r="VDR22" s="74"/>
      <c r="VDS22" s="85"/>
      <c r="VDT22" s="80"/>
      <c r="VDU22" s="80"/>
      <c r="VDV22" s="85"/>
      <c r="VDW22" s="77"/>
      <c r="VDX22" s="74"/>
      <c r="VDY22" s="74"/>
      <c r="VDZ22" s="85"/>
      <c r="VEA22" s="74"/>
      <c r="VEB22" s="74"/>
      <c r="VEC22" s="85"/>
      <c r="VED22" s="74"/>
      <c r="VEE22" s="74"/>
      <c r="VEF22" s="85"/>
      <c r="VEG22" s="74"/>
      <c r="VEH22" s="74"/>
      <c r="VEI22" s="85"/>
      <c r="VEJ22" s="80"/>
      <c r="VEK22" s="80"/>
      <c r="VEL22" s="85"/>
      <c r="VEM22" s="77"/>
      <c r="VEN22" s="74"/>
      <c r="VEO22" s="74"/>
      <c r="VEP22" s="85"/>
      <c r="VEQ22" s="74"/>
      <c r="VER22" s="74"/>
      <c r="VES22" s="85"/>
      <c r="VET22" s="74"/>
      <c r="VEU22" s="74"/>
      <c r="VEV22" s="85"/>
      <c r="VEW22" s="74"/>
      <c r="VEX22" s="74"/>
      <c r="VEY22" s="85"/>
      <c r="VEZ22" s="80"/>
      <c r="VFA22" s="80"/>
      <c r="VFB22" s="85"/>
      <c r="VFC22" s="77"/>
      <c r="VFD22" s="74"/>
      <c r="VFE22" s="74"/>
      <c r="VFF22" s="85"/>
      <c r="VFG22" s="74"/>
      <c r="VFH22" s="74"/>
      <c r="VFI22" s="85"/>
      <c r="VFJ22" s="74"/>
      <c r="VFK22" s="74"/>
      <c r="VFL22" s="85"/>
      <c r="VFM22" s="74"/>
      <c r="VFN22" s="74"/>
      <c r="VFO22" s="85"/>
      <c r="VFP22" s="80"/>
      <c r="VFQ22" s="80"/>
      <c r="VFR22" s="85"/>
      <c r="VFS22" s="77"/>
      <c r="VFT22" s="74"/>
      <c r="VFU22" s="74"/>
      <c r="VFV22" s="85"/>
      <c r="VFW22" s="74"/>
      <c r="VFX22" s="74"/>
      <c r="VFY22" s="85"/>
      <c r="VFZ22" s="74"/>
      <c r="VGA22" s="74"/>
      <c r="VGB22" s="85"/>
      <c r="VGC22" s="74"/>
      <c r="VGD22" s="74"/>
      <c r="VGE22" s="85"/>
      <c r="VGF22" s="80"/>
      <c r="VGG22" s="80"/>
      <c r="VGH22" s="85"/>
      <c r="VGI22" s="77"/>
      <c r="VGJ22" s="74"/>
      <c r="VGK22" s="74"/>
      <c r="VGL22" s="85"/>
      <c r="VGM22" s="74"/>
      <c r="VGN22" s="74"/>
      <c r="VGO22" s="85"/>
      <c r="VGP22" s="74"/>
      <c r="VGQ22" s="74"/>
      <c r="VGR22" s="85"/>
      <c r="VGS22" s="74"/>
      <c r="VGT22" s="74"/>
      <c r="VGU22" s="85"/>
      <c r="VGV22" s="80"/>
      <c r="VGW22" s="80"/>
      <c r="VGX22" s="85"/>
      <c r="VGY22" s="77"/>
      <c r="VGZ22" s="74"/>
      <c r="VHA22" s="74"/>
      <c r="VHB22" s="85"/>
      <c r="VHC22" s="74"/>
      <c r="VHD22" s="74"/>
      <c r="VHE22" s="85"/>
      <c r="VHF22" s="74"/>
      <c r="VHG22" s="74"/>
      <c r="VHH22" s="85"/>
      <c r="VHI22" s="74"/>
      <c r="VHJ22" s="74"/>
      <c r="VHK22" s="85"/>
      <c r="VHL22" s="80"/>
      <c r="VHM22" s="80"/>
      <c r="VHN22" s="85"/>
      <c r="VHO22" s="77"/>
      <c r="VHP22" s="74"/>
      <c r="VHQ22" s="74"/>
      <c r="VHR22" s="85"/>
      <c r="VHS22" s="74"/>
      <c r="VHT22" s="74"/>
      <c r="VHU22" s="85"/>
      <c r="VHV22" s="74"/>
      <c r="VHW22" s="74"/>
      <c r="VHX22" s="85"/>
      <c r="VHY22" s="74"/>
      <c r="VHZ22" s="74"/>
      <c r="VIA22" s="85"/>
      <c r="VIB22" s="80"/>
      <c r="VIC22" s="80"/>
      <c r="VID22" s="85"/>
      <c r="VIE22" s="77"/>
      <c r="VIF22" s="74"/>
      <c r="VIG22" s="74"/>
      <c r="VIH22" s="85"/>
      <c r="VII22" s="74"/>
      <c r="VIJ22" s="74"/>
      <c r="VIK22" s="85"/>
      <c r="VIL22" s="74"/>
      <c r="VIM22" s="74"/>
      <c r="VIN22" s="85"/>
      <c r="VIO22" s="74"/>
      <c r="VIP22" s="74"/>
      <c r="VIQ22" s="85"/>
      <c r="VIR22" s="80"/>
      <c r="VIS22" s="80"/>
      <c r="VIT22" s="85"/>
      <c r="VIU22" s="77"/>
      <c r="VIV22" s="74"/>
      <c r="VIW22" s="74"/>
      <c r="VIX22" s="85"/>
      <c r="VIY22" s="74"/>
      <c r="VIZ22" s="74"/>
      <c r="VJA22" s="85"/>
      <c r="VJB22" s="74"/>
      <c r="VJC22" s="74"/>
      <c r="VJD22" s="85"/>
      <c r="VJE22" s="74"/>
      <c r="VJF22" s="74"/>
      <c r="VJG22" s="85"/>
      <c r="VJH22" s="80"/>
      <c r="VJI22" s="80"/>
      <c r="VJJ22" s="85"/>
      <c r="VJK22" s="77"/>
      <c r="VJL22" s="74"/>
      <c r="VJM22" s="74"/>
      <c r="VJN22" s="85"/>
      <c r="VJO22" s="74"/>
      <c r="VJP22" s="74"/>
      <c r="VJQ22" s="85"/>
      <c r="VJR22" s="74"/>
      <c r="VJS22" s="74"/>
      <c r="VJT22" s="85"/>
      <c r="VJU22" s="74"/>
      <c r="VJV22" s="74"/>
      <c r="VJW22" s="85"/>
      <c r="VJX22" s="80"/>
      <c r="VJY22" s="80"/>
      <c r="VJZ22" s="85"/>
      <c r="VKA22" s="77"/>
      <c r="VKB22" s="74"/>
      <c r="VKC22" s="74"/>
      <c r="VKD22" s="85"/>
      <c r="VKE22" s="74"/>
      <c r="VKF22" s="74"/>
      <c r="VKG22" s="85"/>
      <c r="VKH22" s="74"/>
      <c r="VKI22" s="74"/>
      <c r="VKJ22" s="85"/>
      <c r="VKK22" s="74"/>
      <c r="VKL22" s="74"/>
      <c r="VKM22" s="85"/>
      <c r="VKN22" s="80"/>
      <c r="VKO22" s="80"/>
      <c r="VKP22" s="85"/>
      <c r="VKQ22" s="77"/>
      <c r="VKR22" s="74"/>
      <c r="VKS22" s="74"/>
      <c r="VKT22" s="85"/>
      <c r="VKU22" s="74"/>
      <c r="VKV22" s="74"/>
      <c r="VKW22" s="85"/>
      <c r="VKX22" s="74"/>
      <c r="VKY22" s="74"/>
      <c r="VKZ22" s="85"/>
      <c r="VLA22" s="74"/>
      <c r="VLB22" s="74"/>
      <c r="VLC22" s="85"/>
      <c r="VLD22" s="80"/>
      <c r="VLE22" s="80"/>
      <c r="VLF22" s="85"/>
      <c r="VLG22" s="77"/>
      <c r="VLH22" s="74"/>
      <c r="VLI22" s="74"/>
      <c r="VLJ22" s="85"/>
      <c r="VLK22" s="74"/>
      <c r="VLL22" s="74"/>
      <c r="VLM22" s="85"/>
      <c r="VLN22" s="74"/>
      <c r="VLO22" s="74"/>
      <c r="VLP22" s="85"/>
      <c r="VLQ22" s="74"/>
      <c r="VLR22" s="74"/>
      <c r="VLS22" s="85"/>
      <c r="VLT22" s="80"/>
      <c r="VLU22" s="80"/>
      <c r="VLV22" s="85"/>
      <c r="VLW22" s="77"/>
      <c r="VLX22" s="74"/>
      <c r="VLY22" s="74"/>
      <c r="VLZ22" s="85"/>
      <c r="VMA22" s="74"/>
      <c r="VMB22" s="74"/>
      <c r="VMC22" s="85"/>
      <c r="VMD22" s="74"/>
      <c r="VME22" s="74"/>
      <c r="VMF22" s="85"/>
      <c r="VMG22" s="74"/>
      <c r="VMH22" s="74"/>
      <c r="VMI22" s="85"/>
      <c r="VMJ22" s="80"/>
      <c r="VMK22" s="80"/>
      <c r="VML22" s="85"/>
      <c r="VMM22" s="77"/>
      <c r="VMN22" s="74"/>
      <c r="VMO22" s="74"/>
      <c r="VMP22" s="85"/>
      <c r="VMQ22" s="74"/>
      <c r="VMR22" s="74"/>
      <c r="VMS22" s="85"/>
      <c r="VMT22" s="74"/>
      <c r="VMU22" s="74"/>
      <c r="VMV22" s="85"/>
      <c r="VMW22" s="74"/>
      <c r="VMX22" s="74"/>
      <c r="VMY22" s="85"/>
      <c r="VMZ22" s="80"/>
      <c r="VNA22" s="80"/>
      <c r="VNB22" s="85"/>
      <c r="VNC22" s="77"/>
      <c r="VND22" s="74"/>
      <c r="VNE22" s="74"/>
      <c r="VNF22" s="85"/>
      <c r="VNG22" s="74"/>
      <c r="VNH22" s="74"/>
      <c r="VNI22" s="85"/>
      <c r="VNJ22" s="74"/>
      <c r="VNK22" s="74"/>
      <c r="VNL22" s="85"/>
      <c r="VNM22" s="74"/>
      <c r="VNN22" s="74"/>
      <c r="VNO22" s="85"/>
      <c r="VNP22" s="80"/>
      <c r="VNQ22" s="80"/>
      <c r="VNR22" s="85"/>
      <c r="VNS22" s="77"/>
      <c r="VNT22" s="74"/>
      <c r="VNU22" s="74"/>
      <c r="VNV22" s="85"/>
      <c r="VNW22" s="74"/>
      <c r="VNX22" s="74"/>
      <c r="VNY22" s="85"/>
      <c r="VNZ22" s="74"/>
      <c r="VOA22" s="74"/>
      <c r="VOB22" s="85"/>
      <c r="VOC22" s="74"/>
      <c r="VOD22" s="74"/>
      <c r="VOE22" s="85"/>
      <c r="VOF22" s="80"/>
      <c r="VOG22" s="80"/>
      <c r="VOH22" s="85"/>
      <c r="VOI22" s="77"/>
      <c r="VOJ22" s="74"/>
      <c r="VOK22" s="74"/>
      <c r="VOL22" s="85"/>
      <c r="VOM22" s="74"/>
      <c r="VON22" s="74"/>
      <c r="VOO22" s="85"/>
      <c r="VOP22" s="74"/>
      <c r="VOQ22" s="74"/>
      <c r="VOR22" s="85"/>
      <c r="VOS22" s="74"/>
      <c r="VOT22" s="74"/>
      <c r="VOU22" s="85"/>
      <c r="VOV22" s="80"/>
      <c r="VOW22" s="80"/>
      <c r="VOX22" s="85"/>
      <c r="VOY22" s="77"/>
      <c r="VOZ22" s="74"/>
      <c r="VPA22" s="74"/>
      <c r="VPB22" s="85"/>
      <c r="VPC22" s="74"/>
      <c r="VPD22" s="74"/>
      <c r="VPE22" s="85"/>
      <c r="VPF22" s="74"/>
      <c r="VPG22" s="74"/>
      <c r="VPH22" s="85"/>
      <c r="VPI22" s="74"/>
      <c r="VPJ22" s="74"/>
      <c r="VPK22" s="85"/>
      <c r="VPL22" s="80"/>
      <c r="VPM22" s="80"/>
      <c r="VPN22" s="85"/>
      <c r="VPO22" s="77"/>
      <c r="VPP22" s="74"/>
      <c r="VPQ22" s="74"/>
      <c r="VPR22" s="85"/>
      <c r="VPS22" s="74"/>
      <c r="VPT22" s="74"/>
      <c r="VPU22" s="85"/>
      <c r="VPV22" s="74"/>
      <c r="VPW22" s="74"/>
      <c r="VPX22" s="85"/>
      <c r="VPY22" s="74"/>
      <c r="VPZ22" s="74"/>
      <c r="VQA22" s="85"/>
      <c r="VQB22" s="80"/>
      <c r="VQC22" s="80"/>
      <c r="VQD22" s="85"/>
      <c r="VQE22" s="77"/>
      <c r="VQF22" s="74"/>
      <c r="VQG22" s="74"/>
      <c r="VQH22" s="85"/>
      <c r="VQI22" s="74"/>
      <c r="VQJ22" s="74"/>
      <c r="VQK22" s="85"/>
      <c r="VQL22" s="74"/>
      <c r="VQM22" s="74"/>
      <c r="VQN22" s="85"/>
      <c r="VQO22" s="74"/>
      <c r="VQP22" s="74"/>
      <c r="VQQ22" s="85"/>
      <c r="VQR22" s="80"/>
      <c r="VQS22" s="80"/>
      <c r="VQT22" s="85"/>
      <c r="VQU22" s="77"/>
      <c r="VQV22" s="74"/>
      <c r="VQW22" s="74"/>
      <c r="VQX22" s="85"/>
      <c r="VQY22" s="74"/>
      <c r="VQZ22" s="74"/>
      <c r="VRA22" s="85"/>
      <c r="VRB22" s="74"/>
      <c r="VRC22" s="74"/>
      <c r="VRD22" s="85"/>
      <c r="VRE22" s="74"/>
      <c r="VRF22" s="74"/>
      <c r="VRG22" s="85"/>
      <c r="VRH22" s="80"/>
      <c r="VRI22" s="80"/>
      <c r="VRJ22" s="85"/>
      <c r="VRK22" s="77"/>
      <c r="VRL22" s="74"/>
      <c r="VRM22" s="74"/>
      <c r="VRN22" s="85"/>
      <c r="VRO22" s="74"/>
      <c r="VRP22" s="74"/>
      <c r="VRQ22" s="85"/>
      <c r="VRR22" s="74"/>
      <c r="VRS22" s="74"/>
      <c r="VRT22" s="85"/>
      <c r="VRU22" s="74"/>
      <c r="VRV22" s="74"/>
      <c r="VRW22" s="85"/>
      <c r="VRX22" s="80"/>
      <c r="VRY22" s="80"/>
      <c r="VRZ22" s="85"/>
      <c r="VSA22" s="77"/>
      <c r="VSB22" s="74"/>
      <c r="VSC22" s="74"/>
      <c r="VSD22" s="85"/>
      <c r="VSE22" s="74"/>
      <c r="VSF22" s="74"/>
      <c r="VSG22" s="85"/>
      <c r="VSH22" s="74"/>
      <c r="VSI22" s="74"/>
      <c r="VSJ22" s="85"/>
      <c r="VSK22" s="74"/>
      <c r="VSL22" s="74"/>
      <c r="VSM22" s="85"/>
      <c r="VSN22" s="80"/>
      <c r="VSO22" s="80"/>
      <c r="VSP22" s="85"/>
      <c r="VSQ22" s="77"/>
      <c r="VSR22" s="74"/>
      <c r="VSS22" s="74"/>
      <c r="VST22" s="85"/>
      <c r="VSU22" s="74"/>
      <c r="VSV22" s="74"/>
      <c r="VSW22" s="85"/>
      <c r="VSX22" s="74"/>
      <c r="VSY22" s="74"/>
      <c r="VSZ22" s="85"/>
      <c r="VTA22" s="74"/>
      <c r="VTB22" s="74"/>
      <c r="VTC22" s="85"/>
      <c r="VTD22" s="80"/>
      <c r="VTE22" s="80"/>
      <c r="VTF22" s="85"/>
      <c r="VTG22" s="77"/>
      <c r="VTH22" s="74"/>
      <c r="VTI22" s="74"/>
      <c r="VTJ22" s="85"/>
      <c r="VTK22" s="74"/>
      <c r="VTL22" s="74"/>
      <c r="VTM22" s="85"/>
      <c r="VTN22" s="74"/>
      <c r="VTO22" s="74"/>
      <c r="VTP22" s="85"/>
      <c r="VTQ22" s="74"/>
      <c r="VTR22" s="74"/>
      <c r="VTS22" s="85"/>
      <c r="VTT22" s="80"/>
      <c r="VTU22" s="80"/>
      <c r="VTV22" s="85"/>
      <c r="VTW22" s="77"/>
      <c r="VTX22" s="74"/>
      <c r="VTY22" s="74"/>
      <c r="VTZ22" s="85"/>
      <c r="VUA22" s="74"/>
      <c r="VUB22" s="74"/>
      <c r="VUC22" s="85"/>
      <c r="VUD22" s="74"/>
      <c r="VUE22" s="74"/>
      <c r="VUF22" s="85"/>
      <c r="VUG22" s="74"/>
      <c r="VUH22" s="74"/>
      <c r="VUI22" s="85"/>
      <c r="VUJ22" s="80"/>
      <c r="VUK22" s="80"/>
      <c r="VUL22" s="85"/>
      <c r="VUM22" s="77"/>
      <c r="VUN22" s="74"/>
      <c r="VUO22" s="74"/>
      <c r="VUP22" s="85"/>
      <c r="VUQ22" s="74"/>
      <c r="VUR22" s="74"/>
      <c r="VUS22" s="85"/>
      <c r="VUT22" s="74"/>
      <c r="VUU22" s="74"/>
      <c r="VUV22" s="85"/>
      <c r="VUW22" s="74"/>
      <c r="VUX22" s="74"/>
      <c r="VUY22" s="85"/>
      <c r="VUZ22" s="80"/>
      <c r="VVA22" s="80"/>
      <c r="VVB22" s="85"/>
      <c r="VVC22" s="77"/>
      <c r="VVD22" s="74"/>
      <c r="VVE22" s="74"/>
      <c r="VVF22" s="85"/>
      <c r="VVG22" s="74"/>
      <c r="VVH22" s="74"/>
      <c r="VVI22" s="85"/>
      <c r="VVJ22" s="74"/>
      <c r="VVK22" s="74"/>
      <c r="VVL22" s="85"/>
      <c r="VVM22" s="74"/>
      <c r="VVN22" s="74"/>
      <c r="VVO22" s="85"/>
      <c r="VVP22" s="80"/>
      <c r="VVQ22" s="80"/>
      <c r="VVR22" s="85"/>
      <c r="VVS22" s="77"/>
      <c r="VVT22" s="74"/>
      <c r="VVU22" s="74"/>
      <c r="VVV22" s="85"/>
      <c r="VVW22" s="74"/>
      <c r="VVX22" s="74"/>
      <c r="VVY22" s="85"/>
      <c r="VVZ22" s="74"/>
      <c r="VWA22" s="74"/>
      <c r="VWB22" s="85"/>
      <c r="VWC22" s="74"/>
      <c r="VWD22" s="74"/>
      <c r="VWE22" s="85"/>
      <c r="VWF22" s="80"/>
      <c r="VWG22" s="80"/>
      <c r="VWH22" s="85"/>
      <c r="VWI22" s="77"/>
      <c r="VWJ22" s="74"/>
      <c r="VWK22" s="74"/>
      <c r="VWL22" s="85"/>
      <c r="VWM22" s="74"/>
      <c r="VWN22" s="74"/>
      <c r="VWO22" s="85"/>
      <c r="VWP22" s="74"/>
      <c r="VWQ22" s="74"/>
      <c r="VWR22" s="85"/>
      <c r="VWS22" s="74"/>
      <c r="VWT22" s="74"/>
      <c r="VWU22" s="85"/>
      <c r="VWV22" s="80"/>
      <c r="VWW22" s="80"/>
      <c r="VWX22" s="85"/>
      <c r="VWY22" s="77"/>
      <c r="VWZ22" s="74"/>
      <c r="VXA22" s="74"/>
      <c r="VXB22" s="85"/>
      <c r="VXC22" s="74"/>
      <c r="VXD22" s="74"/>
      <c r="VXE22" s="85"/>
      <c r="VXF22" s="74"/>
      <c r="VXG22" s="74"/>
      <c r="VXH22" s="85"/>
      <c r="VXI22" s="74"/>
      <c r="VXJ22" s="74"/>
      <c r="VXK22" s="85"/>
      <c r="VXL22" s="80"/>
      <c r="VXM22" s="80"/>
      <c r="VXN22" s="85"/>
      <c r="VXO22" s="77"/>
      <c r="VXP22" s="74"/>
      <c r="VXQ22" s="74"/>
      <c r="VXR22" s="85"/>
      <c r="VXS22" s="74"/>
      <c r="VXT22" s="74"/>
      <c r="VXU22" s="85"/>
      <c r="VXV22" s="74"/>
      <c r="VXW22" s="74"/>
      <c r="VXX22" s="85"/>
      <c r="VXY22" s="74"/>
      <c r="VXZ22" s="74"/>
      <c r="VYA22" s="85"/>
      <c r="VYB22" s="80"/>
      <c r="VYC22" s="80"/>
      <c r="VYD22" s="85"/>
      <c r="VYE22" s="77"/>
      <c r="VYF22" s="74"/>
      <c r="VYG22" s="74"/>
      <c r="VYH22" s="85"/>
      <c r="VYI22" s="74"/>
      <c r="VYJ22" s="74"/>
      <c r="VYK22" s="85"/>
      <c r="VYL22" s="74"/>
      <c r="VYM22" s="74"/>
      <c r="VYN22" s="85"/>
      <c r="VYO22" s="74"/>
      <c r="VYP22" s="74"/>
      <c r="VYQ22" s="85"/>
      <c r="VYR22" s="80"/>
      <c r="VYS22" s="80"/>
      <c r="VYT22" s="85"/>
      <c r="VYU22" s="77"/>
      <c r="VYV22" s="74"/>
      <c r="VYW22" s="74"/>
      <c r="VYX22" s="85"/>
      <c r="VYY22" s="74"/>
      <c r="VYZ22" s="74"/>
      <c r="VZA22" s="85"/>
      <c r="VZB22" s="74"/>
      <c r="VZC22" s="74"/>
      <c r="VZD22" s="85"/>
      <c r="VZE22" s="74"/>
      <c r="VZF22" s="74"/>
      <c r="VZG22" s="85"/>
      <c r="VZH22" s="80"/>
      <c r="VZI22" s="80"/>
      <c r="VZJ22" s="85"/>
      <c r="VZK22" s="77"/>
      <c r="VZL22" s="74"/>
      <c r="VZM22" s="74"/>
      <c r="VZN22" s="85"/>
      <c r="VZO22" s="74"/>
      <c r="VZP22" s="74"/>
      <c r="VZQ22" s="85"/>
      <c r="VZR22" s="74"/>
      <c r="VZS22" s="74"/>
      <c r="VZT22" s="85"/>
      <c r="VZU22" s="74"/>
      <c r="VZV22" s="74"/>
      <c r="VZW22" s="85"/>
      <c r="VZX22" s="80"/>
      <c r="VZY22" s="80"/>
      <c r="VZZ22" s="85"/>
      <c r="WAA22" s="77"/>
      <c r="WAB22" s="74"/>
      <c r="WAC22" s="74"/>
      <c r="WAD22" s="85"/>
      <c r="WAE22" s="74"/>
      <c r="WAF22" s="74"/>
      <c r="WAG22" s="85"/>
      <c r="WAH22" s="74"/>
      <c r="WAI22" s="74"/>
      <c r="WAJ22" s="85"/>
      <c r="WAK22" s="74"/>
      <c r="WAL22" s="74"/>
      <c r="WAM22" s="85"/>
      <c r="WAN22" s="80"/>
      <c r="WAO22" s="80"/>
      <c r="WAP22" s="85"/>
      <c r="WAQ22" s="77"/>
      <c r="WAR22" s="74"/>
      <c r="WAS22" s="74"/>
      <c r="WAT22" s="85"/>
      <c r="WAU22" s="74"/>
      <c r="WAV22" s="74"/>
      <c r="WAW22" s="85"/>
      <c r="WAX22" s="74"/>
      <c r="WAY22" s="74"/>
      <c r="WAZ22" s="85"/>
      <c r="WBA22" s="74"/>
      <c r="WBB22" s="74"/>
      <c r="WBC22" s="85"/>
      <c r="WBD22" s="80"/>
      <c r="WBE22" s="80"/>
      <c r="WBF22" s="85"/>
      <c r="WBG22" s="77"/>
      <c r="WBH22" s="74"/>
      <c r="WBI22" s="74"/>
      <c r="WBJ22" s="85"/>
      <c r="WBK22" s="74"/>
      <c r="WBL22" s="74"/>
      <c r="WBM22" s="85"/>
      <c r="WBN22" s="74"/>
      <c r="WBO22" s="74"/>
      <c r="WBP22" s="85"/>
      <c r="WBQ22" s="74"/>
      <c r="WBR22" s="74"/>
      <c r="WBS22" s="85"/>
      <c r="WBT22" s="80"/>
      <c r="WBU22" s="80"/>
      <c r="WBV22" s="85"/>
      <c r="WBW22" s="77"/>
      <c r="WBX22" s="74"/>
      <c r="WBY22" s="74"/>
      <c r="WBZ22" s="85"/>
      <c r="WCA22" s="74"/>
      <c r="WCB22" s="74"/>
      <c r="WCC22" s="85"/>
      <c r="WCD22" s="74"/>
      <c r="WCE22" s="74"/>
      <c r="WCF22" s="85"/>
      <c r="WCG22" s="74"/>
      <c r="WCH22" s="74"/>
      <c r="WCI22" s="85"/>
      <c r="WCJ22" s="80"/>
      <c r="WCK22" s="80"/>
      <c r="WCL22" s="85"/>
      <c r="WCM22" s="77"/>
      <c r="WCN22" s="74"/>
      <c r="WCO22" s="74"/>
      <c r="WCP22" s="85"/>
      <c r="WCQ22" s="74"/>
      <c r="WCR22" s="74"/>
      <c r="WCS22" s="85"/>
      <c r="WCT22" s="74"/>
      <c r="WCU22" s="74"/>
      <c r="WCV22" s="85"/>
      <c r="WCW22" s="74"/>
      <c r="WCX22" s="74"/>
      <c r="WCY22" s="85"/>
      <c r="WCZ22" s="80"/>
      <c r="WDA22" s="80"/>
      <c r="WDB22" s="85"/>
      <c r="WDC22" s="77"/>
      <c r="WDD22" s="74"/>
      <c r="WDE22" s="74"/>
      <c r="WDF22" s="85"/>
      <c r="WDG22" s="74"/>
      <c r="WDH22" s="74"/>
      <c r="WDI22" s="85"/>
      <c r="WDJ22" s="74"/>
      <c r="WDK22" s="74"/>
      <c r="WDL22" s="85"/>
      <c r="WDM22" s="74"/>
      <c r="WDN22" s="74"/>
      <c r="WDO22" s="85"/>
      <c r="WDP22" s="80"/>
      <c r="WDQ22" s="80"/>
      <c r="WDR22" s="85"/>
      <c r="WDS22" s="77"/>
      <c r="WDT22" s="74"/>
      <c r="WDU22" s="74"/>
      <c r="WDV22" s="85"/>
      <c r="WDW22" s="74"/>
      <c r="WDX22" s="74"/>
      <c r="WDY22" s="85"/>
      <c r="WDZ22" s="74"/>
      <c r="WEA22" s="74"/>
      <c r="WEB22" s="85"/>
      <c r="WEC22" s="74"/>
      <c r="WED22" s="74"/>
      <c r="WEE22" s="85"/>
      <c r="WEF22" s="80"/>
      <c r="WEG22" s="80"/>
      <c r="WEH22" s="85"/>
      <c r="WEI22" s="77"/>
      <c r="WEJ22" s="74"/>
      <c r="WEK22" s="74"/>
      <c r="WEL22" s="85"/>
      <c r="WEM22" s="74"/>
      <c r="WEN22" s="74"/>
      <c r="WEO22" s="85"/>
      <c r="WEP22" s="74"/>
      <c r="WEQ22" s="74"/>
      <c r="WER22" s="85"/>
      <c r="WES22" s="74"/>
      <c r="WET22" s="74"/>
      <c r="WEU22" s="85"/>
      <c r="WEV22" s="80"/>
      <c r="WEW22" s="80"/>
      <c r="WEX22" s="85"/>
      <c r="WEY22" s="77"/>
      <c r="WEZ22" s="74"/>
      <c r="WFA22" s="74"/>
      <c r="WFB22" s="85"/>
      <c r="WFC22" s="74"/>
      <c r="WFD22" s="74"/>
      <c r="WFE22" s="85"/>
      <c r="WFF22" s="74"/>
      <c r="WFG22" s="74"/>
      <c r="WFH22" s="85"/>
      <c r="WFI22" s="74"/>
      <c r="WFJ22" s="74"/>
      <c r="WFK22" s="85"/>
      <c r="WFL22" s="80"/>
      <c r="WFM22" s="80"/>
      <c r="WFN22" s="85"/>
      <c r="WFO22" s="77"/>
      <c r="WFP22" s="74"/>
      <c r="WFQ22" s="74"/>
      <c r="WFR22" s="85"/>
      <c r="WFS22" s="74"/>
      <c r="WFT22" s="74"/>
      <c r="WFU22" s="85"/>
      <c r="WFV22" s="74"/>
      <c r="WFW22" s="74"/>
      <c r="WFX22" s="85"/>
      <c r="WFY22" s="74"/>
      <c r="WFZ22" s="74"/>
      <c r="WGA22" s="85"/>
      <c r="WGB22" s="80"/>
      <c r="WGC22" s="80"/>
      <c r="WGD22" s="85"/>
      <c r="WGE22" s="77"/>
      <c r="WGF22" s="74"/>
      <c r="WGG22" s="74"/>
      <c r="WGH22" s="85"/>
      <c r="WGI22" s="74"/>
      <c r="WGJ22" s="74"/>
      <c r="WGK22" s="85"/>
      <c r="WGL22" s="74"/>
      <c r="WGM22" s="74"/>
      <c r="WGN22" s="85"/>
      <c r="WGO22" s="74"/>
      <c r="WGP22" s="74"/>
      <c r="WGQ22" s="85"/>
      <c r="WGR22" s="80"/>
      <c r="WGS22" s="80"/>
      <c r="WGT22" s="85"/>
      <c r="WGU22" s="77"/>
      <c r="WGV22" s="74"/>
      <c r="WGW22" s="74"/>
      <c r="WGX22" s="85"/>
      <c r="WGY22" s="74"/>
      <c r="WGZ22" s="74"/>
      <c r="WHA22" s="85"/>
      <c r="WHB22" s="74"/>
      <c r="WHC22" s="74"/>
      <c r="WHD22" s="85"/>
      <c r="WHE22" s="74"/>
      <c r="WHF22" s="74"/>
      <c r="WHG22" s="85"/>
      <c r="WHH22" s="80"/>
      <c r="WHI22" s="80"/>
      <c r="WHJ22" s="85"/>
      <c r="WHK22" s="77"/>
      <c r="WHL22" s="74"/>
      <c r="WHM22" s="74"/>
      <c r="WHN22" s="85"/>
      <c r="WHO22" s="74"/>
      <c r="WHP22" s="74"/>
      <c r="WHQ22" s="85"/>
      <c r="WHR22" s="74"/>
      <c r="WHS22" s="74"/>
      <c r="WHT22" s="85"/>
      <c r="WHU22" s="74"/>
      <c r="WHV22" s="74"/>
      <c r="WHW22" s="85"/>
      <c r="WHX22" s="80"/>
      <c r="WHY22" s="80"/>
      <c r="WHZ22" s="85"/>
      <c r="WIA22" s="77"/>
      <c r="WIB22" s="74"/>
      <c r="WIC22" s="74"/>
      <c r="WID22" s="85"/>
      <c r="WIE22" s="74"/>
      <c r="WIF22" s="74"/>
      <c r="WIG22" s="85"/>
      <c r="WIH22" s="74"/>
      <c r="WII22" s="74"/>
      <c r="WIJ22" s="85"/>
      <c r="WIK22" s="74"/>
      <c r="WIL22" s="74"/>
      <c r="WIM22" s="85"/>
      <c r="WIN22" s="80"/>
      <c r="WIO22" s="80"/>
      <c r="WIP22" s="85"/>
      <c r="WIQ22" s="77"/>
      <c r="WIR22" s="74"/>
      <c r="WIS22" s="74"/>
      <c r="WIT22" s="85"/>
      <c r="WIU22" s="74"/>
      <c r="WIV22" s="74"/>
      <c r="WIW22" s="85"/>
      <c r="WIX22" s="74"/>
      <c r="WIY22" s="74"/>
      <c r="WIZ22" s="85"/>
      <c r="WJA22" s="74"/>
      <c r="WJB22" s="74"/>
      <c r="WJC22" s="85"/>
      <c r="WJD22" s="80"/>
      <c r="WJE22" s="80"/>
      <c r="WJF22" s="85"/>
      <c r="WJG22" s="77"/>
      <c r="WJH22" s="74"/>
      <c r="WJI22" s="74"/>
      <c r="WJJ22" s="85"/>
      <c r="WJK22" s="74"/>
      <c r="WJL22" s="74"/>
      <c r="WJM22" s="85"/>
      <c r="WJN22" s="74"/>
      <c r="WJO22" s="74"/>
      <c r="WJP22" s="85"/>
      <c r="WJQ22" s="74"/>
      <c r="WJR22" s="74"/>
      <c r="WJS22" s="85"/>
      <c r="WJT22" s="80"/>
      <c r="WJU22" s="80"/>
      <c r="WJV22" s="85"/>
      <c r="WJW22" s="77"/>
      <c r="WJX22" s="74"/>
      <c r="WJY22" s="74"/>
      <c r="WJZ22" s="85"/>
      <c r="WKA22" s="74"/>
      <c r="WKB22" s="74"/>
      <c r="WKC22" s="85"/>
      <c r="WKD22" s="74"/>
      <c r="WKE22" s="74"/>
      <c r="WKF22" s="85"/>
      <c r="WKG22" s="74"/>
      <c r="WKH22" s="74"/>
      <c r="WKI22" s="85"/>
      <c r="WKJ22" s="80"/>
      <c r="WKK22" s="80"/>
      <c r="WKL22" s="85"/>
      <c r="WKM22" s="77"/>
      <c r="WKN22" s="74"/>
      <c r="WKO22" s="74"/>
      <c r="WKP22" s="85"/>
      <c r="WKQ22" s="74"/>
      <c r="WKR22" s="74"/>
      <c r="WKS22" s="85"/>
      <c r="WKT22" s="74"/>
      <c r="WKU22" s="74"/>
      <c r="WKV22" s="85"/>
      <c r="WKW22" s="74"/>
      <c r="WKX22" s="74"/>
      <c r="WKY22" s="85"/>
      <c r="WKZ22" s="80"/>
      <c r="WLA22" s="80"/>
      <c r="WLB22" s="85"/>
      <c r="WLC22" s="77"/>
      <c r="WLD22" s="74"/>
      <c r="WLE22" s="74"/>
      <c r="WLF22" s="85"/>
      <c r="WLG22" s="74"/>
      <c r="WLH22" s="74"/>
      <c r="WLI22" s="85"/>
      <c r="WLJ22" s="74"/>
      <c r="WLK22" s="74"/>
      <c r="WLL22" s="85"/>
      <c r="WLM22" s="74"/>
      <c r="WLN22" s="74"/>
      <c r="WLO22" s="85"/>
      <c r="WLP22" s="80"/>
      <c r="WLQ22" s="80"/>
      <c r="WLR22" s="85"/>
      <c r="WLS22" s="77"/>
      <c r="WLT22" s="74"/>
      <c r="WLU22" s="74"/>
      <c r="WLV22" s="85"/>
      <c r="WLW22" s="74"/>
      <c r="WLX22" s="74"/>
      <c r="WLY22" s="85"/>
      <c r="WLZ22" s="74"/>
      <c r="WMA22" s="74"/>
      <c r="WMB22" s="85"/>
      <c r="WMC22" s="74"/>
      <c r="WMD22" s="74"/>
      <c r="WME22" s="85"/>
      <c r="WMF22" s="80"/>
      <c r="WMG22" s="80"/>
      <c r="WMH22" s="85"/>
      <c r="WMI22" s="77"/>
      <c r="WMJ22" s="74"/>
      <c r="WMK22" s="74"/>
      <c r="WML22" s="85"/>
      <c r="WMM22" s="74"/>
      <c r="WMN22" s="74"/>
      <c r="WMO22" s="85"/>
      <c r="WMP22" s="74"/>
      <c r="WMQ22" s="74"/>
      <c r="WMR22" s="85"/>
      <c r="WMS22" s="74"/>
      <c r="WMT22" s="74"/>
      <c r="WMU22" s="85"/>
      <c r="WMV22" s="80"/>
      <c r="WMW22" s="80"/>
      <c r="WMX22" s="85"/>
      <c r="WMY22" s="77"/>
      <c r="WMZ22" s="74"/>
      <c r="WNA22" s="74"/>
      <c r="WNB22" s="85"/>
      <c r="WNC22" s="74"/>
      <c r="WND22" s="74"/>
      <c r="WNE22" s="85"/>
      <c r="WNF22" s="74"/>
      <c r="WNG22" s="74"/>
      <c r="WNH22" s="85"/>
      <c r="WNI22" s="74"/>
      <c r="WNJ22" s="74"/>
      <c r="WNK22" s="85"/>
      <c r="WNL22" s="80"/>
      <c r="WNM22" s="80"/>
      <c r="WNN22" s="85"/>
      <c r="WNO22" s="77"/>
      <c r="WNP22" s="74"/>
      <c r="WNQ22" s="74"/>
      <c r="WNR22" s="85"/>
      <c r="WNS22" s="74"/>
      <c r="WNT22" s="74"/>
      <c r="WNU22" s="85"/>
      <c r="WNV22" s="74"/>
      <c r="WNW22" s="74"/>
      <c r="WNX22" s="85"/>
      <c r="WNY22" s="74"/>
      <c r="WNZ22" s="74"/>
      <c r="WOA22" s="85"/>
      <c r="WOB22" s="80"/>
      <c r="WOC22" s="80"/>
      <c r="WOD22" s="85"/>
      <c r="WOE22" s="77"/>
      <c r="WOF22" s="74"/>
      <c r="WOG22" s="74"/>
      <c r="WOH22" s="85"/>
      <c r="WOI22" s="74"/>
      <c r="WOJ22" s="74"/>
      <c r="WOK22" s="85"/>
      <c r="WOL22" s="74"/>
      <c r="WOM22" s="74"/>
      <c r="WON22" s="85"/>
      <c r="WOO22" s="74"/>
      <c r="WOP22" s="74"/>
      <c r="WOQ22" s="85"/>
      <c r="WOR22" s="80"/>
      <c r="WOS22" s="80"/>
      <c r="WOT22" s="85"/>
      <c r="WOU22" s="77"/>
      <c r="WOV22" s="74"/>
      <c r="WOW22" s="74"/>
      <c r="WOX22" s="85"/>
      <c r="WOY22" s="74"/>
      <c r="WOZ22" s="74"/>
      <c r="WPA22" s="85"/>
      <c r="WPB22" s="74"/>
      <c r="WPC22" s="74"/>
      <c r="WPD22" s="85"/>
      <c r="WPE22" s="74"/>
      <c r="WPF22" s="74"/>
      <c r="WPG22" s="85"/>
      <c r="WPH22" s="80"/>
      <c r="WPI22" s="80"/>
      <c r="WPJ22" s="85"/>
      <c r="WPK22" s="77"/>
      <c r="WPL22" s="74"/>
      <c r="WPM22" s="74"/>
      <c r="WPN22" s="85"/>
      <c r="WPO22" s="74"/>
      <c r="WPP22" s="74"/>
      <c r="WPQ22" s="85"/>
      <c r="WPR22" s="74"/>
      <c r="WPS22" s="74"/>
      <c r="WPT22" s="85"/>
      <c r="WPU22" s="74"/>
      <c r="WPV22" s="74"/>
      <c r="WPW22" s="85"/>
      <c r="WPX22" s="80"/>
      <c r="WPY22" s="80"/>
      <c r="WPZ22" s="85"/>
      <c r="WQA22" s="77"/>
      <c r="WQB22" s="74"/>
      <c r="WQC22" s="74"/>
      <c r="WQD22" s="85"/>
      <c r="WQE22" s="74"/>
      <c r="WQF22" s="74"/>
      <c r="WQG22" s="85"/>
      <c r="WQH22" s="74"/>
      <c r="WQI22" s="74"/>
      <c r="WQJ22" s="85"/>
      <c r="WQK22" s="74"/>
      <c r="WQL22" s="74"/>
      <c r="WQM22" s="85"/>
      <c r="WQN22" s="80"/>
      <c r="WQO22" s="80"/>
      <c r="WQP22" s="85"/>
      <c r="WQQ22" s="77"/>
      <c r="WQR22" s="74"/>
      <c r="WQS22" s="74"/>
      <c r="WQT22" s="85"/>
      <c r="WQU22" s="74"/>
      <c r="WQV22" s="74"/>
      <c r="WQW22" s="85"/>
      <c r="WQX22" s="74"/>
      <c r="WQY22" s="74"/>
      <c r="WQZ22" s="85"/>
      <c r="WRA22" s="74"/>
      <c r="WRB22" s="74"/>
      <c r="WRC22" s="85"/>
      <c r="WRD22" s="80"/>
      <c r="WRE22" s="80"/>
      <c r="WRF22" s="85"/>
      <c r="WRG22" s="77"/>
      <c r="WRH22" s="74"/>
      <c r="WRI22" s="74"/>
      <c r="WRJ22" s="85"/>
      <c r="WRK22" s="74"/>
      <c r="WRL22" s="74"/>
      <c r="WRM22" s="85"/>
      <c r="WRN22" s="74"/>
      <c r="WRO22" s="74"/>
      <c r="WRP22" s="85"/>
      <c r="WRQ22" s="74"/>
      <c r="WRR22" s="74"/>
      <c r="WRS22" s="85"/>
      <c r="WRT22" s="80"/>
      <c r="WRU22" s="80"/>
      <c r="WRV22" s="85"/>
      <c r="WRW22" s="77"/>
      <c r="WRX22" s="74"/>
      <c r="WRY22" s="74"/>
      <c r="WRZ22" s="85"/>
      <c r="WSA22" s="74"/>
      <c r="WSB22" s="74"/>
      <c r="WSC22" s="85"/>
      <c r="WSD22" s="74"/>
      <c r="WSE22" s="74"/>
      <c r="WSF22" s="85"/>
      <c r="WSG22" s="74"/>
      <c r="WSH22" s="74"/>
      <c r="WSI22" s="85"/>
      <c r="WSJ22" s="80"/>
      <c r="WSK22" s="80"/>
      <c r="WSL22" s="85"/>
      <c r="WSM22" s="77"/>
      <c r="WSN22" s="74"/>
      <c r="WSO22" s="74"/>
      <c r="WSP22" s="85"/>
      <c r="WSQ22" s="74"/>
      <c r="WSR22" s="74"/>
      <c r="WSS22" s="85"/>
      <c r="WST22" s="74"/>
      <c r="WSU22" s="74"/>
      <c r="WSV22" s="85"/>
      <c r="WSW22" s="74"/>
      <c r="WSX22" s="74"/>
      <c r="WSY22" s="85"/>
      <c r="WSZ22" s="80"/>
      <c r="WTA22" s="80"/>
      <c r="WTB22" s="85"/>
      <c r="WTC22" s="77"/>
      <c r="WTD22" s="74"/>
      <c r="WTE22" s="74"/>
      <c r="WTF22" s="85"/>
      <c r="WTG22" s="74"/>
      <c r="WTH22" s="74"/>
      <c r="WTI22" s="85"/>
      <c r="WTJ22" s="74"/>
      <c r="WTK22" s="74"/>
      <c r="WTL22" s="85"/>
      <c r="WTM22" s="74"/>
      <c r="WTN22" s="74"/>
      <c r="WTO22" s="85"/>
      <c r="WTP22" s="80"/>
      <c r="WTQ22" s="80"/>
      <c r="WTR22" s="85"/>
      <c r="WTS22" s="77"/>
      <c r="WTT22" s="74"/>
      <c r="WTU22" s="74"/>
      <c r="WTV22" s="85"/>
      <c r="WTW22" s="74"/>
      <c r="WTX22" s="74"/>
      <c r="WTY22" s="85"/>
      <c r="WTZ22" s="74"/>
      <c r="WUA22" s="74"/>
      <c r="WUB22" s="85"/>
      <c r="WUC22" s="74"/>
      <c r="WUD22" s="74"/>
      <c r="WUE22" s="85"/>
      <c r="WUF22" s="80"/>
      <c r="WUG22" s="80"/>
      <c r="WUH22" s="85"/>
      <c r="WUI22" s="77"/>
      <c r="WUJ22" s="74"/>
      <c r="WUK22" s="74"/>
      <c r="WUL22" s="85"/>
      <c r="WUM22" s="74"/>
      <c r="WUN22" s="74"/>
      <c r="WUO22" s="85"/>
      <c r="WUP22" s="74"/>
      <c r="WUQ22" s="74"/>
      <c r="WUR22" s="85"/>
      <c r="WUS22" s="74"/>
      <c r="WUT22" s="74"/>
      <c r="WUU22" s="85"/>
      <c r="WUV22" s="80"/>
      <c r="WUW22" s="80"/>
      <c r="WUX22" s="85"/>
      <c r="WUY22" s="77"/>
      <c r="WUZ22" s="74"/>
      <c r="WVA22" s="74"/>
      <c r="WVB22" s="85"/>
      <c r="WVC22" s="74"/>
      <c r="WVD22" s="74"/>
      <c r="WVE22" s="85"/>
      <c r="WVF22" s="74"/>
      <c r="WVG22" s="74"/>
      <c r="WVH22" s="85"/>
      <c r="WVI22" s="74"/>
      <c r="WVJ22" s="74"/>
      <c r="WVK22" s="85"/>
      <c r="WVL22" s="80"/>
      <c r="WVM22" s="80"/>
      <c r="WVN22" s="85"/>
      <c r="WVO22" s="77"/>
      <c r="WVP22" s="74"/>
      <c r="WVQ22" s="74"/>
      <c r="WVR22" s="85"/>
      <c r="WVS22" s="74"/>
      <c r="WVT22" s="74"/>
      <c r="WVU22" s="85"/>
      <c r="WVV22" s="74"/>
      <c r="WVW22" s="74"/>
      <c r="WVX22" s="85"/>
      <c r="WVY22" s="74"/>
      <c r="WVZ22" s="74"/>
      <c r="WWA22" s="85"/>
      <c r="WWB22" s="80"/>
      <c r="WWC22" s="80"/>
      <c r="WWD22" s="85"/>
      <c r="WWE22" s="77"/>
      <c r="WWF22" s="74"/>
      <c r="WWG22" s="74"/>
      <c r="WWH22" s="85"/>
      <c r="WWI22" s="74"/>
      <c r="WWJ22" s="74"/>
      <c r="WWK22" s="85"/>
      <c r="WWL22" s="74"/>
      <c r="WWM22" s="74"/>
      <c r="WWN22" s="85"/>
      <c r="WWO22" s="74"/>
      <c r="WWP22" s="74"/>
      <c r="WWQ22" s="85"/>
      <c r="WWR22" s="80"/>
      <c r="WWS22" s="80"/>
      <c r="WWT22" s="85"/>
      <c r="WWU22" s="77"/>
      <c r="WWV22" s="74"/>
      <c r="WWW22" s="74"/>
      <c r="WWX22" s="85"/>
      <c r="WWY22" s="74"/>
      <c r="WWZ22" s="74"/>
      <c r="WXA22" s="85"/>
      <c r="WXB22" s="74"/>
      <c r="WXC22" s="74"/>
      <c r="WXD22" s="85"/>
      <c r="WXE22" s="74"/>
      <c r="WXF22" s="74"/>
      <c r="WXG22" s="85"/>
      <c r="WXH22" s="80"/>
      <c r="WXI22" s="80"/>
      <c r="WXJ22" s="85"/>
      <c r="WXK22" s="77"/>
      <c r="WXL22" s="74"/>
      <c r="WXM22" s="74"/>
      <c r="WXN22" s="85"/>
      <c r="WXO22" s="74"/>
      <c r="WXP22" s="74"/>
      <c r="WXQ22" s="85"/>
      <c r="WXR22" s="74"/>
      <c r="WXS22" s="74"/>
      <c r="WXT22" s="85"/>
      <c r="WXU22" s="74"/>
      <c r="WXV22" s="74"/>
      <c r="WXW22" s="85"/>
      <c r="WXX22" s="80"/>
      <c r="WXY22" s="80"/>
      <c r="WXZ22" s="85"/>
      <c r="WYA22" s="77"/>
      <c r="WYB22" s="74"/>
      <c r="WYC22" s="74"/>
      <c r="WYD22" s="85"/>
      <c r="WYE22" s="74"/>
      <c r="WYF22" s="74"/>
      <c r="WYG22" s="85"/>
      <c r="WYH22" s="74"/>
      <c r="WYI22" s="74"/>
      <c r="WYJ22" s="85"/>
      <c r="WYK22" s="74"/>
      <c r="WYL22" s="74"/>
      <c r="WYM22" s="85"/>
      <c r="WYN22" s="80"/>
      <c r="WYO22" s="80"/>
      <c r="WYP22" s="85"/>
      <c r="WYQ22" s="77"/>
      <c r="WYR22" s="74"/>
      <c r="WYS22" s="74"/>
      <c r="WYT22" s="85"/>
      <c r="WYU22" s="74"/>
      <c r="WYV22" s="74"/>
      <c r="WYW22" s="85"/>
      <c r="WYX22" s="74"/>
      <c r="WYY22" s="74"/>
      <c r="WYZ22" s="85"/>
      <c r="WZA22" s="74"/>
      <c r="WZB22" s="74"/>
      <c r="WZC22" s="85"/>
      <c r="WZD22" s="80"/>
      <c r="WZE22" s="80"/>
      <c r="WZF22" s="85"/>
      <c r="WZG22" s="77"/>
      <c r="WZH22" s="74"/>
      <c r="WZI22" s="74"/>
      <c r="WZJ22" s="85"/>
      <c r="WZK22" s="74"/>
      <c r="WZL22" s="74"/>
      <c r="WZM22" s="85"/>
      <c r="WZN22" s="74"/>
      <c r="WZO22" s="74"/>
      <c r="WZP22" s="85"/>
      <c r="WZQ22" s="74"/>
      <c r="WZR22" s="74"/>
      <c r="WZS22" s="85"/>
      <c r="WZT22" s="80"/>
      <c r="WZU22" s="80"/>
      <c r="WZV22" s="85"/>
      <c r="WZW22" s="77"/>
      <c r="WZX22" s="74"/>
      <c r="WZY22" s="74"/>
      <c r="WZZ22" s="85"/>
      <c r="XAA22" s="74"/>
      <c r="XAB22" s="74"/>
      <c r="XAC22" s="85"/>
      <c r="XAD22" s="74"/>
      <c r="XAE22" s="74"/>
      <c r="XAF22" s="85"/>
      <c r="XAG22" s="74"/>
      <c r="XAH22" s="74"/>
      <c r="XAI22" s="85"/>
      <c r="XAJ22" s="80"/>
      <c r="XAK22" s="80"/>
      <c r="XAL22" s="85"/>
      <c r="XAM22" s="77"/>
      <c r="XAN22" s="74"/>
      <c r="XAO22" s="74"/>
      <c r="XAP22" s="85"/>
      <c r="XAQ22" s="74"/>
      <c r="XAR22" s="74"/>
      <c r="XAS22" s="85"/>
      <c r="XAT22" s="74"/>
      <c r="XAU22" s="74"/>
      <c r="XAV22" s="85"/>
      <c r="XAW22" s="74"/>
      <c r="XAX22" s="74"/>
      <c r="XAY22" s="85"/>
      <c r="XAZ22" s="80"/>
      <c r="XBA22" s="80"/>
      <c r="XBB22" s="85"/>
      <c r="XBC22" s="77"/>
      <c r="XBD22" s="74"/>
      <c r="XBE22" s="74"/>
      <c r="XBF22" s="85"/>
      <c r="XBG22" s="74"/>
      <c r="XBH22" s="74"/>
      <c r="XBI22" s="85"/>
      <c r="XBJ22" s="74"/>
      <c r="XBK22" s="74"/>
      <c r="XBL22" s="85"/>
      <c r="XBM22" s="74"/>
      <c r="XBN22" s="74"/>
      <c r="XBO22" s="85"/>
      <c r="XBP22" s="80"/>
      <c r="XBQ22" s="80"/>
      <c r="XBR22" s="85"/>
      <c r="XBS22" s="77"/>
      <c r="XBT22" s="74"/>
      <c r="XBU22" s="74"/>
      <c r="XBV22" s="85"/>
      <c r="XBW22" s="74"/>
      <c r="XBX22" s="74"/>
      <c r="XBY22" s="85"/>
      <c r="XBZ22" s="74"/>
      <c r="XCA22" s="74"/>
      <c r="XCB22" s="85"/>
      <c r="XCC22" s="74"/>
      <c r="XCD22" s="74"/>
      <c r="XCE22" s="85"/>
      <c r="XCF22" s="80"/>
      <c r="XCG22" s="80"/>
      <c r="XCH22" s="85"/>
      <c r="XCI22" s="77"/>
      <c r="XCJ22" s="74"/>
      <c r="XCK22" s="74"/>
      <c r="XCL22" s="85"/>
      <c r="XCM22" s="74"/>
      <c r="XCN22" s="74"/>
      <c r="XCO22" s="85"/>
      <c r="XCP22" s="74"/>
      <c r="XCQ22" s="74"/>
      <c r="XCR22" s="85"/>
      <c r="XCS22" s="74"/>
      <c r="XCT22" s="74"/>
      <c r="XCU22" s="85"/>
      <c r="XCV22" s="80"/>
      <c r="XCW22" s="80"/>
      <c r="XCX22" s="85"/>
      <c r="XCY22" s="77"/>
      <c r="XCZ22" s="74"/>
      <c r="XDA22" s="74"/>
      <c r="XDB22" s="85"/>
      <c r="XDC22" s="74"/>
      <c r="XDD22" s="74"/>
      <c r="XDE22" s="85"/>
      <c r="XDF22" s="74"/>
      <c r="XDG22" s="74"/>
      <c r="XDH22" s="85"/>
      <c r="XDI22" s="74"/>
      <c r="XDJ22" s="74"/>
      <c r="XDK22" s="85"/>
      <c r="XDL22" s="80"/>
      <c r="XDM22" s="80"/>
      <c r="XDN22" s="85"/>
      <c r="XDO22" s="77"/>
      <c r="XDP22" s="74"/>
      <c r="XDQ22" s="74"/>
      <c r="XDR22" s="85"/>
      <c r="XDS22" s="74"/>
      <c r="XDT22" s="74"/>
      <c r="XDU22" s="85"/>
      <c r="XDV22" s="74"/>
      <c r="XDW22" s="74"/>
      <c r="XDX22" s="85"/>
      <c r="XDY22" s="74"/>
      <c r="XDZ22" s="74"/>
      <c r="XEA22" s="85"/>
      <c r="XEB22" s="80"/>
      <c r="XEC22" s="80"/>
      <c r="XED22" s="85"/>
      <c r="XEE22" s="77"/>
      <c r="XEF22" s="74"/>
      <c r="XEG22" s="74"/>
      <c r="XEH22" s="85"/>
      <c r="XEI22" s="74"/>
      <c r="XEJ22" s="74"/>
      <c r="XEK22" s="85"/>
      <c r="XEL22" s="74"/>
      <c r="XEM22" s="74"/>
      <c r="XEN22" s="85"/>
      <c r="XEO22" s="74"/>
      <c r="XEP22" s="74"/>
      <c r="XEQ22" s="85"/>
      <c r="XER22" s="80"/>
      <c r="XES22" s="80"/>
      <c r="XET22" s="85"/>
    </row>
    <row r="23" spans="1:16374" s="79" customFormat="1">
      <c r="A23" s="77" t="s">
        <v>32</v>
      </c>
      <c r="B23" s="74">
        <f>DEN!$K21*ONSV_2019!AC22</f>
        <v>7283</v>
      </c>
      <c r="C23" s="74">
        <f>DEN!$K56*ONSV_2020!AC22</f>
        <v>7590</v>
      </c>
      <c r="D23" s="74">
        <f>DEN!$K91*ONSV_2021!AC22</f>
        <v>7824</v>
      </c>
      <c r="E23" s="74">
        <f>DEN!$K126*ONSV_2022!AC22</f>
        <v>8105</v>
      </c>
      <c r="F23" s="80" t="e">
        <f>DEN!$K161*DIST_DSL_ONI!#REF!</f>
        <v>#REF!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87"/>
      <c r="DJ23" s="87"/>
      <c r="DK23" s="87"/>
      <c r="DL23" s="87"/>
      <c r="DM23" s="87"/>
      <c r="DN23" s="87"/>
      <c r="DO23" s="123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123"/>
      <c r="EF23" s="87"/>
      <c r="EG23" s="87"/>
      <c r="EH23" s="87"/>
      <c r="EI23" s="87"/>
      <c r="EJ23" s="87"/>
      <c r="EK23" s="87"/>
      <c r="EL23" s="87"/>
      <c r="EM23" s="87"/>
      <c r="EN23" s="87"/>
      <c r="EO23" s="87"/>
      <c r="EP23" s="87"/>
      <c r="EQ23" s="87"/>
      <c r="ER23" s="87"/>
      <c r="ES23" s="87"/>
      <c r="ET23" s="87"/>
      <c r="EU23" s="123"/>
      <c r="EV23" s="87"/>
      <c r="EW23" s="87"/>
      <c r="EX23" s="87"/>
      <c r="EY23" s="87"/>
      <c r="EZ23" s="87"/>
      <c r="FA23" s="87"/>
      <c r="FB23" s="87"/>
      <c r="FC23" s="87"/>
      <c r="FD23" s="87"/>
      <c r="FE23" s="87"/>
      <c r="FF23" s="87"/>
      <c r="FG23" s="87"/>
      <c r="FH23" s="87"/>
      <c r="FI23" s="87"/>
      <c r="FJ23" s="87"/>
      <c r="FK23" s="123"/>
      <c r="FL23" s="87"/>
      <c r="FM23" s="87"/>
      <c r="FN23" s="87"/>
      <c r="FO23" s="87"/>
      <c r="FP23" s="87"/>
      <c r="FQ23" s="87"/>
      <c r="FR23" s="87"/>
      <c r="FS23" s="87"/>
      <c r="FT23" s="87"/>
      <c r="FU23" s="87"/>
      <c r="FV23" s="87"/>
      <c r="FW23" s="87"/>
      <c r="FX23" s="87"/>
      <c r="GA23" s="76"/>
      <c r="GQ23" s="76"/>
      <c r="HG23" s="76"/>
      <c r="HW23" s="76"/>
      <c r="IM23" s="76"/>
      <c r="JC23" s="76"/>
      <c r="JS23" s="76"/>
      <c r="KI23" s="76"/>
      <c r="KY23" s="76"/>
      <c r="LO23" s="76"/>
      <c r="ME23" s="76"/>
      <c r="MU23" s="76"/>
      <c r="NK23" s="76"/>
      <c r="OA23" s="76"/>
      <c r="OQ23" s="76"/>
      <c r="PG23" s="76"/>
      <c r="PW23" s="76"/>
      <c r="QM23" s="76"/>
      <c r="RC23" s="76"/>
      <c r="RS23" s="76"/>
      <c r="SI23" s="76"/>
      <c r="SY23" s="76"/>
      <c r="TO23" s="76"/>
      <c r="UE23" s="76"/>
      <c r="UU23" s="76"/>
      <c r="VK23" s="76"/>
      <c r="WA23" s="76"/>
      <c r="WQ23" s="76"/>
      <c r="XG23" s="76"/>
      <c r="XW23" s="76"/>
      <c r="YM23" s="76"/>
      <c r="ZC23" s="76"/>
      <c r="ZS23" s="76"/>
      <c r="AAI23" s="76"/>
      <c r="AAY23" s="76"/>
      <c r="ABO23" s="76"/>
      <c r="ACE23" s="76"/>
      <c r="ACU23" s="76"/>
      <c r="ADK23" s="76"/>
      <c r="AEA23" s="76"/>
      <c r="AEQ23" s="76"/>
      <c r="AFG23" s="76"/>
      <c r="AFW23" s="76"/>
      <c r="AGM23" s="76"/>
      <c r="AHC23" s="76"/>
      <c r="AHS23" s="76"/>
      <c r="AII23" s="76"/>
      <c r="AIY23" s="76"/>
      <c r="AJO23" s="76"/>
      <c r="AKE23" s="76"/>
      <c r="AKU23" s="76"/>
      <c r="ALK23" s="76"/>
      <c r="AMA23" s="76"/>
      <c r="AMQ23" s="76"/>
      <c r="ANG23" s="76"/>
      <c r="ANW23" s="76"/>
      <c r="AOM23" s="76"/>
      <c r="APC23" s="76"/>
      <c r="APS23" s="76"/>
      <c r="AQI23" s="76"/>
      <c r="AQY23" s="76"/>
      <c r="ARO23" s="76"/>
      <c r="ASE23" s="76"/>
      <c r="ASU23" s="76"/>
      <c r="ATK23" s="76"/>
      <c r="AUA23" s="76"/>
      <c r="AUQ23" s="76"/>
      <c r="AVG23" s="76"/>
      <c r="AVW23" s="76"/>
      <c r="AWM23" s="76"/>
      <c r="AXC23" s="76"/>
      <c r="AXS23" s="76"/>
      <c r="AYI23" s="76"/>
      <c r="AYY23" s="76"/>
      <c r="AZO23" s="76"/>
      <c r="BAE23" s="76"/>
      <c r="BAU23" s="76"/>
      <c r="BBK23" s="76"/>
      <c r="BCA23" s="76"/>
      <c r="BCQ23" s="76"/>
      <c r="BDG23" s="76"/>
      <c r="BDW23" s="76"/>
      <c r="BEM23" s="76"/>
      <c r="BFC23" s="76"/>
      <c r="BFS23" s="76"/>
      <c r="BGI23" s="76"/>
      <c r="BGY23" s="76"/>
      <c r="BHO23" s="76"/>
      <c r="BIE23" s="76"/>
      <c r="BIU23" s="76"/>
      <c r="BJK23" s="76"/>
      <c r="BKA23" s="76"/>
      <c r="BKQ23" s="76"/>
      <c r="BLG23" s="76"/>
      <c r="BLW23" s="76"/>
      <c r="BMM23" s="76"/>
      <c r="BNC23" s="76"/>
      <c r="BNS23" s="76"/>
      <c r="BOI23" s="76"/>
      <c r="BOY23" s="76"/>
      <c r="BPO23" s="76"/>
      <c r="BQE23" s="76"/>
      <c r="BQU23" s="76"/>
      <c r="BRK23" s="76"/>
      <c r="BSA23" s="76"/>
      <c r="BSQ23" s="76"/>
      <c r="BTG23" s="76"/>
      <c r="BTW23" s="76"/>
      <c r="BUM23" s="76"/>
      <c r="BVC23" s="76"/>
      <c r="BVS23" s="76"/>
      <c r="BWI23" s="76"/>
      <c r="BWY23" s="76"/>
      <c r="BXO23" s="76"/>
      <c r="BYE23" s="76"/>
      <c r="BYU23" s="76"/>
      <c r="BZK23" s="76"/>
      <c r="CAA23" s="76"/>
      <c r="CAQ23" s="76"/>
      <c r="CBG23" s="76"/>
      <c r="CBW23" s="76"/>
      <c r="CCM23" s="76"/>
      <c r="CDC23" s="76"/>
      <c r="CDS23" s="76"/>
      <c r="CEI23" s="76"/>
      <c r="CEY23" s="76"/>
      <c r="CFO23" s="76"/>
      <c r="CGE23" s="76"/>
      <c r="CGU23" s="76"/>
      <c r="CHK23" s="76"/>
      <c r="CIA23" s="76"/>
      <c r="CIQ23" s="76"/>
      <c r="CJG23" s="76"/>
      <c r="CJW23" s="76"/>
      <c r="CKM23" s="76"/>
      <c r="CLC23" s="76"/>
      <c r="CLS23" s="76"/>
      <c r="CMI23" s="76"/>
      <c r="CMY23" s="76"/>
      <c r="CNO23" s="76"/>
      <c r="COE23" s="76"/>
      <c r="COU23" s="76"/>
      <c r="CPK23" s="76"/>
      <c r="CQA23" s="76"/>
      <c r="CQQ23" s="76"/>
      <c r="CRG23" s="76"/>
      <c r="CRW23" s="76"/>
      <c r="CSM23" s="76"/>
      <c r="CTC23" s="76"/>
      <c r="CTS23" s="76"/>
      <c r="CUI23" s="76"/>
      <c r="CUY23" s="76"/>
      <c r="CVO23" s="76"/>
      <c r="CWE23" s="76"/>
      <c r="CWU23" s="76"/>
      <c r="CXK23" s="76"/>
      <c r="CYA23" s="76"/>
      <c r="CYQ23" s="76"/>
      <c r="CZG23" s="76"/>
      <c r="CZW23" s="76"/>
      <c r="DAM23" s="76"/>
      <c r="DBC23" s="76"/>
      <c r="DBS23" s="76"/>
      <c r="DCI23" s="76"/>
      <c r="DCY23" s="76"/>
      <c r="DDO23" s="76"/>
      <c r="DEE23" s="76"/>
      <c r="DEU23" s="76"/>
      <c r="DFK23" s="76"/>
      <c r="DGA23" s="76"/>
      <c r="DGQ23" s="76"/>
      <c r="DHG23" s="76"/>
      <c r="DHW23" s="76"/>
      <c r="DIM23" s="76"/>
      <c r="DJC23" s="76"/>
      <c r="DJS23" s="76"/>
      <c r="DKI23" s="76"/>
      <c r="DKY23" s="76"/>
      <c r="DLO23" s="76"/>
      <c r="DME23" s="76"/>
      <c r="DMU23" s="76"/>
      <c r="DNK23" s="76"/>
      <c r="DOA23" s="76"/>
      <c r="DOQ23" s="76"/>
      <c r="DPG23" s="76"/>
      <c r="DPW23" s="76"/>
      <c r="DQM23" s="76"/>
      <c r="DRC23" s="76"/>
      <c r="DRS23" s="76"/>
      <c r="DSI23" s="76"/>
      <c r="DSY23" s="76"/>
      <c r="DTO23" s="76"/>
      <c r="DUE23" s="76"/>
      <c r="DUU23" s="76"/>
      <c r="DVK23" s="76"/>
      <c r="DWA23" s="76"/>
      <c r="DWQ23" s="76"/>
      <c r="DXG23" s="76"/>
      <c r="DXW23" s="76"/>
      <c r="DYM23" s="76"/>
      <c r="DZC23" s="76"/>
      <c r="DZS23" s="76"/>
      <c r="EAI23" s="76"/>
      <c r="EAY23" s="76"/>
      <c r="EBO23" s="76"/>
      <c r="ECE23" s="76"/>
      <c r="ECU23" s="76"/>
      <c r="EDK23" s="76"/>
      <c r="EEA23" s="76"/>
      <c r="EEQ23" s="76"/>
      <c r="EFG23" s="76"/>
      <c r="EFW23" s="76"/>
      <c r="EGM23" s="76"/>
      <c r="EHC23" s="76"/>
      <c r="EHS23" s="76"/>
      <c r="EII23" s="76"/>
      <c r="EIY23" s="76"/>
      <c r="EJO23" s="76"/>
      <c r="EKE23" s="76"/>
      <c r="EKU23" s="76"/>
      <c r="ELK23" s="76"/>
      <c r="EMA23" s="76"/>
      <c r="EMQ23" s="76"/>
      <c r="ENG23" s="76"/>
      <c r="ENW23" s="76"/>
      <c r="EOM23" s="76"/>
      <c r="EPC23" s="76"/>
      <c r="EPS23" s="76"/>
      <c r="EQI23" s="76"/>
      <c r="EQY23" s="76"/>
      <c r="ERO23" s="76"/>
      <c r="ESE23" s="76"/>
      <c r="ESU23" s="76"/>
      <c r="ETK23" s="76"/>
      <c r="EUA23" s="76"/>
      <c r="EUQ23" s="76"/>
      <c r="EVG23" s="76"/>
      <c r="EVW23" s="76"/>
      <c r="EWM23" s="76"/>
      <c r="EXC23" s="76"/>
      <c r="EXS23" s="76"/>
      <c r="EYI23" s="76"/>
      <c r="EYY23" s="76"/>
      <c r="EZO23" s="76"/>
      <c r="FAE23" s="76"/>
      <c r="FAU23" s="76"/>
      <c r="FBK23" s="76"/>
      <c r="FCA23" s="76"/>
      <c r="FCQ23" s="76"/>
      <c r="FDG23" s="76"/>
      <c r="FDW23" s="76"/>
      <c r="FEM23" s="76"/>
      <c r="FFC23" s="76"/>
      <c r="FFS23" s="76"/>
      <c r="FGI23" s="76"/>
      <c r="FGY23" s="76"/>
      <c r="FHO23" s="76"/>
      <c r="FIE23" s="76"/>
      <c r="FIU23" s="76"/>
      <c r="FJK23" s="76"/>
      <c r="FKA23" s="76"/>
      <c r="FKQ23" s="76"/>
      <c r="FLG23" s="76"/>
      <c r="FLW23" s="76"/>
      <c r="FMM23" s="76"/>
      <c r="FNC23" s="76"/>
      <c r="FNS23" s="76"/>
      <c r="FOI23" s="76"/>
      <c r="FOY23" s="76"/>
      <c r="FPO23" s="76"/>
      <c r="FQE23" s="76"/>
      <c r="FQU23" s="76"/>
      <c r="FRK23" s="76"/>
      <c r="FSA23" s="76"/>
      <c r="FSQ23" s="76"/>
      <c r="FTG23" s="76"/>
      <c r="FTW23" s="76"/>
      <c r="FUM23" s="76"/>
      <c r="FVC23" s="76"/>
      <c r="FVS23" s="76"/>
      <c r="FWI23" s="76"/>
      <c r="FWY23" s="76"/>
      <c r="FXO23" s="76"/>
      <c r="FYE23" s="76"/>
      <c r="FYU23" s="76"/>
      <c r="FZK23" s="76"/>
      <c r="GAA23" s="76"/>
      <c r="GAQ23" s="76"/>
      <c r="GBG23" s="76"/>
      <c r="GBW23" s="76"/>
      <c r="GCM23" s="76"/>
      <c r="GDC23" s="76"/>
      <c r="GDS23" s="76"/>
      <c r="GEI23" s="76"/>
      <c r="GEY23" s="76"/>
      <c r="GFO23" s="76"/>
      <c r="GGE23" s="76"/>
      <c r="GGU23" s="76"/>
      <c r="GHK23" s="76"/>
      <c r="GIA23" s="76"/>
      <c r="GIQ23" s="76"/>
      <c r="GJG23" s="76"/>
      <c r="GJW23" s="76"/>
      <c r="GKM23" s="76"/>
      <c r="GLC23" s="76"/>
      <c r="GLS23" s="76"/>
      <c r="GMI23" s="76"/>
      <c r="GMY23" s="76"/>
      <c r="GNO23" s="76"/>
      <c r="GOE23" s="76"/>
      <c r="GOU23" s="76"/>
      <c r="GPK23" s="76"/>
      <c r="GQA23" s="76"/>
      <c r="GQQ23" s="76"/>
      <c r="GRG23" s="76"/>
      <c r="GRW23" s="76"/>
      <c r="GSM23" s="76"/>
      <c r="GTC23" s="76"/>
      <c r="GTS23" s="76"/>
      <c r="GUI23" s="76"/>
      <c r="GUY23" s="76"/>
      <c r="GVO23" s="76"/>
      <c r="GWE23" s="76"/>
      <c r="GWU23" s="76"/>
      <c r="GXK23" s="76"/>
      <c r="GYA23" s="76"/>
      <c r="GYQ23" s="76"/>
      <c r="GZG23" s="76"/>
      <c r="GZW23" s="76"/>
      <c r="HAM23" s="76"/>
      <c r="HBC23" s="76"/>
      <c r="HBS23" s="76"/>
      <c r="HCI23" s="76"/>
      <c r="HCY23" s="76"/>
      <c r="HDO23" s="76"/>
      <c r="HEE23" s="76"/>
      <c r="HEU23" s="76"/>
      <c r="HFK23" s="76"/>
      <c r="HGA23" s="76"/>
      <c r="HGQ23" s="76"/>
      <c r="HHG23" s="76"/>
      <c r="HHW23" s="76"/>
      <c r="HIM23" s="76"/>
      <c r="HJC23" s="76"/>
      <c r="HJS23" s="76"/>
      <c r="HKI23" s="76"/>
      <c r="HKY23" s="76"/>
      <c r="HLO23" s="76"/>
      <c r="HME23" s="76"/>
      <c r="HMU23" s="76"/>
      <c r="HNK23" s="76"/>
      <c r="HOA23" s="76"/>
      <c r="HOQ23" s="76"/>
      <c r="HPG23" s="76"/>
      <c r="HPW23" s="76"/>
      <c r="HQM23" s="76"/>
      <c r="HRC23" s="76"/>
      <c r="HRS23" s="76"/>
      <c r="HSI23" s="76"/>
      <c r="HSY23" s="76"/>
      <c r="HTO23" s="76"/>
      <c r="HUE23" s="76"/>
      <c r="HUU23" s="76"/>
      <c r="HVK23" s="76"/>
      <c r="HWA23" s="76"/>
      <c r="HWQ23" s="76"/>
      <c r="HXG23" s="76"/>
      <c r="HXW23" s="76"/>
      <c r="HYM23" s="76"/>
      <c r="HZC23" s="76"/>
      <c r="HZS23" s="76"/>
      <c r="IAI23" s="76"/>
      <c r="IAY23" s="76"/>
      <c r="IBO23" s="76"/>
      <c r="ICE23" s="76"/>
      <c r="ICU23" s="76"/>
      <c r="IDK23" s="76"/>
      <c r="IEA23" s="76"/>
      <c r="IEQ23" s="76"/>
      <c r="IFG23" s="76"/>
      <c r="IFW23" s="76"/>
      <c r="IGM23" s="76"/>
      <c r="IHC23" s="76"/>
      <c r="IHS23" s="76"/>
      <c r="III23" s="76"/>
      <c r="IIY23" s="76"/>
      <c r="IJO23" s="76"/>
      <c r="IKE23" s="76"/>
      <c r="IKU23" s="76"/>
      <c r="ILK23" s="76"/>
      <c r="IMA23" s="76"/>
      <c r="IMQ23" s="76"/>
      <c r="ING23" s="76"/>
      <c r="INW23" s="76"/>
      <c r="IOM23" s="76"/>
      <c r="IPC23" s="76"/>
      <c r="IPS23" s="76"/>
      <c r="IQI23" s="76"/>
      <c r="IQY23" s="76"/>
      <c r="IRO23" s="76"/>
      <c r="ISE23" s="76"/>
      <c r="ISU23" s="76"/>
      <c r="ITK23" s="76"/>
      <c r="IUA23" s="76"/>
      <c r="IUQ23" s="76"/>
      <c r="IVG23" s="76"/>
      <c r="IVW23" s="76"/>
      <c r="IWM23" s="76"/>
      <c r="IXC23" s="76"/>
      <c r="IXS23" s="76"/>
      <c r="IYI23" s="76"/>
      <c r="IYY23" s="76"/>
      <c r="IZO23" s="76"/>
      <c r="JAE23" s="76"/>
      <c r="JAU23" s="76"/>
      <c r="JBK23" s="76"/>
      <c r="JCA23" s="76"/>
      <c r="JCQ23" s="76"/>
      <c r="JDG23" s="76"/>
      <c r="JDW23" s="76"/>
      <c r="JEM23" s="76"/>
      <c r="JFC23" s="76"/>
      <c r="JFS23" s="76"/>
      <c r="JGI23" s="76"/>
      <c r="JGY23" s="76"/>
      <c r="JHO23" s="76"/>
      <c r="JIE23" s="76"/>
      <c r="JIU23" s="76"/>
      <c r="JJK23" s="76"/>
      <c r="JKA23" s="76"/>
      <c r="JKQ23" s="76"/>
      <c r="JLG23" s="76"/>
      <c r="JLW23" s="76"/>
      <c r="JMM23" s="76"/>
      <c r="JNC23" s="76"/>
      <c r="JNS23" s="76"/>
      <c r="JOI23" s="76"/>
      <c r="JOY23" s="76"/>
      <c r="JPO23" s="76"/>
      <c r="JQE23" s="76"/>
      <c r="JQU23" s="76"/>
      <c r="JRK23" s="76"/>
      <c r="JSA23" s="76"/>
      <c r="JSQ23" s="76"/>
      <c r="JTG23" s="76"/>
      <c r="JTW23" s="76"/>
      <c r="JUM23" s="76"/>
      <c r="JVC23" s="76"/>
      <c r="JVS23" s="76"/>
      <c r="JWI23" s="76"/>
      <c r="JWY23" s="76"/>
      <c r="JXO23" s="76"/>
      <c r="JYE23" s="76"/>
      <c r="JYU23" s="76"/>
      <c r="JZK23" s="76"/>
      <c r="KAA23" s="76"/>
      <c r="KAQ23" s="76"/>
      <c r="KBG23" s="76"/>
      <c r="KBW23" s="76"/>
      <c r="KCM23" s="76"/>
      <c r="KDC23" s="76"/>
      <c r="KDS23" s="76"/>
      <c r="KEI23" s="76"/>
      <c r="KEY23" s="76"/>
      <c r="KFO23" s="76"/>
      <c r="KGE23" s="76"/>
      <c r="KGU23" s="76"/>
      <c r="KHK23" s="76"/>
      <c r="KIA23" s="76"/>
      <c r="KIQ23" s="76"/>
      <c r="KJG23" s="76"/>
      <c r="KJW23" s="76"/>
      <c r="KKM23" s="76"/>
      <c r="KLC23" s="76"/>
      <c r="KLS23" s="76"/>
      <c r="KMI23" s="76"/>
      <c r="KMY23" s="76"/>
      <c r="KNO23" s="76"/>
      <c r="KOE23" s="76"/>
      <c r="KOU23" s="76"/>
      <c r="KPK23" s="76"/>
      <c r="KQA23" s="76"/>
      <c r="KQQ23" s="76"/>
      <c r="KRG23" s="76"/>
      <c r="KRW23" s="76"/>
      <c r="KSM23" s="76"/>
      <c r="KTC23" s="76"/>
      <c r="KTS23" s="76"/>
      <c r="KUI23" s="76"/>
      <c r="KUY23" s="76"/>
      <c r="KVO23" s="76"/>
      <c r="KWE23" s="76"/>
      <c r="KWU23" s="76"/>
      <c r="KXK23" s="76"/>
      <c r="KYA23" s="76"/>
      <c r="KYQ23" s="76"/>
      <c r="KZG23" s="76"/>
      <c r="KZW23" s="76"/>
      <c r="LAM23" s="76"/>
      <c r="LBC23" s="76"/>
      <c r="LBS23" s="76"/>
      <c r="LCI23" s="76"/>
      <c r="LCY23" s="76"/>
      <c r="LDO23" s="76"/>
      <c r="LEE23" s="76"/>
      <c r="LEU23" s="76"/>
      <c r="LFK23" s="76"/>
      <c r="LGA23" s="76"/>
      <c r="LGQ23" s="76"/>
      <c r="LHG23" s="76"/>
      <c r="LHW23" s="76"/>
      <c r="LIM23" s="76"/>
      <c r="LJC23" s="76"/>
      <c r="LJS23" s="76"/>
      <c r="LKI23" s="76"/>
      <c r="LKY23" s="76"/>
      <c r="LLO23" s="76"/>
      <c r="LME23" s="76"/>
      <c r="LMU23" s="76"/>
      <c r="LNK23" s="76"/>
      <c r="LOA23" s="76"/>
      <c r="LOQ23" s="76"/>
      <c r="LPG23" s="76"/>
      <c r="LPW23" s="76"/>
      <c r="LQM23" s="76"/>
      <c r="LRC23" s="76"/>
      <c r="LRS23" s="76"/>
      <c r="LSI23" s="76"/>
      <c r="LSY23" s="76"/>
      <c r="LTO23" s="76"/>
      <c r="LUE23" s="76"/>
      <c r="LUU23" s="76"/>
      <c r="LVK23" s="76"/>
      <c r="LWA23" s="76"/>
      <c r="LWQ23" s="76"/>
      <c r="LXG23" s="76"/>
      <c r="LXW23" s="76"/>
      <c r="LYM23" s="76"/>
      <c r="LZC23" s="76"/>
      <c r="LZS23" s="76"/>
      <c r="MAI23" s="76"/>
      <c r="MAY23" s="76"/>
      <c r="MBO23" s="76"/>
      <c r="MCE23" s="76"/>
      <c r="MCU23" s="76"/>
      <c r="MDK23" s="76"/>
      <c r="MEA23" s="76"/>
      <c r="MEQ23" s="76"/>
      <c r="MFG23" s="76"/>
      <c r="MFW23" s="76"/>
      <c r="MGM23" s="76"/>
      <c r="MHC23" s="76"/>
      <c r="MHS23" s="76"/>
      <c r="MII23" s="76"/>
      <c r="MIY23" s="76"/>
      <c r="MJO23" s="76"/>
      <c r="MKE23" s="76"/>
      <c r="MKU23" s="76"/>
      <c r="MLK23" s="76"/>
      <c r="MMA23" s="76"/>
      <c r="MMQ23" s="76"/>
      <c r="MNG23" s="76"/>
      <c r="MNW23" s="76"/>
      <c r="MOM23" s="76"/>
      <c r="MPC23" s="76"/>
      <c r="MPS23" s="76"/>
      <c r="MQI23" s="76"/>
      <c r="MQY23" s="76"/>
      <c r="MRO23" s="76"/>
      <c r="MSE23" s="76"/>
      <c r="MSU23" s="76"/>
      <c r="MTK23" s="76"/>
      <c r="MUA23" s="76"/>
      <c r="MUQ23" s="76"/>
      <c r="MVG23" s="76"/>
      <c r="MVW23" s="76"/>
      <c r="MWM23" s="76"/>
      <c r="MXC23" s="76"/>
      <c r="MXS23" s="76"/>
      <c r="MYI23" s="76"/>
      <c r="MYY23" s="76"/>
      <c r="MZO23" s="76"/>
      <c r="NAE23" s="76"/>
      <c r="NAU23" s="76"/>
      <c r="NBK23" s="76"/>
      <c r="NCA23" s="76"/>
      <c r="NCQ23" s="76"/>
      <c r="NDG23" s="76"/>
      <c r="NDW23" s="76"/>
      <c r="NEM23" s="76"/>
      <c r="NFC23" s="76"/>
      <c r="NFS23" s="76"/>
      <c r="NGI23" s="76"/>
      <c r="NGY23" s="76"/>
      <c r="NHO23" s="76"/>
      <c r="NIE23" s="76"/>
      <c r="NIU23" s="76"/>
      <c r="NJK23" s="76"/>
      <c r="NKA23" s="76"/>
      <c r="NKQ23" s="76"/>
      <c r="NLG23" s="76"/>
      <c r="NLW23" s="76"/>
      <c r="NMM23" s="76"/>
      <c r="NNC23" s="76"/>
      <c r="NNS23" s="76"/>
      <c r="NOI23" s="76"/>
      <c r="NOY23" s="76"/>
      <c r="NPO23" s="76"/>
      <c r="NQE23" s="76"/>
      <c r="NQU23" s="76"/>
      <c r="NRK23" s="76"/>
      <c r="NSA23" s="76"/>
      <c r="NSQ23" s="76"/>
      <c r="NTG23" s="76"/>
      <c r="NTW23" s="76"/>
      <c r="NUM23" s="76"/>
      <c r="NVC23" s="76"/>
      <c r="NVS23" s="76"/>
      <c r="NWI23" s="76"/>
      <c r="NWY23" s="76"/>
      <c r="NXO23" s="76"/>
      <c r="NYE23" s="76"/>
      <c r="NYU23" s="76"/>
      <c r="NZK23" s="76"/>
      <c r="OAA23" s="76"/>
      <c r="OAQ23" s="76"/>
      <c r="OBG23" s="76"/>
      <c r="OBW23" s="76"/>
      <c r="OCM23" s="76"/>
      <c r="ODC23" s="76"/>
      <c r="ODS23" s="76"/>
      <c r="OEI23" s="76"/>
      <c r="OEY23" s="76"/>
      <c r="OFO23" s="76"/>
      <c r="OGE23" s="76"/>
      <c r="OGU23" s="76"/>
      <c r="OHK23" s="76"/>
      <c r="OIA23" s="76"/>
      <c r="OIQ23" s="76"/>
      <c r="OJG23" s="76"/>
      <c r="OJW23" s="76"/>
      <c r="OKM23" s="76"/>
      <c r="OLC23" s="76"/>
      <c r="OLS23" s="76"/>
      <c r="OMI23" s="76"/>
      <c r="OMY23" s="76"/>
      <c r="ONO23" s="76"/>
      <c r="OOE23" s="76"/>
      <c r="OOU23" s="76"/>
      <c r="OPK23" s="76"/>
      <c r="OQA23" s="76"/>
      <c r="OQQ23" s="76"/>
      <c r="ORG23" s="76"/>
      <c r="ORW23" s="76"/>
      <c r="OSM23" s="76"/>
      <c r="OTC23" s="76"/>
      <c r="OTS23" s="76"/>
      <c r="OUI23" s="76"/>
      <c r="OUY23" s="76"/>
      <c r="OVO23" s="76"/>
      <c r="OWE23" s="76"/>
      <c r="OWU23" s="76"/>
      <c r="OXK23" s="76"/>
      <c r="OYA23" s="76"/>
      <c r="OYQ23" s="76"/>
      <c r="OZG23" s="76"/>
      <c r="OZW23" s="76"/>
      <c r="PAM23" s="76"/>
      <c r="PBC23" s="76"/>
      <c r="PBS23" s="76"/>
      <c r="PCI23" s="76"/>
      <c r="PCY23" s="76"/>
      <c r="PDO23" s="76"/>
      <c r="PEE23" s="76"/>
      <c r="PEU23" s="76"/>
      <c r="PFK23" s="76"/>
      <c r="PGA23" s="76"/>
      <c r="PGQ23" s="76"/>
      <c r="PHG23" s="76"/>
      <c r="PHW23" s="76"/>
      <c r="PIM23" s="76"/>
      <c r="PJC23" s="76"/>
      <c r="PJS23" s="76"/>
      <c r="PKI23" s="76"/>
      <c r="PKY23" s="76"/>
      <c r="PLO23" s="76"/>
      <c r="PME23" s="76"/>
      <c r="PMU23" s="76"/>
      <c r="PNK23" s="76"/>
      <c r="POA23" s="76"/>
      <c r="POQ23" s="76"/>
      <c r="PPG23" s="76"/>
      <c r="PPW23" s="76"/>
      <c r="PQM23" s="76"/>
      <c r="PRC23" s="76"/>
      <c r="PRS23" s="76"/>
      <c r="PSI23" s="76"/>
      <c r="PSY23" s="76"/>
      <c r="PTO23" s="76"/>
      <c r="PUE23" s="76"/>
      <c r="PUU23" s="76"/>
      <c r="PVK23" s="76"/>
      <c r="PWA23" s="76"/>
      <c r="PWQ23" s="76"/>
      <c r="PXG23" s="76"/>
      <c r="PXW23" s="76"/>
      <c r="PYM23" s="76"/>
      <c r="PZC23" s="76"/>
      <c r="PZS23" s="76"/>
      <c r="QAI23" s="76"/>
      <c r="QAY23" s="76"/>
      <c r="QBO23" s="76"/>
      <c r="QCE23" s="76"/>
      <c r="QCU23" s="76"/>
      <c r="QDK23" s="76"/>
      <c r="QEA23" s="76"/>
      <c r="QEQ23" s="76"/>
      <c r="QFG23" s="76"/>
      <c r="QFW23" s="76"/>
      <c r="QGM23" s="76"/>
      <c r="QHC23" s="76"/>
      <c r="QHS23" s="76"/>
      <c r="QII23" s="76"/>
      <c r="QIY23" s="76"/>
      <c r="QJO23" s="76"/>
      <c r="QKE23" s="76"/>
      <c r="QKU23" s="76"/>
      <c r="QLK23" s="76"/>
      <c r="QMA23" s="76"/>
      <c r="QMQ23" s="76"/>
      <c r="QNG23" s="76"/>
      <c r="QNW23" s="76"/>
      <c r="QOM23" s="76"/>
      <c r="QPC23" s="76"/>
      <c r="QPS23" s="76"/>
      <c r="QQI23" s="76"/>
      <c r="QQY23" s="76"/>
      <c r="QRO23" s="76"/>
      <c r="QSE23" s="76"/>
      <c r="QSU23" s="76"/>
      <c r="QTK23" s="76"/>
      <c r="QUA23" s="76"/>
      <c r="QUQ23" s="76"/>
      <c r="QVG23" s="76"/>
      <c r="QVW23" s="76"/>
      <c r="QWM23" s="76"/>
      <c r="QXC23" s="76"/>
      <c r="QXS23" s="76"/>
      <c r="QYI23" s="76"/>
      <c r="QYY23" s="76"/>
      <c r="QZO23" s="76"/>
      <c r="RAE23" s="76"/>
      <c r="RAU23" s="76"/>
      <c r="RBK23" s="76"/>
      <c r="RCA23" s="76"/>
      <c r="RCQ23" s="76"/>
      <c r="RDG23" s="76"/>
      <c r="RDW23" s="76"/>
      <c r="REM23" s="76"/>
      <c r="RFC23" s="76"/>
      <c r="RFS23" s="76"/>
      <c r="RGI23" s="76"/>
      <c r="RGY23" s="76"/>
      <c r="RHO23" s="76"/>
      <c r="RIE23" s="76"/>
      <c r="RIU23" s="76"/>
      <c r="RJK23" s="76"/>
      <c r="RKA23" s="76"/>
      <c r="RKQ23" s="76"/>
      <c r="RLG23" s="76"/>
      <c r="RLW23" s="76"/>
      <c r="RMM23" s="76"/>
      <c r="RNC23" s="76"/>
      <c r="RNS23" s="76"/>
      <c r="ROI23" s="76"/>
      <c r="ROY23" s="76"/>
      <c r="RPO23" s="76"/>
      <c r="RQE23" s="76"/>
      <c r="RQU23" s="76"/>
      <c r="RRK23" s="76"/>
      <c r="RSA23" s="76"/>
      <c r="RSQ23" s="76"/>
      <c r="RTG23" s="76"/>
      <c r="RTW23" s="76"/>
      <c r="RUM23" s="76"/>
      <c r="RVC23" s="76"/>
      <c r="RVS23" s="76"/>
      <c r="RWI23" s="76"/>
      <c r="RWY23" s="76"/>
      <c r="RXO23" s="76"/>
      <c r="RYE23" s="76"/>
      <c r="RYU23" s="76"/>
      <c r="RZK23" s="76"/>
      <c r="SAA23" s="76"/>
      <c r="SAQ23" s="76"/>
      <c r="SBG23" s="76"/>
      <c r="SBW23" s="76"/>
      <c r="SCM23" s="76"/>
      <c r="SDC23" s="76"/>
      <c r="SDS23" s="76"/>
      <c r="SEI23" s="76"/>
      <c r="SEY23" s="76"/>
      <c r="SFO23" s="76"/>
      <c r="SGE23" s="76"/>
      <c r="SGU23" s="76"/>
      <c r="SHK23" s="76"/>
      <c r="SIA23" s="76"/>
      <c r="SIQ23" s="76"/>
      <c r="SJG23" s="76"/>
      <c r="SJW23" s="76"/>
      <c r="SKM23" s="76"/>
      <c r="SLC23" s="76"/>
      <c r="SLS23" s="76"/>
      <c r="SMI23" s="76"/>
      <c r="SMY23" s="76"/>
      <c r="SNO23" s="76"/>
      <c r="SOE23" s="76"/>
      <c r="SOU23" s="76"/>
      <c r="SPK23" s="76"/>
      <c r="SQA23" s="76"/>
      <c r="SQQ23" s="76"/>
      <c r="SRG23" s="76"/>
      <c r="SRW23" s="76"/>
      <c r="SSM23" s="76"/>
      <c r="STC23" s="76"/>
      <c r="STS23" s="76"/>
      <c r="SUI23" s="76"/>
      <c r="SUY23" s="76"/>
      <c r="SVO23" s="76"/>
      <c r="SWE23" s="76"/>
      <c r="SWU23" s="76"/>
      <c r="SXK23" s="76"/>
      <c r="SYA23" s="76"/>
      <c r="SYQ23" s="76"/>
      <c r="SZG23" s="76"/>
      <c r="SZW23" s="76"/>
      <c r="TAM23" s="76"/>
      <c r="TBC23" s="76"/>
      <c r="TBS23" s="76"/>
      <c r="TCI23" s="76"/>
      <c r="TCY23" s="76"/>
      <c r="TDO23" s="76"/>
      <c r="TEE23" s="76"/>
      <c r="TEU23" s="76"/>
      <c r="TFK23" s="76"/>
      <c r="TGA23" s="76"/>
      <c r="TGQ23" s="76"/>
      <c r="THG23" s="76"/>
      <c r="THW23" s="76"/>
      <c r="TIM23" s="76"/>
      <c r="TJC23" s="76"/>
      <c r="TJS23" s="76"/>
      <c r="TKI23" s="76"/>
      <c r="TKY23" s="76"/>
      <c r="TLO23" s="76"/>
      <c r="TME23" s="76"/>
      <c r="TMU23" s="76"/>
      <c r="TNK23" s="76"/>
      <c r="TOA23" s="76"/>
      <c r="TOQ23" s="76"/>
      <c r="TPG23" s="76"/>
      <c r="TPW23" s="76"/>
      <c r="TQM23" s="76"/>
      <c r="TRC23" s="76"/>
      <c r="TRS23" s="76"/>
      <c r="TSI23" s="76"/>
      <c r="TSY23" s="76"/>
      <c r="TTO23" s="76"/>
      <c r="TUE23" s="76"/>
      <c r="TUU23" s="76"/>
      <c r="TVK23" s="76"/>
      <c r="TWA23" s="76"/>
      <c r="TWQ23" s="76"/>
      <c r="TXG23" s="76"/>
      <c r="TXW23" s="76"/>
      <c r="TYM23" s="76"/>
      <c r="TZC23" s="76"/>
      <c r="TZS23" s="76"/>
      <c r="UAI23" s="76"/>
      <c r="UAY23" s="76"/>
      <c r="UBO23" s="76"/>
      <c r="UCE23" s="76"/>
      <c r="UCU23" s="76"/>
      <c r="UDK23" s="76"/>
      <c r="UEA23" s="76"/>
      <c r="UEQ23" s="76"/>
      <c r="UFG23" s="76"/>
      <c r="UFW23" s="76"/>
      <c r="UGM23" s="76"/>
      <c r="UHC23" s="76"/>
      <c r="UHS23" s="76"/>
      <c r="UII23" s="76"/>
      <c r="UIY23" s="76"/>
      <c r="UJO23" s="76"/>
      <c r="UKE23" s="76"/>
      <c r="UKU23" s="76"/>
      <c r="ULK23" s="76"/>
      <c r="UMA23" s="76"/>
      <c r="UMQ23" s="76"/>
      <c r="UNG23" s="76"/>
      <c r="UNW23" s="76"/>
      <c r="UOM23" s="76"/>
      <c r="UPC23" s="76"/>
      <c r="UPS23" s="76"/>
      <c r="UQI23" s="76"/>
      <c r="UQY23" s="76"/>
      <c r="URO23" s="76"/>
      <c r="USE23" s="76"/>
      <c r="USU23" s="76"/>
      <c r="UTK23" s="76"/>
      <c r="UUA23" s="76"/>
      <c r="UUQ23" s="76"/>
      <c r="UVG23" s="76"/>
      <c r="UVW23" s="76"/>
      <c r="UWM23" s="76"/>
      <c r="UXC23" s="76"/>
      <c r="UXS23" s="76"/>
      <c r="UYI23" s="76"/>
      <c r="UYY23" s="76"/>
      <c r="UZO23" s="76"/>
      <c r="VAE23" s="76"/>
      <c r="VAU23" s="76"/>
      <c r="VBK23" s="76"/>
      <c r="VCA23" s="76"/>
      <c r="VCQ23" s="76"/>
      <c r="VDG23" s="76"/>
      <c r="VDW23" s="76"/>
      <c r="VEM23" s="76"/>
      <c r="VFC23" s="76"/>
      <c r="VFS23" s="76"/>
      <c r="VGI23" s="76"/>
      <c r="VGY23" s="76"/>
      <c r="VHO23" s="76"/>
      <c r="VIE23" s="76"/>
      <c r="VIU23" s="76"/>
      <c r="VJK23" s="76"/>
      <c r="VKA23" s="76"/>
      <c r="VKQ23" s="76"/>
      <c r="VLG23" s="76"/>
      <c r="VLW23" s="76"/>
      <c r="VMM23" s="76"/>
      <c r="VNC23" s="76"/>
      <c r="VNS23" s="76"/>
      <c r="VOI23" s="76"/>
      <c r="VOY23" s="76"/>
      <c r="VPO23" s="76"/>
      <c r="VQE23" s="76"/>
      <c r="VQU23" s="76"/>
      <c r="VRK23" s="76"/>
      <c r="VSA23" s="76"/>
      <c r="VSQ23" s="76"/>
      <c r="VTG23" s="76"/>
      <c r="VTW23" s="76"/>
      <c r="VUM23" s="76"/>
      <c r="VVC23" s="76"/>
      <c r="VVS23" s="76"/>
      <c r="VWI23" s="76"/>
      <c r="VWY23" s="76"/>
      <c r="VXO23" s="76"/>
      <c r="VYE23" s="76"/>
      <c r="VYU23" s="76"/>
      <c r="VZK23" s="76"/>
      <c r="WAA23" s="76"/>
      <c r="WAQ23" s="76"/>
      <c r="WBG23" s="76"/>
      <c r="WBW23" s="76"/>
      <c r="WCM23" s="76"/>
      <c r="WDC23" s="76"/>
      <c r="WDS23" s="76"/>
      <c r="WEI23" s="76"/>
      <c r="WEY23" s="76"/>
      <c r="WFO23" s="76"/>
      <c r="WGE23" s="76"/>
      <c r="WGU23" s="76"/>
      <c r="WHK23" s="76"/>
      <c r="WIA23" s="76"/>
      <c r="WIQ23" s="76"/>
      <c r="WJG23" s="76"/>
      <c r="WJW23" s="76"/>
      <c r="WKM23" s="76"/>
      <c r="WLC23" s="76"/>
      <c r="WLS23" s="76"/>
      <c r="WMI23" s="76"/>
      <c r="WMY23" s="76"/>
      <c r="WNO23" s="76"/>
      <c r="WOE23" s="76"/>
      <c r="WOU23" s="76"/>
      <c r="WPK23" s="76"/>
      <c r="WQA23" s="76"/>
      <c r="WQQ23" s="76"/>
      <c r="WRG23" s="76"/>
      <c r="WRW23" s="76"/>
      <c r="WSM23" s="76"/>
      <c r="WTC23" s="76"/>
      <c r="WTS23" s="76"/>
      <c r="WUI23" s="76"/>
      <c r="WUY23" s="76"/>
      <c r="WVO23" s="76"/>
      <c r="WWE23" s="76"/>
      <c r="WWU23" s="76"/>
      <c r="WXK23" s="76"/>
      <c r="WYA23" s="76"/>
      <c r="WYQ23" s="76"/>
      <c r="WZG23" s="76"/>
      <c r="WZW23" s="76"/>
      <c r="XAM23" s="76"/>
      <c r="XBC23" s="76"/>
      <c r="XBS23" s="76"/>
      <c r="XCI23" s="76"/>
      <c r="XCY23" s="76"/>
      <c r="XDO23" s="76"/>
      <c r="XEE23" s="76"/>
    </row>
    <row r="24" spans="1:16374" s="1" customFormat="1">
      <c r="A24" s="76" t="s">
        <v>40</v>
      </c>
      <c r="B24" s="79">
        <f>SUM(B25:B28)</f>
        <v>301167</v>
      </c>
      <c r="C24" s="79">
        <f>SUM(C25:C28)</f>
        <v>307670</v>
      </c>
      <c r="D24" s="79">
        <f>SUM(D25:D28)</f>
        <v>312314</v>
      </c>
      <c r="E24" s="79">
        <f>SUM(E25:E28)</f>
        <v>314406</v>
      </c>
      <c r="F24" s="79" t="e">
        <f>SUM(F25:F28)</f>
        <v>#REF!</v>
      </c>
    </row>
    <row r="25" spans="1:16374" s="1" customFormat="1">
      <c r="A25" s="77" t="s">
        <v>26</v>
      </c>
      <c r="B25" s="74">
        <f>DEN!$K23*ONSV_2019!AC24</f>
        <v>14957</v>
      </c>
      <c r="C25" s="74">
        <f>DEN!$K58*ONSV_2020!AC24</f>
        <v>15305</v>
      </c>
      <c r="D25" s="74">
        <f>DEN!$K93*ONSV_2021!AC24</f>
        <v>15859</v>
      </c>
      <c r="E25" s="74">
        <f>DEN!$K128*ONSV_2022!AC24</f>
        <v>16272</v>
      </c>
      <c r="F25" s="80" t="e">
        <f>DEN!$K163*DIST_DSL_ONI!#REF!</f>
        <v>#REF!</v>
      </c>
    </row>
    <row r="26" spans="1:16374" s="1" customFormat="1">
      <c r="A26" s="77" t="s">
        <v>18</v>
      </c>
      <c r="B26" s="74">
        <f>DEN!$K24*ONSV_2019!AC25</f>
        <v>79662</v>
      </c>
      <c r="C26" s="74">
        <f>DEN!$K59*ONSV_2020!AC25</f>
        <v>81972</v>
      </c>
      <c r="D26" s="74">
        <f>DEN!$K94*ONSV_2021!AC25</f>
        <v>84324</v>
      </c>
      <c r="E26" s="74">
        <f>DEN!$K129*ONSV_2022!AC25</f>
        <v>86454</v>
      </c>
      <c r="F26" s="80" t="e">
        <f>DEN!$K164*DIST_DSL_ONI!#REF!</f>
        <v>#REF!</v>
      </c>
    </row>
    <row r="27" spans="1:16374" s="25" customFormat="1">
      <c r="A27" s="77" t="s">
        <v>12</v>
      </c>
      <c r="B27" s="74">
        <f>DEN!$K25*ONSV_2019!AC26</f>
        <v>44842</v>
      </c>
      <c r="C27" s="74">
        <f>DEN!$K60*ONSV_2020!AC26</f>
        <v>44674</v>
      </c>
      <c r="D27" s="74">
        <f>DEN!$K95*ONSV_2021!AC26</f>
        <v>43362</v>
      </c>
      <c r="E27" s="74">
        <f>DEN!$K130*ONSV_2022!AC26</f>
        <v>42353</v>
      </c>
      <c r="F27" s="80" t="e">
        <f>DEN!$K165*DIST_DSL_ONI!#REF!</f>
        <v>#REF!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24"/>
      <c r="DJ27" s="124"/>
      <c r="DK27" s="82"/>
      <c r="DL27" s="80"/>
      <c r="DM27" s="80"/>
      <c r="DN27" s="82"/>
      <c r="DO27" s="77"/>
      <c r="DP27" s="124"/>
      <c r="DQ27" s="124"/>
      <c r="DR27" s="82"/>
      <c r="DS27" s="124"/>
      <c r="DT27" s="124"/>
      <c r="DU27" s="82"/>
      <c r="DV27" s="124"/>
      <c r="DW27" s="124"/>
      <c r="DX27" s="82"/>
      <c r="DY27" s="124"/>
      <c r="DZ27" s="124"/>
      <c r="EA27" s="82"/>
      <c r="EB27" s="80"/>
      <c r="EC27" s="80"/>
      <c r="ED27" s="82"/>
      <c r="EE27" s="77"/>
      <c r="EF27" s="124"/>
      <c r="EG27" s="124"/>
      <c r="EH27" s="82"/>
      <c r="EI27" s="124"/>
      <c r="EJ27" s="124"/>
      <c r="EK27" s="82"/>
      <c r="EL27" s="124"/>
      <c r="EM27" s="124"/>
      <c r="EN27" s="82"/>
      <c r="EO27" s="124"/>
      <c r="EP27" s="124"/>
      <c r="EQ27" s="82"/>
      <c r="ER27" s="80"/>
      <c r="ES27" s="80"/>
      <c r="ET27" s="82"/>
      <c r="EU27" s="77"/>
      <c r="EV27" s="124"/>
      <c r="EW27" s="124"/>
      <c r="EX27" s="82"/>
      <c r="EY27" s="124"/>
      <c r="EZ27" s="124"/>
      <c r="FA27" s="82"/>
      <c r="FB27" s="124"/>
      <c r="FC27" s="124"/>
      <c r="FD27" s="82"/>
      <c r="FE27" s="124"/>
      <c r="FF27" s="124"/>
      <c r="FG27" s="82"/>
      <c r="FH27" s="80"/>
      <c r="FI27" s="80"/>
      <c r="FJ27" s="82"/>
      <c r="FK27" s="77"/>
      <c r="FL27" s="124"/>
      <c r="FM27" s="124"/>
      <c r="FN27" s="82"/>
      <c r="FO27" s="124"/>
      <c r="FP27" s="124"/>
      <c r="FQ27" s="82"/>
      <c r="FR27" s="124"/>
      <c r="FS27" s="124"/>
      <c r="FT27" s="82"/>
      <c r="FU27" s="124"/>
      <c r="FV27" s="124"/>
      <c r="FW27" s="82"/>
      <c r="FX27" s="80"/>
      <c r="FY27" s="80"/>
      <c r="FZ27" s="85"/>
      <c r="GA27" s="77"/>
      <c r="GB27" s="74"/>
      <c r="GC27" s="74"/>
      <c r="GD27" s="85"/>
      <c r="GE27" s="74"/>
      <c r="GF27" s="74"/>
      <c r="GG27" s="85"/>
      <c r="GH27" s="74"/>
      <c r="GI27" s="74"/>
      <c r="GJ27" s="85"/>
      <c r="GK27" s="74"/>
      <c r="GL27" s="74"/>
      <c r="GM27" s="85"/>
      <c r="GN27" s="80"/>
      <c r="GO27" s="80"/>
      <c r="GP27" s="85"/>
      <c r="GQ27" s="77"/>
      <c r="GR27" s="74"/>
      <c r="GS27" s="74"/>
      <c r="GT27" s="85"/>
      <c r="GU27" s="74"/>
      <c r="GV27" s="74"/>
      <c r="GW27" s="85"/>
      <c r="GX27" s="74"/>
      <c r="GY27" s="74"/>
      <c r="GZ27" s="85"/>
      <c r="HA27" s="74"/>
      <c r="HB27" s="74"/>
      <c r="HC27" s="85"/>
      <c r="HD27" s="80"/>
      <c r="HE27" s="80"/>
      <c r="HF27" s="85"/>
      <c r="HG27" s="77"/>
      <c r="HH27" s="74"/>
      <c r="HI27" s="74"/>
      <c r="HJ27" s="85"/>
      <c r="HK27" s="74"/>
      <c r="HL27" s="74"/>
      <c r="HM27" s="85"/>
      <c r="HN27" s="74"/>
      <c r="HO27" s="74"/>
      <c r="HP27" s="85"/>
      <c r="HQ27" s="74"/>
      <c r="HR27" s="74"/>
      <c r="HS27" s="85"/>
      <c r="HT27" s="80"/>
      <c r="HU27" s="80"/>
      <c r="HV27" s="85"/>
      <c r="HW27" s="77"/>
      <c r="HX27" s="74"/>
      <c r="HY27" s="74"/>
      <c r="HZ27" s="85"/>
      <c r="IA27" s="74"/>
      <c r="IB27" s="74"/>
      <c r="IC27" s="85"/>
      <c r="ID27" s="74"/>
      <c r="IE27" s="74"/>
      <c r="IF27" s="85"/>
      <c r="IG27" s="74"/>
      <c r="IH27" s="74"/>
      <c r="II27" s="85"/>
      <c r="IJ27" s="80"/>
      <c r="IK27" s="80"/>
      <c r="IL27" s="85"/>
      <c r="IM27" s="77"/>
      <c r="IN27" s="74"/>
      <c r="IO27" s="74"/>
      <c r="IP27" s="85"/>
      <c r="IQ27" s="74"/>
      <c r="IR27" s="74"/>
      <c r="IS27" s="85"/>
      <c r="IT27" s="74"/>
      <c r="IU27" s="74"/>
      <c r="IV27" s="85"/>
      <c r="IW27" s="74"/>
      <c r="IX27" s="74"/>
      <c r="IY27" s="85"/>
      <c r="IZ27" s="80"/>
      <c r="JA27" s="80"/>
      <c r="JB27" s="85"/>
      <c r="JC27" s="77"/>
      <c r="JD27" s="74"/>
      <c r="JE27" s="74"/>
      <c r="JF27" s="85"/>
      <c r="JG27" s="74"/>
      <c r="JH27" s="74"/>
      <c r="JI27" s="85"/>
      <c r="JJ27" s="74"/>
      <c r="JK27" s="74"/>
      <c r="JL27" s="85"/>
      <c r="JM27" s="74"/>
      <c r="JN27" s="74"/>
      <c r="JO27" s="85"/>
      <c r="JP27" s="80"/>
      <c r="JQ27" s="80"/>
      <c r="JR27" s="85"/>
      <c r="JS27" s="77"/>
      <c r="JT27" s="74"/>
      <c r="JU27" s="74"/>
      <c r="JV27" s="85"/>
      <c r="JW27" s="74"/>
      <c r="JX27" s="74"/>
      <c r="JY27" s="85"/>
      <c r="JZ27" s="74"/>
      <c r="KA27" s="74"/>
      <c r="KB27" s="85"/>
      <c r="KC27" s="74"/>
      <c r="KD27" s="74"/>
      <c r="KE27" s="85"/>
      <c r="KF27" s="80"/>
      <c r="KG27" s="80"/>
      <c r="KH27" s="85"/>
      <c r="KI27" s="77"/>
      <c r="KJ27" s="74"/>
      <c r="KK27" s="74"/>
      <c r="KL27" s="85"/>
      <c r="KM27" s="74"/>
      <c r="KN27" s="74"/>
      <c r="KO27" s="85"/>
      <c r="KP27" s="74"/>
      <c r="KQ27" s="74"/>
      <c r="KR27" s="85"/>
      <c r="KS27" s="74"/>
      <c r="KT27" s="74"/>
      <c r="KU27" s="85"/>
      <c r="KV27" s="80"/>
      <c r="KW27" s="80"/>
      <c r="KX27" s="85"/>
      <c r="KY27" s="77"/>
      <c r="KZ27" s="74"/>
      <c r="LA27" s="74"/>
      <c r="LB27" s="85"/>
      <c r="LC27" s="74"/>
      <c r="LD27" s="74"/>
      <c r="LE27" s="85"/>
      <c r="LF27" s="74"/>
      <c r="LG27" s="74"/>
      <c r="LH27" s="85"/>
      <c r="LI27" s="74"/>
      <c r="LJ27" s="74"/>
      <c r="LK27" s="85"/>
      <c r="LL27" s="80"/>
      <c r="LM27" s="80"/>
      <c r="LN27" s="85"/>
      <c r="LO27" s="77"/>
      <c r="LP27" s="74"/>
      <c r="LQ27" s="74"/>
      <c r="LR27" s="85"/>
      <c r="LS27" s="74"/>
      <c r="LT27" s="74"/>
      <c r="LU27" s="85"/>
      <c r="LV27" s="74"/>
      <c r="LW27" s="74"/>
      <c r="LX27" s="85"/>
      <c r="LY27" s="74"/>
      <c r="LZ27" s="74"/>
      <c r="MA27" s="85"/>
      <c r="MB27" s="80"/>
      <c r="MC27" s="80"/>
      <c r="MD27" s="85"/>
      <c r="ME27" s="77"/>
      <c r="MF27" s="74"/>
      <c r="MG27" s="74"/>
      <c r="MH27" s="85"/>
      <c r="MI27" s="74"/>
      <c r="MJ27" s="74"/>
      <c r="MK27" s="85"/>
      <c r="ML27" s="74"/>
      <c r="MM27" s="74"/>
      <c r="MN27" s="85"/>
      <c r="MO27" s="74"/>
      <c r="MP27" s="74"/>
      <c r="MQ27" s="85"/>
      <c r="MR27" s="80"/>
      <c r="MS27" s="80"/>
      <c r="MT27" s="85"/>
      <c r="MU27" s="77"/>
      <c r="MV27" s="74"/>
      <c r="MW27" s="74"/>
      <c r="MX27" s="85"/>
      <c r="MY27" s="74"/>
      <c r="MZ27" s="74"/>
      <c r="NA27" s="85"/>
      <c r="NB27" s="74"/>
      <c r="NC27" s="74"/>
      <c r="ND27" s="85"/>
      <c r="NE27" s="74"/>
      <c r="NF27" s="74"/>
      <c r="NG27" s="85"/>
      <c r="NH27" s="80"/>
      <c r="NI27" s="80"/>
      <c r="NJ27" s="85"/>
      <c r="NK27" s="77"/>
      <c r="NL27" s="74"/>
      <c r="NM27" s="74"/>
      <c r="NN27" s="85"/>
      <c r="NO27" s="74"/>
      <c r="NP27" s="74"/>
      <c r="NQ27" s="85"/>
      <c r="NR27" s="74"/>
      <c r="NS27" s="74"/>
      <c r="NT27" s="85"/>
      <c r="NU27" s="74"/>
      <c r="NV27" s="74"/>
      <c r="NW27" s="85"/>
      <c r="NX27" s="80"/>
      <c r="NY27" s="80"/>
      <c r="NZ27" s="85"/>
      <c r="OA27" s="77"/>
      <c r="OB27" s="74"/>
      <c r="OC27" s="74"/>
      <c r="OD27" s="85"/>
      <c r="OE27" s="74"/>
      <c r="OF27" s="74"/>
      <c r="OG27" s="85"/>
      <c r="OH27" s="74"/>
      <c r="OI27" s="74"/>
      <c r="OJ27" s="85"/>
      <c r="OK27" s="74"/>
      <c r="OL27" s="74"/>
      <c r="OM27" s="85"/>
      <c r="ON27" s="80"/>
      <c r="OO27" s="80"/>
      <c r="OP27" s="85"/>
      <c r="OQ27" s="77"/>
      <c r="OR27" s="74"/>
      <c r="OS27" s="74"/>
      <c r="OT27" s="85"/>
      <c r="OU27" s="74"/>
      <c r="OV27" s="74"/>
      <c r="OW27" s="85"/>
      <c r="OX27" s="74"/>
      <c r="OY27" s="74"/>
      <c r="OZ27" s="85"/>
      <c r="PA27" s="74"/>
      <c r="PB27" s="74"/>
      <c r="PC27" s="85"/>
      <c r="PD27" s="80"/>
      <c r="PE27" s="80"/>
      <c r="PF27" s="85"/>
      <c r="PG27" s="77"/>
      <c r="PH27" s="74"/>
      <c r="PI27" s="74"/>
      <c r="PJ27" s="85"/>
      <c r="PK27" s="74"/>
      <c r="PL27" s="74"/>
      <c r="PM27" s="85"/>
      <c r="PN27" s="74"/>
      <c r="PO27" s="74"/>
      <c r="PP27" s="85"/>
      <c r="PQ27" s="74"/>
      <c r="PR27" s="74"/>
      <c r="PS27" s="85"/>
      <c r="PT27" s="80"/>
      <c r="PU27" s="80"/>
      <c r="PV27" s="85"/>
      <c r="PW27" s="77"/>
      <c r="PX27" s="74"/>
      <c r="PY27" s="74"/>
      <c r="PZ27" s="85"/>
      <c r="QA27" s="74"/>
      <c r="QB27" s="74"/>
      <c r="QC27" s="85"/>
      <c r="QD27" s="74"/>
      <c r="QE27" s="74"/>
      <c r="QF27" s="85"/>
      <c r="QG27" s="74"/>
      <c r="QH27" s="74"/>
      <c r="QI27" s="85"/>
      <c r="QJ27" s="80"/>
      <c r="QK27" s="80"/>
      <c r="QL27" s="85"/>
      <c r="QM27" s="77"/>
      <c r="QN27" s="74"/>
      <c r="QO27" s="74"/>
      <c r="QP27" s="85"/>
      <c r="QQ27" s="74"/>
      <c r="QR27" s="74"/>
      <c r="QS27" s="85"/>
      <c r="QT27" s="74"/>
      <c r="QU27" s="74"/>
      <c r="QV27" s="85"/>
      <c r="QW27" s="74"/>
      <c r="QX27" s="74"/>
      <c r="QY27" s="85"/>
      <c r="QZ27" s="80"/>
      <c r="RA27" s="80"/>
      <c r="RB27" s="85"/>
      <c r="RC27" s="77"/>
      <c r="RD27" s="74"/>
      <c r="RE27" s="74"/>
      <c r="RF27" s="85"/>
      <c r="RG27" s="74"/>
      <c r="RH27" s="74"/>
      <c r="RI27" s="85"/>
      <c r="RJ27" s="74"/>
      <c r="RK27" s="74"/>
      <c r="RL27" s="85"/>
      <c r="RM27" s="74"/>
      <c r="RN27" s="74"/>
      <c r="RO27" s="85"/>
      <c r="RP27" s="80"/>
      <c r="RQ27" s="80"/>
      <c r="RR27" s="85"/>
      <c r="RS27" s="77"/>
      <c r="RT27" s="74"/>
      <c r="RU27" s="74"/>
      <c r="RV27" s="85"/>
      <c r="RW27" s="74"/>
      <c r="RX27" s="74"/>
      <c r="RY27" s="85"/>
      <c r="RZ27" s="74"/>
      <c r="SA27" s="74"/>
      <c r="SB27" s="85"/>
      <c r="SC27" s="74"/>
      <c r="SD27" s="74"/>
      <c r="SE27" s="85"/>
      <c r="SF27" s="80"/>
      <c r="SG27" s="80"/>
      <c r="SH27" s="85"/>
      <c r="SI27" s="77"/>
      <c r="SJ27" s="74"/>
      <c r="SK27" s="74"/>
      <c r="SL27" s="85"/>
      <c r="SM27" s="74"/>
      <c r="SN27" s="74"/>
      <c r="SO27" s="85"/>
      <c r="SP27" s="74"/>
      <c r="SQ27" s="74"/>
      <c r="SR27" s="85"/>
      <c r="SS27" s="74"/>
      <c r="ST27" s="74"/>
      <c r="SU27" s="85"/>
      <c r="SV27" s="80"/>
      <c r="SW27" s="80"/>
      <c r="SX27" s="85"/>
      <c r="SY27" s="77"/>
      <c r="SZ27" s="74"/>
      <c r="TA27" s="74"/>
      <c r="TB27" s="85"/>
      <c r="TC27" s="74"/>
      <c r="TD27" s="74"/>
      <c r="TE27" s="85"/>
      <c r="TF27" s="74"/>
      <c r="TG27" s="74"/>
      <c r="TH27" s="85"/>
      <c r="TI27" s="74"/>
      <c r="TJ27" s="74"/>
      <c r="TK27" s="85"/>
      <c r="TL27" s="80"/>
      <c r="TM27" s="80"/>
      <c r="TN27" s="85"/>
      <c r="TO27" s="77"/>
      <c r="TP27" s="74"/>
      <c r="TQ27" s="74"/>
      <c r="TR27" s="85"/>
      <c r="TS27" s="74"/>
      <c r="TT27" s="74"/>
      <c r="TU27" s="85"/>
      <c r="TV27" s="74"/>
      <c r="TW27" s="74"/>
      <c r="TX27" s="85"/>
      <c r="TY27" s="74"/>
      <c r="TZ27" s="74"/>
      <c r="UA27" s="85"/>
      <c r="UB27" s="80"/>
      <c r="UC27" s="80"/>
      <c r="UD27" s="85"/>
      <c r="UE27" s="77"/>
      <c r="UF27" s="74"/>
      <c r="UG27" s="74"/>
      <c r="UH27" s="85"/>
      <c r="UI27" s="74"/>
      <c r="UJ27" s="74"/>
      <c r="UK27" s="85"/>
      <c r="UL27" s="74"/>
      <c r="UM27" s="74"/>
      <c r="UN27" s="85"/>
      <c r="UO27" s="74"/>
      <c r="UP27" s="74"/>
      <c r="UQ27" s="85"/>
      <c r="UR27" s="80"/>
      <c r="US27" s="80"/>
      <c r="UT27" s="85"/>
      <c r="UU27" s="77"/>
      <c r="UV27" s="74"/>
      <c r="UW27" s="74"/>
      <c r="UX27" s="85"/>
      <c r="UY27" s="74"/>
      <c r="UZ27" s="74"/>
      <c r="VA27" s="85"/>
      <c r="VB27" s="74"/>
      <c r="VC27" s="74"/>
      <c r="VD27" s="85"/>
      <c r="VE27" s="74"/>
      <c r="VF27" s="74"/>
      <c r="VG27" s="85"/>
      <c r="VH27" s="80"/>
      <c r="VI27" s="80"/>
      <c r="VJ27" s="85"/>
      <c r="VK27" s="77"/>
      <c r="VL27" s="74"/>
      <c r="VM27" s="74"/>
      <c r="VN27" s="85"/>
      <c r="VO27" s="74"/>
      <c r="VP27" s="74"/>
      <c r="VQ27" s="85"/>
      <c r="VR27" s="74"/>
      <c r="VS27" s="74"/>
      <c r="VT27" s="85"/>
      <c r="VU27" s="74"/>
      <c r="VV27" s="74"/>
      <c r="VW27" s="85"/>
      <c r="VX27" s="80"/>
      <c r="VY27" s="80"/>
      <c r="VZ27" s="85"/>
      <c r="WA27" s="77"/>
      <c r="WB27" s="74"/>
      <c r="WC27" s="74"/>
      <c r="WD27" s="85"/>
      <c r="WE27" s="74"/>
      <c r="WF27" s="74"/>
      <c r="WG27" s="85"/>
      <c r="WH27" s="74"/>
      <c r="WI27" s="74"/>
      <c r="WJ27" s="85"/>
      <c r="WK27" s="74"/>
      <c r="WL27" s="74"/>
      <c r="WM27" s="85"/>
      <c r="WN27" s="80"/>
      <c r="WO27" s="80"/>
      <c r="WP27" s="85"/>
      <c r="WQ27" s="77"/>
      <c r="WR27" s="74"/>
      <c r="WS27" s="74"/>
      <c r="WT27" s="85"/>
      <c r="WU27" s="74"/>
      <c r="WV27" s="74"/>
      <c r="WW27" s="85"/>
      <c r="WX27" s="74"/>
      <c r="WY27" s="74"/>
      <c r="WZ27" s="85"/>
      <c r="XA27" s="74"/>
      <c r="XB27" s="74"/>
      <c r="XC27" s="85"/>
      <c r="XD27" s="80"/>
      <c r="XE27" s="80"/>
      <c r="XF27" s="85"/>
      <c r="XG27" s="77"/>
      <c r="XH27" s="74"/>
      <c r="XI27" s="74"/>
      <c r="XJ27" s="85"/>
      <c r="XK27" s="74"/>
      <c r="XL27" s="74"/>
      <c r="XM27" s="85"/>
      <c r="XN27" s="74"/>
      <c r="XO27" s="74"/>
      <c r="XP27" s="85"/>
      <c r="XQ27" s="74"/>
      <c r="XR27" s="74"/>
      <c r="XS27" s="85"/>
      <c r="XT27" s="80"/>
      <c r="XU27" s="80"/>
      <c r="XV27" s="85"/>
      <c r="XW27" s="77"/>
      <c r="XX27" s="74"/>
      <c r="XY27" s="74"/>
      <c r="XZ27" s="85"/>
      <c r="YA27" s="74"/>
      <c r="YB27" s="74"/>
      <c r="YC27" s="85"/>
      <c r="YD27" s="74"/>
      <c r="YE27" s="74"/>
      <c r="YF27" s="85"/>
      <c r="YG27" s="74"/>
      <c r="YH27" s="74"/>
      <c r="YI27" s="85"/>
      <c r="YJ27" s="80"/>
      <c r="YK27" s="80"/>
      <c r="YL27" s="85"/>
      <c r="YM27" s="77"/>
      <c r="YN27" s="74"/>
      <c r="YO27" s="74"/>
      <c r="YP27" s="85"/>
      <c r="YQ27" s="74"/>
      <c r="YR27" s="74"/>
      <c r="YS27" s="85"/>
      <c r="YT27" s="74"/>
      <c r="YU27" s="74"/>
      <c r="YV27" s="85"/>
      <c r="YW27" s="74"/>
      <c r="YX27" s="74"/>
      <c r="YY27" s="85"/>
      <c r="YZ27" s="80"/>
      <c r="ZA27" s="80"/>
      <c r="ZB27" s="85"/>
      <c r="ZC27" s="77"/>
      <c r="ZD27" s="74"/>
      <c r="ZE27" s="74"/>
      <c r="ZF27" s="85"/>
      <c r="ZG27" s="74"/>
      <c r="ZH27" s="74"/>
      <c r="ZI27" s="85"/>
      <c r="ZJ27" s="74"/>
      <c r="ZK27" s="74"/>
      <c r="ZL27" s="85"/>
      <c r="ZM27" s="74"/>
      <c r="ZN27" s="74"/>
      <c r="ZO27" s="85"/>
      <c r="ZP27" s="80"/>
      <c r="ZQ27" s="80"/>
      <c r="ZR27" s="85"/>
      <c r="ZS27" s="77"/>
      <c r="ZT27" s="74"/>
      <c r="ZU27" s="74"/>
      <c r="ZV27" s="85"/>
      <c r="ZW27" s="74"/>
      <c r="ZX27" s="74"/>
      <c r="ZY27" s="85"/>
      <c r="ZZ27" s="74"/>
      <c r="AAA27" s="74"/>
      <c r="AAB27" s="85"/>
      <c r="AAC27" s="74"/>
      <c r="AAD27" s="74"/>
      <c r="AAE27" s="85"/>
      <c r="AAF27" s="80"/>
      <c r="AAG27" s="80"/>
      <c r="AAH27" s="85"/>
      <c r="AAI27" s="77"/>
      <c r="AAJ27" s="74"/>
      <c r="AAK27" s="74"/>
      <c r="AAL27" s="85"/>
      <c r="AAM27" s="74"/>
      <c r="AAN27" s="74"/>
      <c r="AAO27" s="85"/>
      <c r="AAP27" s="74"/>
      <c r="AAQ27" s="74"/>
      <c r="AAR27" s="85"/>
      <c r="AAS27" s="74"/>
      <c r="AAT27" s="74"/>
      <c r="AAU27" s="85"/>
      <c r="AAV27" s="80"/>
      <c r="AAW27" s="80"/>
      <c r="AAX27" s="85"/>
      <c r="AAY27" s="77"/>
      <c r="AAZ27" s="74"/>
      <c r="ABA27" s="74"/>
      <c r="ABB27" s="85"/>
      <c r="ABC27" s="74"/>
      <c r="ABD27" s="74"/>
      <c r="ABE27" s="85"/>
      <c r="ABF27" s="74"/>
      <c r="ABG27" s="74"/>
      <c r="ABH27" s="85"/>
      <c r="ABI27" s="74"/>
      <c r="ABJ27" s="74"/>
      <c r="ABK27" s="85"/>
      <c r="ABL27" s="80"/>
      <c r="ABM27" s="80"/>
      <c r="ABN27" s="85"/>
      <c r="ABO27" s="77"/>
      <c r="ABP27" s="74"/>
      <c r="ABQ27" s="74"/>
      <c r="ABR27" s="85"/>
      <c r="ABS27" s="74"/>
      <c r="ABT27" s="74"/>
      <c r="ABU27" s="85"/>
      <c r="ABV27" s="74"/>
      <c r="ABW27" s="74"/>
      <c r="ABX27" s="85"/>
      <c r="ABY27" s="74"/>
      <c r="ABZ27" s="74"/>
      <c r="ACA27" s="85"/>
      <c r="ACB27" s="80"/>
      <c r="ACC27" s="80"/>
      <c r="ACD27" s="85"/>
      <c r="ACE27" s="77"/>
      <c r="ACF27" s="74"/>
      <c r="ACG27" s="74"/>
      <c r="ACH27" s="85"/>
      <c r="ACI27" s="74"/>
      <c r="ACJ27" s="74"/>
      <c r="ACK27" s="85"/>
      <c r="ACL27" s="74"/>
      <c r="ACM27" s="74"/>
      <c r="ACN27" s="85"/>
      <c r="ACO27" s="74"/>
      <c r="ACP27" s="74"/>
      <c r="ACQ27" s="85"/>
      <c r="ACR27" s="80"/>
      <c r="ACS27" s="80"/>
      <c r="ACT27" s="85"/>
      <c r="ACU27" s="77"/>
      <c r="ACV27" s="74"/>
      <c r="ACW27" s="74"/>
      <c r="ACX27" s="85"/>
      <c r="ACY27" s="74"/>
      <c r="ACZ27" s="74"/>
      <c r="ADA27" s="85"/>
      <c r="ADB27" s="74"/>
      <c r="ADC27" s="74"/>
      <c r="ADD27" s="85"/>
      <c r="ADE27" s="74"/>
      <c r="ADF27" s="74"/>
      <c r="ADG27" s="85"/>
      <c r="ADH27" s="80"/>
      <c r="ADI27" s="80"/>
      <c r="ADJ27" s="85"/>
      <c r="ADK27" s="77"/>
      <c r="ADL27" s="74"/>
      <c r="ADM27" s="74"/>
      <c r="ADN27" s="85"/>
      <c r="ADO27" s="74"/>
      <c r="ADP27" s="74"/>
      <c r="ADQ27" s="85"/>
      <c r="ADR27" s="74"/>
      <c r="ADS27" s="74"/>
      <c r="ADT27" s="85"/>
      <c r="ADU27" s="74"/>
      <c r="ADV27" s="74"/>
      <c r="ADW27" s="85"/>
      <c r="ADX27" s="80"/>
      <c r="ADY27" s="80"/>
      <c r="ADZ27" s="85"/>
      <c r="AEA27" s="77"/>
      <c r="AEB27" s="74"/>
      <c r="AEC27" s="74"/>
      <c r="AED27" s="85"/>
      <c r="AEE27" s="74"/>
      <c r="AEF27" s="74"/>
      <c r="AEG27" s="85"/>
      <c r="AEH27" s="74"/>
      <c r="AEI27" s="74"/>
      <c r="AEJ27" s="85"/>
      <c r="AEK27" s="74"/>
      <c r="AEL27" s="74"/>
      <c r="AEM27" s="85"/>
      <c r="AEN27" s="80"/>
      <c r="AEO27" s="80"/>
      <c r="AEP27" s="85"/>
      <c r="AEQ27" s="77"/>
      <c r="AER27" s="74"/>
      <c r="AES27" s="74"/>
      <c r="AET27" s="85"/>
      <c r="AEU27" s="74"/>
      <c r="AEV27" s="74"/>
      <c r="AEW27" s="85"/>
      <c r="AEX27" s="74"/>
      <c r="AEY27" s="74"/>
      <c r="AEZ27" s="85"/>
      <c r="AFA27" s="74"/>
      <c r="AFB27" s="74"/>
      <c r="AFC27" s="85"/>
      <c r="AFD27" s="80"/>
      <c r="AFE27" s="80"/>
      <c r="AFF27" s="85"/>
      <c r="AFG27" s="77"/>
      <c r="AFH27" s="74"/>
      <c r="AFI27" s="74"/>
      <c r="AFJ27" s="85"/>
      <c r="AFK27" s="74"/>
      <c r="AFL27" s="74"/>
      <c r="AFM27" s="85"/>
      <c r="AFN27" s="74"/>
      <c r="AFO27" s="74"/>
      <c r="AFP27" s="85"/>
      <c r="AFQ27" s="74"/>
      <c r="AFR27" s="74"/>
      <c r="AFS27" s="85"/>
      <c r="AFT27" s="80"/>
      <c r="AFU27" s="80"/>
      <c r="AFV27" s="85"/>
      <c r="AFW27" s="77"/>
      <c r="AFX27" s="74"/>
      <c r="AFY27" s="74"/>
      <c r="AFZ27" s="85"/>
      <c r="AGA27" s="74"/>
      <c r="AGB27" s="74"/>
      <c r="AGC27" s="85"/>
      <c r="AGD27" s="74"/>
      <c r="AGE27" s="74"/>
      <c r="AGF27" s="85"/>
      <c r="AGG27" s="74"/>
      <c r="AGH27" s="74"/>
      <c r="AGI27" s="85"/>
      <c r="AGJ27" s="80"/>
      <c r="AGK27" s="80"/>
      <c r="AGL27" s="85"/>
      <c r="AGM27" s="77"/>
      <c r="AGN27" s="74"/>
      <c r="AGO27" s="74"/>
      <c r="AGP27" s="85"/>
      <c r="AGQ27" s="74"/>
      <c r="AGR27" s="74"/>
      <c r="AGS27" s="85"/>
      <c r="AGT27" s="74"/>
      <c r="AGU27" s="74"/>
      <c r="AGV27" s="85"/>
      <c r="AGW27" s="74"/>
      <c r="AGX27" s="74"/>
      <c r="AGY27" s="85"/>
      <c r="AGZ27" s="80"/>
      <c r="AHA27" s="80"/>
      <c r="AHB27" s="85"/>
      <c r="AHC27" s="77"/>
      <c r="AHD27" s="74"/>
      <c r="AHE27" s="74"/>
      <c r="AHF27" s="85"/>
      <c r="AHG27" s="74"/>
      <c r="AHH27" s="74"/>
      <c r="AHI27" s="85"/>
      <c r="AHJ27" s="74"/>
      <c r="AHK27" s="74"/>
      <c r="AHL27" s="85"/>
      <c r="AHM27" s="74"/>
      <c r="AHN27" s="74"/>
      <c r="AHO27" s="85"/>
      <c r="AHP27" s="80"/>
      <c r="AHQ27" s="80"/>
      <c r="AHR27" s="85"/>
      <c r="AHS27" s="77"/>
      <c r="AHT27" s="74"/>
      <c r="AHU27" s="74"/>
      <c r="AHV27" s="85"/>
      <c r="AHW27" s="74"/>
      <c r="AHX27" s="74"/>
      <c r="AHY27" s="85"/>
      <c r="AHZ27" s="74"/>
      <c r="AIA27" s="74"/>
      <c r="AIB27" s="85"/>
      <c r="AIC27" s="74"/>
      <c r="AID27" s="74"/>
      <c r="AIE27" s="85"/>
      <c r="AIF27" s="80"/>
      <c r="AIG27" s="80"/>
      <c r="AIH27" s="85"/>
      <c r="AII27" s="77"/>
      <c r="AIJ27" s="74"/>
      <c r="AIK27" s="74"/>
      <c r="AIL27" s="85"/>
      <c r="AIM27" s="74"/>
      <c r="AIN27" s="74"/>
      <c r="AIO27" s="85"/>
      <c r="AIP27" s="74"/>
      <c r="AIQ27" s="74"/>
      <c r="AIR27" s="85"/>
      <c r="AIS27" s="74"/>
      <c r="AIT27" s="74"/>
      <c r="AIU27" s="85"/>
      <c r="AIV27" s="80"/>
      <c r="AIW27" s="80"/>
      <c r="AIX27" s="85"/>
      <c r="AIY27" s="77"/>
      <c r="AIZ27" s="74"/>
      <c r="AJA27" s="74"/>
      <c r="AJB27" s="85"/>
      <c r="AJC27" s="74"/>
      <c r="AJD27" s="74"/>
      <c r="AJE27" s="85"/>
      <c r="AJF27" s="74"/>
      <c r="AJG27" s="74"/>
      <c r="AJH27" s="85"/>
      <c r="AJI27" s="74"/>
      <c r="AJJ27" s="74"/>
      <c r="AJK27" s="85"/>
      <c r="AJL27" s="80"/>
      <c r="AJM27" s="80"/>
      <c r="AJN27" s="85"/>
      <c r="AJO27" s="77"/>
      <c r="AJP27" s="74"/>
      <c r="AJQ27" s="74"/>
      <c r="AJR27" s="85"/>
      <c r="AJS27" s="74"/>
      <c r="AJT27" s="74"/>
      <c r="AJU27" s="85"/>
      <c r="AJV27" s="74"/>
      <c r="AJW27" s="74"/>
      <c r="AJX27" s="85"/>
      <c r="AJY27" s="74"/>
      <c r="AJZ27" s="74"/>
      <c r="AKA27" s="85"/>
      <c r="AKB27" s="80"/>
      <c r="AKC27" s="80"/>
      <c r="AKD27" s="85"/>
      <c r="AKE27" s="77"/>
      <c r="AKF27" s="74"/>
      <c r="AKG27" s="74"/>
      <c r="AKH27" s="85"/>
      <c r="AKI27" s="74"/>
      <c r="AKJ27" s="74"/>
      <c r="AKK27" s="85"/>
      <c r="AKL27" s="74"/>
      <c r="AKM27" s="74"/>
      <c r="AKN27" s="85"/>
      <c r="AKO27" s="74"/>
      <c r="AKP27" s="74"/>
      <c r="AKQ27" s="85"/>
      <c r="AKR27" s="80"/>
      <c r="AKS27" s="80"/>
      <c r="AKT27" s="85"/>
      <c r="AKU27" s="77"/>
      <c r="AKV27" s="74"/>
      <c r="AKW27" s="74"/>
      <c r="AKX27" s="85"/>
      <c r="AKY27" s="74"/>
      <c r="AKZ27" s="74"/>
      <c r="ALA27" s="85"/>
      <c r="ALB27" s="74"/>
      <c r="ALC27" s="74"/>
      <c r="ALD27" s="85"/>
      <c r="ALE27" s="74"/>
      <c r="ALF27" s="74"/>
      <c r="ALG27" s="85"/>
      <c r="ALH27" s="80"/>
      <c r="ALI27" s="80"/>
      <c r="ALJ27" s="85"/>
      <c r="ALK27" s="77"/>
      <c r="ALL27" s="74"/>
      <c r="ALM27" s="74"/>
      <c r="ALN27" s="85"/>
      <c r="ALO27" s="74"/>
      <c r="ALP27" s="74"/>
      <c r="ALQ27" s="85"/>
      <c r="ALR27" s="74"/>
      <c r="ALS27" s="74"/>
      <c r="ALT27" s="85"/>
      <c r="ALU27" s="74"/>
      <c r="ALV27" s="74"/>
      <c r="ALW27" s="85"/>
      <c r="ALX27" s="80"/>
      <c r="ALY27" s="80"/>
      <c r="ALZ27" s="85"/>
      <c r="AMA27" s="77"/>
      <c r="AMB27" s="74"/>
      <c r="AMC27" s="74"/>
      <c r="AMD27" s="85"/>
      <c r="AME27" s="74"/>
      <c r="AMF27" s="74"/>
      <c r="AMG27" s="85"/>
      <c r="AMH27" s="74"/>
      <c r="AMI27" s="74"/>
      <c r="AMJ27" s="85"/>
      <c r="AMK27" s="74"/>
      <c r="AML27" s="74"/>
      <c r="AMM27" s="85"/>
      <c r="AMN27" s="80"/>
      <c r="AMO27" s="80"/>
      <c r="AMP27" s="85"/>
      <c r="AMQ27" s="77"/>
      <c r="AMR27" s="74"/>
      <c r="AMS27" s="74"/>
      <c r="AMT27" s="85"/>
      <c r="AMU27" s="74"/>
      <c r="AMV27" s="74"/>
      <c r="AMW27" s="85"/>
      <c r="AMX27" s="74"/>
      <c r="AMY27" s="74"/>
      <c r="AMZ27" s="85"/>
      <c r="ANA27" s="74"/>
      <c r="ANB27" s="74"/>
      <c r="ANC27" s="85"/>
      <c r="AND27" s="80"/>
      <c r="ANE27" s="80"/>
      <c r="ANF27" s="85"/>
      <c r="ANG27" s="77"/>
      <c r="ANH27" s="74"/>
      <c r="ANI27" s="74"/>
      <c r="ANJ27" s="85"/>
      <c r="ANK27" s="74"/>
      <c r="ANL27" s="74"/>
      <c r="ANM27" s="85"/>
      <c r="ANN27" s="74"/>
      <c r="ANO27" s="74"/>
      <c r="ANP27" s="85"/>
      <c r="ANQ27" s="74"/>
      <c r="ANR27" s="74"/>
      <c r="ANS27" s="85"/>
      <c r="ANT27" s="80"/>
      <c r="ANU27" s="80"/>
      <c r="ANV27" s="85"/>
      <c r="ANW27" s="77"/>
      <c r="ANX27" s="74"/>
      <c r="ANY27" s="74"/>
      <c r="ANZ27" s="85"/>
      <c r="AOA27" s="74"/>
      <c r="AOB27" s="74"/>
      <c r="AOC27" s="85"/>
      <c r="AOD27" s="74"/>
      <c r="AOE27" s="74"/>
      <c r="AOF27" s="85"/>
      <c r="AOG27" s="74"/>
      <c r="AOH27" s="74"/>
      <c r="AOI27" s="85"/>
      <c r="AOJ27" s="80"/>
      <c r="AOK27" s="80"/>
      <c r="AOL27" s="85"/>
      <c r="AOM27" s="77"/>
      <c r="AON27" s="74"/>
      <c r="AOO27" s="74"/>
      <c r="AOP27" s="85"/>
      <c r="AOQ27" s="74"/>
      <c r="AOR27" s="74"/>
      <c r="AOS27" s="85"/>
      <c r="AOT27" s="74"/>
      <c r="AOU27" s="74"/>
      <c r="AOV27" s="85"/>
      <c r="AOW27" s="74"/>
      <c r="AOX27" s="74"/>
      <c r="AOY27" s="85"/>
      <c r="AOZ27" s="80"/>
      <c r="APA27" s="80"/>
      <c r="APB27" s="85"/>
      <c r="APC27" s="77"/>
      <c r="APD27" s="74"/>
      <c r="APE27" s="74"/>
      <c r="APF27" s="85"/>
      <c r="APG27" s="74"/>
      <c r="APH27" s="74"/>
      <c r="API27" s="85"/>
      <c r="APJ27" s="74"/>
      <c r="APK27" s="74"/>
      <c r="APL27" s="85"/>
      <c r="APM27" s="74"/>
      <c r="APN27" s="74"/>
      <c r="APO27" s="85"/>
      <c r="APP27" s="80"/>
      <c r="APQ27" s="80"/>
      <c r="APR27" s="85"/>
      <c r="APS27" s="77"/>
      <c r="APT27" s="74"/>
      <c r="APU27" s="74"/>
      <c r="APV27" s="85"/>
      <c r="APW27" s="74"/>
      <c r="APX27" s="74"/>
      <c r="APY27" s="85"/>
      <c r="APZ27" s="74"/>
      <c r="AQA27" s="74"/>
      <c r="AQB27" s="85"/>
      <c r="AQC27" s="74"/>
      <c r="AQD27" s="74"/>
      <c r="AQE27" s="85"/>
      <c r="AQF27" s="80"/>
      <c r="AQG27" s="80"/>
      <c r="AQH27" s="85"/>
      <c r="AQI27" s="77"/>
      <c r="AQJ27" s="74"/>
      <c r="AQK27" s="74"/>
      <c r="AQL27" s="85"/>
      <c r="AQM27" s="74"/>
      <c r="AQN27" s="74"/>
      <c r="AQO27" s="85"/>
      <c r="AQP27" s="74"/>
      <c r="AQQ27" s="74"/>
      <c r="AQR27" s="85"/>
      <c r="AQS27" s="74"/>
      <c r="AQT27" s="74"/>
      <c r="AQU27" s="85"/>
      <c r="AQV27" s="80"/>
      <c r="AQW27" s="80"/>
      <c r="AQX27" s="85"/>
      <c r="AQY27" s="77"/>
      <c r="AQZ27" s="74"/>
      <c r="ARA27" s="74"/>
      <c r="ARB27" s="85"/>
      <c r="ARC27" s="74"/>
      <c r="ARD27" s="74"/>
      <c r="ARE27" s="85"/>
      <c r="ARF27" s="74"/>
      <c r="ARG27" s="74"/>
      <c r="ARH27" s="85"/>
      <c r="ARI27" s="74"/>
      <c r="ARJ27" s="74"/>
      <c r="ARK27" s="85"/>
      <c r="ARL27" s="80"/>
      <c r="ARM27" s="80"/>
      <c r="ARN27" s="85"/>
      <c r="ARO27" s="77"/>
      <c r="ARP27" s="74"/>
      <c r="ARQ27" s="74"/>
      <c r="ARR27" s="85"/>
      <c r="ARS27" s="74"/>
      <c r="ART27" s="74"/>
      <c r="ARU27" s="85"/>
      <c r="ARV27" s="74"/>
      <c r="ARW27" s="74"/>
      <c r="ARX27" s="85"/>
      <c r="ARY27" s="74"/>
      <c r="ARZ27" s="74"/>
      <c r="ASA27" s="85"/>
      <c r="ASB27" s="80"/>
      <c r="ASC27" s="80"/>
      <c r="ASD27" s="85"/>
      <c r="ASE27" s="77"/>
      <c r="ASF27" s="74"/>
      <c r="ASG27" s="74"/>
      <c r="ASH27" s="85"/>
      <c r="ASI27" s="74"/>
      <c r="ASJ27" s="74"/>
      <c r="ASK27" s="85"/>
      <c r="ASL27" s="74"/>
      <c r="ASM27" s="74"/>
      <c r="ASN27" s="85"/>
      <c r="ASO27" s="74"/>
      <c r="ASP27" s="74"/>
      <c r="ASQ27" s="85"/>
      <c r="ASR27" s="80"/>
      <c r="ASS27" s="80"/>
      <c r="AST27" s="85"/>
      <c r="ASU27" s="77"/>
      <c r="ASV27" s="74"/>
      <c r="ASW27" s="74"/>
      <c r="ASX27" s="85"/>
      <c r="ASY27" s="74"/>
      <c r="ASZ27" s="74"/>
      <c r="ATA27" s="85"/>
      <c r="ATB27" s="74"/>
      <c r="ATC27" s="74"/>
      <c r="ATD27" s="85"/>
      <c r="ATE27" s="74"/>
      <c r="ATF27" s="74"/>
      <c r="ATG27" s="85"/>
      <c r="ATH27" s="80"/>
      <c r="ATI27" s="80"/>
      <c r="ATJ27" s="85"/>
      <c r="ATK27" s="77"/>
      <c r="ATL27" s="74"/>
      <c r="ATM27" s="74"/>
      <c r="ATN27" s="85"/>
      <c r="ATO27" s="74"/>
      <c r="ATP27" s="74"/>
      <c r="ATQ27" s="85"/>
      <c r="ATR27" s="74"/>
      <c r="ATS27" s="74"/>
      <c r="ATT27" s="85"/>
      <c r="ATU27" s="74"/>
      <c r="ATV27" s="74"/>
      <c r="ATW27" s="85"/>
      <c r="ATX27" s="80"/>
      <c r="ATY27" s="80"/>
      <c r="ATZ27" s="85"/>
      <c r="AUA27" s="77"/>
      <c r="AUB27" s="74"/>
      <c r="AUC27" s="74"/>
      <c r="AUD27" s="85"/>
      <c r="AUE27" s="74"/>
      <c r="AUF27" s="74"/>
      <c r="AUG27" s="85"/>
      <c r="AUH27" s="74"/>
      <c r="AUI27" s="74"/>
      <c r="AUJ27" s="85"/>
      <c r="AUK27" s="74"/>
      <c r="AUL27" s="74"/>
      <c r="AUM27" s="85"/>
      <c r="AUN27" s="80"/>
      <c r="AUO27" s="80"/>
      <c r="AUP27" s="85"/>
      <c r="AUQ27" s="77"/>
      <c r="AUR27" s="74"/>
      <c r="AUS27" s="74"/>
      <c r="AUT27" s="85"/>
      <c r="AUU27" s="74"/>
      <c r="AUV27" s="74"/>
      <c r="AUW27" s="85"/>
      <c r="AUX27" s="74"/>
      <c r="AUY27" s="74"/>
      <c r="AUZ27" s="85"/>
      <c r="AVA27" s="74"/>
      <c r="AVB27" s="74"/>
      <c r="AVC27" s="85"/>
      <c r="AVD27" s="80"/>
      <c r="AVE27" s="80"/>
      <c r="AVF27" s="85"/>
      <c r="AVG27" s="77"/>
      <c r="AVH27" s="74"/>
      <c r="AVI27" s="74"/>
      <c r="AVJ27" s="85"/>
      <c r="AVK27" s="74"/>
      <c r="AVL27" s="74"/>
      <c r="AVM27" s="85"/>
      <c r="AVN27" s="74"/>
      <c r="AVO27" s="74"/>
      <c r="AVP27" s="85"/>
      <c r="AVQ27" s="74"/>
      <c r="AVR27" s="74"/>
      <c r="AVS27" s="85"/>
      <c r="AVT27" s="80"/>
      <c r="AVU27" s="80"/>
      <c r="AVV27" s="85"/>
      <c r="AVW27" s="77"/>
      <c r="AVX27" s="74"/>
      <c r="AVY27" s="74"/>
      <c r="AVZ27" s="85"/>
      <c r="AWA27" s="74"/>
      <c r="AWB27" s="74"/>
      <c r="AWC27" s="85"/>
      <c r="AWD27" s="74"/>
      <c r="AWE27" s="74"/>
      <c r="AWF27" s="85"/>
      <c r="AWG27" s="74"/>
      <c r="AWH27" s="74"/>
      <c r="AWI27" s="85"/>
      <c r="AWJ27" s="80"/>
      <c r="AWK27" s="80"/>
      <c r="AWL27" s="85"/>
      <c r="AWM27" s="77"/>
      <c r="AWN27" s="74"/>
      <c r="AWO27" s="74"/>
      <c r="AWP27" s="85"/>
      <c r="AWQ27" s="74"/>
      <c r="AWR27" s="74"/>
      <c r="AWS27" s="85"/>
      <c r="AWT27" s="74"/>
      <c r="AWU27" s="74"/>
      <c r="AWV27" s="85"/>
      <c r="AWW27" s="74"/>
      <c r="AWX27" s="74"/>
      <c r="AWY27" s="85"/>
      <c r="AWZ27" s="80"/>
      <c r="AXA27" s="80"/>
      <c r="AXB27" s="85"/>
      <c r="AXC27" s="77"/>
      <c r="AXD27" s="74"/>
      <c r="AXE27" s="74"/>
      <c r="AXF27" s="85"/>
      <c r="AXG27" s="74"/>
      <c r="AXH27" s="74"/>
      <c r="AXI27" s="85"/>
      <c r="AXJ27" s="74"/>
      <c r="AXK27" s="74"/>
      <c r="AXL27" s="85"/>
      <c r="AXM27" s="74"/>
      <c r="AXN27" s="74"/>
      <c r="AXO27" s="85"/>
      <c r="AXP27" s="80"/>
      <c r="AXQ27" s="80"/>
      <c r="AXR27" s="85"/>
      <c r="AXS27" s="77"/>
      <c r="AXT27" s="74"/>
      <c r="AXU27" s="74"/>
      <c r="AXV27" s="85"/>
      <c r="AXW27" s="74"/>
      <c r="AXX27" s="74"/>
      <c r="AXY27" s="85"/>
      <c r="AXZ27" s="74"/>
      <c r="AYA27" s="74"/>
      <c r="AYB27" s="85"/>
      <c r="AYC27" s="74"/>
      <c r="AYD27" s="74"/>
      <c r="AYE27" s="85"/>
      <c r="AYF27" s="80"/>
      <c r="AYG27" s="80"/>
      <c r="AYH27" s="85"/>
      <c r="AYI27" s="77"/>
      <c r="AYJ27" s="74"/>
      <c r="AYK27" s="74"/>
      <c r="AYL27" s="85"/>
      <c r="AYM27" s="74"/>
      <c r="AYN27" s="74"/>
      <c r="AYO27" s="85"/>
      <c r="AYP27" s="74"/>
      <c r="AYQ27" s="74"/>
      <c r="AYR27" s="85"/>
      <c r="AYS27" s="74"/>
      <c r="AYT27" s="74"/>
      <c r="AYU27" s="85"/>
      <c r="AYV27" s="80"/>
      <c r="AYW27" s="80"/>
      <c r="AYX27" s="85"/>
      <c r="AYY27" s="77"/>
      <c r="AYZ27" s="74"/>
      <c r="AZA27" s="74"/>
      <c r="AZB27" s="85"/>
      <c r="AZC27" s="74"/>
      <c r="AZD27" s="74"/>
      <c r="AZE27" s="85"/>
      <c r="AZF27" s="74"/>
      <c r="AZG27" s="74"/>
      <c r="AZH27" s="85"/>
      <c r="AZI27" s="74"/>
      <c r="AZJ27" s="74"/>
      <c r="AZK27" s="85"/>
      <c r="AZL27" s="80"/>
      <c r="AZM27" s="80"/>
      <c r="AZN27" s="85"/>
      <c r="AZO27" s="77"/>
      <c r="AZP27" s="74"/>
      <c r="AZQ27" s="74"/>
      <c r="AZR27" s="85"/>
      <c r="AZS27" s="74"/>
      <c r="AZT27" s="74"/>
      <c r="AZU27" s="85"/>
      <c r="AZV27" s="74"/>
      <c r="AZW27" s="74"/>
      <c r="AZX27" s="85"/>
      <c r="AZY27" s="74"/>
      <c r="AZZ27" s="74"/>
      <c r="BAA27" s="85"/>
      <c r="BAB27" s="80"/>
      <c r="BAC27" s="80"/>
      <c r="BAD27" s="85"/>
      <c r="BAE27" s="77"/>
      <c r="BAF27" s="74"/>
      <c r="BAG27" s="74"/>
      <c r="BAH27" s="85"/>
      <c r="BAI27" s="74"/>
      <c r="BAJ27" s="74"/>
      <c r="BAK27" s="85"/>
      <c r="BAL27" s="74"/>
      <c r="BAM27" s="74"/>
      <c r="BAN27" s="85"/>
      <c r="BAO27" s="74"/>
      <c r="BAP27" s="74"/>
      <c r="BAQ27" s="85"/>
      <c r="BAR27" s="80"/>
      <c r="BAS27" s="80"/>
      <c r="BAT27" s="85"/>
      <c r="BAU27" s="77"/>
      <c r="BAV27" s="74"/>
      <c r="BAW27" s="74"/>
      <c r="BAX27" s="85"/>
      <c r="BAY27" s="74"/>
      <c r="BAZ27" s="74"/>
      <c r="BBA27" s="85"/>
      <c r="BBB27" s="74"/>
      <c r="BBC27" s="74"/>
      <c r="BBD27" s="85"/>
      <c r="BBE27" s="74"/>
      <c r="BBF27" s="74"/>
      <c r="BBG27" s="85"/>
      <c r="BBH27" s="80"/>
      <c r="BBI27" s="80"/>
      <c r="BBJ27" s="85"/>
      <c r="BBK27" s="77"/>
      <c r="BBL27" s="74"/>
      <c r="BBM27" s="74"/>
      <c r="BBN27" s="85"/>
      <c r="BBO27" s="74"/>
      <c r="BBP27" s="74"/>
      <c r="BBQ27" s="85"/>
      <c r="BBR27" s="74"/>
      <c r="BBS27" s="74"/>
      <c r="BBT27" s="85"/>
      <c r="BBU27" s="74"/>
      <c r="BBV27" s="74"/>
      <c r="BBW27" s="85"/>
      <c r="BBX27" s="80"/>
      <c r="BBY27" s="80"/>
      <c r="BBZ27" s="85"/>
      <c r="BCA27" s="77"/>
      <c r="BCB27" s="74"/>
      <c r="BCC27" s="74"/>
      <c r="BCD27" s="85"/>
      <c r="BCE27" s="74"/>
      <c r="BCF27" s="74"/>
      <c r="BCG27" s="85"/>
      <c r="BCH27" s="74"/>
      <c r="BCI27" s="74"/>
      <c r="BCJ27" s="85"/>
      <c r="BCK27" s="74"/>
      <c r="BCL27" s="74"/>
      <c r="BCM27" s="85"/>
      <c r="BCN27" s="80"/>
      <c r="BCO27" s="80"/>
      <c r="BCP27" s="85"/>
      <c r="BCQ27" s="77"/>
      <c r="BCR27" s="74"/>
      <c r="BCS27" s="74"/>
      <c r="BCT27" s="85"/>
      <c r="BCU27" s="74"/>
      <c r="BCV27" s="74"/>
      <c r="BCW27" s="85"/>
      <c r="BCX27" s="74"/>
      <c r="BCY27" s="74"/>
      <c r="BCZ27" s="85"/>
      <c r="BDA27" s="74"/>
      <c r="BDB27" s="74"/>
      <c r="BDC27" s="85"/>
      <c r="BDD27" s="80"/>
      <c r="BDE27" s="80"/>
      <c r="BDF27" s="85"/>
      <c r="BDG27" s="77"/>
      <c r="BDH27" s="74"/>
      <c r="BDI27" s="74"/>
      <c r="BDJ27" s="85"/>
      <c r="BDK27" s="74"/>
      <c r="BDL27" s="74"/>
      <c r="BDM27" s="85"/>
      <c r="BDN27" s="74"/>
      <c r="BDO27" s="74"/>
      <c r="BDP27" s="85"/>
      <c r="BDQ27" s="74"/>
      <c r="BDR27" s="74"/>
      <c r="BDS27" s="85"/>
      <c r="BDT27" s="80"/>
      <c r="BDU27" s="80"/>
      <c r="BDV27" s="85"/>
      <c r="BDW27" s="77"/>
      <c r="BDX27" s="74"/>
      <c r="BDY27" s="74"/>
      <c r="BDZ27" s="85"/>
      <c r="BEA27" s="74"/>
      <c r="BEB27" s="74"/>
      <c r="BEC27" s="85"/>
      <c r="BED27" s="74"/>
      <c r="BEE27" s="74"/>
      <c r="BEF27" s="85"/>
      <c r="BEG27" s="74"/>
      <c r="BEH27" s="74"/>
      <c r="BEI27" s="85"/>
      <c r="BEJ27" s="80"/>
      <c r="BEK27" s="80"/>
      <c r="BEL27" s="85"/>
      <c r="BEM27" s="77"/>
      <c r="BEN27" s="74"/>
      <c r="BEO27" s="74"/>
      <c r="BEP27" s="85"/>
      <c r="BEQ27" s="74"/>
      <c r="BER27" s="74"/>
      <c r="BES27" s="85"/>
      <c r="BET27" s="74"/>
      <c r="BEU27" s="74"/>
      <c r="BEV27" s="85"/>
      <c r="BEW27" s="74"/>
      <c r="BEX27" s="74"/>
      <c r="BEY27" s="85"/>
      <c r="BEZ27" s="80"/>
      <c r="BFA27" s="80"/>
      <c r="BFB27" s="85"/>
      <c r="BFC27" s="77"/>
      <c r="BFD27" s="74"/>
      <c r="BFE27" s="74"/>
      <c r="BFF27" s="85"/>
      <c r="BFG27" s="74"/>
      <c r="BFH27" s="74"/>
      <c r="BFI27" s="85"/>
      <c r="BFJ27" s="74"/>
      <c r="BFK27" s="74"/>
      <c r="BFL27" s="85"/>
      <c r="BFM27" s="74"/>
      <c r="BFN27" s="74"/>
      <c r="BFO27" s="85"/>
      <c r="BFP27" s="80"/>
      <c r="BFQ27" s="80"/>
      <c r="BFR27" s="85"/>
      <c r="BFS27" s="77"/>
      <c r="BFT27" s="74"/>
      <c r="BFU27" s="74"/>
      <c r="BFV27" s="85"/>
      <c r="BFW27" s="74"/>
      <c r="BFX27" s="74"/>
      <c r="BFY27" s="85"/>
      <c r="BFZ27" s="74"/>
      <c r="BGA27" s="74"/>
      <c r="BGB27" s="85"/>
      <c r="BGC27" s="74"/>
      <c r="BGD27" s="74"/>
      <c r="BGE27" s="85"/>
      <c r="BGF27" s="80"/>
      <c r="BGG27" s="80"/>
      <c r="BGH27" s="85"/>
      <c r="BGI27" s="77"/>
      <c r="BGJ27" s="74"/>
      <c r="BGK27" s="74"/>
      <c r="BGL27" s="85"/>
      <c r="BGM27" s="74"/>
      <c r="BGN27" s="74"/>
      <c r="BGO27" s="85"/>
      <c r="BGP27" s="74"/>
      <c r="BGQ27" s="74"/>
      <c r="BGR27" s="85"/>
      <c r="BGS27" s="74"/>
      <c r="BGT27" s="74"/>
      <c r="BGU27" s="85"/>
      <c r="BGV27" s="80"/>
      <c r="BGW27" s="80"/>
      <c r="BGX27" s="85"/>
      <c r="BGY27" s="77"/>
      <c r="BGZ27" s="74"/>
      <c r="BHA27" s="74"/>
      <c r="BHB27" s="85"/>
      <c r="BHC27" s="74"/>
      <c r="BHD27" s="74"/>
      <c r="BHE27" s="85"/>
      <c r="BHF27" s="74"/>
      <c r="BHG27" s="74"/>
      <c r="BHH27" s="85"/>
      <c r="BHI27" s="74"/>
      <c r="BHJ27" s="74"/>
      <c r="BHK27" s="85"/>
      <c r="BHL27" s="80"/>
      <c r="BHM27" s="80"/>
      <c r="BHN27" s="85"/>
      <c r="BHO27" s="77"/>
      <c r="BHP27" s="74"/>
      <c r="BHQ27" s="74"/>
      <c r="BHR27" s="85"/>
      <c r="BHS27" s="74"/>
      <c r="BHT27" s="74"/>
      <c r="BHU27" s="85"/>
      <c r="BHV27" s="74"/>
      <c r="BHW27" s="74"/>
      <c r="BHX27" s="85"/>
      <c r="BHY27" s="74"/>
      <c r="BHZ27" s="74"/>
      <c r="BIA27" s="85"/>
      <c r="BIB27" s="80"/>
      <c r="BIC27" s="80"/>
      <c r="BID27" s="85"/>
      <c r="BIE27" s="77"/>
      <c r="BIF27" s="74"/>
      <c r="BIG27" s="74"/>
      <c r="BIH27" s="85"/>
      <c r="BII27" s="74"/>
      <c r="BIJ27" s="74"/>
      <c r="BIK27" s="85"/>
      <c r="BIL27" s="74"/>
      <c r="BIM27" s="74"/>
      <c r="BIN27" s="85"/>
      <c r="BIO27" s="74"/>
      <c r="BIP27" s="74"/>
      <c r="BIQ27" s="85"/>
      <c r="BIR27" s="80"/>
      <c r="BIS27" s="80"/>
      <c r="BIT27" s="85"/>
      <c r="BIU27" s="77"/>
      <c r="BIV27" s="74"/>
      <c r="BIW27" s="74"/>
      <c r="BIX27" s="85"/>
      <c r="BIY27" s="74"/>
      <c r="BIZ27" s="74"/>
      <c r="BJA27" s="85"/>
      <c r="BJB27" s="74"/>
      <c r="BJC27" s="74"/>
      <c r="BJD27" s="85"/>
      <c r="BJE27" s="74"/>
      <c r="BJF27" s="74"/>
      <c r="BJG27" s="85"/>
      <c r="BJH27" s="80"/>
      <c r="BJI27" s="80"/>
      <c r="BJJ27" s="85"/>
      <c r="BJK27" s="77"/>
      <c r="BJL27" s="74"/>
      <c r="BJM27" s="74"/>
      <c r="BJN27" s="85"/>
      <c r="BJO27" s="74"/>
      <c r="BJP27" s="74"/>
      <c r="BJQ27" s="85"/>
      <c r="BJR27" s="74"/>
      <c r="BJS27" s="74"/>
      <c r="BJT27" s="85"/>
      <c r="BJU27" s="74"/>
      <c r="BJV27" s="74"/>
      <c r="BJW27" s="85"/>
      <c r="BJX27" s="80"/>
      <c r="BJY27" s="80"/>
      <c r="BJZ27" s="85"/>
      <c r="BKA27" s="77"/>
      <c r="BKB27" s="74"/>
      <c r="BKC27" s="74"/>
      <c r="BKD27" s="85"/>
      <c r="BKE27" s="74"/>
      <c r="BKF27" s="74"/>
      <c r="BKG27" s="85"/>
      <c r="BKH27" s="74"/>
      <c r="BKI27" s="74"/>
      <c r="BKJ27" s="85"/>
      <c r="BKK27" s="74"/>
      <c r="BKL27" s="74"/>
      <c r="BKM27" s="85"/>
      <c r="BKN27" s="80"/>
      <c r="BKO27" s="80"/>
      <c r="BKP27" s="85"/>
      <c r="BKQ27" s="77"/>
      <c r="BKR27" s="74"/>
      <c r="BKS27" s="74"/>
      <c r="BKT27" s="85"/>
      <c r="BKU27" s="74"/>
      <c r="BKV27" s="74"/>
      <c r="BKW27" s="85"/>
      <c r="BKX27" s="74"/>
      <c r="BKY27" s="74"/>
      <c r="BKZ27" s="85"/>
      <c r="BLA27" s="74"/>
      <c r="BLB27" s="74"/>
      <c r="BLC27" s="85"/>
      <c r="BLD27" s="80"/>
      <c r="BLE27" s="80"/>
      <c r="BLF27" s="85"/>
      <c r="BLG27" s="77"/>
      <c r="BLH27" s="74"/>
      <c r="BLI27" s="74"/>
      <c r="BLJ27" s="85"/>
      <c r="BLK27" s="74"/>
      <c r="BLL27" s="74"/>
      <c r="BLM27" s="85"/>
      <c r="BLN27" s="74"/>
      <c r="BLO27" s="74"/>
      <c r="BLP27" s="85"/>
      <c r="BLQ27" s="74"/>
      <c r="BLR27" s="74"/>
      <c r="BLS27" s="85"/>
      <c r="BLT27" s="80"/>
      <c r="BLU27" s="80"/>
      <c r="BLV27" s="85"/>
      <c r="BLW27" s="77"/>
      <c r="BLX27" s="74"/>
      <c r="BLY27" s="74"/>
      <c r="BLZ27" s="85"/>
      <c r="BMA27" s="74"/>
      <c r="BMB27" s="74"/>
      <c r="BMC27" s="85"/>
      <c r="BMD27" s="74"/>
      <c r="BME27" s="74"/>
      <c r="BMF27" s="85"/>
      <c r="BMG27" s="74"/>
      <c r="BMH27" s="74"/>
      <c r="BMI27" s="85"/>
      <c r="BMJ27" s="80"/>
      <c r="BMK27" s="80"/>
      <c r="BML27" s="85"/>
      <c r="BMM27" s="77"/>
      <c r="BMN27" s="74"/>
      <c r="BMO27" s="74"/>
      <c r="BMP27" s="85"/>
      <c r="BMQ27" s="74"/>
      <c r="BMR27" s="74"/>
      <c r="BMS27" s="85"/>
      <c r="BMT27" s="74"/>
      <c r="BMU27" s="74"/>
      <c r="BMV27" s="85"/>
      <c r="BMW27" s="74"/>
      <c r="BMX27" s="74"/>
      <c r="BMY27" s="85"/>
      <c r="BMZ27" s="80"/>
      <c r="BNA27" s="80"/>
      <c r="BNB27" s="85"/>
      <c r="BNC27" s="77"/>
      <c r="BND27" s="74"/>
      <c r="BNE27" s="74"/>
      <c r="BNF27" s="85"/>
      <c r="BNG27" s="74"/>
      <c r="BNH27" s="74"/>
      <c r="BNI27" s="85"/>
      <c r="BNJ27" s="74"/>
      <c r="BNK27" s="74"/>
      <c r="BNL27" s="85"/>
      <c r="BNM27" s="74"/>
      <c r="BNN27" s="74"/>
      <c r="BNO27" s="85"/>
      <c r="BNP27" s="80"/>
      <c r="BNQ27" s="80"/>
      <c r="BNR27" s="85"/>
      <c r="BNS27" s="77"/>
      <c r="BNT27" s="74"/>
      <c r="BNU27" s="74"/>
      <c r="BNV27" s="85"/>
      <c r="BNW27" s="74"/>
      <c r="BNX27" s="74"/>
      <c r="BNY27" s="85"/>
      <c r="BNZ27" s="74"/>
      <c r="BOA27" s="74"/>
      <c r="BOB27" s="85"/>
      <c r="BOC27" s="74"/>
      <c r="BOD27" s="74"/>
      <c r="BOE27" s="85"/>
      <c r="BOF27" s="80"/>
      <c r="BOG27" s="80"/>
      <c r="BOH27" s="85"/>
      <c r="BOI27" s="77"/>
      <c r="BOJ27" s="74"/>
      <c r="BOK27" s="74"/>
      <c r="BOL27" s="85"/>
      <c r="BOM27" s="74"/>
      <c r="BON27" s="74"/>
      <c r="BOO27" s="85"/>
      <c r="BOP27" s="74"/>
      <c r="BOQ27" s="74"/>
      <c r="BOR27" s="85"/>
      <c r="BOS27" s="74"/>
      <c r="BOT27" s="74"/>
      <c r="BOU27" s="85"/>
      <c r="BOV27" s="80"/>
      <c r="BOW27" s="80"/>
      <c r="BOX27" s="85"/>
      <c r="BOY27" s="77"/>
      <c r="BOZ27" s="74"/>
      <c r="BPA27" s="74"/>
      <c r="BPB27" s="85"/>
      <c r="BPC27" s="74"/>
      <c r="BPD27" s="74"/>
      <c r="BPE27" s="85"/>
      <c r="BPF27" s="74"/>
      <c r="BPG27" s="74"/>
      <c r="BPH27" s="85"/>
      <c r="BPI27" s="74"/>
      <c r="BPJ27" s="74"/>
      <c r="BPK27" s="85"/>
      <c r="BPL27" s="80"/>
      <c r="BPM27" s="80"/>
      <c r="BPN27" s="85"/>
      <c r="BPO27" s="77"/>
      <c r="BPP27" s="74"/>
      <c r="BPQ27" s="74"/>
      <c r="BPR27" s="85"/>
      <c r="BPS27" s="74"/>
      <c r="BPT27" s="74"/>
      <c r="BPU27" s="85"/>
      <c r="BPV27" s="74"/>
      <c r="BPW27" s="74"/>
      <c r="BPX27" s="85"/>
      <c r="BPY27" s="74"/>
      <c r="BPZ27" s="74"/>
      <c r="BQA27" s="85"/>
      <c r="BQB27" s="80"/>
      <c r="BQC27" s="80"/>
      <c r="BQD27" s="85"/>
      <c r="BQE27" s="77"/>
      <c r="BQF27" s="74"/>
      <c r="BQG27" s="74"/>
      <c r="BQH27" s="85"/>
      <c r="BQI27" s="74"/>
      <c r="BQJ27" s="74"/>
      <c r="BQK27" s="85"/>
      <c r="BQL27" s="74"/>
      <c r="BQM27" s="74"/>
      <c r="BQN27" s="85"/>
      <c r="BQO27" s="74"/>
      <c r="BQP27" s="74"/>
      <c r="BQQ27" s="85"/>
      <c r="BQR27" s="80"/>
      <c r="BQS27" s="80"/>
      <c r="BQT27" s="85"/>
      <c r="BQU27" s="77"/>
      <c r="BQV27" s="74"/>
      <c r="BQW27" s="74"/>
      <c r="BQX27" s="85"/>
      <c r="BQY27" s="74"/>
      <c r="BQZ27" s="74"/>
      <c r="BRA27" s="85"/>
      <c r="BRB27" s="74"/>
      <c r="BRC27" s="74"/>
      <c r="BRD27" s="85"/>
      <c r="BRE27" s="74"/>
      <c r="BRF27" s="74"/>
      <c r="BRG27" s="85"/>
      <c r="BRH27" s="80"/>
      <c r="BRI27" s="80"/>
      <c r="BRJ27" s="85"/>
      <c r="BRK27" s="77"/>
      <c r="BRL27" s="74"/>
      <c r="BRM27" s="74"/>
      <c r="BRN27" s="85"/>
      <c r="BRO27" s="74"/>
      <c r="BRP27" s="74"/>
      <c r="BRQ27" s="85"/>
      <c r="BRR27" s="74"/>
      <c r="BRS27" s="74"/>
      <c r="BRT27" s="85"/>
      <c r="BRU27" s="74"/>
      <c r="BRV27" s="74"/>
      <c r="BRW27" s="85"/>
      <c r="BRX27" s="80"/>
      <c r="BRY27" s="80"/>
      <c r="BRZ27" s="85"/>
      <c r="BSA27" s="77"/>
      <c r="BSB27" s="74"/>
      <c r="BSC27" s="74"/>
      <c r="BSD27" s="85"/>
      <c r="BSE27" s="74"/>
      <c r="BSF27" s="74"/>
      <c r="BSG27" s="85"/>
      <c r="BSH27" s="74"/>
      <c r="BSI27" s="74"/>
      <c r="BSJ27" s="85"/>
      <c r="BSK27" s="74"/>
      <c r="BSL27" s="74"/>
      <c r="BSM27" s="85"/>
      <c r="BSN27" s="80"/>
      <c r="BSO27" s="80"/>
      <c r="BSP27" s="85"/>
      <c r="BSQ27" s="77"/>
      <c r="BSR27" s="74"/>
      <c r="BSS27" s="74"/>
      <c r="BST27" s="85"/>
      <c r="BSU27" s="74"/>
      <c r="BSV27" s="74"/>
      <c r="BSW27" s="85"/>
      <c r="BSX27" s="74"/>
      <c r="BSY27" s="74"/>
      <c r="BSZ27" s="85"/>
      <c r="BTA27" s="74"/>
      <c r="BTB27" s="74"/>
      <c r="BTC27" s="85"/>
      <c r="BTD27" s="80"/>
      <c r="BTE27" s="80"/>
      <c r="BTF27" s="85"/>
      <c r="BTG27" s="77"/>
      <c r="BTH27" s="74"/>
      <c r="BTI27" s="74"/>
      <c r="BTJ27" s="85"/>
      <c r="BTK27" s="74"/>
      <c r="BTL27" s="74"/>
      <c r="BTM27" s="85"/>
      <c r="BTN27" s="74"/>
      <c r="BTO27" s="74"/>
      <c r="BTP27" s="85"/>
      <c r="BTQ27" s="74"/>
      <c r="BTR27" s="74"/>
      <c r="BTS27" s="85"/>
      <c r="BTT27" s="80"/>
      <c r="BTU27" s="80"/>
      <c r="BTV27" s="85"/>
      <c r="BTW27" s="77"/>
      <c r="BTX27" s="74"/>
      <c r="BTY27" s="74"/>
      <c r="BTZ27" s="85"/>
      <c r="BUA27" s="74"/>
      <c r="BUB27" s="74"/>
      <c r="BUC27" s="85"/>
      <c r="BUD27" s="74"/>
      <c r="BUE27" s="74"/>
      <c r="BUF27" s="85"/>
      <c r="BUG27" s="74"/>
      <c r="BUH27" s="74"/>
      <c r="BUI27" s="85"/>
      <c r="BUJ27" s="80"/>
      <c r="BUK27" s="80"/>
      <c r="BUL27" s="85"/>
      <c r="BUM27" s="77"/>
      <c r="BUN27" s="74"/>
      <c r="BUO27" s="74"/>
      <c r="BUP27" s="85"/>
      <c r="BUQ27" s="74"/>
      <c r="BUR27" s="74"/>
      <c r="BUS27" s="85"/>
      <c r="BUT27" s="74"/>
      <c r="BUU27" s="74"/>
      <c r="BUV27" s="85"/>
      <c r="BUW27" s="74"/>
      <c r="BUX27" s="74"/>
      <c r="BUY27" s="85"/>
      <c r="BUZ27" s="80"/>
      <c r="BVA27" s="80"/>
      <c r="BVB27" s="85"/>
      <c r="BVC27" s="77"/>
      <c r="BVD27" s="74"/>
      <c r="BVE27" s="74"/>
      <c r="BVF27" s="85"/>
      <c r="BVG27" s="74"/>
      <c r="BVH27" s="74"/>
      <c r="BVI27" s="85"/>
      <c r="BVJ27" s="74"/>
      <c r="BVK27" s="74"/>
      <c r="BVL27" s="85"/>
      <c r="BVM27" s="74"/>
      <c r="BVN27" s="74"/>
      <c r="BVO27" s="85"/>
      <c r="BVP27" s="80"/>
      <c r="BVQ27" s="80"/>
      <c r="BVR27" s="85"/>
      <c r="BVS27" s="77"/>
      <c r="BVT27" s="74"/>
      <c r="BVU27" s="74"/>
      <c r="BVV27" s="85"/>
      <c r="BVW27" s="74"/>
      <c r="BVX27" s="74"/>
      <c r="BVY27" s="85"/>
      <c r="BVZ27" s="74"/>
      <c r="BWA27" s="74"/>
      <c r="BWB27" s="85"/>
      <c r="BWC27" s="74"/>
      <c r="BWD27" s="74"/>
      <c r="BWE27" s="85"/>
      <c r="BWF27" s="80"/>
      <c r="BWG27" s="80"/>
      <c r="BWH27" s="85"/>
      <c r="BWI27" s="77"/>
      <c r="BWJ27" s="74"/>
      <c r="BWK27" s="74"/>
      <c r="BWL27" s="85"/>
      <c r="BWM27" s="74"/>
      <c r="BWN27" s="74"/>
      <c r="BWO27" s="85"/>
      <c r="BWP27" s="74"/>
      <c r="BWQ27" s="74"/>
      <c r="BWR27" s="85"/>
      <c r="BWS27" s="74"/>
      <c r="BWT27" s="74"/>
      <c r="BWU27" s="85"/>
      <c r="BWV27" s="80"/>
      <c r="BWW27" s="80"/>
      <c r="BWX27" s="85"/>
      <c r="BWY27" s="77"/>
      <c r="BWZ27" s="74"/>
      <c r="BXA27" s="74"/>
      <c r="BXB27" s="85"/>
      <c r="BXC27" s="74"/>
      <c r="BXD27" s="74"/>
      <c r="BXE27" s="85"/>
      <c r="BXF27" s="74"/>
      <c r="BXG27" s="74"/>
      <c r="BXH27" s="85"/>
      <c r="BXI27" s="74"/>
      <c r="BXJ27" s="74"/>
      <c r="BXK27" s="85"/>
      <c r="BXL27" s="80"/>
      <c r="BXM27" s="80"/>
      <c r="BXN27" s="85"/>
      <c r="BXO27" s="77"/>
      <c r="BXP27" s="74"/>
      <c r="BXQ27" s="74"/>
      <c r="BXR27" s="85"/>
      <c r="BXS27" s="74"/>
      <c r="BXT27" s="74"/>
      <c r="BXU27" s="85"/>
      <c r="BXV27" s="74"/>
      <c r="BXW27" s="74"/>
      <c r="BXX27" s="85"/>
      <c r="BXY27" s="74"/>
      <c r="BXZ27" s="74"/>
      <c r="BYA27" s="85"/>
      <c r="BYB27" s="80"/>
      <c r="BYC27" s="80"/>
      <c r="BYD27" s="85"/>
      <c r="BYE27" s="77"/>
      <c r="BYF27" s="74"/>
      <c r="BYG27" s="74"/>
      <c r="BYH27" s="85"/>
      <c r="BYI27" s="74"/>
      <c r="BYJ27" s="74"/>
      <c r="BYK27" s="85"/>
      <c r="BYL27" s="74"/>
      <c r="BYM27" s="74"/>
      <c r="BYN27" s="85"/>
      <c r="BYO27" s="74"/>
      <c r="BYP27" s="74"/>
      <c r="BYQ27" s="85"/>
      <c r="BYR27" s="80"/>
      <c r="BYS27" s="80"/>
      <c r="BYT27" s="85"/>
      <c r="BYU27" s="77"/>
      <c r="BYV27" s="74"/>
      <c r="BYW27" s="74"/>
      <c r="BYX27" s="85"/>
      <c r="BYY27" s="74"/>
      <c r="BYZ27" s="74"/>
      <c r="BZA27" s="85"/>
      <c r="BZB27" s="74"/>
      <c r="BZC27" s="74"/>
      <c r="BZD27" s="85"/>
      <c r="BZE27" s="74"/>
      <c r="BZF27" s="74"/>
      <c r="BZG27" s="85"/>
      <c r="BZH27" s="80"/>
      <c r="BZI27" s="80"/>
      <c r="BZJ27" s="85"/>
      <c r="BZK27" s="77"/>
      <c r="BZL27" s="74"/>
      <c r="BZM27" s="74"/>
      <c r="BZN27" s="85"/>
      <c r="BZO27" s="74"/>
      <c r="BZP27" s="74"/>
      <c r="BZQ27" s="85"/>
      <c r="BZR27" s="74"/>
      <c r="BZS27" s="74"/>
      <c r="BZT27" s="85"/>
      <c r="BZU27" s="74"/>
      <c r="BZV27" s="74"/>
      <c r="BZW27" s="85"/>
      <c r="BZX27" s="80"/>
      <c r="BZY27" s="80"/>
      <c r="BZZ27" s="85"/>
      <c r="CAA27" s="77"/>
      <c r="CAB27" s="74"/>
      <c r="CAC27" s="74"/>
      <c r="CAD27" s="85"/>
      <c r="CAE27" s="74"/>
      <c r="CAF27" s="74"/>
      <c r="CAG27" s="85"/>
      <c r="CAH27" s="74"/>
      <c r="CAI27" s="74"/>
      <c r="CAJ27" s="85"/>
      <c r="CAK27" s="74"/>
      <c r="CAL27" s="74"/>
      <c r="CAM27" s="85"/>
      <c r="CAN27" s="80"/>
      <c r="CAO27" s="80"/>
      <c r="CAP27" s="85"/>
      <c r="CAQ27" s="77"/>
      <c r="CAR27" s="74"/>
      <c r="CAS27" s="74"/>
      <c r="CAT27" s="85"/>
      <c r="CAU27" s="74"/>
      <c r="CAV27" s="74"/>
      <c r="CAW27" s="85"/>
      <c r="CAX27" s="74"/>
      <c r="CAY27" s="74"/>
      <c r="CAZ27" s="85"/>
      <c r="CBA27" s="74"/>
      <c r="CBB27" s="74"/>
      <c r="CBC27" s="85"/>
      <c r="CBD27" s="80"/>
      <c r="CBE27" s="80"/>
      <c r="CBF27" s="85"/>
      <c r="CBG27" s="77"/>
      <c r="CBH27" s="74"/>
      <c r="CBI27" s="74"/>
      <c r="CBJ27" s="85"/>
      <c r="CBK27" s="74"/>
      <c r="CBL27" s="74"/>
      <c r="CBM27" s="85"/>
      <c r="CBN27" s="74"/>
      <c r="CBO27" s="74"/>
      <c r="CBP27" s="85"/>
      <c r="CBQ27" s="74"/>
      <c r="CBR27" s="74"/>
      <c r="CBS27" s="85"/>
      <c r="CBT27" s="80"/>
      <c r="CBU27" s="80"/>
      <c r="CBV27" s="85"/>
      <c r="CBW27" s="77"/>
      <c r="CBX27" s="74"/>
      <c r="CBY27" s="74"/>
      <c r="CBZ27" s="85"/>
      <c r="CCA27" s="74"/>
      <c r="CCB27" s="74"/>
      <c r="CCC27" s="85"/>
      <c r="CCD27" s="74"/>
      <c r="CCE27" s="74"/>
      <c r="CCF27" s="85"/>
      <c r="CCG27" s="74"/>
      <c r="CCH27" s="74"/>
      <c r="CCI27" s="85"/>
      <c r="CCJ27" s="80"/>
      <c r="CCK27" s="80"/>
      <c r="CCL27" s="85"/>
      <c r="CCM27" s="77"/>
      <c r="CCN27" s="74"/>
      <c r="CCO27" s="74"/>
      <c r="CCP27" s="85"/>
      <c r="CCQ27" s="74"/>
      <c r="CCR27" s="74"/>
      <c r="CCS27" s="85"/>
      <c r="CCT27" s="74"/>
      <c r="CCU27" s="74"/>
      <c r="CCV27" s="85"/>
      <c r="CCW27" s="74"/>
      <c r="CCX27" s="74"/>
      <c r="CCY27" s="85"/>
      <c r="CCZ27" s="80"/>
      <c r="CDA27" s="80"/>
      <c r="CDB27" s="85"/>
      <c r="CDC27" s="77"/>
      <c r="CDD27" s="74"/>
      <c r="CDE27" s="74"/>
      <c r="CDF27" s="85"/>
      <c r="CDG27" s="74"/>
      <c r="CDH27" s="74"/>
      <c r="CDI27" s="85"/>
      <c r="CDJ27" s="74"/>
      <c r="CDK27" s="74"/>
      <c r="CDL27" s="85"/>
      <c r="CDM27" s="74"/>
      <c r="CDN27" s="74"/>
      <c r="CDO27" s="85"/>
      <c r="CDP27" s="80"/>
      <c r="CDQ27" s="80"/>
      <c r="CDR27" s="85"/>
      <c r="CDS27" s="77"/>
      <c r="CDT27" s="74"/>
      <c r="CDU27" s="74"/>
      <c r="CDV27" s="85"/>
      <c r="CDW27" s="74"/>
      <c r="CDX27" s="74"/>
      <c r="CDY27" s="85"/>
      <c r="CDZ27" s="74"/>
      <c r="CEA27" s="74"/>
      <c r="CEB27" s="85"/>
      <c r="CEC27" s="74"/>
      <c r="CED27" s="74"/>
      <c r="CEE27" s="85"/>
      <c r="CEF27" s="80"/>
      <c r="CEG27" s="80"/>
      <c r="CEH27" s="85"/>
      <c r="CEI27" s="77"/>
      <c r="CEJ27" s="74"/>
      <c r="CEK27" s="74"/>
      <c r="CEL27" s="85"/>
      <c r="CEM27" s="74"/>
      <c r="CEN27" s="74"/>
      <c r="CEO27" s="85"/>
      <c r="CEP27" s="74"/>
      <c r="CEQ27" s="74"/>
      <c r="CER27" s="85"/>
      <c r="CES27" s="74"/>
      <c r="CET27" s="74"/>
      <c r="CEU27" s="85"/>
      <c r="CEV27" s="80"/>
      <c r="CEW27" s="80"/>
      <c r="CEX27" s="85"/>
      <c r="CEY27" s="77"/>
      <c r="CEZ27" s="74"/>
      <c r="CFA27" s="74"/>
      <c r="CFB27" s="85"/>
      <c r="CFC27" s="74"/>
      <c r="CFD27" s="74"/>
      <c r="CFE27" s="85"/>
      <c r="CFF27" s="74"/>
      <c r="CFG27" s="74"/>
      <c r="CFH27" s="85"/>
      <c r="CFI27" s="74"/>
      <c r="CFJ27" s="74"/>
      <c r="CFK27" s="85"/>
      <c r="CFL27" s="80"/>
      <c r="CFM27" s="80"/>
      <c r="CFN27" s="85"/>
      <c r="CFO27" s="77"/>
      <c r="CFP27" s="74"/>
      <c r="CFQ27" s="74"/>
      <c r="CFR27" s="85"/>
      <c r="CFS27" s="74"/>
      <c r="CFT27" s="74"/>
      <c r="CFU27" s="85"/>
      <c r="CFV27" s="74"/>
      <c r="CFW27" s="74"/>
      <c r="CFX27" s="85"/>
      <c r="CFY27" s="74"/>
      <c r="CFZ27" s="74"/>
      <c r="CGA27" s="85"/>
      <c r="CGB27" s="80"/>
      <c r="CGC27" s="80"/>
      <c r="CGD27" s="85"/>
      <c r="CGE27" s="77"/>
      <c r="CGF27" s="74"/>
      <c r="CGG27" s="74"/>
      <c r="CGH27" s="85"/>
      <c r="CGI27" s="74"/>
      <c r="CGJ27" s="74"/>
      <c r="CGK27" s="85"/>
      <c r="CGL27" s="74"/>
      <c r="CGM27" s="74"/>
      <c r="CGN27" s="85"/>
      <c r="CGO27" s="74"/>
      <c r="CGP27" s="74"/>
      <c r="CGQ27" s="85"/>
      <c r="CGR27" s="80"/>
      <c r="CGS27" s="80"/>
      <c r="CGT27" s="85"/>
      <c r="CGU27" s="77"/>
      <c r="CGV27" s="74"/>
      <c r="CGW27" s="74"/>
      <c r="CGX27" s="85"/>
      <c r="CGY27" s="74"/>
      <c r="CGZ27" s="74"/>
      <c r="CHA27" s="85"/>
      <c r="CHB27" s="74"/>
      <c r="CHC27" s="74"/>
      <c r="CHD27" s="85"/>
      <c r="CHE27" s="74"/>
      <c r="CHF27" s="74"/>
      <c r="CHG27" s="85"/>
      <c r="CHH27" s="80"/>
      <c r="CHI27" s="80"/>
      <c r="CHJ27" s="85"/>
      <c r="CHK27" s="77"/>
      <c r="CHL27" s="74"/>
      <c r="CHM27" s="74"/>
      <c r="CHN27" s="85"/>
      <c r="CHO27" s="74"/>
      <c r="CHP27" s="74"/>
      <c r="CHQ27" s="85"/>
      <c r="CHR27" s="74"/>
      <c r="CHS27" s="74"/>
      <c r="CHT27" s="85"/>
      <c r="CHU27" s="74"/>
      <c r="CHV27" s="74"/>
      <c r="CHW27" s="85"/>
      <c r="CHX27" s="80"/>
      <c r="CHY27" s="80"/>
      <c r="CHZ27" s="85"/>
      <c r="CIA27" s="77"/>
      <c r="CIB27" s="74"/>
      <c r="CIC27" s="74"/>
      <c r="CID27" s="85"/>
      <c r="CIE27" s="74"/>
      <c r="CIF27" s="74"/>
      <c r="CIG27" s="85"/>
      <c r="CIH27" s="74"/>
      <c r="CII27" s="74"/>
      <c r="CIJ27" s="85"/>
      <c r="CIK27" s="74"/>
      <c r="CIL27" s="74"/>
      <c r="CIM27" s="85"/>
      <c r="CIN27" s="80"/>
      <c r="CIO27" s="80"/>
      <c r="CIP27" s="85"/>
      <c r="CIQ27" s="77"/>
      <c r="CIR27" s="74"/>
      <c r="CIS27" s="74"/>
      <c r="CIT27" s="85"/>
      <c r="CIU27" s="74"/>
      <c r="CIV27" s="74"/>
      <c r="CIW27" s="85"/>
      <c r="CIX27" s="74"/>
      <c r="CIY27" s="74"/>
      <c r="CIZ27" s="85"/>
      <c r="CJA27" s="74"/>
      <c r="CJB27" s="74"/>
      <c r="CJC27" s="85"/>
      <c r="CJD27" s="80"/>
      <c r="CJE27" s="80"/>
      <c r="CJF27" s="85"/>
      <c r="CJG27" s="77"/>
      <c r="CJH27" s="74"/>
      <c r="CJI27" s="74"/>
      <c r="CJJ27" s="85"/>
      <c r="CJK27" s="74"/>
      <c r="CJL27" s="74"/>
      <c r="CJM27" s="85"/>
      <c r="CJN27" s="74"/>
      <c r="CJO27" s="74"/>
      <c r="CJP27" s="85"/>
      <c r="CJQ27" s="74"/>
      <c r="CJR27" s="74"/>
      <c r="CJS27" s="85"/>
      <c r="CJT27" s="80"/>
      <c r="CJU27" s="80"/>
      <c r="CJV27" s="85"/>
      <c r="CJW27" s="77"/>
      <c r="CJX27" s="74"/>
      <c r="CJY27" s="74"/>
      <c r="CJZ27" s="85"/>
      <c r="CKA27" s="74"/>
      <c r="CKB27" s="74"/>
      <c r="CKC27" s="85"/>
      <c r="CKD27" s="74"/>
      <c r="CKE27" s="74"/>
      <c r="CKF27" s="85"/>
      <c r="CKG27" s="74"/>
      <c r="CKH27" s="74"/>
      <c r="CKI27" s="85"/>
      <c r="CKJ27" s="80"/>
      <c r="CKK27" s="80"/>
      <c r="CKL27" s="85"/>
      <c r="CKM27" s="77"/>
      <c r="CKN27" s="74"/>
      <c r="CKO27" s="74"/>
      <c r="CKP27" s="85"/>
      <c r="CKQ27" s="74"/>
      <c r="CKR27" s="74"/>
      <c r="CKS27" s="85"/>
      <c r="CKT27" s="74"/>
      <c r="CKU27" s="74"/>
      <c r="CKV27" s="85"/>
      <c r="CKW27" s="74"/>
      <c r="CKX27" s="74"/>
      <c r="CKY27" s="85"/>
      <c r="CKZ27" s="80"/>
      <c r="CLA27" s="80"/>
      <c r="CLB27" s="85"/>
      <c r="CLC27" s="77"/>
      <c r="CLD27" s="74"/>
      <c r="CLE27" s="74"/>
      <c r="CLF27" s="85"/>
      <c r="CLG27" s="74"/>
      <c r="CLH27" s="74"/>
      <c r="CLI27" s="85"/>
      <c r="CLJ27" s="74"/>
      <c r="CLK27" s="74"/>
      <c r="CLL27" s="85"/>
      <c r="CLM27" s="74"/>
      <c r="CLN27" s="74"/>
      <c r="CLO27" s="85"/>
      <c r="CLP27" s="80"/>
      <c r="CLQ27" s="80"/>
      <c r="CLR27" s="85"/>
      <c r="CLS27" s="77"/>
      <c r="CLT27" s="74"/>
      <c r="CLU27" s="74"/>
      <c r="CLV27" s="85"/>
      <c r="CLW27" s="74"/>
      <c r="CLX27" s="74"/>
      <c r="CLY27" s="85"/>
      <c r="CLZ27" s="74"/>
      <c r="CMA27" s="74"/>
      <c r="CMB27" s="85"/>
      <c r="CMC27" s="74"/>
      <c r="CMD27" s="74"/>
      <c r="CME27" s="85"/>
      <c r="CMF27" s="80"/>
      <c r="CMG27" s="80"/>
      <c r="CMH27" s="85"/>
      <c r="CMI27" s="77"/>
      <c r="CMJ27" s="74"/>
      <c r="CMK27" s="74"/>
      <c r="CML27" s="85"/>
      <c r="CMM27" s="74"/>
      <c r="CMN27" s="74"/>
      <c r="CMO27" s="85"/>
      <c r="CMP27" s="74"/>
      <c r="CMQ27" s="74"/>
      <c r="CMR27" s="85"/>
      <c r="CMS27" s="74"/>
      <c r="CMT27" s="74"/>
      <c r="CMU27" s="85"/>
      <c r="CMV27" s="80"/>
      <c r="CMW27" s="80"/>
      <c r="CMX27" s="85"/>
      <c r="CMY27" s="77"/>
      <c r="CMZ27" s="74"/>
      <c r="CNA27" s="74"/>
      <c r="CNB27" s="85"/>
      <c r="CNC27" s="74"/>
      <c r="CND27" s="74"/>
      <c r="CNE27" s="85"/>
      <c r="CNF27" s="74"/>
      <c r="CNG27" s="74"/>
      <c r="CNH27" s="85"/>
      <c r="CNI27" s="74"/>
      <c r="CNJ27" s="74"/>
      <c r="CNK27" s="85"/>
      <c r="CNL27" s="80"/>
      <c r="CNM27" s="80"/>
      <c r="CNN27" s="85"/>
      <c r="CNO27" s="77"/>
      <c r="CNP27" s="74"/>
      <c r="CNQ27" s="74"/>
      <c r="CNR27" s="85"/>
      <c r="CNS27" s="74"/>
      <c r="CNT27" s="74"/>
      <c r="CNU27" s="85"/>
      <c r="CNV27" s="74"/>
      <c r="CNW27" s="74"/>
      <c r="CNX27" s="85"/>
      <c r="CNY27" s="74"/>
      <c r="CNZ27" s="74"/>
      <c r="COA27" s="85"/>
      <c r="COB27" s="80"/>
      <c r="COC27" s="80"/>
      <c r="COD27" s="85"/>
      <c r="COE27" s="77"/>
      <c r="COF27" s="74"/>
      <c r="COG27" s="74"/>
      <c r="COH27" s="85"/>
      <c r="COI27" s="74"/>
      <c r="COJ27" s="74"/>
      <c r="COK27" s="85"/>
      <c r="COL27" s="74"/>
      <c r="COM27" s="74"/>
      <c r="CON27" s="85"/>
      <c r="COO27" s="74"/>
      <c r="COP27" s="74"/>
      <c r="COQ27" s="85"/>
      <c r="COR27" s="80"/>
      <c r="COS27" s="80"/>
      <c r="COT27" s="85"/>
      <c r="COU27" s="77"/>
      <c r="COV27" s="74"/>
      <c r="COW27" s="74"/>
      <c r="COX27" s="85"/>
      <c r="COY27" s="74"/>
      <c r="COZ27" s="74"/>
      <c r="CPA27" s="85"/>
      <c r="CPB27" s="74"/>
      <c r="CPC27" s="74"/>
      <c r="CPD27" s="85"/>
      <c r="CPE27" s="74"/>
      <c r="CPF27" s="74"/>
      <c r="CPG27" s="85"/>
      <c r="CPH27" s="80"/>
      <c r="CPI27" s="80"/>
      <c r="CPJ27" s="85"/>
      <c r="CPK27" s="77"/>
      <c r="CPL27" s="74"/>
      <c r="CPM27" s="74"/>
      <c r="CPN27" s="85"/>
      <c r="CPO27" s="74"/>
      <c r="CPP27" s="74"/>
      <c r="CPQ27" s="85"/>
      <c r="CPR27" s="74"/>
      <c r="CPS27" s="74"/>
      <c r="CPT27" s="85"/>
      <c r="CPU27" s="74"/>
      <c r="CPV27" s="74"/>
      <c r="CPW27" s="85"/>
      <c r="CPX27" s="80"/>
      <c r="CPY27" s="80"/>
      <c r="CPZ27" s="85"/>
      <c r="CQA27" s="77"/>
      <c r="CQB27" s="74"/>
      <c r="CQC27" s="74"/>
      <c r="CQD27" s="85"/>
      <c r="CQE27" s="74"/>
      <c r="CQF27" s="74"/>
      <c r="CQG27" s="85"/>
      <c r="CQH27" s="74"/>
      <c r="CQI27" s="74"/>
      <c r="CQJ27" s="85"/>
      <c r="CQK27" s="74"/>
      <c r="CQL27" s="74"/>
      <c r="CQM27" s="85"/>
      <c r="CQN27" s="80"/>
      <c r="CQO27" s="80"/>
      <c r="CQP27" s="85"/>
      <c r="CQQ27" s="77"/>
      <c r="CQR27" s="74"/>
      <c r="CQS27" s="74"/>
      <c r="CQT27" s="85"/>
      <c r="CQU27" s="74"/>
      <c r="CQV27" s="74"/>
      <c r="CQW27" s="85"/>
      <c r="CQX27" s="74"/>
      <c r="CQY27" s="74"/>
      <c r="CQZ27" s="85"/>
      <c r="CRA27" s="74"/>
      <c r="CRB27" s="74"/>
      <c r="CRC27" s="85"/>
      <c r="CRD27" s="80"/>
      <c r="CRE27" s="80"/>
      <c r="CRF27" s="85"/>
      <c r="CRG27" s="77"/>
      <c r="CRH27" s="74"/>
      <c r="CRI27" s="74"/>
      <c r="CRJ27" s="85"/>
      <c r="CRK27" s="74"/>
      <c r="CRL27" s="74"/>
      <c r="CRM27" s="85"/>
      <c r="CRN27" s="74"/>
      <c r="CRO27" s="74"/>
      <c r="CRP27" s="85"/>
      <c r="CRQ27" s="74"/>
      <c r="CRR27" s="74"/>
      <c r="CRS27" s="85"/>
      <c r="CRT27" s="80"/>
      <c r="CRU27" s="80"/>
      <c r="CRV27" s="85"/>
      <c r="CRW27" s="77"/>
      <c r="CRX27" s="74"/>
      <c r="CRY27" s="74"/>
      <c r="CRZ27" s="85"/>
      <c r="CSA27" s="74"/>
      <c r="CSB27" s="74"/>
      <c r="CSC27" s="85"/>
      <c r="CSD27" s="74"/>
      <c r="CSE27" s="74"/>
      <c r="CSF27" s="85"/>
      <c r="CSG27" s="74"/>
      <c r="CSH27" s="74"/>
      <c r="CSI27" s="85"/>
      <c r="CSJ27" s="80"/>
      <c r="CSK27" s="80"/>
      <c r="CSL27" s="85"/>
      <c r="CSM27" s="77"/>
      <c r="CSN27" s="74"/>
      <c r="CSO27" s="74"/>
      <c r="CSP27" s="85"/>
      <c r="CSQ27" s="74"/>
      <c r="CSR27" s="74"/>
      <c r="CSS27" s="85"/>
      <c r="CST27" s="74"/>
      <c r="CSU27" s="74"/>
      <c r="CSV27" s="85"/>
      <c r="CSW27" s="74"/>
      <c r="CSX27" s="74"/>
      <c r="CSY27" s="85"/>
      <c r="CSZ27" s="80"/>
      <c r="CTA27" s="80"/>
      <c r="CTB27" s="85"/>
      <c r="CTC27" s="77"/>
      <c r="CTD27" s="74"/>
      <c r="CTE27" s="74"/>
      <c r="CTF27" s="85"/>
      <c r="CTG27" s="74"/>
      <c r="CTH27" s="74"/>
      <c r="CTI27" s="85"/>
      <c r="CTJ27" s="74"/>
      <c r="CTK27" s="74"/>
      <c r="CTL27" s="85"/>
      <c r="CTM27" s="74"/>
      <c r="CTN27" s="74"/>
      <c r="CTO27" s="85"/>
      <c r="CTP27" s="80"/>
      <c r="CTQ27" s="80"/>
      <c r="CTR27" s="85"/>
      <c r="CTS27" s="77"/>
      <c r="CTT27" s="74"/>
      <c r="CTU27" s="74"/>
      <c r="CTV27" s="85"/>
      <c r="CTW27" s="74"/>
      <c r="CTX27" s="74"/>
      <c r="CTY27" s="85"/>
      <c r="CTZ27" s="74"/>
      <c r="CUA27" s="74"/>
      <c r="CUB27" s="85"/>
      <c r="CUC27" s="74"/>
      <c r="CUD27" s="74"/>
      <c r="CUE27" s="85"/>
      <c r="CUF27" s="80"/>
      <c r="CUG27" s="80"/>
      <c r="CUH27" s="85"/>
      <c r="CUI27" s="77"/>
      <c r="CUJ27" s="74"/>
      <c r="CUK27" s="74"/>
      <c r="CUL27" s="85"/>
      <c r="CUM27" s="74"/>
      <c r="CUN27" s="74"/>
      <c r="CUO27" s="85"/>
      <c r="CUP27" s="74"/>
      <c r="CUQ27" s="74"/>
      <c r="CUR27" s="85"/>
      <c r="CUS27" s="74"/>
      <c r="CUT27" s="74"/>
      <c r="CUU27" s="85"/>
      <c r="CUV27" s="80"/>
      <c r="CUW27" s="80"/>
      <c r="CUX27" s="85"/>
      <c r="CUY27" s="77"/>
      <c r="CUZ27" s="74"/>
      <c r="CVA27" s="74"/>
      <c r="CVB27" s="85"/>
      <c r="CVC27" s="74"/>
      <c r="CVD27" s="74"/>
      <c r="CVE27" s="85"/>
      <c r="CVF27" s="74"/>
      <c r="CVG27" s="74"/>
      <c r="CVH27" s="85"/>
      <c r="CVI27" s="74"/>
      <c r="CVJ27" s="74"/>
      <c r="CVK27" s="85"/>
      <c r="CVL27" s="80"/>
      <c r="CVM27" s="80"/>
      <c r="CVN27" s="85"/>
      <c r="CVO27" s="77"/>
      <c r="CVP27" s="74"/>
      <c r="CVQ27" s="74"/>
      <c r="CVR27" s="85"/>
      <c r="CVS27" s="74"/>
      <c r="CVT27" s="74"/>
      <c r="CVU27" s="85"/>
      <c r="CVV27" s="74"/>
      <c r="CVW27" s="74"/>
      <c r="CVX27" s="85"/>
      <c r="CVY27" s="74"/>
      <c r="CVZ27" s="74"/>
      <c r="CWA27" s="85"/>
      <c r="CWB27" s="80"/>
      <c r="CWC27" s="80"/>
      <c r="CWD27" s="85"/>
      <c r="CWE27" s="77"/>
      <c r="CWF27" s="74"/>
      <c r="CWG27" s="74"/>
      <c r="CWH27" s="85"/>
      <c r="CWI27" s="74"/>
      <c r="CWJ27" s="74"/>
      <c r="CWK27" s="85"/>
      <c r="CWL27" s="74"/>
      <c r="CWM27" s="74"/>
      <c r="CWN27" s="85"/>
      <c r="CWO27" s="74"/>
      <c r="CWP27" s="74"/>
      <c r="CWQ27" s="85"/>
      <c r="CWR27" s="80"/>
      <c r="CWS27" s="80"/>
      <c r="CWT27" s="85"/>
      <c r="CWU27" s="77"/>
      <c r="CWV27" s="74"/>
      <c r="CWW27" s="74"/>
      <c r="CWX27" s="85"/>
      <c r="CWY27" s="74"/>
      <c r="CWZ27" s="74"/>
      <c r="CXA27" s="85"/>
      <c r="CXB27" s="74"/>
      <c r="CXC27" s="74"/>
      <c r="CXD27" s="85"/>
      <c r="CXE27" s="74"/>
      <c r="CXF27" s="74"/>
      <c r="CXG27" s="85"/>
      <c r="CXH27" s="80"/>
      <c r="CXI27" s="80"/>
      <c r="CXJ27" s="85"/>
      <c r="CXK27" s="77"/>
      <c r="CXL27" s="74"/>
      <c r="CXM27" s="74"/>
      <c r="CXN27" s="85"/>
      <c r="CXO27" s="74"/>
      <c r="CXP27" s="74"/>
      <c r="CXQ27" s="85"/>
      <c r="CXR27" s="74"/>
      <c r="CXS27" s="74"/>
      <c r="CXT27" s="85"/>
      <c r="CXU27" s="74"/>
      <c r="CXV27" s="74"/>
      <c r="CXW27" s="85"/>
      <c r="CXX27" s="80"/>
      <c r="CXY27" s="80"/>
      <c r="CXZ27" s="85"/>
      <c r="CYA27" s="77"/>
      <c r="CYB27" s="74"/>
      <c r="CYC27" s="74"/>
      <c r="CYD27" s="85"/>
      <c r="CYE27" s="74"/>
      <c r="CYF27" s="74"/>
      <c r="CYG27" s="85"/>
      <c r="CYH27" s="74"/>
      <c r="CYI27" s="74"/>
      <c r="CYJ27" s="85"/>
      <c r="CYK27" s="74"/>
      <c r="CYL27" s="74"/>
      <c r="CYM27" s="85"/>
      <c r="CYN27" s="80"/>
      <c r="CYO27" s="80"/>
      <c r="CYP27" s="85"/>
      <c r="CYQ27" s="77"/>
      <c r="CYR27" s="74"/>
      <c r="CYS27" s="74"/>
      <c r="CYT27" s="85"/>
      <c r="CYU27" s="74"/>
      <c r="CYV27" s="74"/>
      <c r="CYW27" s="85"/>
      <c r="CYX27" s="74"/>
      <c r="CYY27" s="74"/>
      <c r="CYZ27" s="85"/>
      <c r="CZA27" s="74"/>
      <c r="CZB27" s="74"/>
      <c r="CZC27" s="85"/>
      <c r="CZD27" s="80"/>
      <c r="CZE27" s="80"/>
      <c r="CZF27" s="85"/>
      <c r="CZG27" s="77"/>
      <c r="CZH27" s="74"/>
      <c r="CZI27" s="74"/>
      <c r="CZJ27" s="85"/>
      <c r="CZK27" s="74"/>
      <c r="CZL27" s="74"/>
      <c r="CZM27" s="85"/>
      <c r="CZN27" s="74"/>
      <c r="CZO27" s="74"/>
      <c r="CZP27" s="85"/>
      <c r="CZQ27" s="74"/>
      <c r="CZR27" s="74"/>
      <c r="CZS27" s="85"/>
      <c r="CZT27" s="80"/>
      <c r="CZU27" s="80"/>
      <c r="CZV27" s="85"/>
      <c r="CZW27" s="77"/>
      <c r="CZX27" s="74"/>
      <c r="CZY27" s="74"/>
      <c r="CZZ27" s="85"/>
      <c r="DAA27" s="74"/>
      <c r="DAB27" s="74"/>
      <c r="DAC27" s="85"/>
      <c r="DAD27" s="74"/>
      <c r="DAE27" s="74"/>
      <c r="DAF27" s="85"/>
      <c r="DAG27" s="74"/>
      <c r="DAH27" s="74"/>
      <c r="DAI27" s="85"/>
      <c r="DAJ27" s="80"/>
      <c r="DAK27" s="80"/>
      <c r="DAL27" s="85"/>
      <c r="DAM27" s="77"/>
      <c r="DAN27" s="74"/>
      <c r="DAO27" s="74"/>
      <c r="DAP27" s="85"/>
      <c r="DAQ27" s="74"/>
      <c r="DAR27" s="74"/>
      <c r="DAS27" s="85"/>
      <c r="DAT27" s="74"/>
      <c r="DAU27" s="74"/>
      <c r="DAV27" s="85"/>
      <c r="DAW27" s="74"/>
      <c r="DAX27" s="74"/>
      <c r="DAY27" s="85"/>
      <c r="DAZ27" s="80"/>
      <c r="DBA27" s="80"/>
      <c r="DBB27" s="85"/>
      <c r="DBC27" s="77"/>
      <c r="DBD27" s="74"/>
      <c r="DBE27" s="74"/>
      <c r="DBF27" s="85"/>
      <c r="DBG27" s="74"/>
      <c r="DBH27" s="74"/>
      <c r="DBI27" s="85"/>
      <c r="DBJ27" s="74"/>
      <c r="DBK27" s="74"/>
      <c r="DBL27" s="85"/>
      <c r="DBM27" s="74"/>
      <c r="DBN27" s="74"/>
      <c r="DBO27" s="85"/>
      <c r="DBP27" s="80"/>
      <c r="DBQ27" s="80"/>
      <c r="DBR27" s="85"/>
      <c r="DBS27" s="77"/>
      <c r="DBT27" s="74"/>
      <c r="DBU27" s="74"/>
      <c r="DBV27" s="85"/>
      <c r="DBW27" s="74"/>
      <c r="DBX27" s="74"/>
      <c r="DBY27" s="85"/>
      <c r="DBZ27" s="74"/>
      <c r="DCA27" s="74"/>
      <c r="DCB27" s="85"/>
      <c r="DCC27" s="74"/>
      <c r="DCD27" s="74"/>
      <c r="DCE27" s="85"/>
      <c r="DCF27" s="80"/>
      <c r="DCG27" s="80"/>
      <c r="DCH27" s="85"/>
      <c r="DCI27" s="77"/>
      <c r="DCJ27" s="74"/>
      <c r="DCK27" s="74"/>
      <c r="DCL27" s="85"/>
      <c r="DCM27" s="74"/>
      <c r="DCN27" s="74"/>
      <c r="DCO27" s="85"/>
      <c r="DCP27" s="74"/>
      <c r="DCQ27" s="74"/>
      <c r="DCR27" s="85"/>
      <c r="DCS27" s="74"/>
      <c r="DCT27" s="74"/>
      <c r="DCU27" s="85"/>
      <c r="DCV27" s="80"/>
      <c r="DCW27" s="80"/>
      <c r="DCX27" s="85"/>
      <c r="DCY27" s="77"/>
      <c r="DCZ27" s="74"/>
      <c r="DDA27" s="74"/>
      <c r="DDB27" s="85"/>
      <c r="DDC27" s="74"/>
      <c r="DDD27" s="74"/>
      <c r="DDE27" s="85"/>
      <c r="DDF27" s="74"/>
      <c r="DDG27" s="74"/>
      <c r="DDH27" s="85"/>
      <c r="DDI27" s="74"/>
      <c r="DDJ27" s="74"/>
      <c r="DDK27" s="85"/>
      <c r="DDL27" s="80"/>
      <c r="DDM27" s="80"/>
      <c r="DDN27" s="85"/>
      <c r="DDO27" s="77"/>
      <c r="DDP27" s="74"/>
      <c r="DDQ27" s="74"/>
      <c r="DDR27" s="85"/>
      <c r="DDS27" s="74"/>
      <c r="DDT27" s="74"/>
      <c r="DDU27" s="85"/>
      <c r="DDV27" s="74"/>
      <c r="DDW27" s="74"/>
      <c r="DDX27" s="85"/>
      <c r="DDY27" s="74"/>
      <c r="DDZ27" s="74"/>
      <c r="DEA27" s="85"/>
      <c r="DEB27" s="80"/>
      <c r="DEC27" s="80"/>
      <c r="DED27" s="85"/>
      <c r="DEE27" s="77"/>
      <c r="DEF27" s="74"/>
      <c r="DEG27" s="74"/>
      <c r="DEH27" s="85"/>
      <c r="DEI27" s="74"/>
      <c r="DEJ27" s="74"/>
      <c r="DEK27" s="85"/>
      <c r="DEL27" s="74"/>
      <c r="DEM27" s="74"/>
      <c r="DEN27" s="85"/>
      <c r="DEO27" s="74"/>
      <c r="DEP27" s="74"/>
      <c r="DEQ27" s="85"/>
      <c r="DER27" s="80"/>
      <c r="DES27" s="80"/>
      <c r="DET27" s="85"/>
      <c r="DEU27" s="77"/>
      <c r="DEV27" s="74"/>
      <c r="DEW27" s="74"/>
      <c r="DEX27" s="85"/>
      <c r="DEY27" s="74"/>
      <c r="DEZ27" s="74"/>
      <c r="DFA27" s="85"/>
      <c r="DFB27" s="74"/>
      <c r="DFC27" s="74"/>
      <c r="DFD27" s="85"/>
      <c r="DFE27" s="74"/>
      <c r="DFF27" s="74"/>
      <c r="DFG27" s="85"/>
      <c r="DFH27" s="80"/>
      <c r="DFI27" s="80"/>
      <c r="DFJ27" s="85"/>
      <c r="DFK27" s="77"/>
      <c r="DFL27" s="74"/>
      <c r="DFM27" s="74"/>
      <c r="DFN27" s="85"/>
      <c r="DFO27" s="74"/>
      <c r="DFP27" s="74"/>
      <c r="DFQ27" s="85"/>
      <c r="DFR27" s="74"/>
      <c r="DFS27" s="74"/>
      <c r="DFT27" s="85"/>
      <c r="DFU27" s="74"/>
      <c r="DFV27" s="74"/>
      <c r="DFW27" s="85"/>
      <c r="DFX27" s="80"/>
      <c r="DFY27" s="80"/>
      <c r="DFZ27" s="85"/>
      <c r="DGA27" s="77"/>
      <c r="DGB27" s="74"/>
      <c r="DGC27" s="74"/>
      <c r="DGD27" s="85"/>
      <c r="DGE27" s="74"/>
      <c r="DGF27" s="74"/>
      <c r="DGG27" s="85"/>
      <c r="DGH27" s="74"/>
      <c r="DGI27" s="74"/>
      <c r="DGJ27" s="85"/>
      <c r="DGK27" s="74"/>
      <c r="DGL27" s="74"/>
      <c r="DGM27" s="85"/>
      <c r="DGN27" s="80"/>
      <c r="DGO27" s="80"/>
      <c r="DGP27" s="85"/>
      <c r="DGQ27" s="77"/>
      <c r="DGR27" s="74"/>
      <c r="DGS27" s="74"/>
      <c r="DGT27" s="85"/>
      <c r="DGU27" s="74"/>
      <c r="DGV27" s="74"/>
      <c r="DGW27" s="85"/>
      <c r="DGX27" s="74"/>
      <c r="DGY27" s="74"/>
      <c r="DGZ27" s="85"/>
      <c r="DHA27" s="74"/>
      <c r="DHB27" s="74"/>
      <c r="DHC27" s="85"/>
      <c r="DHD27" s="80"/>
      <c r="DHE27" s="80"/>
      <c r="DHF27" s="85"/>
      <c r="DHG27" s="77"/>
      <c r="DHH27" s="74"/>
      <c r="DHI27" s="74"/>
      <c r="DHJ27" s="85"/>
      <c r="DHK27" s="74"/>
      <c r="DHL27" s="74"/>
      <c r="DHM27" s="85"/>
      <c r="DHN27" s="74"/>
      <c r="DHO27" s="74"/>
      <c r="DHP27" s="85"/>
      <c r="DHQ27" s="74"/>
      <c r="DHR27" s="74"/>
      <c r="DHS27" s="85"/>
      <c r="DHT27" s="80"/>
      <c r="DHU27" s="80"/>
      <c r="DHV27" s="85"/>
      <c r="DHW27" s="77"/>
      <c r="DHX27" s="74"/>
      <c r="DHY27" s="74"/>
      <c r="DHZ27" s="85"/>
      <c r="DIA27" s="74"/>
      <c r="DIB27" s="74"/>
      <c r="DIC27" s="85"/>
      <c r="DID27" s="74"/>
      <c r="DIE27" s="74"/>
      <c r="DIF27" s="85"/>
      <c r="DIG27" s="74"/>
      <c r="DIH27" s="74"/>
      <c r="DII27" s="85"/>
      <c r="DIJ27" s="80"/>
      <c r="DIK27" s="80"/>
      <c r="DIL27" s="85"/>
      <c r="DIM27" s="77"/>
      <c r="DIN27" s="74"/>
      <c r="DIO27" s="74"/>
      <c r="DIP27" s="85"/>
      <c r="DIQ27" s="74"/>
      <c r="DIR27" s="74"/>
      <c r="DIS27" s="85"/>
      <c r="DIT27" s="74"/>
      <c r="DIU27" s="74"/>
      <c r="DIV27" s="85"/>
      <c r="DIW27" s="74"/>
      <c r="DIX27" s="74"/>
      <c r="DIY27" s="85"/>
      <c r="DIZ27" s="80"/>
      <c r="DJA27" s="80"/>
      <c r="DJB27" s="85"/>
      <c r="DJC27" s="77"/>
      <c r="DJD27" s="74"/>
      <c r="DJE27" s="74"/>
      <c r="DJF27" s="85"/>
      <c r="DJG27" s="74"/>
      <c r="DJH27" s="74"/>
      <c r="DJI27" s="85"/>
      <c r="DJJ27" s="74"/>
      <c r="DJK27" s="74"/>
      <c r="DJL27" s="85"/>
      <c r="DJM27" s="74"/>
      <c r="DJN27" s="74"/>
      <c r="DJO27" s="85"/>
      <c r="DJP27" s="80"/>
      <c r="DJQ27" s="80"/>
      <c r="DJR27" s="85"/>
      <c r="DJS27" s="77"/>
      <c r="DJT27" s="74"/>
      <c r="DJU27" s="74"/>
      <c r="DJV27" s="85"/>
      <c r="DJW27" s="74"/>
      <c r="DJX27" s="74"/>
      <c r="DJY27" s="85"/>
      <c r="DJZ27" s="74"/>
      <c r="DKA27" s="74"/>
      <c r="DKB27" s="85"/>
      <c r="DKC27" s="74"/>
      <c r="DKD27" s="74"/>
      <c r="DKE27" s="85"/>
      <c r="DKF27" s="80"/>
      <c r="DKG27" s="80"/>
      <c r="DKH27" s="85"/>
      <c r="DKI27" s="77"/>
      <c r="DKJ27" s="74"/>
      <c r="DKK27" s="74"/>
      <c r="DKL27" s="85"/>
      <c r="DKM27" s="74"/>
      <c r="DKN27" s="74"/>
      <c r="DKO27" s="85"/>
      <c r="DKP27" s="74"/>
      <c r="DKQ27" s="74"/>
      <c r="DKR27" s="85"/>
      <c r="DKS27" s="74"/>
      <c r="DKT27" s="74"/>
      <c r="DKU27" s="85"/>
      <c r="DKV27" s="80"/>
      <c r="DKW27" s="80"/>
      <c r="DKX27" s="85"/>
      <c r="DKY27" s="77"/>
      <c r="DKZ27" s="74"/>
      <c r="DLA27" s="74"/>
      <c r="DLB27" s="85"/>
      <c r="DLC27" s="74"/>
      <c r="DLD27" s="74"/>
      <c r="DLE27" s="85"/>
      <c r="DLF27" s="74"/>
      <c r="DLG27" s="74"/>
      <c r="DLH27" s="85"/>
      <c r="DLI27" s="74"/>
      <c r="DLJ27" s="74"/>
      <c r="DLK27" s="85"/>
      <c r="DLL27" s="80"/>
      <c r="DLM27" s="80"/>
      <c r="DLN27" s="85"/>
      <c r="DLO27" s="77"/>
      <c r="DLP27" s="74"/>
      <c r="DLQ27" s="74"/>
      <c r="DLR27" s="85"/>
      <c r="DLS27" s="74"/>
      <c r="DLT27" s="74"/>
      <c r="DLU27" s="85"/>
      <c r="DLV27" s="74"/>
      <c r="DLW27" s="74"/>
      <c r="DLX27" s="85"/>
      <c r="DLY27" s="74"/>
      <c r="DLZ27" s="74"/>
      <c r="DMA27" s="85"/>
      <c r="DMB27" s="80"/>
      <c r="DMC27" s="80"/>
      <c r="DMD27" s="85"/>
      <c r="DME27" s="77"/>
      <c r="DMF27" s="74"/>
      <c r="DMG27" s="74"/>
      <c r="DMH27" s="85"/>
      <c r="DMI27" s="74"/>
      <c r="DMJ27" s="74"/>
      <c r="DMK27" s="85"/>
      <c r="DML27" s="74"/>
      <c r="DMM27" s="74"/>
      <c r="DMN27" s="85"/>
      <c r="DMO27" s="74"/>
      <c r="DMP27" s="74"/>
      <c r="DMQ27" s="85"/>
      <c r="DMR27" s="80"/>
      <c r="DMS27" s="80"/>
      <c r="DMT27" s="85"/>
      <c r="DMU27" s="77"/>
      <c r="DMV27" s="74"/>
      <c r="DMW27" s="74"/>
      <c r="DMX27" s="85"/>
      <c r="DMY27" s="74"/>
      <c r="DMZ27" s="74"/>
      <c r="DNA27" s="85"/>
      <c r="DNB27" s="74"/>
      <c r="DNC27" s="74"/>
      <c r="DND27" s="85"/>
      <c r="DNE27" s="74"/>
      <c r="DNF27" s="74"/>
      <c r="DNG27" s="85"/>
      <c r="DNH27" s="80"/>
      <c r="DNI27" s="80"/>
      <c r="DNJ27" s="85"/>
      <c r="DNK27" s="77"/>
      <c r="DNL27" s="74"/>
      <c r="DNM27" s="74"/>
      <c r="DNN27" s="85"/>
      <c r="DNO27" s="74"/>
      <c r="DNP27" s="74"/>
      <c r="DNQ27" s="85"/>
      <c r="DNR27" s="74"/>
      <c r="DNS27" s="74"/>
      <c r="DNT27" s="85"/>
      <c r="DNU27" s="74"/>
      <c r="DNV27" s="74"/>
      <c r="DNW27" s="85"/>
      <c r="DNX27" s="80"/>
      <c r="DNY27" s="80"/>
      <c r="DNZ27" s="85"/>
      <c r="DOA27" s="77"/>
      <c r="DOB27" s="74"/>
      <c r="DOC27" s="74"/>
      <c r="DOD27" s="85"/>
      <c r="DOE27" s="74"/>
      <c r="DOF27" s="74"/>
      <c r="DOG27" s="85"/>
      <c r="DOH27" s="74"/>
      <c r="DOI27" s="74"/>
      <c r="DOJ27" s="85"/>
      <c r="DOK27" s="74"/>
      <c r="DOL27" s="74"/>
      <c r="DOM27" s="85"/>
      <c r="DON27" s="80"/>
      <c r="DOO27" s="80"/>
      <c r="DOP27" s="85"/>
      <c r="DOQ27" s="77"/>
      <c r="DOR27" s="74"/>
      <c r="DOS27" s="74"/>
      <c r="DOT27" s="85"/>
      <c r="DOU27" s="74"/>
      <c r="DOV27" s="74"/>
      <c r="DOW27" s="85"/>
      <c r="DOX27" s="74"/>
      <c r="DOY27" s="74"/>
      <c r="DOZ27" s="85"/>
      <c r="DPA27" s="74"/>
      <c r="DPB27" s="74"/>
      <c r="DPC27" s="85"/>
      <c r="DPD27" s="80"/>
      <c r="DPE27" s="80"/>
      <c r="DPF27" s="85"/>
      <c r="DPG27" s="77"/>
      <c r="DPH27" s="74"/>
      <c r="DPI27" s="74"/>
      <c r="DPJ27" s="85"/>
      <c r="DPK27" s="74"/>
      <c r="DPL27" s="74"/>
      <c r="DPM27" s="85"/>
      <c r="DPN27" s="74"/>
      <c r="DPO27" s="74"/>
      <c r="DPP27" s="85"/>
      <c r="DPQ27" s="74"/>
      <c r="DPR27" s="74"/>
      <c r="DPS27" s="85"/>
      <c r="DPT27" s="80"/>
      <c r="DPU27" s="80"/>
      <c r="DPV27" s="85"/>
      <c r="DPW27" s="77"/>
      <c r="DPX27" s="74"/>
      <c r="DPY27" s="74"/>
      <c r="DPZ27" s="85"/>
      <c r="DQA27" s="74"/>
      <c r="DQB27" s="74"/>
      <c r="DQC27" s="85"/>
      <c r="DQD27" s="74"/>
      <c r="DQE27" s="74"/>
      <c r="DQF27" s="85"/>
      <c r="DQG27" s="74"/>
      <c r="DQH27" s="74"/>
      <c r="DQI27" s="85"/>
      <c r="DQJ27" s="80"/>
      <c r="DQK27" s="80"/>
      <c r="DQL27" s="85"/>
      <c r="DQM27" s="77"/>
      <c r="DQN27" s="74"/>
      <c r="DQO27" s="74"/>
      <c r="DQP27" s="85"/>
      <c r="DQQ27" s="74"/>
      <c r="DQR27" s="74"/>
      <c r="DQS27" s="85"/>
      <c r="DQT27" s="74"/>
      <c r="DQU27" s="74"/>
      <c r="DQV27" s="85"/>
      <c r="DQW27" s="74"/>
      <c r="DQX27" s="74"/>
      <c r="DQY27" s="85"/>
      <c r="DQZ27" s="80"/>
      <c r="DRA27" s="80"/>
      <c r="DRB27" s="85"/>
      <c r="DRC27" s="77"/>
      <c r="DRD27" s="74"/>
      <c r="DRE27" s="74"/>
      <c r="DRF27" s="85"/>
      <c r="DRG27" s="74"/>
      <c r="DRH27" s="74"/>
      <c r="DRI27" s="85"/>
      <c r="DRJ27" s="74"/>
      <c r="DRK27" s="74"/>
      <c r="DRL27" s="85"/>
      <c r="DRM27" s="74"/>
      <c r="DRN27" s="74"/>
      <c r="DRO27" s="85"/>
      <c r="DRP27" s="80"/>
      <c r="DRQ27" s="80"/>
      <c r="DRR27" s="85"/>
      <c r="DRS27" s="77"/>
      <c r="DRT27" s="74"/>
      <c r="DRU27" s="74"/>
      <c r="DRV27" s="85"/>
      <c r="DRW27" s="74"/>
      <c r="DRX27" s="74"/>
      <c r="DRY27" s="85"/>
      <c r="DRZ27" s="74"/>
      <c r="DSA27" s="74"/>
      <c r="DSB27" s="85"/>
      <c r="DSC27" s="74"/>
      <c r="DSD27" s="74"/>
      <c r="DSE27" s="85"/>
      <c r="DSF27" s="80"/>
      <c r="DSG27" s="80"/>
      <c r="DSH27" s="85"/>
      <c r="DSI27" s="77"/>
      <c r="DSJ27" s="74"/>
      <c r="DSK27" s="74"/>
      <c r="DSL27" s="85"/>
      <c r="DSM27" s="74"/>
      <c r="DSN27" s="74"/>
      <c r="DSO27" s="85"/>
      <c r="DSP27" s="74"/>
      <c r="DSQ27" s="74"/>
      <c r="DSR27" s="85"/>
      <c r="DSS27" s="74"/>
      <c r="DST27" s="74"/>
      <c r="DSU27" s="85"/>
      <c r="DSV27" s="80"/>
      <c r="DSW27" s="80"/>
      <c r="DSX27" s="85"/>
      <c r="DSY27" s="77"/>
      <c r="DSZ27" s="74"/>
      <c r="DTA27" s="74"/>
      <c r="DTB27" s="85"/>
      <c r="DTC27" s="74"/>
      <c r="DTD27" s="74"/>
      <c r="DTE27" s="85"/>
      <c r="DTF27" s="74"/>
      <c r="DTG27" s="74"/>
      <c r="DTH27" s="85"/>
      <c r="DTI27" s="74"/>
      <c r="DTJ27" s="74"/>
      <c r="DTK27" s="85"/>
      <c r="DTL27" s="80"/>
      <c r="DTM27" s="80"/>
      <c r="DTN27" s="85"/>
      <c r="DTO27" s="77"/>
      <c r="DTP27" s="74"/>
      <c r="DTQ27" s="74"/>
      <c r="DTR27" s="85"/>
      <c r="DTS27" s="74"/>
      <c r="DTT27" s="74"/>
      <c r="DTU27" s="85"/>
      <c r="DTV27" s="74"/>
      <c r="DTW27" s="74"/>
      <c r="DTX27" s="85"/>
      <c r="DTY27" s="74"/>
      <c r="DTZ27" s="74"/>
      <c r="DUA27" s="85"/>
      <c r="DUB27" s="80"/>
      <c r="DUC27" s="80"/>
      <c r="DUD27" s="85"/>
      <c r="DUE27" s="77"/>
      <c r="DUF27" s="74"/>
      <c r="DUG27" s="74"/>
      <c r="DUH27" s="85"/>
      <c r="DUI27" s="74"/>
      <c r="DUJ27" s="74"/>
      <c r="DUK27" s="85"/>
      <c r="DUL27" s="74"/>
      <c r="DUM27" s="74"/>
      <c r="DUN27" s="85"/>
      <c r="DUO27" s="74"/>
      <c r="DUP27" s="74"/>
      <c r="DUQ27" s="85"/>
      <c r="DUR27" s="80"/>
      <c r="DUS27" s="80"/>
      <c r="DUT27" s="85"/>
      <c r="DUU27" s="77"/>
      <c r="DUV27" s="74"/>
      <c r="DUW27" s="74"/>
      <c r="DUX27" s="85"/>
      <c r="DUY27" s="74"/>
      <c r="DUZ27" s="74"/>
      <c r="DVA27" s="85"/>
      <c r="DVB27" s="74"/>
      <c r="DVC27" s="74"/>
      <c r="DVD27" s="85"/>
      <c r="DVE27" s="74"/>
      <c r="DVF27" s="74"/>
      <c r="DVG27" s="85"/>
      <c r="DVH27" s="80"/>
      <c r="DVI27" s="80"/>
      <c r="DVJ27" s="85"/>
      <c r="DVK27" s="77"/>
      <c r="DVL27" s="74"/>
      <c r="DVM27" s="74"/>
      <c r="DVN27" s="85"/>
      <c r="DVO27" s="74"/>
      <c r="DVP27" s="74"/>
      <c r="DVQ27" s="85"/>
      <c r="DVR27" s="74"/>
      <c r="DVS27" s="74"/>
      <c r="DVT27" s="85"/>
      <c r="DVU27" s="74"/>
      <c r="DVV27" s="74"/>
      <c r="DVW27" s="85"/>
      <c r="DVX27" s="80"/>
      <c r="DVY27" s="80"/>
      <c r="DVZ27" s="85"/>
      <c r="DWA27" s="77"/>
      <c r="DWB27" s="74"/>
      <c r="DWC27" s="74"/>
      <c r="DWD27" s="85"/>
      <c r="DWE27" s="74"/>
      <c r="DWF27" s="74"/>
      <c r="DWG27" s="85"/>
      <c r="DWH27" s="74"/>
      <c r="DWI27" s="74"/>
      <c r="DWJ27" s="85"/>
      <c r="DWK27" s="74"/>
      <c r="DWL27" s="74"/>
      <c r="DWM27" s="85"/>
      <c r="DWN27" s="80"/>
      <c r="DWO27" s="80"/>
      <c r="DWP27" s="85"/>
      <c r="DWQ27" s="77"/>
      <c r="DWR27" s="74"/>
      <c r="DWS27" s="74"/>
      <c r="DWT27" s="85"/>
      <c r="DWU27" s="74"/>
      <c r="DWV27" s="74"/>
      <c r="DWW27" s="85"/>
      <c r="DWX27" s="74"/>
      <c r="DWY27" s="74"/>
      <c r="DWZ27" s="85"/>
      <c r="DXA27" s="74"/>
      <c r="DXB27" s="74"/>
      <c r="DXC27" s="85"/>
      <c r="DXD27" s="80"/>
      <c r="DXE27" s="80"/>
      <c r="DXF27" s="85"/>
      <c r="DXG27" s="77"/>
      <c r="DXH27" s="74"/>
      <c r="DXI27" s="74"/>
      <c r="DXJ27" s="85"/>
      <c r="DXK27" s="74"/>
      <c r="DXL27" s="74"/>
      <c r="DXM27" s="85"/>
      <c r="DXN27" s="74"/>
      <c r="DXO27" s="74"/>
      <c r="DXP27" s="85"/>
      <c r="DXQ27" s="74"/>
      <c r="DXR27" s="74"/>
      <c r="DXS27" s="85"/>
      <c r="DXT27" s="80"/>
      <c r="DXU27" s="80"/>
      <c r="DXV27" s="85"/>
      <c r="DXW27" s="77"/>
      <c r="DXX27" s="74"/>
      <c r="DXY27" s="74"/>
      <c r="DXZ27" s="85"/>
      <c r="DYA27" s="74"/>
      <c r="DYB27" s="74"/>
      <c r="DYC27" s="85"/>
      <c r="DYD27" s="74"/>
      <c r="DYE27" s="74"/>
      <c r="DYF27" s="85"/>
      <c r="DYG27" s="74"/>
      <c r="DYH27" s="74"/>
      <c r="DYI27" s="85"/>
      <c r="DYJ27" s="80"/>
      <c r="DYK27" s="80"/>
      <c r="DYL27" s="85"/>
      <c r="DYM27" s="77"/>
      <c r="DYN27" s="74"/>
      <c r="DYO27" s="74"/>
      <c r="DYP27" s="85"/>
      <c r="DYQ27" s="74"/>
      <c r="DYR27" s="74"/>
      <c r="DYS27" s="85"/>
      <c r="DYT27" s="74"/>
      <c r="DYU27" s="74"/>
      <c r="DYV27" s="85"/>
      <c r="DYW27" s="74"/>
      <c r="DYX27" s="74"/>
      <c r="DYY27" s="85"/>
      <c r="DYZ27" s="80"/>
      <c r="DZA27" s="80"/>
      <c r="DZB27" s="85"/>
      <c r="DZC27" s="77"/>
      <c r="DZD27" s="74"/>
      <c r="DZE27" s="74"/>
      <c r="DZF27" s="85"/>
      <c r="DZG27" s="74"/>
      <c r="DZH27" s="74"/>
      <c r="DZI27" s="85"/>
      <c r="DZJ27" s="74"/>
      <c r="DZK27" s="74"/>
      <c r="DZL27" s="85"/>
      <c r="DZM27" s="74"/>
      <c r="DZN27" s="74"/>
      <c r="DZO27" s="85"/>
      <c r="DZP27" s="80"/>
      <c r="DZQ27" s="80"/>
      <c r="DZR27" s="85"/>
      <c r="DZS27" s="77"/>
      <c r="DZT27" s="74"/>
      <c r="DZU27" s="74"/>
      <c r="DZV27" s="85"/>
      <c r="DZW27" s="74"/>
      <c r="DZX27" s="74"/>
      <c r="DZY27" s="85"/>
      <c r="DZZ27" s="74"/>
      <c r="EAA27" s="74"/>
      <c r="EAB27" s="85"/>
      <c r="EAC27" s="74"/>
      <c r="EAD27" s="74"/>
      <c r="EAE27" s="85"/>
      <c r="EAF27" s="80"/>
      <c r="EAG27" s="80"/>
      <c r="EAH27" s="85"/>
      <c r="EAI27" s="77"/>
      <c r="EAJ27" s="74"/>
      <c r="EAK27" s="74"/>
      <c r="EAL27" s="85"/>
      <c r="EAM27" s="74"/>
      <c r="EAN27" s="74"/>
      <c r="EAO27" s="85"/>
      <c r="EAP27" s="74"/>
      <c r="EAQ27" s="74"/>
      <c r="EAR27" s="85"/>
      <c r="EAS27" s="74"/>
      <c r="EAT27" s="74"/>
      <c r="EAU27" s="85"/>
      <c r="EAV27" s="80"/>
      <c r="EAW27" s="80"/>
      <c r="EAX27" s="85"/>
      <c r="EAY27" s="77"/>
      <c r="EAZ27" s="74"/>
      <c r="EBA27" s="74"/>
      <c r="EBB27" s="85"/>
      <c r="EBC27" s="74"/>
      <c r="EBD27" s="74"/>
      <c r="EBE27" s="85"/>
      <c r="EBF27" s="74"/>
      <c r="EBG27" s="74"/>
      <c r="EBH27" s="85"/>
      <c r="EBI27" s="74"/>
      <c r="EBJ27" s="74"/>
      <c r="EBK27" s="85"/>
      <c r="EBL27" s="80"/>
      <c r="EBM27" s="80"/>
      <c r="EBN27" s="85"/>
      <c r="EBO27" s="77"/>
      <c r="EBP27" s="74"/>
      <c r="EBQ27" s="74"/>
      <c r="EBR27" s="85"/>
      <c r="EBS27" s="74"/>
      <c r="EBT27" s="74"/>
      <c r="EBU27" s="85"/>
      <c r="EBV27" s="74"/>
      <c r="EBW27" s="74"/>
      <c r="EBX27" s="85"/>
      <c r="EBY27" s="74"/>
      <c r="EBZ27" s="74"/>
      <c r="ECA27" s="85"/>
      <c r="ECB27" s="80"/>
      <c r="ECC27" s="80"/>
      <c r="ECD27" s="85"/>
      <c r="ECE27" s="77"/>
      <c r="ECF27" s="74"/>
      <c r="ECG27" s="74"/>
      <c r="ECH27" s="85"/>
      <c r="ECI27" s="74"/>
      <c r="ECJ27" s="74"/>
      <c r="ECK27" s="85"/>
      <c r="ECL27" s="74"/>
      <c r="ECM27" s="74"/>
      <c r="ECN27" s="85"/>
      <c r="ECO27" s="74"/>
      <c r="ECP27" s="74"/>
      <c r="ECQ27" s="85"/>
      <c r="ECR27" s="80"/>
      <c r="ECS27" s="80"/>
      <c r="ECT27" s="85"/>
      <c r="ECU27" s="77"/>
      <c r="ECV27" s="74"/>
      <c r="ECW27" s="74"/>
      <c r="ECX27" s="85"/>
      <c r="ECY27" s="74"/>
      <c r="ECZ27" s="74"/>
      <c r="EDA27" s="85"/>
      <c r="EDB27" s="74"/>
      <c r="EDC27" s="74"/>
      <c r="EDD27" s="85"/>
      <c r="EDE27" s="74"/>
      <c r="EDF27" s="74"/>
      <c r="EDG27" s="85"/>
      <c r="EDH27" s="80"/>
      <c r="EDI27" s="80"/>
      <c r="EDJ27" s="85"/>
      <c r="EDK27" s="77"/>
      <c r="EDL27" s="74"/>
      <c r="EDM27" s="74"/>
      <c r="EDN27" s="85"/>
      <c r="EDO27" s="74"/>
      <c r="EDP27" s="74"/>
      <c r="EDQ27" s="85"/>
      <c r="EDR27" s="74"/>
      <c r="EDS27" s="74"/>
      <c r="EDT27" s="85"/>
      <c r="EDU27" s="74"/>
      <c r="EDV27" s="74"/>
      <c r="EDW27" s="85"/>
      <c r="EDX27" s="80"/>
      <c r="EDY27" s="80"/>
      <c r="EDZ27" s="85"/>
      <c r="EEA27" s="77"/>
      <c r="EEB27" s="74"/>
      <c r="EEC27" s="74"/>
      <c r="EED27" s="85"/>
      <c r="EEE27" s="74"/>
      <c r="EEF27" s="74"/>
      <c r="EEG27" s="85"/>
      <c r="EEH27" s="74"/>
      <c r="EEI27" s="74"/>
      <c r="EEJ27" s="85"/>
      <c r="EEK27" s="74"/>
      <c r="EEL27" s="74"/>
      <c r="EEM27" s="85"/>
      <c r="EEN27" s="80"/>
      <c r="EEO27" s="80"/>
      <c r="EEP27" s="85"/>
      <c r="EEQ27" s="77"/>
      <c r="EER27" s="74"/>
      <c r="EES27" s="74"/>
      <c r="EET27" s="85"/>
      <c r="EEU27" s="74"/>
      <c r="EEV27" s="74"/>
      <c r="EEW27" s="85"/>
      <c r="EEX27" s="74"/>
      <c r="EEY27" s="74"/>
      <c r="EEZ27" s="85"/>
      <c r="EFA27" s="74"/>
      <c r="EFB27" s="74"/>
      <c r="EFC27" s="85"/>
      <c r="EFD27" s="80"/>
      <c r="EFE27" s="80"/>
      <c r="EFF27" s="85"/>
      <c r="EFG27" s="77"/>
      <c r="EFH27" s="74"/>
      <c r="EFI27" s="74"/>
      <c r="EFJ27" s="85"/>
      <c r="EFK27" s="74"/>
      <c r="EFL27" s="74"/>
      <c r="EFM27" s="85"/>
      <c r="EFN27" s="74"/>
      <c r="EFO27" s="74"/>
      <c r="EFP27" s="85"/>
      <c r="EFQ27" s="74"/>
      <c r="EFR27" s="74"/>
      <c r="EFS27" s="85"/>
      <c r="EFT27" s="80"/>
      <c r="EFU27" s="80"/>
      <c r="EFV27" s="85"/>
      <c r="EFW27" s="77"/>
      <c r="EFX27" s="74"/>
      <c r="EFY27" s="74"/>
      <c r="EFZ27" s="85"/>
      <c r="EGA27" s="74"/>
      <c r="EGB27" s="74"/>
      <c r="EGC27" s="85"/>
      <c r="EGD27" s="74"/>
      <c r="EGE27" s="74"/>
      <c r="EGF27" s="85"/>
      <c r="EGG27" s="74"/>
      <c r="EGH27" s="74"/>
      <c r="EGI27" s="85"/>
      <c r="EGJ27" s="80"/>
      <c r="EGK27" s="80"/>
      <c r="EGL27" s="85"/>
      <c r="EGM27" s="77"/>
      <c r="EGN27" s="74"/>
      <c r="EGO27" s="74"/>
      <c r="EGP27" s="85"/>
      <c r="EGQ27" s="74"/>
      <c r="EGR27" s="74"/>
      <c r="EGS27" s="85"/>
      <c r="EGT27" s="74"/>
      <c r="EGU27" s="74"/>
      <c r="EGV27" s="85"/>
      <c r="EGW27" s="74"/>
      <c r="EGX27" s="74"/>
      <c r="EGY27" s="85"/>
      <c r="EGZ27" s="80"/>
      <c r="EHA27" s="80"/>
      <c r="EHB27" s="85"/>
      <c r="EHC27" s="77"/>
      <c r="EHD27" s="74"/>
      <c r="EHE27" s="74"/>
      <c r="EHF27" s="85"/>
      <c r="EHG27" s="74"/>
      <c r="EHH27" s="74"/>
      <c r="EHI27" s="85"/>
      <c r="EHJ27" s="74"/>
      <c r="EHK27" s="74"/>
      <c r="EHL27" s="85"/>
      <c r="EHM27" s="74"/>
      <c r="EHN27" s="74"/>
      <c r="EHO27" s="85"/>
      <c r="EHP27" s="80"/>
      <c r="EHQ27" s="80"/>
      <c r="EHR27" s="85"/>
      <c r="EHS27" s="77"/>
      <c r="EHT27" s="74"/>
      <c r="EHU27" s="74"/>
      <c r="EHV27" s="85"/>
      <c r="EHW27" s="74"/>
      <c r="EHX27" s="74"/>
      <c r="EHY27" s="85"/>
      <c r="EHZ27" s="74"/>
      <c r="EIA27" s="74"/>
      <c r="EIB27" s="85"/>
      <c r="EIC27" s="74"/>
      <c r="EID27" s="74"/>
      <c r="EIE27" s="85"/>
      <c r="EIF27" s="80"/>
      <c r="EIG27" s="80"/>
      <c r="EIH27" s="85"/>
      <c r="EII27" s="77"/>
      <c r="EIJ27" s="74"/>
      <c r="EIK27" s="74"/>
      <c r="EIL27" s="85"/>
      <c r="EIM27" s="74"/>
      <c r="EIN27" s="74"/>
      <c r="EIO27" s="85"/>
      <c r="EIP27" s="74"/>
      <c r="EIQ27" s="74"/>
      <c r="EIR27" s="85"/>
      <c r="EIS27" s="74"/>
      <c r="EIT27" s="74"/>
      <c r="EIU27" s="85"/>
      <c r="EIV27" s="80"/>
      <c r="EIW27" s="80"/>
      <c r="EIX27" s="85"/>
      <c r="EIY27" s="77"/>
      <c r="EIZ27" s="74"/>
      <c r="EJA27" s="74"/>
      <c r="EJB27" s="85"/>
      <c r="EJC27" s="74"/>
      <c r="EJD27" s="74"/>
      <c r="EJE27" s="85"/>
      <c r="EJF27" s="74"/>
      <c r="EJG27" s="74"/>
      <c r="EJH27" s="85"/>
      <c r="EJI27" s="74"/>
      <c r="EJJ27" s="74"/>
      <c r="EJK27" s="85"/>
      <c r="EJL27" s="80"/>
      <c r="EJM27" s="80"/>
      <c r="EJN27" s="85"/>
      <c r="EJO27" s="77"/>
      <c r="EJP27" s="74"/>
      <c r="EJQ27" s="74"/>
      <c r="EJR27" s="85"/>
      <c r="EJS27" s="74"/>
      <c r="EJT27" s="74"/>
      <c r="EJU27" s="85"/>
      <c r="EJV27" s="74"/>
      <c r="EJW27" s="74"/>
      <c r="EJX27" s="85"/>
      <c r="EJY27" s="74"/>
      <c r="EJZ27" s="74"/>
      <c r="EKA27" s="85"/>
      <c r="EKB27" s="80"/>
      <c r="EKC27" s="80"/>
      <c r="EKD27" s="85"/>
      <c r="EKE27" s="77"/>
      <c r="EKF27" s="74"/>
      <c r="EKG27" s="74"/>
      <c r="EKH27" s="85"/>
      <c r="EKI27" s="74"/>
      <c r="EKJ27" s="74"/>
      <c r="EKK27" s="85"/>
      <c r="EKL27" s="74"/>
      <c r="EKM27" s="74"/>
      <c r="EKN27" s="85"/>
      <c r="EKO27" s="74"/>
      <c r="EKP27" s="74"/>
      <c r="EKQ27" s="85"/>
      <c r="EKR27" s="80"/>
      <c r="EKS27" s="80"/>
      <c r="EKT27" s="85"/>
      <c r="EKU27" s="77"/>
      <c r="EKV27" s="74"/>
      <c r="EKW27" s="74"/>
      <c r="EKX27" s="85"/>
      <c r="EKY27" s="74"/>
      <c r="EKZ27" s="74"/>
      <c r="ELA27" s="85"/>
      <c r="ELB27" s="74"/>
      <c r="ELC27" s="74"/>
      <c r="ELD27" s="85"/>
      <c r="ELE27" s="74"/>
      <c r="ELF27" s="74"/>
      <c r="ELG27" s="85"/>
      <c r="ELH27" s="80"/>
      <c r="ELI27" s="80"/>
      <c r="ELJ27" s="85"/>
      <c r="ELK27" s="77"/>
      <c r="ELL27" s="74"/>
      <c r="ELM27" s="74"/>
      <c r="ELN27" s="85"/>
      <c r="ELO27" s="74"/>
      <c r="ELP27" s="74"/>
      <c r="ELQ27" s="85"/>
      <c r="ELR27" s="74"/>
      <c r="ELS27" s="74"/>
      <c r="ELT27" s="85"/>
      <c r="ELU27" s="74"/>
      <c r="ELV27" s="74"/>
      <c r="ELW27" s="85"/>
      <c r="ELX27" s="80"/>
      <c r="ELY27" s="80"/>
      <c r="ELZ27" s="85"/>
      <c r="EMA27" s="77"/>
      <c r="EMB27" s="74"/>
      <c r="EMC27" s="74"/>
      <c r="EMD27" s="85"/>
      <c r="EME27" s="74"/>
      <c r="EMF27" s="74"/>
      <c r="EMG27" s="85"/>
      <c r="EMH27" s="74"/>
      <c r="EMI27" s="74"/>
      <c r="EMJ27" s="85"/>
      <c r="EMK27" s="74"/>
      <c r="EML27" s="74"/>
      <c r="EMM27" s="85"/>
      <c r="EMN27" s="80"/>
      <c r="EMO27" s="80"/>
      <c r="EMP27" s="85"/>
      <c r="EMQ27" s="77"/>
      <c r="EMR27" s="74"/>
      <c r="EMS27" s="74"/>
      <c r="EMT27" s="85"/>
      <c r="EMU27" s="74"/>
      <c r="EMV27" s="74"/>
      <c r="EMW27" s="85"/>
      <c r="EMX27" s="74"/>
      <c r="EMY27" s="74"/>
      <c r="EMZ27" s="85"/>
      <c r="ENA27" s="74"/>
      <c r="ENB27" s="74"/>
      <c r="ENC27" s="85"/>
      <c r="END27" s="80"/>
      <c r="ENE27" s="80"/>
      <c r="ENF27" s="85"/>
      <c r="ENG27" s="77"/>
      <c r="ENH27" s="74"/>
      <c r="ENI27" s="74"/>
      <c r="ENJ27" s="85"/>
      <c r="ENK27" s="74"/>
      <c r="ENL27" s="74"/>
      <c r="ENM27" s="85"/>
      <c r="ENN27" s="74"/>
      <c r="ENO27" s="74"/>
      <c r="ENP27" s="85"/>
      <c r="ENQ27" s="74"/>
      <c r="ENR27" s="74"/>
      <c r="ENS27" s="85"/>
      <c r="ENT27" s="80"/>
      <c r="ENU27" s="80"/>
      <c r="ENV27" s="85"/>
      <c r="ENW27" s="77"/>
      <c r="ENX27" s="74"/>
      <c r="ENY27" s="74"/>
      <c r="ENZ27" s="85"/>
      <c r="EOA27" s="74"/>
      <c r="EOB27" s="74"/>
      <c r="EOC27" s="85"/>
      <c r="EOD27" s="74"/>
      <c r="EOE27" s="74"/>
      <c r="EOF27" s="85"/>
      <c r="EOG27" s="74"/>
      <c r="EOH27" s="74"/>
      <c r="EOI27" s="85"/>
      <c r="EOJ27" s="80"/>
      <c r="EOK27" s="80"/>
      <c r="EOL27" s="85"/>
      <c r="EOM27" s="77"/>
      <c r="EON27" s="74"/>
      <c r="EOO27" s="74"/>
      <c r="EOP27" s="85"/>
      <c r="EOQ27" s="74"/>
      <c r="EOR27" s="74"/>
      <c r="EOS27" s="85"/>
      <c r="EOT27" s="74"/>
      <c r="EOU27" s="74"/>
      <c r="EOV27" s="85"/>
      <c r="EOW27" s="74"/>
      <c r="EOX27" s="74"/>
      <c r="EOY27" s="85"/>
      <c r="EOZ27" s="80"/>
      <c r="EPA27" s="80"/>
      <c r="EPB27" s="85"/>
      <c r="EPC27" s="77"/>
      <c r="EPD27" s="74"/>
      <c r="EPE27" s="74"/>
      <c r="EPF27" s="85"/>
      <c r="EPG27" s="74"/>
      <c r="EPH27" s="74"/>
      <c r="EPI27" s="85"/>
      <c r="EPJ27" s="74"/>
      <c r="EPK27" s="74"/>
      <c r="EPL27" s="85"/>
      <c r="EPM27" s="74"/>
      <c r="EPN27" s="74"/>
      <c r="EPO27" s="85"/>
      <c r="EPP27" s="80"/>
      <c r="EPQ27" s="80"/>
      <c r="EPR27" s="85"/>
      <c r="EPS27" s="77"/>
      <c r="EPT27" s="74"/>
      <c r="EPU27" s="74"/>
      <c r="EPV27" s="85"/>
      <c r="EPW27" s="74"/>
      <c r="EPX27" s="74"/>
      <c r="EPY27" s="85"/>
      <c r="EPZ27" s="74"/>
      <c r="EQA27" s="74"/>
      <c r="EQB27" s="85"/>
      <c r="EQC27" s="74"/>
      <c r="EQD27" s="74"/>
      <c r="EQE27" s="85"/>
      <c r="EQF27" s="80"/>
      <c r="EQG27" s="80"/>
      <c r="EQH27" s="85"/>
      <c r="EQI27" s="77"/>
      <c r="EQJ27" s="74"/>
      <c r="EQK27" s="74"/>
      <c r="EQL27" s="85"/>
      <c r="EQM27" s="74"/>
      <c r="EQN27" s="74"/>
      <c r="EQO27" s="85"/>
      <c r="EQP27" s="74"/>
      <c r="EQQ27" s="74"/>
      <c r="EQR27" s="85"/>
      <c r="EQS27" s="74"/>
      <c r="EQT27" s="74"/>
      <c r="EQU27" s="85"/>
      <c r="EQV27" s="80"/>
      <c r="EQW27" s="80"/>
      <c r="EQX27" s="85"/>
      <c r="EQY27" s="77"/>
      <c r="EQZ27" s="74"/>
      <c r="ERA27" s="74"/>
      <c r="ERB27" s="85"/>
      <c r="ERC27" s="74"/>
      <c r="ERD27" s="74"/>
      <c r="ERE27" s="85"/>
      <c r="ERF27" s="74"/>
      <c r="ERG27" s="74"/>
      <c r="ERH27" s="85"/>
      <c r="ERI27" s="74"/>
      <c r="ERJ27" s="74"/>
      <c r="ERK27" s="85"/>
      <c r="ERL27" s="80"/>
      <c r="ERM27" s="80"/>
      <c r="ERN27" s="85"/>
      <c r="ERO27" s="77"/>
      <c r="ERP27" s="74"/>
      <c r="ERQ27" s="74"/>
      <c r="ERR27" s="85"/>
      <c r="ERS27" s="74"/>
      <c r="ERT27" s="74"/>
      <c r="ERU27" s="85"/>
      <c r="ERV27" s="74"/>
      <c r="ERW27" s="74"/>
      <c r="ERX27" s="85"/>
      <c r="ERY27" s="74"/>
      <c r="ERZ27" s="74"/>
      <c r="ESA27" s="85"/>
      <c r="ESB27" s="80"/>
      <c r="ESC27" s="80"/>
      <c r="ESD27" s="85"/>
      <c r="ESE27" s="77"/>
      <c r="ESF27" s="74"/>
      <c r="ESG27" s="74"/>
      <c r="ESH27" s="85"/>
      <c r="ESI27" s="74"/>
      <c r="ESJ27" s="74"/>
      <c r="ESK27" s="85"/>
      <c r="ESL27" s="74"/>
      <c r="ESM27" s="74"/>
      <c r="ESN27" s="85"/>
      <c r="ESO27" s="74"/>
      <c r="ESP27" s="74"/>
      <c r="ESQ27" s="85"/>
      <c r="ESR27" s="80"/>
      <c r="ESS27" s="80"/>
      <c r="EST27" s="85"/>
      <c r="ESU27" s="77"/>
      <c r="ESV27" s="74"/>
      <c r="ESW27" s="74"/>
      <c r="ESX27" s="85"/>
      <c r="ESY27" s="74"/>
      <c r="ESZ27" s="74"/>
      <c r="ETA27" s="85"/>
      <c r="ETB27" s="74"/>
      <c r="ETC27" s="74"/>
      <c r="ETD27" s="85"/>
      <c r="ETE27" s="74"/>
      <c r="ETF27" s="74"/>
      <c r="ETG27" s="85"/>
      <c r="ETH27" s="80"/>
      <c r="ETI27" s="80"/>
      <c r="ETJ27" s="85"/>
      <c r="ETK27" s="77"/>
      <c r="ETL27" s="74"/>
      <c r="ETM27" s="74"/>
      <c r="ETN27" s="85"/>
      <c r="ETO27" s="74"/>
      <c r="ETP27" s="74"/>
      <c r="ETQ27" s="85"/>
      <c r="ETR27" s="74"/>
      <c r="ETS27" s="74"/>
      <c r="ETT27" s="85"/>
      <c r="ETU27" s="74"/>
      <c r="ETV27" s="74"/>
      <c r="ETW27" s="85"/>
      <c r="ETX27" s="80"/>
      <c r="ETY27" s="80"/>
      <c r="ETZ27" s="85"/>
      <c r="EUA27" s="77"/>
      <c r="EUB27" s="74"/>
      <c r="EUC27" s="74"/>
      <c r="EUD27" s="85"/>
      <c r="EUE27" s="74"/>
      <c r="EUF27" s="74"/>
      <c r="EUG27" s="85"/>
      <c r="EUH27" s="74"/>
      <c r="EUI27" s="74"/>
      <c r="EUJ27" s="85"/>
      <c r="EUK27" s="74"/>
      <c r="EUL27" s="74"/>
      <c r="EUM27" s="85"/>
      <c r="EUN27" s="80"/>
      <c r="EUO27" s="80"/>
      <c r="EUP27" s="85"/>
      <c r="EUQ27" s="77"/>
      <c r="EUR27" s="74"/>
      <c r="EUS27" s="74"/>
      <c r="EUT27" s="85"/>
      <c r="EUU27" s="74"/>
      <c r="EUV27" s="74"/>
      <c r="EUW27" s="85"/>
      <c r="EUX27" s="74"/>
      <c r="EUY27" s="74"/>
      <c r="EUZ27" s="85"/>
      <c r="EVA27" s="74"/>
      <c r="EVB27" s="74"/>
      <c r="EVC27" s="85"/>
      <c r="EVD27" s="80"/>
      <c r="EVE27" s="80"/>
      <c r="EVF27" s="85"/>
      <c r="EVG27" s="77"/>
      <c r="EVH27" s="74"/>
      <c r="EVI27" s="74"/>
      <c r="EVJ27" s="85"/>
      <c r="EVK27" s="74"/>
      <c r="EVL27" s="74"/>
      <c r="EVM27" s="85"/>
      <c r="EVN27" s="74"/>
      <c r="EVO27" s="74"/>
      <c r="EVP27" s="85"/>
      <c r="EVQ27" s="74"/>
      <c r="EVR27" s="74"/>
      <c r="EVS27" s="85"/>
      <c r="EVT27" s="80"/>
      <c r="EVU27" s="80"/>
      <c r="EVV27" s="85"/>
      <c r="EVW27" s="77"/>
      <c r="EVX27" s="74"/>
      <c r="EVY27" s="74"/>
      <c r="EVZ27" s="85"/>
      <c r="EWA27" s="74"/>
      <c r="EWB27" s="74"/>
      <c r="EWC27" s="85"/>
      <c r="EWD27" s="74"/>
      <c r="EWE27" s="74"/>
      <c r="EWF27" s="85"/>
      <c r="EWG27" s="74"/>
      <c r="EWH27" s="74"/>
      <c r="EWI27" s="85"/>
      <c r="EWJ27" s="80"/>
      <c r="EWK27" s="80"/>
      <c r="EWL27" s="85"/>
      <c r="EWM27" s="77"/>
      <c r="EWN27" s="74"/>
      <c r="EWO27" s="74"/>
      <c r="EWP27" s="85"/>
      <c r="EWQ27" s="74"/>
      <c r="EWR27" s="74"/>
      <c r="EWS27" s="85"/>
      <c r="EWT27" s="74"/>
      <c r="EWU27" s="74"/>
      <c r="EWV27" s="85"/>
      <c r="EWW27" s="74"/>
      <c r="EWX27" s="74"/>
      <c r="EWY27" s="85"/>
      <c r="EWZ27" s="80"/>
      <c r="EXA27" s="80"/>
      <c r="EXB27" s="85"/>
      <c r="EXC27" s="77"/>
      <c r="EXD27" s="74"/>
      <c r="EXE27" s="74"/>
      <c r="EXF27" s="85"/>
      <c r="EXG27" s="74"/>
      <c r="EXH27" s="74"/>
      <c r="EXI27" s="85"/>
      <c r="EXJ27" s="74"/>
      <c r="EXK27" s="74"/>
      <c r="EXL27" s="85"/>
      <c r="EXM27" s="74"/>
      <c r="EXN27" s="74"/>
      <c r="EXO27" s="85"/>
      <c r="EXP27" s="80"/>
      <c r="EXQ27" s="80"/>
      <c r="EXR27" s="85"/>
      <c r="EXS27" s="77"/>
      <c r="EXT27" s="74"/>
      <c r="EXU27" s="74"/>
      <c r="EXV27" s="85"/>
      <c r="EXW27" s="74"/>
      <c r="EXX27" s="74"/>
      <c r="EXY27" s="85"/>
      <c r="EXZ27" s="74"/>
      <c r="EYA27" s="74"/>
      <c r="EYB27" s="85"/>
      <c r="EYC27" s="74"/>
      <c r="EYD27" s="74"/>
      <c r="EYE27" s="85"/>
      <c r="EYF27" s="80"/>
      <c r="EYG27" s="80"/>
      <c r="EYH27" s="85"/>
      <c r="EYI27" s="77"/>
      <c r="EYJ27" s="74"/>
      <c r="EYK27" s="74"/>
      <c r="EYL27" s="85"/>
      <c r="EYM27" s="74"/>
      <c r="EYN27" s="74"/>
      <c r="EYO27" s="85"/>
      <c r="EYP27" s="74"/>
      <c r="EYQ27" s="74"/>
      <c r="EYR27" s="85"/>
      <c r="EYS27" s="74"/>
      <c r="EYT27" s="74"/>
      <c r="EYU27" s="85"/>
      <c r="EYV27" s="80"/>
      <c r="EYW27" s="80"/>
      <c r="EYX27" s="85"/>
      <c r="EYY27" s="77"/>
      <c r="EYZ27" s="74"/>
      <c r="EZA27" s="74"/>
      <c r="EZB27" s="85"/>
      <c r="EZC27" s="74"/>
      <c r="EZD27" s="74"/>
      <c r="EZE27" s="85"/>
      <c r="EZF27" s="74"/>
      <c r="EZG27" s="74"/>
      <c r="EZH27" s="85"/>
      <c r="EZI27" s="74"/>
      <c r="EZJ27" s="74"/>
      <c r="EZK27" s="85"/>
      <c r="EZL27" s="80"/>
      <c r="EZM27" s="80"/>
      <c r="EZN27" s="85"/>
      <c r="EZO27" s="77"/>
      <c r="EZP27" s="74"/>
      <c r="EZQ27" s="74"/>
      <c r="EZR27" s="85"/>
      <c r="EZS27" s="74"/>
      <c r="EZT27" s="74"/>
      <c r="EZU27" s="85"/>
      <c r="EZV27" s="74"/>
      <c r="EZW27" s="74"/>
      <c r="EZX27" s="85"/>
      <c r="EZY27" s="74"/>
      <c r="EZZ27" s="74"/>
      <c r="FAA27" s="85"/>
      <c r="FAB27" s="80"/>
      <c r="FAC27" s="80"/>
      <c r="FAD27" s="85"/>
      <c r="FAE27" s="77"/>
      <c r="FAF27" s="74"/>
      <c r="FAG27" s="74"/>
      <c r="FAH27" s="85"/>
      <c r="FAI27" s="74"/>
      <c r="FAJ27" s="74"/>
      <c r="FAK27" s="85"/>
      <c r="FAL27" s="74"/>
      <c r="FAM27" s="74"/>
      <c r="FAN27" s="85"/>
      <c r="FAO27" s="74"/>
      <c r="FAP27" s="74"/>
      <c r="FAQ27" s="85"/>
      <c r="FAR27" s="80"/>
      <c r="FAS27" s="80"/>
      <c r="FAT27" s="85"/>
      <c r="FAU27" s="77"/>
      <c r="FAV27" s="74"/>
      <c r="FAW27" s="74"/>
      <c r="FAX27" s="85"/>
      <c r="FAY27" s="74"/>
      <c r="FAZ27" s="74"/>
      <c r="FBA27" s="85"/>
      <c r="FBB27" s="74"/>
      <c r="FBC27" s="74"/>
      <c r="FBD27" s="85"/>
      <c r="FBE27" s="74"/>
      <c r="FBF27" s="74"/>
      <c r="FBG27" s="85"/>
      <c r="FBH27" s="80"/>
      <c r="FBI27" s="80"/>
      <c r="FBJ27" s="85"/>
      <c r="FBK27" s="77"/>
      <c r="FBL27" s="74"/>
      <c r="FBM27" s="74"/>
      <c r="FBN27" s="85"/>
      <c r="FBO27" s="74"/>
      <c r="FBP27" s="74"/>
      <c r="FBQ27" s="85"/>
      <c r="FBR27" s="74"/>
      <c r="FBS27" s="74"/>
      <c r="FBT27" s="85"/>
      <c r="FBU27" s="74"/>
      <c r="FBV27" s="74"/>
      <c r="FBW27" s="85"/>
      <c r="FBX27" s="80"/>
      <c r="FBY27" s="80"/>
      <c r="FBZ27" s="85"/>
      <c r="FCA27" s="77"/>
      <c r="FCB27" s="74"/>
      <c r="FCC27" s="74"/>
      <c r="FCD27" s="85"/>
      <c r="FCE27" s="74"/>
      <c r="FCF27" s="74"/>
      <c r="FCG27" s="85"/>
      <c r="FCH27" s="74"/>
      <c r="FCI27" s="74"/>
      <c r="FCJ27" s="85"/>
      <c r="FCK27" s="74"/>
      <c r="FCL27" s="74"/>
      <c r="FCM27" s="85"/>
      <c r="FCN27" s="80"/>
      <c r="FCO27" s="80"/>
      <c r="FCP27" s="85"/>
      <c r="FCQ27" s="77"/>
      <c r="FCR27" s="74"/>
      <c r="FCS27" s="74"/>
      <c r="FCT27" s="85"/>
      <c r="FCU27" s="74"/>
      <c r="FCV27" s="74"/>
      <c r="FCW27" s="85"/>
      <c r="FCX27" s="74"/>
      <c r="FCY27" s="74"/>
      <c r="FCZ27" s="85"/>
      <c r="FDA27" s="74"/>
      <c r="FDB27" s="74"/>
      <c r="FDC27" s="85"/>
      <c r="FDD27" s="80"/>
      <c r="FDE27" s="80"/>
      <c r="FDF27" s="85"/>
      <c r="FDG27" s="77"/>
      <c r="FDH27" s="74"/>
      <c r="FDI27" s="74"/>
      <c r="FDJ27" s="85"/>
      <c r="FDK27" s="74"/>
      <c r="FDL27" s="74"/>
      <c r="FDM27" s="85"/>
      <c r="FDN27" s="74"/>
      <c r="FDO27" s="74"/>
      <c r="FDP27" s="85"/>
      <c r="FDQ27" s="74"/>
      <c r="FDR27" s="74"/>
      <c r="FDS27" s="85"/>
      <c r="FDT27" s="80"/>
      <c r="FDU27" s="80"/>
      <c r="FDV27" s="85"/>
      <c r="FDW27" s="77"/>
      <c r="FDX27" s="74"/>
      <c r="FDY27" s="74"/>
      <c r="FDZ27" s="85"/>
      <c r="FEA27" s="74"/>
      <c r="FEB27" s="74"/>
      <c r="FEC27" s="85"/>
      <c r="FED27" s="74"/>
      <c r="FEE27" s="74"/>
      <c r="FEF27" s="85"/>
      <c r="FEG27" s="74"/>
      <c r="FEH27" s="74"/>
      <c r="FEI27" s="85"/>
      <c r="FEJ27" s="80"/>
      <c r="FEK27" s="80"/>
      <c r="FEL27" s="85"/>
      <c r="FEM27" s="77"/>
      <c r="FEN27" s="74"/>
      <c r="FEO27" s="74"/>
      <c r="FEP27" s="85"/>
      <c r="FEQ27" s="74"/>
      <c r="FER27" s="74"/>
      <c r="FES27" s="85"/>
      <c r="FET27" s="74"/>
      <c r="FEU27" s="74"/>
      <c r="FEV27" s="85"/>
      <c r="FEW27" s="74"/>
      <c r="FEX27" s="74"/>
      <c r="FEY27" s="85"/>
      <c r="FEZ27" s="80"/>
      <c r="FFA27" s="80"/>
      <c r="FFB27" s="85"/>
      <c r="FFC27" s="77"/>
      <c r="FFD27" s="74"/>
      <c r="FFE27" s="74"/>
      <c r="FFF27" s="85"/>
      <c r="FFG27" s="74"/>
      <c r="FFH27" s="74"/>
      <c r="FFI27" s="85"/>
      <c r="FFJ27" s="74"/>
      <c r="FFK27" s="74"/>
      <c r="FFL27" s="85"/>
      <c r="FFM27" s="74"/>
      <c r="FFN27" s="74"/>
      <c r="FFO27" s="85"/>
      <c r="FFP27" s="80"/>
      <c r="FFQ27" s="80"/>
      <c r="FFR27" s="85"/>
      <c r="FFS27" s="77"/>
      <c r="FFT27" s="74"/>
      <c r="FFU27" s="74"/>
      <c r="FFV27" s="85"/>
      <c r="FFW27" s="74"/>
      <c r="FFX27" s="74"/>
      <c r="FFY27" s="85"/>
      <c r="FFZ27" s="74"/>
      <c r="FGA27" s="74"/>
      <c r="FGB27" s="85"/>
      <c r="FGC27" s="74"/>
      <c r="FGD27" s="74"/>
      <c r="FGE27" s="85"/>
      <c r="FGF27" s="80"/>
      <c r="FGG27" s="80"/>
      <c r="FGH27" s="85"/>
      <c r="FGI27" s="77"/>
      <c r="FGJ27" s="74"/>
      <c r="FGK27" s="74"/>
      <c r="FGL27" s="85"/>
      <c r="FGM27" s="74"/>
      <c r="FGN27" s="74"/>
      <c r="FGO27" s="85"/>
      <c r="FGP27" s="74"/>
      <c r="FGQ27" s="74"/>
      <c r="FGR27" s="85"/>
      <c r="FGS27" s="74"/>
      <c r="FGT27" s="74"/>
      <c r="FGU27" s="85"/>
      <c r="FGV27" s="80"/>
      <c r="FGW27" s="80"/>
      <c r="FGX27" s="85"/>
      <c r="FGY27" s="77"/>
      <c r="FGZ27" s="74"/>
      <c r="FHA27" s="74"/>
      <c r="FHB27" s="85"/>
      <c r="FHC27" s="74"/>
      <c r="FHD27" s="74"/>
      <c r="FHE27" s="85"/>
      <c r="FHF27" s="74"/>
      <c r="FHG27" s="74"/>
      <c r="FHH27" s="85"/>
      <c r="FHI27" s="74"/>
      <c r="FHJ27" s="74"/>
      <c r="FHK27" s="85"/>
      <c r="FHL27" s="80"/>
      <c r="FHM27" s="80"/>
      <c r="FHN27" s="85"/>
      <c r="FHO27" s="77"/>
      <c r="FHP27" s="74"/>
      <c r="FHQ27" s="74"/>
      <c r="FHR27" s="85"/>
      <c r="FHS27" s="74"/>
      <c r="FHT27" s="74"/>
      <c r="FHU27" s="85"/>
      <c r="FHV27" s="74"/>
      <c r="FHW27" s="74"/>
      <c r="FHX27" s="85"/>
      <c r="FHY27" s="74"/>
      <c r="FHZ27" s="74"/>
      <c r="FIA27" s="85"/>
      <c r="FIB27" s="80"/>
      <c r="FIC27" s="80"/>
      <c r="FID27" s="85"/>
      <c r="FIE27" s="77"/>
      <c r="FIF27" s="74"/>
      <c r="FIG27" s="74"/>
      <c r="FIH27" s="85"/>
      <c r="FII27" s="74"/>
      <c r="FIJ27" s="74"/>
      <c r="FIK27" s="85"/>
      <c r="FIL27" s="74"/>
      <c r="FIM27" s="74"/>
      <c r="FIN27" s="85"/>
      <c r="FIO27" s="74"/>
      <c r="FIP27" s="74"/>
      <c r="FIQ27" s="85"/>
      <c r="FIR27" s="80"/>
      <c r="FIS27" s="80"/>
      <c r="FIT27" s="85"/>
      <c r="FIU27" s="77"/>
      <c r="FIV27" s="74"/>
      <c r="FIW27" s="74"/>
      <c r="FIX27" s="85"/>
      <c r="FIY27" s="74"/>
      <c r="FIZ27" s="74"/>
      <c r="FJA27" s="85"/>
      <c r="FJB27" s="74"/>
      <c r="FJC27" s="74"/>
      <c r="FJD27" s="85"/>
      <c r="FJE27" s="74"/>
      <c r="FJF27" s="74"/>
      <c r="FJG27" s="85"/>
      <c r="FJH27" s="80"/>
      <c r="FJI27" s="80"/>
      <c r="FJJ27" s="85"/>
      <c r="FJK27" s="77"/>
      <c r="FJL27" s="74"/>
      <c r="FJM27" s="74"/>
      <c r="FJN27" s="85"/>
      <c r="FJO27" s="74"/>
      <c r="FJP27" s="74"/>
      <c r="FJQ27" s="85"/>
      <c r="FJR27" s="74"/>
      <c r="FJS27" s="74"/>
      <c r="FJT27" s="85"/>
      <c r="FJU27" s="74"/>
      <c r="FJV27" s="74"/>
      <c r="FJW27" s="85"/>
      <c r="FJX27" s="80"/>
      <c r="FJY27" s="80"/>
      <c r="FJZ27" s="85"/>
      <c r="FKA27" s="77"/>
      <c r="FKB27" s="74"/>
      <c r="FKC27" s="74"/>
      <c r="FKD27" s="85"/>
      <c r="FKE27" s="74"/>
      <c r="FKF27" s="74"/>
      <c r="FKG27" s="85"/>
      <c r="FKH27" s="74"/>
      <c r="FKI27" s="74"/>
      <c r="FKJ27" s="85"/>
      <c r="FKK27" s="74"/>
      <c r="FKL27" s="74"/>
      <c r="FKM27" s="85"/>
      <c r="FKN27" s="80"/>
      <c r="FKO27" s="80"/>
      <c r="FKP27" s="85"/>
      <c r="FKQ27" s="77"/>
      <c r="FKR27" s="74"/>
      <c r="FKS27" s="74"/>
      <c r="FKT27" s="85"/>
      <c r="FKU27" s="74"/>
      <c r="FKV27" s="74"/>
      <c r="FKW27" s="85"/>
      <c r="FKX27" s="74"/>
      <c r="FKY27" s="74"/>
      <c r="FKZ27" s="85"/>
      <c r="FLA27" s="74"/>
      <c r="FLB27" s="74"/>
      <c r="FLC27" s="85"/>
      <c r="FLD27" s="80"/>
      <c r="FLE27" s="80"/>
      <c r="FLF27" s="85"/>
      <c r="FLG27" s="77"/>
      <c r="FLH27" s="74"/>
      <c r="FLI27" s="74"/>
      <c r="FLJ27" s="85"/>
      <c r="FLK27" s="74"/>
      <c r="FLL27" s="74"/>
      <c r="FLM27" s="85"/>
      <c r="FLN27" s="74"/>
      <c r="FLO27" s="74"/>
      <c r="FLP27" s="85"/>
      <c r="FLQ27" s="74"/>
      <c r="FLR27" s="74"/>
      <c r="FLS27" s="85"/>
      <c r="FLT27" s="80"/>
      <c r="FLU27" s="80"/>
      <c r="FLV27" s="85"/>
      <c r="FLW27" s="77"/>
      <c r="FLX27" s="74"/>
      <c r="FLY27" s="74"/>
      <c r="FLZ27" s="85"/>
      <c r="FMA27" s="74"/>
      <c r="FMB27" s="74"/>
      <c r="FMC27" s="85"/>
      <c r="FMD27" s="74"/>
      <c r="FME27" s="74"/>
      <c r="FMF27" s="85"/>
      <c r="FMG27" s="74"/>
      <c r="FMH27" s="74"/>
      <c r="FMI27" s="85"/>
      <c r="FMJ27" s="80"/>
      <c r="FMK27" s="80"/>
      <c r="FML27" s="85"/>
      <c r="FMM27" s="77"/>
      <c r="FMN27" s="74"/>
      <c r="FMO27" s="74"/>
      <c r="FMP27" s="85"/>
      <c r="FMQ27" s="74"/>
      <c r="FMR27" s="74"/>
      <c r="FMS27" s="85"/>
      <c r="FMT27" s="74"/>
      <c r="FMU27" s="74"/>
      <c r="FMV27" s="85"/>
      <c r="FMW27" s="74"/>
      <c r="FMX27" s="74"/>
      <c r="FMY27" s="85"/>
      <c r="FMZ27" s="80"/>
      <c r="FNA27" s="80"/>
      <c r="FNB27" s="85"/>
      <c r="FNC27" s="77"/>
      <c r="FND27" s="74"/>
      <c r="FNE27" s="74"/>
      <c r="FNF27" s="85"/>
      <c r="FNG27" s="74"/>
      <c r="FNH27" s="74"/>
      <c r="FNI27" s="85"/>
      <c r="FNJ27" s="74"/>
      <c r="FNK27" s="74"/>
      <c r="FNL27" s="85"/>
      <c r="FNM27" s="74"/>
      <c r="FNN27" s="74"/>
      <c r="FNO27" s="85"/>
      <c r="FNP27" s="80"/>
      <c r="FNQ27" s="80"/>
      <c r="FNR27" s="85"/>
      <c r="FNS27" s="77"/>
      <c r="FNT27" s="74"/>
      <c r="FNU27" s="74"/>
      <c r="FNV27" s="85"/>
      <c r="FNW27" s="74"/>
      <c r="FNX27" s="74"/>
      <c r="FNY27" s="85"/>
      <c r="FNZ27" s="74"/>
      <c r="FOA27" s="74"/>
      <c r="FOB27" s="85"/>
      <c r="FOC27" s="74"/>
      <c r="FOD27" s="74"/>
      <c r="FOE27" s="85"/>
      <c r="FOF27" s="80"/>
      <c r="FOG27" s="80"/>
      <c r="FOH27" s="85"/>
      <c r="FOI27" s="77"/>
      <c r="FOJ27" s="74"/>
      <c r="FOK27" s="74"/>
      <c r="FOL27" s="85"/>
      <c r="FOM27" s="74"/>
      <c r="FON27" s="74"/>
      <c r="FOO27" s="85"/>
      <c r="FOP27" s="74"/>
      <c r="FOQ27" s="74"/>
      <c r="FOR27" s="85"/>
      <c r="FOS27" s="74"/>
      <c r="FOT27" s="74"/>
      <c r="FOU27" s="85"/>
      <c r="FOV27" s="80"/>
      <c r="FOW27" s="80"/>
      <c r="FOX27" s="85"/>
      <c r="FOY27" s="77"/>
      <c r="FOZ27" s="74"/>
      <c r="FPA27" s="74"/>
      <c r="FPB27" s="85"/>
      <c r="FPC27" s="74"/>
      <c r="FPD27" s="74"/>
      <c r="FPE27" s="85"/>
      <c r="FPF27" s="74"/>
      <c r="FPG27" s="74"/>
      <c r="FPH27" s="85"/>
      <c r="FPI27" s="74"/>
      <c r="FPJ27" s="74"/>
      <c r="FPK27" s="85"/>
      <c r="FPL27" s="80"/>
      <c r="FPM27" s="80"/>
      <c r="FPN27" s="85"/>
      <c r="FPO27" s="77"/>
      <c r="FPP27" s="74"/>
      <c r="FPQ27" s="74"/>
      <c r="FPR27" s="85"/>
      <c r="FPS27" s="74"/>
      <c r="FPT27" s="74"/>
      <c r="FPU27" s="85"/>
      <c r="FPV27" s="74"/>
      <c r="FPW27" s="74"/>
      <c r="FPX27" s="85"/>
      <c r="FPY27" s="74"/>
      <c r="FPZ27" s="74"/>
      <c r="FQA27" s="85"/>
      <c r="FQB27" s="80"/>
      <c r="FQC27" s="80"/>
      <c r="FQD27" s="85"/>
      <c r="FQE27" s="77"/>
      <c r="FQF27" s="74"/>
      <c r="FQG27" s="74"/>
      <c r="FQH27" s="85"/>
      <c r="FQI27" s="74"/>
      <c r="FQJ27" s="74"/>
      <c r="FQK27" s="85"/>
      <c r="FQL27" s="74"/>
      <c r="FQM27" s="74"/>
      <c r="FQN27" s="85"/>
      <c r="FQO27" s="74"/>
      <c r="FQP27" s="74"/>
      <c r="FQQ27" s="85"/>
      <c r="FQR27" s="80"/>
      <c r="FQS27" s="80"/>
      <c r="FQT27" s="85"/>
      <c r="FQU27" s="77"/>
      <c r="FQV27" s="74"/>
      <c r="FQW27" s="74"/>
      <c r="FQX27" s="85"/>
      <c r="FQY27" s="74"/>
      <c r="FQZ27" s="74"/>
      <c r="FRA27" s="85"/>
      <c r="FRB27" s="74"/>
      <c r="FRC27" s="74"/>
      <c r="FRD27" s="85"/>
      <c r="FRE27" s="74"/>
      <c r="FRF27" s="74"/>
      <c r="FRG27" s="85"/>
      <c r="FRH27" s="80"/>
      <c r="FRI27" s="80"/>
      <c r="FRJ27" s="85"/>
      <c r="FRK27" s="77"/>
      <c r="FRL27" s="74"/>
      <c r="FRM27" s="74"/>
      <c r="FRN27" s="85"/>
      <c r="FRO27" s="74"/>
      <c r="FRP27" s="74"/>
      <c r="FRQ27" s="85"/>
      <c r="FRR27" s="74"/>
      <c r="FRS27" s="74"/>
      <c r="FRT27" s="85"/>
      <c r="FRU27" s="74"/>
      <c r="FRV27" s="74"/>
      <c r="FRW27" s="85"/>
      <c r="FRX27" s="80"/>
      <c r="FRY27" s="80"/>
      <c r="FRZ27" s="85"/>
      <c r="FSA27" s="77"/>
      <c r="FSB27" s="74"/>
      <c r="FSC27" s="74"/>
      <c r="FSD27" s="85"/>
      <c r="FSE27" s="74"/>
      <c r="FSF27" s="74"/>
      <c r="FSG27" s="85"/>
      <c r="FSH27" s="74"/>
      <c r="FSI27" s="74"/>
      <c r="FSJ27" s="85"/>
      <c r="FSK27" s="74"/>
      <c r="FSL27" s="74"/>
      <c r="FSM27" s="85"/>
      <c r="FSN27" s="80"/>
      <c r="FSO27" s="80"/>
      <c r="FSP27" s="85"/>
      <c r="FSQ27" s="77"/>
      <c r="FSR27" s="74"/>
      <c r="FSS27" s="74"/>
      <c r="FST27" s="85"/>
      <c r="FSU27" s="74"/>
      <c r="FSV27" s="74"/>
      <c r="FSW27" s="85"/>
      <c r="FSX27" s="74"/>
      <c r="FSY27" s="74"/>
      <c r="FSZ27" s="85"/>
      <c r="FTA27" s="74"/>
      <c r="FTB27" s="74"/>
      <c r="FTC27" s="85"/>
      <c r="FTD27" s="80"/>
      <c r="FTE27" s="80"/>
      <c r="FTF27" s="85"/>
      <c r="FTG27" s="77"/>
      <c r="FTH27" s="74"/>
      <c r="FTI27" s="74"/>
      <c r="FTJ27" s="85"/>
      <c r="FTK27" s="74"/>
      <c r="FTL27" s="74"/>
      <c r="FTM27" s="85"/>
      <c r="FTN27" s="74"/>
      <c r="FTO27" s="74"/>
      <c r="FTP27" s="85"/>
      <c r="FTQ27" s="74"/>
      <c r="FTR27" s="74"/>
      <c r="FTS27" s="85"/>
      <c r="FTT27" s="80"/>
      <c r="FTU27" s="80"/>
      <c r="FTV27" s="85"/>
      <c r="FTW27" s="77"/>
      <c r="FTX27" s="74"/>
      <c r="FTY27" s="74"/>
      <c r="FTZ27" s="85"/>
      <c r="FUA27" s="74"/>
      <c r="FUB27" s="74"/>
      <c r="FUC27" s="85"/>
      <c r="FUD27" s="74"/>
      <c r="FUE27" s="74"/>
      <c r="FUF27" s="85"/>
      <c r="FUG27" s="74"/>
      <c r="FUH27" s="74"/>
      <c r="FUI27" s="85"/>
      <c r="FUJ27" s="80"/>
      <c r="FUK27" s="80"/>
      <c r="FUL27" s="85"/>
      <c r="FUM27" s="77"/>
      <c r="FUN27" s="74"/>
      <c r="FUO27" s="74"/>
      <c r="FUP27" s="85"/>
      <c r="FUQ27" s="74"/>
      <c r="FUR27" s="74"/>
      <c r="FUS27" s="85"/>
      <c r="FUT27" s="74"/>
      <c r="FUU27" s="74"/>
      <c r="FUV27" s="85"/>
      <c r="FUW27" s="74"/>
      <c r="FUX27" s="74"/>
      <c r="FUY27" s="85"/>
      <c r="FUZ27" s="80"/>
      <c r="FVA27" s="80"/>
      <c r="FVB27" s="85"/>
      <c r="FVC27" s="77"/>
      <c r="FVD27" s="74"/>
      <c r="FVE27" s="74"/>
      <c r="FVF27" s="85"/>
      <c r="FVG27" s="74"/>
      <c r="FVH27" s="74"/>
      <c r="FVI27" s="85"/>
      <c r="FVJ27" s="74"/>
      <c r="FVK27" s="74"/>
      <c r="FVL27" s="85"/>
      <c r="FVM27" s="74"/>
      <c r="FVN27" s="74"/>
      <c r="FVO27" s="85"/>
      <c r="FVP27" s="80"/>
      <c r="FVQ27" s="80"/>
      <c r="FVR27" s="85"/>
      <c r="FVS27" s="77"/>
      <c r="FVT27" s="74"/>
      <c r="FVU27" s="74"/>
      <c r="FVV27" s="85"/>
      <c r="FVW27" s="74"/>
      <c r="FVX27" s="74"/>
      <c r="FVY27" s="85"/>
      <c r="FVZ27" s="74"/>
      <c r="FWA27" s="74"/>
      <c r="FWB27" s="85"/>
      <c r="FWC27" s="74"/>
      <c r="FWD27" s="74"/>
      <c r="FWE27" s="85"/>
      <c r="FWF27" s="80"/>
      <c r="FWG27" s="80"/>
      <c r="FWH27" s="85"/>
      <c r="FWI27" s="77"/>
      <c r="FWJ27" s="74"/>
      <c r="FWK27" s="74"/>
      <c r="FWL27" s="85"/>
      <c r="FWM27" s="74"/>
      <c r="FWN27" s="74"/>
      <c r="FWO27" s="85"/>
      <c r="FWP27" s="74"/>
      <c r="FWQ27" s="74"/>
      <c r="FWR27" s="85"/>
      <c r="FWS27" s="74"/>
      <c r="FWT27" s="74"/>
      <c r="FWU27" s="85"/>
      <c r="FWV27" s="80"/>
      <c r="FWW27" s="80"/>
      <c r="FWX27" s="85"/>
      <c r="FWY27" s="77"/>
      <c r="FWZ27" s="74"/>
      <c r="FXA27" s="74"/>
      <c r="FXB27" s="85"/>
      <c r="FXC27" s="74"/>
      <c r="FXD27" s="74"/>
      <c r="FXE27" s="85"/>
      <c r="FXF27" s="74"/>
      <c r="FXG27" s="74"/>
      <c r="FXH27" s="85"/>
      <c r="FXI27" s="74"/>
      <c r="FXJ27" s="74"/>
      <c r="FXK27" s="85"/>
      <c r="FXL27" s="80"/>
      <c r="FXM27" s="80"/>
      <c r="FXN27" s="85"/>
      <c r="FXO27" s="77"/>
      <c r="FXP27" s="74"/>
      <c r="FXQ27" s="74"/>
      <c r="FXR27" s="85"/>
      <c r="FXS27" s="74"/>
      <c r="FXT27" s="74"/>
      <c r="FXU27" s="85"/>
      <c r="FXV27" s="74"/>
      <c r="FXW27" s="74"/>
      <c r="FXX27" s="85"/>
      <c r="FXY27" s="74"/>
      <c r="FXZ27" s="74"/>
      <c r="FYA27" s="85"/>
      <c r="FYB27" s="80"/>
      <c r="FYC27" s="80"/>
      <c r="FYD27" s="85"/>
      <c r="FYE27" s="77"/>
      <c r="FYF27" s="74"/>
      <c r="FYG27" s="74"/>
      <c r="FYH27" s="85"/>
      <c r="FYI27" s="74"/>
      <c r="FYJ27" s="74"/>
      <c r="FYK27" s="85"/>
      <c r="FYL27" s="74"/>
      <c r="FYM27" s="74"/>
      <c r="FYN27" s="85"/>
      <c r="FYO27" s="74"/>
      <c r="FYP27" s="74"/>
      <c r="FYQ27" s="85"/>
      <c r="FYR27" s="80"/>
      <c r="FYS27" s="80"/>
      <c r="FYT27" s="85"/>
      <c r="FYU27" s="77"/>
      <c r="FYV27" s="74"/>
      <c r="FYW27" s="74"/>
      <c r="FYX27" s="85"/>
      <c r="FYY27" s="74"/>
      <c r="FYZ27" s="74"/>
      <c r="FZA27" s="85"/>
      <c r="FZB27" s="74"/>
      <c r="FZC27" s="74"/>
      <c r="FZD27" s="85"/>
      <c r="FZE27" s="74"/>
      <c r="FZF27" s="74"/>
      <c r="FZG27" s="85"/>
      <c r="FZH27" s="80"/>
      <c r="FZI27" s="80"/>
      <c r="FZJ27" s="85"/>
      <c r="FZK27" s="77"/>
      <c r="FZL27" s="74"/>
      <c r="FZM27" s="74"/>
      <c r="FZN27" s="85"/>
      <c r="FZO27" s="74"/>
      <c r="FZP27" s="74"/>
      <c r="FZQ27" s="85"/>
      <c r="FZR27" s="74"/>
      <c r="FZS27" s="74"/>
      <c r="FZT27" s="85"/>
      <c r="FZU27" s="74"/>
      <c r="FZV27" s="74"/>
      <c r="FZW27" s="85"/>
      <c r="FZX27" s="80"/>
      <c r="FZY27" s="80"/>
      <c r="FZZ27" s="85"/>
      <c r="GAA27" s="77"/>
      <c r="GAB27" s="74"/>
      <c r="GAC27" s="74"/>
      <c r="GAD27" s="85"/>
      <c r="GAE27" s="74"/>
      <c r="GAF27" s="74"/>
      <c r="GAG27" s="85"/>
      <c r="GAH27" s="74"/>
      <c r="GAI27" s="74"/>
      <c r="GAJ27" s="85"/>
      <c r="GAK27" s="74"/>
      <c r="GAL27" s="74"/>
      <c r="GAM27" s="85"/>
      <c r="GAN27" s="80"/>
      <c r="GAO27" s="80"/>
      <c r="GAP27" s="85"/>
      <c r="GAQ27" s="77"/>
      <c r="GAR27" s="74"/>
      <c r="GAS27" s="74"/>
      <c r="GAT27" s="85"/>
      <c r="GAU27" s="74"/>
      <c r="GAV27" s="74"/>
      <c r="GAW27" s="85"/>
      <c r="GAX27" s="74"/>
      <c r="GAY27" s="74"/>
      <c r="GAZ27" s="85"/>
      <c r="GBA27" s="74"/>
      <c r="GBB27" s="74"/>
      <c r="GBC27" s="85"/>
      <c r="GBD27" s="80"/>
      <c r="GBE27" s="80"/>
      <c r="GBF27" s="85"/>
      <c r="GBG27" s="77"/>
      <c r="GBH27" s="74"/>
      <c r="GBI27" s="74"/>
      <c r="GBJ27" s="85"/>
      <c r="GBK27" s="74"/>
      <c r="GBL27" s="74"/>
      <c r="GBM27" s="85"/>
      <c r="GBN27" s="74"/>
      <c r="GBO27" s="74"/>
      <c r="GBP27" s="85"/>
      <c r="GBQ27" s="74"/>
      <c r="GBR27" s="74"/>
      <c r="GBS27" s="85"/>
      <c r="GBT27" s="80"/>
      <c r="GBU27" s="80"/>
      <c r="GBV27" s="85"/>
      <c r="GBW27" s="77"/>
      <c r="GBX27" s="74"/>
      <c r="GBY27" s="74"/>
      <c r="GBZ27" s="85"/>
      <c r="GCA27" s="74"/>
      <c r="GCB27" s="74"/>
      <c r="GCC27" s="85"/>
      <c r="GCD27" s="74"/>
      <c r="GCE27" s="74"/>
      <c r="GCF27" s="85"/>
      <c r="GCG27" s="74"/>
      <c r="GCH27" s="74"/>
      <c r="GCI27" s="85"/>
      <c r="GCJ27" s="80"/>
      <c r="GCK27" s="80"/>
      <c r="GCL27" s="85"/>
      <c r="GCM27" s="77"/>
      <c r="GCN27" s="74"/>
      <c r="GCO27" s="74"/>
      <c r="GCP27" s="85"/>
      <c r="GCQ27" s="74"/>
      <c r="GCR27" s="74"/>
      <c r="GCS27" s="85"/>
      <c r="GCT27" s="74"/>
      <c r="GCU27" s="74"/>
      <c r="GCV27" s="85"/>
      <c r="GCW27" s="74"/>
      <c r="GCX27" s="74"/>
      <c r="GCY27" s="85"/>
      <c r="GCZ27" s="80"/>
      <c r="GDA27" s="80"/>
      <c r="GDB27" s="85"/>
      <c r="GDC27" s="77"/>
      <c r="GDD27" s="74"/>
      <c r="GDE27" s="74"/>
      <c r="GDF27" s="85"/>
      <c r="GDG27" s="74"/>
      <c r="GDH27" s="74"/>
      <c r="GDI27" s="85"/>
      <c r="GDJ27" s="74"/>
      <c r="GDK27" s="74"/>
      <c r="GDL27" s="85"/>
      <c r="GDM27" s="74"/>
      <c r="GDN27" s="74"/>
      <c r="GDO27" s="85"/>
      <c r="GDP27" s="80"/>
      <c r="GDQ27" s="80"/>
      <c r="GDR27" s="85"/>
      <c r="GDS27" s="77"/>
      <c r="GDT27" s="74"/>
      <c r="GDU27" s="74"/>
      <c r="GDV27" s="85"/>
      <c r="GDW27" s="74"/>
      <c r="GDX27" s="74"/>
      <c r="GDY27" s="85"/>
      <c r="GDZ27" s="74"/>
      <c r="GEA27" s="74"/>
      <c r="GEB27" s="85"/>
      <c r="GEC27" s="74"/>
      <c r="GED27" s="74"/>
      <c r="GEE27" s="85"/>
      <c r="GEF27" s="80"/>
      <c r="GEG27" s="80"/>
      <c r="GEH27" s="85"/>
      <c r="GEI27" s="77"/>
      <c r="GEJ27" s="74"/>
      <c r="GEK27" s="74"/>
      <c r="GEL27" s="85"/>
      <c r="GEM27" s="74"/>
      <c r="GEN27" s="74"/>
      <c r="GEO27" s="85"/>
      <c r="GEP27" s="74"/>
      <c r="GEQ27" s="74"/>
      <c r="GER27" s="85"/>
      <c r="GES27" s="74"/>
      <c r="GET27" s="74"/>
      <c r="GEU27" s="85"/>
      <c r="GEV27" s="80"/>
      <c r="GEW27" s="80"/>
      <c r="GEX27" s="85"/>
      <c r="GEY27" s="77"/>
      <c r="GEZ27" s="74"/>
      <c r="GFA27" s="74"/>
      <c r="GFB27" s="85"/>
      <c r="GFC27" s="74"/>
      <c r="GFD27" s="74"/>
      <c r="GFE27" s="85"/>
      <c r="GFF27" s="74"/>
      <c r="GFG27" s="74"/>
      <c r="GFH27" s="85"/>
      <c r="GFI27" s="74"/>
      <c r="GFJ27" s="74"/>
      <c r="GFK27" s="85"/>
      <c r="GFL27" s="80"/>
      <c r="GFM27" s="80"/>
      <c r="GFN27" s="85"/>
      <c r="GFO27" s="77"/>
      <c r="GFP27" s="74"/>
      <c r="GFQ27" s="74"/>
      <c r="GFR27" s="85"/>
      <c r="GFS27" s="74"/>
      <c r="GFT27" s="74"/>
      <c r="GFU27" s="85"/>
      <c r="GFV27" s="74"/>
      <c r="GFW27" s="74"/>
      <c r="GFX27" s="85"/>
      <c r="GFY27" s="74"/>
      <c r="GFZ27" s="74"/>
      <c r="GGA27" s="85"/>
      <c r="GGB27" s="80"/>
      <c r="GGC27" s="80"/>
      <c r="GGD27" s="85"/>
      <c r="GGE27" s="77"/>
      <c r="GGF27" s="74"/>
      <c r="GGG27" s="74"/>
      <c r="GGH27" s="85"/>
      <c r="GGI27" s="74"/>
      <c r="GGJ27" s="74"/>
      <c r="GGK27" s="85"/>
      <c r="GGL27" s="74"/>
      <c r="GGM27" s="74"/>
      <c r="GGN27" s="85"/>
      <c r="GGO27" s="74"/>
      <c r="GGP27" s="74"/>
      <c r="GGQ27" s="85"/>
      <c r="GGR27" s="80"/>
      <c r="GGS27" s="80"/>
      <c r="GGT27" s="85"/>
      <c r="GGU27" s="77"/>
      <c r="GGV27" s="74"/>
      <c r="GGW27" s="74"/>
      <c r="GGX27" s="85"/>
      <c r="GGY27" s="74"/>
      <c r="GGZ27" s="74"/>
      <c r="GHA27" s="85"/>
      <c r="GHB27" s="74"/>
      <c r="GHC27" s="74"/>
      <c r="GHD27" s="85"/>
      <c r="GHE27" s="74"/>
      <c r="GHF27" s="74"/>
      <c r="GHG27" s="85"/>
      <c r="GHH27" s="80"/>
      <c r="GHI27" s="80"/>
      <c r="GHJ27" s="85"/>
      <c r="GHK27" s="77"/>
      <c r="GHL27" s="74"/>
      <c r="GHM27" s="74"/>
      <c r="GHN27" s="85"/>
      <c r="GHO27" s="74"/>
      <c r="GHP27" s="74"/>
      <c r="GHQ27" s="85"/>
      <c r="GHR27" s="74"/>
      <c r="GHS27" s="74"/>
      <c r="GHT27" s="85"/>
      <c r="GHU27" s="74"/>
      <c r="GHV27" s="74"/>
      <c r="GHW27" s="85"/>
      <c r="GHX27" s="80"/>
      <c r="GHY27" s="80"/>
      <c r="GHZ27" s="85"/>
      <c r="GIA27" s="77"/>
      <c r="GIB27" s="74"/>
      <c r="GIC27" s="74"/>
      <c r="GID27" s="85"/>
      <c r="GIE27" s="74"/>
      <c r="GIF27" s="74"/>
      <c r="GIG27" s="85"/>
      <c r="GIH27" s="74"/>
      <c r="GII27" s="74"/>
      <c r="GIJ27" s="85"/>
      <c r="GIK27" s="74"/>
      <c r="GIL27" s="74"/>
      <c r="GIM27" s="85"/>
      <c r="GIN27" s="80"/>
      <c r="GIO27" s="80"/>
      <c r="GIP27" s="85"/>
      <c r="GIQ27" s="77"/>
      <c r="GIR27" s="74"/>
      <c r="GIS27" s="74"/>
      <c r="GIT27" s="85"/>
      <c r="GIU27" s="74"/>
      <c r="GIV27" s="74"/>
      <c r="GIW27" s="85"/>
      <c r="GIX27" s="74"/>
      <c r="GIY27" s="74"/>
      <c r="GIZ27" s="85"/>
      <c r="GJA27" s="74"/>
      <c r="GJB27" s="74"/>
      <c r="GJC27" s="85"/>
      <c r="GJD27" s="80"/>
      <c r="GJE27" s="80"/>
      <c r="GJF27" s="85"/>
      <c r="GJG27" s="77"/>
      <c r="GJH27" s="74"/>
      <c r="GJI27" s="74"/>
      <c r="GJJ27" s="85"/>
      <c r="GJK27" s="74"/>
      <c r="GJL27" s="74"/>
      <c r="GJM27" s="85"/>
      <c r="GJN27" s="74"/>
      <c r="GJO27" s="74"/>
      <c r="GJP27" s="85"/>
      <c r="GJQ27" s="74"/>
      <c r="GJR27" s="74"/>
      <c r="GJS27" s="85"/>
      <c r="GJT27" s="80"/>
      <c r="GJU27" s="80"/>
      <c r="GJV27" s="85"/>
      <c r="GJW27" s="77"/>
      <c r="GJX27" s="74"/>
      <c r="GJY27" s="74"/>
      <c r="GJZ27" s="85"/>
      <c r="GKA27" s="74"/>
      <c r="GKB27" s="74"/>
      <c r="GKC27" s="85"/>
      <c r="GKD27" s="74"/>
      <c r="GKE27" s="74"/>
      <c r="GKF27" s="85"/>
      <c r="GKG27" s="74"/>
      <c r="GKH27" s="74"/>
      <c r="GKI27" s="85"/>
      <c r="GKJ27" s="80"/>
      <c r="GKK27" s="80"/>
      <c r="GKL27" s="85"/>
      <c r="GKM27" s="77"/>
      <c r="GKN27" s="74"/>
      <c r="GKO27" s="74"/>
      <c r="GKP27" s="85"/>
      <c r="GKQ27" s="74"/>
      <c r="GKR27" s="74"/>
      <c r="GKS27" s="85"/>
      <c r="GKT27" s="74"/>
      <c r="GKU27" s="74"/>
      <c r="GKV27" s="85"/>
      <c r="GKW27" s="74"/>
      <c r="GKX27" s="74"/>
      <c r="GKY27" s="85"/>
      <c r="GKZ27" s="80"/>
      <c r="GLA27" s="80"/>
      <c r="GLB27" s="85"/>
      <c r="GLC27" s="77"/>
      <c r="GLD27" s="74"/>
      <c r="GLE27" s="74"/>
      <c r="GLF27" s="85"/>
      <c r="GLG27" s="74"/>
      <c r="GLH27" s="74"/>
      <c r="GLI27" s="85"/>
      <c r="GLJ27" s="74"/>
      <c r="GLK27" s="74"/>
      <c r="GLL27" s="85"/>
      <c r="GLM27" s="74"/>
      <c r="GLN27" s="74"/>
      <c r="GLO27" s="85"/>
      <c r="GLP27" s="80"/>
      <c r="GLQ27" s="80"/>
      <c r="GLR27" s="85"/>
      <c r="GLS27" s="77"/>
      <c r="GLT27" s="74"/>
      <c r="GLU27" s="74"/>
      <c r="GLV27" s="85"/>
      <c r="GLW27" s="74"/>
      <c r="GLX27" s="74"/>
      <c r="GLY27" s="85"/>
      <c r="GLZ27" s="74"/>
      <c r="GMA27" s="74"/>
      <c r="GMB27" s="85"/>
      <c r="GMC27" s="74"/>
      <c r="GMD27" s="74"/>
      <c r="GME27" s="85"/>
      <c r="GMF27" s="80"/>
      <c r="GMG27" s="80"/>
      <c r="GMH27" s="85"/>
      <c r="GMI27" s="77"/>
      <c r="GMJ27" s="74"/>
      <c r="GMK27" s="74"/>
      <c r="GML27" s="85"/>
      <c r="GMM27" s="74"/>
      <c r="GMN27" s="74"/>
      <c r="GMO27" s="85"/>
      <c r="GMP27" s="74"/>
      <c r="GMQ27" s="74"/>
      <c r="GMR27" s="85"/>
      <c r="GMS27" s="74"/>
      <c r="GMT27" s="74"/>
      <c r="GMU27" s="85"/>
      <c r="GMV27" s="80"/>
      <c r="GMW27" s="80"/>
      <c r="GMX27" s="85"/>
      <c r="GMY27" s="77"/>
      <c r="GMZ27" s="74"/>
      <c r="GNA27" s="74"/>
      <c r="GNB27" s="85"/>
      <c r="GNC27" s="74"/>
      <c r="GND27" s="74"/>
      <c r="GNE27" s="85"/>
      <c r="GNF27" s="74"/>
      <c r="GNG27" s="74"/>
      <c r="GNH27" s="85"/>
      <c r="GNI27" s="74"/>
      <c r="GNJ27" s="74"/>
      <c r="GNK27" s="85"/>
      <c r="GNL27" s="80"/>
      <c r="GNM27" s="80"/>
      <c r="GNN27" s="85"/>
      <c r="GNO27" s="77"/>
      <c r="GNP27" s="74"/>
      <c r="GNQ27" s="74"/>
      <c r="GNR27" s="85"/>
      <c r="GNS27" s="74"/>
      <c r="GNT27" s="74"/>
      <c r="GNU27" s="85"/>
      <c r="GNV27" s="74"/>
      <c r="GNW27" s="74"/>
      <c r="GNX27" s="85"/>
      <c r="GNY27" s="74"/>
      <c r="GNZ27" s="74"/>
      <c r="GOA27" s="85"/>
      <c r="GOB27" s="80"/>
      <c r="GOC27" s="80"/>
      <c r="GOD27" s="85"/>
      <c r="GOE27" s="77"/>
      <c r="GOF27" s="74"/>
      <c r="GOG27" s="74"/>
      <c r="GOH27" s="85"/>
      <c r="GOI27" s="74"/>
      <c r="GOJ27" s="74"/>
      <c r="GOK27" s="85"/>
      <c r="GOL27" s="74"/>
      <c r="GOM27" s="74"/>
      <c r="GON27" s="85"/>
      <c r="GOO27" s="74"/>
      <c r="GOP27" s="74"/>
      <c r="GOQ27" s="85"/>
      <c r="GOR27" s="80"/>
      <c r="GOS27" s="80"/>
      <c r="GOT27" s="85"/>
      <c r="GOU27" s="77"/>
      <c r="GOV27" s="74"/>
      <c r="GOW27" s="74"/>
      <c r="GOX27" s="85"/>
      <c r="GOY27" s="74"/>
      <c r="GOZ27" s="74"/>
      <c r="GPA27" s="85"/>
      <c r="GPB27" s="74"/>
      <c r="GPC27" s="74"/>
      <c r="GPD27" s="85"/>
      <c r="GPE27" s="74"/>
      <c r="GPF27" s="74"/>
      <c r="GPG27" s="85"/>
      <c r="GPH27" s="80"/>
      <c r="GPI27" s="80"/>
      <c r="GPJ27" s="85"/>
      <c r="GPK27" s="77"/>
      <c r="GPL27" s="74"/>
      <c r="GPM27" s="74"/>
      <c r="GPN27" s="85"/>
      <c r="GPO27" s="74"/>
      <c r="GPP27" s="74"/>
      <c r="GPQ27" s="85"/>
      <c r="GPR27" s="74"/>
      <c r="GPS27" s="74"/>
      <c r="GPT27" s="85"/>
      <c r="GPU27" s="74"/>
      <c r="GPV27" s="74"/>
      <c r="GPW27" s="85"/>
      <c r="GPX27" s="80"/>
      <c r="GPY27" s="80"/>
      <c r="GPZ27" s="85"/>
      <c r="GQA27" s="77"/>
      <c r="GQB27" s="74"/>
      <c r="GQC27" s="74"/>
      <c r="GQD27" s="85"/>
      <c r="GQE27" s="74"/>
      <c r="GQF27" s="74"/>
      <c r="GQG27" s="85"/>
      <c r="GQH27" s="74"/>
      <c r="GQI27" s="74"/>
      <c r="GQJ27" s="85"/>
      <c r="GQK27" s="74"/>
      <c r="GQL27" s="74"/>
      <c r="GQM27" s="85"/>
      <c r="GQN27" s="80"/>
      <c r="GQO27" s="80"/>
      <c r="GQP27" s="85"/>
      <c r="GQQ27" s="77"/>
      <c r="GQR27" s="74"/>
      <c r="GQS27" s="74"/>
      <c r="GQT27" s="85"/>
      <c r="GQU27" s="74"/>
      <c r="GQV27" s="74"/>
      <c r="GQW27" s="85"/>
      <c r="GQX27" s="74"/>
      <c r="GQY27" s="74"/>
      <c r="GQZ27" s="85"/>
      <c r="GRA27" s="74"/>
      <c r="GRB27" s="74"/>
      <c r="GRC27" s="85"/>
      <c r="GRD27" s="80"/>
      <c r="GRE27" s="80"/>
      <c r="GRF27" s="85"/>
      <c r="GRG27" s="77"/>
      <c r="GRH27" s="74"/>
      <c r="GRI27" s="74"/>
      <c r="GRJ27" s="85"/>
      <c r="GRK27" s="74"/>
      <c r="GRL27" s="74"/>
      <c r="GRM27" s="85"/>
      <c r="GRN27" s="74"/>
      <c r="GRO27" s="74"/>
      <c r="GRP27" s="85"/>
      <c r="GRQ27" s="74"/>
      <c r="GRR27" s="74"/>
      <c r="GRS27" s="85"/>
      <c r="GRT27" s="80"/>
      <c r="GRU27" s="80"/>
      <c r="GRV27" s="85"/>
      <c r="GRW27" s="77"/>
      <c r="GRX27" s="74"/>
      <c r="GRY27" s="74"/>
      <c r="GRZ27" s="85"/>
      <c r="GSA27" s="74"/>
      <c r="GSB27" s="74"/>
      <c r="GSC27" s="85"/>
      <c r="GSD27" s="74"/>
      <c r="GSE27" s="74"/>
      <c r="GSF27" s="85"/>
      <c r="GSG27" s="74"/>
      <c r="GSH27" s="74"/>
      <c r="GSI27" s="85"/>
      <c r="GSJ27" s="80"/>
      <c r="GSK27" s="80"/>
      <c r="GSL27" s="85"/>
      <c r="GSM27" s="77"/>
      <c r="GSN27" s="74"/>
      <c r="GSO27" s="74"/>
      <c r="GSP27" s="85"/>
      <c r="GSQ27" s="74"/>
      <c r="GSR27" s="74"/>
      <c r="GSS27" s="85"/>
      <c r="GST27" s="74"/>
      <c r="GSU27" s="74"/>
      <c r="GSV27" s="85"/>
      <c r="GSW27" s="74"/>
      <c r="GSX27" s="74"/>
      <c r="GSY27" s="85"/>
      <c r="GSZ27" s="80"/>
      <c r="GTA27" s="80"/>
      <c r="GTB27" s="85"/>
      <c r="GTC27" s="77"/>
      <c r="GTD27" s="74"/>
      <c r="GTE27" s="74"/>
      <c r="GTF27" s="85"/>
      <c r="GTG27" s="74"/>
      <c r="GTH27" s="74"/>
      <c r="GTI27" s="85"/>
      <c r="GTJ27" s="74"/>
      <c r="GTK27" s="74"/>
      <c r="GTL27" s="85"/>
      <c r="GTM27" s="74"/>
      <c r="GTN27" s="74"/>
      <c r="GTO27" s="85"/>
      <c r="GTP27" s="80"/>
      <c r="GTQ27" s="80"/>
      <c r="GTR27" s="85"/>
      <c r="GTS27" s="77"/>
      <c r="GTT27" s="74"/>
      <c r="GTU27" s="74"/>
      <c r="GTV27" s="85"/>
      <c r="GTW27" s="74"/>
      <c r="GTX27" s="74"/>
      <c r="GTY27" s="85"/>
      <c r="GTZ27" s="74"/>
      <c r="GUA27" s="74"/>
      <c r="GUB27" s="85"/>
      <c r="GUC27" s="74"/>
      <c r="GUD27" s="74"/>
      <c r="GUE27" s="85"/>
      <c r="GUF27" s="80"/>
      <c r="GUG27" s="80"/>
      <c r="GUH27" s="85"/>
      <c r="GUI27" s="77"/>
      <c r="GUJ27" s="74"/>
      <c r="GUK27" s="74"/>
      <c r="GUL27" s="85"/>
      <c r="GUM27" s="74"/>
      <c r="GUN27" s="74"/>
      <c r="GUO27" s="85"/>
      <c r="GUP27" s="74"/>
      <c r="GUQ27" s="74"/>
      <c r="GUR27" s="85"/>
      <c r="GUS27" s="74"/>
      <c r="GUT27" s="74"/>
      <c r="GUU27" s="85"/>
      <c r="GUV27" s="80"/>
      <c r="GUW27" s="80"/>
      <c r="GUX27" s="85"/>
      <c r="GUY27" s="77"/>
      <c r="GUZ27" s="74"/>
      <c r="GVA27" s="74"/>
      <c r="GVB27" s="85"/>
      <c r="GVC27" s="74"/>
      <c r="GVD27" s="74"/>
      <c r="GVE27" s="85"/>
      <c r="GVF27" s="74"/>
      <c r="GVG27" s="74"/>
      <c r="GVH27" s="85"/>
      <c r="GVI27" s="74"/>
      <c r="GVJ27" s="74"/>
      <c r="GVK27" s="85"/>
      <c r="GVL27" s="80"/>
      <c r="GVM27" s="80"/>
      <c r="GVN27" s="85"/>
      <c r="GVO27" s="77"/>
      <c r="GVP27" s="74"/>
      <c r="GVQ27" s="74"/>
      <c r="GVR27" s="85"/>
      <c r="GVS27" s="74"/>
      <c r="GVT27" s="74"/>
      <c r="GVU27" s="85"/>
      <c r="GVV27" s="74"/>
      <c r="GVW27" s="74"/>
      <c r="GVX27" s="85"/>
      <c r="GVY27" s="74"/>
      <c r="GVZ27" s="74"/>
      <c r="GWA27" s="85"/>
      <c r="GWB27" s="80"/>
      <c r="GWC27" s="80"/>
      <c r="GWD27" s="85"/>
      <c r="GWE27" s="77"/>
      <c r="GWF27" s="74"/>
      <c r="GWG27" s="74"/>
      <c r="GWH27" s="85"/>
      <c r="GWI27" s="74"/>
      <c r="GWJ27" s="74"/>
      <c r="GWK27" s="85"/>
      <c r="GWL27" s="74"/>
      <c r="GWM27" s="74"/>
      <c r="GWN27" s="85"/>
      <c r="GWO27" s="74"/>
      <c r="GWP27" s="74"/>
      <c r="GWQ27" s="85"/>
      <c r="GWR27" s="80"/>
      <c r="GWS27" s="80"/>
      <c r="GWT27" s="85"/>
      <c r="GWU27" s="77"/>
      <c r="GWV27" s="74"/>
      <c r="GWW27" s="74"/>
      <c r="GWX27" s="85"/>
      <c r="GWY27" s="74"/>
      <c r="GWZ27" s="74"/>
      <c r="GXA27" s="85"/>
      <c r="GXB27" s="74"/>
      <c r="GXC27" s="74"/>
      <c r="GXD27" s="85"/>
      <c r="GXE27" s="74"/>
      <c r="GXF27" s="74"/>
      <c r="GXG27" s="85"/>
      <c r="GXH27" s="80"/>
      <c r="GXI27" s="80"/>
      <c r="GXJ27" s="85"/>
      <c r="GXK27" s="77"/>
      <c r="GXL27" s="74"/>
      <c r="GXM27" s="74"/>
      <c r="GXN27" s="85"/>
      <c r="GXO27" s="74"/>
      <c r="GXP27" s="74"/>
      <c r="GXQ27" s="85"/>
      <c r="GXR27" s="74"/>
      <c r="GXS27" s="74"/>
      <c r="GXT27" s="85"/>
      <c r="GXU27" s="74"/>
      <c r="GXV27" s="74"/>
      <c r="GXW27" s="85"/>
      <c r="GXX27" s="80"/>
      <c r="GXY27" s="80"/>
      <c r="GXZ27" s="85"/>
      <c r="GYA27" s="77"/>
      <c r="GYB27" s="74"/>
      <c r="GYC27" s="74"/>
      <c r="GYD27" s="85"/>
      <c r="GYE27" s="74"/>
      <c r="GYF27" s="74"/>
      <c r="GYG27" s="85"/>
      <c r="GYH27" s="74"/>
      <c r="GYI27" s="74"/>
      <c r="GYJ27" s="85"/>
      <c r="GYK27" s="74"/>
      <c r="GYL27" s="74"/>
      <c r="GYM27" s="85"/>
      <c r="GYN27" s="80"/>
      <c r="GYO27" s="80"/>
      <c r="GYP27" s="85"/>
      <c r="GYQ27" s="77"/>
      <c r="GYR27" s="74"/>
      <c r="GYS27" s="74"/>
      <c r="GYT27" s="85"/>
      <c r="GYU27" s="74"/>
      <c r="GYV27" s="74"/>
      <c r="GYW27" s="85"/>
      <c r="GYX27" s="74"/>
      <c r="GYY27" s="74"/>
      <c r="GYZ27" s="85"/>
      <c r="GZA27" s="74"/>
      <c r="GZB27" s="74"/>
      <c r="GZC27" s="85"/>
      <c r="GZD27" s="80"/>
      <c r="GZE27" s="80"/>
      <c r="GZF27" s="85"/>
      <c r="GZG27" s="77"/>
      <c r="GZH27" s="74"/>
      <c r="GZI27" s="74"/>
      <c r="GZJ27" s="85"/>
      <c r="GZK27" s="74"/>
      <c r="GZL27" s="74"/>
      <c r="GZM27" s="85"/>
      <c r="GZN27" s="74"/>
      <c r="GZO27" s="74"/>
      <c r="GZP27" s="85"/>
      <c r="GZQ27" s="74"/>
      <c r="GZR27" s="74"/>
      <c r="GZS27" s="85"/>
      <c r="GZT27" s="80"/>
      <c r="GZU27" s="80"/>
      <c r="GZV27" s="85"/>
      <c r="GZW27" s="77"/>
      <c r="GZX27" s="74"/>
      <c r="GZY27" s="74"/>
      <c r="GZZ27" s="85"/>
      <c r="HAA27" s="74"/>
      <c r="HAB27" s="74"/>
      <c r="HAC27" s="85"/>
      <c r="HAD27" s="74"/>
      <c r="HAE27" s="74"/>
      <c r="HAF27" s="85"/>
      <c r="HAG27" s="74"/>
      <c r="HAH27" s="74"/>
      <c r="HAI27" s="85"/>
      <c r="HAJ27" s="80"/>
      <c r="HAK27" s="80"/>
      <c r="HAL27" s="85"/>
      <c r="HAM27" s="77"/>
      <c r="HAN27" s="74"/>
      <c r="HAO27" s="74"/>
      <c r="HAP27" s="85"/>
      <c r="HAQ27" s="74"/>
      <c r="HAR27" s="74"/>
      <c r="HAS27" s="85"/>
      <c r="HAT27" s="74"/>
      <c r="HAU27" s="74"/>
      <c r="HAV27" s="85"/>
      <c r="HAW27" s="74"/>
      <c r="HAX27" s="74"/>
      <c r="HAY27" s="85"/>
      <c r="HAZ27" s="80"/>
      <c r="HBA27" s="80"/>
      <c r="HBB27" s="85"/>
      <c r="HBC27" s="77"/>
      <c r="HBD27" s="74"/>
      <c r="HBE27" s="74"/>
      <c r="HBF27" s="85"/>
      <c r="HBG27" s="74"/>
      <c r="HBH27" s="74"/>
      <c r="HBI27" s="85"/>
      <c r="HBJ27" s="74"/>
      <c r="HBK27" s="74"/>
      <c r="HBL27" s="85"/>
      <c r="HBM27" s="74"/>
      <c r="HBN27" s="74"/>
      <c r="HBO27" s="85"/>
      <c r="HBP27" s="80"/>
      <c r="HBQ27" s="80"/>
      <c r="HBR27" s="85"/>
      <c r="HBS27" s="77"/>
      <c r="HBT27" s="74"/>
      <c r="HBU27" s="74"/>
      <c r="HBV27" s="85"/>
      <c r="HBW27" s="74"/>
      <c r="HBX27" s="74"/>
      <c r="HBY27" s="85"/>
      <c r="HBZ27" s="74"/>
      <c r="HCA27" s="74"/>
      <c r="HCB27" s="85"/>
      <c r="HCC27" s="74"/>
      <c r="HCD27" s="74"/>
      <c r="HCE27" s="85"/>
      <c r="HCF27" s="80"/>
      <c r="HCG27" s="80"/>
      <c r="HCH27" s="85"/>
      <c r="HCI27" s="77"/>
      <c r="HCJ27" s="74"/>
      <c r="HCK27" s="74"/>
      <c r="HCL27" s="85"/>
      <c r="HCM27" s="74"/>
      <c r="HCN27" s="74"/>
      <c r="HCO27" s="85"/>
      <c r="HCP27" s="74"/>
      <c r="HCQ27" s="74"/>
      <c r="HCR27" s="85"/>
      <c r="HCS27" s="74"/>
      <c r="HCT27" s="74"/>
      <c r="HCU27" s="85"/>
      <c r="HCV27" s="80"/>
      <c r="HCW27" s="80"/>
      <c r="HCX27" s="85"/>
      <c r="HCY27" s="77"/>
      <c r="HCZ27" s="74"/>
      <c r="HDA27" s="74"/>
      <c r="HDB27" s="85"/>
      <c r="HDC27" s="74"/>
      <c r="HDD27" s="74"/>
      <c r="HDE27" s="85"/>
      <c r="HDF27" s="74"/>
      <c r="HDG27" s="74"/>
      <c r="HDH27" s="85"/>
      <c r="HDI27" s="74"/>
      <c r="HDJ27" s="74"/>
      <c r="HDK27" s="85"/>
      <c r="HDL27" s="80"/>
      <c r="HDM27" s="80"/>
      <c r="HDN27" s="85"/>
      <c r="HDO27" s="77"/>
      <c r="HDP27" s="74"/>
      <c r="HDQ27" s="74"/>
      <c r="HDR27" s="85"/>
      <c r="HDS27" s="74"/>
      <c r="HDT27" s="74"/>
      <c r="HDU27" s="85"/>
      <c r="HDV27" s="74"/>
      <c r="HDW27" s="74"/>
      <c r="HDX27" s="85"/>
      <c r="HDY27" s="74"/>
      <c r="HDZ27" s="74"/>
      <c r="HEA27" s="85"/>
      <c r="HEB27" s="80"/>
      <c r="HEC27" s="80"/>
      <c r="HED27" s="85"/>
      <c r="HEE27" s="77"/>
      <c r="HEF27" s="74"/>
      <c r="HEG27" s="74"/>
      <c r="HEH27" s="85"/>
      <c r="HEI27" s="74"/>
      <c r="HEJ27" s="74"/>
      <c r="HEK27" s="85"/>
      <c r="HEL27" s="74"/>
      <c r="HEM27" s="74"/>
      <c r="HEN27" s="85"/>
      <c r="HEO27" s="74"/>
      <c r="HEP27" s="74"/>
      <c r="HEQ27" s="85"/>
      <c r="HER27" s="80"/>
      <c r="HES27" s="80"/>
      <c r="HET27" s="85"/>
      <c r="HEU27" s="77"/>
      <c r="HEV27" s="74"/>
      <c r="HEW27" s="74"/>
      <c r="HEX27" s="85"/>
      <c r="HEY27" s="74"/>
      <c r="HEZ27" s="74"/>
      <c r="HFA27" s="85"/>
      <c r="HFB27" s="74"/>
      <c r="HFC27" s="74"/>
      <c r="HFD27" s="85"/>
      <c r="HFE27" s="74"/>
      <c r="HFF27" s="74"/>
      <c r="HFG27" s="85"/>
      <c r="HFH27" s="80"/>
      <c r="HFI27" s="80"/>
      <c r="HFJ27" s="85"/>
      <c r="HFK27" s="77"/>
      <c r="HFL27" s="74"/>
      <c r="HFM27" s="74"/>
      <c r="HFN27" s="85"/>
      <c r="HFO27" s="74"/>
      <c r="HFP27" s="74"/>
      <c r="HFQ27" s="85"/>
      <c r="HFR27" s="74"/>
      <c r="HFS27" s="74"/>
      <c r="HFT27" s="85"/>
      <c r="HFU27" s="74"/>
      <c r="HFV27" s="74"/>
      <c r="HFW27" s="85"/>
      <c r="HFX27" s="80"/>
      <c r="HFY27" s="80"/>
      <c r="HFZ27" s="85"/>
      <c r="HGA27" s="77"/>
      <c r="HGB27" s="74"/>
      <c r="HGC27" s="74"/>
      <c r="HGD27" s="85"/>
      <c r="HGE27" s="74"/>
      <c r="HGF27" s="74"/>
      <c r="HGG27" s="85"/>
      <c r="HGH27" s="74"/>
      <c r="HGI27" s="74"/>
      <c r="HGJ27" s="85"/>
      <c r="HGK27" s="74"/>
      <c r="HGL27" s="74"/>
      <c r="HGM27" s="85"/>
      <c r="HGN27" s="80"/>
      <c r="HGO27" s="80"/>
      <c r="HGP27" s="85"/>
      <c r="HGQ27" s="77"/>
      <c r="HGR27" s="74"/>
      <c r="HGS27" s="74"/>
      <c r="HGT27" s="85"/>
      <c r="HGU27" s="74"/>
      <c r="HGV27" s="74"/>
      <c r="HGW27" s="85"/>
      <c r="HGX27" s="74"/>
      <c r="HGY27" s="74"/>
      <c r="HGZ27" s="85"/>
      <c r="HHA27" s="74"/>
      <c r="HHB27" s="74"/>
      <c r="HHC27" s="85"/>
      <c r="HHD27" s="80"/>
      <c r="HHE27" s="80"/>
      <c r="HHF27" s="85"/>
      <c r="HHG27" s="77"/>
      <c r="HHH27" s="74"/>
      <c r="HHI27" s="74"/>
      <c r="HHJ27" s="85"/>
      <c r="HHK27" s="74"/>
      <c r="HHL27" s="74"/>
      <c r="HHM27" s="85"/>
      <c r="HHN27" s="74"/>
      <c r="HHO27" s="74"/>
      <c r="HHP27" s="85"/>
      <c r="HHQ27" s="74"/>
      <c r="HHR27" s="74"/>
      <c r="HHS27" s="85"/>
      <c r="HHT27" s="80"/>
      <c r="HHU27" s="80"/>
      <c r="HHV27" s="85"/>
      <c r="HHW27" s="77"/>
      <c r="HHX27" s="74"/>
      <c r="HHY27" s="74"/>
      <c r="HHZ27" s="85"/>
      <c r="HIA27" s="74"/>
      <c r="HIB27" s="74"/>
      <c r="HIC27" s="85"/>
      <c r="HID27" s="74"/>
      <c r="HIE27" s="74"/>
      <c r="HIF27" s="85"/>
      <c r="HIG27" s="74"/>
      <c r="HIH27" s="74"/>
      <c r="HII27" s="85"/>
      <c r="HIJ27" s="80"/>
      <c r="HIK27" s="80"/>
      <c r="HIL27" s="85"/>
      <c r="HIM27" s="77"/>
      <c r="HIN27" s="74"/>
      <c r="HIO27" s="74"/>
      <c r="HIP27" s="85"/>
      <c r="HIQ27" s="74"/>
      <c r="HIR27" s="74"/>
      <c r="HIS27" s="85"/>
      <c r="HIT27" s="74"/>
      <c r="HIU27" s="74"/>
      <c r="HIV27" s="85"/>
      <c r="HIW27" s="74"/>
      <c r="HIX27" s="74"/>
      <c r="HIY27" s="85"/>
      <c r="HIZ27" s="80"/>
      <c r="HJA27" s="80"/>
      <c r="HJB27" s="85"/>
      <c r="HJC27" s="77"/>
      <c r="HJD27" s="74"/>
      <c r="HJE27" s="74"/>
      <c r="HJF27" s="85"/>
      <c r="HJG27" s="74"/>
      <c r="HJH27" s="74"/>
      <c r="HJI27" s="85"/>
      <c r="HJJ27" s="74"/>
      <c r="HJK27" s="74"/>
      <c r="HJL27" s="85"/>
      <c r="HJM27" s="74"/>
      <c r="HJN27" s="74"/>
      <c r="HJO27" s="85"/>
      <c r="HJP27" s="80"/>
      <c r="HJQ27" s="80"/>
      <c r="HJR27" s="85"/>
      <c r="HJS27" s="77"/>
      <c r="HJT27" s="74"/>
      <c r="HJU27" s="74"/>
      <c r="HJV27" s="85"/>
      <c r="HJW27" s="74"/>
      <c r="HJX27" s="74"/>
      <c r="HJY27" s="85"/>
      <c r="HJZ27" s="74"/>
      <c r="HKA27" s="74"/>
      <c r="HKB27" s="85"/>
      <c r="HKC27" s="74"/>
      <c r="HKD27" s="74"/>
      <c r="HKE27" s="85"/>
      <c r="HKF27" s="80"/>
      <c r="HKG27" s="80"/>
      <c r="HKH27" s="85"/>
      <c r="HKI27" s="77"/>
      <c r="HKJ27" s="74"/>
      <c r="HKK27" s="74"/>
      <c r="HKL27" s="85"/>
      <c r="HKM27" s="74"/>
      <c r="HKN27" s="74"/>
      <c r="HKO27" s="85"/>
      <c r="HKP27" s="74"/>
      <c r="HKQ27" s="74"/>
      <c r="HKR27" s="85"/>
      <c r="HKS27" s="74"/>
      <c r="HKT27" s="74"/>
      <c r="HKU27" s="85"/>
      <c r="HKV27" s="80"/>
      <c r="HKW27" s="80"/>
      <c r="HKX27" s="85"/>
      <c r="HKY27" s="77"/>
      <c r="HKZ27" s="74"/>
      <c r="HLA27" s="74"/>
      <c r="HLB27" s="85"/>
      <c r="HLC27" s="74"/>
      <c r="HLD27" s="74"/>
      <c r="HLE27" s="85"/>
      <c r="HLF27" s="74"/>
      <c r="HLG27" s="74"/>
      <c r="HLH27" s="85"/>
      <c r="HLI27" s="74"/>
      <c r="HLJ27" s="74"/>
      <c r="HLK27" s="85"/>
      <c r="HLL27" s="80"/>
      <c r="HLM27" s="80"/>
      <c r="HLN27" s="85"/>
      <c r="HLO27" s="77"/>
      <c r="HLP27" s="74"/>
      <c r="HLQ27" s="74"/>
      <c r="HLR27" s="85"/>
      <c r="HLS27" s="74"/>
      <c r="HLT27" s="74"/>
      <c r="HLU27" s="85"/>
      <c r="HLV27" s="74"/>
      <c r="HLW27" s="74"/>
      <c r="HLX27" s="85"/>
      <c r="HLY27" s="74"/>
      <c r="HLZ27" s="74"/>
      <c r="HMA27" s="85"/>
      <c r="HMB27" s="80"/>
      <c r="HMC27" s="80"/>
      <c r="HMD27" s="85"/>
      <c r="HME27" s="77"/>
      <c r="HMF27" s="74"/>
      <c r="HMG27" s="74"/>
      <c r="HMH27" s="85"/>
      <c r="HMI27" s="74"/>
      <c r="HMJ27" s="74"/>
      <c r="HMK27" s="85"/>
      <c r="HML27" s="74"/>
      <c r="HMM27" s="74"/>
      <c r="HMN27" s="85"/>
      <c r="HMO27" s="74"/>
      <c r="HMP27" s="74"/>
      <c r="HMQ27" s="85"/>
      <c r="HMR27" s="80"/>
      <c r="HMS27" s="80"/>
      <c r="HMT27" s="85"/>
      <c r="HMU27" s="77"/>
      <c r="HMV27" s="74"/>
      <c r="HMW27" s="74"/>
      <c r="HMX27" s="85"/>
      <c r="HMY27" s="74"/>
      <c r="HMZ27" s="74"/>
      <c r="HNA27" s="85"/>
      <c r="HNB27" s="74"/>
      <c r="HNC27" s="74"/>
      <c r="HND27" s="85"/>
      <c r="HNE27" s="74"/>
      <c r="HNF27" s="74"/>
      <c r="HNG27" s="85"/>
      <c r="HNH27" s="80"/>
      <c r="HNI27" s="80"/>
      <c r="HNJ27" s="85"/>
      <c r="HNK27" s="77"/>
      <c r="HNL27" s="74"/>
      <c r="HNM27" s="74"/>
      <c r="HNN27" s="85"/>
      <c r="HNO27" s="74"/>
      <c r="HNP27" s="74"/>
      <c r="HNQ27" s="85"/>
      <c r="HNR27" s="74"/>
      <c r="HNS27" s="74"/>
      <c r="HNT27" s="85"/>
      <c r="HNU27" s="74"/>
      <c r="HNV27" s="74"/>
      <c r="HNW27" s="85"/>
      <c r="HNX27" s="80"/>
      <c r="HNY27" s="80"/>
      <c r="HNZ27" s="85"/>
      <c r="HOA27" s="77"/>
      <c r="HOB27" s="74"/>
      <c r="HOC27" s="74"/>
      <c r="HOD27" s="85"/>
      <c r="HOE27" s="74"/>
      <c r="HOF27" s="74"/>
      <c r="HOG27" s="85"/>
      <c r="HOH27" s="74"/>
      <c r="HOI27" s="74"/>
      <c r="HOJ27" s="85"/>
      <c r="HOK27" s="74"/>
      <c r="HOL27" s="74"/>
      <c r="HOM27" s="85"/>
      <c r="HON27" s="80"/>
      <c r="HOO27" s="80"/>
      <c r="HOP27" s="85"/>
      <c r="HOQ27" s="77"/>
      <c r="HOR27" s="74"/>
      <c r="HOS27" s="74"/>
      <c r="HOT27" s="85"/>
      <c r="HOU27" s="74"/>
      <c r="HOV27" s="74"/>
      <c r="HOW27" s="85"/>
      <c r="HOX27" s="74"/>
      <c r="HOY27" s="74"/>
      <c r="HOZ27" s="85"/>
      <c r="HPA27" s="74"/>
      <c r="HPB27" s="74"/>
      <c r="HPC27" s="85"/>
      <c r="HPD27" s="80"/>
      <c r="HPE27" s="80"/>
      <c r="HPF27" s="85"/>
      <c r="HPG27" s="77"/>
      <c r="HPH27" s="74"/>
      <c r="HPI27" s="74"/>
      <c r="HPJ27" s="85"/>
      <c r="HPK27" s="74"/>
      <c r="HPL27" s="74"/>
      <c r="HPM27" s="85"/>
      <c r="HPN27" s="74"/>
      <c r="HPO27" s="74"/>
      <c r="HPP27" s="85"/>
      <c r="HPQ27" s="74"/>
      <c r="HPR27" s="74"/>
      <c r="HPS27" s="85"/>
      <c r="HPT27" s="80"/>
      <c r="HPU27" s="80"/>
      <c r="HPV27" s="85"/>
      <c r="HPW27" s="77"/>
      <c r="HPX27" s="74"/>
      <c r="HPY27" s="74"/>
      <c r="HPZ27" s="85"/>
      <c r="HQA27" s="74"/>
      <c r="HQB27" s="74"/>
      <c r="HQC27" s="85"/>
      <c r="HQD27" s="74"/>
      <c r="HQE27" s="74"/>
      <c r="HQF27" s="85"/>
      <c r="HQG27" s="74"/>
      <c r="HQH27" s="74"/>
      <c r="HQI27" s="85"/>
      <c r="HQJ27" s="80"/>
      <c r="HQK27" s="80"/>
      <c r="HQL27" s="85"/>
      <c r="HQM27" s="77"/>
      <c r="HQN27" s="74"/>
      <c r="HQO27" s="74"/>
      <c r="HQP27" s="85"/>
      <c r="HQQ27" s="74"/>
      <c r="HQR27" s="74"/>
      <c r="HQS27" s="85"/>
      <c r="HQT27" s="74"/>
      <c r="HQU27" s="74"/>
      <c r="HQV27" s="85"/>
      <c r="HQW27" s="74"/>
      <c r="HQX27" s="74"/>
      <c r="HQY27" s="85"/>
      <c r="HQZ27" s="80"/>
      <c r="HRA27" s="80"/>
      <c r="HRB27" s="85"/>
      <c r="HRC27" s="77"/>
      <c r="HRD27" s="74"/>
      <c r="HRE27" s="74"/>
      <c r="HRF27" s="85"/>
      <c r="HRG27" s="74"/>
      <c r="HRH27" s="74"/>
      <c r="HRI27" s="85"/>
      <c r="HRJ27" s="74"/>
      <c r="HRK27" s="74"/>
      <c r="HRL27" s="85"/>
      <c r="HRM27" s="74"/>
      <c r="HRN27" s="74"/>
      <c r="HRO27" s="85"/>
      <c r="HRP27" s="80"/>
      <c r="HRQ27" s="80"/>
      <c r="HRR27" s="85"/>
      <c r="HRS27" s="77"/>
      <c r="HRT27" s="74"/>
      <c r="HRU27" s="74"/>
      <c r="HRV27" s="85"/>
      <c r="HRW27" s="74"/>
      <c r="HRX27" s="74"/>
      <c r="HRY27" s="85"/>
      <c r="HRZ27" s="74"/>
      <c r="HSA27" s="74"/>
      <c r="HSB27" s="85"/>
      <c r="HSC27" s="74"/>
      <c r="HSD27" s="74"/>
      <c r="HSE27" s="85"/>
      <c r="HSF27" s="80"/>
      <c r="HSG27" s="80"/>
      <c r="HSH27" s="85"/>
      <c r="HSI27" s="77"/>
      <c r="HSJ27" s="74"/>
      <c r="HSK27" s="74"/>
      <c r="HSL27" s="85"/>
      <c r="HSM27" s="74"/>
      <c r="HSN27" s="74"/>
      <c r="HSO27" s="85"/>
      <c r="HSP27" s="74"/>
      <c r="HSQ27" s="74"/>
      <c r="HSR27" s="85"/>
      <c r="HSS27" s="74"/>
      <c r="HST27" s="74"/>
      <c r="HSU27" s="85"/>
      <c r="HSV27" s="80"/>
      <c r="HSW27" s="80"/>
      <c r="HSX27" s="85"/>
      <c r="HSY27" s="77"/>
      <c r="HSZ27" s="74"/>
      <c r="HTA27" s="74"/>
      <c r="HTB27" s="85"/>
      <c r="HTC27" s="74"/>
      <c r="HTD27" s="74"/>
      <c r="HTE27" s="85"/>
      <c r="HTF27" s="74"/>
      <c r="HTG27" s="74"/>
      <c r="HTH27" s="85"/>
      <c r="HTI27" s="74"/>
      <c r="HTJ27" s="74"/>
      <c r="HTK27" s="85"/>
      <c r="HTL27" s="80"/>
      <c r="HTM27" s="80"/>
      <c r="HTN27" s="85"/>
      <c r="HTO27" s="77"/>
      <c r="HTP27" s="74"/>
      <c r="HTQ27" s="74"/>
      <c r="HTR27" s="85"/>
      <c r="HTS27" s="74"/>
      <c r="HTT27" s="74"/>
      <c r="HTU27" s="85"/>
      <c r="HTV27" s="74"/>
      <c r="HTW27" s="74"/>
      <c r="HTX27" s="85"/>
      <c r="HTY27" s="74"/>
      <c r="HTZ27" s="74"/>
      <c r="HUA27" s="85"/>
      <c r="HUB27" s="80"/>
      <c r="HUC27" s="80"/>
      <c r="HUD27" s="85"/>
      <c r="HUE27" s="77"/>
      <c r="HUF27" s="74"/>
      <c r="HUG27" s="74"/>
      <c r="HUH27" s="85"/>
      <c r="HUI27" s="74"/>
      <c r="HUJ27" s="74"/>
      <c r="HUK27" s="85"/>
      <c r="HUL27" s="74"/>
      <c r="HUM27" s="74"/>
      <c r="HUN27" s="85"/>
      <c r="HUO27" s="74"/>
      <c r="HUP27" s="74"/>
      <c r="HUQ27" s="85"/>
      <c r="HUR27" s="80"/>
      <c r="HUS27" s="80"/>
      <c r="HUT27" s="85"/>
      <c r="HUU27" s="77"/>
      <c r="HUV27" s="74"/>
      <c r="HUW27" s="74"/>
      <c r="HUX27" s="85"/>
      <c r="HUY27" s="74"/>
      <c r="HUZ27" s="74"/>
      <c r="HVA27" s="85"/>
      <c r="HVB27" s="74"/>
      <c r="HVC27" s="74"/>
      <c r="HVD27" s="85"/>
      <c r="HVE27" s="74"/>
      <c r="HVF27" s="74"/>
      <c r="HVG27" s="85"/>
      <c r="HVH27" s="80"/>
      <c r="HVI27" s="80"/>
      <c r="HVJ27" s="85"/>
      <c r="HVK27" s="77"/>
      <c r="HVL27" s="74"/>
      <c r="HVM27" s="74"/>
      <c r="HVN27" s="85"/>
      <c r="HVO27" s="74"/>
      <c r="HVP27" s="74"/>
      <c r="HVQ27" s="85"/>
      <c r="HVR27" s="74"/>
      <c r="HVS27" s="74"/>
      <c r="HVT27" s="85"/>
      <c r="HVU27" s="74"/>
      <c r="HVV27" s="74"/>
      <c r="HVW27" s="85"/>
      <c r="HVX27" s="80"/>
      <c r="HVY27" s="80"/>
      <c r="HVZ27" s="85"/>
      <c r="HWA27" s="77"/>
      <c r="HWB27" s="74"/>
      <c r="HWC27" s="74"/>
      <c r="HWD27" s="85"/>
      <c r="HWE27" s="74"/>
      <c r="HWF27" s="74"/>
      <c r="HWG27" s="85"/>
      <c r="HWH27" s="74"/>
      <c r="HWI27" s="74"/>
      <c r="HWJ27" s="85"/>
      <c r="HWK27" s="74"/>
      <c r="HWL27" s="74"/>
      <c r="HWM27" s="85"/>
      <c r="HWN27" s="80"/>
      <c r="HWO27" s="80"/>
      <c r="HWP27" s="85"/>
      <c r="HWQ27" s="77"/>
      <c r="HWR27" s="74"/>
      <c r="HWS27" s="74"/>
      <c r="HWT27" s="85"/>
      <c r="HWU27" s="74"/>
      <c r="HWV27" s="74"/>
      <c r="HWW27" s="85"/>
      <c r="HWX27" s="74"/>
      <c r="HWY27" s="74"/>
      <c r="HWZ27" s="85"/>
      <c r="HXA27" s="74"/>
      <c r="HXB27" s="74"/>
      <c r="HXC27" s="85"/>
      <c r="HXD27" s="80"/>
      <c r="HXE27" s="80"/>
      <c r="HXF27" s="85"/>
      <c r="HXG27" s="77"/>
      <c r="HXH27" s="74"/>
      <c r="HXI27" s="74"/>
      <c r="HXJ27" s="85"/>
      <c r="HXK27" s="74"/>
      <c r="HXL27" s="74"/>
      <c r="HXM27" s="85"/>
      <c r="HXN27" s="74"/>
      <c r="HXO27" s="74"/>
      <c r="HXP27" s="85"/>
      <c r="HXQ27" s="74"/>
      <c r="HXR27" s="74"/>
      <c r="HXS27" s="85"/>
      <c r="HXT27" s="80"/>
      <c r="HXU27" s="80"/>
      <c r="HXV27" s="85"/>
      <c r="HXW27" s="77"/>
      <c r="HXX27" s="74"/>
      <c r="HXY27" s="74"/>
      <c r="HXZ27" s="85"/>
      <c r="HYA27" s="74"/>
      <c r="HYB27" s="74"/>
      <c r="HYC27" s="85"/>
      <c r="HYD27" s="74"/>
      <c r="HYE27" s="74"/>
      <c r="HYF27" s="85"/>
      <c r="HYG27" s="74"/>
      <c r="HYH27" s="74"/>
      <c r="HYI27" s="85"/>
      <c r="HYJ27" s="80"/>
      <c r="HYK27" s="80"/>
      <c r="HYL27" s="85"/>
      <c r="HYM27" s="77"/>
      <c r="HYN27" s="74"/>
      <c r="HYO27" s="74"/>
      <c r="HYP27" s="85"/>
      <c r="HYQ27" s="74"/>
      <c r="HYR27" s="74"/>
      <c r="HYS27" s="85"/>
      <c r="HYT27" s="74"/>
      <c r="HYU27" s="74"/>
      <c r="HYV27" s="85"/>
      <c r="HYW27" s="74"/>
      <c r="HYX27" s="74"/>
      <c r="HYY27" s="85"/>
      <c r="HYZ27" s="80"/>
      <c r="HZA27" s="80"/>
      <c r="HZB27" s="85"/>
      <c r="HZC27" s="77"/>
      <c r="HZD27" s="74"/>
      <c r="HZE27" s="74"/>
      <c r="HZF27" s="85"/>
      <c r="HZG27" s="74"/>
      <c r="HZH27" s="74"/>
      <c r="HZI27" s="85"/>
      <c r="HZJ27" s="74"/>
      <c r="HZK27" s="74"/>
      <c r="HZL27" s="85"/>
      <c r="HZM27" s="74"/>
      <c r="HZN27" s="74"/>
      <c r="HZO27" s="85"/>
      <c r="HZP27" s="80"/>
      <c r="HZQ27" s="80"/>
      <c r="HZR27" s="85"/>
      <c r="HZS27" s="77"/>
      <c r="HZT27" s="74"/>
      <c r="HZU27" s="74"/>
      <c r="HZV27" s="85"/>
      <c r="HZW27" s="74"/>
      <c r="HZX27" s="74"/>
      <c r="HZY27" s="85"/>
      <c r="HZZ27" s="74"/>
      <c r="IAA27" s="74"/>
      <c r="IAB27" s="85"/>
      <c r="IAC27" s="74"/>
      <c r="IAD27" s="74"/>
      <c r="IAE27" s="85"/>
      <c r="IAF27" s="80"/>
      <c r="IAG27" s="80"/>
      <c r="IAH27" s="85"/>
      <c r="IAI27" s="77"/>
      <c r="IAJ27" s="74"/>
      <c r="IAK27" s="74"/>
      <c r="IAL27" s="85"/>
      <c r="IAM27" s="74"/>
      <c r="IAN27" s="74"/>
      <c r="IAO27" s="85"/>
      <c r="IAP27" s="74"/>
      <c r="IAQ27" s="74"/>
      <c r="IAR27" s="85"/>
      <c r="IAS27" s="74"/>
      <c r="IAT27" s="74"/>
      <c r="IAU27" s="85"/>
      <c r="IAV27" s="80"/>
      <c r="IAW27" s="80"/>
      <c r="IAX27" s="85"/>
      <c r="IAY27" s="77"/>
      <c r="IAZ27" s="74"/>
      <c r="IBA27" s="74"/>
      <c r="IBB27" s="85"/>
      <c r="IBC27" s="74"/>
      <c r="IBD27" s="74"/>
      <c r="IBE27" s="85"/>
      <c r="IBF27" s="74"/>
      <c r="IBG27" s="74"/>
      <c r="IBH27" s="85"/>
      <c r="IBI27" s="74"/>
      <c r="IBJ27" s="74"/>
      <c r="IBK27" s="85"/>
      <c r="IBL27" s="80"/>
      <c r="IBM27" s="80"/>
      <c r="IBN27" s="85"/>
      <c r="IBO27" s="77"/>
      <c r="IBP27" s="74"/>
      <c r="IBQ27" s="74"/>
      <c r="IBR27" s="85"/>
      <c r="IBS27" s="74"/>
      <c r="IBT27" s="74"/>
      <c r="IBU27" s="85"/>
      <c r="IBV27" s="74"/>
      <c r="IBW27" s="74"/>
      <c r="IBX27" s="85"/>
      <c r="IBY27" s="74"/>
      <c r="IBZ27" s="74"/>
      <c r="ICA27" s="85"/>
      <c r="ICB27" s="80"/>
      <c r="ICC27" s="80"/>
      <c r="ICD27" s="85"/>
      <c r="ICE27" s="77"/>
      <c r="ICF27" s="74"/>
      <c r="ICG27" s="74"/>
      <c r="ICH27" s="85"/>
      <c r="ICI27" s="74"/>
      <c r="ICJ27" s="74"/>
      <c r="ICK27" s="85"/>
      <c r="ICL27" s="74"/>
      <c r="ICM27" s="74"/>
      <c r="ICN27" s="85"/>
      <c r="ICO27" s="74"/>
      <c r="ICP27" s="74"/>
      <c r="ICQ27" s="85"/>
      <c r="ICR27" s="80"/>
      <c r="ICS27" s="80"/>
      <c r="ICT27" s="85"/>
      <c r="ICU27" s="77"/>
      <c r="ICV27" s="74"/>
      <c r="ICW27" s="74"/>
      <c r="ICX27" s="85"/>
      <c r="ICY27" s="74"/>
      <c r="ICZ27" s="74"/>
      <c r="IDA27" s="85"/>
      <c r="IDB27" s="74"/>
      <c r="IDC27" s="74"/>
      <c r="IDD27" s="85"/>
      <c r="IDE27" s="74"/>
      <c r="IDF27" s="74"/>
      <c r="IDG27" s="85"/>
      <c r="IDH27" s="80"/>
      <c r="IDI27" s="80"/>
      <c r="IDJ27" s="85"/>
      <c r="IDK27" s="77"/>
      <c r="IDL27" s="74"/>
      <c r="IDM27" s="74"/>
      <c r="IDN27" s="85"/>
      <c r="IDO27" s="74"/>
      <c r="IDP27" s="74"/>
      <c r="IDQ27" s="85"/>
      <c r="IDR27" s="74"/>
      <c r="IDS27" s="74"/>
      <c r="IDT27" s="85"/>
      <c r="IDU27" s="74"/>
      <c r="IDV27" s="74"/>
      <c r="IDW27" s="85"/>
      <c r="IDX27" s="80"/>
      <c r="IDY27" s="80"/>
      <c r="IDZ27" s="85"/>
      <c r="IEA27" s="77"/>
      <c r="IEB27" s="74"/>
      <c r="IEC27" s="74"/>
      <c r="IED27" s="85"/>
      <c r="IEE27" s="74"/>
      <c r="IEF27" s="74"/>
      <c r="IEG27" s="85"/>
      <c r="IEH27" s="74"/>
      <c r="IEI27" s="74"/>
      <c r="IEJ27" s="85"/>
      <c r="IEK27" s="74"/>
      <c r="IEL27" s="74"/>
      <c r="IEM27" s="85"/>
      <c r="IEN27" s="80"/>
      <c r="IEO27" s="80"/>
      <c r="IEP27" s="85"/>
      <c r="IEQ27" s="77"/>
      <c r="IER27" s="74"/>
      <c r="IES27" s="74"/>
      <c r="IET27" s="85"/>
      <c r="IEU27" s="74"/>
      <c r="IEV27" s="74"/>
      <c r="IEW27" s="85"/>
      <c r="IEX27" s="74"/>
      <c r="IEY27" s="74"/>
      <c r="IEZ27" s="85"/>
      <c r="IFA27" s="74"/>
      <c r="IFB27" s="74"/>
      <c r="IFC27" s="85"/>
      <c r="IFD27" s="80"/>
      <c r="IFE27" s="80"/>
      <c r="IFF27" s="85"/>
      <c r="IFG27" s="77"/>
      <c r="IFH27" s="74"/>
      <c r="IFI27" s="74"/>
      <c r="IFJ27" s="85"/>
      <c r="IFK27" s="74"/>
      <c r="IFL27" s="74"/>
      <c r="IFM27" s="85"/>
      <c r="IFN27" s="74"/>
      <c r="IFO27" s="74"/>
      <c r="IFP27" s="85"/>
      <c r="IFQ27" s="74"/>
      <c r="IFR27" s="74"/>
      <c r="IFS27" s="85"/>
      <c r="IFT27" s="80"/>
      <c r="IFU27" s="80"/>
      <c r="IFV27" s="85"/>
      <c r="IFW27" s="77"/>
      <c r="IFX27" s="74"/>
      <c r="IFY27" s="74"/>
      <c r="IFZ27" s="85"/>
      <c r="IGA27" s="74"/>
      <c r="IGB27" s="74"/>
      <c r="IGC27" s="85"/>
      <c r="IGD27" s="74"/>
      <c r="IGE27" s="74"/>
      <c r="IGF27" s="85"/>
      <c r="IGG27" s="74"/>
      <c r="IGH27" s="74"/>
      <c r="IGI27" s="85"/>
      <c r="IGJ27" s="80"/>
      <c r="IGK27" s="80"/>
      <c r="IGL27" s="85"/>
      <c r="IGM27" s="77"/>
      <c r="IGN27" s="74"/>
      <c r="IGO27" s="74"/>
      <c r="IGP27" s="85"/>
      <c r="IGQ27" s="74"/>
      <c r="IGR27" s="74"/>
      <c r="IGS27" s="85"/>
      <c r="IGT27" s="74"/>
      <c r="IGU27" s="74"/>
      <c r="IGV27" s="85"/>
      <c r="IGW27" s="74"/>
      <c r="IGX27" s="74"/>
      <c r="IGY27" s="85"/>
      <c r="IGZ27" s="80"/>
      <c r="IHA27" s="80"/>
      <c r="IHB27" s="85"/>
      <c r="IHC27" s="77"/>
      <c r="IHD27" s="74"/>
      <c r="IHE27" s="74"/>
      <c r="IHF27" s="85"/>
      <c r="IHG27" s="74"/>
      <c r="IHH27" s="74"/>
      <c r="IHI27" s="85"/>
      <c r="IHJ27" s="74"/>
      <c r="IHK27" s="74"/>
      <c r="IHL27" s="85"/>
      <c r="IHM27" s="74"/>
      <c r="IHN27" s="74"/>
      <c r="IHO27" s="85"/>
      <c r="IHP27" s="80"/>
      <c r="IHQ27" s="80"/>
      <c r="IHR27" s="85"/>
      <c r="IHS27" s="77"/>
      <c r="IHT27" s="74"/>
      <c r="IHU27" s="74"/>
      <c r="IHV27" s="85"/>
      <c r="IHW27" s="74"/>
      <c r="IHX27" s="74"/>
      <c r="IHY27" s="85"/>
      <c r="IHZ27" s="74"/>
      <c r="IIA27" s="74"/>
      <c r="IIB27" s="85"/>
      <c r="IIC27" s="74"/>
      <c r="IID27" s="74"/>
      <c r="IIE27" s="85"/>
      <c r="IIF27" s="80"/>
      <c r="IIG27" s="80"/>
      <c r="IIH27" s="85"/>
      <c r="III27" s="77"/>
      <c r="IIJ27" s="74"/>
      <c r="IIK27" s="74"/>
      <c r="IIL27" s="85"/>
      <c r="IIM27" s="74"/>
      <c r="IIN27" s="74"/>
      <c r="IIO27" s="85"/>
      <c r="IIP27" s="74"/>
      <c r="IIQ27" s="74"/>
      <c r="IIR27" s="85"/>
      <c r="IIS27" s="74"/>
      <c r="IIT27" s="74"/>
      <c r="IIU27" s="85"/>
      <c r="IIV27" s="80"/>
      <c r="IIW27" s="80"/>
      <c r="IIX27" s="85"/>
      <c r="IIY27" s="77"/>
      <c r="IIZ27" s="74"/>
      <c r="IJA27" s="74"/>
      <c r="IJB27" s="85"/>
      <c r="IJC27" s="74"/>
      <c r="IJD27" s="74"/>
      <c r="IJE27" s="85"/>
      <c r="IJF27" s="74"/>
      <c r="IJG27" s="74"/>
      <c r="IJH27" s="85"/>
      <c r="IJI27" s="74"/>
      <c r="IJJ27" s="74"/>
      <c r="IJK27" s="85"/>
      <c r="IJL27" s="80"/>
      <c r="IJM27" s="80"/>
      <c r="IJN27" s="85"/>
      <c r="IJO27" s="77"/>
      <c r="IJP27" s="74"/>
      <c r="IJQ27" s="74"/>
      <c r="IJR27" s="85"/>
      <c r="IJS27" s="74"/>
      <c r="IJT27" s="74"/>
      <c r="IJU27" s="85"/>
      <c r="IJV27" s="74"/>
      <c r="IJW27" s="74"/>
      <c r="IJX27" s="85"/>
      <c r="IJY27" s="74"/>
      <c r="IJZ27" s="74"/>
      <c r="IKA27" s="85"/>
      <c r="IKB27" s="80"/>
      <c r="IKC27" s="80"/>
      <c r="IKD27" s="85"/>
      <c r="IKE27" s="77"/>
      <c r="IKF27" s="74"/>
      <c r="IKG27" s="74"/>
      <c r="IKH27" s="85"/>
      <c r="IKI27" s="74"/>
      <c r="IKJ27" s="74"/>
      <c r="IKK27" s="85"/>
      <c r="IKL27" s="74"/>
      <c r="IKM27" s="74"/>
      <c r="IKN27" s="85"/>
      <c r="IKO27" s="74"/>
      <c r="IKP27" s="74"/>
      <c r="IKQ27" s="85"/>
      <c r="IKR27" s="80"/>
      <c r="IKS27" s="80"/>
      <c r="IKT27" s="85"/>
      <c r="IKU27" s="77"/>
      <c r="IKV27" s="74"/>
      <c r="IKW27" s="74"/>
      <c r="IKX27" s="85"/>
      <c r="IKY27" s="74"/>
      <c r="IKZ27" s="74"/>
      <c r="ILA27" s="85"/>
      <c r="ILB27" s="74"/>
      <c r="ILC27" s="74"/>
      <c r="ILD27" s="85"/>
      <c r="ILE27" s="74"/>
      <c r="ILF27" s="74"/>
      <c r="ILG27" s="85"/>
      <c r="ILH27" s="80"/>
      <c r="ILI27" s="80"/>
      <c r="ILJ27" s="85"/>
      <c r="ILK27" s="77"/>
      <c r="ILL27" s="74"/>
      <c r="ILM27" s="74"/>
      <c r="ILN27" s="85"/>
      <c r="ILO27" s="74"/>
      <c r="ILP27" s="74"/>
      <c r="ILQ27" s="85"/>
      <c r="ILR27" s="74"/>
      <c r="ILS27" s="74"/>
      <c r="ILT27" s="85"/>
      <c r="ILU27" s="74"/>
      <c r="ILV27" s="74"/>
      <c r="ILW27" s="85"/>
      <c r="ILX27" s="80"/>
      <c r="ILY27" s="80"/>
      <c r="ILZ27" s="85"/>
      <c r="IMA27" s="77"/>
      <c r="IMB27" s="74"/>
      <c r="IMC27" s="74"/>
      <c r="IMD27" s="85"/>
      <c r="IME27" s="74"/>
      <c r="IMF27" s="74"/>
      <c r="IMG27" s="85"/>
      <c r="IMH27" s="74"/>
      <c r="IMI27" s="74"/>
      <c r="IMJ27" s="85"/>
      <c r="IMK27" s="74"/>
      <c r="IML27" s="74"/>
      <c r="IMM27" s="85"/>
      <c r="IMN27" s="80"/>
      <c r="IMO27" s="80"/>
      <c r="IMP27" s="85"/>
      <c r="IMQ27" s="77"/>
      <c r="IMR27" s="74"/>
      <c r="IMS27" s="74"/>
      <c r="IMT27" s="85"/>
      <c r="IMU27" s="74"/>
      <c r="IMV27" s="74"/>
      <c r="IMW27" s="85"/>
      <c r="IMX27" s="74"/>
      <c r="IMY27" s="74"/>
      <c r="IMZ27" s="85"/>
      <c r="INA27" s="74"/>
      <c r="INB27" s="74"/>
      <c r="INC27" s="85"/>
      <c r="IND27" s="80"/>
      <c r="INE27" s="80"/>
      <c r="INF27" s="85"/>
      <c r="ING27" s="77"/>
      <c r="INH27" s="74"/>
      <c r="INI27" s="74"/>
      <c r="INJ27" s="85"/>
      <c r="INK27" s="74"/>
      <c r="INL27" s="74"/>
      <c r="INM27" s="85"/>
      <c r="INN27" s="74"/>
      <c r="INO27" s="74"/>
      <c r="INP27" s="85"/>
      <c r="INQ27" s="74"/>
      <c r="INR27" s="74"/>
      <c r="INS27" s="85"/>
      <c r="INT27" s="80"/>
      <c r="INU27" s="80"/>
      <c r="INV27" s="85"/>
      <c r="INW27" s="77"/>
      <c r="INX27" s="74"/>
      <c r="INY27" s="74"/>
      <c r="INZ27" s="85"/>
      <c r="IOA27" s="74"/>
      <c r="IOB27" s="74"/>
      <c r="IOC27" s="85"/>
      <c r="IOD27" s="74"/>
      <c r="IOE27" s="74"/>
      <c r="IOF27" s="85"/>
      <c r="IOG27" s="74"/>
      <c r="IOH27" s="74"/>
      <c r="IOI27" s="85"/>
      <c r="IOJ27" s="80"/>
      <c r="IOK27" s="80"/>
      <c r="IOL27" s="85"/>
      <c r="IOM27" s="77"/>
      <c r="ION27" s="74"/>
      <c r="IOO27" s="74"/>
      <c r="IOP27" s="85"/>
      <c r="IOQ27" s="74"/>
      <c r="IOR27" s="74"/>
      <c r="IOS27" s="85"/>
      <c r="IOT27" s="74"/>
      <c r="IOU27" s="74"/>
      <c r="IOV27" s="85"/>
      <c r="IOW27" s="74"/>
      <c r="IOX27" s="74"/>
      <c r="IOY27" s="85"/>
      <c r="IOZ27" s="80"/>
      <c r="IPA27" s="80"/>
      <c r="IPB27" s="85"/>
      <c r="IPC27" s="77"/>
      <c r="IPD27" s="74"/>
      <c r="IPE27" s="74"/>
      <c r="IPF27" s="85"/>
      <c r="IPG27" s="74"/>
      <c r="IPH27" s="74"/>
      <c r="IPI27" s="85"/>
      <c r="IPJ27" s="74"/>
      <c r="IPK27" s="74"/>
      <c r="IPL27" s="85"/>
      <c r="IPM27" s="74"/>
      <c r="IPN27" s="74"/>
      <c r="IPO27" s="85"/>
      <c r="IPP27" s="80"/>
      <c r="IPQ27" s="80"/>
      <c r="IPR27" s="85"/>
      <c r="IPS27" s="77"/>
      <c r="IPT27" s="74"/>
      <c r="IPU27" s="74"/>
      <c r="IPV27" s="85"/>
      <c r="IPW27" s="74"/>
      <c r="IPX27" s="74"/>
      <c r="IPY27" s="85"/>
      <c r="IPZ27" s="74"/>
      <c r="IQA27" s="74"/>
      <c r="IQB27" s="85"/>
      <c r="IQC27" s="74"/>
      <c r="IQD27" s="74"/>
      <c r="IQE27" s="85"/>
      <c r="IQF27" s="80"/>
      <c r="IQG27" s="80"/>
      <c r="IQH27" s="85"/>
      <c r="IQI27" s="77"/>
      <c r="IQJ27" s="74"/>
      <c r="IQK27" s="74"/>
      <c r="IQL27" s="85"/>
      <c r="IQM27" s="74"/>
      <c r="IQN27" s="74"/>
      <c r="IQO27" s="85"/>
      <c r="IQP27" s="74"/>
      <c r="IQQ27" s="74"/>
      <c r="IQR27" s="85"/>
      <c r="IQS27" s="74"/>
      <c r="IQT27" s="74"/>
      <c r="IQU27" s="85"/>
      <c r="IQV27" s="80"/>
      <c r="IQW27" s="80"/>
      <c r="IQX27" s="85"/>
      <c r="IQY27" s="77"/>
      <c r="IQZ27" s="74"/>
      <c r="IRA27" s="74"/>
      <c r="IRB27" s="85"/>
      <c r="IRC27" s="74"/>
      <c r="IRD27" s="74"/>
      <c r="IRE27" s="85"/>
      <c r="IRF27" s="74"/>
      <c r="IRG27" s="74"/>
      <c r="IRH27" s="85"/>
      <c r="IRI27" s="74"/>
      <c r="IRJ27" s="74"/>
      <c r="IRK27" s="85"/>
      <c r="IRL27" s="80"/>
      <c r="IRM27" s="80"/>
      <c r="IRN27" s="85"/>
      <c r="IRO27" s="77"/>
      <c r="IRP27" s="74"/>
      <c r="IRQ27" s="74"/>
      <c r="IRR27" s="85"/>
      <c r="IRS27" s="74"/>
      <c r="IRT27" s="74"/>
      <c r="IRU27" s="85"/>
      <c r="IRV27" s="74"/>
      <c r="IRW27" s="74"/>
      <c r="IRX27" s="85"/>
      <c r="IRY27" s="74"/>
      <c r="IRZ27" s="74"/>
      <c r="ISA27" s="85"/>
      <c r="ISB27" s="80"/>
      <c r="ISC27" s="80"/>
      <c r="ISD27" s="85"/>
      <c r="ISE27" s="77"/>
      <c r="ISF27" s="74"/>
      <c r="ISG27" s="74"/>
      <c r="ISH27" s="85"/>
      <c r="ISI27" s="74"/>
      <c r="ISJ27" s="74"/>
      <c r="ISK27" s="85"/>
      <c r="ISL27" s="74"/>
      <c r="ISM27" s="74"/>
      <c r="ISN27" s="85"/>
      <c r="ISO27" s="74"/>
      <c r="ISP27" s="74"/>
      <c r="ISQ27" s="85"/>
      <c r="ISR27" s="80"/>
      <c r="ISS27" s="80"/>
      <c r="IST27" s="85"/>
      <c r="ISU27" s="77"/>
      <c r="ISV27" s="74"/>
      <c r="ISW27" s="74"/>
      <c r="ISX27" s="85"/>
      <c r="ISY27" s="74"/>
      <c r="ISZ27" s="74"/>
      <c r="ITA27" s="85"/>
      <c r="ITB27" s="74"/>
      <c r="ITC27" s="74"/>
      <c r="ITD27" s="85"/>
      <c r="ITE27" s="74"/>
      <c r="ITF27" s="74"/>
      <c r="ITG27" s="85"/>
      <c r="ITH27" s="80"/>
      <c r="ITI27" s="80"/>
      <c r="ITJ27" s="85"/>
      <c r="ITK27" s="77"/>
      <c r="ITL27" s="74"/>
      <c r="ITM27" s="74"/>
      <c r="ITN27" s="85"/>
      <c r="ITO27" s="74"/>
      <c r="ITP27" s="74"/>
      <c r="ITQ27" s="85"/>
      <c r="ITR27" s="74"/>
      <c r="ITS27" s="74"/>
      <c r="ITT27" s="85"/>
      <c r="ITU27" s="74"/>
      <c r="ITV27" s="74"/>
      <c r="ITW27" s="85"/>
      <c r="ITX27" s="80"/>
      <c r="ITY27" s="80"/>
      <c r="ITZ27" s="85"/>
      <c r="IUA27" s="77"/>
      <c r="IUB27" s="74"/>
      <c r="IUC27" s="74"/>
      <c r="IUD27" s="85"/>
      <c r="IUE27" s="74"/>
      <c r="IUF27" s="74"/>
      <c r="IUG27" s="85"/>
      <c r="IUH27" s="74"/>
      <c r="IUI27" s="74"/>
      <c r="IUJ27" s="85"/>
      <c r="IUK27" s="74"/>
      <c r="IUL27" s="74"/>
      <c r="IUM27" s="85"/>
      <c r="IUN27" s="80"/>
      <c r="IUO27" s="80"/>
      <c r="IUP27" s="85"/>
      <c r="IUQ27" s="77"/>
      <c r="IUR27" s="74"/>
      <c r="IUS27" s="74"/>
      <c r="IUT27" s="85"/>
      <c r="IUU27" s="74"/>
      <c r="IUV27" s="74"/>
      <c r="IUW27" s="85"/>
      <c r="IUX27" s="74"/>
      <c r="IUY27" s="74"/>
      <c r="IUZ27" s="85"/>
      <c r="IVA27" s="74"/>
      <c r="IVB27" s="74"/>
      <c r="IVC27" s="85"/>
      <c r="IVD27" s="80"/>
      <c r="IVE27" s="80"/>
      <c r="IVF27" s="85"/>
      <c r="IVG27" s="77"/>
      <c r="IVH27" s="74"/>
      <c r="IVI27" s="74"/>
      <c r="IVJ27" s="85"/>
      <c r="IVK27" s="74"/>
      <c r="IVL27" s="74"/>
      <c r="IVM27" s="85"/>
      <c r="IVN27" s="74"/>
      <c r="IVO27" s="74"/>
      <c r="IVP27" s="85"/>
      <c r="IVQ27" s="74"/>
      <c r="IVR27" s="74"/>
      <c r="IVS27" s="85"/>
      <c r="IVT27" s="80"/>
      <c r="IVU27" s="80"/>
      <c r="IVV27" s="85"/>
      <c r="IVW27" s="77"/>
      <c r="IVX27" s="74"/>
      <c r="IVY27" s="74"/>
      <c r="IVZ27" s="85"/>
      <c r="IWA27" s="74"/>
      <c r="IWB27" s="74"/>
      <c r="IWC27" s="85"/>
      <c r="IWD27" s="74"/>
      <c r="IWE27" s="74"/>
      <c r="IWF27" s="85"/>
      <c r="IWG27" s="74"/>
      <c r="IWH27" s="74"/>
      <c r="IWI27" s="85"/>
      <c r="IWJ27" s="80"/>
      <c r="IWK27" s="80"/>
      <c r="IWL27" s="85"/>
      <c r="IWM27" s="77"/>
      <c r="IWN27" s="74"/>
      <c r="IWO27" s="74"/>
      <c r="IWP27" s="85"/>
      <c r="IWQ27" s="74"/>
      <c r="IWR27" s="74"/>
      <c r="IWS27" s="85"/>
      <c r="IWT27" s="74"/>
      <c r="IWU27" s="74"/>
      <c r="IWV27" s="85"/>
      <c r="IWW27" s="74"/>
      <c r="IWX27" s="74"/>
      <c r="IWY27" s="85"/>
      <c r="IWZ27" s="80"/>
      <c r="IXA27" s="80"/>
      <c r="IXB27" s="85"/>
      <c r="IXC27" s="77"/>
      <c r="IXD27" s="74"/>
      <c r="IXE27" s="74"/>
      <c r="IXF27" s="85"/>
      <c r="IXG27" s="74"/>
      <c r="IXH27" s="74"/>
      <c r="IXI27" s="85"/>
      <c r="IXJ27" s="74"/>
      <c r="IXK27" s="74"/>
      <c r="IXL27" s="85"/>
      <c r="IXM27" s="74"/>
      <c r="IXN27" s="74"/>
      <c r="IXO27" s="85"/>
      <c r="IXP27" s="80"/>
      <c r="IXQ27" s="80"/>
      <c r="IXR27" s="85"/>
      <c r="IXS27" s="77"/>
      <c r="IXT27" s="74"/>
      <c r="IXU27" s="74"/>
      <c r="IXV27" s="85"/>
      <c r="IXW27" s="74"/>
      <c r="IXX27" s="74"/>
      <c r="IXY27" s="85"/>
      <c r="IXZ27" s="74"/>
      <c r="IYA27" s="74"/>
      <c r="IYB27" s="85"/>
      <c r="IYC27" s="74"/>
      <c r="IYD27" s="74"/>
      <c r="IYE27" s="85"/>
      <c r="IYF27" s="80"/>
      <c r="IYG27" s="80"/>
      <c r="IYH27" s="85"/>
      <c r="IYI27" s="77"/>
      <c r="IYJ27" s="74"/>
      <c r="IYK27" s="74"/>
      <c r="IYL27" s="85"/>
      <c r="IYM27" s="74"/>
      <c r="IYN27" s="74"/>
      <c r="IYO27" s="85"/>
      <c r="IYP27" s="74"/>
      <c r="IYQ27" s="74"/>
      <c r="IYR27" s="85"/>
      <c r="IYS27" s="74"/>
      <c r="IYT27" s="74"/>
      <c r="IYU27" s="85"/>
      <c r="IYV27" s="80"/>
      <c r="IYW27" s="80"/>
      <c r="IYX27" s="85"/>
      <c r="IYY27" s="77"/>
      <c r="IYZ27" s="74"/>
      <c r="IZA27" s="74"/>
      <c r="IZB27" s="85"/>
      <c r="IZC27" s="74"/>
      <c r="IZD27" s="74"/>
      <c r="IZE27" s="85"/>
      <c r="IZF27" s="74"/>
      <c r="IZG27" s="74"/>
      <c r="IZH27" s="85"/>
      <c r="IZI27" s="74"/>
      <c r="IZJ27" s="74"/>
      <c r="IZK27" s="85"/>
      <c r="IZL27" s="80"/>
      <c r="IZM27" s="80"/>
      <c r="IZN27" s="85"/>
      <c r="IZO27" s="77"/>
      <c r="IZP27" s="74"/>
      <c r="IZQ27" s="74"/>
      <c r="IZR27" s="85"/>
      <c r="IZS27" s="74"/>
      <c r="IZT27" s="74"/>
      <c r="IZU27" s="85"/>
      <c r="IZV27" s="74"/>
      <c r="IZW27" s="74"/>
      <c r="IZX27" s="85"/>
      <c r="IZY27" s="74"/>
      <c r="IZZ27" s="74"/>
      <c r="JAA27" s="85"/>
      <c r="JAB27" s="80"/>
      <c r="JAC27" s="80"/>
      <c r="JAD27" s="85"/>
      <c r="JAE27" s="77"/>
      <c r="JAF27" s="74"/>
      <c r="JAG27" s="74"/>
      <c r="JAH27" s="85"/>
      <c r="JAI27" s="74"/>
      <c r="JAJ27" s="74"/>
      <c r="JAK27" s="85"/>
      <c r="JAL27" s="74"/>
      <c r="JAM27" s="74"/>
      <c r="JAN27" s="85"/>
      <c r="JAO27" s="74"/>
      <c r="JAP27" s="74"/>
      <c r="JAQ27" s="85"/>
      <c r="JAR27" s="80"/>
      <c r="JAS27" s="80"/>
      <c r="JAT27" s="85"/>
      <c r="JAU27" s="77"/>
      <c r="JAV27" s="74"/>
      <c r="JAW27" s="74"/>
      <c r="JAX27" s="85"/>
      <c r="JAY27" s="74"/>
      <c r="JAZ27" s="74"/>
      <c r="JBA27" s="85"/>
      <c r="JBB27" s="74"/>
      <c r="JBC27" s="74"/>
      <c r="JBD27" s="85"/>
      <c r="JBE27" s="74"/>
      <c r="JBF27" s="74"/>
      <c r="JBG27" s="85"/>
      <c r="JBH27" s="80"/>
      <c r="JBI27" s="80"/>
      <c r="JBJ27" s="85"/>
      <c r="JBK27" s="77"/>
      <c r="JBL27" s="74"/>
      <c r="JBM27" s="74"/>
      <c r="JBN27" s="85"/>
      <c r="JBO27" s="74"/>
      <c r="JBP27" s="74"/>
      <c r="JBQ27" s="85"/>
      <c r="JBR27" s="74"/>
      <c r="JBS27" s="74"/>
      <c r="JBT27" s="85"/>
      <c r="JBU27" s="74"/>
      <c r="JBV27" s="74"/>
      <c r="JBW27" s="85"/>
      <c r="JBX27" s="80"/>
      <c r="JBY27" s="80"/>
      <c r="JBZ27" s="85"/>
      <c r="JCA27" s="77"/>
      <c r="JCB27" s="74"/>
      <c r="JCC27" s="74"/>
      <c r="JCD27" s="85"/>
      <c r="JCE27" s="74"/>
      <c r="JCF27" s="74"/>
      <c r="JCG27" s="85"/>
      <c r="JCH27" s="74"/>
      <c r="JCI27" s="74"/>
      <c r="JCJ27" s="85"/>
      <c r="JCK27" s="74"/>
      <c r="JCL27" s="74"/>
      <c r="JCM27" s="85"/>
      <c r="JCN27" s="80"/>
      <c r="JCO27" s="80"/>
      <c r="JCP27" s="85"/>
      <c r="JCQ27" s="77"/>
      <c r="JCR27" s="74"/>
      <c r="JCS27" s="74"/>
      <c r="JCT27" s="85"/>
      <c r="JCU27" s="74"/>
      <c r="JCV27" s="74"/>
      <c r="JCW27" s="85"/>
      <c r="JCX27" s="74"/>
      <c r="JCY27" s="74"/>
      <c r="JCZ27" s="85"/>
      <c r="JDA27" s="74"/>
      <c r="JDB27" s="74"/>
      <c r="JDC27" s="85"/>
      <c r="JDD27" s="80"/>
      <c r="JDE27" s="80"/>
      <c r="JDF27" s="85"/>
      <c r="JDG27" s="77"/>
      <c r="JDH27" s="74"/>
      <c r="JDI27" s="74"/>
      <c r="JDJ27" s="85"/>
      <c r="JDK27" s="74"/>
      <c r="JDL27" s="74"/>
      <c r="JDM27" s="85"/>
      <c r="JDN27" s="74"/>
      <c r="JDO27" s="74"/>
      <c r="JDP27" s="85"/>
      <c r="JDQ27" s="74"/>
      <c r="JDR27" s="74"/>
      <c r="JDS27" s="85"/>
      <c r="JDT27" s="80"/>
      <c r="JDU27" s="80"/>
      <c r="JDV27" s="85"/>
      <c r="JDW27" s="77"/>
      <c r="JDX27" s="74"/>
      <c r="JDY27" s="74"/>
      <c r="JDZ27" s="85"/>
      <c r="JEA27" s="74"/>
      <c r="JEB27" s="74"/>
      <c r="JEC27" s="85"/>
      <c r="JED27" s="74"/>
      <c r="JEE27" s="74"/>
      <c r="JEF27" s="85"/>
      <c r="JEG27" s="74"/>
      <c r="JEH27" s="74"/>
      <c r="JEI27" s="85"/>
      <c r="JEJ27" s="80"/>
      <c r="JEK27" s="80"/>
      <c r="JEL27" s="85"/>
      <c r="JEM27" s="77"/>
      <c r="JEN27" s="74"/>
      <c r="JEO27" s="74"/>
      <c r="JEP27" s="85"/>
      <c r="JEQ27" s="74"/>
      <c r="JER27" s="74"/>
      <c r="JES27" s="85"/>
      <c r="JET27" s="74"/>
      <c r="JEU27" s="74"/>
      <c r="JEV27" s="85"/>
      <c r="JEW27" s="74"/>
      <c r="JEX27" s="74"/>
      <c r="JEY27" s="85"/>
      <c r="JEZ27" s="80"/>
      <c r="JFA27" s="80"/>
      <c r="JFB27" s="85"/>
      <c r="JFC27" s="77"/>
      <c r="JFD27" s="74"/>
      <c r="JFE27" s="74"/>
      <c r="JFF27" s="85"/>
      <c r="JFG27" s="74"/>
      <c r="JFH27" s="74"/>
      <c r="JFI27" s="85"/>
      <c r="JFJ27" s="74"/>
      <c r="JFK27" s="74"/>
      <c r="JFL27" s="85"/>
      <c r="JFM27" s="74"/>
      <c r="JFN27" s="74"/>
      <c r="JFO27" s="85"/>
      <c r="JFP27" s="80"/>
      <c r="JFQ27" s="80"/>
      <c r="JFR27" s="85"/>
      <c r="JFS27" s="77"/>
      <c r="JFT27" s="74"/>
      <c r="JFU27" s="74"/>
      <c r="JFV27" s="85"/>
      <c r="JFW27" s="74"/>
      <c r="JFX27" s="74"/>
      <c r="JFY27" s="85"/>
      <c r="JFZ27" s="74"/>
      <c r="JGA27" s="74"/>
      <c r="JGB27" s="85"/>
      <c r="JGC27" s="74"/>
      <c r="JGD27" s="74"/>
      <c r="JGE27" s="85"/>
      <c r="JGF27" s="80"/>
      <c r="JGG27" s="80"/>
      <c r="JGH27" s="85"/>
      <c r="JGI27" s="77"/>
      <c r="JGJ27" s="74"/>
      <c r="JGK27" s="74"/>
      <c r="JGL27" s="85"/>
      <c r="JGM27" s="74"/>
      <c r="JGN27" s="74"/>
      <c r="JGO27" s="85"/>
      <c r="JGP27" s="74"/>
      <c r="JGQ27" s="74"/>
      <c r="JGR27" s="85"/>
      <c r="JGS27" s="74"/>
      <c r="JGT27" s="74"/>
      <c r="JGU27" s="85"/>
      <c r="JGV27" s="80"/>
      <c r="JGW27" s="80"/>
      <c r="JGX27" s="85"/>
      <c r="JGY27" s="77"/>
      <c r="JGZ27" s="74"/>
      <c r="JHA27" s="74"/>
      <c r="JHB27" s="85"/>
      <c r="JHC27" s="74"/>
      <c r="JHD27" s="74"/>
      <c r="JHE27" s="85"/>
      <c r="JHF27" s="74"/>
      <c r="JHG27" s="74"/>
      <c r="JHH27" s="85"/>
      <c r="JHI27" s="74"/>
      <c r="JHJ27" s="74"/>
      <c r="JHK27" s="85"/>
      <c r="JHL27" s="80"/>
      <c r="JHM27" s="80"/>
      <c r="JHN27" s="85"/>
      <c r="JHO27" s="77"/>
      <c r="JHP27" s="74"/>
      <c r="JHQ27" s="74"/>
      <c r="JHR27" s="85"/>
      <c r="JHS27" s="74"/>
      <c r="JHT27" s="74"/>
      <c r="JHU27" s="85"/>
      <c r="JHV27" s="74"/>
      <c r="JHW27" s="74"/>
      <c r="JHX27" s="85"/>
      <c r="JHY27" s="74"/>
      <c r="JHZ27" s="74"/>
      <c r="JIA27" s="85"/>
      <c r="JIB27" s="80"/>
      <c r="JIC27" s="80"/>
      <c r="JID27" s="85"/>
      <c r="JIE27" s="77"/>
      <c r="JIF27" s="74"/>
      <c r="JIG27" s="74"/>
      <c r="JIH27" s="85"/>
      <c r="JII27" s="74"/>
      <c r="JIJ27" s="74"/>
      <c r="JIK27" s="85"/>
      <c r="JIL27" s="74"/>
      <c r="JIM27" s="74"/>
      <c r="JIN27" s="85"/>
      <c r="JIO27" s="74"/>
      <c r="JIP27" s="74"/>
      <c r="JIQ27" s="85"/>
      <c r="JIR27" s="80"/>
      <c r="JIS27" s="80"/>
      <c r="JIT27" s="85"/>
      <c r="JIU27" s="77"/>
      <c r="JIV27" s="74"/>
      <c r="JIW27" s="74"/>
      <c r="JIX27" s="85"/>
      <c r="JIY27" s="74"/>
      <c r="JIZ27" s="74"/>
      <c r="JJA27" s="85"/>
      <c r="JJB27" s="74"/>
      <c r="JJC27" s="74"/>
      <c r="JJD27" s="85"/>
      <c r="JJE27" s="74"/>
      <c r="JJF27" s="74"/>
      <c r="JJG27" s="85"/>
      <c r="JJH27" s="80"/>
      <c r="JJI27" s="80"/>
      <c r="JJJ27" s="85"/>
      <c r="JJK27" s="77"/>
      <c r="JJL27" s="74"/>
      <c r="JJM27" s="74"/>
      <c r="JJN27" s="85"/>
      <c r="JJO27" s="74"/>
      <c r="JJP27" s="74"/>
      <c r="JJQ27" s="85"/>
      <c r="JJR27" s="74"/>
      <c r="JJS27" s="74"/>
      <c r="JJT27" s="85"/>
      <c r="JJU27" s="74"/>
      <c r="JJV27" s="74"/>
      <c r="JJW27" s="85"/>
      <c r="JJX27" s="80"/>
      <c r="JJY27" s="80"/>
      <c r="JJZ27" s="85"/>
      <c r="JKA27" s="77"/>
      <c r="JKB27" s="74"/>
      <c r="JKC27" s="74"/>
      <c r="JKD27" s="85"/>
      <c r="JKE27" s="74"/>
      <c r="JKF27" s="74"/>
      <c r="JKG27" s="85"/>
      <c r="JKH27" s="74"/>
      <c r="JKI27" s="74"/>
      <c r="JKJ27" s="85"/>
      <c r="JKK27" s="74"/>
      <c r="JKL27" s="74"/>
      <c r="JKM27" s="85"/>
      <c r="JKN27" s="80"/>
      <c r="JKO27" s="80"/>
      <c r="JKP27" s="85"/>
      <c r="JKQ27" s="77"/>
      <c r="JKR27" s="74"/>
      <c r="JKS27" s="74"/>
      <c r="JKT27" s="85"/>
      <c r="JKU27" s="74"/>
      <c r="JKV27" s="74"/>
      <c r="JKW27" s="85"/>
      <c r="JKX27" s="74"/>
      <c r="JKY27" s="74"/>
      <c r="JKZ27" s="85"/>
      <c r="JLA27" s="74"/>
      <c r="JLB27" s="74"/>
      <c r="JLC27" s="85"/>
      <c r="JLD27" s="80"/>
      <c r="JLE27" s="80"/>
      <c r="JLF27" s="85"/>
      <c r="JLG27" s="77"/>
      <c r="JLH27" s="74"/>
      <c r="JLI27" s="74"/>
      <c r="JLJ27" s="85"/>
      <c r="JLK27" s="74"/>
      <c r="JLL27" s="74"/>
      <c r="JLM27" s="85"/>
      <c r="JLN27" s="74"/>
      <c r="JLO27" s="74"/>
      <c r="JLP27" s="85"/>
      <c r="JLQ27" s="74"/>
      <c r="JLR27" s="74"/>
      <c r="JLS27" s="85"/>
      <c r="JLT27" s="80"/>
      <c r="JLU27" s="80"/>
      <c r="JLV27" s="85"/>
      <c r="JLW27" s="77"/>
      <c r="JLX27" s="74"/>
      <c r="JLY27" s="74"/>
      <c r="JLZ27" s="85"/>
      <c r="JMA27" s="74"/>
      <c r="JMB27" s="74"/>
      <c r="JMC27" s="85"/>
      <c r="JMD27" s="74"/>
      <c r="JME27" s="74"/>
      <c r="JMF27" s="85"/>
      <c r="JMG27" s="74"/>
      <c r="JMH27" s="74"/>
      <c r="JMI27" s="85"/>
      <c r="JMJ27" s="80"/>
      <c r="JMK27" s="80"/>
      <c r="JML27" s="85"/>
      <c r="JMM27" s="77"/>
      <c r="JMN27" s="74"/>
      <c r="JMO27" s="74"/>
      <c r="JMP27" s="85"/>
      <c r="JMQ27" s="74"/>
      <c r="JMR27" s="74"/>
      <c r="JMS27" s="85"/>
      <c r="JMT27" s="74"/>
      <c r="JMU27" s="74"/>
      <c r="JMV27" s="85"/>
      <c r="JMW27" s="74"/>
      <c r="JMX27" s="74"/>
      <c r="JMY27" s="85"/>
      <c r="JMZ27" s="80"/>
      <c r="JNA27" s="80"/>
      <c r="JNB27" s="85"/>
      <c r="JNC27" s="77"/>
      <c r="JND27" s="74"/>
      <c r="JNE27" s="74"/>
      <c r="JNF27" s="85"/>
      <c r="JNG27" s="74"/>
      <c r="JNH27" s="74"/>
      <c r="JNI27" s="85"/>
      <c r="JNJ27" s="74"/>
      <c r="JNK27" s="74"/>
      <c r="JNL27" s="85"/>
      <c r="JNM27" s="74"/>
      <c r="JNN27" s="74"/>
      <c r="JNO27" s="85"/>
      <c r="JNP27" s="80"/>
      <c r="JNQ27" s="80"/>
      <c r="JNR27" s="85"/>
      <c r="JNS27" s="77"/>
      <c r="JNT27" s="74"/>
      <c r="JNU27" s="74"/>
      <c r="JNV27" s="85"/>
      <c r="JNW27" s="74"/>
      <c r="JNX27" s="74"/>
      <c r="JNY27" s="85"/>
      <c r="JNZ27" s="74"/>
      <c r="JOA27" s="74"/>
      <c r="JOB27" s="85"/>
      <c r="JOC27" s="74"/>
      <c r="JOD27" s="74"/>
      <c r="JOE27" s="85"/>
      <c r="JOF27" s="80"/>
      <c r="JOG27" s="80"/>
      <c r="JOH27" s="85"/>
      <c r="JOI27" s="77"/>
      <c r="JOJ27" s="74"/>
      <c r="JOK27" s="74"/>
      <c r="JOL27" s="85"/>
      <c r="JOM27" s="74"/>
      <c r="JON27" s="74"/>
      <c r="JOO27" s="85"/>
      <c r="JOP27" s="74"/>
      <c r="JOQ27" s="74"/>
      <c r="JOR27" s="85"/>
      <c r="JOS27" s="74"/>
      <c r="JOT27" s="74"/>
      <c r="JOU27" s="85"/>
      <c r="JOV27" s="80"/>
      <c r="JOW27" s="80"/>
      <c r="JOX27" s="85"/>
      <c r="JOY27" s="77"/>
      <c r="JOZ27" s="74"/>
      <c r="JPA27" s="74"/>
      <c r="JPB27" s="85"/>
      <c r="JPC27" s="74"/>
      <c r="JPD27" s="74"/>
      <c r="JPE27" s="85"/>
      <c r="JPF27" s="74"/>
      <c r="JPG27" s="74"/>
      <c r="JPH27" s="85"/>
      <c r="JPI27" s="74"/>
      <c r="JPJ27" s="74"/>
      <c r="JPK27" s="85"/>
      <c r="JPL27" s="80"/>
      <c r="JPM27" s="80"/>
      <c r="JPN27" s="85"/>
      <c r="JPO27" s="77"/>
      <c r="JPP27" s="74"/>
      <c r="JPQ27" s="74"/>
      <c r="JPR27" s="85"/>
      <c r="JPS27" s="74"/>
      <c r="JPT27" s="74"/>
      <c r="JPU27" s="85"/>
      <c r="JPV27" s="74"/>
      <c r="JPW27" s="74"/>
      <c r="JPX27" s="85"/>
      <c r="JPY27" s="74"/>
      <c r="JPZ27" s="74"/>
      <c r="JQA27" s="85"/>
      <c r="JQB27" s="80"/>
      <c r="JQC27" s="80"/>
      <c r="JQD27" s="85"/>
      <c r="JQE27" s="77"/>
      <c r="JQF27" s="74"/>
      <c r="JQG27" s="74"/>
      <c r="JQH27" s="85"/>
      <c r="JQI27" s="74"/>
      <c r="JQJ27" s="74"/>
      <c r="JQK27" s="85"/>
      <c r="JQL27" s="74"/>
      <c r="JQM27" s="74"/>
      <c r="JQN27" s="85"/>
      <c r="JQO27" s="74"/>
      <c r="JQP27" s="74"/>
      <c r="JQQ27" s="85"/>
      <c r="JQR27" s="80"/>
      <c r="JQS27" s="80"/>
      <c r="JQT27" s="85"/>
      <c r="JQU27" s="77"/>
      <c r="JQV27" s="74"/>
      <c r="JQW27" s="74"/>
      <c r="JQX27" s="85"/>
      <c r="JQY27" s="74"/>
      <c r="JQZ27" s="74"/>
      <c r="JRA27" s="85"/>
      <c r="JRB27" s="74"/>
      <c r="JRC27" s="74"/>
      <c r="JRD27" s="85"/>
      <c r="JRE27" s="74"/>
      <c r="JRF27" s="74"/>
      <c r="JRG27" s="85"/>
      <c r="JRH27" s="80"/>
      <c r="JRI27" s="80"/>
      <c r="JRJ27" s="85"/>
      <c r="JRK27" s="77"/>
      <c r="JRL27" s="74"/>
      <c r="JRM27" s="74"/>
      <c r="JRN27" s="85"/>
      <c r="JRO27" s="74"/>
      <c r="JRP27" s="74"/>
      <c r="JRQ27" s="85"/>
      <c r="JRR27" s="74"/>
      <c r="JRS27" s="74"/>
      <c r="JRT27" s="85"/>
      <c r="JRU27" s="74"/>
      <c r="JRV27" s="74"/>
      <c r="JRW27" s="85"/>
      <c r="JRX27" s="80"/>
      <c r="JRY27" s="80"/>
      <c r="JRZ27" s="85"/>
      <c r="JSA27" s="77"/>
      <c r="JSB27" s="74"/>
      <c r="JSC27" s="74"/>
      <c r="JSD27" s="85"/>
      <c r="JSE27" s="74"/>
      <c r="JSF27" s="74"/>
      <c r="JSG27" s="85"/>
      <c r="JSH27" s="74"/>
      <c r="JSI27" s="74"/>
      <c r="JSJ27" s="85"/>
      <c r="JSK27" s="74"/>
      <c r="JSL27" s="74"/>
      <c r="JSM27" s="85"/>
      <c r="JSN27" s="80"/>
      <c r="JSO27" s="80"/>
      <c r="JSP27" s="85"/>
      <c r="JSQ27" s="77"/>
      <c r="JSR27" s="74"/>
      <c r="JSS27" s="74"/>
      <c r="JST27" s="85"/>
      <c r="JSU27" s="74"/>
      <c r="JSV27" s="74"/>
      <c r="JSW27" s="85"/>
      <c r="JSX27" s="74"/>
      <c r="JSY27" s="74"/>
      <c r="JSZ27" s="85"/>
      <c r="JTA27" s="74"/>
      <c r="JTB27" s="74"/>
      <c r="JTC27" s="85"/>
      <c r="JTD27" s="80"/>
      <c r="JTE27" s="80"/>
      <c r="JTF27" s="85"/>
      <c r="JTG27" s="77"/>
      <c r="JTH27" s="74"/>
      <c r="JTI27" s="74"/>
      <c r="JTJ27" s="85"/>
      <c r="JTK27" s="74"/>
      <c r="JTL27" s="74"/>
      <c r="JTM27" s="85"/>
      <c r="JTN27" s="74"/>
      <c r="JTO27" s="74"/>
      <c r="JTP27" s="85"/>
      <c r="JTQ27" s="74"/>
      <c r="JTR27" s="74"/>
      <c r="JTS27" s="85"/>
      <c r="JTT27" s="80"/>
      <c r="JTU27" s="80"/>
      <c r="JTV27" s="85"/>
      <c r="JTW27" s="77"/>
      <c r="JTX27" s="74"/>
      <c r="JTY27" s="74"/>
      <c r="JTZ27" s="85"/>
      <c r="JUA27" s="74"/>
      <c r="JUB27" s="74"/>
      <c r="JUC27" s="85"/>
      <c r="JUD27" s="74"/>
      <c r="JUE27" s="74"/>
      <c r="JUF27" s="85"/>
      <c r="JUG27" s="74"/>
      <c r="JUH27" s="74"/>
      <c r="JUI27" s="85"/>
      <c r="JUJ27" s="80"/>
      <c r="JUK27" s="80"/>
      <c r="JUL27" s="85"/>
      <c r="JUM27" s="77"/>
      <c r="JUN27" s="74"/>
      <c r="JUO27" s="74"/>
      <c r="JUP27" s="85"/>
      <c r="JUQ27" s="74"/>
      <c r="JUR27" s="74"/>
      <c r="JUS27" s="85"/>
      <c r="JUT27" s="74"/>
      <c r="JUU27" s="74"/>
      <c r="JUV27" s="85"/>
      <c r="JUW27" s="74"/>
      <c r="JUX27" s="74"/>
      <c r="JUY27" s="85"/>
      <c r="JUZ27" s="80"/>
      <c r="JVA27" s="80"/>
      <c r="JVB27" s="85"/>
      <c r="JVC27" s="77"/>
      <c r="JVD27" s="74"/>
      <c r="JVE27" s="74"/>
      <c r="JVF27" s="85"/>
      <c r="JVG27" s="74"/>
      <c r="JVH27" s="74"/>
      <c r="JVI27" s="85"/>
      <c r="JVJ27" s="74"/>
      <c r="JVK27" s="74"/>
      <c r="JVL27" s="85"/>
      <c r="JVM27" s="74"/>
      <c r="JVN27" s="74"/>
      <c r="JVO27" s="85"/>
      <c r="JVP27" s="80"/>
      <c r="JVQ27" s="80"/>
      <c r="JVR27" s="85"/>
      <c r="JVS27" s="77"/>
      <c r="JVT27" s="74"/>
      <c r="JVU27" s="74"/>
      <c r="JVV27" s="85"/>
      <c r="JVW27" s="74"/>
      <c r="JVX27" s="74"/>
      <c r="JVY27" s="85"/>
      <c r="JVZ27" s="74"/>
      <c r="JWA27" s="74"/>
      <c r="JWB27" s="85"/>
      <c r="JWC27" s="74"/>
      <c r="JWD27" s="74"/>
      <c r="JWE27" s="85"/>
      <c r="JWF27" s="80"/>
      <c r="JWG27" s="80"/>
      <c r="JWH27" s="85"/>
      <c r="JWI27" s="77"/>
      <c r="JWJ27" s="74"/>
      <c r="JWK27" s="74"/>
      <c r="JWL27" s="85"/>
      <c r="JWM27" s="74"/>
      <c r="JWN27" s="74"/>
      <c r="JWO27" s="85"/>
      <c r="JWP27" s="74"/>
      <c r="JWQ27" s="74"/>
      <c r="JWR27" s="85"/>
      <c r="JWS27" s="74"/>
      <c r="JWT27" s="74"/>
      <c r="JWU27" s="85"/>
      <c r="JWV27" s="80"/>
      <c r="JWW27" s="80"/>
      <c r="JWX27" s="85"/>
      <c r="JWY27" s="77"/>
      <c r="JWZ27" s="74"/>
      <c r="JXA27" s="74"/>
      <c r="JXB27" s="85"/>
      <c r="JXC27" s="74"/>
      <c r="JXD27" s="74"/>
      <c r="JXE27" s="85"/>
      <c r="JXF27" s="74"/>
      <c r="JXG27" s="74"/>
      <c r="JXH27" s="85"/>
      <c r="JXI27" s="74"/>
      <c r="JXJ27" s="74"/>
      <c r="JXK27" s="85"/>
      <c r="JXL27" s="80"/>
      <c r="JXM27" s="80"/>
      <c r="JXN27" s="85"/>
      <c r="JXO27" s="77"/>
      <c r="JXP27" s="74"/>
      <c r="JXQ27" s="74"/>
      <c r="JXR27" s="85"/>
      <c r="JXS27" s="74"/>
      <c r="JXT27" s="74"/>
      <c r="JXU27" s="85"/>
      <c r="JXV27" s="74"/>
      <c r="JXW27" s="74"/>
      <c r="JXX27" s="85"/>
      <c r="JXY27" s="74"/>
      <c r="JXZ27" s="74"/>
      <c r="JYA27" s="85"/>
      <c r="JYB27" s="80"/>
      <c r="JYC27" s="80"/>
      <c r="JYD27" s="85"/>
      <c r="JYE27" s="77"/>
      <c r="JYF27" s="74"/>
      <c r="JYG27" s="74"/>
      <c r="JYH27" s="85"/>
      <c r="JYI27" s="74"/>
      <c r="JYJ27" s="74"/>
      <c r="JYK27" s="85"/>
      <c r="JYL27" s="74"/>
      <c r="JYM27" s="74"/>
      <c r="JYN27" s="85"/>
      <c r="JYO27" s="74"/>
      <c r="JYP27" s="74"/>
      <c r="JYQ27" s="85"/>
      <c r="JYR27" s="80"/>
      <c r="JYS27" s="80"/>
      <c r="JYT27" s="85"/>
      <c r="JYU27" s="77"/>
      <c r="JYV27" s="74"/>
      <c r="JYW27" s="74"/>
      <c r="JYX27" s="85"/>
      <c r="JYY27" s="74"/>
      <c r="JYZ27" s="74"/>
      <c r="JZA27" s="85"/>
      <c r="JZB27" s="74"/>
      <c r="JZC27" s="74"/>
      <c r="JZD27" s="85"/>
      <c r="JZE27" s="74"/>
      <c r="JZF27" s="74"/>
      <c r="JZG27" s="85"/>
      <c r="JZH27" s="80"/>
      <c r="JZI27" s="80"/>
      <c r="JZJ27" s="85"/>
      <c r="JZK27" s="77"/>
      <c r="JZL27" s="74"/>
      <c r="JZM27" s="74"/>
      <c r="JZN27" s="85"/>
      <c r="JZO27" s="74"/>
      <c r="JZP27" s="74"/>
      <c r="JZQ27" s="85"/>
      <c r="JZR27" s="74"/>
      <c r="JZS27" s="74"/>
      <c r="JZT27" s="85"/>
      <c r="JZU27" s="74"/>
      <c r="JZV27" s="74"/>
      <c r="JZW27" s="85"/>
      <c r="JZX27" s="80"/>
      <c r="JZY27" s="80"/>
      <c r="JZZ27" s="85"/>
      <c r="KAA27" s="77"/>
      <c r="KAB27" s="74"/>
      <c r="KAC27" s="74"/>
      <c r="KAD27" s="85"/>
      <c r="KAE27" s="74"/>
      <c r="KAF27" s="74"/>
      <c r="KAG27" s="85"/>
      <c r="KAH27" s="74"/>
      <c r="KAI27" s="74"/>
      <c r="KAJ27" s="85"/>
      <c r="KAK27" s="74"/>
      <c r="KAL27" s="74"/>
      <c r="KAM27" s="85"/>
      <c r="KAN27" s="80"/>
      <c r="KAO27" s="80"/>
      <c r="KAP27" s="85"/>
      <c r="KAQ27" s="77"/>
      <c r="KAR27" s="74"/>
      <c r="KAS27" s="74"/>
      <c r="KAT27" s="85"/>
      <c r="KAU27" s="74"/>
      <c r="KAV27" s="74"/>
      <c r="KAW27" s="85"/>
      <c r="KAX27" s="74"/>
      <c r="KAY27" s="74"/>
      <c r="KAZ27" s="85"/>
      <c r="KBA27" s="74"/>
      <c r="KBB27" s="74"/>
      <c r="KBC27" s="85"/>
      <c r="KBD27" s="80"/>
      <c r="KBE27" s="80"/>
      <c r="KBF27" s="85"/>
      <c r="KBG27" s="77"/>
      <c r="KBH27" s="74"/>
      <c r="KBI27" s="74"/>
      <c r="KBJ27" s="85"/>
      <c r="KBK27" s="74"/>
      <c r="KBL27" s="74"/>
      <c r="KBM27" s="85"/>
      <c r="KBN27" s="74"/>
      <c r="KBO27" s="74"/>
      <c r="KBP27" s="85"/>
      <c r="KBQ27" s="74"/>
      <c r="KBR27" s="74"/>
      <c r="KBS27" s="85"/>
      <c r="KBT27" s="80"/>
      <c r="KBU27" s="80"/>
      <c r="KBV27" s="85"/>
      <c r="KBW27" s="77"/>
      <c r="KBX27" s="74"/>
      <c r="KBY27" s="74"/>
      <c r="KBZ27" s="85"/>
      <c r="KCA27" s="74"/>
      <c r="KCB27" s="74"/>
      <c r="KCC27" s="85"/>
      <c r="KCD27" s="74"/>
      <c r="KCE27" s="74"/>
      <c r="KCF27" s="85"/>
      <c r="KCG27" s="74"/>
      <c r="KCH27" s="74"/>
      <c r="KCI27" s="85"/>
      <c r="KCJ27" s="80"/>
      <c r="KCK27" s="80"/>
      <c r="KCL27" s="85"/>
      <c r="KCM27" s="77"/>
      <c r="KCN27" s="74"/>
      <c r="KCO27" s="74"/>
      <c r="KCP27" s="85"/>
      <c r="KCQ27" s="74"/>
      <c r="KCR27" s="74"/>
      <c r="KCS27" s="85"/>
      <c r="KCT27" s="74"/>
      <c r="KCU27" s="74"/>
      <c r="KCV27" s="85"/>
      <c r="KCW27" s="74"/>
      <c r="KCX27" s="74"/>
      <c r="KCY27" s="85"/>
      <c r="KCZ27" s="80"/>
      <c r="KDA27" s="80"/>
      <c r="KDB27" s="85"/>
      <c r="KDC27" s="77"/>
      <c r="KDD27" s="74"/>
      <c r="KDE27" s="74"/>
      <c r="KDF27" s="85"/>
      <c r="KDG27" s="74"/>
      <c r="KDH27" s="74"/>
      <c r="KDI27" s="85"/>
      <c r="KDJ27" s="74"/>
      <c r="KDK27" s="74"/>
      <c r="KDL27" s="85"/>
      <c r="KDM27" s="74"/>
      <c r="KDN27" s="74"/>
      <c r="KDO27" s="85"/>
      <c r="KDP27" s="80"/>
      <c r="KDQ27" s="80"/>
      <c r="KDR27" s="85"/>
      <c r="KDS27" s="77"/>
      <c r="KDT27" s="74"/>
      <c r="KDU27" s="74"/>
      <c r="KDV27" s="85"/>
      <c r="KDW27" s="74"/>
      <c r="KDX27" s="74"/>
      <c r="KDY27" s="85"/>
      <c r="KDZ27" s="74"/>
      <c r="KEA27" s="74"/>
      <c r="KEB27" s="85"/>
      <c r="KEC27" s="74"/>
      <c r="KED27" s="74"/>
      <c r="KEE27" s="85"/>
      <c r="KEF27" s="80"/>
      <c r="KEG27" s="80"/>
      <c r="KEH27" s="85"/>
      <c r="KEI27" s="77"/>
      <c r="KEJ27" s="74"/>
      <c r="KEK27" s="74"/>
      <c r="KEL27" s="85"/>
      <c r="KEM27" s="74"/>
      <c r="KEN27" s="74"/>
      <c r="KEO27" s="85"/>
      <c r="KEP27" s="74"/>
      <c r="KEQ27" s="74"/>
      <c r="KER27" s="85"/>
      <c r="KES27" s="74"/>
      <c r="KET27" s="74"/>
      <c r="KEU27" s="85"/>
      <c r="KEV27" s="80"/>
      <c r="KEW27" s="80"/>
      <c r="KEX27" s="85"/>
      <c r="KEY27" s="77"/>
      <c r="KEZ27" s="74"/>
      <c r="KFA27" s="74"/>
      <c r="KFB27" s="85"/>
      <c r="KFC27" s="74"/>
      <c r="KFD27" s="74"/>
      <c r="KFE27" s="85"/>
      <c r="KFF27" s="74"/>
      <c r="KFG27" s="74"/>
      <c r="KFH27" s="85"/>
      <c r="KFI27" s="74"/>
      <c r="KFJ27" s="74"/>
      <c r="KFK27" s="85"/>
      <c r="KFL27" s="80"/>
      <c r="KFM27" s="80"/>
      <c r="KFN27" s="85"/>
      <c r="KFO27" s="77"/>
      <c r="KFP27" s="74"/>
      <c r="KFQ27" s="74"/>
      <c r="KFR27" s="85"/>
      <c r="KFS27" s="74"/>
      <c r="KFT27" s="74"/>
      <c r="KFU27" s="85"/>
      <c r="KFV27" s="74"/>
      <c r="KFW27" s="74"/>
      <c r="KFX27" s="85"/>
      <c r="KFY27" s="74"/>
      <c r="KFZ27" s="74"/>
      <c r="KGA27" s="85"/>
      <c r="KGB27" s="80"/>
      <c r="KGC27" s="80"/>
      <c r="KGD27" s="85"/>
      <c r="KGE27" s="77"/>
      <c r="KGF27" s="74"/>
      <c r="KGG27" s="74"/>
      <c r="KGH27" s="85"/>
      <c r="KGI27" s="74"/>
      <c r="KGJ27" s="74"/>
      <c r="KGK27" s="85"/>
      <c r="KGL27" s="74"/>
      <c r="KGM27" s="74"/>
      <c r="KGN27" s="85"/>
      <c r="KGO27" s="74"/>
      <c r="KGP27" s="74"/>
      <c r="KGQ27" s="85"/>
      <c r="KGR27" s="80"/>
      <c r="KGS27" s="80"/>
      <c r="KGT27" s="85"/>
      <c r="KGU27" s="77"/>
      <c r="KGV27" s="74"/>
      <c r="KGW27" s="74"/>
      <c r="KGX27" s="85"/>
      <c r="KGY27" s="74"/>
      <c r="KGZ27" s="74"/>
      <c r="KHA27" s="85"/>
      <c r="KHB27" s="74"/>
      <c r="KHC27" s="74"/>
      <c r="KHD27" s="85"/>
      <c r="KHE27" s="74"/>
      <c r="KHF27" s="74"/>
      <c r="KHG27" s="85"/>
      <c r="KHH27" s="80"/>
      <c r="KHI27" s="80"/>
      <c r="KHJ27" s="85"/>
      <c r="KHK27" s="77"/>
      <c r="KHL27" s="74"/>
      <c r="KHM27" s="74"/>
      <c r="KHN27" s="85"/>
      <c r="KHO27" s="74"/>
      <c r="KHP27" s="74"/>
      <c r="KHQ27" s="85"/>
      <c r="KHR27" s="74"/>
      <c r="KHS27" s="74"/>
      <c r="KHT27" s="85"/>
      <c r="KHU27" s="74"/>
      <c r="KHV27" s="74"/>
      <c r="KHW27" s="85"/>
      <c r="KHX27" s="80"/>
      <c r="KHY27" s="80"/>
      <c r="KHZ27" s="85"/>
      <c r="KIA27" s="77"/>
      <c r="KIB27" s="74"/>
      <c r="KIC27" s="74"/>
      <c r="KID27" s="85"/>
      <c r="KIE27" s="74"/>
      <c r="KIF27" s="74"/>
      <c r="KIG27" s="85"/>
      <c r="KIH27" s="74"/>
      <c r="KII27" s="74"/>
      <c r="KIJ27" s="85"/>
      <c r="KIK27" s="74"/>
      <c r="KIL27" s="74"/>
      <c r="KIM27" s="85"/>
      <c r="KIN27" s="80"/>
      <c r="KIO27" s="80"/>
      <c r="KIP27" s="85"/>
      <c r="KIQ27" s="77"/>
      <c r="KIR27" s="74"/>
      <c r="KIS27" s="74"/>
      <c r="KIT27" s="85"/>
      <c r="KIU27" s="74"/>
      <c r="KIV27" s="74"/>
      <c r="KIW27" s="85"/>
      <c r="KIX27" s="74"/>
      <c r="KIY27" s="74"/>
      <c r="KIZ27" s="85"/>
      <c r="KJA27" s="74"/>
      <c r="KJB27" s="74"/>
      <c r="KJC27" s="85"/>
      <c r="KJD27" s="80"/>
      <c r="KJE27" s="80"/>
      <c r="KJF27" s="85"/>
      <c r="KJG27" s="77"/>
      <c r="KJH27" s="74"/>
      <c r="KJI27" s="74"/>
      <c r="KJJ27" s="85"/>
      <c r="KJK27" s="74"/>
      <c r="KJL27" s="74"/>
      <c r="KJM27" s="85"/>
      <c r="KJN27" s="74"/>
      <c r="KJO27" s="74"/>
      <c r="KJP27" s="85"/>
      <c r="KJQ27" s="74"/>
      <c r="KJR27" s="74"/>
      <c r="KJS27" s="85"/>
      <c r="KJT27" s="80"/>
      <c r="KJU27" s="80"/>
      <c r="KJV27" s="85"/>
      <c r="KJW27" s="77"/>
      <c r="KJX27" s="74"/>
      <c r="KJY27" s="74"/>
      <c r="KJZ27" s="85"/>
      <c r="KKA27" s="74"/>
      <c r="KKB27" s="74"/>
      <c r="KKC27" s="85"/>
      <c r="KKD27" s="74"/>
      <c r="KKE27" s="74"/>
      <c r="KKF27" s="85"/>
      <c r="KKG27" s="74"/>
      <c r="KKH27" s="74"/>
      <c r="KKI27" s="85"/>
      <c r="KKJ27" s="80"/>
      <c r="KKK27" s="80"/>
      <c r="KKL27" s="85"/>
      <c r="KKM27" s="77"/>
      <c r="KKN27" s="74"/>
      <c r="KKO27" s="74"/>
      <c r="KKP27" s="85"/>
      <c r="KKQ27" s="74"/>
      <c r="KKR27" s="74"/>
      <c r="KKS27" s="85"/>
      <c r="KKT27" s="74"/>
      <c r="KKU27" s="74"/>
      <c r="KKV27" s="85"/>
      <c r="KKW27" s="74"/>
      <c r="KKX27" s="74"/>
      <c r="KKY27" s="85"/>
      <c r="KKZ27" s="80"/>
      <c r="KLA27" s="80"/>
      <c r="KLB27" s="85"/>
      <c r="KLC27" s="77"/>
      <c r="KLD27" s="74"/>
      <c r="KLE27" s="74"/>
      <c r="KLF27" s="85"/>
      <c r="KLG27" s="74"/>
      <c r="KLH27" s="74"/>
      <c r="KLI27" s="85"/>
      <c r="KLJ27" s="74"/>
      <c r="KLK27" s="74"/>
      <c r="KLL27" s="85"/>
      <c r="KLM27" s="74"/>
      <c r="KLN27" s="74"/>
      <c r="KLO27" s="85"/>
      <c r="KLP27" s="80"/>
      <c r="KLQ27" s="80"/>
      <c r="KLR27" s="85"/>
      <c r="KLS27" s="77"/>
      <c r="KLT27" s="74"/>
      <c r="KLU27" s="74"/>
      <c r="KLV27" s="85"/>
      <c r="KLW27" s="74"/>
      <c r="KLX27" s="74"/>
      <c r="KLY27" s="85"/>
      <c r="KLZ27" s="74"/>
      <c r="KMA27" s="74"/>
      <c r="KMB27" s="85"/>
      <c r="KMC27" s="74"/>
      <c r="KMD27" s="74"/>
      <c r="KME27" s="85"/>
      <c r="KMF27" s="80"/>
      <c r="KMG27" s="80"/>
      <c r="KMH27" s="85"/>
      <c r="KMI27" s="77"/>
      <c r="KMJ27" s="74"/>
      <c r="KMK27" s="74"/>
      <c r="KML27" s="85"/>
      <c r="KMM27" s="74"/>
      <c r="KMN27" s="74"/>
      <c r="KMO27" s="85"/>
      <c r="KMP27" s="74"/>
      <c r="KMQ27" s="74"/>
      <c r="KMR27" s="85"/>
      <c r="KMS27" s="74"/>
      <c r="KMT27" s="74"/>
      <c r="KMU27" s="85"/>
      <c r="KMV27" s="80"/>
      <c r="KMW27" s="80"/>
      <c r="KMX27" s="85"/>
      <c r="KMY27" s="77"/>
      <c r="KMZ27" s="74"/>
      <c r="KNA27" s="74"/>
      <c r="KNB27" s="85"/>
      <c r="KNC27" s="74"/>
      <c r="KND27" s="74"/>
      <c r="KNE27" s="85"/>
      <c r="KNF27" s="74"/>
      <c r="KNG27" s="74"/>
      <c r="KNH27" s="85"/>
      <c r="KNI27" s="74"/>
      <c r="KNJ27" s="74"/>
      <c r="KNK27" s="85"/>
      <c r="KNL27" s="80"/>
      <c r="KNM27" s="80"/>
      <c r="KNN27" s="85"/>
      <c r="KNO27" s="77"/>
      <c r="KNP27" s="74"/>
      <c r="KNQ27" s="74"/>
      <c r="KNR27" s="85"/>
      <c r="KNS27" s="74"/>
      <c r="KNT27" s="74"/>
      <c r="KNU27" s="85"/>
      <c r="KNV27" s="74"/>
      <c r="KNW27" s="74"/>
      <c r="KNX27" s="85"/>
      <c r="KNY27" s="74"/>
      <c r="KNZ27" s="74"/>
      <c r="KOA27" s="85"/>
      <c r="KOB27" s="80"/>
      <c r="KOC27" s="80"/>
      <c r="KOD27" s="85"/>
      <c r="KOE27" s="77"/>
      <c r="KOF27" s="74"/>
      <c r="KOG27" s="74"/>
      <c r="KOH27" s="85"/>
      <c r="KOI27" s="74"/>
      <c r="KOJ27" s="74"/>
      <c r="KOK27" s="85"/>
      <c r="KOL27" s="74"/>
      <c r="KOM27" s="74"/>
      <c r="KON27" s="85"/>
      <c r="KOO27" s="74"/>
      <c r="KOP27" s="74"/>
      <c r="KOQ27" s="85"/>
      <c r="KOR27" s="80"/>
      <c r="KOS27" s="80"/>
      <c r="KOT27" s="85"/>
      <c r="KOU27" s="77"/>
      <c r="KOV27" s="74"/>
      <c r="KOW27" s="74"/>
      <c r="KOX27" s="85"/>
      <c r="KOY27" s="74"/>
      <c r="KOZ27" s="74"/>
      <c r="KPA27" s="85"/>
      <c r="KPB27" s="74"/>
      <c r="KPC27" s="74"/>
      <c r="KPD27" s="85"/>
      <c r="KPE27" s="74"/>
      <c r="KPF27" s="74"/>
      <c r="KPG27" s="85"/>
      <c r="KPH27" s="80"/>
      <c r="KPI27" s="80"/>
      <c r="KPJ27" s="85"/>
      <c r="KPK27" s="77"/>
      <c r="KPL27" s="74"/>
      <c r="KPM27" s="74"/>
      <c r="KPN27" s="85"/>
      <c r="KPO27" s="74"/>
      <c r="KPP27" s="74"/>
      <c r="KPQ27" s="85"/>
      <c r="KPR27" s="74"/>
      <c r="KPS27" s="74"/>
      <c r="KPT27" s="85"/>
      <c r="KPU27" s="74"/>
      <c r="KPV27" s="74"/>
      <c r="KPW27" s="85"/>
      <c r="KPX27" s="80"/>
      <c r="KPY27" s="80"/>
      <c r="KPZ27" s="85"/>
      <c r="KQA27" s="77"/>
      <c r="KQB27" s="74"/>
      <c r="KQC27" s="74"/>
      <c r="KQD27" s="85"/>
      <c r="KQE27" s="74"/>
      <c r="KQF27" s="74"/>
      <c r="KQG27" s="85"/>
      <c r="KQH27" s="74"/>
      <c r="KQI27" s="74"/>
      <c r="KQJ27" s="85"/>
      <c r="KQK27" s="74"/>
      <c r="KQL27" s="74"/>
      <c r="KQM27" s="85"/>
      <c r="KQN27" s="80"/>
      <c r="KQO27" s="80"/>
      <c r="KQP27" s="85"/>
      <c r="KQQ27" s="77"/>
      <c r="KQR27" s="74"/>
      <c r="KQS27" s="74"/>
      <c r="KQT27" s="85"/>
      <c r="KQU27" s="74"/>
      <c r="KQV27" s="74"/>
      <c r="KQW27" s="85"/>
      <c r="KQX27" s="74"/>
      <c r="KQY27" s="74"/>
      <c r="KQZ27" s="85"/>
      <c r="KRA27" s="74"/>
      <c r="KRB27" s="74"/>
      <c r="KRC27" s="85"/>
      <c r="KRD27" s="80"/>
      <c r="KRE27" s="80"/>
      <c r="KRF27" s="85"/>
      <c r="KRG27" s="77"/>
      <c r="KRH27" s="74"/>
      <c r="KRI27" s="74"/>
      <c r="KRJ27" s="85"/>
      <c r="KRK27" s="74"/>
      <c r="KRL27" s="74"/>
      <c r="KRM27" s="85"/>
      <c r="KRN27" s="74"/>
      <c r="KRO27" s="74"/>
      <c r="KRP27" s="85"/>
      <c r="KRQ27" s="74"/>
      <c r="KRR27" s="74"/>
      <c r="KRS27" s="85"/>
      <c r="KRT27" s="80"/>
      <c r="KRU27" s="80"/>
      <c r="KRV27" s="85"/>
      <c r="KRW27" s="77"/>
      <c r="KRX27" s="74"/>
      <c r="KRY27" s="74"/>
      <c r="KRZ27" s="85"/>
      <c r="KSA27" s="74"/>
      <c r="KSB27" s="74"/>
      <c r="KSC27" s="85"/>
      <c r="KSD27" s="74"/>
      <c r="KSE27" s="74"/>
      <c r="KSF27" s="85"/>
      <c r="KSG27" s="74"/>
      <c r="KSH27" s="74"/>
      <c r="KSI27" s="85"/>
      <c r="KSJ27" s="80"/>
      <c r="KSK27" s="80"/>
      <c r="KSL27" s="85"/>
      <c r="KSM27" s="77"/>
      <c r="KSN27" s="74"/>
      <c r="KSO27" s="74"/>
      <c r="KSP27" s="85"/>
      <c r="KSQ27" s="74"/>
      <c r="KSR27" s="74"/>
      <c r="KSS27" s="85"/>
      <c r="KST27" s="74"/>
      <c r="KSU27" s="74"/>
      <c r="KSV27" s="85"/>
      <c r="KSW27" s="74"/>
      <c r="KSX27" s="74"/>
      <c r="KSY27" s="85"/>
      <c r="KSZ27" s="80"/>
      <c r="KTA27" s="80"/>
      <c r="KTB27" s="85"/>
      <c r="KTC27" s="77"/>
      <c r="KTD27" s="74"/>
      <c r="KTE27" s="74"/>
      <c r="KTF27" s="85"/>
      <c r="KTG27" s="74"/>
      <c r="KTH27" s="74"/>
      <c r="KTI27" s="85"/>
      <c r="KTJ27" s="74"/>
      <c r="KTK27" s="74"/>
      <c r="KTL27" s="85"/>
      <c r="KTM27" s="74"/>
      <c r="KTN27" s="74"/>
      <c r="KTO27" s="85"/>
      <c r="KTP27" s="80"/>
      <c r="KTQ27" s="80"/>
      <c r="KTR27" s="85"/>
      <c r="KTS27" s="77"/>
      <c r="KTT27" s="74"/>
      <c r="KTU27" s="74"/>
      <c r="KTV27" s="85"/>
      <c r="KTW27" s="74"/>
      <c r="KTX27" s="74"/>
      <c r="KTY27" s="85"/>
      <c r="KTZ27" s="74"/>
      <c r="KUA27" s="74"/>
      <c r="KUB27" s="85"/>
      <c r="KUC27" s="74"/>
      <c r="KUD27" s="74"/>
      <c r="KUE27" s="85"/>
      <c r="KUF27" s="80"/>
      <c r="KUG27" s="80"/>
      <c r="KUH27" s="85"/>
      <c r="KUI27" s="77"/>
      <c r="KUJ27" s="74"/>
      <c r="KUK27" s="74"/>
      <c r="KUL27" s="85"/>
      <c r="KUM27" s="74"/>
      <c r="KUN27" s="74"/>
      <c r="KUO27" s="85"/>
      <c r="KUP27" s="74"/>
      <c r="KUQ27" s="74"/>
      <c r="KUR27" s="85"/>
      <c r="KUS27" s="74"/>
      <c r="KUT27" s="74"/>
      <c r="KUU27" s="85"/>
      <c r="KUV27" s="80"/>
      <c r="KUW27" s="80"/>
      <c r="KUX27" s="85"/>
      <c r="KUY27" s="77"/>
      <c r="KUZ27" s="74"/>
      <c r="KVA27" s="74"/>
      <c r="KVB27" s="85"/>
      <c r="KVC27" s="74"/>
      <c r="KVD27" s="74"/>
      <c r="KVE27" s="85"/>
      <c r="KVF27" s="74"/>
      <c r="KVG27" s="74"/>
      <c r="KVH27" s="85"/>
      <c r="KVI27" s="74"/>
      <c r="KVJ27" s="74"/>
      <c r="KVK27" s="85"/>
      <c r="KVL27" s="80"/>
      <c r="KVM27" s="80"/>
      <c r="KVN27" s="85"/>
      <c r="KVO27" s="77"/>
      <c r="KVP27" s="74"/>
      <c r="KVQ27" s="74"/>
      <c r="KVR27" s="85"/>
      <c r="KVS27" s="74"/>
      <c r="KVT27" s="74"/>
      <c r="KVU27" s="85"/>
      <c r="KVV27" s="74"/>
      <c r="KVW27" s="74"/>
      <c r="KVX27" s="85"/>
      <c r="KVY27" s="74"/>
      <c r="KVZ27" s="74"/>
      <c r="KWA27" s="85"/>
      <c r="KWB27" s="80"/>
      <c r="KWC27" s="80"/>
      <c r="KWD27" s="85"/>
      <c r="KWE27" s="77"/>
      <c r="KWF27" s="74"/>
      <c r="KWG27" s="74"/>
      <c r="KWH27" s="85"/>
      <c r="KWI27" s="74"/>
      <c r="KWJ27" s="74"/>
      <c r="KWK27" s="85"/>
      <c r="KWL27" s="74"/>
      <c r="KWM27" s="74"/>
      <c r="KWN27" s="85"/>
      <c r="KWO27" s="74"/>
      <c r="KWP27" s="74"/>
      <c r="KWQ27" s="85"/>
      <c r="KWR27" s="80"/>
      <c r="KWS27" s="80"/>
      <c r="KWT27" s="85"/>
      <c r="KWU27" s="77"/>
      <c r="KWV27" s="74"/>
      <c r="KWW27" s="74"/>
      <c r="KWX27" s="85"/>
      <c r="KWY27" s="74"/>
      <c r="KWZ27" s="74"/>
      <c r="KXA27" s="85"/>
      <c r="KXB27" s="74"/>
      <c r="KXC27" s="74"/>
      <c r="KXD27" s="85"/>
      <c r="KXE27" s="74"/>
      <c r="KXF27" s="74"/>
      <c r="KXG27" s="85"/>
      <c r="KXH27" s="80"/>
      <c r="KXI27" s="80"/>
      <c r="KXJ27" s="85"/>
      <c r="KXK27" s="77"/>
      <c r="KXL27" s="74"/>
      <c r="KXM27" s="74"/>
      <c r="KXN27" s="85"/>
      <c r="KXO27" s="74"/>
      <c r="KXP27" s="74"/>
      <c r="KXQ27" s="85"/>
      <c r="KXR27" s="74"/>
      <c r="KXS27" s="74"/>
      <c r="KXT27" s="85"/>
      <c r="KXU27" s="74"/>
      <c r="KXV27" s="74"/>
      <c r="KXW27" s="85"/>
      <c r="KXX27" s="80"/>
      <c r="KXY27" s="80"/>
      <c r="KXZ27" s="85"/>
      <c r="KYA27" s="77"/>
      <c r="KYB27" s="74"/>
      <c r="KYC27" s="74"/>
      <c r="KYD27" s="85"/>
      <c r="KYE27" s="74"/>
      <c r="KYF27" s="74"/>
      <c r="KYG27" s="85"/>
      <c r="KYH27" s="74"/>
      <c r="KYI27" s="74"/>
      <c r="KYJ27" s="85"/>
      <c r="KYK27" s="74"/>
      <c r="KYL27" s="74"/>
      <c r="KYM27" s="85"/>
      <c r="KYN27" s="80"/>
      <c r="KYO27" s="80"/>
      <c r="KYP27" s="85"/>
      <c r="KYQ27" s="77"/>
      <c r="KYR27" s="74"/>
      <c r="KYS27" s="74"/>
      <c r="KYT27" s="85"/>
      <c r="KYU27" s="74"/>
      <c r="KYV27" s="74"/>
      <c r="KYW27" s="85"/>
      <c r="KYX27" s="74"/>
      <c r="KYY27" s="74"/>
      <c r="KYZ27" s="85"/>
      <c r="KZA27" s="74"/>
      <c r="KZB27" s="74"/>
      <c r="KZC27" s="85"/>
      <c r="KZD27" s="80"/>
      <c r="KZE27" s="80"/>
      <c r="KZF27" s="85"/>
      <c r="KZG27" s="77"/>
      <c r="KZH27" s="74"/>
      <c r="KZI27" s="74"/>
      <c r="KZJ27" s="85"/>
      <c r="KZK27" s="74"/>
      <c r="KZL27" s="74"/>
      <c r="KZM27" s="85"/>
      <c r="KZN27" s="74"/>
      <c r="KZO27" s="74"/>
      <c r="KZP27" s="85"/>
      <c r="KZQ27" s="74"/>
      <c r="KZR27" s="74"/>
      <c r="KZS27" s="85"/>
      <c r="KZT27" s="80"/>
      <c r="KZU27" s="80"/>
      <c r="KZV27" s="85"/>
      <c r="KZW27" s="77"/>
      <c r="KZX27" s="74"/>
      <c r="KZY27" s="74"/>
      <c r="KZZ27" s="85"/>
      <c r="LAA27" s="74"/>
      <c r="LAB27" s="74"/>
      <c r="LAC27" s="85"/>
      <c r="LAD27" s="74"/>
      <c r="LAE27" s="74"/>
      <c r="LAF27" s="85"/>
      <c r="LAG27" s="74"/>
      <c r="LAH27" s="74"/>
      <c r="LAI27" s="85"/>
      <c r="LAJ27" s="80"/>
      <c r="LAK27" s="80"/>
      <c r="LAL27" s="85"/>
      <c r="LAM27" s="77"/>
      <c r="LAN27" s="74"/>
      <c r="LAO27" s="74"/>
      <c r="LAP27" s="85"/>
      <c r="LAQ27" s="74"/>
      <c r="LAR27" s="74"/>
      <c r="LAS27" s="85"/>
      <c r="LAT27" s="74"/>
      <c r="LAU27" s="74"/>
      <c r="LAV27" s="85"/>
      <c r="LAW27" s="74"/>
      <c r="LAX27" s="74"/>
      <c r="LAY27" s="85"/>
      <c r="LAZ27" s="80"/>
      <c r="LBA27" s="80"/>
      <c r="LBB27" s="85"/>
      <c r="LBC27" s="77"/>
      <c r="LBD27" s="74"/>
      <c r="LBE27" s="74"/>
      <c r="LBF27" s="85"/>
      <c r="LBG27" s="74"/>
      <c r="LBH27" s="74"/>
      <c r="LBI27" s="85"/>
      <c r="LBJ27" s="74"/>
      <c r="LBK27" s="74"/>
      <c r="LBL27" s="85"/>
      <c r="LBM27" s="74"/>
      <c r="LBN27" s="74"/>
      <c r="LBO27" s="85"/>
      <c r="LBP27" s="80"/>
      <c r="LBQ27" s="80"/>
      <c r="LBR27" s="85"/>
      <c r="LBS27" s="77"/>
      <c r="LBT27" s="74"/>
      <c r="LBU27" s="74"/>
      <c r="LBV27" s="85"/>
      <c r="LBW27" s="74"/>
      <c r="LBX27" s="74"/>
      <c r="LBY27" s="85"/>
      <c r="LBZ27" s="74"/>
      <c r="LCA27" s="74"/>
      <c r="LCB27" s="85"/>
      <c r="LCC27" s="74"/>
      <c r="LCD27" s="74"/>
      <c r="LCE27" s="85"/>
      <c r="LCF27" s="80"/>
      <c r="LCG27" s="80"/>
      <c r="LCH27" s="85"/>
      <c r="LCI27" s="77"/>
      <c r="LCJ27" s="74"/>
      <c r="LCK27" s="74"/>
      <c r="LCL27" s="85"/>
      <c r="LCM27" s="74"/>
      <c r="LCN27" s="74"/>
      <c r="LCO27" s="85"/>
      <c r="LCP27" s="74"/>
      <c r="LCQ27" s="74"/>
      <c r="LCR27" s="85"/>
      <c r="LCS27" s="74"/>
      <c r="LCT27" s="74"/>
      <c r="LCU27" s="85"/>
      <c r="LCV27" s="80"/>
      <c r="LCW27" s="80"/>
      <c r="LCX27" s="85"/>
      <c r="LCY27" s="77"/>
      <c r="LCZ27" s="74"/>
      <c r="LDA27" s="74"/>
      <c r="LDB27" s="85"/>
      <c r="LDC27" s="74"/>
      <c r="LDD27" s="74"/>
      <c r="LDE27" s="85"/>
      <c r="LDF27" s="74"/>
      <c r="LDG27" s="74"/>
      <c r="LDH27" s="85"/>
      <c r="LDI27" s="74"/>
      <c r="LDJ27" s="74"/>
      <c r="LDK27" s="85"/>
      <c r="LDL27" s="80"/>
      <c r="LDM27" s="80"/>
      <c r="LDN27" s="85"/>
      <c r="LDO27" s="77"/>
      <c r="LDP27" s="74"/>
      <c r="LDQ27" s="74"/>
      <c r="LDR27" s="85"/>
      <c r="LDS27" s="74"/>
      <c r="LDT27" s="74"/>
      <c r="LDU27" s="85"/>
      <c r="LDV27" s="74"/>
      <c r="LDW27" s="74"/>
      <c r="LDX27" s="85"/>
      <c r="LDY27" s="74"/>
      <c r="LDZ27" s="74"/>
      <c r="LEA27" s="85"/>
      <c r="LEB27" s="80"/>
      <c r="LEC27" s="80"/>
      <c r="LED27" s="85"/>
      <c r="LEE27" s="77"/>
      <c r="LEF27" s="74"/>
      <c r="LEG27" s="74"/>
      <c r="LEH27" s="85"/>
      <c r="LEI27" s="74"/>
      <c r="LEJ27" s="74"/>
      <c r="LEK27" s="85"/>
      <c r="LEL27" s="74"/>
      <c r="LEM27" s="74"/>
      <c r="LEN27" s="85"/>
      <c r="LEO27" s="74"/>
      <c r="LEP27" s="74"/>
      <c r="LEQ27" s="85"/>
      <c r="LER27" s="80"/>
      <c r="LES27" s="80"/>
      <c r="LET27" s="85"/>
      <c r="LEU27" s="77"/>
      <c r="LEV27" s="74"/>
      <c r="LEW27" s="74"/>
      <c r="LEX27" s="85"/>
      <c r="LEY27" s="74"/>
      <c r="LEZ27" s="74"/>
      <c r="LFA27" s="85"/>
      <c r="LFB27" s="74"/>
      <c r="LFC27" s="74"/>
      <c r="LFD27" s="85"/>
      <c r="LFE27" s="74"/>
      <c r="LFF27" s="74"/>
      <c r="LFG27" s="85"/>
      <c r="LFH27" s="80"/>
      <c r="LFI27" s="80"/>
      <c r="LFJ27" s="85"/>
      <c r="LFK27" s="77"/>
      <c r="LFL27" s="74"/>
      <c r="LFM27" s="74"/>
      <c r="LFN27" s="85"/>
      <c r="LFO27" s="74"/>
      <c r="LFP27" s="74"/>
      <c r="LFQ27" s="85"/>
      <c r="LFR27" s="74"/>
      <c r="LFS27" s="74"/>
      <c r="LFT27" s="85"/>
      <c r="LFU27" s="74"/>
      <c r="LFV27" s="74"/>
      <c r="LFW27" s="85"/>
      <c r="LFX27" s="80"/>
      <c r="LFY27" s="80"/>
      <c r="LFZ27" s="85"/>
      <c r="LGA27" s="77"/>
      <c r="LGB27" s="74"/>
      <c r="LGC27" s="74"/>
      <c r="LGD27" s="85"/>
      <c r="LGE27" s="74"/>
      <c r="LGF27" s="74"/>
      <c r="LGG27" s="85"/>
      <c r="LGH27" s="74"/>
      <c r="LGI27" s="74"/>
      <c r="LGJ27" s="85"/>
      <c r="LGK27" s="74"/>
      <c r="LGL27" s="74"/>
      <c r="LGM27" s="85"/>
      <c r="LGN27" s="80"/>
      <c r="LGO27" s="80"/>
      <c r="LGP27" s="85"/>
      <c r="LGQ27" s="77"/>
      <c r="LGR27" s="74"/>
      <c r="LGS27" s="74"/>
      <c r="LGT27" s="85"/>
      <c r="LGU27" s="74"/>
      <c r="LGV27" s="74"/>
      <c r="LGW27" s="85"/>
      <c r="LGX27" s="74"/>
      <c r="LGY27" s="74"/>
      <c r="LGZ27" s="85"/>
      <c r="LHA27" s="74"/>
      <c r="LHB27" s="74"/>
      <c r="LHC27" s="85"/>
      <c r="LHD27" s="80"/>
      <c r="LHE27" s="80"/>
      <c r="LHF27" s="85"/>
      <c r="LHG27" s="77"/>
      <c r="LHH27" s="74"/>
      <c r="LHI27" s="74"/>
      <c r="LHJ27" s="85"/>
      <c r="LHK27" s="74"/>
      <c r="LHL27" s="74"/>
      <c r="LHM27" s="85"/>
      <c r="LHN27" s="74"/>
      <c r="LHO27" s="74"/>
      <c r="LHP27" s="85"/>
      <c r="LHQ27" s="74"/>
      <c r="LHR27" s="74"/>
      <c r="LHS27" s="85"/>
      <c r="LHT27" s="80"/>
      <c r="LHU27" s="80"/>
      <c r="LHV27" s="85"/>
      <c r="LHW27" s="77"/>
      <c r="LHX27" s="74"/>
      <c r="LHY27" s="74"/>
      <c r="LHZ27" s="85"/>
      <c r="LIA27" s="74"/>
      <c r="LIB27" s="74"/>
      <c r="LIC27" s="85"/>
      <c r="LID27" s="74"/>
      <c r="LIE27" s="74"/>
      <c r="LIF27" s="85"/>
      <c r="LIG27" s="74"/>
      <c r="LIH27" s="74"/>
      <c r="LII27" s="85"/>
      <c r="LIJ27" s="80"/>
      <c r="LIK27" s="80"/>
      <c r="LIL27" s="85"/>
      <c r="LIM27" s="77"/>
      <c r="LIN27" s="74"/>
      <c r="LIO27" s="74"/>
      <c r="LIP27" s="85"/>
      <c r="LIQ27" s="74"/>
      <c r="LIR27" s="74"/>
      <c r="LIS27" s="85"/>
      <c r="LIT27" s="74"/>
      <c r="LIU27" s="74"/>
      <c r="LIV27" s="85"/>
      <c r="LIW27" s="74"/>
      <c r="LIX27" s="74"/>
      <c r="LIY27" s="85"/>
      <c r="LIZ27" s="80"/>
      <c r="LJA27" s="80"/>
      <c r="LJB27" s="85"/>
      <c r="LJC27" s="77"/>
      <c r="LJD27" s="74"/>
      <c r="LJE27" s="74"/>
      <c r="LJF27" s="85"/>
      <c r="LJG27" s="74"/>
      <c r="LJH27" s="74"/>
      <c r="LJI27" s="85"/>
      <c r="LJJ27" s="74"/>
      <c r="LJK27" s="74"/>
      <c r="LJL27" s="85"/>
      <c r="LJM27" s="74"/>
      <c r="LJN27" s="74"/>
      <c r="LJO27" s="85"/>
      <c r="LJP27" s="80"/>
      <c r="LJQ27" s="80"/>
      <c r="LJR27" s="85"/>
      <c r="LJS27" s="77"/>
      <c r="LJT27" s="74"/>
      <c r="LJU27" s="74"/>
      <c r="LJV27" s="85"/>
      <c r="LJW27" s="74"/>
      <c r="LJX27" s="74"/>
      <c r="LJY27" s="85"/>
      <c r="LJZ27" s="74"/>
      <c r="LKA27" s="74"/>
      <c r="LKB27" s="85"/>
      <c r="LKC27" s="74"/>
      <c r="LKD27" s="74"/>
      <c r="LKE27" s="85"/>
      <c r="LKF27" s="80"/>
      <c r="LKG27" s="80"/>
      <c r="LKH27" s="85"/>
      <c r="LKI27" s="77"/>
      <c r="LKJ27" s="74"/>
      <c r="LKK27" s="74"/>
      <c r="LKL27" s="85"/>
      <c r="LKM27" s="74"/>
      <c r="LKN27" s="74"/>
      <c r="LKO27" s="85"/>
      <c r="LKP27" s="74"/>
      <c r="LKQ27" s="74"/>
      <c r="LKR27" s="85"/>
      <c r="LKS27" s="74"/>
      <c r="LKT27" s="74"/>
      <c r="LKU27" s="85"/>
      <c r="LKV27" s="80"/>
      <c r="LKW27" s="80"/>
      <c r="LKX27" s="85"/>
      <c r="LKY27" s="77"/>
      <c r="LKZ27" s="74"/>
      <c r="LLA27" s="74"/>
      <c r="LLB27" s="85"/>
      <c r="LLC27" s="74"/>
      <c r="LLD27" s="74"/>
      <c r="LLE27" s="85"/>
      <c r="LLF27" s="74"/>
      <c r="LLG27" s="74"/>
      <c r="LLH27" s="85"/>
      <c r="LLI27" s="74"/>
      <c r="LLJ27" s="74"/>
      <c r="LLK27" s="85"/>
      <c r="LLL27" s="80"/>
      <c r="LLM27" s="80"/>
      <c r="LLN27" s="85"/>
      <c r="LLO27" s="77"/>
      <c r="LLP27" s="74"/>
      <c r="LLQ27" s="74"/>
      <c r="LLR27" s="85"/>
      <c r="LLS27" s="74"/>
      <c r="LLT27" s="74"/>
      <c r="LLU27" s="85"/>
      <c r="LLV27" s="74"/>
      <c r="LLW27" s="74"/>
      <c r="LLX27" s="85"/>
      <c r="LLY27" s="74"/>
      <c r="LLZ27" s="74"/>
      <c r="LMA27" s="85"/>
      <c r="LMB27" s="80"/>
      <c r="LMC27" s="80"/>
      <c r="LMD27" s="85"/>
      <c r="LME27" s="77"/>
      <c r="LMF27" s="74"/>
      <c r="LMG27" s="74"/>
      <c r="LMH27" s="85"/>
      <c r="LMI27" s="74"/>
      <c r="LMJ27" s="74"/>
      <c r="LMK27" s="85"/>
      <c r="LML27" s="74"/>
      <c r="LMM27" s="74"/>
      <c r="LMN27" s="85"/>
      <c r="LMO27" s="74"/>
      <c r="LMP27" s="74"/>
      <c r="LMQ27" s="85"/>
      <c r="LMR27" s="80"/>
      <c r="LMS27" s="80"/>
      <c r="LMT27" s="85"/>
      <c r="LMU27" s="77"/>
      <c r="LMV27" s="74"/>
      <c r="LMW27" s="74"/>
      <c r="LMX27" s="85"/>
      <c r="LMY27" s="74"/>
      <c r="LMZ27" s="74"/>
      <c r="LNA27" s="85"/>
      <c r="LNB27" s="74"/>
      <c r="LNC27" s="74"/>
      <c r="LND27" s="85"/>
      <c r="LNE27" s="74"/>
      <c r="LNF27" s="74"/>
      <c r="LNG27" s="85"/>
      <c r="LNH27" s="80"/>
      <c r="LNI27" s="80"/>
      <c r="LNJ27" s="85"/>
      <c r="LNK27" s="77"/>
      <c r="LNL27" s="74"/>
      <c r="LNM27" s="74"/>
      <c r="LNN27" s="85"/>
      <c r="LNO27" s="74"/>
      <c r="LNP27" s="74"/>
      <c r="LNQ27" s="85"/>
      <c r="LNR27" s="74"/>
      <c r="LNS27" s="74"/>
      <c r="LNT27" s="85"/>
      <c r="LNU27" s="74"/>
      <c r="LNV27" s="74"/>
      <c r="LNW27" s="85"/>
      <c r="LNX27" s="80"/>
      <c r="LNY27" s="80"/>
      <c r="LNZ27" s="85"/>
      <c r="LOA27" s="77"/>
      <c r="LOB27" s="74"/>
      <c r="LOC27" s="74"/>
      <c r="LOD27" s="85"/>
      <c r="LOE27" s="74"/>
      <c r="LOF27" s="74"/>
      <c r="LOG27" s="85"/>
      <c r="LOH27" s="74"/>
      <c r="LOI27" s="74"/>
      <c r="LOJ27" s="85"/>
      <c r="LOK27" s="74"/>
      <c r="LOL27" s="74"/>
      <c r="LOM27" s="85"/>
      <c r="LON27" s="80"/>
      <c r="LOO27" s="80"/>
      <c r="LOP27" s="85"/>
      <c r="LOQ27" s="77"/>
      <c r="LOR27" s="74"/>
      <c r="LOS27" s="74"/>
      <c r="LOT27" s="85"/>
      <c r="LOU27" s="74"/>
      <c r="LOV27" s="74"/>
      <c r="LOW27" s="85"/>
      <c r="LOX27" s="74"/>
      <c r="LOY27" s="74"/>
      <c r="LOZ27" s="85"/>
      <c r="LPA27" s="74"/>
      <c r="LPB27" s="74"/>
      <c r="LPC27" s="85"/>
      <c r="LPD27" s="80"/>
      <c r="LPE27" s="80"/>
      <c r="LPF27" s="85"/>
      <c r="LPG27" s="77"/>
      <c r="LPH27" s="74"/>
      <c r="LPI27" s="74"/>
      <c r="LPJ27" s="85"/>
      <c r="LPK27" s="74"/>
      <c r="LPL27" s="74"/>
      <c r="LPM27" s="85"/>
      <c r="LPN27" s="74"/>
      <c r="LPO27" s="74"/>
      <c r="LPP27" s="85"/>
      <c r="LPQ27" s="74"/>
      <c r="LPR27" s="74"/>
      <c r="LPS27" s="85"/>
      <c r="LPT27" s="80"/>
      <c r="LPU27" s="80"/>
      <c r="LPV27" s="85"/>
      <c r="LPW27" s="77"/>
      <c r="LPX27" s="74"/>
      <c r="LPY27" s="74"/>
      <c r="LPZ27" s="85"/>
      <c r="LQA27" s="74"/>
      <c r="LQB27" s="74"/>
      <c r="LQC27" s="85"/>
      <c r="LQD27" s="74"/>
      <c r="LQE27" s="74"/>
      <c r="LQF27" s="85"/>
      <c r="LQG27" s="74"/>
      <c r="LQH27" s="74"/>
      <c r="LQI27" s="85"/>
      <c r="LQJ27" s="80"/>
      <c r="LQK27" s="80"/>
      <c r="LQL27" s="85"/>
      <c r="LQM27" s="77"/>
      <c r="LQN27" s="74"/>
      <c r="LQO27" s="74"/>
      <c r="LQP27" s="85"/>
      <c r="LQQ27" s="74"/>
      <c r="LQR27" s="74"/>
      <c r="LQS27" s="85"/>
      <c r="LQT27" s="74"/>
      <c r="LQU27" s="74"/>
      <c r="LQV27" s="85"/>
      <c r="LQW27" s="74"/>
      <c r="LQX27" s="74"/>
      <c r="LQY27" s="85"/>
      <c r="LQZ27" s="80"/>
      <c r="LRA27" s="80"/>
      <c r="LRB27" s="85"/>
      <c r="LRC27" s="77"/>
      <c r="LRD27" s="74"/>
      <c r="LRE27" s="74"/>
      <c r="LRF27" s="85"/>
      <c r="LRG27" s="74"/>
      <c r="LRH27" s="74"/>
      <c r="LRI27" s="85"/>
      <c r="LRJ27" s="74"/>
      <c r="LRK27" s="74"/>
      <c r="LRL27" s="85"/>
      <c r="LRM27" s="74"/>
      <c r="LRN27" s="74"/>
      <c r="LRO27" s="85"/>
      <c r="LRP27" s="80"/>
      <c r="LRQ27" s="80"/>
      <c r="LRR27" s="85"/>
      <c r="LRS27" s="77"/>
      <c r="LRT27" s="74"/>
      <c r="LRU27" s="74"/>
      <c r="LRV27" s="85"/>
      <c r="LRW27" s="74"/>
      <c r="LRX27" s="74"/>
      <c r="LRY27" s="85"/>
      <c r="LRZ27" s="74"/>
      <c r="LSA27" s="74"/>
      <c r="LSB27" s="85"/>
      <c r="LSC27" s="74"/>
      <c r="LSD27" s="74"/>
      <c r="LSE27" s="85"/>
      <c r="LSF27" s="80"/>
      <c r="LSG27" s="80"/>
      <c r="LSH27" s="85"/>
      <c r="LSI27" s="77"/>
      <c r="LSJ27" s="74"/>
      <c r="LSK27" s="74"/>
      <c r="LSL27" s="85"/>
      <c r="LSM27" s="74"/>
      <c r="LSN27" s="74"/>
      <c r="LSO27" s="85"/>
      <c r="LSP27" s="74"/>
      <c r="LSQ27" s="74"/>
      <c r="LSR27" s="85"/>
      <c r="LSS27" s="74"/>
      <c r="LST27" s="74"/>
      <c r="LSU27" s="85"/>
      <c r="LSV27" s="80"/>
      <c r="LSW27" s="80"/>
      <c r="LSX27" s="85"/>
      <c r="LSY27" s="77"/>
      <c r="LSZ27" s="74"/>
      <c r="LTA27" s="74"/>
      <c r="LTB27" s="85"/>
      <c r="LTC27" s="74"/>
      <c r="LTD27" s="74"/>
      <c r="LTE27" s="85"/>
      <c r="LTF27" s="74"/>
      <c r="LTG27" s="74"/>
      <c r="LTH27" s="85"/>
      <c r="LTI27" s="74"/>
      <c r="LTJ27" s="74"/>
      <c r="LTK27" s="85"/>
      <c r="LTL27" s="80"/>
      <c r="LTM27" s="80"/>
      <c r="LTN27" s="85"/>
      <c r="LTO27" s="77"/>
      <c r="LTP27" s="74"/>
      <c r="LTQ27" s="74"/>
      <c r="LTR27" s="85"/>
      <c r="LTS27" s="74"/>
      <c r="LTT27" s="74"/>
      <c r="LTU27" s="85"/>
      <c r="LTV27" s="74"/>
      <c r="LTW27" s="74"/>
      <c r="LTX27" s="85"/>
      <c r="LTY27" s="74"/>
      <c r="LTZ27" s="74"/>
      <c r="LUA27" s="85"/>
      <c r="LUB27" s="80"/>
      <c r="LUC27" s="80"/>
      <c r="LUD27" s="85"/>
      <c r="LUE27" s="77"/>
      <c r="LUF27" s="74"/>
      <c r="LUG27" s="74"/>
      <c r="LUH27" s="85"/>
      <c r="LUI27" s="74"/>
      <c r="LUJ27" s="74"/>
      <c r="LUK27" s="85"/>
      <c r="LUL27" s="74"/>
      <c r="LUM27" s="74"/>
      <c r="LUN27" s="85"/>
      <c r="LUO27" s="74"/>
      <c r="LUP27" s="74"/>
      <c r="LUQ27" s="85"/>
      <c r="LUR27" s="80"/>
      <c r="LUS27" s="80"/>
      <c r="LUT27" s="85"/>
      <c r="LUU27" s="77"/>
      <c r="LUV27" s="74"/>
      <c r="LUW27" s="74"/>
      <c r="LUX27" s="85"/>
      <c r="LUY27" s="74"/>
      <c r="LUZ27" s="74"/>
      <c r="LVA27" s="85"/>
      <c r="LVB27" s="74"/>
      <c r="LVC27" s="74"/>
      <c r="LVD27" s="85"/>
      <c r="LVE27" s="74"/>
      <c r="LVF27" s="74"/>
      <c r="LVG27" s="85"/>
      <c r="LVH27" s="80"/>
      <c r="LVI27" s="80"/>
      <c r="LVJ27" s="85"/>
      <c r="LVK27" s="77"/>
      <c r="LVL27" s="74"/>
      <c r="LVM27" s="74"/>
      <c r="LVN27" s="85"/>
      <c r="LVO27" s="74"/>
      <c r="LVP27" s="74"/>
      <c r="LVQ27" s="85"/>
      <c r="LVR27" s="74"/>
      <c r="LVS27" s="74"/>
      <c r="LVT27" s="85"/>
      <c r="LVU27" s="74"/>
      <c r="LVV27" s="74"/>
      <c r="LVW27" s="85"/>
      <c r="LVX27" s="80"/>
      <c r="LVY27" s="80"/>
      <c r="LVZ27" s="85"/>
      <c r="LWA27" s="77"/>
      <c r="LWB27" s="74"/>
      <c r="LWC27" s="74"/>
      <c r="LWD27" s="85"/>
      <c r="LWE27" s="74"/>
      <c r="LWF27" s="74"/>
      <c r="LWG27" s="85"/>
      <c r="LWH27" s="74"/>
      <c r="LWI27" s="74"/>
      <c r="LWJ27" s="85"/>
      <c r="LWK27" s="74"/>
      <c r="LWL27" s="74"/>
      <c r="LWM27" s="85"/>
      <c r="LWN27" s="80"/>
      <c r="LWO27" s="80"/>
      <c r="LWP27" s="85"/>
      <c r="LWQ27" s="77"/>
      <c r="LWR27" s="74"/>
      <c r="LWS27" s="74"/>
      <c r="LWT27" s="85"/>
      <c r="LWU27" s="74"/>
      <c r="LWV27" s="74"/>
      <c r="LWW27" s="85"/>
      <c r="LWX27" s="74"/>
      <c r="LWY27" s="74"/>
      <c r="LWZ27" s="85"/>
      <c r="LXA27" s="74"/>
      <c r="LXB27" s="74"/>
      <c r="LXC27" s="85"/>
      <c r="LXD27" s="80"/>
      <c r="LXE27" s="80"/>
      <c r="LXF27" s="85"/>
      <c r="LXG27" s="77"/>
      <c r="LXH27" s="74"/>
      <c r="LXI27" s="74"/>
      <c r="LXJ27" s="85"/>
      <c r="LXK27" s="74"/>
      <c r="LXL27" s="74"/>
      <c r="LXM27" s="85"/>
      <c r="LXN27" s="74"/>
      <c r="LXO27" s="74"/>
      <c r="LXP27" s="85"/>
      <c r="LXQ27" s="74"/>
      <c r="LXR27" s="74"/>
      <c r="LXS27" s="85"/>
      <c r="LXT27" s="80"/>
      <c r="LXU27" s="80"/>
      <c r="LXV27" s="85"/>
      <c r="LXW27" s="77"/>
      <c r="LXX27" s="74"/>
      <c r="LXY27" s="74"/>
      <c r="LXZ27" s="85"/>
      <c r="LYA27" s="74"/>
      <c r="LYB27" s="74"/>
      <c r="LYC27" s="85"/>
      <c r="LYD27" s="74"/>
      <c r="LYE27" s="74"/>
      <c r="LYF27" s="85"/>
      <c r="LYG27" s="74"/>
      <c r="LYH27" s="74"/>
      <c r="LYI27" s="85"/>
      <c r="LYJ27" s="80"/>
      <c r="LYK27" s="80"/>
      <c r="LYL27" s="85"/>
      <c r="LYM27" s="77"/>
      <c r="LYN27" s="74"/>
      <c r="LYO27" s="74"/>
      <c r="LYP27" s="85"/>
      <c r="LYQ27" s="74"/>
      <c r="LYR27" s="74"/>
      <c r="LYS27" s="85"/>
      <c r="LYT27" s="74"/>
      <c r="LYU27" s="74"/>
      <c r="LYV27" s="85"/>
      <c r="LYW27" s="74"/>
      <c r="LYX27" s="74"/>
      <c r="LYY27" s="85"/>
      <c r="LYZ27" s="80"/>
      <c r="LZA27" s="80"/>
      <c r="LZB27" s="85"/>
      <c r="LZC27" s="77"/>
      <c r="LZD27" s="74"/>
      <c r="LZE27" s="74"/>
      <c r="LZF27" s="85"/>
      <c r="LZG27" s="74"/>
      <c r="LZH27" s="74"/>
      <c r="LZI27" s="85"/>
      <c r="LZJ27" s="74"/>
      <c r="LZK27" s="74"/>
      <c r="LZL27" s="85"/>
      <c r="LZM27" s="74"/>
      <c r="LZN27" s="74"/>
      <c r="LZO27" s="85"/>
      <c r="LZP27" s="80"/>
      <c r="LZQ27" s="80"/>
      <c r="LZR27" s="85"/>
      <c r="LZS27" s="77"/>
      <c r="LZT27" s="74"/>
      <c r="LZU27" s="74"/>
      <c r="LZV27" s="85"/>
      <c r="LZW27" s="74"/>
      <c r="LZX27" s="74"/>
      <c r="LZY27" s="85"/>
      <c r="LZZ27" s="74"/>
      <c r="MAA27" s="74"/>
      <c r="MAB27" s="85"/>
      <c r="MAC27" s="74"/>
      <c r="MAD27" s="74"/>
      <c r="MAE27" s="85"/>
      <c r="MAF27" s="80"/>
      <c r="MAG27" s="80"/>
      <c r="MAH27" s="85"/>
      <c r="MAI27" s="77"/>
      <c r="MAJ27" s="74"/>
      <c r="MAK27" s="74"/>
      <c r="MAL27" s="85"/>
      <c r="MAM27" s="74"/>
      <c r="MAN27" s="74"/>
      <c r="MAO27" s="85"/>
      <c r="MAP27" s="74"/>
      <c r="MAQ27" s="74"/>
      <c r="MAR27" s="85"/>
      <c r="MAS27" s="74"/>
      <c r="MAT27" s="74"/>
      <c r="MAU27" s="85"/>
      <c r="MAV27" s="80"/>
      <c r="MAW27" s="80"/>
      <c r="MAX27" s="85"/>
      <c r="MAY27" s="77"/>
      <c r="MAZ27" s="74"/>
      <c r="MBA27" s="74"/>
      <c r="MBB27" s="85"/>
      <c r="MBC27" s="74"/>
      <c r="MBD27" s="74"/>
      <c r="MBE27" s="85"/>
      <c r="MBF27" s="74"/>
      <c r="MBG27" s="74"/>
      <c r="MBH27" s="85"/>
      <c r="MBI27" s="74"/>
      <c r="MBJ27" s="74"/>
      <c r="MBK27" s="85"/>
      <c r="MBL27" s="80"/>
      <c r="MBM27" s="80"/>
      <c r="MBN27" s="85"/>
      <c r="MBO27" s="77"/>
      <c r="MBP27" s="74"/>
      <c r="MBQ27" s="74"/>
      <c r="MBR27" s="85"/>
      <c r="MBS27" s="74"/>
      <c r="MBT27" s="74"/>
      <c r="MBU27" s="85"/>
      <c r="MBV27" s="74"/>
      <c r="MBW27" s="74"/>
      <c r="MBX27" s="85"/>
      <c r="MBY27" s="74"/>
      <c r="MBZ27" s="74"/>
      <c r="MCA27" s="85"/>
      <c r="MCB27" s="80"/>
      <c r="MCC27" s="80"/>
      <c r="MCD27" s="85"/>
      <c r="MCE27" s="77"/>
      <c r="MCF27" s="74"/>
      <c r="MCG27" s="74"/>
      <c r="MCH27" s="85"/>
      <c r="MCI27" s="74"/>
      <c r="MCJ27" s="74"/>
      <c r="MCK27" s="85"/>
      <c r="MCL27" s="74"/>
      <c r="MCM27" s="74"/>
      <c r="MCN27" s="85"/>
      <c r="MCO27" s="74"/>
      <c r="MCP27" s="74"/>
      <c r="MCQ27" s="85"/>
      <c r="MCR27" s="80"/>
      <c r="MCS27" s="80"/>
      <c r="MCT27" s="85"/>
      <c r="MCU27" s="77"/>
      <c r="MCV27" s="74"/>
      <c r="MCW27" s="74"/>
      <c r="MCX27" s="85"/>
      <c r="MCY27" s="74"/>
      <c r="MCZ27" s="74"/>
      <c r="MDA27" s="85"/>
      <c r="MDB27" s="74"/>
      <c r="MDC27" s="74"/>
      <c r="MDD27" s="85"/>
      <c r="MDE27" s="74"/>
      <c r="MDF27" s="74"/>
      <c r="MDG27" s="85"/>
      <c r="MDH27" s="80"/>
      <c r="MDI27" s="80"/>
      <c r="MDJ27" s="85"/>
      <c r="MDK27" s="77"/>
      <c r="MDL27" s="74"/>
      <c r="MDM27" s="74"/>
      <c r="MDN27" s="85"/>
      <c r="MDO27" s="74"/>
      <c r="MDP27" s="74"/>
      <c r="MDQ27" s="85"/>
      <c r="MDR27" s="74"/>
      <c r="MDS27" s="74"/>
      <c r="MDT27" s="85"/>
      <c r="MDU27" s="74"/>
      <c r="MDV27" s="74"/>
      <c r="MDW27" s="85"/>
      <c r="MDX27" s="80"/>
      <c r="MDY27" s="80"/>
      <c r="MDZ27" s="85"/>
      <c r="MEA27" s="77"/>
      <c r="MEB27" s="74"/>
      <c r="MEC27" s="74"/>
      <c r="MED27" s="85"/>
      <c r="MEE27" s="74"/>
      <c r="MEF27" s="74"/>
      <c r="MEG27" s="85"/>
      <c r="MEH27" s="74"/>
      <c r="MEI27" s="74"/>
      <c r="MEJ27" s="85"/>
      <c r="MEK27" s="74"/>
      <c r="MEL27" s="74"/>
      <c r="MEM27" s="85"/>
      <c r="MEN27" s="80"/>
      <c r="MEO27" s="80"/>
      <c r="MEP27" s="85"/>
      <c r="MEQ27" s="77"/>
      <c r="MER27" s="74"/>
      <c r="MES27" s="74"/>
      <c r="MET27" s="85"/>
      <c r="MEU27" s="74"/>
      <c r="MEV27" s="74"/>
      <c r="MEW27" s="85"/>
      <c r="MEX27" s="74"/>
      <c r="MEY27" s="74"/>
      <c r="MEZ27" s="85"/>
      <c r="MFA27" s="74"/>
      <c r="MFB27" s="74"/>
      <c r="MFC27" s="85"/>
      <c r="MFD27" s="80"/>
      <c r="MFE27" s="80"/>
      <c r="MFF27" s="85"/>
      <c r="MFG27" s="77"/>
      <c r="MFH27" s="74"/>
      <c r="MFI27" s="74"/>
      <c r="MFJ27" s="85"/>
      <c r="MFK27" s="74"/>
      <c r="MFL27" s="74"/>
      <c r="MFM27" s="85"/>
      <c r="MFN27" s="74"/>
      <c r="MFO27" s="74"/>
      <c r="MFP27" s="85"/>
      <c r="MFQ27" s="74"/>
      <c r="MFR27" s="74"/>
      <c r="MFS27" s="85"/>
      <c r="MFT27" s="80"/>
      <c r="MFU27" s="80"/>
      <c r="MFV27" s="85"/>
      <c r="MFW27" s="77"/>
      <c r="MFX27" s="74"/>
      <c r="MFY27" s="74"/>
      <c r="MFZ27" s="85"/>
      <c r="MGA27" s="74"/>
      <c r="MGB27" s="74"/>
      <c r="MGC27" s="85"/>
      <c r="MGD27" s="74"/>
      <c r="MGE27" s="74"/>
      <c r="MGF27" s="85"/>
      <c r="MGG27" s="74"/>
      <c r="MGH27" s="74"/>
      <c r="MGI27" s="85"/>
      <c r="MGJ27" s="80"/>
      <c r="MGK27" s="80"/>
      <c r="MGL27" s="85"/>
      <c r="MGM27" s="77"/>
      <c r="MGN27" s="74"/>
      <c r="MGO27" s="74"/>
      <c r="MGP27" s="85"/>
      <c r="MGQ27" s="74"/>
      <c r="MGR27" s="74"/>
      <c r="MGS27" s="85"/>
      <c r="MGT27" s="74"/>
      <c r="MGU27" s="74"/>
      <c r="MGV27" s="85"/>
      <c r="MGW27" s="74"/>
      <c r="MGX27" s="74"/>
      <c r="MGY27" s="85"/>
      <c r="MGZ27" s="80"/>
      <c r="MHA27" s="80"/>
      <c r="MHB27" s="85"/>
      <c r="MHC27" s="77"/>
      <c r="MHD27" s="74"/>
      <c r="MHE27" s="74"/>
      <c r="MHF27" s="85"/>
      <c r="MHG27" s="74"/>
      <c r="MHH27" s="74"/>
      <c r="MHI27" s="85"/>
      <c r="MHJ27" s="74"/>
      <c r="MHK27" s="74"/>
      <c r="MHL27" s="85"/>
      <c r="MHM27" s="74"/>
      <c r="MHN27" s="74"/>
      <c r="MHO27" s="85"/>
      <c r="MHP27" s="80"/>
      <c r="MHQ27" s="80"/>
      <c r="MHR27" s="85"/>
      <c r="MHS27" s="77"/>
      <c r="MHT27" s="74"/>
      <c r="MHU27" s="74"/>
      <c r="MHV27" s="85"/>
      <c r="MHW27" s="74"/>
      <c r="MHX27" s="74"/>
      <c r="MHY27" s="85"/>
      <c r="MHZ27" s="74"/>
      <c r="MIA27" s="74"/>
      <c r="MIB27" s="85"/>
      <c r="MIC27" s="74"/>
      <c r="MID27" s="74"/>
      <c r="MIE27" s="85"/>
      <c r="MIF27" s="80"/>
      <c r="MIG27" s="80"/>
      <c r="MIH27" s="85"/>
      <c r="MII27" s="77"/>
      <c r="MIJ27" s="74"/>
      <c r="MIK27" s="74"/>
      <c r="MIL27" s="85"/>
      <c r="MIM27" s="74"/>
      <c r="MIN27" s="74"/>
      <c r="MIO27" s="85"/>
      <c r="MIP27" s="74"/>
      <c r="MIQ27" s="74"/>
      <c r="MIR27" s="85"/>
      <c r="MIS27" s="74"/>
      <c r="MIT27" s="74"/>
      <c r="MIU27" s="85"/>
      <c r="MIV27" s="80"/>
      <c r="MIW27" s="80"/>
      <c r="MIX27" s="85"/>
      <c r="MIY27" s="77"/>
      <c r="MIZ27" s="74"/>
      <c r="MJA27" s="74"/>
      <c r="MJB27" s="85"/>
      <c r="MJC27" s="74"/>
      <c r="MJD27" s="74"/>
      <c r="MJE27" s="85"/>
      <c r="MJF27" s="74"/>
      <c r="MJG27" s="74"/>
      <c r="MJH27" s="85"/>
      <c r="MJI27" s="74"/>
      <c r="MJJ27" s="74"/>
      <c r="MJK27" s="85"/>
      <c r="MJL27" s="80"/>
      <c r="MJM27" s="80"/>
      <c r="MJN27" s="85"/>
      <c r="MJO27" s="77"/>
      <c r="MJP27" s="74"/>
      <c r="MJQ27" s="74"/>
      <c r="MJR27" s="85"/>
      <c r="MJS27" s="74"/>
      <c r="MJT27" s="74"/>
      <c r="MJU27" s="85"/>
      <c r="MJV27" s="74"/>
      <c r="MJW27" s="74"/>
      <c r="MJX27" s="85"/>
      <c r="MJY27" s="74"/>
      <c r="MJZ27" s="74"/>
      <c r="MKA27" s="85"/>
      <c r="MKB27" s="80"/>
      <c r="MKC27" s="80"/>
      <c r="MKD27" s="85"/>
      <c r="MKE27" s="77"/>
      <c r="MKF27" s="74"/>
      <c r="MKG27" s="74"/>
      <c r="MKH27" s="85"/>
      <c r="MKI27" s="74"/>
      <c r="MKJ27" s="74"/>
      <c r="MKK27" s="85"/>
      <c r="MKL27" s="74"/>
      <c r="MKM27" s="74"/>
      <c r="MKN27" s="85"/>
      <c r="MKO27" s="74"/>
      <c r="MKP27" s="74"/>
      <c r="MKQ27" s="85"/>
      <c r="MKR27" s="80"/>
      <c r="MKS27" s="80"/>
      <c r="MKT27" s="85"/>
      <c r="MKU27" s="77"/>
      <c r="MKV27" s="74"/>
      <c r="MKW27" s="74"/>
      <c r="MKX27" s="85"/>
      <c r="MKY27" s="74"/>
      <c r="MKZ27" s="74"/>
      <c r="MLA27" s="85"/>
      <c r="MLB27" s="74"/>
      <c r="MLC27" s="74"/>
      <c r="MLD27" s="85"/>
      <c r="MLE27" s="74"/>
      <c r="MLF27" s="74"/>
      <c r="MLG27" s="85"/>
      <c r="MLH27" s="80"/>
      <c r="MLI27" s="80"/>
      <c r="MLJ27" s="85"/>
      <c r="MLK27" s="77"/>
      <c r="MLL27" s="74"/>
      <c r="MLM27" s="74"/>
      <c r="MLN27" s="85"/>
      <c r="MLO27" s="74"/>
      <c r="MLP27" s="74"/>
      <c r="MLQ27" s="85"/>
      <c r="MLR27" s="74"/>
      <c r="MLS27" s="74"/>
      <c r="MLT27" s="85"/>
      <c r="MLU27" s="74"/>
      <c r="MLV27" s="74"/>
      <c r="MLW27" s="85"/>
      <c r="MLX27" s="80"/>
      <c r="MLY27" s="80"/>
      <c r="MLZ27" s="85"/>
      <c r="MMA27" s="77"/>
      <c r="MMB27" s="74"/>
      <c r="MMC27" s="74"/>
      <c r="MMD27" s="85"/>
      <c r="MME27" s="74"/>
      <c r="MMF27" s="74"/>
      <c r="MMG27" s="85"/>
      <c r="MMH27" s="74"/>
      <c r="MMI27" s="74"/>
      <c r="MMJ27" s="85"/>
      <c r="MMK27" s="74"/>
      <c r="MML27" s="74"/>
      <c r="MMM27" s="85"/>
      <c r="MMN27" s="80"/>
      <c r="MMO27" s="80"/>
      <c r="MMP27" s="85"/>
      <c r="MMQ27" s="77"/>
      <c r="MMR27" s="74"/>
      <c r="MMS27" s="74"/>
      <c r="MMT27" s="85"/>
      <c r="MMU27" s="74"/>
      <c r="MMV27" s="74"/>
      <c r="MMW27" s="85"/>
      <c r="MMX27" s="74"/>
      <c r="MMY27" s="74"/>
      <c r="MMZ27" s="85"/>
      <c r="MNA27" s="74"/>
      <c r="MNB27" s="74"/>
      <c r="MNC27" s="85"/>
      <c r="MND27" s="80"/>
      <c r="MNE27" s="80"/>
      <c r="MNF27" s="85"/>
      <c r="MNG27" s="77"/>
      <c r="MNH27" s="74"/>
      <c r="MNI27" s="74"/>
      <c r="MNJ27" s="85"/>
      <c r="MNK27" s="74"/>
      <c r="MNL27" s="74"/>
      <c r="MNM27" s="85"/>
      <c r="MNN27" s="74"/>
      <c r="MNO27" s="74"/>
      <c r="MNP27" s="85"/>
      <c r="MNQ27" s="74"/>
      <c r="MNR27" s="74"/>
      <c r="MNS27" s="85"/>
      <c r="MNT27" s="80"/>
      <c r="MNU27" s="80"/>
      <c r="MNV27" s="85"/>
      <c r="MNW27" s="77"/>
      <c r="MNX27" s="74"/>
      <c r="MNY27" s="74"/>
      <c r="MNZ27" s="85"/>
      <c r="MOA27" s="74"/>
      <c r="MOB27" s="74"/>
      <c r="MOC27" s="85"/>
      <c r="MOD27" s="74"/>
      <c r="MOE27" s="74"/>
      <c r="MOF27" s="85"/>
      <c r="MOG27" s="74"/>
      <c r="MOH27" s="74"/>
      <c r="MOI27" s="85"/>
      <c r="MOJ27" s="80"/>
      <c r="MOK27" s="80"/>
      <c r="MOL27" s="85"/>
      <c r="MOM27" s="77"/>
      <c r="MON27" s="74"/>
      <c r="MOO27" s="74"/>
      <c r="MOP27" s="85"/>
      <c r="MOQ27" s="74"/>
      <c r="MOR27" s="74"/>
      <c r="MOS27" s="85"/>
      <c r="MOT27" s="74"/>
      <c r="MOU27" s="74"/>
      <c r="MOV27" s="85"/>
      <c r="MOW27" s="74"/>
      <c r="MOX27" s="74"/>
      <c r="MOY27" s="85"/>
      <c r="MOZ27" s="80"/>
      <c r="MPA27" s="80"/>
      <c r="MPB27" s="85"/>
      <c r="MPC27" s="77"/>
      <c r="MPD27" s="74"/>
      <c r="MPE27" s="74"/>
      <c r="MPF27" s="85"/>
      <c r="MPG27" s="74"/>
      <c r="MPH27" s="74"/>
      <c r="MPI27" s="85"/>
      <c r="MPJ27" s="74"/>
      <c r="MPK27" s="74"/>
      <c r="MPL27" s="85"/>
      <c r="MPM27" s="74"/>
      <c r="MPN27" s="74"/>
      <c r="MPO27" s="85"/>
      <c r="MPP27" s="80"/>
      <c r="MPQ27" s="80"/>
      <c r="MPR27" s="85"/>
      <c r="MPS27" s="77"/>
      <c r="MPT27" s="74"/>
      <c r="MPU27" s="74"/>
      <c r="MPV27" s="85"/>
      <c r="MPW27" s="74"/>
      <c r="MPX27" s="74"/>
      <c r="MPY27" s="85"/>
      <c r="MPZ27" s="74"/>
      <c r="MQA27" s="74"/>
      <c r="MQB27" s="85"/>
      <c r="MQC27" s="74"/>
      <c r="MQD27" s="74"/>
      <c r="MQE27" s="85"/>
      <c r="MQF27" s="80"/>
      <c r="MQG27" s="80"/>
      <c r="MQH27" s="85"/>
      <c r="MQI27" s="77"/>
      <c r="MQJ27" s="74"/>
      <c r="MQK27" s="74"/>
      <c r="MQL27" s="85"/>
      <c r="MQM27" s="74"/>
      <c r="MQN27" s="74"/>
      <c r="MQO27" s="85"/>
      <c r="MQP27" s="74"/>
      <c r="MQQ27" s="74"/>
      <c r="MQR27" s="85"/>
      <c r="MQS27" s="74"/>
      <c r="MQT27" s="74"/>
      <c r="MQU27" s="85"/>
      <c r="MQV27" s="80"/>
      <c r="MQW27" s="80"/>
      <c r="MQX27" s="85"/>
      <c r="MQY27" s="77"/>
      <c r="MQZ27" s="74"/>
      <c r="MRA27" s="74"/>
      <c r="MRB27" s="85"/>
      <c r="MRC27" s="74"/>
      <c r="MRD27" s="74"/>
      <c r="MRE27" s="85"/>
      <c r="MRF27" s="74"/>
      <c r="MRG27" s="74"/>
      <c r="MRH27" s="85"/>
      <c r="MRI27" s="74"/>
      <c r="MRJ27" s="74"/>
      <c r="MRK27" s="85"/>
      <c r="MRL27" s="80"/>
      <c r="MRM27" s="80"/>
      <c r="MRN27" s="85"/>
      <c r="MRO27" s="77"/>
      <c r="MRP27" s="74"/>
      <c r="MRQ27" s="74"/>
      <c r="MRR27" s="85"/>
      <c r="MRS27" s="74"/>
      <c r="MRT27" s="74"/>
      <c r="MRU27" s="85"/>
      <c r="MRV27" s="74"/>
      <c r="MRW27" s="74"/>
      <c r="MRX27" s="85"/>
      <c r="MRY27" s="74"/>
      <c r="MRZ27" s="74"/>
      <c r="MSA27" s="85"/>
      <c r="MSB27" s="80"/>
      <c r="MSC27" s="80"/>
      <c r="MSD27" s="85"/>
      <c r="MSE27" s="77"/>
      <c r="MSF27" s="74"/>
      <c r="MSG27" s="74"/>
      <c r="MSH27" s="85"/>
      <c r="MSI27" s="74"/>
      <c r="MSJ27" s="74"/>
      <c r="MSK27" s="85"/>
      <c r="MSL27" s="74"/>
      <c r="MSM27" s="74"/>
      <c r="MSN27" s="85"/>
      <c r="MSO27" s="74"/>
      <c r="MSP27" s="74"/>
      <c r="MSQ27" s="85"/>
      <c r="MSR27" s="80"/>
      <c r="MSS27" s="80"/>
      <c r="MST27" s="85"/>
      <c r="MSU27" s="77"/>
      <c r="MSV27" s="74"/>
      <c r="MSW27" s="74"/>
      <c r="MSX27" s="85"/>
      <c r="MSY27" s="74"/>
      <c r="MSZ27" s="74"/>
      <c r="MTA27" s="85"/>
      <c r="MTB27" s="74"/>
      <c r="MTC27" s="74"/>
      <c r="MTD27" s="85"/>
      <c r="MTE27" s="74"/>
      <c r="MTF27" s="74"/>
      <c r="MTG27" s="85"/>
      <c r="MTH27" s="80"/>
      <c r="MTI27" s="80"/>
      <c r="MTJ27" s="85"/>
      <c r="MTK27" s="77"/>
      <c r="MTL27" s="74"/>
      <c r="MTM27" s="74"/>
      <c r="MTN27" s="85"/>
      <c r="MTO27" s="74"/>
      <c r="MTP27" s="74"/>
      <c r="MTQ27" s="85"/>
      <c r="MTR27" s="74"/>
      <c r="MTS27" s="74"/>
      <c r="MTT27" s="85"/>
      <c r="MTU27" s="74"/>
      <c r="MTV27" s="74"/>
      <c r="MTW27" s="85"/>
      <c r="MTX27" s="80"/>
      <c r="MTY27" s="80"/>
      <c r="MTZ27" s="85"/>
      <c r="MUA27" s="77"/>
      <c r="MUB27" s="74"/>
      <c r="MUC27" s="74"/>
      <c r="MUD27" s="85"/>
      <c r="MUE27" s="74"/>
      <c r="MUF27" s="74"/>
      <c r="MUG27" s="85"/>
      <c r="MUH27" s="74"/>
      <c r="MUI27" s="74"/>
      <c r="MUJ27" s="85"/>
      <c r="MUK27" s="74"/>
      <c r="MUL27" s="74"/>
      <c r="MUM27" s="85"/>
      <c r="MUN27" s="80"/>
      <c r="MUO27" s="80"/>
      <c r="MUP27" s="85"/>
      <c r="MUQ27" s="77"/>
      <c r="MUR27" s="74"/>
      <c r="MUS27" s="74"/>
      <c r="MUT27" s="85"/>
      <c r="MUU27" s="74"/>
      <c r="MUV27" s="74"/>
      <c r="MUW27" s="85"/>
      <c r="MUX27" s="74"/>
      <c r="MUY27" s="74"/>
      <c r="MUZ27" s="85"/>
      <c r="MVA27" s="74"/>
      <c r="MVB27" s="74"/>
      <c r="MVC27" s="85"/>
      <c r="MVD27" s="80"/>
      <c r="MVE27" s="80"/>
      <c r="MVF27" s="85"/>
      <c r="MVG27" s="77"/>
      <c r="MVH27" s="74"/>
      <c r="MVI27" s="74"/>
      <c r="MVJ27" s="85"/>
      <c r="MVK27" s="74"/>
      <c r="MVL27" s="74"/>
      <c r="MVM27" s="85"/>
      <c r="MVN27" s="74"/>
      <c r="MVO27" s="74"/>
      <c r="MVP27" s="85"/>
      <c r="MVQ27" s="74"/>
      <c r="MVR27" s="74"/>
      <c r="MVS27" s="85"/>
      <c r="MVT27" s="80"/>
      <c r="MVU27" s="80"/>
      <c r="MVV27" s="85"/>
      <c r="MVW27" s="77"/>
      <c r="MVX27" s="74"/>
      <c r="MVY27" s="74"/>
      <c r="MVZ27" s="85"/>
      <c r="MWA27" s="74"/>
      <c r="MWB27" s="74"/>
      <c r="MWC27" s="85"/>
      <c r="MWD27" s="74"/>
      <c r="MWE27" s="74"/>
      <c r="MWF27" s="85"/>
      <c r="MWG27" s="74"/>
      <c r="MWH27" s="74"/>
      <c r="MWI27" s="85"/>
      <c r="MWJ27" s="80"/>
      <c r="MWK27" s="80"/>
      <c r="MWL27" s="85"/>
      <c r="MWM27" s="77"/>
      <c r="MWN27" s="74"/>
      <c r="MWO27" s="74"/>
      <c r="MWP27" s="85"/>
      <c r="MWQ27" s="74"/>
      <c r="MWR27" s="74"/>
      <c r="MWS27" s="85"/>
      <c r="MWT27" s="74"/>
      <c r="MWU27" s="74"/>
      <c r="MWV27" s="85"/>
      <c r="MWW27" s="74"/>
      <c r="MWX27" s="74"/>
      <c r="MWY27" s="85"/>
      <c r="MWZ27" s="80"/>
      <c r="MXA27" s="80"/>
      <c r="MXB27" s="85"/>
      <c r="MXC27" s="77"/>
      <c r="MXD27" s="74"/>
      <c r="MXE27" s="74"/>
      <c r="MXF27" s="85"/>
      <c r="MXG27" s="74"/>
      <c r="MXH27" s="74"/>
      <c r="MXI27" s="85"/>
      <c r="MXJ27" s="74"/>
      <c r="MXK27" s="74"/>
      <c r="MXL27" s="85"/>
      <c r="MXM27" s="74"/>
      <c r="MXN27" s="74"/>
      <c r="MXO27" s="85"/>
      <c r="MXP27" s="80"/>
      <c r="MXQ27" s="80"/>
      <c r="MXR27" s="85"/>
      <c r="MXS27" s="77"/>
      <c r="MXT27" s="74"/>
      <c r="MXU27" s="74"/>
      <c r="MXV27" s="85"/>
      <c r="MXW27" s="74"/>
      <c r="MXX27" s="74"/>
      <c r="MXY27" s="85"/>
      <c r="MXZ27" s="74"/>
      <c r="MYA27" s="74"/>
      <c r="MYB27" s="85"/>
      <c r="MYC27" s="74"/>
      <c r="MYD27" s="74"/>
      <c r="MYE27" s="85"/>
      <c r="MYF27" s="80"/>
      <c r="MYG27" s="80"/>
      <c r="MYH27" s="85"/>
      <c r="MYI27" s="77"/>
      <c r="MYJ27" s="74"/>
      <c r="MYK27" s="74"/>
      <c r="MYL27" s="85"/>
      <c r="MYM27" s="74"/>
      <c r="MYN27" s="74"/>
      <c r="MYO27" s="85"/>
      <c r="MYP27" s="74"/>
      <c r="MYQ27" s="74"/>
      <c r="MYR27" s="85"/>
      <c r="MYS27" s="74"/>
      <c r="MYT27" s="74"/>
      <c r="MYU27" s="85"/>
      <c r="MYV27" s="80"/>
      <c r="MYW27" s="80"/>
      <c r="MYX27" s="85"/>
      <c r="MYY27" s="77"/>
      <c r="MYZ27" s="74"/>
      <c r="MZA27" s="74"/>
      <c r="MZB27" s="85"/>
      <c r="MZC27" s="74"/>
      <c r="MZD27" s="74"/>
      <c r="MZE27" s="85"/>
      <c r="MZF27" s="74"/>
      <c r="MZG27" s="74"/>
      <c r="MZH27" s="85"/>
      <c r="MZI27" s="74"/>
      <c r="MZJ27" s="74"/>
      <c r="MZK27" s="85"/>
      <c r="MZL27" s="80"/>
      <c r="MZM27" s="80"/>
      <c r="MZN27" s="85"/>
      <c r="MZO27" s="77"/>
      <c r="MZP27" s="74"/>
      <c r="MZQ27" s="74"/>
      <c r="MZR27" s="85"/>
      <c r="MZS27" s="74"/>
      <c r="MZT27" s="74"/>
      <c r="MZU27" s="85"/>
      <c r="MZV27" s="74"/>
      <c r="MZW27" s="74"/>
      <c r="MZX27" s="85"/>
      <c r="MZY27" s="74"/>
      <c r="MZZ27" s="74"/>
      <c r="NAA27" s="85"/>
      <c r="NAB27" s="80"/>
      <c r="NAC27" s="80"/>
      <c r="NAD27" s="85"/>
      <c r="NAE27" s="77"/>
      <c r="NAF27" s="74"/>
      <c r="NAG27" s="74"/>
      <c r="NAH27" s="85"/>
      <c r="NAI27" s="74"/>
      <c r="NAJ27" s="74"/>
      <c r="NAK27" s="85"/>
      <c r="NAL27" s="74"/>
      <c r="NAM27" s="74"/>
      <c r="NAN27" s="85"/>
      <c r="NAO27" s="74"/>
      <c r="NAP27" s="74"/>
      <c r="NAQ27" s="85"/>
      <c r="NAR27" s="80"/>
      <c r="NAS27" s="80"/>
      <c r="NAT27" s="85"/>
      <c r="NAU27" s="77"/>
      <c r="NAV27" s="74"/>
      <c r="NAW27" s="74"/>
      <c r="NAX27" s="85"/>
      <c r="NAY27" s="74"/>
      <c r="NAZ27" s="74"/>
      <c r="NBA27" s="85"/>
      <c r="NBB27" s="74"/>
      <c r="NBC27" s="74"/>
      <c r="NBD27" s="85"/>
      <c r="NBE27" s="74"/>
      <c r="NBF27" s="74"/>
      <c r="NBG27" s="85"/>
      <c r="NBH27" s="80"/>
      <c r="NBI27" s="80"/>
      <c r="NBJ27" s="85"/>
      <c r="NBK27" s="77"/>
      <c r="NBL27" s="74"/>
      <c r="NBM27" s="74"/>
      <c r="NBN27" s="85"/>
      <c r="NBO27" s="74"/>
      <c r="NBP27" s="74"/>
      <c r="NBQ27" s="85"/>
      <c r="NBR27" s="74"/>
      <c r="NBS27" s="74"/>
      <c r="NBT27" s="85"/>
      <c r="NBU27" s="74"/>
      <c r="NBV27" s="74"/>
      <c r="NBW27" s="85"/>
      <c r="NBX27" s="80"/>
      <c r="NBY27" s="80"/>
      <c r="NBZ27" s="85"/>
      <c r="NCA27" s="77"/>
      <c r="NCB27" s="74"/>
      <c r="NCC27" s="74"/>
      <c r="NCD27" s="85"/>
      <c r="NCE27" s="74"/>
      <c r="NCF27" s="74"/>
      <c r="NCG27" s="85"/>
      <c r="NCH27" s="74"/>
      <c r="NCI27" s="74"/>
      <c r="NCJ27" s="85"/>
      <c r="NCK27" s="74"/>
      <c r="NCL27" s="74"/>
      <c r="NCM27" s="85"/>
      <c r="NCN27" s="80"/>
      <c r="NCO27" s="80"/>
      <c r="NCP27" s="85"/>
      <c r="NCQ27" s="77"/>
      <c r="NCR27" s="74"/>
      <c r="NCS27" s="74"/>
      <c r="NCT27" s="85"/>
      <c r="NCU27" s="74"/>
      <c r="NCV27" s="74"/>
      <c r="NCW27" s="85"/>
      <c r="NCX27" s="74"/>
      <c r="NCY27" s="74"/>
      <c r="NCZ27" s="85"/>
      <c r="NDA27" s="74"/>
      <c r="NDB27" s="74"/>
      <c r="NDC27" s="85"/>
      <c r="NDD27" s="80"/>
      <c r="NDE27" s="80"/>
      <c r="NDF27" s="85"/>
      <c r="NDG27" s="77"/>
      <c r="NDH27" s="74"/>
      <c r="NDI27" s="74"/>
      <c r="NDJ27" s="85"/>
      <c r="NDK27" s="74"/>
      <c r="NDL27" s="74"/>
      <c r="NDM27" s="85"/>
      <c r="NDN27" s="74"/>
      <c r="NDO27" s="74"/>
      <c r="NDP27" s="85"/>
      <c r="NDQ27" s="74"/>
      <c r="NDR27" s="74"/>
      <c r="NDS27" s="85"/>
      <c r="NDT27" s="80"/>
      <c r="NDU27" s="80"/>
      <c r="NDV27" s="85"/>
      <c r="NDW27" s="77"/>
      <c r="NDX27" s="74"/>
      <c r="NDY27" s="74"/>
      <c r="NDZ27" s="85"/>
      <c r="NEA27" s="74"/>
      <c r="NEB27" s="74"/>
      <c r="NEC27" s="85"/>
      <c r="NED27" s="74"/>
      <c r="NEE27" s="74"/>
      <c r="NEF27" s="85"/>
      <c r="NEG27" s="74"/>
      <c r="NEH27" s="74"/>
      <c r="NEI27" s="85"/>
      <c r="NEJ27" s="80"/>
      <c r="NEK27" s="80"/>
      <c r="NEL27" s="85"/>
      <c r="NEM27" s="77"/>
      <c r="NEN27" s="74"/>
      <c r="NEO27" s="74"/>
      <c r="NEP27" s="85"/>
      <c r="NEQ27" s="74"/>
      <c r="NER27" s="74"/>
      <c r="NES27" s="85"/>
      <c r="NET27" s="74"/>
      <c r="NEU27" s="74"/>
      <c r="NEV27" s="85"/>
      <c r="NEW27" s="74"/>
      <c r="NEX27" s="74"/>
      <c r="NEY27" s="85"/>
      <c r="NEZ27" s="80"/>
      <c r="NFA27" s="80"/>
      <c r="NFB27" s="85"/>
      <c r="NFC27" s="77"/>
      <c r="NFD27" s="74"/>
      <c r="NFE27" s="74"/>
      <c r="NFF27" s="85"/>
      <c r="NFG27" s="74"/>
      <c r="NFH27" s="74"/>
      <c r="NFI27" s="85"/>
      <c r="NFJ27" s="74"/>
      <c r="NFK27" s="74"/>
      <c r="NFL27" s="85"/>
      <c r="NFM27" s="74"/>
      <c r="NFN27" s="74"/>
      <c r="NFO27" s="85"/>
      <c r="NFP27" s="80"/>
      <c r="NFQ27" s="80"/>
      <c r="NFR27" s="85"/>
      <c r="NFS27" s="77"/>
      <c r="NFT27" s="74"/>
      <c r="NFU27" s="74"/>
      <c r="NFV27" s="85"/>
      <c r="NFW27" s="74"/>
      <c r="NFX27" s="74"/>
      <c r="NFY27" s="85"/>
      <c r="NFZ27" s="74"/>
      <c r="NGA27" s="74"/>
      <c r="NGB27" s="85"/>
      <c r="NGC27" s="74"/>
      <c r="NGD27" s="74"/>
      <c r="NGE27" s="85"/>
      <c r="NGF27" s="80"/>
      <c r="NGG27" s="80"/>
      <c r="NGH27" s="85"/>
      <c r="NGI27" s="77"/>
      <c r="NGJ27" s="74"/>
      <c r="NGK27" s="74"/>
      <c r="NGL27" s="85"/>
      <c r="NGM27" s="74"/>
      <c r="NGN27" s="74"/>
      <c r="NGO27" s="85"/>
      <c r="NGP27" s="74"/>
      <c r="NGQ27" s="74"/>
      <c r="NGR27" s="85"/>
      <c r="NGS27" s="74"/>
      <c r="NGT27" s="74"/>
      <c r="NGU27" s="85"/>
      <c r="NGV27" s="80"/>
      <c r="NGW27" s="80"/>
      <c r="NGX27" s="85"/>
      <c r="NGY27" s="77"/>
      <c r="NGZ27" s="74"/>
      <c r="NHA27" s="74"/>
      <c r="NHB27" s="85"/>
      <c r="NHC27" s="74"/>
      <c r="NHD27" s="74"/>
      <c r="NHE27" s="85"/>
      <c r="NHF27" s="74"/>
      <c r="NHG27" s="74"/>
      <c r="NHH27" s="85"/>
      <c r="NHI27" s="74"/>
      <c r="NHJ27" s="74"/>
      <c r="NHK27" s="85"/>
      <c r="NHL27" s="80"/>
      <c r="NHM27" s="80"/>
      <c r="NHN27" s="85"/>
      <c r="NHO27" s="77"/>
      <c r="NHP27" s="74"/>
      <c r="NHQ27" s="74"/>
      <c r="NHR27" s="85"/>
      <c r="NHS27" s="74"/>
      <c r="NHT27" s="74"/>
      <c r="NHU27" s="85"/>
      <c r="NHV27" s="74"/>
      <c r="NHW27" s="74"/>
      <c r="NHX27" s="85"/>
      <c r="NHY27" s="74"/>
      <c r="NHZ27" s="74"/>
      <c r="NIA27" s="85"/>
      <c r="NIB27" s="80"/>
      <c r="NIC27" s="80"/>
      <c r="NID27" s="85"/>
      <c r="NIE27" s="77"/>
      <c r="NIF27" s="74"/>
      <c r="NIG27" s="74"/>
      <c r="NIH27" s="85"/>
      <c r="NII27" s="74"/>
      <c r="NIJ27" s="74"/>
      <c r="NIK27" s="85"/>
      <c r="NIL27" s="74"/>
      <c r="NIM27" s="74"/>
      <c r="NIN27" s="85"/>
      <c r="NIO27" s="74"/>
      <c r="NIP27" s="74"/>
      <c r="NIQ27" s="85"/>
      <c r="NIR27" s="80"/>
      <c r="NIS27" s="80"/>
      <c r="NIT27" s="85"/>
      <c r="NIU27" s="77"/>
      <c r="NIV27" s="74"/>
      <c r="NIW27" s="74"/>
      <c r="NIX27" s="85"/>
      <c r="NIY27" s="74"/>
      <c r="NIZ27" s="74"/>
      <c r="NJA27" s="85"/>
      <c r="NJB27" s="74"/>
      <c r="NJC27" s="74"/>
      <c r="NJD27" s="85"/>
      <c r="NJE27" s="74"/>
      <c r="NJF27" s="74"/>
      <c r="NJG27" s="85"/>
      <c r="NJH27" s="80"/>
      <c r="NJI27" s="80"/>
      <c r="NJJ27" s="85"/>
      <c r="NJK27" s="77"/>
      <c r="NJL27" s="74"/>
      <c r="NJM27" s="74"/>
      <c r="NJN27" s="85"/>
      <c r="NJO27" s="74"/>
      <c r="NJP27" s="74"/>
      <c r="NJQ27" s="85"/>
      <c r="NJR27" s="74"/>
      <c r="NJS27" s="74"/>
      <c r="NJT27" s="85"/>
      <c r="NJU27" s="74"/>
      <c r="NJV27" s="74"/>
      <c r="NJW27" s="85"/>
      <c r="NJX27" s="80"/>
      <c r="NJY27" s="80"/>
      <c r="NJZ27" s="85"/>
      <c r="NKA27" s="77"/>
      <c r="NKB27" s="74"/>
      <c r="NKC27" s="74"/>
      <c r="NKD27" s="85"/>
      <c r="NKE27" s="74"/>
      <c r="NKF27" s="74"/>
      <c r="NKG27" s="85"/>
      <c r="NKH27" s="74"/>
      <c r="NKI27" s="74"/>
      <c r="NKJ27" s="85"/>
      <c r="NKK27" s="74"/>
      <c r="NKL27" s="74"/>
      <c r="NKM27" s="85"/>
      <c r="NKN27" s="80"/>
      <c r="NKO27" s="80"/>
      <c r="NKP27" s="85"/>
      <c r="NKQ27" s="77"/>
      <c r="NKR27" s="74"/>
      <c r="NKS27" s="74"/>
      <c r="NKT27" s="85"/>
      <c r="NKU27" s="74"/>
      <c r="NKV27" s="74"/>
      <c r="NKW27" s="85"/>
      <c r="NKX27" s="74"/>
      <c r="NKY27" s="74"/>
      <c r="NKZ27" s="85"/>
      <c r="NLA27" s="74"/>
      <c r="NLB27" s="74"/>
      <c r="NLC27" s="85"/>
      <c r="NLD27" s="80"/>
      <c r="NLE27" s="80"/>
      <c r="NLF27" s="85"/>
      <c r="NLG27" s="77"/>
      <c r="NLH27" s="74"/>
      <c r="NLI27" s="74"/>
      <c r="NLJ27" s="85"/>
      <c r="NLK27" s="74"/>
      <c r="NLL27" s="74"/>
      <c r="NLM27" s="85"/>
      <c r="NLN27" s="74"/>
      <c r="NLO27" s="74"/>
      <c r="NLP27" s="85"/>
      <c r="NLQ27" s="74"/>
      <c r="NLR27" s="74"/>
      <c r="NLS27" s="85"/>
      <c r="NLT27" s="80"/>
      <c r="NLU27" s="80"/>
      <c r="NLV27" s="85"/>
      <c r="NLW27" s="77"/>
      <c r="NLX27" s="74"/>
      <c r="NLY27" s="74"/>
      <c r="NLZ27" s="85"/>
      <c r="NMA27" s="74"/>
      <c r="NMB27" s="74"/>
      <c r="NMC27" s="85"/>
      <c r="NMD27" s="74"/>
      <c r="NME27" s="74"/>
      <c r="NMF27" s="85"/>
      <c r="NMG27" s="74"/>
      <c r="NMH27" s="74"/>
      <c r="NMI27" s="85"/>
      <c r="NMJ27" s="80"/>
      <c r="NMK27" s="80"/>
      <c r="NML27" s="85"/>
      <c r="NMM27" s="77"/>
      <c r="NMN27" s="74"/>
      <c r="NMO27" s="74"/>
      <c r="NMP27" s="85"/>
      <c r="NMQ27" s="74"/>
      <c r="NMR27" s="74"/>
      <c r="NMS27" s="85"/>
      <c r="NMT27" s="74"/>
      <c r="NMU27" s="74"/>
      <c r="NMV27" s="85"/>
      <c r="NMW27" s="74"/>
      <c r="NMX27" s="74"/>
      <c r="NMY27" s="85"/>
      <c r="NMZ27" s="80"/>
      <c r="NNA27" s="80"/>
      <c r="NNB27" s="85"/>
      <c r="NNC27" s="77"/>
      <c r="NND27" s="74"/>
      <c r="NNE27" s="74"/>
      <c r="NNF27" s="85"/>
      <c r="NNG27" s="74"/>
      <c r="NNH27" s="74"/>
      <c r="NNI27" s="85"/>
      <c r="NNJ27" s="74"/>
      <c r="NNK27" s="74"/>
      <c r="NNL27" s="85"/>
      <c r="NNM27" s="74"/>
      <c r="NNN27" s="74"/>
      <c r="NNO27" s="85"/>
      <c r="NNP27" s="80"/>
      <c r="NNQ27" s="80"/>
      <c r="NNR27" s="85"/>
      <c r="NNS27" s="77"/>
      <c r="NNT27" s="74"/>
      <c r="NNU27" s="74"/>
      <c r="NNV27" s="85"/>
      <c r="NNW27" s="74"/>
      <c r="NNX27" s="74"/>
      <c r="NNY27" s="85"/>
      <c r="NNZ27" s="74"/>
      <c r="NOA27" s="74"/>
      <c r="NOB27" s="85"/>
      <c r="NOC27" s="74"/>
      <c r="NOD27" s="74"/>
      <c r="NOE27" s="85"/>
      <c r="NOF27" s="80"/>
      <c r="NOG27" s="80"/>
      <c r="NOH27" s="85"/>
      <c r="NOI27" s="77"/>
      <c r="NOJ27" s="74"/>
      <c r="NOK27" s="74"/>
      <c r="NOL27" s="85"/>
      <c r="NOM27" s="74"/>
      <c r="NON27" s="74"/>
      <c r="NOO27" s="85"/>
      <c r="NOP27" s="74"/>
      <c r="NOQ27" s="74"/>
      <c r="NOR27" s="85"/>
      <c r="NOS27" s="74"/>
      <c r="NOT27" s="74"/>
      <c r="NOU27" s="85"/>
      <c r="NOV27" s="80"/>
      <c r="NOW27" s="80"/>
      <c r="NOX27" s="85"/>
      <c r="NOY27" s="77"/>
      <c r="NOZ27" s="74"/>
      <c r="NPA27" s="74"/>
      <c r="NPB27" s="85"/>
      <c r="NPC27" s="74"/>
      <c r="NPD27" s="74"/>
      <c r="NPE27" s="85"/>
      <c r="NPF27" s="74"/>
      <c r="NPG27" s="74"/>
      <c r="NPH27" s="85"/>
      <c r="NPI27" s="74"/>
      <c r="NPJ27" s="74"/>
      <c r="NPK27" s="85"/>
      <c r="NPL27" s="80"/>
      <c r="NPM27" s="80"/>
      <c r="NPN27" s="85"/>
      <c r="NPO27" s="77"/>
      <c r="NPP27" s="74"/>
      <c r="NPQ27" s="74"/>
      <c r="NPR27" s="85"/>
      <c r="NPS27" s="74"/>
      <c r="NPT27" s="74"/>
      <c r="NPU27" s="85"/>
      <c r="NPV27" s="74"/>
      <c r="NPW27" s="74"/>
      <c r="NPX27" s="85"/>
      <c r="NPY27" s="74"/>
      <c r="NPZ27" s="74"/>
      <c r="NQA27" s="85"/>
      <c r="NQB27" s="80"/>
      <c r="NQC27" s="80"/>
      <c r="NQD27" s="85"/>
      <c r="NQE27" s="77"/>
      <c r="NQF27" s="74"/>
      <c r="NQG27" s="74"/>
      <c r="NQH27" s="85"/>
      <c r="NQI27" s="74"/>
      <c r="NQJ27" s="74"/>
      <c r="NQK27" s="85"/>
      <c r="NQL27" s="74"/>
      <c r="NQM27" s="74"/>
      <c r="NQN27" s="85"/>
      <c r="NQO27" s="74"/>
      <c r="NQP27" s="74"/>
      <c r="NQQ27" s="85"/>
      <c r="NQR27" s="80"/>
      <c r="NQS27" s="80"/>
      <c r="NQT27" s="85"/>
      <c r="NQU27" s="77"/>
      <c r="NQV27" s="74"/>
      <c r="NQW27" s="74"/>
      <c r="NQX27" s="85"/>
      <c r="NQY27" s="74"/>
      <c r="NQZ27" s="74"/>
      <c r="NRA27" s="85"/>
      <c r="NRB27" s="74"/>
      <c r="NRC27" s="74"/>
      <c r="NRD27" s="85"/>
      <c r="NRE27" s="74"/>
      <c r="NRF27" s="74"/>
      <c r="NRG27" s="85"/>
      <c r="NRH27" s="80"/>
      <c r="NRI27" s="80"/>
      <c r="NRJ27" s="85"/>
      <c r="NRK27" s="77"/>
      <c r="NRL27" s="74"/>
      <c r="NRM27" s="74"/>
      <c r="NRN27" s="85"/>
      <c r="NRO27" s="74"/>
      <c r="NRP27" s="74"/>
      <c r="NRQ27" s="85"/>
      <c r="NRR27" s="74"/>
      <c r="NRS27" s="74"/>
      <c r="NRT27" s="85"/>
      <c r="NRU27" s="74"/>
      <c r="NRV27" s="74"/>
      <c r="NRW27" s="85"/>
      <c r="NRX27" s="80"/>
      <c r="NRY27" s="80"/>
      <c r="NRZ27" s="85"/>
      <c r="NSA27" s="77"/>
      <c r="NSB27" s="74"/>
      <c r="NSC27" s="74"/>
      <c r="NSD27" s="85"/>
      <c r="NSE27" s="74"/>
      <c r="NSF27" s="74"/>
      <c r="NSG27" s="85"/>
      <c r="NSH27" s="74"/>
      <c r="NSI27" s="74"/>
      <c r="NSJ27" s="85"/>
      <c r="NSK27" s="74"/>
      <c r="NSL27" s="74"/>
      <c r="NSM27" s="85"/>
      <c r="NSN27" s="80"/>
      <c r="NSO27" s="80"/>
      <c r="NSP27" s="85"/>
      <c r="NSQ27" s="77"/>
      <c r="NSR27" s="74"/>
      <c r="NSS27" s="74"/>
      <c r="NST27" s="85"/>
      <c r="NSU27" s="74"/>
      <c r="NSV27" s="74"/>
      <c r="NSW27" s="85"/>
      <c r="NSX27" s="74"/>
      <c r="NSY27" s="74"/>
      <c r="NSZ27" s="85"/>
      <c r="NTA27" s="74"/>
      <c r="NTB27" s="74"/>
      <c r="NTC27" s="85"/>
      <c r="NTD27" s="80"/>
      <c r="NTE27" s="80"/>
      <c r="NTF27" s="85"/>
      <c r="NTG27" s="77"/>
      <c r="NTH27" s="74"/>
      <c r="NTI27" s="74"/>
      <c r="NTJ27" s="85"/>
      <c r="NTK27" s="74"/>
      <c r="NTL27" s="74"/>
      <c r="NTM27" s="85"/>
      <c r="NTN27" s="74"/>
      <c r="NTO27" s="74"/>
      <c r="NTP27" s="85"/>
      <c r="NTQ27" s="74"/>
      <c r="NTR27" s="74"/>
      <c r="NTS27" s="85"/>
      <c r="NTT27" s="80"/>
      <c r="NTU27" s="80"/>
      <c r="NTV27" s="85"/>
      <c r="NTW27" s="77"/>
      <c r="NTX27" s="74"/>
      <c r="NTY27" s="74"/>
      <c r="NTZ27" s="85"/>
      <c r="NUA27" s="74"/>
      <c r="NUB27" s="74"/>
      <c r="NUC27" s="85"/>
      <c r="NUD27" s="74"/>
      <c r="NUE27" s="74"/>
      <c r="NUF27" s="85"/>
      <c r="NUG27" s="74"/>
      <c r="NUH27" s="74"/>
      <c r="NUI27" s="85"/>
      <c r="NUJ27" s="80"/>
      <c r="NUK27" s="80"/>
      <c r="NUL27" s="85"/>
      <c r="NUM27" s="77"/>
      <c r="NUN27" s="74"/>
      <c r="NUO27" s="74"/>
      <c r="NUP27" s="85"/>
      <c r="NUQ27" s="74"/>
      <c r="NUR27" s="74"/>
      <c r="NUS27" s="85"/>
      <c r="NUT27" s="74"/>
      <c r="NUU27" s="74"/>
      <c r="NUV27" s="85"/>
      <c r="NUW27" s="74"/>
      <c r="NUX27" s="74"/>
      <c r="NUY27" s="85"/>
      <c r="NUZ27" s="80"/>
      <c r="NVA27" s="80"/>
      <c r="NVB27" s="85"/>
      <c r="NVC27" s="77"/>
      <c r="NVD27" s="74"/>
      <c r="NVE27" s="74"/>
      <c r="NVF27" s="85"/>
      <c r="NVG27" s="74"/>
      <c r="NVH27" s="74"/>
      <c r="NVI27" s="85"/>
      <c r="NVJ27" s="74"/>
      <c r="NVK27" s="74"/>
      <c r="NVL27" s="85"/>
      <c r="NVM27" s="74"/>
      <c r="NVN27" s="74"/>
      <c r="NVO27" s="85"/>
      <c r="NVP27" s="80"/>
      <c r="NVQ27" s="80"/>
      <c r="NVR27" s="85"/>
      <c r="NVS27" s="77"/>
      <c r="NVT27" s="74"/>
      <c r="NVU27" s="74"/>
      <c r="NVV27" s="85"/>
      <c r="NVW27" s="74"/>
      <c r="NVX27" s="74"/>
      <c r="NVY27" s="85"/>
      <c r="NVZ27" s="74"/>
      <c r="NWA27" s="74"/>
      <c r="NWB27" s="85"/>
      <c r="NWC27" s="74"/>
      <c r="NWD27" s="74"/>
      <c r="NWE27" s="85"/>
      <c r="NWF27" s="80"/>
      <c r="NWG27" s="80"/>
      <c r="NWH27" s="85"/>
      <c r="NWI27" s="77"/>
      <c r="NWJ27" s="74"/>
      <c r="NWK27" s="74"/>
      <c r="NWL27" s="85"/>
      <c r="NWM27" s="74"/>
      <c r="NWN27" s="74"/>
      <c r="NWO27" s="85"/>
      <c r="NWP27" s="74"/>
      <c r="NWQ27" s="74"/>
      <c r="NWR27" s="85"/>
      <c r="NWS27" s="74"/>
      <c r="NWT27" s="74"/>
      <c r="NWU27" s="85"/>
      <c r="NWV27" s="80"/>
      <c r="NWW27" s="80"/>
      <c r="NWX27" s="85"/>
      <c r="NWY27" s="77"/>
      <c r="NWZ27" s="74"/>
      <c r="NXA27" s="74"/>
      <c r="NXB27" s="85"/>
      <c r="NXC27" s="74"/>
      <c r="NXD27" s="74"/>
      <c r="NXE27" s="85"/>
      <c r="NXF27" s="74"/>
      <c r="NXG27" s="74"/>
      <c r="NXH27" s="85"/>
      <c r="NXI27" s="74"/>
      <c r="NXJ27" s="74"/>
      <c r="NXK27" s="85"/>
      <c r="NXL27" s="80"/>
      <c r="NXM27" s="80"/>
      <c r="NXN27" s="85"/>
      <c r="NXO27" s="77"/>
      <c r="NXP27" s="74"/>
      <c r="NXQ27" s="74"/>
      <c r="NXR27" s="85"/>
      <c r="NXS27" s="74"/>
      <c r="NXT27" s="74"/>
      <c r="NXU27" s="85"/>
      <c r="NXV27" s="74"/>
      <c r="NXW27" s="74"/>
      <c r="NXX27" s="85"/>
      <c r="NXY27" s="74"/>
      <c r="NXZ27" s="74"/>
      <c r="NYA27" s="85"/>
      <c r="NYB27" s="80"/>
      <c r="NYC27" s="80"/>
      <c r="NYD27" s="85"/>
      <c r="NYE27" s="77"/>
      <c r="NYF27" s="74"/>
      <c r="NYG27" s="74"/>
      <c r="NYH27" s="85"/>
      <c r="NYI27" s="74"/>
      <c r="NYJ27" s="74"/>
      <c r="NYK27" s="85"/>
      <c r="NYL27" s="74"/>
      <c r="NYM27" s="74"/>
      <c r="NYN27" s="85"/>
      <c r="NYO27" s="74"/>
      <c r="NYP27" s="74"/>
      <c r="NYQ27" s="85"/>
      <c r="NYR27" s="80"/>
      <c r="NYS27" s="80"/>
      <c r="NYT27" s="85"/>
      <c r="NYU27" s="77"/>
      <c r="NYV27" s="74"/>
      <c r="NYW27" s="74"/>
      <c r="NYX27" s="85"/>
      <c r="NYY27" s="74"/>
      <c r="NYZ27" s="74"/>
      <c r="NZA27" s="85"/>
      <c r="NZB27" s="74"/>
      <c r="NZC27" s="74"/>
      <c r="NZD27" s="85"/>
      <c r="NZE27" s="74"/>
      <c r="NZF27" s="74"/>
      <c r="NZG27" s="85"/>
      <c r="NZH27" s="80"/>
      <c r="NZI27" s="80"/>
      <c r="NZJ27" s="85"/>
      <c r="NZK27" s="77"/>
      <c r="NZL27" s="74"/>
      <c r="NZM27" s="74"/>
      <c r="NZN27" s="85"/>
      <c r="NZO27" s="74"/>
      <c r="NZP27" s="74"/>
      <c r="NZQ27" s="85"/>
      <c r="NZR27" s="74"/>
      <c r="NZS27" s="74"/>
      <c r="NZT27" s="85"/>
      <c r="NZU27" s="74"/>
      <c r="NZV27" s="74"/>
      <c r="NZW27" s="85"/>
      <c r="NZX27" s="80"/>
      <c r="NZY27" s="80"/>
      <c r="NZZ27" s="85"/>
      <c r="OAA27" s="77"/>
      <c r="OAB27" s="74"/>
      <c r="OAC27" s="74"/>
      <c r="OAD27" s="85"/>
      <c r="OAE27" s="74"/>
      <c r="OAF27" s="74"/>
      <c r="OAG27" s="85"/>
      <c r="OAH27" s="74"/>
      <c r="OAI27" s="74"/>
      <c r="OAJ27" s="85"/>
      <c r="OAK27" s="74"/>
      <c r="OAL27" s="74"/>
      <c r="OAM27" s="85"/>
      <c r="OAN27" s="80"/>
      <c r="OAO27" s="80"/>
      <c r="OAP27" s="85"/>
      <c r="OAQ27" s="77"/>
      <c r="OAR27" s="74"/>
      <c r="OAS27" s="74"/>
      <c r="OAT27" s="85"/>
      <c r="OAU27" s="74"/>
      <c r="OAV27" s="74"/>
      <c r="OAW27" s="85"/>
      <c r="OAX27" s="74"/>
      <c r="OAY27" s="74"/>
      <c r="OAZ27" s="85"/>
      <c r="OBA27" s="74"/>
      <c r="OBB27" s="74"/>
      <c r="OBC27" s="85"/>
      <c r="OBD27" s="80"/>
      <c r="OBE27" s="80"/>
      <c r="OBF27" s="85"/>
      <c r="OBG27" s="77"/>
      <c r="OBH27" s="74"/>
      <c r="OBI27" s="74"/>
      <c r="OBJ27" s="85"/>
      <c r="OBK27" s="74"/>
      <c r="OBL27" s="74"/>
      <c r="OBM27" s="85"/>
      <c r="OBN27" s="74"/>
      <c r="OBO27" s="74"/>
      <c r="OBP27" s="85"/>
      <c r="OBQ27" s="74"/>
      <c r="OBR27" s="74"/>
      <c r="OBS27" s="85"/>
      <c r="OBT27" s="80"/>
      <c r="OBU27" s="80"/>
      <c r="OBV27" s="85"/>
      <c r="OBW27" s="77"/>
      <c r="OBX27" s="74"/>
      <c r="OBY27" s="74"/>
      <c r="OBZ27" s="85"/>
      <c r="OCA27" s="74"/>
      <c r="OCB27" s="74"/>
      <c r="OCC27" s="85"/>
      <c r="OCD27" s="74"/>
      <c r="OCE27" s="74"/>
      <c r="OCF27" s="85"/>
      <c r="OCG27" s="74"/>
      <c r="OCH27" s="74"/>
      <c r="OCI27" s="85"/>
      <c r="OCJ27" s="80"/>
      <c r="OCK27" s="80"/>
      <c r="OCL27" s="85"/>
      <c r="OCM27" s="77"/>
      <c r="OCN27" s="74"/>
      <c r="OCO27" s="74"/>
      <c r="OCP27" s="85"/>
      <c r="OCQ27" s="74"/>
      <c r="OCR27" s="74"/>
      <c r="OCS27" s="85"/>
      <c r="OCT27" s="74"/>
      <c r="OCU27" s="74"/>
      <c r="OCV27" s="85"/>
      <c r="OCW27" s="74"/>
      <c r="OCX27" s="74"/>
      <c r="OCY27" s="85"/>
      <c r="OCZ27" s="80"/>
      <c r="ODA27" s="80"/>
      <c r="ODB27" s="85"/>
      <c r="ODC27" s="77"/>
      <c r="ODD27" s="74"/>
      <c r="ODE27" s="74"/>
      <c r="ODF27" s="85"/>
      <c r="ODG27" s="74"/>
      <c r="ODH27" s="74"/>
      <c r="ODI27" s="85"/>
      <c r="ODJ27" s="74"/>
      <c r="ODK27" s="74"/>
      <c r="ODL27" s="85"/>
      <c r="ODM27" s="74"/>
      <c r="ODN27" s="74"/>
      <c r="ODO27" s="85"/>
      <c r="ODP27" s="80"/>
      <c r="ODQ27" s="80"/>
      <c r="ODR27" s="85"/>
      <c r="ODS27" s="77"/>
      <c r="ODT27" s="74"/>
      <c r="ODU27" s="74"/>
      <c r="ODV27" s="85"/>
      <c r="ODW27" s="74"/>
      <c r="ODX27" s="74"/>
      <c r="ODY27" s="85"/>
      <c r="ODZ27" s="74"/>
      <c r="OEA27" s="74"/>
      <c r="OEB27" s="85"/>
      <c r="OEC27" s="74"/>
      <c r="OED27" s="74"/>
      <c r="OEE27" s="85"/>
      <c r="OEF27" s="80"/>
      <c r="OEG27" s="80"/>
      <c r="OEH27" s="85"/>
      <c r="OEI27" s="77"/>
      <c r="OEJ27" s="74"/>
      <c r="OEK27" s="74"/>
      <c r="OEL27" s="85"/>
      <c r="OEM27" s="74"/>
      <c r="OEN27" s="74"/>
      <c r="OEO27" s="85"/>
      <c r="OEP27" s="74"/>
      <c r="OEQ27" s="74"/>
      <c r="OER27" s="85"/>
      <c r="OES27" s="74"/>
      <c r="OET27" s="74"/>
      <c r="OEU27" s="85"/>
      <c r="OEV27" s="80"/>
      <c r="OEW27" s="80"/>
      <c r="OEX27" s="85"/>
      <c r="OEY27" s="77"/>
      <c r="OEZ27" s="74"/>
      <c r="OFA27" s="74"/>
      <c r="OFB27" s="85"/>
      <c r="OFC27" s="74"/>
      <c r="OFD27" s="74"/>
      <c r="OFE27" s="85"/>
      <c r="OFF27" s="74"/>
      <c r="OFG27" s="74"/>
      <c r="OFH27" s="85"/>
      <c r="OFI27" s="74"/>
      <c r="OFJ27" s="74"/>
      <c r="OFK27" s="85"/>
      <c r="OFL27" s="80"/>
      <c r="OFM27" s="80"/>
      <c r="OFN27" s="85"/>
      <c r="OFO27" s="77"/>
      <c r="OFP27" s="74"/>
      <c r="OFQ27" s="74"/>
      <c r="OFR27" s="85"/>
      <c r="OFS27" s="74"/>
      <c r="OFT27" s="74"/>
      <c r="OFU27" s="85"/>
      <c r="OFV27" s="74"/>
      <c r="OFW27" s="74"/>
      <c r="OFX27" s="85"/>
      <c r="OFY27" s="74"/>
      <c r="OFZ27" s="74"/>
      <c r="OGA27" s="85"/>
      <c r="OGB27" s="80"/>
      <c r="OGC27" s="80"/>
      <c r="OGD27" s="85"/>
      <c r="OGE27" s="77"/>
      <c r="OGF27" s="74"/>
      <c r="OGG27" s="74"/>
      <c r="OGH27" s="85"/>
      <c r="OGI27" s="74"/>
      <c r="OGJ27" s="74"/>
      <c r="OGK27" s="85"/>
      <c r="OGL27" s="74"/>
      <c r="OGM27" s="74"/>
      <c r="OGN27" s="85"/>
      <c r="OGO27" s="74"/>
      <c r="OGP27" s="74"/>
      <c r="OGQ27" s="85"/>
      <c r="OGR27" s="80"/>
      <c r="OGS27" s="80"/>
      <c r="OGT27" s="85"/>
      <c r="OGU27" s="77"/>
      <c r="OGV27" s="74"/>
      <c r="OGW27" s="74"/>
      <c r="OGX27" s="85"/>
      <c r="OGY27" s="74"/>
      <c r="OGZ27" s="74"/>
      <c r="OHA27" s="85"/>
      <c r="OHB27" s="74"/>
      <c r="OHC27" s="74"/>
      <c r="OHD27" s="85"/>
      <c r="OHE27" s="74"/>
      <c r="OHF27" s="74"/>
      <c r="OHG27" s="85"/>
      <c r="OHH27" s="80"/>
      <c r="OHI27" s="80"/>
      <c r="OHJ27" s="85"/>
      <c r="OHK27" s="77"/>
      <c r="OHL27" s="74"/>
      <c r="OHM27" s="74"/>
      <c r="OHN27" s="85"/>
      <c r="OHO27" s="74"/>
      <c r="OHP27" s="74"/>
      <c r="OHQ27" s="85"/>
      <c r="OHR27" s="74"/>
      <c r="OHS27" s="74"/>
      <c r="OHT27" s="85"/>
      <c r="OHU27" s="74"/>
      <c r="OHV27" s="74"/>
      <c r="OHW27" s="85"/>
      <c r="OHX27" s="80"/>
      <c r="OHY27" s="80"/>
      <c r="OHZ27" s="85"/>
      <c r="OIA27" s="77"/>
      <c r="OIB27" s="74"/>
      <c r="OIC27" s="74"/>
      <c r="OID27" s="85"/>
      <c r="OIE27" s="74"/>
      <c r="OIF27" s="74"/>
      <c r="OIG27" s="85"/>
      <c r="OIH27" s="74"/>
      <c r="OII27" s="74"/>
      <c r="OIJ27" s="85"/>
      <c r="OIK27" s="74"/>
      <c r="OIL27" s="74"/>
      <c r="OIM27" s="85"/>
      <c r="OIN27" s="80"/>
      <c r="OIO27" s="80"/>
      <c r="OIP27" s="85"/>
      <c r="OIQ27" s="77"/>
      <c r="OIR27" s="74"/>
      <c r="OIS27" s="74"/>
      <c r="OIT27" s="85"/>
      <c r="OIU27" s="74"/>
      <c r="OIV27" s="74"/>
      <c r="OIW27" s="85"/>
      <c r="OIX27" s="74"/>
      <c r="OIY27" s="74"/>
      <c r="OIZ27" s="85"/>
      <c r="OJA27" s="74"/>
      <c r="OJB27" s="74"/>
      <c r="OJC27" s="85"/>
      <c r="OJD27" s="80"/>
      <c r="OJE27" s="80"/>
      <c r="OJF27" s="85"/>
      <c r="OJG27" s="77"/>
      <c r="OJH27" s="74"/>
      <c r="OJI27" s="74"/>
      <c r="OJJ27" s="85"/>
      <c r="OJK27" s="74"/>
      <c r="OJL27" s="74"/>
      <c r="OJM27" s="85"/>
      <c r="OJN27" s="74"/>
      <c r="OJO27" s="74"/>
      <c r="OJP27" s="85"/>
      <c r="OJQ27" s="74"/>
      <c r="OJR27" s="74"/>
      <c r="OJS27" s="85"/>
      <c r="OJT27" s="80"/>
      <c r="OJU27" s="80"/>
      <c r="OJV27" s="85"/>
      <c r="OJW27" s="77"/>
      <c r="OJX27" s="74"/>
      <c r="OJY27" s="74"/>
      <c r="OJZ27" s="85"/>
      <c r="OKA27" s="74"/>
      <c r="OKB27" s="74"/>
      <c r="OKC27" s="85"/>
      <c r="OKD27" s="74"/>
      <c r="OKE27" s="74"/>
      <c r="OKF27" s="85"/>
      <c r="OKG27" s="74"/>
      <c r="OKH27" s="74"/>
      <c r="OKI27" s="85"/>
      <c r="OKJ27" s="80"/>
      <c r="OKK27" s="80"/>
      <c r="OKL27" s="85"/>
      <c r="OKM27" s="77"/>
      <c r="OKN27" s="74"/>
      <c r="OKO27" s="74"/>
      <c r="OKP27" s="85"/>
      <c r="OKQ27" s="74"/>
      <c r="OKR27" s="74"/>
      <c r="OKS27" s="85"/>
      <c r="OKT27" s="74"/>
      <c r="OKU27" s="74"/>
      <c r="OKV27" s="85"/>
      <c r="OKW27" s="74"/>
      <c r="OKX27" s="74"/>
      <c r="OKY27" s="85"/>
      <c r="OKZ27" s="80"/>
      <c r="OLA27" s="80"/>
      <c r="OLB27" s="85"/>
      <c r="OLC27" s="77"/>
      <c r="OLD27" s="74"/>
      <c r="OLE27" s="74"/>
      <c r="OLF27" s="85"/>
      <c r="OLG27" s="74"/>
      <c r="OLH27" s="74"/>
      <c r="OLI27" s="85"/>
      <c r="OLJ27" s="74"/>
      <c r="OLK27" s="74"/>
      <c r="OLL27" s="85"/>
      <c r="OLM27" s="74"/>
      <c r="OLN27" s="74"/>
      <c r="OLO27" s="85"/>
      <c r="OLP27" s="80"/>
      <c r="OLQ27" s="80"/>
      <c r="OLR27" s="85"/>
      <c r="OLS27" s="77"/>
      <c r="OLT27" s="74"/>
      <c r="OLU27" s="74"/>
      <c r="OLV27" s="85"/>
      <c r="OLW27" s="74"/>
      <c r="OLX27" s="74"/>
      <c r="OLY27" s="85"/>
      <c r="OLZ27" s="74"/>
      <c r="OMA27" s="74"/>
      <c r="OMB27" s="85"/>
      <c r="OMC27" s="74"/>
      <c r="OMD27" s="74"/>
      <c r="OME27" s="85"/>
      <c r="OMF27" s="80"/>
      <c r="OMG27" s="80"/>
      <c r="OMH27" s="85"/>
      <c r="OMI27" s="77"/>
      <c r="OMJ27" s="74"/>
      <c r="OMK27" s="74"/>
      <c r="OML27" s="85"/>
      <c r="OMM27" s="74"/>
      <c r="OMN27" s="74"/>
      <c r="OMO27" s="85"/>
      <c r="OMP27" s="74"/>
      <c r="OMQ27" s="74"/>
      <c r="OMR27" s="85"/>
      <c r="OMS27" s="74"/>
      <c r="OMT27" s="74"/>
      <c r="OMU27" s="85"/>
      <c r="OMV27" s="80"/>
      <c r="OMW27" s="80"/>
      <c r="OMX27" s="85"/>
      <c r="OMY27" s="77"/>
      <c r="OMZ27" s="74"/>
      <c r="ONA27" s="74"/>
      <c r="ONB27" s="85"/>
      <c r="ONC27" s="74"/>
      <c r="OND27" s="74"/>
      <c r="ONE27" s="85"/>
      <c r="ONF27" s="74"/>
      <c r="ONG27" s="74"/>
      <c r="ONH27" s="85"/>
      <c r="ONI27" s="74"/>
      <c r="ONJ27" s="74"/>
      <c r="ONK27" s="85"/>
      <c r="ONL27" s="80"/>
      <c r="ONM27" s="80"/>
      <c r="ONN27" s="85"/>
      <c r="ONO27" s="77"/>
      <c r="ONP27" s="74"/>
      <c r="ONQ27" s="74"/>
      <c r="ONR27" s="85"/>
      <c r="ONS27" s="74"/>
      <c r="ONT27" s="74"/>
      <c r="ONU27" s="85"/>
      <c r="ONV27" s="74"/>
      <c r="ONW27" s="74"/>
      <c r="ONX27" s="85"/>
      <c r="ONY27" s="74"/>
      <c r="ONZ27" s="74"/>
      <c r="OOA27" s="85"/>
      <c r="OOB27" s="80"/>
      <c r="OOC27" s="80"/>
      <c r="OOD27" s="85"/>
      <c r="OOE27" s="77"/>
      <c r="OOF27" s="74"/>
      <c r="OOG27" s="74"/>
      <c r="OOH27" s="85"/>
      <c r="OOI27" s="74"/>
      <c r="OOJ27" s="74"/>
      <c r="OOK27" s="85"/>
      <c r="OOL27" s="74"/>
      <c r="OOM27" s="74"/>
      <c r="OON27" s="85"/>
      <c r="OOO27" s="74"/>
      <c r="OOP27" s="74"/>
      <c r="OOQ27" s="85"/>
      <c r="OOR27" s="80"/>
      <c r="OOS27" s="80"/>
      <c r="OOT27" s="85"/>
      <c r="OOU27" s="77"/>
      <c r="OOV27" s="74"/>
      <c r="OOW27" s="74"/>
      <c r="OOX27" s="85"/>
      <c r="OOY27" s="74"/>
      <c r="OOZ27" s="74"/>
      <c r="OPA27" s="85"/>
      <c r="OPB27" s="74"/>
      <c r="OPC27" s="74"/>
      <c r="OPD27" s="85"/>
      <c r="OPE27" s="74"/>
      <c r="OPF27" s="74"/>
      <c r="OPG27" s="85"/>
      <c r="OPH27" s="80"/>
      <c r="OPI27" s="80"/>
      <c r="OPJ27" s="85"/>
      <c r="OPK27" s="77"/>
      <c r="OPL27" s="74"/>
      <c r="OPM27" s="74"/>
      <c r="OPN27" s="85"/>
      <c r="OPO27" s="74"/>
      <c r="OPP27" s="74"/>
      <c r="OPQ27" s="85"/>
      <c r="OPR27" s="74"/>
      <c r="OPS27" s="74"/>
      <c r="OPT27" s="85"/>
      <c r="OPU27" s="74"/>
      <c r="OPV27" s="74"/>
      <c r="OPW27" s="85"/>
      <c r="OPX27" s="80"/>
      <c r="OPY27" s="80"/>
      <c r="OPZ27" s="85"/>
      <c r="OQA27" s="77"/>
      <c r="OQB27" s="74"/>
      <c r="OQC27" s="74"/>
      <c r="OQD27" s="85"/>
      <c r="OQE27" s="74"/>
      <c r="OQF27" s="74"/>
      <c r="OQG27" s="85"/>
      <c r="OQH27" s="74"/>
      <c r="OQI27" s="74"/>
      <c r="OQJ27" s="85"/>
      <c r="OQK27" s="74"/>
      <c r="OQL27" s="74"/>
      <c r="OQM27" s="85"/>
      <c r="OQN27" s="80"/>
      <c r="OQO27" s="80"/>
      <c r="OQP27" s="85"/>
      <c r="OQQ27" s="77"/>
      <c r="OQR27" s="74"/>
      <c r="OQS27" s="74"/>
      <c r="OQT27" s="85"/>
      <c r="OQU27" s="74"/>
      <c r="OQV27" s="74"/>
      <c r="OQW27" s="85"/>
      <c r="OQX27" s="74"/>
      <c r="OQY27" s="74"/>
      <c r="OQZ27" s="85"/>
      <c r="ORA27" s="74"/>
      <c r="ORB27" s="74"/>
      <c r="ORC27" s="85"/>
      <c r="ORD27" s="80"/>
      <c r="ORE27" s="80"/>
      <c r="ORF27" s="85"/>
      <c r="ORG27" s="77"/>
      <c r="ORH27" s="74"/>
      <c r="ORI27" s="74"/>
      <c r="ORJ27" s="85"/>
      <c r="ORK27" s="74"/>
      <c r="ORL27" s="74"/>
      <c r="ORM27" s="85"/>
      <c r="ORN27" s="74"/>
      <c r="ORO27" s="74"/>
      <c r="ORP27" s="85"/>
      <c r="ORQ27" s="74"/>
      <c r="ORR27" s="74"/>
      <c r="ORS27" s="85"/>
      <c r="ORT27" s="80"/>
      <c r="ORU27" s="80"/>
      <c r="ORV27" s="85"/>
      <c r="ORW27" s="77"/>
      <c r="ORX27" s="74"/>
      <c r="ORY27" s="74"/>
      <c r="ORZ27" s="85"/>
      <c r="OSA27" s="74"/>
      <c r="OSB27" s="74"/>
      <c r="OSC27" s="85"/>
      <c r="OSD27" s="74"/>
      <c r="OSE27" s="74"/>
      <c r="OSF27" s="85"/>
      <c r="OSG27" s="74"/>
      <c r="OSH27" s="74"/>
      <c r="OSI27" s="85"/>
      <c r="OSJ27" s="80"/>
      <c r="OSK27" s="80"/>
      <c r="OSL27" s="85"/>
      <c r="OSM27" s="77"/>
      <c r="OSN27" s="74"/>
      <c r="OSO27" s="74"/>
      <c r="OSP27" s="85"/>
      <c r="OSQ27" s="74"/>
      <c r="OSR27" s="74"/>
      <c r="OSS27" s="85"/>
      <c r="OST27" s="74"/>
      <c r="OSU27" s="74"/>
      <c r="OSV27" s="85"/>
      <c r="OSW27" s="74"/>
      <c r="OSX27" s="74"/>
      <c r="OSY27" s="85"/>
      <c r="OSZ27" s="80"/>
      <c r="OTA27" s="80"/>
      <c r="OTB27" s="85"/>
      <c r="OTC27" s="77"/>
      <c r="OTD27" s="74"/>
      <c r="OTE27" s="74"/>
      <c r="OTF27" s="85"/>
      <c r="OTG27" s="74"/>
      <c r="OTH27" s="74"/>
      <c r="OTI27" s="85"/>
      <c r="OTJ27" s="74"/>
      <c r="OTK27" s="74"/>
      <c r="OTL27" s="85"/>
      <c r="OTM27" s="74"/>
      <c r="OTN27" s="74"/>
      <c r="OTO27" s="85"/>
      <c r="OTP27" s="80"/>
      <c r="OTQ27" s="80"/>
      <c r="OTR27" s="85"/>
      <c r="OTS27" s="77"/>
      <c r="OTT27" s="74"/>
      <c r="OTU27" s="74"/>
      <c r="OTV27" s="85"/>
      <c r="OTW27" s="74"/>
      <c r="OTX27" s="74"/>
      <c r="OTY27" s="85"/>
      <c r="OTZ27" s="74"/>
      <c r="OUA27" s="74"/>
      <c r="OUB27" s="85"/>
      <c r="OUC27" s="74"/>
      <c r="OUD27" s="74"/>
      <c r="OUE27" s="85"/>
      <c r="OUF27" s="80"/>
      <c r="OUG27" s="80"/>
      <c r="OUH27" s="85"/>
      <c r="OUI27" s="77"/>
      <c r="OUJ27" s="74"/>
      <c r="OUK27" s="74"/>
      <c r="OUL27" s="85"/>
      <c r="OUM27" s="74"/>
      <c r="OUN27" s="74"/>
      <c r="OUO27" s="85"/>
      <c r="OUP27" s="74"/>
      <c r="OUQ27" s="74"/>
      <c r="OUR27" s="85"/>
      <c r="OUS27" s="74"/>
      <c r="OUT27" s="74"/>
      <c r="OUU27" s="85"/>
      <c r="OUV27" s="80"/>
      <c r="OUW27" s="80"/>
      <c r="OUX27" s="85"/>
      <c r="OUY27" s="77"/>
      <c r="OUZ27" s="74"/>
      <c r="OVA27" s="74"/>
      <c r="OVB27" s="85"/>
      <c r="OVC27" s="74"/>
      <c r="OVD27" s="74"/>
      <c r="OVE27" s="85"/>
      <c r="OVF27" s="74"/>
      <c r="OVG27" s="74"/>
      <c r="OVH27" s="85"/>
      <c r="OVI27" s="74"/>
      <c r="OVJ27" s="74"/>
      <c r="OVK27" s="85"/>
      <c r="OVL27" s="80"/>
      <c r="OVM27" s="80"/>
      <c r="OVN27" s="85"/>
      <c r="OVO27" s="77"/>
      <c r="OVP27" s="74"/>
      <c r="OVQ27" s="74"/>
      <c r="OVR27" s="85"/>
      <c r="OVS27" s="74"/>
      <c r="OVT27" s="74"/>
      <c r="OVU27" s="85"/>
      <c r="OVV27" s="74"/>
      <c r="OVW27" s="74"/>
      <c r="OVX27" s="85"/>
      <c r="OVY27" s="74"/>
      <c r="OVZ27" s="74"/>
      <c r="OWA27" s="85"/>
      <c r="OWB27" s="80"/>
      <c r="OWC27" s="80"/>
      <c r="OWD27" s="85"/>
      <c r="OWE27" s="77"/>
      <c r="OWF27" s="74"/>
      <c r="OWG27" s="74"/>
      <c r="OWH27" s="85"/>
      <c r="OWI27" s="74"/>
      <c r="OWJ27" s="74"/>
      <c r="OWK27" s="85"/>
      <c r="OWL27" s="74"/>
      <c r="OWM27" s="74"/>
      <c r="OWN27" s="85"/>
      <c r="OWO27" s="74"/>
      <c r="OWP27" s="74"/>
      <c r="OWQ27" s="85"/>
      <c r="OWR27" s="80"/>
      <c r="OWS27" s="80"/>
      <c r="OWT27" s="85"/>
      <c r="OWU27" s="77"/>
      <c r="OWV27" s="74"/>
      <c r="OWW27" s="74"/>
      <c r="OWX27" s="85"/>
      <c r="OWY27" s="74"/>
      <c r="OWZ27" s="74"/>
      <c r="OXA27" s="85"/>
      <c r="OXB27" s="74"/>
      <c r="OXC27" s="74"/>
      <c r="OXD27" s="85"/>
      <c r="OXE27" s="74"/>
      <c r="OXF27" s="74"/>
      <c r="OXG27" s="85"/>
      <c r="OXH27" s="80"/>
      <c r="OXI27" s="80"/>
      <c r="OXJ27" s="85"/>
      <c r="OXK27" s="77"/>
      <c r="OXL27" s="74"/>
      <c r="OXM27" s="74"/>
      <c r="OXN27" s="85"/>
      <c r="OXO27" s="74"/>
      <c r="OXP27" s="74"/>
      <c r="OXQ27" s="85"/>
      <c r="OXR27" s="74"/>
      <c r="OXS27" s="74"/>
      <c r="OXT27" s="85"/>
      <c r="OXU27" s="74"/>
      <c r="OXV27" s="74"/>
      <c r="OXW27" s="85"/>
      <c r="OXX27" s="80"/>
      <c r="OXY27" s="80"/>
      <c r="OXZ27" s="85"/>
      <c r="OYA27" s="77"/>
      <c r="OYB27" s="74"/>
      <c r="OYC27" s="74"/>
      <c r="OYD27" s="85"/>
      <c r="OYE27" s="74"/>
      <c r="OYF27" s="74"/>
      <c r="OYG27" s="85"/>
      <c r="OYH27" s="74"/>
      <c r="OYI27" s="74"/>
      <c r="OYJ27" s="85"/>
      <c r="OYK27" s="74"/>
      <c r="OYL27" s="74"/>
      <c r="OYM27" s="85"/>
      <c r="OYN27" s="80"/>
      <c r="OYO27" s="80"/>
      <c r="OYP27" s="85"/>
      <c r="OYQ27" s="77"/>
      <c r="OYR27" s="74"/>
      <c r="OYS27" s="74"/>
      <c r="OYT27" s="85"/>
      <c r="OYU27" s="74"/>
      <c r="OYV27" s="74"/>
      <c r="OYW27" s="85"/>
      <c r="OYX27" s="74"/>
      <c r="OYY27" s="74"/>
      <c r="OYZ27" s="85"/>
      <c r="OZA27" s="74"/>
      <c r="OZB27" s="74"/>
      <c r="OZC27" s="85"/>
      <c r="OZD27" s="80"/>
      <c r="OZE27" s="80"/>
      <c r="OZF27" s="85"/>
      <c r="OZG27" s="77"/>
      <c r="OZH27" s="74"/>
      <c r="OZI27" s="74"/>
      <c r="OZJ27" s="85"/>
      <c r="OZK27" s="74"/>
      <c r="OZL27" s="74"/>
      <c r="OZM27" s="85"/>
      <c r="OZN27" s="74"/>
      <c r="OZO27" s="74"/>
      <c r="OZP27" s="85"/>
      <c r="OZQ27" s="74"/>
      <c r="OZR27" s="74"/>
      <c r="OZS27" s="85"/>
      <c r="OZT27" s="80"/>
      <c r="OZU27" s="80"/>
      <c r="OZV27" s="85"/>
      <c r="OZW27" s="77"/>
      <c r="OZX27" s="74"/>
      <c r="OZY27" s="74"/>
      <c r="OZZ27" s="85"/>
      <c r="PAA27" s="74"/>
      <c r="PAB27" s="74"/>
      <c r="PAC27" s="85"/>
      <c r="PAD27" s="74"/>
      <c r="PAE27" s="74"/>
      <c r="PAF27" s="85"/>
      <c r="PAG27" s="74"/>
      <c r="PAH27" s="74"/>
      <c r="PAI27" s="85"/>
      <c r="PAJ27" s="80"/>
      <c r="PAK27" s="80"/>
      <c r="PAL27" s="85"/>
      <c r="PAM27" s="77"/>
      <c r="PAN27" s="74"/>
      <c r="PAO27" s="74"/>
      <c r="PAP27" s="85"/>
      <c r="PAQ27" s="74"/>
      <c r="PAR27" s="74"/>
      <c r="PAS27" s="85"/>
      <c r="PAT27" s="74"/>
      <c r="PAU27" s="74"/>
      <c r="PAV27" s="85"/>
      <c r="PAW27" s="74"/>
      <c r="PAX27" s="74"/>
      <c r="PAY27" s="85"/>
      <c r="PAZ27" s="80"/>
      <c r="PBA27" s="80"/>
      <c r="PBB27" s="85"/>
      <c r="PBC27" s="77"/>
      <c r="PBD27" s="74"/>
      <c r="PBE27" s="74"/>
      <c r="PBF27" s="85"/>
      <c r="PBG27" s="74"/>
      <c r="PBH27" s="74"/>
      <c r="PBI27" s="85"/>
      <c r="PBJ27" s="74"/>
      <c r="PBK27" s="74"/>
      <c r="PBL27" s="85"/>
      <c r="PBM27" s="74"/>
      <c r="PBN27" s="74"/>
      <c r="PBO27" s="85"/>
      <c r="PBP27" s="80"/>
      <c r="PBQ27" s="80"/>
      <c r="PBR27" s="85"/>
      <c r="PBS27" s="77"/>
      <c r="PBT27" s="74"/>
      <c r="PBU27" s="74"/>
      <c r="PBV27" s="85"/>
      <c r="PBW27" s="74"/>
      <c r="PBX27" s="74"/>
      <c r="PBY27" s="85"/>
      <c r="PBZ27" s="74"/>
      <c r="PCA27" s="74"/>
      <c r="PCB27" s="85"/>
      <c r="PCC27" s="74"/>
      <c r="PCD27" s="74"/>
      <c r="PCE27" s="85"/>
      <c r="PCF27" s="80"/>
      <c r="PCG27" s="80"/>
      <c r="PCH27" s="85"/>
      <c r="PCI27" s="77"/>
      <c r="PCJ27" s="74"/>
      <c r="PCK27" s="74"/>
      <c r="PCL27" s="85"/>
      <c r="PCM27" s="74"/>
      <c r="PCN27" s="74"/>
      <c r="PCO27" s="85"/>
      <c r="PCP27" s="74"/>
      <c r="PCQ27" s="74"/>
      <c r="PCR27" s="85"/>
      <c r="PCS27" s="74"/>
      <c r="PCT27" s="74"/>
      <c r="PCU27" s="85"/>
      <c r="PCV27" s="80"/>
      <c r="PCW27" s="80"/>
      <c r="PCX27" s="85"/>
      <c r="PCY27" s="77"/>
      <c r="PCZ27" s="74"/>
      <c r="PDA27" s="74"/>
      <c r="PDB27" s="85"/>
      <c r="PDC27" s="74"/>
      <c r="PDD27" s="74"/>
      <c r="PDE27" s="85"/>
      <c r="PDF27" s="74"/>
      <c r="PDG27" s="74"/>
      <c r="PDH27" s="85"/>
      <c r="PDI27" s="74"/>
      <c r="PDJ27" s="74"/>
      <c r="PDK27" s="85"/>
      <c r="PDL27" s="80"/>
      <c r="PDM27" s="80"/>
      <c r="PDN27" s="85"/>
      <c r="PDO27" s="77"/>
      <c r="PDP27" s="74"/>
      <c r="PDQ27" s="74"/>
      <c r="PDR27" s="85"/>
      <c r="PDS27" s="74"/>
      <c r="PDT27" s="74"/>
      <c r="PDU27" s="85"/>
      <c r="PDV27" s="74"/>
      <c r="PDW27" s="74"/>
      <c r="PDX27" s="85"/>
      <c r="PDY27" s="74"/>
      <c r="PDZ27" s="74"/>
      <c r="PEA27" s="85"/>
      <c r="PEB27" s="80"/>
      <c r="PEC27" s="80"/>
      <c r="PED27" s="85"/>
      <c r="PEE27" s="77"/>
      <c r="PEF27" s="74"/>
      <c r="PEG27" s="74"/>
      <c r="PEH27" s="85"/>
      <c r="PEI27" s="74"/>
      <c r="PEJ27" s="74"/>
      <c r="PEK27" s="85"/>
      <c r="PEL27" s="74"/>
      <c r="PEM27" s="74"/>
      <c r="PEN27" s="85"/>
      <c r="PEO27" s="74"/>
      <c r="PEP27" s="74"/>
      <c r="PEQ27" s="85"/>
      <c r="PER27" s="80"/>
      <c r="PES27" s="80"/>
      <c r="PET27" s="85"/>
      <c r="PEU27" s="77"/>
      <c r="PEV27" s="74"/>
      <c r="PEW27" s="74"/>
      <c r="PEX27" s="85"/>
      <c r="PEY27" s="74"/>
      <c r="PEZ27" s="74"/>
      <c r="PFA27" s="85"/>
      <c r="PFB27" s="74"/>
      <c r="PFC27" s="74"/>
      <c r="PFD27" s="85"/>
      <c r="PFE27" s="74"/>
      <c r="PFF27" s="74"/>
      <c r="PFG27" s="85"/>
      <c r="PFH27" s="80"/>
      <c r="PFI27" s="80"/>
      <c r="PFJ27" s="85"/>
      <c r="PFK27" s="77"/>
      <c r="PFL27" s="74"/>
      <c r="PFM27" s="74"/>
      <c r="PFN27" s="85"/>
      <c r="PFO27" s="74"/>
      <c r="PFP27" s="74"/>
      <c r="PFQ27" s="85"/>
      <c r="PFR27" s="74"/>
      <c r="PFS27" s="74"/>
      <c r="PFT27" s="85"/>
      <c r="PFU27" s="74"/>
      <c r="PFV27" s="74"/>
      <c r="PFW27" s="85"/>
      <c r="PFX27" s="80"/>
      <c r="PFY27" s="80"/>
      <c r="PFZ27" s="85"/>
      <c r="PGA27" s="77"/>
      <c r="PGB27" s="74"/>
      <c r="PGC27" s="74"/>
      <c r="PGD27" s="85"/>
      <c r="PGE27" s="74"/>
      <c r="PGF27" s="74"/>
      <c r="PGG27" s="85"/>
      <c r="PGH27" s="74"/>
      <c r="PGI27" s="74"/>
      <c r="PGJ27" s="85"/>
      <c r="PGK27" s="74"/>
      <c r="PGL27" s="74"/>
      <c r="PGM27" s="85"/>
      <c r="PGN27" s="80"/>
      <c r="PGO27" s="80"/>
      <c r="PGP27" s="85"/>
      <c r="PGQ27" s="77"/>
      <c r="PGR27" s="74"/>
      <c r="PGS27" s="74"/>
      <c r="PGT27" s="85"/>
      <c r="PGU27" s="74"/>
      <c r="PGV27" s="74"/>
      <c r="PGW27" s="85"/>
      <c r="PGX27" s="74"/>
      <c r="PGY27" s="74"/>
      <c r="PGZ27" s="85"/>
      <c r="PHA27" s="74"/>
      <c r="PHB27" s="74"/>
      <c r="PHC27" s="85"/>
      <c r="PHD27" s="80"/>
      <c r="PHE27" s="80"/>
      <c r="PHF27" s="85"/>
      <c r="PHG27" s="77"/>
      <c r="PHH27" s="74"/>
      <c r="PHI27" s="74"/>
      <c r="PHJ27" s="85"/>
      <c r="PHK27" s="74"/>
      <c r="PHL27" s="74"/>
      <c r="PHM27" s="85"/>
      <c r="PHN27" s="74"/>
      <c r="PHO27" s="74"/>
      <c r="PHP27" s="85"/>
      <c r="PHQ27" s="74"/>
      <c r="PHR27" s="74"/>
      <c r="PHS27" s="85"/>
      <c r="PHT27" s="80"/>
      <c r="PHU27" s="80"/>
      <c r="PHV27" s="85"/>
      <c r="PHW27" s="77"/>
      <c r="PHX27" s="74"/>
      <c r="PHY27" s="74"/>
      <c r="PHZ27" s="85"/>
      <c r="PIA27" s="74"/>
      <c r="PIB27" s="74"/>
      <c r="PIC27" s="85"/>
      <c r="PID27" s="74"/>
      <c r="PIE27" s="74"/>
      <c r="PIF27" s="85"/>
      <c r="PIG27" s="74"/>
      <c r="PIH27" s="74"/>
      <c r="PII27" s="85"/>
      <c r="PIJ27" s="80"/>
      <c r="PIK27" s="80"/>
      <c r="PIL27" s="85"/>
      <c r="PIM27" s="77"/>
      <c r="PIN27" s="74"/>
      <c r="PIO27" s="74"/>
      <c r="PIP27" s="85"/>
      <c r="PIQ27" s="74"/>
      <c r="PIR27" s="74"/>
      <c r="PIS27" s="85"/>
      <c r="PIT27" s="74"/>
      <c r="PIU27" s="74"/>
      <c r="PIV27" s="85"/>
      <c r="PIW27" s="74"/>
      <c r="PIX27" s="74"/>
      <c r="PIY27" s="85"/>
      <c r="PIZ27" s="80"/>
      <c r="PJA27" s="80"/>
      <c r="PJB27" s="85"/>
      <c r="PJC27" s="77"/>
      <c r="PJD27" s="74"/>
      <c r="PJE27" s="74"/>
      <c r="PJF27" s="85"/>
      <c r="PJG27" s="74"/>
      <c r="PJH27" s="74"/>
      <c r="PJI27" s="85"/>
      <c r="PJJ27" s="74"/>
      <c r="PJK27" s="74"/>
      <c r="PJL27" s="85"/>
      <c r="PJM27" s="74"/>
      <c r="PJN27" s="74"/>
      <c r="PJO27" s="85"/>
      <c r="PJP27" s="80"/>
      <c r="PJQ27" s="80"/>
      <c r="PJR27" s="85"/>
      <c r="PJS27" s="77"/>
      <c r="PJT27" s="74"/>
      <c r="PJU27" s="74"/>
      <c r="PJV27" s="85"/>
      <c r="PJW27" s="74"/>
      <c r="PJX27" s="74"/>
      <c r="PJY27" s="85"/>
      <c r="PJZ27" s="74"/>
      <c r="PKA27" s="74"/>
      <c r="PKB27" s="85"/>
      <c r="PKC27" s="74"/>
      <c r="PKD27" s="74"/>
      <c r="PKE27" s="85"/>
      <c r="PKF27" s="80"/>
      <c r="PKG27" s="80"/>
      <c r="PKH27" s="85"/>
      <c r="PKI27" s="77"/>
      <c r="PKJ27" s="74"/>
      <c r="PKK27" s="74"/>
      <c r="PKL27" s="85"/>
      <c r="PKM27" s="74"/>
      <c r="PKN27" s="74"/>
      <c r="PKO27" s="85"/>
      <c r="PKP27" s="74"/>
      <c r="PKQ27" s="74"/>
      <c r="PKR27" s="85"/>
      <c r="PKS27" s="74"/>
      <c r="PKT27" s="74"/>
      <c r="PKU27" s="85"/>
      <c r="PKV27" s="80"/>
      <c r="PKW27" s="80"/>
      <c r="PKX27" s="85"/>
      <c r="PKY27" s="77"/>
      <c r="PKZ27" s="74"/>
      <c r="PLA27" s="74"/>
      <c r="PLB27" s="85"/>
      <c r="PLC27" s="74"/>
      <c r="PLD27" s="74"/>
      <c r="PLE27" s="85"/>
      <c r="PLF27" s="74"/>
      <c r="PLG27" s="74"/>
      <c r="PLH27" s="85"/>
      <c r="PLI27" s="74"/>
      <c r="PLJ27" s="74"/>
      <c r="PLK27" s="85"/>
      <c r="PLL27" s="80"/>
      <c r="PLM27" s="80"/>
      <c r="PLN27" s="85"/>
      <c r="PLO27" s="77"/>
      <c r="PLP27" s="74"/>
      <c r="PLQ27" s="74"/>
      <c r="PLR27" s="85"/>
      <c r="PLS27" s="74"/>
      <c r="PLT27" s="74"/>
      <c r="PLU27" s="85"/>
      <c r="PLV27" s="74"/>
      <c r="PLW27" s="74"/>
      <c r="PLX27" s="85"/>
      <c r="PLY27" s="74"/>
      <c r="PLZ27" s="74"/>
      <c r="PMA27" s="85"/>
      <c r="PMB27" s="80"/>
      <c r="PMC27" s="80"/>
      <c r="PMD27" s="85"/>
      <c r="PME27" s="77"/>
      <c r="PMF27" s="74"/>
      <c r="PMG27" s="74"/>
      <c r="PMH27" s="85"/>
      <c r="PMI27" s="74"/>
      <c r="PMJ27" s="74"/>
      <c r="PMK27" s="85"/>
      <c r="PML27" s="74"/>
      <c r="PMM27" s="74"/>
      <c r="PMN27" s="85"/>
      <c r="PMO27" s="74"/>
      <c r="PMP27" s="74"/>
      <c r="PMQ27" s="85"/>
      <c r="PMR27" s="80"/>
      <c r="PMS27" s="80"/>
      <c r="PMT27" s="85"/>
      <c r="PMU27" s="77"/>
      <c r="PMV27" s="74"/>
      <c r="PMW27" s="74"/>
      <c r="PMX27" s="85"/>
      <c r="PMY27" s="74"/>
      <c r="PMZ27" s="74"/>
      <c r="PNA27" s="85"/>
      <c r="PNB27" s="74"/>
      <c r="PNC27" s="74"/>
      <c r="PND27" s="85"/>
      <c r="PNE27" s="74"/>
      <c r="PNF27" s="74"/>
      <c r="PNG27" s="85"/>
      <c r="PNH27" s="80"/>
      <c r="PNI27" s="80"/>
      <c r="PNJ27" s="85"/>
      <c r="PNK27" s="77"/>
      <c r="PNL27" s="74"/>
      <c r="PNM27" s="74"/>
      <c r="PNN27" s="85"/>
      <c r="PNO27" s="74"/>
      <c r="PNP27" s="74"/>
      <c r="PNQ27" s="85"/>
      <c r="PNR27" s="74"/>
      <c r="PNS27" s="74"/>
      <c r="PNT27" s="85"/>
      <c r="PNU27" s="74"/>
      <c r="PNV27" s="74"/>
      <c r="PNW27" s="85"/>
      <c r="PNX27" s="80"/>
      <c r="PNY27" s="80"/>
      <c r="PNZ27" s="85"/>
      <c r="POA27" s="77"/>
      <c r="POB27" s="74"/>
      <c r="POC27" s="74"/>
      <c r="POD27" s="85"/>
      <c r="POE27" s="74"/>
      <c r="POF27" s="74"/>
      <c r="POG27" s="85"/>
      <c r="POH27" s="74"/>
      <c r="POI27" s="74"/>
      <c r="POJ27" s="85"/>
      <c r="POK27" s="74"/>
      <c r="POL27" s="74"/>
      <c r="POM27" s="85"/>
      <c r="PON27" s="80"/>
      <c r="POO27" s="80"/>
      <c r="POP27" s="85"/>
      <c r="POQ27" s="77"/>
      <c r="POR27" s="74"/>
      <c r="POS27" s="74"/>
      <c r="POT27" s="85"/>
      <c r="POU27" s="74"/>
      <c r="POV27" s="74"/>
      <c r="POW27" s="85"/>
      <c r="POX27" s="74"/>
      <c r="POY27" s="74"/>
      <c r="POZ27" s="85"/>
      <c r="PPA27" s="74"/>
      <c r="PPB27" s="74"/>
      <c r="PPC27" s="85"/>
      <c r="PPD27" s="80"/>
      <c r="PPE27" s="80"/>
      <c r="PPF27" s="85"/>
      <c r="PPG27" s="77"/>
      <c r="PPH27" s="74"/>
      <c r="PPI27" s="74"/>
      <c r="PPJ27" s="85"/>
      <c r="PPK27" s="74"/>
      <c r="PPL27" s="74"/>
      <c r="PPM27" s="85"/>
      <c r="PPN27" s="74"/>
      <c r="PPO27" s="74"/>
      <c r="PPP27" s="85"/>
      <c r="PPQ27" s="74"/>
      <c r="PPR27" s="74"/>
      <c r="PPS27" s="85"/>
      <c r="PPT27" s="80"/>
      <c r="PPU27" s="80"/>
      <c r="PPV27" s="85"/>
      <c r="PPW27" s="77"/>
      <c r="PPX27" s="74"/>
      <c r="PPY27" s="74"/>
      <c r="PPZ27" s="85"/>
      <c r="PQA27" s="74"/>
      <c r="PQB27" s="74"/>
      <c r="PQC27" s="85"/>
      <c r="PQD27" s="74"/>
      <c r="PQE27" s="74"/>
      <c r="PQF27" s="85"/>
      <c r="PQG27" s="74"/>
      <c r="PQH27" s="74"/>
      <c r="PQI27" s="85"/>
      <c r="PQJ27" s="80"/>
      <c r="PQK27" s="80"/>
      <c r="PQL27" s="85"/>
      <c r="PQM27" s="77"/>
      <c r="PQN27" s="74"/>
      <c r="PQO27" s="74"/>
      <c r="PQP27" s="85"/>
      <c r="PQQ27" s="74"/>
      <c r="PQR27" s="74"/>
      <c r="PQS27" s="85"/>
      <c r="PQT27" s="74"/>
      <c r="PQU27" s="74"/>
      <c r="PQV27" s="85"/>
      <c r="PQW27" s="74"/>
      <c r="PQX27" s="74"/>
      <c r="PQY27" s="85"/>
      <c r="PQZ27" s="80"/>
      <c r="PRA27" s="80"/>
      <c r="PRB27" s="85"/>
      <c r="PRC27" s="77"/>
      <c r="PRD27" s="74"/>
      <c r="PRE27" s="74"/>
      <c r="PRF27" s="85"/>
      <c r="PRG27" s="74"/>
      <c r="PRH27" s="74"/>
      <c r="PRI27" s="85"/>
      <c r="PRJ27" s="74"/>
      <c r="PRK27" s="74"/>
      <c r="PRL27" s="85"/>
      <c r="PRM27" s="74"/>
      <c r="PRN27" s="74"/>
      <c r="PRO27" s="85"/>
      <c r="PRP27" s="80"/>
      <c r="PRQ27" s="80"/>
      <c r="PRR27" s="85"/>
      <c r="PRS27" s="77"/>
      <c r="PRT27" s="74"/>
      <c r="PRU27" s="74"/>
      <c r="PRV27" s="85"/>
      <c r="PRW27" s="74"/>
      <c r="PRX27" s="74"/>
      <c r="PRY27" s="85"/>
      <c r="PRZ27" s="74"/>
      <c r="PSA27" s="74"/>
      <c r="PSB27" s="85"/>
      <c r="PSC27" s="74"/>
      <c r="PSD27" s="74"/>
      <c r="PSE27" s="85"/>
      <c r="PSF27" s="80"/>
      <c r="PSG27" s="80"/>
      <c r="PSH27" s="85"/>
      <c r="PSI27" s="77"/>
      <c r="PSJ27" s="74"/>
      <c r="PSK27" s="74"/>
      <c r="PSL27" s="85"/>
      <c r="PSM27" s="74"/>
      <c r="PSN27" s="74"/>
      <c r="PSO27" s="85"/>
      <c r="PSP27" s="74"/>
      <c r="PSQ27" s="74"/>
      <c r="PSR27" s="85"/>
      <c r="PSS27" s="74"/>
      <c r="PST27" s="74"/>
      <c r="PSU27" s="85"/>
      <c r="PSV27" s="80"/>
      <c r="PSW27" s="80"/>
      <c r="PSX27" s="85"/>
      <c r="PSY27" s="77"/>
      <c r="PSZ27" s="74"/>
      <c r="PTA27" s="74"/>
      <c r="PTB27" s="85"/>
      <c r="PTC27" s="74"/>
      <c r="PTD27" s="74"/>
      <c r="PTE27" s="85"/>
      <c r="PTF27" s="74"/>
      <c r="PTG27" s="74"/>
      <c r="PTH27" s="85"/>
      <c r="PTI27" s="74"/>
      <c r="PTJ27" s="74"/>
      <c r="PTK27" s="85"/>
      <c r="PTL27" s="80"/>
      <c r="PTM27" s="80"/>
      <c r="PTN27" s="85"/>
      <c r="PTO27" s="77"/>
      <c r="PTP27" s="74"/>
      <c r="PTQ27" s="74"/>
      <c r="PTR27" s="85"/>
      <c r="PTS27" s="74"/>
      <c r="PTT27" s="74"/>
      <c r="PTU27" s="85"/>
      <c r="PTV27" s="74"/>
      <c r="PTW27" s="74"/>
      <c r="PTX27" s="85"/>
      <c r="PTY27" s="74"/>
      <c r="PTZ27" s="74"/>
      <c r="PUA27" s="85"/>
      <c r="PUB27" s="80"/>
      <c r="PUC27" s="80"/>
      <c r="PUD27" s="85"/>
      <c r="PUE27" s="77"/>
      <c r="PUF27" s="74"/>
      <c r="PUG27" s="74"/>
      <c r="PUH27" s="85"/>
      <c r="PUI27" s="74"/>
      <c r="PUJ27" s="74"/>
      <c r="PUK27" s="85"/>
      <c r="PUL27" s="74"/>
      <c r="PUM27" s="74"/>
      <c r="PUN27" s="85"/>
      <c r="PUO27" s="74"/>
      <c r="PUP27" s="74"/>
      <c r="PUQ27" s="85"/>
      <c r="PUR27" s="80"/>
      <c r="PUS27" s="80"/>
      <c r="PUT27" s="85"/>
      <c r="PUU27" s="77"/>
      <c r="PUV27" s="74"/>
      <c r="PUW27" s="74"/>
      <c r="PUX27" s="85"/>
      <c r="PUY27" s="74"/>
      <c r="PUZ27" s="74"/>
      <c r="PVA27" s="85"/>
      <c r="PVB27" s="74"/>
      <c r="PVC27" s="74"/>
      <c r="PVD27" s="85"/>
      <c r="PVE27" s="74"/>
      <c r="PVF27" s="74"/>
      <c r="PVG27" s="85"/>
      <c r="PVH27" s="80"/>
      <c r="PVI27" s="80"/>
      <c r="PVJ27" s="85"/>
      <c r="PVK27" s="77"/>
      <c r="PVL27" s="74"/>
      <c r="PVM27" s="74"/>
      <c r="PVN27" s="85"/>
      <c r="PVO27" s="74"/>
      <c r="PVP27" s="74"/>
      <c r="PVQ27" s="85"/>
      <c r="PVR27" s="74"/>
      <c r="PVS27" s="74"/>
      <c r="PVT27" s="85"/>
      <c r="PVU27" s="74"/>
      <c r="PVV27" s="74"/>
      <c r="PVW27" s="85"/>
      <c r="PVX27" s="80"/>
      <c r="PVY27" s="80"/>
      <c r="PVZ27" s="85"/>
      <c r="PWA27" s="77"/>
      <c r="PWB27" s="74"/>
      <c r="PWC27" s="74"/>
      <c r="PWD27" s="85"/>
      <c r="PWE27" s="74"/>
      <c r="PWF27" s="74"/>
      <c r="PWG27" s="85"/>
      <c r="PWH27" s="74"/>
      <c r="PWI27" s="74"/>
      <c r="PWJ27" s="85"/>
      <c r="PWK27" s="74"/>
      <c r="PWL27" s="74"/>
      <c r="PWM27" s="85"/>
      <c r="PWN27" s="80"/>
      <c r="PWO27" s="80"/>
      <c r="PWP27" s="85"/>
      <c r="PWQ27" s="77"/>
      <c r="PWR27" s="74"/>
      <c r="PWS27" s="74"/>
      <c r="PWT27" s="85"/>
      <c r="PWU27" s="74"/>
      <c r="PWV27" s="74"/>
      <c r="PWW27" s="85"/>
      <c r="PWX27" s="74"/>
      <c r="PWY27" s="74"/>
      <c r="PWZ27" s="85"/>
      <c r="PXA27" s="74"/>
      <c r="PXB27" s="74"/>
      <c r="PXC27" s="85"/>
      <c r="PXD27" s="80"/>
      <c r="PXE27" s="80"/>
      <c r="PXF27" s="85"/>
      <c r="PXG27" s="77"/>
      <c r="PXH27" s="74"/>
      <c r="PXI27" s="74"/>
      <c r="PXJ27" s="85"/>
      <c r="PXK27" s="74"/>
      <c r="PXL27" s="74"/>
      <c r="PXM27" s="85"/>
      <c r="PXN27" s="74"/>
      <c r="PXO27" s="74"/>
      <c r="PXP27" s="85"/>
      <c r="PXQ27" s="74"/>
      <c r="PXR27" s="74"/>
      <c r="PXS27" s="85"/>
      <c r="PXT27" s="80"/>
      <c r="PXU27" s="80"/>
      <c r="PXV27" s="85"/>
      <c r="PXW27" s="77"/>
      <c r="PXX27" s="74"/>
      <c r="PXY27" s="74"/>
      <c r="PXZ27" s="85"/>
      <c r="PYA27" s="74"/>
      <c r="PYB27" s="74"/>
      <c r="PYC27" s="85"/>
      <c r="PYD27" s="74"/>
      <c r="PYE27" s="74"/>
      <c r="PYF27" s="85"/>
      <c r="PYG27" s="74"/>
      <c r="PYH27" s="74"/>
      <c r="PYI27" s="85"/>
      <c r="PYJ27" s="80"/>
      <c r="PYK27" s="80"/>
      <c r="PYL27" s="85"/>
      <c r="PYM27" s="77"/>
      <c r="PYN27" s="74"/>
      <c r="PYO27" s="74"/>
      <c r="PYP27" s="85"/>
      <c r="PYQ27" s="74"/>
      <c r="PYR27" s="74"/>
      <c r="PYS27" s="85"/>
      <c r="PYT27" s="74"/>
      <c r="PYU27" s="74"/>
      <c r="PYV27" s="85"/>
      <c r="PYW27" s="74"/>
      <c r="PYX27" s="74"/>
      <c r="PYY27" s="85"/>
      <c r="PYZ27" s="80"/>
      <c r="PZA27" s="80"/>
      <c r="PZB27" s="85"/>
      <c r="PZC27" s="77"/>
      <c r="PZD27" s="74"/>
      <c r="PZE27" s="74"/>
      <c r="PZF27" s="85"/>
      <c r="PZG27" s="74"/>
      <c r="PZH27" s="74"/>
      <c r="PZI27" s="85"/>
      <c r="PZJ27" s="74"/>
      <c r="PZK27" s="74"/>
      <c r="PZL27" s="85"/>
      <c r="PZM27" s="74"/>
      <c r="PZN27" s="74"/>
      <c r="PZO27" s="85"/>
      <c r="PZP27" s="80"/>
      <c r="PZQ27" s="80"/>
      <c r="PZR27" s="85"/>
      <c r="PZS27" s="77"/>
      <c r="PZT27" s="74"/>
      <c r="PZU27" s="74"/>
      <c r="PZV27" s="85"/>
      <c r="PZW27" s="74"/>
      <c r="PZX27" s="74"/>
      <c r="PZY27" s="85"/>
      <c r="PZZ27" s="74"/>
      <c r="QAA27" s="74"/>
      <c r="QAB27" s="85"/>
      <c r="QAC27" s="74"/>
      <c r="QAD27" s="74"/>
      <c r="QAE27" s="85"/>
      <c r="QAF27" s="80"/>
      <c r="QAG27" s="80"/>
      <c r="QAH27" s="85"/>
      <c r="QAI27" s="77"/>
      <c r="QAJ27" s="74"/>
      <c r="QAK27" s="74"/>
      <c r="QAL27" s="85"/>
      <c r="QAM27" s="74"/>
      <c r="QAN27" s="74"/>
      <c r="QAO27" s="85"/>
      <c r="QAP27" s="74"/>
      <c r="QAQ27" s="74"/>
      <c r="QAR27" s="85"/>
      <c r="QAS27" s="74"/>
      <c r="QAT27" s="74"/>
      <c r="QAU27" s="85"/>
      <c r="QAV27" s="80"/>
      <c r="QAW27" s="80"/>
      <c r="QAX27" s="85"/>
      <c r="QAY27" s="77"/>
      <c r="QAZ27" s="74"/>
      <c r="QBA27" s="74"/>
      <c r="QBB27" s="85"/>
      <c r="QBC27" s="74"/>
      <c r="QBD27" s="74"/>
      <c r="QBE27" s="85"/>
      <c r="QBF27" s="74"/>
      <c r="QBG27" s="74"/>
      <c r="QBH27" s="85"/>
      <c r="QBI27" s="74"/>
      <c r="QBJ27" s="74"/>
      <c r="QBK27" s="85"/>
      <c r="QBL27" s="80"/>
      <c r="QBM27" s="80"/>
      <c r="QBN27" s="85"/>
      <c r="QBO27" s="77"/>
      <c r="QBP27" s="74"/>
      <c r="QBQ27" s="74"/>
      <c r="QBR27" s="85"/>
      <c r="QBS27" s="74"/>
      <c r="QBT27" s="74"/>
      <c r="QBU27" s="85"/>
      <c r="QBV27" s="74"/>
      <c r="QBW27" s="74"/>
      <c r="QBX27" s="85"/>
      <c r="QBY27" s="74"/>
      <c r="QBZ27" s="74"/>
      <c r="QCA27" s="85"/>
      <c r="QCB27" s="80"/>
      <c r="QCC27" s="80"/>
      <c r="QCD27" s="85"/>
      <c r="QCE27" s="77"/>
      <c r="QCF27" s="74"/>
      <c r="QCG27" s="74"/>
      <c r="QCH27" s="85"/>
      <c r="QCI27" s="74"/>
      <c r="QCJ27" s="74"/>
      <c r="QCK27" s="85"/>
      <c r="QCL27" s="74"/>
      <c r="QCM27" s="74"/>
      <c r="QCN27" s="85"/>
      <c r="QCO27" s="74"/>
      <c r="QCP27" s="74"/>
      <c r="QCQ27" s="85"/>
      <c r="QCR27" s="80"/>
      <c r="QCS27" s="80"/>
      <c r="QCT27" s="85"/>
      <c r="QCU27" s="77"/>
      <c r="QCV27" s="74"/>
      <c r="QCW27" s="74"/>
      <c r="QCX27" s="85"/>
      <c r="QCY27" s="74"/>
      <c r="QCZ27" s="74"/>
      <c r="QDA27" s="85"/>
      <c r="QDB27" s="74"/>
      <c r="QDC27" s="74"/>
      <c r="QDD27" s="85"/>
      <c r="QDE27" s="74"/>
      <c r="QDF27" s="74"/>
      <c r="QDG27" s="85"/>
      <c r="QDH27" s="80"/>
      <c r="QDI27" s="80"/>
      <c r="QDJ27" s="85"/>
      <c r="QDK27" s="77"/>
      <c r="QDL27" s="74"/>
      <c r="QDM27" s="74"/>
      <c r="QDN27" s="85"/>
      <c r="QDO27" s="74"/>
      <c r="QDP27" s="74"/>
      <c r="QDQ27" s="85"/>
      <c r="QDR27" s="74"/>
      <c r="QDS27" s="74"/>
      <c r="QDT27" s="85"/>
      <c r="QDU27" s="74"/>
      <c r="QDV27" s="74"/>
      <c r="QDW27" s="85"/>
      <c r="QDX27" s="80"/>
      <c r="QDY27" s="80"/>
      <c r="QDZ27" s="85"/>
      <c r="QEA27" s="77"/>
      <c r="QEB27" s="74"/>
      <c r="QEC27" s="74"/>
      <c r="QED27" s="85"/>
      <c r="QEE27" s="74"/>
      <c r="QEF27" s="74"/>
      <c r="QEG27" s="85"/>
      <c r="QEH27" s="74"/>
      <c r="QEI27" s="74"/>
      <c r="QEJ27" s="85"/>
      <c r="QEK27" s="74"/>
      <c r="QEL27" s="74"/>
      <c r="QEM27" s="85"/>
      <c r="QEN27" s="80"/>
      <c r="QEO27" s="80"/>
      <c r="QEP27" s="85"/>
      <c r="QEQ27" s="77"/>
      <c r="QER27" s="74"/>
      <c r="QES27" s="74"/>
      <c r="QET27" s="85"/>
      <c r="QEU27" s="74"/>
      <c r="QEV27" s="74"/>
      <c r="QEW27" s="85"/>
      <c r="QEX27" s="74"/>
      <c r="QEY27" s="74"/>
      <c r="QEZ27" s="85"/>
      <c r="QFA27" s="74"/>
      <c r="QFB27" s="74"/>
      <c r="QFC27" s="85"/>
      <c r="QFD27" s="80"/>
      <c r="QFE27" s="80"/>
      <c r="QFF27" s="85"/>
      <c r="QFG27" s="77"/>
      <c r="QFH27" s="74"/>
      <c r="QFI27" s="74"/>
      <c r="QFJ27" s="85"/>
      <c r="QFK27" s="74"/>
      <c r="QFL27" s="74"/>
      <c r="QFM27" s="85"/>
      <c r="QFN27" s="74"/>
      <c r="QFO27" s="74"/>
      <c r="QFP27" s="85"/>
      <c r="QFQ27" s="74"/>
      <c r="QFR27" s="74"/>
      <c r="QFS27" s="85"/>
      <c r="QFT27" s="80"/>
      <c r="QFU27" s="80"/>
      <c r="QFV27" s="85"/>
      <c r="QFW27" s="77"/>
      <c r="QFX27" s="74"/>
      <c r="QFY27" s="74"/>
      <c r="QFZ27" s="85"/>
      <c r="QGA27" s="74"/>
      <c r="QGB27" s="74"/>
      <c r="QGC27" s="85"/>
      <c r="QGD27" s="74"/>
      <c r="QGE27" s="74"/>
      <c r="QGF27" s="85"/>
      <c r="QGG27" s="74"/>
      <c r="QGH27" s="74"/>
      <c r="QGI27" s="85"/>
      <c r="QGJ27" s="80"/>
      <c r="QGK27" s="80"/>
      <c r="QGL27" s="85"/>
      <c r="QGM27" s="77"/>
      <c r="QGN27" s="74"/>
      <c r="QGO27" s="74"/>
      <c r="QGP27" s="85"/>
      <c r="QGQ27" s="74"/>
      <c r="QGR27" s="74"/>
      <c r="QGS27" s="85"/>
      <c r="QGT27" s="74"/>
      <c r="QGU27" s="74"/>
      <c r="QGV27" s="85"/>
      <c r="QGW27" s="74"/>
      <c r="QGX27" s="74"/>
      <c r="QGY27" s="85"/>
      <c r="QGZ27" s="80"/>
      <c r="QHA27" s="80"/>
      <c r="QHB27" s="85"/>
      <c r="QHC27" s="77"/>
      <c r="QHD27" s="74"/>
      <c r="QHE27" s="74"/>
      <c r="QHF27" s="85"/>
      <c r="QHG27" s="74"/>
      <c r="QHH27" s="74"/>
      <c r="QHI27" s="85"/>
      <c r="QHJ27" s="74"/>
      <c r="QHK27" s="74"/>
      <c r="QHL27" s="85"/>
      <c r="QHM27" s="74"/>
      <c r="QHN27" s="74"/>
      <c r="QHO27" s="85"/>
      <c r="QHP27" s="80"/>
      <c r="QHQ27" s="80"/>
      <c r="QHR27" s="85"/>
      <c r="QHS27" s="77"/>
      <c r="QHT27" s="74"/>
      <c r="QHU27" s="74"/>
      <c r="QHV27" s="85"/>
      <c r="QHW27" s="74"/>
      <c r="QHX27" s="74"/>
      <c r="QHY27" s="85"/>
      <c r="QHZ27" s="74"/>
      <c r="QIA27" s="74"/>
      <c r="QIB27" s="85"/>
      <c r="QIC27" s="74"/>
      <c r="QID27" s="74"/>
      <c r="QIE27" s="85"/>
      <c r="QIF27" s="80"/>
      <c r="QIG27" s="80"/>
      <c r="QIH27" s="85"/>
      <c r="QII27" s="77"/>
      <c r="QIJ27" s="74"/>
      <c r="QIK27" s="74"/>
      <c r="QIL27" s="85"/>
      <c r="QIM27" s="74"/>
      <c r="QIN27" s="74"/>
      <c r="QIO27" s="85"/>
      <c r="QIP27" s="74"/>
      <c r="QIQ27" s="74"/>
      <c r="QIR27" s="85"/>
      <c r="QIS27" s="74"/>
      <c r="QIT27" s="74"/>
      <c r="QIU27" s="85"/>
      <c r="QIV27" s="80"/>
      <c r="QIW27" s="80"/>
      <c r="QIX27" s="85"/>
      <c r="QIY27" s="77"/>
      <c r="QIZ27" s="74"/>
      <c r="QJA27" s="74"/>
      <c r="QJB27" s="85"/>
      <c r="QJC27" s="74"/>
      <c r="QJD27" s="74"/>
      <c r="QJE27" s="85"/>
      <c r="QJF27" s="74"/>
      <c r="QJG27" s="74"/>
      <c r="QJH27" s="85"/>
      <c r="QJI27" s="74"/>
      <c r="QJJ27" s="74"/>
      <c r="QJK27" s="85"/>
      <c r="QJL27" s="80"/>
      <c r="QJM27" s="80"/>
      <c r="QJN27" s="85"/>
      <c r="QJO27" s="77"/>
      <c r="QJP27" s="74"/>
      <c r="QJQ27" s="74"/>
      <c r="QJR27" s="85"/>
      <c r="QJS27" s="74"/>
      <c r="QJT27" s="74"/>
      <c r="QJU27" s="85"/>
      <c r="QJV27" s="74"/>
      <c r="QJW27" s="74"/>
      <c r="QJX27" s="85"/>
      <c r="QJY27" s="74"/>
      <c r="QJZ27" s="74"/>
      <c r="QKA27" s="85"/>
      <c r="QKB27" s="80"/>
      <c r="QKC27" s="80"/>
      <c r="QKD27" s="85"/>
      <c r="QKE27" s="77"/>
      <c r="QKF27" s="74"/>
      <c r="QKG27" s="74"/>
      <c r="QKH27" s="85"/>
      <c r="QKI27" s="74"/>
      <c r="QKJ27" s="74"/>
      <c r="QKK27" s="85"/>
      <c r="QKL27" s="74"/>
      <c r="QKM27" s="74"/>
      <c r="QKN27" s="85"/>
      <c r="QKO27" s="74"/>
      <c r="QKP27" s="74"/>
      <c r="QKQ27" s="85"/>
      <c r="QKR27" s="80"/>
      <c r="QKS27" s="80"/>
      <c r="QKT27" s="85"/>
      <c r="QKU27" s="77"/>
      <c r="QKV27" s="74"/>
      <c r="QKW27" s="74"/>
      <c r="QKX27" s="85"/>
      <c r="QKY27" s="74"/>
      <c r="QKZ27" s="74"/>
      <c r="QLA27" s="85"/>
      <c r="QLB27" s="74"/>
      <c r="QLC27" s="74"/>
      <c r="QLD27" s="85"/>
      <c r="QLE27" s="74"/>
      <c r="QLF27" s="74"/>
      <c r="QLG27" s="85"/>
      <c r="QLH27" s="80"/>
      <c r="QLI27" s="80"/>
      <c r="QLJ27" s="85"/>
      <c r="QLK27" s="77"/>
      <c r="QLL27" s="74"/>
      <c r="QLM27" s="74"/>
      <c r="QLN27" s="85"/>
      <c r="QLO27" s="74"/>
      <c r="QLP27" s="74"/>
      <c r="QLQ27" s="85"/>
      <c r="QLR27" s="74"/>
      <c r="QLS27" s="74"/>
      <c r="QLT27" s="85"/>
      <c r="QLU27" s="74"/>
      <c r="QLV27" s="74"/>
      <c r="QLW27" s="85"/>
      <c r="QLX27" s="80"/>
      <c r="QLY27" s="80"/>
      <c r="QLZ27" s="85"/>
      <c r="QMA27" s="77"/>
      <c r="QMB27" s="74"/>
      <c r="QMC27" s="74"/>
      <c r="QMD27" s="85"/>
      <c r="QME27" s="74"/>
      <c r="QMF27" s="74"/>
      <c r="QMG27" s="85"/>
      <c r="QMH27" s="74"/>
      <c r="QMI27" s="74"/>
      <c r="QMJ27" s="85"/>
      <c r="QMK27" s="74"/>
      <c r="QML27" s="74"/>
      <c r="QMM27" s="85"/>
      <c r="QMN27" s="80"/>
      <c r="QMO27" s="80"/>
      <c r="QMP27" s="85"/>
      <c r="QMQ27" s="77"/>
      <c r="QMR27" s="74"/>
      <c r="QMS27" s="74"/>
      <c r="QMT27" s="85"/>
      <c r="QMU27" s="74"/>
      <c r="QMV27" s="74"/>
      <c r="QMW27" s="85"/>
      <c r="QMX27" s="74"/>
      <c r="QMY27" s="74"/>
      <c r="QMZ27" s="85"/>
      <c r="QNA27" s="74"/>
      <c r="QNB27" s="74"/>
      <c r="QNC27" s="85"/>
      <c r="QND27" s="80"/>
      <c r="QNE27" s="80"/>
      <c r="QNF27" s="85"/>
      <c r="QNG27" s="77"/>
      <c r="QNH27" s="74"/>
      <c r="QNI27" s="74"/>
      <c r="QNJ27" s="85"/>
      <c r="QNK27" s="74"/>
      <c r="QNL27" s="74"/>
      <c r="QNM27" s="85"/>
      <c r="QNN27" s="74"/>
      <c r="QNO27" s="74"/>
      <c r="QNP27" s="85"/>
      <c r="QNQ27" s="74"/>
      <c r="QNR27" s="74"/>
      <c r="QNS27" s="85"/>
      <c r="QNT27" s="80"/>
      <c r="QNU27" s="80"/>
      <c r="QNV27" s="85"/>
      <c r="QNW27" s="77"/>
      <c r="QNX27" s="74"/>
      <c r="QNY27" s="74"/>
      <c r="QNZ27" s="85"/>
      <c r="QOA27" s="74"/>
      <c r="QOB27" s="74"/>
      <c r="QOC27" s="85"/>
      <c r="QOD27" s="74"/>
      <c r="QOE27" s="74"/>
      <c r="QOF27" s="85"/>
      <c r="QOG27" s="74"/>
      <c r="QOH27" s="74"/>
      <c r="QOI27" s="85"/>
      <c r="QOJ27" s="80"/>
      <c r="QOK27" s="80"/>
      <c r="QOL27" s="85"/>
      <c r="QOM27" s="77"/>
      <c r="QON27" s="74"/>
      <c r="QOO27" s="74"/>
      <c r="QOP27" s="85"/>
      <c r="QOQ27" s="74"/>
      <c r="QOR27" s="74"/>
      <c r="QOS27" s="85"/>
      <c r="QOT27" s="74"/>
      <c r="QOU27" s="74"/>
      <c r="QOV27" s="85"/>
      <c r="QOW27" s="74"/>
      <c r="QOX27" s="74"/>
      <c r="QOY27" s="85"/>
      <c r="QOZ27" s="80"/>
      <c r="QPA27" s="80"/>
      <c r="QPB27" s="85"/>
      <c r="QPC27" s="77"/>
      <c r="QPD27" s="74"/>
      <c r="QPE27" s="74"/>
      <c r="QPF27" s="85"/>
      <c r="QPG27" s="74"/>
      <c r="QPH27" s="74"/>
      <c r="QPI27" s="85"/>
      <c r="QPJ27" s="74"/>
      <c r="QPK27" s="74"/>
      <c r="QPL27" s="85"/>
      <c r="QPM27" s="74"/>
      <c r="QPN27" s="74"/>
      <c r="QPO27" s="85"/>
      <c r="QPP27" s="80"/>
      <c r="QPQ27" s="80"/>
      <c r="QPR27" s="85"/>
      <c r="QPS27" s="77"/>
      <c r="QPT27" s="74"/>
      <c r="QPU27" s="74"/>
      <c r="QPV27" s="85"/>
      <c r="QPW27" s="74"/>
      <c r="QPX27" s="74"/>
      <c r="QPY27" s="85"/>
      <c r="QPZ27" s="74"/>
      <c r="QQA27" s="74"/>
      <c r="QQB27" s="85"/>
      <c r="QQC27" s="74"/>
      <c r="QQD27" s="74"/>
      <c r="QQE27" s="85"/>
      <c r="QQF27" s="80"/>
      <c r="QQG27" s="80"/>
      <c r="QQH27" s="85"/>
      <c r="QQI27" s="77"/>
      <c r="QQJ27" s="74"/>
      <c r="QQK27" s="74"/>
      <c r="QQL27" s="85"/>
      <c r="QQM27" s="74"/>
      <c r="QQN27" s="74"/>
      <c r="QQO27" s="85"/>
      <c r="QQP27" s="74"/>
      <c r="QQQ27" s="74"/>
      <c r="QQR27" s="85"/>
      <c r="QQS27" s="74"/>
      <c r="QQT27" s="74"/>
      <c r="QQU27" s="85"/>
      <c r="QQV27" s="80"/>
      <c r="QQW27" s="80"/>
      <c r="QQX27" s="85"/>
      <c r="QQY27" s="77"/>
      <c r="QQZ27" s="74"/>
      <c r="QRA27" s="74"/>
      <c r="QRB27" s="85"/>
      <c r="QRC27" s="74"/>
      <c r="QRD27" s="74"/>
      <c r="QRE27" s="85"/>
      <c r="QRF27" s="74"/>
      <c r="QRG27" s="74"/>
      <c r="QRH27" s="85"/>
      <c r="QRI27" s="74"/>
      <c r="QRJ27" s="74"/>
      <c r="QRK27" s="85"/>
      <c r="QRL27" s="80"/>
      <c r="QRM27" s="80"/>
      <c r="QRN27" s="85"/>
      <c r="QRO27" s="77"/>
      <c r="QRP27" s="74"/>
      <c r="QRQ27" s="74"/>
      <c r="QRR27" s="85"/>
      <c r="QRS27" s="74"/>
      <c r="QRT27" s="74"/>
      <c r="QRU27" s="85"/>
      <c r="QRV27" s="74"/>
      <c r="QRW27" s="74"/>
      <c r="QRX27" s="85"/>
      <c r="QRY27" s="74"/>
      <c r="QRZ27" s="74"/>
      <c r="QSA27" s="85"/>
      <c r="QSB27" s="80"/>
      <c r="QSC27" s="80"/>
      <c r="QSD27" s="85"/>
      <c r="QSE27" s="77"/>
      <c r="QSF27" s="74"/>
      <c r="QSG27" s="74"/>
      <c r="QSH27" s="85"/>
      <c r="QSI27" s="74"/>
      <c r="QSJ27" s="74"/>
      <c r="QSK27" s="85"/>
      <c r="QSL27" s="74"/>
      <c r="QSM27" s="74"/>
      <c r="QSN27" s="85"/>
      <c r="QSO27" s="74"/>
      <c r="QSP27" s="74"/>
      <c r="QSQ27" s="85"/>
      <c r="QSR27" s="80"/>
      <c r="QSS27" s="80"/>
      <c r="QST27" s="85"/>
      <c r="QSU27" s="77"/>
      <c r="QSV27" s="74"/>
      <c r="QSW27" s="74"/>
      <c r="QSX27" s="85"/>
      <c r="QSY27" s="74"/>
      <c r="QSZ27" s="74"/>
      <c r="QTA27" s="85"/>
      <c r="QTB27" s="74"/>
      <c r="QTC27" s="74"/>
      <c r="QTD27" s="85"/>
      <c r="QTE27" s="74"/>
      <c r="QTF27" s="74"/>
      <c r="QTG27" s="85"/>
      <c r="QTH27" s="80"/>
      <c r="QTI27" s="80"/>
      <c r="QTJ27" s="85"/>
      <c r="QTK27" s="77"/>
      <c r="QTL27" s="74"/>
      <c r="QTM27" s="74"/>
      <c r="QTN27" s="85"/>
      <c r="QTO27" s="74"/>
      <c r="QTP27" s="74"/>
      <c r="QTQ27" s="85"/>
      <c r="QTR27" s="74"/>
      <c r="QTS27" s="74"/>
      <c r="QTT27" s="85"/>
      <c r="QTU27" s="74"/>
      <c r="QTV27" s="74"/>
      <c r="QTW27" s="85"/>
      <c r="QTX27" s="80"/>
      <c r="QTY27" s="80"/>
      <c r="QTZ27" s="85"/>
      <c r="QUA27" s="77"/>
      <c r="QUB27" s="74"/>
      <c r="QUC27" s="74"/>
      <c r="QUD27" s="85"/>
      <c r="QUE27" s="74"/>
      <c r="QUF27" s="74"/>
      <c r="QUG27" s="85"/>
      <c r="QUH27" s="74"/>
      <c r="QUI27" s="74"/>
      <c r="QUJ27" s="85"/>
      <c r="QUK27" s="74"/>
      <c r="QUL27" s="74"/>
      <c r="QUM27" s="85"/>
      <c r="QUN27" s="80"/>
      <c r="QUO27" s="80"/>
      <c r="QUP27" s="85"/>
      <c r="QUQ27" s="77"/>
      <c r="QUR27" s="74"/>
      <c r="QUS27" s="74"/>
      <c r="QUT27" s="85"/>
      <c r="QUU27" s="74"/>
      <c r="QUV27" s="74"/>
      <c r="QUW27" s="85"/>
      <c r="QUX27" s="74"/>
      <c r="QUY27" s="74"/>
      <c r="QUZ27" s="85"/>
      <c r="QVA27" s="74"/>
      <c r="QVB27" s="74"/>
      <c r="QVC27" s="85"/>
      <c r="QVD27" s="80"/>
      <c r="QVE27" s="80"/>
      <c r="QVF27" s="85"/>
      <c r="QVG27" s="77"/>
      <c r="QVH27" s="74"/>
      <c r="QVI27" s="74"/>
      <c r="QVJ27" s="85"/>
      <c r="QVK27" s="74"/>
      <c r="QVL27" s="74"/>
      <c r="QVM27" s="85"/>
      <c r="QVN27" s="74"/>
      <c r="QVO27" s="74"/>
      <c r="QVP27" s="85"/>
      <c r="QVQ27" s="74"/>
      <c r="QVR27" s="74"/>
      <c r="QVS27" s="85"/>
      <c r="QVT27" s="80"/>
      <c r="QVU27" s="80"/>
      <c r="QVV27" s="85"/>
      <c r="QVW27" s="77"/>
      <c r="QVX27" s="74"/>
      <c r="QVY27" s="74"/>
      <c r="QVZ27" s="85"/>
      <c r="QWA27" s="74"/>
      <c r="QWB27" s="74"/>
      <c r="QWC27" s="85"/>
      <c r="QWD27" s="74"/>
      <c r="QWE27" s="74"/>
      <c r="QWF27" s="85"/>
      <c r="QWG27" s="74"/>
      <c r="QWH27" s="74"/>
      <c r="QWI27" s="85"/>
      <c r="QWJ27" s="80"/>
      <c r="QWK27" s="80"/>
      <c r="QWL27" s="85"/>
      <c r="QWM27" s="77"/>
      <c r="QWN27" s="74"/>
      <c r="QWO27" s="74"/>
      <c r="QWP27" s="85"/>
      <c r="QWQ27" s="74"/>
      <c r="QWR27" s="74"/>
      <c r="QWS27" s="85"/>
      <c r="QWT27" s="74"/>
      <c r="QWU27" s="74"/>
      <c r="QWV27" s="85"/>
      <c r="QWW27" s="74"/>
      <c r="QWX27" s="74"/>
      <c r="QWY27" s="85"/>
      <c r="QWZ27" s="80"/>
      <c r="QXA27" s="80"/>
      <c r="QXB27" s="85"/>
      <c r="QXC27" s="77"/>
      <c r="QXD27" s="74"/>
      <c r="QXE27" s="74"/>
      <c r="QXF27" s="85"/>
      <c r="QXG27" s="74"/>
      <c r="QXH27" s="74"/>
      <c r="QXI27" s="85"/>
      <c r="QXJ27" s="74"/>
      <c r="QXK27" s="74"/>
      <c r="QXL27" s="85"/>
      <c r="QXM27" s="74"/>
      <c r="QXN27" s="74"/>
      <c r="QXO27" s="85"/>
      <c r="QXP27" s="80"/>
      <c r="QXQ27" s="80"/>
      <c r="QXR27" s="85"/>
      <c r="QXS27" s="77"/>
      <c r="QXT27" s="74"/>
      <c r="QXU27" s="74"/>
      <c r="QXV27" s="85"/>
      <c r="QXW27" s="74"/>
      <c r="QXX27" s="74"/>
      <c r="QXY27" s="85"/>
      <c r="QXZ27" s="74"/>
      <c r="QYA27" s="74"/>
      <c r="QYB27" s="85"/>
      <c r="QYC27" s="74"/>
      <c r="QYD27" s="74"/>
      <c r="QYE27" s="85"/>
      <c r="QYF27" s="80"/>
      <c r="QYG27" s="80"/>
      <c r="QYH27" s="85"/>
      <c r="QYI27" s="77"/>
      <c r="QYJ27" s="74"/>
      <c r="QYK27" s="74"/>
      <c r="QYL27" s="85"/>
      <c r="QYM27" s="74"/>
      <c r="QYN27" s="74"/>
      <c r="QYO27" s="85"/>
      <c r="QYP27" s="74"/>
      <c r="QYQ27" s="74"/>
      <c r="QYR27" s="85"/>
      <c r="QYS27" s="74"/>
      <c r="QYT27" s="74"/>
      <c r="QYU27" s="85"/>
      <c r="QYV27" s="80"/>
      <c r="QYW27" s="80"/>
      <c r="QYX27" s="85"/>
      <c r="QYY27" s="77"/>
      <c r="QYZ27" s="74"/>
      <c r="QZA27" s="74"/>
      <c r="QZB27" s="85"/>
      <c r="QZC27" s="74"/>
      <c r="QZD27" s="74"/>
      <c r="QZE27" s="85"/>
      <c r="QZF27" s="74"/>
      <c r="QZG27" s="74"/>
      <c r="QZH27" s="85"/>
      <c r="QZI27" s="74"/>
      <c r="QZJ27" s="74"/>
      <c r="QZK27" s="85"/>
      <c r="QZL27" s="80"/>
      <c r="QZM27" s="80"/>
      <c r="QZN27" s="85"/>
      <c r="QZO27" s="77"/>
      <c r="QZP27" s="74"/>
      <c r="QZQ27" s="74"/>
      <c r="QZR27" s="85"/>
      <c r="QZS27" s="74"/>
      <c r="QZT27" s="74"/>
      <c r="QZU27" s="85"/>
      <c r="QZV27" s="74"/>
      <c r="QZW27" s="74"/>
      <c r="QZX27" s="85"/>
      <c r="QZY27" s="74"/>
      <c r="QZZ27" s="74"/>
      <c r="RAA27" s="85"/>
      <c r="RAB27" s="80"/>
      <c r="RAC27" s="80"/>
      <c r="RAD27" s="85"/>
      <c r="RAE27" s="77"/>
      <c r="RAF27" s="74"/>
      <c r="RAG27" s="74"/>
      <c r="RAH27" s="85"/>
      <c r="RAI27" s="74"/>
      <c r="RAJ27" s="74"/>
      <c r="RAK27" s="85"/>
      <c r="RAL27" s="74"/>
      <c r="RAM27" s="74"/>
      <c r="RAN27" s="85"/>
      <c r="RAO27" s="74"/>
      <c r="RAP27" s="74"/>
      <c r="RAQ27" s="85"/>
      <c r="RAR27" s="80"/>
      <c r="RAS27" s="80"/>
      <c r="RAT27" s="85"/>
      <c r="RAU27" s="77"/>
      <c r="RAV27" s="74"/>
      <c r="RAW27" s="74"/>
      <c r="RAX27" s="85"/>
      <c r="RAY27" s="74"/>
      <c r="RAZ27" s="74"/>
      <c r="RBA27" s="85"/>
      <c r="RBB27" s="74"/>
      <c r="RBC27" s="74"/>
      <c r="RBD27" s="85"/>
      <c r="RBE27" s="74"/>
      <c r="RBF27" s="74"/>
      <c r="RBG27" s="85"/>
      <c r="RBH27" s="80"/>
      <c r="RBI27" s="80"/>
      <c r="RBJ27" s="85"/>
      <c r="RBK27" s="77"/>
      <c r="RBL27" s="74"/>
      <c r="RBM27" s="74"/>
      <c r="RBN27" s="85"/>
      <c r="RBO27" s="74"/>
      <c r="RBP27" s="74"/>
      <c r="RBQ27" s="85"/>
      <c r="RBR27" s="74"/>
      <c r="RBS27" s="74"/>
      <c r="RBT27" s="85"/>
      <c r="RBU27" s="74"/>
      <c r="RBV27" s="74"/>
      <c r="RBW27" s="85"/>
      <c r="RBX27" s="80"/>
      <c r="RBY27" s="80"/>
      <c r="RBZ27" s="85"/>
      <c r="RCA27" s="77"/>
      <c r="RCB27" s="74"/>
      <c r="RCC27" s="74"/>
      <c r="RCD27" s="85"/>
      <c r="RCE27" s="74"/>
      <c r="RCF27" s="74"/>
      <c r="RCG27" s="85"/>
      <c r="RCH27" s="74"/>
      <c r="RCI27" s="74"/>
      <c r="RCJ27" s="85"/>
      <c r="RCK27" s="74"/>
      <c r="RCL27" s="74"/>
      <c r="RCM27" s="85"/>
      <c r="RCN27" s="80"/>
      <c r="RCO27" s="80"/>
      <c r="RCP27" s="85"/>
      <c r="RCQ27" s="77"/>
      <c r="RCR27" s="74"/>
      <c r="RCS27" s="74"/>
      <c r="RCT27" s="85"/>
      <c r="RCU27" s="74"/>
      <c r="RCV27" s="74"/>
      <c r="RCW27" s="85"/>
      <c r="RCX27" s="74"/>
      <c r="RCY27" s="74"/>
      <c r="RCZ27" s="85"/>
      <c r="RDA27" s="74"/>
      <c r="RDB27" s="74"/>
      <c r="RDC27" s="85"/>
      <c r="RDD27" s="80"/>
      <c r="RDE27" s="80"/>
      <c r="RDF27" s="85"/>
      <c r="RDG27" s="77"/>
      <c r="RDH27" s="74"/>
      <c r="RDI27" s="74"/>
      <c r="RDJ27" s="85"/>
      <c r="RDK27" s="74"/>
      <c r="RDL27" s="74"/>
      <c r="RDM27" s="85"/>
      <c r="RDN27" s="74"/>
      <c r="RDO27" s="74"/>
      <c r="RDP27" s="85"/>
      <c r="RDQ27" s="74"/>
      <c r="RDR27" s="74"/>
      <c r="RDS27" s="85"/>
      <c r="RDT27" s="80"/>
      <c r="RDU27" s="80"/>
      <c r="RDV27" s="85"/>
      <c r="RDW27" s="77"/>
      <c r="RDX27" s="74"/>
      <c r="RDY27" s="74"/>
      <c r="RDZ27" s="85"/>
      <c r="REA27" s="74"/>
      <c r="REB27" s="74"/>
      <c r="REC27" s="85"/>
      <c r="RED27" s="74"/>
      <c r="REE27" s="74"/>
      <c r="REF27" s="85"/>
      <c r="REG27" s="74"/>
      <c r="REH27" s="74"/>
      <c r="REI27" s="85"/>
      <c r="REJ27" s="80"/>
      <c r="REK27" s="80"/>
      <c r="REL27" s="85"/>
      <c r="REM27" s="77"/>
      <c r="REN27" s="74"/>
      <c r="REO27" s="74"/>
      <c r="REP27" s="85"/>
      <c r="REQ27" s="74"/>
      <c r="RER27" s="74"/>
      <c r="RES27" s="85"/>
      <c r="RET27" s="74"/>
      <c r="REU27" s="74"/>
      <c r="REV27" s="85"/>
      <c r="REW27" s="74"/>
      <c r="REX27" s="74"/>
      <c r="REY27" s="85"/>
      <c r="REZ27" s="80"/>
      <c r="RFA27" s="80"/>
      <c r="RFB27" s="85"/>
      <c r="RFC27" s="77"/>
      <c r="RFD27" s="74"/>
      <c r="RFE27" s="74"/>
      <c r="RFF27" s="85"/>
      <c r="RFG27" s="74"/>
      <c r="RFH27" s="74"/>
      <c r="RFI27" s="85"/>
      <c r="RFJ27" s="74"/>
      <c r="RFK27" s="74"/>
      <c r="RFL27" s="85"/>
      <c r="RFM27" s="74"/>
      <c r="RFN27" s="74"/>
      <c r="RFO27" s="85"/>
      <c r="RFP27" s="80"/>
      <c r="RFQ27" s="80"/>
      <c r="RFR27" s="85"/>
      <c r="RFS27" s="77"/>
      <c r="RFT27" s="74"/>
      <c r="RFU27" s="74"/>
      <c r="RFV27" s="85"/>
      <c r="RFW27" s="74"/>
      <c r="RFX27" s="74"/>
      <c r="RFY27" s="85"/>
      <c r="RFZ27" s="74"/>
      <c r="RGA27" s="74"/>
      <c r="RGB27" s="85"/>
      <c r="RGC27" s="74"/>
      <c r="RGD27" s="74"/>
      <c r="RGE27" s="85"/>
      <c r="RGF27" s="80"/>
      <c r="RGG27" s="80"/>
      <c r="RGH27" s="85"/>
      <c r="RGI27" s="77"/>
      <c r="RGJ27" s="74"/>
      <c r="RGK27" s="74"/>
      <c r="RGL27" s="85"/>
      <c r="RGM27" s="74"/>
      <c r="RGN27" s="74"/>
      <c r="RGO27" s="85"/>
      <c r="RGP27" s="74"/>
      <c r="RGQ27" s="74"/>
      <c r="RGR27" s="85"/>
      <c r="RGS27" s="74"/>
      <c r="RGT27" s="74"/>
      <c r="RGU27" s="85"/>
      <c r="RGV27" s="80"/>
      <c r="RGW27" s="80"/>
      <c r="RGX27" s="85"/>
      <c r="RGY27" s="77"/>
      <c r="RGZ27" s="74"/>
      <c r="RHA27" s="74"/>
      <c r="RHB27" s="85"/>
      <c r="RHC27" s="74"/>
      <c r="RHD27" s="74"/>
      <c r="RHE27" s="85"/>
      <c r="RHF27" s="74"/>
      <c r="RHG27" s="74"/>
      <c r="RHH27" s="85"/>
      <c r="RHI27" s="74"/>
      <c r="RHJ27" s="74"/>
      <c r="RHK27" s="85"/>
      <c r="RHL27" s="80"/>
      <c r="RHM27" s="80"/>
      <c r="RHN27" s="85"/>
      <c r="RHO27" s="77"/>
      <c r="RHP27" s="74"/>
      <c r="RHQ27" s="74"/>
      <c r="RHR27" s="85"/>
      <c r="RHS27" s="74"/>
      <c r="RHT27" s="74"/>
      <c r="RHU27" s="85"/>
      <c r="RHV27" s="74"/>
      <c r="RHW27" s="74"/>
      <c r="RHX27" s="85"/>
      <c r="RHY27" s="74"/>
      <c r="RHZ27" s="74"/>
      <c r="RIA27" s="85"/>
      <c r="RIB27" s="80"/>
      <c r="RIC27" s="80"/>
      <c r="RID27" s="85"/>
      <c r="RIE27" s="77"/>
      <c r="RIF27" s="74"/>
      <c r="RIG27" s="74"/>
      <c r="RIH27" s="85"/>
      <c r="RII27" s="74"/>
      <c r="RIJ27" s="74"/>
      <c r="RIK27" s="85"/>
      <c r="RIL27" s="74"/>
      <c r="RIM27" s="74"/>
      <c r="RIN27" s="85"/>
      <c r="RIO27" s="74"/>
      <c r="RIP27" s="74"/>
      <c r="RIQ27" s="85"/>
      <c r="RIR27" s="80"/>
      <c r="RIS27" s="80"/>
      <c r="RIT27" s="85"/>
      <c r="RIU27" s="77"/>
      <c r="RIV27" s="74"/>
      <c r="RIW27" s="74"/>
      <c r="RIX27" s="85"/>
      <c r="RIY27" s="74"/>
      <c r="RIZ27" s="74"/>
      <c r="RJA27" s="85"/>
      <c r="RJB27" s="74"/>
      <c r="RJC27" s="74"/>
      <c r="RJD27" s="85"/>
      <c r="RJE27" s="74"/>
      <c r="RJF27" s="74"/>
      <c r="RJG27" s="85"/>
      <c r="RJH27" s="80"/>
      <c r="RJI27" s="80"/>
      <c r="RJJ27" s="85"/>
      <c r="RJK27" s="77"/>
      <c r="RJL27" s="74"/>
      <c r="RJM27" s="74"/>
      <c r="RJN27" s="85"/>
      <c r="RJO27" s="74"/>
      <c r="RJP27" s="74"/>
      <c r="RJQ27" s="85"/>
      <c r="RJR27" s="74"/>
      <c r="RJS27" s="74"/>
      <c r="RJT27" s="85"/>
      <c r="RJU27" s="74"/>
      <c r="RJV27" s="74"/>
      <c r="RJW27" s="85"/>
      <c r="RJX27" s="80"/>
      <c r="RJY27" s="80"/>
      <c r="RJZ27" s="85"/>
      <c r="RKA27" s="77"/>
      <c r="RKB27" s="74"/>
      <c r="RKC27" s="74"/>
      <c r="RKD27" s="85"/>
      <c r="RKE27" s="74"/>
      <c r="RKF27" s="74"/>
      <c r="RKG27" s="85"/>
      <c r="RKH27" s="74"/>
      <c r="RKI27" s="74"/>
      <c r="RKJ27" s="85"/>
      <c r="RKK27" s="74"/>
      <c r="RKL27" s="74"/>
      <c r="RKM27" s="85"/>
      <c r="RKN27" s="80"/>
      <c r="RKO27" s="80"/>
      <c r="RKP27" s="85"/>
      <c r="RKQ27" s="77"/>
      <c r="RKR27" s="74"/>
      <c r="RKS27" s="74"/>
      <c r="RKT27" s="85"/>
      <c r="RKU27" s="74"/>
      <c r="RKV27" s="74"/>
      <c r="RKW27" s="85"/>
      <c r="RKX27" s="74"/>
      <c r="RKY27" s="74"/>
      <c r="RKZ27" s="85"/>
      <c r="RLA27" s="74"/>
      <c r="RLB27" s="74"/>
      <c r="RLC27" s="85"/>
      <c r="RLD27" s="80"/>
      <c r="RLE27" s="80"/>
      <c r="RLF27" s="85"/>
      <c r="RLG27" s="77"/>
      <c r="RLH27" s="74"/>
      <c r="RLI27" s="74"/>
      <c r="RLJ27" s="85"/>
      <c r="RLK27" s="74"/>
      <c r="RLL27" s="74"/>
      <c r="RLM27" s="85"/>
      <c r="RLN27" s="74"/>
      <c r="RLO27" s="74"/>
      <c r="RLP27" s="85"/>
      <c r="RLQ27" s="74"/>
      <c r="RLR27" s="74"/>
      <c r="RLS27" s="85"/>
      <c r="RLT27" s="80"/>
      <c r="RLU27" s="80"/>
      <c r="RLV27" s="85"/>
      <c r="RLW27" s="77"/>
      <c r="RLX27" s="74"/>
      <c r="RLY27" s="74"/>
      <c r="RLZ27" s="85"/>
      <c r="RMA27" s="74"/>
      <c r="RMB27" s="74"/>
      <c r="RMC27" s="85"/>
      <c r="RMD27" s="74"/>
      <c r="RME27" s="74"/>
      <c r="RMF27" s="85"/>
      <c r="RMG27" s="74"/>
      <c r="RMH27" s="74"/>
      <c r="RMI27" s="85"/>
      <c r="RMJ27" s="80"/>
      <c r="RMK27" s="80"/>
      <c r="RML27" s="85"/>
      <c r="RMM27" s="77"/>
      <c r="RMN27" s="74"/>
      <c r="RMO27" s="74"/>
      <c r="RMP27" s="85"/>
      <c r="RMQ27" s="74"/>
      <c r="RMR27" s="74"/>
      <c r="RMS27" s="85"/>
      <c r="RMT27" s="74"/>
      <c r="RMU27" s="74"/>
      <c r="RMV27" s="85"/>
      <c r="RMW27" s="74"/>
      <c r="RMX27" s="74"/>
      <c r="RMY27" s="85"/>
      <c r="RMZ27" s="80"/>
      <c r="RNA27" s="80"/>
      <c r="RNB27" s="85"/>
      <c r="RNC27" s="77"/>
      <c r="RND27" s="74"/>
      <c r="RNE27" s="74"/>
      <c r="RNF27" s="85"/>
      <c r="RNG27" s="74"/>
      <c r="RNH27" s="74"/>
      <c r="RNI27" s="85"/>
      <c r="RNJ27" s="74"/>
      <c r="RNK27" s="74"/>
      <c r="RNL27" s="85"/>
      <c r="RNM27" s="74"/>
      <c r="RNN27" s="74"/>
      <c r="RNO27" s="85"/>
      <c r="RNP27" s="80"/>
      <c r="RNQ27" s="80"/>
      <c r="RNR27" s="85"/>
      <c r="RNS27" s="77"/>
      <c r="RNT27" s="74"/>
      <c r="RNU27" s="74"/>
      <c r="RNV27" s="85"/>
      <c r="RNW27" s="74"/>
      <c r="RNX27" s="74"/>
      <c r="RNY27" s="85"/>
      <c r="RNZ27" s="74"/>
      <c r="ROA27" s="74"/>
      <c r="ROB27" s="85"/>
      <c r="ROC27" s="74"/>
      <c r="ROD27" s="74"/>
      <c r="ROE27" s="85"/>
      <c r="ROF27" s="80"/>
      <c r="ROG27" s="80"/>
      <c r="ROH27" s="85"/>
      <c r="ROI27" s="77"/>
      <c r="ROJ27" s="74"/>
      <c r="ROK27" s="74"/>
      <c r="ROL27" s="85"/>
      <c r="ROM27" s="74"/>
      <c r="RON27" s="74"/>
      <c r="ROO27" s="85"/>
      <c r="ROP27" s="74"/>
      <c r="ROQ27" s="74"/>
      <c r="ROR27" s="85"/>
      <c r="ROS27" s="74"/>
      <c r="ROT27" s="74"/>
      <c r="ROU27" s="85"/>
      <c r="ROV27" s="80"/>
      <c r="ROW27" s="80"/>
      <c r="ROX27" s="85"/>
      <c r="ROY27" s="77"/>
      <c r="ROZ27" s="74"/>
      <c r="RPA27" s="74"/>
      <c r="RPB27" s="85"/>
      <c r="RPC27" s="74"/>
      <c r="RPD27" s="74"/>
      <c r="RPE27" s="85"/>
      <c r="RPF27" s="74"/>
      <c r="RPG27" s="74"/>
      <c r="RPH27" s="85"/>
      <c r="RPI27" s="74"/>
      <c r="RPJ27" s="74"/>
      <c r="RPK27" s="85"/>
      <c r="RPL27" s="80"/>
      <c r="RPM27" s="80"/>
      <c r="RPN27" s="85"/>
      <c r="RPO27" s="77"/>
      <c r="RPP27" s="74"/>
      <c r="RPQ27" s="74"/>
      <c r="RPR27" s="85"/>
      <c r="RPS27" s="74"/>
      <c r="RPT27" s="74"/>
      <c r="RPU27" s="85"/>
      <c r="RPV27" s="74"/>
      <c r="RPW27" s="74"/>
      <c r="RPX27" s="85"/>
      <c r="RPY27" s="74"/>
      <c r="RPZ27" s="74"/>
      <c r="RQA27" s="85"/>
      <c r="RQB27" s="80"/>
      <c r="RQC27" s="80"/>
      <c r="RQD27" s="85"/>
      <c r="RQE27" s="77"/>
      <c r="RQF27" s="74"/>
      <c r="RQG27" s="74"/>
      <c r="RQH27" s="85"/>
      <c r="RQI27" s="74"/>
      <c r="RQJ27" s="74"/>
      <c r="RQK27" s="85"/>
      <c r="RQL27" s="74"/>
      <c r="RQM27" s="74"/>
      <c r="RQN27" s="85"/>
      <c r="RQO27" s="74"/>
      <c r="RQP27" s="74"/>
      <c r="RQQ27" s="85"/>
      <c r="RQR27" s="80"/>
      <c r="RQS27" s="80"/>
      <c r="RQT27" s="85"/>
      <c r="RQU27" s="77"/>
      <c r="RQV27" s="74"/>
      <c r="RQW27" s="74"/>
      <c r="RQX27" s="85"/>
      <c r="RQY27" s="74"/>
      <c r="RQZ27" s="74"/>
      <c r="RRA27" s="85"/>
      <c r="RRB27" s="74"/>
      <c r="RRC27" s="74"/>
      <c r="RRD27" s="85"/>
      <c r="RRE27" s="74"/>
      <c r="RRF27" s="74"/>
      <c r="RRG27" s="85"/>
      <c r="RRH27" s="80"/>
      <c r="RRI27" s="80"/>
      <c r="RRJ27" s="85"/>
      <c r="RRK27" s="77"/>
      <c r="RRL27" s="74"/>
      <c r="RRM27" s="74"/>
      <c r="RRN27" s="85"/>
      <c r="RRO27" s="74"/>
      <c r="RRP27" s="74"/>
      <c r="RRQ27" s="85"/>
      <c r="RRR27" s="74"/>
      <c r="RRS27" s="74"/>
      <c r="RRT27" s="85"/>
      <c r="RRU27" s="74"/>
      <c r="RRV27" s="74"/>
      <c r="RRW27" s="85"/>
      <c r="RRX27" s="80"/>
      <c r="RRY27" s="80"/>
      <c r="RRZ27" s="85"/>
      <c r="RSA27" s="77"/>
      <c r="RSB27" s="74"/>
      <c r="RSC27" s="74"/>
      <c r="RSD27" s="85"/>
      <c r="RSE27" s="74"/>
      <c r="RSF27" s="74"/>
      <c r="RSG27" s="85"/>
      <c r="RSH27" s="74"/>
      <c r="RSI27" s="74"/>
      <c r="RSJ27" s="85"/>
      <c r="RSK27" s="74"/>
      <c r="RSL27" s="74"/>
      <c r="RSM27" s="85"/>
      <c r="RSN27" s="80"/>
      <c r="RSO27" s="80"/>
      <c r="RSP27" s="85"/>
      <c r="RSQ27" s="77"/>
      <c r="RSR27" s="74"/>
      <c r="RSS27" s="74"/>
      <c r="RST27" s="85"/>
      <c r="RSU27" s="74"/>
      <c r="RSV27" s="74"/>
      <c r="RSW27" s="85"/>
      <c r="RSX27" s="74"/>
      <c r="RSY27" s="74"/>
      <c r="RSZ27" s="85"/>
      <c r="RTA27" s="74"/>
      <c r="RTB27" s="74"/>
      <c r="RTC27" s="85"/>
      <c r="RTD27" s="80"/>
      <c r="RTE27" s="80"/>
      <c r="RTF27" s="85"/>
      <c r="RTG27" s="77"/>
      <c r="RTH27" s="74"/>
      <c r="RTI27" s="74"/>
      <c r="RTJ27" s="85"/>
      <c r="RTK27" s="74"/>
      <c r="RTL27" s="74"/>
      <c r="RTM27" s="85"/>
      <c r="RTN27" s="74"/>
      <c r="RTO27" s="74"/>
      <c r="RTP27" s="85"/>
      <c r="RTQ27" s="74"/>
      <c r="RTR27" s="74"/>
      <c r="RTS27" s="85"/>
      <c r="RTT27" s="80"/>
      <c r="RTU27" s="80"/>
      <c r="RTV27" s="85"/>
      <c r="RTW27" s="77"/>
      <c r="RTX27" s="74"/>
      <c r="RTY27" s="74"/>
      <c r="RTZ27" s="85"/>
      <c r="RUA27" s="74"/>
      <c r="RUB27" s="74"/>
      <c r="RUC27" s="85"/>
      <c r="RUD27" s="74"/>
      <c r="RUE27" s="74"/>
      <c r="RUF27" s="85"/>
      <c r="RUG27" s="74"/>
      <c r="RUH27" s="74"/>
      <c r="RUI27" s="85"/>
      <c r="RUJ27" s="80"/>
      <c r="RUK27" s="80"/>
      <c r="RUL27" s="85"/>
      <c r="RUM27" s="77"/>
      <c r="RUN27" s="74"/>
      <c r="RUO27" s="74"/>
      <c r="RUP27" s="85"/>
      <c r="RUQ27" s="74"/>
      <c r="RUR27" s="74"/>
      <c r="RUS27" s="85"/>
      <c r="RUT27" s="74"/>
      <c r="RUU27" s="74"/>
      <c r="RUV27" s="85"/>
      <c r="RUW27" s="74"/>
      <c r="RUX27" s="74"/>
      <c r="RUY27" s="85"/>
      <c r="RUZ27" s="80"/>
      <c r="RVA27" s="80"/>
      <c r="RVB27" s="85"/>
      <c r="RVC27" s="77"/>
      <c r="RVD27" s="74"/>
      <c r="RVE27" s="74"/>
      <c r="RVF27" s="85"/>
      <c r="RVG27" s="74"/>
      <c r="RVH27" s="74"/>
      <c r="RVI27" s="85"/>
      <c r="RVJ27" s="74"/>
      <c r="RVK27" s="74"/>
      <c r="RVL27" s="85"/>
      <c r="RVM27" s="74"/>
      <c r="RVN27" s="74"/>
      <c r="RVO27" s="85"/>
      <c r="RVP27" s="80"/>
      <c r="RVQ27" s="80"/>
      <c r="RVR27" s="85"/>
      <c r="RVS27" s="77"/>
      <c r="RVT27" s="74"/>
      <c r="RVU27" s="74"/>
      <c r="RVV27" s="85"/>
      <c r="RVW27" s="74"/>
      <c r="RVX27" s="74"/>
      <c r="RVY27" s="85"/>
      <c r="RVZ27" s="74"/>
      <c r="RWA27" s="74"/>
      <c r="RWB27" s="85"/>
      <c r="RWC27" s="74"/>
      <c r="RWD27" s="74"/>
      <c r="RWE27" s="85"/>
      <c r="RWF27" s="80"/>
      <c r="RWG27" s="80"/>
      <c r="RWH27" s="85"/>
      <c r="RWI27" s="77"/>
      <c r="RWJ27" s="74"/>
      <c r="RWK27" s="74"/>
      <c r="RWL27" s="85"/>
      <c r="RWM27" s="74"/>
      <c r="RWN27" s="74"/>
      <c r="RWO27" s="85"/>
      <c r="RWP27" s="74"/>
      <c r="RWQ27" s="74"/>
      <c r="RWR27" s="85"/>
      <c r="RWS27" s="74"/>
      <c r="RWT27" s="74"/>
      <c r="RWU27" s="85"/>
      <c r="RWV27" s="80"/>
      <c r="RWW27" s="80"/>
      <c r="RWX27" s="85"/>
      <c r="RWY27" s="77"/>
      <c r="RWZ27" s="74"/>
      <c r="RXA27" s="74"/>
      <c r="RXB27" s="85"/>
      <c r="RXC27" s="74"/>
      <c r="RXD27" s="74"/>
      <c r="RXE27" s="85"/>
      <c r="RXF27" s="74"/>
      <c r="RXG27" s="74"/>
      <c r="RXH27" s="85"/>
      <c r="RXI27" s="74"/>
      <c r="RXJ27" s="74"/>
      <c r="RXK27" s="85"/>
      <c r="RXL27" s="80"/>
      <c r="RXM27" s="80"/>
      <c r="RXN27" s="85"/>
      <c r="RXO27" s="77"/>
      <c r="RXP27" s="74"/>
      <c r="RXQ27" s="74"/>
      <c r="RXR27" s="85"/>
      <c r="RXS27" s="74"/>
      <c r="RXT27" s="74"/>
      <c r="RXU27" s="85"/>
      <c r="RXV27" s="74"/>
      <c r="RXW27" s="74"/>
      <c r="RXX27" s="85"/>
      <c r="RXY27" s="74"/>
      <c r="RXZ27" s="74"/>
      <c r="RYA27" s="85"/>
      <c r="RYB27" s="80"/>
      <c r="RYC27" s="80"/>
      <c r="RYD27" s="85"/>
      <c r="RYE27" s="77"/>
      <c r="RYF27" s="74"/>
      <c r="RYG27" s="74"/>
      <c r="RYH27" s="85"/>
      <c r="RYI27" s="74"/>
      <c r="RYJ27" s="74"/>
      <c r="RYK27" s="85"/>
      <c r="RYL27" s="74"/>
      <c r="RYM27" s="74"/>
      <c r="RYN27" s="85"/>
      <c r="RYO27" s="74"/>
      <c r="RYP27" s="74"/>
      <c r="RYQ27" s="85"/>
      <c r="RYR27" s="80"/>
      <c r="RYS27" s="80"/>
      <c r="RYT27" s="85"/>
      <c r="RYU27" s="77"/>
      <c r="RYV27" s="74"/>
      <c r="RYW27" s="74"/>
      <c r="RYX27" s="85"/>
      <c r="RYY27" s="74"/>
      <c r="RYZ27" s="74"/>
      <c r="RZA27" s="85"/>
      <c r="RZB27" s="74"/>
      <c r="RZC27" s="74"/>
      <c r="RZD27" s="85"/>
      <c r="RZE27" s="74"/>
      <c r="RZF27" s="74"/>
      <c r="RZG27" s="85"/>
      <c r="RZH27" s="80"/>
      <c r="RZI27" s="80"/>
      <c r="RZJ27" s="85"/>
      <c r="RZK27" s="77"/>
      <c r="RZL27" s="74"/>
      <c r="RZM27" s="74"/>
      <c r="RZN27" s="85"/>
      <c r="RZO27" s="74"/>
      <c r="RZP27" s="74"/>
      <c r="RZQ27" s="85"/>
      <c r="RZR27" s="74"/>
      <c r="RZS27" s="74"/>
      <c r="RZT27" s="85"/>
      <c r="RZU27" s="74"/>
      <c r="RZV27" s="74"/>
      <c r="RZW27" s="85"/>
      <c r="RZX27" s="80"/>
      <c r="RZY27" s="80"/>
      <c r="RZZ27" s="85"/>
      <c r="SAA27" s="77"/>
      <c r="SAB27" s="74"/>
      <c r="SAC27" s="74"/>
      <c r="SAD27" s="85"/>
      <c r="SAE27" s="74"/>
      <c r="SAF27" s="74"/>
      <c r="SAG27" s="85"/>
      <c r="SAH27" s="74"/>
      <c r="SAI27" s="74"/>
      <c r="SAJ27" s="85"/>
      <c r="SAK27" s="74"/>
      <c r="SAL27" s="74"/>
      <c r="SAM27" s="85"/>
      <c r="SAN27" s="80"/>
      <c r="SAO27" s="80"/>
      <c r="SAP27" s="85"/>
      <c r="SAQ27" s="77"/>
      <c r="SAR27" s="74"/>
      <c r="SAS27" s="74"/>
      <c r="SAT27" s="85"/>
      <c r="SAU27" s="74"/>
      <c r="SAV27" s="74"/>
      <c r="SAW27" s="85"/>
      <c r="SAX27" s="74"/>
      <c r="SAY27" s="74"/>
      <c r="SAZ27" s="85"/>
      <c r="SBA27" s="74"/>
      <c r="SBB27" s="74"/>
      <c r="SBC27" s="85"/>
      <c r="SBD27" s="80"/>
      <c r="SBE27" s="80"/>
      <c r="SBF27" s="85"/>
      <c r="SBG27" s="77"/>
      <c r="SBH27" s="74"/>
      <c r="SBI27" s="74"/>
      <c r="SBJ27" s="85"/>
      <c r="SBK27" s="74"/>
      <c r="SBL27" s="74"/>
      <c r="SBM27" s="85"/>
      <c r="SBN27" s="74"/>
      <c r="SBO27" s="74"/>
      <c r="SBP27" s="85"/>
      <c r="SBQ27" s="74"/>
      <c r="SBR27" s="74"/>
      <c r="SBS27" s="85"/>
      <c r="SBT27" s="80"/>
      <c r="SBU27" s="80"/>
      <c r="SBV27" s="85"/>
      <c r="SBW27" s="77"/>
      <c r="SBX27" s="74"/>
      <c r="SBY27" s="74"/>
      <c r="SBZ27" s="85"/>
      <c r="SCA27" s="74"/>
      <c r="SCB27" s="74"/>
      <c r="SCC27" s="85"/>
      <c r="SCD27" s="74"/>
      <c r="SCE27" s="74"/>
      <c r="SCF27" s="85"/>
      <c r="SCG27" s="74"/>
      <c r="SCH27" s="74"/>
      <c r="SCI27" s="85"/>
      <c r="SCJ27" s="80"/>
      <c r="SCK27" s="80"/>
      <c r="SCL27" s="85"/>
      <c r="SCM27" s="77"/>
      <c r="SCN27" s="74"/>
      <c r="SCO27" s="74"/>
      <c r="SCP27" s="85"/>
      <c r="SCQ27" s="74"/>
      <c r="SCR27" s="74"/>
      <c r="SCS27" s="85"/>
      <c r="SCT27" s="74"/>
      <c r="SCU27" s="74"/>
      <c r="SCV27" s="85"/>
      <c r="SCW27" s="74"/>
      <c r="SCX27" s="74"/>
      <c r="SCY27" s="85"/>
      <c r="SCZ27" s="80"/>
      <c r="SDA27" s="80"/>
      <c r="SDB27" s="85"/>
      <c r="SDC27" s="77"/>
      <c r="SDD27" s="74"/>
      <c r="SDE27" s="74"/>
      <c r="SDF27" s="85"/>
      <c r="SDG27" s="74"/>
      <c r="SDH27" s="74"/>
      <c r="SDI27" s="85"/>
      <c r="SDJ27" s="74"/>
      <c r="SDK27" s="74"/>
      <c r="SDL27" s="85"/>
      <c r="SDM27" s="74"/>
      <c r="SDN27" s="74"/>
      <c r="SDO27" s="85"/>
      <c r="SDP27" s="80"/>
      <c r="SDQ27" s="80"/>
      <c r="SDR27" s="85"/>
      <c r="SDS27" s="77"/>
      <c r="SDT27" s="74"/>
      <c r="SDU27" s="74"/>
      <c r="SDV27" s="85"/>
      <c r="SDW27" s="74"/>
      <c r="SDX27" s="74"/>
      <c r="SDY27" s="85"/>
      <c r="SDZ27" s="74"/>
      <c r="SEA27" s="74"/>
      <c r="SEB27" s="85"/>
      <c r="SEC27" s="74"/>
      <c r="SED27" s="74"/>
      <c r="SEE27" s="85"/>
      <c r="SEF27" s="80"/>
      <c r="SEG27" s="80"/>
      <c r="SEH27" s="85"/>
      <c r="SEI27" s="77"/>
      <c r="SEJ27" s="74"/>
      <c r="SEK27" s="74"/>
      <c r="SEL27" s="85"/>
      <c r="SEM27" s="74"/>
      <c r="SEN27" s="74"/>
      <c r="SEO27" s="85"/>
      <c r="SEP27" s="74"/>
      <c r="SEQ27" s="74"/>
      <c r="SER27" s="85"/>
      <c r="SES27" s="74"/>
      <c r="SET27" s="74"/>
      <c r="SEU27" s="85"/>
      <c r="SEV27" s="80"/>
      <c r="SEW27" s="80"/>
      <c r="SEX27" s="85"/>
      <c r="SEY27" s="77"/>
      <c r="SEZ27" s="74"/>
      <c r="SFA27" s="74"/>
      <c r="SFB27" s="85"/>
      <c r="SFC27" s="74"/>
      <c r="SFD27" s="74"/>
      <c r="SFE27" s="85"/>
      <c r="SFF27" s="74"/>
      <c r="SFG27" s="74"/>
      <c r="SFH27" s="85"/>
      <c r="SFI27" s="74"/>
      <c r="SFJ27" s="74"/>
      <c r="SFK27" s="85"/>
      <c r="SFL27" s="80"/>
      <c r="SFM27" s="80"/>
      <c r="SFN27" s="85"/>
      <c r="SFO27" s="77"/>
      <c r="SFP27" s="74"/>
      <c r="SFQ27" s="74"/>
      <c r="SFR27" s="85"/>
      <c r="SFS27" s="74"/>
      <c r="SFT27" s="74"/>
      <c r="SFU27" s="85"/>
      <c r="SFV27" s="74"/>
      <c r="SFW27" s="74"/>
      <c r="SFX27" s="85"/>
      <c r="SFY27" s="74"/>
      <c r="SFZ27" s="74"/>
      <c r="SGA27" s="85"/>
      <c r="SGB27" s="80"/>
      <c r="SGC27" s="80"/>
      <c r="SGD27" s="85"/>
      <c r="SGE27" s="77"/>
      <c r="SGF27" s="74"/>
      <c r="SGG27" s="74"/>
      <c r="SGH27" s="85"/>
      <c r="SGI27" s="74"/>
      <c r="SGJ27" s="74"/>
      <c r="SGK27" s="85"/>
      <c r="SGL27" s="74"/>
      <c r="SGM27" s="74"/>
      <c r="SGN27" s="85"/>
      <c r="SGO27" s="74"/>
      <c r="SGP27" s="74"/>
      <c r="SGQ27" s="85"/>
      <c r="SGR27" s="80"/>
      <c r="SGS27" s="80"/>
      <c r="SGT27" s="85"/>
      <c r="SGU27" s="77"/>
      <c r="SGV27" s="74"/>
      <c r="SGW27" s="74"/>
      <c r="SGX27" s="85"/>
      <c r="SGY27" s="74"/>
      <c r="SGZ27" s="74"/>
      <c r="SHA27" s="85"/>
      <c r="SHB27" s="74"/>
      <c r="SHC27" s="74"/>
      <c r="SHD27" s="85"/>
      <c r="SHE27" s="74"/>
      <c r="SHF27" s="74"/>
      <c r="SHG27" s="85"/>
      <c r="SHH27" s="80"/>
      <c r="SHI27" s="80"/>
      <c r="SHJ27" s="85"/>
      <c r="SHK27" s="77"/>
      <c r="SHL27" s="74"/>
      <c r="SHM27" s="74"/>
      <c r="SHN27" s="85"/>
      <c r="SHO27" s="74"/>
      <c r="SHP27" s="74"/>
      <c r="SHQ27" s="85"/>
      <c r="SHR27" s="74"/>
      <c r="SHS27" s="74"/>
      <c r="SHT27" s="85"/>
      <c r="SHU27" s="74"/>
      <c r="SHV27" s="74"/>
      <c r="SHW27" s="85"/>
      <c r="SHX27" s="80"/>
      <c r="SHY27" s="80"/>
      <c r="SHZ27" s="85"/>
      <c r="SIA27" s="77"/>
      <c r="SIB27" s="74"/>
      <c r="SIC27" s="74"/>
      <c r="SID27" s="85"/>
      <c r="SIE27" s="74"/>
      <c r="SIF27" s="74"/>
      <c r="SIG27" s="85"/>
      <c r="SIH27" s="74"/>
      <c r="SII27" s="74"/>
      <c r="SIJ27" s="85"/>
      <c r="SIK27" s="74"/>
      <c r="SIL27" s="74"/>
      <c r="SIM27" s="85"/>
      <c r="SIN27" s="80"/>
      <c r="SIO27" s="80"/>
      <c r="SIP27" s="85"/>
      <c r="SIQ27" s="77"/>
      <c r="SIR27" s="74"/>
      <c r="SIS27" s="74"/>
      <c r="SIT27" s="85"/>
      <c r="SIU27" s="74"/>
      <c r="SIV27" s="74"/>
      <c r="SIW27" s="85"/>
      <c r="SIX27" s="74"/>
      <c r="SIY27" s="74"/>
      <c r="SIZ27" s="85"/>
      <c r="SJA27" s="74"/>
      <c r="SJB27" s="74"/>
      <c r="SJC27" s="85"/>
      <c r="SJD27" s="80"/>
      <c r="SJE27" s="80"/>
      <c r="SJF27" s="85"/>
      <c r="SJG27" s="77"/>
      <c r="SJH27" s="74"/>
      <c r="SJI27" s="74"/>
      <c r="SJJ27" s="85"/>
      <c r="SJK27" s="74"/>
      <c r="SJL27" s="74"/>
      <c r="SJM27" s="85"/>
      <c r="SJN27" s="74"/>
      <c r="SJO27" s="74"/>
      <c r="SJP27" s="85"/>
      <c r="SJQ27" s="74"/>
      <c r="SJR27" s="74"/>
      <c r="SJS27" s="85"/>
      <c r="SJT27" s="80"/>
      <c r="SJU27" s="80"/>
      <c r="SJV27" s="85"/>
      <c r="SJW27" s="77"/>
      <c r="SJX27" s="74"/>
      <c r="SJY27" s="74"/>
      <c r="SJZ27" s="85"/>
      <c r="SKA27" s="74"/>
      <c r="SKB27" s="74"/>
      <c r="SKC27" s="85"/>
      <c r="SKD27" s="74"/>
      <c r="SKE27" s="74"/>
      <c r="SKF27" s="85"/>
      <c r="SKG27" s="74"/>
      <c r="SKH27" s="74"/>
      <c r="SKI27" s="85"/>
      <c r="SKJ27" s="80"/>
      <c r="SKK27" s="80"/>
      <c r="SKL27" s="85"/>
      <c r="SKM27" s="77"/>
      <c r="SKN27" s="74"/>
      <c r="SKO27" s="74"/>
      <c r="SKP27" s="85"/>
      <c r="SKQ27" s="74"/>
      <c r="SKR27" s="74"/>
      <c r="SKS27" s="85"/>
      <c r="SKT27" s="74"/>
      <c r="SKU27" s="74"/>
      <c r="SKV27" s="85"/>
      <c r="SKW27" s="74"/>
      <c r="SKX27" s="74"/>
      <c r="SKY27" s="85"/>
      <c r="SKZ27" s="80"/>
      <c r="SLA27" s="80"/>
      <c r="SLB27" s="85"/>
      <c r="SLC27" s="77"/>
      <c r="SLD27" s="74"/>
      <c r="SLE27" s="74"/>
      <c r="SLF27" s="85"/>
      <c r="SLG27" s="74"/>
      <c r="SLH27" s="74"/>
      <c r="SLI27" s="85"/>
      <c r="SLJ27" s="74"/>
      <c r="SLK27" s="74"/>
      <c r="SLL27" s="85"/>
      <c r="SLM27" s="74"/>
      <c r="SLN27" s="74"/>
      <c r="SLO27" s="85"/>
      <c r="SLP27" s="80"/>
      <c r="SLQ27" s="80"/>
      <c r="SLR27" s="85"/>
      <c r="SLS27" s="77"/>
      <c r="SLT27" s="74"/>
      <c r="SLU27" s="74"/>
      <c r="SLV27" s="85"/>
      <c r="SLW27" s="74"/>
      <c r="SLX27" s="74"/>
      <c r="SLY27" s="85"/>
      <c r="SLZ27" s="74"/>
      <c r="SMA27" s="74"/>
      <c r="SMB27" s="85"/>
      <c r="SMC27" s="74"/>
      <c r="SMD27" s="74"/>
      <c r="SME27" s="85"/>
      <c r="SMF27" s="80"/>
      <c r="SMG27" s="80"/>
      <c r="SMH27" s="85"/>
      <c r="SMI27" s="77"/>
      <c r="SMJ27" s="74"/>
      <c r="SMK27" s="74"/>
      <c r="SML27" s="85"/>
      <c r="SMM27" s="74"/>
      <c r="SMN27" s="74"/>
      <c r="SMO27" s="85"/>
      <c r="SMP27" s="74"/>
      <c r="SMQ27" s="74"/>
      <c r="SMR27" s="85"/>
      <c r="SMS27" s="74"/>
      <c r="SMT27" s="74"/>
      <c r="SMU27" s="85"/>
      <c r="SMV27" s="80"/>
      <c r="SMW27" s="80"/>
      <c r="SMX27" s="85"/>
      <c r="SMY27" s="77"/>
      <c r="SMZ27" s="74"/>
      <c r="SNA27" s="74"/>
      <c r="SNB27" s="85"/>
      <c r="SNC27" s="74"/>
      <c r="SND27" s="74"/>
      <c r="SNE27" s="85"/>
      <c r="SNF27" s="74"/>
      <c r="SNG27" s="74"/>
      <c r="SNH27" s="85"/>
      <c r="SNI27" s="74"/>
      <c r="SNJ27" s="74"/>
      <c r="SNK27" s="85"/>
      <c r="SNL27" s="80"/>
      <c r="SNM27" s="80"/>
      <c r="SNN27" s="85"/>
      <c r="SNO27" s="77"/>
      <c r="SNP27" s="74"/>
      <c r="SNQ27" s="74"/>
      <c r="SNR27" s="85"/>
      <c r="SNS27" s="74"/>
      <c r="SNT27" s="74"/>
      <c r="SNU27" s="85"/>
      <c r="SNV27" s="74"/>
      <c r="SNW27" s="74"/>
      <c r="SNX27" s="85"/>
      <c r="SNY27" s="74"/>
      <c r="SNZ27" s="74"/>
      <c r="SOA27" s="85"/>
      <c r="SOB27" s="80"/>
      <c r="SOC27" s="80"/>
      <c r="SOD27" s="85"/>
      <c r="SOE27" s="77"/>
      <c r="SOF27" s="74"/>
      <c r="SOG27" s="74"/>
      <c r="SOH27" s="85"/>
      <c r="SOI27" s="74"/>
      <c r="SOJ27" s="74"/>
      <c r="SOK27" s="85"/>
      <c r="SOL27" s="74"/>
      <c r="SOM27" s="74"/>
      <c r="SON27" s="85"/>
      <c r="SOO27" s="74"/>
      <c r="SOP27" s="74"/>
      <c r="SOQ27" s="85"/>
      <c r="SOR27" s="80"/>
      <c r="SOS27" s="80"/>
      <c r="SOT27" s="85"/>
      <c r="SOU27" s="77"/>
      <c r="SOV27" s="74"/>
      <c r="SOW27" s="74"/>
      <c r="SOX27" s="85"/>
      <c r="SOY27" s="74"/>
      <c r="SOZ27" s="74"/>
      <c r="SPA27" s="85"/>
      <c r="SPB27" s="74"/>
      <c r="SPC27" s="74"/>
      <c r="SPD27" s="85"/>
      <c r="SPE27" s="74"/>
      <c r="SPF27" s="74"/>
      <c r="SPG27" s="85"/>
      <c r="SPH27" s="80"/>
      <c r="SPI27" s="80"/>
      <c r="SPJ27" s="85"/>
      <c r="SPK27" s="77"/>
      <c r="SPL27" s="74"/>
      <c r="SPM27" s="74"/>
      <c r="SPN27" s="85"/>
      <c r="SPO27" s="74"/>
      <c r="SPP27" s="74"/>
      <c r="SPQ27" s="85"/>
      <c r="SPR27" s="74"/>
      <c r="SPS27" s="74"/>
      <c r="SPT27" s="85"/>
      <c r="SPU27" s="74"/>
      <c r="SPV27" s="74"/>
      <c r="SPW27" s="85"/>
      <c r="SPX27" s="80"/>
      <c r="SPY27" s="80"/>
      <c r="SPZ27" s="85"/>
      <c r="SQA27" s="77"/>
      <c r="SQB27" s="74"/>
      <c r="SQC27" s="74"/>
      <c r="SQD27" s="85"/>
      <c r="SQE27" s="74"/>
      <c r="SQF27" s="74"/>
      <c r="SQG27" s="85"/>
      <c r="SQH27" s="74"/>
      <c r="SQI27" s="74"/>
      <c r="SQJ27" s="85"/>
      <c r="SQK27" s="74"/>
      <c r="SQL27" s="74"/>
      <c r="SQM27" s="85"/>
      <c r="SQN27" s="80"/>
      <c r="SQO27" s="80"/>
      <c r="SQP27" s="85"/>
      <c r="SQQ27" s="77"/>
      <c r="SQR27" s="74"/>
      <c r="SQS27" s="74"/>
      <c r="SQT27" s="85"/>
      <c r="SQU27" s="74"/>
      <c r="SQV27" s="74"/>
      <c r="SQW27" s="85"/>
      <c r="SQX27" s="74"/>
      <c r="SQY27" s="74"/>
      <c r="SQZ27" s="85"/>
      <c r="SRA27" s="74"/>
      <c r="SRB27" s="74"/>
      <c r="SRC27" s="85"/>
      <c r="SRD27" s="80"/>
      <c r="SRE27" s="80"/>
      <c r="SRF27" s="85"/>
      <c r="SRG27" s="77"/>
      <c r="SRH27" s="74"/>
      <c r="SRI27" s="74"/>
      <c r="SRJ27" s="85"/>
      <c r="SRK27" s="74"/>
      <c r="SRL27" s="74"/>
      <c r="SRM27" s="85"/>
      <c r="SRN27" s="74"/>
      <c r="SRO27" s="74"/>
      <c r="SRP27" s="85"/>
      <c r="SRQ27" s="74"/>
      <c r="SRR27" s="74"/>
      <c r="SRS27" s="85"/>
      <c r="SRT27" s="80"/>
      <c r="SRU27" s="80"/>
      <c r="SRV27" s="85"/>
      <c r="SRW27" s="77"/>
      <c r="SRX27" s="74"/>
      <c r="SRY27" s="74"/>
      <c r="SRZ27" s="85"/>
      <c r="SSA27" s="74"/>
      <c r="SSB27" s="74"/>
      <c r="SSC27" s="85"/>
      <c r="SSD27" s="74"/>
      <c r="SSE27" s="74"/>
      <c r="SSF27" s="85"/>
      <c r="SSG27" s="74"/>
      <c r="SSH27" s="74"/>
      <c r="SSI27" s="85"/>
      <c r="SSJ27" s="80"/>
      <c r="SSK27" s="80"/>
      <c r="SSL27" s="85"/>
      <c r="SSM27" s="77"/>
      <c r="SSN27" s="74"/>
      <c r="SSO27" s="74"/>
      <c r="SSP27" s="85"/>
      <c r="SSQ27" s="74"/>
      <c r="SSR27" s="74"/>
      <c r="SSS27" s="85"/>
      <c r="SST27" s="74"/>
      <c r="SSU27" s="74"/>
      <c r="SSV27" s="85"/>
      <c r="SSW27" s="74"/>
      <c r="SSX27" s="74"/>
      <c r="SSY27" s="85"/>
      <c r="SSZ27" s="80"/>
      <c r="STA27" s="80"/>
      <c r="STB27" s="85"/>
      <c r="STC27" s="77"/>
      <c r="STD27" s="74"/>
      <c r="STE27" s="74"/>
      <c r="STF27" s="85"/>
      <c r="STG27" s="74"/>
      <c r="STH27" s="74"/>
      <c r="STI27" s="85"/>
      <c r="STJ27" s="74"/>
      <c r="STK27" s="74"/>
      <c r="STL27" s="85"/>
      <c r="STM27" s="74"/>
      <c r="STN27" s="74"/>
      <c r="STO27" s="85"/>
      <c r="STP27" s="80"/>
      <c r="STQ27" s="80"/>
      <c r="STR27" s="85"/>
      <c r="STS27" s="77"/>
      <c r="STT27" s="74"/>
      <c r="STU27" s="74"/>
      <c r="STV27" s="85"/>
      <c r="STW27" s="74"/>
      <c r="STX27" s="74"/>
      <c r="STY27" s="85"/>
      <c r="STZ27" s="74"/>
      <c r="SUA27" s="74"/>
      <c r="SUB27" s="85"/>
      <c r="SUC27" s="74"/>
      <c r="SUD27" s="74"/>
      <c r="SUE27" s="85"/>
      <c r="SUF27" s="80"/>
      <c r="SUG27" s="80"/>
      <c r="SUH27" s="85"/>
      <c r="SUI27" s="77"/>
      <c r="SUJ27" s="74"/>
      <c r="SUK27" s="74"/>
      <c r="SUL27" s="85"/>
      <c r="SUM27" s="74"/>
      <c r="SUN27" s="74"/>
      <c r="SUO27" s="85"/>
      <c r="SUP27" s="74"/>
      <c r="SUQ27" s="74"/>
      <c r="SUR27" s="85"/>
      <c r="SUS27" s="74"/>
      <c r="SUT27" s="74"/>
      <c r="SUU27" s="85"/>
      <c r="SUV27" s="80"/>
      <c r="SUW27" s="80"/>
      <c r="SUX27" s="85"/>
      <c r="SUY27" s="77"/>
      <c r="SUZ27" s="74"/>
      <c r="SVA27" s="74"/>
      <c r="SVB27" s="85"/>
      <c r="SVC27" s="74"/>
      <c r="SVD27" s="74"/>
      <c r="SVE27" s="85"/>
      <c r="SVF27" s="74"/>
      <c r="SVG27" s="74"/>
      <c r="SVH27" s="85"/>
      <c r="SVI27" s="74"/>
      <c r="SVJ27" s="74"/>
      <c r="SVK27" s="85"/>
      <c r="SVL27" s="80"/>
      <c r="SVM27" s="80"/>
      <c r="SVN27" s="85"/>
      <c r="SVO27" s="77"/>
      <c r="SVP27" s="74"/>
      <c r="SVQ27" s="74"/>
      <c r="SVR27" s="85"/>
      <c r="SVS27" s="74"/>
      <c r="SVT27" s="74"/>
      <c r="SVU27" s="85"/>
      <c r="SVV27" s="74"/>
      <c r="SVW27" s="74"/>
      <c r="SVX27" s="85"/>
      <c r="SVY27" s="74"/>
      <c r="SVZ27" s="74"/>
      <c r="SWA27" s="85"/>
      <c r="SWB27" s="80"/>
      <c r="SWC27" s="80"/>
      <c r="SWD27" s="85"/>
      <c r="SWE27" s="77"/>
      <c r="SWF27" s="74"/>
      <c r="SWG27" s="74"/>
      <c r="SWH27" s="85"/>
      <c r="SWI27" s="74"/>
      <c r="SWJ27" s="74"/>
      <c r="SWK27" s="85"/>
      <c r="SWL27" s="74"/>
      <c r="SWM27" s="74"/>
      <c r="SWN27" s="85"/>
      <c r="SWO27" s="74"/>
      <c r="SWP27" s="74"/>
      <c r="SWQ27" s="85"/>
      <c r="SWR27" s="80"/>
      <c r="SWS27" s="80"/>
      <c r="SWT27" s="85"/>
      <c r="SWU27" s="77"/>
      <c r="SWV27" s="74"/>
      <c r="SWW27" s="74"/>
      <c r="SWX27" s="85"/>
      <c r="SWY27" s="74"/>
      <c r="SWZ27" s="74"/>
      <c r="SXA27" s="85"/>
      <c r="SXB27" s="74"/>
      <c r="SXC27" s="74"/>
      <c r="SXD27" s="85"/>
      <c r="SXE27" s="74"/>
      <c r="SXF27" s="74"/>
      <c r="SXG27" s="85"/>
      <c r="SXH27" s="80"/>
      <c r="SXI27" s="80"/>
      <c r="SXJ27" s="85"/>
      <c r="SXK27" s="77"/>
      <c r="SXL27" s="74"/>
      <c r="SXM27" s="74"/>
      <c r="SXN27" s="85"/>
      <c r="SXO27" s="74"/>
      <c r="SXP27" s="74"/>
      <c r="SXQ27" s="85"/>
      <c r="SXR27" s="74"/>
      <c r="SXS27" s="74"/>
      <c r="SXT27" s="85"/>
      <c r="SXU27" s="74"/>
      <c r="SXV27" s="74"/>
      <c r="SXW27" s="85"/>
      <c r="SXX27" s="80"/>
      <c r="SXY27" s="80"/>
      <c r="SXZ27" s="85"/>
      <c r="SYA27" s="77"/>
      <c r="SYB27" s="74"/>
      <c r="SYC27" s="74"/>
      <c r="SYD27" s="85"/>
      <c r="SYE27" s="74"/>
      <c r="SYF27" s="74"/>
      <c r="SYG27" s="85"/>
      <c r="SYH27" s="74"/>
      <c r="SYI27" s="74"/>
      <c r="SYJ27" s="85"/>
      <c r="SYK27" s="74"/>
      <c r="SYL27" s="74"/>
      <c r="SYM27" s="85"/>
      <c r="SYN27" s="80"/>
      <c r="SYO27" s="80"/>
      <c r="SYP27" s="85"/>
      <c r="SYQ27" s="77"/>
      <c r="SYR27" s="74"/>
      <c r="SYS27" s="74"/>
      <c r="SYT27" s="85"/>
      <c r="SYU27" s="74"/>
      <c r="SYV27" s="74"/>
      <c r="SYW27" s="85"/>
      <c r="SYX27" s="74"/>
      <c r="SYY27" s="74"/>
      <c r="SYZ27" s="85"/>
      <c r="SZA27" s="74"/>
      <c r="SZB27" s="74"/>
      <c r="SZC27" s="85"/>
      <c r="SZD27" s="80"/>
      <c r="SZE27" s="80"/>
      <c r="SZF27" s="85"/>
      <c r="SZG27" s="77"/>
      <c r="SZH27" s="74"/>
      <c r="SZI27" s="74"/>
      <c r="SZJ27" s="85"/>
      <c r="SZK27" s="74"/>
      <c r="SZL27" s="74"/>
      <c r="SZM27" s="85"/>
      <c r="SZN27" s="74"/>
      <c r="SZO27" s="74"/>
      <c r="SZP27" s="85"/>
      <c r="SZQ27" s="74"/>
      <c r="SZR27" s="74"/>
      <c r="SZS27" s="85"/>
      <c r="SZT27" s="80"/>
      <c r="SZU27" s="80"/>
      <c r="SZV27" s="85"/>
      <c r="SZW27" s="77"/>
      <c r="SZX27" s="74"/>
      <c r="SZY27" s="74"/>
      <c r="SZZ27" s="85"/>
      <c r="TAA27" s="74"/>
      <c r="TAB27" s="74"/>
      <c r="TAC27" s="85"/>
      <c r="TAD27" s="74"/>
      <c r="TAE27" s="74"/>
      <c r="TAF27" s="85"/>
      <c r="TAG27" s="74"/>
      <c r="TAH27" s="74"/>
      <c r="TAI27" s="85"/>
      <c r="TAJ27" s="80"/>
      <c r="TAK27" s="80"/>
      <c r="TAL27" s="85"/>
      <c r="TAM27" s="77"/>
      <c r="TAN27" s="74"/>
      <c r="TAO27" s="74"/>
      <c r="TAP27" s="85"/>
      <c r="TAQ27" s="74"/>
      <c r="TAR27" s="74"/>
      <c r="TAS27" s="85"/>
      <c r="TAT27" s="74"/>
      <c r="TAU27" s="74"/>
      <c r="TAV27" s="85"/>
      <c r="TAW27" s="74"/>
      <c r="TAX27" s="74"/>
      <c r="TAY27" s="85"/>
      <c r="TAZ27" s="80"/>
      <c r="TBA27" s="80"/>
      <c r="TBB27" s="85"/>
      <c r="TBC27" s="77"/>
      <c r="TBD27" s="74"/>
      <c r="TBE27" s="74"/>
      <c r="TBF27" s="85"/>
      <c r="TBG27" s="74"/>
      <c r="TBH27" s="74"/>
      <c r="TBI27" s="85"/>
      <c r="TBJ27" s="74"/>
      <c r="TBK27" s="74"/>
      <c r="TBL27" s="85"/>
      <c r="TBM27" s="74"/>
      <c r="TBN27" s="74"/>
      <c r="TBO27" s="85"/>
      <c r="TBP27" s="80"/>
      <c r="TBQ27" s="80"/>
      <c r="TBR27" s="85"/>
      <c r="TBS27" s="77"/>
      <c r="TBT27" s="74"/>
      <c r="TBU27" s="74"/>
      <c r="TBV27" s="85"/>
      <c r="TBW27" s="74"/>
      <c r="TBX27" s="74"/>
      <c r="TBY27" s="85"/>
      <c r="TBZ27" s="74"/>
      <c r="TCA27" s="74"/>
      <c r="TCB27" s="85"/>
      <c r="TCC27" s="74"/>
      <c r="TCD27" s="74"/>
      <c r="TCE27" s="85"/>
      <c r="TCF27" s="80"/>
      <c r="TCG27" s="80"/>
      <c r="TCH27" s="85"/>
      <c r="TCI27" s="77"/>
      <c r="TCJ27" s="74"/>
      <c r="TCK27" s="74"/>
      <c r="TCL27" s="85"/>
      <c r="TCM27" s="74"/>
      <c r="TCN27" s="74"/>
      <c r="TCO27" s="85"/>
      <c r="TCP27" s="74"/>
      <c r="TCQ27" s="74"/>
      <c r="TCR27" s="85"/>
      <c r="TCS27" s="74"/>
      <c r="TCT27" s="74"/>
      <c r="TCU27" s="85"/>
      <c r="TCV27" s="80"/>
      <c r="TCW27" s="80"/>
      <c r="TCX27" s="85"/>
      <c r="TCY27" s="77"/>
      <c r="TCZ27" s="74"/>
      <c r="TDA27" s="74"/>
      <c r="TDB27" s="85"/>
      <c r="TDC27" s="74"/>
      <c r="TDD27" s="74"/>
      <c r="TDE27" s="85"/>
      <c r="TDF27" s="74"/>
      <c r="TDG27" s="74"/>
      <c r="TDH27" s="85"/>
      <c r="TDI27" s="74"/>
      <c r="TDJ27" s="74"/>
      <c r="TDK27" s="85"/>
      <c r="TDL27" s="80"/>
      <c r="TDM27" s="80"/>
      <c r="TDN27" s="85"/>
      <c r="TDO27" s="77"/>
      <c r="TDP27" s="74"/>
      <c r="TDQ27" s="74"/>
      <c r="TDR27" s="85"/>
      <c r="TDS27" s="74"/>
      <c r="TDT27" s="74"/>
      <c r="TDU27" s="85"/>
      <c r="TDV27" s="74"/>
      <c r="TDW27" s="74"/>
      <c r="TDX27" s="85"/>
      <c r="TDY27" s="74"/>
      <c r="TDZ27" s="74"/>
      <c r="TEA27" s="85"/>
      <c r="TEB27" s="80"/>
      <c r="TEC27" s="80"/>
      <c r="TED27" s="85"/>
      <c r="TEE27" s="77"/>
      <c r="TEF27" s="74"/>
      <c r="TEG27" s="74"/>
      <c r="TEH27" s="85"/>
      <c r="TEI27" s="74"/>
      <c r="TEJ27" s="74"/>
      <c r="TEK27" s="85"/>
      <c r="TEL27" s="74"/>
      <c r="TEM27" s="74"/>
      <c r="TEN27" s="85"/>
      <c r="TEO27" s="74"/>
      <c r="TEP27" s="74"/>
      <c r="TEQ27" s="85"/>
      <c r="TER27" s="80"/>
      <c r="TES27" s="80"/>
      <c r="TET27" s="85"/>
      <c r="TEU27" s="77"/>
      <c r="TEV27" s="74"/>
      <c r="TEW27" s="74"/>
      <c r="TEX27" s="85"/>
      <c r="TEY27" s="74"/>
      <c r="TEZ27" s="74"/>
      <c r="TFA27" s="85"/>
      <c r="TFB27" s="74"/>
      <c r="TFC27" s="74"/>
      <c r="TFD27" s="85"/>
      <c r="TFE27" s="74"/>
      <c r="TFF27" s="74"/>
      <c r="TFG27" s="85"/>
      <c r="TFH27" s="80"/>
      <c r="TFI27" s="80"/>
      <c r="TFJ27" s="85"/>
      <c r="TFK27" s="77"/>
      <c r="TFL27" s="74"/>
      <c r="TFM27" s="74"/>
      <c r="TFN27" s="85"/>
      <c r="TFO27" s="74"/>
      <c r="TFP27" s="74"/>
      <c r="TFQ27" s="85"/>
      <c r="TFR27" s="74"/>
      <c r="TFS27" s="74"/>
      <c r="TFT27" s="85"/>
      <c r="TFU27" s="74"/>
      <c r="TFV27" s="74"/>
      <c r="TFW27" s="85"/>
      <c r="TFX27" s="80"/>
      <c r="TFY27" s="80"/>
      <c r="TFZ27" s="85"/>
      <c r="TGA27" s="77"/>
      <c r="TGB27" s="74"/>
      <c r="TGC27" s="74"/>
      <c r="TGD27" s="85"/>
      <c r="TGE27" s="74"/>
      <c r="TGF27" s="74"/>
      <c r="TGG27" s="85"/>
      <c r="TGH27" s="74"/>
      <c r="TGI27" s="74"/>
      <c r="TGJ27" s="85"/>
      <c r="TGK27" s="74"/>
      <c r="TGL27" s="74"/>
      <c r="TGM27" s="85"/>
      <c r="TGN27" s="80"/>
      <c r="TGO27" s="80"/>
      <c r="TGP27" s="85"/>
      <c r="TGQ27" s="77"/>
      <c r="TGR27" s="74"/>
      <c r="TGS27" s="74"/>
      <c r="TGT27" s="85"/>
      <c r="TGU27" s="74"/>
      <c r="TGV27" s="74"/>
      <c r="TGW27" s="85"/>
      <c r="TGX27" s="74"/>
      <c r="TGY27" s="74"/>
      <c r="TGZ27" s="85"/>
      <c r="THA27" s="74"/>
      <c r="THB27" s="74"/>
      <c r="THC27" s="85"/>
      <c r="THD27" s="80"/>
      <c r="THE27" s="80"/>
      <c r="THF27" s="85"/>
      <c r="THG27" s="77"/>
      <c r="THH27" s="74"/>
      <c r="THI27" s="74"/>
      <c r="THJ27" s="85"/>
      <c r="THK27" s="74"/>
      <c r="THL27" s="74"/>
      <c r="THM27" s="85"/>
      <c r="THN27" s="74"/>
      <c r="THO27" s="74"/>
      <c r="THP27" s="85"/>
      <c r="THQ27" s="74"/>
      <c r="THR27" s="74"/>
      <c r="THS27" s="85"/>
      <c r="THT27" s="80"/>
      <c r="THU27" s="80"/>
      <c r="THV27" s="85"/>
      <c r="THW27" s="77"/>
      <c r="THX27" s="74"/>
      <c r="THY27" s="74"/>
      <c r="THZ27" s="85"/>
      <c r="TIA27" s="74"/>
      <c r="TIB27" s="74"/>
      <c r="TIC27" s="85"/>
      <c r="TID27" s="74"/>
      <c r="TIE27" s="74"/>
      <c r="TIF27" s="85"/>
      <c r="TIG27" s="74"/>
      <c r="TIH27" s="74"/>
      <c r="TII27" s="85"/>
      <c r="TIJ27" s="80"/>
      <c r="TIK27" s="80"/>
      <c r="TIL27" s="85"/>
      <c r="TIM27" s="77"/>
      <c r="TIN27" s="74"/>
      <c r="TIO27" s="74"/>
      <c r="TIP27" s="85"/>
      <c r="TIQ27" s="74"/>
      <c r="TIR27" s="74"/>
      <c r="TIS27" s="85"/>
      <c r="TIT27" s="74"/>
      <c r="TIU27" s="74"/>
      <c r="TIV27" s="85"/>
      <c r="TIW27" s="74"/>
      <c r="TIX27" s="74"/>
      <c r="TIY27" s="85"/>
      <c r="TIZ27" s="80"/>
      <c r="TJA27" s="80"/>
      <c r="TJB27" s="85"/>
      <c r="TJC27" s="77"/>
      <c r="TJD27" s="74"/>
      <c r="TJE27" s="74"/>
      <c r="TJF27" s="85"/>
      <c r="TJG27" s="74"/>
      <c r="TJH27" s="74"/>
      <c r="TJI27" s="85"/>
      <c r="TJJ27" s="74"/>
      <c r="TJK27" s="74"/>
      <c r="TJL27" s="85"/>
      <c r="TJM27" s="74"/>
      <c r="TJN27" s="74"/>
      <c r="TJO27" s="85"/>
      <c r="TJP27" s="80"/>
      <c r="TJQ27" s="80"/>
      <c r="TJR27" s="85"/>
      <c r="TJS27" s="77"/>
      <c r="TJT27" s="74"/>
      <c r="TJU27" s="74"/>
      <c r="TJV27" s="85"/>
      <c r="TJW27" s="74"/>
      <c r="TJX27" s="74"/>
      <c r="TJY27" s="85"/>
      <c r="TJZ27" s="74"/>
      <c r="TKA27" s="74"/>
      <c r="TKB27" s="85"/>
      <c r="TKC27" s="74"/>
      <c r="TKD27" s="74"/>
      <c r="TKE27" s="85"/>
      <c r="TKF27" s="80"/>
      <c r="TKG27" s="80"/>
      <c r="TKH27" s="85"/>
      <c r="TKI27" s="77"/>
      <c r="TKJ27" s="74"/>
      <c r="TKK27" s="74"/>
      <c r="TKL27" s="85"/>
      <c r="TKM27" s="74"/>
      <c r="TKN27" s="74"/>
      <c r="TKO27" s="85"/>
      <c r="TKP27" s="74"/>
      <c r="TKQ27" s="74"/>
      <c r="TKR27" s="85"/>
      <c r="TKS27" s="74"/>
      <c r="TKT27" s="74"/>
      <c r="TKU27" s="85"/>
      <c r="TKV27" s="80"/>
      <c r="TKW27" s="80"/>
      <c r="TKX27" s="85"/>
      <c r="TKY27" s="77"/>
      <c r="TKZ27" s="74"/>
      <c r="TLA27" s="74"/>
      <c r="TLB27" s="85"/>
      <c r="TLC27" s="74"/>
      <c r="TLD27" s="74"/>
      <c r="TLE27" s="85"/>
      <c r="TLF27" s="74"/>
      <c r="TLG27" s="74"/>
      <c r="TLH27" s="85"/>
      <c r="TLI27" s="74"/>
      <c r="TLJ27" s="74"/>
      <c r="TLK27" s="85"/>
      <c r="TLL27" s="80"/>
      <c r="TLM27" s="80"/>
      <c r="TLN27" s="85"/>
      <c r="TLO27" s="77"/>
      <c r="TLP27" s="74"/>
      <c r="TLQ27" s="74"/>
      <c r="TLR27" s="85"/>
      <c r="TLS27" s="74"/>
      <c r="TLT27" s="74"/>
      <c r="TLU27" s="85"/>
      <c r="TLV27" s="74"/>
      <c r="TLW27" s="74"/>
      <c r="TLX27" s="85"/>
      <c r="TLY27" s="74"/>
      <c r="TLZ27" s="74"/>
      <c r="TMA27" s="85"/>
      <c r="TMB27" s="80"/>
      <c r="TMC27" s="80"/>
      <c r="TMD27" s="85"/>
      <c r="TME27" s="77"/>
      <c r="TMF27" s="74"/>
      <c r="TMG27" s="74"/>
      <c r="TMH27" s="85"/>
      <c r="TMI27" s="74"/>
      <c r="TMJ27" s="74"/>
      <c r="TMK27" s="85"/>
      <c r="TML27" s="74"/>
      <c r="TMM27" s="74"/>
      <c r="TMN27" s="85"/>
      <c r="TMO27" s="74"/>
      <c r="TMP27" s="74"/>
      <c r="TMQ27" s="85"/>
      <c r="TMR27" s="80"/>
      <c r="TMS27" s="80"/>
      <c r="TMT27" s="85"/>
      <c r="TMU27" s="77"/>
      <c r="TMV27" s="74"/>
      <c r="TMW27" s="74"/>
      <c r="TMX27" s="85"/>
      <c r="TMY27" s="74"/>
      <c r="TMZ27" s="74"/>
      <c r="TNA27" s="85"/>
      <c r="TNB27" s="74"/>
      <c r="TNC27" s="74"/>
      <c r="TND27" s="85"/>
      <c r="TNE27" s="74"/>
      <c r="TNF27" s="74"/>
      <c r="TNG27" s="85"/>
      <c r="TNH27" s="80"/>
      <c r="TNI27" s="80"/>
      <c r="TNJ27" s="85"/>
      <c r="TNK27" s="77"/>
      <c r="TNL27" s="74"/>
      <c r="TNM27" s="74"/>
      <c r="TNN27" s="85"/>
      <c r="TNO27" s="74"/>
      <c r="TNP27" s="74"/>
      <c r="TNQ27" s="85"/>
      <c r="TNR27" s="74"/>
      <c r="TNS27" s="74"/>
      <c r="TNT27" s="85"/>
      <c r="TNU27" s="74"/>
      <c r="TNV27" s="74"/>
      <c r="TNW27" s="85"/>
      <c r="TNX27" s="80"/>
      <c r="TNY27" s="80"/>
      <c r="TNZ27" s="85"/>
      <c r="TOA27" s="77"/>
      <c r="TOB27" s="74"/>
      <c r="TOC27" s="74"/>
      <c r="TOD27" s="85"/>
      <c r="TOE27" s="74"/>
      <c r="TOF27" s="74"/>
      <c r="TOG27" s="85"/>
      <c r="TOH27" s="74"/>
      <c r="TOI27" s="74"/>
      <c r="TOJ27" s="85"/>
      <c r="TOK27" s="74"/>
      <c r="TOL27" s="74"/>
      <c r="TOM27" s="85"/>
      <c r="TON27" s="80"/>
      <c r="TOO27" s="80"/>
      <c r="TOP27" s="85"/>
      <c r="TOQ27" s="77"/>
      <c r="TOR27" s="74"/>
      <c r="TOS27" s="74"/>
      <c r="TOT27" s="85"/>
      <c r="TOU27" s="74"/>
      <c r="TOV27" s="74"/>
      <c r="TOW27" s="85"/>
      <c r="TOX27" s="74"/>
      <c r="TOY27" s="74"/>
      <c r="TOZ27" s="85"/>
      <c r="TPA27" s="74"/>
      <c r="TPB27" s="74"/>
      <c r="TPC27" s="85"/>
      <c r="TPD27" s="80"/>
      <c r="TPE27" s="80"/>
      <c r="TPF27" s="85"/>
      <c r="TPG27" s="77"/>
      <c r="TPH27" s="74"/>
      <c r="TPI27" s="74"/>
      <c r="TPJ27" s="85"/>
      <c r="TPK27" s="74"/>
      <c r="TPL27" s="74"/>
      <c r="TPM27" s="85"/>
      <c r="TPN27" s="74"/>
      <c r="TPO27" s="74"/>
      <c r="TPP27" s="85"/>
      <c r="TPQ27" s="74"/>
      <c r="TPR27" s="74"/>
      <c r="TPS27" s="85"/>
      <c r="TPT27" s="80"/>
      <c r="TPU27" s="80"/>
      <c r="TPV27" s="85"/>
      <c r="TPW27" s="77"/>
      <c r="TPX27" s="74"/>
      <c r="TPY27" s="74"/>
      <c r="TPZ27" s="85"/>
      <c r="TQA27" s="74"/>
      <c r="TQB27" s="74"/>
      <c r="TQC27" s="85"/>
      <c r="TQD27" s="74"/>
      <c r="TQE27" s="74"/>
      <c r="TQF27" s="85"/>
      <c r="TQG27" s="74"/>
      <c r="TQH27" s="74"/>
      <c r="TQI27" s="85"/>
      <c r="TQJ27" s="80"/>
      <c r="TQK27" s="80"/>
      <c r="TQL27" s="85"/>
      <c r="TQM27" s="77"/>
      <c r="TQN27" s="74"/>
      <c r="TQO27" s="74"/>
      <c r="TQP27" s="85"/>
      <c r="TQQ27" s="74"/>
      <c r="TQR27" s="74"/>
      <c r="TQS27" s="85"/>
      <c r="TQT27" s="74"/>
      <c r="TQU27" s="74"/>
      <c r="TQV27" s="85"/>
      <c r="TQW27" s="74"/>
      <c r="TQX27" s="74"/>
      <c r="TQY27" s="85"/>
      <c r="TQZ27" s="80"/>
      <c r="TRA27" s="80"/>
      <c r="TRB27" s="85"/>
      <c r="TRC27" s="77"/>
      <c r="TRD27" s="74"/>
      <c r="TRE27" s="74"/>
      <c r="TRF27" s="85"/>
      <c r="TRG27" s="74"/>
      <c r="TRH27" s="74"/>
      <c r="TRI27" s="85"/>
      <c r="TRJ27" s="74"/>
      <c r="TRK27" s="74"/>
      <c r="TRL27" s="85"/>
      <c r="TRM27" s="74"/>
      <c r="TRN27" s="74"/>
      <c r="TRO27" s="85"/>
      <c r="TRP27" s="80"/>
      <c r="TRQ27" s="80"/>
      <c r="TRR27" s="85"/>
      <c r="TRS27" s="77"/>
      <c r="TRT27" s="74"/>
      <c r="TRU27" s="74"/>
      <c r="TRV27" s="85"/>
      <c r="TRW27" s="74"/>
      <c r="TRX27" s="74"/>
      <c r="TRY27" s="85"/>
      <c r="TRZ27" s="74"/>
      <c r="TSA27" s="74"/>
      <c r="TSB27" s="85"/>
      <c r="TSC27" s="74"/>
      <c r="TSD27" s="74"/>
      <c r="TSE27" s="85"/>
      <c r="TSF27" s="80"/>
      <c r="TSG27" s="80"/>
      <c r="TSH27" s="85"/>
      <c r="TSI27" s="77"/>
      <c r="TSJ27" s="74"/>
      <c r="TSK27" s="74"/>
      <c r="TSL27" s="85"/>
      <c r="TSM27" s="74"/>
      <c r="TSN27" s="74"/>
      <c r="TSO27" s="85"/>
      <c r="TSP27" s="74"/>
      <c r="TSQ27" s="74"/>
      <c r="TSR27" s="85"/>
      <c r="TSS27" s="74"/>
      <c r="TST27" s="74"/>
      <c r="TSU27" s="85"/>
      <c r="TSV27" s="80"/>
      <c r="TSW27" s="80"/>
      <c r="TSX27" s="85"/>
      <c r="TSY27" s="77"/>
      <c r="TSZ27" s="74"/>
      <c r="TTA27" s="74"/>
      <c r="TTB27" s="85"/>
      <c r="TTC27" s="74"/>
      <c r="TTD27" s="74"/>
      <c r="TTE27" s="85"/>
      <c r="TTF27" s="74"/>
      <c r="TTG27" s="74"/>
      <c r="TTH27" s="85"/>
      <c r="TTI27" s="74"/>
      <c r="TTJ27" s="74"/>
      <c r="TTK27" s="85"/>
      <c r="TTL27" s="80"/>
      <c r="TTM27" s="80"/>
      <c r="TTN27" s="85"/>
      <c r="TTO27" s="77"/>
      <c r="TTP27" s="74"/>
      <c r="TTQ27" s="74"/>
      <c r="TTR27" s="85"/>
      <c r="TTS27" s="74"/>
      <c r="TTT27" s="74"/>
      <c r="TTU27" s="85"/>
      <c r="TTV27" s="74"/>
      <c r="TTW27" s="74"/>
      <c r="TTX27" s="85"/>
      <c r="TTY27" s="74"/>
      <c r="TTZ27" s="74"/>
      <c r="TUA27" s="85"/>
      <c r="TUB27" s="80"/>
      <c r="TUC27" s="80"/>
      <c r="TUD27" s="85"/>
      <c r="TUE27" s="77"/>
      <c r="TUF27" s="74"/>
      <c r="TUG27" s="74"/>
      <c r="TUH27" s="85"/>
      <c r="TUI27" s="74"/>
      <c r="TUJ27" s="74"/>
      <c r="TUK27" s="85"/>
      <c r="TUL27" s="74"/>
      <c r="TUM27" s="74"/>
      <c r="TUN27" s="85"/>
      <c r="TUO27" s="74"/>
      <c r="TUP27" s="74"/>
      <c r="TUQ27" s="85"/>
      <c r="TUR27" s="80"/>
      <c r="TUS27" s="80"/>
      <c r="TUT27" s="85"/>
      <c r="TUU27" s="77"/>
      <c r="TUV27" s="74"/>
      <c r="TUW27" s="74"/>
      <c r="TUX27" s="85"/>
      <c r="TUY27" s="74"/>
      <c r="TUZ27" s="74"/>
      <c r="TVA27" s="85"/>
      <c r="TVB27" s="74"/>
      <c r="TVC27" s="74"/>
      <c r="TVD27" s="85"/>
      <c r="TVE27" s="74"/>
      <c r="TVF27" s="74"/>
      <c r="TVG27" s="85"/>
      <c r="TVH27" s="80"/>
      <c r="TVI27" s="80"/>
      <c r="TVJ27" s="85"/>
      <c r="TVK27" s="77"/>
      <c r="TVL27" s="74"/>
      <c r="TVM27" s="74"/>
      <c r="TVN27" s="85"/>
      <c r="TVO27" s="74"/>
      <c r="TVP27" s="74"/>
      <c r="TVQ27" s="85"/>
      <c r="TVR27" s="74"/>
      <c r="TVS27" s="74"/>
      <c r="TVT27" s="85"/>
      <c r="TVU27" s="74"/>
      <c r="TVV27" s="74"/>
      <c r="TVW27" s="85"/>
      <c r="TVX27" s="80"/>
      <c r="TVY27" s="80"/>
      <c r="TVZ27" s="85"/>
      <c r="TWA27" s="77"/>
      <c r="TWB27" s="74"/>
      <c r="TWC27" s="74"/>
      <c r="TWD27" s="85"/>
      <c r="TWE27" s="74"/>
      <c r="TWF27" s="74"/>
      <c r="TWG27" s="85"/>
      <c r="TWH27" s="74"/>
      <c r="TWI27" s="74"/>
      <c r="TWJ27" s="85"/>
      <c r="TWK27" s="74"/>
      <c r="TWL27" s="74"/>
      <c r="TWM27" s="85"/>
      <c r="TWN27" s="80"/>
      <c r="TWO27" s="80"/>
      <c r="TWP27" s="85"/>
      <c r="TWQ27" s="77"/>
      <c r="TWR27" s="74"/>
      <c r="TWS27" s="74"/>
      <c r="TWT27" s="85"/>
      <c r="TWU27" s="74"/>
      <c r="TWV27" s="74"/>
      <c r="TWW27" s="85"/>
      <c r="TWX27" s="74"/>
      <c r="TWY27" s="74"/>
      <c r="TWZ27" s="85"/>
      <c r="TXA27" s="74"/>
      <c r="TXB27" s="74"/>
      <c r="TXC27" s="85"/>
      <c r="TXD27" s="80"/>
      <c r="TXE27" s="80"/>
      <c r="TXF27" s="85"/>
      <c r="TXG27" s="77"/>
      <c r="TXH27" s="74"/>
      <c r="TXI27" s="74"/>
      <c r="TXJ27" s="85"/>
      <c r="TXK27" s="74"/>
      <c r="TXL27" s="74"/>
      <c r="TXM27" s="85"/>
      <c r="TXN27" s="74"/>
      <c r="TXO27" s="74"/>
      <c r="TXP27" s="85"/>
      <c r="TXQ27" s="74"/>
      <c r="TXR27" s="74"/>
      <c r="TXS27" s="85"/>
      <c r="TXT27" s="80"/>
      <c r="TXU27" s="80"/>
      <c r="TXV27" s="85"/>
      <c r="TXW27" s="77"/>
      <c r="TXX27" s="74"/>
      <c r="TXY27" s="74"/>
      <c r="TXZ27" s="85"/>
      <c r="TYA27" s="74"/>
      <c r="TYB27" s="74"/>
      <c r="TYC27" s="85"/>
      <c r="TYD27" s="74"/>
      <c r="TYE27" s="74"/>
      <c r="TYF27" s="85"/>
      <c r="TYG27" s="74"/>
      <c r="TYH27" s="74"/>
      <c r="TYI27" s="85"/>
      <c r="TYJ27" s="80"/>
      <c r="TYK27" s="80"/>
      <c r="TYL27" s="85"/>
      <c r="TYM27" s="77"/>
      <c r="TYN27" s="74"/>
      <c r="TYO27" s="74"/>
      <c r="TYP27" s="85"/>
      <c r="TYQ27" s="74"/>
      <c r="TYR27" s="74"/>
      <c r="TYS27" s="85"/>
      <c r="TYT27" s="74"/>
      <c r="TYU27" s="74"/>
      <c r="TYV27" s="85"/>
      <c r="TYW27" s="74"/>
      <c r="TYX27" s="74"/>
      <c r="TYY27" s="85"/>
      <c r="TYZ27" s="80"/>
      <c r="TZA27" s="80"/>
      <c r="TZB27" s="85"/>
      <c r="TZC27" s="77"/>
      <c r="TZD27" s="74"/>
      <c r="TZE27" s="74"/>
      <c r="TZF27" s="85"/>
      <c r="TZG27" s="74"/>
      <c r="TZH27" s="74"/>
      <c r="TZI27" s="85"/>
      <c r="TZJ27" s="74"/>
      <c r="TZK27" s="74"/>
      <c r="TZL27" s="85"/>
      <c r="TZM27" s="74"/>
      <c r="TZN27" s="74"/>
      <c r="TZO27" s="85"/>
      <c r="TZP27" s="80"/>
      <c r="TZQ27" s="80"/>
      <c r="TZR27" s="85"/>
      <c r="TZS27" s="77"/>
      <c r="TZT27" s="74"/>
      <c r="TZU27" s="74"/>
      <c r="TZV27" s="85"/>
      <c r="TZW27" s="74"/>
      <c r="TZX27" s="74"/>
      <c r="TZY27" s="85"/>
      <c r="TZZ27" s="74"/>
      <c r="UAA27" s="74"/>
      <c r="UAB27" s="85"/>
      <c r="UAC27" s="74"/>
      <c r="UAD27" s="74"/>
      <c r="UAE27" s="85"/>
      <c r="UAF27" s="80"/>
      <c r="UAG27" s="80"/>
      <c r="UAH27" s="85"/>
      <c r="UAI27" s="77"/>
      <c r="UAJ27" s="74"/>
      <c r="UAK27" s="74"/>
      <c r="UAL27" s="85"/>
      <c r="UAM27" s="74"/>
      <c r="UAN27" s="74"/>
      <c r="UAO27" s="85"/>
      <c r="UAP27" s="74"/>
      <c r="UAQ27" s="74"/>
      <c r="UAR27" s="85"/>
      <c r="UAS27" s="74"/>
      <c r="UAT27" s="74"/>
      <c r="UAU27" s="85"/>
      <c r="UAV27" s="80"/>
      <c r="UAW27" s="80"/>
      <c r="UAX27" s="85"/>
      <c r="UAY27" s="77"/>
      <c r="UAZ27" s="74"/>
      <c r="UBA27" s="74"/>
      <c r="UBB27" s="85"/>
      <c r="UBC27" s="74"/>
      <c r="UBD27" s="74"/>
      <c r="UBE27" s="85"/>
      <c r="UBF27" s="74"/>
      <c r="UBG27" s="74"/>
      <c r="UBH27" s="85"/>
      <c r="UBI27" s="74"/>
      <c r="UBJ27" s="74"/>
      <c r="UBK27" s="85"/>
      <c r="UBL27" s="80"/>
      <c r="UBM27" s="80"/>
      <c r="UBN27" s="85"/>
      <c r="UBO27" s="77"/>
      <c r="UBP27" s="74"/>
      <c r="UBQ27" s="74"/>
      <c r="UBR27" s="85"/>
      <c r="UBS27" s="74"/>
      <c r="UBT27" s="74"/>
      <c r="UBU27" s="85"/>
      <c r="UBV27" s="74"/>
      <c r="UBW27" s="74"/>
      <c r="UBX27" s="85"/>
      <c r="UBY27" s="74"/>
      <c r="UBZ27" s="74"/>
      <c r="UCA27" s="85"/>
      <c r="UCB27" s="80"/>
      <c r="UCC27" s="80"/>
      <c r="UCD27" s="85"/>
      <c r="UCE27" s="77"/>
      <c r="UCF27" s="74"/>
      <c r="UCG27" s="74"/>
      <c r="UCH27" s="85"/>
      <c r="UCI27" s="74"/>
      <c r="UCJ27" s="74"/>
      <c r="UCK27" s="85"/>
      <c r="UCL27" s="74"/>
      <c r="UCM27" s="74"/>
      <c r="UCN27" s="85"/>
      <c r="UCO27" s="74"/>
      <c r="UCP27" s="74"/>
      <c r="UCQ27" s="85"/>
      <c r="UCR27" s="80"/>
      <c r="UCS27" s="80"/>
      <c r="UCT27" s="85"/>
      <c r="UCU27" s="77"/>
      <c r="UCV27" s="74"/>
      <c r="UCW27" s="74"/>
      <c r="UCX27" s="85"/>
      <c r="UCY27" s="74"/>
      <c r="UCZ27" s="74"/>
      <c r="UDA27" s="85"/>
      <c r="UDB27" s="74"/>
      <c r="UDC27" s="74"/>
      <c r="UDD27" s="85"/>
      <c r="UDE27" s="74"/>
      <c r="UDF27" s="74"/>
      <c r="UDG27" s="85"/>
      <c r="UDH27" s="80"/>
      <c r="UDI27" s="80"/>
      <c r="UDJ27" s="85"/>
      <c r="UDK27" s="77"/>
      <c r="UDL27" s="74"/>
      <c r="UDM27" s="74"/>
      <c r="UDN27" s="85"/>
      <c r="UDO27" s="74"/>
      <c r="UDP27" s="74"/>
      <c r="UDQ27" s="85"/>
      <c r="UDR27" s="74"/>
      <c r="UDS27" s="74"/>
      <c r="UDT27" s="85"/>
      <c r="UDU27" s="74"/>
      <c r="UDV27" s="74"/>
      <c r="UDW27" s="85"/>
      <c r="UDX27" s="80"/>
      <c r="UDY27" s="80"/>
      <c r="UDZ27" s="85"/>
      <c r="UEA27" s="77"/>
      <c r="UEB27" s="74"/>
      <c r="UEC27" s="74"/>
      <c r="UED27" s="85"/>
      <c r="UEE27" s="74"/>
      <c r="UEF27" s="74"/>
      <c r="UEG27" s="85"/>
      <c r="UEH27" s="74"/>
      <c r="UEI27" s="74"/>
      <c r="UEJ27" s="85"/>
      <c r="UEK27" s="74"/>
      <c r="UEL27" s="74"/>
      <c r="UEM27" s="85"/>
      <c r="UEN27" s="80"/>
      <c r="UEO27" s="80"/>
      <c r="UEP27" s="85"/>
      <c r="UEQ27" s="77"/>
      <c r="UER27" s="74"/>
      <c r="UES27" s="74"/>
      <c r="UET27" s="85"/>
      <c r="UEU27" s="74"/>
      <c r="UEV27" s="74"/>
      <c r="UEW27" s="85"/>
      <c r="UEX27" s="74"/>
      <c r="UEY27" s="74"/>
      <c r="UEZ27" s="85"/>
      <c r="UFA27" s="74"/>
      <c r="UFB27" s="74"/>
      <c r="UFC27" s="85"/>
      <c r="UFD27" s="80"/>
      <c r="UFE27" s="80"/>
      <c r="UFF27" s="85"/>
      <c r="UFG27" s="77"/>
      <c r="UFH27" s="74"/>
      <c r="UFI27" s="74"/>
      <c r="UFJ27" s="85"/>
      <c r="UFK27" s="74"/>
      <c r="UFL27" s="74"/>
      <c r="UFM27" s="85"/>
      <c r="UFN27" s="74"/>
      <c r="UFO27" s="74"/>
      <c r="UFP27" s="85"/>
      <c r="UFQ27" s="74"/>
      <c r="UFR27" s="74"/>
      <c r="UFS27" s="85"/>
      <c r="UFT27" s="80"/>
      <c r="UFU27" s="80"/>
      <c r="UFV27" s="85"/>
      <c r="UFW27" s="77"/>
      <c r="UFX27" s="74"/>
      <c r="UFY27" s="74"/>
      <c r="UFZ27" s="85"/>
      <c r="UGA27" s="74"/>
      <c r="UGB27" s="74"/>
      <c r="UGC27" s="85"/>
      <c r="UGD27" s="74"/>
      <c r="UGE27" s="74"/>
      <c r="UGF27" s="85"/>
      <c r="UGG27" s="74"/>
      <c r="UGH27" s="74"/>
      <c r="UGI27" s="85"/>
      <c r="UGJ27" s="80"/>
      <c r="UGK27" s="80"/>
      <c r="UGL27" s="85"/>
      <c r="UGM27" s="77"/>
      <c r="UGN27" s="74"/>
      <c r="UGO27" s="74"/>
      <c r="UGP27" s="85"/>
      <c r="UGQ27" s="74"/>
      <c r="UGR27" s="74"/>
      <c r="UGS27" s="85"/>
      <c r="UGT27" s="74"/>
      <c r="UGU27" s="74"/>
      <c r="UGV27" s="85"/>
      <c r="UGW27" s="74"/>
      <c r="UGX27" s="74"/>
      <c r="UGY27" s="85"/>
      <c r="UGZ27" s="80"/>
      <c r="UHA27" s="80"/>
      <c r="UHB27" s="85"/>
      <c r="UHC27" s="77"/>
      <c r="UHD27" s="74"/>
      <c r="UHE27" s="74"/>
      <c r="UHF27" s="85"/>
      <c r="UHG27" s="74"/>
      <c r="UHH27" s="74"/>
      <c r="UHI27" s="85"/>
      <c r="UHJ27" s="74"/>
      <c r="UHK27" s="74"/>
      <c r="UHL27" s="85"/>
      <c r="UHM27" s="74"/>
      <c r="UHN27" s="74"/>
      <c r="UHO27" s="85"/>
      <c r="UHP27" s="80"/>
      <c r="UHQ27" s="80"/>
      <c r="UHR27" s="85"/>
      <c r="UHS27" s="77"/>
      <c r="UHT27" s="74"/>
      <c r="UHU27" s="74"/>
      <c r="UHV27" s="85"/>
      <c r="UHW27" s="74"/>
      <c r="UHX27" s="74"/>
      <c r="UHY27" s="85"/>
      <c r="UHZ27" s="74"/>
      <c r="UIA27" s="74"/>
      <c r="UIB27" s="85"/>
      <c r="UIC27" s="74"/>
      <c r="UID27" s="74"/>
      <c r="UIE27" s="85"/>
      <c r="UIF27" s="80"/>
      <c r="UIG27" s="80"/>
      <c r="UIH27" s="85"/>
      <c r="UII27" s="77"/>
      <c r="UIJ27" s="74"/>
      <c r="UIK27" s="74"/>
      <c r="UIL27" s="85"/>
      <c r="UIM27" s="74"/>
      <c r="UIN27" s="74"/>
      <c r="UIO27" s="85"/>
      <c r="UIP27" s="74"/>
      <c r="UIQ27" s="74"/>
      <c r="UIR27" s="85"/>
      <c r="UIS27" s="74"/>
      <c r="UIT27" s="74"/>
      <c r="UIU27" s="85"/>
      <c r="UIV27" s="80"/>
      <c r="UIW27" s="80"/>
      <c r="UIX27" s="85"/>
      <c r="UIY27" s="77"/>
      <c r="UIZ27" s="74"/>
      <c r="UJA27" s="74"/>
      <c r="UJB27" s="85"/>
      <c r="UJC27" s="74"/>
      <c r="UJD27" s="74"/>
      <c r="UJE27" s="85"/>
      <c r="UJF27" s="74"/>
      <c r="UJG27" s="74"/>
      <c r="UJH27" s="85"/>
      <c r="UJI27" s="74"/>
      <c r="UJJ27" s="74"/>
      <c r="UJK27" s="85"/>
      <c r="UJL27" s="80"/>
      <c r="UJM27" s="80"/>
      <c r="UJN27" s="85"/>
      <c r="UJO27" s="77"/>
      <c r="UJP27" s="74"/>
      <c r="UJQ27" s="74"/>
      <c r="UJR27" s="85"/>
      <c r="UJS27" s="74"/>
      <c r="UJT27" s="74"/>
      <c r="UJU27" s="85"/>
      <c r="UJV27" s="74"/>
      <c r="UJW27" s="74"/>
      <c r="UJX27" s="85"/>
      <c r="UJY27" s="74"/>
      <c r="UJZ27" s="74"/>
      <c r="UKA27" s="85"/>
      <c r="UKB27" s="80"/>
      <c r="UKC27" s="80"/>
      <c r="UKD27" s="85"/>
      <c r="UKE27" s="77"/>
      <c r="UKF27" s="74"/>
      <c r="UKG27" s="74"/>
      <c r="UKH27" s="85"/>
      <c r="UKI27" s="74"/>
      <c r="UKJ27" s="74"/>
      <c r="UKK27" s="85"/>
      <c r="UKL27" s="74"/>
      <c r="UKM27" s="74"/>
      <c r="UKN27" s="85"/>
      <c r="UKO27" s="74"/>
      <c r="UKP27" s="74"/>
      <c r="UKQ27" s="85"/>
      <c r="UKR27" s="80"/>
      <c r="UKS27" s="80"/>
      <c r="UKT27" s="85"/>
      <c r="UKU27" s="77"/>
      <c r="UKV27" s="74"/>
      <c r="UKW27" s="74"/>
      <c r="UKX27" s="85"/>
      <c r="UKY27" s="74"/>
      <c r="UKZ27" s="74"/>
      <c r="ULA27" s="85"/>
      <c r="ULB27" s="74"/>
      <c r="ULC27" s="74"/>
      <c r="ULD27" s="85"/>
      <c r="ULE27" s="74"/>
      <c r="ULF27" s="74"/>
      <c r="ULG27" s="85"/>
      <c r="ULH27" s="80"/>
      <c r="ULI27" s="80"/>
      <c r="ULJ27" s="85"/>
      <c r="ULK27" s="77"/>
      <c r="ULL27" s="74"/>
      <c r="ULM27" s="74"/>
      <c r="ULN27" s="85"/>
      <c r="ULO27" s="74"/>
      <c r="ULP27" s="74"/>
      <c r="ULQ27" s="85"/>
      <c r="ULR27" s="74"/>
      <c r="ULS27" s="74"/>
      <c r="ULT27" s="85"/>
      <c r="ULU27" s="74"/>
      <c r="ULV27" s="74"/>
      <c r="ULW27" s="85"/>
      <c r="ULX27" s="80"/>
      <c r="ULY27" s="80"/>
      <c r="ULZ27" s="85"/>
      <c r="UMA27" s="77"/>
      <c r="UMB27" s="74"/>
      <c r="UMC27" s="74"/>
      <c r="UMD27" s="85"/>
      <c r="UME27" s="74"/>
      <c r="UMF27" s="74"/>
      <c r="UMG27" s="85"/>
      <c r="UMH27" s="74"/>
      <c r="UMI27" s="74"/>
      <c r="UMJ27" s="85"/>
      <c r="UMK27" s="74"/>
      <c r="UML27" s="74"/>
      <c r="UMM27" s="85"/>
      <c r="UMN27" s="80"/>
      <c r="UMO27" s="80"/>
      <c r="UMP27" s="85"/>
      <c r="UMQ27" s="77"/>
      <c r="UMR27" s="74"/>
      <c r="UMS27" s="74"/>
      <c r="UMT27" s="85"/>
      <c r="UMU27" s="74"/>
      <c r="UMV27" s="74"/>
      <c r="UMW27" s="85"/>
      <c r="UMX27" s="74"/>
      <c r="UMY27" s="74"/>
      <c r="UMZ27" s="85"/>
      <c r="UNA27" s="74"/>
      <c r="UNB27" s="74"/>
      <c r="UNC27" s="85"/>
      <c r="UND27" s="80"/>
      <c r="UNE27" s="80"/>
      <c r="UNF27" s="85"/>
      <c r="UNG27" s="77"/>
      <c r="UNH27" s="74"/>
      <c r="UNI27" s="74"/>
      <c r="UNJ27" s="85"/>
      <c r="UNK27" s="74"/>
      <c r="UNL27" s="74"/>
      <c r="UNM27" s="85"/>
      <c r="UNN27" s="74"/>
      <c r="UNO27" s="74"/>
      <c r="UNP27" s="85"/>
      <c r="UNQ27" s="74"/>
      <c r="UNR27" s="74"/>
      <c r="UNS27" s="85"/>
      <c r="UNT27" s="80"/>
      <c r="UNU27" s="80"/>
      <c r="UNV27" s="85"/>
      <c r="UNW27" s="77"/>
      <c r="UNX27" s="74"/>
      <c r="UNY27" s="74"/>
      <c r="UNZ27" s="85"/>
      <c r="UOA27" s="74"/>
      <c r="UOB27" s="74"/>
      <c r="UOC27" s="85"/>
      <c r="UOD27" s="74"/>
      <c r="UOE27" s="74"/>
      <c r="UOF27" s="85"/>
      <c r="UOG27" s="74"/>
      <c r="UOH27" s="74"/>
      <c r="UOI27" s="85"/>
      <c r="UOJ27" s="80"/>
      <c r="UOK27" s="80"/>
      <c r="UOL27" s="85"/>
      <c r="UOM27" s="77"/>
      <c r="UON27" s="74"/>
      <c r="UOO27" s="74"/>
      <c r="UOP27" s="85"/>
      <c r="UOQ27" s="74"/>
      <c r="UOR27" s="74"/>
      <c r="UOS27" s="85"/>
      <c r="UOT27" s="74"/>
      <c r="UOU27" s="74"/>
      <c r="UOV27" s="85"/>
      <c r="UOW27" s="74"/>
      <c r="UOX27" s="74"/>
      <c r="UOY27" s="85"/>
      <c r="UOZ27" s="80"/>
      <c r="UPA27" s="80"/>
      <c r="UPB27" s="85"/>
      <c r="UPC27" s="77"/>
      <c r="UPD27" s="74"/>
      <c r="UPE27" s="74"/>
      <c r="UPF27" s="85"/>
      <c r="UPG27" s="74"/>
      <c r="UPH27" s="74"/>
      <c r="UPI27" s="85"/>
      <c r="UPJ27" s="74"/>
      <c r="UPK27" s="74"/>
      <c r="UPL27" s="85"/>
      <c r="UPM27" s="74"/>
      <c r="UPN27" s="74"/>
      <c r="UPO27" s="85"/>
      <c r="UPP27" s="80"/>
      <c r="UPQ27" s="80"/>
      <c r="UPR27" s="85"/>
      <c r="UPS27" s="77"/>
      <c r="UPT27" s="74"/>
      <c r="UPU27" s="74"/>
      <c r="UPV27" s="85"/>
      <c r="UPW27" s="74"/>
      <c r="UPX27" s="74"/>
      <c r="UPY27" s="85"/>
      <c r="UPZ27" s="74"/>
      <c r="UQA27" s="74"/>
      <c r="UQB27" s="85"/>
      <c r="UQC27" s="74"/>
      <c r="UQD27" s="74"/>
      <c r="UQE27" s="85"/>
      <c r="UQF27" s="80"/>
      <c r="UQG27" s="80"/>
      <c r="UQH27" s="85"/>
      <c r="UQI27" s="77"/>
      <c r="UQJ27" s="74"/>
      <c r="UQK27" s="74"/>
      <c r="UQL27" s="85"/>
      <c r="UQM27" s="74"/>
      <c r="UQN27" s="74"/>
      <c r="UQO27" s="85"/>
      <c r="UQP27" s="74"/>
      <c r="UQQ27" s="74"/>
      <c r="UQR27" s="85"/>
      <c r="UQS27" s="74"/>
      <c r="UQT27" s="74"/>
      <c r="UQU27" s="85"/>
      <c r="UQV27" s="80"/>
      <c r="UQW27" s="80"/>
      <c r="UQX27" s="85"/>
      <c r="UQY27" s="77"/>
      <c r="UQZ27" s="74"/>
      <c r="URA27" s="74"/>
      <c r="URB27" s="85"/>
      <c r="URC27" s="74"/>
      <c r="URD27" s="74"/>
      <c r="URE27" s="85"/>
      <c r="URF27" s="74"/>
      <c r="URG27" s="74"/>
      <c r="URH27" s="85"/>
      <c r="URI27" s="74"/>
      <c r="URJ27" s="74"/>
      <c r="URK27" s="85"/>
      <c r="URL27" s="80"/>
      <c r="URM27" s="80"/>
      <c r="URN27" s="85"/>
      <c r="URO27" s="77"/>
      <c r="URP27" s="74"/>
      <c r="URQ27" s="74"/>
      <c r="URR27" s="85"/>
      <c r="URS27" s="74"/>
      <c r="URT27" s="74"/>
      <c r="URU27" s="85"/>
      <c r="URV27" s="74"/>
      <c r="URW27" s="74"/>
      <c r="URX27" s="85"/>
      <c r="URY27" s="74"/>
      <c r="URZ27" s="74"/>
      <c r="USA27" s="85"/>
      <c r="USB27" s="80"/>
      <c r="USC27" s="80"/>
      <c r="USD27" s="85"/>
      <c r="USE27" s="77"/>
      <c r="USF27" s="74"/>
      <c r="USG27" s="74"/>
      <c r="USH27" s="85"/>
      <c r="USI27" s="74"/>
      <c r="USJ27" s="74"/>
      <c r="USK27" s="85"/>
      <c r="USL27" s="74"/>
      <c r="USM27" s="74"/>
      <c r="USN27" s="85"/>
      <c r="USO27" s="74"/>
      <c r="USP27" s="74"/>
      <c r="USQ27" s="85"/>
      <c r="USR27" s="80"/>
      <c r="USS27" s="80"/>
      <c r="UST27" s="85"/>
      <c r="USU27" s="77"/>
      <c r="USV27" s="74"/>
      <c r="USW27" s="74"/>
      <c r="USX27" s="85"/>
      <c r="USY27" s="74"/>
      <c r="USZ27" s="74"/>
      <c r="UTA27" s="85"/>
      <c r="UTB27" s="74"/>
      <c r="UTC27" s="74"/>
      <c r="UTD27" s="85"/>
      <c r="UTE27" s="74"/>
      <c r="UTF27" s="74"/>
      <c r="UTG27" s="85"/>
      <c r="UTH27" s="80"/>
      <c r="UTI27" s="80"/>
      <c r="UTJ27" s="85"/>
      <c r="UTK27" s="77"/>
      <c r="UTL27" s="74"/>
      <c r="UTM27" s="74"/>
      <c r="UTN27" s="85"/>
      <c r="UTO27" s="74"/>
      <c r="UTP27" s="74"/>
      <c r="UTQ27" s="85"/>
      <c r="UTR27" s="74"/>
      <c r="UTS27" s="74"/>
      <c r="UTT27" s="85"/>
      <c r="UTU27" s="74"/>
      <c r="UTV27" s="74"/>
      <c r="UTW27" s="85"/>
      <c r="UTX27" s="80"/>
      <c r="UTY27" s="80"/>
      <c r="UTZ27" s="85"/>
      <c r="UUA27" s="77"/>
      <c r="UUB27" s="74"/>
      <c r="UUC27" s="74"/>
      <c r="UUD27" s="85"/>
      <c r="UUE27" s="74"/>
      <c r="UUF27" s="74"/>
      <c r="UUG27" s="85"/>
      <c r="UUH27" s="74"/>
      <c r="UUI27" s="74"/>
      <c r="UUJ27" s="85"/>
      <c r="UUK27" s="74"/>
      <c r="UUL27" s="74"/>
      <c r="UUM27" s="85"/>
      <c r="UUN27" s="80"/>
      <c r="UUO27" s="80"/>
      <c r="UUP27" s="85"/>
      <c r="UUQ27" s="77"/>
      <c r="UUR27" s="74"/>
      <c r="UUS27" s="74"/>
      <c r="UUT27" s="85"/>
      <c r="UUU27" s="74"/>
      <c r="UUV27" s="74"/>
      <c r="UUW27" s="85"/>
      <c r="UUX27" s="74"/>
      <c r="UUY27" s="74"/>
      <c r="UUZ27" s="85"/>
      <c r="UVA27" s="74"/>
      <c r="UVB27" s="74"/>
      <c r="UVC27" s="85"/>
      <c r="UVD27" s="80"/>
      <c r="UVE27" s="80"/>
      <c r="UVF27" s="85"/>
      <c r="UVG27" s="77"/>
      <c r="UVH27" s="74"/>
      <c r="UVI27" s="74"/>
      <c r="UVJ27" s="85"/>
      <c r="UVK27" s="74"/>
      <c r="UVL27" s="74"/>
      <c r="UVM27" s="85"/>
      <c r="UVN27" s="74"/>
      <c r="UVO27" s="74"/>
      <c r="UVP27" s="85"/>
      <c r="UVQ27" s="74"/>
      <c r="UVR27" s="74"/>
      <c r="UVS27" s="85"/>
      <c r="UVT27" s="80"/>
      <c r="UVU27" s="80"/>
      <c r="UVV27" s="85"/>
      <c r="UVW27" s="77"/>
      <c r="UVX27" s="74"/>
      <c r="UVY27" s="74"/>
      <c r="UVZ27" s="85"/>
      <c r="UWA27" s="74"/>
      <c r="UWB27" s="74"/>
      <c r="UWC27" s="85"/>
      <c r="UWD27" s="74"/>
      <c r="UWE27" s="74"/>
      <c r="UWF27" s="85"/>
      <c r="UWG27" s="74"/>
      <c r="UWH27" s="74"/>
      <c r="UWI27" s="85"/>
      <c r="UWJ27" s="80"/>
      <c r="UWK27" s="80"/>
      <c r="UWL27" s="85"/>
      <c r="UWM27" s="77"/>
      <c r="UWN27" s="74"/>
      <c r="UWO27" s="74"/>
      <c r="UWP27" s="85"/>
      <c r="UWQ27" s="74"/>
      <c r="UWR27" s="74"/>
      <c r="UWS27" s="85"/>
      <c r="UWT27" s="74"/>
      <c r="UWU27" s="74"/>
      <c r="UWV27" s="85"/>
      <c r="UWW27" s="74"/>
      <c r="UWX27" s="74"/>
      <c r="UWY27" s="85"/>
      <c r="UWZ27" s="80"/>
      <c r="UXA27" s="80"/>
      <c r="UXB27" s="85"/>
      <c r="UXC27" s="77"/>
      <c r="UXD27" s="74"/>
      <c r="UXE27" s="74"/>
      <c r="UXF27" s="85"/>
      <c r="UXG27" s="74"/>
      <c r="UXH27" s="74"/>
      <c r="UXI27" s="85"/>
      <c r="UXJ27" s="74"/>
      <c r="UXK27" s="74"/>
      <c r="UXL27" s="85"/>
      <c r="UXM27" s="74"/>
      <c r="UXN27" s="74"/>
      <c r="UXO27" s="85"/>
      <c r="UXP27" s="80"/>
      <c r="UXQ27" s="80"/>
      <c r="UXR27" s="85"/>
      <c r="UXS27" s="77"/>
      <c r="UXT27" s="74"/>
      <c r="UXU27" s="74"/>
      <c r="UXV27" s="85"/>
      <c r="UXW27" s="74"/>
      <c r="UXX27" s="74"/>
      <c r="UXY27" s="85"/>
      <c r="UXZ27" s="74"/>
      <c r="UYA27" s="74"/>
      <c r="UYB27" s="85"/>
      <c r="UYC27" s="74"/>
      <c r="UYD27" s="74"/>
      <c r="UYE27" s="85"/>
      <c r="UYF27" s="80"/>
      <c r="UYG27" s="80"/>
      <c r="UYH27" s="85"/>
      <c r="UYI27" s="77"/>
      <c r="UYJ27" s="74"/>
      <c r="UYK27" s="74"/>
      <c r="UYL27" s="85"/>
      <c r="UYM27" s="74"/>
      <c r="UYN27" s="74"/>
      <c r="UYO27" s="85"/>
      <c r="UYP27" s="74"/>
      <c r="UYQ27" s="74"/>
      <c r="UYR27" s="85"/>
      <c r="UYS27" s="74"/>
      <c r="UYT27" s="74"/>
      <c r="UYU27" s="85"/>
      <c r="UYV27" s="80"/>
      <c r="UYW27" s="80"/>
      <c r="UYX27" s="85"/>
      <c r="UYY27" s="77"/>
      <c r="UYZ27" s="74"/>
      <c r="UZA27" s="74"/>
      <c r="UZB27" s="85"/>
      <c r="UZC27" s="74"/>
      <c r="UZD27" s="74"/>
      <c r="UZE27" s="85"/>
      <c r="UZF27" s="74"/>
      <c r="UZG27" s="74"/>
      <c r="UZH27" s="85"/>
      <c r="UZI27" s="74"/>
      <c r="UZJ27" s="74"/>
      <c r="UZK27" s="85"/>
      <c r="UZL27" s="80"/>
      <c r="UZM27" s="80"/>
      <c r="UZN27" s="85"/>
      <c r="UZO27" s="77"/>
      <c r="UZP27" s="74"/>
      <c r="UZQ27" s="74"/>
      <c r="UZR27" s="85"/>
      <c r="UZS27" s="74"/>
      <c r="UZT27" s="74"/>
      <c r="UZU27" s="85"/>
      <c r="UZV27" s="74"/>
      <c r="UZW27" s="74"/>
      <c r="UZX27" s="85"/>
      <c r="UZY27" s="74"/>
      <c r="UZZ27" s="74"/>
      <c r="VAA27" s="85"/>
      <c r="VAB27" s="80"/>
      <c r="VAC27" s="80"/>
      <c r="VAD27" s="85"/>
      <c r="VAE27" s="77"/>
      <c r="VAF27" s="74"/>
      <c r="VAG27" s="74"/>
      <c r="VAH27" s="85"/>
      <c r="VAI27" s="74"/>
      <c r="VAJ27" s="74"/>
      <c r="VAK27" s="85"/>
      <c r="VAL27" s="74"/>
      <c r="VAM27" s="74"/>
      <c r="VAN27" s="85"/>
      <c r="VAO27" s="74"/>
      <c r="VAP27" s="74"/>
      <c r="VAQ27" s="85"/>
      <c r="VAR27" s="80"/>
      <c r="VAS27" s="80"/>
      <c r="VAT27" s="85"/>
      <c r="VAU27" s="77"/>
      <c r="VAV27" s="74"/>
      <c r="VAW27" s="74"/>
      <c r="VAX27" s="85"/>
      <c r="VAY27" s="74"/>
      <c r="VAZ27" s="74"/>
      <c r="VBA27" s="85"/>
      <c r="VBB27" s="74"/>
      <c r="VBC27" s="74"/>
      <c r="VBD27" s="85"/>
      <c r="VBE27" s="74"/>
      <c r="VBF27" s="74"/>
      <c r="VBG27" s="85"/>
      <c r="VBH27" s="80"/>
      <c r="VBI27" s="80"/>
      <c r="VBJ27" s="85"/>
      <c r="VBK27" s="77"/>
      <c r="VBL27" s="74"/>
      <c r="VBM27" s="74"/>
      <c r="VBN27" s="85"/>
      <c r="VBO27" s="74"/>
      <c r="VBP27" s="74"/>
      <c r="VBQ27" s="85"/>
      <c r="VBR27" s="74"/>
      <c r="VBS27" s="74"/>
      <c r="VBT27" s="85"/>
      <c r="VBU27" s="74"/>
      <c r="VBV27" s="74"/>
      <c r="VBW27" s="85"/>
      <c r="VBX27" s="80"/>
      <c r="VBY27" s="80"/>
      <c r="VBZ27" s="85"/>
      <c r="VCA27" s="77"/>
      <c r="VCB27" s="74"/>
      <c r="VCC27" s="74"/>
      <c r="VCD27" s="85"/>
      <c r="VCE27" s="74"/>
      <c r="VCF27" s="74"/>
      <c r="VCG27" s="85"/>
      <c r="VCH27" s="74"/>
      <c r="VCI27" s="74"/>
      <c r="VCJ27" s="85"/>
      <c r="VCK27" s="74"/>
      <c r="VCL27" s="74"/>
      <c r="VCM27" s="85"/>
      <c r="VCN27" s="80"/>
      <c r="VCO27" s="80"/>
      <c r="VCP27" s="85"/>
      <c r="VCQ27" s="77"/>
      <c r="VCR27" s="74"/>
      <c r="VCS27" s="74"/>
      <c r="VCT27" s="85"/>
      <c r="VCU27" s="74"/>
      <c r="VCV27" s="74"/>
      <c r="VCW27" s="85"/>
      <c r="VCX27" s="74"/>
      <c r="VCY27" s="74"/>
      <c r="VCZ27" s="85"/>
      <c r="VDA27" s="74"/>
      <c r="VDB27" s="74"/>
      <c r="VDC27" s="85"/>
      <c r="VDD27" s="80"/>
      <c r="VDE27" s="80"/>
      <c r="VDF27" s="85"/>
      <c r="VDG27" s="77"/>
      <c r="VDH27" s="74"/>
      <c r="VDI27" s="74"/>
      <c r="VDJ27" s="85"/>
      <c r="VDK27" s="74"/>
      <c r="VDL27" s="74"/>
      <c r="VDM27" s="85"/>
      <c r="VDN27" s="74"/>
      <c r="VDO27" s="74"/>
      <c r="VDP27" s="85"/>
      <c r="VDQ27" s="74"/>
      <c r="VDR27" s="74"/>
      <c r="VDS27" s="85"/>
      <c r="VDT27" s="80"/>
      <c r="VDU27" s="80"/>
      <c r="VDV27" s="85"/>
      <c r="VDW27" s="77"/>
      <c r="VDX27" s="74"/>
      <c r="VDY27" s="74"/>
      <c r="VDZ27" s="85"/>
      <c r="VEA27" s="74"/>
      <c r="VEB27" s="74"/>
      <c r="VEC27" s="85"/>
      <c r="VED27" s="74"/>
      <c r="VEE27" s="74"/>
      <c r="VEF27" s="85"/>
      <c r="VEG27" s="74"/>
      <c r="VEH27" s="74"/>
      <c r="VEI27" s="85"/>
      <c r="VEJ27" s="80"/>
      <c r="VEK27" s="80"/>
      <c r="VEL27" s="85"/>
      <c r="VEM27" s="77"/>
      <c r="VEN27" s="74"/>
      <c r="VEO27" s="74"/>
      <c r="VEP27" s="85"/>
      <c r="VEQ27" s="74"/>
      <c r="VER27" s="74"/>
      <c r="VES27" s="85"/>
      <c r="VET27" s="74"/>
      <c r="VEU27" s="74"/>
      <c r="VEV27" s="85"/>
      <c r="VEW27" s="74"/>
      <c r="VEX27" s="74"/>
      <c r="VEY27" s="85"/>
      <c r="VEZ27" s="80"/>
      <c r="VFA27" s="80"/>
      <c r="VFB27" s="85"/>
      <c r="VFC27" s="77"/>
      <c r="VFD27" s="74"/>
      <c r="VFE27" s="74"/>
      <c r="VFF27" s="85"/>
      <c r="VFG27" s="74"/>
      <c r="VFH27" s="74"/>
      <c r="VFI27" s="85"/>
      <c r="VFJ27" s="74"/>
      <c r="VFK27" s="74"/>
      <c r="VFL27" s="85"/>
      <c r="VFM27" s="74"/>
      <c r="VFN27" s="74"/>
      <c r="VFO27" s="85"/>
      <c r="VFP27" s="80"/>
      <c r="VFQ27" s="80"/>
      <c r="VFR27" s="85"/>
      <c r="VFS27" s="77"/>
      <c r="VFT27" s="74"/>
      <c r="VFU27" s="74"/>
      <c r="VFV27" s="85"/>
      <c r="VFW27" s="74"/>
      <c r="VFX27" s="74"/>
      <c r="VFY27" s="85"/>
      <c r="VFZ27" s="74"/>
      <c r="VGA27" s="74"/>
      <c r="VGB27" s="85"/>
      <c r="VGC27" s="74"/>
      <c r="VGD27" s="74"/>
      <c r="VGE27" s="85"/>
      <c r="VGF27" s="80"/>
      <c r="VGG27" s="80"/>
      <c r="VGH27" s="85"/>
      <c r="VGI27" s="77"/>
      <c r="VGJ27" s="74"/>
      <c r="VGK27" s="74"/>
      <c r="VGL27" s="85"/>
      <c r="VGM27" s="74"/>
      <c r="VGN27" s="74"/>
      <c r="VGO27" s="85"/>
      <c r="VGP27" s="74"/>
      <c r="VGQ27" s="74"/>
      <c r="VGR27" s="85"/>
      <c r="VGS27" s="74"/>
      <c r="VGT27" s="74"/>
      <c r="VGU27" s="85"/>
      <c r="VGV27" s="80"/>
      <c r="VGW27" s="80"/>
      <c r="VGX27" s="85"/>
      <c r="VGY27" s="77"/>
      <c r="VGZ27" s="74"/>
      <c r="VHA27" s="74"/>
      <c r="VHB27" s="85"/>
      <c r="VHC27" s="74"/>
      <c r="VHD27" s="74"/>
      <c r="VHE27" s="85"/>
      <c r="VHF27" s="74"/>
      <c r="VHG27" s="74"/>
      <c r="VHH27" s="85"/>
      <c r="VHI27" s="74"/>
      <c r="VHJ27" s="74"/>
      <c r="VHK27" s="85"/>
      <c r="VHL27" s="80"/>
      <c r="VHM27" s="80"/>
      <c r="VHN27" s="85"/>
      <c r="VHO27" s="77"/>
      <c r="VHP27" s="74"/>
      <c r="VHQ27" s="74"/>
      <c r="VHR27" s="85"/>
      <c r="VHS27" s="74"/>
      <c r="VHT27" s="74"/>
      <c r="VHU27" s="85"/>
      <c r="VHV27" s="74"/>
      <c r="VHW27" s="74"/>
      <c r="VHX27" s="85"/>
      <c r="VHY27" s="74"/>
      <c r="VHZ27" s="74"/>
      <c r="VIA27" s="85"/>
      <c r="VIB27" s="80"/>
      <c r="VIC27" s="80"/>
      <c r="VID27" s="85"/>
      <c r="VIE27" s="77"/>
      <c r="VIF27" s="74"/>
      <c r="VIG27" s="74"/>
      <c r="VIH27" s="85"/>
      <c r="VII27" s="74"/>
      <c r="VIJ27" s="74"/>
      <c r="VIK27" s="85"/>
      <c r="VIL27" s="74"/>
      <c r="VIM27" s="74"/>
      <c r="VIN27" s="85"/>
      <c r="VIO27" s="74"/>
      <c r="VIP27" s="74"/>
      <c r="VIQ27" s="85"/>
      <c r="VIR27" s="80"/>
      <c r="VIS27" s="80"/>
      <c r="VIT27" s="85"/>
      <c r="VIU27" s="77"/>
      <c r="VIV27" s="74"/>
      <c r="VIW27" s="74"/>
      <c r="VIX27" s="85"/>
      <c r="VIY27" s="74"/>
      <c r="VIZ27" s="74"/>
      <c r="VJA27" s="85"/>
      <c r="VJB27" s="74"/>
      <c r="VJC27" s="74"/>
      <c r="VJD27" s="85"/>
      <c r="VJE27" s="74"/>
      <c r="VJF27" s="74"/>
      <c r="VJG27" s="85"/>
      <c r="VJH27" s="80"/>
      <c r="VJI27" s="80"/>
      <c r="VJJ27" s="85"/>
      <c r="VJK27" s="77"/>
      <c r="VJL27" s="74"/>
      <c r="VJM27" s="74"/>
      <c r="VJN27" s="85"/>
      <c r="VJO27" s="74"/>
      <c r="VJP27" s="74"/>
      <c r="VJQ27" s="85"/>
      <c r="VJR27" s="74"/>
      <c r="VJS27" s="74"/>
      <c r="VJT27" s="85"/>
      <c r="VJU27" s="74"/>
      <c r="VJV27" s="74"/>
      <c r="VJW27" s="85"/>
      <c r="VJX27" s="80"/>
      <c r="VJY27" s="80"/>
      <c r="VJZ27" s="85"/>
      <c r="VKA27" s="77"/>
      <c r="VKB27" s="74"/>
      <c r="VKC27" s="74"/>
      <c r="VKD27" s="85"/>
      <c r="VKE27" s="74"/>
      <c r="VKF27" s="74"/>
      <c r="VKG27" s="85"/>
      <c r="VKH27" s="74"/>
      <c r="VKI27" s="74"/>
      <c r="VKJ27" s="85"/>
      <c r="VKK27" s="74"/>
      <c r="VKL27" s="74"/>
      <c r="VKM27" s="85"/>
      <c r="VKN27" s="80"/>
      <c r="VKO27" s="80"/>
      <c r="VKP27" s="85"/>
      <c r="VKQ27" s="77"/>
      <c r="VKR27" s="74"/>
      <c r="VKS27" s="74"/>
      <c r="VKT27" s="85"/>
      <c r="VKU27" s="74"/>
      <c r="VKV27" s="74"/>
      <c r="VKW27" s="85"/>
      <c r="VKX27" s="74"/>
      <c r="VKY27" s="74"/>
      <c r="VKZ27" s="85"/>
      <c r="VLA27" s="74"/>
      <c r="VLB27" s="74"/>
      <c r="VLC27" s="85"/>
      <c r="VLD27" s="80"/>
      <c r="VLE27" s="80"/>
      <c r="VLF27" s="85"/>
      <c r="VLG27" s="77"/>
      <c r="VLH27" s="74"/>
      <c r="VLI27" s="74"/>
      <c r="VLJ27" s="85"/>
      <c r="VLK27" s="74"/>
      <c r="VLL27" s="74"/>
      <c r="VLM27" s="85"/>
      <c r="VLN27" s="74"/>
      <c r="VLO27" s="74"/>
      <c r="VLP27" s="85"/>
      <c r="VLQ27" s="74"/>
      <c r="VLR27" s="74"/>
      <c r="VLS27" s="85"/>
      <c r="VLT27" s="80"/>
      <c r="VLU27" s="80"/>
      <c r="VLV27" s="85"/>
      <c r="VLW27" s="77"/>
      <c r="VLX27" s="74"/>
      <c r="VLY27" s="74"/>
      <c r="VLZ27" s="85"/>
      <c r="VMA27" s="74"/>
      <c r="VMB27" s="74"/>
      <c r="VMC27" s="85"/>
      <c r="VMD27" s="74"/>
      <c r="VME27" s="74"/>
      <c r="VMF27" s="85"/>
      <c r="VMG27" s="74"/>
      <c r="VMH27" s="74"/>
      <c r="VMI27" s="85"/>
      <c r="VMJ27" s="80"/>
      <c r="VMK27" s="80"/>
      <c r="VML27" s="85"/>
      <c r="VMM27" s="77"/>
      <c r="VMN27" s="74"/>
      <c r="VMO27" s="74"/>
      <c r="VMP27" s="85"/>
      <c r="VMQ27" s="74"/>
      <c r="VMR27" s="74"/>
      <c r="VMS27" s="85"/>
      <c r="VMT27" s="74"/>
      <c r="VMU27" s="74"/>
      <c r="VMV27" s="85"/>
      <c r="VMW27" s="74"/>
      <c r="VMX27" s="74"/>
      <c r="VMY27" s="85"/>
      <c r="VMZ27" s="80"/>
      <c r="VNA27" s="80"/>
      <c r="VNB27" s="85"/>
      <c r="VNC27" s="77"/>
      <c r="VND27" s="74"/>
      <c r="VNE27" s="74"/>
      <c r="VNF27" s="85"/>
      <c r="VNG27" s="74"/>
      <c r="VNH27" s="74"/>
      <c r="VNI27" s="85"/>
      <c r="VNJ27" s="74"/>
      <c r="VNK27" s="74"/>
      <c r="VNL27" s="85"/>
      <c r="VNM27" s="74"/>
      <c r="VNN27" s="74"/>
      <c r="VNO27" s="85"/>
      <c r="VNP27" s="80"/>
      <c r="VNQ27" s="80"/>
      <c r="VNR27" s="85"/>
      <c r="VNS27" s="77"/>
      <c r="VNT27" s="74"/>
      <c r="VNU27" s="74"/>
      <c r="VNV27" s="85"/>
      <c r="VNW27" s="74"/>
      <c r="VNX27" s="74"/>
      <c r="VNY27" s="85"/>
      <c r="VNZ27" s="74"/>
      <c r="VOA27" s="74"/>
      <c r="VOB27" s="85"/>
      <c r="VOC27" s="74"/>
      <c r="VOD27" s="74"/>
      <c r="VOE27" s="85"/>
      <c r="VOF27" s="80"/>
      <c r="VOG27" s="80"/>
      <c r="VOH27" s="85"/>
      <c r="VOI27" s="77"/>
      <c r="VOJ27" s="74"/>
      <c r="VOK27" s="74"/>
      <c r="VOL27" s="85"/>
      <c r="VOM27" s="74"/>
      <c r="VON27" s="74"/>
      <c r="VOO27" s="85"/>
      <c r="VOP27" s="74"/>
      <c r="VOQ27" s="74"/>
      <c r="VOR27" s="85"/>
      <c r="VOS27" s="74"/>
      <c r="VOT27" s="74"/>
      <c r="VOU27" s="85"/>
      <c r="VOV27" s="80"/>
      <c r="VOW27" s="80"/>
      <c r="VOX27" s="85"/>
      <c r="VOY27" s="77"/>
      <c r="VOZ27" s="74"/>
      <c r="VPA27" s="74"/>
      <c r="VPB27" s="85"/>
      <c r="VPC27" s="74"/>
      <c r="VPD27" s="74"/>
      <c r="VPE27" s="85"/>
      <c r="VPF27" s="74"/>
      <c r="VPG27" s="74"/>
      <c r="VPH27" s="85"/>
      <c r="VPI27" s="74"/>
      <c r="VPJ27" s="74"/>
      <c r="VPK27" s="85"/>
      <c r="VPL27" s="80"/>
      <c r="VPM27" s="80"/>
      <c r="VPN27" s="85"/>
      <c r="VPO27" s="77"/>
      <c r="VPP27" s="74"/>
      <c r="VPQ27" s="74"/>
      <c r="VPR27" s="85"/>
      <c r="VPS27" s="74"/>
      <c r="VPT27" s="74"/>
      <c r="VPU27" s="85"/>
      <c r="VPV27" s="74"/>
      <c r="VPW27" s="74"/>
      <c r="VPX27" s="85"/>
      <c r="VPY27" s="74"/>
      <c r="VPZ27" s="74"/>
      <c r="VQA27" s="85"/>
      <c r="VQB27" s="80"/>
      <c r="VQC27" s="80"/>
      <c r="VQD27" s="85"/>
      <c r="VQE27" s="77"/>
      <c r="VQF27" s="74"/>
      <c r="VQG27" s="74"/>
      <c r="VQH27" s="85"/>
      <c r="VQI27" s="74"/>
      <c r="VQJ27" s="74"/>
      <c r="VQK27" s="85"/>
      <c r="VQL27" s="74"/>
      <c r="VQM27" s="74"/>
      <c r="VQN27" s="85"/>
      <c r="VQO27" s="74"/>
      <c r="VQP27" s="74"/>
      <c r="VQQ27" s="85"/>
      <c r="VQR27" s="80"/>
      <c r="VQS27" s="80"/>
      <c r="VQT27" s="85"/>
      <c r="VQU27" s="77"/>
      <c r="VQV27" s="74"/>
      <c r="VQW27" s="74"/>
      <c r="VQX27" s="85"/>
      <c r="VQY27" s="74"/>
      <c r="VQZ27" s="74"/>
      <c r="VRA27" s="85"/>
      <c r="VRB27" s="74"/>
      <c r="VRC27" s="74"/>
      <c r="VRD27" s="85"/>
      <c r="VRE27" s="74"/>
      <c r="VRF27" s="74"/>
      <c r="VRG27" s="85"/>
      <c r="VRH27" s="80"/>
      <c r="VRI27" s="80"/>
      <c r="VRJ27" s="85"/>
      <c r="VRK27" s="77"/>
      <c r="VRL27" s="74"/>
      <c r="VRM27" s="74"/>
      <c r="VRN27" s="85"/>
      <c r="VRO27" s="74"/>
      <c r="VRP27" s="74"/>
      <c r="VRQ27" s="85"/>
      <c r="VRR27" s="74"/>
      <c r="VRS27" s="74"/>
      <c r="VRT27" s="85"/>
      <c r="VRU27" s="74"/>
      <c r="VRV27" s="74"/>
      <c r="VRW27" s="85"/>
      <c r="VRX27" s="80"/>
      <c r="VRY27" s="80"/>
      <c r="VRZ27" s="85"/>
      <c r="VSA27" s="77"/>
      <c r="VSB27" s="74"/>
      <c r="VSC27" s="74"/>
      <c r="VSD27" s="85"/>
      <c r="VSE27" s="74"/>
      <c r="VSF27" s="74"/>
      <c r="VSG27" s="85"/>
      <c r="VSH27" s="74"/>
      <c r="VSI27" s="74"/>
      <c r="VSJ27" s="85"/>
      <c r="VSK27" s="74"/>
      <c r="VSL27" s="74"/>
      <c r="VSM27" s="85"/>
      <c r="VSN27" s="80"/>
      <c r="VSO27" s="80"/>
      <c r="VSP27" s="85"/>
      <c r="VSQ27" s="77"/>
      <c r="VSR27" s="74"/>
      <c r="VSS27" s="74"/>
      <c r="VST27" s="85"/>
      <c r="VSU27" s="74"/>
      <c r="VSV27" s="74"/>
      <c r="VSW27" s="85"/>
      <c r="VSX27" s="74"/>
      <c r="VSY27" s="74"/>
      <c r="VSZ27" s="85"/>
      <c r="VTA27" s="74"/>
      <c r="VTB27" s="74"/>
      <c r="VTC27" s="85"/>
      <c r="VTD27" s="80"/>
      <c r="VTE27" s="80"/>
      <c r="VTF27" s="85"/>
      <c r="VTG27" s="77"/>
      <c r="VTH27" s="74"/>
      <c r="VTI27" s="74"/>
      <c r="VTJ27" s="85"/>
      <c r="VTK27" s="74"/>
      <c r="VTL27" s="74"/>
      <c r="VTM27" s="85"/>
      <c r="VTN27" s="74"/>
      <c r="VTO27" s="74"/>
      <c r="VTP27" s="85"/>
      <c r="VTQ27" s="74"/>
      <c r="VTR27" s="74"/>
      <c r="VTS27" s="85"/>
      <c r="VTT27" s="80"/>
      <c r="VTU27" s="80"/>
      <c r="VTV27" s="85"/>
      <c r="VTW27" s="77"/>
      <c r="VTX27" s="74"/>
      <c r="VTY27" s="74"/>
      <c r="VTZ27" s="85"/>
      <c r="VUA27" s="74"/>
      <c r="VUB27" s="74"/>
      <c r="VUC27" s="85"/>
      <c r="VUD27" s="74"/>
      <c r="VUE27" s="74"/>
      <c r="VUF27" s="85"/>
      <c r="VUG27" s="74"/>
      <c r="VUH27" s="74"/>
      <c r="VUI27" s="85"/>
      <c r="VUJ27" s="80"/>
      <c r="VUK27" s="80"/>
      <c r="VUL27" s="85"/>
      <c r="VUM27" s="77"/>
      <c r="VUN27" s="74"/>
      <c r="VUO27" s="74"/>
      <c r="VUP27" s="85"/>
      <c r="VUQ27" s="74"/>
      <c r="VUR27" s="74"/>
      <c r="VUS27" s="85"/>
      <c r="VUT27" s="74"/>
      <c r="VUU27" s="74"/>
      <c r="VUV27" s="85"/>
      <c r="VUW27" s="74"/>
      <c r="VUX27" s="74"/>
      <c r="VUY27" s="85"/>
      <c r="VUZ27" s="80"/>
      <c r="VVA27" s="80"/>
      <c r="VVB27" s="85"/>
      <c r="VVC27" s="77"/>
      <c r="VVD27" s="74"/>
      <c r="VVE27" s="74"/>
      <c r="VVF27" s="85"/>
      <c r="VVG27" s="74"/>
      <c r="VVH27" s="74"/>
      <c r="VVI27" s="85"/>
      <c r="VVJ27" s="74"/>
      <c r="VVK27" s="74"/>
      <c r="VVL27" s="85"/>
      <c r="VVM27" s="74"/>
      <c r="VVN27" s="74"/>
      <c r="VVO27" s="85"/>
      <c r="VVP27" s="80"/>
      <c r="VVQ27" s="80"/>
      <c r="VVR27" s="85"/>
      <c r="VVS27" s="77"/>
      <c r="VVT27" s="74"/>
      <c r="VVU27" s="74"/>
      <c r="VVV27" s="85"/>
      <c r="VVW27" s="74"/>
      <c r="VVX27" s="74"/>
      <c r="VVY27" s="85"/>
      <c r="VVZ27" s="74"/>
      <c r="VWA27" s="74"/>
      <c r="VWB27" s="85"/>
      <c r="VWC27" s="74"/>
      <c r="VWD27" s="74"/>
      <c r="VWE27" s="85"/>
      <c r="VWF27" s="80"/>
      <c r="VWG27" s="80"/>
      <c r="VWH27" s="85"/>
      <c r="VWI27" s="77"/>
      <c r="VWJ27" s="74"/>
      <c r="VWK27" s="74"/>
      <c r="VWL27" s="85"/>
      <c r="VWM27" s="74"/>
      <c r="VWN27" s="74"/>
      <c r="VWO27" s="85"/>
      <c r="VWP27" s="74"/>
      <c r="VWQ27" s="74"/>
      <c r="VWR27" s="85"/>
      <c r="VWS27" s="74"/>
      <c r="VWT27" s="74"/>
      <c r="VWU27" s="85"/>
      <c r="VWV27" s="80"/>
      <c r="VWW27" s="80"/>
      <c r="VWX27" s="85"/>
      <c r="VWY27" s="77"/>
      <c r="VWZ27" s="74"/>
      <c r="VXA27" s="74"/>
      <c r="VXB27" s="85"/>
      <c r="VXC27" s="74"/>
      <c r="VXD27" s="74"/>
      <c r="VXE27" s="85"/>
      <c r="VXF27" s="74"/>
      <c r="VXG27" s="74"/>
      <c r="VXH27" s="85"/>
      <c r="VXI27" s="74"/>
      <c r="VXJ27" s="74"/>
      <c r="VXK27" s="85"/>
      <c r="VXL27" s="80"/>
      <c r="VXM27" s="80"/>
      <c r="VXN27" s="85"/>
      <c r="VXO27" s="77"/>
      <c r="VXP27" s="74"/>
      <c r="VXQ27" s="74"/>
      <c r="VXR27" s="85"/>
      <c r="VXS27" s="74"/>
      <c r="VXT27" s="74"/>
      <c r="VXU27" s="85"/>
      <c r="VXV27" s="74"/>
      <c r="VXW27" s="74"/>
      <c r="VXX27" s="85"/>
      <c r="VXY27" s="74"/>
      <c r="VXZ27" s="74"/>
      <c r="VYA27" s="85"/>
      <c r="VYB27" s="80"/>
      <c r="VYC27" s="80"/>
      <c r="VYD27" s="85"/>
      <c r="VYE27" s="77"/>
      <c r="VYF27" s="74"/>
      <c r="VYG27" s="74"/>
      <c r="VYH27" s="85"/>
      <c r="VYI27" s="74"/>
      <c r="VYJ27" s="74"/>
      <c r="VYK27" s="85"/>
      <c r="VYL27" s="74"/>
      <c r="VYM27" s="74"/>
      <c r="VYN27" s="85"/>
      <c r="VYO27" s="74"/>
      <c r="VYP27" s="74"/>
      <c r="VYQ27" s="85"/>
      <c r="VYR27" s="80"/>
      <c r="VYS27" s="80"/>
      <c r="VYT27" s="85"/>
      <c r="VYU27" s="77"/>
      <c r="VYV27" s="74"/>
      <c r="VYW27" s="74"/>
      <c r="VYX27" s="85"/>
      <c r="VYY27" s="74"/>
      <c r="VYZ27" s="74"/>
      <c r="VZA27" s="85"/>
      <c r="VZB27" s="74"/>
      <c r="VZC27" s="74"/>
      <c r="VZD27" s="85"/>
      <c r="VZE27" s="74"/>
      <c r="VZF27" s="74"/>
      <c r="VZG27" s="85"/>
      <c r="VZH27" s="80"/>
      <c r="VZI27" s="80"/>
      <c r="VZJ27" s="85"/>
      <c r="VZK27" s="77"/>
      <c r="VZL27" s="74"/>
      <c r="VZM27" s="74"/>
      <c r="VZN27" s="85"/>
      <c r="VZO27" s="74"/>
      <c r="VZP27" s="74"/>
      <c r="VZQ27" s="85"/>
      <c r="VZR27" s="74"/>
      <c r="VZS27" s="74"/>
      <c r="VZT27" s="85"/>
      <c r="VZU27" s="74"/>
      <c r="VZV27" s="74"/>
      <c r="VZW27" s="85"/>
      <c r="VZX27" s="80"/>
      <c r="VZY27" s="80"/>
      <c r="VZZ27" s="85"/>
      <c r="WAA27" s="77"/>
      <c r="WAB27" s="74"/>
      <c r="WAC27" s="74"/>
      <c r="WAD27" s="85"/>
      <c r="WAE27" s="74"/>
      <c r="WAF27" s="74"/>
      <c r="WAG27" s="85"/>
      <c r="WAH27" s="74"/>
      <c r="WAI27" s="74"/>
      <c r="WAJ27" s="85"/>
      <c r="WAK27" s="74"/>
      <c r="WAL27" s="74"/>
      <c r="WAM27" s="85"/>
      <c r="WAN27" s="80"/>
      <c r="WAO27" s="80"/>
      <c r="WAP27" s="85"/>
      <c r="WAQ27" s="77"/>
      <c r="WAR27" s="74"/>
      <c r="WAS27" s="74"/>
      <c r="WAT27" s="85"/>
      <c r="WAU27" s="74"/>
      <c r="WAV27" s="74"/>
      <c r="WAW27" s="85"/>
      <c r="WAX27" s="74"/>
      <c r="WAY27" s="74"/>
      <c r="WAZ27" s="85"/>
      <c r="WBA27" s="74"/>
      <c r="WBB27" s="74"/>
      <c r="WBC27" s="85"/>
      <c r="WBD27" s="80"/>
      <c r="WBE27" s="80"/>
      <c r="WBF27" s="85"/>
      <c r="WBG27" s="77"/>
      <c r="WBH27" s="74"/>
      <c r="WBI27" s="74"/>
      <c r="WBJ27" s="85"/>
      <c r="WBK27" s="74"/>
      <c r="WBL27" s="74"/>
      <c r="WBM27" s="85"/>
      <c r="WBN27" s="74"/>
      <c r="WBO27" s="74"/>
      <c r="WBP27" s="85"/>
      <c r="WBQ27" s="74"/>
      <c r="WBR27" s="74"/>
      <c r="WBS27" s="85"/>
      <c r="WBT27" s="80"/>
      <c r="WBU27" s="80"/>
      <c r="WBV27" s="85"/>
      <c r="WBW27" s="77"/>
      <c r="WBX27" s="74"/>
      <c r="WBY27" s="74"/>
      <c r="WBZ27" s="85"/>
      <c r="WCA27" s="74"/>
      <c r="WCB27" s="74"/>
      <c r="WCC27" s="85"/>
      <c r="WCD27" s="74"/>
      <c r="WCE27" s="74"/>
      <c r="WCF27" s="85"/>
      <c r="WCG27" s="74"/>
      <c r="WCH27" s="74"/>
      <c r="WCI27" s="85"/>
      <c r="WCJ27" s="80"/>
      <c r="WCK27" s="80"/>
      <c r="WCL27" s="85"/>
      <c r="WCM27" s="77"/>
      <c r="WCN27" s="74"/>
      <c r="WCO27" s="74"/>
      <c r="WCP27" s="85"/>
      <c r="WCQ27" s="74"/>
      <c r="WCR27" s="74"/>
      <c r="WCS27" s="85"/>
      <c r="WCT27" s="74"/>
      <c r="WCU27" s="74"/>
      <c r="WCV27" s="85"/>
      <c r="WCW27" s="74"/>
      <c r="WCX27" s="74"/>
      <c r="WCY27" s="85"/>
      <c r="WCZ27" s="80"/>
      <c r="WDA27" s="80"/>
      <c r="WDB27" s="85"/>
      <c r="WDC27" s="77"/>
      <c r="WDD27" s="74"/>
      <c r="WDE27" s="74"/>
      <c r="WDF27" s="85"/>
      <c r="WDG27" s="74"/>
      <c r="WDH27" s="74"/>
      <c r="WDI27" s="85"/>
      <c r="WDJ27" s="74"/>
      <c r="WDK27" s="74"/>
      <c r="WDL27" s="85"/>
      <c r="WDM27" s="74"/>
      <c r="WDN27" s="74"/>
      <c r="WDO27" s="85"/>
      <c r="WDP27" s="80"/>
      <c r="WDQ27" s="80"/>
      <c r="WDR27" s="85"/>
      <c r="WDS27" s="77"/>
      <c r="WDT27" s="74"/>
      <c r="WDU27" s="74"/>
      <c r="WDV27" s="85"/>
      <c r="WDW27" s="74"/>
      <c r="WDX27" s="74"/>
      <c r="WDY27" s="85"/>
      <c r="WDZ27" s="74"/>
      <c r="WEA27" s="74"/>
      <c r="WEB27" s="85"/>
      <c r="WEC27" s="74"/>
      <c r="WED27" s="74"/>
      <c r="WEE27" s="85"/>
      <c r="WEF27" s="80"/>
      <c r="WEG27" s="80"/>
      <c r="WEH27" s="85"/>
      <c r="WEI27" s="77"/>
      <c r="WEJ27" s="74"/>
      <c r="WEK27" s="74"/>
      <c r="WEL27" s="85"/>
      <c r="WEM27" s="74"/>
      <c r="WEN27" s="74"/>
      <c r="WEO27" s="85"/>
      <c r="WEP27" s="74"/>
      <c r="WEQ27" s="74"/>
      <c r="WER27" s="85"/>
      <c r="WES27" s="74"/>
      <c r="WET27" s="74"/>
      <c r="WEU27" s="85"/>
      <c r="WEV27" s="80"/>
      <c r="WEW27" s="80"/>
      <c r="WEX27" s="85"/>
      <c r="WEY27" s="77"/>
      <c r="WEZ27" s="74"/>
      <c r="WFA27" s="74"/>
      <c r="WFB27" s="85"/>
      <c r="WFC27" s="74"/>
      <c r="WFD27" s="74"/>
      <c r="WFE27" s="85"/>
      <c r="WFF27" s="74"/>
      <c r="WFG27" s="74"/>
      <c r="WFH27" s="85"/>
      <c r="WFI27" s="74"/>
      <c r="WFJ27" s="74"/>
      <c r="WFK27" s="85"/>
      <c r="WFL27" s="80"/>
      <c r="WFM27" s="80"/>
      <c r="WFN27" s="85"/>
      <c r="WFO27" s="77"/>
      <c r="WFP27" s="74"/>
      <c r="WFQ27" s="74"/>
      <c r="WFR27" s="85"/>
      <c r="WFS27" s="74"/>
      <c r="WFT27" s="74"/>
      <c r="WFU27" s="85"/>
      <c r="WFV27" s="74"/>
      <c r="WFW27" s="74"/>
      <c r="WFX27" s="85"/>
      <c r="WFY27" s="74"/>
      <c r="WFZ27" s="74"/>
      <c r="WGA27" s="85"/>
      <c r="WGB27" s="80"/>
      <c r="WGC27" s="80"/>
      <c r="WGD27" s="85"/>
      <c r="WGE27" s="77"/>
      <c r="WGF27" s="74"/>
      <c r="WGG27" s="74"/>
      <c r="WGH27" s="85"/>
      <c r="WGI27" s="74"/>
      <c r="WGJ27" s="74"/>
      <c r="WGK27" s="85"/>
      <c r="WGL27" s="74"/>
      <c r="WGM27" s="74"/>
      <c r="WGN27" s="85"/>
      <c r="WGO27" s="74"/>
      <c r="WGP27" s="74"/>
      <c r="WGQ27" s="85"/>
      <c r="WGR27" s="80"/>
      <c r="WGS27" s="80"/>
      <c r="WGT27" s="85"/>
      <c r="WGU27" s="77"/>
      <c r="WGV27" s="74"/>
      <c r="WGW27" s="74"/>
      <c r="WGX27" s="85"/>
      <c r="WGY27" s="74"/>
      <c r="WGZ27" s="74"/>
      <c r="WHA27" s="85"/>
      <c r="WHB27" s="74"/>
      <c r="WHC27" s="74"/>
      <c r="WHD27" s="85"/>
      <c r="WHE27" s="74"/>
      <c r="WHF27" s="74"/>
      <c r="WHG27" s="85"/>
      <c r="WHH27" s="80"/>
      <c r="WHI27" s="80"/>
      <c r="WHJ27" s="85"/>
      <c r="WHK27" s="77"/>
      <c r="WHL27" s="74"/>
      <c r="WHM27" s="74"/>
      <c r="WHN27" s="85"/>
      <c r="WHO27" s="74"/>
      <c r="WHP27" s="74"/>
      <c r="WHQ27" s="85"/>
      <c r="WHR27" s="74"/>
      <c r="WHS27" s="74"/>
      <c r="WHT27" s="85"/>
      <c r="WHU27" s="74"/>
      <c r="WHV27" s="74"/>
      <c r="WHW27" s="85"/>
      <c r="WHX27" s="80"/>
      <c r="WHY27" s="80"/>
      <c r="WHZ27" s="85"/>
      <c r="WIA27" s="77"/>
      <c r="WIB27" s="74"/>
      <c r="WIC27" s="74"/>
      <c r="WID27" s="85"/>
      <c r="WIE27" s="74"/>
      <c r="WIF27" s="74"/>
      <c r="WIG27" s="85"/>
      <c r="WIH27" s="74"/>
      <c r="WII27" s="74"/>
      <c r="WIJ27" s="85"/>
      <c r="WIK27" s="74"/>
      <c r="WIL27" s="74"/>
      <c r="WIM27" s="85"/>
      <c r="WIN27" s="80"/>
      <c r="WIO27" s="80"/>
      <c r="WIP27" s="85"/>
      <c r="WIQ27" s="77"/>
      <c r="WIR27" s="74"/>
      <c r="WIS27" s="74"/>
      <c r="WIT27" s="85"/>
      <c r="WIU27" s="74"/>
      <c r="WIV27" s="74"/>
      <c r="WIW27" s="85"/>
      <c r="WIX27" s="74"/>
      <c r="WIY27" s="74"/>
      <c r="WIZ27" s="85"/>
      <c r="WJA27" s="74"/>
      <c r="WJB27" s="74"/>
      <c r="WJC27" s="85"/>
      <c r="WJD27" s="80"/>
      <c r="WJE27" s="80"/>
      <c r="WJF27" s="85"/>
      <c r="WJG27" s="77"/>
      <c r="WJH27" s="74"/>
      <c r="WJI27" s="74"/>
      <c r="WJJ27" s="85"/>
      <c r="WJK27" s="74"/>
      <c r="WJL27" s="74"/>
      <c r="WJM27" s="85"/>
      <c r="WJN27" s="74"/>
      <c r="WJO27" s="74"/>
      <c r="WJP27" s="85"/>
      <c r="WJQ27" s="74"/>
      <c r="WJR27" s="74"/>
      <c r="WJS27" s="85"/>
      <c r="WJT27" s="80"/>
      <c r="WJU27" s="80"/>
      <c r="WJV27" s="85"/>
      <c r="WJW27" s="77"/>
      <c r="WJX27" s="74"/>
      <c r="WJY27" s="74"/>
      <c r="WJZ27" s="85"/>
      <c r="WKA27" s="74"/>
      <c r="WKB27" s="74"/>
      <c r="WKC27" s="85"/>
      <c r="WKD27" s="74"/>
      <c r="WKE27" s="74"/>
      <c r="WKF27" s="85"/>
      <c r="WKG27" s="74"/>
      <c r="WKH27" s="74"/>
      <c r="WKI27" s="85"/>
      <c r="WKJ27" s="80"/>
      <c r="WKK27" s="80"/>
      <c r="WKL27" s="85"/>
      <c r="WKM27" s="77"/>
      <c r="WKN27" s="74"/>
      <c r="WKO27" s="74"/>
      <c r="WKP27" s="85"/>
      <c r="WKQ27" s="74"/>
      <c r="WKR27" s="74"/>
      <c r="WKS27" s="85"/>
      <c r="WKT27" s="74"/>
      <c r="WKU27" s="74"/>
      <c r="WKV27" s="85"/>
      <c r="WKW27" s="74"/>
      <c r="WKX27" s="74"/>
      <c r="WKY27" s="85"/>
      <c r="WKZ27" s="80"/>
      <c r="WLA27" s="80"/>
      <c r="WLB27" s="85"/>
      <c r="WLC27" s="77"/>
      <c r="WLD27" s="74"/>
      <c r="WLE27" s="74"/>
      <c r="WLF27" s="85"/>
      <c r="WLG27" s="74"/>
      <c r="WLH27" s="74"/>
      <c r="WLI27" s="85"/>
      <c r="WLJ27" s="74"/>
      <c r="WLK27" s="74"/>
      <c r="WLL27" s="85"/>
      <c r="WLM27" s="74"/>
      <c r="WLN27" s="74"/>
      <c r="WLO27" s="85"/>
      <c r="WLP27" s="80"/>
      <c r="WLQ27" s="80"/>
      <c r="WLR27" s="85"/>
      <c r="WLS27" s="77"/>
      <c r="WLT27" s="74"/>
      <c r="WLU27" s="74"/>
      <c r="WLV27" s="85"/>
      <c r="WLW27" s="74"/>
      <c r="WLX27" s="74"/>
      <c r="WLY27" s="85"/>
      <c r="WLZ27" s="74"/>
      <c r="WMA27" s="74"/>
      <c r="WMB27" s="85"/>
      <c r="WMC27" s="74"/>
      <c r="WMD27" s="74"/>
      <c r="WME27" s="85"/>
      <c r="WMF27" s="80"/>
      <c r="WMG27" s="80"/>
      <c r="WMH27" s="85"/>
      <c r="WMI27" s="77"/>
      <c r="WMJ27" s="74"/>
      <c r="WMK27" s="74"/>
      <c r="WML27" s="85"/>
      <c r="WMM27" s="74"/>
      <c r="WMN27" s="74"/>
      <c r="WMO27" s="85"/>
      <c r="WMP27" s="74"/>
      <c r="WMQ27" s="74"/>
      <c r="WMR27" s="85"/>
      <c r="WMS27" s="74"/>
      <c r="WMT27" s="74"/>
      <c r="WMU27" s="85"/>
      <c r="WMV27" s="80"/>
      <c r="WMW27" s="80"/>
      <c r="WMX27" s="85"/>
      <c r="WMY27" s="77"/>
      <c r="WMZ27" s="74"/>
      <c r="WNA27" s="74"/>
      <c r="WNB27" s="85"/>
      <c r="WNC27" s="74"/>
      <c r="WND27" s="74"/>
      <c r="WNE27" s="85"/>
      <c r="WNF27" s="74"/>
      <c r="WNG27" s="74"/>
      <c r="WNH27" s="85"/>
      <c r="WNI27" s="74"/>
      <c r="WNJ27" s="74"/>
      <c r="WNK27" s="85"/>
      <c r="WNL27" s="80"/>
      <c r="WNM27" s="80"/>
      <c r="WNN27" s="85"/>
      <c r="WNO27" s="77"/>
      <c r="WNP27" s="74"/>
      <c r="WNQ27" s="74"/>
      <c r="WNR27" s="85"/>
      <c r="WNS27" s="74"/>
      <c r="WNT27" s="74"/>
      <c r="WNU27" s="85"/>
      <c r="WNV27" s="74"/>
      <c r="WNW27" s="74"/>
      <c r="WNX27" s="85"/>
      <c r="WNY27" s="74"/>
      <c r="WNZ27" s="74"/>
      <c r="WOA27" s="85"/>
      <c r="WOB27" s="80"/>
      <c r="WOC27" s="80"/>
      <c r="WOD27" s="85"/>
      <c r="WOE27" s="77"/>
      <c r="WOF27" s="74"/>
      <c r="WOG27" s="74"/>
      <c r="WOH27" s="85"/>
      <c r="WOI27" s="74"/>
      <c r="WOJ27" s="74"/>
      <c r="WOK27" s="85"/>
      <c r="WOL27" s="74"/>
      <c r="WOM27" s="74"/>
      <c r="WON27" s="85"/>
      <c r="WOO27" s="74"/>
      <c r="WOP27" s="74"/>
      <c r="WOQ27" s="85"/>
      <c r="WOR27" s="80"/>
      <c r="WOS27" s="80"/>
      <c r="WOT27" s="85"/>
      <c r="WOU27" s="77"/>
      <c r="WOV27" s="74"/>
      <c r="WOW27" s="74"/>
      <c r="WOX27" s="85"/>
      <c r="WOY27" s="74"/>
      <c r="WOZ27" s="74"/>
      <c r="WPA27" s="85"/>
      <c r="WPB27" s="74"/>
      <c r="WPC27" s="74"/>
      <c r="WPD27" s="85"/>
      <c r="WPE27" s="74"/>
      <c r="WPF27" s="74"/>
      <c r="WPG27" s="85"/>
      <c r="WPH27" s="80"/>
      <c r="WPI27" s="80"/>
      <c r="WPJ27" s="85"/>
      <c r="WPK27" s="77"/>
      <c r="WPL27" s="74"/>
      <c r="WPM27" s="74"/>
      <c r="WPN27" s="85"/>
      <c r="WPO27" s="74"/>
      <c r="WPP27" s="74"/>
      <c r="WPQ27" s="85"/>
      <c r="WPR27" s="74"/>
      <c r="WPS27" s="74"/>
      <c r="WPT27" s="85"/>
      <c r="WPU27" s="74"/>
      <c r="WPV27" s="74"/>
      <c r="WPW27" s="85"/>
      <c r="WPX27" s="80"/>
      <c r="WPY27" s="80"/>
      <c r="WPZ27" s="85"/>
      <c r="WQA27" s="77"/>
      <c r="WQB27" s="74"/>
      <c r="WQC27" s="74"/>
      <c r="WQD27" s="85"/>
      <c r="WQE27" s="74"/>
      <c r="WQF27" s="74"/>
      <c r="WQG27" s="85"/>
      <c r="WQH27" s="74"/>
      <c r="WQI27" s="74"/>
      <c r="WQJ27" s="85"/>
      <c r="WQK27" s="74"/>
      <c r="WQL27" s="74"/>
      <c r="WQM27" s="85"/>
      <c r="WQN27" s="80"/>
      <c r="WQO27" s="80"/>
      <c r="WQP27" s="85"/>
      <c r="WQQ27" s="77"/>
      <c r="WQR27" s="74"/>
      <c r="WQS27" s="74"/>
      <c r="WQT27" s="85"/>
      <c r="WQU27" s="74"/>
      <c r="WQV27" s="74"/>
      <c r="WQW27" s="85"/>
      <c r="WQX27" s="74"/>
      <c r="WQY27" s="74"/>
      <c r="WQZ27" s="85"/>
      <c r="WRA27" s="74"/>
      <c r="WRB27" s="74"/>
      <c r="WRC27" s="85"/>
      <c r="WRD27" s="80"/>
      <c r="WRE27" s="80"/>
      <c r="WRF27" s="85"/>
      <c r="WRG27" s="77"/>
      <c r="WRH27" s="74"/>
      <c r="WRI27" s="74"/>
      <c r="WRJ27" s="85"/>
      <c r="WRK27" s="74"/>
      <c r="WRL27" s="74"/>
      <c r="WRM27" s="85"/>
      <c r="WRN27" s="74"/>
      <c r="WRO27" s="74"/>
      <c r="WRP27" s="85"/>
      <c r="WRQ27" s="74"/>
      <c r="WRR27" s="74"/>
      <c r="WRS27" s="85"/>
      <c r="WRT27" s="80"/>
      <c r="WRU27" s="80"/>
      <c r="WRV27" s="85"/>
      <c r="WRW27" s="77"/>
      <c r="WRX27" s="74"/>
      <c r="WRY27" s="74"/>
      <c r="WRZ27" s="85"/>
      <c r="WSA27" s="74"/>
      <c r="WSB27" s="74"/>
      <c r="WSC27" s="85"/>
      <c r="WSD27" s="74"/>
      <c r="WSE27" s="74"/>
      <c r="WSF27" s="85"/>
      <c r="WSG27" s="74"/>
      <c r="WSH27" s="74"/>
      <c r="WSI27" s="85"/>
      <c r="WSJ27" s="80"/>
      <c r="WSK27" s="80"/>
      <c r="WSL27" s="85"/>
      <c r="WSM27" s="77"/>
      <c r="WSN27" s="74"/>
      <c r="WSO27" s="74"/>
      <c r="WSP27" s="85"/>
      <c r="WSQ27" s="74"/>
      <c r="WSR27" s="74"/>
      <c r="WSS27" s="85"/>
      <c r="WST27" s="74"/>
      <c r="WSU27" s="74"/>
      <c r="WSV27" s="85"/>
      <c r="WSW27" s="74"/>
      <c r="WSX27" s="74"/>
      <c r="WSY27" s="85"/>
      <c r="WSZ27" s="80"/>
      <c r="WTA27" s="80"/>
      <c r="WTB27" s="85"/>
      <c r="WTC27" s="77"/>
      <c r="WTD27" s="74"/>
      <c r="WTE27" s="74"/>
      <c r="WTF27" s="85"/>
      <c r="WTG27" s="74"/>
      <c r="WTH27" s="74"/>
      <c r="WTI27" s="85"/>
      <c r="WTJ27" s="74"/>
      <c r="WTK27" s="74"/>
      <c r="WTL27" s="85"/>
      <c r="WTM27" s="74"/>
      <c r="WTN27" s="74"/>
      <c r="WTO27" s="85"/>
      <c r="WTP27" s="80"/>
      <c r="WTQ27" s="80"/>
      <c r="WTR27" s="85"/>
      <c r="WTS27" s="77"/>
      <c r="WTT27" s="74"/>
      <c r="WTU27" s="74"/>
      <c r="WTV27" s="85"/>
      <c r="WTW27" s="74"/>
      <c r="WTX27" s="74"/>
      <c r="WTY27" s="85"/>
      <c r="WTZ27" s="74"/>
      <c r="WUA27" s="74"/>
      <c r="WUB27" s="85"/>
      <c r="WUC27" s="74"/>
      <c r="WUD27" s="74"/>
      <c r="WUE27" s="85"/>
      <c r="WUF27" s="80"/>
      <c r="WUG27" s="80"/>
      <c r="WUH27" s="85"/>
      <c r="WUI27" s="77"/>
      <c r="WUJ27" s="74"/>
      <c r="WUK27" s="74"/>
      <c r="WUL27" s="85"/>
      <c r="WUM27" s="74"/>
      <c r="WUN27" s="74"/>
      <c r="WUO27" s="85"/>
      <c r="WUP27" s="74"/>
      <c r="WUQ27" s="74"/>
      <c r="WUR27" s="85"/>
      <c r="WUS27" s="74"/>
      <c r="WUT27" s="74"/>
      <c r="WUU27" s="85"/>
      <c r="WUV27" s="80"/>
      <c r="WUW27" s="80"/>
      <c r="WUX27" s="85"/>
      <c r="WUY27" s="77"/>
      <c r="WUZ27" s="74"/>
      <c r="WVA27" s="74"/>
      <c r="WVB27" s="85"/>
      <c r="WVC27" s="74"/>
      <c r="WVD27" s="74"/>
      <c r="WVE27" s="85"/>
      <c r="WVF27" s="74"/>
      <c r="WVG27" s="74"/>
      <c r="WVH27" s="85"/>
      <c r="WVI27" s="74"/>
      <c r="WVJ27" s="74"/>
      <c r="WVK27" s="85"/>
      <c r="WVL27" s="80"/>
      <c r="WVM27" s="80"/>
      <c r="WVN27" s="85"/>
      <c r="WVO27" s="77"/>
      <c r="WVP27" s="74"/>
      <c r="WVQ27" s="74"/>
      <c r="WVR27" s="85"/>
      <c r="WVS27" s="74"/>
      <c r="WVT27" s="74"/>
      <c r="WVU27" s="85"/>
      <c r="WVV27" s="74"/>
      <c r="WVW27" s="74"/>
      <c r="WVX27" s="85"/>
      <c r="WVY27" s="74"/>
      <c r="WVZ27" s="74"/>
      <c r="WWA27" s="85"/>
      <c r="WWB27" s="80"/>
      <c r="WWC27" s="80"/>
      <c r="WWD27" s="85"/>
      <c r="WWE27" s="77"/>
      <c r="WWF27" s="74"/>
      <c r="WWG27" s="74"/>
      <c r="WWH27" s="85"/>
      <c r="WWI27" s="74"/>
      <c r="WWJ27" s="74"/>
      <c r="WWK27" s="85"/>
      <c r="WWL27" s="74"/>
      <c r="WWM27" s="74"/>
      <c r="WWN27" s="85"/>
      <c r="WWO27" s="74"/>
      <c r="WWP27" s="74"/>
      <c r="WWQ27" s="85"/>
      <c r="WWR27" s="80"/>
      <c r="WWS27" s="80"/>
      <c r="WWT27" s="85"/>
      <c r="WWU27" s="77"/>
      <c r="WWV27" s="74"/>
      <c r="WWW27" s="74"/>
      <c r="WWX27" s="85"/>
      <c r="WWY27" s="74"/>
      <c r="WWZ27" s="74"/>
      <c r="WXA27" s="85"/>
      <c r="WXB27" s="74"/>
      <c r="WXC27" s="74"/>
      <c r="WXD27" s="85"/>
      <c r="WXE27" s="74"/>
      <c r="WXF27" s="74"/>
      <c r="WXG27" s="85"/>
      <c r="WXH27" s="80"/>
      <c r="WXI27" s="80"/>
      <c r="WXJ27" s="85"/>
      <c r="WXK27" s="77"/>
      <c r="WXL27" s="74"/>
      <c r="WXM27" s="74"/>
      <c r="WXN27" s="85"/>
      <c r="WXO27" s="74"/>
      <c r="WXP27" s="74"/>
      <c r="WXQ27" s="85"/>
      <c r="WXR27" s="74"/>
      <c r="WXS27" s="74"/>
      <c r="WXT27" s="85"/>
      <c r="WXU27" s="74"/>
      <c r="WXV27" s="74"/>
      <c r="WXW27" s="85"/>
      <c r="WXX27" s="80"/>
      <c r="WXY27" s="80"/>
      <c r="WXZ27" s="85"/>
      <c r="WYA27" s="77"/>
      <c r="WYB27" s="74"/>
      <c r="WYC27" s="74"/>
      <c r="WYD27" s="85"/>
      <c r="WYE27" s="74"/>
      <c r="WYF27" s="74"/>
      <c r="WYG27" s="85"/>
      <c r="WYH27" s="74"/>
      <c r="WYI27" s="74"/>
      <c r="WYJ27" s="85"/>
      <c r="WYK27" s="74"/>
      <c r="WYL27" s="74"/>
      <c r="WYM27" s="85"/>
      <c r="WYN27" s="80"/>
      <c r="WYO27" s="80"/>
      <c r="WYP27" s="85"/>
      <c r="WYQ27" s="77"/>
      <c r="WYR27" s="74"/>
      <c r="WYS27" s="74"/>
      <c r="WYT27" s="85"/>
      <c r="WYU27" s="74"/>
      <c r="WYV27" s="74"/>
      <c r="WYW27" s="85"/>
      <c r="WYX27" s="74"/>
      <c r="WYY27" s="74"/>
      <c r="WYZ27" s="85"/>
      <c r="WZA27" s="74"/>
      <c r="WZB27" s="74"/>
      <c r="WZC27" s="85"/>
      <c r="WZD27" s="80"/>
      <c r="WZE27" s="80"/>
      <c r="WZF27" s="85"/>
      <c r="WZG27" s="77"/>
      <c r="WZH27" s="74"/>
      <c r="WZI27" s="74"/>
      <c r="WZJ27" s="85"/>
      <c r="WZK27" s="74"/>
      <c r="WZL27" s="74"/>
      <c r="WZM27" s="85"/>
      <c r="WZN27" s="74"/>
      <c r="WZO27" s="74"/>
      <c r="WZP27" s="85"/>
      <c r="WZQ27" s="74"/>
      <c r="WZR27" s="74"/>
      <c r="WZS27" s="85"/>
      <c r="WZT27" s="80"/>
      <c r="WZU27" s="80"/>
      <c r="WZV27" s="85"/>
      <c r="WZW27" s="77"/>
      <c r="WZX27" s="74"/>
      <c r="WZY27" s="74"/>
      <c r="WZZ27" s="85"/>
      <c r="XAA27" s="74"/>
      <c r="XAB27" s="74"/>
      <c r="XAC27" s="85"/>
      <c r="XAD27" s="74"/>
      <c r="XAE27" s="74"/>
      <c r="XAF27" s="85"/>
      <c r="XAG27" s="74"/>
      <c r="XAH27" s="74"/>
      <c r="XAI27" s="85"/>
      <c r="XAJ27" s="80"/>
      <c r="XAK27" s="80"/>
      <c r="XAL27" s="85"/>
      <c r="XAM27" s="77"/>
      <c r="XAN27" s="74"/>
      <c r="XAO27" s="74"/>
      <c r="XAP27" s="85"/>
      <c r="XAQ27" s="74"/>
      <c r="XAR27" s="74"/>
      <c r="XAS27" s="85"/>
      <c r="XAT27" s="74"/>
      <c r="XAU27" s="74"/>
      <c r="XAV27" s="85"/>
      <c r="XAW27" s="74"/>
      <c r="XAX27" s="74"/>
      <c r="XAY27" s="85"/>
      <c r="XAZ27" s="80"/>
      <c r="XBA27" s="80"/>
      <c r="XBB27" s="85"/>
      <c r="XBC27" s="77"/>
      <c r="XBD27" s="74"/>
      <c r="XBE27" s="74"/>
      <c r="XBF27" s="85"/>
      <c r="XBG27" s="74"/>
      <c r="XBH27" s="74"/>
      <c r="XBI27" s="85"/>
      <c r="XBJ27" s="74"/>
      <c r="XBK27" s="74"/>
      <c r="XBL27" s="85"/>
      <c r="XBM27" s="74"/>
      <c r="XBN27" s="74"/>
      <c r="XBO27" s="85"/>
      <c r="XBP27" s="80"/>
      <c r="XBQ27" s="80"/>
      <c r="XBR27" s="85"/>
      <c r="XBS27" s="77"/>
      <c r="XBT27" s="74"/>
      <c r="XBU27" s="74"/>
      <c r="XBV27" s="85"/>
      <c r="XBW27" s="74"/>
      <c r="XBX27" s="74"/>
      <c r="XBY27" s="85"/>
      <c r="XBZ27" s="74"/>
      <c r="XCA27" s="74"/>
      <c r="XCB27" s="85"/>
      <c r="XCC27" s="74"/>
      <c r="XCD27" s="74"/>
      <c r="XCE27" s="85"/>
      <c r="XCF27" s="80"/>
      <c r="XCG27" s="80"/>
      <c r="XCH27" s="85"/>
      <c r="XCI27" s="77"/>
      <c r="XCJ27" s="74"/>
      <c r="XCK27" s="74"/>
      <c r="XCL27" s="85"/>
      <c r="XCM27" s="74"/>
      <c r="XCN27" s="74"/>
      <c r="XCO27" s="85"/>
      <c r="XCP27" s="74"/>
      <c r="XCQ27" s="74"/>
      <c r="XCR27" s="85"/>
      <c r="XCS27" s="74"/>
      <c r="XCT27" s="74"/>
      <c r="XCU27" s="85"/>
      <c r="XCV27" s="80"/>
      <c r="XCW27" s="80"/>
      <c r="XCX27" s="85"/>
      <c r="XCY27" s="77"/>
      <c r="XCZ27" s="74"/>
      <c r="XDA27" s="74"/>
      <c r="XDB27" s="85"/>
      <c r="XDC27" s="74"/>
      <c r="XDD27" s="74"/>
      <c r="XDE27" s="85"/>
      <c r="XDF27" s="74"/>
      <c r="XDG27" s="74"/>
      <c r="XDH27" s="85"/>
      <c r="XDI27" s="74"/>
      <c r="XDJ27" s="74"/>
      <c r="XDK27" s="85"/>
      <c r="XDL27" s="80"/>
      <c r="XDM27" s="80"/>
      <c r="XDN27" s="85"/>
      <c r="XDO27" s="77"/>
      <c r="XDP27" s="74"/>
      <c r="XDQ27" s="74"/>
      <c r="XDR27" s="85"/>
      <c r="XDS27" s="74"/>
      <c r="XDT27" s="74"/>
      <c r="XDU27" s="85"/>
      <c r="XDV27" s="74"/>
      <c r="XDW27" s="74"/>
      <c r="XDX27" s="85"/>
      <c r="XDY27" s="74"/>
      <c r="XDZ27" s="74"/>
      <c r="XEA27" s="85"/>
      <c r="XEB27" s="80"/>
      <c r="XEC27" s="80"/>
      <c r="XED27" s="85"/>
      <c r="XEE27" s="77"/>
      <c r="XEF27" s="74"/>
      <c r="XEG27" s="74"/>
      <c r="XEH27" s="85"/>
      <c r="XEI27" s="74"/>
      <c r="XEJ27" s="74"/>
      <c r="XEK27" s="85"/>
      <c r="XEL27" s="74"/>
      <c r="XEM27" s="74"/>
      <c r="XEN27" s="85"/>
      <c r="XEO27" s="74"/>
      <c r="XEP27" s="74"/>
      <c r="XEQ27" s="85"/>
      <c r="XER27" s="80"/>
      <c r="XES27" s="80"/>
      <c r="XET27" s="85"/>
    </row>
    <row r="28" spans="1:16374" s="79" customFormat="1">
      <c r="A28" s="77" t="s">
        <v>10</v>
      </c>
      <c r="B28" s="74">
        <f>DEN!$K26*ONSV_2019!AC27</f>
        <v>161706</v>
      </c>
      <c r="C28" s="74">
        <f>DEN!$K61*ONSV_2020!AC27</f>
        <v>165719</v>
      </c>
      <c r="D28" s="74">
        <f>DEN!$K96*ONSV_2021!AC27</f>
        <v>168769</v>
      </c>
      <c r="E28" s="74">
        <f>DEN!$K131*ONSV_2022!AC27</f>
        <v>169327</v>
      </c>
      <c r="F28" s="80" t="e">
        <f>DEN!$K166*DIST_DSL_ONI!#REF!</f>
        <v>#REF!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87"/>
      <c r="DJ28" s="87"/>
      <c r="DK28" s="87"/>
      <c r="DL28" s="87"/>
      <c r="DM28" s="87"/>
      <c r="DN28" s="87"/>
      <c r="DO28" s="123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123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123"/>
      <c r="EV28" s="87"/>
      <c r="EW28" s="87"/>
      <c r="EX28" s="87"/>
      <c r="EY28" s="87"/>
      <c r="EZ28" s="87"/>
      <c r="FA28" s="87"/>
      <c r="FB28" s="87"/>
      <c r="FC28" s="87"/>
      <c r="FD28" s="87"/>
      <c r="FE28" s="87"/>
      <c r="FF28" s="87"/>
      <c r="FG28" s="87"/>
      <c r="FH28" s="87"/>
      <c r="FI28" s="87"/>
      <c r="FJ28" s="87"/>
      <c r="FK28" s="123"/>
      <c r="FL28" s="87"/>
      <c r="FM28" s="87"/>
      <c r="FN28" s="87"/>
      <c r="FO28" s="87"/>
      <c r="FP28" s="87"/>
      <c r="FQ28" s="87"/>
      <c r="FR28" s="87"/>
      <c r="FS28" s="87"/>
      <c r="FT28" s="87"/>
      <c r="FU28" s="87"/>
      <c r="FV28" s="87"/>
      <c r="FW28" s="87"/>
      <c r="FX28" s="87"/>
      <c r="GA28" s="76"/>
      <c r="GQ28" s="76"/>
      <c r="HG28" s="76"/>
      <c r="HW28" s="76"/>
      <c r="IM28" s="76"/>
      <c r="JC28" s="76"/>
      <c r="JS28" s="76"/>
      <c r="KI28" s="76"/>
      <c r="KY28" s="76"/>
      <c r="LO28" s="76"/>
      <c r="ME28" s="76"/>
      <c r="MU28" s="76"/>
      <c r="NK28" s="76"/>
      <c r="OA28" s="76"/>
      <c r="OQ28" s="76"/>
      <c r="PG28" s="76"/>
      <c r="PW28" s="76"/>
      <c r="QM28" s="76"/>
      <c r="RC28" s="76"/>
      <c r="RS28" s="76"/>
      <c r="SI28" s="76"/>
      <c r="SY28" s="76"/>
      <c r="TO28" s="76"/>
      <c r="UE28" s="76"/>
      <c r="UU28" s="76"/>
      <c r="VK28" s="76"/>
      <c r="WA28" s="76"/>
      <c r="WQ28" s="76"/>
      <c r="XG28" s="76"/>
      <c r="XW28" s="76"/>
      <c r="YM28" s="76"/>
      <c r="ZC28" s="76"/>
      <c r="ZS28" s="76"/>
      <c r="AAI28" s="76"/>
      <c r="AAY28" s="76"/>
      <c r="ABO28" s="76"/>
      <c r="ACE28" s="76"/>
      <c r="ACU28" s="76"/>
      <c r="ADK28" s="76"/>
      <c r="AEA28" s="76"/>
      <c r="AEQ28" s="76"/>
      <c r="AFG28" s="76"/>
      <c r="AFW28" s="76"/>
      <c r="AGM28" s="76"/>
      <c r="AHC28" s="76"/>
      <c r="AHS28" s="76"/>
      <c r="AII28" s="76"/>
      <c r="AIY28" s="76"/>
      <c r="AJO28" s="76"/>
      <c r="AKE28" s="76"/>
      <c r="AKU28" s="76"/>
      <c r="ALK28" s="76"/>
      <c r="AMA28" s="76"/>
      <c r="AMQ28" s="76"/>
      <c r="ANG28" s="76"/>
      <c r="ANW28" s="76"/>
      <c r="AOM28" s="76"/>
      <c r="APC28" s="76"/>
      <c r="APS28" s="76"/>
      <c r="AQI28" s="76"/>
      <c r="AQY28" s="76"/>
      <c r="ARO28" s="76"/>
      <c r="ASE28" s="76"/>
      <c r="ASU28" s="76"/>
      <c r="ATK28" s="76"/>
      <c r="AUA28" s="76"/>
      <c r="AUQ28" s="76"/>
      <c r="AVG28" s="76"/>
      <c r="AVW28" s="76"/>
      <c r="AWM28" s="76"/>
      <c r="AXC28" s="76"/>
      <c r="AXS28" s="76"/>
      <c r="AYI28" s="76"/>
      <c r="AYY28" s="76"/>
      <c r="AZO28" s="76"/>
      <c r="BAE28" s="76"/>
      <c r="BAU28" s="76"/>
      <c r="BBK28" s="76"/>
      <c r="BCA28" s="76"/>
      <c r="BCQ28" s="76"/>
      <c r="BDG28" s="76"/>
      <c r="BDW28" s="76"/>
      <c r="BEM28" s="76"/>
      <c r="BFC28" s="76"/>
      <c r="BFS28" s="76"/>
      <c r="BGI28" s="76"/>
      <c r="BGY28" s="76"/>
      <c r="BHO28" s="76"/>
      <c r="BIE28" s="76"/>
      <c r="BIU28" s="76"/>
      <c r="BJK28" s="76"/>
      <c r="BKA28" s="76"/>
      <c r="BKQ28" s="76"/>
      <c r="BLG28" s="76"/>
      <c r="BLW28" s="76"/>
      <c r="BMM28" s="76"/>
      <c r="BNC28" s="76"/>
      <c r="BNS28" s="76"/>
      <c r="BOI28" s="76"/>
      <c r="BOY28" s="76"/>
      <c r="BPO28" s="76"/>
      <c r="BQE28" s="76"/>
      <c r="BQU28" s="76"/>
      <c r="BRK28" s="76"/>
      <c r="BSA28" s="76"/>
      <c r="BSQ28" s="76"/>
      <c r="BTG28" s="76"/>
      <c r="BTW28" s="76"/>
      <c r="BUM28" s="76"/>
      <c r="BVC28" s="76"/>
      <c r="BVS28" s="76"/>
      <c r="BWI28" s="76"/>
      <c r="BWY28" s="76"/>
      <c r="BXO28" s="76"/>
      <c r="BYE28" s="76"/>
      <c r="BYU28" s="76"/>
      <c r="BZK28" s="76"/>
      <c r="CAA28" s="76"/>
      <c r="CAQ28" s="76"/>
      <c r="CBG28" s="76"/>
      <c r="CBW28" s="76"/>
      <c r="CCM28" s="76"/>
      <c r="CDC28" s="76"/>
      <c r="CDS28" s="76"/>
      <c r="CEI28" s="76"/>
      <c r="CEY28" s="76"/>
      <c r="CFO28" s="76"/>
      <c r="CGE28" s="76"/>
      <c r="CGU28" s="76"/>
      <c r="CHK28" s="76"/>
      <c r="CIA28" s="76"/>
      <c r="CIQ28" s="76"/>
      <c r="CJG28" s="76"/>
      <c r="CJW28" s="76"/>
      <c r="CKM28" s="76"/>
      <c r="CLC28" s="76"/>
      <c r="CLS28" s="76"/>
      <c r="CMI28" s="76"/>
      <c r="CMY28" s="76"/>
      <c r="CNO28" s="76"/>
      <c r="COE28" s="76"/>
      <c r="COU28" s="76"/>
      <c r="CPK28" s="76"/>
      <c r="CQA28" s="76"/>
      <c r="CQQ28" s="76"/>
      <c r="CRG28" s="76"/>
      <c r="CRW28" s="76"/>
      <c r="CSM28" s="76"/>
      <c r="CTC28" s="76"/>
      <c r="CTS28" s="76"/>
      <c r="CUI28" s="76"/>
      <c r="CUY28" s="76"/>
      <c r="CVO28" s="76"/>
      <c r="CWE28" s="76"/>
      <c r="CWU28" s="76"/>
      <c r="CXK28" s="76"/>
      <c r="CYA28" s="76"/>
      <c r="CYQ28" s="76"/>
      <c r="CZG28" s="76"/>
      <c r="CZW28" s="76"/>
      <c r="DAM28" s="76"/>
      <c r="DBC28" s="76"/>
      <c r="DBS28" s="76"/>
      <c r="DCI28" s="76"/>
      <c r="DCY28" s="76"/>
      <c r="DDO28" s="76"/>
      <c r="DEE28" s="76"/>
      <c r="DEU28" s="76"/>
      <c r="DFK28" s="76"/>
      <c r="DGA28" s="76"/>
      <c r="DGQ28" s="76"/>
      <c r="DHG28" s="76"/>
      <c r="DHW28" s="76"/>
      <c r="DIM28" s="76"/>
      <c r="DJC28" s="76"/>
      <c r="DJS28" s="76"/>
      <c r="DKI28" s="76"/>
      <c r="DKY28" s="76"/>
      <c r="DLO28" s="76"/>
      <c r="DME28" s="76"/>
      <c r="DMU28" s="76"/>
      <c r="DNK28" s="76"/>
      <c r="DOA28" s="76"/>
      <c r="DOQ28" s="76"/>
      <c r="DPG28" s="76"/>
      <c r="DPW28" s="76"/>
      <c r="DQM28" s="76"/>
      <c r="DRC28" s="76"/>
      <c r="DRS28" s="76"/>
      <c r="DSI28" s="76"/>
      <c r="DSY28" s="76"/>
      <c r="DTO28" s="76"/>
      <c r="DUE28" s="76"/>
      <c r="DUU28" s="76"/>
      <c r="DVK28" s="76"/>
      <c r="DWA28" s="76"/>
      <c r="DWQ28" s="76"/>
      <c r="DXG28" s="76"/>
      <c r="DXW28" s="76"/>
      <c r="DYM28" s="76"/>
      <c r="DZC28" s="76"/>
      <c r="DZS28" s="76"/>
      <c r="EAI28" s="76"/>
      <c r="EAY28" s="76"/>
      <c r="EBO28" s="76"/>
      <c r="ECE28" s="76"/>
      <c r="ECU28" s="76"/>
      <c r="EDK28" s="76"/>
      <c r="EEA28" s="76"/>
      <c r="EEQ28" s="76"/>
      <c r="EFG28" s="76"/>
      <c r="EFW28" s="76"/>
      <c r="EGM28" s="76"/>
      <c r="EHC28" s="76"/>
      <c r="EHS28" s="76"/>
      <c r="EII28" s="76"/>
      <c r="EIY28" s="76"/>
      <c r="EJO28" s="76"/>
      <c r="EKE28" s="76"/>
      <c r="EKU28" s="76"/>
      <c r="ELK28" s="76"/>
      <c r="EMA28" s="76"/>
      <c r="EMQ28" s="76"/>
      <c r="ENG28" s="76"/>
      <c r="ENW28" s="76"/>
      <c r="EOM28" s="76"/>
      <c r="EPC28" s="76"/>
      <c r="EPS28" s="76"/>
      <c r="EQI28" s="76"/>
      <c r="EQY28" s="76"/>
      <c r="ERO28" s="76"/>
      <c r="ESE28" s="76"/>
      <c r="ESU28" s="76"/>
      <c r="ETK28" s="76"/>
      <c r="EUA28" s="76"/>
      <c r="EUQ28" s="76"/>
      <c r="EVG28" s="76"/>
      <c r="EVW28" s="76"/>
      <c r="EWM28" s="76"/>
      <c r="EXC28" s="76"/>
      <c r="EXS28" s="76"/>
      <c r="EYI28" s="76"/>
      <c r="EYY28" s="76"/>
      <c r="EZO28" s="76"/>
      <c r="FAE28" s="76"/>
      <c r="FAU28" s="76"/>
      <c r="FBK28" s="76"/>
      <c r="FCA28" s="76"/>
      <c r="FCQ28" s="76"/>
      <c r="FDG28" s="76"/>
      <c r="FDW28" s="76"/>
      <c r="FEM28" s="76"/>
      <c r="FFC28" s="76"/>
      <c r="FFS28" s="76"/>
      <c r="FGI28" s="76"/>
      <c r="FGY28" s="76"/>
      <c r="FHO28" s="76"/>
      <c r="FIE28" s="76"/>
      <c r="FIU28" s="76"/>
      <c r="FJK28" s="76"/>
      <c r="FKA28" s="76"/>
      <c r="FKQ28" s="76"/>
      <c r="FLG28" s="76"/>
      <c r="FLW28" s="76"/>
      <c r="FMM28" s="76"/>
      <c r="FNC28" s="76"/>
      <c r="FNS28" s="76"/>
      <c r="FOI28" s="76"/>
      <c r="FOY28" s="76"/>
      <c r="FPO28" s="76"/>
      <c r="FQE28" s="76"/>
      <c r="FQU28" s="76"/>
      <c r="FRK28" s="76"/>
      <c r="FSA28" s="76"/>
      <c r="FSQ28" s="76"/>
      <c r="FTG28" s="76"/>
      <c r="FTW28" s="76"/>
      <c r="FUM28" s="76"/>
      <c r="FVC28" s="76"/>
      <c r="FVS28" s="76"/>
      <c r="FWI28" s="76"/>
      <c r="FWY28" s="76"/>
      <c r="FXO28" s="76"/>
      <c r="FYE28" s="76"/>
      <c r="FYU28" s="76"/>
      <c r="FZK28" s="76"/>
      <c r="GAA28" s="76"/>
      <c r="GAQ28" s="76"/>
      <c r="GBG28" s="76"/>
      <c r="GBW28" s="76"/>
      <c r="GCM28" s="76"/>
      <c r="GDC28" s="76"/>
      <c r="GDS28" s="76"/>
      <c r="GEI28" s="76"/>
      <c r="GEY28" s="76"/>
      <c r="GFO28" s="76"/>
      <c r="GGE28" s="76"/>
      <c r="GGU28" s="76"/>
      <c r="GHK28" s="76"/>
      <c r="GIA28" s="76"/>
      <c r="GIQ28" s="76"/>
      <c r="GJG28" s="76"/>
      <c r="GJW28" s="76"/>
      <c r="GKM28" s="76"/>
      <c r="GLC28" s="76"/>
      <c r="GLS28" s="76"/>
      <c r="GMI28" s="76"/>
      <c r="GMY28" s="76"/>
      <c r="GNO28" s="76"/>
      <c r="GOE28" s="76"/>
      <c r="GOU28" s="76"/>
      <c r="GPK28" s="76"/>
      <c r="GQA28" s="76"/>
      <c r="GQQ28" s="76"/>
      <c r="GRG28" s="76"/>
      <c r="GRW28" s="76"/>
      <c r="GSM28" s="76"/>
      <c r="GTC28" s="76"/>
      <c r="GTS28" s="76"/>
      <c r="GUI28" s="76"/>
      <c r="GUY28" s="76"/>
      <c r="GVO28" s="76"/>
      <c r="GWE28" s="76"/>
      <c r="GWU28" s="76"/>
      <c r="GXK28" s="76"/>
      <c r="GYA28" s="76"/>
      <c r="GYQ28" s="76"/>
      <c r="GZG28" s="76"/>
      <c r="GZW28" s="76"/>
      <c r="HAM28" s="76"/>
      <c r="HBC28" s="76"/>
      <c r="HBS28" s="76"/>
      <c r="HCI28" s="76"/>
      <c r="HCY28" s="76"/>
      <c r="HDO28" s="76"/>
      <c r="HEE28" s="76"/>
      <c r="HEU28" s="76"/>
      <c r="HFK28" s="76"/>
      <c r="HGA28" s="76"/>
      <c r="HGQ28" s="76"/>
      <c r="HHG28" s="76"/>
      <c r="HHW28" s="76"/>
      <c r="HIM28" s="76"/>
      <c r="HJC28" s="76"/>
      <c r="HJS28" s="76"/>
      <c r="HKI28" s="76"/>
      <c r="HKY28" s="76"/>
      <c r="HLO28" s="76"/>
      <c r="HME28" s="76"/>
      <c r="HMU28" s="76"/>
      <c r="HNK28" s="76"/>
      <c r="HOA28" s="76"/>
      <c r="HOQ28" s="76"/>
      <c r="HPG28" s="76"/>
      <c r="HPW28" s="76"/>
      <c r="HQM28" s="76"/>
      <c r="HRC28" s="76"/>
      <c r="HRS28" s="76"/>
      <c r="HSI28" s="76"/>
      <c r="HSY28" s="76"/>
      <c r="HTO28" s="76"/>
      <c r="HUE28" s="76"/>
      <c r="HUU28" s="76"/>
      <c r="HVK28" s="76"/>
      <c r="HWA28" s="76"/>
      <c r="HWQ28" s="76"/>
      <c r="HXG28" s="76"/>
      <c r="HXW28" s="76"/>
      <c r="HYM28" s="76"/>
      <c r="HZC28" s="76"/>
      <c r="HZS28" s="76"/>
      <c r="IAI28" s="76"/>
      <c r="IAY28" s="76"/>
      <c r="IBO28" s="76"/>
      <c r="ICE28" s="76"/>
      <c r="ICU28" s="76"/>
      <c r="IDK28" s="76"/>
      <c r="IEA28" s="76"/>
      <c r="IEQ28" s="76"/>
      <c r="IFG28" s="76"/>
      <c r="IFW28" s="76"/>
      <c r="IGM28" s="76"/>
      <c r="IHC28" s="76"/>
      <c r="IHS28" s="76"/>
      <c r="III28" s="76"/>
      <c r="IIY28" s="76"/>
      <c r="IJO28" s="76"/>
      <c r="IKE28" s="76"/>
      <c r="IKU28" s="76"/>
      <c r="ILK28" s="76"/>
      <c r="IMA28" s="76"/>
      <c r="IMQ28" s="76"/>
      <c r="ING28" s="76"/>
      <c r="INW28" s="76"/>
      <c r="IOM28" s="76"/>
      <c r="IPC28" s="76"/>
      <c r="IPS28" s="76"/>
      <c r="IQI28" s="76"/>
      <c r="IQY28" s="76"/>
      <c r="IRO28" s="76"/>
      <c r="ISE28" s="76"/>
      <c r="ISU28" s="76"/>
      <c r="ITK28" s="76"/>
      <c r="IUA28" s="76"/>
      <c r="IUQ28" s="76"/>
      <c r="IVG28" s="76"/>
      <c r="IVW28" s="76"/>
      <c r="IWM28" s="76"/>
      <c r="IXC28" s="76"/>
      <c r="IXS28" s="76"/>
      <c r="IYI28" s="76"/>
      <c r="IYY28" s="76"/>
      <c r="IZO28" s="76"/>
      <c r="JAE28" s="76"/>
      <c r="JAU28" s="76"/>
      <c r="JBK28" s="76"/>
      <c r="JCA28" s="76"/>
      <c r="JCQ28" s="76"/>
      <c r="JDG28" s="76"/>
      <c r="JDW28" s="76"/>
      <c r="JEM28" s="76"/>
      <c r="JFC28" s="76"/>
      <c r="JFS28" s="76"/>
      <c r="JGI28" s="76"/>
      <c r="JGY28" s="76"/>
      <c r="JHO28" s="76"/>
      <c r="JIE28" s="76"/>
      <c r="JIU28" s="76"/>
      <c r="JJK28" s="76"/>
      <c r="JKA28" s="76"/>
      <c r="JKQ28" s="76"/>
      <c r="JLG28" s="76"/>
      <c r="JLW28" s="76"/>
      <c r="JMM28" s="76"/>
      <c r="JNC28" s="76"/>
      <c r="JNS28" s="76"/>
      <c r="JOI28" s="76"/>
      <c r="JOY28" s="76"/>
      <c r="JPO28" s="76"/>
      <c r="JQE28" s="76"/>
      <c r="JQU28" s="76"/>
      <c r="JRK28" s="76"/>
      <c r="JSA28" s="76"/>
      <c r="JSQ28" s="76"/>
      <c r="JTG28" s="76"/>
      <c r="JTW28" s="76"/>
      <c r="JUM28" s="76"/>
      <c r="JVC28" s="76"/>
      <c r="JVS28" s="76"/>
      <c r="JWI28" s="76"/>
      <c r="JWY28" s="76"/>
      <c r="JXO28" s="76"/>
      <c r="JYE28" s="76"/>
      <c r="JYU28" s="76"/>
      <c r="JZK28" s="76"/>
      <c r="KAA28" s="76"/>
      <c r="KAQ28" s="76"/>
      <c r="KBG28" s="76"/>
      <c r="KBW28" s="76"/>
      <c r="KCM28" s="76"/>
      <c r="KDC28" s="76"/>
      <c r="KDS28" s="76"/>
      <c r="KEI28" s="76"/>
      <c r="KEY28" s="76"/>
      <c r="KFO28" s="76"/>
      <c r="KGE28" s="76"/>
      <c r="KGU28" s="76"/>
      <c r="KHK28" s="76"/>
      <c r="KIA28" s="76"/>
      <c r="KIQ28" s="76"/>
      <c r="KJG28" s="76"/>
      <c r="KJW28" s="76"/>
      <c r="KKM28" s="76"/>
      <c r="KLC28" s="76"/>
      <c r="KLS28" s="76"/>
      <c r="KMI28" s="76"/>
      <c r="KMY28" s="76"/>
      <c r="KNO28" s="76"/>
      <c r="KOE28" s="76"/>
      <c r="KOU28" s="76"/>
      <c r="KPK28" s="76"/>
      <c r="KQA28" s="76"/>
      <c r="KQQ28" s="76"/>
      <c r="KRG28" s="76"/>
      <c r="KRW28" s="76"/>
      <c r="KSM28" s="76"/>
      <c r="KTC28" s="76"/>
      <c r="KTS28" s="76"/>
      <c r="KUI28" s="76"/>
      <c r="KUY28" s="76"/>
      <c r="KVO28" s="76"/>
      <c r="KWE28" s="76"/>
      <c r="KWU28" s="76"/>
      <c r="KXK28" s="76"/>
      <c r="KYA28" s="76"/>
      <c r="KYQ28" s="76"/>
      <c r="KZG28" s="76"/>
      <c r="KZW28" s="76"/>
      <c r="LAM28" s="76"/>
      <c r="LBC28" s="76"/>
      <c r="LBS28" s="76"/>
      <c r="LCI28" s="76"/>
      <c r="LCY28" s="76"/>
      <c r="LDO28" s="76"/>
      <c r="LEE28" s="76"/>
      <c r="LEU28" s="76"/>
      <c r="LFK28" s="76"/>
      <c r="LGA28" s="76"/>
      <c r="LGQ28" s="76"/>
      <c r="LHG28" s="76"/>
      <c r="LHW28" s="76"/>
      <c r="LIM28" s="76"/>
      <c r="LJC28" s="76"/>
      <c r="LJS28" s="76"/>
      <c r="LKI28" s="76"/>
      <c r="LKY28" s="76"/>
      <c r="LLO28" s="76"/>
      <c r="LME28" s="76"/>
      <c r="LMU28" s="76"/>
      <c r="LNK28" s="76"/>
      <c r="LOA28" s="76"/>
      <c r="LOQ28" s="76"/>
      <c r="LPG28" s="76"/>
      <c r="LPW28" s="76"/>
      <c r="LQM28" s="76"/>
      <c r="LRC28" s="76"/>
      <c r="LRS28" s="76"/>
      <c r="LSI28" s="76"/>
      <c r="LSY28" s="76"/>
      <c r="LTO28" s="76"/>
      <c r="LUE28" s="76"/>
      <c r="LUU28" s="76"/>
      <c r="LVK28" s="76"/>
      <c r="LWA28" s="76"/>
      <c r="LWQ28" s="76"/>
      <c r="LXG28" s="76"/>
      <c r="LXW28" s="76"/>
      <c r="LYM28" s="76"/>
      <c r="LZC28" s="76"/>
      <c r="LZS28" s="76"/>
      <c r="MAI28" s="76"/>
      <c r="MAY28" s="76"/>
      <c r="MBO28" s="76"/>
      <c r="MCE28" s="76"/>
      <c r="MCU28" s="76"/>
      <c r="MDK28" s="76"/>
      <c r="MEA28" s="76"/>
      <c r="MEQ28" s="76"/>
      <c r="MFG28" s="76"/>
      <c r="MFW28" s="76"/>
      <c r="MGM28" s="76"/>
      <c r="MHC28" s="76"/>
      <c r="MHS28" s="76"/>
      <c r="MII28" s="76"/>
      <c r="MIY28" s="76"/>
      <c r="MJO28" s="76"/>
      <c r="MKE28" s="76"/>
      <c r="MKU28" s="76"/>
      <c r="MLK28" s="76"/>
      <c r="MMA28" s="76"/>
      <c r="MMQ28" s="76"/>
      <c r="MNG28" s="76"/>
      <c r="MNW28" s="76"/>
      <c r="MOM28" s="76"/>
      <c r="MPC28" s="76"/>
      <c r="MPS28" s="76"/>
      <c r="MQI28" s="76"/>
      <c r="MQY28" s="76"/>
      <c r="MRO28" s="76"/>
      <c r="MSE28" s="76"/>
      <c r="MSU28" s="76"/>
      <c r="MTK28" s="76"/>
      <c r="MUA28" s="76"/>
      <c r="MUQ28" s="76"/>
      <c r="MVG28" s="76"/>
      <c r="MVW28" s="76"/>
      <c r="MWM28" s="76"/>
      <c r="MXC28" s="76"/>
      <c r="MXS28" s="76"/>
      <c r="MYI28" s="76"/>
      <c r="MYY28" s="76"/>
      <c r="MZO28" s="76"/>
      <c r="NAE28" s="76"/>
      <c r="NAU28" s="76"/>
      <c r="NBK28" s="76"/>
      <c r="NCA28" s="76"/>
      <c r="NCQ28" s="76"/>
      <c r="NDG28" s="76"/>
      <c r="NDW28" s="76"/>
      <c r="NEM28" s="76"/>
      <c r="NFC28" s="76"/>
      <c r="NFS28" s="76"/>
      <c r="NGI28" s="76"/>
      <c r="NGY28" s="76"/>
      <c r="NHO28" s="76"/>
      <c r="NIE28" s="76"/>
      <c r="NIU28" s="76"/>
      <c r="NJK28" s="76"/>
      <c r="NKA28" s="76"/>
      <c r="NKQ28" s="76"/>
      <c r="NLG28" s="76"/>
      <c r="NLW28" s="76"/>
      <c r="NMM28" s="76"/>
      <c r="NNC28" s="76"/>
      <c r="NNS28" s="76"/>
      <c r="NOI28" s="76"/>
      <c r="NOY28" s="76"/>
      <c r="NPO28" s="76"/>
      <c r="NQE28" s="76"/>
      <c r="NQU28" s="76"/>
      <c r="NRK28" s="76"/>
      <c r="NSA28" s="76"/>
      <c r="NSQ28" s="76"/>
      <c r="NTG28" s="76"/>
      <c r="NTW28" s="76"/>
      <c r="NUM28" s="76"/>
      <c r="NVC28" s="76"/>
      <c r="NVS28" s="76"/>
      <c r="NWI28" s="76"/>
      <c r="NWY28" s="76"/>
      <c r="NXO28" s="76"/>
      <c r="NYE28" s="76"/>
      <c r="NYU28" s="76"/>
      <c r="NZK28" s="76"/>
      <c r="OAA28" s="76"/>
      <c r="OAQ28" s="76"/>
      <c r="OBG28" s="76"/>
      <c r="OBW28" s="76"/>
      <c r="OCM28" s="76"/>
      <c r="ODC28" s="76"/>
      <c r="ODS28" s="76"/>
      <c r="OEI28" s="76"/>
      <c r="OEY28" s="76"/>
      <c r="OFO28" s="76"/>
      <c r="OGE28" s="76"/>
      <c r="OGU28" s="76"/>
      <c r="OHK28" s="76"/>
      <c r="OIA28" s="76"/>
      <c r="OIQ28" s="76"/>
      <c r="OJG28" s="76"/>
      <c r="OJW28" s="76"/>
      <c r="OKM28" s="76"/>
      <c r="OLC28" s="76"/>
      <c r="OLS28" s="76"/>
      <c r="OMI28" s="76"/>
      <c r="OMY28" s="76"/>
      <c r="ONO28" s="76"/>
      <c r="OOE28" s="76"/>
      <c r="OOU28" s="76"/>
      <c r="OPK28" s="76"/>
      <c r="OQA28" s="76"/>
      <c r="OQQ28" s="76"/>
      <c r="ORG28" s="76"/>
      <c r="ORW28" s="76"/>
      <c r="OSM28" s="76"/>
      <c r="OTC28" s="76"/>
      <c r="OTS28" s="76"/>
      <c r="OUI28" s="76"/>
      <c r="OUY28" s="76"/>
      <c r="OVO28" s="76"/>
      <c r="OWE28" s="76"/>
      <c r="OWU28" s="76"/>
      <c r="OXK28" s="76"/>
      <c r="OYA28" s="76"/>
      <c r="OYQ28" s="76"/>
      <c r="OZG28" s="76"/>
      <c r="OZW28" s="76"/>
      <c r="PAM28" s="76"/>
      <c r="PBC28" s="76"/>
      <c r="PBS28" s="76"/>
      <c r="PCI28" s="76"/>
      <c r="PCY28" s="76"/>
      <c r="PDO28" s="76"/>
      <c r="PEE28" s="76"/>
      <c r="PEU28" s="76"/>
      <c r="PFK28" s="76"/>
      <c r="PGA28" s="76"/>
      <c r="PGQ28" s="76"/>
      <c r="PHG28" s="76"/>
      <c r="PHW28" s="76"/>
      <c r="PIM28" s="76"/>
      <c r="PJC28" s="76"/>
      <c r="PJS28" s="76"/>
      <c r="PKI28" s="76"/>
      <c r="PKY28" s="76"/>
      <c r="PLO28" s="76"/>
      <c r="PME28" s="76"/>
      <c r="PMU28" s="76"/>
      <c r="PNK28" s="76"/>
      <c r="POA28" s="76"/>
      <c r="POQ28" s="76"/>
      <c r="PPG28" s="76"/>
      <c r="PPW28" s="76"/>
      <c r="PQM28" s="76"/>
      <c r="PRC28" s="76"/>
      <c r="PRS28" s="76"/>
      <c r="PSI28" s="76"/>
      <c r="PSY28" s="76"/>
      <c r="PTO28" s="76"/>
      <c r="PUE28" s="76"/>
      <c r="PUU28" s="76"/>
      <c r="PVK28" s="76"/>
      <c r="PWA28" s="76"/>
      <c r="PWQ28" s="76"/>
      <c r="PXG28" s="76"/>
      <c r="PXW28" s="76"/>
      <c r="PYM28" s="76"/>
      <c r="PZC28" s="76"/>
      <c r="PZS28" s="76"/>
      <c r="QAI28" s="76"/>
      <c r="QAY28" s="76"/>
      <c r="QBO28" s="76"/>
      <c r="QCE28" s="76"/>
      <c r="QCU28" s="76"/>
      <c r="QDK28" s="76"/>
      <c r="QEA28" s="76"/>
      <c r="QEQ28" s="76"/>
      <c r="QFG28" s="76"/>
      <c r="QFW28" s="76"/>
      <c r="QGM28" s="76"/>
      <c r="QHC28" s="76"/>
      <c r="QHS28" s="76"/>
      <c r="QII28" s="76"/>
      <c r="QIY28" s="76"/>
      <c r="QJO28" s="76"/>
      <c r="QKE28" s="76"/>
      <c r="QKU28" s="76"/>
      <c r="QLK28" s="76"/>
      <c r="QMA28" s="76"/>
      <c r="QMQ28" s="76"/>
      <c r="QNG28" s="76"/>
      <c r="QNW28" s="76"/>
      <c r="QOM28" s="76"/>
      <c r="QPC28" s="76"/>
      <c r="QPS28" s="76"/>
      <c r="QQI28" s="76"/>
      <c r="QQY28" s="76"/>
      <c r="QRO28" s="76"/>
      <c r="QSE28" s="76"/>
      <c r="QSU28" s="76"/>
      <c r="QTK28" s="76"/>
      <c r="QUA28" s="76"/>
      <c r="QUQ28" s="76"/>
      <c r="QVG28" s="76"/>
      <c r="QVW28" s="76"/>
      <c r="QWM28" s="76"/>
      <c r="QXC28" s="76"/>
      <c r="QXS28" s="76"/>
      <c r="QYI28" s="76"/>
      <c r="QYY28" s="76"/>
      <c r="QZO28" s="76"/>
      <c r="RAE28" s="76"/>
      <c r="RAU28" s="76"/>
      <c r="RBK28" s="76"/>
      <c r="RCA28" s="76"/>
      <c r="RCQ28" s="76"/>
      <c r="RDG28" s="76"/>
      <c r="RDW28" s="76"/>
      <c r="REM28" s="76"/>
      <c r="RFC28" s="76"/>
      <c r="RFS28" s="76"/>
      <c r="RGI28" s="76"/>
      <c r="RGY28" s="76"/>
      <c r="RHO28" s="76"/>
      <c r="RIE28" s="76"/>
      <c r="RIU28" s="76"/>
      <c r="RJK28" s="76"/>
      <c r="RKA28" s="76"/>
      <c r="RKQ28" s="76"/>
      <c r="RLG28" s="76"/>
      <c r="RLW28" s="76"/>
      <c r="RMM28" s="76"/>
      <c r="RNC28" s="76"/>
      <c r="RNS28" s="76"/>
      <c r="ROI28" s="76"/>
      <c r="ROY28" s="76"/>
      <c r="RPO28" s="76"/>
      <c r="RQE28" s="76"/>
      <c r="RQU28" s="76"/>
      <c r="RRK28" s="76"/>
      <c r="RSA28" s="76"/>
      <c r="RSQ28" s="76"/>
      <c r="RTG28" s="76"/>
      <c r="RTW28" s="76"/>
      <c r="RUM28" s="76"/>
      <c r="RVC28" s="76"/>
      <c r="RVS28" s="76"/>
      <c r="RWI28" s="76"/>
      <c r="RWY28" s="76"/>
      <c r="RXO28" s="76"/>
      <c r="RYE28" s="76"/>
      <c r="RYU28" s="76"/>
      <c r="RZK28" s="76"/>
      <c r="SAA28" s="76"/>
      <c r="SAQ28" s="76"/>
      <c r="SBG28" s="76"/>
      <c r="SBW28" s="76"/>
      <c r="SCM28" s="76"/>
      <c r="SDC28" s="76"/>
      <c r="SDS28" s="76"/>
      <c r="SEI28" s="76"/>
      <c r="SEY28" s="76"/>
      <c r="SFO28" s="76"/>
      <c r="SGE28" s="76"/>
      <c r="SGU28" s="76"/>
      <c r="SHK28" s="76"/>
      <c r="SIA28" s="76"/>
      <c r="SIQ28" s="76"/>
      <c r="SJG28" s="76"/>
      <c r="SJW28" s="76"/>
      <c r="SKM28" s="76"/>
      <c r="SLC28" s="76"/>
      <c r="SLS28" s="76"/>
      <c r="SMI28" s="76"/>
      <c r="SMY28" s="76"/>
      <c r="SNO28" s="76"/>
      <c r="SOE28" s="76"/>
      <c r="SOU28" s="76"/>
      <c r="SPK28" s="76"/>
      <c r="SQA28" s="76"/>
      <c r="SQQ28" s="76"/>
      <c r="SRG28" s="76"/>
      <c r="SRW28" s="76"/>
      <c r="SSM28" s="76"/>
      <c r="STC28" s="76"/>
      <c r="STS28" s="76"/>
      <c r="SUI28" s="76"/>
      <c r="SUY28" s="76"/>
      <c r="SVO28" s="76"/>
      <c r="SWE28" s="76"/>
      <c r="SWU28" s="76"/>
      <c r="SXK28" s="76"/>
      <c r="SYA28" s="76"/>
      <c r="SYQ28" s="76"/>
      <c r="SZG28" s="76"/>
      <c r="SZW28" s="76"/>
      <c r="TAM28" s="76"/>
      <c r="TBC28" s="76"/>
      <c r="TBS28" s="76"/>
      <c r="TCI28" s="76"/>
      <c r="TCY28" s="76"/>
      <c r="TDO28" s="76"/>
      <c r="TEE28" s="76"/>
      <c r="TEU28" s="76"/>
      <c r="TFK28" s="76"/>
      <c r="TGA28" s="76"/>
      <c r="TGQ28" s="76"/>
      <c r="THG28" s="76"/>
      <c r="THW28" s="76"/>
      <c r="TIM28" s="76"/>
      <c r="TJC28" s="76"/>
      <c r="TJS28" s="76"/>
      <c r="TKI28" s="76"/>
      <c r="TKY28" s="76"/>
      <c r="TLO28" s="76"/>
      <c r="TME28" s="76"/>
      <c r="TMU28" s="76"/>
      <c r="TNK28" s="76"/>
      <c r="TOA28" s="76"/>
      <c r="TOQ28" s="76"/>
      <c r="TPG28" s="76"/>
      <c r="TPW28" s="76"/>
      <c r="TQM28" s="76"/>
      <c r="TRC28" s="76"/>
      <c r="TRS28" s="76"/>
      <c r="TSI28" s="76"/>
      <c r="TSY28" s="76"/>
      <c r="TTO28" s="76"/>
      <c r="TUE28" s="76"/>
      <c r="TUU28" s="76"/>
      <c r="TVK28" s="76"/>
      <c r="TWA28" s="76"/>
      <c r="TWQ28" s="76"/>
      <c r="TXG28" s="76"/>
      <c r="TXW28" s="76"/>
      <c r="TYM28" s="76"/>
      <c r="TZC28" s="76"/>
      <c r="TZS28" s="76"/>
      <c r="UAI28" s="76"/>
      <c r="UAY28" s="76"/>
      <c r="UBO28" s="76"/>
      <c r="UCE28" s="76"/>
      <c r="UCU28" s="76"/>
      <c r="UDK28" s="76"/>
      <c r="UEA28" s="76"/>
      <c r="UEQ28" s="76"/>
      <c r="UFG28" s="76"/>
      <c r="UFW28" s="76"/>
      <c r="UGM28" s="76"/>
      <c r="UHC28" s="76"/>
      <c r="UHS28" s="76"/>
      <c r="UII28" s="76"/>
      <c r="UIY28" s="76"/>
      <c r="UJO28" s="76"/>
      <c r="UKE28" s="76"/>
      <c r="UKU28" s="76"/>
      <c r="ULK28" s="76"/>
      <c r="UMA28" s="76"/>
      <c r="UMQ28" s="76"/>
      <c r="UNG28" s="76"/>
      <c r="UNW28" s="76"/>
      <c r="UOM28" s="76"/>
      <c r="UPC28" s="76"/>
      <c r="UPS28" s="76"/>
      <c r="UQI28" s="76"/>
      <c r="UQY28" s="76"/>
      <c r="URO28" s="76"/>
      <c r="USE28" s="76"/>
      <c r="USU28" s="76"/>
      <c r="UTK28" s="76"/>
      <c r="UUA28" s="76"/>
      <c r="UUQ28" s="76"/>
      <c r="UVG28" s="76"/>
      <c r="UVW28" s="76"/>
      <c r="UWM28" s="76"/>
      <c r="UXC28" s="76"/>
      <c r="UXS28" s="76"/>
      <c r="UYI28" s="76"/>
      <c r="UYY28" s="76"/>
      <c r="UZO28" s="76"/>
      <c r="VAE28" s="76"/>
      <c r="VAU28" s="76"/>
      <c r="VBK28" s="76"/>
      <c r="VCA28" s="76"/>
      <c r="VCQ28" s="76"/>
      <c r="VDG28" s="76"/>
      <c r="VDW28" s="76"/>
      <c r="VEM28" s="76"/>
      <c r="VFC28" s="76"/>
      <c r="VFS28" s="76"/>
      <c r="VGI28" s="76"/>
      <c r="VGY28" s="76"/>
      <c r="VHO28" s="76"/>
      <c r="VIE28" s="76"/>
      <c r="VIU28" s="76"/>
      <c r="VJK28" s="76"/>
      <c r="VKA28" s="76"/>
      <c r="VKQ28" s="76"/>
      <c r="VLG28" s="76"/>
      <c r="VLW28" s="76"/>
      <c r="VMM28" s="76"/>
      <c r="VNC28" s="76"/>
      <c r="VNS28" s="76"/>
      <c r="VOI28" s="76"/>
      <c r="VOY28" s="76"/>
      <c r="VPO28" s="76"/>
      <c r="VQE28" s="76"/>
      <c r="VQU28" s="76"/>
      <c r="VRK28" s="76"/>
      <c r="VSA28" s="76"/>
      <c r="VSQ28" s="76"/>
      <c r="VTG28" s="76"/>
      <c r="VTW28" s="76"/>
      <c r="VUM28" s="76"/>
      <c r="VVC28" s="76"/>
      <c r="VVS28" s="76"/>
      <c r="VWI28" s="76"/>
      <c r="VWY28" s="76"/>
      <c r="VXO28" s="76"/>
      <c r="VYE28" s="76"/>
      <c r="VYU28" s="76"/>
      <c r="VZK28" s="76"/>
      <c r="WAA28" s="76"/>
      <c r="WAQ28" s="76"/>
      <c r="WBG28" s="76"/>
      <c r="WBW28" s="76"/>
      <c r="WCM28" s="76"/>
      <c r="WDC28" s="76"/>
      <c r="WDS28" s="76"/>
      <c r="WEI28" s="76"/>
      <c r="WEY28" s="76"/>
      <c r="WFO28" s="76"/>
      <c r="WGE28" s="76"/>
      <c r="WGU28" s="76"/>
      <c r="WHK28" s="76"/>
      <c r="WIA28" s="76"/>
      <c r="WIQ28" s="76"/>
      <c r="WJG28" s="76"/>
      <c r="WJW28" s="76"/>
      <c r="WKM28" s="76"/>
      <c r="WLC28" s="76"/>
      <c r="WLS28" s="76"/>
      <c r="WMI28" s="76"/>
      <c r="WMY28" s="76"/>
      <c r="WNO28" s="76"/>
      <c r="WOE28" s="76"/>
      <c r="WOU28" s="76"/>
      <c r="WPK28" s="76"/>
      <c r="WQA28" s="76"/>
      <c r="WQQ28" s="76"/>
      <c r="WRG28" s="76"/>
      <c r="WRW28" s="76"/>
      <c r="WSM28" s="76"/>
      <c r="WTC28" s="76"/>
      <c r="WTS28" s="76"/>
      <c r="WUI28" s="76"/>
      <c r="WUY28" s="76"/>
      <c r="WVO28" s="76"/>
      <c r="WWE28" s="76"/>
      <c r="WWU28" s="76"/>
      <c r="WXK28" s="76"/>
      <c r="WYA28" s="76"/>
      <c r="WYQ28" s="76"/>
      <c r="WZG28" s="76"/>
      <c r="WZW28" s="76"/>
      <c r="XAM28" s="76"/>
      <c r="XBC28" s="76"/>
      <c r="XBS28" s="76"/>
      <c r="XCI28" s="76"/>
      <c r="XCY28" s="76"/>
      <c r="XDO28" s="76"/>
      <c r="XEE28" s="76"/>
    </row>
    <row r="29" spans="1:16374" s="1" customFormat="1">
      <c r="A29" s="76" t="s">
        <v>41</v>
      </c>
      <c r="B29" s="79">
        <f>SUM(B30:B32)</f>
        <v>106781</v>
      </c>
      <c r="C29" s="79">
        <f>SUM(C30:C32)</f>
        <v>109429</v>
      </c>
      <c r="D29" s="79">
        <f>SUM(D30:D32)</f>
        <v>111254</v>
      </c>
      <c r="E29" s="79">
        <f>SUM(E30:E32)</f>
        <v>113528</v>
      </c>
      <c r="F29" s="79" t="e">
        <f>SUM(F30:F32)</f>
        <v>#REF!</v>
      </c>
    </row>
    <row r="30" spans="1:16374" s="1" customFormat="1">
      <c r="A30" s="77" t="s">
        <v>22</v>
      </c>
      <c r="B30" s="74">
        <f>DEN!$K28*ONSV_2019!AC29</f>
        <v>44851</v>
      </c>
      <c r="C30" s="74">
        <f>DEN!$K63*ONSV_2020!AC29</f>
        <v>46377</v>
      </c>
      <c r="D30" s="74">
        <f>DEN!$K98*ONSV_2021!AC29</f>
        <v>47288</v>
      </c>
      <c r="E30" s="74">
        <f>DEN!$K133*ONSV_2022!AC29</f>
        <v>48373</v>
      </c>
      <c r="F30" s="80" t="e">
        <f>DEN!$K168*DIST_DSL_ONI!#REF!</f>
        <v>#REF!</v>
      </c>
    </row>
    <row r="31" spans="1:16374" s="25" customFormat="1">
      <c r="A31" s="77" t="s">
        <v>13</v>
      </c>
      <c r="B31" s="74">
        <f>DEN!$K29*ONSV_2019!AC30</f>
        <v>41823</v>
      </c>
      <c r="C31" s="74">
        <f>DEN!$K64*ONSV_2020!AC30</f>
        <v>42432</v>
      </c>
      <c r="D31" s="74">
        <f>DEN!$K99*ONSV_2021!AC30</f>
        <v>42534</v>
      </c>
      <c r="E31" s="74">
        <f>DEN!$K134*ONSV_2022!AC30</f>
        <v>42714</v>
      </c>
      <c r="F31" s="80" t="e">
        <f>DEN!$K169*DIST_DSL_ONI!#REF!</f>
        <v>#REF!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24"/>
      <c r="DJ31" s="124"/>
      <c r="DK31" s="82"/>
      <c r="DL31" s="80"/>
      <c r="DM31" s="80"/>
      <c r="DN31" s="82"/>
      <c r="DO31" s="77"/>
      <c r="DP31" s="124"/>
      <c r="DQ31" s="124"/>
      <c r="DR31" s="82"/>
      <c r="DS31" s="124"/>
      <c r="DT31" s="124"/>
      <c r="DU31" s="82"/>
      <c r="DV31" s="124"/>
      <c r="DW31" s="124"/>
      <c r="DX31" s="82"/>
      <c r="DY31" s="124"/>
      <c r="DZ31" s="124"/>
      <c r="EA31" s="82"/>
      <c r="EB31" s="80"/>
      <c r="EC31" s="80"/>
      <c r="ED31" s="82"/>
      <c r="EE31" s="77"/>
      <c r="EF31" s="124"/>
      <c r="EG31" s="124"/>
      <c r="EH31" s="82"/>
      <c r="EI31" s="124"/>
      <c r="EJ31" s="124"/>
      <c r="EK31" s="82"/>
      <c r="EL31" s="124"/>
      <c r="EM31" s="124"/>
      <c r="EN31" s="82"/>
      <c r="EO31" s="124"/>
      <c r="EP31" s="124"/>
      <c r="EQ31" s="82"/>
      <c r="ER31" s="80"/>
      <c r="ES31" s="80"/>
      <c r="ET31" s="82"/>
      <c r="EU31" s="77"/>
      <c r="EV31" s="124"/>
      <c r="EW31" s="124"/>
      <c r="EX31" s="82"/>
      <c r="EY31" s="124"/>
      <c r="EZ31" s="124"/>
      <c r="FA31" s="82"/>
      <c r="FB31" s="124"/>
      <c r="FC31" s="124"/>
      <c r="FD31" s="82"/>
      <c r="FE31" s="124"/>
      <c r="FF31" s="124"/>
      <c r="FG31" s="82"/>
      <c r="FH31" s="80"/>
      <c r="FI31" s="80"/>
      <c r="FJ31" s="82"/>
      <c r="FK31" s="77"/>
      <c r="FL31" s="124"/>
      <c r="FM31" s="124"/>
      <c r="FN31" s="82"/>
      <c r="FO31" s="124"/>
      <c r="FP31" s="124"/>
      <c r="FQ31" s="82"/>
      <c r="FR31" s="124"/>
      <c r="FS31" s="124"/>
      <c r="FT31" s="82"/>
      <c r="FU31" s="124"/>
      <c r="FV31" s="124"/>
      <c r="FW31" s="82"/>
      <c r="FX31" s="80"/>
      <c r="FY31" s="80"/>
      <c r="FZ31" s="85"/>
      <c r="GA31" s="77"/>
      <c r="GB31" s="74"/>
      <c r="GC31" s="74"/>
      <c r="GD31" s="85"/>
      <c r="GE31" s="74"/>
      <c r="GF31" s="74"/>
      <c r="GG31" s="85"/>
      <c r="GH31" s="74"/>
      <c r="GI31" s="74"/>
      <c r="GJ31" s="85"/>
      <c r="GK31" s="74"/>
      <c r="GL31" s="74"/>
      <c r="GM31" s="85"/>
      <c r="GN31" s="80"/>
      <c r="GO31" s="80"/>
      <c r="GP31" s="85"/>
      <c r="GQ31" s="77"/>
      <c r="GR31" s="74"/>
      <c r="GS31" s="74"/>
      <c r="GT31" s="85"/>
      <c r="GU31" s="74"/>
      <c r="GV31" s="74"/>
      <c r="GW31" s="85"/>
      <c r="GX31" s="74"/>
      <c r="GY31" s="74"/>
      <c r="GZ31" s="85"/>
      <c r="HA31" s="74"/>
      <c r="HB31" s="74"/>
      <c r="HC31" s="85"/>
      <c r="HD31" s="80"/>
      <c r="HE31" s="80"/>
      <c r="HF31" s="85"/>
      <c r="HG31" s="77"/>
      <c r="HH31" s="74"/>
      <c r="HI31" s="74"/>
      <c r="HJ31" s="85"/>
      <c r="HK31" s="74"/>
      <c r="HL31" s="74"/>
      <c r="HM31" s="85"/>
      <c r="HN31" s="74"/>
      <c r="HO31" s="74"/>
      <c r="HP31" s="85"/>
      <c r="HQ31" s="74"/>
      <c r="HR31" s="74"/>
      <c r="HS31" s="85"/>
      <c r="HT31" s="80"/>
      <c r="HU31" s="80"/>
      <c r="HV31" s="85"/>
      <c r="HW31" s="77"/>
      <c r="HX31" s="74"/>
      <c r="HY31" s="74"/>
      <c r="HZ31" s="85"/>
      <c r="IA31" s="74"/>
      <c r="IB31" s="74"/>
      <c r="IC31" s="85"/>
      <c r="ID31" s="74"/>
      <c r="IE31" s="74"/>
      <c r="IF31" s="85"/>
      <c r="IG31" s="74"/>
      <c r="IH31" s="74"/>
      <c r="II31" s="85"/>
      <c r="IJ31" s="80"/>
      <c r="IK31" s="80"/>
      <c r="IL31" s="85"/>
      <c r="IM31" s="77"/>
      <c r="IN31" s="74"/>
      <c r="IO31" s="74"/>
      <c r="IP31" s="85"/>
      <c r="IQ31" s="74"/>
      <c r="IR31" s="74"/>
      <c r="IS31" s="85"/>
      <c r="IT31" s="74"/>
      <c r="IU31" s="74"/>
      <c r="IV31" s="85"/>
      <c r="IW31" s="74"/>
      <c r="IX31" s="74"/>
      <c r="IY31" s="85"/>
      <c r="IZ31" s="80"/>
      <c r="JA31" s="80"/>
      <c r="JB31" s="85"/>
      <c r="JC31" s="77"/>
      <c r="JD31" s="74"/>
      <c r="JE31" s="74"/>
      <c r="JF31" s="85"/>
      <c r="JG31" s="74"/>
      <c r="JH31" s="74"/>
      <c r="JI31" s="85"/>
      <c r="JJ31" s="74"/>
      <c r="JK31" s="74"/>
      <c r="JL31" s="85"/>
      <c r="JM31" s="74"/>
      <c r="JN31" s="74"/>
      <c r="JO31" s="85"/>
      <c r="JP31" s="80"/>
      <c r="JQ31" s="80"/>
      <c r="JR31" s="85"/>
      <c r="JS31" s="77"/>
      <c r="JT31" s="74"/>
      <c r="JU31" s="74"/>
      <c r="JV31" s="85"/>
      <c r="JW31" s="74"/>
      <c r="JX31" s="74"/>
      <c r="JY31" s="85"/>
      <c r="JZ31" s="74"/>
      <c r="KA31" s="74"/>
      <c r="KB31" s="85"/>
      <c r="KC31" s="74"/>
      <c r="KD31" s="74"/>
      <c r="KE31" s="85"/>
      <c r="KF31" s="80"/>
      <c r="KG31" s="80"/>
      <c r="KH31" s="85"/>
      <c r="KI31" s="77"/>
      <c r="KJ31" s="74"/>
      <c r="KK31" s="74"/>
      <c r="KL31" s="85"/>
      <c r="KM31" s="74"/>
      <c r="KN31" s="74"/>
      <c r="KO31" s="85"/>
      <c r="KP31" s="74"/>
      <c r="KQ31" s="74"/>
      <c r="KR31" s="85"/>
      <c r="KS31" s="74"/>
      <c r="KT31" s="74"/>
      <c r="KU31" s="85"/>
      <c r="KV31" s="80"/>
      <c r="KW31" s="80"/>
      <c r="KX31" s="85"/>
      <c r="KY31" s="77"/>
      <c r="KZ31" s="74"/>
      <c r="LA31" s="74"/>
      <c r="LB31" s="85"/>
      <c r="LC31" s="74"/>
      <c r="LD31" s="74"/>
      <c r="LE31" s="85"/>
      <c r="LF31" s="74"/>
      <c r="LG31" s="74"/>
      <c r="LH31" s="85"/>
      <c r="LI31" s="74"/>
      <c r="LJ31" s="74"/>
      <c r="LK31" s="85"/>
      <c r="LL31" s="80"/>
      <c r="LM31" s="80"/>
      <c r="LN31" s="85"/>
      <c r="LO31" s="77"/>
      <c r="LP31" s="74"/>
      <c r="LQ31" s="74"/>
      <c r="LR31" s="85"/>
      <c r="LS31" s="74"/>
      <c r="LT31" s="74"/>
      <c r="LU31" s="85"/>
      <c r="LV31" s="74"/>
      <c r="LW31" s="74"/>
      <c r="LX31" s="85"/>
      <c r="LY31" s="74"/>
      <c r="LZ31" s="74"/>
      <c r="MA31" s="85"/>
      <c r="MB31" s="80"/>
      <c r="MC31" s="80"/>
      <c r="MD31" s="85"/>
      <c r="ME31" s="77"/>
      <c r="MF31" s="74"/>
      <c r="MG31" s="74"/>
      <c r="MH31" s="85"/>
      <c r="MI31" s="74"/>
      <c r="MJ31" s="74"/>
      <c r="MK31" s="85"/>
      <c r="ML31" s="74"/>
      <c r="MM31" s="74"/>
      <c r="MN31" s="85"/>
      <c r="MO31" s="74"/>
      <c r="MP31" s="74"/>
      <c r="MQ31" s="85"/>
      <c r="MR31" s="80"/>
      <c r="MS31" s="80"/>
      <c r="MT31" s="85"/>
      <c r="MU31" s="77"/>
      <c r="MV31" s="74"/>
      <c r="MW31" s="74"/>
      <c r="MX31" s="85"/>
      <c r="MY31" s="74"/>
      <c r="MZ31" s="74"/>
      <c r="NA31" s="85"/>
      <c r="NB31" s="74"/>
      <c r="NC31" s="74"/>
      <c r="ND31" s="85"/>
      <c r="NE31" s="74"/>
      <c r="NF31" s="74"/>
      <c r="NG31" s="85"/>
      <c r="NH31" s="80"/>
      <c r="NI31" s="80"/>
      <c r="NJ31" s="85"/>
      <c r="NK31" s="77"/>
      <c r="NL31" s="74"/>
      <c r="NM31" s="74"/>
      <c r="NN31" s="85"/>
      <c r="NO31" s="74"/>
      <c r="NP31" s="74"/>
      <c r="NQ31" s="85"/>
      <c r="NR31" s="74"/>
      <c r="NS31" s="74"/>
      <c r="NT31" s="85"/>
      <c r="NU31" s="74"/>
      <c r="NV31" s="74"/>
      <c r="NW31" s="85"/>
      <c r="NX31" s="80"/>
      <c r="NY31" s="80"/>
      <c r="NZ31" s="85"/>
      <c r="OA31" s="77"/>
      <c r="OB31" s="74"/>
      <c r="OC31" s="74"/>
      <c r="OD31" s="85"/>
      <c r="OE31" s="74"/>
      <c r="OF31" s="74"/>
      <c r="OG31" s="85"/>
      <c r="OH31" s="74"/>
      <c r="OI31" s="74"/>
      <c r="OJ31" s="85"/>
      <c r="OK31" s="74"/>
      <c r="OL31" s="74"/>
      <c r="OM31" s="85"/>
      <c r="ON31" s="80"/>
      <c r="OO31" s="80"/>
      <c r="OP31" s="85"/>
      <c r="OQ31" s="77"/>
      <c r="OR31" s="74"/>
      <c r="OS31" s="74"/>
      <c r="OT31" s="85"/>
      <c r="OU31" s="74"/>
      <c r="OV31" s="74"/>
      <c r="OW31" s="85"/>
      <c r="OX31" s="74"/>
      <c r="OY31" s="74"/>
      <c r="OZ31" s="85"/>
      <c r="PA31" s="74"/>
      <c r="PB31" s="74"/>
      <c r="PC31" s="85"/>
      <c r="PD31" s="80"/>
      <c r="PE31" s="80"/>
      <c r="PF31" s="85"/>
      <c r="PG31" s="77"/>
      <c r="PH31" s="74"/>
      <c r="PI31" s="74"/>
      <c r="PJ31" s="85"/>
      <c r="PK31" s="74"/>
      <c r="PL31" s="74"/>
      <c r="PM31" s="85"/>
      <c r="PN31" s="74"/>
      <c r="PO31" s="74"/>
      <c r="PP31" s="85"/>
      <c r="PQ31" s="74"/>
      <c r="PR31" s="74"/>
      <c r="PS31" s="85"/>
      <c r="PT31" s="80"/>
      <c r="PU31" s="80"/>
      <c r="PV31" s="85"/>
      <c r="PW31" s="77"/>
      <c r="PX31" s="74"/>
      <c r="PY31" s="74"/>
      <c r="PZ31" s="85"/>
      <c r="QA31" s="74"/>
      <c r="QB31" s="74"/>
      <c r="QC31" s="85"/>
      <c r="QD31" s="74"/>
      <c r="QE31" s="74"/>
      <c r="QF31" s="85"/>
      <c r="QG31" s="74"/>
      <c r="QH31" s="74"/>
      <c r="QI31" s="85"/>
      <c r="QJ31" s="80"/>
      <c r="QK31" s="80"/>
      <c r="QL31" s="85"/>
      <c r="QM31" s="77"/>
      <c r="QN31" s="74"/>
      <c r="QO31" s="74"/>
      <c r="QP31" s="85"/>
      <c r="QQ31" s="74"/>
      <c r="QR31" s="74"/>
      <c r="QS31" s="85"/>
      <c r="QT31" s="74"/>
      <c r="QU31" s="74"/>
      <c r="QV31" s="85"/>
      <c r="QW31" s="74"/>
      <c r="QX31" s="74"/>
      <c r="QY31" s="85"/>
      <c r="QZ31" s="80"/>
      <c r="RA31" s="80"/>
      <c r="RB31" s="85"/>
      <c r="RC31" s="77"/>
      <c r="RD31" s="74"/>
      <c r="RE31" s="74"/>
      <c r="RF31" s="85"/>
      <c r="RG31" s="74"/>
      <c r="RH31" s="74"/>
      <c r="RI31" s="85"/>
      <c r="RJ31" s="74"/>
      <c r="RK31" s="74"/>
      <c r="RL31" s="85"/>
      <c r="RM31" s="74"/>
      <c r="RN31" s="74"/>
      <c r="RO31" s="85"/>
      <c r="RP31" s="80"/>
      <c r="RQ31" s="80"/>
      <c r="RR31" s="85"/>
      <c r="RS31" s="77"/>
      <c r="RT31" s="74"/>
      <c r="RU31" s="74"/>
      <c r="RV31" s="85"/>
      <c r="RW31" s="74"/>
      <c r="RX31" s="74"/>
      <c r="RY31" s="85"/>
      <c r="RZ31" s="74"/>
      <c r="SA31" s="74"/>
      <c r="SB31" s="85"/>
      <c r="SC31" s="74"/>
      <c r="SD31" s="74"/>
      <c r="SE31" s="85"/>
      <c r="SF31" s="80"/>
      <c r="SG31" s="80"/>
      <c r="SH31" s="85"/>
      <c r="SI31" s="77"/>
      <c r="SJ31" s="74"/>
      <c r="SK31" s="74"/>
      <c r="SL31" s="85"/>
      <c r="SM31" s="74"/>
      <c r="SN31" s="74"/>
      <c r="SO31" s="85"/>
      <c r="SP31" s="74"/>
      <c r="SQ31" s="74"/>
      <c r="SR31" s="85"/>
      <c r="SS31" s="74"/>
      <c r="ST31" s="74"/>
      <c r="SU31" s="85"/>
      <c r="SV31" s="80"/>
      <c r="SW31" s="80"/>
      <c r="SX31" s="85"/>
      <c r="SY31" s="77"/>
      <c r="SZ31" s="74"/>
      <c r="TA31" s="74"/>
      <c r="TB31" s="85"/>
      <c r="TC31" s="74"/>
      <c r="TD31" s="74"/>
      <c r="TE31" s="85"/>
      <c r="TF31" s="74"/>
      <c r="TG31" s="74"/>
      <c r="TH31" s="85"/>
      <c r="TI31" s="74"/>
      <c r="TJ31" s="74"/>
      <c r="TK31" s="85"/>
      <c r="TL31" s="80"/>
      <c r="TM31" s="80"/>
      <c r="TN31" s="85"/>
      <c r="TO31" s="77"/>
      <c r="TP31" s="74"/>
      <c r="TQ31" s="74"/>
      <c r="TR31" s="85"/>
      <c r="TS31" s="74"/>
      <c r="TT31" s="74"/>
      <c r="TU31" s="85"/>
      <c r="TV31" s="74"/>
      <c r="TW31" s="74"/>
      <c r="TX31" s="85"/>
      <c r="TY31" s="74"/>
      <c r="TZ31" s="74"/>
      <c r="UA31" s="85"/>
      <c r="UB31" s="80"/>
      <c r="UC31" s="80"/>
      <c r="UD31" s="85"/>
      <c r="UE31" s="77"/>
      <c r="UF31" s="74"/>
      <c r="UG31" s="74"/>
      <c r="UH31" s="85"/>
      <c r="UI31" s="74"/>
      <c r="UJ31" s="74"/>
      <c r="UK31" s="85"/>
      <c r="UL31" s="74"/>
      <c r="UM31" s="74"/>
      <c r="UN31" s="85"/>
      <c r="UO31" s="74"/>
      <c r="UP31" s="74"/>
      <c r="UQ31" s="85"/>
      <c r="UR31" s="80"/>
      <c r="US31" s="80"/>
      <c r="UT31" s="85"/>
      <c r="UU31" s="77"/>
      <c r="UV31" s="74"/>
      <c r="UW31" s="74"/>
      <c r="UX31" s="85"/>
      <c r="UY31" s="74"/>
      <c r="UZ31" s="74"/>
      <c r="VA31" s="85"/>
      <c r="VB31" s="74"/>
      <c r="VC31" s="74"/>
      <c r="VD31" s="85"/>
      <c r="VE31" s="74"/>
      <c r="VF31" s="74"/>
      <c r="VG31" s="85"/>
      <c r="VH31" s="80"/>
      <c r="VI31" s="80"/>
      <c r="VJ31" s="85"/>
      <c r="VK31" s="77"/>
      <c r="VL31" s="74"/>
      <c r="VM31" s="74"/>
      <c r="VN31" s="85"/>
      <c r="VO31" s="74"/>
      <c r="VP31" s="74"/>
      <c r="VQ31" s="85"/>
      <c r="VR31" s="74"/>
      <c r="VS31" s="74"/>
      <c r="VT31" s="85"/>
      <c r="VU31" s="74"/>
      <c r="VV31" s="74"/>
      <c r="VW31" s="85"/>
      <c r="VX31" s="80"/>
      <c r="VY31" s="80"/>
      <c r="VZ31" s="85"/>
      <c r="WA31" s="77"/>
      <c r="WB31" s="74"/>
      <c r="WC31" s="74"/>
      <c r="WD31" s="85"/>
      <c r="WE31" s="74"/>
      <c r="WF31" s="74"/>
      <c r="WG31" s="85"/>
      <c r="WH31" s="74"/>
      <c r="WI31" s="74"/>
      <c r="WJ31" s="85"/>
      <c r="WK31" s="74"/>
      <c r="WL31" s="74"/>
      <c r="WM31" s="85"/>
      <c r="WN31" s="80"/>
      <c r="WO31" s="80"/>
      <c r="WP31" s="85"/>
      <c r="WQ31" s="77"/>
      <c r="WR31" s="74"/>
      <c r="WS31" s="74"/>
      <c r="WT31" s="85"/>
      <c r="WU31" s="74"/>
      <c r="WV31" s="74"/>
      <c r="WW31" s="85"/>
      <c r="WX31" s="74"/>
      <c r="WY31" s="74"/>
      <c r="WZ31" s="85"/>
      <c r="XA31" s="74"/>
      <c r="XB31" s="74"/>
      <c r="XC31" s="85"/>
      <c r="XD31" s="80"/>
      <c r="XE31" s="80"/>
      <c r="XF31" s="85"/>
      <c r="XG31" s="77"/>
      <c r="XH31" s="74"/>
      <c r="XI31" s="74"/>
      <c r="XJ31" s="85"/>
      <c r="XK31" s="74"/>
      <c r="XL31" s="74"/>
      <c r="XM31" s="85"/>
      <c r="XN31" s="74"/>
      <c r="XO31" s="74"/>
      <c r="XP31" s="85"/>
      <c r="XQ31" s="74"/>
      <c r="XR31" s="74"/>
      <c r="XS31" s="85"/>
      <c r="XT31" s="80"/>
      <c r="XU31" s="80"/>
      <c r="XV31" s="85"/>
      <c r="XW31" s="77"/>
      <c r="XX31" s="74"/>
      <c r="XY31" s="74"/>
      <c r="XZ31" s="85"/>
      <c r="YA31" s="74"/>
      <c r="YB31" s="74"/>
      <c r="YC31" s="85"/>
      <c r="YD31" s="74"/>
      <c r="YE31" s="74"/>
      <c r="YF31" s="85"/>
      <c r="YG31" s="74"/>
      <c r="YH31" s="74"/>
      <c r="YI31" s="85"/>
      <c r="YJ31" s="80"/>
      <c r="YK31" s="80"/>
      <c r="YL31" s="85"/>
      <c r="YM31" s="77"/>
      <c r="YN31" s="74"/>
      <c r="YO31" s="74"/>
      <c r="YP31" s="85"/>
      <c r="YQ31" s="74"/>
      <c r="YR31" s="74"/>
      <c r="YS31" s="85"/>
      <c r="YT31" s="74"/>
      <c r="YU31" s="74"/>
      <c r="YV31" s="85"/>
      <c r="YW31" s="74"/>
      <c r="YX31" s="74"/>
      <c r="YY31" s="85"/>
      <c r="YZ31" s="80"/>
      <c r="ZA31" s="80"/>
      <c r="ZB31" s="85"/>
      <c r="ZC31" s="77"/>
      <c r="ZD31" s="74"/>
      <c r="ZE31" s="74"/>
      <c r="ZF31" s="85"/>
      <c r="ZG31" s="74"/>
      <c r="ZH31" s="74"/>
      <c r="ZI31" s="85"/>
      <c r="ZJ31" s="74"/>
      <c r="ZK31" s="74"/>
      <c r="ZL31" s="85"/>
      <c r="ZM31" s="74"/>
      <c r="ZN31" s="74"/>
      <c r="ZO31" s="85"/>
      <c r="ZP31" s="80"/>
      <c r="ZQ31" s="80"/>
      <c r="ZR31" s="85"/>
      <c r="ZS31" s="77"/>
      <c r="ZT31" s="74"/>
      <c r="ZU31" s="74"/>
      <c r="ZV31" s="85"/>
      <c r="ZW31" s="74"/>
      <c r="ZX31" s="74"/>
      <c r="ZY31" s="85"/>
      <c r="ZZ31" s="74"/>
      <c r="AAA31" s="74"/>
      <c r="AAB31" s="85"/>
      <c r="AAC31" s="74"/>
      <c r="AAD31" s="74"/>
      <c r="AAE31" s="85"/>
      <c r="AAF31" s="80"/>
      <c r="AAG31" s="80"/>
      <c r="AAH31" s="85"/>
      <c r="AAI31" s="77"/>
      <c r="AAJ31" s="74"/>
      <c r="AAK31" s="74"/>
      <c r="AAL31" s="85"/>
      <c r="AAM31" s="74"/>
      <c r="AAN31" s="74"/>
      <c r="AAO31" s="85"/>
      <c r="AAP31" s="74"/>
      <c r="AAQ31" s="74"/>
      <c r="AAR31" s="85"/>
      <c r="AAS31" s="74"/>
      <c r="AAT31" s="74"/>
      <c r="AAU31" s="85"/>
      <c r="AAV31" s="80"/>
      <c r="AAW31" s="80"/>
      <c r="AAX31" s="85"/>
      <c r="AAY31" s="77"/>
      <c r="AAZ31" s="74"/>
      <c r="ABA31" s="74"/>
      <c r="ABB31" s="85"/>
      <c r="ABC31" s="74"/>
      <c r="ABD31" s="74"/>
      <c r="ABE31" s="85"/>
      <c r="ABF31" s="74"/>
      <c r="ABG31" s="74"/>
      <c r="ABH31" s="85"/>
      <c r="ABI31" s="74"/>
      <c r="ABJ31" s="74"/>
      <c r="ABK31" s="85"/>
      <c r="ABL31" s="80"/>
      <c r="ABM31" s="80"/>
      <c r="ABN31" s="85"/>
      <c r="ABO31" s="77"/>
      <c r="ABP31" s="74"/>
      <c r="ABQ31" s="74"/>
      <c r="ABR31" s="85"/>
      <c r="ABS31" s="74"/>
      <c r="ABT31" s="74"/>
      <c r="ABU31" s="85"/>
      <c r="ABV31" s="74"/>
      <c r="ABW31" s="74"/>
      <c r="ABX31" s="85"/>
      <c r="ABY31" s="74"/>
      <c r="ABZ31" s="74"/>
      <c r="ACA31" s="85"/>
      <c r="ACB31" s="80"/>
      <c r="ACC31" s="80"/>
      <c r="ACD31" s="85"/>
      <c r="ACE31" s="77"/>
      <c r="ACF31" s="74"/>
      <c r="ACG31" s="74"/>
      <c r="ACH31" s="85"/>
      <c r="ACI31" s="74"/>
      <c r="ACJ31" s="74"/>
      <c r="ACK31" s="85"/>
      <c r="ACL31" s="74"/>
      <c r="ACM31" s="74"/>
      <c r="ACN31" s="85"/>
      <c r="ACO31" s="74"/>
      <c r="ACP31" s="74"/>
      <c r="ACQ31" s="85"/>
      <c r="ACR31" s="80"/>
      <c r="ACS31" s="80"/>
      <c r="ACT31" s="85"/>
      <c r="ACU31" s="77"/>
      <c r="ACV31" s="74"/>
      <c r="ACW31" s="74"/>
      <c r="ACX31" s="85"/>
      <c r="ACY31" s="74"/>
      <c r="ACZ31" s="74"/>
      <c r="ADA31" s="85"/>
      <c r="ADB31" s="74"/>
      <c r="ADC31" s="74"/>
      <c r="ADD31" s="85"/>
      <c r="ADE31" s="74"/>
      <c r="ADF31" s="74"/>
      <c r="ADG31" s="85"/>
      <c r="ADH31" s="80"/>
      <c r="ADI31" s="80"/>
      <c r="ADJ31" s="85"/>
      <c r="ADK31" s="77"/>
      <c r="ADL31" s="74"/>
      <c r="ADM31" s="74"/>
      <c r="ADN31" s="85"/>
      <c r="ADO31" s="74"/>
      <c r="ADP31" s="74"/>
      <c r="ADQ31" s="85"/>
      <c r="ADR31" s="74"/>
      <c r="ADS31" s="74"/>
      <c r="ADT31" s="85"/>
      <c r="ADU31" s="74"/>
      <c r="ADV31" s="74"/>
      <c r="ADW31" s="85"/>
      <c r="ADX31" s="80"/>
      <c r="ADY31" s="80"/>
      <c r="ADZ31" s="85"/>
      <c r="AEA31" s="77"/>
      <c r="AEB31" s="74"/>
      <c r="AEC31" s="74"/>
      <c r="AED31" s="85"/>
      <c r="AEE31" s="74"/>
      <c r="AEF31" s="74"/>
      <c r="AEG31" s="85"/>
      <c r="AEH31" s="74"/>
      <c r="AEI31" s="74"/>
      <c r="AEJ31" s="85"/>
      <c r="AEK31" s="74"/>
      <c r="AEL31" s="74"/>
      <c r="AEM31" s="85"/>
      <c r="AEN31" s="80"/>
      <c r="AEO31" s="80"/>
      <c r="AEP31" s="85"/>
      <c r="AEQ31" s="77"/>
      <c r="AER31" s="74"/>
      <c r="AES31" s="74"/>
      <c r="AET31" s="85"/>
      <c r="AEU31" s="74"/>
      <c r="AEV31" s="74"/>
      <c r="AEW31" s="85"/>
      <c r="AEX31" s="74"/>
      <c r="AEY31" s="74"/>
      <c r="AEZ31" s="85"/>
      <c r="AFA31" s="74"/>
      <c r="AFB31" s="74"/>
      <c r="AFC31" s="85"/>
      <c r="AFD31" s="80"/>
      <c r="AFE31" s="80"/>
      <c r="AFF31" s="85"/>
      <c r="AFG31" s="77"/>
      <c r="AFH31" s="74"/>
      <c r="AFI31" s="74"/>
      <c r="AFJ31" s="85"/>
      <c r="AFK31" s="74"/>
      <c r="AFL31" s="74"/>
      <c r="AFM31" s="85"/>
      <c r="AFN31" s="74"/>
      <c r="AFO31" s="74"/>
      <c r="AFP31" s="85"/>
      <c r="AFQ31" s="74"/>
      <c r="AFR31" s="74"/>
      <c r="AFS31" s="85"/>
      <c r="AFT31" s="80"/>
      <c r="AFU31" s="80"/>
      <c r="AFV31" s="85"/>
      <c r="AFW31" s="77"/>
      <c r="AFX31" s="74"/>
      <c r="AFY31" s="74"/>
      <c r="AFZ31" s="85"/>
      <c r="AGA31" s="74"/>
      <c r="AGB31" s="74"/>
      <c r="AGC31" s="85"/>
      <c r="AGD31" s="74"/>
      <c r="AGE31" s="74"/>
      <c r="AGF31" s="85"/>
      <c r="AGG31" s="74"/>
      <c r="AGH31" s="74"/>
      <c r="AGI31" s="85"/>
      <c r="AGJ31" s="80"/>
      <c r="AGK31" s="80"/>
      <c r="AGL31" s="85"/>
      <c r="AGM31" s="77"/>
      <c r="AGN31" s="74"/>
      <c r="AGO31" s="74"/>
      <c r="AGP31" s="85"/>
      <c r="AGQ31" s="74"/>
      <c r="AGR31" s="74"/>
      <c r="AGS31" s="85"/>
      <c r="AGT31" s="74"/>
      <c r="AGU31" s="74"/>
      <c r="AGV31" s="85"/>
      <c r="AGW31" s="74"/>
      <c r="AGX31" s="74"/>
      <c r="AGY31" s="85"/>
      <c r="AGZ31" s="80"/>
      <c r="AHA31" s="80"/>
      <c r="AHB31" s="85"/>
      <c r="AHC31" s="77"/>
      <c r="AHD31" s="74"/>
      <c r="AHE31" s="74"/>
      <c r="AHF31" s="85"/>
      <c r="AHG31" s="74"/>
      <c r="AHH31" s="74"/>
      <c r="AHI31" s="85"/>
      <c r="AHJ31" s="74"/>
      <c r="AHK31" s="74"/>
      <c r="AHL31" s="85"/>
      <c r="AHM31" s="74"/>
      <c r="AHN31" s="74"/>
      <c r="AHO31" s="85"/>
      <c r="AHP31" s="80"/>
      <c r="AHQ31" s="80"/>
      <c r="AHR31" s="85"/>
      <c r="AHS31" s="77"/>
      <c r="AHT31" s="74"/>
      <c r="AHU31" s="74"/>
      <c r="AHV31" s="85"/>
      <c r="AHW31" s="74"/>
      <c r="AHX31" s="74"/>
      <c r="AHY31" s="85"/>
      <c r="AHZ31" s="74"/>
      <c r="AIA31" s="74"/>
      <c r="AIB31" s="85"/>
      <c r="AIC31" s="74"/>
      <c r="AID31" s="74"/>
      <c r="AIE31" s="85"/>
      <c r="AIF31" s="80"/>
      <c r="AIG31" s="80"/>
      <c r="AIH31" s="85"/>
      <c r="AII31" s="77"/>
      <c r="AIJ31" s="74"/>
      <c r="AIK31" s="74"/>
      <c r="AIL31" s="85"/>
      <c r="AIM31" s="74"/>
      <c r="AIN31" s="74"/>
      <c r="AIO31" s="85"/>
      <c r="AIP31" s="74"/>
      <c r="AIQ31" s="74"/>
      <c r="AIR31" s="85"/>
      <c r="AIS31" s="74"/>
      <c r="AIT31" s="74"/>
      <c r="AIU31" s="85"/>
      <c r="AIV31" s="80"/>
      <c r="AIW31" s="80"/>
      <c r="AIX31" s="85"/>
      <c r="AIY31" s="77"/>
      <c r="AIZ31" s="74"/>
      <c r="AJA31" s="74"/>
      <c r="AJB31" s="85"/>
      <c r="AJC31" s="74"/>
      <c r="AJD31" s="74"/>
      <c r="AJE31" s="85"/>
      <c r="AJF31" s="74"/>
      <c r="AJG31" s="74"/>
      <c r="AJH31" s="85"/>
      <c r="AJI31" s="74"/>
      <c r="AJJ31" s="74"/>
      <c r="AJK31" s="85"/>
      <c r="AJL31" s="80"/>
      <c r="AJM31" s="80"/>
      <c r="AJN31" s="85"/>
      <c r="AJO31" s="77"/>
      <c r="AJP31" s="74"/>
      <c r="AJQ31" s="74"/>
      <c r="AJR31" s="85"/>
      <c r="AJS31" s="74"/>
      <c r="AJT31" s="74"/>
      <c r="AJU31" s="85"/>
      <c r="AJV31" s="74"/>
      <c r="AJW31" s="74"/>
      <c r="AJX31" s="85"/>
      <c r="AJY31" s="74"/>
      <c r="AJZ31" s="74"/>
      <c r="AKA31" s="85"/>
      <c r="AKB31" s="80"/>
      <c r="AKC31" s="80"/>
      <c r="AKD31" s="85"/>
      <c r="AKE31" s="77"/>
      <c r="AKF31" s="74"/>
      <c r="AKG31" s="74"/>
      <c r="AKH31" s="85"/>
      <c r="AKI31" s="74"/>
      <c r="AKJ31" s="74"/>
      <c r="AKK31" s="85"/>
      <c r="AKL31" s="74"/>
      <c r="AKM31" s="74"/>
      <c r="AKN31" s="85"/>
      <c r="AKO31" s="74"/>
      <c r="AKP31" s="74"/>
      <c r="AKQ31" s="85"/>
      <c r="AKR31" s="80"/>
      <c r="AKS31" s="80"/>
      <c r="AKT31" s="85"/>
      <c r="AKU31" s="77"/>
      <c r="AKV31" s="74"/>
      <c r="AKW31" s="74"/>
      <c r="AKX31" s="85"/>
      <c r="AKY31" s="74"/>
      <c r="AKZ31" s="74"/>
      <c r="ALA31" s="85"/>
      <c r="ALB31" s="74"/>
      <c r="ALC31" s="74"/>
      <c r="ALD31" s="85"/>
      <c r="ALE31" s="74"/>
      <c r="ALF31" s="74"/>
      <c r="ALG31" s="85"/>
      <c r="ALH31" s="80"/>
      <c r="ALI31" s="80"/>
      <c r="ALJ31" s="85"/>
      <c r="ALK31" s="77"/>
      <c r="ALL31" s="74"/>
      <c r="ALM31" s="74"/>
      <c r="ALN31" s="85"/>
      <c r="ALO31" s="74"/>
      <c r="ALP31" s="74"/>
      <c r="ALQ31" s="85"/>
      <c r="ALR31" s="74"/>
      <c r="ALS31" s="74"/>
      <c r="ALT31" s="85"/>
      <c r="ALU31" s="74"/>
      <c r="ALV31" s="74"/>
      <c r="ALW31" s="85"/>
      <c r="ALX31" s="80"/>
      <c r="ALY31" s="80"/>
      <c r="ALZ31" s="85"/>
      <c r="AMA31" s="77"/>
      <c r="AMB31" s="74"/>
      <c r="AMC31" s="74"/>
      <c r="AMD31" s="85"/>
      <c r="AME31" s="74"/>
      <c r="AMF31" s="74"/>
      <c r="AMG31" s="85"/>
      <c r="AMH31" s="74"/>
      <c r="AMI31" s="74"/>
      <c r="AMJ31" s="85"/>
      <c r="AMK31" s="74"/>
      <c r="AML31" s="74"/>
      <c r="AMM31" s="85"/>
      <c r="AMN31" s="80"/>
      <c r="AMO31" s="80"/>
      <c r="AMP31" s="85"/>
      <c r="AMQ31" s="77"/>
      <c r="AMR31" s="74"/>
      <c r="AMS31" s="74"/>
      <c r="AMT31" s="85"/>
      <c r="AMU31" s="74"/>
      <c r="AMV31" s="74"/>
      <c r="AMW31" s="85"/>
      <c r="AMX31" s="74"/>
      <c r="AMY31" s="74"/>
      <c r="AMZ31" s="85"/>
      <c r="ANA31" s="74"/>
      <c r="ANB31" s="74"/>
      <c r="ANC31" s="85"/>
      <c r="AND31" s="80"/>
      <c r="ANE31" s="80"/>
      <c r="ANF31" s="85"/>
      <c r="ANG31" s="77"/>
      <c r="ANH31" s="74"/>
      <c r="ANI31" s="74"/>
      <c r="ANJ31" s="85"/>
      <c r="ANK31" s="74"/>
      <c r="ANL31" s="74"/>
      <c r="ANM31" s="85"/>
      <c r="ANN31" s="74"/>
      <c r="ANO31" s="74"/>
      <c r="ANP31" s="85"/>
      <c r="ANQ31" s="74"/>
      <c r="ANR31" s="74"/>
      <c r="ANS31" s="85"/>
      <c r="ANT31" s="80"/>
      <c r="ANU31" s="80"/>
      <c r="ANV31" s="85"/>
      <c r="ANW31" s="77"/>
      <c r="ANX31" s="74"/>
      <c r="ANY31" s="74"/>
      <c r="ANZ31" s="85"/>
      <c r="AOA31" s="74"/>
      <c r="AOB31" s="74"/>
      <c r="AOC31" s="85"/>
      <c r="AOD31" s="74"/>
      <c r="AOE31" s="74"/>
      <c r="AOF31" s="85"/>
      <c r="AOG31" s="74"/>
      <c r="AOH31" s="74"/>
      <c r="AOI31" s="85"/>
      <c r="AOJ31" s="80"/>
      <c r="AOK31" s="80"/>
      <c r="AOL31" s="85"/>
      <c r="AOM31" s="77"/>
      <c r="AON31" s="74"/>
      <c r="AOO31" s="74"/>
      <c r="AOP31" s="85"/>
      <c r="AOQ31" s="74"/>
      <c r="AOR31" s="74"/>
      <c r="AOS31" s="85"/>
      <c r="AOT31" s="74"/>
      <c r="AOU31" s="74"/>
      <c r="AOV31" s="85"/>
      <c r="AOW31" s="74"/>
      <c r="AOX31" s="74"/>
      <c r="AOY31" s="85"/>
      <c r="AOZ31" s="80"/>
      <c r="APA31" s="80"/>
      <c r="APB31" s="85"/>
      <c r="APC31" s="77"/>
      <c r="APD31" s="74"/>
      <c r="APE31" s="74"/>
      <c r="APF31" s="85"/>
      <c r="APG31" s="74"/>
      <c r="APH31" s="74"/>
      <c r="API31" s="85"/>
      <c r="APJ31" s="74"/>
      <c r="APK31" s="74"/>
      <c r="APL31" s="85"/>
      <c r="APM31" s="74"/>
      <c r="APN31" s="74"/>
      <c r="APO31" s="85"/>
      <c r="APP31" s="80"/>
      <c r="APQ31" s="80"/>
      <c r="APR31" s="85"/>
      <c r="APS31" s="77"/>
      <c r="APT31" s="74"/>
      <c r="APU31" s="74"/>
      <c r="APV31" s="85"/>
      <c r="APW31" s="74"/>
      <c r="APX31" s="74"/>
      <c r="APY31" s="85"/>
      <c r="APZ31" s="74"/>
      <c r="AQA31" s="74"/>
      <c r="AQB31" s="85"/>
      <c r="AQC31" s="74"/>
      <c r="AQD31" s="74"/>
      <c r="AQE31" s="85"/>
      <c r="AQF31" s="80"/>
      <c r="AQG31" s="80"/>
      <c r="AQH31" s="85"/>
      <c r="AQI31" s="77"/>
      <c r="AQJ31" s="74"/>
      <c r="AQK31" s="74"/>
      <c r="AQL31" s="85"/>
      <c r="AQM31" s="74"/>
      <c r="AQN31" s="74"/>
      <c r="AQO31" s="85"/>
      <c r="AQP31" s="74"/>
      <c r="AQQ31" s="74"/>
      <c r="AQR31" s="85"/>
      <c r="AQS31" s="74"/>
      <c r="AQT31" s="74"/>
      <c r="AQU31" s="85"/>
      <c r="AQV31" s="80"/>
      <c r="AQW31" s="80"/>
      <c r="AQX31" s="85"/>
      <c r="AQY31" s="77"/>
      <c r="AQZ31" s="74"/>
      <c r="ARA31" s="74"/>
      <c r="ARB31" s="85"/>
      <c r="ARC31" s="74"/>
      <c r="ARD31" s="74"/>
      <c r="ARE31" s="85"/>
      <c r="ARF31" s="74"/>
      <c r="ARG31" s="74"/>
      <c r="ARH31" s="85"/>
      <c r="ARI31" s="74"/>
      <c r="ARJ31" s="74"/>
      <c r="ARK31" s="85"/>
      <c r="ARL31" s="80"/>
      <c r="ARM31" s="80"/>
      <c r="ARN31" s="85"/>
      <c r="ARO31" s="77"/>
      <c r="ARP31" s="74"/>
      <c r="ARQ31" s="74"/>
      <c r="ARR31" s="85"/>
      <c r="ARS31" s="74"/>
      <c r="ART31" s="74"/>
      <c r="ARU31" s="85"/>
      <c r="ARV31" s="74"/>
      <c r="ARW31" s="74"/>
      <c r="ARX31" s="85"/>
      <c r="ARY31" s="74"/>
      <c r="ARZ31" s="74"/>
      <c r="ASA31" s="85"/>
      <c r="ASB31" s="80"/>
      <c r="ASC31" s="80"/>
      <c r="ASD31" s="85"/>
      <c r="ASE31" s="77"/>
      <c r="ASF31" s="74"/>
      <c r="ASG31" s="74"/>
      <c r="ASH31" s="85"/>
      <c r="ASI31" s="74"/>
      <c r="ASJ31" s="74"/>
      <c r="ASK31" s="85"/>
      <c r="ASL31" s="74"/>
      <c r="ASM31" s="74"/>
      <c r="ASN31" s="85"/>
      <c r="ASO31" s="74"/>
      <c r="ASP31" s="74"/>
      <c r="ASQ31" s="85"/>
      <c r="ASR31" s="80"/>
      <c r="ASS31" s="80"/>
      <c r="AST31" s="85"/>
      <c r="ASU31" s="77"/>
      <c r="ASV31" s="74"/>
      <c r="ASW31" s="74"/>
      <c r="ASX31" s="85"/>
      <c r="ASY31" s="74"/>
      <c r="ASZ31" s="74"/>
      <c r="ATA31" s="85"/>
      <c r="ATB31" s="74"/>
      <c r="ATC31" s="74"/>
      <c r="ATD31" s="85"/>
      <c r="ATE31" s="74"/>
      <c r="ATF31" s="74"/>
      <c r="ATG31" s="85"/>
      <c r="ATH31" s="80"/>
      <c r="ATI31" s="80"/>
      <c r="ATJ31" s="85"/>
      <c r="ATK31" s="77"/>
      <c r="ATL31" s="74"/>
      <c r="ATM31" s="74"/>
      <c r="ATN31" s="85"/>
      <c r="ATO31" s="74"/>
      <c r="ATP31" s="74"/>
      <c r="ATQ31" s="85"/>
      <c r="ATR31" s="74"/>
      <c r="ATS31" s="74"/>
      <c r="ATT31" s="85"/>
      <c r="ATU31" s="74"/>
      <c r="ATV31" s="74"/>
      <c r="ATW31" s="85"/>
      <c r="ATX31" s="80"/>
      <c r="ATY31" s="80"/>
      <c r="ATZ31" s="85"/>
      <c r="AUA31" s="77"/>
      <c r="AUB31" s="74"/>
      <c r="AUC31" s="74"/>
      <c r="AUD31" s="85"/>
      <c r="AUE31" s="74"/>
      <c r="AUF31" s="74"/>
      <c r="AUG31" s="85"/>
      <c r="AUH31" s="74"/>
      <c r="AUI31" s="74"/>
      <c r="AUJ31" s="85"/>
      <c r="AUK31" s="74"/>
      <c r="AUL31" s="74"/>
      <c r="AUM31" s="85"/>
      <c r="AUN31" s="80"/>
      <c r="AUO31" s="80"/>
      <c r="AUP31" s="85"/>
      <c r="AUQ31" s="77"/>
      <c r="AUR31" s="74"/>
      <c r="AUS31" s="74"/>
      <c r="AUT31" s="85"/>
      <c r="AUU31" s="74"/>
      <c r="AUV31" s="74"/>
      <c r="AUW31" s="85"/>
      <c r="AUX31" s="74"/>
      <c r="AUY31" s="74"/>
      <c r="AUZ31" s="85"/>
      <c r="AVA31" s="74"/>
      <c r="AVB31" s="74"/>
      <c r="AVC31" s="85"/>
      <c r="AVD31" s="80"/>
      <c r="AVE31" s="80"/>
      <c r="AVF31" s="85"/>
      <c r="AVG31" s="77"/>
      <c r="AVH31" s="74"/>
      <c r="AVI31" s="74"/>
      <c r="AVJ31" s="85"/>
      <c r="AVK31" s="74"/>
      <c r="AVL31" s="74"/>
      <c r="AVM31" s="85"/>
      <c r="AVN31" s="74"/>
      <c r="AVO31" s="74"/>
      <c r="AVP31" s="85"/>
      <c r="AVQ31" s="74"/>
      <c r="AVR31" s="74"/>
      <c r="AVS31" s="85"/>
      <c r="AVT31" s="80"/>
      <c r="AVU31" s="80"/>
      <c r="AVV31" s="85"/>
      <c r="AVW31" s="77"/>
      <c r="AVX31" s="74"/>
      <c r="AVY31" s="74"/>
      <c r="AVZ31" s="85"/>
      <c r="AWA31" s="74"/>
      <c r="AWB31" s="74"/>
      <c r="AWC31" s="85"/>
      <c r="AWD31" s="74"/>
      <c r="AWE31" s="74"/>
      <c r="AWF31" s="85"/>
      <c r="AWG31" s="74"/>
      <c r="AWH31" s="74"/>
      <c r="AWI31" s="85"/>
      <c r="AWJ31" s="80"/>
      <c r="AWK31" s="80"/>
      <c r="AWL31" s="85"/>
      <c r="AWM31" s="77"/>
      <c r="AWN31" s="74"/>
      <c r="AWO31" s="74"/>
      <c r="AWP31" s="85"/>
      <c r="AWQ31" s="74"/>
      <c r="AWR31" s="74"/>
      <c r="AWS31" s="85"/>
      <c r="AWT31" s="74"/>
      <c r="AWU31" s="74"/>
      <c r="AWV31" s="85"/>
      <c r="AWW31" s="74"/>
      <c r="AWX31" s="74"/>
      <c r="AWY31" s="85"/>
      <c r="AWZ31" s="80"/>
      <c r="AXA31" s="80"/>
      <c r="AXB31" s="85"/>
      <c r="AXC31" s="77"/>
      <c r="AXD31" s="74"/>
      <c r="AXE31" s="74"/>
      <c r="AXF31" s="85"/>
      <c r="AXG31" s="74"/>
      <c r="AXH31" s="74"/>
      <c r="AXI31" s="85"/>
      <c r="AXJ31" s="74"/>
      <c r="AXK31" s="74"/>
      <c r="AXL31" s="85"/>
      <c r="AXM31" s="74"/>
      <c r="AXN31" s="74"/>
      <c r="AXO31" s="85"/>
      <c r="AXP31" s="80"/>
      <c r="AXQ31" s="80"/>
      <c r="AXR31" s="85"/>
      <c r="AXS31" s="77"/>
      <c r="AXT31" s="74"/>
      <c r="AXU31" s="74"/>
      <c r="AXV31" s="85"/>
      <c r="AXW31" s="74"/>
      <c r="AXX31" s="74"/>
      <c r="AXY31" s="85"/>
      <c r="AXZ31" s="74"/>
      <c r="AYA31" s="74"/>
      <c r="AYB31" s="85"/>
      <c r="AYC31" s="74"/>
      <c r="AYD31" s="74"/>
      <c r="AYE31" s="85"/>
      <c r="AYF31" s="80"/>
      <c r="AYG31" s="80"/>
      <c r="AYH31" s="85"/>
      <c r="AYI31" s="77"/>
      <c r="AYJ31" s="74"/>
      <c r="AYK31" s="74"/>
      <c r="AYL31" s="85"/>
      <c r="AYM31" s="74"/>
      <c r="AYN31" s="74"/>
      <c r="AYO31" s="85"/>
      <c r="AYP31" s="74"/>
      <c r="AYQ31" s="74"/>
      <c r="AYR31" s="85"/>
      <c r="AYS31" s="74"/>
      <c r="AYT31" s="74"/>
      <c r="AYU31" s="85"/>
      <c r="AYV31" s="80"/>
      <c r="AYW31" s="80"/>
      <c r="AYX31" s="85"/>
      <c r="AYY31" s="77"/>
      <c r="AYZ31" s="74"/>
      <c r="AZA31" s="74"/>
      <c r="AZB31" s="85"/>
      <c r="AZC31" s="74"/>
      <c r="AZD31" s="74"/>
      <c r="AZE31" s="85"/>
      <c r="AZF31" s="74"/>
      <c r="AZG31" s="74"/>
      <c r="AZH31" s="85"/>
      <c r="AZI31" s="74"/>
      <c r="AZJ31" s="74"/>
      <c r="AZK31" s="85"/>
      <c r="AZL31" s="80"/>
      <c r="AZM31" s="80"/>
      <c r="AZN31" s="85"/>
      <c r="AZO31" s="77"/>
      <c r="AZP31" s="74"/>
      <c r="AZQ31" s="74"/>
      <c r="AZR31" s="85"/>
      <c r="AZS31" s="74"/>
      <c r="AZT31" s="74"/>
      <c r="AZU31" s="85"/>
      <c r="AZV31" s="74"/>
      <c r="AZW31" s="74"/>
      <c r="AZX31" s="85"/>
      <c r="AZY31" s="74"/>
      <c r="AZZ31" s="74"/>
      <c r="BAA31" s="85"/>
      <c r="BAB31" s="80"/>
      <c r="BAC31" s="80"/>
      <c r="BAD31" s="85"/>
      <c r="BAE31" s="77"/>
      <c r="BAF31" s="74"/>
      <c r="BAG31" s="74"/>
      <c r="BAH31" s="85"/>
      <c r="BAI31" s="74"/>
      <c r="BAJ31" s="74"/>
      <c r="BAK31" s="85"/>
      <c r="BAL31" s="74"/>
      <c r="BAM31" s="74"/>
      <c r="BAN31" s="85"/>
      <c r="BAO31" s="74"/>
      <c r="BAP31" s="74"/>
      <c r="BAQ31" s="85"/>
      <c r="BAR31" s="80"/>
      <c r="BAS31" s="80"/>
      <c r="BAT31" s="85"/>
      <c r="BAU31" s="77"/>
      <c r="BAV31" s="74"/>
      <c r="BAW31" s="74"/>
      <c r="BAX31" s="85"/>
      <c r="BAY31" s="74"/>
      <c r="BAZ31" s="74"/>
      <c r="BBA31" s="85"/>
      <c r="BBB31" s="74"/>
      <c r="BBC31" s="74"/>
      <c r="BBD31" s="85"/>
      <c r="BBE31" s="74"/>
      <c r="BBF31" s="74"/>
      <c r="BBG31" s="85"/>
      <c r="BBH31" s="80"/>
      <c r="BBI31" s="80"/>
      <c r="BBJ31" s="85"/>
      <c r="BBK31" s="77"/>
      <c r="BBL31" s="74"/>
      <c r="BBM31" s="74"/>
      <c r="BBN31" s="85"/>
      <c r="BBO31" s="74"/>
      <c r="BBP31" s="74"/>
      <c r="BBQ31" s="85"/>
      <c r="BBR31" s="74"/>
      <c r="BBS31" s="74"/>
      <c r="BBT31" s="85"/>
      <c r="BBU31" s="74"/>
      <c r="BBV31" s="74"/>
      <c r="BBW31" s="85"/>
      <c r="BBX31" s="80"/>
      <c r="BBY31" s="80"/>
      <c r="BBZ31" s="85"/>
      <c r="BCA31" s="77"/>
      <c r="BCB31" s="74"/>
      <c r="BCC31" s="74"/>
      <c r="BCD31" s="85"/>
      <c r="BCE31" s="74"/>
      <c r="BCF31" s="74"/>
      <c r="BCG31" s="85"/>
      <c r="BCH31" s="74"/>
      <c r="BCI31" s="74"/>
      <c r="BCJ31" s="85"/>
      <c r="BCK31" s="74"/>
      <c r="BCL31" s="74"/>
      <c r="BCM31" s="85"/>
      <c r="BCN31" s="80"/>
      <c r="BCO31" s="80"/>
      <c r="BCP31" s="85"/>
      <c r="BCQ31" s="77"/>
      <c r="BCR31" s="74"/>
      <c r="BCS31" s="74"/>
      <c r="BCT31" s="85"/>
      <c r="BCU31" s="74"/>
      <c r="BCV31" s="74"/>
      <c r="BCW31" s="85"/>
      <c r="BCX31" s="74"/>
      <c r="BCY31" s="74"/>
      <c r="BCZ31" s="85"/>
      <c r="BDA31" s="74"/>
      <c r="BDB31" s="74"/>
      <c r="BDC31" s="85"/>
      <c r="BDD31" s="80"/>
      <c r="BDE31" s="80"/>
      <c r="BDF31" s="85"/>
      <c r="BDG31" s="77"/>
      <c r="BDH31" s="74"/>
      <c r="BDI31" s="74"/>
      <c r="BDJ31" s="85"/>
      <c r="BDK31" s="74"/>
      <c r="BDL31" s="74"/>
      <c r="BDM31" s="85"/>
      <c r="BDN31" s="74"/>
      <c r="BDO31" s="74"/>
      <c r="BDP31" s="85"/>
      <c r="BDQ31" s="74"/>
      <c r="BDR31" s="74"/>
      <c r="BDS31" s="85"/>
      <c r="BDT31" s="80"/>
      <c r="BDU31" s="80"/>
      <c r="BDV31" s="85"/>
      <c r="BDW31" s="77"/>
      <c r="BDX31" s="74"/>
      <c r="BDY31" s="74"/>
      <c r="BDZ31" s="85"/>
      <c r="BEA31" s="74"/>
      <c r="BEB31" s="74"/>
      <c r="BEC31" s="85"/>
      <c r="BED31" s="74"/>
      <c r="BEE31" s="74"/>
      <c r="BEF31" s="85"/>
      <c r="BEG31" s="74"/>
      <c r="BEH31" s="74"/>
      <c r="BEI31" s="85"/>
      <c r="BEJ31" s="80"/>
      <c r="BEK31" s="80"/>
      <c r="BEL31" s="85"/>
      <c r="BEM31" s="77"/>
      <c r="BEN31" s="74"/>
      <c r="BEO31" s="74"/>
      <c r="BEP31" s="85"/>
      <c r="BEQ31" s="74"/>
      <c r="BER31" s="74"/>
      <c r="BES31" s="85"/>
      <c r="BET31" s="74"/>
      <c r="BEU31" s="74"/>
      <c r="BEV31" s="85"/>
      <c r="BEW31" s="74"/>
      <c r="BEX31" s="74"/>
      <c r="BEY31" s="85"/>
      <c r="BEZ31" s="80"/>
      <c r="BFA31" s="80"/>
      <c r="BFB31" s="85"/>
      <c r="BFC31" s="77"/>
      <c r="BFD31" s="74"/>
      <c r="BFE31" s="74"/>
      <c r="BFF31" s="85"/>
      <c r="BFG31" s="74"/>
      <c r="BFH31" s="74"/>
      <c r="BFI31" s="85"/>
      <c r="BFJ31" s="74"/>
      <c r="BFK31" s="74"/>
      <c r="BFL31" s="85"/>
      <c r="BFM31" s="74"/>
      <c r="BFN31" s="74"/>
      <c r="BFO31" s="85"/>
      <c r="BFP31" s="80"/>
      <c r="BFQ31" s="80"/>
      <c r="BFR31" s="85"/>
      <c r="BFS31" s="77"/>
      <c r="BFT31" s="74"/>
      <c r="BFU31" s="74"/>
      <c r="BFV31" s="85"/>
      <c r="BFW31" s="74"/>
      <c r="BFX31" s="74"/>
      <c r="BFY31" s="85"/>
      <c r="BFZ31" s="74"/>
      <c r="BGA31" s="74"/>
      <c r="BGB31" s="85"/>
      <c r="BGC31" s="74"/>
      <c r="BGD31" s="74"/>
      <c r="BGE31" s="85"/>
      <c r="BGF31" s="80"/>
      <c r="BGG31" s="80"/>
      <c r="BGH31" s="85"/>
      <c r="BGI31" s="77"/>
      <c r="BGJ31" s="74"/>
      <c r="BGK31" s="74"/>
      <c r="BGL31" s="85"/>
      <c r="BGM31" s="74"/>
      <c r="BGN31" s="74"/>
      <c r="BGO31" s="85"/>
      <c r="BGP31" s="74"/>
      <c r="BGQ31" s="74"/>
      <c r="BGR31" s="85"/>
      <c r="BGS31" s="74"/>
      <c r="BGT31" s="74"/>
      <c r="BGU31" s="85"/>
      <c r="BGV31" s="80"/>
      <c r="BGW31" s="80"/>
      <c r="BGX31" s="85"/>
      <c r="BGY31" s="77"/>
      <c r="BGZ31" s="74"/>
      <c r="BHA31" s="74"/>
      <c r="BHB31" s="85"/>
      <c r="BHC31" s="74"/>
      <c r="BHD31" s="74"/>
      <c r="BHE31" s="85"/>
      <c r="BHF31" s="74"/>
      <c r="BHG31" s="74"/>
      <c r="BHH31" s="85"/>
      <c r="BHI31" s="74"/>
      <c r="BHJ31" s="74"/>
      <c r="BHK31" s="85"/>
      <c r="BHL31" s="80"/>
      <c r="BHM31" s="80"/>
      <c r="BHN31" s="85"/>
      <c r="BHO31" s="77"/>
      <c r="BHP31" s="74"/>
      <c r="BHQ31" s="74"/>
      <c r="BHR31" s="85"/>
      <c r="BHS31" s="74"/>
      <c r="BHT31" s="74"/>
      <c r="BHU31" s="85"/>
      <c r="BHV31" s="74"/>
      <c r="BHW31" s="74"/>
      <c r="BHX31" s="85"/>
      <c r="BHY31" s="74"/>
      <c r="BHZ31" s="74"/>
      <c r="BIA31" s="85"/>
      <c r="BIB31" s="80"/>
      <c r="BIC31" s="80"/>
      <c r="BID31" s="85"/>
      <c r="BIE31" s="77"/>
      <c r="BIF31" s="74"/>
      <c r="BIG31" s="74"/>
      <c r="BIH31" s="85"/>
      <c r="BII31" s="74"/>
      <c r="BIJ31" s="74"/>
      <c r="BIK31" s="85"/>
      <c r="BIL31" s="74"/>
      <c r="BIM31" s="74"/>
      <c r="BIN31" s="85"/>
      <c r="BIO31" s="74"/>
      <c r="BIP31" s="74"/>
      <c r="BIQ31" s="85"/>
      <c r="BIR31" s="80"/>
      <c r="BIS31" s="80"/>
      <c r="BIT31" s="85"/>
      <c r="BIU31" s="77"/>
      <c r="BIV31" s="74"/>
      <c r="BIW31" s="74"/>
      <c r="BIX31" s="85"/>
      <c r="BIY31" s="74"/>
      <c r="BIZ31" s="74"/>
      <c r="BJA31" s="85"/>
      <c r="BJB31" s="74"/>
      <c r="BJC31" s="74"/>
      <c r="BJD31" s="85"/>
      <c r="BJE31" s="74"/>
      <c r="BJF31" s="74"/>
      <c r="BJG31" s="85"/>
      <c r="BJH31" s="80"/>
      <c r="BJI31" s="80"/>
      <c r="BJJ31" s="85"/>
      <c r="BJK31" s="77"/>
      <c r="BJL31" s="74"/>
      <c r="BJM31" s="74"/>
      <c r="BJN31" s="85"/>
      <c r="BJO31" s="74"/>
      <c r="BJP31" s="74"/>
      <c r="BJQ31" s="85"/>
      <c r="BJR31" s="74"/>
      <c r="BJS31" s="74"/>
      <c r="BJT31" s="85"/>
      <c r="BJU31" s="74"/>
      <c r="BJV31" s="74"/>
      <c r="BJW31" s="85"/>
      <c r="BJX31" s="80"/>
      <c r="BJY31" s="80"/>
      <c r="BJZ31" s="85"/>
      <c r="BKA31" s="77"/>
      <c r="BKB31" s="74"/>
      <c r="BKC31" s="74"/>
      <c r="BKD31" s="85"/>
      <c r="BKE31" s="74"/>
      <c r="BKF31" s="74"/>
      <c r="BKG31" s="85"/>
      <c r="BKH31" s="74"/>
      <c r="BKI31" s="74"/>
      <c r="BKJ31" s="85"/>
      <c r="BKK31" s="74"/>
      <c r="BKL31" s="74"/>
      <c r="BKM31" s="85"/>
      <c r="BKN31" s="80"/>
      <c r="BKO31" s="80"/>
      <c r="BKP31" s="85"/>
      <c r="BKQ31" s="77"/>
      <c r="BKR31" s="74"/>
      <c r="BKS31" s="74"/>
      <c r="BKT31" s="85"/>
      <c r="BKU31" s="74"/>
      <c r="BKV31" s="74"/>
      <c r="BKW31" s="85"/>
      <c r="BKX31" s="74"/>
      <c r="BKY31" s="74"/>
      <c r="BKZ31" s="85"/>
      <c r="BLA31" s="74"/>
      <c r="BLB31" s="74"/>
      <c r="BLC31" s="85"/>
      <c r="BLD31" s="80"/>
      <c r="BLE31" s="80"/>
      <c r="BLF31" s="85"/>
      <c r="BLG31" s="77"/>
      <c r="BLH31" s="74"/>
      <c r="BLI31" s="74"/>
      <c r="BLJ31" s="85"/>
      <c r="BLK31" s="74"/>
      <c r="BLL31" s="74"/>
      <c r="BLM31" s="85"/>
      <c r="BLN31" s="74"/>
      <c r="BLO31" s="74"/>
      <c r="BLP31" s="85"/>
      <c r="BLQ31" s="74"/>
      <c r="BLR31" s="74"/>
      <c r="BLS31" s="85"/>
      <c r="BLT31" s="80"/>
      <c r="BLU31" s="80"/>
      <c r="BLV31" s="85"/>
      <c r="BLW31" s="77"/>
      <c r="BLX31" s="74"/>
      <c r="BLY31" s="74"/>
      <c r="BLZ31" s="85"/>
      <c r="BMA31" s="74"/>
      <c r="BMB31" s="74"/>
      <c r="BMC31" s="85"/>
      <c r="BMD31" s="74"/>
      <c r="BME31" s="74"/>
      <c r="BMF31" s="85"/>
      <c r="BMG31" s="74"/>
      <c r="BMH31" s="74"/>
      <c r="BMI31" s="85"/>
      <c r="BMJ31" s="80"/>
      <c r="BMK31" s="80"/>
      <c r="BML31" s="85"/>
      <c r="BMM31" s="77"/>
      <c r="BMN31" s="74"/>
      <c r="BMO31" s="74"/>
      <c r="BMP31" s="85"/>
      <c r="BMQ31" s="74"/>
      <c r="BMR31" s="74"/>
      <c r="BMS31" s="85"/>
      <c r="BMT31" s="74"/>
      <c r="BMU31" s="74"/>
      <c r="BMV31" s="85"/>
      <c r="BMW31" s="74"/>
      <c r="BMX31" s="74"/>
      <c r="BMY31" s="85"/>
      <c r="BMZ31" s="80"/>
      <c r="BNA31" s="80"/>
      <c r="BNB31" s="85"/>
      <c r="BNC31" s="77"/>
      <c r="BND31" s="74"/>
      <c r="BNE31" s="74"/>
      <c r="BNF31" s="85"/>
      <c r="BNG31" s="74"/>
      <c r="BNH31" s="74"/>
      <c r="BNI31" s="85"/>
      <c r="BNJ31" s="74"/>
      <c r="BNK31" s="74"/>
      <c r="BNL31" s="85"/>
      <c r="BNM31" s="74"/>
      <c r="BNN31" s="74"/>
      <c r="BNO31" s="85"/>
      <c r="BNP31" s="80"/>
      <c r="BNQ31" s="80"/>
      <c r="BNR31" s="85"/>
      <c r="BNS31" s="77"/>
      <c r="BNT31" s="74"/>
      <c r="BNU31" s="74"/>
      <c r="BNV31" s="85"/>
      <c r="BNW31" s="74"/>
      <c r="BNX31" s="74"/>
      <c r="BNY31" s="85"/>
      <c r="BNZ31" s="74"/>
      <c r="BOA31" s="74"/>
      <c r="BOB31" s="85"/>
      <c r="BOC31" s="74"/>
      <c r="BOD31" s="74"/>
      <c r="BOE31" s="85"/>
      <c r="BOF31" s="80"/>
      <c r="BOG31" s="80"/>
      <c r="BOH31" s="85"/>
      <c r="BOI31" s="77"/>
      <c r="BOJ31" s="74"/>
      <c r="BOK31" s="74"/>
      <c r="BOL31" s="85"/>
      <c r="BOM31" s="74"/>
      <c r="BON31" s="74"/>
      <c r="BOO31" s="85"/>
      <c r="BOP31" s="74"/>
      <c r="BOQ31" s="74"/>
      <c r="BOR31" s="85"/>
      <c r="BOS31" s="74"/>
      <c r="BOT31" s="74"/>
      <c r="BOU31" s="85"/>
      <c r="BOV31" s="80"/>
      <c r="BOW31" s="80"/>
      <c r="BOX31" s="85"/>
      <c r="BOY31" s="77"/>
      <c r="BOZ31" s="74"/>
      <c r="BPA31" s="74"/>
      <c r="BPB31" s="85"/>
      <c r="BPC31" s="74"/>
      <c r="BPD31" s="74"/>
      <c r="BPE31" s="85"/>
      <c r="BPF31" s="74"/>
      <c r="BPG31" s="74"/>
      <c r="BPH31" s="85"/>
      <c r="BPI31" s="74"/>
      <c r="BPJ31" s="74"/>
      <c r="BPK31" s="85"/>
      <c r="BPL31" s="80"/>
      <c r="BPM31" s="80"/>
      <c r="BPN31" s="85"/>
      <c r="BPO31" s="77"/>
      <c r="BPP31" s="74"/>
      <c r="BPQ31" s="74"/>
      <c r="BPR31" s="85"/>
      <c r="BPS31" s="74"/>
      <c r="BPT31" s="74"/>
      <c r="BPU31" s="85"/>
      <c r="BPV31" s="74"/>
      <c r="BPW31" s="74"/>
      <c r="BPX31" s="85"/>
      <c r="BPY31" s="74"/>
      <c r="BPZ31" s="74"/>
      <c r="BQA31" s="85"/>
      <c r="BQB31" s="80"/>
      <c r="BQC31" s="80"/>
      <c r="BQD31" s="85"/>
      <c r="BQE31" s="77"/>
      <c r="BQF31" s="74"/>
      <c r="BQG31" s="74"/>
      <c r="BQH31" s="85"/>
      <c r="BQI31" s="74"/>
      <c r="BQJ31" s="74"/>
      <c r="BQK31" s="85"/>
      <c r="BQL31" s="74"/>
      <c r="BQM31" s="74"/>
      <c r="BQN31" s="85"/>
      <c r="BQO31" s="74"/>
      <c r="BQP31" s="74"/>
      <c r="BQQ31" s="85"/>
      <c r="BQR31" s="80"/>
      <c r="BQS31" s="80"/>
      <c r="BQT31" s="85"/>
      <c r="BQU31" s="77"/>
      <c r="BQV31" s="74"/>
      <c r="BQW31" s="74"/>
      <c r="BQX31" s="85"/>
      <c r="BQY31" s="74"/>
      <c r="BQZ31" s="74"/>
      <c r="BRA31" s="85"/>
      <c r="BRB31" s="74"/>
      <c r="BRC31" s="74"/>
      <c r="BRD31" s="85"/>
      <c r="BRE31" s="74"/>
      <c r="BRF31" s="74"/>
      <c r="BRG31" s="85"/>
      <c r="BRH31" s="80"/>
      <c r="BRI31" s="80"/>
      <c r="BRJ31" s="85"/>
      <c r="BRK31" s="77"/>
      <c r="BRL31" s="74"/>
      <c r="BRM31" s="74"/>
      <c r="BRN31" s="85"/>
      <c r="BRO31" s="74"/>
      <c r="BRP31" s="74"/>
      <c r="BRQ31" s="85"/>
      <c r="BRR31" s="74"/>
      <c r="BRS31" s="74"/>
      <c r="BRT31" s="85"/>
      <c r="BRU31" s="74"/>
      <c r="BRV31" s="74"/>
      <c r="BRW31" s="85"/>
      <c r="BRX31" s="80"/>
      <c r="BRY31" s="80"/>
      <c r="BRZ31" s="85"/>
      <c r="BSA31" s="77"/>
      <c r="BSB31" s="74"/>
      <c r="BSC31" s="74"/>
      <c r="BSD31" s="85"/>
      <c r="BSE31" s="74"/>
      <c r="BSF31" s="74"/>
      <c r="BSG31" s="85"/>
      <c r="BSH31" s="74"/>
      <c r="BSI31" s="74"/>
      <c r="BSJ31" s="85"/>
      <c r="BSK31" s="74"/>
      <c r="BSL31" s="74"/>
      <c r="BSM31" s="85"/>
      <c r="BSN31" s="80"/>
      <c r="BSO31" s="80"/>
      <c r="BSP31" s="85"/>
      <c r="BSQ31" s="77"/>
      <c r="BSR31" s="74"/>
      <c r="BSS31" s="74"/>
      <c r="BST31" s="85"/>
      <c r="BSU31" s="74"/>
      <c r="BSV31" s="74"/>
      <c r="BSW31" s="85"/>
      <c r="BSX31" s="74"/>
      <c r="BSY31" s="74"/>
      <c r="BSZ31" s="85"/>
      <c r="BTA31" s="74"/>
      <c r="BTB31" s="74"/>
      <c r="BTC31" s="85"/>
      <c r="BTD31" s="80"/>
      <c r="BTE31" s="80"/>
      <c r="BTF31" s="85"/>
      <c r="BTG31" s="77"/>
      <c r="BTH31" s="74"/>
      <c r="BTI31" s="74"/>
      <c r="BTJ31" s="85"/>
      <c r="BTK31" s="74"/>
      <c r="BTL31" s="74"/>
      <c r="BTM31" s="85"/>
      <c r="BTN31" s="74"/>
      <c r="BTO31" s="74"/>
      <c r="BTP31" s="85"/>
      <c r="BTQ31" s="74"/>
      <c r="BTR31" s="74"/>
      <c r="BTS31" s="85"/>
      <c r="BTT31" s="80"/>
      <c r="BTU31" s="80"/>
      <c r="BTV31" s="85"/>
      <c r="BTW31" s="77"/>
      <c r="BTX31" s="74"/>
      <c r="BTY31" s="74"/>
      <c r="BTZ31" s="85"/>
      <c r="BUA31" s="74"/>
      <c r="BUB31" s="74"/>
      <c r="BUC31" s="85"/>
      <c r="BUD31" s="74"/>
      <c r="BUE31" s="74"/>
      <c r="BUF31" s="85"/>
      <c r="BUG31" s="74"/>
      <c r="BUH31" s="74"/>
      <c r="BUI31" s="85"/>
      <c r="BUJ31" s="80"/>
      <c r="BUK31" s="80"/>
      <c r="BUL31" s="85"/>
      <c r="BUM31" s="77"/>
      <c r="BUN31" s="74"/>
      <c r="BUO31" s="74"/>
      <c r="BUP31" s="85"/>
      <c r="BUQ31" s="74"/>
      <c r="BUR31" s="74"/>
      <c r="BUS31" s="85"/>
      <c r="BUT31" s="74"/>
      <c r="BUU31" s="74"/>
      <c r="BUV31" s="85"/>
      <c r="BUW31" s="74"/>
      <c r="BUX31" s="74"/>
      <c r="BUY31" s="85"/>
      <c r="BUZ31" s="80"/>
      <c r="BVA31" s="80"/>
      <c r="BVB31" s="85"/>
      <c r="BVC31" s="77"/>
      <c r="BVD31" s="74"/>
      <c r="BVE31" s="74"/>
      <c r="BVF31" s="85"/>
      <c r="BVG31" s="74"/>
      <c r="BVH31" s="74"/>
      <c r="BVI31" s="85"/>
      <c r="BVJ31" s="74"/>
      <c r="BVK31" s="74"/>
      <c r="BVL31" s="85"/>
      <c r="BVM31" s="74"/>
      <c r="BVN31" s="74"/>
      <c r="BVO31" s="85"/>
      <c r="BVP31" s="80"/>
      <c r="BVQ31" s="80"/>
      <c r="BVR31" s="85"/>
      <c r="BVS31" s="77"/>
      <c r="BVT31" s="74"/>
      <c r="BVU31" s="74"/>
      <c r="BVV31" s="85"/>
      <c r="BVW31" s="74"/>
      <c r="BVX31" s="74"/>
      <c r="BVY31" s="85"/>
      <c r="BVZ31" s="74"/>
      <c r="BWA31" s="74"/>
      <c r="BWB31" s="85"/>
      <c r="BWC31" s="74"/>
      <c r="BWD31" s="74"/>
      <c r="BWE31" s="85"/>
      <c r="BWF31" s="80"/>
      <c r="BWG31" s="80"/>
      <c r="BWH31" s="85"/>
      <c r="BWI31" s="77"/>
      <c r="BWJ31" s="74"/>
      <c r="BWK31" s="74"/>
      <c r="BWL31" s="85"/>
      <c r="BWM31" s="74"/>
      <c r="BWN31" s="74"/>
      <c r="BWO31" s="85"/>
      <c r="BWP31" s="74"/>
      <c r="BWQ31" s="74"/>
      <c r="BWR31" s="85"/>
      <c r="BWS31" s="74"/>
      <c r="BWT31" s="74"/>
      <c r="BWU31" s="85"/>
      <c r="BWV31" s="80"/>
      <c r="BWW31" s="80"/>
      <c r="BWX31" s="85"/>
      <c r="BWY31" s="77"/>
      <c r="BWZ31" s="74"/>
      <c r="BXA31" s="74"/>
      <c r="BXB31" s="85"/>
      <c r="BXC31" s="74"/>
      <c r="BXD31" s="74"/>
      <c r="BXE31" s="85"/>
      <c r="BXF31" s="74"/>
      <c r="BXG31" s="74"/>
      <c r="BXH31" s="85"/>
      <c r="BXI31" s="74"/>
      <c r="BXJ31" s="74"/>
      <c r="BXK31" s="85"/>
      <c r="BXL31" s="80"/>
      <c r="BXM31" s="80"/>
      <c r="BXN31" s="85"/>
      <c r="BXO31" s="77"/>
      <c r="BXP31" s="74"/>
      <c r="BXQ31" s="74"/>
      <c r="BXR31" s="85"/>
      <c r="BXS31" s="74"/>
      <c r="BXT31" s="74"/>
      <c r="BXU31" s="85"/>
      <c r="BXV31" s="74"/>
      <c r="BXW31" s="74"/>
      <c r="BXX31" s="85"/>
      <c r="BXY31" s="74"/>
      <c r="BXZ31" s="74"/>
      <c r="BYA31" s="85"/>
      <c r="BYB31" s="80"/>
      <c r="BYC31" s="80"/>
      <c r="BYD31" s="85"/>
      <c r="BYE31" s="77"/>
      <c r="BYF31" s="74"/>
      <c r="BYG31" s="74"/>
      <c r="BYH31" s="85"/>
      <c r="BYI31" s="74"/>
      <c r="BYJ31" s="74"/>
      <c r="BYK31" s="85"/>
      <c r="BYL31" s="74"/>
      <c r="BYM31" s="74"/>
      <c r="BYN31" s="85"/>
      <c r="BYO31" s="74"/>
      <c r="BYP31" s="74"/>
      <c r="BYQ31" s="85"/>
      <c r="BYR31" s="80"/>
      <c r="BYS31" s="80"/>
      <c r="BYT31" s="85"/>
      <c r="BYU31" s="77"/>
      <c r="BYV31" s="74"/>
      <c r="BYW31" s="74"/>
      <c r="BYX31" s="85"/>
      <c r="BYY31" s="74"/>
      <c r="BYZ31" s="74"/>
      <c r="BZA31" s="85"/>
      <c r="BZB31" s="74"/>
      <c r="BZC31" s="74"/>
      <c r="BZD31" s="85"/>
      <c r="BZE31" s="74"/>
      <c r="BZF31" s="74"/>
      <c r="BZG31" s="85"/>
      <c r="BZH31" s="80"/>
      <c r="BZI31" s="80"/>
      <c r="BZJ31" s="85"/>
      <c r="BZK31" s="77"/>
      <c r="BZL31" s="74"/>
      <c r="BZM31" s="74"/>
      <c r="BZN31" s="85"/>
      <c r="BZO31" s="74"/>
      <c r="BZP31" s="74"/>
      <c r="BZQ31" s="85"/>
      <c r="BZR31" s="74"/>
      <c r="BZS31" s="74"/>
      <c r="BZT31" s="85"/>
      <c r="BZU31" s="74"/>
      <c r="BZV31" s="74"/>
      <c r="BZW31" s="85"/>
      <c r="BZX31" s="80"/>
      <c r="BZY31" s="80"/>
      <c r="BZZ31" s="85"/>
      <c r="CAA31" s="77"/>
      <c r="CAB31" s="74"/>
      <c r="CAC31" s="74"/>
      <c r="CAD31" s="85"/>
      <c r="CAE31" s="74"/>
      <c r="CAF31" s="74"/>
      <c r="CAG31" s="85"/>
      <c r="CAH31" s="74"/>
      <c r="CAI31" s="74"/>
      <c r="CAJ31" s="85"/>
      <c r="CAK31" s="74"/>
      <c r="CAL31" s="74"/>
      <c r="CAM31" s="85"/>
      <c r="CAN31" s="80"/>
      <c r="CAO31" s="80"/>
      <c r="CAP31" s="85"/>
      <c r="CAQ31" s="77"/>
      <c r="CAR31" s="74"/>
      <c r="CAS31" s="74"/>
      <c r="CAT31" s="85"/>
      <c r="CAU31" s="74"/>
      <c r="CAV31" s="74"/>
      <c r="CAW31" s="85"/>
      <c r="CAX31" s="74"/>
      <c r="CAY31" s="74"/>
      <c r="CAZ31" s="85"/>
      <c r="CBA31" s="74"/>
      <c r="CBB31" s="74"/>
      <c r="CBC31" s="85"/>
      <c r="CBD31" s="80"/>
      <c r="CBE31" s="80"/>
      <c r="CBF31" s="85"/>
      <c r="CBG31" s="77"/>
      <c r="CBH31" s="74"/>
      <c r="CBI31" s="74"/>
      <c r="CBJ31" s="85"/>
      <c r="CBK31" s="74"/>
      <c r="CBL31" s="74"/>
      <c r="CBM31" s="85"/>
      <c r="CBN31" s="74"/>
      <c r="CBO31" s="74"/>
      <c r="CBP31" s="85"/>
      <c r="CBQ31" s="74"/>
      <c r="CBR31" s="74"/>
      <c r="CBS31" s="85"/>
      <c r="CBT31" s="80"/>
      <c r="CBU31" s="80"/>
      <c r="CBV31" s="85"/>
      <c r="CBW31" s="77"/>
      <c r="CBX31" s="74"/>
      <c r="CBY31" s="74"/>
      <c r="CBZ31" s="85"/>
      <c r="CCA31" s="74"/>
      <c r="CCB31" s="74"/>
      <c r="CCC31" s="85"/>
      <c r="CCD31" s="74"/>
      <c r="CCE31" s="74"/>
      <c r="CCF31" s="85"/>
      <c r="CCG31" s="74"/>
      <c r="CCH31" s="74"/>
      <c r="CCI31" s="85"/>
      <c r="CCJ31" s="80"/>
      <c r="CCK31" s="80"/>
      <c r="CCL31" s="85"/>
      <c r="CCM31" s="77"/>
      <c r="CCN31" s="74"/>
      <c r="CCO31" s="74"/>
      <c r="CCP31" s="85"/>
      <c r="CCQ31" s="74"/>
      <c r="CCR31" s="74"/>
      <c r="CCS31" s="85"/>
      <c r="CCT31" s="74"/>
      <c r="CCU31" s="74"/>
      <c r="CCV31" s="85"/>
      <c r="CCW31" s="74"/>
      <c r="CCX31" s="74"/>
      <c r="CCY31" s="85"/>
      <c r="CCZ31" s="80"/>
      <c r="CDA31" s="80"/>
      <c r="CDB31" s="85"/>
      <c r="CDC31" s="77"/>
      <c r="CDD31" s="74"/>
      <c r="CDE31" s="74"/>
      <c r="CDF31" s="85"/>
      <c r="CDG31" s="74"/>
      <c r="CDH31" s="74"/>
      <c r="CDI31" s="85"/>
      <c r="CDJ31" s="74"/>
      <c r="CDK31" s="74"/>
      <c r="CDL31" s="85"/>
      <c r="CDM31" s="74"/>
      <c r="CDN31" s="74"/>
      <c r="CDO31" s="85"/>
      <c r="CDP31" s="80"/>
      <c r="CDQ31" s="80"/>
      <c r="CDR31" s="85"/>
      <c r="CDS31" s="77"/>
      <c r="CDT31" s="74"/>
      <c r="CDU31" s="74"/>
      <c r="CDV31" s="85"/>
      <c r="CDW31" s="74"/>
      <c r="CDX31" s="74"/>
      <c r="CDY31" s="85"/>
      <c r="CDZ31" s="74"/>
      <c r="CEA31" s="74"/>
      <c r="CEB31" s="85"/>
      <c r="CEC31" s="74"/>
      <c r="CED31" s="74"/>
      <c r="CEE31" s="85"/>
      <c r="CEF31" s="80"/>
      <c r="CEG31" s="80"/>
      <c r="CEH31" s="85"/>
      <c r="CEI31" s="77"/>
      <c r="CEJ31" s="74"/>
      <c r="CEK31" s="74"/>
      <c r="CEL31" s="85"/>
      <c r="CEM31" s="74"/>
      <c r="CEN31" s="74"/>
      <c r="CEO31" s="85"/>
      <c r="CEP31" s="74"/>
      <c r="CEQ31" s="74"/>
      <c r="CER31" s="85"/>
      <c r="CES31" s="74"/>
      <c r="CET31" s="74"/>
      <c r="CEU31" s="85"/>
      <c r="CEV31" s="80"/>
      <c r="CEW31" s="80"/>
      <c r="CEX31" s="85"/>
      <c r="CEY31" s="77"/>
      <c r="CEZ31" s="74"/>
      <c r="CFA31" s="74"/>
      <c r="CFB31" s="85"/>
      <c r="CFC31" s="74"/>
      <c r="CFD31" s="74"/>
      <c r="CFE31" s="85"/>
      <c r="CFF31" s="74"/>
      <c r="CFG31" s="74"/>
      <c r="CFH31" s="85"/>
      <c r="CFI31" s="74"/>
      <c r="CFJ31" s="74"/>
      <c r="CFK31" s="85"/>
      <c r="CFL31" s="80"/>
      <c r="CFM31" s="80"/>
      <c r="CFN31" s="85"/>
      <c r="CFO31" s="77"/>
      <c r="CFP31" s="74"/>
      <c r="CFQ31" s="74"/>
      <c r="CFR31" s="85"/>
      <c r="CFS31" s="74"/>
      <c r="CFT31" s="74"/>
      <c r="CFU31" s="85"/>
      <c r="CFV31" s="74"/>
      <c r="CFW31" s="74"/>
      <c r="CFX31" s="85"/>
      <c r="CFY31" s="74"/>
      <c r="CFZ31" s="74"/>
      <c r="CGA31" s="85"/>
      <c r="CGB31" s="80"/>
      <c r="CGC31" s="80"/>
      <c r="CGD31" s="85"/>
      <c r="CGE31" s="77"/>
      <c r="CGF31" s="74"/>
      <c r="CGG31" s="74"/>
      <c r="CGH31" s="85"/>
      <c r="CGI31" s="74"/>
      <c r="CGJ31" s="74"/>
      <c r="CGK31" s="85"/>
      <c r="CGL31" s="74"/>
      <c r="CGM31" s="74"/>
      <c r="CGN31" s="85"/>
      <c r="CGO31" s="74"/>
      <c r="CGP31" s="74"/>
      <c r="CGQ31" s="85"/>
      <c r="CGR31" s="80"/>
      <c r="CGS31" s="80"/>
      <c r="CGT31" s="85"/>
      <c r="CGU31" s="77"/>
      <c r="CGV31" s="74"/>
      <c r="CGW31" s="74"/>
      <c r="CGX31" s="85"/>
      <c r="CGY31" s="74"/>
      <c r="CGZ31" s="74"/>
      <c r="CHA31" s="85"/>
      <c r="CHB31" s="74"/>
      <c r="CHC31" s="74"/>
      <c r="CHD31" s="85"/>
      <c r="CHE31" s="74"/>
      <c r="CHF31" s="74"/>
      <c r="CHG31" s="85"/>
      <c r="CHH31" s="80"/>
      <c r="CHI31" s="80"/>
      <c r="CHJ31" s="85"/>
      <c r="CHK31" s="77"/>
      <c r="CHL31" s="74"/>
      <c r="CHM31" s="74"/>
      <c r="CHN31" s="85"/>
      <c r="CHO31" s="74"/>
      <c r="CHP31" s="74"/>
      <c r="CHQ31" s="85"/>
      <c r="CHR31" s="74"/>
      <c r="CHS31" s="74"/>
      <c r="CHT31" s="85"/>
      <c r="CHU31" s="74"/>
      <c r="CHV31" s="74"/>
      <c r="CHW31" s="85"/>
      <c r="CHX31" s="80"/>
      <c r="CHY31" s="80"/>
      <c r="CHZ31" s="85"/>
      <c r="CIA31" s="77"/>
      <c r="CIB31" s="74"/>
      <c r="CIC31" s="74"/>
      <c r="CID31" s="85"/>
      <c r="CIE31" s="74"/>
      <c r="CIF31" s="74"/>
      <c r="CIG31" s="85"/>
      <c r="CIH31" s="74"/>
      <c r="CII31" s="74"/>
      <c r="CIJ31" s="85"/>
      <c r="CIK31" s="74"/>
      <c r="CIL31" s="74"/>
      <c r="CIM31" s="85"/>
      <c r="CIN31" s="80"/>
      <c r="CIO31" s="80"/>
      <c r="CIP31" s="85"/>
      <c r="CIQ31" s="77"/>
      <c r="CIR31" s="74"/>
      <c r="CIS31" s="74"/>
      <c r="CIT31" s="85"/>
      <c r="CIU31" s="74"/>
      <c r="CIV31" s="74"/>
      <c r="CIW31" s="85"/>
      <c r="CIX31" s="74"/>
      <c r="CIY31" s="74"/>
      <c r="CIZ31" s="85"/>
      <c r="CJA31" s="74"/>
      <c r="CJB31" s="74"/>
      <c r="CJC31" s="85"/>
      <c r="CJD31" s="80"/>
      <c r="CJE31" s="80"/>
      <c r="CJF31" s="85"/>
      <c r="CJG31" s="77"/>
      <c r="CJH31" s="74"/>
      <c r="CJI31" s="74"/>
      <c r="CJJ31" s="85"/>
      <c r="CJK31" s="74"/>
      <c r="CJL31" s="74"/>
      <c r="CJM31" s="85"/>
      <c r="CJN31" s="74"/>
      <c r="CJO31" s="74"/>
      <c r="CJP31" s="85"/>
      <c r="CJQ31" s="74"/>
      <c r="CJR31" s="74"/>
      <c r="CJS31" s="85"/>
      <c r="CJT31" s="80"/>
      <c r="CJU31" s="80"/>
      <c r="CJV31" s="85"/>
      <c r="CJW31" s="77"/>
      <c r="CJX31" s="74"/>
      <c r="CJY31" s="74"/>
      <c r="CJZ31" s="85"/>
      <c r="CKA31" s="74"/>
      <c r="CKB31" s="74"/>
      <c r="CKC31" s="85"/>
      <c r="CKD31" s="74"/>
      <c r="CKE31" s="74"/>
      <c r="CKF31" s="85"/>
      <c r="CKG31" s="74"/>
      <c r="CKH31" s="74"/>
      <c r="CKI31" s="85"/>
      <c r="CKJ31" s="80"/>
      <c r="CKK31" s="80"/>
      <c r="CKL31" s="85"/>
      <c r="CKM31" s="77"/>
      <c r="CKN31" s="74"/>
      <c r="CKO31" s="74"/>
      <c r="CKP31" s="85"/>
      <c r="CKQ31" s="74"/>
      <c r="CKR31" s="74"/>
      <c r="CKS31" s="85"/>
      <c r="CKT31" s="74"/>
      <c r="CKU31" s="74"/>
      <c r="CKV31" s="85"/>
      <c r="CKW31" s="74"/>
      <c r="CKX31" s="74"/>
      <c r="CKY31" s="85"/>
      <c r="CKZ31" s="80"/>
      <c r="CLA31" s="80"/>
      <c r="CLB31" s="85"/>
      <c r="CLC31" s="77"/>
      <c r="CLD31" s="74"/>
      <c r="CLE31" s="74"/>
      <c r="CLF31" s="85"/>
      <c r="CLG31" s="74"/>
      <c r="CLH31" s="74"/>
      <c r="CLI31" s="85"/>
      <c r="CLJ31" s="74"/>
      <c r="CLK31" s="74"/>
      <c r="CLL31" s="85"/>
      <c r="CLM31" s="74"/>
      <c r="CLN31" s="74"/>
      <c r="CLO31" s="85"/>
      <c r="CLP31" s="80"/>
      <c r="CLQ31" s="80"/>
      <c r="CLR31" s="85"/>
      <c r="CLS31" s="77"/>
      <c r="CLT31" s="74"/>
      <c r="CLU31" s="74"/>
      <c r="CLV31" s="85"/>
      <c r="CLW31" s="74"/>
      <c r="CLX31" s="74"/>
      <c r="CLY31" s="85"/>
      <c r="CLZ31" s="74"/>
      <c r="CMA31" s="74"/>
      <c r="CMB31" s="85"/>
      <c r="CMC31" s="74"/>
      <c r="CMD31" s="74"/>
      <c r="CME31" s="85"/>
      <c r="CMF31" s="80"/>
      <c r="CMG31" s="80"/>
      <c r="CMH31" s="85"/>
      <c r="CMI31" s="77"/>
      <c r="CMJ31" s="74"/>
      <c r="CMK31" s="74"/>
      <c r="CML31" s="85"/>
      <c r="CMM31" s="74"/>
      <c r="CMN31" s="74"/>
      <c r="CMO31" s="85"/>
      <c r="CMP31" s="74"/>
      <c r="CMQ31" s="74"/>
      <c r="CMR31" s="85"/>
      <c r="CMS31" s="74"/>
      <c r="CMT31" s="74"/>
      <c r="CMU31" s="85"/>
      <c r="CMV31" s="80"/>
      <c r="CMW31" s="80"/>
      <c r="CMX31" s="85"/>
      <c r="CMY31" s="77"/>
      <c r="CMZ31" s="74"/>
      <c r="CNA31" s="74"/>
      <c r="CNB31" s="85"/>
      <c r="CNC31" s="74"/>
      <c r="CND31" s="74"/>
      <c r="CNE31" s="85"/>
      <c r="CNF31" s="74"/>
      <c r="CNG31" s="74"/>
      <c r="CNH31" s="85"/>
      <c r="CNI31" s="74"/>
      <c r="CNJ31" s="74"/>
      <c r="CNK31" s="85"/>
      <c r="CNL31" s="80"/>
      <c r="CNM31" s="80"/>
      <c r="CNN31" s="85"/>
      <c r="CNO31" s="77"/>
      <c r="CNP31" s="74"/>
      <c r="CNQ31" s="74"/>
      <c r="CNR31" s="85"/>
      <c r="CNS31" s="74"/>
      <c r="CNT31" s="74"/>
      <c r="CNU31" s="85"/>
      <c r="CNV31" s="74"/>
      <c r="CNW31" s="74"/>
      <c r="CNX31" s="85"/>
      <c r="CNY31" s="74"/>
      <c r="CNZ31" s="74"/>
      <c r="COA31" s="85"/>
      <c r="COB31" s="80"/>
      <c r="COC31" s="80"/>
      <c r="COD31" s="85"/>
      <c r="COE31" s="77"/>
      <c r="COF31" s="74"/>
      <c r="COG31" s="74"/>
      <c r="COH31" s="85"/>
      <c r="COI31" s="74"/>
      <c r="COJ31" s="74"/>
      <c r="COK31" s="85"/>
      <c r="COL31" s="74"/>
      <c r="COM31" s="74"/>
      <c r="CON31" s="85"/>
      <c r="COO31" s="74"/>
      <c r="COP31" s="74"/>
      <c r="COQ31" s="85"/>
      <c r="COR31" s="80"/>
      <c r="COS31" s="80"/>
      <c r="COT31" s="85"/>
      <c r="COU31" s="77"/>
      <c r="COV31" s="74"/>
      <c r="COW31" s="74"/>
      <c r="COX31" s="85"/>
      <c r="COY31" s="74"/>
      <c r="COZ31" s="74"/>
      <c r="CPA31" s="85"/>
      <c r="CPB31" s="74"/>
      <c r="CPC31" s="74"/>
      <c r="CPD31" s="85"/>
      <c r="CPE31" s="74"/>
      <c r="CPF31" s="74"/>
      <c r="CPG31" s="85"/>
      <c r="CPH31" s="80"/>
      <c r="CPI31" s="80"/>
      <c r="CPJ31" s="85"/>
      <c r="CPK31" s="77"/>
      <c r="CPL31" s="74"/>
      <c r="CPM31" s="74"/>
      <c r="CPN31" s="85"/>
      <c r="CPO31" s="74"/>
      <c r="CPP31" s="74"/>
      <c r="CPQ31" s="85"/>
      <c r="CPR31" s="74"/>
      <c r="CPS31" s="74"/>
      <c r="CPT31" s="85"/>
      <c r="CPU31" s="74"/>
      <c r="CPV31" s="74"/>
      <c r="CPW31" s="85"/>
      <c r="CPX31" s="80"/>
      <c r="CPY31" s="80"/>
      <c r="CPZ31" s="85"/>
      <c r="CQA31" s="77"/>
      <c r="CQB31" s="74"/>
      <c r="CQC31" s="74"/>
      <c r="CQD31" s="85"/>
      <c r="CQE31" s="74"/>
      <c r="CQF31" s="74"/>
      <c r="CQG31" s="85"/>
      <c r="CQH31" s="74"/>
      <c r="CQI31" s="74"/>
      <c r="CQJ31" s="85"/>
      <c r="CQK31" s="74"/>
      <c r="CQL31" s="74"/>
      <c r="CQM31" s="85"/>
      <c r="CQN31" s="80"/>
      <c r="CQO31" s="80"/>
      <c r="CQP31" s="85"/>
      <c r="CQQ31" s="77"/>
      <c r="CQR31" s="74"/>
      <c r="CQS31" s="74"/>
      <c r="CQT31" s="85"/>
      <c r="CQU31" s="74"/>
      <c r="CQV31" s="74"/>
      <c r="CQW31" s="85"/>
      <c r="CQX31" s="74"/>
      <c r="CQY31" s="74"/>
      <c r="CQZ31" s="85"/>
      <c r="CRA31" s="74"/>
      <c r="CRB31" s="74"/>
      <c r="CRC31" s="85"/>
      <c r="CRD31" s="80"/>
      <c r="CRE31" s="80"/>
      <c r="CRF31" s="85"/>
      <c r="CRG31" s="77"/>
      <c r="CRH31" s="74"/>
      <c r="CRI31" s="74"/>
      <c r="CRJ31" s="85"/>
      <c r="CRK31" s="74"/>
      <c r="CRL31" s="74"/>
      <c r="CRM31" s="85"/>
      <c r="CRN31" s="74"/>
      <c r="CRO31" s="74"/>
      <c r="CRP31" s="85"/>
      <c r="CRQ31" s="74"/>
      <c r="CRR31" s="74"/>
      <c r="CRS31" s="85"/>
      <c r="CRT31" s="80"/>
      <c r="CRU31" s="80"/>
      <c r="CRV31" s="85"/>
      <c r="CRW31" s="77"/>
      <c r="CRX31" s="74"/>
      <c r="CRY31" s="74"/>
      <c r="CRZ31" s="85"/>
      <c r="CSA31" s="74"/>
      <c r="CSB31" s="74"/>
      <c r="CSC31" s="85"/>
      <c r="CSD31" s="74"/>
      <c r="CSE31" s="74"/>
      <c r="CSF31" s="85"/>
      <c r="CSG31" s="74"/>
      <c r="CSH31" s="74"/>
      <c r="CSI31" s="85"/>
      <c r="CSJ31" s="80"/>
      <c r="CSK31" s="80"/>
      <c r="CSL31" s="85"/>
      <c r="CSM31" s="77"/>
      <c r="CSN31" s="74"/>
      <c r="CSO31" s="74"/>
      <c r="CSP31" s="85"/>
      <c r="CSQ31" s="74"/>
      <c r="CSR31" s="74"/>
      <c r="CSS31" s="85"/>
      <c r="CST31" s="74"/>
      <c r="CSU31" s="74"/>
      <c r="CSV31" s="85"/>
      <c r="CSW31" s="74"/>
      <c r="CSX31" s="74"/>
      <c r="CSY31" s="85"/>
      <c r="CSZ31" s="80"/>
      <c r="CTA31" s="80"/>
      <c r="CTB31" s="85"/>
      <c r="CTC31" s="77"/>
      <c r="CTD31" s="74"/>
      <c r="CTE31" s="74"/>
      <c r="CTF31" s="85"/>
      <c r="CTG31" s="74"/>
      <c r="CTH31" s="74"/>
      <c r="CTI31" s="85"/>
      <c r="CTJ31" s="74"/>
      <c r="CTK31" s="74"/>
      <c r="CTL31" s="85"/>
      <c r="CTM31" s="74"/>
      <c r="CTN31" s="74"/>
      <c r="CTO31" s="85"/>
      <c r="CTP31" s="80"/>
      <c r="CTQ31" s="80"/>
      <c r="CTR31" s="85"/>
      <c r="CTS31" s="77"/>
      <c r="CTT31" s="74"/>
      <c r="CTU31" s="74"/>
      <c r="CTV31" s="85"/>
      <c r="CTW31" s="74"/>
      <c r="CTX31" s="74"/>
      <c r="CTY31" s="85"/>
      <c r="CTZ31" s="74"/>
      <c r="CUA31" s="74"/>
      <c r="CUB31" s="85"/>
      <c r="CUC31" s="74"/>
      <c r="CUD31" s="74"/>
      <c r="CUE31" s="85"/>
      <c r="CUF31" s="80"/>
      <c r="CUG31" s="80"/>
      <c r="CUH31" s="85"/>
      <c r="CUI31" s="77"/>
      <c r="CUJ31" s="74"/>
      <c r="CUK31" s="74"/>
      <c r="CUL31" s="85"/>
      <c r="CUM31" s="74"/>
      <c r="CUN31" s="74"/>
      <c r="CUO31" s="85"/>
      <c r="CUP31" s="74"/>
      <c r="CUQ31" s="74"/>
      <c r="CUR31" s="85"/>
      <c r="CUS31" s="74"/>
      <c r="CUT31" s="74"/>
      <c r="CUU31" s="85"/>
      <c r="CUV31" s="80"/>
      <c r="CUW31" s="80"/>
      <c r="CUX31" s="85"/>
      <c r="CUY31" s="77"/>
      <c r="CUZ31" s="74"/>
      <c r="CVA31" s="74"/>
      <c r="CVB31" s="85"/>
      <c r="CVC31" s="74"/>
      <c r="CVD31" s="74"/>
      <c r="CVE31" s="85"/>
      <c r="CVF31" s="74"/>
      <c r="CVG31" s="74"/>
      <c r="CVH31" s="85"/>
      <c r="CVI31" s="74"/>
      <c r="CVJ31" s="74"/>
      <c r="CVK31" s="85"/>
      <c r="CVL31" s="80"/>
      <c r="CVM31" s="80"/>
      <c r="CVN31" s="85"/>
      <c r="CVO31" s="77"/>
      <c r="CVP31" s="74"/>
      <c r="CVQ31" s="74"/>
      <c r="CVR31" s="85"/>
      <c r="CVS31" s="74"/>
      <c r="CVT31" s="74"/>
      <c r="CVU31" s="85"/>
      <c r="CVV31" s="74"/>
      <c r="CVW31" s="74"/>
      <c r="CVX31" s="85"/>
      <c r="CVY31" s="74"/>
      <c r="CVZ31" s="74"/>
      <c r="CWA31" s="85"/>
      <c r="CWB31" s="80"/>
      <c r="CWC31" s="80"/>
      <c r="CWD31" s="85"/>
      <c r="CWE31" s="77"/>
      <c r="CWF31" s="74"/>
      <c r="CWG31" s="74"/>
      <c r="CWH31" s="85"/>
      <c r="CWI31" s="74"/>
      <c r="CWJ31" s="74"/>
      <c r="CWK31" s="85"/>
      <c r="CWL31" s="74"/>
      <c r="CWM31" s="74"/>
      <c r="CWN31" s="85"/>
      <c r="CWO31" s="74"/>
      <c r="CWP31" s="74"/>
      <c r="CWQ31" s="85"/>
      <c r="CWR31" s="80"/>
      <c r="CWS31" s="80"/>
      <c r="CWT31" s="85"/>
      <c r="CWU31" s="77"/>
      <c r="CWV31" s="74"/>
      <c r="CWW31" s="74"/>
      <c r="CWX31" s="85"/>
      <c r="CWY31" s="74"/>
      <c r="CWZ31" s="74"/>
      <c r="CXA31" s="85"/>
      <c r="CXB31" s="74"/>
      <c r="CXC31" s="74"/>
      <c r="CXD31" s="85"/>
      <c r="CXE31" s="74"/>
      <c r="CXF31" s="74"/>
      <c r="CXG31" s="85"/>
      <c r="CXH31" s="80"/>
      <c r="CXI31" s="80"/>
      <c r="CXJ31" s="85"/>
      <c r="CXK31" s="77"/>
      <c r="CXL31" s="74"/>
      <c r="CXM31" s="74"/>
      <c r="CXN31" s="85"/>
      <c r="CXO31" s="74"/>
      <c r="CXP31" s="74"/>
      <c r="CXQ31" s="85"/>
      <c r="CXR31" s="74"/>
      <c r="CXS31" s="74"/>
      <c r="CXT31" s="85"/>
      <c r="CXU31" s="74"/>
      <c r="CXV31" s="74"/>
      <c r="CXW31" s="85"/>
      <c r="CXX31" s="80"/>
      <c r="CXY31" s="80"/>
      <c r="CXZ31" s="85"/>
      <c r="CYA31" s="77"/>
      <c r="CYB31" s="74"/>
      <c r="CYC31" s="74"/>
      <c r="CYD31" s="85"/>
      <c r="CYE31" s="74"/>
      <c r="CYF31" s="74"/>
      <c r="CYG31" s="85"/>
      <c r="CYH31" s="74"/>
      <c r="CYI31" s="74"/>
      <c r="CYJ31" s="85"/>
      <c r="CYK31" s="74"/>
      <c r="CYL31" s="74"/>
      <c r="CYM31" s="85"/>
      <c r="CYN31" s="80"/>
      <c r="CYO31" s="80"/>
      <c r="CYP31" s="85"/>
      <c r="CYQ31" s="77"/>
      <c r="CYR31" s="74"/>
      <c r="CYS31" s="74"/>
      <c r="CYT31" s="85"/>
      <c r="CYU31" s="74"/>
      <c r="CYV31" s="74"/>
      <c r="CYW31" s="85"/>
      <c r="CYX31" s="74"/>
      <c r="CYY31" s="74"/>
      <c r="CYZ31" s="85"/>
      <c r="CZA31" s="74"/>
      <c r="CZB31" s="74"/>
      <c r="CZC31" s="85"/>
      <c r="CZD31" s="80"/>
      <c r="CZE31" s="80"/>
      <c r="CZF31" s="85"/>
      <c r="CZG31" s="77"/>
      <c r="CZH31" s="74"/>
      <c r="CZI31" s="74"/>
      <c r="CZJ31" s="85"/>
      <c r="CZK31" s="74"/>
      <c r="CZL31" s="74"/>
      <c r="CZM31" s="85"/>
      <c r="CZN31" s="74"/>
      <c r="CZO31" s="74"/>
      <c r="CZP31" s="85"/>
      <c r="CZQ31" s="74"/>
      <c r="CZR31" s="74"/>
      <c r="CZS31" s="85"/>
      <c r="CZT31" s="80"/>
      <c r="CZU31" s="80"/>
      <c r="CZV31" s="85"/>
      <c r="CZW31" s="77"/>
      <c r="CZX31" s="74"/>
      <c r="CZY31" s="74"/>
      <c r="CZZ31" s="85"/>
      <c r="DAA31" s="74"/>
      <c r="DAB31" s="74"/>
      <c r="DAC31" s="85"/>
      <c r="DAD31" s="74"/>
      <c r="DAE31" s="74"/>
      <c r="DAF31" s="85"/>
      <c r="DAG31" s="74"/>
      <c r="DAH31" s="74"/>
      <c r="DAI31" s="85"/>
      <c r="DAJ31" s="80"/>
      <c r="DAK31" s="80"/>
      <c r="DAL31" s="85"/>
      <c r="DAM31" s="77"/>
      <c r="DAN31" s="74"/>
      <c r="DAO31" s="74"/>
      <c r="DAP31" s="85"/>
      <c r="DAQ31" s="74"/>
      <c r="DAR31" s="74"/>
      <c r="DAS31" s="85"/>
      <c r="DAT31" s="74"/>
      <c r="DAU31" s="74"/>
      <c r="DAV31" s="85"/>
      <c r="DAW31" s="74"/>
      <c r="DAX31" s="74"/>
      <c r="DAY31" s="85"/>
      <c r="DAZ31" s="80"/>
      <c r="DBA31" s="80"/>
      <c r="DBB31" s="85"/>
      <c r="DBC31" s="77"/>
      <c r="DBD31" s="74"/>
      <c r="DBE31" s="74"/>
      <c r="DBF31" s="85"/>
      <c r="DBG31" s="74"/>
      <c r="DBH31" s="74"/>
      <c r="DBI31" s="85"/>
      <c r="DBJ31" s="74"/>
      <c r="DBK31" s="74"/>
      <c r="DBL31" s="85"/>
      <c r="DBM31" s="74"/>
      <c r="DBN31" s="74"/>
      <c r="DBO31" s="85"/>
      <c r="DBP31" s="80"/>
      <c r="DBQ31" s="80"/>
      <c r="DBR31" s="85"/>
      <c r="DBS31" s="77"/>
      <c r="DBT31" s="74"/>
      <c r="DBU31" s="74"/>
      <c r="DBV31" s="85"/>
      <c r="DBW31" s="74"/>
      <c r="DBX31" s="74"/>
      <c r="DBY31" s="85"/>
      <c r="DBZ31" s="74"/>
      <c r="DCA31" s="74"/>
      <c r="DCB31" s="85"/>
      <c r="DCC31" s="74"/>
      <c r="DCD31" s="74"/>
      <c r="DCE31" s="85"/>
      <c r="DCF31" s="80"/>
      <c r="DCG31" s="80"/>
      <c r="DCH31" s="85"/>
      <c r="DCI31" s="77"/>
      <c r="DCJ31" s="74"/>
      <c r="DCK31" s="74"/>
      <c r="DCL31" s="85"/>
      <c r="DCM31" s="74"/>
      <c r="DCN31" s="74"/>
      <c r="DCO31" s="85"/>
      <c r="DCP31" s="74"/>
      <c r="DCQ31" s="74"/>
      <c r="DCR31" s="85"/>
      <c r="DCS31" s="74"/>
      <c r="DCT31" s="74"/>
      <c r="DCU31" s="85"/>
      <c r="DCV31" s="80"/>
      <c r="DCW31" s="80"/>
      <c r="DCX31" s="85"/>
      <c r="DCY31" s="77"/>
      <c r="DCZ31" s="74"/>
      <c r="DDA31" s="74"/>
      <c r="DDB31" s="85"/>
      <c r="DDC31" s="74"/>
      <c r="DDD31" s="74"/>
      <c r="DDE31" s="85"/>
      <c r="DDF31" s="74"/>
      <c r="DDG31" s="74"/>
      <c r="DDH31" s="85"/>
      <c r="DDI31" s="74"/>
      <c r="DDJ31" s="74"/>
      <c r="DDK31" s="85"/>
      <c r="DDL31" s="80"/>
      <c r="DDM31" s="80"/>
      <c r="DDN31" s="85"/>
      <c r="DDO31" s="77"/>
      <c r="DDP31" s="74"/>
      <c r="DDQ31" s="74"/>
      <c r="DDR31" s="85"/>
      <c r="DDS31" s="74"/>
      <c r="DDT31" s="74"/>
      <c r="DDU31" s="85"/>
      <c r="DDV31" s="74"/>
      <c r="DDW31" s="74"/>
      <c r="DDX31" s="85"/>
      <c r="DDY31" s="74"/>
      <c r="DDZ31" s="74"/>
      <c r="DEA31" s="85"/>
      <c r="DEB31" s="80"/>
      <c r="DEC31" s="80"/>
      <c r="DED31" s="85"/>
      <c r="DEE31" s="77"/>
      <c r="DEF31" s="74"/>
      <c r="DEG31" s="74"/>
      <c r="DEH31" s="85"/>
      <c r="DEI31" s="74"/>
      <c r="DEJ31" s="74"/>
      <c r="DEK31" s="85"/>
      <c r="DEL31" s="74"/>
      <c r="DEM31" s="74"/>
      <c r="DEN31" s="85"/>
      <c r="DEO31" s="74"/>
      <c r="DEP31" s="74"/>
      <c r="DEQ31" s="85"/>
      <c r="DER31" s="80"/>
      <c r="DES31" s="80"/>
      <c r="DET31" s="85"/>
      <c r="DEU31" s="77"/>
      <c r="DEV31" s="74"/>
      <c r="DEW31" s="74"/>
      <c r="DEX31" s="85"/>
      <c r="DEY31" s="74"/>
      <c r="DEZ31" s="74"/>
      <c r="DFA31" s="85"/>
      <c r="DFB31" s="74"/>
      <c r="DFC31" s="74"/>
      <c r="DFD31" s="85"/>
      <c r="DFE31" s="74"/>
      <c r="DFF31" s="74"/>
      <c r="DFG31" s="85"/>
      <c r="DFH31" s="80"/>
      <c r="DFI31" s="80"/>
      <c r="DFJ31" s="85"/>
      <c r="DFK31" s="77"/>
      <c r="DFL31" s="74"/>
      <c r="DFM31" s="74"/>
      <c r="DFN31" s="85"/>
      <c r="DFO31" s="74"/>
      <c r="DFP31" s="74"/>
      <c r="DFQ31" s="85"/>
      <c r="DFR31" s="74"/>
      <c r="DFS31" s="74"/>
      <c r="DFT31" s="85"/>
      <c r="DFU31" s="74"/>
      <c r="DFV31" s="74"/>
      <c r="DFW31" s="85"/>
      <c r="DFX31" s="80"/>
      <c r="DFY31" s="80"/>
      <c r="DFZ31" s="85"/>
      <c r="DGA31" s="77"/>
      <c r="DGB31" s="74"/>
      <c r="DGC31" s="74"/>
      <c r="DGD31" s="85"/>
      <c r="DGE31" s="74"/>
      <c r="DGF31" s="74"/>
      <c r="DGG31" s="85"/>
      <c r="DGH31" s="74"/>
      <c r="DGI31" s="74"/>
      <c r="DGJ31" s="85"/>
      <c r="DGK31" s="74"/>
      <c r="DGL31" s="74"/>
      <c r="DGM31" s="85"/>
      <c r="DGN31" s="80"/>
      <c r="DGO31" s="80"/>
      <c r="DGP31" s="85"/>
      <c r="DGQ31" s="77"/>
      <c r="DGR31" s="74"/>
      <c r="DGS31" s="74"/>
      <c r="DGT31" s="85"/>
      <c r="DGU31" s="74"/>
      <c r="DGV31" s="74"/>
      <c r="DGW31" s="85"/>
      <c r="DGX31" s="74"/>
      <c r="DGY31" s="74"/>
      <c r="DGZ31" s="85"/>
      <c r="DHA31" s="74"/>
      <c r="DHB31" s="74"/>
      <c r="DHC31" s="85"/>
      <c r="DHD31" s="80"/>
      <c r="DHE31" s="80"/>
      <c r="DHF31" s="85"/>
      <c r="DHG31" s="77"/>
      <c r="DHH31" s="74"/>
      <c r="DHI31" s="74"/>
      <c r="DHJ31" s="85"/>
      <c r="DHK31" s="74"/>
      <c r="DHL31" s="74"/>
      <c r="DHM31" s="85"/>
      <c r="DHN31" s="74"/>
      <c r="DHO31" s="74"/>
      <c r="DHP31" s="85"/>
      <c r="DHQ31" s="74"/>
      <c r="DHR31" s="74"/>
      <c r="DHS31" s="85"/>
      <c r="DHT31" s="80"/>
      <c r="DHU31" s="80"/>
      <c r="DHV31" s="85"/>
      <c r="DHW31" s="77"/>
      <c r="DHX31" s="74"/>
      <c r="DHY31" s="74"/>
      <c r="DHZ31" s="85"/>
      <c r="DIA31" s="74"/>
      <c r="DIB31" s="74"/>
      <c r="DIC31" s="85"/>
      <c r="DID31" s="74"/>
      <c r="DIE31" s="74"/>
      <c r="DIF31" s="85"/>
      <c r="DIG31" s="74"/>
      <c r="DIH31" s="74"/>
      <c r="DII31" s="85"/>
      <c r="DIJ31" s="80"/>
      <c r="DIK31" s="80"/>
      <c r="DIL31" s="85"/>
      <c r="DIM31" s="77"/>
      <c r="DIN31" s="74"/>
      <c r="DIO31" s="74"/>
      <c r="DIP31" s="85"/>
      <c r="DIQ31" s="74"/>
      <c r="DIR31" s="74"/>
      <c r="DIS31" s="85"/>
      <c r="DIT31" s="74"/>
      <c r="DIU31" s="74"/>
      <c r="DIV31" s="85"/>
      <c r="DIW31" s="74"/>
      <c r="DIX31" s="74"/>
      <c r="DIY31" s="85"/>
      <c r="DIZ31" s="80"/>
      <c r="DJA31" s="80"/>
      <c r="DJB31" s="85"/>
      <c r="DJC31" s="77"/>
      <c r="DJD31" s="74"/>
      <c r="DJE31" s="74"/>
      <c r="DJF31" s="85"/>
      <c r="DJG31" s="74"/>
      <c r="DJH31" s="74"/>
      <c r="DJI31" s="85"/>
      <c r="DJJ31" s="74"/>
      <c r="DJK31" s="74"/>
      <c r="DJL31" s="85"/>
      <c r="DJM31" s="74"/>
      <c r="DJN31" s="74"/>
      <c r="DJO31" s="85"/>
      <c r="DJP31" s="80"/>
      <c r="DJQ31" s="80"/>
      <c r="DJR31" s="85"/>
      <c r="DJS31" s="77"/>
      <c r="DJT31" s="74"/>
      <c r="DJU31" s="74"/>
      <c r="DJV31" s="85"/>
      <c r="DJW31" s="74"/>
      <c r="DJX31" s="74"/>
      <c r="DJY31" s="85"/>
      <c r="DJZ31" s="74"/>
      <c r="DKA31" s="74"/>
      <c r="DKB31" s="85"/>
      <c r="DKC31" s="74"/>
      <c r="DKD31" s="74"/>
      <c r="DKE31" s="85"/>
      <c r="DKF31" s="80"/>
      <c r="DKG31" s="80"/>
      <c r="DKH31" s="85"/>
      <c r="DKI31" s="77"/>
      <c r="DKJ31" s="74"/>
      <c r="DKK31" s="74"/>
      <c r="DKL31" s="85"/>
      <c r="DKM31" s="74"/>
      <c r="DKN31" s="74"/>
      <c r="DKO31" s="85"/>
      <c r="DKP31" s="74"/>
      <c r="DKQ31" s="74"/>
      <c r="DKR31" s="85"/>
      <c r="DKS31" s="74"/>
      <c r="DKT31" s="74"/>
      <c r="DKU31" s="85"/>
      <c r="DKV31" s="80"/>
      <c r="DKW31" s="80"/>
      <c r="DKX31" s="85"/>
      <c r="DKY31" s="77"/>
      <c r="DKZ31" s="74"/>
      <c r="DLA31" s="74"/>
      <c r="DLB31" s="85"/>
      <c r="DLC31" s="74"/>
      <c r="DLD31" s="74"/>
      <c r="DLE31" s="85"/>
      <c r="DLF31" s="74"/>
      <c r="DLG31" s="74"/>
      <c r="DLH31" s="85"/>
      <c r="DLI31" s="74"/>
      <c r="DLJ31" s="74"/>
      <c r="DLK31" s="85"/>
      <c r="DLL31" s="80"/>
      <c r="DLM31" s="80"/>
      <c r="DLN31" s="85"/>
      <c r="DLO31" s="77"/>
      <c r="DLP31" s="74"/>
      <c r="DLQ31" s="74"/>
      <c r="DLR31" s="85"/>
      <c r="DLS31" s="74"/>
      <c r="DLT31" s="74"/>
      <c r="DLU31" s="85"/>
      <c r="DLV31" s="74"/>
      <c r="DLW31" s="74"/>
      <c r="DLX31" s="85"/>
      <c r="DLY31" s="74"/>
      <c r="DLZ31" s="74"/>
      <c r="DMA31" s="85"/>
      <c r="DMB31" s="80"/>
      <c r="DMC31" s="80"/>
      <c r="DMD31" s="85"/>
      <c r="DME31" s="77"/>
      <c r="DMF31" s="74"/>
      <c r="DMG31" s="74"/>
      <c r="DMH31" s="85"/>
      <c r="DMI31" s="74"/>
      <c r="DMJ31" s="74"/>
      <c r="DMK31" s="85"/>
      <c r="DML31" s="74"/>
      <c r="DMM31" s="74"/>
      <c r="DMN31" s="85"/>
      <c r="DMO31" s="74"/>
      <c r="DMP31" s="74"/>
      <c r="DMQ31" s="85"/>
      <c r="DMR31" s="80"/>
      <c r="DMS31" s="80"/>
      <c r="DMT31" s="85"/>
      <c r="DMU31" s="77"/>
      <c r="DMV31" s="74"/>
      <c r="DMW31" s="74"/>
      <c r="DMX31" s="85"/>
      <c r="DMY31" s="74"/>
      <c r="DMZ31" s="74"/>
      <c r="DNA31" s="85"/>
      <c r="DNB31" s="74"/>
      <c r="DNC31" s="74"/>
      <c r="DND31" s="85"/>
      <c r="DNE31" s="74"/>
      <c r="DNF31" s="74"/>
      <c r="DNG31" s="85"/>
      <c r="DNH31" s="80"/>
      <c r="DNI31" s="80"/>
      <c r="DNJ31" s="85"/>
      <c r="DNK31" s="77"/>
      <c r="DNL31" s="74"/>
      <c r="DNM31" s="74"/>
      <c r="DNN31" s="85"/>
      <c r="DNO31" s="74"/>
      <c r="DNP31" s="74"/>
      <c r="DNQ31" s="85"/>
      <c r="DNR31" s="74"/>
      <c r="DNS31" s="74"/>
      <c r="DNT31" s="85"/>
      <c r="DNU31" s="74"/>
      <c r="DNV31" s="74"/>
      <c r="DNW31" s="85"/>
      <c r="DNX31" s="80"/>
      <c r="DNY31" s="80"/>
      <c r="DNZ31" s="85"/>
      <c r="DOA31" s="77"/>
      <c r="DOB31" s="74"/>
      <c r="DOC31" s="74"/>
      <c r="DOD31" s="85"/>
      <c r="DOE31" s="74"/>
      <c r="DOF31" s="74"/>
      <c r="DOG31" s="85"/>
      <c r="DOH31" s="74"/>
      <c r="DOI31" s="74"/>
      <c r="DOJ31" s="85"/>
      <c r="DOK31" s="74"/>
      <c r="DOL31" s="74"/>
      <c r="DOM31" s="85"/>
      <c r="DON31" s="80"/>
      <c r="DOO31" s="80"/>
      <c r="DOP31" s="85"/>
      <c r="DOQ31" s="77"/>
      <c r="DOR31" s="74"/>
      <c r="DOS31" s="74"/>
      <c r="DOT31" s="85"/>
      <c r="DOU31" s="74"/>
      <c r="DOV31" s="74"/>
      <c r="DOW31" s="85"/>
      <c r="DOX31" s="74"/>
      <c r="DOY31" s="74"/>
      <c r="DOZ31" s="85"/>
      <c r="DPA31" s="74"/>
      <c r="DPB31" s="74"/>
      <c r="DPC31" s="85"/>
      <c r="DPD31" s="80"/>
      <c r="DPE31" s="80"/>
      <c r="DPF31" s="85"/>
      <c r="DPG31" s="77"/>
      <c r="DPH31" s="74"/>
      <c r="DPI31" s="74"/>
      <c r="DPJ31" s="85"/>
      <c r="DPK31" s="74"/>
      <c r="DPL31" s="74"/>
      <c r="DPM31" s="85"/>
      <c r="DPN31" s="74"/>
      <c r="DPO31" s="74"/>
      <c r="DPP31" s="85"/>
      <c r="DPQ31" s="74"/>
      <c r="DPR31" s="74"/>
      <c r="DPS31" s="85"/>
      <c r="DPT31" s="80"/>
      <c r="DPU31" s="80"/>
      <c r="DPV31" s="85"/>
      <c r="DPW31" s="77"/>
      <c r="DPX31" s="74"/>
      <c r="DPY31" s="74"/>
      <c r="DPZ31" s="85"/>
      <c r="DQA31" s="74"/>
      <c r="DQB31" s="74"/>
      <c r="DQC31" s="85"/>
      <c r="DQD31" s="74"/>
      <c r="DQE31" s="74"/>
      <c r="DQF31" s="85"/>
      <c r="DQG31" s="74"/>
      <c r="DQH31" s="74"/>
      <c r="DQI31" s="85"/>
      <c r="DQJ31" s="80"/>
      <c r="DQK31" s="80"/>
      <c r="DQL31" s="85"/>
      <c r="DQM31" s="77"/>
      <c r="DQN31" s="74"/>
      <c r="DQO31" s="74"/>
      <c r="DQP31" s="85"/>
      <c r="DQQ31" s="74"/>
      <c r="DQR31" s="74"/>
      <c r="DQS31" s="85"/>
      <c r="DQT31" s="74"/>
      <c r="DQU31" s="74"/>
      <c r="DQV31" s="85"/>
      <c r="DQW31" s="74"/>
      <c r="DQX31" s="74"/>
      <c r="DQY31" s="85"/>
      <c r="DQZ31" s="80"/>
      <c r="DRA31" s="80"/>
      <c r="DRB31" s="85"/>
      <c r="DRC31" s="77"/>
      <c r="DRD31" s="74"/>
      <c r="DRE31" s="74"/>
      <c r="DRF31" s="85"/>
      <c r="DRG31" s="74"/>
      <c r="DRH31" s="74"/>
      <c r="DRI31" s="85"/>
      <c r="DRJ31" s="74"/>
      <c r="DRK31" s="74"/>
      <c r="DRL31" s="85"/>
      <c r="DRM31" s="74"/>
      <c r="DRN31" s="74"/>
      <c r="DRO31" s="85"/>
      <c r="DRP31" s="80"/>
      <c r="DRQ31" s="80"/>
      <c r="DRR31" s="85"/>
      <c r="DRS31" s="77"/>
      <c r="DRT31" s="74"/>
      <c r="DRU31" s="74"/>
      <c r="DRV31" s="85"/>
      <c r="DRW31" s="74"/>
      <c r="DRX31" s="74"/>
      <c r="DRY31" s="85"/>
      <c r="DRZ31" s="74"/>
      <c r="DSA31" s="74"/>
      <c r="DSB31" s="85"/>
      <c r="DSC31" s="74"/>
      <c r="DSD31" s="74"/>
      <c r="DSE31" s="85"/>
      <c r="DSF31" s="80"/>
      <c r="DSG31" s="80"/>
      <c r="DSH31" s="85"/>
      <c r="DSI31" s="77"/>
      <c r="DSJ31" s="74"/>
      <c r="DSK31" s="74"/>
      <c r="DSL31" s="85"/>
      <c r="DSM31" s="74"/>
      <c r="DSN31" s="74"/>
      <c r="DSO31" s="85"/>
      <c r="DSP31" s="74"/>
      <c r="DSQ31" s="74"/>
      <c r="DSR31" s="85"/>
      <c r="DSS31" s="74"/>
      <c r="DST31" s="74"/>
      <c r="DSU31" s="85"/>
      <c r="DSV31" s="80"/>
      <c r="DSW31" s="80"/>
      <c r="DSX31" s="85"/>
      <c r="DSY31" s="77"/>
      <c r="DSZ31" s="74"/>
      <c r="DTA31" s="74"/>
      <c r="DTB31" s="85"/>
      <c r="DTC31" s="74"/>
      <c r="DTD31" s="74"/>
      <c r="DTE31" s="85"/>
      <c r="DTF31" s="74"/>
      <c r="DTG31" s="74"/>
      <c r="DTH31" s="85"/>
      <c r="DTI31" s="74"/>
      <c r="DTJ31" s="74"/>
      <c r="DTK31" s="85"/>
      <c r="DTL31" s="80"/>
      <c r="DTM31" s="80"/>
      <c r="DTN31" s="85"/>
      <c r="DTO31" s="77"/>
      <c r="DTP31" s="74"/>
      <c r="DTQ31" s="74"/>
      <c r="DTR31" s="85"/>
      <c r="DTS31" s="74"/>
      <c r="DTT31" s="74"/>
      <c r="DTU31" s="85"/>
      <c r="DTV31" s="74"/>
      <c r="DTW31" s="74"/>
      <c r="DTX31" s="85"/>
      <c r="DTY31" s="74"/>
      <c r="DTZ31" s="74"/>
      <c r="DUA31" s="85"/>
      <c r="DUB31" s="80"/>
      <c r="DUC31" s="80"/>
      <c r="DUD31" s="85"/>
      <c r="DUE31" s="77"/>
      <c r="DUF31" s="74"/>
      <c r="DUG31" s="74"/>
      <c r="DUH31" s="85"/>
      <c r="DUI31" s="74"/>
      <c r="DUJ31" s="74"/>
      <c r="DUK31" s="85"/>
      <c r="DUL31" s="74"/>
      <c r="DUM31" s="74"/>
      <c r="DUN31" s="85"/>
      <c r="DUO31" s="74"/>
      <c r="DUP31" s="74"/>
      <c r="DUQ31" s="85"/>
      <c r="DUR31" s="80"/>
      <c r="DUS31" s="80"/>
      <c r="DUT31" s="85"/>
      <c r="DUU31" s="77"/>
      <c r="DUV31" s="74"/>
      <c r="DUW31" s="74"/>
      <c r="DUX31" s="85"/>
      <c r="DUY31" s="74"/>
      <c r="DUZ31" s="74"/>
      <c r="DVA31" s="85"/>
      <c r="DVB31" s="74"/>
      <c r="DVC31" s="74"/>
      <c r="DVD31" s="85"/>
      <c r="DVE31" s="74"/>
      <c r="DVF31" s="74"/>
      <c r="DVG31" s="85"/>
      <c r="DVH31" s="80"/>
      <c r="DVI31" s="80"/>
      <c r="DVJ31" s="85"/>
      <c r="DVK31" s="77"/>
      <c r="DVL31" s="74"/>
      <c r="DVM31" s="74"/>
      <c r="DVN31" s="85"/>
      <c r="DVO31" s="74"/>
      <c r="DVP31" s="74"/>
      <c r="DVQ31" s="85"/>
      <c r="DVR31" s="74"/>
      <c r="DVS31" s="74"/>
      <c r="DVT31" s="85"/>
      <c r="DVU31" s="74"/>
      <c r="DVV31" s="74"/>
      <c r="DVW31" s="85"/>
      <c r="DVX31" s="80"/>
      <c r="DVY31" s="80"/>
      <c r="DVZ31" s="85"/>
      <c r="DWA31" s="77"/>
      <c r="DWB31" s="74"/>
      <c r="DWC31" s="74"/>
      <c r="DWD31" s="85"/>
      <c r="DWE31" s="74"/>
      <c r="DWF31" s="74"/>
      <c r="DWG31" s="85"/>
      <c r="DWH31" s="74"/>
      <c r="DWI31" s="74"/>
      <c r="DWJ31" s="85"/>
      <c r="DWK31" s="74"/>
      <c r="DWL31" s="74"/>
      <c r="DWM31" s="85"/>
      <c r="DWN31" s="80"/>
      <c r="DWO31" s="80"/>
      <c r="DWP31" s="85"/>
      <c r="DWQ31" s="77"/>
      <c r="DWR31" s="74"/>
      <c r="DWS31" s="74"/>
      <c r="DWT31" s="85"/>
      <c r="DWU31" s="74"/>
      <c r="DWV31" s="74"/>
      <c r="DWW31" s="85"/>
      <c r="DWX31" s="74"/>
      <c r="DWY31" s="74"/>
      <c r="DWZ31" s="85"/>
      <c r="DXA31" s="74"/>
      <c r="DXB31" s="74"/>
      <c r="DXC31" s="85"/>
      <c r="DXD31" s="80"/>
      <c r="DXE31" s="80"/>
      <c r="DXF31" s="85"/>
      <c r="DXG31" s="77"/>
      <c r="DXH31" s="74"/>
      <c r="DXI31" s="74"/>
      <c r="DXJ31" s="85"/>
      <c r="DXK31" s="74"/>
      <c r="DXL31" s="74"/>
      <c r="DXM31" s="85"/>
      <c r="DXN31" s="74"/>
      <c r="DXO31" s="74"/>
      <c r="DXP31" s="85"/>
      <c r="DXQ31" s="74"/>
      <c r="DXR31" s="74"/>
      <c r="DXS31" s="85"/>
      <c r="DXT31" s="80"/>
      <c r="DXU31" s="80"/>
      <c r="DXV31" s="85"/>
      <c r="DXW31" s="77"/>
      <c r="DXX31" s="74"/>
      <c r="DXY31" s="74"/>
      <c r="DXZ31" s="85"/>
      <c r="DYA31" s="74"/>
      <c r="DYB31" s="74"/>
      <c r="DYC31" s="85"/>
      <c r="DYD31" s="74"/>
      <c r="DYE31" s="74"/>
      <c r="DYF31" s="85"/>
      <c r="DYG31" s="74"/>
      <c r="DYH31" s="74"/>
      <c r="DYI31" s="85"/>
      <c r="DYJ31" s="80"/>
      <c r="DYK31" s="80"/>
      <c r="DYL31" s="85"/>
      <c r="DYM31" s="77"/>
      <c r="DYN31" s="74"/>
      <c r="DYO31" s="74"/>
      <c r="DYP31" s="85"/>
      <c r="DYQ31" s="74"/>
      <c r="DYR31" s="74"/>
      <c r="DYS31" s="85"/>
      <c r="DYT31" s="74"/>
      <c r="DYU31" s="74"/>
      <c r="DYV31" s="85"/>
      <c r="DYW31" s="74"/>
      <c r="DYX31" s="74"/>
      <c r="DYY31" s="85"/>
      <c r="DYZ31" s="80"/>
      <c r="DZA31" s="80"/>
      <c r="DZB31" s="85"/>
      <c r="DZC31" s="77"/>
      <c r="DZD31" s="74"/>
      <c r="DZE31" s="74"/>
      <c r="DZF31" s="85"/>
      <c r="DZG31" s="74"/>
      <c r="DZH31" s="74"/>
      <c r="DZI31" s="85"/>
      <c r="DZJ31" s="74"/>
      <c r="DZK31" s="74"/>
      <c r="DZL31" s="85"/>
      <c r="DZM31" s="74"/>
      <c r="DZN31" s="74"/>
      <c r="DZO31" s="85"/>
      <c r="DZP31" s="80"/>
      <c r="DZQ31" s="80"/>
      <c r="DZR31" s="85"/>
      <c r="DZS31" s="77"/>
      <c r="DZT31" s="74"/>
      <c r="DZU31" s="74"/>
      <c r="DZV31" s="85"/>
      <c r="DZW31" s="74"/>
      <c r="DZX31" s="74"/>
      <c r="DZY31" s="85"/>
      <c r="DZZ31" s="74"/>
      <c r="EAA31" s="74"/>
      <c r="EAB31" s="85"/>
      <c r="EAC31" s="74"/>
      <c r="EAD31" s="74"/>
      <c r="EAE31" s="85"/>
      <c r="EAF31" s="80"/>
      <c r="EAG31" s="80"/>
      <c r="EAH31" s="85"/>
      <c r="EAI31" s="77"/>
      <c r="EAJ31" s="74"/>
      <c r="EAK31" s="74"/>
      <c r="EAL31" s="85"/>
      <c r="EAM31" s="74"/>
      <c r="EAN31" s="74"/>
      <c r="EAO31" s="85"/>
      <c r="EAP31" s="74"/>
      <c r="EAQ31" s="74"/>
      <c r="EAR31" s="85"/>
      <c r="EAS31" s="74"/>
      <c r="EAT31" s="74"/>
      <c r="EAU31" s="85"/>
      <c r="EAV31" s="80"/>
      <c r="EAW31" s="80"/>
      <c r="EAX31" s="85"/>
      <c r="EAY31" s="77"/>
      <c r="EAZ31" s="74"/>
      <c r="EBA31" s="74"/>
      <c r="EBB31" s="85"/>
      <c r="EBC31" s="74"/>
      <c r="EBD31" s="74"/>
      <c r="EBE31" s="85"/>
      <c r="EBF31" s="74"/>
      <c r="EBG31" s="74"/>
      <c r="EBH31" s="85"/>
      <c r="EBI31" s="74"/>
      <c r="EBJ31" s="74"/>
      <c r="EBK31" s="85"/>
      <c r="EBL31" s="80"/>
      <c r="EBM31" s="80"/>
      <c r="EBN31" s="85"/>
      <c r="EBO31" s="77"/>
      <c r="EBP31" s="74"/>
      <c r="EBQ31" s="74"/>
      <c r="EBR31" s="85"/>
      <c r="EBS31" s="74"/>
      <c r="EBT31" s="74"/>
      <c r="EBU31" s="85"/>
      <c r="EBV31" s="74"/>
      <c r="EBW31" s="74"/>
      <c r="EBX31" s="85"/>
      <c r="EBY31" s="74"/>
      <c r="EBZ31" s="74"/>
      <c r="ECA31" s="85"/>
      <c r="ECB31" s="80"/>
      <c r="ECC31" s="80"/>
      <c r="ECD31" s="85"/>
      <c r="ECE31" s="77"/>
      <c r="ECF31" s="74"/>
      <c r="ECG31" s="74"/>
      <c r="ECH31" s="85"/>
      <c r="ECI31" s="74"/>
      <c r="ECJ31" s="74"/>
      <c r="ECK31" s="85"/>
      <c r="ECL31" s="74"/>
      <c r="ECM31" s="74"/>
      <c r="ECN31" s="85"/>
      <c r="ECO31" s="74"/>
      <c r="ECP31" s="74"/>
      <c r="ECQ31" s="85"/>
      <c r="ECR31" s="80"/>
      <c r="ECS31" s="80"/>
      <c r="ECT31" s="85"/>
      <c r="ECU31" s="77"/>
      <c r="ECV31" s="74"/>
      <c r="ECW31" s="74"/>
      <c r="ECX31" s="85"/>
      <c r="ECY31" s="74"/>
      <c r="ECZ31" s="74"/>
      <c r="EDA31" s="85"/>
      <c r="EDB31" s="74"/>
      <c r="EDC31" s="74"/>
      <c r="EDD31" s="85"/>
      <c r="EDE31" s="74"/>
      <c r="EDF31" s="74"/>
      <c r="EDG31" s="85"/>
      <c r="EDH31" s="80"/>
      <c r="EDI31" s="80"/>
      <c r="EDJ31" s="85"/>
      <c r="EDK31" s="77"/>
      <c r="EDL31" s="74"/>
      <c r="EDM31" s="74"/>
      <c r="EDN31" s="85"/>
      <c r="EDO31" s="74"/>
      <c r="EDP31" s="74"/>
      <c r="EDQ31" s="85"/>
      <c r="EDR31" s="74"/>
      <c r="EDS31" s="74"/>
      <c r="EDT31" s="85"/>
      <c r="EDU31" s="74"/>
      <c r="EDV31" s="74"/>
      <c r="EDW31" s="85"/>
      <c r="EDX31" s="80"/>
      <c r="EDY31" s="80"/>
      <c r="EDZ31" s="85"/>
      <c r="EEA31" s="77"/>
      <c r="EEB31" s="74"/>
      <c r="EEC31" s="74"/>
      <c r="EED31" s="85"/>
      <c r="EEE31" s="74"/>
      <c r="EEF31" s="74"/>
      <c r="EEG31" s="85"/>
      <c r="EEH31" s="74"/>
      <c r="EEI31" s="74"/>
      <c r="EEJ31" s="85"/>
      <c r="EEK31" s="74"/>
      <c r="EEL31" s="74"/>
      <c r="EEM31" s="85"/>
      <c r="EEN31" s="80"/>
      <c r="EEO31" s="80"/>
      <c r="EEP31" s="85"/>
      <c r="EEQ31" s="77"/>
      <c r="EER31" s="74"/>
      <c r="EES31" s="74"/>
      <c r="EET31" s="85"/>
      <c r="EEU31" s="74"/>
      <c r="EEV31" s="74"/>
      <c r="EEW31" s="85"/>
      <c r="EEX31" s="74"/>
      <c r="EEY31" s="74"/>
      <c r="EEZ31" s="85"/>
      <c r="EFA31" s="74"/>
      <c r="EFB31" s="74"/>
      <c r="EFC31" s="85"/>
      <c r="EFD31" s="80"/>
      <c r="EFE31" s="80"/>
      <c r="EFF31" s="85"/>
      <c r="EFG31" s="77"/>
      <c r="EFH31" s="74"/>
      <c r="EFI31" s="74"/>
      <c r="EFJ31" s="85"/>
      <c r="EFK31" s="74"/>
      <c r="EFL31" s="74"/>
      <c r="EFM31" s="85"/>
      <c r="EFN31" s="74"/>
      <c r="EFO31" s="74"/>
      <c r="EFP31" s="85"/>
      <c r="EFQ31" s="74"/>
      <c r="EFR31" s="74"/>
      <c r="EFS31" s="85"/>
      <c r="EFT31" s="80"/>
      <c r="EFU31" s="80"/>
      <c r="EFV31" s="85"/>
      <c r="EFW31" s="77"/>
      <c r="EFX31" s="74"/>
      <c r="EFY31" s="74"/>
      <c r="EFZ31" s="85"/>
      <c r="EGA31" s="74"/>
      <c r="EGB31" s="74"/>
      <c r="EGC31" s="85"/>
      <c r="EGD31" s="74"/>
      <c r="EGE31" s="74"/>
      <c r="EGF31" s="85"/>
      <c r="EGG31" s="74"/>
      <c r="EGH31" s="74"/>
      <c r="EGI31" s="85"/>
      <c r="EGJ31" s="80"/>
      <c r="EGK31" s="80"/>
      <c r="EGL31" s="85"/>
      <c r="EGM31" s="77"/>
      <c r="EGN31" s="74"/>
      <c r="EGO31" s="74"/>
      <c r="EGP31" s="85"/>
      <c r="EGQ31" s="74"/>
      <c r="EGR31" s="74"/>
      <c r="EGS31" s="85"/>
      <c r="EGT31" s="74"/>
      <c r="EGU31" s="74"/>
      <c r="EGV31" s="85"/>
      <c r="EGW31" s="74"/>
      <c r="EGX31" s="74"/>
      <c r="EGY31" s="85"/>
      <c r="EGZ31" s="80"/>
      <c r="EHA31" s="80"/>
      <c r="EHB31" s="85"/>
      <c r="EHC31" s="77"/>
      <c r="EHD31" s="74"/>
      <c r="EHE31" s="74"/>
      <c r="EHF31" s="85"/>
      <c r="EHG31" s="74"/>
      <c r="EHH31" s="74"/>
      <c r="EHI31" s="85"/>
      <c r="EHJ31" s="74"/>
      <c r="EHK31" s="74"/>
      <c r="EHL31" s="85"/>
      <c r="EHM31" s="74"/>
      <c r="EHN31" s="74"/>
      <c r="EHO31" s="85"/>
      <c r="EHP31" s="80"/>
      <c r="EHQ31" s="80"/>
      <c r="EHR31" s="85"/>
      <c r="EHS31" s="77"/>
      <c r="EHT31" s="74"/>
      <c r="EHU31" s="74"/>
      <c r="EHV31" s="85"/>
      <c r="EHW31" s="74"/>
      <c r="EHX31" s="74"/>
      <c r="EHY31" s="85"/>
      <c r="EHZ31" s="74"/>
      <c r="EIA31" s="74"/>
      <c r="EIB31" s="85"/>
      <c r="EIC31" s="74"/>
      <c r="EID31" s="74"/>
      <c r="EIE31" s="85"/>
      <c r="EIF31" s="80"/>
      <c r="EIG31" s="80"/>
      <c r="EIH31" s="85"/>
      <c r="EII31" s="77"/>
      <c r="EIJ31" s="74"/>
      <c r="EIK31" s="74"/>
      <c r="EIL31" s="85"/>
      <c r="EIM31" s="74"/>
      <c r="EIN31" s="74"/>
      <c r="EIO31" s="85"/>
      <c r="EIP31" s="74"/>
      <c r="EIQ31" s="74"/>
      <c r="EIR31" s="85"/>
      <c r="EIS31" s="74"/>
      <c r="EIT31" s="74"/>
      <c r="EIU31" s="85"/>
      <c r="EIV31" s="80"/>
      <c r="EIW31" s="80"/>
      <c r="EIX31" s="85"/>
      <c r="EIY31" s="77"/>
      <c r="EIZ31" s="74"/>
      <c r="EJA31" s="74"/>
      <c r="EJB31" s="85"/>
      <c r="EJC31" s="74"/>
      <c r="EJD31" s="74"/>
      <c r="EJE31" s="85"/>
      <c r="EJF31" s="74"/>
      <c r="EJG31" s="74"/>
      <c r="EJH31" s="85"/>
      <c r="EJI31" s="74"/>
      <c r="EJJ31" s="74"/>
      <c r="EJK31" s="85"/>
      <c r="EJL31" s="80"/>
      <c r="EJM31" s="80"/>
      <c r="EJN31" s="85"/>
      <c r="EJO31" s="77"/>
      <c r="EJP31" s="74"/>
      <c r="EJQ31" s="74"/>
      <c r="EJR31" s="85"/>
      <c r="EJS31" s="74"/>
      <c r="EJT31" s="74"/>
      <c r="EJU31" s="85"/>
      <c r="EJV31" s="74"/>
      <c r="EJW31" s="74"/>
      <c r="EJX31" s="85"/>
      <c r="EJY31" s="74"/>
      <c r="EJZ31" s="74"/>
      <c r="EKA31" s="85"/>
      <c r="EKB31" s="80"/>
      <c r="EKC31" s="80"/>
      <c r="EKD31" s="85"/>
      <c r="EKE31" s="77"/>
      <c r="EKF31" s="74"/>
      <c r="EKG31" s="74"/>
      <c r="EKH31" s="85"/>
      <c r="EKI31" s="74"/>
      <c r="EKJ31" s="74"/>
      <c r="EKK31" s="85"/>
      <c r="EKL31" s="74"/>
      <c r="EKM31" s="74"/>
      <c r="EKN31" s="85"/>
      <c r="EKO31" s="74"/>
      <c r="EKP31" s="74"/>
      <c r="EKQ31" s="85"/>
      <c r="EKR31" s="80"/>
      <c r="EKS31" s="80"/>
      <c r="EKT31" s="85"/>
      <c r="EKU31" s="77"/>
      <c r="EKV31" s="74"/>
      <c r="EKW31" s="74"/>
      <c r="EKX31" s="85"/>
      <c r="EKY31" s="74"/>
      <c r="EKZ31" s="74"/>
      <c r="ELA31" s="85"/>
      <c r="ELB31" s="74"/>
      <c r="ELC31" s="74"/>
      <c r="ELD31" s="85"/>
      <c r="ELE31" s="74"/>
      <c r="ELF31" s="74"/>
      <c r="ELG31" s="85"/>
      <c r="ELH31" s="80"/>
      <c r="ELI31" s="80"/>
      <c r="ELJ31" s="85"/>
      <c r="ELK31" s="77"/>
      <c r="ELL31" s="74"/>
      <c r="ELM31" s="74"/>
      <c r="ELN31" s="85"/>
      <c r="ELO31" s="74"/>
      <c r="ELP31" s="74"/>
      <c r="ELQ31" s="85"/>
      <c r="ELR31" s="74"/>
      <c r="ELS31" s="74"/>
      <c r="ELT31" s="85"/>
      <c r="ELU31" s="74"/>
      <c r="ELV31" s="74"/>
      <c r="ELW31" s="85"/>
      <c r="ELX31" s="80"/>
      <c r="ELY31" s="80"/>
      <c r="ELZ31" s="85"/>
      <c r="EMA31" s="77"/>
      <c r="EMB31" s="74"/>
      <c r="EMC31" s="74"/>
      <c r="EMD31" s="85"/>
      <c r="EME31" s="74"/>
      <c r="EMF31" s="74"/>
      <c r="EMG31" s="85"/>
      <c r="EMH31" s="74"/>
      <c r="EMI31" s="74"/>
      <c r="EMJ31" s="85"/>
      <c r="EMK31" s="74"/>
      <c r="EML31" s="74"/>
      <c r="EMM31" s="85"/>
      <c r="EMN31" s="80"/>
      <c r="EMO31" s="80"/>
      <c r="EMP31" s="85"/>
      <c r="EMQ31" s="77"/>
      <c r="EMR31" s="74"/>
      <c r="EMS31" s="74"/>
      <c r="EMT31" s="85"/>
      <c r="EMU31" s="74"/>
      <c r="EMV31" s="74"/>
      <c r="EMW31" s="85"/>
      <c r="EMX31" s="74"/>
      <c r="EMY31" s="74"/>
      <c r="EMZ31" s="85"/>
      <c r="ENA31" s="74"/>
      <c r="ENB31" s="74"/>
      <c r="ENC31" s="85"/>
      <c r="END31" s="80"/>
      <c r="ENE31" s="80"/>
      <c r="ENF31" s="85"/>
      <c r="ENG31" s="77"/>
      <c r="ENH31" s="74"/>
      <c r="ENI31" s="74"/>
      <c r="ENJ31" s="85"/>
      <c r="ENK31" s="74"/>
      <c r="ENL31" s="74"/>
      <c r="ENM31" s="85"/>
      <c r="ENN31" s="74"/>
      <c r="ENO31" s="74"/>
      <c r="ENP31" s="85"/>
      <c r="ENQ31" s="74"/>
      <c r="ENR31" s="74"/>
      <c r="ENS31" s="85"/>
      <c r="ENT31" s="80"/>
      <c r="ENU31" s="80"/>
      <c r="ENV31" s="85"/>
      <c r="ENW31" s="77"/>
      <c r="ENX31" s="74"/>
      <c r="ENY31" s="74"/>
      <c r="ENZ31" s="85"/>
      <c r="EOA31" s="74"/>
      <c r="EOB31" s="74"/>
      <c r="EOC31" s="85"/>
      <c r="EOD31" s="74"/>
      <c r="EOE31" s="74"/>
      <c r="EOF31" s="85"/>
      <c r="EOG31" s="74"/>
      <c r="EOH31" s="74"/>
      <c r="EOI31" s="85"/>
      <c r="EOJ31" s="80"/>
      <c r="EOK31" s="80"/>
      <c r="EOL31" s="85"/>
      <c r="EOM31" s="77"/>
      <c r="EON31" s="74"/>
      <c r="EOO31" s="74"/>
      <c r="EOP31" s="85"/>
      <c r="EOQ31" s="74"/>
      <c r="EOR31" s="74"/>
      <c r="EOS31" s="85"/>
      <c r="EOT31" s="74"/>
      <c r="EOU31" s="74"/>
      <c r="EOV31" s="85"/>
      <c r="EOW31" s="74"/>
      <c r="EOX31" s="74"/>
      <c r="EOY31" s="85"/>
      <c r="EOZ31" s="80"/>
      <c r="EPA31" s="80"/>
      <c r="EPB31" s="85"/>
      <c r="EPC31" s="77"/>
      <c r="EPD31" s="74"/>
      <c r="EPE31" s="74"/>
      <c r="EPF31" s="85"/>
      <c r="EPG31" s="74"/>
      <c r="EPH31" s="74"/>
      <c r="EPI31" s="85"/>
      <c r="EPJ31" s="74"/>
      <c r="EPK31" s="74"/>
      <c r="EPL31" s="85"/>
      <c r="EPM31" s="74"/>
      <c r="EPN31" s="74"/>
      <c r="EPO31" s="85"/>
      <c r="EPP31" s="80"/>
      <c r="EPQ31" s="80"/>
      <c r="EPR31" s="85"/>
      <c r="EPS31" s="77"/>
      <c r="EPT31" s="74"/>
      <c r="EPU31" s="74"/>
      <c r="EPV31" s="85"/>
      <c r="EPW31" s="74"/>
      <c r="EPX31" s="74"/>
      <c r="EPY31" s="85"/>
      <c r="EPZ31" s="74"/>
      <c r="EQA31" s="74"/>
      <c r="EQB31" s="85"/>
      <c r="EQC31" s="74"/>
      <c r="EQD31" s="74"/>
      <c r="EQE31" s="85"/>
      <c r="EQF31" s="80"/>
      <c r="EQG31" s="80"/>
      <c r="EQH31" s="85"/>
      <c r="EQI31" s="77"/>
      <c r="EQJ31" s="74"/>
      <c r="EQK31" s="74"/>
      <c r="EQL31" s="85"/>
      <c r="EQM31" s="74"/>
      <c r="EQN31" s="74"/>
      <c r="EQO31" s="85"/>
      <c r="EQP31" s="74"/>
      <c r="EQQ31" s="74"/>
      <c r="EQR31" s="85"/>
      <c r="EQS31" s="74"/>
      <c r="EQT31" s="74"/>
      <c r="EQU31" s="85"/>
      <c r="EQV31" s="80"/>
      <c r="EQW31" s="80"/>
      <c r="EQX31" s="85"/>
      <c r="EQY31" s="77"/>
      <c r="EQZ31" s="74"/>
      <c r="ERA31" s="74"/>
      <c r="ERB31" s="85"/>
      <c r="ERC31" s="74"/>
      <c r="ERD31" s="74"/>
      <c r="ERE31" s="85"/>
      <c r="ERF31" s="74"/>
      <c r="ERG31" s="74"/>
      <c r="ERH31" s="85"/>
      <c r="ERI31" s="74"/>
      <c r="ERJ31" s="74"/>
      <c r="ERK31" s="85"/>
      <c r="ERL31" s="80"/>
      <c r="ERM31" s="80"/>
      <c r="ERN31" s="85"/>
      <c r="ERO31" s="77"/>
      <c r="ERP31" s="74"/>
      <c r="ERQ31" s="74"/>
      <c r="ERR31" s="85"/>
      <c r="ERS31" s="74"/>
      <c r="ERT31" s="74"/>
      <c r="ERU31" s="85"/>
      <c r="ERV31" s="74"/>
      <c r="ERW31" s="74"/>
      <c r="ERX31" s="85"/>
      <c r="ERY31" s="74"/>
      <c r="ERZ31" s="74"/>
      <c r="ESA31" s="85"/>
      <c r="ESB31" s="80"/>
      <c r="ESC31" s="80"/>
      <c r="ESD31" s="85"/>
      <c r="ESE31" s="77"/>
      <c r="ESF31" s="74"/>
      <c r="ESG31" s="74"/>
      <c r="ESH31" s="85"/>
      <c r="ESI31" s="74"/>
      <c r="ESJ31" s="74"/>
      <c r="ESK31" s="85"/>
      <c r="ESL31" s="74"/>
      <c r="ESM31" s="74"/>
      <c r="ESN31" s="85"/>
      <c r="ESO31" s="74"/>
      <c r="ESP31" s="74"/>
      <c r="ESQ31" s="85"/>
      <c r="ESR31" s="80"/>
      <c r="ESS31" s="80"/>
      <c r="EST31" s="85"/>
      <c r="ESU31" s="77"/>
      <c r="ESV31" s="74"/>
      <c r="ESW31" s="74"/>
      <c r="ESX31" s="85"/>
      <c r="ESY31" s="74"/>
      <c r="ESZ31" s="74"/>
      <c r="ETA31" s="85"/>
      <c r="ETB31" s="74"/>
      <c r="ETC31" s="74"/>
      <c r="ETD31" s="85"/>
      <c r="ETE31" s="74"/>
      <c r="ETF31" s="74"/>
      <c r="ETG31" s="85"/>
      <c r="ETH31" s="80"/>
      <c r="ETI31" s="80"/>
      <c r="ETJ31" s="85"/>
      <c r="ETK31" s="77"/>
      <c r="ETL31" s="74"/>
      <c r="ETM31" s="74"/>
      <c r="ETN31" s="85"/>
      <c r="ETO31" s="74"/>
      <c r="ETP31" s="74"/>
      <c r="ETQ31" s="85"/>
      <c r="ETR31" s="74"/>
      <c r="ETS31" s="74"/>
      <c r="ETT31" s="85"/>
      <c r="ETU31" s="74"/>
      <c r="ETV31" s="74"/>
      <c r="ETW31" s="85"/>
      <c r="ETX31" s="80"/>
      <c r="ETY31" s="80"/>
      <c r="ETZ31" s="85"/>
      <c r="EUA31" s="77"/>
      <c r="EUB31" s="74"/>
      <c r="EUC31" s="74"/>
      <c r="EUD31" s="85"/>
      <c r="EUE31" s="74"/>
      <c r="EUF31" s="74"/>
      <c r="EUG31" s="85"/>
      <c r="EUH31" s="74"/>
      <c r="EUI31" s="74"/>
      <c r="EUJ31" s="85"/>
      <c r="EUK31" s="74"/>
      <c r="EUL31" s="74"/>
      <c r="EUM31" s="85"/>
      <c r="EUN31" s="80"/>
      <c r="EUO31" s="80"/>
      <c r="EUP31" s="85"/>
      <c r="EUQ31" s="77"/>
      <c r="EUR31" s="74"/>
      <c r="EUS31" s="74"/>
      <c r="EUT31" s="85"/>
      <c r="EUU31" s="74"/>
      <c r="EUV31" s="74"/>
      <c r="EUW31" s="85"/>
      <c r="EUX31" s="74"/>
      <c r="EUY31" s="74"/>
      <c r="EUZ31" s="85"/>
      <c r="EVA31" s="74"/>
      <c r="EVB31" s="74"/>
      <c r="EVC31" s="85"/>
      <c r="EVD31" s="80"/>
      <c r="EVE31" s="80"/>
      <c r="EVF31" s="85"/>
      <c r="EVG31" s="77"/>
      <c r="EVH31" s="74"/>
      <c r="EVI31" s="74"/>
      <c r="EVJ31" s="85"/>
      <c r="EVK31" s="74"/>
      <c r="EVL31" s="74"/>
      <c r="EVM31" s="85"/>
      <c r="EVN31" s="74"/>
      <c r="EVO31" s="74"/>
      <c r="EVP31" s="85"/>
      <c r="EVQ31" s="74"/>
      <c r="EVR31" s="74"/>
      <c r="EVS31" s="85"/>
      <c r="EVT31" s="80"/>
      <c r="EVU31" s="80"/>
      <c r="EVV31" s="85"/>
      <c r="EVW31" s="77"/>
      <c r="EVX31" s="74"/>
      <c r="EVY31" s="74"/>
      <c r="EVZ31" s="85"/>
      <c r="EWA31" s="74"/>
      <c r="EWB31" s="74"/>
      <c r="EWC31" s="85"/>
      <c r="EWD31" s="74"/>
      <c r="EWE31" s="74"/>
      <c r="EWF31" s="85"/>
      <c r="EWG31" s="74"/>
      <c r="EWH31" s="74"/>
      <c r="EWI31" s="85"/>
      <c r="EWJ31" s="80"/>
      <c r="EWK31" s="80"/>
      <c r="EWL31" s="85"/>
      <c r="EWM31" s="77"/>
      <c r="EWN31" s="74"/>
      <c r="EWO31" s="74"/>
      <c r="EWP31" s="85"/>
      <c r="EWQ31" s="74"/>
      <c r="EWR31" s="74"/>
      <c r="EWS31" s="85"/>
      <c r="EWT31" s="74"/>
      <c r="EWU31" s="74"/>
      <c r="EWV31" s="85"/>
      <c r="EWW31" s="74"/>
      <c r="EWX31" s="74"/>
      <c r="EWY31" s="85"/>
      <c r="EWZ31" s="80"/>
      <c r="EXA31" s="80"/>
      <c r="EXB31" s="85"/>
      <c r="EXC31" s="77"/>
      <c r="EXD31" s="74"/>
      <c r="EXE31" s="74"/>
      <c r="EXF31" s="85"/>
      <c r="EXG31" s="74"/>
      <c r="EXH31" s="74"/>
      <c r="EXI31" s="85"/>
      <c r="EXJ31" s="74"/>
      <c r="EXK31" s="74"/>
      <c r="EXL31" s="85"/>
      <c r="EXM31" s="74"/>
      <c r="EXN31" s="74"/>
      <c r="EXO31" s="85"/>
      <c r="EXP31" s="80"/>
      <c r="EXQ31" s="80"/>
      <c r="EXR31" s="85"/>
      <c r="EXS31" s="77"/>
      <c r="EXT31" s="74"/>
      <c r="EXU31" s="74"/>
      <c r="EXV31" s="85"/>
      <c r="EXW31" s="74"/>
      <c r="EXX31" s="74"/>
      <c r="EXY31" s="85"/>
      <c r="EXZ31" s="74"/>
      <c r="EYA31" s="74"/>
      <c r="EYB31" s="85"/>
      <c r="EYC31" s="74"/>
      <c r="EYD31" s="74"/>
      <c r="EYE31" s="85"/>
      <c r="EYF31" s="80"/>
      <c r="EYG31" s="80"/>
      <c r="EYH31" s="85"/>
      <c r="EYI31" s="77"/>
      <c r="EYJ31" s="74"/>
      <c r="EYK31" s="74"/>
      <c r="EYL31" s="85"/>
      <c r="EYM31" s="74"/>
      <c r="EYN31" s="74"/>
      <c r="EYO31" s="85"/>
      <c r="EYP31" s="74"/>
      <c r="EYQ31" s="74"/>
      <c r="EYR31" s="85"/>
      <c r="EYS31" s="74"/>
      <c r="EYT31" s="74"/>
      <c r="EYU31" s="85"/>
      <c r="EYV31" s="80"/>
      <c r="EYW31" s="80"/>
      <c r="EYX31" s="85"/>
      <c r="EYY31" s="77"/>
      <c r="EYZ31" s="74"/>
      <c r="EZA31" s="74"/>
      <c r="EZB31" s="85"/>
      <c r="EZC31" s="74"/>
      <c r="EZD31" s="74"/>
      <c r="EZE31" s="85"/>
      <c r="EZF31" s="74"/>
      <c r="EZG31" s="74"/>
      <c r="EZH31" s="85"/>
      <c r="EZI31" s="74"/>
      <c r="EZJ31" s="74"/>
      <c r="EZK31" s="85"/>
      <c r="EZL31" s="80"/>
      <c r="EZM31" s="80"/>
      <c r="EZN31" s="85"/>
      <c r="EZO31" s="77"/>
      <c r="EZP31" s="74"/>
      <c r="EZQ31" s="74"/>
      <c r="EZR31" s="85"/>
      <c r="EZS31" s="74"/>
      <c r="EZT31" s="74"/>
      <c r="EZU31" s="85"/>
      <c r="EZV31" s="74"/>
      <c r="EZW31" s="74"/>
      <c r="EZX31" s="85"/>
      <c r="EZY31" s="74"/>
      <c r="EZZ31" s="74"/>
      <c r="FAA31" s="85"/>
      <c r="FAB31" s="80"/>
      <c r="FAC31" s="80"/>
      <c r="FAD31" s="85"/>
      <c r="FAE31" s="77"/>
      <c r="FAF31" s="74"/>
      <c r="FAG31" s="74"/>
      <c r="FAH31" s="85"/>
      <c r="FAI31" s="74"/>
      <c r="FAJ31" s="74"/>
      <c r="FAK31" s="85"/>
      <c r="FAL31" s="74"/>
      <c r="FAM31" s="74"/>
      <c r="FAN31" s="85"/>
      <c r="FAO31" s="74"/>
      <c r="FAP31" s="74"/>
      <c r="FAQ31" s="85"/>
      <c r="FAR31" s="80"/>
      <c r="FAS31" s="80"/>
      <c r="FAT31" s="85"/>
      <c r="FAU31" s="77"/>
      <c r="FAV31" s="74"/>
      <c r="FAW31" s="74"/>
      <c r="FAX31" s="85"/>
      <c r="FAY31" s="74"/>
      <c r="FAZ31" s="74"/>
      <c r="FBA31" s="85"/>
      <c r="FBB31" s="74"/>
      <c r="FBC31" s="74"/>
      <c r="FBD31" s="85"/>
      <c r="FBE31" s="74"/>
      <c r="FBF31" s="74"/>
      <c r="FBG31" s="85"/>
      <c r="FBH31" s="80"/>
      <c r="FBI31" s="80"/>
      <c r="FBJ31" s="85"/>
      <c r="FBK31" s="77"/>
      <c r="FBL31" s="74"/>
      <c r="FBM31" s="74"/>
      <c r="FBN31" s="85"/>
      <c r="FBO31" s="74"/>
      <c r="FBP31" s="74"/>
      <c r="FBQ31" s="85"/>
      <c r="FBR31" s="74"/>
      <c r="FBS31" s="74"/>
      <c r="FBT31" s="85"/>
      <c r="FBU31" s="74"/>
      <c r="FBV31" s="74"/>
      <c r="FBW31" s="85"/>
      <c r="FBX31" s="80"/>
      <c r="FBY31" s="80"/>
      <c r="FBZ31" s="85"/>
      <c r="FCA31" s="77"/>
      <c r="FCB31" s="74"/>
      <c r="FCC31" s="74"/>
      <c r="FCD31" s="85"/>
      <c r="FCE31" s="74"/>
      <c r="FCF31" s="74"/>
      <c r="FCG31" s="85"/>
      <c r="FCH31" s="74"/>
      <c r="FCI31" s="74"/>
      <c r="FCJ31" s="85"/>
      <c r="FCK31" s="74"/>
      <c r="FCL31" s="74"/>
      <c r="FCM31" s="85"/>
      <c r="FCN31" s="80"/>
      <c r="FCO31" s="80"/>
      <c r="FCP31" s="85"/>
      <c r="FCQ31" s="77"/>
      <c r="FCR31" s="74"/>
      <c r="FCS31" s="74"/>
      <c r="FCT31" s="85"/>
      <c r="FCU31" s="74"/>
      <c r="FCV31" s="74"/>
      <c r="FCW31" s="85"/>
      <c r="FCX31" s="74"/>
      <c r="FCY31" s="74"/>
      <c r="FCZ31" s="85"/>
      <c r="FDA31" s="74"/>
      <c r="FDB31" s="74"/>
      <c r="FDC31" s="85"/>
      <c r="FDD31" s="80"/>
      <c r="FDE31" s="80"/>
      <c r="FDF31" s="85"/>
      <c r="FDG31" s="77"/>
      <c r="FDH31" s="74"/>
      <c r="FDI31" s="74"/>
      <c r="FDJ31" s="85"/>
      <c r="FDK31" s="74"/>
      <c r="FDL31" s="74"/>
      <c r="FDM31" s="85"/>
      <c r="FDN31" s="74"/>
      <c r="FDO31" s="74"/>
      <c r="FDP31" s="85"/>
      <c r="FDQ31" s="74"/>
      <c r="FDR31" s="74"/>
      <c r="FDS31" s="85"/>
      <c r="FDT31" s="80"/>
      <c r="FDU31" s="80"/>
      <c r="FDV31" s="85"/>
      <c r="FDW31" s="77"/>
      <c r="FDX31" s="74"/>
      <c r="FDY31" s="74"/>
      <c r="FDZ31" s="85"/>
      <c r="FEA31" s="74"/>
      <c r="FEB31" s="74"/>
      <c r="FEC31" s="85"/>
      <c r="FED31" s="74"/>
      <c r="FEE31" s="74"/>
      <c r="FEF31" s="85"/>
      <c r="FEG31" s="74"/>
      <c r="FEH31" s="74"/>
      <c r="FEI31" s="85"/>
      <c r="FEJ31" s="80"/>
      <c r="FEK31" s="80"/>
      <c r="FEL31" s="85"/>
      <c r="FEM31" s="77"/>
      <c r="FEN31" s="74"/>
      <c r="FEO31" s="74"/>
      <c r="FEP31" s="85"/>
      <c r="FEQ31" s="74"/>
      <c r="FER31" s="74"/>
      <c r="FES31" s="85"/>
      <c r="FET31" s="74"/>
      <c r="FEU31" s="74"/>
      <c r="FEV31" s="85"/>
      <c r="FEW31" s="74"/>
      <c r="FEX31" s="74"/>
      <c r="FEY31" s="85"/>
      <c r="FEZ31" s="80"/>
      <c r="FFA31" s="80"/>
      <c r="FFB31" s="85"/>
      <c r="FFC31" s="77"/>
      <c r="FFD31" s="74"/>
      <c r="FFE31" s="74"/>
      <c r="FFF31" s="85"/>
      <c r="FFG31" s="74"/>
      <c r="FFH31" s="74"/>
      <c r="FFI31" s="85"/>
      <c r="FFJ31" s="74"/>
      <c r="FFK31" s="74"/>
      <c r="FFL31" s="85"/>
      <c r="FFM31" s="74"/>
      <c r="FFN31" s="74"/>
      <c r="FFO31" s="85"/>
      <c r="FFP31" s="80"/>
      <c r="FFQ31" s="80"/>
      <c r="FFR31" s="85"/>
      <c r="FFS31" s="77"/>
      <c r="FFT31" s="74"/>
      <c r="FFU31" s="74"/>
      <c r="FFV31" s="85"/>
      <c r="FFW31" s="74"/>
      <c r="FFX31" s="74"/>
      <c r="FFY31" s="85"/>
      <c r="FFZ31" s="74"/>
      <c r="FGA31" s="74"/>
      <c r="FGB31" s="85"/>
      <c r="FGC31" s="74"/>
      <c r="FGD31" s="74"/>
      <c r="FGE31" s="85"/>
      <c r="FGF31" s="80"/>
      <c r="FGG31" s="80"/>
      <c r="FGH31" s="85"/>
      <c r="FGI31" s="77"/>
      <c r="FGJ31" s="74"/>
      <c r="FGK31" s="74"/>
      <c r="FGL31" s="85"/>
      <c r="FGM31" s="74"/>
      <c r="FGN31" s="74"/>
      <c r="FGO31" s="85"/>
      <c r="FGP31" s="74"/>
      <c r="FGQ31" s="74"/>
      <c r="FGR31" s="85"/>
      <c r="FGS31" s="74"/>
      <c r="FGT31" s="74"/>
      <c r="FGU31" s="85"/>
      <c r="FGV31" s="80"/>
      <c r="FGW31" s="80"/>
      <c r="FGX31" s="85"/>
      <c r="FGY31" s="77"/>
      <c r="FGZ31" s="74"/>
      <c r="FHA31" s="74"/>
      <c r="FHB31" s="85"/>
      <c r="FHC31" s="74"/>
      <c r="FHD31" s="74"/>
      <c r="FHE31" s="85"/>
      <c r="FHF31" s="74"/>
      <c r="FHG31" s="74"/>
      <c r="FHH31" s="85"/>
      <c r="FHI31" s="74"/>
      <c r="FHJ31" s="74"/>
      <c r="FHK31" s="85"/>
      <c r="FHL31" s="80"/>
      <c r="FHM31" s="80"/>
      <c r="FHN31" s="85"/>
      <c r="FHO31" s="77"/>
      <c r="FHP31" s="74"/>
      <c r="FHQ31" s="74"/>
      <c r="FHR31" s="85"/>
      <c r="FHS31" s="74"/>
      <c r="FHT31" s="74"/>
      <c r="FHU31" s="85"/>
      <c r="FHV31" s="74"/>
      <c r="FHW31" s="74"/>
      <c r="FHX31" s="85"/>
      <c r="FHY31" s="74"/>
      <c r="FHZ31" s="74"/>
      <c r="FIA31" s="85"/>
      <c r="FIB31" s="80"/>
      <c r="FIC31" s="80"/>
      <c r="FID31" s="85"/>
      <c r="FIE31" s="77"/>
      <c r="FIF31" s="74"/>
      <c r="FIG31" s="74"/>
      <c r="FIH31" s="85"/>
      <c r="FII31" s="74"/>
      <c r="FIJ31" s="74"/>
      <c r="FIK31" s="85"/>
      <c r="FIL31" s="74"/>
      <c r="FIM31" s="74"/>
      <c r="FIN31" s="85"/>
      <c r="FIO31" s="74"/>
      <c r="FIP31" s="74"/>
      <c r="FIQ31" s="85"/>
      <c r="FIR31" s="80"/>
      <c r="FIS31" s="80"/>
      <c r="FIT31" s="85"/>
      <c r="FIU31" s="77"/>
      <c r="FIV31" s="74"/>
      <c r="FIW31" s="74"/>
      <c r="FIX31" s="85"/>
      <c r="FIY31" s="74"/>
      <c r="FIZ31" s="74"/>
      <c r="FJA31" s="85"/>
      <c r="FJB31" s="74"/>
      <c r="FJC31" s="74"/>
      <c r="FJD31" s="85"/>
      <c r="FJE31" s="74"/>
      <c r="FJF31" s="74"/>
      <c r="FJG31" s="85"/>
      <c r="FJH31" s="80"/>
      <c r="FJI31" s="80"/>
      <c r="FJJ31" s="85"/>
      <c r="FJK31" s="77"/>
      <c r="FJL31" s="74"/>
      <c r="FJM31" s="74"/>
      <c r="FJN31" s="85"/>
      <c r="FJO31" s="74"/>
      <c r="FJP31" s="74"/>
      <c r="FJQ31" s="85"/>
      <c r="FJR31" s="74"/>
      <c r="FJS31" s="74"/>
      <c r="FJT31" s="85"/>
      <c r="FJU31" s="74"/>
      <c r="FJV31" s="74"/>
      <c r="FJW31" s="85"/>
      <c r="FJX31" s="80"/>
      <c r="FJY31" s="80"/>
      <c r="FJZ31" s="85"/>
      <c r="FKA31" s="77"/>
      <c r="FKB31" s="74"/>
      <c r="FKC31" s="74"/>
      <c r="FKD31" s="85"/>
      <c r="FKE31" s="74"/>
      <c r="FKF31" s="74"/>
      <c r="FKG31" s="85"/>
      <c r="FKH31" s="74"/>
      <c r="FKI31" s="74"/>
      <c r="FKJ31" s="85"/>
      <c r="FKK31" s="74"/>
      <c r="FKL31" s="74"/>
      <c r="FKM31" s="85"/>
      <c r="FKN31" s="80"/>
      <c r="FKO31" s="80"/>
      <c r="FKP31" s="85"/>
      <c r="FKQ31" s="77"/>
      <c r="FKR31" s="74"/>
      <c r="FKS31" s="74"/>
      <c r="FKT31" s="85"/>
      <c r="FKU31" s="74"/>
      <c r="FKV31" s="74"/>
      <c r="FKW31" s="85"/>
      <c r="FKX31" s="74"/>
      <c r="FKY31" s="74"/>
      <c r="FKZ31" s="85"/>
      <c r="FLA31" s="74"/>
      <c r="FLB31" s="74"/>
      <c r="FLC31" s="85"/>
      <c r="FLD31" s="80"/>
      <c r="FLE31" s="80"/>
      <c r="FLF31" s="85"/>
      <c r="FLG31" s="77"/>
      <c r="FLH31" s="74"/>
      <c r="FLI31" s="74"/>
      <c r="FLJ31" s="85"/>
      <c r="FLK31" s="74"/>
      <c r="FLL31" s="74"/>
      <c r="FLM31" s="85"/>
      <c r="FLN31" s="74"/>
      <c r="FLO31" s="74"/>
      <c r="FLP31" s="85"/>
      <c r="FLQ31" s="74"/>
      <c r="FLR31" s="74"/>
      <c r="FLS31" s="85"/>
      <c r="FLT31" s="80"/>
      <c r="FLU31" s="80"/>
      <c r="FLV31" s="85"/>
      <c r="FLW31" s="77"/>
      <c r="FLX31" s="74"/>
      <c r="FLY31" s="74"/>
      <c r="FLZ31" s="85"/>
      <c r="FMA31" s="74"/>
      <c r="FMB31" s="74"/>
      <c r="FMC31" s="85"/>
      <c r="FMD31" s="74"/>
      <c r="FME31" s="74"/>
      <c r="FMF31" s="85"/>
      <c r="FMG31" s="74"/>
      <c r="FMH31" s="74"/>
      <c r="FMI31" s="85"/>
      <c r="FMJ31" s="80"/>
      <c r="FMK31" s="80"/>
      <c r="FML31" s="85"/>
      <c r="FMM31" s="77"/>
      <c r="FMN31" s="74"/>
      <c r="FMO31" s="74"/>
      <c r="FMP31" s="85"/>
      <c r="FMQ31" s="74"/>
      <c r="FMR31" s="74"/>
      <c r="FMS31" s="85"/>
      <c r="FMT31" s="74"/>
      <c r="FMU31" s="74"/>
      <c r="FMV31" s="85"/>
      <c r="FMW31" s="74"/>
      <c r="FMX31" s="74"/>
      <c r="FMY31" s="85"/>
      <c r="FMZ31" s="80"/>
      <c r="FNA31" s="80"/>
      <c r="FNB31" s="85"/>
      <c r="FNC31" s="77"/>
      <c r="FND31" s="74"/>
      <c r="FNE31" s="74"/>
      <c r="FNF31" s="85"/>
      <c r="FNG31" s="74"/>
      <c r="FNH31" s="74"/>
      <c r="FNI31" s="85"/>
      <c r="FNJ31" s="74"/>
      <c r="FNK31" s="74"/>
      <c r="FNL31" s="85"/>
      <c r="FNM31" s="74"/>
      <c r="FNN31" s="74"/>
      <c r="FNO31" s="85"/>
      <c r="FNP31" s="80"/>
      <c r="FNQ31" s="80"/>
      <c r="FNR31" s="85"/>
      <c r="FNS31" s="77"/>
      <c r="FNT31" s="74"/>
      <c r="FNU31" s="74"/>
      <c r="FNV31" s="85"/>
      <c r="FNW31" s="74"/>
      <c r="FNX31" s="74"/>
      <c r="FNY31" s="85"/>
      <c r="FNZ31" s="74"/>
      <c r="FOA31" s="74"/>
      <c r="FOB31" s="85"/>
      <c r="FOC31" s="74"/>
      <c r="FOD31" s="74"/>
      <c r="FOE31" s="85"/>
      <c r="FOF31" s="80"/>
      <c r="FOG31" s="80"/>
      <c r="FOH31" s="85"/>
      <c r="FOI31" s="77"/>
      <c r="FOJ31" s="74"/>
      <c r="FOK31" s="74"/>
      <c r="FOL31" s="85"/>
      <c r="FOM31" s="74"/>
      <c r="FON31" s="74"/>
      <c r="FOO31" s="85"/>
      <c r="FOP31" s="74"/>
      <c r="FOQ31" s="74"/>
      <c r="FOR31" s="85"/>
      <c r="FOS31" s="74"/>
      <c r="FOT31" s="74"/>
      <c r="FOU31" s="85"/>
      <c r="FOV31" s="80"/>
      <c r="FOW31" s="80"/>
      <c r="FOX31" s="85"/>
      <c r="FOY31" s="77"/>
      <c r="FOZ31" s="74"/>
      <c r="FPA31" s="74"/>
      <c r="FPB31" s="85"/>
      <c r="FPC31" s="74"/>
      <c r="FPD31" s="74"/>
      <c r="FPE31" s="85"/>
      <c r="FPF31" s="74"/>
      <c r="FPG31" s="74"/>
      <c r="FPH31" s="85"/>
      <c r="FPI31" s="74"/>
      <c r="FPJ31" s="74"/>
      <c r="FPK31" s="85"/>
      <c r="FPL31" s="80"/>
      <c r="FPM31" s="80"/>
      <c r="FPN31" s="85"/>
      <c r="FPO31" s="77"/>
      <c r="FPP31" s="74"/>
      <c r="FPQ31" s="74"/>
      <c r="FPR31" s="85"/>
      <c r="FPS31" s="74"/>
      <c r="FPT31" s="74"/>
      <c r="FPU31" s="85"/>
      <c r="FPV31" s="74"/>
      <c r="FPW31" s="74"/>
      <c r="FPX31" s="85"/>
      <c r="FPY31" s="74"/>
      <c r="FPZ31" s="74"/>
      <c r="FQA31" s="85"/>
      <c r="FQB31" s="80"/>
      <c r="FQC31" s="80"/>
      <c r="FQD31" s="85"/>
      <c r="FQE31" s="77"/>
      <c r="FQF31" s="74"/>
      <c r="FQG31" s="74"/>
      <c r="FQH31" s="85"/>
      <c r="FQI31" s="74"/>
      <c r="FQJ31" s="74"/>
      <c r="FQK31" s="85"/>
      <c r="FQL31" s="74"/>
      <c r="FQM31" s="74"/>
      <c r="FQN31" s="85"/>
      <c r="FQO31" s="74"/>
      <c r="FQP31" s="74"/>
      <c r="FQQ31" s="85"/>
      <c r="FQR31" s="80"/>
      <c r="FQS31" s="80"/>
      <c r="FQT31" s="85"/>
      <c r="FQU31" s="77"/>
      <c r="FQV31" s="74"/>
      <c r="FQW31" s="74"/>
      <c r="FQX31" s="85"/>
      <c r="FQY31" s="74"/>
      <c r="FQZ31" s="74"/>
      <c r="FRA31" s="85"/>
      <c r="FRB31" s="74"/>
      <c r="FRC31" s="74"/>
      <c r="FRD31" s="85"/>
      <c r="FRE31" s="74"/>
      <c r="FRF31" s="74"/>
      <c r="FRG31" s="85"/>
      <c r="FRH31" s="80"/>
      <c r="FRI31" s="80"/>
      <c r="FRJ31" s="85"/>
      <c r="FRK31" s="77"/>
      <c r="FRL31" s="74"/>
      <c r="FRM31" s="74"/>
      <c r="FRN31" s="85"/>
      <c r="FRO31" s="74"/>
      <c r="FRP31" s="74"/>
      <c r="FRQ31" s="85"/>
      <c r="FRR31" s="74"/>
      <c r="FRS31" s="74"/>
      <c r="FRT31" s="85"/>
      <c r="FRU31" s="74"/>
      <c r="FRV31" s="74"/>
      <c r="FRW31" s="85"/>
      <c r="FRX31" s="80"/>
      <c r="FRY31" s="80"/>
      <c r="FRZ31" s="85"/>
      <c r="FSA31" s="77"/>
      <c r="FSB31" s="74"/>
      <c r="FSC31" s="74"/>
      <c r="FSD31" s="85"/>
      <c r="FSE31" s="74"/>
      <c r="FSF31" s="74"/>
      <c r="FSG31" s="85"/>
      <c r="FSH31" s="74"/>
      <c r="FSI31" s="74"/>
      <c r="FSJ31" s="85"/>
      <c r="FSK31" s="74"/>
      <c r="FSL31" s="74"/>
      <c r="FSM31" s="85"/>
      <c r="FSN31" s="80"/>
      <c r="FSO31" s="80"/>
      <c r="FSP31" s="85"/>
      <c r="FSQ31" s="77"/>
      <c r="FSR31" s="74"/>
      <c r="FSS31" s="74"/>
      <c r="FST31" s="85"/>
      <c r="FSU31" s="74"/>
      <c r="FSV31" s="74"/>
      <c r="FSW31" s="85"/>
      <c r="FSX31" s="74"/>
      <c r="FSY31" s="74"/>
      <c r="FSZ31" s="85"/>
      <c r="FTA31" s="74"/>
      <c r="FTB31" s="74"/>
      <c r="FTC31" s="85"/>
      <c r="FTD31" s="80"/>
      <c r="FTE31" s="80"/>
      <c r="FTF31" s="85"/>
      <c r="FTG31" s="77"/>
      <c r="FTH31" s="74"/>
      <c r="FTI31" s="74"/>
      <c r="FTJ31" s="85"/>
      <c r="FTK31" s="74"/>
      <c r="FTL31" s="74"/>
      <c r="FTM31" s="85"/>
      <c r="FTN31" s="74"/>
      <c r="FTO31" s="74"/>
      <c r="FTP31" s="85"/>
      <c r="FTQ31" s="74"/>
      <c r="FTR31" s="74"/>
      <c r="FTS31" s="85"/>
      <c r="FTT31" s="80"/>
      <c r="FTU31" s="80"/>
      <c r="FTV31" s="85"/>
      <c r="FTW31" s="77"/>
      <c r="FTX31" s="74"/>
      <c r="FTY31" s="74"/>
      <c r="FTZ31" s="85"/>
      <c r="FUA31" s="74"/>
      <c r="FUB31" s="74"/>
      <c r="FUC31" s="85"/>
      <c r="FUD31" s="74"/>
      <c r="FUE31" s="74"/>
      <c r="FUF31" s="85"/>
      <c r="FUG31" s="74"/>
      <c r="FUH31" s="74"/>
      <c r="FUI31" s="85"/>
      <c r="FUJ31" s="80"/>
      <c r="FUK31" s="80"/>
      <c r="FUL31" s="85"/>
      <c r="FUM31" s="77"/>
      <c r="FUN31" s="74"/>
      <c r="FUO31" s="74"/>
      <c r="FUP31" s="85"/>
      <c r="FUQ31" s="74"/>
      <c r="FUR31" s="74"/>
      <c r="FUS31" s="85"/>
      <c r="FUT31" s="74"/>
      <c r="FUU31" s="74"/>
      <c r="FUV31" s="85"/>
      <c r="FUW31" s="74"/>
      <c r="FUX31" s="74"/>
      <c r="FUY31" s="85"/>
      <c r="FUZ31" s="80"/>
      <c r="FVA31" s="80"/>
      <c r="FVB31" s="85"/>
      <c r="FVC31" s="77"/>
      <c r="FVD31" s="74"/>
      <c r="FVE31" s="74"/>
      <c r="FVF31" s="85"/>
      <c r="FVG31" s="74"/>
      <c r="FVH31" s="74"/>
      <c r="FVI31" s="85"/>
      <c r="FVJ31" s="74"/>
      <c r="FVK31" s="74"/>
      <c r="FVL31" s="85"/>
      <c r="FVM31" s="74"/>
      <c r="FVN31" s="74"/>
      <c r="FVO31" s="85"/>
      <c r="FVP31" s="80"/>
      <c r="FVQ31" s="80"/>
      <c r="FVR31" s="85"/>
      <c r="FVS31" s="77"/>
      <c r="FVT31" s="74"/>
      <c r="FVU31" s="74"/>
      <c r="FVV31" s="85"/>
      <c r="FVW31" s="74"/>
      <c r="FVX31" s="74"/>
      <c r="FVY31" s="85"/>
      <c r="FVZ31" s="74"/>
      <c r="FWA31" s="74"/>
      <c r="FWB31" s="85"/>
      <c r="FWC31" s="74"/>
      <c r="FWD31" s="74"/>
      <c r="FWE31" s="85"/>
      <c r="FWF31" s="80"/>
      <c r="FWG31" s="80"/>
      <c r="FWH31" s="85"/>
      <c r="FWI31" s="77"/>
      <c r="FWJ31" s="74"/>
      <c r="FWK31" s="74"/>
      <c r="FWL31" s="85"/>
      <c r="FWM31" s="74"/>
      <c r="FWN31" s="74"/>
      <c r="FWO31" s="85"/>
      <c r="FWP31" s="74"/>
      <c r="FWQ31" s="74"/>
      <c r="FWR31" s="85"/>
      <c r="FWS31" s="74"/>
      <c r="FWT31" s="74"/>
      <c r="FWU31" s="85"/>
      <c r="FWV31" s="80"/>
      <c r="FWW31" s="80"/>
      <c r="FWX31" s="85"/>
      <c r="FWY31" s="77"/>
      <c r="FWZ31" s="74"/>
      <c r="FXA31" s="74"/>
      <c r="FXB31" s="85"/>
      <c r="FXC31" s="74"/>
      <c r="FXD31" s="74"/>
      <c r="FXE31" s="85"/>
      <c r="FXF31" s="74"/>
      <c r="FXG31" s="74"/>
      <c r="FXH31" s="85"/>
      <c r="FXI31" s="74"/>
      <c r="FXJ31" s="74"/>
      <c r="FXK31" s="85"/>
      <c r="FXL31" s="80"/>
      <c r="FXM31" s="80"/>
      <c r="FXN31" s="85"/>
      <c r="FXO31" s="77"/>
      <c r="FXP31" s="74"/>
      <c r="FXQ31" s="74"/>
      <c r="FXR31" s="85"/>
      <c r="FXS31" s="74"/>
      <c r="FXT31" s="74"/>
      <c r="FXU31" s="85"/>
      <c r="FXV31" s="74"/>
      <c r="FXW31" s="74"/>
      <c r="FXX31" s="85"/>
      <c r="FXY31" s="74"/>
      <c r="FXZ31" s="74"/>
      <c r="FYA31" s="85"/>
      <c r="FYB31" s="80"/>
      <c r="FYC31" s="80"/>
      <c r="FYD31" s="85"/>
      <c r="FYE31" s="77"/>
      <c r="FYF31" s="74"/>
      <c r="FYG31" s="74"/>
      <c r="FYH31" s="85"/>
      <c r="FYI31" s="74"/>
      <c r="FYJ31" s="74"/>
      <c r="FYK31" s="85"/>
      <c r="FYL31" s="74"/>
      <c r="FYM31" s="74"/>
      <c r="FYN31" s="85"/>
      <c r="FYO31" s="74"/>
      <c r="FYP31" s="74"/>
      <c r="FYQ31" s="85"/>
      <c r="FYR31" s="80"/>
      <c r="FYS31" s="80"/>
      <c r="FYT31" s="85"/>
      <c r="FYU31" s="77"/>
      <c r="FYV31" s="74"/>
      <c r="FYW31" s="74"/>
      <c r="FYX31" s="85"/>
      <c r="FYY31" s="74"/>
      <c r="FYZ31" s="74"/>
      <c r="FZA31" s="85"/>
      <c r="FZB31" s="74"/>
      <c r="FZC31" s="74"/>
      <c r="FZD31" s="85"/>
      <c r="FZE31" s="74"/>
      <c r="FZF31" s="74"/>
      <c r="FZG31" s="85"/>
      <c r="FZH31" s="80"/>
      <c r="FZI31" s="80"/>
      <c r="FZJ31" s="85"/>
      <c r="FZK31" s="77"/>
      <c r="FZL31" s="74"/>
      <c r="FZM31" s="74"/>
      <c r="FZN31" s="85"/>
      <c r="FZO31" s="74"/>
      <c r="FZP31" s="74"/>
      <c r="FZQ31" s="85"/>
      <c r="FZR31" s="74"/>
      <c r="FZS31" s="74"/>
      <c r="FZT31" s="85"/>
      <c r="FZU31" s="74"/>
      <c r="FZV31" s="74"/>
      <c r="FZW31" s="85"/>
      <c r="FZX31" s="80"/>
      <c r="FZY31" s="80"/>
      <c r="FZZ31" s="85"/>
      <c r="GAA31" s="77"/>
      <c r="GAB31" s="74"/>
      <c r="GAC31" s="74"/>
      <c r="GAD31" s="85"/>
      <c r="GAE31" s="74"/>
      <c r="GAF31" s="74"/>
      <c r="GAG31" s="85"/>
      <c r="GAH31" s="74"/>
      <c r="GAI31" s="74"/>
      <c r="GAJ31" s="85"/>
      <c r="GAK31" s="74"/>
      <c r="GAL31" s="74"/>
      <c r="GAM31" s="85"/>
      <c r="GAN31" s="80"/>
      <c r="GAO31" s="80"/>
      <c r="GAP31" s="85"/>
      <c r="GAQ31" s="77"/>
      <c r="GAR31" s="74"/>
      <c r="GAS31" s="74"/>
      <c r="GAT31" s="85"/>
      <c r="GAU31" s="74"/>
      <c r="GAV31" s="74"/>
      <c r="GAW31" s="85"/>
      <c r="GAX31" s="74"/>
      <c r="GAY31" s="74"/>
      <c r="GAZ31" s="85"/>
      <c r="GBA31" s="74"/>
      <c r="GBB31" s="74"/>
      <c r="GBC31" s="85"/>
      <c r="GBD31" s="80"/>
      <c r="GBE31" s="80"/>
      <c r="GBF31" s="85"/>
      <c r="GBG31" s="77"/>
      <c r="GBH31" s="74"/>
      <c r="GBI31" s="74"/>
      <c r="GBJ31" s="85"/>
      <c r="GBK31" s="74"/>
      <c r="GBL31" s="74"/>
      <c r="GBM31" s="85"/>
      <c r="GBN31" s="74"/>
      <c r="GBO31" s="74"/>
      <c r="GBP31" s="85"/>
      <c r="GBQ31" s="74"/>
      <c r="GBR31" s="74"/>
      <c r="GBS31" s="85"/>
      <c r="GBT31" s="80"/>
      <c r="GBU31" s="80"/>
      <c r="GBV31" s="85"/>
      <c r="GBW31" s="77"/>
      <c r="GBX31" s="74"/>
      <c r="GBY31" s="74"/>
      <c r="GBZ31" s="85"/>
      <c r="GCA31" s="74"/>
      <c r="GCB31" s="74"/>
      <c r="GCC31" s="85"/>
      <c r="GCD31" s="74"/>
      <c r="GCE31" s="74"/>
      <c r="GCF31" s="85"/>
      <c r="GCG31" s="74"/>
      <c r="GCH31" s="74"/>
      <c r="GCI31" s="85"/>
      <c r="GCJ31" s="80"/>
      <c r="GCK31" s="80"/>
      <c r="GCL31" s="85"/>
      <c r="GCM31" s="77"/>
      <c r="GCN31" s="74"/>
      <c r="GCO31" s="74"/>
      <c r="GCP31" s="85"/>
      <c r="GCQ31" s="74"/>
      <c r="GCR31" s="74"/>
      <c r="GCS31" s="85"/>
      <c r="GCT31" s="74"/>
      <c r="GCU31" s="74"/>
      <c r="GCV31" s="85"/>
      <c r="GCW31" s="74"/>
      <c r="GCX31" s="74"/>
      <c r="GCY31" s="85"/>
      <c r="GCZ31" s="80"/>
      <c r="GDA31" s="80"/>
      <c r="GDB31" s="85"/>
      <c r="GDC31" s="77"/>
      <c r="GDD31" s="74"/>
      <c r="GDE31" s="74"/>
      <c r="GDF31" s="85"/>
      <c r="GDG31" s="74"/>
      <c r="GDH31" s="74"/>
      <c r="GDI31" s="85"/>
      <c r="GDJ31" s="74"/>
      <c r="GDK31" s="74"/>
      <c r="GDL31" s="85"/>
      <c r="GDM31" s="74"/>
      <c r="GDN31" s="74"/>
      <c r="GDO31" s="85"/>
      <c r="GDP31" s="80"/>
      <c r="GDQ31" s="80"/>
      <c r="GDR31" s="85"/>
      <c r="GDS31" s="77"/>
      <c r="GDT31" s="74"/>
      <c r="GDU31" s="74"/>
      <c r="GDV31" s="85"/>
      <c r="GDW31" s="74"/>
      <c r="GDX31" s="74"/>
      <c r="GDY31" s="85"/>
      <c r="GDZ31" s="74"/>
      <c r="GEA31" s="74"/>
      <c r="GEB31" s="85"/>
      <c r="GEC31" s="74"/>
      <c r="GED31" s="74"/>
      <c r="GEE31" s="85"/>
      <c r="GEF31" s="80"/>
      <c r="GEG31" s="80"/>
      <c r="GEH31" s="85"/>
      <c r="GEI31" s="77"/>
      <c r="GEJ31" s="74"/>
      <c r="GEK31" s="74"/>
      <c r="GEL31" s="85"/>
      <c r="GEM31" s="74"/>
      <c r="GEN31" s="74"/>
      <c r="GEO31" s="85"/>
      <c r="GEP31" s="74"/>
      <c r="GEQ31" s="74"/>
      <c r="GER31" s="85"/>
      <c r="GES31" s="74"/>
      <c r="GET31" s="74"/>
      <c r="GEU31" s="85"/>
      <c r="GEV31" s="80"/>
      <c r="GEW31" s="80"/>
      <c r="GEX31" s="85"/>
      <c r="GEY31" s="77"/>
      <c r="GEZ31" s="74"/>
      <c r="GFA31" s="74"/>
      <c r="GFB31" s="85"/>
      <c r="GFC31" s="74"/>
      <c r="GFD31" s="74"/>
      <c r="GFE31" s="85"/>
      <c r="GFF31" s="74"/>
      <c r="GFG31" s="74"/>
      <c r="GFH31" s="85"/>
      <c r="GFI31" s="74"/>
      <c r="GFJ31" s="74"/>
      <c r="GFK31" s="85"/>
      <c r="GFL31" s="80"/>
      <c r="GFM31" s="80"/>
      <c r="GFN31" s="85"/>
      <c r="GFO31" s="77"/>
      <c r="GFP31" s="74"/>
      <c r="GFQ31" s="74"/>
      <c r="GFR31" s="85"/>
      <c r="GFS31" s="74"/>
      <c r="GFT31" s="74"/>
      <c r="GFU31" s="85"/>
      <c r="GFV31" s="74"/>
      <c r="GFW31" s="74"/>
      <c r="GFX31" s="85"/>
      <c r="GFY31" s="74"/>
      <c r="GFZ31" s="74"/>
      <c r="GGA31" s="85"/>
      <c r="GGB31" s="80"/>
      <c r="GGC31" s="80"/>
      <c r="GGD31" s="85"/>
      <c r="GGE31" s="77"/>
      <c r="GGF31" s="74"/>
      <c r="GGG31" s="74"/>
      <c r="GGH31" s="85"/>
      <c r="GGI31" s="74"/>
      <c r="GGJ31" s="74"/>
      <c r="GGK31" s="85"/>
      <c r="GGL31" s="74"/>
      <c r="GGM31" s="74"/>
      <c r="GGN31" s="85"/>
      <c r="GGO31" s="74"/>
      <c r="GGP31" s="74"/>
      <c r="GGQ31" s="85"/>
      <c r="GGR31" s="80"/>
      <c r="GGS31" s="80"/>
      <c r="GGT31" s="85"/>
      <c r="GGU31" s="77"/>
      <c r="GGV31" s="74"/>
      <c r="GGW31" s="74"/>
      <c r="GGX31" s="85"/>
      <c r="GGY31" s="74"/>
      <c r="GGZ31" s="74"/>
      <c r="GHA31" s="85"/>
      <c r="GHB31" s="74"/>
      <c r="GHC31" s="74"/>
      <c r="GHD31" s="85"/>
      <c r="GHE31" s="74"/>
      <c r="GHF31" s="74"/>
      <c r="GHG31" s="85"/>
      <c r="GHH31" s="80"/>
      <c r="GHI31" s="80"/>
      <c r="GHJ31" s="85"/>
      <c r="GHK31" s="77"/>
      <c r="GHL31" s="74"/>
      <c r="GHM31" s="74"/>
      <c r="GHN31" s="85"/>
      <c r="GHO31" s="74"/>
      <c r="GHP31" s="74"/>
      <c r="GHQ31" s="85"/>
      <c r="GHR31" s="74"/>
      <c r="GHS31" s="74"/>
      <c r="GHT31" s="85"/>
      <c r="GHU31" s="74"/>
      <c r="GHV31" s="74"/>
      <c r="GHW31" s="85"/>
      <c r="GHX31" s="80"/>
      <c r="GHY31" s="80"/>
      <c r="GHZ31" s="85"/>
      <c r="GIA31" s="77"/>
      <c r="GIB31" s="74"/>
      <c r="GIC31" s="74"/>
      <c r="GID31" s="85"/>
      <c r="GIE31" s="74"/>
      <c r="GIF31" s="74"/>
      <c r="GIG31" s="85"/>
      <c r="GIH31" s="74"/>
      <c r="GII31" s="74"/>
      <c r="GIJ31" s="85"/>
      <c r="GIK31" s="74"/>
      <c r="GIL31" s="74"/>
      <c r="GIM31" s="85"/>
      <c r="GIN31" s="80"/>
      <c r="GIO31" s="80"/>
      <c r="GIP31" s="85"/>
      <c r="GIQ31" s="77"/>
      <c r="GIR31" s="74"/>
      <c r="GIS31" s="74"/>
      <c r="GIT31" s="85"/>
      <c r="GIU31" s="74"/>
      <c r="GIV31" s="74"/>
      <c r="GIW31" s="85"/>
      <c r="GIX31" s="74"/>
      <c r="GIY31" s="74"/>
      <c r="GIZ31" s="85"/>
      <c r="GJA31" s="74"/>
      <c r="GJB31" s="74"/>
      <c r="GJC31" s="85"/>
      <c r="GJD31" s="80"/>
      <c r="GJE31" s="80"/>
      <c r="GJF31" s="85"/>
      <c r="GJG31" s="77"/>
      <c r="GJH31" s="74"/>
      <c r="GJI31" s="74"/>
      <c r="GJJ31" s="85"/>
      <c r="GJK31" s="74"/>
      <c r="GJL31" s="74"/>
      <c r="GJM31" s="85"/>
      <c r="GJN31" s="74"/>
      <c r="GJO31" s="74"/>
      <c r="GJP31" s="85"/>
      <c r="GJQ31" s="74"/>
      <c r="GJR31" s="74"/>
      <c r="GJS31" s="85"/>
      <c r="GJT31" s="80"/>
      <c r="GJU31" s="80"/>
      <c r="GJV31" s="85"/>
      <c r="GJW31" s="77"/>
      <c r="GJX31" s="74"/>
      <c r="GJY31" s="74"/>
      <c r="GJZ31" s="85"/>
      <c r="GKA31" s="74"/>
      <c r="GKB31" s="74"/>
      <c r="GKC31" s="85"/>
      <c r="GKD31" s="74"/>
      <c r="GKE31" s="74"/>
      <c r="GKF31" s="85"/>
      <c r="GKG31" s="74"/>
      <c r="GKH31" s="74"/>
      <c r="GKI31" s="85"/>
      <c r="GKJ31" s="80"/>
      <c r="GKK31" s="80"/>
      <c r="GKL31" s="85"/>
      <c r="GKM31" s="77"/>
      <c r="GKN31" s="74"/>
      <c r="GKO31" s="74"/>
      <c r="GKP31" s="85"/>
      <c r="GKQ31" s="74"/>
      <c r="GKR31" s="74"/>
      <c r="GKS31" s="85"/>
      <c r="GKT31" s="74"/>
      <c r="GKU31" s="74"/>
      <c r="GKV31" s="85"/>
      <c r="GKW31" s="74"/>
      <c r="GKX31" s="74"/>
      <c r="GKY31" s="85"/>
      <c r="GKZ31" s="80"/>
      <c r="GLA31" s="80"/>
      <c r="GLB31" s="85"/>
      <c r="GLC31" s="77"/>
      <c r="GLD31" s="74"/>
      <c r="GLE31" s="74"/>
      <c r="GLF31" s="85"/>
      <c r="GLG31" s="74"/>
      <c r="GLH31" s="74"/>
      <c r="GLI31" s="85"/>
      <c r="GLJ31" s="74"/>
      <c r="GLK31" s="74"/>
      <c r="GLL31" s="85"/>
      <c r="GLM31" s="74"/>
      <c r="GLN31" s="74"/>
      <c r="GLO31" s="85"/>
      <c r="GLP31" s="80"/>
      <c r="GLQ31" s="80"/>
      <c r="GLR31" s="85"/>
      <c r="GLS31" s="77"/>
      <c r="GLT31" s="74"/>
      <c r="GLU31" s="74"/>
      <c r="GLV31" s="85"/>
      <c r="GLW31" s="74"/>
      <c r="GLX31" s="74"/>
      <c r="GLY31" s="85"/>
      <c r="GLZ31" s="74"/>
      <c r="GMA31" s="74"/>
      <c r="GMB31" s="85"/>
      <c r="GMC31" s="74"/>
      <c r="GMD31" s="74"/>
      <c r="GME31" s="85"/>
      <c r="GMF31" s="80"/>
      <c r="GMG31" s="80"/>
      <c r="GMH31" s="85"/>
      <c r="GMI31" s="77"/>
      <c r="GMJ31" s="74"/>
      <c r="GMK31" s="74"/>
      <c r="GML31" s="85"/>
      <c r="GMM31" s="74"/>
      <c r="GMN31" s="74"/>
      <c r="GMO31" s="85"/>
      <c r="GMP31" s="74"/>
      <c r="GMQ31" s="74"/>
      <c r="GMR31" s="85"/>
      <c r="GMS31" s="74"/>
      <c r="GMT31" s="74"/>
      <c r="GMU31" s="85"/>
      <c r="GMV31" s="80"/>
      <c r="GMW31" s="80"/>
      <c r="GMX31" s="85"/>
      <c r="GMY31" s="77"/>
      <c r="GMZ31" s="74"/>
      <c r="GNA31" s="74"/>
      <c r="GNB31" s="85"/>
      <c r="GNC31" s="74"/>
      <c r="GND31" s="74"/>
      <c r="GNE31" s="85"/>
      <c r="GNF31" s="74"/>
      <c r="GNG31" s="74"/>
      <c r="GNH31" s="85"/>
      <c r="GNI31" s="74"/>
      <c r="GNJ31" s="74"/>
      <c r="GNK31" s="85"/>
      <c r="GNL31" s="80"/>
      <c r="GNM31" s="80"/>
      <c r="GNN31" s="85"/>
      <c r="GNO31" s="77"/>
      <c r="GNP31" s="74"/>
      <c r="GNQ31" s="74"/>
      <c r="GNR31" s="85"/>
      <c r="GNS31" s="74"/>
      <c r="GNT31" s="74"/>
      <c r="GNU31" s="85"/>
      <c r="GNV31" s="74"/>
      <c r="GNW31" s="74"/>
      <c r="GNX31" s="85"/>
      <c r="GNY31" s="74"/>
      <c r="GNZ31" s="74"/>
      <c r="GOA31" s="85"/>
      <c r="GOB31" s="80"/>
      <c r="GOC31" s="80"/>
      <c r="GOD31" s="85"/>
      <c r="GOE31" s="77"/>
      <c r="GOF31" s="74"/>
      <c r="GOG31" s="74"/>
      <c r="GOH31" s="85"/>
      <c r="GOI31" s="74"/>
      <c r="GOJ31" s="74"/>
      <c r="GOK31" s="85"/>
      <c r="GOL31" s="74"/>
      <c r="GOM31" s="74"/>
      <c r="GON31" s="85"/>
      <c r="GOO31" s="74"/>
      <c r="GOP31" s="74"/>
      <c r="GOQ31" s="85"/>
      <c r="GOR31" s="80"/>
      <c r="GOS31" s="80"/>
      <c r="GOT31" s="85"/>
      <c r="GOU31" s="77"/>
      <c r="GOV31" s="74"/>
      <c r="GOW31" s="74"/>
      <c r="GOX31" s="85"/>
      <c r="GOY31" s="74"/>
      <c r="GOZ31" s="74"/>
      <c r="GPA31" s="85"/>
      <c r="GPB31" s="74"/>
      <c r="GPC31" s="74"/>
      <c r="GPD31" s="85"/>
      <c r="GPE31" s="74"/>
      <c r="GPF31" s="74"/>
      <c r="GPG31" s="85"/>
      <c r="GPH31" s="80"/>
      <c r="GPI31" s="80"/>
      <c r="GPJ31" s="85"/>
      <c r="GPK31" s="77"/>
      <c r="GPL31" s="74"/>
      <c r="GPM31" s="74"/>
      <c r="GPN31" s="85"/>
      <c r="GPO31" s="74"/>
      <c r="GPP31" s="74"/>
      <c r="GPQ31" s="85"/>
      <c r="GPR31" s="74"/>
      <c r="GPS31" s="74"/>
      <c r="GPT31" s="85"/>
      <c r="GPU31" s="74"/>
      <c r="GPV31" s="74"/>
      <c r="GPW31" s="85"/>
      <c r="GPX31" s="80"/>
      <c r="GPY31" s="80"/>
      <c r="GPZ31" s="85"/>
      <c r="GQA31" s="77"/>
      <c r="GQB31" s="74"/>
      <c r="GQC31" s="74"/>
      <c r="GQD31" s="85"/>
      <c r="GQE31" s="74"/>
      <c r="GQF31" s="74"/>
      <c r="GQG31" s="85"/>
      <c r="GQH31" s="74"/>
      <c r="GQI31" s="74"/>
      <c r="GQJ31" s="85"/>
      <c r="GQK31" s="74"/>
      <c r="GQL31" s="74"/>
      <c r="GQM31" s="85"/>
      <c r="GQN31" s="80"/>
      <c r="GQO31" s="80"/>
      <c r="GQP31" s="85"/>
      <c r="GQQ31" s="77"/>
      <c r="GQR31" s="74"/>
      <c r="GQS31" s="74"/>
      <c r="GQT31" s="85"/>
      <c r="GQU31" s="74"/>
      <c r="GQV31" s="74"/>
      <c r="GQW31" s="85"/>
      <c r="GQX31" s="74"/>
      <c r="GQY31" s="74"/>
      <c r="GQZ31" s="85"/>
      <c r="GRA31" s="74"/>
      <c r="GRB31" s="74"/>
      <c r="GRC31" s="85"/>
      <c r="GRD31" s="80"/>
      <c r="GRE31" s="80"/>
      <c r="GRF31" s="85"/>
      <c r="GRG31" s="77"/>
      <c r="GRH31" s="74"/>
      <c r="GRI31" s="74"/>
      <c r="GRJ31" s="85"/>
      <c r="GRK31" s="74"/>
      <c r="GRL31" s="74"/>
      <c r="GRM31" s="85"/>
      <c r="GRN31" s="74"/>
      <c r="GRO31" s="74"/>
      <c r="GRP31" s="85"/>
      <c r="GRQ31" s="74"/>
      <c r="GRR31" s="74"/>
      <c r="GRS31" s="85"/>
      <c r="GRT31" s="80"/>
      <c r="GRU31" s="80"/>
      <c r="GRV31" s="85"/>
      <c r="GRW31" s="77"/>
      <c r="GRX31" s="74"/>
      <c r="GRY31" s="74"/>
      <c r="GRZ31" s="85"/>
      <c r="GSA31" s="74"/>
      <c r="GSB31" s="74"/>
      <c r="GSC31" s="85"/>
      <c r="GSD31" s="74"/>
      <c r="GSE31" s="74"/>
      <c r="GSF31" s="85"/>
      <c r="GSG31" s="74"/>
      <c r="GSH31" s="74"/>
      <c r="GSI31" s="85"/>
      <c r="GSJ31" s="80"/>
      <c r="GSK31" s="80"/>
      <c r="GSL31" s="85"/>
      <c r="GSM31" s="77"/>
      <c r="GSN31" s="74"/>
      <c r="GSO31" s="74"/>
      <c r="GSP31" s="85"/>
      <c r="GSQ31" s="74"/>
      <c r="GSR31" s="74"/>
      <c r="GSS31" s="85"/>
      <c r="GST31" s="74"/>
      <c r="GSU31" s="74"/>
      <c r="GSV31" s="85"/>
      <c r="GSW31" s="74"/>
      <c r="GSX31" s="74"/>
      <c r="GSY31" s="85"/>
      <c r="GSZ31" s="80"/>
      <c r="GTA31" s="80"/>
      <c r="GTB31" s="85"/>
      <c r="GTC31" s="77"/>
      <c r="GTD31" s="74"/>
      <c r="GTE31" s="74"/>
      <c r="GTF31" s="85"/>
      <c r="GTG31" s="74"/>
      <c r="GTH31" s="74"/>
      <c r="GTI31" s="85"/>
      <c r="GTJ31" s="74"/>
      <c r="GTK31" s="74"/>
      <c r="GTL31" s="85"/>
      <c r="GTM31" s="74"/>
      <c r="GTN31" s="74"/>
      <c r="GTO31" s="85"/>
      <c r="GTP31" s="80"/>
      <c r="GTQ31" s="80"/>
      <c r="GTR31" s="85"/>
      <c r="GTS31" s="77"/>
      <c r="GTT31" s="74"/>
      <c r="GTU31" s="74"/>
      <c r="GTV31" s="85"/>
      <c r="GTW31" s="74"/>
      <c r="GTX31" s="74"/>
      <c r="GTY31" s="85"/>
      <c r="GTZ31" s="74"/>
      <c r="GUA31" s="74"/>
      <c r="GUB31" s="85"/>
      <c r="GUC31" s="74"/>
      <c r="GUD31" s="74"/>
      <c r="GUE31" s="85"/>
      <c r="GUF31" s="80"/>
      <c r="GUG31" s="80"/>
      <c r="GUH31" s="85"/>
      <c r="GUI31" s="77"/>
      <c r="GUJ31" s="74"/>
      <c r="GUK31" s="74"/>
      <c r="GUL31" s="85"/>
      <c r="GUM31" s="74"/>
      <c r="GUN31" s="74"/>
      <c r="GUO31" s="85"/>
      <c r="GUP31" s="74"/>
      <c r="GUQ31" s="74"/>
      <c r="GUR31" s="85"/>
      <c r="GUS31" s="74"/>
      <c r="GUT31" s="74"/>
      <c r="GUU31" s="85"/>
      <c r="GUV31" s="80"/>
      <c r="GUW31" s="80"/>
      <c r="GUX31" s="85"/>
      <c r="GUY31" s="77"/>
      <c r="GUZ31" s="74"/>
      <c r="GVA31" s="74"/>
      <c r="GVB31" s="85"/>
      <c r="GVC31" s="74"/>
      <c r="GVD31" s="74"/>
      <c r="GVE31" s="85"/>
      <c r="GVF31" s="74"/>
      <c r="GVG31" s="74"/>
      <c r="GVH31" s="85"/>
      <c r="GVI31" s="74"/>
      <c r="GVJ31" s="74"/>
      <c r="GVK31" s="85"/>
      <c r="GVL31" s="80"/>
      <c r="GVM31" s="80"/>
      <c r="GVN31" s="85"/>
      <c r="GVO31" s="77"/>
      <c r="GVP31" s="74"/>
      <c r="GVQ31" s="74"/>
      <c r="GVR31" s="85"/>
      <c r="GVS31" s="74"/>
      <c r="GVT31" s="74"/>
      <c r="GVU31" s="85"/>
      <c r="GVV31" s="74"/>
      <c r="GVW31" s="74"/>
      <c r="GVX31" s="85"/>
      <c r="GVY31" s="74"/>
      <c r="GVZ31" s="74"/>
      <c r="GWA31" s="85"/>
      <c r="GWB31" s="80"/>
      <c r="GWC31" s="80"/>
      <c r="GWD31" s="85"/>
      <c r="GWE31" s="77"/>
      <c r="GWF31" s="74"/>
      <c r="GWG31" s="74"/>
      <c r="GWH31" s="85"/>
      <c r="GWI31" s="74"/>
      <c r="GWJ31" s="74"/>
      <c r="GWK31" s="85"/>
      <c r="GWL31" s="74"/>
      <c r="GWM31" s="74"/>
      <c r="GWN31" s="85"/>
      <c r="GWO31" s="74"/>
      <c r="GWP31" s="74"/>
      <c r="GWQ31" s="85"/>
      <c r="GWR31" s="80"/>
      <c r="GWS31" s="80"/>
      <c r="GWT31" s="85"/>
      <c r="GWU31" s="77"/>
      <c r="GWV31" s="74"/>
      <c r="GWW31" s="74"/>
      <c r="GWX31" s="85"/>
      <c r="GWY31" s="74"/>
      <c r="GWZ31" s="74"/>
      <c r="GXA31" s="85"/>
      <c r="GXB31" s="74"/>
      <c r="GXC31" s="74"/>
      <c r="GXD31" s="85"/>
      <c r="GXE31" s="74"/>
      <c r="GXF31" s="74"/>
      <c r="GXG31" s="85"/>
      <c r="GXH31" s="80"/>
      <c r="GXI31" s="80"/>
      <c r="GXJ31" s="85"/>
      <c r="GXK31" s="77"/>
      <c r="GXL31" s="74"/>
      <c r="GXM31" s="74"/>
      <c r="GXN31" s="85"/>
      <c r="GXO31" s="74"/>
      <c r="GXP31" s="74"/>
      <c r="GXQ31" s="85"/>
      <c r="GXR31" s="74"/>
      <c r="GXS31" s="74"/>
      <c r="GXT31" s="85"/>
      <c r="GXU31" s="74"/>
      <c r="GXV31" s="74"/>
      <c r="GXW31" s="85"/>
      <c r="GXX31" s="80"/>
      <c r="GXY31" s="80"/>
      <c r="GXZ31" s="85"/>
      <c r="GYA31" s="77"/>
      <c r="GYB31" s="74"/>
      <c r="GYC31" s="74"/>
      <c r="GYD31" s="85"/>
      <c r="GYE31" s="74"/>
      <c r="GYF31" s="74"/>
      <c r="GYG31" s="85"/>
      <c r="GYH31" s="74"/>
      <c r="GYI31" s="74"/>
      <c r="GYJ31" s="85"/>
      <c r="GYK31" s="74"/>
      <c r="GYL31" s="74"/>
      <c r="GYM31" s="85"/>
      <c r="GYN31" s="80"/>
      <c r="GYO31" s="80"/>
      <c r="GYP31" s="85"/>
      <c r="GYQ31" s="77"/>
      <c r="GYR31" s="74"/>
      <c r="GYS31" s="74"/>
      <c r="GYT31" s="85"/>
      <c r="GYU31" s="74"/>
      <c r="GYV31" s="74"/>
      <c r="GYW31" s="85"/>
      <c r="GYX31" s="74"/>
      <c r="GYY31" s="74"/>
      <c r="GYZ31" s="85"/>
      <c r="GZA31" s="74"/>
      <c r="GZB31" s="74"/>
      <c r="GZC31" s="85"/>
      <c r="GZD31" s="80"/>
      <c r="GZE31" s="80"/>
      <c r="GZF31" s="85"/>
      <c r="GZG31" s="77"/>
      <c r="GZH31" s="74"/>
      <c r="GZI31" s="74"/>
      <c r="GZJ31" s="85"/>
      <c r="GZK31" s="74"/>
      <c r="GZL31" s="74"/>
      <c r="GZM31" s="85"/>
      <c r="GZN31" s="74"/>
      <c r="GZO31" s="74"/>
      <c r="GZP31" s="85"/>
      <c r="GZQ31" s="74"/>
      <c r="GZR31" s="74"/>
      <c r="GZS31" s="85"/>
      <c r="GZT31" s="80"/>
      <c r="GZU31" s="80"/>
      <c r="GZV31" s="85"/>
      <c r="GZW31" s="77"/>
      <c r="GZX31" s="74"/>
      <c r="GZY31" s="74"/>
      <c r="GZZ31" s="85"/>
      <c r="HAA31" s="74"/>
      <c r="HAB31" s="74"/>
      <c r="HAC31" s="85"/>
      <c r="HAD31" s="74"/>
      <c r="HAE31" s="74"/>
      <c r="HAF31" s="85"/>
      <c r="HAG31" s="74"/>
      <c r="HAH31" s="74"/>
      <c r="HAI31" s="85"/>
      <c r="HAJ31" s="80"/>
      <c r="HAK31" s="80"/>
      <c r="HAL31" s="85"/>
      <c r="HAM31" s="77"/>
      <c r="HAN31" s="74"/>
      <c r="HAO31" s="74"/>
      <c r="HAP31" s="85"/>
      <c r="HAQ31" s="74"/>
      <c r="HAR31" s="74"/>
      <c r="HAS31" s="85"/>
      <c r="HAT31" s="74"/>
      <c r="HAU31" s="74"/>
      <c r="HAV31" s="85"/>
      <c r="HAW31" s="74"/>
      <c r="HAX31" s="74"/>
      <c r="HAY31" s="85"/>
      <c r="HAZ31" s="80"/>
      <c r="HBA31" s="80"/>
      <c r="HBB31" s="85"/>
      <c r="HBC31" s="77"/>
      <c r="HBD31" s="74"/>
      <c r="HBE31" s="74"/>
      <c r="HBF31" s="85"/>
      <c r="HBG31" s="74"/>
      <c r="HBH31" s="74"/>
      <c r="HBI31" s="85"/>
      <c r="HBJ31" s="74"/>
      <c r="HBK31" s="74"/>
      <c r="HBL31" s="85"/>
      <c r="HBM31" s="74"/>
      <c r="HBN31" s="74"/>
      <c r="HBO31" s="85"/>
      <c r="HBP31" s="80"/>
      <c r="HBQ31" s="80"/>
      <c r="HBR31" s="85"/>
      <c r="HBS31" s="77"/>
      <c r="HBT31" s="74"/>
      <c r="HBU31" s="74"/>
      <c r="HBV31" s="85"/>
      <c r="HBW31" s="74"/>
      <c r="HBX31" s="74"/>
      <c r="HBY31" s="85"/>
      <c r="HBZ31" s="74"/>
      <c r="HCA31" s="74"/>
      <c r="HCB31" s="85"/>
      <c r="HCC31" s="74"/>
      <c r="HCD31" s="74"/>
      <c r="HCE31" s="85"/>
      <c r="HCF31" s="80"/>
      <c r="HCG31" s="80"/>
      <c r="HCH31" s="85"/>
      <c r="HCI31" s="77"/>
      <c r="HCJ31" s="74"/>
      <c r="HCK31" s="74"/>
      <c r="HCL31" s="85"/>
      <c r="HCM31" s="74"/>
      <c r="HCN31" s="74"/>
      <c r="HCO31" s="85"/>
      <c r="HCP31" s="74"/>
      <c r="HCQ31" s="74"/>
      <c r="HCR31" s="85"/>
      <c r="HCS31" s="74"/>
      <c r="HCT31" s="74"/>
      <c r="HCU31" s="85"/>
      <c r="HCV31" s="80"/>
      <c r="HCW31" s="80"/>
      <c r="HCX31" s="85"/>
      <c r="HCY31" s="77"/>
      <c r="HCZ31" s="74"/>
      <c r="HDA31" s="74"/>
      <c r="HDB31" s="85"/>
      <c r="HDC31" s="74"/>
      <c r="HDD31" s="74"/>
      <c r="HDE31" s="85"/>
      <c r="HDF31" s="74"/>
      <c r="HDG31" s="74"/>
      <c r="HDH31" s="85"/>
      <c r="HDI31" s="74"/>
      <c r="HDJ31" s="74"/>
      <c r="HDK31" s="85"/>
      <c r="HDL31" s="80"/>
      <c r="HDM31" s="80"/>
      <c r="HDN31" s="85"/>
      <c r="HDO31" s="77"/>
      <c r="HDP31" s="74"/>
      <c r="HDQ31" s="74"/>
      <c r="HDR31" s="85"/>
      <c r="HDS31" s="74"/>
      <c r="HDT31" s="74"/>
      <c r="HDU31" s="85"/>
      <c r="HDV31" s="74"/>
      <c r="HDW31" s="74"/>
      <c r="HDX31" s="85"/>
      <c r="HDY31" s="74"/>
      <c r="HDZ31" s="74"/>
      <c r="HEA31" s="85"/>
      <c r="HEB31" s="80"/>
      <c r="HEC31" s="80"/>
      <c r="HED31" s="85"/>
      <c r="HEE31" s="77"/>
      <c r="HEF31" s="74"/>
      <c r="HEG31" s="74"/>
      <c r="HEH31" s="85"/>
      <c r="HEI31" s="74"/>
      <c r="HEJ31" s="74"/>
      <c r="HEK31" s="85"/>
      <c r="HEL31" s="74"/>
      <c r="HEM31" s="74"/>
      <c r="HEN31" s="85"/>
      <c r="HEO31" s="74"/>
      <c r="HEP31" s="74"/>
      <c r="HEQ31" s="85"/>
      <c r="HER31" s="80"/>
      <c r="HES31" s="80"/>
      <c r="HET31" s="85"/>
      <c r="HEU31" s="77"/>
      <c r="HEV31" s="74"/>
      <c r="HEW31" s="74"/>
      <c r="HEX31" s="85"/>
      <c r="HEY31" s="74"/>
      <c r="HEZ31" s="74"/>
      <c r="HFA31" s="85"/>
      <c r="HFB31" s="74"/>
      <c r="HFC31" s="74"/>
      <c r="HFD31" s="85"/>
      <c r="HFE31" s="74"/>
      <c r="HFF31" s="74"/>
      <c r="HFG31" s="85"/>
      <c r="HFH31" s="80"/>
      <c r="HFI31" s="80"/>
      <c r="HFJ31" s="85"/>
      <c r="HFK31" s="77"/>
      <c r="HFL31" s="74"/>
      <c r="HFM31" s="74"/>
      <c r="HFN31" s="85"/>
      <c r="HFO31" s="74"/>
      <c r="HFP31" s="74"/>
      <c r="HFQ31" s="85"/>
      <c r="HFR31" s="74"/>
      <c r="HFS31" s="74"/>
      <c r="HFT31" s="85"/>
      <c r="HFU31" s="74"/>
      <c r="HFV31" s="74"/>
      <c r="HFW31" s="85"/>
      <c r="HFX31" s="80"/>
      <c r="HFY31" s="80"/>
      <c r="HFZ31" s="85"/>
      <c r="HGA31" s="77"/>
      <c r="HGB31" s="74"/>
      <c r="HGC31" s="74"/>
      <c r="HGD31" s="85"/>
      <c r="HGE31" s="74"/>
      <c r="HGF31" s="74"/>
      <c r="HGG31" s="85"/>
      <c r="HGH31" s="74"/>
      <c r="HGI31" s="74"/>
      <c r="HGJ31" s="85"/>
      <c r="HGK31" s="74"/>
      <c r="HGL31" s="74"/>
      <c r="HGM31" s="85"/>
      <c r="HGN31" s="80"/>
      <c r="HGO31" s="80"/>
      <c r="HGP31" s="85"/>
      <c r="HGQ31" s="77"/>
      <c r="HGR31" s="74"/>
      <c r="HGS31" s="74"/>
      <c r="HGT31" s="85"/>
      <c r="HGU31" s="74"/>
      <c r="HGV31" s="74"/>
      <c r="HGW31" s="85"/>
      <c r="HGX31" s="74"/>
      <c r="HGY31" s="74"/>
      <c r="HGZ31" s="85"/>
      <c r="HHA31" s="74"/>
      <c r="HHB31" s="74"/>
      <c r="HHC31" s="85"/>
      <c r="HHD31" s="80"/>
      <c r="HHE31" s="80"/>
      <c r="HHF31" s="85"/>
      <c r="HHG31" s="77"/>
      <c r="HHH31" s="74"/>
      <c r="HHI31" s="74"/>
      <c r="HHJ31" s="85"/>
      <c r="HHK31" s="74"/>
      <c r="HHL31" s="74"/>
      <c r="HHM31" s="85"/>
      <c r="HHN31" s="74"/>
      <c r="HHO31" s="74"/>
      <c r="HHP31" s="85"/>
      <c r="HHQ31" s="74"/>
      <c r="HHR31" s="74"/>
      <c r="HHS31" s="85"/>
      <c r="HHT31" s="80"/>
      <c r="HHU31" s="80"/>
      <c r="HHV31" s="85"/>
      <c r="HHW31" s="77"/>
      <c r="HHX31" s="74"/>
      <c r="HHY31" s="74"/>
      <c r="HHZ31" s="85"/>
      <c r="HIA31" s="74"/>
      <c r="HIB31" s="74"/>
      <c r="HIC31" s="85"/>
      <c r="HID31" s="74"/>
      <c r="HIE31" s="74"/>
      <c r="HIF31" s="85"/>
      <c r="HIG31" s="74"/>
      <c r="HIH31" s="74"/>
      <c r="HII31" s="85"/>
      <c r="HIJ31" s="80"/>
      <c r="HIK31" s="80"/>
      <c r="HIL31" s="85"/>
      <c r="HIM31" s="77"/>
      <c r="HIN31" s="74"/>
      <c r="HIO31" s="74"/>
      <c r="HIP31" s="85"/>
      <c r="HIQ31" s="74"/>
      <c r="HIR31" s="74"/>
      <c r="HIS31" s="85"/>
      <c r="HIT31" s="74"/>
      <c r="HIU31" s="74"/>
      <c r="HIV31" s="85"/>
      <c r="HIW31" s="74"/>
      <c r="HIX31" s="74"/>
      <c r="HIY31" s="85"/>
      <c r="HIZ31" s="80"/>
      <c r="HJA31" s="80"/>
      <c r="HJB31" s="85"/>
      <c r="HJC31" s="77"/>
      <c r="HJD31" s="74"/>
      <c r="HJE31" s="74"/>
      <c r="HJF31" s="85"/>
      <c r="HJG31" s="74"/>
      <c r="HJH31" s="74"/>
      <c r="HJI31" s="85"/>
      <c r="HJJ31" s="74"/>
      <c r="HJK31" s="74"/>
      <c r="HJL31" s="85"/>
      <c r="HJM31" s="74"/>
      <c r="HJN31" s="74"/>
      <c r="HJO31" s="85"/>
      <c r="HJP31" s="80"/>
      <c r="HJQ31" s="80"/>
      <c r="HJR31" s="85"/>
      <c r="HJS31" s="77"/>
      <c r="HJT31" s="74"/>
      <c r="HJU31" s="74"/>
      <c r="HJV31" s="85"/>
      <c r="HJW31" s="74"/>
      <c r="HJX31" s="74"/>
      <c r="HJY31" s="85"/>
      <c r="HJZ31" s="74"/>
      <c r="HKA31" s="74"/>
      <c r="HKB31" s="85"/>
      <c r="HKC31" s="74"/>
      <c r="HKD31" s="74"/>
      <c r="HKE31" s="85"/>
      <c r="HKF31" s="80"/>
      <c r="HKG31" s="80"/>
      <c r="HKH31" s="85"/>
      <c r="HKI31" s="77"/>
      <c r="HKJ31" s="74"/>
      <c r="HKK31" s="74"/>
      <c r="HKL31" s="85"/>
      <c r="HKM31" s="74"/>
      <c r="HKN31" s="74"/>
      <c r="HKO31" s="85"/>
      <c r="HKP31" s="74"/>
      <c r="HKQ31" s="74"/>
      <c r="HKR31" s="85"/>
      <c r="HKS31" s="74"/>
      <c r="HKT31" s="74"/>
      <c r="HKU31" s="85"/>
      <c r="HKV31" s="80"/>
      <c r="HKW31" s="80"/>
      <c r="HKX31" s="85"/>
      <c r="HKY31" s="77"/>
      <c r="HKZ31" s="74"/>
      <c r="HLA31" s="74"/>
      <c r="HLB31" s="85"/>
      <c r="HLC31" s="74"/>
      <c r="HLD31" s="74"/>
      <c r="HLE31" s="85"/>
      <c r="HLF31" s="74"/>
      <c r="HLG31" s="74"/>
      <c r="HLH31" s="85"/>
      <c r="HLI31" s="74"/>
      <c r="HLJ31" s="74"/>
      <c r="HLK31" s="85"/>
      <c r="HLL31" s="80"/>
      <c r="HLM31" s="80"/>
      <c r="HLN31" s="85"/>
      <c r="HLO31" s="77"/>
      <c r="HLP31" s="74"/>
      <c r="HLQ31" s="74"/>
      <c r="HLR31" s="85"/>
      <c r="HLS31" s="74"/>
      <c r="HLT31" s="74"/>
      <c r="HLU31" s="85"/>
      <c r="HLV31" s="74"/>
      <c r="HLW31" s="74"/>
      <c r="HLX31" s="85"/>
      <c r="HLY31" s="74"/>
      <c r="HLZ31" s="74"/>
      <c r="HMA31" s="85"/>
      <c r="HMB31" s="80"/>
      <c r="HMC31" s="80"/>
      <c r="HMD31" s="85"/>
      <c r="HME31" s="77"/>
      <c r="HMF31" s="74"/>
      <c r="HMG31" s="74"/>
      <c r="HMH31" s="85"/>
      <c r="HMI31" s="74"/>
      <c r="HMJ31" s="74"/>
      <c r="HMK31" s="85"/>
      <c r="HML31" s="74"/>
      <c r="HMM31" s="74"/>
      <c r="HMN31" s="85"/>
      <c r="HMO31" s="74"/>
      <c r="HMP31" s="74"/>
      <c r="HMQ31" s="85"/>
      <c r="HMR31" s="80"/>
      <c r="HMS31" s="80"/>
      <c r="HMT31" s="85"/>
      <c r="HMU31" s="77"/>
      <c r="HMV31" s="74"/>
      <c r="HMW31" s="74"/>
      <c r="HMX31" s="85"/>
      <c r="HMY31" s="74"/>
      <c r="HMZ31" s="74"/>
      <c r="HNA31" s="85"/>
      <c r="HNB31" s="74"/>
      <c r="HNC31" s="74"/>
      <c r="HND31" s="85"/>
      <c r="HNE31" s="74"/>
      <c r="HNF31" s="74"/>
      <c r="HNG31" s="85"/>
      <c r="HNH31" s="80"/>
      <c r="HNI31" s="80"/>
      <c r="HNJ31" s="85"/>
      <c r="HNK31" s="77"/>
      <c r="HNL31" s="74"/>
      <c r="HNM31" s="74"/>
      <c r="HNN31" s="85"/>
      <c r="HNO31" s="74"/>
      <c r="HNP31" s="74"/>
      <c r="HNQ31" s="85"/>
      <c r="HNR31" s="74"/>
      <c r="HNS31" s="74"/>
      <c r="HNT31" s="85"/>
      <c r="HNU31" s="74"/>
      <c r="HNV31" s="74"/>
      <c r="HNW31" s="85"/>
      <c r="HNX31" s="80"/>
      <c r="HNY31" s="80"/>
      <c r="HNZ31" s="85"/>
      <c r="HOA31" s="77"/>
      <c r="HOB31" s="74"/>
      <c r="HOC31" s="74"/>
      <c r="HOD31" s="85"/>
      <c r="HOE31" s="74"/>
      <c r="HOF31" s="74"/>
      <c r="HOG31" s="85"/>
      <c r="HOH31" s="74"/>
      <c r="HOI31" s="74"/>
      <c r="HOJ31" s="85"/>
      <c r="HOK31" s="74"/>
      <c r="HOL31" s="74"/>
      <c r="HOM31" s="85"/>
      <c r="HON31" s="80"/>
      <c r="HOO31" s="80"/>
      <c r="HOP31" s="85"/>
      <c r="HOQ31" s="77"/>
      <c r="HOR31" s="74"/>
      <c r="HOS31" s="74"/>
      <c r="HOT31" s="85"/>
      <c r="HOU31" s="74"/>
      <c r="HOV31" s="74"/>
      <c r="HOW31" s="85"/>
      <c r="HOX31" s="74"/>
      <c r="HOY31" s="74"/>
      <c r="HOZ31" s="85"/>
      <c r="HPA31" s="74"/>
      <c r="HPB31" s="74"/>
      <c r="HPC31" s="85"/>
      <c r="HPD31" s="80"/>
      <c r="HPE31" s="80"/>
      <c r="HPF31" s="85"/>
      <c r="HPG31" s="77"/>
      <c r="HPH31" s="74"/>
      <c r="HPI31" s="74"/>
      <c r="HPJ31" s="85"/>
      <c r="HPK31" s="74"/>
      <c r="HPL31" s="74"/>
      <c r="HPM31" s="85"/>
      <c r="HPN31" s="74"/>
      <c r="HPO31" s="74"/>
      <c r="HPP31" s="85"/>
      <c r="HPQ31" s="74"/>
      <c r="HPR31" s="74"/>
      <c r="HPS31" s="85"/>
      <c r="HPT31" s="80"/>
      <c r="HPU31" s="80"/>
      <c r="HPV31" s="85"/>
      <c r="HPW31" s="77"/>
      <c r="HPX31" s="74"/>
      <c r="HPY31" s="74"/>
      <c r="HPZ31" s="85"/>
      <c r="HQA31" s="74"/>
      <c r="HQB31" s="74"/>
      <c r="HQC31" s="85"/>
      <c r="HQD31" s="74"/>
      <c r="HQE31" s="74"/>
      <c r="HQF31" s="85"/>
      <c r="HQG31" s="74"/>
      <c r="HQH31" s="74"/>
      <c r="HQI31" s="85"/>
      <c r="HQJ31" s="80"/>
      <c r="HQK31" s="80"/>
      <c r="HQL31" s="85"/>
      <c r="HQM31" s="77"/>
      <c r="HQN31" s="74"/>
      <c r="HQO31" s="74"/>
      <c r="HQP31" s="85"/>
      <c r="HQQ31" s="74"/>
      <c r="HQR31" s="74"/>
      <c r="HQS31" s="85"/>
      <c r="HQT31" s="74"/>
      <c r="HQU31" s="74"/>
      <c r="HQV31" s="85"/>
      <c r="HQW31" s="74"/>
      <c r="HQX31" s="74"/>
      <c r="HQY31" s="85"/>
      <c r="HQZ31" s="80"/>
      <c r="HRA31" s="80"/>
      <c r="HRB31" s="85"/>
      <c r="HRC31" s="77"/>
      <c r="HRD31" s="74"/>
      <c r="HRE31" s="74"/>
      <c r="HRF31" s="85"/>
      <c r="HRG31" s="74"/>
      <c r="HRH31" s="74"/>
      <c r="HRI31" s="85"/>
      <c r="HRJ31" s="74"/>
      <c r="HRK31" s="74"/>
      <c r="HRL31" s="85"/>
      <c r="HRM31" s="74"/>
      <c r="HRN31" s="74"/>
      <c r="HRO31" s="85"/>
      <c r="HRP31" s="80"/>
      <c r="HRQ31" s="80"/>
      <c r="HRR31" s="85"/>
      <c r="HRS31" s="77"/>
      <c r="HRT31" s="74"/>
      <c r="HRU31" s="74"/>
      <c r="HRV31" s="85"/>
      <c r="HRW31" s="74"/>
      <c r="HRX31" s="74"/>
      <c r="HRY31" s="85"/>
      <c r="HRZ31" s="74"/>
      <c r="HSA31" s="74"/>
      <c r="HSB31" s="85"/>
      <c r="HSC31" s="74"/>
      <c r="HSD31" s="74"/>
      <c r="HSE31" s="85"/>
      <c r="HSF31" s="80"/>
      <c r="HSG31" s="80"/>
      <c r="HSH31" s="85"/>
      <c r="HSI31" s="77"/>
      <c r="HSJ31" s="74"/>
      <c r="HSK31" s="74"/>
      <c r="HSL31" s="85"/>
      <c r="HSM31" s="74"/>
      <c r="HSN31" s="74"/>
      <c r="HSO31" s="85"/>
      <c r="HSP31" s="74"/>
      <c r="HSQ31" s="74"/>
      <c r="HSR31" s="85"/>
      <c r="HSS31" s="74"/>
      <c r="HST31" s="74"/>
      <c r="HSU31" s="85"/>
      <c r="HSV31" s="80"/>
      <c r="HSW31" s="80"/>
      <c r="HSX31" s="85"/>
      <c r="HSY31" s="77"/>
      <c r="HSZ31" s="74"/>
      <c r="HTA31" s="74"/>
      <c r="HTB31" s="85"/>
      <c r="HTC31" s="74"/>
      <c r="HTD31" s="74"/>
      <c r="HTE31" s="85"/>
      <c r="HTF31" s="74"/>
      <c r="HTG31" s="74"/>
      <c r="HTH31" s="85"/>
      <c r="HTI31" s="74"/>
      <c r="HTJ31" s="74"/>
      <c r="HTK31" s="85"/>
      <c r="HTL31" s="80"/>
      <c r="HTM31" s="80"/>
      <c r="HTN31" s="85"/>
      <c r="HTO31" s="77"/>
      <c r="HTP31" s="74"/>
      <c r="HTQ31" s="74"/>
      <c r="HTR31" s="85"/>
      <c r="HTS31" s="74"/>
      <c r="HTT31" s="74"/>
      <c r="HTU31" s="85"/>
      <c r="HTV31" s="74"/>
      <c r="HTW31" s="74"/>
      <c r="HTX31" s="85"/>
      <c r="HTY31" s="74"/>
      <c r="HTZ31" s="74"/>
      <c r="HUA31" s="85"/>
      <c r="HUB31" s="80"/>
      <c r="HUC31" s="80"/>
      <c r="HUD31" s="85"/>
      <c r="HUE31" s="77"/>
      <c r="HUF31" s="74"/>
      <c r="HUG31" s="74"/>
      <c r="HUH31" s="85"/>
      <c r="HUI31" s="74"/>
      <c r="HUJ31" s="74"/>
      <c r="HUK31" s="85"/>
      <c r="HUL31" s="74"/>
      <c r="HUM31" s="74"/>
      <c r="HUN31" s="85"/>
      <c r="HUO31" s="74"/>
      <c r="HUP31" s="74"/>
      <c r="HUQ31" s="85"/>
      <c r="HUR31" s="80"/>
      <c r="HUS31" s="80"/>
      <c r="HUT31" s="85"/>
      <c r="HUU31" s="77"/>
      <c r="HUV31" s="74"/>
      <c r="HUW31" s="74"/>
      <c r="HUX31" s="85"/>
      <c r="HUY31" s="74"/>
      <c r="HUZ31" s="74"/>
      <c r="HVA31" s="85"/>
      <c r="HVB31" s="74"/>
      <c r="HVC31" s="74"/>
      <c r="HVD31" s="85"/>
      <c r="HVE31" s="74"/>
      <c r="HVF31" s="74"/>
      <c r="HVG31" s="85"/>
      <c r="HVH31" s="80"/>
      <c r="HVI31" s="80"/>
      <c r="HVJ31" s="85"/>
      <c r="HVK31" s="77"/>
      <c r="HVL31" s="74"/>
      <c r="HVM31" s="74"/>
      <c r="HVN31" s="85"/>
      <c r="HVO31" s="74"/>
      <c r="HVP31" s="74"/>
      <c r="HVQ31" s="85"/>
      <c r="HVR31" s="74"/>
      <c r="HVS31" s="74"/>
      <c r="HVT31" s="85"/>
      <c r="HVU31" s="74"/>
      <c r="HVV31" s="74"/>
      <c r="HVW31" s="85"/>
      <c r="HVX31" s="80"/>
      <c r="HVY31" s="80"/>
      <c r="HVZ31" s="85"/>
      <c r="HWA31" s="77"/>
      <c r="HWB31" s="74"/>
      <c r="HWC31" s="74"/>
      <c r="HWD31" s="85"/>
      <c r="HWE31" s="74"/>
      <c r="HWF31" s="74"/>
      <c r="HWG31" s="85"/>
      <c r="HWH31" s="74"/>
      <c r="HWI31" s="74"/>
      <c r="HWJ31" s="85"/>
      <c r="HWK31" s="74"/>
      <c r="HWL31" s="74"/>
      <c r="HWM31" s="85"/>
      <c r="HWN31" s="80"/>
      <c r="HWO31" s="80"/>
      <c r="HWP31" s="85"/>
      <c r="HWQ31" s="77"/>
      <c r="HWR31" s="74"/>
      <c r="HWS31" s="74"/>
      <c r="HWT31" s="85"/>
      <c r="HWU31" s="74"/>
      <c r="HWV31" s="74"/>
      <c r="HWW31" s="85"/>
      <c r="HWX31" s="74"/>
      <c r="HWY31" s="74"/>
      <c r="HWZ31" s="85"/>
      <c r="HXA31" s="74"/>
      <c r="HXB31" s="74"/>
      <c r="HXC31" s="85"/>
      <c r="HXD31" s="80"/>
      <c r="HXE31" s="80"/>
      <c r="HXF31" s="85"/>
      <c r="HXG31" s="77"/>
      <c r="HXH31" s="74"/>
      <c r="HXI31" s="74"/>
      <c r="HXJ31" s="85"/>
      <c r="HXK31" s="74"/>
      <c r="HXL31" s="74"/>
      <c r="HXM31" s="85"/>
      <c r="HXN31" s="74"/>
      <c r="HXO31" s="74"/>
      <c r="HXP31" s="85"/>
      <c r="HXQ31" s="74"/>
      <c r="HXR31" s="74"/>
      <c r="HXS31" s="85"/>
      <c r="HXT31" s="80"/>
      <c r="HXU31" s="80"/>
      <c r="HXV31" s="85"/>
      <c r="HXW31" s="77"/>
      <c r="HXX31" s="74"/>
      <c r="HXY31" s="74"/>
      <c r="HXZ31" s="85"/>
      <c r="HYA31" s="74"/>
      <c r="HYB31" s="74"/>
      <c r="HYC31" s="85"/>
      <c r="HYD31" s="74"/>
      <c r="HYE31" s="74"/>
      <c r="HYF31" s="85"/>
      <c r="HYG31" s="74"/>
      <c r="HYH31" s="74"/>
      <c r="HYI31" s="85"/>
      <c r="HYJ31" s="80"/>
      <c r="HYK31" s="80"/>
      <c r="HYL31" s="85"/>
      <c r="HYM31" s="77"/>
      <c r="HYN31" s="74"/>
      <c r="HYO31" s="74"/>
      <c r="HYP31" s="85"/>
      <c r="HYQ31" s="74"/>
      <c r="HYR31" s="74"/>
      <c r="HYS31" s="85"/>
      <c r="HYT31" s="74"/>
      <c r="HYU31" s="74"/>
      <c r="HYV31" s="85"/>
      <c r="HYW31" s="74"/>
      <c r="HYX31" s="74"/>
      <c r="HYY31" s="85"/>
      <c r="HYZ31" s="80"/>
      <c r="HZA31" s="80"/>
      <c r="HZB31" s="85"/>
      <c r="HZC31" s="77"/>
      <c r="HZD31" s="74"/>
      <c r="HZE31" s="74"/>
      <c r="HZF31" s="85"/>
      <c r="HZG31" s="74"/>
      <c r="HZH31" s="74"/>
      <c r="HZI31" s="85"/>
      <c r="HZJ31" s="74"/>
      <c r="HZK31" s="74"/>
      <c r="HZL31" s="85"/>
      <c r="HZM31" s="74"/>
      <c r="HZN31" s="74"/>
      <c r="HZO31" s="85"/>
      <c r="HZP31" s="80"/>
      <c r="HZQ31" s="80"/>
      <c r="HZR31" s="85"/>
      <c r="HZS31" s="77"/>
      <c r="HZT31" s="74"/>
      <c r="HZU31" s="74"/>
      <c r="HZV31" s="85"/>
      <c r="HZW31" s="74"/>
      <c r="HZX31" s="74"/>
      <c r="HZY31" s="85"/>
      <c r="HZZ31" s="74"/>
      <c r="IAA31" s="74"/>
      <c r="IAB31" s="85"/>
      <c r="IAC31" s="74"/>
      <c r="IAD31" s="74"/>
      <c r="IAE31" s="85"/>
      <c r="IAF31" s="80"/>
      <c r="IAG31" s="80"/>
      <c r="IAH31" s="85"/>
      <c r="IAI31" s="77"/>
      <c r="IAJ31" s="74"/>
      <c r="IAK31" s="74"/>
      <c r="IAL31" s="85"/>
      <c r="IAM31" s="74"/>
      <c r="IAN31" s="74"/>
      <c r="IAO31" s="85"/>
      <c r="IAP31" s="74"/>
      <c r="IAQ31" s="74"/>
      <c r="IAR31" s="85"/>
      <c r="IAS31" s="74"/>
      <c r="IAT31" s="74"/>
      <c r="IAU31" s="85"/>
      <c r="IAV31" s="80"/>
      <c r="IAW31" s="80"/>
      <c r="IAX31" s="85"/>
      <c r="IAY31" s="77"/>
      <c r="IAZ31" s="74"/>
      <c r="IBA31" s="74"/>
      <c r="IBB31" s="85"/>
      <c r="IBC31" s="74"/>
      <c r="IBD31" s="74"/>
      <c r="IBE31" s="85"/>
      <c r="IBF31" s="74"/>
      <c r="IBG31" s="74"/>
      <c r="IBH31" s="85"/>
      <c r="IBI31" s="74"/>
      <c r="IBJ31" s="74"/>
      <c r="IBK31" s="85"/>
      <c r="IBL31" s="80"/>
      <c r="IBM31" s="80"/>
      <c r="IBN31" s="85"/>
      <c r="IBO31" s="77"/>
      <c r="IBP31" s="74"/>
      <c r="IBQ31" s="74"/>
      <c r="IBR31" s="85"/>
      <c r="IBS31" s="74"/>
      <c r="IBT31" s="74"/>
      <c r="IBU31" s="85"/>
      <c r="IBV31" s="74"/>
      <c r="IBW31" s="74"/>
      <c r="IBX31" s="85"/>
      <c r="IBY31" s="74"/>
      <c r="IBZ31" s="74"/>
      <c r="ICA31" s="85"/>
      <c r="ICB31" s="80"/>
      <c r="ICC31" s="80"/>
      <c r="ICD31" s="85"/>
      <c r="ICE31" s="77"/>
      <c r="ICF31" s="74"/>
      <c r="ICG31" s="74"/>
      <c r="ICH31" s="85"/>
      <c r="ICI31" s="74"/>
      <c r="ICJ31" s="74"/>
      <c r="ICK31" s="85"/>
      <c r="ICL31" s="74"/>
      <c r="ICM31" s="74"/>
      <c r="ICN31" s="85"/>
      <c r="ICO31" s="74"/>
      <c r="ICP31" s="74"/>
      <c r="ICQ31" s="85"/>
      <c r="ICR31" s="80"/>
      <c r="ICS31" s="80"/>
      <c r="ICT31" s="85"/>
      <c r="ICU31" s="77"/>
      <c r="ICV31" s="74"/>
      <c r="ICW31" s="74"/>
      <c r="ICX31" s="85"/>
      <c r="ICY31" s="74"/>
      <c r="ICZ31" s="74"/>
      <c r="IDA31" s="85"/>
      <c r="IDB31" s="74"/>
      <c r="IDC31" s="74"/>
      <c r="IDD31" s="85"/>
      <c r="IDE31" s="74"/>
      <c r="IDF31" s="74"/>
      <c r="IDG31" s="85"/>
      <c r="IDH31" s="80"/>
      <c r="IDI31" s="80"/>
      <c r="IDJ31" s="85"/>
      <c r="IDK31" s="77"/>
      <c r="IDL31" s="74"/>
      <c r="IDM31" s="74"/>
      <c r="IDN31" s="85"/>
      <c r="IDO31" s="74"/>
      <c r="IDP31" s="74"/>
      <c r="IDQ31" s="85"/>
      <c r="IDR31" s="74"/>
      <c r="IDS31" s="74"/>
      <c r="IDT31" s="85"/>
      <c r="IDU31" s="74"/>
      <c r="IDV31" s="74"/>
      <c r="IDW31" s="85"/>
      <c r="IDX31" s="80"/>
      <c r="IDY31" s="80"/>
      <c r="IDZ31" s="85"/>
      <c r="IEA31" s="77"/>
      <c r="IEB31" s="74"/>
      <c r="IEC31" s="74"/>
      <c r="IED31" s="85"/>
      <c r="IEE31" s="74"/>
      <c r="IEF31" s="74"/>
      <c r="IEG31" s="85"/>
      <c r="IEH31" s="74"/>
      <c r="IEI31" s="74"/>
      <c r="IEJ31" s="85"/>
      <c r="IEK31" s="74"/>
      <c r="IEL31" s="74"/>
      <c r="IEM31" s="85"/>
      <c r="IEN31" s="80"/>
      <c r="IEO31" s="80"/>
      <c r="IEP31" s="85"/>
      <c r="IEQ31" s="77"/>
      <c r="IER31" s="74"/>
      <c r="IES31" s="74"/>
      <c r="IET31" s="85"/>
      <c r="IEU31" s="74"/>
      <c r="IEV31" s="74"/>
      <c r="IEW31" s="85"/>
      <c r="IEX31" s="74"/>
      <c r="IEY31" s="74"/>
      <c r="IEZ31" s="85"/>
      <c r="IFA31" s="74"/>
      <c r="IFB31" s="74"/>
      <c r="IFC31" s="85"/>
      <c r="IFD31" s="80"/>
      <c r="IFE31" s="80"/>
      <c r="IFF31" s="85"/>
      <c r="IFG31" s="77"/>
      <c r="IFH31" s="74"/>
      <c r="IFI31" s="74"/>
      <c r="IFJ31" s="85"/>
      <c r="IFK31" s="74"/>
      <c r="IFL31" s="74"/>
      <c r="IFM31" s="85"/>
      <c r="IFN31" s="74"/>
      <c r="IFO31" s="74"/>
      <c r="IFP31" s="85"/>
      <c r="IFQ31" s="74"/>
      <c r="IFR31" s="74"/>
      <c r="IFS31" s="85"/>
      <c r="IFT31" s="80"/>
      <c r="IFU31" s="80"/>
      <c r="IFV31" s="85"/>
      <c r="IFW31" s="77"/>
      <c r="IFX31" s="74"/>
      <c r="IFY31" s="74"/>
      <c r="IFZ31" s="85"/>
      <c r="IGA31" s="74"/>
      <c r="IGB31" s="74"/>
      <c r="IGC31" s="85"/>
      <c r="IGD31" s="74"/>
      <c r="IGE31" s="74"/>
      <c r="IGF31" s="85"/>
      <c r="IGG31" s="74"/>
      <c r="IGH31" s="74"/>
      <c r="IGI31" s="85"/>
      <c r="IGJ31" s="80"/>
      <c r="IGK31" s="80"/>
      <c r="IGL31" s="85"/>
      <c r="IGM31" s="77"/>
      <c r="IGN31" s="74"/>
      <c r="IGO31" s="74"/>
      <c r="IGP31" s="85"/>
      <c r="IGQ31" s="74"/>
      <c r="IGR31" s="74"/>
      <c r="IGS31" s="85"/>
      <c r="IGT31" s="74"/>
      <c r="IGU31" s="74"/>
      <c r="IGV31" s="85"/>
      <c r="IGW31" s="74"/>
      <c r="IGX31" s="74"/>
      <c r="IGY31" s="85"/>
      <c r="IGZ31" s="80"/>
      <c r="IHA31" s="80"/>
      <c r="IHB31" s="85"/>
      <c r="IHC31" s="77"/>
      <c r="IHD31" s="74"/>
      <c r="IHE31" s="74"/>
      <c r="IHF31" s="85"/>
      <c r="IHG31" s="74"/>
      <c r="IHH31" s="74"/>
      <c r="IHI31" s="85"/>
      <c r="IHJ31" s="74"/>
      <c r="IHK31" s="74"/>
      <c r="IHL31" s="85"/>
      <c r="IHM31" s="74"/>
      <c r="IHN31" s="74"/>
      <c r="IHO31" s="85"/>
      <c r="IHP31" s="80"/>
      <c r="IHQ31" s="80"/>
      <c r="IHR31" s="85"/>
      <c r="IHS31" s="77"/>
      <c r="IHT31" s="74"/>
      <c r="IHU31" s="74"/>
      <c r="IHV31" s="85"/>
      <c r="IHW31" s="74"/>
      <c r="IHX31" s="74"/>
      <c r="IHY31" s="85"/>
      <c r="IHZ31" s="74"/>
      <c r="IIA31" s="74"/>
      <c r="IIB31" s="85"/>
      <c r="IIC31" s="74"/>
      <c r="IID31" s="74"/>
      <c r="IIE31" s="85"/>
      <c r="IIF31" s="80"/>
      <c r="IIG31" s="80"/>
      <c r="IIH31" s="85"/>
      <c r="III31" s="77"/>
      <c r="IIJ31" s="74"/>
      <c r="IIK31" s="74"/>
      <c r="IIL31" s="85"/>
      <c r="IIM31" s="74"/>
      <c r="IIN31" s="74"/>
      <c r="IIO31" s="85"/>
      <c r="IIP31" s="74"/>
      <c r="IIQ31" s="74"/>
      <c r="IIR31" s="85"/>
      <c r="IIS31" s="74"/>
      <c r="IIT31" s="74"/>
      <c r="IIU31" s="85"/>
      <c r="IIV31" s="80"/>
      <c r="IIW31" s="80"/>
      <c r="IIX31" s="85"/>
      <c r="IIY31" s="77"/>
      <c r="IIZ31" s="74"/>
      <c r="IJA31" s="74"/>
      <c r="IJB31" s="85"/>
      <c r="IJC31" s="74"/>
      <c r="IJD31" s="74"/>
      <c r="IJE31" s="85"/>
      <c r="IJF31" s="74"/>
      <c r="IJG31" s="74"/>
      <c r="IJH31" s="85"/>
      <c r="IJI31" s="74"/>
      <c r="IJJ31" s="74"/>
      <c r="IJK31" s="85"/>
      <c r="IJL31" s="80"/>
      <c r="IJM31" s="80"/>
      <c r="IJN31" s="85"/>
      <c r="IJO31" s="77"/>
      <c r="IJP31" s="74"/>
      <c r="IJQ31" s="74"/>
      <c r="IJR31" s="85"/>
      <c r="IJS31" s="74"/>
      <c r="IJT31" s="74"/>
      <c r="IJU31" s="85"/>
      <c r="IJV31" s="74"/>
      <c r="IJW31" s="74"/>
      <c r="IJX31" s="85"/>
      <c r="IJY31" s="74"/>
      <c r="IJZ31" s="74"/>
      <c r="IKA31" s="85"/>
      <c r="IKB31" s="80"/>
      <c r="IKC31" s="80"/>
      <c r="IKD31" s="85"/>
      <c r="IKE31" s="77"/>
      <c r="IKF31" s="74"/>
      <c r="IKG31" s="74"/>
      <c r="IKH31" s="85"/>
      <c r="IKI31" s="74"/>
      <c r="IKJ31" s="74"/>
      <c r="IKK31" s="85"/>
      <c r="IKL31" s="74"/>
      <c r="IKM31" s="74"/>
      <c r="IKN31" s="85"/>
      <c r="IKO31" s="74"/>
      <c r="IKP31" s="74"/>
      <c r="IKQ31" s="85"/>
      <c r="IKR31" s="80"/>
      <c r="IKS31" s="80"/>
      <c r="IKT31" s="85"/>
      <c r="IKU31" s="77"/>
      <c r="IKV31" s="74"/>
      <c r="IKW31" s="74"/>
      <c r="IKX31" s="85"/>
      <c r="IKY31" s="74"/>
      <c r="IKZ31" s="74"/>
      <c r="ILA31" s="85"/>
      <c r="ILB31" s="74"/>
      <c r="ILC31" s="74"/>
      <c r="ILD31" s="85"/>
      <c r="ILE31" s="74"/>
      <c r="ILF31" s="74"/>
      <c r="ILG31" s="85"/>
      <c r="ILH31" s="80"/>
      <c r="ILI31" s="80"/>
      <c r="ILJ31" s="85"/>
      <c r="ILK31" s="77"/>
      <c r="ILL31" s="74"/>
      <c r="ILM31" s="74"/>
      <c r="ILN31" s="85"/>
      <c r="ILO31" s="74"/>
      <c r="ILP31" s="74"/>
      <c r="ILQ31" s="85"/>
      <c r="ILR31" s="74"/>
      <c r="ILS31" s="74"/>
      <c r="ILT31" s="85"/>
      <c r="ILU31" s="74"/>
      <c r="ILV31" s="74"/>
      <c r="ILW31" s="85"/>
      <c r="ILX31" s="80"/>
      <c r="ILY31" s="80"/>
      <c r="ILZ31" s="85"/>
      <c r="IMA31" s="77"/>
      <c r="IMB31" s="74"/>
      <c r="IMC31" s="74"/>
      <c r="IMD31" s="85"/>
      <c r="IME31" s="74"/>
      <c r="IMF31" s="74"/>
      <c r="IMG31" s="85"/>
      <c r="IMH31" s="74"/>
      <c r="IMI31" s="74"/>
      <c r="IMJ31" s="85"/>
      <c r="IMK31" s="74"/>
      <c r="IML31" s="74"/>
      <c r="IMM31" s="85"/>
      <c r="IMN31" s="80"/>
      <c r="IMO31" s="80"/>
      <c r="IMP31" s="85"/>
      <c r="IMQ31" s="77"/>
      <c r="IMR31" s="74"/>
      <c r="IMS31" s="74"/>
      <c r="IMT31" s="85"/>
      <c r="IMU31" s="74"/>
      <c r="IMV31" s="74"/>
      <c r="IMW31" s="85"/>
      <c r="IMX31" s="74"/>
      <c r="IMY31" s="74"/>
      <c r="IMZ31" s="85"/>
      <c r="INA31" s="74"/>
      <c r="INB31" s="74"/>
      <c r="INC31" s="85"/>
      <c r="IND31" s="80"/>
      <c r="INE31" s="80"/>
      <c r="INF31" s="85"/>
      <c r="ING31" s="77"/>
      <c r="INH31" s="74"/>
      <c r="INI31" s="74"/>
      <c r="INJ31" s="85"/>
      <c r="INK31" s="74"/>
      <c r="INL31" s="74"/>
      <c r="INM31" s="85"/>
      <c r="INN31" s="74"/>
      <c r="INO31" s="74"/>
      <c r="INP31" s="85"/>
      <c r="INQ31" s="74"/>
      <c r="INR31" s="74"/>
      <c r="INS31" s="85"/>
      <c r="INT31" s="80"/>
      <c r="INU31" s="80"/>
      <c r="INV31" s="85"/>
      <c r="INW31" s="77"/>
      <c r="INX31" s="74"/>
      <c r="INY31" s="74"/>
      <c r="INZ31" s="85"/>
      <c r="IOA31" s="74"/>
      <c r="IOB31" s="74"/>
      <c r="IOC31" s="85"/>
      <c r="IOD31" s="74"/>
      <c r="IOE31" s="74"/>
      <c r="IOF31" s="85"/>
      <c r="IOG31" s="74"/>
      <c r="IOH31" s="74"/>
      <c r="IOI31" s="85"/>
      <c r="IOJ31" s="80"/>
      <c r="IOK31" s="80"/>
      <c r="IOL31" s="85"/>
      <c r="IOM31" s="77"/>
      <c r="ION31" s="74"/>
      <c r="IOO31" s="74"/>
      <c r="IOP31" s="85"/>
      <c r="IOQ31" s="74"/>
      <c r="IOR31" s="74"/>
      <c r="IOS31" s="85"/>
      <c r="IOT31" s="74"/>
      <c r="IOU31" s="74"/>
      <c r="IOV31" s="85"/>
      <c r="IOW31" s="74"/>
      <c r="IOX31" s="74"/>
      <c r="IOY31" s="85"/>
      <c r="IOZ31" s="80"/>
      <c r="IPA31" s="80"/>
      <c r="IPB31" s="85"/>
      <c r="IPC31" s="77"/>
      <c r="IPD31" s="74"/>
      <c r="IPE31" s="74"/>
      <c r="IPF31" s="85"/>
      <c r="IPG31" s="74"/>
      <c r="IPH31" s="74"/>
      <c r="IPI31" s="85"/>
      <c r="IPJ31" s="74"/>
      <c r="IPK31" s="74"/>
      <c r="IPL31" s="85"/>
      <c r="IPM31" s="74"/>
      <c r="IPN31" s="74"/>
      <c r="IPO31" s="85"/>
      <c r="IPP31" s="80"/>
      <c r="IPQ31" s="80"/>
      <c r="IPR31" s="85"/>
      <c r="IPS31" s="77"/>
      <c r="IPT31" s="74"/>
      <c r="IPU31" s="74"/>
      <c r="IPV31" s="85"/>
      <c r="IPW31" s="74"/>
      <c r="IPX31" s="74"/>
      <c r="IPY31" s="85"/>
      <c r="IPZ31" s="74"/>
      <c r="IQA31" s="74"/>
      <c r="IQB31" s="85"/>
      <c r="IQC31" s="74"/>
      <c r="IQD31" s="74"/>
      <c r="IQE31" s="85"/>
      <c r="IQF31" s="80"/>
      <c r="IQG31" s="80"/>
      <c r="IQH31" s="85"/>
      <c r="IQI31" s="77"/>
      <c r="IQJ31" s="74"/>
      <c r="IQK31" s="74"/>
      <c r="IQL31" s="85"/>
      <c r="IQM31" s="74"/>
      <c r="IQN31" s="74"/>
      <c r="IQO31" s="85"/>
      <c r="IQP31" s="74"/>
      <c r="IQQ31" s="74"/>
      <c r="IQR31" s="85"/>
      <c r="IQS31" s="74"/>
      <c r="IQT31" s="74"/>
      <c r="IQU31" s="85"/>
      <c r="IQV31" s="80"/>
      <c r="IQW31" s="80"/>
      <c r="IQX31" s="85"/>
      <c r="IQY31" s="77"/>
      <c r="IQZ31" s="74"/>
      <c r="IRA31" s="74"/>
      <c r="IRB31" s="85"/>
      <c r="IRC31" s="74"/>
      <c r="IRD31" s="74"/>
      <c r="IRE31" s="85"/>
      <c r="IRF31" s="74"/>
      <c r="IRG31" s="74"/>
      <c r="IRH31" s="85"/>
      <c r="IRI31" s="74"/>
      <c r="IRJ31" s="74"/>
      <c r="IRK31" s="85"/>
      <c r="IRL31" s="80"/>
      <c r="IRM31" s="80"/>
      <c r="IRN31" s="85"/>
      <c r="IRO31" s="77"/>
      <c r="IRP31" s="74"/>
      <c r="IRQ31" s="74"/>
      <c r="IRR31" s="85"/>
      <c r="IRS31" s="74"/>
      <c r="IRT31" s="74"/>
      <c r="IRU31" s="85"/>
      <c r="IRV31" s="74"/>
      <c r="IRW31" s="74"/>
      <c r="IRX31" s="85"/>
      <c r="IRY31" s="74"/>
      <c r="IRZ31" s="74"/>
      <c r="ISA31" s="85"/>
      <c r="ISB31" s="80"/>
      <c r="ISC31" s="80"/>
      <c r="ISD31" s="85"/>
      <c r="ISE31" s="77"/>
      <c r="ISF31" s="74"/>
      <c r="ISG31" s="74"/>
      <c r="ISH31" s="85"/>
      <c r="ISI31" s="74"/>
      <c r="ISJ31" s="74"/>
      <c r="ISK31" s="85"/>
      <c r="ISL31" s="74"/>
      <c r="ISM31" s="74"/>
      <c r="ISN31" s="85"/>
      <c r="ISO31" s="74"/>
      <c r="ISP31" s="74"/>
      <c r="ISQ31" s="85"/>
      <c r="ISR31" s="80"/>
      <c r="ISS31" s="80"/>
      <c r="IST31" s="85"/>
      <c r="ISU31" s="77"/>
      <c r="ISV31" s="74"/>
      <c r="ISW31" s="74"/>
      <c r="ISX31" s="85"/>
      <c r="ISY31" s="74"/>
      <c r="ISZ31" s="74"/>
      <c r="ITA31" s="85"/>
      <c r="ITB31" s="74"/>
      <c r="ITC31" s="74"/>
      <c r="ITD31" s="85"/>
      <c r="ITE31" s="74"/>
      <c r="ITF31" s="74"/>
      <c r="ITG31" s="85"/>
      <c r="ITH31" s="80"/>
      <c r="ITI31" s="80"/>
      <c r="ITJ31" s="85"/>
      <c r="ITK31" s="77"/>
      <c r="ITL31" s="74"/>
      <c r="ITM31" s="74"/>
      <c r="ITN31" s="85"/>
      <c r="ITO31" s="74"/>
      <c r="ITP31" s="74"/>
      <c r="ITQ31" s="85"/>
      <c r="ITR31" s="74"/>
      <c r="ITS31" s="74"/>
      <c r="ITT31" s="85"/>
      <c r="ITU31" s="74"/>
      <c r="ITV31" s="74"/>
      <c r="ITW31" s="85"/>
      <c r="ITX31" s="80"/>
      <c r="ITY31" s="80"/>
      <c r="ITZ31" s="85"/>
      <c r="IUA31" s="77"/>
      <c r="IUB31" s="74"/>
      <c r="IUC31" s="74"/>
      <c r="IUD31" s="85"/>
      <c r="IUE31" s="74"/>
      <c r="IUF31" s="74"/>
      <c r="IUG31" s="85"/>
      <c r="IUH31" s="74"/>
      <c r="IUI31" s="74"/>
      <c r="IUJ31" s="85"/>
      <c r="IUK31" s="74"/>
      <c r="IUL31" s="74"/>
      <c r="IUM31" s="85"/>
      <c r="IUN31" s="80"/>
      <c r="IUO31" s="80"/>
      <c r="IUP31" s="85"/>
      <c r="IUQ31" s="77"/>
      <c r="IUR31" s="74"/>
      <c r="IUS31" s="74"/>
      <c r="IUT31" s="85"/>
      <c r="IUU31" s="74"/>
      <c r="IUV31" s="74"/>
      <c r="IUW31" s="85"/>
      <c r="IUX31" s="74"/>
      <c r="IUY31" s="74"/>
      <c r="IUZ31" s="85"/>
      <c r="IVA31" s="74"/>
      <c r="IVB31" s="74"/>
      <c r="IVC31" s="85"/>
      <c r="IVD31" s="80"/>
      <c r="IVE31" s="80"/>
      <c r="IVF31" s="85"/>
      <c r="IVG31" s="77"/>
      <c r="IVH31" s="74"/>
      <c r="IVI31" s="74"/>
      <c r="IVJ31" s="85"/>
      <c r="IVK31" s="74"/>
      <c r="IVL31" s="74"/>
      <c r="IVM31" s="85"/>
      <c r="IVN31" s="74"/>
      <c r="IVO31" s="74"/>
      <c r="IVP31" s="85"/>
      <c r="IVQ31" s="74"/>
      <c r="IVR31" s="74"/>
      <c r="IVS31" s="85"/>
      <c r="IVT31" s="80"/>
      <c r="IVU31" s="80"/>
      <c r="IVV31" s="85"/>
      <c r="IVW31" s="77"/>
      <c r="IVX31" s="74"/>
      <c r="IVY31" s="74"/>
      <c r="IVZ31" s="85"/>
      <c r="IWA31" s="74"/>
      <c r="IWB31" s="74"/>
      <c r="IWC31" s="85"/>
      <c r="IWD31" s="74"/>
      <c r="IWE31" s="74"/>
      <c r="IWF31" s="85"/>
      <c r="IWG31" s="74"/>
      <c r="IWH31" s="74"/>
      <c r="IWI31" s="85"/>
      <c r="IWJ31" s="80"/>
      <c r="IWK31" s="80"/>
      <c r="IWL31" s="85"/>
      <c r="IWM31" s="77"/>
      <c r="IWN31" s="74"/>
      <c r="IWO31" s="74"/>
      <c r="IWP31" s="85"/>
      <c r="IWQ31" s="74"/>
      <c r="IWR31" s="74"/>
      <c r="IWS31" s="85"/>
      <c r="IWT31" s="74"/>
      <c r="IWU31" s="74"/>
      <c r="IWV31" s="85"/>
      <c r="IWW31" s="74"/>
      <c r="IWX31" s="74"/>
      <c r="IWY31" s="85"/>
      <c r="IWZ31" s="80"/>
      <c r="IXA31" s="80"/>
      <c r="IXB31" s="85"/>
      <c r="IXC31" s="77"/>
      <c r="IXD31" s="74"/>
      <c r="IXE31" s="74"/>
      <c r="IXF31" s="85"/>
      <c r="IXG31" s="74"/>
      <c r="IXH31" s="74"/>
      <c r="IXI31" s="85"/>
      <c r="IXJ31" s="74"/>
      <c r="IXK31" s="74"/>
      <c r="IXL31" s="85"/>
      <c r="IXM31" s="74"/>
      <c r="IXN31" s="74"/>
      <c r="IXO31" s="85"/>
      <c r="IXP31" s="80"/>
      <c r="IXQ31" s="80"/>
      <c r="IXR31" s="85"/>
      <c r="IXS31" s="77"/>
      <c r="IXT31" s="74"/>
      <c r="IXU31" s="74"/>
      <c r="IXV31" s="85"/>
      <c r="IXW31" s="74"/>
      <c r="IXX31" s="74"/>
      <c r="IXY31" s="85"/>
      <c r="IXZ31" s="74"/>
      <c r="IYA31" s="74"/>
      <c r="IYB31" s="85"/>
      <c r="IYC31" s="74"/>
      <c r="IYD31" s="74"/>
      <c r="IYE31" s="85"/>
      <c r="IYF31" s="80"/>
      <c r="IYG31" s="80"/>
      <c r="IYH31" s="85"/>
      <c r="IYI31" s="77"/>
      <c r="IYJ31" s="74"/>
      <c r="IYK31" s="74"/>
      <c r="IYL31" s="85"/>
      <c r="IYM31" s="74"/>
      <c r="IYN31" s="74"/>
      <c r="IYO31" s="85"/>
      <c r="IYP31" s="74"/>
      <c r="IYQ31" s="74"/>
      <c r="IYR31" s="85"/>
      <c r="IYS31" s="74"/>
      <c r="IYT31" s="74"/>
      <c r="IYU31" s="85"/>
      <c r="IYV31" s="80"/>
      <c r="IYW31" s="80"/>
      <c r="IYX31" s="85"/>
      <c r="IYY31" s="77"/>
      <c r="IYZ31" s="74"/>
      <c r="IZA31" s="74"/>
      <c r="IZB31" s="85"/>
      <c r="IZC31" s="74"/>
      <c r="IZD31" s="74"/>
      <c r="IZE31" s="85"/>
      <c r="IZF31" s="74"/>
      <c r="IZG31" s="74"/>
      <c r="IZH31" s="85"/>
      <c r="IZI31" s="74"/>
      <c r="IZJ31" s="74"/>
      <c r="IZK31" s="85"/>
      <c r="IZL31" s="80"/>
      <c r="IZM31" s="80"/>
      <c r="IZN31" s="85"/>
      <c r="IZO31" s="77"/>
      <c r="IZP31" s="74"/>
      <c r="IZQ31" s="74"/>
      <c r="IZR31" s="85"/>
      <c r="IZS31" s="74"/>
      <c r="IZT31" s="74"/>
      <c r="IZU31" s="85"/>
      <c r="IZV31" s="74"/>
      <c r="IZW31" s="74"/>
      <c r="IZX31" s="85"/>
      <c r="IZY31" s="74"/>
      <c r="IZZ31" s="74"/>
      <c r="JAA31" s="85"/>
      <c r="JAB31" s="80"/>
      <c r="JAC31" s="80"/>
      <c r="JAD31" s="85"/>
      <c r="JAE31" s="77"/>
      <c r="JAF31" s="74"/>
      <c r="JAG31" s="74"/>
      <c r="JAH31" s="85"/>
      <c r="JAI31" s="74"/>
      <c r="JAJ31" s="74"/>
      <c r="JAK31" s="85"/>
      <c r="JAL31" s="74"/>
      <c r="JAM31" s="74"/>
      <c r="JAN31" s="85"/>
      <c r="JAO31" s="74"/>
      <c r="JAP31" s="74"/>
      <c r="JAQ31" s="85"/>
      <c r="JAR31" s="80"/>
      <c r="JAS31" s="80"/>
      <c r="JAT31" s="85"/>
      <c r="JAU31" s="77"/>
      <c r="JAV31" s="74"/>
      <c r="JAW31" s="74"/>
      <c r="JAX31" s="85"/>
      <c r="JAY31" s="74"/>
      <c r="JAZ31" s="74"/>
      <c r="JBA31" s="85"/>
      <c r="JBB31" s="74"/>
      <c r="JBC31" s="74"/>
      <c r="JBD31" s="85"/>
      <c r="JBE31" s="74"/>
      <c r="JBF31" s="74"/>
      <c r="JBG31" s="85"/>
      <c r="JBH31" s="80"/>
      <c r="JBI31" s="80"/>
      <c r="JBJ31" s="85"/>
      <c r="JBK31" s="77"/>
      <c r="JBL31" s="74"/>
      <c r="JBM31" s="74"/>
      <c r="JBN31" s="85"/>
      <c r="JBO31" s="74"/>
      <c r="JBP31" s="74"/>
      <c r="JBQ31" s="85"/>
      <c r="JBR31" s="74"/>
      <c r="JBS31" s="74"/>
      <c r="JBT31" s="85"/>
      <c r="JBU31" s="74"/>
      <c r="JBV31" s="74"/>
      <c r="JBW31" s="85"/>
      <c r="JBX31" s="80"/>
      <c r="JBY31" s="80"/>
      <c r="JBZ31" s="85"/>
      <c r="JCA31" s="77"/>
      <c r="JCB31" s="74"/>
      <c r="JCC31" s="74"/>
      <c r="JCD31" s="85"/>
      <c r="JCE31" s="74"/>
      <c r="JCF31" s="74"/>
      <c r="JCG31" s="85"/>
      <c r="JCH31" s="74"/>
      <c r="JCI31" s="74"/>
      <c r="JCJ31" s="85"/>
      <c r="JCK31" s="74"/>
      <c r="JCL31" s="74"/>
      <c r="JCM31" s="85"/>
      <c r="JCN31" s="80"/>
      <c r="JCO31" s="80"/>
      <c r="JCP31" s="85"/>
      <c r="JCQ31" s="77"/>
      <c r="JCR31" s="74"/>
      <c r="JCS31" s="74"/>
      <c r="JCT31" s="85"/>
      <c r="JCU31" s="74"/>
      <c r="JCV31" s="74"/>
      <c r="JCW31" s="85"/>
      <c r="JCX31" s="74"/>
      <c r="JCY31" s="74"/>
      <c r="JCZ31" s="85"/>
      <c r="JDA31" s="74"/>
      <c r="JDB31" s="74"/>
      <c r="JDC31" s="85"/>
      <c r="JDD31" s="80"/>
      <c r="JDE31" s="80"/>
      <c r="JDF31" s="85"/>
      <c r="JDG31" s="77"/>
      <c r="JDH31" s="74"/>
      <c r="JDI31" s="74"/>
      <c r="JDJ31" s="85"/>
      <c r="JDK31" s="74"/>
      <c r="JDL31" s="74"/>
      <c r="JDM31" s="85"/>
      <c r="JDN31" s="74"/>
      <c r="JDO31" s="74"/>
      <c r="JDP31" s="85"/>
      <c r="JDQ31" s="74"/>
      <c r="JDR31" s="74"/>
      <c r="JDS31" s="85"/>
      <c r="JDT31" s="80"/>
      <c r="JDU31" s="80"/>
      <c r="JDV31" s="85"/>
      <c r="JDW31" s="77"/>
      <c r="JDX31" s="74"/>
      <c r="JDY31" s="74"/>
      <c r="JDZ31" s="85"/>
      <c r="JEA31" s="74"/>
      <c r="JEB31" s="74"/>
      <c r="JEC31" s="85"/>
      <c r="JED31" s="74"/>
      <c r="JEE31" s="74"/>
      <c r="JEF31" s="85"/>
      <c r="JEG31" s="74"/>
      <c r="JEH31" s="74"/>
      <c r="JEI31" s="85"/>
      <c r="JEJ31" s="80"/>
      <c r="JEK31" s="80"/>
      <c r="JEL31" s="85"/>
      <c r="JEM31" s="77"/>
      <c r="JEN31" s="74"/>
      <c r="JEO31" s="74"/>
      <c r="JEP31" s="85"/>
      <c r="JEQ31" s="74"/>
      <c r="JER31" s="74"/>
      <c r="JES31" s="85"/>
      <c r="JET31" s="74"/>
      <c r="JEU31" s="74"/>
      <c r="JEV31" s="85"/>
      <c r="JEW31" s="74"/>
      <c r="JEX31" s="74"/>
      <c r="JEY31" s="85"/>
      <c r="JEZ31" s="80"/>
      <c r="JFA31" s="80"/>
      <c r="JFB31" s="85"/>
      <c r="JFC31" s="77"/>
      <c r="JFD31" s="74"/>
      <c r="JFE31" s="74"/>
      <c r="JFF31" s="85"/>
      <c r="JFG31" s="74"/>
      <c r="JFH31" s="74"/>
      <c r="JFI31" s="85"/>
      <c r="JFJ31" s="74"/>
      <c r="JFK31" s="74"/>
      <c r="JFL31" s="85"/>
      <c r="JFM31" s="74"/>
      <c r="JFN31" s="74"/>
      <c r="JFO31" s="85"/>
      <c r="JFP31" s="80"/>
      <c r="JFQ31" s="80"/>
      <c r="JFR31" s="85"/>
      <c r="JFS31" s="77"/>
      <c r="JFT31" s="74"/>
      <c r="JFU31" s="74"/>
      <c r="JFV31" s="85"/>
      <c r="JFW31" s="74"/>
      <c r="JFX31" s="74"/>
      <c r="JFY31" s="85"/>
      <c r="JFZ31" s="74"/>
      <c r="JGA31" s="74"/>
      <c r="JGB31" s="85"/>
      <c r="JGC31" s="74"/>
      <c r="JGD31" s="74"/>
      <c r="JGE31" s="85"/>
      <c r="JGF31" s="80"/>
      <c r="JGG31" s="80"/>
      <c r="JGH31" s="85"/>
      <c r="JGI31" s="77"/>
      <c r="JGJ31" s="74"/>
      <c r="JGK31" s="74"/>
      <c r="JGL31" s="85"/>
      <c r="JGM31" s="74"/>
      <c r="JGN31" s="74"/>
      <c r="JGO31" s="85"/>
      <c r="JGP31" s="74"/>
      <c r="JGQ31" s="74"/>
      <c r="JGR31" s="85"/>
      <c r="JGS31" s="74"/>
      <c r="JGT31" s="74"/>
      <c r="JGU31" s="85"/>
      <c r="JGV31" s="80"/>
      <c r="JGW31" s="80"/>
      <c r="JGX31" s="85"/>
      <c r="JGY31" s="77"/>
      <c r="JGZ31" s="74"/>
      <c r="JHA31" s="74"/>
      <c r="JHB31" s="85"/>
      <c r="JHC31" s="74"/>
      <c r="JHD31" s="74"/>
      <c r="JHE31" s="85"/>
      <c r="JHF31" s="74"/>
      <c r="JHG31" s="74"/>
      <c r="JHH31" s="85"/>
      <c r="JHI31" s="74"/>
      <c r="JHJ31" s="74"/>
      <c r="JHK31" s="85"/>
      <c r="JHL31" s="80"/>
      <c r="JHM31" s="80"/>
      <c r="JHN31" s="85"/>
      <c r="JHO31" s="77"/>
      <c r="JHP31" s="74"/>
      <c r="JHQ31" s="74"/>
      <c r="JHR31" s="85"/>
      <c r="JHS31" s="74"/>
      <c r="JHT31" s="74"/>
      <c r="JHU31" s="85"/>
      <c r="JHV31" s="74"/>
      <c r="JHW31" s="74"/>
      <c r="JHX31" s="85"/>
      <c r="JHY31" s="74"/>
      <c r="JHZ31" s="74"/>
      <c r="JIA31" s="85"/>
      <c r="JIB31" s="80"/>
      <c r="JIC31" s="80"/>
      <c r="JID31" s="85"/>
      <c r="JIE31" s="77"/>
      <c r="JIF31" s="74"/>
      <c r="JIG31" s="74"/>
      <c r="JIH31" s="85"/>
      <c r="JII31" s="74"/>
      <c r="JIJ31" s="74"/>
      <c r="JIK31" s="85"/>
      <c r="JIL31" s="74"/>
      <c r="JIM31" s="74"/>
      <c r="JIN31" s="85"/>
      <c r="JIO31" s="74"/>
      <c r="JIP31" s="74"/>
      <c r="JIQ31" s="85"/>
      <c r="JIR31" s="80"/>
      <c r="JIS31" s="80"/>
      <c r="JIT31" s="85"/>
      <c r="JIU31" s="77"/>
      <c r="JIV31" s="74"/>
      <c r="JIW31" s="74"/>
      <c r="JIX31" s="85"/>
      <c r="JIY31" s="74"/>
      <c r="JIZ31" s="74"/>
      <c r="JJA31" s="85"/>
      <c r="JJB31" s="74"/>
      <c r="JJC31" s="74"/>
      <c r="JJD31" s="85"/>
      <c r="JJE31" s="74"/>
      <c r="JJF31" s="74"/>
      <c r="JJG31" s="85"/>
      <c r="JJH31" s="80"/>
      <c r="JJI31" s="80"/>
      <c r="JJJ31" s="85"/>
      <c r="JJK31" s="77"/>
      <c r="JJL31" s="74"/>
      <c r="JJM31" s="74"/>
      <c r="JJN31" s="85"/>
      <c r="JJO31" s="74"/>
      <c r="JJP31" s="74"/>
      <c r="JJQ31" s="85"/>
      <c r="JJR31" s="74"/>
      <c r="JJS31" s="74"/>
      <c r="JJT31" s="85"/>
      <c r="JJU31" s="74"/>
      <c r="JJV31" s="74"/>
      <c r="JJW31" s="85"/>
      <c r="JJX31" s="80"/>
      <c r="JJY31" s="80"/>
      <c r="JJZ31" s="85"/>
      <c r="JKA31" s="77"/>
      <c r="JKB31" s="74"/>
      <c r="JKC31" s="74"/>
      <c r="JKD31" s="85"/>
      <c r="JKE31" s="74"/>
      <c r="JKF31" s="74"/>
      <c r="JKG31" s="85"/>
      <c r="JKH31" s="74"/>
      <c r="JKI31" s="74"/>
      <c r="JKJ31" s="85"/>
      <c r="JKK31" s="74"/>
      <c r="JKL31" s="74"/>
      <c r="JKM31" s="85"/>
      <c r="JKN31" s="80"/>
      <c r="JKO31" s="80"/>
      <c r="JKP31" s="85"/>
      <c r="JKQ31" s="77"/>
      <c r="JKR31" s="74"/>
      <c r="JKS31" s="74"/>
      <c r="JKT31" s="85"/>
      <c r="JKU31" s="74"/>
      <c r="JKV31" s="74"/>
      <c r="JKW31" s="85"/>
      <c r="JKX31" s="74"/>
      <c r="JKY31" s="74"/>
      <c r="JKZ31" s="85"/>
      <c r="JLA31" s="74"/>
      <c r="JLB31" s="74"/>
      <c r="JLC31" s="85"/>
      <c r="JLD31" s="80"/>
      <c r="JLE31" s="80"/>
      <c r="JLF31" s="85"/>
      <c r="JLG31" s="77"/>
      <c r="JLH31" s="74"/>
      <c r="JLI31" s="74"/>
      <c r="JLJ31" s="85"/>
      <c r="JLK31" s="74"/>
      <c r="JLL31" s="74"/>
      <c r="JLM31" s="85"/>
      <c r="JLN31" s="74"/>
      <c r="JLO31" s="74"/>
      <c r="JLP31" s="85"/>
      <c r="JLQ31" s="74"/>
      <c r="JLR31" s="74"/>
      <c r="JLS31" s="85"/>
      <c r="JLT31" s="80"/>
      <c r="JLU31" s="80"/>
      <c r="JLV31" s="85"/>
      <c r="JLW31" s="77"/>
      <c r="JLX31" s="74"/>
      <c r="JLY31" s="74"/>
      <c r="JLZ31" s="85"/>
      <c r="JMA31" s="74"/>
      <c r="JMB31" s="74"/>
      <c r="JMC31" s="85"/>
      <c r="JMD31" s="74"/>
      <c r="JME31" s="74"/>
      <c r="JMF31" s="85"/>
      <c r="JMG31" s="74"/>
      <c r="JMH31" s="74"/>
      <c r="JMI31" s="85"/>
      <c r="JMJ31" s="80"/>
      <c r="JMK31" s="80"/>
      <c r="JML31" s="85"/>
      <c r="JMM31" s="77"/>
      <c r="JMN31" s="74"/>
      <c r="JMO31" s="74"/>
      <c r="JMP31" s="85"/>
      <c r="JMQ31" s="74"/>
      <c r="JMR31" s="74"/>
      <c r="JMS31" s="85"/>
      <c r="JMT31" s="74"/>
      <c r="JMU31" s="74"/>
      <c r="JMV31" s="85"/>
      <c r="JMW31" s="74"/>
      <c r="JMX31" s="74"/>
      <c r="JMY31" s="85"/>
      <c r="JMZ31" s="80"/>
      <c r="JNA31" s="80"/>
      <c r="JNB31" s="85"/>
      <c r="JNC31" s="77"/>
      <c r="JND31" s="74"/>
      <c r="JNE31" s="74"/>
      <c r="JNF31" s="85"/>
      <c r="JNG31" s="74"/>
      <c r="JNH31" s="74"/>
      <c r="JNI31" s="85"/>
      <c r="JNJ31" s="74"/>
      <c r="JNK31" s="74"/>
      <c r="JNL31" s="85"/>
      <c r="JNM31" s="74"/>
      <c r="JNN31" s="74"/>
      <c r="JNO31" s="85"/>
      <c r="JNP31" s="80"/>
      <c r="JNQ31" s="80"/>
      <c r="JNR31" s="85"/>
      <c r="JNS31" s="77"/>
      <c r="JNT31" s="74"/>
      <c r="JNU31" s="74"/>
      <c r="JNV31" s="85"/>
      <c r="JNW31" s="74"/>
      <c r="JNX31" s="74"/>
      <c r="JNY31" s="85"/>
      <c r="JNZ31" s="74"/>
      <c r="JOA31" s="74"/>
      <c r="JOB31" s="85"/>
      <c r="JOC31" s="74"/>
      <c r="JOD31" s="74"/>
      <c r="JOE31" s="85"/>
      <c r="JOF31" s="80"/>
      <c r="JOG31" s="80"/>
      <c r="JOH31" s="85"/>
      <c r="JOI31" s="77"/>
      <c r="JOJ31" s="74"/>
      <c r="JOK31" s="74"/>
      <c r="JOL31" s="85"/>
      <c r="JOM31" s="74"/>
      <c r="JON31" s="74"/>
      <c r="JOO31" s="85"/>
      <c r="JOP31" s="74"/>
      <c r="JOQ31" s="74"/>
      <c r="JOR31" s="85"/>
      <c r="JOS31" s="74"/>
      <c r="JOT31" s="74"/>
      <c r="JOU31" s="85"/>
      <c r="JOV31" s="80"/>
      <c r="JOW31" s="80"/>
      <c r="JOX31" s="85"/>
      <c r="JOY31" s="77"/>
      <c r="JOZ31" s="74"/>
      <c r="JPA31" s="74"/>
      <c r="JPB31" s="85"/>
      <c r="JPC31" s="74"/>
      <c r="JPD31" s="74"/>
      <c r="JPE31" s="85"/>
      <c r="JPF31" s="74"/>
      <c r="JPG31" s="74"/>
      <c r="JPH31" s="85"/>
      <c r="JPI31" s="74"/>
      <c r="JPJ31" s="74"/>
      <c r="JPK31" s="85"/>
      <c r="JPL31" s="80"/>
      <c r="JPM31" s="80"/>
      <c r="JPN31" s="85"/>
      <c r="JPO31" s="77"/>
      <c r="JPP31" s="74"/>
      <c r="JPQ31" s="74"/>
      <c r="JPR31" s="85"/>
      <c r="JPS31" s="74"/>
      <c r="JPT31" s="74"/>
      <c r="JPU31" s="85"/>
      <c r="JPV31" s="74"/>
      <c r="JPW31" s="74"/>
      <c r="JPX31" s="85"/>
      <c r="JPY31" s="74"/>
      <c r="JPZ31" s="74"/>
      <c r="JQA31" s="85"/>
      <c r="JQB31" s="80"/>
      <c r="JQC31" s="80"/>
      <c r="JQD31" s="85"/>
      <c r="JQE31" s="77"/>
      <c r="JQF31" s="74"/>
      <c r="JQG31" s="74"/>
      <c r="JQH31" s="85"/>
      <c r="JQI31" s="74"/>
      <c r="JQJ31" s="74"/>
      <c r="JQK31" s="85"/>
      <c r="JQL31" s="74"/>
      <c r="JQM31" s="74"/>
      <c r="JQN31" s="85"/>
      <c r="JQO31" s="74"/>
      <c r="JQP31" s="74"/>
      <c r="JQQ31" s="85"/>
      <c r="JQR31" s="80"/>
      <c r="JQS31" s="80"/>
      <c r="JQT31" s="85"/>
      <c r="JQU31" s="77"/>
      <c r="JQV31" s="74"/>
      <c r="JQW31" s="74"/>
      <c r="JQX31" s="85"/>
      <c r="JQY31" s="74"/>
      <c r="JQZ31" s="74"/>
      <c r="JRA31" s="85"/>
      <c r="JRB31" s="74"/>
      <c r="JRC31" s="74"/>
      <c r="JRD31" s="85"/>
      <c r="JRE31" s="74"/>
      <c r="JRF31" s="74"/>
      <c r="JRG31" s="85"/>
      <c r="JRH31" s="80"/>
      <c r="JRI31" s="80"/>
      <c r="JRJ31" s="85"/>
      <c r="JRK31" s="77"/>
      <c r="JRL31" s="74"/>
      <c r="JRM31" s="74"/>
      <c r="JRN31" s="85"/>
      <c r="JRO31" s="74"/>
      <c r="JRP31" s="74"/>
      <c r="JRQ31" s="85"/>
      <c r="JRR31" s="74"/>
      <c r="JRS31" s="74"/>
      <c r="JRT31" s="85"/>
      <c r="JRU31" s="74"/>
      <c r="JRV31" s="74"/>
      <c r="JRW31" s="85"/>
      <c r="JRX31" s="80"/>
      <c r="JRY31" s="80"/>
      <c r="JRZ31" s="85"/>
      <c r="JSA31" s="77"/>
      <c r="JSB31" s="74"/>
      <c r="JSC31" s="74"/>
      <c r="JSD31" s="85"/>
      <c r="JSE31" s="74"/>
      <c r="JSF31" s="74"/>
      <c r="JSG31" s="85"/>
      <c r="JSH31" s="74"/>
      <c r="JSI31" s="74"/>
      <c r="JSJ31" s="85"/>
      <c r="JSK31" s="74"/>
      <c r="JSL31" s="74"/>
      <c r="JSM31" s="85"/>
      <c r="JSN31" s="80"/>
      <c r="JSO31" s="80"/>
      <c r="JSP31" s="85"/>
      <c r="JSQ31" s="77"/>
      <c r="JSR31" s="74"/>
      <c r="JSS31" s="74"/>
      <c r="JST31" s="85"/>
      <c r="JSU31" s="74"/>
      <c r="JSV31" s="74"/>
      <c r="JSW31" s="85"/>
      <c r="JSX31" s="74"/>
      <c r="JSY31" s="74"/>
      <c r="JSZ31" s="85"/>
      <c r="JTA31" s="74"/>
      <c r="JTB31" s="74"/>
      <c r="JTC31" s="85"/>
      <c r="JTD31" s="80"/>
      <c r="JTE31" s="80"/>
      <c r="JTF31" s="85"/>
      <c r="JTG31" s="77"/>
      <c r="JTH31" s="74"/>
      <c r="JTI31" s="74"/>
      <c r="JTJ31" s="85"/>
      <c r="JTK31" s="74"/>
      <c r="JTL31" s="74"/>
      <c r="JTM31" s="85"/>
      <c r="JTN31" s="74"/>
      <c r="JTO31" s="74"/>
      <c r="JTP31" s="85"/>
      <c r="JTQ31" s="74"/>
      <c r="JTR31" s="74"/>
      <c r="JTS31" s="85"/>
      <c r="JTT31" s="80"/>
      <c r="JTU31" s="80"/>
      <c r="JTV31" s="85"/>
      <c r="JTW31" s="77"/>
      <c r="JTX31" s="74"/>
      <c r="JTY31" s="74"/>
      <c r="JTZ31" s="85"/>
      <c r="JUA31" s="74"/>
      <c r="JUB31" s="74"/>
      <c r="JUC31" s="85"/>
      <c r="JUD31" s="74"/>
      <c r="JUE31" s="74"/>
      <c r="JUF31" s="85"/>
      <c r="JUG31" s="74"/>
      <c r="JUH31" s="74"/>
      <c r="JUI31" s="85"/>
      <c r="JUJ31" s="80"/>
      <c r="JUK31" s="80"/>
      <c r="JUL31" s="85"/>
      <c r="JUM31" s="77"/>
      <c r="JUN31" s="74"/>
      <c r="JUO31" s="74"/>
      <c r="JUP31" s="85"/>
      <c r="JUQ31" s="74"/>
      <c r="JUR31" s="74"/>
      <c r="JUS31" s="85"/>
      <c r="JUT31" s="74"/>
      <c r="JUU31" s="74"/>
      <c r="JUV31" s="85"/>
      <c r="JUW31" s="74"/>
      <c r="JUX31" s="74"/>
      <c r="JUY31" s="85"/>
      <c r="JUZ31" s="80"/>
      <c r="JVA31" s="80"/>
      <c r="JVB31" s="85"/>
      <c r="JVC31" s="77"/>
      <c r="JVD31" s="74"/>
      <c r="JVE31" s="74"/>
      <c r="JVF31" s="85"/>
      <c r="JVG31" s="74"/>
      <c r="JVH31" s="74"/>
      <c r="JVI31" s="85"/>
      <c r="JVJ31" s="74"/>
      <c r="JVK31" s="74"/>
      <c r="JVL31" s="85"/>
      <c r="JVM31" s="74"/>
      <c r="JVN31" s="74"/>
      <c r="JVO31" s="85"/>
      <c r="JVP31" s="80"/>
      <c r="JVQ31" s="80"/>
      <c r="JVR31" s="85"/>
      <c r="JVS31" s="77"/>
      <c r="JVT31" s="74"/>
      <c r="JVU31" s="74"/>
      <c r="JVV31" s="85"/>
      <c r="JVW31" s="74"/>
      <c r="JVX31" s="74"/>
      <c r="JVY31" s="85"/>
      <c r="JVZ31" s="74"/>
      <c r="JWA31" s="74"/>
      <c r="JWB31" s="85"/>
      <c r="JWC31" s="74"/>
      <c r="JWD31" s="74"/>
      <c r="JWE31" s="85"/>
      <c r="JWF31" s="80"/>
      <c r="JWG31" s="80"/>
      <c r="JWH31" s="85"/>
      <c r="JWI31" s="77"/>
      <c r="JWJ31" s="74"/>
      <c r="JWK31" s="74"/>
      <c r="JWL31" s="85"/>
      <c r="JWM31" s="74"/>
      <c r="JWN31" s="74"/>
      <c r="JWO31" s="85"/>
      <c r="JWP31" s="74"/>
      <c r="JWQ31" s="74"/>
      <c r="JWR31" s="85"/>
      <c r="JWS31" s="74"/>
      <c r="JWT31" s="74"/>
      <c r="JWU31" s="85"/>
      <c r="JWV31" s="80"/>
      <c r="JWW31" s="80"/>
      <c r="JWX31" s="85"/>
      <c r="JWY31" s="77"/>
      <c r="JWZ31" s="74"/>
      <c r="JXA31" s="74"/>
      <c r="JXB31" s="85"/>
      <c r="JXC31" s="74"/>
      <c r="JXD31" s="74"/>
      <c r="JXE31" s="85"/>
      <c r="JXF31" s="74"/>
      <c r="JXG31" s="74"/>
      <c r="JXH31" s="85"/>
      <c r="JXI31" s="74"/>
      <c r="JXJ31" s="74"/>
      <c r="JXK31" s="85"/>
      <c r="JXL31" s="80"/>
      <c r="JXM31" s="80"/>
      <c r="JXN31" s="85"/>
      <c r="JXO31" s="77"/>
      <c r="JXP31" s="74"/>
      <c r="JXQ31" s="74"/>
      <c r="JXR31" s="85"/>
      <c r="JXS31" s="74"/>
      <c r="JXT31" s="74"/>
      <c r="JXU31" s="85"/>
      <c r="JXV31" s="74"/>
      <c r="JXW31" s="74"/>
      <c r="JXX31" s="85"/>
      <c r="JXY31" s="74"/>
      <c r="JXZ31" s="74"/>
      <c r="JYA31" s="85"/>
      <c r="JYB31" s="80"/>
      <c r="JYC31" s="80"/>
      <c r="JYD31" s="85"/>
      <c r="JYE31" s="77"/>
      <c r="JYF31" s="74"/>
      <c r="JYG31" s="74"/>
      <c r="JYH31" s="85"/>
      <c r="JYI31" s="74"/>
      <c r="JYJ31" s="74"/>
      <c r="JYK31" s="85"/>
      <c r="JYL31" s="74"/>
      <c r="JYM31" s="74"/>
      <c r="JYN31" s="85"/>
      <c r="JYO31" s="74"/>
      <c r="JYP31" s="74"/>
      <c r="JYQ31" s="85"/>
      <c r="JYR31" s="80"/>
      <c r="JYS31" s="80"/>
      <c r="JYT31" s="85"/>
      <c r="JYU31" s="77"/>
      <c r="JYV31" s="74"/>
      <c r="JYW31" s="74"/>
      <c r="JYX31" s="85"/>
      <c r="JYY31" s="74"/>
      <c r="JYZ31" s="74"/>
      <c r="JZA31" s="85"/>
      <c r="JZB31" s="74"/>
      <c r="JZC31" s="74"/>
      <c r="JZD31" s="85"/>
      <c r="JZE31" s="74"/>
      <c r="JZF31" s="74"/>
      <c r="JZG31" s="85"/>
      <c r="JZH31" s="80"/>
      <c r="JZI31" s="80"/>
      <c r="JZJ31" s="85"/>
      <c r="JZK31" s="77"/>
      <c r="JZL31" s="74"/>
      <c r="JZM31" s="74"/>
      <c r="JZN31" s="85"/>
      <c r="JZO31" s="74"/>
      <c r="JZP31" s="74"/>
      <c r="JZQ31" s="85"/>
      <c r="JZR31" s="74"/>
      <c r="JZS31" s="74"/>
      <c r="JZT31" s="85"/>
      <c r="JZU31" s="74"/>
      <c r="JZV31" s="74"/>
      <c r="JZW31" s="85"/>
      <c r="JZX31" s="80"/>
      <c r="JZY31" s="80"/>
      <c r="JZZ31" s="85"/>
      <c r="KAA31" s="77"/>
      <c r="KAB31" s="74"/>
      <c r="KAC31" s="74"/>
      <c r="KAD31" s="85"/>
      <c r="KAE31" s="74"/>
      <c r="KAF31" s="74"/>
      <c r="KAG31" s="85"/>
      <c r="KAH31" s="74"/>
      <c r="KAI31" s="74"/>
      <c r="KAJ31" s="85"/>
      <c r="KAK31" s="74"/>
      <c r="KAL31" s="74"/>
      <c r="KAM31" s="85"/>
      <c r="KAN31" s="80"/>
      <c r="KAO31" s="80"/>
      <c r="KAP31" s="85"/>
      <c r="KAQ31" s="77"/>
      <c r="KAR31" s="74"/>
      <c r="KAS31" s="74"/>
      <c r="KAT31" s="85"/>
      <c r="KAU31" s="74"/>
      <c r="KAV31" s="74"/>
      <c r="KAW31" s="85"/>
      <c r="KAX31" s="74"/>
      <c r="KAY31" s="74"/>
      <c r="KAZ31" s="85"/>
      <c r="KBA31" s="74"/>
      <c r="KBB31" s="74"/>
      <c r="KBC31" s="85"/>
      <c r="KBD31" s="80"/>
      <c r="KBE31" s="80"/>
      <c r="KBF31" s="85"/>
      <c r="KBG31" s="77"/>
      <c r="KBH31" s="74"/>
      <c r="KBI31" s="74"/>
      <c r="KBJ31" s="85"/>
      <c r="KBK31" s="74"/>
      <c r="KBL31" s="74"/>
      <c r="KBM31" s="85"/>
      <c r="KBN31" s="74"/>
      <c r="KBO31" s="74"/>
      <c r="KBP31" s="85"/>
      <c r="KBQ31" s="74"/>
      <c r="KBR31" s="74"/>
      <c r="KBS31" s="85"/>
      <c r="KBT31" s="80"/>
      <c r="KBU31" s="80"/>
      <c r="KBV31" s="85"/>
      <c r="KBW31" s="77"/>
      <c r="KBX31" s="74"/>
      <c r="KBY31" s="74"/>
      <c r="KBZ31" s="85"/>
      <c r="KCA31" s="74"/>
      <c r="KCB31" s="74"/>
      <c r="KCC31" s="85"/>
      <c r="KCD31" s="74"/>
      <c r="KCE31" s="74"/>
      <c r="KCF31" s="85"/>
      <c r="KCG31" s="74"/>
      <c r="KCH31" s="74"/>
      <c r="KCI31" s="85"/>
      <c r="KCJ31" s="80"/>
      <c r="KCK31" s="80"/>
      <c r="KCL31" s="85"/>
      <c r="KCM31" s="77"/>
      <c r="KCN31" s="74"/>
      <c r="KCO31" s="74"/>
      <c r="KCP31" s="85"/>
      <c r="KCQ31" s="74"/>
      <c r="KCR31" s="74"/>
      <c r="KCS31" s="85"/>
      <c r="KCT31" s="74"/>
      <c r="KCU31" s="74"/>
      <c r="KCV31" s="85"/>
      <c r="KCW31" s="74"/>
      <c r="KCX31" s="74"/>
      <c r="KCY31" s="85"/>
      <c r="KCZ31" s="80"/>
      <c r="KDA31" s="80"/>
      <c r="KDB31" s="85"/>
      <c r="KDC31" s="77"/>
      <c r="KDD31" s="74"/>
      <c r="KDE31" s="74"/>
      <c r="KDF31" s="85"/>
      <c r="KDG31" s="74"/>
      <c r="KDH31" s="74"/>
      <c r="KDI31" s="85"/>
      <c r="KDJ31" s="74"/>
      <c r="KDK31" s="74"/>
      <c r="KDL31" s="85"/>
      <c r="KDM31" s="74"/>
      <c r="KDN31" s="74"/>
      <c r="KDO31" s="85"/>
      <c r="KDP31" s="80"/>
      <c r="KDQ31" s="80"/>
      <c r="KDR31" s="85"/>
      <c r="KDS31" s="77"/>
      <c r="KDT31" s="74"/>
      <c r="KDU31" s="74"/>
      <c r="KDV31" s="85"/>
      <c r="KDW31" s="74"/>
      <c r="KDX31" s="74"/>
      <c r="KDY31" s="85"/>
      <c r="KDZ31" s="74"/>
      <c r="KEA31" s="74"/>
      <c r="KEB31" s="85"/>
      <c r="KEC31" s="74"/>
      <c r="KED31" s="74"/>
      <c r="KEE31" s="85"/>
      <c r="KEF31" s="80"/>
      <c r="KEG31" s="80"/>
      <c r="KEH31" s="85"/>
      <c r="KEI31" s="77"/>
      <c r="KEJ31" s="74"/>
      <c r="KEK31" s="74"/>
      <c r="KEL31" s="85"/>
      <c r="KEM31" s="74"/>
      <c r="KEN31" s="74"/>
      <c r="KEO31" s="85"/>
      <c r="KEP31" s="74"/>
      <c r="KEQ31" s="74"/>
      <c r="KER31" s="85"/>
      <c r="KES31" s="74"/>
      <c r="KET31" s="74"/>
      <c r="KEU31" s="85"/>
      <c r="KEV31" s="80"/>
      <c r="KEW31" s="80"/>
      <c r="KEX31" s="85"/>
      <c r="KEY31" s="77"/>
      <c r="KEZ31" s="74"/>
      <c r="KFA31" s="74"/>
      <c r="KFB31" s="85"/>
      <c r="KFC31" s="74"/>
      <c r="KFD31" s="74"/>
      <c r="KFE31" s="85"/>
      <c r="KFF31" s="74"/>
      <c r="KFG31" s="74"/>
      <c r="KFH31" s="85"/>
      <c r="KFI31" s="74"/>
      <c r="KFJ31" s="74"/>
      <c r="KFK31" s="85"/>
      <c r="KFL31" s="80"/>
      <c r="KFM31" s="80"/>
      <c r="KFN31" s="85"/>
      <c r="KFO31" s="77"/>
      <c r="KFP31" s="74"/>
      <c r="KFQ31" s="74"/>
      <c r="KFR31" s="85"/>
      <c r="KFS31" s="74"/>
      <c r="KFT31" s="74"/>
      <c r="KFU31" s="85"/>
      <c r="KFV31" s="74"/>
      <c r="KFW31" s="74"/>
      <c r="KFX31" s="85"/>
      <c r="KFY31" s="74"/>
      <c r="KFZ31" s="74"/>
      <c r="KGA31" s="85"/>
      <c r="KGB31" s="80"/>
      <c r="KGC31" s="80"/>
      <c r="KGD31" s="85"/>
      <c r="KGE31" s="77"/>
      <c r="KGF31" s="74"/>
      <c r="KGG31" s="74"/>
      <c r="KGH31" s="85"/>
      <c r="KGI31" s="74"/>
      <c r="KGJ31" s="74"/>
      <c r="KGK31" s="85"/>
      <c r="KGL31" s="74"/>
      <c r="KGM31" s="74"/>
      <c r="KGN31" s="85"/>
      <c r="KGO31" s="74"/>
      <c r="KGP31" s="74"/>
      <c r="KGQ31" s="85"/>
      <c r="KGR31" s="80"/>
      <c r="KGS31" s="80"/>
      <c r="KGT31" s="85"/>
      <c r="KGU31" s="77"/>
      <c r="KGV31" s="74"/>
      <c r="KGW31" s="74"/>
      <c r="KGX31" s="85"/>
      <c r="KGY31" s="74"/>
      <c r="KGZ31" s="74"/>
      <c r="KHA31" s="85"/>
      <c r="KHB31" s="74"/>
      <c r="KHC31" s="74"/>
      <c r="KHD31" s="85"/>
      <c r="KHE31" s="74"/>
      <c r="KHF31" s="74"/>
      <c r="KHG31" s="85"/>
      <c r="KHH31" s="80"/>
      <c r="KHI31" s="80"/>
      <c r="KHJ31" s="85"/>
      <c r="KHK31" s="77"/>
      <c r="KHL31" s="74"/>
      <c r="KHM31" s="74"/>
      <c r="KHN31" s="85"/>
      <c r="KHO31" s="74"/>
      <c r="KHP31" s="74"/>
      <c r="KHQ31" s="85"/>
      <c r="KHR31" s="74"/>
      <c r="KHS31" s="74"/>
      <c r="KHT31" s="85"/>
      <c r="KHU31" s="74"/>
      <c r="KHV31" s="74"/>
      <c r="KHW31" s="85"/>
      <c r="KHX31" s="80"/>
      <c r="KHY31" s="80"/>
      <c r="KHZ31" s="85"/>
      <c r="KIA31" s="77"/>
      <c r="KIB31" s="74"/>
      <c r="KIC31" s="74"/>
      <c r="KID31" s="85"/>
      <c r="KIE31" s="74"/>
      <c r="KIF31" s="74"/>
      <c r="KIG31" s="85"/>
      <c r="KIH31" s="74"/>
      <c r="KII31" s="74"/>
      <c r="KIJ31" s="85"/>
      <c r="KIK31" s="74"/>
      <c r="KIL31" s="74"/>
      <c r="KIM31" s="85"/>
      <c r="KIN31" s="80"/>
      <c r="KIO31" s="80"/>
      <c r="KIP31" s="85"/>
      <c r="KIQ31" s="77"/>
      <c r="KIR31" s="74"/>
      <c r="KIS31" s="74"/>
      <c r="KIT31" s="85"/>
      <c r="KIU31" s="74"/>
      <c r="KIV31" s="74"/>
      <c r="KIW31" s="85"/>
      <c r="KIX31" s="74"/>
      <c r="KIY31" s="74"/>
      <c r="KIZ31" s="85"/>
      <c r="KJA31" s="74"/>
      <c r="KJB31" s="74"/>
      <c r="KJC31" s="85"/>
      <c r="KJD31" s="80"/>
      <c r="KJE31" s="80"/>
      <c r="KJF31" s="85"/>
      <c r="KJG31" s="77"/>
      <c r="KJH31" s="74"/>
      <c r="KJI31" s="74"/>
      <c r="KJJ31" s="85"/>
      <c r="KJK31" s="74"/>
      <c r="KJL31" s="74"/>
      <c r="KJM31" s="85"/>
      <c r="KJN31" s="74"/>
      <c r="KJO31" s="74"/>
      <c r="KJP31" s="85"/>
      <c r="KJQ31" s="74"/>
      <c r="KJR31" s="74"/>
      <c r="KJS31" s="85"/>
      <c r="KJT31" s="80"/>
      <c r="KJU31" s="80"/>
      <c r="KJV31" s="85"/>
      <c r="KJW31" s="77"/>
      <c r="KJX31" s="74"/>
      <c r="KJY31" s="74"/>
      <c r="KJZ31" s="85"/>
      <c r="KKA31" s="74"/>
      <c r="KKB31" s="74"/>
      <c r="KKC31" s="85"/>
      <c r="KKD31" s="74"/>
      <c r="KKE31" s="74"/>
      <c r="KKF31" s="85"/>
      <c r="KKG31" s="74"/>
      <c r="KKH31" s="74"/>
      <c r="KKI31" s="85"/>
      <c r="KKJ31" s="80"/>
      <c r="KKK31" s="80"/>
      <c r="KKL31" s="85"/>
      <c r="KKM31" s="77"/>
      <c r="KKN31" s="74"/>
      <c r="KKO31" s="74"/>
      <c r="KKP31" s="85"/>
      <c r="KKQ31" s="74"/>
      <c r="KKR31" s="74"/>
      <c r="KKS31" s="85"/>
      <c r="KKT31" s="74"/>
      <c r="KKU31" s="74"/>
      <c r="KKV31" s="85"/>
      <c r="KKW31" s="74"/>
      <c r="KKX31" s="74"/>
      <c r="KKY31" s="85"/>
      <c r="KKZ31" s="80"/>
      <c r="KLA31" s="80"/>
      <c r="KLB31" s="85"/>
      <c r="KLC31" s="77"/>
      <c r="KLD31" s="74"/>
      <c r="KLE31" s="74"/>
      <c r="KLF31" s="85"/>
      <c r="KLG31" s="74"/>
      <c r="KLH31" s="74"/>
      <c r="KLI31" s="85"/>
      <c r="KLJ31" s="74"/>
      <c r="KLK31" s="74"/>
      <c r="KLL31" s="85"/>
      <c r="KLM31" s="74"/>
      <c r="KLN31" s="74"/>
      <c r="KLO31" s="85"/>
      <c r="KLP31" s="80"/>
      <c r="KLQ31" s="80"/>
      <c r="KLR31" s="85"/>
      <c r="KLS31" s="77"/>
      <c r="KLT31" s="74"/>
      <c r="KLU31" s="74"/>
      <c r="KLV31" s="85"/>
      <c r="KLW31" s="74"/>
      <c r="KLX31" s="74"/>
      <c r="KLY31" s="85"/>
      <c r="KLZ31" s="74"/>
      <c r="KMA31" s="74"/>
      <c r="KMB31" s="85"/>
      <c r="KMC31" s="74"/>
      <c r="KMD31" s="74"/>
      <c r="KME31" s="85"/>
      <c r="KMF31" s="80"/>
      <c r="KMG31" s="80"/>
      <c r="KMH31" s="85"/>
      <c r="KMI31" s="77"/>
      <c r="KMJ31" s="74"/>
      <c r="KMK31" s="74"/>
      <c r="KML31" s="85"/>
      <c r="KMM31" s="74"/>
      <c r="KMN31" s="74"/>
      <c r="KMO31" s="85"/>
      <c r="KMP31" s="74"/>
      <c r="KMQ31" s="74"/>
      <c r="KMR31" s="85"/>
      <c r="KMS31" s="74"/>
      <c r="KMT31" s="74"/>
      <c r="KMU31" s="85"/>
      <c r="KMV31" s="80"/>
      <c r="KMW31" s="80"/>
      <c r="KMX31" s="85"/>
      <c r="KMY31" s="77"/>
      <c r="KMZ31" s="74"/>
      <c r="KNA31" s="74"/>
      <c r="KNB31" s="85"/>
      <c r="KNC31" s="74"/>
      <c r="KND31" s="74"/>
      <c r="KNE31" s="85"/>
      <c r="KNF31" s="74"/>
      <c r="KNG31" s="74"/>
      <c r="KNH31" s="85"/>
      <c r="KNI31" s="74"/>
      <c r="KNJ31" s="74"/>
      <c r="KNK31" s="85"/>
      <c r="KNL31" s="80"/>
      <c r="KNM31" s="80"/>
      <c r="KNN31" s="85"/>
      <c r="KNO31" s="77"/>
      <c r="KNP31" s="74"/>
      <c r="KNQ31" s="74"/>
      <c r="KNR31" s="85"/>
      <c r="KNS31" s="74"/>
      <c r="KNT31" s="74"/>
      <c r="KNU31" s="85"/>
      <c r="KNV31" s="74"/>
      <c r="KNW31" s="74"/>
      <c r="KNX31" s="85"/>
      <c r="KNY31" s="74"/>
      <c r="KNZ31" s="74"/>
      <c r="KOA31" s="85"/>
      <c r="KOB31" s="80"/>
      <c r="KOC31" s="80"/>
      <c r="KOD31" s="85"/>
      <c r="KOE31" s="77"/>
      <c r="KOF31" s="74"/>
      <c r="KOG31" s="74"/>
      <c r="KOH31" s="85"/>
      <c r="KOI31" s="74"/>
      <c r="KOJ31" s="74"/>
      <c r="KOK31" s="85"/>
      <c r="KOL31" s="74"/>
      <c r="KOM31" s="74"/>
      <c r="KON31" s="85"/>
      <c r="KOO31" s="74"/>
      <c r="KOP31" s="74"/>
      <c r="KOQ31" s="85"/>
      <c r="KOR31" s="80"/>
      <c r="KOS31" s="80"/>
      <c r="KOT31" s="85"/>
      <c r="KOU31" s="77"/>
      <c r="KOV31" s="74"/>
      <c r="KOW31" s="74"/>
      <c r="KOX31" s="85"/>
      <c r="KOY31" s="74"/>
      <c r="KOZ31" s="74"/>
      <c r="KPA31" s="85"/>
      <c r="KPB31" s="74"/>
      <c r="KPC31" s="74"/>
      <c r="KPD31" s="85"/>
      <c r="KPE31" s="74"/>
      <c r="KPF31" s="74"/>
      <c r="KPG31" s="85"/>
      <c r="KPH31" s="80"/>
      <c r="KPI31" s="80"/>
      <c r="KPJ31" s="85"/>
      <c r="KPK31" s="77"/>
      <c r="KPL31" s="74"/>
      <c r="KPM31" s="74"/>
      <c r="KPN31" s="85"/>
      <c r="KPO31" s="74"/>
      <c r="KPP31" s="74"/>
      <c r="KPQ31" s="85"/>
      <c r="KPR31" s="74"/>
      <c r="KPS31" s="74"/>
      <c r="KPT31" s="85"/>
      <c r="KPU31" s="74"/>
      <c r="KPV31" s="74"/>
      <c r="KPW31" s="85"/>
      <c r="KPX31" s="80"/>
      <c r="KPY31" s="80"/>
      <c r="KPZ31" s="85"/>
      <c r="KQA31" s="77"/>
      <c r="KQB31" s="74"/>
      <c r="KQC31" s="74"/>
      <c r="KQD31" s="85"/>
      <c r="KQE31" s="74"/>
      <c r="KQF31" s="74"/>
      <c r="KQG31" s="85"/>
      <c r="KQH31" s="74"/>
      <c r="KQI31" s="74"/>
      <c r="KQJ31" s="85"/>
      <c r="KQK31" s="74"/>
      <c r="KQL31" s="74"/>
      <c r="KQM31" s="85"/>
      <c r="KQN31" s="80"/>
      <c r="KQO31" s="80"/>
      <c r="KQP31" s="85"/>
      <c r="KQQ31" s="77"/>
      <c r="KQR31" s="74"/>
      <c r="KQS31" s="74"/>
      <c r="KQT31" s="85"/>
      <c r="KQU31" s="74"/>
      <c r="KQV31" s="74"/>
      <c r="KQW31" s="85"/>
      <c r="KQX31" s="74"/>
      <c r="KQY31" s="74"/>
      <c r="KQZ31" s="85"/>
      <c r="KRA31" s="74"/>
      <c r="KRB31" s="74"/>
      <c r="KRC31" s="85"/>
      <c r="KRD31" s="80"/>
      <c r="KRE31" s="80"/>
      <c r="KRF31" s="85"/>
      <c r="KRG31" s="77"/>
      <c r="KRH31" s="74"/>
      <c r="KRI31" s="74"/>
      <c r="KRJ31" s="85"/>
      <c r="KRK31" s="74"/>
      <c r="KRL31" s="74"/>
      <c r="KRM31" s="85"/>
      <c r="KRN31" s="74"/>
      <c r="KRO31" s="74"/>
      <c r="KRP31" s="85"/>
      <c r="KRQ31" s="74"/>
      <c r="KRR31" s="74"/>
      <c r="KRS31" s="85"/>
      <c r="KRT31" s="80"/>
      <c r="KRU31" s="80"/>
      <c r="KRV31" s="85"/>
      <c r="KRW31" s="77"/>
      <c r="KRX31" s="74"/>
      <c r="KRY31" s="74"/>
      <c r="KRZ31" s="85"/>
      <c r="KSA31" s="74"/>
      <c r="KSB31" s="74"/>
      <c r="KSC31" s="85"/>
      <c r="KSD31" s="74"/>
      <c r="KSE31" s="74"/>
      <c r="KSF31" s="85"/>
      <c r="KSG31" s="74"/>
      <c r="KSH31" s="74"/>
      <c r="KSI31" s="85"/>
      <c r="KSJ31" s="80"/>
      <c r="KSK31" s="80"/>
      <c r="KSL31" s="85"/>
      <c r="KSM31" s="77"/>
      <c r="KSN31" s="74"/>
      <c r="KSO31" s="74"/>
      <c r="KSP31" s="85"/>
      <c r="KSQ31" s="74"/>
      <c r="KSR31" s="74"/>
      <c r="KSS31" s="85"/>
      <c r="KST31" s="74"/>
      <c r="KSU31" s="74"/>
      <c r="KSV31" s="85"/>
      <c r="KSW31" s="74"/>
      <c r="KSX31" s="74"/>
      <c r="KSY31" s="85"/>
      <c r="KSZ31" s="80"/>
      <c r="KTA31" s="80"/>
      <c r="KTB31" s="85"/>
      <c r="KTC31" s="77"/>
      <c r="KTD31" s="74"/>
      <c r="KTE31" s="74"/>
      <c r="KTF31" s="85"/>
      <c r="KTG31" s="74"/>
      <c r="KTH31" s="74"/>
      <c r="KTI31" s="85"/>
      <c r="KTJ31" s="74"/>
      <c r="KTK31" s="74"/>
      <c r="KTL31" s="85"/>
      <c r="KTM31" s="74"/>
      <c r="KTN31" s="74"/>
      <c r="KTO31" s="85"/>
      <c r="KTP31" s="80"/>
      <c r="KTQ31" s="80"/>
      <c r="KTR31" s="85"/>
      <c r="KTS31" s="77"/>
      <c r="KTT31" s="74"/>
      <c r="KTU31" s="74"/>
      <c r="KTV31" s="85"/>
      <c r="KTW31" s="74"/>
      <c r="KTX31" s="74"/>
      <c r="KTY31" s="85"/>
      <c r="KTZ31" s="74"/>
      <c r="KUA31" s="74"/>
      <c r="KUB31" s="85"/>
      <c r="KUC31" s="74"/>
      <c r="KUD31" s="74"/>
      <c r="KUE31" s="85"/>
      <c r="KUF31" s="80"/>
      <c r="KUG31" s="80"/>
      <c r="KUH31" s="85"/>
      <c r="KUI31" s="77"/>
      <c r="KUJ31" s="74"/>
      <c r="KUK31" s="74"/>
      <c r="KUL31" s="85"/>
      <c r="KUM31" s="74"/>
      <c r="KUN31" s="74"/>
      <c r="KUO31" s="85"/>
      <c r="KUP31" s="74"/>
      <c r="KUQ31" s="74"/>
      <c r="KUR31" s="85"/>
      <c r="KUS31" s="74"/>
      <c r="KUT31" s="74"/>
      <c r="KUU31" s="85"/>
      <c r="KUV31" s="80"/>
      <c r="KUW31" s="80"/>
      <c r="KUX31" s="85"/>
      <c r="KUY31" s="77"/>
      <c r="KUZ31" s="74"/>
      <c r="KVA31" s="74"/>
      <c r="KVB31" s="85"/>
      <c r="KVC31" s="74"/>
      <c r="KVD31" s="74"/>
      <c r="KVE31" s="85"/>
      <c r="KVF31" s="74"/>
      <c r="KVG31" s="74"/>
      <c r="KVH31" s="85"/>
      <c r="KVI31" s="74"/>
      <c r="KVJ31" s="74"/>
      <c r="KVK31" s="85"/>
      <c r="KVL31" s="80"/>
      <c r="KVM31" s="80"/>
      <c r="KVN31" s="85"/>
      <c r="KVO31" s="77"/>
      <c r="KVP31" s="74"/>
      <c r="KVQ31" s="74"/>
      <c r="KVR31" s="85"/>
      <c r="KVS31" s="74"/>
      <c r="KVT31" s="74"/>
      <c r="KVU31" s="85"/>
      <c r="KVV31" s="74"/>
      <c r="KVW31" s="74"/>
      <c r="KVX31" s="85"/>
      <c r="KVY31" s="74"/>
      <c r="KVZ31" s="74"/>
      <c r="KWA31" s="85"/>
      <c r="KWB31" s="80"/>
      <c r="KWC31" s="80"/>
      <c r="KWD31" s="85"/>
      <c r="KWE31" s="77"/>
      <c r="KWF31" s="74"/>
      <c r="KWG31" s="74"/>
      <c r="KWH31" s="85"/>
      <c r="KWI31" s="74"/>
      <c r="KWJ31" s="74"/>
      <c r="KWK31" s="85"/>
      <c r="KWL31" s="74"/>
      <c r="KWM31" s="74"/>
      <c r="KWN31" s="85"/>
      <c r="KWO31" s="74"/>
      <c r="KWP31" s="74"/>
      <c r="KWQ31" s="85"/>
      <c r="KWR31" s="80"/>
      <c r="KWS31" s="80"/>
      <c r="KWT31" s="85"/>
      <c r="KWU31" s="77"/>
      <c r="KWV31" s="74"/>
      <c r="KWW31" s="74"/>
      <c r="KWX31" s="85"/>
      <c r="KWY31" s="74"/>
      <c r="KWZ31" s="74"/>
      <c r="KXA31" s="85"/>
      <c r="KXB31" s="74"/>
      <c r="KXC31" s="74"/>
      <c r="KXD31" s="85"/>
      <c r="KXE31" s="74"/>
      <c r="KXF31" s="74"/>
      <c r="KXG31" s="85"/>
      <c r="KXH31" s="80"/>
      <c r="KXI31" s="80"/>
      <c r="KXJ31" s="85"/>
      <c r="KXK31" s="77"/>
      <c r="KXL31" s="74"/>
      <c r="KXM31" s="74"/>
      <c r="KXN31" s="85"/>
      <c r="KXO31" s="74"/>
      <c r="KXP31" s="74"/>
      <c r="KXQ31" s="85"/>
      <c r="KXR31" s="74"/>
      <c r="KXS31" s="74"/>
      <c r="KXT31" s="85"/>
      <c r="KXU31" s="74"/>
      <c r="KXV31" s="74"/>
      <c r="KXW31" s="85"/>
      <c r="KXX31" s="80"/>
      <c r="KXY31" s="80"/>
      <c r="KXZ31" s="85"/>
      <c r="KYA31" s="77"/>
      <c r="KYB31" s="74"/>
      <c r="KYC31" s="74"/>
      <c r="KYD31" s="85"/>
      <c r="KYE31" s="74"/>
      <c r="KYF31" s="74"/>
      <c r="KYG31" s="85"/>
      <c r="KYH31" s="74"/>
      <c r="KYI31" s="74"/>
      <c r="KYJ31" s="85"/>
      <c r="KYK31" s="74"/>
      <c r="KYL31" s="74"/>
      <c r="KYM31" s="85"/>
      <c r="KYN31" s="80"/>
      <c r="KYO31" s="80"/>
      <c r="KYP31" s="85"/>
      <c r="KYQ31" s="77"/>
      <c r="KYR31" s="74"/>
      <c r="KYS31" s="74"/>
      <c r="KYT31" s="85"/>
      <c r="KYU31" s="74"/>
      <c r="KYV31" s="74"/>
      <c r="KYW31" s="85"/>
      <c r="KYX31" s="74"/>
      <c r="KYY31" s="74"/>
      <c r="KYZ31" s="85"/>
      <c r="KZA31" s="74"/>
      <c r="KZB31" s="74"/>
      <c r="KZC31" s="85"/>
      <c r="KZD31" s="80"/>
      <c r="KZE31" s="80"/>
      <c r="KZF31" s="85"/>
      <c r="KZG31" s="77"/>
      <c r="KZH31" s="74"/>
      <c r="KZI31" s="74"/>
      <c r="KZJ31" s="85"/>
      <c r="KZK31" s="74"/>
      <c r="KZL31" s="74"/>
      <c r="KZM31" s="85"/>
      <c r="KZN31" s="74"/>
      <c r="KZO31" s="74"/>
      <c r="KZP31" s="85"/>
      <c r="KZQ31" s="74"/>
      <c r="KZR31" s="74"/>
      <c r="KZS31" s="85"/>
      <c r="KZT31" s="80"/>
      <c r="KZU31" s="80"/>
      <c r="KZV31" s="85"/>
      <c r="KZW31" s="77"/>
      <c r="KZX31" s="74"/>
      <c r="KZY31" s="74"/>
      <c r="KZZ31" s="85"/>
      <c r="LAA31" s="74"/>
      <c r="LAB31" s="74"/>
      <c r="LAC31" s="85"/>
      <c r="LAD31" s="74"/>
      <c r="LAE31" s="74"/>
      <c r="LAF31" s="85"/>
      <c r="LAG31" s="74"/>
      <c r="LAH31" s="74"/>
      <c r="LAI31" s="85"/>
      <c r="LAJ31" s="80"/>
      <c r="LAK31" s="80"/>
      <c r="LAL31" s="85"/>
      <c r="LAM31" s="77"/>
      <c r="LAN31" s="74"/>
      <c r="LAO31" s="74"/>
      <c r="LAP31" s="85"/>
      <c r="LAQ31" s="74"/>
      <c r="LAR31" s="74"/>
      <c r="LAS31" s="85"/>
      <c r="LAT31" s="74"/>
      <c r="LAU31" s="74"/>
      <c r="LAV31" s="85"/>
      <c r="LAW31" s="74"/>
      <c r="LAX31" s="74"/>
      <c r="LAY31" s="85"/>
      <c r="LAZ31" s="80"/>
      <c r="LBA31" s="80"/>
      <c r="LBB31" s="85"/>
      <c r="LBC31" s="77"/>
      <c r="LBD31" s="74"/>
      <c r="LBE31" s="74"/>
      <c r="LBF31" s="85"/>
      <c r="LBG31" s="74"/>
      <c r="LBH31" s="74"/>
      <c r="LBI31" s="85"/>
      <c r="LBJ31" s="74"/>
      <c r="LBK31" s="74"/>
      <c r="LBL31" s="85"/>
      <c r="LBM31" s="74"/>
      <c r="LBN31" s="74"/>
      <c r="LBO31" s="85"/>
      <c r="LBP31" s="80"/>
      <c r="LBQ31" s="80"/>
      <c r="LBR31" s="85"/>
      <c r="LBS31" s="77"/>
      <c r="LBT31" s="74"/>
      <c r="LBU31" s="74"/>
      <c r="LBV31" s="85"/>
      <c r="LBW31" s="74"/>
      <c r="LBX31" s="74"/>
      <c r="LBY31" s="85"/>
      <c r="LBZ31" s="74"/>
      <c r="LCA31" s="74"/>
      <c r="LCB31" s="85"/>
      <c r="LCC31" s="74"/>
      <c r="LCD31" s="74"/>
      <c r="LCE31" s="85"/>
      <c r="LCF31" s="80"/>
      <c r="LCG31" s="80"/>
      <c r="LCH31" s="85"/>
      <c r="LCI31" s="77"/>
      <c r="LCJ31" s="74"/>
      <c r="LCK31" s="74"/>
      <c r="LCL31" s="85"/>
      <c r="LCM31" s="74"/>
      <c r="LCN31" s="74"/>
      <c r="LCO31" s="85"/>
      <c r="LCP31" s="74"/>
      <c r="LCQ31" s="74"/>
      <c r="LCR31" s="85"/>
      <c r="LCS31" s="74"/>
      <c r="LCT31" s="74"/>
      <c r="LCU31" s="85"/>
      <c r="LCV31" s="80"/>
      <c r="LCW31" s="80"/>
      <c r="LCX31" s="85"/>
      <c r="LCY31" s="77"/>
      <c r="LCZ31" s="74"/>
      <c r="LDA31" s="74"/>
      <c r="LDB31" s="85"/>
      <c r="LDC31" s="74"/>
      <c r="LDD31" s="74"/>
      <c r="LDE31" s="85"/>
      <c r="LDF31" s="74"/>
      <c r="LDG31" s="74"/>
      <c r="LDH31" s="85"/>
      <c r="LDI31" s="74"/>
      <c r="LDJ31" s="74"/>
      <c r="LDK31" s="85"/>
      <c r="LDL31" s="80"/>
      <c r="LDM31" s="80"/>
      <c r="LDN31" s="85"/>
      <c r="LDO31" s="77"/>
      <c r="LDP31" s="74"/>
      <c r="LDQ31" s="74"/>
      <c r="LDR31" s="85"/>
      <c r="LDS31" s="74"/>
      <c r="LDT31" s="74"/>
      <c r="LDU31" s="85"/>
      <c r="LDV31" s="74"/>
      <c r="LDW31" s="74"/>
      <c r="LDX31" s="85"/>
      <c r="LDY31" s="74"/>
      <c r="LDZ31" s="74"/>
      <c r="LEA31" s="85"/>
      <c r="LEB31" s="80"/>
      <c r="LEC31" s="80"/>
      <c r="LED31" s="85"/>
      <c r="LEE31" s="77"/>
      <c r="LEF31" s="74"/>
      <c r="LEG31" s="74"/>
      <c r="LEH31" s="85"/>
      <c r="LEI31" s="74"/>
      <c r="LEJ31" s="74"/>
      <c r="LEK31" s="85"/>
      <c r="LEL31" s="74"/>
      <c r="LEM31" s="74"/>
      <c r="LEN31" s="85"/>
      <c r="LEO31" s="74"/>
      <c r="LEP31" s="74"/>
      <c r="LEQ31" s="85"/>
      <c r="LER31" s="80"/>
      <c r="LES31" s="80"/>
      <c r="LET31" s="85"/>
      <c r="LEU31" s="77"/>
      <c r="LEV31" s="74"/>
      <c r="LEW31" s="74"/>
      <c r="LEX31" s="85"/>
      <c r="LEY31" s="74"/>
      <c r="LEZ31" s="74"/>
      <c r="LFA31" s="85"/>
      <c r="LFB31" s="74"/>
      <c r="LFC31" s="74"/>
      <c r="LFD31" s="85"/>
      <c r="LFE31" s="74"/>
      <c r="LFF31" s="74"/>
      <c r="LFG31" s="85"/>
      <c r="LFH31" s="80"/>
      <c r="LFI31" s="80"/>
      <c r="LFJ31" s="85"/>
      <c r="LFK31" s="77"/>
      <c r="LFL31" s="74"/>
      <c r="LFM31" s="74"/>
      <c r="LFN31" s="85"/>
      <c r="LFO31" s="74"/>
      <c r="LFP31" s="74"/>
      <c r="LFQ31" s="85"/>
      <c r="LFR31" s="74"/>
      <c r="LFS31" s="74"/>
      <c r="LFT31" s="85"/>
      <c r="LFU31" s="74"/>
      <c r="LFV31" s="74"/>
      <c r="LFW31" s="85"/>
      <c r="LFX31" s="80"/>
      <c r="LFY31" s="80"/>
      <c r="LFZ31" s="85"/>
      <c r="LGA31" s="77"/>
      <c r="LGB31" s="74"/>
      <c r="LGC31" s="74"/>
      <c r="LGD31" s="85"/>
      <c r="LGE31" s="74"/>
      <c r="LGF31" s="74"/>
      <c r="LGG31" s="85"/>
      <c r="LGH31" s="74"/>
      <c r="LGI31" s="74"/>
      <c r="LGJ31" s="85"/>
      <c r="LGK31" s="74"/>
      <c r="LGL31" s="74"/>
      <c r="LGM31" s="85"/>
      <c r="LGN31" s="80"/>
      <c r="LGO31" s="80"/>
      <c r="LGP31" s="85"/>
      <c r="LGQ31" s="77"/>
      <c r="LGR31" s="74"/>
      <c r="LGS31" s="74"/>
      <c r="LGT31" s="85"/>
      <c r="LGU31" s="74"/>
      <c r="LGV31" s="74"/>
      <c r="LGW31" s="85"/>
      <c r="LGX31" s="74"/>
      <c r="LGY31" s="74"/>
      <c r="LGZ31" s="85"/>
      <c r="LHA31" s="74"/>
      <c r="LHB31" s="74"/>
      <c r="LHC31" s="85"/>
      <c r="LHD31" s="80"/>
      <c r="LHE31" s="80"/>
      <c r="LHF31" s="85"/>
      <c r="LHG31" s="77"/>
      <c r="LHH31" s="74"/>
      <c r="LHI31" s="74"/>
      <c r="LHJ31" s="85"/>
      <c r="LHK31" s="74"/>
      <c r="LHL31" s="74"/>
      <c r="LHM31" s="85"/>
      <c r="LHN31" s="74"/>
      <c r="LHO31" s="74"/>
      <c r="LHP31" s="85"/>
      <c r="LHQ31" s="74"/>
      <c r="LHR31" s="74"/>
      <c r="LHS31" s="85"/>
      <c r="LHT31" s="80"/>
      <c r="LHU31" s="80"/>
      <c r="LHV31" s="85"/>
      <c r="LHW31" s="77"/>
      <c r="LHX31" s="74"/>
      <c r="LHY31" s="74"/>
      <c r="LHZ31" s="85"/>
      <c r="LIA31" s="74"/>
      <c r="LIB31" s="74"/>
      <c r="LIC31" s="85"/>
      <c r="LID31" s="74"/>
      <c r="LIE31" s="74"/>
      <c r="LIF31" s="85"/>
      <c r="LIG31" s="74"/>
      <c r="LIH31" s="74"/>
      <c r="LII31" s="85"/>
      <c r="LIJ31" s="80"/>
      <c r="LIK31" s="80"/>
      <c r="LIL31" s="85"/>
      <c r="LIM31" s="77"/>
      <c r="LIN31" s="74"/>
      <c r="LIO31" s="74"/>
      <c r="LIP31" s="85"/>
      <c r="LIQ31" s="74"/>
      <c r="LIR31" s="74"/>
      <c r="LIS31" s="85"/>
      <c r="LIT31" s="74"/>
      <c r="LIU31" s="74"/>
      <c r="LIV31" s="85"/>
      <c r="LIW31" s="74"/>
      <c r="LIX31" s="74"/>
      <c r="LIY31" s="85"/>
      <c r="LIZ31" s="80"/>
      <c r="LJA31" s="80"/>
      <c r="LJB31" s="85"/>
      <c r="LJC31" s="77"/>
      <c r="LJD31" s="74"/>
      <c r="LJE31" s="74"/>
      <c r="LJF31" s="85"/>
      <c r="LJG31" s="74"/>
      <c r="LJH31" s="74"/>
      <c r="LJI31" s="85"/>
      <c r="LJJ31" s="74"/>
      <c r="LJK31" s="74"/>
      <c r="LJL31" s="85"/>
      <c r="LJM31" s="74"/>
      <c r="LJN31" s="74"/>
      <c r="LJO31" s="85"/>
      <c r="LJP31" s="80"/>
      <c r="LJQ31" s="80"/>
      <c r="LJR31" s="85"/>
      <c r="LJS31" s="77"/>
      <c r="LJT31" s="74"/>
      <c r="LJU31" s="74"/>
      <c r="LJV31" s="85"/>
      <c r="LJW31" s="74"/>
      <c r="LJX31" s="74"/>
      <c r="LJY31" s="85"/>
      <c r="LJZ31" s="74"/>
      <c r="LKA31" s="74"/>
      <c r="LKB31" s="85"/>
      <c r="LKC31" s="74"/>
      <c r="LKD31" s="74"/>
      <c r="LKE31" s="85"/>
      <c r="LKF31" s="80"/>
      <c r="LKG31" s="80"/>
      <c r="LKH31" s="85"/>
      <c r="LKI31" s="77"/>
      <c r="LKJ31" s="74"/>
      <c r="LKK31" s="74"/>
      <c r="LKL31" s="85"/>
      <c r="LKM31" s="74"/>
      <c r="LKN31" s="74"/>
      <c r="LKO31" s="85"/>
      <c r="LKP31" s="74"/>
      <c r="LKQ31" s="74"/>
      <c r="LKR31" s="85"/>
      <c r="LKS31" s="74"/>
      <c r="LKT31" s="74"/>
      <c r="LKU31" s="85"/>
      <c r="LKV31" s="80"/>
      <c r="LKW31" s="80"/>
      <c r="LKX31" s="85"/>
      <c r="LKY31" s="77"/>
      <c r="LKZ31" s="74"/>
      <c r="LLA31" s="74"/>
      <c r="LLB31" s="85"/>
      <c r="LLC31" s="74"/>
      <c r="LLD31" s="74"/>
      <c r="LLE31" s="85"/>
      <c r="LLF31" s="74"/>
      <c r="LLG31" s="74"/>
      <c r="LLH31" s="85"/>
      <c r="LLI31" s="74"/>
      <c r="LLJ31" s="74"/>
      <c r="LLK31" s="85"/>
      <c r="LLL31" s="80"/>
      <c r="LLM31" s="80"/>
      <c r="LLN31" s="85"/>
      <c r="LLO31" s="77"/>
      <c r="LLP31" s="74"/>
      <c r="LLQ31" s="74"/>
      <c r="LLR31" s="85"/>
      <c r="LLS31" s="74"/>
      <c r="LLT31" s="74"/>
      <c r="LLU31" s="85"/>
      <c r="LLV31" s="74"/>
      <c r="LLW31" s="74"/>
      <c r="LLX31" s="85"/>
      <c r="LLY31" s="74"/>
      <c r="LLZ31" s="74"/>
      <c r="LMA31" s="85"/>
      <c r="LMB31" s="80"/>
      <c r="LMC31" s="80"/>
      <c r="LMD31" s="85"/>
      <c r="LME31" s="77"/>
      <c r="LMF31" s="74"/>
      <c r="LMG31" s="74"/>
      <c r="LMH31" s="85"/>
      <c r="LMI31" s="74"/>
      <c r="LMJ31" s="74"/>
      <c r="LMK31" s="85"/>
      <c r="LML31" s="74"/>
      <c r="LMM31" s="74"/>
      <c r="LMN31" s="85"/>
      <c r="LMO31" s="74"/>
      <c r="LMP31" s="74"/>
      <c r="LMQ31" s="85"/>
      <c r="LMR31" s="80"/>
      <c r="LMS31" s="80"/>
      <c r="LMT31" s="85"/>
      <c r="LMU31" s="77"/>
      <c r="LMV31" s="74"/>
      <c r="LMW31" s="74"/>
      <c r="LMX31" s="85"/>
      <c r="LMY31" s="74"/>
      <c r="LMZ31" s="74"/>
      <c r="LNA31" s="85"/>
      <c r="LNB31" s="74"/>
      <c r="LNC31" s="74"/>
      <c r="LND31" s="85"/>
      <c r="LNE31" s="74"/>
      <c r="LNF31" s="74"/>
      <c r="LNG31" s="85"/>
      <c r="LNH31" s="80"/>
      <c r="LNI31" s="80"/>
      <c r="LNJ31" s="85"/>
      <c r="LNK31" s="77"/>
      <c r="LNL31" s="74"/>
      <c r="LNM31" s="74"/>
      <c r="LNN31" s="85"/>
      <c r="LNO31" s="74"/>
      <c r="LNP31" s="74"/>
      <c r="LNQ31" s="85"/>
      <c r="LNR31" s="74"/>
      <c r="LNS31" s="74"/>
      <c r="LNT31" s="85"/>
      <c r="LNU31" s="74"/>
      <c r="LNV31" s="74"/>
      <c r="LNW31" s="85"/>
      <c r="LNX31" s="80"/>
      <c r="LNY31" s="80"/>
      <c r="LNZ31" s="85"/>
      <c r="LOA31" s="77"/>
      <c r="LOB31" s="74"/>
      <c r="LOC31" s="74"/>
      <c r="LOD31" s="85"/>
      <c r="LOE31" s="74"/>
      <c r="LOF31" s="74"/>
      <c r="LOG31" s="85"/>
      <c r="LOH31" s="74"/>
      <c r="LOI31" s="74"/>
      <c r="LOJ31" s="85"/>
      <c r="LOK31" s="74"/>
      <c r="LOL31" s="74"/>
      <c r="LOM31" s="85"/>
      <c r="LON31" s="80"/>
      <c r="LOO31" s="80"/>
      <c r="LOP31" s="85"/>
      <c r="LOQ31" s="77"/>
      <c r="LOR31" s="74"/>
      <c r="LOS31" s="74"/>
      <c r="LOT31" s="85"/>
      <c r="LOU31" s="74"/>
      <c r="LOV31" s="74"/>
      <c r="LOW31" s="85"/>
      <c r="LOX31" s="74"/>
      <c r="LOY31" s="74"/>
      <c r="LOZ31" s="85"/>
      <c r="LPA31" s="74"/>
      <c r="LPB31" s="74"/>
      <c r="LPC31" s="85"/>
      <c r="LPD31" s="80"/>
      <c r="LPE31" s="80"/>
      <c r="LPF31" s="85"/>
      <c r="LPG31" s="77"/>
      <c r="LPH31" s="74"/>
      <c r="LPI31" s="74"/>
      <c r="LPJ31" s="85"/>
      <c r="LPK31" s="74"/>
      <c r="LPL31" s="74"/>
      <c r="LPM31" s="85"/>
      <c r="LPN31" s="74"/>
      <c r="LPO31" s="74"/>
      <c r="LPP31" s="85"/>
      <c r="LPQ31" s="74"/>
      <c r="LPR31" s="74"/>
      <c r="LPS31" s="85"/>
      <c r="LPT31" s="80"/>
      <c r="LPU31" s="80"/>
      <c r="LPV31" s="85"/>
      <c r="LPW31" s="77"/>
      <c r="LPX31" s="74"/>
      <c r="LPY31" s="74"/>
      <c r="LPZ31" s="85"/>
      <c r="LQA31" s="74"/>
      <c r="LQB31" s="74"/>
      <c r="LQC31" s="85"/>
      <c r="LQD31" s="74"/>
      <c r="LQE31" s="74"/>
      <c r="LQF31" s="85"/>
      <c r="LQG31" s="74"/>
      <c r="LQH31" s="74"/>
      <c r="LQI31" s="85"/>
      <c r="LQJ31" s="80"/>
      <c r="LQK31" s="80"/>
      <c r="LQL31" s="85"/>
      <c r="LQM31" s="77"/>
      <c r="LQN31" s="74"/>
      <c r="LQO31" s="74"/>
      <c r="LQP31" s="85"/>
      <c r="LQQ31" s="74"/>
      <c r="LQR31" s="74"/>
      <c r="LQS31" s="85"/>
      <c r="LQT31" s="74"/>
      <c r="LQU31" s="74"/>
      <c r="LQV31" s="85"/>
      <c r="LQW31" s="74"/>
      <c r="LQX31" s="74"/>
      <c r="LQY31" s="85"/>
      <c r="LQZ31" s="80"/>
      <c r="LRA31" s="80"/>
      <c r="LRB31" s="85"/>
      <c r="LRC31" s="77"/>
      <c r="LRD31" s="74"/>
      <c r="LRE31" s="74"/>
      <c r="LRF31" s="85"/>
      <c r="LRG31" s="74"/>
      <c r="LRH31" s="74"/>
      <c r="LRI31" s="85"/>
      <c r="LRJ31" s="74"/>
      <c r="LRK31" s="74"/>
      <c r="LRL31" s="85"/>
      <c r="LRM31" s="74"/>
      <c r="LRN31" s="74"/>
      <c r="LRO31" s="85"/>
      <c r="LRP31" s="80"/>
      <c r="LRQ31" s="80"/>
      <c r="LRR31" s="85"/>
      <c r="LRS31" s="77"/>
      <c r="LRT31" s="74"/>
      <c r="LRU31" s="74"/>
      <c r="LRV31" s="85"/>
      <c r="LRW31" s="74"/>
      <c r="LRX31" s="74"/>
      <c r="LRY31" s="85"/>
      <c r="LRZ31" s="74"/>
      <c r="LSA31" s="74"/>
      <c r="LSB31" s="85"/>
      <c r="LSC31" s="74"/>
      <c r="LSD31" s="74"/>
      <c r="LSE31" s="85"/>
      <c r="LSF31" s="80"/>
      <c r="LSG31" s="80"/>
      <c r="LSH31" s="85"/>
      <c r="LSI31" s="77"/>
      <c r="LSJ31" s="74"/>
      <c r="LSK31" s="74"/>
      <c r="LSL31" s="85"/>
      <c r="LSM31" s="74"/>
      <c r="LSN31" s="74"/>
      <c r="LSO31" s="85"/>
      <c r="LSP31" s="74"/>
      <c r="LSQ31" s="74"/>
      <c r="LSR31" s="85"/>
      <c r="LSS31" s="74"/>
      <c r="LST31" s="74"/>
      <c r="LSU31" s="85"/>
      <c r="LSV31" s="80"/>
      <c r="LSW31" s="80"/>
      <c r="LSX31" s="85"/>
      <c r="LSY31" s="77"/>
      <c r="LSZ31" s="74"/>
      <c r="LTA31" s="74"/>
      <c r="LTB31" s="85"/>
      <c r="LTC31" s="74"/>
      <c r="LTD31" s="74"/>
      <c r="LTE31" s="85"/>
      <c r="LTF31" s="74"/>
      <c r="LTG31" s="74"/>
      <c r="LTH31" s="85"/>
      <c r="LTI31" s="74"/>
      <c r="LTJ31" s="74"/>
      <c r="LTK31" s="85"/>
      <c r="LTL31" s="80"/>
      <c r="LTM31" s="80"/>
      <c r="LTN31" s="85"/>
      <c r="LTO31" s="77"/>
      <c r="LTP31" s="74"/>
      <c r="LTQ31" s="74"/>
      <c r="LTR31" s="85"/>
      <c r="LTS31" s="74"/>
      <c r="LTT31" s="74"/>
      <c r="LTU31" s="85"/>
      <c r="LTV31" s="74"/>
      <c r="LTW31" s="74"/>
      <c r="LTX31" s="85"/>
      <c r="LTY31" s="74"/>
      <c r="LTZ31" s="74"/>
      <c r="LUA31" s="85"/>
      <c r="LUB31" s="80"/>
      <c r="LUC31" s="80"/>
      <c r="LUD31" s="85"/>
      <c r="LUE31" s="77"/>
      <c r="LUF31" s="74"/>
      <c r="LUG31" s="74"/>
      <c r="LUH31" s="85"/>
      <c r="LUI31" s="74"/>
      <c r="LUJ31" s="74"/>
      <c r="LUK31" s="85"/>
      <c r="LUL31" s="74"/>
      <c r="LUM31" s="74"/>
      <c r="LUN31" s="85"/>
      <c r="LUO31" s="74"/>
      <c r="LUP31" s="74"/>
      <c r="LUQ31" s="85"/>
      <c r="LUR31" s="80"/>
      <c r="LUS31" s="80"/>
      <c r="LUT31" s="85"/>
      <c r="LUU31" s="77"/>
      <c r="LUV31" s="74"/>
      <c r="LUW31" s="74"/>
      <c r="LUX31" s="85"/>
      <c r="LUY31" s="74"/>
      <c r="LUZ31" s="74"/>
      <c r="LVA31" s="85"/>
      <c r="LVB31" s="74"/>
      <c r="LVC31" s="74"/>
      <c r="LVD31" s="85"/>
      <c r="LVE31" s="74"/>
      <c r="LVF31" s="74"/>
      <c r="LVG31" s="85"/>
      <c r="LVH31" s="80"/>
      <c r="LVI31" s="80"/>
      <c r="LVJ31" s="85"/>
      <c r="LVK31" s="77"/>
      <c r="LVL31" s="74"/>
      <c r="LVM31" s="74"/>
      <c r="LVN31" s="85"/>
      <c r="LVO31" s="74"/>
      <c r="LVP31" s="74"/>
      <c r="LVQ31" s="85"/>
      <c r="LVR31" s="74"/>
      <c r="LVS31" s="74"/>
      <c r="LVT31" s="85"/>
      <c r="LVU31" s="74"/>
      <c r="LVV31" s="74"/>
      <c r="LVW31" s="85"/>
      <c r="LVX31" s="80"/>
      <c r="LVY31" s="80"/>
      <c r="LVZ31" s="85"/>
      <c r="LWA31" s="77"/>
      <c r="LWB31" s="74"/>
      <c r="LWC31" s="74"/>
      <c r="LWD31" s="85"/>
      <c r="LWE31" s="74"/>
      <c r="LWF31" s="74"/>
      <c r="LWG31" s="85"/>
      <c r="LWH31" s="74"/>
      <c r="LWI31" s="74"/>
      <c r="LWJ31" s="85"/>
      <c r="LWK31" s="74"/>
      <c r="LWL31" s="74"/>
      <c r="LWM31" s="85"/>
      <c r="LWN31" s="80"/>
      <c r="LWO31" s="80"/>
      <c r="LWP31" s="85"/>
      <c r="LWQ31" s="77"/>
      <c r="LWR31" s="74"/>
      <c r="LWS31" s="74"/>
      <c r="LWT31" s="85"/>
      <c r="LWU31" s="74"/>
      <c r="LWV31" s="74"/>
      <c r="LWW31" s="85"/>
      <c r="LWX31" s="74"/>
      <c r="LWY31" s="74"/>
      <c r="LWZ31" s="85"/>
      <c r="LXA31" s="74"/>
      <c r="LXB31" s="74"/>
      <c r="LXC31" s="85"/>
      <c r="LXD31" s="80"/>
      <c r="LXE31" s="80"/>
      <c r="LXF31" s="85"/>
      <c r="LXG31" s="77"/>
      <c r="LXH31" s="74"/>
      <c r="LXI31" s="74"/>
      <c r="LXJ31" s="85"/>
      <c r="LXK31" s="74"/>
      <c r="LXL31" s="74"/>
      <c r="LXM31" s="85"/>
      <c r="LXN31" s="74"/>
      <c r="LXO31" s="74"/>
      <c r="LXP31" s="85"/>
      <c r="LXQ31" s="74"/>
      <c r="LXR31" s="74"/>
      <c r="LXS31" s="85"/>
      <c r="LXT31" s="80"/>
      <c r="LXU31" s="80"/>
      <c r="LXV31" s="85"/>
      <c r="LXW31" s="77"/>
      <c r="LXX31" s="74"/>
      <c r="LXY31" s="74"/>
      <c r="LXZ31" s="85"/>
      <c r="LYA31" s="74"/>
      <c r="LYB31" s="74"/>
      <c r="LYC31" s="85"/>
      <c r="LYD31" s="74"/>
      <c r="LYE31" s="74"/>
      <c r="LYF31" s="85"/>
      <c r="LYG31" s="74"/>
      <c r="LYH31" s="74"/>
      <c r="LYI31" s="85"/>
      <c r="LYJ31" s="80"/>
      <c r="LYK31" s="80"/>
      <c r="LYL31" s="85"/>
      <c r="LYM31" s="77"/>
      <c r="LYN31" s="74"/>
      <c r="LYO31" s="74"/>
      <c r="LYP31" s="85"/>
      <c r="LYQ31" s="74"/>
      <c r="LYR31" s="74"/>
      <c r="LYS31" s="85"/>
      <c r="LYT31" s="74"/>
      <c r="LYU31" s="74"/>
      <c r="LYV31" s="85"/>
      <c r="LYW31" s="74"/>
      <c r="LYX31" s="74"/>
      <c r="LYY31" s="85"/>
      <c r="LYZ31" s="80"/>
      <c r="LZA31" s="80"/>
      <c r="LZB31" s="85"/>
      <c r="LZC31" s="77"/>
      <c r="LZD31" s="74"/>
      <c r="LZE31" s="74"/>
      <c r="LZF31" s="85"/>
      <c r="LZG31" s="74"/>
      <c r="LZH31" s="74"/>
      <c r="LZI31" s="85"/>
      <c r="LZJ31" s="74"/>
      <c r="LZK31" s="74"/>
      <c r="LZL31" s="85"/>
      <c r="LZM31" s="74"/>
      <c r="LZN31" s="74"/>
      <c r="LZO31" s="85"/>
      <c r="LZP31" s="80"/>
      <c r="LZQ31" s="80"/>
      <c r="LZR31" s="85"/>
      <c r="LZS31" s="77"/>
      <c r="LZT31" s="74"/>
      <c r="LZU31" s="74"/>
      <c r="LZV31" s="85"/>
      <c r="LZW31" s="74"/>
      <c r="LZX31" s="74"/>
      <c r="LZY31" s="85"/>
      <c r="LZZ31" s="74"/>
      <c r="MAA31" s="74"/>
      <c r="MAB31" s="85"/>
      <c r="MAC31" s="74"/>
      <c r="MAD31" s="74"/>
      <c r="MAE31" s="85"/>
      <c r="MAF31" s="80"/>
      <c r="MAG31" s="80"/>
      <c r="MAH31" s="85"/>
      <c r="MAI31" s="77"/>
      <c r="MAJ31" s="74"/>
      <c r="MAK31" s="74"/>
      <c r="MAL31" s="85"/>
      <c r="MAM31" s="74"/>
      <c r="MAN31" s="74"/>
      <c r="MAO31" s="85"/>
      <c r="MAP31" s="74"/>
      <c r="MAQ31" s="74"/>
      <c r="MAR31" s="85"/>
      <c r="MAS31" s="74"/>
      <c r="MAT31" s="74"/>
      <c r="MAU31" s="85"/>
      <c r="MAV31" s="80"/>
      <c r="MAW31" s="80"/>
      <c r="MAX31" s="85"/>
      <c r="MAY31" s="77"/>
      <c r="MAZ31" s="74"/>
      <c r="MBA31" s="74"/>
      <c r="MBB31" s="85"/>
      <c r="MBC31" s="74"/>
      <c r="MBD31" s="74"/>
      <c r="MBE31" s="85"/>
      <c r="MBF31" s="74"/>
      <c r="MBG31" s="74"/>
      <c r="MBH31" s="85"/>
      <c r="MBI31" s="74"/>
      <c r="MBJ31" s="74"/>
      <c r="MBK31" s="85"/>
      <c r="MBL31" s="80"/>
      <c r="MBM31" s="80"/>
      <c r="MBN31" s="85"/>
      <c r="MBO31" s="77"/>
      <c r="MBP31" s="74"/>
      <c r="MBQ31" s="74"/>
      <c r="MBR31" s="85"/>
      <c r="MBS31" s="74"/>
      <c r="MBT31" s="74"/>
      <c r="MBU31" s="85"/>
      <c r="MBV31" s="74"/>
      <c r="MBW31" s="74"/>
      <c r="MBX31" s="85"/>
      <c r="MBY31" s="74"/>
      <c r="MBZ31" s="74"/>
      <c r="MCA31" s="85"/>
      <c r="MCB31" s="80"/>
      <c r="MCC31" s="80"/>
      <c r="MCD31" s="85"/>
      <c r="MCE31" s="77"/>
      <c r="MCF31" s="74"/>
      <c r="MCG31" s="74"/>
      <c r="MCH31" s="85"/>
      <c r="MCI31" s="74"/>
      <c r="MCJ31" s="74"/>
      <c r="MCK31" s="85"/>
      <c r="MCL31" s="74"/>
      <c r="MCM31" s="74"/>
      <c r="MCN31" s="85"/>
      <c r="MCO31" s="74"/>
      <c r="MCP31" s="74"/>
      <c r="MCQ31" s="85"/>
      <c r="MCR31" s="80"/>
      <c r="MCS31" s="80"/>
      <c r="MCT31" s="85"/>
      <c r="MCU31" s="77"/>
      <c r="MCV31" s="74"/>
      <c r="MCW31" s="74"/>
      <c r="MCX31" s="85"/>
      <c r="MCY31" s="74"/>
      <c r="MCZ31" s="74"/>
      <c r="MDA31" s="85"/>
      <c r="MDB31" s="74"/>
      <c r="MDC31" s="74"/>
      <c r="MDD31" s="85"/>
      <c r="MDE31" s="74"/>
      <c r="MDF31" s="74"/>
      <c r="MDG31" s="85"/>
      <c r="MDH31" s="80"/>
      <c r="MDI31" s="80"/>
      <c r="MDJ31" s="85"/>
      <c r="MDK31" s="77"/>
      <c r="MDL31" s="74"/>
      <c r="MDM31" s="74"/>
      <c r="MDN31" s="85"/>
      <c r="MDO31" s="74"/>
      <c r="MDP31" s="74"/>
      <c r="MDQ31" s="85"/>
      <c r="MDR31" s="74"/>
      <c r="MDS31" s="74"/>
      <c r="MDT31" s="85"/>
      <c r="MDU31" s="74"/>
      <c r="MDV31" s="74"/>
      <c r="MDW31" s="85"/>
      <c r="MDX31" s="80"/>
      <c r="MDY31" s="80"/>
      <c r="MDZ31" s="85"/>
      <c r="MEA31" s="77"/>
      <c r="MEB31" s="74"/>
      <c r="MEC31" s="74"/>
      <c r="MED31" s="85"/>
      <c r="MEE31" s="74"/>
      <c r="MEF31" s="74"/>
      <c r="MEG31" s="85"/>
      <c r="MEH31" s="74"/>
      <c r="MEI31" s="74"/>
      <c r="MEJ31" s="85"/>
      <c r="MEK31" s="74"/>
      <c r="MEL31" s="74"/>
      <c r="MEM31" s="85"/>
      <c r="MEN31" s="80"/>
      <c r="MEO31" s="80"/>
      <c r="MEP31" s="85"/>
      <c r="MEQ31" s="77"/>
      <c r="MER31" s="74"/>
      <c r="MES31" s="74"/>
      <c r="MET31" s="85"/>
      <c r="MEU31" s="74"/>
      <c r="MEV31" s="74"/>
      <c r="MEW31" s="85"/>
      <c r="MEX31" s="74"/>
      <c r="MEY31" s="74"/>
      <c r="MEZ31" s="85"/>
      <c r="MFA31" s="74"/>
      <c r="MFB31" s="74"/>
      <c r="MFC31" s="85"/>
      <c r="MFD31" s="80"/>
      <c r="MFE31" s="80"/>
      <c r="MFF31" s="85"/>
      <c r="MFG31" s="77"/>
      <c r="MFH31" s="74"/>
      <c r="MFI31" s="74"/>
      <c r="MFJ31" s="85"/>
      <c r="MFK31" s="74"/>
      <c r="MFL31" s="74"/>
      <c r="MFM31" s="85"/>
      <c r="MFN31" s="74"/>
      <c r="MFO31" s="74"/>
      <c r="MFP31" s="85"/>
      <c r="MFQ31" s="74"/>
      <c r="MFR31" s="74"/>
      <c r="MFS31" s="85"/>
      <c r="MFT31" s="80"/>
      <c r="MFU31" s="80"/>
      <c r="MFV31" s="85"/>
      <c r="MFW31" s="77"/>
      <c r="MFX31" s="74"/>
      <c r="MFY31" s="74"/>
      <c r="MFZ31" s="85"/>
      <c r="MGA31" s="74"/>
      <c r="MGB31" s="74"/>
      <c r="MGC31" s="85"/>
      <c r="MGD31" s="74"/>
      <c r="MGE31" s="74"/>
      <c r="MGF31" s="85"/>
      <c r="MGG31" s="74"/>
      <c r="MGH31" s="74"/>
      <c r="MGI31" s="85"/>
      <c r="MGJ31" s="80"/>
      <c r="MGK31" s="80"/>
      <c r="MGL31" s="85"/>
      <c r="MGM31" s="77"/>
      <c r="MGN31" s="74"/>
      <c r="MGO31" s="74"/>
      <c r="MGP31" s="85"/>
      <c r="MGQ31" s="74"/>
      <c r="MGR31" s="74"/>
      <c r="MGS31" s="85"/>
      <c r="MGT31" s="74"/>
      <c r="MGU31" s="74"/>
      <c r="MGV31" s="85"/>
      <c r="MGW31" s="74"/>
      <c r="MGX31" s="74"/>
      <c r="MGY31" s="85"/>
      <c r="MGZ31" s="80"/>
      <c r="MHA31" s="80"/>
      <c r="MHB31" s="85"/>
      <c r="MHC31" s="77"/>
      <c r="MHD31" s="74"/>
      <c r="MHE31" s="74"/>
      <c r="MHF31" s="85"/>
      <c r="MHG31" s="74"/>
      <c r="MHH31" s="74"/>
      <c r="MHI31" s="85"/>
      <c r="MHJ31" s="74"/>
      <c r="MHK31" s="74"/>
      <c r="MHL31" s="85"/>
      <c r="MHM31" s="74"/>
      <c r="MHN31" s="74"/>
      <c r="MHO31" s="85"/>
      <c r="MHP31" s="80"/>
      <c r="MHQ31" s="80"/>
      <c r="MHR31" s="85"/>
      <c r="MHS31" s="77"/>
      <c r="MHT31" s="74"/>
      <c r="MHU31" s="74"/>
      <c r="MHV31" s="85"/>
      <c r="MHW31" s="74"/>
      <c r="MHX31" s="74"/>
      <c r="MHY31" s="85"/>
      <c r="MHZ31" s="74"/>
      <c r="MIA31" s="74"/>
      <c r="MIB31" s="85"/>
      <c r="MIC31" s="74"/>
      <c r="MID31" s="74"/>
      <c r="MIE31" s="85"/>
      <c r="MIF31" s="80"/>
      <c r="MIG31" s="80"/>
      <c r="MIH31" s="85"/>
      <c r="MII31" s="77"/>
      <c r="MIJ31" s="74"/>
      <c r="MIK31" s="74"/>
      <c r="MIL31" s="85"/>
      <c r="MIM31" s="74"/>
      <c r="MIN31" s="74"/>
      <c r="MIO31" s="85"/>
      <c r="MIP31" s="74"/>
      <c r="MIQ31" s="74"/>
      <c r="MIR31" s="85"/>
      <c r="MIS31" s="74"/>
      <c r="MIT31" s="74"/>
      <c r="MIU31" s="85"/>
      <c r="MIV31" s="80"/>
      <c r="MIW31" s="80"/>
      <c r="MIX31" s="85"/>
      <c r="MIY31" s="77"/>
      <c r="MIZ31" s="74"/>
      <c r="MJA31" s="74"/>
      <c r="MJB31" s="85"/>
      <c r="MJC31" s="74"/>
      <c r="MJD31" s="74"/>
      <c r="MJE31" s="85"/>
      <c r="MJF31" s="74"/>
      <c r="MJG31" s="74"/>
      <c r="MJH31" s="85"/>
      <c r="MJI31" s="74"/>
      <c r="MJJ31" s="74"/>
      <c r="MJK31" s="85"/>
      <c r="MJL31" s="80"/>
      <c r="MJM31" s="80"/>
      <c r="MJN31" s="85"/>
      <c r="MJO31" s="77"/>
      <c r="MJP31" s="74"/>
      <c r="MJQ31" s="74"/>
      <c r="MJR31" s="85"/>
      <c r="MJS31" s="74"/>
      <c r="MJT31" s="74"/>
      <c r="MJU31" s="85"/>
      <c r="MJV31" s="74"/>
      <c r="MJW31" s="74"/>
      <c r="MJX31" s="85"/>
      <c r="MJY31" s="74"/>
      <c r="MJZ31" s="74"/>
      <c r="MKA31" s="85"/>
      <c r="MKB31" s="80"/>
      <c r="MKC31" s="80"/>
      <c r="MKD31" s="85"/>
      <c r="MKE31" s="77"/>
      <c r="MKF31" s="74"/>
      <c r="MKG31" s="74"/>
      <c r="MKH31" s="85"/>
      <c r="MKI31" s="74"/>
      <c r="MKJ31" s="74"/>
      <c r="MKK31" s="85"/>
      <c r="MKL31" s="74"/>
      <c r="MKM31" s="74"/>
      <c r="MKN31" s="85"/>
      <c r="MKO31" s="74"/>
      <c r="MKP31" s="74"/>
      <c r="MKQ31" s="85"/>
      <c r="MKR31" s="80"/>
      <c r="MKS31" s="80"/>
      <c r="MKT31" s="85"/>
      <c r="MKU31" s="77"/>
      <c r="MKV31" s="74"/>
      <c r="MKW31" s="74"/>
      <c r="MKX31" s="85"/>
      <c r="MKY31" s="74"/>
      <c r="MKZ31" s="74"/>
      <c r="MLA31" s="85"/>
      <c r="MLB31" s="74"/>
      <c r="MLC31" s="74"/>
      <c r="MLD31" s="85"/>
      <c r="MLE31" s="74"/>
      <c r="MLF31" s="74"/>
      <c r="MLG31" s="85"/>
      <c r="MLH31" s="80"/>
      <c r="MLI31" s="80"/>
      <c r="MLJ31" s="85"/>
      <c r="MLK31" s="77"/>
      <c r="MLL31" s="74"/>
      <c r="MLM31" s="74"/>
      <c r="MLN31" s="85"/>
      <c r="MLO31" s="74"/>
      <c r="MLP31" s="74"/>
      <c r="MLQ31" s="85"/>
      <c r="MLR31" s="74"/>
      <c r="MLS31" s="74"/>
      <c r="MLT31" s="85"/>
      <c r="MLU31" s="74"/>
      <c r="MLV31" s="74"/>
      <c r="MLW31" s="85"/>
      <c r="MLX31" s="80"/>
      <c r="MLY31" s="80"/>
      <c r="MLZ31" s="85"/>
      <c r="MMA31" s="77"/>
      <c r="MMB31" s="74"/>
      <c r="MMC31" s="74"/>
      <c r="MMD31" s="85"/>
      <c r="MME31" s="74"/>
      <c r="MMF31" s="74"/>
      <c r="MMG31" s="85"/>
      <c r="MMH31" s="74"/>
      <c r="MMI31" s="74"/>
      <c r="MMJ31" s="85"/>
      <c r="MMK31" s="74"/>
      <c r="MML31" s="74"/>
      <c r="MMM31" s="85"/>
      <c r="MMN31" s="80"/>
      <c r="MMO31" s="80"/>
      <c r="MMP31" s="85"/>
      <c r="MMQ31" s="77"/>
      <c r="MMR31" s="74"/>
      <c r="MMS31" s="74"/>
      <c r="MMT31" s="85"/>
      <c r="MMU31" s="74"/>
      <c r="MMV31" s="74"/>
      <c r="MMW31" s="85"/>
      <c r="MMX31" s="74"/>
      <c r="MMY31" s="74"/>
      <c r="MMZ31" s="85"/>
      <c r="MNA31" s="74"/>
      <c r="MNB31" s="74"/>
      <c r="MNC31" s="85"/>
      <c r="MND31" s="80"/>
      <c r="MNE31" s="80"/>
      <c r="MNF31" s="85"/>
      <c r="MNG31" s="77"/>
      <c r="MNH31" s="74"/>
      <c r="MNI31" s="74"/>
      <c r="MNJ31" s="85"/>
      <c r="MNK31" s="74"/>
      <c r="MNL31" s="74"/>
      <c r="MNM31" s="85"/>
      <c r="MNN31" s="74"/>
      <c r="MNO31" s="74"/>
      <c r="MNP31" s="85"/>
      <c r="MNQ31" s="74"/>
      <c r="MNR31" s="74"/>
      <c r="MNS31" s="85"/>
      <c r="MNT31" s="80"/>
      <c r="MNU31" s="80"/>
      <c r="MNV31" s="85"/>
      <c r="MNW31" s="77"/>
      <c r="MNX31" s="74"/>
      <c r="MNY31" s="74"/>
      <c r="MNZ31" s="85"/>
      <c r="MOA31" s="74"/>
      <c r="MOB31" s="74"/>
      <c r="MOC31" s="85"/>
      <c r="MOD31" s="74"/>
      <c r="MOE31" s="74"/>
      <c r="MOF31" s="85"/>
      <c r="MOG31" s="74"/>
      <c r="MOH31" s="74"/>
      <c r="MOI31" s="85"/>
      <c r="MOJ31" s="80"/>
      <c r="MOK31" s="80"/>
      <c r="MOL31" s="85"/>
      <c r="MOM31" s="77"/>
      <c r="MON31" s="74"/>
      <c r="MOO31" s="74"/>
      <c r="MOP31" s="85"/>
      <c r="MOQ31" s="74"/>
      <c r="MOR31" s="74"/>
      <c r="MOS31" s="85"/>
      <c r="MOT31" s="74"/>
      <c r="MOU31" s="74"/>
      <c r="MOV31" s="85"/>
      <c r="MOW31" s="74"/>
      <c r="MOX31" s="74"/>
      <c r="MOY31" s="85"/>
      <c r="MOZ31" s="80"/>
      <c r="MPA31" s="80"/>
      <c r="MPB31" s="85"/>
      <c r="MPC31" s="77"/>
      <c r="MPD31" s="74"/>
      <c r="MPE31" s="74"/>
      <c r="MPF31" s="85"/>
      <c r="MPG31" s="74"/>
      <c r="MPH31" s="74"/>
      <c r="MPI31" s="85"/>
      <c r="MPJ31" s="74"/>
      <c r="MPK31" s="74"/>
      <c r="MPL31" s="85"/>
      <c r="MPM31" s="74"/>
      <c r="MPN31" s="74"/>
      <c r="MPO31" s="85"/>
      <c r="MPP31" s="80"/>
      <c r="MPQ31" s="80"/>
      <c r="MPR31" s="85"/>
      <c r="MPS31" s="77"/>
      <c r="MPT31" s="74"/>
      <c r="MPU31" s="74"/>
      <c r="MPV31" s="85"/>
      <c r="MPW31" s="74"/>
      <c r="MPX31" s="74"/>
      <c r="MPY31" s="85"/>
      <c r="MPZ31" s="74"/>
      <c r="MQA31" s="74"/>
      <c r="MQB31" s="85"/>
      <c r="MQC31" s="74"/>
      <c r="MQD31" s="74"/>
      <c r="MQE31" s="85"/>
      <c r="MQF31" s="80"/>
      <c r="MQG31" s="80"/>
      <c r="MQH31" s="85"/>
      <c r="MQI31" s="77"/>
      <c r="MQJ31" s="74"/>
      <c r="MQK31" s="74"/>
      <c r="MQL31" s="85"/>
      <c r="MQM31" s="74"/>
      <c r="MQN31" s="74"/>
      <c r="MQO31" s="85"/>
      <c r="MQP31" s="74"/>
      <c r="MQQ31" s="74"/>
      <c r="MQR31" s="85"/>
      <c r="MQS31" s="74"/>
      <c r="MQT31" s="74"/>
      <c r="MQU31" s="85"/>
      <c r="MQV31" s="80"/>
      <c r="MQW31" s="80"/>
      <c r="MQX31" s="85"/>
      <c r="MQY31" s="77"/>
      <c r="MQZ31" s="74"/>
      <c r="MRA31" s="74"/>
      <c r="MRB31" s="85"/>
      <c r="MRC31" s="74"/>
      <c r="MRD31" s="74"/>
      <c r="MRE31" s="85"/>
      <c r="MRF31" s="74"/>
      <c r="MRG31" s="74"/>
      <c r="MRH31" s="85"/>
      <c r="MRI31" s="74"/>
      <c r="MRJ31" s="74"/>
      <c r="MRK31" s="85"/>
      <c r="MRL31" s="80"/>
      <c r="MRM31" s="80"/>
      <c r="MRN31" s="85"/>
      <c r="MRO31" s="77"/>
      <c r="MRP31" s="74"/>
      <c r="MRQ31" s="74"/>
      <c r="MRR31" s="85"/>
      <c r="MRS31" s="74"/>
      <c r="MRT31" s="74"/>
      <c r="MRU31" s="85"/>
      <c r="MRV31" s="74"/>
      <c r="MRW31" s="74"/>
      <c r="MRX31" s="85"/>
      <c r="MRY31" s="74"/>
      <c r="MRZ31" s="74"/>
      <c r="MSA31" s="85"/>
      <c r="MSB31" s="80"/>
      <c r="MSC31" s="80"/>
      <c r="MSD31" s="85"/>
      <c r="MSE31" s="77"/>
      <c r="MSF31" s="74"/>
      <c r="MSG31" s="74"/>
      <c r="MSH31" s="85"/>
      <c r="MSI31" s="74"/>
      <c r="MSJ31" s="74"/>
      <c r="MSK31" s="85"/>
      <c r="MSL31" s="74"/>
      <c r="MSM31" s="74"/>
      <c r="MSN31" s="85"/>
      <c r="MSO31" s="74"/>
      <c r="MSP31" s="74"/>
      <c r="MSQ31" s="85"/>
      <c r="MSR31" s="80"/>
      <c r="MSS31" s="80"/>
      <c r="MST31" s="85"/>
      <c r="MSU31" s="77"/>
      <c r="MSV31" s="74"/>
      <c r="MSW31" s="74"/>
      <c r="MSX31" s="85"/>
      <c r="MSY31" s="74"/>
      <c r="MSZ31" s="74"/>
      <c r="MTA31" s="85"/>
      <c r="MTB31" s="74"/>
      <c r="MTC31" s="74"/>
      <c r="MTD31" s="85"/>
      <c r="MTE31" s="74"/>
      <c r="MTF31" s="74"/>
      <c r="MTG31" s="85"/>
      <c r="MTH31" s="80"/>
      <c r="MTI31" s="80"/>
      <c r="MTJ31" s="85"/>
      <c r="MTK31" s="77"/>
      <c r="MTL31" s="74"/>
      <c r="MTM31" s="74"/>
      <c r="MTN31" s="85"/>
      <c r="MTO31" s="74"/>
      <c r="MTP31" s="74"/>
      <c r="MTQ31" s="85"/>
      <c r="MTR31" s="74"/>
      <c r="MTS31" s="74"/>
      <c r="MTT31" s="85"/>
      <c r="MTU31" s="74"/>
      <c r="MTV31" s="74"/>
      <c r="MTW31" s="85"/>
      <c r="MTX31" s="80"/>
      <c r="MTY31" s="80"/>
      <c r="MTZ31" s="85"/>
      <c r="MUA31" s="77"/>
      <c r="MUB31" s="74"/>
      <c r="MUC31" s="74"/>
      <c r="MUD31" s="85"/>
      <c r="MUE31" s="74"/>
      <c r="MUF31" s="74"/>
      <c r="MUG31" s="85"/>
      <c r="MUH31" s="74"/>
      <c r="MUI31" s="74"/>
      <c r="MUJ31" s="85"/>
      <c r="MUK31" s="74"/>
      <c r="MUL31" s="74"/>
      <c r="MUM31" s="85"/>
      <c r="MUN31" s="80"/>
      <c r="MUO31" s="80"/>
      <c r="MUP31" s="85"/>
      <c r="MUQ31" s="77"/>
      <c r="MUR31" s="74"/>
      <c r="MUS31" s="74"/>
      <c r="MUT31" s="85"/>
      <c r="MUU31" s="74"/>
      <c r="MUV31" s="74"/>
      <c r="MUW31" s="85"/>
      <c r="MUX31" s="74"/>
      <c r="MUY31" s="74"/>
      <c r="MUZ31" s="85"/>
      <c r="MVA31" s="74"/>
      <c r="MVB31" s="74"/>
      <c r="MVC31" s="85"/>
      <c r="MVD31" s="80"/>
      <c r="MVE31" s="80"/>
      <c r="MVF31" s="85"/>
      <c r="MVG31" s="77"/>
      <c r="MVH31" s="74"/>
      <c r="MVI31" s="74"/>
      <c r="MVJ31" s="85"/>
      <c r="MVK31" s="74"/>
      <c r="MVL31" s="74"/>
      <c r="MVM31" s="85"/>
      <c r="MVN31" s="74"/>
      <c r="MVO31" s="74"/>
      <c r="MVP31" s="85"/>
      <c r="MVQ31" s="74"/>
      <c r="MVR31" s="74"/>
      <c r="MVS31" s="85"/>
      <c r="MVT31" s="80"/>
      <c r="MVU31" s="80"/>
      <c r="MVV31" s="85"/>
      <c r="MVW31" s="77"/>
      <c r="MVX31" s="74"/>
      <c r="MVY31" s="74"/>
      <c r="MVZ31" s="85"/>
      <c r="MWA31" s="74"/>
      <c r="MWB31" s="74"/>
      <c r="MWC31" s="85"/>
      <c r="MWD31" s="74"/>
      <c r="MWE31" s="74"/>
      <c r="MWF31" s="85"/>
      <c r="MWG31" s="74"/>
      <c r="MWH31" s="74"/>
      <c r="MWI31" s="85"/>
      <c r="MWJ31" s="80"/>
      <c r="MWK31" s="80"/>
      <c r="MWL31" s="85"/>
      <c r="MWM31" s="77"/>
      <c r="MWN31" s="74"/>
      <c r="MWO31" s="74"/>
      <c r="MWP31" s="85"/>
      <c r="MWQ31" s="74"/>
      <c r="MWR31" s="74"/>
      <c r="MWS31" s="85"/>
      <c r="MWT31" s="74"/>
      <c r="MWU31" s="74"/>
      <c r="MWV31" s="85"/>
      <c r="MWW31" s="74"/>
      <c r="MWX31" s="74"/>
      <c r="MWY31" s="85"/>
      <c r="MWZ31" s="80"/>
      <c r="MXA31" s="80"/>
      <c r="MXB31" s="85"/>
      <c r="MXC31" s="77"/>
      <c r="MXD31" s="74"/>
      <c r="MXE31" s="74"/>
      <c r="MXF31" s="85"/>
      <c r="MXG31" s="74"/>
      <c r="MXH31" s="74"/>
      <c r="MXI31" s="85"/>
      <c r="MXJ31" s="74"/>
      <c r="MXK31" s="74"/>
      <c r="MXL31" s="85"/>
      <c r="MXM31" s="74"/>
      <c r="MXN31" s="74"/>
      <c r="MXO31" s="85"/>
      <c r="MXP31" s="80"/>
      <c r="MXQ31" s="80"/>
      <c r="MXR31" s="85"/>
      <c r="MXS31" s="77"/>
      <c r="MXT31" s="74"/>
      <c r="MXU31" s="74"/>
      <c r="MXV31" s="85"/>
      <c r="MXW31" s="74"/>
      <c r="MXX31" s="74"/>
      <c r="MXY31" s="85"/>
      <c r="MXZ31" s="74"/>
      <c r="MYA31" s="74"/>
      <c r="MYB31" s="85"/>
      <c r="MYC31" s="74"/>
      <c r="MYD31" s="74"/>
      <c r="MYE31" s="85"/>
      <c r="MYF31" s="80"/>
      <c r="MYG31" s="80"/>
      <c r="MYH31" s="85"/>
      <c r="MYI31" s="77"/>
      <c r="MYJ31" s="74"/>
      <c r="MYK31" s="74"/>
      <c r="MYL31" s="85"/>
      <c r="MYM31" s="74"/>
      <c r="MYN31" s="74"/>
      <c r="MYO31" s="85"/>
      <c r="MYP31" s="74"/>
      <c r="MYQ31" s="74"/>
      <c r="MYR31" s="85"/>
      <c r="MYS31" s="74"/>
      <c r="MYT31" s="74"/>
      <c r="MYU31" s="85"/>
      <c r="MYV31" s="80"/>
      <c r="MYW31" s="80"/>
      <c r="MYX31" s="85"/>
      <c r="MYY31" s="77"/>
      <c r="MYZ31" s="74"/>
      <c r="MZA31" s="74"/>
      <c r="MZB31" s="85"/>
      <c r="MZC31" s="74"/>
      <c r="MZD31" s="74"/>
      <c r="MZE31" s="85"/>
      <c r="MZF31" s="74"/>
      <c r="MZG31" s="74"/>
      <c r="MZH31" s="85"/>
      <c r="MZI31" s="74"/>
      <c r="MZJ31" s="74"/>
      <c r="MZK31" s="85"/>
      <c r="MZL31" s="80"/>
      <c r="MZM31" s="80"/>
      <c r="MZN31" s="85"/>
      <c r="MZO31" s="77"/>
      <c r="MZP31" s="74"/>
      <c r="MZQ31" s="74"/>
      <c r="MZR31" s="85"/>
      <c r="MZS31" s="74"/>
      <c r="MZT31" s="74"/>
      <c r="MZU31" s="85"/>
      <c r="MZV31" s="74"/>
      <c r="MZW31" s="74"/>
      <c r="MZX31" s="85"/>
      <c r="MZY31" s="74"/>
      <c r="MZZ31" s="74"/>
      <c r="NAA31" s="85"/>
      <c r="NAB31" s="80"/>
      <c r="NAC31" s="80"/>
      <c r="NAD31" s="85"/>
      <c r="NAE31" s="77"/>
      <c r="NAF31" s="74"/>
      <c r="NAG31" s="74"/>
      <c r="NAH31" s="85"/>
      <c r="NAI31" s="74"/>
      <c r="NAJ31" s="74"/>
      <c r="NAK31" s="85"/>
      <c r="NAL31" s="74"/>
      <c r="NAM31" s="74"/>
      <c r="NAN31" s="85"/>
      <c r="NAO31" s="74"/>
      <c r="NAP31" s="74"/>
      <c r="NAQ31" s="85"/>
      <c r="NAR31" s="80"/>
      <c r="NAS31" s="80"/>
      <c r="NAT31" s="85"/>
      <c r="NAU31" s="77"/>
      <c r="NAV31" s="74"/>
      <c r="NAW31" s="74"/>
      <c r="NAX31" s="85"/>
      <c r="NAY31" s="74"/>
      <c r="NAZ31" s="74"/>
      <c r="NBA31" s="85"/>
      <c r="NBB31" s="74"/>
      <c r="NBC31" s="74"/>
      <c r="NBD31" s="85"/>
      <c r="NBE31" s="74"/>
      <c r="NBF31" s="74"/>
      <c r="NBG31" s="85"/>
      <c r="NBH31" s="80"/>
      <c r="NBI31" s="80"/>
      <c r="NBJ31" s="85"/>
      <c r="NBK31" s="77"/>
      <c r="NBL31" s="74"/>
      <c r="NBM31" s="74"/>
      <c r="NBN31" s="85"/>
      <c r="NBO31" s="74"/>
      <c r="NBP31" s="74"/>
      <c r="NBQ31" s="85"/>
      <c r="NBR31" s="74"/>
      <c r="NBS31" s="74"/>
      <c r="NBT31" s="85"/>
      <c r="NBU31" s="74"/>
      <c r="NBV31" s="74"/>
      <c r="NBW31" s="85"/>
      <c r="NBX31" s="80"/>
      <c r="NBY31" s="80"/>
      <c r="NBZ31" s="85"/>
      <c r="NCA31" s="77"/>
      <c r="NCB31" s="74"/>
      <c r="NCC31" s="74"/>
      <c r="NCD31" s="85"/>
      <c r="NCE31" s="74"/>
      <c r="NCF31" s="74"/>
      <c r="NCG31" s="85"/>
      <c r="NCH31" s="74"/>
      <c r="NCI31" s="74"/>
      <c r="NCJ31" s="85"/>
      <c r="NCK31" s="74"/>
      <c r="NCL31" s="74"/>
      <c r="NCM31" s="85"/>
      <c r="NCN31" s="80"/>
      <c r="NCO31" s="80"/>
      <c r="NCP31" s="85"/>
      <c r="NCQ31" s="77"/>
      <c r="NCR31" s="74"/>
      <c r="NCS31" s="74"/>
      <c r="NCT31" s="85"/>
      <c r="NCU31" s="74"/>
      <c r="NCV31" s="74"/>
      <c r="NCW31" s="85"/>
      <c r="NCX31" s="74"/>
      <c r="NCY31" s="74"/>
      <c r="NCZ31" s="85"/>
      <c r="NDA31" s="74"/>
      <c r="NDB31" s="74"/>
      <c r="NDC31" s="85"/>
      <c r="NDD31" s="80"/>
      <c r="NDE31" s="80"/>
      <c r="NDF31" s="85"/>
      <c r="NDG31" s="77"/>
      <c r="NDH31" s="74"/>
      <c r="NDI31" s="74"/>
      <c r="NDJ31" s="85"/>
      <c r="NDK31" s="74"/>
      <c r="NDL31" s="74"/>
      <c r="NDM31" s="85"/>
      <c r="NDN31" s="74"/>
      <c r="NDO31" s="74"/>
      <c r="NDP31" s="85"/>
      <c r="NDQ31" s="74"/>
      <c r="NDR31" s="74"/>
      <c r="NDS31" s="85"/>
      <c r="NDT31" s="80"/>
      <c r="NDU31" s="80"/>
      <c r="NDV31" s="85"/>
      <c r="NDW31" s="77"/>
      <c r="NDX31" s="74"/>
      <c r="NDY31" s="74"/>
      <c r="NDZ31" s="85"/>
      <c r="NEA31" s="74"/>
      <c r="NEB31" s="74"/>
      <c r="NEC31" s="85"/>
      <c r="NED31" s="74"/>
      <c r="NEE31" s="74"/>
      <c r="NEF31" s="85"/>
      <c r="NEG31" s="74"/>
      <c r="NEH31" s="74"/>
      <c r="NEI31" s="85"/>
      <c r="NEJ31" s="80"/>
      <c r="NEK31" s="80"/>
      <c r="NEL31" s="85"/>
      <c r="NEM31" s="77"/>
      <c r="NEN31" s="74"/>
      <c r="NEO31" s="74"/>
      <c r="NEP31" s="85"/>
      <c r="NEQ31" s="74"/>
      <c r="NER31" s="74"/>
      <c r="NES31" s="85"/>
      <c r="NET31" s="74"/>
      <c r="NEU31" s="74"/>
      <c r="NEV31" s="85"/>
      <c r="NEW31" s="74"/>
      <c r="NEX31" s="74"/>
      <c r="NEY31" s="85"/>
      <c r="NEZ31" s="80"/>
      <c r="NFA31" s="80"/>
      <c r="NFB31" s="85"/>
      <c r="NFC31" s="77"/>
      <c r="NFD31" s="74"/>
      <c r="NFE31" s="74"/>
      <c r="NFF31" s="85"/>
      <c r="NFG31" s="74"/>
      <c r="NFH31" s="74"/>
      <c r="NFI31" s="85"/>
      <c r="NFJ31" s="74"/>
      <c r="NFK31" s="74"/>
      <c r="NFL31" s="85"/>
      <c r="NFM31" s="74"/>
      <c r="NFN31" s="74"/>
      <c r="NFO31" s="85"/>
      <c r="NFP31" s="80"/>
      <c r="NFQ31" s="80"/>
      <c r="NFR31" s="85"/>
      <c r="NFS31" s="77"/>
      <c r="NFT31" s="74"/>
      <c r="NFU31" s="74"/>
      <c r="NFV31" s="85"/>
      <c r="NFW31" s="74"/>
      <c r="NFX31" s="74"/>
      <c r="NFY31" s="85"/>
      <c r="NFZ31" s="74"/>
      <c r="NGA31" s="74"/>
      <c r="NGB31" s="85"/>
      <c r="NGC31" s="74"/>
      <c r="NGD31" s="74"/>
      <c r="NGE31" s="85"/>
      <c r="NGF31" s="80"/>
      <c r="NGG31" s="80"/>
      <c r="NGH31" s="85"/>
      <c r="NGI31" s="77"/>
      <c r="NGJ31" s="74"/>
      <c r="NGK31" s="74"/>
      <c r="NGL31" s="85"/>
      <c r="NGM31" s="74"/>
      <c r="NGN31" s="74"/>
      <c r="NGO31" s="85"/>
      <c r="NGP31" s="74"/>
      <c r="NGQ31" s="74"/>
      <c r="NGR31" s="85"/>
      <c r="NGS31" s="74"/>
      <c r="NGT31" s="74"/>
      <c r="NGU31" s="85"/>
      <c r="NGV31" s="80"/>
      <c r="NGW31" s="80"/>
      <c r="NGX31" s="85"/>
      <c r="NGY31" s="77"/>
      <c r="NGZ31" s="74"/>
      <c r="NHA31" s="74"/>
      <c r="NHB31" s="85"/>
      <c r="NHC31" s="74"/>
      <c r="NHD31" s="74"/>
      <c r="NHE31" s="85"/>
      <c r="NHF31" s="74"/>
      <c r="NHG31" s="74"/>
      <c r="NHH31" s="85"/>
      <c r="NHI31" s="74"/>
      <c r="NHJ31" s="74"/>
      <c r="NHK31" s="85"/>
      <c r="NHL31" s="80"/>
      <c r="NHM31" s="80"/>
      <c r="NHN31" s="85"/>
      <c r="NHO31" s="77"/>
      <c r="NHP31" s="74"/>
      <c r="NHQ31" s="74"/>
      <c r="NHR31" s="85"/>
      <c r="NHS31" s="74"/>
      <c r="NHT31" s="74"/>
      <c r="NHU31" s="85"/>
      <c r="NHV31" s="74"/>
      <c r="NHW31" s="74"/>
      <c r="NHX31" s="85"/>
      <c r="NHY31" s="74"/>
      <c r="NHZ31" s="74"/>
      <c r="NIA31" s="85"/>
      <c r="NIB31" s="80"/>
      <c r="NIC31" s="80"/>
      <c r="NID31" s="85"/>
      <c r="NIE31" s="77"/>
      <c r="NIF31" s="74"/>
      <c r="NIG31" s="74"/>
      <c r="NIH31" s="85"/>
      <c r="NII31" s="74"/>
      <c r="NIJ31" s="74"/>
      <c r="NIK31" s="85"/>
      <c r="NIL31" s="74"/>
      <c r="NIM31" s="74"/>
      <c r="NIN31" s="85"/>
      <c r="NIO31" s="74"/>
      <c r="NIP31" s="74"/>
      <c r="NIQ31" s="85"/>
      <c r="NIR31" s="80"/>
      <c r="NIS31" s="80"/>
      <c r="NIT31" s="85"/>
      <c r="NIU31" s="77"/>
      <c r="NIV31" s="74"/>
      <c r="NIW31" s="74"/>
      <c r="NIX31" s="85"/>
      <c r="NIY31" s="74"/>
      <c r="NIZ31" s="74"/>
      <c r="NJA31" s="85"/>
      <c r="NJB31" s="74"/>
      <c r="NJC31" s="74"/>
      <c r="NJD31" s="85"/>
      <c r="NJE31" s="74"/>
      <c r="NJF31" s="74"/>
      <c r="NJG31" s="85"/>
      <c r="NJH31" s="80"/>
      <c r="NJI31" s="80"/>
      <c r="NJJ31" s="85"/>
      <c r="NJK31" s="77"/>
      <c r="NJL31" s="74"/>
      <c r="NJM31" s="74"/>
      <c r="NJN31" s="85"/>
      <c r="NJO31" s="74"/>
      <c r="NJP31" s="74"/>
      <c r="NJQ31" s="85"/>
      <c r="NJR31" s="74"/>
      <c r="NJS31" s="74"/>
      <c r="NJT31" s="85"/>
      <c r="NJU31" s="74"/>
      <c r="NJV31" s="74"/>
      <c r="NJW31" s="85"/>
      <c r="NJX31" s="80"/>
      <c r="NJY31" s="80"/>
      <c r="NJZ31" s="85"/>
      <c r="NKA31" s="77"/>
      <c r="NKB31" s="74"/>
      <c r="NKC31" s="74"/>
      <c r="NKD31" s="85"/>
      <c r="NKE31" s="74"/>
      <c r="NKF31" s="74"/>
      <c r="NKG31" s="85"/>
      <c r="NKH31" s="74"/>
      <c r="NKI31" s="74"/>
      <c r="NKJ31" s="85"/>
      <c r="NKK31" s="74"/>
      <c r="NKL31" s="74"/>
      <c r="NKM31" s="85"/>
      <c r="NKN31" s="80"/>
      <c r="NKO31" s="80"/>
      <c r="NKP31" s="85"/>
      <c r="NKQ31" s="77"/>
      <c r="NKR31" s="74"/>
      <c r="NKS31" s="74"/>
      <c r="NKT31" s="85"/>
      <c r="NKU31" s="74"/>
      <c r="NKV31" s="74"/>
      <c r="NKW31" s="85"/>
      <c r="NKX31" s="74"/>
      <c r="NKY31" s="74"/>
      <c r="NKZ31" s="85"/>
      <c r="NLA31" s="74"/>
      <c r="NLB31" s="74"/>
      <c r="NLC31" s="85"/>
      <c r="NLD31" s="80"/>
      <c r="NLE31" s="80"/>
      <c r="NLF31" s="85"/>
      <c r="NLG31" s="77"/>
      <c r="NLH31" s="74"/>
      <c r="NLI31" s="74"/>
      <c r="NLJ31" s="85"/>
      <c r="NLK31" s="74"/>
      <c r="NLL31" s="74"/>
      <c r="NLM31" s="85"/>
      <c r="NLN31" s="74"/>
      <c r="NLO31" s="74"/>
      <c r="NLP31" s="85"/>
      <c r="NLQ31" s="74"/>
      <c r="NLR31" s="74"/>
      <c r="NLS31" s="85"/>
      <c r="NLT31" s="80"/>
      <c r="NLU31" s="80"/>
      <c r="NLV31" s="85"/>
      <c r="NLW31" s="77"/>
      <c r="NLX31" s="74"/>
      <c r="NLY31" s="74"/>
      <c r="NLZ31" s="85"/>
      <c r="NMA31" s="74"/>
      <c r="NMB31" s="74"/>
      <c r="NMC31" s="85"/>
      <c r="NMD31" s="74"/>
      <c r="NME31" s="74"/>
      <c r="NMF31" s="85"/>
      <c r="NMG31" s="74"/>
      <c r="NMH31" s="74"/>
      <c r="NMI31" s="85"/>
      <c r="NMJ31" s="80"/>
      <c r="NMK31" s="80"/>
      <c r="NML31" s="85"/>
      <c r="NMM31" s="77"/>
      <c r="NMN31" s="74"/>
      <c r="NMO31" s="74"/>
      <c r="NMP31" s="85"/>
      <c r="NMQ31" s="74"/>
      <c r="NMR31" s="74"/>
      <c r="NMS31" s="85"/>
      <c r="NMT31" s="74"/>
      <c r="NMU31" s="74"/>
      <c r="NMV31" s="85"/>
      <c r="NMW31" s="74"/>
      <c r="NMX31" s="74"/>
      <c r="NMY31" s="85"/>
      <c r="NMZ31" s="80"/>
      <c r="NNA31" s="80"/>
      <c r="NNB31" s="85"/>
      <c r="NNC31" s="77"/>
      <c r="NND31" s="74"/>
      <c r="NNE31" s="74"/>
      <c r="NNF31" s="85"/>
      <c r="NNG31" s="74"/>
      <c r="NNH31" s="74"/>
      <c r="NNI31" s="85"/>
      <c r="NNJ31" s="74"/>
      <c r="NNK31" s="74"/>
      <c r="NNL31" s="85"/>
      <c r="NNM31" s="74"/>
      <c r="NNN31" s="74"/>
      <c r="NNO31" s="85"/>
      <c r="NNP31" s="80"/>
      <c r="NNQ31" s="80"/>
      <c r="NNR31" s="85"/>
      <c r="NNS31" s="77"/>
      <c r="NNT31" s="74"/>
      <c r="NNU31" s="74"/>
      <c r="NNV31" s="85"/>
      <c r="NNW31" s="74"/>
      <c r="NNX31" s="74"/>
      <c r="NNY31" s="85"/>
      <c r="NNZ31" s="74"/>
      <c r="NOA31" s="74"/>
      <c r="NOB31" s="85"/>
      <c r="NOC31" s="74"/>
      <c r="NOD31" s="74"/>
      <c r="NOE31" s="85"/>
      <c r="NOF31" s="80"/>
      <c r="NOG31" s="80"/>
      <c r="NOH31" s="85"/>
      <c r="NOI31" s="77"/>
      <c r="NOJ31" s="74"/>
      <c r="NOK31" s="74"/>
      <c r="NOL31" s="85"/>
      <c r="NOM31" s="74"/>
      <c r="NON31" s="74"/>
      <c r="NOO31" s="85"/>
      <c r="NOP31" s="74"/>
      <c r="NOQ31" s="74"/>
      <c r="NOR31" s="85"/>
      <c r="NOS31" s="74"/>
      <c r="NOT31" s="74"/>
      <c r="NOU31" s="85"/>
      <c r="NOV31" s="80"/>
      <c r="NOW31" s="80"/>
      <c r="NOX31" s="85"/>
      <c r="NOY31" s="77"/>
      <c r="NOZ31" s="74"/>
      <c r="NPA31" s="74"/>
      <c r="NPB31" s="85"/>
      <c r="NPC31" s="74"/>
      <c r="NPD31" s="74"/>
      <c r="NPE31" s="85"/>
      <c r="NPF31" s="74"/>
      <c r="NPG31" s="74"/>
      <c r="NPH31" s="85"/>
      <c r="NPI31" s="74"/>
      <c r="NPJ31" s="74"/>
      <c r="NPK31" s="85"/>
      <c r="NPL31" s="80"/>
      <c r="NPM31" s="80"/>
      <c r="NPN31" s="85"/>
      <c r="NPO31" s="77"/>
      <c r="NPP31" s="74"/>
      <c r="NPQ31" s="74"/>
      <c r="NPR31" s="85"/>
      <c r="NPS31" s="74"/>
      <c r="NPT31" s="74"/>
      <c r="NPU31" s="85"/>
      <c r="NPV31" s="74"/>
      <c r="NPW31" s="74"/>
      <c r="NPX31" s="85"/>
      <c r="NPY31" s="74"/>
      <c r="NPZ31" s="74"/>
      <c r="NQA31" s="85"/>
      <c r="NQB31" s="80"/>
      <c r="NQC31" s="80"/>
      <c r="NQD31" s="85"/>
      <c r="NQE31" s="77"/>
      <c r="NQF31" s="74"/>
      <c r="NQG31" s="74"/>
      <c r="NQH31" s="85"/>
      <c r="NQI31" s="74"/>
      <c r="NQJ31" s="74"/>
      <c r="NQK31" s="85"/>
      <c r="NQL31" s="74"/>
      <c r="NQM31" s="74"/>
      <c r="NQN31" s="85"/>
      <c r="NQO31" s="74"/>
      <c r="NQP31" s="74"/>
      <c r="NQQ31" s="85"/>
      <c r="NQR31" s="80"/>
      <c r="NQS31" s="80"/>
      <c r="NQT31" s="85"/>
      <c r="NQU31" s="77"/>
      <c r="NQV31" s="74"/>
      <c r="NQW31" s="74"/>
      <c r="NQX31" s="85"/>
      <c r="NQY31" s="74"/>
      <c r="NQZ31" s="74"/>
      <c r="NRA31" s="85"/>
      <c r="NRB31" s="74"/>
      <c r="NRC31" s="74"/>
      <c r="NRD31" s="85"/>
      <c r="NRE31" s="74"/>
      <c r="NRF31" s="74"/>
      <c r="NRG31" s="85"/>
      <c r="NRH31" s="80"/>
      <c r="NRI31" s="80"/>
      <c r="NRJ31" s="85"/>
      <c r="NRK31" s="77"/>
      <c r="NRL31" s="74"/>
      <c r="NRM31" s="74"/>
      <c r="NRN31" s="85"/>
      <c r="NRO31" s="74"/>
      <c r="NRP31" s="74"/>
      <c r="NRQ31" s="85"/>
      <c r="NRR31" s="74"/>
      <c r="NRS31" s="74"/>
      <c r="NRT31" s="85"/>
      <c r="NRU31" s="74"/>
      <c r="NRV31" s="74"/>
      <c r="NRW31" s="85"/>
      <c r="NRX31" s="80"/>
      <c r="NRY31" s="80"/>
      <c r="NRZ31" s="85"/>
      <c r="NSA31" s="77"/>
      <c r="NSB31" s="74"/>
      <c r="NSC31" s="74"/>
      <c r="NSD31" s="85"/>
      <c r="NSE31" s="74"/>
      <c r="NSF31" s="74"/>
      <c r="NSG31" s="85"/>
      <c r="NSH31" s="74"/>
      <c r="NSI31" s="74"/>
      <c r="NSJ31" s="85"/>
      <c r="NSK31" s="74"/>
      <c r="NSL31" s="74"/>
      <c r="NSM31" s="85"/>
      <c r="NSN31" s="80"/>
      <c r="NSO31" s="80"/>
      <c r="NSP31" s="85"/>
      <c r="NSQ31" s="77"/>
      <c r="NSR31" s="74"/>
      <c r="NSS31" s="74"/>
      <c r="NST31" s="85"/>
      <c r="NSU31" s="74"/>
      <c r="NSV31" s="74"/>
      <c r="NSW31" s="85"/>
      <c r="NSX31" s="74"/>
      <c r="NSY31" s="74"/>
      <c r="NSZ31" s="85"/>
      <c r="NTA31" s="74"/>
      <c r="NTB31" s="74"/>
      <c r="NTC31" s="85"/>
      <c r="NTD31" s="80"/>
      <c r="NTE31" s="80"/>
      <c r="NTF31" s="85"/>
      <c r="NTG31" s="77"/>
      <c r="NTH31" s="74"/>
      <c r="NTI31" s="74"/>
      <c r="NTJ31" s="85"/>
      <c r="NTK31" s="74"/>
      <c r="NTL31" s="74"/>
      <c r="NTM31" s="85"/>
      <c r="NTN31" s="74"/>
      <c r="NTO31" s="74"/>
      <c r="NTP31" s="85"/>
      <c r="NTQ31" s="74"/>
      <c r="NTR31" s="74"/>
      <c r="NTS31" s="85"/>
      <c r="NTT31" s="80"/>
      <c r="NTU31" s="80"/>
      <c r="NTV31" s="85"/>
      <c r="NTW31" s="77"/>
      <c r="NTX31" s="74"/>
      <c r="NTY31" s="74"/>
      <c r="NTZ31" s="85"/>
      <c r="NUA31" s="74"/>
      <c r="NUB31" s="74"/>
      <c r="NUC31" s="85"/>
      <c r="NUD31" s="74"/>
      <c r="NUE31" s="74"/>
      <c r="NUF31" s="85"/>
      <c r="NUG31" s="74"/>
      <c r="NUH31" s="74"/>
      <c r="NUI31" s="85"/>
      <c r="NUJ31" s="80"/>
      <c r="NUK31" s="80"/>
      <c r="NUL31" s="85"/>
      <c r="NUM31" s="77"/>
      <c r="NUN31" s="74"/>
      <c r="NUO31" s="74"/>
      <c r="NUP31" s="85"/>
      <c r="NUQ31" s="74"/>
      <c r="NUR31" s="74"/>
      <c r="NUS31" s="85"/>
      <c r="NUT31" s="74"/>
      <c r="NUU31" s="74"/>
      <c r="NUV31" s="85"/>
      <c r="NUW31" s="74"/>
      <c r="NUX31" s="74"/>
      <c r="NUY31" s="85"/>
      <c r="NUZ31" s="80"/>
      <c r="NVA31" s="80"/>
      <c r="NVB31" s="85"/>
      <c r="NVC31" s="77"/>
      <c r="NVD31" s="74"/>
      <c r="NVE31" s="74"/>
      <c r="NVF31" s="85"/>
      <c r="NVG31" s="74"/>
      <c r="NVH31" s="74"/>
      <c r="NVI31" s="85"/>
      <c r="NVJ31" s="74"/>
      <c r="NVK31" s="74"/>
      <c r="NVL31" s="85"/>
      <c r="NVM31" s="74"/>
      <c r="NVN31" s="74"/>
      <c r="NVO31" s="85"/>
      <c r="NVP31" s="80"/>
      <c r="NVQ31" s="80"/>
      <c r="NVR31" s="85"/>
      <c r="NVS31" s="77"/>
      <c r="NVT31" s="74"/>
      <c r="NVU31" s="74"/>
      <c r="NVV31" s="85"/>
      <c r="NVW31" s="74"/>
      <c r="NVX31" s="74"/>
      <c r="NVY31" s="85"/>
      <c r="NVZ31" s="74"/>
      <c r="NWA31" s="74"/>
      <c r="NWB31" s="85"/>
      <c r="NWC31" s="74"/>
      <c r="NWD31" s="74"/>
      <c r="NWE31" s="85"/>
      <c r="NWF31" s="80"/>
      <c r="NWG31" s="80"/>
      <c r="NWH31" s="85"/>
      <c r="NWI31" s="77"/>
      <c r="NWJ31" s="74"/>
      <c r="NWK31" s="74"/>
      <c r="NWL31" s="85"/>
      <c r="NWM31" s="74"/>
      <c r="NWN31" s="74"/>
      <c r="NWO31" s="85"/>
      <c r="NWP31" s="74"/>
      <c r="NWQ31" s="74"/>
      <c r="NWR31" s="85"/>
      <c r="NWS31" s="74"/>
      <c r="NWT31" s="74"/>
      <c r="NWU31" s="85"/>
      <c r="NWV31" s="80"/>
      <c r="NWW31" s="80"/>
      <c r="NWX31" s="85"/>
      <c r="NWY31" s="77"/>
      <c r="NWZ31" s="74"/>
      <c r="NXA31" s="74"/>
      <c r="NXB31" s="85"/>
      <c r="NXC31" s="74"/>
      <c r="NXD31" s="74"/>
      <c r="NXE31" s="85"/>
      <c r="NXF31" s="74"/>
      <c r="NXG31" s="74"/>
      <c r="NXH31" s="85"/>
      <c r="NXI31" s="74"/>
      <c r="NXJ31" s="74"/>
      <c r="NXK31" s="85"/>
      <c r="NXL31" s="80"/>
      <c r="NXM31" s="80"/>
      <c r="NXN31" s="85"/>
      <c r="NXO31" s="77"/>
      <c r="NXP31" s="74"/>
      <c r="NXQ31" s="74"/>
      <c r="NXR31" s="85"/>
      <c r="NXS31" s="74"/>
      <c r="NXT31" s="74"/>
      <c r="NXU31" s="85"/>
      <c r="NXV31" s="74"/>
      <c r="NXW31" s="74"/>
      <c r="NXX31" s="85"/>
      <c r="NXY31" s="74"/>
      <c r="NXZ31" s="74"/>
      <c r="NYA31" s="85"/>
      <c r="NYB31" s="80"/>
      <c r="NYC31" s="80"/>
      <c r="NYD31" s="85"/>
      <c r="NYE31" s="77"/>
      <c r="NYF31" s="74"/>
      <c r="NYG31" s="74"/>
      <c r="NYH31" s="85"/>
      <c r="NYI31" s="74"/>
      <c r="NYJ31" s="74"/>
      <c r="NYK31" s="85"/>
      <c r="NYL31" s="74"/>
      <c r="NYM31" s="74"/>
      <c r="NYN31" s="85"/>
      <c r="NYO31" s="74"/>
      <c r="NYP31" s="74"/>
      <c r="NYQ31" s="85"/>
      <c r="NYR31" s="80"/>
      <c r="NYS31" s="80"/>
      <c r="NYT31" s="85"/>
      <c r="NYU31" s="77"/>
      <c r="NYV31" s="74"/>
      <c r="NYW31" s="74"/>
      <c r="NYX31" s="85"/>
      <c r="NYY31" s="74"/>
      <c r="NYZ31" s="74"/>
      <c r="NZA31" s="85"/>
      <c r="NZB31" s="74"/>
      <c r="NZC31" s="74"/>
      <c r="NZD31" s="85"/>
      <c r="NZE31" s="74"/>
      <c r="NZF31" s="74"/>
      <c r="NZG31" s="85"/>
      <c r="NZH31" s="80"/>
      <c r="NZI31" s="80"/>
      <c r="NZJ31" s="85"/>
      <c r="NZK31" s="77"/>
      <c r="NZL31" s="74"/>
      <c r="NZM31" s="74"/>
      <c r="NZN31" s="85"/>
      <c r="NZO31" s="74"/>
      <c r="NZP31" s="74"/>
      <c r="NZQ31" s="85"/>
      <c r="NZR31" s="74"/>
      <c r="NZS31" s="74"/>
      <c r="NZT31" s="85"/>
      <c r="NZU31" s="74"/>
      <c r="NZV31" s="74"/>
      <c r="NZW31" s="85"/>
      <c r="NZX31" s="80"/>
      <c r="NZY31" s="80"/>
      <c r="NZZ31" s="85"/>
      <c r="OAA31" s="77"/>
      <c r="OAB31" s="74"/>
      <c r="OAC31" s="74"/>
      <c r="OAD31" s="85"/>
      <c r="OAE31" s="74"/>
      <c r="OAF31" s="74"/>
      <c r="OAG31" s="85"/>
      <c r="OAH31" s="74"/>
      <c r="OAI31" s="74"/>
      <c r="OAJ31" s="85"/>
      <c r="OAK31" s="74"/>
      <c r="OAL31" s="74"/>
      <c r="OAM31" s="85"/>
      <c r="OAN31" s="80"/>
      <c r="OAO31" s="80"/>
      <c r="OAP31" s="85"/>
      <c r="OAQ31" s="77"/>
      <c r="OAR31" s="74"/>
      <c r="OAS31" s="74"/>
      <c r="OAT31" s="85"/>
      <c r="OAU31" s="74"/>
      <c r="OAV31" s="74"/>
      <c r="OAW31" s="85"/>
      <c r="OAX31" s="74"/>
      <c r="OAY31" s="74"/>
      <c r="OAZ31" s="85"/>
      <c r="OBA31" s="74"/>
      <c r="OBB31" s="74"/>
      <c r="OBC31" s="85"/>
      <c r="OBD31" s="80"/>
      <c r="OBE31" s="80"/>
      <c r="OBF31" s="85"/>
      <c r="OBG31" s="77"/>
      <c r="OBH31" s="74"/>
      <c r="OBI31" s="74"/>
      <c r="OBJ31" s="85"/>
      <c r="OBK31" s="74"/>
      <c r="OBL31" s="74"/>
      <c r="OBM31" s="85"/>
      <c r="OBN31" s="74"/>
      <c r="OBO31" s="74"/>
      <c r="OBP31" s="85"/>
      <c r="OBQ31" s="74"/>
      <c r="OBR31" s="74"/>
      <c r="OBS31" s="85"/>
      <c r="OBT31" s="80"/>
      <c r="OBU31" s="80"/>
      <c r="OBV31" s="85"/>
      <c r="OBW31" s="77"/>
      <c r="OBX31" s="74"/>
      <c r="OBY31" s="74"/>
      <c r="OBZ31" s="85"/>
      <c r="OCA31" s="74"/>
      <c r="OCB31" s="74"/>
      <c r="OCC31" s="85"/>
      <c r="OCD31" s="74"/>
      <c r="OCE31" s="74"/>
      <c r="OCF31" s="85"/>
      <c r="OCG31" s="74"/>
      <c r="OCH31" s="74"/>
      <c r="OCI31" s="85"/>
      <c r="OCJ31" s="80"/>
      <c r="OCK31" s="80"/>
      <c r="OCL31" s="85"/>
      <c r="OCM31" s="77"/>
      <c r="OCN31" s="74"/>
      <c r="OCO31" s="74"/>
      <c r="OCP31" s="85"/>
      <c r="OCQ31" s="74"/>
      <c r="OCR31" s="74"/>
      <c r="OCS31" s="85"/>
      <c r="OCT31" s="74"/>
      <c r="OCU31" s="74"/>
      <c r="OCV31" s="85"/>
      <c r="OCW31" s="74"/>
      <c r="OCX31" s="74"/>
      <c r="OCY31" s="85"/>
      <c r="OCZ31" s="80"/>
      <c r="ODA31" s="80"/>
      <c r="ODB31" s="85"/>
      <c r="ODC31" s="77"/>
      <c r="ODD31" s="74"/>
      <c r="ODE31" s="74"/>
      <c r="ODF31" s="85"/>
      <c r="ODG31" s="74"/>
      <c r="ODH31" s="74"/>
      <c r="ODI31" s="85"/>
      <c r="ODJ31" s="74"/>
      <c r="ODK31" s="74"/>
      <c r="ODL31" s="85"/>
      <c r="ODM31" s="74"/>
      <c r="ODN31" s="74"/>
      <c r="ODO31" s="85"/>
      <c r="ODP31" s="80"/>
      <c r="ODQ31" s="80"/>
      <c r="ODR31" s="85"/>
      <c r="ODS31" s="77"/>
      <c r="ODT31" s="74"/>
      <c r="ODU31" s="74"/>
      <c r="ODV31" s="85"/>
      <c r="ODW31" s="74"/>
      <c r="ODX31" s="74"/>
      <c r="ODY31" s="85"/>
      <c r="ODZ31" s="74"/>
      <c r="OEA31" s="74"/>
      <c r="OEB31" s="85"/>
      <c r="OEC31" s="74"/>
      <c r="OED31" s="74"/>
      <c r="OEE31" s="85"/>
      <c r="OEF31" s="80"/>
      <c r="OEG31" s="80"/>
      <c r="OEH31" s="85"/>
      <c r="OEI31" s="77"/>
      <c r="OEJ31" s="74"/>
      <c r="OEK31" s="74"/>
      <c r="OEL31" s="85"/>
      <c r="OEM31" s="74"/>
      <c r="OEN31" s="74"/>
      <c r="OEO31" s="85"/>
      <c r="OEP31" s="74"/>
      <c r="OEQ31" s="74"/>
      <c r="OER31" s="85"/>
      <c r="OES31" s="74"/>
      <c r="OET31" s="74"/>
      <c r="OEU31" s="85"/>
      <c r="OEV31" s="80"/>
      <c r="OEW31" s="80"/>
      <c r="OEX31" s="85"/>
      <c r="OEY31" s="77"/>
      <c r="OEZ31" s="74"/>
      <c r="OFA31" s="74"/>
      <c r="OFB31" s="85"/>
      <c r="OFC31" s="74"/>
      <c r="OFD31" s="74"/>
      <c r="OFE31" s="85"/>
      <c r="OFF31" s="74"/>
      <c r="OFG31" s="74"/>
      <c r="OFH31" s="85"/>
      <c r="OFI31" s="74"/>
      <c r="OFJ31" s="74"/>
      <c r="OFK31" s="85"/>
      <c r="OFL31" s="80"/>
      <c r="OFM31" s="80"/>
      <c r="OFN31" s="85"/>
      <c r="OFO31" s="77"/>
      <c r="OFP31" s="74"/>
      <c r="OFQ31" s="74"/>
      <c r="OFR31" s="85"/>
      <c r="OFS31" s="74"/>
      <c r="OFT31" s="74"/>
      <c r="OFU31" s="85"/>
      <c r="OFV31" s="74"/>
      <c r="OFW31" s="74"/>
      <c r="OFX31" s="85"/>
      <c r="OFY31" s="74"/>
      <c r="OFZ31" s="74"/>
      <c r="OGA31" s="85"/>
      <c r="OGB31" s="80"/>
      <c r="OGC31" s="80"/>
      <c r="OGD31" s="85"/>
      <c r="OGE31" s="77"/>
      <c r="OGF31" s="74"/>
      <c r="OGG31" s="74"/>
      <c r="OGH31" s="85"/>
      <c r="OGI31" s="74"/>
      <c r="OGJ31" s="74"/>
      <c r="OGK31" s="85"/>
      <c r="OGL31" s="74"/>
      <c r="OGM31" s="74"/>
      <c r="OGN31" s="85"/>
      <c r="OGO31" s="74"/>
      <c r="OGP31" s="74"/>
      <c r="OGQ31" s="85"/>
      <c r="OGR31" s="80"/>
      <c r="OGS31" s="80"/>
      <c r="OGT31" s="85"/>
      <c r="OGU31" s="77"/>
      <c r="OGV31" s="74"/>
      <c r="OGW31" s="74"/>
      <c r="OGX31" s="85"/>
      <c r="OGY31" s="74"/>
      <c r="OGZ31" s="74"/>
      <c r="OHA31" s="85"/>
      <c r="OHB31" s="74"/>
      <c r="OHC31" s="74"/>
      <c r="OHD31" s="85"/>
      <c r="OHE31" s="74"/>
      <c r="OHF31" s="74"/>
      <c r="OHG31" s="85"/>
      <c r="OHH31" s="80"/>
      <c r="OHI31" s="80"/>
      <c r="OHJ31" s="85"/>
      <c r="OHK31" s="77"/>
      <c r="OHL31" s="74"/>
      <c r="OHM31" s="74"/>
      <c r="OHN31" s="85"/>
      <c r="OHO31" s="74"/>
      <c r="OHP31" s="74"/>
      <c r="OHQ31" s="85"/>
      <c r="OHR31" s="74"/>
      <c r="OHS31" s="74"/>
      <c r="OHT31" s="85"/>
      <c r="OHU31" s="74"/>
      <c r="OHV31" s="74"/>
      <c r="OHW31" s="85"/>
      <c r="OHX31" s="80"/>
      <c r="OHY31" s="80"/>
      <c r="OHZ31" s="85"/>
      <c r="OIA31" s="77"/>
      <c r="OIB31" s="74"/>
      <c r="OIC31" s="74"/>
      <c r="OID31" s="85"/>
      <c r="OIE31" s="74"/>
      <c r="OIF31" s="74"/>
      <c r="OIG31" s="85"/>
      <c r="OIH31" s="74"/>
      <c r="OII31" s="74"/>
      <c r="OIJ31" s="85"/>
      <c r="OIK31" s="74"/>
      <c r="OIL31" s="74"/>
      <c r="OIM31" s="85"/>
      <c r="OIN31" s="80"/>
      <c r="OIO31" s="80"/>
      <c r="OIP31" s="85"/>
      <c r="OIQ31" s="77"/>
      <c r="OIR31" s="74"/>
      <c r="OIS31" s="74"/>
      <c r="OIT31" s="85"/>
      <c r="OIU31" s="74"/>
      <c r="OIV31" s="74"/>
      <c r="OIW31" s="85"/>
      <c r="OIX31" s="74"/>
      <c r="OIY31" s="74"/>
      <c r="OIZ31" s="85"/>
      <c r="OJA31" s="74"/>
      <c r="OJB31" s="74"/>
      <c r="OJC31" s="85"/>
      <c r="OJD31" s="80"/>
      <c r="OJE31" s="80"/>
      <c r="OJF31" s="85"/>
      <c r="OJG31" s="77"/>
      <c r="OJH31" s="74"/>
      <c r="OJI31" s="74"/>
      <c r="OJJ31" s="85"/>
      <c r="OJK31" s="74"/>
      <c r="OJL31" s="74"/>
      <c r="OJM31" s="85"/>
      <c r="OJN31" s="74"/>
      <c r="OJO31" s="74"/>
      <c r="OJP31" s="85"/>
      <c r="OJQ31" s="74"/>
      <c r="OJR31" s="74"/>
      <c r="OJS31" s="85"/>
      <c r="OJT31" s="80"/>
      <c r="OJU31" s="80"/>
      <c r="OJV31" s="85"/>
      <c r="OJW31" s="77"/>
      <c r="OJX31" s="74"/>
      <c r="OJY31" s="74"/>
      <c r="OJZ31" s="85"/>
      <c r="OKA31" s="74"/>
      <c r="OKB31" s="74"/>
      <c r="OKC31" s="85"/>
      <c r="OKD31" s="74"/>
      <c r="OKE31" s="74"/>
      <c r="OKF31" s="85"/>
      <c r="OKG31" s="74"/>
      <c r="OKH31" s="74"/>
      <c r="OKI31" s="85"/>
      <c r="OKJ31" s="80"/>
      <c r="OKK31" s="80"/>
      <c r="OKL31" s="85"/>
      <c r="OKM31" s="77"/>
      <c r="OKN31" s="74"/>
      <c r="OKO31" s="74"/>
      <c r="OKP31" s="85"/>
      <c r="OKQ31" s="74"/>
      <c r="OKR31" s="74"/>
      <c r="OKS31" s="85"/>
      <c r="OKT31" s="74"/>
      <c r="OKU31" s="74"/>
      <c r="OKV31" s="85"/>
      <c r="OKW31" s="74"/>
      <c r="OKX31" s="74"/>
      <c r="OKY31" s="85"/>
      <c r="OKZ31" s="80"/>
      <c r="OLA31" s="80"/>
      <c r="OLB31" s="85"/>
      <c r="OLC31" s="77"/>
      <c r="OLD31" s="74"/>
      <c r="OLE31" s="74"/>
      <c r="OLF31" s="85"/>
      <c r="OLG31" s="74"/>
      <c r="OLH31" s="74"/>
      <c r="OLI31" s="85"/>
      <c r="OLJ31" s="74"/>
      <c r="OLK31" s="74"/>
      <c r="OLL31" s="85"/>
      <c r="OLM31" s="74"/>
      <c r="OLN31" s="74"/>
      <c r="OLO31" s="85"/>
      <c r="OLP31" s="80"/>
      <c r="OLQ31" s="80"/>
      <c r="OLR31" s="85"/>
      <c r="OLS31" s="77"/>
      <c r="OLT31" s="74"/>
      <c r="OLU31" s="74"/>
      <c r="OLV31" s="85"/>
      <c r="OLW31" s="74"/>
      <c r="OLX31" s="74"/>
      <c r="OLY31" s="85"/>
      <c r="OLZ31" s="74"/>
      <c r="OMA31" s="74"/>
      <c r="OMB31" s="85"/>
      <c r="OMC31" s="74"/>
      <c r="OMD31" s="74"/>
      <c r="OME31" s="85"/>
      <c r="OMF31" s="80"/>
      <c r="OMG31" s="80"/>
      <c r="OMH31" s="85"/>
      <c r="OMI31" s="77"/>
      <c r="OMJ31" s="74"/>
      <c r="OMK31" s="74"/>
      <c r="OML31" s="85"/>
      <c r="OMM31" s="74"/>
      <c r="OMN31" s="74"/>
      <c r="OMO31" s="85"/>
      <c r="OMP31" s="74"/>
      <c r="OMQ31" s="74"/>
      <c r="OMR31" s="85"/>
      <c r="OMS31" s="74"/>
      <c r="OMT31" s="74"/>
      <c r="OMU31" s="85"/>
      <c r="OMV31" s="80"/>
      <c r="OMW31" s="80"/>
      <c r="OMX31" s="85"/>
      <c r="OMY31" s="77"/>
      <c r="OMZ31" s="74"/>
      <c r="ONA31" s="74"/>
      <c r="ONB31" s="85"/>
      <c r="ONC31" s="74"/>
      <c r="OND31" s="74"/>
      <c r="ONE31" s="85"/>
      <c r="ONF31" s="74"/>
      <c r="ONG31" s="74"/>
      <c r="ONH31" s="85"/>
      <c r="ONI31" s="74"/>
      <c r="ONJ31" s="74"/>
      <c r="ONK31" s="85"/>
      <c r="ONL31" s="80"/>
      <c r="ONM31" s="80"/>
      <c r="ONN31" s="85"/>
      <c r="ONO31" s="77"/>
      <c r="ONP31" s="74"/>
      <c r="ONQ31" s="74"/>
      <c r="ONR31" s="85"/>
      <c r="ONS31" s="74"/>
      <c r="ONT31" s="74"/>
      <c r="ONU31" s="85"/>
      <c r="ONV31" s="74"/>
      <c r="ONW31" s="74"/>
      <c r="ONX31" s="85"/>
      <c r="ONY31" s="74"/>
      <c r="ONZ31" s="74"/>
      <c r="OOA31" s="85"/>
      <c r="OOB31" s="80"/>
      <c r="OOC31" s="80"/>
      <c r="OOD31" s="85"/>
      <c r="OOE31" s="77"/>
      <c r="OOF31" s="74"/>
      <c r="OOG31" s="74"/>
      <c r="OOH31" s="85"/>
      <c r="OOI31" s="74"/>
      <c r="OOJ31" s="74"/>
      <c r="OOK31" s="85"/>
      <c r="OOL31" s="74"/>
      <c r="OOM31" s="74"/>
      <c r="OON31" s="85"/>
      <c r="OOO31" s="74"/>
      <c r="OOP31" s="74"/>
      <c r="OOQ31" s="85"/>
      <c r="OOR31" s="80"/>
      <c r="OOS31" s="80"/>
      <c r="OOT31" s="85"/>
      <c r="OOU31" s="77"/>
      <c r="OOV31" s="74"/>
      <c r="OOW31" s="74"/>
      <c r="OOX31" s="85"/>
      <c r="OOY31" s="74"/>
      <c r="OOZ31" s="74"/>
      <c r="OPA31" s="85"/>
      <c r="OPB31" s="74"/>
      <c r="OPC31" s="74"/>
      <c r="OPD31" s="85"/>
      <c r="OPE31" s="74"/>
      <c r="OPF31" s="74"/>
      <c r="OPG31" s="85"/>
      <c r="OPH31" s="80"/>
      <c r="OPI31" s="80"/>
      <c r="OPJ31" s="85"/>
      <c r="OPK31" s="77"/>
      <c r="OPL31" s="74"/>
      <c r="OPM31" s="74"/>
      <c r="OPN31" s="85"/>
      <c r="OPO31" s="74"/>
      <c r="OPP31" s="74"/>
      <c r="OPQ31" s="85"/>
      <c r="OPR31" s="74"/>
      <c r="OPS31" s="74"/>
      <c r="OPT31" s="85"/>
      <c r="OPU31" s="74"/>
      <c r="OPV31" s="74"/>
      <c r="OPW31" s="85"/>
      <c r="OPX31" s="80"/>
      <c r="OPY31" s="80"/>
      <c r="OPZ31" s="85"/>
      <c r="OQA31" s="77"/>
      <c r="OQB31" s="74"/>
      <c r="OQC31" s="74"/>
      <c r="OQD31" s="85"/>
      <c r="OQE31" s="74"/>
      <c r="OQF31" s="74"/>
      <c r="OQG31" s="85"/>
      <c r="OQH31" s="74"/>
      <c r="OQI31" s="74"/>
      <c r="OQJ31" s="85"/>
      <c r="OQK31" s="74"/>
      <c r="OQL31" s="74"/>
      <c r="OQM31" s="85"/>
      <c r="OQN31" s="80"/>
      <c r="OQO31" s="80"/>
      <c r="OQP31" s="85"/>
      <c r="OQQ31" s="77"/>
      <c r="OQR31" s="74"/>
      <c r="OQS31" s="74"/>
      <c r="OQT31" s="85"/>
      <c r="OQU31" s="74"/>
      <c r="OQV31" s="74"/>
      <c r="OQW31" s="85"/>
      <c r="OQX31" s="74"/>
      <c r="OQY31" s="74"/>
      <c r="OQZ31" s="85"/>
      <c r="ORA31" s="74"/>
      <c r="ORB31" s="74"/>
      <c r="ORC31" s="85"/>
      <c r="ORD31" s="80"/>
      <c r="ORE31" s="80"/>
      <c r="ORF31" s="85"/>
      <c r="ORG31" s="77"/>
      <c r="ORH31" s="74"/>
      <c r="ORI31" s="74"/>
      <c r="ORJ31" s="85"/>
      <c r="ORK31" s="74"/>
      <c r="ORL31" s="74"/>
      <c r="ORM31" s="85"/>
      <c r="ORN31" s="74"/>
      <c r="ORO31" s="74"/>
      <c r="ORP31" s="85"/>
      <c r="ORQ31" s="74"/>
      <c r="ORR31" s="74"/>
      <c r="ORS31" s="85"/>
      <c r="ORT31" s="80"/>
      <c r="ORU31" s="80"/>
      <c r="ORV31" s="85"/>
      <c r="ORW31" s="77"/>
      <c r="ORX31" s="74"/>
      <c r="ORY31" s="74"/>
      <c r="ORZ31" s="85"/>
      <c r="OSA31" s="74"/>
      <c r="OSB31" s="74"/>
      <c r="OSC31" s="85"/>
      <c r="OSD31" s="74"/>
      <c r="OSE31" s="74"/>
      <c r="OSF31" s="85"/>
      <c r="OSG31" s="74"/>
      <c r="OSH31" s="74"/>
      <c r="OSI31" s="85"/>
      <c r="OSJ31" s="80"/>
      <c r="OSK31" s="80"/>
      <c r="OSL31" s="85"/>
      <c r="OSM31" s="77"/>
      <c r="OSN31" s="74"/>
      <c r="OSO31" s="74"/>
      <c r="OSP31" s="85"/>
      <c r="OSQ31" s="74"/>
      <c r="OSR31" s="74"/>
      <c r="OSS31" s="85"/>
      <c r="OST31" s="74"/>
      <c r="OSU31" s="74"/>
      <c r="OSV31" s="85"/>
      <c r="OSW31" s="74"/>
      <c r="OSX31" s="74"/>
      <c r="OSY31" s="85"/>
      <c r="OSZ31" s="80"/>
      <c r="OTA31" s="80"/>
      <c r="OTB31" s="85"/>
      <c r="OTC31" s="77"/>
      <c r="OTD31" s="74"/>
      <c r="OTE31" s="74"/>
      <c r="OTF31" s="85"/>
      <c r="OTG31" s="74"/>
      <c r="OTH31" s="74"/>
      <c r="OTI31" s="85"/>
      <c r="OTJ31" s="74"/>
      <c r="OTK31" s="74"/>
      <c r="OTL31" s="85"/>
      <c r="OTM31" s="74"/>
      <c r="OTN31" s="74"/>
      <c r="OTO31" s="85"/>
      <c r="OTP31" s="80"/>
      <c r="OTQ31" s="80"/>
      <c r="OTR31" s="85"/>
      <c r="OTS31" s="77"/>
      <c r="OTT31" s="74"/>
      <c r="OTU31" s="74"/>
      <c r="OTV31" s="85"/>
      <c r="OTW31" s="74"/>
      <c r="OTX31" s="74"/>
      <c r="OTY31" s="85"/>
      <c r="OTZ31" s="74"/>
      <c r="OUA31" s="74"/>
      <c r="OUB31" s="85"/>
      <c r="OUC31" s="74"/>
      <c r="OUD31" s="74"/>
      <c r="OUE31" s="85"/>
      <c r="OUF31" s="80"/>
      <c r="OUG31" s="80"/>
      <c r="OUH31" s="85"/>
      <c r="OUI31" s="77"/>
      <c r="OUJ31" s="74"/>
      <c r="OUK31" s="74"/>
      <c r="OUL31" s="85"/>
      <c r="OUM31" s="74"/>
      <c r="OUN31" s="74"/>
      <c r="OUO31" s="85"/>
      <c r="OUP31" s="74"/>
      <c r="OUQ31" s="74"/>
      <c r="OUR31" s="85"/>
      <c r="OUS31" s="74"/>
      <c r="OUT31" s="74"/>
      <c r="OUU31" s="85"/>
      <c r="OUV31" s="80"/>
      <c r="OUW31" s="80"/>
      <c r="OUX31" s="85"/>
      <c r="OUY31" s="77"/>
      <c r="OUZ31" s="74"/>
      <c r="OVA31" s="74"/>
      <c r="OVB31" s="85"/>
      <c r="OVC31" s="74"/>
      <c r="OVD31" s="74"/>
      <c r="OVE31" s="85"/>
      <c r="OVF31" s="74"/>
      <c r="OVG31" s="74"/>
      <c r="OVH31" s="85"/>
      <c r="OVI31" s="74"/>
      <c r="OVJ31" s="74"/>
      <c r="OVK31" s="85"/>
      <c r="OVL31" s="80"/>
      <c r="OVM31" s="80"/>
      <c r="OVN31" s="85"/>
      <c r="OVO31" s="77"/>
      <c r="OVP31" s="74"/>
      <c r="OVQ31" s="74"/>
      <c r="OVR31" s="85"/>
      <c r="OVS31" s="74"/>
      <c r="OVT31" s="74"/>
      <c r="OVU31" s="85"/>
      <c r="OVV31" s="74"/>
      <c r="OVW31" s="74"/>
      <c r="OVX31" s="85"/>
      <c r="OVY31" s="74"/>
      <c r="OVZ31" s="74"/>
      <c r="OWA31" s="85"/>
      <c r="OWB31" s="80"/>
      <c r="OWC31" s="80"/>
      <c r="OWD31" s="85"/>
      <c r="OWE31" s="77"/>
      <c r="OWF31" s="74"/>
      <c r="OWG31" s="74"/>
      <c r="OWH31" s="85"/>
      <c r="OWI31" s="74"/>
      <c r="OWJ31" s="74"/>
      <c r="OWK31" s="85"/>
      <c r="OWL31" s="74"/>
      <c r="OWM31" s="74"/>
      <c r="OWN31" s="85"/>
      <c r="OWO31" s="74"/>
      <c r="OWP31" s="74"/>
      <c r="OWQ31" s="85"/>
      <c r="OWR31" s="80"/>
      <c r="OWS31" s="80"/>
      <c r="OWT31" s="85"/>
      <c r="OWU31" s="77"/>
      <c r="OWV31" s="74"/>
      <c r="OWW31" s="74"/>
      <c r="OWX31" s="85"/>
      <c r="OWY31" s="74"/>
      <c r="OWZ31" s="74"/>
      <c r="OXA31" s="85"/>
      <c r="OXB31" s="74"/>
      <c r="OXC31" s="74"/>
      <c r="OXD31" s="85"/>
      <c r="OXE31" s="74"/>
      <c r="OXF31" s="74"/>
      <c r="OXG31" s="85"/>
      <c r="OXH31" s="80"/>
      <c r="OXI31" s="80"/>
      <c r="OXJ31" s="85"/>
      <c r="OXK31" s="77"/>
      <c r="OXL31" s="74"/>
      <c r="OXM31" s="74"/>
      <c r="OXN31" s="85"/>
      <c r="OXO31" s="74"/>
      <c r="OXP31" s="74"/>
      <c r="OXQ31" s="85"/>
      <c r="OXR31" s="74"/>
      <c r="OXS31" s="74"/>
      <c r="OXT31" s="85"/>
      <c r="OXU31" s="74"/>
      <c r="OXV31" s="74"/>
      <c r="OXW31" s="85"/>
      <c r="OXX31" s="80"/>
      <c r="OXY31" s="80"/>
      <c r="OXZ31" s="85"/>
      <c r="OYA31" s="77"/>
      <c r="OYB31" s="74"/>
      <c r="OYC31" s="74"/>
      <c r="OYD31" s="85"/>
      <c r="OYE31" s="74"/>
      <c r="OYF31" s="74"/>
      <c r="OYG31" s="85"/>
      <c r="OYH31" s="74"/>
      <c r="OYI31" s="74"/>
      <c r="OYJ31" s="85"/>
      <c r="OYK31" s="74"/>
      <c r="OYL31" s="74"/>
      <c r="OYM31" s="85"/>
      <c r="OYN31" s="80"/>
      <c r="OYO31" s="80"/>
      <c r="OYP31" s="85"/>
      <c r="OYQ31" s="77"/>
      <c r="OYR31" s="74"/>
      <c r="OYS31" s="74"/>
      <c r="OYT31" s="85"/>
      <c r="OYU31" s="74"/>
      <c r="OYV31" s="74"/>
      <c r="OYW31" s="85"/>
      <c r="OYX31" s="74"/>
      <c r="OYY31" s="74"/>
      <c r="OYZ31" s="85"/>
      <c r="OZA31" s="74"/>
      <c r="OZB31" s="74"/>
      <c r="OZC31" s="85"/>
      <c r="OZD31" s="80"/>
      <c r="OZE31" s="80"/>
      <c r="OZF31" s="85"/>
      <c r="OZG31" s="77"/>
      <c r="OZH31" s="74"/>
      <c r="OZI31" s="74"/>
      <c r="OZJ31" s="85"/>
      <c r="OZK31" s="74"/>
      <c r="OZL31" s="74"/>
      <c r="OZM31" s="85"/>
      <c r="OZN31" s="74"/>
      <c r="OZO31" s="74"/>
      <c r="OZP31" s="85"/>
      <c r="OZQ31" s="74"/>
      <c r="OZR31" s="74"/>
      <c r="OZS31" s="85"/>
      <c r="OZT31" s="80"/>
      <c r="OZU31" s="80"/>
      <c r="OZV31" s="85"/>
      <c r="OZW31" s="77"/>
      <c r="OZX31" s="74"/>
      <c r="OZY31" s="74"/>
      <c r="OZZ31" s="85"/>
      <c r="PAA31" s="74"/>
      <c r="PAB31" s="74"/>
      <c r="PAC31" s="85"/>
      <c r="PAD31" s="74"/>
      <c r="PAE31" s="74"/>
      <c r="PAF31" s="85"/>
      <c r="PAG31" s="74"/>
      <c r="PAH31" s="74"/>
      <c r="PAI31" s="85"/>
      <c r="PAJ31" s="80"/>
      <c r="PAK31" s="80"/>
      <c r="PAL31" s="85"/>
      <c r="PAM31" s="77"/>
      <c r="PAN31" s="74"/>
      <c r="PAO31" s="74"/>
      <c r="PAP31" s="85"/>
      <c r="PAQ31" s="74"/>
      <c r="PAR31" s="74"/>
      <c r="PAS31" s="85"/>
      <c r="PAT31" s="74"/>
      <c r="PAU31" s="74"/>
      <c r="PAV31" s="85"/>
      <c r="PAW31" s="74"/>
      <c r="PAX31" s="74"/>
      <c r="PAY31" s="85"/>
      <c r="PAZ31" s="80"/>
      <c r="PBA31" s="80"/>
      <c r="PBB31" s="85"/>
      <c r="PBC31" s="77"/>
      <c r="PBD31" s="74"/>
      <c r="PBE31" s="74"/>
      <c r="PBF31" s="85"/>
      <c r="PBG31" s="74"/>
      <c r="PBH31" s="74"/>
      <c r="PBI31" s="85"/>
      <c r="PBJ31" s="74"/>
      <c r="PBK31" s="74"/>
      <c r="PBL31" s="85"/>
      <c r="PBM31" s="74"/>
      <c r="PBN31" s="74"/>
      <c r="PBO31" s="85"/>
      <c r="PBP31" s="80"/>
      <c r="PBQ31" s="80"/>
      <c r="PBR31" s="85"/>
      <c r="PBS31" s="77"/>
      <c r="PBT31" s="74"/>
      <c r="PBU31" s="74"/>
      <c r="PBV31" s="85"/>
      <c r="PBW31" s="74"/>
      <c r="PBX31" s="74"/>
      <c r="PBY31" s="85"/>
      <c r="PBZ31" s="74"/>
      <c r="PCA31" s="74"/>
      <c r="PCB31" s="85"/>
      <c r="PCC31" s="74"/>
      <c r="PCD31" s="74"/>
      <c r="PCE31" s="85"/>
      <c r="PCF31" s="80"/>
      <c r="PCG31" s="80"/>
      <c r="PCH31" s="85"/>
      <c r="PCI31" s="77"/>
      <c r="PCJ31" s="74"/>
      <c r="PCK31" s="74"/>
      <c r="PCL31" s="85"/>
      <c r="PCM31" s="74"/>
      <c r="PCN31" s="74"/>
      <c r="PCO31" s="85"/>
      <c r="PCP31" s="74"/>
      <c r="PCQ31" s="74"/>
      <c r="PCR31" s="85"/>
      <c r="PCS31" s="74"/>
      <c r="PCT31" s="74"/>
      <c r="PCU31" s="85"/>
      <c r="PCV31" s="80"/>
      <c r="PCW31" s="80"/>
      <c r="PCX31" s="85"/>
      <c r="PCY31" s="77"/>
      <c r="PCZ31" s="74"/>
      <c r="PDA31" s="74"/>
      <c r="PDB31" s="85"/>
      <c r="PDC31" s="74"/>
      <c r="PDD31" s="74"/>
      <c r="PDE31" s="85"/>
      <c r="PDF31" s="74"/>
      <c r="PDG31" s="74"/>
      <c r="PDH31" s="85"/>
      <c r="PDI31" s="74"/>
      <c r="PDJ31" s="74"/>
      <c r="PDK31" s="85"/>
      <c r="PDL31" s="80"/>
      <c r="PDM31" s="80"/>
      <c r="PDN31" s="85"/>
      <c r="PDO31" s="77"/>
      <c r="PDP31" s="74"/>
      <c r="PDQ31" s="74"/>
      <c r="PDR31" s="85"/>
      <c r="PDS31" s="74"/>
      <c r="PDT31" s="74"/>
      <c r="PDU31" s="85"/>
      <c r="PDV31" s="74"/>
      <c r="PDW31" s="74"/>
      <c r="PDX31" s="85"/>
      <c r="PDY31" s="74"/>
      <c r="PDZ31" s="74"/>
      <c r="PEA31" s="85"/>
      <c r="PEB31" s="80"/>
      <c r="PEC31" s="80"/>
      <c r="PED31" s="85"/>
      <c r="PEE31" s="77"/>
      <c r="PEF31" s="74"/>
      <c r="PEG31" s="74"/>
      <c r="PEH31" s="85"/>
      <c r="PEI31" s="74"/>
      <c r="PEJ31" s="74"/>
      <c r="PEK31" s="85"/>
      <c r="PEL31" s="74"/>
      <c r="PEM31" s="74"/>
      <c r="PEN31" s="85"/>
      <c r="PEO31" s="74"/>
      <c r="PEP31" s="74"/>
      <c r="PEQ31" s="85"/>
      <c r="PER31" s="80"/>
      <c r="PES31" s="80"/>
      <c r="PET31" s="85"/>
      <c r="PEU31" s="77"/>
      <c r="PEV31" s="74"/>
      <c r="PEW31" s="74"/>
      <c r="PEX31" s="85"/>
      <c r="PEY31" s="74"/>
      <c r="PEZ31" s="74"/>
      <c r="PFA31" s="85"/>
      <c r="PFB31" s="74"/>
      <c r="PFC31" s="74"/>
      <c r="PFD31" s="85"/>
      <c r="PFE31" s="74"/>
      <c r="PFF31" s="74"/>
      <c r="PFG31" s="85"/>
      <c r="PFH31" s="80"/>
      <c r="PFI31" s="80"/>
      <c r="PFJ31" s="85"/>
      <c r="PFK31" s="77"/>
      <c r="PFL31" s="74"/>
      <c r="PFM31" s="74"/>
      <c r="PFN31" s="85"/>
      <c r="PFO31" s="74"/>
      <c r="PFP31" s="74"/>
      <c r="PFQ31" s="85"/>
      <c r="PFR31" s="74"/>
      <c r="PFS31" s="74"/>
      <c r="PFT31" s="85"/>
      <c r="PFU31" s="74"/>
      <c r="PFV31" s="74"/>
      <c r="PFW31" s="85"/>
      <c r="PFX31" s="80"/>
      <c r="PFY31" s="80"/>
      <c r="PFZ31" s="85"/>
      <c r="PGA31" s="77"/>
      <c r="PGB31" s="74"/>
      <c r="PGC31" s="74"/>
      <c r="PGD31" s="85"/>
      <c r="PGE31" s="74"/>
      <c r="PGF31" s="74"/>
      <c r="PGG31" s="85"/>
      <c r="PGH31" s="74"/>
      <c r="PGI31" s="74"/>
      <c r="PGJ31" s="85"/>
      <c r="PGK31" s="74"/>
      <c r="PGL31" s="74"/>
      <c r="PGM31" s="85"/>
      <c r="PGN31" s="80"/>
      <c r="PGO31" s="80"/>
      <c r="PGP31" s="85"/>
      <c r="PGQ31" s="77"/>
      <c r="PGR31" s="74"/>
      <c r="PGS31" s="74"/>
      <c r="PGT31" s="85"/>
      <c r="PGU31" s="74"/>
      <c r="PGV31" s="74"/>
      <c r="PGW31" s="85"/>
      <c r="PGX31" s="74"/>
      <c r="PGY31" s="74"/>
      <c r="PGZ31" s="85"/>
      <c r="PHA31" s="74"/>
      <c r="PHB31" s="74"/>
      <c r="PHC31" s="85"/>
      <c r="PHD31" s="80"/>
      <c r="PHE31" s="80"/>
      <c r="PHF31" s="85"/>
      <c r="PHG31" s="77"/>
      <c r="PHH31" s="74"/>
      <c r="PHI31" s="74"/>
      <c r="PHJ31" s="85"/>
      <c r="PHK31" s="74"/>
      <c r="PHL31" s="74"/>
      <c r="PHM31" s="85"/>
      <c r="PHN31" s="74"/>
      <c r="PHO31" s="74"/>
      <c r="PHP31" s="85"/>
      <c r="PHQ31" s="74"/>
      <c r="PHR31" s="74"/>
      <c r="PHS31" s="85"/>
      <c r="PHT31" s="80"/>
      <c r="PHU31" s="80"/>
      <c r="PHV31" s="85"/>
      <c r="PHW31" s="77"/>
      <c r="PHX31" s="74"/>
      <c r="PHY31" s="74"/>
      <c r="PHZ31" s="85"/>
      <c r="PIA31" s="74"/>
      <c r="PIB31" s="74"/>
      <c r="PIC31" s="85"/>
      <c r="PID31" s="74"/>
      <c r="PIE31" s="74"/>
      <c r="PIF31" s="85"/>
      <c r="PIG31" s="74"/>
      <c r="PIH31" s="74"/>
      <c r="PII31" s="85"/>
      <c r="PIJ31" s="80"/>
      <c r="PIK31" s="80"/>
      <c r="PIL31" s="85"/>
      <c r="PIM31" s="77"/>
      <c r="PIN31" s="74"/>
      <c r="PIO31" s="74"/>
      <c r="PIP31" s="85"/>
      <c r="PIQ31" s="74"/>
      <c r="PIR31" s="74"/>
      <c r="PIS31" s="85"/>
      <c r="PIT31" s="74"/>
      <c r="PIU31" s="74"/>
      <c r="PIV31" s="85"/>
      <c r="PIW31" s="74"/>
      <c r="PIX31" s="74"/>
      <c r="PIY31" s="85"/>
      <c r="PIZ31" s="80"/>
      <c r="PJA31" s="80"/>
      <c r="PJB31" s="85"/>
      <c r="PJC31" s="77"/>
      <c r="PJD31" s="74"/>
      <c r="PJE31" s="74"/>
      <c r="PJF31" s="85"/>
      <c r="PJG31" s="74"/>
      <c r="PJH31" s="74"/>
      <c r="PJI31" s="85"/>
      <c r="PJJ31" s="74"/>
      <c r="PJK31" s="74"/>
      <c r="PJL31" s="85"/>
      <c r="PJM31" s="74"/>
      <c r="PJN31" s="74"/>
      <c r="PJO31" s="85"/>
      <c r="PJP31" s="80"/>
      <c r="PJQ31" s="80"/>
      <c r="PJR31" s="85"/>
      <c r="PJS31" s="77"/>
      <c r="PJT31" s="74"/>
      <c r="PJU31" s="74"/>
      <c r="PJV31" s="85"/>
      <c r="PJW31" s="74"/>
      <c r="PJX31" s="74"/>
      <c r="PJY31" s="85"/>
      <c r="PJZ31" s="74"/>
      <c r="PKA31" s="74"/>
      <c r="PKB31" s="85"/>
      <c r="PKC31" s="74"/>
      <c r="PKD31" s="74"/>
      <c r="PKE31" s="85"/>
      <c r="PKF31" s="80"/>
      <c r="PKG31" s="80"/>
      <c r="PKH31" s="85"/>
      <c r="PKI31" s="77"/>
      <c r="PKJ31" s="74"/>
      <c r="PKK31" s="74"/>
      <c r="PKL31" s="85"/>
      <c r="PKM31" s="74"/>
      <c r="PKN31" s="74"/>
      <c r="PKO31" s="85"/>
      <c r="PKP31" s="74"/>
      <c r="PKQ31" s="74"/>
      <c r="PKR31" s="85"/>
      <c r="PKS31" s="74"/>
      <c r="PKT31" s="74"/>
      <c r="PKU31" s="85"/>
      <c r="PKV31" s="80"/>
      <c r="PKW31" s="80"/>
      <c r="PKX31" s="85"/>
      <c r="PKY31" s="77"/>
      <c r="PKZ31" s="74"/>
      <c r="PLA31" s="74"/>
      <c r="PLB31" s="85"/>
      <c r="PLC31" s="74"/>
      <c r="PLD31" s="74"/>
      <c r="PLE31" s="85"/>
      <c r="PLF31" s="74"/>
      <c r="PLG31" s="74"/>
      <c r="PLH31" s="85"/>
      <c r="PLI31" s="74"/>
      <c r="PLJ31" s="74"/>
      <c r="PLK31" s="85"/>
      <c r="PLL31" s="80"/>
      <c r="PLM31" s="80"/>
      <c r="PLN31" s="85"/>
      <c r="PLO31" s="77"/>
      <c r="PLP31" s="74"/>
      <c r="PLQ31" s="74"/>
      <c r="PLR31" s="85"/>
      <c r="PLS31" s="74"/>
      <c r="PLT31" s="74"/>
      <c r="PLU31" s="85"/>
      <c r="PLV31" s="74"/>
      <c r="PLW31" s="74"/>
      <c r="PLX31" s="85"/>
      <c r="PLY31" s="74"/>
      <c r="PLZ31" s="74"/>
      <c r="PMA31" s="85"/>
      <c r="PMB31" s="80"/>
      <c r="PMC31" s="80"/>
      <c r="PMD31" s="85"/>
      <c r="PME31" s="77"/>
      <c r="PMF31" s="74"/>
      <c r="PMG31" s="74"/>
      <c r="PMH31" s="85"/>
      <c r="PMI31" s="74"/>
      <c r="PMJ31" s="74"/>
      <c r="PMK31" s="85"/>
      <c r="PML31" s="74"/>
      <c r="PMM31" s="74"/>
      <c r="PMN31" s="85"/>
      <c r="PMO31" s="74"/>
      <c r="PMP31" s="74"/>
      <c r="PMQ31" s="85"/>
      <c r="PMR31" s="80"/>
      <c r="PMS31" s="80"/>
      <c r="PMT31" s="85"/>
      <c r="PMU31" s="77"/>
      <c r="PMV31" s="74"/>
      <c r="PMW31" s="74"/>
      <c r="PMX31" s="85"/>
      <c r="PMY31" s="74"/>
      <c r="PMZ31" s="74"/>
      <c r="PNA31" s="85"/>
      <c r="PNB31" s="74"/>
      <c r="PNC31" s="74"/>
      <c r="PND31" s="85"/>
      <c r="PNE31" s="74"/>
      <c r="PNF31" s="74"/>
      <c r="PNG31" s="85"/>
      <c r="PNH31" s="80"/>
      <c r="PNI31" s="80"/>
      <c r="PNJ31" s="85"/>
      <c r="PNK31" s="77"/>
      <c r="PNL31" s="74"/>
      <c r="PNM31" s="74"/>
      <c r="PNN31" s="85"/>
      <c r="PNO31" s="74"/>
      <c r="PNP31" s="74"/>
      <c r="PNQ31" s="85"/>
      <c r="PNR31" s="74"/>
      <c r="PNS31" s="74"/>
      <c r="PNT31" s="85"/>
      <c r="PNU31" s="74"/>
      <c r="PNV31" s="74"/>
      <c r="PNW31" s="85"/>
      <c r="PNX31" s="80"/>
      <c r="PNY31" s="80"/>
      <c r="PNZ31" s="85"/>
      <c r="POA31" s="77"/>
      <c r="POB31" s="74"/>
      <c r="POC31" s="74"/>
      <c r="POD31" s="85"/>
      <c r="POE31" s="74"/>
      <c r="POF31" s="74"/>
      <c r="POG31" s="85"/>
      <c r="POH31" s="74"/>
      <c r="POI31" s="74"/>
      <c r="POJ31" s="85"/>
      <c r="POK31" s="74"/>
      <c r="POL31" s="74"/>
      <c r="POM31" s="85"/>
      <c r="PON31" s="80"/>
      <c r="POO31" s="80"/>
      <c r="POP31" s="85"/>
      <c r="POQ31" s="77"/>
      <c r="POR31" s="74"/>
      <c r="POS31" s="74"/>
      <c r="POT31" s="85"/>
      <c r="POU31" s="74"/>
      <c r="POV31" s="74"/>
      <c r="POW31" s="85"/>
      <c r="POX31" s="74"/>
      <c r="POY31" s="74"/>
      <c r="POZ31" s="85"/>
      <c r="PPA31" s="74"/>
      <c r="PPB31" s="74"/>
      <c r="PPC31" s="85"/>
      <c r="PPD31" s="80"/>
      <c r="PPE31" s="80"/>
      <c r="PPF31" s="85"/>
      <c r="PPG31" s="77"/>
      <c r="PPH31" s="74"/>
      <c r="PPI31" s="74"/>
      <c r="PPJ31" s="85"/>
      <c r="PPK31" s="74"/>
      <c r="PPL31" s="74"/>
      <c r="PPM31" s="85"/>
      <c r="PPN31" s="74"/>
      <c r="PPO31" s="74"/>
      <c r="PPP31" s="85"/>
      <c r="PPQ31" s="74"/>
      <c r="PPR31" s="74"/>
      <c r="PPS31" s="85"/>
      <c r="PPT31" s="80"/>
      <c r="PPU31" s="80"/>
      <c r="PPV31" s="85"/>
      <c r="PPW31" s="77"/>
      <c r="PPX31" s="74"/>
      <c r="PPY31" s="74"/>
      <c r="PPZ31" s="85"/>
      <c r="PQA31" s="74"/>
      <c r="PQB31" s="74"/>
      <c r="PQC31" s="85"/>
      <c r="PQD31" s="74"/>
      <c r="PQE31" s="74"/>
      <c r="PQF31" s="85"/>
      <c r="PQG31" s="74"/>
      <c r="PQH31" s="74"/>
      <c r="PQI31" s="85"/>
      <c r="PQJ31" s="80"/>
      <c r="PQK31" s="80"/>
      <c r="PQL31" s="85"/>
      <c r="PQM31" s="77"/>
      <c r="PQN31" s="74"/>
      <c r="PQO31" s="74"/>
      <c r="PQP31" s="85"/>
      <c r="PQQ31" s="74"/>
      <c r="PQR31" s="74"/>
      <c r="PQS31" s="85"/>
      <c r="PQT31" s="74"/>
      <c r="PQU31" s="74"/>
      <c r="PQV31" s="85"/>
      <c r="PQW31" s="74"/>
      <c r="PQX31" s="74"/>
      <c r="PQY31" s="85"/>
      <c r="PQZ31" s="80"/>
      <c r="PRA31" s="80"/>
      <c r="PRB31" s="85"/>
      <c r="PRC31" s="77"/>
      <c r="PRD31" s="74"/>
      <c r="PRE31" s="74"/>
      <c r="PRF31" s="85"/>
      <c r="PRG31" s="74"/>
      <c r="PRH31" s="74"/>
      <c r="PRI31" s="85"/>
      <c r="PRJ31" s="74"/>
      <c r="PRK31" s="74"/>
      <c r="PRL31" s="85"/>
      <c r="PRM31" s="74"/>
      <c r="PRN31" s="74"/>
      <c r="PRO31" s="85"/>
      <c r="PRP31" s="80"/>
      <c r="PRQ31" s="80"/>
      <c r="PRR31" s="85"/>
      <c r="PRS31" s="77"/>
      <c r="PRT31" s="74"/>
      <c r="PRU31" s="74"/>
      <c r="PRV31" s="85"/>
      <c r="PRW31" s="74"/>
      <c r="PRX31" s="74"/>
      <c r="PRY31" s="85"/>
      <c r="PRZ31" s="74"/>
      <c r="PSA31" s="74"/>
      <c r="PSB31" s="85"/>
      <c r="PSC31" s="74"/>
      <c r="PSD31" s="74"/>
      <c r="PSE31" s="85"/>
      <c r="PSF31" s="80"/>
      <c r="PSG31" s="80"/>
      <c r="PSH31" s="85"/>
      <c r="PSI31" s="77"/>
      <c r="PSJ31" s="74"/>
      <c r="PSK31" s="74"/>
      <c r="PSL31" s="85"/>
      <c r="PSM31" s="74"/>
      <c r="PSN31" s="74"/>
      <c r="PSO31" s="85"/>
      <c r="PSP31" s="74"/>
      <c r="PSQ31" s="74"/>
      <c r="PSR31" s="85"/>
      <c r="PSS31" s="74"/>
      <c r="PST31" s="74"/>
      <c r="PSU31" s="85"/>
      <c r="PSV31" s="80"/>
      <c r="PSW31" s="80"/>
      <c r="PSX31" s="85"/>
      <c r="PSY31" s="77"/>
      <c r="PSZ31" s="74"/>
      <c r="PTA31" s="74"/>
      <c r="PTB31" s="85"/>
      <c r="PTC31" s="74"/>
      <c r="PTD31" s="74"/>
      <c r="PTE31" s="85"/>
      <c r="PTF31" s="74"/>
      <c r="PTG31" s="74"/>
      <c r="PTH31" s="85"/>
      <c r="PTI31" s="74"/>
      <c r="PTJ31" s="74"/>
      <c r="PTK31" s="85"/>
      <c r="PTL31" s="80"/>
      <c r="PTM31" s="80"/>
      <c r="PTN31" s="85"/>
      <c r="PTO31" s="77"/>
      <c r="PTP31" s="74"/>
      <c r="PTQ31" s="74"/>
      <c r="PTR31" s="85"/>
      <c r="PTS31" s="74"/>
      <c r="PTT31" s="74"/>
      <c r="PTU31" s="85"/>
      <c r="PTV31" s="74"/>
      <c r="PTW31" s="74"/>
      <c r="PTX31" s="85"/>
      <c r="PTY31" s="74"/>
      <c r="PTZ31" s="74"/>
      <c r="PUA31" s="85"/>
      <c r="PUB31" s="80"/>
      <c r="PUC31" s="80"/>
      <c r="PUD31" s="85"/>
      <c r="PUE31" s="77"/>
      <c r="PUF31" s="74"/>
      <c r="PUG31" s="74"/>
      <c r="PUH31" s="85"/>
      <c r="PUI31" s="74"/>
      <c r="PUJ31" s="74"/>
      <c r="PUK31" s="85"/>
      <c r="PUL31" s="74"/>
      <c r="PUM31" s="74"/>
      <c r="PUN31" s="85"/>
      <c r="PUO31" s="74"/>
      <c r="PUP31" s="74"/>
      <c r="PUQ31" s="85"/>
      <c r="PUR31" s="80"/>
      <c r="PUS31" s="80"/>
      <c r="PUT31" s="85"/>
      <c r="PUU31" s="77"/>
      <c r="PUV31" s="74"/>
      <c r="PUW31" s="74"/>
      <c r="PUX31" s="85"/>
      <c r="PUY31" s="74"/>
      <c r="PUZ31" s="74"/>
      <c r="PVA31" s="85"/>
      <c r="PVB31" s="74"/>
      <c r="PVC31" s="74"/>
      <c r="PVD31" s="85"/>
      <c r="PVE31" s="74"/>
      <c r="PVF31" s="74"/>
      <c r="PVG31" s="85"/>
      <c r="PVH31" s="80"/>
      <c r="PVI31" s="80"/>
      <c r="PVJ31" s="85"/>
      <c r="PVK31" s="77"/>
      <c r="PVL31" s="74"/>
      <c r="PVM31" s="74"/>
      <c r="PVN31" s="85"/>
      <c r="PVO31" s="74"/>
      <c r="PVP31" s="74"/>
      <c r="PVQ31" s="85"/>
      <c r="PVR31" s="74"/>
      <c r="PVS31" s="74"/>
      <c r="PVT31" s="85"/>
      <c r="PVU31" s="74"/>
      <c r="PVV31" s="74"/>
      <c r="PVW31" s="85"/>
      <c r="PVX31" s="80"/>
      <c r="PVY31" s="80"/>
      <c r="PVZ31" s="85"/>
      <c r="PWA31" s="77"/>
      <c r="PWB31" s="74"/>
      <c r="PWC31" s="74"/>
      <c r="PWD31" s="85"/>
      <c r="PWE31" s="74"/>
      <c r="PWF31" s="74"/>
      <c r="PWG31" s="85"/>
      <c r="PWH31" s="74"/>
      <c r="PWI31" s="74"/>
      <c r="PWJ31" s="85"/>
      <c r="PWK31" s="74"/>
      <c r="PWL31" s="74"/>
      <c r="PWM31" s="85"/>
      <c r="PWN31" s="80"/>
      <c r="PWO31" s="80"/>
      <c r="PWP31" s="85"/>
      <c r="PWQ31" s="77"/>
      <c r="PWR31" s="74"/>
      <c r="PWS31" s="74"/>
      <c r="PWT31" s="85"/>
      <c r="PWU31" s="74"/>
      <c r="PWV31" s="74"/>
      <c r="PWW31" s="85"/>
      <c r="PWX31" s="74"/>
      <c r="PWY31" s="74"/>
      <c r="PWZ31" s="85"/>
      <c r="PXA31" s="74"/>
      <c r="PXB31" s="74"/>
      <c r="PXC31" s="85"/>
      <c r="PXD31" s="80"/>
      <c r="PXE31" s="80"/>
      <c r="PXF31" s="85"/>
      <c r="PXG31" s="77"/>
      <c r="PXH31" s="74"/>
      <c r="PXI31" s="74"/>
      <c r="PXJ31" s="85"/>
      <c r="PXK31" s="74"/>
      <c r="PXL31" s="74"/>
      <c r="PXM31" s="85"/>
      <c r="PXN31" s="74"/>
      <c r="PXO31" s="74"/>
      <c r="PXP31" s="85"/>
      <c r="PXQ31" s="74"/>
      <c r="PXR31" s="74"/>
      <c r="PXS31" s="85"/>
      <c r="PXT31" s="80"/>
      <c r="PXU31" s="80"/>
      <c r="PXV31" s="85"/>
      <c r="PXW31" s="77"/>
      <c r="PXX31" s="74"/>
      <c r="PXY31" s="74"/>
      <c r="PXZ31" s="85"/>
      <c r="PYA31" s="74"/>
      <c r="PYB31" s="74"/>
      <c r="PYC31" s="85"/>
      <c r="PYD31" s="74"/>
      <c r="PYE31" s="74"/>
      <c r="PYF31" s="85"/>
      <c r="PYG31" s="74"/>
      <c r="PYH31" s="74"/>
      <c r="PYI31" s="85"/>
      <c r="PYJ31" s="80"/>
      <c r="PYK31" s="80"/>
      <c r="PYL31" s="85"/>
      <c r="PYM31" s="77"/>
      <c r="PYN31" s="74"/>
      <c r="PYO31" s="74"/>
      <c r="PYP31" s="85"/>
      <c r="PYQ31" s="74"/>
      <c r="PYR31" s="74"/>
      <c r="PYS31" s="85"/>
      <c r="PYT31" s="74"/>
      <c r="PYU31" s="74"/>
      <c r="PYV31" s="85"/>
      <c r="PYW31" s="74"/>
      <c r="PYX31" s="74"/>
      <c r="PYY31" s="85"/>
      <c r="PYZ31" s="80"/>
      <c r="PZA31" s="80"/>
      <c r="PZB31" s="85"/>
      <c r="PZC31" s="77"/>
      <c r="PZD31" s="74"/>
      <c r="PZE31" s="74"/>
      <c r="PZF31" s="85"/>
      <c r="PZG31" s="74"/>
      <c r="PZH31" s="74"/>
      <c r="PZI31" s="85"/>
      <c r="PZJ31" s="74"/>
      <c r="PZK31" s="74"/>
      <c r="PZL31" s="85"/>
      <c r="PZM31" s="74"/>
      <c r="PZN31" s="74"/>
      <c r="PZO31" s="85"/>
      <c r="PZP31" s="80"/>
      <c r="PZQ31" s="80"/>
      <c r="PZR31" s="85"/>
      <c r="PZS31" s="77"/>
      <c r="PZT31" s="74"/>
      <c r="PZU31" s="74"/>
      <c r="PZV31" s="85"/>
      <c r="PZW31" s="74"/>
      <c r="PZX31" s="74"/>
      <c r="PZY31" s="85"/>
      <c r="PZZ31" s="74"/>
      <c r="QAA31" s="74"/>
      <c r="QAB31" s="85"/>
      <c r="QAC31" s="74"/>
      <c r="QAD31" s="74"/>
      <c r="QAE31" s="85"/>
      <c r="QAF31" s="80"/>
      <c r="QAG31" s="80"/>
      <c r="QAH31" s="85"/>
      <c r="QAI31" s="77"/>
      <c r="QAJ31" s="74"/>
      <c r="QAK31" s="74"/>
      <c r="QAL31" s="85"/>
      <c r="QAM31" s="74"/>
      <c r="QAN31" s="74"/>
      <c r="QAO31" s="85"/>
      <c r="QAP31" s="74"/>
      <c r="QAQ31" s="74"/>
      <c r="QAR31" s="85"/>
      <c r="QAS31" s="74"/>
      <c r="QAT31" s="74"/>
      <c r="QAU31" s="85"/>
      <c r="QAV31" s="80"/>
      <c r="QAW31" s="80"/>
      <c r="QAX31" s="85"/>
      <c r="QAY31" s="77"/>
      <c r="QAZ31" s="74"/>
      <c r="QBA31" s="74"/>
      <c r="QBB31" s="85"/>
      <c r="QBC31" s="74"/>
      <c r="QBD31" s="74"/>
      <c r="QBE31" s="85"/>
      <c r="QBF31" s="74"/>
      <c r="QBG31" s="74"/>
      <c r="QBH31" s="85"/>
      <c r="QBI31" s="74"/>
      <c r="QBJ31" s="74"/>
      <c r="QBK31" s="85"/>
      <c r="QBL31" s="80"/>
      <c r="QBM31" s="80"/>
      <c r="QBN31" s="85"/>
      <c r="QBO31" s="77"/>
      <c r="QBP31" s="74"/>
      <c r="QBQ31" s="74"/>
      <c r="QBR31" s="85"/>
      <c r="QBS31" s="74"/>
      <c r="QBT31" s="74"/>
      <c r="QBU31" s="85"/>
      <c r="QBV31" s="74"/>
      <c r="QBW31" s="74"/>
      <c r="QBX31" s="85"/>
      <c r="QBY31" s="74"/>
      <c r="QBZ31" s="74"/>
      <c r="QCA31" s="85"/>
      <c r="QCB31" s="80"/>
      <c r="QCC31" s="80"/>
      <c r="QCD31" s="85"/>
      <c r="QCE31" s="77"/>
      <c r="QCF31" s="74"/>
      <c r="QCG31" s="74"/>
      <c r="QCH31" s="85"/>
      <c r="QCI31" s="74"/>
      <c r="QCJ31" s="74"/>
      <c r="QCK31" s="85"/>
      <c r="QCL31" s="74"/>
      <c r="QCM31" s="74"/>
      <c r="QCN31" s="85"/>
      <c r="QCO31" s="74"/>
      <c r="QCP31" s="74"/>
      <c r="QCQ31" s="85"/>
      <c r="QCR31" s="80"/>
      <c r="QCS31" s="80"/>
      <c r="QCT31" s="85"/>
      <c r="QCU31" s="77"/>
      <c r="QCV31" s="74"/>
      <c r="QCW31" s="74"/>
      <c r="QCX31" s="85"/>
      <c r="QCY31" s="74"/>
      <c r="QCZ31" s="74"/>
      <c r="QDA31" s="85"/>
      <c r="QDB31" s="74"/>
      <c r="QDC31" s="74"/>
      <c r="QDD31" s="85"/>
      <c r="QDE31" s="74"/>
      <c r="QDF31" s="74"/>
      <c r="QDG31" s="85"/>
      <c r="QDH31" s="80"/>
      <c r="QDI31" s="80"/>
      <c r="QDJ31" s="85"/>
      <c r="QDK31" s="77"/>
      <c r="QDL31" s="74"/>
      <c r="QDM31" s="74"/>
      <c r="QDN31" s="85"/>
      <c r="QDO31" s="74"/>
      <c r="QDP31" s="74"/>
      <c r="QDQ31" s="85"/>
      <c r="QDR31" s="74"/>
      <c r="QDS31" s="74"/>
      <c r="QDT31" s="85"/>
      <c r="QDU31" s="74"/>
      <c r="QDV31" s="74"/>
      <c r="QDW31" s="85"/>
      <c r="QDX31" s="80"/>
      <c r="QDY31" s="80"/>
      <c r="QDZ31" s="85"/>
      <c r="QEA31" s="77"/>
      <c r="QEB31" s="74"/>
      <c r="QEC31" s="74"/>
      <c r="QED31" s="85"/>
      <c r="QEE31" s="74"/>
      <c r="QEF31" s="74"/>
      <c r="QEG31" s="85"/>
      <c r="QEH31" s="74"/>
      <c r="QEI31" s="74"/>
      <c r="QEJ31" s="85"/>
      <c r="QEK31" s="74"/>
      <c r="QEL31" s="74"/>
      <c r="QEM31" s="85"/>
      <c r="QEN31" s="80"/>
      <c r="QEO31" s="80"/>
      <c r="QEP31" s="85"/>
      <c r="QEQ31" s="77"/>
      <c r="QER31" s="74"/>
      <c r="QES31" s="74"/>
      <c r="QET31" s="85"/>
      <c r="QEU31" s="74"/>
      <c r="QEV31" s="74"/>
      <c r="QEW31" s="85"/>
      <c r="QEX31" s="74"/>
      <c r="QEY31" s="74"/>
      <c r="QEZ31" s="85"/>
      <c r="QFA31" s="74"/>
      <c r="QFB31" s="74"/>
      <c r="QFC31" s="85"/>
      <c r="QFD31" s="80"/>
      <c r="QFE31" s="80"/>
      <c r="QFF31" s="85"/>
      <c r="QFG31" s="77"/>
      <c r="QFH31" s="74"/>
      <c r="QFI31" s="74"/>
      <c r="QFJ31" s="85"/>
      <c r="QFK31" s="74"/>
      <c r="QFL31" s="74"/>
      <c r="QFM31" s="85"/>
      <c r="QFN31" s="74"/>
      <c r="QFO31" s="74"/>
      <c r="QFP31" s="85"/>
      <c r="QFQ31" s="74"/>
      <c r="QFR31" s="74"/>
      <c r="QFS31" s="85"/>
      <c r="QFT31" s="80"/>
      <c r="QFU31" s="80"/>
      <c r="QFV31" s="85"/>
      <c r="QFW31" s="77"/>
      <c r="QFX31" s="74"/>
      <c r="QFY31" s="74"/>
      <c r="QFZ31" s="85"/>
      <c r="QGA31" s="74"/>
      <c r="QGB31" s="74"/>
      <c r="QGC31" s="85"/>
      <c r="QGD31" s="74"/>
      <c r="QGE31" s="74"/>
      <c r="QGF31" s="85"/>
      <c r="QGG31" s="74"/>
      <c r="QGH31" s="74"/>
      <c r="QGI31" s="85"/>
      <c r="QGJ31" s="80"/>
      <c r="QGK31" s="80"/>
      <c r="QGL31" s="85"/>
      <c r="QGM31" s="77"/>
      <c r="QGN31" s="74"/>
      <c r="QGO31" s="74"/>
      <c r="QGP31" s="85"/>
      <c r="QGQ31" s="74"/>
      <c r="QGR31" s="74"/>
      <c r="QGS31" s="85"/>
      <c r="QGT31" s="74"/>
      <c r="QGU31" s="74"/>
      <c r="QGV31" s="85"/>
      <c r="QGW31" s="74"/>
      <c r="QGX31" s="74"/>
      <c r="QGY31" s="85"/>
      <c r="QGZ31" s="80"/>
      <c r="QHA31" s="80"/>
      <c r="QHB31" s="85"/>
      <c r="QHC31" s="77"/>
      <c r="QHD31" s="74"/>
      <c r="QHE31" s="74"/>
      <c r="QHF31" s="85"/>
      <c r="QHG31" s="74"/>
      <c r="QHH31" s="74"/>
      <c r="QHI31" s="85"/>
      <c r="QHJ31" s="74"/>
      <c r="QHK31" s="74"/>
      <c r="QHL31" s="85"/>
      <c r="QHM31" s="74"/>
      <c r="QHN31" s="74"/>
      <c r="QHO31" s="85"/>
      <c r="QHP31" s="80"/>
      <c r="QHQ31" s="80"/>
      <c r="QHR31" s="85"/>
      <c r="QHS31" s="77"/>
      <c r="QHT31" s="74"/>
      <c r="QHU31" s="74"/>
      <c r="QHV31" s="85"/>
      <c r="QHW31" s="74"/>
      <c r="QHX31" s="74"/>
      <c r="QHY31" s="85"/>
      <c r="QHZ31" s="74"/>
      <c r="QIA31" s="74"/>
      <c r="QIB31" s="85"/>
      <c r="QIC31" s="74"/>
      <c r="QID31" s="74"/>
      <c r="QIE31" s="85"/>
      <c r="QIF31" s="80"/>
      <c r="QIG31" s="80"/>
      <c r="QIH31" s="85"/>
      <c r="QII31" s="77"/>
      <c r="QIJ31" s="74"/>
      <c r="QIK31" s="74"/>
      <c r="QIL31" s="85"/>
      <c r="QIM31" s="74"/>
      <c r="QIN31" s="74"/>
      <c r="QIO31" s="85"/>
      <c r="QIP31" s="74"/>
      <c r="QIQ31" s="74"/>
      <c r="QIR31" s="85"/>
      <c r="QIS31" s="74"/>
      <c r="QIT31" s="74"/>
      <c r="QIU31" s="85"/>
      <c r="QIV31" s="80"/>
      <c r="QIW31" s="80"/>
      <c r="QIX31" s="85"/>
      <c r="QIY31" s="77"/>
      <c r="QIZ31" s="74"/>
      <c r="QJA31" s="74"/>
      <c r="QJB31" s="85"/>
      <c r="QJC31" s="74"/>
      <c r="QJD31" s="74"/>
      <c r="QJE31" s="85"/>
      <c r="QJF31" s="74"/>
      <c r="QJG31" s="74"/>
      <c r="QJH31" s="85"/>
      <c r="QJI31" s="74"/>
      <c r="QJJ31" s="74"/>
      <c r="QJK31" s="85"/>
      <c r="QJL31" s="80"/>
      <c r="QJM31" s="80"/>
      <c r="QJN31" s="85"/>
      <c r="QJO31" s="77"/>
      <c r="QJP31" s="74"/>
      <c r="QJQ31" s="74"/>
      <c r="QJR31" s="85"/>
      <c r="QJS31" s="74"/>
      <c r="QJT31" s="74"/>
      <c r="QJU31" s="85"/>
      <c r="QJV31" s="74"/>
      <c r="QJW31" s="74"/>
      <c r="QJX31" s="85"/>
      <c r="QJY31" s="74"/>
      <c r="QJZ31" s="74"/>
      <c r="QKA31" s="85"/>
      <c r="QKB31" s="80"/>
      <c r="QKC31" s="80"/>
      <c r="QKD31" s="85"/>
      <c r="QKE31" s="77"/>
      <c r="QKF31" s="74"/>
      <c r="QKG31" s="74"/>
      <c r="QKH31" s="85"/>
      <c r="QKI31" s="74"/>
      <c r="QKJ31" s="74"/>
      <c r="QKK31" s="85"/>
      <c r="QKL31" s="74"/>
      <c r="QKM31" s="74"/>
      <c r="QKN31" s="85"/>
      <c r="QKO31" s="74"/>
      <c r="QKP31" s="74"/>
      <c r="QKQ31" s="85"/>
      <c r="QKR31" s="80"/>
      <c r="QKS31" s="80"/>
      <c r="QKT31" s="85"/>
      <c r="QKU31" s="77"/>
      <c r="QKV31" s="74"/>
      <c r="QKW31" s="74"/>
      <c r="QKX31" s="85"/>
      <c r="QKY31" s="74"/>
      <c r="QKZ31" s="74"/>
      <c r="QLA31" s="85"/>
      <c r="QLB31" s="74"/>
      <c r="QLC31" s="74"/>
      <c r="QLD31" s="85"/>
      <c r="QLE31" s="74"/>
      <c r="QLF31" s="74"/>
      <c r="QLG31" s="85"/>
      <c r="QLH31" s="80"/>
      <c r="QLI31" s="80"/>
      <c r="QLJ31" s="85"/>
      <c r="QLK31" s="77"/>
      <c r="QLL31" s="74"/>
      <c r="QLM31" s="74"/>
      <c r="QLN31" s="85"/>
      <c r="QLO31" s="74"/>
      <c r="QLP31" s="74"/>
      <c r="QLQ31" s="85"/>
      <c r="QLR31" s="74"/>
      <c r="QLS31" s="74"/>
      <c r="QLT31" s="85"/>
      <c r="QLU31" s="74"/>
      <c r="QLV31" s="74"/>
      <c r="QLW31" s="85"/>
      <c r="QLX31" s="80"/>
      <c r="QLY31" s="80"/>
      <c r="QLZ31" s="85"/>
      <c r="QMA31" s="77"/>
      <c r="QMB31" s="74"/>
      <c r="QMC31" s="74"/>
      <c r="QMD31" s="85"/>
      <c r="QME31" s="74"/>
      <c r="QMF31" s="74"/>
      <c r="QMG31" s="85"/>
      <c r="QMH31" s="74"/>
      <c r="QMI31" s="74"/>
      <c r="QMJ31" s="85"/>
      <c r="QMK31" s="74"/>
      <c r="QML31" s="74"/>
      <c r="QMM31" s="85"/>
      <c r="QMN31" s="80"/>
      <c r="QMO31" s="80"/>
      <c r="QMP31" s="85"/>
      <c r="QMQ31" s="77"/>
      <c r="QMR31" s="74"/>
      <c r="QMS31" s="74"/>
      <c r="QMT31" s="85"/>
      <c r="QMU31" s="74"/>
      <c r="QMV31" s="74"/>
      <c r="QMW31" s="85"/>
      <c r="QMX31" s="74"/>
      <c r="QMY31" s="74"/>
      <c r="QMZ31" s="85"/>
      <c r="QNA31" s="74"/>
      <c r="QNB31" s="74"/>
      <c r="QNC31" s="85"/>
      <c r="QND31" s="80"/>
      <c r="QNE31" s="80"/>
      <c r="QNF31" s="85"/>
      <c r="QNG31" s="77"/>
      <c r="QNH31" s="74"/>
      <c r="QNI31" s="74"/>
      <c r="QNJ31" s="85"/>
      <c r="QNK31" s="74"/>
      <c r="QNL31" s="74"/>
      <c r="QNM31" s="85"/>
      <c r="QNN31" s="74"/>
      <c r="QNO31" s="74"/>
      <c r="QNP31" s="85"/>
      <c r="QNQ31" s="74"/>
      <c r="QNR31" s="74"/>
      <c r="QNS31" s="85"/>
      <c r="QNT31" s="80"/>
      <c r="QNU31" s="80"/>
      <c r="QNV31" s="85"/>
      <c r="QNW31" s="77"/>
      <c r="QNX31" s="74"/>
      <c r="QNY31" s="74"/>
      <c r="QNZ31" s="85"/>
      <c r="QOA31" s="74"/>
      <c r="QOB31" s="74"/>
      <c r="QOC31" s="85"/>
      <c r="QOD31" s="74"/>
      <c r="QOE31" s="74"/>
      <c r="QOF31" s="85"/>
      <c r="QOG31" s="74"/>
      <c r="QOH31" s="74"/>
      <c r="QOI31" s="85"/>
      <c r="QOJ31" s="80"/>
      <c r="QOK31" s="80"/>
      <c r="QOL31" s="85"/>
      <c r="QOM31" s="77"/>
      <c r="QON31" s="74"/>
      <c r="QOO31" s="74"/>
      <c r="QOP31" s="85"/>
      <c r="QOQ31" s="74"/>
      <c r="QOR31" s="74"/>
      <c r="QOS31" s="85"/>
      <c r="QOT31" s="74"/>
      <c r="QOU31" s="74"/>
      <c r="QOV31" s="85"/>
      <c r="QOW31" s="74"/>
      <c r="QOX31" s="74"/>
      <c r="QOY31" s="85"/>
      <c r="QOZ31" s="80"/>
      <c r="QPA31" s="80"/>
      <c r="QPB31" s="85"/>
      <c r="QPC31" s="77"/>
      <c r="QPD31" s="74"/>
      <c r="QPE31" s="74"/>
      <c r="QPF31" s="85"/>
      <c r="QPG31" s="74"/>
      <c r="QPH31" s="74"/>
      <c r="QPI31" s="85"/>
      <c r="QPJ31" s="74"/>
      <c r="QPK31" s="74"/>
      <c r="QPL31" s="85"/>
      <c r="QPM31" s="74"/>
      <c r="QPN31" s="74"/>
      <c r="QPO31" s="85"/>
      <c r="QPP31" s="80"/>
      <c r="QPQ31" s="80"/>
      <c r="QPR31" s="85"/>
      <c r="QPS31" s="77"/>
      <c r="QPT31" s="74"/>
      <c r="QPU31" s="74"/>
      <c r="QPV31" s="85"/>
      <c r="QPW31" s="74"/>
      <c r="QPX31" s="74"/>
      <c r="QPY31" s="85"/>
      <c r="QPZ31" s="74"/>
      <c r="QQA31" s="74"/>
      <c r="QQB31" s="85"/>
      <c r="QQC31" s="74"/>
      <c r="QQD31" s="74"/>
      <c r="QQE31" s="85"/>
      <c r="QQF31" s="80"/>
      <c r="QQG31" s="80"/>
      <c r="QQH31" s="85"/>
      <c r="QQI31" s="77"/>
      <c r="QQJ31" s="74"/>
      <c r="QQK31" s="74"/>
      <c r="QQL31" s="85"/>
      <c r="QQM31" s="74"/>
      <c r="QQN31" s="74"/>
      <c r="QQO31" s="85"/>
      <c r="QQP31" s="74"/>
      <c r="QQQ31" s="74"/>
      <c r="QQR31" s="85"/>
      <c r="QQS31" s="74"/>
      <c r="QQT31" s="74"/>
      <c r="QQU31" s="85"/>
      <c r="QQV31" s="80"/>
      <c r="QQW31" s="80"/>
      <c r="QQX31" s="85"/>
      <c r="QQY31" s="77"/>
      <c r="QQZ31" s="74"/>
      <c r="QRA31" s="74"/>
      <c r="QRB31" s="85"/>
      <c r="QRC31" s="74"/>
      <c r="QRD31" s="74"/>
      <c r="QRE31" s="85"/>
      <c r="QRF31" s="74"/>
      <c r="QRG31" s="74"/>
      <c r="QRH31" s="85"/>
      <c r="QRI31" s="74"/>
      <c r="QRJ31" s="74"/>
      <c r="QRK31" s="85"/>
      <c r="QRL31" s="80"/>
      <c r="QRM31" s="80"/>
      <c r="QRN31" s="85"/>
      <c r="QRO31" s="77"/>
      <c r="QRP31" s="74"/>
      <c r="QRQ31" s="74"/>
      <c r="QRR31" s="85"/>
      <c r="QRS31" s="74"/>
      <c r="QRT31" s="74"/>
      <c r="QRU31" s="85"/>
      <c r="QRV31" s="74"/>
      <c r="QRW31" s="74"/>
      <c r="QRX31" s="85"/>
      <c r="QRY31" s="74"/>
      <c r="QRZ31" s="74"/>
      <c r="QSA31" s="85"/>
      <c r="QSB31" s="80"/>
      <c r="QSC31" s="80"/>
      <c r="QSD31" s="85"/>
      <c r="QSE31" s="77"/>
      <c r="QSF31" s="74"/>
      <c r="QSG31" s="74"/>
      <c r="QSH31" s="85"/>
      <c r="QSI31" s="74"/>
      <c r="QSJ31" s="74"/>
      <c r="QSK31" s="85"/>
      <c r="QSL31" s="74"/>
      <c r="QSM31" s="74"/>
      <c r="QSN31" s="85"/>
      <c r="QSO31" s="74"/>
      <c r="QSP31" s="74"/>
      <c r="QSQ31" s="85"/>
      <c r="QSR31" s="80"/>
      <c r="QSS31" s="80"/>
      <c r="QST31" s="85"/>
      <c r="QSU31" s="77"/>
      <c r="QSV31" s="74"/>
      <c r="QSW31" s="74"/>
      <c r="QSX31" s="85"/>
      <c r="QSY31" s="74"/>
      <c r="QSZ31" s="74"/>
      <c r="QTA31" s="85"/>
      <c r="QTB31" s="74"/>
      <c r="QTC31" s="74"/>
      <c r="QTD31" s="85"/>
      <c r="QTE31" s="74"/>
      <c r="QTF31" s="74"/>
      <c r="QTG31" s="85"/>
      <c r="QTH31" s="80"/>
      <c r="QTI31" s="80"/>
      <c r="QTJ31" s="85"/>
      <c r="QTK31" s="77"/>
      <c r="QTL31" s="74"/>
      <c r="QTM31" s="74"/>
      <c r="QTN31" s="85"/>
      <c r="QTO31" s="74"/>
      <c r="QTP31" s="74"/>
      <c r="QTQ31" s="85"/>
      <c r="QTR31" s="74"/>
      <c r="QTS31" s="74"/>
      <c r="QTT31" s="85"/>
      <c r="QTU31" s="74"/>
      <c r="QTV31" s="74"/>
      <c r="QTW31" s="85"/>
      <c r="QTX31" s="80"/>
      <c r="QTY31" s="80"/>
      <c r="QTZ31" s="85"/>
      <c r="QUA31" s="77"/>
      <c r="QUB31" s="74"/>
      <c r="QUC31" s="74"/>
      <c r="QUD31" s="85"/>
      <c r="QUE31" s="74"/>
      <c r="QUF31" s="74"/>
      <c r="QUG31" s="85"/>
      <c r="QUH31" s="74"/>
      <c r="QUI31" s="74"/>
      <c r="QUJ31" s="85"/>
      <c r="QUK31" s="74"/>
      <c r="QUL31" s="74"/>
      <c r="QUM31" s="85"/>
      <c r="QUN31" s="80"/>
      <c r="QUO31" s="80"/>
      <c r="QUP31" s="85"/>
      <c r="QUQ31" s="77"/>
      <c r="QUR31" s="74"/>
      <c r="QUS31" s="74"/>
      <c r="QUT31" s="85"/>
      <c r="QUU31" s="74"/>
      <c r="QUV31" s="74"/>
      <c r="QUW31" s="85"/>
      <c r="QUX31" s="74"/>
      <c r="QUY31" s="74"/>
      <c r="QUZ31" s="85"/>
      <c r="QVA31" s="74"/>
      <c r="QVB31" s="74"/>
      <c r="QVC31" s="85"/>
      <c r="QVD31" s="80"/>
      <c r="QVE31" s="80"/>
      <c r="QVF31" s="85"/>
      <c r="QVG31" s="77"/>
      <c r="QVH31" s="74"/>
      <c r="QVI31" s="74"/>
      <c r="QVJ31" s="85"/>
      <c r="QVK31" s="74"/>
      <c r="QVL31" s="74"/>
      <c r="QVM31" s="85"/>
      <c r="QVN31" s="74"/>
      <c r="QVO31" s="74"/>
      <c r="QVP31" s="85"/>
      <c r="QVQ31" s="74"/>
      <c r="QVR31" s="74"/>
      <c r="QVS31" s="85"/>
      <c r="QVT31" s="80"/>
      <c r="QVU31" s="80"/>
      <c r="QVV31" s="85"/>
      <c r="QVW31" s="77"/>
      <c r="QVX31" s="74"/>
      <c r="QVY31" s="74"/>
      <c r="QVZ31" s="85"/>
      <c r="QWA31" s="74"/>
      <c r="QWB31" s="74"/>
      <c r="QWC31" s="85"/>
      <c r="QWD31" s="74"/>
      <c r="QWE31" s="74"/>
      <c r="QWF31" s="85"/>
      <c r="QWG31" s="74"/>
      <c r="QWH31" s="74"/>
      <c r="QWI31" s="85"/>
      <c r="QWJ31" s="80"/>
      <c r="QWK31" s="80"/>
      <c r="QWL31" s="85"/>
      <c r="QWM31" s="77"/>
      <c r="QWN31" s="74"/>
      <c r="QWO31" s="74"/>
      <c r="QWP31" s="85"/>
      <c r="QWQ31" s="74"/>
      <c r="QWR31" s="74"/>
      <c r="QWS31" s="85"/>
      <c r="QWT31" s="74"/>
      <c r="QWU31" s="74"/>
      <c r="QWV31" s="85"/>
      <c r="QWW31" s="74"/>
      <c r="QWX31" s="74"/>
      <c r="QWY31" s="85"/>
      <c r="QWZ31" s="80"/>
      <c r="QXA31" s="80"/>
      <c r="QXB31" s="85"/>
      <c r="QXC31" s="77"/>
      <c r="QXD31" s="74"/>
      <c r="QXE31" s="74"/>
      <c r="QXF31" s="85"/>
      <c r="QXG31" s="74"/>
      <c r="QXH31" s="74"/>
      <c r="QXI31" s="85"/>
      <c r="QXJ31" s="74"/>
      <c r="QXK31" s="74"/>
      <c r="QXL31" s="85"/>
      <c r="QXM31" s="74"/>
      <c r="QXN31" s="74"/>
      <c r="QXO31" s="85"/>
      <c r="QXP31" s="80"/>
      <c r="QXQ31" s="80"/>
      <c r="QXR31" s="85"/>
      <c r="QXS31" s="77"/>
      <c r="QXT31" s="74"/>
      <c r="QXU31" s="74"/>
      <c r="QXV31" s="85"/>
      <c r="QXW31" s="74"/>
      <c r="QXX31" s="74"/>
      <c r="QXY31" s="85"/>
      <c r="QXZ31" s="74"/>
      <c r="QYA31" s="74"/>
      <c r="QYB31" s="85"/>
      <c r="QYC31" s="74"/>
      <c r="QYD31" s="74"/>
      <c r="QYE31" s="85"/>
      <c r="QYF31" s="80"/>
      <c r="QYG31" s="80"/>
      <c r="QYH31" s="85"/>
      <c r="QYI31" s="77"/>
      <c r="QYJ31" s="74"/>
      <c r="QYK31" s="74"/>
      <c r="QYL31" s="85"/>
      <c r="QYM31" s="74"/>
      <c r="QYN31" s="74"/>
      <c r="QYO31" s="85"/>
      <c r="QYP31" s="74"/>
      <c r="QYQ31" s="74"/>
      <c r="QYR31" s="85"/>
      <c r="QYS31" s="74"/>
      <c r="QYT31" s="74"/>
      <c r="QYU31" s="85"/>
      <c r="QYV31" s="80"/>
      <c r="QYW31" s="80"/>
      <c r="QYX31" s="85"/>
      <c r="QYY31" s="77"/>
      <c r="QYZ31" s="74"/>
      <c r="QZA31" s="74"/>
      <c r="QZB31" s="85"/>
      <c r="QZC31" s="74"/>
      <c r="QZD31" s="74"/>
      <c r="QZE31" s="85"/>
      <c r="QZF31" s="74"/>
      <c r="QZG31" s="74"/>
      <c r="QZH31" s="85"/>
      <c r="QZI31" s="74"/>
      <c r="QZJ31" s="74"/>
      <c r="QZK31" s="85"/>
      <c r="QZL31" s="80"/>
      <c r="QZM31" s="80"/>
      <c r="QZN31" s="85"/>
      <c r="QZO31" s="77"/>
      <c r="QZP31" s="74"/>
      <c r="QZQ31" s="74"/>
      <c r="QZR31" s="85"/>
      <c r="QZS31" s="74"/>
      <c r="QZT31" s="74"/>
      <c r="QZU31" s="85"/>
      <c r="QZV31" s="74"/>
      <c r="QZW31" s="74"/>
      <c r="QZX31" s="85"/>
      <c r="QZY31" s="74"/>
      <c r="QZZ31" s="74"/>
      <c r="RAA31" s="85"/>
      <c r="RAB31" s="80"/>
      <c r="RAC31" s="80"/>
      <c r="RAD31" s="85"/>
      <c r="RAE31" s="77"/>
      <c r="RAF31" s="74"/>
      <c r="RAG31" s="74"/>
      <c r="RAH31" s="85"/>
      <c r="RAI31" s="74"/>
      <c r="RAJ31" s="74"/>
      <c r="RAK31" s="85"/>
      <c r="RAL31" s="74"/>
      <c r="RAM31" s="74"/>
      <c r="RAN31" s="85"/>
      <c r="RAO31" s="74"/>
      <c r="RAP31" s="74"/>
      <c r="RAQ31" s="85"/>
      <c r="RAR31" s="80"/>
      <c r="RAS31" s="80"/>
      <c r="RAT31" s="85"/>
      <c r="RAU31" s="77"/>
      <c r="RAV31" s="74"/>
      <c r="RAW31" s="74"/>
      <c r="RAX31" s="85"/>
      <c r="RAY31" s="74"/>
      <c r="RAZ31" s="74"/>
      <c r="RBA31" s="85"/>
      <c r="RBB31" s="74"/>
      <c r="RBC31" s="74"/>
      <c r="RBD31" s="85"/>
      <c r="RBE31" s="74"/>
      <c r="RBF31" s="74"/>
      <c r="RBG31" s="85"/>
      <c r="RBH31" s="80"/>
      <c r="RBI31" s="80"/>
      <c r="RBJ31" s="85"/>
      <c r="RBK31" s="77"/>
      <c r="RBL31" s="74"/>
      <c r="RBM31" s="74"/>
      <c r="RBN31" s="85"/>
      <c r="RBO31" s="74"/>
      <c r="RBP31" s="74"/>
      <c r="RBQ31" s="85"/>
      <c r="RBR31" s="74"/>
      <c r="RBS31" s="74"/>
      <c r="RBT31" s="85"/>
      <c r="RBU31" s="74"/>
      <c r="RBV31" s="74"/>
      <c r="RBW31" s="85"/>
      <c r="RBX31" s="80"/>
      <c r="RBY31" s="80"/>
      <c r="RBZ31" s="85"/>
      <c r="RCA31" s="77"/>
      <c r="RCB31" s="74"/>
      <c r="RCC31" s="74"/>
      <c r="RCD31" s="85"/>
      <c r="RCE31" s="74"/>
      <c r="RCF31" s="74"/>
      <c r="RCG31" s="85"/>
      <c r="RCH31" s="74"/>
      <c r="RCI31" s="74"/>
      <c r="RCJ31" s="85"/>
      <c r="RCK31" s="74"/>
      <c r="RCL31" s="74"/>
      <c r="RCM31" s="85"/>
      <c r="RCN31" s="80"/>
      <c r="RCO31" s="80"/>
      <c r="RCP31" s="85"/>
      <c r="RCQ31" s="77"/>
      <c r="RCR31" s="74"/>
      <c r="RCS31" s="74"/>
      <c r="RCT31" s="85"/>
      <c r="RCU31" s="74"/>
      <c r="RCV31" s="74"/>
      <c r="RCW31" s="85"/>
      <c r="RCX31" s="74"/>
      <c r="RCY31" s="74"/>
      <c r="RCZ31" s="85"/>
      <c r="RDA31" s="74"/>
      <c r="RDB31" s="74"/>
      <c r="RDC31" s="85"/>
      <c r="RDD31" s="80"/>
      <c r="RDE31" s="80"/>
      <c r="RDF31" s="85"/>
      <c r="RDG31" s="77"/>
      <c r="RDH31" s="74"/>
      <c r="RDI31" s="74"/>
      <c r="RDJ31" s="85"/>
      <c r="RDK31" s="74"/>
      <c r="RDL31" s="74"/>
      <c r="RDM31" s="85"/>
      <c r="RDN31" s="74"/>
      <c r="RDO31" s="74"/>
      <c r="RDP31" s="85"/>
      <c r="RDQ31" s="74"/>
      <c r="RDR31" s="74"/>
      <c r="RDS31" s="85"/>
      <c r="RDT31" s="80"/>
      <c r="RDU31" s="80"/>
      <c r="RDV31" s="85"/>
      <c r="RDW31" s="77"/>
      <c r="RDX31" s="74"/>
      <c r="RDY31" s="74"/>
      <c r="RDZ31" s="85"/>
      <c r="REA31" s="74"/>
      <c r="REB31" s="74"/>
      <c r="REC31" s="85"/>
      <c r="RED31" s="74"/>
      <c r="REE31" s="74"/>
      <c r="REF31" s="85"/>
      <c r="REG31" s="74"/>
      <c r="REH31" s="74"/>
      <c r="REI31" s="85"/>
      <c r="REJ31" s="80"/>
      <c r="REK31" s="80"/>
      <c r="REL31" s="85"/>
      <c r="REM31" s="77"/>
      <c r="REN31" s="74"/>
      <c r="REO31" s="74"/>
      <c r="REP31" s="85"/>
      <c r="REQ31" s="74"/>
      <c r="RER31" s="74"/>
      <c r="RES31" s="85"/>
      <c r="RET31" s="74"/>
      <c r="REU31" s="74"/>
      <c r="REV31" s="85"/>
      <c r="REW31" s="74"/>
      <c r="REX31" s="74"/>
      <c r="REY31" s="85"/>
      <c r="REZ31" s="80"/>
      <c r="RFA31" s="80"/>
      <c r="RFB31" s="85"/>
      <c r="RFC31" s="77"/>
      <c r="RFD31" s="74"/>
      <c r="RFE31" s="74"/>
      <c r="RFF31" s="85"/>
      <c r="RFG31" s="74"/>
      <c r="RFH31" s="74"/>
      <c r="RFI31" s="85"/>
      <c r="RFJ31" s="74"/>
      <c r="RFK31" s="74"/>
      <c r="RFL31" s="85"/>
      <c r="RFM31" s="74"/>
      <c r="RFN31" s="74"/>
      <c r="RFO31" s="85"/>
      <c r="RFP31" s="80"/>
      <c r="RFQ31" s="80"/>
      <c r="RFR31" s="85"/>
      <c r="RFS31" s="77"/>
      <c r="RFT31" s="74"/>
      <c r="RFU31" s="74"/>
      <c r="RFV31" s="85"/>
      <c r="RFW31" s="74"/>
      <c r="RFX31" s="74"/>
      <c r="RFY31" s="85"/>
      <c r="RFZ31" s="74"/>
      <c r="RGA31" s="74"/>
      <c r="RGB31" s="85"/>
      <c r="RGC31" s="74"/>
      <c r="RGD31" s="74"/>
      <c r="RGE31" s="85"/>
      <c r="RGF31" s="80"/>
      <c r="RGG31" s="80"/>
      <c r="RGH31" s="85"/>
      <c r="RGI31" s="77"/>
      <c r="RGJ31" s="74"/>
      <c r="RGK31" s="74"/>
      <c r="RGL31" s="85"/>
      <c r="RGM31" s="74"/>
      <c r="RGN31" s="74"/>
      <c r="RGO31" s="85"/>
      <c r="RGP31" s="74"/>
      <c r="RGQ31" s="74"/>
      <c r="RGR31" s="85"/>
      <c r="RGS31" s="74"/>
      <c r="RGT31" s="74"/>
      <c r="RGU31" s="85"/>
      <c r="RGV31" s="80"/>
      <c r="RGW31" s="80"/>
      <c r="RGX31" s="85"/>
      <c r="RGY31" s="77"/>
      <c r="RGZ31" s="74"/>
      <c r="RHA31" s="74"/>
      <c r="RHB31" s="85"/>
      <c r="RHC31" s="74"/>
      <c r="RHD31" s="74"/>
      <c r="RHE31" s="85"/>
      <c r="RHF31" s="74"/>
      <c r="RHG31" s="74"/>
      <c r="RHH31" s="85"/>
      <c r="RHI31" s="74"/>
      <c r="RHJ31" s="74"/>
      <c r="RHK31" s="85"/>
      <c r="RHL31" s="80"/>
      <c r="RHM31" s="80"/>
      <c r="RHN31" s="85"/>
      <c r="RHO31" s="77"/>
      <c r="RHP31" s="74"/>
      <c r="RHQ31" s="74"/>
      <c r="RHR31" s="85"/>
      <c r="RHS31" s="74"/>
      <c r="RHT31" s="74"/>
      <c r="RHU31" s="85"/>
      <c r="RHV31" s="74"/>
      <c r="RHW31" s="74"/>
      <c r="RHX31" s="85"/>
      <c r="RHY31" s="74"/>
      <c r="RHZ31" s="74"/>
      <c r="RIA31" s="85"/>
      <c r="RIB31" s="80"/>
      <c r="RIC31" s="80"/>
      <c r="RID31" s="85"/>
      <c r="RIE31" s="77"/>
      <c r="RIF31" s="74"/>
      <c r="RIG31" s="74"/>
      <c r="RIH31" s="85"/>
      <c r="RII31" s="74"/>
      <c r="RIJ31" s="74"/>
      <c r="RIK31" s="85"/>
      <c r="RIL31" s="74"/>
      <c r="RIM31" s="74"/>
      <c r="RIN31" s="85"/>
      <c r="RIO31" s="74"/>
      <c r="RIP31" s="74"/>
      <c r="RIQ31" s="85"/>
      <c r="RIR31" s="80"/>
      <c r="RIS31" s="80"/>
      <c r="RIT31" s="85"/>
      <c r="RIU31" s="77"/>
      <c r="RIV31" s="74"/>
      <c r="RIW31" s="74"/>
      <c r="RIX31" s="85"/>
      <c r="RIY31" s="74"/>
      <c r="RIZ31" s="74"/>
      <c r="RJA31" s="85"/>
      <c r="RJB31" s="74"/>
      <c r="RJC31" s="74"/>
      <c r="RJD31" s="85"/>
      <c r="RJE31" s="74"/>
      <c r="RJF31" s="74"/>
      <c r="RJG31" s="85"/>
      <c r="RJH31" s="80"/>
      <c r="RJI31" s="80"/>
      <c r="RJJ31" s="85"/>
      <c r="RJK31" s="77"/>
      <c r="RJL31" s="74"/>
      <c r="RJM31" s="74"/>
      <c r="RJN31" s="85"/>
      <c r="RJO31" s="74"/>
      <c r="RJP31" s="74"/>
      <c r="RJQ31" s="85"/>
      <c r="RJR31" s="74"/>
      <c r="RJS31" s="74"/>
      <c r="RJT31" s="85"/>
      <c r="RJU31" s="74"/>
      <c r="RJV31" s="74"/>
      <c r="RJW31" s="85"/>
      <c r="RJX31" s="80"/>
      <c r="RJY31" s="80"/>
      <c r="RJZ31" s="85"/>
      <c r="RKA31" s="77"/>
      <c r="RKB31" s="74"/>
      <c r="RKC31" s="74"/>
      <c r="RKD31" s="85"/>
      <c r="RKE31" s="74"/>
      <c r="RKF31" s="74"/>
      <c r="RKG31" s="85"/>
      <c r="RKH31" s="74"/>
      <c r="RKI31" s="74"/>
      <c r="RKJ31" s="85"/>
      <c r="RKK31" s="74"/>
      <c r="RKL31" s="74"/>
      <c r="RKM31" s="85"/>
      <c r="RKN31" s="80"/>
      <c r="RKO31" s="80"/>
      <c r="RKP31" s="85"/>
      <c r="RKQ31" s="77"/>
      <c r="RKR31" s="74"/>
      <c r="RKS31" s="74"/>
      <c r="RKT31" s="85"/>
      <c r="RKU31" s="74"/>
      <c r="RKV31" s="74"/>
      <c r="RKW31" s="85"/>
      <c r="RKX31" s="74"/>
      <c r="RKY31" s="74"/>
      <c r="RKZ31" s="85"/>
      <c r="RLA31" s="74"/>
      <c r="RLB31" s="74"/>
      <c r="RLC31" s="85"/>
      <c r="RLD31" s="80"/>
      <c r="RLE31" s="80"/>
      <c r="RLF31" s="85"/>
      <c r="RLG31" s="77"/>
      <c r="RLH31" s="74"/>
      <c r="RLI31" s="74"/>
      <c r="RLJ31" s="85"/>
      <c r="RLK31" s="74"/>
      <c r="RLL31" s="74"/>
      <c r="RLM31" s="85"/>
      <c r="RLN31" s="74"/>
      <c r="RLO31" s="74"/>
      <c r="RLP31" s="85"/>
      <c r="RLQ31" s="74"/>
      <c r="RLR31" s="74"/>
      <c r="RLS31" s="85"/>
      <c r="RLT31" s="80"/>
      <c r="RLU31" s="80"/>
      <c r="RLV31" s="85"/>
      <c r="RLW31" s="77"/>
      <c r="RLX31" s="74"/>
      <c r="RLY31" s="74"/>
      <c r="RLZ31" s="85"/>
      <c r="RMA31" s="74"/>
      <c r="RMB31" s="74"/>
      <c r="RMC31" s="85"/>
      <c r="RMD31" s="74"/>
      <c r="RME31" s="74"/>
      <c r="RMF31" s="85"/>
      <c r="RMG31" s="74"/>
      <c r="RMH31" s="74"/>
      <c r="RMI31" s="85"/>
      <c r="RMJ31" s="80"/>
      <c r="RMK31" s="80"/>
      <c r="RML31" s="85"/>
      <c r="RMM31" s="77"/>
      <c r="RMN31" s="74"/>
      <c r="RMO31" s="74"/>
      <c r="RMP31" s="85"/>
      <c r="RMQ31" s="74"/>
      <c r="RMR31" s="74"/>
      <c r="RMS31" s="85"/>
      <c r="RMT31" s="74"/>
      <c r="RMU31" s="74"/>
      <c r="RMV31" s="85"/>
      <c r="RMW31" s="74"/>
      <c r="RMX31" s="74"/>
      <c r="RMY31" s="85"/>
      <c r="RMZ31" s="80"/>
      <c r="RNA31" s="80"/>
      <c r="RNB31" s="85"/>
      <c r="RNC31" s="77"/>
      <c r="RND31" s="74"/>
      <c r="RNE31" s="74"/>
      <c r="RNF31" s="85"/>
      <c r="RNG31" s="74"/>
      <c r="RNH31" s="74"/>
      <c r="RNI31" s="85"/>
      <c r="RNJ31" s="74"/>
      <c r="RNK31" s="74"/>
      <c r="RNL31" s="85"/>
      <c r="RNM31" s="74"/>
      <c r="RNN31" s="74"/>
      <c r="RNO31" s="85"/>
      <c r="RNP31" s="80"/>
      <c r="RNQ31" s="80"/>
      <c r="RNR31" s="85"/>
      <c r="RNS31" s="77"/>
      <c r="RNT31" s="74"/>
      <c r="RNU31" s="74"/>
      <c r="RNV31" s="85"/>
      <c r="RNW31" s="74"/>
      <c r="RNX31" s="74"/>
      <c r="RNY31" s="85"/>
      <c r="RNZ31" s="74"/>
      <c r="ROA31" s="74"/>
      <c r="ROB31" s="85"/>
      <c r="ROC31" s="74"/>
      <c r="ROD31" s="74"/>
      <c r="ROE31" s="85"/>
      <c r="ROF31" s="80"/>
      <c r="ROG31" s="80"/>
      <c r="ROH31" s="85"/>
      <c r="ROI31" s="77"/>
      <c r="ROJ31" s="74"/>
      <c r="ROK31" s="74"/>
      <c r="ROL31" s="85"/>
      <c r="ROM31" s="74"/>
      <c r="RON31" s="74"/>
      <c r="ROO31" s="85"/>
      <c r="ROP31" s="74"/>
      <c r="ROQ31" s="74"/>
      <c r="ROR31" s="85"/>
      <c r="ROS31" s="74"/>
      <c r="ROT31" s="74"/>
      <c r="ROU31" s="85"/>
      <c r="ROV31" s="80"/>
      <c r="ROW31" s="80"/>
      <c r="ROX31" s="85"/>
      <c r="ROY31" s="77"/>
      <c r="ROZ31" s="74"/>
      <c r="RPA31" s="74"/>
      <c r="RPB31" s="85"/>
      <c r="RPC31" s="74"/>
      <c r="RPD31" s="74"/>
      <c r="RPE31" s="85"/>
      <c r="RPF31" s="74"/>
      <c r="RPG31" s="74"/>
      <c r="RPH31" s="85"/>
      <c r="RPI31" s="74"/>
      <c r="RPJ31" s="74"/>
      <c r="RPK31" s="85"/>
      <c r="RPL31" s="80"/>
      <c r="RPM31" s="80"/>
      <c r="RPN31" s="85"/>
      <c r="RPO31" s="77"/>
      <c r="RPP31" s="74"/>
      <c r="RPQ31" s="74"/>
      <c r="RPR31" s="85"/>
      <c r="RPS31" s="74"/>
      <c r="RPT31" s="74"/>
      <c r="RPU31" s="85"/>
      <c r="RPV31" s="74"/>
      <c r="RPW31" s="74"/>
      <c r="RPX31" s="85"/>
      <c r="RPY31" s="74"/>
      <c r="RPZ31" s="74"/>
      <c r="RQA31" s="85"/>
      <c r="RQB31" s="80"/>
      <c r="RQC31" s="80"/>
      <c r="RQD31" s="85"/>
      <c r="RQE31" s="77"/>
      <c r="RQF31" s="74"/>
      <c r="RQG31" s="74"/>
      <c r="RQH31" s="85"/>
      <c r="RQI31" s="74"/>
      <c r="RQJ31" s="74"/>
      <c r="RQK31" s="85"/>
      <c r="RQL31" s="74"/>
      <c r="RQM31" s="74"/>
      <c r="RQN31" s="85"/>
      <c r="RQO31" s="74"/>
      <c r="RQP31" s="74"/>
      <c r="RQQ31" s="85"/>
      <c r="RQR31" s="80"/>
      <c r="RQS31" s="80"/>
      <c r="RQT31" s="85"/>
      <c r="RQU31" s="77"/>
      <c r="RQV31" s="74"/>
      <c r="RQW31" s="74"/>
      <c r="RQX31" s="85"/>
      <c r="RQY31" s="74"/>
      <c r="RQZ31" s="74"/>
      <c r="RRA31" s="85"/>
      <c r="RRB31" s="74"/>
      <c r="RRC31" s="74"/>
      <c r="RRD31" s="85"/>
      <c r="RRE31" s="74"/>
      <c r="RRF31" s="74"/>
      <c r="RRG31" s="85"/>
      <c r="RRH31" s="80"/>
      <c r="RRI31" s="80"/>
      <c r="RRJ31" s="85"/>
      <c r="RRK31" s="77"/>
      <c r="RRL31" s="74"/>
      <c r="RRM31" s="74"/>
      <c r="RRN31" s="85"/>
      <c r="RRO31" s="74"/>
      <c r="RRP31" s="74"/>
      <c r="RRQ31" s="85"/>
      <c r="RRR31" s="74"/>
      <c r="RRS31" s="74"/>
      <c r="RRT31" s="85"/>
      <c r="RRU31" s="74"/>
      <c r="RRV31" s="74"/>
      <c r="RRW31" s="85"/>
      <c r="RRX31" s="80"/>
      <c r="RRY31" s="80"/>
      <c r="RRZ31" s="85"/>
      <c r="RSA31" s="77"/>
      <c r="RSB31" s="74"/>
      <c r="RSC31" s="74"/>
      <c r="RSD31" s="85"/>
      <c r="RSE31" s="74"/>
      <c r="RSF31" s="74"/>
      <c r="RSG31" s="85"/>
      <c r="RSH31" s="74"/>
      <c r="RSI31" s="74"/>
      <c r="RSJ31" s="85"/>
      <c r="RSK31" s="74"/>
      <c r="RSL31" s="74"/>
      <c r="RSM31" s="85"/>
      <c r="RSN31" s="80"/>
      <c r="RSO31" s="80"/>
      <c r="RSP31" s="85"/>
      <c r="RSQ31" s="77"/>
      <c r="RSR31" s="74"/>
      <c r="RSS31" s="74"/>
      <c r="RST31" s="85"/>
      <c r="RSU31" s="74"/>
      <c r="RSV31" s="74"/>
      <c r="RSW31" s="85"/>
      <c r="RSX31" s="74"/>
      <c r="RSY31" s="74"/>
      <c r="RSZ31" s="85"/>
      <c r="RTA31" s="74"/>
      <c r="RTB31" s="74"/>
      <c r="RTC31" s="85"/>
      <c r="RTD31" s="80"/>
      <c r="RTE31" s="80"/>
      <c r="RTF31" s="85"/>
      <c r="RTG31" s="77"/>
      <c r="RTH31" s="74"/>
      <c r="RTI31" s="74"/>
      <c r="RTJ31" s="85"/>
      <c r="RTK31" s="74"/>
      <c r="RTL31" s="74"/>
      <c r="RTM31" s="85"/>
      <c r="RTN31" s="74"/>
      <c r="RTO31" s="74"/>
      <c r="RTP31" s="85"/>
      <c r="RTQ31" s="74"/>
      <c r="RTR31" s="74"/>
      <c r="RTS31" s="85"/>
      <c r="RTT31" s="80"/>
      <c r="RTU31" s="80"/>
      <c r="RTV31" s="85"/>
      <c r="RTW31" s="77"/>
      <c r="RTX31" s="74"/>
      <c r="RTY31" s="74"/>
      <c r="RTZ31" s="85"/>
      <c r="RUA31" s="74"/>
      <c r="RUB31" s="74"/>
      <c r="RUC31" s="85"/>
      <c r="RUD31" s="74"/>
      <c r="RUE31" s="74"/>
      <c r="RUF31" s="85"/>
      <c r="RUG31" s="74"/>
      <c r="RUH31" s="74"/>
      <c r="RUI31" s="85"/>
      <c r="RUJ31" s="80"/>
      <c r="RUK31" s="80"/>
      <c r="RUL31" s="85"/>
      <c r="RUM31" s="77"/>
      <c r="RUN31" s="74"/>
      <c r="RUO31" s="74"/>
      <c r="RUP31" s="85"/>
      <c r="RUQ31" s="74"/>
      <c r="RUR31" s="74"/>
      <c r="RUS31" s="85"/>
      <c r="RUT31" s="74"/>
      <c r="RUU31" s="74"/>
      <c r="RUV31" s="85"/>
      <c r="RUW31" s="74"/>
      <c r="RUX31" s="74"/>
      <c r="RUY31" s="85"/>
      <c r="RUZ31" s="80"/>
      <c r="RVA31" s="80"/>
      <c r="RVB31" s="85"/>
      <c r="RVC31" s="77"/>
      <c r="RVD31" s="74"/>
      <c r="RVE31" s="74"/>
      <c r="RVF31" s="85"/>
      <c r="RVG31" s="74"/>
      <c r="RVH31" s="74"/>
      <c r="RVI31" s="85"/>
      <c r="RVJ31" s="74"/>
      <c r="RVK31" s="74"/>
      <c r="RVL31" s="85"/>
      <c r="RVM31" s="74"/>
      <c r="RVN31" s="74"/>
      <c r="RVO31" s="85"/>
      <c r="RVP31" s="80"/>
      <c r="RVQ31" s="80"/>
      <c r="RVR31" s="85"/>
      <c r="RVS31" s="77"/>
      <c r="RVT31" s="74"/>
      <c r="RVU31" s="74"/>
      <c r="RVV31" s="85"/>
      <c r="RVW31" s="74"/>
      <c r="RVX31" s="74"/>
      <c r="RVY31" s="85"/>
      <c r="RVZ31" s="74"/>
      <c r="RWA31" s="74"/>
      <c r="RWB31" s="85"/>
      <c r="RWC31" s="74"/>
      <c r="RWD31" s="74"/>
      <c r="RWE31" s="85"/>
      <c r="RWF31" s="80"/>
      <c r="RWG31" s="80"/>
      <c r="RWH31" s="85"/>
      <c r="RWI31" s="77"/>
      <c r="RWJ31" s="74"/>
      <c r="RWK31" s="74"/>
      <c r="RWL31" s="85"/>
      <c r="RWM31" s="74"/>
      <c r="RWN31" s="74"/>
      <c r="RWO31" s="85"/>
      <c r="RWP31" s="74"/>
      <c r="RWQ31" s="74"/>
      <c r="RWR31" s="85"/>
      <c r="RWS31" s="74"/>
      <c r="RWT31" s="74"/>
      <c r="RWU31" s="85"/>
      <c r="RWV31" s="80"/>
      <c r="RWW31" s="80"/>
      <c r="RWX31" s="85"/>
      <c r="RWY31" s="77"/>
      <c r="RWZ31" s="74"/>
      <c r="RXA31" s="74"/>
      <c r="RXB31" s="85"/>
      <c r="RXC31" s="74"/>
      <c r="RXD31" s="74"/>
      <c r="RXE31" s="85"/>
      <c r="RXF31" s="74"/>
      <c r="RXG31" s="74"/>
      <c r="RXH31" s="85"/>
      <c r="RXI31" s="74"/>
      <c r="RXJ31" s="74"/>
      <c r="RXK31" s="85"/>
      <c r="RXL31" s="80"/>
      <c r="RXM31" s="80"/>
      <c r="RXN31" s="85"/>
      <c r="RXO31" s="77"/>
      <c r="RXP31" s="74"/>
      <c r="RXQ31" s="74"/>
      <c r="RXR31" s="85"/>
      <c r="RXS31" s="74"/>
      <c r="RXT31" s="74"/>
      <c r="RXU31" s="85"/>
      <c r="RXV31" s="74"/>
      <c r="RXW31" s="74"/>
      <c r="RXX31" s="85"/>
      <c r="RXY31" s="74"/>
      <c r="RXZ31" s="74"/>
      <c r="RYA31" s="85"/>
      <c r="RYB31" s="80"/>
      <c r="RYC31" s="80"/>
      <c r="RYD31" s="85"/>
      <c r="RYE31" s="77"/>
      <c r="RYF31" s="74"/>
      <c r="RYG31" s="74"/>
      <c r="RYH31" s="85"/>
      <c r="RYI31" s="74"/>
      <c r="RYJ31" s="74"/>
      <c r="RYK31" s="85"/>
      <c r="RYL31" s="74"/>
      <c r="RYM31" s="74"/>
      <c r="RYN31" s="85"/>
      <c r="RYO31" s="74"/>
      <c r="RYP31" s="74"/>
      <c r="RYQ31" s="85"/>
      <c r="RYR31" s="80"/>
      <c r="RYS31" s="80"/>
      <c r="RYT31" s="85"/>
      <c r="RYU31" s="77"/>
      <c r="RYV31" s="74"/>
      <c r="RYW31" s="74"/>
      <c r="RYX31" s="85"/>
      <c r="RYY31" s="74"/>
      <c r="RYZ31" s="74"/>
      <c r="RZA31" s="85"/>
      <c r="RZB31" s="74"/>
      <c r="RZC31" s="74"/>
      <c r="RZD31" s="85"/>
      <c r="RZE31" s="74"/>
      <c r="RZF31" s="74"/>
      <c r="RZG31" s="85"/>
      <c r="RZH31" s="80"/>
      <c r="RZI31" s="80"/>
      <c r="RZJ31" s="85"/>
      <c r="RZK31" s="77"/>
      <c r="RZL31" s="74"/>
      <c r="RZM31" s="74"/>
      <c r="RZN31" s="85"/>
      <c r="RZO31" s="74"/>
      <c r="RZP31" s="74"/>
      <c r="RZQ31" s="85"/>
      <c r="RZR31" s="74"/>
      <c r="RZS31" s="74"/>
      <c r="RZT31" s="85"/>
      <c r="RZU31" s="74"/>
      <c r="RZV31" s="74"/>
      <c r="RZW31" s="85"/>
      <c r="RZX31" s="80"/>
      <c r="RZY31" s="80"/>
      <c r="RZZ31" s="85"/>
      <c r="SAA31" s="77"/>
      <c r="SAB31" s="74"/>
      <c r="SAC31" s="74"/>
      <c r="SAD31" s="85"/>
      <c r="SAE31" s="74"/>
      <c r="SAF31" s="74"/>
      <c r="SAG31" s="85"/>
      <c r="SAH31" s="74"/>
      <c r="SAI31" s="74"/>
      <c r="SAJ31" s="85"/>
      <c r="SAK31" s="74"/>
      <c r="SAL31" s="74"/>
      <c r="SAM31" s="85"/>
      <c r="SAN31" s="80"/>
      <c r="SAO31" s="80"/>
      <c r="SAP31" s="85"/>
      <c r="SAQ31" s="77"/>
      <c r="SAR31" s="74"/>
      <c r="SAS31" s="74"/>
      <c r="SAT31" s="85"/>
      <c r="SAU31" s="74"/>
      <c r="SAV31" s="74"/>
      <c r="SAW31" s="85"/>
      <c r="SAX31" s="74"/>
      <c r="SAY31" s="74"/>
      <c r="SAZ31" s="85"/>
      <c r="SBA31" s="74"/>
      <c r="SBB31" s="74"/>
      <c r="SBC31" s="85"/>
      <c r="SBD31" s="80"/>
      <c r="SBE31" s="80"/>
      <c r="SBF31" s="85"/>
      <c r="SBG31" s="77"/>
      <c r="SBH31" s="74"/>
      <c r="SBI31" s="74"/>
      <c r="SBJ31" s="85"/>
      <c r="SBK31" s="74"/>
      <c r="SBL31" s="74"/>
      <c r="SBM31" s="85"/>
      <c r="SBN31" s="74"/>
      <c r="SBO31" s="74"/>
      <c r="SBP31" s="85"/>
      <c r="SBQ31" s="74"/>
      <c r="SBR31" s="74"/>
      <c r="SBS31" s="85"/>
      <c r="SBT31" s="80"/>
      <c r="SBU31" s="80"/>
      <c r="SBV31" s="85"/>
      <c r="SBW31" s="77"/>
      <c r="SBX31" s="74"/>
      <c r="SBY31" s="74"/>
      <c r="SBZ31" s="85"/>
      <c r="SCA31" s="74"/>
      <c r="SCB31" s="74"/>
      <c r="SCC31" s="85"/>
      <c r="SCD31" s="74"/>
      <c r="SCE31" s="74"/>
      <c r="SCF31" s="85"/>
      <c r="SCG31" s="74"/>
      <c r="SCH31" s="74"/>
      <c r="SCI31" s="85"/>
      <c r="SCJ31" s="80"/>
      <c r="SCK31" s="80"/>
      <c r="SCL31" s="85"/>
      <c r="SCM31" s="77"/>
      <c r="SCN31" s="74"/>
      <c r="SCO31" s="74"/>
      <c r="SCP31" s="85"/>
      <c r="SCQ31" s="74"/>
      <c r="SCR31" s="74"/>
      <c r="SCS31" s="85"/>
      <c r="SCT31" s="74"/>
      <c r="SCU31" s="74"/>
      <c r="SCV31" s="85"/>
      <c r="SCW31" s="74"/>
      <c r="SCX31" s="74"/>
      <c r="SCY31" s="85"/>
      <c r="SCZ31" s="80"/>
      <c r="SDA31" s="80"/>
      <c r="SDB31" s="85"/>
      <c r="SDC31" s="77"/>
      <c r="SDD31" s="74"/>
      <c r="SDE31" s="74"/>
      <c r="SDF31" s="85"/>
      <c r="SDG31" s="74"/>
      <c r="SDH31" s="74"/>
      <c r="SDI31" s="85"/>
      <c r="SDJ31" s="74"/>
      <c r="SDK31" s="74"/>
      <c r="SDL31" s="85"/>
      <c r="SDM31" s="74"/>
      <c r="SDN31" s="74"/>
      <c r="SDO31" s="85"/>
      <c r="SDP31" s="80"/>
      <c r="SDQ31" s="80"/>
      <c r="SDR31" s="85"/>
      <c r="SDS31" s="77"/>
      <c r="SDT31" s="74"/>
      <c r="SDU31" s="74"/>
      <c r="SDV31" s="85"/>
      <c r="SDW31" s="74"/>
      <c r="SDX31" s="74"/>
      <c r="SDY31" s="85"/>
      <c r="SDZ31" s="74"/>
      <c r="SEA31" s="74"/>
      <c r="SEB31" s="85"/>
      <c r="SEC31" s="74"/>
      <c r="SED31" s="74"/>
      <c r="SEE31" s="85"/>
      <c r="SEF31" s="80"/>
      <c r="SEG31" s="80"/>
      <c r="SEH31" s="85"/>
      <c r="SEI31" s="77"/>
      <c r="SEJ31" s="74"/>
      <c r="SEK31" s="74"/>
      <c r="SEL31" s="85"/>
      <c r="SEM31" s="74"/>
      <c r="SEN31" s="74"/>
      <c r="SEO31" s="85"/>
      <c r="SEP31" s="74"/>
      <c r="SEQ31" s="74"/>
      <c r="SER31" s="85"/>
      <c r="SES31" s="74"/>
      <c r="SET31" s="74"/>
      <c r="SEU31" s="85"/>
      <c r="SEV31" s="80"/>
      <c r="SEW31" s="80"/>
      <c r="SEX31" s="85"/>
      <c r="SEY31" s="77"/>
      <c r="SEZ31" s="74"/>
      <c r="SFA31" s="74"/>
      <c r="SFB31" s="85"/>
      <c r="SFC31" s="74"/>
      <c r="SFD31" s="74"/>
      <c r="SFE31" s="85"/>
      <c r="SFF31" s="74"/>
      <c r="SFG31" s="74"/>
      <c r="SFH31" s="85"/>
      <c r="SFI31" s="74"/>
      <c r="SFJ31" s="74"/>
      <c r="SFK31" s="85"/>
      <c r="SFL31" s="80"/>
      <c r="SFM31" s="80"/>
      <c r="SFN31" s="85"/>
      <c r="SFO31" s="77"/>
      <c r="SFP31" s="74"/>
      <c r="SFQ31" s="74"/>
      <c r="SFR31" s="85"/>
      <c r="SFS31" s="74"/>
      <c r="SFT31" s="74"/>
      <c r="SFU31" s="85"/>
      <c r="SFV31" s="74"/>
      <c r="SFW31" s="74"/>
      <c r="SFX31" s="85"/>
      <c r="SFY31" s="74"/>
      <c r="SFZ31" s="74"/>
      <c r="SGA31" s="85"/>
      <c r="SGB31" s="80"/>
      <c r="SGC31" s="80"/>
      <c r="SGD31" s="85"/>
      <c r="SGE31" s="77"/>
      <c r="SGF31" s="74"/>
      <c r="SGG31" s="74"/>
      <c r="SGH31" s="85"/>
      <c r="SGI31" s="74"/>
      <c r="SGJ31" s="74"/>
      <c r="SGK31" s="85"/>
      <c r="SGL31" s="74"/>
      <c r="SGM31" s="74"/>
      <c r="SGN31" s="85"/>
      <c r="SGO31" s="74"/>
      <c r="SGP31" s="74"/>
      <c r="SGQ31" s="85"/>
      <c r="SGR31" s="80"/>
      <c r="SGS31" s="80"/>
      <c r="SGT31" s="85"/>
      <c r="SGU31" s="77"/>
      <c r="SGV31" s="74"/>
      <c r="SGW31" s="74"/>
      <c r="SGX31" s="85"/>
      <c r="SGY31" s="74"/>
      <c r="SGZ31" s="74"/>
      <c r="SHA31" s="85"/>
      <c r="SHB31" s="74"/>
      <c r="SHC31" s="74"/>
      <c r="SHD31" s="85"/>
      <c r="SHE31" s="74"/>
      <c r="SHF31" s="74"/>
      <c r="SHG31" s="85"/>
      <c r="SHH31" s="80"/>
      <c r="SHI31" s="80"/>
      <c r="SHJ31" s="85"/>
      <c r="SHK31" s="77"/>
      <c r="SHL31" s="74"/>
      <c r="SHM31" s="74"/>
      <c r="SHN31" s="85"/>
      <c r="SHO31" s="74"/>
      <c r="SHP31" s="74"/>
      <c r="SHQ31" s="85"/>
      <c r="SHR31" s="74"/>
      <c r="SHS31" s="74"/>
      <c r="SHT31" s="85"/>
      <c r="SHU31" s="74"/>
      <c r="SHV31" s="74"/>
      <c r="SHW31" s="85"/>
      <c r="SHX31" s="80"/>
      <c r="SHY31" s="80"/>
      <c r="SHZ31" s="85"/>
      <c r="SIA31" s="77"/>
      <c r="SIB31" s="74"/>
      <c r="SIC31" s="74"/>
      <c r="SID31" s="85"/>
      <c r="SIE31" s="74"/>
      <c r="SIF31" s="74"/>
      <c r="SIG31" s="85"/>
      <c r="SIH31" s="74"/>
      <c r="SII31" s="74"/>
      <c r="SIJ31" s="85"/>
      <c r="SIK31" s="74"/>
      <c r="SIL31" s="74"/>
      <c r="SIM31" s="85"/>
      <c r="SIN31" s="80"/>
      <c r="SIO31" s="80"/>
      <c r="SIP31" s="85"/>
      <c r="SIQ31" s="77"/>
      <c r="SIR31" s="74"/>
      <c r="SIS31" s="74"/>
      <c r="SIT31" s="85"/>
      <c r="SIU31" s="74"/>
      <c r="SIV31" s="74"/>
      <c r="SIW31" s="85"/>
      <c r="SIX31" s="74"/>
      <c r="SIY31" s="74"/>
      <c r="SIZ31" s="85"/>
      <c r="SJA31" s="74"/>
      <c r="SJB31" s="74"/>
      <c r="SJC31" s="85"/>
      <c r="SJD31" s="80"/>
      <c r="SJE31" s="80"/>
      <c r="SJF31" s="85"/>
      <c r="SJG31" s="77"/>
      <c r="SJH31" s="74"/>
      <c r="SJI31" s="74"/>
      <c r="SJJ31" s="85"/>
      <c r="SJK31" s="74"/>
      <c r="SJL31" s="74"/>
      <c r="SJM31" s="85"/>
      <c r="SJN31" s="74"/>
      <c r="SJO31" s="74"/>
      <c r="SJP31" s="85"/>
      <c r="SJQ31" s="74"/>
      <c r="SJR31" s="74"/>
      <c r="SJS31" s="85"/>
      <c r="SJT31" s="80"/>
      <c r="SJU31" s="80"/>
      <c r="SJV31" s="85"/>
      <c r="SJW31" s="77"/>
      <c r="SJX31" s="74"/>
      <c r="SJY31" s="74"/>
      <c r="SJZ31" s="85"/>
      <c r="SKA31" s="74"/>
      <c r="SKB31" s="74"/>
      <c r="SKC31" s="85"/>
      <c r="SKD31" s="74"/>
      <c r="SKE31" s="74"/>
      <c r="SKF31" s="85"/>
      <c r="SKG31" s="74"/>
      <c r="SKH31" s="74"/>
      <c r="SKI31" s="85"/>
      <c r="SKJ31" s="80"/>
      <c r="SKK31" s="80"/>
      <c r="SKL31" s="85"/>
      <c r="SKM31" s="77"/>
      <c r="SKN31" s="74"/>
      <c r="SKO31" s="74"/>
      <c r="SKP31" s="85"/>
      <c r="SKQ31" s="74"/>
      <c r="SKR31" s="74"/>
      <c r="SKS31" s="85"/>
      <c r="SKT31" s="74"/>
      <c r="SKU31" s="74"/>
      <c r="SKV31" s="85"/>
      <c r="SKW31" s="74"/>
      <c r="SKX31" s="74"/>
      <c r="SKY31" s="85"/>
      <c r="SKZ31" s="80"/>
      <c r="SLA31" s="80"/>
      <c r="SLB31" s="85"/>
      <c r="SLC31" s="77"/>
      <c r="SLD31" s="74"/>
      <c r="SLE31" s="74"/>
      <c r="SLF31" s="85"/>
      <c r="SLG31" s="74"/>
      <c r="SLH31" s="74"/>
      <c r="SLI31" s="85"/>
      <c r="SLJ31" s="74"/>
      <c r="SLK31" s="74"/>
      <c r="SLL31" s="85"/>
      <c r="SLM31" s="74"/>
      <c r="SLN31" s="74"/>
      <c r="SLO31" s="85"/>
      <c r="SLP31" s="80"/>
      <c r="SLQ31" s="80"/>
      <c r="SLR31" s="85"/>
      <c r="SLS31" s="77"/>
      <c r="SLT31" s="74"/>
      <c r="SLU31" s="74"/>
      <c r="SLV31" s="85"/>
      <c r="SLW31" s="74"/>
      <c r="SLX31" s="74"/>
      <c r="SLY31" s="85"/>
      <c r="SLZ31" s="74"/>
      <c r="SMA31" s="74"/>
      <c r="SMB31" s="85"/>
      <c r="SMC31" s="74"/>
      <c r="SMD31" s="74"/>
      <c r="SME31" s="85"/>
      <c r="SMF31" s="80"/>
      <c r="SMG31" s="80"/>
      <c r="SMH31" s="85"/>
      <c r="SMI31" s="77"/>
      <c r="SMJ31" s="74"/>
      <c r="SMK31" s="74"/>
      <c r="SML31" s="85"/>
      <c r="SMM31" s="74"/>
      <c r="SMN31" s="74"/>
      <c r="SMO31" s="85"/>
      <c r="SMP31" s="74"/>
      <c r="SMQ31" s="74"/>
      <c r="SMR31" s="85"/>
      <c r="SMS31" s="74"/>
      <c r="SMT31" s="74"/>
      <c r="SMU31" s="85"/>
      <c r="SMV31" s="80"/>
      <c r="SMW31" s="80"/>
      <c r="SMX31" s="85"/>
      <c r="SMY31" s="77"/>
      <c r="SMZ31" s="74"/>
      <c r="SNA31" s="74"/>
      <c r="SNB31" s="85"/>
      <c r="SNC31" s="74"/>
      <c r="SND31" s="74"/>
      <c r="SNE31" s="85"/>
      <c r="SNF31" s="74"/>
      <c r="SNG31" s="74"/>
      <c r="SNH31" s="85"/>
      <c r="SNI31" s="74"/>
      <c r="SNJ31" s="74"/>
      <c r="SNK31" s="85"/>
      <c r="SNL31" s="80"/>
      <c r="SNM31" s="80"/>
      <c r="SNN31" s="85"/>
      <c r="SNO31" s="77"/>
      <c r="SNP31" s="74"/>
      <c r="SNQ31" s="74"/>
      <c r="SNR31" s="85"/>
      <c r="SNS31" s="74"/>
      <c r="SNT31" s="74"/>
      <c r="SNU31" s="85"/>
      <c r="SNV31" s="74"/>
      <c r="SNW31" s="74"/>
      <c r="SNX31" s="85"/>
      <c r="SNY31" s="74"/>
      <c r="SNZ31" s="74"/>
      <c r="SOA31" s="85"/>
      <c r="SOB31" s="80"/>
      <c r="SOC31" s="80"/>
      <c r="SOD31" s="85"/>
      <c r="SOE31" s="77"/>
      <c r="SOF31" s="74"/>
      <c r="SOG31" s="74"/>
      <c r="SOH31" s="85"/>
      <c r="SOI31" s="74"/>
      <c r="SOJ31" s="74"/>
      <c r="SOK31" s="85"/>
      <c r="SOL31" s="74"/>
      <c r="SOM31" s="74"/>
      <c r="SON31" s="85"/>
      <c r="SOO31" s="74"/>
      <c r="SOP31" s="74"/>
      <c r="SOQ31" s="85"/>
      <c r="SOR31" s="80"/>
      <c r="SOS31" s="80"/>
      <c r="SOT31" s="85"/>
      <c r="SOU31" s="77"/>
      <c r="SOV31" s="74"/>
      <c r="SOW31" s="74"/>
      <c r="SOX31" s="85"/>
      <c r="SOY31" s="74"/>
      <c r="SOZ31" s="74"/>
      <c r="SPA31" s="85"/>
      <c r="SPB31" s="74"/>
      <c r="SPC31" s="74"/>
      <c r="SPD31" s="85"/>
      <c r="SPE31" s="74"/>
      <c r="SPF31" s="74"/>
      <c r="SPG31" s="85"/>
      <c r="SPH31" s="80"/>
      <c r="SPI31" s="80"/>
      <c r="SPJ31" s="85"/>
      <c r="SPK31" s="77"/>
      <c r="SPL31" s="74"/>
      <c r="SPM31" s="74"/>
      <c r="SPN31" s="85"/>
      <c r="SPO31" s="74"/>
      <c r="SPP31" s="74"/>
      <c r="SPQ31" s="85"/>
      <c r="SPR31" s="74"/>
      <c r="SPS31" s="74"/>
      <c r="SPT31" s="85"/>
      <c r="SPU31" s="74"/>
      <c r="SPV31" s="74"/>
      <c r="SPW31" s="85"/>
      <c r="SPX31" s="80"/>
      <c r="SPY31" s="80"/>
      <c r="SPZ31" s="85"/>
      <c r="SQA31" s="77"/>
      <c r="SQB31" s="74"/>
      <c r="SQC31" s="74"/>
      <c r="SQD31" s="85"/>
      <c r="SQE31" s="74"/>
      <c r="SQF31" s="74"/>
      <c r="SQG31" s="85"/>
      <c r="SQH31" s="74"/>
      <c r="SQI31" s="74"/>
      <c r="SQJ31" s="85"/>
      <c r="SQK31" s="74"/>
      <c r="SQL31" s="74"/>
      <c r="SQM31" s="85"/>
      <c r="SQN31" s="80"/>
      <c r="SQO31" s="80"/>
      <c r="SQP31" s="85"/>
      <c r="SQQ31" s="77"/>
      <c r="SQR31" s="74"/>
      <c r="SQS31" s="74"/>
      <c r="SQT31" s="85"/>
      <c r="SQU31" s="74"/>
      <c r="SQV31" s="74"/>
      <c r="SQW31" s="85"/>
      <c r="SQX31" s="74"/>
      <c r="SQY31" s="74"/>
      <c r="SQZ31" s="85"/>
      <c r="SRA31" s="74"/>
      <c r="SRB31" s="74"/>
      <c r="SRC31" s="85"/>
      <c r="SRD31" s="80"/>
      <c r="SRE31" s="80"/>
      <c r="SRF31" s="85"/>
      <c r="SRG31" s="77"/>
      <c r="SRH31" s="74"/>
      <c r="SRI31" s="74"/>
      <c r="SRJ31" s="85"/>
      <c r="SRK31" s="74"/>
      <c r="SRL31" s="74"/>
      <c r="SRM31" s="85"/>
      <c r="SRN31" s="74"/>
      <c r="SRO31" s="74"/>
      <c r="SRP31" s="85"/>
      <c r="SRQ31" s="74"/>
      <c r="SRR31" s="74"/>
      <c r="SRS31" s="85"/>
      <c r="SRT31" s="80"/>
      <c r="SRU31" s="80"/>
      <c r="SRV31" s="85"/>
      <c r="SRW31" s="77"/>
      <c r="SRX31" s="74"/>
      <c r="SRY31" s="74"/>
      <c r="SRZ31" s="85"/>
      <c r="SSA31" s="74"/>
      <c r="SSB31" s="74"/>
      <c r="SSC31" s="85"/>
      <c r="SSD31" s="74"/>
      <c r="SSE31" s="74"/>
      <c r="SSF31" s="85"/>
      <c r="SSG31" s="74"/>
      <c r="SSH31" s="74"/>
      <c r="SSI31" s="85"/>
      <c r="SSJ31" s="80"/>
      <c r="SSK31" s="80"/>
      <c r="SSL31" s="85"/>
      <c r="SSM31" s="77"/>
      <c r="SSN31" s="74"/>
      <c r="SSO31" s="74"/>
      <c r="SSP31" s="85"/>
      <c r="SSQ31" s="74"/>
      <c r="SSR31" s="74"/>
      <c r="SSS31" s="85"/>
      <c r="SST31" s="74"/>
      <c r="SSU31" s="74"/>
      <c r="SSV31" s="85"/>
      <c r="SSW31" s="74"/>
      <c r="SSX31" s="74"/>
      <c r="SSY31" s="85"/>
      <c r="SSZ31" s="80"/>
      <c r="STA31" s="80"/>
      <c r="STB31" s="85"/>
      <c r="STC31" s="77"/>
      <c r="STD31" s="74"/>
      <c r="STE31" s="74"/>
      <c r="STF31" s="85"/>
      <c r="STG31" s="74"/>
      <c r="STH31" s="74"/>
      <c r="STI31" s="85"/>
      <c r="STJ31" s="74"/>
      <c r="STK31" s="74"/>
      <c r="STL31" s="85"/>
      <c r="STM31" s="74"/>
      <c r="STN31" s="74"/>
      <c r="STO31" s="85"/>
      <c r="STP31" s="80"/>
      <c r="STQ31" s="80"/>
      <c r="STR31" s="85"/>
      <c r="STS31" s="77"/>
      <c r="STT31" s="74"/>
      <c r="STU31" s="74"/>
      <c r="STV31" s="85"/>
      <c r="STW31" s="74"/>
      <c r="STX31" s="74"/>
      <c r="STY31" s="85"/>
      <c r="STZ31" s="74"/>
      <c r="SUA31" s="74"/>
      <c r="SUB31" s="85"/>
      <c r="SUC31" s="74"/>
      <c r="SUD31" s="74"/>
      <c r="SUE31" s="85"/>
      <c r="SUF31" s="80"/>
      <c r="SUG31" s="80"/>
      <c r="SUH31" s="85"/>
      <c r="SUI31" s="77"/>
      <c r="SUJ31" s="74"/>
      <c r="SUK31" s="74"/>
      <c r="SUL31" s="85"/>
      <c r="SUM31" s="74"/>
      <c r="SUN31" s="74"/>
      <c r="SUO31" s="85"/>
      <c r="SUP31" s="74"/>
      <c r="SUQ31" s="74"/>
      <c r="SUR31" s="85"/>
      <c r="SUS31" s="74"/>
      <c r="SUT31" s="74"/>
      <c r="SUU31" s="85"/>
      <c r="SUV31" s="80"/>
      <c r="SUW31" s="80"/>
      <c r="SUX31" s="85"/>
      <c r="SUY31" s="77"/>
      <c r="SUZ31" s="74"/>
      <c r="SVA31" s="74"/>
      <c r="SVB31" s="85"/>
      <c r="SVC31" s="74"/>
      <c r="SVD31" s="74"/>
      <c r="SVE31" s="85"/>
      <c r="SVF31" s="74"/>
      <c r="SVG31" s="74"/>
      <c r="SVH31" s="85"/>
      <c r="SVI31" s="74"/>
      <c r="SVJ31" s="74"/>
      <c r="SVK31" s="85"/>
      <c r="SVL31" s="80"/>
      <c r="SVM31" s="80"/>
      <c r="SVN31" s="85"/>
      <c r="SVO31" s="77"/>
      <c r="SVP31" s="74"/>
      <c r="SVQ31" s="74"/>
      <c r="SVR31" s="85"/>
      <c r="SVS31" s="74"/>
      <c r="SVT31" s="74"/>
      <c r="SVU31" s="85"/>
      <c r="SVV31" s="74"/>
      <c r="SVW31" s="74"/>
      <c r="SVX31" s="85"/>
      <c r="SVY31" s="74"/>
      <c r="SVZ31" s="74"/>
      <c r="SWA31" s="85"/>
      <c r="SWB31" s="80"/>
      <c r="SWC31" s="80"/>
      <c r="SWD31" s="85"/>
      <c r="SWE31" s="77"/>
      <c r="SWF31" s="74"/>
      <c r="SWG31" s="74"/>
      <c r="SWH31" s="85"/>
      <c r="SWI31" s="74"/>
      <c r="SWJ31" s="74"/>
      <c r="SWK31" s="85"/>
      <c r="SWL31" s="74"/>
      <c r="SWM31" s="74"/>
      <c r="SWN31" s="85"/>
      <c r="SWO31" s="74"/>
      <c r="SWP31" s="74"/>
      <c r="SWQ31" s="85"/>
      <c r="SWR31" s="80"/>
      <c r="SWS31" s="80"/>
      <c r="SWT31" s="85"/>
      <c r="SWU31" s="77"/>
      <c r="SWV31" s="74"/>
      <c r="SWW31" s="74"/>
      <c r="SWX31" s="85"/>
      <c r="SWY31" s="74"/>
      <c r="SWZ31" s="74"/>
      <c r="SXA31" s="85"/>
      <c r="SXB31" s="74"/>
      <c r="SXC31" s="74"/>
      <c r="SXD31" s="85"/>
      <c r="SXE31" s="74"/>
      <c r="SXF31" s="74"/>
      <c r="SXG31" s="85"/>
      <c r="SXH31" s="80"/>
      <c r="SXI31" s="80"/>
      <c r="SXJ31" s="85"/>
      <c r="SXK31" s="77"/>
      <c r="SXL31" s="74"/>
      <c r="SXM31" s="74"/>
      <c r="SXN31" s="85"/>
      <c r="SXO31" s="74"/>
      <c r="SXP31" s="74"/>
      <c r="SXQ31" s="85"/>
      <c r="SXR31" s="74"/>
      <c r="SXS31" s="74"/>
      <c r="SXT31" s="85"/>
      <c r="SXU31" s="74"/>
      <c r="SXV31" s="74"/>
      <c r="SXW31" s="85"/>
      <c r="SXX31" s="80"/>
      <c r="SXY31" s="80"/>
      <c r="SXZ31" s="85"/>
      <c r="SYA31" s="77"/>
      <c r="SYB31" s="74"/>
      <c r="SYC31" s="74"/>
      <c r="SYD31" s="85"/>
      <c r="SYE31" s="74"/>
      <c r="SYF31" s="74"/>
      <c r="SYG31" s="85"/>
      <c r="SYH31" s="74"/>
      <c r="SYI31" s="74"/>
      <c r="SYJ31" s="85"/>
      <c r="SYK31" s="74"/>
      <c r="SYL31" s="74"/>
      <c r="SYM31" s="85"/>
      <c r="SYN31" s="80"/>
      <c r="SYO31" s="80"/>
      <c r="SYP31" s="85"/>
      <c r="SYQ31" s="77"/>
      <c r="SYR31" s="74"/>
      <c r="SYS31" s="74"/>
      <c r="SYT31" s="85"/>
      <c r="SYU31" s="74"/>
      <c r="SYV31" s="74"/>
      <c r="SYW31" s="85"/>
      <c r="SYX31" s="74"/>
      <c r="SYY31" s="74"/>
      <c r="SYZ31" s="85"/>
      <c r="SZA31" s="74"/>
      <c r="SZB31" s="74"/>
      <c r="SZC31" s="85"/>
      <c r="SZD31" s="80"/>
      <c r="SZE31" s="80"/>
      <c r="SZF31" s="85"/>
      <c r="SZG31" s="77"/>
      <c r="SZH31" s="74"/>
      <c r="SZI31" s="74"/>
      <c r="SZJ31" s="85"/>
      <c r="SZK31" s="74"/>
      <c r="SZL31" s="74"/>
      <c r="SZM31" s="85"/>
      <c r="SZN31" s="74"/>
      <c r="SZO31" s="74"/>
      <c r="SZP31" s="85"/>
      <c r="SZQ31" s="74"/>
      <c r="SZR31" s="74"/>
      <c r="SZS31" s="85"/>
      <c r="SZT31" s="80"/>
      <c r="SZU31" s="80"/>
      <c r="SZV31" s="85"/>
      <c r="SZW31" s="77"/>
      <c r="SZX31" s="74"/>
      <c r="SZY31" s="74"/>
      <c r="SZZ31" s="85"/>
      <c r="TAA31" s="74"/>
      <c r="TAB31" s="74"/>
      <c r="TAC31" s="85"/>
      <c r="TAD31" s="74"/>
      <c r="TAE31" s="74"/>
      <c r="TAF31" s="85"/>
      <c r="TAG31" s="74"/>
      <c r="TAH31" s="74"/>
      <c r="TAI31" s="85"/>
      <c r="TAJ31" s="80"/>
      <c r="TAK31" s="80"/>
      <c r="TAL31" s="85"/>
      <c r="TAM31" s="77"/>
      <c r="TAN31" s="74"/>
      <c r="TAO31" s="74"/>
      <c r="TAP31" s="85"/>
      <c r="TAQ31" s="74"/>
      <c r="TAR31" s="74"/>
      <c r="TAS31" s="85"/>
      <c r="TAT31" s="74"/>
      <c r="TAU31" s="74"/>
      <c r="TAV31" s="85"/>
      <c r="TAW31" s="74"/>
      <c r="TAX31" s="74"/>
      <c r="TAY31" s="85"/>
      <c r="TAZ31" s="80"/>
      <c r="TBA31" s="80"/>
      <c r="TBB31" s="85"/>
      <c r="TBC31" s="77"/>
      <c r="TBD31" s="74"/>
      <c r="TBE31" s="74"/>
      <c r="TBF31" s="85"/>
      <c r="TBG31" s="74"/>
      <c r="TBH31" s="74"/>
      <c r="TBI31" s="85"/>
      <c r="TBJ31" s="74"/>
      <c r="TBK31" s="74"/>
      <c r="TBL31" s="85"/>
      <c r="TBM31" s="74"/>
      <c r="TBN31" s="74"/>
      <c r="TBO31" s="85"/>
      <c r="TBP31" s="80"/>
      <c r="TBQ31" s="80"/>
      <c r="TBR31" s="85"/>
      <c r="TBS31" s="77"/>
      <c r="TBT31" s="74"/>
      <c r="TBU31" s="74"/>
      <c r="TBV31" s="85"/>
      <c r="TBW31" s="74"/>
      <c r="TBX31" s="74"/>
      <c r="TBY31" s="85"/>
      <c r="TBZ31" s="74"/>
      <c r="TCA31" s="74"/>
      <c r="TCB31" s="85"/>
      <c r="TCC31" s="74"/>
      <c r="TCD31" s="74"/>
      <c r="TCE31" s="85"/>
      <c r="TCF31" s="80"/>
      <c r="TCG31" s="80"/>
      <c r="TCH31" s="85"/>
      <c r="TCI31" s="77"/>
      <c r="TCJ31" s="74"/>
      <c r="TCK31" s="74"/>
      <c r="TCL31" s="85"/>
      <c r="TCM31" s="74"/>
      <c r="TCN31" s="74"/>
      <c r="TCO31" s="85"/>
      <c r="TCP31" s="74"/>
      <c r="TCQ31" s="74"/>
      <c r="TCR31" s="85"/>
      <c r="TCS31" s="74"/>
      <c r="TCT31" s="74"/>
      <c r="TCU31" s="85"/>
      <c r="TCV31" s="80"/>
      <c r="TCW31" s="80"/>
      <c r="TCX31" s="85"/>
      <c r="TCY31" s="77"/>
      <c r="TCZ31" s="74"/>
      <c r="TDA31" s="74"/>
      <c r="TDB31" s="85"/>
      <c r="TDC31" s="74"/>
      <c r="TDD31" s="74"/>
      <c r="TDE31" s="85"/>
      <c r="TDF31" s="74"/>
      <c r="TDG31" s="74"/>
      <c r="TDH31" s="85"/>
      <c r="TDI31" s="74"/>
      <c r="TDJ31" s="74"/>
      <c r="TDK31" s="85"/>
      <c r="TDL31" s="80"/>
      <c r="TDM31" s="80"/>
      <c r="TDN31" s="85"/>
      <c r="TDO31" s="77"/>
      <c r="TDP31" s="74"/>
      <c r="TDQ31" s="74"/>
      <c r="TDR31" s="85"/>
      <c r="TDS31" s="74"/>
      <c r="TDT31" s="74"/>
      <c r="TDU31" s="85"/>
      <c r="TDV31" s="74"/>
      <c r="TDW31" s="74"/>
      <c r="TDX31" s="85"/>
      <c r="TDY31" s="74"/>
      <c r="TDZ31" s="74"/>
      <c r="TEA31" s="85"/>
      <c r="TEB31" s="80"/>
      <c r="TEC31" s="80"/>
      <c r="TED31" s="85"/>
      <c r="TEE31" s="77"/>
      <c r="TEF31" s="74"/>
      <c r="TEG31" s="74"/>
      <c r="TEH31" s="85"/>
      <c r="TEI31" s="74"/>
      <c r="TEJ31" s="74"/>
      <c r="TEK31" s="85"/>
      <c r="TEL31" s="74"/>
      <c r="TEM31" s="74"/>
      <c r="TEN31" s="85"/>
      <c r="TEO31" s="74"/>
      <c r="TEP31" s="74"/>
      <c r="TEQ31" s="85"/>
      <c r="TER31" s="80"/>
      <c r="TES31" s="80"/>
      <c r="TET31" s="85"/>
      <c r="TEU31" s="77"/>
      <c r="TEV31" s="74"/>
      <c r="TEW31" s="74"/>
      <c r="TEX31" s="85"/>
      <c r="TEY31" s="74"/>
      <c r="TEZ31" s="74"/>
      <c r="TFA31" s="85"/>
      <c r="TFB31" s="74"/>
      <c r="TFC31" s="74"/>
      <c r="TFD31" s="85"/>
      <c r="TFE31" s="74"/>
      <c r="TFF31" s="74"/>
      <c r="TFG31" s="85"/>
      <c r="TFH31" s="80"/>
      <c r="TFI31" s="80"/>
      <c r="TFJ31" s="85"/>
      <c r="TFK31" s="77"/>
      <c r="TFL31" s="74"/>
      <c r="TFM31" s="74"/>
      <c r="TFN31" s="85"/>
      <c r="TFO31" s="74"/>
      <c r="TFP31" s="74"/>
      <c r="TFQ31" s="85"/>
      <c r="TFR31" s="74"/>
      <c r="TFS31" s="74"/>
      <c r="TFT31" s="85"/>
      <c r="TFU31" s="74"/>
      <c r="TFV31" s="74"/>
      <c r="TFW31" s="85"/>
      <c r="TFX31" s="80"/>
      <c r="TFY31" s="80"/>
      <c r="TFZ31" s="85"/>
      <c r="TGA31" s="77"/>
      <c r="TGB31" s="74"/>
      <c r="TGC31" s="74"/>
      <c r="TGD31" s="85"/>
      <c r="TGE31" s="74"/>
      <c r="TGF31" s="74"/>
      <c r="TGG31" s="85"/>
      <c r="TGH31" s="74"/>
      <c r="TGI31" s="74"/>
      <c r="TGJ31" s="85"/>
      <c r="TGK31" s="74"/>
      <c r="TGL31" s="74"/>
      <c r="TGM31" s="85"/>
      <c r="TGN31" s="80"/>
      <c r="TGO31" s="80"/>
      <c r="TGP31" s="85"/>
      <c r="TGQ31" s="77"/>
      <c r="TGR31" s="74"/>
      <c r="TGS31" s="74"/>
      <c r="TGT31" s="85"/>
      <c r="TGU31" s="74"/>
      <c r="TGV31" s="74"/>
      <c r="TGW31" s="85"/>
      <c r="TGX31" s="74"/>
      <c r="TGY31" s="74"/>
      <c r="TGZ31" s="85"/>
      <c r="THA31" s="74"/>
      <c r="THB31" s="74"/>
      <c r="THC31" s="85"/>
      <c r="THD31" s="80"/>
      <c r="THE31" s="80"/>
      <c r="THF31" s="85"/>
      <c r="THG31" s="77"/>
      <c r="THH31" s="74"/>
      <c r="THI31" s="74"/>
      <c r="THJ31" s="85"/>
      <c r="THK31" s="74"/>
      <c r="THL31" s="74"/>
      <c r="THM31" s="85"/>
      <c r="THN31" s="74"/>
      <c r="THO31" s="74"/>
      <c r="THP31" s="85"/>
      <c r="THQ31" s="74"/>
      <c r="THR31" s="74"/>
      <c r="THS31" s="85"/>
      <c r="THT31" s="80"/>
      <c r="THU31" s="80"/>
      <c r="THV31" s="85"/>
      <c r="THW31" s="77"/>
      <c r="THX31" s="74"/>
      <c r="THY31" s="74"/>
      <c r="THZ31" s="85"/>
      <c r="TIA31" s="74"/>
      <c r="TIB31" s="74"/>
      <c r="TIC31" s="85"/>
      <c r="TID31" s="74"/>
      <c r="TIE31" s="74"/>
      <c r="TIF31" s="85"/>
      <c r="TIG31" s="74"/>
      <c r="TIH31" s="74"/>
      <c r="TII31" s="85"/>
      <c r="TIJ31" s="80"/>
      <c r="TIK31" s="80"/>
      <c r="TIL31" s="85"/>
      <c r="TIM31" s="77"/>
      <c r="TIN31" s="74"/>
      <c r="TIO31" s="74"/>
      <c r="TIP31" s="85"/>
      <c r="TIQ31" s="74"/>
      <c r="TIR31" s="74"/>
      <c r="TIS31" s="85"/>
      <c r="TIT31" s="74"/>
      <c r="TIU31" s="74"/>
      <c r="TIV31" s="85"/>
      <c r="TIW31" s="74"/>
      <c r="TIX31" s="74"/>
      <c r="TIY31" s="85"/>
      <c r="TIZ31" s="80"/>
      <c r="TJA31" s="80"/>
      <c r="TJB31" s="85"/>
      <c r="TJC31" s="77"/>
      <c r="TJD31" s="74"/>
      <c r="TJE31" s="74"/>
      <c r="TJF31" s="85"/>
      <c r="TJG31" s="74"/>
      <c r="TJH31" s="74"/>
      <c r="TJI31" s="85"/>
      <c r="TJJ31" s="74"/>
      <c r="TJK31" s="74"/>
      <c r="TJL31" s="85"/>
      <c r="TJM31" s="74"/>
      <c r="TJN31" s="74"/>
      <c r="TJO31" s="85"/>
      <c r="TJP31" s="80"/>
      <c r="TJQ31" s="80"/>
      <c r="TJR31" s="85"/>
      <c r="TJS31" s="77"/>
      <c r="TJT31" s="74"/>
      <c r="TJU31" s="74"/>
      <c r="TJV31" s="85"/>
      <c r="TJW31" s="74"/>
      <c r="TJX31" s="74"/>
      <c r="TJY31" s="85"/>
      <c r="TJZ31" s="74"/>
      <c r="TKA31" s="74"/>
      <c r="TKB31" s="85"/>
      <c r="TKC31" s="74"/>
      <c r="TKD31" s="74"/>
      <c r="TKE31" s="85"/>
      <c r="TKF31" s="80"/>
      <c r="TKG31" s="80"/>
      <c r="TKH31" s="85"/>
      <c r="TKI31" s="77"/>
      <c r="TKJ31" s="74"/>
      <c r="TKK31" s="74"/>
      <c r="TKL31" s="85"/>
      <c r="TKM31" s="74"/>
      <c r="TKN31" s="74"/>
      <c r="TKO31" s="85"/>
      <c r="TKP31" s="74"/>
      <c r="TKQ31" s="74"/>
      <c r="TKR31" s="85"/>
      <c r="TKS31" s="74"/>
      <c r="TKT31" s="74"/>
      <c r="TKU31" s="85"/>
      <c r="TKV31" s="80"/>
      <c r="TKW31" s="80"/>
      <c r="TKX31" s="85"/>
      <c r="TKY31" s="77"/>
      <c r="TKZ31" s="74"/>
      <c r="TLA31" s="74"/>
      <c r="TLB31" s="85"/>
      <c r="TLC31" s="74"/>
      <c r="TLD31" s="74"/>
      <c r="TLE31" s="85"/>
      <c r="TLF31" s="74"/>
      <c r="TLG31" s="74"/>
      <c r="TLH31" s="85"/>
      <c r="TLI31" s="74"/>
      <c r="TLJ31" s="74"/>
      <c r="TLK31" s="85"/>
      <c r="TLL31" s="80"/>
      <c r="TLM31" s="80"/>
      <c r="TLN31" s="85"/>
      <c r="TLO31" s="77"/>
      <c r="TLP31" s="74"/>
      <c r="TLQ31" s="74"/>
      <c r="TLR31" s="85"/>
      <c r="TLS31" s="74"/>
      <c r="TLT31" s="74"/>
      <c r="TLU31" s="85"/>
      <c r="TLV31" s="74"/>
      <c r="TLW31" s="74"/>
      <c r="TLX31" s="85"/>
      <c r="TLY31" s="74"/>
      <c r="TLZ31" s="74"/>
      <c r="TMA31" s="85"/>
      <c r="TMB31" s="80"/>
      <c r="TMC31" s="80"/>
      <c r="TMD31" s="85"/>
      <c r="TME31" s="77"/>
      <c r="TMF31" s="74"/>
      <c r="TMG31" s="74"/>
      <c r="TMH31" s="85"/>
      <c r="TMI31" s="74"/>
      <c r="TMJ31" s="74"/>
      <c r="TMK31" s="85"/>
      <c r="TML31" s="74"/>
      <c r="TMM31" s="74"/>
      <c r="TMN31" s="85"/>
      <c r="TMO31" s="74"/>
      <c r="TMP31" s="74"/>
      <c r="TMQ31" s="85"/>
      <c r="TMR31" s="80"/>
      <c r="TMS31" s="80"/>
      <c r="TMT31" s="85"/>
      <c r="TMU31" s="77"/>
      <c r="TMV31" s="74"/>
      <c r="TMW31" s="74"/>
      <c r="TMX31" s="85"/>
      <c r="TMY31" s="74"/>
      <c r="TMZ31" s="74"/>
      <c r="TNA31" s="85"/>
      <c r="TNB31" s="74"/>
      <c r="TNC31" s="74"/>
      <c r="TND31" s="85"/>
      <c r="TNE31" s="74"/>
      <c r="TNF31" s="74"/>
      <c r="TNG31" s="85"/>
      <c r="TNH31" s="80"/>
      <c r="TNI31" s="80"/>
      <c r="TNJ31" s="85"/>
      <c r="TNK31" s="77"/>
      <c r="TNL31" s="74"/>
      <c r="TNM31" s="74"/>
      <c r="TNN31" s="85"/>
      <c r="TNO31" s="74"/>
      <c r="TNP31" s="74"/>
      <c r="TNQ31" s="85"/>
      <c r="TNR31" s="74"/>
      <c r="TNS31" s="74"/>
      <c r="TNT31" s="85"/>
      <c r="TNU31" s="74"/>
      <c r="TNV31" s="74"/>
      <c r="TNW31" s="85"/>
      <c r="TNX31" s="80"/>
      <c r="TNY31" s="80"/>
      <c r="TNZ31" s="85"/>
      <c r="TOA31" s="77"/>
      <c r="TOB31" s="74"/>
      <c r="TOC31" s="74"/>
      <c r="TOD31" s="85"/>
      <c r="TOE31" s="74"/>
      <c r="TOF31" s="74"/>
      <c r="TOG31" s="85"/>
      <c r="TOH31" s="74"/>
      <c r="TOI31" s="74"/>
      <c r="TOJ31" s="85"/>
      <c r="TOK31" s="74"/>
      <c r="TOL31" s="74"/>
      <c r="TOM31" s="85"/>
      <c r="TON31" s="80"/>
      <c r="TOO31" s="80"/>
      <c r="TOP31" s="85"/>
      <c r="TOQ31" s="77"/>
      <c r="TOR31" s="74"/>
      <c r="TOS31" s="74"/>
      <c r="TOT31" s="85"/>
      <c r="TOU31" s="74"/>
      <c r="TOV31" s="74"/>
      <c r="TOW31" s="85"/>
      <c r="TOX31" s="74"/>
      <c r="TOY31" s="74"/>
      <c r="TOZ31" s="85"/>
      <c r="TPA31" s="74"/>
      <c r="TPB31" s="74"/>
      <c r="TPC31" s="85"/>
      <c r="TPD31" s="80"/>
      <c r="TPE31" s="80"/>
      <c r="TPF31" s="85"/>
      <c r="TPG31" s="77"/>
      <c r="TPH31" s="74"/>
      <c r="TPI31" s="74"/>
      <c r="TPJ31" s="85"/>
      <c r="TPK31" s="74"/>
      <c r="TPL31" s="74"/>
      <c r="TPM31" s="85"/>
      <c r="TPN31" s="74"/>
      <c r="TPO31" s="74"/>
      <c r="TPP31" s="85"/>
      <c r="TPQ31" s="74"/>
      <c r="TPR31" s="74"/>
      <c r="TPS31" s="85"/>
      <c r="TPT31" s="80"/>
      <c r="TPU31" s="80"/>
      <c r="TPV31" s="85"/>
      <c r="TPW31" s="77"/>
      <c r="TPX31" s="74"/>
      <c r="TPY31" s="74"/>
      <c r="TPZ31" s="85"/>
      <c r="TQA31" s="74"/>
      <c r="TQB31" s="74"/>
      <c r="TQC31" s="85"/>
      <c r="TQD31" s="74"/>
      <c r="TQE31" s="74"/>
      <c r="TQF31" s="85"/>
      <c r="TQG31" s="74"/>
      <c r="TQH31" s="74"/>
      <c r="TQI31" s="85"/>
      <c r="TQJ31" s="80"/>
      <c r="TQK31" s="80"/>
      <c r="TQL31" s="85"/>
      <c r="TQM31" s="77"/>
      <c r="TQN31" s="74"/>
      <c r="TQO31" s="74"/>
      <c r="TQP31" s="85"/>
      <c r="TQQ31" s="74"/>
      <c r="TQR31" s="74"/>
      <c r="TQS31" s="85"/>
      <c r="TQT31" s="74"/>
      <c r="TQU31" s="74"/>
      <c r="TQV31" s="85"/>
      <c r="TQW31" s="74"/>
      <c r="TQX31" s="74"/>
      <c r="TQY31" s="85"/>
      <c r="TQZ31" s="80"/>
      <c r="TRA31" s="80"/>
      <c r="TRB31" s="85"/>
      <c r="TRC31" s="77"/>
      <c r="TRD31" s="74"/>
      <c r="TRE31" s="74"/>
      <c r="TRF31" s="85"/>
      <c r="TRG31" s="74"/>
      <c r="TRH31" s="74"/>
      <c r="TRI31" s="85"/>
      <c r="TRJ31" s="74"/>
      <c r="TRK31" s="74"/>
      <c r="TRL31" s="85"/>
      <c r="TRM31" s="74"/>
      <c r="TRN31" s="74"/>
      <c r="TRO31" s="85"/>
      <c r="TRP31" s="80"/>
      <c r="TRQ31" s="80"/>
      <c r="TRR31" s="85"/>
      <c r="TRS31" s="77"/>
      <c r="TRT31" s="74"/>
      <c r="TRU31" s="74"/>
      <c r="TRV31" s="85"/>
      <c r="TRW31" s="74"/>
      <c r="TRX31" s="74"/>
      <c r="TRY31" s="85"/>
      <c r="TRZ31" s="74"/>
      <c r="TSA31" s="74"/>
      <c r="TSB31" s="85"/>
      <c r="TSC31" s="74"/>
      <c r="TSD31" s="74"/>
      <c r="TSE31" s="85"/>
      <c r="TSF31" s="80"/>
      <c r="TSG31" s="80"/>
      <c r="TSH31" s="85"/>
      <c r="TSI31" s="77"/>
      <c r="TSJ31" s="74"/>
      <c r="TSK31" s="74"/>
      <c r="TSL31" s="85"/>
      <c r="TSM31" s="74"/>
      <c r="TSN31" s="74"/>
      <c r="TSO31" s="85"/>
      <c r="TSP31" s="74"/>
      <c r="TSQ31" s="74"/>
      <c r="TSR31" s="85"/>
      <c r="TSS31" s="74"/>
      <c r="TST31" s="74"/>
      <c r="TSU31" s="85"/>
      <c r="TSV31" s="80"/>
      <c r="TSW31" s="80"/>
      <c r="TSX31" s="85"/>
      <c r="TSY31" s="77"/>
      <c r="TSZ31" s="74"/>
      <c r="TTA31" s="74"/>
      <c r="TTB31" s="85"/>
      <c r="TTC31" s="74"/>
      <c r="TTD31" s="74"/>
      <c r="TTE31" s="85"/>
      <c r="TTF31" s="74"/>
      <c r="TTG31" s="74"/>
      <c r="TTH31" s="85"/>
      <c r="TTI31" s="74"/>
      <c r="TTJ31" s="74"/>
      <c r="TTK31" s="85"/>
      <c r="TTL31" s="80"/>
      <c r="TTM31" s="80"/>
      <c r="TTN31" s="85"/>
      <c r="TTO31" s="77"/>
      <c r="TTP31" s="74"/>
      <c r="TTQ31" s="74"/>
      <c r="TTR31" s="85"/>
      <c r="TTS31" s="74"/>
      <c r="TTT31" s="74"/>
      <c r="TTU31" s="85"/>
      <c r="TTV31" s="74"/>
      <c r="TTW31" s="74"/>
      <c r="TTX31" s="85"/>
      <c r="TTY31" s="74"/>
      <c r="TTZ31" s="74"/>
      <c r="TUA31" s="85"/>
      <c r="TUB31" s="80"/>
      <c r="TUC31" s="80"/>
      <c r="TUD31" s="85"/>
      <c r="TUE31" s="77"/>
      <c r="TUF31" s="74"/>
      <c r="TUG31" s="74"/>
      <c r="TUH31" s="85"/>
      <c r="TUI31" s="74"/>
      <c r="TUJ31" s="74"/>
      <c r="TUK31" s="85"/>
      <c r="TUL31" s="74"/>
      <c r="TUM31" s="74"/>
      <c r="TUN31" s="85"/>
      <c r="TUO31" s="74"/>
      <c r="TUP31" s="74"/>
      <c r="TUQ31" s="85"/>
      <c r="TUR31" s="80"/>
      <c r="TUS31" s="80"/>
      <c r="TUT31" s="85"/>
      <c r="TUU31" s="77"/>
      <c r="TUV31" s="74"/>
      <c r="TUW31" s="74"/>
      <c r="TUX31" s="85"/>
      <c r="TUY31" s="74"/>
      <c r="TUZ31" s="74"/>
      <c r="TVA31" s="85"/>
      <c r="TVB31" s="74"/>
      <c r="TVC31" s="74"/>
      <c r="TVD31" s="85"/>
      <c r="TVE31" s="74"/>
      <c r="TVF31" s="74"/>
      <c r="TVG31" s="85"/>
      <c r="TVH31" s="80"/>
      <c r="TVI31" s="80"/>
      <c r="TVJ31" s="85"/>
      <c r="TVK31" s="77"/>
      <c r="TVL31" s="74"/>
      <c r="TVM31" s="74"/>
      <c r="TVN31" s="85"/>
      <c r="TVO31" s="74"/>
      <c r="TVP31" s="74"/>
      <c r="TVQ31" s="85"/>
      <c r="TVR31" s="74"/>
      <c r="TVS31" s="74"/>
      <c r="TVT31" s="85"/>
      <c r="TVU31" s="74"/>
      <c r="TVV31" s="74"/>
      <c r="TVW31" s="85"/>
      <c r="TVX31" s="80"/>
      <c r="TVY31" s="80"/>
      <c r="TVZ31" s="85"/>
      <c r="TWA31" s="77"/>
      <c r="TWB31" s="74"/>
      <c r="TWC31" s="74"/>
      <c r="TWD31" s="85"/>
      <c r="TWE31" s="74"/>
      <c r="TWF31" s="74"/>
      <c r="TWG31" s="85"/>
      <c r="TWH31" s="74"/>
      <c r="TWI31" s="74"/>
      <c r="TWJ31" s="85"/>
      <c r="TWK31" s="74"/>
      <c r="TWL31" s="74"/>
      <c r="TWM31" s="85"/>
      <c r="TWN31" s="80"/>
      <c r="TWO31" s="80"/>
      <c r="TWP31" s="85"/>
      <c r="TWQ31" s="77"/>
      <c r="TWR31" s="74"/>
      <c r="TWS31" s="74"/>
      <c r="TWT31" s="85"/>
      <c r="TWU31" s="74"/>
      <c r="TWV31" s="74"/>
      <c r="TWW31" s="85"/>
      <c r="TWX31" s="74"/>
      <c r="TWY31" s="74"/>
      <c r="TWZ31" s="85"/>
      <c r="TXA31" s="74"/>
      <c r="TXB31" s="74"/>
      <c r="TXC31" s="85"/>
      <c r="TXD31" s="80"/>
      <c r="TXE31" s="80"/>
      <c r="TXF31" s="85"/>
      <c r="TXG31" s="77"/>
      <c r="TXH31" s="74"/>
      <c r="TXI31" s="74"/>
      <c r="TXJ31" s="85"/>
      <c r="TXK31" s="74"/>
      <c r="TXL31" s="74"/>
      <c r="TXM31" s="85"/>
      <c r="TXN31" s="74"/>
      <c r="TXO31" s="74"/>
      <c r="TXP31" s="85"/>
      <c r="TXQ31" s="74"/>
      <c r="TXR31" s="74"/>
      <c r="TXS31" s="85"/>
      <c r="TXT31" s="80"/>
      <c r="TXU31" s="80"/>
      <c r="TXV31" s="85"/>
      <c r="TXW31" s="77"/>
      <c r="TXX31" s="74"/>
      <c r="TXY31" s="74"/>
      <c r="TXZ31" s="85"/>
      <c r="TYA31" s="74"/>
      <c r="TYB31" s="74"/>
      <c r="TYC31" s="85"/>
      <c r="TYD31" s="74"/>
      <c r="TYE31" s="74"/>
      <c r="TYF31" s="85"/>
      <c r="TYG31" s="74"/>
      <c r="TYH31" s="74"/>
      <c r="TYI31" s="85"/>
      <c r="TYJ31" s="80"/>
      <c r="TYK31" s="80"/>
      <c r="TYL31" s="85"/>
      <c r="TYM31" s="77"/>
      <c r="TYN31" s="74"/>
      <c r="TYO31" s="74"/>
      <c r="TYP31" s="85"/>
      <c r="TYQ31" s="74"/>
      <c r="TYR31" s="74"/>
      <c r="TYS31" s="85"/>
      <c r="TYT31" s="74"/>
      <c r="TYU31" s="74"/>
      <c r="TYV31" s="85"/>
      <c r="TYW31" s="74"/>
      <c r="TYX31" s="74"/>
      <c r="TYY31" s="85"/>
      <c r="TYZ31" s="80"/>
      <c r="TZA31" s="80"/>
      <c r="TZB31" s="85"/>
      <c r="TZC31" s="77"/>
      <c r="TZD31" s="74"/>
      <c r="TZE31" s="74"/>
      <c r="TZF31" s="85"/>
      <c r="TZG31" s="74"/>
      <c r="TZH31" s="74"/>
      <c r="TZI31" s="85"/>
      <c r="TZJ31" s="74"/>
      <c r="TZK31" s="74"/>
      <c r="TZL31" s="85"/>
      <c r="TZM31" s="74"/>
      <c r="TZN31" s="74"/>
      <c r="TZO31" s="85"/>
      <c r="TZP31" s="80"/>
      <c r="TZQ31" s="80"/>
      <c r="TZR31" s="85"/>
      <c r="TZS31" s="77"/>
      <c r="TZT31" s="74"/>
      <c r="TZU31" s="74"/>
      <c r="TZV31" s="85"/>
      <c r="TZW31" s="74"/>
      <c r="TZX31" s="74"/>
      <c r="TZY31" s="85"/>
      <c r="TZZ31" s="74"/>
      <c r="UAA31" s="74"/>
      <c r="UAB31" s="85"/>
      <c r="UAC31" s="74"/>
      <c r="UAD31" s="74"/>
      <c r="UAE31" s="85"/>
      <c r="UAF31" s="80"/>
      <c r="UAG31" s="80"/>
      <c r="UAH31" s="85"/>
      <c r="UAI31" s="77"/>
      <c r="UAJ31" s="74"/>
      <c r="UAK31" s="74"/>
      <c r="UAL31" s="85"/>
      <c r="UAM31" s="74"/>
      <c r="UAN31" s="74"/>
      <c r="UAO31" s="85"/>
      <c r="UAP31" s="74"/>
      <c r="UAQ31" s="74"/>
      <c r="UAR31" s="85"/>
      <c r="UAS31" s="74"/>
      <c r="UAT31" s="74"/>
      <c r="UAU31" s="85"/>
      <c r="UAV31" s="80"/>
      <c r="UAW31" s="80"/>
      <c r="UAX31" s="85"/>
      <c r="UAY31" s="77"/>
      <c r="UAZ31" s="74"/>
      <c r="UBA31" s="74"/>
      <c r="UBB31" s="85"/>
      <c r="UBC31" s="74"/>
      <c r="UBD31" s="74"/>
      <c r="UBE31" s="85"/>
      <c r="UBF31" s="74"/>
      <c r="UBG31" s="74"/>
      <c r="UBH31" s="85"/>
      <c r="UBI31" s="74"/>
      <c r="UBJ31" s="74"/>
      <c r="UBK31" s="85"/>
      <c r="UBL31" s="80"/>
      <c r="UBM31" s="80"/>
      <c r="UBN31" s="85"/>
      <c r="UBO31" s="77"/>
      <c r="UBP31" s="74"/>
      <c r="UBQ31" s="74"/>
      <c r="UBR31" s="85"/>
      <c r="UBS31" s="74"/>
      <c r="UBT31" s="74"/>
      <c r="UBU31" s="85"/>
      <c r="UBV31" s="74"/>
      <c r="UBW31" s="74"/>
      <c r="UBX31" s="85"/>
      <c r="UBY31" s="74"/>
      <c r="UBZ31" s="74"/>
      <c r="UCA31" s="85"/>
      <c r="UCB31" s="80"/>
      <c r="UCC31" s="80"/>
      <c r="UCD31" s="85"/>
      <c r="UCE31" s="77"/>
      <c r="UCF31" s="74"/>
      <c r="UCG31" s="74"/>
      <c r="UCH31" s="85"/>
      <c r="UCI31" s="74"/>
      <c r="UCJ31" s="74"/>
      <c r="UCK31" s="85"/>
      <c r="UCL31" s="74"/>
      <c r="UCM31" s="74"/>
      <c r="UCN31" s="85"/>
      <c r="UCO31" s="74"/>
      <c r="UCP31" s="74"/>
      <c r="UCQ31" s="85"/>
      <c r="UCR31" s="80"/>
      <c r="UCS31" s="80"/>
      <c r="UCT31" s="85"/>
      <c r="UCU31" s="77"/>
      <c r="UCV31" s="74"/>
      <c r="UCW31" s="74"/>
      <c r="UCX31" s="85"/>
      <c r="UCY31" s="74"/>
      <c r="UCZ31" s="74"/>
      <c r="UDA31" s="85"/>
      <c r="UDB31" s="74"/>
      <c r="UDC31" s="74"/>
      <c r="UDD31" s="85"/>
      <c r="UDE31" s="74"/>
      <c r="UDF31" s="74"/>
      <c r="UDG31" s="85"/>
      <c r="UDH31" s="80"/>
      <c r="UDI31" s="80"/>
      <c r="UDJ31" s="85"/>
      <c r="UDK31" s="77"/>
      <c r="UDL31" s="74"/>
      <c r="UDM31" s="74"/>
      <c r="UDN31" s="85"/>
      <c r="UDO31" s="74"/>
      <c r="UDP31" s="74"/>
      <c r="UDQ31" s="85"/>
      <c r="UDR31" s="74"/>
      <c r="UDS31" s="74"/>
      <c r="UDT31" s="85"/>
      <c r="UDU31" s="74"/>
      <c r="UDV31" s="74"/>
      <c r="UDW31" s="85"/>
      <c r="UDX31" s="80"/>
      <c r="UDY31" s="80"/>
      <c r="UDZ31" s="85"/>
      <c r="UEA31" s="77"/>
      <c r="UEB31" s="74"/>
      <c r="UEC31" s="74"/>
      <c r="UED31" s="85"/>
      <c r="UEE31" s="74"/>
      <c r="UEF31" s="74"/>
      <c r="UEG31" s="85"/>
      <c r="UEH31" s="74"/>
      <c r="UEI31" s="74"/>
      <c r="UEJ31" s="85"/>
      <c r="UEK31" s="74"/>
      <c r="UEL31" s="74"/>
      <c r="UEM31" s="85"/>
      <c r="UEN31" s="80"/>
      <c r="UEO31" s="80"/>
      <c r="UEP31" s="85"/>
      <c r="UEQ31" s="77"/>
      <c r="UER31" s="74"/>
      <c r="UES31" s="74"/>
      <c r="UET31" s="85"/>
      <c r="UEU31" s="74"/>
      <c r="UEV31" s="74"/>
      <c r="UEW31" s="85"/>
      <c r="UEX31" s="74"/>
      <c r="UEY31" s="74"/>
      <c r="UEZ31" s="85"/>
      <c r="UFA31" s="74"/>
      <c r="UFB31" s="74"/>
      <c r="UFC31" s="85"/>
      <c r="UFD31" s="80"/>
      <c r="UFE31" s="80"/>
      <c r="UFF31" s="85"/>
      <c r="UFG31" s="77"/>
      <c r="UFH31" s="74"/>
      <c r="UFI31" s="74"/>
      <c r="UFJ31" s="85"/>
      <c r="UFK31" s="74"/>
      <c r="UFL31" s="74"/>
      <c r="UFM31" s="85"/>
      <c r="UFN31" s="74"/>
      <c r="UFO31" s="74"/>
      <c r="UFP31" s="85"/>
      <c r="UFQ31" s="74"/>
      <c r="UFR31" s="74"/>
      <c r="UFS31" s="85"/>
      <c r="UFT31" s="80"/>
      <c r="UFU31" s="80"/>
      <c r="UFV31" s="85"/>
      <c r="UFW31" s="77"/>
      <c r="UFX31" s="74"/>
      <c r="UFY31" s="74"/>
      <c r="UFZ31" s="85"/>
      <c r="UGA31" s="74"/>
      <c r="UGB31" s="74"/>
      <c r="UGC31" s="85"/>
      <c r="UGD31" s="74"/>
      <c r="UGE31" s="74"/>
      <c r="UGF31" s="85"/>
      <c r="UGG31" s="74"/>
      <c r="UGH31" s="74"/>
      <c r="UGI31" s="85"/>
      <c r="UGJ31" s="80"/>
      <c r="UGK31" s="80"/>
      <c r="UGL31" s="85"/>
      <c r="UGM31" s="77"/>
      <c r="UGN31" s="74"/>
      <c r="UGO31" s="74"/>
      <c r="UGP31" s="85"/>
      <c r="UGQ31" s="74"/>
      <c r="UGR31" s="74"/>
      <c r="UGS31" s="85"/>
      <c r="UGT31" s="74"/>
      <c r="UGU31" s="74"/>
      <c r="UGV31" s="85"/>
      <c r="UGW31" s="74"/>
      <c r="UGX31" s="74"/>
      <c r="UGY31" s="85"/>
      <c r="UGZ31" s="80"/>
      <c r="UHA31" s="80"/>
      <c r="UHB31" s="85"/>
      <c r="UHC31" s="77"/>
      <c r="UHD31" s="74"/>
      <c r="UHE31" s="74"/>
      <c r="UHF31" s="85"/>
      <c r="UHG31" s="74"/>
      <c r="UHH31" s="74"/>
      <c r="UHI31" s="85"/>
      <c r="UHJ31" s="74"/>
      <c r="UHK31" s="74"/>
      <c r="UHL31" s="85"/>
      <c r="UHM31" s="74"/>
      <c r="UHN31" s="74"/>
      <c r="UHO31" s="85"/>
      <c r="UHP31" s="80"/>
      <c r="UHQ31" s="80"/>
      <c r="UHR31" s="85"/>
      <c r="UHS31" s="77"/>
      <c r="UHT31" s="74"/>
      <c r="UHU31" s="74"/>
      <c r="UHV31" s="85"/>
      <c r="UHW31" s="74"/>
      <c r="UHX31" s="74"/>
      <c r="UHY31" s="85"/>
      <c r="UHZ31" s="74"/>
      <c r="UIA31" s="74"/>
      <c r="UIB31" s="85"/>
      <c r="UIC31" s="74"/>
      <c r="UID31" s="74"/>
      <c r="UIE31" s="85"/>
      <c r="UIF31" s="80"/>
      <c r="UIG31" s="80"/>
      <c r="UIH31" s="85"/>
      <c r="UII31" s="77"/>
      <c r="UIJ31" s="74"/>
      <c r="UIK31" s="74"/>
      <c r="UIL31" s="85"/>
      <c r="UIM31" s="74"/>
      <c r="UIN31" s="74"/>
      <c r="UIO31" s="85"/>
      <c r="UIP31" s="74"/>
      <c r="UIQ31" s="74"/>
      <c r="UIR31" s="85"/>
      <c r="UIS31" s="74"/>
      <c r="UIT31" s="74"/>
      <c r="UIU31" s="85"/>
      <c r="UIV31" s="80"/>
      <c r="UIW31" s="80"/>
      <c r="UIX31" s="85"/>
      <c r="UIY31" s="77"/>
      <c r="UIZ31" s="74"/>
      <c r="UJA31" s="74"/>
      <c r="UJB31" s="85"/>
      <c r="UJC31" s="74"/>
      <c r="UJD31" s="74"/>
      <c r="UJE31" s="85"/>
      <c r="UJF31" s="74"/>
      <c r="UJG31" s="74"/>
      <c r="UJH31" s="85"/>
      <c r="UJI31" s="74"/>
      <c r="UJJ31" s="74"/>
      <c r="UJK31" s="85"/>
      <c r="UJL31" s="80"/>
      <c r="UJM31" s="80"/>
      <c r="UJN31" s="85"/>
      <c r="UJO31" s="77"/>
      <c r="UJP31" s="74"/>
      <c r="UJQ31" s="74"/>
      <c r="UJR31" s="85"/>
      <c r="UJS31" s="74"/>
      <c r="UJT31" s="74"/>
      <c r="UJU31" s="85"/>
      <c r="UJV31" s="74"/>
      <c r="UJW31" s="74"/>
      <c r="UJX31" s="85"/>
      <c r="UJY31" s="74"/>
      <c r="UJZ31" s="74"/>
      <c r="UKA31" s="85"/>
      <c r="UKB31" s="80"/>
      <c r="UKC31" s="80"/>
      <c r="UKD31" s="85"/>
      <c r="UKE31" s="77"/>
      <c r="UKF31" s="74"/>
      <c r="UKG31" s="74"/>
      <c r="UKH31" s="85"/>
      <c r="UKI31" s="74"/>
      <c r="UKJ31" s="74"/>
      <c r="UKK31" s="85"/>
      <c r="UKL31" s="74"/>
      <c r="UKM31" s="74"/>
      <c r="UKN31" s="85"/>
      <c r="UKO31" s="74"/>
      <c r="UKP31" s="74"/>
      <c r="UKQ31" s="85"/>
      <c r="UKR31" s="80"/>
      <c r="UKS31" s="80"/>
      <c r="UKT31" s="85"/>
      <c r="UKU31" s="77"/>
      <c r="UKV31" s="74"/>
      <c r="UKW31" s="74"/>
      <c r="UKX31" s="85"/>
      <c r="UKY31" s="74"/>
      <c r="UKZ31" s="74"/>
      <c r="ULA31" s="85"/>
      <c r="ULB31" s="74"/>
      <c r="ULC31" s="74"/>
      <c r="ULD31" s="85"/>
      <c r="ULE31" s="74"/>
      <c r="ULF31" s="74"/>
      <c r="ULG31" s="85"/>
      <c r="ULH31" s="80"/>
      <c r="ULI31" s="80"/>
      <c r="ULJ31" s="85"/>
      <c r="ULK31" s="77"/>
      <c r="ULL31" s="74"/>
      <c r="ULM31" s="74"/>
      <c r="ULN31" s="85"/>
      <c r="ULO31" s="74"/>
      <c r="ULP31" s="74"/>
      <c r="ULQ31" s="85"/>
      <c r="ULR31" s="74"/>
      <c r="ULS31" s="74"/>
      <c r="ULT31" s="85"/>
      <c r="ULU31" s="74"/>
      <c r="ULV31" s="74"/>
      <c r="ULW31" s="85"/>
      <c r="ULX31" s="80"/>
      <c r="ULY31" s="80"/>
      <c r="ULZ31" s="85"/>
      <c r="UMA31" s="77"/>
      <c r="UMB31" s="74"/>
      <c r="UMC31" s="74"/>
      <c r="UMD31" s="85"/>
      <c r="UME31" s="74"/>
      <c r="UMF31" s="74"/>
      <c r="UMG31" s="85"/>
      <c r="UMH31" s="74"/>
      <c r="UMI31" s="74"/>
      <c r="UMJ31" s="85"/>
      <c r="UMK31" s="74"/>
      <c r="UML31" s="74"/>
      <c r="UMM31" s="85"/>
      <c r="UMN31" s="80"/>
      <c r="UMO31" s="80"/>
      <c r="UMP31" s="85"/>
      <c r="UMQ31" s="77"/>
      <c r="UMR31" s="74"/>
      <c r="UMS31" s="74"/>
      <c r="UMT31" s="85"/>
      <c r="UMU31" s="74"/>
      <c r="UMV31" s="74"/>
      <c r="UMW31" s="85"/>
      <c r="UMX31" s="74"/>
      <c r="UMY31" s="74"/>
      <c r="UMZ31" s="85"/>
      <c r="UNA31" s="74"/>
      <c r="UNB31" s="74"/>
      <c r="UNC31" s="85"/>
      <c r="UND31" s="80"/>
      <c r="UNE31" s="80"/>
      <c r="UNF31" s="85"/>
      <c r="UNG31" s="77"/>
      <c r="UNH31" s="74"/>
      <c r="UNI31" s="74"/>
      <c r="UNJ31" s="85"/>
      <c r="UNK31" s="74"/>
      <c r="UNL31" s="74"/>
      <c r="UNM31" s="85"/>
      <c r="UNN31" s="74"/>
      <c r="UNO31" s="74"/>
      <c r="UNP31" s="85"/>
      <c r="UNQ31" s="74"/>
      <c r="UNR31" s="74"/>
      <c r="UNS31" s="85"/>
      <c r="UNT31" s="80"/>
      <c r="UNU31" s="80"/>
      <c r="UNV31" s="85"/>
      <c r="UNW31" s="77"/>
      <c r="UNX31" s="74"/>
      <c r="UNY31" s="74"/>
      <c r="UNZ31" s="85"/>
      <c r="UOA31" s="74"/>
      <c r="UOB31" s="74"/>
      <c r="UOC31" s="85"/>
      <c r="UOD31" s="74"/>
      <c r="UOE31" s="74"/>
      <c r="UOF31" s="85"/>
      <c r="UOG31" s="74"/>
      <c r="UOH31" s="74"/>
      <c r="UOI31" s="85"/>
      <c r="UOJ31" s="80"/>
      <c r="UOK31" s="80"/>
      <c r="UOL31" s="85"/>
      <c r="UOM31" s="77"/>
      <c r="UON31" s="74"/>
      <c r="UOO31" s="74"/>
      <c r="UOP31" s="85"/>
      <c r="UOQ31" s="74"/>
      <c r="UOR31" s="74"/>
      <c r="UOS31" s="85"/>
      <c r="UOT31" s="74"/>
      <c r="UOU31" s="74"/>
      <c r="UOV31" s="85"/>
      <c r="UOW31" s="74"/>
      <c r="UOX31" s="74"/>
      <c r="UOY31" s="85"/>
      <c r="UOZ31" s="80"/>
      <c r="UPA31" s="80"/>
      <c r="UPB31" s="85"/>
      <c r="UPC31" s="77"/>
      <c r="UPD31" s="74"/>
      <c r="UPE31" s="74"/>
      <c r="UPF31" s="85"/>
      <c r="UPG31" s="74"/>
      <c r="UPH31" s="74"/>
      <c r="UPI31" s="85"/>
      <c r="UPJ31" s="74"/>
      <c r="UPK31" s="74"/>
      <c r="UPL31" s="85"/>
      <c r="UPM31" s="74"/>
      <c r="UPN31" s="74"/>
      <c r="UPO31" s="85"/>
      <c r="UPP31" s="80"/>
      <c r="UPQ31" s="80"/>
      <c r="UPR31" s="85"/>
      <c r="UPS31" s="77"/>
      <c r="UPT31" s="74"/>
      <c r="UPU31" s="74"/>
      <c r="UPV31" s="85"/>
      <c r="UPW31" s="74"/>
      <c r="UPX31" s="74"/>
      <c r="UPY31" s="85"/>
      <c r="UPZ31" s="74"/>
      <c r="UQA31" s="74"/>
      <c r="UQB31" s="85"/>
      <c r="UQC31" s="74"/>
      <c r="UQD31" s="74"/>
      <c r="UQE31" s="85"/>
      <c r="UQF31" s="80"/>
      <c r="UQG31" s="80"/>
      <c r="UQH31" s="85"/>
      <c r="UQI31" s="77"/>
      <c r="UQJ31" s="74"/>
      <c r="UQK31" s="74"/>
      <c r="UQL31" s="85"/>
      <c r="UQM31" s="74"/>
      <c r="UQN31" s="74"/>
      <c r="UQO31" s="85"/>
      <c r="UQP31" s="74"/>
      <c r="UQQ31" s="74"/>
      <c r="UQR31" s="85"/>
      <c r="UQS31" s="74"/>
      <c r="UQT31" s="74"/>
      <c r="UQU31" s="85"/>
      <c r="UQV31" s="80"/>
      <c r="UQW31" s="80"/>
      <c r="UQX31" s="85"/>
      <c r="UQY31" s="77"/>
      <c r="UQZ31" s="74"/>
      <c r="URA31" s="74"/>
      <c r="URB31" s="85"/>
      <c r="URC31" s="74"/>
      <c r="URD31" s="74"/>
      <c r="URE31" s="85"/>
      <c r="URF31" s="74"/>
      <c r="URG31" s="74"/>
      <c r="URH31" s="85"/>
      <c r="URI31" s="74"/>
      <c r="URJ31" s="74"/>
      <c r="URK31" s="85"/>
      <c r="URL31" s="80"/>
      <c r="URM31" s="80"/>
      <c r="URN31" s="85"/>
      <c r="URO31" s="77"/>
      <c r="URP31" s="74"/>
      <c r="URQ31" s="74"/>
      <c r="URR31" s="85"/>
      <c r="URS31" s="74"/>
      <c r="URT31" s="74"/>
      <c r="URU31" s="85"/>
      <c r="URV31" s="74"/>
      <c r="URW31" s="74"/>
      <c r="URX31" s="85"/>
      <c r="URY31" s="74"/>
      <c r="URZ31" s="74"/>
      <c r="USA31" s="85"/>
      <c r="USB31" s="80"/>
      <c r="USC31" s="80"/>
      <c r="USD31" s="85"/>
      <c r="USE31" s="77"/>
      <c r="USF31" s="74"/>
      <c r="USG31" s="74"/>
      <c r="USH31" s="85"/>
      <c r="USI31" s="74"/>
      <c r="USJ31" s="74"/>
      <c r="USK31" s="85"/>
      <c r="USL31" s="74"/>
      <c r="USM31" s="74"/>
      <c r="USN31" s="85"/>
      <c r="USO31" s="74"/>
      <c r="USP31" s="74"/>
      <c r="USQ31" s="85"/>
      <c r="USR31" s="80"/>
      <c r="USS31" s="80"/>
      <c r="UST31" s="85"/>
      <c r="USU31" s="77"/>
      <c r="USV31" s="74"/>
      <c r="USW31" s="74"/>
      <c r="USX31" s="85"/>
      <c r="USY31" s="74"/>
      <c r="USZ31" s="74"/>
      <c r="UTA31" s="85"/>
      <c r="UTB31" s="74"/>
      <c r="UTC31" s="74"/>
      <c r="UTD31" s="85"/>
      <c r="UTE31" s="74"/>
      <c r="UTF31" s="74"/>
      <c r="UTG31" s="85"/>
      <c r="UTH31" s="80"/>
      <c r="UTI31" s="80"/>
      <c r="UTJ31" s="85"/>
      <c r="UTK31" s="77"/>
      <c r="UTL31" s="74"/>
      <c r="UTM31" s="74"/>
      <c r="UTN31" s="85"/>
      <c r="UTO31" s="74"/>
      <c r="UTP31" s="74"/>
      <c r="UTQ31" s="85"/>
      <c r="UTR31" s="74"/>
      <c r="UTS31" s="74"/>
      <c r="UTT31" s="85"/>
      <c r="UTU31" s="74"/>
      <c r="UTV31" s="74"/>
      <c r="UTW31" s="85"/>
      <c r="UTX31" s="80"/>
      <c r="UTY31" s="80"/>
      <c r="UTZ31" s="85"/>
      <c r="UUA31" s="77"/>
      <c r="UUB31" s="74"/>
      <c r="UUC31" s="74"/>
      <c r="UUD31" s="85"/>
      <c r="UUE31" s="74"/>
      <c r="UUF31" s="74"/>
      <c r="UUG31" s="85"/>
      <c r="UUH31" s="74"/>
      <c r="UUI31" s="74"/>
      <c r="UUJ31" s="85"/>
      <c r="UUK31" s="74"/>
      <c r="UUL31" s="74"/>
      <c r="UUM31" s="85"/>
      <c r="UUN31" s="80"/>
      <c r="UUO31" s="80"/>
      <c r="UUP31" s="85"/>
      <c r="UUQ31" s="77"/>
      <c r="UUR31" s="74"/>
      <c r="UUS31" s="74"/>
      <c r="UUT31" s="85"/>
      <c r="UUU31" s="74"/>
      <c r="UUV31" s="74"/>
      <c r="UUW31" s="85"/>
      <c r="UUX31" s="74"/>
      <c r="UUY31" s="74"/>
      <c r="UUZ31" s="85"/>
      <c r="UVA31" s="74"/>
      <c r="UVB31" s="74"/>
      <c r="UVC31" s="85"/>
      <c r="UVD31" s="80"/>
      <c r="UVE31" s="80"/>
      <c r="UVF31" s="85"/>
      <c r="UVG31" s="77"/>
      <c r="UVH31" s="74"/>
      <c r="UVI31" s="74"/>
      <c r="UVJ31" s="85"/>
      <c r="UVK31" s="74"/>
      <c r="UVL31" s="74"/>
      <c r="UVM31" s="85"/>
      <c r="UVN31" s="74"/>
      <c r="UVO31" s="74"/>
      <c r="UVP31" s="85"/>
      <c r="UVQ31" s="74"/>
      <c r="UVR31" s="74"/>
      <c r="UVS31" s="85"/>
      <c r="UVT31" s="80"/>
      <c r="UVU31" s="80"/>
      <c r="UVV31" s="85"/>
      <c r="UVW31" s="77"/>
      <c r="UVX31" s="74"/>
      <c r="UVY31" s="74"/>
      <c r="UVZ31" s="85"/>
      <c r="UWA31" s="74"/>
      <c r="UWB31" s="74"/>
      <c r="UWC31" s="85"/>
      <c r="UWD31" s="74"/>
      <c r="UWE31" s="74"/>
      <c r="UWF31" s="85"/>
      <c r="UWG31" s="74"/>
      <c r="UWH31" s="74"/>
      <c r="UWI31" s="85"/>
      <c r="UWJ31" s="80"/>
      <c r="UWK31" s="80"/>
      <c r="UWL31" s="85"/>
      <c r="UWM31" s="77"/>
      <c r="UWN31" s="74"/>
      <c r="UWO31" s="74"/>
      <c r="UWP31" s="85"/>
      <c r="UWQ31" s="74"/>
      <c r="UWR31" s="74"/>
      <c r="UWS31" s="85"/>
      <c r="UWT31" s="74"/>
      <c r="UWU31" s="74"/>
      <c r="UWV31" s="85"/>
      <c r="UWW31" s="74"/>
      <c r="UWX31" s="74"/>
      <c r="UWY31" s="85"/>
      <c r="UWZ31" s="80"/>
      <c r="UXA31" s="80"/>
      <c r="UXB31" s="85"/>
      <c r="UXC31" s="77"/>
      <c r="UXD31" s="74"/>
      <c r="UXE31" s="74"/>
      <c r="UXF31" s="85"/>
      <c r="UXG31" s="74"/>
      <c r="UXH31" s="74"/>
      <c r="UXI31" s="85"/>
      <c r="UXJ31" s="74"/>
      <c r="UXK31" s="74"/>
      <c r="UXL31" s="85"/>
      <c r="UXM31" s="74"/>
      <c r="UXN31" s="74"/>
      <c r="UXO31" s="85"/>
      <c r="UXP31" s="80"/>
      <c r="UXQ31" s="80"/>
      <c r="UXR31" s="85"/>
      <c r="UXS31" s="77"/>
      <c r="UXT31" s="74"/>
      <c r="UXU31" s="74"/>
      <c r="UXV31" s="85"/>
      <c r="UXW31" s="74"/>
      <c r="UXX31" s="74"/>
      <c r="UXY31" s="85"/>
      <c r="UXZ31" s="74"/>
      <c r="UYA31" s="74"/>
      <c r="UYB31" s="85"/>
      <c r="UYC31" s="74"/>
      <c r="UYD31" s="74"/>
      <c r="UYE31" s="85"/>
      <c r="UYF31" s="80"/>
      <c r="UYG31" s="80"/>
      <c r="UYH31" s="85"/>
      <c r="UYI31" s="77"/>
      <c r="UYJ31" s="74"/>
      <c r="UYK31" s="74"/>
      <c r="UYL31" s="85"/>
      <c r="UYM31" s="74"/>
      <c r="UYN31" s="74"/>
      <c r="UYO31" s="85"/>
      <c r="UYP31" s="74"/>
      <c r="UYQ31" s="74"/>
      <c r="UYR31" s="85"/>
      <c r="UYS31" s="74"/>
      <c r="UYT31" s="74"/>
      <c r="UYU31" s="85"/>
      <c r="UYV31" s="80"/>
      <c r="UYW31" s="80"/>
      <c r="UYX31" s="85"/>
      <c r="UYY31" s="77"/>
      <c r="UYZ31" s="74"/>
      <c r="UZA31" s="74"/>
      <c r="UZB31" s="85"/>
      <c r="UZC31" s="74"/>
      <c r="UZD31" s="74"/>
      <c r="UZE31" s="85"/>
      <c r="UZF31" s="74"/>
      <c r="UZG31" s="74"/>
      <c r="UZH31" s="85"/>
      <c r="UZI31" s="74"/>
      <c r="UZJ31" s="74"/>
      <c r="UZK31" s="85"/>
      <c r="UZL31" s="80"/>
      <c r="UZM31" s="80"/>
      <c r="UZN31" s="85"/>
      <c r="UZO31" s="77"/>
      <c r="UZP31" s="74"/>
      <c r="UZQ31" s="74"/>
      <c r="UZR31" s="85"/>
      <c r="UZS31" s="74"/>
      <c r="UZT31" s="74"/>
      <c r="UZU31" s="85"/>
      <c r="UZV31" s="74"/>
      <c r="UZW31" s="74"/>
      <c r="UZX31" s="85"/>
      <c r="UZY31" s="74"/>
      <c r="UZZ31" s="74"/>
      <c r="VAA31" s="85"/>
      <c r="VAB31" s="80"/>
      <c r="VAC31" s="80"/>
      <c r="VAD31" s="85"/>
      <c r="VAE31" s="77"/>
      <c r="VAF31" s="74"/>
      <c r="VAG31" s="74"/>
      <c r="VAH31" s="85"/>
      <c r="VAI31" s="74"/>
      <c r="VAJ31" s="74"/>
      <c r="VAK31" s="85"/>
      <c r="VAL31" s="74"/>
      <c r="VAM31" s="74"/>
      <c r="VAN31" s="85"/>
      <c r="VAO31" s="74"/>
      <c r="VAP31" s="74"/>
      <c r="VAQ31" s="85"/>
      <c r="VAR31" s="80"/>
      <c r="VAS31" s="80"/>
      <c r="VAT31" s="85"/>
      <c r="VAU31" s="77"/>
      <c r="VAV31" s="74"/>
      <c r="VAW31" s="74"/>
      <c r="VAX31" s="85"/>
      <c r="VAY31" s="74"/>
      <c r="VAZ31" s="74"/>
      <c r="VBA31" s="85"/>
      <c r="VBB31" s="74"/>
      <c r="VBC31" s="74"/>
      <c r="VBD31" s="85"/>
      <c r="VBE31" s="74"/>
      <c r="VBF31" s="74"/>
      <c r="VBG31" s="85"/>
      <c r="VBH31" s="80"/>
      <c r="VBI31" s="80"/>
      <c r="VBJ31" s="85"/>
      <c r="VBK31" s="77"/>
      <c r="VBL31" s="74"/>
      <c r="VBM31" s="74"/>
      <c r="VBN31" s="85"/>
      <c r="VBO31" s="74"/>
      <c r="VBP31" s="74"/>
      <c r="VBQ31" s="85"/>
      <c r="VBR31" s="74"/>
      <c r="VBS31" s="74"/>
      <c r="VBT31" s="85"/>
      <c r="VBU31" s="74"/>
      <c r="VBV31" s="74"/>
      <c r="VBW31" s="85"/>
      <c r="VBX31" s="80"/>
      <c r="VBY31" s="80"/>
      <c r="VBZ31" s="85"/>
      <c r="VCA31" s="77"/>
      <c r="VCB31" s="74"/>
      <c r="VCC31" s="74"/>
      <c r="VCD31" s="85"/>
      <c r="VCE31" s="74"/>
      <c r="VCF31" s="74"/>
      <c r="VCG31" s="85"/>
      <c r="VCH31" s="74"/>
      <c r="VCI31" s="74"/>
      <c r="VCJ31" s="85"/>
      <c r="VCK31" s="74"/>
      <c r="VCL31" s="74"/>
      <c r="VCM31" s="85"/>
      <c r="VCN31" s="80"/>
      <c r="VCO31" s="80"/>
      <c r="VCP31" s="85"/>
      <c r="VCQ31" s="77"/>
      <c r="VCR31" s="74"/>
      <c r="VCS31" s="74"/>
      <c r="VCT31" s="85"/>
      <c r="VCU31" s="74"/>
      <c r="VCV31" s="74"/>
      <c r="VCW31" s="85"/>
      <c r="VCX31" s="74"/>
      <c r="VCY31" s="74"/>
      <c r="VCZ31" s="85"/>
      <c r="VDA31" s="74"/>
      <c r="VDB31" s="74"/>
      <c r="VDC31" s="85"/>
      <c r="VDD31" s="80"/>
      <c r="VDE31" s="80"/>
      <c r="VDF31" s="85"/>
      <c r="VDG31" s="77"/>
      <c r="VDH31" s="74"/>
      <c r="VDI31" s="74"/>
      <c r="VDJ31" s="85"/>
      <c r="VDK31" s="74"/>
      <c r="VDL31" s="74"/>
      <c r="VDM31" s="85"/>
      <c r="VDN31" s="74"/>
      <c r="VDO31" s="74"/>
      <c r="VDP31" s="85"/>
      <c r="VDQ31" s="74"/>
      <c r="VDR31" s="74"/>
      <c r="VDS31" s="85"/>
      <c r="VDT31" s="80"/>
      <c r="VDU31" s="80"/>
      <c r="VDV31" s="85"/>
      <c r="VDW31" s="77"/>
      <c r="VDX31" s="74"/>
      <c r="VDY31" s="74"/>
      <c r="VDZ31" s="85"/>
      <c r="VEA31" s="74"/>
      <c r="VEB31" s="74"/>
      <c r="VEC31" s="85"/>
      <c r="VED31" s="74"/>
      <c r="VEE31" s="74"/>
      <c r="VEF31" s="85"/>
      <c r="VEG31" s="74"/>
      <c r="VEH31" s="74"/>
      <c r="VEI31" s="85"/>
      <c r="VEJ31" s="80"/>
      <c r="VEK31" s="80"/>
      <c r="VEL31" s="85"/>
      <c r="VEM31" s="77"/>
      <c r="VEN31" s="74"/>
      <c r="VEO31" s="74"/>
      <c r="VEP31" s="85"/>
      <c r="VEQ31" s="74"/>
      <c r="VER31" s="74"/>
      <c r="VES31" s="85"/>
      <c r="VET31" s="74"/>
      <c r="VEU31" s="74"/>
      <c r="VEV31" s="85"/>
      <c r="VEW31" s="74"/>
      <c r="VEX31" s="74"/>
      <c r="VEY31" s="85"/>
      <c r="VEZ31" s="80"/>
      <c r="VFA31" s="80"/>
      <c r="VFB31" s="85"/>
      <c r="VFC31" s="77"/>
      <c r="VFD31" s="74"/>
      <c r="VFE31" s="74"/>
      <c r="VFF31" s="85"/>
      <c r="VFG31" s="74"/>
      <c r="VFH31" s="74"/>
      <c r="VFI31" s="85"/>
      <c r="VFJ31" s="74"/>
      <c r="VFK31" s="74"/>
      <c r="VFL31" s="85"/>
      <c r="VFM31" s="74"/>
      <c r="VFN31" s="74"/>
      <c r="VFO31" s="85"/>
      <c r="VFP31" s="80"/>
      <c r="VFQ31" s="80"/>
      <c r="VFR31" s="85"/>
      <c r="VFS31" s="77"/>
      <c r="VFT31" s="74"/>
      <c r="VFU31" s="74"/>
      <c r="VFV31" s="85"/>
      <c r="VFW31" s="74"/>
      <c r="VFX31" s="74"/>
      <c r="VFY31" s="85"/>
      <c r="VFZ31" s="74"/>
      <c r="VGA31" s="74"/>
      <c r="VGB31" s="85"/>
      <c r="VGC31" s="74"/>
      <c r="VGD31" s="74"/>
      <c r="VGE31" s="85"/>
      <c r="VGF31" s="80"/>
      <c r="VGG31" s="80"/>
      <c r="VGH31" s="85"/>
      <c r="VGI31" s="77"/>
      <c r="VGJ31" s="74"/>
      <c r="VGK31" s="74"/>
      <c r="VGL31" s="85"/>
      <c r="VGM31" s="74"/>
      <c r="VGN31" s="74"/>
      <c r="VGO31" s="85"/>
      <c r="VGP31" s="74"/>
      <c r="VGQ31" s="74"/>
      <c r="VGR31" s="85"/>
      <c r="VGS31" s="74"/>
      <c r="VGT31" s="74"/>
      <c r="VGU31" s="85"/>
      <c r="VGV31" s="80"/>
      <c r="VGW31" s="80"/>
      <c r="VGX31" s="85"/>
      <c r="VGY31" s="77"/>
      <c r="VGZ31" s="74"/>
      <c r="VHA31" s="74"/>
      <c r="VHB31" s="85"/>
      <c r="VHC31" s="74"/>
      <c r="VHD31" s="74"/>
      <c r="VHE31" s="85"/>
      <c r="VHF31" s="74"/>
      <c r="VHG31" s="74"/>
      <c r="VHH31" s="85"/>
      <c r="VHI31" s="74"/>
      <c r="VHJ31" s="74"/>
      <c r="VHK31" s="85"/>
      <c r="VHL31" s="80"/>
      <c r="VHM31" s="80"/>
      <c r="VHN31" s="85"/>
      <c r="VHO31" s="77"/>
      <c r="VHP31" s="74"/>
      <c r="VHQ31" s="74"/>
      <c r="VHR31" s="85"/>
      <c r="VHS31" s="74"/>
      <c r="VHT31" s="74"/>
      <c r="VHU31" s="85"/>
      <c r="VHV31" s="74"/>
      <c r="VHW31" s="74"/>
      <c r="VHX31" s="85"/>
      <c r="VHY31" s="74"/>
      <c r="VHZ31" s="74"/>
      <c r="VIA31" s="85"/>
      <c r="VIB31" s="80"/>
      <c r="VIC31" s="80"/>
      <c r="VID31" s="85"/>
      <c r="VIE31" s="77"/>
      <c r="VIF31" s="74"/>
      <c r="VIG31" s="74"/>
      <c r="VIH31" s="85"/>
      <c r="VII31" s="74"/>
      <c r="VIJ31" s="74"/>
      <c r="VIK31" s="85"/>
      <c r="VIL31" s="74"/>
      <c r="VIM31" s="74"/>
      <c r="VIN31" s="85"/>
      <c r="VIO31" s="74"/>
      <c r="VIP31" s="74"/>
      <c r="VIQ31" s="85"/>
      <c r="VIR31" s="80"/>
      <c r="VIS31" s="80"/>
      <c r="VIT31" s="85"/>
      <c r="VIU31" s="77"/>
      <c r="VIV31" s="74"/>
      <c r="VIW31" s="74"/>
      <c r="VIX31" s="85"/>
      <c r="VIY31" s="74"/>
      <c r="VIZ31" s="74"/>
      <c r="VJA31" s="85"/>
      <c r="VJB31" s="74"/>
      <c r="VJC31" s="74"/>
      <c r="VJD31" s="85"/>
      <c r="VJE31" s="74"/>
      <c r="VJF31" s="74"/>
      <c r="VJG31" s="85"/>
      <c r="VJH31" s="80"/>
      <c r="VJI31" s="80"/>
      <c r="VJJ31" s="85"/>
      <c r="VJK31" s="77"/>
      <c r="VJL31" s="74"/>
      <c r="VJM31" s="74"/>
      <c r="VJN31" s="85"/>
      <c r="VJO31" s="74"/>
      <c r="VJP31" s="74"/>
      <c r="VJQ31" s="85"/>
      <c r="VJR31" s="74"/>
      <c r="VJS31" s="74"/>
      <c r="VJT31" s="85"/>
      <c r="VJU31" s="74"/>
      <c r="VJV31" s="74"/>
      <c r="VJW31" s="85"/>
      <c r="VJX31" s="80"/>
      <c r="VJY31" s="80"/>
      <c r="VJZ31" s="85"/>
      <c r="VKA31" s="77"/>
      <c r="VKB31" s="74"/>
      <c r="VKC31" s="74"/>
      <c r="VKD31" s="85"/>
      <c r="VKE31" s="74"/>
      <c r="VKF31" s="74"/>
      <c r="VKG31" s="85"/>
      <c r="VKH31" s="74"/>
      <c r="VKI31" s="74"/>
      <c r="VKJ31" s="85"/>
      <c r="VKK31" s="74"/>
      <c r="VKL31" s="74"/>
      <c r="VKM31" s="85"/>
      <c r="VKN31" s="80"/>
      <c r="VKO31" s="80"/>
      <c r="VKP31" s="85"/>
      <c r="VKQ31" s="77"/>
      <c r="VKR31" s="74"/>
      <c r="VKS31" s="74"/>
      <c r="VKT31" s="85"/>
      <c r="VKU31" s="74"/>
      <c r="VKV31" s="74"/>
      <c r="VKW31" s="85"/>
      <c r="VKX31" s="74"/>
      <c r="VKY31" s="74"/>
      <c r="VKZ31" s="85"/>
      <c r="VLA31" s="74"/>
      <c r="VLB31" s="74"/>
      <c r="VLC31" s="85"/>
      <c r="VLD31" s="80"/>
      <c r="VLE31" s="80"/>
      <c r="VLF31" s="85"/>
      <c r="VLG31" s="77"/>
      <c r="VLH31" s="74"/>
      <c r="VLI31" s="74"/>
      <c r="VLJ31" s="85"/>
      <c r="VLK31" s="74"/>
      <c r="VLL31" s="74"/>
      <c r="VLM31" s="85"/>
      <c r="VLN31" s="74"/>
      <c r="VLO31" s="74"/>
      <c r="VLP31" s="85"/>
      <c r="VLQ31" s="74"/>
      <c r="VLR31" s="74"/>
      <c r="VLS31" s="85"/>
      <c r="VLT31" s="80"/>
      <c r="VLU31" s="80"/>
      <c r="VLV31" s="85"/>
      <c r="VLW31" s="77"/>
      <c r="VLX31" s="74"/>
      <c r="VLY31" s="74"/>
      <c r="VLZ31" s="85"/>
      <c r="VMA31" s="74"/>
      <c r="VMB31" s="74"/>
      <c r="VMC31" s="85"/>
      <c r="VMD31" s="74"/>
      <c r="VME31" s="74"/>
      <c r="VMF31" s="85"/>
      <c r="VMG31" s="74"/>
      <c r="VMH31" s="74"/>
      <c r="VMI31" s="85"/>
      <c r="VMJ31" s="80"/>
      <c r="VMK31" s="80"/>
      <c r="VML31" s="85"/>
      <c r="VMM31" s="77"/>
      <c r="VMN31" s="74"/>
      <c r="VMO31" s="74"/>
      <c r="VMP31" s="85"/>
      <c r="VMQ31" s="74"/>
      <c r="VMR31" s="74"/>
      <c r="VMS31" s="85"/>
      <c r="VMT31" s="74"/>
      <c r="VMU31" s="74"/>
      <c r="VMV31" s="85"/>
      <c r="VMW31" s="74"/>
      <c r="VMX31" s="74"/>
      <c r="VMY31" s="85"/>
      <c r="VMZ31" s="80"/>
      <c r="VNA31" s="80"/>
      <c r="VNB31" s="85"/>
      <c r="VNC31" s="77"/>
      <c r="VND31" s="74"/>
      <c r="VNE31" s="74"/>
      <c r="VNF31" s="85"/>
      <c r="VNG31" s="74"/>
      <c r="VNH31" s="74"/>
      <c r="VNI31" s="85"/>
      <c r="VNJ31" s="74"/>
      <c r="VNK31" s="74"/>
      <c r="VNL31" s="85"/>
      <c r="VNM31" s="74"/>
      <c r="VNN31" s="74"/>
      <c r="VNO31" s="85"/>
      <c r="VNP31" s="80"/>
      <c r="VNQ31" s="80"/>
      <c r="VNR31" s="85"/>
      <c r="VNS31" s="77"/>
      <c r="VNT31" s="74"/>
      <c r="VNU31" s="74"/>
      <c r="VNV31" s="85"/>
      <c r="VNW31" s="74"/>
      <c r="VNX31" s="74"/>
      <c r="VNY31" s="85"/>
      <c r="VNZ31" s="74"/>
      <c r="VOA31" s="74"/>
      <c r="VOB31" s="85"/>
      <c r="VOC31" s="74"/>
      <c r="VOD31" s="74"/>
      <c r="VOE31" s="85"/>
      <c r="VOF31" s="80"/>
      <c r="VOG31" s="80"/>
      <c r="VOH31" s="85"/>
      <c r="VOI31" s="77"/>
      <c r="VOJ31" s="74"/>
      <c r="VOK31" s="74"/>
      <c r="VOL31" s="85"/>
      <c r="VOM31" s="74"/>
      <c r="VON31" s="74"/>
      <c r="VOO31" s="85"/>
      <c r="VOP31" s="74"/>
      <c r="VOQ31" s="74"/>
      <c r="VOR31" s="85"/>
      <c r="VOS31" s="74"/>
      <c r="VOT31" s="74"/>
      <c r="VOU31" s="85"/>
      <c r="VOV31" s="80"/>
      <c r="VOW31" s="80"/>
      <c r="VOX31" s="85"/>
      <c r="VOY31" s="77"/>
      <c r="VOZ31" s="74"/>
      <c r="VPA31" s="74"/>
      <c r="VPB31" s="85"/>
      <c r="VPC31" s="74"/>
      <c r="VPD31" s="74"/>
      <c r="VPE31" s="85"/>
      <c r="VPF31" s="74"/>
      <c r="VPG31" s="74"/>
      <c r="VPH31" s="85"/>
      <c r="VPI31" s="74"/>
      <c r="VPJ31" s="74"/>
      <c r="VPK31" s="85"/>
      <c r="VPL31" s="80"/>
      <c r="VPM31" s="80"/>
      <c r="VPN31" s="85"/>
      <c r="VPO31" s="77"/>
      <c r="VPP31" s="74"/>
      <c r="VPQ31" s="74"/>
      <c r="VPR31" s="85"/>
      <c r="VPS31" s="74"/>
      <c r="VPT31" s="74"/>
      <c r="VPU31" s="85"/>
      <c r="VPV31" s="74"/>
      <c r="VPW31" s="74"/>
      <c r="VPX31" s="85"/>
      <c r="VPY31" s="74"/>
      <c r="VPZ31" s="74"/>
      <c r="VQA31" s="85"/>
      <c r="VQB31" s="80"/>
      <c r="VQC31" s="80"/>
      <c r="VQD31" s="85"/>
      <c r="VQE31" s="77"/>
      <c r="VQF31" s="74"/>
      <c r="VQG31" s="74"/>
      <c r="VQH31" s="85"/>
      <c r="VQI31" s="74"/>
      <c r="VQJ31" s="74"/>
      <c r="VQK31" s="85"/>
      <c r="VQL31" s="74"/>
      <c r="VQM31" s="74"/>
      <c r="VQN31" s="85"/>
      <c r="VQO31" s="74"/>
      <c r="VQP31" s="74"/>
      <c r="VQQ31" s="85"/>
      <c r="VQR31" s="80"/>
      <c r="VQS31" s="80"/>
      <c r="VQT31" s="85"/>
      <c r="VQU31" s="77"/>
      <c r="VQV31" s="74"/>
      <c r="VQW31" s="74"/>
      <c r="VQX31" s="85"/>
      <c r="VQY31" s="74"/>
      <c r="VQZ31" s="74"/>
      <c r="VRA31" s="85"/>
      <c r="VRB31" s="74"/>
      <c r="VRC31" s="74"/>
      <c r="VRD31" s="85"/>
      <c r="VRE31" s="74"/>
      <c r="VRF31" s="74"/>
      <c r="VRG31" s="85"/>
      <c r="VRH31" s="80"/>
      <c r="VRI31" s="80"/>
      <c r="VRJ31" s="85"/>
      <c r="VRK31" s="77"/>
      <c r="VRL31" s="74"/>
      <c r="VRM31" s="74"/>
      <c r="VRN31" s="85"/>
      <c r="VRO31" s="74"/>
      <c r="VRP31" s="74"/>
      <c r="VRQ31" s="85"/>
      <c r="VRR31" s="74"/>
      <c r="VRS31" s="74"/>
      <c r="VRT31" s="85"/>
      <c r="VRU31" s="74"/>
      <c r="VRV31" s="74"/>
      <c r="VRW31" s="85"/>
      <c r="VRX31" s="80"/>
      <c r="VRY31" s="80"/>
      <c r="VRZ31" s="85"/>
      <c r="VSA31" s="77"/>
      <c r="VSB31" s="74"/>
      <c r="VSC31" s="74"/>
      <c r="VSD31" s="85"/>
      <c r="VSE31" s="74"/>
      <c r="VSF31" s="74"/>
      <c r="VSG31" s="85"/>
      <c r="VSH31" s="74"/>
      <c r="VSI31" s="74"/>
      <c r="VSJ31" s="85"/>
      <c r="VSK31" s="74"/>
      <c r="VSL31" s="74"/>
      <c r="VSM31" s="85"/>
      <c r="VSN31" s="80"/>
      <c r="VSO31" s="80"/>
      <c r="VSP31" s="85"/>
      <c r="VSQ31" s="77"/>
      <c r="VSR31" s="74"/>
      <c r="VSS31" s="74"/>
      <c r="VST31" s="85"/>
      <c r="VSU31" s="74"/>
      <c r="VSV31" s="74"/>
      <c r="VSW31" s="85"/>
      <c r="VSX31" s="74"/>
      <c r="VSY31" s="74"/>
      <c r="VSZ31" s="85"/>
      <c r="VTA31" s="74"/>
      <c r="VTB31" s="74"/>
      <c r="VTC31" s="85"/>
      <c r="VTD31" s="80"/>
      <c r="VTE31" s="80"/>
      <c r="VTF31" s="85"/>
      <c r="VTG31" s="77"/>
      <c r="VTH31" s="74"/>
      <c r="VTI31" s="74"/>
      <c r="VTJ31" s="85"/>
      <c r="VTK31" s="74"/>
      <c r="VTL31" s="74"/>
      <c r="VTM31" s="85"/>
      <c r="VTN31" s="74"/>
      <c r="VTO31" s="74"/>
      <c r="VTP31" s="85"/>
      <c r="VTQ31" s="74"/>
      <c r="VTR31" s="74"/>
      <c r="VTS31" s="85"/>
      <c r="VTT31" s="80"/>
      <c r="VTU31" s="80"/>
      <c r="VTV31" s="85"/>
      <c r="VTW31" s="77"/>
      <c r="VTX31" s="74"/>
      <c r="VTY31" s="74"/>
      <c r="VTZ31" s="85"/>
      <c r="VUA31" s="74"/>
      <c r="VUB31" s="74"/>
      <c r="VUC31" s="85"/>
      <c r="VUD31" s="74"/>
      <c r="VUE31" s="74"/>
      <c r="VUF31" s="85"/>
      <c r="VUG31" s="74"/>
      <c r="VUH31" s="74"/>
      <c r="VUI31" s="85"/>
      <c r="VUJ31" s="80"/>
      <c r="VUK31" s="80"/>
      <c r="VUL31" s="85"/>
      <c r="VUM31" s="77"/>
      <c r="VUN31" s="74"/>
      <c r="VUO31" s="74"/>
      <c r="VUP31" s="85"/>
      <c r="VUQ31" s="74"/>
      <c r="VUR31" s="74"/>
      <c r="VUS31" s="85"/>
      <c r="VUT31" s="74"/>
      <c r="VUU31" s="74"/>
      <c r="VUV31" s="85"/>
      <c r="VUW31" s="74"/>
      <c r="VUX31" s="74"/>
      <c r="VUY31" s="85"/>
      <c r="VUZ31" s="80"/>
      <c r="VVA31" s="80"/>
      <c r="VVB31" s="85"/>
      <c r="VVC31" s="77"/>
      <c r="VVD31" s="74"/>
      <c r="VVE31" s="74"/>
      <c r="VVF31" s="85"/>
      <c r="VVG31" s="74"/>
      <c r="VVH31" s="74"/>
      <c r="VVI31" s="85"/>
      <c r="VVJ31" s="74"/>
      <c r="VVK31" s="74"/>
      <c r="VVL31" s="85"/>
      <c r="VVM31" s="74"/>
      <c r="VVN31" s="74"/>
      <c r="VVO31" s="85"/>
      <c r="VVP31" s="80"/>
      <c r="VVQ31" s="80"/>
      <c r="VVR31" s="85"/>
      <c r="VVS31" s="77"/>
      <c r="VVT31" s="74"/>
      <c r="VVU31" s="74"/>
      <c r="VVV31" s="85"/>
      <c r="VVW31" s="74"/>
      <c r="VVX31" s="74"/>
      <c r="VVY31" s="85"/>
      <c r="VVZ31" s="74"/>
      <c r="VWA31" s="74"/>
      <c r="VWB31" s="85"/>
      <c r="VWC31" s="74"/>
      <c r="VWD31" s="74"/>
      <c r="VWE31" s="85"/>
      <c r="VWF31" s="80"/>
      <c r="VWG31" s="80"/>
      <c r="VWH31" s="85"/>
      <c r="VWI31" s="77"/>
      <c r="VWJ31" s="74"/>
      <c r="VWK31" s="74"/>
      <c r="VWL31" s="85"/>
      <c r="VWM31" s="74"/>
      <c r="VWN31" s="74"/>
      <c r="VWO31" s="85"/>
      <c r="VWP31" s="74"/>
      <c r="VWQ31" s="74"/>
      <c r="VWR31" s="85"/>
      <c r="VWS31" s="74"/>
      <c r="VWT31" s="74"/>
      <c r="VWU31" s="85"/>
      <c r="VWV31" s="80"/>
      <c r="VWW31" s="80"/>
      <c r="VWX31" s="85"/>
      <c r="VWY31" s="77"/>
      <c r="VWZ31" s="74"/>
      <c r="VXA31" s="74"/>
      <c r="VXB31" s="85"/>
      <c r="VXC31" s="74"/>
      <c r="VXD31" s="74"/>
      <c r="VXE31" s="85"/>
      <c r="VXF31" s="74"/>
      <c r="VXG31" s="74"/>
      <c r="VXH31" s="85"/>
      <c r="VXI31" s="74"/>
      <c r="VXJ31" s="74"/>
      <c r="VXK31" s="85"/>
      <c r="VXL31" s="80"/>
      <c r="VXM31" s="80"/>
      <c r="VXN31" s="85"/>
      <c r="VXO31" s="77"/>
      <c r="VXP31" s="74"/>
      <c r="VXQ31" s="74"/>
      <c r="VXR31" s="85"/>
      <c r="VXS31" s="74"/>
      <c r="VXT31" s="74"/>
      <c r="VXU31" s="85"/>
      <c r="VXV31" s="74"/>
      <c r="VXW31" s="74"/>
      <c r="VXX31" s="85"/>
      <c r="VXY31" s="74"/>
      <c r="VXZ31" s="74"/>
      <c r="VYA31" s="85"/>
      <c r="VYB31" s="80"/>
      <c r="VYC31" s="80"/>
      <c r="VYD31" s="85"/>
      <c r="VYE31" s="77"/>
      <c r="VYF31" s="74"/>
      <c r="VYG31" s="74"/>
      <c r="VYH31" s="85"/>
      <c r="VYI31" s="74"/>
      <c r="VYJ31" s="74"/>
      <c r="VYK31" s="85"/>
      <c r="VYL31" s="74"/>
      <c r="VYM31" s="74"/>
      <c r="VYN31" s="85"/>
      <c r="VYO31" s="74"/>
      <c r="VYP31" s="74"/>
      <c r="VYQ31" s="85"/>
      <c r="VYR31" s="80"/>
      <c r="VYS31" s="80"/>
      <c r="VYT31" s="85"/>
      <c r="VYU31" s="77"/>
      <c r="VYV31" s="74"/>
      <c r="VYW31" s="74"/>
      <c r="VYX31" s="85"/>
      <c r="VYY31" s="74"/>
      <c r="VYZ31" s="74"/>
      <c r="VZA31" s="85"/>
      <c r="VZB31" s="74"/>
      <c r="VZC31" s="74"/>
      <c r="VZD31" s="85"/>
      <c r="VZE31" s="74"/>
      <c r="VZF31" s="74"/>
      <c r="VZG31" s="85"/>
      <c r="VZH31" s="80"/>
      <c r="VZI31" s="80"/>
      <c r="VZJ31" s="85"/>
      <c r="VZK31" s="77"/>
      <c r="VZL31" s="74"/>
      <c r="VZM31" s="74"/>
      <c r="VZN31" s="85"/>
      <c r="VZO31" s="74"/>
      <c r="VZP31" s="74"/>
      <c r="VZQ31" s="85"/>
      <c r="VZR31" s="74"/>
      <c r="VZS31" s="74"/>
      <c r="VZT31" s="85"/>
      <c r="VZU31" s="74"/>
      <c r="VZV31" s="74"/>
      <c r="VZW31" s="85"/>
      <c r="VZX31" s="80"/>
      <c r="VZY31" s="80"/>
      <c r="VZZ31" s="85"/>
      <c r="WAA31" s="77"/>
      <c r="WAB31" s="74"/>
      <c r="WAC31" s="74"/>
      <c r="WAD31" s="85"/>
      <c r="WAE31" s="74"/>
      <c r="WAF31" s="74"/>
      <c r="WAG31" s="85"/>
      <c r="WAH31" s="74"/>
      <c r="WAI31" s="74"/>
      <c r="WAJ31" s="85"/>
      <c r="WAK31" s="74"/>
      <c r="WAL31" s="74"/>
      <c r="WAM31" s="85"/>
      <c r="WAN31" s="80"/>
      <c r="WAO31" s="80"/>
      <c r="WAP31" s="85"/>
      <c r="WAQ31" s="77"/>
      <c r="WAR31" s="74"/>
      <c r="WAS31" s="74"/>
      <c r="WAT31" s="85"/>
      <c r="WAU31" s="74"/>
      <c r="WAV31" s="74"/>
      <c r="WAW31" s="85"/>
      <c r="WAX31" s="74"/>
      <c r="WAY31" s="74"/>
      <c r="WAZ31" s="85"/>
      <c r="WBA31" s="74"/>
      <c r="WBB31" s="74"/>
      <c r="WBC31" s="85"/>
      <c r="WBD31" s="80"/>
      <c r="WBE31" s="80"/>
      <c r="WBF31" s="85"/>
      <c r="WBG31" s="77"/>
      <c r="WBH31" s="74"/>
      <c r="WBI31" s="74"/>
      <c r="WBJ31" s="85"/>
      <c r="WBK31" s="74"/>
      <c r="WBL31" s="74"/>
      <c r="WBM31" s="85"/>
      <c r="WBN31" s="74"/>
      <c r="WBO31" s="74"/>
      <c r="WBP31" s="85"/>
      <c r="WBQ31" s="74"/>
      <c r="WBR31" s="74"/>
      <c r="WBS31" s="85"/>
      <c r="WBT31" s="80"/>
      <c r="WBU31" s="80"/>
      <c r="WBV31" s="85"/>
      <c r="WBW31" s="77"/>
      <c r="WBX31" s="74"/>
      <c r="WBY31" s="74"/>
      <c r="WBZ31" s="85"/>
      <c r="WCA31" s="74"/>
      <c r="WCB31" s="74"/>
      <c r="WCC31" s="85"/>
      <c r="WCD31" s="74"/>
      <c r="WCE31" s="74"/>
      <c r="WCF31" s="85"/>
      <c r="WCG31" s="74"/>
      <c r="WCH31" s="74"/>
      <c r="WCI31" s="85"/>
      <c r="WCJ31" s="80"/>
      <c r="WCK31" s="80"/>
      <c r="WCL31" s="85"/>
      <c r="WCM31" s="77"/>
      <c r="WCN31" s="74"/>
      <c r="WCO31" s="74"/>
      <c r="WCP31" s="85"/>
      <c r="WCQ31" s="74"/>
      <c r="WCR31" s="74"/>
      <c r="WCS31" s="85"/>
      <c r="WCT31" s="74"/>
      <c r="WCU31" s="74"/>
      <c r="WCV31" s="85"/>
      <c r="WCW31" s="74"/>
      <c r="WCX31" s="74"/>
      <c r="WCY31" s="85"/>
      <c r="WCZ31" s="80"/>
      <c r="WDA31" s="80"/>
      <c r="WDB31" s="85"/>
      <c r="WDC31" s="77"/>
      <c r="WDD31" s="74"/>
      <c r="WDE31" s="74"/>
      <c r="WDF31" s="85"/>
      <c r="WDG31" s="74"/>
      <c r="WDH31" s="74"/>
      <c r="WDI31" s="85"/>
      <c r="WDJ31" s="74"/>
      <c r="WDK31" s="74"/>
      <c r="WDL31" s="85"/>
      <c r="WDM31" s="74"/>
      <c r="WDN31" s="74"/>
      <c r="WDO31" s="85"/>
      <c r="WDP31" s="80"/>
      <c r="WDQ31" s="80"/>
      <c r="WDR31" s="85"/>
      <c r="WDS31" s="77"/>
      <c r="WDT31" s="74"/>
      <c r="WDU31" s="74"/>
      <c r="WDV31" s="85"/>
      <c r="WDW31" s="74"/>
      <c r="WDX31" s="74"/>
      <c r="WDY31" s="85"/>
      <c r="WDZ31" s="74"/>
      <c r="WEA31" s="74"/>
      <c r="WEB31" s="85"/>
      <c r="WEC31" s="74"/>
      <c r="WED31" s="74"/>
      <c r="WEE31" s="85"/>
      <c r="WEF31" s="80"/>
      <c r="WEG31" s="80"/>
      <c r="WEH31" s="85"/>
      <c r="WEI31" s="77"/>
      <c r="WEJ31" s="74"/>
      <c r="WEK31" s="74"/>
      <c r="WEL31" s="85"/>
      <c r="WEM31" s="74"/>
      <c r="WEN31" s="74"/>
      <c r="WEO31" s="85"/>
      <c r="WEP31" s="74"/>
      <c r="WEQ31" s="74"/>
      <c r="WER31" s="85"/>
      <c r="WES31" s="74"/>
      <c r="WET31" s="74"/>
      <c r="WEU31" s="85"/>
      <c r="WEV31" s="80"/>
      <c r="WEW31" s="80"/>
      <c r="WEX31" s="85"/>
      <c r="WEY31" s="77"/>
      <c r="WEZ31" s="74"/>
      <c r="WFA31" s="74"/>
      <c r="WFB31" s="85"/>
      <c r="WFC31" s="74"/>
      <c r="WFD31" s="74"/>
      <c r="WFE31" s="85"/>
      <c r="WFF31" s="74"/>
      <c r="WFG31" s="74"/>
      <c r="WFH31" s="85"/>
      <c r="WFI31" s="74"/>
      <c r="WFJ31" s="74"/>
      <c r="WFK31" s="85"/>
      <c r="WFL31" s="80"/>
      <c r="WFM31" s="80"/>
      <c r="WFN31" s="85"/>
      <c r="WFO31" s="77"/>
      <c r="WFP31" s="74"/>
      <c r="WFQ31" s="74"/>
      <c r="WFR31" s="85"/>
      <c r="WFS31" s="74"/>
      <c r="WFT31" s="74"/>
      <c r="WFU31" s="85"/>
      <c r="WFV31" s="74"/>
      <c r="WFW31" s="74"/>
      <c r="WFX31" s="85"/>
      <c r="WFY31" s="74"/>
      <c r="WFZ31" s="74"/>
      <c r="WGA31" s="85"/>
      <c r="WGB31" s="80"/>
      <c r="WGC31" s="80"/>
      <c r="WGD31" s="85"/>
      <c r="WGE31" s="77"/>
      <c r="WGF31" s="74"/>
      <c r="WGG31" s="74"/>
      <c r="WGH31" s="85"/>
      <c r="WGI31" s="74"/>
      <c r="WGJ31" s="74"/>
      <c r="WGK31" s="85"/>
      <c r="WGL31" s="74"/>
      <c r="WGM31" s="74"/>
      <c r="WGN31" s="85"/>
      <c r="WGO31" s="74"/>
      <c r="WGP31" s="74"/>
      <c r="WGQ31" s="85"/>
      <c r="WGR31" s="80"/>
      <c r="WGS31" s="80"/>
      <c r="WGT31" s="85"/>
      <c r="WGU31" s="77"/>
      <c r="WGV31" s="74"/>
      <c r="WGW31" s="74"/>
      <c r="WGX31" s="85"/>
      <c r="WGY31" s="74"/>
      <c r="WGZ31" s="74"/>
      <c r="WHA31" s="85"/>
      <c r="WHB31" s="74"/>
      <c r="WHC31" s="74"/>
      <c r="WHD31" s="85"/>
      <c r="WHE31" s="74"/>
      <c r="WHF31" s="74"/>
      <c r="WHG31" s="85"/>
      <c r="WHH31" s="80"/>
      <c r="WHI31" s="80"/>
      <c r="WHJ31" s="85"/>
      <c r="WHK31" s="77"/>
      <c r="WHL31" s="74"/>
      <c r="WHM31" s="74"/>
      <c r="WHN31" s="85"/>
      <c r="WHO31" s="74"/>
      <c r="WHP31" s="74"/>
      <c r="WHQ31" s="85"/>
      <c r="WHR31" s="74"/>
      <c r="WHS31" s="74"/>
      <c r="WHT31" s="85"/>
      <c r="WHU31" s="74"/>
      <c r="WHV31" s="74"/>
      <c r="WHW31" s="85"/>
      <c r="WHX31" s="80"/>
      <c r="WHY31" s="80"/>
      <c r="WHZ31" s="85"/>
      <c r="WIA31" s="77"/>
      <c r="WIB31" s="74"/>
      <c r="WIC31" s="74"/>
      <c r="WID31" s="85"/>
      <c r="WIE31" s="74"/>
      <c r="WIF31" s="74"/>
      <c r="WIG31" s="85"/>
      <c r="WIH31" s="74"/>
      <c r="WII31" s="74"/>
      <c r="WIJ31" s="85"/>
      <c r="WIK31" s="74"/>
      <c r="WIL31" s="74"/>
      <c r="WIM31" s="85"/>
      <c r="WIN31" s="80"/>
      <c r="WIO31" s="80"/>
      <c r="WIP31" s="85"/>
      <c r="WIQ31" s="77"/>
      <c r="WIR31" s="74"/>
      <c r="WIS31" s="74"/>
      <c r="WIT31" s="85"/>
      <c r="WIU31" s="74"/>
      <c r="WIV31" s="74"/>
      <c r="WIW31" s="85"/>
      <c r="WIX31" s="74"/>
      <c r="WIY31" s="74"/>
      <c r="WIZ31" s="85"/>
      <c r="WJA31" s="74"/>
      <c r="WJB31" s="74"/>
      <c r="WJC31" s="85"/>
      <c r="WJD31" s="80"/>
      <c r="WJE31" s="80"/>
      <c r="WJF31" s="85"/>
      <c r="WJG31" s="77"/>
      <c r="WJH31" s="74"/>
      <c r="WJI31" s="74"/>
      <c r="WJJ31" s="85"/>
      <c r="WJK31" s="74"/>
      <c r="WJL31" s="74"/>
      <c r="WJM31" s="85"/>
      <c r="WJN31" s="74"/>
      <c r="WJO31" s="74"/>
      <c r="WJP31" s="85"/>
      <c r="WJQ31" s="74"/>
      <c r="WJR31" s="74"/>
      <c r="WJS31" s="85"/>
      <c r="WJT31" s="80"/>
      <c r="WJU31" s="80"/>
      <c r="WJV31" s="85"/>
      <c r="WJW31" s="77"/>
      <c r="WJX31" s="74"/>
      <c r="WJY31" s="74"/>
      <c r="WJZ31" s="85"/>
      <c r="WKA31" s="74"/>
      <c r="WKB31" s="74"/>
      <c r="WKC31" s="85"/>
      <c r="WKD31" s="74"/>
      <c r="WKE31" s="74"/>
      <c r="WKF31" s="85"/>
      <c r="WKG31" s="74"/>
      <c r="WKH31" s="74"/>
      <c r="WKI31" s="85"/>
      <c r="WKJ31" s="80"/>
      <c r="WKK31" s="80"/>
      <c r="WKL31" s="85"/>
      <c r="WKM31" s="77"/>
      <c r="WKN31" s="74"/>
      <c r="WKO31" s="74"/>
      <c r="WKP31" s="85"/>
      <c r="WKQ31" s="74"/>
      <c r="WKR31" s="74"/>
      <c r="WKS31" s="85"/>
      <c r="WKT31" s="74"/>
      <c r="WKU31" s="74"/>
      <c r="WKV31" s="85"/>
      <c r="WKW31" s="74"/>
      <c r="WKX31" s="74"/>
      <c r="WKY31" s="85"/>
      <c r="WKZ31" s="80"/>
      <c r="WLA31" s="80"/>
      <c r="WLB31" s="85"/>
      <c r="WLC31" s="77"/>
      <c r="WLD31" s="74"/>
      <c r="WLE31" s="74"/>
      <c r="WLF31" s="85"/>
      <c r="WLG31" s="74"/>
      <c r="WLH31" s="74"/>
      <c r="WLI31" s="85"/>
      <c r="WLJ31" s="74"/>
      <c r="WLK31" s="74"/>
      <c r="WLL31" s="85"/>
      <c r="WLM31" s="74"/>
      <c r="WLN31" s="74"/>
      <c r="WLO31" s="85"/>
      <c r="WLP31" s="80"/>
      <c r="WLQ31" s="80"/>
      <c r="WLR31" s="85"/>
      <c r="WLS31" s="77"/>
      <c r="WLT31" s="74"/>
      <c r="WLU31" s="74"/>
      <c r="WLV31" s="85"/>
      <c r="WLW31" s="74"/>
      <c r="WLX31" s="74"/>
      <c r="WLY31" s="85"/>
      <c r="WLZ31" s="74"/>
      <c r="WMA31" s="74"/>
      <c r="WMB31" s="85"/>
      <c r="WMC31" s="74"/>
      <c r="WMD31" s="74"/>
      <c r="WME31" s="85"/>
      <c r="WMF31" s="80"/>
      <c r="WMG31" s="80"/>
      <c r="WMH31" s="85"/>
      <c r="WMI31" s="77"/>
      <c r="WMJ31" s="74"/>
      <c r="WMK31" s="74"/>
      <c r="WML31" s="85"/>
      <c r="WMM31" s="74"/>
      <c r="WMN31" s="74"/>
      <c r="WMO31" s="85"/>
      <c r="WMP31" s="74"/>
      <c r="WMQ31" s="74"/>
      <c r="WMR31" s="85"/>
      <c r="WMS31" s="74"/>
      <c r="WMT31" s="74"/>
      <c r="WMU31" s="85"/>
      <c r="WMV31" s="80"/>
      <c r="WMW31" s="80"/>
      <c r="WMX31" s="85"/>
      <c r="WMY31" s="77"/>
      <c r="WMZ31" s="74"/>
      <c r="WNA31" s="74"/>
      <c r="WNB31" s="85"/>
      <c r="WNC31" s="74"/>
      <c r="WND31" s="74"/>
      <c r="WNE31" s="85"/>
      <c r="WNF31" s="74"/>
      <c r="WNG31" s="74"/>
      <c r="WNH31" s="85"/>
      <c r="WNI31" s="74"/>
      <c r="WNJ31" s="74"/>
      <c r="WNK31" s="85"/>
      <c r="WNL31" s="80"/>
      <c r="WNM31" s="80"/>
      <c r="WNN31" s="85"/>
      <c r="WNO31" s="77"/>
      <c r="WNP31" s="74"/>
      <c r="WNQ31" s="74"/>
      <c r="WNR31" s="85"/>
      <c r="WNS31" s="74"/>
      <c r="WNT31" s="74"/>
      <c r="WNU31" s="85"/>
      <c r="WNV31" s="74"/>
      <c r="WNW31" s="74"/>
      <c r="WNX31" s="85"/>
      <c r="WNY31" s="74"/>
      <c r="WNZ31" s="74"/>
      <c r="WOA31" s="85"/>
      <c r="WOB31" s="80"/>
      <c r="WOC31" s="80"/>
      <c r="WOD31" s="85"/>
      <c r="WOE31" s="77"/>
      <c r="WOF31" s="74"/>
      <c r="WOG31" s="74"/>
      <c r="WOH31" s="85"/>
      <c r="WOI31" s="74"/>
      <c r="WOJ31" s="74"/>
      <c r="WOK31" s="85"/>
      <c r="WOL31" s="74"/>
      <c r="WOM31" s="74"/>
      <c r="WON31" s="85"/>
      <c r="WOO31" s="74"/>
      <c r="WOP31" s="74"/>
      <c r="WOQ31" s="85"/>
      <c r="WOR31" s="80"/>
      <c r="WOS31" s="80"/>
      <c r="WOT31" s="85"/>
      <c r="WOU31" s="77"/>
      <c r="WOV31" s="74"/>
      <c r="WOW31" s="74"/>
      <c r="WOX31" s="85"/>
      <c r="WOY31" s="74"/>
      <c r="WOZ31" s="74"/>
      <c r="WPA31" s="85"/>
      <c r="WPB31" s="74"/>
      <c r="WPC31" s="74"/>
      <c r="WPD31" s="85"/>
      <c r="WPE31" s="74"/>
      <c r="WPF31" s="74"/>
      <c r="WPG31" s="85"/>
      <c r="WPH31" s="80"/>
      <c r="WPI31" s="80"/>
      <c r="WPJ31" s="85"/>
      <c r="WPK31" s="77"/>
      <c r="WPL31" s="74"/>
      <c r="WPM31" s="74"/>
      <c r="WPN31" s="85"/>
      <c r="WPO31" s="74"/>
      <c r="WPP31" s="74"/>
      <c r="WPQ31" s="85"/>
      <c r="WPR31" s="74"/>
      <c r="WPS31" s="74"/>
      <c r="WPT31" s="85"/>
      <c r="WPU31" s="74"/>
      <c r="WPV31" s="74"/>
      <c r="WPW31" s="85"/>
      <c r="WPX31" s="80"/>
      <c r="WPY31" s="80"/>
      <c r="WPZ31" s="85"/>
      <c r="WQA31" s="77"/>
      <c r="WQB31" s="74"/>
      <c r="WQC31" s="74"/>
      <c r="WQD31" s="85"/>
      <c r="WQE31" s="74"/>
      <c r="WQF31" s="74"/>
      <c r="WQG31" s="85"/>
      <c r="WQH31" s="74"/>
      <c r="WQI31" s="74"/>
      <c r="WQJ31" s="85"/>
      <c r="WQK31" s="74"/>
      <c r="WQL31" s="74"/>
      <c r="WQM31" s="85"/>
      <c r="WQN31" s="80"/>
      <c r="WQO31" s="80"/>
      <c r="WQP31" s="85"/>
      <c r="WQQ31" s="77"/>
      <c r="WQR31" s="74"/>
      <c r="WQS31" s="74"/>
      <c r="WQT31" s="85"/>
      <c r="WQU31" s="74"/>
      <c r="WQV31" s="74"/>
      <c r="WQW31" s="85"/>
      <c r="WQX31" s="74"/>
      <c r="WQY31" s="74"/>
      <c r="WQZ31" s="85"/>
      <c r="WRA31" s="74"/>
      <c r="WRB31" s="74"/>
      <c r="WRC31" s="85"/>
      <c r="WRD31" s="80"/>
      <c r="WRE31" s="80"/>
      <c r="WRF31" s="85"/>
      <c r="WRG31" s="77"/>
      <c r="WRH31" s="74"/>
      <c r="WRI31" s="74"/>
      <c r="WRJ31" s="85"/>
      <c r="WRK31" s="74"/>
      <c r="WRL31" s="74"/>
      <c r="WRM31" s="85"/>
      <c r="WRN31" s="74"/>
      <c r="WRO31" s="74"/>
      <c r="WRP31" s="85"/>
      <c r="WRQ31" s="74"/>
      <c r="WRR31" s="74"/>
      <c r="WRS31" s="85"/>
      <c r="WRT31" s="80"/>
      <c r="WRU31" s="80"/>
      <c r="WRV31" s="85"/>
      <c r="WRW31" s="77"/>
      <c r="WRX31" s="74"/>
      <c r="WRY31" s="74"/>
      <c r="WRZ31" s="85"/>
      <c r="WSA31" s="74"/>
      <c r="WSB31" s="74"/>
      <c r="WSC31" s="85"/>
      <c r="WSD31" s="74"/>
      <c r="WSE31" s="74"/>
      <c r="WSF31" s="85"/>
      <c r="WSG31" s="74"/>
      <c r="WSH31" s="74"/>
      <c r="WSI31" s="85"/>
      <c r="WSJ31" s="80"/>
      <c r="WSK31" s="80"/>
      <c r="WSL31" s="85"/>
      <c r="WSM31" s="77"/>
      <c r="WSN31" s="74"/>
      <c r="WSO31" s="74"/>
      <c r="WSP31" s="85"/>
      <c r="WSQ31" s="74"/>
      <c r="WSR31" s="74"/>
      <c r="WSS31" s="85"/>
      <c r="WST31" s="74"/>
      <c r="WSU31" s="74"/>
      <c r="WSV31" s="85"/>
      <c r="WSW31" s="74"/>
      <c r="WSX31" s="74"/>
      <c r="WSY31" s="85"/>
      <c r="WSZ31" s="80"/>
      <c r="WTA31" s="80"/>
      <c r="WTB31" s="85"/>
      <c r="WTC31" s="77"/>
      <c r="WTD31" s="74"/>
      <c r="WTE31" s="74"/>
      <c r="WTF31" s="85"/>
      <c r="WTG31" s="74"/>
      <c r="WTH31" s="74"/>
      <c r="WTI31" s="85"/>
      <c r="WTJ31" s="74"/>
      <c r="WTK31" s="74"/>
      <c r="WTL31" s="85"/>
      <c r="WTM31" s="74"/>
      <c r="WTN31" s="74"/>
      <c r="WTO31" s="85"/>
      <c r="WTP31" s="80"/>
      <c r="WTQ31" s="80"/>
      <c r="WTR31" s="85"/>
      <c r="WTS31" s="77"/>
      <c r="WTT31" s="74"/>
      <c r="WTU31" s="74"/>
      <c r="WTV31" s="85"/>
      <c r="WTW31" s="74"/>
      <c r="WTX31" s="74"/>
      <c r="WTY31" s="85"/>
      <c r="WTZ31" s="74"/>
      <c r="WUA31" s="74"/>
      <c r="WUB31" s="85"/>
      <c r="WUC31" s="74"/>
      <c r="WUD31" s="74"/>
      <c r="WUE31" s="85"/>
      <c r="WUF31" s="80"/>
      <c r="WUG31" s="80"/>
      <c r="WUH31" s="85"/>
      <c r="WUI31" s="77"/>
      <c r="WUJ31" s="74"/>
      <c r="WUK31" s="74"/>
      <c r="WUL31" s="85"/>
      <c r="WUM31" s="74"/>
      <c r="WUN31" s="74"/>
      <c r="WUO31" s="85"/>
      <c r="WUP31" s="74"/>
      <c r="WUQ31" s="74"/>
      <c r="WUR31" s="85"/>
      <c r="WUS31" s="74"/>
      <c r="WUT31" s="74"/>
      <c r="WUU31" s="85"/>
      <c r="WUV31" s="80"/>
      <c r="WUW31" s="80"/>
      <c r="WUX31" s="85"/>
      <c r="WUY31" s="77"/>
      <c r="WUZ31" s="74"/>
      <c r="WVA31" s="74"/>
      <c r="WVB31" s="85"/>
      <c r="WVC31" s="74"/>
      <c r="WVD31" s="74"/>
      <c r="WVE31" s="85"/>
      <c r="WVF31" s="74"/>
      <c r="WVG31" s="74"/>
      <c r="WVH31" s="85"/>
      <c r="WVI31" s="74"/>
      <c r="WVJ31" s="74"/>
      <c r="WVK31" s="85"/>
      <c r="WVL31" s="80"/>
      <c r="WVM31" s="80"/>
      <c r="WVN31" s="85"/>
      <c r="WVO31" s="77"/>
      <c r="WVP31" s="74"/>
      <c r="WVQ31" s="74"/>
      <c r="WVR31" s="85"/>
      <c r="WVS31" s="74"/>
      <c r="WVT31" s="74"/>
      <c r="WVU31" s="85"/>
      <c r="WVV31" s="74"/>
      <c r="WVW31" s="74"/>
      <c r="WVX31" s="85"/>
      <c r="WVY31" s="74"/>
      <c r="WVZ31" s="74"/>
      <c r="WWA31" s="85"/>
      <c r="WWB31" s="80"/>
      <c r="WWC31" s="80"/>
      <c r="WWD31" s="85"/>
      <c r="WWE31" s="77"/>
      <c r="WWF31" s="74"/>
      <c r="WWG31" s="74"/>
      <c r="WWH31" s="85"/>
      <c r="WWI31" s="74"/>
      <c r="WWJ31" s="74"/>
      <c r="WWK31" s="85"/>
      <c r="WWL31" s="74"/>
      <c r="WWM31" s="74"/>
      <c r="WWN31" s="85"/>
      <c r="WWO31" s="74"/>
      <c r="WWP31" s="74"/>
      <c r="WWQ31" s="85"/>
      <c r="WWR31" s="80"/>
      <c r="WWS31" s="80"/>
      <c r="WWT31" s="85"/>
      <c r="WWU31" s="77"/>
      <c r="WWV31" s="74"/>
      <c r="WWW31" s="74"/>
      <c r="WWX31" s="85"/>
      <c r="WWY31" s="74"/>
      <c r="WWZ31" s="74"/>
      <c r="WXA31" s="85"/>
      <c r="WXB31" s="74"/>
      <c r="WXC31" s="74"/>
      <c r="WXD31" s="85"/>
      <c r="WXE31" s="74"/>
      <c r="WXF31" s="74"/>
      <c r="WXG31" s="85"/>
      <c r="WXH31" s="80"/>
      <c r="WXI31" s="80"/>
      <c r="WXJ31" s="85"/>
      <c r="WXK31" s="77"/>
      <c r="WXL31" s="74"/>
      <c r="WXM31" s="74"/>
      <c r="WXN31" s="85"/>
      <c r="WXO31" s="74"/>
      <c r="WXP31" s="74"/>
      <c r="WXQ31" s="85"/>
      <c r="WXR31" s="74"/>
      <c r="WXS31" s="74"/>
      <c r="WXT31" s="85"/>
      <c r="WXU31" s="74"/>
      <c r="WXV31" s="74"/>
      <c r="WXW31" s="85"/>
      <c r="WXX31" s="80"/>
      <c r="WXY31" s="80"/>
      <c r="WXZ31" s="85"/>
      <c r="WYA31" s="77"/>
      <c r="WYB31" s="74"/>
      <c r="WYC31" s="74"/>
      <c r="WYD31" s="85"/>
      <c r="WYE31" s="74"/>
      <c r="WYF31" s="74"/>
      <c r="WYG31" s="85"/>
      <c r="WYH31" s="74"/>
      <c r="WYI31" s="74"/>
      <c r="WYJ31" s="85"/>
      <c r="WYK31" s="74"/>
      <c r="WYL31" s="74"/>
      <c r="WYM31" s="85"/>
      <c r="WYN31" s="80"/>
      <c r="WYO31" s="80"/>
      <c r="WYP31" s="85"/>
      <c r="WYQ31" s="77"/>
      <c r="WYR31" s="74"/>
      <c r="WYS31" s="74"/>
      <c r="WYT31" s="85"/>
      <c r="WYU31" s="74"/>
      <c r="WYV31" s="74"/>
      <c r="WYW31" s="85"/>
      <c r="WYX31" s="74"/>
      <c r="WYY31" s="74"/>
      <c r="WYZ31" s="85"/>
      <c r="WZA31" s="74"/>
      <c r="WZB31" s="74"/>
      <c r="WZC31" s="85"/>
      <c r="WZD31" s="80"/>
      <c r="WZE31" s="80"/>
      <c r="WZF31" s="85"/>
      <c r="WZG31" s="77"/>
      <c r="WZH31" s="74"/>
      <c r="WZI31" s="74"/>
      <c r="WZJ31" s="85"/>
      <c r="WZK31" s="74"/>
      <c r="WZL31" s="74"/>
      <c r="WZM31" s="85"/>
      <c r="WZN31" s="74"/>
      <c r="WZO31" s="74"/>
      <c r="WZP31" s="85"/>
      <c r="WZQ31" s="74"/>
      <c r="WZR31" s="74"/>
      <c r="WZS31" s="85"/>
      <c r="WZT31" s="80"/>
      <c r="WZU31" s="80"/>
      <c r="WZV31" s="85"/>
      <c r="WZW31" s="77"/>
      <c r="WZX31" s="74"/>
      <c r="WZY31" s="74"/>
      <c r="WZZ31" s="85"/>
      <c r="XAA31" s="74"/>
      <c r="XAB31" s="74"/>
      <c r="XAC31" s="85"/>
      <c r="XAD31" s="74"/>
      <c r="XAE31" s="74"/>
      <c r="XAF31" s="85"/>
      <c r="XAG31" s="74"/>
      <c r="XAH31" s="74"/>
      <c r="XAI31" s="85"/>
      <c r="XAJ31" s="80"/>
      <c r="XAK31" s="80"/>
      <c r="XAL31" s="85"/>
      <c r="XAM31" s="77"/>
      <c r="XAN31" s="74"/>
      <c r="XAO31" s="74"/>
      <c r="XAP31" s="85"/>
      <c r="XAQ31" s="74"/>
      <c r="XAR31" s="74"/>
      <c r="XAS31" s="85"/>
      <c r="XAT31" s="74"/>
      <c r="XAU31" s="74"/>
      <c r="XAV31" s="85"/>
      <c r="XAW31" s="74"/>
      <c r="XAX31" s="74"/>
      <c r="XAY31" s="85"/>
      <c r="XAZ31" s="80"/>
      <c r="XBA31" s="80"/>
      <c r="XBB31" s="85"/>
      <c r="XBC31" s="77"/>
      <c r="XBD31" s="74"/>
      <c r="XBE31" s="74"/>
      <c r="XBF31" s="85"/>
      <c r="XBG31" s="74"/>
      <c r="XBH31" s="74"/>
      <c r="XBI31" s="85"/>
      <c r="XBJ31" s="74"/>
      <c r="XBK31" s="74"/>
      <c r="XBL31" s="85"/>
      <c r="XBM31" s="74"/>
      <c r="XBN31" s="74"/>
      <c r="XBO31" s="85"/>
      <c r="XBP31" s="80"/>
      <c r="XBQ31" s="80"/>
      <c r="XBR31" s="85"/>
      <c r="XBS31" s="77"/>
      <c r="XBT31" s="74"/>
      <c r="XBU31" s="74"/>
      <c r="XBV31" s="85"/>
      <c r="XBW31" s="74"/>
      <c r="XBX31" s="74"/>
      <c r="XBY31" s="85"/>
      <c r="XBZ31" s="74"/>
      <c r="XCA31" s="74"/>
      <c r="XCB31" s="85"/>
      <c r="XCC31" s="74"/>
      <c r="XCD31" s="74"/>
      <c r="XCE31" s="85"/>
      <c r="XCF31" s="80"/>
      <c r="XCG31" s="80"/>
      <c r="XCH31" s="85"/>
      <c r="XCI31" s="77"/>
      <c r="XCJ31" s="74"/>
      <c r="XCK31" s="74"/>
      <c r="XCL31" s="85"/>
      <c r="XCM31" s="74"/>
      <c r="XCN31" s="74"/>
      <c r="XCO31" s="85"/>
      <c r="XCP31" s="74"/>
      <c r="XCQ31" s="74"/>
      <c r="XCR31" s="85"/>
      <c r="XCS31" s="74"/>
      <c r="XCT31" s="74"/>
      <c r="XCU31" s="85"/>
      <c r="XCV31" s="80"/>
      <c r="XCW31" s="80"/>
      <c r="XCX31" s="85"/>
      <c r="XCY31" s="77"/>
      <c r="XCZ31" s="74"/>
      <c r="XDA31" s="74"/>
      <c r="XDB31" s="85"/>
      <c r="XDC31" s="74"/>
      <c r="XDD31" s="74"/>
      <c r="XDE31" s="85"/>
      <c r="XDF31" s="74"/>
      <c r="XDG31" s="74"/>
      <c r="XDH31" s="85"/>
      <c r="XDI31" s="74"/>
      <c r="XDJ31" s="74"/>
      <c r="XDK31" s="85"/>
      <c r="XDL31" s="80"/>
      <c r="XDM31" s="80"/>
      <c r="XDN31" s="85"/>
      <c r="XDO31" s="77"/>
      <c r="XDP31" s="74"/>
      <c r="XDQ31" s="74"/>
      <c r="XDR31" s="85"/>
      <c r="XDS31" s="74"/>
      <c r="XDT31" s="74"/>
      <c r="XDU31" s="85"/>
      <c r="XDV31" s="74"/>
      <c r="XDW31" s="74"/>
      <c r="XDX31" s="85"/>
      <c r="XDY31" s="74"/>
      <c r="XDZ31" s="74"/>
      <c r="XEA31" s="85"/>
      <c r="XEB31" s="80"/>
      <c r="XEC31" s="80"/>
      <c r="XED31" s="85"/>
      <c r="XEE31" s="77"/>
      <c r="XEF31" s="74"/>
      <c r="XEG31" s="74"/>
      <c r="XEH31" s="85"/>
      <c r="XEI31" s="74"/>
      <c r="XEJ31" s="74"/>
      <c r="XEK31" s="85"/>
      <c r="XEL31" s="74"/>
      <c r="XEM31" s="74"/>
      <c r="XEN31" s="85"/>
      <c r="XEO31" s="74"/>
      <c r="XEP31" s="74"/>
      <c r="XEQ31" s="85"/>
      <c r="XER31" s="80"/>
      <c r="XES31" s="80"/>
      <c r="XET31" s="85"/>
    </row>
    <row r="32" spans="1:16374" s="79" customFormat="1">
      <c r="A32" s="77" t="s">
        <v>14</v>
      </c>
      <c r="B32" s="74">
        <f>DEN!$K30*ONSV_2019!AC31</f>
        <v>20107</v>
      </c>
      <c r="C32" s="74">
        <f>DEN!$K65*ONSV_2020!AC31</f>
        <v>20620</v>
      </c>
      <c r="D32" s="74">
        <f>DEN!$K100*ONSV_2021!AC31</f>
        <v>21432</v>
      </c>
      <c r="E32" s="74">
        <f>DEN!$K135*ONSV_2022!AC31</f>
        <v>22441</v>
      </c>
      <c r="F32" s="80" t="e">
        <f>DEN!$K170*DIST_DSL_ONI!#REF!</f>
        <v>#REF!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87"/>
      <c r="DJ32" s="87"/>
      <c r="DK32" s="87"/>
      <c r="DL32" s="87"/>
      <c r="DM32" s="87"/>
      <c r="DN32" s="87"/>
      <c r="DO32" s="123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123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123"/>
      <c r="EV32" s="87"/>
      <c r="EW32" s="87"/>
      <c r="EX32" s="87"/>
      <c r="EY32" s="87"/>
      <c r="EZ32" s="87"/>
      <c r="FA32" s="87"/>
      <c r="FB32" s="87"/>
      <c r="FC32" s="87"/>
      <c r="FD32" s="87"/>
      <c r="FE32" s="87"/>
      <c r="FF32" s="87"/>
      <c r="FG32" s="87"/>
      <c r="FH32" s="87"/>
      <c r="FI32" s="87"/>
      <c r="FJ32" s="87"/>
      <c r="FK32" s="123"/>
      <c r="FL32" s="87"/>
      <c r="FM32" s="87"/>
      <c r="FN32" s="87"/>
      <c r="FO32" s="87"/>
      <c r="FP32" s="87"/>
      <c r="FQ32" s="87"/>
      <c r="FR32" s="87"/>
      <c r="FS32" s="87"/>
      <c r="FT32" s="87"/>
      <c r="FU32" s="87"/>
      <c r="FV32" s="87"/>
      <c r="FW32" s="87"/>
      <c r="FX32" s="87"/>
      <c r="GA32" s="76"/>
      <c r="GQ32" s="76"/>
      <c r="HG32" s="76"/>
      <c r="HW32" s="76"/>
      <c r="IM32" s="76"/>
      <c r="JC32" s="76"/>
      <c r="JS32" s="76"/>
      <c r="KI32" s="76"/>
      <c r="KY32" s="76"/>
      <c r="LO32" s="76"/>
      <c r="ME32" s="76"/>
      <c r="MU32" s="76"/>
      <c r="NK32" s="76"/>
      <c r="OA32" s="76"/>
      <c r="OQ32" s="76"/>
      <c r="PG32" s="76"/>
      <c r="PW32" s="76"/>
      <c r="QM32" s="76"/>
      <c r="RC32" s="76"/>
      <c r="RS32" s="76"/>
      <c r="SI32" s="76"/>
      <c r="SY32" s="76"/>
      <c r="TO32" s="76"/>
      <c r="UE32" s="76"/>
      <c r="UU32" s="76"/>
      <c r="VK32" s="76"/>
      <c r="WA32" s="76"/>
      <c r="WQ32" s="76"/>
      <c r="XG32" s="76"/>
      <c r="XW32" s="76"/>
      <c r="YM32" s="76"/>
      <c r="ZC32" s="76"/>
      <c r="ZS32" s="76"/>
      <c r="AAI32" s="76"/>
      <c r="AAY32" s="76"/>
      <c r="ABO32" s="76"/>
      <c r="ACE32" s="76"/>
      <c r="ACU32" s="76"/>
      <c r="ADK32" s="76"/>
      <c r="AEA32" s="76"/>
      <c r="AEQ32" s="76"/>
      <c r="AFG32" s="76"/>
      <c r="AFW32" s="76"/>
      <c r="AGM32" s="76"/>
      <c r="AHC32" s="76"/>
      <c r="AHS32" s="76"/>
      <c r="AII32" s="76"/>
      <c r="AIY32" s="76"/>
      <c r="AJO32" s="76"/>
      <c r="AKE32" s="76"/>
      <c r="AKU32" s="76"/>
      <c r="ALK32" s="76"/>
      <c r="AMA32" s="76"/>
      <c r="AMQ32" s="76"/>
      <c r="ANG32" s="76"/>
      <c r="ANW32" s="76"/>
      <c r="AOM32" s="76"/>
      <c r="APC32" s="76"/>
      <c r="APS32" s="76"/>
      <c r="AQI32" s="76"/>
      <c r="AQY32" s="76"/>
      <c r="ARO32" s="76"/>
      <c r="ASE32" s="76"/>
      <c r="ASU32" s="76"/>
      <c r="ATK32" s="76"/>
      <c r="AUA32" s="76"/>
      <c r="AUQ32" s="76"/>
      <c r="AVG32" s="76"/>
      <c r="AVW32" s="76"/>
      <c r="AWM32" s="76"/>
      <c r="AXC32" s="76"/>
      <c r="AXS32" s="76"/>
      <c r="AYI32" s="76"/>
      <c r="AYY32" s="76"/>
      <c r="AZO32" s="76"/>
      <c r="BAE32" s="76"/>
      <c r="BAU32" s="76"/>
      <c r="BBK32" s="76"/>
      <c r="BCA32" s="76"/>
      <c r="BCQ32" s="76"/>
      <c r="BDG32" s="76"/>
      <c r="BDW32" s="76"/>
      <c r="BEM32" s="76"/>
      <c r="BFC32" s="76"/>
      <c r="BFS32" s="76"/>
      <c r="BGI32" s="76"/>
      <c r="BGY32" s="76"/>
      <c r="BHO32" s="76"/>
      <c r="BIE32" s="76"/>
      <c r="BIU32" s="76"/>
      <c r="BJK32" s="76"/>
      <c r="BKA32" s="76"/>
      <c r="BKQ32" s="76"/>
      <c r="BLG32" s="76"/>
      <c r="BLW32" s="76"/>
      <c r="BMM32" s="76"/>
      <c r="BNC32" s="76"/>
      <c r="BNS32" s="76"/>
      <c r="BOI32" s="76"/>
      <c r="BOY32" s="76"/>
      <c r="BPO32" s="76"/>
      <c r="BQE32" s="76"/>
      <c r="BQU32" s="76"/>
      <c r="BRK32" s="76"/>
      <c r="BSA32" s="76"/>
      <c r="BSQ32" s="76"/>
      <c r="BTG32" s="76"/>
      <c r="BTW32" s="76"/>
      <c r="BUM32" s="76"/>
      <c r="BVC32" s="76"/>
      <c r="BVS32" s="76"/>
      <c r="BWI32" s="76"/>
      <c r="BWY32" s="76"/>
      <c r="BXO32" s="76"/>
      <c r="BYE32" s="76"/>
      <c r="BYU32" s="76"/>
      <c r="BZK32" s="76"/>
      <c r="CAA32" s="76"/>
      <c r="CAQ32" s="76"/>
      <c r="CBG32" s="76"/>
      <c r="CBW32" s="76"/>
      <c r="CCM32" s="76"/>
      <c r="CDC32" s="76"/>
      <c r="CDS32" s="76"/>
      <c r="CEI32" s="76"/>
      <c r="CEY32" s="76"/>
      <c r="CFO32" s="76"/>
      <c r="CGE32" s="76"/>
      <c r="CGU32" s="76"/>
      <c r="CHK32" s="76"/>
      <c r="CIA32" s="76"/>
      <c r="CIQ32" s="76"/>
      <c r="CJG32" s="76"/>
      <c r="CJW32" s="76"/>
      <c r="CKM32" s="76"/>
      <c r="CLC32" s="76"/>
      <c r="CLS32" s="76"/>
      <c r="CMI32" s="76"/>
      <c r="CMY32" s="76"/>
      <c r="CNO32" s="76"/>
      <c r="COE32" s="76"/>
      <c r="COU32" s="76"/>
      <c r="CPK32" s="76"/>
      <c r="CQA32" s="76"/>
      <c r="CQQ32" s="76"/>
      <c r="CRG32" s="76"/>
      <c r="CRW32" s="76"/>
      <c r="CSM32" s="76"/>
      <c r="CTC32" s="76"/>
      <c r="CTS32" s="76"/>
      <c r="CUI32" s="76"/>
      <c r="CUY32" s="76"/>
      <c r="CVO32" s="76"/>
      <c r="CWE32" s="76"/>
      <c r="CWU32" s="76"/>
      <c r="CXK32" s="76"/>
      <c r="CYA32" s="76"/>
      <c r="CYQ32" s="76"/>
      <c r="CZG32" s="76"/>
      <c r="CZW32" s="76"/>
      <c r="DAM32" s="76"/>
      <c r="DBC32" s="76"/>
      <c r="DBS32" s="76"/>
      <c r="DCI32" s="76"/>
      <c r="DCY32" s="76"/>
      <c r="DDO32" s="76"/>
      <c r="DEE32" s="76"/>
      <c r="DEU32" s="76"/>
      <c r="DFK32" s="76"/>
      <c r="DGA32" s="76"/>
      <c r="DGQ32" s="76"/>
      <c r="DHG32" s="76"/>
      <c r="DHW32" s="76"/>
      <c r="DIM32" s="76"/>
      <c r="DJC32" s="76"/>
      <c r="DJS32" s="76"/>
      <c r="DKI32" s="76"/>
      <c r="DKY32" s="76"/>
      <c r="DLO32" s="76"/>
      <c r="DME32" s="76"/>
      <c r="DMU32" s="76"/>
      <c r="DNK32" s="76"/>
      <c r="DOA32" s="76"/>
      <c r="DOQ32" s="76"/>
      <c r="DPG32" s="76"/>
      <c r="DPW32" s="76"/>
      <c r="DQM32" s="76"/>
      <c r="DRC32" s="76"/>
      <c r="DRS32" s="76"/>
      <c r="DSI32" s="76"/>
      <c r="DSY32" s="76"/>
      <c r="DTO32" s="76"/>
      <c r="DUE32" s="76"/>
      <c r="DUU32" s="76"/>
      <c r="DVK32" s="76"/>
      <c r="DWA32" s="76"/>
      <c r="DWQ32" s="76"/>
      <c r="DXG32" s="76"/>
      <c r="DXW32" s="76"/>
      <c r="DYM32" s="76"/>
      <c r="DZC32" s="76"/>
      <c r="DZS32" s="76"/>
      <c r="EAI32" s="76"/>
      <c r="EAY32" s="76"/>
      <c r="EBO32" s="76"/>
      <c r="ECE32" s="76"/>
      <c r="ECU32" s="76"/>
      <c r="EDK32" s="76"/>
      <c r="EEA32" s="76"/>
      <c r="EEQ32" s="76"/>
      <c r="EFG32" s="76"/>
      <c r="EFW32" s="76"/>
      <c r="EGM32" s="76"/>
      <c r="EHC32" s="76"/>
      <c r="EHS32" s="76"/>
      <c r="EII32" s="76"/>
      <c r="EIY32" s="76"/>
      <c r="EJO32" s="76"/>
      <c r="EKE32" s="76"/>
      <c r="EKU32" s="76"/>
      <c r="ELK32" s="76"/>
      <c r="EMA32" s="76"/>
      <c r="EMQ32" s="76"/>
      <c r="ENG32" s="76"/>
      <c r="ENW32" s="76"/>
      <c r="EOM32" s="76"/>
      <c r="EPC32" s="76"/>
      <c r="EPS32" s="76"/>
      <c r="EQI32" s="76"/>
      <c r="EQY32" s="76"/>
      <c r="ERO32" s="76"/>
      <c r="ESE32" s="76"/>
      <c r="ESU32" s="76"/>
      <c r="ETK32" s="76"/>
      <c r="EUA32" s="76"/>
      <c r="EUQ32" s="76"/>
      <c r="EVG32" s="76"/>
      <c r="EVW32" s="76"/>
      <c r="EWM32" s="76"/>
      <c r="EXC32" s="76"/>
      <c r="EXS32" s="76"/>
      <c r="EYI32" s="76"/>
      <c r="EYY32" s="76"/>
      <c r="EZO32" s="76"/>
      <c r="FAE32" s="76"/>
      <c r="FAU32" s="76"/>
      <c r="FBK32" s="76"/>
      <c r="FCA32" s="76"/>
      <c r="FCQ32" s="76"/>
      <c r="FDG32" s="76"/>
      <c r="FDW32" s="76"/>
      <c r="FEM32" s="76"/>
      <c r="FFC32" s="76"/>
      <c r="FFS32" s="76"/>
      <c r="FGI32" s="76"/>
      <c r="FGY32" s="76"/>
      <c r="FHO32" s="76"/>
      <c r="FIE32" s="76"/>
      <c r="FIU32" s="76"/>
      <c r="FJK32" s="76"/>
      <c r="FKA32" s="76"/>
      <c r="FKQ32" s="76"/>
      <c r="FLG32" s="76"/>
      <c r="FLW32" s="76"/>
      <c r="FMM32" s="76"/>
      <c r="FNC32" s="76"/>
      <c r="FNS32" s="76"/>
      <c r="FOI32" s="76"/>
      <c r="FOY32" s="76"/>
      <c r="FPO32" s="76"/>
      <c r="FQE32" s="76"/>
      <c r="FQU32" s="76"/>
      <c r="FRK32" s="76"/>
      <c r="FSA32" s="76"/>
      <c r="FSQ32" s="76"/>
      <c r="FTG32" s="76"/>
      <c r="FTW32" s="76"/>
      <c r="FUM32" s="76"/>
      <c r="FVC32" s="76"/>
      <c r="FVS32" s="76"/>
      <c r="FWI32" s="76"/>
      <c r="FWY32" s="76"/>
      <c r="FXO32" s="76"/>
      <c r="FYE32" s="76"/>
      <c r="FYU32" s="76"/>
      <c r="FZK32" s="76"/>
      <c r="GAA32" s="76"/>
      <c r="GAQ32" s="76"/>
      <c r="GBG32" s="76"/>
      <c r="GBW32" s="76"/>
      <c r="GCM32" s="76"/>
      <c r="GDC32" s="76"/>
      <c r="GDS32" s="76"/>
      <c r="GEI32" s="76"/>
      <c r="GEY32" s="76"/>
      <c r="GFO32" s="76"/>
      <c r="GGE32" s="76"/>
      <c r="GGU32" s="76"/>
      <c r="GHK32" s="76"/>
      <c r="GIA32" s="76"/>
      <c r="GIQ32" s="76"/>
      <c r="GJG32" s="76"/>
      <c r="GJW32" s="76"/>
      <c r="GKM32" s="76"/>
      <c r="GLC32" s="76"/>
      <c r="GLS32" s="76"/>
      <c r="GMI32" s="76"/>
      <c r="GMY32" s="76"/>
      <c r="GNO32" s="76"/>
      <c r="GOE32" s="76"/>
      <c r="GOU32" s="76"/>
      <c r="GPK32" s="76"/>
      <c r="GQA32" s="76"/>
      <c r="GQQ32" s="76"/>
      <c r="GRG32" s="76"/>
      <c r="GRW32" s="76"/>
      <c r="GSM32" s="76"/>
      <c r="GTC32" s="76"/>
      <c r="GTS32" s="76"/>
      <c r="GUI32" s="76"/>
      <c r="GUY32" s="76"/>
      <c r="GVO32" s="76"/>
      <c r="GWE32" s="76"/>
      <c r="GWU32" s="76"/>
      <c r="GXK32" s="76"/>
      <c r="GYA32" s="76"/>
      <c r="GYQ32" s="76"/>
      <c r="GZG32" s="76"/>
      <c r="GZW32" s="76"/>
      <c r="HAM32" s="76"/>
      <c r="HBC32" s="76"/>
      <c r="HBS32" s="76"/>
      <c r="HCI32" s="76"/>
      <c r="HCY32" s="76"/>
      <c r="HDO32" s="76"/>
      <c r="HEE32" s="76"/>
      <c r="HEU32" s="76"/>
      <c r="HFK32" s="76"/>
      <c r="HGA32" s="76"/>
      <c r="HGQ32" s="76"/>
      <c r="HHG32" s="76"/>
      <c r="HHW32" s="76"/>
      <c r="HIM32" s="76"/>
      <c r="HJC32" s="76"/>
      <c r="HJS32" s="76"/>
      <c r="HKI32" s="76"/>
      <c r="HKY32" s="76"/>
      <c r="HLO32" s="76"/>
      <c r="HME32" s="76"/>
      <c r="HMU32" s="76"/>
      <c r="HNK32" s="76"/>
      <c r="HOA32" s="76"/>
      <c r="HOQ32" s="76"/>
      <c r="HPG32" s="76"/>
      <c r="HPW32" s="76"/>
      <c r="HQM32" s="76"/>
      <c r="HRC32" s="76"/>
      <c r="HRS32" s="76"/>
      <c r="HSI32" s="76"/>
      <c r="HSY32" s="76"/>
      <c r="HTO32" s="76"/>
      <c r="HUE32" s="76"/>
      <c r="HUU32" s="76"/>
      <c r="HVK32" s="76"/>
      <c r="HWA32" s="76"/>
      <c r="HWQ32" s="76"/>
      <c r="HXG32" s="76"/>
      <c r="HXW32" s="76"/>
      <c r="HYM32" s="76"/>
      <c r="HZC32" s="76"/>
      <c r="HZS32" s="76"/>
      <c r="IAI32" s="76"/>
      <c r="IAY32" s="76"/>
      <c r="IBO32" s="76"/>
      <c r="ICE32" s="76"/>
      <c r="ICU32" s="76"/>
      <c r="IDK32" s="76"/>
      <c r="IEA32" s="76"/>
      <c r="IEQ32" s="76"/>
      <c r="IFG32" s="76"/>
      <c r="IFW32" s="76"/>
      <c r="IGM32" s="76"/>
      <c r="IHC32" s="76"/>
      <c r="IHS32" s="76"/>
      <c r="III32" s="76"/>
      <c r="IIY32" s="76"/>
      <c r="IJO32" s="76"/>
      <c r="IKE32" s="76"/>
      <c r="IKU32" s="76"/>
      <c r="ILK32" s="76"/>
      <c r="IMA32" s="76"/>
      <c r="IMQ32" s="76"/>
      <c r="ING32" s="76"/>
      <c r="INW32" s="76"/>
      <c r="IOM32" s="76"/>
      <c r="IPC32" s="76"/>
      <c r="IPS32" s="76"/>
      <c r="IQI32" s="76"/>
      <c r="IQY32" s="76"/>
      <c r="IRO32" s="76"/>
      <c r="ISE32" s="76"/>
      <c r="ISU32" s="76"/>
      <c r="ITK32" s="76"/>
      <c r="IUA32" s="76"/>
      <c r="IUQ32" s="76"/>
      <c r="IVG32" s="76"/>
      <c r="IVW32" s="76"/>
      <c r="IWM32" s="76"/>
      <c r="IXC32" s="76"/>
      <c r="IXS32" s="76"/>
      <c r="IYI32" s="76"/>
      <c r="IYY32" s="76"/>
      <c r="IZO32" s="76"/>
      <c r="JAE32" s="76"/>
      <c r="JAU32" s="76"/>
      <c r="JBK32" s="76"/>
      <c r="JCA32" s="76"/>
      <c r="JCQ32" s="76"/>
      <c r="JDG32" s="76"/>
      <c r="JDW32" s="76"/>
      <c r="JEM32" s="76"/>
      <c r="JFC32" s="76"/>
      <c r="JFS32" s="76"/>
      <c r="JGI32" s="76"/>
      <c r="JGY32" s="76"/>
      <c r="JHO32" s="76"/>
      <c r="JIE32" s="76"/>
      <c r="JIU32" s="76"/>
      <c r="JJK32" s="76"/>
      <c r="JKA32" s="76"/>
      <c r="JKQ32" s="76"/>
      <c r="JLG32" s="76"/>
      <c r="JLW32" s="76"/>
      <c r="JMM32" s="76"/>
      <c r="JNC32" s="76"/>
      <c r="JNS32" s="76"/>
      <c r="JOI32" s="76"/>
      <c r="JOY32" s="76"/>
      <c r="JPO32" s="76"/>
      <c r="JQE32" s="76"/>
      <c r="JQU32" s="76"/>
      <c r="JRK32" s="76"/>
      <c r="JSA32" s="76"/>
      <c r="JSQ32" s="76"/>
      <c r="JTG32" s="76"/>
      <c r="JTW32" s="76"/>
      <c r="JUM32" s="76"/>
      <c r="JVC32" s="76"/>
      <c r="JVS32" s="76"/>
      <c r="JWI32" s="76"/>
      <c r="JWY32" s="76"/>
      <c r="JXO32" s="76"/>
      <c r="JYE32" s="76"/>
      <c r="JYU32" s="76"/>
      <c r="JZK32" s="76"/>
      <c r="KAA32" s="76"/>
      <c r="KAQ32" s="76"/>
      <c r="KBG32" s="76"/>
      <c r="KBW32" s="76"/>
      <c r="KCM32" s="76"/>
      <c r="KDC32" s="76"/>
      <c r="KDS32" s="76"/>
      <c r="KEI32" s="76"/>
      <c r="KEY32" s="76"/>
      <c r="KFO32" s="76"/>
      <c r="KGE32" s="76"/>
      <c r="KGU32" s="76"/>
      <c r="KHK32" s="76"/>
      <c r="KIA32" s="76"/>
      <c r="KIQ32" s="76"/>
      <c r="KJG32" s="76"/>
      <c r="KJW32" s="76"/>
      <c r="KKM32" s="76"/>
      <c r="KLC32" s="76"/>
      <c r="KLS32" s="76"/>
      <c r="KMI32" s="76"/>
      <c r="KMY32" s="76"/>
      <c r="KNO32" s="76"/>
      <c r="KOE32" s="76"/>
      <c r="KOU32" s="76"/>
      <c r="KPK32" s="76"/>
      <c r="KQA32" s="76"/>
      <c r="KQQ32" s="76"/>
      <c r="KRG32" s="76"/>
      <c r="KRW32" s="76"/>
      <c r="KSM32" s="76"/>
      <c r="KTC32" s="76"/>
      <c r="KTS32" s="76"/>
      <c r="KUI32" s="76"/>
      <c r="KUY32" s="76"/>
      <c r="KVO32" s="76"/>
      <c r="KWE32" s="76"/>
      <c r="KWU32" s="76"/>
      <c r="KXK32" s="76"/>
      <c r="KYA32" s="76"/>
      <c r="KYQ32" s="76"/>
      <c r="KZG32" s="76"/>
      <c r="KZW32" s="76"/>
      <c r="LAM32" s="76"/>
      <c r="LBC32" s="76"/>
      <c r="LBS32" s="76"/>
      <c r="LCI32" s="76"/>
      <c r="LCY32" s="76"/>
      <c r="LDO32" s="76"/>
      <c r="LEE32" s="76"/>
      <c r="LEU32" s="76"/>
      <c r="LFK32" s="76"/>
      <c r="LGA32" s="76"/>
      <c r="LGQ32" s="76"/>
      <c r="LHG32" s="76"/>
      <c r="LHW32" s="76"/>
      <c r="LIM32" s="76"/>
      <c r="LJC32" s="76"/>
      <c r="LJS32" s="76"/>
      <c r="LKI32" s="76"/>
      <c r="LKY32" s="76"/>
      <c r="LLO32" s="76"/>
      <c r="LME32" s="76"/>
      <c r="LMU32" s="76"/>
      <c r="LNK32" s="76"/>
      <c r="LOA32" s="76"/>
      <c r="LOQ32" s="76"/>
      <c r="LPG32" s="76"/>
      <c r="LPW32" s="76"/>
      <c r="LQM32" s="76"/>
      <c r="LRC32" s="76"/>
      <c r="LRS32" s="76"/>
      <c r="LSI32" s="76"/>
      <c r="LSY32" s="76"/>
      <c r="LTO32" s="76"/>
      <c r="LUE32" s="76"/>
      <c r="LUU32" s="76"/>
      <c r="LVK32" s="76"/>
      <c r="LWA32" s="76"/>
      <c r="LWQ32" s="76"/>
      <c r="LXG32" s="76"/>
      <c r="LXW32" s="76"/>
      <c r="LYM32" s="76"/>
      <c r="LZC32" s="76"/>
      <c r="LZS32" s="76"/>
      <c r="MAI32" s="76"/>
      <c r="MAY32" s="76"/>
      <c r="MBO32" s="76"/>
      <c r="MCE32" s="76"/>
      <c r="MCU32" s="76"/>
      <c r="MDK32" s="76"/>
      <c r="MEA32" s="76"/>
      <c r="MEQ32" s="76"/>
      <c r="MFG32" s="76"/>
      <c r="MFW32" s="76"/>
      <c r="MGM32" s="76"/>
      <c r="MHC32" s="76"/>
      <c r="MHS32" s="76"/>
      <c r="MII32" s="76"/>
      <c r="MIY32" s="76"/>
      <c r="MJO32" s="76"/>
      <c r="MKE32" s="76"/>
      <c r="MKU32" s="76"/>
      <c r="MLK32" s="76"/>
      <c r="MMA32" s="76"/>
      <c r="MMQ32" s="76"/>
      <c r="MNG32" s="76"/>
      <c r="MNW32" s="76"/>
      <c r="MOM32" s="76"/>
      <c r="MPC32" s="76"/>
      <c r="MPS32" s="76"/>
      <c r="MQI32" s="76"/>
      <c r="MQY32" s="76"/>
      <c r="MRO32" s="76"/>
      <c r="MSE32" s="76"/>
      <c r="MSU32" s="76"/>
      <c r="MTK32" s="76"/>
      <c r="MUA32" s="76"/>
      <c r="MUQ32" s="76"/>
      <c r="MVG32" s="76"/>
      <c r="MVW32" s="76"/>
      <c r="MWM32" s="76"/>
      <c r="MXC32" s="76"/>
      <c r="MXS32" s="76"/>
      <c r="MYI32" s="76"/>
      <c r="MYY32" s="76"/>
      <c r="MZO32" s="76"/>
      <c r="NAE32" s="76"/>
      <c r="NAU32" s="76"/>
      <c r="NBK32" s="76"/>
      <c r="NCA32" s="76"/>
      <c r="NCQ32" s="76"/>
      <c r="NDG32" s="76"/>
      <c r="NDW32" s="76"/>
      <c r="NEM32" s="76"/>
      <c r="NFC32" s="76"/>
      <c r="NFS32" s="76"/>
      <c r="NGI32" s="76"/>
      <c r="NGY32" s="76"/>
      <c r="NHO32" s="76"/>
      <c r="NIE32" s="76"/>
      <c r="NIU32" s="76"/>
      <c r="NJK32" s="76"/>
      <c r="NKA32" s="76"/>
      <c r="NKQ32" s="76"/>
      <c r="NLG32" s="76"/>
      <c r="NLW32" s="76"/>
      <c r="NMM32" s="76"/>
      <c r="NNC32" s="76"/>
      <c r="NNS32" s="76"/>
      <c r="NOI32" s="76"/>
      <c r="NOY32" s="76"/>
      <c r="NPO32" s="76"/>
      <c r="NQE32" s="76"/>
      <c r="NQU32" s="76"/>
      <c r="NRK32" s="76"/>
      <c r="NSA32" s="76"/>
      <c r="NSQ32" s="76"/>
      <c r="NTG32" s="76"/>
      <c r="NTW32" s="76"/>
      <c r="NUM32" s="76"/>
      <c r="NVC32" s="76"/>
      <c r="NVS32" s="76"/>
      <c r="NWI32" s="76"/>
      <c r="NWY32" s="76"/>
      <c r="NXO32" s="76"/>
      <c r="NYE32" s="76"/>
      <c r="NYU32" s="76"/>
      <c r="NZK32" s="76"/>
      <c r="OAA32" s="76"/>
      <c r="OAQ32" s="76"/>
      <c r="OBG32" s="76"/>
      <c r="OBW32" s="76"/>
      <c r="OCM32" s="76"/>
      <c r="ODC32" s="76"/>
      <c r="ODS32" s="76"/>
      <c r="OEI32" s="76"/>
      <c r="OEY32" s="76"/>
      <c r="OFO32" s="76"/>
      <c r="OGE32" s="76"/>
      <c r="OGU32" s="76"/>
      <c r="OHK32" s="76"/>
      <c r="OIA32" s="76"/>
      <c r="OIQ32" s="76"/>
      <c r="OJG32" s="76"/>
      <c r="OJW32" s="76"/>
      <c r="OKM32" s="76"/>
      <c r="OLC32" s="76"/>
      <c r="OLS32" s="76"/>
      <c r="OMI32" s="76"/>
      <c r="OMY32" s="76"/>
      <c r="ONO32" s="76"/>
      <c r="OOE32" s="76"/>
      <c r="OOU32" s="76"/>
      <c r="OPK32" s="76"/>
      <c r="OQA32" s="76"/>
      <c r="OQQ32" s="76"/>
      <c r="ORG32" s="76"/>
      <c r="ORW32" s="76"/>
      <c r="OSM32" s="76"/>
      <c r="OTC32" s="76"/>
      <c r="OTS32" s="76"/>
      <c r="OUI32" s="76"/>
      <c r="OUY32" s="76"/>
      <c r="OVO32" s="76"/>
      <c r="OWE32" s="76"/>
      <c r="OWU32" s="76"/>
      <c r="OXK32" s="76"/>
      <c r="OYA32" s="76"/>
      <c r="OYQ32" s="76"/>
      <c r="OZG32" s="76"/>
      <c r="OZW32" s="76"/>
      <c r="PAM32" s="76"/>
      <c r="PBC32" s="76"/>
      <c r="PBS32" s="76"/>
      <c r="PCI32" s="76"/>
      <c r="PCY32" s="76"/>
      <c r="PDO32" s="76"/>
      <c r="PEE32" s="76"/>
      <c r="PEU32" s="76"/>
      <c r="PFK32" s="76"/>
      <c r="PGA32" s="76"/>
      <c r="PGQ32" s="76"/>
      <c r="PHG32" s="76"/>
      <c r="PHW32" s="76"/>
      <c r="PIM32" s="76"/>
      <c r="PJC32" s="76"/>
      <c r="PJS32" s="76"/>
      <c r="PKI32" s="76"/>
      <c r="PKY32" s="76"/>
      <c r="PLO32" s="76"/>
      <c r="PME32" s="76"/>
      <c r="PMU32" s="76"/>
      <c r="PNK32" s="76"/>
      <c r="POA32" s="76"/>
      <c r="POQ32" s="76"/>
      <c r="PPG32" s="76"/>
      <c r="PPW32" s="76"/>
      <c r="PQM32" s="76"/>
      <c r="PRC32" s="76"/>
      <c r="PRS32" s="76"/>
      <c r="PSI32" s="76"/>
      <c r="PSY32" s="76"/>
      <c r="PTO32" s="76"/>
      <c r="PUE32" s="76"/>
      <c r="PUU32" s="76"/>
      <c r="PVK32" s="76"/>
      <c r="PWA32" s="76"/>
      <c r="PWQ32" s="76"/>
      <c r="PXG32" s="76"/>
      <c r="PXW32" s="76"/>
      <c r="PYM32" s="76"/>
      <c r="PZC32" s="76"/>
      <c r="PZS32" s="76"/>
      <c r="QAI32" s="76"/>
      <c r="QAY32" s="76"/>
      <c r="QBO32" s="76"/>
      <c r="QCE32" s="76"/>
      <c r="QCU32" s="76"/>
      <c r="QDK32" s="76"/>
      <c r="QEA32" s="76"/>
      <c r="QEQ32" s="76"/>
      <c r="QFG32" s="76"/>
      <c r="QFW32" s="76"/>
      <c r="QGM32" s="76"/>
      <c r="QHC32" s="76"/>
      <c r="QHS32" s="76"/>
      <c r="QII32" s="76"/>
      <c r="QIY32" s="76"/>
      <c r="QJO32" s="76"/>
      <c r="QKE32" s="76"/>
      <c r="QKU32" s="76"/>
      <c r="QLK32" s="76"/>
      <c r="QMA32" s="76"/>
      <c r="QMQ32" s="76"/>
      <c r="QNG32" s="76"/>
      <c r="QNW32" s="76"/>
      <c r="QOM32" s="76"/>
      <c r="QPC32" s="76"/>
      <c r="QPS32" s="76"/>
      <c r="QQI32" s="76"/>
      <c r="QQY32" s="76"/>
      <c r="QRO32" s="76"/>
      <c r="QSE32" s="76"/>
      <c r="QSU32" s="76"/>
      <c r="QTK32" s="76"/>
      <c r="QUA32" s="76"/>
      <c r="QUQ32" s="76"/>
      <c r="QVG32" s="76"/>
      <c r="QVW32" s="76"/>
      <c r="QWM32" s="76"/>
      <c r="QXC32" s="76"/>
      <c r="QXS32" s="76"/>
      <c r="QYI32" s="76"/>
      <c r="QYY32" s="76"/>
      <c r="QZO32" s="76"/>
      <c r="RAE32" s="76"/>
      <c r="RAU32" s="76"/>
      <c r="RBK32" s="76"/>
      <c r="RCA32" s="76"/>
      <c r="RCQ32" s="76"/>
      <c r="RDG32" s="76"/>
      <c r="RDW32" s="76"/>
      <c r="REM32" s="76"/>
      <c r="RFC32" s="76"/>
      <c r="RFS32" s="76"/>
      <c r="RGI32" s="76"/>
      <c r="RGY32" s="76"/>
      <c r="RHO32" s="76"/>
      <c r="RIE32" s="76"/>
      <c r="RIU32" s="76"/>
      <c r="RJK32" s="76"/>
      <c r="RKA32" s="76"/>
      <c r="RKQ32" s="76"/>
      <c r="RLG32" s="76"/>
      <c r="RLW32" s="76"/>
      <c r="RMM32" s="76"/>
      <c r="RNC32" s="76"/>
      <c r="RNS32" s="76"/>
      <c r="ROI32" s="76"/>
      <c r="ROY32" s="76"/>
      <c r="RPO32" s="76"/>
      <c r="RQE32" s="76"/>
      <c r="RQU32" s="76"/>
      <c r="RRK32" s="76"/>
      <c r="RSA32" s="76"/>
      <c r="RSQ32" s="76"/>
      <c r="RTG32" s="76"/>
      <c r="RTW32" s="76"/>
      <c r="RUM32" s="76"/>
      <c r="RVC32" s="76"/>
      <c r="RVS32" s="76"/>
      <c r="RWI32" s="76"/>
      <c r="RWY32" s="76"/>
      <c r="RXO32" s="76"/>
      <c r="RYE32" s="76"/>
      <c r="RYU32" s="76"/>
      <c r="RZK32" s="76"/>
      <c r="SAA32" s="76"/>
      <c r="SAQ32" s="76"/>
      <c r="SBG32" s="76"/>
      <c r="SBW32" s="76"/>
      <c r="SCM32" s="76"/>
      <c r="SDC32" s="76"/>
      <c r="SDS32" s="76"/>
      <c r="SEI32" s="76"/>
      <c r="SEY32" s="76"/>
      <c r="SFO32" s="76"/>
      <c r="SGE32" s="76"/>
      <c r="SGU32" s="76"/>
      <c r="SHK32" s="76"/>
      <c r="SIA32" s="76"/>
      <c r="SIQ32" s="76"/>
      <c r="SJG32" s="76"/>
      <c r="SJW32" s="76"/>
      <c r="SKM32" s="76"/>
      <c r="SLC32" s="76"/>
      <c r="SLS32" s="76"/>
      <c r="SMI32" s="76"/>
      <c r="SMY32" s="76"/>
      <c r="SNO32" s="76"/>
      <c r="SOE32" s="76"/>
      <c r="SOU32" s="76"/>
      <c r="SPK32" s="76"/>
      <c r="SQA32" s="76"/>
      <c r="SQQ32" s="76"/>
      <c r="SRG32" s="76"/>
      <c r="SRW32" s="76"/>
      <c r="SSM32" s="76"/>
      <c r="STC32" s="76"/>
      <c r="STS32" s="76"/>
      <c r="SUI32" s="76"/>
      <c r="SUY32" s="76"/>
      <c r="SVO32" s="76"/>
      <c r="SWE32" s="76"/>
      <c r="SWU32" s="76"/>
      <c r="SXK32" s="76"/>
      <c r="SYA32" s="76"/>
      <c r="SYQ32" s="76"/>
      <c r="SZG32" s="76"/>
      <c r="SZW32" s="76"/>
      <c r="TAM32" s="76"/>
      <c r="TBC32" s="76"/>
      <c r="TBS32" s="76"/>
      <c r="TCI32" s="76"/>
      <c r="TCY32" s="76"/>
      <c r="TDO32" s="76"/>
      <c r="TEE32" s="76"/>
      <c r="TEU32" s="76"/>
      <c r="TFK32" s="76"/>
      <c r="TGA32" s="76"/>
      <c r="TGQ32" s="76"/>
      <c r="THG32" s="76"/>
      <c r="THW32" s="76"/>
      <c r="TIM32" s="76"/>
      <c r="TJC32" s="76"/>
      <c r="TJS32" s="76"/>
      <c r="TKI32" s="76"/>
      <c r="TKY32" s="76"/>
      <c r="TLO32" s="76"/>
      <c r="TME32" s="76"/>
      <c r="TMU32" s="76"/>
      <c r="TNK32" s="76"/>
      <c r="TOA32" s="76"/>
      <c r="TOQ32" s="76"/>
      <c r="TPG32" s="76"/>
      <c r="TPW32" s="76"/>
      <c r="TQM32" s="76"/>
      <c r="TRC32" s="76"/>
      <c r="TRS32" s="76"/>
      <c r="TSI32" s="76"/>
      <c r="TSY32" s="76"/>
      <c r="TTO32" s="76"/>
      <c r="TUE32" s="76"/>
      <c r="TUU32" s="76"/>
      <c r="TVK32" s="76"/>
      <c r="TWA32" s="76"/>
      <c r="TWQ32" s="76"/>
      <c r="TXG32" s="76"/>
      <c r="TXW32" s="76"/>
      <c r="TYM32" s="76"/>
      <c r="TZC32" s="76"/>
      <c r="TZS32" s="76"/>
      <c r="UAI32" s="76"/>
      <c r="UAY32" s="76"/>
      <c r="UBO32" s="76"/>
      <c r="UCE32" s="76"/>
      <c r="UCU32" s="76"/>
      <c r="UDK32" s="76"/>
      <c r="UEA32" s="76"/>
      <c r="UEQ32" s="76"/>
      <c r="UFG32" s="76"/>
      <c r="UFW32" s="76"/>
      <c r="UGM32" s="76"/>
      <c r="UHC32" s="76"/>
      <c r="UHS32" s="76"/>
      <c r="UII32" s="76"/>
      <c r="UIY32" s="76"/>
      <c r="UJO32" s="76"/>
      <c r="UKE32" s="76"/>
      <c r="UKU32" s="76"/>
      <c r="ULK32" s="76"/>
      <c r="UMA32" s="76"/>
      <c r="UMQ32" s="76"/>
      <c r="UNG32" s="76"/>
      <c r="UNW32" s="76"/>
      <c r="UOM32" s="76"/>
      <c r="UPC32" s="76"/>
      <c r="UPS32" s="76"/>
      <c r="UQI32" s="76"/>
      <c r="UQY32" s="76"/>
      <c r="URO32" s="76"/>
      <c r="USE32" s="76"/>
      <c r="USU32" s="76"/>
      <c r="UTK32" s="76"/>
      <c r="UUA32" s="76"/>
      <c r="UUQ32" s="76"/>
      <c r="UVG32" s="76"/>
      <c r="UVW32" s="76"/>
      <c r="UWM32" s="76"/>
      <c r="UXC32" s="76"/>
      <c r="UXS32" s="76"/>
      <c r="UYI32" s="76"/>
      <c r="UYY32" s="76"/>
      <c r="UZO32" s="76"/>
      <c r="VAE32" s="76"/>
      <c r="VAU32" s="76"/>
      <c r="VBK32" s="76"/>
      <c r="VCA32" s="76"/>
      <c r="VCQ32" s="76"/>
      <c r="VDG32" s="76"/>
      <c r="VDW32" s="76"/>
      <c r="VEM32" s="76"/>
      <c r="VFC32" s="76"/>
      <c r="VFS32" s="76"/>
      <c r="VGI32" s="76"/>
      <c r="VGY32" s="76"/>
      <c r="VHO32" s="76"/>
      <c r="VIE32" s="76"/>
      <c r="VIU32" s="76"/>
      <c r="VJK32" s="76"/>
      <c r="VKA32" s="76"/>
      <c r="VKQ32" s="76"/>
      <c r="VLG32" s="76"/>
      <c r="VLW32" s="76"/>
      <c r="VMM32" s="76"/>
      <c r="VNC32" s="76"/>
      <c r="VNS32" s="76"/>
      <c r="VOI32" s="76"/>
      <c r="VOY32" s="76"/>
      <c r="VPO32" s="76"/>
      <c r="VQE32" s="76"/>
      <c r="VQU32" s="76"/>
      <c r="VRK32" s="76"/>
      <c r="VSA32" s="76"/>
      <c r="VSQ32" s="76"/>
      <c r="VTG32" s="76"/>
      <c r="VTW32" s="76"/>
      <c r="VUM32" s="76"/>
      <c r="VVC32" s="76"/>
      <c r="VVS32" s="76"/>
      <c r="VWI32" s="76"/>
      <c r="VWY32" s="76"/>
      <c r="VXO32" s="76"/>
      <c r="VYE32" s="76"/>
      <c r="VYU32" s="76"/>
      <c r="VZK32" s="76"/>
      <c r="WAA32" s="76"/>
      <c r="WAQ32" s="76"/>
      <c r="WBG32" s="76"/>
      <c r="WBW32" s="76"/>
      <c r="WCM32" s="76"/>
      <c r="WDC32" s="76"/>
      <c r="WDS32" s="76"/>
      <c r="WEI32" s="76"/>
      <c r="WEY32" s="76"/>
      <c r="WFO32" s="76"/>
      <c r="WGE32" s="76"/>
      <c r="WGU32" s="76"/>
      <c r="WHK32" s="76"/>
      <c r="WIA32" s="76"/>
      <c r="WIQ32" s="76"/>
      <c r="WJG32" s="76"/>
      <c r="WJW32" s="76"/>
      <c r="WKM32" s="76"/>
      <c r="WLC32" s="76"/>
      <c r="WLS32" s="76"/>
      <c r="WMI32" s="76"/>
      <c r="WMY32" s="76"/>
      <c r="WNO32" s="76"/>
      <c r="WOE32" s="76"/>
      <c r="WOU32" s="76"/>
      <c r="WPK32" s="76"/>
      <c r="WQA32" s="76"/>
      <c r="WQQ32" s="76"/>
      <c r="WRG32" s="76"/>
      <c r="WRW32" s="76"/>
      <c r="WSM32" s="76"/>
      <c r="WTC32" s="76"/>
      <c r="WTS32" s="76"/>
      <c r="WUI32" s="76"/>
      <c r="WUY32" s="76"/>
      <c r="WVO32" s="76"/>
      <c r="WWE32" s="76"/>
      <c r="WWU32" s="76"/>
      <c r="WXK32" s="76"/>
      <c r="WYA32" s="76"/>
      <c r="WYQ32" s="76"/>
      <c r="WZG32" s="76"/>
      <c r="WZW32" s="76"/>
      <c r="XAM32" s="76"/>
      <c r="XBC32" s="76"/>
      <c r="XBS32" s="76"/>
      <c r="XCI32" s="76"/>
      <c r="XCY32" s="76"/>
      <c r="XDO32" s="76"/>
      <c r="XEE32" s="76"/>
    </row>
    <row r="33" spans="1:16374" s="1" customFormat="1">
      <c r="A33" s="76" t="s">
        <v>42</v>
      </c>
      <c r="B33" s="79">
        <f>SUM(B34:B37)</f>
        <v>58345</v>
      </c>
      <c r="C33" s="79">
        <f>SUM(C34:C37)</f>
        <v>60095</v>
      </c>
      <c r="D33" s="79">
        <f>SUM(D34:D37)</f>
        <v>61789</v>
      </c>
      <c r="E33" s="79">
        <f>SUM(E34:E37)</f>
        <v>63462</v>
      </c>
      <c r="F33" s="79" t="e">
        <f>SUM(F34:F37)</f>
        <v>#REF!</v>
      </c>
    </row>
    <row r="34" spans="1:16374" s="1" customFormat="1">
      <c r="A34" s="77" t="s">
        <v>11</v>
      </c>
      <c r="B34" s="74">
        <f>DEN!$K32*ONSV_2019!AC33</f>
        <v>12819</v>
      </c>
      <c r="C34" s="74">
        <f>DEN!$K67*ONSV_2020!AC33</f>
        <v>13440</v>
      </c>
      <c r="D34" s="74">
        <f>DEN!$K102*ONSV_2021!AC33</f>
        <v>13349</v>
      </c>
      <c r="E34" s="74">
        <f>DEN!$K137*ONSV_2022!AC33</f>
        <v>13301</v>
      </c>
      <c r="F34" s="80" t="e">
        <f>DEN!$K172*DIST_DSL_ONI!#REF!</f>
        <v>#REF!</v>
      </c>
    </row>
    <row r="35" spans="1:16374" s="1" customFormat="1">
      <c r="A35" s="77" t="s">
        <v>20</v>
      </c>
      <c r="B35" s="74">
        <f>DEN!$K33*ONSV_2019!AC34</f>
        <v>23437</v>
      </c>
      <c r="C35" s="74">
        <f>DEN!$K68*ONSV_2020!AC34</f>
        <v>23849</v>
      </c>
      <c r="D35" s="74">
        <f>DEN!$K103*ONSV_2021!AC34</f>
        <v>24576</v>
      </c>
      <c r="E35" s="74">
        <f>DEN!$K138*ONSV_2022!AC34</f>
        <v>25234</v>
      </c>
      <c r="F35" s="80" t="e">
        <f>DEN!$K173*DIST_DSL_ONI!#REF!</f>
        <v>#REF!</v>
      </c>
    </row>
    <row r="36" spans="1:16374" s="1" customFormat="1">
      <c r="A36" s="77" t="s">
        <v>24</v>
      </c>
      <c r="B36" s="74">
        <f>DEN!$K34*ONSV_2019!AC35</f>
        <v>12264</v>
      </c>
      <c r="C36" s="74">
        <f>DEN!$K69*ONSV_2020!AC35</f>
        <v>12696</v>
      </c>
      <c r="D36" s="74">
        <f>DEN!$K104*ONSV_2021!AC35</f>
        <v>13348</v>
      </c>
      <c r="E36" s="74">
        <f>DEN!$K139*ONSV_2022!AC35</f>
        <v>14227</v>
      </c>
      <c r="F36" s="80" t="e">
        <f>DEN!$K174*DIST_DSL_ONI!#REF!</f>
        <v>#REF!</v>
      </c>
      <c r="DI36" s="124"/>
      <c r="DJ36" s="124"/>
      <c r="DK36" s="82"/>
      <c r="DL36" s="80"/>
      <c r="DM36" s="80"/>
      <c r="DN36" s="82"/>
      <c r="DO36" s="77"/>
      <c r="DP36" s="124"/>
      <c r="DQ36" s="124"/>
      <c r="DR36" s="82"/>
      <c r="DS36" s="124"/>
      <c r="DT36" s="124"/>
      <c r="DU36" s="82"/>
      <c r="DV36" s="124"/>
      <c r="DW36" s="124"/>
      <c r="DX36" s="82"/>
      <c r="DY36" s="124"/>
      <c r="DZ36" s="124"/>
      <c r="EA36" s="82"/>
      <c r="EB36" s="80"/>
      <c r="EC36" s="80"/>
      <c r="ED36" s="82"/>
      <c r="EE36" s="77"/>
      <c r="EF36" s="124"/>
      <c r="EG36" s="124"/>
      <c r="EH36" s="82"/>
      <c r="EI36" s="124"/>
      <c r="EJ36" s="124"/>
      <c r="EK36" s="82"/>
      <c r="EL36" s="124"/>
      <c r="EM36" s="124"/>
      <c r="EN36" s="82"/>
      <c r="EO36" s="124"/>
      <c r="EP36" s="124"/>
      <c r="EQ36" s="82"/>
      <c r="ER36" s="80"/>
      <c r="ES36" s="80"/>
      <c r="ET36" s="82"/>
      <c r="EU36" s="77"/>
      <c r="EV36" s="124"/>
      <c r="EW36" s="124"/>
      <c r="EX36" s="82"/>
      <c r="EY36" s="124"/>
      <c r="EZ36" s="124"/>
      <c r="FA36" s="82"/>
      <c r="FB36" s="124"/>
      <c r="FC36" s="124"/>
      <c r="FD36" s="82"/>
      <c r="FE36" s="124"/>
      <c r="FF36" s="124"/>
      <c r="FG36" s="82"/>
      <c r="FH36" s="80"/>
      <c r="FI36" s="80"/>
      <c r="FJ36" s="82"/>
      <c r="FK36" s="77"/>
      <c r="FL36" s="124"/>
      <c r="FM36" s="124"/>
      <c r="FN36" s="82"/>
      <c r="FO36" s="124"/>
      <c r="FP36" s="124"/>
      <c r="FQ36" s="82"/>
      <c r="FR36" s="124"/>
      <c r="FS36" s="124"/>
      <c r="FT36" s="82"/>
      <c r="FU36" s="124"/>
      <c r="FV36" s="124"/>
      <c r="FW36" s="82"/>
      <c r="FX36" s="80"/>
      <c r="FY36" s="80"/>
      <c r="FZ36" s="85"/>
      <c r="GA36" s="77"/>
      <c r="GB36" s="74"/>
      <c r="GC36" s="74"/>
      <c r="GD36" s="85"/>
      <c r="GE36" s="74"/>
      <c r="GF36" s="74"/>
      <c r="GG36" s="85"/>
      <c r="GH36" s="74"/>
      <c r="GI36" s="74"/>
      <c r="GJ36" s="85"/>
      <c r="GK36" s="74"/>
      <c r="GL36" s="74"/>
      <c r="GM36" s="85"/>
      <c r="GN36" s="80"/>
      <c r="GO36" s="80"/>
      <c r="GP36" s="85"/>
      <c r="GQ36" s="77"/>
      <c r="GR36" s="74"/>
      <c r="GS36" s="74"/>
      <c r="GT36" s="85"/>
      <c r="GU36" s="74"/>
      <c r="GV36" s="74"/>
      <c r="GW36" s="85"/>
      <c r="GX36" s="74"/>
      <c r="GY36" s="74"/>
      <c r="GZ36" s="85"/>
      <c r="HA36" s="74"/>
      <c r="HB36" s="74"/>
      <c r="HC36" s="85"/>
      <c r="HD36" s="80"/>
      <c r="HE36" s="80"/>
      <c r="HF36" s="85"/>
      <c r="HG36" s="77"/>
      <c r="HH36" s="74"/>
      <c r="HI36" s="74"/>
      <c r="HJ36" s="85"/>
      <c r="HK36" s="74"/>
      <c r="HL36" s="74"/>
      <c r="HM36" s="85"/>
      <c r="HN36" s="74"/>
      <c r="HO36" s="74"/>
      <c r="HP36" s="85"/>
      <c r="HQ36" s="74"/>
      <c r="HR36" s="74"/>
      <c r="HS36" s="85"/>
      <c r="HT36" s="80"/>
      <c r="HU36" s="80"/>
      <c r="HV36" s="85"/>
      <c r="HW36" s="77"/>
      <c r="HX36" s="74"/>
      <c r="HY36" s="74"/>
      <c r="HZ36" s="85"/>
      <c r="IA36" s="74"/>
      <c r="IB36" s="74"/>
      <c r="IC36" s="85"/>
      <c r="ID36" s="74"/>
      <c r="IE36" s="74"/>
      <c r="IF36" s="85"/>
      <c r="IG36" s="74"/>
      <c r="IH36" s="74"/>
      <c r="II36" s="85"/>
      <c r="IJ36" s="80"/>
      <c r="IK36" s="80"/>
      <c r="IL36" s="85"/>
      <c r="IM36" s="77"/>
      <c r="IN36" s="74"/>
      <c r="IO36" s="74"/>
      <c r="IP36" s="85"/>
      <c r="IQ36" s="74"/>
      <c r="IR36" s="74"/>
      <c r="IS36" s="85"/>
      <c r="IT36" s="74"/>
      <c r="IU36" s="74"/>
      <c r="IV36" s="85"/>
      <c r="IW36" s="74"/>
      <c r="IX36" s="74"/>
      <c r="IY36" s="85"/>
      <c r="IZ36" s="80"/>
      <c r="JA36" s="80"/>
      <c r="JB36" s="85"/>
      <c r="JC36" s="77"/>
      <c r="JD36" s="74"/>
      <c r="JE36" s="74"/>
      <c r="JF36" s="85"/>
      <c r="JG36" s="74"/>
      <c r="JH36" s="74"/>
      <c r="JI36" s="85"/>
      <c r="JJ36" s="74"/>
      <c r="JK36" s="74"/>
      <c r="JL36" s="85"/>
      <c r="JM36" s="74"/>
      <c r="JN36" s="74"/>
      <c r="JO36" s="85"/>
      <c r="JP36" s="80"/>
      <c r="JQ36" s="80"/>
      <c r="JR36" s="85"/>
      <c r="JS36" s="77"/>
      <c r="JT36" s="74"/>
      <c r="JU36" s="74"/>
      <c r="JV36" s="85"/>
      <c r="JW36" s="74"/>
      <c r="JX36" s="74"/>
      <c r="JY36" s="85"/>
      <c r="JZ36" s="74"/>
      <c r="KA36" s="74"/>
      <c r="KB36" s="85"/>
      <c r="KC36" s="74"/>
      <c r="KD36" s="74"/>
      <c r="KE36" s="85"/>
      <c r="KF36" s="80"/>
      <c r="KG36" s="80"/>
      <c r="KH36" s="85"/>
      <c r="KI36" s="77"/>
      <c r="KJ36" s="74"/>
      <c r="KK36" s="74"/>
      <c r="KL36" s="85"/>
      <c r="KM36" s="74"/>
      <c r="KN36" s="74"/>
      <c r="KO36" s="85"/>
      <c r="KP36" s="74"/>
      <c r="KQ36" s="74"/>
      <c r="KR36" s="85"/>
      <c r="KS36" s="74"/>
      <c r="KT36" s="74"/>
      <c r="KU36" s="85"/>
      <c r="KV36" s="80"/>
      <c r="KW36" s="80"/>
      <c r="KX36" s="85"/>
      <c r="KY36" s="77"/>
      <c r="KZ36" s="74"/>
      <c r="LA36" s="74"/>
      <c r="LB36" s="85"/>
      <c r="LC36" s="74"/>
      <c r="LD36" s="74"/>
      <c r="LE36" s="85"/>
      <c r="LF36" s="74"/>
      <c r="LG36" s="74"/>
      <c r="LH36" s="85"/>
      <c r="LI36" s="74"/>
      <c r="LJ36" s="74"/>
      <c r="LK36" s="85"/>
      <c r="LL36" s="80"/>
      <c r="LM36" s="80"/>
      <c r="LN36" s="85"/>
      <c r="LO36" s="77"/>
      <c r="LP36" s="74"/>
      <c r="LQ36" s="74"/>
      <c r="LR36" s="85"/>
      <c r="LS36" s="74"/>
      <c r="LT36" s="74"/>
      <c r="LU36" s="85"/>
      <c r="LV36" s="74"/>
      <c r="LW36" s="74"/>
      <c r="LX36" s="85"/>
      <c r="LY36" s="74"/>
      <c r="LZ36" s="74"/>
      <c r="MA36" s="85"/>
      <c r="MB36" s="80"/>
      <c r="MC36" s="80"/>
      <c r="MD36" s="85"/>
      <c r="ME36" s="77"/>
      <c r="MF36" s="74"/>
      <c r="MG36" s="74"/>
      <c r="MH36" s="85"/>
      <c r="MI36" s="74"/>
      <c r="MJ36" s="74"/>
      <c r="MK36" s="85"/>
      <c r="ML36" s="74"/>
      <c r="MM36" s="74"/>
      <c r="MN36" s="85"/>
      <c r="MO36" s="74"/>
      <c r="MP36" s="74"/>
      <c r="MQ36" s="85"/>
      <c r="MR36" s="80"/>
      <c r="MS36" s="80"/>
      <c r="MT36" s="85"/>
      <c r="MU36" s="77"/>
      <c r="MV36" s="74"/>
      <c r="MW36" s="74"/>
      <c r="MX36" s="85"/>
      <c r="MY36" s="74"/>
      <c r="MZ36" s="74"/>
      <c r="NA36" s="85"/>
      <c r="NB36" s="74"/>
      <c r="NC36" s="74"/>
      <c r="ND36" s="85"/>
      <c r="NE36" s="74"/>
      <c r="NF36" s="74"/>
      <c r="NG36" s="85"/>
      <c r="NH36" s="80"/>
      <c r="NI36" s="80"/>
      <c r="NJ36" s="85"/>
      <c r="NK36" s="77"/>
      <c r="NL36" s="74"/>
      <c r="NM36" s="74"/>
      <c r="NN36" s="85"/>
      <c r="NO36" s="74"/>
      <c r="NP36" s="74"/>
      <c r="NQ36" s="85"/>
      <c r="NR36" s="74"/>
      <c r="NS36" s="74"/>
      <c r="NT36" s="85"/>
      <c r="NU36" s="74"/>
      <c r="NV36" s="74"/>
      <c r="NW36" s="85"/>
      <c r="NX36" s="80"/>
      <c r="NY36" s="80"/>
      <c r="NZ36" s="85"/>
      <c r="OA36" s="77"/>
      <c r="OB36" s="74"/>
      <c r="OC36" s="74"/>
      <c r="OD36" s="85"/>
      <c r="OE36" s="74"/>
      <c r="OF36" s="74"/>
      <c r="OG36" s="85"/>
      <c r="OH36" s="74"/>
      <c r="OI36" s="74"/>
      <c r="OJ36" s="85"/>
      <c r="OK36" s="74"/>
      <c r="OL36" s="74"/>
      <c r="OM36" s="85"/>
      <c r="ON36" s="80"/>
      <c r="OO36" s="80"/>
      <c r="OP36" s="85"/>
      <c r="OQ36" s="77"/>
      <c r="OR36" s="74"/>
      <c r="OS36" s="74"/>
      <c r="OT36" s="85"/>
      <c r="OU36" s="74"/>
      <c r="OV36" s="74"/>
      <c r="OW36" s="85"/>
      <c r="OX36" s="74"/>
      <c r="OY36" s="74"/>
      <c r="OZ36" s="85"/>
      <c r="PA36" s="74"/>
      <c r="PB36" s="74"/>
      <c r="PC36" s="85"/>
      <c r="PD36" s="80"/>
      <c r="PE36" s="80"/>
      <c r="PF36" s="85"/>
      <c r="PG36" s="77"/>
      <c r="PH36" s="74"/>
      <c r="PI36" s="74"/>
      <c r="PJ36" s="85"/>
      <c r="PK36" s="74"/>
      <c r="PL36" s="74"/>
      <c r="PM36" s="85"/>
      <c r="PN36" s="74"/>
      <c r="PO36" s="74"/>
      <c r="PP36" s="85"/>
      <c r="PQ36" s="74"/>
      <c r="PR36" s="74"/>
      <c r="PS36" s="85"/>
      <c r="PT36" s="80"/>
      <c r="PU36" s="80"/>
      <c r="PV36" s="85"/>
      <c r="PW36" s="77"/>
      <c r="PX36" s="74"/>
      <c r="PY36" s="74"/>
      <c r="PZ36" s="85"/>
      <c r="QA36" s="74"/>
      <c r="QB36" s="74"/>
      <c r="QC36" s="85"/>
      <c r="QD36" s="74"/>
      <c r="QE36" s="74"/>
      <c r="QF36" s="85"/>
      <c r="QG36" s="74"/>
      <c r="QH36" s="74"/>
      <c r="QI36" s="85"/>
      <c r="QJ36" s="80"/>
      <c r="QK36" s="80"/>
      <c r="QL36" s="85"/>
      <c r="QM36" s="77"/>
      <c r="QN36" s="74"/>
      <c r="QO36" s="74"/>
      <c r="QP36" s="85"/>
      <c r="QQ36" s="74"/>
      <c r="QR36" s="74"/>
      <c r="QS36" s="85"/>
      <c r="QT36" s="74"/>
      <c r="QU36" s="74"/>
      <c r="QV36" s="85"/>
      <c r="QW36" s="74"/>
      <c r="QX36" s="74"/>
      <c r="QY36" s="85"/>
      <c r="QZ36" s="80"/>
      <c r="RA36" s="80"/>
      <c r="RB36" s="85"/>
      <c r="RC36" s="77"/>
      <c r="RD36" s="74"/>
      <c r="RE36" s="74"/>
      <c r="RF36" s="85"/>
      <c r="RG36" s="74"/>
      <c r="RH36" s="74"/>
      <c r="RI36" s="85"/>
      <c r="RJ36" s="74"/>
      <c r="RK36" s="74"/>
      <c r="RL36" s="85"/>
      <c r="RM36" s="74"/>
      <c r="RN36" s="74"/>
      <c r="RO36" s="85"/>
      <c r="RP36" s="80"/>
      <c r="RQ36" s="80"/>
      <c r="RR36" s="85"/>
      <c r="RS36" s="77"/>
      <c r="RT36" s="74"/>
      <c r="RU36" s="74"/>
      <c r="RV36" s="85"/>
      <c r="RW36" s="74"/>
      <c r="RX36" s="74"/>
      <c r="RY36" s="85"/>
      <c r="RZ36" s="74"/>
      <c r="SA36" s="74"/>
      <c r="SB36" s="85"/>
      <c r="SC36" s="74"/>
      <c r="SD36" s="74"/>
      <c r="SE36" s="85"/>
      <c r="SF36" s="80"/>
      <c r="SG36" s="80"/>
      <c r="SH36" s="85"/>
      <c r="SI36" s="77"/>
      <c r="SJ36" s="74"/>
      <c r="SK36" s="74"/>
      <c r="SL36" s="85"/>
      <c r="SM36" s="74"/>
      <c r="SN36" s="74"/>
      <c r="SO36" s="85"/>
      <c r="SP36" s="74"/>
      <c r="SQ36" s="74"/>
      <c r="SR36" s="85"/>
      <c r="SS36" s="74"/>
      <c r="ST36" s="74"/>
      <c r="SU36" s="85"/>
      <c r="SV36" s="80"/>
      <c r="SW36" s="80"/>
      <c r="SX36" s="85"/>
      <c r="SY36" s="77"/>
      <c r="SZ36" s="74"/>
      <c r="TA36" s="74"/>
      <c r="TB36" s="85"/>
      <c r="TC36" s="74"/>
      <c r="TD36" s="74"/>
      <c r="TE36" s="85"/>
      <c r="TF36" s="74"/>
      <c r="TG36" s="74"/>
      <c r="TH36" s="85"/>
      <c r="TI36" s="74"/>
      <c r="TJ36" s="74"/>
      <c r="TK36" s="85"/>
      <c r="TL36" s="80"/>
      <c r="TM36" s="80"/>
      <c r="TN36" s="85"/>
      <c r="TO36" s="77"/>
      <c r="TP36" s="74"/>
      <c r="TQ36" s="74"/>
      <c r="TR36" s="85"/>
      <c r="TS36" s="74"/>
      <c r="TT36" s="74"/>
      <c r="TU36" s="85"/>
      <c r="TV36" s="74"/>
      <c r="TW36" s="74"/>
      <c r="TX36" s="85"/>
      <c r="TY36" s="74"/>
      <c r="TZ36" s="74"/>
      <c r="UA36" s="85"/>
      <c r="UB36" s="80"/>
      <c r="UC36" s="80"/>
      <c r="UD36" s="85"/>
      <c r="UE36" s="77"/>
      <c r="UF36" s="74"/>
      <c r="UG36" s="74"/>
      <c r="UH36" s="85"/>
      <c r="UI36" s="74"/>
      <c r="UJ36" s="74"/>
      <c r="UK36" s="85"/>
      <c r="UL36" s="74"/>
      <c r="UM36" s="74"/>
      <c r="UN36" s="85"/>
      <c r="UO36" s="74"/>
      <c r="UP36" s="74"/>
      <c r="UQ36" s="85"/>
      <c r="UR36" s="80"/>
      <c r="US36" s="80"/>
      <c r="UT36" s="85"/>
      <c r="UU36" s="77"/>
      <c r="UV36" s="74"/>
      <c r="UW36" s="74"/>
      <c r="UX36" s="85"/>
      <c r="UY36" s="74"/>
      <c r="UZ36" s="74"/>
      <c r="VA36" s="85"/>
      <c r="VB36" s="74"/>
      <c r="VC36" s="74"/>
      <c r="VD36" s="85"/>
      <c r="VE36" s="74"/>
      <c r="VF36" s="74"/>
      <c r="VG36" s="85"/>
      <c r="VH36" s="80"/>
      <c r="VI36" s="80"/>
      <c r="VJ36" s="85"/>
      <c r="VK36" s="77"/>
      <c r="VL36" s="74"/>
      <c r="VM36" s="74"/>
      <c r="VN36" s="85"/>
      <c r="VO36" s="74"/>
      <c r="VP36" s="74"/>
      <c r="VQ36" s="85"/>
      <c r="VR36" s="74"/>
      <c r="VS36" s="74"/>
      <c r="VT36" s="85"/>
      <c r="VU36" s="74"/>
      <c r="VV36" s="74"/>
      <c r="VW36" s="85"/>
      <c r="VX36" s="80"/>
      <c r="VY36" s="80"/>
      <c r="VZ36" s="85"/>
      <c r="WA36" s="77"/>
      <c r="WB36" s="74"/>
      <c r="WC36" s="74"/>
      <c r="WD36" s="85"/>
      <c r="WE36" s="74"/>
      <c r="WF36" s="74"/>
      <c r="WG36" s="85"/>
      <c r="WH36" s="74"/>
      <c r="WI36" s="74"/>
      <c r="WJ36" s="85"/>
      <c r="WK36" s="74"/>
      <c r="WL36" s="74"/>
      <c r="WM36" s="85"/>
      <c r="WN36" s="80"/>
      <c r="WO36" s="80"/>
      <c r="WP36" s="85"/>
      <c r="WQ36" s="77"/>
      <c r="WR36" s="74"/>
      <c r="WS36" s="74"/>
      <c r="WT36" s="85"/>
      <c r="WU36" s="74"/>
      <c r="WV36" s="74"/>
      <c r="WW36" s="85"/>
      <c r="WX36" s="74"/>
      <c r="WY36" s="74"/>
      <c r="WZ36" s="85"/>
      <c r="XA36" s="74"/>
      <c r="XB36" s="74"/>
      <c r="XC36" s="85"/>
      <c r="XD36" s="80"/>
      <c r="XE36" s="80"/>
      <c r="XF36" s="85"/>
      <c r="XG36" s="77"/>
      <c r="XH36" s="74"/>
      <c r="XI36" s="74"/>
      <c r="XJ36" s="85"/>
      <c r="XK36" s="74"/>
      <c r="XL36" s="74"/>
      <c r="XM36" s="85"/>
      <c r="XN36" s="74"/>
      <c r="XO36" s="74"/>
      <c r="XP36" s="85"/>
      <c r="XQ36" s="74"/>
      <c r="XR36" s="74"/>
      <c r="XS36" s="85"/>
      <c r="XT36" s="80"/>
      <c r="XU36" s="80"/>
      <c r="XV36" s="85"/>
      <c r="XW36" s="77"/>
      <c r="XX36" s="74"/>
      <c r="XY36" s="74"/>
      <c r="XZ36" s="85"/>
      <c r="YA36" s="74"/>
      <c r="YB36" s="74"/>
      <c r="YC36" s="85"/>
      <c r="YD36" s="74"/>
      <c r="YE36" s="74"/>
      <c r="YF36" s="85"/>
      <c r="YG36" s="74"/>
      <c r="YH36" s="74"/>
      <c r="YI36" s="85"/>
      <c r="YJ36" s="80"/>
      <c r="YK36" s="80"/>
      <c r="YL36" s="85"/>
      <c r="YM36" s="77"/>
      <c r="YN36" s="74"/>
      <c r="YO36" s="74"/>
      <c r="YP36" s="85"/>
      <c r="YQ36" s="74"/>
      <c r="YR36" s="74"/>
      <c r="YS36" s="85"/>
      <c r="YT36" s="74"/>
      <c r="YU36" s="74"/>
      <c r="YV36" s="85"/>
      <c r="YW36" s="74"/>
      <c r="YX36" s="74"/>
      <c r="YY36" s="85"/>
      <c r="YZ36" s="80"/>
      <c r="ZA36" s="80"/>
      <c r="ZB36" s="85"/>
      <c r="ZC36" s="77"/>
      <c r="ZD36" s="74"/>
      <c r="ZE36" s="74"/>
      <c r="ZF36" s="85"/>
      <c r="ZG36" s="74"/>
      <c r="ZH36" s="74"/>
      <c r="ZI36" s="85"/>
      <c r="ZJ36" s="74"/>
      <c r="ZK36" s="74"/>
      <c r="ZL36" s="85"/>
      <c r="ZM36" s="74"/>
      <c r="ZN36" s="74"/>
      <c r="ZO36" s="85"/>
      <c r="ZP36" s="80"/>
      <c r="ZQ36" s="80"/>
      <c r="ZR36" s="85"/>
      <c r="ZS36" s="77"/>
      <c r="ZT36" s="74"/>
      <c r="ZU36" s="74"/>
      <c r="ZV36" s="85"/>
      <c r="ZW36" s="74"/>
      <c r="ZX36" s="74"/>
      <c r="ZY36" s="85"/>
      <c r="ZZ36" s="74"/>
      <c r="AAA36" s="74"/>
      <c r="AAB36" s="85"/>
      <c r="AAC36" s="74"/>
      <c r="AAD36" s="74"/>
      <c r="AAE36" s="85"/>
      <c r="AAF36" s="80"/>
      <c r="AAG36" s="80"/>
      <c r="AAH36" s="85"/>
      <c r="AAI36" s="77"/>
      <c r="AAJ36" s="74"/>
      <c r="AAK36" s="74"/>
      <c r="AAL36" s="85"/>
      <c r="AAM36" s="74"/>
      <c r="AAN36" s="74"/>
      <c r="AAO36" s="85"/>
      <c r="AAP36" s="74"/>
      <c r="AAQ36" s="74"/>
      <c r="AAR36" s="85"/>
      <c r="AAS36" s="74"/>
      <c r="AAT36" s="74"/>
      <c r="AAU36" s="85"/>
      <c r="AAV36" s="80"/>
      <c r="AAW36" s="80"/>
      <c r="AAX36" s="85"/>
      <c r="AAY36" s="77"/>
      <c r="AAZ36" s="74"/>
      <c r="ABA36" s="74"/>
      <c r="ABB36" s="85"/>
      <c r="ABC36" s="74"/>
      <c r="ABD36" s="74"/>
      <c r="ABE36" s="85"/>
      <c r="ABF36" s="74"/>
      <c r="ABG36" s="74"/>
      <c r="ABH36" s="85"/>
      <c r="ABI36" s="74"/>
      <c r="ABJ36" s="74"/>
      <c r="ABK36" s="85"/>
      <c r="ABL36" s="80"/>
      <c r="ABM36" s="80"/>
      <c r="ABN36" s="85"/>
      <c r="ABO36" s="77"/>
      <c r="ABP36" s="74"/>
      <c r="ABQ36" s="74"/>
      <c r="ABR36" s="85"/>
      <c r="ABS36" s="74"/>
      <c r="ABT36" s="74"/>
      <c r="ABU36" s="85"/>
      <c r="ABV36" s="74"/>
      <c r="ABW36" s="74"/>
      <c r="ABX36" s="85"/>
      <c r="ABY36" s="74"/>
      <c r="ABZ36" s="74"/>
      <c r="ACA36" s="85"/>
      <c r="ACB36" s="80"/>
      <c r="ACC36" s="80"/>
      <c r="ACD36" s="85"/>
      <c r="ACE36" s="77"/>
      <c r="ACF36" s="74"/>
      <c r="ACG36" s="74"/>
      <c r="ACH36" s="85"/>
      <c r="ACI36" s="74"/>
      <c r="ACJ36" s="74"/>
      <c r="ACK36" s="85"/>
      <c r="ACL36" s="74"/>
      <c r="ACM36" s="74"/>
      <c r="ACN36" s="85"/>
      <c r="ACO36" s="74"/>
      <c r="ACP36" s="74"/>
      <c r="ACQ36" s="85"/>
      <c r="ACR36" s="80"/>
      <c r="ACS36" s="80"/>
      <c r="ACT36" s="85"/>
      <c r="ACU36" s="77"/>
      <c r="ACV36" s="74"/>
      <c r="ACW36" s="74"/>
      <c r="ACX36" s="85"/>
      <c r="ACY36" s="74"/>
      <c r="ACZ36" s="74"/>
      <c r="ADA36" s="85"/>
      <c r="ADB36" s="74"/>
      <c r="ADC36" s="74"/>
      <c r="ADD36" s="85"/>
      <c r="ADE36" s="74"/>
      <c r="ADF36" s="74"/>
      <c r="ADG36" s="85"/>
      <c r="ADH36" s="80"/>
      <c r="ADI36" s="80"/>
      <c r="ADJ36" s="85"/>
      <c r="ADK36" s="77"/>
      <c r="ADL36" s="74"/>
      <c r="ADM36" s="74"/>
      <c r="ADN36" s="85"/>
      <c r="ADO36" s="74"/>
      <c r="ADP36" s="74"/>
      <c r="ADQ36" s="85"/>
      <c r="ADR36" s="74"/>
      <c r="ADS36" s="74"/>
      <c r="ADT36" s="85"/>
      <c r="ADU36" s="74"/>
      <c r="ADV36" s="74"/>
      <c r="ADW36" s="85"/>
      <c r="ADX36" s="80"/>
      <c r="ADY36" s="80"/>
      <c r="ADZ36" s="85"/>
      <c r="AEA36" s="77"/>
      <c r="AEB36" s="74"/>
      <c r="AEC36" s="74"/>
      <c r="AED36" s="85"/>
      <c r="AEE36" s="74"/>
      <c r="AEF36" s="74"/>
      <c r="AEG36" s="85"/>
      <c r="AEH36" s="74"/>
      <c r="AEI36" s="74"/>
      <c r="AEJ36" s="85"/>
      <c r="AEK36" s="74"/>
      <c r="AEL36" s="74"/>
      <c r="AEM36" s="85"/>
      <c r="AEN36" s="80"/>
      <c r="AEO36" s="80"/>
      <c r="AEP36" s="85"/>
      <c r="AEQ36" s="77"/>
      <c r="AER36" s="74"/>
      <c r="AES36" s="74"/>
      <c r="AET36" s="85"/>
      <c r="AEU36" s="74"/>
      <c r="AEV36" s="74"/>
      <c r="AEW36" s="85"/>
      <c r="AEX36" s="74"/>
      <c r="AEY36" s="74"/>
      <c r="AEZ36" s="85"/>
      <c r="AFA36" s="74"/>
      <c r="AFB36" s="74"/>
      <c r="AFC36" s="85"/>
      <c r="AFD36" s="80"/>
      <c r="AFE36" s="80"/>
      <c r="AFF36" s="85"/>
      <c r="AFG36" s="77"/>
      <c r="AFH36" s="74"/>
      <c r="AFI36" s="74"/>
      <c r="AFJ36" s="85"/>
      <c r="AFK36" s="74"/>
      <c r="AFL36" s="74"/>
      <c r="AFM36" s="85"/>
      <c r="AFN36" s="74"/>
      <c r="AFO36" s="74"/>
      <c r="AFP36" s="85"/>
      <c r="AFQ36" s="74"/>
      <c r="AFR36" s="74"/>
      <c r="AFS36" s="85"/>
      <c r="AFT36" s="80"/>
      <c r="AFU36" s="80"/>
      <c r="AFV36" s="85"/>
      <c r="AFW36" s="77"/>
      <c r="AFX36" s="74"/>
      <c r="AFY36" s="74"/>
      <c r="AFZ36" s="85"/>
      <c r="AGA36" s="74"/>
      <c r="AGB36" s="74"/>
      <c r="AGC36" s="85"/>
      <c r="AGD36" s="74"/>
      <c r="AGE36" s="74"/>
      <c r="AGF36" s="85"/>
      <c r="AGG36" s="74"/>
      <c r="AGH36" s="74"/>
      <c r="AGI36" s="85"/>
      <c r="AGJ36" s="80"/>
      <c r="AGK36" s="80"/>
      <c r="AGL36" s="85"/>
      <c r="AGM36" s="77"/>
      <c r="AGN36" s="74"/>
      <c r="AGO36" s="74"/>
      <c r="AGP36" s="85"/>
      <c r="AGQ36" s="74"/>
      <c r="AGR36" s="74"/>
      <c r="AGS36" s="85"/>
      <c r="AGT36" s="74"/>
      <c r="AGU36" s="74"/>
      <c r="AGV36" s="85"/>
      <c r="AGW36" s="74"/>
      <c r="AGX36" s="74"/>
      <c r="AGY36" s="85"/>
      <c r="AGZ36" s="80"/>
      <c r="AHA36" s="80"/>
      <c r="AHB36" s="85"/>
      <c r="AHC36" s="77"/>
      <c r="AHD36" s="74"/>
      <c r="AHE36" s="74"/>
      <c r="AHF36" s="85"/>
      <c r="AHG36" s="74"/>
      <c r="AHH36" s="74"/>
      <c r="AHI36" s="85"/>
      <c r="AHJ36" s="74"/>
      <c r="AHK36" s="74"/>
      <c r="AHL36" s="85"/>
      <c r="AHM36" s="74"/>
      <c r="AHN36" s="74"/>
      <c r="AHO36" s="85"/>
      <c r="AHP36" s="80"/>
      <c r="AHQ36" s="80"/>
      <c r="AHR36" s="85"/>
      <c r="AHS36" s="77"/>
      <c r="AHT36" s="74"/>
      <c r="AHU36" s="74"/>
      <c r="AHV36" s="85"/>
      <c r="AHW36" s="74"/>
      <c r="AHX36" s="74"/>
      <c r="AHY36" s="85"/>
      <c r="AHZ36" s="74"/>
      <c r="AIA36" s="74"/>
      <c r="AIB36" s="85"/>
      <c r="AIC36" s="74"/>
      <c r="AID36" s="74"/>
      <c r="AIE36" s="85"/>
      <c r="AIF36" s="80"/>
      <c r="AIG36" s="80"/>
      <c r="AIH36" s="85"/>
      <c r="AII36" s="77"/>
      <c r="AIJ36" s="74"/>
      <c r="AIK36" s="74"/>
      <c r="AIL36" s="85"/>
      <c r="AIM36" s="74"/>
      <c r="AIN36" s="74"/>
      <c r="AIO36" s="85"/>
      <c r="AIP36" s="74"/>
      <c r="AIQ36" s="74"/>
      <c r="AIR36" s="85"/>
      <c r="AIS36" s="74"/>
      <c r="AIT36" s="74"/>
      <c r="AIU36" s="85"/>
      <c r="AIV36" s="80"/>
      <c r="AIW36" s="80"/>
      <c r="AIX36" s="85"/>
      <c r="AIY36" s="77"/>
      <c r="AIZ36" s="74"/>
      <c r="AJA36" s="74"/>
      <c r="AJB36" s="85"/>
      <c r="AJC36" s="74"/>
      <c r="AJD36" s="74"/>
      <c r="AJE36" s="85"/>
      <c r="AJF36" s="74"/>
      <c r="AJG36" s="74"/>
      <c r="AJH36" s="85"/>
      <c r="AJI36" s="74"/>
      <c r="AJJ36" s="74"/>
      <c r="AJK36" s="85"/>
      <c r="AJL36" s="80"/>
      <c r="AJM36" s="80"/>
      <c r="AJN36" s="85"/>
      <c r="AJO36" s="77"/>
      <c r="AJP36" s="74"/>
      <c r="AJQ36" s="74"/>
      <c r="AJR36" s="85"/>
      <c r="AJS36" s="74"/>
      <c r="AJT36" s="74"/>
      <c r="AJU36" s="85"/>
      <c r="AJV36" s="74"/>
      <c r="AJW36" s="74"/>
      <c r="AJX36" s="85"/>
      <c r="AJY36" s="74"/>
      <c r="AJZ36" s="74"/>
      <c r="AKA36" s="85"/>
      <c r="AKB36" s="80"/>
      <c r="AKC36" s="80"/>
      <c r="AKD36" s="85"/>
      <c r="AKE36" s="77"/>
      <c r="AKF36" s="74"/>
      <c r="AKG36" s="74"/>
      <c r="AKH36" s="85"/>
      <c r="AKI36" s="74"/>
      <c r="AKJ36" s="74"/>
      <c r="AKK36" s="85"/>
      <c r="AKL36" s="74"/>
      <c r="AKM36" s="74"/>
      <c r="AKN36" s="85"/>
      <c r="AKO36" s="74"/>
      <c r="AKP36" s="74"/>
      <c r="AKQ36" s="85"/>
      <c r="AKR36" s="80"/>
      <c r="AKS36" s="80"/>
      <c r="AKT36" s="85"/>
      <c r="AKU36" s="77"/>
      <c r="AKV36" s="74"/>
      <c r="AKW36" s="74"/>
      <c r="AKX36" s="85"/>
      <c r="AKY36" s="74"/>
      <c r="AKZ36" s="74"/>
      <c r="ALA36" s="85"/>
      <c r="ALB36" s="74"/>
      <c r="ALC36" s="74"/>
      <c r="ALD36" s="85"/>
      <c r="ALE36" s="74"/>
      <c r="ALF36" s="74"/>
      <c r="ALG36" s="85"/>
      <c r="ALH36" s="80"/>
      <c r="ALI36" s="80"/>
      <c r="ALJ36" s="85"/>
      <c r="ALK36" s="77"/>
      <c r="ALL36" s="74"/>
      <c r="ALM36" s="74"/>
      <c r="ALN36" s="85"/>
      <c r="ALO36" s="74"/>
      <c r="ALP36" s="74"/>
      <c r="ALQ36" s="85"/>
      <c r="ALR36" s="74"/>
      <c r="ALS36" s="74"/>
      <c r="ALT36" s="85"/>
      <c r="ALU36" s="74"/>
      <c r="ALV36" s="74"/>
      <c r="ALW36" s="85"/>
      <c r="ALX36" s="80"/>
      <c r="ALY36" s="80"/>
      <c r="ALZ36" s="85"/>
      <c r="AMA36" s="77"/>
      <c r="AMB36" s="74"/>
      <c r="AMC36" s="74"/>
      <c r="AMD36" s="85"/>
      <c r="AME36" s="74"/>
      <c r="AMF36" s="74"/>
      <c r="AMG36" s="85"/>
      <c r="AMH36" s="74"/>
      <c r="AMI36" s="74"/>
      <c r="AMJ36" s="85"/>
      <c r="AMK36" s="74"/>
      <c r="AML36" s="74"/>
      <c r="AMM36" s="85"/>
      <c r="AMN36" s="80"/>
      <c r="AMO36" s="80"/>
      <c r="AMP36" s="85"/>
      <c r="AMQ36" s="77"/>
      <c r="AMR36" s="74"/>
      <c r="AMS36" s="74"/>
      <c r="AMT36" s="85"/>
      <c r="AMU36" s="74"/>
      <c r="AMV36" s="74"/>
      <c r="AMW36" s="85"/>
      <c r="AMX36" s="74"/>
      <c r="AMY36" s="74"/>
      <c r="AMZ36" s="85"/>
      <c r="ANA36" s="74"/>
      <c r="ANB36" s="74"/>
      <c r="ANC36" s="85"/>
      <c r="AND36" s="80"/>
      <c r="ANE36" s="80"/>
      <c r="ANF36" s="85"/>
      <c r="ANG36" s="77"/>
      <c r="ANH36" s="74"/>
      <c r="ANI36" s="74"/>
      <c r="ANJ36" s="85"/>
      <c r="ANK36" s="74"/>
      <c r="ANL36" s="74"/>
      <c r="ANM36" s="85"/>
      <c r="ANN36" s="74"/>
      <c r="ANO36" s="74"/>
      <c r="ANP36" s="85"/>
      <c r="ANQ36" s="74"/>
      <c r="ANR36" s="74"/>
      <c r="ANS36" s="85"/>
      <c r="ANT36" s="80"/>
      <c r="ANU36" s="80"/>
      <c r="ANV36" s="85"/>
      <c r="ANW36" s="77"/>
      <c r="ANX36" s="74"/>
      <c r="ANY36" s="74"/>
      <c r="ANZ36" s="85"/>
      <c r="AOA36" s="74"/>
      <c r="AOB36" s="74"/>
      <c r="AOC36" s="85"/>
      <c r="AOD36" s="74"/>
      <c r="AOE36" s="74"/>
      <c r="AOF36" s="85"/>
      <c r="AOG36" s="74"/>
      <c r="AOH36" s="74"/>
      <c r="AOI36" s="85"/>
      <c r="AOJ36" s="80"/>
      <c r="AOK36" s="80"/>
      <c r="AOL36" s="85"/>
      <c r="AOM36" s="77"/>
      <c r="AON36" s="74"/>
      <c r="AOO36" s="74"/>
      <c r="AOP36" s="85"/>
      <c r="AOQ36" s="74"/>
      <c r="AOR36" s="74"/>
      <c r="AOS36" s="85"/>
      <c r="AOT36" s="74"/>
      <c r="AOU36" s="74"/>
      <c r="AOV36" s="85"/>
      <c r="AOW36" s="74"/>
      <c r="AOX36" s="74"/>
      <c r="AOY36" s="85"/>
      <c r="AOZ36" s="80"/>
      <c r="APA36" s="80"/>
      <c r="APB36" s="85"/>
      <c r="APC36" s="77"/>
      <c r="APD36" s="74"/>
      <c r="APE36" s="74"/>
      <c r="APF36" s="85"/>
      <c r="APG36" s="74"/>
      <c r="APH36" s="74"/>
      <c r="API36" s="85"/>
      <c r="APJ36" s="74"/>
      <c r="APK36" s="74"/>
      <c r="APL36" s="85"/>
      <c r="APM36" s="74"/>
      <c r="APN36" s="74"/>
      <c r="APO36" s="85"/>
      <c r="APP36" s="80"/>
      <c r="APQ36" s="80"/>
      <c r="APR36" s="85"/>
      <c r="APS36" s="77"/>
      <c r="APT36" s="74"/>
      <c r="APU36" s="74"/>
      <c r="APV36" s="85"/>
      <c r="APW36" s="74"/>
      <c r="APX36" s="74"/>
      <c r="APY36" s="85"/>
      <c r="APZ36" s="74"/>
      <c r="AQA36" s="74"/>
      <c r="AQB36" s="85"/>
      <c r="AQC36" s="74"/>
      <c r="AQD36" s="74"/>
      <c r="AQE36" s="85"/>
      <c r="AQF36" s="80"/>
      <c r="AQG36" s="80"/>
      <c r="AQH36" s="85"/>
      <c r="AQI36" s="77"/>
      <c r="AQJ36" s="74"/>
      <c r="AQK36" s="74"/>
      <c r="AQL36" s="85"/>
      <c r="AQM36" s="74"/>
      <c r="AQN36" s="74"/>
      <c r="AQO36" s="85"/>
      <c r="AQP36" s="74"/>
      <c r="AQQ36" s="74"/>
      <c r="AQR36" s="85"/>
      <c r="AQS36" s="74"/>
      <c r="AQT36" s="74"/>
      <c r="AQU36" s="85"/>
      <c r="AQV36" s="80"/>
      <c r="AQW36" s="80"/>
      <c r="AQX36" s="85"/>
      <c r="AQY36" s="77"/>
      <c r="AQZ36" s="74"/>
      <c r="ARA36" s="74"/>
      <c r="ARB36" s="85"/>
      <c r="ARC36" s="74"/>
      <c r="ARD36" s="74"/>
      <c r="ARE36" s="85"/>
      <c r="ARF36" s="74"/>
      <c r="ARG36" s="74"/>
      <c r="ARH36" s="85"/>
      <c r="ARI36" s="74"/>
      <c r="ARJ36" s="74"/>
      <c r="ARK36" s="85"/>
      <c r="ARL36" s="80"/>
      <c r="ARM36" s="80"/>
      <c r="ARN36" s="85"/>
      <c r="ARO36" s="77"/>
      <c r="ARP36" s="74"/>
      <c r="ARQ36" s="74"/>
      <c r="ARR36" s="85"/>
      <c r="ARS36" s="74"/>
      <c r="ART36" s="74"/>
      <c r="ARU36" s="85"/>
      <c r="ARV36" s="74"/>
      <c r="ARW36" s="74"/>
      <c r="ARX36" s="85"/>
      <c r="ARY36" s="74"/>
      <c r="ARZ36" s="74"/>
      <c r="ASA36" s="85"/>
      <c r="ASB36" s="80"/>
      <c r="ASC36" s="80"/>
      <c r="ASD36" s="85"/>
      <c r="ASE36" s="77"/>
      <c r="ASF36" s="74"/>
      <c r="ASG36" s="74"/>
      <c r="ASH36" s="85"/>
      <c r="ASI36" s="74"/>
      <c r="ASJ36" s="74"/>
      <c r="ASK36" s="85"/>
      <c r="ASL36" s="74"/>
      <c r="ASM36" s="74"/>
      <c r="ASN36" s="85"/>
      <c r="ASO36" s="74"/>
      <c r="ASP36" s="74"/>
      <c r="ASQ36" s="85"/>
      <c r="ASR36" s="80"/>
      <c r="ASS36" s="80"/>
      <c r="AST36" s="85"/>
      <c r="ASU36" s="77"/>
      <c r="ASV36" s="74"/>
      <c r="ASW36" s="74"/>
      <c r="ASX36" s="85"/>
      <c r="ASY36" s="74"/>
      <c r="ASZ36" s="74"/>
      <c r="ATA36" s="85"/>
      <c r="ATB36" s="74"/>
      <c r="ATC36" s="74"/>
      <c r="ATD36" s="85"/>
      <c r="ATE36" s="74"/>
      <c r="ATF36" s="74"/>
      <c r="ATG36" s="85"/>
      <c r="ATH36" s="80"/>
      <c r="ATI36" s="80"/>
      <c r="ATJ36" s="85"/>
      <c r="ATK36" s="77"/>
      <c r="ATL36" s="74"/>
      <c r="ATM36" s="74"/>
      <c r="ATN36" s="85"/>
      <c r="ATO36" s="74"/>
      <c r="ATP36" s="74"/>
      <c r="ATQ36" s="85"/>
      <c r="ATR36" s="74"/>
      <c r="ATS36" s="74"/>
      <c r="ATT36" s="85"/>
      <c r="ATU36" s="74"/>
      <c r="ATV36" s="74"/>
      <c r="ATW36" s="85"/>
      <c r="ATX36" s="80"/>
      <c r="ATY36" s="80"/>
      <c r="ATZ36" s="85"/>
      <c r="AUA36" s="77"/>
      <c r="AUB36" s="74"/>
      <c r="AUC36" s="74"/>
      <c r="AUD36" s="85"/>
      <c r="AUE36" s="74"/>
      <c r="AUF36" s="74"/>
      <c r="AUG36" s="85"/>
      <c r="AUH36" s="74"/>
      <c r="AUI36" s="74"/>
      <c r="AUJ36" s="85"/>
      <c r="AUK36" s="74"/>
      <c r="AUL36" s="74"/>
      <c r="AUM36" s="85"/>
      <c r="AUN36" s="80"/>
      <c r="AUO36" s="80"/>
      <c r="AUP36" s="85"/>
      <c r="AUQ36" s="77"/>
      <c r="AUR36" s="74"/>
      <c r="AUS36" s="74"/>
      <c r="AUT36" s="85"/>
      <c r="AUU36" s="74"/>
      <c r="AUV36" s="74"/>
      <c r="AUW36" s="85"/>
      <c r="AUX36" s="74"/>
      <c r="AUY36" s="74"/>
      <c r="AUZ36" s="85"/>
      <c r="AVA36" s="74"/>
      <c r="AVB36" s="74"/>
      <c r="AVC36" s="85"/>
      <c r="AVD36" s="80"/>
      <c r="AVE36" s="80"/>
      <c r="AVF36" s="85"/>
      <c r="AVG36" s="77"/>
      <c r="AVH36" s="74"/>
      <c r="AVI36" s="74"/>
      <c r="AVJ36" s="85"/>
      <c r="AVK36" s="74"/>
      <c r="AVL36" s="74"/>
      <c r="AVM36" s="85"/>
      <c r="AVN36" s="74"/>
      <c r="AVO36" s="74"/>
      <c r="AVP36" s="85"/>
      <c r="AVQ36" s="74"/>
      <c r="AVR36" s="74"/>
      <c r="AVS36" s="85"/>
      <c r="AVT36" s="80"/>
      <c r="AVU36" s="80"/>
      <c r="AVV36" s="85"/>
      <c r="AVW36" s="77"/>
      <c r="AVX36" s="74"/>
      <c r="AVY36" s="74"/>
      <c r="AVZ36" s="85"/>
      <c r="AWA36" s="74"/>
      <c r="AWB36" s="74"/>
      <c r="AWC36" s="85"/>
      <c r="AWD36" s="74"/>
      <c r="AWE36" s="74"/>
      <c r="AWF36" s="85"/>
      <c r="AWG36" s="74"/>
      <c r="AWH36" s="74"/>
      <c r="AWI36" s="85"/>
      <c r="AWJ36" s="80"/>
      <c r="AWK36" s="80"/>
      <c r="AWL36" s="85"/>
      <c r="AWM36" s="77"/>
      <c r="AWN36" s="74"/>
      <c r="AWO36" s="74"/>
      <c r="AWP36" s="85"/>
      <c r="AWQ36" s="74"/>
      <c r="AWR36" s="74"/>
      <c r="AWS36" s="85"/>
      <c r="AWT36" s="74"/>
      <c r="AWU36" s="74"/>
      <c r="AWV36" s="85"/>
      <c r="AWW36" s="74"/>
      <c r="AWX36" s="74"/>
      <c r="AWY36" s="85"/>
      <c r="AWZ36" s="80"/>
      <c r="AXA36" s="80"/>
      <c r="AXB36" s="85"/>
      <c r="AXC36" s="77"/>
      <c r="AXD36" s="74"/>
      <c r="AXE36" s="74"/>
      <c r="AXF36" s="85"/>
      <c r="AXG36" s="74"/>
      <c r="AXH36" s="74"/>
      <c r="AXI36" s="85"/>
      <c r="AXJ36" s="74"/>
      <c r="AXK36" s="74"/>
      <c r="AXL36" s="85"/>
      <c r="AXM36" s="74"/>
      <c r="AXN36" s="74"/>
      <c r="AXO36" s="85"/>
      <c r="AXP36" s="80"/>
      <c r="AXQ36" s="80"/>
      <c r="AXR36" s="85"/>
      <c r="AXS36" s="77"/>
      <c r="AXT36" s="74"/>
      <c r="AXU36" s="74"/>
      <c r="AXV36" s="85"/>
      <c r="AXW36" s="74"/>
      <c r="AXX36" s="74"/>
      <c r="AXY36" s="85"/>
      <c r="AXZ36" s="74"/>
      <c r="AYA36" s="74"/>
      <c r="AYB36" s="85"/>
      <c r="AYC36" s="74"/>
      <c r="AYD36" s="74"/>
      <c r="AYE36" s="85"/>
      <c r="AYF36" s="80"/>
      <c r="AYG36" s="80"/>
      <c r="AYH36" s="85"/>
      <c r="AYI36" s="77"/>
      <c r="AYJ36" s="74"/>
      <c r="AYK36" s="74"/>
      <c r="AYL36" s="85"/>
      <c r="AYM36" s="74"/>
      <c r="AYN36" s="74"/>
      <c r="AYO36" s="85"/>
      <c r="AYP36" s="74"/>
      <c r="AYQ36" s="74"/>
      <c r="AYR36" s="85"/>
      <c r="AYS36" s="74"/>
      <c r="AYT36" s="74"/>
      <c r="AYU36" s="85"/>
      <c r="AYV36" s="80"/>
      <c r="AYW36" s="80"/>
      <c r="AYX36" s="85"/>
      <c r="AYY36" s="77"/>
      <c r="AYZ36" s="74"/>
      <c r="AZA36" s="74"/>
      <c r="AZB36" s="85"/>
      <c r="AZC36" s="74"/>
      <c r="AZD36" s="74"/>
      <c r="AZE36" s="85"/>
      <c r="AZF36" s="74"/>
      <c r="AZG36" s="74"/>
      <c r="AZH36" s="85"/>
      <c r="AZI36" s="74"/>
      <c r="AZJ36" s="74"/>
      <c r="AZK36" s="85"/>
      <c r="AZL36" s="80"/>
      <c r="AZM36" s="80"/>
      <c r="AZN36" s="85"/>
      <c r="AZO36" s="77"/>
      <c r="AZP36" s="74"/>
      <c r="AZQ36" s="74"/>
      <c r="AZR36" s="85"/>
      <c r="AZS36" s="74"/>
      <c r="AZT36" s="74"/>
      <c r="AZU36" s="85"/>
      <c r="AZV36" s="74"/>
      <c r="AZW36" s="74"/>
      <c r="AZX36" s="85"/>
      <c r="AZY36" s="74"/>
      <c r="AZZ36" s="74"/>
      <c r="BAA36" s="85"/>
      <c r="BAB36" s="80"/>
      <c r="BAC36" s="80"/>
      <c r="BAD36" s="85"/>
      <c r="BAE36" s="77"/>
      <c r="BAF36" s="74"/>
      <c r="BAG36" s="74"/>
      <c r="BAH36" s="85"/>
      <c r="BAI36" s="74"/>
      <c r="BAJ36" s="74"/>
      <c r="BAK36" s="85"/>
      <c r="BAL36" s="74"/>
      <c r="BAM36" s="74"/>
      <c r="BAN36" s="85"/>
      <c r="BAO36" s="74"/>
      <c r="BAP36" s="74"/>
      <c r="BAQ36" s="85"/>
      <c r="BAR36" s="80"/>
      <c r="BAS36" s="80"/>
      <c r="BAT36" s="85"/>
      <c r="BAU36" s="77"/>
      <c r="BAV36" s="74"/>
      <c r="BAW36" s="74"/>
      <c r="BAX36" s="85"/>
      <c r="BAY36" s="74"/>
      <c r="BAZ36" s="74"/>
      <c r="BBA36" s="85"/>
      <c r="BBB36" s="74"/>
      <c r="BBC36" s="74"/>
      <c r="BBD36" s="85"/>
      <c r="BBE36" s="74"/>
      <c r="BBF36" s="74"/>
      <c r="BBG36" s="85"/>
      <c r="BBH36" s="80"/>
      <c r="BBI36" s="80"/>
      <c r="BBJ36" s="85"/>
      <c r="BBK36" s="77"/>
      <c r="BBL36" s="74"/>
      <c r="BBM36" s="74"/>
      <c r="BBN36" s="85"/>
      <c r="BBO36" s="74"/>
      <c r="BBP36" s="74"/>
      <c r="BBQ36" s="85"/>
      <c r="BBR36" s="74"/>
      <c r="BBS36" s="74"/>
      <c r="BBT36" s="85"/>
      <c r="BBU36" s="74"/>
      <c r="BBV36" s="74"/>
      <c r="BBW36" s="85"/>
      <c r="BBX36" s="80"/>
      <c r="BBY36" s="80"/>
      <c r="BBZ36" s="85"/>
      <c r="BCA36" s="77"/>
      <c r="BCB36" s="74"/>
      <c r="BCC36" s="74"/>
      <c r="BCD36" s="85"/>
      <c r="BCE36" s="74"/>
      <c r="BCF36" s="74"/>
      <c r="BCG36" s="85"/>
      <c r="BCH36" s="74"/>
      <c r="BCI36" s="74"/>
      <c r="BCJ36" s="85"/>
      <c r="BCK36" s="74"/>
      <c r="BCL36" s="74"/>
      <c r="BCM36" s="85"/>
      <c r="BCN36" s="80"/>
      <c r="BCO36" s="80"/>
      <c r="BCP36" s="85"/>
      <c r="BCQ36" s="77"/>
      <c r="BCR36" s="74"/>
      <c r="BCS36" s="74"/>
      <c r="BCT36" s="85"/>
      <c r="BCU36" s="74"/>
      <c r="BCV36" s="74"/>
      <c r="BCW36" s="85"/>
      <c r="BCX36" s="74"/>
      <c r="BCY36" s="74"/>
      <c r="BCZ36" s="85"/>
      <c r="BDA36" s="74"/>
      <c r="BDB36" s="74"/>
      <c r="BDC36" s="85"/>
      <c r="BDD36" s="80"/>
      <c r="BDE36" s="80"/>
      <c r="BDF36" s="85"/>
      <c r="BDG36" s="77"/>
      <c r="BDH36" s="74"/>
      <c r="BDI36" s="74"/>
      <c r="BDJ36" s="85"/>
      <c r="BDK36" s="74"/>
      <c r="BDL36" s="74"/>
      <c r="BDM36" s="85"/>
      <c r="BDN36" s="74"/>
      <c r="BDO36" s="74"/>
      <c r="BDP36" s="85"/>
      <c r="BDQ36" s="74"/>
      <c r="BDR36" s="74"/>
      <c r="BDS36" s="85"/>
      <c r="BDT36" s="80"/>
      <c r="BDU36" s="80"/>
      <c r="BDV36" s="85"/>
      <c r="BDW36" s="77"/>
      <c r="BDX36" s="74"/>
      <c r="BDY36" s="74"/>
      <c r="BDZ36" s="85"/>
      <c r="BEA36" s="74"/>
      <c r="BEB36" s="74"/>
      <c r="BEC36" s="85"/>
      <c r="BED36" s="74"/>
      <c r="BEE36" s="74"/>
      <c r="BEF36" s="85"/>
      <c r="BEG36" s="74"/>
      <c r="BEH36" s="74"/>
      <c r="BEI36" s="85"/>
      <c r="BEJ36" s="80"/>
      <c r="BEK36" s="80"/>
      <c r="BEL36" s="85"/>
      <c r="BEM36" s="77"/>
      <c r="BEN36" s="74"/>
      <c r="BEO36" s="74"/>
      <c r="BEP36" s="85"/>
      <c r="BEQ36" s="74"/>
      <c r="BER36" s="74"/>
      <c r="BES36" s="85"/>
      <c r="BET36" s="74"/>
      <c r="BEU36" s="74"/>
      <c r="BEV36" s="85"/>
      <c r="BEW36" s="74"/>
      <c r="BEX36" s="74"/>
      <c r="BEY36" s="85"/>
      <c r="BEZ36" s="80"/>
      <c r="BFA36" s="80"/>
      <c r="BFB36" s="85"/>
      <c r="BFC36" s="77"/>
      <c r="BFD36" s="74"/>
      <c r="BFE36" s="74"/>
      <c r="BFF36" s="85"/>
      <c r="BFG36" s="74"/>
      <c r="BFH36" s="74"/>
      <c r="BFI36" s="85"/>
      <c r="BFJ36" s="74"/>
      <c r="BFK36" s="74"/>
      <c r="BFL36" s="85"/>
      <c r="BFM36" s="74"/>
      <c r="BFN36" s="74"/>
      <c r="BFO36" s="85"/>
      <c r="BFP36" s="80"/>
      <c r="BFQ36" s="80"/>
      <c r="BFR36" s="85"/>
      <c r="BFS36" s="77"/>
      <c r="BFT36" s="74"/>
      <c r="BFU36" s="74"/>
      <c r="BFV36" s="85"/>
      <c r="BFW36" s="74"/>
      <c r="BFX36" s="74"/>
      <c r="BFY36" s="85"/>
      <c r="BFZ36" s="74"/>
      <c r="BGA36" s="74"/>
      <c r="BGB36" s="85"/>
      <c r="BGC36" s="74"/>
      <c r="BGD36" s="74"/>
      <c r="BGE36" s="85"/>
      <c r="BGF36" s="80"/>
      <c r="BGG36" s="80"/>
      <c r="BGH36" s="85"/>
      <c r="BGI36" s="77"/>
      <c r="BGJ36" s="74"/>
      <c r="BGK36" s="74"/>
      <c r="BGL36" s="85"/>
      <c r="BGM36" s="74"/>
      <c r="BGN36" s="74"/>
      <c r="BGO36" s="85"/>
      <c r="BGP36" s="74"/>
      <c r="BGQ36" s="74"/>
      <c r="BGR36" s="85"/>
      <c r="BGS36" s="74"/>
      <c r="BGT36" s="74"/>
      <c r="BGU36" s="85"/>
      <c r="BGV36" s="80"/>
      <c r="BGW36" s="80"/>
      <c r="BGX36" s="85"/>
      <c r="BGY36" s="77"/>
      <c r="BGZ36" s="74"/>
      <c r="BHA36" s="74"/>
      <c r="BHB36" s="85"/>
      <c r="BHC36" s="74"/>
      <c r="BHD36" s="74"/>
      <c r="BHE36" s="85"/>
      <c r="BHF36" s="74"/>
      <c r="BHG36" s="74"/>
      <c r="BHH36" s="85"/>
      <c r="BHI36" s="74"/>
      <c r="BHJ36" s="74"/>
      <c r="BHK36" s="85"/>
      <c r="BHL36" s="80"/>
      <c r="BHM36" s="80"/>
      <c r="BHN36" s="85"/>
      <c r="BHO36" s="77"/>
      <c r="BHP36" s="74"/>
      <c r="BHQ36" s="74"/>
      <c r="BHR36" s="85"/>
      <c r="BHS36" s="74"/>
      <c r="BHT36" s="74"/>
      <c r="BHU36" s="85"/>
      <c r="BHV36" s="74"/>
      <c r="BHW36" s="74"/>
      <c r="BHX36" s="85"/>
      <c r="BHY36" s="74"/>
      <c r="BHZ36" s="74"/>
      <c r="BIA36" s="85"/>
      <c r="BIB36" s="80"/>
      <c r="BIC36" s="80"/>
      <c r="BID36" s="85"/>
      <c r="BIE36" s="77"/>
      <c r="BIF36" s="74"/>
      <c r="BIG36" s="74"/>
      <c r="BIH36" s="85"/>
      <c r="BII36" s="74"/>
      <c r="BIJ36" s="74"/>
      <c r="BIK36" s="85"/>
      <c r="BIL36" s="74"/>
      <c r="BIM36" s="74"/>
      <c r="BIN36" s="85"/>
      <c r="BIO36" s="74"/>
      <c r="BIP36" s="74"/>
      <c r="BIQ36" s="85"/>
      <c r="BIR36" s="80"/>
      <c r="BIS36" s="80"/>
      <c r="BIT36" s="85"/>
      <c r="BIU36" s="77"/>
      <c r="BIV36" s="74"/>
      <c r="BIW36" s="74"/>
      <c r="BIX36" s="85"/>
      <c r="BIY36" s="74"/>
      <c r="BIZ36" s="74"/>
      <c r="BJA36" s="85"/>
      <c r="BJB36" s="74"/>
      <c r="BJC36" s="74"/>
      <c r="BJD36" s="85"/>
      <c r="BJE36" s="74"/>
      <c r="BJF36" s="74"/>
      <c r="BJG36" s="85"/>
      <c r="BJH36" s="80"/>
      <c r="BJI36" s="80"/>
      <c r="BJJ36" s="85"/>
      <c r="BJK36" s="77"/>
      <c r="BJL36" s="74"/>
      <c r="BJM36" s="74"/>
      <c r="BJN36" s="85"/>
      <c r="BJO36" s="74"/>
      <c r="BJP36" s="74"/>
      <c r="BJQ36" s="85"/>
      <c r="BJR36" s="74"/>
      <c r="BJS36" s="74"/>
      <c r="BJT36" s="85"/>
      <c r="BJU36" s="74"/>
      <c r="BJV36" s="74"/>
      <c r="BJW36" s="85"/>
      <c r="BJX36" s="80"/>
      <c r="BJY36" s="80"/>
      <c r="BJZ36" s="85"/>
      <c r="BKA36" s="77"/>
      <c r="BKB36" s="74"/>
      <c r="BKC36" s="74"/>
      <c r="BKD36" s="85"/>
      <c r="BKE36" s="74"/>
      <c r="BKF36" s="74"/>
      <c r="BKG36" s="85"/>
      <c r="BKH36" s="74"/>
      <c r="BKI36" s="74"/>
      <c r="BKJ36" s="85"/>
      <c r="BKK36" s="74"/>
      <c r="BKL36" s="74"/>
      <c r="BKM36" s="85"/>
      <c r="BKN36" s="80"/>
      <c r="BKO36" s="80"/>
      <c r="BKP36" s="85"/>
      <c r="BKQ36" s="77"/>
      <c r="BKR36" s="74"/>
      <c r="BKS36" s="74"/>
      <c r="BKT36" s="85"/>
      <c r="BKU36" s="74"/>
      <c r="BKV36" s="74"/>
      <c r="BKW36" s="85"/>
      <c r="BKX36" s="74"/>
      <c r="BKY36" s="74"/>
      <c r="BKZ36" s="85"/>
      <c r="BLA36" s="74"/>
      <c r="BLB36" s="74"/>
      <c r="BLC36" s="85"/>
      <c r="BLD36" s="80"/>
      <c r="BLE36" s="80"/>
      <c r="BLF36" s="85"/>
      <c r="BLG36" s="77"/>
      <c r="BLH36" s="74"/>
      <c r="BLI36" s="74"/>
      <c r="BLJ36" s="85"/>
      <c r="BLK36" s="74"/>
      <c r="BLL36" s="74"/>
      <c r="BLM36" s="85"/>
      <c r="BLN36" s="74"/>
      <c r="BLO36" s="74"/>
      <c r="BLP36" s="85"/>
      <c r="BLQ36" s="74"/>
      <c r="BLR36" s="74"/>
      <c r="BLS36" s="85"/>
      <c r="BLT36" s="80"/>
      <c r="BLU36" s="80"/>
      <c r="BLV36" s="85"/>
      <c r="BLW36" s="77"/>
      <c r="BLX36" s="74"/>
      <c r="BLY36" s="74"/>
      <c r="BLZ36" s="85"/>
      <c r="BMA36" s="74"/>
      <c r="BMB36" s="74"/>
      <c r="BMC36" s="85"/>
      <c r="BMD36" s="74"/>
      <c r="BME36" s="74"/>
      <c r="BMF36" s="85"/>
      <c r="BMG36" s="74"/>
      <c r="BMH36" s="74"/>
      <c r="BMI36" s="85"/>
      <c r="BMJ36" s="80"/>
      <c r="BMK36" s="80"/>
      <c r="BML36" s="85"/>
      <c r="BMM36" s="77"/>
      <c r="BMN36" s="74"/>
      <c r="BMO36" s="74"/>
      <c r="BMP36" s="85"/>
      <c r="BMQ36" s="74"/>
      <c r="BMR36" s="74"/>
      <c r="BMS36" s="85"/>
      <c r="BMT36" s="74"/>
      <c r="BMU36" s="74"/>
      <c r="BMV36" s="85"/>
      <c r="BMW36" s="74"/>
      <c r="BMX36" s="74"/>
      <c r="BMY36" s="85"/>
      <c r="BMZ36" s="80"/>
      <c r="BNA36" s="80"/>
      <c r="BNB36" s="85"/>
      <c r="BNC36" s="77"/>
      <c r="BND36" s="74"/>
      <c r="BNE36" s="74"/>
      <c r="BNF36" s="85"/>
      <c r="BNG36" s="74"/>
      <c r="BNH36" s="74"/>
      <c r="BNI36" s="85"/>
      <c r="BNJ36" s="74"/>
      <c r="BNK36" s="74"/>
      <c r="BNL36" s="85"/>
      <c r="BNM36" s="74"/>
      <c r="BNN36" s="74"/>
      <c r="BNO36" s="85"/>
      <c r="BNP36" s="80"/>
      <c r="BNQ36" s="80"/>
      <c r="BNR36" s="85"/>
      <c r="BNS36" s="77"/>
      <c r="BNT36" s="74"/>
      <c r="BNU36" s="74"/>
      <c r="BNV36" s="85"/>
      <c r="BNW36" s="74"/>
      <c r="BNX36" s="74"/>
      <c r="BNY36" s="85"/>
      <c r="BNZ36" s="74"/>
      <c r="BOA36" s="74"/>
      <c r="BOB36" s="85"/>
      <c r="BOC36" s="74"/>
      <c r="BOD36" s="74"/>
      <c r="BOE36" s="85"/>
      <c r="BOF36" s="80"/>
      <c r="BOG36" s="80"/>
      <c r="BOH36" s="85"/>
      <c r="BOI36" s="77"/>
      <c r="BOJ36" s="74"/>
      <c r="BOK36" s="74"/>
      <c r="BOL36" s="85"/>
      <c r="BOM36" s="74"/>
      <c r="BON36" s="74"/>
      <c r="BOO36" s="85"/>
      <c r="BOP36" s="74"/>
      <c r="BOQ36" s="74"/>
      <c r="BOR36" s="85"/>
      <c r="BOS36" s="74"/>
      <c r="BOT36" s="74"/>
      <c r="BOU36" s="85"/>
      <c r="BOV36" s="80"/>
      <c r="BOW36" s="80"/>
      <c r="BOX36" s="85"/>
      <c r="BOY36" s="77"/>
      <c r="BOZ36" s="74"/>
      <c r="BPA36" s="74"/>
      <c r="BPB36" s="85"/>
      <c r="BPC36" s="74"/>
      <c r="BPD36" s="74"/>
      <c r="BPE36" s="85"/>
      <c r="BPF36" s="74"/>
      <c r="BPG36" s="74"/>
      <c r="BPH36" s="85"/>
      <c r="BPI36" s="74"/>
      <c r="BPJ36" s="74"/>
      <c r="BPK36" s="85"/>
      <c r="BPL36" s="80"/>
      <c r="BPM36" s="80"/>
      <c r="BPN36" s="85"/>
      <c r="BPO36" s="77"/>
      <c r="BPP36" s="74"/>
      <c r="BPQ36" s="74"/>
      <c r="BPR36" s="85"/>
      <c r="BPS36" s="74"/>
      <c r="BPT36" s="74"/>
      <c r="BPU36" s="85"/>
      <c r="BPV36" s="74"/>
      <c r="BPW36" s="74"/>
      <c r="BPX36" s="85"/>
      <c r="BPY36" s="74"/>
      <c r="BPZ36" s="74"/>
      <c r="BQA36" s="85"/>
      <c r="BQB36" s="80"/>
      <c r="BQC36" s="80"/>
      <c r="BQD36" s="85"/>
      <c r="BQE36" s="77"/>
      <c r="BQF36" s="74"/>
      <c r="BQG36" s="74"/>
      <c r="BQH36" s="85"/>
      <c r="BQI36" s="74"/>
      <c r="BQJ36" s="74"/>
      <c r="BQK36" s="85"/>
      <c r="BQL36" s="74"/>
      <c r="BQM36" s="74"/>
      <c r="BQN36" s="85"/>
      <c r="BQO36" s="74"/>
      <c r="BQP36" s="74"/>
      <c r="BQQ36" s="85"/>
      <c r="BQR36" s="80"/>
      <c r="BQS36" s="80"/>
      <c r="BQT36" s="85"/>
      <c r="BQU36" s="77"/>
      <c r="BQV36" s="74"/>
      <c r="BQW36" s="74"/>
      <c r="BQX36" s="85"/>
      <c r="BQY36" s="74"/>
      <c r="BQZ36" s="74"/>
      <c r="BRA36" s="85"/>
      <c r="BRB36" s="74"/>
      <c r="BRC36" s="74"/>
      <c r="BRD36" s="85"/>
      <c r="BRE36" s="74"/>
      <c r="BRF36" s="74"/>
      <c r="BRG36" s="85"/>
      <c r="BRH36" s="80"/>
      <c r="BRI36" s="80"/>
      <c r="BRJ36" s="85"/>
      <c r="BRK36" s="77"/>
      <c r="BRL36" s="74"/>
      <c r="BRM36" s="74"/>
      <c r="BRN36" s="85"/>
      <c r="BRO36" s="74"/>
      <c r="BRP36" s="74"/>
      <c r="BRQ36" s="85"/>
      <c r="BRR36" s="74"/>
      <c r="BRS36" s="74"/>
      <c r="BRT36" s="85"/>
      <c r="BRU36" s="74"/>
      <c r="BRV36" s="74"/>
      <c r="BRW36" s="85"/>
      <c r="BRX36" s="80"/>
      <c r="BRY36" s="80"/>
      <c r="BRZ36" s="85"/>
      <c r="BSA36" s="77"/>
      <c r="BSB36" s="74"/>
      <c r="BSC36" s="74"/>
      <c r="BSD36" s="85"/>
      <c r="BSE36" s="74"/>
      <c r="BSF36" s="74"/>
      <c r="BSG36" s="85"/>
      <c r="BSH36" s="74"/>
      <c r="BSI36" s="74"/>
      <c r="BSJ36" s="85"/>
      <c r="BSK36" s="74"/>
      <c r="BSL36" s="74"/>
      <c r="BSM36" s="85"/>
      <c r="BSN36" s="80"/>
      <c r="BSO36" s="80"/>
      <c r="BSP36" s="85"/>
      <c r="BSQ36" s="77"/>
      <c r="BSR36" s="74"/>
      <c r="BSS36" s="74"/>
      <c r="BST36" s="85"/>
      <c r="BSU36" s="74"/>
      <c r="BSV36" s="74"/>
      <c r="BSW36" s="85"/>
      <c r="BSX36" s="74"/>
      <c r="BSY36" s="74"/>
      <c r="BSZ36" s="85"/>
      <c r="BTA36" s="74"/>
      <c r="BTB36" s="74"/>
      <c r="BTC36" s="85"/>
      <c r="BTD36" s="80"/>
      <c r="BTE36" s="80"/>
      <c r="BTF36" s="85"/>
      <c r="BTG36" s="77"/>
      <c r="BTH36" s="74"/>
      <c r="BTI36" s="74"/>
      <c r="BTJ36" s="85"/>
      <c r="BTK36" s="74"/>
      <c r="BTL36" s="74"/>
      <c r="BTM36" s="85"/>
      <c r="BTN36" s="74"/>
      <c r="BTO36" s="74"/>
      <c r="BTP36" s="85"/>
      <c r="BTQ36" s="74"/>
      <c r="BTR36" s="74"/>
      <c r="BTS36" s="85"/>
      <c r="BTT36" s="80"/>
      <c r="BTU36" s="80"/>
      <c r="BTV36" s="85"/>
      <c r="BTW36" s="77"/>
      <c r="BTX36" s="74"/>
      <c r="BTY36" s="74"/>
      <c r="BTZ36" s="85"/>
      <c r="BUA36" s="74"/>
      <c r="BUB36" s="74"/>
      <c r="BUC36" s="85"/>
      <c r="BUD36" s="74"/>
      <c r="BUE36" s="74"/>
      <c r="BUF36" s="85"/>
      <c r="BUG36" s="74"/>
      <c r="BUH36" s="74"/>
      <c r="BUI36" s="85"/>
      <c r="BUJ36" s="80"/>
      <c r="BUK36" s="80"/>
      <c r="BUL36" s="85"/>
      <c r="BUM36" s="77"/>
      <c r="BUN36" s="74"/>
      <c r="BUO36" s="74"/>
      <c r="BUP36" s="85"/>
      <c r="BUQ36" s="74"/>
      <c r="BUR36" s="74"/>
      <c r="BUS36" s="85"/>
      <c r="BUT36" s="74"/>
      <c r="BUU36" s="74"/>
      <c r="BUV36" s="85"/>
      <c r="BUW36" s="74"/>
      <c r="BUX36" s="74"/>
      <c r="BUY36" s="85"/>
      <c r="BUZ36" s="80"/>
      <c r="BVA36" s="80"/>
      <c r="BVB36" s="85"/>
      <c r="BVC36" s="77"/>
      <c r="BVD36" s="74"/>
      <c r="BVE36" s="74"/>
      <c r="BVF36" s="85"/>
      <c r="BVG36" s="74"/>
      <c r="BVH36" s="74"/>
      <c r="BVI36" s="85"/>
      <c r="BVJ36" s="74"/>
      <c r="BVK36" s="74"/>
      <c r="BVL36" s="85"/>
      <c r="BVM36" s="74"/>
      <c r="BVN36" s="74"/>
      <c r="BVO36" s="85"/>
      <c r="BVP36" s="80"/>
      <c r="BVQ36" s="80"/>
      <c r="BVR36" s="85"/>
      <c r="BVS36" s="77"/>
      <c r="BVT36" s="74"/>
      <c r="BVU36" s="74"/>
      <c r="BVV36" s="85"/>
      <c r="BVW36" s="74"/>
      <c r="BVX36" s="74"/>
      <c r="BVY36" s="85"/>
      <c r="BVZ36" s="74"/>
      <c r="BWA36" s="74"/>
      <c r="BWB36" s="85"/>
      <c r="BWC36" s="74"/>
      <c r="BWD36" s="74"/>
      <c r="BWE36" s="85"/>
      <c r="BWF36" s="80"/>
      <c r="BWG36" s="80"/>
      <c r="BWH36" s="85"/>
      <c r="BWI36" s="77"/>
      <c r="BWJ36" s="74"/>
      <c r="BWK36" s="74"/>
      <c r="BWL36" s="85"/>
      <c r="BWM36" s="74"/>
      <c r="BWN36" s="74"/>
      <c r="BWO36" s="85"/>
      <c r="BWP36" s="74"/>
      <c r="BWQ36" s="74"/>
      <c r="BWR36" s="85"/>
      <c r="BWS36" s="74"/>
      <c r="BWT36" s="74"/>
      <c r="BWU36" s="85"/>
      <c r="BWV36" s="80"/>
      <c r="BWW36" s="80"/>
      <c r="BWX36" s="85"/>
      <c r="BWY36" s="77"/>
      <c r="BWZ36" s="74"/>
      <c r="BXA36" s="74"/>
      <c r="BXB36" s="85"/>
      <c r="BXC36" s="74"/>
      <c r="BXD36" s="74"/>
      <c r="BXE36" s="85"/>
      <c r="BXF36" s="74"/>
      <c r="BXG36" s="74"/>
      <c r="BXH36" s="85"/>
      <c r="BXI36" s="74"/>
      <c r="BXJ36" s="74"/>
      <c r="BXK36" s="85"/>
      <c r="BXL36" s="80"/>
      <c r="BXM36" s="80"/>
      <c r="BXN36" s="85"/>
      <c r="BXO36" s="77"/>
      <c r="BXP36" s="74"/>
      <c r="BXQ36" s="74"/>
      <c r="BXR36" s="85"/>
      <c r="BXS36" s="74"/>
      <c r="BXT36" s="74"/>
      <c r="BXU36" s="85"/>
      <c r="BXV36" s="74"/>
      <c r="BXW36" s="74"/>
      <c r="BXX36" s="85"/>
      <c r="BXY36" s="74"/>
      <c r="BXZ36" s="74"/>
      <c r="BYA36" s="85"/>
      <c r="BYB36" s="80"/>
      <c r="BYC36" s="80"/>
      <c r="BYD36" s="85"/>
      <c r="BYE36" s="77"/>
      <c r="BYF36" s="74"/>
      <c r="BYG36" s="74"/>
      <c r="BYH36" s="85"/>
      <c r="BYI36" s="74"/>
      <c r="BYJ36" s="74"/>
      <c r="BYK36" s="85"/>
      <c r="BYL36" s="74"/>
      <c r="BYM36" s="74"/>
      <c r="BYN36" s="85"/>
      <c r="BYO36" s="74"/>
      <c r="BYP36" s="74"/>
      <c r="BYQ36" s="85"/>
      <c r="BYR36" s="80"/>
      <c r="BYS36" s="80"/>
      <c r="BYT36" s="85"/>
      <c r="BYU36" s="77"/>
      <c r="BYV36" s="74"/>
      <c r="BYW36" s="74"/>
      <c r="BYX36" s="85"/>
      <c r="BYY36" s="74"/>
      <c r="BYZ36" s="74"/>
      <c r="BZA36" s="85"/>
      <c r="BZB36" s="74"/>
      <c r="BZC36" s="74"/>
      <c r="BZD36" s="85"/>
      <c r="BZE36" s="74"/>
      <c r="BZF36" s="74"/>
      <c r="BZG36" s="85"/>
      <c r="BZH36" s="80"/>
      <c r="BZI36" s="80"/>
      <c r="BZJ36" s="85"/>
      <c r="BZK36" s="77"/>
      <c r="BZL36" s="74"/>
      <c r="BZM36" s="74"/>
      <c r="BZN36" s="85"/>
      <c r="BZO36" s="74"/>
      <c r="BZP36" s="74"/>
      <c r="BZQ36" s="85"/>
      <c r="BZR36" s="74"/>
      <c r="BZS36" s="74"/>
      <c r="BZT36" s="85"/>
      <c r="BZU36" s="74"/>
      <c r="BZV36" s="74"/>
      <c r="BZW36" s="85"/>
      <c r="BZX36" s="80"/>
      <c r="BZY36" s="80"/>
      <c r="BZZ36" s="85"/>
      <c r="CAA36" s="77"/>
      <c r="CAB36" s="74"/>
      <c r="CAC36" s="74"/>
      <c r="CAD36" s="85"/>
      <c r="CAE36" s="74"/>
      <c r="CAF36" s="74"/>
      <c r="CAG36" s="85"/>
      <c r="CAH36" s="74"/>
      <c r="CAI36" s="74"/>
      <c r="CAJ36" s="85"/>
      <c r="CAK36" s="74"/>
      <c r="CAL36" s="74"/>
      <c r="CAM36" s="85"/>
      <c r="CAN36" s="80"/>
      <c r="CAO36" s="80"/>
      <c r="CAP36" s="85"/>
      <c r="CAQ36" s="77"/>
      <c r="CAR36" s="74"/>
      <c r="CAS36" s="74"/>
      <c r="CAT36" s="85"/>
      <c r="CAU36" s="74"/>
      <c r="CAV36" s="74"/>
      <c r="CAW36" s="85"/>
      <c r="CAX36" s="74"/>
      <c r="CAY36" s="74"/>
      <c r="CAZ36" s="85"/>
      <c r="CBA36" s="74"/>
      <c r="CBB36" s="74"/>
      <c r="CBC36" s="85"/>
      <c r="CBD36" s="80"/>
      <c r="CBE36" s="80"/>
      <c r="CBF36" s="85"/>
      <c r="CBG36" s="77"/>
      <c r="CBH36" s="74"/>
      <c r="CBI36" s="74"/>
      <c r="CBJ36" s="85"/>
      <c r="CBK36" s="74"/>
      <c r="CBL36" s="74"/>
      <c r="CBM36" s="85"/>
      <c r="CBN36" s="74"/>
      <c r="CBO36" s="74"/>
      <c r="CBP36" s="85"/>
      <c r="CBQ36" s="74"/>
      <c r="CBR36" s="74"/>
      <c r="CBS36" s="85"/>
      <c r="CBT36" s="80"/>
      <c r="CBU36" s="80"/>
      <c r="CBV36" s="85"/>
      <c r="CBW36" s="77"/>
      <c r="CBX36" s="74"/>
      <c r="CBY36" s="74"/>
      <c r="CBZ36" s="85"/>
      <c r="CCA36" s="74"/>
      <c r="CCB36" s="74"/>
      <c r="CCC36" s="85"/>
      <c r="CCD36" s="74"/>
      <c r="CCE36" s="74"/>
      <c r="CCF36" s="85"/>
      <c r="CCG36" s="74"/>
      <c r="CCH36" s="74"/>
      <c r="CCI36" s="85"/>
      <c r="CCJ36" s="80"/>
      <c r="CCK36" s="80"/>
      <c r="CCL36" s="85"/>
      <c r="CCM36" s="77"/>
      <c r="CCN36" s="74"/>
      <c r="CCO36" s="74"/>
      <c r="CCP36" s="85"/>
      <c r="CCQ36" s="74"/>
      <c r="CCR36" s="74"/>
      <c r="CCS36" s="85"/>
      <c r="CCT36" s="74"/>
      <c r="CCU36" s="74"/>
      <c r="CCV36" s="85"/>
      <c r="CCW36" s="74"/>
      <c r="CCX36" s="74"/>
      <c r="CCY36" s="85"/>
      <c r="CCZ36" s="80"/>
      <c r="CDA36" s="80"/>
      <c r="CDB36" s="85"/>
      <c r="CDC36" s="77"/>
      <c r="CDD36" s="74"/>
      <c r="CDE36" s="74"/>
      <c r="CDF36" s="85"/>
      <c r="CDG36" s="74"/>
      <c r="CDH36" s="74"/>
      <c r="CDI36" s="85"/>
      <c r="CDJ36" s="74"/>
      <c r="CDK36" s="74"/>
      <c r="CDL36" s="85"/>
      <c r="CDM36" s="74"/>
      <c r="CDN36" s="74"/>
      <c r="CDO36" s="85"/>
      <c r="CDP36" s="80"/>
      <c r="CDQ36" s="80"/>
      <c r="CDR36" s="85"/>
      <c r="CDS36" s="77"/>
      <c r="CDT36" s="74"/>
      <c r="CDU36" s="74"/>
      <c r="CDV36" s="85"/>
      <c r="CDW36" s="74"/>
      <c r="CDX36" s="74"/>
      <c r="CDY36" s="85"/>
      <c r="CDZ36" s="74"/>
      <c r="CEA36" s="74"/>
      <c r="CEB36" s="85"/>
      <c r="CEC36" s="74"/>
      <c r="CED36" s="74"/>
      <c r="CEE36" s="85"/>
      <c r="CEF36" s="80"/>
      <c r="CEG36" s="80"/>
      <c r="CEH36" s="85"/>
      <c r="CEI36" s="77"/>
      <c r="CEJ36" s="74"/>
      <c r="CEK36" s="74"/>
      <c r="CEL36" s="85"/>
      <c r="CEM36" s="74"/>
      <c r="CEN36" s="74"/>
      <c r="CEO36" s="85"/>
      <c r="CEP36" s="74"/>
      <c r="CEQ36" s="74"/>
      <c r="CER36" s="85"/>
      <c r="CES36" s="74"/>
      <c r="CET36" s="74"/>
      <c r="CEU36" s="85"/>
      <c r="CEV36" s="80"/>
      <c r="CEW36" s="80"/>
      <c r="CEX36" s="85"/>
      <c r="CEY36" s="77"/>
      <c r="CEZ36" s="74"/>
      <c r="CFA36" s="74"/>
      <c r="CFB36" s="85"/>
      <c r="CFC36" s="74"/>
      <c r="CFD36" s="74"/>
      <c r="CFE36" s="85"/>
      <c r="CFF36" s="74"/>
      <c r="CFG36" s="74"/>
      <c r="CFH36" s="85"/>
      <c r="CFI36" s="74"/>
      <c r="CFJ36" s="74"/>
      <c r="CFK36" s="85"/>
      <c r="CFL36" s="80"/>
      <c r="CFM36" s="80"/>
      <c r="CFN36" s="85"/>
      <c r="CFO36" s="77"/>
      <c r="CFP36" s="74"/>
      <c r="CFQ36" s="74"/>
      <c r="CFR36" s="85"/>
      <c r="CFS36" s="74"/>
      <c r="CFT36" s="74"/>
      <c r="CFU36" s="85"/>
      <c r="CFV36" s="74"/>
      <c r="CFW36" s="74"/>
      <c r="CFX36" s="85"/>
      <c r="CFY36" s="74"/>
      <c r="CFZ36" s="74"/>
      <c r="CGA36" s="85"/>
      <c r="CGB36" s="80"/>
      <c r="CGC36" s="80"/>
      <c r="CGD36" s="85"/>
      <c r="CGE36" s="77"/>
      <c r="CGF36" s="74"/>
      <c r="CGG36" s="74"/>
      <c r="CGH36" s="85"/>
      <c r="CGI36" s="74"/>
      <c r="CGJ36" s="74"/>
      <c r="CGK36" s="85"/>
      <c r="CGL36" s="74"/>
      <c r="CGM36" s="74"/>
      <c r="CGN36" s="85"/>
      <c r="CGO36" s="74"/>
      <c r="CGP36" s="74"/>
      <c r="CGQ36" s="85"/>
      <c r="CGR36" s="80"/>
      <c r="CGS36" s="80"/>
      <c r="CGT36" s="85"/>
      <c r="CGU36" s="77"/>
      <c r="CGV36" s="74"/>
      <c r="CGW36" s="74"/>
      <c r="CGX36" s="85"/>
      <c r="CGY36" s="74"/>
      <c r="CGZ36" s="74"/>
      <c r="CHA36" s="85"/>
      <c r="CHB36" s="74"/>
      <c r="CHC36" s="74"/>
      <c r="CHD36" s="85"/>
      <c r="CHE36" s="74"/>
      <c r="CHF36" s="74"/>
      <c r="CHG36" s="85"/>
      <c r="CHH36" s="80"/>
      <c r="CHI36" s="80"/>
      <c r="CHJ36" s="85"/>
      <c r="CHK36" s="77"/>
      <c r="CHL36" s="74"/>
      <c r="CHM36" s="74"/>
      <c r="CHN36" s="85"/>
      <c r="CHO36" s="74"/>
      <c r="CHP36" s="74"/>
      <c r="CHQ36" s="85"/>
      <c r="CHR36" s="74"/>
      <c r="CHS36" s="74"/>
      <c r="CHT36" s="85"/>
      <c r="CHU36" s="74"/>
      <c r="CHV36" s="74"/>
      <c r="CHW36" s="85"/>
      <c r="CHX36" s="80"/>
      <c r="CHY36" s="80"/>
      <c r="CHZ36" s="85"/>
      <c r="CIA36" s="77"/>
      <c r="CIB36" s="74"/>
      <c r="CIC36" s="74"/>
      <c r="CID36" s="85"/>
      <c r="CIE36" s="74"/>
      <c r="CIF36" s="74"/>
      <c r="CIG36" s="85"/>
      <c r="CIH36" s="74"/>
      <c r="CII36" s="74"/>
      <c r="CIJ36" s="85"/>
      <c r="CIK36" s="74"/>
      <c r="CIL36" s="74"/>
      <c r="CIM36" s="85"/>
      <c r="CIN36" s="80"/>
      <c r="CIO36" s="80"/>
      <c r="CIP36" s="85"/>
      <c r="CIQ36" s="77"/>
      <c r="CIR36" s="74"/>
      <c r="CIS36" s="74"/>
      <c r="CIT36" s="85"/>
      <c r="CIU36" s="74"/>
      <c r="CIV36" s="74"/>
      <c r="CIW36" s="85"/>
      <c r="CIX36" s="74"/>
      <c r="CIY36" s="74"/>
      <c r="CIZ36" s="85"/>
      <c r="CJA36" s="74"/>
      <c r="CJB36" s="74"/>
      <c r="CJC36" s="85"/>
      <c r="CJD36" s="80"/>
      <c r="CJE36" s="80"/>
      <c r="CJF36" s="85"/>
      <c r="CJG36" s="77"/>
      <c r="CJH36" s="74"/>
      <c r="CJI36" s="74"/>
      <c r="CJJ36" s="85"/>
      <c r="CJK36" s="74"/>
      <c r="CJL36" s="74"/>
      <c r="CJM36" s="85"/>
      <c r="CJN36" s="74"/>
      <c r="CJO36" s="74"/>
      <c r="CJP36" s="85"/>
      <c r="CJQ36" s="74"/>
      <c r="CJR36" s="74"/>
      <c r="CJS36" s="85"/>
      <c r="CJT36" s="80"/>
      <c r="CJU36" s="80"/>
      <c r="CJV36" s="85"/>
      <c r="CJW36" s="77"/>
      <c r="CJX36" s="74"/>
      <c r="CJY36" s="74"/>
      <c r="CJZ36" s="85"/>
      <c r="CKA36" s="74"/>
      <c r="CKB36" s="74"/>
      <c r="CKC36" s="85"/>
      <c r="CKD36" s="74"/>
      <c r="CKE36" s="74"/>
      <c r="CKF36" s="85"/>
      <c r="CKG36" s="74"/>
      <c r="CKH36" s="74"/>
      <c r="CKI36" s="85"/>
      <c r="CKJ36" s="80"/>
      <c r="CKK36" s="80"/>
      <c r="CKL36" s="85"/>
      <c r="CKM36" s="77"/>
      <c r="CKN36" s="74"/>
      <c r="CKO36" s="74"/>
      <c r="CKP36" s="85"/>
      <c r="CKQ36" s="74"/>
      <c r="CKR36" s="74"/>
      <c r="CKS36" s="85"/>
      <c r="CKT36" s="74"/>
      <c r="CKU36" s="74"/>
      <c r="CKV36" s="85"/>
      <c r="CKW36" s="74"/>
      <c r="CKX36" s="74"/>
      <c r="CKY36" s="85"/>
      <c r="CKZ36" s="80"/>
      <c r="CLA36" s="80"/>
      <c r="CLB36" s="85"/>
      <c r="CLC36" s="77"/>
      <c r="CLD36" s="74"/>
      <c r="CLE36" s="74"/>
      <c r="CLF36" s="85"/>
      <c r="CLG36" s="74"/>
      <c r="CLH36" s="74"/>
      <c r="CLI36" s="85"/>
      <c r="CLJ36" s="74"/>
      <c r="CLK36" s="74"/>
      <c r="CLL36" s="85"/>
      <c r="CLM36" s="74"/>
      <c r="CLN36" s="74"/>
      <c r="CLO36" s="85"/>
      <c r="CLP36" s="80"/>
      <c r="CLQ36" s="80"/>
      <c r="CLR36" s="85"/>
      <c r="CLS36" s="77"/>
      <c r="CLT36" s="74"/>
      <c r="CLU36" s="74"/>
      <c r="CLV36" s="85"/>
      <c r="CLW36" s="74"/>
      <c r="CLX36" s="74"/>
      <c r="CLY36" s="85"/>
      <c r="CLZ36" s="74"/>
      <c r="CMA36" s="74"/>
      <c r="CMB36" s="85"/>
      <c r="CMC36" s="74"/>
      <c r="CMD36" s="74"/>
      <c r="CME36" s="85"/>
      <c r="CMF36" s="80"/>
      <c r="CMG36" s="80"/>
      <c r="CMH36" s="85"/>
      <c r="CMI36" s="77"/>
      <c r="CMJ36" s="74"/>
      <c r="CMK36" s="74"/>
      <c r="CML36" s="85"/>
      <c r="CMM36" s="74"/>
      <c r="CMN36" s="74"/>
      <c r="CMO36" s="85"/>
      <c r="CMP36" s="74"/>
      <c r="CMQ36" s="74"/>
      <c r="CMR36" s="85"/>
      <c r="CMS36" s="74"/>
      <c r="CMT36" s="74"/>
      <c r="CMU36" s="85"/>
      <c r="CMV36" s="80"/>
      <c r="CMW36" s="80"/>
      <c r="CMX36" s="85"/>
      <c r="CMY36" s="77"/>
      <c r="CMZ36" s="74"/>
      <c r="CNA36" s="74"/>
      <c r="CNB36" s="85"/>
      <c r="CNC36" s="74"/>
      <c r="CND36" s="74"/>
      <c r="CNE36" s="85"/>
      <c r="CNF36" s="74"/>
      <c r="CNG36" s="74"/>
      <c r="CNH36" s="85"/>
      <c r="CNI36" s="74"/>
      <c r="CNJ36" s="74"/>
      <c r="CNK36" s="85"/>
      <c r="CNL36" s="80"/>
      <c r="CNM36" s="80"/>
      <c r="CNN36" s="85"/>
      <c r="CNO36" s="77"/>
      <c r="CNP36" s="74"/>
      <c r="CNQ36" s="74"/>
      <c r="CNR36" s="85"/>
      <c r="CNS36" s="74"/>
      <c r="CNT36" s="74"/>
      <c r="CNU36" s="85"/>
      <c r="CNV36" s="74"/>
      <c r="CNW36" s="74"/>
      <c r="CNX36" s="85"/>
      <c r="CNY36" s="74"/>
      <c r="CNZ36" s="74"/>
      <c r="COA36" s="85"/>
      <c r="COB36" s="80"/>
      <c r="COC36" s="80"/>
      <c r="COD36" s="85"/>
      <c r="COE36" s="77"/>
      <c r="COF36" s="74"/>
      <c r="COG36" s="74"/>
      <c r="COH36" s="85"/>
      <c r="COI36" s="74"/>
      <c r="COJ36" s="74"/>
      <c r="COK36" s="85"/>
      <c r="COL36" s="74"/>
      <c r="COM36" s="74"/>
      <c r="CON36" s="85"/>
      <c r="COO36" s="74"/>
      <c r="COP36" s="74"/>
      <c r="COQ36" s="85"/>
      <c r="COR36" s="80"/>
      <c r="COS36" s="80"/>
      <c r="COT36" s="85"/>
      <c r="COU36" s="77"/>
      <c r="COV36" s="74"/>
      <c r="COW36" s="74"/>
      <c r="COX36" s="85"/>
      <c r="COY36" s="74"/>
      <c r="COZ36" s="74"/>
      <c r="CPA36" s="85"/>
      <c r="CPB36" s="74"/>
      <c r="CPC36" s="74"/>
      <c r="CPD36" s="85"/>
      <c r="CPE36" s="74"/>
      <c r="CPF36" s="74"/>
      <c r="CPG36" s="85"/>
      <c r="CPH36" s="80"/>
      <c r="CPI36" s="80"/>
      <c r="CPJ36" s="85"/>
      <c r="CPK36" s="77"/>
      <c r="CPL36" s="74"/>
      <c r="CPM36" s="74"/>
      <c r="CPN36" s="85"/>
      <c r="CPO36" s="74"/>
      <c r="CPP36" s="74"/>
      <c r="CPQ36" s="85"/>
      <c r="CPR36" s="74"/>
      <c r="CPS36" s="74"/>
      <c r="CPT36" s="85"/>
      <c r="CPU36" s="74"/>
      <c r="CPV36" s="74"/>
      <c r="CPW36" s="85"/>
      <c r="CPX36" s="80"/>
      <c r="CPY36" s="80"/>
      <c r="CPZ36" s="85"/>
      <c r="CQA36" s="77"/>
      <c r="CQB36" s="74"/>
      <c r="CQC36" s="74"/>
      <c r="CQD36" s="85"/>
      <c r="CQE36" s="74"/>
      <c r="CQF36" s="74"/>
      <c r="CQG36" s="85"/>
      <c r="CQH36" s="74"/>
      <c r="CQI36" s="74"/>
      <c r="CQJ36" s="85"/>
      <c r="CQK36" s="74"/>
      <c r="CQL36" s="74"/>
      <c r="CQM36" s="85"/>
      <c r="CQN36" s="80"/>
      <c r="CQO36" s="80"/>
      <c r="CQP36" s="85"/>
      <c r="CQQ36" s="77"/>
      <c r="CQR36" s="74"/>
      <c r="CQS36" s="74"/>
      <c r="CQT36" s="85"/>
      <c r="CQU36" s="74"/>
      <c r="CQV36" s="74"/>
      <c r="CQW36" s="85"/>
      <c r="CQX36" s="74"/>
      <c r="CQY36" s="74"/>
      <c r="CQZ36" s="85"/>
      <c r="CRA36" s="74"/>
      <c r="CRB36" s="74"/>
      <c r="CRC36" s="85"/>
      <c r="CRD36" s="80"/>
      <c r="CRE36" s="80"/>
      <c r="CRF36" s="85"/>
      <c r="CRG36" s="77"/>
      <c r="CRH36" s="74"/>
      <c r="CRI36" s="74"/>
      <c r="CRJ36" s="85"/>
      <c r="CRK36" s="74"/>
      <c r="CRL36" s="74"/>
      <c r="CRM36" s="85"/>
      <c r="CRN36" s="74"/>
      <c r="CRO36" s="74"/>
      <c r="CRP36" s="85"/>
      <c r="CRQ36" s="74"/>
      <c r="CRR36" s="74"/>
      <c r="CRS36" s="85"/>
      <c r="CRT36" s="80"/>
      <c r="CRU36" s="80"/>
      <c r="CRV36" s="85"/>
      <c r="CRW36" s="77"/>
      <c r="CRX36" s="74"/>
      <c r="CRY36" s="74"/>
      <c r="CRZ36" s="85"/>
      <c r="CSA36" s="74"/>
      <c r="CSB36" s="74"/>
      <c r="CSC36" s="85"/>
      <c r="CSD36" s="74"/>
      <c r="CSE36" s="74"/>
      <c r="CSF36" s="85"/>
      <c r="CSG36" s="74"/>
      <c r="CSH36" s="74"/>
      <c r="CSI36" s="85"/>
      <c r="CSJ36" s="80"/>
      <c r="CSK36" s="80"/>
      <c r="CSL36" s="85"/>
      <c r="CSM36" s="77"/>
      <c r="CSN36" s="74"/>
      <c r="CSO36" s="74"/>
      <c r="CSP36" s="85"/>
      <c r="CSQ36" s="74"/>
      <c r="CSR36" s="74"/>
      <c r="CSS36" s="85"/>
      <c r="CST36" s="74"/>
      <c r="CSU36" s="74"/>
      <c r="CSV36" s="85"/>
      <c r="CSW36" s="74"/>
      <c r="CSX36" s="74"/>
      <c r="CSY36" s="85"/>
      <c r="CSZ36" s="80"/>
      <c r="CTA36" s="80"/>
      <c r="CTB36" s="85"/>
      <c r="CTC36" s="77"/>
      <c r="CTD36" s="74"/>
      <c r="CTE36" s="74"/>
      <c r="CTF36" s="85"/>
      <c r="CTG36" s="74"/>
      <c r="CTH36" s="74"/>
      <c r="CTI36" s="85"/>
      <c r="CTJ36" s="74"/>
      <c r="CTK36" s="74"/>
      <c r="CTL36" s="85"/>
      <c r="CTM36" s="74"/>
      <c r="CTN36" s="74"/>
      <c r="CTO36" s="85"/>
      <c r="CTP36" s="80"/>
      <c r="CTQ36" s="80"/>
      <c r="CTR36" s="85"/>
      <c r="CTS36" s="77"/>
      <c r="CTT36" s="74"/>
      <c r="CTU36" s="74"/>
      <c r="CTV36" s="85"/>
      <c r="CTW36" s="74"/>
      <c r="CTX36" s="74"/>
      <c r="CTY36" s="85"/>
      <c r="CTZ36" s="74"/>
      <c r="CUA36" s="74"/>
      <c r="CUB36" s="85"/>
      <c r="CUC36" s="74"/>
      <c r="CUD36" s="74"/>
      <c r="CUE36" s="85"/>
      <c r="CUF36" s="80"/>
      <c r="CUG36" s="80"/>
      <c r="CUH36" s="85"/>
      <c r="CUI36" s="77"/>
      <c r="CUJ36" s="74"/>
      <c r="CUK36" s="74"/>
      <c r="CUL36" s="85"/>
      <c r="CUM36" s="74"/>
      <c r="CUN36" s="74"/>
      <c r="CUO36" s="85"/>
      <c r="CUP36" s="74"/>
      <c r="CUQ36" s="74"/>
      <c r="CUR36" s="85"/>
      <c r="CUS36" s="74"/>
      <c r="CUT36" s="74"/>
      <c r="CUU36" s="85"/>
      <c r="CUV36" s="80"/>
      <c r="CUW36" s="80"/>
      <c r="CUX36" s="85"/>
      <c r="CUY36" s="77"/>
      <c r="CUZ36" s="74"/>
      <c r="CVA36" s="74"/>
      <c r="CVB36" s="85"/>
      <c r="CVC36" s="74"/>
      <c r="CVD36" s="74"/>
      <c r="CVE36" s="85"/>
      <c r="CVF36" s="74"/>
      <c r="CVG36" s="74"/>
      <c r="CVH36" s="85"/>
      <c r="CVI36" s="74"/>
      <c r="CVJ36" s="74"/>
      <c r="CVK36" s="85"/>
      <c r="CVL36" s="80"/>
      <c r="CVM36" s="80"/>
      <c r="CVN36" s="85"/>
      <c r="CVO36" s="77"/>
      <c r="CVP36" s="74"/>
      <c r="CVQ36" s="74"/>
      <c r="CVR36" s="85"/>
      <c r="CVS36" s="74"/>
      <c r="CVT36" s="74"/>
      <c r="CVU36" s="85"/>
      <c r="CVV36" s="74"/>
      <c r="CVW36" s="74"/>
      <c r="CVX36" s="85"/>
      <c r="CVY36" s="74"/>
      <c r="CVZ36" s="74"/>
      <c r="CWA36" s="85"/>
      <c r="CWB36" s="80"/>
      <c r="CWC36" s="80"/>
      <c r="CWD36" s="85"/>
      <c r="CWE36" s="77"/>
      <c r="CWF36" s="74"/>
      <c r="CWG36" s="74"/>
      <c r="CWH36" s="85"/>
      <c r="CWI36" s="74"/>
      <c r="CWJ36" s="74"/>
      <c r="CWK36" s="85"/>
      <c r="CWL36" s="74"/>
      <c r="CWM36" s="74"/>
      <c r="CWN36" s="85"/>
      <c r="CWO36" s="74"/>
      <c r="CWP36" s="74"/>
      <c r="CWQ36" s="85"/>
      <c r="CWR36" s="80"/>
      <c r="CWS36" s="80"/>
      <c r="CWT36" s="85"/>
      <c r="CWU36" s="77"/>
      <c r="CWV36" s="74"/>
      <c r="CWW36" s="74"/>
      <c r="CWX36" s="85"/>
      <c r="CWY36" s="74"/>
      <c r="CWZ36" s="74"/>
      <c r="CXA36" s="85"/>
      <c r="CXB36" s="74"/>
      <c r="CXC36" s="74"/>
      <c r="CXD36" s="85"/>
      <c r="CXE36" s="74"/>
      <c r="CXF36" s="74"/>
      <c r="CXG36" s="85"/>
      <c r="CXH36" s="80"/>
      <c r="CXI36" s="80"/>
      <c r="CXJ36" s="85"/>
      <c r="CXK36" s="77"/>
      <c r="CXL36" s="74"/>
      <c r="CXM36" s="74"/>
      <c r="CXN36" s="85"/>
      <c r="CXO36" s="74"/>
      <c r="CXP36" s="74"/>
      <c r="CXQ36" s="85"/>
      <c r="CXR36" s="74"/>
      <c r="CXS36" s="74"/>
      <c r="CXT36" s="85"/>
      <c r="CXU36" s="74"/>
      <c r="CXV36" s="74"/>
      <c r="CXW36" s="85"/>
      <c r="CXX36" s="80"/>
      <c r="CXY36" s="80"/>
      <c r="CXZ36" s="85"/>
      <c r="CYA36" s="77"/>
      <c r="CYB36" s="74"/>
      <c r="CYC36" s="74"/>
      <c r="CYD36" s="85"/>
      <c r="CYE36" s="74"/>
      <c r="CYF36" s="74"/>
      <c r="CYG36" s="85"/>
      <c r="CYH36" s="74"/>
      <c r="CYI36" s="74"/>
      <c r="CYJ36" s="85"/>
      <c r="CYK36" s="74"/>
      <c r="CYL36" s="74"/>
      <c r="CYM36" s="85"/>
      <c r="CYN36" s="80"/>
      <c r="CYO36" s="80"/>
      <c r="CYP36" s="85"/>
      <c r="CYQ36" s="77"/>
      <c r="CYR36" s="74"/>
      <c r="CYS36" s="74"/>
      <c r="CYT36" s="85"/>
      <c r="CYU36" s="74"/>
      <c r="CYV36" s="74"/>
      <c r="CYW36" s="85"/>
      <c r="CYX36" s="74"/>
      <c r="CYY36" s="74"/>
      <c r="CYZ36" s="85"/>
      <c r="CZA36" s="74"/>
      <c r="CZB36" s="74"/>
      <c r="CZC36" s="85"/>
      <c r="CZD36" s="80"/>
      <c r="CZE36" s="80"/>
      <c r="CZF36" s="85"/>
      <c r="CZG36" s="77"/>
      <c r="CZH36" s="74"/>
      <c r="CZI36" s="74"/>
      <c r="CZJ36" s="85"/>
      <c r="CZK36" s="74"/>
      <c r="CZL36" s="74"/>
      <c r="CZM36" s="85"/>
      <c r="CZN36" s="74"/>
      <c r="CZO36" s="74"/>
      <c r="CZP36" s="85"/>
      <c r="CZQ36" s="74"/>
      <c r="CZR36" s="74"/>
      <c r="CZS36" s="85"/>
      <c r="CZT36" s="80"/>
      <c r="CZU36" s="80"/>
      <c r="CZV36" s="85"/>
      <c r="CZW36" s="77"/>
      <c r="CZX36" s="74"/>
      <c r="CZY36" s="74"/>
      <c r="CZZ36" s="85"/>
      <c r="DAA36" s="74"/>
      <c r="DAB36" s="74"/>
      <c r="DAC36" s="85"/>
      <c r="DAD36" s="74"/>
      <c r="DAE36" s="74"/>
      <c r="DAF36" s="85"/>
      <c r="DAG36" s="74"/>
      <c r="DAH36" s="74"/>
      <c r="DAI36" s="85"/>
      <c r="DAJ36" s="80"/>
      <c r="DAK36" s="80"/>
      <c r="DAL36" s="85"/>
      <c r="DAM36" s="77"/>
      <c r="DAN36" s="74"/>
      <c r="DAO36" s="74"/>
      <c r="DAP36" s="85"/>
      <c r="DAQ36" s="74"/>
      <c r="DAR36" s="74"/>
      <c r="DAS36" s="85"/>
      <c r="DAT36" s="74"/>
      <c r="DAU36" s="74"/>
      <c r="DAV36" s="85"/>
      <c r="DAW36" s="74"/>
      <c r="DAX36" s="74"/>
      <c r="DAY36" s="85"/>
      <c r="DAZ36" s="80"/>
      <c r="DBA36" s="80"/>
      <c r="DBB36" s="85"/>
      <c r="DBC36" s="77"/>
      <c r="DBD36" s="74"/>
      <c r="DBE36" s="74"/>
      <c r="DBF36" s="85"/>
      <c r="DBG36" s="74"/>
      <c r="DBH36" s="74"/>
      <c r="DBI36" s="85"/>
      <c r="DBJ36" s="74"/>
      <c r="DBK36" s="74"/>
      <c r="DBL36" s="85"/>
      <c r="DBM36" s="74"/>
      <c r="DBN36" s="74"/>
      <c r="DBO36" s="85"/>
      <c r="DBP36" s="80"/>
      <c r="DBQ36" s="80"/>
      <c r="DBR36" s="85"/>
      <c r="DBS36" s="77"/>
      <c r="DBT36" s="74"/>
      <c r="DBU36" s="74"/>
      <c r="DBV36" s="85"/>
      <c r="DBW36" s="74"/>
      <c r="DBX36" s="74"/>
      <c r="DBY36" s="85"/>
      <c r="DBZ36" s="74"/>
      <c r="DCA36" s="74"/>
      <c r="DCB36" s="85"/>
      <c r="DCC36" s="74"/>
      <c r="DCD36" s="74"/>
      <c r="DCE36" s="85"/>
      <c r="DCF36" s="80"/>
      <c r="DCG36" s="80"/>
      <c r="DCH36" s="85"/>
      <c r="DCI36" s="77"/>
      <c r="DCJ36" s="74"/>
      <c r="DCK36" s="74"/>
      <c r="DCL36" s="85"/>
      <c r="DCM36" s="74"/>
      <c r="DCN36" s="74"/>
      <c r="DCO36" s="85"/>
      <c r="DCP36" s="74"/>
      <c r="DCQ36" s="74"/>
      <c r="DCR36" s="85"/>
      <c r="DCS36" s="74"/>
      <c r="DCT36" s="74"/>
      <c r="DCU36" s="85"/>
      <c r="DCV36" s="80"/>
      <c r="DCW36" s="80"/>
      <c r="DCX36" s="85"/>
      <c r="DCY36" s="77"/>
      <c r="DCZ36" s="74"/>
      <c r="DDA36" s="74"/>
      <c r="DDB36" s="85"/>
      <c r="DDC36" s="74"/>
      <c r="DDD36" s="74"/>
      <c r="DDE36" s="85"/>
      <c r="DDF36" s="74"/>
      <c r="DDG36" s="74"/>
      <c r="DDH36" s="85"/>
      <c r="DDI36" s="74"/>
      <c r="DDJ36" s="74"/>
      <c r="DDK36" s="85"/>
      <c r="DDL36" s="80"/>
      <c r="DDM36" s="80"/>
      <c r="DDN36" s="85"/>
      <c r="DDO36" s="77"/>
      <c r="DDP36" s="74"/>
      <c r="DDQ36" s="74"/>
      <c r="DDR36" s="85"/>
      <c r="DDS36" s="74"/>
      <c r="DDT36" s="74"/>
      <c r="DDU36" s="85"/>
      <c r="DDV36" s="74"/>
      <c r="DDW36" s="74"/>
      <c r="DDX36" s="85"/>
      <c r="DDY36" s="74"/>
      <c r="DDZ36" s="74"/>
      <c r="DEA36" s="85"/>
      <c r="DEB36" s="80"/>
      <c r="DEC36" s="80"/>
      <c r="DED36" s="85"/>
      <c r="DEE36" s="77"/>
      <c r="DEF36" s="74"/>
      <c r="DEG36" s="74"/>
      <c r="DEH36" s="85"/>
      <c r="DEI36" s="74"/>
      <c r="DEJ36" s="74"/>
      <c r="DEK36" s="85"/>
      <c r="DEL36" s="74"/>
      <c r="DEM36" s="74"/>
      <c r="DEN36" s="85"/>
      <c r="DEO36" s="74"/>
      <c r="DEP36" s="74"/>
      <c r="DEQ36" s="85"/>
      <c r="DER36" s="80"/>
      <c r="DES36" s="80"/>
      <c r="DET36" s="85"/>
      <c r="DEU36" s="77"/>
      <c r="DEV36" s="74"/>
      <c r="DEW36" s="74"/>
      <c r="DEX36" s="85"/>
      <c r="DEY36" s="74"/>
      <c r="DEZ36" s="74"/>
      <c r="DFA36" s="85"/>
      <c r="DFB36" s="74"/>
      <c r="DFC36" s="74"/>
      <c r="DFD36" s="85"/>
      <c r="DFE36" s="74"/>
      <c r="DFF36" s="74"/>
      <c r="DFG36" s="85"/>
      <c r="DFH36" s="80"/>
      <c r="DFI36" s="80"/>
      <c r="DFJ36" s="85"/>
      <c r="DFK36" s="77"/>
      <c r="DFL36" s="74"/>
      <c r="DFM36" s="74"/>
      <c r="DFN36" s="85"/>
      <c r="DFO36" s="74"/>
      <c r="DFP36" s="74"/>
      <c r="DFQ36" s="85"/>
      <c r="DFR36" s="74"/>
      <c r="DFS36" s="74"/>
      <c r="DFT36" s="85"/>
      <c r="DFU36" s="74"/>
      <c r="DFV36" s="74"/>
      <c r="DFW36" s="85"/>
      <c r="DFX36" s="80"/>
      <c r="DFY36" s="80"/>
      <c r="DFZ36" s="85"/>
      <c r="DGA36" s="77"/>
      <c r="DGB36" s="74"/>
      <c r="DGC36" s="74"/>
      <c r="DGD36" s="85"/>
      <c r="DGE36" s="74"/>
      <c r="DGF36" s="74"/>
      <c r="DGG36" s="85"/>
      <c r="DGH36" s="74"/>
      <c r="DGI36" s="74"/>
      <c r="DGJ36" s="85"/>
      <c r="DGK36" s="74"/>
      <c r="DGL36" s="74"/>
      <c r="DGM36" s="85"/>
      <c r="DGN36" s="80"/>
      <c r="DGO36" s="80"/>
      <c r="DGP36" s="85"/>
      <c r="DGQ36" s="77"/>
      <c r="DGR36" s="74"/>
      <c r="DGS36" s="74"/>
      <c r="DGT36" s="85"/>
      <c r="DGU36" s="74"/>
      <c r="DGV36" s="74"/>
      <c r="DGW36" s="85"/>
      <c r="DGX36" s="74"/>
      <c r="DGY36" s="74"/>
      <c r="DGZ36" s="85"/>
      <c r="DHA36" s="74"/>
      <c r="DHB36" s="74"/>
      <c r="DHC36" s="85"/>
      <c r="DHD36" s="80"/>
      <c r="DHE36" s="80"/>
      <c r="DHF36" s="85"/>
      <c r="DHG36" s="77"/>
      <c r="DHH36" s="74"/>
      <c r="DHI36" s="74"/>
      <c r="DHJ36" s="85"/>
      <c r="DHK36" s="74"/>
      <c r="DHL36" s="74"/>
      <c r="DHM36" s="85"/>
      <c r="DHN36" s="74"/>
      <c r="DHO36" s="74"/>
      <c r="DHP36" s="85"/>
      <c r="DHQ36" s="74"/>
      <c r="DHR36" s="74"/>
      <c r="DHS36" s="85"/>
      <c r="DHT36" s="80"/>
      <c r="DHU36" s="80"/>
      <c r="DHV36" s="85"/>
      <c r="DHW36" s="77"/>
      <c r="DHX36" s="74"/>
      <c r="DHY36" s="74"/>
      <c r="DHZ36" s="85"/>
      <c r="DIA36" s="74"/>
      <c r="DIB36" s="74"/>
      <c r="DIC36" s="85"/>
      <c r="DID36" s="74"/>
      <c r="DIE36" s="74"/>
      <c r="DIF36" s="85"/>
      <c r="DIG36" s="74"/>
      <c r="DIH36" s="74"/>
      <c r="DII36" s="85"/>
      <c r="DIJ36" s="80"/>
      <c r="DIK36" s="80"/>
      <c r="DIL36" s="85"/>
      <c r="DIM36" s="77"/>
      <c r="DIN36" s="74"/>
      <c r="DIO36" s="74"/>
      <c r="DIP36" s="85"/>
      <c r="DIQ36" s="74"/>
      <c r="DIR36" s="74"/>
      <c r="DIS36" s="85"/>
      <c r="DIT36" s="74"/>
      <c r="DIU36" s="74"/>
      <c r="DIV36" s="85"/>
      <c r="DIW36" s="74"/>
      <c r="DIX36" s="74"/>
      <c r="DIY36" s="85"/>
      <c r="DIZ36" s="80"/>
      <c r="DJA36" s="80"/>
      <c r="DJB36" s="85"/>
      <c r="DJC36" s="77"/>
      <c r="DJD36" s="74"/>
      <c r="DJE36" s="74"/>
      <c r="DJF36" s="85"/>
      <c r="DJG36" s="74"/>
      <c r="DJH36" s="74"/>
      <c r="DJI36" s="85"/>
      <c r="DJJ36" s="74"/>
      <c r="DJK36" s="74"/>
      <c r="DJL36" s="85"/>
      <c r="DJM36" s="74"/>
      <c r="DJN36" s="74"/>
      <c r="DJO36" s="85"/>
      <c r="DJP36" s="80"/>
      <c r="DJQ36" s="80"/>
      <c r="DJR36" s="85"/>
      <c r="DJS36" s="77"/>
      <c r="DJT36" s="74"/>
      <c r="DJU36" s="74"/>
      <c r="DJV36" s="85"/>
      <c r="DJW36" s="74"/>
      <c r="DJX36" s="74"/>
      <c r="DJY36" s="85"/>
      <c r="DJZ36" s="74"/>
      <c r="DKA36" s="74"/>
      <c r="DKB36" s="85"/>
      <c r="DKC36" s="74"/>
      <c r="DKD36" s="74"/>
      <c r="DKE36" s="85"/>
      <c r="DKF36" s="80"/>
      <c r="DKG36" s="80"/>
      <c r="DKH36" s="85"/>
      <c r="DKI36" s="77"/>
      <c r="DKJ36" s="74"/>
      <c r="DKK36" s="74"/>
      <c r="DKL36" s="85"/>
      <c r="DKM36" s="74"/>
      <c r="DKN36" s="74"/>
      <c r="DKO36" s="85"/>
      <c r="DKP36" s="74"/>
      <c r="DKQ36" s="74"/>
      <c r="DKR36" s="85"/>
      <c r="DKS36" s="74"/>
      <c r="DKT36" s="74"/>
      <c r="DKU36" s="85"/>
      <c r="DKV36" s="80"/>
      <c r="DKW36" s="80"/>
      <c r="DKX36" s="85"/>
      <c r="DKY36" s="77"/>
      <c r="DKZ36" s="74"/>
      <c r="DLA36" s="74"/>
      <c r="DLB36" s="85"/>
      <c r="DLC36" s="74"/>
      <c r="DLD36" s="74"/>
      <c r="DLE36" s="85"/>
      <c r="DLF36" s="74"/>
      <c r="DLG36" s="74"/>
      <c r="DLH36" s="85"/>
      <c r="DLI36" s="74"/>
      <c r="DLJ36" s="74"/>
      <c r="DLK36" s="85"/>
      <c r="DLL36" s="80"/>
      <c r="DLM36" s="80"/>
      <c r="DLN36" s="85"/>
      <c r="DLO36" s="77"/>
      <c r="DLP36" s="74"/>
      <c r="DLQ36" s="74"/>
      <c r="DLR36" s="85"/>
      <c r="DLS36" s="74"/>
      <c r="DLT36" s="74"/>
      <c r="DLU36" s="85"/>
      <c r="DLV36" s="74"/>
      <c r="DLW36" s="74"/>
      <c r="DLX36" s="85"/>
      <c r="DLY36" s="74"/>
      <c r="DLZ36" s="74"/>
      <c r="DMA36" s="85"/>
      <c r="DMB36" s="80"/>
      <c r="DMC36" s="80"/>
      <c r="DMD36" s="85"/>
      <c r="DME36" s="77"/>
      <c r="DMF36" s="74"/>
      <c r="DMG36" s="74"/>
      <c r="DMH36" s="85"/>
      <c r="DMI36" s="74"/>
      <c r="DMJ36" s="74"/>
      <c r="DMK36" s="85"/>
      <c r="DML36" s="74"/>
      <c r="DMM36" s="74"/>
      <c r="DMN36" s="85"/>
      <c r="DMO36" s="74"/>
      <c r="DMP36" s="74"/>
      <c r="DMQ36" s="85"/>
      <c r="DMR36" s="80"/>
      <c r="DMS36" s="80"/>
      <c r="DMT36" s="85"/>
      <c r="DMU36" s="77"/>
      <c r="DMV36" s="74"/>
      <c r="DMW36" s="74"/>
      <c r="DMX36" s="85"/>
      <c r="DMY36" s="74"/>
      <c r="DMZ36" s="74"/>
      <c r="DNA36" s="85"/>
      <c r="DNB36" s="74"/>
      <c r="DNC36" s="74"/>
      <c r="DND36" s="85"/>
      <c r="DNE36" s="74"/>
      <c r="DNF36" s="74"/>
      <c r="DNG36" s="85"/>
      <c r="DNH36" s="80"/>
      <c r="DNI36" s="80"/>
      <c r="DNJ36" s="85"/>
      <c r="DNK36" s="77"/>
      <c r="DNL36" s="74"/>
      <c r="DNM36" s="74"/>
      <c r="DNN36" s="85"/>
      <c r="DNO36" s="74"/>
      <c r="DNP36" s="74"/>
      <c r="DNQ36" s="85"/>
      <c r="DNR36" s="74"/>
      <c r="DNS36" s="74"/>
      <c r="DNT36" s="85"/>
      <c r="DNU36" s="74"/>
      <c r="DNV36" s="74"/>
      <c r="DNW36" s="85"/>
      <c r="DNX36" s="80"/>
      <c r="DNY36" s="80"/>
      <c r="DNZ36" s="85"/>
      <c r="DOA36" s="77"/>
      <c r="DOB36" s="74"/>
      <c r="DOC36" s="74"/>
      <c r="DOD36" s="85"/>
      <c r="DOE36" s="74"/>
      <c r="DOF36" s="74"/>
      <c r="DOG36" s="85"/>
      <c r="DOH36" s="74"/>
      <c r="DOI36" s="74"/>
      <c r="DOJ36" s="85"/>
      <c r="DOK36" s="74"/>
      <c r="DOL36" s="74"/>
      <c r="DOM36" s="85"/>
      <c r="DON36" s="80"/>
      <c r="DOO36" s="80"/>
      <c r="DOP36" s="85"/>
      <c r="DOQ36" s="77"/>
      <c r="DOR36" s="74"/>
      <c r="DOS36" s="74"/>
      <c r="DOT36" s="85"/>
      <c r="DOU36" s="74"/>
      <c r="DOV36" s="74"/>
      <c r="DOW36" s="85"/>
      <c r="DOX36" s="74"/>
      <c r="DOY36" s="74"/>
      <c r="DOZ36" s="85"/>
      <c r="DPA36" s="74"/>
      <c r="DPB36" s="74"/>
      <c r="DPC36" s="85"/>
      <c r="DPD36" s="80"/>
      <c r="DPE36" s="80"/>
      <c r="DPF36" s="85"/>
      <c r="DPG36" s="77"/>
      <c r="DPH36" s="74"/>
      <c r="DPI36" s="74"/>
      <c r="DPJ36" s="85"/>
      <c r="DPK36" s="74"/>
      <c r="DPL36" s="74"/>
      <c r="DPM36" s="85"/>
      <c r="DPN36" s="74"/>
      <c r="DPO36" s="74"/>
      <c r="DPP36" s="85"/>
      <c r="DPQ36" s="74"/>
      <c r="DPR36" s="74"/>
      <c r="DPS36" s="85"/>
      <c r="DPT36" s="80"/>
      <c r="DPU36" s="80"/>
      <c r="DPV36" s="85"/>
      <c r="DPW36" s="77"/>
      <c r="DPX36" s="74"/>
      <c r="DPY36" s="74"/>
      <c r="DPZ36" s="85"/>
      <c r="DQA36" s="74"/>
      <c r="DQB36" s="74"/>
      <c r="DQC36" s="85"/>
      <c r="DQD36" s="74"/>
      <c r="DQE36" s="74"/>
      <c r="DQF36" s="85"/>
      <c r="DQG36" s="74"/>
      <c r="DQH36" s="74"/>
      <c r="DQI36" s="85"/>
      <c r="DQJ36" s="80"/>
      <c r="DQK36" s="80"/>
      <c r="DQL36" s="85"/>
      <c r="DQM36" s="77"/>
      <c r="DQN36" s="74"/>
      <c r="DQO36" s="74"/>
      <c r="DQP36" s="85"/>
      <c r="DQQ36" s="74"/>
      <c r="DQR36" s="74"/>
      <c r="DQS36" s="85"/>
      <c r="DQT36" s="74"/>
      <c r="DQU36" s="74"/>
      <c r="DQV36" s="85"/>
      <c r="DQW36" s="74"/>
      <c r="DQX36" s="74"/>
      <c r="DQY36" s="85"/>
      <c r="DQZ36" s="80"/>
      <c r="DRA36" s="80"/>
      <c r="DRB36" s="85"/>
      <c r="DRC36" s="77"/>
      <c r="DRD36" s="74"/>
      <c r="DRE36" s="74"/>
      <c r="DRF36" s="85"/>
      <c r="DRG36" s="74"/>
      <c r="DRH36" s="74"/>
      <c r="DRI36" s="85"/>
      <c r="DRJ36" s="74"/>
      <c r="DRK36" s="74"/>
      <c r="DRL36" s="85"/>
      <c r="DRM36" s="74"/>
      <c r="DRN36" s="74"/>
      <c r="DRO36" s="85"/>
      <c r="DRP36" s="80"/>
      <c r="DRQ36" s="80"/>
      <c r="DRR36" s="85"/>
      <c r="DRS36" s="77"/>
      <c r="DRT36" s="74"/>
      <c r="DRU36" s="74"/>
      <c r="DRV36" s="85"/>
      <c r="DRW36" s="74"/>
      <c r="DRX36" s="74"/>
      <c r="DRY36" s="85"/>
      <c r="DRZ36" s="74"/>
      <c r="DSA36" s="74"/>
      <c r="DSB36" s="85"/>
      <c r="DSC36" s="74"/>
      <c r="DSD36" s="74"/>
      <c r="DSE36" s="85"/>
      <c r="DSF36" s="80"/>
      <c r="DSG36" s="80"/>
      <c r="DSH36" s="85"/>
      <c r="DSI36" s="77"/>
      <c r="DSJ36" s="74"/>
      <c r="DSK36" s="74"/>
      <c r="DSL36" s="85"/>
      <c r="DSM36" s="74"/>
      <c r="DSN36" s="74"/>
      <c r="DSO36" s="85"/>
      <c r="DSP36" s="74"/>
      <c r="DSQ36" s="74"/>
      <c r="DSR36" s="85"/>
      <c r="DSS36" s="74"/>
      <c r="DST36" s="74"/>
      <c r="DSU36" s="85"/>
      <c r="DSV36" s="80"/>
      <c r="DSW36" s="80"/>
      <c r="DSX36" s="85"/>
      <c r="DSY36" s="77"/>
      <c r="DSZ36" s="74"/>
      <c r="DTA36" s="74"/>
      <c r="DTB36" s="85"/>
      <c r="DTC36" s="74"/>
      <c r="DTD36" s="74"/>
      <c r="DTE36" s="85"/>
      <c r="DTF36" s="74"/>
      <c r="DTG36" s="74"/>
      <c r="DTH36" s="85"/>
      <c r="DTI36" s="74"/>
      <c r="DTJ36" s="74"/>
      <c r="DTK36" s="85"/>
      <c r="DTL36" s="80"/>
      <c r="DTM36" s="80"/>
      <c r="DTN36" s="85"/>
      <c r="DTO36" s="77"/>
      <c r="DTP36" s="74"/>
      <c r="DTQ36" s="74"/>
      <c r="DTR36" s="85"/>
      <c r="DTS36" s="74"/>
      <c r="DTT36" s="74"/>
      <c r="DTU36" s="85"/>
      <c r="DTV36" s="74"/>
      <c r="DTW36" s="74"/>
      <c r="DTX36" s="85"/>
      <c r="DTY36" s="74"/>
      <c r="DTZ36" s="74"/>
      <c r="DUA36" s="85"/>
      <c r="DUB36" s="80"/>
      <c r="DUC36" s="80"/>
      <c r="DUD36" s="85"/>
      <c r="DUE36" s="77"/>
      <c r="DUF36" s="74"/>
      <c r="DUG36" s="74"/>
      <c r="DUH36" s="85"/>
      <c r="DUI36" s="74"/>
      <c r="DUJ36" s="74"/>
      <c r="DUK36" s="85"/>
      <c r="DUL36" s="74"/>
      <c r="DUM36" s="74"/>
      <c r="DUN36" s="85"/>
      <c r="DUO36" s="74"/>
      <c r="DUP36" s="74"/>
      <c r="DUQ36" s="85"/>
      <c r="DUR36" s="80"/>
      <c r="DUS36" s="80"/>
      <c r="DUT36" s="85"/>
      <c r="DUU36" s="77"/>
      <c r="DUV36" s="74"/>
      <c r="DUW36" s="74"/>
      <c r="DUX36" s="85"/>
      <c r="DUY36" s="74"/>
      <c r="DUZ36" s="74"/>
      <c r="DVA36" s="85"/>
      <c r="DVB36" s="74"/>
      <c r="DVC36" s="74"/>
      <c r="DVD36" s="85"/>
      <c r="DVE36" s="74"/>
      <c r="DVF36" s="74"/>
      <c r="DVG36" s="85"/>
      <c r="DVH36" s="80"/>
      <c r="DVI36" s="80"/>
      <c r="DVJ36" s="85"/>
      <c r="DVK36" s="77"/>
      <c r="DVL36" s="74"/>
      <c r="DVM36" s="74"/>
      <c r="DVN36" s="85"/>
      <c r="DVO36" s="74"/>
      <c r="DVP36" s="74"/>
      <c r="DVQ36" s="85"/>
      <c r="DVR36" s="74"/>
      <c r="DVS36" s="74"/>
      <c r="DVT36" s="85"/>
      <c r="DVU36" s="74"/>
      <c r="DVV36" s="74"/>
      <c r="DVW36" s="85"/>
      <c r="DVX36" s="80"/>
      <c r="DVY36" s="80"/>
      <c r="DVZ36" s="85"/>
      <c r="DWA36" s="77"/>
      <c r="DWB36" s="74"/>
      <c r="DWC36" s="74"/>
      <c r="DWD36" s="85"/>
      <c r="DWE36" s="74"/>
      <c r="DWF36" s="74"/>
      <c r="DWG36" s="85"/>
      <c r="DWH36" s="74"/>
      <c r="DWI36" s="74"/>
      <c r="DWJ36" s="85"/>
      <c r="DWK36" s="74"/>
      <c r="DWL36" s="74"/>
      <c r="DWM36" s="85"/>
      <c r="DWN36" s="80"/>
      <c r="DWO36" s="80"/>
      <c r="DWP36" s="85"/>
      <c r="DWQ36" s="77"/>
      <c r="DWR36" s="74"/>
      <c r="DWS36" s="74"/>
      <c r="DWT36" s="85"/>
      <c r="DWU36" s="74"/>
      <c r="DWV36" s="74"/>
      <c r="DWW36" s="85"/>
      <c r="DWX36" s="74"/>
      <c r="DWY36" s="74"/>
      <c r="DWZ36" s="85"/>
      <c r="DXA36" s="74"/>
      <c r="DXB36" s="74"/>
      <c r="DXC36" s="85"/>
      <c r="DXD36" s="80"/>
      <c r="DXE36" s="80"/>
      <c r="DXF36" s="85"/>
      <c r="DXG36" s="77"/>
      <c r="DXH36" s="74"/>
      <c r="DXI36" s="74"/>
      <c r="DXJ36" s="85"/>
      <c r="DXK36" s="74"/>
      <c r="DXL36" s="74"/>
      <c r="DXM36" s="85"/>
      <c r="DXN36" s="74"/>
      <c r="DXO36" s="74"/>
      <c r="DXP36" s="85"/>
      <c r="DXQ36" s="74"/>
      <c r="DXR36" s="74"/>
      <c r="DXS36" s="85"/>
      <c r="DXT36" s="80"/>
      <c r="DXU36" s="80"/>
      <c r="DXV36" s="85"/>
      <c r="DXW36" s="77"/>
      <c r="DXX36" s="74"/>
      <c r="DXY36" s="74"/>
      <c r="DXZ36" s="85"/>
      <c r="DYA36" s="74"/>
      <c r="DYB36" s="74"/>
      <c r="DYC36" s="85"/>
      <c r="DYD36" s="74"/>
      <c r="DYE36" s="74"/>
      <c r="DYF36" s="85"/>
      <c r="DYG36" s="74"/>
      <c r="DYH36" s="74"/>
      <c r="DYI36" s="85"/>
      <c r="DYJ36" s="80"/>
      <c r="DYK36" s="80"/>
      <c r="DYL36" s="85"/>
      <c r="DYM36" s="77"/>
      <c r="DYN36" s="74"/>
      <c r="DYO36" s="74"/>
      <c r="DYP36" s="85"/>
      <c r="DYQ36" s="74"/>
      <c r="DYR36" s="74"/>
      <c r="DYS36" s="85"/>
      <c r="DYT36" s="74"/>
      <c r="DYU36" s="74"/>
      <c r="DYV36" s="85"/>
      <c r="DYW36" s="74"/>
      <c r="DYX36" s="74"/>
      <c r="DYY36" s="85"/>
      <c r="DYZ36" s="80"/>
      <c r="DZA36" s="80"/>
      <c r="DZB36" s="85"/>
      <c r="DZC36" s="77"/>
      <c r="DZD36" s="74"/>
      <c r="DZE36" s="74"/>
      <c r="DZF36" s="85"/>
      <c r="DZG36" s="74"/>
      <c r="DZH36" s="74"/>
      <c r="DZI36" s="85"/>
      <c r="DZJ36" s="74"/>
      <c r="DZK36" s="74"/>
      <c r="DZL36" s="85"/>
      <c r="DZM36" s="74"/>
      <c r="DZN36" s="74"/>
      <c r="DZO36" s="85"/>
      <c r="DZP36" s="80"/>
      <c r="DZQ36" s="80"/>
      <c r="DZR36" s="85"/>
      <c r="DZS36" s="77"/>
      <c r="DZT36" s="74"/>
      <c r="DZU36" s="74"/>
      <c r="DZV36" s="85"/>
      <c r="DZW36" s="74"/>
      <c r="DZX36" s="74"/>
      <c r="DZY36" s="85"/>
      <c r="DZZ36" s="74"/>
      <c r="EAA36" s="74"/>
      <c r="EAB36" s="85"/>
      <c r="EAC36" s="74"/>
      <c r="EAD36" s="74"/>
      <c r="EAE36" s="85"/>
      <c r="EAF36" s="80"/>
      <c r="EAG36" s="80"/>
      <c r="EAH36" s="85"/>
      <c r="EAI36" s="77"/>
      <c r="EAJ36" s="74"/>
      <c r="EAK36" s="74"/>
      <c r="EAL36" s="85"/>
      <c r="EAM36" s="74"/>
      <c r="EAN36" s="74"/>
      <c r="EAO36" s="85"/>
      <c r="EAP36" s="74"/>
      <c r="EAQ36" s="74"/>
      <c r="EAR36" s="85"/>
      <c r="EAS36" s="74"/>
      <c r="EAT36" s="74"/>
      <c r="EAU36" s="85"/>
      <c r="EAV36" s="80"/>
      <c r="EAW36" s="80"/>
      <c r="EAX36" s="85"/>
      <c r="EAY36" s="77"/>
      <c r="EAZ36" s="74"/>
      <c r="EBA36" s="74"/>
      <c r="EBB36" s="85"/>
      <c r="EBC36" s="74"/>
      <c r="EBD36" s="74"/>
      <c r="EBE36" s="85"/>
      <c r="EBF36" s="74"/>
      <c r="EBG36" s="74"/>
      <c r="EBH36" s="85"/>
      <c r="EBI36" s="74"/>
      <c r="EBJ36" s="74"/>
      <c r="EBK36" s="85"/>
      <c r="EBL36" s="80"/>
      <c r="EBM36" s="80"/>
      <c r="EBN36" s="85"/>
      <c r="EBO36" s="77"/>
      <c r="EBP36" s="74"/>
      <c r="EBQ36" s="74"/>
      <c r="EBR36" s="85"/>
      <c r="EBS36" s="74"/>
      <c r="EBT36" s="74"/>
      <c r="EBU36" s="85"/>
      <c r="EBV36" s="74"/>
      <c r="EBW36" s="74"/>
      <c r="EBX36" s="85"/>
      <c r="EBY36" s="74"/>
      <c r="EBZ36" s="74"/>
      <c r="ECA36" s="85"/>
      <c r="ECB36" s="80"/>
      <c r="ECC36" s="80"/>
      <c r="ECD36" s="85"/>
      <c r="ECE36" s="77"/>
      <c r="ECF36" s="74"/>
      <c r="ECG36" s="74"/>
      <c r="ECH36" s="85"/>
      <c r="ECI36" s="74"/>
      <c r="ECJ36" s="74"/>
      <c r="ECK36" s="85"/>
      <c r="ECL36" s="74"/>
      <c r="ECM36" s="74"/>
      <c r="ECN36" s="85"/>
      <c r="ECO36" s="74"/>
      <c r="ECP36" s="74"/>
      <c r="ECQ36" s="85"/>
      <c r="ECR36" s="80"/>
      <c r="ECS36" s="80"/>
      <c r="ECT36" s="85"/>
      <c r="ECU36" s="77"/>
      <c r="ECV36" s="74"/>
      <c r="ECW36" s="74"/>
      <c r="ECX36" s="85"/>
      <c r="ECY36" s="74"/>
      <c r="ECZ36" s="74"/>
      <c r="EDA36" s="85"/>
      <c r="EDB36" s="74"/>
      <c r="EDC36" s="74"/>
      <c r="EDD36" s="85"/>
      <c r="EDE36" s="74"/>
      <c r="EDF36" s="74"/>
      <c r="EDG36" s="85"/>
      <c r="EDH36" s="80"/>
      <c r="EDI36" s="80"/>
      <c r="EDJ36" s="85"/>
      <c r="EDK36" s="77"/>
      <c r="EDL36" s="74"/>
      <c r="EDM36" s="74"/>
      <c r="EDN36" s="85"/>
      <c r="EDO36" s="74"/>
      <c r="EDP36" s="74"/>
      <c r="EDQ36" s="85"/>
      <c r="EDR36" s="74"/>
      <c r="EDS36" s="74"/>
      <c r="EDT36" s="85"/>
      <c r="EDU36" s="74"/>
      <c r="EDV36" s="74"/>
      <c r="EDW36" s="85"/>
      <c r="EDX36" s="80"/>
      <c r="EDY36" s="80"/>
      <c r="EDZ36" s="85"/>
      <c r="EEA36" s="77"/>
      <c r="EEB36" s="74"/>
      <c r="EEC36" s="74"/>
      <c r="EED36" s="85"/>
      <c r="EEE36" s="74"/>
      <c r="EEF36" s="74"/>
      <c r="EEG36" s="85"/>
      <c r="EEH36" s="74"/>
      <c r="EEI36" s="74"/>
      <c r="EEJ36" s="85"/>
      <c r="EEK36" s="74"/>
      <c r="EEL36" s="74"/>
      <c r="EEM36" s="85"/>
      <c r="EEN36" s="80"/>
      <c r="EEO36" s="80"/>
      <c r="EEP36" s="85"/>
      <c r="EEQ36" s="77"/>
      <c r="EER36" s="74"/>
      <c r="EES36" s="74"/>
      <c r="EET36" s="85"/>
      <c r="EEU36" s="74"/>
      <c r="EEV36" s="74"/>
      <c r="EEW36" s="85"/>
      <c r="EEX36" s="74"/>
      <c r="EEY36" s="74"/>
      <c r="EEZ36" s="85"/>
      <c r="EFA36" s="74"/>
      <c r="EFB36" s="74"/>
      <c r="EFC36" s="85"/>
      <c r="EFD36" s="80"/>
      <c r="EFE36" s="80"/>
      <c r="EFF36" s="85"/>
      <c r="EFG36" s="77"/>
      <c r="EFH36" s="74"/>
      <c r="EFI36" s="74"/>
      <c r="EFJ36" s="85"/>
      <c r="EFK36" s="74"/>
      <c r="EFL36" s="74"/>
      <c r="EFM36" s="85"/>
      <c r="EFN36" s="74"/>
      <c r="EFO36" s="74"/>
      <c r="EFP36" s="85"/>
      <c r="EFQ36" s="74"/>
      <c r="EFR36" s="74"/>
      <c r="EFS36" s="85"/>
      <c r="EFT36" s="80"/>
      <c r="EFU36" s="80"/>
      <c r="EFV36" s="85"/>
      <c r="EFW36" s="77"/>
      <c r="EFX36" s="74"/>
      <c r="EFY36" s="74"/>
      <c r="EFZ36" s="85"/>
      <c r="EGA36" s="74"/>
      <c r="EGB36" s="74"/>
      <c r="EGC36" s="85"/>
      <c r="EGD36" s="74"/>
      <c r="EGE36" s="74"/>
      <c r="EGF36" s="85"/>
      <c r="EGG36" s="74"/>
      <c r="EGH36" s="74"/>
      <c r="EGI36" s="85"/>
      <c r="EGJ36" s="80"/>
      <c r="EGK36" s="80"/>
      <c r="EGL36" s="85"/>
      <c r="EGM36" s="77"/>
      <c r="EGN36" s="74"/>
      <c r="EGO36" s="74"/>
      <c r="EGP36" s="85"/>
      <c r="EGQ36" s="74"/>
      <c r="EGR36" s="74"/>
      <c r="EGS36" s="85"/>
      <c r="EGT36" s="74"/>
      <c r="EGU36" s="74"/>
      <c r="EGV36" s="85"/>
      <c r="EGW36" s="74"/>
      <c r="EGX36" s="74"/>
      <c r="EGY36" s="85"/>
      <c r="EGZ36" s="80"/>
      <c r="EHA36" s="80"/>
      <c r="EHB36" s="85"/>
      <c r="EHC36" s="77"/>
      <c r="EHD36" s="74"/>
      <c r="EHE36" s="74"/>
      <c r="EHF36" s="85"/>
      <c r="EHG36" s="74"/>
      <c r="EHH36" s="74"/>
      <c r="EHI36" s="85"/>
      <c r="EHJ36" s="74"/>
      <c r="EHK36" s="74"/>
      <c r="EHL36" s="85"/>
      <c r="EHM36" s="74"/>
      <c r="EHN36" s="74"/>
      <c r="EHO36" s="85"/>
      <c r="EHP36" s="80"/>
      <c r="EHQ36" s="80"/>
      <c r="EHR36" s="85"/>
      <c r="EHS36" s="77"/>
      <c r="EHT36" s="74"/>
      <c r="EHU36" s="74"/>
      <c r="EHV36" s="85"/>
      <c r="EHW36" s="74"/>
      <c r="EHX36" s="74"/>
      <c r="EHY36" s="85"/>
      <c r="EHZ36" s="74"/>
      <c r="EIA36" s="74"/>
      <c r="EIB36" s="85"/>
      <c r="EIC36" s="74"/>
      <c r="EID36" s="74"/>
      <c r="EIE36" s="85"/>
      <c r="EIF36" s="80"/>
      <c r="EIG36" s="80"/>
      <c r="EIH36" s="85"/>
      <c r="EII36" s="77"/>
      <c r="EIJ36" s="74"/>
      <c r="EIK36" s="74"/>
      <c r="EIL36" s="85"/>
      <c r="EIM36" s="74"/>
      <c r="EIN36" s="74"/>
      <c r="EIO36" s="85"/>
      <c r="EIP36" s="74"/>
      <c r="EIQ36" s="74"/>
      <c r="EIR36" s="85"/>
      <c r="EIS36" s="74"/>
      <c r="EIT36" s="74"/>
      <c r="EIU36" s="85"/>
      <c r="EIV36" s="80"/>
      <c r="EIW36" s="80"/>
      <c r="EIX36" s="85"/>
      <c r="EIY36" s="77"/>
      <c r="EIZ36" s="74"/>
      <c r="EJA36" s="74"/>
      <c r="EJB36" s="85"/>
      <c r="EJC36" s="74"/>
      <c r="EJD36" s="74"/>
      <c r="EJE36" s="85"/>
      <c r="EJF36" s="74"/>
      <c r="EJG36" s="74"/>
      <c r="EJH36" s="85"/>
      <c r="EJI36" s="74"/>
      <c r="EJJ36" s="74"/>
      <c r="EJK36" s="85"/>
      <c r="EJL36" s="80"/>
      <c r="EJM36" s="80"/>
      <c r="EJN36" s="85"/>
      <c r="EJO36" s="77"/>
      <c r="EJP36" s="74"/>
      <c r="EJQ36" s="74"/>
      <c r="EJR36" s="85"/>
      <c r="EJS36" s="74"/>
      <c r="EJT36" s="74"/>
      <c r="EJU36" s="85"/>
      <c r="EJV36" s="74"/>
      <c r="EJW36" s="74"/>
      <c r="EJX36" s="85"/>
      <c r="EJY36" s="74"/>
      <c r="EJZ36" s="74"/>
      <c r="EKA36" s="85"/>
      <c r="EKB36" s="80"/>
      <c r="EKC36" s="80"/>
      <c r="EKD36" s="85"/>
      <c r="EKE36" s="77"/>
      <c r="EKF36" s="74"/>
      <c r="EKG36" s="74"/>
      <c r="EKH36" s="85"/>
      <c r="EKI36" s="74"/>
      <c r="EKJ36" s="74"/>
      <c r="EKK36" s="85"/>
      <c r="EKL36" s="74"/>
      <c r="EKM36" s="74"/>
      <c r="EKN36" s="85"/>
      <c r="EKO36" s="74"/>
      <c r="EKP36" s="74"/>
      <c r="EKQ36" s="85"/>
      <c r="EKR36" s="80"/>
      <c r="EKS36" s="80"/>
      <c r="EKT36" s="85"/>
      <c r="EKU36" s="77"/>
      <c r="EKV36" s="74"/>
      <c r="EKW36" s="74"/>
      <c r="EKX36" s="85"/>
      <c r="EKY36" s="74"/>
      <c r="EKZ36" s="74"/>
      <c r="ELA36" s="85"/>
      <c r="ELB36" s="74"/>
      <c r="ELC36" s="74"/>
      <c r="ELD36" s="85"/>
      <c r="ELE36" s="74"/>
      <c r="ELF36" s="74"/>
      <c r="ELG36" s="85"/>
      <c r="ELH36" s="80"/>
      <c r="ELI36" s="80"/>
      <c r="ELJ36" s="85"/>
      <c r="ELK36" s="77"/>
      <c r="ELL36" s="74"/>
      <c r="ELM36" s="74"/>
      <c r="ELN36" s="85"/>
      <c r="ELO36" s="74"/>
      <c r="ELP36" s="74"/>
      <c r="ELQ36" s="85"/>
      <c r="ELR36" s="74"/>
      <c r="ELS36" s="74"/>
      <c r="ELT36" s="85"/>
      <c r="ELU36" s="74"/>
      <c r="ELV36" s="74"/>
      <c r="ELW36" s="85"/>
      <c r="ELX36" s="80"/>
      <c r="ELY36" s="80"/>
      <c r="ELZ36" s="85"/>
      <c r="EMA36" s="77"/>
      <c r="EMB36" s="74"/>
      <c r="EMC36" s="74"/>
      <c r="EMD36" s="85"/>
      <c r="EME36" s="74"/>
      <c r="EMF36" s="74"/>
      <c r="EMG36" s="85"/>
      <c r="EMH36" s="74"/>
      <c r="EMI36" s="74"/>
      <c r="EMJ36" s="85"/>
      <c r="EMK36" s="74"/>
      <c r="EML36" s="74"/>
      <c r="EMM36" s="85"/>
      <c r="EMN36" s="80"/>
      <c r="EMO36" s="80"/>
      <c r="EMP36" s="85"/>
      <c r="EMQ36" s="77"/>
      <c r="EMR36" s="74"/>
      <c r="EMS36" s="74"/>
      <c r="EMT36" s="85"/>
      <c r="EMU36" s="74"/>
      <c r="EMV36" s="74"/>
      <c r="EMW36" s="85"/>
      <c r="EMX36" s="74"/>
      <c r="EMY36" s="74"/>
      <c r="EMZ36" s="85"/>
      <c r="ENA36" s="74"/>
      <c r="ENB36" s="74"/>
      <c r="ENC36" s="85"/>
      <c r="END36" s="80"/>
      <c r="ENE36" s="80"/>
      <c r="ENF36" s="85"/>
      <c r="ENG36" s="77"/>
      <c r="ENH36" s="74"/>
      <c r="ENI36" s="74"/>
      <c r="ENJ36" s="85"/>
      <c r="ENK36" s="74"/>
      <c r="ENL36" s="74"/>
      <c r="ENM36" s="85"/>
      <c r="ENN36" s="74"/>
      <c r="ENO36" s="74"/>
      <c r="ENP36" s="85"/>
      <c r="ENQ36" s="74"/>
      <c r="ENR36" s="74"/>
      <c r="ENS36" s="85"/>
      <c r="ENT36" s="80"/>
      <c r="ENU36" s="80"/>
      <c r="ENV36" s="85"/>
      <c r="ENW36" s="77"/>
      <c r="ENX36" s="74"/>
      <c r="ENY36" s="74"/>
      <c r="ENZ36" s="85"/>
      <c r="EOA36" s="74"/>
      <c r="EOB36" s="74"/>
      <c r="EOC36" s="85"/>
      <c r="EOD36" s="74"/>
      <c r="EOE36" s="74"/>
      <c r="EOF36" s="85"/>
      <c r="EOG36" s="74"/>
      <c r="EOH36" s="74"/>
      <c r="EOI36" s="85"/>
      <c r="EOJ36" s="80"/>
      <c r="EOK36" s="80"/>
      <c r="EOL36" s="85"/>
      <c r="EOM36" s="77"/>
      <c r="EON36" s="74"/>
      <c r="EOO36" s="74"/>
      <c r="EOP36" s="85"/>
      <c r="EOQ36" s="74"/>
      <c r="EOR36" s="74"/>
      <c r="EOS36" s="85"/>
      <c r="EOT36" s="74"/>
      <c r="EOU36" s="74"/>
      <c r="EOV36" s="85"/>
      <c r="EOW36" s="74"/>
      <c r="EOX36" s="74"/>
      <c r="EOY36" s="85"/>
      <c r="EOZ36" s="80"/>
      <c r="EPA36" s="80"/>
      <c r="EPB36" s="85"/>
      <c r="EPC36" s="77"/>
      <c r="EPD36" s="74"/>
      <c r="EPE36" s="74"/>
      <c r="EPF36" s="85"/>
      <c r="EPG36" s="74"/>
      <c r="EPH36" s="74"/>
      <c r="EPI36" s="85"/>
      <c r="EPJ36" s="74"/>
      <c r="EPK36" s="74"/>
      <c r="EPL36" s="85"/>
      <c r="EPM36" s="74"/>
      <c r="EPN36" s="74"/>
      <c r="EPO36" s="85"/>
      <c r="EPP36" s="80"/>
      <c r="EPQ36" s="80"/>
      <c r="EPR36" s="85"/>
      <c r="EPS36" s="77"/>
      <c r="EPT36" s="74"/>
      <c r="EPU36" s="74"/>
      <c r="EPV36" s="85"/>
      <c r="EPW36" s="74"/>
      <c r="EPX36" s="74"/>
      <c r="EPY36" s="85"/>
      <c r="EPZ36" s="74"/>
      <c r="EQA36" s="74"/>
      <c r="EQB36" s="85"/>
      <c r="EQC36" s="74"/>
      <c r="EQD36" s="74"/>
      <c r="EQE36" s="85"/>
      <c r="EQF36" s="80"/>
      <c r="EQG36" s="80"/>
      <c r="EQH36" s="85"/>
      <c r="EQI36" s="77"/>
      <c r="EQJ36" s="74"/>
      <c r="EQK36" s="74"/>
      <c r="EQL36" s="85"/>
      <c r="EQM36" s="74"/>
      <c r="EQN36" s="74"/>
      <c r="EQO36" s="85"/>
      <c r="EQP36" s="74"/>
      <c r="EQQ36" s="74"/>
      <c r="EQR36" s="85"/>
      <c r="EQS36" s="74"/>
      <c r="EQT36" s="74"/>
      <c r="EQU36" s="85"/>
      <c r="EQV36" s="80"/>
      <c r="EQW36" s="80"/>
      <c r="EQX36" s="85"/>
      <c r="EQY36" s="77"/>
      <c r="EQZ36" s="74"/>
      <c r="ERA36" s="74"/>
      <c r="ERB36" s="85"/>
      <c r="ERC36" s="74"/>
      <c r="ERD36" s="74"/>
      <c r="ERE36" s="85"/>
      <c r="ERF36" s="74"/>
      <c r="ERG36" s="74"/>
      <c r="ERH36" s="85"/>
      <c r="ERI36" s="74"/>
      <c r="ERJ36" s="74"/>
      <c r="ERK36" s="85"/>
      <c r="ERL36" s="80"/>
      <c r="ERM36" s="80"/>
      <c r="ERN36" s="85"/>
      <c r="ERO36" s="77"/>
      <c r="ERP36" s="74"/>
      <c r="ERQ36" s="74"/>
      <c r="ERR36" s="85"/>
      <c r="ERS36" s="74"/>
      <c r="ERT36" s="74"/>
      <c r="ERU36" s="85"/>
      <c r="ERV36" s="74"/>
      <c r="ERW36" s="74"/>
      <c r="ERX36" s="85"/>
      <c r="ERY36" s="74"/>
      <c r="ERZ36" s="74"/>
      <c r="ESA36" s="85"/>
      <c r="ESB36" s="80"/>
      <c r="ESC36" s="80"/>
      <c r="ESD36" s="85"/>
      <c r="ESE36" s="77"/>
      <c r="ESF36" s="74"/>
      <c r="ESG36" s="74"/>
      <c r="ESH36" s="85"/>
      <c r="ESI36" s="74"/>
      <c r="ESJ36" s="74"/>
      <c r="ESK36" s="85"/>
      <c r="ESL36" s="74"/>
      <c r="ESM36" s="74"/>
      <c r="ESN36" s="85"/>
      <c r="ESO36" s="74"/>
      <c r="ESP36" s="74"/>
      <c r="ESQ36" s="85"/>
      <c r="ESR36" s="80"/>
      <c r="ESS36" s="80"/>
      <c r="EST36" s="85"/>
      <c r="ESU36" s="77"/>
      <c r="ESV36" s="74"/>
      <c r="ESW36" s="74"/>
      <c r="ESX36" s="85"/>
      <c r="ESY36" s="74"/>
      <c r="ESZ36" s="74"/>
      <c r="ETA36" s="85"/>
      <c r="ETB36" s="74"/>
      <c r="ETC36" s="74"/>
      <c r="ETD36" s="85"/>
      <c r="ETE36" s="74"/>
      <c r="ETF36" s="74"/>
      <c r="ETG36" s="85"/>
      <c r="ETH36" s="80"/>
      <c r="ETI36" s="80"/>
      <c r="ETJ36" s="85"/>
      <c r="ETK36" s="77"/>
      <c r="ETL36" s="74"/>
      <c r="ETM36" s="74"/>
      <c r="ETN36" s="85"/>
      <c r="ETO36" s="74"/>
      <c r="ETP36" s="74"/>
      <c r="ETQ36" s="85"/>
      <c r="ETR36" s="74"/>
      <c r="ETS36" s="74"/>
      <c r="ETT36" s="85"/>
      <c r="ETU36" s="74"/>
      <c r="ETV36" s="74"/>
      <c r="ETW36" s="85"/>
      <c r="ETX36" s="80"/>
      <c r="ETY36" s="80"/>
      <c r="ETZ36" s="85"/>
      <c r="EUA36" s="77"/>
      <c r="EUB36" s="74"/>
      <c r="EUC36" s="74"/>
      <c r="EUD36" s="85"/>
      <c r="EUE36" s="74"/>
      <c r="EUF36" s="74"/>
      <c r="EUG36" s="85"/>
      <c r="EUH36" s="74"/>
      <c r="EUI36" s="74"/>
      <c r="EUJ36" s="85"/>
      <c r="EUK36" s="74"/>
      <c r="EUL36" s="74"/>
      <c r="EUM36" s="85"/>
      <c r="EUN36" s="80"/>
      <c r="EUO36" s="80"/>
      <c r="EUP36" s="85"/>
      <c r="EUQ36" s="77"/>
      <c r="EUR36" s="74"/>
      <c r="EUS36" s="74"/>
      <c r="EUT36" s="85"/>
      <c r="EUU36" s="74"/>
      <c r="EUV36" s="74"/>
      <c r="EUW36" s="85"/>
      <c r="EUX36" s="74"/>
      <c r="EUY36" s="74"/>
      <c r="EUZ36" s="85"/>
      <c r="EVA36" s="74"/>
      <c r="EVB36" s="74"/>
      <c r="EVC36" s="85"/>
      <c r="EVD36" s="80"/>
      <c r="EVE36" s="80"/>
      <c r="EVF36" s="85"/>
      <c r="EVG36" s="77"/>
      <c r="EVH36" s="74"/>
      <c r="EVI36" s="74"/>
      <c r="EVJ36" s="85"/>
      <c r="EVK36" s="74"/>
      <c r="EVL36" s="74"/>
      <c r="EVM36" s="85"/>
      <c r="EVN36" s="74"/>
      <c r="EVO36" s="74"/>
      <c r="EVP36" s="85"/>
      <c r="EVQ36" s="74"/>
      <c r="EVR36" s="74"/>
      <c r="EVS36" s="85"/>
      <c r="EVT36" s="80"/>
      <c r="EVU36" s="80"/>
      <c r="EVV36" s="85"/>
      <c r="EVW36" s="77"/>
      <c r="EVX36" s="74"/>
      <c r="EVY36" s="74"/>
      <c r="EVZ36" s="85"/>
      <c r="EWA36" s="74"/>
      <c r="EWB36" s="74"/>
      <c r="EWC36" s="85"/>
      <c r="EWD36" s="74"/>
      <c r="EWE36" s="74"/>
      <c r="EWF36" s="85"/>
      <c r="EWG36" s="74"/>
      <c r="EWH36" s="74"/>
      <c r="EWI36" s="85"/>
      <c r="EWJ36" s="80"/>
      <c r="EWK36" s="80"/>
      <c r="EWL36" s="85"/>
      <c r="EWM36" s="77"/>
      <c r="EWN36" s="74"/>
      <c r="EWO36" s="74"/>
      <c r="EWP36" s="85"/>
      <c r="EWQ36" s="74"/>
      <c r="EWR36" s="74"/>
      <c r="EWS36" s="85"/>
      <c r="EWT36" s="74"/>
      <c r="EWU36" s="74"/>
      <c r="EWV36" s="85"/>
      <c r="EWW36" s="74"/>
      <c r="EWX36" s="74"/>
      <c r="EWY36" s="85"/>
      <c r="EWZ36" s="80"/>
      <c r="EXA36" s="80"/>
      <c r="EXB36" s="85"/>
      <c r="EXC36" s="77"/>
      <c r="EXD36" s="74"/>
      <c r="EXE36" s="74"/>
      <c r="EXF36" s="85"/>
      <c r="EXG36" s="74"/>
      <c r="EXH36" s="74"/>
      <c r="EXI36" s="85"/>
      <c r="EXJ36" s="74"/>
      <c r="EXK36" s="74"/>
      <c r="EXL36" s="85"/>
      <c r="EXM36" s="74"/>
      <c r="EXN36" s="74"/>
      <c r="EXO36" s="85"/>
      <c r="EXP36" s="80"/>
      <c r="EXQ36" s="80"/>
      <c r="EXR36" s="85"/>
      <c r="EXS36" s="77"/>
      <c r="EXT36" s="74"/>
      <c r="EXU36" s="74"/>
      <c r="EXV36" s="85"/>
      <c r="EXW36" s="74"/>
      <c r="EXX36" s="74"/>
      <c r="EXY36" s="85"/>
      <c r="EXZ36" s="74"/>
      <c r="EYA36" s="74"/>
      <c r="EYB36" s="85"/>
      <c r="EYC36" s="74"/>
      <c r="EYD36" s="74"/>
      <c r="EYE36" s="85"/>
      <c r="EYF36" s="80"/>
      <c r="EYG36" s="80"/>
      <c r="EYH36" s="85"/>
      <c r="EYI36" s="77"/>
      <c r="EYJ36" s="74"/>
      <c r="EYK36" s="74"/>
      <c r="EYL36" s="85"/>
      <c r="EYM36" s="74"/>
      <c r="EYN36" s="74"/>
      <c r="EYO36" s="85"/>
      <c r="EYP36" s="74"/>
      <c r="EYQ36" s="74"/>
      <c r="EYR36" s="85"/>
      <c r="EYS36" s="74"/>
      <c r="EYT36" s="74"/>
      <c r="EYU36" s="85"/>
      <c r="EYV36" s="80"/>
      <c r="EYW36" s="80"/>
      <c r="EYX36" s="85"/>
      <c r="EYY36" s="77"/>
      <c r="EYZ36" s="74"/>
      <c r="EZA36" s="74"/>
      <c r="EZB36" s="85"/>
      <c r="EZC36" s="74"/>
      <c r="EZD36" s="74"/>
      <c r="EZE36" s="85"/>
      <c r="EZF36" s="74"/>
      <c r="EZG36" s="74"/>
      <c r="EZH36" s="85"/>
      <c r="EZI36" s="74"/>
      <c r="EZJ36" s="74"/>
      <c r="EZK36" s="85"/>
      <c r="EZL36" s="80"/>
      <c r="EZM36" s="80"/>
      <c r="EZN36" s="85"/>
      <c r="EZO36" s="77"/>
      <c r="EZP36" s="74"/>
      <c r="EZQ36" s="74"/>
      <c r="EZR36" s="85"/>
      <c r="EZS36" s="74"/>
      <c r="EZT36" s="74"/>
      <c r="EZU36" s="85"/>
      <c r="EZV36" s="74"/>
      <c r="EZW36" s="74"/>
      <c r="EZX36" s="85"/>
      <c r="EZY36" s="74"/>
      <c r="EZZ36" s="74"/>
      <c r="FAA36" s="85"/>
      <c r="FAB36" s="80"/>
      <c r="FAC36" s="80"/>
      <c r="FAD36" s="85"/>
      <c r="FAE36" s="77"/>
      <c r="FAF36" s="74"/>
      <c r="FAG36" s="74"/>
      <c r="FAH36" s="85"/>
      <c r="FAI36" s="74"/>
      <c r="FAJ36" s="74"/>
      <c r="FAK36" s="85"/>
      <c r="FAL36" s="74"/>
      <c r="FAM36" s="74"/>
      <c r="FAN36" s="85"/>
      <c r="FAO36" s="74"/>
      <c r="FAP36" s="74"/>
      <c r="FAQ36" s="85"/>
      <c r="FAR36" s="80"/>
      <c r="FAS36" s="80"/>
      <c r="FAT36" s="85"/>
      <c r="FAU36" s="77"/>
      <c r="FAV36" s="74"/>
      <c r="FAW36" s="74"/>
      <c r="FAX36" s="85"/>
      <c r="FAY36" s="74"/>
      <c r="FAZ36" s="74"/>
      <c r="FBA36" s="85"/>
      <c r="FBB36" s="74"/>
      <c r="FBC36" s="74"/>
      <c r="FBD36" s="85"/>
      <c r="FBE36" s="74"/>
      <c r="FBF36" s="74"/>
      <c r="FBG36" s="85"/>
      <c r="FBH36" s="80"/>
      <c r="FBI36" s="80"/>
      <c r="FBJ36" s="85"/>
      <c r="FBK36" s="77"/>
      <c r="FBL36" s="74"/>
      <c r="FBM36" s="74"/>
      <c r="FBN36" s="85"/>
      <c r="FBO36" s="74"/>
      <c r="FBP36" s="74"/>
      <c r="FBQ36" s="85"/>
      <c r="FBR36" s="74"/>
      <c r="FBS36" s="74"/>
      <c r="FBT36" s="85"/>
      <c r="FBU36" s="74"/>
      <c r="FBV36" s="74"/>
      <c r="FBW36" s="85"/>
      <c r="FBX36" s="80"/>
      <c r="FBY36" s="80"/>
      <c r="FBZ36" s="85"/>
      <c r="FCA36" s="77"/>
      <c r="FCB36" s="74"/>
      <c r="FCC36" s="74"/>
      <c r="FCD36" s="85"/>
      <c r="FCE36" s="74"/>
      <c r="FCF36" s="74"/>
      <c r="FCG36" s="85"/>
      <c r="FCH36" s="74"/>
      <c r="FCI36" s="74"/>
      <c r="FCJ36" s="85"/>
      <c r="FCK36" s="74"/>
      <c r="FCL36" s="74"/>
      <c r="FCM36" s="85"/>
      <c r="FCN36" s="80"/>
      <c r="FCO36" s="80"/>
      <c r="FCP36" s="85"/>
      <c r="FCQ36" s="77"/>
      <c r="FCR36" s="74"/>
      <c r="FCS36" s="74"/>
      <c r="FCT36" s="85"/>
      <c r="FCU36" s="74"/>
      <c r="FCV36" s="74"/>
      <c r="FCW36" s="85"/>
      <c r="FCX36" s="74"/>
      <c r="FCY36" s="74"/>
      <c r="FCZ36" s="85"/>
      <c r="FDA36" s="74"/>
      <c r="FDB36" s="74"/>
      <c r="FDC36" s="85"/>
      <c r="FDD36" s="80"/>
      <c r="FDE36" s="80"/>
      <c r="FDF36" s="85"/>
      <c r="FDG36" s="77"/>
      <c r="FDH36" s="74"/>
      <c r="FDI36" s="74"/>
      <c r="FDJ36" s="85"/>
      <c r="FDK36" s="74"/>
      <c r="FDL36" s="74"/>
      <c r="FDM36" s="85"/>
      <c r="FDN36" s="74"/>
      <c r="FDO36" s="74"/>
      <c r="FDP36" s="85"/>
      <c r="FDQ36" s="74"/>
      <c r="FDR36" s="74"/>
      <c r="FDS36" s="85"/>
      <c r="FDT36" s="80"/>
      <c r="FDU36" s="80"/>
      <c r="FDV36" s="85"/>
      <c r="FDW36" s="77"/>
      <c r="FDX36" s="74"/>
      <c r="FDY36" s="74"/>
      <c r="FDZ36" s="85"/>
      <c r="FEA36" s="74"/>
      <c r="FEB36" s="74"/>
      <c r="FEC36" s="85"/>
      <c r="FED36" s="74"/>
      <c r="FEE36" s="74"/>
      <c r="FEF36" s="85"/>
      <c r="FEG36" s="74"/>
      <c r="FEH36" s="74"/>
      <c r="FEI36" s="85"/>
      <c r="FEJ36" s="80"/>
      <c r="FEK36" s="80"/>
      <c r="FEL36" s="85"/>
      <c r="FEM36" s="77"/>
      <c r="FEN36" s="74"/>
      <c r="FEO36" s="74"/>
      <c r="FEP36" s="85"/>
      <c r="FEQ36" s="74"/>
      <c r="FER36" s="74"/>
      <c r="FES36" s="85"/>
      <c r="FET36" s="74"/>
      <c r="FEU36" s="74"/>
      <c r="FEV36" s="85"/>
      <c r="FEW36" s="74"/>
      <c r="FEX36" s="74"/>
      <c r="FEY36" s="85"/>
      <c r="FEZ36" s="80"/>
      <c r="FFA36" s="80"/>
      <c r="FFB36" s="85"/>
      <c r="FFC36" s="77"/>
      <c r="FFD36" s="74"/>
      <c r="FFE36" s="74"/>
      <c r="FFF36" s="85"/>
      <c r="FFG36" s="74"/>
      <c r="FFH36" s="74"/>
      <c r="FFI36" s="85"/>
      <c r="FFJ36" s="74"/>
      <c r="FFK36" s="74"/>
      <c r="FFL36" s="85"/>
      <c r="FFM36" s="74"/>
      <c r="FFN36" s="74"/>
      <c r="FFO36" s="85"/>
      <c r="FFP36" s="80"/>
      <c r="FFQ36" s="80"/>
      <c r="FFR36" s="85"/>
      <c r="FFS36" s="77"/>
      <c r="FFT36" s="74"/>
      <c r="FFU36" s="74"/>
      <c r="FFV36" s="85"/>
      <c r="FFW36" s="74"/>
      <c r="FFX36" s="74"/>
      <c r="FFY36" s="85"/>
      <c r="FFZ36" s="74"/>
      <c r="FGA36" s="74"/>
      <c r="FGB36" s="85"/>
      <c r="FGC36" s="74"/>
      <c r="FGD36" s="74"/>
      <c r="FGE36" s="85"/>
      <c r="FGF36" s="80"/>
      <c r="FGG36" s="80"/>
      <c r="FGH36" s="85"/>
      <c r="FGI36" s="77"/>
      <c r="FGJ36" s="74"/>
      <c r="FGK36" s="74"/>
      <c r="FGL36" s="85"/>
      <c r="FGM36" s="74"/>
      <c r="FGN36" s="74"/>
      <c r="FGO36" s="85"/>
      <c r="FGP36" s="74"/>
      <c r="FGQ36" s="74"/>
      <c r="FGR36" s="85"/>
      <c r="FGS36" s="74"/>
      <c r="FGT36" s="74"/>
      <c r="FGU36" s="85"/>
      <c r="FGV36" s="80"/>
      <c r="FGW36" s="80"/>
      <c r="FGX36" s="85"/>
      <c r="FGY36" s="77"/>
      <c r="FGZ36" s="74"/>
      <c r="FHA36" s="74"/>
      <c r="FHB36" s="85"/>
      <c r="FHC36" s="74"/>
      <c r="FHD36" s="74"/>
      <c r="FHE36" s="85"/>
      <c r="FHF36" s="74"/>
      <c r="FHG36" s="74"/>
      <c r="FHH36" s="85"/>
      <c r="FHI36" s="74"/>
      <c r="FHJ36" s="74"/>
      <c r="FHK36" s="85"/>
      <c r="FHL36" s="80"/>
      <c r="FHM36" s="80"/>
      <c r="FHN36" s="85"/>
      <c r="FHO36" s="77"/>
      <c r="FHP36" s="74"/>
      <c r="FHQ36" s="74"/>
      <c r="FHR36" s="85"/>
      <c r="FHS36" s="74"/>
      <c r="FHT36" s="74"/>
      <c r="FHU36" s="85"/>
      <c r="FHV36" s="74"/>
      <c r="FHW36" s="74"/>
      <c r="FHX36" s="85"/>
      <c r="FHY36" s="74"/>
      <c r="FHZ36" s="74"/>
      <c r="FIA36" s="85"/>
      <c r="FIB36" s="80"/>
      <c r="FIC36" s="80"/>
      <c r="FID36" s="85"/>
      <c r="FIE36" s="77"/>
      <c r="FIF36" s="74"/>
      <c r="FIG36" s="74"/>
      <c r="FIH36" s="85"/>
      <c r="FII36" s="74"/>
      <c r="FIJ36" s="74"/>
      <c r="FIK36" s="85"/>
      <c r="FIL36" s="74"/>
      <c r="FIM36" s="74"/>
      <c r="FIN36" s="85"/>
      <c r="FIO36" s="74"/>
      <c r="FIP36" s="74"/>
      <c r="FIQ36" s="85"/>
      <c r="FIR36" s="80"/>
      <c r="FIS36" s="80"/>
      <c r="FIT36" s="85"/>
      <c r="FIU36" s="77"/>
      <c r="FIV36" s="74"/>
      <c r="FIW36" s="74"/>
      <c r="FIX36" s="85"/>
      <c r="FIY36" s="74"/>
      <c r="FIZ36" s="74"/>
      <c r="FJA36" s="85"/>
      <c r="FJB36" s="74"/>
      <c r="FJC36" s="74"/>
      <c r="FJD36" s="85"/>
      <c r="FJE36" s="74"/>
      <c r="FJF36" s="74"/>
      <c r="FJG36" s="85"/>
      <c r="FJH36" s="80"/>
      <c r="FJI36" s="80"/>
      <c r="FJJ36" s="85"/>
      <c r="FJK36" s="77"/>
      <c r="FJL36" s="74"/>
      <c r="FJM36" s="74"/>
      <c r="FJN36" s="85"/>
      <c r="FJO36" s="74"/>
      <c r="FJP36" s="74"/>
      <c r="FJQ36" s="85"/>
      <c r="FJR36" s="74"/>
      <c r="FJS36" s="74"/>
      <c r="FJT36" s="85"/>
      <c r="FJU36" s="74"/>
      <c r="FJV36" s="74"/>
      <c r="FJW36" s="85"/>
      <c r="FJX36" s="80"/>
      <c r="FJY36" s="80"/>
      <c r="FJZ36" s="85"/>
      <c r="FKA36" s="77"/>
      <c r="FKB36" s="74"/>
      <c r="FKC36" s="74"/>
      <c r="FKD36" s="85"/>
      <c r="FKE36" s="74"/>
      <c r="FKF36" s="74"/>
      <c r="FKG36" s="85"/>
      <c r="FKH36" s="74"/>
      <c r="FKI36" s="74"/>
      <c r="FKJ36" s="85"/>
      <c r="FKK36" s="74"/>
      <c r="FKL36" s="74"/>
      <c r="FKM36" s="85"/>
      <c r="FKN36" s="80"/>
      <c r="FKO36" s="80"/>
      <c r="FKP36" s="85"/>
      <c r="FKQ36" s="77"/>
      <c r="FKR36" s="74"/>
      <c r="FKS36" s="74"/>
      <c r="FKT36" s="85"/>
      <c r="FKU36" s="74"/>
      <c r="FKV36" s="74"/>
      <c r="FKW36" s="85"/>
      <c r="FKX36" s="74"/>
      <c r="FKY36" s="74"/>
      <c r="FKZ36" s="85"/>
      <c r="FLA36" s="74"/>
      <c r="FLB36" s="74"/>
      <c r="FLC36" s="85"/>
      <c r="FLD36" s="80"/>
      <c r="FLE36" s="80"/>
      <c r="FLF36" s="85"/>
      <c r="FLG36" s="77"/>
      <c r="FLH36" s="74"/>
      <c r="FLI36" s="74"/>
      <c r="FLJ36" s="85"/>
      <c r="FLK36" s="74"/>
      <c r="FLL36" s="74"/>
      <c r="FLM36" s="85"/>
      <c r="FLN36" s="74"/>
      <c r="FLO36" s="74"/>
      <c r="FLP36" s="85"/>
      <c r="FLQ36" s="74"/>
      <c r="FLR36" s="74"/>
      <c r="FLS36" s="85"/>
      <c r="FLT36" s="80"/>
      <c r="FLU36" s="80"/>
      <c r="FLV36" s="85"/>
      <c r="FLW36" s="77"/>
      <c r="FLX36" s="74"/>
      <c r="FLY36" s="74"/>
      <c r="FLZ36" s="85"/>
      <c r="FMA36" s="74"/>
      <c r="FMB36" s="74"/>
      <c r="FMC36" s="85"/>
      <c r="FMD36" s="74"/>
      <c r="FME36" s="74"/>
      <c r="FMF36" s="85"/>
      <c r="FMG36" s="74"/>
      <c r="FMH36" s="74"/>
      <c r="FMI36" s="85"/>
      <c r="FMJ36" s="80"/>
      <c r="FMK36" s="80"/>
      <c r="FML36" s="85"/>
      <c r="FMM36" s="77"/>
      <c r="FMN36" s="74"/>
      <c r="FMO36" s="74"/>
      <c r="FMP36" s="85"/>
      <c r="FMQ36" s="74"/>
      <c r="FMR36" s="74"/>
      <c r="FMS36" s="85"/>
      <c r="FMT36" s="74"/>
      <c r="FMU36" s="74"/>
      <c r="FMV36" s="85"/>
      <c r="FMW36" s="74"/>
      <c r="FMX36" s="74"/>
      <c r="FMY36" s="85"/>
      <c r="FMZ36" s="80"/>
      <c r="FNA36" s="80"/>
      <c r="FNB36" s="85"/>
      <c r="FNC36" s="77"/>
      <c r="FND36" s="74"/>
      <c r="FNE36" s="74"/>
      <c r="FNF36" s="85"/>
      <c r="FNG36" s="74"/>
      <c r="FNH36" s="74"/>
      <c r="FNI36" s="85"/>
      <c r="FNJ36" s="74"/>
      <c r="FNK36" s="74"/>
      <c r="FNL36" s="85"/>
      <c r="FNM36" s="74"/>
      <c r="FNN36" s="74"/>
      <c r="FNO36" s="85"/>
      <c r="FNP36" s="80"/>
      <c r="FNQ36" s="80"/>
      <c r="FNR36" s="85"/>
      <c r="FNS36" s="77"/>
      <c r="FNT36" s="74"/>
      <c r="FNU36" s="74"/>
      <c r="FNV36" s="85"/>
      <c r="FNW36" s="74"/>
      <c r="FNX36" s="74"/>
      <c r="FNY36" s="85"/>
      <c r="FNZ36" s="74"/>
      <c r="FOA36" s="74"/>
      <c r="FOB36" s="85"/>
      <c r="FOC36" s="74"/>
      <c r="FOD36" s="74"/>
      <c r="FOE36" s="85"/>
      <c r="FOF36" s="80"/>
      <c r="FOG36" s="80"/>
      <c r="FOH36" s="85"/>
      <c r="FOI36" s="77"/>
      <c r="FOJ36" s="74"/>
      <c r="FOK36" s="74"/>
      <c r="FOL36" s="85"/>
      <c r="FOM36" s="74"/>
      <c r="FON36" s="74"/>
      <c r="FOO36" s="85"/>
      <c r="FOP36" s="74"/>
      <c r="FOQ36" s="74"/>
      <c r="FOR36" s="85"/>
      <c r="FOS36" s="74"/>
      <c r="FOT36" s="74"/>
      <c r="FOU36" s="85"/>
      <c r="FOV36" s="80"/>
      <c r="FOW36" s="80"/>
      <c r="FOX36" s="85"/>
      <c r="FOY36" s="77"/>
      <c r="FOZ36" s="74"/>
      <c r="FPA36" s="74"/>
      <c r="FPB36" s="85"/>
      <c r="FPC36" s="74"/>
      <c r="FPD36" s="74"/>
      <c r="FPE36" s="85"/>
      <c r="FPF36" s="74"/>
      <c r="FPG36" s="74"/>
      <c r="FPH36" s="85"/>
      <c r="FPI36" s="74"/>
      <c r="FPJ36" s="74"/>
      <c r="FPK36" s="85"/>
      <c r="FPL36" s="80"/>
      <c r="FPM36" s="80"/>
      <c r="FPN36" s="85"/>
      <c r="FPO36" s="77"/>
      <c r="FPP36" s="74"/>
      <c r="FPQ36" s="74"/>
      <c r="FPR36" s="85"/>
      <c r="FPS36" s="74"/>
      <c r="FPT36" s="74"/>
      <c r="FPU36" s="85"/>
      <c r="FPV36" s="74"/>
      <c r="FPW36" s="74"/>
      <c r="FPX36" s="85"/>
      <c r="FPY36" s="74"/>
      <c r="FPZ36" s="74"/>
      <c r="FQA36" s="85"/>
      <c r="FQB36" s="80"/>
      <c r="FQC36" s="80"/>
      <c r="FQD36" s="85"/>
      <c r="FQE36" s="77"/>
      <c r="FQF36" s="74"/>
      <c r="FQG36" s="74"/>
      <c r="FQH36" s="85"/>
      <c r="FQI36" s="74"/>
      <c r="FQJ36" s="74"/>
      <c r="FQK36" s="85"/>
      <c r="FQL36" s="74"/>
      <c r="FQM36" s="74"/>
      <c r="FQN36" s="85"/>
      <c r="FQO36" s="74"/>
      <c r="FQP36" s="74"/>
      <c r="FQQ36" s="85"/>
      <c r="FQR36" s="80"/>
      <c r="FQS36" s="80"/>
      <c r="FQT36" s="85"/>
      <c r="FQU36" s="77"/>
      <c r="FQV36" s="74"/>
      <c r="FQW36" s="74"/>
      <c r="FQX36" s="85"/>
      <c r="FQY36" s="74"/>
      <c r="FQZ36" s="74"/>
      <c r="FRA36" s="85"/>
      <c r="FRB36" s="74"/>
      <c r="FRC36" s="74"/>
      <c r="FRD36" s="85"/>
      <c r="FRE36" s="74"/>
      <c r="FRF36" s="74"/>
      <c r="FRG36" s="85"/>
      <c r="FRH36" s="80"/>
      <c r="FRI36" s="80"/>
      <c r="FRJ36" s="85"/>
      <c r="FRK36" s="77"/>
      <c r="FRL36" s="74"/>
      <c r="FRM36" s="74"/>
      <c r="FRN36" s="85"/>
      <c r="FRO36" s="74"/>
      <c r="FRP36" s="74"/>
      <c r="FRQ36" s="85"/>
      <c r="FRR36" s="74"/>
      <c r="FRS36" s="74"/>
      <c r="FRT36" s="85"/>
      <c r="FRU36" s="74"/>
      <c r="FRV36" s="74"/>
      <c r="FRW36" s="85"/>
      <c r="FRX36" s="80"/>
      <c r="FRY36" s="80"/>
      <c r="FRZ36" s="85"/>
      <c r="FSA36" s="77"/>
      <c r="FSB36" s="74"/>
      <c r="FSC36" s="74"/>
      <c r="FSD36" s="85"/>
      <c r="FSE36" s="74"/>
      <c r="FSF36" s="74"/>
      <c r="FSG36" s="85"/>
      <c r="FSH36" s="74"/>
      <c r="FSI36" s="74"/>
      <c r="FSJ36" s="85"/>
      <c r="FSK36" s="74"/>
      <c r="FSL36" s="74"/>
      <c r="FSM36" s="85"/>
      <c r="FSN36" s="80"/>
      <c r="FSO36" s="80"/>
      <c r="FSP36" s="85"/>
      <c r="FSQ36" s="77"/>
      <c r="FSR36" s="74"/>
      <c r="FSS36" s="74"/>
      <c r="FST36" s="85"/>
      <c r="FSU36" s="74"/>
      <c r="FSV36" s="74"/>
      <c r="FSW36" s="85"/>
      <c r="FSX36" s="74"/>
      <c r="FSY36" s="74"/>
      <c r="FSZ36" s="85"/>
      <c r="FTA36" s="74"/>
      <c r="FTB36" s="74"/>
      <c r="FTC36" s="85"/>
      <c r="FTD36" s="80"/>
      <c r="FTE36" s="80"/>
      <c r="FTF36" s="85"/>
      <c r="FTG36" s="77"/>
      <c r="FTH36" s="74"/>
      <c r="FTI36" s="74"/>
      <c r="FTJ36" s="85"/>
      <c r="FTK36" s="74"/>
      <c r="FTL36" s="74"/>
      <c r="FTM36" s="85"/>
      <c r="FTN36" s="74"/>
      <c r="FTO36" s="74"/>
      <c r="FTP36" s="85"/>
      <c r="FTQ36" s="74"/>
      <c r="FTR36" s="74"/>
      <c r="FTS36" s="85"/>
      <c r="FTT36" s="80"/>
      <c r="FTU36" s="80"/>
      <c r="FTV36" s="85"/>
      <c r="FTW36" s="77"/>
      <c r="FTX36" s="74"/>
      <c r="FTY36" s="74"/>
      <c r="FTZ36" s="85"/>
      <c r="FUA36" s="74"/>
      <c r="FUB36" s="74"/>
      <c r="FUC36" s="85"/>
      <c r="FUD36" s="74"/>
      <c r="FUE36" s="74"/>
      <c r="FUF36" s="85"/>
      <c r="FUG36" s="74"/>
      <c r="FUH36" s="74"/>
      <c r="FUI36" s="85"/>
      <c r="FUJ36" s="80"/>
      <c r="FUK36" s="80"/>
      <c r="FUL36" s="85"/>
      <c r="FUM36" s="77"/>
      <c r="FUN36" s="74"/>
      <c r="FUO36" s="74"/>
      <c r="FUP36" s="85"/>
      <c r="FUQ36" s="74"/>
      <c r="FUR36" s="74"/>
      <c r="FUS36" s="85"/>
      <c r="FUT36" s="74"/>
      <c r="FUU36" s="74"/>
      <c r="FUV36" s="85"/>
      <c r="FUW36" s="74"/>
      <c r="FUX36" s="74"/>
      <c r="FUY36" s="85"/>
      <c r="FUZ36" s="80"/>
      <c r="FVA36" s="80"/>
      <c r="FVB36" s="85"/>
      <c r="FVC36" s="77"/>
      <c r="FVD36" s="74"/>
      <c r="FVE36" s="74"/>
      <c r="FVF36" s="85"/>
      <c r="FVG36" s="74"/>
      <c r="FVH36" s="74"/>
      <c r="FVI36" s="85"/>
      <c r="FVJ36" s="74"/>
      <c r="FVK36" s="74"/>
      <c r="FVL36" s="85"/>
      <c r="FVM36" s="74"/>
      <c r="FVN36" s="74"/>
      <c r="FVO36" s="85"/>
      <c r="FVP36" s="80"/>
      <c r="FVQ36" s="80"/>
      <c r="FVR36" s="85"/>
      <c r="FVS36" s="77"/>
      <c r="FVT36" s="74"/>
      <c r="FVU36" s="74"/>
      <c r="FVV36" s="85"/>
      <c r="FVW36" s="74"/>
      <c r="FVX36" s="74"/>
      <c r="FVY36" s="85"/>
      <c r="FVZ36" s="74"/>
      <c r="FWA36" s="74"/>
      <c r="FWB36" s="85"/>
      <c r="FWC36" s="74"/>
      <c r="FWD36" s="74"/>
      <c r="FWE36" s="85"/>
      <c r="FWF36" s="80"/>
      <c r="FWG36" s="80"/>
      <c r="FWH36" s="85"/>
      <c r="FWI36" s="77"/>
      <c r="FWJ36" s="74"/>
      <c r="FWK36" s="74"/>
      <c r="FWL36" s="85"/>
      <c r="FWM36" s="74"/>
      <c r="FWN36" s="74"/>
      <c r="FWO36" s="85"/>
      <c r="FWP36" s="74"/>
      <c r="FWQ36" s="74"/>
      <c r="FWR36" s="85"/>
      <c r="FWS36" s="74"/>
      <c r="FWT36" s="74"/>
      <c r="FWU36" s="85"/>
      <c r="FWV36" s="80"/>
      <c r="FWW36" s="80"/>
      <c r="FWX36" s="85"/>
      <c r="FWY36" s="77"/>
      <c r="FWZ36" s="74"/>
      <c r="FXA36" s="74"/>
      <c r="FXB36" s="85"/>
      <c r="FXC36" s="74"/>
      <c r="FXD36" s="74"/>
      <c r="FXE36" s="85"/>
      <c r="FXF36" s="74"/>
      <c r="FXG36" s="74"/>
      <c r="FXH36" s="85"/>
      <c r="FXI36" s="74"/>
      <c r="FXJ36" s="74"/>
      <c r="FXK36" s="85"/>
      <c r="FXL36" s="80"/>
      <c r="FXM36" s="80"/>
      <c r="FXN36" s="85"/>
      <c r="FXO36" s="77"/>
      <c r="FXP36" s="74"/>
      <c r="FXQ36" s="74"/>
      <c r="FXR36" s="85"/>
      <c r="FXS36" s="74"/>
      <c r="FXT36" s="74"/>
      <c r="FXU36" s="85"/>
      <c r="FXV36" s="74"/>
      <c r="FXW36" s="74"/>
      <c r="FXX36" s="85"/>
      <c r="FXY36" s="74"/>
      <c r="FXZ36" s="74"/>
      <c r="FYA36" s="85"/>
      <c r="FYB36" s="80"/>
      <c r="FYC36" s="80"/>
      <c r="FYD36" s="85"/>
      <c r="FYE36" s="77"/>
      <c r="FYF36" s="74"/>
      <c r="FYG36" s="74"/>
      <c r="FYH36" s="85"/>
      <c r="FYI36" s="74"/>
      <c r="FYJ36" s="74"/>
      <c r="FYK36" s="85"/>
      <c r="FYL36" s="74"/>
      <c r="FYM36" s="74"/>
      <c r="FYN36" s="85"/>
      <c r="FYO36" s="74"/>
      <c r="FYP36" s="74"/>
      <c r="FYQ36" s="85"/>
      <c r="FYR36" s="80"/>
      <c r="FYS36" s="80"/>
      <c r="FYT36" s="85"/>
      <c r="FYU36" s="77"/>
      <c r="FYV36" s="74"/>
      <c r="FYW36" s="74"/>
      <c r="FYX36" s="85"/>
      <c r="FYY36" s="74"/>
      <c r="FYZ36" s="74"/>
      <c r="FZA36" s="85"/>
      <c r="FZB36" s="74"/>
      <c r="FZC36" s="74"/>
      <c r="FZD36" s="85"/>
      <c r="FZE36" s="74"/>
      <c r="FZF36" s="74"/>
      <c r="FZG36" s="85"/>
      <c r="FZH36" s="80"/>
      <c r="FZI36" s="80"/>
      <c r="FZJ36" s="85"/>
      <c r="FZK36" s="77"/>
      <c r="FZL36" s="74"/>
      <c r="FZM36" s="74"/>
      <c r="FZN36" s="85"/>
      <c r="FZO36" s="74"/>
      <c r="FZP36" s="74"/>
      <c r="FZQ36" s="85"/>
      <c r="FZR36" s="74"/>
      <c r="FZS36" s="74"/>
      <c r="FZT36" s="85"/>
      <c r="FZU36" s="74"/>
      <c r="FZV36" s="74"/>
      <c r="FZW36" s="85"/>
      <c r="FZX36" s="80"/>
      <c r="FZY36" s="80"/>
      <c r="FZZ36" s="85"/>
      <c r="GAA36" s="77"/>
      <c r="GAB36" s="74"/>
      <c r="GAC36" s="74"/>
      <c r="GAD36" s="85"/>
      <c r="GAE36" s="74"/>
      <c r="GAF36" s="74"/>
      <c r="GAG36" s="85"/>
      <c r="GAH36" s="74"/>
      <c r="GAI36" s="74"/>
      <c r="GAJ36" s="85"/>
      <c r="GAK36" s="74"/>
      <c r="GAL36" s="74"/>
      <c r="GAM36" s="85"/>
      <c r="GAN36" s="80"/>
      <c r="GAO36" s="80"/>
      <c r="GAP36" s="85"/>
      <c r="GAQ36" s="77"/>
      <c r="GAR36" s="74"/>
      <c r="GAS36" s="74"/>
      <c r="GAT36" s="85"/>
      <c r="GAU36" s="74"/>
      <c r="GAV36" s="74"/>
      <c r="GAW36" s="85"/>
      <c r="GAX36" s="74"/>
      <c r="GAY36" s="74"/>
      <c r="GAZ36" s="85"/>
      <c r="GBA36" s="74"/>
      <c r="GBB36" s="74"/>
      <c r="GBC36" s="85"/>
      <c r="GBD36" s="80"/>
      <c r="GBE36" s="80"/>
      <c r="GBF36" s="85"/>
      <c r="GBG36" s="77"/>
      <c r="GBH36" s="74"/>
      <c r="GBI36" s="74"/>
      <c r="GBJ36" s="85"/>
      <c r="GBK36" s="74"/>
      <c r="GBL36" s="74"/>
      <c r="GBM36" s="85"/>
      <c r="GBN36" s="74"/>
      <c r="GBO36" s="74"/>
      <c r="GBP36" s="85"/>
      <c r="GBQ36" s="74"/>
      <c r="GBR36" s="74"/>
      <c r="GBS36" s="85"/>
      <c r="GBT36" s="80"/>
      <c r="GBU36" s="80"/>
      <c r="GBV36" s="85"/>
      <c r="GBW36" s="77"/>
      <c r="GBX36" s="74"/>
      <c r="GBY36" s="74"/>
      <c r="GBZ36" s="85"/>
      <c r="GCA36" s="74"/>
      <c r="GCB36" s="74"/>
      <c r="GCC36" s="85"/>
      <c r="GCD36" s="74"/>
      <c r="GCE36" s="74"/>
      <c r="GCF36" s="85"/>
      <c r="GCG36" s="74"/>
      <c r="GCH36" s="74"/>
      <c r="GCI36" s="85"/>
      <c r="GCJ36" s="80"/>
      <c r="GCK36" s="80"/>
      <c r="GCL36" s="85"/>
      <c r="GCM36" s="77"/>
      <c r="GCN36" s="74"/>
      <c r="GCO36" s="74"/>
      <c r="GCP36" s="85"/>
      <c r="GCQ36" s="74"/>
      <c r="GCR36" s="74"/>
      <c r="GCS36" s="85"/>
      <c r="GCT36" s="74"/>
      <c r="GCU36" s="74"/>
      <c r="GCV36" s="85"/>
      <c r="GCW36" s="74"/>
      <c r="GCX36" s="74"/>
      <c r="GCY36" s="85"/>
      <c r="GCZ36" s="80"/>
      <c r="GDA36" s="80"/>
      <c r="GDB36" s="85"/>
      <c r="GDC36" s="77"/>
      <c r="GDD36" s="74"/>
      <c r="GDE36" s="74"/>
      <c r="GDF36" s="85"/>
      <c r="GDG36" s="74"/>
      <c r="GDH36" s="74"/>
      <c r="GDI36" s="85"/>
      <c r="GDJ36" s="74"/>
      <c r="GDK36" s="74"/>
      <c r="GDL36" s="85"/>
      <c r="GDM36" s="74"/>
      <c r="GDN36" s="74"/>
      <c r="GDO36" s="85"/>
      <c r="GDP36" s="80"/>
      <c r="GDQ36" s="80"/>
      <c r="GDR36" s="85"/>
      <c r="GDS36" s="77"/>
      <c r="GDT36" s="74"/>
      <c r="GDU36" s="74"/>
      <c r="GDV36" s="85"/>
      <c r="GDW36" s="74"/>
      <c r="GDX36" s="74"/>
      <c r="GDY36" s="85"/>
      <c r="GDZ36" s="74"/>
      <c r="GEA36" s="74"/>
      <c r="GEB36" s="85"/>
      <c r="GEC36" s="74"/>
      <c r="GED36" s="74"/>
      <c r="GEE36" s="85"/>
      <c r="GEF36" s="80"/>
      <c r="GEG36" s="80"/>
      <c r="GEH36" s="85"/>
      <c r="GEI36" s="77"/>
      <c r="GEJ36" s="74"/>
      <c r="GEK36" s="74"/>
      <c r="GEL36" s="85"/>
      <c r="GEM36" s="74"/>
      <c r="GEN36" s="74"/>
      <c r="GEO36" s="85"/>
      <c r="GEP36" s="74"/>
      <c r="GEQ36" s="74"/>
      <c r="GER36" s="85"/>
      <c r="GES36" s="74"/>
      <c r="GET36" s="74"/>
      <c r="GEU36" s="85"/>
      <c r="GEV36" s="80"/>
      <c r="GEW36" s="80"/>
      <c r="GEX36" s="85"/>
      <c r="GEY36" s="77"/>
      <c r="GEZ36" s="74"/>
      <c r="GFA36" s="74"/>
      <c r="GFB36" s="85"/>
      <c r="GFC36" s="74"/>
      <c r="GFD36" s="74"/>
      <c r="GFE36" s="85"/>
      <c r="GFF36" s="74"/>
      <c r="GFG36" s="74"/>
      <c r="GFH36" s="85"/>
      <c r="GFI36" s="74"/>
      <c r="GFJ36" s="74"/>
      <c r="GFK36" s="85"/>
      <c r="GFL36" s="80"/>
      <c r="GFM36" s="80"/>
      <c r="GFN36" s="85"/>
      <c r="GFO36" s="77"/>
      <c r="GFP36" s="74"/>
      <c r="GFQ36" s="74"/>
      <c r="GFR36" s="85"/>
      <c r="GFS36" s="74"/>
      <c r="GFT36" s="74"/>
      <c r="GFU36" s="85"/>
      <c r="GFV36" s="74"/>
      <c r="GFW36" s="74"/>
      <c r="GFX36" s="85"/>
      <c r="GFY36" s="74"/>
      <c r="GFZ36" s="74"/>
      <c r="GGA36" s="85"/>
      <c r="GGB36" s="80"/>
      <c r="GGC36" s="80"/>
      <c r="GGD36" s="85"/>
      <c r="GGE36" s="77"/>
      <c r="GGF36" s="74"/>
      <c r="GGG36" s="74"/>
      <c r="GGH36" s="85"/>
      <c r="GGI36" s="74"/>
      <c r="GGJ36" s="74"/>
      <c r="GGK36" s="85"/>
      <c r="GGL36" s="74"/>
      <c r="GGM36" s="74"/>
      <c r="GGN36" s="85"/>
      <c r="GGO36" s="74"/>
      <c r="GGP36" s="74"/>
      <c r="GGQ36" s="85"/>
      <c r="GGR36" s="80"/>
      <c r="GGS36" s="80"/>
      <c r="GGT36" s="85"/>
      <c r="GGU36" s="77"/>
      <c r="GGV36" s="74"/>
      <c r="GGW36" s="74"/>
      <c r="GGX36" s="85"/>
      <c r="GGY36" s="74"/>
      <c r="GGZ36" s="74"/>
      <c r="GHA36" s="85"/>
      <c r="GHB36" s="74"/>
      <c r="GHC36" s="74"/>
      <c r="GHD36" s="85"/>
      <c r="GHE36" s="74"/>
      <c r="GHF36" s="74"/>
      <c r="GHG36" s="85"/>
      <c r="GHH36" s="80"/>
      <c r="GHI36" s="80"/>
      <c r="GHJ36" s="85"/>
      <c r="GHK36" s="77"/>
      <c r="GHL36" s="74"/>
      <c r="GHM36" s="74"/>
      <c r="GHN36" s="85"/>
      <c r="GHO36" s="74"/>
      <c r="GHP36" s="74"/>
      <c r="GHQ36" s="85"/>
      <c r="GHR36" s="74"/>
      <c r="GHS36" s="74"/>
      <c r="GHT36" s="85"/>
      <c r="GHU36" s="74"/>
      <c r="GHV36" s="74"/>
      <c r="GHW36" s="85"/>
      <c r="GHX36" s="80"/>
      <c r="GHY36" s="80"/>
      <c r="GHZ36" s="85"/>
      <c r="GIA36" s="77"/>
      <c r="GIB36" s="74"/>
      <c r="GIC36" s="74"/>
      <c r="GID36" s="85"/>
      <c r="GIE36" s="74"/>
      <c r="GIF36" s="74"/>
      <c r="GIG36" s="85"/>
      <c r="GIH36" s="74"/>
      <c r="GII36" s="74"/>
      <c r="GIJ36" s="85"/>
      <c r="GIK36" s="74"/>
      <c r="GIL36" s="74"/>
      <c r="GIM36" s="85"/>
      <c r="GIN36" s="80"/>
      <c r="GIO36" s="80"/>
      <c r="GIP36" s="85"/>
      <c r="GIQ36" s="77"/>
      <c r="GIR36" s="74"/>
      <c r="GIS36" s="74"/>
      <c r="GIT36" s="85"/>
      <c r="GIU36" s="74"/>
      <c r="GIV36" s="74"/>
      <c r="GIW36" s="85"/>
      <c r="GIX36" s="74"/>
      <c r="GIY36" s="74"/>
      <c r="GIZ36" s="85"/>
      <c r="GJA36" s="74"/>
      <c r="GJB36" s="74"/>
      <c r="GJC36" s="85"/>
      <c r="GJD36" s="80"/>
      <c r="GJE36" s="80"/>
      <c r="GJF36" s="85"/>
      <c r="GJG36" s="77"/>
      <c r="GJH36" s="74"/>
      <c r="GJI36" s="74"/>
      <c r="GJJ36" s="85"/>
      <c r="GJK36" s="74"/>
      <c r="GJL36" s="74"/>
      <c r="GJM36" s="85"/>
      <c r="GJN36" s="74"/>
      <c r="GJO36" s="74"/>
      <c r="GJP36" s="85"/>
      <c r="GJQ36" s="74"/>
      <c r="GJR36" s="74"/>
      <c r="GJS36" s="85"/>
      <c r="GJT36" s="80"/>
      <c r="GJU36" s="80"/>
      <c r="GJV36" s="85"/>
      <c r="GJW36" s="77"/>
      <c r="GJX36" s="74"/>
      <c r="GJY36" s="74"/>
      <c r="GJZ36" s="85"/>
      <c r="GKA36" s="74"/>
      <c r="GKB36" s="74"/>
      <c r="GKC36" s="85"/>
      <c r="GKD36" s="74"/>
      <c r="GKE36" s="74"/>
      <c r="GKF36" s="85"/>
      <c r="GKG36" s="74"/>
      <c r="GKH36" s="74"/>
      <c r="GKI36" s="85"/>
      <c r="GKJ36" s="80"/>
      <c r="GKK36" s="80"/>
      <c r="GKL36" s="85"/>
      <c r="GKM36" s="77"/>
      <c r="GKN36" s="74"/>
      <c r="GKO36" s="74"/>
      <c r="GKP36" s="85"/>
      <c r="GKQ36" s="74"/>
      <c r="GKR36" s="74"/>
      <c r="GKS36" s="85"/>
      <c r="GKT36" s="74"/>
      <c r="GKU36" s="74"/>
      <c r="GKV36" s="85"/>
      <c r="GKW36" s="74"/>
      <c r="GKX36" s="74"/>
      <c r="GKY36" s="85"/>
      <c r="GKZ36" s="80"/>
      <c r="GLA36" s="80"/>
      <c r="GLB36" s="85"/>
      <c r="GLC36" s="77"/>
      <c r="GLD36" s="74"/>
      <c r="GLE36" s="74"/>
      <c r="GLF36" s="85"/>
      <c r="GLG36" s="74"/>
      <c r="GLH36" s="74"/>
      <c r="GLI36" s="85"/>
      <c r="GLJ36" s="74"/>
      <c r="GLK36" s="74"/>
      <c r="GLL36" s="85"/>
      <c r="GLM36" s="74"/>
      <c r="GLN36" s="74"/>
      <c r="GLO36" s="85"/>
      <c r="GLP36" s="80"/>
      <c r="GLQ36" s="80"/>
      <c r="GLR36" s="85"/>
      <c r="GLS36" s="77"/>
      <c r="GLT36" s="74"/>
      <c r="GLU36" s="74"/>
      <c r="GLV36" s="85"/>
      <c r="GLW36" s="74"/>
      <c r="GLX36" s="74"/>
      <c r="GLY36" s="85"/>
      <c r="GLZ36" s="74"/>
      <c r="GMA36" s="74"/>
      <c r="GMB36" s="85"/>
      <c r="GMC36" s="74"/>
      <c r="GMD36" s="74"/>
      <c r="GME36" s="85"/>
      <c r="GMF36" s="80"/>
      <c r="GMG36" s="80"/>
      <c r="GMH36" s="85"/>
      <c r="GMI36" s="77"/>
      <c r="GMJ36" s="74"/>
      <c r="GMK36" s="74"/>
      <c r="GML36" s="85"/>
      <c r="GMM36" s="74"/>
      <c r="GMN36" s="74"/>
      <c r="GMO36" s="85"/>
      <c r="GMP36" s="74"/>
      <c r="GMQ36" s="74"/>
      <c r="GMR36" s="85"/>
      <c r="GMS36" s="74"/>
      <c r="GMT36" s="74"/>
      <c r="GMU36" s="85"/>
      <c r="GMV36" s="80"/>
      <c r="GMW36" s="80"/>
      <c r="GMX36" s="85"/>
      <c r="GMY36" s="77"/>
      <c r="GMZ36" s="74"/>
      <c r="GNA36" s="74"/>
      <c r="GNB36" s="85"/>
      <c r="GNC36" s="74"/>
      <c r="GND36" s="74"/>
      <c r="GNE36" s="85"/>
      <c r="GNF36" s="74"/>
      <c r="GNG36" s="74"/>
      <c r="GNH36" s="85"/>
      <c r="GNI36" s="74"/>
      <c r="GNJ36" s="74"/>
      <c r="GNK36" s="85"/>
      <c r="GNL36" s="80"/>
      <c r="GNM36" s="80"/>
      <c r="GNN36" s="85"/>
      <c r="GNO36" s="77"/>
      <c r="GNP36" s="74"/>
      <c r="GNQ36" s="74"/>
      <c r="GNR36" s="85"/>
      <c r="GNS36" s="74"/>
      <c r="GNT36" s="74"/>
      <c r="GNU36" s="85"/>
      <c r="GNV36" s="74"/>
      <c r="GNW36" s="74"/>
      <c r="GNX36" s="85"/>
      <c r="GNY36" s="74"/>
      <c r="GNZ36" s="74"/>
      <c r="GOA36" s="85"/>
      <c r="GOB36" s="80"/>
      <c r="GOC36" s="80"/>
      <c r="GOD36" s="85"/>
      <c r="GOE36" s="77"/>
      <c r="GOF36" s="74"/>
      <c r="GOG36" s="74"/>
      <c r="GOH36" s="85"/>
      <c r="GOI36" s="74"/>
      <c r="GOJ36" s="74"/>
      <c r="GOK36" s="85"/>
      <c r="GOL36" s="74"/>
      <c r="GOM36" s="74"/>
      <c r="GON36" s="85"/>
      <c r="GOO36" s="74"/>
      <c r="GOP36" s="74"/>
      <c r="GOQ36" s="85"/>
      <c r="GOR36" s="80"/>
      <c r="GOS36" s="80"/>
      <c r="GOT36" s="85"/>
      <c r="GOU36" s="77"/>
      <c r="GOV36" s="74"/>
      <c r="GOW36" s="74"/>
      <c r="GOX36" s="85"/>
      <c r="GOY36" s="74"/>
      <c r="GOZ36" s="74"/>
      <c r="GPA36" s="85"/>
      <c r="GPB36" s="74"/>
      <c r="GPC36" s="74"/>
      <c r="GPD36" s="85"/>
      <c r="GPE36" s="74"/>
      <c r="GPF36" s="74"/>
      <c r="GPG36" s="85"/>
      <c r="GPH36" s="80"/>
      <c r="GPI36" s="80"/>
      <c r="GPJ36" s="85"/>
      <c r="GPK36" s="77"/>
      <c r="GPL36" s="74"/>
      <c r="GPM36" s="74"/>
      <c r="GPN36" s="85"/>
      <c r="GPO36" s="74"/>
      <c r="GPP36" s="74"/>
      <c r="GPQ36" s="85"/>
      <c r="GPR36" s="74"/>
      <c r="GPS36" s="74"/>
      <c r="GPT36" s="85"/>
      <c r="GPU36" s="74"/>
      <c r="GPV36" s="74"/>
      <c r="GPW36" s="85"/>
      <c r="GPX36" s="80"/>
      <c r="GPY36" s="80"/>
      <c r="GPZ36" s="85"/>
      <c r="GQA36" s="77"/>
      <c r="GQB36" s="74"/>
      <c r="GQC36" s="74"/>
      <c r="GQD36" s="85"/>
      <c r="GQE36" s="74"/>
      <c r="GQF36" s="74"/>
      <c r="GQG36" s="85"/>
      <c r="GQH36" s="74"/>
      <c r="GQI36" s="74"/>
      <c r="GQJ36" s="85"/>
      <c r="GQK36" s="74"/>
      <c r="GQL36" s="74"/>
      <c r="GQM36" s="85"/>
      <c r="GQN36" s="80"/>
      <c r="GQO36" s="80"/>
      <c r="GQP36" s="85"/>
      <c r="GQQ36" s="77"/>
      <c r="GQR36" s="74"/>
      <c r="GQS36" s="74"/>
      <c r="GQT36" s="85"/>
      <c r="GQU36" s="74"/>
      <c r="GQV36" s="74"/>
      <c r="GQW36" s="85"/>
      <c r="GQX36" s="74"/>
      <c r="GQY36" s="74"/>
      <c r="GQZ36" s="85"/>
      <c r="GRA36" s="74"/>
      <c r="GRB36" s="74"/>
      <c r="GRC36" s="85"/>
      <c r="GRD36" s="80"/>
      <c r="GRE36" s="80"/>
      <c r="GRF36" s="85"/>
      <c r="GRG36" s="77"/>
      <c r="GRH36" s="74"/>
      <c r="GRI36" s="74"/>
      <c r="GRJ36" s="85"/>
      <c r="GRK36" s="74"/>
      <c r="GRL36" s="74"/>
      <c r="GRM36" s="85"/>
      <c r="GRN36" s="74"/>
      <c r="GRO36" s="74"/>
      <c r="GRP36" s="85"/>
      <c r="GRQ36" s="74"/>
      <c r="GRR36" s="74"/>
      <c r="GRS36" s="85"/>
      <c r="GRT36" s="80"/>
      <c r="GRU36" s="80"/>
      <c r="GRV36" s="85"/>
      <c r="GRW36" s="77"/>
      <c r="GRX36" s="74"/>
      <c r="GRY36" s="74"/>
      <c r="GRZ36" s="85"/>
      <c r="GSA36" s="74"/>
      <c r="GSB36" s="74"/>
      <c r="GSC36" s="85"/>
      <c r="GSD36" s="74"/>
      <c r="GSE36" s="74"/>
      <c r="GSF36" s="85"/>
      <c r="GSG36" s="74"/>
      <c r="GSH36" s="74"/>
      <c r="GSI36" s="85"/>
      <c r="GSJ36" s="80"/>
      <c r="GSK36" s="80"/>
      <c r="GSL36" s="85"/>
      <c r="GSM36" s="77"/>
      <c r="GSN36" s="74"/>
      <c r="GSO36" s="74"/>
      <c r="GSP36" s="85"/>
      <c r="GSQ36" s="74"/>
      <c r="GSR36" s="74"/>
      <c r="GSS36" s="85"/>
      <c r="GST36" s="74"/>
      <c r="GSU36" s="74"/>
      <c r="GSV36" s="85"/>
      <c r="GSW36" s="74"/>
      <c r="GSX36" s="74"/>
      <c r="GSY36" s="85"/>
      <c r="GSZ36" s="80"/>
      <c r="GTA36" s="80"/>
      <c r="GTB36" s="85"/>
      <c r="GTC36" s="77"/>
      <c r="GTD36" s="74"/>
      <c r="GTE36" s="74"/>
      <c r="GTF36" s="85"/>
      <c r="GTG36" s="74"/>
      <c r="GTH36" s="74"/>
      <c r="GTI36" s="85"/>
      <c r="GTJ36" s="74"/>
      <c r="GTK36" s="74"/>
      <c r="GTL36" s="85"/>
      <c r="GTM36" s="74"/>
      <c r="GTN36" s="74"/>
      <c r="GTO36" s="85"/>
      <c r="GTP36" s="80"/>
      <c r="GTQ36" s="80"/>
      <c r="GTR36" s="85"/>
      <c r="GTS36" s="77"/>
      <c r="GTT36" s="74"/>
      <c r="GTU36" s="74"/>
      <c r="GTV36" s="85"/>
      <c r="GTW36" s="74"/>
      <c r="GTX36" s="74"/>
      <c r="GTY36" s="85"/>
      <c r="GTZ36" s="74"/>
      <c r="GUA36" s="74"/>
      <c r="GUB36" s="85"/>
      <c r="GUC36" s="74"/>
      <c r="GUD36" s="74"/>
      <c r="GUE36" s="85"/>
      <c r="GUF36" s="80"/>
      <c r="GUG36" s="80"/>
      <c r="GUH36" s="85"/>
      <c r="GUI36" s="77"/>
      <c r="GUJ36" s="74"/>
      <c r="GUK36" s="74"/>
      <c r="GUL36" s="85"/>
      <c r="GUM36" s="74"/>
      <c r="GUN36" s="74"/>
      <c r="GUO36" s="85"/>
      <c r="GUP36" s="74"/>
      <c r="GUQ36" s="74"/>
      <c r="GUR36" s="85"/>
      <c r="GUS36" s="74"/>
      <c r="GUT36" s="74"/>
      <c r="GUU36" s="85"/>
      <c r="GUV36" s="80"/>
      <c r="GUW36" s="80"/>
      <c r="GUX36" s="85"/>
      <c r="GUY36" s="77"/>
      <c r="GUZ36" s="74"/>
      <c r="GVA36" s="74"/>
      <c r="GVB36" s="85"/>
      <c r="GVC36" s="74"/>
      <c r="GVD36" s="74"/>
      <c r="GVE36" s="85"/>
      <c r="GVF36" s="74"/>
      <c r="GVG36" s="74"/>
      <c r="GVH36" s="85"/>
      <c r="GVI36" s="74"/>
      <c r="GVJ36" s="74"/>
      <c r="GVK36" s="85"/>
      <c r="GVL36" s="80"/>
      <c r="GVM36" s="80"/>
      <c r="GVN36" s="85"/>
      <c r="GVO36" s="77"/>
      <c r="GVP36" s="74"/>
      <c r="GVQ36" s="74"/>
      <c r="GVR36" s="85"/>
      <c r="GVS36" s="74"/>
      <c r="GVT36" s="74"/>
      <c r="GVU36" s="85"/>
      <c r="GVV36" s="74"/>
      <c r="GVW36" s="74"/>
      <c r="GVX36" s="85"/>
      <c r="GVY36" s="74"/>
      <c r="GVZ36" s="74"/>
      <c r="GWA36" s="85"/>
      <c r="GWB36" s="80"/>
      <c r="GWC36" s="80"/>
      <c r="GWD36" s="85"/>
      <c r="GWE36" s="77"/>
      <c r="GWF36" s="74"/>
      <c r="GWG36" s="74"/>
      <c r="GWH36" s="85"/>
      <c r="GWI36" s="74"/>
      <c r="GWJ36" s="74"/>
      <c r="GWK36" s="85"/>
      <c r="GWL36" s="74"/>
      <c r="GWM36" s="74"/>
      <c r="GWN36" s="85"/>
      <c r="GWO36" s="74"/>
      <c r="GWP36" s="74"/>
      <c r="GWQ36" s="85"/>
      <c r="GWR36" s="80"/>
      <c r="GWS36" s="80"/>
      <c r="GWT36" s="85"/>
      <c r="GWU36" s="77"/>
      <c r="GWV36" s="74"/>
      <c r="GWW36" s="74"/>
      <c r="GWX36" s="85"/>
      <c r="GWY36" s="74"/>
      <c r="GWZ36" s="74"/>
      <c r="GXA36" s="85"/>
      <c r="GXB36" s="74"/>
      <c r="GXC36" s="74"/>
      <c r="GXD36" s="85"/>
      <c r="GXE36" s="74"/>
      <c r="GXF36" s="74"/>
      <c r="GXG36" s="85"/>
      <c r="GXH36" s="80"/>
      <c r="GXI36" s="80"/>
      <c r="GXJ36" s="85"/>
      <c r="GXK36" s="77"/>
      <c r="GXL36" s="74"/>
      <c r="GXM36" s="74"/>
      <c r="GXN36" s="85"/>
      <c r="GXO36" s="74"/>
      <c r="GXP36" s="74"/>
      <c r="GXQ36" s="85"/>
      <c r="GXR36" s="74"/>
      <c r="GXS36" s="74"/>
      <c r="GXT36" s="85"/>
      <c r="GXU36" s="74"/>
      <c r="GXV36" s="74"/>
      <c r="GXW36" s="85"/>
      <c r="GXX36" s="80"/>
      <c r="GXY36" s="80"/>
      <c r="GXZ36" s="85"/>
      <c r="GYA36" s="77"/>
      <c r="GYB36" s="74"/>
      <c r="GYC36" s="74"/>
      <c r="GYD36" s="85"/>
      <c r="GYE36" s="74"/>
      <c r="GYF36" s="74"/>
      <c r="GYG36" s="85"/>
      <c r="GYH36" s="74"/>
      <c r="GYI36" s="74"/>
      <c r="GYJ36" s="85"/>
      <c r="GYK36" s="74"/>
      <c r="GYL36" s="74"/>
      <c r="GYM36" s="85"/>
      <c r="GYN36" s="80"/>
      <c r="GYO36" s="80"/>
      <c r="GYP36" s="85"/>
      <c r="GYQ36" s="77"/>
      <c r="GYR36" s="74"/>
      <c r="GYS36" s="74"/>
      <c r="GYT36" s="85"/>
      <c r="GYU36" s="74"/>
      <c r="GYV36" s="74"/>
      <c r="GYW36" s="85"/>
      <c r="GYX36" s="74"/>
      <c r="GYY36" s="74"/>
      <c r="GYZ36" s="85"/>
      <c r="GZA36" s="74"/>
      <c r="GZB36" s="74"/>
      <c r="GZC36" s="85"/>
      <c r="GZD36" s="80"/>
      <c r="GZE36" s="80"/>
      <c r="GZF36" s="85"/>
      <c r="GZG36" s="77"/>
      <c r="GZH36" s="74"/>
      <c r="GZI36" s="74"/>
      <c r="GZJ36" s="85"/>
      <c r="GZK36" s="74"/>
      <c r="GZL36" s="74"/>
      <c r="GZM36" s="85"/>
      <c r="GZN36" s="74"/>
      <c r="GZO36" s="74"/>
      <c r="GZP36" s="85"/>
      <c r="GZQ36" s="74"/>
      <c r="GZR36" s="74"/>
      <c r="GZS36" s="85"/>
      <c r="GZT36" s="80"/>
      <c r="GZU36" s="80"/>
      <c r="GZV36" s="85"/>
      <c r="GZW36" s="77"/>
      <c r="GZX36" s="74"/>
      <c r="GZY36" s="74"/>
      <c r="GZZ36" s="85"/>
      <c r="HAA36" s="74"/>
      <c r="HAB36" s="74"/>
      <c r="HAC36" s="85"/>
      <c r="HAD36" s="74"/>
      <c r="HAE36" s="74"/>
      <c r="HAF36" s="85"/>
      <c r="HAG36" s="74"/>
      <c r="HAH36" s="74"/>
      <c r="HAI36" s="85"/>
      <c r="HAJ36" s="80"/>
      <c r="HAK36" s="80"/>
      <c r="HAL36" s="85"/>
      <c r="HAM36" s="77"/>
      <c r="HAN36" s="74"/>
      <c r="HAO36" s="74"/>
      <c r="HAP36" s="85"/>
      <c r="HAQ36" s="74"/>
      <c r="HAR36" s="74"/>
      <c r="HAS36" s="85"/>
      <c r="HAT36" s="74"/>
      <c r="HAU36" s="74"/>
      <c r="HAV36" s="85"/>
      <c r="HAW36" s="74"/>
      <c r="HAX36" s="74"/>
      <c r="HAY36" s="85"/>
      <c r="HAZ36" s="80"/>
      <c r="HBA36" s="80"/>
      <c r="HBB36" s="85"/>
      <c r="HBC36" s="77"/>
      <c r="HBD36" s="74"/>
      <c r="HBE36" s="74"/>
      <c r="HBF36" s="85"/>
      <c r="HBG36" s="74"/>
      <c r="HBH36" s="74"/>
      <c r="HBI36" s="85"/>
      <c r="HBJ36" s="74"/>
      <c r="HBK36" s="74"/>
      <c r="HBL36" s="85"/>
      <c r="HBM36" s="74"/>
      <c r="HBN36" s="74"/>
      <c r="HBO36" s="85"/>
      <c r="HBP36" s="80"/>
      <c r="HBQ36" s="80"/>
      <c r="HBR36" s="85"/>
      <c r="HBS36" s="77"/>
      <c r="HBT36" s="74"/>
      <c r="HBU36" s="74"/>
      <c r="HBV36" s="85"/>
      <c r="HBW36" s="74"/>
      <c r="HBX36" s="74"/>
      <c r="HBY36" s="85"/>
      <c r="HBZ36" s="74"/>
      <c r="HCA36" s="74"/>
      <c r="HCB36" s="85"/>
      <c r="HCC36" s="74"/>
      <c r="HCD36" s="74"/>
      <c r="HCE36" s="85"/>
      <c r="HCF36" s="80"/>
      <c r="HCG36" s="80"/>
      <c r="HCH36" s="85"/>
      <c r="HCI36" s="77"/>
      <c r="HCJ36" s="74"/>
      <c r="HCK36" s="74"/>
      <c r="HCL36" s="85"/>
      <c r="HCM36" s="74"/>
      <c r="HCN36" s="74"/>
      <c r="HCO36" s="85"/>
      <c r="HCP36" s="74"/>
      <c r="HCQ36" s="74"/>
      <c r="HCR36" s="85"/>
      <c r="HCS36" s="74"/>
      <c r="HCT36" s="74"/>
      <c r="HCU36" s="85"/>
      <c r="HCV36" s="80"/>
      <c r="HCW36" s="80"/>
      <c r="HCX36" s="85"/>
      <c r="HCY36" s="77"/>
      <c r="HCZ36" s="74"/>
      <c r="HDA36" s="74"/>
      <c r="HDB36" s="85"/>
      <c r="HDC36" s="74"/>
      <c r="HDD36" s="74"/>
      <c r="HDE36" s="85"/>
      <c r="HDF36" s="74"/>
      <c r="HDG36" s="74"/>
      <c r="HDH36" s="85"/>
      <c r="HDI36" s="74"/>
      <c r="HDJ36" s="74"/>
      <c r="HDK36" s="85"/>
      <c r="HDL36" s="80"/>
      <c r="HDM36" s="80"/>
      <c r="HDN36" s="85"/>
      <c r="HDO36" s="77"/>
      <c r="HDP36" s="74"/>
      <c r="HDQ36" s="74"/>
      <c r="HDR36" s="85"/>
      <c r="HDS36" s="74"/>
      <c r="HDT36" s="74"/>
      <c r="HDU36" s="85"/>
      <c r="HDV36" s="74"/>
      <c r="HDW36" s="74"/>
      <c r="HDX36" s="85"/>
      <c r="HDY36" s="74"/>
      <c r="HDZ36" s="74"/>
      <c r="HEA36" s="85"/>
      <c r="HEB36" s="80"/>
      <c r="HEC36" s="80"/>
      <c r="HED36" s="85"/>
      <c r="HEE36" s="77"/>
      <c r="HEF36" s="74"/>
      <c r="HEG36" s="74"/>
      <c r="HEH36" s="85"/>
      <c r="HEI36" s="74"/>
      <c r="HEJ36" s="74"/>
      <c r="HEK36" s="85"/>
      <c r="HEL36" s="74"/>
      <c r="HEM36" s="74"/>
      <c r="HEN36" s="85"/>
      <c r="HEO36" s="74"/>
      <c r="HEP36" s="74"/>
      <c r="HEQ36" s="85"/>
      <c r="HER36" s="80"/>
      <c r="HES36" s="80"/>
      <c r="HET36" s="85"/>
      <c r="HEU36" s="77"/>
      <c r="HEV36" s="74"/>
      <c r="HEW36" s="74"/>
      <c r="HEX36" s="85"/>
      <c r="HEY36" s="74"/>
      <c r="HEZ36" s="74"/>
      <c r="HFA36" s="85"/>
      <c r="HFB36" s="74"/>
      <c r="HFC36" s="74"/>
      <c r="HFD36" s="85"/>
      <c r="HFE36" s="74"/>
      <c r="HFF36" s="74"/>
      <c r="HFG36" s="85"/>
      <c r="HFH36" s="80"/>
      <c r="HFI36" s="80"/>
      <c r="HFJ36" s="85"/>
      <c r="HFK36" s="77"/>
      <c r="HFL36" s="74"/>
      <c r="HFM36" s="74"/>
      <c r="HFN36" s="85"/>
      <c r="HFO36" s="74"/>
      <c r="HFP36" s="74"/>
      <c r="HFQ36" s="85"/>
      <c r="HFR36" s="74"/>
      <c r="HFS36" s="74"/>
      <c r="HFT36" s="85"/>
      <c r="HFU36" s="74"/>
      <c r="HFV36" s="74"/>
      <c r="HFW36" s="85"/>
      <c r="HFX36" s="80"/>
      <c r="HFY36" s="80"/>
      <c r="HFZ36" s="85"/>
      <c r="HGA36" s="77"/>
      <c r="HGB36" s="74"/>
      <c r="HGC36" s="74"/>
      <c r="HGD36" s="85"/>
      <c r="HGE36" s="74"/>
      <c r="HGF36" s="74"/>
      <c r="HGG36" s="85"/>
      <c r="HGH36" s="74"/>
      <c r="HGI36" s="74"/>
      <c r="HGJ36" s="85"/>
      <c r="HGK36" s="74"/>
      <c r="HGL36" s="74"/>
      <c r="HGM36" s="85"/>
      <c r="HGN36" s="80"/>
      <c r="HGO36" s="80"/>
      <c r="HGP36" s="85"/>
      <c r="HGQ36" s="77"/>
      <c r="HGR36" s="74"/>
      <c r="HGS36" s="74"/>
      <c r="HGT36" s="85"/>
      <c r="HGU36" s="74"/>
      <c r="HGV36" s="74"/>
      <c r="HGW36" s="85"/>
      <c r="HGX36" s="74"/>
      <c r="HGY36" s="74"/>
      <c r="HGZ36" s="85"/>
      <c r="HHA36" s="74"/>
      <c r="HHB36" s="74"/>
      <c r="HHC36" s="85"/>
      <c r="HHD36" s="80"/>
      <c r="HHE36" s="80"/>
      <c r="HHF36" s="85"/>
      <c r="HHG36" s="77"/>
      <c r="HHH36" s="74"/>
      <c r="HHI36" s="74"/>
      <c r="HHJ36" s="85"/>
      <c r="HHK36" s="74"/>
      <c r="HHL36" s="74"/>
      <c r="HHM36" s="85"/>
      <c r="HHN36" s="74"/>
      <c r="HHO36" s="74"/>
      <c r="HHP36" s="85"/>
      <c r="HHQ36" s="74"/>
      <c r="HHR36" s="74"/>
      <c r="HHS36" s="85"/>
      <c r="HHT36" s="80"/>
      <c r="HHU36" s="80"/>
      <c r="HHV36" s="85"/>
      <c r="HHW36" s="77"/>
      <c r="HHX36" s="74"/>
      <c r="HHY36" s="74"/>
      <c r="HHZ36" s="85"/>
      <c r="HIA36" s="74"/>
      <c r="HIB36" s="74"/>
      <c r="HIC36" s="85"/>
      <c r="HID36" s="74"/>
      <c r="HIE36" s="74"/>
      <c r="HIF36" s="85"/>
      <c r="HIG36" s="74"/>
      <c r="HIH36" s="74"/>
      <c r="HII36" s="85"/>
      <c r="HIJ36" s="80"/>
      <c r="HIK36" s="80"/>
      <c r="HIL36" s="85"/>
      <c r="HIM36" s="77"/>
      <c r="HIN36" s="74"/>
      <c r="HIO36" s="74"/>
      <c r="HIP36" s="85"/>
      <c r="HIQ36" s="74"/>
      <c r="HIR36" s="74"/>
      <c r="HIS36" s="85"/>
      <c r="HIT36" s="74"/>
      <c r="HIU36" s="74"/>
      <c r="HIV36" s="85"/>
      <c r="HIW36" s="74"/>
      <c r="HIX36" s="74"/>
      <c r="HIY36" s="85"/>
      <c r="HIZ36" s="80"/>
      <c r="HJA36" s="80"/>
      <c r="HJB36" s="85"/>
      <c r="HJC36" s="77"/>
      <c r="HJD36" s="74"/>
      <c r="HJE36" s="74"/>
      <c r="HJF36" s="85"/>
      <c r="HJG36" s="74"/>
      <c r="HJH36" s="74"/>
      <c r="HJI36" s="85"/>
      <c r="HJJ36" s="74"/>
      <c r="HJK36" s="74"/>
      <c r="HJL36" s="85"/>
      <c r="HJM36" s="74"/>
      <c r="HJN36" s="74"/>
      <c r="HJO36" s="85"/>
      <c r="HJP36" s="80"/>
      <c r="HJQ36" s="80"/>
      <c r="HJR36" s="85"/>
      <c r="HJS36" s="77"/>
      <c r="HJT36" s="74"/>
      <c r="HJU36" s="74"/>
      <c r="HJV36" s="85"/>
      <c r="HJW36" s="74"/>
      <c r="HJX36" s="74"/>
      <c r="HJY36" s="85"/>
      <c r="HJZ36" s="74"/>
      <c r="HKA36" s="74"/>
      <c r="HKB36" s="85"/>
      <c r="HKC36" s="74"/>
      <c r="HKD36" s="74"/>
      <c r="HKE36" s="85"/>
      <c r="HKF36" s="80"/>
      <c r="HKG36" s="80"/>
      <c r="HKH36" s="85"/>
      <c r="HKI36" s="77"/>
      <c r="HKJ36" s="74"/>
      <c r="HKK36" s="74"/>
      <c r="HKL36" s="85"/>
      <c r="HKM36" s="74"/>
      <c r="HKN36" s="74"/>
      <c r="HKO36" s="85"/>
      <c r="HKP36" s="74"/>
      <c r="HKQ36" s="74"/>
      <c r="HKR36" s="85"/>
      <c r="HKS36" s="74"/>
      <c r="HKT36" s="74"/>
      <c r="HKU36" s="85"/>
      <c r="HKV36" s="80"/>
      <c r="HKW36" s="80"/>
      <c r="HKX36" s="85"/>
      <c r="HKY36" s="77"/>
      <c r="HKZ36" s="74"/>
      <c r="HLA36" s="74"/>
      <c r="HLB36" s="85"/>
      <c r="HLC36" s="74"/>
      <c r="HLD36" s="74"/>
      <c r="HLE36" s="85"/>
      <c r="HLF36" s="74"/>
      <c r="HLG36" s="74"/>
      <c r="HLH36" s="85"/>
      <c r="HLI36" s="74"/>
      <c r="HLJ36" s="74"/>
      <c r="HLK36" s="85"/>
      <c r="HLL36" s="80"/>
      <c r="HLM36" s="80"/>
      <c r="HLN36" s="85"/>
      <c r="HLO36" s="77"/>
      <c r="HLP36" s="74"/>
      <c r="HLQ36" s="74"/>
      <c r="HLR36" s="85"/>
      <c r="HLS36" s="74"/>
      <c r="HLT36" s="74"/>
      <c r="HLU36" s="85"/>
      <c r="HLV36" s="74"/>
      <c r="HLW36" s="74"/>
      <c r="HLX36" s="85"/>
      <c r="HLY36" s="74"/>
      <c r="HLZ36" s="74"/>
      <c r="HMA36" s="85"/>
      <c r="HMB36" s="80"/>
      <c r="HMC36" s="80"/>
      <c r="HMD36" s="85"/>
      <c r="HME36" s="77"/>
      <c r="HMF36" s="74"/>
      <c r="HMG36" s="74"/>
      <c r="HMH36" s="85"/>
      <c r="HMI36" s="74"/>
      <c r="HMJ36" s="74"/>
      <c r="HMK36" s="85"/>
      <c r="HML36" s="74"/>
      <c r="HMM36" s="74"/>
      <c r="HMN36" s="85"/>
      <c r="HMO36" s="74"/>
      <c r="HMP36" s="74"/>
      <c r="HMQ36" s="85"/>
      <c r="HMR36" s="80"/>
      <c r="HMS36" s="80"/>
      <c r="HMT36" s="85"/>
      <c r="HMU36" s="77"/>
      <c r="HMV36" s="74"/>
      <c r="HMW36" s="74"/>
      <c r="HMX36" s="85"/>
      <c r="HMY36" s="74"/>
      <c r="HMZ36" s="74"/>
      <c r="HNA36" s="85"/>
      <c r="HNB36" s="74"/>
      <c r="HNC36" s="74"/>
      <c r="HND36" s="85"/>
      <c r="HNE36" s="74"/>
      <c r="HNF36" s="74"/>
      <c r="HNG36" s="85"/>
      <c r="HNH36" s="80"/>
      <c r="HNI36" s="80"/>
      <c r="HNJ36" s="85"/>
      <c r="HNK36" s="77"/>
      <c r="HNL36" s="74"/>
      <c r="HNM36" s="74"/>
      <c r="HNN36" s="85"/>
      <c r="HNO36" s="74"/>
      <c r="HNP36" s="74"/>
      <c r="HNQ36" s="85"/>
      <c r="HNR36" s="74"/>
      <c r="HNS36" s="74"/>
      <c r="HNT36" s="85"/>
      <c r="HNU36" s="74"/>
      <c r="HNV36" s="74"/>
      <c r="HNW36" s="85"/>
      <c r="HNX36" s="80"/>
      <c r="HNY36" s="80"/>
      <c r="HNZ36" s="85"/>
      <c r="HOA36" s="77"/>
      <c r="HOB36" s="74"/>
      <c r="HOC36" s="74"/>
      <c r="HOD36" s="85"/>
      <c r="HOE36" s="74"/>
      <c r="HOF36" s="74"/>
      <c r="HOG36" s="85"/>
      <c r="HOH36" s="74"/>
      <c r="HOI36" s="74"/>
      <c r="HOJ36" s="85"/>
      <c r="HOK36" s="74"/>
      <c r="HOL36" s="74"/>
      <c r="HOM36" s="85"/>
      <c r="HON36" s="80"/>
      <c r="HOO36" s="80"/>
      <c r="HOP36" s="85"/>
      <c r="HOQ36" s="77"/>
      <c r="HOR36" s="74"/>
      <c r="HOS36" s="74"/>
      <c r="HOT36" s="85"/>
      <c r="HOU36" s="74"/>
      <c r="HOV36" s="74"/>
      <c r="HOW36" s="85"/>
      <c r="HOX36" s="74"/>
      <c r="HOY36" s="74"/>
      <c r="HOZ36" s="85"/>
      <c r="HPA36" s="74"/>
      <c r="HPB36" s="74"/>
      <c r="HPC36" s="85"/>
      <c r="HPD36" s="80"/>
      <c r="HPE36" s="80"/>
      <c r="HPF36" s="85"/>
      <c r="HPG36" s="77"/>
      <c r="HPH36" s="74"/>
      <c r="HPI36" s="74"/>
      <c r="HPJ36" s="85"/>
      <c r="HPK36" s="74"/>
      <c r="HPL36" s="74"/>
      <c r="HPM36" s="85"/>
      <c r="HPN36" s="74"/>
      <c r="HPO36" s="74"/>
      <c r="HPP36" s="85"/>
      <c r="HPQ36" s="74"/>
      <c r="HPR36" s="74"/>
      <c r="HPS36" s="85"/>
      <c r="HPT36" s="80"/>
      <c r="HPU36" s="80"/>
      <c r="HPV36" s="85"/>
      <c r="HPW36" s="77"/>
      <c r="HPX36" s="74"/>
      <c r="HPY36" s="74"/>
      <c r="HPZ36" s="85"/>
      <c r="HQA36" s="74"/>
      <c r="HQB36" s="74"/>
      <c r="HQC36" s="85"/>
      <c r="HQD36" s="74"/>
      <c r="HQE36" s="74"/>
      <c r="HQF36" s="85"/>
      <c r="HQG36" s="74"/>
      <c r="HQH36" s="74"/>
      <c r="HQI36" s="85"/>
      <c r="HQJ36" s="80"/>
      <c r="HQK36" s="80"/>
      <c r="HQL36" s="85"/>
      <c r="HQM36" s="77"/>
      <c r="HQN36" s="74"/>
      <c r="HQO36" s="74"/>
      <c r="HQP36" s="85"/>
      <c r="HQQ36" s="74"/>
      <c r="HQR36" s="74"/>
      <c r="HQS36" s="85"/>
      <c r="HQT36" s="74"/>
      <c r="HQU36" s="74"/>
      <c r="HQV36" s="85"/>
      <c r="HQW36" s="74"/>
      <c r="HQX36" s="74"/>
      <c r="HQY36" s="85"/>
      <c r="HQZ36" s="80"/>
      <c r="HRA36" s="80"/>
      <c r="HRB36" s="85"/>
      <c r="HRC36" s="77"/>
      <c r="HRD36" s="74"/>
      <c r="HRE36" s="74"/>
      <c r="HRF36" s="85"/>
      <c r="HRG36" s="74"/>
      <c r="HRH36" s="74"/>
      <c r="HRI36" s="85"/>
      <c r="HRJ36" s="74"/>
      <c r="HRK36" s="74"/>
      <c r="HRL36" s="85"/>
      <c r="HRM36" s="74"/>
      <c r="HRN36" s="74"/>
      <c r="HRO36" s="85"/>
      <c r="HRP36" s="80"/>
      <c r="HRQ36" s="80"/>
      <c r="HRR36" s="85"/>
      <c r="HRS36" s="77"/>
      <c r="HRT36" s="74"/>
      <c r="HRU36" s="74"/>
      <c r="HRV36" s="85"/>
      <c r="HRW36" s="74"/>
      <c r="HRX36" s="74"/>
      <c r="HRY36" s="85"/>
      <c r="HRZ36" s="74"/>
      <c r="HSA36" s="74"/>
      <c r="HSB36" s="85"/>
      <c r="HSC36" s="74"/>
      <c r="HSD36" s="74"/>
      <c r="HSE36" s="85"/>
      <c r="HSF36" s="80"/>
      <c r="HSG36" s="80"/>
      <c r="HSH36" s="85"/>
      <c r="HSI36" s="77"/>
      <c r="HSJ36" s="74"/>
      <c r="HSK36" s="74"/>
      <c r="HSL36" s="85"/>
      <c r="HSM36" s="74"/>
      <c r="HSN36" s="74"/>
      <c r="HSO36" s="85"/>
      <c r="HSP36" s="74"/>
      <c r="HSQ36" s="74"/>
      <c r="HSR36" s="85"/>
      <c r="HSS36" s="74"/>
      <c r="HST36" s="74"/>
      <c r="HSU36" s="85"/>
      <c r="HSV36" s="80"/>
      <c r="HSW36" s="80"/>
      <c r="HSX36" s="85"/>
      <c r="HSY36" s="77"/>
      <c r="HSZ36" s="74"/>
      <c r="HTA36" s="74"/>
      <c r="HTB36" s="85"/>
      <c r="HTC36" s="74"/>
      <c r="HTD36" s="74"/>
      <c r="HTE36" s="85"/>
      <c r="HTF36" s="74"/>
      <c r="HTG36" s="74"/>
      <c r="HTH36" s="85"/>
      <c r="HTI36" s="74"/>
      <c r="HTJ36" s="74"/>
      <c r="HTK36" s="85"/>
      <c r="HTL36" s="80"/>
      <c r="HTM36" s="80"/>
      <c r="HTN36" s="85"/>
      <c r="HTO36" s="77"/>
      <c r="HTP36" s="74"/>
      <c r="HTQ36" s="74"/>
      <c r="HTR36" s="85"/>
      <c r="HTS36" s="74"/>
      <c r="HTT36" s="74"/>
      <c r="HTU36" s="85"/>
      <c r="HTV36" s="74"/>
      <c r="HTW36" s="74"/>
      <c r="HTX36" s="85"/>
      <c r="HTY36" s="74"/>
      <c r="HTZ36" s="74"/>
      <c r="HUA36" s="85"/>
      <c r="HUB36" s="80"/>
      <c r="HUC36" s="80"/>
      <c r="HUD36" s="85"/>
      <c r="HUE36" s="77"/>
      <c r="HUF36" s="74"/>
      <c r="HUG36" s="74"/>
      <c r="HUH36" s="85"/>
      <c r="HUI36" s="74"/>
      <c r="HUJ36" s="74"/>
      <c r="HUK36" s="85"/>
      <c r="HUL36" s="74"/>
      <c r="HUM36" s="74"/>
      <c r="HUN36" s="85"/>
      <c r="HUO36" s="74"/>
      <c r="HUP36" s="74"/>
      <c r="HUQ36" s="85"/>
      <c r="HUR36" s="80"/>
      <c r="HUS36" s="80"/>
      <c r="HUT36" s="85"/>
      <c r="HUU36" s="77"/>
      <c r="HUV36" s="74"/>
      <c r="HUW36" s="74"/>
      <c r="HUX36" s="85"/>
      <c r="HUY36" s="74"/>
      <c r="HUZ36" s="74"/>
      <c r="HVA36" s="85"/>
      <c r="HVB36" s="74"/>
      <c r="HVC36" s="74"/>
      <c r="HVD36" s="85"/>
      <c r="HVE36" s="74"/>
      <c r="HVF36" s="74"/>
      <c r="HVG36" s="85"/>
      <c r="HVH36" s="80"/>
      <c r="HVI36" s="80"/>
      <c r="HVJ36" s="85"/>
      <c r="HVK36" s="77"/>
      <c r="HVL36" s="74"/>
      <c r="HVM36" s="74"/>
      <c r="HVN36" s="85"/>
      <c r="HVO36" s="74"/>
      <c r="HVP36" s="74"/>
      <c r="HVQ36" s="85"/>
      <c r="HVR36" s="74"/>
      <c r="HVS36" s="74"/>
      <c r="HVT36" s="85"/>
      <c r="HVU36" s="74"/>
      <c r="HVV36" s="74"/>
      <c r="HVW36" s="85"/>
      <c r="HVX36" s="80"/>
      <c r="HVY36" s="80"/>
      <c r="HVZ36" s="85"/>
      <c r="HWA36" s="77"/>
      <c r="HWB36" s="74"/>
      <c r="HWC36" s="74"/>
      <c r="HWD36" s="85"/>
      <c r="HWE36" s="74"/>
      <c r="HWF36" s="74"/>
      <c r="HWG36" s="85"/>
      <c r="HWH36" s="74"/>
      <c r="HWI36" s="74"/>
      <c r="HWJ36" s="85"/>
      <c r="HWK36" s="74"/>
      <c r="HWL36" s="74"/>
      <c r="HWM36" s="85"/>
      <c r="HWN36" s="80"/>
      <c r="HWO36" s="80"/>
      <c r="HWP36" s="85"/>
      <c r="HWQ36" s="77"/>
      <c r="HWR36" s="74"/>
      <c r="HWS36" s="74"/>
      <c r="HWT36" s="85"/>
      <c r="HWU36" s="74"/>
      <c r="HWV36" s="74"/>
      <c r="HWW36" s="85"/>
      <c r="HWX36" s="74"/>
      <c r="HWY36" s="74"/>
      <c r="HWZ36" s="85"/>
      <c r="HXA36" s="74"/>
      <c r="HXB36" s="74"/>
      <c r="HXC36" s="85"/>
      <c r="HXD36" s="80"/>
      <c r="HXE36" s="80"/>
      <c r="HXF36" s="85"/>
      <c r="HXG36" s="77"/>
      <c r="HXH36" s="74"/>
      <c r="HXI36" s="74"/>
      <c r="HXJ36" s="85"/>
      <c r="HXK36" s="74"/>
      <c r="HXL36" s="74"/>
      <c r="HXM36" s="85"/>
      <c r="HXN36" s="74"/>
      <c r="HXO36" s="74"/>
      <c r="HXP36" s="85"/>
      <c r="HXQ36" s="74"/>
      <c r="HXR36" s="74"/>
      <c r="HXS36" s="85"/>
      <c r="HXT36" s="80"/>
      <c r="HXU36" s="80"/>
      <c r="HXV36" s="85"/>
      <c r="HXW36" s="77"/>
      <c r="HXX36" s="74"/>
      <c r="HXY36" s="74"/>
      <c r="HXZ36" s="85"/>
      <c r="HYA36" s="74"/>
      <c r="HYB36" s="74"/>
      <c r="HYC36" s="85"/>
      <c r="HYD36" s="74"/>
      <c r="HYE36" s="74"/>
      <c r="HYF36" s="85"/>
      <c r="HYG36" s="74"/>
      <c r="HYH36" s="74"/>
      <c r="HYI36" s="85"/>
      <c r="HYJ36" s="80"/>
      <c r="HYK36" s="80"/>
      <c r="HYL36" s="85"/>
      <c r="HYM36" s="77"/>
      <c r="HYN36" s="74"/>
      <c r="HYO36" s="74"/>
      <c r="HYP36" s="85"/>
      <c r="HYQ36" s="74"/>
      <c r="HYR36" s="74"/>
      <c r="HYS36" s="85"/>
      <c r="HYT36" s="74"/>
      <c r="HYU36" s="74"/>
      <c r="HYV36" s="85"/>
      <c r="HYW36" s="74"/>
      <c r="HYX36" s="74"/>
      <c r="HYY36" s="85"/>
      <c r="HYZ36" s="80"/>
      <c r="HZA36" s="80"/>
      <c r="HZB36" s="85"/>
      <c r="HZC36" s="77"/>
      <c r="HZD36" s="74"/>
      <c r="HZE36" s="74"/>
      <c r="HZF36" s="85"/>
      <c r="HZG36" s="74"/>
      <c r="HZH36" s="74"/>
      <c r="HZI36" s="85"/>
      <c r="HZJ36" s="74"/>
      <c r="HZK36" s="74"/>
      <c r="HZL36" s="85"/>
      <c r="HZM36" s="74"/>
      <c r="HZN36" s="74"/>
      <c r="HZO36" s="85"/>
      <c r="HZP36" s="80"/>
      <c r="HZQ36" s="80"/>
      <c r="HZR36" s="85"/>
      <c r="HZS36" s="77"/>
      <c r="HZT36" s="74"/>
      <c r="HZU36" s="74"/>
      <c r="HZV36" s="85"/>
      <c r="HZW36" s="74"/>
      <c r="HZX36" s="74"/>
      <c r="HZY36" s="85"/>
      <c r="HZZ36" s="74"/>
      <c r="IAA36" s="74"/>
      <c r="IAB36" s="85"/>
      <c r="IAC36" s="74"/>
      <c r="IAD36" s="74"/>
      <c r="IAE36" s="85"/>
      <c r="IAF36" s="80"/>
      <c r="IAG36" s="80"/>
      <c r="IAH36" s="85"/>
      <c r="IAI36" s="77"/>
      <c r="IAJ36" s="74"/>
      <c r="IAK36" s="74"/>
      <c r="IAL36" s="85"/>
      <c r="IAM36" s="74"/>
      <c r="IAN36" s="74"/>
      <c r="IAO36" s="85"/>
      <c r="IAP36" s="74"/>
      <c r="IAQ36" s="74"/>
      <c r="IAR36" s="85"/>
      <c r="IAS36" s="74"/>
      <c r="IAT36" s="74"/>
      <c r="IAU36" s="85"/>
      <c r="IAV36" s="80"/>
      <c r="IAW36" s="80"/>
      <c r="IAX36" s="85"/>
      <c r="IAY36" s="77"/>
      <c r="IAZ36" s="74"/>
      <c r="IBA36" s="74"/>
      <c r="IBB36" s="85"/>
      <c r="IBC36" s="74"/>
      <c r="IBD36" s="74"/>
      <c r="IBE36" s="85"/>
      <c r="IBF36" s="74"/>
      <c r="IBG36" s="74"/>
      <c r="IBH36" s="85"/>
      <c r="IBI36" s="74"/>
      <c r="IBJ36" s="74"/>
      <c r="IBK36" s="85"/>
      <c r="IBL36" s="80"/>
      <c r="IBM36" s="80"/>
      <c r="IBN36" s="85"/>
      <c r="IBO36" s="77"/>
      <c r="IBP36" s="74"/>
      <c r="IBQ36" s="74"/>
      <c r="IBR36" s="85"/>
      <c r="IBS36" s="74"/>
      <c r="IBT36" s="74"/>
      <c r="IBU36" s="85"/>
      <c r="IBV36" s="74"/>
      <c r="IBW36" s="74"/>
      <c r="IBX36" s="85"/>
      <c r="IBY36" s="74"/>
      <c r="IBZ36" s="74"/>
      <c r="ICA36" s="85"/>
      <c r="ICB36" s="80"/>
      <c r="ICC36" s="80"/>
      <c r="ICD36" s="85"/>
      <c r="ICE36" s="77"/>
      <c r="ICF36" s="74"/>
      <c r="ICG36" s="74"/>
      <c r="ICH36" s="85"/>
      <c r="ICI36" s="74"/>
      <c r="ICJ36" s="74"/>
      <c r="ICK36" s="85"/>
      <c r="ICL36" s="74"/>
      <c r="ICM36" s="74"/>
      <c r="ICN36" s="85"/>
      <c r="ICO36" s="74"/>
      <c r="ICP36" s="74"/>
      <c r="ICQ36" s="85"/>
      <c r="ICR36" s="80"/>
      <c r="ICS36" s="80"/>
      <c r="ICT36" s="85"/>
      <c r="ICU36" s="77"/>
      <c r="ICV36" s="74"/>
      <c r="ICW36" s="74"/>
      <c r="ICX36" s="85"/>
      <c r="ICY36" s="74"/>
      <c r="ICZ36" s="74"/>
      <c r="IDA36" s="85"/>
      <c r="IDB36" s="74"/>
      <c r="IDC36" s="74"/>
      <c r="IDD36" s="85"/>
      <c r="IDE36" s="74"/>
      <c r="IDF36" s="74"/>
      <c r="IDG36" s="85"/>
      <c r="IDH36" s="80"/>
      <c r="IDI36" s="80"/>
      <c r="IDJ36" s="85"/>
      <c r="IDK36" s="77"/>
      <c r="IDL36" s="74"/>
      <c r="IDM36" s="74"/>
      <c r="IDN36" s="85"/>
      <c r="IDO36" s="74"/>
      <c r="IDP36" s="74"/>
      <c r="IDQ36" s="85"/>
      <c r="IDR36" s="74"/>
      <c r="IDS36" s="74"/>
      <c r="IDT36" s="85"/>
      <c r="IDU36" s="74"/>
      <c r="IDV36" s="74"/>
      <c r="IDW36" s="85"/>
      <c r="IDX36" s="80"/>
      <c r="IDY36" s="80"/>
      <c r="IDZ36" s="85"/>
      <c r="IEA36" s="77"/>
      <c r="IEB36" s="74"/>
      <c r="IEC36" s="74"/>
      <c r="IED36" s="85"/>
      <c r="IEE36" s="74"/>
      <c r="IEF36" s="74"/>
      <c r="IEG36" s="85"/>
      <c r="IEH36" s="74"/>
      <c r="IEI36" s="74"/>
      <c r="IEJ36" s="85"/>
      <c r="IEK36" s="74"/>
      <c r="IEL36" s="74"/>
      <c r="IEM36" s="85"/>
      <c r="IEN36" s="80"/>
      <c r="IEO36" s="80"/>
      <c r="IEP36" s="85"/>
      <c r="IEQ36" s="77"/>
      <c r="IER36" s="74"/>
      <c r="IES36" s="74"/>
      <c r="IET36" s="85"/>
      <c r="IEU36" s="74"/>
      <c r="IEV36" s="74"/>
      <c r="IEW36" s="85"/>
      <c r="IEX36" s="74"/>
      <c r="IEY36" s="74"/>
      <c r="IEZ36" s="85"/>
      <c r="IFA36" s="74"/>
      <c r="IFB36" s="74"/>
      <c r="IFC36" s="85"/>
      <c r="IFD36" s="80"/>
      <c r="IFE36" s="80"/>
      <c r="IFF36" s="85"/>
      <c r="IFG36" s="77"/>
      <c r="IFH36" s="74"/>
      <c r="IFI36" s="74"/>
      <c r="IFJ36" s="85"/>
      <c r="IFK36" s="74"/>
      <c r="IFL36" s="74"/>
      <c r="IFM36" s="85"/>
      <c r="IFN36" s="74"/>
      <c r="IFO36" s="74"/>
      <c r="IFP36" s="85"/>
      <c r="IFQ36" s="74"/>
      <c r="IFR36" s="74"/>
      <c r="IFS36" s="85"/>
      <c r="IFT36" s="80"/>
      <c r="IFU36" s="80"/>
      <c r="IFV36" s="85"/>
      <c r="IFW36" s="77"/>
      <c r="IFX36" s="74"/>
      <c r="IFY36" s="74"/>
      <c r="IFZ36" s="85"/>
      <c r="IGA36" s="74"/>
      <c r="IGB36" s="74"/>
      <c r="IGC36" s="85"/>
      <c r="IGD36" s="74"/>
      <c r="IGE36" s="74"/>
      <c r="IGF36" s="85"/>
      <c r="IGG36" s="74"/>
      <c r="IGH36" s="74"/>
      <c r="IGI36" s="85"/>
      <c r="IGJ36" s="80"/>
      <c r="IGK36" s="80"/>
      <c r="IGL36" s="85"/>
      <c r="IGM36" s="77"/>
      <c r="IGN36" s="74"/>
      <c r="IGO36" s="74"/>
      <c r="IGP36" s="85"/>
      <c r="IGQ36" s="74"/>
      <c r="IGR36" s="74"/>
      <c r="IGS36" s="85"/>
      <c r="IGT36" s="74"/>
      <c r="IGU36" s="74"/>
      <c r="IGV36" s="85"/>
      <c r="IGW36" s="74"/>
      <c r="IGX36" s="74"/>
      <c r="IGY36" s="85"/>
      <c r="IGZ36" s="80"/>
      <c r="IHA36" s="80"/>
      <c r="IHB36" s="85"/>
      <c r="IHC36" s="77"/>
      <c r="IHD36" s="74"/>
      <c r="IHE36" s="74"/>
      <c r="IHF36" s="85"/>
      <c r="IHG36" s="74"/>
      <c r="IHH36" s="74"/>
      <c r="IHI36" s="85"/>
      <c r="IHJ36" s="74"/>
      <c r="IHK36" s="74"/>
      <c r="IHL36" s="85"/>
      <c r="IHM36" s="74"/>
      <c r="IHN36" s="74"/>
      <c r="IHO36" s="85"/>
      <c r="IHP36" s="80"/>
      <c r="IHQ36" s="80"/>
      <c r="IHR36" s="85"/>
      <c r="IHS36" s="77"/>
      <c r="IHT36" s="74"/>
      <c r="IHU36" s="74"/>
      <c r="IHV36" s="85"/>
      <c r="IHW36" s="74"/>
      <c r="IHX36" s="74"/>
      <c r="IHY36" s="85"/>
      <c r="IHZ36" s="74"/>
      <c r="IIA36" s="74"/>
      <c r="IIB36" s="85"/>
      <c r="IIC36" s="74"/>
      <c r="IID36" s="74"/>
      <c r="IIE36" s="85"/>
      <c r="IIF36" s="80"/>
      <c r="IIG36" s="80"/>
      <c r="IIH36" s="85"/>
      <c r="III36" s="77"/>
      <c r="IIJ36" s="74"/>
      <c r="IIK36" s="74"/>
      <c r="IIL36" s="85"/>
      <c r="IIM36" s="74"/>
      <c r="IIN36" s="74"/>
      <c r="IIO36" s="85"/>
      <c r="IIP36" s="74"/>
      <c r="IIQ36" s="74"/>
      <c r="IIR36" s="85"/>
      <c r="IIS36" s="74"/>
      <c r="IIT36" s="74"/>
      <c r="IIU36" s="85"/>
      <c r="IIV36" s="80"/>
      <c r="IIW36" s="80"/>
      <c r="IIX36" s="85"/>
      <c r="IIY36" s="77"/>
      <c r="IIZ36" s="74"/>
      <c r="IJA36" s="74"/>
      <c r="IJB36" s="85"/>
      <c r="IJC36" s="74"/>
      <c r="IJD36" s="74"/>
      <c r="IJE36" s="85"/>
      <c r="IJF36" s="74"/>
      <c r="IJG36" s="74"/>
      <c r="IJH36" s="85"/>
      <c r="IJI36" s="74"/>
      <c r="IJJ36" s="74"/>
      <c r="IJK36" s="85"/>
      <c r="IJL36" s="80"/>
      <c r="IJM36" s="80"/>
      <c r="IJN36" s="85"/>
      <c r="IJO36" s="77"/>
      <c r="IJP36" s="74"/>
      <c r="IJQ36" s="74"/>
      <c r="IJR36" s="85"/>
      <c r="IJS36" s="74"/>
      <c r="IJT36" s="74"/>
      <c r="IJU36" s="85"/>
      <c r="IJV36" s="74"/>
      <c r="IJW36" s="74"/>
      <c r="IJX36" s="85"/>
      <c r="IJY36" s="74"/>
      <c r="IJZ36" s="74"/>
      <c r="IKA36" s="85"/>
      <c r="IKB36" s="80"/>
      <c r="IKC36" s="80"/>
      <c r="IKD36" s="85"/>
      <c r="IKE36" s="77"/>
      <c r="IKF36" s="74"/>
      <c r="IKG36" s="74"/>
      <c r="IKH36" s="85"/>
      <c r="IKI36" s="74"/>
      <c r="IKJ36" s="74"/>
      <c r="IKK36" s="85"/>
      <c r="IKL36" s="74"/>
      <c r="IKM36" s="74"/>
      <c r="IKN36" s="85"/>
      <c r="IKO36" s="74"/>
      <c r="IKP36" s="74"/>
      <c r="IKQ36" s="85"/>
      <c r="IKR36" s="80"/>
      <c r="IKS36" s="80"/>
      <c r="IKT36" s="85"/>
      <c r="IKU36" s="77"/>
      <c r="IKV36" s="74"/>
      <c r="IKW36" s="74"/>
      <c r="IKX36" s="85"/>
      <c r="IKY36" s="74"/>
      <c r="IKZ36" s="74"/>
      <c r="ILA36" s="85"/>
      <c r="ILB36" s="74"/>
      <c r="ILC36" s="74"/>
      <c r="ILD36" s="85"/>
      <c r="ILE36" s="74"/>
      <c r="ILF36" s="74"/>
      <c r="ILG36" s="85"/>
      <c r="ILH36" s="80"/>
      <c r="ILI36" s="80"/>
      <c r="ILJ36" s="85"/>
      <c r="ILK36" s="77"/>
      <c r="ILL36" s="74"/>
      <c r="ILM36" s="74"/>
      <c r="ILN36" s="85"/>
      <c r="ILO36" s="74"/>
      <c r="ILP36" s="74"/>
      <c r="ILQ36" s="85"/>
      <c r="ILR36" s="74"/>
      <c r="ILS36" s="74"/>
      <c r="ILT36" s="85"/>
      <c r="ILU36" s="74"/>
      <c r="ILV36" s="74"/>
      <c r="ILW36" s="85"/>
      <c r="ILX36" s="80"/>
      <c r="ILY36" s="80"/>
      <c r="ILZ36" s="85"/>
      <c r="IMA36" s="77"/>
      <c r="IMB36" s="74"/>
      <c r="IMC36" s="74"/>
      <c r="IMD36" s="85"/>
      <c r="IME36" s="74"/>
      <c r="IMF36" s="74"/>
      <c r="IMG36" s="85"/>
      <c r="IMH36" s="74"/>
      <c r="IMI36" s="74"/>
      <c r="IMJ36" s="85"/>
      <c r="IMK36" s="74"/>
      <c r="IML36" s="74"/>
      <c r="IMM36" s="85"/>
      <c r="IMN36" s="80"/>
      <c r="IMO36" s="80"/>
      <c r="IMP36" s="85"/>
      <c r="IMQ36" s="77"/>
      <c r="IMR36" s="74"/>
      <c r="IMS36" s="74"/>
      <c r="IMT36" s="85"/>
      <c r="IMU36" s="74"/>
      <c r="IMV36" s="74"/>
      <c r="IMW36" s="85"/>
      <c r="IMX36" s="74"/>
      <c r="IMY36" s="74"/>
      <c r="IMZ36" s="85"/>
      <c r="INA36" s="74"/>
      <c r="INB36" s="74"/>
      <c r="INC36" s="85"/>
      <c r="IND36" s="80"/>
      <c r="INE36" s="80"/>
      <c r="INF36" s="85"/>
      <c r="ING36" s="77"/>
      <c r="INH36" s="74"/>
      <c r="INI36" s="74"/>
      <c r="INJ36" s="85"/>
      <c r="INK36" s="74"/>
      <c r="INL36" s="74"/>
      <c r="INM36" s="85"/>
      <c r="INN36" s="74"/>
      <c r="INO36" s="74"/>
      <c r="INP36" s="85"/>
      <c r="INQ36" s="74"/>
      <c r="INR36" s="74"/>
      <c r="INS36" s="85"/>
      <c r="INT36" s="80"/>
      <c r="INU36" s="80"/>
      <c r="INV36" s="85"/>
      <c r="INW36" s="77"/>
      <c r="INX36" s="74"/>
      <c r="INY36" s="74"/>
      <c r="INZ36" s="85"/>
      <c r="IOA36" s="74"/>
      <c r="IOB36" s="74"/>
      <c r="IOC36" s="85"/>
      <c r="IOD36" s="74"/>
      <c r="IOE36" s="74"/>
      <c r="IOF36" s="85"/>
      <c r="IOG36" s="74"/>
      <c r="IOH36" s="74"/>
      <c r="IOI36" s="85"/>
      <c r="IOJ36" s="80"/>
      <c r="IOK36" s="80"/>
      <c r="IOL36" s="85"/>
      <c r="IOM36" s="77"/>
      <c r="ION36" s="74"/>
      <c r="IOO36" s="74"/>
      <c r="IOP36" s="85"/>
      <c r="IOQ36" s="74"/>
      <c r="IOR36" s="74"/>
      <c r="IOS36" s="85"/>
      <c r="IOT36" s="74"/>
      <c r="IOU36" s="74"/>
      <c r="IOV36" s="85"/>
      <c r="IOW36" s="74"/>
      <c r="IOX36" s="74"/>
      <c r="IOY36" s="85"/>
      <c r="IOZ36" s="80"/>
      <c r="IPA36" s="80"/>
      <c r="IPB36" s="85"/>
      <c r="IPC36" s="77"/>
      <c r="IPD36" s="74"/>
      <c r="IPE36" s="74"/>
      <c r="IPF36" s="85"/>
      <c r="IPG36" s="74"/>
      <c r="IPH36" s="74"/>
      <c r="IPI36" s="85"/>
      <c r="IPJ36" s="74"/>
      <c r="IPK36" s="74"/>
      <c r="IPL36" s="85"/>
      <c r="IPM36" s="74"/>
      <c r="IPN36" s="74"/>
      <c r="IPO36" s="85"/>
      <c r="IPP36" s="80"/>
      <c r="IPQ36" s="80"/>
      <c r="IPR36" s="85"/>
      <c r="IPS36" s="77"/>
      <c r="IPT36" s="74"/>
      <c r="IPU36" s="74"/>
      <c r="IPV36" s="85"/>
      <c r="IPW36" s="74"/>
      <c r="IPX36" s="74"/>
      <c r="IPY36" s="85"/>
      <c r="IPZ36" s="74"/>
      <c r="IQA36" s="74"/>
      <c r="IQB36" s="85"/>
      <c r="IQC36" s="74"/>
      <c r="IQD36" s="74"/>
      <c r="IQE36" s="85"/>
      <c r="IQF36" s="80"/>
      <c r="IQG36" s="80"/>
      <c r="IQH36" s="85"/>
      <c r="IQI36" s="77"/>
      <c r="IQJ36" s="74"/>
      <c r="IQK36" s="74"/>
      <c r="IQL36" s="85"/>
      <c r="IQM36" s="74"/>
      <c r="IQN36" s="74"/>
      <c r="IQO36" s="85"/>
      <c r="IQP36" s="74"/>
      <c r="IQQ36" s="74"/>
      <c r="IQR36" s="85"/>
      <c r="IQS36" s="74"/>
      <c r="IQT36" s="74"/>
      <c r="IQU36" s="85"/>
      <c r="IQV36" s="80"/>
      <c r="IQW36" s="80"/>
      <c r="IQX36" s="85"/>
      <c r="IQY36" s="77"/>
      <c r="IQZ36" s="74"/>
      <c r="IRA36" s="74"/>
      <c r="IRB36" s="85"/>
      <c r="IRC36" s="74"/>
      <c r="IRD36" s="74"/>
      <c r="IRE36" s="85"/>
      <c r="IRF36" s="74"/>
      <c r="IRG36" s="74"/>
      <c r="IRH36" s="85"/>
      <c r="IRI36" s="74"/>
      <c r="IRJ36" s="74"/>
      <c r="IRK36" s="85"/>
      <c r="IRL36" s="80"/>
      <c r="IRM36" s="80"/>
      <c r="IRN36" s="85"/>
      <c r="IRO36" s="77"/>
      <c r="IRP36" s="74"/>
      <c r="IRQ36" s="74"/>
      <c r="IRR36" s="85"/>
      <c r="IRS36" s="74"/>
      <c r="IRT36" s="74"/>
      <c r="IRU36" s="85"/>
      <c r="IRV36" s="74"/>
      <c r="IRW36" s="74"/>
      <c r="IRX36" s="85"/>
      <c r="IRY36" s="74"/>
      <c r="IRZ36" s="74"/>
      <c r="ISA36" s="85"/>
      <c r="ISB36" s="80"/>
      <c r="ISC36" s="80"/>
      <c r="ISD36" s="85"/>
      <c r="ISE36" s="77"/>
      <c r="ISF36" s="74"/>
      <c r="ISG36" s="74"/>
      <c r="ISH36" s="85"/>
      <c r="ISI36" s="74"/>
      <c r="ISJ36" s="74"/>
      <c r="ISK36" s="85"/>
      <c r="ISL36" s="74"/>
      <c r="ISM36" s="74"/>
      <c r="ISN36" s="85"/>
      <c r="ISO36" s="74"/>
      <c r="ISP36" s="74"/>
      <c r="ISQ36" s="85"/>
      <c r="ISR36" s="80"/>
      <c r="ISS36" s="80"/>
      <c r="IST36" s="85"/>
      <c r="ISU36" s="77"/>
      <c r="ISV36" s="74"/>
      <c r="ISW36" s="74"/>
      <c r="ISX36" s="85"/>
      <c r="ISY36" s="74"/>
      <c r="ISZ36" s="74"/>
      <c r="ITA36" s="85"/>
      <c r="ITB36" s="74"/>
      <c r="ITC36" s="74"/>
      <c r="ITD36" s="85"/>
      <c r="ITE36" s="74"/>
      <c r="ITF36" s="74"/>
      <c r="ITG36" s="85"/>
      <c r="ITH36" s="80"/>
      <c r="ITI36" s="80"/>
      <c r="ITJ36" s="85"/>
      <c r="ITK36" s="77"/>
      <c r="ITL36" s="74"/>
      <c r="ITM36" s="74"/>
      <c r="ITN36" s="85"/>
      <c r="ITO36" s="74"/>
      <c r="ITP36" s="74"/>
      <c r="ITQ36" s="85"/>
      <c r="ITR36" s="74"/>
      <c r="ITS36" s="74"/>
      <c r="ITT36" s="85"/>
      <c r="ITU36" s="74"/>
      <c r="ITV36" s="74"/>
      <c r="ITW36" s="85"/>
      <c r="ITX36" s="80"/>
      <c r="ITY36" s="80"/>
      <c r="ITZ36" s="85"/>
      <c r="IUA36" s="77"/>
      <c r="IUB36" s="74"/>
      <c r="IUC36" s="74"/>
      <c r="IUD36" s="85"/>
      <c r="IUE36" s="74"/>
      <c r="IUF36" s="74"/>
      <c r="IUG36" s="85"/>
      <c r="IUH36" s="74"/>
      <c r="IUI36" s="74"/>
      <c r="IUJ36" s="85"/>
      <c r="IUK36" s="74"/>
      <c r="IUL36" s="74"/>
      <c r="IUM36" s="85"/>
      <c r="IUN36" s="80"/>
      <c r="IUO36" s="80"/>
      <c r="IUP36" s="85"/>
      <c r="IUQ36" s="77"/>
      <c r="IUR36" s="74"/>
      <c r="IUS36" s="74"/>
      <c r="IUT36" s="85"/>
      <c r="IUU36" s="74"/>
      <c r="IUV36" s="74"/>
      <c r="IUW36" s="85"/>
      <c r="IUX36" s="74"/>
      <c r="IUY36" s="74"/>
      <c r="IUZ36" s="85"/>
      <c r="IVA36" s="74"/>
      <c r="IVB36" s="74"/>
      <c r="IVC36" s="85"/>
      <c r="IVD36" s="80"/>
      <c r="IVE36" s="80"/>
      <c r="IVF36" s="85"/>
      <c r="IVG36" s="77"/>
      <c r="IVH36" s="74"/>
      <c r="IVI36" s="74"/>
      <c r="IVJ36" s="85"/>
      <c r="IVK36" s="74"/>
      <c r="IVL36" s="74"/>
      <c r="IVM36" s="85"/>
      <c r="IVN36" s="74"/>
      <c r="IVO36" s="74"/>
      <c r="IVP36" s="85"/>
      <c r="IVQ36" s="74"/>
      <c r="IVR36" s="74"/>
      <c r="IVS36" s="85"/>
      <c r="IVT36" s="80"/>
      <c r="IVU36" s="80"/>
      <c r="IVV36" s="85"/>
      <c r="IVW36" s="77"/>
      <c r="IVX36" s="74"/>
      <c r="IVY36" s="74"/>
      <c r="IVZ36" s="85"/>
      <c r="IWA36" s="74"/>
      <c r="IWB36" s="74"/>
      <c r="IWC36" s="85"/>
      <c r="IWD36" s="74"/>
      <c r="IWE36" s="74"/>
      <c r="IWF36" s="85"/>
      <c r="IWG36" s="74"/>
      <c r="IWH36" s="74"/>
      <c r="IWI36" s="85"/>
      <c r="IWJ36" s="80"/>
      <c r="IWK36" s="80"/>
      <c r="IWL36" s="85"/>
      <c r="IWM36" s="77"/>
      <c r="IWN36" s="74"/>
      <c r="IWO36" s="74"/>
      <c r="IWP36" s="85"/>
      <c r="IWQ36" s="74"/>
      <c r="IWR36" s="74"/>
      <c r="IWS36" s="85"/>
      <c r="IWT36" s="74"/>
      <c r="IWU36" s="74"/>
      <c r="IWV36" s="85"/>
      <c r="IWW36" s="74"/>
      <c r="IWX36" s="74"/>
      <c r="IWY36" s="85"/>
      <c r="IWZ36" s="80"/>
      <c r="IXA36" s="80"/>
      <c r="IXB36" s="85"/>
      <c r="IXC36" s="77"/>
      <c r="IXD36" s="74"/>
      <c r="IXE36" s="74"/>
      <c r="IXF36" s="85"/>
      <c r="IXG36" s="74"/>
      <c r="IXH36" s="74"/>
      <c r="IXI36" s="85"/>
      <c r="IXJ36" s="74"/>
      <c r="IXK36" s="74"/>
      <c r="IXL36" s="85"/>
      <c r="IXM36" s="74"/>
      <c r="IXN36" s="74"/>
      <c r="IXO36" s="85"/>
      <c r="IXP36" s="80"/>
      <c r="IXQ36" s="80"/>
      <c r="IXR36" s="85"/>
      <c r="IXS36" s="77"/>
      <c r="IXT36" s="74"/>
      <c r="IXU36" s="74"/>
      <c r="IXV36" s="85"/>
      <c r="IXW36" s="74"/>
      <c r="IXX36" s="74"/>
      <c r="IXY36" s="85"/>
      <c r="IXZ36" s="74"/>
      <c r="IYA36" s="74"/>
      <c r="IYB36" s="85"/>
      <c r="IYC36" s="74"/>
      <c r="IYD36" s="74"/>
      <c r="IYE36" s="85"/>
      <c r="IYF36" s="80"/>
      <c r="IYG36" s="80"/>
      <c r="IYH36" s="85"/>
      <c r="IYI36" s="77"/>
      <c r="IYJ36" s="74"/>
      <c r="IYK36" s="74"/>
      <c r="IYL36" s="85"/>
      <c r="IYM36" s="74"/>
      <c r="IYN36" s="74"/>
      <c r="IYO36" s="85"/>
      <c r="IYP36" s="74"/>
      <c r="IYQ36" s="74"/>
      <c r="IYR36" s="85"/>
      <c r="IYS36" s="74"/>
      <c r="IYT36" s="74"/>
      <c r="IYU36" s="85"/>
      <c r="IYV36" s="80"/>
      <c r="IYW36" s="80"/>
      <c r="IYX36" s="85"/>
      <c r="IYY36" s="77"/>
      <c r="IYZ36" s="74"/>
      <c r="IZA36" s="74"/>
      <c r="IZB36" s="85"/>
      <c r="IZC36" s="74"/>
      <c r="IZD36" s="74"/>
      <c r="IZE36" s="85"/>
      <c r="IZF36" s="74"/>
      <c r="IZG36" s="74"/>
      <c r="IZH36" s="85"/>
      <c r="IZI36" s="74"/>
      <c r="IZJ36" s="74"/>
      <c r="IZK36" s="85"/>
      <c r="IZL36" s="80"/>
      <c r="IZM36" s="80"/>
      <c r="IZN36" s="85"/>
      <c r="IZO36" s="77"/>
      <c r="IZP36" s="74"/>
      <c r="IZQ36" s="74"/>
      <c r="IZR36" s="85"/>
      <c r="IZS36" s="74"/>
      <c r="IZT36" s="74"/>
      <c r="IZU36" s="85"/>
      <c r="IZV36" s="74"/>
      <c r="IZW36" s="74"/>
      <c r="IZX36" s="85"/>
      <c r="IZY36" s="74"/>
      <c r="IZZ36" s="74"/>
      <c r="JAA36" s="85"/>
      <c r="JAB36" s="80"/>
      <c r="JAC36" s="80"/>
      <c r="JAD36" s="85"/>
      <c r="JAE36" s="77"/>
      <c r="JAF36" s="74"/>
      <c r="JAG36" s="74"/>
      <c r="JAH36" s="85"/>
      <c r="JAI36" s="74"/>
      <c r="JAJ36" s="74"/>
      <c r="JAK36" s="85"/>
      <c r="JAL36" s="74"/>
      <c r="JAM36" s="74"/>
      <c r="JAN36" s="85"/>
      <c r="JAO36" s="74"/>
      <c r="JAP36" s="74"/>
      <c r="JAQ36" s="85"/>
      <c r="JAR36" s="80"/>
      <c r="JAS36" s="80"/>
      <c r="JAT36" s="85"/>
      <c r="JAU36" s="77"/>
      <c r="JAV36" s="74"/>
      <c r="JAW36" s="74"/>
      <c r="JAX36" s="85"/>
      <c r="JAY36" s="74"/>
      <c r="JAZ36" s="74"/>
      <c r="JBA36" s="85"/>
      <c r="JBB36" s="74"/>
      <c r="JBC36" s="74"/>
      <c r="JBD36" s="85"/>
      <c r="JBE36" s="74"/>
      <c r="JBF36" s="74"/>
      <c r="JBG36" s="85"/>
      <c r="JBH36" s="80"/>
      <c r="JBI36" s="80"/>
      <c r="JBJ36" s="85"/>
      <c r="JBK36" s="77"/>
      <c r="JBL36" s="74"/>
      <c r="JBM36" s="74"/>
      <c r="JBN36" s="85"/>
      <c r="JBO36" s="74"/>
      <c r="JBP36" s="74"/>
      <c r="JBQ36" s="85"/>
      <c r="JBR36" s="74"/>
      <c r="JBS36" s="74"/>
      <c r="JBT36" s="85"/>
      <c r="JBU36" s="74"/>
      <c r="JBV36" s="74"/>
      <c r="JBW36" s="85"/>
      <c r="JBX36" s="80"/>
      <c r="JBY36" s="80"/>
      <c r="JBZ36" s="85"/>
      <c r="JCA36" s="77"/>
      <c r="JCB36" s="74"/>
      <c r="JCC36" s="74"/>
      <c r="JCD36" s="85"/>
      <c r="JCE36" s="74"/>
      <c r="JCF36" s="74"/>
      <c r="JCG36" s="85"/>
      <c r="JCH36" s="74"/>
      <c r="JCI36" s="74"/>
      <c r="JCJ36" s="85"/>
      <c r="JCK36" s="74"/>
      <c r="JCL36" s="74"/>
      <c r="JCM36" s="85"/>
      <c r="JCN36" s="80"/>
      <c r="JCO36" s="80"/>
      <c r="JCP36" s="85"/>
      <c r="JCQ36" s="77"/>
      <c r="JCR36" s="74"/>
      <c r="JCS36" s="74"/>
      <c r="JCT36" s="85"/>
      <c r="JCU36" s="74"/>
      <c r="JCV36" s="74"/>
      <c r="JCW36" s="85"/>
      <c r="JCX36" s="74"/>
      <c r="JCY36" s="74"/>
      <c r="JCZ36" s="85"/>
      <c r="JDA36" s="74"/>
      <c r="JDB36" s="74"/>
      <c r="JDC36" s="85"/>
      <c r="JDD36" s="80"/>
      <c r="JDE36" s="80"/>
      <c r="JDF36" s="85"/>
      <c r="JDG36" s="77"/>
      <c r="JDH36" s="74"/>
      <c r="JDI36" s="74"/>
      <c r="JDJ36" s="85"/>
      <c r="JDK36" s="74"/>
      <c r="JDL36" s="74"/>
      <c r="JDM36" s="85"/>
      <c r="JDN36" s="74"/>
      <c r="JDO36" s="74"/>
      <c r="JDP36" s="85"/>
      <c r="JDQ36" s="74"/>
      <c r="JDR36" s="74"/>
      <c r="JDS36" s="85"/>
      <c r="JDT36" s="80"/>
      <c r="JDU36" s="80"/>
      <c r="JDV36" s="85"/>
      <c r="JDW36" s="77"/>
      <c r="JDX36" s="74"/>
      <c r="JDY36" s="74"/>
      <c r="JDZ36" s="85"/>
      <c r="JEA36" s="74"/>
      <c r="JEB36" s="74"/>
      <c r="JEC36" s="85"/>
      <c r="JED36" s="74"/>
      <c r="JEE36" s="74"/>
      <c r="JEF36" s="85"/>
      <c r="JEG36" s="74"/>
      <c r="JEH36" s="74"/>
      <c r="JEI36" s="85"/>
      <c r="JEJ36" s="80"/>
      <c r="JEK36" s="80"/>
      <c r="JEL36" s="85"/>
      <c r="JEM36" s="77"/>
      <c r="JEN36" s="74"/>
      <c r="JEO36" s="74"/>
      <c r="JEP36" s="85"/>
      <c r="JEQ36" s="74"/>
      <c r="JER36" s="74"/>
      <c r="JES36" s="85"/>
      <c r="JET36" s="74"/>
      <c r="JEU36" s="74"/>
      <c r="JEV36" s="85"/>
      <c r="JEW36" s="74"/>
      <c r="JEX36" s="74"/>
      <c r="JEY36" s="85"/>
      <c r="JEZ36" s="80"/>
      <c r="JFA36" s="80"/>
      <c r="JFB36" s="85"/>
      <c r="JFC36" s="77"/>
      <c r="JFD36" s="74"/>
      <c r="JFE36" s="74"/>
      <c r="JFF36" s="85"/>
      <c r="JFG36" s="74"/>
      <c r="JFH36" s="74"/>
      <c r="JFI36" s="85"/>
      <c r="JFJ36" s="74"/>
      <c r="JFK36" s="74"/>
      <c r="JFL36" s="85"/>
      <c r="JFM36" s="74"/>
      <c r="JFN36" s="74"/>
      <c r="JFO36" s="85"/>
      <c r="JFP36" s="80"/>
      <c r="JFQ36" s="80"/>
      <c r="JFR36" s="85"/>
      <c r="JFS36" s="77"/>
      <c r="JFT36" s="74"/>
      <c r="JFU36" s="74"/>
      <c r="JFV36" s="85"/>
      <c r="JFW36" s="74"/>
      <c r="JFX36" s="74"/>
      <c r="JFY36" s="85"/>
      <c r="JFZ36" s="74"/>
      <c r="JGA36" s="74"/>
      <c r="JGB36" s="85"/>
      <c r="JGC36" s="74"/>
      <c r="JGD36" s="74"/>
      <c r="JGE36" s="85"/>
      <c r="JGF36" s="80"/>
      <c r="JGG36" s="80"/>
      <c r="JGH36" s="85"/>
      <c r="JGI36" s="77"/>
      <c r="JGJ36" s="74"/>
      <c r="JGK36" s="74"/>
      <c r="JGL36" s="85"/>
      <c r="JGM36" s="74"/>
      <c r="JGN36" s="74"/>
      <c r="JGO36" s="85"/>
      <c r="JGP36" s="74"/>
      <c r="JGQ36" s="74"/>
      <c r="JGR36" s="85"/>
      <c r="JGS36" s="74"/>
      <c r="JGT36" s="74"/>
      <c r="JGU36" s="85"/>
      <c r="JGV36" s="80"/>
      <c r="JGW36" s="80"/>
      <c r="JGX36" s="85"/>
      <c r="JGY36" s="77"/>
      <c r="JGZ36" s="74"/>
      <c r="JHA36" s="74"/>
      <c r="JHB36" s="85"/>
      <c r="JHC36" s="74"/>
      <c r="JHD36" s="74"/>
      <c r="JHE36" s="85"/>
      <c r="JHF36" s="74"/>
      <c r="JHG36" s="74"/>
      <c r="JHH36" s="85"/>
      <c r="JHI36" s="74"/>
      <c r="JHJ36" s="74"/>
      <c r="JHK36" s="85"/>
      <c r="JHL36" s="80"/>
      <c r="JHM36" s="80"/>
      <c r="JHN36" s="85"/>
      <c r="JHO36" s="77"/>
      <c r="JHP36" s="74"/>
      <c r="JHQ36" s="74"/>
      <c r="JHR36" s="85"/>
      <c r="JHS36" s="74"/>
      <c r="JHT36" s="74"/>
      <c r="JHU36" s="85"/>
      <c r="JHV36" s="74"/>
      <c r="JHW36" s="74"/>
      <c r="JHX36" s="85"/>
      <c r="JHY36" s="74"/>
      <c r="JHZ36" s="74"/>
      <c r="JIA36" s="85"/>
      <c r="JIB36" s="80"/>
      <c r="JIC36" s="80"/>
      <c r="JID36" s="85"/>
      <c r="JIE36" s="77"/>
      <c r="JIF36" s="74"/>
      <c r="JIG36" s="74"/>
      <c r="JIH36" s="85"/>
      <c r="JII36" s="74"/>
      <c r="JIJ36" s="74"/>
      <c r="JIK36" s="85"/>
      <c r="JIL36" s="74"/>
      <c r="JIM36" s="74"/>
      <c r="JIN36" s="85"/>
      <c r="JIO36" s="74"/>
      <c r="JIP36" s="74"/>
      <c r="JIQ36" s="85"/>
      <c r="JIR36" s="80"/>
      <c r="JIS36" s="80"/>
      <c r="JIT36" s="85"/>
      <c r="JIU36" s="77"/>
      <c r="JIV36" s="74"/>
      <c r="JIW36" s="74"/>
      <c r="JIX36" s="85"/>
      <c r="JIY36" s="74"/>
      <c r="JIZ36" s="74"/>
      <c r="JJA36" s="85"/>
      <c r="JJB36" s="74"/>
      <c r="JJC36" s="74"/>
      <c r="JJD36" s="85"/>
      <c r="JJE36" s="74"/>
      <c r="JJF36" s="74"/>
      <c r="JJG36" s="85"/>
      <c r="JJH36" s="80"/>
      <c r="JJI36" s="80"/>
      <c r="JJJ36" s="85"/>
      <c r="JJK36" s="77"/>
      <c r="JJL36" s="74"/>
      <c r="JJM36" s="74"/>
      <c r="JJN36" s="85"/>
      <c r="JJO36" s="74"/>
      <c r="JJP36" s="74"/>
      <c r="JJQ36" s="85"/>
      <c r="JJR36" s="74"/>
      <c r="JJS36" s="74"/>
      <c r="JJT36" s="85"/>
      <c r="JJU36" s="74"/>
      <c r="JJV36" s="74"/>
      <c r="JJW36" s="85"/>
      <c r="JJX36" s="80"/>
      <c r="JJY36" s="80"/>
      <c r="JJZ36" s="85"/>
      <c r="JKA36" s="77"/>
      <c r="JKB36" s="74"/>
      <c r="JKC36" s="74"/>
      <c r="JKD36" s="85"/>
      <c r="JKE36" s="74"/>
      <c r="JKF36" s="74"/>
      <c r="JKG36" s="85"/>
      <c r="JKH36" s="74"/>
      <c r="JKI36" s="74"/>
      <c r="JKJ36" s="85"/>
      <c r="JKK36" s="74"/>
      <c r="JKL36" s="74"/>
      <c r="JKM36" s="85"/>
      <c r="JKN36" s="80"/>
      <c r="JKO36" s="80"/>
      <c r="JKP36" s="85"/>
      <c r="JKQ36" s="77"/>
      <c r="JKR36" s="74"/>
      <c r="JKS36" s="74"/>
      <c r="JKT36" s="85"/>
      <c r="JKU36" s="74"/>
      <c r="JKV36" s="74"/>
      <c r="JKW36" s="85"/>
      <c r="JKX36" s="74"/>
      <c r="JKY36" s="74"/>
      <c r="JKZ36" s="85"/>
      <c r="JLA36" s="74"/>
      <c r="JLB36" s="74"/>
      <c r="JLC36" s="85"/>
      <c r="JLD36" s="80"/>
      <c r="JLE36" s="80"/>
      <c r="JLF36" s="85"/>
      <c r="JLG36" s="77"/>
      <c r="JLH36" s="74"/>
      <c r="JLI36" s="74"/>
      <c r="JLJ36" s="85"/>
      <c r="JLK36" s="74"/>
      <c r="JLL36" s="74"/>
      <c r="JLM36" s="85"/>
      <c r="JLN36" s="74"/>
      <c r="JLO36" s="74"/>
      <c r="JLP36" s="85"/>
      <c r="JLQ36" s="74"/>
      <c r="JLR36" s="74"/>
      <c r="JLS36" s="85"/>
      <c r="JLT36" s="80"/>
      <c r="JLU36" s="80"/>
      <c r="JLV36" s="85"/>
      <c r="JLW36" s="77"/>
      <c r="JLX36" s="74"/>
      <c r="JLY36" s="74"/>
      <c r="JLZ36" s="85"/>
      <c r="JMA36" s="74"/>
      <c r="JMB36" s="74"/>
      <c r="JMC36" s="85"/>
      <c r="JMD36" s="74"/>
      <c r="JME36" s="74"/>
      <c r="JMF36" s="85"/>
      <c r="JMG36" s="74"/>
      <c r="JMH36" s="74"/>
      <c r="JMI36" s="85"/>
      <c r="JMJ36" s="80"/>
      <c r="JMK36" s="80"/>
      <c r="JML36" s="85"/>
      <c r="JMM36" s="77"/>
      <c r="JMN36" s="74"/>
      <c r="JMO36" s="74"/>
      <c r="JMP36" s="85"/>
      <c r="JMQ36" s="74"/>
      <c r="JMR36" s="74"/>
      <c r="JMS36" s="85"/>
      <c r="JMT36" s="74"/>
      <c r="JMU36" s="74"/>
      <c r="JMV36" s="85"/>
      <c r="JMW36" s="74"/>
      <c r="JMX36" s="74"/>
      <c r="JMY36" s="85"/>
      <c r="JMZ36" s="80"/>
      <c r="JNA36" s="80"/>
      <c r="JNB36" s="85"/>
      <c r="JNC36" s="77"/>
      <c r="JND36" s="74"/>
      <c r="JNE36" s="74"/>
      <c r="JNF36" s="85"/>
      <c r="JNG36" s="74"/>
      <c r="JNH36" s="74"/>
      <c r="JNI36" s="85"/>
      <c r="JNJ36" s="74"/>
      <c r="JNK36" s="74"/>
      <c r="JNL36" s="85"/>
      <c r="JNM36" s="74"/>
      <c r="JNN36" s="74"/>
      <c r="JNO36" s="85"/>
      <c r="JNP36" s="80"/>
      <c r="JNQ36" s="80"/>
      <c r="JNR36" s="85"/>
      <c r="JNS36" s="77"/>
      <c r="JNT36" s="74"/>
      <c r="JNU36" s="74"/>
      <c r="JNV36" s="85"/>
      <c r="JNW36" s="74"/>
      <c r="JNX36" s="74"/>
      <c r="JNY36" s="85"/>
      <c r="JNZ36" s="74"/>
      <c r="JOA36" s="74"/>
      <c r="JOB36" s="85"/>
      <c r="JOC36" s="74"/>
      <c r="JOD36" s="74"/>
      <c r="JOE36" s="85"/>
      <c r="JOF36" s="80"/>
      <c r="JOG36" s="80"/>
      <c r="JOH36" s="85"/>
      <c r="JOI36" s="77"/>
      <c r="JOJ36" s="74"/>
      <c r="JOK36" s="74"/>
      <c r="JOL36" s="85"/>
      <c r="JOM36" s="74"/>
      <c r="JON36" s="74"/>
      <c r="JOO36" s="85"/>
      <c r="JOP36" s="74"/>
      <c r="JOQ36" s="74"/>
      <c r="JOR36" s="85"/>
      <c r="JOS36" s="74"/>
      <c r="JOT36" s="74"/>
      <c r="JOU36" s="85"/>
      <c r="JOV36" s="80"/>
      <c r="JOW36" s="80"/>
      <c r="JOX36" s="85"/>
      <c r="JOY36" s="77"/>
      <c r="JOZ36" s="74"/>
      <c r="JPA36" s="74"/>
      <c r="JPB36" s="85"/>
      <c r="JPC36" s="74"/>
      <c r="JPD36" s="74"/>
      <c r="JPE36" s="85"/>
      <c r="JPF36" s="74"/>
      <c r="JPG36" s="74"/>
      <c r="JPH36" s="85"/>
      <c r="JPI36" s="74"/>
      <c r="JPJ36" s="74"/>
      <c r="JPK36" s="85"/>
      <c r="JPL36" s="80"/>
      <c r="JPM36" s="80"/>
      <c r="JPN36" s="85"/>
      <c r="JPO36" s="77"/>
      <c r="JPP36" s="74"/>
      <c r="JPQ36" s="74"/>
      <c r="JPR36" s="85"/>
      <c r="JPS36" s="74"/>
      <c r="JPT36" s="74"/>
      <c r="JPU36" s="85"/>
      <c r="JPV36" s="74"/>
      <c r="JPW36" s="74"/>
      <c r="JPX36" s="85"/>
      <c r="JPY36" s="74"/>
      <c r="JPZ36" s="74"/>
      <c r="JQA36" s="85"/>
      <c r="JQB36" s="80"/>
      <c r="JQC36" s="80"/>
      <c r="JQD36" s="85"/>
      <c r="JQE36" s="77"/>
      <c r="JQF36" s="74"/>
      <c r="JQG36" s="74"/>
      <c r="JQH36" s="85"/>
      <c r="JQI36" s="74"/>
      <c r="JQJ36" s="74"/>
      <c r="JQK36" s="85"/>
      <c r="JQL36" s="74"/>
      <c r="JQM36" s="74"/>
      <c r="JQN36" s="85"/>
      <c r="JQO36" s="74"/>
      <c r="JQP36" s="74"/>
      <c r="JQQ36" s="85"/>
      <c r="JQR36" s="80"/>
      <c r="JQS36" s="80"/>
      <c r="JQT36" s="85"/>
      <c r="JQU36" s="77"/>
      <c r="JQV36" s="74"/>
      <c r="JQW36" s="74"/>
      <c r="JQX36" s="85"/>
      <c r="JQY36" s="74"/>
      <c r="JQZ36" s="74"/>
      <c r="JRA36" s="85"/>
      <c r="JRB36" s="74"/>
      <c r="JRC36" s="74"/>
      <c r="JRD36" s="85"/>
      <c r="JRE36" s="74"/>
      <c r="JRF36" s="74"/>
      <c r="JRG36" s="85"/>
      <c r="JRH36" s="80"/>
      <c r="JRI36" s="80"/>
      <c r="JRJ36" s="85"/>
      <c r="JRK36" s="77"/>
      <c r="JRL36" s="74"/>
      <c r="JRM36" s="74"/>
      <c r="JRN36" s="85"/>
      <c r="JRO36" s="74"/>
      <c r="JRP36" s="74"/>
      <c r="JRQ36" s="85"/>
      <c r="JRR36" s="74"/>
      <c r="JRS36" s="74"/>
      <c r="JRT36" s="85"/>
      <c r="JRU36" s="74"/>
      <c r="JRV36" s="74"/>
      <c r="JRW36" s="85"/>
      <c r="JRX36" s="80"/>
      <c r="JRY36" s="80"/>
      <c r="JRZ36" s="85"/>
      <c r="JSA36" s="77"/>
      <c r="JSB36" s="74"/>
      <c r="JSC36" s="74"/>
      <c r="JSD36" s="85"/>
      <c r="JSE36" s="74"/>
      <c r="JSF36" s="74"/>
      <c r="JSG36" s="85"/>
      <c r="JSH36" s="74"/>
      <c r="JSI36" s="74"/>
      <c r="JSJ36" s="85"/>
      <c r="JSK36" s="74"/>
      <c r="JSL36" s="74"/>
      <c r="JSM36" s="85"/>
      <c r="JSN36" s="80"/>
      <c r="JSO36" s="80"/>
      <c r="JSP36" s="85"/>
      <c r="JSQ36" s="77"/>
      <c r="JSR36" s="74"/>
      <c r="JSS36" s="74"/>
      <c r="JST36" s="85"/>
      <c r="JSU36" s="74"/>
      <c r="JSV36" s="74"/>
      <c r="JSW36" s="85"/>
      <c r="JSX36" s="74"/>
      <c r="JSY36" s="74"/>
      <c r="JSZ36" s="85"/>
      <c r="JTA36" s="74"/>
      <c r="JTB36" s="74"/>
      <c r="JTC36" s="85"/>
      <c r="JTD36" s="80"/>
      <c r="JTE36" s="80"/>
      <c r="JTF36" s="85"/>
      <c r="JTG36" s="77"/>
      <c r="JTH36" s="74"/>
      <c r="JTI36" s="74"/>
      <c r="JTJ36" s="85"/>
      <c r="JTK36" s="74"/>
      <c r="JTL36" s="74"/>
      <c r="JTM36" s="85"/>
      <c r="JTN36" s="74"/>
      <c r="JTO36" s="74"/>
      <c r="JTP36" s="85"/>
      <c r="JTQ36" s="74"/>
      <c r="JTR36" s="74"/>
      <c r="JTS36" s="85"/>
      <c r="JTT36" s="80"/>
      <c r="JTU36" s="80"/>
      <c r="JTV36" s="85"/>
      <c r="JTW36" s="77"/>
      <c r="JTX36" s="74"/>
      <c r="JTY36" s="74"/>
      <c r="JTZ36" s="85"/>
      <c r="JUA36" s="74"/>
      <c r="JUB36" s="74"/>
      <c r="JUC36" s="85"/>
      <c r="JUD36" s="74"/>
      <c r="JUE36" s="74"/>
      <c r="JUF36" s="85"/>
      <c r="JUG36" s="74"/>
      <c r="JUH36" s="74"/>
      <c r="JUI36" s="85"/>
      <c r="JUJ36" s="80"/>
      <c r="JUK36" s="80"/>
      <c r="JUL36" s="85"/>
      <c r="JUM36" s="77"/>
      <c r="JUN36" s="74"/>
      <c r="JUO36" s="74"/>
      <c r="JUP36" s="85"/>
      <c r="JUQ36" s="74"/>
      <c r="JUR36" s="74"/>
      <c r="JUS36" s="85"/>
      <c r="JUT36" s="74"/>
      <c r="JUU36" s="74"/>
      <c r="JUV36" s="85"/>
      <c r="JUW36" s="74"/>
      <c r="JUX36" s="74"/>
      <c r="JUY36" s="85"/>
      <c r="JUZ36" s="80"/>
      <c r="JVA36" s="80"/>
      <c r="JVB36" s="85"/>
      <c r="JVC36" s="77"/>
      <c r="JVD36" s="74"/>
      <c r="JVE36" s="74"/>
      <c r="JVF36" s="85"/>
      <c r="JVG36" s="74"/>
      <c r="JVH36" s="74"/>
      <c r="JVI36" s="85"/>
      <c r="JVJ36" s="74"/>
      <c r="JVK36" s="74"/>
      <c r="JVL36" s="85"/>
      <c r="JVM36" s="74"/>
      <c r="JVN36" s="74"/>
      <c r="JVO36" s="85"/>
      <c r="JVP36" s="80"/>
      <c r="JVQ36" s="80"/>
      <c r="JVR36" s="85"/>
      <c r="JVS36" s="77"/>
      <c r="JVT36" s="74"/>
      <c r="JVU36" s="74"/>
      <c r="JVV36" s="85"/>
      <c r="JVW36" s="74"/>
      <c r="JVX36" s="74"/>
      <c r="JVY36" s="85"/>
      <c r="JVZ36" s="74"/>
      <c r="JWA36" s="74"/>
      <c r="JWB36" s="85"/>
      <c r="JWC36" s="74"/>
      <c r="JWD36" s="74"/>
      <c r="JWE36" s="85"/>
      <c r="JWF36" s="80"/>
      <c r="JWG36" s="80"/>
      <c r="JWH36" s="85"/>
      <c r="JWI36" s="77"/>
      <c r="JWJ36" s="74"/>
      <c r="JWK36" s="74"/>
      <c r="JWL36" s="85"/>
      <c r="JWM36" s="74"/>
      <c r="JWN36" s="74"/>
      <c r="JWO36" s="85"/>
      <c r="JWP36" s="74"/>
      <c r="JWQ36" s="74"/>
      <c r="JWR36" s="85"/>
      <c r="JWS36" s="74"/>
      <c r="JWT36" s="74"/>
      <c r="JWU36" s="85"/>
      <c r="JWV36" s="80"/>
      <c r="JWW36" s="80"/>
      <c r="JWX36" s="85"/>
      <c r="JWY36" s="77"/>
      <c r="JWZ36" s="74"/>
      <c r="JXA36" s="74"/>
      <c r="JXB36" s="85"/>
      <c r="JXC36" s="74"/>
      <c r="JXD36" s="74"/>
      <c r="JXE36" s="85"/>
      <c r="JXF36" s="74"/>
      <c r="JXG36" s="74"/>
      <c r="JXH36" s="85"/>
      <c r="JXI36" s="74"/>
      <c r="JXJ36" s="74"/>
      <c r="JXK36" s="85"/>
      <c r="JXL36" s="80"/>
      <c r="JXM36" s="80"/>
      <c r="JXN36" s="85"/>
      <c r="JXO36" s="77"/>
      <c r="JXP36" s="74"/>
      <c r="JXQ36" s="74"/>
      <c r="JXR36" s="85"/>
      <c r="JXS36" s="74"/>
      <c r="JXT36" s="74"/>
      <c r="JXU36" s="85"/>
      <c r="JXV36" s="74"/>
      <c r="JXW36" s="74"/>
      <c r="JXX36" s="85"/>
      <c r="JXY36" s="74"/>
      <c r="JXZ36" s="74"/>
      <c r="JYA36" s="85"/>
      <c r="JYB36" s="80"/>
      <c r="JYC36" s="80"/>
      <c r="JYD36" s="85"/>
      <c r="JYE36" s="77"/>
      <c r="JYF36" s="74"/>
      <c r="JYG36" s="74"/>
      <c r="JYH36" s="85"/>
      <c r="JYI36" s="74"/>
      <c r="JYJ36" s="74"/>
      <c r="JYK36" s="85"/>
      <c r="JYL36" s="74"/>
      <c r="JYM36" s="74"/>
      <c r="JYN36" s="85"/>
      <c r="JYO36" s="74"/>
      <c r="JYP36" s="74"/>
      <c r="JYQ36" s="85"/>
      <c r="JYR36" s="80"/>
      <c r="JYS36" s="80"/>
      <c r="JYT36" s="85"/>
      <c r="JYU36" s="77"/>
      <c r="JYV36" s="74"/>
      <c r="JYW36" s="74"/>
      <c r="JYX36" s="85"/>
      <c r="JYY36" s="74"/>
      <c r="JYZ36" s="74"/>
      <c r="JZA36" s="85"/>
      <c r="JZB36" s="74"/>
      <c r="JZC36" s="74"/>
      <c r="JZD36" s="85"/>
      <c r="JZE36" s="74"/>
      <c r="JZF36" s="74"/>
      <c r="JZG36" s="85"/>
      <c r="JZH36" s="80"/>
      <c r="JZI36" s="80"/>
      <c r="JZJ36" s="85"/>
      <c r="JZK36" s="77"/>
      <c r="JZL36" s="74"/>
      <c r="JZM36" s="74"/>
      <c r="JZN36" s="85"/>
      <c r="JZO36" s="74"/>
      <c r="JZP36" s="74"/>
      <c r="JZQ36" s="85"/>
      <c r="JZR36" s="74"/>
      <c r="JZS36" s="74"/>
      <c r="JZT36" s="85"/>
      <c r="JZU36" s="74"/>
      <c r="JZV36" s="74"/>
      <c r="JZW36" s="85"/>
      <c r="JZX36" s="80"/>
      <c r="JZY36" s="80"/>
      <c r="JZZ36" s="85"/>
      <c r="KAA36" s="77"/>
      <c r="KAB36" s="74"/>
      <c r="KAC36" s="74"/>
      <c r="KAD36" s="85"/>
      <c r="KAE36" s="74"/>
      <c r="KAF36" s="74"/>
      <c r="KAG36" s="85"/>
      <c r="KAH36" s="74"/>
      <c r="KAI36" s="74"/>
      <c r="KAJ36" s="85"/>
      <c r="KAK36" s="74"/>
      <c r="KAL36" s="74"/>
      <c r="KAM36" s="85"/>
      <c r="KAN36" s="80"/>
      <c r="KAO36" s="80"/>
      <c r="KAP36" s="85"/>
      <c r="KAQ36" s="77"/>
      <c r="KAR36" s="74"/>
      <c r="KAS36" s="74"/>
      <c r="KAT36" s="85"/>
      <c r="KAU36" s="74"/>
      <c r="KAV36" s="74"/>
      <c r="KAW36" s="85"/>
      <c r="KAX36" s="74"/>
      <c r="KAY36" s="74"/>
      <c r="KAZ36" s="85"/>
      <c r="KBA36" s="74"/>
      <c r="KBB36" s="74"/>
      <c r="KBC36" s="85"/>
      <c r="KBD36" s="80"/>
      <c r="KBE36" s="80"/>
      <c r="KBF36" s="85"/>
      <c r="KBG36" s="77"/>
      <c r="KBH36" s="74"/>
      <c r="KBI36" s="74"/>
      <c r="KBJ36" s="85"/>
      <c r="KBK36" s="74"/>
      <c r="KBL36" s="74"/>
      <c r="KBM36" s="85"/>
      <c r="KBN36" s="74"/>
      <c r="KBO36" s="74"/>
      <c r="KBP36" s="85"/>
      <c r="KBQ36" s="74"/>
      <c r="KBR36" s="74"/>
      <c r="KBS36" s="85"/>
      <c r="KBT36" s="80"/>
      <c r="KBU36" s="80"/>
      <c r="KBV36" s="85"/>
      <c r="KBW36" s="77"/>
      <c r="KBX36" s="74"/>
      <c r="KBY36" s="74"/>
      <c r="KBZ36" s="85"/>
      <c r="KCA36" s="74"/>
      <c r="KCB36" s="74"/>
      <c r="KCC36" s="85"/>
      <c r="KCD36" s="74"/>
      <c r="KCE36" s="74"/>
      <c r="KCF36" s="85"/>
      <c r="KCG36" s="74"/>
      <c r="KCH36" s="74"/>
      <c r="KCI36" s="85"/>
      <c r="KCJ36" s="80"/>
      <c r="KCK36" s="80"/>
      <c r="KCL36" s="85"/>
      <c r="KCM36" s="77"/>
      <c r="KCN36" s="74"/>
      <c r="KCO36" s="74"/>
      <c r="KCP36" s="85"/>
      <c r="KCQ36" s="74"/>
      <c r="KCR36" s="74"/>
      <c r="KCS36" s="85"/>
      <c r="KCT36" s="74"/>
      <c r="KCU36" s="74"/>
      <c r="KCV36" s="85"/>
      <c r="KCW36" s="74"/>
      <c r="KCX36" s="74"/>
      <c r="KCY36" s="85"/>
      <c r="KCZ36" s="80"/>
      <c r="KDA36" s="80"/>
      <c r="KDB36" s="85"/>
      <c r="KDC36" s="77"/>
      <c r="KDD36" s="74"/>
      <c r="KDE36" s="74"/>
      <c r="KDF36" s="85"/>
      <c r="KDG36" s="74"/>
      <c r="KDH36" s="74"/>
      <c r="KDI36" s="85"/>
      <c r="KDJ36" s="74"/>
      <c r="KDK36" s="74"/>
      <c r="KDL36" s="85"/>
      <c r="KDM36" s="74"/>
      <c r="KDN36" s="74"/>
      <c r="KDO36" s="85"/>
      <c r="KDP36" s="80"/>
      <c r="KDQ36" s="80"/>
      <c r="KDR36" s="85"/>
      <c r="KDS36" s="77"/>
      <c r="KDT36" s="74"/>
      <c r="KDU36" s="74"/>
      <c r="KDV36" s="85"/>
      <c r="KDW36" s="74"/>
      <c r="KDX36" s="74"/>
      <c r="KDY36" s="85"/>
      <c r="KDZ36" s="74"/>
      <c r="KEA36" s="74"/>
      <c r="KEB36" s="85"/>
      <c r="KEC36" s="74"/>
      <c r="KED36" s="74"/>
      <c r="KEE36" s="85"/>
      <c r="KEF36" s="80"/>
      <c r="KEG36" s="80"/>
      <c r="KEH36" s="85"/>
      <c r="KEI36" s="77"/>
      <c r="KEJ36" s="74"/>
      <c r="KEK36" s="74"/>
      <c r="KEL36" s="85"/>
      <c r="KEM36" s="74"/>
      <c r="KEN36" s="74"/>
      <c r="KEO36" s="85"/>
      <c r="KEP36" s="74"/>
      <c r="KEQ36" s="74"/>
      <c r="KER36" s="85"/>
      <c r="KES36" s="74"/>
      <c r="KET36" s="74"/>
      <c r="KEU36" s="85"/>
      <c r="KEV36" s="80"/>
      <c r="KEW36" s="80"/>
      <c r="KEX36" s="85"/>
      <c r="KEY36" s="77"/>
      <c r="KEZ36" s="74"/>
      <c r="KFA36" s="74"/>
      <c r="KFB36" s="85"/>
      <c r="KFC36" s="74"/>
      <c r="KFD36" s="74"/>
      <c r="KFE36" s="85"/>
      <c r="KFF36" s="74"/>
      <c r="KFG36" s="74"/>
      <c r="KFH36" s="85"/>
      <c r="KFI36" s="74"/>
      <c r="KFJ36" s="74"/>
      <c r="KFK36" s="85"/>
      <c r="KFL36" s="80"/>
      <c r="KFM36" s="80"/>
      <c r="KFN36" s="85"/>
      <c r="KFO36" s="77"/>
      <c r="KFP36" s="74"/>
      <c r="KFQ36" s="74"/>
      <c r="KFR36" s="85"/>
      <c r="KFS36" s="74"/>
      <c r="KFT36" s="74"/>
      <c r="KFU36" s="85"/>
      <c r="KFV36" s="74"/>
      <c r="KFW36" s="74"/>
      <c r="KFX36" s="85"/>
      <c r="KFY36" s="74"/>
      <c r="KFZ36" s="74"/>
      <c r="KGA36" s="85"/>
      <c r="KGB36" s="80"/>
      <c r="KGC36" s="80"/>
      <c r="KGD36" s="85"/>
      <c r="KGE36" s="77"/>
      <c r="KGF36" s="74"/>
      <c r="KGG36" s="74"/>
      <c r="KGH36" s="85"/>
      <c r="KGI36" s="74"/>
      <c r="KGJ36" s="74"/>
      <c r="KGK36" s="85"/>
      <c r="KGL36" s="74"/>
      <c r="KGM36" s="74"/>
      <c r="KGN36" s="85"/>
      <c r="KGO36" s="74"/>
      <c r="KGP36" s="74"/>
      <c r="KGQ36" s="85"/>
      <c r="KGR36" s="80"/>
      <c r="KGS36" s="80"/>
      <c r="KGT36" s="85"/>
      <c r="KGU36" s="77"/>
      <c r="KGV36" s="74"/>
      <c r="KGW36" s="74"/>
      <c r="KGX36" s="85"/>
      <c r="KGY36" s="74"/>
      <c r="KGZ36" s="74"/>
      <c r="KHA36" s="85"/>
      <c r="KHB36" s="74"/>
      <c r="KHC36" s="74"/>
      <c r="KHD36" s="85"/>
      <c r="KHE36" s="74"/>
      <c r="KHF36" s="74"/>
      <c r="KHG36" s="85"/>
      <c r="KHH36" s="80"/>
      <c r="KHI36" s="80"/>
      <c r="KHJ36" s="85"/>
      <c r="KHK36" s="77"/>
      <c r="KHL36" s="74"/>
      <c r="KHM36" s="74"/>
      <c r="KHN36" s="85"/>
      <c r="KHO36" s="74"/>
      <c r="KHP36" s="74"/>
      <c r="KHQ36" s="85"/>
      <c r="KHR36" s="74"/>
      <c r="KHS36" s="74"/>
      <c r="KHT36" s="85"/>
      <c r="KHU36" s="74"/>
      <c r="KHV36" s="74"/>
      <c r="KHW36" s="85"/>
      <c r="KHX36" s="80"/>
      <c r="KHY36" s="80"/>
      <c r="KHZ36" s="85"/>
      <c r="KIA36" s="77"/>
      <c r="KIB36" s="74"/>
      <c r="KIC36" s="74"/>
      <c r="KID36" s="85"/>
      <c r="KIE36" s="74"/>
      <c r="KIF36" s="74"/>
      <c r="KIG36" s="85"/>
      <c r="KIH36" s="74"/>
      <c r="KII36" s="74"/>
      <c r="KIJ36" s="85"/>
      <c r="KIK36" s="74"/>
      <c r="KIL36" s="74"/>
      <c r="KIM36" s="85"/>
      <c r="KIN36" s="80"/>
      <c r="KIO36" s="80"/>
      <c r="KIP36" s="85"/>
      <c r="KIQ36" s="77"/>
      <c r="KIR36" s="74"/>
      <c r="KIS36" s="74"/>
      <c r="KIT36" s="85"/>
      <c r="KIU36" s="74"/>
      <c r="KIV36" s="74"/>
      <c r="KIW36" s="85"/>
      <c r="KIX36" s="74"/>
      <c r="KIY36" s="74"/>
      <c r="KIZ36" s="85"/>
      <c r="KJA36" s="74"/>
      <c r="KJB36" s="74"/>
      <c r="KJC36" s="85"/>
      <c r="KJD36" s="80"/>
      <c r="KJE36" s="80"/>
      <c r="KJF36" s="85"/>
      <c r="KJG36" s="77"/>
      <c r="KJH36" s="74"/>
      <c r="KJI36" s="74"/>
      <c r="KJJ36" s="85"/>
      <c r="KJK36" s="74"/>
      <c r="KJL36" s="74"/>
      <c r="KJM36" s="85"/>
      <c r="KJN36" s="74"/>
      <c r="KJO36" s="74"/>
      <c r="KJP36" s="85"/>
      <c r="KJQ36" s="74"/>
      <c r="KJR36" s="74"/>
      <c r="KJS36" s="85"/>
      <c r="KJT36" s="80"/>
      <c r="KJU36" s="80"/>
      <c r="KJV36" s="85"/>
      <c r="KJW36" s="77"/>
      <c r="KJX36" s="74"/>
      <c r="KJY36" s="74"/>
      <c r="KJZ36" s="85"/>
      <c r="KKA36" s="74"/>
      <c r="KKB36" s="74"/>
      <c r="KKC36" s="85"/>
      <c r="KKD36" s="74"/>
      <c r="KKE36" s="74"/>
      <c r="KKF36" s="85"/>
      <c r="KKG36" s="74"/>
      <c r="KKH36" s="74"/>
      <c r="KKI36" s="85"/>
      <c r="KKJ36" s="80"/>
      <c r="KKK36" s="80"/>
      <c r="KKL36" s="85"/>
      <c r="KKM36" s="77"/>
      <c r="KKN36" s="74"/>
      <c r="KKO36" s="74"/>
      <c r="KKP36" s="85"/>
      <c r="KKQ36" s="74"/>
      <c r="KKR36" s="74"/>
      <c r="KKS36" s="85"/>
      <c r="KKT36" s="74"/>
      <c r="KKU36" s="74"/>
      <c r="KKV36" s="85"/>
      <c r="KKW36" s="74"/>
      <c r="KKX36" s="74"/>
      <c r="KKY36" s="85"/>
      <c r="KKZ36" s="80"/>
      <c r="KLA36" s="80"/>
      <c r="KLB36" s="85"/>
      <c r="KLC36" s="77"/>
      <c r="KLD36" s="74"/>
      <c r="KLE36" s="74"/>
      <c r="KLF36" s="85"/>
      <c r="KLG36" s="74"/>
      <c r="KLH36" s="74"/>
      <c r="KLI36" s="85"/>
      <c r="KLJ36" s="74"/>
      <c r="KLK36" s="74"/>
      <c r="KLL36" s="85"/>
      <c r="KLM36" s="74"/>
      <c r="KLN36" s="74"/>
      <c r="KLO36" s="85"/>
      <c r="KLP36" s="80"/>
      <c r="KLQ36" s="80"/>
      <c r="KLR36" s="85"/>
      <c r="KLS36" s="77"/>
      <c r="KLT36" s="74"/>
      <c r="KLU36" s="74"/>
      <c r="KLV36" s="85"/>
      <c r="KLW36" s="74"/>
      <c r="KLX36" s="74"/>
      <c r="KLY36" s="85"/>
      <c r="KLZ36" s="74"/>
      <c r="KMA36" s="74"/>
      <c r="KMB36" s="85"/>
      <c r="KMC36" s="74"/>
      <c r="KMD36" s="74"/>
      <c r="KME36" s="85"/>
      <c r="KMF36" s="80"/>
      <c r="KMG36" s="80"/>
      <c r="KMH36" s="85"/>
      <c r="KMI36" s="77"/>
      <c r="KMJ36" s="74"/>
      <c r="KMK36" s="74"/>
      <c r="KML36" s="85"/>
      <c r="KMM36" s="74"/>
      <c r="KMN36" s="74"/>
      <c r="KMO36" s="85"/>
      <c r="KMP36" s="74"/>
      <c r="KMQ36" s="74"/>
      <c r="KMR36" s="85"/>
      <c r="KMS36" s="74"/>
      <c r="KMT36" s="74"/>
      <c r="KMU36" s="85"/>
      <c r="KMV36" s="80"/>
      <c r="KMW36" s="80"/>
      <c r="KMX36" s="85"/>
      <c r="KMY36" s="77"/>
      <c r="KMZ36" s="74"/>
      <c r="KNA36" s="74"/>
      <c r="KNB36" s="85"/>
      <c r="KNC36" s="74"/>
      <c r="KND36" s="74"/>
      <c r="KNE36" s="85"/>
      <c r="KNF36" s="74"/>
      <c r="KNG36" s="74"/>
      <c r="KNH36" s="85"/>
      <c r="KNI36" s="74"/>
      <c r="KNJ36" s="74"/>
      <c r="KNK36" s="85"/>
      <c r="KNL36" s="80"/>
      <c r="KNM36" s="80"/>
      <c r="KNN36" s="85"/>
      <c r="KNO36" s="77"/>
      <c r="KNP36" s="74"/>
      <c r="KNQ36" s="74"/>
      <c r="KNR36" s="85"/>
      <c r="KNS36" s="74"/>
      <c r="KNT36" s="74"/>
      <c r="KNU36" s="85"/>
      <c r="KNV36" s="74"/>
      <c r="KNW36" s="74"/>
      <c r="KNX36" s="85"/>
      <c r="KNY36" s="74"/>
      <c r="KNZ36" s="74"/>
      <c r="KOA36" s="85"/>
      <c r="KOB36" s="80"/>
      <c r="KOC36" s="80"/>
      <c r="KOD36" s="85"/>
      <c r="KOE36" s="77"/>
      <c r="KOF36" s="74"/>
      <c r="KOG36" s="74"/>
      <c r="KOH36" s="85"/>
      <c r="KOI36" s="74"/>
      <c r="KOJ36" s="74"/>
      <c r="KOK36" s="85"/>
      <c r="KOL36" s="74"/>
      <c r="KOM36" s="74"/>
      <c r="KON36" s="85"/>
      <c r="KOO36" s="74"/>
      <c r="KOP36" s="74"/>
      <c r="KOQ36" s="85"/>
      <c r="KOR36" s="80"/>
      <c r="KOS36" s="80"/>
      <c r="KOT36" s="85"/>
      <c r="KOU36" s="77"/>
      <c r="KOV36" s="74"/>
      <c r="KOW36" s="74"/>
      <c r="KOX36" s="85"/>
      <c r="KOY36" s="74"/>
      <c r="KOZ36" s="74"/>
      <c r="KPA36" s="85"/>
      <c r="KPB36" s="74"/>
      <c r="KPC36" s="74"/>
      <c r="KPD36" s="85"/>
      <c r="KPE36" s="74"/>
      <c r="KPF36" s="74"/>
      <c r="KPG36" s="85"/>
      <c r="KPH36" s="80"/>
      <c r="KPI36" s="80"/>
      <c r="KPJ36" s="85"/>
      <c r="KPK36" s="77"/>
      <c r="KPL36" s="74"/>
      <c r="KPM36" s="74"/>
      <c r="KPN36" s="85"/>
      <c r="KPO36" s="74"/>
      <c r="KPP36" s="74"/>
      <c r="KPQ36" s="85"/>
      <c r="KPR36" s="74"/>
      <c r="KPS36" s="74"/>
      <c r="KPT36" s="85"/>
      <c r="KPU36" s="74"/>
      <c r="KPV36" s="74"/>
      <c r="KPW36" s="85"/>
      <c r="KPX36" s="80"/>
      <c r="KPY36" s="80"/>
      <c r="KPZ36" s="85"/>
      <c r="KQA36" s="77"/>
      <c r="KQB36" s="74"/>
      <c r="KQC36" s="74"/>
      <c r="KQD36" s="85"/>
      <c r="KQE36" s="74"/>
      <c r="KQF36" s="74"/>
      <c r="KQG36" s="85"/>
      <c r="KQH36" s="74"/>
      <c r="KQI36" s="74"/>
      <c r="KQJ36" s="85"/>
      <c r="KQK36" s="74"/>
      <c r="KQL36" s="74"/>
      <c r="KQM36" s="85"/>
      <c r="KQN36" s="80"/>
      <c r="KQO36" s="80"/>
      <c r="KQP36" s="85"/>
      <c r="KQQ36" s="77"/>
      <c r="KQR36" s="74"/>
      <c r="KQS36" s="74"/>
      <c r="KQT36" s="85"/>
      <c r="KQU36" s="74"/>
      <c r="KQV36" s="74"/>
      <c r="KQW36" s="85"/>
      <c r="KQX36" s="74"/>
      <c r="KQY36" s="74"/>
      <c r="KQZ36" s="85"/>
      <c r="KRA36" s="74"/>
      <c r="KRB36" s="74"/>
      <c r="KRC36" s="85"/>
      <c r="KRD36" s="80"/>
      <c r="KRE36" s="80"/>
      <c r="KRF36" s="85"/>
      <c r="KRG36" s="77"/>
      <c r="KRH36" s="74"/>
      <c r="KRI36" s="74"/>
      <c r="KRJ36" s="85"/>
      <c r="KRK36" s="74"/>
      <c r="KRL36" s="74"/>
      <c r="KRM36" s="85"/>
      <c r="KRN36" s="74"/>
      <c r="KRO36" s="74"/>
      <c r="KRP36" s="85"/>
      <c r="KRQ36" s="74"/>
      <c r="KRR36" s="74"/>
      <c r="KRS36" s="85"/>
      <c r="KRT36" s="80"/>
      <c r="KRU36" s="80"/>
      <c r="KRV36" s="85"/>
      <c r="KRW36" s="77"/>
      <c r="KRX36" s="74"/>
      <c r="KRY36" s="74"/>
      <c r="KRZ36" s="85"/>
      <c r="KSA36" s="74"/>
      <c r="KSB36" s="74"/>
      <c r="KSC36" s="85"/>
      <c r="KSD36" s="74"/>
      <c r="KSE36" s="74"/>
      <c r="KSF36" s="85"/>
      <c r="KSG36" s="74"/>
      <c r="KSH36" s="74"/>
      <c r="KSI36" s="85"/>
      <c r="KSJ36" s="80"/>
      <c r="KSK36" s="80"/>
      <c r="KSL36" s="85"/>
      <c r="KSM36" s="77"/>
      <c r="KSN36" s="74"/>
      <c r="KSO36" s="74"/>
      <c r="KSP36" s="85"/>
      <c r="KSQ36" s="74"/>
      <c r="KSR36" s="74"/>
      <c r="KSS36" s="85"/>
      <c r="KST36" s="74"/>
      <c r="KSU36" s="74"/>
      <c r="KSV36" s="85"/>
      <c r="KSW36" s="74"/>
      <c r="KSX36" s="74"/>
      <c r="KSY36" s="85"/>
      <c r="KSZ36" s="80"/>
      <c r="KTA36" s="80"/>
      <c r="KTB36" s="85"/>
      <c r="KTC36" s="77"/>
      <c r="KTD36" s="74"/>
      <c r="KTE36" s="74"/>
      <c r="KTF36" s="85"/>
      <c r="KTG36" s="74"/>
      <c r="KTH36" s="74"/>
      <c r="KTI36" s="85"/>
      <c r="KTJ36" s="74"/>
      <c r="KTK36" s="74"/>
      <c r="KTL36" s="85"/>
      <c r="KTM36" s="74"/>
      <c r="KTN36" s="74"/>
      <c r="KTO36" s="85"/>
      <c r="KTP36" s="80"/>
      <c r="KTQ36" s="80"/>
      <c r="KTR36" s="85"/>
      <c r="KTS36" s="77"/>
      <c r="KTT36" s="74"/>
      <c r="KTU36" s="74"/>
      <c r="KTV36" s="85"/>
      <c r="KTW36" s="74"/>
      <c r="KTX36" s="74"/>
      <c r="KTY36" s="85"/>
      <c r="KTZ36" s="74"/>
      <c r="KUA36" s="74"/>
      <c r="KUB36" s="85"/>
      <c r="KUC36" s="74"/>
      <c r="KUD36" s="74"/>
      <c r="KUE36" s="85"/>
      <c r="KUF36" s="80"/>
      <c r="KUG36" s="80"/>
      <c r="KUH36" s="85"/>
      <c r="KUI36" s="77"/>
      <c r="KUJ36" s="74"/>
      <c r="KUK36" s="74"/>
      <c r="KUL36" s="85"/>
      <c r="KUM36" s="74"/>
      <c r="KUN36" s="74"/>
      <c r="KUO36" s="85"/>
      <c r="KUP36" s="74"/>
      <c r="KUQ36" s="74"/>
      <c r="KUR36" s="85"/>
      <c r="KUS36" s="74"/>
      <c r="KUT36" s="74"/>
      <c r="KUU36" s="85"/>
      <c r="KUV36" s="80"/>
      <c r="KUW36" s="80"/>
      <c r="KUX36" s="85"/>
      <c r="KUY36" s="77"/>
      <c r="KUZ36" s="74"/>
      <c r="KVA36" s="74"/>
      <c r="KVB36" s="85"/>
      <c r="KVC36" s="74"/>
      <c r="KVD36" s="74"/>
      <c r="KVE36" s="85"/>
      <c r="KVF36" s="74"/>
      <c r="KVG36" s="74"/>
      <c r="KVH36" s="85"/>
      <c r="KVI36" s="74"/>
      <c r="KVJ36" s="74"/>
      <c r="KVK36" s="85"/>
      <c r="KVL36" s="80"/>
      <c r="KVM36" s="80"/>
      <c r="KVN36" s="85"/>
      <c r="KVO36" s="77"/>
      <c r="KVP36" s="74"/>
      <c r="KVQ36" s="74"/>
      <c r="KVR36" s="85"/>
      <c r="KVS36" s="74"/>
      <c r="KVT36" s="74"/>
      <c r="KVU36" s="85"/>
      <c r="KVV36" s="74"/>
      <c r="KVW36" s="74"/>
      <c r="KVX36" s="85"/>
      <c r="KVY36" s="74"/>
      <c r="KVZ36" s="74"/>
      <c r="KWA36" s="85"/>
      <c r="KWB36" s="80"/>
      <c r="KWC36" s="80"/>
      <c r="KWD36" s="85"/>
      <c r="KWE36" s="77"/>
      <c r="KWF36" s="74"/>
      <c r="KWG36" s="74"/>
      <c r="KWH36" s="85"/>
      <c r="KWI36" s="74"/>
      <c r="KWJ36" s="74"/>
      <c r="KWK36" s="85"/>
      <c r="KWL36" s="74"/>
      <c r="KWM36" s="74"/>
      <c r="KWN36" s="85"/>
      <c r="KWO36" s="74"/>
      <c r="KWP36" s="74"/>
      <c r="KWQ36" s="85"/>
      <c r="KWR36" s="80"/>
      <c r="KWS36" s="80"/>
      <c r="KWT36" s="85"/>
      <c r="KWU36" s="77"/>
      <c r="KWV36" s="74"/>
      <c r="KWW36" s="74"/>
      <c r="KWX36" s="85"/>
      <c r="KWY36" s="74"/>
      <c r="KWZ36" s="74"/>
      <c r="KXA36" s="85"/>
      <c r="KXB36" s="74"/>
      <c r="KXC36" s="74"/>
      <c r="KXD36" s="85"/>
      <c r="KXE36" s="74"/>
      <c r="KXF36" s="74"/>
      <c r="KXG36" s="85"/>
      <c r="KXH36" s="80"/>
      <c r="KXI36" s="80"/>
      <c r="KXJ36" s="85"/>
      <c r="KXK36" s="77"/>
      <c r="KXL36" s="74"/>
      <c r="KXM36" s="74"/>
      <c r="KXN36" s="85"/>
      <c r="KXO36" s="74"/>
      <c r="KXP36" s="74"/>
      <c r="KXQ36" s="85"/>
      <c r="KXR36" s="74"/>
      <c r="KXS36" s="74"/>
      <c r="KXT36" s="85"/>
      <c r="KXU36" s="74"/>
      <c r="KXV36" s="74"/>
      <c r="KXW36" s="85"/>
      <c r="KXX36" s="80"/>
      <c r="KXY36" s="80"/>
      <c r="KXZ36" s="85"/>
      <c r="KYA36" s="77"/>
      <c r="KYB36" s="74"/>
      <c r="KYC36" s="74"/>
      <c r="KYD36" s="85"/>
      <c r="KYE36" s="74"/>
      <c r="KYF36" s="74"/>
      <c r="KYG36" s="85"/>
      <c r="KYH36" s="74"/>
      <c r="KYI36" s="74"/>
      <c r="KYJ36" s="85"/>
      <c r="KYK36" s="74"/>
      <c r="KYL36" s="74"/>
      <c r="KYM36" s="85"/>
      <c r="KYN36" s="80"/>
      <c r="KYO36" s="80"/>
      <c r="KYP36" s="85"/>
      <c r="KYQ36" s="77"/>
      <c r="KYR36" s="74"/>
      <c r="KYS36" s="74"/>
      <c r="KYT36" s="85"/>
      <c r="KYU36" s="74"/>
      <c r="KYV36" s="74"/>
      <c r="KYW36" s="85"/>
      <c r="KYX36" s="74"/>
      <c r="KYY36" s="74"/>
      <c r="KYZ36" s="85"/>
      <c r="KZA36" s="74"/>
      <c r="KZB36" s="74"/>
      <c r="KZC36" s="85"/>
      <c r="KZD36" s="80"/>
      <c r="KZE36" s="80"/>
      <c r="KZF36" s="85"/>
      <c r="KZG36" s="77"/>
      <c r="KZH36" s="74"/>
      <c r="KZI36" s="74"/>
      <c r="KZJ36" s="85"/>
      <c r="KZK36" s="74"/>
      <c r="KZL36" s="74"/>
      <c r="KZM36" s="85"/>
      <c r="KZN36" s="74"/>
      <c r="KZO36" s="74"/>
      <c r="KZP36" s="85"/>
      <c r="KZQ36" s="74"/>
      <c r="KZR36" s="74"/>
      <c r="KZS36" s="85"/>
      <c r="KZT36" s="80"/>
      <c r="KZU36" s="80"/>
      <c r="KZV36" s="85"/>
      <c r="KZW36" s="77"/>
      <c r="KZX36" s="74"/>
      <c r="KZY36" s="74"/>
      <c r="KZZ36" s="85"/>
      <c r="LAA36" s="74"/>
      <c r="LAB36" s="74"/>
      <c r="LAC36" s="85"/>
      <c r="LAD36" s="74"/>
      <c r="LAE36" s="74"/>
      <c r="LAF36" s="85"/>
      <c r="LAG36" s="74"/>
      <c r="LAH36" s="74"/>
      <c r="LAI36" s="85"/>
      <c r="LAJ36" s="80"/>
      <c r="LAK36" s="80"/>
      <c r="LAL36" s="85"/>
      <c r="LAM36" s="77"/>
      <c r="LAN36" s="74"/>
      <c r="LAO36" s="74"/>
      <c r="LAP36" s="85"/>
      <c r="LAQ36" s="74"/>
      <c r="LAR36" s="74"/>
      <c r="LAS36" s="85"/>
      <c r="LAT36" s="74"/>
      <c r="LAU36" s="74"/>
      <c r="LAV36" s="85"/>
      <c r="LAW36" s="74"/>
      <c r="LAX36" s="74"/>
      <c r="LAY36" s="85"/>
      <c r="LAZ36" s="80"/>
      <c r="LBA36" s="80"/>
      <c r="LBB36" s="85"/>
      <c r="LBC36" s="77"/>
      <c r="LBD36" s="74"/>
      <c r="LBE36" s="74"/>
      <c r="LBF36" s="85"/>
      <c r="LBG36" s="74"/>
      <c r="LBH36" s="74"/>
      <c r="LBI36" s="85"/>
      <c r="LBJ36" s="74"/>
      <c r="LBK36" s="74"/>
      <c r="LBL36" s="85"/>
      <c r="LBM36" s="74"/>
      <c r="LBN36" s="74"/>
      <c r="LBO36" s="85"/>
      <c r="LBP36" s="80"/>
      <c r="LBQ36" s="80"/>
      <c r="LBR36" s="85"/>
      <c r="LBS36" s="77"/>
      <c r="LBT36" s="74"/>
      <c r="LBU36" s="74"/>
      <c r="LBV36" s="85"/>
      <c r="LBW36" s="74"/>
      <c r="LBX36" s="74"/>
      <c r="LBY36" s="85"/>
      <c r="LBZ36" s="74"/>
      <c r="LCA36" s="74"/>
      <c r="LCB36" s="85"/>
      <c r="LCC36" s="74"/>
      <c r="LCD36" s="74"/>
      <c r="LCE36" s="85"/>
      <c r="LCF36" s="80"/>
      <c r="LCG36" s="80"/>
      <c r="LCH36" s="85"/>
      <c r="LCI36" s="77"/>
      <c r="LCJ36" s="74"/>
      <c r="LCK36" s="74"/>
      <c r="LCL36" s="85"/>
      <c r="LCM36" s="74"/>
      <c r="LCN36" s="74"/>
      <c r="LCO36" s="85"/>
      <c r="LCP36" s="74"/>
      <c r="LCQ36" s="74"/>
      <c r="LCR36" s="85"/>
      <c r="LCS36" s="74"/>
      <c r="LCT36" s="74"/>
      <c r="LCU36" s="85"/>
      <c r="LCV36" s="80"/>
      <c r="LCW36" s="80"/>
      <c r="LCX36" s="85"/>
      <c r="LCY36" s="77"/>
      <c r="LCZ36" s="74"/>
      <c r="LDA36" s="74"/>
      <c r="LDB36" s="85"/>
      <c r="LDC36" s="74"/>
      <c r="LDD36" s="74"/>
      <c r="LDE36" s="85"/>
      <c r="LDF36" s="74"/>
      <c r="LDG36" s="74"/>
      <c r="LDH36" s="85"/>
      <c r="LDI36" s="74"/>
      <c r="LDJ36" s="74"/>
      <c r="LDK36" s="85"/>
      <c r="LDL36" s="80"/>
      <c r="LDM36" s="80"/>
      <c r="LDN36" s="85"/>
      <c r="LDO36" s="77"/>
      <c r="LDP36" s="74"/>
      <c r="LDQ36" s="74"/>
      <c r="LDR36" s="85"/>
      <c r="LDS36" s="74"/>
      <c r="LDT36" s="74"/>
      <c r="LDU36" s="85"/>
      <c r="LDV36" s="74"/>
      <c r="LDW36" s="74"/>
      <c r="LDX36" s="85"/>
      <c r="LDY36" s="74"/>
      <c r="LDZ36" s="74"/>
      <c r="LEA36" s="85"/>
      <c r="LEB36" s="80"/>
      <c r="LEC36" s="80"/>
      <c r="LED36" s="85"/>
      <c r="LEE36" s="77"/>
      <c r="LEF36" s="74"/>
      <c r="LEG36" s="74"/>
      <c r="LEH36" s="85"/>
      <c r="LEI36" s="74"/>
      <c r="LEJ36" s="74"/>
      <c r="LEK36" s="85"/>
      <c r="LEL36" s="74"/>
      <c r="LEM36" s="74"/>
      <c r="LEN36" s="85"/>
      <c r="LEO36" s="74"/>
      <c r="LEP36" s="74"/>
      <c r="LEQ36" s="85"/>
      <c r="LER36" s="80"/>
      <c r="LES36" s="80"/>
      <c r="LET36" s="85"/>
      <c r="LEU36" s="77"/>
      <c r="LEV36" s="74"/>
      <c r="LEW36" s="74"/>
      <c r="LEX36" s="85"/>
      <c r="LEY36" s="74"/>
      <c r="LEZ36" s="74"/>
      <c r="LFA36" s="85"/>
      <c r="LFB36" s="74"/>
      <c r="LFC36" s="74"/>
      <c r="LFD36" s="85"/>
      <c r="LFE36" s="74"/>
      <c r="LFF36" s="74"/>
      <c r="LFG36" s="85"/>
      <c r="LFH36" s="80"/>
      <c r="LFI36" s="80"/>
      <c r="LFJ36" s="85"/>
      <c r="LFK36" s="77"/>
      <c r="LFL36" s="74"/>
      <c r="LFM36" s="74"/>
      <c r="LFN36" s="85"/>
      <c r="LFO36" s="74"/>
      <c r="LFP36" s="74"/>
      <c r="LFQ36" s="85"/>
      <c r="LFR36" s="74"/>
      <c r="LFS36" s="74"/>
      <c r="LFT36" s="85"/>
      <c r="LFU36" s="74"/>
      <c r="LFV36" s="74"/>
      <c r="LFW36" s="85"/>
      <c r="LFX36" s="80"/>
      <c r="LFY36" s="80"/>
      <c r="LFZ36" s="85"/>
      <c r="LGA36" s="77"/>
      <c r="LGB36" s="74"/>
      <c r="LGC36" s="74"/>
      <c r="LGD36" s="85"/>
      <c r="LGE36" s="74"/>
      <c r="LGF36" s="74"/>
      <c r="LGG36" s="85"/>
      <c r="LGH36" s="74"/>
      <c r="LGI36" s="74"/>
      <c r="LGJ36" s="85"/>
      <c r="LGK36" s="74"/>
      <c r="LGL36" s="74"/>
      <c r="LGM36" s="85"/>
      <c r="LGN36" s="80"/>
      <c r="LGO36" s="80"/>
      <c r="LGP36" s="85"/>
      <c r="LGQ36" s="77"/>
      <c r="LGR36" s="74"/>
      <c r="LGS36" s="74"/>
      <c r="LGT36" s="85"/>
      <c r="LGU36" s="74"/>
      <c r="LGV36" s="74"/>
      <c r="LGW36" s="85"/>
      <c r="LGX36" s="74"/>
      <c r="LGY36" s="74"/>
      <c r="LGZ36" s="85"/>
      <c r="LHA36" s="74"/>
      <c r="LHB36" s="74"/>
      <c r="LHC36" s="85"/>
      <c r="LHD36" s="80"/>
      <c r="LHE36" s="80"/>
      <c r="LHF36" s="85"/>
      <c r="LHG36" s="77"/>
      <c r="LHH36" s="74"/>
      <c r="LHI36" s="74"/>
      <c r="LHJ36" s="85"/>
      <c r="LHK36" s="74"/>
      <c r="LHL36" s="74"/>
      <c r="LHM36" s="85"/>
      <c r="LHN36" s="74"/>
      <c r="LHO36" s="74"/>
      <c r="LHP36" s="85"/>
      <c r="LHQ36" s="74"/>
      <c r="LHR36" s="74"/>
      <c r="LHS36" s="85"/>
      <c r="LHT36" s="80"/>
      <c r="LHU36" s="80"/>
      <c r="LHV36" s="85"/>
      <c r="LHW36" s="77"/>
      <c r="LHX36" s="74"/>
      <c r="LHY36" s="74"/>
      <c r="LHZ36" s="85"/>
      <c r="LIA36" s="74"/>
      <c r="LIB36" s="74"/>
      <c r="LIC36" s="85"/>
      <c r="LID36" s="74"/>
      <c r="LIE36" s="74"/>
      <c r="LIF36" s="85"/>
      <c r="LIG36" s="74"/>
      <c r="LIH36" s="74"/>
      <c r="LII36" s="85"/>
      <c r="LIJ36" s="80"/>
      <c r="LIK36" s="80"/>
      <c r="LIL36" s="85"/>
      <c r="LIM36" s="77"/>
      <c r="LIN36" s="74"/>
      <c r="LIO36" s="74"/>
      <c r="LIP36" s="85"/>
      <c r="LIQ36" s="74"/>
      <c r="LIR36" s="74"/>
      <c r="LIS36" s="85"/>
      <c r="LIT36" s="74"/>
      <c r="LIU36" s="74"/>
      <c r="LIV36" s="85"/>
      <c r="LIW36" s="74"/>
      <c r="LIX36" s="74"/>
      <c r="LIY36" s="85"/>
      <c r="LIZ36" s="80"/>
      <c r="LJA36" s="80"/>
      <c r="LJB36" s="85"/>
      <c r="LJC36" s="77"/>
      <c r="LJD36" s="74"/>
      <c r="LJE36" s="74"/>
      <c r="LJF36" s="85"/>
      <c r="LJG36" s="74"/>
      <c r="LJH36" s="74"/>
      <c r="LJI36" s="85"/>
      <c r="LJJ36" s="74"/>
      <c r="LJK36" s="74"/>
      <c r="LJL36" s="85"/>
      <c r="LJM36" s="74"/>
      <c r="LJN36" s="74"/>
      <c r="LJO36" s="85"/>
      <c r="LJP36" s="80"/>
      <c r="LJQ36" s="80"/>
      <c r="LJR36" s="85"/>
      <c r="LJS36" s="77"/>
      <c r="LJT36" s="74"/>
      <c r="LJU36" s="74"/>
      <c r="LJV36" s="85"/>
      <c r="LJW36" s="74"/>
      <c r="LJX36" s="74"/>
      <c r="LJY36" s="85"/>
      <c r="LJZ36" s="74"/>
      <c r="LKA36" s="74"/>
      <c r="LKB36" s="85"/>
      <c r="LKC36" s="74"/>
      <c r="LKD36" s="74"/>
      <c r="LKE36" s="85"/>
      <c r="LKF36" s="80"/>
      <c r="LKG36" s="80"/>
      <c r="LKH36" s="85"/>
      <c r="LKI36" s="77"/>
      <c r="LKJ36" s="74"/>
      <c r="LKK36" s="74"/>
      <c r="LKL36" s="85"/>
      <c r="LKM36" s="74"/>
      <c r="LKN36" s="74"/>
      <c r="LKO36" s="85"/>
      <c r="LKP36" s="74"/>
      <c r="LKQ36" s="74"/>
      <c r="LKR36" s="85"/>
      <c r="LKS36" s="74"/>
      <c r="LKT36" s="74"/>
      <c r="LKU36" s="85"/>
      <c r="LKV36" s="80"/>
      <c r="LKW36" s="80"/>
      <c r="LKX36" s="85"/>
      <c r="LKY36" s="77"/>
      <c r="LKZ36" s="74"/>
      <c r="LLA36" s="74"/>
      <c r="LLB36" s="85"/>
      <c r="LLC36" s="74"/>
      <c r="LLD36" s="74"/>
      <c r="LLE36" s="85"/>
      <c r="LLF36" s="74"/>
      <c r="LLG36" s="74"/>
      <c r="LLH36" s="85"/>
      <c r="LLI36" s="74"/>
      <c r="LLJ36" s="74"/>
      <c r="LLK36" s="85"/>
      <c r="LLL36" s="80"/>
      <c r="LLM36" s="80"/>
      <c r="LLN36" s="85"/>
      <c r="LLO36" s="77"/>
      <c r="LLP36" s="74"/>
      <c r="LLQ36" s="74"/>
      <c r="LLR36" s="85"/>
      <c r="LLS36" s="74"/>
      <c r="LLT36" s="74"/>
      <c r="LLU36" s="85"/>
      <c r="LLV36" s="74"/>
      <c r="LLW36" s="74"/>
      <c r="LLX36" s="85"/>
      <c r="LLY36" s="74"/>
      <c r="LLZ36" s="74"/>
      <c r="LMA36" s="85"/>
      <c r="LMB36" s="80"/>
      <c r="LMC36" s="80"/>
      <c r="LMD36" s="85"/>
      <c r="LME36" s="77"/>
      <c r="LMF36" s="74"/>
      <c r="LMG36" s="74"/>
      <c r="LMH36" s="85"/>
      <c r="LMI36" s="74"/>
      <c r="LMJ36" s="74"/>
      <c r="LMK36" s="85"/>
      <c r="LML36" s="74"/>
      <c r="LMM36" s="74"/>
      <c r="LMN36" s="85"/>
      <c r="LMO36" s="74"/>
      <c r="LMP36" s="74"/>
      <c r="LMQ36" s="85"/>
      <c r="LMR36" s="80"/>
      <c r="LMS36" s="80"/>
      <c r="LMT36" s="85"/>
      <c r="LMU36" s="77"/>
      <c r="LMV36" s="74"/>
      <c r="LMW36" s="74"/>
      <c r="LMX36" s="85"/>
      <c r="LMY36" s="74"/>
      <c r="LMZ36" s="74"/>
      <c r="LNA36" s="85"/>
      <c r="LNB36" s="74"/>
      <c r="LNC36" s="74"/>
      <c r="LND36" s="85"/>
      <c r="LNE36" s="74"/>
      <c r="LNF36" s="74"/>
      <c r="LNG36" s="85"/>
      <c r="LNH36" s="80"/>
      <c r="LNI36" s="80"/>
      <c r="LNJ36" s="85"/>
      <c r="LNK36" s="77"/>
      <c r="LNL36" s="74"/>
      <c r="LNM36" s="74"/>
      <c r="LNN36" s="85"/>
      <c r="LNO36" s="74"/>
      <c r="LNP36" s="74"/>
      <c r="LNQ36" s="85"/>
      <c r="LNR36" s="74"/>
      <c r="LNS36" s="74"/>
      <c r="LNT36" s="85"/>
      <c r="LNU36" s="74"/>
      <c r="LNV36" s="74"/>
      <c r="LNW36" s="85"/>
      <c r="LNX36" s="80"/>
      <c r="LNY36" s="80"/>
      <c r="LNZ36" s="85"/>
      <c r="LOA36" s="77"/>
      <c r="LOB36" s="74"/>
      <c r="LOC36" s="74"/>
      <c r="LOD36" s="85"/>
      <c r="LOE36" s="74"/>
      <c r="LOF36" s="74"/>
      <c r="LOG36" s="85"/>
      <c r="LOH36" s="74"/>
      <c r="LOI36" s="74"/>
      <c r="LOJ36" s="85"/>
      <c r="LOK36" s="74"/>
      <c r="LOL36" s="74"/>
      <c r="LOM36" s="85"/>
      <c r="LON36" s="80"/>
      <c r="LOO36" s="80"/>
      <c r="LOP36" s="85"/>
      <c r="LOQ36" s="77"/>
      <c r="LOR36" s="74"/>
      <c r="LOS36" s="74"/>
      <c r="LOT36" s="85"/>
      <c r="LOU36" s="74"/>
      <c r="LOV36" s="74"/>
      <c r="LOW36" s="85"/>
      <c r="LOX36" s="74"/>
      <c r="LOY36" s="74"/>
      <c r="LOZ36" s="85"/>
      <c r="LPA36" s="74"/>
      <c r="LPB36" s="74"/>
      <c r="LPC36" s="85"/>
      <c r="LPD36" s="80"/>
      <c r="LPE36" s="80"/>
      <c r="LPF36" s="85"/>
      <c r="LPG36" s="77"/>
      <c r="LPH36" s="74"/>
      <c r="LPI36" s="74"/>
      <c r="LPJ36" s="85"/>
      <c r="LPK36" s="74"/>
      <c r="LPL36" s="74"/>
      <c r="LPM36" s="85"/>
      <c r="LPN36" s="74"/>
      <c r="LPO36" s="74"/>
      <c r="LPP36" s="85"/>
      <c r="LPQ36" s="74"/>
      <c r="LPR36" s="74"/>
      <c r="LPS36" s="85"/>
      <c r="LPT36" s="80"/>
      <c r="LPU36" s="80"/>
      <c r="LPV36" s="85"/>
      <c r="LPW36" s="77"/>
      <c r="LPX36" s="74"/>
      <c r="LPY36" s="74"/>
      <c r="LPZ36" s="85"/>
      <c r="LQA36" s="74"/>
      <c r="LQB36" s="74"/>
      <c r="LQC36" s="85"/>
      <c r="LQD36" s="74"/>
      <c r="LQE36" s="74"/>
      <c r="LQF36" s="85"/>
      <c r="LQG36" s="74"/>
      <c r="LQH36" s="74"/>
      <c r="LQI36" s="85"/>
      <c r="LQJ36" s="80"/>
      <c r="LQK36" s="80"/>
      <c r="LQL36" s="85"/>
      <c r="LQM36" s="77"/>
      <c r="LQN36" s="74"/>
      <c r="LQO36" s="74"/>
      <c r="LQP36" s="85"/>
      <c r="LQQ36" s="74"/>
      <c r="LQR36" s="74"/>
      <c r="LQS36" s="85"/>
      <c r="LQT36" s="74"/>
      <c r="LQU36" s="74"/>
      <c r="LQV36" s="85"/>
      <c r="LQW36" s="74"/>
      <c r="LQX36" s="74"/>
      <c r="LQY36" s="85"/>
      <c r="LQZ36" s="80"/>
      <c r="LRA36" s="80"/>
      <c r="LRB36" s="85"/>
      <c r="LRC36" s="77"/>
      <c r="LRD36" s="74"/>
      <c r="LRE36" s="74"/>
      <c r="LRF36" s="85"/>
      <c r="LRG36" s="74"/>
      <c r="LRH36" s="74"/>
      <c r="LRI36" s="85"/>
      <c r="LRJ36" s="74"/>
      <c r="LRK36" s="74"/>
      <c r="LRL36" s="85"/>
      <c r="LRM36" s="74"/>
      <c r="LRN36" s="74"/>
      <c r="LRO36" s="85"/>
      <c r="LRP36" s="80"/>
      <c r="LRQ36" s="80"/>
      <c r="LRR36" s="85"/>
      <c r="LRS36" s="77"/>
      <c r="LRT36" s="74"/>
      <c r="LRU36" s="74"/>
      <c r="LRV36" s="85"/>
      <c r="LRW36" s="74"/>
      <c r="LRX36" s="74"/>
      <c r="LRY36" s="85"/>
      <c r="LRZ36" s="74"/>
      <c r="LSA36" s="74"/>
      <c r="LSB36" s="85"/>
      <c r="LSC36" s="74"/>
      <c r="LSD36" s="74"/>
      <c r="LSE36" s="85"/>
      <c r="LSF36" s="80"/>
      <c r="LSG36" s="80"/>
      <c r="LSH36" s="85"/>
      <c r="LSI36" s="77"/>
      <c r="LSJ36" s="74"/>
      <c r="LSK36" s="74"/>
      <c r="LSL36" s="85"/>
      <c r="LSM36" s="74"/>
      <c r="LSN36" s="74"/>
      <c r="LSO36" s="85"/>
      <c r="LSP36" s="74"/>
      <c r="LSQ36" s="74"/>
      <c r="LSR36" s="85"/>
      <c r="LSS36" s="74"/>
      <c r="LST36" s="74"/>
      <c r="LSU36" s="85"/>
      <c r="LSV36" s="80"/>
      <c r="LSW36" s="80"/>
      <c r="LSX36" s="85"/>
      <c r="LSY36" s="77"/>
      <c r="LSZ36" s="74"/>
      <c r="LTA36" s="74"/>
      <c r="LTB36" s="85"/>
      <c r="LTC36" s="74"/>
      <c r="LTD36" s="74"/>
      <c r="LTE36" s="85"/>
      <c r="LTF36" s="74"/>
      <c r="LTG36" s="74"/>
      <c r="LTH36" s="85"/>
      <c r="LTI36" s="74"/>
      <c r="LTJ36" s="74"/>
      <c r="LTK36" s="85"/>
      <c r="LTL36" s="80"/>
      <c r="LTM36" s="80"/>
      <c r="LTN36" s="85"/>
      <c r="LTO36" s="77"/>
      <c r="LTP36" s="74"/>
      <c r="LTQ36" s="74"/>
      <c r="LTR36" s="85"/>
      <c r="LTS36" s="74"/>
      <c r="LTT36" s="74"/>
      <c r="LTU36" s="85"/>
      <c r="LTV36" s="74"/>
      <c r="LTW36" s="74"/>
      <c r="LTX36" s="85"/>
      <c r="LTY36" s="74"/>
      <c r="LTZ36" s="74"/>
      <c r="LUA36" s="85"/>
      <c r="LUB36" s="80"/>
      <c r="LUC36" s="80"/>
      <c r="LUD36" s="85"/>
      <c r="LUE36" s="77"/>
      <c r="LUF36" s="74"/>
      <c r="LUG36" s="74"/>
      <c r="LUH36" s="85"/>
      <c r="LUI36" s="74"/>
      <c r="LUJ36" s="74"/>
      <c r="LUK36" s="85"/>
      <c r="LUL36" s="74"/>
      <c r="LUM36" s="74"/>
      <c r="LUN36" s="85"/>
      <c r="LUO36" s="74"/>
      <c r="LUP36" s="74"/>
      <c r="LUQ36" s="85"/>
      <c r="LUR36" s="80"/>
      <c r="LUS36" s="80"/>
      <c r="LUT36" s="85"/>
      <c r="LUU36" s="77"/>
      <c r="LUV36" s="74"/>
      <c r="LUW36" s="74"/>
      <c r="LUX36" s="85"/>
      <c r="LUY36" s="74"/>
      <c r="LUZ36" s="74"/>
      <c r="LVA36" s="85"/>
      <c r="LVB36" s="74"/>
      <c r="LVC36" s="74"/>
      <c r="LVD36" s="85"/>
      <c r="LVE36" s="74"/>
      <c r="LVF36" s="74"/>
      <c r="LVG36" s="85"/>
      <c r="LVH36" s="80"/>
      <c r="LVI36" s="80"/>
      <c r="LVJ36" s="85"/>
      <c r="LVK36" s="77"/>
      <c r="LVL36" s="74"/>
      <c r="LVM36" s="74"/>
      <c r="LVN36" s="85"/>
      <c r="LVO36" s="74"/>
      <c r="LVP36" s="74"/>
      <c r="LVQ36" s="85"/>
      <c r="LVR36" s="74"/>
      <c r="LVS36" s="74"/>
      <c r="LVT36" s="85"/>
      <c r="LVU36" s="74"/>
      <c r="LVV36" s="74"/>
      <c r="LVW36" s="85"/>
      <c r="LVX36" s="80"/>
      <c r="LVY36" s="80"/>
      <c r="LVZ36" s="85"/>
      <c r="LWA36" s="77"/>
      <c r="LWB36" s="74"/>
      <c r="LWC36" s="74"/>
      <c r="LWD36" s="85"/>
      <c r="LWE36" s="74"/>
      <c r="LWF36" s="74"/>
      <c r="LWG36" s="85"/>
      <c r="LWH36" s="74"/>
      <c r="LWI36" s="74"/>
      <c r="LWJ36" s="85"/>
      <c r="LWK36" s="74"/>
      <c r="LWL36" s="74"/>
      <c r="LWM36" s="85"/>
      <c r="LWN36" s="80"/>
      <c r="LWO36" s="80"/>
      <c r="LWP36" s="85"/>
      <c r="LWQ36" s="77"/>
      <c r="LWR36" s="74"/>
      <c r="LWS36" s="74"/>
      <c r="LWT36" s="85"/>
      <c r="LWU36" s="74"/>
      <c r="LWV36" s="74"/>
      <c r="LWW36" s="85"/>
      <c r="LWX36" s="74"/>
      <c r="LWY36" s="74"/>
      <c r="LWZ36" s="85"/>
      <c r="LXA36" s="74"/>
      <c r="LXB36" s="74"/>
      <c r="LXC36" s="85"/>
      <c r="LXD36" s="80"/>
      <c r="LXE36" s="80"/>
      <c r="LXF36" s="85"/>
      <c r="LXG36" s="77"/>
      <c r="LXH36" s="74"/>
      <c r="LXI36" s="74"/>
      <c r="LXJ36" s="85"/>
      <c r="LXK36" s="74"/>
      <c r="LXL36" s="74"/>
      <c r="LXM36" s="85"/>
      <c r="LXN36" s="74"/>
      <c r="LXO36" s="74"/>
      <c r="LXP36" s="85"/>
      <c r="LXQ36" s="74"/>
      <c r="LXR36" s="74"/>
      <c r="LXS36" s="85"/>
      <c r="LXT36" s="80"/>
      <c r="LXU36" s="80"/>
      <c r="LXV36" s="85"/>
      <c r="LXW36" s="77"/>
      <c r="LXX36" s="74"/>
      <c r="LXY36" s="74"/>
      <c r="LXZ36" s="85"/>
      <c r="LYA36" s="74"/>
      <c r="LYB36" s="74"/>
      <c r="LYC36" s="85"/>
      <c r="LYD36" s="74"/>
      <c r="LYE36" s="74"/>
      <c r="LYF36" s="85"/>
      <c r="LYG36" s="74"/>
      <c r="LYH36" s="74"/>
      <c r="LYI36" s="85"/>
      <c r="LYJ36" s="80"/>
      <c r="LYK36" s="80"/>
      <c r="LYL36" s="85"/>
      <c r="LYM36" s="77"/>
      <c r="LYN36" s="74"/>
      <c r="LYO36" s="74"/>
      <c r="LYP36" s="85"/>
      <c r="LYQ36" s="74"/>
      <c r="LYR36" s="74"/>
      <c r="LYS36" s="85"/>
      <c r="LYT36" s="74"/>
      <c r="LYU36" s="74"/>
      <c r="LYV36" s="85"/>
      <c r="LYW36" s="74"/>
      <c r="LYX36" s="74"/>
      <c r="LYY36" s="85"/>
      <c r="LYZ36" s="80"/>
      <c r="LZA36" s="80"/>
      <c r="LZB36" s="85"/>
      <c r="LZC36" s="77"/>
      <c r="LZD36" s="74"/>
      <c r="LZE36" s="74"/>
      <c r="LZF36" s="85"/>
      <c r="LZG36" s="74"/>
      <c r="LZH36" s="74"/>
      <c r="LZI36" s="85"/>
      <c r="LZJ36" s="74"/>
      <c r="LZK36" s="74"/>
      <c r="LZL36" s="85"/>
      <c r="LZM36" s="74"/>
      <c r="LZN36" s="74"/>
      <c r="LZO36" s="85"/>
      <c r="LZP36" s="80"/>
      <c r="LZQ36" s="80"/>
      <c r="LZR36" s="85"/>
      <c r="LZS36" s="77"/>
      <c r="LZT36" s="74"/>
      <c r="LZU36" s="74"/>
      <c r="LZV36" s="85"/>
      <c r="LZW36" s="74"/>
      <c r="LZX36" s="74"/>
      <c r="LZY36" s="85"/>
      <c r="LZZ36" s="74"/>
      <c r="MAA36" s="74"/>
      <c r="MAB36" s="85"/>
      <c r="MAC36" s="74"/>
      <c r="MAD36" s="74"/>
      <c r="MAE36" s="85"/>
      <c r="MAF36" s="80"/>
      <c r="MAG36" s="80"/>
      <c r="MAH36" s="85"/>
      <c r="MAI36" s="77"/>
      <c r="MAJ36" s="74"/>
      <c r="MAK36" s="74"/>
      <c r="MAL36" s="85"/>
      <c r="MAM36" s="74"/>
      <c r="MAN36" s="74"/>
      <c r="MAO36" s="85"/>
      <c r="MAP36" s="74"/>
      <c r="MAQ36" s="74"/>
      <c r="MAR36" s="85"/>
      <c r="MAS36" s="74"/>
      <c r="MAT36" s="74"/>
      <c r="MAU36" s="85"/>
      <c r="MAV36" s="80"/>
      <c r="MAW36" s="80"/>
      <c r="MAX36" s="85"/>
      <c r="MAY36" s="77"/>
      <c r="MAZ36" s="74"/>
      <c r="MBA36" s="74"/>
      <c r="MBB36" s="85"/>
      <c r="MBC36" s="74"/>
      <c r="MBD36" s="74"/>
      <c r="MBE36" s="85"/>
      <c r="MBF36" s="74"/>
      <c r="MBG36" s="74"/>
      <c r="MBH36" s="85"/>
      <c r="MBI36" s="74"/>
      <c r="MBJ36" s="74"/>
      <c r="MBK36" s="85"/>
      <c r="MBL36" s="80"/>
      <c r="MBM36" s="80"/>
      <c r="MBN36" s="85"/>
      <c r="MBO36" s="77"/>
      <c r="MBP36" s="74"/>
      <c r="MBQ36" s="74"/>
      <c r="MBR36" s="85"/>
      <c r="MBS36" s="74"/>
      <c r="MBT36" s="74"/>
      <c r="MBU36" s="85"/>
      <c r="MBV36" s="74"/>
      <c r="MBW36" s="74"/>
      <c r="MBX36" s="85"/>
      <c r="MBY36" s="74"/>
      <c r="MBZ36" s="74"/>
      <c r="MCA36" s="85"/>
      <c r="MCB36" s="80"/>
      <c r="MCC36" s="80"/>
      <c r="MCD36" s="85"/>
      <c r="MCE36" s="77"/>
      <c r="MCF36" s="74"/>
      <c r="MCG36" s="74"/>
      <c r="MCH36" s="85"/>
      <c r="MCI36" s="74"/>
      <c r="MCJ36" s="74"/>
      <c r="MCK36" s="85"/>
      <c r="MCL36" s="74"/>
      <c r="MCM36" s="74"/>
      <c r="MCN36" s="85"/>
      <c r="MCO36" s="74"/>
      <c r="MCP36" s="74"/>
      <c r="MCQ36" s="85"/>
      <c r="MCR36" s="80"/>
      <c r="MCS36" s="80"/>
      <c r="MCT36" s="85"/>
      <c r="MCU36" s="77"/>
      <c r="MCV36" s="74"/>
      <c r="MCW36" s="74"/>
      <c r="MCX36" s="85"/>
      <c r="MCY36" s="74"/>
      <c r="MCZ36" s="74"/>
      <c r="MDA36" s="85"/>
      <c r="MDB36" s="74"/>
      <c r="MDC36" s="74"/>
      <c r="MDD36" s="85"/>
      <c r="MDE36" s="74"/>
      <c r="MDF36" s="74"/>
      <c r="MDG36" s="85"/>
      <c r="MDH36" s="80"/>
      <c r="MDI36" s="80"/>
      <c r="MDJ36" s="85"/>
      <c r="MDK36" s="77"/>
      <c r="MDL36" s="74"/>
      <c r="MDM36" s="74"/>
      <c r="MDN36" s="85"/>
      <c r="MDO36" s="74"/>
      <c r="MDP36" s="74"/>
      <c r="MDQ36" s="85"/>
      <c r="MDR36" s="74"/>
      <c r="MDS36" s="74"/>
      <c r="MDT36" s="85"/>
      <c r="MDU36" s="74"/>
      <c r="MDV36" s="74"/>
      <c r="MDW36" s="85"/>
      <c r="MDX36" s="80"/>
      <c r="MDY36" s="80"/>
      <c r="MDZ36" s="85"/>
      <c r="MEA36" s="77"/>
      <c r="MEB36" s="74"/>
      <c r="MEC36" s="74"/>
      <c r="MED36" s="85"/>
      <c r="MEE36" s="74"/>
      <c r="MEF36" s="74"/>
      <c r="MEG36" s="85"/>
      <c r="MEH36" s="74"/>
      <c r="MEI36" s="74"/>
      <c r="MEJ36" s="85"/>
      <c r="MEK36" s="74"/>
      <c r="MEL36" s="74"/>
      <c r="MEM36" s="85"/>
      <c r="MEN36" s="80"/>
      <c r="MEO36" s="80"/>
      <c r="MEP36" s="85"/>
      <c r="MEQ36" s="77"/>
      <c r="MER36" s="74"/>
      <c r="MES36" s="74"/>
      <c r="MET36" s="85"/>
      <c r="MEU36" s="74"/>
      <c r="MEV36" s="74"/>
      <c r="MEW36" s="85"/>
      <c r="MEX36" s="74"/>
      <c r="MEY36" s="74"/>
      <c r="MEZ36" s="85"/>
      <c r="MFA36" s="74"/>
      <c r="MFB36" s="74"/>
      <c r="MFC36" s="85"/>
      <c r="MFD36" s="80"/>
      <c r="MFE36" s="80"/>
      <c r="MFF36" s="85"/>
      <c r="MFG36" s="77"/>
      <c r="MFH36" s="74"/>
      <c r="MFI36" s="74"/>
      <c r="MFJ36" s="85"/>
      <c r="MFK36" s="74"/>
      <c r="MFL36" s="74"/>
      <c r="MFM36" s="85"/>
      <c r="MFN36" s="74"/>
      <c r="MFO36" s="74"/>
      <c r="MFP36" s="85"/>
      <c r="MFQ36" s="74"/>
      <c r="MFR36" s="74"/>
      <c r="MFS36" s="85"/>
      <c r="MFT36" s="80"/>
      <c r="MFU36" s="80"/>
      <c r="MFV36" s="85"/>
      <c r="MFW36" s="77"/>
      <c r="MFX36" s="74"/>
      <c r="MFY36" s="74"/>
      <c r="MFZ36" s="85"/>
      <c r="MGA36" s="74"/>
      <c r="MGB36" s="74"/>
      <c r="MGC36" s="85"/>
      <c r="MGD36" s="74"/>
      <c r="MGE36" s="74"/>
      <c r="MGF36" s="85"/>
      <c r="MGG36" s="74"/>
      <c r="MGH36" s="74"/>
      <c r="MGI36" s="85"/>
      <c r="MGJ36" s="80"/>
      <c r="MGK36" s="80"/>
      <c r="MGL36" s="85"/>
      <c r="MGM36" s="77"/>
      <c r="MGN36" s="74"/>
      <c r="MGO36" s="74"/>
      <c r="MGP36" s="85"/>
      <c r="MGQ36" s="74"/>
      <c r="MGR36" s="74"/>
      <c r="MGS36" s="85"/>
      <c r="MGT36" s="74"/>
      <c r="MGU36" s="74"/>
      <c r="MGV36" s="85"/>
      <c r="MGW36" s="74"/>
      <c r="MGX36" s="74"/>
      <c r="MGY36" s="85"/>
      <c r="MGZ36" s="80"/>
      <c r="MHA36" s="80"/>
      <c r="MHB36" s="85"/>
      <c r="MHC36" s="77"/>
      <c r="MHD36" s="74"/>
      <c r="MHE36" s="74"/>
      <c r="MHF36" s="85"/>
      <c r="MHG36" s="74"/>
      <c r="MHH36" s="74"/>
      <c r="MHI36" s="85"/>
      <c r="MHJ36" s="74"/>
      <c r="MHK36" s="74"/>
      <c r="MHL36" s="85"/>
      <c r="MHM36" s="74"/>
      <c r="MHN36" s="74"/>
      <c r="MHO36" s="85"/>
      <c r="MHP36" s="80"/>
      <c r="MHQ36" s="80"/>
      <c r="MHR36" s="85"/>
      <c r="MHS36" s="77"/>
      <c r="MHT36" s="74"/>
      <c r="MHU36" s="74"/>
      <c r="MHV36" s="85"/>
      <c r="MHW36" s="74"/>
      <c r="MHX36" s="74"/>
      <c r="MHY36" s="85"/>
      <c r="MHZ36" s="74"/>
      <c r="MIA36" s="74"/>
      <c r="MIB36" s="85"/>
      <c r="MIC36" s="74"/>
      <c r="MID36" s="74"/>
      <c r="MIE36" s="85"/>
      <c r="MIF36" s="80"/>
      <c r="MIG36" s="80"/>
      <c r="MIH36" s="85"/>
      <c r="MII36" s="77"/>
      <c r="MIJ36" s="74"/>
      <c r="MIK36" s="74"/>
      <c r="MIL36" s="85"/>
      <c r="MIM36" s="74"/>
      <c r="MIN36" s="74"/>
      <c r="MIO36" s="85"/>
      <c r="MIP36" s="74"/>
      <c r="MIQ36" s="74"/>
      <c r="MIR36" s="85"/>
      <c r="MIS36" s="74"/>
      <c r="MIT36" s="74"/>
      <c r="MIU36" s="85"/>
      <c r="MIV36" s="80"/>
      <c r="MIW36" s="80"/>
      <c r="MIX36" s="85"/>
      <c r="MIY36" s="77"/>
      <c r="MIZ36" s="74"/>
      <c r="MJA36" s="74"/>
      <c r="MJB36" s="85"/>
      <c r="MJC36" s="74"/>
      <c r="MJD36" s="74"/>
      <c r="MJE36" s="85"/>
      <c r="MJF36" s="74"/>
      <c r="MJG36" s="74"/>
      <c r="MJH36" s="85"/>
      <c r="MJI36" s="74"/>
      <c r="MJJ36" s="74"/>
      <c r="MJK36" s="85"/>
      <c r="MJL36" s="80"/>
      <c r="MJM36" s="80"/>
      <c r="MJN36" s="85"/>
      <c r="MJO36" s="77"/>
      <c r="MJP36" s="74"/>
      <c r="MJQ36" s="74"/>
      <c r="MJR36" s="85"/>
      <c r="MJS36" s="74"/>
      <c r="MJT36" s="74"/>
      <c r="MJU36" s="85"/>
      <c r="MJV36" s="74"/>
      <c r="MJW36" s="74"/>
      <c r="MJX36" s="85"/>
      <c r="MJY36" s="74"/>
      <c r="MJZ36" s="74"/>
      <c r="MKA36" s="85"/>
      <c r="MKB36" s="80"/>
      <c r="MKC36" s="80"/>
      <c r="MKD36" s="85"/>
      <c r="MKE36" s="77"/>
      <c r="MKF36" s="74"/>
      <c r="MKG36" s="74"/>
      <c r="MKH36" s="85"/>
      <c r="MKI36" s="74"/>
      <c r="MKJ36" s="74"/>
      <c r="MKK36" s="85"/>
      <c r="MKL36" s="74"/>
      <c r="MKM36" s="74"/>
      <c r="MKN36" s="85"/>
      <c r="MKO36" s="74"/>
      <c r="MKP36" s="74"/>
      <c r="MKQ36" s="85"/>
      <c r="MKR36" s="80"/>
      <c r="MKS36" s="80"/>
      <c r="MKT36" s="85"/>
      <c r="MKU36" s="77"/>
      <c r="MKV36" s="74"/>
      <c r="MKW36" s="74"/>
      <c r="MKX36" s="85"/>
      <c r="MKY36" s="74"/>
      <c r="MKZ36" s="74"/>
      <c r="MLA36" s="85"/>
      <c r="MLB36" s="74"/>
      <c r="MLC36" s="74"/>
      <c r="MLD36" s="85"/>
      <c r="MLE36" s="74"/>
      <c r="MLF36" s="74"/>
      <c r="MLG36" s="85"/>
      <c r="MLH36" s="80"/>
      <c r="MLI36" s="80"/>
      <c r="MLJ36" s="85"/>
      <c r="MLK36" s="77"/>
      <c r="MLL36" s="74"/>
      <c r="MLM36" s="74"/>
      <c r="MLN36" s="85"/>
      <c r="MLO36" s="74"/>
      <c r="MLP36" s="74"/>
      <c r="MLQ36" s="85"/>
      <c r="MLR36" s="74"/>
      <c r="MLS36" s="74"/>
      <c r="MLT36" s="85"/>
      <c r="MLU36" s="74"/>
      <c r="MLV36" s="74"/>
      <c r="MLW36" s="85"/>
      <c r="MLX36" s="80"/>
      <c r="MLY36" s="80"/>
      <c r="MLZ36" s="85"/>
      <c r="MMA36" s="77"/>
      <c r="MMB36" s="74"/>
      <c r="MMC36" s="74"/>
      <c r="MMD36" s="85"/>
      <c r="MME36" s="74"/>
      <c r="MMF36" s="74"/>
      <c r="MMG36" s="85"/>
      <c r="MMH36" s="74"/>
      <c r="MMI36" s="74"/>
      <c r="MMJ36" s="85"/>
      <c r="MMK36" s="74"/>
      <c r="MML36" s="74"/>
      <c r="MMM36" s="85"/>
      <c r="MMN36" s="80"/>
      <c r="MMO36" s="80"/>
      <c r="MMP36" s="85"/>
      <c r="MMQ36" s="77"/>
      <c r="MMR36" s="74"/>
      <c r="MMS36" s="74"/>
      <c r="MMT36" s="85"/>
      <c r="MMU36" s="74"/>
      <c r="MMV36" s="74"/>
      <c r="MMW36" s="85"/>
      <c r="MMX36" s="74"/>
      <c r="MMY36" s="74"/>
      <c r="MMZ36" s="85"/>
      <c r="MNA36" s="74"/>
      <c r="MNB36" s="74"/>
      <c r="MNC36" s="85"/>
      <c r="MND36" s="80"/>
      <c r="MNE36" s="80"/>
      <c r="MNF36" s="85"/>
      <c r="MNG36" s="77"/>
      <c r="MNH36" s="74"/>
      <c r="MNI36" s="74"/>
      <c r="MNJ36" s="85"/>
      <c r="MNK36" s="74"/>
      <c r="MNL36" s="74"/>
      <c r="MNM36" s="85"/>
      <c r="MNN36" s="74"/>
      <c r="MNO36" s="74"/>
      <c r="MNP36" s="85"/>
      <c r="MNQ36" s="74"/>
      <c r="MNR36" s="74"/>
      <c r="MNS36" s="85"/>
      <c r="MNT36" s="80"/>
      <c r="MNU36" s="80"/>
      <c r="MNV36" s="85"/>
      <c r="MNW36" s="77"/>
      <c r="MNX36" s="74"/>
      <c r="MNY36" s="74"/>
      <c r="MNZ36" s="85"/>
      <c r="MOA36" s="74"/>
      <c r="MOB36" s="74"/>
      <c r="MOC36" s="85"/>
      <c r="MOD36" s="74"/>
      <c r="MOE36" s="74"/>
      <c r="MOF36" s="85"/>
      <c r="MOG36" s="74"/>
      <c r="MOH36" s="74"/>
      <c r="MOI36" s="85"/>
      <c r="MOJ36" s="80"/>
      <c r="MOK36" s="80"/>
      <c r="MOL36" s="85"/>
      <c r="MOM36" s="77"/>
      <c r="MON36" s="74"/>
      <c r="MOO36" s="74"/>
      <c r="MOP36" s="85"/>
      <c r="MOQ36" s="74"/>
      <c r="MOR36" s="74"/>
      <c r="MOS36" s="85"/>
      <c r="MOT36" s="74"/>
      <c r="MOU36" s="74"/>
      <c r="MOV36" s="85"/>
      <c r="MOW36" s="74"/>
      <c r="MOX36" s="74"/>
      <c r="MOY36" s="85"/>
      <c r="MOZ36" s="80"/>
      <c r="MPA36" s="80"/>
      <c r="MPB36" s="85"/>
      <c r="MPC36" s="77"/>
      <c r="MPD36" s="74"/>
      <c r="MPE36" s="74"/>
      <c r="MPF36" s="85"/>
      <c r="MPG36" s="74"/>
      <c r="MPH36" s="74"/>
      <c r="MPI36" s="85"/>
      <c r="MPJ36" s="74"/>
      <c r="MPK36" s="74"/>
      <c r="MPL36" s="85"/>
      <c r="MPM36" s="74"/>
      <c r="MPN36" s="74"/>
      <c r="MPO36" s="85"/>
      <c r="MPP36" s="80"/>
      <c r="MPQ36" s="80"/>
      <c r="MPR36" s="85"/>
      <c r="MPS36" s="77"/>
      <c r="MPT36" s="74"/>
      <c r="MPU36" s="74"/>
      <c r="MPV36" s="85"/>
      <c r="MPW36" s="74"/>
      <c r="MPX36" s="74"/>
      <c r="MPY36" s="85"/>
      <c r="MPZ36" s="74"/>
      <c r="MQA36" s="74"/>
      <c r="MQB36" s="85"/>
      <c r="MQC36" s="74"/>
      <c r="MQD36" s="74"/>
      <c r="MQE36" s="85"/>
      <c r="MQF36" s="80"/>
      <c r="MQG36" s="80"/>
      <c r="MQH36" s="85"/>
      <c r="MQI36" s="77"/>
      <c r="MQJ36" s="74"/>
      <c r="MQK36" s="74"/>
      <c r="MQL36" s="85"/>
      <c r="MQM36" s="74"/>
      <c r="MQN36" s="74"/>
      <c r="MQO36" s="85"/>
      <c r="MQP36" s="74"/>
      <c r="MQQ36" s="74"/>
      <c r="MQR36" s="85"/>
      <c r="MQS36" s="74"/>
      <c r="MQT36" s="74"/>
      <c r="MQU36" s="85"/>
      <c r="MQV36" s="80"/>
      <c r="MQW36" s="80"/>
      <c r="MQX36" s="85"/>
      <c r="MQY36" s="77"/>
      <c r="MQZ36" s="74"/>
      <c r="MRA36" s="74"/>
      <c r="MRB36" s="85"/>
      <c r="MRC36" s="74"/>
      <c r="MRD36" s="74"/>
      <c r="MRE36" s="85"/>
      <c r="MRF36" s="74"/>
      <c r="MRG36" s="74"/>
      <c r="MRH36" s="85"/>
      <c r="MRI36" s="74"/>
      <c r="MRJ36" s="74"/>
      <c r="MRK36" s="85"/>
      <c r="MRL36" s="80"/>
      <c r="MRM36" s="80"/>
      <c r="MRN36" s="85"/>
      <c r="MRO36" s="77"/>
      <c r="MRP36" s="74"/>
      <c r="MRQ36" s="74"/>
      <c r="MRR36" s="85"/>
      <c r="MRS36" s="74"/>
      <c r="MRT36" s="74"/>
      <c r="MRU36" s="85"/>
      <c r="MRV36" s="74"/>
      <c r="MRW36" s="74"/>
      <c r="MRX36" s="85"/>
      <c r="MRY36" s="74"/>
      <c r="MRZ36" s="74"/>
      <c r="MSA36" s="85"/>
      <c r="MSB36" s="80"/>
      <c r="MSC36" s="80"/>
      <c r="MSD36" s="85"/>
      <c r="MSE36" s="77"/>
      <c r="MSF36" s="74"/>
      <c r="MSG36" s="74"/>
      <c r="MSH36" s="85"/>
      <c r="MSI36" s="74"/>
      <c r="MSJ36" s="74"/>
      <c r="MSK36" s="85"/>
      <c r="MSL36" s="74"/>
      <c r="MSM36" s="74"/>
      <c r="MSN36" s="85"/>
      <c r="MSO36" s="74"/>
      <c r="MSP36" s="74"/>
      <c r="MSQ36" s="85"/>
      <c r="MSR36" s="80"/>
      <c r="MSS36" s="80"/>
      <c r="MST36" s="85"/>
      <c r="MSU36" s="77"/>
      <c r="MSV36" s="74"/>
      <c r="MSW36" s="74"/>
      <c r="MSX36" s="85"/>
      <c r="MSY36" s="74"/>
      <c r="MSZ36" s="74"/>
      <c r="MTA36" s="85"/>
      <c r="MTB36" s="74"/>
      <c r="MTC36" s="74"/>
      <c r="MTD36" s="85"/>
      <c r="MTE36" s="74"/>
      <c r="MTF36" s="74"/>
      <c r="MTG36" s="85"/>
      <c r="MTH36" s="80"/>
      <c r="MTI36" s="80"/>
      <c r="MTJ36" s="85"/>
      <c r="MTK36" s="77"/>
      <c r="MTL36" s="74"/>
      <c r="MTM36" s="74"/>
      <c r="MTN36" s="85"/>
      <c r="MTO36" s="74"/>
      <c r="MTP36" s="74"/>
      <c r="MTQ36" s="85"/>
      <c r="MTR36" s="74"/>
      <c r="MTS36" s="74"/>
      <c r="MTT36" s="85"/>
      <c r="MTU36" s="74"/>
      <c r="MTV36" s="74"/>
      <c r="MTW36" s="85"/>
      <c r="MTX36" s="80"/>
      <c r="MTY36" s="80"/>
      <c r="MTZ36" s="85"/>
      <c r="MUA36" s="77"/>
      <c r="MUB36" s="74"/>
      <c r="MUC36" s="74"/>
      <c r="MUD36" s="85"/>
      <c r="MUE36" s="74"/>
      <c r="MUF36" s="74"/>
      <c r="MUG36" s="85"/>
      <c r="MUH36" s="74"/>
      <c r="MUI36" s="74"/>
      <c r="MUJ36" s="85"/>
      <c r="MUK36" s="74"/>
      <c r="MUL36" s="74"/>
      <c r="MUM36" s="85"/>
      <c r="MUN36" s="80"/>
      <c r="MUO36" s="80"/>
      <c r="MUP36" s="85"/>
      <c r="MUQ36" s="77"/>
      <c r="MUR36" s="74"/>
      <c r="MUS36" s="74"/>
      <c r="MUT36" s="85"/>
      <c r="MUU36" s="74"/>
      <c r="MUV36" s="74"/>
      <c r="MUW36" s="85"/>
      <c r="MUX36" s="74"/>
      <c r="MUY36" s="74"/>
      <c r="MUZ36" s="85"/>
      <c r="MVA36" s="74"/>
      <c r="MVB36" s="74"/>
      <c r="MVC36" s="85"/>
      <c r="MVD36" s="80"/>
      <c r="MVE36" s="80"/>
      <c r="MVF36" s="85"/>
      <c r="MVG36" s="77"/>
      <c r="MVH36" s="74"/>
      <c r="MVI36" s="74"/>
      <c r="MVJ36" s="85"/>
      <c r="MVK36" s="74"/>
      <c r="MVL36" s="74"/>
      <c r="MVM36" s="85"/>
      <c r="MVN36" s="74"/>
      <c r="MVO36" s="74"/>
      <c r="MVP36" s="85"/>
      <c r="MVQ36" s="74"/>
      <c r="MVR36" s="74"/>
      <c r="MVS36" s="85"/>
      <c r="MVT36" s="80"/>
      <c r="MVU36" s="80"/>
      <c r="MVV36" s="85"/>
      <c r="MVW36" s="77"/>
      <c r="MVX36" s="74"/>
      <c r="MVY36" s="74"/>
      <c r="MVZ36" s="85"/>
      <c r="MWA36" s="74"/>
      <c r="MWB36" s="74"/>
      <c r="MWC36" s="85"/>
      <c r="MWD36" s="74"/>
      <c r="MWE36" s="74"/>
      <c r="MWF36" s="85"/>
      <c r="MWG36" s="74"/>
      <c r="MWH36" s="74"/>
      <c r="MWI36" s="85"/>
      <c r="MWJ36" s="80"/>
      <c r="MWK36" s="80"/>
      <c r="MWL36" s="85"/>
      <c r="MWM36" s="77"/>
      <c r="MWN36" s="74"/>
      <c r="MWO36" s="74"/>
      <c r="MWP36" s="85"/>
      <c r="MWQ36" s="74"/>
      <c r="MWR36" s="74"/>
      <c r="MWS36" s="85"/>
      <c r="MWT36" s="74"/>
      <c r="MWU36" s="74"/>
      <c r="MWV36" s="85"/>
      <c r="MWW36" s="74"/>
      <c r="MWX36" s="74"/>
      <c r="MWY36" s="85"/>
      <c r="MWZ36" s="80"/>
      <c r="MXA36" s="80"/>
      <c r="MXB36" s="85"/>
      <c r="MXC36" s="77"/>
      <c r="MXD36" s="74"/>
      <c r="MXE36" s="74"/>
      <c r="MXF36" s="85"/>
      <c r="MXG36" s="74"/>
      <c r="MXH36" s="74"/>
      <c r="MXI36" s="85"/>
      <c r="MXJ36" s="74"/>
      <c r="MXK36" s="74"/>
      <c r="MXL36" s="85"/>
      <c r="MXM36" s="74"/>
      <c r="MXN36" s="74"/>
      <c r="MXO36" s="85"/>
      <c r="MXP36" s="80"/>
      <c r="MXQ36" s="80"/>
      <c r="MXR36" s="85"/>
      <c r="MXS36" s="77"/>
      <c r="MXT36" s="74"/>
      <c r="MXU36" s="74"/>
      <c r="MXV36" s="85"/>
      <c r="MXW36" s="74"/>
      <c r="MXX36" s="74"/>
      <c r="MXY36" s="85"/>
      <c r="MXZ36" s="74"/>
      <c r="MYA36" s="74"/>
      <c r="MYB36" s="85"/>
      <c r="MYC36" s="74"/>
      <c r="MYD36" s="74"/>
      <c r="MYE36" s="85"/>
      <c r="MYF36" s="80"/>
      <c r="MYG36" s="80"/>
      <c r="MYH36" s="85"/>
      <c r="MYI36" s="77"/>
      <c r="MYJ36" s="74"/>
      <c r="MYK36" s="74"/>
      <c r="MYL36" s="85"/>
      <c r="MYM36" s="74"/>
      <c r="MYN36" s="74"/>
      <c r="MYO36" s="85"/>
      <c r="MYP36" s="74"/>
      <c r="MYQ36" s="74"/>
      <c r="MYR36" s="85"/>
      <c r="MYS36" s="74"/>
      <c r="MYT36" s="74"/>
      <c r="MYU36" s="85"/>
      <c r="MYV36" s="80"/>
      <c r="MYW36" s="80"/>
      <c r="MYX36" s="85"/>
      <c r="MYY36" s="77"/>
      <c r="MYZ36" s="74"/>
      <c r="MZA36" s="74"/>
      <c r="MZB36" s="85"/>
      <c r="MZC36" s="74"/>
      <c r="MZD36" s="74"/>
      <c r="MZE36" s="85"/>
      <c r="MZF36" s="74"/>
      <c r="MZG36" s="74"/>
      <c r="MZH36" s="85"/>
      <c r="MZI36" s="74"/>
      <c r="MZJ36" s="74"/>
      <c r="MZK36" s="85"/>
      <c r="MZL36" s="80"/>
      <c r="MZM36" s="80"/>
      <c r="MZN36" s="85"/>
      <c r="MZO36" s="77"/>
      <c r="MZP36" s="74"/>
      <c r="MZQ36" s="74"/>
      <c r="MZR36" s="85"/>
      <c r="MZS36" s="74"/>
      <c r="MZT36" s="74"/>
      <c r="MZU36" s="85"/>
      <c r="MZV36" s="74"/>
      <c r="MZW36" s="74"/>
      <c r="MZX36" s="85"/>
      <c r="MZY36" s="74"/>
      <c r="MZZ36" s="74"/>
      <c r="NAA36" s="85"/>
      <c r="NAB36" s="80"/>
      <c r="NAC36" s="80"/>
      <c r="NAD36" s="85"/>
      <c r="NAE36" s="77"/>
      <c r="NAF36" s="74"/>
      <c r="NAG36" s="74"/>
      <c r="NAH36" s="85"/>
      <c r="NAI36" s="74"/>
      <c r="NAJ36" s="74"/>
      <c r="NAK36" s="85"/>
      <c r="NAL36" s="74"/>
      <c r="NAM36" s="74"/>
      <c r="NAN36" s="85"/>
      <c r="NAO36" s="74"/>
      <c r="NAP36" s="74"/>
      <c r="NAQ36" s="85"/>
      <c r="NAR36" s="80"/>
      <c r="NAS36" s="80"/>
      <c r="NAT36" s="85"/>
      <c r="NAU36" s="77"/>
      <c r="NAV36" s="74"/>
      <c r="NAW36" s="74"/>
      <c r="NAX36" s="85"/>
      <c r="NAY36" s="74"/>
      <c r="NAZ36" s="74"/>
      <c r="NBA36" s="85"/>
      <c r="NBB36" s="74"/>
      <c r="NBC36" s="74"/>
      <c r="NBD36" s="85"/>
      <c r="NBE36" s="74"/>
      <c r="NBF36" s="74"/>
      <c r="NBG36" s="85"/>
      <c r="NBH36" s="80"/>
      <c r="NBI36" s="80"/>
      <c r="NBJ36" s="85"/>
      <c r="NBK36" s="77"/>
      <c r="NBL36" s="74"/>
      <c r="NBM36" s="74"/>
      <c r="NBN36" s="85"/>
      <c r="NBO36" s="74"/>
      <c r="NBP36" s="74"/>
      <c r="NBQ36" s="85"/>
      <c r="NBR36" s="74"/>
      <c r="NBS36" s="74"/>
      <c r="NBT36" s="85"/>
      <c r="NBU36" s="74"/>
      <c r="NBV36" s="74"/>
      <c r="NBW36" s="85"/>
      <c r="NBX36" s="80"/>
      <c r="NBY36" s="80"/>
      <c r="NBZ36" s="85"/>
      <c r="NCA36" s="77"/>
      <c r="NCB36" s="74"/>
      <c r="NCC36" s="74"/>
      <c r="NCD36" s="85"/>
      <c r="NCE36" s="74"/>
      <c r="NCF36" s="74"/>
      <c r="NCG36" s="85"/>
      <c r="NCH36" s="74"/>
      <c r="NCI36" s="74"/>
      <c r="NCJ36" s="85"/>
      <c r="NCK36" s="74"/>
      <c r="NCL36" s="74"/>
      <c r="NCM36" s="85"/>
      <c r="NCN36" s="80"/>
      <c r="NCO36" s="80"/>
      <c r="NCP36" s="85"/>
      <c r="NCQ36" s="77"/>
      <c r="NCR36" s="74"/>
      <c r="NCS36" s="74"/>
      <c r="NCT36" s="85"/>
      <c r="NCU36" s="74"/>
      <c r="NCV36" s="74"/>
      <c r="NCW36" s="85"/>
      <c r="NCX36" s="74"/>
      <c r="NCY36" s="74"/>
      <c r="NCZ36" s="85"/>
      <c r="NDA36" s="74"/>
      <c r="NDB36" s="74"/>
      <c r="NDC36" s="85"/>
      <c r="NDD36" s="80"/>
      <c r="NDE36" s="80"/>
      <c r="NDF36" s="85"/>
      <c r="NDG36" s="77"/>
      <c r="NDH36" s="74"/>
      <c r="NDI36" s="74"/>
      <c r="NDJ36" s="85"/>
      <c r="NDK36" s="74"/>
      <c r="NDL36" s="74"/>
      <c r="NDM36" s="85"/>
      <c r="NDN36" s="74"/>
      <c r="NDO36" s="74"/>
      <c r="NDP36" s="85"/>
      <c r="NDQ36" s="74"/>
      <c r="NDR36" s="74"/>
      <c r="NDS36" s="85"/>
      <c r="NDT36" s="80"/>
      <c r="NDU36" s="80"/>
      <c r="NDV36" s="85"/>
      <c r="NDW36" s="77"/>
      <c r="NDX36" s="74"/>
      <c r="NDY36" s="74"/>
      <c r="NDZ36" s="85"/>
      <c r="NEA36" s="74"/>
      <c r="NEB36" s="74"/>
      <c r="NEC36" s="85"/>
      <c r="NED36" s="74"/>
      <c r="NEE36" s="74"/>
      <c r="NEF36" s="85"/>
      <c r="NEG36" s="74"/>
      <c r="NEH36" s="74"/>
      <c r="NEI36" s="85"/>
      <c r="NEJ36" s="80"/>
      <c r="NEK36" s="80"/>
      <c r="NEL36" s="85"/>
      <c r="NEM36" s="77"/>
      <c r="NEN36" s="74"/>
      <c r="NEO36" s="74"/>
      <c r="NEP36" s="85"/>
      <c r="NEQ36" s="74"/>
      <c r="NER36" s="74"/>
      <c r="NES36" s="85"/>
      <c r="NET36" s="74"/>
      <c r="NEU36" s="74"/>
      <c r="NEV36" s="85"/>
      <c r="NEW36" s="74"/>
      <c r="NEX36" s="74"/>
      <c r="NEY36" s="85"/>
      <c r="NEZ36" s="80"/>
      <c r="NFA36" s="80"/>
      <c r="NFB36" s="85"/>
      <c r="NFC36" s="77"/>
      <c r="NFD36" s="74"/>
      <c r="NFE36" s="74"/>
      <c r="NFF36" s="85"/>
      <c r="NFG36" s="74"/>
      <c r="NFH36" s="74"/>
      <c r="NFI36" s="85"/>
      <c r="NFJ36" s="74"/>
      <c r="NFK36" s="74"/>
      <c r="NFL36" s="85"/>
      <c r="NFM36" s="74"/>
      <c r="NFN36" s="74"/>
      <c r="NFO36" s="85"/>
      <c r="NFP36" s="80"/>
      <c r="NFQ36" s="80"/>
      <c r="NFR36" s="85"/>
      <c r="NFS36" s="77"/>
      <c r="NFT36" s="74"/>
      <c r="NFU36" s="74"/>
      <c r="NFV36" s="85"/>
      <c r="NFW36" s="74"/>
      <c r="NFX36" s="74"/>
      <c r="NFY36" s="85"/>
      <c r="NFZ36" s="74"/>
      <c r="NGA36" s="74"/>
      <c r="NGB36" s="85"/>
      <c r="NGC36" s="74"/>
      <c r="NGD36" s="74"/>
      <c r="NGE36" s="85"/>
      <c r="NGF36" s="80"/>
      <c r="NGG36" s="80"/>
      <c r="NGH36" s="85"/>
      <c r="NGI36" s="77"/>
      <c r="NGJ36" s="74"/>
      <c r="NGK36" s="74"/>
      <c r="NGL36" s="85"/>
      <c r="NGM36" s="74"/>
      <c r="NGN36" s="74"/>
      <c r="NGO36" s="85"/>
      <c r="NGP36" s="74"/>
      <c r="NGQ36" s="74"/>
      <c r="NGR36" s="85"/>
      <c r="NGS36" s="74"/>
      <c r="NGT36" s="74"/>
      <c r="NGU36" s="85"/>
      <c r="NGV36" s="80"/>
      <c r="NGW36" s="80"/>
      <c r="NGX36" s="85"/>
      <c r="NGY36" s="77"/>
      <c r="NGZ36" s="74"/>
      <c r="NHA36" s="74"/>
      <c r="NHB36" s="85"/>
      <c r="NHC36" s="74"/>
      <c r="NHD36" s="74"/>
      <c r="NHE36" s="85"/>
      <c r="NHF36" s="74"/>
      <c r="NHG36" s="74"/>
      <c r="NHH36" s="85"/>
      <c r="NHI36" s="74"/>
      <c r="NHJ36" s="74"/>
      <c r="NHK36" s="85"/>
      <c r="NHL36" s="80"/>
      <c r="NHM36" s="80"/>
      <c r="NHN36" s="85"/>
      <c r="NHO36" s="77"/>
      <c r="NHP36" s="74"/>
      <c r="NHQ36" s="74"/>
      <c r="NHR36" s="85"/>
      <c r="NHS36" s="74"/>
      <c r="NHT36" s="74"/>
      <c r="NHU36" s="85"/>
      <c r="NHV36" s="74"/>
      <c r="NHW36" s="74"/>
      <c r="NHX36" s="85"/>
      <c r="NHY36" s="74"/>
      <c r="NHZ36" s="74"/>
      <c r="NIA36" s="85"/>
      <c r="NIB36" s="80"/>
      <c r="NIC36" s="80"/>
      <c r="NID36" s="85"/>
      <c r="NIE36" s="77"/>
      <c r="NIF36" s="74"/>
      <c r="NIG36" s="74"/>
      <c r="NIH36" s="85"/>
      <c r="NII36" s="74"/>
      <c r="NIJ36" s="74"/>
      <c r="NIK36" s="85"/>
      <c r="NIL36" s="74"/>
      <c r="NIM36" s="74"/>
      <c r="NIN36" s="85"/>
      <c r="NIO36" s="74"/>
      <c r="NIP36" s="74"/>
      <c r="NIQ36" s="85"/>
      <c r="NIR36" s="80"/>
      <c r="NIS36" s="80"/>
      <c r="NIT36" s="85"/>
      <c r="NIU36" s="77"/>
      <c r="NIV36" s="74"/>
      <c r="NIW36" s="74"/>
      <c r="NIX36" s="85"/>
      <c r="NIY36" s="74"/>
      <c r="NIZ36" s="74"/>
      <c r="NJA36" s="85"/>
      <c r="NJB36" s="74"/>
      <c r="NJC36" s="74"/>
      <c r="NJD36" s="85"/>
      <c r="NJE36" s="74"/>
      <c r="NJF36" s="74"/>
      <c r="NJG36" s="85"/>
      <c r="NJH36" s="80"/>
      <c r="NJI36" s="80"/>
      <c r="NJJ36" s="85"/>
      <c r="NJK36" s="77"/>
      <c r="NJL36" s="74"/>
      <c r="NJM36" s="74"/>
      <c r="NJN36" s="85"/>
      <c r="NJO36" s="74"/>
      <c r="NJP36" s="74"/>
      <c r="NJQ36" s="85"/>
      <c r="NJR36" s="74"/>
      <c r="NJS36" s="74"/>
      <c r="NJT36" s="85"/>
      <c r="NJU36" s="74"/>
      <c r="NJV36" s="74"/>
      <c r="NJW36" s="85"/>
      <c r="NJX36" s="80"/>
      <c r="NJY36" s="80"/>
      <c r="NJZ36" s="85"/>
      <c r="NKA36" s="77"/>
      <c r="NKB36" s="74"/>
      <c r="NKC36" s="74"/>
      <c r="NKD36" s="85"/>
      <c r="NKE36" s="74"/>
      <c r="NKF36" s="74"/>
      <c r="NKG36" s="85"/>
      <c r="NKH36" s="74"/>
      <c r="NKI36" s="74"/>
      <c r="NKJ36" s="85"/>
      <c r="NKK36" s="74"/>
      <c r="NKL36" s="74"/>
      <c r="NKM36" s="85"/>
      <c r="NKN36" s="80"/>
      <c r="NKO36" s="80"/>
      <c r="NKP36" s="85"/>
      <c r="NKQ36" s="77"/>
      <c r="NKR36" s="74"/>
      <c r="NKS36" s="74"/>
      <c r="NKT36" s="85"/>
      <c r="NKU36" s="74"/>
      <c r="NKV36" s="74"/>
      <c r="NKW36" s="85"/>
      <c r="NKX36" s="74"/>
      <c r="NKY36" s="74"/>
      <c r="NKZ36" s="85"/>
      <c r="NLA36" s="74"/>
      <c r="NLB36" s="74"/>
      <c r="NLC36" s="85"/>
      <c r="NLD36" s="80"/>
      <c r="NLE36" s="80"/>
      <c r="NLF36" s="85"/>
      <c r="NLG36" s="77"/>
      <c r="NLH36" s="74"/>
      <c r="NLI36" s="74"/>
      <c r="NLJ36" s="85"/>
      <c r="NLK36" s="74"/>
      <c r="NLL36" s="74"/>
      <c r="NLM36" s="85"/>
      <c r="NLN36" s="74"/>
      <c r="NLO36" s="74"/>
      <c r="NLP36" s="85"/>
      <c r="NLQ36" s="74"/>
      <c r="NLR36" s="74"/>
      <c r="NLS36" s="85"/>
      <c r="NLT36" s="80"/>
      <c r="NLU36" s="80"/>
      <c r="NLV36" s="85"/>
      <c r="NLW36" s="77"/>
      <c r="NLX36" s="74"/>
      <c r="NLY36" s="74"/>
      <c r="NLZ36" s="85"/>
      <c r="NMA36" s="74"/>
      <c r="NMB36" s="74"/>
      <c r="NMC36" s="85"/>
      <c r="NMD36" s="74"/>
      <c r="NME36" s="74"/>
      <c r="NMF36" s="85"/>
      <c r="NMG36" s="74"/>
      <c r="NMH36" s="74"/>
      <c r="NMI36" s="85"/>
      <c r="NMJ36" s="80"/>
      <c r="NMK36" s="80"/>
      <c r="NML36" s="85"/>
      <c r="NMM36" s="77"/>
      <c r="NMN36" s="74"/>
      <c r="NMO36" s="74"/>
      <c r="NMP36" s="85"/>
      <c r="NMQ36" s="74"/>
      <c r="NMR36" s="74"/>
      <c r="NMS36" s="85"/>
      <c r="NMT36" s="74"/>
      <c r="NMU36" s="74"/>
      <c r="NMV36" s="85"/>
      <c r="NMW36" s="74"/>
      <c r="NMX36" s="74"/>
      <c r="NMY36" s="85"/>
      <c r="NMZ36" s="80"/>
      <c r="NNA36" s="80"/>
      <c r="NNB36" s="85"/>
      <c r="NNC36" s="77"/>
      <c r="NND36" s="74"/>
      <c r="NNE36" s="74"/>
      <c r="NNF36" s="85"/>
      <c r="NNG36" s="74"/>
      <c r="NNH36" s="74"/>
      <c r="NNI36" s="85"/>
      <c r="NNJ36" s="74"/>
      <c r="NNK36" s="74"/>
      <c r="NNL36" s="85"/>
      <c r="NNM36" s="74"/>
      <c r="NNN36" s="74"/>
      <c r="NNO36" s="85"/>
      <c r="NNP36" s="80"/>
      <c r="NNQ36" s="80"/>
      <c r="NNR36" s="85"/>
      <c r="NNS36" s="77"/>
      <c r="NNT36" s="74"/>
      <c r="NNU36" s="74"/>
      <c r="NNV36" s="85"/>
      <c r="NNW36" s="74"/>
      <c r="NNX36" s="74"/>
      <c r="NNY36" s="85"/>
      <c r="NNZ36" s="74"/>
      <c r="NOA36" s="74"/>
      <c r="NOB36" s="85"/>
      <c r="NOC36" s="74"/>
      <c r="NOD36" s="74"/>
      <c r="NOE36" s="85"/>
      <c r="NOF36" s="80"/>
      <c r="NOG36" s="80"/>
      <c r="NOH36" s="85"/>
      <c r="NOI36" s="77"/>
      <c r="NOJ36" s="74"/>
      <c r="NOK36" s="74"/>
      <c r="NOL36" s="85"/>
      <c r="NOM36" s="74"/>
      <c r="NON36" s="74"/>
      <c r="NOO36" s="85"/>
      <c r="NOP36" s="74"/>
      <c r="NOQ36" s="74"/>
      <c r="NOR36" s="85"/>
      <c r="NOS36" s="74"/>
      <c r="NOT36" s="74"/>
      <c r="NOU36" s="85"/>
      <c r="NOV36" s="80"/>
      <c r="NOW36" s="80"/>
      <c r="NOX36" s="85"/>
      <c r="NOY36" s="77"/>
      <c r="NOZ36" s="74"/>
      <c r="NPA36" s="74"/>
      <c r="NPB36" s="85"/>
      <c r="NPC36" s="74"/>
      <c r="NPD36" s="74"/>
      <c r="NPE36" s="85"/>
      <c r="NPF36" s="74"/>
      <c r="NPG36" s="74"/>
      <c r="NPH36" s="85"/>
      <c r="NPI36" s="74"/>
      <c r="NPJ36" s="74"/>
      <c r="NPK36" s="85"/>
      <c r="NPL36" s="80"/>
      <c r="NPM36" s="80"/>
      <c r="NPN36" s="85"/>
      <c r="NPO36" s="77"/>
      <c r="NPP36" s="74"/>
      <c r="NPQ36" s="74"/>
      <c r="NPR36" s="85"/>
      <c r="NPS36" s="74"/>
      <c r="NPT36" s="74"/>
      <c r="NPU36" s="85"/>
      <c r="NPV36" s="74"/>
      <c r="NPW36" s="74"/>
      <c r="NPX36" s="85"/>
      <c r="NPY36" s="74"/>
      <c r="NPZ36" s="74"/>
      <c r="NQA36" s="85"/>
      <c r="NQB36" s="80"/>
      <c r="NQC36" s="80"/>
      <c r="NQD36" s="85"/>
      <c r="NQE36" s="77"/>
      <c r="NQF36" s="74"/>
      <c r="NQG36" s="74"/>
      <c r="NQH36" s="85"/>
      <c r="NQI36" s="74"/>
      <c r="NQJ36" s="74"/>
      <c r="NQK36" s="85"/>
      <c r="NQL36" s="74"/>
      <c r="NQM36" s="74"/>
      <c r="NQN36" s="85"/>
      <c r="NQO36" s="74"/>
      <c r="NQP36" s="74"/>
      <c r="NQQ36" s="85"/>
      <c r="NQR36" s="80"/>
      <c r="NQS36" s="80"/>
      <c r="NQT36" s="85"/>
      <c r="NQU36" s="77"/>
      <c r="NQV36" s="74"/>
      <c r="NQW36" s="74"/>
      <c r="NQX36" s="85"/>
      <c r="NQY36" s="74"/>
      <c r="NQZ36" s="74"/>
      <c r="NRA36" s="85"/>
      <c r="NRB36" s="74"/>
      <c r="NRC36" s="74"/>
      <c r="NRD36" s="85"/>
      <c r="NRE36" s="74"/>
      <c r="NRF36" s="74"/>
      <c r="NRG36" s="85"/>
      <c r="NRH36" s="80"/>
      <c r="NRI36" s="80"/>
      <c r="NRJ36" s="85"/>
      <c r="NRK36" s="77"/>
      <c r="NRL36" s="74"/>
      <c r="NRM36" s="74"/>
      <c r="NRN36" s="85"/>
      <c r="NRO36" s="74"/>
      <c r="NRP36" s="74"/>
      <c r="NRQ36" s="85"/>
      <c r="NRR36" s="74"/>
      <c r="NRS36" s="74"/>
      <c r="NRT36" s="85"/>
      <c r="NRU36" s="74"/>
      <c r="NRV36" s="74"/>
      <c r="NRW36" s="85"/>
      <c r="NRX36" s="80"/>
      <c r="NRY36" s="80"/>
      <c r="NRZ36" s="85"/>
      <c r="NSA36" s="77"/>
      <c r="NSB36" s="74"/>
      <c r="NSC36" s="74"/>
      <c r="NSD36" s="85"/>
      <c r="NSE36" s="74"/>
      <c r="NSF36" s="74"/>
      <c r="NSG36" s="85"/>
      <c r="NSH36" s="74"/>
      <c r="NSI36" s="74"/>
      <c r="NSJ36" s="85"/>
      <c r="NSK36" s="74"/>
      <c r="NSL36" s="74"/>
      <c r="NSM36" s="85"/>
      <c r="NSN36" s="80"/>
      <c r="NSO36" s="80"/>
      <c r="NSP36" s="85"/>
      <c r="NSQ36" s="77"/>
      <c r="NSR36" s="74"/>
      <c r="NSS36" s="74"/>
      <c r="NST36" s="85"/>
      <c r="NSU36" s="74"/>
      <c r="NSV36" s="74"/>
      <c r="NSW36" s="85"/>
      <c r="NSX36" s="74"/>
      <c r="NSY36" s="74"/>
      <c r="NSZ36" s="85"/>
      <c r="NTA36" s="74"/>
      <c r="NTB36" s="74"/>
      <c r="NTC36" s="85"/>
      <c r="NTD36" s="80"/>
      <c r="NTE36" s="80"/>
      <c r="NTF36" s="85"/>
      <c r="NTG36" s="77"/>
      <c r="NTH36" s="74"/>
      <c r="NTI36" s="74"/>
      <c r="NTJ36" s="85"/>
      <c r="NTK36" s="74"/>
      <c r="NTL36" s="74"/>
      <c r="NTM36" s="85"/>
      <c r="NTN36" s="74"/>
      <c r="NTO36" s="74"/>
      <c r="NTP36" s="85"/>
      <c r="NTQ36" s="74"/>
      <c r="NTR36" s="74"/>
      <c r="NTS36" s="85"/>
      <c r="NTT36" s="80"/>
      <c r="NTU36" s="80"/>
      <c r="NTV36" s="85"/>
      <c r="NTW36" s="77"/>
      <c r="NTX36" s="74"/>
      <c r="NTY36" s="74"/>
      <c r="NTZ36" s="85"/>
      <c r="NUA36" s="74"/>
      <c r="NUB36" s="74"/>
      <c r="NUC36" s="85"/>
      <c r="NUD36" s="74"/>
      <c r="NUE36" s="74"/>
      <c r="NUF36" s="85"/>
      <c r="NUG36" s="74"/>
      <c r="NUH36" s="74"/>
      <c r="NUI36" s="85"/>
      <c r="NUJ36" s="80"/>
      <c r="NUK36" s="80"/>
      <c r="NUL36" s="85"/>
      <c r="NUM36" s="77"/>
      <c r="NUN36" s="74"/>
      <c r="NUO36" s="74"/>
      <c r="NUP36" s="85"/>
      <c r="NUQ36" s="74"/>
      <c r="NUR36" s="74"/>
      <c r="NUS36" s="85"/>
      <c r="NUT36" s="74"/>
      <c r="NUU36" s="74"/>
      <c r="NUV36" s="85"/>
      <c r="NUW36" s="74"/>
      <c r="NUX36" s="74"/>
      <c r="NUY36" s="85"/>
      <c r="NUZ36" s="80"/>
      <c r="NVA36" s="80"/>
      <c r="NVB36" s="85"/>
      <c r="NVC36" s="77"/>
      <c r="NVD36" s="74"/>
      <c r="NVE36" s="74"/>
      <c r="NVF36" s="85"/>
      <c r="NVG36" s="74"/>
      <c r="NVH36" s="74"/>
      <c r="NVI36" s="85"/>
      <c r="NVJ36" s="74"/>
      <c r="NVK36" s="74"/>
      <c r="NVL36" s="85"/>
      <c r="NVM36" s="74"/>
      <c r="NVN36" s="74"/>
      <c r="NVO36" s="85"/>
      <c r="NVP36" s="80"/>
      <c r="NVQ36" s="80"/>
      <c r="NVR36" s="85"/>
      <c r="NVS36" s="77"/>
      <c r="NVT36" s="74"/>
      <c r="NVU36" s="74"/>
      <c r="NVV36" s="85"/>
      <c r="NVW36" s="74"/>
      <c r="NVX36" s="74"/>
      <c r="NVY36" s="85"/>
      <c r="NVZ36" s="74"/>
      <c r="NWA36" s="74"/>
      <c r="NWB36" s="85"/>
      <c r="NWC36" s="74"/>
      <c r="NWD36" s="74"/>
      <c r="NWE36" s="85"/>
      <c r="NWF36" s="80"/>
      <c r="NWG36" s="80"/>
      <c r="NWH36" s="85"/>
      <c r="NWI36" s="77"/>
      <c r="NWJ36" s="74"/>
      <c r="NWK36" s="74"/>
      <c r="NWL36" s="85"/>
      <c r="NWM36" s="74"/>
      <c r="NWN36" s="74"/>
      <c r="NWO36" s="85"/>
      <c r="NWP36" s="74"/>
      <c r="NWQ36" s="74"/>
      <c r="NWR36" s="85"/>
      <c r="NWS36" s="74"/>
      <c r="NWT36" s="74"/>
      <c r="NWU36" s="85"/>
      <c r="NWV36" s="80"/>
      <c r="NWW36" s="80"/>
      <c r="NWX36" s="85"/>
      <c r="NWY36" s="77"/>
      <c r="NWZ36" s="74"/>
      <c r="NXA36" s="74"/>
      <c r="NXB36" s="85"/>
      <c r="NXC36" s="74"/>
      <c r="NXD36" s="74"/>
      <c r="NXE36" s="85"/>
      <c r="NXF36" s="74"/>
      <c r="NXG36" s="74"/>
      <c r="NXH36" s="85"/>
      <c r="NXI36" s="74"/>
      <c r="NXJ36" s="74"/>
      <c r="NXK36" s="85"/>
      <c r="NXL36" s="80"/>
      <c r="NXM36" s="80"/>
      <c r="NXN36" s="85"/>
      <c r="NXO36" s="77"/>
      <c r="NXP36" s="74"/>
      <c r="NXQ36" s="74"/>
      <c r="NXR36" s="85"/>
      <c r="NXS36" s="74"/>
      <c r="NXT36" s="74"/>
      <c r="NXU36" s="85"/>
      <c r="NXV36" s="74"/>
      <c r="NXW36" s="74"/>
      <c r="NXX36" s="85"/>
      <c r="NXY36" s="74"/>
      <c r="NXZ36" s="74"/>
      <c r="NYA36" s="85"/>
      <c r="NYB36" s="80"/>
      <c r="NYC36" s="80"/>
      <c r="NYD36" s="85"/>
      <c r="NYE36" s="77"/>
      <c r="NYF36" s="74"/>
      <c r="NYG36" s="74"/>
      <c r="NYH36" s="85"/>
      <c r="NYI36" s="74"/>
      <c r="NYJ36" s="74"/>
      <c r="NYK36" s="85"/>
      <c r="NYL36" s="74"/>
      <c r="NYM36" s="74"/>
      <c r="NYN36" s="85"/>
      <c r="NYO36" s="74"/>
      <c r="NYP36" s="74"/>
      <c r="NYQ36" s="85"/>
      <c r="NYR36" s="80"/>
      <c r="NYS36" s="80"/>
      <c r="NYT36" s="85"/>
      <c r="NYU36" s="77"/>
      <c r="NYV36" s="74"/>
      <c r="NYW36" s="74"/>
      <c r="NYX36" s="85"/>
      <c r="NYY36" s="74"/>
      <c r="NYZ36" s="74"/>
      <c r="NZA36" s="85"/>
      <c r="NZB36" s="74"/>
      <c r="NZC36" s="74"/>
      <c r="NZD36" s="85"/>
      <c r="NZE36" s="74"/>
      <c r="NZF36" s="74"/>
      <c r="NZG36" s="85"/>
      <c r="NZH36" s="80"/>
      <c r="NZI36" s="80"/>
      <c r="NZJ36" s="85"/>
      <c r="NZK36" s="77"/>
      <c r="NZL36" s="74"/>
      <c r="NZM36" s="74"/>
      <c r="NZN36" s="85"/>
      <c r="NZO36" s="74"/>
      <c r="NZP36" s="74"/>
      <c r="NZQ36" s="85"/>
      <c r="NZR36" s="74"/>
      <c r="NZS36" s="74"/>
      <c r="NZT36" s="85"/>
      <c r="NZU36" s="74"/>
      <c r="NZV36" s="74"/>
      <c r="NZW36" s="85"/>
      <c r="NZX36" s="80"/>
      <c r="NZY36" s="80"/>
      <c r="NZZ36" s="85"/>
      <c r="OAA36" s="77"/>
      <c r="OAB36" s="74"/>
      <c r="OAC36" s="74"/>
      <c r="OAD36" s="85"/>
      <c r="OAE36" s="74"/>
      <c r="OAF36" s="74"/>
      <c r="OAG36" s="85"/>
      <c r="OAH36" s="74"/>
      <c r="OAI36" s="74"/>
      <c r="OAJ36" s="85"/>
      <c r="OAK36" s="74"/>
      <c r="OAL36" s="74"/>
      <c r="OAM36" s="85"/>
      <c r="OAN36" s="80"/>
      <c r="OAO36" s="80"/>
      <c r="OAP36" s="85"/>
      <c r="OAQ36" s="77"/>
      <c r="OAR36" s="74"/>
      <c r="OAS36" s="74"/>
      <c r="OAT36" s="85"/>
      <c r="OAU36" s="74"/>
      <c r="OAV36" s="74"/>
      <c r="OAW36" s="85"/>
      <c r="OAX36" s="74"/>
      <c r="OAY36" s="74"/>
      <c r="OAZ36" s="85"/>
      <c r="OBA36" s="74"/>
      <c r="OBB36" s="74"/>
      <c r="OBC36" s="85"/>
      <c r="OBD36" s="80"/>
      <c r="OBE36" s="80"/>
      <c r="OBF36" s="85"/>
      <c r="OBG36" s="77"/>
      <c r="OBH36" s="74"/>
      <c r="OBI36" s="74"/>
      <c r="OBJ36" s="85"/>
      <c r="OBK36" s="74"/>
      <c r="OBL36" s="74"/>
      <c r="OBM36" s="85"/>
      <c r="OBN36" s="74"/>
      <c r="OBO36" s="74"/>
      <c r="OBP36" s="85"/>
      <c r="OBQ36" s="74"/>
      <c r="OBR36" s="74"/>
      <c r="OBS36" s="85"/>
      <c r="OBT36" s="80"/>
      <c r="OBU36" s="80"/>
      <c r="OBV36" s="85"/>
      <c r="OBW36" s="77"/>
      <c r="OBX36" s="74"/>
      <c r="OBY36" s="74"/>
      <c r="OBZ36" s="85"/>
      <c r="OCA36" s="74"/>
      <c r="OCB36" s="74"/>
      <c r="OCC36" s="85"/>
      <c r="OCD36" s="74"/>
      <c r="OCE36" s="74"/>
      <c r="OCF36" s="85"/>
      <c r="OCG36" s="74"/>
      <c r="OCH36" s="74"/>
      <c r="OCI36" s="85"/>
      <c r="OCJ36" s="80"/>
      <c r="OCK36" s="80"/>
      <c r="OCL36" s="85"/>
      <c r="OCM36" s="77"/>
      <c r="OCN36" s="74"/>
      <c r="OCO36" s="74"/>
      <c r="OCP36" s="85"/>
      <c r="OCQ36" s="74"/>
      <c r="OCR36" s="74"/>
      <c r="OCS36" s="85"/>
      <c r="OCT36" s="74"/>
      <c r="OCU36" s="74"/>
      <c r="OCV36" s="85"/>
      <c r="OCW36" s="74"/>
      <c r="OCX36" s="74"/>
      <c r="OCY36" s="85"/>
      <c r="OCZ36" s="80"/>
      <c r="ODA36" s="80"/>
      <c r="ODB36" s="85"/>
      <c r="ODC36" s="77"/>
      <c r="ODD36" s="74"/>
      <c r="ODE36" s="74"/>
      <c r="ODF36" s="85"/>
      <c r="ODG36" s="74"/>
      <c r="ODH36" s="74"/>
      <c r="ODI36" s="85"/>
      <c r="ODJ36" s="74"/>
      <c r="ODK36" s="74"/>
      <c r="ODL36" s="85"/>
      <c r="ODM36" s="74"/>
      <c r="ODN36" s="74"/>
      <c r="ODO36" s="85"/>
      <c r="ODP36" s="80"/>
      <c r="ODQ36" s="80"/>
      <c r="ODR36" s="85"/>
      <c r="ODS36" s="77"/>
      <c r="ODT36" s="74"/>
      <c r="ODU36" s="74"/>
      <c r="ODV36" s="85"/>
      <c r="ODW36" s="74"/>
      <c r="ODX36" s="74"/>
      <c r="ODY36" s="85"/>
      <c r="ODZ36" s="74"/>
      <c r="OEA36" s="74"/>
      <c r="OEB36" s="85"/>
      <c r="OEC36" s="74"/>
      <c r="OED36" s="74"/>
      <c r="OEE36" s="85"/>
      <c r="OEF36" s="80"/>
      <c r="OEG36" s="80"/>
      <c r="OEH36" s="85"/>
      <c r="OEI36" s="77"/>
      <c r="OEJ36" s="74"/>
      <c r="OEK36" s="74"/>
      <c r="OEL36" s="85"/>
      <c r="OEM36" s="74"/>
      <c r="OEN36" s="74"/>
      <c r="OEO36" s="85"/>
      <c r="OEP36" s="74"/>
      <c r="OEQ36" s="74"/>
      <c r="OER36" s="85"/>
      <c r="OES36" s="74"/>
      <c r="OET36" s="74"/>
      <c r="OEU36" s="85"/>
      <c r="OEV36" s="80"/>
      <c r="OEW36" s="80"/>
      <c r="OEX36" s="85"/>
      <c r="OEY36" s="77"/>
      <c r="OEZ36" s="74"/>
      <c r="OFA36" s="74"/>
      <c r="OFB36" s="85"/>
      <c r="OFC36" s="74"/>
      <c r="OFD36" s="74"/>
      <c r="OFE36" s="85"/>
      <c r="OFF36" s="74"/>
      <c r="OFG36" s="74"/>
      <c r="OFH36" s="85"/>
      <c r="OFI36" s="74"/>
      <c r="OFJ36" s="74"/>
      <c r="OFK36" s="85"/>
      <c r="OFL36" s="80"/>
      <c r="OFM36" s="80"/>
      <c r="OFN36" s="85"/>
      <c r="OFO36" s="77"/>
      <c r="OFP36" s="74"/>
      <c r="OFQ36" s="74"/>
      <c r="OFR36" s="85"/>
      <c r="OFS36" s="74"/>
      <c r="OFT36" s="74"/>
      <c r="OFU36" s="85"/>
      <c r="OFV36" s="74"/>
      <c r="OFW36" s="74"/>
      <c r="OFX36" s="85"/>
      <c r="OFY36" s="74"/>
      <c r="OFZ36" s="74"/>
      <c r="OGA36" s="85"/>
      <c r="OGB36" s="80"/>
      <c r="OGC36" s="80"/>
      <c r="OGD36" s="85"/>
      <c r="OGE36" s="77"/>
      <c r="OGF36" s="74"/>
      <c r="OGG36" s="74"/>
      <c r="OGH36" s="85"/>
      <c r="OGI36" s="74"/>
      <c r="OGJ36" s="74"/>
      <c r="OGK36" s="85"/>
      <c r="OGL36" s="74"/>
      <c r="OGM36" s="74"/>
      <c r="OGN36" s="85"/>
      <c r="OGO36" s="74"/>
      <c r="OGP36" s="74"/>
      <c r="OGQ36" s="85"/>
      <c r="OGR36" s="80"/>
      <c r="OGS36" s="80"/>
      <c r="OGT36" s="85"/>
      <c r="OGU36" s="77"/>
      <c r="OGV36" s="74"/>
      <c r="OGW36" s="74"/>
      <c r="OGX36" s="85"/>
      <c r="OGY36" s="74"/>
      <c r="OGZ36" s="74"/>
      <c r="OHA36" s="85"/>
      <c r="OHB36" s="74"/>
      <c r="OHC36" s="74"/>
      <c r="OHD36" s="85"/>
      <c r="OHE36" s="74"/>
      <c r="OHF36" s="74"/>
      <c r="OHG36" s="85"/>
      <c r="OHH36" s="80"/>
      <c r="OHI36" s="80"/>
      <c r="OHJ36" s="85"/>
      <c r="OHK36" s="77"/>
      <c r="OHL36" s="74"/>
      <c r="OHM36" s="74"/>
      <c r="OHN36" s="85"/>
      <c r="OHO36" s="74"/>
      <c r="OHP36" s="74"/>
      <c r="OHQ36" s="85"/>
      <c r="OHR36" s="74"/>
      <c r="OHS36" s="74"/>
      <c r="OHT36" s="85"/>
      <c r="OHU36" s="74"/>
      <c r="OHV36" s="74"/>
      <c r="OHW36" s="85"/>
      <c r="OHX36" s="80"/>
      <c r="OHY36" s="80"/>
      <c r="OHZ36" s="85"/>
      <c r="OIA36" s="77"/>
      <c r="OIB36" s="74"/>
      <c r="OIC36" s="74"/>
      <c r="OID36" s="85"/>
      <c r="OIE36" s="74"/>
      <c r="OIF36" s="74"/>
      <c r="OIG36" s="85"/>
      <c r="OIH36" s="74"/>
      <c r="OII36" s="74"/>
      <c r="OIJ36" s="85"/>
      <c r="OIK36" s="74"/>
      <c r="OIL36" s="74"/>
      <c r="OIM36" s="85"/>
      <c r="OIN36" s="80"/>
      <c r="OIO36" s="80"/>
      <c r="OIP36" s="85"/>
      <c r="OIQ36" s="77"/>
      <c r="OIR36" s="74"/>
      <c r="OIS36" s="74"/>
      <c r="OIT36" s="85"/>
      <c r="OIU36" s="74"/>
      <c r="OIV36" s="74"/>
      <c r="OIW36" s="85"/>
      <c r="OIX36" s="74"/>
      <c r="OIY36" s="74"/>
      <c r="OIZ36" s="85"/>
      <c r="OJA36" s="74"/>
      <c r="OJB36" s="74"/>
      <c r="OJC36" s="85"/>
      <c r="OJD36" s="80"/>
      <c r="OJE36" s="80"/>
      <c r="OJF36" s="85"/>
      <c r="OJG36" s="77"/>
      <c r="OJH36" s="74"/>
      <c r="OJI36" s="74"/>
      <c r="OJJ36" s="85"/>
      <c r="OJK36" s="74"/>
      <c r="OJL36" s="74"/>
      <c r="OJM36" s="85"/>
      <c r="OJN36" s="74"/>
      <c r="OJO36" s="74"/>
      <c r="OJP36" s="85"/>
      <c r="OJQ36" s="74"/>
      <c r="OJR36" s="74"/>
      <c r="OJS36" s="85"/>
      <c r="OJT36" s="80"/>
      <c r="OJU36" s="80"/>
      <c r="OJV36" s="85"/>
      <c r="OJW36" s="77"/>
      <c r="OJX36" s="74"/>
      <c r="OJY36" s="74"/>
      <c r="OJZ36" s="85"/>
      <c r="OKA36" s="74"/>
      <c r="OKB36" s="74"/>
      <c r="OKC36" s="85"/>
      <c r="OKD36" s="74"/>
      <c r="OKE36" s="74"/>
      <c r="OKF36" s="85"/>
      <c r="OKG36" s="74"/>
      <c r="OKH36" s="74"/>
      <c r="OKI36" s="85"/>
      <c r="OKJ36" s="80"/>
      <c r="OKK36" s="80"/>
      <c r="OKL36" s="85"/>
      <c r="OKM36" s="77"/>
      <c r="OKN36" s="74"/>
      <c r="OKO36" s="74"/>
      <c r="OKP36" s="85"/>
      <c r="OKQ36" s="74"/>
      <c r="OKR36" s="74"/>
      <c r="OKS36" s="85"/>
      <c r="OKT36" s="74"/>
      <c r="OKU36" s="74"/>
      <c r="OKV36" s="85"/>
      <c r="OKW36" s="74"/>
      <c r="OKX36" s="74"/>
      <c r="OKY36" s="85"/>
      <c r="OKZ36" s="80"/>
      <c r="OLA36" s="80"/>
      <c r="OLB36" s="85"/>
      <c r="OLC36" s="77"/>
      <c r="OLD36" s="74"/>
      <c r="OLE36" s="74"/>
      <c r="OLF36" s="85"/>
      <c r="OLG36" s="74"/>
      <c r="OLH36" s="74"/>
      <c r="OLI36" s="85"/>
      <c r="OLJ36" s="74"/>
      <c r="OLK36" s="74"/>
      <c r="OLL36" s="85"/>
      <c r="OLM36" s="74"/>
      <c r="OLN36" s="74"/>
      <c r="OLO36" s="85"/>
      <c r="OLP36" s="80"/>
      <c r="OLQ36" s="80"/>
      <c r="OLR36" s="85"/>
      <c r="OLS36" s="77"/>
      <c r="OLT36" s="74"/>
      <c r="OLU36" s="74"/>
      <c r="OLV36" s="85"/>
      <c r="OLW36" s="74"/>
      <c r="OLX36" s="74"/>
      <c r="OLY36" s="85"/>
      <c r="OLZ36" s="74"/>
      <c r="OMA36" s="74"/>
      <c r="OMB36" s="85"/>
      <c r="OMC36" s="74"/>
      <c r="OMD36" s="74"/>
      <c r="OME36" s="85"/>
      <c r="OMF36" s="80"/>
      <c r="OMG36" s="80"/>
      <c r="OMH36" s="85"/>
      <c r="OMI36" s="77"/>
      <c r="OMJ36" s="74"/>
      <c r="OMK36" s="74"/>
      <c r="OML36" s="85"/>
      <c r="OMM36" s="74"/>
      <c r="OMN36" s="74"/>
      <c r="OMO36" s="85"/>
      <c r="OMP36" s="74"/>
      <c r="OMQ36" s="74"/>
      <c r="OMR36" s="85"/>
      <c r="OMS36" s="74"/>
      <c r="OMT36" s="74"/>
      <c r="OMU36" s="85"/>
      <c r="OMV36" s="80"/>
      <c r="OMW36" s="80"/>
      <c r="OMX36" s="85"/>
      <c r="OMY36" s="77"/>
      <c r="OMZ36" s="74"/>
      <c r="ONA36" s="74"/>
      <c r="ONB36" s="85"/>
      <c r="ONC36" s="74"/>
      <c r="OND36" s="74"/>
      <c r="ONE36" s="85"/>
      <c r="ONF36" s="74"/>
      <c r="ONG36" s="74"/>
      <c r="ONH36" s="85"/>
      <c r="ONI36" s="74"/>
      <c r="ONJ36" s="74"/>
      <c r="ONK36" s="85"/>
      <c r="ONL36" s="80"/>
      <c r="ONM36" s="80"/>
      <c r="ONN36" s="85"/>
      <c r="ONO36" s="77"/>
      <c r="ONP36" s="74"/>
      <c r="ONQ36" s="74"/>
      <c r="ONR36" s="85"/>
      <c r="ONS36" s="74"/>
      <c r="ONT36" s="74"/>
      <c r="ONU36" s="85"/>
      <c r="ONV36" s="74"/>
      <c r="ONW36" s="74"/>
      <c r="ONX36" s="85"/>
      <c r="ONY36" s="74"/>
      <c r="ONZ36" s="74"/>
      <c r="OOA36" s="85"/>
      <c r="OOB36" s="80"/>
      <c r="OOC36" s="80"/>
      <c r="OOD36" s="85"/>
      <c r="OOE36" s="77"/>
      <c r="OOF36" s="74"/>
      <c r="OOG36" s="74"/>
      <c r="OOH36" s="85"/>
      <c r="OOI36" s="74"/>
      <c r="OOJ36" s="74"/>
      <c r="OOK36" s="85"/>
      <c r="OOL36" s="74"/>
      <c r="OOM36" s="74"/>
      <c r="OON36" s="85"/>
      <c r="OOO36" s="74"/>
      <c r="OOP36" s="74"/>
      <c r="OOQ36" s="85"/>
      <c r="OOR36" s="80"/>
      <c r="OOS36" s="80"/>
      <c r="OOT36" s="85"/>
      <c r="OOU36" s="77"/>
      <c r="OOV36" s="74"/>
      <c r="OOW36" s="74"/>
      <c r="OOX36" s="85"/>
      <c r="OOY36" s="74"/>
      <c r="OOZ36" s="74"/>
      <c r="OPA36" s="85"/>
      <c r="OPB36" s="74"/>
      <c r="OPC36" s="74"/>
      <c r="OPD36" s="85"/>
      <c r="OPE36" s="74"/>
      <c r="OPF36" s="74"/>
      <c r="OPG36" s="85"/>
      <c r="OPH36" s="80"/>
      <c r="OPI36" s="80"/>
      <c r="OPJ36" s="85"/>
      <c r="OPK36" s="77"/>
      <c r="OPL36" s="74"/>
      <c r="OPM36" s="74"/>
      <c r="OPN36" s="85"/>
      <c r="OPO36" s="74"/>
      <c r="OPP36" s="74"/>
      <c r="OPQ36" s="85"/>
      <c r="OPR36" s="74"/>
      <c r="OPS36" s="74"/>
      <c r="OPT36" s="85"/>
      <c r="OPU36" s="74"/>
      <c r="OPV36" s="74"/>
      <c r="OPW36" s="85"/>
      <c r="OPX36" s="80"/>
      <c r="OPY36" s="80"/>
      <c r="OPZ36" s="85"/>
      <c r="OQA36" s="77"/>
      <c r="OQB36" s="74"/>
      <c r="OQC36" s="74"/>
      <c r="OQD36" s="85"/>
      <c r="OQE36" s="74"/>
      <c r="OQF36" s="74"/>
      <c r="OQG36" s="85"/>
      <c r="OQH36" s="74"/>
      <c r="OQI36" s="74"/>
      <c r="OQJ36" s="85"/>
      <c r="OQK36" s="74"/>
      <c r="OQL36" s="74"/>
      <c r="OQM36" s="85"/>
      <c r="OQN36" s="80"/>
      <c r="OQO36" s="80"/>
      <c r="OQP36" s="85"/>
      <c r="OQQ36" s="77"/>
      <c r="OQR36" s="74"/>
      <c r="OQS36" s="74"/>
      <c r="OQT36" s="85"/>
      <c r="OQU36" s="74"/>
      <c r="OQV36" s="74"/>
      <c r="OQW36" s="85"/>
      <c r="OQX36" s="74"/>
      <c r="OQY36" s="74"/>
      <c r="OQZ36" s="85"/>
      <c r="ORA36" s="74"/>
      <c r="ORB36" s="74"/>
      <c r="ORC36" s="85"/>
      <c r="ORD36" s="80"/>
      <c r="ORE36" s="80"/>
      <c r="ORF36" s="85"/>
      <c r="ORG36" s="77"/>
      <c r="ORH36" s="74"/>
      <c r="ORI36" s="74"/>
      <c r="ORJ36" s="85"/>
      <c r="ORK36" s="74"/>
      <c r="ORL36" s="74"/>
      <c r="ORM36" s="85"/>
      <c r="ORN36" s="74"/>
      <c r="ORO36" s="74"/>
      <c r="ORP36" s="85"/>
      <c r="ORQ36" s="74"/>
      <c r="ORR36" s="74"/>
      <c r="ORS36" s="85"/>
      <c r="ORT36" s="80"/>
      <c r="ORU36" s="80"/>
      <c r="ORV36" s="85"/>
      <c r="ORW36" s="77"/>
      <c r="ORX36" s="74"/>
      <c r="ORY36" s="74"/>
      <c r="ORZ36" s="85"/>
      <c r="OSA36" s="74"/>
      <c r="OSB36" s="74"/>
      <c r="OSC36" s="85"/>
      <c r="OSD36" s="74"/>
      <c r="OSE36" s="74"/>
      <c r="OSF36" s="85"/>
      <c r="OSG36" s="74"/>
      <c r="OSH36" s="74"/>
      <c r="OSI36" s="85"/>
      <c r="OSJ36" s="80"/>
      <c r="OSK36" s="80"/>
      <c r="OSL36" s="85"/>
      <c r="OSM36" s="77"/>
      <c r="OSN36" s="74"/>
      <c r="OSO36" s="74"/>
      <c r="OSP36" s="85"/>
      <c r="OSQ36" s="74"/>
      <c r="OSR36" s="74"/>
      <c r="OSS36" s="85"/>
      <c r="OST36" s="74"/>
      <c r="OSU36" s="74"/>
      <c r="OSV36" s="85"/>
      <c r="OSW36" s="74"/>
      <c r="OSX36" s="74"/>
      <c r="OSY36" s="85"/>
      <c r="OSZ36" s="80"/>
      <c r="OTA36" s="80"/>
      <c r="OTB36" s="85"/>
      <c r="OTC36" s="77"/>
      <c r="OTD36" s="74"/>
      <c r="OTE36" s="74"/>
      <c r="OTF36" s="85"/>
      <c r="OTG36" s="74"/>
      <c r="OTH36" s="74"/>
      <c r="OTI36" s="85"/>
      <c r="OTJ36" s="74"/>
      <c r="OTK36" s="74"/>
      <c r="OTL36" s="85"/>
      <c r="OTM36" s="74"/>
      <c r="OTN36" s="74"/>
      <c r="OTO36" s="85"/>
      <c r="OTP36" s="80"/>
      <c r="OTQ36" s="80"/>
      <c r="OTR36" s="85"/>
      <c r="OTS36" s="77"/>
      <c r="OTT36" s="74"/>
      <c r="OTU36" s="74"/>
      <c r="OTV36" s="85"/>
      <c r="OTW36" s="74"/>
      <c r="OTX36" s="74"/>
      <c r="OTY36" s="85"/>
      <c r="OTZ36" s="74"/>
      <c r="OUA36" s="74"/>
      <c r="OUB36" s="85"/>
      <c r="OUC36" s="74"/>
      <c r="OUD36" s="74"/>
      <c r="OUE36" s="85"/>
      <c r="OUF36" s="80"/>
      <c r="OUG36" s="80"/>
      <c r="OUH36" s="85"/>
      <c r="OUI36" s="77"/>
      <c r="OUJ36" s="74"/>
      <c r="OUK36" s="74"/>
      <c r="OUL36" s="85"/>
      <c r="OUM36" s="74"/>
      <c r="OUN36" s="74"/>
      <c r="OUO36" s="85"/>
      <c r="OUP36" s="74"/>
      <c r="OUQ36" s="74"/>
      <c r="OUR36" s="85"/>
      <c r="OUS36" s="74"/>
      <c r="OUT36" s="74"/>
      <c r="OUU36" s="85"/>
      <c r="OUV36" s="80"/>
      <c r="OUW36" s="80"/>
      <c r="OUX36" s="85"/>
      <c r="OUY36" s="77"/>
      <c r="OUZ36" s="74"/>
      <c r="OVA36" s="74"/>
      <c r="OVB36" s="85"/>
      <c r="OVC36" s="74"/>
      <c r="OVD36" s="74"/>
      <c r="OVE36" s="85"/>
      <c r="OVF36" s="74"/>
      <c r="OVG36" s="74"/>
      <c r="OVH36" s="85"/>
      <c r="OVI36" s="74"/>
      <c r="OVJ36" s="74"/>
      <c r="OVK36" s="85"/>
      <c r="OVL36" s="80"/>
      <c r="OVM36" s="80"/>
      <c r="OVN36" s="85"/>
      <c r="OVO36" s="77"/>
      <c r="OVP36" s="74"/>
      <c r="OVQ36" s="74"/>
      <c r="OVR36" s="85"/>
      <c r="OVS36" s="74"/>
      <c r="OVT36" s="74"/>
      <c r="OVU36" s="85"/>
      <c r="OVV36" s="74"/>
      <c r="OVW36" s="74"/>
      <c r="OVX36" s="85"/>
      <c r="OVY36" s="74"/>
      <c r="OVZ36" s="74"/>
      <c r="OWA36" s="85"/>
      <c r="OWB36" s="80"/>
      <c r="OWC36" s="80"/>
      <c r="OWD36" s="85"/>
      <c r="OWE36" s="77"/>
      <c r="OWF36" s="74"/>
      <c r="OWG36" s="74"/>
      <c r="OWH36" s="85"/>
      <c r="OWI36" s="74"/>
      <c r="OWJ36" s="74"/>
      <c r="OWK36" s="85"/>
      <c r="OWL36" s="74"/>
      <c r="OWM36" s="74"/>
      <c r="OWN36" s="85"/>
      <c r="OWO36" s="74"/>
      <c r="OWP36" s="74"/>
      <c r="OWQ36" s="85"/>
      <c r="OWR36" s="80"/>
      <c r="OWS36" s="80"/>
      <c r="OWT36" s="85"/>
      <c r="OWU36" s="77"/>
      <c r="OWV36" s="74"/>
      <c r="OWW36" s="74"/>
      <c r="OWX36" s="85"/>
      <c r="OWY36" s="74"/>
      <c r="OWZ36" s="74"/>
      <c r="OXA36" s="85"/>
      <c r="OXB36" s="74"/>
      <c r="OXC36" s="74"/>
      <c r="OXD36" s="85"/>
      <c r="OXE36" s="74"/>
      <c r="OXF36" s="74"/>
      <c r="OXG36" s="85"/>
      <c r="OXH36" s="80"/>
      <c r="OXI36" s="80"/>
      <c r="OXJ36" s="85"/>
      <c r="OXK36" s="77"/>
      <c r="OXL36" s="74"/>
      <c r="OXM36" s="74"/>
      <c r="OXN36" s="85"/>
      <c r="OXO36" s="74"/>
      <c r="OXP36" s="74"/>
      <c r="OXQ36" s="85"/>
      <c r="OXR36" s="74"/>
      <c r="OXS36" s="74"/>
      <c r="OXT36" s="85"/>
      <c r="OXU36" s="74"/>
      <c r="OXV36" s="74"/>
      <c r="OXW36" s="85"/>
      <c r="OXX36" s="80"/>
      <c r="OXY36" s="80"/>
      <c r="OXZ36" s="85"/>
      <c r="OYA36" s="77"/>
      <c r="OYB36" s="74"/>
      <c r="OYC36" s="74"/>
      <c r="OYD36" s="85"/>
      <c r="OYE36" s="74"/>
      <c r="OYF36" s="74"/>
      <c r="OYG36" s="85"/>
      <c r="OYH36" s="74"/>
      <c r="OYI36" s="74"/>
      <c r="OYJ36" s="85"/>
      <c r="OYK36" s="74"/>
      <c r="OYL36" s="74"/>
      <c r="OYM36" s="85"/>
      <c r="OYN36" s="80"/>
      <c r="OYO36" s="80"/>
      <c r="OYP36" s="85"/>
      <c r="OYQ36" s="77"/>
      <c r="OYR36" s="74"/>
      <c r="OYS36" s="74"/>
      <c r="OYT36" s="85"/>
      <c r="OYU36" s="74"/>
      <c r="OYV36" s="74"/>
      <c r="OYW36" s="85"/>
      <c r="OYX36" s="74"/>
      <c r="OYY36" s="74"/>
      <c r="OYZ36" s="85"/>
      <c r="OZA36" s="74"/>
      <c r="OZB36" s="74"/>
      <c r="OZC36" s="85"/>
      <c r="OZD36" s="80"/>
      <c r="OZE36" s="80"/>
      <c r="OZF36" s="85"/>
      <c r="OZG36" s="77"/>
      <c r="OZH36" s="74"/>
      <c r="OZI36" s="74"/>
      <c r="OZJ36" s="85"/>
      <c r="OZK36" s="74"/>
      <c r="OZL36" s="74"/>
      <c r="OZM36" s="85"/>
      <c r="OZN36" s="74"/>
      <c r="OZO36" s="74"/>
      <c r="OZP36" s="85"/>
      <c r="OZQ36" s="74"/>
      <c r="OZR36" s="74"/>
      <c r="OZS36" s="85"/>
      <c r="OZT36" s="80"/>
      <c r="OZU36" s="80"/>
      <c r="OZV36" s="85"/>
      <c r="OZW36" s="77"/>
      <c r="OZX36" s="74"/>
      <c r="OZY36" s="74"/>
      <c r="OZZ36" s="85"/>
      <c r="PAA36" s="74"/>
      <c r="PAB36" s="74"/>
      <c r="PAC36" s="85"/>
      <c r="PAD36" s="74"/>
      <c r="PAE36" s="74"/>
      <c r="PAF36" s="85"/>
      <c r="PAG36" s="74"/>
      <c r="PAH36" s="74"/>
      <c r="PAI36" s="85"/>
      <c r="PAJ36" s="80"/>
      <c r="PAK36" s="80"/>
      <c r="PAL36" s="85"/>
      <c r="PAM36" s="77"/>
      <c r="PAN36" s="74"/>
      <c r="PAO36" s="74"/>
      <c r="PAP36" s="85"/>
      <c r="PAQ36" s="74"/>
      <c r="PAR36" s="74"/>
      <c r="PAS36" s="85"/>
      <c r="PAT36" s="74"/>
      <c r="PAU36" s="74"/>
      <c r="PAV36" s="85"/>
      <c r="PAW36" s="74"/>
      <c r="PAX36" s="74"/>
      <c r="PAY36" s="85"/>
      <c r="PAZ36" s="80"/>
      <c r="PBA36" s="80"/>
      <c r="PBB36" s="85"/>
      <c r="PBC36" s="77"/>
      <c r="PBD36" s="74"/>
      <c r="PBE36" s="74"/>
      <c r="PBF36" s="85"/>
      <c r="PBG36" s="74"/>
      <c r="PBH36" s="74"/>
      <c r="PBI36" s="85"/>
      <c r="PBJ36" s="74"/>
      <c r="PBK36" s="74"/>
      <c r="PBL36" s="85"/>
      <c r="PBM36" s="74"/>
      <c r="PBN36" s="74"/>
      <c r="PBO36" s="85"/>
      <c r="PBP36" s="80"/>
      <c r="PBQ36" s="80"/>
      <c r="PBR36" s="85"/>
      <c r="PBS36" s="77"/>
      <c r="PBT36" s="74"/>
      <c r="PBU36" s="74"/>
      <c r="PBV36" s="85"/>
      <c r="PBW36" s="74"/>
      <c r="PBX36" s="74"/>
      <c r="PBY36" s="85"/>
      <c r="PBZ36" s="74"/>
      <c r="PCA36" s="74"/>
      <c r="PCB36" s="85"/>
      <c r="PCC36" s="74"/>
      <c r="PCD36" s="74"/>
      <c r="PCE36" s="85"/>
      <c r="PCF36" s="80"/>
      <c r="PCG36" s="80"/>
      <c r="PCH36" s="85"/>
      <c r="PCI36" s="77"/>
      <c r="PCJ36" s="74"/>
      <c r="PCK36" s="74"/>
      <c r="PCL36" s="85"/>
      <c r="PCM36" s="74"/>
      <c r="PCN36" s="74"/>
      <c r="PCO36" s="85"/>
      <c r="PCP36" s="74"/>
      <c r="PCQ36" s="74"/>
      <c r="PCR36" s="85"/>
      <c r="PCS36" s="74"/>
      <c r="PCT36" s="74"/>
      <c r="PCU36" s="85"/>
      <c r="PCV36" s="80"/>
      <c r="PCW36" s="80"/>
      <c r="PCX36" s="85"/>
      <c r="PCY36" s="77"/>
      <c r="PCZ36" s="74"/>
      <c r="PDA36" s="74"/>
      <c r="PDB36" s="85"/>
      <c r="PDC36" s="74"/>
      <c r="PDD36" s="74"/>
      <c r="PDE36" s="85"/>
      <c r="PDF36" s="74"/>
      <c r="PDG36" s="74"/>
      <c r="PDH36" s="85"/>
      <c r="PDI36" s="74"/>
      <c r="PDJ36" s="74"/>
      <c r="PDK36" s="85"/>
      <c r="PDL36" s="80"/>
      <c r="PDM36" s="80"/>
      <c r="PDN36" s="85"/>
      <c r="PDO36" s="77"/>
      <c r="PDP36" s="74"/>
      <c r="PDQ36" s="74"/>
      <c r="PDR36" s="85"/>
      <c r="PDS36" s="74"/>
      <c r="PDT36" s="74"/>
      <c r="PDU36" s="85"/>
      <c r="PDV36" s="74"/>
      <c r="PDW36" s="74"/>
      <c r="PDX36" s="85"/>
      <c r="PDY36" s="74"/>
      <c r="PDZ36" s="74"/>
      <c r="PEA36" s="85"/>
      <c r="PEB36" s="80"/>
      <c r="PEC36" s="80"/>
      <c r="PED36" s="85"/>
      <c r="PEE36" s="77"/>
      <c r="PEF36" s="74"/>
      <c r="PEG36" s="74"/>
      <c r="PEH36" s="85"/>
      <c r="PEI36" s="74"/>
      <c r="PEJ36" s="74"/>
      <c r="PEK36" s="85"/>
      <c r="PEL36" s="74"/>
      <c r="PEM36" s="74"/>
      <c r="PEN36" s="85"/>
      <c r="PEO36" s="74"/>
      <c r="PEP36" s="74"/>
      <c r="PEQ36" s="85"/>
      <c r="PER36" s="80"/>
      <c r="PES36" s="80"/>
      <c r="PET36" s="85"/>
      <c r="PEU36" s="77"/>
      <c r="PEV36" s="74"/>
      <c r="PEW36" s="74"/>
      <c r="PEX36" s="85"/>
      <c r="PEY36" s="74"/>
      <c r="PEZ36" s="74"/>
      <c r="PFA36" s="85"/>
      <c r="PFB36" s="74"/>
      <c r="PFC36" s="74"/>
      <c r="PFD36" s="85"/>
      <c r="PFE36" s="74"/>
      <c r="PFF36" s="74"/>
      <c r="PFG36" s="85"/>
      <c r="PFH36" s="80"/>
      <c r="PFI36" s="80"/>
      <c r="PFJ36" s="85"/>
      <c r="PFK36" s="77"/>
      <c r="PFL36" s="74"/>
      <c r="PFM36" s="74"/>
      <c r="PFN36" s="85"/>
      <c r="PFO36" s="74"/>
      <c r="PFP36" s="74"/>
      <c r="PFQ36" s="85"/>
      <c r="PFR36" s="74"/>
      <c r="PFS36" s="74"/>
      <c r="PFT36" s="85"/>
      <c r="PFU36" s="74"/>
      <c r="PFV36" s="74"/>
      <c r="PFW36" s="85"/>
      <c r="PFX36" s="80"/>
      <c r="PFY36" s="80"/>
      <c r="PFZ36" s="85"/>
      <c r="PGA36" s="77"/>
      <c r="PGB36" s="74"/>
      <c r="PGC36" s="74"/>
      <c r="PGD36" s="85"/>
      <c r="PGE36" s="74"/>
      <c r="PGF36" s="74"/>
      <c r="PGG36" s="85"/>
      <c r="PGH36" s="74"/>
      <c r="PGI36" s="74"/>
      <c r="PGJ36" s="85"/>
      <c r="PGK36" s="74"/>
      <c r="PGL36" s="74"/>
      <c r="PGM36" s="85"/>
      <c r="PGN36" s="80"/>
      <c r="PGO36" s="80"/>
      <c r="PGP36" s="85"/>
      <c r="PGQ36" s="77"/>
      <c r="PGR36" s="74"/>
      <c r="PGS36" s="74"/>
      <c r="PGT36" s="85"/>
      <c r="PGU36" s="74"/>
      <c r="PGV36" s="74"/>
      <c r="PGW36" s="85"/>
      <c r="PGX36" s="74"/>
      <c r="PGY36" s="74"/>
      <c r="PGZ36" s="85"/>
      <c r="PHA36" s="74"/>
      <c r="PHB36" s="74"/>
      <c r="PHC36" s="85"/>
      <c r="PHD36" s="80"/>
      <c r="PHE36" s="80"/>
      <c r="PHF36" s="85"/>
      <c r="PHG36" s="77"/>
      <c r="PHH36" s="74"/>
      <c r="PHI36" s="74"/>
      <c r="PHJ36" s="85"/>
      <c r="PHK36" s="74"/>
      <c r="PHL36" s="74"/>
      <c r="PHM36" s="85"/>
      <c r="PHN36" s="74"/>
      <c r="PHO36" s="74"/>
      <c r="PHP36" s="85"/>
      <c r="PHQ36" s="74"/>
      <c r="PHR36" s="74"/>
      <c r="PHS36" s="85"/>
      <c r="PHT36" s="80"/>
      <c r="PHU36" s="80"/>
      <c r="PHV36" s="85"/>
      <c r="PHW36" s="77"/>
      <c r="PHX36" s="74"/>
      <c r="PHY36" s="74"/>
      <c r="PHZ36" s="85"/>
      <c r="PIA36" s="74"/>
      <c r="PIB36" s="74"/>
      <c r="PIC36" s="85"/>
      <c r="PID36" s="74"/>
      <c r="PIE36" s="74"/>
      <c r="PIF36" s="85"/>
      <c r="PIG36" s="74"/>
      <c r="PIH36" s="74"/>
      <c r="PII36" s="85"/>
      <c r="PIJ36" s="80"/>
      <c r="PIK36" s="80"/>
      <c r="PIL36" s="85"/>
      <c r="PIM36" s="77"/>
      <c r="PIN36" s="74"/>
      <c r="PIO36" s="74"/>
      <c r="PIP36" s="85"/>
      <c r="PIQ36" s="74"/>
      <c r="PIR36" s="74"/>
      <c r="PIS36" s="85"/>
      <c r="PIT36" s="74"/>
      <c r="PIU36" s="74"/>
      <c r="PIV36" s="85"/>
      <c r="PIW36" s="74"/>
      <c r="PIX36" s="74"/>
      <c r="PIY36" s="85"/>
      <c r="PIZ36" s="80"/>
      <c r="PJA36" s="80"/>
      <c r="PJB36" s="85"/>
      <c r="PJC36" s="77"/>
      <c r="PJD36" s="74"/>
      <c r="PJE36" s="74"/>
      <c r="PJF36" s="85"/>
      <c r="PJG36" s="74"/>
      <c r="PJH36" s="74"/>
      <c r="PJI36" s="85"/>
      <c r="PJJ36" s="74"/>
      <c r="PJK36" s="74"/>
      <c r="PJL36" s="85"/>
      <c r="PJM36" s="74"/>
      <c r="PJN36" s="74"/>
      <c r="PJO36" s="85"/>
      <c r="PJP36" s="80"/>
      <c r="PJQ36" s="80"/>
      <c r="PJR36" s="85"/>
      <c r="PJS36" s="77"/>
      <c r="PJT36" s="74"/>
      <c r="PJU36" s="74"/>
      <c r="PJV36" s="85"/>
      <c r="PJW36" s="74"/>
      <c r="PJX36" s="74"/>
      <c r="PJY36" s="85"/>
      <c r="PJZ36" s="74"/>
      <c r="PKA36" s="74"/>
      <c r="PKB36" s="85"/>
      <c r="PKC36" s="74"/>
      <c r="PKD36" s="74"/>
      <c r="PKE36" s="85"/>
      <c r="PKF36" s="80"/>
      <c r="PKG36" s="80"/>
      <c r="PKH36" s="85"/>
      <c r="PKI36" s="77"/>
      <c r="PKJ36" s="74"/>
      <c r="PKK36" s="74"/>
      <c r="PKL36" s="85"/>
      <c r="PKM36" s="74"/>
      <c r="PKN36" s="74"/>
      <c r="PKO36" s="85"/>
      <c r="PKP36" s="74"/>
      <c r="PKQ36" s="74"/>
      <c r="PKR36" s="85"/>
      <c r="PKS36" s="74"/>
      <c r="PKT36" s="74"/>
      <c r="PKU36" s="85"/>
      <c r="PKV36" s="80"/>
      <c r="PKW36" s="80"/>
      <c r="PKX36" s="85"/>
      <c r="PKY36" s="77"/>
      <c r="PKZ36" s="74"/>
      <c r="PLA36" s="74"/>
      <c r="PLB36" s="85"/>
      <c r="PLC36" s="74"/>
      <c r="PLD36" s="74"/>
      <c r="PLE36" s="85"/>
      <c r="PLF36" s="74"/>
      <c r="PLG36" s="74"/>
      <c r="PLH36" s="85"/>
      <c r="PLI36" s="74"/>
      <c r="PLJ36" s="74"/>
      <c r="PLK36" s="85"/>
      <c r="PLL36" s="80"/>
      <c r="PLM36" s="80"/>
      <c r="PLN36" s="85"/>
      <c r="PLO36" s="77"/>
      <c r="PLP36" s="74"/>
      <c r="PLQ36" s="74"/>
      <c r="PLR36" s="85"/>
      <c r="PLS36" s="74"/>
      <c r="PLT36" s="74"/>
      <c r="PLU36" s="85"/>
      <c r="PLV36" s="74"/>
      <c r="PLW36" s="74"/>
      <c r="PLX36" s="85"/>
      <c r="PLY36" s="74"/>
      <c r="PLZ36" s="74"/>
      <c r="PMA36" s="85"/>
      <c r="PMB36" s="80"/>
      <c r="PMC36" s="80"/>
      <c r="PMD36" s="85"/>
      <c r="PME36" s="77"/>
      <c r="PMF36" s="74"/>
      <c r="PMG36" s="74"/>
      <c r="PMH36" s="85"/>
      <c r="PMI36" s="74"/>
      <c r="PMJ36" s="74"/>
      <c r="PMK36" s="85"/>
      <c r="PML36" s="74"/>
      <c r="PMM36" s="74"/>
      <c r="PMN36" s="85"/>
      <c r="PMO36" s="74"/>
      <c r="PMP36" s="74"/>
      <c r="PMQ36" s="85"/>
      <c r="PMR36" s="80"/>
      <c r="PMS36" s="80"/>
      <c r="PMT36" s="85"/>
      <c r="PMU36" s="77"/>
      <c r="PMV36" s="74"/>
      <c r="PMW36" s="74"/>
      <c r="PMX36" s="85"/>
      <c r="PMY36" s="74"/>
      <c r="PMZ36" s="74"/>
      <c r="PNA36" s="85"/>
      <c r="PNB36" s="74"/>
      <c r="PNC36" s="74"/>
      <c r="PND36" s="85"/>
      <c r="PNE36" s="74"/>
      <c r="PNF36" s="74"/>
      <c r="PNG36" s="85"/>
      <c r="PNH36" s="80"/>
      <c r="PNI36" s="80"/>
      <c r="PNJ36" s="85"/>
      <c r="PNK36" s="77"/>
      <c r="PNL36" s="74"/>
      <c r="PNM36" s="74"/>
      <c r="PNN36" s="85"/>
      <c r="PNO36" s="74"/>
      <c r="PNP36" s="74"/>
      <c r="PNQ36" s="85"/>
      <c r="PNR36" s="74"/>
      <c r="PNS36" s="74"/>
      <c r="PNT36" s="85"/>
      <c r="PNU36" s="74"/>
      <c r="PNV36" s="74"/>
      <c r="PNW36" s="85"/>
      <c r="PNX36" s="80"/>
      <c r="PNY36" s="80"/>
      <c r="PNZ36" s="85"/>
      <c r="POA36" s="77"/>
      <c r="POB36" s="74"/>
      <c r="POC36" s="74"/>
      <c r="POD36" s="85"/>
      <c r="POE36" s="74"/>
      <c r="POF36" s="74"/>
      <c r="POG36" s="85"/>
      <c r="POH36" s="74"/>
      <c r="POI36" s="74"/>
      <c r="POJ36" s="85"/>
      <c r="POK36" s="74"/>
      <c r="POL36" s="74"/>
      <c r="POM36" s="85"/>
      <c r="PON36" s="80"/>
      <c r="POO36" s="80"/>
      <c r="POP36" s="85"/>
      <c r="POQ36" s="77"/>
      <c r="POR36" s="74"/>
      <c r="POS36" s="74"/>
      <c r="POT36" s="85"/>
      <c r="POU36" s="74"/>
      <c r="POV36" s="74"/>
      <c r="POW36" s="85"/>
      <c r="POX36" s="74"/>
      <c r="POY36" s="74"/>
      <c r="POZ36" s="85"/>
      <c r="PPA36" s="74"/>
      <c r="PPB36" s="74"/>
      <c r="PPC36" s="85"/>
      <c r="PPD36" s="80"/>
      <c r="PPE36" s="80"/>
      <c r="PPF36" s="85"/>
      <c r="PPG36" s="77"/>
      <c r="PPH36" s="74"/>
      <c r="PPI36" s="74"/>
      <c r="PPJ36" s="85"/>
      <c r="PPK36" s="74"/>
      <c r="PPL36" s="74"/>
      <c r="PPM36" s="85"/>
      <c r="PPN36" s="74"/>
      <c r="PPO36" s="74"/>
      <c r="PPP36" s="85"/>
      <c r="PPQ36" s="74"/>
      <c r="PPR36" s="74"/>
      <c r="PPS36" s="85"/>
      <c r="PPT36" s="80"/>
      <c r="PPU36" s="80"/>
      <c r="PPV36" s="85"/>
      <c r="PPW36" s="77"/>
      <c r="PPX36" s="74"/>
      <c r="PPY36" s="74"/>
      <c r="PPZ36" s="85"/>
      <c r="PQA36" s="74"/>
      <c r="PQB36" s="74"/>
      <c r="PQC36" s="85"/>
      <c r="PQD36" s="74"/>
      <c r="PQE36" s="74"/>
      <c r="PQF36" s="85"/>
      <c r="PQG36" s="74"/>
      <c r="PQH36" s="74"/>
      <c r="PQI36" s="85"/>
      <c r="PQJ36" s="80"/>
      <c r="PQK36" s="80"/>
      <c r="PQL36" s="85"/>
      <c r="PQM36" s="77"/>
      <c r="PQN36" s="74"/>
      <c r="PQO36" s="74"/>
      <c r="PQP36" s="85"/>
      <c r="PQQ36" s="74"/>
      <c r="PQR36" s="74"/>
      <c r="PQS36" s="85"/>
      <c r="PQT36" s="74"/>
      <c r="PQU36" s="74"/>
      <c r="PQV36" s="85"/>
      <c r="PQW36" s="74"/>
      <c r="PQX36" s="74"/>
      <c r="PQY36" s="85"/>
      <c r="PQZ36" s="80"/>
      <c r="PRA36" s="80"/>
      <c r="PRB36" s="85"/>
      <c r="PRC36" s="77"/>
      <c r="PRD36" s="74"/>
      <c r="PRE36" s="74"/>
      <c r="PRF36" s="85"/>
      <c r="PRG36" s="74"/>
      <c r="PRH36" s="74"/>
      <c r="PRI36" s="85"/>
      <c r="PRJ36" s="74"/>
      <c r="PRK36" s="74"/>
      <c r="PRL36" s="85"/>
      <c r="PRM36" s="74"/>
      <c r="PRN36" s="74"/>
      <c r="PRO36" s="85"/>
      <c r="PRP36" s="80"/>
      <c r="PRQ36" s="80"/>
      <c r="PRR36" s="85"/>
      <c r="PRS36" s="77"/>
      <c r="PRT36" s="74"/>
      <c r="PRU36" s="74"/>
      <c r="PRV36" s="85"/>
      <c r="PRW36" s="74"/>
      <c r="PRX36" s="74"/>
      <c r="PRY36" s="85"/>
      <c r="PRZ36" s="74"/>
      <c r="PSA36" s="74"/>
      <c r="PSB36" s="85"/>
      <c r="PSC36" s="74"/>
      <c r="PSD36" s="74"/>
      <c r="PSE36" s="85"/>
      <c r="PSF36" s="80"/>
      <c r="PSG36" s="80"/>
      <c r="PSH36" s="85"/>
      <c r="PSI36" s="77"/>
      <c r="PSJ36" s="74"/>
      <c r="PSK36" s="74"/>
      <c r="PSL36" s="85"/>
      <c r="PSM36" s="74"/>
      <c r="PSN36" s="74"/>
      <c r="PSO36" s="85"/>
      <c r="PSP36" s="74"/>
      <c r="PSQ36" s="74"/>
      <c r="PSR36" s="85"/>
      <c r="PSS36" s="74"/>
      <c r="PST36" s="74"/>
      <c r="PSU36" s="85"/>
      <c r="PSV36" s="80"/>
      <c r="PSW36" s="80"/>
      <c r="PSX36" s="85"/>
      <c r="PSY36" s="77"/>
      <c r="PSZ36" s="74"/>
      <c r="PTA36" s="74"/>
      <c r="PTB36" s="85"/>
      <c r="PTC36" s="74"/>
      <c r="PTD36" s="74"/>
      <c r="PTE36" s="85"/>
      <c r="PTF36" s="74"/>
      <c r="PTG36" s="74"/>
      <c r="PTH36" s="85"/>
      <c r="PTI36" s="74"/>
      <c r="PTJ36" s="74"/>
      <c r="PTK36" s="85"/>
      <c r="PTL36" s="80"/>
      <c r="PTM36" s="80"/>
      <c r="PTN36" s="85"/>
      <c r="PTO36" s="77"/>
      <c r="PTP36" s="74"/>
      <c r="PTQ36" s="74"/>
      <c r="PTR36" s="85"/>
      <c r="PTS36" s="74"/>
      <c r="PTT36" s="74"/>
      <c r="PTU36" s="85"/>
      <c r="PTV36" s="74"/>
      <c r="PTW36" s="74"/>
      <c r="PTX36" s="85"/>
      <c r="PTY36" s="74"/>
      <c r="PTZ36" s="74"/>
      <c r="PUA36" s="85"/>
      <c r="PUB36" s="80"/>
      <c r="PUC36" s="80"/>
      <c r="PUD36" s="85"/>
      <c r="PUE36" s="77"/>
      <c r="PUF36" s="74"/>
      <c r="PUG36" s="74"/>
      <c r="PUH36" s="85"/>
      <c r="PUI36" s="74"/>
      <c r="PUJ36" s="74"/>
      <c r="PUK36" s="85"/>
      <c r="PUL36" s="74"/>
      <c r="PUM36" s="74"/>
      <c r="PUN36" s="85"/>
      <c r="PUO36" s="74"/>
      <c r="PUP36" s="74"/>
      <c r="PUQ36" s="85"/>
      <c r="PUR36" s="80"/>
      <c r="PUS36" s="80"/>
      <c r="PUT36" s="85"/>
      <c r="PUU36" s="77"/>
      <c r="PUV36" s="74"/>
      <c r="PUW36" s="74"/>
      <c r="PUX36" s="85"/>
      <c r="PUY36" s="74"/>
      <c r="PUZ36" s="74"/>
      <c r="PVA36" s="85"/>
      <c r="PVB36" s="74"/>
      <c r="PVC36" s="74"/>
      <c r="PVD36" s="85"/>
      <c r="PVE36" s="74"/>
      <c r="PVF36" s="74"/>
      <c r="PVG36" s="85"/>
      <c r="PVH36" s="80"/>
      <c r="PVI36" s="80"/>
      <c r="PVJ36" s="85"/>
      <c r="PVK36" s="77"/>
      <c r="PVL36" s="74"/>
      <c r="PVM36" s="74"/>
      <c r="PVN36" s="85"/>
      <c r="PVO36" s="74"/>
      <c r="PVP36" s="74"/>
      <c r="PVQ36" s="85"/>
      <c r="PVR36" s="74"/>
      <c r="PVS36" s="74"/>
      <c r="PVT36" s="85"/>
      <c r="PVU36" s="74"/>
      <c r="PVV36" s="74"/>
      <c r="PVW36" s="85"/>
      <c r="PVX36" s="80"/>
      <c r="PVY36" s="80"/>
      <c r="PVZ36" s="85"/>
      <c r="PWA36" s="77"/>
      <c r="PWB36" s="74"/>
      <c r="PWC36" s="74"/>
      <c r="PWD36" s="85"/>
      <c r="PWE36" s="74"/>
      <c r="PWF36" s="74"/>
      <c r="PWG36" s="85"/>
      <c r="PWH36" s="74"/>
      <c r="PWI36" s="74"/>
      <c r="PWJ36" s="85"/>
      <c r="PWK36" s="74"/>
      <c r="PWL36" s="74"/>
      <c r="PWM36" s="85"/>
      <c r="PWN36" s="80"/>
      <c r="PWO36" s="80"/>
      <c r="PWP36" s="85"/>
      <c r="PWQ36" s="77"/>
      <c r="PWR36" s="74"/>
      <c r="PWS36" s="74"/>
      <c r="PWT36" s="85"/>
      <c r="PWU36" s="74"/>
      <c r="PWV36" s="74"/>
      <c r="PWW36" s="85"/>
      <c r="PWX36" s="74"/>
      <c r="PWY36" s="74"/>
      <c r="PWZ36" s="85"/>
      <c r="PXA36" s="74"/>
      <c r="PXB36" s="74"/>
      <c r="PXC36" s="85"/>
      <c r="PXD36" s="80"/>
      <c r="PXE36" s="80"/>
      <c r="PXF36" s="85"/>
      <c r="PXG36" s="77"/>
      <c r="PXH36" s="74"/>
      <c r="PXI36" s="74"/>
      <c r="PXJ36" s="85"/>
      <c r="PXK36" s="74"/>
      <c r="PXL36" s="74"/>
      <c r="PXM36" s="85"/>
      <c r="PXN36" s="74"/>
      <c r="PXO36" s="74"/>
      <c r="PXP36" s="85"/>
      <c r="PXQ36" s="74"/>
      <c r="PXR36" s="74"/>
      <c r="PXS36" s="85"/>
      <c r="PXT36" s="80"/>
      <c r="PXU36" s="80"/>
      <c r="PXV36" s="85"/>
      <c r="PXW36" s="77"/>
      <c r="PXX36" s="74"/>
      <c r="PXY36" s="74"/>
      <c r="PXZ36" s="85"/>
      <c r="PYA36" s="74"/>
      <c r="PYB36" s="74"/>
      <c r="PYC36" s="85"/>
      <c r="PYD36" s="74"/>
      <c r="PYE36" s="74"/>
      <c r="PYF36" s="85"/>
      <c r="PYG36" s="74"/>
      <c r="PYH36" s="74"/>
      <c r="PYI36" s="85"/>
      <c r="PYJ36" s="80"/>
      <c r="PYK36" s="80"/>
      <c r="PYL36" s="85"/>
      <c r="PYM36" s="77"/>
      <c r="PYN36" s="74"/>
      <c r="PYO36" s="74"/>
      <c r="PYP36" s="85"/>
      <c r="PYQ36" s="74"/>
      <c r="PYR36" s="74"/>
      <c r="PYS36" s="85"/>
      <c r="PYT36" s="74"/>
      <c r="PYU36" s="74"/>
      <c r="PYV36" s="85"/>
      <c r="PYW36" s="74"/>
      <c r="PYX36" s="74"/>
      <c r="PYY36" s="85"/>
      <c r="PYZ36" s="80"/>
      <c r="PZA36" s="80"/>
      <c r="PZB36" s="85"/>
      <c r="PZC36" s="77"/>
      <c r="PZD36" s="74"/>
      <c r="PZE36" s="74"/>
      <c r="PZF36" s="85"/>
      <c r="PZG36" s="74"/>
      <c r="PZH36" s="74"/>
      <c r="PZI36" s="85"/>
      <c r="PZJ36" s="74"/>
      <c r="PZK36" s="74"/>
      <c r="PZL36" s="85"/>
      <c r="PZM36" s="74"/>
      <c r="PZN36" s="74"/>
      <c r="PZO36" s="85"/>
      <c r="PZP36" s="80"/>
      <c r="PZQ36" s="80"/>
      <c r="PZR36" s="85"/>
      <c r="PZS36" s="77"/>
      <c r="PZT36" s="74"/>
      <c r="PZU36" s="74"/>
      <c r="PZV36" s="85"/>
      <c r="PZW36" s="74"/>
      <c r="PZX36" s="74"/>
      <c r="PZY36" s="85"/>
      <c r="PZZ36" s="74"/>
      <c r="QAA36" s="74"/>
      <c r="QAB36" s="85"/>
      <c r="QAC36" s="74"/>
      <c r="QAD36" s="74"/>
      <c r="QAE36" s="85"/>
      <c r="QAF36" s="80"/>
      <c r="QAG36" s="80"/>
      <c r="QAH36" s="85"/>
      <c r="QAI36" s="77"/>
      <c r="QAJ36" s="74"/>
      <c r="QAK36" s="74"/>
      <c r="QAL36" s="85"/>
      <c r="QAM36" s="74"/>
      <c r="QAN36" s="74"/>
      <c r="QAO36" s="85"/>
      <c r="QAP36" s="74"/>
      <c r="QAQ36" s="74"/>
      <c r="QAR36" s="85"/>
      <c r="QAS36" s="74"/>
      <c r="QAT36" s="74"/>
      <c r="QAU36" s="85"/>
      <c r="QAV36" s="80"/>
      <c r="QAW36" s="80"/>
      <c r="QAX36" s="85"/>
      <c r="QAY36" s="77"/>
      <c r="QAZ36" s="74"/>
      <c r="QBA36" s="74"/>
      <c r="QBB36" s="85"/>
      <c r="QBC36" s="74"/>
      <c r="QBD36" s="74"/>
      <c r="QBE36" s="85"/>
      <c r="QBF36" s="74"/>
      <c r="QBG36" s="74"/>
      <c r="QBH36" s="85"/>
      <c r="QBI36" s="74"/>
      <c r="QBJ36" s="74"/>
      <c r="QBK36" s="85"/>
      <c r="QBL36" s="80"/>
      <c r="QBM36" s="80"/>
      <c r="QBN36" s="85"/>
      <c r="QBO36" s="77"/>
      <c r="QBP36" s="74"/>
      <c r="QBQ36" s="74"/>
      <c r="QBR36" s="85"/>
      <c r="QBS36" s="74"/>
      <c r="QBT36" s="74"/>
      <c r="QBU36" s="85"/>
      <c r="QBV36" s="74"/>
      <c r="QBW36" s="74"/>
      <c r="QBX36" s="85"/>
      <c r="QBY36" s="74"/>
      <c r="QBZ36" s="74"/>
      <c r="QCA36" s="85"/>
      <c r="QCB36" s="80"/>
      <c r="QCC36" s="80"/>
      <c r="QCD36" s="85"/>
      <c r="QCE36" s="77"/>
      <c r="QCF36" s="74"/>
      <c r="QCG36" s="74"/>
      <c r="QCH36" s="85"/>
      <c r="QCI36" s="74"/>
      <c r="QCJ36" s="74"/>
      <c r="QCK36" s="85"/>
      <c r="QCL36" s="74"/>
      <c r="QCM36" s="74"/>
      <c r="QCN36" s="85"/>
      <c r="QCO36" s="74"/>
      <c r="QCP36" s="74"/>
      <c r="QCQ36" s="85"/>
      <c r="QCR36" s="80"/>
      <c r="QCS36" s="80"/>
      <c r="QCT36" s="85"/>
      <c r="QCU36" s="77"/>
      <c r="QCV36" s="74"/>
      <c r="QCW36" s="74"/>
      <c r="QCX36" s="85"/>
      <c r="QCY36" s="74"/>
      <c r="QCZ36" s="74"/>
      <c r="QDA36" s="85"/>
      <c r="QDB36" s="74"/>
      <c r="QDC36" s="74"/>
      <c r="QDD36" s="85"/>
      <c r="QDE36" s="74"/>
      <c r="QDF36" s="74"/>
      <c r="QDG36" s="85"/>
      <c r="QDH36" s="80"/>
      <c r="QDI36" s="80"/>
      <c r="QDJ36" s="85"/>
      <c r="QDK36" s="77"/>
      <c r="QDL36" s="74"/>
      <c r="QDM36" s="74"/>
      <c r="QDN36" s="85"/>
      <c r="QDO36" s="74"/>
      <c r="QDP36" s="74"/>
      <c r="QDQ36" s="85"/>
      <c r="QDR36" s="74"/>
      <c r="QDS36" s="74"/>
      <c r="QDT36" s="85"/>
      <c r="QDU36" s="74"/>
      <c r="QDV36" s="74"/>
      <c r="QDW36" s="85"/>
      <c r="QDX36" s="80"/>
      <c r="QDY36" s="80"/>
      <c r="QDZ36" s="85"/>
      <c r="QEA36" s="77"/>
      <c r="QEB36" s="74"/>
      <c r="QEC36" s="74"/>
      <c r="QED36" s="85"/>
      <c r="QEE36" s="74"/>
      <c r="QEF36" s="74"/>
      <c r="QEG36" s="85"/>
      <c r="QEH36" s="74"/>
      <c r="QEI36" s="74"/>
      <c r="QEJ36" s="85"/>
      <c r="QEK36" s="74"/>
      <c r="QEL36" s="74"/>
      <c r="QEM36" s="85"/>
      <c r="QEN36" s="80"/>
      <c r="QEO36" s="80"/>
      <c r="QEP36" s="85"/>
      <c r="QEQ36" s="77"/>
      <c r="QER36" s="74"/>
      <c r="QES36" s="74"/>
      <c r="QET36" s="85"/>
      <c r="QEU36" s="74"/>
      <c r="QEV36" s="74"/>
      <c r="QEW36" s="85"/>
      <c r="QEX36" s="74"/>
      <c r="QEY36" s="74"/>
      <c r="QEZ36" s="85"/>
      <c r="QFA36" s="74"/>
      <c r="QFB36" s="74"/>
      <c r="QFC36" s="85"/>
      <c r="QFD36" s="80"/>
      <c r="QFE36" s="80"/>
      <c r="QFF36" s="85"/>
      <c r="QFG36" s="77"/>
      <c r="QFH36" s="74"/>
      <c r="QFI36" s="74"/>
      <c r="QFJ36" s="85"/>
      <c r="QFK36" s="74"/>
      <c r="QFL36" s="74"/>
      <c r="QFM36" s="85"/>
      <c r="QFN36" s="74"/>
      <c r="QFO36" s="74"/>
      <c r="QFP36" s="85"/>
      <c r="QFQ36" s="74"/>
      <c r="QFR36" s="74"/>
      <c r="QFS36" s="85"/>
      <c r="QFT36" s="80"/>
      <c r="QFU36" s="80"/>
      <c r="QFV36" s="85"/>
      <c r="QFW36" s="77"/>
      <c r="QFX36" s="74"/>
      <c r="QFY36" s="74"/>
      <c r="QFZ36" s="85"/>
      <c r="QGA36" s="74"/>
      <c r="QGB36" s="74"/>
      <c r="QGC36" s="85"/>
      <c r="QGD36" s="74"/>
      <c r="QGE36" s="74"/>
      <c r="QGF36" s="85"/>
      <c r="QGG36" s="74"/>
      <c r="QGH36" s="74"/>
      <c r="QGI36" s="85"/>
      <c r="QGJ36" s="80"/>
      <c r="QGK36" s="80"/>
      <c r="QGL36" s="85"/>
      <c r="QGM36" s="77"/>
      <c r="QGN36" s="74"/>
      <c r="QGO36" s="74"/>
      <c r="QGP36" s="85"/>
      <c r="QGQ36" s="74"/>
      <c r="QGR36" s="74"/>
      <c r="QGS36" s="85"/>
      <c r="QGT36" s="74"/>
      <c r="QGU36" s="74"/>
      <c r="QGV36" s="85"/>
      <c r="QGW36" s="74"/>
      <c r="QGX36" s="74"/>
      <c r="QGY36" s="85"/>
      <c r="QGZ36" s="80"/>
      <c r="QHA36" s="80"/>
      <c r="QHB36" s="85"/>
      <c r="QHC36" s="77"/>
      <c r="QHD36" s="74"/>
      <c r="QHE36" s="74"/>
      <c r="QHF36" s="85"/>
      <c r="QHG36" s="74"/>
      <c r="QHH36" s="74"/>
      <c r="QHI36" s="85"/>
      <c r="QHJ36" s="74"/>
      <c r="QHK36" s="74"/>
      <c r="QHL36" s="85"/>
      <c r="QHM36" s="74"/>
      <c r="QHN36" s="74"/>
      <c r="QHO36" s="85"/>
      <c r="QHP36" s="80"/>
      <c r="QHQ36" s="80"/>
      <c r="QHR36" s="85"/>
      <c r="QHS36" s="77"/>
      <c r="QHT36" s="74"/>
      <c r="QHU36" s="74"/>
      <c r="QHV36" s="85"/>
      <c r="QHW36" s="74"/>
      <c r="QHX36" s="74"/>
      <c r="QHY36" s="85"/>
      <c r="QHZ36" s="74"/>
      <c r="QIA36" s="74"/>
      <c r="QIB36" s="85"/>
      <c r="QIC36" s="74"/>
      <c r="QID36" s="74"/>
      <c r="QIE36" s="85"/>
      <c r="QIF36" s="80"/>
      <c r="QIG36" s="80"/>
      <c r="QIH36" s="85"/>
      <c r="QII36" s="77"/>
      <c r="QIJ36" s="74"/>
      <c r="QIK36" s="74"/>
      <c r="QIL36" s="85"/>
      <c r="QIM36" s="74"/>
      <c r="QIN36" s="74"/>
      <c r="QIO36" s="85"/>
      <c r="QIP36" s="74"/>
      <c r="QIQ36" s="74"/>
      <c r="QIR36" s="85"/>
      <c r="QIS36" s="74"/>
      <c r="QIT36" s="74"/>
      <c r="QIU36" s="85"/>
      <c r="QIV36" s="80"/>
      <c r="QIW36" s="80"/>
      <c r="QIX36" s="85"/>
      <c r="QIY36" s="77"/>
      <c r="QIZ36" s="74"/>
      <c r="QJA36" s="74"/>
      <c r="QJB36" s="85"/>
      <c r="QJC36" s="74"/>
      <c r="QJD36" s="74"/>
      <c r="QJE36" s="85"/>
      <c r="QJF36" s="74"/>
      <c r="QJG36" s="74"/>
      <c r="QJH36" s="85"/>
      <c r="QJI36" s="74"/>
      <c r="QJJ36" s="74"/>
      <c r="QJK36" s="85"/>
      <c r="QJL36" s="80"/>
      <c r="QJM36" s="80"/>
      <c r="QJN36" s="85"/>
      <c r="QJO36" s="77"/>
      <c r="QJP36" s="74"/>
      <c r="QJQ36" s="74"/>
      <c r="QJR36" s="85"/>
      <c r="QJS36" s="74"/>
      <c r="QJT36" s="74"/>
      <c r="QJU36" s="85"/>
      <c r="QJV36" s="74"/>
      <c r="QJW36" s="74"/>
      <c r="QJX36" s="85"/>
      <c r="QJY36" s="74"/>
      <c r="QJZ36" s="74"/>
      <c r="QKA36" s="85"/>
      <c r="QKB36" s="80"/>
      <c r="QKC36" s="80"/>
      <c r="QKD36" s="85"/>
      <c r="QKE36" s="77"/>
      <c r="QKF36" s="74"/>
      <c r="QKG36" s="74"/>
      <c r="QKH36" s="85"/>
      <c r="QKI36" s="74"/>
      <c r="QKJ36" s="74"/>
      <c r="QKK36" s="85"/>
      <c r="QKL36" s="74"/>
      <c r="QKM36" s="74"/>
      <c r="QKN36" s="85"/>
      <c r="QKO36" s="74"/>
      <c r="QKP36" s="74"/>
      <c r="QKQ36" s="85"/>
      <c r="QKR36" s="80"/>
      <c r="QKS36" s="80"/>
      <c r="QKT36" s="85"/>
      <c r="QKU36" s="77"/>
      <c r="QKV36" s="74"/>
      <c r="QKW36" s="74"/>
      <c r="QKX36" s="85"/>
      <c r="QKY36" s="74"/>
      <c r="QKZ36" s="74"/>
      <c r="QLA36" s="85"/>
      <c r="QLB36" s="74"/>
      <c r="QLC36" s="74"/>
      <c r="QLD36" s="85"/>
      <c r="QLE36" s="74"/>
      <c r="QLF36" s="74"/>
      <c r="QLG36" s="85"/>
      <c r="QLH36" s="80"/>
      <c r="QLI36" s="80"/>
      <c r="QLJ36" s="85"/>
      <c r="QLK36" s="77"/>
      <c r="QLL36" s="74"/>
      <c r="QLM36" s="74"/>
      <c r="QLN36" s="85"/>
      <c r="QLO36" s="74"/>
      <c r="QLP36" s="74"/>
      <c r="QLQ36" s="85"/>
      <c r="QLR36" s="74"/>
      <c r="QLS36" s="74"/>
      <c r="QLT36" s="85"/>
      <c r="QLU36" s="74"/>
      <c r="QLV36" s="74"/>
      <c r="QLW36" s="85"/>
      <c r="QLX36" s="80"/>
      <c r="QLY36" s="80"/>
      <c r="QLZ36" s="85"/>
      <c r="QMA36" s="77"/>
      <c r="QMB36" s="74"/>
      <c r="QMC36" s="74"/>
      <c r="QMD36" s="85"/>
      <c r="QME36" s="74"/>
      <c r="QMF36" s="74"/>
      <c r="QMG36" s="85"/>
      <c r="QMH36" s="74"/>
      <c r="QMI36" s="74"/>
      <c r="QMJ36" s="85"/>
      <c r="QMK36" s="74"/>
      <c r="QML36" s="74"/>
      <c r="QMM36" s="85"/>
      <c r="QMN36" s="80"/>
      <c r="QMO36" s="80"/>
      <c r="QMP36" s="85"/>
      <c r="QMQ36" s="77"/>
      <c r="QMR36" s="74"/>
      <c r="QMS36" s="74"/>
      <c r="QMT36" s="85"/>
      <c r="QMU36" s="74"/>
      <c r="QMV36" s="74"/>
      <c r="QMW36" s="85"/>
      <c r="QMX36" s="74"/>
      <c r="QMY36" s="74"/>
      <c r="QMZ36" s="85"/>
      <c r="QNA36" s="74"/>
      <c r="QNB36" s="74"/>
      <c r="QNC36" s="85"/>
      <c r="QND36" s="80"/>
      <c r="QNE36" s="80"/>
      <c r="QNF36" s="85"/>
      <c r="QNG36" s="77"/>
      <c r="QNH36" s="74"/>
      <c r="QNI36" s="74"/>
      <c r="QNJ36" s="85"/>
      <c r="QNK36" s="74"/>
      <c r="QNL36" s="74"/>
      <c r="QNM36" s="85"/>
      <c r="QNN36" s="74"/>
      <c r="QNO36" s="74"/>
      <c r="QNP36" s="85"/>
      <c r="QNQ36" s="74"/>
      <c r="QNR36" s="74"/>
      <c r="QNS36" s="85"/>
      <c r="QNT36" s="80"/>
      <c r="QNU36" s="80"/>
      <c r="QNV36" s="85"/>
      <c r="QNW36" s="77"/>
      <c r="QNX36" s="74"/>
      <c r="QNY36" s="74"/>
      <c r="QNZ36" s="85"/>
      <c r="QOA36" s="74"/>
      <c r="QOB36" s="74"/>
      <c r="QOC36" s="85"/>
      <c r="QOD36" s="74"/>
      <c r="QOE36" s="74"/>
      <c r="QOF36" s="85"/>
      <c r="QOG36" s="74"/>
      <c r="QOH36" s="74"/>
      <c r="QOI36" s="85"/>
      <c r="QOJ36" s="80"/>
      <c r="QOK36" s="80"/>
      <c r="QOL36" s="85"/>
      <c r="QOM36" s="77"/>
      <c r="QON36" s="74"/>
      <c r="QOO36" s="74"/>
      <c r="QOP36" s="85"/>
      <c r="QOQ36" s="74"/>
      <c r="QOR36" s="74"/>
      <c r="QOS36" s="85"/>
      <c r="QOT36" s="74"/>
      <c r="QOU36" s="74"/>
      <c r="QOV36" s="85"/>
      <c r="QOW36" s="74"/>
      <c r="QOX36" s="74"/>
      <c r="QOY36" s="85"/>
      <c r="QOZ36" s="80"/>
      <c r="QPA36" s="80"/>
      <c r="QPB36" s="85"/>
      <c r="QPC36" s="77"/>
      <c r="QPD36" s="74"/>
      <c r="QPE36" s="74"/>
      <c r="QPF36" s="85"/>
      <c r="QPG36" s="74"/>
      <c r="QPH36" s="74"/>
      <c r="QPI36" s="85"/>
      <c r="QPJ36" s="74"/>
      <c r="QPK36" s="74"/>
      <c r="QPL36" s="85"/>
      <c r="QPM36" s="74"/>
      <c r="QPN36" s="74"/>
      <c r="QPO36" s="85"/>
      <c r="QPP36" s="80"/>
      <c r="QPQ36" s="80"/>
      <c r="QPR36" s="85"/>
      <c r="QPS36" s="77"/>
      <c r="QPT36" s="74"/>
      <c r="QPU36" s="74"/>
      <c r="QPV36" s="85"/>
      <c r="QPW36" s="74"/>
      <c r="QPX36" s="74"/>
      <c r="QPY36" s="85"/>
      <c r="QPZ36" s="74"/>
      <c r="QQA36" s="74"/>
      <c r="QQB36" s="85"/>
      <c r="QQC36" s="74"/>
      <c r="QQD36" s="74"/>
      <c r="QQE36" s="85"/>
      <c r="QQF36" s="80"/>
      <c r="QQG36" s="80"/>
      <c r="QQH36" s="85"/>
      <c r="QQI36" s="77"/>
      <c r="QQJ36" s="74"/>
      <c r="QQK36" s="74"/>
      <c r="QQL36" s="85"/>
      <c r="QQM36" s="74"/>
      <c r="QQN36" s="74"/>
      <c r="QQO36" s="85"/>
      <c r="QQP36" s="74"/>
      <c r="QQQ36" s="74"/>
      <c r="QQR36" s="85"/>
      <c r="QQS36" s="74"/>
      <c r="QQT36" s="74"/>
      <c r="QQU36" s="85"/>
      <c r="QQV36" s="80"/>
      <c r="QQW36" s="80"/>
      <c r="QQX36" s="85"/>
      <c r="QQY36" s="77"/>
      <c r="QQZ36" s="74"/>
      <c r="QRA36" s="74"/>
      <c r="QRB36" s="85"/>
      <c r="QRC36" s="74"/>
      <c r="QRD36" s="74"/>
      <c r="QRE36" s="85"/>
      <c r="QRF36" s="74"/>
      <c r="QRG36" s="74"/>
      <c r="QRH36" s="85"/>
      <c r="QRI36" s="74"/>
      <c r="QRJ36" s="74"/>
      <c r="QRK36" s="85"/>
      <c r="QRL36" s="80"/>
      <c r="QRM36" s="80"/>
      <c r="QRN36" s="85"/>
      <c r="QRO36" s="77"/>
      <c r="QRP36" s="74"/>
      <c r="QRQ36" s="74"/>
      <c r="QRR36" s="85"/>
      <c r="QRS36" s="74"/>
      <c r="QRT36" s="74"/>
      <c r="QRU36" s="85"/>
      <c r="QRV36" s="74"/>
      <c r="QRW36" s="74"/>
      <c r="QRX36" s="85"/>
      <c r="QRY36" s="74"/>
      <c r="QRZ36" s="74"/>
      <c r="QSA36" s="85"/>
      <c r="QSB36" s="80"/>
      <c r="QSC36" s="80"/>
      <c r="QSD36" s="85"/>
      <c r="QSE36" s="77"/>
      <c r="QSF36" s="74"/>
      <c r="QSG36" s="74"/>
      <c r="QSH36" s="85"/>
      <c r="QSI36" s="74"/>
      <c r="QSJ36" s="74"/>
      <c r="QSK36" s="85"/>
      <c r="QSL36" s="74"/>
      <c r="QSM36" s="74"/>
      <c r="QSN36" s="85"/>
      <c r="QSO36" s="74"/>
      <c r="QSP36" s="74"/>
      <c r="QSQ36" s="85"/>
      <c r="QSR36" s="80"/>
      <c r="QSS36" s="80"/>
      <c r="QST36" s="85"/>
      <c r="QSU36" s="77"/>
      <c r="QSV36" s="74"/>
      <c r="QSW36" s="74"/>
      <c r="QSX36" s="85"/>
      <c r="QSY36" s="74"/>
      <c r="QSZ36" s="74"/>
      <c r="QTA36" s="85"/>
      <c r="QTB36" s="74"/>
      <c r="QTC36" s="74"/>
      <c r="QTD36" s="85"/>
      <c r="QTE36" s="74"/>
      <c r="QTF36" s="74"/>
      <c r="QTG36" s="85"/>
      <c r="QTH36" s="80"/>
      <c r="QTI36" s="80"/>
      <c r="QTJ36" s="85"/>
      <c r="QTK36" s="77"/>
      <c r="QTL36" s="74"/>
      <c r="QTM36" s="74"/>
      <c r="QTN36" s="85"/>
      <c r="QTO36" s="74"/>
      <c r="QTP36" s="74"/>
      <c r="QTQ36" s="85"/>
      <c r="QTR36" s="74"/>
      <c r="QTS36" s="74"/>
      <c r="QTT36" s="85"/>
      <c r="QTU36" s="74"/>
      <c r="QTV36" s="74"/>
      <c r="QTW36" s="85"/>
      <c r="QTX36" s="80"/>
      <c r="QTY36" s="80"/>
      <c r="QTZ36" s="85"/>
      <c r="QUA36" s="77"/>
      <c r="QUB36" s="74"/>
      <c r="QUC36" s="74"/>
      <c r="QUD36" s="85"/>
      <c r="QUE36" s="74"/>
      <c r="QUF36" s="74"/>
      <c r="QUG36" s="85"/>
      <c r="QUH36" s="74"/>
      <c r="QUI36" s="74"/>
      <c r="QUJ36" s="85"/>
      <c r="QUK36" s="74"/>
      <c r="QUL36" s="74"/>
      <c r="QUM36" s="85"/>
      <c r="QUN36" s="80"/>
      <c r="QUO36" s="80"/>
      <c r="QUP36" s="85"/>
      <c r="QUQ36" s="77"/>
      <c r="QUR36" s="74"/>
      <c r="QUS36" s="74"/>
      <c r="QUT36" s="85"/>
      <c r="QUU36" s="74"/>
      <c r="QUV36" s="74"/>
      <c r="QUW36" s="85"/>
      <c r="QUX36" s="74"/>
      <c r="QUY36" s="74"/>
      <c r="QUZ36" s="85"/>
      <c r="QVA36" s="74"/>
      <c r="QVB36" s="74"/>
      <c r="QVC36" s="85"/>
      <c r="QVD36" s="80"/>
      <c r="QVE36" s="80"/>
      <c r="QVF36" s="85"/>
      <c r="QVG36" s="77"/>
      <c r="QVH36" s="74"/>
      <c r="QVI36" s="74"/>
      <c r="QVJ36" s="85"/>
      <c r="QVK36" s="74"/>
      <c r="QVL36" s="74"/>
      <c r="QVM36" s="85"/>
      <c r="QVN36" s="74"/>
      <c r="QVO36" s="74"/>
      <c r="QVP36" s="85"/>
      <c r="QVQ36" s="74"/>
      <c r="QVR36" s="74"/>
      <c r="QVS36" s="85"/>
      <c r="QVT36" s="80"/>
      <c r="QVU36" s="80"/>
      <c r="QVV36" s="85"/>
      <c r="QVW36" s="77"/>
      <c r="QVX36" s="74"/>
      <c r="QVY36" s="74"/>
      <c r="QVZ36" s="85"/>
      <c r="QWA36" s="74"/>
      <c r="QWB36" s="74"/>
      <c r="QWC36" s="85"/>
      <c r="QWD36" s="74"/>
      <c r="QWE36" s="74"/>
      <c r="QWF36" s="85"/>
      <c r="QWG36" s="74"/>
      <c r="QWH36" s="74"/>
      <c r="QWI36" s="85"/>
      <c r="QWJ36" s="80"/>
      <c r="QWK36" s="80"/>
      <c r="QWL36" s="85"/>
      <c r="QWM36" s="77"/>
      <c r="QWN36" s="74"/>
      <c r="QWO36" s="74"/>
      <c r="QWP36" s="85"/>
      <c r="QWQ36" s="74"/>
      <c r="QWR36" s="74"/>
      <c r="QWS36" s="85"/>
      <c r="QWT36" s="74"/>
      <c r="QWU36" s="74"/>
      <c r="QWV36" s="85"/>
      <c r="QWW36" s="74"/>
      <c r="QWX36" s="74"/>
      <c r="QWY36" s="85"/>
      <c r="QWZ36" s="80"/>
      <c r="QXA36" s="80"/>
      <c r="QXB36" s="85"/>
      <c r="QXC36" s="77"/>
      <c r="QXD36" s="74"/>
      <c r="QXE36" s="74"/>
      <c r="QXF36" s="85"/>
      <c r="QXG36" s="74"/>
      <c r="QXH36" s="74"/>
      <c r="QXI36" s="85"/>
      <c r="QXJ36" s="74"/>
      <c r="QXK36" s="74"/>
      <c r="QXL36" s="85"/>
      <c r="QXM36" s="74"/>
      <c r="QXN36" s="74"/>
      <c r="QXO36" s="85"/>
      <c r="QXP36" s="80"/>
      <c r="QXQ36" s="80"/>
      <c r="QXR36" s="85"/>
      <c r="QXS36" s="77"/>
      <c r="QXT36" s="74"/>
      <c r="QXU36" s="74"/>
      <c r="QXV36" s="85"/>
      <c r="QXW36" s="74"/>
      <c r="QXX36" s="74"/>
      <c r="QXY36" s="85"/>
      <c r="QXZ36" s="74"/>
      <c r="QYA36" s="74"/>
      <c r="QYB36" s="85"/>
      <c r="QYC36" s="74"/>
      <c r="QYD36" s="74"/>
      <c r="QYE36" s="85"/>
      <c r="QYF36" s="80"/>
      <c r="QYG36" s="80"/>
      <c r="QYH36" s="85"/>
      <c r="QYI36" s="77"/>
      <c r="QYJ36" s="74"/>
      <c r="QYK36" s="74"/>
      <c r="QYL36" s="85"/>
      <c r="QYM36" s="74"/>
      <c r="QYN36" s="74"/>
      <c r="QYO36" s="85"/>
      <c r="QYP36" s="74"/>
      <c r="QYQ36" s="74"/>
      <c r="QYR36" s="85"/>
      <c r="QYS36" s="74"/>
      <c r="QYT36" s="74"/>
      <c r="QYU36" s="85"/>
      <c r="QYV36" s="80"/>
      <c r="QYW36" s="80"/>
      <c r="QYX36" s="85"/>
      <c r="QYY36" s="77"/>
      <c r="QYZ36" s="74"/>
      <c r="QZA36" s="74"/>
      <c r="QZB36" s="85"/>
      <c r="QZC36" s="74"/>
      <c r="QZD36" s="74"/>
      <c r="QZE36" s="85"/>
      <c r="QZF36" s="74"/>
      <c r="QZG36" s="74"/>
      <c r="QZH36" s="85"/>
      <c r="QZI36" s="74"/>
      <c r="QZJ36" s="74"/>
      <c r="QZK36" s="85"/>
      <c r="QZL36" s="80"/>
      <c r="QZM36" s="80"/>
      <c r="QZN36" s="85"/>
      <c r="QZO36" s="77"/>
      <c r="QZP36" s="74"/>
      <c r="QZQ36" s="74"/>
      <c r="QZR36" s="85"/>
      <c r="QZS36" s="74"/>
      <c r="QZT36" s="74"/>
      <c r="QZU36" s="85"/>
      <c r="QZV36" s="74"/>
      <c r="QZW36" s="74"/>
      <c r="QZX36" s="85"/>
      <c r="QZY36" s="74"/>
      <c r="QZZ36" s="74"/>
      <c r="RAA36" s="85"/>
      <c r="RAB36" s="80"/>
      <c r="RAC36" s="80"/>
      <c r="RAD36" s="85"/>
      <c r="RAE36" s="77"/>
      <c r="RAF36" s="74"/>
      <c r="RAG36" s="74"/>
      <c r="RAH36" s="85"/>
      <c r="RAI36" s="74"/>
      <c r="RAJ36" s="74"/>
      <c r="RAK36" s="85"/>
      <c r="RAL36" s="74"/>
      <c r="RAM36" s="74"/>
      <c r="RAN36" s="85"/>
      <c r="RAO36" s="74"/>
      <c r="RAP36" s="74"/>
      <c r="RAQ36" s="85"/>
      <c r="RAR36" s="80"/>
      <c r="RAS36" s="80"/>
      <c r="RAT36" s="85"/>
      <c r="RAU36" s="77"/>
      <c r="RAV36" s="74"/>
      <c r="RAW36" s="74"/>
      <c r="RAX36" s="85"/>
      <c r="RAY36" s="74"/>
      <c r="RAZ36" s="74"/>
      <c r="RBA36" s="85"/>
      <c r="RBB36" s="74"/>
      <c r="RBC36" s="74"/>
      <c r="RBD36" s="85"/>
      <c r="RBE36" s="74"/>
      <c r="RBF36" s="74"/>
      <c r="RBG36" s="85"/>
      <c r="RBH36" s="80"/>
      <c r="RBI36" s="80"/>
      <c r="RBJ36" s="85"/>
      <c r="RBK36" s="77"/>
      <c r="RBL36" s="74"/>
      <c r="RBM36" s="74"/>
      <c r="RBN36" s="85"/>
      <c r="RBO36" s="74"/>
      <c r="RBP36" s="74"/>
      <c r="RBQ36" s="85"/>
      <c r="RBR36" s="74"/>
      <c r="RBS36" s="74"/>
      <c r="RBT36" s="85"/>
      <c r="RBU36" s="74"/>
      <c r="RBV36" s="74"/>
      <c r="RBW36" s="85"/>
      <c r="RBX36" s="80"/>
      <c r="RBY36" s="80"/>
      <c r="RBZ36" s="85"/>
      <c r="RCA36" s="77"/>
      <c r="RCB36" s="74"/>
      <c r="RCC36" s="74"/>
      <c r="RCD36" s="85"/>
      <c r="RCE36" s="74"/>
      <c r="RCF36" s="74"/>
      <c r="RCG36" s="85"/>
      <c r="RCH36" s="74"/>
      <c r="RCI36" s="74"/>
      <c r="RCJ36" s="85"/>
      <c r="RCK36" s="74"/>
      <c r="RCL36" s="74"/>
      <c r="RCM36" s="85"/>
      <c r="RCN36" s="80"/>
      <c r="RCO36" s="80"/>
      <c r="RCP36" s="85"/>
      <c r="RCQ36" s="77"/>
      <c r="RCR36" s="74"/>
      <c r="RCS36" s="74"/>
      <c r="RCT36" s="85"/>
      <c r="RCU36" s="74"/>
      <c r="RCV36" s="74"/>
      <c r="RCW36" s="85"/>
      <c r="RCX36" s="74"/>
      <c r="RCY36" s="74"/>
      <c r="RCZ36" s="85"/>
      <c r="RDA36" s="74"/>
      <c r="RDB36" s="74"/>
      <c r="RDC36" s="85"/>
      <c r="RDD36" s="80"/>
      <c r="RDE36" s="80"/>
      <c r="RDF36" s="85"/>
      <c r="RDG36" s="77"/>
      <c r="RDH36" s="74"/>
      <c r="RDI36" s="74"/>
      <c r="RDJ36" s="85"/>
      <c r="RDK36" s="74"/>
      <c r="RDL36" s="74"/>
      <c r="RDM36" s="85"/>
      <c r="RDN36" s="74"/>
      <c r="RDO36" s="74"/>
      <c r="RDP36" s="85"/>
      <c r="RDQ36" s="74"/>
      <c r="RDR36" s="74"/>
      <c r="RDS36" s="85"/>
      <c r="RDT36" s="80"/>
      <c r="RDU36" s="80"/>
      <c r="RDV36" s="85"/>
      <c r="RDW36" s="77"/>
      <c r="RDX36" s="74"/>
      <c r="RDY36" s="74"/>
      <c r="RDZ36" s="85"/>
      <c r="REA36" s="74"/>
      <c r="REB36" s="74"/>
      <c r="REC36" s="85"/>
      <c r="RED36" s="74"/>
      <c r="REE36" s="74"/>
      <c r="REF36" s="85"/>
      <c r="REG36" s="74"/>
      <c r="REH36" s="74"/>
      <c r="REI36" s="85"/>
      <c r="REJ36" s="80"/>
      <c r="REK36" s="80"/>
      <c r="REL36" s="85"/>
      <c r="REM36" s="77"/>
      <c r="REN36" s="74"/>
      <c r="REO36" s="74"/>
      <c r="REP36" s="85"/>
      <c r="REQ36" s="74"/>
      <c r="RER36" s="74"/>
      <c r="RES36" s="85"/>
      <c r="RET36" s="74"/>
      <c r="REU36" s="74"/>
      <c r="REV36" s="85"/>
      <c r="REW36" s="74"/>
      <c r="REX36" s="74"/>
      <c r="REY36" s="85"/>
      <c r="REZ36" s="80"/>
      <c r="RFA36" s="80"/>
      <c r="RFB36" s="85"/>
      <c r="RFC36" s="77"/>
      <c r="RFD36" s="74"/>
      <c r="RFE36" s="74"/>
      <c r="RFF36" s="85"/>
      <c r="RFG36" s="74"/>
      <c r="RFH36" s="74"/>
      <c r="RFI36" s="85"/>
      <c r="RFJ36" s="74"/>
      <c r="RFK36" s="74"/>
      <c r="RFL36" s="85"/>
      <c r="RFM36" s="74"/>
      <c r="RFN36" s="74"/>
      <c r="RFO36" s="85"/>
      <c r="RFP36" s="80"/>
      <c r="RFQ36" s="80"/>
      <c r="RFR36" s="85"/>
      <c r="RFS36" s="77"/>
      <c r="RFT36" s="74"/>
      <c r="RFU36" s="74"/>
      <c r="RFV36" s="85"/>
      <c r="RFW36" s="74"/>
      <c r="RFX36" s="74"/>
      <c r="RFY36" s="85"/>
      <c r="RFZ36" s="74"/>
      <c r="RGA36" s="74"/>
      <c r="RGB36" s="85"/>
      <c r="RGC36" s="74"/>
      <c r="RGD36" s="74"/>
      <c r="RGE36" s="85"/>
      <c r="RGF36" s="80"/>
      <c r="RGG36" s="80"/>
      <c r="RGH36" s="85"/>
      <c r="RGI36" s="77"/>
      <c r="RGJ36" s="74"/>
      <c r="RGK36" s="74"/>
      <c r="RGL36" s="85"/>
      <c r="RGM36" s="74"/>
      <c r="RGN36" s="74"/>
      <c r="RGO36" s="85"/>
      <c r="RGP36" s="74"/>
      <c r="RGQ36" s="74"/>
      <c r="RGR36" s="85"/>
      <c r="RGS36" s="74"/>
      <c r="RGT36" s="74"/>
      <c r="RGU36" s="85"/>
      <c r="RGV36" s="80"/>
      <c r="RGW36" s="80"/>
      <c r="RGX36" s="85"/>
      <c r="RGY36" s="77"/>
      <c r="RGZ36" s="74"/>
      <c r="RHA36" s="74"/>
      <c r="RHB36" s="85"/>
      <c r="RHC36" s="74"/>
      <c r="RHD36" s="74"/>
      <c r="RHE36" s="85"/>
      <c r="RHF36" s="74"/>
      <c r="RHG36" s="74"/>
      <c r="RHH36" s="85"/>
      <c r="RHI36" s="74"/>
      <c r="RHJ36" s="74"/>
      <c r="RHK36" s="85"/>
      <c r="RHL36" s="80"/>
      <c r="RHM36" s="80"/>
      <c r="RHN36" s="85"/>
      <c r="RHO36" s="77"/>
      <c r="RHP36" s="74"/>
      <c r="RHQ36" s="74"/>
      <c r="RHR36" s="85"/>
      <c r="RHS36" s="74"/>
      <c r="RHT36" s="74"/>
      <c r="RHU36" s="85"/>
      <c r="RHV36" s="74"/>
      <c r="RHW36" s="74"/>
      <c r="RHX36" s="85"/>
      <c r="RHY36" s="74"/>
      <c r="RHZ36" s="74"/>
      <c r="RIA36" s="85"/>
      <c r="RIB36" s="80"/>
      <c r="RIC36" s="80"/>
      <c r="RID36" s="85"/>
      <c r="RIE36" s="77"/>
      <c r="RIF36" s="74"/>
      <c r="RIG36" s="74"/>
      <c r="RIH36" s="85"/>
      <c r="RII36" s="74"/>
      <c r="RIJ36" s="74"/>
      <c r="RIK36" s="85"/>
      <c r="RIL36" s="74"/>
      <c r="RIM36" s="74"/>
      <c r="RIN36" s="85"/>
      <c r="RIO36" s="74"/>
      <c r="RIP36" s="74"/>
      <c r="RIQ36" s="85"/>
      <c r="RIR36" s="80"/>
      <c r="RIS36" s="80"/>
      <c r="RIT36" s="85"/>
      <c r="RIU36" s="77"/>
      <c r="RIV36" s="74"/>
      <c r="RIW36" s="74"/>
      <c r="RIX36" s="85"/>
      <c r="RIY36" s="74"/>
      <c r="RIZ36" s="74"/>
      <c r="RJA36" s="85"/>
      <c r="RJB36" s="74"/>
      <c r="RJC36" s="74"/>
      <c r="RJD36" s="85"/>
      <c r="RJE36" s="74"/>
      <c r="RJF36" s="74"/>
      <c r="RJG36" s="85"/>
      <c r="RJH36" s="80"/>
      <c r="RJI36" s="80"/>
      <c r="RJJ36" s="85"/>
      <c r="RJK36" s="77"/>
      <c r="RJL36" s="74"/>
      <c r="RJM36" s="74"/>
      <c r="RJN36" s="85"/>
      <c r="RJO36" s="74"/>
      <c r="RJP36" s="74"/>
      <c r="RJQ36" s="85"/>
      <c r="RJR36" s="74"/>
      <c r="RJS36" s="74"/>
      <c r="RJT36" s="85"/>
      <c r="RJU36" s="74"/>
      <c r="RJV36" s="74"/>
      <c r="RJW36" s="85"/>
      <c r="RJX36" s="80"/>
      <c r="RJY36" s="80"/>
      <c r="RJZ36" s="85"/>
      <c r="RKA36" s="77"/>
      <c r="RKB36" s="74"/>
      <c r="RKC36" s="74"/>
      <c r="RKD36" s="85"/>
      <c r="RKE36" s="74"/>
      <c r="RKF36" s="74"/>
      <c r="RKG36" s="85"/>
      <c r="RKH36" s="74"/>
      <c r="RKI36" s="74"/>
      <c r="RKJ36" s="85"/>
      <c r="RKK36" s="74"/>
      <c r="RKL36" s="74"/>
      <c r="RKM36" s="85"/>
      <c r="RKN36" s="80"/>
      <c r="RKO36" s="80"/>
      <c r="RKP36" s="85"/>
      <c r="RKQ36" s="77"/>
      <c r="RKR36" s="74"/>
      <c r="RKS36" s="74"/>
      <c r="RKT36" s="85"/>
      <c r="RKU36" s="74"/>
      <c r="RKV36" s="74"/>
      <c r="RKW36" s="85"/>
      <c r="RKX36" s="74"/>
      <c r="RKY36" s="74"/>
      <c r="RKZ36" s="85"/>
      <c r="RLA36" s="74"/>
      <c r="RLB36" s="74"/>
      <c r="RLC36" s="85"/>
      <c r="RLD36" s="80"/>
      <c r="RLE36" s="80"/>
      <c r="RLF36" s="85"/>
      <c r="RLG36" s="77"/>
      <c r="RLH36" s="74"/>
      <c r="RLI36" s="74"/>
      <c r="RLJ36" s="85"/>
      <c r="RLK36" s="74"/>
      <c r="RLL36" s="74"/>
      <c r="RLM36" s="85"/>
      <c r="RLN36" s="74"/>
      <c r="RLO36" s="74"/>
      <c r="RLP36" s="85"/>
      <c r="RLQ36" s="74"/>
      <c r="RLR36" s="74"/>
      <c r="RLS36" s="85"/>
      <c r="RLT36" s="80"/>
      <c r="RLU36" s="80"/>
      <c r="RLV36" s="85"/>
      <c r="RLW36" s="77"/>
      <c r="RLX36" s="74"/>
      <c r="RLY36" s="74"/>
      <c r="RLZ36" s="85"/>
      <c r="RMA36" s="74"/>
      <c r="RMB36" s="74"/>
      <c r="RMC36" s="85"/>
      <c r="RMD36" s="74"/>
      <c r="RME36" s="74"/>
      <c r="RMF36" s="85"/>
      <c r="RMG36" s="74"/>
      <c r="RMH36" s="74"/>
      <c r="RMI36" s="85"/>
      <c r="RMJ36" s="80"/>
      <c r="RMK36" s="80"/>
      <c r="RML36" s="85"/>
      <c r="RMM36" s="77"/>
      <c r="RMN36" s="74"/>
      <c r="RMO36" s="74"/>
      <c r="RMP36" s="85"/>
      <c r="RMQ36" s="74"/>
      <c r="RMR36" s="74"/>
      <c r="RMS36" s="85"/>
      <c r="RMT36" s="74"/>
      <c r="RMU36" s="74"/>
      <c r="RMV36" s="85"/>
      <c r="RMW36" s="74"/>
      <c r="RMX36" s="74"/>
      <c r="RMY36" s="85"/>
      <c r="RMZ36" s="80"/>
      <c r="RNA36" s="80"/>
      <c r="RNB36" s="85"/>
      <c r="RNC36" s="77"/>
      <c r="RND36" s="74"/>
      <c r="RNE36" s="74"/>
      <c r="RNF36" s="85"/>
      <c r="RNG36" s="74"/>
      <c r="RNH36" s="74"/>
      <c r="RNI36" s="85"/>
      <c r="RNJ36" s="74"/>
      <c r="RNK36" s="74"/>
      <c r="RNL36" s="85"/>
      <c r="RNM36" s="74"/>
      <c r="RNN36" s="74"/>
      <c r="RNO36" s="85"/>
      <c r="RNP36" s="80"/>
      <c r="RNQ36" s="80"/>
      <c r="RNR36" s="85"/>
      <c r="RNS36" s="77"/>
      <c r="RNT36" s="74"/>
      <c r="RNU36" s="74"/>
      <c r="RNV36" s="85"/>
      <c r="RNW36" s="74"/>
      <c r="RNX36" s="74"/>
      <c r="RNY36" s="85"/>
      <c r="RNZ36" s="74"/>
      <c r="ROA36" s="74"/>
      <c r="ROB36" s="85"/>
      <c r="ROC36" s="74"/>
      <c r="ROD36" s="74"/>
      <c r="ROE36" s="85"/>
      <c r="ROF36" s="80"/>
      <c r="ROG36" s="80"/>
      <c r="ROH36" s="85"/>
      <c r="ROI36" s="77"/>
      <c r="ROJ36" s="74"/>
      <c r="ROK36" s="74"/>
      <c r="ROL36" s="85"/>
      <c r="ROM36" s="74"/>
      <c r="RON36" s="74"/>
      <c r="ROO36" s="85"/>
      <c r="ROP36" s="74"/>
      <c r="ROQ36" s="74"/>
      <c r="ROR36" s="85"/>
      <c r="ROS36" s="74"/>
      <c r="ROT36" s="74"/>
      <c r="ROU36" s="85"/>
      <c r="ROV36" s="80"/>
      <c r="ROW36" s="80"/>
      <c r="ROX36" s="85"/>
      <c r="ROY36" s="77"/>
      <c r="ROZ36" s="74"/>
      <c r="RPA36" s="74"/>
      <c r="RPB36" s="85"/>
      <c r="RPC36" s="74"/>
      <c r="RPD36" s="74"/>
      <c r="RPE36" s="85"/>
      <c r="RPF36" s="74"/>
      <c r="RPG36" s="74"/>
      <c r="RPH36" s="85"/>
      <c r="RPI36" s="74"/>
      <c r="RPJ36" s="74"/>
      <c r="RPK36" s="85"/>
      <c r="RPL36" s="80"/>
      <c r="RPM36" s="80"/>
      <c r="RPN36" s="85"/>
      <c r="RPO36" s="77"/>
      <c r="RPP36" s="74"/>
      <c r="RPQ36" s="74"/>
      <c r="RPR36" s="85"/>
      <c r="RPS36" s="74"/>
      <c r="RPT36" s="74"/>
      <c r="RPU36" s="85"/>
      <c r="RPV36" s="74"/>
      <c r="RPW36" s="74"/>
      <c r="RPX36" s="85"/>
      <c r="RPY36" s="74"/>
      <c r="RPZ36" s="74"/>
      <c r="RQA36" s="85"/>
      <c r="RQB36" s="80"/>
      <c r="RQC36" s="80"/>
      <c r="RQD36" s="85"/>
      <c r="RQE36" s="77"/>
      <c r="RQF36" s="74"/>
      <c r="RQG36" s="74"/>
      <c r="RQH36" s="85"/>
      <c r="RQI36" s="74"/>
      <c r="RQJ36" s="74"/>
      <c r="RQK36" s="85"/>
      <c r="RQL36" s="74"/>
      <c r="RQM36" s="74"/>
      <c r="RQN36" s="85"/>
      <c r="RQO36" s="74"/>
      <c r="RQP36" s="74"/>
      <c r="RQQ36" s="85"/>
      <c r="RQR36" s="80"/>
      <c r="RQS36" s="80"/>
      <c r="RQT36" s="85"/>
      <c r="RQU36" s="77"/>
      <c r="RQV36" s="74"/>
      <c r="RQW36" s="74"/>
      <c r="RQX36" s="85"/>
      <c r="RQY36" s="74"/>
      <c r="RQZ36" s="74"/>
      <c r="RRA36" s="85"/>
      <c r="RRB36" s="74"/>
      <c r="RRC36" s="74"/>
      <c r="RRD36" s="85"/>
      <c r="RRE36" s="74"/>
      <c r="RRF36" s="74"/>
      <c r="RRG36" s="85"/>
      <c r="RRH36" s="80"/>
      <c r="RRI36" s="80"/>
      <c r="RRJ36" s="85"/>
      <c r="RRK36" s="77"/>
      <c r="RRL36" s="74"/>
      <c r="RRM36" s="74"/>
      <c r="RRN36" s="85"/>
      <c r="RRO36" s="74"/>
      <c r="RRP36" s="74"/>
      <c r="RRQ36" s="85"/>
      <c r="RRR36" s="74"/>
      <c r="RRS36" s="74"/>
      <c r="RRT36" s="85"/>
      <c r="RRU36" s="74"/>
      <c r="RRV36" s="74"/>
      <c r="RRW36" s="85"/>
      <c r="RRX36" s="80"/>
      <c r="RRY36" s="80"/>
      <c r="RRZ36" s="85"/>
      <c r="RSA36" s="77"/>
      <c r="RSB36" s="74"/>
      <c r="RSC36" s="74"/>
      <c r="RSD36" s="85"/>
      <c r="RSE36" s="74"/>
      <c r="RSF36" s="74"/>
      <c r="RSG36" s="85"/>
      <c r="RSH36" s="74"/>
      <c r="RSI36" s="74"/>
      <c r="RSJ36" s="85"/>
      <c r="RSK36" s="74"/>
      <c r="RSL36" s="74"/>
      <c r="RSM36" s="85"/>
      <c r="RSN36" s="80"/>
      <c r="RSO36" s="80"/>
      <c r="RSP36" s="85"/>
      <c r="RSQ36" s="77"/>
      <c r="RSR36" s="74"/>
      <c r="RSS36" s="74"/>
      <c r="RST36" s="85"/>
      <c r="RSU36" s="74"/>
      <c r="RSV36" s="74"/>
      <c r="RSW36" s="85"/>
      <c r="RSX36" s="74"/>
      <c r="RSY36" s="74"/>
      <c r="RSZ36" s="85"/>
      <c r="RTA36" s="74"/>
      <c r="RTB36" s="74"/>
      <c r="RTC36" s="85"/>
      <c r="RTD36" s="80"/>
      <c r="RTE36" s="80"/>
      <c r="RTF36" s="85"/>
      <c r="RTG36" s="77"/>
      <c r="RTH36" s="74"/>
      <c r="RTI36" s="74"/>
      <c r="RTJ36" s="85"/>
      <c r="RTK36" s="74"/>
      <c r="RTL36" s="74"/>
      <c r="RTM36" s="85"/>
      <c r="RTN36" s="74"/>
      <c r="RTO36" s="74"/>
      <c r="RTP36" s="85"/>
      <c r="RTQ36" s="74"/>
      <c r="RTR36" s="74"/>
      <c r="RTS36" s="85"/>
      <c r="RTT36" s="80"/>
      <c r="RTU36" s="80"/>
      <c r="RTV36" s="85"/>
      <c r="RTW36" s="77"/>
      <c r="RTX36" s="74"/>
      <c r="RTY36" s="74"/>
      <c r="RTZ36" s="85"/>
      <c r="RUA36" s="74"/>
      <c r="RUB36" s="74"/>
      <c r="RUC36" s="85"/>
      <c r="RUD36" s="74"/>
      <c r="RUE36" s="74"/>
      <c r="RUF36" s="85"/>
      <c r="RUG36" s="74"/>
      <c r="RUH36" s="74"/>
      <c r="RUI36" s="85"/>
      <c r="RUJ36" s="80"/>
      <c r="RUK36" s="80"/>
      <c r="RUL36" s="85"/>
      <c r="RUM36" s="77"/>
      <c r="RUN36" s="74"/>
      <c r="RUO36" s="74"/>
      <c r="RUP36" s="85"/>
      <c r="RUQ36" s="74"/>
      <c r="RUR36" s="74"/>
      <c r="RUS36" s="85"/>
      <c r="RUT36" s="74"/>
      <c r="RUU36" s="74"/>
      <c r="RUV36" s="85"/>
      <c r="RUW36" s="74"/>
      <c r="RUX36" s="74"/>
      <c r="RUY36" s="85"/>
      <c r="RUZ36" s="80"/>
      <c r="RVA36" s="80"/>
      <c r="RVB36" s="85"/>
      <c r="RVC36" s="77"/>
      <c r="RVD36" s="74"/>
      <c r="RVE36" s="74"/>
      <c r="RVF36" s="85"/>
      <c r="RVG36" s="74"/>
      <c r="RVH36" s="74"/>
      <c r="RVI36" s="85"/>
      <c r="RVJ36" s="74"/>
      <c r="RVK36" s="74"/>
      <c r="RVL36" s="85"/>
      <c r="RVM36" s="74"/>
      <c r="RVN36" s="74"/>
      <c r="RVO36" s="85"/>
      <c r="RVP36" s="80"/>
      <c r="RVQ36" s="80"/>
      <c r="RVR36" s="85"/>
      <c r="RVS36" s="77"/>
      <c r="RVT36" s="74"/>
      <c r="RVU36" s="74"/>
      <c r="RVV36" s="85"/>
      <c r="RVW36" s="74"/>
      <c r="RVX36" s="74"/>
      <c r="RVY36" s="85"/>
      <c r="RVZ36" s="74"/>
      <c r="RWA36" s="74"/>
      <c r="RWB36" s="85"/>
      <c r="RWC36" s="74"/>
      <c r="RWD36" s="74"/>
      <c r="RWE36" s="85"/>
      <c r="RWF36" s="80"/>
      <c r="RWG36" s="80"/>
      <c r="RWH36" s="85"/>
      <c r="RWI36" s="77"/>
      <c r="RWJ36" s="74"/>
      <c r="RWK36" s="74"/>
      <c r="RWL36" s="85"/>
      <c r="RWM36" s="74"/>
      <c r="RWN36" s="74"/>
      <c r="RWO36" s="85"/>
      <c r="RWP36" s="74"/>
      <c r="RWQ36" s="74"/>
      <c r="RWR36" s="85"/>
      <c r="RWS36" s="74"/>
      <c r="RWT36" s="74"/>
      <c r="RWU36" s="85"/>
      <c r="RWV36" s="80"/>
      <c r="RWW36" s="80"/>
      <c r="RWX36" s="85"/>
      <c r="RWY36" s="77"/>
      <c r="RWZ36" s="74"/>
      <c r="RXA36" s="74"/>
      <c r="RXB36" s="85"/>
      <c r="RXC36" s="74"/>
      <c r="RXD36" s="74"/>
      <c r="RXE36" s="85"/>
      <c r="RXF36" s="74"/>
      <c r="RXG36" s="74"/>
      <c r="RXH36" s="85"/>
      <c r="RXI36" s="74"/>
      <c r="RXJ36" s="74"/>
      <c r="RXK36" s="85"/>
      <c r="RXL36" s="80"/>
      <c r="RXM36" s="80"/>
      <c r="RXN36" s="85"/>
      <c r="RXO36" s="77"/>
      <c r="RXP36" s="74"/>
      <c r="RXQ36" s="74"/>
      <c r="RXR36" s="85"/>
      <c r="RXS36" s="74"/>
      <c r="RXT36" s="74"/>
      <c r="RXU36" s="85"/>
      <c r="RXV36" s="74"/>
      <c r="RXW36" s="74"/>
      <c r="RXX36" s="85"/>
      <c r="RXY36" s="74"/>
      <c r="RXZ36" s="74"/>
      <c r="RYA36" s="85"/>
      <c r="RYB36" s="80"/>
      <c r="RYC36" s="80"/>
      <c r="RYD36" s="85"/>
      <c r="RYE36" s="77"/>
      <c r="RYF36" s="74"/>
      <c r="RYG36" s="74"/>
      <c r="RYH36" s="85"/>
      <c r="RYI36" s="74"/>
      <c r="RYJ36" s="74"/>
      <c r="RYK36" s="85"/>
      <c r="RYL36" s="74"/>
      <c r="RYM36" s="74"/>
      <c r="RYN36" s="85"/>
      <c r="RYO36" s="74"/>
      <c r="RYP36" s="74"/>
      <c r="RYQ36" s="85"/>
      <c r="RYR36" s="80"/>
      <c r="RYS36" s="80"/>
      <c r="RYT36" s="85"/>
      <c r="RYU36" s="77"/>
      <c r="RYV36" s="74"/>
      <c r="RYW36" s="74"/>
      <c r="RYX36" s="85"/>
      <c r="RYY36" s="74"/>
      <c r="RYZ36" s="74"/>
      <c r="RZA36" s="85"/>
      <c r="RZB36" s="74"/>
      <c r="RZC36" s="74"/>
      <c r="RZD36" s="85"/>
      <c r="RZE36" s="74"/>
      <c r="RZF36" s="74"/>
      <c r="RZG36" s="85"/>
      <c r="RZH36" s="80"/>
      <c r="RZI36" s="80"/>
      <c r="RZJ36" s="85"/>
      <c r="RZK36" s="77"/>
      <c r="RZL36" s="74"/>
      <c r="RZM36" s="74"/>
      <c r="RZN36" s="85"/>
      <c r="RZO36" s="74"/>
      <c r="RZP36" s="74"/>
      <c r="RZQ36" s="85"/>
      <c r="RZR36" s="74"/>
      <c r="RZS36" s="74"/>
      <c r="RZT36" s="85"/>
      <c r="RZU36" s="74"/>
      <c r="RZV36" s="74"/>
      <c r="RZW36" s="85"/>
      <c r="RZX36" s="80"/>
      <c r="RZY36" s="80"/>
      <c r="RZZ36" s="85"/>
      <c r="SAA36" s="77"/>
      <c r="SAB36" s="74"/>
      <c r="SAC36" s="74"/>
      <c r="SAD36" s="85"/>
      <c r="SAE36" s="74"/>
      <c r="SAF36" s="74"/>
      <c r="SAG36" s="85"/>
      <c r="SAH36" s="74"/>
      <c r="SAI36" s="74"/>
      <c r="SAJ36" s="85"/>
      <c r="SAK36" s="74"/>
      <c r="SAL36" s="74"/>
      <c r="SAM36" s="85"/>
      <c r="SAN36" s="80"/>
      <c r="SAO36" s="80"/>
      <c r="SAP36" s="85"/>
      <c r="SAQ36" s="77"/>
      <c r="SAR36" s="74"/>
      <c r="SAS36" s="74"/>
      <c r="SAT36" s="85"/>
      <c r="SAU36" s="74"/>
      <c r="SAV36" s="74"/>
      <c r="SAW36" s="85"/>
      <c r="SAX36" s="74"/>
      <c r="SAY36" s="74"/>
      <c r="SAZ36" s="85"/>
      <c r="SBA36" s="74"/>
      <c r="SBB36" s="74"/>
      <c r="SBC36" s="85"/>
      <c r="SBD36" s="80"/>
      <c r="SBE36" s="80"/>
      <c r="SBF36" s="85"/>
      <c r="SBG36" s="77"/>
      <c r="SBH36" s="74"/>
      <c r="SBI36" s="74"/>
      <c r="SBJ36" s="85"/>
      <c r="SBK36" s="74"/>
      <c r="SBL36" s="74"/>
      <c r="SBM36" s="85"/>
      <c r="SBN36" s="74"/>
      <c r="SBO36" s="74"/>
      <c r="SBP36" s="85"/>
      <c r="SBQ36" s="74"/>
      <c r="SBR36" s="74"/>
      <c r="SBS36" s="85"/>
      <c r="SBT36" s="80"/>
      <c r="SBU36" s="80"/>
      <c r="SBV36" s="85"/>
      <c r="SBW36" s="77"/>
      <c r="SBX36" s="74"/>
      <c r="SBY36" s="74"/>
      <c r="SBZ36" s="85"/>
      <c r="SCA36" s="74"/>
      <c r="SCB36" s="74"/>
      <c r="SCC36" s="85"/>
      <c r="SCD36" s="74"/>
      <c r="SCE36" s="74"/>
      <c r="SCF36" s="85"/>
      <c r="SCG36" s="74"/>
      <c r="SCH36" s="74"/>
      <c r="SCI36" s="85"/>
      <c r="SCJ36" s="80"/>
      <c r="SCK36" s="80"/>
      <c r="SCL36" s="85"/>
      <c r="SCM36" s="77"/>
      <c r="SCN36" s="74"/>
      <c r="SCO36" s="74"/>
      <c r="SCP36" s="85"/>
      <c r="SCQ36" s="74"/>
      <c r="SCR36" s="74"/>
      <c r="SCS36" s="85"/>
      <c r="SCT36" s="74"/>
      <c r="SCU36" s="74"/>
      <c r="SCV36" s="85"/>
      <c r="SCW36" s="74"/>
      <c r="SCX36" s="74"/>
      <c r="SCY36" s="85"/>
      <c r="SCZ36" s="80"/>
      <c r="SDA36" s="80"/>
      <c r="SDB36" s="85"/>
      <c r="SDC36" s="77"/>
      <c r="SDD36" s="74"/>
      <c r="SDE36" s="74"/>
      <c r="SDF36" s="85"/>
      <c r="SDG36" s="74"/>
      <c r="SDH36" s="74"/>
      <c r="SDI36" s="85"/>
      <c r="SDJ36" s="74"/>
      <c r="SDK36" s="74"/>
      <c r="SDL36" s="85"/>
      <c r="SDM36" s="74"/>
      <c r="SDN36" s="74"/>
      <c r="SDO36" s="85"/>
      <c r="SDP36" s="80"/>
      <c r="SDQ36" s="80"/>
      <c r="SDR36" s="85"/>
      <c r="SDS36" s="77"/>
      <c r="SDT36" s="74"/>
      <c r="SDU36" s="74"/>
      <c r="SDV36" s="85"/>
      <c r="SDW36" s="74"/>
      <c r="SDX36" s="74"/>
      <c r="SDY36" s="85"/>
      <c r="SDZ36" s="74"/>
      <c r="SEA36" s="74"/>
      <c r="SEB36" s="85"/>
      <c r="SEC36" s="74"/>
      <c r="SED36" s="74"/>
      <c r="SEE36" s="85"/>
      <c r="SEF36" s="80"/>
      <c r="SEG36" s="80"/>
      <c r="SEH36" s="85"/>
      <c r="SEI36" s="77"/>
      <c r="SEJ36" s="74"/>
      <c r="SEK36" s="74"/>
      <c r="SEL36" s="85"/>
      <c r="SEM36" s="74"/>
      <c r="SEN36" s="74"/>
      <c r="SEO36" s="85"/>
      <c r="SEP36" s="74"/>
      <c r="SEQ36" s="74"/>
      <c r="SER36" s="85"/>
      <c r="SES36" s="74"/>
      <c r="SET36" s="74"/>
      <c r="SEU36" s="85"/>
      <c r="SEV36" s="80"/>
      <c r="SEW36" s="80"/>
      <c r="SEX36" s="85"/>
      <c r="SEY36" s="77"/>
      <c r="SEZ36" s="74"/>
      <c r="SFA36" s="74"/>
      <c r="SFB36" s="85"/>
      <c r="SFC36" s="74"/>
      <c r="SFD36" s="74"/>
      <c r="SFE36" s="85"/>
      <c r="SFF36" s="74"/>
      <c r="SFG36" s="74"/>
      <c r="SFH36" s="85"/>
      <c r="SFI36" s="74"/>
      <c r="SFJ36" s="74"/>
      <c r="SFK36" s="85"/>
      <c r="SFL36" s="80"/>
      <c r="SFM36" s="80"/>
      <c r="SFN36" s="85"/>
      <c r="SFO36" s="77"/>
      <c r="SFP36" s="74"/>
      <c r="SFQ36" s="74"/>
      <c r="SFR36" s="85"/>
      <c r="SFS36" s="74"/>
      <c r="SFT36" s="74"/>
      <c r="SFU36" s="85"/>
      <c r="SFV36" s="74"/>
      <c r="SFW36" s="74"/>
      <c r="SFX36" s="85"/>
      <c r="SFY36" s="74"/>
      <c r="SFZ36" s="74"/>
      <c r="SGA36" s="85"/>
      <c r="SGB36" s="80"/>
      <c r="SGC36" s="80"/>
      <c r="SGD36" s="85"/>
      <c r="SGE36" s="77"/>
      <c r="SGF36" s="74"/>
      <c r="SGG36" s="74"/>
      <c r="SGH36" s="85"/>
      <c r="SGI36" s="74"/>
      <c r="SGJ36" s="74"/>
      <c r="SGK36" s="85"/>
      <c r="SGL36" s="74"/>
      <c r="SGM36" s="74"/>
      <c r="SGN36" s="85"/>
      <c r="SGO36" s="74"/>
      <c r="SGP36" s="74"/>
      <c r="SGQ36" s="85"/>
      <c r="SGR36" s="80"/>
      <c r="SGS36" s="80"/>
      <c r="SGT36" s="85"/>
      <c r="SGU36" s="77"/>
      <c r="SGV36" s="74"/>
      <c r="SGW36" s="74"/>
      <c r="SGX36" s="85"/>
      <c r="SGY36" s="74"/>
      <c r="SGZ36" s="74"/>
      <c r="SHA36" s="85"/>
      <c r="SHB36" s="74"/>
      <c r="SHC36" s="74"/>
      <c r="SHD36" s="85"/>
      <c r="SHE36" s="74"/>
      <c r="SHF36" s="74"/>
      <c r="SHG36" s="85"/>
      <c r="SHH36" s="80"/>
      <c r="SHI36" s="80"/>
      <c r="SHJ36" s="85"/>
      <c r="SHK36" s="77"/>
      <c r="SHL36" s="74"/>
      <c r="SHM36" s="74"/>
      <c r="SHN36" s="85"/>
      <c r="SHO36" s="74"/>
      <c r="SHP36" s="74"/>
      <c r="SHQ36" s="85"/>
      <c r="SHR36" s="74"/>
      <c r="SHS36" s="74"/>
      <c r="SHT36" s="85"/>
      <c r="SHU36" s="74"/>
      <c r="SHV36" s="74"/>
      <c r="SHW36" s="85"/>
      <c r="SHX36" s="80"/>
      <c r="SHY36" s="80"/>
      <c r="SHZ36" s="85"/>
      <c r="SIA36" s="77"/>
      <c r="SIB36" s="74"/>
      <c r="SIC36" s="74"/>
      <c r="SID36" s="85"/>
      <c r="SIE36" s="74"/>
      <c r="SIF36" s="74"/>
      <c r="SIG36" s="85"/>
      <c r="SIH36" s="74"/>
      <c r="SII36" s="74"/>
      <c r="SIJ36" s="85"/>
      <c r="SIK36" s="74"/>
      <c r="SIL36" s="74"/>
      <c r="SIM36" s="85"/>
      <c r="SIN36" s="80"/>
      <c r="SIO36" s="80"/>
      <c r="SIP36" s="85"/>
      <c r="SIQ36" s="77"/>
      <c r="SIR36" s="74"/>
      <c r="SIS36" s="74"/>
      <c r="SIT36" s="85"/>
      <c r="SIU36" s="74"/>
      <c r="SIV36" s="74"/>
      <c r="SIW36" s="85"/>
      <c r="SIX36" s="74"/>
      <c r="SIY36" s="74"/>
      <c r="SIZ36" s="85"/>
      <c r="SJA36" s="74"/>
      <c r="SJB36" s="74"/>
      <c r="SJC36" s="85"/>
      <c r="SJD36" s="80"/>
      <c r="SJE36" s="80"/>
      <c r="SJF36" s="85"/>
      <c r="SJG36" s="77"/>
      <c r="SJH36" s="74"/>
      <c r="SJI36" s="74"/>
      <c r="SJJ36" s="85"/>
      <c r="SJK36" s="74"/>
      <c r="SJL36" s="74"/>
      <c r="SJM36" s="85"/>
      <c r="SJN36" s="74"/>
      <c r="SJO36" s="74"/>
      <c r="SJP36" s="85"/>
      <c r="SJQ36" s="74"/>
      <c r="SJR36" s="74"/>
      <c r="SJS36" s="85"/>
      <c r="SJT36" s="80"/>
      <c r="SJU36" s="80"/>
      <c r="SJV36" s="85"/>
      <c r="SJW36" s="77"/>
      <c r="SJX36" s="74"/>
      <c r="SJY36" s="74"/>
      <c r="SJZ36" s="85"/>
      <c r="SKA36" s="74"/>
      <c r="SKB36" s="74"/>
      <c r="SKC36" s="85"/>
      <c r="SKD36" s="74"/>
      <c r="SKE36" s="74"/>
      <c r="SKF36" s="85"/>
      <c r="SKG36" s="74"/>
      <c r="SKH36" s="74"/>
      <c r="SKI36" s="85"/>
      <c r="SKJ36" s="80"/>
      <c r="SKK36" s="80"/>
      <c r="SKL36" s="85"/>
      <c r="SKM36" s="77"/>
      <c r="SKN36" s="74"/>
      <c r="SKO36" s="74"/>
      <c r="SKP36" s="85"/>
      <c r="SKQ36" s="74"/>
      <c r="SKR36" s="74"/>
      <c r="SKS36" s="85"/>
      <c r="SKT36" s="74"/>
      <c r="SKU36" s="74"/>
      <c r="SKV36" s="85"/>
      <c r="SKW36" s="74"/>
      <c r="SKX36" s="74"/>
      <c r="SKY36" s="85"/>
      <c r="SKZ36" s="80"/>
      <c r="SLA36" s="80"/>
      <c r="SLB36" s="85"/>
      <c r="SLC36" s="77"/>
      <c r="SLD36" s="74"/>
      <c r="SLE36" s="74"/>
      <c r="SLF36" s="85"/>
      <c r="SLG36" s="74"/>
      <c r="SLH36" s="74"/>
      <c r="SLI36" s="85"/>
      <c r="SLJ36" s="74"/>
      <c r="SLK36" s="74"/>
      <c r="SLL36" s="85"/>
      <c r="SLM36" s="74"/>
      <c r="SLN36" s="74"/>
      <c r="SLO36" s="85"/>
      <c r="SLP36" s="80"/>
      <c r="SLQ36" s="80"/>
      <c r="SLR36" s="85"/>
      <c r="SLS36" s="77"/>
      <c r="SLT36" s="74"/>
      <c r="SLU36" s="74"/>
      <c r="SLV36" s="85"/>
      <c r="SLW36" s="74"/>
      <c r="SLX36" s="74"/>
      <c r="SLY36" s="85"/>
      <c r="SLZ36" s="74"/>
      <c r="SMA36" s="74"/>
      <c r="SMB36" s="85"/>
      <c r="SMC36" s="74"/>
      <c r="SMD36" s="74"/>
      <c r="SME36" s="85"/>
      <c r="SMF36" s="80"/>
      <c r="SMG36" s="80"/>
      <c r="SMH36" s="85"/>
      <c r="SMI36" s="77"/>
      <c r="SMJ36" s="74"/>
      <c r="SMK36" s="74"/>
      <c r="SML36" s="85"/>
      <c r="SMM36" s="74"/>
      <c r="SMN36" s="74"/>
      <c r="SMO36" s="85"/>
      <c r="SMP36" s="74"/>
      <c r="SMQ36" s="74"/>
      <c r="SMR36" s="85"/>
      <c r="SMS36" s="74"/>
      <c r="SMT36" s="74"/>
      <c r="SMU36" s="85"/>
      <c r="SMV36" s="80"/>
      <c r="SMW36" s="80"/>
      <c r="SMX36" s="85"/>
      <c r="SMY36" s="77"/>
      <c r="SMZ36" s="74"/>
      <c r="SNA36" s="74"/>
      <c r="SNB36" s="85"/>
      <c r="SNC36" s="74"/>
      <c r="SND36" s="74"/>
      <c r="SNE36" s="85"/>
      <c r="SNF36" s="74"/>
      <c r="SNG36" s="74"/>
      <c r="SNH36" s="85"/>
      <c r="SNI36" s="74"/>
      <c r="SNJ36" s="74"/>
      <c r="SNK36" s="85"/>
      <c r="SNL36" s="80"/>
      <c r="SNM36" s="80"/>
      <c r="SNN36" s="85"/>
      <c r="SNO36" s="77"/>
      <c r="SNP36" s="74"/>
      <c r="SNQ36" s="74"/>
      <c r="SNR36" s="85"/>
      <c r="SNS36" s="74"/>
      <c r="SNT36" s="74"/>
      <c r="SNU36" s="85"/>
      <c r="SNV36" s="74"/>
      <c r="SNW36" s="74"/>
      <c r="SNX36" s="85"/>
      <c r="SNY36" s="74"/>
      <c r="SNZ36" s="74"/>
      <c r="SOA36" s="85"/>
      <c r="SOB36" s="80"/>
      <c r="SOC36" s="80"/>
      <c r="SOD36" s="85"/>
      <c r="SOE36" s="77"/>
      <c r="SOF36" s="74"/>
      <c r="SOG36" s="74"/>
      <c r="SOH36" s="85"/>
      <c r="SOI36" s="74"/>
      <c r="SOJ36" s="74"/>
      <c r="SOK36" s="85"/>
      <c r="SOL36" s="74"/>
      <c r="SOM36" s="74"/>
      <c r="SON36" s="85"/>
      <c r="SOO36" s="74"/>
      <c r="SOP36" s="74"/>
      <c r="SOQ36" s="85"/>
      <c r="SOR36" s="80"/>
      <c r="SOS36" s="80"/>
      <c r="SOT36" s="85"/>
      <c r="SOU36" s="77"/>
      <c r="SOV36" s="74"/>
      <c r="SOW36" s="74"/>
      <c r="SOX36" s="85"/>
      <c r="SOY36" s="74"/>
      <c r="SOZ36" s="74"/>
      <c r="SPA36" s="85"/>
      <c r="SPB36" s="74"/>
      <c r="SPC36" s="74"/>
      <c r="SPD36" s="85"/>
      <c r="SPE36" s="74"/>
      <c r="SPF36" s="74"/>
      <c r="SPG36" s="85"/>
      <c r="SPH36" s="80"/>
      <c r="SPI36" s="80"/>
      <c r="SPJ36" s="85"/>
      <c r="SPK36" s="77"/>
      <c r="SPL36" s="74"/>
      <c r="SPM36" s="74"/>
      <c r="SPN36" s="85"/>
      <c r="SPO36" s="74"/>
      <c r="SPP36" s="74"/>
      <c r="SPQ36" s="85"/>
      <c r="SPR36" s="74"/>
      <c r="SPS36" s="74"/>
      <c r="SPT36" s="85"/>
      <c r="SPU36" s="74"/>
      <c r="SPV36" s="74"/>
      <c r="SPW36" s="85"/>
      <c r="SPX36" s="80"/>
      <c r="SPY36" s="80"/>
      <c r="SPZ36" s="85"/>
      <c r="SQA36" s="77"/>
      <c r="SQB36" s="74"/>
      <c r="SQC36" s="74"/>
      <c r="SQD36" s="85"/>
      <c r="SQE36" s="74"/>
      <c r="SQF36" s="74"/>
      <c r="SQG36" s="85"/>
      <c r="SQH36" s="74"/>
      <c r="SQI36" s="74"/>
      <c r="SQJ36" s="85"/>
      <c r="SQK36" s="74"/>
      <c r="SQL36" s="74"/>
      <c r="SQM36" s="85"/>
      <c r="SQN36" s="80"/>
      <c r="SQO36" s="80"/>
      <c r="SQP36" s="85"/>
      <c r="SQQ36" s="77"/>
      <c r="SQR36" s="74"/>
      <c r="SQS36" s="74"/>
      <c r="SQT36" s="85"/>
      <c r="SQU36" s="74"/>
      <c r="SQV36" s="74"/>
      <c r="SQW36" s="85"/>
      <c r="SQX36" s="74"/>
      <c r="SQY36" s="74"/>
      <c r="SQZ36" s="85"/>
      <c r="SRA36" s="74"/>
      <c r="SRB36" s="74"/>
      <c r="SRC36" s="85"/>
      <c r="SRD36" s="80"/>
      <c r="SRE36" s="80"/>
      <c r="SRF36" s="85"/>
      <c r="SRG36" s="77"/>
      <c r="SRH36" s="74"/>
      <c r="SRI36" s="74"/>
      <c r="SRJ36" s="85"/>
      <c r="SRK36" s="74"/>
      <c r="SRL36" s="74"/>
      <c r="SRM36" s="85"/>
      <c r="SRN36" s="74"/>
      <c r="SRO36" s="74"/>
      <c r="SRP36" s="85"/>
      <c r="SRQ36" s="74"/>
      <c r="SRR36" s="74"/>
      <c r="SRS36" s="85"/>
      <c r="SRT36" s="80"/>
      <c r="SRU36" s="80"/>
      <c r="SRV36" s="85"/>
      <c r="SRW36" s="77"/>
      <c r="SRX36" s="74"/>
      <c r="SRY36" s="74"/>
      <c r="SRZ36" s="85"/>
      <c r="SSA36" s="74"/>
      <c r="SSB36" s="74"/>
      <c r="SSC36" s="85"/>
      <c r="SSD36" s="74"/>
      <c r="SSE36" s="74"/>
      <c r="SSF36" s="85"/>
      <c r="SSG36" s="74"/>
      <c r="SSH36" s="74"/>
      <c r="SSI36" s="85"/>
      <c r="SSJ36" s="80"/>
      <c r="SSK36" s="80"/>
      <c r="SSL36" s="85"/>
      <c r="SSM36" s="77"/>
      <c r="SSN36" s="74"/>
      <c r="SSO36" s="74"/>
      <c r="SSP36" s="85"/>
      <c r="SSQ36" s="74"/>
      <c r="SSR36" s="74"/>
      <c r="SSS36" s="85"/>
      <c r="SST36" s="74"/>
      <c r="SSU36" s="74"/>
      <c r="SSV36" s="85"/>
      <c r="SSW36" s="74"/>
      <c r="SSX36" s="74"/>
      <c r="SSY36" s="85"/>
      <c r="SSZ36" s="80"/>
      <c r="STA36" s="80"/>
      <c r="STB36" s="85"/>
      <c r="STC36" s="77"/>
      <c r="STD36" s="74"/>
      <c r="STE36" s="74"/>
      <c r="STF36" s="85"/>
      <c r="STG36" s="74"/>
      <c r="STH36" s="74"/>
      <c r="STI36" s="85"/>
      <c r="STJ36" s="74"/>
      <c r="STK36" s="74"/>
      <c r="STL36" s="85"/>
      <c r="STM36" s="74"/>
      <c r="STN36" s="74"/>
      <c r="STO36" s="85"/>
      <c r="STP36" s="80"/>
      <c r="STQ36" s="80"/>
      <c r="STR36" s="85"/>
      <c r="STS36" s="77"/>
      <c r="STT36" s="74"/>
      <c r="STU36" s="74"/>
      <c r="STV36" s="85"/>
      <c r="STW36" s="74"/>
      <c r="STX36" s="74"/>
      <c r="STY36" s="85"/>
      <c r="STZ36" s="74"/>
      <c r="SUA36" s="74"/>
      <c r="SUB36" s="85"/>
      <c r="SUC36" s="74"/>
      <c r="SUD36" s="74"/>
      <c r="SUE36" s="85"/>
      <c r="SUF36" s="80"/>
      <c r="SUG36" s="80"/>
      <c r="SUH36" s="85"/>
      <c r="SUI36" s="77"/>
      <c r="SUJ36" s="74"/>
      <c r="SUK36" s="74"/>
      <c r="SUL36" s="85"/>
      <c r="SUM36" s="74"/>
      <c r="SUN36" s="74"/>
      <c r="SUO36" s="85"/>
      <c r="SUP36" s="74"/>
      <c r="SUQ36" s="74"/>
      <c r="SUR36" s="85"/>
      <c r="SUS36" s="74"/>
      <c r="SUT36" s="74"/>
      <c r="SUU36" s="85"/>
      <c r="SUV36" s="80"/>
      <c r="SUW36" s="80"/>
      <c r="SUX36" s="85"/>
      <c r="SUY36" s="77"/>
      <c r="SUZ36" s="74"/>
      <c r="SVA36" s="74"/>
      <c r="SVB36" s="85"/>
      <c r="SVC36" s="74"/>
      <c r="SVD36" s="74"/>
      <c r="SVE36" s="85"/>
      <c r="SVF36" s="74"/>
      <c r="SVG36" s="74"/>
      <c r="SVH36" s="85"/>
      <c r="SVI36" s="74"/>
      <c r="SVJ36" s="74"/>
      <c r="SVK36" s="85"/>
      <c r="SVL36" s="80"/>
      <c r="SVM36" s="80"/>
      <c r="SVN36" s="85"/>
      <c r="SVO36" s="77"/>
      <c r="SVP36" s="74"/>
      <c r="SVQ36" s="74"/>
      <c r="SVR36" s="85"/>
      <c r="SVS36" s="74"/>
      <c r="SVT36" s="74"/>
      <c r="SVU36" s="85"/>
      <c r="SVV36" s="74"/>
      <c r="SVW36" s="74"/>
      <c r="SVX36" s="85"/>
      <c r="SVY36" s="74"/>
      <c r="SVZ36" s="74"/>
      <c r="SWA36" s="85"/>
      <c r="SWB36" s="80"/>
      <c r="SWC36" s="80"/>
      <c r="SWD36" s="85"/>
      <c r="SWE36" s="77"/>
      <c r="SWF36" s="74"/>
      <c r="SWG36" s="74"/>
      <c r="SWH36" s="85"/>
      <c r="SWI36" s="74"/>
      <c r="SWJ36" s="74"/>
      <c r="SWK36" s="85"/>
      <c r="SWL36" s="74"/>
      <c r="SWM36" s="74"/>
      <c r="SWN36" s="85"/>
      <c r="SWO36" s="74"/>
      <c r="SWP36" s="74"/>
      <c r="SWQ36" s="85"/>
      <c r="SWR36" s="80"/>
      <c r="SWS36" s="80"/>
      <c r="SWT36" s="85"/>
      <c r="SWU36" s="77"/>
      <c r="SWV36" s="74"/>
      <c r="SWW36" s="74"/>
      <c r="SWX36" s="85"/>
      <c r="SWY36" s="74"/>
      <c r="SWZ36" s="74"/>
      <c r="SXA36" s="85"/>
      <c r="SXB36" s="74"/>
      <c r="SXC36" s="74"/>
      <c r="SXD36" s="85"/>
      <c r="SXE36" s="74"/>
      <c r="SXF36" s="74"/>
      <c r="SXG36" s="85"/>
      <c r="SXH36" s="80"/>
      <c r="SXI36" s="80"/>
      <c r="SXJ36" s="85"/>
      <c r="SXK36" s="77"/>
      <c r="SXL36" s="74"/>
      <c r="SXM36" s="74"/>
      <c r="SXN36" s="85"/>
      <c r="SXO36" s="74"/>
      <c r="SXP36" s="74"/>
      <c r="SXQ36" s="85"/>
      <c r="SXR36" s="74"/>
      <c r="SXS36" s="74"/>
      <c r="SXT36" s="85"/>
      <c r="SXU36" s="74"/>
      <c r="SXV36" s="74"/>
      <c r="SXW36" s="85"/>
      <c r="SXX36" s="80"/>
      <c r="SXY36" s="80"/>
      <c r="SXZ36" s="85"/>
      <c r="SYA36" s="77"/>
      <c r="SYB36" s="74"/>
      <c r="SYC36" s="74"/>
      <c r="SYD36" s="85"/>
      <c r="SYE36" s="74"/>
      <c r="SYF36" s="74"/>
      <c r="SYG36" s="85"/>
      <c r="SYH36" s="74"/>
      <c r="SYI36" s="74"/>
      <c r="SYJ36" s="85"/>
      <c r="SYK36" s="74"/>
      <c r="SYL36" s="74"/>
      <c r="SYM36" s="85"/>
      <c r="SYN36" s="80"/>
      <c r="SYO36" s="80"/>
      <c r="SYP36" s="85"/>
      <c r="SYQ36" s="77"/>
      <c r="SYR36" s="74"/>
      <c r="SYS36" s="74"/>
      <c r="SYT36" s="85"/>
      <c r="SYU36" s="74"/>
      <c r="SYV36" s="74"/>
      <c r="SYW36" s="85"/>
      <c r="SYX36" s="74"/>
      <c r="SYY36" s="74"/>
      <c r="SYZ36" s="85"/>
      <c r="SZA36" s="74"/>
      <c r="SZB36" s="74"/>
      <c r="SZC36" s="85"/>
      <c r="SZD36" s="80"/>
      <c r="SZE36" s="80"/>
      <c r="SZF36" s="85"/>
      <c r="SZG36" s="77"/>
      <c r="SZH36" s="74"/>
      <c r="SZI36" s="74"/>
      <c r="SZJ36" s="85"/>
      <c r="SZK36" s="74"/>
      <c r="SZL36" s="74"/>
      <c r="SZM36" s="85"/>
      <c r="SZN36" s="74"/>
      <c r="SZO36" s="74"/>
      <c r="SZP36" s="85"/>
      <c r="SZQ36" s="74"/>
      <c r="SZR36" s="74"/>
      <c r="SZS36" s="85"/>
      <c r="SZT36" s="80"/>
      <c r="SZU36" s="80"/>
      <c r="SZV36" s="85"/>
      <c r="SZW36" s="77"/>
      <c r="SZX36" s="74"/>
      <c r="SZY36" s="74"/>
      <c r="SZZ36" s="85"/>
      <c r="TAA36" s="74"/>
      <c r="TAB36" s="74"/>
      <c r="TAC36" s="85"/>
      <c r="TAD36" s="74"/>
      <c r="TAE36" s="74"/>
      <c r="TAF36" s="85"/>
      <c r="TAG36" s="74"/>
      <c r="TAH36" s="74"/>
      <c r="TAI36" s="85"/>
      <c r="TAJ36" s="80"/>
      <c r="TAK36" s="80"/>
      <c r="TAL36" s="85"/>
      <c r="TAM36" s="77"/>
      <c r="TAN36" s="74"/>
      <c r="TAO36" s="74"/>
      <c r="TAP36" s="85"/>
      <c r="TAQ36" s="74"/>
      <c r="TAR36" s="74"/>
      <c r="TAS36" s="85"/>
      <c r="TAT36" s="74"/>
      <c r="TAU36" s="74"/>
      <c r="TAV36" s="85"/>
      <c r="TAW36" s="74"/>
      <c r="TAX36" s="74"/>
      <c r="TAY36" s="85"/>
      <c r="TAZ36" s="80"/>
      <c r="TBA36" s="80"/>
      <c r="TBB36" s="85"/>
      <c r="TBC36" s="77"/>
      <c r="TBD36" s="74"/>
      <c r="TBE36" s="74"/>
      <c r="TBF36" s="85"/>
      <c r="TBG36" s="74"/>
      <c r="TBH36" s="74"/>
      <c r="TBI36" s="85"/>
      <c r="TBJ36" s="74"/>
      <c r="TBK36" s="74"/>
      <c r="TBL36" s="85"/>
      <c r="TBM36" s="74"/>
      <c r="TBN36" s="74"/>
      <c r="TBO36" s="85"/>
      <c r="TBP36" s="80"/>
      <c r="TBQ36" s="80"/>
      <c r="TBR36" s="85"/>
      <c r="TBS36" s="77"/>
      <c r="TBT36" s="74"/>
      <c r="TBU36" s="74"/>
      <c r="TBV36" s="85"/>
      <c r="TBW36" s="74"/>
      <c r="TBX36" s="74"/>
      <c r="TBY36" s="85"/>
      <c r="TBZ36" s="74"/>
      <c r="TCA36" s="74"/>
      <c r="TCB36" s="85"/>
      <c r="TCC36" s="74"/>
      <c r="TCD36" s="74"/>
      <c r="TCE36" s="85"/>
      <c r="TCF36" s="80"/>
      <c r="TCG36" s="80"/>
      <c r="TCH36" s="85"/>
      <c r="TCI36" s="77"/>
      <c r="TCJ36" s="74"/>
      <c r="TCK36" s="74"/>
      <c r="TCL36" s="85"/>
      <c r="TCM36" s="74"/>
      <c r="TCN36" s="74"/>
      <c r="TCO36" s="85"/>
      <c r="TCP36" s="74"/>
      <c r="TCQ36" s="74"/>
      <c r="TCR36" s="85"/>
      <c r="TCS36" s="74"/>
      <c r="TCT36" s="74"/>
      <c r="TCU36" s="85"/>
      <c r="TCV36" s="80"/>
      <c r="TCW36" s="80"/>
      <c r="TCX36" s="85"/>
      <c r="TCY36" s="77"/>
      <c r="TCZ36" s="74"/>
      <c r="TDA36" s="74"/>
      <c r="TDB36" s="85"/>
      <c r="TDC36" s="74"/>
      <c r="TDD36" s="74"/>
      <c r="TDE36" s="85"/>
      <c r="TDF36" s="74"/>
      <c r="TDG36" s="74"/>
      <c r="TDH36" s="85"/>
      <c r="TDI36" s="74"/>
      <c r="TDJ36" s="74"/>
      <c r="TDK36" s="85"/>
      <c r="TDL36" s="80"/>
      <c r="TDM36" s="80"/>
      <c r="TDN36" s="85"/>
      <c r="TDO36" s="77"/>
      <c r="TDP36" s="74"/>
      <c r="TDQ36" s="74"/>
      <c r="TDR36" s="85"/>
      <c r="TDS36" s="74"/>
      <c r="TDT36" s="74"/>
      <c r="TDU36" s="85"/>
      <c r="TDV36" s="74"/>
      <c r="TDW36" s="74"/>
      <c r="TDX36" s="85"/>
      <c r="TDY36" s="74"/>
      <c r="TDZ36" s="74"/>
      <c r="TEA36" s="85"/>
      <c r="TEB36" s="80"/>
      <c r="TEC36" s="80"/>
      <c r="TED36" s="85"/>
      <c r="TEE36" s="77"/>
      <c r="TEF36" s="74"/>
      <c r="TEG36" s="74"/>
      <c r="TEH36" s="85"/>
      <c r="TEI36" s="74"/>
      <c r="TEJ36" s="74"/>
      <c r="TEK36" s="85"/>
      <c r="TEL36" s="74"/>
      <c r="TEM36" s="74"/>
      <c r="TEN36" s="85"/>
      <c r="TEO36" s="74"/>
      <c r="TEP36" s="74"/>
      <c r="TEQ36" s="85"/>
      <c r="TER36" s="80"/>
      <c r="TES36" s="80"/>
      <c r="TET36" s="85"/>
      <c r="TEU36" s="77"/>
      <c r="TEV36" s="74"/>
      <c r="TEW36" s="74"/>
      <c r="TEX36" s="85"/>
      <c r="TEY36" s="74"/>
      <c r="TEZ36" s="74"/>
      <c r="TFA36" s="85"/>
      <c r="TFB36" s="74"/>
      <c r="TFC36" s="74"/>
      <c r="TFD36" s="85"/>
      <c r="TFE36" s="74"/>
      <c r="TFF36" s="74"/>
      <c r="TFG36" s="85"/>
      <c r="TFH36" s="80"/>
      <c r="TFI36" s="80"/>
      <c r="TFJ36" s="85"/>
      <c r="TFK36" s="77"/>
      <c r="TFL36" s="74"/>
      <c r="TFM36" s="74"/>
      <c r="TFN36" s="85"/>
      <c r="TFO36" s="74"/>
      <c r="TFP36" s="74"/>
      <c r="TFQ36" s="85"/>
      <c r="TFR36" s="74"/>
      <c r="TFS36" s="74"/>
      <c r="TFT36" s="85"/>
      <c r="TFU36" s="74"/>
      <c r="TFV36" s="74"/>
      <c r="TFW36" s="85"/>
      <c r="TFX36" s="80"/>
      <c r="TFY36" s="80"/>
      <c r="TFZ36" s="85"/>
      <c r="TGA36" s="77"/>
      <c r="TGB36" s="74"/>
      <c r="TGC36" s="74"/>
      <c r="TGD36" s="85"/>
      <c r="TGE36" s="74"/>
      <c r="TGF36" s="74"/>
      <c r="TGG36" s="85"/>
      <c r="TGH36" s="74"/>
      <c r="TGI36" s="74"/>
      <c r="TGJ36" s="85"/>
      <c r="TGK36" s="74"/>
      <c r="TGL36" s="74"/>
      <c r="TGM36" s="85"/>
      <c r="TGN36" s="80"/>
      <c r="TGO36" s="80"/>
      <c r="TGP36" s="85"/>
      <c r="TGQ36" s="77"/>
      <c r="TGR36" s="74"/>
      <c r="TGS36" s="74"/>
      <c r="TGT36" s="85"/>
      <c r="TGU36" s="74"/>
      <c r="TGV36" s="74"/>
      <c r="TGW36" s="85"/>
      <c r="TGX36" s="74"/>
      <c r="TGY36" s="74"/>
      <c r="TGZ36" s="85"/>
      <c r="THA36" s="74"/>
      <c r="THB36" s="74"/>
      <c r="THC36" s="85"/>
      <c r="THD36" s="80"/>
      <c r="THE36" s="80"/>
      <c r="THF36" s="85"/>
      <c r="THG36" s="77"/>
      <c r="THH36" s="74"/>
      <c r="THI36" s="74"/>
      <c r="THJ36" s="85"/>
      <c r="THK36" s="74"/>
      <c r="THL36" s="74"/>
      <c r="THM36" s="85"/>
      <c r="THN36" s="74"/>
      <c r="THO36" s="74"/>
      <c r="THP36" s="85"/>
      <c r="THQ36" s="74"/>
      <c r="THR36" s="74"/>
      <c r="THS36" s="85"/>
      <c r="THT36" s="80"/>
      <c r="THU36" s="80"/>
      <c r="THV36" s="85"/>
      <c r="THW36" s="77"/>
      <c r="THX36" s="74"/>
      <c r="THY36" s="74"/>
      <c r="THZ36" s="85"/>
      <c r="TIA36" s="74"/>
      <c r="TIB36" s="74"/>
      <c r="TIC36" s="85"/>
      <c r="TID36" s="74"/>
      <c r="TIE36" s="74"/>
      <c r="TIF36" s="85"/>
      <c r="TIG36" s="74"/>
      <c r="TIH36" s="74"/>
      <c r="TII36" s="85"/>
      <c r="TIJ36" s="80"/>
      <c r="TIK36" s="80"/>
      <c r="TIL36" s="85"/>
      <c r="TIM36" s="77"/>
      <c r="TIN36" s="74"/>
      <c r="TIO36" s="74"/>
      <c r="TIP36" s="85"/>
      <c r="TIQ36" s="74"/>
      <c r="TIR36" s="74"/>
      <c r="TIS36" s="85"/>
      <c r="TIT36" s="74"/>
      <c r="TIU36" s="74"/>
      <c r="TIV36" s="85"/>
      <c r="TIW36" s="74"/>
      <c r="TIX36" s="74"/>
      <c r="TIY36" s="85"/>
      <c r="TIZ36" s="80"/>
      <c r="TJA36" s="80"/>
      <c r="TJB36" s="85"/>
      <c r="TJC36" s="77"/>
      <c r="TJD36" s="74"/>
      <c r="TJE36" s="74"/>
      <c r="TJF36" s="85"/>
      <c r="TJG36" s="74"/>
      <c r="TJH36" s="74"/>
      <c r="TJI36" s="85"/>
      <c r="TJJ36" s="74"/>
      <c r="TJK36" s="74"/>
      <c r="TJL36" s="85"/>
      <c r="TJM36" s="74"/>
      <c r="TJN36" s="74"/>
      <c r="TJO36" s="85"/>
      <c r="TJP36" s="80"/>
      <c r="TJQ36" s="80"/>
      <c r="TJR36" s="85"/>
      <c r="TJS36" s="77"/>
      <c r="TJT36" s="74"/>
      <c r="TJU36" s="74"/>
      <c r="TJV36" s="85"/>
      <c r="TJW36" s="74"/>
      <c r="TJX36" s="74"/>
      <c r="TJY36" s="85"/>
      <c r="TJZ36" s="74"/>
      <c r="TKA36" s="74"/>
      <c r="TKB36" s="85"/>
      <c r="TKC36" s="74"/>
      <c r="TKD36" s="74"/>
      <c r="TKE36" s="85"/>
      <c r="TKF36" s="80"/>
      <c r="TKG36" s="80"/>
      <c r="TKH36" s="85"/>
      <c r="TKI36" s="77"/>
      <c r="TKJ36" s="74"/>
      <c r="TKK36" s="74"/>
      <c r="TKL36" s="85"/>
      <c r="TKM36" s="74"/>
      <c r="TKN36" s="74"/>
      <c r="TKO36" s="85"/>
      <c r="TKP36" s="74"/>
      <c r="TKQ36" s="74"/>
      <c r="TKR36" s="85"/>
      <c r="TKS36" s="74"/>
      <c r="TKT36" s="74"/>
      <c r="TKU36" s="85"/>
      <c r="TKV36" s="80"/>
      <c r="TKW36" s="80"/>
      <c r="TKX36" s="85"/>
      <c r="TKY36" s="77"/>
      <c r="TKZ36" s="74"/>
      <c r="TLA36" s="74"/>
      <c r="TLB36" s="85"/>
      <c r="TLC36" s="74"/>
      <c r="TLD36" s="74"/>
      <c r="TLE36" s="85"/>
      <c r="TLF36" s="74"/>
      <c r="TLG36" s="74"/>
      <c r="TLH36" s="85"/>
      <c r="TLI36" s="74"/>
      <c r="TLJ36" s="74"/>
      <c r="TLK36" s="85"/>
      <c r="TLL36" s="80"/>
      <c r="TLM36" s="80"/>
      <c r="TLN36" s="85"/>
      <c r="TLO36" s="77"/>
      <c r="TLP36" s="74"/>
      <c r="TLQ36" s="74"/>
      <c r="TLR36" s="85"/>
      <c r="TLS36" s="74"/>
      <c r="TLT36" s="74"/>
      <c r="TLU36" s="85"/>
      <c r="TLV36" s="74"/>
      <c r="TLW36" s="74"/>
      <c r="TLX36" s="85"/>
      <c r="TLY36" s="74"/>
      <c r="TLZ36" s="74"/>
      <c r="TMA36" s="85"/>
      <c r="TMB36" s="80"/>
      <c r="TMC36" s="80"/>
      <c r="TMD36" s="85"/>
      <c r="TME36" s="77"/>
      <c r="TMF36" s="74"/>
      <c r="TMG36" s="74"/>
      <c r="TMH36" s="85"/>
      <c r="TMI36" s="74"/>
      <c r="TMJ36" s="74"/>
      <c r="TMK36" s="85"/>
      <c r="TML36" s="74"/>
      <c r="TMM36" s="74"/>
      <c r="TMN36" s="85"/>
      <c r="TMO36" s="74"/>
      <c r="TMP36" s="74"/>
      <c r="TMQ36" s="85"/>
      <c r="TMR36" s="80"/>
      <c r="TMS36" s="80"/>
      <c r="TMT36" s="85"/>
      <c r="TMU36" s="77"/>
      <c r="TMV36" s="74"/>
      <c r="TMW36" s="74"/>
      <c r="TMX36" s="85"/>
      <c r="TMY36" s="74"/>
      <c r="TMZ36" s="74"/>
      <c r="TNA36" s="85"/>
      <c r="TNB36" s="74"/>
      <c r="TNC36" s="74"/>
      <c r="TND36" s="85"/>
      <c r="TNE36" s="74"/>
      <c r="TNF36" s="74"/>
      <c r="TNG36" s="85"/>
      <c r="TNH36" s="80"/>
      <c r="TNI36" s="80"/>
      <c r="TNJ36" s="85"/>
      <c r="TNK36" s="77"/>
      <c r="TNL36" s="74"/>
      <c r="TNM36" s="74"/>
      <c r="TNN36" s="85"/>
      <c r="TNO36" s="74"/>
      <c r="TNP36" s="74"/>
      <c r="TNQ36" s="85"/>
      <c r="TNR36" s="74"/>
      <c r="TNS36" s="74"/>
      <c r="TNT36" s="85"/>
      <c r="TNU36" s="74"/>
      <c r="TNV36" s="74"/>
      <c r="TNW36" s="85"/>
      <c r="TNX36" s="80"/>
      <c r="TNY36" s="80"/>
      <c r="TNZ36" s="85"/>
      <c r="TOA36" s="77"/>
      <c r="TOB36" s="74"/>
      <c r="TOC36" s="74"/>
      <c r="TOD36" s="85"/>
      <c r="TOE36" s="74"/>
      <c r="TOF36" s="74"/>
      <c r="TOG36" s="85"/>
      <c r="TOH36" s="74"/>
      <c r="TOI36" s="74"/>
      <c r="TOJ36" s="85"/>
      <c r="TOK36" s="74"/>
      <c r="TOL36" s="74"/>
      <c r="TOM36" s="85"/>
      <c r="TON36" s="80"/>
      <c r="TOO36" s="80"/>
      <c r="TOP36" s="85"/>
      <c r="TOQ36" s="77"/>
      <c r="TOR36" s="74"/>
      <c r="TOS36" s="74"/>
      <c r="TOT36" s="85"/>
      <c r="TOU36" s="74"/>
      <c r="TOV36" s="74"/>
      <c r="TOW36" s="85"/>
      <c r="TOX36" s="74"/>
      <c r="TOY36" s="74"/>
      <c r="TOZ36" s="85"/>
      <c r="TPA36" s="74"/>
      <c r="TPB36" s="74"/>
      <c r="TPC36" s="85"/>
      <c r="TPD36" s="80"/>
      <c r="TPE36" s="80"/>
      <c r="TPF36" s="85"/>
      <c r="TPG36" s="77"/>
      <c r="TPH36" s="74"/>
      <c r="TPI36" s="74"/>
      <c r="TPJ36" s="85"/>
      <c r="TPK36" s="74"/>
      <c r="TPL36" s="74"/>
      <c r="TPM36" s="85"/>
      <c r="TPN36" s="74"/>
      <c r="TPO36" s="74"/>
      <c r="TPP36" s="85"/>
      <c r="TPQ36" s="74"/>
      <c r="TPR36" s="74"/>
      <c r="TPS36" s="85"/>
      <c r="TPT36" s="80"/>
      <c r="TPU36" s="80"/>
      <c r="TPV36" s="85"/>
      <c r="TPW36" s="77"/>
      <c r="TPX36" s="74"/>
      <c r="TPY36" s="74"/>
      <c r="TPZ36" s="85"/>
      <c r="TQA36" s="74"/>
      <c r="TQB36" s="74"/>
      <c r="TQC36" s="85"/>
      <c r="TQD36" s="74"/>
      <c r="TQE36" s="74"/>
      <c r="TQF36" s="85"/>
      <c r="TQG36" s="74"/>
      <c r="TQH36" s="74"/>
      <c r="TQI36" s="85"/>
      <c r="TQJ36" s="80"/>
      <c r="TQK36" s="80"/>
      <c r="TQL36" s="85"/>
      <c r="TQM36" s="77"/>
      <c r="TQN36" s="74"/>
      <c r="TQO36" s="74"/>
      <c r="TQP36" s="85"/>
      <c r="TQQ36" s="74"/>
      <c r="TQR36" s="74"/>
      <c r="TQS36" s="85"/>
      <c r="TQT36" s="74"/>
      <c r="TQU36" s="74"/>
      <c r="TQV36" s="85"/>
      <c r="TQW36" s="74"/>
      <c r="TQX36" s="74"/>
      <c r="TQY36" s="85"/>
      <c r="TQZ36" s="80"/>
      <c r="TRA36" s="80"/>
      <c r="TRB36" s="85"/>
      <c r="TRC36" s="77"/>
      <c r="TRD36" s="74"/>
      <c r="TRE36" s="74"/>
      <c r="TRF36" s="85"/>
      <c r="TRG36" s="74"/>
      <c r="TRH36" s="74"/>
      <c r="TRI36" s="85"/>
      <c r="TRJ36" s="74"/>
      <c r="TRK36" s="74"/>
      <c r="TRL36" s="85"/>
      <c r="TRM36" s="74"/>
      <c r="TRN36" s="74"/>
      <c r="TRO36" s="85"/>
      <c r="TRP36" s="80"/>
      <c r="TRQ36" s="80"/>
      <c r="TRR36" s="85"/>
      <c r="TRS36" s="77"/>
      <c r="TRT36" s="74"/>
      <c r="TRU36" s="74"/>
      <c r="TRV36" s="85"/>
      <c r="TRW36" s="74"/>
      <c r="TRX36" s="74"/>
      <c r="TRY36" s="85"/>
      <c r="TRZ36" s="74"/>
      <c r="TSA36" s="74"/>
      <c r="TSB36" s="85"/>
      <c r="TSC36" s="74"/>
      <c r="TSD36" s="74"/>
      <c r="TSE36" s="85"/>
      <c r="TSF36" s="80"/>
      <c r="TSG36" s="80"/>
      <c r="TSH36" s="85"/>
      <c r="TSI36" s="77"/>
      <c r="TSJ36" s="74"/>
      <c r="TSK36" s="74"/>
      <c r="TSL36" s="85"/>
      <c r="TSM36" s="74"/>
      <c r="TSN36" s="74"/>
      <c r="TSO36" s="85"/>
      <c r="TSP36" s="74"/>
      <c r="TSQ36" s="74"/>
      <c r="TSR36" s="85"/>
      <c r="TSS36" s="74"/>
      <c r="TST36" s="74"/>
      <c r="TSU36" s="85"/>
      <c r="TSV36" s="80"/>
      <c r="TSW36" s="80"/>
      <c r="TSX36" s="85"/>
      <c r="TSY36" s="77"/>
      <c r="TSZ36" s="74"/>
      <c r="TTA36" s="74"/>
      <c r="TTB36" s="85"/>
      <c r="TTC36" s="74"/>
      <c r="TTD36" s="74"/>
      <c r="TTE36" s="85"/>
      <c r="TTF36" s="74"/>
      <c r="TTG36" s="74"/>
      <c r="TTH36" s="85"/>
      <c r="TTI36" s="74"/>
      <c r="TTJ36" s="74"/>
      <c r="TTK36" s="85"/>
      <c r="TTL36" s="80"/>
      <c r="TTM36" s="80"/>
      <c r="TTN36" s="85"/>
      <c r="TTO36" s="77"/>
      <c r="TTP36" s="74"/>
      <c r="TTQ36" s="74"/>
      <c r="TTR36" s="85"/>
      <c r="TTS36" s="74"/>
      <c r="TTT36" s="74"/>
      <c r="TTU36" s="85"/>
      <c r="TTV36" s="74"/>
      <c r="TTW36" s="74"/>
      <c r="TTX36" s="85"/>
      <c r="TTY36" s="74"/>
      <c r="TTZ36" s="74"/>
      <c r="TUA36" s="85"/>
      <c r="TUB36" s="80"/>
      <c r="TUC36" s="80"/>
      <c r="TUD36" s="85"/>
      <c r="TUE36" s="77"/>
      <c r="TUF36" s="74"/>
      <c r="TUG36" s="74"/>
      <c r="TUH36" s="85"/>
      <c r="TUI36" s="74"/>
      <c r="TUJ36" s="74"/>
      <c r="TUK36" s="85"/>
      <c r="TUL36" s="74"/>
      <c r="TUM36" s="74"/>
      <c r="TUN36" s="85"/>
      <c r="TUO36" s="74"/>
      <c r="TUP36" s="74"/>
      <c r="TUQ36" s="85"/>
      <c r="TUR36" s="80"/>
      <c r="TUS36" s="80"/>
      <c r="TUT36" s="85"/>
      <c r="TUU36" s="77"/>
      <c r="TUV36" s="74"/>
      <c r="TUW36" s="74"/>
      <c r="TUX36" s="85"/>
      <c r="TUY36" s="74"/>
      <c r="TUZ36" s="74"/>
      <c r="TVA36" s="85"/>
      <c r="TVB36" s="74"/>
      <c r="TVC36" s="74"/>
      <c r="TVD36" s="85"/>
      <c r="TVE36" s="74"/>
      <c r="TVF36" s="74"/>
      <c r="TVG36" s="85"/>
      <c r="TVH36" s="80"/>
      <c r="TVI36" s="80"/>
      <c r="TVJ36" s="85"/>
      <c r="TVK36" s="77"/>
      <c r="TVL36" s="74"/>
      <c r="TVM36" s="74"/>
      <c r="TVN36" s="85"/>
      <c r="TVO36" s="74"/>
      <c r="TVP36" s="74"/>
      <c r="TVQ36" s="85"/>
      <c r="TVR36" s="74"/>
      <c r="TVS36" s="74"/>
      <c r="TVT36" s="85"/>
      <c r="TVU36" s="74"/>
      <c r="TVV36" s="74"/>
      <c r="TVW36" s="85"/>
      <c r="TVX36" s="80"/>
      <c r="TVY36" s="80"/>
      <c r="TVZ36" s="85"/>
      <c r="TWA36" s="77"/>
      <c r="TWB36" s="74"/>
      <c r="TWC36" s="74"/>
      <c r="TWD36" s="85"/>
      <c r="TWE36" s="74"/>
      <c r="TWF36" s="74"/>
      <c r="TWG36" s="85"/>
      <c r="TWH36" s="74"/>
      <c r="TWI36" s="74"/>
      <c r="TWJ36" s="85"/>
      <c r="TWK36" s="74"/>
      <c r="TWL36" s="74"/>
      <c r="TWM36" s="85"/>
      <c r="TWN36" s="80"/>
      <c r="TWO36" s="80"/>
      <c r="TWP36" s="85"/>
      <c r="TWQ36" s="77"/>
      <c r="TWR36" s="74"/>
      <c r="TWS36" s="74"/>
      <c r="TWT36" s="85"/>
      <c r="TWU36" s="74"/>
      <c r="TWV36" s="74"/>
      <c r="TWW36" s="85"/>
      <c r="TWX36" s="74"/>
      <c r="TWY36" s="74"/>
      <c r="TWZ36" s="85"/>
      <c r="TXA36" s="74"/>
      <c r="TXB36" s="74"/>
      <c r="TXC36" s="85"/>
      <c r="TXD36" s="80"/>
      <c r="TXE36" s="80"/>
      <c r="TXF36" s="85"/>
      <c r="TXG36" s="77"/>
      <c r="TXH36" s="74"/>
      <c r="TXI36" s="74"/>
      <c r="TXJ36" s="85"/>
      <c r="TXK36" s="74"/>
      <c r="TXL36" s="74"/>
      <c r="TXM36" s="85"/>
      <c r="TXN36" s="74"/>
      <c r="TXO36" s="74"/>
      <c r="TXP36" s="85"/>
      <c r="TXQ36" s="74"/>
      <c r="TXR36" s="74"/>
      <c r="TXS36" s="85"/>
      <c r="TXT36" s="80"/>
      <c r="TXU36" s="80"/>
      <c r="TXV36" s="85"/>
      <c r="TXW36" s="77"/>
      <c r="TXX36" s="74"/>
      <c r="TXY36" s="74"/>
      <c r="TXZ36" s="85"/>
      <c r="TYA36" s="74"/>
      <c r="TYB36" s="74"/>
      <c r="TYC36" s="85"/>
      <c r="TYD36" s="74"/>
      <c r="TYE36" s="74"/>
      <c r="TYF36" s="85"/>
      <c r="TYG36" s="74"/>
      <c r="TYH36" s="74"/>
      <c r="TYI36" s="85"/>
      <c r="TYJ36" s="80"/>
      <c r="TYK36" s="80"/>
      <c r="TYL36" s="85"/>
      <c r="TYM36" s="77"/>
      <c r="TYN36" s="74"/>
      <c r="TYO36" s="74"/>
      <c r="TYP36" s="85"/>
      <c r="TYQ36" s="74"/>
      <c r="TYR36" s="74"/>
      <c r="TYS36" s="85"/>
      <c r="TYT36" s="74"/>
      <c r="TYU36" s="74"/>
      <c r="TYV36" s="85"/>
      <c r="TYW36" s="74"/>
      <c r="TYX36" s="74"/>
      <c r="TYY36" s="85"/>
      <c r="TYZ36" s="80"/>
      <c r="TZA36" s="80"/>
      <c r="TZB36" s="85"/>
      <c r="TZC36" s="77"/>
      <c r="TZD36" s="74"/>
      <c r="TZE36" s="74"/>
      <c r="TZF36" s="85"/>
      <c r="TZG36" s="74"/>
      <c r="TZH36" s="74"/>
      <c r="TZI36" s="85"/>
      <c r="TZJ36" s="74"/>
      <c r="TZK36" s="74"/>
      <c r="TZL36" s="85"/>
      <c r="TZM36" s="74"/>
      <c r="TZN36" s="74"/>
      <c r="TZO36" s="85"/>
      <c r="TZP36" s="80"/>
      <c r="TZQ36" s="80"/>
      <c r="TZR36" s="85"/>
      <c r="TZS36" s="77"/>
      <c r="TZT36" s="74"/>
      <c r="TZU36" s="74"/>
      <c r="TZV36" s="85"/>
      <c r="TZW36" s="74"/>
      <c r="TZX36" s="74"/>
      <c r="TZY36" s="85"/>
      <c r="TZZ36" s="74"/>
      <c r="UAA36" s="74"/>
      <c r="UAB36" s="85"/>
      <c r="UAC36" s="74"/>
      <c r="UAD36" s="74"/>
      <c r="UAE36" s="85"/>
      <c r="UAF36" s="80"/>
      <c r="UAG36" s="80"/>
      <c r="UAH36" s="85"/>
      <c r="UAI36" s="77"/>
      <c r="UAJ36" s="74"/>
      <c r="UAK36" s="74"/>
      <c r="UAL36" s="85"/>
      <c r="UAM36" s="74"/>
      <c r="UAN36" s="74"/>
      <c r="UAO36" s="85"/>
      <c r="UAP36" s="74"/>
      <c r="UAQ36" s="74"/>
      <c r="UAR36" s="85"/>
      <c r="UAS36" s="74"/>
      <c r="UAT36" s="74"/>
      <c r="UAU36" s="85"/>
      <c r="UAV36" s="80"/>
      <c r="UAW36" s="80"/>
      <c r="UAX36" s="85"/>
      <c r="UAY36" s="77"/>
      <c r="UAZ36" s="74"/>
      <c r="UBA36" s="74"/>
      <c r="UBB36" s="85"/>
      <c r="UBC36" s="74"/>
      <c r="UBD36" s="74"/>
      <c r="UBE36" s="85"/>
      <c r="UBF36" s="74"/>
      <c r="UBG36" s="74"/>
      <c r="UBH36" s="85"/>
      <c r="UBI36" s="74"/>
      <c r="UBJ36" s="74"/>
      <c r="UBK36" s="85"/>
      <c r="UBL36" s="80"/>
      <c r="UBM36" s="80"/>
      <c r="UBN36" s="85"/>
      <c r="UBO36" s="77"/>
      <c r="UBP36" s="74"/>
      <c r="UBQ36" s="74"/>
      <c r="UBR36" s="85"/>
      <c r="UBS36" s="74"/>
      <c r="UBT36" s="74"/>
      <c r="UBU36" s="85"/>
      <c r="UBV36" s="74"/>
      <c r="UBW36" s="74"/>
      <c r="UBX36" s="85"/>
      <c r="UBY36" s="74"/>
      <c r="UBZ36" s="74"/>
      <c r="UCA36" s="85"/>
      <c r="UCB36" s="80"/>
      <c r="UCC36" s="80"/>
      <c r="UCD36" s="85"/>
      <c r="UCE36" s="77"/>
      <c r="UCF36" s="74"/>
      <c r="UCG36" s="74"/>
      <c r="UCH36" s="85"/>
      <c r="UCI36" s="74"/>
      <c r="UCJ36" s="74"/>
      <c r="UCK36" s="85"/>
      <c r="UCL36" s="74"/>
      <c r="UCM36" s="74"/>
      <c r="UCN36" s="85"/>
      <c r="UCO36" s="74"/>
      <c r="UCP36" s="74"/>
      <c r="UCQ36" s="85"/>
      <c r="UCR36" s="80"/>
      <c r="UCS36" s="80"/>
      <c r="UCT36" s="85"/>
      <c r="UCU36" s="77"/>
      <c r="UCV36" s="74"/>
      <c r="UCW36" s="74"/>
      <c r="UCX36" s="85"/>
      <c r="UCY36" s="74"/>
      <c r="UCZ36" s="74"/>
      <c r="UDA36" s="85"/>
      <c r="UDB36" s="74"/>
      <c r="UDC36" s="74"/>
      <c r="UDD36" s="85"/>
      <c r="UDE36" s="74"/>
      <c r="UDF36" s="74"/>
      <c r="UDG36" s="85"/>
      <c r="UDH36" s="80"/>
      <c r="UDI36" s="80"/>
      <c r="UDJ36" s="85"/>
      <c r="UDK36" s="77"/>
      <c r="UDL36" s="74"/>
      <c r="UDM36" s="74"/>
      <c r="UDN36" s="85"/>
      <c r="UDO36" s="74"/>
      <c r="UDP36" s="74"/>
      <c r="UDQ36" s="85"/>
      <c r="UDR36" s="74"/>
      <c r="UDS36" s="74"/>
      <c r="UDT36" s="85"/>
      <c r="UDU36" s="74"/>
      <c r="UDV36" s="74"/>
      <c r="UDW36" s="85"/>
      <c r="UDX36" s="80"/>
      <c r="UDY36" s="80"/>
      <c r="UDZ36" s="85"/>
      <c r="UEA36" s="77"/>
      <c r="UEB36" s="74"/>
      <c r="UEC36" s="74"/>
      <c r="UED36" s="85"/>
      <c r="UEE36" s="74"/>
      <c r="UEF36" s="74"/>
      <c r="UEG36" s="85"/>
      <c r="UEH36" s="74"/>
      <c r="UEI36" s="74"/>
      <c r="UEJ36" s="85"/>
      <c r="UEK36" s="74"/>
      <c r="UEL36" s="74"/>
      <c r="UEM36" s="85"/>
      <c r="UEN36" s="80"/>
      <c r="UEO36" s="80"/>
      <c r="UEP36" s="85"/>
      <c r="UEQ36" s="77"/>
      <c r="UER36" s="74"/>
      <c r="UES36" s="74"/>
      <c r="UET36" s="85"/>
      <c r="UEU36" s="74"/>
      <c r="UEV36" s="74"/>
      <c r="UEW36" s="85"/>
      <c r="UEX36" s="74"/>
      <c r="UEY36" s="74"/>
      <c r="UEZ36" s="85"/>
      <c r="UFA36" s="74"/>
      <c r="UFB36" s="74"/>
      <c r="UFC36" s="85"/>
      <c r="UFD36" s="80"/>
      <c r="UFE36" s="80"/>
      <c r="UFF36" s="85"/>
      <c r="UFG36" s="77"/>
      <c r="UFH36" s="74"/>
      <c r="UFI36" s="74"/>
      <c r="UFJ36" s="85"/>
      <c r="UFK36" s="74"/>
      <c r="UFL36" s="74"/>
      <c r="UFM36" s="85"/>
      <c r="UFN36" s="74"/>
      <c r="UFO36" s="74"/>
      <c r="UFP36" s="85"/>
      <c r="UFQ36" s="74"/>
      <c r="UFR36" s="74"/>
      <c r="UFS36" s="85"/>
      <c r="UFT36" s="80"/>
      <c r="UFU36" s="80"/>
      <c r="UFV36" s="85"/>
      <c r="UFW36" s="77"/>
      <c r="UFX36" s="74"/>
      <c r="UFY36" s="74"/>
      <c r="UFZ36" s="85"/>
      <c r="UGA36" s="74"/>
      <c r="UGB36" s="74"/>
      <c r="UGC36" s="85"/>
      <c r="UGD36" s="74"/>
      <c r="UGE36" s="74"/>
      <c r="UGF36" s="85"/>
      <c r="UGG36" s="74"/>
      <c r="UGH36" s="74"/>
      <c r="UGI36" s="85"/>
      <c r="UGJ36" s="80"/>
      <c r="UGK36" s="80"/>
      <c r="UGL36" s="85"/>
      <c r="UGM36" s="77"/>
      <c r="UGN36" s="74"/>
      <c r="UGO36" s="74"/>
      <c r="UGP36" s="85"/>
      <c r="UGQ36" s="74"/>
      <c r="UGR36" s="74"/>
      <c r="UGS36" s="85"/>
      <c r="UGT36" s="74"/>
      <c r="UGU36" s="74"/>
      <c r="UGV36" s="85"/>
      <c r="UGW36" s="74"/>
      <c r="UGX36" s="74"/>
      <c r="UGY36" s="85"/>
      <c r="UGZ36" s="80"/>
      <c r="UHA36" s="80"/>
      <c r="UHB36" s="85"/>
      <c r="UHC36" s="77"/>
      <c r="UHD36" s="74"/>
      <c r="UHE36" s="74"/>
      <c r="UHF36" s="85"/>
      <c r="UHG36" s="74"/>
      <c r="UHH36" s="74"/>
      <c r="UHI36" s="85"/>
      <c r="UHJ36" s="74"/>
      <c r="UHK36" s="74"/>
      <c r="UHL36" s="85"/>
      <c r="UHM36" s="74"/>
      <c r="UHN36" s="74"/>
      <c r="UHO36" s="85"/>
      <c r="UHP36" s="80"/>
      <c r="UHQ36" s="80"/>
      <c r="UHR36" s="85"/>
      <c r="UHS36" s="77"/>
      <c r="UHT36" s="74"/>
      <c r="UHU36" s="74"/>
      <c r="UHV36" s="85"/>
      <c r="UHW36" s="74"/>
      <c r="UHX36" s="74"/>
      <c r="UHY36" s="85"/>
      <c r="UHZ36" s="74"/>
      <c r="UIA36" s="74"/>
      <c r="UIB36" s="85"/>
      <c r="UIC36" s="74"/>
      <c r="UID36" s="74"/>
      <c r="UIE36" s="85"/>
      <c r="UIF36" s="80"/>
      <c r="UIG36" s="80"/>
      <c r="UIH36" s="85"/>
      <c r="UII36" s="77"/>
      <c r="UIJ36" s="74"/>
      <c r="UIK36" s="74"/>
      <c r="UIL36" s="85"/>
      <c r="UIM36" s="74"/>
      <c r="UIN36" s="74"/>
      <c r="UIO36" s="85"/>
      <c r="UIP36" s="74"/>
      <c r="UIQ36" s="74"/>
      <c r="UIR36" s="85"/>
      <c r="UIS36" s="74"/>
      <c r="UIT36" s="74"/>
      <c r="UIU36" s="85"/>
      <c r="UIV36" s="80"/>
      <c r="UIW36" s="80"/>
      <c r="UIX36" s="85"/>
      <c r="UIY36" s="77"/>
      <c r="UIZ36" s="74"/>
      <c r="UJA36" s="74"/>
      <c r="UJB36" s="85"/>
      <c r="UJC36" s="74"/>
      <c r="UJD36" s="74"/>
      <c r="UJE36" s="85"/>
      <c r="UJF36" s="74"/>
      <c r="UJG36" s="74"/>
      <c r="UJH36" s="85"/>
      <c r="UJI36" s="74"/>
      <c r="UJJ36" s="74"/>
      <c r="UJK36" s="85"/>
      <c r="UJL36" s="80"/>
      <c r="UJM36" s="80"/>
      <c r="UJN36" s="85"/>
      <c r="UJO36" s="77"/>
      <c r="UJP36" s="74"/>
      <c r="UJQ36" s="74"/>
      <c r="UJR36" s="85"/>
      <c r="UJS36" s="74"/>
      <c r="UJT36" s="74"/>
      <c r="UJU36" s="85"/>
      <c r="UJV36" s="74"/>
      <c r="UJW36" s="74"/>
      <c r="UJX36" s="85"/>
      <c r="UJY36" s="74"/>
      <c r="UJZ36" s="74"/>
      <c r="UKA36" s="85"/>
      <c r="UKB36" s="80"/>
      <c r="UKC36" s="80"/>
      <c r="UKD36" s="85"/>
      <c r="UKE36" s="77"/>
      <c r="UKF36" s="74"/>
      <c r="UKG36" s="74"/>
      <c r="UKH36" s="85"/>
      <c r="UKI36" s="74"/>
      <c r="UKJ36" s="74"/>
      <c r="UKK36" s="85"/>
      <c r="UKL36" s="74"/>
      <c r="UKM36" s="74"/>
      <c r="UKN36" s="85"/>
      <c r="UKO36" s="74"/>
      <c r="UKP36" s="74"/>
      <c r="UKQ36" s="85"/>
      <c r="UKR36" s="80"/>
      <c r="UKS36" s="80"/>
      <c r="UKT36" s="85"/>
      <c r="UKU36" s="77"/>
      <c r="UKV36" s="74"/>
      <c r="UKW36" s="74"/>
      <c r="UKX36" s="85"/>
      <c r="UKY36" s="74"/>
      <c r="UKZ36" s="74"/>
      <c r="ULA36" s="85"/>
      <c r="ULB36" s="74"/>
      <c r="ULC36" s="74"/>
      <c r="ULD36" s="85"/>
      <c r="ULE36" s="74"/>
      <c r="ULF36" s="74"/>
      <c r="ULG36" s="85"/>
      <c r="ULH36" s="80"/>
      <c r="ULI36" s="80"/>
      <c r="ULJ36" s="85"/>
      <c r="ULK36" s="77"/>
      <c r="ULL36" s="74"/>
      <c r="ULM36" s="74"/>
      <c r="ULN36" s="85"/>
      <c r="ULO36" s="74"/>
      <c r="ULP36" s="74"/>
      <c r="ULQ36" s="85"/>
      <c r="ULR36" s="74"/>
      <c r="ULS36" s="74"/>
      <c r="ULT36" s="85"/>
      <c r="ULU36" s="74"/>
      <c r="ULV36" s="74"/>
      <c r="ULW36" s="85"/>
      <c r="ULX36" s="80"/>
      <c r="ULY36" s="80"/>
      <c r="ULZ36" s="85"/>
      <c r="UMA36" s="77"/>
      <c r="UMB36" s="74"/>
      <c r="UMC36" s="74"/>
      <c r="UMD36" s="85"/>
      <c r="UME36" s="74"/>
      <c r="UMF36" s="74"/>
      <c r="UMG36" s="85"/>
      <c r="UMH36" s="74"/>
      <c r="UMI36" s="74"/>
      <c r="UMJ36" s="85"/>
      <c r="UMK36" s="74"/>
      <c r="UML36" s="74"/>
      <c r="UMM36" s="85"/>
      <c r="UMN36" s="80"/>
      <c r="UMO36" s="80"/>
      <c r="UMP36" s="85"/>
      <c r="UMQ36" s="77"/>
      <c r="UMR36" s="74"/>
      <c r="UMS36" s="74"/>
      <c r="UMT36" s="85"/>
      <c r="UMU36" s="74"/>
      <c r="UMV36" s="74"/>
      <c r="UMW36" s="85"/>
      <c r="UMX36" s="74"/>
      <c r="UMY36" s="74"/>
      <c r="UMZ36" s="85"/>
      <c r="UNA36" s="74"/>
      <c r="UNB36" s="74"/>
      <c r="UNC36" s="85"/>
      <c r="UND36" s="80"/>
      <c r="UNE36" s="80"/>
      <c r="UNF36" s="85"/>
      <c r="UNG36" s="77"/>
      <c r="UNH36" s="74"/>
      <c r="UNI36" s="74"/>
      <c r="UNJ36" s="85"/>
      <c r="UNK36" s="74"/>
      <c r="UNL36" s="74"/>
      <c r="UNM36" s="85"/>
      <c r="UNN36" s="74"/>
      <c r="UNO36" s="74"/>
      <c r="UNP36" s="85"/>
      <c r="UNQ36" s="74"/>
      <c r="UNR36" s="74"/>
      <c r="UNS36" s="85"/>
      <c r="UNT36" s="80"/>
      <c r="UNU36" s="80"/>
      <c r="UNV36" s="85"/>
      <c r="UNW36" s="77"/>
      <c r="UNX36" s="74"/>
      <c r="UNY36" s="74"/>
      <c r="UNZ36" s="85"/>
      <c r="UOA36" s="74"/>
      <c r="UOB36" s="74"/>
      <c r="UOC36" s="85"/>
      <c r="UOD36" s="74"/>
      <c r="UOE36" s="74"/>
      <c r="UOF36" s="85"/>
      <c r="UOG36" s="74"/>
      <c r="UOH36" s="74"/>
      <c r="UOI36" s="85"/>
      <c r="UOJ36" s="80"/>
      <c r="UOK36" s="80"/>
      <c r="UOL36" s="85"/>
      <c r="UOM36" s="77"/>
      <c r="UON36" s="74"/>
      <c r="UOO36" s="74"/>
      <c r="UOP36" s="85"/>
      <c r="UOQ36" s="74"/>
      <c r="UOR36" s="74"/>
      <c r="UOS36" s="85"/>
      <c r="UOT36" s="74"/>
      <c r="UOU36" s="74"/>
      <c r="UOV36" s="85"/>
      <c r="UOW36" s="74"/>
      <c r="UOX36" s="74"/>
      <c r="UOY36" s="85"/>
      <c r="UOZ36" s="80"/>
      <c r="UPA36" s="80"/>
      <c r="UPB36" s="85"/>
      <c r="UPC36" s="77"/>
      <c r="UPD36" s="74"/>
      <c r="UPE36" s="74"/>
      <c r="UPF36" s="85"/>
      <c r="UPG36" s="74"/>
      <c r="UPH36" s="74"/>
      <c r="UPI36" s="85"/>
      <c r="UPJ36" s="74"/>
      <c r="UPK36" s="74"/>
      <c r="UPL36" s="85"/>
      <c r="UPM36" s="74"/>
      <c r="UPN36" s="74"/>
      <c r="UPO36" s="85"/>
      <c r="UPP36" s="80"/>
      <c r="UPQ36" s="80"/>
      <c r="UPR36" s="85"/>
      <c r="UPS36" s="77"/>
      <c r="UPT36" s="74"/>
      <c r="UPU36" s="74"/>
      <c r="UPV36" s="85"/>
      <c r="UPW36" s="74"/>
      <c r="UPX36" s="74"/>
      <c r="UPY36" s="85"/>
      <c r="UPZ36" s="74"/>
      <c r="UQA36" s="74"/>
      <c r="UQB36" s="85"/>
      <c r="UQC36" s="74"/>
      <c r="UQD36" s="74"/>
      <c r="UQE36" s="85"/>
      <c r="UQF36" s="80"/>
      <c r="UQG36" s="80"/>
      <c r="UQH36" s="85"/>
      <c r="UQI36" s="77"/>
      <c r="UQJ36" s="74"/>
      <c r="UQK36" s="74"/>
      <c r="UQL36" s="85"/>
      <c r="UQM36" s="74"/>
      <c r="UQN36" s="74"/>
      <c r="UQO36" s="85"/>
      <c r="UQP36" s="74"/>
      <c r="UQQ36" s="74"/>
      <c r="UQR36" s="85"/>
      <c r="UQS36" s="74"/>
      <c r="UQT36" s="74"/>
      <c r="UQU36" s="85"/>
      <c r="UQV36" s="80"/>
      <c r="UQW36" s="80"/>
      <c r="UQX36" s="85"/>
      <c r="UQY36" s="77"/>
      <c r="UQZ36" s="74"/>
      <c r="URA36" s="74"/>
      <c r="URB36" s="85"/>
      <c r="URC36" s="74"/>
      <c r="URD36" s="74"/>
      <c r="URE36" s="85"/>
      <c r="URF36" s="74"/>
      <c r="URG36" s="74"/>
      <c r="URH36" s="85"/>
      <c r="URI36" s="74"/>
      <c r="URJ36" s="74"/>
      <c r="URK36" s="85"/>
      <c r="URL36" s="80"/>
      <c r="URM36" s="80"/>
      <c r="URN36" s="85"/>
      <c r="URO36" s="77"/>
      <c r="URP36" s="74"/>
      <c r="URQ36" s="74"/>
      <c r="URR36" s="85"/>
      <c r="URS36" s="74"/>
      <c r="URT36" s="74"/>
      <c r="URU36" s="85"/>
      <c r="URV36" s="74"/>
      <c r="URW36" s="74"/>
      <c r="URX36" s="85"/>
      <c r="URY36" s="74"/>
      <c r="URZ36" s="74"/>
      <c r="USA36" s="85"/>
      <c r="USB36" s="80"/>
      <c r="USC36" s="80"/>
      <c r="USD36" s="85"/>
      <c r="USE36" s="77"/>
      <c r="USF36" s="74"/>
      <c r="USG36" s="74"/>
      <c r="USH36" s="85"/>
      <c r="USI36" s="74"/>
      <c r="USJ36" s="74"/>
      <c r="USK36" s="85"/>
      <c r="USL36" s="74"/>
      <c r="USM36" s="74"/>
      <c r="USN36" s="85"/>
      <c r="USO36" s="74"/>
      <c r="USP36" s="74"/>
      <c r="USQ36" s="85"/>
      <c r="USR36" s="80"/>
      <c r="USS36" s="80"/>
      <c r="UST36" s="85"/>
      <c r="USU36" s="77"/>
      <c r="USV36" s="74"/>
      <c r="USW36" s="74"/>
      <c r="USX36" s="85"/>
      <c r="USY36" s="74"/>
      <c r="USZ36" s="74"/>
      <c r="UTA36" s="85"/>
      <c r="UTB36" s="74"/>
      <c r="UTC36" s="74"/>
      <c r="UTD36" s="85"/>
      <c r="UTE36" s="74"/>
      <c r="UTF36" s="74"/>
      <c r="UTG36" s="85"/>
      <c r="UTH36" s="80"/>
      <c r="UTI36" s="80"/>
      <c r="UTJ36" s="85"/>
      <c r="UTK36" s="77"/>
      <c r="UTL36" s="74"/>
      <c r="UTM36" s="74"/>
      <c r="UTN36" s="85"/>
      <c r="UTO36" s="74"/>
      <c r="UTP36" s="74"/>
      <c r="UTQ36" s="85"/>
      <c r="UTR36" s="74"/>
      <c r="UTS36" s="74"/>
      <c r="UTT36" s="85"/>
      <c r="UTU36" s="74"/>
      <c r="UTV36" s="74"/>
      <c r="UTW36" s="85"/>
      <c r="UTX36" s="80"/>
      <c r="UTY36" s="80"/>
      <c r="UTZ36" s="85"/>
      <c r="UUA36" s="77"/>
      <c r="UUB36" s="74"/>
      <c r="UUC36" s="74"/>
      <c r="UUD36" s="85"/>
      <c r="UUE36" s="74"/>
      <c r="UUF36" s="74"/>
      <c r="UUG36" s="85"/>
      <c r="UUH36" s="74"/>
      <c r="UUI36" s="74"/>
      <c r="UUJ36" s="85"/>
      <c r="UUK36" s="74"/>
      <c r="UUL36" s="74"/>
      <c r="UUM36" s="85"/>
      <c r="UUN36" s="80"/>
      <c r="UUO36" s="80"/>
      <c r="UUP36" s="85"/>
      <c r="UUQ36" s="77"/>
      <c r="UUR36" s="74"/>
      <c r="UUS36" s="74"/>
      <c r="UUT36" s="85"/>
      <c r="UUU36" s="74"/>
      <c r="UUV36" s="74"/>
      <c r="UUW36" s="85"/>
      <c r="UUX36" s="74"/>
      <c r="UUY36" s="74"/>
      <c r="UUZ36" s="85"/>
      <c r="UVA36" s="74"/>
      <c r="UVB36" s="74"/>
      <c r="UVC36" s="85"/>
      <c r="UVD36" s="80"/>
      <c r="UVE36" s="80"/>
      <c r="UVF36" s="85"/>
      <c r="UVG36" s="77"/>
      <c r="UVH36" s="74"/>
      <c r="UVI36" s="74"/>
      <c r="UVJ36" s="85"/>
      <c r="UVK36" s="74"/>
      <c r="UVL36" s="74"/>
      <c r="UVM36" s="85"/>
      <c r="UVN36" s="74"/>
      <c r="UVO36" s="74"/>
      <c r="UVP36" s="85"/>
      <c r="UVQ36" s="74"/>
      <c r="UVR36" s="74"/>
      <c r="UVS36" s="85"/>
      <c r="UVT36" s="80"/>
      <c r="UVU36" s="80"/>
      <c r="UVV36" s="85"/>
      <c r="UVW36" s="77"/>
      <c r="UVX36" s="74"/>
      <c r="UVY36" s="74"/>
      <c r="UVZ36" s="85"/>
      <c r="UWA36" s="74"/>
      <c r="UWB36" s="74"/>
      <c r="UWC36" s="85"/>
      <c r="UWD36" s="74"/>
      <c r="UWE36" s="74"/>
      <c r="UWF36" s="85"/>
      <c r="UWG36" s="74"/>
      <c r="UWH36" s="74"/>
      <c r="UWI36" s="85"/>
      <c r="UWJ36" s="80"/>
      <c r="UWK36" s="80"/>
      <c r="UWL36" s="85"/>
      <c r="UWM36" s="77"/>
      <c r="UWN36" s="74"/>
      <c r="UWO36" s="74"/>
      <c r="UWP36" s="85"/>
      <c r="UWQ36" s="74"/>
      <c r="UWR36" s="74"/>
      <c r="UWS36" s="85"/>
      <c r="UWT36" s="74"/>
      <c r="UWU36" s="74"/>
      <c r="UWV36" s="85"/>
      <c r="UWW36" s="74"/>
      <c r="UWX36" s="74"/>
      <c r="UWY36" s="85"/>
      <c r="UWZ36" s="80"/>
      <c r="UXA36" s="80"/>
      <c r="UXB36" s="85"/>
      <c r="UXC36" s="77"/>
      <c r="UXD36" s="74"/>
      <c r="UXE36" s="74"/>
      <c r="UXF36" s="85"/>
      <c r="UXG36" s="74"/>
      <c r="UXH36" s="74"/>
      <c r="UXI36" s="85"/>
      <c r="UXJ36" s="74"/>
      <c r="UXK36" s="74"/>
      <c r="UXL36" s="85"/>
      <c r="UXM36" s="74"/>
      <c r="UXN36" s="74"/>
      <c r="UXO36" s="85"/>
      <c r="UXP36" s="80"/>
      <c r="UXQ36" s="80"/>
      <c r="UXR36" s="85"/>
      <c r="UXS36" s="77"/>
      <c r="UXT36" s="74"/>
      <c r="UXU36" s="74"/>
      <c r="UXV36" s="85"/>
      <c r="UXW36" s="74"/>
      <c r="UXX36" s="74"/>
      <c r="UXY36" s="85"/>
      <c r="UXZ36" s="74"/>
      <c r="UYA36" s="74"/>
      <c r="UYB36" s="85"/>
      <c r="UYC36" s="74"/>
      <c r="UYD36" s="74"/>
      <c r="UYE36" s="85"/>
      <c r="UYF36" s="80"/>
      <c r="UYG36" s="80"/>
      <c r="UYH36" s="85"/>
      <c r="UYI36" s="77"/>
      <c r="UYJ36" s="74"/>
      <c r="UYK36" s="74"/>
      <c r="UYL36" s="85"/>
      <c r="UYM36" s="74"/>
      <c r="UYN36" s="74"/>
      <c r="UYO36" s="85"/>
      <c r="UYP36" s="74"/>
      <c r="UYQ36" s="74"/>
      <c r="UYR36" s="85"/>
      <c r="UYS36" s="74"/>
      <c r="UYT36" s="74"/>
      <c r="UYU36" s="85"/>
      <c r="UYV36" s="80"/>
      <c r="UYW36" s="80"/>
      <c r="UYX36" s="85"/>
      <c r="UYY36" s="77"/>
      <c r="UYZ36" s="74"/>
      <c r="UZA36" s="74"/>
      <c r="UZB36" s="85"/>
      <c r="UZC36" s="74"/>
      <c r="UZD36" s="74"/>
      <c r="UZE36" s="85"/>
      <c r="UZF36" s="74"/>
      <c r="UZG36" s="74"/>
      <c r="UZH36" s="85"/>
      <c r="UZI36" s="74"/>
      <c r="UZJ36" s="74"/>
      <c r="UZK36" s="85"/>
      <c r="UZL36" s="80"/>
      <c r="UZM36" s="80"/>
      <c r="UZN36" s="85"/>
      <c r="UZO36" s="77"/>
      <c r="UZP36" s="74"/>
      <c r="UZQ36" s="74"/>
      <c r="UZR36" s="85"/>
      <c r="UZS36" s="74"/>
      <c r="UZT36" s="74"/>
      <c r="UZU36" s="85"/>
      <c r="UZV36" s="74"/>
      <c r="UZW36" s="74"/>
      <c r="UZX36" s="85"/>
      <c r="UZY36" s="74"/>
      <c r="UZZ36" s="74"/>
      <c r="VAA36" s="85"/>
      <c r="VAB36" s="80"/>
      <c r="VAC36" s="80"/>
      <c r="VAD36" s="85"/>
      <c r="VAE36" s="77"/>
      <c r="VAF36" s="74"/>
      <c r="VAG36" s="74"/>
      <c r="VAH36" s="85"/>
      <c r="VAI36" s="74"/>
      <c r="VAJ36" s="74"/>
      <c r="VAK36" s="85"/>
      <c r="VAL36" s="74"/>
      <c r="VAM36" s="74"/>
      <c r="VAN36" s="85"/>
      <c r="VAO36" s="74"/>
      <c r="VAP36" s="74"/>
      <c r="VAQ36" s="85"/>
      <c r="VAR36" s="80"/>
      <c r="VAS36" s="80"/>
      <c r="VAT36" s="85"/>
      <c r="VAU36" s="77"/>
      <c r="VAV36" s="74"/>
      <c r="VAW36" s="74"/>
      <c r="VAX36" s="85"/>
      <c r="VAY36" s="74"/>
      <c r="VAZ36" s="74"/>
      <c r="VBA36" s="85"/>
      <c r="VBB36" s="74"/>
      <c r="VBC36" s="74"/>
      <c r="VBD36" s="85"/>
      <c r="VBE36" s="74"/>
      <c r="VBF36" s="74"/>
      <c r="VBG36" s="85"/>
      <c r="VBH36" s="80"/>
      <c r="VBI36" s="80"/>
      <c r="VBJ36" s="85"/>
      <c r="VBK36" s="77"/>
      <c r="VBL36" s="74"/>
      <c r="VBM36" s="74"/>
      <c r="VBN36" s="85"/>
      <c r="VBO36" s="74"/>
      <c r="VBP36" s="74"/>
      <c r="VBQ36" s="85"/>
      <c r="VBR36" s="74"/>
      <c r="VBS36" s="74"/>
      <c r="VBT36" s="85"/>
      <c r="VBU36" s="74"/>
      <c r="VBV36" s="74"/>
      <c r="VBW36" s="85"/>
      <c r="VBX36" s="80"/>
      <c r="VBY36" s="80"/>
      <c r="VBZ36" s="85"/>
      <c r="VCA36" s="77"/>
      <c r="VCB36" s="74"/>
      <c r="VCC36" s="74"/>
      <c r="VCD36" s="85"/>
      <c r="VCE36" s="74"/>
      <c r="VCF36" s="74"/>
      <c r="VCG36" s="85"/>
      <c r="VCH36" s="74"/>
      <c r="VCI36" s="74"/>
      <c r="VCJ36" s="85"/>
      <c r="VCK36" s="74"/>
      <c r="VCL36" s="74"/>
      <c r="VCM36" s="85"/>
      <c r="VCN36" s="80"/>
      <c r="VCO36" s="80"/>
      <c r="VCP36" s="85"/>
      <c r="VCQ36" s="77"/>
      <c r="VCR36" s="74"/>
      <c r="VCS36" s="74"/>
      <c r="VCT36" s="85"/>
      <c r="VCU36" s="74"/>
      <c r="VCV36" s="74"/>
      <c r="VCW36" s="85"/>
      <c r="VCX36" s="74"/>
      <c r="VCY36" s="74"/>
      <c r="VCZ36" s="85"/>
      <c r="VDA36" s="74"/>
      <c r="VDB36" s="74"/>
      <c r="VDC36" s="85"/>
      <c r="VDD36" s="80"/>
      <c r="VDE36" s="80"/>
      <c r="VDF36" s="85"/>
      <c r="VDG36" s="77"/>
      <c r="VDH36" s="74"/>
      <c r="VDI36" s="74"/>
      <c r="VDJ36" s="85"/>
      <c r="VDK36" s="74"/>
      <c r="VDL36" s="74"/>
      <c r="VDM36" s="85"/>
      <c r="VDN36" s="74"/>
      <c r="VDO36" s="74"/>
      <c r="VDP36" s="85"/>
      <c r="VDQ36" s="74"/>
      <c r="VDR36" s="74"/>
      <c r="VDS36" s="85"/>
      <c r="VDT36" s="80"/>
      <c r="VDU36" s="80"/>
      <c r="VDV36" s="85"/>
      <c r="VDW36" s="77"/>
      <c r="VDX36" s="74"/>
      <c r="VDY36" s="74"/>
      <c r="VDZ36" s="85"/>
      <c r="VEA36" s="74"/>
      <c r="VEB36" s="74"/>
      <c r="VEC36" s="85"/>
      <c r="VED36" s="74"/>
      <c r="VEE36" s="74"/>
      <c r="VEF36" s="85"/>
      <c r="VEG36" s="74"/>
      <c r="VEH36" s="74"/>
      <c r="VEI36" s="85"/>
      <c r="VEJ36" s="80"/>
      <c r="VEK36" s="80"/>
      <c r="VEL36" s="85"/>
      <c r="VEM36" s="77"/>
      <c r="VEN36" s="74"/>
      <c r="VEO36" s="74"/>
      <c r="VEP36" s="85"/>
      <c r="VEQ36" s="74"/>
      <c r="VER36" s="74"/>
      <c r="VES36" s="85"/>
      <c r="VET36" s="74"/>
      <c r="VEU36" s="74"/>
      <c r="VEV36" s="85"/>
      <c r="VEW36" s="74"/>
      <c r="VEX36" s="74"/>
      <c r="VEY36" s="85"/>
      <c r="VEZ36" s="80"/>
      <c r="VFA36" s="80"/>
      <c r="VFB36" s="85"/>
      <c r="VFC36" s="77"/>
      <c r="VFD36" s="74"/>
      <c r="VFE36" s="74"/>
      <c r="VFF36" s="85"/>
      <c r="VFG36" s="74"/>
      <c r="VFH36" s="74"/>
      <c r="VFI36" s="85"/>
      <c r="VFJ36" s="74"/>
      <c r="VFK36" s="74"/>
      <c r="VFL36" s="85"/>
      <c r="VFM36" s="74"/>
      <c r="VFN36" s="74"/>
      <c r="VFO36" s="85"/>
      <c r="VFP36" s="80"/>
      <c r="VFQ36" s="80"/>
      <c r="VFR36" s="85"/>
      <c r="VFS36" s="77"/>
      <c r="VFT36" s="74"/>
      <c r="VFU36" s="74"/>
      <c r="VFV36" s="85"/>
      <c r="VFW36" s="74"/>
      <c r="VFX36" s="74"/>
      <c r="VFY36" s="85"/>
      <c r="VFZ36" s="74"/>
      <c r="VGA36" s="74"/>
      <c r="VGB36" s="85"/>
      <c r="VGC36" s="74"/>
      <c r="VGD36" s="74"/>
      <c r="VGE36" s="85"/>
      <c r="VGF36" s="80"/>
      <c r="VGG36" s="80"/>
      <c r="VGH36" s="85"/>
      <c r="VGI36" s="77"/>
      <c r="VGJ36" s="74"/>
      <c r="VGK36" s="74"/>
      <c r="VGL36" s="85"/>
      <c r="VGM36" s="74"/>
      <c r="VGN36" s="74"/>
      <c r="VGO36" s="85"/>
      <c r="VGP36" s="74"/>
      <c r="VGQ36" s="74"/>
      <c r="VGR36" s="85"/>
      <c r="VGS36" s="74"/>
      <c r="VGT36" s="74"/>
      <c r="VGU36" s="85"/>
      <c r="VGV36" s="80"/>
      <c r="VGW36" s="80"/>
      <c r="VGX36" s="85"/>
      <c r="VGY36" s="77"/>
      <c r="VGZ36" s="74"/>
      <c r="VHA36" s="74"/>
      <c r="VHB36" s="85"/>
      <c r="VHC36" s="74"/>
      <c r="VHD36" s="74"/>
      <c r="VHE36" s="85"/>
      <c r="VHF36" s="74"/>
      <c r="VHG36" s="74"/>
      <c r="VHH36" s="85"/>
      <c r="VHI36" s="74"/>
      <c r="VHJ36" s="74"/>
      <c r="VHK36" s="85"/>
      <c r="VHL36" s="80"/>
      <c r="VHM36" s="80"/>
      <c r="VHN36" s="85"/>
      <c r="VHO36" s="77"/>
      <c r="VHP36" s="74"/>
      <c r="VHQ36" s="74"/>
      <c r="VHR36" s="85"/>
      <c r="VHS36" s="74"/>
      <c r="VHT36" s="74"/>
      <c r="VHU36" s="85"/>
      <c r="VHV36" s="74"/>
      <c r="VHW36" s="74"/>
      <c r="VHX36" s="85"/>
      <c r="VHY36" s="74"/>
      <c r="VHZ36" s="74"/>
      <c r="VIA36" s="85"/>
      <c r="VIB36" s="80"/>
      <c r="VIC36" s="80"/>
      <c r="VID36" s="85"/>
      <c r="VIE36" s="77"/>
      <c r="VIF36" s="74"/>
      <c r="VIG36" s="74"/>
      <c r="VIH36" s="85"/>
      <c r="VII36" s="74"/>
      <c r="VIJ36" s="74"/>
      <c r="VIK36" s="85"/>
      <c r="VIL36" s="74"/>
      <c r="VIM36" s="74"/>
      <c r="VIN36" s="85"/>
      <c r="VIO36" s="74"/>
      <c r="VIP36" s="74"/>
      <c r="VIQ36" s="85"/>
      <c r="VIR36" s="80"/>
      <c r="VIS36" s="80"/>
      <c r="VIT36" s="85"/>
      <c r="VIU36" s="77"/>
      <c r="VIV36" s="74"/>
      <c r="VIW36" s="74"/>
      <c r="VIX36" s="85"/>
      <c r="VIY36" s="74"/>
      <c r="VIZ36" s="74"/>
      <c r="VJA36" s="85"/>
      <c r="VJB36" s="74"/>
      <c r="VJC36" s="74"/>
      <c r="VJD36" s="85"/>
      <c r="VJE36" s="74"/>
      <c r="VJF36" s="74"/>
      <c r="VJG36" s="85"/>
      <c r="VJH36" s="80"/>
      <c r="VJI36" s="80"/>
      <c r="VJJ36" s="85"/>
      <c r="VJK36" s="77"/>
      <c r="VJL36" s="74"/>
      <c r="VJM36" s="74"/>
      <c r="VJN36" s="85"/>
      <c r="VJO36" s="74"/>
      <c r="VJP36" s="74"/>
      <c r="VJQ36" s="85"/>
      <c r="VJR36" s="74"/>
      <c r="VJS36" s="74"/>
      <c r="VJT36" s="85"/>
      <c r="VJU36" s="74"/>
      <c r="VJV36" s="74"/>
      <c r="VJW36" s="85"/>
      <c r="VJX36" s="80"/>
      <c r="VJY36" s="80"/>
      <c r="VJZ36" s="85"/>
      <c r="VKA36" s="77"/>
      <c r="VKB36" s="74"/>
      <c r="VKC36" s="74"/>
      <c r="VKD36" s="85"/>
      <c r="VKE36" s="74"/>
      <c r="VKF36" s="74"/>
      <c r="VKG36" s="85"/>
      <c r="VKH36" s="74"/>
      <c r="VKI36" s="74"/>
      <c r="VKJ36" s="85"/>
      <c r="VKK36" s="74"/>
      <c r="VKL36" s="74"/>
      <c r="VKM36" s="85"/>
      <c r="VKN36" s="80"/>
      <c r="VKO36" s="80"/>
      <c r="VKP36" s="85"/>
      <c r="VKQ36" s="77"/>
      <c r="VKR36" s="74"/>
      <c r="VKS36" s="74"/>
      <c r="VKT36" s="85"/>
      <c r="VKU36" s="74"/>
      <c r="VKV36" s="74"/>
      <c r="VKW36" s="85"/>
      <c r="VKX36" s="74"/>
      <c r="VKY36" s="74"/>
      <c r="VKZ36" s="85"/>
      <c r="VLA36" s="74"/>
      <c r="VLB36" s="74"/>
      <c r="VLC36" s="85"/>
      <c r="VLD36" s="80"/>
      <c r="VLE36" s="80"/>
      <c r="VLF36" s="85"/>
      <c r="VLG36" s="77"/>
      <c r="VLH36" s="74"/>
      <c r="VLI36" s="74"/>
      <c r="VLJ36" s="85"/>
      <c r="VLK36" s="74"/>
      <c r="VLL36" s="74"/>
      <c r="VLM36" s="85"/>
      <c r="VLN36" s="74"/>
      <c r="VLO36" s="74"/>
      <c r="VLP36" s="85"/>
      <c r="VLQ36" s="74"/>
      <c r="VLR36" s="74"/>
      <c r="VLS36" s="85"/>
      <c r="VLT36" s="80"/>
      <c r="VLU36" s="80"/>
      <c r="VLV36" s="85"/>
      <c r="VLW36" s="77"/>
      <c r="VLX36" s="74"/>
      <c r="VLY36" s="74"/>
      <c r="VLZ36" s="85"/>
      <c r="VMA36" s="74"/>
      <c r="VMB36" s="74"/>
      <c r="VMC36" s="85"/>
      <c r="VMD36" s="74"/>
      <c r="VME36" s="74"/>
      <c r="VMF36" s="85"/>
      <c r="VMG36" s="74"/>
      <c r="VMH36" s="74"/>
      <c r="VMI36" s="85"/>
      <c r="VMJ36" s="80"/>
      <c r="VMK36" s="80"/>
      <c r="VML36" s="85"/>
      <c r="VMM36" s="77"/>
      <c r="VMN36" s="74"/>
      <c r="VMO36" s="74"/>
      <c r="VMP36" s="85"/>
      <c r="VMQ36" s="74"/>
      <c r="VMR36" s="74"/>
      <c r="VMS36" s="85"/>
      <c r="VMT36" s="74"/>
      <c r="VMU36" s="74"/>
      <c r="VMV36" s="85"/>
      <c r="VMW36" s="74"/>
      <c r="VMX36" s="74"/>
      <c r="VMY36" s="85"/>
      <c r="VMZ36" s="80"/>
      <c r="VNA36" s="80"/>
      <c r="VNB36" s="85"/>
      <c r="VNC36" s="77"/>
      <c r="VND36" s="74"/>
      <c r="VNE36" s="74"/>
      <c r="VNF36" s="85"/>
      <c r="VNG36" s="74"/>
      <c r="VNH36" s="74"/>
      <c r="VNI36" s="85"/>
      <c r="VNJ36" s="74"/>
      <c r="VNK36" s="74"/>
      <c r="VNL36" s="85"/>
      <c r="VNM36" s="74"/>
      <c r="VNN36" s="74"/>
      <c r="VNO36" s="85"/>
      <c r="VNP36" s="80"/>
      <c r="VNQ36" s="80"/>
      <c r="VNR36" s="85"/>
      <c r="VNS36" s="77"/>
      <c r="VNT36" s="74"/>
      <c r="VNU36" s="74"/>
      <c r="VNV36" s="85"/>
      <c r="VNW36" s="74"/>
      <c r="VNX36" s="74"/>
      <c r="VNY36" s="85"/>
      <c r="VNZ36" s="74"/>
      <c r="VOA36" s="74"/>
      <c r="VOB36" s="85"/>
      <c r="VOC36" s="74"/>
      <c r="VOD36" s="74"/>
      <c r="VOE36" s="85"/>
      <c r="VOF36" s="80"/>
      <c r="VOG36" s="80"/>
      <c r="VOH36" s="85"/>
      <c r="VOI36" s="77"/>
      <c r="VOJ36" s="74"/>
      <c r="VOK36" s="74"/>
      <c r="VOL36" s="85"/>
      <c r="VOM36" s="74"/>
      <c r="VON36" s="74"/>
      <c r="VOO36" s="85"/>
      <c r="VOP36" s="74"/>
      <c r="VOQ36" s="74"/>
      <c r="VOR36" s="85"/>
      <c r="VOS36" s="74"/>
      <c r="VOT36" s="74"/>
      <c r="VOU36" s="85"/>
      <c r="VOV36" s="80"/>
      <c r="VOW36" s="80"/>
      <c r="VOX36" s="85"/>
      <c r="VOY36" s="77"/>
      <c r="VOZ36" s="74"/>
      <c r="VPA36" s="74"/>
      <c r="VPB36" s="85"/>
      <c r="VPC36" s="74"/>
      <c r="VPD36" s="74"/>
      <c r="VPE36" s="85"/>
      <c r="VPF36" s="74"/>
      <c r="VPG36" s="74"/>
      <c r="VPH36" s="85"/>
      <c r="VPI36" s="74"/>
      <c r="VPJ36" s="74"/>
      <c r="VPK36" s="85"/>
      <c r="VPL36" s="80"/>
      <c r="VPM36" s="80"/>
      <c r="VPN36" s="85"/>
      <c r="VPO36" s="77"/>
      <c r="VPP36" s="74"/>
      <c r="VPQ36" s="74"/>
      <c r="VPR36" s="85"/>
      <c r="VPS36" s="74"/>
      <c r="VPT36" s="74"/>
      <c r="VPU36" s="85"/>
      <c r="VPV36" s="74"/>
      <c r="VPW36" s="74"/>
      <c r="VPX36" s="85"/>
      <c r="VPY36" s="74"/>
      <c r="VPZ36" s="74"/>
      <c r="VQA36" s="85"/>
      <c r="VQB36" s="80"/>
      <c r="VQC36" s="80"/>
      <c r="VQD36" s="85"/>
      <c r="VQE36" s="77"/>
      <c r="VQF36" s="74"/>
      <c r="VQG36" s="74"/>
      <c r="VQH36" s="85"/>
      <c r="VQI36" s="74"/>
      <c r="VQJ36" s="74"/>
      <c r="VQK36" s="85"/>
      <c r="VQL36" s="74"/>
      <c r="VQM36" s="74"/>
      <c r="VQN36" s="85"/>
      <c r="VQO36" s="74"/>
      <c r="VQP36" s="74"/>
      <c r="VQQ36" s="85"/>
      <c r="VQR36" s="80"/>
      <c r="VQS36" s="80"/>
      <c r="VQT36" s="85"/>
      <c r="VQU36" s="77"/>
      <c r="VQV36" s="74"/>
      <c r="VQW36" s="74"/>
      <c r="VQX36" s="85"/>
      <c r="VQY36" s="74"/>
      <c r="VQZ36" s="74"/>
      <c r="VRA36" s="85"/>
      <c r="VRB36" s="74"/>
      <c r="VRC36" s="74"/>
      <c r="VRD36" s="85"/>
      <c r="VRE36" s="74"/>
      <c r="VRF36" s="74"/>
      <c r="VRG36" s="85"/>
      <c r="VRH36" s="80"/>
      <c r="VRI36" s="80"/>
      <c r="VRJ36" s="85"/>
      <c r="VRK36" s="77"/>
      <c r="VRL36" s="74"/>
      <c r="VRM36" s="74"/>
      <c r="VRN36" s="85"/>
      <c r="VRO36" s="74"/>
      <c r="VRP36" s="74"/>
      <c r="VRQ36" s="85"/>
      <c r="VRR36" s="74"/>
      <c r="VRS36" s="74"/>
      <c r="VRT36" s="85"/>
      <c r="VRU36" s="74"/>
      <c r="VRV36" s="74"/>
      <c r="VRW36" s="85"/>
      <c r="VRX36" s="80"/>
      <c r="VRY36" s="80"/>
      <c r="VRZ36" s="85"/>
      <c r="VSA36" s="77"/>
      <c r="VSB36" s="74"/>
      <c r="VSC36" s="74"/>
      <c r="VSD36" s="85"/>
      <c r="VSE36" s="74"/>
      <c r="VSF36" s="74"/>
      <c r="VSG36" s="85"/>
      <c r="VSH36" s="74"/>
      <c r="VSI36" s="74"/>
      <c r="VSJ36" s="85"/>
      <c r="VSK36" s="74"/>
      <c r="VSL36" s="74"/>
      <c r="VSM36" s="85"/>
      <c r="VSN36" s="80"/>
      <c r="VSO36" s="80"/>
      <c r="VSP36" s="85"/>
      <c r="VSQ36" s="77"/>
      <c r="VSR36" s="74"/>
      <c r="VSS36" s="74"/>
      <c r="VST36" s="85"/>
      <c r="VSU36" s="74"/>
      <c r="VSV36" s="74"/>
      <c r="VSW36" s="85"/>
      <c r="VSX36" s="74"/>
      <c r="VSY36" s="74"/>
      <c r="VSZ36" s="85"/>
      <c r="VTA36" s="74"/>
      <c r="VTB36" s="74"/>
      <c r="VTC36" s="85"/>
      <c r="VTD36" s="80"/>
      <c r="VTE36" s="80"/>
      <c r="VTF36" s="85"/>
      <c r="VTG36" s="77"/>
      <c r="VTH36" s="74"/>
      <c r="VTI36" s="74"/>
      <c r="VTJ36" s="85"/>
      <c r="VTK36" s="74"/>
      <c r="VTL36" s="74"/>
      <c r="VTM36" s="85"/>
      <c r="VTN36" s="74"/>
      <c r="VTO36" s="74"/>
      <c r="VTP36" s="85"/>
      <c r="VTQ36" s="74"/>
      <c r="VTR36" s="74"/>
      <c r="VTS36" s="85"/>
      <c r="VTT36" s="80"/>
      <c r="VTU36" s="80"/>
      <c r="VTV36" s="85"/>
      <c r="VTW36" s="77"/>
      <c r="VTX36" s="74"/>
      <c r="VTY36" s="74"/>
      <c r="VTZ36" s="85"/>
      <c r="VUA36" s="74"/>
      <c r="VUB36" s="74"/>
      <c r="VUC36" s="85"/>
      <c r="VUD36" s="74"/>
      <c r="VUE36" s="74"/>
      <c r="VUF36" s="85"/>
      <c r="VUG36" s="74"/>
      <c r="VUH36" s="74"/>
      <c r="VUI36" s="85"/>
      <c r="VUJ36" s="80"/>
      <c r="VUK36" s="80"/>
      <c r="VUL36" s="85"/>
      <c r="VUM36" s="77"/>
      <c r="VUN36" s="74"/>
      <c r="VUO36" s="74"/>
      <c r="VUP36" s="85"/>
      <c r="VUQ36" s="74"/>
      <c r="VUR36" s="74"/>
      <c r="VUS36" s="85"/>
      <c r="VUT36" s="74"/>
      <c r="VUU36" s="74"/>
      <c r="VUV36" s="85"/>
      <c r="VUW36" s="74"/>
      <c r="VUX36" s="74"/>
      <c r="VUY36" s="85"/>
      <c r="VUZ36" s="80"/>
      <c r="VVA36" s="80"/>
      <c r="VVB36" s="85"/>
      <c r="VVC36" s="77"/>
      <c r="VVD36" s="74"/>
      <c r="VVE36" s="74"/>
      <c r="VVF36" s="85"/>
      <c r="VVG36" s="74"/>
      <c r="VVH36" s="74"/>
      <c r="VVI36" s="85"/>
      <c r="VVJ36" s="74"/>
      <c r="VVK36" s="74"/>
      <c r="VVL36" s="85"/>
      <c r="VVM36" s="74"/>
      <c r="VVN36" s="74"/>
      <c r="VVO36" s="85"/>
      <c r="VVP36" s="80"/>
      <c r="VVQ36" s="80"/>
      <c r="VVR36" s="85"/>
      <c r="VVS36" s="77"/>
      <c r="VVT36" s="74"/>
      <c r="VVU36" s="74"/>
      <c r="VVV36" s="85"/>
      <c r="VVW36" s="74"/>
      <c r="VVX36" s="74"/>
      <c r="VVY36" s="85"/>
      <c r="VVZ36" s="74"/>
      <c r="VWA36" s="74"/>
      <c r="VWB36" s="85"/>
      <c r="VWC36" s="74"/>
      <c r="VWD36" s="74"/>
      <c r="VWE36" s="85"/>
      <c r="VWF36" s="80"/>
      <c r="VWG36" s="80"/>
      <c r="VWH36" s="85"/>
      <c r="VWI36" s="77"/>
      <c r="VWJ36" s="74"/>
      <c r="VWK36" s="74"/>
      <c r="VWL36" s="85"/>
      <c r="VWM36" s="74"/>
      <c r="VWN36" s="74"/>
      <c r="VWO36" s="85"/>
      <c r="VWP36" s="74"/>
      <c r="VWQ36" s="74"/>
      <c r="VWR36" s="85"/>
      <c r="VWS36" s="74"/>
      <c r="VWT36" s="74"/>
      <c r="VWU36" s="85"/>
      <c r="VWV36" s="80"/>
      <c r="VWW36" s="80"/>
      <c r="VWX36" s="85"/>
      <c r="VWY36" s="77"/>
      <c r="VWZ36" s="74"/>
      <c r="VXA36" s="74"/>
      <c r="VXB36" s="85"/>
      <c r="VXC36" s="74"/>
      <c r="VXD36" s="74"/>
      <c r="VXE36" s="85"/>
      <c r="VXF36" s="74"/>
      <c r="VXG36" s="74"/>
      <c r="VXH36" s="85"/>
      <c r="VXI36" s="74"/>
      <c r="VXJ36" s="74"/>
      <c r="VXK36" s="85"/>
      <c r="VXL36" s="80"/>
      <c r="VXM36" s="80"/>
      <c r="VXN36" s="85"/>
      <c r="VXO36" s="77"/>
      <c r="VXP36" s="74"/>
      <c r="VXQ36" s="74"/>
      <c r="VXR36" s="85"/>
      <c r="VXS36" s="74"/>
      <c r="VXT36" s="74"/>
      <c r="VXU36" s="85"/>
      <c r="VXV36" s="74"/>
      <c r="VXW36" s="74"/>
      <c r="VXX36" s="85"/>
      <c r="VXY36" s="74"/>
      <c r="VXZ36" s="74"/>
      <c r="VYA36" s="85"/>
      <c r="VYB36" s="80"/>
      <c r="VYC36" s="80"/>
      <c r="VYD36" s="85"/>
      <c r="VYE36" s="77"/>
      <c r="VYF36" s="74"/>
      <c r="VYG36" s="74"/>
      <c r="VYH36" s="85"/>
      <c r="VYI36" s="74"/>
      <c r="VYJ36" s="74"/>
      <c r="VYK36" s="85"/>
      <c r="VYL36" s="74"/>
      <c r="VYM36" s="74"/>
      <c r="VYN36" s="85"/>
      <c r="VYO36" s="74"/>
      <c r="VYP36" s="74"/>
      <c r="VYQ36" s="85"/>
      <c r="VYR36" s="80"/>
      <c r="VYS36" s="80"/>
      <c r="VYT36" s="85"/>
      <c r="VYU36" s="77"/>
      <c r="VYV36" s="74"/>
      <c r="VYW36" s="74"/>
      <c r="VYX36" s="85"/>
      <c r="VYY36" s="74"/>
      <c r="VYZ36" s="74"/>
      <c r="VZA36" s="85"/>
      <c r="VZB36" s="74"/>
      <c r="VZC36" s="74"/>
      <c r="VZD36" s="85"/>
      <c r="VZE36" s="74"/>
      <c r="VZF36" s="74"/>
      <c r="VZG36" s="85"/>
      <c r="VZH36" s="80"/>
      <c r="VZI36" s="80"/>
      <c r="VZJ36" s="85"/>
      <c r="VZK36" s="77"/>
      <c r="VZL36" s="74"/>
      <c r="VZM36" s="74"/>
      <c r="VZN36" s="85"/>
      <c r="VZO36" s="74"/>
      <c r="VZP36" s="74"/>
      <c r="VZQ36" s="85"/>
      <c r="VZR36" s="74"/>
      <c r="VZS36" s="74"/>
      <c r="VZT36" s="85"/>
      <c r="VZU36" s="74"/>
      <c r="VZV36" s="74"/>
      <c r="VZW36" s="85"/>
      <c r="VZX36" s="80"/>
      <c r="VZY36" s="80"/>
      <c r="VZZ36" s="85"/>
      <c r="WAA36" s="77"/>
      <c r="WAB36" s="74"/>
      <c r="WAC36" s="74"/>
      <c r="WAD36" s="85"/>
      <c r="WAE36" s="74"/>
      <c r="WAF36" s="74"/>
      <c r="WAG36" s="85"/>
      <c r="WAH36" s="74"/>
      <c r="WAI36" s="74"/>
      <c r="WAJ36" s="85"/>
      <c r="WAK36" s="74"/>
      <c r="WAL36" s="74"/>
      <c r="WAM36" s="85"/>
      <c r="WAN36" s="80"/>
      <c r="WAO36" s="80"/>
      <c r="WAP36" s="85"/>
      <c r="WAQ36" s="77"/>
      <c r="WAR36" s="74"/>
      <c r="WAS36" s="74"/>
      <c r="WAT36" s="85"/>
      <c r="WAU36" s="74"/>
      <c r="WAV36" s="74"/>
      <c r="WAW36" s="85"/>
      <c r="WAX36" s="74"/>
      <c r="WAY36" s="74"/>
      <c r="WAZ36" s="85"/>
      <c r="WBA36" s="74"/>
      <c r="WBB36" s="74"/>
      <c r="WBC36" s="85"/>
      <c r="WBD36" s="80"/>
      <c r="WBE36" s="80"/>
      <c r="WBF36" s="85"/>
      <c r="WBG36" s="77"/>
      <c r="WBH36" s="74"/>
      <c r="WBI36" s="74"/>
      <c r="WBJ36" s="85"/>
      <c r="WBK36" s="74"/>
      <c r="WBL36" s="74"/>
      <c r="WBM36" s="85"/>
      <c r="WBN36" s="74"/>
      <c r="WBO36" s="74"/>
      <c r="WBP36" s="85"/>
      <c r="WBQ36" s="74"/>
      <c r="WBR36" s="74"/>
      <c r="WBS36" s="85"/>
      <c r="WBT36" s="80"/>
      <c r="WBU36" s="80"/>
      <c r="WBV36" s="85"/>
      <c r="WBW36" s="77"/>
      <c r="WBX36" s="74"/>
      <c r="WBY36" s="74"/>
      <c r="WBZ36" s="85"/>
      <c r="WCA36" s="74"/>
      <c r="WCB36" s="74"/>
      <c r="WCC36" s="85"/>
      <c r="WCD36" s="74"/>
      <c r="WCE36" s="74"/>
      <c r="WCF36" s="85"/>
      <c r="WCG36" s="74"/>
      <c r="WCH36" s="74"/>
      <c r="WCI36" s="85"/>
      <c r="WCJ36" s="80"/>
      <c r="WCK36" s="80"/>
      <c r="WCL36" s="85"/>
      <c r="WCM36" s="77"/>
      <c r="WCN36" s="74"/>
      <c r="WCO36" s="74"/>
      <c r="WCP36" s="85"/>
      <c r="WCQ36" s="74"/>
      <c r="WCR36" s="74"/>
      <c r="WCS36" s="85"/>
      <c r="WCT36" s="74"/>
      <c r="WCU36" s="74"/>
      <c r="WCV36" s="85"/>
      <c r="WCW36" s="74"/>
      <c r="WCX36" s="74"/>
      <c r="WCY36" s="85"/>
      <c r="WCZ36" s="80"/>
      <c r="WDA36" s="80"/>
      <c r="WDB36" s="85"/>
      <c r="WDC36" s="77"/>
      <c r="WDD36" s="74"/>
      <c r="WDE36" s="74"/>
      <c r="WDF36" s="85"/>
      <c r="WDG36" s="74"/>
      <c r="WDH36" s="74"/>
      <c r="WDI36" s="85"/>
      <c r="WDJ36" s="74"/>
      <c r="WDK36" s="74"/>
      <c r="WDL36" s="85"/>
      <c r="WDM36" s="74"/>
      <c r="WDN36" s="74"/>
      <c r="WDO36" s="85"/>
      <c r="WDP36" s="80"/>
      <c r="WDQ36" s="80"/>
      <c r="WDR36" s="85"/>
      <c r="WDS36" s="77"/>
      <c r="WDT36" s="74"/>
      <c r="WDU36" s="74"/>
      <c r="WDV36" s="85"/>
      <c r="WDW36" s="74"/>
      <c r="WDX36" s="74"/>
      <c r="WDY36" s="85"/>
      <c r="WDZ36" s="74"/>
      <c r="WEA36" s="74"/>
      <c r="WEB36" s="85"/>
      <c r="WEC36" s="74"/>
      <c r="WED36" s="74"/>
      <c r="WEE36" s="85"/>
      <c r="WEF36" s="80"/>
      <c r="WEG36" s="80"/>
      <c r="WEH36" s="85"/>
      <c r="WEI36" s="77"/>
      <c r="WEJ36" s="74"/>
      <c r="WEK36" s="74"/>
      <c r="WEL36" s="85"/>
      <c r="WEM36" s="74"/>
      <c r="WEN36" s="74"/>
      <c r="WEO36" s="85"/>
      <c r="WEP36" s="74"/>
      <c r="WEQ36" s="74"/>
      <c r="WER36" s="85"/>
      <c r="WES36" s="74"/>
      <c r="WET36" s="74"/>
      <c r="WEU36" s="85"/>
      <c r="WEV36" s="80"/>
      <c r="WEW36" s="80"/>
      <c r="WEX36" s="85"/>
      <c r="WEY36" s="77"/>
      <c r="WEZ36" s="74"/>
      <c r="WFA36" s="74"/>
      <c r="WFB36" s="85"/>
      <c r="WFC36" s="74"/>
      <c r="WFD36" s="74"/>
      <c r="WFE36" s="85"/>
      <c r="WFF36" s="74"/>
      <c r="WFG36" s="74"/>
      <c r="WFH36" s="85"/>
      <c r="WFI36" s="74"/>
      <c r="WFJ36" s="74"/>
      <c r="WFK36" s="85"/>
      <c r="WFL36" s="80"/>
      <c r="WFM36" s="80"/>
      <c r="WFN36" s="85"/>
      <c r="WFO36" s="77"/>
      <c r="WFP36" s="74"/>
      <c r="WFQ36" s="74"/>
      <c r="WFR36" s="85"/>
      <c r="WFS36" s="74"/>
      <c r="WFT36" s="74"/>
      <c r="WFU36" s="85"/>
      <c r="WFV36" s="74"/>
      <c r="WFW36" s="74"/>
      <c r="WFX36" s="85"/>
      <c r="WFY36" s="74"/>
      <c r="WFZ36" s="74"/>
      <c r="WGA36" s="85"/>
      <c r="WGB36" s="80"/>
      <c r="WGC36" s="80"/>
      <c r="WGD36" s="85"/>
      <c r="WGE36" s="77"/>
      <c r="WGF36" s="74"/>
      <c r="WGG36" s="74"/>
      <c r="WGH36" s="85"/>
      <c r="WGI36" s="74"/>
      <c r="WGJ36" s="74"/>
      <c r="WGK36" s="85"/>
      <c r="WGL36" s="74"/>
      <c r="WGM36" s="74"/>
      <c r="WGN36" s="85"/>
      <c r="WGO36" s="74"/>
      <c r="WGP36" s="74"/>
      <c r="WGQ36" s="85"/>
      <c r="WGR36" s="80"/>
      <c r="WGS36" s="80"/>
      <c r="WGT36" s="85"/>
      <c r="WGU36" s="77"/>
      <c r="WGV36" s="74"/>
      <c r="WGW36" s="74"/>
      <c r="WGX36" s="85"/>
      <c r="WGY36" s="74"/>
      <c r="WGZ36" s="74"/>
      <c r="WHA36" s="85"/>
      <c r="WHB36" s="74"/>
      <c r="WHC36" s="74"/>
      <c r="WHD36" s="85"/>
      <c r="WHE36" s="74"/>
      <c r="WHF36" s="74"/>
      <c r="WHG36" s="85"/>
      <c r="WHH36" s="80"/>
      <c r="WHI36" s="80"/>
      <c r="WHJ36" s="85"/>
      <c r="WHK36" s="77"/>
      <c r="WHL36" s="74"/>
      <c r="WHM36" s="74"/>
      <c r="WHN36" s="85"/>
      <c r="WHO36" s="74"/>
      <c r="WHP36" s="74"/>
      <c r="WHQ36" s="85"/>
      <c r="WHR36" s="74"/>
      <c r="WHS36" s="74"/>
      <c r="WHT36" s="85"/>
      <c r="WHU36" s="74"/>
      <c r="WHV36" s="74"/>
      <c r="WHW36" s="85"/>
      <c r="WHX36" s="80"/>
      <c r="WHY36" s="80"/>
      <c r="WHZ36" s="85"/>
      <c r="WIA36" s="77"/>
      <c r="WIB36" s="74"/>
      <c r="WIC36" s="74"/>
      <c r="WID36" s="85"/>
      <c r="WIE36" s="74"/>
      <c r="WIF36" s="74"/>
      <c r="WIG36" s="85"/>
      <c r="WIH36" s="74"/>
      <c r="WII36" s="74"/>
      <c r="WIJ36" s="85"/>
      <c r="WIK36" s="74"/>
      <c r="WIL36" s="74"/>
      <c r="WIM36" s="85"/>
      <c r="WIN36" s="80"/>
      <c r="WIO36" s="80"/>
      <c r="WIP36" s="85"/>
      <c r="WIQ36" s="77"/>
      <c r="WIR36" s="74"/>
      <c r="WIS36" s="74"/>
      <c r="WIT36" s="85"/>
      <c r="WIU36" s="74"/>
      <c r="WIV36" s="74"/>
      <c r="WIW36" s="85"/>
      <c r="WIX36" s="74"/>
      <c r="WIY36" s="74"/>
      <c r="WIZ36" s="85"/>
      <c r="WJA36" s="74"/>
      <c r="WJB36" s="74"/>
      <c r="WJC36" s="85"/>
      <c r="WJD36" s="80"/>
      <c r="WJE36" s="80"/>
      <c r="WJF36" s="85"/>
      <c r="WJG36" s="77"/>
      <c r="WJH36" s="74"/>
      <c r="WJI36" s="74"/>
      <c r="WJJ36" s="85"/>
      <c r="WJK36" s="74"/>
      <c r="WJL36" s="74"/>
      <c r="WJM36" s="85"/>
      <c r="WJN36" s="74"/>
      <c r="WJO36" s="74"/>
      <c r="WJP36" s="85"/>
      <c r="WJQ36" s="74"/>
      <c r="WJR36" s="74"/>
      <c r="WJS36" s="85"/>
      <c r="WJT36" s="80"/>
      <c r="WJU36" s="80"/>
      <c r="WJV36" s="85"/>
      <c r="WJW36" s="77"/>
      <c r="WJX36" s="74"/>
      <c r="WJY36" s="74"/>
      <c r="WJZ36" s="85"/>
      <c r="WKA36" s="74"/>
      <c r="WKB36" s="74"/>
      <c r="WKC36" s="85"/>
      <c r="WKD36" s="74"/>
      <c r="WKE36" s="74"/>
      <c r="WKF36" s="85"/>
      <c r="WKG36" s="74"/>
      <c r="WKH36" s="74"/>
      <c r="WKI36" s="85"/>
      <c r="WKJ36" s="80"/>
      <c r="WKK36" s="80"/>
      <c r="WKL36" s="85"/>
      <c r="WKM36" s="77"/>
      <c r="WKN36" s="74"/>
      <c r="WKO36" s="74"/>
      <c r="WKP36" s="85"/>
      <c r="WKQ36" s="74"/>
      <c r="WKR36" s="74"/>
      <c r="WKS36" s="85"/>
      <c r="WKT36" s="74"/>
      <c r="WKU36" s="74"/>
      <c r="WKV36" s="85"/>
      <c r="WKW36" s="74"/>
      <c r="WKX36" s="74"/>
      <c r="WKY36" s="85"/>
      <c r="WKZ36" s="80"/>
      <c r="WLA36" s="80"/>
      <c r="WLB36" s="85"/>
      <c r="WLC36" s="77"/>
      <c r="WLD36" s="74"/>
      <c r="WLE36" s="74"/>
      <c r="WLF36" s="85"/>
      <c r="WLG36" s="74"/>
      <c r="WLH36" s="74"/>
      <c r="WLI36" s="85"/>
      <c r="WLJ36" s="74"/>
      <c r="WLK36" s="74"/>
      <c r="WLL36" s="85"/>
      <c r="WLM36" s="74"/>
      <c r="WLN36" s="74"/>
      <c r="WLO36" s="85"/>
      <c r="WLP36" s="80"/>
      <c r="WLQ36" s="80"/>
      <c r="WLR36" s="85"/>
      <c r="WLS36" s="77"/>
      <c r="WLT36" s="74"/>
      <c r="WLU36" s="74"/>
      <c r="WLV36" s="85"/>
      <c r="WLW36" s="74"/>
      <c r="WLX36" s="74"/>
      <c r="WLY36" s="85"/>
      <c r="WLZ36" s="74"/>
      <c r="WMA36" s="74"/>
      <c r="WMB36" s="85"/>
      <c r="WMC36" s="74"/>
      <c r="WMD36" s="74"/>
      <c r="WME36" s="85"/>
      <c r="WMF36" s="80"/>
      <c r="WMG36" s="80"/>
      <c r="WMH36" s="85"/>
      <c r="WMI36" s="77"/>
      <c r="WMJ36" s="74"/>
      <c r="WMK36" s="74"/>
      <c r="WML36" s="85"/>
      <c r="WMM36" s="74"/>
      <c r="WMN36" s="74"/>
      <c r="WMO36" s="85"/>
      <c r="WMP36" s="74"/>
      <c r="WMQ36" s="74"/>
      <c r="WMR36" s="85"/>
      <c r="WMS36" s="74"/>
      <c r="WMT36" s="74"/>
      <c r="WMU36" s="85"/>
      <c r="WMV36" s="80"/>
      <c r="WMW36" s="80"/>
      <c r="WMX36" s="85"/>
      <c r="WMY36" s="77"/>
      <c r="WMZ36" s="74"/>
      <c r="WNA36" s="74"/>
      <c r="WNB36" s="85"/>
      <c r="WNC36" s="74"/>
      <c r="WND36" s="74"/>
      <c r="WNE36" s="85"/>
      <c r="WNF36" s="74"/>
      <c r="WNG36" s="74"/>
      <c r="WNH36" s="85"/>
      <c r="WNI36" s="74"/>
      <c r="WNJ36" s="74"/>
      <c r="WNK36" s="85"/>
      <c r="WNL36" s="80"/>
      <c r="WNM36" s="80"/>
      <c r="WNN36" s="85"/>
      <c r="WNO36" s="77"/>
      <c r="WNP36" s="74"/>
      <c r="WNQ36" s="74"/>
      <c r="WNR36" s="85"/>
      <c r="WNS36" s="74"/>
      <c r="WNT36" s="74"/>
      <c r="WNU36" s="85"/>
      <c r="WNV36" s="74"/>
      <c r="WNW36" s="74"/>
      <c r="WNX36" s="85"/>
      <c r="WNY36" s="74"/>
      <c r="WNZ36" s="74"/>
      <c r="WOA36" s="85"/>
      <c r="WOB36" s="80"/>
      <c r="WOC36" s="80"/>
      <c r="WOD36" s="85"/>
      <c r="WOE36" s="77"/>
      <c r="WOF36" s="74"/>
      <c r="WOG36" s="74"/>
      <c r="WOH36" s="85"/>
      <c r="WOI36" s="74"/>
      <c r="WOJ36" s="74"/>
      <c r="WOK36" s="85"/>
      <c r="WOL36" s="74"/>
      <c r="WOM36" s="74"/>
      <c r="WON36" s="85"/>
      <c r="WOO36" s="74"/>
      <c r="WOP36" s="74"/>
      <c r="WOQ36" s="85"/>
      <c r="WOR36" s="80"/>
      <c r="WOS36" s="80"/>
      <c r="WOT36" s="85"/>
      <c r="WOU36" s="77"/>
      <c r="WOV36" s="74"/>
      <c r="WOW36" s="74"/>
      <c r="WOX36" s="85"/>
      <c r="WOY36" s="74"/>
      <c r="WOZ36" s="74"/>
      <c r="WPA36" s="85"/>
      <c r="WPB36" s="74"/>
      <c r="WPC36" s="74"/>
      <c r="WPD36" s="85"/>
      <c r="WPE36" s="74"/>
      <c r="WPF36" s="74"/>
      <c r="WPG36" s="85"/>
      <c r="WPH36" s="80"/>
      <c r="WPI36" s="80"/>
      <c r="WPJ36" s="85"/>
      <c r="WPK36" s="77"/>
      <c r="WPL36" s="74"/>
      <c r="WPM36" s="74"/>
      <c r="WPN36" s="85"/>
      <c r="WPO36" s="74"/>
      <c r="WPP36" s="74"/>
      <c r="WPQ36" s="85"/>
      <c r="WPR36" s="74"/>
      <c r="WPS36" s="74"/>
      <c r="WPT36" s="85"/>
      <c r="WPU36" s="74"/>
      <c r="WPV36" s="74"/>
      <c r="WPW36" s="85"/>
      <c r="WPX36" s="80"/>
      <c r="WPY36" s="80"/>
      <c r="WPZ36" s="85"/>
      <c r="WQA36" s="77"/>
      <c r="WQB36" s="74"/>
      <c r="WQC36" s="74"/>
      <c r="WQD36" s="85"/>
      <c r="WQE36" s="74"/>
      <c r="WQF36" s="74"/>
      <c r="WQG36" s="85"/>
      <c r="WQH36" s="74"/>
      <c r="WQI36" s="74"/>
      <c r="WQJ36" s="85"/>
      <c r="WQK36" s="74"/>
      <c r="WQL36" s="74"/>
      <c r="WQM36" s="85"/>
      <c r="WQN36" s="80"/>
      <c r="WQO36" s="80"/>
      <c r="WQP36" s="85"/>
      <c r="WQQ36" s="77"/>
      <c r="WQR36" s="74"/>
      <c r="WQS36" s="74"/>
      <c r="WQT36" s="85"/>
      <c r="WQU36" s="74"/>
      <c r="WQV36" s="74"/>
      <c r="WQW36" s="85"/>
      <c r="WQX36" s="74"/>
      <c r="WQY36" s="74"/>
      <c r="WQZ36" s="85"/>
      <c r="WRA36" s="74"/>
      <c r="WRB36" s="74"/>
      <c r="WRC36" s="85"/>
      <c r="WRD36" s="80"/>
      <c r="WRE36" s="80"/>
      <c r="WRF36" s="85"/>
      <c r="WRG36" s="77"/>
      <c r="WRH36" s="74"/>
      <c r="WRI36" s="74"/>
      <c r="WRJ36" s="85"/>
      <c r="WRK36" s="74"/>
      <c r="WRL36" s="74"/>
      <c r="WRM36" s="85"/>
      <c r="WRN36" s="74"/>
      <c r="WRO36" s="74"/>
      <c r="WRP36" s="85"/>
      <c r="WRQ36" s="74"/>
      <c r="WRR36" s="74"/>
      <c r="WRS36" s="85"/>
      <c r="WRT36" s="80"/>
      <c r="WRU36" s="80"/>
      <c r="WRV36" s="85"/>
      <c r="WRW36" s="77"/>
      <c r="WRX36" s="74"/>
      <c r="WRY36" s="74"/>
      <c r="WRZ36" s="85"/>
      <c r="WSA36" s="74"/>
      <c r="WSB36" s="74"/>
      <c r="WSC36" s="85"/>
      <c r="WSD36" s="74"/>
      <c r="WSE36" s="74"/>
      <c r="WSF36" s="85"/>
      <c r="WSG36" s="74"/>
      <c r="WSH36" s="74"/>
      <c r="WSI36" s="85"/>
      <c r="WSJ36" s="80"/>
      <c r="WSK36" s="80"/>
      <c r="WSL36" s="85"/>
      <c r="WSM36" s="77"/>
      <c r="WSN36" s="74"/>
      <c r="WSO36" s="74"/>
      <c r="WSP36" s="85"/>
      <c r="WSQ36" s="74"/>
      <c r="WSR36" s="74"/>
      <c r="WSS36" s="85"/>
      <c r="WST36" s="74"/>
      <c r="WSU36" s="74"/>
      <c r="WSV36" s="85"/>
      <c r="WSW36" s="74"/>
      <c r="WSX36" s="74"/>
      <c r="WSY36" s="85"/>
      <c r="WSZ36" s="80"/>
      <c r="WTA36" s="80"/>
      <c r="WTB36" s="85"/>
      <c r="WTC36" s="77"/>
      <c r="WTD36" s="74"/>
      <c r="WTE36" s="74"/>
      <c r="WTF36" s="85"/>
      <c r="WTG36" s="74"/>
      <c r="WTH36" s="74"/>
      <c r="WTI36" s="85"/>
      <c r="WTJ36" s="74"/>
      <c r="WTK36" s="74"/>
      <c r="WTL36" s="85"/>
      <c r="WTM36" s="74"/>
      <c r="WTN36" s="74"/>
      <c r="WTO36" s="85"/>
      <c r="WTP36" s="80"/>
      <c r="WTQ36" s="80"/>
      <c r="WTR36" s="85"/>
      <c r="WTS36" s="77"/>
      <c r="WTT36" s="74"/>
      <c r="WTU36" s="74"/>
      <c r="WTV36" s="85"/>
      <c r="WTW36" s="74"/>
      <c r="WTX36" s="74"/>
      <c r="WTY36" s="85"/>
      <c r="WTZ36" s="74"/>
      <c r="WUA36" s="74"/>
      <c r="WUB36" s="85"/>
      <c r="WUC36" s="74"/>
      <c r="WUD36" s="74"/>
      <c r="WUE36" s="85"/>
      <c r="WUF36" s="80"/>
      <c r="WUG36" s="80"/>
      <c r="WUH36" s="85"/>
      <c r="WUI36" s="77"/>
      <c r="WUJ36" s="74"/>
      <c r="WUK36" s="74"/>
      <c r="WUL36" s="85"/>
      <c r="WUM36" s="74"/>
      <c r="WUN36" s="74"/>
      <c r="WUO36" s="85"/>
      <c r="WUP36" s="74"/>
      <c r="WUQ36" s="74"/>
      <c r="WUR36" s="85"/>
      <c r="WUS36" s="74"/>
      <c r="WUT36" s="74"/>
      <c r="WUU36" s="85"/>
      <c r="WUV36" s="80"/>
      <c r="WUW36" s="80"/>
      <c r="WUX36" s="85"/>
      <c r="WUY36" s="77"/>
      <c r="WUZ36" s="74"/>
      <c r="WVA36" s="74"/>
      <c r="WVB36" s="85"/>
      <c r="WVC36" s="74"/>
      <c r="WVD36" s="74"/>
      <c r="WVE36" s="85"/>
      <c r="WVF36" s="74"/>
      <c r="WVG36" s="74"/>
      <c r="WVH36" s="85"/>
      <c r="WVI36" s="74"/>
      <c r="WVJ36" s="74"/>
      <c r="WVK36" s="85"/>
      <c r="WVL36" s="80"/>
      <c r="WVM36" s="80"/>
      <c r="WVN36" s="85"/>
      <c r="WVO36" s="77"/>
      <c r="WVP36" s="74"/>
      <c r="WVQ36" s="74"/>
      <c r="WVR36" s="85"/>
      <c r="WVS36" s="74"/>
      <c r="WVT36" s="74"/>
      <c r="WVU36" s="85"/>
      <c r="WVV36" s="74"/>
      <c r="WVW36" s="74"/>
      <c r="WVX36" s="85"/>
      <c r="WVY36" s="74"/>
      <c r="WVZ36" s="74"/>
      <c r="WWA36" s="85"/>
      <c r="WWB36" s="80"/>
      <c r="WWC36" s="80"/>
      <c r="WWD36" s="85"/>
      <c r="WWE36" s="77"/>
      <c r="WWF36" s="74"/>
      <c r="WWG36" s="74"/>
      <c r="WWH36" s="85"/>
      <c r="WWI36" s="74"/>
      <c r="WWJ36" s="74"/>
      <c r="WWK36" s="85"/>
      <c r="WWL36" s="74"/>
      <c r="WWM36" s="74"/>
      <c r="WWN36" s="85"/>
      <c r="WWO36" s="74"/>
      <c r="WWP36" s="74"/>
      <c r="WWQ36" s="85"/>
      <c r="WWR36" s="80"/>
      <c r="WWS36" s="80"/>
      <c r="WWT36" s="85"/>
      <c r="WWU36" s="77"/>
      <c r="WWV36" s="74"/>
      <c r="WWW36" s="74"/>
      <c r="WWX36" s="85"/>
      <c r="WWY36" s="74"/>
      <c r="WWZ36" s="74"/>
      <c r="WXA36" s="85"/>
      <c r="WXB36" s="74"/>
      <c r="WXC36" s="74"/>
      <c r="WXD36" s="85"/>
      <c r="WXE36" s="74"/>
      <c r="WXF36" s="74"/>
      <c r="WXG36" s="85"/>
      <c r="WXH36" s="80"/>
      <c r="WXI36" s="80"/>
      <c r="WXJ36" s="85"/>
      <c r="WXK36" s="77"/>
      <c r="WXL36" s="74"/>
      <c r="WXM36" s="74"/>
      <c r="WXN36" s="85"/>
      <c r="WXO36" s="74"/>
      <c r="WXP36" s="74"/>
      <c r="WXQ36" s="85"/>
      <c r="WXR36" s="74"/>
      <c r="WXS36" s="74"/>
      <c r="WXT36" s="85"/>
      <c r="WXU36" s="74"/>
      <c r="WXV36" s="74"/>
      <c r="WXW36" s="85"/>
      <c r="WXX36" s="80"/>
      <c r="WXY36" s="80"/>
      <c r="WXZ36" s="85"/>
      <c r="WYA36" s="77"/>
      <c r="WYB36" s="74"/>
      <c r="WYC36" s="74"/>
      <c r="WYD36" s="85"/>
      <c r="WYE36" s="74"/>
      <c r="WYF36" s="74"/>
      <c r="WYG36" s="85"/>
      <c r="WYH36" s="74"/>
      <c r="WYI36" s="74"/>
      <c r="WYJ36" s="85"/>
      <c r="WYK36" s="74"/>
      <c r="WYL36" s="74"/>
      <c r="WYM36" s="85"/>
      <c r="WYN36" s="80"/>
      <c r="WYO36" s="80"/>
      <c r="WYP36" s="85"/>
      <c r="WYQ36" s="77"/>
      <c r="WYR36" s="74"/>
      <c r="WYS36" s="74"/>
      <c r="WYT36" s="85"/>
      <c r="WYU36" s="74"/>
      <c r="WYV36" s="74"/>
      <c r="WYW36" s="85"/>
      <c r="WYX36" s="74"/>
      <c r="WYY36" s="74"/>
      <c r="WYZ36" s="85"/>
      <c r="WZA36" s="74"/>
      <c r="WZB36" s="74"/>
      <c r="WZC36" s="85"/>
      <c r="WZD36" s="80"/>
      <c r="WZE36" s="80"/>
      <c r="WZF36" s="85"/>
      <c r="WZG36" s="77"/>
      <c r="WZH36" s="74"/>
      <c r="WZI36" s="74"/>
      <c r="WZJ36" s="85"/>
      <c r="WZK36" s="74"/>
      <c r="WZL36" s="74"/>
      <c r="WZM36" s="85"/>
      <c r="WZN36" s="74"/>
      <c r="WZO36" s="74"/>
      <c r="WZP36" s="85"/>
      <c r="WZQ36" s="74"/>
      <c r="WZR36" s="74"/>
      <c r="WZS36" s="85"/>
      <c r="WZT36" s="80"/>
      <c r="WZU36" s="80"/>
      <c r="WZV36" s="85"/>
      <c r="WZW36" s="77"/>
      <c r="WZX36" s="74"/>
      <c r="WZY36" s="74"/>
      <c r="WZZ36" s="85"/>
      <c r="XAA36" s="74"/>
      <c r="XAB36" s="74"/>
      <c r="XAC36" s="85"/>
      <c r="XAD36" s="74"/>
      <c r="XAE36" s="74"/>
      <c r="XAF36" s="85"/>
      <c r="XAG36" s="74"/>
      <c r="XAH36" s="74"/>
      <c r="XAI36" s="85"/>
      <c r="XAJ36" s="80"/>
      <c r="XAK36" s="80"/>
      <c r="XAL36" s="85"/>
      <c r="XAM36" s="77"/>
      <c r="XAN36" s="74"/>
      <c r="XAO36" s="74"/>
      <c r="XAP36" s="85"/>
      <c r="XAQ36" s="74"/>
      <c r="XAR36" s="74"/>
      <c r="XAS36" s="85"/>
      <c r="XAT36" s="74"/>
      <c r="XAU36" s="74"/>
      <c r="XAV36" s="85"/>
      <c r="XAW36" s="74"/>
      <c r="XAX36" s="74"/>
      <c r="XAY36" s="85"/>
      <c r="XAZ36" s="80"/>
      <c r="XBA36" s="80"/>
      <c r="XBB36" s="85"/>
      <c r="XBC36" s="77"/>
      <c r="XBD36" s="74"/>
      <c r="XBE36" s="74"/>
      <c r="XBF36" s="85"/>
      <c r="XBG36" s="74"/>
      <c r="XBH36" s="74"/>
      <c r="XBI36" s="85"/>
      <c r="XBJ36" s="74"/>
      <c r="XBK36" s="74"/>
      <c r="XBL36" s="85"/>
      <c r="XBM36" s="74"/>
      <c r="XBN36" s="74"/>
      <c r="XBO36" s="85"/>
      <c r="XBP36" s="80"/>
      <c r="XBQ36" s="80"/>
      <c r="XBR36" s="85"/>
      <c r="XBS36" s="77"/>
      <c r="XBT36" s="74"/>
      <c r="XBU36" s="74"/>
      <c r="XBV36" s="85"/>
      <c r="XBW36" s="74"/>
      <c r="XBX36" s="74"/>
      <c r="XBY36" s="85"/>
      <c r="XBZ36" s="74"/>
      <c r="XCA36" s="74"/>
      <c r="XCB36" s="85"/>
      <c r="XCC36" s="74"/>
      <c r="XCD36" s="74"/>
      <c r="XCE36" s="85"/>
      <c r="XCF36" s="80"/>
      <c r="XCG36" s="80"/>
      <c r="XCH36" s="85"/>
      <c r="XCI36" s="77"/>
      <c r="XCJ36" s="74"/>
      <c r="XCK36" s="74"/>
      <c r="XCL36" s="85"/>
      <c r="XCM36" s="74"/>
      <c r="XCN36" s="74"/>
      <c r="XCO36" s="85"/>
      <c r="XCP36" s="74"/>
      <c r="XCQ36" s="74"/>
      <c r="XCR36" s="85"/>
      <c r="XCS36" s="74"/>
      <c r="XCT36" s="74"/>
      <c r="XCU36" s="85"/>
      <c r="XCV36" s="80"/>
      <c r="XCW36" s="80"/>
      <c r="XCX36" s="85"/>
      <c r="XCY36" s="77"/>
      <c r="XCZ36" s="74"/>
      <c r="XDA36" s="74"/>
      <c r="XDB36" s="85"/>
      <c r="XDC36" s="74"/>
      <c r="XDD36" s="74"/>
      <c r="XDE36" s="85"/>
      <c r="XDF36" s="74"/>
      <c r="XDG36" s="74"/>
      <c r="XDH36" s="85"/>
      <c r="XDI36" s="74"/>
      <c r="XDJ36" s="74"/>
      <c r="XDK36" s="85"/>
      <c r="XDL36" s="80"/>
      <c r="XDM36" s="80"/>
      <c r="XDN36" s="85"/>
      <c r="XDO36" s="77"/>
      <c r="XDP36" s="74"/>
      <c r="XDQ36" s="74"/>
      <c r="XDR36" s="85"/>
      <c r="XDS36" s="74"/>
      <c r="XDT36" s="74"/>
      <c r="XDU36" s="85"/>
      <c r="XDV36" s="74"/>
      <c r="XDW36" s="74"/>
      <c r="XDX36" s="85"/>
      <c r="XDY36" s="74"/>
      <c r="XDZ36" s="74"/>
      <c r="XEA36" s="85"/>
      <c r="XEB36" s="80"/>
      <c r="XEC36" s="80"/>
      <c r="XED36" s="85"/>
      <c r="XEE36" s="77"/>
      <c r="XEF36" s="74"/>
      <c r="XEG36" s="74"/>
      <c r="XEH36" s="85"/>
      <c r="XEI36" s="74"/>
      <c r="XEJ36" s="74"/>
      <c r="XEK36" s="85"/>
      <c r="XEL36" s="74"/>
      <c r="XEM36" s="74"/>
      <c r="XEN36" s="85"/>
      <c r="XEO36" s="74"/>
      <c r="XEP36" s="74"/>
      <c r="XEQ36" s="85"/>
      <c r="XER36" s="80"/>
      <c r="XES36" s="80"/>
      <c r="XET36" s="85"/>
    </row>
    <row r="37" spans="1:16374" s="1" customFormat="1">
      <c r="A37" s="77" t="s">
        <v>25</v>
      </c>
      <c r="B37" s="74">
        <f>DEN!$K35*ONSV_2019!AC36</f>
        <v>9825</v>
      </c>
      <c r="C37" s="74">
        <f>DEN!$K70*ONSV_2020!AC36</f>
        <v>10110</v>
      </c>
      <c r="D37" s="74">
        <f>DEN!$K105*ONSV_2021!AC36</f>
        <v>10516</v>
      </c>
      <c r="E37" s="74">
        <f>DEN!$K140*ONSV_2022!AC36</f>
        <v>10700</v>
      </c>
      <c r="F37" s="80" t="e">
        <f>DEN!$K175*DIST_DSL_ONI!#REF!</f>
        <v>#REF!</v>
      </c>
    </row>
    <row r="38" spans="1:16374" s="1" customFormat="1">
      <c r="A38" s="98"/>
    </row>
    <row r="39" spans="1:16374" s="1" customFormat="1" ht="15" customHeight="1">
      <c r="B39" s="8"/>
      <c r="C39" s="8"/>
      <c r="H39" s="8"/>
    </row>
    <row r="40" spans="1:16374" s="1" customFormat="1" ht="15" customHeight="1">
      <c r="A40" s="112" t="s">
        <v>140</v>
      </c>
      <c r="C40" s="41"/>
      <c r="D40" s="41"/>
      <c r="F40" s="41"/>
      <c r="I40" s="7"/>
      <c r="K40" s="7"/>
      <c r="L40" s="141"/>
    </row>
    <row r="41" spans="1:16374" ht="17.2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1"/>
      <c r="J41" s="1"/>
      <c r="K41" s="1"/>
      <c r="L41" s="1"/>
      <c r="M41" s="1"/>
      <c r="N41" s="1"/>
      <c r="O41" s="1"/>
      <c r="P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</row>
    <row r="42" spans="1:16374" ht="17.25" customHeight="1">
      <c r="A42" s="353"/>
      <c r="B42" s="88" t="s">
        <v>8</v>
      </c>
      <c r="C42" s="88" t="s">
        <v>8</v>
      </c>
      <c r="D42" s="88" t="s">
        <v>8</v>
      </c>
      <c r="E42" s="88" t="s">
        <v>8</v>
      </c>
      <c r="F42" s="88" t="s">
        <v>8</v>
      </c>
      <c r="H42" s="8"/>
      <c r="I42" s="1"/>
      <c r="J42" s="1"/>
      <c r="K42" s="1"/>
      <c r="L42" s="1"/>
      <c r="M42" s="1"/>
      <c r="N42" s="1"/>
      <c r="O42" s="1"/>
      <c r="P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</row>
    <row r="43" spans="1:16374" ht="17.25" customHeight="1">
      <c r="A43" s="78" t="s">
        <v>37</v>
      </c>
      <c r="B43" s="87">
        <f>B44+B52+B62+B67+B71</f>
        <v>17934976108.067543</v>
      </c>
      <c r="C43" s="87">
        <f>C44+C52+C62+C67+C71</f>
        <v>18397380022.514069</v>
      </c>
      <c r="D43" s="87">
        <f>D44+D52+D62+D67+D71</f>
        <v>18806097963.227016</v>
      </c>
      <c r="E43" s="87">
        <f>E44+E52+E62+E67+E71</f>
        <v>19151238183.864914</v>
      </c>
      <c r="F43" s="87" t="e">
        <f>F44+F52+F62+F67+F71</f>
        <v>#REF!</v>
      </c>
      <c r="H43" s="8"/>
      <c r="I43" s="1"/>
      <c r="J43" s="1"/>
      <c r="K43" s="1"/>
      <c r="L43" s="1"/>
      <c r="M43" s="1"/>
      <c r="N43" s="1"/>
      <c r="O43" s="1"/>
      <c r="P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</row>
    <row r="44" spans="1:16374" ht="17.25" customHeight="1">
      <c r="A44" s="78" t="s">
        <v>38</v>
      </c>
      <c r="B44" s="87">
        <f>SUM(B45:B51)</f>
        <v>1220404772.9831145</v>
      </c>
      <c r="C44" s="87">
        <f>SUM(C45:C51)</f>
        <v>1262282650.6566606</v>
      </c>
      <c r="D44" s="87">
        <f>SUM(D45:D51)</f>
        <v>1338993002.6266418</v>
      </c>
      <c r="E44" s="87">
        <f>SUM(E45:E51)</f>
        <v>1385323575.2345216</v>
      </c>
      <c r="F44" s="87" t="e">
        <f>SUM(F45:F51)</f>
        <v>#REF!</v>
      </c>
      <c r="H44" s="8"/>
      <c r="I44" s="1"/>
      <c r="J44" s="1"/>
      <c r="K44" s="1"/>
      <c r="L44" s="1"/>
      <c r="M44" s="1"/>
      <c r="N44" s="1"/>
      <c r="O44" s="1"/>
      <c r="P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</row>
    <row r="45" spans="1:16374" s="35" customFormat="1" ht="17.25" customHeight="1">
      <c r="A45" s="73" t="s">
        <v>23</v>
      </c>
      <c r="B45" s="81">
        <f>'KM-ANO'!$C$20*B7/TAX!$C$20</f>
        <v>33648846.529080674</v>
      </c>
      <c r="C45" s="81">
        <f>'KM-ANO'!$D$20*C7/TAX!$D$20</f>
        <v>35057927.204502814</v>
      </c>
      <c r="D45" s="81">
        <f>'KM-ANO'!$E$20*D7/TAX!$E$20</f>
        <v>38045178.236397751</v>
      </c>
      <c r="E45" s="81">
        <f>'KM-ANO'!$F$20*E7/TAX!$F$20</f>
        <v>39792438.273921199</v>
      </c>
      <c r="F45" s="81" t="e">
        <f>'KM-ANO'!$G$20*F7/TAX!$G$20</f>
        <v>#REF!</v>
      </c>
      <c r="H45" s="8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</row>
    <row r="46" spans="1:16374" ht="17.25" customHeight="1">
      <c r="A46" s="73" t="s">
        <v>15</v>
      </c>
      <c r="B46" s="81">
        <f>'KM-ANO'!$C$20*B8/TAX!$C$20</f>
        <v>34663384.615384616</v>
      </c>
      <c r="C46" s="81">
        <f>'KM-ANO'!$D$20*C8/TAX!$D$20</f>
        <v>36607915.947467163</v>
      </c>
      <c r="D46" s="81">
        <f>'KM-ANO'!$E$20*D8/TAX!$E$20</f>
        <v>41060610.881801128</v>
      </c>
      <c r="E46" s="81">
        <f>'KM-ANO'!$F$20*E8/TAX!$F$20</f>
        <v>42441509.94371482</v>
      </c>
      <c r="F46" s="81" t="e">
        <f>'KM-ANO'!$G$20*F8/TAX!$G$20</f>
        <v>#REF!</v>
      </c>
      <c r="H46" s="8"/>
      <c r="I46" s="1"/>
      <c r="J46" s="1"/>
      <c r="K46" s="1"/>
      <c r="L46" s="1"/>
      <c r="M46" s="1"/>
      <c r="N46" s="1"/>
      <c r="O46" s="1"/>
      <c r="P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</row>
    <row r="47" spans="1:16374" ht="17.25" customHeight="1">
      <c r="A47" s="73" t="s">
        <v>16</v>
      </c>
      <c r="B47" s="81">
        <f>'KM-ANO'!$C$20*B9/TAX!$C$20</f>
        <v>255691779.36210132</v>
      </c>
      <c r="C47" s="81">
        <f>'KM-ANO'!$D$20*C9/TAX!$D$20</f>
        <v>264287171.48217636</v>
      </c>
      <c r="D47" s="81">
        <f>'KM-ANO'!$E$20*D9/TAX!$E$20</f>
        <v>284296117.07317072</v>
      </c>
      <c r="E47" s="81">
        <f>'KM-ANO'!$F$20*E9/TAX!$F$20</f>
        <v>293483323.07692307</v>
      </c>
      <c r="F47" s="81" t="e">
        <f>'KM-ANO'!$G$20*F9/TAX!$G$20</f>
        <v>#REF!</v>
      </c>
      <c r="H47" s="8"/>
      <c r="I47" s="1"/>
      <c r="J47" s="1"/>
      <c r="K47" s="1"/>
      <c r="L47" s="1"/>
      <c r="M47" s="1"/>
      <c r="N47" s="1"/>
      <c r="O47" s="1"/>
      <c r="P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</row>
    <row r="48" spans="1:16374" ht="17.25" customHeight="1">
      <c r="A48" s="73" t="s">
        <v>28</v>
      </c>
      <c r="B48" s="81">
        <f>'KM-ANO'!$C$20*B10/TAX!$C$20</f>
        <v>531138869.793621</v>
      </c>
      <c r="C48" s="81">
        <f>'KM-ANO'!$D$20*C10/TAX!$D$20</f>
        <v>544271501.68855536</v>
      </c>
      <c r="D48" s="81">
        <f>'KM-ANO'!$E$20*D10/TAX!$E$20</f>
        <v>573016747.46716702</v>
      </c>
      <c r="E48" s="81">
        <f>'KM-ANO'!$F$20*E10/TAX!$F$20</f>
        <v>601311087.42964351</v>
      </c>
      <c r="F48" s="81" t="e">
        <f>'KM-ANO'!$G$20*F10/TAX!$G$20</f>
        <v>#REF!</v>
      </c>
      <c r="H48" s="8"/>
      <c r="I48" s="1"/>
      <c r="J48" s="1"/>
      <c r="K48" s="1"/>
      <c r="L48" s="1"/>
      <c r="M48" s="1"/>
      <c r="N48" s="1"/>
      <c r="O48" s="1"/>
      <c r="P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</row>
    <row r="49" spans="1:171" ht="17.25" customHeight="1">
      <c r="A49" s="73" t="s">
        <v>19</v>
      </c>
      <c r="B49" s="81">
        <f>'KM-ANO'!$C$20*B11/TAX!$C$20</f>
        <v>176022357.97373357</v>
      </c>
      <c r="C49" s="81">
        <f>'KM-ANO'!$D$20*C11/TAX!$D$20</f>
        <v>185350472.04502815</v>
      </c>
      <c r="D49" s="81">
        <f>'KM-ANO'!$E$20*D11/TAX!$E$20</f>
        <v>190930431.51969981</v>
      </c>
      <c r="E49" s="81">
        <f>'KM-ANO'!$F$20*E11/TAX!$F$20</f>
        <v>195101310.31894934</v>
      </c>
      <c r="F49" s="81" t="e">
        <f>'KM-ANO'!$G$20*F11/TAX!$G$20</f>
        <v>#REF!</v>
      </c>
      <c r="I49" s="1"/>
      <c r="J49" s="1"/>
      <c r="K49" s="1"/>
      <c r="L49" s="1"/>
      <c r="M49" s="1"/>
      <c r="N49" s="1"/>
      <c r="O49" s="1"/>
      <c r="P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</row>
    <row r="50" spans="1:171" ht="17.25" customHeight="1">
      <c r="A50" s="73" t="s">
        <v>17</v>
      </c>
      <c r="B50" s="81">
        <f>'KM-ANO'!$C$20*B12/TAX!$C$20</f>
        <v>32577945.215759851</v>
      </c>
      <c r="C50" s="81">
        <f>'KM-ANO'!$D$20*C12/TAX!$D$20</f>
        <v>35086108.818011254</v>
      </c>
      <c r="D50" s="81">
        <f>'KM-ANO'!$E$20*D12/TAX!$E$20</f>
        <v>36607915.947467163</v>
      </c>
      <c r="E50" s="81">
        <f>'KM-ANO'!$F$20*E12/TAX!$F$20</f>
        <v>38214267.917448401</v>
      </c>
      <c r="F50" s="81" t="e">
        <f>'KM-ANO'!$G$20*F12/TAX!$G$20</f>
        <v>#REF!</v>
      </c>
      <c r="I50" s="1"/>
      <c r="J50" s="1"/>
      <c r="K50" s="1"/>
      <c r="L50" s="1"/>
      <c r="M50" s="1"/>
      <c r="N50" s="1"/>
      <c r="O50" s="1"/>
      <c r="P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</row>
    <row r="51" spans="1:171" ht="17.25" customHeight="1">
      <c r="A51" s="73" t="s">
        <v>29</v>
      </c>
      <c r="B51" s="81">
        <f>'KM-ANO'!$C$20*B13/TAX!$C$20</f>
        <v>156661589.49343339</v>
      </c>
      <c r="C51" s="81">
        <f>'KM-ANO'!$D$20*C13/TAX!$D$20</f>
        <v>161621553.47091931</v>
      </c>
      <c r="D51" s="81">
        <f>'KM-ANO'!$E$20*D13/TAX!$E$20</f>
        <v>175036001.50093809</v>
      </c>
      <c r="E51" s="81">
        <f>'KM-ANO'!$F$20*E13/TAX!$F$20</f>
        <v>174979638.27392119</v>
      </c>
      <c r="F51" s="81" t="e">
        <f>'KM-ANO'!$G$20*F13/TAX!$G$20</f>
        <v>#REF!</v>
      </c>
      <c r="I51" s="1"/>
      <c r="J51" s="1"/>
      <c r="K51" s="1"/>
      <c r="L51" s="1"/>
      <c r="M51" s="1"/>
      <c r="N51" s="1"/>
      <c r="O51" s="1"/>
      <c r="P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</row>
    <row r="52" spans="1:171" ht="17.25" customHeight="1">
      <c r="A52" s="78" t="s">
        <v>39</v>
      </c>
      <c r="B52" s="87">
        <f>SUM(B53:B61)</f>
        <v>3573682227.3921204</v>
      </c>
      <c r="C52" s="87">
        <f>SUM(C53:C61)</f>
        <v>3687000495.3095684</v>
      </c>
      <c r="D52" s="87">
        <f>SUM(D53:D61)</f>
        <v>3788961572.9831138</v>
      </c>
      <c r="E52" s="87">
        <f>SUM(E53:E61)</f>
        <v>3917582457.0356469</v>
      </c>
      <c r="F52" s="87" t="e">
        <f>SUM(F53:F61)</f>
        <v>#REF!</v>
      </c>
      <c r="I52" s="1"/>
      <c r="J52" s="1"/>
      <c r="K52" s="1"/>
      <c r="L52" s="1"/>
      <c r="M52" s="1"/>
      <c r="N52" s="1"/>
      <c r="O52" s="1"/>
      <c r="P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</row>
    <row r="53" spans="1:171" ht="17.25" customHeight="1">
      <c r="A53" s="73" t="s">
        <v>35</v>
      </c>
      <c r="B53" s="81">
        <f>'KM-ANO'!$C$20*B15/TAX!$C$20</f>
        <v>224635641.27579737</v>
      </c>
      <c r="C53" s="81">
        <f>'KM-ANO'!$D$20*C15/TAX!$D$20</f>
        <v>237768273.17073169</v>
      </c>
      <c r="D53" s="81">
        <f>'KM-ANO'!$E$20*D15/TAX!$E$20</f>
        <v>249745458.91181988</v>
      </c>
      <c r="E53" s="81">
        <f>'KM-ANO'!$F$20*E15/TAX!$F$20</f>
        <v>268373505.44090056</v>
      </c>
      <c r="F53" s="81" t="e">
        <f>'KM-ANO'!$G$20*F15/TAX!$G$20</f>
        <v>#REF!</v>
      </c>
      <c r="I53" s="1"/>
      <c r="J53" s="1"/>
      <c r="K53" s="1"/>
      <c r="L53" s="1"/>
      <c r="M53" s="1"/>
      <c r="N53" s="1"/>
      <c r="O53" s="1"/>
      <c r="P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</row>
    <row r="54" spans="1:171" ht="17.25" customHeight="1">
      <c r="A54" s="73" t="s">
        <v>31</v>
      </c>
      <c r="B54" s="81">
        <f>'KM-ANO'!$C$20*B16/TAX!$C$20</f>
        <v>1143102607.1294558</v>
      </c>
      <c r="C54" s="81">
        <f>'KM-ANO'!$D$20*C16/TAX!$D$20</f>
        <v>1183937765.1031895</v>
      </c>
      <c r="D54" s="81">
        <f>'KM-ANO'!$E$20*D16/TAX!$E$20</f>
        <v>1211922107.3170731</v>
      </c>
      <c r="E54" s="81">
        <f>'KM-ANO'!$F$20*E16/TAX!$F$20</f>
        <v>1253151807.879925</v>
      </c>
      <c r="F54" s="81" t="e">
        <f>'KM-ANO'!$G$20*F16/TAX!$G$20</f>
        <v>#REF!</v>
      </c>
      <c r="I54" s="1"/>
      <c r="J54" s="1"/>
      <c r="K54" s="1"/>
      <c r="L54" s="1"/>
      <c r="M54" s="1"/>
      <c r="N54" s="1"/>
      <c r="O54" s="1"/>
      <c r="P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</row>
    <row r="55" spans="1:171" s="35" customFormat="1" ht="17.25" customHeight="1">
      <c r="A55" s="73" t="s">
        <v>27</v>
      </c>
      <c r="B55" s="81">
        <f>'KM-ANO'!$C$20*B17/TAX!$C$20</f>
        <v>508762668.66791743</v>
      </c>
      <c r="C55" s="81">
        <f>'KM-ANO'!$D$20*C17/TAX!$D$20</f>
        <v>519866224.39024389</v>
      </c>
      <c r="D55" s="81">
        <f>'KM-ANO'!$E$20*D17/TAX!$E$20</f>
        <v>526770719.69981235</v>
      </c>
      <c r="E55" s="81">
        <f>'KM-ANO'!$F$20*E17/TAX!$F$20</f>
        <v>541396977.11069417</v>
      </c>
      <c r="F55" s="81" t="e">
        <f>'KM-ANO'!$G$20*F17/TAX!$G$20</f>
        <v>#REF!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</row>
    <row r="56" spans="1:171" ht="17.25" customHeight="1">
      <c r="A56" s="73" t="s">
        <v>33</v>
      </c>
      <c r="B56" s="81">
        <f>'KM-ANO'!$C$20*B18/TAX!$C$20</f>
        <v>266090794.74671671</v>
      </c>
      <c r="C56" s="81">
        <f>'KM-ANO'!$D$20*C18/TAX!$D$20</f>
        <v>276038904.31519699</v>
      </c>
      <c r="D56" s="81">
        <f>'KM-ANO'!$E$20*D18/TAX!$E$20</f>
        <v>288213361.35084426</v>
      </c>
      <c r="E56" s="81">
        <f>'KM-ANO'!$F$20*E18/TAX!$F$20</f>
        <v>302980526.82926828</v>
      </c>
      <c r="F56" s="81" t="e">
        <f>'KM-ANO'!$G$20*F18/TAX!$G$20</f>
        <v>#REF!</v>
      </c>
      <c r="I56" s="1"/>
      <c r="J56" s="1"/>
      <c r="K56" s="1"/>
      <c r="L56" s="1"/>
      <c r="M56" s="1"/>
      <c r="N56" s="1"/>
      <c r="O56" s="1"/>
      <c r="P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</row>
    <row r="57" spans="1:171" ht="17.25" customHeight="1">
      <c r="A57" s="73" t="s">
        <v>34</v>
      </c>
      <c r="B57" s="81">
        <f>'KM-ANO'!$C$20*B19/TAX!$C$20</f>
        <v>213870264.91557223</v>
      </c>
      <c r="C57" s="81">
        <f>'KM-ANO'!$D$20*C19/TAX!$D$20</f>
        <v>220267491.18198875</v>
      </c>
      <c r="D57" s="81">
        <f>'KM-ANO'!$E$20*D19/TAX!$E$20</f>
        <v>228721975.23452157</v>
      </c>
      <c r="E57" s="81">
        <f>'KM-ANO'!$F$20*E19/TAX!$F$20</f>
        <v>235091019.88742965</v>
      </c>
      <c r="F57" s="81" t="e">
        <f>'KM-ANO'!$G$20*F19/TAX!$G$20</f>
        <v>#REF!</v>
      </c>
      <c r="I57" s="1"/>
      <c r="J57" s="1"/>
      <c r="K57" s="1"/>
      <c r="L57" s="1"/>
      <c r="M57" s="1"/>
      <c r="N57" s="1"/>
      <c r="O57" s="1"/>
      <c r="P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</row>
    <row r="58" spans="1:171" ht="17.25" customHeight="1">
      <c r="A58" s="73" t="s">
        <v>30</v>
      </c>
      <c r="B58" s="81">
        <f>'KM-ANO'!$C$20*B20/TAX!$C$20</f>
        <v>576539449.15572226</v>
      </c>
      <c r="C58" s="81">
        <f>'KM-ANO'!$D$20*C20/TAX!$D$20</f>
        <v>584993933.20825517</v>
      </c>
      <c r="D58" s="81">
        <f>'KM-ANO'!$E$20*D20/TAX!$E$20</f>
        <v>597112027.01688552</v>
      </c>
      <c r="E58" s="81">
        <f>'KM-ANO'!$F$20*E20/TAX!$F$20</f>
        <v>613147365.10318947</v>
      </c>
      <c r="F58" s="81" t="e">
        <f>'KM-ANO'!$G$20*F20/TAX!$G$20</f>
        <v>#REF!</v>
      </c>
      <c r="I58" s="1"/>
      <c r="J58" s="1"/>
      <c r="K58" s="1"/>
      <c r="L58" s="1"/>
      <c r="M58" s="1"/>
      <c r="N58" s="1"/>
      <c r="O58" s="1"/>
      <c r="P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</row>
    <row r="59" spans="1:171" ht="17.25" customHeight="1">
      <c r="A59" s="73" t="s">
        <v>36</v>
      </c>
      <c r="B59" s="81">
        <f>'KM-ANO'!$C$20*B21/TAX!$C$20</f>
        <v>227256531.33208254</v>
      </c>
      <c r="C59" s="81">
        <f>'KM-ANO'!$D$20*C21/TAX!$D$20</f>
        <v>236302829.26829267</v>
      </c>
      <c r="D59" s="81">
        <f>'KM-ANO'!$E$20*D21/TAX!$E$20</f>
        <v>247998198.87429643</v>
      </c>
      <c r="E59" s="81">
        <f>'KM-ANO'!$F$20*E21/TAX!$F$20</f>
        <v>252225440.90056285</v>
      </c>
      <c r="F59" s="81" t="e">
        <f>'KM-ANO'!$G$20*F21/TAX!$G$20</f>
        <v>#REF!</v>
      </c>
      <c r="I59" s="1"/>
      <c r="J59" s="1"/>
      <c r="K59" s="1"/>
      <c r="L59" s="1"/>
      <c r="M59" s="1"/>
      <c r="N59" s="1"/>
      <c r="O59" s="1"/>
      <c r="P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</row>
    <row r="60" spans="1:171" s="35" customFormat="1" ht="17.25" customHeight="1">
      <c r="A60" s="73" t="s">
        <v>21</v>
      </c>
      <c r="B60" s="81">
        <f>'KM-ANO'!$C$20*B22/TAX!$C$20</f>
        <v>208177578.9868668</v>
      </c>
      <c r="C60" s="81">
        <f>'KM-ANO'!$D$20*C22/TAX!$D$20</f>
        <v>213926628.14258912</v>
      </c>
      <c r="D60" s="81">
        <f>'KM-ANO'!$E$20*D22/TAX!$E$20</f>
        <v>217984780.48780489</v>
      </c>
      <c r="E60" s="81">
        <f>'KM-ANO'!$F$20*E22/TAX!$F$20</f>
        <v>222803836.39774859</v>
      </c>
      <c r="F60" s="81" t="e">
        <f>'KM-ANO'!$G$20*F22/TAX!$G$20</f>
        <v>#REF!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</row>
    <row r="61" spans="1:171" ht="17.25" customHeight="1">
      <c r="A61" s="73" t="s">
        <v>32</v>
      </c>
      <c r="B61" s="81">
        <f>'KM-ANO'!$C$20*B23/TAX!$C$20</f>
        <v>205246691.18198875</v>
      </c>
      <c r="C61" s="81">
        <f>'KM-ANO'!$D$20*C23/TAX!$D$20</f>
        <v>213898446.52908066</v>
      </c>
      <c r="D61" s="81">
        <f>'KM-ANO'!$E$20*D23/TAX!$E$20</f>
        <v>220492944.09005627</v>
      </c>
      <c r="E61" s="81">
        <f>'KM-ANO'!$F$20*E23/TAX!$F$20</f>
        <v>228411977.48592871</v>
      </c>
      <c r="F61" s="81" t="e">
        <f>'KM-ANO'!$G$20*F23/TAX!$G$20</f>
        <v>#REF!</v>
      </c>
      <c r="I61" s="1"/>
      <c r="J61" s="1"/>
      <c r="K61" s="1"/>
      <c r="L61" s="1"/>
      <c r="M61" s="1"/>
      <c r="N61" s="1"/>
      <c r="O61" s="1"/>
      <c r="P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</row>
    <row r="62" spans="1:171" ht="17.25" customHeight="1">
      <c r="A62" s="78" t="s">
        <v>40</v>
      </c>
      <c r="B62" s="87">
        <f>SUM(B63:B66)</f>
        <v>8487371995.4971848</v>
      </c>
      <c r="C62" s="87">
        <f>SUM(C63:C66)</f>
        <v>8670637028.1425896</v>
      </c>
      <c r="D62" s="87">
        <f>SUM(D63:D66)</f>
        <v>8801512441.2757969</v>
      </c>
      <c r="E62" s="87">
        <f>SUM(E63:E66)</f>
        <v>8860468376.7354584</v>
      </c>
      <c r="F62" s="87" t="e">
        <f>SUM(F63:F66)</f>
        <v>#REF!</v>
      </c>
      <c r="I62" s="1"/>
      <c r="J62" s="1"/>
      <c r="K62" s="1"/>
      <c r="L62" s="1"/>
      <c r="M62" s="1"/>
      <c r="N62" s="1"/>
      <c r="O62" s="1"/>
      <c r="P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</row>
    <row r="63" spans="1:171" ht="17.25" customHeight="1">
      <c r="A63" s="73" t="s">
        <v>26</v>
      </c>
      <c r="B63" s="81">
        <f>'KM-ANO'!$C$20*B25/TAX!$C$20</f>
        <v>421512393.24577862</v>
      </c>
      <c r="C63" s="81">
        <f>'KM-ANO'!$D$20*C25/TAX!$D$20</f>
        <v>431319594.74671668</v>
      </c>
      <c r="D63" s="81">
        <f>'KM-ANO'!$E$20*D25/TAX!$E$20</f>
        <v>446932208.63039398</v>
      </c>
      <c r="E63" s="81">
        <f>'KM-ANO'!$F$20*E25/TAX!$F$20</f>
        <v>458571215.00938088</v>
      </c>
      <c r="F63" s="81" t="e">
        <f>'KM-ANO'!$G$20*F25/TAX!$G$20</f>
        <v>#REF!</v>
      </c>
      <c r="I63" s="1"/>
      <c r="J63" s="1"/>
      <c r="K63" s="1"/>
      <c r="L63" s="1"/>
      <c r="M63" s="1"/>
      <c r="N63" s="1"/>
      <c r="O63" s="1"/>
      <c r="P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</row>
    <row r="64" spans="1:171" s="35" customFormat="1" ht="17.25" customHeight="1">
      <c r="A64" s="73" t="s">
        <v>18</v>
      </c>
      <c r="B64" s="81">
        <f>'KM-ANO'!$C$20*B26/TAX!$C$20</f>
        <v>2245003695.3095684</v>
      </c>
      <c r="C64" s="81">
        <f>'KM-ANO'!$D$20*C26/TAX!$D$20</f>
        <v>2310103222.5140715</v>
      </c>
      <c r="D64" s="81">
        <f>'KM-ANO'!$E$20*D26/TAX!$E$20</f>
        <v>2376386377.4859285</v>
      </c>
      <c r="E64" s="81">
        <f>'KM-ANO'!$F$20*E26/TAX!$F$20</f>
        <v>2436413214.2589116</v>
      </c>
      <c r="F64" s="81" t="e">
        <f>'KM-ANO'!$G$20*F26/TAX!$G$20</f>
        <v>#REF!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</row>
    <row r="65" spans="1:171" ht="17.25" customHeight="1">
      <c r="A65" s="73" t="s">
        <v>12</v>
      </c>
      <c r="B65" s="81">
        <f>'KM-ANO'!$C$20*B27/TAX!$C$20</f>
        <v>1263719912.945591</v>
      </c>
      <c r="C65" s="81">
        <f>'KM-ANO'!$D$20*C27/TAX!$D$20</f>
        <v>1258985401.8761725</v>
      </c>
      <c r="D65" s="81">
        <f>'KM-ANO'!$E$20*D27/TAX!$E$20</f>
        <v>1222011124.9530957</v>
      </c>
      <c r="E65" s="81">
        <f>'KM-ANO'!$F$20*E27/TAX!$F$20</f>
        <v>1193575876.9230769</v>
      </c>
      <c r="F65" s="81" t="e">
        <f>'KM-ANO'!$G$20*F27/TAX!$G$20</f>
        <v>#REF!</v>
      </c>
      <c r="I65" s="1"/>
      <c r="J65" s="1"/>
      <c r="K65" s="1"/>
      <c r="L65" s="1"/>
      <c r="M65" s="1"/>
      <c r="N65" s="1"/>
      <c r="O65" s="1"/>
      <c r="P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</row>
    <row r="66" spans="1:171" ht="17.25" customHeight="1">
      <c r="A66" s="73" t="s">
        <v>10</v>
      </c>
      <c r="B66" s="81">
        <f>'KM-ANO'!$C$20*B28/TAX!$C$20</f>
        <v>4557135993.9962473</v>
      </c>
      <c r="C66" s="81">
        <f>'KM-ANO'!$D$20*C28/TAX!$D$20</f>
        <v>4670228809.0056286</v>
      </c>
      <c r="D66" s="81">
        <f>'KM-ANO'!$E$20*D28/TAX!$E$20</f>
        <v>4756182730.2063789</v>
      </c>
      <c r="E66" s="81">
        <f>'KM-ANO'!$F$20*E28/TAX!$F$20</f>
        <v>4771908070.5440903</v>
      </c>
      <c r="F66" s="81" t="e">
        <f>'KM-ANO'!$G$20*F28/TAX!$G$20</f>
        <v>#REF!</v>
      </c>
      <c r="I66" s="1"/>
      <c r="J66" s="1"/>
      <c r="K66" s="1"/>
      <c r="L66" s="1"/>
      <c r="M66" s="1"/>
      <c r="N66" s="1"/>
      <c r="O66" s="1"/>
      <c r="P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</row>
    <row r="67" spans="1:171" ht="17.25" customHeight="1">
      <c r="A67" s="78" t="s">
        <v>41</v>
      </c>
      <c r="B67" s="87">
        <f>SUM(B68:B70)</f>
        <v>3009260872.0450282</v>
      </c>
      <c r="C67" s="87">
        <f>SUM(C68:C70)</f>
        <v>3083885784.6153841</v>
      </c>
      <c r="D67" s="87">
        <f>SUM(D68:D70)</f>
        <v>3135317229.2682929</v>
      </c>
      <c r="E67" s="87">
        <f>SUM(E68:E70)</f>
        <v>3199402218.3864913</v>
      </c>
      <c r="F67" s="87" t="e">
        <f>SUM(F68:F70)</f>
        <v>#REF!</v>
      </c>
      <c r="I67" s="1"/>
      <c r="J67" s="1"/>
      <c r="K67" s="1"/>
      <c r="L67" s="1"/>
      <c r="M67" s="1"/>
      <c r="N67" s="1"/>
      <c r="O67" s="1"/>
      <c r="P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</row>
    <row r="68" spans="1:171" ht="17.25" customHeight="1">
      <c r="A68" s="73" t="s">
        <v>22</v>
      </c>
      <c r="B68" s="81">
        <f>'KM-ANO'!$C$20*B30/TAX!$C$20</f>
        <v>1263973547.4671669</v>
      </c>
      <c r="C68" s="81">
        <f>'KM-ANO'!$D$20*C30/TAX!$D$20</f>
        <v>1306978689.6810505</v>
      </c>
      <c r="D68" s="81">
        <f>'KM-ANO'!$E$20*D30/TAX!$E$20</f>
        <v>1332652139.5872421</v>
      </c>
      <c r="E68" s="81">
        <f>'KM-ANO'!$F$20*E30/TAX!$F$20</f>
        <v>1363229190.2439024</v>
      </c>
      <c r="F68" s="81" t="e">
        <f>'KM-ANO'!$G$20*F30/TAX!$G$20</f>
        <v>#REF!</v>
      </c>
      <c r="I68" s="1"/>
      <c r="J68" s="1"/>
      <c r="K68" s="1"/>
      <c r="L68" s="1"/>
      <c r="M68" s="1"/>
      <c r="N68" s="1"/>
      <c r="O68" s="1"/>
      <c r="P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</row>
    <row r="69" spans="1:171" ht="17.25" customHeight="1">
      <c r="A69" s="73" t="s">
        <v>13</v>
      </c>
      <c r="B69" s="81">
        <f>'KM-ANO'!$C$20*B31/TAX!$C$20</f>
        <v>1178639621.7636023</v>
      </c>
      <c r="C69" s="81">
        <f>'KM-ANO'!$D$20*C31/TAX!$D$20</f>
        <v>1195802224.3902438</v>
      </c>
      <c r="D69" s="81">
        <f>'KM-ANO'!$E$20*D31/TAX!$E$20</f>
        <v>1198676748.9681051</v>
      </c>
      <c r="E69" s="81">
        <f>'KM-ANO'!$F$20*E31/TAX!$F$20</f>
        <v>1203749439.3996248</v>
      </c>
      <c r="F69" s="81" t="e">
        <f>'KM-ANO'!$G$20*F31/TAX!$G$20</f>
        <v>#REF!</v>
      </c>
      <c r="I69" s="1"/>
      <c r="J69" s="1"/>
      <c r="K69" s="1"/>
      <c r="L69" s="1"/>
      <c r="M69" s="1"/>
      <c r="N69" s="1"/>
      <c r="O69" s="1"/>
      <c r="P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</row>
    <row r="70" spans="1:171" ht="17.25" customHeight="1">
      <c r="A70" s="73" t="s">
        <v>14</v>
      </c>
      <c r="B70" s="81">
        <f>'KM-ANO'!$C$20*B32/TAX!$C$20</f>
        <v>566647702.81425893</v>
      </c>
      <c r="C70" s="81">
        <f>'KM-ANO'!$D$20*C32/TAX!$D$20</f>
        <v>581104870.54409003</v>
      </c>
      <c r="D70" s="81">
        <f>'KM-ANO'!$E$20*D32/TAX!$E$20</f>
        <v>603988340.71294558</v>
      </c>
      <c r="E70" s="81">
        <f>'KM-ANO'!$F$20*E32/TAX!$F$20</f>
        <v>632423588.74296439</v>
      </c>
      <c r="F70" s="81" t="e">
        <f>'KM-ANO'!$G$20*F32/TAX!$G$20</f>
        <v>#REF!</v>
      </c>
      <c r="I70" s="1"/>
      <c r="J70" s="1"/>
      <c r="K70" s="1"/>
      <c r="L70" s="1"/>
      <c r="M70" s="1"/>
      <c r="N70" s="1"/>
      <c r="O70" s="1"/>
      <c r="P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</row>
    <row r="71" spans="1:171" ht="17.25" customHeight="1">
      <c r="A71" s="78" t="s">
        <v>42</v>
      </c>
      <c r="B71" s="87">
        <f>SUM(B72:B75)</f>
        <v>1644256240.150094</v>
      </c>
      <c r="C71" s="87">
        <f>SUM(C72:C75)</f>
        <v>1693574063.7898688</v>
      </c>
      <c r="D71" s="87">
        <f>SUM(D72:D75)</f>
        <v>1741313717.0731707</v>
      </c>
      <c r="E71" s="87">
        <f>SUM(E72:E75)</f>
        <v>1788461556.4727955</v>
      </c>
      <c r="F71" s="87" t="e">
        <f>SUM(F72:F75)</f>
        <v>#REF!</v>
      </c>
      <c r="I71" s="1"/>
      <c r="J71" s="1"/>
      <c r="K71" s="1"/>
      <c r="L71" s="1"/>
      <c r="M71" s="1"/>
      <c r="N71" s="1"/>
      <c r="O71" s="1"/>
      <c r="P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</row>
    <row r="72" spans="1:171" ht="17.25" customHeight="1">
      <c r="A72" s="73" t="s">
        <v>11</v>
      </c>
      <c r="B72" s="81">
        <f>'KM-ANO'!$C$20*B34/TAX!$C$20</f>
        <v>361260103.56472796</v>
      </c>
      <c r="C72" s="81">
        <f>'KM-ANO'!$D$20*C34/TAX!$D$20</f>
        <v>378760885.55347091</v>
      </c>
      <c r="D72" s="81">
        <f>'KM-ANO'!$E$20*D34/TAX!$E$20</f>
        <v>376196358.72420263</v>
      </c>
      <c r="E72" s="81">
        <f>'KM-ANO'!$F$20*E34/TAX!$F$20</f>
        <v>374843641.27579737</v>
      </c>
      <c r="F72" s="81" t="e">
        <f>'KM-ANO'!$G$20*F34/TAX!$G$20</f>
        <v>#REF!</v>
      </c>
      <c r="I72" s="1"/>
      <c r="J72" s="1"/>
      <c r="K72" s="1"/>
      <c r="L72" s="1"/>
      <c r="M72" s="1"/>
      <c r="N72" s="1"/>
      <c r="O72" s="1"/>
      <c r="P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</row>
    <row r="73" spans="1:171" ht="17.25" customHeight="1">
      <c r="A73" s="73" t="s">
        <v>20</v>
      </c>
      <c r="B73" s="81">
        <f>'KM-ANO'!$C$20*B35/TAX!$C$20</f>
        <v>660492475.79737329</v>
      </c>
      <c r="C73" s="81">
        <f>'KM-ANO'!$D$20*C35/TAX!$D$20</f>
        <v>672103300.56285179</v>
      </c>
      <c r="D73" s="81">
        <f>'KM-ANO'!$E$20*D35/TAX!$E$20</f>
        <v>692591333.58348966</v>
      </c>
      <c r="E73" s="81">
        <f>'KM-ANO'!$F$20*E35/TAX!$F$20</f>
        <v>711134835.27204502</v>
      </c>
      <c r="F73" s="81" t="e">
        <f>'KM-ANO'!$G$20*F35/TAX!$G$20</f>
        <v>#REF!</v>
      </c>
      <c r="I73" s="1"/>
      <c r="J73" s="1"/>
      <c r="K73" s="1"/>
      <c r="L73" s="1"/>
      <c r="M73" s="1"/>
      <c r="N73" s="1"/>
      <c r="O73" s="1"/>
      <c r="P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</row>
    <row r="74" spans="1:171" ht="17.25" customHeight="1">
      <c r="A74" s="73" t="s">
        <v>24</v>
      </c>
      <c r="B74" s="81">
        <f>'KM-ANO'!$C$20*B36/TAX!$C$20</f>
        <v>345619308.0675422</v>
      </c>
      <c r="C74" s="81">
        <f>'KM-ANO'!$D$20*C36/TAX!$D$20</f>
        <v>357793765.10318947</v>
      </c>
      <c r="D74" s="81">
        <f>'KM-ANO'!$E$20*D36/TAX!$E$20</f>
        <v>376168177.11069417</v>
      </c>
      <c r="E74" s="81">
        <f>'KM-ANO'!$F$20*E36/TAX!$F$20</f>
        <v>400939815.38461536</v>
      </c>
      <c r="F74" s="81" t="e">
        <f>'KM-ANO'!$G$20*F36/TAX!$G$20</f>
        <v>#REF!</v>
      </c>
      <c r="I74" s="1"/>
      <c r="J74" s="1"/>
      <c r="K74" s="1"/>
      <c r="L74" s="1"/>
      <c r="M74" s="1"/>
      <c r="N74" s="1"/>
      <c r="O74" s="1"/>
      <c r="P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</row>
    <row r="75" spans="1:171" s="1" customFormat="1" ht="17.25" customHeight="1">
      <c r="A75" s="73" t="s">
        <v>25</v>
      </c>
      <c r="B75" s="81">
        <f>'KM-ANO'!$C$20*B37/TAX!$C$20</f>
        <v>276884352.72045028</v>
      </c>
      <c r="C75" s="81">
        <f>'KM-ANO'!$D$20*C37/TAX!$D$20</f>
        <v>284916112.57035649</v>
      </c>
      <c r="D75" s="81">
        <f>'KM-ANO'!$E$20*D37/TAX!$E$20</f>
        <v>296357847.65478426</v>
      </c>
      <c r="E75" s="81">
        <f>'KM-ANO'!$F$20*E37/TAX!$F$20</f>
        <v>301543264.54033768</v>
      </c>
      <c r="F75" s="81" t="e">
        <f>'KM-ANO'!$G$20*F37/TAX!$G$20</f>
        <v>#REF!</v>
      </c>
      <c r="H75" s="7"/>
    </row>
    <row r="76" spans="1:171">
      <c r="A76" s="5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5" tint="0.39997558519241921"/>
  </sheetPr>
  <dimension ref="A1:EO88"/>
  <sheetViews>
    <sheetView topLeftCell="A19" zoomScaleNormal="100" workbookViewId="0">
      <pane xSplit="1" topLeftCell="B1" activePane="topRight" state="frozen"/>
      <selection pane="topRight" activeCell="A19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2.85546875" style="7" bestFit="1" customWidth="1"/>
    <col min="3" max="3" width="22.28515625" style="7" customWidth="1"/>
    <col min="4" max="4" width="16.28515625" style="7" customWidth="1"/>
    <col min="5" max="5" width="14.7109375" style="7" bestFit="1" customWidth="1"/>
    <col min="6" max="6" width="17.85546875" style="7" bestFit="1" customWidth="1"/>
    <col min="7" max="7" width="14.85546875" style="7" customWidth="1"/>
    <col min="8" max="8" width="18.7109375" style="7" bestFit="1" customWidth="1"/>
    <col min="9" max="9" width="20.140625" style="7" customWidth="1"/>
    <col min="10" max="10" width="15.28515625" style="7" customWidth="1"/>
    <col min="11" max="11" width="16.28515625" style="8" customWidth="1"/>
    <col min="12" max="12" width="15.140625" style="8" customWidth="1"/>
    <col min="13" max="13" width="14.140625" style="8" customWidth="1"/>
    <col min="14" max="14" width="16.140625" style="8" customWidth="1"/>
    <col min="15" max="15" width="7.5703125" style="8" bestFit="1" customWidth="1"/>
    <col min="16" max="16" width="7.140625" style="8" bestFit="1" customWidth="1"/>
    <col min="17" max="17" width="12.28515625" style="8" customWidth="1"/>
    <col min="18" max="23" width="12.7109375" style="1" bestFit="1" customWidth="1"/>
    <col min="24" max="24" width="8.85546875" style="1"/>
    <col min="25" max="25" width="10.7109375" style="1" bestFit="1" customWidth="1"/>
    <col min="26" max="26" width="17.42578125" style="1" bestFit="1" customWidth="1"/>
    <col min="27" max="28" width="18.42578125" style="1" bestFit="1" customWidth="1"/>
    <col min="29" max="40" width="12.7109375" style="1" bestFit="1" customWidth="1"/>
    <col min="41" max="41" width="8.85546875" style="1"/>
    <col min="42" max="42" width="10.7109375" style="1" bestFit="1" customWidth="1"/>
    <col min="43" max="43" width="17.42578125" style="1" bestFit="1" customWidth="1"/>
    <col min="44" max="45" width="18.42578125" style="1" bestFit="1" customWidth="1"/>
    <col min="46" max="53" width="12.7109375" style="1" bestFit="1" customWidth="1"/>
    <col min="54" max="145" width="8.85546875" style="1"/>
  </cols>
  <sheetData>
    <row r="1" spans="1:98" s="1" customFormat="1">
      <c r="A1" s="7"/>
      <c r="B1" s="19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  <c r="Q1" s="8"/>
    </row>
    <row r="2" spans="1:98" s="1" customFormat="1" ht="15.75">
      <c r="A2" s="112" t="s">
        <v>138</v>
      </c>
      <c r="B2" s="408" t="s">
        <v>143</v>
      </c>
      <c r="C2" s="409"/>
      <c r="D2" s="409"/>
      <c r="E2" s="409"/>
      <c r="F2" s="410"/>
    </row>
    <row r="3" spans="1:98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98" s="1" customFormat="1">
      <c r="A4" s="353"/>
      <c r="B4" s="83" t="s">
        <v>79</v>
      </c>
      <c r="C4" s="83" t="s">
        <v>79</v>
      </c>
      <c r="D4" s="83" t="s">
        <v>79</v>
      </c>
      <c r="E4" s="83" t="s">
        <v>79</v>
      </c>
      <c r="F4" s="83" t="s">
        <v>79</v>
      </c>
    </row>
    <row r="5" spans="1:98" s="25" customFormat="1">
      <c r="A5" s="76" t="s">
        <v>37</v>
      </c>
      <c r="B5" s="78">
        <f>B6+B14+B24+B29+B33</f>
        <v>2274903.4682193329</v>
      </c>
      <c r="C5" s="78">
        <f>C6+C14+C24+C29+C33</f>
        <v>2425885.7097902787</v>
      </c>
      <c r="D5" s="78">
        <f>D6+D14+D24+D29+D33</f>
        <v>2594261.469693528</v>
      </c>
      <c r="E5" s="78">
        <f>E6+E14+E24+E29+E33</f>
        <v>2766162.4300390584</v>
      </c>
      <c r="F5" s="78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</row>
    <row r="6" spans="1:98" s="25" customFormat="1">
      <c r="A6" s="76" t="s">
        <v>38</v>
      </c>
      <c r="B6" s="79">
        <f>SUM(B7:B13)</f>
        <v>203687.60164865892</v>
      </c>
      <c r="C6" s="79">
        <f>SUM(C7:C13)</f>
        <v>218496.77662053364</v>
      </c>
      <c r="D6" s="79">
        <f>SUM(D7:D13)</f>
        <v>235909.51913806098</v>
      </c>
      <c r="E6" s="79">
        <f>SUM(E7:E13)</f>
        <v>254758.39657926498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</row>
    <row r="7" spans="1:98" s="1" customFormat="1">
      <c r="A7" s="77" t="s">
        <v>23</v>
      </c>
      <c r="B7" s="74">
        <f>ONSV_2019!O6*DEN!F5</f>
        <v>14133.054696864554</v>
      </c>
      <c r="C7" s="74">
        <f>ONSV_2020!O6*DEN!F40</f>
        <v>14823.900335844604</v>
      </c>
      <c r="D7" s="74">
        <f>ONSV_2021!O6*DEN!F75</f>
        <v>15563.466882628563</v>
      </c>
      <c r="E7" s="74">
        <f>ONSV_2022!O6*DEN!F110</f>
        <v>16304.130677114947</v>
      </c>
      <c r="F7" s="80"/>
    </row>
    <row r="8" spans="1:98" s="1" customFormat="1">
      <c r="A8" s="77" t="s">
        <v>15</v>
      </c>
      <c r="B8" s="74">
        <f>ONSV_2019!O7*DEN!F6</f>
        <v>6276.0234063008429</v>
      </c>
      <c r="C8" s="74">
        <f>ONSV_2020!O7*DEN!F41</f>
        <v>6454.0541964889781</v>
      </c>
      <c r="D8" s="74">
        <f>ONSV_2021!O7*DEN!F76</f>
        <v>6863.7048325646683</v>
      </c>
      <c r="E8" s="74">
        <f>ONSV_2022!O7*DEN!F111</f>
        <v>7419.0196978389749</v>
      </c>
      <c r="F8" s="80"/>
    </row>
    <row r="9" spans="1:98" s="1" customFormat="1">
      <c r="A9" s="77" t="s">
        <v>16</v>
      </c>
      <c r="B9" s="74">
        <f>ONSV_2019!O8*DEN!F7</f>
        <v>23518.93607980153</v>
      </c>
      <c r="C9" s="74">
        <f>ONSV_2020!O8*DEN!F42</f>
        <v>25776.624243974489</v>
      </c>
      <c r="D9" s="74">
        <f>ONSV_2021!O8*DEN!F77</f>
        <v>26676.360465303365</v>
      </c>
      <c r="E9" s="74">
        <f>ONSV_2022!O8*DEN!F112</f>
        <v>28468.754819674676</v>
      </c>
      <c r="F9" s="80"/>
    </row>
    <row r="10" spans="1:98" s="1" customFormat="1">
      <c r="A10" s="77" t="s">
        <v>28</v>
      </c>
      <c r="B10" s="74">
        <f>ONSV_2019!O9*DEN!F8</f>
        <v>72506.018923240932</v>
      </c>
      <c r="C10" s="74">
        <f>ONSV_2020!O9*DEN!F43</f>
        <v>77380.764022693213</v>
      </c>
      <c r="D10" s="74">
        <f>ONSV_2021!O9*DEN!F78</f>
        <v>85405.090843900456</v>
      </c>
      <c r="E10" s="74">
        <f>ONSV_2022!O9*DEN!F113</f>
        <v>93117.156369237666</v>
      </c>
      <c r="F10" s="80"/>
    </row>
    <row r="11" spans="1:98" s="1" customFormat="1">
      <c r="A11" s="77" t="s">
        <v>19</v>
      </c>
      <c r="B11" s="74">
        <f>ONSV_2019!O10*DEN!F9</f>
        <v>44152.600088577958</v>
      </c>
      <c r="C11" s="74">
        <f>ONSV_2020!O10*DEN!F44</f>
        <v>47576.756938819017</v>
      </c>
      <c r="D11" s="74">
        <f>ONSV_2021!O10*DEN!F79</f>
        <v>51448.165114539064</v>
      </c>
      <c r="E11" s="74">
        <f>ONSV_2022!O10*DEN!F114</f>
        <v>55479.233892847566</v>
      </c>
      <c r="F11" s="80"/>
    </row>
    <row r="12" spans="1:98" s="1" customFormat="1">
      <c r="A12" s="77" t="s">
        <v>17</v>
      </c>
      <c r="B12" s="74">
        <f>ONSV_2019!O11*DEN!F10</f>
        <v>10423.799085666478</v>
      </c>
      <c r="C12" s="74">
        <f>ONSV_2020!O11*DEN!F45</f>
        <v>11106.187238642506</v>
      </c>
      <c r="D12" s="74">
        <f>ONSV_2021!O11*DEN!F80</f>
        <v>11964.81756538586</v>
      </c>
      <c r="E12" s="74">
        <f>ONSV_2022!O11*DEN!F115</f>
        <v>13025.395529151143</v>
      </c>
      <c r="F12" s="80"/>
    </row>
    <row r="13" spans="1:98" s="1" customFormat="1">
      <c r="A13" s="77" t="s">
        <v>29</v>
      </c>
      <c r="B13" s="74">
        <f>ONSV_2019!O12*DEN!F11</f>
        <v>32677.169368206611</v>
      </c>
      <c r="C13" s="74">
        <f>ONSV_2020!O12*DEN!F46</f>
        <v>35378.489644070825</v>
      </c>
      <c r="D13" s="74">
        <f>ONSV_2021!O12*DEN!F81</f>
        <v>37987.913433738991</v>
      </c>
      <c r="E13" s="74">
        <f>ONSV_2022!O12*DEN!F116</f>
        <v>40944.705593400024</v>
      </c>
      <c r="F13" s="80"/>
    </row>
    <row r="14" spans="1:98" s="25" customFormat="1">
      <c r="A14" s="76" t="s">
        <v>39</v>
      </c>
      <c r="B14" s="79">
        <f>SUM(B15:B23)</f>
        <v>474583.62984190613</v>
      </c>
      <c r="C14" s="79">
        <f>SUM(C15:C23)</f>
        <v>503323.70414261473</v>
      </c>
      <c r="D14" s="79">
        <f>SUM(D15:D23)</f>
        <v>535599.63255784952</v>
      </c>
      <c r="E14" s="79">
        <f>SUM(E15:E23)</f>
        <v>562120.84955057886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</row>
    <row r="15" spans="1:98" s="1" customFormat="1">
      <c r="A15" s="77" t="s">
        <v>35</v>
      </c>
      <c r="B15" s="74">
        <f>ONSV_2019!O14*DEN!F13</f>
        <v>20059.000012664801</v>
      </c>
      <c r="C15" s="74">
        <f>ONSV_2020!O14*DEN!F48</f>
        <v>21269.158530825775</v>
      </c>
      <c r="D15" s="74">
        <f>ONSV_2021!O14*DEN!F83</f>
        <v>22362.309564897267</v>
      </c>
      <c r="E15" s="74">
        <f>ONSV_2022!O14*DEN!F118</f>
        <v>23378.992927926443</v>
      </c>
      <c r="F15" s="80"/>
    </row>
    <row r="16" spans="1:98" s="1" customFormat="1">
      <c r="A16" s="77" t="s">
        <v>31</v>
      </c>
      <c r="B16" s="74">
        <f>ONSV_2019!O15*DEN!F14</f>
        <v>110705.95009940641</v>
      </c>
      <c r="C16" s="74">
        <f>ONSV_2020!O15*DEN!F49</f>
        <v>119257.23198864011</v>
      </c>
      <c r="D16" s="74">
        <f>ONSV_2021!O15*DEN!F84</f>
        <v>127607.16679872051</v>
      </c>
      <c r="E16" s="74">
        <f>ONSV_2022!O15*DEN!F119</f>
        <v>134995.98608028484</v>
      </c>
      <c r="F16" s="80"/>
    </row>
    <row r="17" spans="1:98" s="1" customFormat="1">
      <c r="A17" s="77" t="s">
        <v>27</v>
      </c>
      <c r="B17" s="74">
        <f>ONSV_2019!O16*DEN!F15</f>
        <v>95344.274060772223</v>
      </c>
      <c r="C17" s="74">
        <f>ONSV_2020!O16*DEN!F50</f>
        <v>99969.836959134394</v>
      </c>
      <c r="D17" s="74">
        <f>ONSV_2021!O16*DEN!F85</f>
        <v>107018.78770883055</v>
      </c>
      <c r="E17" s="74">
        <f>ONSV_2022!O16*DEN!F120</f>
        <v>111999.34067840663</v>
      </c>
      <c r="F17" s="80"/>
    </row>
    <row r="18" spans="1:98" s="1" customFormat="1">
      <c r="A18" s="77" t="s">
        <v>33</v>
      </c>
      <c r="B18" s="74">
        <f>ONSV_2019!O17*DEN!F16</f>
        <v>56071.486869342858</v>
      </c>
      <c r="C18" s="74">
        <f>ONSV_2020!O17*DEN!F51</f>
        <v>59904.356761554394</v>
      </c>
      <c r="D18" s="74">
        <f>ONSV_2021!O17*DEN!F86</f>
        <v>64785.334413853016</v>
      </c>
      <c r="E18" s="74">
        <f>ONSV_2022!O17*DEN!F121</f>
        <v>69093.095981146253</v>
      </c>
      <c r="F18" s="80"/>
    </row>
    <row r="19" spans="1:98" s="1" customFormat="1">
      <c r="A19" s="77" t="s">
        <v>34</v>
      </c>
      <c r="B19" s="74">
        <f>ONSV_2019!O18*DEN!F17</f>
        <v>33673.077865574436</v>
      </c>
      <c r="C19" s="74">
        <f>ONSV_2020!O18*DEN!F52</f>
        <v>35929.404885575997</v>
      </c>
      <c r="D19" s="74">
        <f>ONSV_2021!O18*DEN!F87</f>
        <v>38845.968362480133</v>
      </c>
      <c r="E19" s="74">
        <f>ONSV_2022!O18*DEN!F122</f>
        <v>40327.671355244005</v>
      </c>
      <c r="F19" s="80"/>
    </row>
    <row r="20" spans="1:98" s="1" customFormat="1">
      <c r="A20" s="77" t="s">
        <v>30</v>
      </c>
      <c r="B20" s="74">
        <f>ONSV_2019!O19*DEN!F18</f>
        <v>63530.648069598021</v>
      </c>
      <c r="C20" s="74">
        <f>ONSV_2020!O19*DEN!F53</f>
        <v>66138.71723494654</v>
      </c>
      <c r="D20" s="74">
        <f>ONSV_2021!O19*DEN!F88</f>
        <v>66076.679177161495</v>
      </c>
      <c r="E20" s="74">
        <f>ONSV_2022!O19*DEN!F123</f>
        <v>68533.187373454391</v>
      </c>
      <c r="F20" s="80"/>
    </row>
    <row r="21" spans="1:98" s="1" customFormat="1">
      <c r="A21" s="77" t="s">
        <v>36</v>
      </c>
      <c r="B21" s="74">
        <f>ONSV_2019!O20*DEN!F19</f>
        <v>44828.957216694776</v>
      </c>
      <c r="C21" s="74">
        <f>ONSV_2020!O20*DEN!F54</f>
        <v>47164.126267064581</v>
      </c>
      <c r="D21" s="74">
        <f>ONSV_2021!O20*DEN!F89</f>
        <v>51003.565005518991</v>
      </c>
      <c r="E21" s="74">
        <f>ONSV_2022!O20*DEN!F124</f>
        <v>52796.000598807113</v>
      </c>
      <c r="F21" s="80"/>
    </row>
    <row r="22" spans="1:98" s="1" customFormat="1">
      <c r="A22" s="77" t="s">
        <v>21</v>
      </c>
      <c r="B22" s="74">
        <f>ONSV_2019!O21*DEN!F20</f>
        <v>35106.28917702441</v>
      </c>
      <c r="C22" s="74">
        <f>ONSV_2020!O21*DEN!F55</f>
        <v>37496.017599492625</v>
      </c>
      <c r="D22" s="74">
        <f>ONSV_2021!O21*DEN!F90</f>
        <v>40513.445364275685</v>
      </c>
      <c r="E22" s="74">
        <f>ONSV_2022!O21*DEN!F125</f>
        <v>42763.168944331199</v>
      </c>
      <c r="F22" s="80"/>
    </row>
    <row r="23" spans="1:98" s="1" customFormat="1">
      <c r="A23" s="77" t="s">
        <v>32</v>
      </c>
      <c r="B23" s="74">
        <f>ONSV_2019!O22*DEN!F21</f>
        <v>15263.946470828232</v>
      </c>
      <c r="C23" s="74">
        <f>ONSV_2020!O22*DEN!F56</f>
        <v>16194.85391538029</v>
      </c>
      <c r="D23" s="74">
        <f>ONSV_2021!O22*DEN!F91</f>
        <v>17386.376162111828</v>
      </c>
      <c r="E23" s="74">
        <f>ONSV_2022!O22*DEN!F126</f>
        <v>18233.405610977876</v>
      </c>
      <c r="F23" s="80"/>
    </row>
    <row r="24" spans="1:98" s="25" customFormat="1">
      <c r="A24" s="76" t="s">
        <v>40</v>
      </c>
      <c r="B24" s="79">
        <f>SUM(B25:B28)</f>
        <v>766429.0610163263</v>
      </c>
      <c r="C24" s="79">
        <f>SUM(C25:C28)</f>
        <v>818088.62900102395</v>
      </c>
      <c r="D24" s="79">
        <f>SUM(D25:D28)</f>
        <v>879325.24137582327</v>
      </c>
      <c r="E24" s="79">
        <f>SUM(E25:E28)</f>
        <v>941211.83430038264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</row>
    <row r="25" spans="1:98" s="1" customFormat="1">
      <c r="A25" s="77" t="s">
        <v>26</v>
      </c>
      <c r="B25" s="74">
        <f>ONSV_2019!O24*DEN!F23</f>
        <v>58921.618955017657</v>
      </c>
      <c r="C25" s="74">
        <f>ONSV_2020!O24*DEN!F58</f>
        <v>63343.314302288054</v>
      </c>
      <c r="D25" s="74">
        <f>ONSV_2021!O24*DEN!F93</f>
        <v>67908.836163917949</v>
      </c>
      <c r="E25" s="74">
        <f>ONSV_2022!O24*DEN!F128</f>
        <v>73691.208476424887</v>
      </c>
      <c r="F25" s="80"/>
    </row>
    <row r="26" spans="1:98" s="1" customFormat="1">
      <c r="A26" s="77" t="s">
        <v>18</v>
      </c>
      <c r="B26" s="74">
        <f>ONSV_2019!O25*DEN!F24</f>
        <v>235077.82288665505</v>
      </c>
      <c r="C26" s="74">
        <f>ONSV_2020!O25*DEN!F59</f>
        <v>255213.98813558952</v>
      </c>
      <c r="D26" s="74">
        <f>ONSV_2021!O25*DEN!F94</f>
        <v>276629.94552789431</v>
      </c>
      <c r="E26" s="74">
        <f>ONSV_2022!O25*DEN!F129</f>
        <v>304650.96228849096</v>
      </c>
      <c r="F26" s="80"/>
    </row>
    <row r="27" spans="1:98" s="1" customFormat="1">
      <c r="A27" s="77" t="s">
        <v>12</v>
      </c>
      <c r="B27" s="74">
        <f>ONSV_2019!O26*DEN!F25</f>
        <v>59409.817134937191</v>
      </c>
      <c r="C27" s="74">
        <f>ONSV_2020!O26*DEN!F60</f>
        <v>62751.269679505189</v>
      </c>
      <c r="D27" s="74">
        <f>ONSV_2021!O26*DEN!F95</f>
        <v>67552.720979932245</v>
      </c>
      <c r="E27" s="74">
        <f>ONSV_2022!O26*DEN!F130</f>
        <v>71278.212800471912</v>
      </c>
      <c r="F27" s="80"/>
    </row>
    <row r="28" spans="1:98" s="1" customFormat="1">
      <c r="A28" s="77" t="s">
        <v>10</v>
      </c>
      <c r="B28" s="74">
        <f>ONSV_2019!O27*DEN!F26</f>
        <v>413019.80203971633</v>
      </c>
      <c r="C28" s="74">
        <f>ONSV_2020!O27*DEN!F61</f>
        <v>436780.05688364117</v>
      </c>
      <c r="D28" s="74">
        <f>ONSV_2021!O27*DEN!F96</f>
        <v>467233.73870407871</v>
      </c>
      <c r="E28" s="74">
        <f>ONSV_2022!O27*DEN!F131</f>
        <v>491591.45073499484</v>
      </c>
      <c r="F28" s="80"/>
    </row>
    <row r="29" spans="1:98" s="25" customFormat="1">
      <c r="A29" s="76" t="s">
        <v>41</v>
      </c>
      <c r="B29" s="79">
        <f>SUM(B30:B32)</f>
        <v>503386.63577412366</v>
      </c>
      <c r="C29" s="79">
        <f>SUM(C30:C32)</f>
        <v>538321.13961981586</v>
      </c>
      <c r="D29" s="79">
        <f>SUM(D30:D32)</f>
        <v>572921.09866842546</v>
      </c>
      <c r="E29" s="79">
        <f>SUM(E30:E32)</f>
        <v>608969.302701629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</row>
    <row r="30" spans="1:98" s="1" customFormat="1">
      <c r="A30" s="77" t="s">
        <v>22</v>
      </c>
      <c r="B30" s="74">
        <f>ONSV_2019!O29*DEN!F28</f>
        <v>208049.40170386495</v>
      </c>
      <c r="C30" s="74">
        <f>ONSV_2020!O29*DEN!F63</f>
        <v>220692.20497581444</v>
      </c>
      <c r="D30" s="74">
        <f>ONSV_2021!O29*DEN!F98</f>
        <v>232412.63523928524</v>
      </c>
      <c r="E30" s="74">
        <f>ONSV_2022!O29*DEN!F133</f>
        <v>245292.91352086404</v>
      </c>
      <c r="F30" s="80"/>
    </row>
    <row r="31" spans="1:98" s="1" customFormat="1">
      <c r="A31" s="77" t="s">
        <v>13</v>
      </c>
      <c r="B31" s="74">
        <f>ONSV_2019!O30*DEN!F29</f>
        <v>172351.61907751262</v>
      </c>
      <c r="C31" s="74">
        <f>ONSV_2020!O30*DEN!F64</f>
        <v>184575.76667909141</v>
      </c>
      <c r="D31" s="74">
        <f>ONSV_2021!O30*DEN!F99</f>
        <v>197112.60014511464</v>
      </c>
      <c r="E31" s="74">
        <f>ONSV_2022!O30*DEN!F134</f>
        <v>209772.32433528607</v>
      </c>
      <c r="F31" s="80"/>
    </row>
    <row r="32" spans="1:98" s="1" customFormat="1">
      <c r="A32" s="77" t="s">
        <v>14</v>
      </c>
      <c r="B32" s="74">
        <f>ONSV_2019!O31*DEN!F30</f>
        <v>122985.61499274608</v>
      </c>
      <c r="C32" s="74">
        <f>ONSV_2020!O31*DEN!F65</f>
        <v>133053.16796491007</v>
      </c>
      <c r="D32" s="74">
        <f>ONSV_2021!O31*DEN!F100</f>
        <v>143395.8632840256</v>
      </c>
      <c r="E32" s="74">
        <f>ONSV_2022!O31*DEN!F135</f>
        <v>153904.06484547886</v>
      </c>
      <c r="F32" s="80"/>
    </row>
    <row r="33" spans="1:145" s="25" customFormat="1" ht="19.5" customHeight="1">
      <c r="A33" s="76" t="s">
        <v>42</v>
      </c>
      <c r="B33" s="79">
        <f>SUM(B34:B37)</f>
        <v>326816.53993831784</v>
      </c>
      <c r="C33" s="79">
        <f>SUM(C34:C37)</f>
        <v>347655.4604062906</v>
      </c>
      <c r="D33" s="79">
        <f>SUM(D34:D37)</f>
        <v>370505.97795336897</v>
      </c>
      <c r="E33" s="79">
        <f>SUM(E34:E37)</f>
        <v>399102.04690720321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</row>
    <row r="34" spans="1:145" s="1" customFormat="1">
      <c r="A34" s="77" t="s">
        <v>11</v>
      </c>
      <c r="B34" s="74">
        <f>ONSV_2019!O33*DEN!F32</f>
        <v>38687.940161362618</v>
      </c>
      <c r="C34" s="74">
        <f>ONSV_2020!O33*DEN!F67</f>
        <v>41630.526478485823</v>
      </c>
      <c r="D34" s="74">
        <f>ONSV_2021!O33*DEN!F102</f>
        <v>44218.267777988251</v>
      </c>
      <c r="E34" s="74">
        <f>ONSV_2022!O33*DEN!F137</f>
        <v>47190.58282932765</v>
      </c>
      <c r="F34" s="80"/>
    </row>
    <row r="35" spans="1:145" s="1" customFormat="1">
      <c r="A35" s="77" t="s">
        <v>20</v>
      </c>
      <c r="B35" s="74">
        <f>ONSV_2019!O34*DEN!F33</f>
        <v>124887.37903396225</v>
      </c>
      <c r="C35" s="74">
        <f>ONSV_2020!O34*DEN!F68</f>
        <v>132984.62152486938</v>
      </c>
      <c r="D35" s="74">
        <f>ONSV_2021!O34*DEN!F103</f>
        <v>142527.5626500622</v>
      </c>
      <c r="E35" s="74">
        <f>ONSV_2022!O34*DEN!F138</f>
        <v>154302.44544189677</v>
      </c>
      <c r="F35" s="80"/>
    </row>
    <row r="36" spans="1:145" s="1" customFormat="1">
      <c r="A36" s="77" t="s">
        <v>24</v>
      </c>
      <c r="B36" s="74">
        <f>ONSV_2019!O35*DEN!F34</f>
        <v>96588.640760286522</v>
      </c>
      <c r="C36" s="74">
        <f>ONSV_2020!O35*DEN!F69</f>
        <v>102875.77510046969</v>
      </c>
      <c r="D36" s="74">
        <f>ONSV_2021!O35*DEN!F104</f>
        <v>110052.06114678639</v>
      </c>
      <c r="E36" s="74">
        <f>ONSV_2022!O35*DEN!F139</f>
        <v>119893.14447598695</v>
      </c>
      <c r="F36" s="80"/>
    </row>
    <row r="37" spans="1:145" s="1" customFormat="1">
      <c r="A37" s="77" t="s">
        <v>25</v>
      </c>
      <c r="B37" s="74">
        <f>ONSV_2019!O36*DEN!F35</f>
        <v>66652.579982706433</v>
      </c>
      <c r="C37" s="74">
        <f>ONSV_2020!O36*DEN!F70</f>
        <v>70164.537302465702</v>
      </c>
      <c r="D37" s="74">
        <f>ONSV_2021!O36*DEN!F105</f>
        <v>73708.086378532127</v>
      </c>
      <c r="E37" s="74">
        <f>ONSV_2022!O36*DEN!F140</f>
        <v>77715.874159991858</v>
      </c>
      <c r="F37" s="80"/>
    </row>
    <row r="38" spans="1:145" s="1" customFormat="1">
      <c r="A38" s="98"/>
      <c r="B38" s="109"/>
      <c r="C38" s="109"/>
      <c r="D38" s="19"/>
      <c r="E38" s="109"/>
      <c r="F38" s="109"/>
      <c r="G38" s="109"/>
      <c r="H38" s="19"/>
    </row>
    <row r="39" spans="1:145" s="1" customFormat="1" ht="15" customHeight="1">
      <c r="B39" s="8"/>
      <c r="H39" s="8"/>
      <c r="I39" s="8"/>
      <c r="J39" s="8"/>
      <c r="K39" s="8"/>
      <c r="L39" s="8"/>
      <c r="M39" s="8"/>
      <c r="N39" s="8"/>
    </row>
    <row r="40" spans="1:145" s="1" customFormat="1" ht="15" customHeight="1">
      <c r="A40" s="112" t="s">
        <v>140</v>
      </c>
      <c r="C40" s="41"/>
      <c r="D40" s="41"/>
      <c r="E40" s="41"/>
      <c r="F40" s="41"/>
      <c r="H40" s="8"/>
      <c r="I40" s="8"/>
      <c r="J40" s="8"/>
      <c r="K40" s="8"/>
      <c r="L40" s="8"/>
      <c r="M40" s="8"/>
      <c r="N40" s="8"/>
    </row>
    <row r="41" spans="1:145" ht="1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8"/>
      <c r="J41" s="8"/>
      <c r="O41" s="1"/>
      <c r="P41" s="1"/>
      <c r="Q41" s="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</row>
    <row r="42" spans="1:145">
      <c r="A42" s="353"/>
      <c r="B42" s="88" t="s">
        <v>84</v>
      </c>
      <c r="C42" s="88" t="s">
        <v>84</v>
      </c>
      <c r="D42" s="88" t="s">
        <v>84</v>
      </c>
      <c r="E42" s="88" t="s">
        <v>84</v>
      </c>
      <c r="F42" s="88" t="s">
        <v>84</v>
      </c>
      <c r="H42" s="8"/>
      <c r="I42" s="8"/>
      <c r="J42" s="8"/>
      <c r="O42" s="1"/>
      <c r="P42" s="1"/>
      <c r="Q42" s="1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</row>
    <row r="43" spans="1:145">
      <c r="A43" s="78" t="s">
        <v>37</v>
      </c>
      <c r="B43" s="87">
        <f>B44+B52+B62+B67+B71</f>
        <v>3985934196.7827005</v>
      </c>
      <c r="C43" s="87">
        <f>C44+C52+C62+C67+C71</f>
        <v>4250475214.9805408</v>
      </c>
      <c r="D43" s="87">
        <f>D44+D52+D62+D67+D71</f>
        <v>4545491996.432354</v>
      </c>
      <c r="E43" s="87">
        <f>E44+E52+E62+E67+E71</f>
        <v>3397209391.8825483</v>
      </c>
      <c r="F43" s="87">
        <f>F44+F52+F62+F67+F71</f>
        <v>0</v>
      </c>
      <c r="H43" s="8"/>
      <c r="I43" s="8"/>
      <c r="J43" s="8"/>
      <c r="O43" s="1"/>
      <c r="P43" s="1"/>
      <c r="Q43" s="1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</row>
    <row r="44" spans="1:145" s="35" customFormat="1">
      <c r="A44" s="78" t="s">
        <v>38</v>
      </c>
      <c r="B44" s="87">
        <f>SUM(B45:B51)</f>
        <v>356887836.43533689</v>
      </c>
      <c r="C44" s="87">
        <f>SUM(C45:C51)</f>
        <v>382835485.54272437</v>
      </c>
      <c r="D44" s="87">
        <f>SUM(D45:D51)</f>
        <v>413344932.13243455</v>
      </c>
      <c r="E44" s="87">
        <f>SUM(E45:E51)</f>
        <v>312876643.87365621</v>
      </c>
      <c r="F44" s="87">
        <f>SUM(F45:F51)</f>
        <v>0</v>
      </c>
      <c r="H44" s="8"/>
      <c r="I44" s="8"/>
      <c r="J44" s="8"/>
      <c r="K44" s="8"/>
      <c r="L44" s="8"/>
      <c r="M44" s="8"/>
      <c r="N44" s="8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</row>
    <row r="45" spans="1:145" s="35" customFormat="1">
      <c r="A45" s="73" t="s">
        <v>23</v>
      </c>
      <c r="B45" s="81">
        <f>'KM-ANO'!$C$21*B7/TAX!$C$21</f>
        <v>24762996.236199614</v>
      </c>
      <c r="C45" s="81">
        <f>'KM-ANO'!$D$21*C7/TAX!$D$21</f>
        <v>25973449.908444528</v>
      </c>
      <c r="D45" s="81">
        <f>'KM-ANO'!$E$21*D7/TAX!$E$21</f>
        <v>27269269.107282929</v>
      </c>
      <c r="E45" s="81">
        <f>'KM-ANO'!$F$21*E7/TAX!$F$21</f>
        <v>20023605.722239956</v>
      </c>
      <c r="F45" s="81">
        <f>'KM-ANO'!$G$21*F7/TAX!$G$21</f>
        <v>0</v>
      </c>
      <c r="H45" s="8"/>
      <c r="I45" s="8"/>
      <c r="J45" s="8"/>
      <c r="K45" s="8"/>
      <c r="L45" s="8"/>
      <c r="M45" s="8"/>
      <c r="N45" s="8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</row>
    <row r="46" spans="1:145">
      <c r="A46" s="73" t="s">
        <v>15</v>
      </c>
      <c r="B46" s="81">
        <f>'KM-ANO'!$C$21*B8/TAX!$C$21</f>
        <v>10996429.810959917</v>
      </c>
      <c r="C46" s="81">
        <f>'KM-ANO'!$D$21*C8/TAX!$D$21</f>
        <v>11308363.492808221</v>
      </c>
      <c r="D46" s="81">
        <f>'KM-ANO'!$E$21*D8/TAX!$E$21</f>
        <v>12026126.027297642</v>
      </c>
      <c r="E46" s="81">
        <f>'KM-ANO'!$F$21*E8/TAX!$F$21</f>
        <v>9111526.9018039219</v>
      </c>
      <c r="F46" s="81">
        <f>'KM-ANO'!$G$21*F8/TAX!$G$21</f>
        <v>0</v>
      </c>
      <c r="H46" s="8"/>
      <c r="I46" s="8"/>
      <c r="J46" s="8"/>
      <c r="O46" s="1"/>
      <c r="P46" s="1"/>
      <c r="Q46" s="1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</row>
    <row r="47" spans="1:145">
      <c r="A47" s="73" t="s">
        <v>16</v>
      </c>
      <c r="B47" s="81">
        <f>'KM-ANO'!$C$21*B9/TAX!$C$21</f>
        <v>41208311.869956255</v>
      </c>
      <c r="C47" s="81">
        <f>'KM-ANO'!$D$21*C9/TAX!$D$21</f>
        <v>45164082.55867584</v>
      </c>
      <c r="D47" s="81">
        <f>'KM-ANO'!$E$21*D9/TAX!$E$21</f>
        <v>46740540.383273534</v>
      </c>
      <c r="E47" s="81">
        <f>'KM-ANO'!$F$21*E9/TAX!$F$21</f>
        <v>34963355.802368686</v>
      </c>
      <c r="F47" s="81">
        <f>'KM-ANO'!$G$21*F9/TAX!$G$21</f>
        <v>0</v>
      </c>
      <c r="H47" s="8"/>
      <c r="I47" s="8"/>
      <c r="J47" s="8"/>
      <c r="O47" s="1"/>
      <c r="P47" s="1"/>
      <c r="Q47" s="1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</row>
    <row r="48" spans="1:145">
      <c r="A48" s="73" t="s">
        <v>28</v>
      </c>
      <c r="B48" s="81">
        <f>'KM-ANO'!$C$21*B10/TAX!$C$21</f>
        <v>127040212.62270787</v>
      </c>
      <c r="C48" s="81">
        <f>'KM-ANO'!$D$21*C10/TAX!$D$21</f>
        <v>135581416.00296155</v>
      </c>
      <c r="D48" s="81">
        <f>'KM-ANO'!$E$21*D10/TAX!$E$21</f>
        <v>149641106.50395948</v>
      </c>
      <c r="E48" s="81">
        <f>'KM-ANO'!$F$21*E10/TAX!$F$21</f>
        <v>114360051.57459366</v>
      </c>
      <c r="F48" s="81">
        <f>'KM-ANO'!$G$21*F10/TAX!$G$21</f>
        <v>0</v>
      </c>
      <c r="H48" s="8"/>
      <c r="I48" s="8"/>
      <c r="J48" s="8"/>
      <c r="O48" s="1"/>
      <c r="P48" s="1"/>
      <c r="Q48" s="1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</row>
    <row r="49" spans="1:145">
      <c r="A49" s="73" t="s">
        <v>19</v>
      </c>
      <c r="B49" s="81">
        <f>'KM-ANO'!$C$21*B11/TAX!$C$21</f>
        <v>77361242.368533716</v>
      </c>
      <c r="C49" s="81">
        <f>'KM-ANO'!$D$21*C11/TAX!$D$21</f>
        <v>83360821.724402755</v>
      </c>
      <c r="D49" s="81">
        <f>'KM-ANO'!$E$21*D11/TAX!$E$21</f>
        <v>90144045.036021039</v>
      </c>
      <c r="E49" s="81">
        <f>'KM-ANO'!$F$21*E11/TAX!$F$21</f>
        <v>68135758.185599059</v>
      </c>
      <c r="F49" s="81">
        <f>'KM-ANO'!$G$21*F11/TAX!$G$21</f>
        <v>0</v>
      </c>
      <c r="H49" s="8"/>
      <c r="I49" s="8"/>
      <c r="J49" s="8"/>
      <c r="O49" s="1"/>
      <c r="P49" s="1"/>
      <c r="Q49" s="1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</row>
    <row r="50" spans="1:145">
      <c r="A50" s="73" t="s">
        <v>17</v>
      </c>
      <c r="B50" s="81">
        <f>'KM-ANO'!$C$21*B12/TAX!$C$21</f>
        <v>18263885.83796576</v>
      </c>
      <c r="C50" s="81">
        <f>'KM-ANO'!$D$21*C12/TAX!$D$21</f>
        <v>19459520.867066819</v>
      </c>
      <c r="D50" s="81">
        <f>'KM-ANO'!$E$21*D12/TAX!$E$21</f>
        <v>20963955.683564745</v>
      </c>
      <c r="E50" s="81">
        <f>'KM-ANO'!$F$21*E12/TAX!$F$21</f>
        <v>15996889.967156557</v>
      </c>
      <c r="F50" s="81">
        <f>'KM-ANO'!$G$21*F12/TAX!$G$21</f>
        <v>0</v>
      </c>
      <c r="H50" s="8"/>
      <c r="I50" s="1"/>
      <c r="J50" s="1"/>
      <c r="K50" s="1"/>
      <c r="L50" s="1"/>
      <c r="M50" s="1"/>
      <c r="N50" s="1"/>
      <c r="O50" s="1"/>
      <c r="P50" s="1"/>
      <c r="Q50" s="1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</row>
    <row r="51" spans="1:145">
      <c r="A51" s="73" t="s">
        <v>29</v>
      </c>
      <c r="B51" s="81">
        <f>'KM-ANO'!$C$21*B13/TAX!$C$21</f>
        <v>57254757.689013742</v>
      </c>
      <c r="C51" s="81">
        <f>'KM-ANO'!$D$21*C13/TAX!$D$21</f>
        <v>61987830.988364622</v>
      </c>
      <c r="D51" s="81">
        <f>'KM-ANO'!$E$21*D13/TAX!$E$21</f>
        <v>66559889.391035214</v>
      </c>
      <c r="E51" s="81">
        <f>'KM-ANO'!$F$21*E13/TAX!$F$21</f>
        <v>50285455.719894364</v>
      </c>
      <c r="F51" s="81">
        <f>'KM-ANO'!$G$21*F13/TAX!$G$21</f>
        <v>0</v>
      </c>
      <c r="H51" s="8"/>
      <c r="I51" s="1"/>
      <c r="J51" s="1"/>
      <c r="K51" s="1"/>
      <c r="L51" s="1"/>
      <c r="M51" s="1"/>
      <c r="N51" s="1"/>
      <c r="O51" s="1"/>
      <c r="P51" s="1"/>
      <c r="Q51" s="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</row>
    <row r="52" spans="1:145">
      <c r="A52" s="78" t="s">
        <v>39</v>
      </c>
      <c r="B52" s="87">
        <f>SUM(B53:B61)</f>
        <v>831533797.30033183</v>
      </c>
      <c r="C52" s="87">
        <f>SUM(C53:C61)</f>
        <v>881890239.48508012</v>
      </c>
      <c r="D52" s="87">
        <f>SUM(D53:D61)</f>
        <v>938441969.5256933</v>
      </c>
      <c r="E52" s="87">
        <f>SUM(E53:E61)</f>
        <v>690357951.77048182</v>
      </c>
      <c r="F52" s="87">
        <f>SUM(F53:F61)</f>
        <v>0</v>
      </c>
      <c r="H52" s="8"/>
      <c r="I52" s="1"/>
      <c r="J52" s="1"/>
      <c r="K52" s="1"/>
      <c r="L52" s="1"/>
      <c r="M52" s="1"/>
      <c r="N52" s="1"/>
      <c r="O52" s="1"/>
      <c r="P52" s="1"/>
      <c r="Q52" s="1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</row>
    <row r="53" spans="1:145" s="35" customFormat="1">
      <c r="A53" s="73" t="s">
        <v>35</v>
      </c>
      <c r="B53" s="81">
        <f>'KM-ANO'!$C$21*B15/TAX!$C$21</f>
        <v>35146042.555523753</v>
      </c>
      <c r="C53" s="81">
        <f>'KM-ANO'!$D$21*C15/TAX!$D$21</f>
        <v>37266401.63381087</v>
      </c>
      <c r="D53" s="81">
        <f>'KM-ANO'!$E$21*D15/TAX!$E$21</f>
        <v>39181747.998975329</v>
      </c>
      <c r="E53" s="81">
        <f>'KM-ANO'!$F$21*E15/TAX!$F$21</f>
        <v>28712462.249147795</v>
      </c>
      <c r="F53" s="81">
        <f>'KM-ANO'!$G$21*F15/TAX!$G$21</f>
        <v>0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</row>
    <row r="54" spans="1:145">
      <c r="A54" s="73" t="s">
        <v>31</v>
      </c>
      <c r="B54" s="81">
        <f>'KM-ANO'!$C$21*B16/TAX!$C$21</f>
        <v>193971585.36750662</v>
      </c>
      <c r="C54" s="81">
        <f>'KM-ANO'!$D$21*C16/TAX!$D$21</f>
        <v>208954571.4083626</v>
      </c>
      <c r="D54" s="81">
        <f>'KM-ANO'!$E$21*D16/TAX!$E$21</f>
        <v>223584770.52026483</v>
      </c>
      <c r="E54" s="81">
        <f>'KM-ANO'!$F$21*E16/TAX!$F$21</f>
        <v>165792733.93280593</v>
      </c>
      <c r="F54" s="81">
        <f>'KM-ANO'!$G$21*F16/TAX!$G$21</f>
        <v>0</v>
      </c>
      <c r="H54" s="8"/>
      <c r="I54" s="1"/>
      <c r="J54" s="1"/>
      <c r="K54" s="1"/>
      <c r="L54" s="1"/>
      <c r="M54" s="1"/>
      <c r="N54" s="1"/>
      <c r="O54" s="1"/>
      <c r="P54" s="1"/>
      <c r="Q54" s="1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</row>
    <row r="55" spans="1:145">
      <c r="A55" s="73" t="s">
        <v>27</v>
      </c>
      <c r="B55" s="81">
        <f>'KM-ANO'!$C$21*B17/TAX!$C$21</f>
        <v>167055880.72434771</v>
      </c>
      <c r="C55" s="81">
        <f>'KM-ANO'!$D$21*C17/TAX!$D$21</f>
        <v>175160483.66399801</v>
      </c>
      <c r="D55" s="81">
        <f>'KM-ANO'!$E$21*D17/TAX!$E$21</f>
        <v>187511185.23756564</v>
      </c>
      <c r="E55" s="81">
        <f>'KM-ANO'!$F$21*E17/TAX!$F$21</f>
        <v>137549844.47242445</v>
      </c>
      <c r="F55" s="81">
        <f>'KM-ANO'!$G$21*F17/TAX!$G$21</f>
        <v>0</v>
      </c>
      <c r="H55" s="8"/>
      <c r="I55" s="1"/>
      <c r="J55" s="1"/>
      <c r="K55" s="1"/>
      <c r="L55" s="1"/>
      <c r="M55" s="1"/>
      <c r="N55" s="1"/>
      <c r="O55" s="1"/>
      <c r="P55" s="1"/>
      <c r="Q55" s="1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</row>
    <row r="56" spans="1:145">
      <c r="A56" s="73" t="s">
        <v>33</v>
      </c>
      <c r="B56" s="81">
        <f>'KM-ANO'!$C$21*B18/TAX!$C$21</f>
        <v>98244721.193337932</v>
      </c>
      <c r="C56" s="81">
        <f>'KM-ANO'!$D$21*C18/TAX!$D$21</f>
        <v>104960420.29381151</v>
      </c>
      <c r="D56" s="81">
        <f>'KM-ANO'!$E$21*D18/TAX!$E$21</f>
        <v>113512543.937659</v>
      </c>
      <c r="E56" s="81">
        <f>'KM-ANO'!$F$21*E18/TAX!$F$21</f>
        <v>84855362.083013371</v>
      </c>
      <c r="F56" s="81">
        <f>'KM-ANO'!$G$21*F18/TAX!$G$21</f>
        <v>0</v>
      </c>
      <c r="H56" s="8"/>
      <c r="I56" s="1"/>
      <c r="J56" s="1"/>
      <c r="K56" s="1"/>
      <c r="L56" s="1"/>
      <c r="M56" s="1"/>
      <c r="N56" s="1"/>
      <c r="O56" s="1"/>
      <c r="P56" s="1"/>
      <c r="Q56" s="1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</row>
    <row r="57" spans="1:145">
      <c r="A57" s="73" t="s">
        <v>34</v>
      </c>
      <c r="B57" s="81">
        <f>'KM-ANO'!$C$21*B19/TAX!$C$21</f>
        <v>58999722.164201826</v>
      </c>
      <c r="C57" s="81">
        <f>'KM-ANO'!$D$21*C19/TAX!$D$21</f>
        <v>62953107.946847223</v>
      </c>
      <c r="D57" s="81">
        <f>'KM-ANO'!$E$21*D19/TAX!$E$21</f>
        <v>68063316.033513516</v>
      </c>
      <c r="E57" s="81">
        <f>'KM-ANO'!$F$21*E19/TAX!$F$21</f>
        <v>49527656.94198706</v>
      </c>
      <c r="F57" s="81">
        <f>'KM-ANO'!$G$21*F19/TAX!$G$21</f>
        <v>0</v>
      </c>
      <c r="H57" s="8"/>
      <c r="I57" s="1"/>
      <c r="J57" s="1"/>
      <c r="K57" s="1"/>
      <c r="L57" s="1"/>
      <c r="M57" s="1"/>
      <c r="N57" s="1"/>
      <c r="O57" s="1"/>
      <c r="P57" s="1"/>
      <c r="Q57" s="1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</row>
    <row r="58" spans="1:145">
      <c r="A58" s="73" t="s">
        <v>30</v>
      </c>
      <c r="B58" s="81">
        <f>'KM-ANO'!$C$21*B20/TAX!$C$21</f>
        <v>111314166.17101169</v>
      </c>
      <c r="C58" s="81">
        <f>'KM-ANO'!$D$21*C20/TAX!$D$21</f>
        <v>115883851.09125766</v>
      </c>
      <c r="D58" s="81">
        <f>'KM-ANO'!$E$21*D20/TAX!$E$21</f>
        <v>115775152.14227723</v>
      </c>
      <c r="E58" s="81">
        <f>'KM-ANO'!$F$21*E20/TAX!$F$21</f>
        <v>84167721.053697586</v>
      </c>
      <c r="F58" s="81">
        <f>'KM-ANO'!$G$21*F20/TAX!$G$21</f>
        <v>0</v>
      </c>
      <c r="H58" s="8"/>
      <c r="I58" s="1"/>
      <c r="J58" s="1"/>
      <c r="K58" s="1"/>
      <c r="L58" s="1"/>
      <c r="M58" s="1"/>
      <c r="N58" s="1"/>
      <c r="O58" s="1"/>
      <c r="P58" s="1"/>
      <c r="Q58" s="1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</row>
    <row r="59" spans="1:145">
      <c r="A59" s="73" t="s">
        <v>36</v>
      </c>
      <c r="B59" s="81">
        <f>'KM-ANO'!$C$21*B21/TAX!$C$21</f>
        <v>78546310.237944812</v>
      </c>
      <c r="C59" s="81">
        <f>'KM-ANO'!$D$21*C21/TAX!$D$21</f>
        <v>82637837.770066082</v>
      </c>
      <c r="D59" s="81">
        <f>'KM-ANO'!$E$21*D21/TAX!$E$21</f>
        <v>89365046.365003347</v>
      </c>
      <c r="E59" s="81">
        <f>'KM-ANO'!$F$21*E21/TAX!$F$21</f>
        <v>64840396.623263955</v>
      </c>
      <c r="F59" s="81">
        <f>'KM-ANO'!$G$21*F21/TAX!$G$21</f>
        <v>0</v>
      </c>
      <c r="H59" s="8"/>
      <c r="I59" s="1"/>
      <c r="J59" s="1"/>
      <c r="K59" s="1"/>
      <c r="L59" s="1"/>
      <c r="M59" s="1"/>
      <c r="N59" s="1"/>
      <c r="O59" s="1"/>
      <c r="P59" s="1"/>
      <c r="Q59" s="1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</row>
    <row r="60" spans="1:145">
      <c r="A60" s="73" t="s">
        <v>21</v>
      </c>
      <c r="B60" s="81">
        <f>'KM-ANO'!$C$21*B22/TAX!$C$21</f>
        <v>61510899.476703696</v>
      </c>
      <c r="C60" s="81">
        <f>'KM-ANO'!$D$21*C22/TAX!$D$21</f>
        <v>65698022.303324342</v>
      </c>
      <c r="D60" s="81">
        <f>'KM-ANO'!$E$21*D22/TAX!$E$21</f>
        <v>70984958.070926234</v>
      </c>
      <c r="E60" s="81">
        <f>'KM-ANO'!$F$21*E22/TAX!$F$21</f>
        <v>52518766.644622087</v>
      </c>
      <c r="F60" s="81">
        <f>'KM-ANO'!$G$21*F22/TAX!$G$21</f>
        <v>0</v>
      </c>
      <c r="H60" s="8"/>
      <c r="I60" s="1"/>
      <c r="J60" s="1"/>
      <c r="K60" s="1"/>
      <c r="L60" s="1"/>
      <c r="M60" s="1"/>
      <c r="N60" s="1"/>
      <c r="O60" s="1"/>
      <c r="P60" s="1"/>
      <c r="Q60" s="1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</row>
    <row r="61" spans="1:145">
      <c r="A61" s="73" t="s">
        <v>32</v>
      </c>
      <c r="B61" s="81">
        <f>'KM-ANO'!$C$21*B23/TAX!$C$21</f>
        <v>26744469.40975384</v>
      </c>
      <c r="C61" s="81">
        <f>'KM-ANO'!$D$21*C23/TAX!$D$21</f>
        <v>28375543.373601653</v>
      </c>
      <c r="D61" s="81">
        <f>'KM-ANO'!$E$21*D23/TAX!$E$21</f>
        <v>30463249.219508205</v>
      </c>
      <c r="E61" s="81">
        <f>'KM-ANO'!$F$21*E23/TAX!$F$21</f>
        <v>22393007.769519653</v>
      </c>
      <c r="F61" s="81">
        <f>'KM-ANO'!$G$21*F23/TAX!$G$21</f>
        <v>0</v>
      </c>
      <c r="H61" s="8"/>
      <c r="I61" s="1"/>
      <c r="J61" s="1"/>
      <c r="K61" s="1"/>
      <c r="L61" s="1"/>
      <c r="M61" s="1"/>
      <c r="N61" s="1"/>
      <c r="O61" s="1"/>
      <c r="P61" s="1"/>
      <c r="Q61" s="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</row>
    <row r="62" spans="1:145">
      <c r="A62" s="78" t="s">
        <v>40</v>
      </c>
      <c r="B62" s="87">
        <f>SUM(B63:B66)</f>
        <v>1342885905.4420724</v>
      </c>
      <c r="C62" s="87">
        <f>SUM(C63:C66)</f>
        <v>1433400356.4936607</v>
      </c>
      <c r="D62" s="87">
        <f>SUM(D63:D66)</f>
        <v>1540695066.255959</v>
      </c>
      <c r="E62" s="87">
        <f>SUM(E63:E66)</f>
        <v>1155931281.7328343</v>
      </c>
      <c r="F62" s="87">
        <f>SUM(F63:F66)</f>
        <v>0</v>
      </c>
      <c r="H62" s="8"/>
      <c r="I62" s="1"/>
      <c r="J62" s="1"/>
      <c r="K62" s="1"/>
      <c r="L62" s="1"/>
      <c r="M62" s="1"/>
      <c r="N62" s="1"/>
      <c r="O62" s="1"/>
      <c r="P62" s="1"/>
      <c r="Q62" s="1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</row>
    <row r="63" spans="1:145" s="35" customFormat="1">
      <c r="A63" s="73" t="s">
        <v>26</v>
      </c>
      <c r="B63" s="81">
        <f>'KM-ANO'!$C$21*B25/TAX!$C$21</f>
        <v>103238532.6250516</v>
      </c>
      <c r="C63" s="81">
        <f>'KM-ANO'!$D$21*C25/TAX!$D$21</f>
        <v>110985932.43284898</v>
      </c>
      <c r="D63" s="81">
        <f>'KM-ANO'!$E$21*D25/TAX!$E$21</f>
        <v>118985335.47067277</v>
      </c>
      <c r="E63" s="81">
        <f>'KM-ANO'!$F$21*E25/TAX!$F$21</f>
        <v>90502445.849411175</v>
      </c>
      <c r="F63" s="81">
        <f>'KM-ANO'!$G$21*F25/TAX!$G$21</f>
        <v>0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</row>
    <row r="64" spans="1:145">
      <c r="A64" s="73" t="s">
        <v>18</v>
      </c>
      <c r="B64" s="81">
        <f>'KM-ANO'!$C$21*B26/TAX!$C$21</f>
        <v>411887689.40713787</v>
      </c>
      <c r="C64" s="81">
        <f>'KM-ANO'!$D$21*C26/TAX!$D$21</f>
        <v>447168935.74530423</v>
      </c>
      <c r="D64" s="81">
        <f>'KM-ANO'!$E$21*D26/TAX!$E$21</f>
        <v>484692548.55760789</v>
      </c>
      <c r="E64" s="81">
        <f>'KM-ANO'!$F$21*E26/TAX!$F$21</f>
        <v>374151242.56383741</v>
      </c>
      <c r="F64" s="81">
        <f>'KM-ANO'!$G$21*F26/TAX!$G$21</f>
        <v>0</v>
      </c>
      <c r="H64" s="8"/>
      <c r="I64" s="1"/>
      <c r="J64" s="1"/>
      <c r="K64" s="1"/>
      <c r="L64" s="1"/>
      <c r="M64" s="1"/>
      <c r="N64" s="1"/>
      <c r="O64" s="1"/>
      <c r="P64" s="1"/>
      <c r="Q64" s="1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</row>
    <row r="65" spans="1:145">
      <c r="A65" s="73" t="s">
        <v>12</v>
      </c>
      <c r="B65" s="81">
        <f>'KM-ANO'!$C$21*B27/TAX!$C$21</f>
        <v>104093920.92936128</v>
      </c>
      <c r="C65" s="81">
        <f>'KM-ANO'!$D$21*C27/TAX!$D$21</f>
        <v>109948591.31445035</v>
      </c>
      <c r="D65" s="81">
        <f>'KM-ANO'!$E$21*D27/TAX!$E$21</f>
        <v>118361374.18630528</v>
      </c>
      <c r="E65" s="81">
        <f>'KM-ANO'!$F$21*E27/TAX!$F$21</f>
        <v>87538971.440280512</v>
      </c>
      <c r="F65" s="81">
        <f>'KM-ANO'!$G$21*F27/TAX!$G$21</f>
        <v>0</v>
      </c>
      <c r="H65" s="8"/>
      <c r="I65" s="1"/>
      <c r="J65" s="1"/>
      <c r="K65" s="1"/>
      <c r="L65" s="1"/>
      <c r="M65" s="1"/>
      <c r="N65" s="1"/>
      <c r="O65" s="1"/>
      <c r="P65" s="1"/>
      <c r="Q65" s="1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</row>
    <row r="66" spans="1:145">
      <c r="A66" s="73" t="s">
        <v>10</v>
      </c>
      <c r="B66" s="81">
        <f>'KM-ANO'!$C$21*B28/TAX!$C$21</f>
        <v>723665762.48052168</v>
      </c>
      <c r="C66" s="81">
        <f>'KM-ANO'!$D$21*C28/TAX!$D$21</f>
        <v>765296897.00105715</v>
      </c>
      <c r="D66" s="81">
        <f>'KM-ANO'!$E$21*D28/TAX!$E$21</f>
        <v>818655808.04137301</v>
      </c>
      <c r="E66" s="81">
        <f>'KM-ANO'!$F$21*E28/TAX!$F$21</f>
        <v>603738621.87930536</v>
      </c>
      <c r="F66" s="81">
        <f>'KM-ANO'!$G$21*F28/TAX!$G$21</f>
        <v>0</v>
      </c>
      <c r="H66" s="8"/>
      <c r="I66" s="1"/>
      <c r="J66" s="1"/>
      <c r="K66" s="1"/>
      <c r="L66" s="1"/>
      <c r="M66" s="1"/>
      <c r="N66" s="1"/>
      <c r="O66" s="1"/>
      <c r="P66" s="1"/>
      <c r="Q66" s="1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</row>
    <row r="67" spans="1:145">
      <c r="A67" s="78" t="s">
        <v>41</v>
      </c>
      <c r="B67" s="87">
        <f>SUM(B68:B70)</f>
        <v>882000504.09436774</v>
      </c>
      <c r="C67" s="87">
        <f>SUM(C68:C70)</f>
        <v>943210412.76586676</v>
      </c>
      <c r="D67" s="87">
        <f>SUM(D68:D70)</f>
        <v>1003834154.3469038</v>
      </c>
      <c r="E67" s="87">
        <f>SUM(E68:E70)</f>
        <v>747893981.9441222</v>
      </c>
      <c r="F67" s="87">
        <f>SUM(F68:F70)</f>
        <v>0</v>
      </c>
      <c r="H67" s="8"/>
      <c r="I67" s="1"/>
      <c r="J67" s="1"/>
      <c r="K67" s="1"/>
      <c r="L67" s="1"/>
      <c r="M67" s="1"/>
      <c r="N67" s="1"/>
      <c r="O67" s="1"/>
      <c r="P67" s="1"/>
      <c r="Q67" s="1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</row>
    <row r="68" spans="1:145" s="35" customFormat="1">
      <c r="A68" s="73" t="s">
        <v>22</v>
      </c>
      <c r="B68" s="81">
        <f>'KM-ANO'!$C$21*B30/TAX!$C$21</f>
        <v>364530291.70539856</v>
      </c>
      <c r="C68" s="81">
        <f>'KM-ANO'!$D$21*C30/TAX!$D$21</f>
        <v>386682168.74495703</v>
      </c>
      <c r="D68" s="81">
        <f>'KM-ANO'!$E$21*D30/TAX!$E$21</f>
        <v>407217925.29059297</v>
      </c>
      <c r="E68" s="81">
        <f>'KM-ANO'!$F$21*E30/TAX!$F$21</f>
        <v>301251792.20352101</v>
      </c>
      <c r="F68" s="81">
        <f>'KM-ANO'!$G$21*F30/TAX!$G$21</f>
        <v>0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</row>
    <row r="69" spans="1:145">
      <c r="A69" s="73" t="s">
        <v>13</v>
      </c>
      <c r="B69" s="81">
        <f>'KM-ANO'!$C$21*B31/TAX!$C$21</f>
        <v>301983016.83967906</v>
      </c>
      <c r="C69" s="81">
        <f>'KM-ANO'!$D$21*C31/TAX!$D$21</f>
        <v>323401353.32399201</v>
      </c>
      <c r="D69" s="81">
        <f>'KM-ANO'!$E$21*D31/TAX!$E$21</f>
        <v>345367557.13426018</v>
      </c>
      <c r="E69" s="81">
        <f>'KM-ANO'!$F$21*E31/TAX!$F$21</f>
        <v>257627861.12990603</v>
      </c>
      <c r="F69" s="81">
        <f>'KM-ANO'!$G$21*F31/TAX!$G$21</f>
        <v>0</v>
      </c>
      <c r="H69" s="8"/>
      <c r="I69" s="1"/>
      <c r="J69" s="1"/>
      <c r="K69" s="1"/>
      <c r="L69" s="1"/>
      <c r="M69" s="1"/>
      <c r="N69" s="1"/>
      <c r="O69" s="1"/>
      <c r="P69" s="1"/>
      <c r="Q69" s="1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</row>
    <row r="70" spans="1:145">
      <c r="A70" s="73" t="s">
        <v>14</v>
      </c>
      <c r="B70" s="81">
        <f>'KM-ANO'!$C$21*B32/TAX!$C$21</f>
        <v>215487195.54929015</v>
      </c>
      <c r="C70" s="81">
        <f>'KM-ANO'!$D$21*C32/TAX!$D$21</f>
        <v>233126890.69691774</v>
      </c>
      <c r="D70" s="81">
        <f>'KM-ANO'!$E$21*D32/TAX!$E$21</f>
        <v>251248671.92205074</v>
      </c>
      <c r="E70" s="81">
        <f>'KM-ANO'!$F$21*E32/TAX!$F$21</f>
        <v>189014328.61069512</v>
      </c>
      <c r="F70" s="81">
        <f>'KM-ANO'!$G$21*F32/TAX!$G$21</f>
        <v>0</v>
      </c>
      <c r="H70" s="8"/>
      <c r="I70" s="1"/>
      <c r="J70" s="1"/>
      <c r="K70" s="1"/>
      <c r="L70" s="1"/>
      <c r="M70" s="1"/>
      <c r="N70" s="1"/>
      <c r="O70" s="1"/>
      <c r="P70" s="1"/>
      <c r="Q70" s="1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</row>
    <row r="71" spans="1:145">
      <c r="A71" s="78" t="s">
        <v>42</v>
      </c>
      <c r="B71" s="87">
        <f>SUM(B72:B75)</f>
        <v>572626153.51059127</v>
      </c>
      <c r="C71" s="87">
        <f>SUM(C72:C75)</f>
        <v>609138720.69320869</v>
      </c>
      <c r="D71" s="87">
        <f>SUM(D72:D75)</f>
        <v>649175874.17136288</v>
      </c>
      <c r="E71" s="87">
        <f>SUM(E72:E75)</f>
        <v>490149532.56145394</v>
      </c>
      <c r="F71" s="87">
        <f>SUM(F72:F75)</f>
        <v>0</v>
      </c>
      <c r="H71" s="8"/>
      <c r="I71" s="1"/>
      <c r="J71" s="1"/>
      <c r="K71" s="1"/>
      <c r="L71" s="1"/>
      <c r="M71" s="1"/>
      <c r="N71" s="1"/>
      <c r="O71" s="1"/>
      <c r="P71" s="1"/>
      <c r="Q71" s="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</row>
    <row r="72" spans="1:145" s="35" customFormat="1" ht="18" customHeight="1">
      <c r="A72" s="73" t="s">
        <v>11</v>
      </c>
      <c r="B72" s="81">
        <f>'KM-ANO'!$C$21*B34/TAX!$C$21</f>
        <v>67786429.554728821</v>
      </c>
      <c r="C72" s="81">
        <f>'KM-ANO'!$D$21*C34/TAX!$D$21</f>
        <v>72942233.127170965</v>
      </c>
      <c r="D72" s="81">
        <f>'KM-ANO'!$E$21*D34/TAX!$E$21</f>
        <v>77476300.916072473</v>
      </c>
      <c r="E72" s="81">
        <f>'KM-ANO'!$F$21*E34/TAX!$F$21</f>
        <v>57956210.18319577</v>
      </c>
      <c r="F72" s="81">
        <f>'KM-ANO'!$G$21*F34/TAX!$G$21</f>
        <v>0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</row>
    <row r="73" spans="1:145">
      <c r="A73" s="73" t="s">
        <v>20</v>
      </c>
      <c r="B73" s="81">
        <f>'KM-ANO'!$C$21*B35/TAX!$C$21</f>
        <v>218819339.71803972</v>
      </c>
      <c r="C73" s="81">
        <f>'KM-ANO'!$D$21*C35/TAX!$D$21</f>
        <v>233006788.19444114</v>
      </c>
      <c r="D73" s="81">
        <f>'KM-ANO'!$E$21*D35/TAX!$E$21</f>
        <v>249727293.437929</v>
      </c>
      <c r="E73" s="81">
        <f>'KM-ANO'!$F$21*E35/TAX!$F$21</f>
        <v>189503592.10766032</v>
      </c>
      <c r="F73" s="81">
        <f>'KM-ANO'!$G$21*F35/TAX!$G$21</f>
        <v>0</v>
      </c>
      <c r="H73" s="8"/>
      <c r="I73" s="1"/>
      <c r="J73" s="1"/>
      <c r="K73" s="1"/>
      <c r="L73" s="1"/>
      <c r="M73" s="1"/>
      <c r="N73" s="1"/>
      <c r="O73" s="1"/>
      <c r="P73" s="1"/>
      <c r="Q73" s="1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</row>
    <row r="74" spans="1:145">
      <c r="A74" s="73" t="s">
        <v>24</v>
      </c>
      <c r="B74" s="81">
        <f>'KM-ANO'!$C$21*B36/TAX!$C$21</f>
        <v>169236177.09745666</v>
      </c>
      <c r="C74" s="81">
        <f>'KM-ANO'!$D$21*C36/TAX!$D$21</f>
        <v>180252074.74603632</v>
      </c>
      <c r="D74" s="81">
        <f>'KM-ANO'!$E$21*D36/TAX!$E$21</f>
        <v>192825884.73732269</v>
      </c>
      <c r="E74" s="81">
        <f>'KM-ANO'!$F$21*E36/TAX!$F$21</f>
        <v>147244468.36999482</v>
      </c>
      <c r="F74" s="81">
        <f>'KM-ANO'!$G$21*F36/TAX!$G$21</f>
        <v>0</v>
      </c>
      <c r="H74" s="8"/>
      <c r="I74" s="1"/>
      <c r="J74" s="1"/>
      <c r="K74" s="1"/>
      <c r="L74" s="1"/>
      <c r="M74" s="1"/>
      <c r="N74" s="1"/>
      <c r="O74" s="1"/>
      <c r="P74" s="1"/>
      <c r="Q74" s="1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</row>
    <row r="75" spans="1:145">
      <c r="A75" s="73" t="s">
        <v>25</v>
      </c>
      <c r="B75" s="81">
        <f>'KM-ANO'!$C$21*B37/TAX!$C$21</f>
        <v>116784207.14036603</v>
      </c>
      <c r="C75" s="81">
        <f>'KM-ANO'!$D$21*C37/TAX!$D$21</f>
        <v>122937624.62556024</v>
      </c>
      <c r="D75" s="81">
        <f>'KM-ANO'!$E$21*D37/TAX!$E$21</f>
        <v>129146395.08003876</v>
      </c>
      <c r="E75" s="81">
        <f>'KM-ANO'!$F$21*E37/TAX!$F$21</f>
        <v>95445261.900603086</v>
      </c>
      <c r="F75" s="81">
        <f>'KM-ANO'!$G$21*F37/TAX!$G$21</f>
        <v>0</v>
      </c>
      <c r="H75" s="8"/>
      <c r="I75" s="1"/>
      <c r="J75" s="1"/>
      <c r="K75" s="1"/>
      <c r="L75" s="1"/>
      <c r="M75" s="1"/>
      <c r="N75" s="1"/>
      <c r="O75" s="1"/>
      <c r="P75" s="1"/>
      <c r="Q75" s="1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</row>
    <row r="76" spans="1:145">
      <c r="A76" s="5"/>
      <c r="B76" s="8"/>
      <c r="C76" s="8"/>
      <c r="D76" s="8"/>
      <c r="E76" s="8"/>
      <c r="F76" s="8"/>
      <c r="G76" s="8"/>
      <c r="H76" s="8"/>
      <c r="I76" s="1"/>
      <c r="J76" s="1"/>
      <c r="K76" s="1"/>
      <c r="L76" s="1"/>
      <c r="M76" s="1"/>
      <c r="N76" s="1"/>
      <c r="O76" s="1"/>
      <c r="P76" s="1"/>
      <c r="Q76" s="1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</row>
    <row r="77" spans="1:145">
      <c r="B77" s="8"/>
      <c r="C77" s="8"/>
      <c r="D77" s="8"/>
      <c r="E77" s="8"/>
      <c r="F77" s="8"/>
      <c r="G77" s="8"/>
      <c r="H77" s="8"/>
      <c r="I77" s="1"/>
      <c r="J77" s="1"/>
      <c r="K77" s="1"/>
      <c r="L77" s="1"/>
      <c r="M77" s="1"/>
      <c r="N77" s="1"/>
      <c r="O77" s="1"/>
      <c r="P77" s="1"/>
      <c r="Q77" s="1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</row>
    <row r="78" spans="1:145">
      <c r="B78" s="8"/>
      <c r="C78" s="8"/>
      <c r="D78" s="8"/>
      <c r="E78" s="8"/>
      <c r="F78" s="8"/>
      <c r="G78" s="8"/>
      <c r="H78" s="8"/>
      <c r="I78" s="1"/>
      <c r="J78" s="1"/>
      <c r="K78" s="1"/>
      <c r="L78" s="1"/>
      <c r="M78" s="1"/>
      <c r="N78" s="1"/>
      <c r="O78" s="1"/>
      <c r="P78" s="1"/>
      <c r="Q78" s="1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</row>
    <row r="79" spans="1:145">
      <c r="B79" s="8"/>
      <c r="C79" s="8"/>
      <c r="D79" s="8"/>
      <c r="E79" s="8"/>
      <c r="F79" s="8"/>
      <c r="G79" s="8"/>
      <c r="H79" s="8"/>
      <c r="I79" s="1"/>
      <c r="J79" s="1"/>
      <c r="K79" s="1"/>
      <c r="L79" s="1"/>
      <c r="M79" s="1"/>
      <c r="N79" s="1"/>
      <c r="O79" s="1"/>
      <c r="P79" s="1"/>
      <c r="Q79" s="1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</row>
    <row r="80" spans="1:145">
      <c r="B80" s="8"/>
      <c r="C80" s="8"/>
      <c r="D80" s="8"/>
      <c r="E80" s="8"/>
      <c r="F80" s="8"/>
      <c r="G80" s="8"/>
      <c r="H80" s="8"/>
      <c r="I80" s="1"/>
      <c r="J80" s="1"/>
      <c r="K80" s="1"/>
      <c r="L80" s="1"/>
      <c r="M80" s="1"/>
      <c r="N80" s="1"/>
      <c r="O80" s="1"/>
      <c r="P80" s="1"/>
      <c r="Q80" s="1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</row>
    <row r="81" spans="2:145">
      <c r="B81" s="8"/>
      <c r="C81" s="8"/>
      <c r="D81" s="8"/>
      <c r="E81" s="8"/>
      <c r="F81" s="8"/>
      <c r="G81" s="8"/>
      <c r="H81" s="8"/>
      <c r="I81" s="1"/>
      <c r="J81" s="1"/>
      <c r="K81" s="1"/>
      <c r="L81" s="1"/>
      <c r="M81" s="1"/>
      <c r="N81" s="1"/>
      <c r="O81" s="1"/>
      <c r="P81" s="1"/>
      <c r="Q81" s="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</row>
    <row r="82" spans="2:145">
      <c r="B82" s="8"/>
      <c r="C82" s="8"/>
      <c r="D82" s="8"/>
      <c r="E82" s="8"/>
      <c r="F82" s="8"/>
      <c r="G82" s="8"/>
      <c r="H82" s="8"/>
      <c r="I82" s="1"/>
      <c r="J82" s="1"/>
      <c r="K82" s="1"/>
      <c r="L82" s="1"/>
      <c r="M82" s="1"/>
      <c r="N82" s="1"/>
      <c r="O82" s="1"/>
      <c r="P82" s="1"/>
      <c r="Q82" s="1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</row>
    <row r="83" spans="2:145">
      <c r="B83" s="8"/>
      <c r="C83" s="8"/>
      <c r="D83" s="8"/>
      <c r="E83" s="8"/>
      <c r="F83" s="8"/>
      <c r="G83" s="8"/>
      <c r="H83" s="8"/>
      <c r="I83" s="1"/>
      <c r="J83" s="1"/>
      <c r="K83" s="1"/>
      <c r="L83" s="1"/>
      <c r="M83" s="1"/>
      <c r="N83" s="1"/>
      <c r="O83" s="1"/>
      <c r="P83" s="1"/>
      <c r="Q83" s="1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</row>
    <row r="84" spans="2:145">
      <c r="B84" s="8"/>
      <c r="C84" s="8"/>
      <c r="D84" s="8"/>
      <c r="E84" s="8"/>
      <c r="F84" s="8"/>
      <c r="G84" s="8"/>
      <c r="H84" s="8"/>
      <c r="I84" s="1"/>
      <c r="J84" s="1"/>
      <c r="K84" s="1"/>
      <c r="L84" s="1"/>
      <c r="M84" s="1"/>
      <c r="N84" s="1"/>
      <c r="O84" s="1"/>
      <c r="P84" s="1"/>
      <c r="Q84" s="1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</row>
    <row r="85" spans="2:145">
      <c r="B85" s="8"/>
      <c r="C85" s="8"/>
      <c r="D85" s="8"/>
      <c r="E85" s="8"/>
      <c r="F85" s="8"/>
      <c r="G85" s="8"/>
      <c r="H85" s="8"/>
      <c r="I85" s="1"/>
      <c r="J85" s="1"/>
      <c r="K85" s="1"/>
      <c r="L85" s="1"/>
      <c r="M85" s="1"/>
      <c r="N85" s="1"/>
      <c r="O85" s="1"/>
      <c r="P85" s="1"/>
      <c r="Q85" s="1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</row>
    <row r="86" spans="2:145">
      <c r="B86" s="8"/>
      <c r="C86" s="8"/>
      <c r="D86" s="8"/>
      <c r="E86" s="8"/>
      <c r="F86" s="8"/>
      <c r="G86" s="8"/>
      <c r="H86" s="8"/>
      <c r="I86" s="1"/>
      <c r="J86" s="1"/>
      <c r="K86" s="1"/>
      <c r="L86" s="1"/>
      <c r="M86" s="1"/>
      <c r="N86" s="1"/>
      <c r="O86" s="1"/>
      <c r="P86" s="1"/>
      <c r="Q86" s="1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</row>
    <row r="87" spans="2:145">
      <c r="B87" s="8"/>
      <c r="C87" s="8"/>
      <c r="D87" s="8"/>
      <c r="E87" s="8"/>
      <c r="F87" s="8"/>
      <c r="G87" s="8"/>
      <c r="H87" s="8"/>
      <c r="I87" s="1"/>
      <c r="J87" s="1"/>
      <c r="K87" s="1"/>
      <c r="L87" s="1"/>
      <c r="M87" s="1"/>
      <c r="N87" s="1"/>
      <c r="O87" s="1"/>
      <c r="P87" s="1"/>
      <c r="Q87" s="1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</row>
    <row r="88" spans="2:145">
      <c r="B88" s="8"/>
      <c r="C88" s="8"/>
      <c r="D88" s="8"/>
      <c r="E88" s="8"/>
      <c r="F88" s="8"/>
      <c r="G88" s="8"/>
      <c r="H88" s="8"/>
      <c r="I88" s="1"/>
      <c r="J88" s="1"/>
      <c r="K88" s="1"/>
      <c r="L88" s="1"/>
      <c r="M88" s="1"/>
      <c r="N88" s="1"/>
      <c r="O88" s="1"/>
      <c r="P88" s="1"/>
      <c r="Q88" s="1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</row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EP84"/>
  <sheetViews>
    <sheetView topLeftCell="A27" zoomScale="95" zoomScaleNormal="95" workbookViewId="0">
      <pane xSplit="1" topLeftCell="B1" activePane="topRight" state="frozen"/>
      <selection pane="topRight" activeCell="A27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24" style="7" bestFit="1" customWidth="1"/>
    <col min="4" max="4" width="22.28515625" style="7" bestFit="1" customWidth="1"/>
    <col min="5" max="5" width="15.42578125" style="7" bestFit="1" customWidth="1"/>
    <col min="6" max="6" width="21.140625" style="7" bestFit="1" customWidth="1"/>
    <col min="7" max="7" width="18.5703125" style="7" bestFit="1" customWidth="1"/>
    <col min="8" max="8" width="21.140625" style="7" bestFit="1" customWidth="1"/>
    <col min="9" max="9" width="24.42578125" style="7" customWidth="1"/>
    <col min="10" max="10" width="13.85546875" style="7" customWidth="1"/>
    <col min="11" max="12" width="18.5703125" style="8" bestFit="1" customWidth="1"/>
    <col min="13" max="13" width="13.42578125" style="8" bestFit="1" customWidth="1"/>
    <col min="14" max="14" width="13.42578125" style="8" customWidth="1"/>
    <col min="15" max="15" width="18.5703125" style="8" bestFit="1" customWidth="1"/>
    <col min="16" max="17" width="12.28515625" style="8" customWidth="1"/>
    <col min="18" max="24" width="12.7109375" style="1" bestFit="1" customWidth="1"/>
    <col min="25" max="25" width="8.85546875" style="1"/>
    <col min="26" max="26" width="10.7109375" style="1" bestFit="1" customWidth="1"/>
    <col min="27" max="27" width="17.42578125" style="1" bestFit="1" customWidth="1"/>
    <col min="28" max="29" width="18.42578125" style="1" bestFit="1" customWidth="1"/>
    <col min="30" max="41" width="12.7109375" style="1" bestFit="1" customWidth="1"/>
    <col min="42" max="42" width="8.85546875" style="1"/>
    <col min="43" max="43" width="10.7109375" style="1" bestFit="1" customWidth="1"/>
    <col min="44" max="44" width="17.42578125" style="1" bestFit="1" customWidth="1"/>
    <col min="45" max="46" width="18.42578125" style="1" bestFit="1" customWidth="1"/>
    <col min="47" max="54" width="12.7109375" style="1" bestFit="1" customWidth="1"/>
    <col min="55" max="146" width="8.85546875" style="1"/>
  </cols>
  <sheetData>
    <row r="1" spans="1:99" s="1" customFormat="1">
      <c r="A1" s="7"/>
      <c r="C1" s="20"/>
      <c r="D1" s="19"/>
      <c r="E1" s="20"/>
      <c r="F1" s="19"/>
      <c r="G1" s="20"/>
      <c r="H1" s="7"/>
      <c r="I1" s="7"/>
      <c r="J1" s="7"/>
      <c r="K1" s="8"/>
      <c r="L1" s="8"/>
      <c r="M1" s="8"/>
      <c r="N1" s="8"/>
      <c r="O1" s="8"/>
      <c r="P1" s="8"/>
      <c r="Q1" s="8"/>
    </row>
    <row r="2" spans="1:99" s="1" customFormat="1" ht="15.75">
      <c r="A2" s="112" t="s">
        <v>138</v>
      </c>
      <c r="B2" s="408" t="s">
        <v>144</v>
      </c>
      <c r="C2" s="409"/>
      <c r="D2" s="409"/>
      <c r="E2" s="409"/>
      <c r="F2" s="410"/>
    </row>
    <row r="3" spans="1:99" s="1" customFormat="1" ht="15" customHeight="1">
      <c r="A3" s="352" t="s">
        <v>139</v>
      </c>
      <c r="B3" s="135">
        <f>ONSV_2019!$A$1</f>
        <v>2019</v>
      </c>
      <c r="C3" s="135">
        <f>ONSV_2020!$A$1</f>
        <v>2020</v>
      </c>
      <c r="D3" s="135">
        <f>ONSV_2021!$A$1</f>
        <v>2021</v>
      </c>
      <c r="E3" s="135">
        <f>ONSV_2022!$A$1</f>
        <v>2022</v>
      </c>
      <c r="F3" s="135">
        <f>ONSV_2023!$A$1</f>
        <v>2023</v>
      </c>
    </row>
    <row r="4" spans="1:99" s="1" customFormat="1">
      <c r="A4" s="353"/>
      <c r="B4" s="83" t="s">
        <v>79</v>
      </c>
      <c r="C4" s="83" t="s">
        <v>79</v>
      </c>
      <c r="D4" s="83" t="s">
        <v>79</v>
      </c>
      <c r="E4" s="83" t="s">
        <v>79</v>
      </c>
      <c r="F4" s="83" t="s">
        <v>79</v>
      </c>
    </row>
    <row r="5" spans="1:99" s="25" customFormat="1">
      <c r="A5" s="76" t="s">
        <v>37</v>
      </c>
      <c r="B5" s="78">
        <f>B6+B14+B24+B29+B33</f>
        <v>941234.27676777495</v>
      </c>
      <c r="C5" s="78">
        <f>C6+C14+C24+C29+C33</f>
        <v>959600.41112431558</v>
      </c>
      <c r="D5" s="78">
        <f>D6+D14+D24+D29+D33</f>
        <v>7958163.1959827794</v>
      </c>
      <c r="E5" s="78">
        <f>E6+E14+E24+E29+E33</f>
        <v>1763261.8587891047</v>
      </c>
      <c r="F5" s="78">
        <f>F6+F14+F24+F29+F33</f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s="25" customFormat="1">
      <c r="A6" s="76" t="s">
        <v>38</v>
      </c>
      <c r="B6" s="79">
        <f>SUM(B7:B13)</f>
        <v>43617.095666357141</v>
      </c>
      <c r="C6" s="79">
        <f>SUM(C7:C13)</f>
        <v>44311.276914245267</v>
      </c>
      <c r="D6" s="79">
        <f>SUM(D7:D13)</f>
        <v>990815.47411837848</v>
      </c>
      <c r="E6" s="79">
        <f>SUM(E7:E13)</f>
        <v>289045.19043185009</v>
      </c>
      <c r="F6" s="79">
        <f>SUM(F7:F13)</f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s="1" customFormat="1">
      <c r="A7" s="77" t="s">
        <v>23</v>
      </c>
      <c r="B7" s="74">
        <f>ONSV_2019!T6*DEN!G5</f>
        <v>2260.6668349000061</v>
      </c>
      <c r="C7" s="74">
        <f>ONSV_2020!T6*DEN!G5</f>
        <v>2267.6434601071073</v>
      </c>
      <c r="D7" s="74">
        <f>ONSV_2021!T6*DEN!I75</f>
        <v>68096.677561173128</v>
      </c>
      <c r="E7" s="74">
        <f>ONSV_2022!T6*DEN!J110</f>
        <v>16855.171127421221</v>
      </c>
      <c r="F7" s="80"/>
    </row>
    <row r="8" spans="1:99" s="1" customFormat="1">
      <c r="A8" s="77" t="s">
        <v>15</v>
      </c>
      <c r="B8" s="74">
        <f>ONSV_2019!T7*DEN!G6</f>
        <v>1294.4245673716905</v>
      </c>
      <c r="C8" s="74">
        <f>ONSV_2020!T7*DEN!G6</f>
        <v>1280.8725563508171</v>
      </c>
      <c r="D8" s="74">
        <f>ONSV_2021!T7*DEN!I76</f>
        <v>19624.329122384865</v>
      </c>
      <c r="E8" s="74">
        <f>ONSV_2022!T7*DEN!J111</f>
        <v>4323.4121246892328</v>
      </c>
      <c r="F8" s="80"/>
    </row>
    <row r="9" spans="1:99" s="1" customFormat="1">
      <c r="A9" s="77" t="s">
        <v>16</v>
      </c>
      <c r="B9" s="74">
        <f>ONSV_2019!T8*DEN!G7</f>
        <v>7318.1460910472233</v>
      </c>
      <c r="C9" s="74">
        <f>ONSV_2020!T8*DEN!G7</f>
        <v>7639.9802628864718</v>
      </c>
      <c r="D9" s="74">
        <f>ONSV_2021!T8*DEN!I77</f>
        <v>82264.735958039033</v>
      </c>
      <c r="E9" s="74">
        <f>ONSV_2022!T8*DEN!J112</f>
        <v>21727.621654567334</v>
      </c>
      <c r="F9" s="80"/>
    </row>
    <row r="10" spans="1:99" s="1" customFormat="1">
      <c r="A10" s="77" t="s">
        <v>28</v>
      </c>
      <c r="B10" s="74">
        <f>ONSV_2019!T9*DEN!G8</f>
        <v>19215.800573027718</v>
      </c>
      <c r="C10" s="74">
        <f>ONSV_2020!T9*DEN!G8</f>
        <v>19392.143910200266</v>
      </c>
      <c r="D10" s="74">
        <f>ONSV_2021!T9*DEN!I78</f>
        <v>466905.63003692369</v>
      </c>
      <c r="E10" s="74">
        <f>ONSV_2022!T9*DEN!J113</f>
        <v>116095.81659352384</v>
      </c>
      <c r="F10" s="80"/>
    </row>
    <row r="11" spans="1:99" s="1" customFormat="1">
      <c r="A11" s="77" t="s">
        <v>19</v>
      </c>
      <c r="B11" s="74">
        <f>ONSV_2019!T10*DEN!G9</f>
        <v>6125.7269267966403</v>
      </c>
      <c r="C11" s="74">
        <f>ONSV_2020!T10*DEN!G9</f>
        <v>6212.632700916648</v>
      </c>
      <c r="D11" s="74">
        <f>ONSV_2021!T10*DEN!I79</f>
        <v>197085.44629638473</v>
      </c>
      <c r="E11" s="74">
        <f>ONSV_2022!T10*DEN!J114</f>
        <v>66170.502966518601</v>
      </c>
      <c r="F11" s="80"/>
    </row>
    <row r="12" spans="1:99" s="1" customFormat="1">
      <c r="A12" s="77" t="s">
        <v>17</v>
      </c>
      <c r="B12" s="74">
        <f>ONSV_2019!T11*DEN!G10</f>
        <v>1921.2144500552783</v>
      </c>
      <c r="C12" s="74">
        <f>ONSV_2020!T11*DEN!G10</f>
        <v>1938.1751201888887</v>
      </c>
      <c r="D12" s="74">
        <f>ONSV_2021!T11*DEN!I80</f>
        <v>32162.290388548059</v>
      </c>
      <c r="E12" s="74">
        <f>ONSV_2022!T11*DEN!J115</f>
        <v>8843.0139965763756</v>
      </c>
      <c r="F12" s="80"/>
    </row>
    <row r="13" spans="1:99" s="1" customFormat="1">
      <c r="A13" s="77" t="s">
        <v>29</v>
      </c>
      <c r="B13" s="74">
        <f>ONSV_2019!T12*DEN!G11</f>
        <v>5481.1162231585877</v>
      </c>
      <c r="C13" s="74">
        <f>ONSV_2020!T12*DEN!G11</f>
        <v>5579.8289035950629</v>
      </c>
      <c r="D13" s="74">
        <f>ONSV_2021!T12*DEN!I81</f>
        <v>124676.36475492503</v>
      </c>
      <c r="E13" s="74">
        <f>ONSV_2022!T12*DEN!J116</f>
        <v>55029.651968553531</v>
      </c>
      <c r="F13" s="80"/>
    </row>
    <row r="14" spans="1:99" s="25" customFormat="1">
      <c r="A14" s="76" t="s">
        <v>39</v>
      </c>
      <c r="B14" s="79">
        <f>SUM(B15:B23)</f>
        <v>156687.01198724587</v>
      </c>
      <c r="C14" s="79">
        <f>SUM(C15:C23)</f>
        <v>158629.86510082215</v>
      </c>
      <c r="D14" s="79">
        <f>SUM(D15:D23)</f>
        <v>2911178.2241551992</v>
      </c>
      <c r="E14" s="79">
        <f>SUM(E15:E23)</f>
        <v>471136.24706437677</v>
      </c>
      <c r="F14" s="79">
        <f>SUM(F15:F23)</f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s="1" customFormat="1">
      <c r="A15" s="77" t="s">
        <v>35</v>
      </c>
      <c r="B15" s="74">
        <f>ONSV_2019!T14*DEN!G13</f>
        <v>7917.5684342506875</v>
      </c>
      <c r="C15" s="74">
        <f>ONSV_2020!T14*DEN!G13</f>
        <v>8014.5749300652751</v>
      </c>
      <c r="D15" s="74">
        <f>ONSV_2021!T14*DEN!I83</f>
        <v>119434.58015232047</v>
      </c>
      <c r="E15" s="74">
        <f>ONSV_2022!T14*DEN!J118</f>
        <v>18231.537004652389</v>
      </c>
      <c r="F15" s="80"/>
    </row>
    <row r="16" spans="1:99" s="1" customFormat="1">
      <c r="A16" s="77" t="s">
        <v>31</v>
      </c>
      <c r="B16" s="74">
        <f>ONSV_2019!T15*DEN!G14</f>
        <v>36790.385232908106</v>
      </c>
      <c r="C16" s="74">
        <f>ONSV_2020!T15*DEN!G14</f>
        <v>37555.116836044806</v>
      </c>
      <c r="D16" s="74">
        <f>ONSV_2021!T15*DEN!I84</f>
        <v>440396.91043445724</v>
      </c>
      <c r="E16" s="74">
        <f>ONSV_2022!T15*DEN!J119</f>
        <v>76654.698131443874</v>
      </c>
      <c r="F16" s="80"/>
    </row>
    <row r="17" spans="1:99" s="1" customFormat="1">
      <c r="A17" s="77" t="s">
        <v>27</v>
      </c>
      <c r="B17" s="74">
        <f>ONSV_2019!T16*DEN!G15</f>
        <v>30217.126855099323</v>
      </c>
      <c r="C17" s="74">
        <f>ONSV_2020!T16*DEN!G15</f>
        <v>30528.057986931592</v>
      </c>
      <c r="D17" s="74">
        <f>ONSV_2021!T16*DEN!I85</f>
        <v>735533.65535588923</v>
      </c>
      <c r="E17" s="74">
        <f>ONSV_2022!T16*DEN!J120</f>
        <v>100135.11945533039</v>
      </c>
      <c r="F17" s="80"/>
    </row>
    <row r="18" spans="1:99" s="1" customFormat="1">
      <c r="A18" s="77" t="s">
        <v>33</v>
      </c>
      <c r="B18" s="74">
        <f>ONSV_2019!T17*DEN!G16</f>
        <v>11367.374233875877</v>
      </c>
      <c r="C18" s="74">
        <f>ONSV_2020!T17*DEN!G16</f>
        <v>11491.571320152814</v>
      </c>
      <c r="D18" s="74">
        <f>ONSV_2021!T17*DEN!I86</f>
        <v>435966.1631564757</v>
      </c>
      <c r="E18" s="74">
        <f>ONSV_2022!T17*DEN!J121</f>
        <v>90869.624790184287</v>
      </c>
      <c r="F18" s="80"/>
    </row>
    <row r="19" spans="1:99" s="1" customFormat="1">
      <c r="A19" s="77" t="s">
        <v>34</v>
      </c>
      <c r="B19" s="74">
        <f>ONSV_2019!T18*DEN!G17</f>
        <v>11516.80405720162</v>
      </c>
      <c r="C19" s="74">
        <f>ONSV_2020!T18*DEN!G17</f>
        <v>11735.129905391506</v>
      </c>
      <c r="D19" s="74">
        <f>ONSV_2021!T18*DEN!I87</f>
        <v>222677.97972972973</v>
      </c>
      <c r="E19" s="74">
        <f>ONSV_2022!T18*DEN!J122</f>
        <v>33546.276978472379</v>
      </c>
      <c r="F19" s="80"/>
    </row>
    <row r="20" spans="1:99" s="1" customFormat="1">
      <c r="A20" s="77" t="s">
        <v>30</v>
      </c>
      <c r="B20" s="74">
        <f>ONSV_2019!T19*DEN!G18</f>
        <v>32086.65963498627</v>
      </c>
      <c r="C20" s="74">
        <f>ONSV_2020!T19*DEN!G18</f>
        <v>32086.65963498627</v>
      </c>
      <c r="D20" s="74">
        <f>ONSV_2021!T19*DEN!I88</f>
        <v>365550.33011528413</v>
      </c>
      <c r="E20" s="74">
        <f>ONSV_2022!T19*DEN!J123</f>
        <v>44537.820996065144</v>
      </c>
      <c r="F20" s="80"/>
    </row>
    <row r="21" spans="1:99" s="1" customFormat="1">
      <c r="A21" s="77" t="s">
        <v>36</v>
      </c>
      <c r="B21" s="74">
        <f>ONSV_2019!T20*DEN!G19</f>
        <v>8756.3293493654219</v>
      </c>
      <c r="C21" s="74">
        <f>ONSV_2020!T20*DEN!G19</f>
        <v>8844.3134054345664</v>
      </c>
      <c r="D21" s="74">
        <f>ONSV_2021!T20*DEN!I89</f>
        <v>298895.27600670455</v>
      </c>
      <c r="E21" s="74">
        <f>ONSV_2022!T20*DEN!J124</f>
        <v>56206.427327665682</v>
      </c>
      <c r="F21" s="80"/>
    </row>
    <row r="22" spans="1:99" s="1" customFormat="1">
      <c r="A22" s="77" t="s">
        <v>21</v>
      </c>
      <c r="B22" s="74">
        <f>ONSV_2019!T21*DEN!G20</f>
        <v>12214.919065119546</v>
      </c>
      <c r="C22" s="74">
        <f>ONSV_2020!T21*DEN!G20</f>
        <v>12464.168630093545</v>
      </c>
      <c r="D22" s="74">
        <f>ONSV_2021!T21*DEN!I90</f>
        <v>193604.18389786617</v>
      </c>
      <c r="E22" s="74">
        <f>ONSV_2022!T21*DEN!J125</f>
        <v>30677.826289799312</v>
      </c>
      <c r="F22" s="80"/>
    </row>
    <row r="23" spans="1:99" s="1" customFormat="1">
      <c r="A23" s="77" t="s">
        <v>32</v>
      </c>
      <c r="B23" s="74">
        <f>ONSV_2019!T22*DEN!G21</f>
        <v>5819.8451244390044</v>
      </c>
      <c r="C23" s="74">
        <f>ONSV_2020!T22*DEN!G21</f>
        <v>5910.2724517217666</v>
      </c>
      <c r="D23" s="74">
        <f>ONSV_2021!T22*DEN!I91</f>
        <v>99119.145306472332</v>
      </c>
      <c r="E23" s="74">
        <f>ONSV_2022!T22*DEN!J126</f>
        <v>20276.916090763312</v>
      </c>
      <c r="F23" s="80"/>
    </row>
    <row r="24" spans="1:99" s="25" customFormat="1">
      <c r="A24" s="76" t="s">
        <v>40</v>
      </c>
      <c r="B24" s="79">
        <f>SUM(B25:B28)</f>
        <v>418725.99958533037</v>
      </c>
      <c r="C24" s="79">
        <f>SUM(C25:C28)</f>
        <v>428151.70516097732</v>
      </c>
      <c r="D24" s="79">
        <f>SUM(D25:D28)</f>
        <v>2146115.7884434047</v>
      </c>
      <c r="E24" s="79">
        <f>SUM(E25:E28)</f>
        <v>427479.8996528128</v>
      </c>
      <c r="F24" s="79">
        <f>SUM(F25:F28)</f>
        <v>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s="1" customFormat="1">
      <c r="A25" s="77" t="s">
        <v>26</v>
      </c>
      <c r="B25" s="74">
        <f>ONSV_2019!T24*DEN!G23</f>
        <v>20514.87592753697</v>
      </c>
      <c r="C25" s="74">
        <f>ONSV_2020!T24*DEN!G23</f>
        <v>21065.283680497396</v>
      </c>
      <c r="D25" s="74">
        <f>ONSV_2021!T24*DEN!I93</f>
        <v>171455.30026935056</v>
      </c>
      <c r="E25" s="74">
        <f>ONSV_2022!T24*DEN!J128</f>
        <v>48330.329782451685</v>
      </c>
      <c r="F25" s="80"/>
    </row>
    <row r="26" spans="1:99" s="1" customFormat="1">
      <c r="A26" s="77" t="s">
        <v>18</v>
      </c>
      <c r="B26" s="74">
        <f>ONSV_2019!T25*DEN!G24</f>
        <v>86031.518129649383</v>
      </c>
      <c r="C26" s="74">
        <f>ONSV_2020!T25*DEN!G24</f>
        <v>87738.747616685825</v>
      </c>
      <c r="D26" s="74">
        <f>ONSV_2021!T25*DEN!I94</f>
        <v>695550.34932334721</v>
      </c>
      <c r="E26" s="74">
        <f>ONSV_2022!T25*DEN!J129</f>
        <v>91397.371135604932</v>
      </c>
      <c r="F26" s="80"/>
    </row>
    <row r="27" spans="1:99" s="1" customFormat="1">
      <c r="A27" s="77" t="s">
        <v>12</v>
      </c>
      <c r="B27" s="74">
        <f>ONSV_2019!T26*DEN!G25</f>
        <v>52078.478409779651</v>
      </c>
      <c r="C27" s="74">
        <f>ONSV_2020!T26*DEN!G25</f>
        <v>53180.097264197357</v>
      </c>
      <c r="D27" s="74">
        <f>ONSV_2021!T26*DEN!I95</f>
        <v>186107.00507293845</v>
      </c>
      <c r="E27" s="74">
        <f>ONSV_2022!T26*DEN!J130</f>
        <v>38766.401825361711</v>
      </c>
      <c r="F27" s="80"/>
    </row>
    <row r="28" spans="1:99" s="1" customFormat="1">
      <c r="A28" s="77" t="s">
        <v>10</v>
      </c>
      <c r="B28" s="74">
        <f>ONSV_2019!T27*DEN!G26</f>
        <v>260101.12711836441</v>
      </c>
      <c r="C28" s="74">
        <f>ONSV_2020!T27*DEN!G26</f>
        <v>266167.57659959671</v>
      </c>
      <c r="D28" s="74">
        <f>ONSV_2021!T27*DEN!I96</f>
        <v>1093003.1337777686</v>
      </c>
      <c r="E28" s="74">
        <f>ONSV_2022!T27*DEN!J131</f>
        <v>248985.79690939447</v>
      </c>
      <c r="F28" s="80"/>
    </row>
    <row r="29" spans="1:99" s="25" customFormat="1">
      <c r="A29" s="76" t="s">
        <v>41</v>
      </c>
      <c r="B29" s="79">
        <f>SUM(B30:B32)</f>
        <v>224085.03989281485</v>
      </c>
      <c r="C29" s="79">
        <f>SUM(C30:C32)</f>
        <v>228895.38599859044</v>
      </c>
      <c r="D29" s="79">
        <f>SUM(D30:D32)</f>
        <v>1067143.5980151733</v>
      </c>
      <c r="E29" s="79">
        <f>SUM(E30:E32)</f>
        <v>281106.76626043255</v>
      </c>
      <c r="F29" s="79">
        <f>SUM(F30:F32)</f>
        <v>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s="1" customFormat="1">
      <c r="A30" s="77" t="s">
        <v>22</v>
      </c>
      <c r="B30" s="74">
        <f>ONSV_2019!T29*DEN!G28</f>
        <v>77609.682728594344</v>
      </c>
      <c r="C30" s="74">
        <f>ONSV_2020!T29*DEN!G28</f>
        <v>78929.644517065724</v>
      </c>
      <c r="D30" s="74">
        <f>ONSV_2021!T29*DEN!I98</f>
        <v>396652.60688028298</v>
      </c>
      <c r="E30" s="74">
        <f>ONSV_2022!T29*DEN!J133</f>
        <v>110159.37228279098</v>
      </c>
      <c r="F30" s="80"/>
    </row>
    <row r="31" spans="1:99" s="1" customFormat="1">
      <c r="A31" s="77" t="s">
        <v>13</v>
      </c>
      <c r="B31" s="74">
        <f>ONSV_2019!T30*DEN!G29</f>
        <v>87241.802431952849</v>
      </c>
      <c r="C31" s="74">
        <f>ONSV_2020!T30*DEN!G29</f>
        <v>89331.809732629059</v>
      </c>
      <c r="D31" s="74">
        <f>ONSV_2021!T30*DEN!I99</f>
        <v>374737.89706579089</v>
      </c>
      <c r="E31" s="74">
        <f>ONSV_2022!T30*DEN!J134</f>
        <v>71157.165886207586</v>
      </c>
      <c r="F31" s="80"/>
    </row>
    <row r="32" spans="1:99" s="1" customFormat="1">
      <c r="A32" s="77" t="s">
        <v>14</v>
      </c>
      <c r="B32" s="74">
        <f>ONSV_2019!T31*DEN!G30</f>
        <v>59233.55473226765</v>
      </c>
      <c r="C32" s="74">
        <f>ONSV_2020!T31*DEN!G30</f>
        <v>60633.931748895666</v>
      </c>
      <c r="D32" s="74">
        <f>ONSV_2021!T31*DEN!I100</f>
        <v>295753.09406909946</v>
      </c>
      <c r="E32" s="74">
        <f>ONSV_2022!T31*DEN!J135</f>
        <v>99790.228091434023</v>
      </c>
      <c r="F32" s="80"/>
    </row>
    <row r="33" spans="1:146" s="25" customFormat="1">
      <c r="A33" s="76" t="s">
        <v>42</v>
      </c>
      <c r="B33" s="79">
        <f>SUM(B34:B37)</f>
        <v>98119.129636026672</v>
      </c>
      <c r="C33" s="79">
        <f>SUM(C34:C37)</f>
        <v>99612.177949680539</v>
      </c>
      <c r="D33" s="79">
        <f>SUM(D34:D37)</f>
        <v>842910.11125062394</v>
      </c>
      <c r="E33" s="79">
        <f>SUM(E34:E37)</f>
        <v>294493.75537963252</v>
      </c>
      <c r="F33" s="79">
        <f>SUM(F34:F37)</f>
        <v>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146" s="1" customFormat="1">
      <c r="A34" s="77" t="s">
        <v>11</v>
      </c>
      <c r="B34" s="74">
        <f>ONSV_2019!T33*DEN!G32</f>
        <v>26877.40273419991</v>
      </c>
      <c r="C34" s="74">
        <f>ONSV_2020!T33*DEN!G32</f>
        <v>27591.299679088352</v>
      </c>
      <c r="D34" s="74">
        <f>ONSV_2021!T33*DEN!I102</f>
        <v>66139.517753783337</v>
      </c>
      <c r="E34" s="74">
        <f>ONSV_2022!T33*DEN!J137</f>
        <v>8101.9347814623252</v>
      </c>
      <c r="F34" s="80"/>
    </row>
    <row r="35" spans="1:146" s="1" customFormat="1">
      <c r="A35" s="77" t="s">
        <v>20</v>
      </c>
      <c r="B35" s="74">
        <f>ONSV_2019!T34*DEN!G33</f>
        <v>35088.503224181462</v>
      </c>
      <c r="C35" s="74">
        <f>ONSV_2020!T34*DEN!G33</f>
        <v>35757.932896571925</v>
      </c>
      <c r="D35" s="74">
        <f>ONSV_2021!T34*DEN!I103</f>
        <v>331842.75884263095</v>
      </c>
      <c r="E35" s="74">
        <f>ONSV_2022!T34*DEN!J138</f>
        <v>115673.24577977105</v>
      </c>
      <c r="F35" s="80"/>
    </row>
    <row r="36" spans="1:146" s="1" customFormat="1">
      <c r="A36" s="77" t="s">
        <v>24</v>
      </c>
      <c r="B36" s="74">
        <f>ONSV_2019!T35*DEN!G34</f>
        <v>19134.489494045363</v>
      </c>
      <c r="C36" s="74">
        <f>ONSV_2020!T35*DEN!G34</f>
        <v>19151.23403930612</v>
      </c>
      <c r="D36" s="74">
        <f>ONSV_2021!T35*DEN!I104</f>
        <v>283624.53637930704</v>
      </c>
      <c r="E36" s="74">
        <f>ONSV_2022!T35*DEN!J139</f>
        <v>117544.59933984908</v>
      </c>
      <c r="F36" s="80"/>
    </row>
    <row r="37" spans="1:146" s="1" customFormat="1">
      <c r="A37" s="77" t="s">
        <v>25</v>
      </c>
      <c r="B37" s="74">
        <f>ONSV_2019!T36*DEN!G35</f>
        <v>17018.734183599943</v>
      </c>
      <c r="C37" s="74">
        <f>ONSV_2020!T36*DEN!G35</f>
        <v>17111.711334714142</v>
      </c>
      <c r="D37" s="74">
        <f>ONSV_2021!T36*DEN!I105</f>
        <v>161303.29827490263</v>
      </c>
      <c r="E37" s="74">
        <f>ONSV_2022!T36*DEN!J140</f>
        <v>53173.975478550092</v>
      </c>
      <c r="F37" s="80"/>
    </row>
    <row r="38" spans="1:146" s="1" customFormat="1">
      <c r="A38" s="98"/>
    </row>
    <row r="39" spans="1:146" s="1" customFormat="1"/>
    <row r="40" spans="1:146" s="1" customFormat="1" ht="15" customHeight="1">
      <c r="A40" s="112" t="s">
        <v>140</v>
      </c>
      <c r="C40" s="41"/>
      <c r="D40" s="41"/>
      <c r="E40" s="41"/>
      <c r="F40" s="41"/>
      <c r="H40" s="8"/>
      <c r="I40" s="8"/>
      <c r="J40" s="8"/>
      <c r="K40" s="8"/>
      <c r="L40" s="8"/>
      <c r="M40" s="8"/>
    </row>
    <row r="41" spans="1:146" ht="15" customHeight="1">
      <c r="A41" s="352" t="s">
        <v>149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8"/>
      <c r="I41" s="8"/>
      <c r="J41" s="8"/>
      <c r="N41" s="1"/>
      <c r="O41" s="1"/>
      <c r="P41" s="1"/>
      <c r="Q41" s="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</row>
    <row r="42" spans="1:146">
      <c r="A42" s="353"/>
      <c r="B42" s="88" t="s">
        <v>85</v>
      </c>
      <c r="C42" s="88" t="s">
        <v>85</v>
      </c>
      <c r="D42" s="88" t="s">
        <v>85</v>
      </c>
      <c r="E42" s="88" t="s">
        <v>85</v>
      </c>
      <c r="F42" s="88" t="s">
        <v>85</v>
      </c>
      <c r="H42" s="8"/>
      <c r="I42" s="8"/>
      <c r="J42" s="8"/>
      <c r="N42" s="1"/>
      <c r="O42" s="1"/>
      <c r="P42" s="1"/>
      <c r="Q42" s="1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</row>
    <row r="43" spans="1:146">
      <c r="A43" s="78" t="s">
        <v>37</v>
      </c>
      <c r="B43" s="87">
        <f>B44+B52+B62+B67+B71</f>
        <v>1649167950.8007107</v>
      </c>
      <c r="C43" s="87">
        <f>C44+C52+C62+C67+C71</f>
        <v>1681347867.0112844</v>
      </c>
      <c r="D43" s="87">
        <f>D44+D52+D62+D67+D71</f>
        <v>13943763007.78796</v>
      </c>
      <c r="E43" s="87">
        <f>E44+E52+E62+E67+E71</f>
        <v>2165516269.7521148</v>
      </c>
      <c r="F43" s="87">
        <f>F44+F52+F62+F67+F71</f>
        <v>0</v>
      </c>
      <c r="G43" s="1"/>
      <c r="H43" s="8"/>
      <c r="I43" s="8"/>
      <c r="J43" s="8"/>
      <c r="N43" s="1"/>
      <c r="O43" s="1"/>
      <c r="P43" s="1"/>
      <c r="Q43" s="1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</row>
    <row r="44" spans="1:146" s="35" customFormat="1">
      <c r="A44" s="78" t="s">
        <v>38</v>
      </c>
      <c r="B44" s="87">
        <f>SUM(B45:B51)</f>
        <v>76422967.220213234</v>
      </c>
      <c r="C44" s="87">
        <f>SUM(C45:C51)</f>
        <v>77639265.324012935</v>
      </c>
      <c r="D44" s="87">
        <f>SUM(D45:D51)</f>
        <v>1736040819.3852818</v>
      </c>
      <c r="E44" s="87">
        <f>SUM(E45:E51)</f>
        <v>354985312.84719086</v>
      </c>
      <c r="F44" s="87">
        <f>SUM(F45:F51)</f>
        <v>0</v>
      </c>
      <c r="G44" s="1"/>
      <c r="H44" s="8"/>
      <c r="I44" s="8"/>
      <c r="J44" s="8"/>
      <c r="K44" s="8"/>
      <c r="L44" s="8"/>
      <c r="M44" s="8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</row>
    <row r="45" spans="1:146" s="35" customFormat="1">
      <c r="A45" s="73" t="s">
        <v>23</v>
      </c>
      <c r="B45" s="81">
        <f>'KM-ANO'!$C$22*B7/TAX!$C$22</f>
        <v>3960989.7169894641</v>
      </c>
      <c r="C45" s="81">
        <f>'KM-ANO'!$D$22*C7/TAX!$D$22</f>
        <v>3973213.6945689996</v>
      </c>
      <c r="D45" s="81">
        <f>'KM-ANO'!$E$22*D7/TAX!$E$22</f>
        <v>119314458.64418347</v>
      </c>
      <c r="E45" s="81">
        <f>'KM-ANO'!$F$22*E7/TAX!$F$22</f>
        <v>20700355.493966568</v>
      </c>
      <c r="F45" s="81">
        <f>'KM-ANO'!$G$22*F7/TAX!$G$22</f>
        <v>0</v>
      </c>
      <c r="G45" s="1"/>
      <c r="H45" s="8"/>
      <c r="I45" s="8"/>
      <c r="J45" s="8"/>
      <c r="K45" s="8"/>
      <c r="L45" s="8"/>
      <c r="M45" s="8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</row>
    <row r="46" spans="1:146">
      <c r="A46" s="73" t="s">
        <v>15</v>
      </c>
      <c r="B46" s="81">
        <f>'KM-ANO'!$C$22*B8/TAX!$C$22</f>
        <v>2268004.4319775179</v>
      </c>
      <c r="C46" s="81">
        <f>'KM-ANO'!$D$22*C8/TAX!$D$22</f>
        <v>2244259.501734145</v>
      </c>
      <c r="D46" s="81">
        <f>'KM-ANO'!$E$22*D8/TAX!$E$22</f>
        <v>34384441.199634597</v>
      </c>
      <c r="E46" s="81">
        <f>'KM-ANO'!$F$22*E8/TAX!$F$22</f>
        <v>5309715.7692094585</v>
      </c>
      <c r="F46" s="81">
        <f>'KM-ANO'!$G$22*F8/TAX!$G$22</f>
        <v>0</v>
      </c>
      <c r="G46" s="1"/>
      <c r="H46" s="8"/>
      <c r="I46" s="8"/>
      <c r="J46" s="8"/>
      <c r="N46" s="1"/>
      <c r="O46" s="1"/>
      <c r="P46" s="1"/>
      <c r="Q46" s="1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</row>
    <row r="47" spans="1:146">
      <c r="A47" s="73" t="s">
        <v>16</v>
      </c>
      <c r="B47" s="81">
        <f>'KM-ANO'!$C$22*B9/TAX!$C$22</f>
        <v>12822367.704326874</v>
      </c>
      <c r="C47" s="81">
        <f>'KM-ANO'!$D$22*C9/TAX!$D$22</f>
        <v>13386264.084612152</v>
      </c>
      <c r="D47" s="81">
        <f>'KM-ANO'!$E$22*D9/TAX!$E$22</f>
        <v>144138786.02994546</v>
      </c>
      <c r="E47" s="81">
        <f>'KM-ANO'!$F$22*E9/TAX!$F$22</f>
        <v>26684362.2581934</v>
      </c>
      <c r="F47" s="81">
        <f>'KM-ANO'!$G$22*F9/TAX!$G$22</f>
        <v>0</v>
      </c>
      <c r="H47" s="8"/>
      <c r="I47" s="8"/>
      <c r="J47" s="8"/>
      <c r="N47" s="1"/>
      <c r="O47" s="1"/>
      <c r="P47" s="1"/>
      <c r="Q47" s="1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</row>
    <row r="48" spans="1:146">
      <c r="A48" s="73" t="s">
        <v>28</v>
      </c>
      <c r="B48" s="81">
        <f>'KM-ANO'!$C$22*B10/TAX!$C$22</f>
        <v>33668644.71068763</v>
      </c>
      <c r="C48" s="81">
        <f>'KM-ANO'!$D$22*C10/TAX!$D$22</f>
        <v>33977621.749858893</v>
      </c>
      <c r="D48" s="81">
        <f>'KM-ANO'!$E$22*D10/TAX!$E$22</f>
        <v>818080917.90869522</v>
      </c>
      <c r="E48" s="81">
        <f>'KM-ANO'!$F$22*E10/TAX!$F$22</f>
        <v>142580852.88369128</v>
      </c>
      <c r="F48" s="81">
        <f>'KM-ANO'!$G$22*F10/TAX!$G$22</f>
        <v>0</v>
      </c>
      <c r="H48" s="8"/>
      <c r="I48" s="8"/>
      <c r="J48" s="8"/>
      <c r="N48" s="1"/>
      <c r="O48" s="1"/>
      <c r="P48" s="1"/>
      <c r="Q48" s="1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</row>
    <row r="49" spans="1:146">
      <c r="A49" s="73" t="s">
        <v>19</v>
      </c>
      <c r="B49" s="81">
        <f>'KM-ANO'!$C$22*B11/TAX!$C$22</f>
        <v>10733090.339337952</v>
      </c>
      <c r="C49" s="81">
        <f>'KM-ANO'!$D$22*C11/TAX!$D$22</f>
        <v>10885360.843032755</v>
      </c>
      <c r="D49" s="81">
        <f>'KM-ANO'!$E$22*D11/TAX!$E$22</f>
        <v>345319979.97077221</v>
      </c>
      <c r="E49" s="81">
        <f>'KM-ANO'!$F$22*E11/TAX!$F$22</f>
        <v>81266035.465702891</v>
      </c>
      <c r="F49" s="81">
        <f>'KM-ANO'!$G$22*F11/TAX!$G$22</f>
        <v>0</v>
      </c>
      <c r="H49" s="8"/>
      <c r="I49" s="8"/>
      <c r="J49" s="8"/>
      <c r="N49" s="1"/>
      <c r="O49" s="1"/>
      <c r="P49" s="1"/>
      <c r="Q49" s="1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</row>
    <row r="50" spans="1:146">
      <c r="A50" s="73" t="s">
        <v>17</v>
      </c>
      <c r="B50" s="81">
        <f>'KM-ANO'!$C$22*B12/TAX!$C$22</f>
        <v>3366223.8784235218</v>
      </c>
      <c r="C50" s="81">
        <f>'KM-ANO'!$D$22*C12/TAX!$D$22</f>
        <v>3395941.2339202915</v>
      </c>
      <c r="D50" s="81">
        <f>'KM-ANO'!$E$22*D12/TAX!$E$22</f>
        <v>56352621.06612134</v>
      </c>
      <c r="E50" s="81">
        <f>'KM-ANO'!$F$22*E12/TAX!$F$22</f>
        <v>10860378.217664501</v>
      </c>
      <c r="F50" s="81">
        <f>'KM-ANO'!$G$22*F12/TAX!$G$22</f>
        <v>0</v>
      </c>
      <c r="H50" s="1"/>
      <c r="I50" s="1"/>
      <c r="J50" s="1"/>
      <c r="K50" s="1"/>
      <c r="L50" s="1"/>
      <c r="M50" s="1"/>
      <c r="N50" s="1"/>
      <c r="O50" s="1"/>
      <c r="P50" s="1"/>
      <c r="Q50" s="1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</row>
    <row r="51" spans="1:146">
      <c r="A51" s="73" t="s">
        <v>29</v>
      </c>
      <c r="B51" s="81">
        <f>'KM-ANO'!$C$22*B13/TAX!$C$22</f>
        <v>9603646.4384702668</v>
      </c>
      <c r="C51" s="81">
        <f>'KM-ANO'!$D$22*C13/TAX!$D$22</f>
        <v>9776604.2162856963</v>
      </c>
      <c r="D51" s="81">
        <f>'KM-ANO'!$E$22*D13/TAX!$E$22</f>
        <v>218449614.56592932</v>
      </c>
      <c r="E51" s="81">
        <f>'KM-ANO'!$F$22*E13/TAX!$F$22</f>
        <v>67583612.758762807</v>
      </c>
      <c r="F51" s="81">
        <f>'KM-ANO'!$G$22*F13/TAX!$G$22</f>
        <v>0</v>
      </c>
      <c r="H51" s="1"/>
      <c r="I51" s="1"/>
      <c r="J51" s="1"/>
      <c r="K51" s="1"/>
      <c r="L51" s="1"/>
      <c r="M51" s="1"/>
      <c r="N51" s="1"/>
      <c r="O51" s="1"/>
      <c r="P51" s="1"/>
      <c r="Q51" s="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</row>
    <row r="52" spans="1:146">
      <c r="A52" s="78" t="s">
        <v>39</v>
      </c>
      <c r="B52" s="87">
        <f>SUM(B53:B61)</f>
        <v>274536536.60325301</v>
      </c>
      <c r="C52" s="87">
        <f>SUM(C53:C61)</f>
        <v>277940674.3053205</v>
      </c>
      <c r="D52" s="87">
        <f>SUM(D53:D61)</f>
        <v>5100772405.8164635</v>
      </c>
      <c r="E52" s="87">
        <f>SUM(E53:E61)</f>
        <v>578616955.3899976</v>
      </c>
      <c r="F52" s="87">
        <f>SUM(F53:F61)</f>
        <v>0</v>
      </c>
      <c r="H52" s="1"/>
      <c r="I52" s="1"/>
      <c r="J52" s="1"/>
      <c r="K52" s="1"/>
      <c r="L52" s="1"/>
      <c r="M52" s="1"/>
      <c r="N52" s="1"/>
      <c r="O52" s="1"/>
      <c r="P52" s="1"/>
      <c r="Q52" s="1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</row>
    <row r="53" spans="1:146" s="35" customFormat="1">
      <c r="A53" s="73" t="s">
        <v>35</v>
      </c>
      <c r="B53" s="81">
        <f>'KM-ANO'!$C$22*B15/TAX!$C$22</f>
        <v>13872635.572598437</v>
      </c>
      <c r="C53" s="81">
        <f>'KM-ANO'!$D$22*C15/TAX!$D$22</f>
        <v>14042603.887465037</v>
      </c>
      <c r="D53" s="81">
        <f>'KM-ANO'!$E$22*D15/TAX!$E$22</f>
        <v>209265309.03755245</v>
      </c>
      <c r="E53" s="81">
        <f>'KM-ANO'!$F$22*E15/TAX!$F$22</f>
        <v>22390712.876461409</v>
      </c>
      <c r="F53" s="81">
        <f>'KM-ANO'!$G$22*F15/TAX!$G$22</f>
        <v>0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</row>
    <row r="54" spans="1:146">
      <c r="A54" s="73" t="s">
        <v>31</v>
      </c>
      <c r="B54" s="81">
        <f>'KM-ANO'!$C$22*B16/TAX!$C$22</f>
        <v>64461660.312752724</v>
      </c>
      <c r="C54" s="81">
        <f>'KM-ANO'!$D$22*C16/TAX!$D$22</f>
        <v>65801572.045661971</v>
      </c>
      <c r="D54" s="81">
        <f>'KM-ANO'!$E$22*D16/TAX!$E$22</f>
        <v>771634106.669227</v>
      </c>
      <c r="E54" s="81">
        <f>'KM-ANO'!$F$22*E16/TAX!$F$22</f>
        <v>94141998.892084494</v>
      </c>
      <c r="F54" s="81">
        <f>'KM-ANO'!$G$22*F16/TAX!$G$22</f>
        <v>0</v>
      </c>
      <c r="H54" s="1"/>
      <c r="I54" s="1"/>
      <c r="J54" s="1"/>
      <c r="K54" s="1"/>
      <c r="L54" s="1"/>
      <c r="M54" s="1"/>
      <c r="N54" s="1"/>
      <c r="O54" s="1"/>
      <c r="P54" s="1"/>
      <c r="Q54" s="1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</row>
    <row r="55" spans="1:146">
      <c r="A55" s="73" t="s">
        <v>27</v>
      </c>
      <c r="B55" s="81">
        <f>'KM-ANO'!$C$22*B17/TAX!$C$22</f>
        <v>52944435.200381361</v>
      </c>
      <c r="C55" s="81">
        <f>'KM-ANO'!$D$22*C17/TAX!$D$22</f>
        <v>53489228.000835739</v>
      </c>
      <c r="D55" s="81">
        <f>'KM-ANO'!$E$22*D17/TAX!$E$22</f>
        <v>1288753035.3375654</v>
      </c>
      <c r="E55" s="81">
        <f>'KM-ANO'!$F$22*E17/TAX!$F$22</f>
        <v>122979028.48247634</v>
      </c>
      <c r="F55" s="81">
        <f>'KM-ANO'!$G$22*F17/TAX!$G$22</f>
        <v>0</v>
      </c>
      <c r="H55" s="1"/>
      <c r="I55" s="1"/>
      <c r="J55" s="1"/>
      <c r="K55" s="1"/>
      <c r="L55" s="1"/>
      <c r="M55" s="1"/>
      <c r="N55" s="1"/>
      <c r="O55" s="1"/>
      <c r="P55" s="1"/>
      <c r="Q55" s="1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</row>
    <row r="56" spans="1:146">
      <c r="A56" s="73" t="s">
        <v>33</v>
      </c>
      <c r="B56" s="81">
        <f>'KM-ANO'!$C$22*B18/TAX!$C$22</f>
        <v>19917155.307648383</v>
      </c>
      <c r="C56" s="81">
        <f>'KM-ANO'!$D$22*C18/TAX!$D$22</f>
        <v>20134765.162417088</v>
      </c>
      <c r="D56" s="81">
        <f>'KM-ANO'!$E$22*D18/TAX!$E$22</f>
        <v>763870846.67189968</v>
      </c>
      <c r="E56" s="81">
        <f>'KM-ANO'!$F$22*E18/TAX!$F$22</f>
        <v>111599788.72596371</v>
      </c>
      <c r="F56" s="81">
        <f>'KM-ANO'!$G$22*F18/TAX!$G$22</f>
        <v>0</v>
      </c>
      <c r="H56" s="1"/>
      <c r="I56" s="1"/>
      <c r="J56" s="1"/>
      <c r="K56" s="1"/>
      <c r="L56" s="1"/>
      <c r="M56" s="1"/>
      <c r="N56" s="1"/>
      <c r="O56" s="1"/>
      <c r="P56" s="1"/>
      <c r="Q56" s="1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</row>
    <row r="57" spans="1:146">
      <c r="A57" s="73" t="s">
        <v>34</v>
      </c>
      <c r="B57" s="81">
        <f>'KM-ANO'!$C$22*B19/TAX!$C$22</f>
        <v>20178976.282091532</v>
      </c>
      <c r="C57" s="81">
        <f>'KM-ANO'!$D$22*C19/TAX!$D$22</f>
        <v>20561512.278233305</v>
      </c>
      <c r="D57" s="81">
        <f>'KM-ANO'!$E$22*D19/TAX!$E$22</f>
        <v>390161510.88378376</v>
      </c>
      <c r="E57" s="81">
        <f>'KM-ANO'!$F$22*E19/TAX!$F$22</f>
        <v>41199217.362065941</v>
      </c>
      <c r="F57" s="81">
        <f>'KM-ANO'!$G$22*F19/TAX!$G$22</f>
        <v>0</v>
      </c>
      <c r="H57" s="1"/>
      <c r="I57" s="1"/>
      <c r="J57" s="1"/>
      <c r="K57" s="1"/>
      <c r="L57" s="1"/>
      <c r="M57" s="1"/>
      <c r="N57" s="1"/>
      <c r="O57" s="1"/>
      <c r="P57" s="1"/>
      <c r="Q57" s="1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</row>
    <row r="58" spans="1:146">
      <c r="A58" s="73" t="s">
        <v>30</v>
      </c>
      <c r="B58" s="81">
        <f>'KM-ANO'!$C$22*B20/TAX!$C$22</f>
        <v>56220105.901780613</v>
      </c>
      <c r="C58" s="81">
        <f>'KM-ANO'!$D$22*C20/TAX!$D$22</f>
        <v>56220105.901780613</v>
      </c>
      <c r="D58" s="81">
        <f>'KM-ANO'!$E$22*D20/TAX!$E$22</f>
        <v>640492918.4059931</v>
      </c>
      <c r="E58" s="81">
        <f>'KM-ANO'!$F$22*E20/TAX!$F$22</f>
        <v>54698271.561616085</v>
      </c>
      <c r="F58" s="81">
        <f>'KM-ANO'!$G$22*F20/TAX!$G$22</f>
        <v>0</v>
      </c>
      <c r="H58" s="1"/>
      <c r="I58" s="1"/>
      <c r="J58" s="1"/>
      <c r="K58" s="1"/>
      <c r="L58" s="1"/>
      <c r="M58" s="1"/>
      <c r="N58" s="1"/>
      <c r="O58" s="1"/>
      <c r="P58" s="1"/>
      <c r="Q58" s="1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</row>
    <row r="59" spans="1:146">
      <c r="A59" s="73" t="s">
        <v>36</v>
      </c>
      <c r="B59" s="81">
        <f>'KM-ANO'!$C$22*B21/TAX!$C$22</f>
        <v>15342256.530668136</v>
      </c>
      <c r="C59" s="81">
        <f>'KM-ANO'!$D$22*C21/TAX!$D$22</f>
        <v>15496416.328108752</v>
      </c>
      <c r="D59" s="81">
        <f>'KM-ANO'!$E$22*D21/TAX!$E$22</f>
        <v>523704376.26721394</v>
      </c>
      <c r="E59" s="81">
        <f>'KM-ANO'!$F$22*E21/TAX!$F$22</f>
        <v>69028846.870360255</v>
      </c>
      <c r="F59" s="81">
        <f>'KM-ANO'!$G$22*F21/TAX!$G$22</f>
        <v>0</v>
      </c>
      <c r="H59" s="1"/>
      <c r="I59" s="1"/>
      <c r="J59" s="1"/>
      <c r="K59" s="1"/>
      <c r="L59" s="1"/>
      <c r="M59" s="1"/>
      <c r="N59" s="1"/>
      <c r="O59" s="1"/>
      <c r="P59" s="1"/>
      <c r="Q59" s="1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</row>
    <row r="60" spans="1:146">
      <c r="A60" s="73" t="s">
        <v>21</v>
      </c>
      <c r="B60" s="81">
        <f>'KM-ANO'!$C$22*B22/TAX!$C$22</f>
        <v>21402166.857964795</v>
      </c>
      <c r="C60" s="81">
        <f>'KM-ANO'!$D$22*C22/TAX!$D$22</f>
        <v>21838885.329074569</v>
      </c>
      <c r="D60" s="81">
        <f>'KM-ANO'!$E$22*D22/TAX!$E$22</f>
        <v>339220344.08024788</v>
      </c>
      <c r="E60" s="81">
        <f>'KM-ANO'!$F$22*E22/TAX!$F$22</f>
        <v>37676384.605070353</v>
      </c>
      <c r="F60" s="81">
        <f>'KM-ANO'!$G$22*F22/TAX!$G$22</f>
        <v>0</v>
      </c>
      <c r="H60" s="1"/>
      <c r="I60" s="1"/>
      <c r="J60" s="1"/>
      <c r="K60" s="1"/>
      <c r="L60" s="1"/>
      <c r="M60" s="1"/>
      <c r="N60" s="1"/>
      <c r="O60" s="1"/>
      <c r="P60" s="1"/>
      <c r="Q60" s="1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</row>
    <row r="61" spans="1:146">
      <c r="A61" s="73" t="s">
        <v>32</v>
      </c>
      <c r="B61" s="81">
        <f>'KM-ANO'!$C$22*B23/TAX!$C$22</f>
        <v>10197144.637367062</v>
      </c>
      <c r="C61" s="81">
        <f>'KM-ANO'!$D$22*C23/TAX!$D$22</f>
        <v>10355585.371743431</v>
      </c>
      <c r="D61" s="81">
        <f>'KM-ANO'!$E$22*D23/TAX!$E$22</f>
        <v>173669958.46298039</v>
      </c>
      <c r="E61" s="81">
        <f>'KM-ANO'!$F$22*E23/TAX!$F$22</f>
        <v>24902706.013899133</v>
      </c>
      <c r="F61" s="81">
        <f>'KM-ANO'!$G$22*F23/TAX!$G$22</f>
        <v>0</v>
      </c>
      <c r="H61" s="1"/>
      <c r="I61" s="1"/>
      <c r="J61" s="1"/>
      <c r="K61" s="1"/>
      <c r="L61" s="1"/>
      <c r="M61" s="1"/>
      <c r="N61" s="1"/>
      <c r="O61" s="1"/>
      <c r="P61" s="1"/>
      <c r="Q61" s="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</row>
    <row r="62" spans="1:146">
      <c r="A62" s="78" t="s">
        <v>40</v>
      </c>
      <c r="B62" s="87">
        <f>SUM(B63:B66)</f>
        <v>733663781.40677691</v>
      </c>
      <c r="C62" s="87">
        <f>SUM(C63:C66)</f>
        <v>750178874.33605361</v>
      </c>
      <c r="D62" s="87">
        <f>SUM(D63:D66)</f>
        <v>3760281010.1246376</v>
      </c>
      <c r="E62" s="87">
        <f>SUM(E63:E66)</f>
        <v>525001248.72314143</v>
      </c>
      <c r="F62" s="87">
        <f>SUM(F63:F66)</f>
        <v>0</v>
      </c>
      <c r="H62" s="1"/>
      <c r="I62" s="1"/>
      <c r="J62" s="1"/>
      <c r="K62" s="1"/>
      <c r="L62" s="1"/>
      <c r="M62" s="1"/>
      <c r="N62" s="1"/>
      <c r="O62" s="1"/>
      <c r="P62" s="1"/>
      <c r="Q62" s="1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</row>
    <row r="63" spans="1:146" s="35" customFormat="1">
      <c r="A63" s="73" t="s">
        <v>26</v>
      </c>
      <c r="B63" s="81">
        <f>'KM-ANO'!$C$22*B25/TAX!$C$22</f>
        <v>35944797.941835113</v>
      </c>
      <c r="C63" s="81">
        <f>'KM-ANO'!$D$22*C25/TAX!$D$22</f>
        <v>36909185.712722175</v>
      </c>
      <c r="D63" s="81">
        <f>'KM-ANO'!$E$22*D25/TAX!$E$22</f>
        <v>300412546.77860475</v>
      </c>
      <c r="E63" s="81">
        <f>'KM-ANO'!$F$22*E25/TAX!$F$22</f>
        <v>59355968.56740164</v>
      </c>
      <c r="F63" s="81">
        <f>'KM-ANO'!$G$22*F25/TAX!$G$22</f>
        <v>0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</row>
    <row r="64" spans="1:146">
      <c r="A64" s="73" t="s">
        <v>18</v>
      </c>
      <c r="B64" s="81">
        <f>'KM-ANO'!$C$22*B26/TAX!$C$22</f>
        <v>150738690.63222969</v>
      </c>
      <c r="C64" s="81">
        <f>'KM-ANO'!$D$22*C26/TAX!$D$22</f>
        <v>153729984.32411578</v>
      </c>
      <c r="D64" s="81">
        <f>'KM-ANO'!$E$22*D26/TAX!$E$22</f>
        <v>1218696952.0610807</v>
      </c>
      <c r="E64" s="81">
        <f>'KM-ANO'!$F$22*E26/TAX!$F$22</f>
        <v>112247930.28906398</v>
      </c>
      <c r="F64" s="81">
        <f>'KM-ANO'!$G$22*F26/TAX!$G$22</f>
        <v>0</v>
      </c>
      <c r="H64" s="1"/>
      <c r="I64" s="1"/>
      <c r="J64" s="1"/>
      <c r="K64" s="1"/>
      <c r="L64" s="1"/>
      <c r="M64" s="1"/>
      <c r="N64" s="1"/>
      <c r="O64" s="1"/>
      <c r="P64" s="1"/>
      <c r="Q64" s="1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</row>
    <row r="65" spans="1:146">
      <c r="A65" s="73" t="s">
        <v>12</v>
      </c>
      <c r="B65" s="81">
        <f>'KM-ANO'!$C$22*B27/TAX!$C$22</f>
        <v>91248437.971055254</v>
      </c>
      <c r="C65" s="81">
        <f>'KM-ANO'!$D$22*C27/TAX!$D$22</f>
        <v>93178621.086508989</v>
      </c>
      <c r="D65" s="81">
        <f>'KM-ANO'!$E$22*D27/TAX!$E$22</f>
        <v>326084287.15513122</v>
      </c>
      <c r="E65" s="81">
        <f>'KM-ANO'!$F$22*E27/TAX!$F$22</f>
        <v>47610213.681035355</v>
      </c>
      <c r="F65" s="81">
        <f>'KM-ANO'!$G$22*F27/TAX!$G$22</f>
        <v>0</v>
      </c>
      <c r="H65" s="1"/>
      <c r="I65" s="1"/>
      <c r="J65" s="1"/>
      <c r="K65" s="1"/>
      <c r="L65" s="1"/>
      <c r="M65" s="1"/>
      <c r="N65" s="1"/>
      <c r="O65" s="1"/>
      <c r="P65" s="1"/>
      <c r="Q65" s="1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</row>
    <row r="66" spans="1:146">
      <c r="A66" s="73" t="s">
        <v>10</v>
      </c>
      <c r="B66" s="81">
        <f>'KM-ANO'!$C$22*B28/TAX!$C$22</f>
        <v>455731854.8616569</v>
      </c>
      <c r="C66" s="81">
        <f>'KM-ANO'!$D$22*C28/TAX!$D$22</f>
        <v>466361083.21270669</v>
      </c>
      <c r="D66" s="81">
        <f>'KM-ANO'!$E$22*D28/TAX!$E$22</f>
        <v>1915087224.1298211</v>
      </c>
      <c r="E66" s="81">
        <f>'KM-ANO'!$F$22*E28/TAX!$F$22</f>
        <v>305787136.18564045</v>
      </c>
      <c r="F66" s="81">
        <f>'KM-ANO'!$G$22*F28/TAX!$G$22</f>
        <v>0</v>
      </c>
      <c r="H66" s="1"/>
      <c r="I66" s="1"/>
      <c r="J66" s="1"/>
      <c r="K66" s="1"/>
      <c r="L66" s="1"/>
      <c r="M66" s="1"/>
      <c r="N66" s="1"/>
      <c r="O66" s="1"/>
      <c r="P66" s="1"/>
      <c r="Q66" s="1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</row>
    <row r="67" spans="1:146">
      <c r="A67" s="78" t="s">
        <v>41</v>
      </c>
      <c r="B67" s="87">
        <f>SUM(B68:B70)</f>
        <v>392626867.89753067</v>
      </c>
      <c r="C67" s="87">
        <f>SUM(C68:C70)</f>
        <v>401055235.65433025</v>
      </c>
      <c r="D67" s="87">
        <f>SUM(D68:D70)</f>
        <v>1869777869.5356524</v>
      </c>
      <c r="E67" s="87">
        <f>SUM(E68:E70)</f>
        <v>345235889.29236871</v>
      </c>
      <c r="F67" s="87">
        <f>SUM(F68:F70)</f>
        <v>0</v>
      </c>
      <c r="H67" s="1"/>
      <c r="I67" s="1"/>
      <c r="J67" s="1"/>
      <c r="K67" s="1"/>
      <c r="L67" s="1"/>
      <c r="M67" s="1"/>
      <c r="N67" s="1"/>
      <c r="O67" s="1"/>
      <c r="P67" s="1"/>
      <c r="Q67" s="1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</row>
    <row r="68" spans="1:146" s="35" customFormat="1">
      <c r="A68" s="73" t="s">
        <v>22</v>
      </c>
      <c r="B68" s="81">
        <f>'KM-ANO'!$C$22*B30/TAX!$C$22</f>
        <v>135982512.09819445</v>
      </c>
      <c r="C68" s="81">
        <f>'KM-ANO'!$D$22*C30/TAX!$D$22</f>
        <v>138295261.14650142</v>
      </c>
      <c r="D68" s="81">
        <f>'KM-ANO'!$E$22*D30/TAX!$E$22</f>
        <v>694988254.26850653</v>
      </c>
      <c r="E68" s="81">
        <f>'KM-ANO'!$F$22*E30/TAX!$F$22</f>
        <v>135290122.53908005</v>
      </c>
      <c r="F68" s="81">
        <f>'KM-ANO'!$G$22*F30/TAX!$G$22</f>
        <v>0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</row>
    <row r="69" spans="1:146">
      <c r="A69" s="73" t="s">
        <v>13</v>
      </c>
      <c r="B69" s="81">
        <f>'KM-ANO'!$C$22*B31/TAX!$C$22</f>
        <v>152859270.10110566</v>
      </c>
      <c r="C69" s="81">
        <f>'KM-ANO'!$D$22*C31/TAX!$D$22</f>
        <v>156521241.55953044</v>
      </c>
      <c r="D69" s="81">
        <f>'KM-ANO'!$E$22*D31/TAX!$E$22</f>
        <v>656590760.71220779</v>
      </c>
      <c r="E69" s="81">
        <f>'KM-ANO'!$F$22*E31/TAX!$F$22</f>
        <v>87390309.991649896</v>
      </c>
      <c r="F69" s="81">
        <f>'KM-ANO'!$G$22*F31/TAX!$G$22</f>
        <v>0</v>
      </c>
      <c r="H69" s="1"/>
      <c r="I69" s="1"/>
      <c r="J69" s="1"/>
      <c r="K69" s="1"/>
      <c r="L69" s="1"/>
      <c r="M69" s="1"/>
      <c r="N69" s="1"/>
      <c r="O69" s="1"/>
      <c r="P69" s="1"/>
      <c r="Q69" s="1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</row>
    <row r="70" spans="1:146">
      <c r="A70" s="73" t="s">
        <v>14</v>
      </c>
      <c r="B70" s="81">
        <f>'KM-ANO'!$C$22*B32/TAX!$C$22</f>
        <v>103785085.69823055</v>
      </c>
      <c r="C70" s="81">
        <f>'KM-ANO'!$D$22*C32/TAX!$D$22</f>
        <v>106238732.94829839</v>
      </c>
      <c r="D70" s="81">
        <f>'KM-ANO'!$E$22*D32/TAX!$E$22</f>
        <v>518198854.55493814</v>
      </c>
      <c r="E70" s="81">
        <f>'KM-ANO'!$F$22*E32/TAX!$F$22</f>
        <v>122555456.76163875</v>
      </c>
      <c r="F70" s="81">
        <f>'KM-ANO'!$G$22*F32/TAX!$G$22</f>
        <v>0</v>
      </c>
      <c r="H70" s="1"/>
      <c r="I70" s="1"/>
      <c r="J70" s="1"/>
      <c r="K70" s="1"/>
      <c r="L70" s="1"/>
      <c r="M70" s="1"/>
      <c r="N70" s="1"/>
      <c r="O70" s="1"/>
      <c r="P70" s="1"/>
      <c r="Q70" s="1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</row>
    <row r="71" spans="1:146">
      <c r="A71" s="78" t="s">
        <v>42</v>
      </c>
      <c r="B71" s="87">
        <f>SUM(B72:B75)</f>
        <v>171917797.67293689</v>
      </c>
      <c r="C71" s="87">
        <f>SUM(C72:C75)</f>
        <v>174533817.3915669</v>
      </c>
      <c r="D71" s="87">
        <f>SUM(D72:D75)</f>
        <v>1476890902.9259267</v>
      </c>
      <c r="E71" s="87">
        <f>SUM(E72:E75)</f>
        <v>361676863.49941599</v>
      </c>
      <c r="F71" s="87">
        <f>SUM(F72:F75)</f>
        <v>0</v>
      </c>
      <c r="H71" s="1"/>
      <c r="I71" s="1"/>
      <c r="J71" s="1"/>
      <c r="K71" s="1"/>
      <c r="L71" s="1"/>
      <c r="M71" s="1"/>
      <c r="N71" s="1"/>
      <c r="O71" s="1"/>
      <c r="P71" s="1"/>
      <c r="Q71" s="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</row>
    <row r="72" spans="1:146" s="35" customFormat="1" ht="18" customHeight="1">
      <c r="A72" s="73" t="s">
        <v>11</v>
      </c>
      <c r="B72" s="81">
        <f>'KM-ANO'!$C$22*B34/TAX!$C$22</f>
        <v>47092793.244016141</v>
      </c>
      <c r="C72" s="81">
        <f>'KM-ANO'!$D$22*C34/TAX!$D$22</f>
        <v>48343635.877720006</v>
      </c>
      <c r="D72" s="81">
        <f>'KM-ANO'!$E$22*D34/TAX!$E$22</f>
        <v>115885253.70699558</v>
      </c>
      <c r="E72" s="81">
        <f>'KM-ANO'!$F$22*E34/TAX!$F$22</f>
        <v>9950235.9778688233</v>
      </c>
      <c r="F72" s="81">
        <f>'KM-ANO'!$G$22*F34/TAX!$G$22</f>
        <v>0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</row>
    <row r="73" spans="1:146">
      <c r="A73" s="73" t="s">
        <v>20</v>
      </c>
      <c r="B73" s="81">
        <f>'KM-ANO'!$C$22*B35/TAX!$C$22</f>
        <v>61479736.115862481</v>
      </c>
      <c r="C73" s="81">
        <f>'KM-ANO'!$D$22*C35/TAX!$D$22</f>
        <v>62652666.159180216</v>
      </c>
      <c r="D73" s="81">
        <f>'KM-ANO'!$E$22*D35/TAX!$E$22</f>
        <v>581432759.19346845</v>
      </c>
      <c r="E73" s="81">
        <f>'KM-ANO'!$F$22*E35/TAX!$F$22</f>
        <v>142061880.63476369</v>
      </c>
      <c r="F73" s="81">
        <f>'KM-ANO'!$G$22*F35/TAX!$G$22</f>
        <v>0</v>
      </c>
      <c r="H73" s="1"/>
      <c r="I73" s="1"/>
      <c r="J73" s="1"/>
      <c r="K73" s="1"/>
      <c r="L73" s="1"/>
      <c r="M73" s="1"/>
      <c r="N73" s="1"/>
      <c r="O73" s="1"/>
      <c r="P73" s="1"/>
      <c r="Q73" s="1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</row>
    <row r="74" spans="1:146">
      <c r="A74" s="73" t="s">
        <v>24</v>
      </c>
      <c r="B74" s="81">
        <f>'KM-ANO'!$C$22*B36/TAX!$C$22</f>
        <v>33526176.85883335</v>
      </c>
      <c r="C74" s="81">
        <f>'KM-ANO'!$D$22*C36/TAX!$D$22</f>
        <v>33555515.534736231</v>
      </c>
      <c r="D74" s="81">
        <f>'KM-ANO'!$E$22*D36/TAX!$E$22</f>
        <v>496948004.34139651</v>
      </c>
      <c r="E74" s="81">
        <f>'KM-ANO'!$F$22*E36/TAX!$F$22</f>
        <v>144360147.65653804</v>
      </c>
      <c r="F74" s="81">
        <f>'KM-ANO'!$G$22*F36/TAX!$G$22</f>
        <v>0</v>
      </c>
      <c r="H74" s="1"/>
      <c r="I74" s="1"/>
      <c r="J74" s="1"/>
      <c r="K74" s="1"/>
      <c r="L74" s="1"/>
      <c r="M74" s="1"/>
      <c r="N74" s="1"/>
      <c r="O74" s="1"/>
      <c r="P74" s="1"/>
      <c r="Q74" s="1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</row>
    <row r="75" spans="1:146">
      <c r="A75" s="73" t="s">
        <v>25</v>
      </c>
      <c r="B75" s="81">
        <f>'KM-ANO'!$C$22*B37/TAX!$C$22</f>
        <v>29819091.454224911</v>
      </c>
      <c r="C75" s="81">
        <f>'KM-ANO'!$D$22*C37/TAX!$D$22</f>
        <v>29981999.819930475</v>
      </c>
      <c r="D75" s="81">
        <f>'KM-ANO'!$E$22*D37/TAX!$E$22</f>
        <v>282624885.68406606</v>
      </c>
      <c r="E75" s="81">
        <f>'KM-ANO'!$F$22*E37/TAX!$F$22</f>
        <v>65304599.230245501</v>
      </c>
      <c r="F75" s="81">
        <f>'KM-ANO'!$G$22*F37/TAX!$G$22</f>
        <v>0</v>
      </c>
      <c r="H75" s="1"/>
      <c r="I75" s="1"/>
      <c r="J75" s="1"/>
      <c r="K75" s="1"/>
      <c r="L75" s="1"/>
      <c r="M75" s="1"/>
      <c r="N75" s="1"/>
      <c r="O75" s="1"/>
      <c r="P75" s="1"/>
      <c r="Q75" s="1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</row>
    <row r="76" spans="1:146">
      <c r="A76" s="5"/>
      <c r="H76" s="8"/>
      <c r="I76" s="8"/>
      <c r="J76" s="1"/>
      <c r="K76" s="1"/>
      <c r="L76" s="1"/>
      <c r="M76" s="1"/>
      <c r="N76" s="1"/>
      <c r="O76" s="1"/>
      <c r="P76" s="1"/>
      <c r="Q76" s="1"/>
      <c r="EH76"/>
      <c r="EI76"/>
      <c r="EJ76"/>
      <c r="EK76"/>
      <c r="EL76"/>
      <c r="EM76"/>
      <c r="EN76"/>
      <c r="EO76"/>
      <c r="EP76"/>
    </row>
    <row r="77" spans="1:146">
      <c r="H77" s="8"/>
      <c r="I77" s="8"/>
      <c r="J77" s="1"/>
      <c r="K77" s="1"/>
      <c r="L77" s="1"/>
      <c r="M77" s="1"/>
      <c r="N77" s="1"/>
      <c r="O77" s="1"/>
      <c r="P77" s="1"/>
      <c r="Q77" s="1"/>
      <c r="EH77"/>
      <c r="EI77"/>
      <c r="EJ77"/>
      <c r="EK77"/>
      <c r="EL77"/>
      <c r="EM77"/>
      <c r="EN77"/>
      <c r="EO77"/>
      <c r="EP77"/>
    </row>
    <row r="78" spans="1:146">
      <c r="H78" s="8"/>
      <c r="I78" s="8"/>
      <c r="J78" s="1"/>
      <c r="K78" s="1"/>
      <c r="L78" s="1"/>
      <c r="M78" s="1"/>
      <c r="N78" s="1"/>
      <c r="O78" s="1"/>
      <c r="P78" s="1"/>
      <c r="Q78" s="1"/>
      <c r="EH78"/>
      <c r="EI78"/>
      <c r="EJ78"/>
      <c r="EK78"/>
      <c r="EL78"/>
      <c r="EM78"/>
      <c r="EN78"/>
      <c r="EO78"/>
      <c r="EP78"/>
    </row>
    <row r="79" spans="1:146">
      <c r="H79" s="8"/>
      <c r="I79" s="8"/>
      <c r="J79" s="1"/>
      <c r="K79" s="1"/>
      <c r="L79" s="1"/>
      <c r="M79" s="1"/>
      <c r="N79" s="1"/>
      <c r="O79" s="1"/>
      <c r="P79" s="1"/>
      <c r="Q79" s="1"/>
      <c r="EH79"/>
      <c r="EI79"/>
      <c r="EJ79"/>
      <c r="EK79"/>
      <c r="EL79"/>
      <c r="EM79"/>
      <c r="EN79"/>
      <c r="EO79"/>
      <c r="EP79"/>
    </row>
    <row r="80" spans="1:146">
      <c r="H80" s="8"/>
      <c r="I80" s="8"/>
      <c r="J80" s="1"/>
      <c r="K80" s="1"/>
      <c r="L80" s="1"/>
      <c r="M80" s="1"/>
      <c r="N80" s="1"/>
      <c r="O80" s="1"/>
      <c r="P80" s="1"/>
      <c r="Q80" s="1"/>
      <c r="EH80"/>
      <c r="EI80"/>
      <c r="EJ80"/>
      <c r="EK80"/>
      <c r="EL80"/>
      <c r="EM80"/>
      <c r="EN80"/>
      <c r="EO80"/>
      <c r="EP80"/>
    </row>
    <row r="81" spans="8:146">
      <c r="H81" s="8"/>
      <c r="I81" s="8"/>
      <c r="J81" s="1"/>
      <c r="K81" s="1"/>
      <c r="L81" s="1"/>
      <c r="M81" s="1"/>
      <c r="N81" s="1"/>
      <c r="O81" s="1"/>
      <c r="P81" s="1"/>
      <c r="Q81" s="1"/>
      <c r="EH81"/>
      <c r="EI81"/>
      <c r="EJ81"/>
      <c r="EK81"/>
      <c r="EL81"/>
      <c r="EM81"/>
      <c r="EN81"/>
      <c r="EO81"/>
      <c r="EP81"/>
    </row>
    <row r="82" spans="8:146">
      <c r="H82" s="8"/>
      <c r="I82" s="8"/>
      <c r="J82" s="1"/>
      <c r="K82" s="1"/>
      <c r="L82" s="1"/>
      <c r="M82" s="1"/>
      <c r="N82" s="1"/>
      <c r="O82" s="1"/>
      <c r="P82" s="1"/>
      <c r="Q82" s="1"/>
      <c r="EH82"/>
      <c r="EI82"/>
      <c r="EJ82"/>
      <c r="EK82"/>
      <c r="EL82"/>
      <c r="EM82"/>
      <c r="EN82"/>
      <c r="EO82"/>
      <c r="EP82"/>
    </row>
    <row r="83" spans="8:146">
      <c r="H83" s="8"/>
      <c r="I83" s="8"/>
      <c r="J83" s="1"/>
      <c r="K83" s="1"/>
      <c r="L83" s="1"/>
      <c r="M83" s="1"/>
      <c r="N83" s="1"/>
      <c r="O83" s="1"/>
      <c r="P83" s="1"/>
      <c r="Q83" s="1"/>
      <c r="EI83"/>
      <c r="EJ83"/>
      <c r="EK83"/>
      <c r="EL83"/>
      <c r="EM83"/>
      <c r="EN83"/>
      <c r="EO83"/>
      <c r="EP83"/>
    </row>
    <row r="84" spans="8:146">
      <c r="H84" s="8"/>
      <c r="I84" s="8"/>
      <c r="J84" s="1"/>
      <c r="K84" s="1"/>
      <c r="L84" s="1"/>
      <c r="M84" s="1"/>
      <c r="N84" s="1"/>
      <c r="O84" s="1"/>
      <c r="P84" s="1"/>
      <c r="Q84" s="1"/>
      <c r="EI84"/>
      <c r="EJ84"/>
      <c r="EK84"/>
      <c r="EL84"/>
      <c r="EM84"/>
      <c r="EN84"/>
      <c r="EO84"/>
      <c r="EP84"/>
    </row>
  </sheetData>
  <mergeCells count="3">
    <mergeCell ref="A41:A42"/>
    <mergeCell ref="B2:F2"/>
    <mergeCell ref="A3:A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AH330"/>
  <sheetViews>
    <sheetView showGridLines="0" topLeftCell="A34" workbookViewId="0">
      <selection activeCell="B26" sqref="B2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3.42578125" customWidth="1"/>
    <col min="4" max="4" width="9.28515625" bestFit="1" customWidth="1"/>
    <col min="5" max="5" width="14.28515625" customWidth="1"/>
    <col min="6" max="6" width="13.140625" customWidth="1"/>
    <col min="7" max="7" width="9.28515625" bestFit="1" customWidth="1"/>
    <col min="8" max="8" width="13.28515625" customWidth="1"/>
    <col min="9" max="9" width="14.42578125" customWidth="1"/>
    <col min="10" max="10" width="9.28515625" bestFit="1" customWidth="1"/>
    <col min="11" max="11" width="13" customWidth="1"/>
    <col min="12" max="12" width="13.85546875" customWidth="1"/>
    <col min="14" max="14" width="13" customWidth="1"/>
    <col min="15" max="15" width="13.85546875" customWidth="1"/>
    <col min="17" max="34" width="8.85546875" style="1"/>
  </cols>
  <sheetData>
    <row r="1" spans="1:16" s="1" customFormat="1"/>
    <row r="2" spans="1:16" s="1" customFormat="1" ht="15.75">
      <c r="A2" s="112" t="s">
        <v>134</v>
      </c>
      <c r="B2" s="404">
        <f>ONSV_2019!$A$1</f>
        <v>2019</v>
      </c>
      <c r="C2" s="404"/>
      <c r="D2" s="404"/>
      <c r="E2" s="404">
        <f>ONSV_2020!$A$1</f>
        <v>2020</v>
      </c>
      <c r="F2" s="404"/>
      <c r="G2" s="404"/>
      <c r="H2" s="404">
        <f>ONSV_2021!$A$1</f>
        <v>2021</v>
      </c>
      <c r="I2" s="404"/>
      <c r="J2" s="404"/>
      <c r="K2" s="404">
        <f>ONSV_2022!$A$1</f>
        <v>2022</v>
      </c>
      <c r="L2" s="404"/>
      <c r="M2" s="404"/>
      <c r="N2" s="404">
        <f>ONSV_2023!$A$1</f>
        <v>2023</v>
      </c>
      <c r="O2" s="404"/>
      <c r="P2" s="404"/>
    </row>
    <row r="3" spans="1:16" s="1" customFormat="1" ht="15" customHeight="1">
      <c r="A3" s="337" t="s">
        <v>135</v>
      </c>
      <c r="B3" s="88" t="s">
        <v>82</v>
      </c>
      <c r="C3" s="88" t="s">
        <v>83</v>
      </c>
      <c r="D3" s="88" t="s">
        <v>75</v>
      </c>
      <c r="E3" s="88" t="s">
        <v>82</v>
      </c>
      <c r="F3" s="88" t="s">
        <v>83</v>
      </c>
      <c r="G3" s="88" t="s">
        <v>75</v>
      </c>
      <c r="H3" s="88" t="s">
        <v>82</v>
      </c>
      <c r="I3" s="88" t="s">
        <v>83</v>
      </c>
      <c r="J3" s="88" t="s">
        <v>75</v>
      </c>
      <c r="K3" s="88" t="s">
        <v>82</v>
      </c>
      <c r="L3" s="88" t="s">
        <v>83</v>
      </c>
      <c r="M3" s="88" t="s">
        <v>75</v>
      </c>
      <c r="N3" s="88" t="s">
        <v>82</v>
      </c>
      <c r="O3" s="88" t="s">
        <v>83</v>
      </c>
      <c r="P3" s="88" t="s">
        <v>75</v>
      </c>
    </row>
    <row r="4" spans="1:16" s="1" customFormat="1">
      <c r="A4" s="75" t="s">
        <v>37</v>
      </c>
      <c r="B4" s="142">
        <f t="shared" ref="B4:C23" si="0">B41/$D41</f>
        <v>0.98196371656201098</v>
      </c>
      <c r="C4" s="142">
        <f t="shared" si="0"/>
        <v>1.8036283437989017E-2</v>
      </c>
      <c r="D4" s="142">
        <f>SUM(B4:C4)</f>
        <v>1</v>
      </c>
      <c r="E4" s="142">
        <f t="shared" ref="E4:F23" si="1">E41/$G41</f>
        <v>0.98040711637252165</v>
      </c>
      <c r="F4" s="142">
        <f t="shared" si="1"/>
        <v>1.9592883627478429E-2</v>
      </c>
      <c r="G4" s="142">
        <f>SUM(E4:F4)</f>
        <v>1</v>
      </c>
      <c r="H4" s="142">
        <f t="shared" ref="H4:I23" si="2">H41/$J41</f>
        <v>0.99011384119018298</v>
      </c>
      <c r="I4" s="142">
        <f t="shared" si="2"/>
        <v>9.8861588098169313E-3</v>
      </c>
      <c r="J4" s="142">
        <f>SUM(H4:I4)</f>
        <v>0.99999999999999989</v>
      </c>
      <c r="K4" s="142" t="e">
        <f t="shared" ref="K4:L23" si="3">K41/$M41</f>
        <v>#DIV/0!</v>
      </c>
      <c r="L4" s="142" t="e">
        <f t="shared" si="3"/>
        <v>#DIV/0!</v>
      </c>
      <c r="M4" s="142" t="e">
        <f>SUM(K4:L4)</f>
        <v>#DIV/0!</v>
      </c>
      <c r="N4" s="142" t="e">
        <f t="shared" ref="N4:O23" si="4">N41/$P41</f>
        <v>#REF!</v>
      </c>
      <c r="O4" s="142" t="e">
        <f t="shared" si="4"/>
        <v>#DIV/0!</v>
      </c>
      <c r="P4" s="142" t="e">
        <f>SUM(N4:O4)</f>
        <v>#REF!</v>
      </c>
    </row>
    <row r="5" spans="1:16" s="1" customFormat="1">
      <c r="A5" s="75" t="s">
        <v>38</v>
      </c>
      <c r="B5" s="142">
        <f t="shared" si="0"/>
        <v>0.98533264280158184</v>
      </c>
      <c r="C5" s="142">
        <f t="shared" si="0"/>
        <v>1.4667357198418184E-2</v>
      </c>
      <c r="D5" s="142">
        <f t="shared" ref="D5:D36" si="5">SUM(B5:C5)</f>
        <v>1</v>
      </c>
      <c r="E5" s="142">
        <f t="shared" si="1"/>
        <v>0.984811718258228</v>
      </c>
      <c r="F5" s="142">
        <f t="shared" si="1"/>
        <v>1.5188281741772036E-2</v>
      </c>
      <c r="G5" s="142">
        <f t="shared" ref="G5:G36" si="6">SUM(E5:F5)</f>
        <v>1</v>
      </c>
      <c r="H5" s="142">
        <f t="shared" si="2"/>
        <v>0.98242459802821303</v>
      </c>
      <c r="I5" s="142">
        <f t="shared" si="2"/>
        <v>1.7575401971787023E-2</v>
      </c>
      <c r="J5" s="142">
        <f t="shared" ref="J5:J36" si="7">SUM(H5:I5)</f>
        <v>1</v>
      </c>
      <c r="K5" s="142" t="e">
        <f t="shared" si="3"/>
        <v>#DIV/0!</v>
      </c>
      <c r="L5" s="142" t="e">
        <f t="shared" si="3"/>
        <v>#DIV/0!</v>
      </c>
      <c r="M5" s="142" t="e">
        <f t="shared" ref="M5:M36" si="8">SUM(K5:L5)</f>
        <v>#DIV/0!</v>
      </c>
      <c r="N5" s="142" t="e">
        <f t="shared" si="4"/>
        <v>#REF!</v>
      </c>
      <c r="O5" s="142" t="e">
        <f t="shared" si="4"/>
        <v>#DIV/0!</v>
      </c>
      <c r="P5" s="142" t="e">
        <f t="shared" ref="P5:P36" si="9">SUM(N5:O5)</f>
        <v>#REF!</v>
      </c>
    </row>
    <row r="6" spans="1:16" s="1" customFormat="1">
      <c r="A6" s="73" t="s">
        <v>23</v>
      </c>
      <c r="B6" s="146">
        <f t="shared" si="0"/>
        <v>0.98795086751906647</v>
      </c>
      <c r="C6" s="146">
        <f t="shared" si="0"/>
        <v>1.204913248093357E-2</v>
      </c>
      <c r="D6" s="146">
        <f t="shared" si="5"/>
        <v>1</v>
      </c>
      <c r="E6" s="146">
        <f t="shared" si="1"/>
        <v>0.98769517594748846</v>
      </c>
      <c r="F6" s="146">
        <f t="shared" si="1"/>
        <v>1.2304824052511524E-2</v>
      </c>
      <c r="G6" s="146">
        <f t="shared" si="6"/>
        <v>1</v>
      </c>
      <c r="H6" s="146">
        <f t="shared" si="2"/>
        <v>0.98636086805570655</v>
      </c>
      <c r="I6" s="146">
        <f t="shared" si="2"/>
        <v>1.363913194429346E-2</v>
      </c>
      <c r="J6" s="146">
        <f t="shared" si="7"/>
        <v>1</v>
      </c>
      <c r="K6" s="146" t="e">
        <f t="shared" si="3"/>
        <v>#DIV/0!</v>
      </c>
      <c r="L6" s="146" t="e">
        <f t="shared" si="3"/>
        <v>#DIV/0!</v>
      </c>
      <c r="M6" s="146" t="e">
        <f t="shared" si="8"/>
        <v>#DIV/0!</v>
      </c>
      <c r="N6" s="146" t="e">
        <f t="shared" si="4"/>
        <v>#REF!</v>
      </c>
      <c r="O6" s="146" t="e">
        <f t="shared" si="4"/>
        <v>#DIV/0!</v>
      </c>
      <c r="P6" s="146" t="e">
        <f t="shared" si="9"/>
        <v>#REF!</v>
      </c>
    </row>
    <row r="7" spans="1:16" s="1" customFormat="1">
      <c r="A7" s="73" t="s">
        <v>15</v>
      </c>
      <c r="B7" s="146">
        <f t="shared" si="0"/>
        <v>0.98644539303503276</v>
      </c>
      <c r="C7" s="146">
        <f t="shared" si="0"/>
        <v>1.355460696496719E-2</v>
      </c>
      <c r="D7" s="146">
        <f t="shared" si="5"/>
        <v>1</v>
      </c>
      <c r="E7" s="146">
        <f t="shared" si="1"/>
        <v>0.98654105129914882</v>
      </c>
      <c r="F7" s="146">
        <f t="shared" si="1"/>
        <v>1.3458948700851216E-2</v>
      </c>
      <c r="G7" s="146">
        <f t="shared" si="6"/>
        <v>1</v>
      </c>
      <c r="H7" s="146">
        <f t="shared" si="2"/>
        <v>0.98551305280805512</v>
      </c>
      <c r="I7" s="146">
        <f t="shared" si="2"/>
        <v>1.4486947191944918E-2</v>
      </c>
      <c r="J7" s="146">
        <f t="shared" si="7"/>
        <v>1</v>
      </c>
      <c r="K7" s="146" t="e">
        <f t="shared" si="3"/>
        <v>#DIV/0!</v>
      </c>
      <c r="L7" s="146" t="e">
        <f t="shared" si="3"/>
        <v>#DIV/0!</v>
      </c>
      <c r="M7" s="146" t="e">
        <f t="shared" si="8"/>
        <v>#DIV/0!</v>
      </c>
      <c r="N7" s="146" t="e">
        <f t="shared" si="4"/>
        <v>#REF!</v>
      </c>
      <c r="O7" s="146" t="e">
        <f t="shared" si="4"/>
        <v>#DIV/0!</v>
      </c>
      <c r="P7" s="146" t="e">
        <f t="shared" si="9"/>
        <v>#REF!</v>
      </c>
    </row>
    <row r="8" spans="1:16" s="1" customFormat="1">
      <c r="A8" s="73" t="s">
        <v>16</v>
      </c>
      <c r="B8" s="146">
        <f t="shared" si="0"/>
        <v>0.98899287827484261</v>
      </c>
      <c r="C8" s="146">
        <f t="shared" si="0"/>
        <v>1.1007121725157418E-2</v>
      </c>
      <c r="D8" s="146">
        <f t="shared" si="5"/>
        <v>1</v>
      </c>
      <c r="E8" s="146">
        <f t="shared" si="1"/>
        <v>0.98883121679689023</v>
      </c>
      <c r="F8" s="146">
        <f t="shared" si="1"/>
        <v>1.1168783203109836E-2</v>
      </c>
      <c r="G8" s="146">
        <f t="shared" si="6"/>
        <v>1</v>
      </c>
      <c r="H8" s="146">
        <f t="shared" si="2"/>
        <v>0.98795946131069756</v>
      </c>
      <c r="I8" s="146">
        <f t="shared" si="2"/>
        <v>1.2040538689302525E-2</v>
      </c>
      <c r="J8" s="146">
        <f t="shared" si="7"/>
        <v>1</v>
      </c>
      <c r="K8" s="146" t="e">
        <f t="shared" si="3"/>
        <v>#DIV/0!</v>
      </c>
      <c r="L8" s="146" t="e">
        <f t="shared" si="3"/>
        <v>#DIV/0!</v>
      </c>
      <c r="M8" s="146" t="e">
        <f t="shared" si="8"/>
        <v>#DIV/0!</v>
      </c>
      <c r="N8" s="146" t="e">
        <f t="shared" si="4"/>
        <v>#REF!</v>
      </c>
      <c r="O8" s="146" t="e">
        <f t="shared" si="4"/>
        <v>#DIV/0!</v>
      </c>
      <c r="P8" s="146" t="e">
        <f t="shared" si="9"/>
        <v>#REF!</v>
      </c>
    </row>
    <row r="9" spans="1:16" s="1" customFormat="1">
      <c r="A9" s="73" t="s">
        <v>28</v>
      </c>
      <c r="B9" s="146">
        <f t="shared" si="0"/>
        <v>0.98120087692203661</v>
      </c>
      <c r="C9" s="146">
        <f t="shared" si="0"/>
        <v>1.879912307796347E-2</v>
      </c>
      <c r="D9" s="146">
        <f t="shared" si="5"/>
        <v>1</v>
      </c>
      <c r="E9" s="146">
        <f t="shared" si="1"/>
        <v>0.98080165504662153</v>
      </c>
      <c r="F9" s="146">
        <f t="shared" si="1"/>
        <v>1.9198344953378493E-2</v>
      </c>
      <c r="G9" s="146">
        <f t="shared" si="6"/>
        <v>1</v>
      </c>
      <c r="H9" s="146">
        <f t="shared" si="2"/>
        <v>0.97749717931401281</v>
      </c>
      <c r="I9" s="146">
        <f t="shared" si="2"/>
        <v>2.2502820685987083E-2</v>
      </c>
      <c r="J9" s="146">
        <f t="shared" si="7"/>
        <v>0.99999999999999989</v>
      </c>
      <c r="K9" s="146" t="e">
        <f t="shared" si="3"/>
        <v>#DIV/0!</v>
      </c>
      <c r="L9" s="146" t="e">
        <f t="shared" si="3"/>
        <v>#DIV/0!</v>
      </c>
      <c r="M9" s="146" t="e">
        <f t="shared" si="8"/>
        <v>#DIV/0!</v>
      </c>
      <c r="N9" s="146" t="e">
        <f t="shared" si="4"/>
        <v>#REF!</v>
      </c>
      <c r="O9" s="146" t="e">
        <f t="shared" si="4"/>
        <v>#DIV/0!</v>
      </c>
      <c r="P9" s="146" t="e">
        <f t="shared" si="9"/>
        <v>#REF!</v>
      </c>
    </row>
    <row r="10" spans="1:16" s="1" customFormat="1">
      <c r="A10" s="73" t="s">
        <v>19</v>
      </c>
      <c r="B10" s="146">
        <f t="shared" si="0"/>
        <v>0.9877653697158244</v>
      </c>
      <c r="C10" s="146">
        <f t="shared" si="0"/>
        <v>1.2234630284175615E-2</v>
      </c>
      <c r="D10" s="146">
        <f t="shared" si="5"/>
        <v>1</v>
      </c>
      <c r="E10" s="146">
        <f t="shared" si="1"/>
        <v>0.98681867128118539</v>
      </c>
      <c r="F10" s="146">
        <f t="shared" si="1"/>
        <v>1.3181328718814708E-2</v>
      </c>
      <c r="G10" s="146">
        <f t="shared" si="6"/>
        <v>1</v>
      </c>
      <c r="H10" s="146">
        <f t="shared" si="2"/>
        <v>0.98418260388611301</v>
      </c>
      <c r="I10" s="146">
        <f t="shared" si="2"/>
        <v>1.581739611388696E-2</v>
      </c>
      <c r="J10" s="146">
        <f t="shared" si="7"/>
        <v>1</v>
      </c>
      <c r="K10" s="146" t="e">
        <f t="shared" si="3"/>
        <v>#DIV/0!</v>
      </c>
      <c r="L10" s="146" t="e">
        <f t="shared" si="3"/>
        <v>#DIV/0!</v>
      </c>
      <c r="M10" s="146" t="e">
        <f t="shared" si="8"/>
        <v>#DIV/0!</v>
      </c>
      <c r="N10" s="146" t="e">
        <f t="shared" si="4"/>
        <v>#REF!</v>
      </c>
      <c r="O10" s="146" t="e">
        <f t="shared" si="4"/>
        <v>#DIV/0!</v>
      </c>
      <c r="P10" s="146" t="e">
        <f t="shared" si="9"/>
        <v>#REF!</v>
      </c>
    </row>
    <row r="11" spans="1:16" s="1" customFormat="1">
      <c r="A11" s="73" t="s">
        <v>17</v>
      </c>
      <c r="B11" s="146">
        <f t="shared" si="0"/>
        <v>0.98146735842839217</v>
      </c>
      <c r="C11" s="146">
        <f t="shared" si="0"/>
        <v>1.8532641571607843E-2</v>
      </c>
      <c r="D11" s="146">
        <f t="shared" si="5"/>
        <v>1</v>
      </c>
      <c r="E11" s="146">
        <f t="shared" si="1"/>
        <v>0.98096119882355548</v>
      </c>
      <c r="F11" s="146">
        <f t="shared" si="1"/>
        <v>1.9038801176444593E-2</v>
      </c>
      <c r="G11" s="146">
        <f t="shared" si="6"/>
        <v>1</v>
      </c>
      <c r="H11" s="146">
        <f t="shared" si="2"/>
        <v>0.97867651182014348</v>
      </c>
      <c r="I11" s="146">
        <f t="shared" si="2"/>
        <v>2.132348817985644E-2</v>
      </c>
      <c r="J11" s="146">
        <f t="shared" si="7"/>
        <v>0.99999999999999989</v>
      </c>
      <c r="K11" s="146" t="e">
        <f t="shared" si="3"/>
        <v>#DIV/0!</v>
      </c>
      <c r="L11" s="146" t="e">
        <f t="shared" si="3"/>
        <v>#DIV/0!</v>
      </c>
      <c r="M11" s="146" t="e">
        <f t="shared" si="8"/>
        <v>#DIV/0!</v>
      </c>
      <c r="N11" s="146" t="e">
        <f t="shared" si="4"/>
        <v>#REF!</v>
      </c>
      <c r="O11" s="146" t="e">
        <f t="shared" si="4"/>
        <v>#DIV/0!</v>
      </c>
      <c r="P11" s="146" t="e">
        <f t="shared" si="9"/>
        <v>#REF!</v>
      </c>
    </row>
    <row r="12" spans="1:16" s="1" customFormat="1">
      <c r="A12" s="73" t="s">
        <v>29</v>
      </c>
      <c r="B12" s="146">
        <f t="shared" si="0"/>
        <v>0.98657181376334369</v>
      </c>
      <c r="C12" s="146">
        <f t="shared" si="0"/>
        <v>1.34281862366563E-2</v>
      </c>
      <c r="D12" s="146">
        <f t="shared" si="5"/>
        <v>1</v>
      </c>
      <c r="E12" s="146">
        <f t="shared" si="1"/>
        <v>0.98537507889818188</v>
      </c>
      <c r="F12" s="146">
        <f t="shared" si="1"/>
        <v>1.4624921101818055E-2</v>
      </c>
      <c r="G12" s="146">
        <f t="shared" si="6"/>
        <v>0.99999999999999989</v>
      </c>
      <c r="H12" s="146">
        <f t="shared" si="2"/>
        <v>0.98234166620148311</v>
      </c>
      <c r="I12" s="146">
        <f t="shared" si="2"/>
        <v>1.7658333798516983E-2</v>
      </c>
      <c r="J12" s="146">
        <f t="shared" si="7"/>
        <v>1</v>
      </c>
      <c r="K12" s="146" t="e">
        <f t="shared" si="3"/>
        <v>#DIV/0!</v>
      </c>
      <c r="L12" s="146" t="e">
        <f t="shared" si="3"/>
        <v>#DIV/0!</v>
      </c>
      <c r="M12" s="146" t="e">
        <f t="shared" si="8"/>
        <v>#DIV/0!</v>
      </c>
      <c r="N12" s="146" t="e">
        <f t="shared" si="4"/>
        <v>#REF!</v>
      </c>
      <c r="O12" s="146" t="e">
        <f t="shared" si="4"/>
        <v>#DIV/0!</v>
      </c>
      <c r="P12" s="146" t="e">
        <f t="shared" si="9"/>
        <v>#REF!</v>
      </c>
    </row>
    <row r="13" spans="1:16" s="1" customFormat="1">
      <c r="A13" s="75" t="s">
        <v>39</v>
      </c>
      <c r="B13" s="142">
        <f t="shared" si="0"/>
        <v>0.98561022769475692</v>
      </c>
      <c r="C13" s="142">
        <f t="shared" si="0"/>
        <v>1.4389772305243066E-2</v>
      </c>
      <c r="D13" s="142">
        <f t="shared" si="5"/>
        <v>1</v>
      </c>
      <c r="E13" s="142">
        <f t="shared" si="1"/>
        <v>0.98472688592619451</v>
      </c>
      <c r="F13" s="142">
        <f t="shared" si="1"/>
        <v>1.5273114073805535E-2</v>
      </c>
      <c r="G13" s="142">
        <f t="shared" si="6"/>
        <v>1</v>
      </c>
      <c r="H13" s="142">
        <f t="shared" si="2"/>
        <v>0.98205609228138036</v>
      </c>
      <c r="I13" s="142">
        <f t="shared" si="2"/>
        <v>1.7943907718619662E-2</v>
      </c>
      <c r="J13" s="142">
        <f t="shared" si="7"/>
        <v>1</v>
      </c>
      <c r="K13" s="142" t="e">
        <f t="shared" si="3"/>
        <v>#DIV/0!</v>
      </c>
      <c r="L13" s="142" t="e">
        <f t="shared" si="3"/>
        <v>#DIV/0!</v>
      </c>
      <c r="M13" s="142" t="e">
        <f t="shared" si="8"/>
        <v>#DIV/0!</v>
      </c>
      <c r="N13" s="142" t="e">
        <f t="shared" si="4"/>
        <v>#REF!</v>
      </c>
      <c r="O13" s="142" t="e">
        <f t="shared" si="4"/>
        <v>#DIV/0!</v>
      </c>
      <c r="P13" s="142" t="e">
        <f t="shared" si="9"/>
        <v>#REF!</v>
      </c>
    </row>
    <row r="14" spans="1:16" s="1" customFormat="1">
      <c r="A14" s="73" t="s">
        <v>35</v>
      </c>
      <c r="B14" s="146">
        <f t="shared" si="0"/>
        <v>0.98854580050248786</v>
      </c>
      <c r="C14" s="146">
        <f t="shared" si="0"/>
        <v>1.1454199497512117E-2</v>
      </c>
      <c r="D14" s="146">
        <f t="shared" si="5"/>
        <v>1</v>
      </c>
      <c r="E14" s="146">
        <f t="shared" si="1"/>
        <v>0.98771441763250845</v>
      </c>
      <c r="F14" s="146">
        <f t="shared" si="1"/>
        <v>1.2285582367491478E-2</v>
      </c>
      <c r="G14" s="146">
        <f t="shared" si="6"/>
        <v>0.99999999999999989</v>
      </c>
      <c r="H14" s="146">
        <f t="shared" si="2"/>
        <v>0.98531772841192733</v>
      </c>
      <c r="I14" s="146">
        <f t="shared" si="2"/>
        <v>1.4682271588072565E-2</v>
      </c>
      <c r="J14" s="146">
        <f t="shared" si="7"/>
        <v>0.99999999999999989</v>
      </c>
      <c r="K14" s="146" t="e">
        <f t="shared" si="3"/>
        <v>#DIV/0!</v>
      </c>
      <c r="L14" s="146" t="e">
        <f t="shared" si="3"/>
        <v>#DIV/0!</v>
      </c>
      <c r="M14" s="146" t="e">
        <f t="shared" si="8"/>
        <v>#DIV/0!</v>
      </c>
      <c r="N14" s="146" t="e">
        <f t="shared" si="4"/>
        <v>#REF!</v>
      </c>
      <c r="O14" s="146" t="e">
        <f t="shared" si="4"/>
        <v>#DIV/0!</v>
      </c>
      <c r="P14" s="146" t="e">
        <f t="shared" si="9"/>
        <v>#REF!</v>
      </c>
    </row>
    <row r="15" spans="1:16" s="1" customFormat="1">
      <c r="A15" s="73" t="s">
        <v>31</v>
      </c>
      <c r="B15" s="146">
        <f t="shared" si="0"/>
        <v>0.98866554989023803</v>
      </c>
      <c r="C15" s="146">
        <f t="shared" si="0"/>
        <v>1.1334450109762003E-2</v>
      </c>
      <c r="D15" s="146">
        <f t="shared" si="5"/>
        <v>1</v>
      </c>
      <c r="E15" s="146">
        <f t="shared" si="1"/>
        <v>0.98764377934281145</v>
      </c>
      <c r="F15" s="146">
        <f t="shared" si="1"/>
        <v>1.2356220657188553E-2</v>
      </c>
      <c r="G15" s="146">
        <f t="shared" si="6"/>
        <v>1</v>
      </c>
      <c r="H15" s="146">
        <f t="shared" si="2"/>
        <v>0.98566577647247233</v>
      </c>
      <c r="I15" s="146">
        <f t="shared" si="2"/>
        <v>1.4334223527527633E-2</v>
      </c>
      <c r="J15" s="146">
        <f t="shared" si="7"/>
        <v>1</v>
      </c>
      <c r="K15" s="146" t="e">
        <f t="shared" si="3"/>
        <v>#DIV/0!</v>
      </c>
      <c r="L15" s="146" t="e">
        <f t="shared" si="3"/>
        <v>#DIV/0!</v>
      </c>
      <c r="M15" s="146" t="e">
        <f t="shared" si="8"/>
        <v>#DIV/0!</v>
      </c>
      <c r="N15" s="146" t="e">
        <f t="shared" si="4"/>
        <v>#REF!</v>
      </c>
      <c r="O15" s="146" t="e">
        <f t="shared" si="4"/>
        <v>#DIV/0!</v>
      </c>
      <c r="P15" s="146" t="e">
        <f t="shared" si="9"/>
        <v>#REF!</v>
      </c>
    </row>
    <row r="16" spans="1:16" s="1" customFormat="1">
      <c r="A16" s="73" t="s">
        <v>27</v>
      </c>
      <c r="B16" s="146">
        <f t="shared" si="0"/>
        <v>0.97830948237009618</v>
      </c>
      <c r="C16" s="146">
        <f t="shared" si="0"/>
        <v>2.1690517629903792E-2</v>
      </c>
      <c r="D16" s="146">
        <f t="shared" si="5"/>
        <v>1</v>
      </c>
      <c r="E16" s="146">
        <f t="shared" si="1"/>
        <v>0.97746559103933894</v>
      </c>
      <c r="F16" s="146">
        <f t="shared" si="1"/>
        <v>2.2534408960661011E-2</v>
      </c>
      <c r="G16" s="146">
        <f t="shared" si="6"/>
        <v>1</v>
      </c>
      <c r="H16" s="146">
        <f t="shared" si="2"/>
        <v>0.97418913215277447</v>
      </c>
      <c r="I16" s="146">
        <f t="shared" si="2"/>
        <v>2.5810867847225624E-2</v>
      </c>
      <c r="J16" s="146">
        <f t="shared" si="7"/>
        <v>1</v>
      </c>
      <c r="K16" s="146" t="e">
        <f t="shared" si="3"/>
        <v>#DIV/0!</v>
      </c>
      <c r="L16" s="146" t="e">
        <f t="shared" si="3"/>
        <v>#DIV/0!</v>
      </c>
      <c r="M16" s="146" t="e">
        <f t="shared" si="8"/>
        <v>#DIV/0!</v>
      </c>
      <c r="N16" s="146" t="e">
        <f t="shared" si="4"/>
        <v>#REF!</v>
      </c>
      <c r="O16" s="146" t="e">
        <f t="shared" si="4"/>
        <v>#DIV/0!</v>
      </c>
      <c r="P16" s="146" t="e">
        <f t="shared" si="9"/>
        <v>#REF!</v>
      </c>
    </row>
    <row r="17" spans="1:16" s="1" customFormat="1">
      <c r="A17" s="73" t="s">
        <v>33</v>
      </c>
      <c r="B17" s="146">
        <f t="shared" si="0"/>
        <v>0.97827666875050723</v>
      </c>
      <c r="C17" s="146">
        <f t="shared" si="0"/>
        <v>2.172333124949271E-2</v>
      </c>
      <c r="D17" s="146">
        <f t="shared" si="5"/>
        <v>0.99999999999999989</v>
      </c>
      <c r="E17" s="146">
        <f t="shared" si="1"/>
        <v>0.97764956567302241</v>
      </c>
      <c r="F17" s="146">
        <f t="shared" si="1"/>
        <v>2.2350434326977697E-2</v>
      </c>
      <c r="G17" s="146">
        <f t="shared" si="6"/>
        <v>1</v>
      </c>
      <c r="H17" s="146">
        <f t="shared" si="2"/>
        <v>0.97433711290000891</v>
      </c>
      <c r="I17" s="146">
        <f t="shared" si="2"/>
        <v>2.5662887099991077E-2</v>
      </c>
      <c r="J17" s="146">
        <f t="shared" si="7"/>
        <v>1</v>
      </c>
      <c r="K17" s="146" t="e">
        <f t="shared" si="3"/>
        <v>#DIV/0!</v>
      </c>
      <c r="L17" s="146" t="e">
        <f t="shared" si="3"/>
        <v>#DIV/0!</v>
      </c>
      <c r="M17" s="146" t="e">
        <f t="shared" si="8"/>
        <v>#DIV/0!</v>
      </c>
      <c r="N17" s="146" t="e">
        <f t="shared" si="4"/>
        <v>#REF!</v>
      </c>
      <c r="O17" s="146" t="e">
        <f t="shared" si="4"/>
        <v>#DIV/0!</v>
      </c>
      <c r="P17" s="146" t="e">
        <f t="shared" si="9"/>
        <v>#REF!</v>
      </c>
    </row>
    <row r="18" spans="1:16" s="1" customFormat="1">
      <c r="A18" s="73" t="s">
        <v>34</v>
      </c>
      <c r="B18" s="146">
        <f t="shared" si="0"/>
        <v>0.98459443245405798</v>
      </c>
      <c r="C18" s="146">
        <f t="shared" si="0"/>
        <v>1.5405567545941955E-2</v>
      </c>
      <c r="D18" s="146">
        <f t="shared" si="5"/>
        <v>0.99999999999999989</v>
      </c>
      <c r="E18" s="146">
        <f t="shared" si="1"/>
        <v>0.98297398265163205</v>
      </c>
      <c r="F18" s="146">
        <f t="shared" si="1"/>
        <v>1.7026017348367988E-2</v>
      </c>
      <c r="G18" s="146">
        <f t="shared" si="6"/>
        <v>1</v>
      </c>
      <c r="H18" s="146">
        <f t="shared" si="2"/>
        <v>0.97919005170354234</v>
      </c>
      <c r="I18" s="146">
        <f t="shared" si="2"/>
        <v>2.0809948296457697E-2</v>
      </c>
      <c r="J18" s="146">
        <f t="shared" si="7"/>
        <v>1</v>
      </c>
      <c r="K18" s="146" t="e">
        <f t="shared" si="3"/>
        <v>#DIV/0!</v>
      </c>
      <c r="L18" s="146" t="e">
        <f t="shared" si="3"/>
        <v>#DIV/0!</v>
      </c>
      <c r="M18" s="146" t="e">
        <f t="shared" si="8"/>
        <v>#DIV/0!</v>
      </c>
      <c r="N18" s="146" t="e">
        <f t="shared" si="4"/>
        <v>#REF!</v>
      </c>
      <c r="O18" s="146" t="e">
        <f t="shared" si="4"/>
        <v>#DIV/0!</v>
      </c>
      <c r="P18" s="146" t="e">
        <f t="shared" si="9"/>
        <v>#REF!</v>
      </c>
    </row>
    <row r="19" spans="1:16" s="1" customFormat="1">
      <c r="A19" s="73" t="s">
        <v>30</v>
      </c>
      <c r="B19" s="146">
        <f t="shared" si="0"/>
        <v>0.98993935516915654</v>
      </c>
      <c r="C19" s="146">
        <f t="shared" si="0"/>
        <v>1.0060644830843443E-2</v>
      </c>
      <c r="D19" s="146">
        <f t="shared" si="5"/>
        <v>1</v>
      </c>
      <c r="E19" s="146">
        <f t="shared" si="1"/>
        <v>0.98941758900670829</v>
      </c>
      <c r="F19" s="146">
        <f t="shared" si="1"/>
        <v>1.0582410993291776E-2</v>
      </c>
      <c r="G19" s="146">
        <f t="shared" si="6"/>
        <v>1</v>
      </c>
      <c r="H19" s="146">
        <f t="shared" si="2"/>
        <v>0.98753903383013164</v>
      </c>
      <c r="I19" s="146">
        <f t="shared" si="2"/>
        <v>1.2460966169868385E-2</v>
      </c>
      <c r="J19" s="146">
        <f t="shared" si="7"/>
        <v>1</v>
      </c>
      <c r="K19" s="146" t="e">
        <f t="shared" si="3"/>
        <v>#DIV/0!</v>
      </c>
      <c r="L19" s="146" t="e">
        <f t="shared" si="3"/>
        <v>#DIV/0!</v>
      </c>
      <c r="M19" s="146" t="e">
        <f t="shared" si="8"/>
        <v>#DIV/0!</v>
      </c>
      <c r="N19" s="146" t="e">
        <f t="shared" si="4"/>
        <v>#REF!</v>
      </c>
      <c r="O19" s="146" t="e">
        <f t="shared" si="4"/>
        <v>#DIV/0!</v>
      </c>
      <c r="P19" s="146" t="e">
        <f t="shared" si="9"/>
        <v>#REF!</v>
      </c>
    </row>
    <row r="20" spans="1:16" s="1" customFormat="1">
      <c r="A20" s="73" t="s">
        <v>36</v>
      </c>
      <c r="B20" s="146">
        <f t="shared" si="0"/>
        <v>0.98435804071956456</v>
      </c>
      <c r="C20" s="146">
        <f t="shared" si="0"/>
        <v>1.5641959280435346E-2</v>
      </c>
      <c r="D20" s="146">
        <f t="shared" si="5"/>
        <v>0.99999999999999989</v>
      </c>
      <c r="E20" s="146">
        <f t="shared" si="1"/>
        <v>0.98390472292519693</v>
      </c>
      <c r="F20" s="146">
        <f t="shared" si="1"/>
        <v>1.6095277074803068E-2</v>
      </c>
      <c r="G20" s="146">
        <f t="shared" si="6"/>
        <v>1</v>
      </c>
      <c r="H20" s="146">
        <f t="shared" si="2"/>
        <v>0.98086151000218935</v>
      </c>
      <c r="I20" s="146">
        <f t="shared" si="2"/>
        <v>1.9138489997810666E-2</v>
      </c>
      <c r="J20" s="146">
        <f t="shared" si="7"/>
        <v>1</v>
      </c>
      <c r="K20" s="146" t="e">
        <f t="shared" si="3"/>
        <v>#DIV/0!</v>
      </c>
      <c r="L20" s="146" t="e">
        <f t="shared" si="3"/>
        <v>#DIV/0!</v>
      </c>
      <c r="M20" s="146" t="e">
        <f t="shared" si="8"/>
        <v>#DIV/0!</v>
      </c>
      <c r="N20" s="146" t="e">
        <f t="shared" si="4"/>
        <v>#REF!</v>
      </c>
      <c r="O20" s="146" t="e">
        <f t="shared" si="4"/>
        <v>#DIV/0!</v>
      </c>
      <c r="P20" s="146" t="e">
        <f t="shared" si="9"/>
        <v>#REF!</v>
      </c>
    </row>
    <row r="21" spans="1:16" s="1" customFormat="1">
      <c r="A21" s="73" t="s">
        <v>21</v>
      </c>
      <c r="B21" s="146">
        <f t="shared" si="0"/>
        <v>0.98041063177418164</v>
      </c>
      <c r="C21" s="146">
        <f t="shared" si="0"/>
        <v>1.9589368225818388E-2</v>
      </c>
      <c r="D21" s="146">
        <f t="shared" si="5"/>
        <v>1</v>
      </c>
      <c r="E21" s="146">
        <f t="shared" si="1"/>
        <v>0.97900885598874743</v>
      </c>
      <c r="F21" s="146">
        <f t="shared" si="1"/>
        <v>2.0991144011252568E-2</v>
      </c>
      <c r="G21" s="146">
        <f t="shared" si="6"/>
        <v>1</v>
      </c>
      <c r="H21" s="146">
        <f t="shared" si="2"/>
        <v>0.97485194929771013</v>
      </c>
      <c r="I21" s="146">
        <f t="shared" si="2"/>
        <v>2.5148050702289874E-2</v>
      </c>
      <c r="J21" s="146">
        <f t="shared" si="7"/>
        <v>1</v>
      </c>
      <c r="K21" s="146" t="e">
        <f t="shared" si="3"/>
        <v>#DIV/0!</v>
      </c>
      <c r="L21" s="146" t="e">
        <f t="shared" si="3"/>
        <v>#DIV/0!</v>
      </c>
      <c r="M21" s="146" t="e">
        <f t="shared" si="8"/>
        <v>#DIV/0!</v>
      </c>
      <c r="N21" s="146" t="e">
        <f t="shared" si="4"/>
        <v>#REF!</v>
      </c>
      <c r="O21" s="146" t="e">
        <f t="shared" si="4"/>
        <v>#DIV/0!</v>
      </c>
      <c r="P21" s="146" t="e">
        <f t="shared" si="9"/>
        <v>#REF!</v>
      </c>
    </row>
    <row r="22" spans="1:16" s="1" customFormat="1">
      <c r="A22" s="73" t="s">
        <v>32</v>
      </c>
      <c r="B22" s="146">
        <f t="shared" si="0"/>
        <v>0.98980860974636231</v>
      </c>
      <c r="C22" s="146">
        <f t="shared" si="0"/>
        <v>1.0191390253637696E-2</v>
      </c>
      <c r="D22" s="146">
        <f t="shared" si="5"/>
        <v>1</v>
      </c>
      <c r="E22" s="146">
        <f t="shared" si="1"/>
        <v>0.98884250144364561</v>
      </c>
      <c r="F22" s="146">
        <f t="shared" si="1"/>
        <v>1.1157498556354456E-2</v>
      </c>
      <c r="G22" s="146">
        <f t="shared" si="6"/>
        <v>1</v>
      </c>
      <c r="H22" s="146">
        <f t="shared" si="2"/>
        <v>0.98629655246646142</v>
      </c>
      <c r="I22" s="146">
        <f t="shared" si="2"/>
        <v>1.3703447533538603E-2</v>
      </c>
      <c r="J22" s="146">
        <f t="shared" si="7"/>
        <v>1</v>
      </c>
      <c r="K22" s="146" t="e">
        <f t="shared" si="3"/>
        <v>#DIV/0!</v>
      </c>
      <c r="L22" s="146" t="e">
        <f t="shared" si="3"/>
        <v>#DIV/0!</v>
      </c>
      <c r="M22" s="146" t="e">
        <f t="shared" si="8"/>
        <v>#DIV/0!</v>
      </c>
      <c r="N22" s="146" t="e">
        <f t="shared" si="4"/>
        <v>#REF!</v>
      </c>
      <c r="O22" s="146" t="e">
        <f t="shared" si="4"/>
        <v>#DIV/0!</v>
      </c>
      <c r="P22" s="146" t="e">
        <f t="shared" si="9"/>
        <v>#REF!</v>
      </c>
    </row>
    <row r="23" spans="1:16" s="1" customFormat="1">
      <c r="A23" s="75" t="s">
        <v>40</v>
      </c>
      <c r="B23" s="142">
        <f t="shared" si="0"/>
        <v>0.98172106387018299</v>
      </c>
      <c r="C23" s="142">
        <f t="shared" si="0"/>
        <v>1.8278936129817073E-2</v>
      </c>
      <c r="D23" s="142">
        <f t="shared" si="5"/>
        <v>1</v>
      </c>
      <c r="E23" s="142">
        <f t="shared" si="1"/>
        <v>0.98027843930772995</v>
      </c>
      <c r="F23" s="142">
        <f t="shared" si="1"/>
        <v>1.9721560692270063E-2</v>
      </c>
      <c r="G23" s="142">
        <f t="shared" si="6"/>
        <v>1</v>
      </c>
      <c r="H23" s="142">
        <f t="shared" si="2"/>
        <v>0.9926840344818566</v>
      </c>
      <c r="I23" s="142">
        <f t="shared" si="2"/>
        <v>7.3159655181433726E-3</v>
      </c>
      <c r="J23" s="142">
        <f t="shared" si="7"/>
        <v>1</v>
      </c>
      <c r="K23" s="142" t="e">
        <f t="shared" si="3"/>
        <v>#DIV/0!</v>
      </c>
      <c r="L23" s="142" t="e">
        <f t="shared" si="3"/>
        <v>#DIV/0!</v>
      </c>
      <c r="M23" s="142" t="e">
        <f t="shared" si="8"/>
        <v>#DIV/0!</v>
      </c>
      <c r="N23" s="142" t="e">
        <f t="shared" si="4"/>
        <v>#REF!</v>
      </c>
      <c r="O23" s="142" t="e">
        <f t="shared" si="4"/>
        <v>#DIV/0!</v>
      </c>
      <c r="P23" s="142" t="e">
        <f t="shared" si="9"/>
        <v>#REF!</v>
      </c>
    </row>
    <row r="24" spans="1:16" s="1" customFormat="1">
      <c r="A24" s="73" t="s">
        <v>26</v>
      </c>
      <c r="B24" s="146">
        <f t="shared" ref="B24:C36" si="10">B61/$D61</f>
        <v>0.98748211398860142</v>
      </c>
      <c r="C24" s="146">
        <f t="shared" si="10"/>
        <v>1.2517886011398546E-2</v>
      </c>
      <c r="D24" s="146">
        <f t="shared" si="5"/>
        <v>1</v>
      </c>
      <c r="E24" s="146">
        <f t="shared" ref="E24:F36" si="11">E61/$G61</f>
        <v>0.98656538233626567</v>
      </c>
      <c r="F24" s="146">
        <f t="shared" si="11"/>
        <v>1.3434617663734315E-2</v>
      </c>
      <c r="G24" s="146">
        <f t="shared" si="6"/>
        <v>1</v>
      </c>
      <c r="H24" s="146">
        <f t="shared" ref="H24:I36" si="12">H61/$J61</f>
        <v>0.98406630051425736</v>
      </c>
      <c r="I24" s="146">
        <f t="shared" si="12"/>
        <v>1.5933699485742643E-2</v>
      </c>
      <c r="J24" s="146">
        <f t="shared" si="7"/>
        <v>1</v>
      </c>
      <c r="K24" s="146" t="e">
        <f t="shared" ref="K24:L36" si="13">K61/$M61</f>
        <v>#DIV/0!</v>
      </c>
      <c r="L24" s="146" t="e">
        <f t="shared" si="13"/>
        <v>#DIV/0!</v>
      </c>
      <c r="M24" s="146" t="e">
        <f t="shared" si="8"/>
        <v>#DIV/0!</v>
      </c>
      <c r="N24" s="146" t="e">
        <f t="shared" ref="N24:O36" si="14">N61/$P61</f>
        <v>#REF!</v>
      </c>
      <c r="O24" s="146" t="e">
        <f t="shared" si="14"/>
        <v>#DIV/0!</v>
      </c>
      <c r="P24" s="146" t="e">
        <f t="shared" si="9"/>
        <v>#REF!</v>
      </c>
    </row>
    <row r="25" spans="1:16" s="1" customFormat="1">
      <c r="A25" s="73" t="s">
        <v>18</v>
      </c>
      <c r="B25" s="146">
        <f t="shared" si="10"/>
        <v>0.98386553068533222</v>
      </c>
      <c r="C25" s="146">
        <f t="shared" si="10"/>
        <v>1.6134469314667828E-2</v>
      </c>
      <c r="D25" s="146">
        <f t="shared" si="5"/>
        <v>1</v>
      </c>
      <c r="E25" s="146">
        <f t="shared" si="11"/>
        <v>0.98230084059615985</v>
      </c>
      <c r="F25" s="146">
        <f t="shared" si="11"/>
        <v>1.7699159403840172E-2</v>
      </c>
      <c r="G25" s="146">
        <f t="shared" si="6"/>
        <v>1</v>
      </c>
      <c r="H25" s="146">
        <f t="shared" si="12"/>
        <v>0.99190817218407779</v>
      </c>
      <c r="I25" s="146">
        <f t="shared" si="12"/>
        <v>8.0918278159221764E-3</v>
      </c>
      <c r="J25" s="146">
        <f t="shared" si="7"/>
        <v>1</v>
      </c>
      <c r="K25" s="146" t="e">
        <f t="shared" si="13"/>
        <v>#DIV/0!</v>
      </c>
      <c r="L25" s="146" t="e">
        <f t="shared" si="13"/>
        <v>#DIV/0!</v>
      </c>
      <c r="M25" s="146" t="e">
        <f t="shared" si="8"/>
        <v>#DIV/0!</v>
      </c>
      <c r="N25" s="146" t="e">
        <f t="shared" si="14"/>
        <v>#REF!</v>
      </c>
      <c r="O25" s="146" t="e">
        <f t="shared" si="14"/>
        <v>#DIV/0!</v>
      </c>
      <c r="P25" s="146" t="e">
        <f t="shared" si="9"/>
        <v>#REF!</v>
      </c>
    </row>
    <row r="26" spans="1:16" s="1" customFormat="1">
      <c r="A26" s="73" t="s">
        <v>12</v>
      </c>
      <c r="B26" s="146">
        <f t="shared" si="10"/>
        <v>0.99487760179740858</v>
      </c>
      <c r="C26" s="146">
        <f t="shared" si="10"/>
        <v>5.1223982025914751E-3</v>
      </c>
      <c r="D26" s="146">
        <f t="shared" si="5"/>
        <v>1</v>
      </c>
      <c r="E26" s="146">
        <f t="shared" si="11"/>
        <v>0.99454828061320344</v>
      </c>
      <c r="F26" s="146">
        <f t="shared" si="11"/>
        <v>5.4517193867965079E-3</v>
      </c>
      <c r="G26" s="146">
        <f t="shared" si="6"/>
        <v>1</v>
      </c>
      <c r="H26" s="146">
        <f t="shared" si="12"/>
        <v>0.99365729524487811</v>
      </c>
      <c r="I26" s="146">
        <f t="shared" si="12"/>
        <v>6.3427047551218082E-3</v>
      </c>
      <c r="J26" s="146">
        <f t="shared" si="7"/>
        <v>0.99999999999999989</v>
      </c>
      <c r="K26" s="146" t="e">
        <f t="shared" si="13"/>
        <v>#DIV/0!</v>
      </c>
      <c r="L26" s="146" t="e">
        <f t="shared" si="13"/>
        <v>#DIV/0!</v>
      </c>
      <c r="M26" s="146" t="e">
        <f t="shared" si="8"/>
        <v>#DIV/0!</v>
      </c>
      <c r="N26" s="146" t="e">
        <f t="shared" si="14"/>
        <v>#REF!</v>
      </c>
      <c r="O26" s="146" t="e">
        <f t="shared" si="14"/>
        <v>#DIV/0!</v>
      </c>
      <c r="P26" s="146" t="e">
        <f t="shared" si="9"/>
        <v>#REF!</v>
      </c>
    </row>
    <row r="27" spans="1:16" s="1" customFormat="1">
      <c r="A27" s="73" t="s">
        <v>10</v>
      </c>
      <c r="B27" s="146">
        <f t="shared" si="10"/>
        <v>0.98041356272206215</v>
      </c>
      <c r="C27" s="146">
        <f t="shared" si="10"/>
        <v>1.9586437277937831E-2</v>
      </c>
      <c r="D27" s="146">
        <f t="shared" si="5"/>
        <v>1</v>
      </c>
      <c r="E27" s="146">
        <f t="shared" si="11"/>
        <v>0.9789836206079009</v>
      </c>
      <c r="F27" s="146">
        <f t="shared" si="11"/>
        <v>2.1016379392099088E-2</v>
      </c>
      <c r="G27" s="146">
        <f t="shared" si="6"/>
        <v>1</v>
      </c>
      <c r="H27" s="146">
        <f t="shared" si="12"/>
        <v>0.99307411951085711</v>
      </c>
      <c r="I27" s="146">
        <f t="shared" si="12"/>
        <v>6.9258804891429472E-3</v>
      </c>
      <c r="J27" s="146">
        <f t="shared" si="7"/>
        <v>1</v>
      </c>
      <c r="K27" s="146" t="e">
        <f t="shared" si="13"/>
        <v>#DIV/0!</v>
      </c>
      <c r="L27" s="146" t="e">
        <f t="shared" si="13"/>
        <v>#DIV/0!</v>
      </c>
      <c r="M27" s="146" t="e">
        <f t="shared" si="8"/>
        <v>#DIV/0!</v>
      </c>
      <c r="N27" s="146" t="e">
        <f t="shared" si="14"/>
        <v>#REF!</v>
      </c>
      <c r="O27" s="146" t="e">
        <f t="shared" si="14"/>
        <v>#DIV/0!</v>
      </c>
      <c r="P27" s="146" t="e">
        <f t="shared" si="9"/>
        <v>#REF!</v>
      </c>
    </row>
    <row r="28" spans="1:16" s="1" customFormat="1">
      <c r="A28" s="75" t="s">
        <v>41</v>
      </c>
      <c r="B28" s="142">
        <f t="shared" si="10"/>
        <v>0.99217052317842647</v>
      </c>
      <c r="C28" s="142">
        <f t="shared" si="10"/>
        <v>7.8294768215735853E-3</v>
      </c>
      <c r="D28" s="142">
        <f t="shared" si="5"/>
        <v>1</v>
      </c>
      <c r="E28" s="142">
        <f t="shared" si="11"/>
        <v>0.9912216788772531</v>
      </c>
      <c r="F28" s="142">
        <f t="shared" si="11"/>
        <v>8.7783211227469363E-3</v>
      </c>
      <c r="G28" s="142">
        <f t="shared" si="6"/>
        <v>1</v>
      </c>
      <c r="H28" s="142">
        <f t="shared" si="12"/>
        <v>0.9894822772410955</v>
      </c>
      <c r="I28" s="142">
        <f t="shared" si="12"/>
        <v>1.0517722758904608E-2</v>
      </c>
      <c r="J28" s="142">
        <f t="shared" si="7"/>
        <v>1</v>
      </c>
      <c r="K28" s="142" t="e">
        <f t="shared" si="13"/>
        <v>#DIV/0!</v>
      </c>
      <c r="L28" s="142" t="e">
        <f t="shared" si="13"/>
        <v>#DIV/0!</v>
      </c>
      <c r="M28" s="142" t="e">
        <f t="shared" si="8"/>
        <v>#DIV/0!</v>
      </c>
      <c r="N28" s="142" t="e">
        <f t="shared" si="14"/>
        <v>#REF!</v>
      </c>
      <c r="O28" s="142" t="e">
        <f t="shared" si="14"/>
        <v>#DIV/0!</v>
      </c>
      <c r="P28" s="142" t="e">
        <f t="shared" si="9"/>
        <v>#REF!</v>
      </c>
    </row>
    <row r="29" spans="1:16" s="1" customFormat="1">
      <c r="A29" s="73" t="s">
        <v>22</v>
      </c>
      <c r="B29" s="146">
        <f t="shared" si="10"/>
        <v>0.99489773599418652</v>
      </c>
      <c r="C29" s="146">
        <f t="shared" si="10"/>
        <v>5.1022640058134821E-3</v>
      </c>
      <c r="D29" s="146">
        <f t="shared" si="5"/>
        <v>1</v>
      </c>
      <c r="E29" s="146">
        <f t="shared" si="11"/>
        <v>0.99432440528303068</v>
      </c>
      <c r="F29" s="146">
        <f t="shared" si="11"/>
        <v>5.6755947169692175E-3</v>
      </c>
      <c r="G29" s="146">
        <f t="shared" si="6"/>
        <v>0.99999999999999989</v>
      </c>
      <c r="H29" s="146">
        <f t="shared" si="12"/>
        <v>0.9933058458960341</v>
      </c>
      <c r="I29" s="146">
        <f t="shared" si="12"/>
        <v>6.6941541039659599E-3</v>
      </c>
      <c r="J29" s="146">
        <f t="shared" si="7"/>
        <v>1</v>
      </c>
      <c r="K29" s="146" t="e">
        <f t="shared" si="13"/>
        <v>#DIV/0!</v>
      </c>
      <c r="L29" s="146" t="e">
        <f t="shared" si="13"/>
        <v>#DIV/0!</v>
      </c>
      <c r="M29" s="146" t="e">
        <f t="shared" si="8"/>
        <v>#DIV/0!</v>
      </c>
      <c r="N29" s="146" t="e">
        <f t="shared" si="14"/>
        <v>#REF!</v>
      </c>
      <c r="O29" s="146" t="e">
        <f t="shared" si="14"/>
        <v>#DIV/0!</v>
      </c>
      <c r="P29" s="146" t="e">
        <f t="shared" si="9"/>
        <v>#REF!</v>
      </c>
    </row>
    <row r="30" spans="1:16" s="1" customFormat="1">
      <c r="A30" s="73" t="s">
        <v>13</v>
      </c>
      <c r="B30" s="146">
        <f t="shared" si="10"/>
        <v>0.99193508820265097</v>
      </c>
      <c r="C30" s="146">
        <f t="shared" si="10"/>
        <v>8.0649117973490246E-3</v>
      </c>
      <c r="D30" s="146">
        <f t="shared" si="5"/>
        <v>1</v>
      </c>
      <c r="E30" s="146">
        <f t="shared" si="11"/>
        <v>0.99106927848665827</v>
      </c>
      <c r="F30" s="146">
        <f t="shared" si="11"/>
        <v>8.9307215133418265E-3</v>
      </c>
      <c r="G30" s="146">
        <f t="shared" si="6"/>
        <v>1</v>
      </c>
      <c r="H30" s="146">
        <f t="shared" si="12"/>
        <v>0.98948041378943574</v>
      </c>
      <c r="I30" s="146">
        <f t="shared" si="12"/>
        <v>1.0519586210564232E-2</v>
      </c>
      <c r="J30" s="146">
        <f t="shared" si="7"/>
        <v>1</v>
      </c>
      <c r="K30" s="146" t="e">
        <f t="shared" si="13"/>
        <v>#DIV/0!</v>
      </c>
      <c r="L30" s="146" t="e">
        <f t="shared" si="13"/>
        <v>#DIV/0!</v>
      </c>
      <c r="M30" s="146" t="e">
        <f t="shared" si="8"/>
        <v>#DIV/0!</v>
      </c>
      <c r="N30" s="146" t="e">
        <f t="shared" si="14"/>
        <v>#REF!</v>
      </c>
      <c r="O30" s="146" t="e">
        <f t="shared" si="14"/>
        <v>#DIV/0!</v>
      </c>
      <c r="P30" s="146" t="e">
        <f t="shared" si="9"/>
        <v>#REF!</v>
      </c>
    </row>
    <row r="31" spans="1:16" s="1" customFormat="1">
      <c r="A31" s="73" t="s">
        <v>14</v>
      </c>
      <c r="B31" s="146">
        <f t="shared" si="10"/>
        <v>0.98608874532444013</v>
      </c>
      <c r="C31" s="146">
        <f t="shared" si="10"/>
        <v>1.3911254675559833E-2</v>
      </c>
      <c r="D31" s="146">
        <f t="shared" si="5"/>
        <v>1</v>
      </c>
      <c r="E31" s="146">
        <f t="shared" si="11"/>
        <v>0.9842000364886424</v>
      </c>
      <c r="F31" s="146">
        <f t="shared" si="11"/>
        <v>1.5799963511357634E-2</v>
      </c>
      <c r="G31" s="146">
        <f t="shared" si="6"/>
        <v>1</v>
      </c>
      <c r="H31" s="146">
        <f t="shared" si="12"/>
        <v>0.98064286798801703</v>
      </c>
      <c r="I31" s="146">
        <f t="shared" si="12"/>
        <v>1.9357132011983018E-2</v>
      </c>
      <c r="J31" s="146">
        <f t="shared" si="7"/>
        <v>1</v>
      </c>
      <c r="K31" s="146" t="e">
        <f t="shared" si="13"/>
        <v>#DIV/0!</v>
      </c>
      <c r="L31" s="146" t="e">
        <f t="shared" si="13"/>
        <v>#DIV/0!</v>
      </c>
      <c r="M31" s="146" t="e">
        <f t="shared" si="8"/>
        <v>#DIV/0!</v>
      </c>
      <c r="N31" s="146" t="e">
        <f t="shared" si="14"/>
        <v>#REF!</v>
      </c>
      <c r="O31" s="146" t="e">
        <f t="shared" si="14"/>
        <v>#DIV/0!</v>
      </c>
      <c r="P31" s="146" t="e">
        <f t="shared" si="9"/>
        <v>#REF!</v>
      </c>
    </row>
    <row r="32" spans="1:16" s="1" customFormat="1">
      <c r="A32" s="75" t="s">
        <v>42</v>
      </c>
      <c r="B32" s="142">
        <f t="shared" si="10"/>
        <v>0.9779144082356559</v>
      </c>
      <c r="C32" s="142">
        <f t="shared" si="10"/>
        <v>2.2085591764344048E-2</v>
      </c>
      <c r="D32" s="142">
        <f t="shared" si="5"/>
        <v>1</v>
      </c>
      <c r="E32" s="142">
        <f t="shared" si="11"/>
        <v>0.97508777982368366</v>
      </c>
      <c r="F32" s="142">
        <f t="shared" si="11"/>
        <v>2.4912220176316412E-2</v>
      </c>
      <c r="G32" s="142">
        <f t="shared" si="6"/>
        <v>1</v>
      </c>
      <c r="H32" s="142">
        <f t="shared" si="12"/>
        <v>0.98704872386396336</v>
      </c>
      <c r="I32" s="142">
        <f t="shared" si="12"/>
        <v>1.2951276136036501E-2</v>
      </c>
      <c r="J32" s="142">
        <f t="shared" si="7"/>
        <v>0.99999999999999989</v>
      </c>
      <c r="K32" s="142" t="e">
        <f t="shared" si="13"/>
        <v>#DIV/0!</v>
      </c>
      <c r="L32" s="142" t="e">
        <f t="shared" si="13"/>
        <v>#DIV/0!</v>
      </c>
      <c r="M32" s="142" t="e">
        <f t="shared" si="8"/>
        <v>#DIV/0!</v>
      </c>
      <c r="N32" s="142" t="e">
        <f t="shared" si="14"/>
        <v>#REF!</v>
      </c>
      <c r="O32" s="142" t="e">
        <f t="shared" si="14"/>
        <v>#DIV/0!</v>
      </c>
      <c r="P32" s="142" t="e">
        <f t="shared" si="9"/>
        <v>#REF!</v>
      </c>
    </row>
    <row r="33" spans="1:16" s="1" customFormat="1">
      <c r="A33" s="73" t="s">
        <v>11</v>
      </c>
      <c r="B33" s="146">
        <f t="shared" si="10"/>
        <v>0.98543200895712812</v>
      </c>
      <c r="C33" s="146">
        <f t="shared" si="10"/>
        <v>1.4567991042871861E-2</v>
      </c>
      <c r="D33" s="146">
        <f t="shared" si="5"/>
        <v>1</v>
      </c>
      <c r="E33" s="146">
        <f t="shared" si="11"/>
        <v>0.98437716902164885</v>
      </c>
      <c r="F33" s="146">
        <f t="shared" si="11"/>
        <v>1.5622830978351142E-2</v>
      </c>
      <c r="G33" s="146">
        <f t="shared" si="6"/>
        <v>1</v>
      </c>
      <c r="H33" s="146">
        <f t="shared" si="12"/>
        <v>0.98236583819786483</v>
      </c>
      <c r="I33" s="146">
        <f t="shared" si="12"/>
        <v>1.7634161802135097E-2</v>
      </c>
      <c r="J33" s="146">
        <f t="shared" si="7"/>
        <v>0.99999999999999989</v>
      </c>
      <c r="K33" s="146" t="e">
        <f t="shared" si="13"/>
        <v>#DIV/0!</v>
      </c>
      <c r="L33" s="146" t="e">
        <f t="shared" si="13"/>
        <v>#DIV/0!</v>
      </c>
      <c r="M33" s="146" t="e">
        <f t="shared" si="8"/>
        <v>#DIV/0!</v>
      </c>
      <c r="N33" s="146" t="e">
        <f t="shared" si="14"/>
        <v>#REF!</v>
      </c>
      <c r="O33" s="146" t="e">
        <f t="shared" si="14"/>
        <v>#DIV/0!</v>
      </c>
      <c r="P33" s="146" t="e">
        <f t="shared" si="9"/>
        <v>#REF!</v>
      </c>
    </row>
    <row r="34" spans="1:16" s="1" customFormat="1">
      <c r="A34" s="73" t="s">
        <v>20</v>
      </c>
      <c r="B34" s="146">
        <f t="shared" si="10"/>
        <v>0.98107408698231813</v>
      </c>
      <c r="C34" s="146">
        <f t="shared" si="10"/>
        <v>1.8925913017681744E-2</v>
      </c>
      <c r="D34" s="146">
        <f t="shared" si="5"/>
        <v>0.99999999999999989</v>
      </c>
      <c r="E34" s="146">
        <f t="shared" si="11"/>
        <v>0.97765220555857935</v>
      </c>
      <c r="F34" s="146">
        <f t="shared" si="11"/>
        <v>2.2347794441420585E-2</v>
      </c>
      <c r="G34" s="146">
        <f t="shared" si="6"/>
        <v>0.99999999999999989</v>
      </c>
      <c r="H34" s="146">
        <f t="shared" si="12"/>
        <v>0.99057672271404984</v>
      </c>
      <c r="I34" s="146">
        <f t="shared" si="12"/>
        <v>9.423277285950174E-3</v>
      </c>
      <c r="J34" s="146">
        <f t="shared" si="7"/>
        <v>1</v>
      </c>
      <c r="K34" s="146" t="e">
        <f t="shared" si="13"/>
        <v>#DIV/0!</v>
      </c>
      <c r="L34" s="146" t="e">
        <f t="shared" si="13"/>
        <v>#DIV/0!</v>
      </c>
      <c r="M34" s="146" t="e">
        <f t="shared" si="8"/>
        <v>#DIV/0!</v>
      </c>
      <c r="N34" s="146" t="e">
        <f t="shared" si="14"/>
        <v>#REF!</v>
      </c>
      <c r="O34" s="146" t="e">
        <f t="shared" si="14"/>
        <v>#DIV/0!</v>
      </c>
      <c r="P34" s="146" t="e">
        <f t="shared" si="9"/>
        <v>#REF!</v>
      </c>
    </row>
    <row r="35" spans="1:16" s="1" customFormat="1">
      <c r="A35" s="73" t="s">
        <v>24</v>
      </c>
      <c r="B35" s="146">
        <f t="shared" si="10"/>
        <v>0.96854736888787385</v>
      </c>
      <c r="C35" s="146">
        <f t="shared" si="10"/>
        <v>3.1452631112126248E-2</v>
      </c>
      <c r="D35" s="146">
        <f t="shared" si="5"/>
        <v>1</v>
      </c>
      <c r="E35" s="146">
        <f t="shared" si="11"/>
        <v>0.96634960441628881</v>
      </c>
      <c r="F35" s="146">
        <f t="shared" si="11"/>
        <v>3.3650395583711155E-2</v>
      </c>
      <c r="G35" s="146">
        <f t="shared" si="6"/>
        <v>1</v>
      </c>
      <c r="H35" s="146">
        <f t="shared" si="12"/>
        <v>0.98202061198941193</v>
      </c>
      <c r="I35" s="146">
        <f t="shared" si="12"/>
        <v>1.7979388010588078E-2</v>
      </c>
      <c r="J35" s="146">
        <f t="shared" si="7"/>
        <v>1</v>
      </c>
      <c r="K35" s="146" t="e">
        <f t="shared" si="13"/>
        <v>#DIV/0!</v>
      </c>
      <c r="L35" s="146" t="e">
        <f t="shared" si="13"/>
        <v>#DIV/0!</v>
      </c>
      <c r="M35" s="146" t="e">
        <f t="shared" si="8"/>
        <v>#DIV/0!</v>
      </c>
      <c r="N35" s="146" t="e">
        <f t="shared" si="14"/>
        <v>#REF!</v>
      </c>
      <c r="O35" s="146" t="e">
        <f t="shared" si="14"/>
        <v>#DIV/0!</v>
      </c>
      <c r="P35" s="146" t="e">
        <f t="shared" si="9"/>
        <v>#REF!</v>
      </c>
    </row>
    <row r="36" spans="1:16" s="1" customFormat="1">
      <c r="A36" s="73" t="s">
        <v>25</v>
      </c>
      <c r="B36" s="146">
        <f t="shared" si="10"/>
        <v>0.99070824257120449</v>
      </c>
      <c r="C36" s="146">
        <f t="shared" si="10"/>
        <v>9.2917574287955627E-3</v>
      </c>
      <c r="D36" s="146">
        <f t="shared" si="5"/>
        <v>1</v>
      </c>
      <c r="E36" s="146">
        <f t="shared" si="11"/>
        <v>0.98993414972667015</v>
      </c>
      <c r="F36" s="146">
        <f t="shared" si="11"/>
        <v>1.0065850273329837E-2</v>
      </c>
      <c r="G36" s="146">
        <f t="shared" si="6"/>
        <v>1</v>
      </c>
      <c r="H36" s="146">
        <f t="shared" si="12"/>
        <v>0.98818672342208402</v>
      </c>
      <c r="I36" s="146">
        <f t="shared" si="12"/>
        <v>1.1813276577916011E-2</v>
      </c>
      <c r="J36" s="146">
        <f t="shared" si="7"/>
        <v>1</v>
      </c>
      <c r="K36" s="146" t="e">
        <f t="shared" si="13"/>
        <v>#DIV/0!</v>
      </c>
      <c r="L36" s="146" t="e">
        <f t="shared" si="13"/>
        <v>#DIV/0!</v>
      </c>
      <c r="M36" s="146" t="e">
        <f t="shared" si="8"/>
        <v>#DIV/0!</v>
      </c>
      <c r="N36" s="146" t="e">
        <f t="shared" si="14"/>
        <v>#REF!</v>
      </c>
      <c r="O36" s="146" t="e">
        <f t="shared" si="14"/>
        <v>#DIV/0!</v>
      </c>
      <c r="P36" s="146" t="e">
        <f t="shared" si="9"/>
        <v>#REF!</v>
      </c>
    </row>
    <row r="37" spans="1:16" s="1" customFormat="1"/>
    <row r="38" spans="1:16" s="1" customFormat="1"/>
    <row r="39" spans="1:16" s="1" customFormat="1" ht="15.75">
      <c r="A39" s="112" t="s">
        <v>136</v>
      </c>
      <c r="B39" s="404">
        <f>ONSV_2019!$A$1</f>
        <v>2019</v>
      </c>
      <c r="C39" s="404"/>
      <c r="D39" s="404"/>
      <c r="E39" s="404">
        <f>ONSV_2020!$A$1</f>
        <v>2020</v>
      </c>
      <c r="F39" s="404"/>
      <c r="G39" s="404"/>
      <c r="H39" s="404">
        <f>ONSV_2021!$A$1</f>
        <v>2021</v>
      </c>
      <c r="I39" s="404"/>
      <c r="J39" s="404"/>
      <c r="K39" s="404">
        <f>ONSV_2022!$A$1</f>
        <v>2022</v>
      </c>
      <c r="L39" s="404"/>
      <c r="M39" s="404"/>
      <c r="N39" s="404">
        <f>ONSV_2023!$A$1</f>
        <v>2023</v>
      </c>
      <c r="O39" s="404"/>
      <c r="P39" s="404"/>
    </row>
    <row r="40" spans="1:16" s="1" customFormat="1" ht="15.75" customHeight="1">
      <c r="A40" s="282" t="s">
        <v>150</v>
      </c>
      <c r="B40" s="88" t="s">
        <v>82</v>
      </c>
      <c r="C40" s="88" t="s">
        <v>83</v>
      </c>
      <c r="D40" s="88" t="s">
        <v>75</v>
      </c>
      <c r="E40" s="88" t="s">
        <v>82</v>
      </c>
      <c r="F40" s="88" t="s">
        <v>83</v>
      </c>
      <c r="G40" s="88" t="s">
        <v>75</v>
      </c>
      <c r="H40" s="88" t="s">
        <v>82</v>
      </c>
      <c r="I40" s="88" t="s">
        <v>83</v>
      </c>
      <c r="J40" s="88" t="s">
        <v>75</v>
      </c>
      <c r="K40" s="88" t="s">
        <v>82</v>
      </c>
      <c r="L40" s="88" t="s">
        <v>83</v>
      </c>
      <c r="M40" s="88" t="s">
        <v>75</v>
      </c>
      <c r="N40" s="88" t="s">
        <v>82</v>
      </c>
      <c r="O40" s="88" t="s">
        <v>83</v>
      </c>
      <c r="P40" s="88" t="s">
        <v>75</v>
      </c>
    </row>
    <row r="41" spans="1:16" s="1" customFormat="1" ht="15" customHeight="1">
      <c r="A41" s="75" t="s">
        <v>37</v>
      </c>
      <c r="B41" s="142">
        <f>DIST_ALC_AUT!B43/COMB_CORR!G4</f>
        <v>1.2677159304259562</v>
      </c>
      <c r="C41" s="142">
        <f>DIST_ALC_UTI!B43/COMB_CORR!G4</f>
        <v>2.3284856104530613E-2</v>
      </c>
      <c r="D41" s="142">
        <f>SUM(B41:C41)</f>
        <v>1.2910007865304869</v>
      </c>
      <c r="E41" s="142">
        <f>DIST_ALC_AUT!C43/COMB_CORR!H4</f>
        <v>1.5196399609640125</v>
      </c>
      <c r="F41" s="142">
        <f>DIST_ALC_UTI!C43/COMB_CORR!H4</f>
        <v>3.0369148095331245E-2</v>
      </c>
      <c r="G41" s="142">
        <f>SUM(E41:F41)</f>
        <v>1.5500091090593437</v>
      </c>
      <c r="H41" s="142">
        <f>DIST_ALC_AUT!D43/COMB_CORR!I4</f>
        <v>0.46186267345418758</v>
      </c>
      <c r="I41" s="142">
        <f>DIST_ALC_UTI!D43/COMB_CORR!I4</f>
        <v>4.6116391349564634E-3</v>
      </c>
      <c r="J41" s="142">
        <f>SUM(H41:I41)</f>
        <v>0.46647431258914407</v>
      </c>
      <c r="K41" s="142" t="e">
        <f>DIST_ALC_AUT!E43/COMB_CORR!J4</f>
        <v>#DIV/0!</v>
      </c>
      <c r="L41" s="142" t="e">
        <f>DIST_ALC_UTI!E43/COMB_CORR!J4</f>
        <v>#DIV/0!</v>
      </c>
      <c r="M41" s="142" t="e">
        <f>SUM(K41:L41)</f>
        <v>#DIV/0!</v>
      </c>
      <c r="N41" s="142" t="e">
        <f>DIST_ALC_AUT!F43/COMB_CORR!K4</f>
        <v>#REF!</v>
      </c>
      <c r="O41" s="142" t="e">
        <f>DIST_ALC_UTI!F43/COMB_CORR!K4</f>
        <v>#DIV/0!</v>
      </c>
      <c r="P41" s="142" t="e">
        <f>SUM(N41:O41)</f>
        <v>#REF!</v>
      </c>
    </row>
    <row r="42" spans="1:16" s="1" customFormat="1">
      <c r="A42" s="75" t="s">
        <v>38</v>
      </c>
      <c r="B42" s="142">
        <f>DIST_ALC_AUT!B44/COMB_CORR!G5</f>
        <v>0.90888651383520991</v>
      </c>
      <c r="C42" s="142">
        <f>DIST_ALC_UTI!B44/COMB_CORR!G5</f>
        <v>1.3529403748710022E-2</v>
      </c>
      <c r="D42" s="142">
        <f t="shared" ref="D42:D73" si="15">SUM(B42:C42)</f>
        <v>0.92241591758391994</v>
      </c>
      <c r="E42" s="142">
        <f>DIST_ALC_AUT!C44/COMB_CORR!H5</f>
        <v>0.92614661533580767</v>
      </c>
      <c r="F42" s="142">
        <f>DIST_ALC_UTI!C44/COMB_CORR!H5</f>
        <v>1.4283517820835284E-2</v>
      </c>
      <c r="G42" s="142">
        <f t="shared" ref="G42:G73" si="16">SUM(E42:F42)</f>
        <v>0.94043013315664292</v>
      </c>
      <c r="H42" s="142">
        <f>DIST_ALC_AUT!D44/COMB_CORR!I5</f>
        <v>0.85052125020261216</v>
      </c>
      <c r="I42" s="142">
        <f>DIST_ALC_UTI!D44/COMB_CORR!I5</f>
        <v>1.5215674452634657E-2</v>
      </c>
      <c r="J42" s="142">
        <f t="shared" ref="J42:J73" si="17">SUM(H42:I42)</f>
        <v>0.86573692465524676</v>
      </c>
      <c r="K42" s="142" t="e">
        <f>DIST_ALC_AUT!E44/COMB_CORR!J5</f>
        <v>#DIV/0!</v>
      </c>
      <c r="L42" s="142" t="e">
        <f>DIST_ALC_UTI!E44/COMB_CORR!J5</f>
        <v>#DIV/0!</v>
      </c>
      <c r="M42" s="142" t="e">
        <f t="shared" ref="M42:M73" si="18">SUM(K42:L42)</f>
        <v>#DIV/0!</v>
      </c>
      <c r="N42" s="142" t="e">
        <f>DIST_ALC_AUT!F44/COMB_CORR!K5</f>
        <v>#REF!</v>
      </c>
      <c r="O42" s="142" t="e">
        <f>DIST_ALC_UTI!F44/COMB_CORR!K5</f>
        <v>#DIV/0!</v>
      </c>
      <c r="P42" s="142" t="e">
        <f t="shared" ref="P42:P73" si="19">SUM(N42:O42)</f>
        <v>#REF!</v>
      </c>
    </row>
    <row r="43" spans="1:16" s="1" customFormat="1">
      <c r="A43" s="73" t="s">
        <v>23</v>
      </c>
      <c r="B43" s="146">
        <f>DIST_ALC_AUT!B45/COMB_CORR!G6</f>
        <v>1.3023303142161911</v>
      </c>
      <c r="C43" s="146">
        <f>DIST_ALC_UTI!B45/COMB_CORR!G6</f>
        <v>1.5883330847547325E-2</v>
      </c>
      <c r="D43" s="146">
        <f>SUM(B43:C43)</f>
        <v>1.3182136450637383</v>
      </c>
      <c r="E43" s="146">
        <f>DIST_ALC_AUT!C45/COMB_CORR!H6</f>
        <v>1.5777225302562581</v>
      </c>
      <c r="F43" s="146">
        <f>DIST_ALC_UTI!C45/COMB_CORR!H6</f>
        <v>1.9655455054605513E-2</v>
      </c>
      <c r="G43" s="146">
        <f t="shared" si="16"/>
        <v>1.5973779853108636</v>
      </c>
      <c r="H43" s="146">
        <f>DIST_ALC_AUT!D45/COMB_CORR!I6</f>
        <v>1.4477316288875384</v>
      </c>
      <c r="I43" s="146">
        <f>DIST_ALC_UTI!D45/COMB_CORR!I6</f>
        <v>2.0018842338348775E-2</v>
      </c>
      <c r="J43" s="146">
        <f t="shared" si="17"/>
        <v>1.4677504712258871</v>
      </c>
      <c r="K43" s="146" t="e">
        <f>DIST_ALC_AUT!E45/COMB_CORR!J6</f>
        <v>#DIV/0!</v>
      </c>
      <c r="L43" s="146" t="e">
        <f>DIST_ALC_UTI!E45/COMB_CORR!J6</f>
        <v>#DIV/0!</v>
      </c>
      <c r="M43" s="146" t="e">
        <f t="shared" si="18"/>
        <v>#DIV/0!</v>
      </c>
      <c r="N43" s="146" t="e">
        <f>DIST_ALC_AUT!F45/COMB_CORR!K6</f>
        <v>#REF!</v>
      </c>
      <c r="O43" s="146" t="e">
        <f>DIST_ALC_UTI!F45/COMB_CORR!K6</f>
        <v>#DIV/0!</v>
      </c>
      <c r="P43" s="146" t="e">
        <f t="shared" si="19"/>
        <v>#REF!</v>
      </c>
    </row>
    <row r="44" spans="1:16" s="1" customFormat="1">
      <c r="A44" s="73" t="s">
        <v>15</v>
      </c>
      <c r="B44" s="146">
        <f>DIST_ALC_AUT!B46/COMB_CORR!G7</f>
        <v>8.3210115348817713</v>
      </c>
      <c r="C44" s="146">
        <f>DIST_ALC_UTI!B46/COMB_CORR!G7</f>
        <v>0.11433784546274951</v>
      </c>
      <c r="D44" s="146">
        <f t="shared" si="15"/>
        <v>8.4353493803445208</v>
      </c>
      <c r="E44" s="146">
        <f>DIST_ALC_AUT!C46/COMB_CORR!H7</f>
        <v>18.776420478550953</v>
      </c>
      <c r="F44" s="146">
        <f>DIST_ALC_UTI!C46/COMB_CORR!H7</f>
        <v>0.25615850417338587</v>
      </c>
      <c r="G44" s="146">
        <f t="shared" si="16"/>
        <v>19.032578982724338</v>
      </c>
      <c r="H44" s="146">
        <f>DIST_ALC_AUT!D46/COMB_CORR!I7</f>
        <v>21.753903462582279</v>
      </c>
      <c r="I44" s="146">
        <f>DIST_ALC_UTI!D46/COMB_CORR!I7</f>
        <v>0.31978029086792559</v>
      </c>
      <c r="J44" s="146">
        <f t="shared" si="17"/>
        <v>22.073683753450204</v>
      </c>
      <c r="K44" s="146" t="e">
        <f>DIST_ALC_AUT!E46/COMB_CORR!J7</f>
        <v>#DIV/0!</v>
      </c>
      <c r="L44" s="146" t="e">
        <f>DIST_ALC_UTI!E46/COMB_CORR!J7</f>
        <v>#DIV/0!</v>
      </c>
      <c r="M44" s="146" t="e">
        <f t="shared" si="18"/>
        <v>#DIV/0!</v>
      </c>
      <c r="N44" s="146" t="e">
        <f>DIST_ALC_AUT!F46/COMB_CORR!K7</f>
        <v>#REF!</v>
      </c>
      <c r="O44" s="146" t="e">
        <f>DIST_ALC_UTI!F46/COMB_CORR!K7</f>
        <v>#DIV/0!</v>
      </c>
      <c r="P44" s="146" t="e">
        <f t="shared" si="19"/>
        <v>#REF!</v>
      </c>
    </row>
    <row r="45" spans="1:16" s="1" customFormat="1">
      <c r="A45" s="73" t="s">
        <v>16</v>
      </c>
      <c r="B45" s="146">
        <f>DIST_ALC_AUT!B47/COMB_CORR!G8</f>
        <v>0.45232988793876955</v>
      </c>
      <c r="C45" s="146">
        <f>DIST_ALC_UTI!B47/COMB_CORR!G8</f>
        <v>5.0342628807941939E-3</v>
      </c>
      <c r="D45" s="146">
        <f t="shared" si="15"/>
        <v>0.45736415081956372</v>
      </c>
      <c r="E45" s="146">
        <f>DIST_ALC_AUT!C47/COMB_CORR!H8</f>
        <v>0.40954321709372338</v>
      </c>
      <c r="F45" s="146">
        <f>DIST_ALC_UTI!C47/COMB_CORR!H8</f>
        <v>4.6257635543108877E-3</v>
      </c>
      <c r="G45" s="146">
        <f t="shared" si="16"/>
        <v>0.41416898064803426</v>
      </c>
      <c r="H45" s="146">
        <f>DIST_ALC_AUT!D47/COMB_CORR!I8</f>
        <v>0.34528816051824041</v>
      </c>
      <c r="I45" s="146">
        <f>DIST_ALC_UTI!D47/COMB_CORR!I8</f>
        <v>4.2081235298484787E-3</v>
      </c>
      <c r="J45" s="146">
        <f t="shared" si="17"/>
        <v>0.34949628404808886</v>
      </c>
      <c r="K45" s="146" t="e">
        <f>DIST_ALC_AUT!E47/COMB_CORR!J8</f>
        <v>#DIV/0!</v>
      </c>
      <c r="L45" s="146" t="e">
        <f>DIST_ALC_UTI!E47/COMB_CORR!J8</f>
        <v>#DIV/0!</v>
      </c>
      <c r="M45" s="146" t="e">
        <f t="shared" si="18"/>
        <v>#DIV/0!</v>
      </c>
      <c r="N45" s="146" t="e">
        <f>DIST_ALC_AUT!F47/COMB_CORR!K8</f>
        <v>#REF!</v>
      </c>
      <c r="O45" s="146" t="e">
        <f>DIST_ALC_UTI!F47/COMB_CORR!K8</f>
        <v>#DIV/0!</v>
      </c>
      <c r="P45" s="146" t="e">
        <f t="shared" si="19"/>
        <v>#REF!</v>
      </c>
    </row>
    <row r="46" spans="1:16" s="1" customFormat="1">
      <c r="A46" s="73" t="s">
        <v>28</v>
      </c>
      <c r="B46" s="146">
        <f>DIST_ALC_AUT!B48/COMB_CORR!G9</f>
        <v>1.1918676035496807</v>
      </c>
      <c r="C46" s="146">
        <f>DIST_ALC_UTI!B48/COMB_CORR!G9</f>
        <v>2.2835350333210252E-2</v>
      </c>
      <c r="D46" s="146">
        <f t="shared" si="15"/>
        <v>1.2147029538828908</v>
      </c>
      <c r="E46" s="146">
        <f>DIST_ALC_AUT!C48/COMB_CORR!H9</f>
        <v>1.5816085812163541</v>
      </c>
      <c r="F46" s="146">
        <f>DIST_ALC_UTI!C48/COMB_CORR!H9</f>
        <v>3.0958621416653068E-2</v>
      </c>
      <c r="G46" s="146">
        <f t="shared" si="16"/>
        <v>1.6125672026330071</v>
      </c>
      <c r="H46" s="146">
        <f>DIST_ALC_AUT!D48/COMB_CORR!I9</f>
        <v>1.5071469692837038</v>
      </c>
      <c r="I46" s="146">
        <f>DIST_ALC_UTI!D48/COMB_CORR!I9</f>
        <v>3.4695811624766988E-2</v>
      </c>
      <c r="J46" s="146">
        <f t="shared" si="17"/>
        <v>1.5418427809084709</v>
      </c>
      <c r="K46" s="146" t="e">
        <f>DIST_ALC_AUT!E48/COMB_CORR!J9</f>
        <v>#DIV/0!</v>
      </c>
      <c r="L46" s="146" t="e">
        <f>DIST_ALC_UTI!E48/COMB_CORR!J9</f>
        <v>#DIV/0!</v>
      </c>
      <c r="M46" s="146" t="e">
        <f t="shared" si="18"/>
        <v>#DIV/0!</v>
      </c>
      <c r="N46" s="146" t="e">
        <f>DIST_ALC_AUT!F48/COMB_CORR!K9</f>
        <v>#REF!</v>
      </c>
      <c r="O46" s="146" t="e">
        <f>DIST_ALC_UTI!F48/COMB_CORR!K9</f>
        <v>#DIV/0!</v>
      </c>
      <c r="P46" s="146" t="e">
        <f t="shared" si="19"/>
        <v>#REF!</v>
      </c>
    </row>
    <row r="47" spans="1:16" s="1" customFormat="1">
      <c r="A47" s="73" t="s">
        <v>19</v>
      </c>
      <c r="B47" s="146">
        <f>DIST_ALC_AUT!B49/COMB_CORR!G10</f>
        <v>2.0594762115776866</v>
      </c>
      <c r="C47" s="146">
        <f>DIST_ALC_UTI!B49/COMB_CORR!G10</f>
        <v>2.550902349912983E-2</v>
      </c>
      <c r="D47" s="146">
        <f t="shared" si="15"/>
        <v>2.0849852350768163</v>
      </c>
      <c r="E47" s="146">
        <f>DIST_ALC_AUT!C49/COMB_CORR!H10</f>
        <v>2.608812239608957</v>
      </c>
      <c r="F47" s="146">
        <f>DIST_ALC_UTI!C49/COMB_CORR!H10</f>
        <v>3.4846940675846226E-2</v>
      </c>
      <c r="G47" s="146">
        <f t="shared" si="16"/>
        <v>2.6436591802848031</v>
      </c>
      <c r="H47" s="146">
        <f>DIST_ALC_AUT!D49/COMB_CORR!I10</f>
        <v>2.4837732300473694</v>
      </c>
      <c r="I47" s="146">
        <f>DIST_ALC_UTI!D49/COMB_CORR!I10</f>
        <v>3.9918227452508288E-2</v>
      </c>
      <c r="J47" s="146">
        <f t="shared" si="17"/>
        <v>2.5236914574998779</v>
      </c>
      <c r="K47" s="146" t="e">
        <f>DIST_ALC_AUT!E49/COMB_CORR!J10</f>
        <v>#DIV/0!</v>
      </c>
      <c r="L47" s="146" t="e">
        <f>DIST_ALC_UTI!E49/COMB_CORR!J10</f>
        <v>#DIV/0!</v>
      </c>
      <c r="M47" s="146" t="e">
        <f t="shared" si="18"/>
        <v>#DIV/0!</v>
      </c>
      <c r="N47" s="146" t="e">
        <f>DIST_ALC_AUT!F49/COMB_CORR!K10</f>
        <v>#REF!</v>
      </c>
      <c r="O47" s="146" t="e">
        <f>DIST_ALC_UTI!F49/COMB_CORR!K10</f>
        <v>#DIV/0!</v>
      </c>
      <c r="P47" s="146" t="e">
        <f t="shared" si="19"/>
        <v>#REF!</v>
      </c>
    </row>
    <row r="48" spans="1:16" s="1" customFormat="1">
      <c r="A48" s="73" t="s">
        <v>17</v>
      </c>
      <c r="B48" s="146">
        <f>DIST_ALC_AUT!B50/COMB_CORR!G11</f>
        <v>4.0476347393391414</v>
      </c>
      <c r="C48" s="146">
        <f>DIST_ALC_UTI!B50/COMB_CORR!G11</f>
        <v>7.6429810113174151E-2</v>
      </c>
      <c r="D48" s="146">
        <f t="shared" si="15"/>
        <v>4.1240645494523154</v>
      </c>
      <c r="E48" s="146">
        <f>DIST_ALC_AUT!C50/COMB_CORR!H11</f>
        <v>4.3345588540696056</v>
      </c>
      <c r="F48" s="146">
        <f>DIST_ALC_UTI!C50/COMB_CORR!H11</f>
        <v>8.412647137236301E-2</v>
      </c>
      <c r="G48" s="146">
        <f t="shared" si="16"/>
        <v>4.4186853254419685</v>
      </c>
      <c r="H48" s="146">
        <f>DIST_ALC_AUT!D50/COMB_CORR!I11</f>
        <v>2.5692185720244565</v>
      </c>
      <c r="I48" s="146">
        <f>DIST_ALC_UTI!D50/COMB_CORR!I11</f>
        <v>5.5978355657215581E-2</v>
      </c>
      <c r="J48" s="146">
        <f t="shared" si="17"/>
        <v>2.6251969276816722</v>
      </c>
      <c r="K48" s="146" t="e">
        <f>DIST_ALC_AUT!E50/COMB_CORR!J11</f>
        <v>#DIV/0!</v>
      </c>
      <c r="L48" s="146" t="e">
        <f>DIST_ALC_UTI!E50/COMB_CORR!J11</f>
        <v>#DIV/0!</v>
      </c>
      <c r="M48" s="146" t="e">
        <f t="shared" si="18"/>
        <v>#DIV/0!</v>
      </c>
      <c r="N48" s="146" t="e">
        <f>DIST_ALC_AUT!F50/COMB_CORR!K11</f>
        <v>#REF!</v>
      </c>
      <c r="O48" s="146" t="e">
        <f>DIST_ALC_UTI!F50/COMB_CORR!K11</f>
        <v>#DIV/0!</v>
      </c>
      <c r="P48" s="146" t="e">
        <f t="shared" si="19"/>
        <v>#REF!</v>
      </c>
    </row>
    <row r="49" spans="1:16" s="1" customFormat="1">
      <c r="A49" s="73" t="s">
        <v>29</v>
      </c>
      <c r="B49" s="146">
        <f>DIST_ALC_AUT!B51/COMB_CORR!G12</f>
        <v>0.83514272768342834</v>
      </c>
      <c r="C49" s="146">
        <f>DIST_ALC_UTI!B51/COMB_CORR!G12</f>
        <v>1.1367091503196246E-2</v>
      </c>
      <c r="D49" s="146">
        <f t="shared" si="15"/>
        <v>0.8465098191866246</v>
      </c>
      <c r="E49" s="146">
        <f>DIST_ALC_AUT!C51/COMB_CORR!H12</f>
        <v>0.72800868594662094</v>
      </c>
      <c r="F49" s="146">
        <f>DIST_ALC_UTI!C51/COMB_CORR!H12</f>
        <v>1.0805093229385117E-2</v>
      </c>
      <c r="G49" s="146">
        <f t="shared" si="16"/>
        <v>0.7388137791760061</v>
      </c>
      <c r="H49" s="146">
        <f>DIST_ALC_AUT!D51/COMB_CORR!I12</f>
        <v>0.86820618690884921</v>
      </c>
      <c r="I49" s="146">
        <f>DIST_ALC_UTI!D51/COMB_CORR!I12</f>
        <v>1.560666230686952E-2</v>
      </c>
      <c r="J49" s="146">
        <f t="shared" si="17"/>
        <v>0.88381284921571868</v>
      </c>
      <c r="K49" s="146" t="e">
        <f>DIST_ALC_AUT!E51/COMB_CORR!J12</f>
        <v>#DIV/0!</v>
      </c>
      <c r="L49" s="146" t="e">
        <f>DIST_ALC_UTI!E51/COMB_CORR!J12</f>
        <v>#DIV/0!</v>
      </c>
      <c r="M49" s="146" t="e">
        <f t="shared" si="18"/>
        <v>#DIV/0!</v>
      </c>
      <c r="N49" s="146" t="e">
        <f>DIST_ALC_AUT!F51/COMB_CORR!K12</f>
        <v>#REF!</v>
      </c>
      <c r="O49" s="146" t="e">
        <f>DIST_ALC_UTI!F51/COMB_CORR!K12</f>
        <v>#DIV/0!</v>
      </c>
      <c r="P49" s="146" t="e">
        <f t="shared" si="19"/>
        <v>#REF!</v>
      </c>
    </row>
    <row r="50" spans="1:16" s="1" customFormat="1">
      <c r="A50" s="75" t="s">
        <v>39</v>
      </c>
      <c r="B50" s="142">
        <f>DIST_ALC_AUT!B52/COMB_CORR!G13</f>
        <v>0.55644192359356137</v>
      </c>
      <c r="C50" s="142">
        <f>DIST_ALC_UTI!B52/COMB_CORR!G13</f>
        <v>8.1239747281544993E-3</v>
      </c>
      <c r="D50" s="142">
        <f t="shared" si="15"/>
        <v>0.56456589832171589</v>
      </c>
      <c r="E50" s="142">
        <f>DIST_ALC_AUT!C52/COMB_CORR!H13</f>
        <v>0.68923248550409733</v>
      </c>
      <c r="F50" s="142">
        <f>DIST_ALC_UTI!C52/COMB_CORR!H13</f>
        <v>1.0689995901326065E-2</v>
      </c>
      <c r="G50" s="142">
        <f t="shared" si="16"/>
        <v>0.69992248140542335</v>
      </c>
      <c r="H50" s="142">
        <f>DIST_ALC_AUT!D52/COMB_CORR!I13</f>
        <v>0.68259810123781872</v>
      </c>
      <c r="I50" s="142">
        <f>DIST_ALC_UTI!D52/COMB_CORR!I13</f>
        <v>1.2472278756565125E-2</v>
      </c>
      <c r="J50" s="142">
        <f t="shared" si="17"/>
        <v>0.69507037999438381</v>
      </c>
      <c r="K50" s="142" t="e">
        <f>DIST_ALC_AUT!E52/COMB_CORR!J13</f>
        <v>#DIV/0!</v>
      </c>
      <c r="L50" s="142" t="e">
        <f>DIST_ALC_UTI!E52/COMB_CORR!J13</f>
        <v>#DIV/0!</v>
      </c>
      <c r="M50" s="142" t="e">
        <f t="shared" si="18"/>
        <v>#DIV/0!</v>
      </c>
      <c r="N50" s="142" t="e">
        <f>DIST_ALC_AUT!F52/COMB_CORR!K13</f>
        <v>#REF!</v>
      </c>
      <c r="O50" s="142" t="e">
        <f>DIST_ALC_UTI!F52/COMB_CORR!K13</f>
        <v>#DIV/0!</v>
      </c>
      <c r="P50" s="142" t="e">
        <f t="shared" si="19"/>
        <v>#REF!</v>
      </c>
    </row>
    <row r="51" spans="1:16" s="1" customFormat="1">
      <c r="A51" s="73" t="s">
        <v>35</v>
      </c>
      <c r="B51" s="146">
        <f>DIST_ALC_AUT!B53/COMB_CORR!G14</f>
        <v>0.7098046586181328</v>
      </c>
      <c r="C51" s="146">
        <f>DIST_ALC_UTI!B53/COMB_CORR!G14</f>
        <v>8.2244486395500246E-3</v>
      </c>
      <c r="D51" s="146">
        <f t="shared" si="15"/>
        <v>0.71802910725768287</v>
      </c>
      <c r="E51" s="146">
        <f>DIST_ALC_AUT!C53/COMB_CORR!H14</f>
        <v>0.80722360840956797</v>
      </c>
      <c r="F51" s="146">
        <f>DIST_ALC_UTI!C53/COMB_CORR!H14</f>
        <v>1.0040566334822153E-2</v>
      </c>
      <c r="G51" s="146">
        <f t="shared" si="16"/>
        <v>0.81726417474439017</v>
      </c>
      <c r="H51" s="146">
        <f>DIST_ALC_AUT!D53/COMB_CORR!I14</f>
        <v>0.71656461820121509</v>
      </c>
      <c r="I51" s="146">
        <f>DIST_ALC_UTI!D53/COMB_CORR!I14</f>
        <v>1.0677567277501967E-2</v>
      </c>
      <c r="J51" s="146">
        <f t="shared" si="17"/>
        <v>0.72724218547871711</v>
      </c>
      <c r="K51" s="146" t="e">
        <f>DIST_ALC_AUT!E53/COMB_CORR!J14</f>
        <v>#DIV/0!</v>
      </c>
      <c r="L51" s="146" t="e">
        <f>DIST_ALC_UTI!E53/COMB_CORR!J14</f>
        <v>#DIV/0!</v>
      </c>
      <c r="M51" s="146" t="e">
        <f t="shared" si="18"/>
        <v>#DIV/0!</v>
      </c>
      <c r="N51" s="146" t="e">
        <f>DIST_ALC_AUT!F53/COMB_CORR!K14</f>
        <v>#REF!</v>
      </c>
      <c r="O51" s="146" t="e">
        <f>DIST_ALC_UTI!F53/COMB_CORR!K14</f>
        <v>#DIV/0!</v>
      </c>
      <c r="P51" s="146" t="e">
        <f t="shared" si="19"/>
        <v>#REF!</v>
      </c>
    </row>
    <row r="52" spans="1:16" s="1" customFormat="1">
      <c r="A52" s="73" t="s">
        <v>31</v>
      </c>
      <c r="B52" s="146">
        <f>DIST_ALC_AUT!B54/COMB_CORR!G15</f>
        <v>0.40602521642585998</v>
      </c>
      <c r="C52" s="146">
        <f>DIST_ALC_UTI!B54/COMB_CORR!G15</f>
        <v>4.6548325259185503E-3</v>
      </c>
      <c r="D52" s="146">
        <f t="shared" si="15"/>
        <v>0.41068004895177851</v>
      </c>
      <c r="E52" s="146">
        <f>DIST_ALC_AUT!C54/COMB_CORR!H15</f>
        <v>0.49020501287687368</v>
      </c>
      <c r="F52" s="146">
        <f>DIST_ALC_UTI!C54/COMB_CORR!H15</f>
        <v>6.132860281261583E-3</v>
      </c>
      <c r="G52" s="146">
        <f t="shared" si="16"/>
        <v>0.49633787315813527</v>
      </c>
      <c r="H52" s="146">
        <f>DIST_ALC_AUT!D54/COMB_CORR!I15</f>
        <v>0.50546023681559427</v>
      </c>
      <c r="I52" s="146">
        <f>DIST_ALC_UTI!D54/COMB_CORR!I15</f>
        <v>7.3507472733016508E-3</v>
      </c>
      <c r="J52" s="146">
        <f t="shared" si="17"/>
        <v>0.51281098408889592</v>
      </c>
      <c r="K52" s="146" t="e">
        <f>DIST_ALC_AUT!E54/COMB_CORR!J15</f>
        <v>#DIV/0!</v>
      </c>
      <c r="L52" s="146" t="e">
        <f>DIST_ALC_UTI!E54/COMB_CORR!J15</f>
        <v>#DIV/0!</v>
      </c>
      <c r="M52" s="146" t="e">
        <f t="shared" si="18"/>
        <v>#DIV/0!</v>
      </c>
      <c r="N52" s="146" t="e">
        <f>DIST_ALC_AUT!F54/COMB_CORR!K15</f>
        <v>#REF!</v>
      </c>
      <c r="O52" s="146" t="e">
        <f>DIST_ALC_UTI!F54/COMB_CORR!K15</f>
        <v>#DIV/0!</v>
      </c>
      <c r="P52" s="146" t="e">
        <f t="shared" si="19"/>
        <v>#REF!</v>
      </c>
    </row>
    <row r="53" spans="1:16" s="1" customFormat="1">
      <c r="A53" s="73" t="s">
        <v>27</v>
      </c>
      <c r="B53" s="146">
        <f>DIST_ALC_AUT!B55/COMB_CORR!G16</f>
        <v>0.88980622370685569</v>
      </c>
      <c r="C53" s="146">
        <f>DIST_ALC_UTI!B55/COMB_CORR!G16</f>
        <v>1.9728274058791462E-2</v>
      </c>
      <c r="D53" s="146">
        <f t="shared" si="15"/>
        <v>0.90953449776564721</v>
      </c>
      <c r="E53" s="146">
        <f>DIST_ALC_AUT!C55/COMB_CORR!H16</f>
        <v>1.0236240194068502</v>
      </c>
      <c r="F53" s="146">
        <f>DIST_ALC_UTI!C55/COMB_CORR!H16</f>
        <v>2.3598541459390589E-2</v>
      </c>
      <c r="G53" s="146">
        <f t="shared" si="16"/>
        <v>1.0472225608662409</v>
      </c>
      <c r="H53" s="146">
        <f>DIST_ALC_AUT!D55/COMB_CORR!I16</f>
        <v>1.054581765512757</v>
      </c>
      <c r="I53" s="146">
        <f>DIST_ALC_UTI!D55/COMB_CORR!I16</f>
        <v>2.7940848122164231E-2</v>
      </c>
      <c r="J53" s="146">
        <f t="shared" si="17"/>
        <v>1.0825226136349211</v>
      </c>
      <c r="K53" s="146" t="e">
        <f>DIST_ALC_AUT!E55/COMB_CORR!J16</f>
        <v>#DIV/0!</v>
      </c>
      <c r="L53" s="146" t="e">
        <f>DIST_ALC_UTI!E55/COMB_CORR!J16</f>
        <v>#DIV/0!</v>
      </c>
      <c r="M53" s="146" t="e">
        <f t="shared" si="18"/>
        <v>#DIV/0!</v>
      </c>
      <c r="N53" s="146" t="e">
        <f>DIST_ALC_AUT!F55/COMB_CORR!K16</f>
        <v>#REF!</v>
      </c>
      <c r="O53" s="146" t="e">
        <f>DIST_ALC_UTI!F55/COMB_CORR!K16</f>
        <v>#DIV/0!</v>
      </c>
      <c r="P53" s="146" t="e">
        <f t="shared" si="19"/>
        <v>#REF!</v>
      </c>
    </row>
    <row r="54" spans="1:16" s="1" customFormat="1">
      <c r="A54" s="73" t="s">
        <v>33</v>
      </c>
      <c r="B54" s="146">
        <f>DIST_ALC_AUT!B56/COMB_CORR!G17</f>
        <v>0.98351779732041422</v>
      </c>
      <c r="C54" s="146">
        <f>DIST_ALC_UTI!B56/COMB_CORR!G17</f>
        <v>2.1839714247965616E-2</v>
      </c>
      <c r="D54" s="146">
        <f t="shared" si="15"/>
        <v>1.0053575115683799</v>
      </c>
      <c r="E54" s="146">
        <f>DIST_ALC_AUT!C56/COMB_CORR!H17</f>
        <v>1.1825817456614267</v>
      </c>
      <c r="F54" s="146">
        <f>DIST_ALC_UTI!C56/COMB_CORR!H17</f>
        <v>2.7035470142609725E-2</v>
      </c>
      <c r="G54" s="146">
        <f t="shared" si="16"/>
        <v>1.2096172158040364</v>
      </c>
      <c r="H54" s="146">
        <f>DIST_ALC_AUT!D56/COMB_CORR!I17</f>
        <v>0.82504392554657213</v>
      </c>
      <c r="I54" s="146">
        <f>DIST_ALC_UTI!D56/COMB_CORR!I17</f>
        <v>2.1730681130287602E-2</v>
      </c>
      <c r="J54" s="146">
        <f t="shared" si="17"/>
        <v>0.84677460667685978</v>
      </c>
      <c r="K54" s="146" t="e">
        <f>DIST_ALC_AUT!E56/COMB_CORR!J17</f>
        <v>#DIV/0!</v>
      </c>
      <c r="L54" s="146" t="e">
        <f>DIST_ALC_UTI!E56/COMB_CORR!J17</f>
        <v>#DIV/0!</v>
      </c>
      <c r="M54" s="146" t="e">
        <f t="shared" si="18"/>
        <v>#DIV/0!</v>
      </c>
      <c r="N54" s="146" t="e">
        <f>DIST_ALC_AUT!F56/COMB_CORR!K17</f>
        <v>#REF!</v>
      </c>
      <c r="O54" s="146" t="e">
        <f>DIST_ALC_UTI!F56/COMB_CORR!K17</f>
        <v>#DIV/0!</v>
      </c>
      <c r="P54" s="146" t="e">
        <f t="shared" si="19"/>
        <v>#REF!</v>
      </c>
    </row>
    <row r="55" spans="1:16" s="1" customFormat="1">
      <c r="A55" s="73" t="s">
        <v>34</v>
      </c>
      <c r="B55" s="146">
        <f>DIST_ALC_AUT!B57/COMB_CORR!G18</f>
        <v>0.39536964629832227</v>
      </c>
      <c r="C55" s="146">
        <f>DIST_ALC_UTI!B57/COMB_CORR!G18</f>
        <v>6.1861956465493109E-3</v>
      </c>
      <c r="D55" s="146">
        <f t="shared" si="15"/>
        <v>0.40155584194487159</v>
      </c>
      <c r="E55" s="146">
        <f>DIST_ALC_AUT!C57/COMB_CORR!H18</f>
        <v>0.48006163629345361</v>
      </c>
      <c r="F55" s="146">
        <f>DIST_ALC_UTI!C57/COMB_CORR!H18</f>
        <v>8.315110971472155E-3</v>
      </c>
      <c r="G55" s="146">
        <f t="shared" si="16"/>
        <v>0.48837674726492575</v>
      </c>
      <c r="H55" s="146">
        <f>DIST_ALC_AUT!D57/COMB_CORR!I18</f>
        <v>0.50009668708478439</v>
      </c>
      <c r="I55" s="146">
        <f>DIST_ALC_UTI!D57/COMB_CORR!I18</f>
        <v>1.062815761185342E-2</v>
      </c>
      <c r="J55" s="146">
        <f t="shared" si="17"/>
        <v>0.51072484469663781</v>
      </c>
      <c r="K55" s="146" t="e">
        <f>DIST_ALC_AUT!E57/COMB_CORR!J18</f>
        <v>#DIV/0!</v>
      </c>
      <c r="L55" s="146" t="e">
        <f>DIST_ALC_UTI!E57/COMB_CORR!J18</f>
        <v>#DIV/0!</v>
      </c>
      <c r="M55" s="146" t="e">
        <f t="shared" si="18"/>
        <v>#DIV/0!</v>
      </c>
      <c r="N55" s="146" t="e">
        <f>DIST_ALC_AUT!F57/COMB_CORR!K18</f>
        <v>#REF!</v>
      </c>
      <c r="O55" s="146" t="e">
        <f>DIST_ALC_UTI!F57/COMB_CORR!K18</f>
        <v>#DIV/0!</v>
      </c>
      <c r="P55" s="146" t="e">
        <f t="shared" si="19"/>
        <v>#REF!</v>
      </c>
    </row>
    <row r="56" spans="1:16" s="1" customFormat="1">
      <c r="A56" s="73" t="s">
        <v>30</v>
      </c>
      <c r="B56" s="146">
        <f>DIST_ALC_AUT!B58/COMB_CORR!G19</f>
        <v>0.5730960461583805</v>
      </c>
      <c r="C56" s="146">
        <f>DIST_ALC_UTI!B58/COMB_CORR!G19</f>
        <v>5.8243121098816263E-3</v>
      </c>
      <c r="D56" s="146">
        <f t="shared" si="15"/>
        <v>0.57892035826826216</v>
      </c>
      <c r="E56" s="146">
        <f>DIST_ALC_AUT!C58/COMB_CORR!H19</f>
        <v>0.76924784042665906</v>
      </c>
      <c r="F56" s="146">
        <f>DIST_ALC_UTI!C58/COMB_CORR!H19</f>
        <v>8.2275642696724299E-3</v>
      </c>
      <c r="G56" s="146">
        <f t="shared" si="16"/>
        <v>0.77747540469633147</v>
      </c>
      <c r="H56" s="146">
        <f>DIST_ALC_AUT!D58/COMB_CORR!I19</f>
        <v>0.77665133257094199</v>
      </c>
      <c r="I56" s="146">
        <f>DIST_ALC_UTI!D58/COMB_CORR!I19</f>
        <v>9.799942735847755E-3</v>
      </c>
      <c r="J56" s="146">
        <f t="shared" si="17"/>
        <v>0.78645127530678971</v>
      </c>
      <c r="K56" s="146" t="e">
        <f>DIST_ALC_AUT!E58/COMB_CORR!J19</f>
        <v>#DIV/0!</v>
      </c>
      <c r="L56" s="146" t="e">
        <f>DIST_ALC_UTI!E58/COMB_CORR!J19</f>
        <v>#DIV/0!</v>
      </c>
      <c r="M56" s="146" t="e">
        <f t="shared" si="18"/>
        <v>#DIV/0!</v>
      </c>
      <c r="N56" s="146" t="e">
        <f>DIST_ALC_AUT!F58/COMB_CORR!K19</f>
        <v>#REF!</v>
      </c>
      <c r="O56" s="146" t="e">
        <f>DIST_ALC_UTI!F58/COMB_CORR!K19</f>
        <v>#DIV/0!</v>
      </c>
      <c r="P56" s="146" t="e">
        <f t="shared" si="19"/>
        <v>#REF!</v>
      </c>
    </row>
    <row r="57" spans="1:16" s="1" customFormat="1">
      <c r="A57" s="73" t="s">
        <v>36</v>
      </c>
      <c r="B57" s="146">
        <f>DIST_ALC_AUT!B59/COMB_CORR!G20</f>
        <v>0.51556550039953497</v>
      </c>
      <c r="C57" s="146">
        <f>DIST_ALC_UTI!B59/COMB_CORR!G20</f>
        <v>8.1926029250004324E-3</v>
      </c>
      <c r="D57" s="146">
        <f t="shared" si="15"/>
        <v>0.52375810332453543</v>
      </c>
      <c r="E57" s="146">
        <f>DIST_ALC_AUT!C59/COMB_CORR!H20</f>
        <v>0.66285619011344821</v>
      </c>
      <c r="F57" s="146">
        <f>DIST_ALC_UTI!C59/COMB_CORR!H20</f>
        <v>1.0843381266536929E-2</v>
      </c>
      <c r="G57" s="146">
        <f t="shared" si="16"/>
        <v>0.67369957137998515</v>
      </c>
      <c r="H57" s="146">
        <f>DIST_ALC_AUT!D59/COMB_CORR!I20</f>
        <v>0.54746643819397234</v>
      </c>
      <c r="I57" s="146">
        <f>DIST_ALC_UTI!D59/COMB_CORR!I20</f>
        <v>1.0682120609961527E-2</v>
      </c>
      <c r="J57" s="146">
        <f t="shared" si="17"/>
        <v>0.55814855880393388</v>
      </c>
      <c r="K57" s="146" t="e">
        <f>DIST_ALC_AUT!E59/COMB_CORR!J20</f>
        <v>#DIV/0!</v>
      </c>
      <c r="L57" s="146" t="e">
        <f>DIST_ALC_UTI!E59/COMB_CORR!J20</f>
        <v>#DIV/0!</v>
      </c>
      <c r="M57" s="146" t="e">
        <f t="shared" si="18"/>
        <v>#DIV/0!</v>
      </c>
      <c r="N57" s="146" t="e">
        <f>DIST_ALC_AUT!F59/COMB_CORR!K20</f>
        <v>#REF!</v>
      </c>
      <c r="O57" s="146" t="e">
        <f>DIST_ALC_UTI!F59/COMB_CORR!K20</f>
        <v>#DIV/0!</v>
      </c>
      <c r="P57" s="146" t="e">
        <f t="shared" si="19"/>
        <v>#REF!</v>
      </c>
    </row>
    <row r="58" spans="1:16" s="1" customFormat="1">
      <c r="A58" s="73" t="s">
        <v>21</v>
      </c>
      <c r="B58" s="146">
        <f>DIST_ALC_AUT!B60/COMB_CORR!G21</f>
        <v>0.71796502460398182</v>
      </c>
      <c r="C58" s="146">
        <f>DIST_ALC_UTI!B60/COMB_CORR!G21</f>
        <v>1.4345500532541794E-2</v>
      </c>
      <c r="D58" s="146">
        <f t="shared" si="15"/>
        <v>0.73231052513652362</v>
      </c>
      <c r="E58" s="146">
        <f>DIST_ALC_AUT!C60/COMB_CORR!H21</f>
        <v>0.93504109885535835</v>
      </c>
      <c r="F58" s="146">
        <f>DIST_ALC_UTI!C60/COMB_CORR!H21</f>
        <v>2.0048421668964221E-2</v>
      </c>
      <c r="G58" s="146">
        <f t="shared" si="16"/>
        <v>0.95508952052432261</v>
      </c>
      <c r="H58" s="146">
        <f>DIST_ALC_AUT!D60/COMB_CORR!I21</f>
        <v>0.90576927440060429</v>
      </c>
      <c r="I58" s="146">
        <f>DIST_ALC_UTI!D60/COMB_CORR!I21</f>
        <v>2.3365939467641591E-2</v>
      </c>
      <c r="J58" s="146">
        <f t="shared" si="17"/>
        <v>0.92913521386824582</v>
      </c>
      <c r="K58" s="146" t="e">
        <f>DIST_ALC_AUT!E60/COMB_CORR!J21</f>
        <v>#DIV/0!</v>
      </c>
      <c r="L58" s="146" t="e">
        <f>DIST_ALC_UTI!E60/COMB_CORR!J21</f>
        <v>#DIV/0!</v>
      </c>
      <c r="M58" s="146" t="e">
        <f t="shared" si="18"/>
        <v>#DIV/0!</v>
      </c>
      <c r="N58" s="146" t="e">
        <f>DIST_ALC_AUT!F60/COMB_CORR!K21</f>
        <v>#REF!</v>
      </c>
      <c r="O58" s="146" t="e">
        <f>DIST_ALC_UTI!F60/COMB_CORR!K21</f>
        <v>#DIV/0!</v>
      </c>
      <c r="P58" s="146" t="e">
        <f t="shared" si="19"/>
        <v>#REF!</v>
      </c>
    </row>
    <row r="59" spans="1:16" s="1" customFormat="1">
      <c r="A59" s="73" t="s">
        <v>32</v>
      </c>
      <c r="B59" s="146">
        <f>DIST_ALC_AUT!B61/COMB_CORR!G22</f>
        <v>0.80098617133876171</v>
      </c>
      <c r="C59" s="146">
        <f>DIST_ALC_UTI!B61/COMB_CORR!G22</f>
        <v>8.2472132283959755E-3</v>
      </c>
      <c r="D59" s="146">
        <f t="shared" si="15"/>
        <v>0.80923338456715765</v>
      </c>
      <c r="E59" s="146">
        <f>DIST_ALC_AUT!C61/COMB_CORR!H22</f>
        <v>1.0719020620023065</v>
      </c>
      <c r="F59" s="146">
        <f>DIST_ALC_UTI!C61/COMB_CORR!H22</f>
        <v>1.2094692220332005E-2</v>
      </c>
      <c r="G59" s="146">
        <f t="shared" si="16"/>
        <v>1.0839967542226385</v>
      </c>
      <c r="H59" s="146">
        <f>DIST_ALC_AUT!D61/COMB_CORR!I22</f>
        <v>1.1535812734074908</v>
      </c>
      <c r="I59" s="146">
        <f>DIST_ALC_UTI!D61/COMB_CORR!I22</f>
        <v>1.6027674857303879E-2</v>
      </c>
      <c r="J59" s="146">
        <f t="shared" si="17"/>
        <v>1.1696089482647947</v>
      </c>
      <c r="K59" s="146" t="e">
        <f>DIST_ALC_AUT!E61/COMB_CORR!J22</f>
        <v>#DIV/0!</v>
      </c>
      <c r="L59" s="146" t="e">
        <f>DIST_ALC_UTI!E61/COMB_CORR!J22</f>
        <v>#DIV/0!</v>
      </c>
      <c r="M59" s="146" t="e">
        <f t="shared" si="18"/>
        <v>#DIV/0!</v>
      </c>
      <c r="N59" s="146" t="e">
        <f>DIST_ALC_AUT!F61/COMB_CORR!K22</f>
        <v>#REF!</v>
      </c>
      <c r="O59" s="146" t="e">
        <f>DIST_ALC_UTI!F61/COMB_CORR!K22</f>
        <v>#DIV/0!</v>
      </c>
      <c r="P59" s="146" t="e">
        <f t="shared" si="19"/>
        <v>#REF!</v>
      </c>
    </row>
    <row r="60" spans="1:16" s="1" customFormat="1">
      <c r="A60" s="75" t="s">
        <v>40</v>
      </c>
      <c r="B60" s="142">
        <f>DIST_ALC_AUT!B62/COMB_CORR!G23</f>
        <v>1.4536687549748879</v>
      </c>
      <c r="C60" s="142">
        <f>DIST_ALC_UTI!B62/COMB_CORR!G23</f>
        <v>2.706626077813315E-2</v>
      </c>
      <c r="D60" s="142">
        <f t="shared" si="15"/>
        <v>1.480735015753021</v>
      </c>
      <c r="E60" s="142">
        <f>DIST_ALC_AUT!C62/COMB_CORR!H23</f>
        <v>1.7390653024097242</v>
      </c>
      <c r="F60" s="142">
        <f>DIST_ALC_UTI!C62/COMB_CORR!H23</f>
        <v>3.4987081765783683E-2</v>
      </c>
      <c r="G60" s="142">
        <f t="shared" si="16"/>
        <v>1.7740523841755078</v>
      </c>
      <c r="H60" s="142">
        <f>DIST_ALC_AUT!D62/COMB_CORR!I23</f>
        <v>0.39777723050213026</v>
      </c>
      <c r="I60" s="142">
        <f>DIST_ALC_UTI!D62/COMB_CORR!I23</f>
        <v>2.9315717803148991E-3</v>
      </c>
      <c r="J60" s="142">
        <f t="shared" si="17"/>
        <v>0.40070880228244515</v>
      </c>
      <c r="K60" s="142" t="e">
        <f>DIST_ALC_AUT!E62/COMB_CORR!J23</f>
        <v>#DIV/0!</v>
      </c>
      <c r="L60" s="142" t="e">
        <f>DIST_ALC_UTI!E62/COMB_CORR!J23</f>
        <v>#DIV/0!</v>
      </c>
      <c r="M60" s="142" t="e">
        <f t="shared" si="18"/>
        <v>#DIV/0!</v>
      </c>
      <c r="N60" s="142" t="e">
        <f>DIST_ALC_AUT!F62/COMB_CORR!K23</f>
        <v>#REF!</v>
      </c>
      <c r="O60" s="142" t="e">
        <f>DIST_ALC_UTI!F62/COMB_CORR!K23</f>
        <v>#DIV/0!</v>
      </c>
      <c r="P60" s="142" t="e">
        <f t="shared" si="19"/>
        <v>#REF!</v>
      </c>
    </row>
    <row r="61" spans="1:16" s="1" customFormat="1">
      <c r="A61" s="73" t="s">
        <v>26</v>
      </c>
      <c r="B61" s="146">
        <f>DIST_ALC_AUT!B63/COMB_CORR!G24</f>
        <v>1.9284126203256582</v>
      </c>
      <c r="C61" s="146">
        <f>DIST_ALC_UTI!B63/COMB_CORR!G24</f>
        <v>2.4445657315933539E-2</v>
      </c>
      <c r="D61" s="146">
        <f t="shared" si="15"/>
        <v>1.9528582776415917</v>
      </c>
      <c r="E61" s="146">
        <f>DIST_ALC_AUT!C63/COMB_CORR!H24</f>
        <v>2.8956767504922873</v>
      </c>
      <c r="F61" s="146">
        <f>DIST_ALC_UTI!C63/COMB_CORR!H24</f>
        <v>3.9432064734021673E-2</v>
      </c>
      <c r="G61" s="146">
        <f t="shared" si="16"/>
        <v>2.9351088152263092</v>
      </c>
      <c r="H61" s="146">
        <f>DIST_ALC_AUT!D63/COMB_CORR!I24</f>
        <v>2.180443577581582</v>
      </c>
      <c r="I61" s="146">
        <f>DIST_ALC_UTI!D63/COMB_CORR!I24</f>
        <v>3.530507313648136E-2</v>
      </c>
      <c r="J61" s="146">
        <f t="shared" si="17"/>
        <v>2.2157486507180635</v>
      </c>
      <c r="K61" s="146" t="e">
        <f>DIST_ALC_AUT!E63/COMB_CORR!J24</f>
        <v>#DIV/0!</v>
      </c>
      <c r="L61" s="146" t="e">
        <f>DIST_ALC_UTI!E63/COMB_CORR!J24</f>
        <v>#DIV/0!</v>
      </c>
      <c r="M61" s="146" t="e">
        <f t="shared" si="18"/>
        <v>#DIV/0!</v>
      </c>
      <c r="N61" s="146" t="e">
        <f>DIST_ALC_AUT!F63/COMB_CORR!K24</f>
        <v>#REF!</v>
      </c>
      <c r="O61" s="146" t="e">
        <f>DIST_ALC_UTI!F63/COMB_CORR!K24</f>
        <v>#DIV/0!</v>
      </c>
      <c r="P61" s="146" t="e">
        <f t="shared" si="19"/>
        <v>#REF!</v>
      </c>
    </row>
    <row r="62" spans="1:16" s="1" customFormat="1">
      <c r="A62" s="73" t="s">
        <v>18</v>
      </c>
      <c r="B62" s="146">
        <f>DIST_ALC_AUT!B64/COMB_CORR!G25</f>
        <v>1.9483238272840457</v>
      </c>
      <c r="C62" s="146">
        <f>DIST_ALC_UTI!B64/COMB_CORR!G25</f>
        <v>3.1950678244062267E-2</v>
      </c>
      <c r="D62" s="146">
        <f t="shared" si="15"/>
        <v>1.9802745055281079</v>
      </c>
      <c r="E62" s="146">
        <f>DIST_ALC_AUT!C64/COMB_CORR!H25</f>
        <v>2.3374610959865518</v>
      </c>
      <c r="F62" s="146">
        <f>DIST_ALC_UTI!C64/COMB_CORR!H25</f>
        <v>4.2116523602924692E-2</v>
      </c>
      <c r="G62" s="146">
        <f t="shared" si="16"/>
        <v>2.3795776195894764</v>
      </c>
      <c r="H62" s="146">
        <f>DIST_ALC_AUT!D64/COMB_CORR!I25</f>
        <v>0.36885820820639825</v>
      </c>
      <c r="I62" s="146">
        <f>DIST_ALC_UTI!D64/COMB_CORR!I25</f>
        <v>3.0090861160299437E-3</v>
      </c>
      <c r="J62" s="146">
        <f t="shared" si="17"/>
        <v>0.37186729432242821</v>
      </c>
      <c r="K62" s="146" t="e">
        <f>DIST_ALC_AUT!E64/COMB_CORR!J25</f>
        <v>#DIV/0!</v>
      </c>
      <c r="L62" s="146" t="e">
        <f>DIST_ALC_UTI!E64/COMB_CORR!J25</f>
        <v>#DIV/0!</v>
      </c>
      <c r="M62" s="146" t="e">
        <f t="shared" si="18"/>
        <v>#DIV/0!</v>
      </c>
      <c r="N62" s="146" t="e">
        <f>DIST_ALC_AUT!F64/COMB_CORR!K25</f>
        <v>#REF!</v>
      </c>
      <c r="O62" s="146" t="e">
        <f>DIST_ALC_UTI!F64/COMB_CORR!K25</f>
        <v>#DIV/0!</v>
      </c>
      <c r="P62" s="146" t="e">
        <f t="shared" si="19"/>
        <v>#REF!</v>
      </c>
    </row>
    <row r="63" spans="1:16" s="1" customFormat="1">
      <c r="A63" s="73" t="s">
        <v>12</v>
      </c>
      <c r="B63" s="146">
        <f>DIST_ALC_AUT!B65/COMB_CORR!G26</f>
        <v>0.67098420344415055</v>
      </c>
      <c r="C63" s="146">
        <f>DIST_ALC_UTI!B65/COMB_CORR!G26</f>
        <v>3.4547448565331066E-3</v>
      </c>
      <c r="D63" s="146">
        <f t="shared" si="15"/>
        <v>0.67443894830068363</v>
      </c>
      <c r="E63" s="146">
        <f>DIST_ALC_AUT!C65/COMB_CORR!H26</f>
        <v>0.95076949033006342</v>
      </c>
      <c r="F63" s="146">
        <f>DIST_ALC_UTI!C65/COMB_CORR!H26</f>
        <v>5.2117414145155258E-3</v>
      </c>
      <c r="G63" s="146">
        <f t="shared" si="16"/>
        <v>0.95598123174457894</v>
      </c>
      <c r="H63" s="146">
        <f>DIST_ALC_AUT!D65/COMB_CORR!I26</f>
        <v>0.81949277318863056</v>
      </c>
      <c r="I63" s="146">
        <f>DIST_ALC_UTI!D65/COMB_CORR!I26</f>
        <v>5.2309792663581579E-3</v>
      </c>
      <c r="J63" s="146">
        <f t="shared" si="17"/>
        <v>0.82472375245498875</v>
      </c>
      <c r="K63" s="146" t="e">
        <f>DIST_ALC_AUT!E65/COMB_CORR!J26</f>
        <v>#DIV/0!</v>
      </c>
      <c r="L63" s="146" t="e">
        <f>DIST_ALC_UTI!E65/COMB_CORR!J26</f>
        <v>#DIV/0!</v>
      </c>
      <c r="M63" s="146" t="e">
        <f t="shared" si="18"/>
        <v>#DIV/0!</v>
      </c>
      <c r="N63" s="146" t="e">
        <f>DIST_ALC_AUT!F65/COMB_CORR!K26</f>
        <v>#REF!</v>
      </c>
      <c r="O63" s="146" t="e">
        <f>DIST_ALC_UTI!F65/COMB_CORR!K26</f>
        <v>#DIV/0!</v>
      </c>
      <c r="P63" s="146" t="e">
        <f t="shared" si="19"/>
        <v>#REF!</v>
      </c>
    </row>
    <row r="64" spans="1:16" s="1" customFormat="1">
      <c r="A64" s="73" t="s">
        <v>10</v>
      </c>
      <c r="B64" s="146">
        <f>DIST_ALC_AUT!B66/COMB_CORR!G27</f>
        <v>1.369376494904937</v>
      </c>
      <c r="C64" s="146">
        <f>DIST_ALC_UTI!B66/COMB_CORR!G27</f>
        <v>2.735703365105472E-2</v>
      </c>
      <c r="D64" s="146">
        <f t="shared" si="15"/>
        <v>1.3967335285559916</v>
      </c>
      <c r="E64" s="146">
        <f>DIST_ALC_AUT!C66/COMB_CORR!H27</f>
        <v>1.6162811274415021</v>
      </c>
      <c r="F64" s="146">
        <f>DIST_ALC_UTI!C66/COMB_CORR!H27</f>
        <v>3.4697595203388144E-2</v>
      </c>
      <c r="G64" s="146">
        <f t="shared" si="16"/>
        <v>1.6509787226448902</v>
      </c>
      <c r="H64" s="146">
        <f>DIST_ALC_AUT!D66/COMB_CORR!I27</f>
        <v>0.36227954307796462</v>
      </c>
      <c r="I64" s="146">
        <f>DIST_ALC_UTI!D66/COMB_CORR!I27</f>
        <v>2.5266037748070277E-3</v>
      </c>
      <c r="J64" s="146">
        <f t="shared" si="17"/>
        <v>0.36480614685277163</v>
      </c>
      <c r="K64" s="146" t="e">
        <f>DIST_ALC_AUT!E66/COMB_CORR!J27</f>
        <v>#DIV/0!</v>
      </c>
      <c r="L64" s="146" t="e">
        <f>DIST_ALC_UTI!E66/COMB_CORR!J27</f>
        <v>#DIV/0!</v>
      </c>
      <c r="M64" s="146" t="e">
        <f t="shared" si="18"/>
        <v>#DIV/0!</v>
      </c>
      <c r="N64" s="146" t="e">
        <f>DIST_ALC_AUT!F66/COMB_CORR!K27</f>
        <v>#REF!</v>
      </c>
      <c r="O64" s="146" t="e">
        <f>DIST_ALC_UTI!F66/COMB_CORR!K27</f>
        <v>#DIV/0!</v>
      </c>
      <c r="P64" s="146" t="e">
        <f t="shared" si="19"/>
        <v>#REF!</v>
      </c>
    </row>
    <row r="65" spans="1:16" s="1" customFormat="1">
      <c r="A65" s="75" t="s">
        <v>41</v>
      </c>
      <c r="B65" s="142">
        <f>DIST_ALC_AUT!B67/COMB_CORR!G28</f>
        <v>0.74842392847368855</v>
      </c>
      <c r="C65" s="142">
        <f>DIST_ALC_UTI!B67/COMB_CORR!G28</f>
        <v>5.9060087593854095E-3</v>
      </c>
      <c r="D65" s="142">
        <f t="shared" si="15"/>
        <v>0.75432993723307395</v>
      </c>
      <c r="E65" s="142">
        <f>DIST_ALC_AUT!C67/COMB_CORR!H28</f>
        <v>1.0028901646603818</v>
      </c>
      <c r="F65" s="142">
        <f>DIST_ALC_UTI!C67/COMB_CORR!H28</f>
        <v>8.8816579619255664E-3</v>
      </c>
      <c r="G65" s="142">
        <f t="shared" si="16"/>
        <v>1.0117718226223074</v>
      </c>
      <c r="H65" s="142">
        <f>DIST_ALC_AUT!D67/COMB_CORR!I28</f>
        <v>1.2827876619729259</v>
      </c>
      <c r="I65" s="142">
        <f>DIST_ALC_UTI!D67/COMB_CORR!I28</f>
        <v>1.3635418539070241E-2</v>
      </c>
      <c r="J65" s="142">
        <f t="shared" si="17"/>
        <v>1.2964230805119961</v>
      </c>
      <c r="K65" s="142" t="e">
        <f>DIST_ALC_AUT!E67/COMB_CORR!J28</f>
        <v>#DIV/0!</v>
      </c>
      <c r="L65" s="142" t="e">
        <f>DIST_ALC_UTI!E67/COMB_CORR!J28</f>
        <v>#DIV/0!</v>
      </c>
      <c r="M65" s="142" t="e">
        <f t="shared" si="18"/>
        <v>#DIV/0!</v>
      </c>
      <c r="N65" s="142" t="e">
        <f>DIST_ALC_AUT!F67/COMB_CORR!K28</f>
        <v>#REF!</v>
      </c>
      <c r="O65" s="142" t="e">
        <f>DIST_ALC_UTI!F67/COMB_CORR!K28</f>
        <v>#DIV/0!</v>
      </c>
      <c r="P65" s="142" t="e">
        <f t="shared" si="19"/>
        <v>#REF!</v>
      </c>
    </row>
    <row r="66" spans="1:16" s="1" customFormat="1">
      <c r="A66" s="73" t="s">
        <v>22</v>
      </c>
      <c r="B66" s="146">
        <f>DIST_ALC_AUT!B68/COMB_CORR!G29</f>
        <v>0.40499681946953919</v>
      </c>
      <c r="C66" s="146">
        <f>DIST_ALC_UTI!B68/COMB_CORR!G29</f>
        <v>2.0769980870279569E-3</v>
      </c>
      <c r="D66" s="146">
        <f t="shared" si="15"/>
        <v>0.40707381755656713</v>
      </c>
      <c r="E66" s="146">
        <f>DIST_ALC_AUT!C68/COMB_CORR!H29</f>
        <v>0.54588611325253056</v>
      </c>
      <c r="F66" s="146">
        <f>DIST_ALC_UTI!C68/COMB_CORR!H29</f>
        <v>3.1159129998031411E-3</v>
      </c>
      <c r="G66" s="146">
        <f t="shared" si="16"/>
        <v>0.54900202625233374</v>
      </c>
      <c r="H66" s="146">
        <f>DIST_ALC_AUT!D68/COMB_CORR!I29</f>
        <v>0.70546327847456103</v>
      </c>
      <c r="I66" s="146">
        <f>DIST_ALC_UTI!D68/COMB_CORR!I29</f>
        <v>4.7543059575349059E-3</v>
      </c>
      <c r="J66" s="146">
        <f t="shared" si="17"/>
        <v>0.71021758443209593</v>
      </c>
      <c r="K66" s="146" t="e">
        <f>DIST_ALC_AUT!E68/COMB_CORR!J29</f>
        <v>#DIV/0!</v>
      </c>
      <c r="L66" s="146" t="e">
        <f>DIST_ALC_UTI!E68/COMB_CORR!J29</f>
        <v>#DIV/0!</v>
      </c>
      <c r="M66" s="146" t="e">
        <f t="shared" si="18"/>
        <v>#DIV/0!</v>
      </c>
      <c r="N66" s="146" t="e">
        <f>DIST_ALC_AUT!F68/COMB_CORR!K29</f>
        <v>#REF!</v>
      </c>
      <c r="O66" s="146" t="e">
        <f>DIST_ALC_UTI!F68/COMB_CORR!K29</f>
        <v>#DIV/0!</v>
      </c>
      <c r="P66" s="146" t="e">
        <f t="shared" si="19"/>
        <v>#REF!</v>
      </c>
    </row>
    <row r="67" spans="1:16" s="1" customFormat="1">
      <c r="A67" s="73" t="s">
        <v>13</v>
      </c>
      <c r="B67" s="146">
        <f>DIST_ALC_AUT!B69/COMB_CORR!G30</f>
        <v>7.6682832596482813</v>
      </c>
      <c r="C67" s="146">
        <f>DIST_ALC_UTI!B69/COMB_CORR!G30</f>
        <v>6.2346849972018337E-2</v>
      </c>
      <c r="D67" s="146">
        <f t="shared" si="15"/>
        <v>7.7306301096203001</v>
      </c>
      <c r="E67" s="146">
        <f>DIST_ALC_AUT!C69/COMB_CORR!H30</f>
        <v>11.772788302935542</v>
      </c>
      <c r="F67" s="146">
        <f>DIST_ALC_UTI!C69/COMB_CORR!H30</f>
        <v>0.10608692656641645</v>
      </c>
      <c r="G67" s="146">
        <f t="shared" si="16"/>
        <v>11.878875229501958</v>
      </c>
      <c r="H67" s="146">
        <f>DIST_ALC_AUT!D69/COMB_CORR!I30</f>
        <v>11.839421007032472</v>
      </c>
      <c r="I67" s="146">
        <f>DIST_ALC_UTI!D69/COMB_CORR!I30</f>
        <v>0.12586990932914716</v>
      </c>
      <c r="J67" s="146">
        <f t="shared" si="17"/>
        <v>11.965290916361619</v>
      </c>
      <c r="K67" s="146" t="e">
        <f>DIST_ALC_AUT!E69/COMB_CORR!J30</f>
        <v>#DIV/0!</v>
      </c>
      <c r="L67" s="146" t="e">
        <f>DIST_ALC_UTI!E69/COMB_CORR!J30</f>
        <v>#DIV/0!</v>
      </c>
      <c r="M67" s="146" t="e">
        <f t="shared" si="18"/>
        <v>#DIV/0!</v>
      </c>
      <c r="N67" s="146" t="e">
        <f>DIST_ALC_AUT!F69/COMB_CORR!K30</f>
        <v>#REF!</v>
      </c>
      <c r="O67" s="146" t="e">
        <f>DIST_ALC_UTI!F69/COMB_CORR!K30</f>
        <v>#DIV/0!</v>
      </c>
      <c r="P67" s="146" t="e">
        <f t="shared" si="19"/>
        <v>#REF!</v>
      </c>
    </row>
    <row r="68" spans="1:16" s="1" customFormat="1">
      <c r="A68" s="73" t="s">
        <v>14</v>
      </c>
      <c r="B68" s="146">
        <f>DIST_ALC_AUT!B70/COMB_CORR!G31</f>
        <v>3.7289360811283689</v>
      </c>
      <c r="C68" s="146">
        <f>DIST_ALC_UTI!B70/COMB_CORR!G31</f>
        <v>5.2605994885778037E-2</v>
      </c>
      <c r="D68" s="146">
        <f t="shared" si="15"/>
        <v>3.7815420760141469</v>
      </c>
      <c r="E68" s="146">
        <f>DIST_ALC_AUT!C70/COMB_CORR!H31</f>
        <v>3.9873500392771661</v>
      </c>
      <c r="F68" s="146">
        <f>DIST_ALC_UTI!C70/COMB_CORR!H31</f>
        <v>6.4011362316502687E-2</v>
      </c>
      <c r="G68" s="146">
        <f t="shared" si="16"/>
        <v>4.0513614015936685</v>
      </c>
      <c r="H68" s="146">
        <f>DIST_ALC_AUT!D70/COMB_CORR!I31</f>
        <v>4.7265811822850594</v>
      </c>
      <c r="I68" s="146">
        <f>DIST_ALC_UTI!D70/COMB_CORR!I31</f>
        <v>9.3299058094984955E-2</v>
      </c>
      <c r="J68" s="146">
        <f t="shared" si="17"/>
        <v>4.8198802403800443</v>
      </c>
      <c r="K68" s="146" t="e">
        <f>DIST_ALC_AUT!E70/COMB_CORR!J31</f>
        <v>#DIV/0!</v>
      </c>
      <c r="L68" s="146" t="e">
        <f>DIST_ALC_UTI!E70/COMB_CORR!J31</f>
        <v>#DIV/0!</v>
      </c>
      <c r="M68" s="146" t="e">
        <f t="shared" si="18"/>
        <v>#DIV/0!</v>
      </c>
      <c r="N68" s="146" t="e">
        <f>DIST_ALC_AUT!F70/COMB_CORR!K31</f>
        <v>#REF!</v>
      </c>
      <c r="O68" s="146" t="e">
        <f>DIST_ALC_UTI!F70/COMB_CORR!K31</f>
        <v>#DIV/0!</v>
      </c>
      <c r="P68" s="146" t="e">
        <f t="shared" si="19"/>
        <v>#REF!</v>
      </c>
    </row>
    <row r="69" spans="1:16" s="1" customFormat="1">
      <c r="A69" s="75" t="s">
        <v>42</v>
      </c>
      <c r="B69" s="142">
        <f>DIST_ALC_AUT!B71/COMB_CORR!G32</f>
        <v>1.0444092883557559</v>
      </c>
      <c r="C69" s="142">
        <f>DIST_ALC_UTI!B71/COMB_CORR!G32</f>
        <v>2.3587337483993605E-2</v>
      </c>
      <c r="D69" s="142">
        <f t="shared" si="15"/>
        <v>1.0679966258397495</v>
      </c>
      <c r="E69" s="142">
        <f>DIST_ALC_AUT!C71/COMB_CORR!H32</f>
        <v>1.1683521335435776</v>
      </c>
      <c r="F69" s="142">
        <f>DIST_ALC_UTI!C71/COMB_CORR!H32</f>
        <v>2.9849872182348199E-2</v>
      </c>
      <c r="G69" s="142">
        <f t="shared" si="16"/>
        <v>1.1982020057259257</v>
      </c>
      <c r="H69" s="142">
        <f>DIST_ALC_AUT!D71/COMB_CORR!I32</f>
        <v>0.25000076041748293</v>
      </c>
      <c r="I69" s="142">
        <f>DIST_ALC_UTI!D71/COMB_CORR!I32</f>
        <v>3.2803131234605274E-3</v>
      </c>
      <c r="J69" s="142">
        <f t="shared" si="17"/>
        <v>0.25328107354094348</v>
      </c>
      <c r="K69" s="142" t="e">
        <f>DIST_ALC_AUT!E71/COMB_CORR!J32</f>
        <v>#DIV/0!</v>
      </c>
      <c r="L69" s="142" t="e">
        <f>DIST_ALC_UTI!E71/COMB_CORR!J32</f>
        <v>#DIV/0!</v>
      </c>
      <c r="M69" s="142" t="e">
        <f t="shared" si="18"/>
        <v>#DIV/0!</v>
      </c>
      <c r="N69" s="142" t="e">
        <f>DIST_ALC_AUT!F71/COMB_CORR!K32</f>
        <v>#REF!</v>
      </c>
      <c r="O69" s="142" t="e">
        <f>DIST_ALC_UTI!F71/COMB_CORR!K32</f>
        <v>#DIV/0!</v>
      </c>
      <c r="P69" s="142" t="e">
        <f t="shared" si="19"/>
        <v>#REF!</v>
      </c>
    </row>
    <row r="70" spans="1:16" s="1" customFormat="1">
      <c r="A70" s="73" t="s">
        <v>11</v>
      </c>
      <c r="B70" s="146">
        <f>DIST_ALC_AUT!B72/COMB_CORR!G33</f>
        <v>0.77334519456563044</v>
      </c>
      <c r="C70" s="146">
        <f>DIST_ALC_UTI!B72/COMB_CORR!G33</f>
        <v>1.1432636412331356E-2</v>
      </c>
      <c r="D70" s="146">
        <f t="shared" si="15"/>
        <v>0.78477783097796183</v>
      </c>
      <c r="E70" s="146">
        <f>DIST_ALC_AUT!C72/COMB_CORR!H33</f>
        <v>0.92825484570259997</v>
      </c>
      <c r="F70" s="146">
        <f>DIST_ALC_UTI!C72/COMB_CORR!H33</f>
        <v>1.4732126074866538E-2</v>
      </c>
      <c r="G70" s="146">
        <f t="shared" si="16"/>
        <v>0.94298697177746649</v>
      </c>
      <c r="H70" s="146">
        <f>DIST_ALC_AUT!D72/COMB_CORR!I33</f>
        <v>1.1857293038589489</v>
      </c>
      <c r="I70" s="146">
        <f>DIST_ALC_UTI!D72/COMB_CORR!I33</f>
        <v>2.1284679886812419E-2</v>
      </c>
      <c r="J70" s="146">
        <f t="shared" si="17"/>
        <v>1.2070139837457614</v>
      </c>
      <c r="K70" s="146" t="e">
        <f>DIST_ALC_AUT!E72/COMB_CORR!J33</f>
        <v>#DIV/0!</v>
      </c>
      <c r="L70" s="146" t="e">
        <f>DIST_ALC_UTI!E72/COMB_CORR!J33</f>
        <v>#DIV/0!</v>
      </c>
      <c r="M70" s="146" t="e">
        <f t="shared" si="18"/>
        <v>#DIV/0!</v>
      </c>
      <c r="N70" s="146" t="e">
        <f>DIST_ALC_AUT!F72/COMB_CORR!K33</f>
        <v>#REF!</v>
      </c>
      <c r="O70" s="146" t="e">
        <f>DIST_ALC_UTI!F72/COMB_CORR!K33</f>
        <v>#DIV/0!</v>
      </c>
      <c r="P70" s="146" t="e">
        <f t="shared" si="19"/>
        <v>#REF!</v>
      </c>
    </row>
    <row r="71" spans="1:16" s="1" customFormat="1">
      <c r="A71" s="73" t="s">
        <v>20</v>
      </c>
      <c r="B71" s="146">
        <f>DIST_ALC_AUT!B73/COMB_CORR!G34</f>
        <v>1.1447747764498482</v>
      </c>
      <c r="C71" s="146">
        <f>DIST_ALC_UTI!B73/COMB_CORR!G34</f>
        <v>2.2083865154942546E-2</v>
      </c>
      <c r="D71" s="146">
        <f t="shared" si="15"/>
        <v>1.1668586416047908</v>
      </c>
      <c r="E71" s="146">
        <f>DIST_ALC_AUT!C73/COMB_CORR!H34</f>
        <v>1.322749484387759</v>
      </c>
      <c r="F71" s="146">
        <f>DIST_ALC_UTI!C73/COMB_CORR!H34</f>
        <v>3.0236247007393965E-2</v>
      </c>
      <c r="G71" s="146">
        <f t="shared" si="16"/>
        <v>1.352985731395153</v>
      </c>
      <c r="H71" s="146">
        <f>DIST_ALC_AUT!D73/COMB_CORR!I34</f>
        <v>0.20453143126313533</v>
      </c>
      <c r="I71" s="146">
        <f>DIST_ALC_UTI!D73/COMB_CORR!I34</f>
        <v>1.945691177967598E-3</v>
      </c>
      <c r="J71" s="146">
        <f t="shared" si="17"/>
        <v>0.20647712244110292</v>
      </c>
      <c r="K71" s="146" t="e">
        <f>DIST_ALC_AUT!E73/COMB_CORR!J34</f>
        <v>#DIV/0!</v>
      </c>
      <c r="L71" s="146" t="e">
        <f>DIST_ALC_UTI!E73/COMB_CORR!J34</f>
        <v>#DIV/0!</v>
      </c>
      <c r="M71" s="146" t="e">
        <f t="shared" si="18"/>
        <v>#DIV/0!</v>
      </c>
      <c r="N71" s="146" t="e">
        <f>DIST_ALC_AUT!F73/COMB_CORR!K34</f>
        <v>#REF!</v>
      </c>
      <c r="O71" s="146" t="e">
        <f>DIST_ALC_UTI!F73/COMB_CORR!K34</f>
        <v>#DIV/0!</v>
      </c>
      <c r="P71" s="146" t="e">
        <f t="shared" si="19"/>
        <v>#REF!</v>
      </c>
    </row>
    <row r="72" spans="1:16" s="1" customFormat="1">
      <c r="A72" s="73" t="s">
        <v>24</v>
      </c>
      <c r="B72" s="146">
        <f>DIST_ALC_AUT!B74/COMB_CORR!G35</f>
        <v>0.92157486252305276</v>
      </c>
      <c r="C72" s="146">
        <f>DIST_ALC_UTI!B74/COMB_CORR!G35</f>
        <v>2.9927244783524539E-2</v>
      </c>
      <c r="D72" s="146">
        <f t="shared" si="15"/>
        <v>0.95150210730657725</v>
      </c>
      <c r="E72" s="146">
        <f>DIST_ALC_AUT!C74/COMB_CORR!H35</f>
        <v>1.0106703025658748</v>
      </c>
      <c r="F72" s="146">
        <f>DIST_ALC_UTI!C74/COMB_CORR!H35</f>
        <v>3.5193738715910902E-2</v>
      </c>
      <c r="G72" s="146">
        <f t="shared" si="16"/>
        <v>1.0458640412817857</v>
      </c>
      <c r="H72" s="146">
        <f>DIST_ALC_AUT!D74/COMB_CORR!I35</f>
        <v>0.12597656982931851</v>
      </c>
      <c r="I72" s="146">
        <f>DIST_ALC_UTI!D74/COMB_CORR!I35</f>
        <v>2.3064501921357655E-3</v>
      </c>
      <c r="J72" s="146">
        <f t="shared" si="17"/>
        <v>0.12828302002145428</v>
      </c>
      <c r="K72" s="146" t="e">
        <f>DIST_ALC_AUT!E74/COMB_CORR!J35</f>
        <v>#DIV/0!</v>
      </c>
      <c r="L72" s="146" t="e">
        <f>DIST_ALC_UTI!E74/COMB_CORR!J35</f>
        <v>#DIV/0!</v>
      </c>
      <c r="M72" s="146" t="e">
        <f t="shared" si="18"/>
        <v>#DIV/0!</v>
      </c>
      <c r="N72" s="146" t="e">
        <f>DIST_ALC_AUT!F74/COMB_CORR!K35</f>
        <v>#REF!</v>
      </c>
      <c r="O72" s="146" t="e">
        <f>DIST_ALC_UTI!F74/COMB_CORR!K35</f>
        <v>#DIV/0!</v>
      </c>
      <c r="P72" s="146" t="e">
        <f t="shared" si="19"/>
        <v>#REF!</v>
      </c>
    </row>
    <row r="73" spans="1:16" s="1" customFormat="1">
      <c r="A73" s="73" t="s">
        <v>25</v>
      </c>
      <c r="B73" s="146">
        <f>DIST_ALC_AUT!B75/COMB_CORR!G36</f>
        <v>0.99948384093203302</v>
      </c>
      <c r="C73" s="146">
        <f>DIST_ALC_UTI!B75/COMB_CORR!G36</f>
        <v>9.3740629227417223E-3</v>
      </c>
      <c r="D73" s="146">
        <f t="shared" si="15"/>
        <v>1.0088579038547747</v>
      </c>
      <c r="E73" s="146">
        <f>DIST_ALC_AUT!C75/COMB_CORR!H36</f>
        <v>0.75540497341907775</v>
      </c>
      <c r="F73" s="146">
        <f>DIST_ALC_UTI!C75/COMB_CORR!H36</f>
        <v>7.6811102640156606E-3</v>
      </c>
      <c r="G73" s="146">
        <f t="shared" si="16"/>
        <v>0.76308608368309339</v>
      </c>
      <c r="H73" s="146">
        <f>DIST_ALC_AUT!D75/COMB_CORR!I36</f>
        <v>0.6073291012668276</v>
      </c>
      <c r="I73" s="146">
        <f>DIST_ALC_UTI!D75/COMB_CORR!I36</f>
        <v>7.2603147533057194E-3</v>
      </c>
      <c r="J73" s="146">
        <f t="shared" si="17"/>
        <v>0.61458941602013328</v>
      </c>
      <c r="K73" s="146" t="e">
        <f>DIST_ALC_AUT!E75/COMB_CORR!J36</f>
        <v>#DIV/0!</v>
      </c>
      <c r="L73" s="146" t="e">
        <f>DIST_ALC_UTI!E75/COMB_CORR!J36</f>
        <v>#DIV/0!</v>
      </c>
      <c r="M73" s="146" t="e">
        <f t="shared" si="18"/>
        <v>#DIV/0!</v>
      </c>
      <c r="N73" s="146" t="e">
        <f>DIST_ALC_AUT!F75/COMB_CORR!K36</f>
        <v>#REF!</v>
      </c>
      <c r="O73" s="146" t="e">
        <f>DIST_ALC_UTI!F75/COMB_CORR!K36</f>
        <v>#DIV/0!</v>
      </c>
      <c r="P73" s="146" t="e">
        <f t="shared" si="19"/>
        <v>#REF!</v>
      </c>
    </row>
    <row r="74" spans="1:16" s="1" customFormat="1"/>
    <row r="75" spans="1:16" s="1" customFormat="1"/>
    <row r="76" spans="1:16" s="1" customFormat="1"/>
    <row r="77" spans="1:16" s="1" customFormat="1"/>
    <row r="78" spans="1:16" s="1" customFormat="1"/>
    <row r="79" spans="1:16" s="1" customFormat="1"/>
    <row r="80" spans="1:16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</sheetData>
  <mergeCells count="10">
    <mergeCell ref="N39:P39"/>
    <mergeCell ref="N2:P2"/>
    <mergeCell ref="B2:D2"/>
    <mergeCell ref="E2:G2"/>
    <mergeCell ref="K2:M2"/>
    <mergeCell ref="H2:J2"/>
    <mergeCell ref="B39:D39"/>
    <mergeCell ref="E39:G39"/>
    <mergeCell ref="H39:J39"/>
    <mergeCell ref="K39:M39"/>
  </mergeCells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0.39997558519241921"/>
  </sheetPr>
  <dimension ref="A1:DB80"/>
  <sheetViews>
    <sheetView showGridLines="0" zoomScale="90" zoomScaleNormal="90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5.140625" style="7" customWidth="1"/>
    <col min="3" max="3" width="22.28515625" style="7" customWidth="1"/>
    <col min="4" max="4" width="22.28515625" style="7" bestFit="1" customWidth="1"/>
    <col min="5" max="7" width="22.28515625" style="7" customWidth="1"/>
    <col min="8" max="8" width="22.7109375" style="7" bestFit="1" customWidth="1"/>
    <col min="9" max="9" width="22.7109375" style="7" customWidth="1"/>
    <col min="10" max="10" width="22.7109375" style="7" bestFit="1" customWidth="1"/>
    <col min="11" max="11" width="22.7109375" style="7" customWidth="1"/>
    <col min="12" max="12" width="22.28515625" style="7" bestFit="1" customWidth="1"/>
    <col min="13" max="13" width="22.28515625" style="1" customWidth="1"/>
    <col min="14" max="14" width="14.7109375" style="7" customWidth="1"/>
    <col min="15" max="15" width="12.7109375" style="7" bestFit="1" customWidth="1"/>
    <col min="16" max="16" width="21.140625" style="7" bestFit="1" customWidth="1"/>
    <col min="17" max="17" width="13.85546875" style="7" customWidth="1"/>
    <col min="18" max="19" width="20" style="8" bestFit="1" customWidth="1"/>
    <col min="20" max="20" width="13.42578125" style="8" customWidth="1"/>
    <col min="21" max="21" width="20" style="8" bestFit="1" customWidth="1"/>
    <col min="22" max="25" width="12.28515625" style="8" customWidth="1"/>
    <col min="26" max="26" width="13" style="8" customWidth="1"/>
    <col min="27" max="106" width="8.85546875" style="1"/>
  </cols>
  <sheetData>
    <row r="1" spans="1:85" s="1" customFormat="1" ht="15.75">
      <c r="A1" s="7"/>
      <c r="C1" s="112"/>
      <c r="D1" s="20"/>
      <c r="E1" s="20"/>
      <c r="F1" s="20"/>
      <c r="G1" s="20"/>
      <c r="H1" s="19"/>
      <c r="I1" s="19"/>
      <c r="J1" s="20"/>
      <c r="K1" s="20"/>
    </row>
    <row r="2" spans="1:85" s="1" customFormat="1" ht="15.75">
      <c r="A2" s="112" t="s">
        <v>138</v>
      </c>
      <c r="B2" s="406" t="s">
        <v>82</v>
      </c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</row>
    <row r="3" spans="1:85" s="1" customFormat="1" ht="15" customHeight="1">
      <c r="A3" s="352" t="s">
        <v>139</v>
      </c>
      <c r="B3" s="417">
        <f>ONSV_2019!$A$1</f>
        <v>2019</v>
      </c>
      <c r="C3" s="418"/>
      <c r="D3" s="418"/>
      <c r="E3" s="417">
        <f>ONSV_2020!$A$1</f>
        <v>2020</v>
      </c>
      <c r="F3" s="418"/>
      <c r="G3" s="418"/>
      <c r="H3" s="417">
        <f>ONSV_2021!$A$1</f>
        <v>2021</v>
      </c>
      <c r="I3" s="418"/>
      <c r="J3" s="418"/>
      <c r="K3" s="417">
        <f>ONSV_2022!$A$1</f>
        <v>2022</v>
      </c>
      <c r="L3" s="418"/>
      <c r="M3" s="418"/>
      <c r="N3" s="417">
        <f>ONSV_2023!$A$1</f>
        <v>2023</v>
      </c>
      <c r="O3" s="418"/>
      <c r="P3" s="418"/>
      <c r="Q3"/>
      <c r="R3"/>
    </row>
    <row r="4" spans="1:85" s="1" customFormat="1">
      <c r="A4" s="353"/>
      <c r="B4" s="83" t="s">
        <v>108</v>
      </c>
      <c r="C4" s="83" t="s">
        <v>151</v>
      </c>
      <c r="D4" s="83" t="s">
        <v>152</v>
      </c>
      <c r="E4" s="83" t="s">
        <v>108</v>
      </c>
      <c r="F4" s="83" t="s">
        <v>151</v>
      </c>
      <c r="G4" s="83" t="s">
        <v>152</v>
      </c>
      <c r="H4" s="83" t="s">
        <v>108</v>
      </c>
      <c r="I4" s="83" t="s">
        <v>151</v>
      </c>
      <c r="J4" s="83" t="s">
        <v>152</v>
      </c>
      <c r="K4" s="83" t="s">
        <v>108</v>
      </c>
      <c r="L4" s="83" t="s">
        <v>151</v>
      </c>
      <c r="M4" s="83" t="s">
        <v>152</v>
      </c>
      <c r="N4" s="83" t="s">
        <v>108</v>
      </c>
      <c r="O4" s="83" t="s">
        <v>151</v>
      </c>
      <c r="P4" s="83" t="s">
        <v>152</v>
      </c>
      <c r="Q4"/>
      <c r="R4"/>
    </row>
    <row r="5" spans="1:85" s="25" customFormat="1">
      <c r="A5" s="76" t="s">
        <v>37</v>
      </c>
      <c r="B5" s="78">
        <f>B6+B14+B24+B29+B33</f>
        <v>4146945.4338773806</v>
      </c>
      <c r="C5" s="78">
        <f>C6+C14+C24+C29+C33</f>
        <v>17734829.027954828</v>
      </c>
      <c r="D5" s="143">
        <f>B5+C5</f>
        <v>21881774.46183221</v>
      </c>
      <c r="E5" s="78">
        <f>E6+E14+E24+E29+E33</f>
        <v>4149713.620641001</v>
      </c>
      <c r="F5" s="78">
        <f>F6+F14+F24+F29+F33</f>
        <v>18233434.688035004</v>
      </c>
      <c r="G5" s="143">
        <f>E5+F5</f>
        <v>22383148.308676004</v>
      </c>
      <c r="H5" s="78">
        <f>H6+H14+H24+H29+H33</f>
        <v>4147018.5516647543</v>
      </c>
      <c r="I5" s="78">
        <f>I6+I14+I24+I29+I33</f>
        <v>1931471.7064594342</v>
      </c>
      <c r="J5" s="143">
        <f>H5+I5</f>
        <v>6078490.2581241885</v>
      </c>
      <c r="K5" s="78">
        <f>K6+K14+K24+K29+K33</f>
        <v>3048248.1604482303</v>
      </c>
      <c r="L5" s="78">
        <f>L6+L14+L24+L29+L33</f>
        <v>30940323.605165705</v>
      </c>
      <c r="M5" s="143">
        <f>K5+L5</f>
        <v>33988571.765613936</v>
      </c>
      <c r="N5" s="78" t="e">
        <f>N6+N14+N24+N29+N33</f>
        <v>#REF!</v>
      </c>
      <c r="O5" s="78" t="e">
        <f>O6+O14+O24+O29+O33</f>
        <v>#REF!</v>
      </c>
      <c r="P5" s="143" t="e">
        <f>N5+O5</f>
        <v>#REF!</v>
      </c>
      <c r="Q5"/>
      <c r="R5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s="25" customFormat="1">
      <c r="A6" s="76" t="s">
        <v>38</v>
      </c>
      <c r="B6" s="79">
        <f>SUM(B7:B13)</f>
        <v>67817.20591823633</v>
      </c>
      <c r="C6" s="79">
        <f>SUM(C7:C13)</f>
        <v>84954.446880132979</v>
      </c>
      <c r="D6" s="143">
        <f>B6+C6</f>
        <v>152771.65279836929</v>
      </c>
      <c r="E6" s="79">
        <f>SUM(E7:E13)</f>
        <v>67889.267346054723</v>
      </c>
      <c r="F6" s="79">
        <f>SUM(F7:F13)</f>
        <v>85067.941159408438</v>
      </c>
      <c r="G6" s="143">
        <f t="shared" ref="G6:G37" si="0">E6+F6</f>
        <v>152957.20850546315</v>
      </c>
      <c r="H6" s="79">
        <f>SUM(H7:H13)</f>
        <v>68008.638742226452</v>
      </c>
      <c r="I6" s="79">
        <f>SUM(I7:I13)</f>
        <v>85199.037704184797</v>
      </c>
      <c r="J6" s="143">
        <f t="shared" ref="J6:J37" si="1">H6+I6</f>
        <v>153207.67644641123</v>
      </c>
      <c r="K6" s="79">
        <f>SUM(K7:K13)</f>
        <v>54082.638128184684</v>
      </c>
      <c r="L6" s="79">
        <f>SUM(L7:L13)</f>
        <v>1545870.4377405569</v>
      </c>
      <c r="M6" s="143">
        <f t="shared" ref="M6:M37" si="2">K6+L6</f>
        <v>1599953.0758687416</v>
      </c>
      <c r="N6" s="79" t="e">
        <f>SUM(N7:N13)</f>
        <v>#REF!</v>
      </c>
      <c r="O6" s="79" t="e">
        <f>SUM(O7:O13)</f>
        <v>#REF!</v>
      </c>
      <c r="P6" s="143" t="e">
        <f t="shared" ref="P6:P37" si="3">N6+O6</f>
        <v>#REF!</v>
      </c>
      <c r="Q6"/>
      <c r="R6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s="1" customFormat="1">
      <c r="A7" s="77" t="s">
        <v>23</v>
      </c>
      <c r="B7" s="129">
        <f>(DEN!$C5)*ONSV_2019!I6</f>
        <v>3609.0989929314769</v>
      </c>
      <c r="C7" s="129">
        <f>DEN!$C5*ONSV_2019!$H6*(IF(FLEX!D7="GAS",0.05,0.95))</f>
        <v>4271.1993456580421</v>
      </c>
      <c r="D7" s="143">
        <f t="shared" ref="D7:D37" si="4">B7+C7</f>
        <v>7880.2983385895186</v>
      </c>
      <c r="E7" s="129">
        <f>(DEN!$C40)*ONSV_2020!I6</f>
        <v>3616.7678942519869</v>
      </c>
      <c r="F7" s="129">
        <f>DEN!$C5*ONSV_2020!$H6*(IF(FLEX!G7="GAS",0.05,0.95))</f>
        <v>4277.2438273837633</v>
      </c>
      <c r="G7" s="143">
        <f t="shared" si="0"/>
        <v>7894.0117216357503</v>
      </c>
      <c r="H7" s="129">
        <f>(DEN!$C75)*ONSV_2021!I6</f>
        <v>3626.2805712069244</v>
      </c>
      <c r="I7" s="129">
        <f>DEN!$C5*ONSV_2021!$H6*(IF(FLEX!J7="GAS",0.05,0.95))</f>
        <v>4283.0993122253858</v>
      </c>
      <c r="J7" s="143">
        <f t="shared" si="1"/>
        <v>7909.3798834323097</v>
      </c>
      <c r="K7" s="129">
        <f>(DEN!$C110)*ONSV_2022!I5</f>
        <v>0</v>
      </c>
      <c r="L7" s="129">
        <f>DEN!$C5*ONSV_2022!$H5*(IF(FLEX!M7="GAS",0.05,0.95))</f>
        <v>0</v>
      </c>
      <c r="M7" s="143">
        <f t="shared" si="2"/>
        <v>0</v>
      </c>
      <c r="N7" s="81" t="e">
        <f>(DEN!$C145)*#REF!</f>
        <v>#REF!</v>
      </c>
      <c r="O7" s="129" t="e">
        <f>DEN!$C145*[2]ONSV_2023!$H6*(IF(FLEX!P7="GAS",0.05,0.95))</f>
        <v>#REF!</v>
      </c>
      <c r="P7" s="143" t="e">
        <f t="shared" si="3"/>
        <v>#REF!</v>
      </c>
      <c r="Q7"/>
      <c r="R7"/>
    </row>
    <row r="8" spans="1:85" s="1" customFormat="1">
      <c r="A8" s="77" t="s">
        <v>15</v>
      </c>
      <c r="B8" s="129">
        <f>(DEN!$C6)*ONSV_2019!I7</f>
        <v>1441.8364298328374</v>
      </c>
      <c r="C8" s="129">
        <f>DEN!$C6*ONSV_2019!$H7*(IF(FLEX!D8="GAS",0.05,0.95))</f>
        <v>4050.866286207935</v>
      </c>
      <c r="D8" s="143">
        <f t="shared" si="4"/>
        <v>5492.7027160407724</v>
      </c>
      <c r="E8" s="129">
        <f>(DEN!$C41)*ONSV_2020!I7</f>
        <v>1441.7098593805422</v>
      </c>
      <c r="F8" s="129">
        <f>DEN!$C6*ONSV_2020!$H7*(IF(FLEX!G8="GAS",0.05,0.95))</f>
        <v>4053.8722322376098</v>
      </c>
      <c r="G8" s="143">
        <f t="shared" si="0"/>
        <v>5495.5820916181519</v>
      </c>
      <c r="H8" s="129">
        <f>(DEN!$C76)*ONSV_2021!I7</f>
        <v>1448.5233560188531</v>
      </c>
      <c r="I8" s="129">
        <f>DEN!$C6*ONSV_2021!$H7*(IF(FLEX!J8="GAS",0.05,0.95))</f>
        <v>4055.7564340332901</v>
      </c>
      <c r="J8" s="143">
        <f t="shared" si="1"/>
        <v>5504.2797900521437</v>
      </c>
      <c r="K8" s="129">
        <f>(DEN!$C111)*ONSV_2022!I6</f>
        <v>3445.2655390867794</v>
      </c>
      <c r="L8" s="129">
        <f>DEN!$C6*ONSV_2022!$H6*(IF(FLEX!M8="GAS",0.05,0.95))</f>
        <v>75400.168676993737</v>
      </c>
      <c r="M8" s="143">
        <f t="shared" si="2"/>
        <v>78845.43421608051</v>
      </c>
      <c r="N8" s="81" t="e">
        <f>(DEN!$C146)*#REF!</f>
        <v>#REF!</v>
      </c>
      <c r="O8" s="129" t="e">
        <f>DEN!$C146*[2]ONSV_2023!$H7*(IF(FLEX!P8="GAS",0.05,0.95))</f>
        <v>#REF!</v>
      </c>
      <c r="P8" s="143" t="e">
        <f t="shared" si="3"/>
        <v>#REF!</v>
      </c>
      <c r="Q8"/>
      <c r="R8"/>
    </row>
    <row r="9" spans="1:85" s="1" customFormat="1">
      <c r="A9" s="77" t="s">
        <v>16</v>
      </c>
      <c r="B9" s="129">
        <f>(DEN!$C7)*ONSV_2019!I8</f>
        <v>16154.561698706017</v>
      </c>
      <c r="C9" s="129">
        <f>DEN!$C7*ONSV_2019!$H8*(IF(FLEX!D9="GAS",0.05,0.95))</f>
        <v>19186.066028880679</v>
      </c>
      <c r="D9" s="143">
        <f t="shared" si="4"/>
        <v>35340.627727586696</v>
      </c>
      <c r="E9" s="129">
        <f>(DEN!$C42)*ONSV_2020!I8</f>
        <v>16159.179657649394</v>
      </c>
      <c r="F9" s="129">
        <f>DEN!$C7*ONSV_2020!$H8*(IF(FLEX!G9="GAS",0.05,0.95))</f>
        <v>19203.734957037515</v>
      </c>
      <c r="G9" s="143">
        <f t="shared" si="0"/>
        <v>35362.91461468691</v>
      </c>
      <c r="H9" s="129">
        <f>(DEN!$C77)*ONSV_2021!I8</f>
        <v>16173.152313407632</v>
      </c>
      <c r="I9" s="129">
        <f>DEN!$C7*ONSV_2021!$H8*(IF(FLEX!J9="GAS",0.05,0.95))</f>
        <v>19228.186786075032</v>
      </c>
      <c r="J9" s="143">
        <f t="shared" si="1"/>
        <v>35401.339099482662</v>
      </c>
      <c r="K9" s="129">
        <f>(DEN!$C112)*ONSV_2022!I7</f>
        <v>6756.8553694270868</v>
      </c>
      <c r="L9" s="129">
        <f>DEN!$C7*ONSV_2022!$H7*(IF(FLEX!M9="GAS",0.05,0.95))</f>
        <v>375512.69677282771</v>
      </c>
      <c r="M9" s="143">
        <f t="shared" si="2"/>
        <v>382269.55214225478</v>
      </c>
      <c r="N9" s="81" t="e">
        <f>(DEN!$C147)*#REF!</f>
        <v>#REF!</v>
      </c>
      <c r="O9" s="129" t="e">
        <f>DEN!$C147*[2]ONSV_2023!$H8*(IF(FLEX!P9="GAS",0.05,0.95))</f>
        <v>#REF!</v>
      </c>
      <c r="P9" s="143" t="e">
        <f t="shared" si="3"/>
        <v>#REF!</v>
      </c>
      <c r="Q9"/>
      <c r="R9"/>
    </row>
    <row r="10" spans="1:85" s="1" customFormat="1">
      <c r="A10" s="77" t="s">
        <v>28</v>
      </c>
      <c r="B10" s="129">
        <f>(DEN!$C8)*ONSV_2019!I9</f>
        <v>23830.689687324564</v>
      </c>
      <c r="C10" s="129">
        <f>DEN!$C8*ONSV_2019!$H9*(IF(FLEX!D10="GAS",0.05,0.95))</f>
        <v>29441.896211895844</v>
      </c>
      <c r="D10" s="143">
        <f t="shared" si="4"/>
        <v>53272.585899220408</v>
      </c>
      <c r="E10" s="129">
        <f>(DEN!$C43)*ONSV_2020!I9</f>
        <v>23843.651555218177</v>
      </c>
      <c r="F10" s="129">
        <f>DEN!$C8*ONSV_2020!$H9*(IF(FLEX!G10="GAS",0.05,0.95))</f>
        <v>29485.434605264141</v>
      </c>
      <c r="G10" s="143">
        <f t="shared" si="0"/>
        <v>53329.086160482315</v>
      </c>
      <c r="H10" s="129">
        <f>(DEN!$C78)*ONSV_2021!I9</f>
        <v>23874.654254705925</v>
      </c>
      <c r="I10" s="129">
        <f>DEN!$C8*ONSV_2021!$H9*(IF(FLEX!J10="GAS",0.05,0.95))</f>
        <v>29542.114863267852</v>
      </c>
      <c r="J10" s="143">
        <f t="shared" si="1"/>
        <v>53416.769117973774</v>
      </c>
      <c r="K10" s="129">
        <f>(DEN!$C113)*ONSV_2022!I8</f>
        <v>25875.695147029277</v>
      </c>
      <c r="L10" s="129">
        <f>DEN!$C8*ONSV_2022!$H8*(IF(FLEX!M10="GAS",0.05,0.95))</f>
        <v>556852.23574181716</v>
      </c>
      <c r="M10" s="143">
        <f t="shared" si="2"/>
        <v>582727.9308888464</v>
      </c>
      <c r="N10" s="81" t="e">
        <f>(DEN!$C148)*#REF!</f>
        <v>#REF!</v>
      </c>
      <c r="O10" s="129" t="e">
        <f>DEN!$C148*[2]ONSV_2023!$H9*(IF(FLEX!P10="GAS",0.05,0.95))</f>
        <v>#REF!</v>
      </c>
      <c r="P10" s="143" t="e">
        <f t="shared" si="3"/>
        <v>#REF!</v>
      </c>
      <c r="Q10"/>
      <c r="R10"/>
    </row>
    <row r="11" spans="1:85" s="1" customFormat="1">
      <c r="A11" s="77" t="s">
        <v>19</v>
      </c>
      <c r="B11" s="129">
        <f>(DEN!$C9)*ONSV_2019!I10</f>
        <v>10404.17055406613</v>
      </c>
      <c r="C11" s="129">
        <f>DEN!$C9*ONSV_2019!$H10*(IF(FLEX!D11="GAS",0.05,0.95))</f>
        <v>13988.168695371416</v>
      </c>
      <c r="D11" s="143">
        <f t="shared" si="4"/>
        <v>24392.339249437544</v>
      </c>
      <c r="E11" s="129">
        <f>(DEN!$C44)*ONSV_2020!I10</f>
        <v>10427.236456026574</v>
      </c>
      <c r="F11" s="129">
        <f>DEN!$C9*ONSV_2020!$H10*(IF(FLEX!G11="GAS",0.05,0.95))</f>
        <v>14005.369719047681</v>
      </c>
      <c r="G11" s="143">
        <f t="shared" si="0"/>
        <v>24432.606175074256</v>
      </c>
      <c r="H11" s="129">
        <f>(DEN!$C79)*ONSV_2021!I10</f>
        <v>10441.923651127896</v>
      </c>
      <c r="I11" s="129">
        <f>DEN!$C9*ONSV_2021!$H10*(IF(FLEX!J11="GAS",0.05,0.95))</f>
        <v>14022.343904773126</v>
      </c>
      <c r="J11" s="143">
        <f t="shared" si="1"/>
        <v>24464.267555901024</v>
      </c>
      <c r="K11" s="129">
        <f>(DEN!$C114)*ONSV_2022!I9</f>
        <v>11037.029618797718</v>
      </c>
      <c r="L11" s="129">
        <f>DEN!$C9*ONSV_2022!$H9*(IF(FLEX!M11="GAS",0.05,0.95))</f>
        <v>265855.30020570941</v>
      </c>
      <c r="M11" s="143">
        <f t="shared" si="2"/>
        <v>276892.32982450712</v>
      </c>
      <c r="N11" s="81" t="e">
        <f>(DEN!$C149)*#REF!</f>
        <v>#REF!</v>
      </c>
      <c r="O11" s="129" t="e">
        <f>DEN!$C149*[2]ONSV_2023!$H10*(IF(FLEX!P11="GAS",0.05,0.95))</f>
        <v>#REF!</v>
      </c>
      <c r="P11" s="143" t="e">
        <f t="shared" si="3"/>
        <v>#REF!</v>
      </c>
      <c r="Q11"/>
      <c r="R11"/>
    </row>
    <row r="12" spans="1:85" s="1" customFormat="1">
      <c r="A12" s="77" t="s">
        <v>17</v>
      </c>
      <c r="B12" s="129">
        <f>(DEN!$C10)*ONSV_2019!I11</f>
        <v>1448.8200324551103</v>
      </c>
      <c r="C12" s="129">
        <f>DEN!$C10*ONSV_2019!$H11*(IF(FLEX!D12="GAS",0.05,0.95))</f>
        <v>3705.5363084317419</v>
      </c>
      <c r="D12" s="143">
        <f t="shared" si="4"/>
        <v>5154.3563408868522</v>
      </c>
      <c r="E12" s="129">
        <f>(DEN!$C45)*ONSV_2020!I11</f>
        <v>1448.6950335203173</v>
      </c>
      <c r="F12" s="129">
        <f>DEN!$C10*ONSV_2020!$H11*(IF(FLEX!G12="GAS",0.05,0.95))</f>
        <v>3709.1641098283226</v>
      </c>
      <c r="G12" s="143">
        <f t="shared" si="0"/>
        <v>5157.8591433486399</v>
      </c>
      <c r="H12" s="129">
        <f>(DEN!$C80)*ONSV_2021!I11</f>
        <v>1451.5156246331555</v>
      </c>
      <c r="I12" s="129">
        <f>DEN!$C10*ONSV_2021!$H11*(IF(FLEX!J12="GAS",0.05,0.95))</f>
        <v>3711.8420995568686</v>
      </c>
      <c r="J12" s="143">
        <f t="shared" si="1"/>
        <v>5163.3577241900239</v>
      </c>
      <c r="K12" s="129">
        <f>(DEN!$C115)*ONSV_2022!I10</f>
        <v>2839.6635248697544</v>
      </c>
      <c r="L12" s="129">
        <f>DEN!$C10*ONSV_2022!$H10*(IF(FLEX!M12="GAS",0.05,0.95))</f>
        <v>69444.069739541126</v>
      </c>
      <c r="M12" s="143">
        <f t="shared" si="2"/>
        <v>72283.733264410883</v>
      </c>
      <c r="N12" s="81" t="e">
        <f>(DEN!$C150)*#REF!</f>
        <v>#REF!</v>
      </c>
      <c r="O12" s="129" t="e">
        <f>DEN!$C150*[2]ONSV_2023!$H11*(IF(FLEX!P12="GAS",0.05,0.95))</f>
        <v>#REF!</v>
      </c>
      <c r="P12" s="143" t="e">
        <f t="shared" si="3"/>
        <v>#REF!</v>
      </c>
      <c r="Q12"/>
      <c r="R12"/>
    </row>
    <row r="13" spans="1:85" s="1" customFormat="1">
      <c r="A13" s="77" t="s">
        <v>29</v>
      </c>
      <c r="B13" s="129">
        <f>(DEN!$C11)*ONSV_2019!I12</f>
        <v>10928.028522920204</v>
      </c>
      <c r="C13" s="129">
        <f>DEN!$C11*ONSV_2019!$H12*(IF(FLEX!D13="GAS",0.05,0.95))</f>
        <v>10310.714003687322</v>
      </c>
      <c r="D13" s="143">
        <f t="shared" si="4"/>
        <v>21238.742526607526</v>
      </c>
      <c r="E13" s="129">
        <f>(DEN!$C46)*ONSV_2020!I12</f>
        <v>10952.026890007728</v>
      </c>
      <c r="F13" s="129">
        <f>DEN!$C11*ONSV_2020!$H12*(IF(FLEX!G13="GAS",0.05,0.95))</f>
        <v>10333.121708609391</v>
      </c>
      <c r="G13" s="143">
        <f t="shared" si="0"/>
        <v>21285.148598617117</v>
      </c>
      <c r="H13" s="129">
        <f>(DEN!$C81)*ONSV_2021!I12</f>
        <v>10992.588971126072</v>
      </c>
      <c r="I13" s="129">
        <f>DEN!$C11*ONSV_2021!$H12*(IF(FLEX!J13="GAS",0.05,0.95))</f>
        <v>10355.694304253242</v>
      </c>
      <c r="J13" s="143">
        <f t="shared" si="1"/>
        <v>21348.283275379312</v>
      </c>
      <c r="K13" s="129">
        <f>(DEN!$C116)*ONSV_2022!I11</f>
        <v>4128.1289289740698</v>
      </c>
      <c r="L13" s="129">
        <f>DEN!$C11*ONSV_2022!$H11*(IF(FLEX!M13="GAS",0.05,0.95))</f>
        <v>202805.96660366806</v>
      </c>
      <c r="M13" s="143">
        <f t="shared" si="2"/>
        <v>206934.09553264212</v>
      </c>
      <c r="N13" s="81" t="e">
        <f>(DEN!$C151)*#REF!</f>
        <v>#REF!</v>
      </c>
      <c r="O13" s="129" t="e">
        <f>DEN!$C151*[2]ONSV_2023!$H12*(IF(FLEX!P13="GAS",0.05,0.95))</f>
        <v>#REF!</v>
      </c>
      <c r="P13" s="143" t="e">
        <f t="shared" si="3"/>
        <v>#REF!</v>
      </c>
      <c r="Q13"/>
      <c r="R13"/>
    </row>
    <row r="14" spans="1:85" s="25" customFormat="1">
      <c r="A14" s="76" t="s">
        <v>39</v>
      </c>
      <c r="B14" s="78">
        <f>SUM(B15:B23)</f>
        <v>388360.84226396785</v>
      </c>
      <c r="C14" s="78">
        <f>SUM(C15:C23)</f>
        <v>314823.53778658202</v>
      </c>
      <c r="D14" s="143">
        <f t="shared" si="4"/>
        <v>703184.38005054987</v>
      </c>
      <c r="E14" s="78">
        <f>SUM(E15:E23)</f>
        <v>391553.77412237896</v>
      </c>
      <c r="F14" s="78">
        <f>SUM(F15:F23)</f>
        <v>315687.53708448145</v>
      </c>
      <c r="G14" s="143">
        <f t="shared" si="0"/>
        <v>707241.31120686047</v>
      </c>
      <c r="H14" s="78">
        <f>SUM(H15:H23)</f>
        <v>389599.33007425803</v>
      </c>
      <c r="I14" s="78">
        <f>SUM(I15:I23)</f>
        <v>316460.36445088946</v>
      </c>
      <c r="J14" s="143">
        <f t="shared" si="1"/>
        <v>706059.69452514756</v>
      </c>
      <c r="K14" s="78">
        <f>SUM(K15:K23)</f>
        <v>368261.06763423973</v>
      </c>
      <c r="L14" s="78">
        <f>SUM(L15:L23)</f>
        <v>5705788.6461004298</v>
      </c>
      <c r="M14" s="143">
        <f t="shared" si="2"/>
        <v>6074049.7137346696</v>
      </c>
      <c r="N14" s="78" t="e">
        <f>SUM(N15:N23)</f>
        <v>#REF!</v>
      </c>
      <c r="O14" s="78" t="e">
        <f>SUM(O15:O23)</f>
        <v>#REF!</v>
      </c>
      <c r="P14" s="143" t="e">
        <f t="shared" si="3"/>
        <v>#REF!</v>
      </c>
      <c r="Q14"/>
      <c r="R14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s="1" customFormat="1">
      <c r="A15" s="77" t="s">
        <v>35</v>
      </c>
      <c r="B15" s="129">
        <f>(DEN!$C13)*ONSV_2019!I14</f>
        <v>24118.078683367541</v>
      </c>
      <c r="C15" s="129">
        <f>DEN!$C13*ONSV_2019!$H14*(IF(FLEX!D15="GAS",0.05,0.95))</f>
        <v>15885.472640409813</v>
      </c>
      <c r="D15" s="143">
        <f t="shared" si="4"/>
        <v>40003.551323777356</v>
      </c>
      <c r="E15" s="129">
        <f>(DEN!$C48)*ONSV_2020!I14</f>
        <v>24147.94168218302</v>
      </c>
      <c r="F15" s="129">
        <f>DEN!$C13*ONSV_2020!$H14*(IF(FLEX!G15="GAS",0.05,0.95))</f>
        <v>15934.972397241376</v>
      </c>
      <c r="G15" s="143">
        <f t="shared" si="0"/>
        <v>40082.914079424394</v>
      </c>
      <c r="H15" s="129">
        <f>(DEN!$C83)*ONSV_2021!I14</f>
        <v>24203.852205053819</v>
      </c>
      <c r="I15" s="129">
        <f>DEN!$C13*ONSV_2021!$H14*(IF(FLEX!J15="GAS",0.05,0.95))</f>
        <v>16000.331099210103</v>
      </c>
      <c r="J15" s="143">
        <f t="shared" si="1"/>
        <v>40204.183304263919</v>
      </c>
      <c r="K15" s="129">
        <f>(DEN!$C118)*ONSV_2022!I13</f>
        <v>0</v>
      </c>
      <c r="L15" s="129">
        <f>DEN!$C13*ONSV_2022!$H13*(IF(FLEX!M15="GAS",0.05,0.95))</f>
        <v>0</v>
      </c>
      <c r="M15" s="143">
        <f t="shared" si="2"/>
        <v>0</v>
      </c>
      <c r="N15" s="81" t="e">
        <f>(DEN!$C153)*#REF!</f>
        <v>#REF!</v>
      </c>
      <c r="O15" s="129" t="e">
        <f>DEN!$C153*[2]ONSV_2023!$H14*(IF(FLEX!P15="GAS",0.05,0.95))</f>
        <v>#REF!</v>
      </c>
      <c r="P15" s="143" t="e">
        <f t="shared" si="3"/>
        <v>#REF!</v>
      </c>
      <c r="Q15"/>
      <c r="R15"/>
    </row>
    <row r="16" spans="1:85" s="1" customFormat="1">
      <c r="A16" s="77" t="s">
        <v>31</v>
      </c>
      <c r="B16" s="129">
        <f>(DEN!$C14)*ONSV_2019!I15</f>
        <v>99606.44291667112</v>
      </c>
      <c r="C16" s="129">
        <f>DEN!$C14*ONSV_2019!$H15*(IF(FLEX!D16="GAS",0.05,0.95))</f>
        <v>85362.291957230933</v>
      </c>
      <c r="D16" s="143">
        <f t="shared" si="4"/>
        <v>184968.73487390205</v>
      </c>
      <c r="E16" s="129">
        <f>(DEN!$C49)*ONSV_2020!I15</f>
        <v>99906.314392840286</v>
      </c>
      <c r="F16" s="129">
        <f>DEN!$C14*ONSV_2020!$H15*(IF(FLEX!G16="GAS",0.05,0.95))</f>
        <v>85411.853137732949</v>
      </c>
      <c r="G16" s="143">
        <f t="shared" si="0"/>
        <v>185318.16753057324</v>
      </c>
      <c r="H16" s="129">
        <f>(DEN!$C84)*ONSV_2021!I15</f>
        <v>100349.01350302593</v>
      </c>
      <c r="I16" s="129">
        <f>DEN!$C14*ONSV_2021!$H15*(IF(FLEX!J16="GAS",0.05,0.95))</f>
        <v>85509.321590939944</v>
      </c>
      <c r="J16" s="143">
        <f t="shared" si="1"/>
        <v>185858.33509396587</v>
      </c>
      <c r="K16" s="129">
        <f>(DEN!$C119)*ONSV_2022!I14</f>
        <v>122271.19612512967</v>
      </c>
      <c r="L16" s="129">
        <f>DEN!$C14*ONSV_2022!$H14*(IF(FLEX!M16="GAS",0.05,0.95))</f>
        <v>1557360.7680061259</v>
      </c>
      <c r="M16" s="143">
        <f t="shared" si="2"/>
        <v>1679631.9641312556</v>
      </c>
      <c r="N16" s="81" t="e">
        <f>(DEN!$C154)*#REF!</f>
        <v>#REF!</v>
      </c>
      <c r="O16" s="129" t="e">
        <f>DEN!$C154*[2]ONSV_2023!$H15*(IF(FLEX!P16="GAS",0.05,0.95))</f>
        <v>#REF!</v>
      </c>
      <c r="P16" s="143" t="e">
        <f t="shared" si="3"/>
        <v>#REF!</v>
      </c>
      <c r="Q16"/>
      <c r="R16"/>
    </row>
    <row r="17" spans="1:85" s="1" customFormat="1">
      <c r="A17" s="77" t="s">
        <v>27</v>
      </c>
      <c r="B17" s="129">
        <f>(DEN!$C15)*ONSV_2019!I16</f>
        <v>60795.61619932732</v>
      </c>
      <c r="C17" s="129">
        <f>DEN!$C15*ONSV_2019!$H16*(IF(FLEX!D17="GAS",0.05,0.95))</f>
        <v>52642.209402615837</v>
      </c>
      <c r="D17" s="143">
        <f t="shared" si="4"/>
        <v>113437.82560194316</v>
      </c>
      <c r="E17" s="129">
        <f>(DEN!$C50)*ONSV_2020!I16</f>
        <v>60823.393423545131</v>
      </c>
      <c r="F17" s="129">
        <f>DEN!$C15*ONSV_2020!$H16*(IF(FLEX!G17="GAS",0.05,0.95))</f>
        <v>52657.884550708317</v>
      </c>
      <c r="G17" s="143">
        <f t="shared" si="0"/>
        <v>113481.27797425345</v>
      </c>
      <c r="H17" s="129">
        <f>(DEN!$C85)*ONSV_2021!I16</f>
        <v>60870.799732744315</v>
      </c>
      <c r="I17" s="129">
        <f>DEN!$C15*ONSV_2021!$H16*(IF(FLEX!J17="GAS",0.05,0.95))</f>
        <v>52849.427242126469</v>
      </c>
      <c r="J17" s="143">
        <f t="shared" si="1"/>
        <v>113720.22697487078</v>
      </c>
      <c r="K17" s="129">
        <f>(DEN!$C120)*ONSV_2022!I15</f>
        <v>62485.253593441557</v>
      </c>
      <c r="L17" s="129">
        <f>DEN!$C15*ONSV_2022!$H15*(IF(FLEX!M17="GAS",0.05,0.95))</f>
        <v>1011866.6614182295</v>
      </c>
      <c r="M17" s="143">
        <f t="shared" si="2"/>
        <v>1074351.9150116709</v>
      </c>
      <c r="N17" s="81" t="e">
        <f>(DEN!$C155)*#REF!</f>
        <v>#REF!</v>
      </c>
      <c r="O17" s="129" t="e">
        <f>DEN!$C155*[2]ONSV_2023!$H16*(IF(FLEX!P17="GAS",0.05,0.95))</f>
        <v>#REF!</v>
      </c>
      <c r="P17" s="143" t="e">
        <f t="shared" si="3"/>
        <v>#REF!</v>
      </c>
      <c r="Q17"/>
      <c r="R17"/>
    </row>
    <row r="18" spans="1:85" s="1" customFormat="1">
      <c r="A18" s="77" t="s">
        <v>33</v>
      </c>
      <c r="B18" s="129">
        <f>(DEN!$C16)*ONSV_2019!I17</f>
        <v>13805.693942343189</v>
      </c>
      <c r="C18" s="129">
        <f>DEN!$C16*ONSV_2019!$H17*(IF(FLEX!D18="GAS",0.05,0.95))</f>
        <v>21588.175262558914</v>
      </c>
      <c r="D18" s="143">
        <f t="shared" si="4"/>
        <v>35393.869204902105</v>
      </c>
      <c r="E18" s="129">
        <f>(DEN!$C51)*ONSV_2020!I17</f>
        <v>13833.476989263949</v>
      </c>
      <c r="F18" s="129">
        <f>DEN!$C16*ONSV_2020!$H17*(IF(FLEX!G18="GAS",0.05,0.95))</f>
        <v>21605.27181033936</v>
      </c>
      <c r="G18" s="143">
        <f t="shared" si="0"/>
        <v>35438.748799603309</v>
      </c>
      <c r="H18" s="129">
        <f>(DEN!$C86)*ONSV_2021!I17</f>
        <v>13883.645166864189</v>
      </c>
      <c r="I18" s="129">
        <f>DEN!$C16*ONSV_2021!$H17*(IF(FLEX!J18="GAS",0.05,0.95))</f>
        <v>21628.668132677485</v>
      </c>
      <c r="J18" s="143">
        <f t="shared" si="1"/>
        <v>35512.313299541674</v>
      </c>
      <c r="K18" s="129">
        <f>(DEN!$C121)*ONSV_2022!I16</f>
        <v>24169.504393651219</v>
      </c>
      <c r="L18" s="129">
        <f>DEN!$C16*ONSV_2022!$H16*(IF(FLEX!M18="GAS",0.05,0.95))</f>
        <v>384744.25208073447</v>
      </c>
      <c r="M18" s="143">
        <f t="shared" si="2"/>
        <v>408913.75647438568</v>
      </c>
      <c r="N18" s="81" t="e">
        <f>(DEN!$C156)*#REF!</f>
        <v>#REF!</v>
      </c>
      <c r="O18" s="129" t="e">
        <f>DEN!$C156*[2]ONSV_2023!$H17*(IF(FLEX!P18="GAS",0.05,0.95))</f>
        <v>#REF!</v>
      </c>
      <c r="P18" s="143" t="e">
        <f t="shared" si="3"/>
        <v>#REF!</v>
      </c>
      <c r="Q18"/>
      <c r="R18"/>
    </row>
    <row r="19" spans="1:85" s="1" customFormat="1">
      <c r="A19" s="77" t="s">
        <v>34</v>
      </c>
      <c r="B19" s="129">
        <f>(DEN!$C17)*ONSV_2019!I18</f>
        <v>29213.918471332865</v>
      </c>
      <c r="C19" s="129">
        <f>DEN!$C17*ONSV_2019!$H18*(IF(FLEX!D19="GAS",0.05,0.95))</f>
        <v>24354.763712279775</v>
      </c>
      <c r="D19" s="143">
        <f t="shared" si="4"/>
        <v>53568.68218361264</v>
      </c>
      <c r="E19" s="129">
        <f>(DEN!$C52)*ONSV_2020!I18</f>
        <v>29241.361305576789</v>
      </c>
      <c r="F19" s="129">
        <f>DEN!$C17*ONSV_2020!$H18*(IF(FLEX!G19="GAS",0.05,0.95))</f>
        <v>24449.837337743036</v>
      </c>
      <c r="G19" s="143">
        <f t="shared" si="0"/>
        <v>53691.198643319825</v>
      </c>
      <c r="H19" s="129">
        <f>(DEN!$C87)*ONSV_2021!I18</f>
        <v>29292.6580060874</v>
      </c>
      <c r="I19" s="129">
        <f>DEN!$C17*ONSV_2021!$H18*(IF(FLEX!J19="GAS",0.05,0.95))</f>
        <v>24553.880384493386</v>
      </c>
      <c r="J19" s="143">
        <f t="shared" si="1"/>
        <v>53846.538390580783</v>
      </c>
      <c r="K19" s="129">
        <f>(DEN!$C122)*ONSV_2022!I17</f>
        <v>16432.343190447693</v>
      </c>
      <c r="L19" s="129">
        <f>DEN!$C17*ONSV_2022!$H17*(IF(FLEX!M19="GAS",0.05,0.95))</f>
        <v>497095.31343525834</v>
      </c>
      <c r="M19" s="143">
        <f t="shared" si="2"/>
        <v>513527.65662570606</v>
      </c>
      <c r="N19" s="81" t="e">
        <f>(DEN!$C157)*#REF!</f>
        <v>#REF!</v>
      </c>
      <c r="O19" s="129" t="e">
        <f>DEN!$C157*[2]ONSV_2023!$H18*(IF(FLEX!P19="GAS",0.05,0.95))</f>
        <v>#REF!</v>
      </c>
      <c r="P19" s="143" t="e">
        <f t="shared" si="3"/>
        <v>#REF!</v>
      </c>
      <c r="Q19"/>
      <c r="R19"/>
    </row>
    <row r="20" spans="1:85" s="1" customFormat="1">
      <c r="A20" s="77" t="s">
        <v>30</v>
      </c>
      <c r="B20" s="129">
        <f>(DEN!$C18)*ONSV_2019!I19</f>
        <v>93777.248364574421</v>
      </c>
      <c r="C20" s="129">
        <f>DEN!$C18*ONSV_2019!$H19*(IF(FLEX!D20="GAS",0.05,0.95))</f>
        <v>58892.454307429194</v>
      </c>
      <c r="D20" s="143">
        <f t="shared" si="4"/>
        <v>152669.70267200362</v>
      </c>
      <c r="E20" s="129">
        <f>(DEN!$C53)*ONSV_2020!I19</f>
        <v>96474.244156379194</v>
      </c>
      <c r="F20" s="129">
        <f>DEN!$C18*ONSV_2020!$H19*(IF(FLEX!G20="GAS",0.05,0.95))</f>
        <v>58892.454307429194</v>
      </c>
      <c r="G20" s="143">
        <f t="shared" si="0"/>
        <v>155366.6984638084</v>
      </c>
      <c r="H20" s="129">
        <f>(DEN!$C88)*ONSV_2021!I19</f>
        <v>93782.798823924735</v>
      </c>
      <c r="I20" s="129">
        <f>DEN!$C18*ONSV_2021!$H19*(IF(FLEX!J20="GAS",0.05,0.95))</f>
        <v>58942.143916021909</v>
      </c>
      <c r="J20" s="143">
        <f t="shared" si="1"/>
        <v>152724.94273994665</v>
      </c>
      <c r="K20" s="129">
        <f>(DEN!$C123)*ONSV_2022!I18</f>
        <v>70474.585875518678</v>
      </c>
      <c r="L20" s="129">
        <f>DEN!$C18*ONSV_2022!$H18*(IF(FLEX!M20="GAS",0.05,0.95))</f>
        <v>1161680.3985944784</v>
      </c>
      <c r="M20" s="143">
        <f t="shared" si="2"/>
        <v>1232154.984469997</v>
      </c>
      <c r="N20" s="81" t="e">
        <f>(DEN!$C158)*#REF!</f>
        <v>#REF!</v>
      </c>
      <c r="O20" s="129" t="e">
        <f>DEN!$C158*[2]ONSV_2023!$H19*(IF(FLEX!P20="GAS",0.05,0.95))</f>
        <v>#REF!</v>
      </c>
      <c r="P20" s="143" t="e">
        <f t="shared" si="3"/>
        <v>#REF!</v>
      </c>
      <c r="Q20"/>
      <c r="R20"/>
    </row>
    <row r="21" spans="1:85" s="1" customFormat="1">
      <c r="A21" s="77" t="s">
        <v>36</v>
      </c>
      <c r="B21" s="129">
        <f>(DEN!$C19)*ONSV_2019!I20</f>
        <v>18505.378145736398</v>
      </c>
      <c r="C21" s="129">
        <f>DEN!$C19*ONSV_2019!$H20*(IF(FLEX!D21="GAS",0.05,0.95))</f>
        <v>17551.791937444686</v>
      </c>
      <c r="D21" s="143">
        <f t="shared" si="4"/>
        <v>36057.170083181089</v>
      </c>
      <c r="E21" s="129">
        <f>(DEN!$C54)*ONSV_2020!I20</f>
        <v>18546.734227359386</v>
      </c>
      <c r="F21" s="129">
        <f>DEN!$C19*ONSV_2020!$H20*(IF(FLEX!G21="GAS",0.05,0.95))</f>
        <v>17576.34792539517</v>
      </c>
      <c r="G21" s="143">
        <f t="shared" si="0"/>
        <v>36123.082152754556</v>
      </c>
      <c r="H21" s="129">
        <f>(DEN!$C89)*ONSV_2021!I20</f>
        <v>18605.295956333459</v>
      </c>
      <c r="I21" s="129">
        <f>DEN!$C19*ONSV_2021!$H20*(IF(FLEX!J21="GAS",0.05,0.95))</f>
        <v>17606.051569745578</v>
      </c>
      <c r="J21" s="143">
        <f t="shared" si="1"/>
        <v>36211.347526079036</v>
      </c>
      <c r="K21" s="129">
        <f>(DEN!$C124)*ONSV_2022!I19</f>
        <v>26712.638554208552</v>
      </c>
      <c r="L21" s="129">
        <f>DEN!$C19*ONSV_2022!$H19*(IF(FLEX!M21="GAS",0.05,0.95))</f>
        <v>305624.34602439165</v>
      </c>
      <c r="M21" s="143">
        <f t="shared" si="2"/>
        <v>332336.98457860021</v>
      </c>
      <c r="N21" s="81" t="e">
        <f>(DEN!$C159)*#REF!</f>
        <v>#REF!</v>
      </c>
      <c r="O21" s="129" t="e">
        <f>DEN!$C159*[2]ONSV_2023!$H20*(IF(FLEX!P21="GAS",0.05,0.95))</f>
        <v>#REF!</v>
      </c>
      <c r="P21" s="143" t="e">
        <f t="shared" si="3"/>
        <v>#REF!</v>
      </c>
      <c r="Q21"/>
      <c r="R21"/>
    </row>
    <row r="22" spans="1:85" s="1" customFormat="1">
      <c r="A22" s="77" t="s">
        <v>21</v>
      </c>
      <c r="B22" s="129">
        <f>(DEN!$C20)*ONSV_2019!I21</f>
        <v>30088.972147036635</v>
      </c>
      <c r="C22" s="129">
        <f>DEN!$C20*ONSV_2019!$H21*(IF(FLEX!D22="GAS",0.05,0.95))</f>
        <v>23805.93101779787</v>
      </c>
      <c r="D22" s="143">
        <f t="shared" si="4"/>
        <v>53894.903164834504</v>
      </c>
      <c r="E22" s="129">
        <f>(DEN!$C55)*ONSV_2020!I21</f>
        <v>30113.400562835763</v>
      </c>
      <c r="F22" s="129">
        <f>DEN!$C20*ONSV_2020!$H21*(IF(FLEX!G22="GAS",0.05,0.95))</f>
        <v>24352.969284382933</v>
      </c>
      <c r="G22" s="143">
        <f t="shared" si="0"/>
        <v>54466.369847218695</v>
      </c>
      <c r="H22" s="129">
        <f>(DEN!$C90)*ONSV_2021!I21</f>
        <v>30118.68408029139</v>
      </c>
      <c r="I22" s="129">
        <f>DEN!$C20*ONSV_2021!$H21*(IF(FLEX!J22="GAS",0.05,0.95))</f>
        <v>24509.187046792213</v>
      </c>
      <c r="J22" s="143">
        <f t="shared" si="1"/>
        <v>54627.871127083607</v>
      </c>
      <c r="K22" s="129">
        <f>(DEN!$C125)*ONSV_2022!I20</f>
        <v>28044.614685660537</v>
      </c>
      <c r="L22" s="129">
        <f>DEN!$C20*ONSV_2022!$H20*(IF(FLEX!M22="GAS",0.05,0.95))</f>
        <v>512608.46024022892</v>
      </c>
      <c r="M22" s="143">
        <f t="shared" si="2"/>
        <v>540653.07492588949</v>
      </c>
      <c r="N22" s="81" t="e">
        <f>(DEN!$C160)*#REF!</f>
        <v>#REF!</v>
      </c>
      <c r="O22" s="129" t="e">
        <f>DEN!$C160*[2]ONSV_2023!$H21*(IF(FLEX!P22="GAS",0.05,0.95))</f>
        <v>#REF!</v>
      </c>
      <c r="P22" s="143" t="e">
        <f t="shared" si="3"/>
        <v>#REF!</v>
      </c>
      <c r="Q22"/>
      <c r="R22"/>
    </row>
    <row r="23" spans="1:85" s="1" customFormat="1">
      <c r="A23" s="77" t="s">
        <v>32</v>
      </c>
      <c r="B23" s="129">
        <f>(DEN!$C21)*ONSV_2019!I22</f>
        <v>18449.493393578421</v>
      </c>
      <c r="C23" s="129">
        <f>DEN!$C21*ONSV_2019!$H22*(IF(FLEX!D23="GAS",0.05,0.95))</f>
        <v>14740.447548814986</v>
      </c>
      <c r="D23" s="143">
        <f t="shared" si="4"/>
        <v>33189.940942393405</v>
      </c>
      <c r="E23" s="129">
        <f>(DEN!$C56)*ONSV_2020!I22</f>
        <v>18466.907382395384</v>
      </c>
      <c r="F23" s="129">
        <f>DEN!$C21*ONSV_2020!$H22*(IF(FLEX!G23="GAS",0.05,0.95))</f>
        <v>14805.946333509122</v>
      </c>
      <c r="G23" s="143">
        <f t="shared" si="0"/>
        <v>33272.853715904508</v>
      </c>
      <c r="H23" s="129">
        <f>(DEN!$C91)*ONSV_2021!I22</f>
        <v>18492.582599932819</v>
      </c>
      <c r="I23" s="129">
        <f>DEN!$C21*ONSV_2021!$H22*(IF(FLEX!J23="GAS",0.05,0.95))</f>
        <v>14861.353468882311</v>
      </c>
      <c r="J23" s="143">
        <f t="shared" si="1"/>
        <v>33353.936068815128</v>
      </c>
      <c r="K23" s="129">
        <f>(DEN!$C126)*ONSV_2022!I21</f>
        <v>17670.931216181853</v>
      </c>
      <c r="L23" s="129">
        <f>DEN!$C21*ONSV_2022!$H21*(IF(FLEX!M23="GAS",0.05,0.95))</f>
        <v>274808.44630098308</v>
      </c>
      <c r="M23" s="143">
        <f t="shared" si="2"/>
        <v>292479.37751716492</v>
      </c>
      <c r="N23" s="81" t="e">
        <f>(DEN!$C161)*#REF!</f>
        <v>#REF!</v>
      </c>
      <c r="O23" s="129" t="e">
        <f>DEN!$C161*[2]ONSV_2023!$H22*(IF(FLEX!P23="GAS",0.05,0.95))</f>
        <v>#REF!</v>
      </c>
      <c r="P23" s="143" t="e">
        <f t="shared" si="3"/>
        <v>#REF!</v>
      </c>
      <c r="Q23"/>
      <c r="R23"/>
    </row>
    <row r="24" spans="1:85" s="25" customFormat="1">
      <c r="A24" s="76" t="s">
        <v>40</v>
      </c>
      <c r="B24" s="78">
        <f>SUM(B25:B28)</f>
        <v>2624961.1000577314</v>
      </c>
      <c r="C24" s="78">
        <f>SUM(C25:C28)</f>
        <v>14875347.587216254</v>
      </c>
      <c r="D24" s="143">
        <f t="shared" si="4"/>
        <v>17500308.687273987</v>
      </c>
      <c r="E24" s="78">
        <f>SUM(E25:E28)</f>
        <v>2624381.5578028029</v>
      </c>
      <c r="F24" s="78">
        <f>SUM(F25:F28)</f>
        <v>15318354.409761112</v>
      </c>
      <c r="G24" s="143">
        <f t="shared" si="0"/>
        <v>17942735.967563916</v>
      </c>
      <c r="H24" s="78">
        <f>SUM(H25:H28)</f>
        <v>2623369.7183070583</v>
      </c>
      <c r="I24" s="78">
        <f>SUM(I25:I28)</f>
        <v>967085.72442079603</v>
      </c>
      <c r="J24" s="143">
        <f t="shared" si="1"/>
        <v>3590455.4427278545</v>
      </c>
      <c r="K24" s="78">
        <f>SUM(K25:K28)</f>
        <v>1889725.9831898715</v>
      </c>
      <c r="L24" s="78">
        <f>SUM(L25:L28)</f>
        <v>16723739.297714045</v>
      </c>
      <c r="M24" s="143">
        <f t="shared" si="2"/>
        <v>18613465.280903917</v>
      </c>
      <c r="N24" s="78" t="e">
        <f>SUM(N25:N28)</f>
        <v>#REF!</v>
      </c>
      <c r="O24" s="78">
        <f>SUM(O25:O28)</f>
        <v>0</v>
      </c>
      <c r="P24" s="143" t="e">
        <f t="shared" si="3"/>
        <v>#REF!</v>
      </c>
      <c r="Q24"/>
      <c r="R24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s="1" customFormat="1">
      <c r="A25" s="77" t="s">
        <v>26</v>
      </c>
      <c r="B25" s="129">
        <f>(DEN!$C23)*ONSV_2019!I24</f>
        <v>53123.419926346178</v>
      </c>
      <c r="C25" s="129">
        <f>DEN!$C23*ONSV_2019!$H24*(IF(FLEX!D25="GAS",0.05,0.95))</f>
        <v>38287.334973822515</v>
      </c>
      <c r="D25" s="143">
        <f t="shared" si="4"/>
        <v>91410.754900168686</v>
      </c>
      <c r="E25" s="129">
        <f>(DEN!$C58)*ONSV_2020!I24</f>
        <v>53166.844271698981</v>
      </c>
      <c r="F25" s="129">
        <f>DEN!$C23*ONSV_2020!$H24*(IF(FLEX!G25="GAS",0.05,0.95))</f>
        <v>39232.247963292924</v>
      </c>
      <c r="G25" s="143">
        <f t="shared" si="0"/>
        <v>92399.092234991898</v>
      </c>
      <c r="H25" s="129">
        <f>(DEN!$C93)*ONSV_2021!I24</f>
        <v>53209.196550934845</v>
      </c>
      <c r="I25" s="129">
        <f>DEN!$C23*ONSV_2021!$H24*(IF(FLEX!J25="GAS",0.05,0.95))</f>
        <v>40377.275488078099</v>
      </c>
      <c r="J25" s="143">
        <f t="shared" si="1"/>
        <v>93586.472039012937</v>
      </c>
      <c r="K25" s="129">
        <f>(DEN!$C128)*ONSV_2022!I23</f>
        <v>0</v>
      </c>
      <c r="L25" s="129">
        <f>DEN!$C23*ONSV_2022!$H23*(IF(FLEX!M25="GAS",0.05,0.95))</f>
        <v>0</v>
      </c>
      <c r="M25" s="143">
        <f t="shared" si="2"/>
        <v>0</v>
      </c>
      <c r="N25" s="81" t="e">
        <f>(DEN!$C163)*#REF!</f>
        <v>#REF!</v>
      </c>
      <c r="O25" s="129"/>
      <c r="P25" s="143" t="e">
        <f t="shared" si="3"/>
        <v>#REF!</v>
      </c>
      <c r="Q25"/>
      <c r="R25"/>
    </row>
    <row r="26" spans="1:85" s="1" customFormat="1">
      <c r="A26" s="77" t="s">
        <v>18</v>
      </c>
      <c r="B26" s="129">
        <f>(DEN!$C24)*ONSV_2019!I25</f>
        <v>434628.28964119771</v>
      </c>
      <c r="C26" s="129">
        <f>DEN!$C24*ONSV_2019!$H25*(IF(FLEX!D26="GAS",0.05,0.95))</f>
        <v>4325350.1560184276</v>
      </c>
      <c r="D26" s="143">
        <f t="shared" si="4"/>
        <v>4759978.4456596253</v>
      </c>
      <c r="E26" s="129">
        <f>(DEN!$C59)*ONSV_2020!I25</f>
        <v>435001.73158999468</v>
      </c>
      <c r="F26" s="129">
        <f>DEN!$C24*ONSV_2020!$H25*(IF(FLEX!G26="GAS",0.05,0.95))</f>
        <v>4470114.0691323895</v>
      </c>
      <c r="G26" s="143">
        <f t="shared" si="0"/>
        <v>4905115.8007223839</v>
      </c>
      <c r="H26" s="129">
        <f>(DEN!$C94)*ONSV_2021!I25</f>
        <v>435301.59422196134</v>
      </c>
      <c r="I26" s="129">
        <f>DEN!$C24*ONSV_2021!$H25*(IF(FLEX!J26="GAS",0.05,0.95))</f>
        <v>242302.58086294902</v>
      </c>
      <c r="J26" s="143">
        <f t="shared" si="1"/>
        <v>677604.17508491036</v>
      </c>
      <c r="K26" s="129">
        <f>(DEN!$C129)*ONSV_2022!I24</f>
        <v>345285.53249255556</v>
      </c>
      <c r="L26" s="129">
        <f>DEN!$C24*ONSV_2022!$H24*(IF(FLEX!M26="GAS",0.05,0.95))</f>
        <v>5125118.3041126085</v>
      </c>
      <c r="M26" s="143">
        <f t="shared" si="2"/>
        <v>5470403.8366051642</v>
      </c>
      <c r="N26" s="81" t="e">
        <f>(DEN!$C164)*#REF!</f>
        <v>#REF!</v>
      </c>
      <c r="O26" s="129"/>
      <c r="P26" s="143" t="e">
        <f t="shared" si="3"/>
        <v>#REF!</v>
      </c>
      <c r="Q26"/>
      <c r="R26"/>
    </row>
    <row r="27" spans="1:85" s="1" customFormat="1">
      <c r="A27" s="77" t="s">
        <v>12</v>
      </c>
      <c r="B27" s="129">
        <f>(DEN!$C25)*ONSV_2019!I26</f>
        <v>307521.2336120737</v>
      </c>
      <c r="C27" s="129">
        <f>DEN!$C25*ONSV_2019!$H26*(IF(FLEX!D27="GAS",0.05,0.95))</f>
        <v>101917.56982036421</v>
      </c>
      <c r="D27" s="143">
        <f t="shared" si="4"/>
        <v>409438.80343243794</v>
      </c>
      <c r="E27" s="129">
        <f>(DEN!$C60)*ONSV_2020!I26</f>
        <v>307435.40402014606</v>
      </c>
      <c r="F27" s="129">
        <f>DEN!$C25*ONSV_2020!$H26*(IF(FLEX!G27="GAS",0.05,0.95))</f>
        <v>103132.34898563758</v>
      </c>
      <c r="G27" s="143">
        <f t="shared" si="0"/>
        <v>410567.75300578366</v>
      </c>
      <c r="H27" s="129">
        <f>(DEN!$C95)*ONSV_2021!I26</f>
        <v>307381.77292149514</v>
      </c>
      <c r="I27" s="129">
        <f>DEN!$C25*ONSV_2021!$H26*(IF(FLEX!J27="GAS",0.05,0.95))</f>
        <v>105382.43811471119</v>
      </c>
      <c r="J27" s="143">
        <f t="shared" si="1"/>
        <v>412764.21103620634</v>
      </c>
      <c r="K27" s="129">
        <f>(DEN!$C130)*ONSV_2022!I25</f>
        <v>306068.8348263459</v>
      </c>
      <c r="L27" s="129">
        <f>DEN!$C25*ONSV_2022!$H25*(IF(FLEX!M27="GAS",0.05,0.95))</f>
        <v>3447614.76788938</v>
      </c>
      <c r="M27" s="143">
        <f t="shared" si="2"/>
        <v>3753683.602715726</v>
      </c>
      <c r="N27" s="81" t="e">
        <f>(DEN!$C165)*#REF!</f>
        <v>#REF!</v>
      </c>
      <c r="O27" s="129"/>
      <c r="P27" s="143" t="e">
        <f t="shared" si="3"/>
        <v>#REF!</v>
      </c>
      <c r="Q27"/>
      <c r="R27"/>
    </row>
    <row r="28" spans="1:85" s="1" customFormat="1">
      <c r="A28" s="77" t="s">
        <v>10</v>
      </c>
      <c r="B28" s="129">
        <f>(DEN!$C26)*ONSV_2019!I27</f>
        <v>1829688.1568781137</v>
      </c>
      <c r="C28" s="129">
        <f>DEN!$C26*ONSV_2019!$H27*(IF(FLEX!D28="GAS",0.05,0.95))</f>
        <v>10409792.526403641</v>
      </c>
      <c r="D28" s="143">
        <f t="shared" si="4"/>
        <v>12239480.683281755</v>
      </c>
      <c r="E28" s="129">
        <f>(DEN!$C61)*ONSV_2020!I27</f>
        <v>1828777.5779209633</v>
      </c>
      <c r="F28" s="129">
        <f>DEN!$C26*ONSV_2020!$H27*(IF(FLEX!G28="GAS",0.05,0.95))</f>
        <v>10705875.743679794</v>
      </c>
      <c r="G28" s="143">
        <f t="shared" si="0"/>
        <v>12534653.321600758</v>
      </c>
      <c r="H28" s="129">
        <f>(DEN!$C96)*ONSV_2021!I27</f>
        <v>1827477.1546126667</v>
      </c>
      <c r="I28" s="129">
        <f>DEN!$C26*ONSV_2021!$H27*(IF(FLEX!J28="GAS",0.05,0.95))</f>
        <v>579023.42995505768</v>
      </c>
      <c r="J28" s="143">
        <f t="shared" si="1"/>
        <v>2406500.5845677243</v>
      </c>
      <c r="K28" s="129">
        <f>(DEN!$C131)*ONSV_2022!I26</f>
        <v>1238371.6158709701</v>
      </c>
      <c r="L28" s="129">
        <f>DEN!$C26*ONSV_2022!$H26*(IF(FLEX!M28="GAS",0.05,0.95))</f>
        <v>8151006.2257120572</v>
      </c>
      <c r="M28" s="143">
        <f t="shared" si="2"/>
        <v>9389377.8415830266</v>
      </c>
      <c r="N28" s="81" t="e">
        <f>(DEN!$C166)*#REF!</f>
        <v>#REF!</v>
      </c>
      <c r="O28" s="129"/>
      <c r="P28" s="143" t="e">
        <f t="shared" si="3"/>
        <v>#REF!</v>
      </c>
      <c r="Q28"/>
      <c r="R28"/>
    </row>
    <row r="29" spans="1:85" s="25" customFormat="1">
      <c r="A29" s="76" t="s">
        <v>41</v>
      </c>
      <c r="B29" s="78">
        <f>SUM(B30:B32)</f>
        <v>746436.05519932997</v>
      </c>
      <c r="C29" s="78">
        <f>SUM(C30:C32)</f>
        <v>348642.01463973528</v>
      </c>
      <c r="D29" s="143">
        <f t="shared" si="4"/>
        <v>1095078.0698390652</v>
      </c>
      <c r="E29" s="78">
        <f>SUM(E30:E32)</f>
        <v>746065.88983210805</v>
      </c>
      <c r="F29" s="78">
        <f>SUM(F30:F32)</f>
        <v>359888.40386433725</v>
      </c>
      <c r="G29" s="143">
        <f t="shared" si="0"/>
        <v>1105954.2936964454</v>
      </c>
      <c r="H29" s="78">
        <f>SUM(H30:H32)</f>
        <v>745657.2631543891</v>
      </c>
      <c r="I29" s="78">
        <f>SUM(I30:I32)</f>
        <v>370662.09921881376</v>
      </c>
      <c r="J29" s="143">
        <f t="shared" si="1"/>
        <v>1116319.3623732028</v>
      </c>
      <c r="K29" s="78">
        <f>SUM(K30:K32)</f>
        <v>536642.84865408309</v>
      </c>
      <c r="L29" s="78">
        <f>SUM(L30:L32)</f>
        <v>4325803.7112449817</v>
      </c>
      <c r="M29" s="143">
        <f t="shared" si="2"/>
        <v>4862446.5598990647</v>
      </c>
      <c r="N29" s="78" t="e">
        <f>SUM(N30:N32)</f>
        <v>#REF!</v>
      </c>
      <c r="O29" s="78">
        <f>SUM(O30:O32)</f>
        <v>0</v>
      </c>
      <c r="P29" s="143" t="e">
        <f t="shared" si="3"/>
        <v>#REF!</v>
      </c>
      <c r="Q29"/>
      <c r="R29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s="1" customFormat="1">
      <c r="A30" s="77" t="s">
        <v>22</v>
      </c>
      <c r="B30" s="129">
        <f>(DEN!$C28)*ONSV_2019!I29</f>
        <v>417842.11394629849</v>
      </c>
      <c r="C30" s="129">
        <f>DEN!$C28*ONSV_2019!$H29*(IF(FLEX!D30="GAS",0.05,0.95))</f>
        <v>133006.01885179299</v>
      </c>
      <c r="D30" s="143">
        <f t="shared" si="4"/>
        <v>550848.13279809151</v>
      </c>
      <c r="E30" s="129">
        <f>(DEN!$C63)*ONSV_2020!I29</f>
        <v>417546.51314021857</v>
      </c>
      <c r="F30" s="129">
        <f>DEN!$C28*ONSV_2020!$H29*(IF(FLEX!G30="GAS",0.05,0.95))</f>
        <v>137529.51587808353</v>
      </c>
      <c r="G30" s="143">
        <f t="shared" si="0"/>
        <v>555076.0290183021</v>
      </c>
      <c r="H30" s="129">
        <f>(DEN!$C98)*ONSV_2021!I29</f>
        <v>417299.83988776262</v>
      </c>
      <c r="I30" s="129">
        <f>DEN!$C28*ONSV_2021!$H29*(IF(FLEX!J30="GAS",0.05,0.95))</f>
        <v>142013.68618104429</v>
      </c>
      <c r="J30" s="143">
        <f t="shared" si="1"/>
        <v>559313.52606880688</v>
      </c>
      <c r="K30" s="129">
        <f>(DEN!$C133)*ONSV_2022!I28</f>
        <v>0</v>
      </c>
      <c r="L30" s="129">
        <f>DEN!$C28*ONSV_2022!$H28*(IF(FLEX!M30="GAS",0.05,0.95))</f>
        <v>0</v>
      </c>
      <c r="M30" s="143">
        <f t="shared" si="2"/>
        <v>0</v>
      </c>
      <c r="N30" s="81" t="e">
        <f>(DEN!$C168)*#REF!</f>
        <v>#REF!</v>
      </c>
      <c r="O30" s="129"/>
      <c r="P30" s="143" t="e">
        <f t="shared" si="3"/>
        <v>#REF!</v>
      </c>
      <c r="Q30"/>
      <c r="R30"/>
    </row>
    <row r="31" spans="1:85" s="1" customFormat="1">
      <c r="A31" s="77" t="s">
        <v>13</v>
      </c>
      <c r="B31" s="129">
        <f>(DEN!$C29)*ONSV_2019!I30</f>
        <v>196140.58760090327</v>
      </c>
      <c r="C31" s="129">
        <f>DEN!$C29*ONSV_2019!$H30*(IF(FLEX!D31="GAS",0.05,0.95))</f>
        <v>115246.35629070979</v>
      </c>
      <c r="D31" s="143">
        <f t="shared" si="4"/>
        <v>311386.94389161305</v>
      </c>
      <c r="E31" s="129">
        <f>(DEN!$C64)*ONSV_2020!I30</f>
        <v>195948.49208819141</v>
      </c>
      <c r="F31" s="129">
        <f>DEN!$C29*ONSV_2020!$H30*(IF(FLEX!G31="GAS",0.05,0.95))</f>
        <v>118937.01042996452</v>
      </c>
      <c r="G31" s="143">
        <f t="shared" si="0"/>
        <v>314885.50251815596</v>
      </c>
      <c r="H31" s="129">
        <f>(DEN!$C99)*ONSV_2021!I30</f>
        <v>195720.95744275296</v>
      </c>
      <c r="I31" s="129">
        <f>DEN!$C29*ONSV_2021!$H30*(IF(FLEX!J31="GAS",0.05,0.95))</f>
        <v>122499.37873020093</v>
      </c>
      <c r="J31" s="143">
        <f t="shared" si="1"/>
        <v>318220.33617295389</v>
      </c>
      <c r="K31" s="129">
        <f>(DEN!$C134)*ONSV_2022!I29</f>
        <v>399418.02607825515</v>
      </c>
      <c r="L31" s="129">
        <f>DEN!$C29*ONSV_2022!$H29*(IF(FLEX!M31="GAS",0.05,0.95))</f>
        <v>2696151.3910292899</v>
      </c>
      <c r="M31" s="143">
        <f t="shared" si="2"/>
        <v>3095569.4171075448</v>
      </c>
      <c r="N31" s="81" t="e">
        <f>(DEN!$C169)*#REF!</f>
        <v>#REF!</v>
      </c>
      <c r="O31" s="129"/>
      <c r="P31" s="143" t="e">
        <f t="shared" si="3"/>
        <v>#REF!</v>
      </c>
      <c r="Q31"/>
      <c r="R31"/>
    </row>
    <row r="32" spans="1:85" s="1" customFormat="1">
      <c r="A32" s="77" t="s">
        <v>14</v>
      </c>
      <c r="B32" s="129">
        <f>(DEN!$C30)*ONSV_2019!I31</f>
        <v>132453.35365212822</v>
      </c>
      <c r="C32" s="129">
        <f>DEN!$C30*ONSV_2019!$H31*(IF(FLEX!D32="GAS",0.05,0.95))</f>
        <v>100389.63949723249</v>
      </c>
      <c r="D32" s="143">
        <f t="shared" si="4"/>
        <v>232842.9931493607</v>
      </c>
      <c r="E32" s="129">
        <f>(DEN!$C65)*ONSV_2020!I31</f>
        <v>132570.88460369807</v>
      </c>
      <c r="F32" s="129">
        <f>DEN!$C30*ONSV_2020!$H31*(IF(FLEX!G32="GAS",0.05,0.95))</f>
        <v>103421.87755628923</v>
      </c>
      <c r="G32" s="143">
        <f t="shared" si="0"/>
        <v>235992.76215998729</v>
      </c>
      <c r="H32" s="129">
        <f>(DEN!$C100)*ONSV_2021!I31</f>
        <v>132636.4658238735</v>
      </c>
      <c r="I32" s="129">
        <f>DEN!$C30*ONSV_2021!$H31*(IF(FLEX!J32="GAS",0.05,0.95))</f>
        <v>106149.03430756852</v>
      </c>
      <c r="J32" s="143">
        <f t="shared" si="1"/>
        <v>238785.50013144204</v>
      </c>
      <c r="K32" s="129">
        <f>(DEN!$C135)*ONSV_2022!I30</f>
        <v>137224.82257582791</v>
      </c>
      <c r="L32" s="129">
        <f>DEN!$C30*ONSV_2022!$H30*(IF(FLEX!M32="GAS",0.05,0.95))</f>
        <v>1629652.3202156918</v>
      </c>
      <c r="M32" s="143">
        <f t="shared" si="2"/>
        <v>1766877.1427915196</v>
      </c>
      <c r="N32" s="81" t="e">
        <f>(DEN!$C170)*#REF!</f>
        <v>#REF!</v>
      </c>
      <c r="O32" s="129"/>
      <c r="P32" s="143" t="e">
        <f t="shared" si="3"/>
        <v>#REF!</v>
      </c>
      <c r="Q32"/>
      <c r="R32"/>
    </row>
    <row r="33" spans="1:106" s="25" customFormat="1">
      <c r="A33" s="76" t="s">
        <v>42</v>
      </c>
      <c r="B33" s="78">
        <f>SUM(B34:B37)</f>
        <v>319370.23043811513</v>
      </c>
      <c r="C33" s="78">
        <f>SUM(C34:C37)</f>
        <v>2111061.4414321226</v>
      </c>
      <c r="D33" s="143">
        <f t="shared" si="4"/>
        <v>2430431.6718702377</v>
      </c>
      <c r="E33" s="78">
        <f>SUM(E34:E37)</f>
        <v>319823.13153765682</v>
      </c>
      <c r="F33" s="78">
        <f>SUM(F34:F37)</f>
        <v>2154436.3961656638</v>
      </c>
      <c r="G33" s="143">
        <f t="shared" si="0"/>
        <v>2474259.5277033206</v>
      </c>
      <c r="H33" s="78">
        <f>SUM(H34:H37)</f>
        <v>320383.60138682229</v>
      </c>
      <c r="I33" s="78">
        <f>SUM(I34:I37)</f>
        <v>192064.48066475001</v>
      </c>
      <c r="J33" s="143">
        <f t="shared" si="1"/>
        <v>512448.08205157227</v>
      </c>
      <c r="K33" s="78">
        <f>SUM(K34:K37)</f>
        <v>199535.62284185112</v>
      </c>
      <c r="L33" s="78">
        <f>SUM(L34:L37)</f>
        <v>2639121.5123656932</v>
      </c>
      <c r="M33" s="143">
        <f t="shared" si="2"/>
        <v>2838657.1352075445</v>
      </c>
      <c r="N33" s="78" t="e">
        <f>SUM(N34:N37)</f>
        <v>#REF!</v>
      </c>
      <c r="O33" s="78">
        <f>SUM(O34:O37)</f>
        <v>0</v>
      </c>
      <c r="P33" s="143" t="e">
        <f t="shared" si="3"/>
        <v>#REF!</v>
      </c>
      <c r="Q33"/>
      <c r="R33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106" s="1" customFormat="1">
      <c r="A34" s="77" t="s">
        <v>11</v>
      </c>
      <c r="B34" s="129">
        <f>(DEN!$C32)*ONSV_2019!I33</f>
        <v>57778.200632909939</v>
      </c>
      <c r="C34" s="129">
        <f>DEN!$C32*ONSV_2019!$H33*(IF(FLEX!D34="GAS",0.05,0.95))</f>
        <v>47524.813206396902</v>
      </c>
      <c r="D34" s="143">
        <f t="shared" si="4"/>
        <v>105303.01383930683</v>
      </c>
      <c r="E34" s="129">
        <f>(DEN!$C67)*ONSV_2020!I33</f>
        <v>57812.242524976209</v>
      </c>
      <c r="F34" s="129">
        <f>DEN!$C32*ONSV_2020!$H33*(IF(FLEX!G34="GAS",0.05,0.95))</f>
        <v>48520.263189418249</v>
      </c>
      <c r="G34" s="143">
        <f t="shared" si="0"/>
        <v>106332.50571439446</v>
      </c>
      <c r="H34" s="129">
        <f>(DEN!$C102)*ONSV_2021!I33</f>
        <v>57896.96896243775</v>
      </c>
      <c r="I34" s="129">
        <f>DEN!$C32*ONSV_2021!$H33*(IF(FLEX!J34="GAS",0.05,0.95))</f>
        <v>49479.597236410424</v>
      </c>
      <c r="J34" s="143">
        <f t="shared" si="1"/>
        <v>107376.56619884817</v>
      </c>
      <c r="K34" s="129">
        <f>(DEN!$C137)*ONSV_2022!I32</f>
        <v>0</v>
      </c>
      <c r="L34" s="129">
        <f>DEN!$C32*ONSV_2022!$H32*(IF(FLEX!M34="GAS",0.05,0.95))</f>
        <v>0</v>
      </c>
      <c r="M34" s="143">
        <f t="shared" si="2"/>
        <v>0</v>
      </c>
      <c r="N34" s="81" t="e">
        <f>(DEN!$C172)*#REF!</f>
        <v>#REF!</v>
      </c>
      <c r="O34" s="129"/>
      <c r="P34" s="143" t="e">
        <f t="shared" si="3"/>
        <v>#REF!</v>
      </c>
      <c r="Q34"/>
      <c r="R34"/>
    </row>
    <row r="35" spans="1:106" s="1" customFormat="1">
      <c r="A35" s="77" t="s">
        <v>20</v>
      </c>
      <c r="B35" s="129">
        <f>(DEN!$C33)*ONSV_2019!I34</f>
        <v>159293.48507655557</v>
      </c>
      <c r="C35" s="129">
        <f>DEN!$C33*ONSV_2019!$H34*(IF(FLEX!D35="GAS",0.05,0.95))</f>
        <v>1377091.1965923505</v>
      </c>
      <c r="D35" s="143">
        <f t="shared" si="4"/>
        <v>1536384.681668906</v>
      </c>
      <c r="E35" s="129">
        <f>(DEN!$C68)*ONSV_2020!I34</f>
        <v>159300.98590277677</v>
      </c>
      <c r="F35" s="129">
        <f>DEN!$C33*ONSV_2020!$H34*(IF(FLEX!G35="GAS",0.05,0.95))</f>
        <v>1416661.4719084108</v>
      </c>
      <c r="G35" s="143">
        <f t="shared" si="0"/>
        <v>1575962.4578111875</v>
      </c>
      <c r="H35" s="129">
        <f>(DEN!$C103)*ONSV_2021!I34</f>
        <v>159378.25136612021</v>
      </c>
      <c r="I35" s="129">
        <f>DEN!$C33*ONSV_2021!$H34*(IF(FLEX!J35="GAS",0.05,0.95))</f>
        <v>76970.292795186135</v>
      </c>
      <c r="J35" s="143">
        <f t="shared" si="1"/>
        <v>236348.54416130634</v>
      </c>
      <c r="K35" s="129">
        <f>(DEN!$C138)*ONSV_2022!I33</f>
        <v>86271.903207591429</v>
      </c>
      <c r="L35" s="129">
        <f>DEN!$C33*ONSV_2022!$H33*(IF(FLEX!M35="GAS",0.05,0.95))</f>
        <v>1376880.6934946657</v>
      </c>
      <c r="M35" s="143">
        <f t="shared" si="2"/>
        <v>1463152.5967022572</v>
      </c>
      <c r="N35" s="81" t="e">
        <f>(DEN!$C173)*#REF!</f>
        <v>#REF!</v>
      </c>
      <c r="O35" s="129"/>
      <c r="P35" s="143" t="e">
        <f t="shared" si="3"/>
        <v>#REF!</v>
      </c>
      <c r="Q35"/>
      <c r="R35"/>
    </row>
    <row r="36" spans="1:106" s="1" customFormat="1">
      <c r="A36" s="77" t="s">
        <v>24</v>
      </c>
      <c r="B36" s="129">
        <f>(DEN!$C34)*ONSV_2019!I35</f>
        <v>48324.9480942562</v>
      </c>
      <c r="C36" s="129">
        <f>DEN!$C34*ONSV_2019!$H35*(IF(FLEX!D36="GAS",0.05,0.95))</f>
        <v>657325.94650200254</v>
      </c>
      <c r="D36" s="143">
        <f t="shared" si="4"/>
        <v>705650.89459625876</v>
      </c>
      <c r="E36" s="129">
        <f>(DEN!$C69)*ONSV_2020!I35</f>
        <v>48535.375862686415</v>
      </c>
      <c r="F36" s="129">
        <f>DEN!$C34*ONSV_2020!$H35*(IF(FLEX!G36="GAS",0.05,0.95))</f>
        <v>659233.56424390792</v>
      </c>
      <c r="G36" s="143">
        <f t="shared" si="0"/>
        <v>707768.94010659435</v>
      </c>
      <c r="H36" s="129">
        <f>(DEN!$C104)*ONSV_2021!I35</f>
        <v>48800.803237461638</v>
      </c>
      <c r="I36" s="129">
        <f>DEN!$C34*ONSV_2021!$H35*(IF(FLEX!J36="GAS",0.05,0.95))</f>
        <v>34782.13922179857</v>
      </c>
      <c r="J36" s="143">
        <f t="shared" si="1"/>
        <v>83582.942459260201</v>
      </c>
      <c r="K36" s="129">
        <f>(DEN!$C139)*ONSV_2022!I34</f>
        <v>66404.949699455727</v>
      </c>
      <c r="L36" s="129">
        <f>DEN!$C34*ONSV_2022!$H34*(IF(FLEX!M36="GAS",0.05,0.95))</f>
        <v>596091.88858012529</v>
      </c>
      <c r="M36" s="143">
        <f t="shared" si="2"/>
        <v>662496.83827958105</v>
      </c>
      <c r="N36" s="81" t="e">
        <f>(DEN!$C174)*#REF!</f>
        <v>#REF!</v>
      </c>
      <c r="O36" s="129"/>
      <c r="P36" s="143" t="e">
        <f t="shared" si="3"/>
        <v>#REF!</v>
      </c>
      <c r="Q36"/>
      <c r="R36"/>
    </row>
    <row r="37" spans="1:106" s="1" customFormat="1">
      <c r="A37" s="77" t="s">
        <v>25</v>
      </c>
      <c r="B37" s="129">
        <f>(DEN!$C35)*ONSV_2019!I36</f>
        <v>53973.596634393361</v>
      </c>
      <c r="C37" s="129">
        <f>DEN!$C35*ONSV_2019!$H36*(IF(FLEX!D37="GAS",0.05,0.95))</f>
        <v>29119.485131372581</v>
      </c>
      <c r="D37" s="143">
        <f t="shared" si="4"/>
        <v>83093.081765765935</v>
      </c>
      <c r="E37" s="129">
        <f>(DEN!$C70)*ONSV_2020!I36</f>
        <v>54174.527247217426</v>
      </c>
      <c r="F37" s="129">
        <f>DEN!$C35*ONSV_2020!$H36*(IF(FLEX!G37="GAS",0.05,0.95))</f>
        <v>30021.096823926866</v>
      </c>
      <c r="G37" s="143">
        <f t="shared" si="0"/>
        <v>84195.624071144295</v>
      </c>
      <c r="H37" s="129">
        <f>(DEN!$C105)*ONSV_2021!I36</f>
        <v>54307.577820802682</v>
      </c>
      <c r="I37" s="129">
        <f>DEN!$C35*ONSV_2021!$H36*(IF(FLEX!J37="GAS",0.05,0.95))</f>
        <v>30832.451411354887</v>
      </c>
      <c r="J37" s="143">
        <f t="shared" si="1"/>
        <v>85140.029232157569</v>
      </c>
      <c r="K37" s="129">
        <f>(DEN!$C140)*ONSV_2022!I35</f>
        <v>46858.769934803975</v>
      </c>
      <c r="L37" s="129">
        <f>DEN!$C35*ONSV_2022!$H35*(IF(FLEX!M37="GAS",0.05,0.95))</f>
        <v>666148.93029090238</v>
      </c>
      <c r="M37" s="143">
        <f t="shared" si="2"/>
        <v>713007.70022570633</v>
      </c>
      <c r="N37" s="81" t="e">
        <f>(DEN!$C175)*#REF!</f>
        <v>#REF!</v>
      </c>
      <c r="O37" s="129"/>
      <c r="P37" s="143" t="e">
        <f t="shared" si="3"/>
        <v>#REF!</v>
      </c>
      <c r="Q37"/>
      <c r="R37"/>
    </row>
    <row r="38" spans="1:106" s="47" customFormat="1">
      <c r="A38" s="98"/>
      <c r="B38" s="98"/>
      <c r="C38" s="98"/>
      <c r="D38" s="99"/>
      <c r="E38" s="99"/>
      <c r="F38" s="99"/>
      <c r="G38" s="99"/>
      <c r="H38" s="100"/>
      <c r="I38" s="100"/>
      <c r="J38" s="102"/>
      <c r="K38" s="102"/>
      <c r="L38" s="99"/>
      <c r="M38" s="1"/>
      <c r="Q38" s="144"/>
      <c r="R38" s="145"/>
      <c r="S38" s="99"/>
      <c r="T38" s="100"/>
      <c r="U38" s="102"/>
      <c r="V38" s="99"/>
      <c r="W38" s="99"/>
      <c r="X38" s="100"/>
      <c r="Y38" s="99"/>
      <c r="Z38" s="101"/>
    </row>
    <row r="39" spans="1:106" s="1" customFormat="1" ht="15" customHeight="1">
      <c r="B39" s="8"/>
      <c r="C39" s="8"/>
      <c r="O39" s="7"/>
      <c r="T39" s="8"/>
      <c r="U39" s="8"/>
      <c r="V39" s="8"/>
      <c r="W39" s="8"/>
      <c r="X39" s="8"/>
      <c r="Y39" s="8"/>
    </row>
    <row r="40" spans="1:106" s="1" customFormat="1" ht="15" customHeight="1">
      <c r="A40" s="112" t="s">
        <v>140</v>
      </c>
      <c r="B40" s="112"/>
      <c r="E40" s="41"/>
      <c r="F40" s="41"/>
      <c r="H40" s="41"/>
      <c r="M40" s="8"/>
      <c r="N40" s="8"/>
      <c r="O40" s="8"/>
      <c r="P40" s="8"/>
      <c r="Q40" s="8"/>
      <c r="R40" s="8"/>
    </row>
    <row r="41" spans="1:106" ht="15" customHeight="1">
      <c r="A41" s="352" t="s">
        <v>153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H41" s="1"/>
      <c r="I41" s="8"/>
      <c r="J41" s="8"/>
      <c r="K41" s="8"/>
      <c r="L41" s="8"/>
      <c r="M41" s="8"/>
      <c r="N41" s="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CQ41"/>
      <c r="CR41"/>
      <c r="CS41"/>
      <c r="CT41"/>
      <c r="CU41"/>
      <c r="CV41"/>
      <c r="CW41"/>
      <c r="CX41"/>
      <c r="CY41"/>
      <c r="CZ41"/>
      <c r="DA41"/>
      <c r="DB41"/>
    </row>
    <row r="42" spans="1:106" ht="19.5" customHeight="1">
      <c r="A42" s="353"/>
      <c r="B42" s="88" t="s">
        <v>82</v>
      </c>
      <c r="C42" s="88" t="s">
        <v>82</v>
      </c>
      <c r="D42" s="88" t="s">
        <v>82</v>
      </c>
      <c r="E42" s="88" t="s">
        <v>82</v>
      </c>
      <c r="F42" s="88" t="s">
        <v>82</v>
      </c>
      <c r="H42" s="1"/>
      <c r="I42" s="8"/>
      <c r="J42" s="8"/>
      <c r="K42" s="8"/>
      <c r="L42" s="8"/>
      <c r="M42" s="8"/>
      <c r="N42" s="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CQ42"/>
      <c r="CR42"/>
      <c r="CS42"/>
      <c r="CT42"/>
      <c r="CU42"/>
      <c r="CV42"/>
      <c r="CW42"/>
      <c r="CX42"/>
      <c r="CY42"/>
      <c r="CZ42"/>
      <c r="DA42"/>
      <c r="DB42"/>
    </row>
    <row r="43" spans="1:106">
      <c r="A43" s="78" t="s">
        <v>37</v>
      </c>
      <c r="B43" s="87">
        <f>B44+B52+B62+B67+B71</f>
        <v>29492143405.429443</v>
      </c>
      <c r="C43" s="87">
        <f>C44+C52+C62+C67+C71</f>
        <v>30167892505.057579</v>
      </c>
      <c r="D43" s="87">
        <f>D44+D52+D62+D67+D71</f>
        <v>8109384820.508625</v>
      </c>
      <c r="E43" s="87">
        <f>E44+E52+E62+E67+E71</f>
        <v>43788609958.032631</v>
      </c>
      <c r="F43" s="87" t="e">
        <f>F44+F52+F62+F67+F71</f>
        <v>#REF!</v>
      </c>
      <c r="H43" s="1"/>
      <c r="I43" s="8"/>
      <c r="J43" s="8"/>
      <c r="K43" s="8"/>
      <c r="L43" s="8"/>
      <c r="M43" s="8"/>
      <c r="N43" s="8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CQ43"/>
      <c r="CR43"/>
      <c r="CS43"/>
      <c r="CT43"/>
      <c r="CU43"/>
      <c r="CV43"/>
      <c r="CW43"/>
      <c r="CX43"/>
      <c r="CY43"/>
      <c r="CZ43"/>
      <c r="DA43"/>
      <c r="DB43"/>
    </row>
    <row r="44" spans="1:106" s="35" customFormat="1">
      <c r="A44" s="78" t="s">
        <v>38</v>
      </c>
      <c r="B44" s="87">
        <f>SUM(B45:B51)</f>
        <v>205904850.19726884</v>
      </c>
      <c r="C44" s="87">
        <f>SUM(C45:C51)</f>
        <v>206154941.22772214</v>
      </c>
      <c r="D44" s="87">
        <f>SUM(D45:D51)</f>
        <v>204396149.86622238</v>
      </c>
      <c r="E44" s="87">
        <f>SUM(E45:E51)</f>
        <v>2061272879.4108958</v>
      </c>
      <c r="F44" s="87" t="e">
        <f>SUM(F45:F51)</f>
        <v>#REF!</v>
      </c>
      <c r="H44" s="1"/>
      <c r="I44" s="8"/>
      <c r="J44" s="8"/>
      <c r="L44" s="8"/>
      <c r="M44" s="8"/>
      <c r="N44" s="8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</row>
    <row r="45" spans="1:106" s="35" customFormat="1">
      <c r="A45" s="73" t="s">
        <v>23</v>
      </c>
      <c r="B45" s="81">
        <f>'KM-ANO'!$C$14*D7/TAX!$C$14</f>
        <v>10621025.688964602</v>
      </c>
      <c r="C45" s="81">
        <f>'KM-ANO'!$D$14*G7/TAX!$D$14</f>
        <v>10639508.516309271</v>
      </c>
      <c r="D45" s="81">
        <f>'KM-ANO'!$E$14*J7/TAX!$E$14</f>
        <v>10551996.045500912</v>
      </c>
      <c r="E45" s="81">
        <f>'KM-ANO'!$F$14*M7/TAX!$F$14</f>
        <v>0</v>
      </c>
      <c r="F45" s="81" t="e">
        <f>'KM-ANO'!$G$14*P7/TAX!$G$14</f>
        <v>#REF!</v>
      </c>
      <c r="H45" s="1"/>
      <c r="I45" s="8"/>
      <c r="J45" s="8"/>
      <c r="L45" s="8"/>
      <c r="M45" s="8"/>
      <c r="N45" s="8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</row>
    <row r="46" spans="1:106">
      <c r="A46" s="73" t="s">
        <v>15</v>
      </c>
      <c r="B46" s="81">
        <f>'KM-ANO'!$C$14*D8/TAX!$C$14</f>
        <v>7403036.5529735163</v>
      </c>
      <c r="C46" s="81">
        <f>'KM-ANO'!$D$14*G8/TAX!$D$14</f>
        <v>7406917.3606106807</v>
      </c>
      <c r="D46" s="81">
        <f>'KM-ANO'!$E$14*J8/TAX!$E$14</f>
        <v>7343323.9310736265</v>
      </c>
      <c r="E46" s="81">
        <f>'KM-ANO'!$F$14*M8/TAX!$F$14</f>
        <v>101579201.08171707</v>
      </c>
      <c r="F46" s="81" t="e">
        <f>'KM-ANO'!$G$14*P8/TAX!$G$14</f>
        <v>#REF!</v>
      </c>
      <c r="H46" s="1"/>
      <c r="I46" s="8"/>
      <c r="J46" s="8"/>
      <c r="K46" s="8"/>
      <c r="L46" s="8"/>
      <c r="M46" s="8"/>
      <c r="N46" s="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CQ46"/>
      <c r="CR46"/>
      <c r="CS46"/>
      <c r="CT46"/>
      <c r="CU46"/>
      <c r="CV46"/>
      <c r="CW46"/>
      <c r="CX46"/>
      <c r="CY46"/>
      <c r="CZ46"/>
      <c r="DA46"/>
      <c r="DB46"/>
    </row>
    <row r="47" spans="1:106">
      <c r="A47" s="73" t="s">
        <v>16</v>
      </c>
      <c r="B47" s="81">
        <f>'KM-ANO'!$C$14*D9/TAX!$C$14</f>
        <v>47631916.817253001</v>
      </c>
      <c r="C47" s="81">
        <f>'KM-ANO'!$D$14*G9/TAX!$D$14</f>
        <v>47661954.969394937</v>
      </c>
      <c r="D47" s="81">
        <f>'KM-ANO'!$E$14*J9/TAX!$E$14</f>
        <v>47229339.807746366</v>
      </c>
      <c r="E47" s="81">
        <f>'KM-ANO'!$F$14*M9/TAX!$F$14</f>
        <v>492490606.34327161</v>
      </c>
      <c r="F47" s="81" t="e">
        <f>'KM-ANO'!$G$14*P9/TAX!$G$14</f>
        <v>#REF!</v>
      </c>
      <c r="H47" s="1"/>
      <c r="I47" s="8"/>
      <c r="J47" s="8"/>
      <c r="K47" s="8"/>
      <c r="L47" s="8"/>
      <c r="M47" s="8"/>
      <c r="N47" s="8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CQ47"/>
      <c r="CR47"/>
      <c r="CS47"/>
      <c r="CT47"/>
      <c r="CU47"/>
      <c r="CV47"/>
      <c r="CW47"/>
      <c r="CX47"/>
      <c r="CY47"/>
      <c r="CZ47"/>
      <c r="DA47"/>
      <c r="DB47"/>
    </row>
    <row r="48" spans="1:106">
      <c r="A48" s="73" t="s">
        <v>28</v>
      </c>
      <c r="B48" s="81">
        <f>'KM-ANO'!$C$14*D10/TAX!$C$14</f>
        <v>71800518.082221061</v>
      </c>
      <c r="C48" s="81">
        <f>'KM-ANO'!$D$14*G10/TAX!$D$14</f>
        <v>71876668.844604939</v>
      </c>
      <c r="D48" s="81">
        <f>'KM-ANO'!$E$14*J10/TAX!$E$14</f>
        <v>71263935.327847049</v>
      </c>
      <c r="E48" s="81">
        <f>'KM-ANO'!$F$14*M10/TAX!$F$14</f>
        <v>750747817.62846386</v>
      </c>
      <c r="F48" s="81" t="e">
        <f>'KM-ANO'!$G$14*P10/TAX!$G$14</f>
        <v>#REF!</v>
      </c>
      <c r="H48" s="1"/>
      <c r="I48" s="8"/>
      <c r="J48" s="8"/>
      <c r="K48" s="8"/>
      <c r="L48" s="8"/>
      <c r="M48" s="8"/>
      <c r="N48" s="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CQ48"/>
      <c r="CR48"/>
      <c r="CS48"/>
      <c r="CT48"/>
      <c r="CU48"/>
      <c r="CV48"/>
      <c r="CW48"/>
      <c r="CX48"/>
      <c r="CY48"/>
      <c r="CZ48"/>
      <c r="DA48"/>
      <c r="DB48"/>
    </row>
    <row r="49" spans="1:106">
      <c r="A49" s="73" t="s">
        <v>19</v>
      </c>
      <c r="B49" s="81">
        <f>'KM-ANO'!$C$14*D11/TAX!$C$14</f>
        <v>32875869.751472693</v>
      </c>
      <c r="C49" s="81">
        <f>'KM-ANO'!$D$14*G11/TAX!$D$14</f>
        <v>32930141.307348803</v>
      </c>
      <c r="D49" s="81">
        <f>'KM-ANO'!$E$14*J11/TAX!$E$14</f>
        <v>32638064.969755873</v>
      </c>
      <c r="E49" s="81">
        <f>'KM-ANO'!$F$14*M11/TAX!$F$14</f>
        <v>356729618.25724</v>
      </c>
      <c r="F49" s="81" t="e">
        <f>'KM-ANO'!$G$14*P11/TAX!$G$14</f>
        <v>#REF!</v>
      </c>
      <c r="H49" s="1"/>
      <c r="I49" s="8"/>
      <c r="J49" s="8"/>
      <c r="K49" s="8"/>
      <c r="L49" s="8"/>
      <c r="M49" s="8"/>
      <c r="N49" s="8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CQ49"/>
      <c r="CR49"/>
      <c r="CS49"/>
      <c r="CT49"/>
      <c r="CU49"/>
      <c r="CV49"/>
      <c r="CW49"/>
      <c r="CX49"/>
      <c r="CY49"/>
      <c r="CZ49"/>
      <c r="DA49"/>
      <c r="DB49"/>
    </row>
    <row r="50" spans="1:106">
      <c r="A50" s="73" t="s">
        <v>17</v>
      </c>
      <c r="B50" s="81">
        <f>'KM-ANO'!$C$14*D12/TAX!$C$14</f>
        <v>6947015.0436506793</v>
      </c>
      <c r="C50" s="81">
        <f>'KM-ANO'!$D$14*G12/TAX!$D$14</f>
        <v>6951736.1028455878</v>
      </c>
      <c r="D50" s="81">
        <f>'KM-ANO'!$E$14*J12/TAX!$E$14</f>
        <v>6888495.8226985894</v>
      </c>
      <c r="E50" s="81">
        <f>'KM-ANO'!$F$14*M12/TAX!$F$14</f>
        <v>93125543.022316024</v>
      </c>
      <c r="F50" s="81" t="e">
        <f>'KM-ANO'!$G$14*P12/TAX!$G$14</f>
        <v>#REF!</v>
      </c>
      <c r="H50" s="1"/>
      <c r="I50" s="1"/>
      <c r="J50" s="1"/>
      <c r="K50" s="8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CQ50"/>
      <c r="CR50"/>
      <c r="CS50"/>
      <c r="CT50"/>
      <c r="CU50"/>
      <c r="CV50"/>
      <c r="CW50"/>
      <c r="CX50"/>
      <c r="CY50"/>
      <c r="CZ50"/>
      <c r="DA50"/>
      <c r="DB50"/>
    </row>
    <row r="51" spans="1:106">
      <c r="A51" s="73" t="s">
        <v>29</v>
      </c>
      <c r="B51" s="81">
        <f>'KM-ANO'!$C$14*D13/TAX!$C$14</f>
        <v>28625468.26073328</v>
      </c>
      <c r="C51" s="81">
        <f>'KM-ANO'!$D$14*G13/TAX!$D$14</f>
        <v>28688014.126607951</v>
      </c>
      <c r="D51" s="81">
        <f>'KM-ANO'!$E$14*J13/TAX!$E$14</f>
        <v>28480993.96159995</v>
      </c>
      <c r="E51" s="81">
        <f>'KM-ANO'!$F$14*M13/TAX!$F$14</f>
        <v>266600093.0778873</v>
      </c>
      <c r="F51" s="81" t="e">
        <f>'KM-ANO'!$G$14*P13/TAX!$G$14</f>
        <v>#REF!</v>
      </c>
      <c r="H51" s="1"/>
      <c r="I51" s="1"/>
      <c r="J51" s="1"/>
      <c r="K51" s="8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CQ51"/>
      <c r="CR51"/>
      <c r="CS51"/>
      <c r="CT51"/>
      <c r="CU51"/>
      <c r="CV51"/>
      <c r="CW51"/>
      <c r="CX51"/>
      <c r="CY51"/>
      <c r="CZ51"/>
      <c r="DA51"/>
      <c r="DB51"/>
    </row>
    <row r="52" spans="1:106">
      <c r="A52" s="78" t="s">
        <v>39</v>
      </c>
      <c r="B52" s="87">
        <f>SUM(B53:B61)</f>
        <v>947748301.35838747</v>
      </c>
      <c r="C52" s="87">
        <f>SUM(C53:C61)</f>
        <v>953216212.36608744</v>
      </c>
      <c r="D52" s="87">
        <f>SUM(D53:D61)</f>
        <v>941962481.80253422</v>
      </c>
      <c r="E52" s="87">
        <f>SUM(E53:E61)</f>
        <v>7825400714.5281677</v>
      </c>
      <c r="F52" s="87" t="e">
        <f>SUM(F53:F61)</f>
        <v>#REF!</v>
      </c>
      <c r="H52" s="1"/>
      <c r="I52" s="1"/>
      <c r="J52" s="1"/>
      <c r="K52" s="8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CQ52"/>
      <c r="CR52"/>
      <c r="CS52"/>
      <c r="CT52"/>
      <c r="CU52"/>
      <c r="CV52"/>
      <c r="CW52"/>
      <c r="CX52"/>
      <c r="CY52"/>
      <c r="CZ52"/>
      <c r="DA52"/>
      <c r="DB52"/>
    </row>
    <row r="53" spans="1:106" s="35" customFormat="1">
      <c r="A53" s="73" t="s">
        <v>35</v>
      </c>
      <c r="B53" s="81">
        <f>'KM-ANO'!$C$14*D15/TAX!$C$14</f>
        <v>53916581.327770077</v>
      </c>
      <c r="C53" s="81">
        <f>'KM-ANO'!$D$14*G15/TAX!$D$14</f>
        <v>54023546.042842664</v>
      </c>
      <c r="D53" s="81">
        <f>'KM-ANO'!$E$14*J15/TAX!$E$14</f>
        <v>53636870.335160628</v>
      </c>
      <c r="E53" s="81">
        <f>'KM-ANO'!$F$14*M15/TAX!$F$14</f>
        <v>0</v>
      </c>
      <c r="F53" s="81" t="e">
        <f>'KM-ANO'!$G$14*P15/TAX!$G$14</f>
        <v>#REF!</v>
      </c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</row>
    <row r="54" spans="1:106">
      <c r="A54" s="73" t="s">
        <v>31</v>
      </c>
      <c r="B54" s="81">
        <f>'KM-ANO'!$C$14*D16/TAX!$C$14</f>
        <v>249299912.30543044</v>
      </c>
      <c r="C54" s="81">
        <f>'KM-ANO'!$D$14*G16/TAX!$D$14</f>
        <v>249770875.84812951</v>
      </c>
      <c r="D54" s="81">
        <f>'KM-ANO'!$E$14*J16/TAX!$E$14</f>
        <v>247955774.7685082</v>
      </c>
      <c r="E54" s="81">
        <f>'KM-ANO'!$F$14*M16/TAX!$F$14</f>
        <v>2163925847.1224346</v>
      </c>
      <c r="F54" s="81" t="e">
        <f>'KM-ANO'!$G$14*P16/TAX!$G$14</f>
        <v>#REF!</v>
      </c>
      <c r="H54" s="1"/>
      <c r="I54" s="1"/>
      <c r="J54" s="1"/>
      <c r="K54" s="8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CQ54"/>
      <c r="CR54"/>
      <c r="CS54"/>
      <c r="CT54"/>
      <c r="CU54"/>
      <c r="CV54"/>
      <c r="CW54"/>
      <c r="CX54"/>
      <c r="CY54"/>
      <c r="CZ54"/>
      <c r="DA54"/>
      <c r="DB54"/>
    </row>
    <row r="55" spans="1:106">
      <c r="A55" s="73" t="s">
        <v>27</v>
      </c>
      <c r="B55" s="81">
        <f>'KM-ANO'!$C$14*D17/TAX!$C$14</f>
        <v>152890919.61386001</v>
      </c>
      <c r="C55" s="81">
        <f>'KM-ANO'!$D$14*G17/TAX!$D$14</f>
        <v>152949484.49842712</v>
      </c>
      <c r="D55" s="81">
        <f>'KM-ANO'!$E$14*J17/TAX!$E$14</f>
        <v>151715482.50525653</v>
      </c>
      <c r="E55" s="81">
        <f>'KM-ANO'!$F$14*M17/TAX!$F$14</f>
        <v>1384123383.8400362</v>
      </c>
      <c r="F55" s="81" t="e">
        <f>'KM-ANO'!$G$14*P17/TAX!$G$14</f>
        <v>#REF!</v>
      </c>
      <c r="H55" s="1"/>
      <c r="I55" s="1"/>
      <c r="J55" s="1"/>
      <c r="K55" s="8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CQ55"/>
      <c r="CR55"/>
      <c r="CS55"/>
      <c r="CT55"/>
      <c r="CU55"/>
      <c r="CV55"/>
      <c r="CW55"/>
      <c r="CX55"/>
      <c r="CY55"/>
      <c r="CZ55"/>
      <c r="DA55"/>
      <c r="DB55"/>
    </row>
    <row r="56" spans="1:106">
      <c r="A56" s="73" t="s">
        <v>33</v>
      </c>
      <c r="B56" s="81">
        <f>'KM-ANO'!$C$14*D18/TAX!$C$14</f>
        <v>47703675.407345489</v>
      </c>
      <c r="C56" s="81">
        <f>'KM-ANO'!$D$14*G18/TAX!$D$14</f>
        <v>47764163.894932009</v>
      </c>
      <c r="D56" s="81">
        <f>'KM-ANO'!$E$14*J18/TAX!$E$14</f>
        <v>47377391.783682965</v>
      </c>
      <c r="E56" s="81">
        <f>'KM-ANO'!$F$14*M18/TAX!$F$14</f>
        <v>526817222.92450029</v>
      </c>
      <c r="F56" s="81" t="e">
        <f>'KM-ANO'!$G$14*P18/TAX!$G$14</f>
        <v>#REF!</v>
      </c>
      <c r="H56" s="1"/>
      <c r="I56" s="1"/>
      <c r="J56" s="1"/>
      <c r="K56" s="8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CQ56"/>
      <c r="CR56"/>
      <c r="CS56"/>
      <c r="CT56"/>
      <c r="CU56"/>
      <c r="CV56"/>
      <c r="CW56"/>
      <c r="CX56"/>
      <c r="CY56"/>
      <c r="CZ56"/>
      <c r="DA56"/>
      <c r="DB56"/>
    </row>
    <row r="57" spans="1:106">
      <c r="A57" s="73" t="s">
        <v>34</v>
      </c>
      <c r="B57" s="81">
        <f>'KM-ANO'!$C$14*D19/TAX!$C$14</f>
        <v>72199595.135882422</v>
      </c>
      <c r="C57" s="81">
        <f>'KM-ANO'!$D$14*G19/TAX!$D$14</f>
        <v>72364722.191986248</v>
      </c>
      <c r="D57" s="81">
        <f>'KM-ANO'!$E$14*J19/TAX!$E$14</f>
        <v>71837295.532042846</v>
      </c>
      <c r="E57" s="81">
        <f>'KM-ANO'!$F$14*M19/TAX!$F$14</f>
        <v>661594797.6194514</v>
      </c>
      <c r="F57" s="81" t="e">
        <f>'KM-ANO'!$G$14*P19/TAX!$G$14</f>
        <v>#REF!</v>
      </c>
      <c r="H57" s="1"/>
      <c r="I57" s="1"/>
      <c r="J57" s="1"/>
      <c r="K57" s="8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CQ57"/>
      <c r="CR57"/>
      <c r="CS57"/>
      <c r="CT57"/>
      <c r="CU57"/>
      <c r="CV57"/>
      <c r="CW57"/>
      <c r="CX57"/>
      <c r="CY57"/>
      <c r="CZ57"/>
      <c r="DA57"/>
      <c r="DB57"/>
    </row>
    <row r="58" spans="1:106">
      <c r="A58" s="73" t="s">
        <v>30</v>
      </c>
      <c r="B58" s="81">
        <f>'KM-ANO'!$C$14*D20/TAX!$C$14</f>
        <v>205767442.33977434</v>
      </c>
      <c r="C58" s="81">
        <f>'KM-ANO'!$D$14*G20/TAX!$D$14</f>
        <v>209402439.43722114</v>
      </c>
      <c r="D58" s="81">
        <f>'KM-ANO'!$E$14*J20/TAX!$E$14</f>
        <v>203752129.19245067</v>
      </c>
      <c r="E58" s="81">
        <f>'KM-ANO'!$F$14*M20/TAX!$F$14</f>
        <v>1587426338.3255129</v>
      </c>
      <c r="F58" s="81" t="e">
        <f>'KM-ANO'!$G$14*P20/TAX!$G$14</f>
        <v>#REF!</v>
      </c>
      <c r="H58" s="1"/>
      <c r="I58" s="1"/>
      <c r="J58" s="1"/>
      <c r="K58" s="8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CQ58"/>
      <c r="CR58"/>
      <c r="CS58"/>
      <c r="CT58"/>
      <c r="CU58"/>
      <c r="CV58"/>
      <c r="CW58"/>
      <c r="CX58"/>
      <c r="CY58"/>
      <c r="CZ58"/>
      <c r="DA58"/>
      <c r="DB58"/>
    </row>
    <row r="59" spans="1:106">
      <c r="A59" s="73" t="s">
        <v>36</v>
      </c>
      <c r="B59" s="81">
        <f>'KM-ANO'!$C$14*D21/TAX!$C$14</f>
        <v>48597668.929546945</v>
      </c>
      <c r="C59" s="81">
        <f>'KM-ANO'!$D$14*G21/TAX!$D$14</f>
        <v>48686504.87890745</v>
      </c>
      <c r="D59" s="81">
        <f>'KM-ANO'!$E$14*J21/TAX!$E$14</f>
        <v>48309981.506619759</v>
      </c>
      <c r="E59" s="81">
        <f>'KM-ANO'!$F$14*M21/TAX!$F$14</f>
        <v>428160815.13209665</v>
      </c>
      <c r="F59" s="81" t="e">
        <f>'KM-ANO'!$G$14*P21/TAX!$G$14</f>
        <v>#REF!</v>
      </c>
      <c r="H59" s="1"/>
      <c r="I59" s="1"/>
      <c r="J59" s="1"/>
      <c r="K59" s="8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CQ59"/>
      <c r="CR59"/>
      <c r="CS59"/>
      <c r="CT59"/>
      <c r="CU59"/>
      <c r="CV59"/>
      <c r="CW59"/>
      <c r="CX59"/>
      <c r="CY59"/>
      <c r="CZ59"/>
      <c r="DA59"/>
      <c r="DB59"/>
    </row>
    <row r="60" spans="1:106">
      <c r="A60" s="73" t="s">
        <v>21</v>
      </c>
      <c r="B60" s="81">
        <f>'KM-ANO'!$C$14*D22/TAX!$C$14</f>
        <v>72639274.101445153</v>
      </c>
      <c r="C60" s="81">
        <f>'KM-ANO'!$D$14*G22/TAX!$D$14</f>
        <v>73409493.965364188</v>
      </c>
      <c r="D60" s="81">
        <f>'KM-ANO'!$E$14*J22/TAX!$E$14</f>
        <v>72879680.657970116</v>
      </c>
      <c r="E60" s="81">
        <f>'KM-ANO'!$F$14*M22/TAX!$F$14</f>
        <v>696541378.19618773</v>
      </c>
      <c r="F60" s="81" t="e">
        <f>'KM-ANO'!$G$14*P22/TAX!$G$14</f>
        <v>#REF!</v>
      </c>
      <c r="H60" s="1"/>
      <c r="I60" s="1"/>
      <c r="J60" s="1"/>
      <c r="K60" s="8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CQ60"/>
      <c r="CR60"/>
      <c r="CS60"/>
      <c r="CT60"/>
      <c r="CU60"/>
      <c r="CV60"/>
      <c r="CW60"/>
      <c r="CX60"/>
      <c r="CY60"/>
      <c r="CZ60"/>
      <c r="DA60"/>
      <c r="DB60"/>
    </row>
    <row r="61" spans="1:106">
      <c r="A61" s="73" t="s">
        <v>32</v>
      </c>
      <c r="B61" s="81">
        <f>'KM-ANO'!$C$14*D23/TAX!$C$14</f>
        <v>44733232.197332487</v>
      </c>
      <c r="C61" s="81">
        <f>'KM-ANO'!$D$14*G23/TAX!$D$14</f>
        <v>44844981.608277038</v>
      </c>
      <c r="D61" s="81">
        <f>'KM-ANO'!$E$14*J23/TAX!$E$14</f>
        <v>44497875.520842604</v>
      </c>
      <c r="E61" s="81">
        <f>'KM-ANO'!$F$14*M23/TAX!$F$14</f>
        <v>376810931.36794746</v>
      </c>
      <c r="F61" s="81" t="e">
        <f>'KM-ANO'!$G$14*P23/TAX!$G$14</f>
        <v>#REF!</v>
      </c>
      <c r="H61" s="1"/>
      <c r="I61" s="1"/>
      <c r="J61" s="1"/>
      <c r="K61" s="8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CQ61"/>
      <c r="CR61"/>
      <c r="CS61"/>
      <c r="CT61"/>
      <c r="CU61"/>
      <c r="CV61"/>
      <c r="CW61"/>
      <c r="CX61"/>
      <c r="CY61"/>
      <c r="CZ61"/>
      <c r="DA61"/>
      <c r="DB61"/>
    </row>
    <row r="62" spans="1:106">
      <c r="A62" s="78" t="s">
        <v>40</v>
      </c>
      <c r="B62" s="87">
        <f>SUM(B63:B66)</f>
        <v>23586826303.535126</v>
      </c>
      <c r="C62" s="87">
        <f>SUM(C63:C66)</f>
        <v>24183127523.052044</v>
      </c>
      <c r="D62" s="87">
        <f>SUM(D63:D66)</f>
        <v>4790068525.1661654</v>
      </c>
      <c r="E62" s="87">
        <f>SUM(E63:E66)</f>
        <v>23980347770.231213</v>
      </c>
      <c r="F62" s="87" t="e">
        <f>SUM(F63:F66)</f>
        <v>#REF!</v>
      </c>
      <c r="H62" s="1"/>
      <c r="I62" s="1"/>
      <c r="J62" s="1"/>
      <c r="K62" s="8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CQ62"/>
      <c r="CR62"/>
      <c r="CS62"/>
      <c r="CT62"/>
      <c r="CU62"/>
      <c r="CV62"/>
      <c r="CW62"/>
      <c r="CX62"/>
      <c r="CY62"/>
      <c r="CZ62"/>
      <c r="DA62"/>
      <c r="DB62"/>
    </row>
    <row r="63" spans="1:106" s="35" customFormat="1">
      <c r="A63" s="73" t="s">
        <v>26</v>
      </c>
      <c r="B63" s="81">
        <f>'KM-ANO'!$C$14*D25/TAX!$C$14</f>
        <v>123202946.6813453</v>
      </c>
      <c r="C63" s="81">
        <f>'KM-ANO'!$D$14*G25/TAX!$D$14</f>
        <v>124535022.67282344</v>
      </c>
      <c r="D63" s="81">
        <f>'KM-ANO'!$E$14*J25/TAX!$E$14</f>
        <v>124854804.98118466</v>
      </c>
      <c r="E63" s="81">
        <f>'KM-ANO'!$F$14*M25/TAX!$F$14</f>
        <v>0</v>
      </c>
      <c r="F63" s="81" t="e">
        <f>'KM-ANO'!$G$14*P25/TAX!$G$14</f>
        <v>#REF!</v>
      </c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</row>
    <row r="64" spans="1:106">
      <c r="A64" s="73" t="s">
        <v>18</v>
      </c>
      <c r="B64" s="81">
        <f>'KM-ANO'!$C$14*D26/TAX!$C$14</f>
        <v>6415474538.9141684</v>
      </c>
      <c r="C64" s="81">
        <f>'KM-ANO'!$D$14*G26/TAX!$D$14</f>
        <v>6611089921.7736254</v>
      </c>
      <c r="D64" s="81">
        <f>'KM-ANO'!$E$14*J26/TAX!$E$14</f>
        <v>903999641.09551346</v>
      </c>
      <c r="E64" s="81">
        <f>'KM-ANO'!$F$14*M26/TAX!$F$14</f>
        <v>7047703609.4929867</v>
      </c>
      <c r="F64" s="81" t="e">
        <f>'KM-ANO'!$G$14*P26/TAX!$G$14</f>
        <v>#REF!</v>
      </c>
      <c r="H64" s="1"/>
      <c r="I64" s="1"/>
      <c r="J64" s="1"/>
      <c r="K64" s="8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CQ64"/>
      <c r="CR64"/>
      <c r="CS64"/>
      <c r="CT64"/>
      <c r="CU64"/>
      <c r="CV64"/>
      <c r="CW64"/>
      <c r="CX64"/>
      <c r="CY64"/>
      <c r="CZ64"/>
      <c r="DA64"/>
      <c r="DB64"/>
    </row>
    <row r="65" spans="1:106">
      <c r="A65" s="73" t="s">
        <v>12</v>
      </c>
      <c r="B65" s="81">
        <f>'KM-ANO'!$C$14*D27/TAX!$C$14</f>
        <v>551839519.58006847</v>
      </c>
      <c r="C65" s="81">
        <f>'KM-ANO'!$D$14*G27/TAX!$D$14</f>
        <v>553361112.0255388</v>
      </c>
      <c r="D65" s="81">
        <f>'KM-ANO'!$E$14*J27/TAX!$E$14</f>
        <v>550673553.01794803</v>
      </c>
      <c r="E65" s="81">
        <f>'KM-ANO'!$F$14*M27/TAX!$F$14</f>
        <v>4835995708.1654272</v>
      </c>
      <c r="F65" s="81" t="e">
        <f>'KM-ANO'!$G$14*P27/TAX!$G$14</f>
        <v>#REF!</v>
      </c>
      <c r="H65" s="1"/>
      <c r="I65" s="1"/>
      <c r="J65" s="1"/>
      <c r="K65" s="8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CQ65"/>
      <c r="CR65"/>
      <c r="CS65"/>
      <c r="CT65"/>
      <c r="CU65"/>
      <c r="CV65"/>
      <c r="CW65"/>
      <c r="CX65"/>
      <c r="CY65"/>
      <c r="CZ65"/>
      <c r="DA65"/>
      <c r="DB65"/>
    </row>
    <row r="66" spans="1:106">
      <c r="A66" s="73" t="s">
        <v>10</v>
      </c>
      <c r="B66" s="81">
        <f>'KM-ANO'!$C$14*D28/TAX!$C$14</f>
        <v>16496309298.359545</v>
      </c>
      <c r="C66" s="81">
        <f>'KM-ANO'!$D$14*G28/TAX!$D$14</f>
        <v>16894141466.580057</v>
      </c>
      <c r="D66" s="81">
        <f>'KM-ANO'!$E$14*J28/TAX!$E$14</f>
        <v>3210540526.0715194</v>
      </c>
      <c r="E66" s="81">
        <f>'KM-ANO'!$F$14*M28/TAX!$F$14</f>
        <v>12096648452.5728</v>
      </c>
      <c r="F66" s="81" t="e">
        <f>'KM-ANO'!$G$14*P28/TAX!$G$14</f>
        <v>#REF!</v>
      </c>
      <c r="H66" s="1"/>
      <c r="I66" s="1"/>
      <c r="J66" s="1"/>
      <c r="K66" s="8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CQ66"/>
      <c r="CR66"/>
      <c r="CS66"/>
      <c r="CT66"/>
      <c r="CU66"/>
      <c r="CV66"/>
      <c r="CW66"/>
      <c r="CX66"/>
      <c r="CY66"/>
      <c r="CZ66"/>
      <c r="DA66"/>
      <c r="DB66"/>
    </row>
    <row r="67" spans="1:106">
      <c r="A67" s="78" t="s">
        <v>41</v>
      </c>
      <c r="B67" s="87">
        <f>SUM(B68:B70)</f>
        <v>1475940606.7441187</v>
      </c>
      <c r="C67" s="87">
        <f>SUM(C68:C70)</f>
        <v>1490599525.4835887</v>
      </c>
      <c r="D67" s="87">
        <f>SUM(D68:D70)</f>
        <v>1489294694.5123105</v>
      </c>
      <c r="E67" s="87">
        <f>SUM(E68:E70)</f>
        <v>6264451984.6699619</v>
      </c>
      <c r="F67" s="87" t="e">
        <f>SUM(F68:F70)</f>
        <v>#REF!</v>
      </c>
      <c r="H67" s="1"/>
      <c r="I67" s="1"/>
      <c r="J67" s="1"/>
      <c r="K67" s="8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CQ67"/>
      <c r="CR67"/>
      <c r="CS67"/>
      <c r="CT67"/>
      <c r="CU67"/>
      <c r="CV67"/>
      <c r="CW67"/>
      <c r="CX67"/>
      <c r="CY67"/>
      <c r="CZ67"/>
      <c r="DA67"/>
      <c r="DB67"/>
    </row>
    <row r="68" spans="1:106" s="35" customFormat="1">
      <c r="A68" s="73" t="s">
        <v>22</v>
      </c>
      <c r="B68" s="81">
        <f>'KM-ANO'!$C$14*D30/TAX!$C$14</f>
        <v>742430288.52304828</v>
      </c>
      <c r="C68" s="81">
        <f>'KM-ANO'!$D$14*G30/TAX!$D$14</f>
        <v>748128625.36712897</v>
      </c>
      <c r="D68" s="81">
        <f>'KM-ANO'!$E$14*J30/TAX!$E$14</f>
        <v>746186705.18479109</v>
      </c>
      <c r="E68" s="81">
        <f>'KM-ANO'!$F$14*M30/TAX!$F$14</f>
        <v>0</v>
      </c>
      <c r="F68" s="81" t="e">
        <f>'KM-ANO'!$G$14*P30/TAX!$G$14</f>
        <v>#REF!</v>
      </c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</row>
    <row r="69" spans="1:106">
      <c r="A69" s="73" t="s">
        <v>13</v>
      </c>
      <c r="B69" s="81">
        <f>'KM-ANO'!$C$14*D31/TAX!$C$14</f>
        <v>419685726.12099355</v>
      </c>
      <c r="C69" s="81">
        <f>'KM-ANO'!$D$14*G31/TAX!$D$14</f>
        <v>424401065.49652177</v>
      </c>
      <c r="D69" s="81">
        <f>'KM-ANO'!$E$14*J31/TAX!$E$14</f>
        <v>424541465.7511459</v>
      </c>
      <c r="E69" s="81">
        <f>'KM-ANO'!$F$14*M31/TAX!$F$14</f>
        <v>3988125265.7068868</v>
      </c>
      <c r="F69" s="81" t="e">
        <f>'KM-ANO'!$G$14*P31/TAX!$G$14</f>
        <v>#REF!</v>
      </c>
      <c r="H69" s="1"/>
      <c r="I69" s="1"/>
      <c r="J69" s="1"/>
      <c r="K69" s="8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CQ69"/>
      <c r="CR69"/>
      <c r="CS69"/>
      <c r="CT69"/>
      <c r="CU69"/>
      <c r="CV69"/>
      <c r="CW69"/>
      <c r="CX69"/>
      <c r="CY69"/>
      <c r="CZ69"/>
      <c r="DA69"/>
      <c r="DB69"/>
    </row>
    <row r="70" spans="1:106">
      <c r="A70" s="73" t="s">
        <v>14</v>
      </c>
      <c r="B70" s="81">
        <f>'KM-ANO'!$C$14*D32/TAX!$C$14</f>
        <v>313824592.10007679</v>
      </c>
      <c r="C70" s="81">
        <f>'KM-ANO'!$D$14*G32/TAX!$D$14</f>
        <v>318069834.61993778</v>
      </c>
      <c r="D70" s="81">
        <f>'KM-ANO'!$E$14*J32/TAX!$E$14</f>
        <v>318566523.57637358</v>
      </c>
      <c r="E70" s="81">
        <f>'KM-ANO'!$F$14*M32/TAX!$F$14</f>
        <v>2276326718.9630747</v>
      </c>
      <c r="F70" s="81" t="e">
        <f>'KM-ANO'!$G$14*P32/TAX!$G$14</f>
        <v>#REF!</v>
      </c>
      <c r="H70" s="1"/>
      <c r="I70" s="1"/>
      <c r="J70" s="1"/>
      <c r="K70" s="8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CQ70"/>
      <c r="CR70"/>
      <c r="CS70"/>
      <c r="CT70"/>
      <c r="CU70"/>
      <c r="CV70"/>
      <c r="CW70"/>
      <c r="CX70"/>
      <c r="CY70"/>
      <c r="CZ70"/>
      <c r="DA70"/>
      <c r="DB70"/>
    </row>
    <row r="71" spans="1:106" ht="19.5" customHeight="1">
      <c r="A71" s="78" t="s">
        <v>42</v>
      </c>
      <c r="B71" s="87">
        <f>SUM(B72:B75)</f>
        <v>3275723343.594543</v>
      </c>
      <c r="C71" s="87">
        <f>SUM(C72:C75)</f>
        <v>3334794302.9281363</v>
      </c>
      <c r="D71" s="87">
        <f>SUM(D72:D75)</f>
        <v>683662969.16139209</v>
      </c>
      <c r="E71" s="87">
        <f>SUM(E72:E75)</f>
        <v>3657136609.1923871</v>
      </c>
      <c r="F71" s="87" t="e">
        <f>SUM(F72:F75)</f>
        <v>#REF!</v>
      </c>
      <c r="H71" s="1"/>
      <c r="I71" s="1"/>
      <c r="J71" s="1"/>
      <c r="K71" s="8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CQ71"/>
      <c r="CR71"/>
      <c r="CS71"/>
      <c r="CT71"/>
      <c r="CU71"/>
      <c r="CV71"/>
      <c r="CW71"/>
      <c r="CX71"/>
      <c r="CY71"/>
      <c r="CZ71"/>
      <c r="DA71"/>
      <c r="DB71"/>
    </row>
    <row r="72" spans="1:106" s="35" customFormat="1" ht="18" customHeight="1">
      <c r="A72" s="73" t="s">
        <v>11</v>
      </c>
      <c r="B72" s="81">
        <f>'KM-ANO'!$C$14*D34/TAX!$C$14</f>
        <v>141926862.03716215</v>
      </c>
      <c r="C72" s="81">
        <f>'KM-ANO'!$D$14*G34/TAX!$D$14</f>
        <v>143314405.90695974</v>
      </c>
      <c r="D72" s="81">
        <f>'KM-ANO'!$E$14*J34/TAX!$E$14</f>
        <v>143252330.6009202</v>
      </c>
      <c r="E72" s="81">
        <f>'KM-ANO'!$F$14*M34/TAX!$F$14</f>
        <v>0</v>
      </c>
      <c r="F72" s="81" t="e">
        <f>'KM-ANO'!$G$14*P34/TAX!$G$14</f>
        <v>#REF!</v>
      </c>
      <c r="H72" s="1"/>
      <c r="I72" s="1"/>
      <c r="J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</row>
    <row r="73" spans="1:106">
      <c r="A73" s="73" t="s">
        <v>20</v>
      </c>
      <c r="B73" s="81">
        <f>'KM-ANO'!$C$14*D35/TAX!$C$14</f>
        <v>2070731395.057548</v>
      </c>
      <c r="C73" s="81">
        <f>'KM-ANO'!$D$14*G35/TAX!$D$14</f>
        <v>2124074118.7791603</v>
      </c>
      <c r="D73" s="81">
        <f>'KM-ANO'!$E$14*J35/TAX!$E$14</f>
        <v>315315352.16484535</v>
      </c>
      <c r="E73" s="81">
        <f>'KM-ANO'!$F$14*M35/TAX!$F$14</f>
        <v>1885028262.0847416</v>
      </c>
      <c r="F73" s="81" t="e">
        <f>'KM-ANO'!$G$14*P35/TAX!$G$14</f>
        <v>#REF!</v>
      </c>
      <c r="H73" s="1"/>
      <c r="I73" s="1"/>
      <c r="J73" s="1"/>
      <c r="K73" s="8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CQ73"/>
      <c r="CR73"/>
      <c r="CS73"/>
      <c r="CT73"/>
      <c r="CU73"/>
      <c r="CV73"/>
      <c r="CW73"/>
      <c r="CX73"/>
      <c r="CY73"/>
      <c r="CZ73"/>
      <c r="DA73"/>
      <c r="DB73"/>
    </row>
    <row r="74" spans="1:106">
      <c r="A74" s="73" t="s">
        <v>24</v>
      </c>
      <c r="B74" s="81">
        <f>'KM-ANO'!$C$14*D36/TAX!$C$14</f>
        <v>951072657.01430118</v>
      </c>
      <c r="C74" s="81">
        <f>'KM-ANO'!$D$14*G36/TAX!$D$14</f>
        <v>953927347.89135957</v>
      </c>
      <c r="D74" s="81">
        <f>'KM-ANO'!$E$14*J36/TAX!$E$14</f>
        <v>111508979.37635924</v>
      </c>
      <c r="E74" s="81">
        <f>'KM-ANO'!$F$14*M36/TAX!$F$14</f>
        <v>853516759.98352695</v>
      </c>
      <c r="F74" s="81" t="e">
        <f>'KM-ANO'!$G$14*P36/TAX!$G$14</f>
        <v>#REF!</v>
      </c>
      <c r="H74" s="1"/>
      <c r="I74" s="1"/>
      <c r="J74" s="1"/>
      <c r="K74" s="8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CQ74"/>
      <c r="CR74"/>
      <c r="CS74"/>
      <c r="CT74"/>
      <c r="CU74"/>
      <c r="CV74"/>
      <c r="CW74"/>
      <c r="CX74"/>
      <c r="CY74"/>
      <c r="CZ74"/>
      <c r="DA74"/>
      <c r="DB74"/>
    </row>
    <row r="75" spans="1:106">
      <c r="A75" s="73" t="s">
        <v>25</v>
      </c>
      <c r="B75" s="81">
        <f>'KM-ANO'!$C$14*D37/TAX!$C$14</f>
        <v>111992429.4855313</v>
      </c>
      <c r="C75" s="81">
        <f>'KM-ANO'!$D$14*G37/TAX!$D$14</f>
        <v>113478430.35065715</v>
      </c>
      <c r="D75" s="81">
        <f>'KM-ANO'!$E$14*J37/TAX!$E$14</f>
        <v>113586307.01926728</v>
      </c>
      <c r="E75" s="81">
        <f>'KM-ANO'!$F$14*M37/TAX!$F$14</f>
        <v>918591587.12411833</v>
      </c>
      <c r="F75" s="81" t="e">
        <f>'KM-ANO'!$G$14*P37/TAX!$G$14</f>
        <v>#REF!</v>
      </c>
      <c r="H75" s="1"/>
      <c r="I75" s="1"/>
      <c r="J75" s="1"/>
      <c r="K75" s="8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CQ75"/>
      <c r="CR75"/>
      <c r="CS75"/>
      <c r="CT75"/>
      <c r="CU75"/>
      <c r="CV75"/>
      <c r="CW75"/>
      <c r="CX75"/>
      <c r="CY75"/>
      <c r="CZ75"/>
      <c r="DA75"/>
      <c r="DB75"/>
    </row>
    <row r="76" spans="1:106">
      <c r="A76" s="5"/>
      <c r="B76" s="111"/>
      <c r="C76" s="111"/>
      <c r="D76" s="111"/>
      <c r="E76" s="111"/>
      <c r="F76" s="111"/>
      <c r="G76" s="111"/>
      <c r="H76" s="111"/>
      <c r="J76" s="8"/>
      <c r="K76" s="1"/>
      <c r="L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CT76"/>
      <c r="CU76"/>
      <c r="CV76"/>
      <c r="CW76"/>
      <c r="CX76"/>
      <c r="CY76"/>
      <c r="CZ76"/>
      <c r="DA76"/>
      <c r="DB76"/>
    </row>
    <row r="77" spans="1:106">
      <c r="J77" s="8"/>
      <c r="K77" s="1"/>
      <c r="L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CT77"/>
      <c r="CU77"/>
      <c r="CV77"/>
      <c r="CW77"/>
      <c r="CX77"/>
      <c r="CY77"/>
      <c r="CZ77"/>
      <c r="DA77"/>
      <c r="DB77"/>
    </row>
    <row r="78" spans="1:106">
      <c r="Q78" s="8"/>
      <c r="R78" s="1"/>
      <c r="S78" s="1"/>
      <c r="T78" s="1"/>
      <c r="U78" s="1"/>
      <c r="V78" s="1"/>
      <c r="W78" s="1"/>
      <c r="X78" s="1"/>
      <c r="Y78" s="1"/>
      <c r="Z78" s="1"/>
      <c r="DA78"/>
      <c r="DB78"/>
    </row>
    <row r="79" spans="1:106">
      <c r="S79" s="1"/>
      <c r="T79" s="1"/>
      <c r="U79" s="1"/>
      <c r="V79" s="1"/>
      <c r="W79" s="1"/>
      <c r="X79" s="1"/>
      <c r="Y79" s="1"/>
      <c r="Z79" s="1"/>
      <c r="DB79"/>
    </row>
    <row r="80" spans="1:106" ht="15" customHeight="1">
      <c r="S80" s="1"/>
      <c r="T80" s="1"/>
      <c r="U80" s="1"/>
      <c r="V80" s="1"/>
      <c r="W80" s="1"/>
      <c r="X80" s="1"/>
      <c r="Y80" s="1"/>
      <c r="Z80" s="1"/>
    </row>
  </sheetData>
  <mergeCells count="8">
    <mergeCell ref="A41:A42"/>
    <mergeCell ref="A3:A4"/>
    <mergeCell ref="K3:M3"/>
    <mergeCell ref="H3:J3"/>
    <mergeCell ref="B2:P2"/>
    <mergeCell ref="E3:G3"/>
    <mergeCell ref="B3:D3"/>
    <mergeCell ref="N3:P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39997558519241921"/>
  </sheetPr>
  <dimension ref="A1:CV108"/>
  <sheetViews>
    <sheetView workbookViewId="0">
      <pane xSplit="1" topLeftCell="B1" activePane="topRight" state="frozen"/>
      <selection pane="topRight" sqref="A1:A1048576"/>
    </sheetView>
  </sheetViews>
  <sheetFormatPr defaultColWidth="8.85546875" defaultRowHeight="15"/>
  <cols>
    <col min="1" max="1" width="23.42578125" style="7" customWidth="1"/>
    <col min="2" max="3" width="22.85546875" style="8" bestFit="1" customWidth="1"/>
    <col min="4" max="4" width="14.85546875" style="8" bestFit="1" customWidth="1"/>
    <col min="5" max="5" width="17.85546875" style="8" bestFit="1" customWidth="1"/>
    <col min="6" max="6" width="18.5703125" style="8" customWidth="1"/>
    <col min="7" max="7" width="13.140625" style="8" customWidth="1"/>
    <col min="8" max="8" width="12.7109375" style="8" bestFit="1" customWidth="1"/>
    <col min="9" max="9" width="20" style="1" bestFit="1" customWidth="1"/>
    <col min="10" max="10" width="13.42578125" style="1" customWidth="1"/>
    <col min="11" max="11" width="13.85546875" style="1" bestFit="1" customWidth="1"/>
    <col min="12" max="16" width="12.7109375" style="1" bestFit="1" customWidth="1"/>
    <col min="17" max="99" width="8.85546875" style="1"/>
  </cols>
  <sheetData>
    <row r="1" spans="1:80" s="1" customFormat="1" ht="15.75">
      <c r="A1" s="7"/>
      <c r="B1" s="112"/>
      <c r="C1" s="8"/>
      <c r="D1" s="8"/>
      <c r="E1" s="8"/>
      <c r="F1" s="8"/>
      <c r="G1" s="8"/>
      <c r="H1" s="8"/>
    </row>
    <row r="2" spans="1:80" s="1" customFormat="1" ht="15.75">
      <c r="A2" s="112" t="s">
        <v>138</v>
      </c>
      <c r="B2" s="408" t="s">
        <v>142</v>
      </c>
      <c r="C2" s="409"/>
      <c r="D2" s="409"/>
      <c r="E2" s="409"/>
      <c r="F2" s="410"/>
    </row>
    <row r="3" spans="1:80" s="1" customFormat="1" ht="15" customHeight="1">
      <c r="A3" s="352" t="s">
        <v>139</v>
      </c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</row>
    <row r="4" spans="1:80" s="1" customFormat="1">
      <c r="A4" s="353"/>
      <c r="B4" s="83" t="s">
        <v>132</v>
      </c>
      <c r="C4" s="83" t="s">
        <v>132</v>
      </c>
      <c r="D4" s="83" t="s">
        <v>132</v>
      </c>
      <c r="E4" s="83" t="s">
        <v>132</v>
      </c>
      <c r="F4" s="83" t="s">
        <v>132</v>
      </c>
    </row>
    <row r="5" spans="1:80" s="25" customFormat="1">
      <c r="A5" s="76" t="s">
        <v>37</v>
      </c>
      <c r="B5" s="78">
        <f>B6+B14+B24+B29+B33</f>
        <v>280309.90551917208</v>
      </c>
      <c r="C5" s="78">
        <f>C6+C14+C24+C29+C33</f>
        <v>321148.94573621574</v>
      </c>
      <c r="D5" s="78">
        <f>D6+D14+D24+D29+D33</f>
        <v>43132.038621182488</v>
      </c>
      <c r="E5" s="78">
        <f>E6+E14+E24+E29+E33</f>
        <v>784656.39749413112</v>
      </c>
      <c r="F5" s="78" t="e">
        <f>F6+F14+F24+F29+F33</f>
        <v>#DIV/0!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</row>
    <row r="6" spans="1:80" s="25" customFormat="1">
      <c r="A6" s="76" t="s">
        <v>38</v>
      </c>
      <c r="B6" s="79">
        <f>SUM(B7:B13)</f>
        <v>1586.0470706549606</v>
      </c>
      <c r="C6" s="79">
        <f>SUM(C7:C13)</f>
        <v>1693.6310627227997</v>
      </c>
      <c r="D6" s="79">
        <f>SUM(D7:D13)</f>
        <v>1947.817998087741</v>
      </c>
      <c r="E6" s="79">
        <f>SUM(E7:E13)</f>
        <v>42277.413478027127</v>
      </c>
      <c r="F6" s="79" t="e">
        <f>SUM(F7:F13)</f>
        <v>#DIV/0!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</row>
    <row r="7" spans="1:80" s="1" customFormat="1">
      <c r="A7" s="77" t="s">
        <v>23</v>
      </c>
      <c r="B7" s="82">
        <f>DEN!$L5*ONSV_2019!$C6*(IF(FLEX!D7="GAS",0.05,0.95))</f>
        <v>67.029717532600259</v>
      </c>
      <c r="C7" s="129">
        <f>DEN!$L40*ONSV_2020!$C6*(IF(FLEX!G7="GAS",0.05,0.95))</f>
        <v>70.606334639847915</v>
      </c>
      <c r="D7" s="129">
        <f>DEN!$L75*ONSV_2021!$C6*(IF(FLEX!J7="GAS",0.05,0.95))</f>
        <v>77.723999642063504</v>
      </c>
      <c r="E7" s="129">
        <f>DEN!$L110*ONSV_2022!$C5*(IF(FLEX!M7="GAS",0.05,0.95))</f>
        <v>0</v>
      </c>
      <c r="F7" s="129" t="e">
        <f>DEN!$C145*ONSV_2023!$D6*(IF(FLEX!P7="GAS",0.05,0.95))</f>
        <v>#DIV/0!</v>
      </c>
    </row>
    <row r="8" spans="1:80" s="1" customFormat="1">
      <c r="A8" s="77" t="s">
        <v>15</v>
      </c>
      <c r="B8" s="82">
        <f>DEN!$L6*ONSV_2019!$C7*(IF(FLEX!D8="GAS",0.05,0.95))</f>
        <v>52.638592888158669</v>
      </c>
      <c r="C8" s="129">
        <f>DEN!$L41*ONSV_2020!$C7*(IF(FLEX!G8="GAS",0.05,0.95))</f>
        <v>53.827362496890046</v>
      </c>
      <c r="D8" s="129">
        <f>DEN!$L76*ONSV_2021!$C7*(IF(FLEX!J8="GAS",0.05,0.95))</f>
        <v>57.501186658373257</v>
      </c>
      <c r="E8" s="129">
        <f>DEN!$L111*ONSV_2022!$C6*(IF(FLEX!M8="GAS",0.05,0.95))</f>
        <v>1297.7964481644512</v>
      </c>
      <c r="F8" s="129" t="e">
        <f>DEN!$C146*ONSV_2023!$D7*(IF(FLEX!P8="GAS",0.05,0.95))</f>
        <v>#DIV/0!</v>
      </c>
    </row>
    <row r="9" spans="1:80" s="1" customFormat="1">
      <c r="A9" s="77" t="s">
        <v>16</v>
      </c>
      <c r="B9" s="82">
        <f>DEN!$L7*ONSV_2019!$C8*(IF(FLEX!D9="GAS",0.05,0.95))</f>
        <v>274.32106695927655</v>
      </c>
      <c r="C9" s="129">
        <f>DEN!$L42*ONSV_2020!$C8*(IF(FLEX!G9="GAS",0.05,0.95))</f>
        <v>286.76435634492469</v>
      </c>
      <c r="D9" s="129">
        <f>DEN!$L77*ONSV_2021!$C8*(IF(FLEX!J9="GAS",0.05,0.95))</f>
        <v>306.61139597614391</v>
      </c>
      <c r="E9" s="129">
        <f>DEN!$L112*ONSV_2022!$C7*(IF(FLEX!M9="GAS",0.05,0.95))</f>
        <v>6676.7993083830224</v>
      </c>
      <c r="F9" s="129" t="e">
        <f>DEN!$C147*ONSV_2023!$D8*(IF(FLEX!P9="GAS",0.05,0.95))</f>
        <v>#DIV/0!</v>
      </c>
    </row>
    <row r="10" spans="1:80" s="1" customFormat="1">
      <c r="A10" s="77" t="s">
        <v>28</v>
      </c>
      <c r="B10" s="82">
        <f>DEN!$L8*ONSV_2019!$C9*(IF(FLEX!D10="GAS",0.05,0.95))</f>
        <v>711.84876988991527</v>
      </c>
      <c r="C10" s="129">
        <f>DEN!$L43*ONSV_2020!$C9*(IF(FLEX!G10="GAS",0.05,0.95))</f>
        <v>749.44569075145182</v>
      </c>
      <c r="D10" s="129">
        <f>DEN!$L78*ONSV_2021!$C9*(IF(FLEX!J10="GAS",0.05,0.95))</f>
        <v>873.89825591364229</v>
      </c>
      <c r="E10" s="129">
        <f>DEN!$L113*ONSV_2022!$C8*(IF(FLEX!M10="GAS",0.05,0.95))</f>
        <v>19627.346344353882</v>
      </c>
      <c r="F10" s="129" t="e">
        <f>DEN!$C148*ONSV_2023!$D9*(IF(FLEX!P10="GAS",0.05,0.95))</f>
        <v>#DIV/0!</v>
      </c>
    </row>
    <row r="11" spans="1:80" s="1" customFormat="1">
      <c r="A11" s="77" t="s">
        <v>19</v>
      </c>
      <c r="B11" s="82">
        <f>DEN!$L9*ONSV_2019!$C10*(IF(FLEX!D11="GAS",0.05,0.95))</f>
        <v>210.71468466070806</v>
      </c>
      <c r="C11" s="129">
        <f>DEN!$L44*ONSV_2020!$C10*(IF(FLEX!G11="GAS",0.05,0.95))</f>
        <v>234.30688573913454</v>
      </c>
      <c r="D11" s="129">
        <f>DEN!$L79*ONSV_2021!$C10*(IF(FLEX!J11="GAS",0.05,0.95))</f>
        <v>279.41732702740677</v>
      </c>
      <c r="E11" s="129">
        <f>DEN!$L114*ONSV_2022!$C9*(IF(FLEX!M11="GAS",0.05,0.95))</f>
        <v>6477.9932380513528</v>
      </c>
      <c r="F11" s="129" t="e">
        <f>DEN!$C149*ONSV_2023!$D10*(IF(FLEX!P11="GAS",0.05,0.95))</f>
        <v>#DIV/0!</v>
      </c>
    </row>
    <row r="12" spans="1:80" s="1" customFormat="1">
      <c r="A12" s="77" t="s">
        <v>17</v>
      </c>
      <c r="B12" s="82">
        <f>DEN!$L10*ONSV_2019!$C11*(IF(FLEX!D12="GAS",0.05,0.95))</f>
        <v>67.879745084745764</v>
      </c>
      <c r="C12" s="129">
        <f>DEN!$L45*ONSV_2020!$C11*(IF(FLEX!G12="GAS",0.05,0.95))</f>
        <v>71.87050079919311</v>
      </c>
      <c r="D12" s="129">
        <f>DEN!$L80*ONSV_2021!$C11*(IF(FLEX!J12="GAS",0.05,0.95))</f>
        <v>79.949013343659757</v>
      </c>
      <c r="E12" s="129">
        <f>DEN!$L115*ONSV_2022!$C10*(IF(FLEX!M12="GAS",0.05,0.95))</f>
        <v>1725.2433160074718</v>
      </c>
      <c r="F12" s="129" t="e">
        <f>DEN!$C150*ONSV_2023!$D11*(IF(FLEX!P12="GAS",0.05,0.95))</f>
        <v>#DIV/0!</v>
      </c>
    </row>
    <row r="13" spans="1:80" s="1" customFormat="1">
      <c r="A13" s="77" t="s">
        <v>29</v>
      </c>
      <c r="B13" s="82">
        <f>DEN!$L11*ONSV_2019!$C12*(IF(FLEX!D13="GAS",0.05,0.95))</f>
        <v>201.61449363955603</v>
      </c>
      <c r="C13" s="129">
        <f>DEN!$L46*ONSV_2020!$C12*(IF(FLEX!G13="GAS",0.05,0.95))</f>
        <v>226.80993195135781</v>
      </c>
      <c r="D13" s="129">
        <f>DEN!$L81*ONSV_2021!$C12*(IF(FLEX!J13="GAS",0.05,0.95))</f>
        <v>272.71681952645145</v>
      </c>
      <c r="E13" s="129">
        <f>DEN!$L116*ONSV_2022!$C11*(IF(FLEX!M13="GAS",0.05,0.95))</f>
        <v>6472.2348230669413</v>
      </c>
      <c r="F13" s="129" t="e">
        <f>DEN!$C151*ONSV_2023!$D12*(IF(FLEX!P13="GAS",0.05,0.95))</f>
        <v>#DIV/0!</v>
      </c>
    </row>
    <row r="14" spans="1:80" s="25" customFormat="1">
      <c r="A14" s="76" t="s">
        <v>39</v>
      </c>
      <c r="B14" s="79">
        <f>SUM(B15:B23)</f>
        <v>7160.1518469756384</v>
      </c>
      <c r="C14" s="79">
        <f>SUM(C15:C23)</f>
        <v>7875.4040538654581</v>
      </c>
      <c r="D14" s="79">
        <f>SUM(D15:D23)</f>
        <v>9168.1975565632001</v>
      </c>
      <c r="E14" s="79">
        <f>SUM(E15:E23)</f>
        <v>192045.58280441232</v>
      </c>
      <c r="F14" s="79" t="e">
        <f>SUM(F15:F23)</f>
        <v>#DIV/0!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</row>
    <row r="15" spans="1:80" s="1" customFormat="1">
      <c r="A15" s="77" t="s">
        <v>35</v>
      </c>
      <c r="B15" s="82">
        <f>DEN!$L13*ONSV_2019!$C14*(IF(FLEX!D15="GAS",0.05,0.95))</f>
        <v>323.27401125380288</v>
      </c>
      <c r="C15" s="129">
        <f>DEN!$L48*ONSV_2020!$C14*(IF(FLEX!G15="GAS",0.05,0.95))</f>
        <v>357.94563178992257</v>
      </c>
      <c r="D15" s="129">
        <f>DEN!$L83*ONSV_2021!$C14*(IF(FLEX!J15="GAS",0.05,0.95))</f>
        <v>425.74544504843766</v>
      </c>
      <c r="E15" s="129">
        <f>DEN!$L118*ONSV_2022!$C13*(IF(FLEX!M15="GAS",0.05,0.95))</f>
        <v>0</v>
      </c>
      <c r="F15" s="129" t="e">
        <f>DEN!$C153*ONSV_2023!$D14*(IF(FLEX!P15="GAS",0.05,0.95))</f>
        <v>#DIV/0!</v>
      </c>
    </row>
    <row r="16" spans="1:80" s="1" customFormat="1">
      <c r="A16" s="77" t="s">
        <v>31</v>
      </c>
      <c r="B16" s="82">
        <f>DEN!$L14*ONSV_2019!$C15*(IF(FLEX!D16="GAS",0.05,0.95))</f>
        <v>1478.9506307647898</v>
      </c>
      <c r="C16" s="129">
        <f>DEN!$L49*ONSV_2020!$C15*(IF(FLEX!G16="GAS",0.05,0.95))</f>
        <v>1664.549612933286</v>
      </c>
      <c r="D16" s="129">
        <f>DEN!$L84*ONSV_2021!$C15*(IF(FLEX!J16="GAS",0.05,0.95))</f>
        <v>1920.8274211699388</v>
      </c>
      <c r="E16" s="129">
        <f>DEN!$L119*ONSV_2022!$C14*(IF(FLEX!M16="GAS",0.05,0.95))</f>
        <v>43498.041551306633</v>
      </c>
      <c r="F16" s="129" t="e">
        <f>DEN!$C154*ONSV_2023!$D15*(IF(FLEX!P16="GAS",0.05,0.95))</f>
        <v>#DIV/0!</v>
      </c>
    </row>
    <row r="17" spans="1:80" s="1" customFormat="1">
      <c r="A17" s="77" t="s">
        <v>27</v>
      </c>
      <c r="B17" s="82">
        <f>DEN!$L15*ONSV_2019!$C16*(IF(FLEX!D17="GAS",0.05,0.95))</f>
        <v>1754.1060383699767</v>
      </c>
      <c r="C17" s="129">
        <f>DEN!$L50*ONSV_2020!$C16*(IF(FLEX!G17="GAS",0.05,0.95))</f>
        <v>1878.2886571307718</v>
      </c>
      <c r="D17" s="129">
        <f>DEN!$L85*ONSV_2021!$C16*(IF(FLEX!J17="GAS",0.05,0.95))</f>
        <v>2141.2079845494573</v>
      </c>
      <c r="E17" s="129">
        <f>DEN!$L120*ONSV_2022!$C15*(IF(FLEX!M17="GAS",0.05,0.95))</f>
        <v>44535.319024191929</v>
      </c>
      <c r="F17" s="129" t="e">
        <f>DEN!$C155*ONSV_2023!$D16*(IF(FLEX!P17="GAS",0.05,0.95))</f>
        <v>#DIV/0!</v>
      </c>
    </row>
    <row r="18" spans="1:80" s="1" customFormat="1">
      <c r="A18" s="77" t="s">
        <v>33</v>
      </c>
      <c r="B18" s="82">
        <f>DEN!$L16*ONSV_2019!$C17*(IF(FLEX!D18="GAS",0.05,0.95))</f>
        <v>548.14703243986548</v>
      </c>
      <c r="C18" s="129">
        <f>DEN!$L51*ONSV_2020!$C17*(IF(FLEX!G18="GAS",0.05,0.95))</f>
        <v>581.66718013337595</v>
      </c>
      <c r="D18" s="129">
        <f>DEN!$L86*ONSV_2021!$C17*(IF(FLEX!J18="GAS",0.05,0.95))</f>
        <v>664.7173904990309</v>
      </c>
      <c r="E18" s="129">
        <f>DEN!$L121*ONSV_2022!$C16*(IF(FLEX!M18="GAS",0.05,0.95))</f>
        <v>14584.624146200991</v>
      </c>
      <c r="F18" s="129" t="e">
        <f>DEN!$C156*ONSV_2023!$D17*(IF(FLEX!P18="GAS",0.05,0.95))</f>
        <v>#DIV/0!</v>
      </c>
    </row>
    <row r="19" spans="1:80" s="1" customFormat="1">
      <c r="A19" s="77" t="s">
        <v>34</v>
      </c>
      <c r="B19" s="82">
        <f>DEN!$L17*ONSV_2019!$C18*(IF(FLEX!D19="GAS",0.05,0.95))</f>
        <v>584.56873849295516</v>
      </c>
      <c r="C19" s="129">
        <f>DEN!$L52*ONSV_2020!$C18*(IF(FLEX!G19="GAS",0.05,0.95))</f>
        <v>667.67877782785445</v>
      </c>
      <c r="D19" s="129">
        <f>DEN!$L87*ONSV_2021!$C18*(IF(FLEX!J19="GAS",0.05,0.95))</f>
        <v>813.24913011205263</v>
      </c>
      <c r="E19" s="129">
        <f>DEN!$L122*ONSV_2022!$C17*(IF(FLEX!M19="GAS",0.05,0.95))</f>
        <v>17605.325355286848</v>
      </c>
      <c r="F19" s="129" t="e">
        <f>DEN!$C157*ONSV_2023!$D18*(IF(FLEX!P19="GAS",0.05,0.95))</f>
        <v>#DIV/0!</v>
      </c>
    </row>
    <row r="20" spans="1:80" s="1" customFormat="1">
      <c r="A20" s="77" t="s">
        <v>30</v>
      </c>
      <c r="B20" s="82">
        <f>DEN!$L18*ONSV_2019!$C19*(IF(FLEX!D20="GAS",0.05,0.95))</f>
        <v>1082.1174095993326</v>
      </c>
      <c r="C20" s="129">
        <f>DEN!$L53*ONSV_2020!$C19*(IF(FLEX!G20="GAS",0.05,0.95))</f>
        <v>1193.0437204913055</v>
      </c>
      <c r="D20" s="129">
        <f>DEN!$L88*ONSV_2021!$C19*(IF(FLEX!J20="GAS",0.05,0.95))</f>
        <v>1369.5226735150036</v>
      </c>
      <c r="E20" s="129">
        <f>DEN!$L123*ONSV_2022!$C18*(IF(FLEX!M20="GAS",0.05,0.95))</f>
        <v>30663.840784309552</v>
      </c>
      <c r="F20" s="129" t="e">
        <f>DEN!$C158*ONSV_2023!$D19*(IF(FLEX!P20="GAS",0.05,0.95))</f>
        <v>#DIV/0!</v>
      </c>
    </row>
    <row r="21" spans="1:80" s="1" customFormat="1">
      <c r="A21" s="77" t="s">
        <v>36</v>
      </c>
      <c r="B21" s="82">
        <f>DEN!$L19*ONSV_2019!$C20*(IF(FLEX!D21="GAS",0.05,0.95))</f>
        <v>399.6078336904398</v>
      </c>
      <c r="C21" s="129">
        <f>DEN!$L54*ONSV_2020!$C20*(IF(FLEX!G21="GAS",0.05,0.95))</f>
        <v>424.25174292218099</v>
      </c>
      <c r="D21" s="129">
        <f>DEN!$L89*ONSV_2021!$C20*(IF(FLEX!J21="GAS",0.05,0.95))</f>
        <v>502.1187890302761</v>
      </c>
      <c r="E21" s="129">
        <f>DEN!$L124*ONSV_2022!$C19*(IF(FLEX!M21="GAS",0.05,0.95))</f>
        <v>10596.407034157883</v>
      </c>
      <c r="F21" s="129" t="e">
        <f>DEN!$C159*ONSV_2023!$D20*(IF(FLEX!P21="GAS",0.05,0.95))</f>
        <v>#DIV/0!</v>
      </c>
    </row>
    <row r="22" spans="1:80" s="1" customFormat="1">
      <c r="A22" s="77" t="s">
        <v>21</v>
      </c>
      <c r="B22" s="82">
        <f>DEN!$L20*ONSV_2019!$C21*(IF(FLEX!D22="GAS",0.05,0.95))</f>
        <v>751.04232197445663</v>
      </c>
      <c r="C22" s="129">
        <f>DEN!$L55*ONSV_2020!$C21*(IF(FLEX!G22="GAS",0.05,0.95))</f>
        <v>838.43875193329632</v>
      </c>
      <c r="D22" s="129">
        <f>DEN!$L90*ONSV_2021!$C21*(IF(FLEX!J22="GAS",0.05,0.95))</f>
        <v>1001.478772973652</v>
      </c>
      <c r="E22" s="129">
        <f>DEN!$L125*ONSV_2022!$C20*(IF(FLEX!M22="GAS",0.05,0.95))</f>
        <v>23917.700463264791</v>
      </c>
      <c r="F22" s="129" t="e">
        <f>DEN!$C160*ONSV_2023!$D21*(IF(FLEX!P22="GAS",0.05,0.95))</f>
        <v>#DIV/0!</v>
      </c>
    </row>
    <row r="23" spans="1:80" s="1" customFormat="1">
      <c r="A23" s="77" t="s">
        <v>32</v>
      </c>
      <c r="B23" s="82">
        <f>DEN!$L21*ONSV_2019!$C22*(IF(FLEX!D23="GAS",0.05,0.95))</f>
        <v>238.33783039001852</v>
      </c>
      <c r="C23" s="129">
        <f>DEN!$L56*ONSV_2020!$C22*(IF(FLEX!G23="GAS",0.05,0.95))</f>
        <v>269.53997870346706</v>
      </c>
      <c r="D23" s="129">
        <f>DEN!$L91*ONSV_2021!$C22*(IF(FLEX!J23="GAS",0.05,0.95))</f>
        <v>329.32994966535165</v>
      </c>
      <c r="E23" s="129">
        <f>DEN!$L126*ONSV_2022!$C21*(IF(FLEX!M23="GAS",0.05,0.95))</f>
        <v>6644.3244456936773</v>
      </c>
      <c r="F23" s="129" t="e">
        <f>DEN!$C161*ONSV_2023!$D22*(IF(FLEX!P23="GAS",0.05,0.95))</f>
        <v>#DIV/0!</v>
      </c>
    </row>
    <row r="24" spans="1:80" s="25" customFormat="1">
      <c r="A24" s="76" t="s">
        <v>40</v>
      </c>
      <c r="B24" s="79">
        <f>SUM(B25:B28)</f>
        <v>227254.66773916554</v>
      </c>
      <c r="C24" s="79">
        <f>SUM(C25:C28)</f>
        <v>259163.55015413469</v>
      </c>
      <c r="D24" s="79">
        <f>SUM(D25:D28)</f>
        <v>18804.940508921849</v>
      </c>
      <c r="E24" s="79">
        <f>SUM(E25:E28)</f>
        <v>356967.33627045236</v>
      </c>
      <c r="F24" s="79" t="e">
        <f>SUM(F25:F28)</f>
        <v>#DIV/0!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spans="1:80" s="1" customFormat="1">
      <c r="A25" s="77" t="s">
        <v>26</v>
      </c>
      <c r="B25" s="82">
        <f>DEN!$L23*ONSV_2019!$C24*(IF(FLEX!D25="GAS",0.05,0.95))</f>
        <v>808.17115733622745</v>
      </c>
      <c r="C25" s="129">
        <f>DEN!$L58*ONSV_2020!$C24*(IF(FLEX!G25="GAS",0.05,0.95))</f>
        <v>903.35939958977997</v>
      </c>
      <c r="D25" s="129">
        <f>DEN!$L93*ONSV_2021!$C24*(IF(FLEX!J25="GAS",0.05,0.95))</f>
        <v>1076.8795946045254</v>
      </c>
      <c r="E25" s="129">
        <f>DEN!$L128*ONSV_2022!$C23*(IF(FLEX!M25="GAS",0.05,0.95))</f>
        <v>0</v>
      </c>
      <c r="F25" s="129" t="e">
        <f>DEN!$C163*ONSV_2023!$D24*(IF(FLEX!P25="GAS",0.05,0.95))</f>
        <v>#DIV/0!</v>
      </c>
    </row>
    <row r="26" spans="1:80" s="1" customFormat="1">
      <c r="A26" s="77" t="s">
        <v>18</v>
      </c>
      <c r="B26" s="82">
        <f>DEN!$L24*ONSV_2019!$C25*(IF(FLEX!D26="GAS",0.05,0.95))</f>
        <v>54441.266894346518</v>
      </c>
      <c r="C26" s="129">
        <f>DEN!$L59*ONSV_2020!$C25*(IF(FLEX!G26="GAS",0.05,0.95))</f>
        <v>63452.803348674781</v>
      </c>
      <c r="D26" s="129">
        <f>DEN!$L94*ONSV_2021!$C25*(IF(FLEX!J26="GAS",0.05,0.95))</f>
        <v>3928.3759841881274</v>
      </c>
      <c r="E26" s="129">
        <f>DEN!$L129*ONSV_2022!$C24*(IF(FLEX!M26="GAS",0.05,0.95))</f>
        <v>100041.50758038049</v>
      </c>
      <c r="F26" s="129" t="e">
        <f>DEN!$C164*ONSV_2023!$D25*(IF(FLEX!P26="GAS",0.05,0.95))</f>
        <v>#DIV/0!</v>
      </c>
    </row>
    <row r="27" spans="1:80" s="1" customFormat="1">
      <c r="A27" s="77" t="s">
        <v>12</v>
      </c>
      <c r="B27" s="82">
        <f>DEN!$L25*ONSV_2019!$C26*(IF(FLEX!D27="GAS",0.05,0.95))</f>
        <v>1470.2696055911554</v>
      </c>
      <c r="C27" s="129">
        <f>DEN!$L60*ONSV_2020!$C26*(IF(FLEX!G27="GAS",0.05,0.95))</f>
        <v>1615.7935969272532</v>
      </c>
      <c r="D27" s="129">
        <f>DEN!$L95*ONSV_2021!$C26*(IF(FLEX!J27="GAS",0.05,0.95))</f>
        <v>1872.4132883818984</v>
      </c>
      <c r="E27" s="129">
        <f>DEN!$L130*ONSV_2022!$C25*(IF(FLEX!M27="GAS",0.05,0.95))</f>
        <v>68855.226536111761</v>
      </c>
      <c r="F27" s="129" t="e">
        <f>DEN!$C165*ONSV_2023!$D26*(IF(FLEX!P27="GAS",0.05,0.95))</f>
        <v>#DIV/0!</v>
      </c>
    </row>
    <row r="28" spans="1:80" s="1" customFormat="1">
      <c r="A28" s="77" t="s">
        <v>10</v>
      </c>
      <c r="B28" s="82">
        <f>DEN!$L26*ONSV_2019!$C27*(IF(FLEX!D28="GAS",0.05,0.95))</f>
        <v>170534.96008189165</v>
      </c>
      <c r="C28" s="129">
        <f>DEN!$L61*ONSV_2020!$C27*(IF(FLEX!G28="GAS",0.05,0.95))</f>
        <v>193191.59380894285</v>
      </c>
      <c r="D28" s="129">
        <f>DEN!$L96*ONSV_2021!$C27*(IF(FLEX!J28="GAS",0.05,0.95))</f>
        <v>11927.271641747298</v>
      </c>
      <c r="E28" s="129">
        <f>DEN!$L131*ONSV_2022!$C26*(IF(FLEX!M28="GAS",0.05,0.95))</f>
        <v>188070.60215396012</v>
      </c>
      <c r="F28" s="129" t="e">
        <f>DEN!$C166*ONSV_2023!$D27*(IF(FLEX!P28="GAS",0.05,0.95))</f>
        <v>#DIV/0!</v>
      </c>
    </row>
    <row r="29" spans="1:80" s="25" customFormat="1">
      <c r="A29" s="76" t="s">
        <v>41</v>
      </c>
      <c r="B29" s="79">
        <f>SUM(B30:B32)</f>
        <v>6026.925197932911</v>
      </c>
      <c r="C29" s="79">
        <f>SUM(C30:C32)</f>
        <v>7031.8771588770724</v>
      </c>
      <c r="D29" s="79">
        <f>SUM(D30:D32)</f>
        <v>8432.6478816666513</v>
      </c>
      <c r="E29" s="79">
        <f>SUM(E30:E32)</f>
        <v>119186.01786473751</v>
      </c>
      <c r="F29" s="79" t="e">
        <f>SUM(F30:F32)</f>
        <v>#DIV/0!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</row>
    <row r="30" spans="1:80" s="1" customFormat="1">
      <c r="A30" s="77" t="s">
        <v>22</v>
      </c>
      <c r="B30" s="82">
        <f>DEN!$L28*ONSV_2019!$C29*(IF(FLEX!D30="GAS",0.05,0.95))</f>
        <v>1970.2469441052488</v>
      </c>
      <c r="C30" s="129">
        <f>DEN!$L63*ONSV_2020!$C29*(IF(FLEX!G30="GAS",0.05,0.95))</f>
        <v>2274.7264298913951</v>
      </c>
      <c r="D30" s="129">
        <f>DEN!$L98*ONSV_2021!$C29*(IF(FLEX!J30="GAS",0.05,0.95))</f>
        <v>2678.7355795918629</v>
      </c>
      <c r="E30" s="129">
        <f>DEN!$L133*ONSV_2022!$C28*(IF(FLEX!M30="GAS",0.05,0.95))</f>
        <v>0</v>
      </c>
      <c r="F30" s="129" t="e">
        <f>DEN!$C168*ONSV_2023!$D29*(IF(FLEX!P30="GAS",0.05,0.95))</f>
        <v>#DIV/0!</v>
      </c>
    </row>
    <row r="31" spans="1:80" s="1" customFormat="1">
      <c r="A31" s="77" t="s">
        <v>13</v>
      </c>
      <c r="B31" s="82">
        <f>DEN!$L29*ONSV_2019!$C30*(IF(FLEX!D31="GAS",0.05,0.95))</f>
        <v>1765.7168650172109</v>
      </c>
      <c r="C31" s="129">
        <f>DEN!$L64*ONSV_2020!$C30*(IF(FLEX!G31="GAS",0.05,0.95))</f>
        <v>2037.1763387651765</v>
      </c>
      <c r="D31" s="129">
        <f>DEN!$L99*ONSV_2021!$C30*(IF(FLEX!J31="GAS",0.05,0.95))</f>
        <v>2404.2586920949393</v>
      </c>
      <c r="E31" s="129">
        <f>DEN!$L134*ONSV_2022!$C29*(IF(FLEX!M31="GAS",0.05,0.95))</f>
        <v>59659.081400443618</v>
      </c>
      <c r="F31" s="129" t="e">
        <f>DEN!$C169*ONSV_2023!$D30*(IF(FLEX!P31="GAS",0.05,0.95))</f>
        <v>#DIV/0!</v>
      </c>
    </row>
    <row r="32" spans="1:80" s="1" customFormat="1">
      <c r="A32" s="77" t="s">
        <v>14</v>
      </c>
      <c r="B32" s="82">
        <f>DEN!$L30*ONSV_2019!$C31*(IF(FLEX!D32="GAS",0.05,0.95))</f>
        <v>2290.9613888104518</v>
      </c>
      <c r="C32" s="129">
        <f>DEN!$L65*ONSV_2020!$C31*(IF(FLEX!G32="GAS",0.05,0.95))</f>
        <v>2719.9743902205014</v>
      </c>
      <c r="D32" s="129">
        <f>DEN!$L100*ONSV_2021!$C31*(IF(FLEX!J32="GAS",0.05,0.95))</f>
        <v>3349.6536099798491</v>
      </c>
      <c r="E32" s="129">
        <f>DEN!$L135*ONSV_2022!$C30*(IF(FLEX!M32="GAS",0.05,0.95))</f>
        <v>59526.936464293904</v>
      </c>
      <c r="F32" s="129" t="e">
        <f>DEN!$C170*ONSV_2023!$D31*(IF(FLEX!P32="GAS",0.05,0.95))</f>
        <v>#DIV/0!</v>
      </c>
    </row>
    <row r="33" spans="1:100" s="25" customFormat="1">
      <c r="A33" s="76" t="s">
        <v>42</v>
      </c>
      <c r="B33" s="79">
        <f>SUM(B34:B37)</f>
        <v>38282.113664443081</v>
      </c>
      <c r="C33" s="79">
        <f>SUM(C34:C37)</f>
        <v>45384.483306615723</v>
      </c>
      <c r="D33" s="79">
        <f>SUM(D34:D37)</f>
        <v>4778.4346759430464</v>
      </c>
      <c r="E33" s="79">
        <f>SUM(E34:E37)</f>
        <v>74180.047076501782</v>
      </c>
      <c r="F33" s="79" t="e">
        <f>SUM(F34:F37)</f>
        <v>#DIV/0!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</row>
    <row r="34" spans="1:100" s="1" customFormat="1">
      <c r="A34" s="77" t="s">
        <v>11</v>
      </c>
      <c r="B34" s="82">
        <f>DEN!$L32*ONSV_2019!$C33*(IF(FLEX!D34="GAS",0.05,0.95))</f>
        <v>1085.7206522560343</v>
      </c>
      <c r="C34" s="129">
        <f>DEN!$L67*ONSV_2020!$C33*(IF(FLEX!G34="GAS",0.05,0.95))</f>
        <v>1211.5955629467335</v>
      </c>
      <c r="D34" s="129">
        <f>DEN!$L102*ONSV_2021!$C33*(IF(FLEX!J34="GAS",0.05,0.95))</f>
        <v>1369.7865291428036</v>
      </c>
      <c r="E34" s="129">
        <f>DEN!$L137*ONSV_2022!$C32*(IF(FLEX!M34="GAS",0.05,0.95))</f>
        <v>0</v>
      </c>
      <c r="F34" s="129" t="e">
        <f>DEN!$C172*ONSV_2023!$D33*(IF(FLEX!P34="GAS",0.05,0.95))</f>
        <v>#DIV/0!</v>
      </c>
    </row>
    <row r="35" spans="1:100" s="1" customFormat="1">
      <c r="A35" s="77" t="s">
        <v>20</v>
      </c>
      <c r="B35" s="82">
        <f>DEN!$L33*ONSV_2019!$C34*(IF(FLEX!D35="GAS",0.05,0.95))</f>
        <v>20670.89592278163</v>
      </c>
      <c r="C35" s="129">
        <f>DEN!$L68*ONSV_2020!$C34*(IF(FLEX!G35="GAS",0.05,0.95))</f>
        <v>25863.635767634943</v>
      </c>
      <c r="D35" s="129">
        <f>DEN!$L103*ONSV_2021!$C34*(IF(FLEX!J35="GAS",0.05,0.95))</f>
        <v>1597.8227239765856</v>
      </c>
      <c r="E35" s="129">
        <f>DEN!$L138*ONSV_2022!$C33*(IF(FLEX!M35="GAS",0.05,0.95))</f>
        <v>34500.773409899768</v>
      </c>
      <c r="F35" s="129" t="e">
        <f>DEN!$C173*ONSV_2023!$D34*(IF(FLEX!P35="GAS",0.05,0.95))</f>
        <v>#DIV/0!</v>
      </c>
    </row>
    <row r="36" spans="1:100" s="1" customFormat="1">
      <c r="A36" s="77" t="s">
        <v>24</v>
      </c>
      <c r="B36" s="82">
        <f>DEN!$L34*ONSV_2019!$C35*(IF(FLEX!D36="GAS",0.05,0.95))</f>
        <v>15981.969929288485</v>
      </c>
      <c r="C36" s="129">
        <f>DEN!$L69*ONSV_2020!$C35*(IF(FLEX!G36="GAS",0.05,0.95))</f>
        <v>17694.603082144884</v>
      </c>
      <c r="D36" s="129">
        <f>DEN!$L104*ONSV_2021!$C35*(IF(FLEX!J36="GAS",0.05,0.95))</f>
        <v>1087.511271873343</v>
      </c>
      <c r="E36" s="129">
        <f>DEN!$L139*ONSV_2022!$C34*(IF(FLEX!M36="GAS",0.05,0.95))</f>
        <v>20722.416325183967</v>
      </c>
      <c r="F36" s="129" t="e">
        <f>DEN!$C174*ONSV_2023!$D35*(IF(FLEX!P36="GAS",0.05,0.95))</f>
        <v>#DIV/0!</v>
      </c>
    </row>
    <row r="37" spans="1:100" s="1" customFormat="1">
      <c r="A37" s="77" t="s">
        <v>25</v>
      </c>
      <c r="B37" s="82">
        <f>DEN!$L35*ONSV_2019!$C36*(IF(FLEX!D37="GAS",0.05,0.95))</f>
        <v>543.52716011692701</v>
      </c>
      <c r="C37" s="129">
        <f>DEN!$L70*ONSV_2020!$C36*(IF(FLEX!G37="GAS",0.05,0.95))</f>
        <v>614.64889388916413</v>
      </c>
      <c r="D37" s="129">
        <f>DEN!$L105*ONSV_2021!$C36*(IF(FLEX!J37="GAS",0.05,0.95))</f>
        <v>723.3141509503148</v>
      </c>
      <c r="E37" s="129">
        <f>DEN!$L140*ONSV_2022!$C35*(IF(FLEX!M37="GAS",0.05,0.95))</f>
        <v>18956.857341418046</v>
      </c>
      <c r="F37" s="129">
        <f>DEN!$C175*ONSV_2023!$D36*(IF(FLEX!P37="GAS",0.05,0.95))</f>
        <v>0</v>
      </c>
    </row>
    <row r="38" spans="1:100" s="1" customFormat="1">
      <c r="A38" s="98"/>
      <c r="B38" s="8"/>
      <c r="C38" s="8"/>
      <c r="D38" s="8"/>
      <c r="E38" s="8"/>
      <c r="F38" s="8"/>
      <c r="G38" s="8"/>
      <c r="H38" s="8"/>
    </row>
    <row r="39" spans="1:100" s="1" customFormat="1" ht="15" customHeight="1">
      <c r="B39" s="8"/>
      <c r="H39" s="8"/>
      <c r="I39" s="8"/>
      <c r="J39" s="8"/>
      <c r="K39" s="8"/>
      <c r="L39" s="8"/>
      <c r="M39" s="8"/>
      <c r="N39" s="8"/>
    </row>
    <row r="40" spans="1:100" s="1" customFormat="1" ht="15" customHeight="1">
      <c r="A40" s="112" t="s">
        <v>140</v>
      </c>
      <c r="C40" s="41"/>
      <c r="D40" s="41"/>
      <c r="E40" s="41"/>
      <c r="F40" s="41"/>
      <c r="H40" s="8"/>
      <c r="I40" s="8"/>
      <c r="J40" s="8"/>
      <c r="K40" s="8"/>
      <c r="L40" s="8"/>
      <c r="M40" s="8"/>
      <c r="N40" s="8"/>
    </row>
    <row r="41" spans="1:100" ht="15" customHeight="1">
      <c r="A41" s="352" t="s">
        <v>153</v>
      </c>
      <c r="B41" s="180">
        <f>ONSV_2019!$A$1</f>
        <v>2019</v>
      </c>
      <c r="C41" s="180">
        <f>ONSV_2020!$A$1</f>
        <v>2020</v>
      </c>
      <c r="D41" s="180">
        <f>ONSV_2021!$A$1</f>
        <v>2021</v>
      </c>
      <c r="E41" s="180">
        <f>ONSV_2022!$A$1</f>
        <v>2022</v>
      </c>
      <c r="F41" s="180">
        <f>ONSV_2023!$A$1</f>
        <v>2023</v>
      </c>
      <c r="I41" s="8"/>
      <c r="J41" s="8"/>
      <c r="K41" s="8"/>
      <c r="L41" s="8"/>
      <c r="M41" s="8"/>
      <c r="N41" s="8"/>
      <c r="CV41" s="1"/>
    </row>
    <row r="42" spans="1:100">
      <c r="A42" s="353"/>
      <c r="B42" s="88" t="s">
        <v>83</v>
      </c>
      <c r="C42" s="88" t="s">
        <v>83</v>
      </c>
      <c r="D42" s="88" t="s">
        <v>83</v>
      </c>
      <c r="E42" s="88" t="s">
        <v>83</v>
      </c>
      <c r="F42" s="88" t="s">
        <v>83</v>
      </c>
      <c r="I42" s="8"/>
      <c r="J42" s="8"/>
      <c r="K42" s="8"/>
      <c r="L42" s="8"/>
      <c r="M42" s="8"/>
      <c r="N42" s="8"/>
      <c r="CV42" s="1"/>
    </row>
    <row r="43" spans="1:100">
      <c r="A43" s="78" t="s">
        <v>37</v>
      </c>
      <c r="B43" s="87">
        <f>B44+B52+B62+B67+B71</f>
        <v>541698892.41580021</v>
      </c>
      <c r="C43" s="87">
        <f>C44+C52+C62+C67+C71</f>
        <v>602888327.98851585</v>
      </c>
      <c r="D43" s="87">
        <f>D44+D52+D62+D67+D71</f>
        <v>80971159.931565583</v>
      </c>
      <c r="E43" s="87">
        <f>E44+E52+E62+E67+E71</f>
        <v>1234870625.0862727</v>
      </c>
      <c r="F43" s="87" t="e">
        <f>F44+F52+F62+F67+F71</f>
        <v>#DIV/0!</v>
      </c>
      <c r="I43" s="8"/>
      <c r="J43" s="8"/>
      <c r="K43" s="8"/>
      <c r="L43" s="8"/>
      <c r="M43" s="8"/>
      <c r="N43" s="8"/>
      <c r="CV43" s="1"/>
    </row>
    <row r="44" spans="1:100" s="35" customFormat="1">
      <c r="A44" s="78" t="s">
        <v>38</v>
      </c>
      <c r="B44" s="87">
        <f>SUM(B45:B51)</f>
        <v>3065035.964040712</v>
      </c>
      <c r="C44" s="87">
        <f>SUM(C45:C51)</f>
        <v>3179429.399320045</v>
      </c>
      <c r="D44" s="87">
        <f>SUM(D45:D51)</f>
        <v>3656610.9018387147</v>
      </c>
      <c r="E44" s="87">
        <f>SUM(E45:E51)</f>
        <v>66535028.804162204</v>
      </c>
      <c r="F44" s="87" t="e">
        <f>SUM(F45:F51)</f>
        <v>#DIV/0!</v>
      </c>
      <c r="H44" s="8"/>
      <c r="I44" s="8"/>
      <c r="J44" s="8"/>
      <c r="K44" s="8"/>
      <c r="L44" s="8"/>
      <c r="M44" s="8"/>
      <c r="N44" s="8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</row>
    <row r="45" spans="1:100" s="35" customFormat="1">
      <c r="A45" s="73" t="s">
        <v>23</v>
      </c>
      <c r="B45" s="81">
        <f>'KM-ANO'!$C$15*B7/TAX!$C$15</f>
        <v>129534.92913175</v>
      </c>
      <c r="C45" s="81">
        <f>'KM-ANO'!$D$15*C7/TAX!$D$15</f>
        <v>132548.26335746306</v>
      </c>
      <c r="D45" s="81">
        <f>'KM-ANO'!$E$15*D7/TAX!$E$15</f>
        <v>145910.15418519379</v>
      </c>
      <c r="E45" s="81">
        <f>'KM-ANO'!$F$15*E7/TAX!$F$15</f>
        <v>0</v>
      </c>
      <c r="F45" s="81" t="e">
        <f>'KM-ANO'!$G$15*F7/TAX!$G$15</f>
        <v>#DIV/0!</v>
      </c>
      <c r="H45" s="8"/>
      <c r="I45" s="8"/>
      <c r="J45" s="8"/>
      <c r="K45" s="8"/>
      <c r="L45" s="8"/>
      <c r="M45" s="8"/>
      <c r="N45" s="8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</row>
    <row r="46" spans="1:100">
      <c r="A46" s="73" t="s">
        <v>15</v>
      </c>
      <c r="B46" s="81">
        <f>'KM-ANO'!$C$15*B8/TAX!$C$15</f>
        <v>101724.08075636665</v>
      </c>
      <c r="C46" s="81">
        <f>'KM-ANO'!$D$15*C8/TAX!$D$15</f>
        <v>101049.33865309029</v>
      </c>
      <c r="D46" s="81">
        <f>'KM-ANO'!$E$15*D8/TAX!$E$15</f>
        <v>107946.15626824042</v>
      </c>
      <c r="E46" s="81">
        <f>'KM-ANO'!$F$15*E8/TAX!$F$15</f>
        <v>2042436.3024346174</v>
      </c>
      <c r="F46" s="81" t="e">
        <f>'KM-ANO'!$G$15*F8/TAX!$G$15</f>
        <v>#DIV/0!</v>
      </c>
      <c r="I46" s="8"/>
      <c r="J46" s="8"/>
      <c r="K46" s="8"/>
      <c r="L46" s="8"/>
      <c r="M46" s="8"/>
      <c r="N46" s="8"/>
      <c r="CV46" s="1"/>
    </row>
    <row r="47" spans="1:100">
      <c r="A47" s="73" t="s">
        <v>16</v>
      </c>
      <c r="B47" s="81">
        <f>'KM-ANO'!$C$15*B9/TAX!$C$15</f>
        <v>530125.46189880196</v>
      </c>
      <c r="C47" s="81">
        <f>'KM-ANO'!$D$15*C9/TAX!$D$15</f>
        <v>538338.62953266513</v>
      </c>
      <c r="D47" s="81">
        <f>'KM-ANO'!$E$15*D9/TAX!$E$15</f>
        <v>575597.19350321533</v>
      </c>
      <c r="E47" s="81">
        <f>'KM-ANO'!$F$15*E9/TAX!$F$15</f>
        <v>10507762.839695964</v>
      </c>
      <c r="F47" s="81" t="e">
        <f>'KM-ANO'!$G$15*F9/TAX!$G$15</f>
        <v>#DIV/0!</v>
      </c>
      <c r="I47" s="8"/>
      <c r="J47" s="8"/>
      <c r="K47" s="8"/>
      <c r="L47" s="8"/>
      <c r="M47" s="8"/>
      <c r="N47" s="8"/>
      <c r="CV47" s="1"/>
    </row>
    <row r="48" spans="1:100">
      <c r="A48" s="73" t="s">
        <v>28</v>
      </c>
      <c r="B48" s="81">
        <f>'KM-ANO'!$C$15*B10/TAX!$C$15</f>
        <v>1375647.7478122613</v>
      </c>
      <c r="C48" s="81">
        <f>'KM-ANO'!$D$15*C10/TAX!$D$15</f>
        <v>1406923.6888806897</v>
      </c>
      <c r="D48" s="81">
        <f>'KM-ANO'!$E$15*D10/TAX!$E$15</f>
        <v>1640556.711565882</v>
      </c>
      <c r="E48" s="81">
        <f>'KM-ANO'!$F$15*E10/TAX!$F$15</f>
        <v>30888977.043252021</v>
      </c>
      <c r="F48" s="81" t="e">
        <f>'KM-ANO'!$G$15*F10/TAX!$G$15</f>
        <v>#DIV/0!</v>
      </c>
      <c r="I48" s="8"/>
      <c r="J48" s="8"/>
      <c r="K48" s="8"/>
      <c r="L48" s="8"/>
      <c r="M48" s="8"/>
      <c r="N48" s="8"/>
      <c r="CV48" s="1"/>
    </row>
    <row r="49" spans="1:100">
      <c r="A49" s="73" t="s">
        <v>19</v>
      </c>
      <c r="B49" s="81">
        <f>'KM-ANO'!$C$15*B11/TAX!$C$15</f>
        <v>407206.12810681836</v>
      </c>
      <c r="C49" s="81">
        <f>'KM-ANO'!$D$15*C11/TAX!$D$15</f>
        <v>439860.96935685247</v>
      </c>
      <c r="D49" s="81">
        <f>'KM-ANO'!$E$15*D11/TAX!$E$15</f>
        <v>524546.15635245037</v>
      </c>
      <c r="E49" s="81">
        <f>'KM-ANO'!$F$15*E11/TAX!$F$15</f>
        <v>10194887.322303334</v>
      </c>
      <c r="F49" s="81" t="e">
        <f>'KM-ANO'!$G$15*F11/TAX!$G$15</f>
        <v>#DIV/0!</v>
      </c>
      <c r="I49" s="8"/>
      <c r="J49" s="8"/>
      <c r="K49" s="8"/>
      <c r="L49" s="8"/>
      <c r="M49" s="8"/>
      <c r="N49" s="8"/>
      <c r="CV49" s="1"/>
    </row>
    <row r="50" spans="1:100">
      <c r="A50" s="73" t="s">
        <v>17</v>
      </c>
      <c r="B50" s="81">
        <f>'KM-ANO'!$C$15*B12/TAX!$C$15</f>
        <v>131177.60737627119</v>
      </c>
      <c r="C50" s="81">
        <f>'KM-ANO'!$D$15*C12/TAX!$D$15</f>
        <v>134921.46442888523</v>
      </c>
      <c r="D50" s="81">
        <f>'KM-ANO'!$E$15*D12/TAX!$E$15</f>
        <v>150087.1406212904</v>
      </c>
      <c r="E50" s="81">
        <f>'KM-ANO'!$F$15*E12/TAX!$F$15</f>
        <v>2715140.4090603818</v>
      </c>
      <c r="F50" s="81" t="e">
        <f>'KM-ANO'!$G$15*F12/TAX!$G$15</f>
        <v>#DIV/0!</v>
      </c>
      <c r="CV50" s="1"/>
    </row>
    <row r="51" spans="1:100">
      <c r="A51" s="73" t="s">
        <v>29</v>
      </c>
      <c r="B51" s="81">
        <f>'KM-ANO'!$C$15*B13/TAX!$C$15</f>
        <v>389620.00895844208</v>
      </c>
      <c r="C51" s="81">
        <f>'KM-ANO'!$D$15*C13/TAX!$D$15</f>
        <v>425787.04511039896</v>
      </c>
      <c r="D51" s="81">
        <f>'KM-ANO'!$E$15*D13/TAX!$E$15</f>
        <v>511967.38934244262</v>
      </c>
      <c r="E51" s="81">
        <f>'KM-ANO'!$F$15*E13/TAX!$F$15</f>
        <v>10185824.88741589</v>
      </c>
      <c r="F51" s="81" t="e">
        <f>'KM-ANO'!$G$15*F13/TAX!$G$15</f>
        <v>#DIV/0!</v>
      </c>
      <c r="CV51" s="1"/>
    </row>
    <row r="52" spans="1:100">
      <c r="A52" s="78" t="s">
        <v>39</v>
      </c>
      <c r="B52" s="87">
        <f>SUM(B53:B61)</f>
        <v>13836993.444280419</v>
      </c>
      <c r="C52" s="87">
        <f>SUM(C53:C61)</f>
        <v>14784383.52454943</v>
      </c>
      <c r="D52" s="87">
        <f>SUM(D53:D61)</f>
        <v>17211326.298685286</v>
      </c>
      <c r="E52" s="87">
        <f>SUM(E53:E61)</f>
        <v>302236048.33925533</v>
      </c>
      <c r="F52" s="87" t="e">
        <f>SUM(F53:F61)</f>
        <v>#DIV/0!</v>
      </c>
      <c r="CV52" s="1"/>
    </row>
    <row r="53" spans="1:100" s="35" customFormat="1">
      <c r="A53" s="73" t="s">
        <v>35</v>
      </c>
      <c r="B53" s="81">
        <f>'KM-ANO'!$C$15*B15/TAX!$C$15</f>
        <v>624727.0267479741</v>
      </c>
      <c r="C53" s="81">
        <f>'KM-ANO'!$D$15*C15/TAX!$D$15</f>
        <v>671966.22105019609</v>
      </c>
      <c r="D53" s="81">
        <f>'KM-ANO'!$E$15*D15/TAX!$E$15</f>
        <v>799245.84191164561</v>
      </c>
      <c r="E53" s="81">
        <f>'KM-ANO'!$F$15*E15/TAX!$F$15</f>
        <v>0</v>
      </c>
      <c r="F53" s="81" t="e">
        <f>'KM-ANO'!$G$15*F15/TAX!$G$15</f>
        <v>#DIV/0!</v>
      </c>
      <c r="H53" s="8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</row>
    <row r="54" spans="1:100">
      <c r="A54" s="73" t="s">
        <v>31</v>
      </c>
      <c r="B54" s="81">
        <f>'KM-ANO'!$C$15*B16/TAX!$C$15</f>
        <v>2858072.0939529561</v>
      </c>
      <c r="C54" s="81">
        <f>'KM-ANO'!$D$15*C16/TAX!$D$15</f>
        <v>3124835.2090794733</v>
      </c>
      <c r="D54" s="81">
        <f>'KM-ANO'!$E$15*D16/TAX!$E$15</f>
        <v>3605941.8773705955</v>
      </c>
      <c r="E54" s="81">
        <f>'KM-ANO'!$F$15*E16/TAX!$F$15</f>
        <v>68456019.643798858</v>
      </c>
      <c r="F54" s="81" t="e">
        <f>'KM-ANO'!$G$15*F16/TAX!$G$15</f>
        <v>#DIV/0!</v>
      </c>
      <c r="CV54" s="1"/>
    </row>
    <row r="55" spans="1:100">
      <c r="A55" s="73" t="s">
        <v>27</v>
      </c>
      <c r="B55" s="81">
        <f>'KM-ANO'!$C$15*B17/TAX!$C$15</f>
        <v>3389809.9191499799</v>
      </c>
      <c r="C55" s="81">
        <f>'KM-ANO'!$D$15*C17/TAX!$D$15</f>
        <v>3526084.4633364961</v>
      </c>
      <c r="D55" s="81">
        <f>'KM-ANO'!$E$15*D17/TAX!$E$15</f>
        <v>4019659.1607092023</v>
      </c>
      <c r="E55" s="81">
        <f>'KM-ANO'!$F$15*E17/TAX!$F$15</f>
        <v>70088458.358910918</v>
      </c>
      <c r="F55" s="81" t="e">
        <f>'KM-ANO'!$G$15*F17/TAX!$G$15</f>
        <v>#DIV/0!</v>
      </c>
      <c r="CV55" s="1"/>
    </row>
    <row r="56" spans="1:100">
      <c r="A56" s="73" t="s">
        <v>33</v>
      </c>
      <c r="B56" s="81">
        <f>'KM-ANO'!$C$15*B18/TAX!$C$15</f>
        <v>1059294.14019004</v>
      </c>
      <c r="C56" s="81">
        <f>'KM-ANO'!$D$15*C18/TAX!$D$15</f>
        <v>1091955.4877332419</v>
      </c>
      <c r="D56" s="81">
        <f>'KM-ANO'!$E$15*D18/TAX!$E$15</f>
        <v>1247864.4612211094</v>
      </c>
      <c r="E56" s="81">
        <f>'KM-ANO'!$F$15*E18/TAX!$F$15</f>
        <v>22952879.749129009</v>
      </c>
      <c r="F56" s="81" t="e">
        <f>'KM-ANO'!$G$15*F18/TAX!$G$15</f>
        <v>#DIV/0!</v>
      </c>
      <c r="CV56" s="1"/>
    </row>
    <row r="57" spans="1:100">
      <c r="A57" s="73" t="s">
        <v>34</v>
      </c>
      <c r="B57" s="81">
        <f>'KM-ANO'!$C$15*B19/TAX!$C$15</f>
        <v>1129679.0871376358</v>
      </c>
      <c r="C57" s="81">
        <f>'KM-ANO'!$D$15*C19/TAX!$D$15</f>
        <v>1253423.8313479763</v>
      </c>
      <c r="D57" s="81">
        <f>'KM-ANO'!$E$15*D19/TAX!$E$15</f>
        <v>1526700.9741146404</v>
      </c>
      <c r="E57" s="81">
        <f>'KM-ANO'!$F$15*E19/TAX!$F$15</f>
        <v>27706776.10704485</v>
      </c>
      <c r="F57" s="81" t="e">
        <f>'KM-ANO'!$G$15*F19/TAX!$G$15</f>
        <v>#DIV/0!</v>
      </c>
      <c r="CV57" s="1"/>
    </row>
    <row r="58" spans="1:100">
      <c r="A58" s="73" t="s">
        <v>30</v>
      </c>
      <c r="B58" s="81">
        <f>'KM-ANO'!$C$15*B20/TAX!$C$15</f>
        <v>2091191.8940507104</v>
      </c>
      <c r="C58" s="81">
        <f>'KM-ANO'!$D$15*C20/TAX!$D$15</f>
        <v>2239683.9329966065</v>
      </c>
      <c r="D58" s="81">
        <f>'KM-ANO'!$E$15*D20/TAX!$E$15</f>
        <v>2570985.3503800943</v>
      </c>
      <c r="E58" s="81">
        <f>'KM-ANO'!$F$15*E20/TAX!$F$15</f>
        <v>48257907.99360621</v>
      </c>
      <c r="F58" s="81" t="e">
        <f>'KM-ANO'!$G$15*F20/TAX!$G$15</f>
        <v>#DIV/0!</v>
      </c>
      <c r="CV58" s="1"/>
    </row>
    <row r="59" spans="1:100">
      <c r="A59" s="73" t="s">
        <v>36</v>
      </c>
      <c r="B59" s="81">
        <f>'KM-ANO'!$C$15*B21/TAX!$C$15</f>
        <v>772242.13860677485</v>
      </c>
      <c r="C59" s="81">
        <f>'KM-ANO'!$D$15*C21/TAX!$D$15</f>
        <v>796441.73624862579</v>
      </c>
      <c r="D59" s="81">
        <f>'KM-ANO'!$E$15*D21/TAX!$E$15</f>
        <v>942620.42952097976</v>
      </c>
      <c r="E59" s="81">
        <f>'KM-ANO'!$F$15*E21/TAX!$F$15</f>
        <v>16676333.513277695</v>
      </c>
      <c r="F59" s="81" t="e">
        <f>'KM-ANO'!$G$15*F21/TAX!$G$15</f>
        <v>#DIV/0!</v>
      </c>
      <c r="CV59" s="1"/>
    </row>
    <row r="60" spans="1:100">
      <c r="A60" s="73" t="s">
        <v>21</v>
      </c>
      <c r="B60" s="81">
        <f>'KM-ANO'!$C$15*B22/TAX!$C$15</f>
        <v>1451389.2872156375</v>
      </c>
      <c r="C60" s="81">
        <f>'KM-ANO'!$D$15*C22/TAX!$D$15</f>
        <v>1573989.0913079211</v>
      </c>
      <c r="D60" s="81">
        <f>'KM-ANO'!$E$15*D22/TAX!$E$15</f>
        <v>1880061.7936638228</v>
      </c>
      <c r="E60" s="81">
        <f>'KM-ANO'!$F$15*E22/TAX!$F$15</f>
        <v>37641018.178175166</v>
      </c>
      <c r="F60" s="81" t="e">
        <f>'KM-ANO'!$G$15*F22/TAX!$G$15</f>
        <v>#DIV/0!</v>
      </c>
      <c r="CV60" s="1"/>
    </row>
    <row r="61" spans="1:100">
      <c r="A61" s="73" t="s">
        <v>32</v>
      </c>
      <c r="B61" s="81">
        <f>'KM-ANO'!$C$15*B23/TAX!$C$15</f>
        <v>460587.85722871078</v>
      </c>
      <c r="C61" s="81">
        <f>'KM-ANO'!$D$15*C23/TAX!$D$15</f>
        <v>506003.55144889437</v>
      </c>
      <c r="D61" s="81">
        <f>'KM-ANO'!$E$15*D23/TAX!$E$15</f>
        <v>618246.40979319799</v>
      </c>
      <c r="E61" s="81">
        <f>'KM-ANO'!$F$15*E23/TAX!$F$15</f>
        <v>10456654.795312649</v>
      </c>
      <c r="F61" s="81" t="e">
        <f>'KM-ANO'!$G$15*F23/TAX!$G$15</f>
        <v>#DIV/0!</v>
      </c>
      <c r="CV61" s="1"/>
    </row>
    <row r="62" spans="1:100">
      <c r="A62" s="78" t="s">
        <v>40</v>
      </c>
      <c r="B62" s="87">
        <f>SUM(B63:B66)</f>
        <v>439169645.40593743</v>
      </c>
      <c r="C62" s="87">
        <f>SUM(C63:C66)</f>
        <v>486524030.3679263</v>
      </c>
      <c r="D62" s="87">
        <f>SUM(D63:D66)</f>
        <v>35302246.175391719</v>
      </c>
      <c r="E62" s="87">
        <f>SUM(E63:E66)</f>
        <v>561785361.18922329</v>
      </c>
      <c r="F62" s="87" t="e">
        <f>SUM(F63:F66)</f>
        <v>#DIV/0!</v>
      </c>
      <c r="CV62" s="1"/>
    </row>
    <row r="63" spans="1:100" s="35" customFormat="1">
      <c r="A63" s="73" t="s">
        <v>26</v>
      </c>
      <c r="B63" s="81">
        <f>'KM-ANO'!$C$15*B25/TAX!$C$15</f>
        <v>1561790.7615522598</v>
      </c>
      <c r="C63" s="81">
        <f>'KM-ANO'!$D$15*C25/TAX!$D$15</f>
        <v>1695863.6957156141</v>
      </c>
      <c r="D63" s="81">
        <f>'KM-ANO'!$E$15*D25/TAX!$E$15</f>
        <v>2021610.678956867</v>
      </c>
      <c r="E63" s="81">
        <f>'KM-ANO'!$F$15*E25/TAX!$F$15</f>
        <v>0</v>
      </c>
      <c r="F63" s="81" t="e">
        <f>'KM-ANO'!$G$15*F25/TAX!$G$15</f>
        <v>#DIV/0!</v>
      </c>
      <c r="H63" s="8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</row>
    <row r="64" spans="1:100">
      <c r="A64" s="73" t="s">
        <v>18</v>
      </c>
      <c r="B64" s="81">
        <f>'KM-ANO'!$C$15*B26/TAX!$C$15</f>
        <v>105207748.27332465</v>
      </c>
      <c r="C64" s="81">
        <f>'KM-ANO'!$D$15*C26/TAX!$D$15</f>
        <v>119119041.25784791</v>
      </c>
      <c r="D64" s="81">
        <f>'KM-ANO'!$E$15*D26/TAX!$E$15</f>
        <v>7374684.1154594552</v>
      </c>
      <c r="E64" s="81">
        <f>'KM-ANO'!$F$15*E26/TAX!$F$15</f>
        <v>157442568.99566227</v>
      </c>
      <c r="F64" s="81" t="e">
        <f>'KM-ANO'!$G$15*F26/TAX!$G$15</f>
        <v>#DIV/0!</v>
      </c>
      <c r="CV64" s="1"/>
    </row>
    <row r="65" spans="1:100">
      <c r="A65" s="73" t="s">
        <v>12</v>
      </c>
      <c r="B65" s="81">
        <f>'KM-ANO'!$C$15*B27/TAX!$C$15</f>
        <v>2841296.0128049077</v>
      </c>
      <c r="C65" s="81">
        <f>'KM-ANO'!$D$15*C27/TAX!$D$15</f>
        <v>3033306.2367458618</v>
      </c>
      <c r="D65" s="81">
        <f>'KM-ANO'!$E$15*D27/TAX!$E$15</f>
        <v>3515054.7175180754</v>
      </c>
      <c r="E65" s="81">
        <f>'KM-ANO'!$F$15*E27/TAX!$F$15</f>
        <v>108362458.91150235</v>
      </c>
      <c r="F65" s="81" t="e">
        <f>'KM-ANO'!$G$15*F27/TAX!$G$15</f>
        <v>#DIV/0!</v>
      </c>
      <c r="CV65" s="1"/>
    </row>
    <row r="66" spans="1:100">
      <c r="A66" s="73" t="s">
        <v>10</v>
      </c>
      <c r="B66" s="81">
        <f>'KM-ANO'!$C$15*B28/TAX!$C$15</f>
        <v>329558810.35825562</v>
      </c>
      <c r="C66" s="81">
        <f>'KM-ANO'!$D$15*C28/TAX!$D$15</f>
        <v>362675819.17761689</v>
      </c>
      <c r="D66" s="81">
        <f>'KM-ANO'!$E$15*D28/TAX!$E$15</f>
        <v>22390896.663457323</v>
      </c>
      <c r="E66" s="81">
        <f>'KM-ANO'!$F$15*E28/TAX!$F$15</f>
        <v>295980333.28205872</v>
      </c>
      <c r="F66" s="81" t="e">
        <f>'KM-ANO'!$G$15*F28/TAX!$G$15</f>
        <v>#DIV/0!</v>
      </c>
      <c r="CV66" s="1"/>
    </row>
    <row r="67" spans="1:100">
      <c r="A67" s="78" t="s">
        <v>41</v>
      </c>
      <c r="B67" s="87">
        <f>SUM(B68:B70)</f>
        <v>11647032.945005354</v>
      </c>
      <c r="C67" s="87">
        <f>SUM(C68:C70)</f>
        <v>13200842.534971945</v>
      </c>
      <c r="D67" s="87">
        <f>SUM(D68:D70)</f>
        <v>15830489.401854496</v>
      </c>
      <c r="E67" s="87">
        <f>SUM(E68:E70)</f>
        <v>187571671.94736719</v>
      </c>
      <c r="F67" s="87" t="e">
        <f>SUM(F68:F70)</f>
        <v>#DIV/0!</v>
      </c>
      <c r="CV67" s="1"/>
    </row>
    <row r="68" spans="1:100" s="35" customFormat="1">
      <c r="A68" s="73" t="s">
        <v>22</v>
      </c>
      <c r="B68" s="81">
        <f>'KM-ANO'!$C$15*B30/TAX!$C$15</f>
        <v>3807502.2194833932</v>
      </c>
      <c r="C68" s="81">
        <f>'KM-ANO'!$D$15*C30/TAX!$D$15</f>
        <v>4270311.4307432603</v>
      </c>
      <c r="D68" s="81">
        <f>'KM-ANO'!$E$15*D30/TAX!$E$15</f>
        <v>5028752.0359166665</v>
      </c>
      <c r="E68" s="81">
        <f>'KM-ANO'!$F$15*E30/TAX!$F$15</f>
        <v>0</v>
      </c>
      <c r="F68" s="81" t="e">
        <f>'KM-ANO'!$G$15*F30/TAX!$G$15</f>
        <v>#DIV/0!</v>
      </c>
      <c r="H68" s="8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</row>
    <row r="69" spans="1:100">
      <c r="A69" s="73" t="s">
        <v>13</v>
      </c>
      <c r="B69" s="81">
        <f>'KM-ANO'!$C$15*B31/TAX!$C$15</f>
        <v>3412247.8416457605</v>
      </c>
      <c r="C69" s="81">
        <f>'KM-ANO'!$D$15*C31/TAX!$D$15</f>
        <v>3824362.0382447406</v>
      </c>
      <c r="D69" s="81">
        <f>'KM-ANO'!$E$15*D31/TAX!$E$15</f>
        <v>4513480.4961170852</v>
      </c>
      <c r="E69" s="81">
        <f>'KM-ANO'!$F$15*E31/TAX!$F$15</f>
        <v>93889819.003979594</v>
      </c>
      <c r="F69" s="81" t="e">
        <f>'KM-ANO'!$G$15*F31/TAX!$G$15</f>
        <v>#DIV/0!</v>
      </c>
      <c r="CV69" s="1"/>
    </row>
    <row r="70" spans="1:100">
      <c r="A70" s="73" t="s">
        <v>14</v>
      </c>
      <c r="B70" s="81">
        <f>'KM-ANO'!$C$15*B32/TAX!$C$15</f>
        <v>4427282.8838761989</v>
      </c>
      <c r="C70" s="81">
        <f>'KM-ANO'!$D$15*C32/TAX!$D$15</f>
        <v>5106169.0659839436</v>
      </c>
      <c r="D70" s="81">
        <f>'KM-ANO'!$E$15*D32/TAX!$E$15</f>
        <v>6288256.8698207429</v>
      </c>
      <c r="E70" s="81">
        <f>'KM-ANO'!$F$15*E32/TAX!$F$15</f>
        <v>93681852.943387583</v>
      </c>
      <c r="F70" s="81" t="e">
        <f>'KM-ANO'!$G$15*F32/TAX!$G$15</f>
        <v>#DIV/0!</v>
      </c>
      <c r="CV70" s="1"/>
    </row>
    <row r="71" spans="1:100">
      <c r="A71" s="78" t="s">
        <v>42</v>
      </c>
      <c r="B71" s="87">
        <f>SUM(B72:B75)</f>
        <v>73980184.656536236</v>
      </c>
      <c r="C71" s="87">
        <f>SUM(C72:C75)</f>
        <v>85199642.161748171</v>
      </c>
      <c r="D71" s="87">
        <f>SUM(D72:D75)</f>
        <v>8970487.153795369</v>
      </c>
      <c r="E71" s="87">
        <f>SUM(E72:E75)</f>
        <v>116742514.80626467</v>
      </c>
      <c r="F71" s="87" t="e">
        <f>SUM(F72:F75)</f>
        <v>#DIV/0!</v>
      </c>
      <c r="CV71" s="1"/>
    </row>
    <row r="72" spans="1:100" s="35" customFormat="1" ht="18" customHeight="1">
      <c r="A72" s="73" t="s">
        <v>11</v>
      </c>
      <c r="B72" s="81">
        <f>'KM-ANO'!$C$15*B34/TAX!$C$15</f>
        <v>2098155.1604847866</v>
      </c>
      <c r="C72" s="81">
        <f>'KM-ANO'!$D$15*C34/TAX!$D$15</f>
        <v>2274511.0418118606</v>
      </c>
      <c r="D72" s="81">
        <f>'KM-ANO'!$E$15*D34/TAX!$E$15</f>
        <v>2571480.6827807976</v>
      </c>
      <c r="E72" s="81">
        <f>'KM-ANO'!$F$15*E34/TAX!$F$15</f>
        <v>0</v>
      </c>
      <c r="F72" s="81" t="e">
        <f>'KM-ANO'!$G$15*F34/TAX!$G$15</f>
        <v>#DIV/0!</v>
      </c>
      <c r="H72" s="8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</row>
    <row r="73" spans="1:100">
      <c r="A73" s="73" t="s">
        <v>20</v>
      </c>
      <c r="B73" s="81">
        <f>'KM-ANO'!$C$15*B35/TAX!$C$15</f>
        <v>39946506.370775498</v>
      </c>
      <c r="C73" s="81">
        <f>'KM-ANO'!$D$15*C35/TAX!$D$15</f>
        <v>48553433.946070112</v>
      </c>
      <c r="D73" s="81">
        <f>'KM-ANO'!$E$15*D35/TAX!$E$15</f>
        <v>2999569.7736823303</v>
      </c>
      <c r="E73" s="81">
        <f>'KM-ANO'!$F$15*E35/TAX!$F$15</f>
        <v>54296366.871795557</v>
      </c>
      <c r="F73" s="81" t="e">
        <f>'KM-ANO'!$G$15*F35/TAX!$G$15</f>
        <v>#DIV/0!</v>
      </c>
      <c r="CV73" s="1"/>
    </row>
    <row r="74" spans="1:100">
      <c r="A74" s="73" t="s">
        <v>24</v>
      </c>
      <c r="B74" s="81">
        <f>'KM-ANO'!$C$15*B36/TAX!$C$15</f>
        <v>30885156.888349999</v>
      </c>
      <c r="C74" s="81">
        <f>'KM-ANO'!$D$15*C36/TAX!$D$15</f>
        <v>33217825.586066563</v>
      </c>
      <c r="D74" s="81">
        <f>'KM-ANO'!$E$15*D36/TAX!$E$15</f>
        <v>2041569.3748125143</v>
      </c>
      <c r="E74" s="81">
        <f>'KM-ANO'!$F$15*E36/TAX!$F$15</f>
        <v>32612368.015478145</v>
      </c>
      <c r="F74" s="81" t="e">
        <f>'KM-ANO'!$G$15*F36/TAX!$G$15</f>
        <v>#DIV/0!</v>
      </c>
      <c r="CV74" s="1"/>
    </row>
    <row r="75" spans="1:100">
      <c r="A75" s="73" t="s">
        <v>25</v>
      </c>
      <c r="B75" s="81">
        <f>'KM-ANO'!$C$15*B37/TAX!$C$15</f>
        <v>1050366.2369259614</v>
      </c>
      <c r="C75" s="81">
        <f>'KM-ANO'!$D$15*C37/TAX!$D$15</f>
        <v>1153871.5877996436</v>
      </c>
      <c r="D75" s="81">
        <f>'KM-ANO'!$E$15*D37/TAX!$E$15</f>
        <v>1357867.3225197268</v>
      </c>
      <c r="E75" s="81">
        <f>'KM-ANO'!$F$15*E37/TAX!$F$15</f>
        <v>29833779.918990966</v>
      </c>
      <c r="F75" s="81">
        <f>'KM-ANO'!$G$15*F37/TAX!$G$15</f>
        <v>0</v>
      </c>
      <c r="CV75" s="1"/>
    </row>
    <row r="76" spans="1:100">
      <c r="A76" s="5"/>
      <c r="CO76"/>
      <c r="CP76"/>
      <c r="CQ76"/>
      <c r="CR76"/>
      <c r="CS76"/>
      <c r="CT76"/>
      <c r="CU76"/>
    </row>
    <row r="77" spans="1:100">
      <c r="CO77"/>
      <c r="CP77"/>
      <c r="CQ77"/>
      <c r="CR77"/>
      <c r="CS77"/>
      <c r="CT77"/>
      <c r="CU77"/>
    </row>
    <row r="78" spans="1:100">
      <c r="CO78"/>
      <c r="CP78"/>
      <c r="CQ78"/>
      <c r="CR78"/>
      <c r="CS78"/>
      <c r="CT78"/>
      <c r="CU78"/>
    </row>
    <row r="79" spans="1:100">
      <c r="CO79"/>
      <c r="CP79"/>
      <c r="CQ79"/>
      <c r="CR79"/>
      <c r="CS79"/>
      <c r="CT79"/>
      <c r="CU79"/>
    </row>
    <row r="80" spans="1:100">
      <c r="CO80"/>
      <c r="CP80"/>
      <c r="CQ80"/>
      <c r="CR80"/>
      <c r="CS80"/>
      <c r="CT80"/>
      <c r="CU80"/>
    </row>
    <row r="81" spans="93:99">
      <c r="CO81"/>
      <c r="CP81"/>
      <c r="CQ81"/>
      <c r="CR81"/>
      <c r="CS81"/>
      <c r="CT81"/>
      <c r="CU81"/>
    </row>
    <row r="82" spans="93:99">
      <c r="CO82"/>
      <c r="CP82"/>
      <c r="CQ82"/>
      <c r="CR82"/>
      <c r="CS82"/>
      <c r="CT82"/>
      <c r="CU82"/>
    </row>
    <row r="83" spans="93:99">
      <c r="CO83"/>
      <c r="CP83"/>
      <c r="CQ83"/>
      <c r="CR83"/>
      <c r="CS83"/>
      <c r="CT83"/>
      <c r="CU83"/>
    </row>
    <row r="84" spans="93:99">
      <c r="CO84"/>
      <c r="CP84"/>
      <c r="CQ84"/>
      <c r="CR84"/>
      <c r="CS84"/>
      <c r="CT84"/>
      <c r="CU84"/>
    </row>
    <row r="85" spans="93:99">
      <c r="CO85"/>
      <c r="CP85"/>
      <c r="CQ85"/>
      <c r="CR85"/>
      <c r="CS85"/>
      <c r="CT85"/>
      <c r="CU85"/>
    </row>
    <row r="86" spans="93:99">
      <c r="CO86"/>
      <c r="CP86"/>
      <c r="CQ86"/>
      <c r="CR86"/>
      <c r="CS86"/>
      <c r="CT86"/>
      <c r="CU86"/>
    </row>
    <row r="108" ht="15" customHeight="1"/>
  </sheetData>
  <mergeCells count="3">
    <mergeCell ref="B2:F2"/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59999389629810485"/>
  </sheetPr>
  <dimension ref="A2:AZ40"/>
  <sheetViews>
    <sheetView showGridLines="0" workbookViewId="0">
      <selection activeCell="B2" sqref="B2"/>
    </sheetView>
  </sheetViews>
  <sheetFormatPr defaultColWidth="8.85546875" defaultRowHeight="15"/>
  <cols>
    <col min="2" max="2" width="14.7109375" style="7" bestFit="1" customWidth="1"/>
    <col min="3" max="6" width="12.85546875" style="7" customWidth="1"/>
    <col min="7" max="7" width="9.28515625" style="1" bestFit="1" customWidth="1"/>
    <col min="8" max="8" width="14.85546875" style="1" bestFit="1" customWidth="1"/>
    <col min="9" max="38" width="8.85546875" style="1"/>
  </cols>
  <sheetData>
    <row r="2" spans="2:8" ht="15.75">
      <c r="B2" s="112" t="s">
        <v>154</v>
      </c>
    </row>
    <row r="3" spans="2:8" ht="15.75">
      <c r="B3" s="112"/>
    </row>
    <row r="4" spans="2:8" ht="15" customHeight="1">
      <c r="B4" s="420" t="s">
        <v>155</v>
      </c>
      <c r="C4" s="401" t="s">
        <v>156</v>
      </c>
      <c r="D4" s="402"/>
      <c r="E4" s="402"/>
      <c r="F4" s="402"/>
      <c r="G4" s="403"/>
    </row>
    <row r="5" spans="2:8">
      <c r="B5" s="421"/>
      <c r="C5" s="180">
        <f>ONSV_2019!$A$1</f>
        <v>2019</v>
      </c>
      <c r="D5" s="180">
        <f>ONSV_2020!$A$1</f>
        <v>2020</v>
      </c>
      <c r="E5" s="180">
        <f>ONSV_2021!$A$1</f>
        <v>2021</v>
      </c>
      <c r="F5" s="180">
        <f>ONSV_2022!$A$1</f>
        <v>2022</v>
      </c>
      <c r="G5" s="180">
        <f>ONSV_2023!$A$1</f>
        <v>2023</v>
      </c>
      <c r="H5" s="41"/>
    </row>
    <row r="6" spans="2:8" ht="15" customHeight="1">
      <c r="B6" s="419" t="s">
        <v>157</v>
      </c>
      <c r="C6" s="419"/>
      <c r="D6" s="419"/>
      <c r="E6" s="419"/>
      <c r="F6" s="419"/>
      <c r="G6" s="419"/>
    </row>
    <row r="7" spans="2:8" ht="15" customHeight="1">
      <c r="B7" s="73" t="s">
        <v>158</v>
      </c>
      <c r="C7" s="248">
        <v>13141</v>
      </c>
      <c r="D7" s="248">
        <v>13141</v>
      </c>
      <c r="E7" s="248">
        <v>13141</v>
      </c>
      <c r="F7" s="248">
        <v>13141</v>
      </c>
      <c r="G7" s="249">
        <v>13141</v>
      </c>
      <c r="H7" s="41"/>
    </row>
    <row r="8" spans="2:8">
      <c r="B8" s="73" t="s">
        <v>159</v>
      </c>
      <c r="C8" s="248">
        <v>13141</v>
      </c>
      <c r="D8" s="248">
        <v>13141</v>
      </c>
      <c r="E8" s="248">
        <v>13141</v>
      </c>
      <c r="F8" s="248">
        <v>13141</v>
      </c>
      <c r="G8" s="248">
        <v>13141</v>
      </c>
      <c r="H8" s="41"/>
    </row>
    <row r="9" spans="2:8">
      <c r="B9" s="73" t="s">
        <v>160</v>
      </c>
      <c r="C9" s="248">
        <v>13141</v>
      </c>
      <c r="D9" s="248">
        <v>13141</v>
      </c>
      <c r="E9" s="248">
        <v>13141</v>
      </c>
      <c r="F9" s="248">
        <v>13141</v>
      </c>
      <c r="G9" s="248">
        <v>13141</v>
      </c>
      <c r="H9" s="41"/>
    </row>
    <row r="10" spans="2:8">
      <c r="B10" s="73" t="s">
        <v>161</v>
      </c>
      <c r="C10" s="248">
        <v>13141</v>
      </c>
      <c r="D10" s="248">
        <v>13141</v>
      </c>
      <c r="E10" s="248">
        <v>13141</v>
      </c>
      <c r="F10" s="248">
        <v>13141</v>
      </c>
      <c r="G10" s="248">
        <v>13141</v>
      </c>
      <c r="H10" s="41"/>
    </row>
    <row r="11" spans="2:8">
      <c r="B11" s="73" t="s">
        <v>162</v>
      </c>
      <c r="C11" s="248">
        <v>9361</v>
      </c>
      <c r="D11" s="248">
        <v>9361</v>
      </c>
      <c r="E11" s="248">
        <v>9361</v>
      </c>
      <c r="F11" s="248">
        <v>9361</v>
      </c>
      <c r="G11" s="248">
        <v>9361</v>
      </c>
      <c r="H11" s="41"/>
    </row>
    <row r="12" spans="2:8">
      <c r="B12" s="73" t="s">
        <v>163</v>
      </c>
      <c r="C12" s="248">
        <v>9361</v>
      </c>
      <c r="D12" s="248">
        <v>9361</v>
      </c>
      <c r="E12" s="248">
        <v>9361</v>
      </c>
      <c r="F12" s="248">
        <v>9361</v>
      </c>
      <c r="G12" s="248">
        <v>9361</v>
      </c>
      <c r="H12" s="41"/>
    </row>
    <row r="13" spans="2:8" ht="15" customHeight="1">
      <c r="B13" s="419" t="s">
        <v>164</v>
      </c>
      <c r="C13" s="419"/>
      <c r="D13" s="419"/>
      <c r="E13" s="419"/>
      <c r="F13" s="419"/>
      <c r="G13" s="419"/>
    </row>
    <row r="14" spans="2:8">
      <c r="B14" s="73" t="s">
        <v>158</v>
      </c>
      <c r="C14" s="248">
        <v>13141</v>
      </c>
      <c r="D14" s="250">
        <v>13141</v>
      </c>
      <c r="E14" s="251">
        <v>13141</v>
      </c>
      <c r="F14" s="251">
        <v>13141</v>
      </c>
      <c r="G14" s="248">
        <v>13141</v>
      </c>
    </row>
    <row r="15" spans="2:8">
      <c r="B15" s="73" t="s">
        <v>159</v>
      </c>
      <c r="C15" s="248">
        <v>13141</v>
      </c>
      <c r="D15" s="250">
        <v>13141</v>
      </c>
      <c r="E15" s="251">
        <v>13141</v>
      </c>
      <c r="F15" s="251">
        <v>13141</v>
      </c>
      <c r="G15" s="248">
        <v>13141</v>
      </c>
    </row>
    <row r="16" spans="2:8" ht="15" customHeight="1">
      <c r="B16" s="419" t="s">
        <v>165</v>
      </c>
      <c r="C16" s="419"/>
      <c r="D16" s="419"/>
      <c r="E16" s="419"/>
      <c r="F16" s="419"/>
      <c r="G16" s="419"/>
    </row>
    <row r="17" spans="2:7">
      <c r="B17" s="73" t="s">
        <v>99</v>
      </c>
      <c r="C17" s="248">
        <v>36283</v>
      </c>
      <c r="D17" s="250">
        <v>36283</v>
      </c>
      <c r="E17" s="251">
        <v>36283</v>
      </c>
      <c r="F17" s="251">
        <v>36283</v>
      </c>
      <c r="G17" s="248">
        <v>36283</v>
      </c>
    </row>
    <row r="18" spans="2:7">
      <c r="B18" s="73" t="s">
        <v>166</v>
      </c>
      <c r="C18" s="248">
        <v>36283</v>
      </c>
      <c r="D18" s="250">
        <v>36283</v>
      </c>
      <c r="E18" s="251">
        <v>36283</v>
      </c>
      <c r="F18" s="251">
        <v>36283</v>
      </c>
      <c r="G18" s="248">
        <v>36283</v>
      </c>
    </row>
    <row r="19" spans="2:7" ht="15" customHeight="1">
      <c r="B19" s="73" t="s">
        <v>167</v>
      </c>
      <c r="C19" s="248">
        <v>75104</v>
      </c>
      <c r="D19" s="248">
        <v>75104</v>
      </c>
      <c r="E19" s="248">
        <v>75104</v>
      </c>
      <c r="F19" s="248">
        <v>75104</v>
      </c>
      <c r="G19" s="248">
        <v>75104</v>
      </c>
    </row>
    <row r="20" spans="2:7">
      <c r="B20" s="73" t="s">
        <v>100</v>
      </c>
      <c r="C20" s="248">
        <v>75104</v>
      </c>
      <c r="D20" s="248">
        <v>75104</v>
      </c>
      <c r="E20" s="248">
        <v>75104</v>
      </c>
      <c r="F20" s="248">
        <v>75104</v>
      </c>
      <c r="G20" s="248">
        <v>75104</v>
      </c>
    </row>
    <row r="21" spans="2:7">
      <c r="B21" s="73" t="s">
        <v>160</v>
      </c>
      <c r="C21" s="248">
        <v>13141</v>
      </c>
      <c r="D21" s="248">
        <v>13141</v>
      </c>
      <c r="E21" s="248">
        <v>13141</v>
      </c>
      <c r="F21" s="248">
        <v>13141</v>
      </c>
      <c r="G21" s="248">
        <v>13141</v>
      </c>
    </row>
    <row r="22" spans="2:7">
      <c r="B22" s="73" t="s">
        <v>161</v>
      </c>
      <c r="C22" s="248">
        <v>13141</v>
      </c>
      <c r="D22" s="248">
        <v>13141</v>
      </c>
      <c r="E22" s="248">
        <v>13141</v>
      </c>
      <c r="F22" s="248">
        <v>13141</v>
      </c>
      <c r="G22" s="248">
        <v>13141</v>
      </c>
    </row>
    <row r="23" spans="2:7">
      <c r="B23" s="419" t="s">
        <v>168</v>
      </c>
      <c r="C23" s="419"/>
      <c r="D23" s="419"/>
      <c r="E23" s="419"/>
      <c r="F23" s="419"/>
      <c r="G23" s="419"/>
    </row>
    <row r="24" spans="2:7">
      <c r="B24" s="73" t="s">
        <v>158</v>
      </c>
      <c r="C24" s="248">
        <v>13141</v>
      </c>
      <c r="D24" s="248">
        <v>13141</v>
      </c>
      <c r="E24" s="248">
        <v>13141</v>
      </c>
      <c r="F24" s="248">
        <v>13141</v>
      </c>
      <c r="G24" s="248">
        <v>13141</v>
      </c>
    </row>
    <row r="26" spans="2:7">
      <c r="B26" s="245" t="s">
        <v>169</v>
      </c>
      <c r="C26" s="41"/>
    </row>
    <row r="27" spans="2:7" ht="15" customHeight="1"/>
    <row r="34" spans="1:52" s="1" customFormat="1" ht="15" customHeight="1">
      <c r="A34"/>
      <c r="B34" s="7"/>
      <c r="C34" s="7"/>
      <c r="D34" s="7"/>
      <c r="E34" s="7"/>
      <c r="F34" s="7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 s="1" customFormat="1">
      <c r="A35"/>
      <c r="B35" s="7"/>
      <c r="C35" s="7"/>
      <c r="D35" s="7"/>
      <c r="E35" s="7"/>
      <c r="F35" s="7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 s="1" customFormat="1">
      <c r="A36"/>
      <c r="B36" s="7"/>
      <c r="C36" s="7"/>
      <c r="D36" s="7"/>
      <c r="E36" s="7"/>
      <c r="F36" s="7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 s="1" customFormat="1">
      <c r="A37"/>
      <c r="B37" s="7"/>
      <c r="C37" s="7"/>
      <c r="D37" s="7"/>
      <c r="E37" s="7"/>
      <c r="F37" s="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 s="1" customFormat="1">
      <c r="A38"/>
      <c r="B38" s="7"/>
      <c r="C38" s="7"/>
      <c r="D38" s="7"/>
      <c r="E38" s="7"/>
      <c r="F38" s="7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 s="1" customFormat="1">
      <c r="A39"/>
      <c r="B39" s="7"/>
      <c r="C39" s="7"/>
      <c r="D39" s="7"/>
      <c r="E39" s="7"/>
      <c r="F39" s="7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 s="1" customFormat="1">
      <c r="A40"/>
      <c r="B40" s="7"/>
      <c r="C40" s="7"/>
      <c r="D40" s="7"/>
      <c r="E40" s="7"/>
      <c r="F40" s="7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</sheetData>
  <mergeCells count="6">
    <mergeCell ref="B23:G23"/>
    <mergeCell ref="C4:G4"/>
    <mergeCell ref="B4:B5"/>
    <mergeCell ref="B13:G13"/>
    <mergeCell ref="B16:G16"/>
    <mergeCell ref="B6:G6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 tint="0.39997558519241921"/>
  </sheetPr>
  <dimension ref="B2:AW75"/>
  <sheetViews>
    <sheetView showGridLines="0" workbookViewId="0">
      <selection activeCell="B2" sqref="B2"/>
    </sheetView>
  </sheetViews>
  <sheetFormatPr defaultColWidth="8.85546875" defaultRowHeight="15"/>
  <cols>
    <col min="1" max="1" width="5.85546875" customWidth="1"/>
    <col min="2" max="2" width="14.7109375" style="7" bestFit="1" customWidth="1"/>
    <col min="3" max="6" width="12.85546875" style="7" customWidth="1"/>
    <col min="7" max="7" width="9.28515625" style="1" bestFit="1" customWidth="1"/>
    <col min="8" max="8" width="13.42578125" style="1" customWidth="1"/>
    <col min="9" max="9" width="22.42578125" style="1" customWidth="1"/>
    <col min="10" max="10" width="14.85546875" style="1" bestFit="1" customWidth="1"/>
    <col min="11" max="11" width="16.28515625" style="1" customWidth="1"/>
    <col min="12" max="12" width="17.140625" style="1" customWidth="1"/>
    <col min="13" max="13" width="12.7109375" style="1" customWidth="1"/>
    <col min="14" max="14" width="15.5703125" style="1" bestFit="1" customWidth="1"/>
    <col min="15" max="15" width="16.42578125" style="1" customWidth="1"/>
    <col min="16" max="16" width="15.140625" style="1" customWidth="1"/>
    <col min="17" max="17" width="19.28515625" style="1" customWidth="1"/>
    <col min="18" max="18" width="14" style="1" customWidth="1"/>
    <col min="19" max="19" width="15.5703125" style="1" customWidth="1"/>
    <col min="20" max="20" width="18.42578125" style="1" customWidth="1"/>
    <col min="21" max="49" width="8.85546875" style="1"/>
  </cols>
  <sheetData>
    <row r="2" spans="2:20" ht="15.75">
      <c r="B2" s="112" t="s">
        <v>170</v>
      </c>
      <c r="I2" s="426" t="s">
        <v>171</v>
      </c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</row>
    <row r="3" spans="2:20" s="7" customFormat="1" ht="12.75"/>
    <row r="4" spans="2:20" ht="15" customHeight="1">
      <c r="B4" s="420" t="s">
        <v>155</v>
      </c>
      <c r="C4" s="401" t="s">
        <v>172</v>
      </c>
      <c r="D4" s="402"/>
      <c r="E4" s="402"/>
      <c r="F4" s="402"/>
      <c r="G4" s="403"/>
      <c r="I4" s="425" t="s">
        <v>173</v>
      </c>
      <c r="J4" s="425"/>
      <c r="K4" s="425"/>
      <c r="L4" s="425"/>
      <c r="N4" s="425" t="s">
        <v>174</v>
      </c>
      <c r="O4" s="425"/>
      <c r="P4" s="425"/>
      <c r="Q4" s="425"/>
      <c r="S4" s="425" t="s">
        <v>175</v>
      </c>
      <c r="T4" s="425"/>
    </row>
    <row r="5" spans="2:20">
      <c r="B5" s="421"/>
      <c r="C5" s="180">
        <f>ONSV_2019!$A$1</f>
        <v>2019</v>
      </c>
      <c r="D5" s="180">
        <f>ONSV_2020!$A$1</f>
        <v>2020</v>
      </c>
      <c r="E5" s="180">
        <f>ONSV_2021!$A$1</f>
        <v>2021</v>
      </c>
      <c r="F5" s="180">
        <f>ONSV_2022!$A$1</f>
        <v>2022</v>
      </c>
      <c r="G5" s="180">
        <f>ONSV_2023!$A$1</f>
        <v>2023</v>
      </c>
      <c r="H5" s="41"/>
      <c r="I5" s="95" t="s">
        <v>176</v>
      </c>
      <c r="J5" s="96" t="s">
        <v>177</v>
      </c>
      <c r="K5" s="97" t="s">
        <v>178</v>
      </c>
      <c r="L5" s="91" t="s">
        <v>179</v>
      </c>
      <c r="N5" s="103" t="s">
        <v>176</v>
      </c>
      <c r="O5" s="104" t="s">
        <v>177</v>
      </c>
      <c r="P5" s="105" t="s">
        <v>178</v>
      </c>
      <c r="Q5" s="91" t="s">
        <v>179</v>
      </c>
      <c r="S5" s="91" t="s">
        <v>180</v>
      </c>
      <c r="T5" s="106" t="s">
        <v>181</v>
      </c>
    </row>
    <row r="6" spans="2:20">
      <c r="B6" s="419" t="s">
        <v>171</v>
      </c>
      <c r="C6" s="419"/>
      <c r="D6" s="419"/>
      <c r="E6" s="419"/>
      <c r="F6" s="419"/>
      <c r="G6" s="419"/>
      <c r="I6" s="94" t="s">
        <v>182</v>
      </c>
      <c r="J6" s="92" t="s">
        <v>183</v>
      </c>
      <c r="K6" s="92" t="s">
        <v>184</v>
      </c>
      <c r="L6" s="92" t="s">
        <v>185</v>
      </c>
      <c r="N6" s="107" t="s">
        <v>186</v>
      </c>
      <c r="O6" s="108" t="s">
        <v>187</v>
      </c>
      <c r="P6" s="94" t="s">
        <v>188</v>
      </c>
      <c r="Q6" s="92" t="s">
        <v>185</v>
      </c>
      <c r="R6" s="8"/>
      <c r="S6" s="313">
        <f>ONSV_2023!$A$1</f>
        <v>2023</v>
      </c>
      <c r="T6" s="247">
        <v>40</v>
      </c>
    </row>
    <row r="7" spans="2:20">
      <c r="B7" s="73" t="s">
        <v>158</v>
      </c>
      <c r="C7" s="157">
        <f>L13</f>
        <v>14.5</v>
      </c>
      <c r="D7" s="157">
        <f>L12</f>
        <v>14.5</v>
      </c>
      <c r="E7" s="157">
        <f>L11</f>
        <v>12.55</v>
      </c>
      <c r="F7" s="157">
        <f>L10</f>
        <v>14.7</v>
      </c>
      <c r="G7" s="158">
        <f>L9</f>
        <v>14.7</v>
      </c>
      <c r="S7" s="164">
        <f>ONSV_2022!$A$1</f>
        <v>2022</v>
      </c>
      <c r="T7" s="247">
        <v>40</v>
      </c>
    </row>
    <row r="8" spans="2:20" ht="15" customHeight="1">
      <c r="B8" s="73" t="s">
        <v>159</v>
      </c>
      <c r="C8" s="157">
        <f>L25</f>
        <v>9.5500000000000007</v>
      </c>
      <c r="D8" s="157">
        <f>L24</f>
        <v>10.100000000000001</v>
      </c>
      <c r="E8" s="157">
        <f>L23</f>
        <v>10.100000000000001</v>
      </c>
      <c r="F8" s="157">
        <f>L22</f>
        <v>11.8</v>
      </c>
      <c r="G8" s="157">
        <f>L21</f>
        <v>11.8</v>
      </c>
      <c r="I8" s="311" t="s">
        <v>180</v>
      </c>
      <c r="J8" s="91" t="s">
        <v>189</v>
      </c>
      <c r="K8" s="91" t="s">
        <v>190</v>
      </c>
      <c r="L8" s="91" t="s">
        <v>191</v>
      </c>
      <c r="N8" s="91" t="s">
        <v>180</v>
      </c>
      <c r="O8" s="91" t="s">
        <v>189</v>
      </c>
      <c r="P8" s="91" t="s">
        <v>190</v>
      </c>
      <c r="Q8" s="91" t="s">
        <v>191</v>
      </c>
      <c r="S8" s="164">
        <f>ONSV_2021!$A$1</f>
        <v>2021</v>
      </c>
      <c r="T8" s="247">
        <v>40</v>
      </c>
    </row>
    <row r="9" spans="2:20">
      <c r="B9" s="73" t="s">
        <v>160</v>
      </c>
      <c r="C9" s="157">
        <f>Q13</f>
        <v>7.5</v>
      </c>
      <c r="D9" s="157">
        <f>Q12</f>
        <v>7.5</v>
      </c>
      <c r="E9" s="157">
        <f>Q11</f>
        <v>7.5</v>
      </c>
      <c r="F9" s="157">
        <f>Q10</f>
        <v>10.7</v>
      </c>
      <c r="G9" s="157">
        <f>Q9</f>
        <v>10.7</v>
      </c>
      <c r="I9" s="313">
        <f>ONSV_2023!$A$1</f>
        <v>2023</v>
      </c>
      <c r="J9" s="310">
        <v>13.8</v>
      </c>
      <c r="K9" s="247">
        <v>15.6</v>
      </c>
      <c r="L9" s="244">
        <f>AVERAGE(J9:K9)</f>
        <v>14.7</v>
      </c>
      <c r="N9" s="313">
        <f>ONSV_2023!$A$1</f>
        <v>2023</v>
      </c>
      <c r="O9" s="247">
        <v>10.1</v>
      </c>
      <c r="P9" s="247">
        <v>11.3</v>
      </c>
      <c r="Q9" s="244">
        <f>AVERAGE(O9:P9)</f>
        <v>10.7</v>
      </c>
      <c r="S9" s="312">
        <f>ONSV_2020!$A$1</f>
        <v>2020</v>
      </c>
      <c r="T9" s="247">
        <v>40</v>
      </c>
    </row>
    <row r="10" spans="2:20">
      <c r="B10" s="73" t="s">
        <v>161</v>
      </c>
      <c r="C10" s="157">
        <f>Q25</f>
        <v>7.5</v>
      </c>
      <c r="D10" s="157">
        <f>Q24</f>
        <v>7.5</v>
      </c>
      <c r="E10" s="157">
        <f>Q23</f>
        <v>7.5</v>
      </c>
      <c r="F10" s="157">
        <f>Q22</f>
        <v>10.7</v>
      </c>
      <c r="G10" s="157">
        <f>Q21</f>
        <v>10.7</v>
      </c>
      <c r="I10" s="164">
        <f>ONSV_2022!$A$1</f>
        <v>2022</v>
      </c>
      <c r="J10" s="310">
        <v>13.8</v>
      </c>
      <c r="K10" s="247">
        <v>15.6</v>
      </c>
      <c r="L10" s="244">
        <f>AVERAGE(J10:K10)</f>
        <v>14.7</v>
      </c>
      <c r="N10" s="164">
        <f>ONSV_2022!$A$1</f>
        <v>2022</v>
      </c>
      <c r="O10" s="247">
        <v>10.1</v>
      </c>
      <c r="P10" s="247">
        <v>11.3</v>
      </c>
      <c r="Q10" s="244">
        <f>AVERAGE(O10:P10)</f>
        <v>10.7</v>
      </c>
      <c r="S10" s="312">
        <f>ONSV_2019!$A$1</f>
        <v>2019</v>
      </c>
      <c r="T10" s="247">
        <v>40</v>
      </c>
    </row>
    <row r="11" spans="2:20">
      <c r="B11" s="73" t="s">
        <v>162</v>
      </c>
      <c r="C11" s="157">
        <f>T10</f>
        <v>40</v>
      </c>
      <c r="D11" s="157">
        <f>T9</f>
        <v>40</v>
      </c>
      <c r="E11" s="157">
        <f>T8</f>
        <v>40</v>
      </c>
      <c r="F11" s="157">
        <f>T7</f>
        <v>40</v>
      </c>
      <c r="G11" s="157">
        <f>T6</f>
        <v>40</v>
      </c>
      <c r="I11" s="164">
        <f>ONSV_2021!$A$1</f>
        <v>2021</v>
      </c>
      <c r="J11" s="310">
        <v>11.1</v>
      </c>
      <c r="K11" s="247">
        <v>14</v>
      </c>
      <c r="L11" s="244">
        <f>AVERAGE(J11:K11)</f>
        <v>12.55</v>
      </c>
      <c r="N11" s="164">
        <f>ONSV_2021!$A$1</f>
        <v>2021</v>
      </c>
      <c r="O11" s="247">
        <v>6.9</v>
      </c>
      <c r="P11" s="247">
        <v>8.1</v>
      </c>
      <c r="Q11" s="244">
        <f>AVERAGE(O11:P11)</f>
        <v>7.5</v>
      </c>
      <c r="S11" s="162" t="s">
        <v>192</v>
      </c>
    </row>
    <row r="12" spans="2:20">
      <c r="B12" s="73" t="s">
        <v>163</v>
      </c>
      <c r="C12" s="157">
        <f>T19</f>
        <v>40</v>
      </c>
      <c r="D12" s="157">
        <f>T18</f>
        <v>40</v>
      </c>
      <c r="E12" s="157">
        <f>T17</f>
        <v>40</v>
      </c>
      <c r="F12" s="157">
        <f>T16</f>
        <v>40</v>
      </c>
      <c r="G12" s="157">
        <f>T15</f>
        <v>40</v>
      </c>
      <c r="I12" s="312">
        <f>ONSV_2020!$A$1</f>
        <v>2020</v>
      </c>
      <c r="J12" s="310">
        <v>13.4</v>
      </c>
      <c r="K12" s="247">
        <v>15.6</v>
      </c>
      <c r="L12" s="244">
        <f>AVERAGE(J12:K12)</f>
        <v>14.5</v>
      </c>
      <c r="N12" s="312">
        <f>ONSV_2020!$A$1</f>
        <v>2020</v>
      </c>
      <c r="O12" s="247">
        <v>6.9</v>
      </c>
      <c r="P12" s="247">
        <v>8.1</v>
      </c>
      <c r="Q12" s="244">
        <f>AVERAGE(O12:P12)</f>
        <v>7.5</v>
      </c>
    </row>
    <row r="13" spans="2:20">
      <c r="B13" s="419" t="s">
        <v>193</v>
      </c>
      <c r="C13" s="419"/>
      <c r="D13" s="419"/>
      <c r="E13" s="419"/>
      <c r="F13" s="419"/>
      <c r="G13" s="419"/>
      <c r="I13" s="312">
        <f>ONSV_2019!$A$1</f>
        <v>2019</v>
      </c>
      <c r="J13" s="310">
        <v>13.4</v>
      </c>
      <c r="K13" s="247">
        <v>15.6</v>
      </c>
      <c r="L13" s="244">
        <f>AVERAGE(J13:K13)</f>
        <v>14.5</v>
      </c>
      <c r="N13" s="312">
        <f>ONSV_2019!$A$1</f>
        <v>2019</v>
      </c>
      <c r="O13" s="247">
        <v>6.9</v>
      </c>
      <c r="P13" s="247">
        <v>8.1</v>
      </c>
      <c r="Q13" s="244">
        <f>AVERAGE(O13:P13)</f>
        <v>7.5</v>
      </c>
      <c r="S13" s="422" t="s">
        <v>194</v>
      </c>
      <c r="T13" s="424"/>
    </row>
    <row r="14" spans="2:20">
      <c r="B14" s="73" t="s">
        <v>158</v>
      </c>
      <c r="C14" s="157">
        <f>L39</f>
        <v>9.75</v>
      </c>
      <c r="D14" s="159">
        <f>L38</f>
        <v>9.75</v>
      </c>
      <c r="E14" s="160">
        <f>L37</f>
        <v>9.85</v>
      </c>
      <c r="F14" s="160">
        <f>L36</f>
        <v>10.199999999999999</v>
      </c>
      <c r="G14" s="157">
        <f>L35</f>
        <v>10.199999999999999</v>
      </c>
      <c r="I14" s="1" t="s">
        <v>195</v>
      </c>
      <c r="N14" s="1" t="s">
        <v>195</v>
      </c>
      <c r="S14" s="91" t="s">
        <v>180</v>
      </c>
      <c r="T14" s="106" t="s">
        <v>181</v>
      </c>
    </row>
    <row r="15" spans="2:20">
      <c r="B15" s="73" t="s">
        <v>159</v>
      </c>
      <c r="C15" s="157">
        <f>Q39</f>
        <v>6.8</v>
      </c>
      <c r="D15" s="159">
        <f>Q38</f>
        <v>7</v>
      </c>
      <c r="E15" s="160">
        <f>Q37</f>
        <v>7</v>
      </c>
      <c r="F15" s="160">
        <f>Q36</f>
        <v>8.35</v>
      </c>
      <c r="G15" s="157">
        <f>Q35</f>
        <v>8.35</v>
      </c>
      <c r="S15" s="313">
        <f>ONSV_2023!$A$1</f>
        <v>2023</v>
      </c>
      <c r="T15" s="247">
        <v>40</v>
      </c>
    </row>
    <row r="16" spans="2:20">
      <c r="B16" s="419" t="s">
        <v>196</v>
      </c>
      <c r="C16" s="419"/>
      <c r="D16" s="419"/>
      <c r="E16" s="419"/>
      <c r="F16" s="419"/>
      <c r="G16" s="419"/>
      <c r="I16" s="422" t="s">
        <v>197</v>
      </c>
      <c r="J16" s="423"/>
      <c r="K16" s="423"/>
      <c r="L16" s="424"/>
      <c r="N16" s="422" t="s">
        <v>198</v>
      </c>
      <c r="O16" s="423"/>
      <c r="P16" s="423"/>
      <c r="Q16" s="424"/>
      <c r="S16" s="164">
        <f>ONSV_2022!$A$1</f>
        <v>2022</v>
      </c>
      <c r="T16" s="247">
        <v>40</v>
      </c>
    </row>
    <row r="17" spans="2:20" ht="15" customHeight="1">
      <c r="B17" s="73" t="s">
        <v>99</v>
      </c>
      <c r="C17" s="157">
        <f>J50</f>
        <v>5.56</v>
      </c>
      <c r="D17" s="159">
        <f>J49</f>
        <v>5.56</v>
      </c>
      <c r="E17" s="160">
        <f>J48</f>
        <v>5.56</v>
      </c>
      <c r="F17" s="160">
        <f>J47</f>
        <v>5.56</v>
      </c>
      <c r="G17" s="157">
        <f>J46</f>
        <v>5.56</v>
      </c>
      <c r="I17" s="103" t="s">
        <v>176</v>
      </c>
      <c r="J17" s="104" t="s">
        <v>177</v>
      </c>
      <c r="K17" s="105" t="s">
        <v>178</v>
      </c>
      <c r="L17" s="91" t="s">
        <v>179</v>
      </c>
      <c r="N17" s="103" t="s">
        <v>176</v>
      </c>
      <c r="O17" s="104" t="s">
        <v>177</v>
      </c>
      <c r="P17" s="105" t="s">
        <v>178</v>
      </c>
      <c r="Q17" s="91" t="s">
        <v>179</v>
      </c>
      <c r="S17" s="164">
        <f>ONSV_2021!$A$1</f>
        <v>2021</v>
      </c>
      <c r="T17" s="247">
        <v>40</v>
      </c>
    </row>
    <row r="18" spans="2:20" ht="30">
      <c r="B18" s="73" t="s">
        <v>166</v>
      </c>
      <c r="C18" s="157">
        <f>M50</f>
        <v>5.56</v>
      </c>
      <c r="D18" s="159">
        <f>M49</f>
        <v>5.56</v>
      </c>
      <c r="E18" s="160">
        <f>M48</f>
        <v>5.56</v>
      </c>
      <c r="F18" s="160">
        <f>M47</f>
        <v>5.56</v>
      </c>
      <c r="G18" s="157">
        <f>M46</f>
        <v>5.56</v>
      </c>
      <c r="I18" s="110" t="s">
        <v>199</v>
      </c>
      <c r="J18" s="108" t="s">
        <v>200</v>
      </c>
      <c r="K18" s="108" t="s">
        <v>201</v>
      </c>
      <c r="L18" s="92" t="s">
        <v>185</v>
      </c>
      <c r="N18" s="108" t="s">
        <v>186</v>
      </c>
      <c r="O18" s="108" t="s">
        <v>187</v>
      </c>
      <c r="P18" s="94" t="s">
        <v>188</v>
      </c>
      <c r="Q18" s="92" t="s">
        <v>185</v>
      </c>
      <c r="S18" s="312">
        <f>ONSV_2020!$A$1</f>
        <v>2020</v>
      </c>
      <c r="T18" s="247">
        <v>40</v>
      </c>
    </row>
    <row r="19" spans="2:20">
      <c r="B19" s="73" t="s">
        <v>167</v>
      </c>
      <c r="C19" s="157">
        <f>P50</f>
        <v>2.665</v>
      </c>
      <c r="D19" s="157">
        <f>P49</f>
        <v>2.665</v>
      </c>
      <c r="E19" s="157">
        <f>P48</f>
        <v>2.665</v>
      </c>
      <c r="F19" s="157">
        <f>P47</f>
        <v>2.665</v>
      </c>
      <c r="G19" s="157">
        <f>P46</f>
        <v>2.665</v>
      </c>
      <c r="I19" s="7"/>
      <c r="J19" s="7"/>
      <c r="K19" s="7"/>
      <c r="L19" s="7"/>
      <c r="M19" s="8"/>
      <c r="S19" s="312">
        <f>ONSV_2019!$A$1</f>
        <v>2019</v>
      </c>
      <c r="T19" s="247">
        <v>40</v>
      </c>
    </row>
    <row r="20" spans="2:20" ht="15" customHeight="1">
      <c r="B20" s="73" t="s">
        <v>100</v>
      </c>
      <c r="C20" s="157">
        <f>S50</f>
        <v>2.665</v>
      </c>
      <c r="D20" s="157">
        <f>S49</f>
        <v>2.665</v>
      </c>
      <c r="E20" s="157">
        <f>S48</f>
        <v>2.665</v>
      </c>
      <c r="F20" s="157">
        <f>S47</f>
        <v>2.665</v>
      </c>
      <c r="G20" s="157">
        <f>S46</f>
        <v>2.665</v>
      </c>
      <c r="I20" s="91" t="s">
        <v>180</v>
      </c>
      <c r="J20" s="91" t="s">
        <v>189</v>
      </c>
      <c r="K20" s="91" t="s">
        <v>190</v>
      </c>
      <c r="L20" s="91" t="s">
        <v>191</v>
      </c>
      <c r="M20" s="8"/>
      <c r="N20" s="91" t="s">
        <v>180</v>
      </c>
      <c r="O20" s="91" t="s">
        <v>189</v>
      </c>
      <c r="P20" s="91" t="s">
        <v>190</v>
      </c>
      <c r="Q20" s="91" t="s">
        <v>191</v>
      </c>
      <c r="S20" s="162" t="s">
        <v>192</v>
      </c>
    </row>
    <row r="21" spans="2:20">
      <c r="B21" s="73" t="s">
        <v>160</v>
      </c>
      <c r="C21" s="157">
        <f>L63</f>
        <v>7.5</v>
      </c>
      <c r="D21" s="157">
        <f>L62</f>
        <v>7.5</v>
      </c>
      <c r="E21" s="157">
        <f>L61</f>
        <v>7.5</v>
      </c>
      <c r="F21" s="157">
        <f>L60</f>
        <v>10.7</v>
      </c>
      <c r="G21" s="157">
        <f>L59</f>
        <v>10.7</v>
      </c>
      <c r="I21" s="313">
        <f>ONSV_2023!$A$1</f>
        <v>2023</v>
      </c>
      <c r="J21" s="247">
        <v>11.5</v>
      </c>
      <c r="K21" s="247">
        <v>12.1</v>
      </c>
      <c r="L21" s="244">
        <f>AVERAGE(J21:K21)</f>
        <v>11.8</v>
      </c>
      <c r="M21" s="8"/>
      <c r="N21" s="313">
        <f>ONSV_2023!$A$1</f>
        <v>2023</v>
      </c>
      <c r="O21" s="247">
        <v>10.1</v>
      </c>
      <c r="P21" s="247">
        <v>11.3</v>
      </c>
      <c r="Q21" s="244">
        <f>AVERAGE(O21:P21)</f>
        <v>10.7</v>
      </c>
    </row>
    <row r="22" spans="2:20">
      <c r="B22" s="73" t="s">
        <v>161</v>
      </c>
      <c r="C22" s="157">
        <f>Q63</f>
        <v>7.5</v>
      </c>
      <c r="D22" s="157">
        <f>Q62</f>
        <v>7.5</v>
      </c>
      <c r="E22" s="157">
        <f>Q61</f>
        <v>7.5</v>
      </c>
      <c r="F22" s="157">
        <f>Q60</f>
        <v>10.7</v>
      </c>
      <c r="G22" s="157">
        <f>Q59</f>
        <v>10.7</v>
      </c>
      <c r="I22" s="164">
        <f>ONSV_2022!$A$1</f>
        <v>2022</v>
      </c>
      <c r="J22" s="247">
        <v>11.5</v>
      </c>
      <c r="K22" s="247">
        <v>12.1</v>
      </c>
      <c r="L22" s="244">
        <f>AVERAGE(J22:K22)</f>
        <v>11.8</v>
      </c>
      <c r="M22" s="8"/>
      <c r="N22" s="164">
        <f>ONSV_2022!$A$1</f>
        <v>2022</v>
      </c>
      <c r="O22" s="247">
        <v>10.1</v>
      </c>
      <c r="P22" s="247">
        <v>11.3</v>
      </c>
      <c r="Q22" s="244">
        <f>AVERAGE(O22:P22)</f>
        <v>10.7</v>
      </c>
    </row>
    <row r="23" spans="2:20">
      <c r="B23" s="419" t="s">
        <v>202</v>
      </c>
      <c r="C23" s="419"/>
      <c r="D23" s="419"/>
      <c r="E23" s="419"/>
      <c r="F23" s="419"/>
      <c r="G23" s="419"/>
      <c r="I23" s="164">
        <f>ONSV_2021!$A$1</f>
        <v>2021</v>
      </c>
      <c r="J23" s="247">
        <v>8.8000000000000007</v>
      </c>
      <c r="K23" s="247">
        <v>11.4</v>
      </c>
      <c r="L23" s="244">
        <f>AVERAGE(J23:K23)</f>
        <v>10.100000000000001</v>
      </c>
      <c r="M23" s="8"/>
      <c r="N23" s="164">
        <f>ONSV_2021!$A$1</f>
        <v>2021</v>
      </c>
      <c r="O23" s="247">
        <v>6.9</v>
      </c>
      <c r="P23" s="247">
        <v>8.1</v>
      </c>
      <c r="Q23" s="244">
        <f>AVERAGE(O23:P23)</f>
        <v>7.5</v>
      </c>
    </row>
    <row r="24" spans="2:20">
      <c r="B24" s="73" t="s">
        <v>158</v>
      </c>
      <c r="C24" s="157">
        <f>J70</f>
        <v>13.8</v>
      </c>
      <c r="D24" s="157">
        <f>J71</f>
        <v>13.8</v>
      </c>
      <c r="E24" s="157">
        <f>J72</f>
        <v>13.8</v>
      </c>
      <c r="F24" s="157">
        <f>J73</f>
        <v>13.8</v>
      </c>
      <c r="G24" s="157">
        <f>J74</f>
        <v>13.8</v>
      </c>
      <c r="I24" s="312">
        <f>ONSV_2020!$A$1</f>
        <v>2020</v>
      </c>
      <c r="J24" s="247">
        <v>8.8000000000000007</v>
      </c>
      <c r="K24" s="247">
        <v>11.4</v>
      </c>
      <c r="L24" s="244">
        <f>AVERAGE(J24:K24)</f>
        <v>10.100000000000001</v>
      </c>
      <c r="M24" s="8"/>
      <c r="N24" s="312">
        <f>ONSV_2020!$A$1</f>
        <v>2020</v>
      </c>
      <c r="O24" s="247">
        <v>6.9</v>
      </c>
      <c r="P24" s="247">
        <v>8.1</v>
      </c>
      <c r="Q24" s="244">
        <f>AVERAGE(O24:P24)</f>
        <v>7.5</v>
      </c>
    </row>
    <row r="25" spans="2:20">
      <c r="I25" s="312">
        <f>ONSV_2019!$A$1</f>
        <v>2019</v>
      </c>
      <c r="J25" s="247">
        <v>8.4</v>
      </c>
      <c r="K25" s="247">
        <v>10.7</v>
      </c>
      <c r="L25" s="244">
        <f>AVERAGE(J25:K25)</f>
        <v>9.5500000000000007</v>
      </c>
      <c r="M25" s="8"/>
      <c r="N25" s="312">
        <f>ONSV_2019!$A$1</f>
        <v>2019</v>
      </c>
      <c r="O25" s="247">
        <v>6.9</v>
      </c>
      <c r="P25" s="247">
        <v>8.1</v>
      </c>
      <c r="Q25" s="244">
        <f>AVERAGE(O25:P25)</f>
        <v>7.5</v>
      </c>
    </row>
    <row r="26" spans="2:20">
      <c r="I26" s="1" t="s">
        <v>195</v>
      </c>
      <c r="N26" s="1" t="s">
        <v>195</v>
      </c>
    </row>
    <row r="27" spans="2:20" ht="15" customHeight="1"/>
    <row r="28" spans="2:20">
      <c r="I28" s="426" t="s">
        <v>193</v>
      </c>
      <c r="J28" s="426"/>
      <c r="K28" s="426"/>
      <c r="L28" s="426"/>
      <c r="M28" s="426"/>
      <c r="N28" s="426"/>
      <c r="O28" s="426"/>
      <c r="P28" s="426"/>
      <c r="Q28" s="426"/>
      <c r="R28" s="426"/>
      <c r="S28" s="426"/>
      <c r="T28" s="426"/>
    </row>
    <row r="30" spans="2:20">
      <c r="I30" s="425" t="s">
        <v>173</v>
      </c>
      <c r="J30" s="425"/>
      <c r="K30" s="425"/>
      <c r="L30" s="425"/>
      <c r="N30" s="422" t="s">
        <v>197</v>
      </c>
      <c r="O30" s="423"/>
      <c r="P30" s="423"/>
      <c r="Q30" s="424"/>
    </row>
    <row r="31" spans="2:20">
      <c r="I31" s="95" t="s">
        <v>176</v>
      </c>
      <c r="J31" s="96" t="s">
        <v>177</v>
      </c>
      <c r="K31" s="97" t="s">
        <v>178</v>
      </c>
      <c r="L31" s="91" t="s">
        <v>179</v>
      </c>
      <c r="N31" s="103" t="s">
        <v>176</v>
      </c>
      <c r="O31" s="104" t="s">
        <v>177</v>
      </c>
      <c r="P31" s="105" t="s">
        <v>178</v>
      </c>
      <c r="Q31" s="91" t="s">
        <v>179</v>
      </c>
    </row>
    <row r="32" spans="2:20" ht="45">
      <c r="I32" s="94" t="s">
        <v>182</v>
      </c>
      <c r="J32" s="92" t="s">
        <v>183</v>
      </c>
      <c r="K32" s="92" t="s">
        <v>184</v>
      </c>
      <c r="L32" s="92" t="s">
        <v>185</v>
      </c>
      <c r="N32" s="110" t="s">
        <v>199</v>
      </c>
      <c r="O32" s="108" t="s">
        <v>200</v>
      </c>
      <c r="P32" s="108" t="s">
        <v>201</v>
      </c>
      <c r="Q32" s="92" t="s">
        <v>185</v>
      </c>
    </row>
    <row r="33" spans="9:20" s="7" customFormat="1">
      <c r="R33" s="1"/>
    </row>
    <row r="34" spans="9:20" ht="15" customHeight="1">
      <c r="I34" s="91" t="s">
        <v>180</v>
      </c>
      <c r="J34" s="91" t="s">
        <v>189</v>
      </c>
      <c r="K34" s="91" t="s">
        <v>190</v>
      </c>
      <c r="L34" s="91" t="s">
        <v>191</v>
      </c>
      <c r="N34" s="91" t="s">
        <v>180</v>
      </c>
      <c r="O34" s="91" t="s">
        <v>189</v>
      </c>
      <c r="P34" s="91" t="s">
        <v>190</v>
      </c>
      <c r="Q34" s="91" t="s">
        <v>191</v>
      </c>
      <c r="R34" s="8"/>
    </row>
    <row r="35" spans="9:20">
      <c r="I35" s="313">
        <f>ONSV_2023!$A$1</f>
        <v>2023</v>
      </c>
      <c r="J35" s="247">
        <v>9.5</v>
      </c>
      <c r="K35" s="247">
        <v>10.9</v>
      </c>
      <c r="L35" s="244">
        <f>AVERAGE(J35:K35)</f>
        <v>10.199999999999999</v>
      </c>
      <c r="N35" s="313">
        <f>ONSV_2023!$A$1</f>
        <v>2023</v>
      </c>
      <c r="O35" s="247">
        <v>7.6</v>
      </c>
      <c r="P35" s="247">
        <v>9.1</v>
      </c>
      <c r="Q35" s="244">
        <f>AVERAGE(O35:P35)</f>
        <v>8.35</v>
      </c>
      <c r="R35" s="8"/>
    </row>
    <row r="36" spans="9:20">
      <c r="I36" s="164">
        <f>ONSV_2022!$A$1</f>
        <v>2022</v>
      </c>
      <c r="J36" s="247">
        <v>9.5</v>
      </c>
      <c r="K36" s="247">
        <v>10.9</v>
      </c>
      <c r="L36" s="244">
        <f>AVERAGE(J36:K36)</f>
        <v>10.199999999999999</v>
      </c>
      <c r="N36" s="164">
        <f>ONSV_2022!$A$1</f>
        <v>2022</v>
      </c>
      <c r="O36" s="247">
        <v>7.6</v>
      </c>
      <c r="P36" s="247">
        <v>9.1</v>
      </c>
      <c r="Q36" s="244">
        <f>AVERAGE(O36:P36)</f>
        <v>8.35</v>
      </c>
      <c r="R36" s="8"/>
    </row>
    <row r="37" spans="9:20">
      <c r="I37" s="164">
        <f>ONSV_2021!$A$1</f>
        <v>2021</v>
      </c>
      <c r="J37" s="247">
        <v>9.1</v>
      </c>
      <c r="K37" s="247">
        <v>10.6</v>
      </c>
      <c r="L37" s="244">
        <f>AVERAGE(J37:K37)</f>
        <v>9.85</v>
      </c>
      <c r="N37" s="164">
        <f>ONSV_2021!$A$1</f>
        <v>2021</v>
      </c>
      <c r="O37" s="247">
        <v>6.1</v>
      </c>
      <c r="P37" s="247">
        <v>7.9</v>
      </c>
      <c r="Q37" s="244">
        <f>AVERAGE(O37:P37)</f>
        <v>7</v>
      </c>
      <c r="R37" s="8"/>
    </row>
    <row r="38" spans="9:20">
      <c r="I38" s="312">
        <f>ONSV_2020!$A$1</f>
        <v>2020</v>
      </c>
      <c r="J38" s="247">
        <v>8.9</v>
      </c>
      <c r="K38" s="247">
        <v>10.6</v>
      </c>
      <c r="L38" s="244">
        <f>AVERAGE(J38:K38)</f>
        <v>9.75</v>
      </c>
      <c r="N38" s="312">
        <f>ONSV_2020!$A$1</f>
        <v>2020</v>
      </c>
      <c r="O38" s="247">
        <v>6.1</v>
      </c>
      <c r="P38" s="247">
        <v>7.9</v>
      </c>
      <c r="Q38" s="244">
        <f>AVERAGE(O38:P38)</f>
        <v>7</v>
      </c>
      <c r="R38" s="8"/>
    </row>
    <row r="39" spans="9:20">
      <c r="I39" s="312">
        <f>ONSV_2019!$A$1</f>
        <v>2019</v>
      </c>
      <c r="J39" s="247">
        <v>8.9</v>
      </c>
      <c r="K39" s="247">
        <v>10.6</v>
      </c>
      <c r="L39" s="244">
        <f>AVERAGE(J39:K39)</f>
        <v>9.75</v>
      </c>
      <c r="N39" s="312">
        <f>ONSV_2019!$A$1</f>
        <v>2019</v>
      </c>
      <c r="O39" s="247">
        <v>6</v>
      </c>
      <c r="P39" s="247">
        <v>7.6</v>
      </c>
      <c r="Q39" s="244">
        <f>AVERAGE(O39:P39)</f>
        <v>6.8</v>
      </c>
      <c r="R39" s="8"/>
    </row>
    <row r="40" spans="9:20">
      <c r="I40" s="1" t="s">
        <v>195</v>
      </c>
      <c r="N40" s="1" t="s">
        <v>195</v>
      </c>
      <c r="R40" s="8"/>
    </row>
    <row r="41" spans="9:20">
      <c r="R41" s="8"/>
    </row>
    <row r="42" spans="9:20">
      <c r="I42" s="426" t="s">
        <v>196</v>
      </c>
      <c r="J42" s="426"/>
      <c r="K42" s="426"/>
      <c r="L42" s="426"/>
      <c r="M42" s="426"/>
      <c r="N42" s="426"/>
      <c r="O42" s="426"/>
      <c r="P42" s="426"/>
      <c r="Q42" s="426"/>
      <c r="R42" s="426"/>
      <c r="S42" s="426"/>
      <c r="T42" s="426"/>
    </row>
    <row r="44" spans="9:20">
      <c r="I44" s="425" t="s">
        <v>203</v>
      </c>
      <c r="J44" s="425"/>
      <c r="L44" s="425" t="s">
        <v>204</v>
      </c>
      <c r="M44" s="425"/>
      <c r="O44" s="425" t="s">
        <v>205</v>
      </c>
      <c r="P44" s="425"/>
      <c r="R44" s="425" t="s">
        <v>206</v>
      </c>
      <c r="S44" s="425"/>
    </row>
    <row r="45" spans="9:20">
      <c r="I45" s="91" t="s">
        <v>180</v>
      </c>
      <c r="J45" s="106" t="s">
        <v>207</v>
      </c>
      <c r="L45" s="91" t="s">
        <v>180</v>
      </c>
      <c r="M45" s="106" t="s">
        <v>207</v>
      </c>
      <c r="O45" s="91" t="s">
        <v>180</v>
      </c>
      <c r="P45" s="161" t="s">
        <v>207</v>
      </c>
      <c r="R45" s="91" t="s">
        <v>180</v>
      </c>
      <c r="S45" s="106" t="s">
        <v>207</v>
      </c>
    </row>
    <row r="46" spans="9:20">
      <c r="I46" s="313">
        <f>ONSV_2023!$A$1</f>
        <v>2023</v>
      </c>
      <c r="J46" s="247">
        <v>5.56</v>
      </c>
      <c r="L46" s="313">
        <f>ONSV_2023!$A$1</f>
        <v>2023</v>
      </c>
      <c r="M46" s="247">
        <v>5.56</v>
      </c>
      <c r="O46" s="313">
        <f>ONSV_2023!$A$1</f>
        <v>2023</v>
      </c>
      <c r="P46" s="247">
        <v>2.665</v>
      </c>
      <c r="R46" s="313">
        <f>ONSV_2023!$A$1</f>
        <v>2023</v>
      </c>
      <c r="S46" s="247">
        <v>2.665</v>
      </c>
    </row>
    <row r="47" spans="9:20">
      <c r="I47" s="164">
        <f>ONSV_2022!$A$1</f>
        <v>2022</v>
      </c>
      <c r="J47" s="247">
        <v>5.56</v>
      </c>
      <c r="L47" s="164">
        <f>ONSV_2022!$A$1</f>
        <v>2022</v>
      </c>
      <c r="M47" s="247">
        <v>5.56</v>
      </c>
      <c r="O47" s="164">
        <f>ONSV_2022!$A$1</f>
        <v>2022</v>
      </c>
      <c r="P47" s="247">
        <v>2.665</v>
      </c>
      <c r="R47" s="164">
        <f>ONSV_2022!$A$1</f>
        <v>2022</v>
      </c>
      <c r="S47" s="247">
        <v>2.665</v>
      </c>
    </row>
    <row r="48" spans="9:20">
      <c r="I48" s="164">
        <f>ONSV_2021!$A$1</f>
        <v>2021</v>
      </c>
      <c r="J48" s="247">
        <v>5.56</v>
      </c>
      <c r="L48" s="164">
        <f>ONSV_2021!$A$1</f>
        <v>2021</v>
      </c>
      <c r="M48" s="247">
        <v>5.56</v>
      </c>
      <c r="O48" s="164">
        <f>ONSV_2021!$A$1</f>
        <v>2021</v>
      </c>
      <c r="P48" s="247">
        <v>2.665</v>
      </c>
      <c r="R48" s="164">
        <f>ONSV_2021!$A$1</f>
        <v>2021</v>
      </c>
      <c r="S48" s="247">
        <v>2.665</v>
      </c>
    </row>
    <row r="49" spans="9:49">
      <c r="I49" s="312">
        <f>ONSV_2020!$A$1</f>
        <v>2020</v>
      </c>
      <c r="J49" s="247">
        <v>5.56</v>
      </c>
      <c r="L49" s="312">
        <f>ONSV_2020!$A$1</f>
        <v>2020</v>
      </c>
      <c r="M49" s="247">
        <v>5.56</v>
      </c>
      <c r="O49" s="312">
        <f>ONSV_2020!$A$1</f>
        <v>2020</v>
      </c>
      <c r="P49" s="247">
        <v>2.665</v>
      </c>
      <c r="R49" s="312">
        <f>ONSV_2020!$A$1</f>
        <v>2020</v>
      </c>
      <c r="S49" s="247">
        <v>2.665</v>
      </c>
    </row>
    <row r="50" spans="9:49">
      <c r="I50" s="312">
        <f>ONSV_2019!$A$1</f>
        <v>2019</v>
      </c>
      <c r="J50" s="247">
        <v>5.56</v>
      </c>
      <c r="L50" s="312">
        <f>ONSV_2019!$A$1</f>
        <v>2019</v>
      </c>
      <c r="M50" s="247">
        <v>5.56</v>
      </c>
      <c r="O50" s="312">
        <f>ONSV_2019!$A$1</f>
        <v>2019</v>
      </c>
      <c r="P50" s="247">
        <v>2.665</v>
      </c>
      <c r="R50" s="312">
        <f>ONSV_2019!$A$1</f>
        <v>2019</v>
      </c>
      <c r="S50" s="247">
        <v>2.665</v>
      </c>
    </row>
    <row r="51" spans="9:49">
      <c r="I51" s="64" t="s">
        <v>192</v>
      </c>
      <c r="L51" s="64" t="s">
        <v>192</v>
      </c>
      <c r="O51" s="64" t="s">
        <v>192</v>
      </c>
      <c r="R51" s="64" t="s">
        <v>192</v>
      </c>
    </row>
    <row r="54" spans="9:49">
      <c r="I54" s="425" t="s">
        <v>174</v>
      </c>
      <c r="J54" s="425"/>
      <c r="K54" s="425"/>
      <c r="L54" s="425"/>
      <c r="N54" s="422" t="s">
        <v>198</v>
      </c>
      <c r="O54" s="423"/>
      <c r="P54" s="423"/>
      <c r="Q54" s="424"/>
      <c r="AV54"/>
      <c r="AW54"/>
    </row>
    <row r="55" spans="9:49">
      <c r="I55" s="103" t="s">
        <v>176</v>
      </c>
      <c r="J55" s="104" t="s">
        <v>177</v>
      </c>
      <c r="K55" s="105" t="s">
        <v>178</v>
      </c>
      <c r="L55" s="91" t="s">
        <v>179</v>
      </c>
      <c r="N55" s="103" t="s">
        <v>176</v>
      </c>
      <c r="O55" s="104" t="s">
        <v>177</v>
      </c>
      <c r="P55" s="105" t="s">
        <v>178</v>
      </c>
      <c r="Q55" s="91" t="s">
        <v>179</v>
      </c>
      <c r="AV55"/>
      <c r="AW55"/>
    </row>
    <row r="56" spans="9:49">
      <c r="I56" s="107" t="s">
        <v>186</v>
      </c>
      <c r="J56" s="108" t="s">
        <v>187</v>
      </c>
      <c r="K56" s="94" t="s">
        <v>188</v>
      </c>
      <c r="L56" s="92" t="s">
        <v>185</v>
      </c>
      <c r="N56" s="108" t="s">
        <v>186</v>
      </c>
      <c r="O56" s="108" t="s">
        <v>187</v>
      </c>
      <c r="P56" s="94" t="s">
        <v>188</v>
      </c>
      <c r="Q56" s="92" t="s">
        <v>185</v>
      </c>
      <c r="AV56"/>
      <c r="AW56"/>
    </row>
    <row r="57" spans="9:49">
      <c r="AV57"/>
      <c r="AW57"/>
    </row>
    <row r="58" spans="9:49">
      <c r="I58" s="91" t="s">
        <v>180</v>
      </c>
      <c r="J58" s="91" t="s">
        <v>189</v>
      </c>
      <c r="K58" s="91" t="s">
        <v>190</v>
      </c>
      <c r="L58" s="91" t="s">
        <v>191</v>
      </c>
      <c r="N58" s="91" t="s">
        <v>180</v>
      </c>
      <c r="O58" s="91" t="s">
        <v>189</v>
      </c>
      <c r="P58" s="91" t="s">
        <v>190</v>
      </c>
      <c r="Q58" s="91" t="s">
        <v>191</v>
      </c>
    </row>
    <row r="59" spans="9:49">
      <c r="I59" s="313">
        <f>ONSV_2023!$A$1</f>
        <v>2023</v>
      </c>
      <c r="J59" s="247">
        <v>10.1</v>
      </c>
      <c r="K59" s="247">
        <v>11.3</v>
      </c>
      <c r="L59" s="244">
        <f>AVERAGE(J59:K59)</f>
        <v>10.7</v>
      </c>
      <c r="N59" s="313">
        <f>ONSV_2023!$A$1</f>
        <v>2023</v>
      </c>
      <c r="O59" s="247">
        <v>10.1</v>
      </c>
      <c r="P59" s="247">
        <v>11.3</v>
      </c>
      <c r="Q59" s="244">
        <f>AVERAGE(O59:P59)</f>
        <v>10.7</v>
      </c>
    </row>
    <row r="60" spans="9:49">
      <c r="I60" s="164">
        <f>ONSV_2022!$A$1</f>
        <v>2022</v>
      </c>
      <c r="J60" s="247">
        <v>10.1</v>
      </c>
      <c r="K60" s="247">
        <v>11.3</v>
      </c>
      <c r="L60" s="244">
        <f>AVERAGE(J60:K60)</f>
        <v>10.7</v>
      </c>
      <c r="N60" s="164">
        <f>ONSV_2022!$A$1</f>
        <v>2022</v>
      </c>
      <c r="O60" s="247">
        <v>10.1</v>
      </c>
      <c r="P60" s="247">
        <v>11.3</v>
      </c>
      <c r="Q60" s="244">
        <f>AVERAGE(O60:P60)</f>
        <v>10.7</v>
      </c>
    </row>
    <row r="61" spans="9:49">
      <c r="I61" s="164">
        <f>ONSV_2021!$A$1</f>
        <v>2021</v>
      </c>
      <c r="J61" s="247">
        <v>6.9</v>
      </c>
      <c r="K61" s="247">
        <v>8.1</v>
      </c>
      <c r="L61" s="244">
        <f>AVERAGE(J61:K61)</f>
        <v>7.5</v>
      </c>
      <c r="N61" s="164">
        <f>ONSV_2021!$A$1</f>
        <v>2021</v>
      </c>
      <c r="O61" s="247">
        <v>6.9</v>
      </c>
      <c r="P61" s="247">
        <v>8.1</v>
      </c>
      <c r="Q61" s="244">
        <f>AVERAGE(O61:P61)</f>
        <v>7.5</v>
      </c>
    </row>
    <row r="62" spans="9:49">
      <c r="I62" s="312">
        <f>ONSV_2020!$A$1</f>
        <v>2020</v>
      </c>
      <c r="J62" s="247">
        <v>6.9</v>
      </c>
      <c r="K62" s="247">
        <v>8.1</v>
      </c>
      <c r="L62" s="244">
        <f>AVERAGE(J62:K62)</f>
        <v>7.5</v>
      </c>
      <c r="N62" s="312">
        <f>ONSV_2020!$A$1</f>
        <v>2020</v>
      </c>
      <c r="O62" s="247">
        <v>6.9</v>
      </c>
      <c r="P62" s="247">
        <v>8.1</v>
      </c>
      <c r="Q62" s="244">
        <f>AVERAGE(O62:P62)</f>
        <v>7.5</v>
      </c>
    </row>
    <row r="63" spans="9:49">
      <c r="I63" s="312">
        <f>ONSV_2019!$A$1</f>
        <v>2019</v>
      </c>
      <c r="J63" s="247">
        <v>6.9</v>
      </c>
      <c r="K63" s="247">
        <v>8.1</v>
      </c>
      <c r="L63" s="244">
        <f>AVERAGE(J63:K63)</f>
        <v>7.5</v>
      </c>
      <c r="N63" s="312">
        <f>ONSV_2019!$A$1</f>
        <v>2019</v>
      </c>
      <c r="O63" s="247">
        <v>6.9</v>
      </c>
      <c r="P63" s="247">
        <v>8.1</v>
      </c>
      <c r="Q63" s="244">
        <f>AVERAGE(O63:P63)</f>
        <v>7.5</v>
      </c>
    </row>
    <row r="64" spans="9:49">
      <c r="I64" s="1" t="s">
        <v>195</v>
      </c>
      <c r="N64" s="1" t="s">
        <v>195</v>
      </c>
    </row>
    <row r="67" spans="9:20">
      <c r="I67" s="419" t="s">
        <v>202</v>
      </c>
      <c r="J67" s="419"/>
      <c r="K67" s="419"/>
      <c r="L67" s="419"/>
      <c r="M67" s="419"/>
      <c r="N67" s="419"/>
      <c r="O67" s="419"/>
      <c r="P67" s="419"/>
      <c r="Q67" s="419"/>
      <c r="R67" s="419"/>
      <c r="S67" s="419"/>
      <c r="T67" s="419"/>
    </row>
    <row r="69" spans="9:20">
      <c r="I69" s="91" t="s">
        <v>180</v>
      </c>
      <c r="J69" s="91" t="s">
        <v>202</v>
      </c>
    </row>
    <row r="70" spans="9:20">
      <c r="I70" s="313">
        <f>ONSV_2023!$A$1</f>
        <v>2023</v>
      </c>
      <c r="J70" s="247">
        <v>13.8</v>
      </c>
    </row>
    <row r="71" spans="9:20">
      <c r="I71" s="164">
        <f>ONSV_2022!$A$1</f>
        <v>2022</v>
      </c>
      <c r="J71" s="247">
        <v>13.8</v>
      </c>
    </row>
    <row r="72" spans="9:20">
      <c r="I72" s="164">
        <f>ONSV_2021!$A$1</f>
        <v>2021</v>
      </c>
      <c r="J72" s="247">
        <v>13.8</v>
      </c>
    </row>
    <row r="73" spans="9:20">
      <c r="I73" s="312">
        <f>ONSV_2020!$A$1</f>
        <v>2020</v>
      </c>
      <c r="J73" s="247">
        <v>13.8</v>
      </c>
    </row>
    <row r="74" spans="9:20">
      <c r="I74" s="312">
        <f>ONSV_2019!$A$1</f>
        <v>2019</v>
      </c>
      <c r="J74" s="247">
        <v>13.8</v>
      </c>
    </row>
    <row r="75" spans="9:20">
      <c r="I75" s="1" t="s">
        <v>208</v>
      </c>
    </row>
  </sheetData>
  <mergeCells count="24">
    <mergeCell ref="I67:T67"/>
    <mergeCell ref="I2:T2"/>
    <mergeCell ref="I4:L4"/>
    <mergeCell ref="B23:G23"/>
    <mergeCell ref="B16:G16"/>
    <mergeCell ref="B13:G13"/>
    <mergeCell ref="B6:G6"/>
    <mergeCell ref="I28:T28"/>
    <mergeCell ref="C4:G4"/>
    <mergeCell ref="B4:B5"/>
    <mergeCell ref="N16:Q16"/>
    <mergeCell ref="S4:T4"/>
    <mergeCell ref="S13:T13"/>
    <mergeCell ref="I16:L16"/>
    <mergeCell ref="N4:Q4"/>
    <mergeCell ref="I54:L54"/>
    <mergeCell ref="N54:Q54"/>
    <mergeCell ref="I30:L30"/>
    <mergeCell ref="N30:Q30"/>
    <mergeCell ref="I42:T42"/>
    <mergeCell ref="I44:J44"/>
    <mergeCell ref="L44:M44"/>
    <mergeCell ref="O44:P44"/>
    <mergeCell ref="R44:S4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AK73"/>
  <sheetViews>
    <sheetView showGridLines="0" topLeftCell="A34" workbookViewId="0">
      <pane xSplit="1" topLeftCell="B1" activePane="topRight" state="frozen"/>
      <selection pane="topRight" activeCell="C41" sqref="C41:AK73"/>
    </sheetView>
  </sheetViews>
  <sheetFormatPr defaultRowHeight="15"/>
  <cols>
    <col min="1" max="1" width="28.85546875" style="1" customWidth="1"/>
    <col min="2" max="2" width="2.7109375" customWidth="1"/>
    <col min="3" max="4" width="10.5703125" bestFit="1" customWidth="1"/>
    <col min="5" max="5" width="10.5703125" customWidth="1"/>
    <col min="6" max="6" width="11.7109375" bestFit="1" customWidth="1"/>
    <col min="7" max="7" width="3.85546875" customWidth="1"/>
    <col min="8" max="8" width="10.140625" bestFit="1" customWidth="1"/>
    <col min="9" max="9" width="10.5703125" customWidth="1"/>
    <col min="10" max="11" width="9.85546875" customWidth="1"/>
    <col min="12" max="12" width="11" customWidth="1"/>
    <col min="13" max="13" width="10.140625" bestFit="1" customWidth="1"/>
    <col min="14" max="14" width="3.5703125" customWidth="1"/>
    <col min="19" max="19" width="3.28515625" customWidth="1"/>
    <col min="24" max="24" width="3.5703125" customWidth="1"/>
    <col min="25" max="25" width="10.28515625" bestFit="1" customWidth="1"/>
    <col min="26" max="26" width="3.85546875" customWidth="1"/>
    <col min="27" max="27" width="17.28515625" bestFit="1" customWidth="1"/>
    <col min="28" max="28" width="2.28515625" customWidth="1"/>
    <col min="29" max="29" width="8.140625" bestFit="1" customWidth="1"/>
    <col min="30" max="30" width="3.7109375" customWidth="1"/>
    <col min="31" max="31" width="13.140625" bestFit="1" customWidth="1"/>
    <col min="32" max="32" width="3.42578125" customWidth="1"/>
    <col min="33" max="33" width="12" bestFit="1" customWidth="1"/>
    <col min="34" max="34" width="4.5703125" customWidth="1"/>
    <col min="35" max="35" width="10" bestFit="1" customWidth="1"/>
    <col min="36" max="36" width="5.85546875" customWidth="1"/>
    <col min="37" max="37" width="11.140625" bestFit="1" customWidth="1"/>
  </cols>
  <sheetData>
    <row r="1" spans="1:35">
      <c r="A1" s="309">
        <v>2023</v>
      </c>
    </row>
    <row r="2" spans="1:35" s="195" customFormat="1" ht="34.5" customHeight="1">
      <c r="A2" s="352" t="str">
        <f>"% da Frota por tipo de veículo e combustível Junho/"&amp;A1&amp;""</f>
        <v>% da Frota por tipo de veículo e combustível Junho/2023</v>
      </c>
      <c r="C2" s="429" t="s">
        <v>209</v>
      </c>
      <c r="D2" s="429"/>
      <c r="E2" s="429"/>
      <c r="F2" s="429"/>
      <c r="H2" s="429" t="s">
        <v>158</v>
      </c>
      <c r="I2" s="429"/>
      <c r="J2" s="429"/>
      <c r="K2" s="429"/>
      <c r="L2" s="429"/>
      <c r="M2" s="429"/>
      <c r="O2" s="430" t="s">
        <v>210</v>
      </c>
      <c r="P2" s="431"/>
      <c r="Q2" s="431"/>
      <c r="R2" s="432"/>
      <c r="T2" s="430" t="s">
        <v>211</v>
      </c>
      <c r="U2" s="431"/>
      <c r="V2" s="431"/>
      <c r="W2" s="432"/>
      <c r="Y2" s="90" t="s">
        <v>99</v>
      </c>
      <c r="AA2" s="90" t="s">
        <v>212</v>
      </c>
      <c r="AC2" s="90" t="s">
        <v>100</v>
      </c>
      <c r="AE2" s="90" t="s">
        <v>213</v>
      </c>
      <c r="AG2" s="90" t="s">
        <v>98</v>
      </c>
      <c r="AI2" s="90" t="s">
        <v>146</v>
      </c>
    </row>
    <row r="3" spans="1:35" s="195" customFormat="1" ht="15.75">
      <c r="A3" s="353"/>
      <c r="C3" s="90" t="s">
        <v>151</v>
      </c>
      <c r="D3" s="90" t="s">
        <v>214</v>
      </c>
      <c r="E3" s="90" t="s">
        <v>107</v>
      </c>
      <c r="F3" s="90" t="s">
        <v>215</v>
      </c>
      <c r="H3" s="90" t="s">
        <v>151</v>
      </c>
      <c r="I3" s="90" t="s">
        <v>108</v>
      </c>
      <c r="J3" s="90" t="s">
        <v>81</v>
      </c>
      <c r="K3" s="90" t="s">
        <v>214</v>
      </c>
      <c r="L3" s="90" t="s">
        <v>107</v>
      </c>
      <c r="M3" s="90" t="s">
        <v>215</v>
      </c>
      <c r="O3" s="90" t="s">
        <v>109</v>
      </c>
      <c r="P3" s="90" t="s">
        <v>214</v>
      </c>
      <c r="Q3" s="90" t="s">
        <v>107</v>
      </c>
      <c r="R3" s="90" t="s">
        <v>215</v>
      </c>
      <c r="T3" s="90" t="s">
        <v>109</v>
      </c>
      <c r="U3" s="90" t="s">
        <v>214</v>
      </c>
      <c r="V3" s="90" t="s">
        <v>107</v>
      </c>
      <c r="W3" s="90" t="s">
        <v>215</v>
      </c>
      <c r="Y3" s="90" t="s">
        <v>109</v>
      </c>
      <c r="AA3" s="90" t="s">
        <v>109</v>
      </c>
      <c r="AC3" s="90" t="s">
        <v>109</v>
      </c>
      <c r="AE3" s="90" t="s">
        <v>109</v>
      </c>
      <c r="AG3" s="90" t="s">
        <v>107</v>
      </c>
      <c r="AI3" s="90" t="s">
        <v>107</v>
      </c>
    </row>
    <row r="4" spans="1:35">
      <c r="A4" s="71" t="s">
        <v>37</v>
      </c>
      <c r="C4" s="114"/>
      <c r="D4" s="114"/>
      <c r="E4" s="114"/>
      <c r="F4" s="113"/>
      <c r="H4" s="72"/>
      <c r="I4" s="72"/>
      <c r="J4" s="72"/>
      <c r="K4" s="72"/>
      <c r="L4" s="72"/>
      <c r="M4" s="72"/>
      <c r="O4" s="72"/>
      <c r="P4" s="72"/>
      <c r="Q4" s="72"/>
      <c r="R4" s="72"/>
      <c r="T4" s="72"/>
      <c r="U4" s="72"/>
      <c r="V4" s="72"/>
      <c r="W4" s="72"/>
      <c r="Y4" s="72"/>
      <c r="AA4" s="72"/>
      <c r="AC4" s="72"/>
      <c r="AE4" s="72"/>
      <c r="AG4" s="72"/>
      <c r="AI4" s="72"/>
    </row>
    <row r="5" spans="1:35">
      <c r="A5" s="71" t="s">
        <v>38</v>
      </c>
      <c r="C5" s="114"/>
      <c r="D5" s="114"/>
      <c r="E5" s="114"/>
      <c r="F5" s="113"/>
      <c r="H5" s="72"/>
      <c r="I5" s="72"/>
      <c r="J5" s="72"/>
      <c r="K5" s="72"/>
      <c r="L5" s="72"/>
      <c r="M5" s="72"/>
      <c r="O5" s="72"/>
      <c r="P5" s="72"/>
      <c r="Q5" s="72"/>
      <c r="R5" s="72"/>
      <c r="T5" s="72"/>
      <c r="U5" s="72"/>
      <c r="V5" s="72"/>
      <c r="W5" s="72"/>
      <c r="Y5" s="72"/>
      <c r="AA5" s="72"/>
      <c r="AC5" s="72"/>
      <c r="AE5" s="72"/>
      <c r="AG5" s="72"/>
      <c r="AI5" s="72"/>
    </row>
    <row r="6" spans="1:35">
      <c r="A6" s="73" t="s">
        <v>23</v>
      </c>
      <c r="C6" s="153" t="e">
        <f>C43/F43</f>
        <v>#DIV/0!</v>
      </c>
      <c r="D6" s="153" t="e">
        <f>D43/F43</f>
        <v>#DIV/0!</v>
      </c>
      <c r="E6" s="153" t="e">
        <f>E43/F43</f>
        <v>#DIV/0!</v>
      </c>
      <c r="F6" s="153" t="e">
        <f>C6+D6+E6</f>
        <v>#DIV/0!</v>
      </c>
      <c r="G6" s="154"/>
      <c r="H6" s="153" t="e">
        <f>H43/M43</f>
        <v>#DIV/0!</v>
      </c>
      <c r="I6" s="153" t="e">
        <f>I43/M43</f>
        <v>#DIV/0!</v>
      </c>
      <c r="J6" s="153" t="e">
        <f>J43/M43</f>
        <v>#DIV/0!</v>
      </c>
      <c r="K6" s="153" t="e">
        <f>K43/M43</f>
        <v>#DIV/0!</v>
      </c>
      <c r="L6" s="153" t="e">
        <f>L43/M43</f>
        <v>#DIV/0!</v>
      </c>
      <c r="M6" s="153" t="e">
        <f>J6+L6+I6+H6+K6</f>
        <v>#DIV/0!</v>
      </c>
      <c r="N6" s="154"/>
      <c r="O6" s="153" t="e">
        <f>O43/R43</f>
        <v>#DIV/0!</v>
      </c>
      <c r="P6" s="153" t="e">
        <f>P43/R43</f>
        <v>#DIV/0!</v>
      </c>
      <c r="Q6" s="153" t="e">
        <f>Q43/R43</f>
        <v>#DIV/0!</v>
      </c>
      <c r="R6" s="153" t="e">
        <f>O6+Q6+P6</f>
        <v>#DIV/0!</v>
      </c>
      <c r="S6" s="154"/>
      <c r="T6" s="153" t="e">
        <f>T43/W43</f>
        <v>#DIV/0!</v>
      </c>
      <c r="U6" s="153" t="e">
        <f>U43/W43</f>
        <v>#DIV/0!</v>
      </c>
      <c r="V6" s="153" t="e">
        <f>V43/W43</f>
        <v>#DIV/0!</v>
      </c>
      <c r="W6" s="153" t="e">
        <f>T6+V6+U6</f>
        <v>#DIV/0!</v>
      </c>
      <c r="X6" s="154"/>
      <c r="Y6" s="153" t="e">
        <f>Y43/Y43</f>
        <v>#DIV/0!</v>
      </c>
      <c r="Z6" s="154"/>
      <c r="AA6" s="153" t="e">
        <f>AA43/AA43</f>
        <v>#DIV/0!</v>
      </c>
      <c r="AB6" s="154"/>
      <c r="AC6" s="153" t="e">
        <f>AC43/AC43</f>
        <v>#DIV/0!</v>
      </c>
      <c r="AD6" s="154"/>
      <c r="AE6" s="153" t="e">
        <f>AE43/AE43</f>
        <v>#DIV/0!</v>
      </c>
      <c r="AF6" s="154"/>
      <c r="AG6" s="153" t="e">
        <f>AG43/AG43</f>
        <v>#DIV/0!</v>
      </c>
      <c r="AH6" s="154"/>
      <c r="AI6" s="153" t="e">
        <f>AI43/AI43</f>
        <v>#DIV/0!</v>
      </c>
    </row>
    <row r="7" spans="1:35">
      <c r="A7" s="73" t="s">
        <v>15</v>
      </c>
      <c r="C7" s="153" t="e">
        <f t="shared" ref="C7:C12" si="0">C44/F44</f>
        <v>#DIV/0!</v>
      </c>
      <c r="D7" s="153" t="e">
        <f t="shared" ref="D7:D12" si="1">D44/F44</f>
        <v>#DIV/0!</v>
      </c>
      <c r="E7" s="153" t="e">
        <f t="shared" ref="E7:E35" si="2">E44/F44</f>
        <v>#DIV/0!</v>
      </c>
      <c r="F7" s="153" t="e">
        <f t="shared" ref="F7:F35" si="3">C7+D7+E7</f>
        <v>#DIV/0!</v>
      </c>
      <c r="G7" s="154"/>
      <c r="H7" s="153" t="e">
        <f t="shared" ref="H7:H35" si="4">H44/M44</f>
        <v>#DIV/0!</v>
      </c>
      <c r="I7" s="153" t="e">
        <f t="shared" ref="I7:I35" si="5">I44/M44</f>
        <v>#DIV/0!</v>
      </c>
      <c r="J7" s="153" t="e">
        <f t="shared" ref="J7:J35" si="6">J44/M44</f>
        <v>#DIV/0!</v>
      </c>
      <c r="K7" s="153" t="e">
        <f t="shared" ref="K7:K35" si="7">K44/M44</f>
        <v>#DIV/0!</v>
      </c>
      <c r="L7" s="153" t="e">
        <f t="shared" ref="L7:L35" si="8">L44/M44</f>
        <v>#DIV/0!</v>
      </c>
      <c r="M7" s="153" t="e">
        <f t="shared" ref="M7:M35" si="9">J7+L7+I7+H7+K7</f>
        <v>#DIV/0!</v>
      </c>
      <c r="N7" s="154"/>
      <c r="O7" s="153" t="e">
        <f t="shared" ref="O7:O12" si="10">O44/R44</f>
        <v>#DIV/0!</v>
      </c>
      <c r="P7" s="153" t="e">
        <f t="shared" ref="P7:P35" si="11">P44/R44</f>
        <v>#DIV/0!</v>
      </c>
      <c r="Q7" s="153" t="e">
        <f t="shared" ref="Q7:Q35" si="12">Q44/R44</f>
        <v>#DIV/0!</v>
      </c>
      <c r="R7" s="153" t="e">
        <f t="shared" ref="R7:R35" si="13">O7+Q7+P7</f>
        <v>#DIV/0!</v>
      </c>
      <c r="S7" s="154"/>
      <c r="T7" s="153" t="e">
        <f t="shared" ref="T7:T12" si="14">T44/W44</f>
        <v>#DIV/0!</v>
      </c>
      <c r="U7" s="153" t="e">
        <f t="shared" ref="U7:U35" si="15">U44/W44</f>
        <v>#DIV/0!</v>
      </c>
      <c r="V7" s="153" t="e">
        <f t="shared" ref="V7:V35" si="16">V44/W44</f>
        <v>#DIV/0!</v>
      </c>
      <c r="W7" s="153" t="e">
        <f t="shared" ref="W7:W35" si="17">T7+V7+U7</f>
        <v>#DIV/0!</v>
      </c>
      <c r="X7" s="154"/>
      <c r="Y7" s="153" t="e">
        <f t="shared" ref="Y7:AA12" si="18">Y44/Y44</f>
        <v>#DIV/0!</v>
      </c>
      <c r="Z7" s="154"/>
      <c r="AA7" s="153" t="e">
        <f t="shared" si="18"/>
        <v>#DIV/0!</v>
      </c>
      <c r="AB7" s="154"/>
      <c r="AC7" s="153" t="e">
        <f t="shared" ref="AC7:AC12" si="19">AC44/AC44</f>
        <v>#DIV/0!</v>
      </c>
      <c r="AD7" s="154"/>
      <c r="AE7" s="153" t="e">
        <f t="shared" ref="AE7:AE12" si="20">AE44/AE44</f>
        <v>#DIV/0!</v>
      </c>
      <c r="AF7" s="154"/>
      <c r="AG7" s="153" t="e">
        <f t="shared" ref="AG7:AG12" si="21">AG44/AG44</f>
        <v>#DIV/0!</v>
      </c>
      <c r="AH7" s="154"/>
      <c r="AI7" s="153" t="e">
        <f t="shared" ref="AI7:AI12" si="22">AI44/AI44</f>
        <v>#DIV/0!</v>
      </c>
    </row>
    <row r="8" spans="1:35">
      <c r="A8" s="73" t="s">
        <v>16</v>
      </c>
      <c r="C8" s="153" t="e">
        <f t="shared" si="0"/>
        <v>#DIV/0!</v>
      </c>
      <c r="D8" s="153" t="e">
        <f t="shared" si="1"/>
        <v>#DIV/0!</v>
      </c>
      <c r="E8" s="153" t="e">
        <f t="shared" si="2"/>
        <v>#DIV/0!</v>
      </c>
      <c r="F8" s="153" t="e">
        <f t="shared" si="3"/>
        <v>#DIV/0!</v>
      </c>
      <c r="G8" s="154"/>
      <c r="H8" s="153" t="e">
        <f t="shared" si="4"/>
        <v>#DIV/0!</v>
      </c>
      <c r="I8" s="153" t="e">
        <f t="shared" si="5"/>
        <v>#DIV/0!</v>
      </c>
      <c r="J8" s="153" t="e">
        <f t="shared" si="6"/>
        <v>#DIV/0!</v>
      </c>
      <c r="K8" s="153" t="e">
        <f t="shared" si="7"/>
        <v>#DIV/0!</v>
      </c>
      <c r="L8" s="153" t="e">
        <f t="shared" si="8"/>
        <v>#DIV/0!</v>
      </c>
      <c r="M8" s="153" t="e">
        <f t="shared" si="9"/>
        <v>#DIV/0!</v>
      </c>
      <c r="N8" s="154"/>
      <c r="O8" s="153" t="e">
        <f t="shared" si="10"/>
        <v>#DIV/0!</v>
      </c>
      <c r="P8" s="153" t="e">
        <f t="shared" si="11"/>
        <v>#DIV/0!</v>
      </c>
      <c r="Q8" s="153" t="e">
        <f t="shared" si="12"/>
        <v>#DIV/0!</v>
      </c>
      <c r="R8" s="153" t="e">
        <f t="shared" si="13"/>
        <v>#DIV/0!</v>
      </c>
      <c r="S8" s="154"/>
      <c r="T8" s="153" t="e">
        <f t="shared" si="14"/>
        <v>#DIV/0!</v>
      </c>
      <c r="U8" s="153" t="e">
        <f t="shared" si="15"/>
        <v>#DIV/0!</v>
      </c>
      <c r="V8" s="153" t="e">
        <f t="shared" si="16"/>
        <v>#DIV/0!</v>
      </c>
      <c r="W8" s="153" t="e">
        <f t="shared" si="17"/>
        <v>#DIV/0!</v>
      </c>
      <c r="X8" s="154"/>
      <c r="Y8" s="153" t="e">
        <f t="shared" si="18"/>
        <v>#DIV/0!</v>
      </c>
      <c r="Z8" s="154"/>
      <c r="AA8" s="153" t="e">
        <f t="shared" si="18"/>
        <v>#DIV/0!</v>
      </c>
      <c r="AB8" s="154"/>
      <c r="AC8" s="153" t="e">
        <f t="shared" si="19"/>
        <v>#DIV/0!</v>
      </c>
      <c r="AD8" s="154"/>
      <c r="AE8" s="153" t="e">
        <f t="shared" si="20"/>
        <v>#DIV/0!</v>
      </c>
      <c r="AF8" s="154"/>
      <c r="AG8" s="153" t="e">
        <f t="shared" si="21"/>
        <v>#DIV/0!</v>
      </c>
      <c r="AH8" s="154"/>
      <c r="AI8" s="153" t="e">
        <f t="shared" si="22"/>
        <v>#DIV/0!</v>
      </c>
    </row>
    <row r="9" spans="1:35">
      <c r="A9" s="73" t="s">
        <v>28</v>
      </c>
      <c r="C9" s="153" t="e">
        <f t="shared" si="0"/>
        <v>#DIV/0!</v>
      </c>
      <c r="D9" s="153" t="e">
        <f t="shared" si="1"/>
        <v>#DIV/0!</v>
      </c>
      <c r="E9" s="153" t="e">
        <f t="shared" si="2"/>
        <v>#DIV/0!</v>
      </c>
      <c r="F9" s="153" t="e">
        <f t="shared" si="3"/>
        <v>#DIV/0!</v>
      </c>
      <c r="G9" s="154"/>
      <c r="H9" s="153" t="e">
        <f t="shared" si="4"/>
        <v>#DIV/0!</v>
      </c>
      <c r="I9" s="153" t="e">
        <f t="shared" si="5"/>
        <v>#DIV/0!</v>
      </c>
      <c r="J9" s="153" t="e">
        <f t="shared" si="6"/>
        <v>#DIV/0!</v>
      </c>
      <c r="K9" s="153" t="e">
        <f t="shared" si="7"/>
        <v>#DIV/0!</v>
      </c>
      <c r="L9" s="153" t="e">
        <f t="shared" si="8"/>
        <v>#DIV/0!</v>
      </c>
      <c r="M9" s="153" t="e">
        <f t="shared" si="9"/>
        <v>#DIV/0!</v>
      </c>
      <c r="N9" s="154"/>
      <c r="O9" s="153" t="e">
        <f t="shared" si="10"/>
        <v>#DIV/0!</v>
      </c>
      <c r="P9" s="153" t="e">
        <f t="shared" si="11"/>
        <v>#DIV/0!</v>
      </c>
      <c r="Q9" s="153" t="e">
        <f t="shared" si="12"/>
        <v>#DIV/0!</v>
      </c>
      <c r="R9" s="153" t="e">
        <f t="shared" si="13"/>
        <v>#DIV/0!</v>
      </c>
      <c r="S9" s="154"/>
      <c r="T9" s="153" t="e">
        <f t="shared" si="14"/>
        <v>#DIV/0!</v>
      </c>
      <c r="U9" s="153" t="e">
        <f t="shared" si="15"/>
        <v>#DIV/0!</v>
      </c>
      <c r="V9" s="153" t="e">
        <f t="shared" si="16"/>
        <v>#DIV/0!</v>
      </c>
      <c r="W9" s="153" t="e">
        <f t="shared" si="17"/>
        <v>#DIV/0!</v>
      </c>
      <c r="X9" s="154"/>
      <c r="Y9" s="153" t="e">
        <f t="shared" si="18"/>
        <v>#DIV/0!</v>
      </c>
      <c r="Z9" s="154"/>
      <c r="AA9" s="153" t="e">
        <f t="shared" si="18"/>
        <v>#DIV/0!</v>
      </c>
      <c r="AB9" s="154"/>
      <c r="AC9" s="153" t="e">
        <f t="shared" si="19"/>
        <v>#DIV/0!</v>
      </c>
      <c r="AD9" s="154"/>
      <c r="AE9" s="153" t="e">
        <f t="shared" si="20"/>
        <v>#DIV/0!</v>
      </c>
      <c r="AF9" s="154"/>
      <c r="AG9" s="153" t="e">
        <f t="shared" si="21"/>
        <v>#DIV/0!</v>
      </c>
      <c r="AH9" s="154"/>
      <c r="AI9" s="153" t="e">
        <f t="shared" si="22"/>
        <v>#DIV/0!</v>
      </c>
    </row>
    <row r="10" spans="1:35">
      <c r="A10" s="73" t="s">
        <v>19</v>
      </c>
      <c r="C10" s="153" t="e">
        <f t="shared" si="0"/>
        <v>#DIV/0!</v>
      </c>
      <c r="D10" s="153" t="e">
        <f t="shared" si="1"/>
        <v>#DIV/0!</v>
      </c>
      <c r="E10" s="153" t="e">
        <f t="shared" si="2"/>
        <v>#DIV/0!</v>
      </c>
      <c r="F10" s="153" t="e">
        <f t="shared" si="3"/>
        <v>#DIV/0!</v>
      </c>
      <c r="G10" s="154"/>
      <c r="H10" s="153" t="e">
        <f t="shared" si="4"/>
        <v>#DIV/0!</v>
      </c>
      <c r="I10" s="153" t="e">
        <f t="shared" si="5"/>
        <v>#DIV/0!</v>
      </c>
      <c r="J10" s="153" t="e">
        <f t="shared" si="6"/>
        <v>#DIV/0!</v>
      </c>
      <c r="K10" s="153" t="e">
        <f t="shared" si="7"/>
        <v>#DIV/0!</v>
      </c>
      <c r="L10" s="153" t="e">
        <f t="shared" si="8"/>
        <v>#DIV/0!</v>
      </c>
      <c r="M10" s="153" t="e">
        <f t="shared" si="9"/>
        <v>#DIV/0!</v>
      </c>
      <c r="N10" s="154"/>
      <c r="O10" s="153" t="e">
        <f t="shared" si="10"/>
        <v>#DIV/0!</v>
      </c>
      <c r="P10" s="153" t="e">
        <f t="shared" si="11"/>
        <v>#DIV/0!</v>
      </c>
      <c r="Q10" s="153" t="e">
        <f t="shared" si="12"/>
        <v>#DIV/0!</v>
      </c>
      <c r="R10" s="153" t="e">
        <f t="shared" si="13"/>
        <v>#DIV/0!</v>
      </c>
      <c r="S10" s="154"/>
      <c r="T10" s="153" t="e">
        <f t="shared" si="14"/>
        <v>#DIV/0!</v>
      </c>
      <c r="U10" s="153" t="e">
        <f t="shared" si="15"/>
        <v>#DIV/0!</v>
      </c>
      <c r="V10" s="153" t="e">
        <f t="shared" si="16"/>
        <v>#DIV/0!</v>
      </c>
      <c r="W10" s="153" t="e">
        <f t="shared" si="17"/>
        <v>#DIV/0!</v>
      </c>
      <c r="X10" s="154"/>
      <c r="Y10" s="153" t="e">
        <f t="shared" si="18"/>
        <v>#DIV/0!</v>
      </c>
      <c r="Z10" s="154"/>
      <c r="AA10" s="153" t="e">
        <f t="shared" si="18"/>
        <v>#DIV/0!</v>
      </c>
      <c r="AB10" s="154"/>
      <c r="AC10" s="153" t="e">
        <f t="shared" si="19"/>
        <v>#DIV/0!</v>
      </c>
      <c r="AD10" s="154"/>
      <c r="AE10" s="153" t="e">
        <f t="shared" si="20"/>
        <v>#DIV/0!</v>
      </c>
      <c r="AF10" s="154"/>
      <c r="AG10" s="153" t="e">
        <f t="shared" si="21"/>
        <v>#DIV/0!</v>
      </c>
      <c r="AH10" s="154"/>
      <c r="AI10" s="153" t="e">
        <f t="shared" si="22"/>
        <v>#DIV/0!</v>
      </c>
    </row>
    <row r="11" spans="1:35">
      <c r="A11" s="73" t="s">
        <v>17</v>
      </c>
      <c r="C11" s="153" t="e">
        <f t="shared" si="0"/>
        <v>#DIV/0!</v>
      </c>
      <c r="D11" s="153" t="e">
        <f t="shared" si="1"/>
        <v>#DIV/0!</v>
      </c>
      <c r="E11" s="153" t="e">
        <f t="shared" si="2"/>
        <v>#DIV/0!</v>
      </c>
      <c r="F11" s="153" t="e">
        <f t="shared" si="3"/>
        <v>#DIV/0!</v>
      </c>
      <c r="G11" s="154"/>
      <c r="H11" s="153" t="e">
        <f t="shared" si="4"/>
        <v>#DIV/0!</v>
      </c>
      <c r="I11" s="153" t="e">
        <f t="shared" si="5"/>
        <v>#DIV/0!</v>
      </c>
      <c r="J11" s="153" t="e">
        <f t="shared" si="6"/>
        <v>#DIV/0!</v>
      </c>
      <c r="K11" s="153" t="e">
        <f t="shared" si="7"/>
        <v>#DIV/0!</v>
      </c>
      <c r="L11" s="153" t="e">
        <f t="shared" si="8"/>
        <v>#DIV/0!</v>
      </c>
      <c r="M11" s="153" t="e">
        <f t="shared" si="9"/>
        <v>#DIV/0!</v>
      </c>
      <c r="N11" s="154"/>
      <c r="O11" s="153" t="e">
        <f t="shared" si="10"/>
        <v>#DIV/0!</v>
      </c>
      <c r="P11" s="153" t="e">
        <f t="shared" si="11"/>
        <v>#DIV/0!</v>
      </c>
      <c r="Q11" s="153" t="e">
        <f t="shared" si="12"/>
        <v>#DIV/0!</v>
      </c>
      <c r="R11" s="153" t="e">
        <f t="shared" si="13"/>
        <v>#DIV/0!</v>
      </c>
      <c r="S11" s="154"/>
      <c r="T11" s="153" t="e">
        <f t="shared" si="14"/>
        <v>#DIV/0!</v>
      </c>
      <c r="U11" s="153" t="e">
        <f t="shared" si="15"/>
        <v>#DIV/0!</v>
      </c>
      <c r="V11" s="153" t="e">
        <f t="shared" si="16"/>
        <v>#DIV/0!</v>
      </c>
      <c r="W11" s="153" t="e">
        <f t="shared" si="17"/>
        <v>#DIV/0!</v>
      </c>
      <c r="X11" s="154"/>
      <c r="Y11" s="153" t="e">
        <f t="shared" si="18"/>
        <v>#DIV/0!</v>
      </c>
      <c r="Z11" s="154"/>
      <c r="AA11" s="153" t="e">
        <f t="shared" si="18"/>
        <v>#DIV/0!</v>
      </c>
      <c r="AB11" s="154"/>
      <c r="AC11" s="153" t="e">
        <f t="shared" si="19"/>
        <v>#DIV/0!</v>
      </c>
      <c r="AD11" s="154"/>
      <c r="AE11" s="153" t="e">
        <f t="shared" si="20"/>
        <v>#DIV/0!</v>
      </c>
      <c r="AF11" s="154"/>
      <c r="AG11" s="153" t="e">
        <f t="shared" si="21"/>
        <v>#DIV/0!</v>
      </c>
      <c r="AH11" s="154"/>
      <c r="AI11" s="153" t="e">
        <f t="shared" si="22"/>
        <v>#DIV/0!</v>
      </c>
    </row>
    <row r="12" spans="1:35">
      <c r="A12" s="73" t="s">
        <v>29</v>
      </c>
      <c r="C12" s="153" t="e">
        <f t="shared" si="0"/>
        <v>#DIV/0!</v>
      </c>
      <c r="D12" s="153" t="e">
        <f t="shared" si="1"/>
        <v>#DIV/0!</v>
      </c>
      <c r="E12" s="153" t="e">
        <f t="shared" si="2"/>
        <v>#DIV/0!</v>
      </c>
      <c r="F12" s="153" t="e">
        <f t="shared" si="3"/>
        <v>#DIV/0!</v>
      </c>
      <c r="G12" s="154"/>
      <c r="H12" s="153" t="e">
        <f t="shared" si="4"/>
        <v>#DIV/0!</v>
      </c>
      <c r="I12" s="153" t="e">
        <f t="shared" si="5"/>
        <v>#DIV/0!</v>
      </c>
      <c r="J12" s="153" t="e">
        <f t="shared" si="6"/>
        <v>#DIV/0!</v>
      </c>
      <c r="K12" s="153" t="e">
        <f t="shared" si="7"/>
        <v>#DIV/0!</v>
      </c>
      <c r="L12" s="153" t="e">
        <f t="shared" si="8"/>
        <v>#DIV/0!</v>
      </c>
      <c r="M12" s="153" t="e">
        <f t="shared" si="9"/>
        <v>#DIV/0!</v>
      </c>
      <c r="N12" s="154"/>
      <c r="O12" s="153" t="e">
        <f t="shared" si="10"/>
        <v>#DIV/0!</v>
      </c>
      <c r="P12" s="153" t="e">
        <f t="shared" si="11"/>
        <v>#DIV/0!</v>
      </c>
      <c r="Q12" s="153" t="e">
        <f t="shared" si="12"/>
        <v>#DIV/0!</v>
      </c>
      <c r="R12" s="153" t="e">
        <f t="shared" si="13"/>
        <v>#DIV/0!</v>
      </c>
      <c r="S12" s="154"/>
      <c r="T12" s="153" t="e">
        <f t="shared" si="14"/>
        <v>#DIV/0!</v>
      </c>
      <c r="U12" s="153" t="e">
        <f t="shared" si="15"/>
        <v>#DIV/0!</v>
      </c>
      <c r="V12" s="153" t="e">
        <f t="shared" si="16"/>
        <v>#DIV/0!</v>
      </c>
      <c r="W12" s="153" t="e">
        <f t="shared" si="17"/>
        <v>#DIV/0!</v>
      </c>
      <c r="X12" s="154"/>
      <c r="Y12" s="153" t="e">
        <f t="shared" si="18"/>
        <v>#DIV/0!</v>
      </c>
      <c r="Z12" s="154"/>
      <c r="AA12" s="153" t="e">
        <f t="shared" si="18"/>
        <v>#DIV/0!</v>
      </c>
      <c r="AB12" s="154"/>
      <c r="AC12" s="153" t="e">
        <f t="shared" si="19"/>
        <v>#DIV/0!</v>
      </c>
      <c r="AD12" s="154"/>
      <c r="AE12" s="153" t="e">
        <f t="shared" si="20"/>
        <v>#DIV/0!</v>
      </c>
      <c r="AF12" s="154"/>
      <c r="AG12" s="153" t="e">
        <f t="shared" si="21"/>
        <v>#DIV/0!</v>
      </c>
      <c r="AH12" s="154"/>
      <c r="AI12" s="153" t="e">
        <f t="shared" si="22"/>
        <v>#DIV/0!</v>
      </c>
    </row>
    <row r="13" spans="1:35">
      <c r="A13" s="71" t="s">
        <v>39</v>
      </c>
      <c r="C13" s="155"/>
      <c r="D13" s="155"/>
      <c r="E13" s="153"/>
      <c r="F13" s="153"/>
      <c r="G13" s="154"/>
      <c r="H13" s="153"/>
      <c r="I13" s="153"/>
      <c r="J13" s="153"/>
      <c r="K13" s="153"/>
      <c r="L13" s="153"/>
      <c r="M13" s="153"/>
      <c r="N13" s="154"/>
      <c r="O13" s="155"/>
      <c r="P13" s="153"/>
      <c r="Q13" s="153"/>
      <c r="R13" s="153"/>
      <c r="S13" s="154"/>
      <c r="T13" s="155"/>
      <c r="U13" s="153"/>
      <c r="V13" s="153"/>
      <c r="W13" s="153"/>
      <c r="X13" s="154"/>
      <c r="Y13" s="155"/>
      <c r="Z13" s="154"/>
      <c r="AA13" s="155"/>
      <c r="AB13" s="154"/>
      <c r="AC13" s="155"/>
      <c r="AD13" s="154"/>
      <c r="AE13" s="155"/>
      <c r="AF13" s="154"/>
      <c r="AG13" s="155"/>
      <c r="AH13" s="154"/>
      <c r="AI13" s="155"/>
    </row>
    <row r="14" spans="1:35">
      <c r="A14" s="73" t="s">
        <v>35</v>
      </c>
      <c r="C14" s="153" t="e">
        <f t="shared" ref="C14:C22" si="23">C51/F51</f>
        <v>#DIV/0!</v>
      </c>
      <c r="D14" s="153" t="e">
        <f t="shared" ref="D14:D22" si="24">D51/F51</f>
        <v>#DIV/0!</v>
      </c>
      <c r="E14" s="153" t="e">
        <f t="shared" si="2"/>
        <v>#DIV/0!</v>
      </c>
      <c r="F14" s="153" t="e">
        <f t="shared" si="3"/>
        <v>#DIV/0!</v>
      </c>
      <c r="G14" s="154"/>
      <c r="H14" s="153" t="e">
        <f t="shared" si="4"/>
        <v>#DIV/0!</v>
      </c>
      <c r="I14" s="153" t="e">
        <f t="shared" si="5"/>
        <v>#DIV/0!</v>
      </c>
      <c r="J14" s="153" t="e">
        <f t="shared" si="6"/>
        <v>#DIV/0!</v>
      </c>
      <c r="K14" s="153" t="e">
        <f t="shared" si="7"/>
        <v>#DIV/0!</v>
      </c>
      <c r="L14" s="153" t="e">
        <f t="shared" si="8"/>
        <v>#DIV/0!</v>
      </c>
      <c r="M14" s="153" t="e">
        <f t="shared" si="9"/>
        <v>#DIV/0!</v>
      </c>
      <c r="N14" s="154"/>
      <c r="O14" s="153" t="e">
        <f t="shared" ref="O14:O22" si="25">O51/R51</f>
        <v>#DIV/0!</v>
      </c>
      <c r="P14" s="153" t="e">
        <f t="shared" si="11"/>
        <v>#DIV/0!</v>
      </c>
      <c r="Q14" s="153" t="e">
        <f t="shared" si="12"/>
        <v>#DIV/0!</v>
      </c>
      <c r="R14" s="153" t="e">
        <f t="shared" si="13"/>
        <v>#DIV/0!</v>
      </c>
      <c r="S14" s="154"/>
      <c r="T14" s="153" t="e">
        <f t="shared" ref="T14:T22" si="26">T51/W51</f>
        <v>#DIV/0!</v>
      </c>
      <c r="U14" s="153" t="e">
        <f t="shared" si="15"/>
        <v>#DIV/0!</v>
      </c>
      <c r="V14" s="153" t="e">
        <f t="shared" si="16"/>
        <v>#DIV/0!</v>
      </c>
      <c r="W14" s="153" t="e">
        <f t="shared" si="17"/>
        <v>#DIV/0!</v>
      </c>
      <c r="X14" s="154"/>
      <c r="Y14" s="153" t="e">
        <f t="shared" ref="Y14:AA22" si="27">Y51/Y51</f>
        <v>#DIV/0!</v>
      </c>
      <c r="Z14" s="154"/>
      <c r="AA14" s="153" t="e">
        <f t="shared" si="27"/>
        <v>#DIV/0!</v>
      </c>
      <c r="AB14" s="154"/>
      <c r="AC14" s="153" t="e">
        <f t="shared" ref="AC14:AC22" si="28">AC51/AC51</f>
        <v>#DIV/0!</v>
      </c>
      <c r="AD14" s="154"/>
      <c r="AE14" s="153" t="e">
        <f t="shared" ref="AE14:AE22" si="29">AE51/AE51</f>
        <v>#DIV/0!</v>
      </c>
      <c r="AF14" s="154"/>
      <c r="AG14" s="153" t="e">
        <f t="shared" ref="AG14:AG22" si="30">AG51/AG51</f>
        <v>#DIV/0!</v>
      </c>
      <c r="AH14" s="154"/>
      <c r="AI14" s="153" t="e">
        <f t="shared" ref="AI14:AI22" si="31">AI51/AI51</f>
        <v>#DIV/0!</v>
      </c>
    </row>
    <row r="15" spans="1:35">
      <c r="A15" s="73" t="s">
        <v>31</v>
      </c>
      <c r="C15" s="153" t="e">
        <f t="shared" si="23"/>
        <v>#DIV/0!</v>
      </c>
      <c r="D15" s="153" t="e">
        <f t="shared" si="24"/>
        <v>#DIV/0!</v>
      </c>
      <c r="E15" s="153" t="e">
        <f t="shared" si="2"/>
        <v>#DIV/0!</v>
      </c>
      <c r="F15" s="153" t="e">
        <f t="shared" si="3"/>
        <v>#DIV/0!</v>
      </c>
      <c r="G15" s="154"/>
      <c r="H15" s="153" t="e">
        <f t="shared" si="4"/>
        <v>#DIV/0!</v>
      </c>
      <c r="I15" s="153" t="e">
        <f t="shared" si="5"/>
        <v>#DIV/0!</v>
      </c>
      <c r="J15" s="153" t="e">
        <f t="shared" si="6"/>
        <v>#DIV/0!</v>
      </c>
      <c r="K15" s="153" t="e">
        <f t="shared" si="7"/>
        <v>#DIV/0!</v>
      </c>
      <c r="L15" s="153" t="e">
        <f t="shared" si="8"/>
        <v>#DIV/0!</v>
      </c>
      <c r="M15" s="153" t="e">
        <f t="shared" si="9"/>
        <v>#DIV/0!</v>
      </c>
      <c r="N15" s="154"/>
      <c r="O15" s="153" t="e">
        <f t="shared" si="25"/>
        <v>#DIV/0!</v>
      </c>
      <c r="P15" s="153" t="e">
        <f t="shared" si="11"/>
        <v>#DIV/0!</v>
      </c>
      <c r="Q15" s="153" t="e">
        <f t="shared" si="12"/>
        <v>#DIV/0!</v>
      </c>
      <c r="R15" s="153" t="e">
        <f t="shared" si="13"/>
        <v>#DIV/0!</v>
      </c>
      <c r="S15" s="154"/>
      <c r="T15" s="153" t="e">
        <f t="shared" si="26"/>
        <v>#DIV/0!</v>
      </c>
      <c r="U15" s="153" t="e">
        <f t="shared" si="15"/>
        <v>#DIV/0!</v>
      </c>
      <c r="V15" s="153" t="e">
        <f t="shared" si="16"/>
        <v>#DIV/0!</v>
      </c>
      <c r="W15" s="153" t="e">
        <f t="shared" si="17"/>
        <v>#DIV/0!</v>
      </c>
      <c r="X15" s="154"/>
      <c r="Y15" s="153" t="e">
        <f t="shared" si="27"/>
        <v>#DIV/0!</v>
      </c>
      <c r="Z15" s="154"/>
      <c r="AA15" s="153" t="e">
        <f t="shared" si="27"/>
        <v>#DIV/0!</v>
      </c>
      <c r="AB15" s="154"/>
      <c r="AC15" s="153" t="e">
        <f t="shared" si="28"/>
        <v>#DIV/0!</v>
      </c>
      <c r="AD15" s="154"/>
      <c r="AE15" s="153" t="e">
        <f t="shared" si="29"/>
        <v>#DIV/0!</v>
      </c>
      <c r="AF15" s="154"/>
      <c r="AG15" s="153" t="e">
        <f t="shared" si="30"/>
        <v>#DIV/0!</v>
      </c>
      <c r="AH15" s="154"/>
      <c r="AI15" s="153" t="e">
        <f t="shared" si="31"/>
        <v>#DIV/0!</v>
      </c>
    </row>
    <row r="16" spans="1:35">
      <c r="A16" s="73" t="s">
        <v>27</v>
      </c>
      <c r="C16" s="153" t="e">
        <f t="shared" si="23"/>
        <v>#DIV/0!</v>
      </c>
      <c r="D16" s="153" t="e">
        <f t="shared" si="24"/>
        <v>#DIV/0!</v>
      </c>
      <c r="E16" s="153" t="e">
        <f t="shared" si="2"/>
        <v>#DIV/0!</v>
      </c>
      <c r="F16" s="153" t="e">
        <f t="shared" si="3"/>
        <v>#DIV/0!</v>
      </c>
      <c r="G16" s="154"/>
      <c r="H16" s="153" t="e">
        <f t="shared" si="4"/>
        <v>#DIV/0!</v>
      </c>
      <c r="I16" s="153" t="e">
        <f t="shared" si="5"/>
        <v>#DIV/0!</v>
      </c>
      <c r="J16" s="153" t="e">
        <f t="shared" si="6"/>
        <v>#DIV/0!</v>
      </c>
      <c r="K16" s="153" t="e">
        <f t="shared" si="7"/>
        <v>#DIV/0!</v>
      </c>
      <c r="L16" s="153" t="e">
        <f t="shared" si="8"/>
        <v>#DIV/0!</v>
      </c>
      <c r="M16" s="153" t="e">
        <f t="shared" si="9"/>
        <v>#DIV/0!</v>
      </c>
      <c r="N16" s="154"/>
      <c r="O16" s="153" t="e">
        <f t="shared" si="25"/>
        <v>#DIV/0!</v>
      </c>
      <c r="P16" s="153" t="e">
        <f t="shared" si="11"/>
        <v>#DIV/0!</v>
      </c>
      <c r="Q16" s="153" t="e">
        <f t="shared" si="12"/>
        <v>#DIV/0!</v>
      </c>
      <c r="R16" s="153" t="e">
        <f t="shared" si="13"/>
        <v>#DIV/0!</v>
      </c>
      <c r="S16" s="154"/>
      <c r="T16" s="153" t="e">
        <f t="shared" si="26"/>
        <v>#DIV/0!</v>
      </c>
      <c r="U16" s="153" t="e">
        <f t="shared" si="15"/>
        <v>#DIV/0!</v>
      </c>
      <c r="V16" s="153" t="e">
        <f t="shared" si="16"/>
        <v>#DIV/0!</v>
      </c>
      <c r="W16" s="153" t="e">
        <f t="shared" si="17"/>
        <v>#DIV/0!</v>
      </c>
      <c r="X16" s="154"/>
      <c r="Y16" s="153" t="e">
        <f t="shared" si="27"/>
        <v>#DIV/0!</v>
      </c>
      <c r="Z16" s="154"/>
      <c r="AA16" s="153" t="e">
        <f t="shared" si="27"/>
        <v>#DIV/0!</v>
      </c>
      <c r="AB16" s="154"/>
      <c r="AC16" s="153" t="e">
        <f t="shared" si="28"/>
        <v>#DIV/0!</v>
      </c>
      <c r="AD16" s="154"/>
      <c r="AE16" s="153" t="e">
        <f t="shared" si="29"/>
        <v>#DIV/0!</v>
      </c>
      <c r="AF16" s="154"/>
      <c r="AG16" s="153" t="e">
        <f t="shared" si="30"/>
        <v>#DIV/0!</v>
      </c>
      <c r="AH16" s="154"/>
      <c r="AI16" s="153" t="e">
        <f t="shared" si="31"/>
        <v>#DIV/0!</v>
      </c>
    </row>
    <row r="17" spans="1:35">
      <c r="A17" s="73" t="s">
        <v>33</v>
      </c>
      <c r="C17" s="153" t="e">
        <f t="shared" si="23"/>
        <v>#DIV/0!</v>
      </c>
      <c r="D17" s="153" t="e">
        <f t="shared" si="24"/>
        <v>#DIV/0!</v>
      </c>
      <c r="E17" s="153" t="e">
        <f t="shared" si="2"/>
        <v>#DIV/0!</v>
      </c>
      <c r="F17" s="153" t="e">
        <f t="shared" si="3"/>
        <v>#DIV/0!</v>
      </c>
      <c r="G17" s="154"/>
      <c r="H17" s="153" t="e">
        <f t="shared" si="4"/>
        <v>#DIV/0!</v>
      </c>
      <c r="I17" s="153" t="e">
        <f t="shared" si="5"/>
        <v>#DIV/0!</v>
      </c>
      <c r="J17" s="153" t="e">
        <f t="shared" si="6"/>
        <v>#DIV/0!</v>
      </c>
      <c r="K17" s="153" t="e">
        <f t="shared" si="7"/>
        <v>#DIV/0!</v>
      </c>
      <c r="L17" s="153" t="e">
        <f t="shared" si="8"/>
        <v>#DIV/0!</v>
      </c>
      <c r="M17" s="153" t="e">
        <f t="shared" si="9"/>
        <v>#DIV/0!</v>
      </c>
      <c r="N17" s="154"/>
      <c r="O17" s="153" t="e">
        <f t="shared" si="25"/>
        <v>#DIV/0!</v>
      </c>
      <c r="P17" s="153" t="e">
        <f t="shared" si="11"/>
        <v>#DIV/0!</v>
      </c>
      <c r="Q17" s="153" t="e">
        <f t="shared" si="12"/>
        <v>#DIV/0!</v>
      </c>
      <c r="R17" s="153" t="e">
        <f t="shared" si="13"/>
        <v>#DIV/0!</v>
      </c>
      <c r="S17" s="154"/>
      <c r="T17" s="153" t="e">
        <f t="shared" si="26"/>
        <v>#DIV/0!</v>
      </c>
      <c r="U17" s="153" t="e">
        <f t="shared" si="15"/>
        <v>#DIV/0!</v>
      </c>
      <c r="V17" s="153" t="e">
        <f t="shared" si="16"/>
        <v>#DIV/0!</v>
      </c>
      <c r="W17" s="153" t="e">
        <f t="shared" si="17"/>
        <v>#DIV/0!</v>
      </c>
      <c r="X17" s="154"/>
      <c r="Y17" s="153" t="e">
        <f t="shared" si="27"/>
        <v>#DIV/0!</v>
      </c>
      <c r="Z17" s="154"/>
      <c r="AA17" s="153" t="e">
        <f t="shared" si="27"/>
        <v>#DIV/0!</v>
      </c>
      <c r="AB17" s="154"/>
      <c r="AC17" s="153" t="e">
        <f t="shared" si="28"/>
        <v>#DIV/0!</v>
      </c>
      <c r="AD17" s="154"/>
      <c r="AE17" s="153" t="e">
        <f t="shared" si="29"/>
        <v>#DIV/0!</v>
      </c>
      <c r="AF17" s="154"/>
      <c r="AG17" s="153" t="e">
        <f t="shared" si="30"/>
        <v>#DIV/0!</v>
      </c>
      <c r="AH17" s="154"/>
      <c r="AI17" s="153" t="e">
        <f t="shared" si="31"/>
        <v>#DIV/0!</v>
      </c>
    </row>
    <row r="18" spans="1:35">
      <c r="A18" s="73" t="s">
        <v>34</v>
      </c>
      <c r="C18" s="153" t="e">
        <f t="shared" si="23"/>
        <v>#DIV/0!</v>
      </c>
      <c r="D18" s="153" t="e">
        <f t="shared" si="24"/>
        <v>#DIV/0!</v>
      </c>
      <c r="E18" s="153" t="e">
        <f t="shared" si="2"/>
        <v>#DIV/0!</v>
      </c>
      <c r="F18" s="153" t="e">
        <f t="shared" si="3"/>
        <v>#DIV/0!</v>
      </c>
      <c r="G18" s="154"/>
      <c r="H18" s="153" t="e">
        <f t="shared" si="4"/>
        <v>#DIV/0!</v>
      </c>
      <c r="I18" s="153" t="e">
        <f t="shared" si="5"/>
        <v>#DIV/0!</v>
      </c>
      <c r="J18" s="153" t="e">
        <f t="shared" si="6"/>
        <v>#DIV/0!</v>
      </c>
      <c r="K18" s="153" t="e">
        <f t="shared" si="7"/>
        <v>#DIV/0!</v>
      </c>
      <c r="L18" s="153" t="e">
        <f t="shared" si="8"/>
        <v>#DIV/0!</v>
      </c>
      <c r="M18" s="153" t="e">
        <f t="shared" si="9"/>
        <v>#DIV/0!</v>
      </c>
      <c r="N18" s="154"/>
      <c r="O18" s="153" t="e">
        <f t="shared" si="25"/>
        <v>#DIV/0!</v>
      </c>
      <c r="P18" s="153" t="e">
        <f t="shared" si="11"/>
        <v>#DIV/0!</v>
      </c>
      <c r="Q18" s="153" t="e">
        <f t="shared" si="12"/>
        <v>#DIV/0!</v>
      </c>
      <c r="R18" s="153" t="e">
        <f t="shared" si="13"/>
        <v>#DIV/0!</v>
      </c>
      <c r="S18" s="154"/>
      <c r="T18" s="153" t="e">
        <f t="shared" si="26"/>
        <v>#DIV/0!</v>
      </c>
      <c r="U18" s="153" t="e">
        <f t="shared" si="15"/>
        <v>#DIV/0!</v>
      </c>
      <c r="V18" s="153" t="e">
        <f t="shared" si="16"/>
        <v>#DIV/0!</v>
      </c>
      <c r="W18" s="153" t="e">
        <f t="shared" si="17"/>
        <v>#DIV/0!</v>
      </c>
      <c r="X18" s="154"/>
      <c r="Y18" s="153" t="e">
        <f t="shared" si="27"/>
        <v>#DIV/0!</v>
      </c>
      <c r="Z18" s="154"/>
      <c r="AA18" s="153" t="e">
        <f t="shared" si="27"/>
        <v>#DIV/0!</v>
      </c>
      <c r="AB18" s="154"/>
      <c r="AC18" s="153" t="e">
        <f t="shared" si="28"/>
        <v>#DIV/0!</v>
      </c>
      <c r="AD18" s="154"/>
      <c r="AE18" s="153" t="e">
        <f t="shared" si="29"/>
        <v>#DIV/0!</v>
      </c>
      <c r="AF18" s="154"/>
      <c r="AG18" s="153" t="e">
        <f t="shared" si="30"/>
        <v>#DIV/0!</v>
      </c>
      <c r="AH18" s="154"/>
      <c r="AI18" s="153" t="e">
        <f t="shared" si="31"/>
        <v>#DIV/0!</v>
      </c>
    </row>
    <row r="19" spans="1:35">
      <c r="A19" s="73" t="s">
        <v>30</v>
      </c>
      <c r="C19" s="153" t="e">
        <f t="shared" si="23"/>
        <v>#DIV/0!</v>
      </c>
      <c r="D19" s="153" t="e">
        <f t="shared" si="24"/>
        <v>#DIV/0!</v>
      </c>
      <c r="E19" s="153" t="e">
        <f t="shared" si="2"/>
        <v>#DIV/0!</v>
      </c>
      <c r="F19" s="153" t="e">
        <f t="shared" si="3"/>
        <v>#DIV/0!</v>
      </c>
      <c r="G19" s="154"/>
      <c r="H19" s="153" t="e">
        <f t="shared" si="4"/>
        <v>#DIV/0!</v>
      </c>
      <c r="I19" s="153" t="e">
        <f t="shared" si="5"/>
        <v>#DIV/0!</v>
      </c>
      <c r="J19" s="153" t="e">
        <f t="shared" si="6"/>
        <v>#DIV/0!</v>
      </c>
      <c r="K19" s="153" t="e">
        <f t="shared" si="7"/>
        <v>#DIV/0!</v>
      </c>
      <c r="L19" s="153" t="e">
        <f t="shared" si="8"/>
        <v>#DIV/0!</v>
      </c>
      <c r="M19" s="153" t="e">
        <f t="shared" si="9"/>
        <v>#DIV/0!</v>
      </c>
      <c r="N19" s="154"/>
      <c r="O19" s="153" t="e">
        <f t="shared" si="25"/>
        <v>#DIV/0!</v>
      </c>
      <c r="P19" s="153" t="e">
        <f t="shared" si="11"/>
        <v>#DIV/0!</v>
      </c>
      <c r="Q19" s="153" t="e">
        <f t="shared" si="12"/>
        <v>#DIV/0!</v>
      </c>
      <c r="R19" s="153" t="e">
        <f t="shared" si="13"/>
        <v>#DIV/0!</v>
      </c>
      <c r="S19" s="154"/>
      <c r="T19" s="153" t="e">
        <f t="shared" si="26"/>
        <v>#DIV/0!</v>
      </c>
      <c r="U19" s="153" t="e">
        <f t="shared" si="15"/>
        <v>#DIV/0!</v>
      </c>
      <c r="V19" s="153" t="e">
        <f t="shared" si="16"/>
        <v>#DIV/0!</v>
      </c>
      <c r="W19" s="153" t="e">
        <f t="shared" si="17"/>
        <v>#DIV/0!</v>
      </c>
      <c r="X19" s="154"/>
      <c r="Y19" s="153" t="e">
        <f t="shared" si="27"/>
        <v>#DIV/0!</v>
      </c>
      <c r="Z19" s="154"/>
      <c r="AA19" s="153" t="e">
        <f t="shared" si="27"/>
        <v>#DIV/0!</v>
      </c>
      <c r="AB19" s="154"/>
      <c r="AC19" s="153" t="e">
        <f t="shared" si="28"/>
        <v>#DIV/0!</v>
      </c>
      <c r="AD19" s="154"/>
      <c r="AE19" s="153" t="e">
        <f t="shared" si="29"/>
        <v>#DIV/0!</v>
      </c>
      <c r="AF19" s="154"/>
      <c r="AG19" s="153" t="e">
        <f t="shared" si="30"/>
        <v>#DIV/0!</v>
      </c>
      <c r="AH19" s="154"/>
      <c r="AI19" s="153" t="e">
        <f t="shared" si="31"/>
        <v>#DIV/0!</v>
      </c>
    </row>
    <row r="20" spans="1:35">
      <c r="A20" s="73" t="s">
        <v>36</v>
      </c>
      <c r="C20" s="153" t="e">
        <f t="shared" si="23"/>
        <v>#DIV/0!</v>
      </c>
      <c r="D20" s="153" t="e">
        <f t="shared" si="24"/>
        <v>#DIV/0!</v>
      </c>
      <c r="E20" s="153" t="e">
        <f t="shared" si="2"/>
        <v>#DIV/0!</v>
      </c>
      <c r="F20" s="153" t="e">
        <f t="shared" si="3"/>
        <v>#DIV/0!</v>
      </c>
      <c r="G20" s="154"/>
      <c r="H20" s="153" t="e">
        <f t="shared" si="4"/>
        <v>#DIV/0!</v>
      </c>
      <c r="I20" s="153" t="e">
        <f t="shared" si="5"/>
        <v>#DIV/0!</v>
      </c>
      <c r="J20" s="153" t="e">
        <f t="shared" si="6"/>
        <v>#DIV/0!</v>
      </c>
      <c r="K20" s="153" t="e">
        <f t="shared" si="7"/>
        <v>#DIV/0!</v>
      </c>
      <c r="L20" s="153" t="e">
        <f t="shared" si="8"/>
        <v>#DIV/0!</v>
      </c>
      <c r="M20" s="153" t="e">
        <f t="shared" si="9"/>
        <v>#DIV/0!</v>
      </c>
      <c r="N20" s="154"/>
      <c r="O20" s="153" t="e">
        <f t="shared" si="25"/>
        <v>#DIV/0!</v>
      </c>
      <c r="P20" s="153" t="e">
        <f t="shared" si="11"/>
        <v>#DIV/0!</v>
      </c>
      <c r="Q20" s="153" t="e">
        <f t="shared" si="12"/>
        <v>#DIV/0!</v>
      </c>
      <c r="R20" s="153" t="e">
        <f t="shared" si="13"/>
        <v>#DIV/0!</v>
      </c>
      <c r="S20" s="154"/>
      <c r="T20" s="153" t="e">
        <f t="shared" si="26"/>
        <v>#DIV/0!</v>
      </c>
      <c r="U20" s="153" t="e">
        <f t="shared" si="15"/>
        <v>#DIV/0!</v>
      </c>
      <c r="V20" s="153" t="e">
        <f t="shared" si="16"/>
        <v>#DIV/0!</v>
      </c>
      <c r="W20" s="153" t="e">
        <f t="shared" si="17"/>
        <v>#DIV/0!</v>
      </c>
      <c r="X20" s="154"/>
      <c r="Y20" s="153" t="e">
        <f t="shared" si="27"/>
        <v>#DIV/0!</v>
      </c>
      <c r="Z20" s="154"/>
      <c r="AA20" s="153" t="e">
        <f t="shared" si="27"/>
        <v>#DIV/0!</v>
      </c>
      <c r="AB20" s="154"/>
      <c r="AC20" s="153" t="e">
        <f t="shared" si="28"/>
        <v>#DIV/0!</v>
      </c>
      <c r="AD20" s="154"/>
      <c r="AE20" s="153" t="e">
        <f t="shared" si="29"/>
        <v>#DIV/0!</v>
      </c>
      <c r="AF20" s="154"/>
      <c r="AG20" s="153" t="e">
        <f t="shared" si="30"/>
        <v>#DIV/0!</v>
      </c>
      <c r="AH20" s="154"/>
      <c r="AI20" s="153" t="e">
        <f t="shared" si="31"/>
        <v>#DIV/0!</v>
      </c>
    </row>
    <row r="21" spans="1:35">
      <c r="A21" s="73" t="s">
        <v>21</v>
      </c>
      <c r="C21" s="153" t="e">
        <f t="shared" si="23"/>
        <v>#DIV/0!</v>
      </c>
      <c r="D21" s="153" t="e">
        <f t="shared" si="24"/>
        <v>#DIV/0!</v>
      </c>
      <c r="E21" s="153" t="e">
        <f t="shared" si="2"/>
        <v>#DIV/0!</v>
      </c>
      <c r="F21" s="153" t="e">
        <f t="shared" si="3"/>
        <v>#DIV/0!</v>
      </c>
      <c r="G21" s="154"/>
      <c r="H21" s="153" t="e">
        <f t="shared" si="4"/>
        <v>#DIV/0!</v>
      </c>
      <c r="I21" s="153" t="e">
        <f t="shared" si="5"/>
        <v>#DIV/0!</v>
      </c>
      <c r="J21" s="153" t="e">
        <f t="shared" si="6"/>
        <v>#DIV/0!</v>
      </c>
      <c r="K21" s="153" t="e">
        <f t="shared" si="7"/>
        <v>#DIV/0!</v>
      </c>
      <c r="L21" s="153" t="e">
        <f t="shared" si="8"/>
        <v>#DIV/0!</v>
      </c>
      <c r="M21" s="153" t="e">
        <f t="shared" si="9"/>
        <v>#DIV/0!</v>
      </c>
      <c r="N21" s="154"/>
      <c r="O21" s="153" t="e">
        <f t="shared" si="25"/>
        <v>#DIV/0!</v>
      </c>
      <c r="P21" s="153" t="e">
        <f t="shared" si="11"/>
        <v>#DIV/0!</v>
      </c>
      <c r="Q21" s="153" t="e">
        <f t="shared" si="12"/>
        <v>#DIV/0!</v>
      </c>
      <c r="R21" s="153" t="e">
        <f t="shared" si="13"/>
        <v>#DIV/0!</v>
      </c>
      <c r="S21" s="154"/>
      <c r="T21" s="153" t="e">
        <f t="shared" si="26"/>
        <v>#DIV/0!</v>
      </c>
      <c r="U21" s="153" t="e">
        <f t="shared" si="15"/>
        <v>#DIV/0!</v>
      </c>
      <c r="V21" s="153" t="e">
        <f t="shared" si="16"/>
        <v>#DIV/0!</v>
      </c>
      <c r="W21" s="153" t="e">
        <f t="shared" si="17"/>
        <v>#DIV/0!</v>
      </c>
      <c r="X21" s="154"/>
      <c r="Y21" s="153" t="e">
        <f t="shared" si="27"/>
        <v>#DIV/0!</v>
      </c>
      <c r="Z21" s="154"/>
      <c r="AA21" s="153" t="e">
        <f t="shared" si="27"/>
        <v>#DIV/0!</v>
      </c>
      <c r="AB21" s="154"/>
      <c r="AC21" s="153" t="e">
        <f t="shared" si="28"/>
        <v>#DIV/0!</v>
      </c>
      <c r="AD21" s="154"/>
      <c r="AE21" s="153" t="e">
        <f t="shared" si="29"/>
        <v>#DIV/0!</v>
      </c>
      <c r="AF21" s="154"/>
      <c r="AG21" s="153" t="e">
        <f t="shared" si="30"/>
        <v>#DIV/0!</v>
      </c>
      <c r="AH21" s="154"/>
      <c r="AI21" s="153" t="e">
        <f t="shared" si="31"/>
        <v>#DIV/0!</v>
      </c>
    </row>
    <row r="22" spans="1:35">
      <c r="A22" s="73" t="s">
        <v>32</v>
      </c>
      <c r="C22" s="153" t="e">
        <f t="shared" si="23"/>
        <v>#DIV/0!</v>
      </c>
      <c r="D22" s="153" t="e">
        <f t="shared" si="24"/>
        <v>#DIV/0!</v>
      </c>
      <c r="E22" s="153" t="e">
        <f t="shared" si="2"/>
        <v>#DIV/0!</v>
      </c>
      <c r="F22" s="153" t="e">
        <f t="shared" si="3"/>
        <v>#DIV/0!</v>
      </c>
      <c r="G22" s="154"/>
      <c r="H22" s="153" t="e">
        <f t="shared" si="4"/>
        <v>#DIV/0!</v>
      </c>
      <c r="I22" s="153" t="e">
        <f t="shared" si="5"/>
        <v>#DIV/0!</v>
      </c>
      <c r="J22" s="153" t="e">
        <f t="shared" si="6"/>
        <v>#DIV/0!</v>
      </c>
      <c r="K22" s="153" t="e">
        <f t="shared" si="7"/>
        <v>#DIV/0!</v>
      </c>
      <c r="L22" s="153" t="e">
        <f t="shared" si="8"/>
        <v>#DIV/0!</v>
      </c>
      <c r="M22" s="153" t="e">
        <f t="shared" si="9"/>
        <v>#DIV/0!</v>
      </c>
      <c r="N22" s="154"/>
      <c r="O22" s="153" t="e">
        <f t="shared" si="25"/>
        <v>#DIV/0!</v>
      </c>
      <c r="P22" s="153" t="e">
        <f t="shared" si="11"/>
        <v>#DIV/0!</v>
      </c>
      <c r="Q22" s="153" t="e">
        <f t="shared" si="12"/>
        <v>#DIV/0!</v>
      </c>
      <c r="R22" s="153" t="e">
        <f t="shared" si="13"/>
        <v>#DIV/0!</v>
      </c>
      <c r="S22" s="154"/>
      <c r="T22" s="153" t="e">
        <f t="shared" si="26"/>
        <v>#DIV/0!</v>
      </c>
      <c r="U22" s="153" t="e">
        <f t="shared" si="15"/>
        <v>#DIV/0!</v>
      </c>
      <c r="V22" s="153" t="e">
        <f t="shared" si="16"/>
        <v>#DIV/0!</v>
      </c>
      <c r="W22" s="153" t="e">
        <f t="shared" si="17"/>
        <v>#DIV/0!</v>
      </c>
      <c r="X22" s="154"/>
      <c r="Y22" s="153" t="e">
        <f t="shared" si="27"/>
        <v>#DIV/0!</v>
      </c>
      <c r="Z22" s="154"/>
      <c r="AA22" s="153" t="e">
        <f t="shared" si="27"/>
        <v>#DIV/0!</v>
      </c>
      <c r="AB22" s="154"/>
      <c r="AC22" s="153" t="e">
        <f t="shared" si="28"/>
        <v>#DIV/0!</v>
      </c>
      <c r="AD22" s="154"/>
      <c r="AE22" s="153" t="e">
        <f t="shared" si="29"/>
        <v>#DIV/0!</v>
      </c>
      <c r="AF22" s="154"/>
      <c r="AG22" s="153" t="e">
        <f t="shared" si="30"/>
        <v>#DIV/0!</v>
      </c>
      <c r="AH22" s="154"/>
      <c r="AI22" s="153" t="e">
        <f t="shared" si="31"/>
        <v>#DIV/0!</v>
      </c>
    </row>
    <row r="23" spans="1:35">
      <c r="A23" s="75" t="s">
        <v>40</v>
      </c>
      <c r="C23" s="155"/>
      <c r="D23" s="155"/>
      <c r="E23" s="153"/>
      <c r="F23" s="153"/>
      <c r="G23" s="154"/>
      <c r="H23" s="153"/>
      <c r="I23" s="153"/>
      <c r="J23" s="153"/>
      <c r="K23" s="153"/>
      <c r="L23" s="153"/>
      <c r="M23" s="153"/>
      <c r="N23" s="154"/>
      <c r="O23" s="155"/>
      <c r="P23" s="153"/>
      <c r="Q23" s="153"/>
      <c r="R23" s="153"/>
      <c r="S23" s="154"/>
      <c r="T23" s="155"/>
      <c r="U23" s="153"/>
      <c r="V23" s="153"/>
      <c r="W23" s="153"/>
      <c r="X23" s="154"/>
      <c r="Y23" s="155"/>
      <c r="Z23" s="154"/>
      <c r="AA23" s="155"/>
      <c r="AB23" s="154"/>
      <c r="AC23" s="155"/>
      <c r="AD23" s="154"/>
      <c r="AE23" s="155"/>
      <c r="AF23" s="154"/>
      <c r="AG23" s="155"/>
      <c r="AH23" s="154"/>
      <c r="AI23" s="155"/>
    </row>
    <row r="24" spans="1:35">
      <c r="A24" s="73" t="s">
        <v>26</v>
      </c>
      <c r="C24" s="153" t="e">
        <f>C61/F61</f>
        <v>#DIV/0!</v>
      </c>
      <c r="D24" s="153" t="e">
        <f>D61/F61</f>
        <v>#DIV/0!</v>
      </c>
      <c r="E24" s="153" t="e">
        <f t="shared" si="2"/>
        <v>#DIV/0!</v>
      </c>
      <c r="F24" s="153" t="e">
        <f t="shared" si="3"/>
        <v>#DIV/0!</v>
      </c>
      <c r="G24" s="154"/>
      <c r="H24" s="153" t="e">
        <f t="shared" si="4"/>
        <v>#DIV/0!</v>
      </c>
      <c r="I24" s="153" t="e">
        <f t="shared" si="5"/>
        <v>#DIV/0!</v>
      </c>
      <c r="J24" s="153" t="e">
        <f t="shared" si="6"/>
        <v>#DIV/0!</v>
      </c>
      <c r="K24" s="153" t="e">
        <f t="shared" si="7"/>
        <v>#DIV/0!</v>
      </c>
      <c r="L24" s="153" t="e">
        <f t="shared" si="8"/>
        <v>#DIV/0!</v>
      </c>
      <c r="M24" s="153" t="e">
        <f t="shared" si="9"/>
        <v>#DIV/0!</v>
      </c>
      <c r="N24" s="154"/>
      <c r="O24" s="153" t="e">
        <f>O61/R61</f>
        <v>#DIV/0!</v>
      </c>
      <c r="P24" s="153" t="e">
        <f t="shared" si="11"/>
        <v>#DIV/0!</v>
      </c>
      <c r="Q24" s="153" t="e">
        <f t="shared" si="12"/>
        <v>#DIV/0!</v>
      </c>
      <c r="R24" s="153" t="e">
        <f t="shared" si="13"/>
        <v>#DIV/0!</v>
      </c>
      <c r="S24" s="154"/>
      <c r="T24" s="153" t="e">
        <f>T61/W61</f>
        <v>#DIV/0!</v>
      </c>
      <c r="U24" s="153" t="e">
        <f t="shared" si="15"/>
        <v>#DIV/0!</v>
      </c>
      <c r="V24" s="153" t="e">
        <f t="shared" si="16"/>
        <v>#DIV/0!</v>
      </c>
      <c r="W24" s="153" t="e">
        <f t="shared" si="17"/>
        <v>#DIV/0!</v>
      </c>
      <c r="X24" s="154"/>
      <c r="Y24" s="153" t="e">
        <f t="shared" ref="Y24:AA27" si="32">Y61/Y61</f>
        <v>#DIV/0!</v>
      </c>
      <c r="Z24" s="154"/>
      <c r="AA24" s="153" t="e">
        <f t="shared" si="32"/>
        <v>#DIV/0!</v>
      </c>
      <c r="AB24" s="154"/>
      <c r="AC24" s="153" t="e">
        <f>AC61/AC61</f>
        <v>#DIV/0!</v>
      </c>
      <c r="AD24" s="154"/>
      <c r="AE24" s="153" t="e">
        <f>AE61/AE61</f>
        <v>#DIV/0!</v>
      </c>
      <c r="AF24" s="154"/>
      <c r="AG24" s="153" t="e">
        <f>AG61/AG61</f>
        <v>#DIV/0!</v>
      </c>
      <c r="AH24" s="154"/>
      <c r="AI24" s="153" t="e">
        <f>AI61/AI61</f>
        <v>#DIV/0!</v>
      </c>
    </row>
    <row r="25" spans="1:35">
      <c r="A25" s="73" t="s">
        <v>18</v>
      </c>
      <c r="C25" s="153" t="e">
        <f>C62/F62</f>
        <v>#DIV/0!</v>
      </c>
      <c r="D25" s="153" t="e">
        <f>D62/F62</f>
        <v>#DIV/0!</v>
      </c>
      <c r="E25" s="153" t="e">
        <f t="shared" si="2"/>
        <v>#DIV/0!</v>
      </c>
      <c r="F25" s="153" t="e">
        <f t="shared" si="3"/>
        <v>#DIV/0!</v>
      </c>
      <c r="G25" s="154"/>
      <c r="H25" s="153" t="e">
        <f t="shared" si="4"/>
        <v>#DIV/0!</v>
      </c>
      <c r="I25" s="153" t="e">
        <f t="shared" si="5"/>
        <v>#DIV/0!</v>
      </c>
      <c r="J25" s="153" t="e">
        <f t="shared" si="6"/>
        <v>#DIV/0!</v>
      </c>
      <c r="K25" s="153" t="e">
        <f t="shared" si="7"/>
        <v>#DIV/0!</v>
      </c>
      <c r="L25" s="153" t="e">
        <f t="shared" si="8"/>
        <v>#DIV/0!</v>
      </c>
      <c r="M25" s="153" t="e">
        <f t="shared" si="9"/>
        <v>#DIV/0!</v>
      </c>
      <c r="N25" s="154"/>
      <c r="O25" s="153" t="e">
        <f>O62/R62</f>
        <v>#DIV/0!</v>
      </c>
      <c r="P25" s="153" t="e">
        <f t="shared" si="11"/>
        <v>#DIV/0!</v>
      </c>
      <c r="Q25" s="153" t="e">
        <f t="shared" si="12"/>
        <v>#DIV/0!</v>
      </c>
      <c r="R25" s="153" t="e">
        <f t="shared" si="13"/>
        <v>#DIV/0!</v>
      </c>
      <c r="S25" s="154"/>
      <c r="T25" s="153" t="e">
        <f>T62/W62</f>
        <v>#DIV/0!</v>
      </c>
      <c r="U25" s="153" t="e">
        <f t="shared" si="15"/>
        <v>#DIV/0!</v>
      </c>
      <c r="V25" s="153" t="e">
        <f t="shared" si="16"/>
        <v>#DIV/0!</v>
      </c>
      <c r="W25" s="153" t="e">
        <f t="shared" si="17"/>
        <v>#DIV/0!</v>
      </c>
      <c r="X25" s="154"/>
      <c r="Y25" s="153" t="e">
        <f t="shared" si="32"/>
        <v>#DIV/0!</v>
      </c>
      <c r="Z25" s="154"/>
      <c r="AA25" s="153" t="e">
        <f t="shared" si="32"/>
        <v>#DIV/0!</v>
      </c>
      <c r="AB25" s="154"/>
      <c r="AC25" s="153" t="e">
        <f>AC62/AC62</f>
        <v>#DIV/0!</v>
      </c>
      <c r="AD25" s="154"/>
      <c r="AE25" s="153" t="e">
        <f>AE62/AE62</f>
        <v>#DIV/0!</v>
      </c>
      <c r="AF25" s="154"/>
      <c r="AG25" s="153" t="e">
        <f>AG62/AG62</f>
        <v>#DIV/0!</v>
      </c>
      <c r="AH25" s="154"/>
      <c r="AI25" s="153" t="e">
        <f>AI62/AI62</f>
        <v>#DIV/0!</v>
      </c>
    </row>
    <row r="26" spans="1:35">
      <c r="A26" s="73" t="s">
        <v>12</v>
      </c>
      <c r="C26" s="153" t="e">
        <f>C63/F63</f>
        <v>#DIV/0!</v>
      </c>
      <c r="D26" s="153" t="e">
        <f>D63/F63</f>
        <v>#DIV/0!</v>
      </c>
      <c r="E26" s="153" t="e">
        <f t="shared" si="2"/>
        <v>#DIV/0!</v>
      </c>
      <c r="F26" s="153" t="e">
        <f t="shared" si="3"/>
        <v>#DIV/0!</v>
      </c>
      <c r="G26" s="154"/>
      <c r="H26" s="153" t="e">
        <f t="shared" si="4"/>
        <v>#DIV/0!</v>
      </c>
      <c r="I26" s="153" t="e">
        <f t="shared" si="5"/>
        <v>#DIV/0!</v>
      </c>
      <c r="J26" s="153" t="e">
        <f t="shared" si="6"/>
        <v>#DIV/0!</v>
      </c>
      <c r="K26" s="153" t="e">
        <f t="shared" si="7"/>
        <v>#DIV/0!</v>
      </c>
      <c r="L26" s="153" t="e">
        <f t="shared" si="8"/>
        <v>#DIV/0!</v>
      </c>
      <c r="M26" s="153" t="e">
        <f t="shared" si="9"/>
        <v>#DIV/0!</v>
      </c>
      <c r="N26" s="154"/>
      <c r="O26" s="153" t="e">
        <f>O63/R63</f>
        <v>#DIV/0!</v>
      </c>
      <c r="P26" s="153" t="e">
        <f t="shared" si="11"/>
        <v>#DIV/0!</v>
      </c>
      <c r="Q26" s="153" t="e">
        <f t="shared" si="12"/>
        <v>#DIV/0!</v>
      </c>
      <c r="R26" s="153" t="e">
        <f t="shared" si="13"/>
        <v>#DIV/0!</v>
      </c>
      <c r="S26" s="154"/>
      <c r="T26" s="153" t="e">
        <f>T63/W63</f>
        <v>#DIV/0!</v>
      </c>
      <c r="U26" s="153" t="e">
        <f t="shared" si="15"/>
        <v>#DIV/0!</v>
      </c>
      <c r="V26" s="153" t="e">
        <f t="shared" si="16"/>
        <v>#DIV/0!</v>
      </c>
      <c r="W26" s="153" t="e">
        <f t="shared" si="17"/>
        <v>#DIV/0!</v>
      </c>
      <c r="X26" s="154"/>
      <c r="Y26" s="153" t="e">
        <f t="shared" si="32"/>
        <v>#DIV/0!</v>
      </c>
      <c r="Z26" s="154"/>
      <c r="AA26" s="153" t="e">
        <f t="shared" si="32"/>
        <v>#DIV/0!</v>
      </c>
      <c r="AB26" s="154"/>
      <c r="AC26" s="153" t="e">
        <f>AC63/AC63</f>
        <v>#DIV/0!</v>
      </c>
      <c r="AD26" s="154"/>
      <c r="AE26" s="153" t="e">
        <f>AE63/AE63</f>
        <v>#DIV/0!</v>
      </c>
      <c r="AF26" s="154"/>
      <c r="AG26" s="153" t="e">
        <f>AG63/AG63</f>
        <v>#DIV/0!</v>
      </c>
      <c r="AH26" s="154"/>
      <c r="AI26" s="153" t="e">
        <f>AI63/AI63</f>
        <v>#DIV/0!</v>
      </c>
    </row>
    <row r="27" spans="1:35">
      <c r="A27" s="73" t="s">
        <v>10</v>
      </c>
      <c r="C27" s="153" t="e">
        <f>C64/F64</f>
        <v>#DIV/0!</v>
      </c>
      <c r="D27" s="153" t="e">
        <f>D64/F64</f>
        <v>#DIV/0!</v>
      </c>
      <c r="E27" s="153" t="e">
        <f t="shared" si="2"/>
        <v>#DIV/0!</v>
      </c>
      <c r="F27" s="153" t="e">
        <f t="shared" si="3"/>
        <v>#DIV/0!</v>
      </c>
      <c r="G27" s="154"/>
      <c r="H27" s="153" t="e">
        <f t="shared" si="4"/>
        <v>#DIV/0!</v>
      </c>
      <c r="I27" s="153" t="e">
        <f t="shared" si="5"/>
        <v>#DIV/0!</v>
      </c>
      <c r="J27" s="153" t="e">
        <f t="shared" si="6"/>
        <v>#DIV/0!</v>
      </c>
      <c r="K27" s="153" t="e">
        <f t="shared" si="7"/>
        <v>#DIV/0!</v>
      </c>
      <c r="L27" s="153" t="e">
        <f t="shared" si="8"/>
        <v>#DIV/0!</v>
      </c>
      <c r="M27" s="153" t="e">
        <f t="shared" si="9"/>
        <v>#DIV/0!</v>
      </c>
      <c r="N27" s="154"/>
      <c r="O27" s="153" t="e">
        <f>O64/R64</f>
        <v>#DIV/0!</v>
      </c>
      <c r="P27" s="153" t="e">
        <f t="shared" si="11"/>
        <v>#DIV/0!</v>
      </c>
      <c r="Q27" s="153" t="e">
        <f t="shared" si="12"/>
        <v>#DIV/0!</v>
      </c>
      <c r="R27" s="153" t="e">
        <f t="shared" si="13"/>
        <v>#DIV/0!</v>
      </c>
      <c r="S27" s="154"/>
      <c r="T27" s="153" t="e">
        <f>T64/W64</f>
        <v>#DIV/0!</v>
      </c>
      <c r="U27" s="153" t="e">
        <f t="shared" si="15"/>
        <v>#DIV/0!</v>
      </c>
      <c r="V27" s="153" t="e">
        <f t="shared" si="16"/>
        <v>#DIV/0!</v>
      </c>
      <c r="W27" s="153" t="e">
        <f t="shared" si="17"/>
        <v>#DIV/0!</v>
      </c>
      <c r="X27" s="154"/>
      <c r="Y27" s="153" t="e">
        <f t="shared" si="32"/>
        <v>#DIV/0!</v>
      </c>
      <c r="Z27" s="154"/>
      <c r="AA27" s="153" t="e">
        <f t="shared" si="32"/>
        <v>#DIV/0!</v>
      </c>
      <c r="AB27" s="154"/>
      <c r="AC27" s="153" t="e">
        <f>AC64/AC64</f>
        <v>#DIV/0!</v>
      </c>
      <c r="AD27" s="154"/>
      <c r="AE27" s="153" t="e">
        <f>AE64/AE64</f>
        <v>#DIV/0!</v>
      </c>
      <c r="AF27" s="154"/>
      <c r="AG27" s="153" t="e">
        <f>AG64/AG64</f>
        <v>#DIV/0!</v>
      </c>
      <c r="AH27" s="154"/>
      <c r="AI27" s="153" t="e">
        <f>AI64/AI64</f>
        <v>#DIV/0!</v>
      </c>
    </row>
    <row r="28" spans="1:35">
      <c r="A28" s="71" t="s">
        <v>41</v>
      </c>
      <c r="C28" s="155"/>
      <c r="D28" s="155"/>
      <c r="E28" s="153"/>
      <c r="F28" s="153"/>
      <c r="G28" s="154"/>
      <c r="H28" s="153"/>
      <c r="I28" s="153"/>
      <c r="J28" s="153"/>
      <c r="K28" s="153"/>
      <c r="L28" s="153"/>
      <c r="M28" s="153"/>
      <c r="N28" s="154"/>
      <c r="O28" s="155"/>
      <c r="P28" s="153"/>
      <c r="Q28" s="153"/>
      <c r="R28" s="153"/>
      <c r="S28" s="154"/>
      <c r="T28" s="155"/>
      <c r="U28" s="153"/>
      <c r="V28" s="153"/>
      <c r="W28" s="153"/>
      <c r="X28" s="154"/>
      <c r="Y28" s="155"/>
      <c r="Z28" s="154"/>
      <c r="AA28" s="155"/>
      <c r="AB28" s="154"/>
      <c r="AC28" s="155"/>
      <c r="AD28" s="154"/>
      <c r="AE28" s="155"/>
      <c r="AF28" s="154"/>
      <c r="AG28" s="155"/>
      <c r="AH28" s="154"/>
      <c r="AI28" s="155"/>
    </row>
    <row r="29" spans="1:35">
      <c r="A29" s="73" t="s">
        <v>22</v>
      </c>
      <c r="C29" s="153" t="e">
        <f>C66/F66</f>
        <v>#DIV/0!</v>
      </c>
      <c r="D29" s="153" t="e">
        <f>D66/F66</f>
        <v>#DIV/0!</v>
      </c>
      <c r="E29" s="153" t="e">
        <f t="shared" si="2"/>
        <v>#DIV/0!</v>
      </c>
      <c r="F29" s="153" t="e">
        <f t="shared" si="3"/>
        <v>#DIV/0!</v>
      </c>
      <c r="G29" s="154"/>
      <c r="H29" s="153" t="e">
        <f t="shared" si="4"/>
        <v>#DIV/0!</v>
      </c>
      <c r="I29" s="153" t="e">
        <f t="shared" si="5"/>
        <v>#DIV/0!</v>
      </c>
      <c r="J29" s="153" t="e">
        <f t="shared" si="6"/>
        <v>#DIV/0!</v>
      </c>
      <c r="K29" s="153" t="e">
        <f t="shared" si="7"/>
        <v>#DIV/0!</v>
      </c>
      <c r="L29" s="153" t="e">
        <f t="shared" si="8"/>
        <v>#DIV/0!</v>
      </c>
      <c r="M29" s="153" t="e">
        <f t="shared" si="9"/>
        <v>#DIV/0!</v>
      </c>
      <c r="N29" s="154"/>
      <c r="O29" s="153" t="e">
        <f>O66/R66</f>
        <v>#DIV/0!</v>
      </c>
      <c r="P29" s="153" t="e">
        <f t="shared" si="11"/>
        <v>#DIV/0!</v>
      </c>
      <c r="Q29" s="153" t="e">
        <f t="shared" si="12"/>
        <v>#DIV/0!</v>
      </c>
      <c r="R29" s="153" t="e">
        <f t="shared" si="13"/>
        <v>#DIV/0!</v>
      </c>
      <c r="S29" s="154"/>
      <c r="T29" s="153" t="e">
        <f>T66/W66</f>
        <v>#DIV/0!</v>
      </c>
      <c r="U29" s="153" t="e">
        <f t="shared" si="15"/>
        <v>#DIV/0!</v>
      </c>
      <c r="V29" s="153" t="e">
        <f t="shared" si="16"/>
        <v>#DIV/0!</v>
      </c>
      <c r="W29" s="153" t="e">
        <f t="shared" si="17"/>
        <v>#DIV/0!</v>
      </c>
      <c r="X29" s="154"/>
      <c r="Y29" s="153" t="e">
        <f t="shared" ref="Y29:AA31" si="33">Y66/Y66</f>
        <v>#DIV/0!</v>
      </c>
      <c r="Z29" s="154"/>
      <c r="AA29" s="153" t="e">
        <f t="shared" si="33"/>
        <v>#DIV/0!</v>
      </c>
      <c r="AB29" s="154"/>
      <c r="AC29" s="153" t="e">
        <f>AC66/AC66</f>
        <v>#DIV/0!</v>
      </c>
      <c r="AD29" s="154"/>
      <c r="AE29" s="153" t="e">
        <f>AE66/AE66</f>
        <v>#DIV/0!</v>
      </c>
      <c r="AF29" s="154"/>
      <c r="AG29" s="153" t="e">
        <f>AG66/AG66</f>
        <v>#DIV/0!</v>
      </c>
      <c r="AH29" s="154"/>
      <c r="AI29" s="153" t="e">
        <f>AI66/AI66</f>
        <v>#DIV/0!</v>
      </c>
    </row>
    <row r="30" spans="1:35">
      <c r="A30" s="73" t="s">
        <v>13</v>
      </c>
      <c r="C30" s="153" t="e">
        <f>C67/F67</f>
        <v>#DIV/0!</v>
      </c>
      <c r="D30" s="153" t="e">
        <f>D67/F67</f>
        <v>#DIV/0!</v>
      </c>
      <c r="E30" s="153" t="e">
        <f t="shared" si="2"/>
        <v>#DIV/0!</v>
      </c>
      <c r="F30" s="153" t="e">
        <f t="shared" si="3"/>
        <v>#DIV/0!</v>
      </c>
      <c r="G30" s="154"/>
      <c r="H30" s="153" t="e">
        <f t="shared" si="4"/>
        <v>#DIV/0!</v>
      </c>
      <c r="I30" s="153" t="e">
        <f t="shared" si="5"/>
        <v>#DIV/0!</v>
      </c>
      <c r="J30" s="153" t="e">
        <f t="shared" si="6"/>
        <v>#DIV/0!</v>
      </c>
      <c r="K30" s="153" t="e">
        <f t="shared" si="7"/>
        <v>#DIV/0!</v>
      </c>
      <c r="L30" s="153" t="e">
        <f t="shared" si="8"/>
        <v>#DIV/0!</v>
      </c>
      <c r="M30" s="153" t="e">
        <f t="shared" si="9"/>
        <v>#DIV/0!</v>
      </c>
      <c r="N30" s="154"/>
      <c r="O30" s="153" t="e">
        <f>O67/R67</f>
        <v>#DIV/0!</v>
      </c>
      <c r="P30" s="153" t="e">
        <f t="shared" si="11"/>
        <v>#DIV/0!</v>
      </c>
      <c r="Q30" s="153" t="e">
        <f t="shared" si="12"/>
        <v>#DIV/0!</v>
      </c>
      <c r="R30" s="153" t="e">
        <f t="shared" si="13"/>
        <v>#DIV/0!</v>
      </c>
      <c r="S30" s="154"/>
      <c r="T30" s="153" t="e">
        <f>T67/W67</f>
        <v>#DIV/0!</v>
      </c>
      <c r="U30" s="153" t="e">
        <f t="shared" si="15"/>
        <v>#DIV/0!</v>
      </c>
      <c r="V30" s="153" t="e">
        <f t="shared" si="16"/>
        <v>#DIV/0!</v>
      </c>
      <c r="W30" s="153" t="e">
        <f t="shared" si="17"/>
        <v>#DIV/0!</v>
      </c>
      <c r="X30" s="154"/>
      <c r="Y30" s="153" t="e">
        <f t="shared" si="33"/>
        <v>#DIV/0!</v>
      </c>
      <c r="Z30" s="154"/>
      <c r="AA30" s="153" t="e">
        <f t="shared" si="33"/>
        <v>#DIV/0!</v>
      </c>
      <c r="AB30" s="154"/>
      <c r="AC30" s="153" t="e">
        <f>AC67/AC67</f>
        <v>#DIV/0!</v>
      </c>
      <c r="AD30" s="154"/>
      <c r="AE30" s="153" t="e">
        <f>AE67/AE67</f>
        <v>#DIV/0!</v>
      </c>
      <c r="AF30" s="154"/>
      <c r="AG30" s="153" t="e">
        <f>AG67/AG67</f>
        <v>#DIV/0!</v>
      </c>
      <c r="AH30" s="154"/>
      <c r="AI30" s="153" t="e">
        <f>AI67/AI67</f>
        <v>#DIV/0!</v>
      </c>
    </row>
    <row r="31" spans="1:35">
      <c r="A31" s="73" t="s">
        <v>14</v>
      </c>
      <c r="C31" s="153" t="e">
        <f>C68/F68</f>
        <v>#DIV/0!</v>
      </c>
      <c r="D31" s="153" t="e">
        <f>D68/F68</f>
        <v>#DIV/0!</v>
      </c>
      <c r="E31" s="153" t="e">
        <f t="shared" si="2"/>
        <v>#DIV/0!</v>
      </c>
      <c r="F31" s="153" t="e">
        <f t="shared" si="3"/>
        <v>#DIV/0!</v>
      </c>
      <c r="G31" s="154"/>
      <c r="H31" s="153" t="e">
        <f t="shared" si="4"/>
        <v>#DIV/0!</v>
      </c>
      <c r="I31" s="153" t="e">
        <f t="shared" si="5"/>
        <v>#DIV/0!</v>
      </c>
      <c r="J31" s="153" t="e">
        <f t="shared" si="6"/>
        <v>#DIV/0!</v>
      </c>
      <c r="K31" s="153" t="e">
        <f t="shared" si="7"/>
        <v>#DIV/0!</v>
      </c>
      <c r="L31" s="153" t="e">
        <f t="shared" si="8"/>
        <v>#DIV/0!</v>
      </c>
      <c r="M31" s="153" t="e">
        <f t="shared" si="9"/>
        <v>#DIV/0!</v>
      </c>
      <c r="N31" s="154"/>
      <c r="O31" s="153" t="e">
        <f>O68/R68</f>
        <v>#DIV/0!</v>
      </c>
      <c r="P31" s="153" t="e">
        <f t="shared" si="11"/>
        <v>#DIV/0!</v>
      </c>
      <c r="Q31" s="153" t="e">
        <f t="shared" si="12"/>
        <v>#DIV/0!</v>
      </c>
      <c r="R31" s="153" t="e">
        <f t="shared" si="13"/>
        <v>#DIV/0!</v>
      </c>
      <c r="S31" s="154"/>
      <c r="T31" s="153" t="e">
        <f>T68/W68</f>
        <v>#DIV/0!</v>
      </c>
      <c r="U31" s="153" t="e">
        <f t="shared" si="15"/>
        <v>#DIV/0!</v>
      </c>
      <c r="V31" s="153" t="e">
        <f t="shared" si="16"/>
        <v>#DIV/0!</v>
      </c>
      <c r="W31" s="153" t="e">
        <f t="shared" si="17"/>
        <v>#DIV/0!</v>
      </c>
      <c r="X31" s="154"/>
      <c r="Y31" s="153" t="e">
        <f t="shared" si="33"/>
        <v>#DIV/0!</v>
      </c>
      <c r="Z31" s="154"/>
      <c r="AA31" s="153" t="e">
        <f t="shared" si="33"/>
        <v>#DIV/0!</v>
      </c>
      <c r="AB31" s="154"/>
      <c r="AC31" s="153" t="e">
        <f>AC68/AC68</f>
        <v>#DIV/0!</v>
      </c>
      <c r="AD31" s="154"/>
      <c r="AE31" s="153" t="e">
        <f>AE68/AE68</f>
        <v>#DIV/0!</v>
      </c>
      <c r="AF31" s="154"/>
      <c r="AG31" s="153" t="e">
        <f>AG68/AG68</f>
        <v>#DIV/0!</v>
      </c>
      <c r="AH31" s="154"/>
      <c r="AI31" s="153" t="e">
        <f>AI68/AI68</f>
        <v>#DIV/0!</v>
      </c>
    </row>
    <row r="32" spans="1:35">
      <c r="A32" s="71" t="s">
        <v>42</v>
      </c>
      <c r="C32" s="155"/>
      <c r="D32" s="155"/>
      <c r="E32" s="153"/>
      <c r="F32" s="153"/>
      <c r="G32" s="154"/>
      <c r="H32" s="153"/>
      <c r="I32" s="153"/>
      <c r="J32" s="153"/>
      <c r="K32" s="153"/>
      <c r="L32" s="153"/>
      <c r="M32" s="153"/>
      <c r="N32" s="154"/>
      <c r="O32" s="155"/>
      <c r="P32" s="153"/>
      <c r="Q32" s="153"/>
      <c r="R32" s="153"/>
      <c r="S32" s="154"/>
      <c r="T32" s="155"/>
      <c r="U32" s="153"/>
      <c r="V32" s="153"/>
      <c r="W32" s="153"/>
      <c r="X32" s="154"/>
      <c r="Y32" s="155"/>
      <c r="Z32" s="154"/>
      <c r="AA32" s="155"/>
      <c r="AB32" s="154"/>
      <c r="AC32" s="155"/>
      <c r="AD32" s="154"/>
      <c r="AE32" s="155"/>
      <c r="AF32" s="154"/>
      <c r="AG32" s="155"/>
      <c r="AH32" s="154"/>
      <c r="AI32" s="155"/>
    </row>
    <row r="33" spans="1:37">
      <c r="A33" s="73" t="s">
        <v>11</v>
      </c>
      <c r="C33" s="153" t="e">
        <f>C70/F70</f>
        <v>#DIV/0!</v>
      </c>
      <c r="D33" s="153" t="e">
        <f>D70/F70</f>
        <v>#DIV/0!</v>
      </c>
      <c r="E33" s="153" t="e">
        <f t="shared" si="2"/>
        <v>#DIV/0!</v>
      </c>
      <c r="F33" s="153" t="e">
        <f t="shared" si="3"/>
        <v>#DIV/0!</v>
      </c>
      <c r="G33" s="154"/>
      <c r="H33" s="153" t="e">
        <f t="shared" si="4"/>
        <v>#DIV/0!</v>
      </c>
      <c r="I33" s="153" t="e">
        <f t="shared" si="5"/>
        <v>#DIV/0!</v>
      </c>
      <c r="J33" s="153" t="e">
        <f t="shared" si="6"/>
        <v>#DIV/0!</v>
      </c>
      <c r="K33" s="153" t="e">
        <f t="shared" si="7"/>
        <v>#DIV/0!</v>
      </c>
      <c r="L33" s="153" t="e">
        <f t="shared" si="8"/>
        <v>#DIV/0!</v>
      </c>
      <c r="M33" s="153" t="e">
        <f t="shared" si="9"/>
        <v>#DIV/0!</v>
      </c>
      <c r="N33" s="154"/>
      <c r="O33" s="153" t="e">
        <f>O70/R70</f>
        <v>#DIV/0!</v>
      </c>
      <c r="P33" s="153" t="e">
        <f t="shared" si="11"/>
        <v>#DIV/0!</v>
      </c>
      <c r="Q33" s="153" t="e">
        <f t="shared" si="12"/>
        <v>#DIV/0!</v>
      </c>
      <c r="R33" s="153" t="e">
        <f t="shared" si="13"/>
        <v>#DIV/0!</v>
      </c>
      <c r="S33" s="154"/>
      <c r="T33" s="153" t="e">
        <f>T70/W70</f>
        <v>#DIV/0!</v>
      </c>
      <c r="U33" s="153" t="e">
        <f t="shared" si="15"/>
        <v>#DIV/0!</v>
      </c>
      <c r="V33" s="153" t="e">
        <f t="shared" si="16"/>
        <v>#DIV/0!</v>
      </c>
      <c r="W33" s="153" t="e">
        <f t="shared" si="17"/>
        <v>#DIV/0!</v>
      </c>
      <c r="X33" s="154"/>
      <c r="Y33" s="153" t="e">
        <f t="shared" ref="Y33:AA35" si="34">Y70/Y70</f>
        <v>#DIV/0!</v>
      </c>
      <c r="Z33" s="154"/>
      <c r="AA33" s="153" t="e">
        <f t="shared" si="34"/>
        <v>#DIV/0!</v>
      </c>
      <c r="AB33" s="154"/>
      <c r="AC33" s="153" t="e">
        <f>AC70/AC70</f>
        <v>#DIV/0!</v>
      </c>
      <c r="AD33" s="154"/>
      <c r="AE33" s="153" t="e">
        <f>AE70/AE70</f>
        <v>#DIV/0!</v>
      </c>
      <c r="AF33" s="154"/>
      <c r="AG33" s="153" t="e">
        <f>AG70/AG70</f>
        <v>#DIV/0!</v>
      </c>
      <c r="AH33" s="154"/>
      <c r="AI33" s="153" t="e">
        <f>AI70/AI70</f>
        <v>#DIV/0!</v>
      </c>
    </row>
    <row r="34" spans="1:37">
      <c r="A34" s="73" t="s">
        <v>20</v>
      </c>
      <c r="C34" s="153" t="e">
        <f>C71/F71</f>
        <v>#DIV/0!</v>
      </c>
      <c r="D34" s="153" t="e">
        <f>D71/F71</f>
        <v>#DIV/0!</v>
      </c>
      <c r="E34" s="153" t="e">
        <f t="shared" si="2"/>
        <v>#DIV/0!</v>
      </c>
      <c r="F34" s="153" t="e">
        <f t="shared" si="3"/>
        <v>#DIV/0!</v>
      </c>
      <c r="G34" s="154"/>
      <c r="H34" s="153" t="e">
        <f t="shared" si="4"/>
        <v>#DIV/0!</v>
      </c>
      <c r="I34" s="153" t="e">
        <f t="shared" si="5"/>
        <v>#DIV/0!</v>
      </c>
      <c r="J34" s="153" t="e">
        <f t="shared" si="6"/>
        <v>#DIV/0!</v>
      </c>
      <c r="K34" s="153" t="e">
        <f t="shared" si="7"/>
        <v>#DIV/0!</v>
      </c>
      <c r="L34" s="153" t="e">
        <f t="shared" si="8"/>
        <v>#DIV/0!</v>
      </c>
      <c r="M34" s="153" t="e">
        <f t="shared" si="9"/>
        <v>#DIV/0!</v>
      </c>
      <c r="N34" s="154"/>
      <c r="O34" s="153" t="e">
        <f>O71/R71</f>
        <v>#DIV/0!</v>
      </c>
      <c r="P34" s="153" t="e">
        <f t="shared" si="11"/>
        <v>#DIV/0!</v>
      </c>
      <c r="Q34" s="153" t="e">
        <f t="shared" si="12"/>
        <v>#DIV/0!</v>
      </c>
      <c r="R34" s="153" t="e">
        <f t="shared" si="13"/>
        <v>#DIV/0!</v>
      </c>
      <c r="S34" s="154"/>
      <c r="T34" s="153" t="e">
        <f>T71/W71</f>
        <v>#DIV/0!</v>
      </c>
      <c r="U34" s="153" t="e">
        <f t="shared" si="15"/>
        <v>#DIV/0!</v>
      </c>
      <c r="V34" s="153" t="e">
        <f t="shared" si="16"/>
        <v>#DIV/0!</v>
      </c>
      <c r="W34" s="153" t="e">
        <f t="shared" si="17"/>
        <v>#DIV/0!</v>
      </c>
      <c r="X34" s="154"/>
      <c r="Y34" s="153" t="e">
        <f t="shared" si="34"/>
        <v>#DIV/0!</v>
      </c>
      <c r="Z34" s="154"/>
      <c r="AA34" s="153" t="e">
        <f t="shared" si="34"/>
        <v>#DIV/0!</v>
      </c>
      <c r="AB34" s="154"/>
      <c r="AC34" s="153" t="e">
        <f>AC71/AC71</f>
        <v>#DIV/0!</v>
      </c>
      <c r="AD34" s="154"/>
      <c r="AE34" s="153" t="e">
        <f>AE71/AE71</f>
        <v>#DIV/0!</v>
      </c>
      <c r="AF34" s="154"/>
      <c r="AG34" s="153" t="e">
        <f>AG71/AG71</f>
        <v>#DIV/0!</v>
      </c>
      <c r="AH34" s="154"/>
      <c r="AI34" s="153" t="e">
        <f>AI71/AI71</f>
        <v>#DIV/0!</v>
      </c>
    </row>
    <row r="35" spans="1:37">
      <c r="A35" s="73" t="s">
        <v>24</v>
      </c>
      <c r="C35" s="153" t="e">
        <f>C72/F72</f>
        <v>#DIV/0!</v>
      </c>
      <c r="D35" s="153" t="e">
        <f>D72/F72</f>
        <v>#DIV/0!</v>
      </c>
      <c r="E35" s="153" t="e">
        <f t="shared" si="2"/>
        <v>#DIV/0!</v>
      </c>
      <c r="F35" s="153" t="e">
        <f t="shared" si="3"/>
        <v>#DIV/0!</v>
      </c>
      <c r="G35" s="154"/>
      <c r="H35" s="153" t="e">
        <f t="shared" si="4"/>
        <v>#DIV/0!</v>
      </c>
      <c r="I35" s="153" t="e">
        <f t="shared" si="5"/>
        <v>#DIV/0!</v>
      </c>
      <c r="J35" s="153" t="e">
        <f t="shared" si="6"/>
        <v>#DIV/0!</v>
      </c>
      <c r="K35" s="153" t="e">
        <f t="shared" si="7"/>
        <v>#DIV/0!</v>
      </c>
      <c r="L35" s="153" t="e">
        <f t="shared" si="8"/>
        <v>#DIV/0!</v>
      </c>
      <c r="M35" s="153" t="e">
        <f t="shared" si="9"/>
        <v>#DIV/0!</v>
      </c>
      <c r="N35" s="154"/>
      <c r="O35" s="153" t="e">
        <f>O72/R72</f>
        <v>#DIV/0!</v>
      </c>
      <c r="P35" s="153" t="e">
        <f t="shared" si="11"/>
        <v>#DIV/0!</v>
      </c>
      <c r="Q35" s="153" t="e">
        <f t="shared" si="12"/>
        <v>#DIV/0!</v>
      </c>
      <c r="R35" s="153" t="e">
        <f t="shared" si="13"/>
        <v>#DIV/0!</v>
      </c>
      <c r="S35" s="154"/>
      <c r="T35" s="153" t="e">
        <f>T72/W72</f>
        <v>#DIV/0!</v>
      </c>
      <c r="U35" s="153" t="e">
        <f t="shared" si="15"/>
        <v>#DIV/0!</v>
      </c>
      <c r="V35" s="153" t="e">
        <f t="shared" si="16"/>
        <v>#DIV/0!</v>
      </c>
      <c r="W35" s="153" t="e">
        <f t="shared" si="17"/>
        <v>#DIV/0!</v>
      </c>
      <c r="X35" s="154"/>
      <c r="Y35" s="153" t="e">
        <f t="shared" si="34"/>
        <v>#DIV/0!</v>
      </c>
      <c r="Z35" s="154"/>
      <c r="AA35" s="153" t="e">
        <f t="shared" si="34"/>
        <v>#DIV/0!</v>
      </c>
      <c r="AB35" s="154"/>
      <c r="AC35" s="153" t="e">
        <f>AC72/AC72</f>
        <v>#DIV/0!</v>
      </c>
      <c r="AD35" s="154"/>
      <c r="AE35" s="153" t="e">
        <f>AE72/AE72</f>
        <v>#DIV/0!</v>
      </c>
      <c r="AF35" s="154"/>
      <c r="AG35" s="153" t="e">
        <f>AG72/AG72</f>
        <v>#DIV/0!</v>
      </c>
      <c r="AH35" s="154"/>
      <c r="AI35" s="153" t="e">
        <f>AI72/AI72</f>
        <v>#DIV/0!</v>
      </c>
    </row>
    <row r="36" spans="1:37">
      <c r="A36" s="73" t="s">
        <v>25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7" s="1" customFormat="1" ht="14.25" customHeight="1">
      <c r="C37"/>
      <c r="D37"/>
      <c r="E37"/>
      <c r="F37"/>
    </row>
    <row r="38" spans="1:37" s="1" customFormat="1">
      <c r="A38" s="47" t="s">
        <v>216</v>
      </c>
      <c r="B38"/>
    </row>
    <row r="39" spans="1:37" ht="15" customHeight="1">
      <c r="A39" s="352" t="str">
        <f>"Frota por tipo de veículo e combustível - Junho/"&amp;A1&amp;""</f>
        <v>Frota por tipo de veículo e combustível - Junho/2023</v>
      </c>
      <c r="C39" s="429" t="s">
        <v>209</v>
      </c>
      <c r="D39" s="429"/>
      <c r="E39" s="429"/>
      <c r="F39" s="429"/>
      <c r="H39" s="429" t="s">
        <v>158</v>
      </c>
      <c r="I39" s="429"/>
      <c r="J39" s="429"/>
      <c r="K39" s="429"/>
      <c r="L39" s="429"/>
      <c r="M39" s="429"/>
      <c r="O39" s="429" t="s">
        <v>210</v>
      </c>
      <c r="P39" s="429"/>
      <c r="Q39" s="429"/>
      <c r="R39" s="429"/>
      <c r="T39" s="430" t="s">
        <v>211</v>
      </c>
      <c r="U39" s="431"/>
      <c r="V39" s="431"/>
      <c r="W39" s="432"/>
      <c r="Y39" s="90" t="s">
        <v>99</v>
      </c>
      <c r="AA39" s="90" t="s">
        <v>212</v>
      </c>
      <c r="AC39" s="90" t="s">
        <v>100</v>
      </c>
      <c r="AE39" s="89" t="s">
        <v>213</v>
      </c>
      <c r="AG39" s="89" t="s">
        <v>98</v>
      </c>
      <c r="AI39" s="89" t="s">
        <v>146</v>
      </c>
      <c r="AK39" s="427" t="s">
        <v>152</v>
      </c>
    </row>
    <row r="40" spans="1:37" ht="15" customHeight="1">
      <c r="A40" s="353"/>
      <c r="C40" s="90" t="s">
        <v>151</v>
      </c>
      <c r="D40" s="89" t="s">
        <v>214</v>
      </c>
      <c r="E40" s="90" t="s">
        <v>107</v>
      </c>
      <c r="F40" s="90" t="s">
        <v>215</v>
      </c>
      <c r="H40" s="90" t="s">
        <v>151</v>
      </c>
      <c r="I40" s="90" t="s">
        <v>108</v>
      </c>
      <c r="J40" s="90" t="s">
        <v>81</v>
      </c>
      <c r="K40" s="89" t="s">
        <v>214</v>
      </c>
      <c r="L40" s="90" t="s">
        <v>107</v>
      </c>
      <c r="M40" s="90" t="s">
        <v>215</v>
      </c>
      <c r="O40" s="90" t="s">
        <v>109</v>
      </c>
      <c r="P40" s="89" t="s">
        <v>214</v>
      </c>
      <c r="Q40" s="90" t="s">
        <v>107</v>
      </c>
      <c r="R40" s="90" t="s">
        <v>215</v>
      </c>
      <c r="T40" s="90" t="s">
        <v>109</v>
      </c>
      <c r="U40" s="89" t="s">
        <v>214</v>
      </c>
      <c r="V40" s="90" t="s">
        <v>107</v>
      </c>
      <c r="W40" s="90" t="s">
        <v>215</v>
      </c>
      <c r="Y40" s="90" t="s">
        <v>109</v>
      </c>
      <c r="AA40" s="90" t="s">
        <v>109</v>
      </c>
      <c r="AC40" s="90" t="s">
        <v>109</v>
      </c>
      <c r="AE40" s="90" t="s">
        <v>109</v>
      </c>
      <c r="AG40" s="90" t="s">
        <v>107</v>
      </c>
      <c r="AI40" s="90" t="s">
        <v>107</v>
      </c>
      <c r="AK40" s="428" t="s">
        <v>152</v>
      </c>
    </row>
    <row r="41" spans="1:37">
      <c r="A41" s="71" t="s">
        <v>37</v>
      </c>
      <c r="C41" s="190"/>
      <c r="D41" s="190"/>
      <c r="E41" s="190"/>
      <c r="F41" s="190"/>
      <c r="H41" s="190"/>
      <c r="I41" s="190"/>
      <c r="J41" s="190"/>
      <c r="K41" s="190"/>
      <c r="L41" s="190"/>
      <c r="M41" s="190"/>
      <c r="O41" s="190"/>
      <c r="P41" s="190"/>
      <c r="Q41" s="190"/>
      <c r="R41" s="190"/>
      <c r="T41" s="190"/>
      <c r="U41" s="190"/>
      <c r="V41" s="190"/>
      <c r="W41" s="190"/>
      <c r="Y41" s="190"/>
      <c r="AA41" s="190"/>
      <c r="AC41" s="190"/>
      <c r="AE41" s="190"/>
      <c r="AG41" s="190"/>
      <c r="AI41" s="190"/>
      <c r="AK41" s="190"/>
    </row>
    <row r="42" spans="1:37">
      <c r="A42" s="71" t="s">
        <v>38</v>
      </c>
      <c r="C42" s="190"/>
      <c r="D42" s="190"/>
      <c r="E42" s="190"/>
      <c r="F42" s="190"/>
      <c r="H42" s="190"/>
      <c r="I42" s="190"/>
      <c r="J42" s="190"/>
      <c r="K42" s="190"/>
      <c r="L42" s="190"/>
      <c r="M42" s="190"/>
      <c r="O42" s="190"/>
      <c r="P42" s="190"/>
      <c r="Q42" s="190"/>
      <c r="R42" s="190"/>
      <c r="T42" s="190"/>
      <c r="U42" s="190"/>
      <c r="V42" s="190"/>
      <c r="W42" s="190"/>
      <c r="Y42" s="190"/>
      <c r="AA42" s="190"/>
      <c r="AC42" s="190"/>
      <c r="AE42" s="190"/>
      <c r="AG42" s="190"/>
      <c r="AI42" s="190"/>
      <c r="AK42" s="190"/>
    </row>
    <row r="43" spans="1:37">
      <c r="A43" s="73" t="s">
        <v>23</v>
      </c>
      <c r="C43" s="314"/>
      <c r="D43" s="314"/>
      <c r="E43" s="314"/>
      <c r="F43" s="72"/>
      <c r="H43" s="314"/>
      <c r="I43" s="314"/>
      <c r="J43" s="314"/>
      <c r="K43" s="314"/>
      <c r="L43" s="314"/>
      <c r="M43" s="72"/>
      <c r="O43" s="314"/>
      <c r="P43" s="314"/>
      <c r="Q43" s="314"/>
      <c r="R43" s="72"/>
      <c r="T43" s="314"/>
      <c r="U43" s="314"/>
      <c r="V43" s="314"/>
      <c r="W43" s="72"/>
      <c r="Y43" s="314"/>
      <c r="AA43" s="314"/>
      <c r="AC43" s="314"/>
      <c r="AE43" s="314"/>
      <c r="AG43" s="314"/>
      <c r="AI43" s="314"/>
      <c r="AK43" s="72"/>
    </row>
    <row r="44" spans="1:37">
      <c r="A44" s="73" t="s">
        <v>15</v>
      </c>
      <c r="C44" s="314"/>
      <c r="D44" s="314"/>
      <c r="E44" s="314"/>
      <c r="F44" s="72"/>
      <c r="H44" s="314"/>
      <c r="I44" s="314"/>
      <c r="J44" s="314"/>
      <c r="K44" s="314"/>
      <c r="L44" s="314"/>
      <c r="M44" s="72"/>
      <c r="O44" s="314"/>
      <c r="P44" s="314"/>
      <c r="Q44" s="314"/>
      <c r="R44" s="72"/>
      <c r="T44" s="314"/>
      <c r="U44" s="314"/>
      <c r="V44" s="314"/>
      <c r="W44" s="72"/>
      <c r="Y44" s="314"/>
      <c r="AA44" s="314"/>
      <c r="AC44" s="314"/>
      <c r="AE44" s="314"/>
      <c r="AG44" s="314"/>
      <c r="AI44" s="314"/>
      <c r="AK44" s="72"/>
    </row>
    <row r="45" spans="1:37">
      <c r="A45" s="73" t="s">
        <v>16</v>
      </c>
      <c r="C45" s="314"/>
      <c r="D45" s="314"/>
      <c r="E45" s="314"/>
      <c r="F45" s="72"/>
      <c r="H45" s="314"/>
      <c r="I45" s="314"/>
      <c r="J45" s="314"/>
      <c r="K45" s="314"/>
      <c r="L45" s="314"/>
      <c r="M45" s="72"/>
      <c r="O45" s="314"/>
      <c r="P45" s="314"/>
      <c r="Q45" s="314"/>
      <c r="R45" s="72"/>
      <c r="T45" s="314"/>
      <c r="U45" s="314"/>
      <c r="V45" s="314"/>
      <c r="W45" s="72"/>
      <c r="Y45" s="314"/>
      <c r="AA45" s="314"/>
      <c r="AC45" s="314"/>
      <c r="AE45" s="314"/>
      <c r="AG45" s="314"/>
      <c r="AI45" s="314"/>
      <c r="AK45" s="72"/>
    </row>
    <row r="46" spans="1:37">
      <c r="A46" s="73" t="s">
        <v>28</v>
      </c>
      <c r="C46" s="314"/>
      <c r="D46" s="314"/>
      <c r="E46" s="314"/>
      <c r="F46" s="72"/>
      <c r="H46" s="314"/>
      <c r="I46" s="314"/>
      <c r="J46" s="314"/>
      <c r="K46" s="314"/>
      <c r="L46" s="314"/>
      <c r="M46" s="72"/>
      <c r="O46" s="314"/>
      <c r="P46" s="314"/>
      <c r="Q46" s="314"/>
      <c r="R46" s="72"/>
      <c r="T46" s="314"/>
      <c r="U46" s="314"/>
      <c r="V46" s="314"/>
      <c r="W46" s="72"/>
      <c r="Y46" s="314"/>
      <c r="AA46" s="314"/>
      <c r="AC46" s="314"/>
      <c r="AE46" s="314"/>
      <c r="AG46" s="314"/>
      <c r="AI46" s="314"/>
      <c r="AK46" s="72"/>
    </row>
    <row r="47" spans="1:37">
      <c r="A47" s="73" t="s">
        <v>19</v>
      </c>
      <c r="C47" s="314"/>
      <c r="D47" s="314"/>
      <c r="E47" s="314"/>
      <c r="F47" s="72"/>
      <c r="H47" s="314"/>
      <c r="I47" s="314"/>
      <c r="J47" s="314"/>
      <c r="K47" s="314"/>
      <c r="L47" s="314"/>
      <c r="M47" s="72"/>
      <c r="O47" s="314"/>
      <c r="P47" s="314"/>
      <c r="Q47" s="314"/>
      <c r="R47" s="72"/>
      <c r="T47" s="314"/>
      <c r="U47" s="314"/>
      <c r="V47" s="314"/>
      <c r="W47" s="72"/>
      <c r="Y47" s="314"/>
      <c r="AA47" s="314"/>
      <c r="AC47" s="314"/>
      <c r="AE47" s="314"/>
      <c r="AG47" s="314"/>
      <c r="AI47" s="314"/>
      <c r="AK47" s="72"/>
    </row>
    <row r="48" spans="1:37">
      <c r="A48" s="73" t="s">
        <v>17</v>
      </c>
      <c r="C48" s="314"/>
      <c r="D48" s="314"/>
      <c r="E48" s="314"/>
      <c r="F48" s="72"/>
      <c r="H48" s="314"/>
      <c r="I48" s="314"/>
      <c r="J48" s="314"/>
      <c r="K48" s="314"/>
      <c r="L48" s="314"/>
      <c r="M48" s="72"/>
      <c r="O48" s="314"/>
      <c r="P48" s="314"/>
      <c r="Q48" s="314"/>
      <c r="R48" s="72"/>
      <c r="T48" s="314"/>
      <c r="U48" s="314"/>
      <c r="V48" s="314"/>
      <c r="W48" s="72"/>
      <c r="Y48" s="314"/>
      <c r="AA48" s="314"/>
      <c r="AC48" s="314"/>
      <c r="AE48" s="314"/>
      <c r="AG48" s="314"/>
      <c r="AI48" s="314"/>
      <c r="AK48" s="72"/>
    </row>
    <row r="49" spans="1:37">
      <c r="A49" s="73" t="s">
        <v>29</v>
      </c>
      <c r="C49" s="314"/>
      <c r="D49" s="314"/>
      <c r="E49" s="314"/>
      <c r="F49" s="72"/>
      <c r="H49" s="314"/>
      <c r="I49" s="314"/>
      <c r="J49" s="314"/>
      <c r="K49" s="314"/>
      <c r="L49" s="314"/>
      <c r="M49" s="72"/>
      <c r="O49" s="314"/>
      <c r="P49" s="314"/>
      <c r="Q49" s="314"/>
      <c r="R49" s="72"/>
      <c r="T49" s="314"/>
      <c r="U49" s="314"/>
      <c r="V49" s="314"/>
      <c r="W49" s="72"/>
      <c r="Y49" s="314"/>
      <c r="AA49" s="314"/>
      <c r="AC49" s="314"/>
      <c r="AE49" s="314"/>
      <c r="AG49" s="314"/>
      <c r="AI49" s="314"/>
      <c r="AK49" s="72"/>
    </row>
    <row r="50" spans="1:37">
      <c r="A50" s="71" t="s">
        <v>39</v>
      </c>
      <c r="C50" s="190"/>
      <c r="D50" s="190"/>
      <c r="E50" s="190"/>
      <c r="F50" s="190"/>
      <c r="H50" s="190"/>
      <c r="I50" s="190"/>
      <c r="J50" s="190"/>
      <c r="K50" s="190"/>
      <c r="L50" s="190"/>
      <c r="M50" s="190"/>
      <c r="O50" s="190"/>
      <c r="P50" s="190"/>
      <c r="Q50" s="190"/>
      <c r="R50" s="190"/>
      <c r="T50" s="190"/>
      <c r="U50" s="190"/>
      <c r="V50" s="190"/>
      <c r="W50" s="190"/>
      <c r="Y50" s="190"/>
      <c r="AA50" s="190"/>
      <c r="AC50" s="190"/>
      <c r="AE50" s="190"/>
      <c r="AG50" s="190"/>
      <c r="AI50" s="190"/>
      <c r="AK50" s="190"/>
    </row>
    <row r="51" spans="1:37">
      <c r="A51" s="73" t="s">
        <v>35</v>
      </c>
      <c r="C51" s="314"/>
      <c r="D51" s="314"/>
      <c r="E51" s="314"/>
      <c r="F51" s="72"/>
      <c r="H51" s="314"/>
      <c r="I51" s="314"/>
      <c r="J51" s="314"/>
      <c r="K51" s="314"/>
      <c r="L51" s="314"/>
      <c r="M51" s="72"/>
      <c r="O51" s="314"/>
      <c r="P51" s="314"/>
      <c r="Q51" s="314"/>
      <c r="R51" s="72"/>
      <c r="T51" s="314"/>
      <c r="U51" s="314"/>
      <c r="V51" s="314"/>
      <c r="W51" s="72"/>
      <c r="Y51" s="314"/>
      <c r="AA51" s="314"/>
      <c r="AC51" s="314"/>
      <c r="AE51" s="314"/>
      <c r="AG51" s="314"/>
      <c r="AI51" s="314"/>
      <c r="AK51" s="72"/>
    </row>
    <row r="52" spans="1:37">
      <c r="A52" s="73" t="s">
        <v>31</v>
      </c>
      <c r="C52" s="314"/>
      <c r="D52" s="314"/>
      <c r="E52" s="314"/>
      <c r="F52" s="72"/>
      <c r="H52" s="314"/>
      <c r="I52" s="314"/>
      <c r="J52" s="314"/>
      <c r="K52" s="314"/>
      <c r="L52" s="314"/>
      <c r="M52" s="72"/>
      <c r="O52" s="314"/>
      <c r="P52" s="314"/>
      <c r="Q52" s="314"/>
      <c r="R52" s="72"/>
      <c r="T52" s="314"/>
      <c r="U52" s="314"/>
      <c r="V52" s="314"/>
      <c r="W52" s="72"/>
      <c r="Y52" s="314"/>
      <c r="AA52" s="314"/>
      <c r="AC52" s="314"/>
      <c r="AE52" s="314"/>
      <c r="AG52" s="314"/>
      <c r="AI52" s="314"/>
      <c r="AK52" s="72"/>
    </row>
    <row r="53" spans="1:37">
      <c r="A53" s="73" t="s">
        <v>27</v>
      </c>
      <c r="C53" s="314"/>
      <c r="D53" s="314"/>
      <c r="E53" s="314"/>
      <c r="F53" s="72"/>
      <c r="H53" s="314"/>
      <c r="I53" s="314"/>
      <c r="J53" s="314"/>
      <c r="K53" s="314"/>
      <c r="L53" s="314"/>
      <c r="M53" s="72"/>
      <c r="O53" s="314"/>
      <c r="P53" s="314"/>
      <c r="Q53" s="314"/>
      <c r="R53" s="72"/>
      <c r="T53" s="314"/>
      <c r="U53" s="314"/>
      <c r="V53" s="314"/>
      <c r="W53" s="72"/>
      <c r="Y53" s="314"/>
      <c r="AA53" s="314"/>
      <c r="AC53" s="314"/>
      <c r="AE53" s="314"/>
      <c r="AG53" s="314"/>
      <c r="AI53" s="314"/>
      <c r="AK53" s="72"/>
    </row>
    <row r="54" spans="1:37">
      <c r="A54" s="73" t="s">
        <v>33</v>
      </c>
      <c r="C54" s="314"/>
      <c r="D54" s="314"/>
      <c r="E54" s="314"/>
      <c r="F54" s="72"/>
      <c r="H54" s="314"/>
      <c r="I54" s="314"/>
      <c r="J54" s="314"/>
      <c r="K54" s="314"/>
      <c r="L54" s="314"/>
      <c r="M54" s="72"/>
      <c r="O54" s="314"/>
      <c r="P54" s="314"/>
      <c r="Q54" s="314"/>
      <c r="R54" s="72"/>
      <c r="T54" s="314"/>
      <c r="U54" s="314"/>
      <c r="V54" s="314"/>
      <c r="W54" s="72"/>
      <c r="Y54" s="314"/>
      <c r="AA54" s="314"/>
      <c r="AC54" s="314"/>
      <c r="AE54" s="314"/>
      <c r="AG54" s="314"/>
      <c r="AI54" s="314"/>
      <c r="AK54" s="72"/>
    </row>
    <row r="55" spans="1:37">
      <c r="A55" s="73" t="s">
        <v>34</v>
      </c>
      <c r="C55" s="314"/>
      <c r="D55" s="314"/>
      <c r="E55" s="314"/>
      <c r="F55" s="72"/>
      <c r="H55" s="314"/>
      <c r="I55" s="314"/>
      <c r="J55" s="314"/>
      <c r="K55" s="314"/>
      <c r="L55" s="314"/>
      <c r="M55" s="72"/>
      <c r="O55" s="314"/>
      <c r="P55" s="314"/>
      <c r="Q55" s="314"/>
      <c r="R55" s="72"/>
      <c r="T55" s="314"/>
      <c r="U55" s="314"/>
      <c r="V55" s="314"/>
      <c r="W55" s="72"/>
      <c r="Y55" s="314"/>
      <c r="AA55" s="314"/>
      <c r="AC55" s="314"/>
      <c r="AE55" s="314"/>
      <c r="AG55" s="314"/>
      <c r="AI55" s="314"/>
      <c r="AK55" s="72"/>
    </row>
    <row r="56" spans="1:37">
      <c r="A56" s="73" t="s">
        <v>30</v>
      </c>
      <c r="C56" s="314"/>
      <c r="D56" s="314"/>
      <c r="E56" s="314"/>
      <c r="F56" s="72"/>
      <c r="H56" s="314"/>
      <c r="I56" s="314"/>
      <c r="J56" s="314"/>
      <c r="K56" s="314"/>
      <c r="L56" s="314"/>
      <c r="M56" s="72"/>
      <c r="O56" s="314"/>
      <c r="P56" s="314"/>
      <c r="Q56" s="314"/>
      <c r="R56" s="72"/>
      <c r="T56" s="314"/>
      <c r="U56" s="314"/>
      <c r="V56" s="314"/>
      <c r="W56" s="72"/>
      <c r="Y56" s="314"/>
      <c r="AA56" s="314"/>
      <c r="AC56" s="314"/>
      <c r="AE56" s="314"/>
      <c r="AG56" s="314"/>
      <c r="AI56" s="314"/>
      <c r="AK56" s="72"/>
    </row>
    <row r="57" spans="1:37">
      <c r="A57" s="73" t="s">
        <v>36</v>
      </c>
      <c r="C57" s="314"/>
      <c r="D57" s="314"/>
      <c r="E57" s="314"/>
      <c r="F57" s="72"/>
      <c r="H57" s="314"/>
      <c r="I57" s="314"/>
      <c r="J57" s="314"/>
      <c r="K57" s="314"/>
      <c r="L57" s="314"/>
      <c r="M57" s="72"/>
      <c r="O57" s="314"/>
      <c r="P57" s="314"/>
      <c r="Q57" s="314"/>
      <c r="R57" s="72"/>
      <c r="T57" s="314"/>
      <c r="U57" s="314"/>
      <c r="V57" s="314"/>
      <c r="W57" s="72"/>
      <c r="Y57" s="314"/>
      <c r="AA57" s="314"/>
      <c r="AC57" s="314"/>
      <c r="AE57" s="314"/>
      <c r="AG57" s="314"/>
      <c r="AI57" s="314"/>
      <c r="AK57" s="72"/>
    </row>
    <row r="58" spans="1:37">
      <c r="A58" s="73" t="s">
        <v>21</v>
      </c>
      <c r="C58" s="314"/>
      <c r="D58" s="314"/>
      <c r="E58" s="314"/>
      <c r="F58" s="72"/>
      <c r="H58" s="314"/>
      <c r="I58" s="314"/>
      <c r="J58" s="314"/>
      <c r="K58" s="314"/>
      <c r="L58" s="314"/>
      <c r="M58" s="72"/>
      <c r="O58" s="314"/>
      <c r="P58" s="314"/>
      <c r="Q58" s="314"/>
      <c r="R58" s="72"/>
      <c r="T58" s="314"/>
      <c r="U58" s="314"/>
      <c r="V58" s="314"/>
      <c r="W58" s="72"/>
      <c r="Y58" s="314"/>
      <c r="AA58" s="314"/>
      <c r="AC58" s="314"/>
      <c r="AE58" s="314"/>
      <c r="AG58" s="314"/>
      <c r="AI58" s="314"/>
      <c r="AK58" s="72"/>
    </row>
    <row r="59" spans="1:37">
      <c r="A59" s="73" t="s">
        <v>32</v>
      </c>
      <c r="C59" s="314"/>
      <c r="D59" s="314"/>
      <c r="E59" s="314"/>
      <c r="F59" s="72"/>
      <c r="H59" s="314"/>
      <c r="I59" s="314"/>
      <c r="J59" s="314"/>
      <c r="K59" s="314"/>
      <c r="L59" s="314"/>
      <c r="M59" s="72"/>
      <c r="O59" s="314"/>
      <c r="P59" s="314"/>
      <c r="Q59" s="314"/>
      <c r="R59" s="72"/>
      <c r="T59" s="314"/>
      <c r="U59" s="314"/>
      <c r="V59" s="314"/>
      <c r="W59" s="72"/>
      <c r="Y59" s="314"/>
      <c r="AA59" s="314"/>
      <c r="AC59" s="314"/>
      <c r="AE59" s="314"/>
      <c r="AG59" s="314"/>
      <c r="AI59" s="314"/>
      <c r="AK59" s="72"/>
    </row>
    <row r="60" spans="1:37">
      <c r="A60" s="75" t="s">
        <v>40</v>
      </c>
      <c r="C60" s="190"/>
      <c r="D60" s="190"/>
      <c r="E60" s="190"/>
      <c r="F60" s="190"/>
      <c r="H60" s="190"/>
      <c r="I60" s="190"/>
      <c r="J60" s="190"/>
      <c r="K60" s="190"/>
      <c r="L60" s="190"/>
      <c r="M60" s="190"/>
      <c r="O60" s="190"/>
      <c r="P60" s="190"/>
      <c r="Q60" s="190"/>
      <c r="R60" s="190"/>
      <c r="T60" s="190"/>
      <c r="U60" s="190"/>
      <c r="V60" s="190"/>
      <c r="W60" s="190"/>
      <c r="Y60" s="190"/>
      <c r="AA60" s="190"/>
      <c r="AC60" s="190"/>
      <c r="AE60" s="190"/>
      <c r="AG60" s="190"/>
      <c r="AI60" s="190"/>
      <c r="AK60" s="190"/>
    </row>
    <row r="61" spans="1:37">
      <c r="A61" s="73" t="s">
        <v>26</v>
      </c>
      <c r="C61" s="314"/>
      <c r="D61" s="314"/>
      <c r="E61" s="314"/>
      <c r="F61" s="72"/>
      <c r="H61" s="314"/>
      <c r="I61" s="314"/>
      <c r="J61" s="314"/>
      <c r="K61" s="314"/>
      <c r="L61" s="314"/>
      <c r="M61" s="72"/>
      <c r="O61" s="314"/>
      <c r="P61" s="314"/>
      <c r="Q61" s="314"/>
      <c r="R61" s="72"/>
      <c r="T61" s="314"/>
      <c r="U61" s="314"/>
      <c r="V61" s="314"/>
      <c r="W61" s="72"/>
      <c r="Y61" s="314"/>
      <c r="AA61" s="314"/>
      <c r="AC61" s="314"/>
      <c r="AE61" s="314"/>
      <c r="AG61" s="314"/>
      <c r="AI61" s="314"/>
      <c r="AK61" s="72"/>
    </row>
    <row r="62" spans="1:37">
      <c r="A62" s="73" t="s">
        <v>18</v>
      </c>
      <c r="C62" s="314"/>
      <c r="D62" s="314"/>
      <c r="E62" s="314"/>
      <c r="F62" s="72"/>
      <c r="H62" s="314"/>
      <c r="I62" s="314"/>
      <c r="J62" s="314"/>
      <c r="K62" s="314"/>
      <c r="L62" s="314"/>
      <c r="M62" s="72"/>
      <c r="O62" s="314"/>
      <c r="P62" s="314"/>
      <c r="Q62" s="314"/>
      <c r="R62" s="72"/>
      <c r="T62" s="314"/>
      <c r="U62" s="314"/>
      <c r="V62" s="314"/>
      <c r="W62" s="72"/>
      <c r="Y62" s="314"/>
      <c r="AA62" s="314"/>
      <c r="AC62" s="314"/>
      <c r="AE62" s="314"/>
      <c r="AG62" s="314"/>
      <c r="AI62" s="314"/>
      <c r="AK62" s="72"/>
    </row>
    <row r="63" spans="1:37">
      <c r="A63" s="73" t="s">
        <v>12</v>
      </c>
      <c r="C63" s="314"/>
      <c r="D63" s="314"/>
      <c r="E63" s="314"/>
      <c r="F63" s="72"/>
      <c r="H63" s="314"/>
      <c r="I63" s="314"/>
      <c r="J63" s="314"/>
      <c r="K63" s="314"/>
      <c r="L63" s="314"/>
      <c r="M63" s="72"/>
      <c r="O63" s="314"/>
      <c r="P63" s="314"/>
      <c r="Q63" s="314"/>
      <c r="R63" s="72"/>
      <c r="T63" s="314"/>
      <c r="U63" s="314"/>
      <c r="V63" s="314"/>
      <c r="W63" s="72"/>
      <c r="Y63" s="314"/>
      <c r="AA63" s="314"/>
      <c r="AC63" s="314"/>
      <c r="AE63" s="314"/>
      <c r="AG63" s="314"/>
      <c r="AI63" s="314"/>
      <c r="AK63" s="72"/>
    </row>
    <row r="64" spans="1:37">
      <c r="A64" s="73" t="s">
        <v>10</v>
      </c>
      <c r="C64" s="314"/>
      <c r="D64" s="314"/>
      <c r="E64" s="314"/>
      <c r="F64" s="72"/>
      <c r="H64" s="314"/>
      <c r="I64" s="314"/>
      <c r="J64" s="314"/>
      <c r="K64" s="314"/>
      <c r="L64" s="314"/>
      <c r="M64" s="72"/>
      <c r="O64" s="314"/>
      <c r="P64" s="314"/>
      <c r="Q64" s="314"/>
      <c r="R64" s="72"/>
      <c r="T64" s="314"/>
      <c r="U64" s="314"/>
      <c r="V64" s="314"/>
      <c r="W64" s="72"/>
      <c r="Y64" s="314"/>
      <c r="AA64" s="314"/>
      <c r="AC64" s="314"/>
      <c r="AE64" s="314"/>
      <c r="AG64" s="314"/>
      <c r="AI64" s="314"/>
      <c r="AK64" s="72"/>
    </row>
    <row r="65" spans="1:37">
      <c r="A65" s="71" t="s">
        <v>41</v>
      </c>
      <c r="C65" s="190"/>
      <c r="D65" s="190"/>
      <c r="E65" s="190"/>
      <c r="F65" s="190"/>
      <c r="H65" s="190"/>
      <c r="I65" s="190"/>
      <c r="J65" s="190"/>
      <c r="K65" s="190"/>
      <c r="L65" s="190"/>
      <c r="M65" s="190"/>
      <c r="O65" s="190"/>
      <c r="P65" s="190"/>
      <c r="Q65" s="190"/>
      <c r="R65" s="190"/>
      <c r="T65" s="190"/>
      <c r="U65" s="190"/>
      <c r="V65" s="190"/>
      <c r="W65" s="190"/>
      <c r="Y65" s="190"/>
      <c r="AA65" s="190"/>
      <c r="AC65" s="190"/>
      <c r="AE65" s="190"/>
      <c r="AG65" s="190"/>
      <c r="AI65" s="190"/>
      <c r="AK65" s="190"/>
    </row>
    <row r="66" spans="1:37">
      <c r="A66" s="73" t="s">
        <v>22</v>
      </c>
      <c r="C66" s="314"/>
      <c r="D66" s="314"/>
      <c r="E66" s="314"/>
      <c r="F66" s="72"/>
      <c r="H66" s="314"/>
      <c r="I66" s="314"/>
      <c r="J66" s="314"/>
      <c r="K66" s="314"/>
      <c r="L66" s="314"/>
      <c r="M66" s="72"/>
      <c r="O66" s="314"/>
      <c r="P66" s="314"/>
      <c r="Q66" s="314"/>
      <c r="R66" s="72"/>
      <c r="T66" s="314"/>
      <c r="U66" s="314"/>
      <c r="V66" s="314"/>
      <c r="W66" s="72"/>
      <c r="Y66" s="314"/>
      <c r="AA66" s="314"/>
      <c r="AC66" s="314"/>
      <c r="AE66" s="314"/>
      <c r="AG66" s="314"/>
      <c r="AI66" s="314"/>
      <c r="AK66" s="72"/>
    </row>
    <row r="67" spans="1:37">
      <c r="A67" s="73" t="s">
        <v>13</v>
      </c>
      <c r="C67" s="314"/>
      <c r="D67" s="314"/>
      <c r="E67" s="314"/>
      <c r="F67" s="72"/>
      <c r="H67" s="314"/>
      <c r="I67" s="314"/>
      <c r="J67" s="314"/>
      <c r="K67" s="314"/>
      <c r="L67" s="314"/>
      <c r="M67" s="72"/>
      <c r="O67" s="314"/>
      <c r="P67" s="314"/>
      <c r="Q67" s="314"/>
      <c r="R67" s="72"/>
      <c r="T67" s="314"/>
      <c r="U67" s="314"/>
      <c r="V67" s="314"/>
      <c r="W67" s="72"/>
      <c r="Y67" s="314"/>
      <c r="AA67" s="314"/>
      <c r="AC67" s="314"/>
      <c r="AE67" s="314"/>
      <c r="AG67" s="314"/>
      <c r="AI67" s="314"/>
      <c r="AK67" s="72"/>
    </row>
    <row r="68" spans="1:37">
      <c r="A68" s="73" t="s">
        <v>14</v>
      </c>
      <c r="C68" s="314"/>
      <c r="D68" s="314"/>
      <c r="E68" s="314"/>
      <c r="F68" s="72"/>
      <c r="H68" s="314"/>
      <c r="I68" s="314"/>
      <c r="J68" s="314"/>
      <c r="K68" s="314"/>
      <c r="L68" s="314"/>
      <c r="M68" s="72"/>
      <c r="O68" s="314"/>
      <c r="P68" s="314"/>
      <c r="Q68" s="314"/>
      <c r="R68" s="72"/>
      <c r="T68" s="314"/>
      <c r="U68" s="314"/>
      <c r="V68" s="314"/>
      <c r="W68" s="72"/>
      <c r="Y68" s="314"/>
      <c r="AA68" s="314"/>
      <c r="AC68" s="314"/>
      <c r="AE68" s="314"/>
      <c r="AG68" s="314"/>
      <c r="AI68" s="314"/>
      <c r="AK68" s="72"/>
    </row>
    <row r="69" spans="1:37">
      <c r="A69" s="71" t="s">
        <v>42</v>
      </c>
      <c r="C69" s="190"/>
      <c r="D69" s="190"/>
      <c r="E69" s="190"/>
      <c r="F69" s="190"/>
      <c r="H69" s="190"/>
      <c r="I69" s="190"/>
      <c r="J69" s="190"/>
      <c r="K69" s="190"/>
      <c r="L69" s="190"/>
      <c r="M69" s="190"/>
      <c r="O69" s="190"/>
      <c r="P69" s="190"/>
      <c r="Q69" s="190"/>
      <c r="R69" s="190"/>
      <c r="T69" s="190"/>
      <c r="U69" s="190"/>
      <c r="V69" s="190"/>
      <c r="W69" s="190"/>
      <c r="Y69" s="190"/>
      <c r="AA69" s="190"/>
      <c r="AC69" s="190"/>
      <c r="AE69" s="190"/>
      <c r="AG69" s="190"/>
      <c r="AI69" s="190"/>
      <c r="AK69" s="190"/>
    </row>
    <row r="70" spans="1:37">
      <c r="A70" s="73" t="s">
        <v>11</v>
      </c>
      <c r="C70" s="314"/>
      <c r="D70" s="314"/>
      <c r="E70" s="314"/>
      <c r="F70" s="72"/>
      <c r="H70" s="314"/>
      <c r="I70" s="314"/>
      <c r="J70" s="314"/>
      <c r="K70" s="314"/>
      <c r="L70" s="314"/>
      <c r="M70" s="72"/>
      <c r="O70" s="314"/>
      <c r="P70" s="314"/>
      <c r="Q70" s="314"/>
      <c r="R70" s="72"/>
      <c r="T70" s="314"/>
      <c r="U70" s="314"/>
      <c r="V70" s="314"/>
      <c r="W70" s="72"/>
      <c r="Y70" s="314"/>
      <c r="AA70" s="314"/>
      <c r="AC70" s="314"/>
      <c r="AE70" s="314"/>
      <c r="AG70" s="314"/>
      <c r="AI70" s="314"/>
      <c r="AK70" s="72"/>
    </row>
    <row r="71" spans="1:37">
      <c r="A71" s="73" t="s">
        <v>20</v>
      </c>
      <c r="C71" s="314"/>
      <c r="D71" s="314"/>
      <c r="E71" s="314"/>
      <c r="F71" s="72"/>
      <c r="H71" s="314"/>
      <c r="I71" s="314"/>
      <c r="J71" s="314"/>
      <c r="K71" s="314"/>
      <c r="L71" s="314"/>
      <c r="M71" s="72"/>
      <c r="O71" s="314"/>
      <c r="P71" s="314"/>
      <c r="Q71" s="314"/>
      <c r="R71" s="72"/>
      <c r="T71" s="314"/>
      <c r="U71" s="314"/>
      <c r="V71" s="314"/>
      <c r="W71" s="72"/>
      <c r="Y71" s="314"/>
      <c r="AA71" s="314"/>
      <c r="AC71" s="314"/>
      <c r="AE71" s="314"/>
      <c r="AG71" s="314"/>
      <c r="AI71" s="314"/>
      <c r="AK71" s="72"/>
    </row>
    <row r="72" spans="1:37">
      <c r="A72" s="73" t="s">
        <v>24</v>
      </c>
      <c r="C72" s="314"/>
      <c r="D72" s="314"/>
      <c r="E72" s="314"/>
      <c r="F72" s="72"/>
      <c r="H72" s="314"/>
      <c r="I72" s="314"/>
      <c r="J72" s="314"/>
      <c r="K72" s="314"/>
      <c r="L72" s="314"/>
      <c r="M72" s="72"/>
      <c r="O72" s="314"/>
      <c r="P72" s="314"/>
      <c r="Q72" s="314"/>
      <c r="R72" s="72"/>
      <c r="T72" s="314"/>
      <c r="U72" s="314"/>
      <c r="V72" s="314"/>
      <c r="W72" s="72"/>
      <c r="Y72" s="314"/>
      <c r="AA72" s="314"/>
      <c r="AC72" s="314"/>
      <c r="AE72" s="314"/>
      <c r="AG72" s="314"/>
      <c r="AI72" s="314"/>
      <c r="AK72" s="72"/>
    </row>
    <row r="73" spans="1:37">
      <c r="A73" s="73" t="s">
        <v>25</v>
      </c>
      <c r="C73" s="314"/>
      <c r="D73" s="314"/>
      <c r="E73" s="314"/>
      <c r="F73" s="72"/>
      <c r="H73" s="314"/>
      <c r="I73" s="314"/>
      <c r="J73" s="314"/>
      <c r="K73" s="314"/>
      <c r="L73" s="314"/>
      <c r="M73" s="72"/>
      <c r="O73" s="314"/>
      <c r="P73" s="314"/>
      <c r="Q73" s="314"/>
      <c r="R73" s="72"/>
      <c r="T73" s="314"/>
      <c r="U73" s="314"/>
      <c r="V73" s="314"/>
      <c r="W73" s="72"/>
      <c r="Y73" s="314"/>
      <c r="AA73" s="314"/>
      <c r="AC73" s="314"/>
      <c r="AE73" s="314"/>
      <c r="AG73" s="314"/>
      <c r="AI73" s="314"/>
      <c r="AK73" s="72"/>
    </row>
  </sheetData>
  <mergeCells count="11">
    <mergeCell ref="AK39:AK40"/>
    <mergeCell ref="A2:A3"/>
    <mergeCell ref="A39:A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AK73"/>
  <sheetViews>
    <sheetView showGridLines="0" topLeftCell="A23" workbookViewId="0">
      <pane xSplit="1" topLeftCell="Q1" activePane="topRight" state="frozen"/>
      <selection pane="topRight" activeCell="AI35" sqref="AI35:AI36"/>
    </sheetView>
  </sheetViews>
  <sheetFormatPr defaultRowHeight="15"/>
  <cols>
    <col min="1" max="1" width="28.85546875" style="1" customWidth="1"/>
    <col min="2" max="2" width="2.7109375" customWidth="1"/>
    <col min="3" max="4" width="10.5703125" bestFit="1" customWidth="1"/>
    <col min="5" max="5" width="10.5703125" customWidth="1"/>
    <col min="6" max="6" width="11.7109375" bestFit="1" customWidth="1"/>
    <col min="7" max="7" width="3.85546875" customWidth="1"/>
    <col min="8" max="8" width="10.140625" bestFit="1" customWidth="1"/>
    <col min="9" max="9" width="10.5703125" customWidth="1"/>
    <col min="10" max="11" width="9.85546875" customWidth="1"/>
    <col min="12" max="12" width="11" customWidth="1"/>
    <col min="13" max="13" width="10.140625" bestFit="1" customWidth="1"/>
    <col min="14" max="14" width="3.5703125" customWidth="1"/>
    <col min="19" max="19" width="3.28515625" customWidth="1"/>
    <col min="24" max="24" width="3.5703125" customWidth="1"/>
    <col min="25" max="25" width="10.28515625" bestFit="1" customWidth="1"/>
    <col min="26" max="26" width="3.85546875" customWidth="1"/>
    <col min="27" max="27" width="17.28515625" bestFit="1" customWidth="1"/>
    <col min="28" max="28" width="2.28515625" customWidth="1"/>
    <col min="29" max="29" width="8.140625" bestFit="1" customWidth="1"/>
    <col min="30" max="30" width="3.7109375" customWidth="1"/>
    <col min="31" max="31" width="13.140625" bestFit="1" customWidth="1"/>
    <col min="32" max="32" width="3.42578125" customWidth="1"/>
    <col min="33" max="33" width="12" bestFit="1" customWidth="1"/>
    <col min="34" max="34" width="4.5703125" customWidth="1"/>
    <col min="35" max="35" width="10" bestFit="1" customWidth="1"/>
    <col min="36" max="36" width="5.85546875" customWidth="1"/>
    <col min="37" max="37" width="11.140625" bestFit="1" customWidth="1"/>
  </cols>
  <sheetData>
    <row r="1" spans="1:35">
      <c r="A1" s="309">
        <v>2022</v>
      </c>
    </row>
    <row r="2" spans="1:35" s="195" customFormat="1" ht="38.25" customHeight="1">
      <c r="A2" s="352" t="str">
        <f>"% da Frota por tipo de veículo e combustível Junho/"&amp;A1&amp;""</f>
        <v>% da Frota por tipo de veículo e combustível Junho/2022</v>
      </c>
      <c r="C2" s="429" t="s">
        <v>209</v>
      </c>
      <c r="D2" s="429"/>
      <c r="E2" s="429"/>
      <c r="F2" s="429"/>
      <c r="H2" s="429" t="s">
        <v>158</v>
      </c>
      <c r="I2" s="429"/>
      <c r="J2" s="429"/>
      <c r="K2" s="429"/>
      <c r="L2" s="429"/>
      <c r="M2" s="429"/>
      <c r="O2" s="430" t="s">
        <v>210</v>
      </c>
      <c r="P2" s="431"/>
      <c r="Q2" s="431"/>
      <c r="R2" s="432"/>
      <c r="T2" s="430" t="s">
        <v>211</v>
      </c>
      <c r="U2" s="431"/>
      <c r="V2" s="431"/>
      <c r="W2" s="432"/>
      <c r="Y2" s="90" t="s">
        <v>99</v>
      </c>
      <c r="AA2" s="90" t="s">
        <v>212</v>
      </c>
      <c r="AC2" s="90" t="s">
        <v>100</v>
      </c>
      <c r="AE2" s="90" t="s">
        <v>213</v>
      </c>
      <c r="AG2" s="90" t="s">
        <v>98</v>
      </c>
      <c r="AI2" s="90" t="s">
        <v>146</v>
      </c>
    </row>
    <row r="3" spans="1:35" ht="15.75">
      <c r="A3" s="353"/>
      <c r="C3" s="90" t="s">
        <v>151</v>
      </c>
      <c r="D3" s="90" t="s">
        <v>214</v>
      </c>
      <c r="E3" s="90" t="s">
        <v>107</v>
      </c>
      <c r="F3" s="90" t="s">
        <v>215</v>
      </c>
      <c r="H3" s="90" t="s">
        <v>151</v>
      </c>
      <c r="I3" s="90" t="s">
        <v>108</v>
      </c>
      <c r="J3" s="90" t="s">
        <v>81</v>
      </c>
      <c r="K3" s="90" t="s">
        <v>214</v>
      </c>
      <c r="L3" s="90" t="s">
        <v>107</v>
      </c>
      <c r="M3" s="90" t="s">
        <v>215</v>
      </c>
      <c r="O3" s="90" t="s">
        <v>109</v>
      </c>
      <c r="P3" s="90" t="s">
        <v>214</v>
      </c>
      <c r="Q3" s="90" t="s">
        <v>107</v>
      </c>
      <c r="R3" s="90" t="s">
        <v>215</v>
      </c>
      <c r="T3" s="90" t="s">
        <v>109</v>
      </c>
      <c r="U3" s="90" t="s">
        <v>214</v>
      </c>
      <c r="V3" s="90" t="s">
        <v>107</v>
      </c>
      <c r="W3" s="90" t="s">
        <v>215</v>
      </c>
      <c r="Y3" s="90" t="s">
        <v>109</v>
      </c>
      <c r="AA3" s="90" t="s">
        <v>109</v>
      </c>
      <c r="AC3" s="90" t="s">
        <v>109</v>
      </c>
      <c r="AE3" s="90" t="s">
        <v>109</v>
      </c>
      <c r="AG3" s="90" t="s">
        <v>107</v>
      </c>
      <c r="AI3" s="90" t="s">
        <v>107</v>
      </c>
    </row>
    <row r="4" spans="1:35">
      <c r="A4" s="71" t="s">
        <v>37</v>
      </c>
      <c r="C4" s="114"/>
      <c r="D4" s="114"/>
      <c r="E4" s="114"/>
      <c r="F4" s="113"/>
      <c r="H4" s="72"/>
      <c r="I4" s="72"/>
      <c r="J4" s="72"/>
      <c r="K4" s="72"/>
      <c r="L4" s="72"/>
      <c r="M4" s="72"/>
      <c r="O4" s="72"/>
      <c r="P4" s="72"/>
      <c r="Q4" s="72"/>
      <c r="R4" s="72"/>
      <c r="T4" s="72"/>
      <c r="U4" s="72"/>
      <c r="V4" s="72"/>
      <c r="W4" s="72"/>
      <c r="Y4" s="72"/>
      <c r="AA4" s="72"/>
      <c r="AC4" s="72"/>
      <c r="AE4" s="72"/>
      <c r="AG4" s="72"/>
      <c r="AI4" s="72"/>
    </row>
    <row r="5" spans="1:35">
      <c r="A5" s="71" t="s">
        <v>38</v>
      </c>
      <c r="C5" s="114"/>
      <c r="D5" s="114"/>
      <c r="E5" s="114"/>
      <c r="F5" s="113"/>
      <c r="H5" s="72"/>
      <c r="I5" s="72"/>
      <c r="J5" s="72"/>
      <c r="K5" s="72"/>
      <c r="L5" s="72"/>
      <c r="M5" s="72"/>
      <c r="O5" s="72"/>
      <c r="P5" s="72"/>
      <c r="Q5" s="72"/>
      <c r="R5" s="72"/>
      <c r="T5" s="72"/>
      <c r="U5" s="72"/>
      <c r="V5" s="72"/>
      <c r="W5" s="72"/>
      <c r="Y5" s="72"/>
      <c r="AA5" s="72"/>
      <c r="AC5" s="72"/>
      <c r="AE5" s="72"/>
      <c r="AG5" s="72"/>
      <c r="AI5" s="72"/>
    </row>
    <row r="6" spans="1:35">
      <c r="A6" s="73" t="s">
        <v>23</v>
      </c>
      <c r="C6" s="153">
        <f>C43/F43</f>
        <v>0.99861222542663231</v>
      </c>
      <c r="D6" s="153">
        <f>D43/F43</f>
        <v>1.3877745733677145E-3</v>
      </c>
      <c r="E6" s="153">
        <f>E43/F43</f>
        <v>0</v>
      </c>
      <c r="F6" s="153">
        <f>C6+D6+E6</f>
        <v>1</v>
      </c>
      <c r="G6" s="154"/>
      <c r="H6" s="153">
        <f>H43/M43</f>
        <v>0.96212525435324003</v>
      </c>
      <c r="I6" s="153">
        <f>I43/M43</f>
        <v>3.6277791059048527E-2</v>
      </c>
      <c r="J6" s="153">
        <f>J43/M43</f>
        <v>2.091800143437724E-4</v>
      </c>
      <c r="K6" s="153">
        <f>K43/M43</f>
        <v>1.3877745733676906E-3</v>
      </c>
      <c r="L6" s="153">
        <f>L43/M43</f>
        <v>0</v>
      </c>
      <c r="M6" s="153">
        <f>J6+L6+I6+H6+K6</f>
        <v>1</v>
      </c>
      <c r="N6" s="154"/>
      <c r="O6" s="153">
        <f>O43/R43</f>
        <v>0.5208321836543236</v>
      </c>
      <c r="P6" s="153">
        <f>P43/R43</f>
        <v>1.3877745733677812E-3</v>
      </c>
      <c r="Q6" s="153">
        <f>Q43/R43</f>
        <v>0.47778004177230859</v>
      </c>
      <c r="R6" s="153">
        <f>O6+Q6+P6</f>
        <v>1</v>
      </c>
      <c r="S6" s="154"/>
      <c r="T6" s="153">
        <f>T43/W43</f>
        <v>0.5208321836543236</v>
      </c>
      <c r="U6" s="153">
        <f>U43/W43</f>
        <v>1.3877745733677155E-3</v>
      </c>
      <c r="V6" s="153">
        <f>V43/W43</f>
        <v>0.47778004177230865</v>
      </c>
      <c r="W6" s="153">
        <f>T6+V6+U6</f>
        <v>1</v>
      </c>
      <c r="X6" s="154"/>
      <c r="Y6" s="153">
        <f>Y43/Y43</f>
        <v>1</v>
      </c>
      <c r="Z6" s="154"/>
      <c r="AA6" s="153">
        <f>AA43/AA43</f>
        <v>1</v>
      </c>
      <c r="AB6" s="154"/>
      <c r="AC6" s="153">
        <f>AC43/AC43</f>
        <v>1</v>
      </c>
      <c r="AD6" s="154"/>
      <c r="AE6" s="153">
        <f>AE43/AE43</f>
        <v>1</v>
      </c>
      <c r="AF6" s="154"/>
      <c r="AG6" s="153">
        <f>AG43/AG43</f>
        <v>1</v>
      </c>
      <c r="AH6" s="154"/>
      <c r="AI6" s="153">
        <f>AI43/AI43</f>
        <v>1</v>
      </c>
    </row>
    <row r="7" spans="1:35">
      <c r="A7" s="73" t="s">
        <v>15</v>
      </c>
      <c r="C7" s="153">
        <f t="shared" ref="C7:C12" si="0">C44/F44</f>
        <v>0.99860895116480797</v>
      </c>
      <c r="D7" s="153">
        <f t="shared" ref="D7:D12" si="1">D44/F44</f>
        <v>1.3910488351919865E-3</v>
      </c>
      <c r="E7" s="153">
        <f t="shared" ref="E7:E35" si="2">E44/F44</f>
        <v>0</v>
      </c>
      <c r="F7" s="153">
        <f t="shared" ref="F7:F35" si="3">C7+D7+E7</f>
        <v>1</v>
      </c>
      <c r="G7" s="154"/>
      <c r="H7" s="153">
        <f t="shared" ref="H7:H35" si="4">H44/M44</f>
        <v>0.98312819708194299</v>
      </c>
      <c r="I7" s="153">
        <f t="shared" ref="I7:I35" si="5">I44/M44</f>
        <v>1.5291708239248018E-2</v>
      </c>
      <c r="J7" s="153">
        <f t="shared" ref="J7:J35" si="6">J44/M44</f>
        <v>1.8904584361707715E-4</v>
      </c>
      <c r="K7" s="153">
        <f t="shared" ref="K7:K35" si="7">K44/M44</f>
        <v>1.3910488351919505E-3</v>
      </c>
      <c r="L7" s="153">
        <f t="shared" ref="L7:L35" si="8">L44/M44</f>
        <v>0</v>
      </c>
      <c r="M7" s="153">
        <f t="shared" ref="M7:M35" si="9">J7+L7+I7+H7+K7</f>
        <v>1</v>
      </c>
      <c r="N7" s="154"/>
      <c r="O7" s="153">
        <f t="shared" ref="O7:O12" si="10">O44/R44</f>
        <v>0.28520430930069485</v>
      </c>
      <c r="P7" s="153">
        <f t="shared" ref="P7:P35" si="11">P44/R44</f>
        <v>1.3910488351919891E-3</v>
      </c>
      <c r="Q7" s="153">
        <f t="shared" ref="Q7:Q35" si="12">Q44/R44</f>
        <v>0.71340464186411312</v>
      </c>
      <c r="R7" s="153">
        <f t="shared" ref="R7:R35" si="13">O7+Q7+P7</f>
        <v>1</v>
      </c>
      <c r="S7" s="154"/>
      <c r="T7" s="153">
        <f t="shared" ref="T7:T12" si="14">T44/W44</f>
        <v>0.28520430930069485</v>
      </c>
      <c r="U7" s="153">
        <f t="shared" ref="U7:U35" si="15">U44/W44</f>
        <v>1.3910488351919835E-3</v>
      </c>
      <c r="V7" s="153">
        <f t="shared" ref="V7:V35" si="16">V44/W44</f>
        <v>0.71340464186411323</v>
      </c>
      <c r="W7" s="153">
        <f t="shared" ref="W7:W35" si="17">T7+V7+U7</f>
        <v>1</v>
      </c>
      <c r="X7" s="154"/>
      <c r="Y7" s="153">
        <f t="shared" ref="Y7:AA12" si="18">Y44/Y44</f>
        <v>1</v>
      </c>
      <c r="Z7" s="154"/>
      <c r="AA7" s="153">
        <f t="shared" si="18"/>
        <v>1</v>
      </c>
      <c r="AB7" s="154"/>
      <c r="AC7" s="153">
        <f t="shared" ref="AC7:AC12" si="19">AC44/AC44</f>
        <v>1</v>
      </c>
      <c r="AD7" s="154"/>
      <c r="AE7" s="153">
        <f t="shared" ref="AE7:AE12" si="20">AE44/AE44</f>
        <v>1</v>
      </c>
      <c r="AF7" s="154"/>
      <c r="AG7" s="153">
        <f t="shared" ref="AG7:AG12" si="21">AG44/AG44</f>
        <v>1</v>
      </c>
      <c r="AH7" s="154"/>
      <c r="AI7" s="153">
        <f t="shared" ref="AI7:AI12" si="22">AI44/AI44</f>
        <v>1</v>
      </c>
    </row>
    <row r="8" spans="1:35">
      <c r="A8" s="73" t="s">
        <v>16</v>
      </c>
      <c r="C8" s="153">
        <f t="shared" si="0"/>
        <v>0.99847112763406576</v>
      </c>
      <c r="D8" s="153">
        <f t="shared" si="1"/>
        <v>1.528872365934293E-3</v>
      </c>
      <c r="E8" s="153">
        <f t="shared" si="2"/>
        <v>0</v>
      </c>
      <c r="F8" s="153">
        <f t="shared" si="3"/>
        <v>1</v>
      </c>
      <c r="G8" s="154"/>
      <c r="H8" s="153">
        <f t="shared" si="4"/>
        <v>0.95592100991583551</v>
      </c>
      <c r="I8" s="153">
        <f t="shared" si="5"/>
        <v>3.6617931545099736E-2</v>
      </c>
      <c r="J8" s="153">
        <f t="shared" si="6"/>
        <v>5.9321861731304474E-3</v>
      </c>
      <c r="K8" s="153">
        <f t="shared" si="7"/>
        <v>1.5288723659343043E-3</v>
      </c>
      <c r="L8" s="153">
        <f t="shared" si="8"/>
        <v>0</v>
      </c>
      <c r="M8" s="153">
        <f t="shared" si="9"/>
        <v>1</v>
      </c>
      <c r="N8" s="154"/>
      <c r="O8" s="153">
        <f t="shared" si="10"/>
        <v>0.28581078458014675</v>
      </c>
      <c r="P8" s="153">
        <f t="shared" si="11"/>
        <v>1.5288723659343266E-3</v>
      </c>
      <c r="Q8" s="153">
        <f t="shared" si="12"/>
        <v>0.7126603430539189</v>
      </c>
      <c r="R8" s="153">
        <f t="shared" si="13"/>
        <v>1</v>
      </c>
      <c r="S8" s="154"/>
      <c r="T8" s="153">
        <f t="shared" si="14"/>
        <v>0.28581078458014675</v>
      </c>
      <c r="U8" s="153">
        <f t="shared" si="15"/>
        <v>1.5288723659342459E-3</v>
      </c>
      <c r="V8" s="153">
        <f t="shared" si="16"/>
        <v>0.71266034305391901</v>
      </c>
      <c r="W8" s="153">
        <f t="shared" si="17"/>
        <v>1</v>
      </c>
      <c r="X8" s="154"/>
      <c r="Y8" s="153">
        <f t="shared" si="18"/>
        <v>1</v>
      </c>
      <c r="Z8" s="154"/>
      <c r="AA8" s="153">
        <f t="shared" si="18"/>
        <v>1</v>
      </c>
      <c r="AB8" s="154"/>
      <c r="AC8" s="153">
        <f t="shared" si="19"/>
        <v>1</v>
      </c>
      <c r="AD8" s="154"/>
      <c r="AE8" s="153">
        <f t="shared" si="20"/>
        <v>1</v>
      </c>
      <c r="AF8" s="154"/>
      <c r="AG8" s="153">
        <f t="shared" si="21"/>
        <v>1</v>
      </c>
      <c r="AH8" s="154"/>
      <c r="AI8" s="153">
        <f t="shared" si="22"/>
        <v>1</v>
      </c>
    </row>
    <row r="9" spans="1:35">
      <c r="A9" s="73" t="s">
        <v>28</v>
      </c>
      <c r="C9" s="153">
        <f t="shared" si="0"/>
        <v>0.99852690739205918</v>
      </c>
      <c r="D9" s="153">
        <f t="shared" si="1"/>
        <v>1.4730926079408399E-3</v>
      </c>
      <c r="E9" s="153">
        <f t="shared" si="2"/>
        <v>0</v>
      </c>
      <c r="F9" s="153">
        <f t="shared" si="3"/>
        <v>1</v>
      </c>
      <c r="G9" s="154"/>
      <c r="H9" s="153">
        <f t="shared" si="4"/>
        <v>0.96398481733589581</v>
      </c>
      <c r="I9" s="153">
        <f t="shared" si="5"/>
        <v>3.3851869312559901E-2</v>
      </c>
      <c r="J9" s="153">
        <f t="shared" si="6"/>
        <v>6.9022074360346045E-4</v>
      </c>
      <c r="K9" s="153">
        <f t="shared" si="7"/>
        <v>1.4730926079408145E-3</v>
      </c>
      <c r="L9" s="153">
        <f t="shared" si="8"/>
        <v>0</v>
      </c>
      <c r="M9" s="153">
        <f t="shared" si="9"/>
        <v>1</v>
      </c>
      <c r="N9" s="154"/>
      <c r="O9" s="153">
        <f t="shared" si="10"/>
        <v>0.48468983155700779</v>
      </c>
      <c r="P9" s="153">
        <f t="shared" si="11"/>
        <v>1.4730926079408741E-3</v>
      </c>
      <c r="Q9" s="153">
        <f t="shared" si="12"/>
        <v>0.51383707583505134</v>
      </c>
      <c r="R9" s="153">
        <f t="shared" si="13"/>
        <v>1</v>
      </c>
      <c r="S9" s="154"/>
      <c r="T9" s="153">
        <f t="shared" si="14"/>
        <v>0.48468983155700773</v>
      </c>
      <c r="U9" s="153">
        <f t="shared" si="15"/>
        <v>1.4730926079409596E-3</v>
      </c>
      <c r="V9" s="153">
        <f t="shared" si="16"/>
        <v>0.51383707583505134</v>
      </c>
      <c r="W9" s="153">
        <f t="shared" si="17"/>
        <v>1</v>
      </c>
      <c r="X9" s="154"/>
      <c r="Y9" s="153">
        <f t="shared" si="18"/>
        <v>1</v>
      </c>
      <c r="Z9" s="154"/>
      <c r="AA9" s="153">
        <f t="shared" si="18"/>
        <v>1</v>
      </c>
      <c r="AB9" s="154"/>
      <c r="AC9" s="153">
        <f t="shared" si="19"/>
        <v>1</v>
      </c>
      <c r="AD9" s="154"/>
      <c r="AE9" s="153">
        <f t="shared" si="20"/>
        <v>1</v>
      </c>
      <c r="AF9" s="154"/>
      <c r="AG9" s="153">
        <f t="shared" si="21"/>
        <v>1</v>
      </c>
      <c r="AH9" s="154"/>
      <c r="AI9" s="153">
        <f t="shared" si="22"/>
        <v>1</v>
      </c>
    </row>
    <row r="10" spans="1:35">
      <c r="A10" s="73" t="s">
        <v>19</v>
      </c>
      <c r="C10" s="153">
        <f t="shared" si="0"/>
        <v>0.99892497018555493</v>
      </c>
      <c r="D10" s="153">
        <f t="shared" si="1"/>
        <v>1.075029814445095E-3</v>
      </c>
      <c r="E10" s="153">
        <f t="shared" si="2"/>
        <v>0</v>
      </c>
      <c r="F10" s="153">
        <f t="shared" si="3"/>
        <v>1</v>
      </c>
      <c r="G10" s="154"/>
      <c r="H10" s="153">
        <f t="shared" si="4"/>
        <v>0.96652193913163043</v>
      </c>
      <c r="I10" s="153">
        <f t="shared" si="5"/>
        <v>3.2097111198808134E-2</v>
      </c>
      <c r="J10" s="153">
        <f t="shared" si="6"/>
        <v>3.0591985511635661E-4</v>
      </c>
      <c r="K10" s="153">
        <f t="shared" si="7"/>
        <v>1.075029814445136E-3</v>
      </c>
      <c r="L10" s="153">
        <f t="shared" si="8"/>
        <v>0</v>
      </c>
      <c r="M10" s="153">
        <f t="shared" si="9"/>
        <v>1</v>
      </c>
      <c r="N10" s="154"/>
      <c r="O10" s="153">
        <f t="shared" si="10"/>
        <v>0.47011120717927318</v>
      </c>
      <c r="P10" s="153">
        <f t="shared" si="11"/>
        <v>1.0750298144451545E-3</v>
      </c>
      <c r="Q10" s="153">
        <f t="shared" si="12"/>
        <v>0.52881376300628169</v>
      </c>
      <c r="R10" s="153">
        <f t="shared" si="13"/>
        <v>1</v>
      </c>
      <c r="S10" s="154"/>
      <c r="T10" s="153">
        <f t="shared" si="14"/>
        <v>0.47011120717927318</v>
      </c>
      <c r="U10" s="153">
        <f t="shared" si="15"/>
        <v>1.0750298144451449E-3</v>
      </c>
      <c r="V10" s="153">
        <f t="shared" si="16"/>
        <v>0.52881376300628169</v>
      </c>
      <c r="W10" s="153">
        <f t="shared" si="17"/>
        <v>1</v>
      </c>
      <c r="X10" s="154"/>
      <c r="Y10" s="153">
        <f t="shared" si="18"/>
        <v>1</v>
      </c>
      <c r="Z10" s="154"/>
      <c r="AA10" s="153">
        <f t="shared" si="18"/>
        <v>1</v>
      </c>
      <c r="AB10" s="154"/>
      <c r="AC10" s="153">
        <f t="shared" si="19"/>
        <v>1</v>
      </c>
      <c r="AD10" s="154"/>
      <c r="AE10" s="153">
        <f t="shared" si="20"/>
        <v>1</v>
      </c>
      <c r="AF10" s="154"/>
      <c r="AG10" s="153">
        <f t="shared" si="21"/>
        <v>1</v>
      </c>
      <c r="AH10" s="154"/>
      <c r="AI10" s="153">
        <f t="shared" si="22"/>
        <v>1</v>
      </c>
    </row>
    <row r="11" spans="1:35">
      <c r="A11" s="73" t="s">
        <v>17</v>
      </c>
      <c r="C11" s="153">
        <f t="shared" si="0"/>
        <v>0.99895583007670041</v>
      </c>
      <c r="D11" s="153">
        <f t="shared" si="1"/>
        <v>1.0441699232995477E-3</v>
      </c>
      <c r="E11" s="153">
        <f t="shared" si="2"/>
        <v>0</v>
      </c>
      <c r="F11" s="153">
        <f t="shared" si="3"/>
        <v>1</v>
      </c>
      <c r="G11" s="154"/>
      <c r="H11" s="153">
        <f t="shared" si="4"/>
        <v>0.98172922353780523</v>
      </c>
      <c r="I11" s="153">
        <f t="shared" si="5"/>
        <v>1.6437429537767757E-2</v>
      </c>
      <c r="J11" s="153">
        <f t="shared" si="6"/>
        <v>7.8917700112739577E-4</v>
      </c>
      <c r="K11" s="153">
        <f t="shared" si="7"/>
        <v>1.0441699232995678E-3</v>
      </c>
      <c r="L11" s="153">
        <f t="shared" si="8"/>
        <v>0</v>
      </c>
      <c r="M11" s="153">
        <f t="shared" si="9"/>
        <v>1</v>
      </c>
      <c r="N11" s="154"/>
      <c r="O11" s="153">
        <f t="shared" si="10"/>
        <v>0.38568623502164939</v>
      </c>
      <c r="P11" s="153">
        <f t="shared" si="11"/>
        <v>1.0441699232996494E-3</v>
      </c>
      <c r="Q11" s="153">
        <f t="shared" si="12"/>
        <v>0.61326959505505096</v>
      </c>
      <c r="R11" s="153">
        <f t="shared" si="13"/>
        <v>1</v>
      </c>
      <c r="S11" s="154"/>
      <c r="T11" s="153">
        <f t="shared" si="14"/>
        <v>0.38568623502164934</v>
      </c>
      <c r="U11" s="153">
        <f t="shared" si="15"/>
        <v>1.0441699232996541E-3</v>
      </c>
      <c r="V11" s="153">
        <f t="shared" si="16"/>
        <v>0.61326959505505096</v>
      </c>
      <c r="W11" s="153">
        <f t="shared" si="17"/>
        <v>1</v>
      </c>
      <c r="X11" s="154"/>
      <c r="Y11" s="153">
        <f t="shared" si="18"/>
        <v>1</v>
      </c>
      <c r="Z11" s="154"/>
      <c r="AA11" s="153">
        <f t="shared" si="18"/>
        <v>1</v>
      </c>
      <c r="AB11" s="154"/>
      <c r="AC11" s="153">
        <f t="shared" si="19"/>
        <v>1</v>
      </c>
      <c r="AD11" s="154"/>
      <c r="AE11" s="153">
        <f t="shared" si="20"/>
        <v>1</v>
      </c>
      <c r="AF11" s="154"/>
      <c r="AG11" s="153">
        <f t="shared" si="21"/>
        <v>1</v>
      </c>
      <c r="AH11" s="154"/>
      <c r="AI11" s="153">
        <f t="shared" si="22"/>
        <v>1</v>
      </c>
    </row>
    <row r="12" spans="1:35">
      <c r="A12" s="73" t="s">
        <v>29</v>
      </c>
      <c r="C12" s="153">
        <f t="shared" si="0"/>
        <v>0.9989036543911749</v>
      </c>
      <c r="D12" s="153">
        <f t="shared" si="1"/>
        <v>1.0963456088250651E-3</v>
      </c>
      <c r="E12" s="153">
        <f t="shared" si="2"/>
        <v>0</v>
      </c>
      <c r="F12" s="153">
        <f t="shared" si="3"/>
        <v>1</v>
      </c>
      <c r="G12" s="154"/>
      <c r="H12" s="153">
        <f t="shared" si="4"/>
        <v>0.9536480465879088</v>
      </c>
      <c r="I12" s="153">
        <f t="shared" si="5"/>
        <v>4.3861600050835607E-2</v>
      </c>
      <c r="J12" s="153">
        <f t="shared" si="6"/>
        <v>1.3940077524305775E-3</v>
      </c>
      <c r="K12" s="153">
        <f t="shared" si="7"/>
        <v>1.0963456088249808E-3</v>
      </c>
      <c r="L12" s="153">
        <f t="shared" si="8"/>
        <v>0</v>
      </c>
      <c r="M12" s="153">
        <f t="shared" si="9"/>
        <v>1</v>
      </c>
      <c r="N12" s="154"/>
      <c r="O12" s="153">
        <f t="shared" si="10"/>
        <v>0.5054527515665509</v>
      </c>
      <c r="P12" s="153">
        <f t="shared" si="11"/>
        <v>1.0963456088250879E-3</v>
      </c>
      <c r="Q12" s="153">
        <f t="shared" si="12"/>
        <v>0.493450902824624</v>
      </c>
      <c r="R12" s="153">
        <f t="shared" si="13"/>
        <v>1</v>
      </c>
      <c r="S12" s="154"/>
      <c r="T12" s="153">
        <f t="shared" si="14"/>
        <v>0.5054527515665509</v>
      </c>
      <c r="U12" s="153">
        <f t="shared" si="15"/>
        <v>1.0963456088249742E-3</v>
      </c>
      <c r="V12" s="153">
        <f t="shared" si="16"/>
        <v>0.49345090282462412</v>
      </c>
      <c r="W12" s="153">
        <f t="shared" si="17"/>
        <v>1</v>
      </c>
      <c r="X12" s="154"/>
      <c r="Y12" s="153">
        <f t="shared" si="18"/>
        <v>1</v>
      </c>
      <c r="Z12" s="154"/>
      <c r="AA12" s="153">
        <f t="shared" si="18"/>
        <v>1</v>
      </c>
      <c r="AB12" s="154"/>
      <c r="AC12" s="153">
        <f t="shared" si="19"/>
        <v>1</v>
      </c>
      <c r="AD12" s="154"/>
      <c r="AE12" s="153">
        <f t="shared" si="20"/>
        <v>1</v>
      </c>
      <c r="AF12" s="154"/>
      <c r="AG12" s="153">
        <f t="shared" si="21"/>
        <v>1</v>
      </c>
      <c r="AH12" s="154"/>
      <c r="AI12" s="153">
        <f t="shared" si="22"/>
        <v>1</v>
      </c>
    </row>
    <row r="13" spans="1:35">
      <c r="A13" s="71" t="s">
        <v>39</v>
      </c>
      <c r="C13" s="155"/>
      <c r="D13" s="155"/>
      <c r="E13" s="153"/>
      <c r="F13" s="153"/>
      <c r="G13" s="154"/>
      <c r="H13" s="153"/>
      <c r="I13" s="153"/>
      <c r="J13" s="153"/>
      <c r="K13" s="153"/>
      <c r="L13" s="153"/>
      <c r="M13" s="153"/>
      <c r="N13" s="154"/>
      <c r="O13" s="155"/>
      <c r="P13" s="153"/>
      <c r="Q13" s="153"/>
      <c r="R13" s="153"/>
      <c r="S13" s="154"/>
      <c r="T13" s="155"/>
      <c r="U13" s="153"/>
      <c r="V13" s="153"/>
      <c r="W13" s="153"/>
      <c r="X13" s="154"/>
      <c r="Y13" s="155"/>
      <c r="Z13" s="154"/>
      <c r="AA13" s="155"/>
      <c r="AB13" s="154"/>
      <c r="AC13" s="155"/>
      <c r="AD13" s="154"/>
      <c r="AE13" s="155"/>
      <c r="AF13" s="154"/>
      <c r="AG13" s="155"/>
      <c r="AH13" s="154"/>
      <c r="AI13" s="155"/>
    </row>
    <row r="14" spans="1:35">
      <c r="A14" s="73" t="s">
        <v>35</v>
      </c>
      <c r="C14" s="153">
        <f t="shared" ref="C14:C22" si="23">C51/F51</f>
        <v>0.99839541569678247</v>
      </c>
      <c r="D14" s="153">
        <f t="shared" ref="D14:D22" si="24">D51/F51</f>
        <v>1.6045843032175635E-3</v>
      </c>
      <c r="E14" s="153">
        <f t="shared" si="2"/>
        <v>0</v>
      </c>
      <c r="F14" s="153">
        <f t="shared" si="3"/>
        <v>1</v>
      </c>
      <c r="G14" s="154"/>
      <c r="H14" s="153">
        <f t="shared" si="4"/>
        <v>0.87882283980416442</v>
      </c>
      <c r="I14" s="153">
        <f t="shared" si="5"/>
        <v>5.9238370762164982E-2</v>
      </c>
      <c r="J14" s="153">
        <f t="shared" si="6"/>
        <v>6.0334205130452991E-2</v>
      </c>
      <c r="K14" s="153">
        <f t="shared" si="7"/>
        <v>1.6045843032176093E-3</v>
      </c>
      <c r="L14" s="153">
        <f t="shared" si="8"/>
        <v>0</v>
      </c>
      <c r="M14" s="153">
        <f t="shared" si="9"/>
        <v>1</v>
      </c>
      <c r="N14" s="154"/>
      <c r="O14" s="153">
        <f t="shared" ref="O14:O22" si="25">O51/R51</f>
        <v>0.36147864629733506</v>
      </c>
      <c r="P14" s="153">
        <f t="shared" si="11"/>
        <v>1.6045843032175859E-3</v>
      </c>
      <c r="Q14" s="153">
        <f t="shared" si="12"/>
        <v>0.6369167693994473</v>
      </c>
      <c r="R14" s="153">
        <f t="shared" si="13"/>
        <v>1</v>
      </c>
      <c r="S14" s="154"/>
      <c r="T14" s="153">
        <f t="shared" ref="T14:T22" si="26">T51/W51</f>
        <v>0.361478646297335</v>
      </c>
      <c r="U14" s="153">
        <f t="shared" si="15"/>
        <v>1.6045843032175945E-3</v>
      </c>
      <c r="V14" s="153">
        <f t="shared" si="16"/>
        <v>0.63691676939944741</v>
      </c>
      <c r="W14" s="153">
        <f t="shared" si="17"/>
        <v>1</v>
      </c>
      <c r="X14" s="154"/>
      <c r="Y14" s="153">
        <f t="shared" ref="Y14:AA22" si="27">Y51/Y51</f>
        <v>1</v>
      </c>
      <c r="Z14" s="154"/>
      <c r="AA14" s="153">
        <f t="shared" si="27"/>
        <v>1</v>
      </c>
      <c r="AB14" s="154"/>
      <c r="AC14" s="153">
        <f t="shared" ref="AC14:AC22" si="28">AC51/AC51</f>
        <v>1</v>
      </c>
      <c r="AD14" s="154"/>
      <c r="AE14" s="153">
        <f t="shared" ref="AE14:AE22" si="29">AE51/AE51</f>
        <v>1</v>
      </c>
      <c r="AF14" s="154"/>
      <c r="AG14" s="153">
        <f t="shared" ref="AG14:AG22" si="30">AG51/AG51</f>
        <v>1</v>
      </c>
      <c r="AH14" s="154"/>
      <c r="AI14" s="153">
        <f t="shared" ref="AI14:AI22" si="31">AI51/AI51</f>
        <v>1</v>
      </c>
    </row>
    <row r="15" spans="1:35">
      <c r="A15" s="73" t="s">
        <v>31</v>
      </c>
      <c r="C15" s="153">
        <f t="shared" si="23"/>
        <v>0.98036896531347872</v>
      </c>
      <c r="D15" s="153">
        <f t="shared" si="24"/>
        <v>1.4792745110310381E-3</v>
      </c>
      <c r="E15" s="153">
        <f t="shared" si="2"/>
        <v>1.8151760175490243E-2</v>
      </c>
      <c r="F15" s="153">
        <f t="shared" si="3"/>
        <v>1</v>
      </c>
      <c r="G15" s="154"/>
      <c r="H15" s="153">
        <f t="shared" si="4"/>
        <v>0.91425986663891856</v>
      </c>
      <c r="I15" s="153">
        <f t="shared" si="5"/>
        <v>4.8772708931837563E-2</v>
      </c>
      <c r="J15" s="153">
        <f t="shared" si="6"/>
        <v>3.5488149918212808E-2</v>
      </c>
      <c r="K15" s="153">
        <f t="shared" si="7"/>
        <v>1.4792745110310285E-3</v>
      </c>
      <c r="L15" s="153">
        <f t="shared" si="8"/>
        <v>0</v>
      </c>
      <c r="M15" s="153">
        <f t="shared" si="9"/>
        <v>1</v>
      </c>
      <c r="N15" s="154"/>
      <c r="O15" s="153">
        <f t="shared" si="25"/>
        <v>0.31430158035599748</v>
      </c>
      <c r="P15" s="153">
        <f t="shared" si="11"/>
        <v>1.4792745110310875E-3</v>
      </c>
      <c r="Q15" s="153">
        <f t="shared" si="12"/>
        <v>0.68421914513297144</v>
      </c>
      <c r="R15" s="153">
        <f t="shared" si="13"/>
        <v>1</v>
      </c>
      <c r="S15" s="154"/>
      <c r="T15" s="153">
        <f t="shared" si="26"/>
        <v>0.31430158035599748</v>
      </c>
      <c r="U15" s="153">
        <f t="shared" si="15"/>
        <v>1.4792745110310415E-3</v>
      </c>
      <c r="V15" s="153">
        <f t="shared" si="16"/>
        <v>0.68421914513297144</v>
      </c>
      <c r="W15" s="153">
        <f t="shared" si="17"/>
        <v>1</v>
      </c>
      <c r="X15" s="154"/>
      <c r="Y15" s="153">
        <f t="shared" si="27"/>
        <v>1</v>
      </c>
      <c r="Z15" s="154"/>
      <c r="AA15" s="153">
        <f t="shared" si="27"/>
        <v>1</v>
      </c>
      <c r="AB15" s="154"/>
      <c r="AC15" s="153">
        <f t="shared" si="28"/>
        <v>1</v>
      </c>
      <c r="AD15" s="154"/>
      <c r="AE15" s="153">
        <f t="shared" si="29"/>
        <v>1</v>
      </c>
      <c r="AF15" s="154"/>
      <c r="AG15" s="153">
        <f t="shared" si="30"/>
        <v>1</v>
      </c>
      <c r="AH15" s="154"/>
      <c r="AI15" s="153">
        <f t="shared" si="31"/>
        <v>1</v>
      </c>
    </row>
    <row r="16" spans="1:35">
      <c r="A16" s="73" t="s">
        <v>27</v>
      </c>
      <c r="C16" s="153">
        <f t="shared" si="23"/>
        <v>0.99871428203028012</v>
      </c>
      <c r="D16" s="153">
        <f t="shared" si="24"/>
        <v>1.2857179697199279E-3</v>
      </c>
      <c r="E16" s="153">
        <f t="shared" si="2"/>
        <v>0</v>
      </c>
      <c r="F16" s="153">
        <f t="shared" si="3"/>
        <v>1</v>
      </c>
      <c r="G16" s="154"/>
      <c r="H16" s="153">
        <f t="shared" si="4"/>
        <v>0.90810704961403277</v>
      </c>
      <c r="I16" s="153">
        <f t="shared" si="5"/>
        <v>4.7549684032365175E-2</v>
      </c>
      <c r="J16" s="153">
        <f t="shared" si="6"/>
        <v>4.3057548383882184E-2</v>
      </c>
      <c r="K16" s="153">
        <f t="shared" si="7"/>
        <v>1.2857179697198502E-3</v>
      </c>
      <c r="L16" s="153">
        <f t="shared" si="8"/>
        <v>0</v>
      </c>
      <c r="M16" s="153">
        <f t="shared" si="9"/>
        <v>1</v>
      </c>
      <c r="N16" s="154"/>
      <c r="O16" s="153">
        <f t="shared" si="25"/>
        <v>0.49651480322562136</v>
      </c>
      <c r="P16" s="153">
        <f t="shared" si="11"/>
        <v>1.2857179697199313E-3</v>
      </c>
      <c r="Q16" s="153">
        <f t="shared" si="12"/>
        <v>0.50219947880465876</v>
      </c>
      <c r="R16" s="153">
        <f t="shared" si="13"/>
        <v>1</v>
      </c>
      <c r="S16" s="154"/>
      <c r="T16" s="153">
        <f t="shared" si="26"/>
        <v>0.49651480322562125</v>
      </c>
      <c r="U16" s="153">
        <f t="shared" si="15"/>
        <v>1.2857179697200304E-3</v>
      </c>
      <c r="V16" s="153">
        <f t="shared" si="16"/>
        <v>0.50219947880465865</v>
      </c>
      <c r="W16" s="153">
        <f t="shared" si="17"/>
        <v>0.99999999999999989</v>
      </c>
      <c r="X16" s="154"/>
      <c r="Y16" s="153">
        <f t="shared" si="27"/>
        <v>1</v>
      </c>
      <c r="Z16" s="154"/>
      <c r="AA16" s="153">
        <f t="shared" si="27"/>
        <v>1</v>
      </c>
      <c r="AB16" s="154"/>
      <c r="AC16" s="153">
        <f t="shared" si="28"/>
        <v>1</v>
      </c>
      <c r="AD16" s="154"/>
      <c r="AE16" s="153">
        <f t="shared" si="29"/>
        <v>1</v>
      </c>
      <c r="AF16" s="154"/>
      <c r="AG16" s="153">
        <f t="shared" si="30"/>
        <v>1</v>
      </c>
      <c r="AH16" s="154"/>
      <c r="AI16" s="153">
        <f t="shared" si="31"/>
        <v>1</v>
      </c>
    </row>
    <row r="17" spans="1:35">
      <c r="A17" s="73" t="s">
        <v>33</v>
      </c>
      <c r="C17" s="153">
        <f t="shared" si="23"/>
        <v>0.9982720010028947</v>
      </c>
      <c r="D17" s="153">
        <f t="shared" si="24"/>
        <v>1.7279989971052761E-3</v>
      </c>
      <c r="E17" s="153">
        <f t="shared" si="2"/>
        <v>0</v>
      </c>
      <c r="F17" s="153">
        <f t="shared" si="3"/>
        <v>1</v>
      </c>
      <c r="G17" s="154"/>
      <c r="H17" s="153">
        <f t="shared" si="4"/>
        <v>0.97022926285743194</v>
      </c>
      <c r="I17" s="153">
        <f t="shared" si="5"/>
        <v>2.7344171580506855E-2</v>
      </c>
      <c r="J17" s="153">
        <f t="shared" si="6"/>
        <v>6.9856656495589811E-4</v>
      </c>
      <c r="K17" s="153">
        <f t="shared" si="7"/>
        <v>1.7279989971052644E-3</v>
      </c>
      <c r="L17" s="153">
        <f t="shared" si="8"/>
        <v>0</v>
      </c>
      <c r="M17" s="153">
        <f t="shared" si="9"/>
        <v>1</v>
      </c>
      <c r="N17" s="154"/>
      <c r="O17" s="153">
        <f t="shared" si="25"/>
        <v>0.46774913671788898</v>
      </c>
      <c r="P17" s="153">
        <f t="shared" si="11"/>
        <v>1.7279989971051874E-3</v>
      </c>
      <c r="Q17" s="153">
        <f t="shared" si="12"/>
        <v>0.53052286428500584</v>
      </c>
      <c r="R17" s="153">
        <f t="shared" si="13"/>
        <v>1</v>
      </c>
      <c r="S17" s="154"/>
      <c r="T17" s="153">
        <f t="shared" si="26"/>
        <v>0.46774913671788898</v>
      </c>
      <c r="U17" s="153">
        <f t="shared" si="15"/>
        <v>1.7279989971053038E-3</v>
      </c>
      <c r="V17" s="153">
        <f t="shared" si="16"/>
        <v>0.53052286428500572</v>
      </c>
      <c r="W17" s="153">
        <f t="shared" si="17"/>
        <v>1</v>
      </c>
      <c r="X17" s="154"/>
      <c r="Y17" s="153">
        <f t="shared" si="27"/>
        <v>1</v>
      </c>
      <c r="Z17" s="154"/>
      <c r="AA17" s="153">
        <f t="shared" si="27"/>
        <v>1</v>
      </c>
      <c r="AB17" s="154"/>
      <c r="AC17" s="153">
        <f t="shared" si="28"/>
        <v>1</v>
      </c>
      <c r="AD17" s="154"/>
      <c r="AE17" s="153">
        <f t="shared" si="29"/>
        <v>1</v>
      </c>
      <c r="AF17" s="154"/>
      <c r="AG17" s="153">
        <f t="shared" si="30"/>
        <v>1</v>
      </c>
      <c r="AH17" s="154"/>
      <c r="AI17" s="153">
        <f t="shared" si="31"/>
        <v>1</v>
      </c>
    </row>
    <row r="18" spans="1:35">
      <c r="A18" s="73" t="s">
        <v>34</v>
      </c>
      <c r="C18" s="153">
        <f t="shared" si="23"/>
        <v>0.99856846743529504</v>
      </c>
      <c r="D18" s="153">
        <f t="shared" si="24"/>
        <v>1.4315325647049158E-3</v>
      </c>
      <c r="E18" s="153">
        <f t="shared" si="2"/>
        <v>0</v>
      </c>
      <c r="F18" s="153">
        <f t="shared" si="3"/>
        <v>1</v>
      </c>
      <c r="G18" s="154"/>
      <c r="H18" s="153">
        <f t="shared" si="4"/>
        <v>0.91132033465521201</v>
      </c>
      <c r="I18" s="153">
        <f t="shared" si="5"/>
        <v>4.8780082987551869E-2</v>
      </c>
      <c r="J18" s="153">
        <f t="shared" si="6"/>
        <v>3.8468049792531121E-2</v>
      </c>
      <c r="K18" s="153">
        <f t="shared" si="7"/>
        <v>1.4315325647049596E-3</v>
      </c>
      <c r="L18" s="153">
        <f t="shared" si="8"/>
        <v>0</v>
      </c>
      <c r="M18" s="153">
        <f t="shared" si="9"/>
        <v>1</v>
      </c>
      <c r="N18" s="154"/>
      <c r="O18" s="153">
        <f t="shared" si="25"/>
        <v>0.41269439975484562</v>
      </c>
      <c r="P18" s="153">
        <f t="shared" si="11"/>
        <v>1.431532564705076E-3</v>
      </c>
      <c r="Q18" s="153">
        <f t="shared" si="12"/>
        <v>0.58587406768044936</v>
      </c>
      <c r="R18" s="153">
        <f t="shared" si="13"/>
        <v>1.0000000000000002</v>
      </c>
      <c r="S18" s="154"/>
      <c r="T18" s="153">
        <f t="shared" si="26"/>
        <v>0.41269439975484562</v>
      </c>
      <c r="U18" s="153">
        <f t="shared" si="15"/>
        <v>1.4315325647050331E-3</v>
      </c>
      <c r="V18" s="153">
        <f t="shared" si="16"/>
        <v>0.58587406768044936</v>
      </c>
      <c r="W18" s="153">
        <f t="shared" si="17"/>
        <v>1</v>
      </c>
      <c r="X18" s="154"/>
      <c r="Y18" s="153">
        <f t="shared" si="27"/>
        <v>1</v>
      </c>
      <c r="Z18" s="154"/>
      <c r="AA18" s="153">
        <f t="shared" si="27"/>
        <v>1</v>
      </c>
      <c r="AB18" s="154"/>
      <c r="AC18" s="153">
        <f t="shared" si="28"/>
        <v>1</v>
      </c>
      <c r="AD18" s="154"/>
      <c r="AE18" s="153">
        <f t="shared" si="29"/>
        <v>1</v>
      </c>
      <c r="AF18" s="154"/>
      <c r="AG18" s="153">
        <f t="shared" si="30"/>
        <v>1</v>
      </c>
      <c r="AH18" s="154"/>
      <c r="AI18" s="153">
        <f t="shared" si="31"/>
        <v>1</v>
      </c>
    </row>
    <row r="19" spans="1:35">
      <c r="A19" s="73" t="s">
        <v>30</v>
      </c>
      <c r="C19" s="153">
        <f t="shared" si="23"/>
        <v>0.99368487015898566</v>
      </c>
      <c r="D19" s="153">
        <f t="shared" si="24"/>
        <v>1.9749259611677793E-3</v>
      </c>
      <c r="E19" s="153">
        <f t="shared" si="2"/>
        <v>4.3402038798465584E-3</v>
      </c>
      <c r="F19" s="153">
        <f t="shared" si="3"/>
        <v>1</v>
      </c>
      <c r="G19" s="154"/>
      <c r="H19" s="153">
        <f t="shared" si="4"/>
        <v>0.86863150284696222</v>
      </c>
      <c r="I19" s="153">
        <f t="shared" si="5"/>
        <v>6.4928062520711372E-2</v>
      </c>
      <c r="J19" s="153">
        <f t="shared" si="6"/>
        <v>6.4465508671158731E-2</v>
      </c>
      <c r="K19" s="153">
        <f t="shared" si="7"/>
        <v>1.9749259611677055E-3</v>
      </c>
      <c r="L19" s="153">
        <f t="shared" si="8"/>
        <v>0</v>
      </c>
      <c r="M19" s="153">
        <f t="shared" si="9"/>
        <v>1</v>
      </c>
      <c r="N19" s="154"/>
      <c r="O19" s="153">
        <f t="shared" si="25"/>
        <v>0.32470488609303572</v>
      </c>
      <c r="P19" s="153">
        <f t="shared" si="11"/>
        <v>1.9749259611677719E-3</v>
      </c>
      <c r="Q19" s="153">
        <f t="shared" si="12"/>
        <v>0.67332018794579651</v>
      </c>
      <c r="R19" s="153">
        <f t="shared" si="13"/>
        <v>1</v>
      </c>
      <c r="S19" s="154"/>
      <c r="T19" s="153">
        <f t="shared" si="26"/>
        <v>0.32470488609303566</v>
      </c>
      <c r="U19" s="153">
        <f t="shared" si="15"/>
        <v>1.974925961167758E-3</v>
      </c>
      <c r="V19" s="153">
        <f t="shared" si="16"/>
        <v>0.67332018794579651</v>
      </c>
      <c r="W19" s="153">
        <f t="shared" si="17"/>
        <v>0.99999999999999989</v>
      </c>
      <c r="X19" s="154"/>
      <c r="Y19" s="153">
        <f t="shared" si="27"/>
        <v>1</v>
      </c>
      <c r="Z19" s="154"/>
      <c r="AA19" s="153">
        <f t="shared" si="27"/>
        <v>1</v>
      </c>
      <c r="AB19" s="154"/>
      <c r="AC19" s="153">
        <f t="shared" si="28"/>
        <v>1</v>
      </c>
      <c r="AD19" s="154"/>
      <c r="AE19" s="153">
        <f t="shared" si="29"/>
        <v>1</v>
      </c>
      <c r="AF19" s="154"/>
      <c r="AG19" s="153">
        <f t="shared" si="30"/>
        <v>1</v>
      </c>
      <c r="AH19" s="154"/>
      <c r="AI19" s="153">
        <f t="shared" si="31"/>
        <v>1</v>
      </c>
    </row>
    <row r="20" spans="1:35">
      <c r="A20" s="73" t="s">
        <v>36</v>
      </c>
      <c r="C20" s="153">
        <f t="shared" si="23"/>
        <v>0.99843459721750571</v>
      </c>
      <c r="D20" s="153">
        <f t="shared" si="24"/>
        <v>1.5654027824943298E-3</v>
      </c>
      <c r="E20" s="153">
        <f t="shared" si="2"/>
        <v>0</v>
      </c>
      <c r="F20" s="153">
        <f t="shared" si="3"/>
        <v>1</v>
      </c>
      <c r="G20" s="154"/>
      <c r="H20" s="153">
        <f t="shared" si="4"/>
        <v>0.95107033581585121</v>
      </c>
      <c r="I20" s="153">
        <f t="shared" si="5"/>
        <v>4.5252664345768565E-2</v>
      </c>
      <c r="J20" s="153">
        <f t="shared" si="6"/>
        <v>2.111597055885804E-3</v>
      </c>
      <c r="K20" s="153">
        <f t="shared" si="7"/>
        <v>1.5654027824943966E-3</v>
      </c>
      <c r="L20" s="153">
        <f t="shared" si="8"/>
        <v>0</v>
      </c>
      <c r="M20" s="153">
        <f t="shared" si="9"/>
        <v>1</v>
      </c>
      <c r="N20" s="154"/>
      <c r="O20" s="153">
        <f t="shared" si="25"/>
        <v>0.49519772453296984</v>
      </c>
      <c r="P20" s="153">
        <f t="shared" si="11"/>
        <v>1.5654027824944202E-3</v>
      </c>
      <c r="Q20" s="153">
        <f t="shared" si="12"/>
        <v>0.50323687268453576</v>
      </c>
      <c r="R20" s="153">
        <f t="shared" si="13"/>
        <v>1</v>
      </c>
      <c r="S20" s="154"/>
      <c r="T20" s="153">
        <f t="shared" si="26"/>
        <v>0.4951977245329699</v>
      </c>
      <c r="U20" s="153">
        <f t="shared" si="15"/>
        <v>1.5654027824942821E-3</v>
      </c>
      <c r="V20" s="153">
        <f t="shared" si="16"/>
        <v>0.50323687268453576</v>
      </c>
      <c r="W20" s="153">
        <f t="shared" si="17"/>
        <v>1</v>
      </c>
      <c r="X20" s="154"/>
      <c r="Y20" s="153">
        <f t="shared" si="27"/>
        <v>1</v>
      </c>
      <c r="Z20" s="154"/>
      <c r="AA20" s="153">
        <f t="shared" si="27"/>
        <v>1</v>
      </c>
      <c r="AB20" s="154"/>
      <c r="AC20" s="153">
        <f t="shared" si="28"/>
        <v>1</v>
      </c>
      <c r="AD20" s="154"/>
      <c r="AE20" s="153">
        <f t="shared" si="29"/>
        <v>1</v>
      </c>
      <c r="AF20" s="154"/>
      <c r="AG20" s="153">
        <f t="shared" si="30"/>
        <v>1</v>
      </c>
      <c r="AH20" s="154"/>
      <c r="AI20" s="153">
        <f t="shared" si="31"/>
        <v>1</v>
      </c>
    </row>
    <row r="21" spans="1:35">
      <c r="A21" s="73" t="s">
        <v>21</v>
      </c>
      <c r="C21" s="153">
        <f t="shared" si="23"/>
        <v>0.90537549932804329</v>
      </c>
      <c r="D21" s="153">
        <f t="shared" si="24"/>
        <v>1.2965316823230078E-3</v>
      </c>
      <c r="E21" s="153">
        <f t="shared" si="2"/>
        <v>9.3327968989633719E-2</v>
      </c>
      <c r="F21" s="153">
        <f t="shared" si="3"/>
        <v>1</v>
      </c>
      <c r="G21" s="154"/>
      <c r="H21" s="153">
        <f t="shared" si="4"/>
        <v>0.86291908043217824</v>
      </c>
      <c r="I21" s="153">
        <f t="shared" si="5"/>
        <v>4.8636973756634873E-2</v>
      </c>
      <c r="J21" s="153">
        <f t="shared" si="6"/>
        <v>8.7147414128863843E-2</v>
      </c>
      <c r="K21" s="153">
        <f t="shared" si="7"/>
        <v>1.2965316823230968E-3</v>
      </c>
      <c r="L21" s="153">
        <f t="shared" si="8"/>
        <v>0</v>
      </c>
      <c r="M21" s="153">
        <f t="shared" si="9"/>
        <v>1</v>
      </c>
      <c r="N21" s="154"/>
      <c r="O21" s="153">
        <f t="shared" si="25"/>
        <v>0.4150756510005455</v>
      </c>
      <c r="P21" s="153">
        <f t="shared" si="11"/>
        <v>1.2965316823230144E-3</v>
      </c>
      <c r="Q21" s="153">
        <f t="shared" si="12"/>
        <v>0.58362781731713154</v>
      </c>
      <c r="R21" s="153">
        <f t="shared" si="13"/>
        <v>1</v>
      </c>
      <c r="S21" s="154"/>
      <c r="T21" s="153">
        <f t="shared" si="26"/>
        <v>0.41507565100054544</v>
      </c>
      <c r="U21" s="153">
        <f t="shared" si="15"/>
        <v>1.2965316823231E-3</v>
      </c>
      <c r="V21" s="153">
        <f t="shared" si="16"/>
        <v>0.58362781731713143</v>
      </c>
      <c r="W21" s="153">
        <f t="shared" si="17"/>
        <v>1</v>
      </c>
      <c r="X21" s="154"/>
      <c r="Y21" s="153">
        <f t="shared" si="27"/>
        <v>1</v>
      </c>
      <c r="Z21" s="154"/>
      <c r="AA21" s="153">
        <f t="shared" si="27"/>
        <v>1</v>
      </c>
      <c r="AB21" s="154"/>
      <c r="AC21" s="153">
        <f t="shared" si="28"/>
        <v>1</v>
      </c>
      <c r="AD21" s="154"/>
      <c r="AE21" s="153">
        <f t="shared" si="29"/>
        <v>1</v>
      </c>
      <c r="AF21" s="154"/>
      <c r="AG21" s="153">
        <f t="shared" si="30"/>
        <v>1</v>
      </c>
      <c r="AH21" s="154"/>
      <c r="AI21" s="153">
        <f t="shared" si="31"/>
        <v>1</v>
      </c>
    </row>
    <row r="22" spans="1:35">
      <c r="A22" s="73" t="s">
        <v>32</v>
      </c>
      <c r="C22" s="153">
        <f t="shared" si="23"/>
        <v>0.99841573686315899</v>
      </c>
      <c r="D22" s="153">
        <f t="shared" si="24"/>
        <v>1.5842631368409976E-3</v>
      </c>
      <c r="E22" s="153">
        <f t="shared" si="2"/>
        <v>0</v>
      </c>
      <c r="F22" s="153">
        <f t="shared" si="3"/>
        <v>1</v>
      </c>
      <c r="G22" s="154"/>
      <c r="H22" s="153">
        <f t="shared" si="4"/>
        <v>0.88693858985673779</v>
      </c>
      <c r="I22" s="153">
        <f t="shared" si="5"/>
        <v>5.094121555030294E-2</v>
      </c>
      <c r="J22" s="153">
        <f t="shared" si="6"/>
        <v>6.0535931456118242E-2</v>
      </c>
      <c r="K22" s="153">
        <f t="shared" si="7"/>
        <v>1.5842631368410186E-3</v>
      </c>
      <c r="L22" s="153">
        <f t="shared" si="8"/>
        <v>0</v>
      </c>
      <c r="M22" s="153">
        <f t="shared" si="9"/>
        <v>1</v>
      </c>
      <c r="N22" s="154"/>
      <c r="O22" s="153">
        <f t="shared" si="25"/>
        <v>0.35951978884332114</v>
      </c>
      <c r="P22" s="153">
        <f t="shared" si="11"/>
        <v>1.5842631368409952E-3</v>
      </c>
      <c r="Q22" s="153">
        <f t="shared" si="12"/>
        <v>0.63889594801983784</v>
      </c>
      <c r="R22" s="153">
        <f t="shared" si="13"/>
        <v>1</v>
      </c>
      <c r="S22" s="154"/>
      <c r="T22" s="153">
        <f t="shared" si="26"/>
        <v>0.35951978884332114</v>
      </c>
      <c r="U22" s="153">
        <f t="shared" si="15"/>
        <v>1.5842631368410524E-3</v>
      </c>
      <c r="V22" s="153">
        <f t="shared" si="16"/>
        <v>0.63889594801983784</v>
      </c>
      <c r="W22" s="153">
        <f t="shared" si="17"/>
        <v>1</v>
      </c>
      <c r="X22" s="154"/>
      <c r="Y22" s="153">
        <f t="shared" si="27"/>
        <v>1</v>
      </c>
      <c r="Z22" s="154"/>
      <c r="AA22" s="153">
        <f t="shared" si="27"/>
        <v>1</v>
      </c>
      <c r="AB22" s="154"/>
      <c r="AC22" s="153">
        <f t="shared" si="28"/>
        <v>1</v>
      </c>
      <c r="AD22" s="154"/>
      <c r="AE22" s="153">
        <f t="shared" si="29"/>
        <v>1</v>
      </c>
      <c r="AF22" s="154"/>
      <c r="AG22" s="153">
        <f t="shared" si="30"/>
        <v>1</v>
      </c>
      <c r="AH22" s="154"/>
      <c r="AI22" s="153">
        <f t="shared" si="31"/>
        <v>1</v>
      </c>
    </row>
    <row r="23" spans="1:35">
      <c r="A23" s="75" t="s">
        <v>40</v>
      </c>
      <c r="C23" s="155"/>
      <c r="D23" s="155"/>
      <c r="E23" s="153"/>
      <c r="F23" s="153"/>
      <c r="G23" s="154"/>
      <c r="H23" s="153"/>
      <c r="I23" s="153"/>
      <c r="J23" s="153"/>
      <c r="K23" s="153"/>
      <c r="L23" s="153"/>
      <c r="M23" s="153"/>
      <c r="N23" s="154"/>
      <c r="O23" s="155"/>
      <c r="P23" s="153"/>
      <c r="Q23" s="153"/>
      <c r="R23" s="153"/>
      <c r="S23" s="154"/>
      <c r="T23" s="155"/>
      <c r="U23" s="153"/>
      <c r="V23" s="153"/>
      <c r="W23" s="153"/>
      <c r="X23" s="154"/>
      <c r="Y23" s="155"/>
      <c r="Z23" s="154"/>
      <c r="AA23" s="155"/>
      <c r="AB23" s="154"/>
      <c r="AC23" s="155"/>
      <c r="AD23" s="154"/>
      <c r="AE23" s="155"/>
      <c r="AF23" s="154"/>
      <c r="AG23" s="155"/>
      <c r="AH23" s="154"/>
      <c r="AI23" s="155"/>
    </row>
    <row r="24" spans="1:35">
      <c r="A24" s="73" t="s">
        <v>26</v>
      </c>
      <c r="C24" s="153">
        <f>C61/F61</f>
        <v>0.85485359725142307</v>
      </c>
      <c r="D24" s="153">
        <f>D61/F61</f>
        <v>2.0191515016384888E-3</v>
      </c>
      <c r="E24" s="153">
        <f t="shared" si="2"/>
        <v>0.14312725124693848</v>
      </c>
      <c r="F24" s="153">
        <f t="shared" si="3"/>
        <v>1</v>
      </c>
      <c r="G24" s="154"/>
      <c r="H24" s="153">
        <f t="shared" si="4"/>
        <v>0.85485359725142285</v>
      </c>
      <c r="I24" s="153">
        <f t="shared" si="5"/>
        <v>5.0271501138553158E-2</v>
      </c>
      <c r="J24" s="153">
        <f t="shared" si="6"/>
        <v>3.9268312436315421E-2</v>
      </c>
      <c r="K24" s="153">
        <f t="shared" si="7"/>
        <v>2.0191515016385782E-3</v>
      </c>
      <c r="L24" s="153">
        <f t="shared" si="8"/>
        <v>5.3587437672069957E-2</v>
      </c>
      <c r="M24" s="153">
        <f t="shared" si="9"/>
        <v>1</v>
      </c>
      <c r="N24" s="154"/>
      <c r="O24" s="153">
        <f>O61/R61</f>
        <v>0.36706486653794562</v>
      </c>
      <c r="P24" s="153">
        <f t="shared" si="11"/>
        <v>2.0191515016385422E-3</v>
      </c>
      <c r="Q24" s="153">
        <f t="shared" si="12"/>
        <v>0.63091598196041587</v>
      </c>
      <c r="R24" s="153">
        <f t="shared" si="13"/>
        <v>1</v>
      </c>
      <c r="S24" s="154"/>
      <c r="T24" s="153">
        <f>T61/W61</f>
        <v>0.36706486653794562</v>
      </c>
      <c r="U24" s="153">
        <f t="shared" si="15"/>
        <v>2.0191515016384567E-3</v>
      </c>
      <c r="V24" s="153">
        <f t="shared" si="16"/>
        <v>0.63091598196041598</v>
      </c>
      <c r="W24" s="153">
        <f t="shared" si="17"/>
        <v>1.0000000000000002</v>
      </c>
      <c r="X24" s="154"/>
      <c r="Y24" s="153">
        <f t="shared" ref="Y24:AA27" si="32">Y61/Y61</f>
        <v>1</v>
      </c>
      <c r="Z24" s="154"/>
      <c r="AA24" s="153">
        <f t="shared" si="32"/>
        <v>1</v>
      </c>
      <c r="AB24" s="154"/>
      <c r="AC24" s="153">
        <f>AC61/AC61</f>
        <v>1</v>
      </c>
      <c r="AD24" s="154"/>
      <c r="AE24" s="153">
        <f>AE61/AE61</f>
        <v>1</v>
      </c>
      <c r="AF24" s="154"/>
      <c r="AG24" s="153">
        <f>AG61/AG61</f>
        <v>1</v>
      </c>
      <c r="AH24" s="154"/>
      <c r="AI24" s="153">
        <f>AI61/AI61</f>
        <v>1</v>
      </c>
    </row>
    <row r="25" spans="1:35">
      <c r="A25" s="73" t="s">
        <v>18</v>
      </c>
      <c r="C25" s="153">
        <f>C62/F62</f>
        <v>0.79367490311632671</v>
      </c>
      <c r="D25" s="153">
        <f>D62/F62</f>
        <v>1.0246109474474623E-3</v>
      </c>
      <c r="E25" s="153">
        <f t="shared" si="2"/>
        <v>0.20530048593622585</v>
      </c>
      <c r="F25" s="153">
        <f t="shared" si="3"/>
        <v>1</v>
      </c>
      <c r="G25" s="154"/>
      <c r="H25" s="153">
        <f t="shared" si="4"/>
        <v>0.79367490311632671</v>
      </c>
      <c r="I25" s="153">
        <f t="shared" si="5"/>
        <v>6.3406043604089288E-2</v>
      </c>
      <c r="J25" s="153">
        <f t="shared" si="6"/>
        <v>6.2333461948256138E-3</v>
      </c>
      <c r="K25" s="153">
        <f t="shared" si="7"/>
        <v>1.0246109474474402E-3</v>
      </c>
      <c r="L25" s="153">
        <f t="shared" si="8"/>
        <v>0.13566109613731098</v>
      </c>
      <c r="M25" s="153">
        <f t="shared" si="9"/>
        <v>1</v>
      </c>
      <c r="N25" s="154"/>
      <c r="O25" s="153">
        <f>O62/R62</f>
        <v>0.26360114654108707</v>
      </c>
      <c r="P25" s="153">
        <f t="shared" si="11"/>
        <v>1.024610947447513E-3</v>
      </c>
      <c r="Q25" s="153">
        <f t="shared" si="12"/>
        <v>0.73537424251146544</v>
      </c>
      <c r="R25" s="153">
        <f t="shared" si="13"/>
        <v>1</v>
      </c>
      <c r="S25" s="154"/>
      <c r="T25" s="153">
        <f>T62/W62</f>
        <v>0.26360114654108702</v>
      </c>
      <c r="U25" s="153">
        <f t="shared" si="15"/>
        <v>1.024610947447417E-3</v>
      </c>
      <c r="V25" s="153">
        <f t="shared" si="16"/>
        <v>0.73537424251146555</v>
      </c>
      <c r="W25" s="153">
        <f t="shared" si="17"/>
        <v>1</v>
      </c>
      <c r="X25" s="154"/>
      <c r="Y25" s="153">
        <f t="shared" si="32"/>
        <v>1</v>
      </c>
      <c r="Z25" s="154"/>
      <c r="AA25" s="153">
        <f t="shared" si="32"/>
        <v>1</v>
      </c>
      <c r="AB25" s="154"/>
      <c r="AC25" s="153">
        <f>AC62/AC62</f>
        <v>1</v>
      </c>
      <c r="AD25" s="154"/>
      <c r="AE25" s="153">
        <f>AE62/AE62</f>
        <v>1</v>
      </c>
      <c r="AF25" s="154"/>
      <c r="AG25" s="153">
        <f>AG62/AG62</f>
        <v>1</v>
      </c>
      <c r="AH25" s="154"/>
      <c r="AI25" s="153">
        <f>AI62/AI62</f>
        <v>1</v>
      </c>
    </row>
    <row r="26" spans="1:35">
      <c r="A26" s="73" t="s">
        <v>12</v>
      </c>
      <c r="C26" s="153">
        <f>C63/F63</f>
        <v>0.46391132495250115</v>
      </c>
      <c r="D26" s="153">
        <f>D63/F63</f>
        <v>1.3496904134371033E-3</v>
      </c>
      <c r="E26" s="153">
        <f t="shared" si="2"/>
        <v>0.53473898463406178</v>
      </c>
      <c r="F26" s="153">
        <f t="shared" si="3"/>
        <v>1</v>
      </c>
      <c r="G26" s="154"/>
      <c r="H26" s="153">
        <f t="shared" si="4"/>
        <v>0.4639113249525012</v>
      </c>
      <c r="I26" s="153">
        <f t="shared" si="5"/>
        <v>6.3668067879765672E-2</v>
      </c>
      <c r="J26" s="153">
        <f t="shared" si="6"/>
        <v>0.33800822213993836</v>
      </c>
      <c r="K26" s="153">
        <f t="shared" si="7"/>
        <v>1.3496904134370914E-3</v>
      </c>
      <c r="L26" s="153">
        <f t="shared" si="8"/>
        <v>0.13306269461435768</v>
      </c>
      <c r="M26" s="153">
        <f t="shared" si="9"/>
        <v>1</v>
      </c>
      <c r="N26" s="154"/>
      <c r="O26" s="153">
        <f>O63/R63</f>
        <v>0.18274918481377705</v>
      </c>
      <c r="P26" s="153">
        <f t="shared" si="11"/>
        <v>1.3496904134371417E-3</v>
      </c>
      <c r="Q26" s="153">
        <f t="shared" si="12"/>
        <v>0.81590112477278587</v>
      </c>
      <c r="R26" s="153">
        <f t="shared" si="13"/>
        <v>1</v>
      </c>
      <c r="S26" s="154"/>
      <c r="T26" s="153">
        <f>T63/W63</f>
        <v>0.18274918481377705</v>
      </c>
      <c r="U26" s="153">
        <f t="shared" si="15"/>
        <v>1.3496904134370779E-3</v>
      </c>
      <c r="V26" s="153">
        <f t="shared" si="16"/>
        <v>0.81590112477278587</v>
      </c>
      <c r="W26" s="153">
        <f t="shared" si="17"/>
        <v>1</v>
      </c>
      <c r="X26" s="154"/>
      <c r="Y26" s="153">
        <f t="shared" si="32"/>
        <v>1</v>
      </c>
      <c r="Z26" s="154"/>
      <c r="AA26" s="153">
        <f t="shared" si="32"/>
        <v>1</v>
      </c>
      <c r="AB26" s="154"/>
      <c r="AC26" s="153">
        <f>AC63/AC63</f>
        <v>1</v>
      </c>
      <c r="AD26" s="154"/>
      <c r="AE26" s="153">
        <f>AE63/AE63</f>
        <v>1</v>
      </c>
      <c r="AF26" s="154"/>
      <c r="AG26" s="153">
        <f>AG63/AG63</f>
        <v>1</v>
      </c>
      <c r="AH26" s="154"/>
      <c r="AI26" s="153">
        <f>AI63/AI63</f>
        <v>1</v>
      </c>
    </row>
    <row r="27" spans="1:35">
      <c r="A27" s="73" t="s">
        <v>10</v>
      </c>
      <c r="C27" s="153">
        <f>C64/F64</f>
        <v>0.64070909705101386</v>
      </c>
      <c r="D27" s="153">
        <f>D64/F64</f>
        <v>1.5653646472532806E-3</v>
      </c>
      <c r="E27" s="153">
        <f t="shared" si="2"/>
        <v>0.35772553830173281</v>
      </c>
      <c r="F27" s="153">
        <f t="shared" si="3"/>
        <v>1</v>
      </c>
      <c r="G27" s="154"/>
      <c r="H27" s="153">
        <f t="shared" si="4"/>
        <v>0.64070909705101386</v>
      </c>
      <c r="I27" s="153">
        <f t="shared" si="5"/>
        <v>9.3885425749107632E-2</v>
      </c>
      <c r="J27" s="153">
        <f t="shared" si="6"/>
        <v>1.4911155554942475E-2</v>
      </c>
      <c r="K27" s="153">
        <f t="shared" si="7"/>
        <v>1.5653646472532487E-3</v>
      </c>
      <c r="L27" s="153">
        <f t="shared" si="8"/>
        <v>0.24892895699768275</v>
      </c>
      <c r="M27" s="153">
        <f t="shared" si="9"/>
        <v>0.99999999999999989</v>
      </c>
      <c r="N27" s="154"/>
      <c r="O27" s="153">
        <f>O64/R64</f>
        <v>0.22283260281482672</v>
      </c>
      <c r="P27" s="153">
        <f t="shared" si="11"/>
        <v>1.565364647253291E-3</v>
      </c>
      <c r="Q27" s="153">
        <f t="shared" si="12"/>
        <v>0.77560203253792004</v>
      </c>
      <c r="R27" s="153">
        <f t="shared" si="13"/>
        <v>1</v>
      </c>
      <c r="S27" s="154"/>
      <c r="T27" s="153">
        <f>T64/W64</f>
        <v>0.2228326028148267</v>
      </c>
      <c r="U27" s="153">
        <f t="shared" si="15"/>
        <v>1.5653646472533077E-3</v>
      </c>
      <c r="V27" s="153">
        <f t="shared" si="16"/>
        <v>0.77560203253792004</v>
      </c>
      <c r="W27" s="153">
        <f t="shared" si="17"/>
        <v>1</v>
      </c>
      <c r="X27" s="154"/>
      <c r="Y27" s="153">
        <f t="shared" si="32"/>
        <v>1</v>
      </c>
      <c r="Z27" s="154"/>
      <c r="AA27" s="153">
        <f t="shared" si="32"/>
        <v>1</v>
      </c>
      <c r="AB27" s="154"/>
      <c r="AC27" s="153">
        <f>AC64/AC64</f>
        <v>1</v>
      </c>
      <c r="AD27" s="154"/>
      <c r="AE27" s="153">
        <f>AE64/AE64</f>
        <v>1</v>
      </c>
      <c r="AF27" s="154"/>
      <c r="AG27" s="153">
        <f>AG64/AG64</f>
        <v>1</v>
      </c>
      <c r="AH27" s="154"/>
      <c r="AI27" s="153">
        <f>AI64/AI64</f>
        <v>1</v>
      </c>
    </row>
    <row r="28" spans="1:35">
      <c r="A28" s="71" t="s">
        <v>41</v>
      </c>
      <c r="C28" s="155"/>
      <c r="D28" s="155"/>
      <c r="E28" s="153"/>
      <c r="F28" s="153"/>
      <c r="G28" s="154"/>
      <c r="H28" s="153"/>
      <c r="I28" s="153"/>
      <c r="J28" s="153"/>
      <c r="K28" s="153"/>
      <c r="L28" s="153"/>
      <c r="M28" s="153"/>
      <c r="N28" s="154"/>
      <c r="O28" s="155"/>
      <c r="P28" s="153"/>
      <c r="Q28" s="153"/>
      <c r="R28" s="153"/>
      <c r="S28" s="154"/>
      <c r="T28" s="155"/>
      <c r="U28" s="153"/>
      <c r="V28" s="153"/>
      <c r="W28" s="153"/>
      <c r="X28" s="154"/>
      <c r="Y28" s="155"/>
      <c r="Z28" s="154"/>
      <c r="AA28" s="155"/>
      <c r="AB28" s="154"/>
      <c r="AC28" s="155"/>
      <c r="AD28" s="154"/>
      <c r="AE28" s="155"/>
      <c r="AF28" s="154"/>
      <c r="AG28" s="155"/>
      <c r="AH28" s="154"/>
      <c r="AI28" s="155"/>
    </row>
    <row r="29" spans="1:35">
      <c r="A29" s="73" t="s">
        <v>22</v>
      </c>
      <c r="C29" s="153">
        <f>C66/F66</f>
        <v>0.64988495465325358</v>
      </c>
      <c r="D29" s="153">
        <f>D66/F66</f>
        <v>1.3491156629184087E-3</v>
      </c>
      <c r="E29" s="153">
        <f t="shared" si="2"/>
        <v>0.34876592968382797</v>
      </c>
      <c r="F29" s="153">
        <f t="shared" si="3"/>
        <v>1</v>
      </c>
      <c r="G29" s="154"/>
      <c r="H29" s="153">
        <f t="shared" si="4"/>
        <v>0.64988495465325369</v>
      </c>
      <c r="I29" s="153">
        <f t="shared" si="5"/>
        <v>8.6106987755693795E-2</v>
      </c>
      <c r="J29" s="153">
        <f t="shared" si="6"/>
        <v>8.8780281263180095E-3</v>
      </c>
      <c r="K29" s="153">
        <f t="shared" si="7"/>
        <v>1.3491156629183211E-3</v>
      </c>
      <c r="L29" s="153">
        <f t="shared" si="8"/>
        <v>0.25378091380181617</v>
      </c>
      <c r="M29" s="153">
        <f t="shared" si="9"/>
        <v>0.99999999999999989</v>
      </c>
      <c r="N29" s="154"/>
      <c r="O29" s="153">
        <f>O66/R66</f>
        <v>0.32151304704458195</v>
      </c>
      <c r="P29" s="153">
        <f t="shared" si="11"/>
        <v>1.3491156629183289E-3</v>
      </c>
      <c r="Q29" s="153">
        <f t="shared" si="12"/>
        <v>0.67713783729249977</v>
      </c>
      <c r="R29" s="153">
        <f t="shared" si="13"/>
        <v>1</v>
      </c>
      <c r="S29" s="154"/>
      <c r="T29" s="153">
        <f>T66/W66</f>
        <v>0.32151304704458183</v>
      </c>
      <c r="U29" s="153">
        <f t="shared" si="15"/>
        <v>1.3491156629183972E-3</v>
      </c>
      <c r="V29" s="153">
        <f t="shared" si="16"/>
        <v>0.67713783729249977</v>
      </c>
      <c r="W29" s="153">
        <f t="shared" si="17"/>
        <v>1</v>
      </c>
      <c r="X29" s="154"/>
      <c r="Y29" s="153">
        <f t="shared" ref="Y29:AA31" si="33">Y66/Y66</f>
        <v>1</v>
      </c>
      <c r="Z29" s="154"/>
      <c r="AA29" s="153">
        <f t="shared" si="33"/>
        <v>1</v>
      </c>
      <c r="AB29" s="154"/>
      <c r="AC29" s="153">
        <f>AC66/AC66</f>
        <v>1</v>
      </c>
      <c r="AD29" s="154"/>
      <c r="AE29" s="153">
        <f>AE66/AE66</f>
        <v>1</v>
      </c>
      <c r="AF29" s="154"/>
      <c r="AG29" s="153">
        <f>AG66/AG66</f>
        <v>1</v>
      </c>
      <c r="AH29" s="154"/>
      <c r="AI29" s="153">
        <f>AI66/AI66</f>
        <v>1</v>
      </c>
    </row>
    <row r="30" spans="1:35">
      <c r="A30" s="73" t="s">
        <v>13</v>
      </c>
      <c r="C30" s="153">
        <f>C67/F67</f>
        <v>0.57468778370135076</v>
      </c>
      <c r="D30" s="153">
        <f>D67/F67</f>
        <v>1.0242758650738436E-3</v>
      </c>
      <c r="E30" s="153">
        <f t="shared" si="2"/>
        <v>0.42428794043357537</v>
      </c>
      <c r="F30" s="153">
        <f t="shared" si="3"/>
        <v>1</v>
      </c>
      <c r="G30" s="154"/>
      <c r="H30" s="153">
        <f t="shared" si="4"/>
        <v>0.57468778370135076</v>
      </c>
      <c r="I30" s="153">
        <f t="shared" si="5"/>
        <v>4.2146341924931018E-2</v>
      </c>
      <c r="J30" s="153">
        <f t="shared" si="6"/>
        <v>1.9814739038525757E-2</v>
      </c>
      <c r="K30" s="153">
        <f t="shared" si="7"/>
        <v>1.0242758650738026E-3</v>
      </c>
      <c r="L30" s="153">
        <f t="shared" si="8"/>
        <v>0.36232685947011861</v>
      </c>
      <c r="M30" s="153">
        <f t="shared" si="9"/>
        <v>1</v>
      </c>
      <c r="N30" s="154"/>
      <c r="O30" s="153">
        <f>O67/R67</f>
        <v>0.33714667547727667</v>
      </c>
      <c r="P30" s="153">
        <f t="shared" si="11"/>
        <v>1.024275865073877E-3</v>
      </c>
      <c r="Q30" s="153">
        <f t="shared" si="12"/>
        <v>0.66182904865764947</v>
      </c>
      <c r="R30" s="153">
        <f t="shared" si="13"/>
        <v>1</v>
      </c>
      <c r="S30" s="154"/>
      <c r="T30" s="153">
        <f>T67/W67</f>
        <v>0.33714667547727667</v>
      </c>
      <c r="U30" s="153">
        <f t="shared" si="15"/>
        <v>1.0242758650738796E-3</v>
      </c>
      <c r="V30" s="153">
        <f t="shared" si="16"/>
        <v>0.66182904865764947</v>
      </c>
      <c r="W30" s="153">
        <f t="shared" si="17"/>
        <v>1</v>
      </c>
      <c r="X30" s="154"/>
      <c r="Y30" s="153">
        <f t="shared" si="33"/>
        <v>1</v>
      </c>
      <c r="Z30" s="154"/>
      <c r="AA30" s="153">
        <f t="shared" si="33"/>
        <v>1</v>
      </c>
      <c r="AB30" s="154"/>
      <c r="AC30" s="153">
        <f>AC67/AC67</f>
        <v>1</v>
      </c>
      <c r="AD30" s="154"/>
      <c r="AE30" s="153">
        <f>AE67/AE67</f>
        <v>1</v>
      </c>
      <c r="AF30" s="154"/>
      <c r="AG30" s="153">
        <f>AG67/AG67</f>
        <v>1</v>
      </c>
      <c r="AH30" s="154"/>
      <c r="AI30" s="153">
        <f>AI67/AI67</f>
        <v>1</v>
      </c>
    </row>
    <row r="31" spans="1:35">
      <c r="A31" s="73" t="s">
        <v>14</v>
      </c>
      <c r="C31" s="153">
        <f>C68/F68</f>
        <v>0.72790215001301239</v>
      </c>
      <c r="D31" s="153">
        <f>D68/F68</f>
        <v>1.7412220822063439E-3</v>
      </c>
      <c r="E31" s="153">
        <f t="shared" si="2"/>
        <v>0.27035662790478121</v>
      </c>
      <c r="F31" s="153">
        <f t="shared" si="3"/>
        <v>1</v>
      </c>
      <c r="G31" s="154"/>
      <c r="H31" s="153">
        <f t="shared" si="4"/>
        <v>0.72790215001301262</v>
      </c>
      <c r="I31" s="153">
        <f t="shared" si="5"/>
        <v>4.0765986620874856E-2</v>
      </c>
      <c r="J31" s="153">
        <f t="shared" si="6"/>
        <v>3.5477013876316153E-2</v>
      </c>
      <c r="K31" s="153">
        <f t="shared" si="7"/>
        <v>1.7412220822062945E-3</v>
      </c>
      <c r="L31" s="153">
        <f t="shared" si="8"/>
        <v>0.19411362740759008</v>
      </c>
      <c r="M31" s="153">
        <f t="shared" si="9"/>
        <v>1</v>
      </c>
      <c r="N31" s="154"/>
      <c r="O31" s="153">
        <f>O68/R68</f>
        <v>0.32605964434268381</v>
      </c>
      <c r="P31" s="153">
        <f t="shared" si="11"/>
        <v>1.741222082206283E-3</v>
      </c>
      <c r="Q31" s="153">
        <f t="shared" si="12"/>
        <v>0.67219913357510985</v>
      </c>
      <c r="R31" s="153">
        <f t="shared" si="13"/>
        <v>0.99999999999999989</v>
      </c>
      <c r="S31" s="154"/>
      <c r="T31" s="153">
        <f>T68/W68</f>
        <v>0.32605964434268375</v>
      </c>
      <c r="U31" s="153">
        <f t="shared" si="15"/>
        <v>1.7412220822063211E-3</v>
      </c>
      <c r="V31" s="153">
        <f t="shared" si="16"/>
        <v>0.67219913357510985</v>
      </c>
      <c r="W31" s="153">
        <f t="shared" si="17"/>
        <v>0.99999999999999989</v>
      </c>
      <c r="X31" s="154"/>
      <c r="Y31" s="153">
        <f t="shared" si="33"/>
        <v>1</v>
      </c>
      <c r="Z31" s="154"/>
      <c r="AA31" s="153">
        <f t="shared" si="33"/>
        <v>1</v>
      </c>
      <c r="AB31" s="154"/>
      <c r="AC31" s="153">
        <f>AC68/AC68</f>
        <v>1</v>
      </c>
      <c r="AD31" s="154"/>
      <c r="AE31" s="153">
        <f>AE68/AE68</f>
        <v>1</v>
      </c>
      <c r="AF31" s="154"/>
      <c r="AG31" s="153">
        <f>AG68/AG68</f>
        <v>1</v>
      </c>
      <c r="AH31" s="154"/>
      <c r="AI31" s="153">
        <f>AI68/AI68</f>
        <v>1</v>
      </c>
    </row>
    <row r="32" spans="1:35">
      <c r="A32" s="71" t="s">
        <v>42</v>
      </c>
      <c r="C32" s="155"/>
      <c r="D32" s="155"/>
      <c r="E32" s="153"/>
      <c r="F32" s="153"/>
      <c r="G32" s="154"/>
      <c r="H32" s="153"/>
      <c r="I32" s="153"/>
      <c r="J32" s="153"/>
      <c r="K32" s="153"/>
      <c r="L32" s="153"/>
      <c r="M32" s="153"/>
      <c r="N32" s="154"/>
      <c r="O32" s="155"/>
      <c r="P32" s="153"/>
      <c r="Q32" s="153"/>
      <c r="R32" s="153"/>
      <c r="S32" s="154"/>
      <c r="T32" s="155"/>
      <c r="U32" s="153"/>
      <c r="V32" s="153"/>
      <c r="W32" s="153"/>
      <c r="X32" s="154"/>
      <c r="Y32" s="155"/>
      <c r="Z32" s="154"/>
      <c r="AA32" s="155"/>
      <c r="AB32" s="154"/>
      <c r="AC32" s="155"/>
      <c r="AD32" s="154"/>
      <c r="AE32" s="155"/>
      <c r="AF32" s="154"/>
      <c r="AG32" s="155"/>
      <c r="AH32" s="154"/>
      <c r="AI32" s="155"/>
    </row>
    <row r="33" spans="1:37">
      <c r="A33" s="73" t="s">
        <v>11</v>
      </c>
      <c r="C33" s="153">
        <f>C70/F70</f>
        <v>0.77243073824587749</v>
      </c>
      <c r="D33" s="153">
        <f>D70/F70</f>
        <v>2.8311871688009166E-3</v>
      </c>
      <c r="E33" s="153">
        <f t="shared" si="2"/>
        <v>0.22473807458532158</v>
      </c>
      <c r="F33" s="153">
        <f t="shared" si="3"/>
        <v>1</v>
      </c>
      <c r="G33" s="154"/>
      <c r="H33" s="153">
        <f t="shared" si="4"/>
        <v>0.7724307382458776</v>
      </c>
      <c r="I33" s="153">
        <f t="shared" si="5"/>
        <v>4.2077738556829995E-2</v>
      </c>
      <c r="J33" s="153">
        <f t="shared" si="6"/>
        <v>1.2002768310375082E-3</v>
      </c>
      <c r="K33" s="153">
        <f t="shared" si="7"/>
        <v>2.8311871688008429E-3</v>
      </c>
      <c r="L33" s="153">
        <f t="shared" si="8"/>
        <v>0.18146005919745406</v>
      </c>
      <c r="M33" s="153">
        <f t="shared" si="9"/>
        <v>1</v>
      </c>
      <c r="N33" s="154"/>
      <c r="O33" s="153">
        <f>O70/R70</f>
        <v>0.32113578744549232</v>
      </c>
      <c r="P33" s="153">
        <f t="shared" si="11"/>
        <v>2.83118716880076E-3</v>
      </c>
      <c r="Q33" s="153">
        <f t="shared" si="12"/>
        <v>0.67603302538570698</v>
      </c>
      <c r="R33" s="153">
        <f t="shared" si="13"/>
        <v>1</v>
      </c>
      <c r="S33" s="154"/>
      <c r="T33" s="153">
        <f>T70/W70</f>
        <v>0.32113578744549232</v>
      </c>
      <c r="U33" s="153">
        <f t="shared" si="15"/>
        <v>2.8311871688008927E-3</v>
      </c>
      <c r="V33" s="153">
        <f t="shared" si="16"/>
        <v>0.67603302538570686</v>
      </c>
      <c r="W33" s="153">
        <f t="shared" si="17"/>
        <v>1</v>
      </c>
      <c r="X33" s="154"/>
      <c r="Y33" s="153">
        <f t="shared" ref="Y33:AA36" si="34">Y70/Y70</f>
        <v>1</v>
      </c>
      <c r="Z33" s="154"/>
      <c r="AA33" s="153">
        <f t="shared" si="34"/>
        <v>1</v>
      </c>
      <c r="AB33" s="154"/>
      <c r="AC33" s="153">
        <f>AC70/AC70</f>
        <v>1</v>
      </c>
      <c r="AD33" s="154"/>
      <c r="AE33" s="153">
        <f>AE70/AE70</f>
        <v>1</v>
      </c>
      <c r="AF33" s="154"/>
      <c r="AG33" s="153">
        <f>AG70/AG70</f>
        <v>1</v>
      </c>
      <c r="AH33" s="154"/>
      <c r="AI33" s="153">
        <f>AI70/AI70</f>
        <v>1</v>
      </c>
    </row>
    <row r="34" spans="1:37">
      <c r="A34" s="73" t="s">
        <v>20</v>
      </c>
      <c r="C34" s="153">
        <f>C71/F71</f>
        <v>0.84582844685653291</v>
      </c>
      <c r="D34" s="153">
        <f>D71/F71</f>
        <v>1.2420316180263864E-3</v>
      </c>
      <c r="E34" s="153">
        <f t="shared" si="2"/>
        <v>0.1529295215254407</v>
      </c>
      <c r="F34" s="153">
        <f t="shared" si="3"/>
        <v>1</v>
      </c>
      <c r="G34" s="154"/>
      <c r="H34" s="153">
        <f t="shared" si="4"/>
        <v>0.84582844685653291</v>
      </c>
      <c r="I34" s="153">
        <f t="shared" si="5"/>
        <v>7.7801463706044544E-2</v>
      </c>
      <c r="J34" s="153">
        <f t="shared" si="6"/>
        <v>2.5248053613439164E-3</v>
      </c>
      <c r="K34" s="153">
        <f t="shared" si="7"/>
        <v>1.242031618026444E-3</v>
      </c>
      <c r="L34" s="153">
        <f t="shared" si="8"/>
        <v>7.2603252458052131E-2</v>
      </c>
      <c r="M34" s="153">
        <f t="shared" si="9"/>
        <v>1</v>
      </c>
      <c r="N34" s="154"/>
      <c r="O34" s="153">
        <f>O71/R71</f>
        <v>0.36208311926706144</v>
      </c>
      <c r="P34" s="153">
        <f t="shared" si="11"/>
        <v>1.2420316180263877E-3</v>
      </c>
      <c r="Q34" s="153">
        <f t="shared" si="12"/>
        <v>0.63667484911491212</v>
      </c>
      <c r="R34" s="153">
        <f t="shared" si="13"/>
        <v>1</v>
      </c>
      <c r="S34" s="154"/>
      <c r="T34" s="153">
        <f>T71/W71</f>
        <v>0.36208311926706144</v>
      </c>
      <c r="U34" s="153">
        <f t="shared" si="15"/>
        <v>1.2420316180264473E-3</v>
      </c>
      <c r="V34" s="153">
        <f t="shared" si="16"/>
        <v>0.63667484911491212</v>
      </c>
      <c r="W34" s="153">
        <f t="shared" si="17"/>
        <v>1</v>
      </c>
      <c r="X34" s="154"/>
      <c r="Y34" s="153">
        <f t="shared" si="34"/>
        <v>1</v>
      </c>
      <c r="Z34" s="154"/>
      <c r="AA34" s="153">
        <f t="shared" si="34"/>
        <v>1</v>
      </c>
      <c r="AB34" s="154"/>
      <c r="AC34" s="153">
        <f>AC71/AC71</f>
        <v>1</v>
      </c>
      <c r="AD34" s="154"/>
      <c r="AE34" s="153">
        <f>AE71/AE71</f>
        <v>1</v>
      </c>
      <c r="AF34" s="154"/>
      <c r="AG34" s="153">
        <f>AG71/AG71</f>
        <v>1</v>
      </c>
      <c r="AH34" s="154"/>
      <c r="AI34" s="153">
        <f>AI71/AI71</f>
        <v>1</v>
      </c>
    </row>
    <row r="35" spans="1:37">
      <c r="A35" s="73" t="s">
        <v>24</v>
      </c>
      <c r="C35" s="153">
        <f>C72/F72</f>
        <v>0.99807866129029621</v>
      </c>
      <c r="D35" s="153">
        <f>D72/F72</f>
        <v>1.9213387097038333E-3</v>
      </c>
      <c r="E35" s="153">
        <f t="shared" si="2"/>
        <v>0</v>
      </c>
      <c r="F35" s="153">
        <f t="shared" si="3"/>
        <v>1</v>
      </c>
      <c r="G35" s="154"/>
      <c r="H35" s="153">
        <f t="shared" si="4"/>
        <v>0.93796486331500739</v>
      </c>
      <c r="I35" s="153">
        <f t="shared" si="5"/>
        <v>5.7455239813632153E-2</v>
      </c>
      <c r="J35" s="153">
        <f t="shared" si="6"/>
        <v>2.6585581616566964E-3</v>
      </c>
      <c r="K35" s="153">
        <f t="shared" si="7"/>
        <v>1.9213387097037841E-3</v>
      </c>
      <c r="L35" s="153">
        <f t="shared" si="8"/>
        <v>0</v>
      </c>
      <c r="M35" s="153">
        <f t="shared" si="9"/>
        <v>1</v>
      </c>
      <c r="N35" s="154"/>
      <c r="O35" s="153">
        <f>O72/R72</f>
        <v>0.42361925255011801</v>
      </c>
      <c r="P35" s="153">
        <f t="shared" si="11"/>
        <v>1.9213387097037015E-3</v>
      </c>
      <c r="Q35" s="153">
        <f t="shared" si="12"/>
        <v>0.5744594087401782</v>
      </c>
      <c r="R35" s="153">
        <f t="shared" si="13"/>
        <v>0.99999999999999989</v>
      </c>
      <c r="S35" s="154"/>
      <c r="T35" s="153">
        <f>T72/W72</f>
        <v>0.42361925255011795</v>
      </c>
      <c r="U35" s="153">
        <f t="shared" si="15"/>
        <v>1.9213387097038088E-3</v>
      </c>
      <c r="V35" s="153">
        <f t="shared" si="16"/>
        <v>0.57445940874017831</v>
      </c>
      <c r="W35" s="153">
        <f t="shared" si="17"/>
        <v>1.0000000000000002</v>
      </c>
      <c r="X35" s="154"/>
      <c r="Y35" s="153">
        <f t="shared" si="34"/>
        <v>1</v>
      </c>
      <c r="Z35" s="154"/>
      <c r="AA35" s="153">
        <f t="shared" si="34"/>
        <v>1</v>
      </c>
      <c r="AB35" s="154"/>
      <c r="AC35" s="153">
        <f>AC72/AC72</f>
        <v>1</v>
      </c>
      <c r="AD35" s="154"/>
      <c r="AE35" s="153">
        <f>AE72/AE72</f>
        <v>1</v>
      </c>
      <c r="AF35" s="154"/>
      <c r="AG35" s="153">
        <f>AG72/AG72</f>
        <v>1</v>
      </c>
      <c r="AH35" s="154"/>
      <c r="AI35" s="153">
        <f>AI72/AI72</f>
        <v>1</v>
      </c>
    </row>
    <row r="36" spans="1:37">
      <c r="A36" s="73" t="s">
        <v>25</v>
      </c>
      <c r="C36" s="153">
        <f>C73/F73</f>
        <v>0.84672912145498658</v>
      </c>
      <c r="D36" s="153">
        <f>D73/F73</f>
        <v>1.519417050635381E-3</v>
      </c>
      <c r="E36" s="153">
        <f t="shared" ref="E36" si="35">E73/F73</f>
        <v>0.15175146149437804</v>
      </c>
      <c r="F36" s="153">
        <f t="shared" ref="F36" si="36">C36+D36+E36</f>
        <v>1</v>
      </c>
      <c r="G36" s="154"/>
      <c r="H36" s="153">
        <f t="shared" ref="H36" si="37">H73/M73</f>
        <v>0.84672912145498647</v>
      </c>
      <c r="I36" s="153">
        <f t="shared" ref="I36" si="38">I73/M73</f>
        <v>6.6774206567108696E-2</v>
      </c>
      <c r="J36" s="153">
        <f t="shared" ref="J36" si="39">J73/M73</f>
        <v>6.2004620383743787E-3</v>
      </c>
      <c r="K36" s="153">
        <f t="shared" ref="K36" si="40">K73/M73</f>
        <v>1.519417050635492E-3</v>
      </c>
      <c r="L36" s="153">
        <f t="shared" ref="L36" si="41">L73/M73</f>
        <v>7.877679288889497E-2</v>
      </c>
      <c r="M36" s="153">
        <f t="shared" ref="M36" si="42">J36+L36+I36+H36+K36</f>
        <v>1</v>
      </c>
      <c r="N36" s="154"/>
      <c r="O36" s="153">
        <f>O73/R73</f>
        <v>0.4149937211512354</v>
      </c>
      <c r="P36" s="153">
        <f t="shared" ref="P36" si="43">P73/R73</f>
        <v>1.5194170506355063E-3</v>
      </c>
      <c r="Q36" s="153">
        <f t="shared" ref="Q36" si="44">Q73/R73</f>
        <v>0.58348686179812914</v>
      </c>
      <c r="R36" s="153">
        <f t="shared" ref="R36" si="45">O36+Q36+P36</f>
        <v>1</v>
      </c>
      <c r="S36" s="154"/>
      <c r="T36" s="153">
        <f>T73/W73</f>
        <v>0.4149937211512354</v>
      </c>
      <c r="U36" s="153">
        <f t="shared" ref="U36" si="46">U73/W73</f>
        <v>1.5194170506354953E-3</v>
      </c>
      <c r="V36" s="153">
        <f t="shared" ref="V36" si="47">V73/W73</f>
        <v>0.58348686179812914</v>
      </c>
      <c r="W36" s="153">
        <f t="shared" ref="W36" si="48">T36+V36+U36</f>
        <v>1</v>
      </c>
      <c r="X36" s="154"/>
      <c r="Y36" s="153">
        <f t="shared" si="34"/>
        <v>1</v>
      </c>
      <c r="Z36" s="154"/>
      <c r="AA36" s="153">
        <f t="shared" si="34"/>
        <v>1</v>
      </c>
      <c r="AB36" s="154"/>
      <c r="AC36" s="153">
        <f>AC73/AC73</f>
        <v>1</v>
      </c>
      <c r="AD36" s="154"/>
      <c r="AE36" s="153">
        <f>AE73/AE73</f>
        <v>1</v>
      </c>
      <c r="AF36" s="154"/>
      <c r="AG36" s="153">
        <f>AG73/AG73</f>
        <v>1</v>
      </c>
      <c r="AH36" s="1"/>
      <c r="AI36" s="153">
        <f>AI73/AI73</f>
        <v>1</v>
      </c>
    </row>
    <row r="37" spans="1:37" s="1" customFormat="1" ht="14.25" customHeight="1">
      <c r="C37"/>
      <c r="D37"/>
      <c r="E37"/>
      <c r="F37"/>
    </row>
    <row r="38" spans="1:37" s="1" customFormat="1">
      <c r="A38" s="47" t="s">
        <v>216</v>
      </c>
      <c r="B38"/>
    </row>
    <row r="39" spans="1:37" ht="15" customHeight="1">
      <c r="A39" s="352" t="str">
        <f>"Frota por tipo de veículo e combustível - Junho/"&amp;A1&amp;""</f>
        <v>Frota por tipo de veículo e combustível - Junho/2022</v>
      </c>
      <c r="C39" s="429" t="s">
        <v>209</v>
      </c>
      <c r="D39" s="429"/>
      <c r="E39" s="429"/>
      <c r="F39" s="429"/>
      <c r="H39" s="429" t="s">
        <v>158</v>
      </c>
      <c r="I39" s="429"/>
      <c r="J39" s="429"/>
      <c r="K39" s="429"/>
      <c r="L39" s="429"/>
      <c r="M39" s="429"/>
      <c r="O39" s="429" t="s">
        <v>210</v>
      </c>
      <c r="P39" s="429"/>
      <c r="Q39" s="429"/>
      <c r="R39" s="429"/>
      <c r="T39" s="430" t="s">
        <v>211</v>
      </c>
      <c r="U39" s="431"/>
      <c r="V39" s="431"/>
      <c r="W39" s="432"/>
      <c r="Y39" s="90" t="s">
        <v>99</v>
      </c>
      <c r="AA39" s="90" t="s">
        <v>212</v>
      </c>
      <c r="AC39" s="90" t="s">
        <v>100</v>
      </c>
      <c r="AE39" s="89" t="s">
        <v>213</v>
      </c>
      <c r="AG39" s="89" t="s">
        <v>98</v>
      </c>
      <c r="AI39" s="89" t="s">
        <v>146</v>
      </c>
      <c r="AK39" s="427" t="s">
        <v>152</v>
      </c>
    </row>
    <row r="40" spans="1:37" ht="15" customHeight="1">
      <c r="A40" s="353"/>
      <c r="C40" s="90" t="s">
        <v>151</v>
      </c>
      <c r="D40" s="89" t="s">
        <v>214</v>
      </c>
      <c r="E40" s="90" t="s">
        <v>107</v>
      </c>
      <c r="F40" s="90" t="s">
        <v>215</v>
      </c>
      <c r="H40" s="90" t="s">
        <v>151</v>
      </c>
      <c r="I40" s="90" t="s">
        <v>108</v>
      </c>
      <c r="J40" s="90" t="s">
        <v>81</v>
      </c>
      <c r="K40" s="89" t="s">
        <v>214</v>
      </c>
      <c r="L40" s="90" t="s">
        <v>107</v>
      </c>
      <c r="M40" s="90" t="s">
        <v>215</v>
      </c>
      <c r="O40" s="90" t="s">
        <v>109</v>
      </c>
      <c r="P40" s="89" t="s">
        <v>214</v>
      </c>
      <c r="Q40" s="90" t="s">
        <v>107</v>
      </c>
      <c r="R40" s="90" t="s">
        <v>215</v>
      </c>
      <c r="T40" s="90" t="s">
        <v>109</v>
      </c>
      <c r="U40" s="89" t="s">
        <v>214</v>
      </c>
      <c r="V40" s="90" t="s">
        <v>107</v>
      </c>
      <c r="W40" s="90" t="s">
        <v>215</v>
      </c>
      <c r="Y40" s="90" t="s">
        <v>109</v>
      </c>
      <c r="AA40" s="90" t="s">
        <v>109</v>
      </c>
      <c r="AC40" s="90" t="s">
        <v>109</v>
      </c>
      <c r="AE40" s="90" t="s">
        <v>109</v>
      </c>
      <c r="AG40" s="90" t="s">
        <v>107</v>
      </c>
      <c r="AI40" s="90" t="s">
        <v>107</v>
      </c>
      <c r="AK40" s="428" t="s">
        <v>152</v>
      </c>
    </row>
    <row r="41" spans="1:37">
      <c r="A41" s="71" t="s">
        <v>37</v>
      </c>
      <c r="C41" s="190">
        <v>1009917.5423623951</v>
      </c>
      <c r="D41" s="190">
        <v>2042.736797674112</v>
      </c>
      <c r="E41" s="190">
        <v>358759.72083993081</v>
      </c>
      <c r="F41" s="190">
        <v>1370720</v>
      </c>
      <c r="H41" s="190">
        <v>42530099.242204048</v>
      </c>
      <c r="I41" s="190">
        <v>4157437</v>
      </c>
      <c r="J41" s="190">
        <v>2627672</v>
      </c>
      <c r="K41" s="190">
        <v>87323.080576021326</v>
      </c>
      <c r="L41" s="190">
        <v>10504698.677219931</v>
      </c>
      <c r="M41" s="190">
        <v>59907230</v>
      </c>
      <c r="O41" s="190">
        <v>2773320.1503533009</v>
      </c>
      <c r="P41" s="190">
        <v>12852.415921388896</v>
      </c>
      <c r="Q41" s="190">
        <v>6108381.4337253096</v>
      </c>
      <c r="R41" s="190">
        <v>8894554</v>
      </c>
      <c r="T41" s="190">
        <v>1142028.8496466987</v>
      </c>
      <c r="U41" s="190">
        <v>5888.7667049148267</v>
      </c>
      <c r="V41" s="190">
        <v>2852901.3836483862</v>
      </c>
      <c r="W41" s="190">
        <v>4000819</v>
      </c>
      <c r="Y41" s="190">
        <v>2990805</v>
      </c>
      <c r="AA41" s="190">
        <v>821115</v>
      </c>
      <c r="AC41" s="190">
        <v>681325</v>
      </c>
      <c r="AE41" s="190">
        <v>431004</v>
      </c>
      <c r="AG41" s="190">
        <v>25265099</v>
      </c>
      <c r="AI41" s="190">
        <v>5219557</v>
      </c>
      <c r="AK41" s="190">
        <v>109582228</v>
      </c>
    </row>
    <row r="42" spans="1:37">
      <c r="A42" s="71" t="s">
        <v>38</v>
      </c>
      <c r="C42" s="190">
        <v>46336.599107214446</v>
      </c>
      <c r="D42" s="190">
        <v>62.400892785555243</v>
      </c>
      <c r="E42" s="190">
        <v>0</v>
      </c>
      <c r="F42" s="190">
        <v>46399</v>
      </c>
      <c r="H42" s="190">
        <v>1939771.2103165479</v>
      </c>
      <c r="I42" s="190">
        <v>68297</v>
      </c>
      <c r="J42" s="190">
        <v>3677</v>
      </c>
      <c r="K42" s="190">
        <v>2712.7896834522107</v>
      </c>
      <c r="L42" s="190">
        <v>0</v>
      </c>
      <c r="M42" s="190">
        <v>2014458</v>
      </c>
      <c r="O42" s="190">
        <v>255417.40640203515</v>
      </c>
      <c r="P42" s="190">
        <v>767.84368900177287</v>
      </c>
      <c r="Q42" s="190">
        <v>327151.74990896299</v>
      </c>
      <c r="R42" s="190">
        <v>583336.99999999988</v>
      </c>
      <c r="T42" s="190">
        <v>52505.593597964813</v>
      </c>
      <c r="U42" s="190">
        <v>167.96573476039794</v>
      </c>
      <c r="V42" s="190">
        <v>70414.440667274801</v>
      </c>
      <c r="W42" s="190">
        <v>123088.00000000001</v>
      </c>
      <c r="Y42" s="190">
        <v>167553</v>
      </c>
      <c r="AA42" s="190">
        <v>36999</v>
      </c>
      <c r="AC42" s="190">
        <v>49285</v>
      </c>
      <c r="AE42" s="190">
        <v>16157</v>
      </c>
      <c r="AG42" s="190">
        <v>2347823</v>
      </c>
      <c r="AI42" s="190">
        <v>637268</v>
      </c>
      <c r="AK42" s="190">
        <v>6022367</v>
      </c>
    </row>
    <row r="43" spans="1:37">
      <c r="A43" s="73" t="s">
        <v>23</v>
      </c>
      <c r="C43" s="314">
        <v>1714.6171910575276</v>
      </c>
      <c r="D43" s="314">
        <v>2.3828089424723657</v>
      </c>
      <c r="E43" s="314">
        <v>0</v>
      </c>
      <c r="F43" s="72">
        <v>1717</v>
      </c>
      <c r="H43" s="314">
        <v>96589.678535030471</v>
      </c>
      <c r="I43" s="314">
        <v>3642</v>
      </c>
      <c r="J43" s="314">
        <v>21</v>
      </c>
      <c r="K43" s="314">
        <v>139.32146496952919</v>
      </c>
      <c r="L43" s="314">
        <v>0</v>
      </c>
      <c r="M43" s="72">
        <v>100392</v>
      </c>
      <c r="O43" s="314">
        <v>16346.318083990947</v>
      </c>
      <c r="P43" s="314">
        <v>43.555304985147814</v>
      </c>
      <c r="Q43" s="314">
        <v>14995.126611023905</v>
      </c>
      <c r="R43" s="72">
        <v>31385</v>
      </c>
      <c r="T43" s="314">
        <v>2529.6819160090499</v>
      </c>
      <c r="U43" s="314">
        <v>6.7404211028469945</v>
      </c>
      <c r="V43" s="314">
        <v>2320.5776628881031</v>
      </c>
      <c r="W43" s="72">
        <v>4857</v>
      </c>
      <c r="Y43" s="314">
        <v>8101</v>
      </c>
      <c r="AA43" s="314">
        <v>1293</v>
      </c>
      <c r="AC43" s="314">
        <v>1416</v>
      </c>
      <c r="AE43" s="314">
        <v>440</v>
      </c>
      <c r="AG43" s="314">
        <v>137900</v>
      </c>
      <c r="AI43" s="314">
        <v>32446</v>
      </c>
      <c r="AK43" s="72">
        <v>319947</v>
      </c>
    </row>
    <row r="44" spans="1:37">
      <c r="A44" s="73" t="s">
        <v>15</v>
      </c>
      <c r="C44" s="314">
        <v>1370.0914809981166</v>
      </c>
      <c r="D44" s="314">
        <v>1.9085190018834055</v>
      </c>
      <c r="E44" s="314">
        <v>0</v>
      </c>
      <c r="F44" s="72">
        <v>1372</v>
      </c>
      <c r="H44" s="314">
        <v>93608.551285157198</v>
      </c>
      <c r="I44" s="314">
        <v>1456</v>
      </c>
      <c r="J44" s="314">
        <v>18</v>
      </c>
      <c r="K44" s="314">
        <v>132.44871484280156</v>
      </c>
      <c r="L44" s="314">
        <v>0</v>
      </c>
      <c r="M44" s="72">
        <v>95215</v>
      </c>
      <c r="O44" s="314">
        <v>7438.1283865621217</v>
      </c>
      <c r="P44" s="314">
        <v>36.278553621807077</v>
      </c>
      <c r="Q44" s="314">
        <v>18605.59305981607</v>
      </c>
      <c r="R44" s="72">
        <v>26080</v>
      </c>
      <c r="T44" s="314">
        <v>1509.8716134378785</v>
      </c>
      <c r="U44" s="314">
        <v>7.3642125335063611</v>
      </c>
      <c r="V44" s="314">
        <v>3776.7641740286153</v>
      </c>
      <c r="W44" s="72">
        <v>5294</v>
      </c>
      <c r="Y44" s="314">
        <v>4602</v>
      </c>
      <c r="AA44" s="314">
        <v>529</v>
      </c>
      <c r="AC44" s="314">
        <v>1510</v>
      </c>
      <c r="AE44" s="314">
        <v>518</v>
      </c>
      <c r="AG44" s="314">
        <v>73566</v>
      </c>
      <c r="AI44" s="314">
        <v>15198</v>
      </c>
      <c r="AK44" s="72">
        <v>223884</v>
      </c>
    </row>
    <row r="45" spans="1:37">
      <c r="A45" s="73" t="s">
        <v>16</v>
      </c>
      <c r="C45" s="314">
        <v>7045.2122765859676</v>
      </c>
      <c r="D45" s="314">
        <v>10.787723414032371</v>
      </c>
      <c r="E45" s="314">
        <v>0</v>
      </c>
      <c r="F45" s="72">
        <v>7056</v>
      </c>
      <c r="H45" s="314">
        <v>423479.69883978454</v>
      </c>
      <c r="I45" s="314">
        <v>16222</v>
      </c>
      <c r="J45" s="314">
        <v>2628</v>
      </c>
      <c r="K45" s="314">
        <v>677.30116021545837</v>
      </c>
      <c r="L45" s="314">
        <v>0</v>
      </c>
      <c r="M45" s="72">
        <v>443007</v>
      </c>
      <c r="O45" s="314">
        <v>28542.494002096355</v>
      </c>
      <c r="P45" s="314">
        <v>152.68083882403153</v>
      </c>
      <c r="Q45" s="314">
        <v>71169.825159079614</v>
      </c>
      <c r="R45" s="72">
        <v>99865</v>
      </c>
      <c r="T45" s="314">
        <v>8268.505997903645</v>
      </c>
      <c r="U45" s="314">
        <v>44.230277546477737</v>
      </c>
      <c r="V45" s="314">
        <v>20617.263724549877</v>
      </c>
      <c r="W45" s="72">
        <v>28930</v>
      </c>
      <c r="Y45" s="314">
        <v>22070</v>
      </c>
      <c r="AA45" s="314">
        <v>4482</v>
      </c>
      <c r="AC45" s="314">
        <v>10441</v>
      </c>
      <c r="AE45" s="314">
        <v>3730</v>
      </c>
      <c r="AG45" s="314">
        <v>321726</v>
      </c>
      <c r="AI45" s="314">
        <v>76218</v>
      </c>
      <c r="AK45" s="72">
        <v>1017525</v>
      </c>
    </row>
    <row r="46" spans="1:37">
      <c r="A46" s="73" t="s">
        <v>28</v>
      </c>
      <c r="C46" s="314">
        <v>20715.439220755659</v>
      </c>
      <c r="D46" s="314">
        <v>30.560779244340665</v>
      </c>
      <c r="E46" s="314">
        <v>0</v>
      </c>
      <c r="F46" s="72">
        <v>20746</v>
      </c>
      <c r="H46" s="314">
        <v>682953.35955314478</v>
      </c>
      <c r="I46" s="314">
        <v>23983</v>
      </c>
      <c r="J46" s="314">
        <v>489</v>
      </c>
      <c r="K46" s="314">
        <v>1043.6404468552209</v>
      </c>
      <c r="L46" s="314">
        <v>0</v>
      </c>
      <c r="M46" s="72">
        <v>708469</v>
      </c>
      <c r="O46" s="314">
        <v>93358.047215521496</v>
      </c>
      <c r="P46" s="314">
        <v>283.73825958592352</v>
      </c>
      <c r="Q46" s="314">
        <v>98972.214524892581</v>
      </c>
      <c r="R46" s="72">
        <v>192614</v>
      </c>
      <c r="T46" s="314">
        <v>23380.952784478497</v>
      </c>
      <c r="U46" s="314">
        <v>71.060514314463944</v>
      </c>
      <c r="V46" s="314">
        <v>24786.986701207039</v>
      </c>
      <c r="W46" s="72">
        <v>48239</v>
      </c>
      <c r="Y46" s="314">
        <v>69789</v>
      </c>
      <c r="AA46" s="314">
        <v>12708</v>
      </c>
      <c r="AC46" s="314">
        <v>21392</v>
      </c>
      <c r="AE46" s="314">
        <v>7429</v>
      </c>
      <c r="AG46" s="314">
        <v>1028248</v>
      </c>
      <c r="AI46" s="314">
        <v>240146</v>
      </c>
      <c r="AK46" s="72">
        <v>2349780</v>
      </c>
    </row>
    <row r="47" spans="1:37">
      <c r="A47" s="73" t="s">
        <v>19</v>
      </c>
      <c r="C47" s="314">
        <v>6839.6392708604944</v>
      </c>
      <c r="D47" s="314">
        <v>7.3607291395055654</v>
      </c>
      <c r="E47" s="314">
        <v>0</v>
      </c>
      <c r="F47" s="72">
        <v>6847</v>
      </c>
      <c r="H47" s="314">
        <v>315939.59102916473</v>
      </c>
      <c r="I47" s="314">
        <v>10492</v>
      </c>
      <c r="J47" s="314">
        <v>100</v>
      </c>
      <c r="K47" s="314">
        <v>351.40897083526943</v>
      </c>
      <c r="L47" s="314">
        <v>0</v>
      </c>
      <c r="M47" s="72">
        <v>326883</v>
      </c>
      <c r="O47" s="314">
        <v>55622.617811037242</v>
      </c>
      <c r="P47" s="314">
        <v>127.19537758552178</v>
      </c>
      <c r="Q47" s="314">
        <v>62568.186811377236</v>
      </c>
      <c r="R47" s="72">
        <v>118318</v>
      </c>
      <c r="T47" s="314">
        <v>7449.3821889627625</v>
      </c>
      <c r="U47" s="314">
        <v>17.034922439697766</v>
      </c>
      <c r="V47" s="314">
        <v>8379.5828885975388</v>
      </c>
      <c r="W47" s="72">
        <v>15846</v>
      </c>
      <c r="Y47" s="314">
        <v>32566</v>
      </c>
      <c r="AA47" s="314">
        <v>8493</v>
      </c>
      <c r="AC47" s="314">
        <v>6941</v>
      </c>
      <c r="AE47" s="314">
        <v>1486</v>
      </c>
      <c r="AG47" s="314">
        <v>437760</v>
      </c>
      <c r="AI47" s="314">
        <v>141119</v>
      </c>
      <c r="AK47" s="72">
        <v>1096259</v>
      </c>
    </row>
    <row r="48" spans="1:37">
      <c r="A48" s="73" t="s">
        <v>17</v>
      </c>
      <c r="C48" s="314">
        <v>1821.0964782298249</v>
      </c>
      <c r="D48" s="314">
        <v>1.9035217701750753</v>
      </c>
      <c r="E48" s="314">
        <v>0</v>
      </c>
      <c r="F48" s="72">
        <v>1823</v>
      </c>
      <c r="H48" s="314">
        <v>87079.382127803328</v>
      </c>
      <c r="I48" s="314">
        <v>1458</v>
      </c>
      <c r="J48" s="314">
        <v>70</v>
      </c>
      <c r="K48" s="314">
        <v>92.617872196671669</v>
      </c>
      <c r="L48" s="314">
        <v>0</v>
      </c>
      <c r="M48" s="72">
        <v>88700</v>
      </c>
      <c r="O48" s="314">
        <v>13058.950231598026</v>
      </c>
      <c r="P48" s="314">
        <v>35.35454943300283</v>
      </c>
      <c r="Q48" s="314">
        <v>20764.695218968969</v>
      </c>
      <c r="R48" s="72">
        <v>33859</v>
      </c>
      <c r="T48" s="314">
        <v>2262.0497684019733</v>
      </c>
      <c r="U48" s="314">
        <v>6.1240566001524712</v>
      </c>
      <c r="V48" s="314">
        <v>3596.8261749978742</v>
      </c>
      <c r="W48" s="72">
        <v>5865</v>
      </c>
      <c r="Y48" s="314">
        <v>5977</v>
      </c>
      <c r="AA48" s="314">
        <v>1346</v>
      </c>
      <c r="AC48" s="314">
        <v>1360</v>
      </c>
      <c r="AE48" s="314">
        <v>767</v>
      </c>
      <c r="AG48" s="314">
        <v>88111</v>
      </c>
      <c r="AI48" s="314">
        <v>22987</v>
      </c>
      <c r="AK48" s="72">
        <v>250795</v>
      </c>
    </row>
    <row r="49" spans="1:37">
      <c r="A49" s="73" t="s">
        <v>29</v>
      </c>
      <c r="C49" s="314">
        <v>6830.5031887268542</v>
      </c>
      <c r="D49" s="314">
        <v>7.496811273145795</v>
      </c>
      <c r="E49" s="314">
        <v>0</v>
      </c>
      <c r="F49" s="72">
        <v>6838</v>
      </c>
      <c r="H49" s="314">
        <v>240120.94894646274</v>
      </c>
      <c r="I49" s="314">
        <v>11044</v>
      </c>
      <c r="J49" s="314">
        <v>351</v>
      </c>
      <c r="K49" s="314">
        <v>276.05105353725958</v>
      </c>
      <c r="L49" s="314">
        <v>0</v>
      </c>
      <c r="M49" s="72">
        <v>251792</v>
      </c>
      <c r="O49" s="314">
        <v>41050.850671228996</v>
      </c>
      <c r="P49" s="314">
        <v>89.040804966338328</v>
      </c>
      <c r="Q49" s="314">
        <v>40076.108523804665</v>
      </c>
      <c r="R49" s="72">
        <v>81216</v>
      </c>
      <c r="T49" s="314">
        <v>7105.1493287710064</v>
      </c>
      <c r="U49" s="314">
        <v>15.411330223252662</v>
      </c>
      <c r="V49" s="314">
        <v>6936.439341005741</v>
      </c>
      <c r="W49" s="72">
        <v>14057</v>
      </c>
      <c r="Y49" s="314">
        <v>24448</v>
      </c>
      <c r="AA49" s="314">
        <v>8148</v>
      </c>
      <c r="AC49" s="314">
        <v>6225</v>
      </c>
      <c r="AE49" s="314">
        <v>1787</v>
      </c>
      <c r="AG49" s="314">
        <v>260512</v>
      </c>
      <c r="AI49" s="314">
        <v>109154</v>
      </c>
      <c r="AK49" s="72">
        <v>764177</v>
      </c>
    </row>
    <row r="50" spans="1:37">
      <c r="A50" s="71" t="s">
        <v>39</v>
      </c>
      <c r="C50" s="190">
        <v>211065.50617449934</v>
      </c>
      <c r="D50" s="190">
        <v>325.79418126662404</v>
      </c>
      <c r="E50" s="190">
        <v>3334.6996442340387</v>
      </c>
      <c r="F50" s="190">
        <v>214726</v>
      </c>
      <c r="H50" s="190">
        <v>6972537.2885118965</v>
      </c>
      <c r="I50" s="190">
        <v>391146</v>
      </c>
      <c r="J50" s="190">
        <v>347501</v>
      </c>
      <c r="K50" s="190">
        <v>12003.711488103843</v>
      </c>
      <c r="L50" s="190">
        <v>0</v>
      </c>
      <c r="M50" s="190">
        <v>7723188</v>
      </c>
      <c r="O50" s="190">
        <v>563575.34776966739</v>
      </c>
      <c r="P50" s="190">
        <v>2227.7016924693962</v>
      </c>
      <c r="Q50" s="190">
        <v>874523.95053786319</v>
      </c>
      <c r="R50" s="190">
        <v>1440327</v>
      </c>
      <c r="T50" s="190">
        <v>179880.65223033258</v>
      </c>
      <c r="U50" s="190">
        <v>744.79263815996819</v>
      </c>
      <c r="V50" s="190">
        <v>293569.55513150746</v>
      </c>
      <c r="W50" s="190">
        <v>474195</v>
      </c>
      <c r="Y50" s="190">
        <v>506879</v>
      </c>
      <c r="AA50" s="190">
        <v>78113</v>
      </c>
      <c r="AC50" s="190">
        <v>139372</v>
      </c>
      <c r="AE50" s="190">
        <v>98788</v>
      </c>
      <c r="AG50" s="190">
        <v>7527100</v>
      </c>
      <c r="AI50" s="190">
        <v>1155516</v>
      </c>
      <c r="AK50" s="190">
        <v>19358204</v>
      </c>
    </row>
    <row r="51" spans="1:37">
      <c r="A51" s="73" t="s">
        <v>35</v>
      </c>
      <c r="C51" s="314">
        <v>10075.806535211928</v>
      </c>
      <c r="D51" s="314">
        <v>16.193464788071651</v>
      </c>
      <c r="E51" s="314">
        <v>0</v>
      </c>
      <c r="F51" s="72">
        <v>10092</v>
      </c>
      <c r="H51" s="314">
        <v>360885.0838742209</v>
      </c>
      <c r="I51" s="314">
        <v>24326</v>
      </c>
      <c r="J51" s="314">
        <v>24776</v>
      </c>
      <c r="K51" s="314">
        <v>658.91612577909837</v>
      </c>
      <c r="L51" s="314">
        <v>0</v>
      </c>
      <c r="M51" s="72">
        <v>410646</v>
      </c>
      <c r="O51" s="314">
        <v>23439.359861858098</v>
      </c>
      <c r="P51" s="314">
        <v>104.04605997353792</v>
      </c>
      <c r="Q51" s="314">
        <v>41299.59407816836</v>
      </c>
      <c r="R51" s="72">
        <v>64843</v>
      </c>
      <c r="T51" s="314">
        <v>9426.6401381419018</v>
      </c>
      <c r="U51" s="314">
        <v>41.844349459308432</v>
      </c>
      <c r="V51" s="314">
        <v>16609.51551239879</v>
      </c>
      <c r="W51" s="72">
        <v>26078</v>
      </c>
      <c r="Y51" s="314">
        <v>24672</v>
      </c>
      <c r="AA51" s="314">
        <v>3086</v>
      </c>
      <c r="AC51" s="314">
        <v>9548</v>
      </c>
      <c r="AE51" s="314">
        <v>7448</v>
      </c>
      <c r="AG51" s="314">
        <v>355764</v>
      </c>
      <c r="AI51" s="314">
        <v>50567</v>
      </c>
      <c r="AK51" s="72">
        <v>962744</v>
      </c>
    </row>
    <row r="52" spans="1:37">
      <c r="A52" s="73" t="s">
        <v>31</v>
      </c>
      <c r="C52" s="314">
        <v>45077.365025113751</v>
      </c>
      <c r="D52" s="314">
        <v>68.017042017207132</v>
      </c>
      <c r="E52" s="314">
        <v>834.6179328690414</v>
      </c>
      <c r="F52" s="72">
        <v>45980</v>
      </c>
      <c r="H52" s="314">
        <v>1891964.7967232449</v>
      </c>
      <c r="I52" s="314">
        <v>100930</v>
      </c>
      <c r="J52" s="314">
        <v>73439</v>
      </c>
      <c r="K52" s="314">
        <v>3061.2032767550554</v>
      </c>
      <c r="L52" s="314">
        <v>0</v>
      </c>
      <c r="M52" s="72">
        <v>2069395</v>
      </c>
      <c r="O52" s="314">
        <v>135345.17513606034</v>
      </c>
      <c r="P52" s="314">
        <v>637.00814848922892</v>
      </c>
      <c r="Q52" s="314">
        <v>294639.81671545043</v>
      </c>
      <c r="R52" s="72">
        <v>430622</v>
      </c>
      <c r="T52" s="314">
        <v>43507.824863939662</v>
      </c>
      <c r="U52" s="314">
        <v>204.77153273849399</v>
      </c>
      <c r="V52" s="314">
        <v>94714.403603321844</v>
      </c>
      <c r="W52" s="72">
        <v>138427</v>
      </c>
      <c r="Y52" s="314">
        <v>132077</v>
      </c>
      <c r="AA52" s="314">
        <v>27479</v>
      </c>
      <c r="AC52" s="314">
        <v>44582</v>
      </c>
      <c r="AE52" s="314">
        <v>32467</v>
      </c>
      <c r="AG52" s="314">
        <v>1485288</v>
      </c>
      <c r="AI52" s="314">
        <v>244520</v>
      </c>
      <c r="AK52" s="72">
        <v>4650837</v>
      </c>
    </row>
    <row r="53" spans="1:37">
      <c r="A53" s="73" t="s">
        <v>27</v>
      </c>
      <c r="C53" s="314">
        <v>47880.360109095687</v>
      </c>
      <c r="D53" s="314">
        <v>61.639890904312779</v>
      </c>
      <c r="E53" s="314">
        <v>0</v>
      </c>
      <c r="F53" s="72">
        <v>47942</v>
      </c>
      <c r="H53" s="314">
        <v>1166433.5376965879</v>
      </c>
      <c r="I53" s="314">
        <v>61076</v>
      </c>
      <c r="J53" s="314">
        <v>55306</v>
      </c>
      <c r="K53" s="314">
        <v>1651.4623034121469</v>
      </c>
      <c r="L53" s="314">
        <v>0</v>
      </c>
      <c r="M53" s="72">
        <v>1284467</v>
      </c>
      <c r="O53" s="314">
        <v>112289.30532349039</v>
      </c>
      <c r="P53" s="314">
        <v>290.77154744201107</v>
      </c>
      <c r="Q53" s="314">
        <v>113574.9231290676</v>
      </c>
      <c r="R53" s="72">
        <v>226155</v>
      </c>
      <c r="T53" s="314">
        <v>34804.6946765096</v>
      </c>
      <c r="U53" s="314">
        <v>90.126258241434698</v>
      </c>
      <c r="V53" s="314">
        <v>35203.179065248965</v>
      </c>
      <c r="W53" s="72">
        <v>70098</v>
      </c>
      <c r="Y53" s="314">
        <v>78906</v>
      </c>
      <c r="AA53" s="314">
        <v>11156</v>
      </c>
      <c r="AC53" s="314">
        <v>19261</v>
      </c>
      <c r="AE53" s="314">
        <v>13184</v>
      </c>
      <c r="AG53" s="314">
        <v>1547037</v>
      </c>
      <c r="AI53" s="314">
        <v>202198</v>
      </c>
      <c r="AK53" s="72">
        <v>3500404</v>
      </c>
    </row>
    <row r="54" spans="1:37">
      <c r="A54" s="73" t="s">
        <v>33</v>
      </c>
      <c r="C54" s="314">
        <v>15385.368079456613</v>
      </c>
      <c r="D54" s="314">
        <v>26.631920543386514</v>
      </c>
      <c r="E54" s="314">
        <v>0</v>
      </c>
      <c r="F54" s="72">
        <v>15412</v>
      </c>
      <c r="H54" s="314">
        <v>494443.3857910902</v>
      </c>
      <c r="I54" s="314">
        <v>13935</v>
      </c>
      <c r="J54" s="314">
        <v>356</v>
      </c>
      <c r="K54" s="314">
        <v>880.61420890979934</v>
      </c>
      <c r="L54" s="314">
        <v>0</v>
      </c>
      <c r="M54" s="72">
        <v>509615</v>
      </c>
      <c r="O54" s="314">
        <v>69271.776151372484</v>
      </c>
      <c r="P54" s="314">
        <v>255.90973947528983</v>
      </c>
      <c r="Q54" s="314">
        <v>78568.314109152227</v>
      </c>
      <c r="R54" s="72">
        <v>148096</v>
      </c>
      <c r="T54" s="314">
        <v>13492.223848627507</v>
      </c>
      <c r="U54" s="314">
        <v>49.844131071502488</v>
      </c>
      <c r="V54" s="314">
        <v>15302.93202030099</v>
      </c>
      <c r="W54" s="72">
        <v>28845</v>
      </c>
      <c r="Y54" s="314">
        <v>46544</v>
      </c>
      <c r="AA54" s="314">
        <v>7222</v>
      </c>
      <c r="AC54" s="314">
        <v>10779</v>
      </c>
      <c r="AE54" s="314">
        <v>5659</v>
      </c>
      <c r="AG54" s="314">
        <v>978384</v>
      </c>
      <c r="AI54" s="314">
        <v>194773</v>
      </c>
      <c r="AK54" s="72">
        <v>1945329</v>
      </c>
    </row>
    <row r="55" spans="1:37">
      <c r="A55" s="73" t="s">
        <v>34</v>
      </c>
      <c r="C55" s="314">
        <v>18585.356315905712</v>
      </c>
      <c r="D55" s="314">
        <v>26.643684094287892</v>
      </c>
      <c r="E55" s="314">
        <v>0</v>
      </c>
      <c r="F55" s="72">
        <v>18612</v>
      </c>
      <c r="H55" s="314">
        <v>549070.50162976526</v>
      </c>
      <c r="I55" s="314">
        <v>29390</v>
      </c>
      <c r="J55" s="314">
        <v>23177</v>
      </c>
      <c r="K55" s="314">
        <v>862.4983702347381</v>
      </c>
      <c r="L55" s="314">
        <v>0</v>
      </c>
      <c r="M55" s="72">
        <v>602500</v>
      </c>
      <c r="O55" s="314">
        <v>40432.083038381978</v>
      </c>
      <c r="P55" s="314">
        <v>140.24867689672101</v>
      </c>
      <c r="Q55" s="314">
        <v>57398.668284721301</v>
      </c>
      <c r="R55" s="72">
        <v>97971</v>
      </c>
      <c r="T55" s="314">
        <v>13436.916961618019</v>
      </c>
      <c r="U55" s="314">
        <v>46.609268774231168</v>
      </c>
      <c r="V55" s="314">
        <v>19075.47376960775</v>
      </c>
      <c r="W55" s="72">
        <v>32559</v>
      </c>
      <c r="Y55" s="314">
        <v>31209</v>
      </c>
      <c r="AA55" s="314">
        <v>3458</v>
      </c>
      <c r="AC55" s="314">
        <v>8364</v>
      </c>
      <c r="AE55" s="314">
        <v>5421</v>
      </c>
      <c r="AG55" s="314">
        <v>565076</v>
      </c>
      <c r="AI55" s="314">
        <v>81496</v>
      </c>
      <c r="AK55" s="72">
        <v>1446666</v>
      </c>
    </row>
    <row r="56" spans="1:37">
      <c r="A56" s="73" t="s">
        <v>30</v>
      </c>
      <c r="C56" s="314">
        <v>32203.339272112407</v>
      </c>
      <c r="D56" s="314">
        <v>64.003400549525395</v>
      </c>
      <c r="E56" s="314">
        <v>140.65732733806726</v>
      </c>
      <c r="F56" s="72">
        <v>32408</v>
      </c>
      <c r="H56" s="314">
        <v>1258195.3592437678</v>
      </c>
      <c r="I56" s="314">
        <v>94047</v>
      </c>
      <c r="J56" s="314">
        <v>93377</v>
      </c>
      <c r="K56" s="314">
        <v>2860.6407562321983</v>
      </c>
      <c r="L56" s="314">
        <v>0</v>
      </c>
      <c r="M56" s="72">
        <v>1448480</v>
      </c>
      <c r="O56" s="314">
        <v>68710.476241261189</v>
      </c>
      <c r="P56" s="314">
        <v>417.91210771675105</v>
      </c>
      <c r="Q56" s="314">
        <v>142480.61165102205</v>
      </c>
      <c r="R56" s="72">
        <v>211609</v>
      </c>
      <c r="T56" s="314">
        <v>33284.523758738804</v>
      </c>
      <c r="U56" s="314">
        <v>202.44373550142336</v>
      </c>
      <c r="V56" s="314">
        <v>69020.032505759766</v>
      </c>
      <c r="W56" s="72">
        <v>102507</v>
      </c>
      <c r="Y56" s="314">
        <v>97008</v>
      </c>
      <c r="AA56" s="314">
        <v>14313</v>
      </c>
      <c r="AC56" s="314">
        <v>21813</v>
      </c>
      <c r="AE56" s="314">
        <v>20569</v>
      </c>
      <c r="AG56" s="314">
        <v>1185018</v>
      </c>
      <c r="AI56" s="314">
        <v>137519</v>
      </c>
      <c r="AK56" s="72">
        <v>3271244</v>
      </c>
    </row>
    <row r="57" spans="1:37">
      <c r="A57" s="73" t="s">
        <v>36</v>
      </c>
      <c r="C57" s="314">
        <v>11236.382957085809</v>
      </c>
      <c r="D57" s="314">
        <v>17.617042914191188</v>
      </c>
      <c r="E57" s="314">
        <v>0</v>
      </c>
      <c r="F57" s="72">
        <v>11254</v>
      </c>
      <c r="H57" s="314">
        <v>392301.29639866558</v>
      </c>
      <c r="I57" s="314">
        <v>18666</v>
      </c>
      <c r="J57" s="314">
        <v>871</v>
      </c>
      <c r="K57" s="314">
        <v>645.70360133441864</v>
      </c>
      <c r="L57" s="314">
        <v>0</v>
      </c>
      <c r="M57" s="72">
        <v>412484</v>
      </c>
      <c r="O57" s="314">
        <v>52932.67517077821</v>
      </c>
      <c r="P57" s="314">
        <v>167.32903422639356</v>
      </c>
      <c r="Q57" s="314">
        <v>53791.995794995397</v>
      </c>
      <c r="R57" s="72">
        <v>106892</v>
      </c>
      <c r="T57" s="314">
        <v>9917.3248292217886</v>
      </c>
      <c r="U57" s="314">
        <v>31.350321525012987</v>
      </c>
      <c r="V57" s="314">
        <v>10078.324849253198</v>
      </c>
      <c r="W57" s="72">
        <v>20027</v>
      </c>
      <c r="Y57" s="314">
        <v>33465</v>
      </c>
      <c r="AA57" s="314">
        <v>3909</v>
      </c>
      <c r="AC57" s="314">
        <v>8973</v>
      </c>
      <c r="AE57" s="314">
        <v>4726</v>
      </c>
      <c r="AG57" s="314">
        <v>624538</v>
      </c>
      <c r="AI57" s="314">
        <v>113797</v>
      </c>
      <c r="AK57" s="72">
        <v>1340065</v>
      </c>
    </row>
    <row r="58" spans="1:37">
      <c r="A58" s="73" t="s">
        <v>21</v>
      </c>
      <c r="C58" s="314">
        <v>22888.797998512262</v>
      </c>
      <c r="D58" s="314">
        <v>32.77761746080796</v>
      </c>
      <c r="E58" s="314">
        <v>2359.4243840269301</v>
      </c>
      <c r="F58" s="72">
        <v>25281</v>
      </c>
      <c r="H58" s="314">
        <v>536164.41559756873</v>
      </c>
      <c r="I58" s="314">
        <v>30220</v>
      </c>
      <c r="J58" s="314">
        <v>54148</v>
      </c>
      <c r="K58" s="314">
        <v>805.58440243126824</v>
      </c>
      <c r="L58" s="314">
        <v>0</v>
      </c>
      <c r="M58" s="72">
        <v>621338</v>
      </c>
      <c r="O58" s="314">
        <v>42873.994143148346</v>
      </c>
      <c r="P58" s="314">
        <v>133.92135053050879</v>
      </c>
      <c r="Q58" s="314">
        <v>60284.084506321145</v>
      </c>
      <c r="R58" s="72">
        <v>103292</v>
      </c>
      <c r="T58" s="314">
        <v>14956.005856851654</v>
      </c>
      <c r="U58" s="314">
        <v>46.716629577465937</v>
      </c>
      <c r="V58" s="314">
        <v>21029.27751357088</v>
      </c>
      <c r="W58" s="72">
        <v>36032</v>
      </c>
      <c r="Y58" s="314">
        <v>39935</v>
      </c>
      <c r="AA58" s="314">
        <v>4408</v>
      </c>
      <c r="AC58" s="314">
        <v>7926</v>
      </c>
      <c r="AE58" s="314">
        <v>5709</v>
      </c>
      <c r="AG58" s="314">
        <v>492126</v>
      </c>
      <c r="AI58" s="314">
        <v>74100</v>
      </c>
      <c r="AK58" s="72">
        <v>1410147</v>
      </c>
    </row>
    <row r="59" spans="1:37">
      <c r="A59" s="73" t="s">
        <v>32</v>
      </c>
      <c r="C59" s="314">
        <v>7732.7298820051665</v>
      </c>
      <c r="D59" s="314">
        <v>12.270117994833527</v>
      </c>
      <c r="E59" s="314">
        <v>0</v>
      </c>
      <c r="F59" s="72">
        <v>7745</v>
      </c>
      <c r="H59" s="314">
        <v>323078.91155698488</v>
      </c>
      <c r="I59" s="314">
        <v>18556</v>
      </c>
      <c r="J59" s="314">
        <v>22051</v>
      </c>
      <c r="K59" s="314">
        <v>577.08844301511999</v>
      </c>
      <c r="L59" s="314">
        <v>0</v>
      </c>
      <c r="M59" s="72">
        <v>364263</v>
      </c>
      <c r="O59" s="314">
        <v>18280.50270331635</v>
      </c>
      <c r="P59" s="314">
        <v>80.555027718954079</v>
      </c>
      <c r="Q59" s="314">
        <v>32485.942268964696</v>
      </c>
      <c r="R59" s="72">
        <v>50847</v>
      </c>
      <c r="T59" s="314">
        <v>7054.4972966836476</v>
      </c>
      <c r="U59" s="314">
        <v>31.08641127109513</v>
      </c>
      <c r="V59" s="314">
        <v>12536.416292045258</v>
      </c>
      <c r="W59" s="72">
        <v>19622</v>
      </c>
      <c r="Y59" s="314">
        <v>23063</v>
      </c>
      <c r="AA59" s="314">
        <v>3082</v>
      </c>
      <c r="AC59" s="314">
        <v>8126</v>
      </c>
      <c r="AE59" s="314">
        <v>3605</v>
      </c>
      <c r="AG59" s="314">
        <v>293869</v>
      </c>
      <c r="AI59" s="314">
        <v>56546</v>
      </c>
      <c r="AK59" s="72">
        <v>830768</v>
      </c>
    </row>
    <row r="60" spans="1:37">
      <c r="A60" s="75" t="s">
        <v>40</v>
      </c>
      <c r="C60" s="190">
        <v>440422.03524480062</v>
      </c>
      <c r="D60" s="190">
        <v>980.7915422557453</v>
      </c>
      <c r="E60" s="190">
        <v>231685.17321294366</v>
      </c>
      <c r="F60" s="190">
        <v>673088</v>
      </c>
      <c r="H60" s="190">
        <v>21112614.9647552</v>
      </c>
      <c r="I60" s="190">
        <v>2628975</v>
      </c>
      <c r="J60" s="190">
        <v>2011231</v>
      </c>
      <c r="K60" s="190">
        <v>46257.546824011952</v>
      </c>
      <c r="L60" s="190">
        <v>6489369.4884207882</v>
      </c>
      <c r="M60" s="190">
        <v>32288448</v>
      </c>
      <c r="O60" s="190">
        <v>943647.68431723362</v>
      </c>
      <c r="P60" s="190">
        <v>5583.7223082085256</v>
      </c>
      <c r="Q60" s="190">
        <v>3013617.5933745578</v>
      </c>
      <c r="R60" s="190">
        <v>3962849</v>
      </c>
      <c r="T60" s="190">
        <v>507963.31568276638</v>
      </c>
      <c r="U60" s="190">
        <v>3212.9393255239411</v>
      </c>
      <c r="V60" s="190">
        <v>1709495.7449917097</v>
      </c>
      <c r="W60" s="190">
        <v>2220672</v>
      </c>
      <c r="Y60" s="190">
        <v>1308662</v>
      </c>
      <c r="AA60" s="190">
        <v>343450</v>
      </c>
      <c r="AC60" s="190">
        <v>315220</v>
      </c>
      <c r="AE60" s="190">
        <v>227860</v>
      </c>
      <c r="AG60" s="190">
        <v>9652430</v>
      </c>
      <c r="AI60" s="190">
        <v>1812568</v>
      </c>
      <c r="AK60" s="190">
        <v>52805247</v>
      </c>
    </row>
    <row r="61" spans="1:37">
      <c r="A61" s="73" t="s">
        <v>26</v>
      </c>
      <c r="C61" s="314">
        <v>25801.191272242449</v>
      </c>
      <c r="D61" s="314">
        <v>60.942030622452876</v>
      </c>
      <c r="E61" s="314">
        <v>4319.8666971350976</v>
      </c>
      <c r="F61" s="72">
        <v>30182</v>
      </c>
      <c r="H61" s="314">
        <v>907746.80872775742</v>
      </c>
      <c r="I61" s="314">
        <v>53382</v>
      </c>
      <c r="J61" s="314">
        <v>41698</v>
      </c>
      <c r="K61" s="314">
        <v>2144.0844816509634</v>
      </c>
      <c r="L61" s="314">
        <v>56903.106790591613</v>
      </c>
      <c r="M61" s="72">
        <v>1061874</v>
      </c>
      <c r="O61" s="314">
        <v>73882.082207024621</v>
      </c>
      <c r="P61" s="314">
        <v>406.41077594680246</v>
      </c>
      <c r="Q61" s="314">
        <v>126989.50701702858</v>
      </c>
      <c r="R61" s="72">
        <v>201278</v>
      </c>
      <c r="T61" s="314">
        <v>25734.917792975368</v>
      </c>
      <c r="U61" s="314">
        <v>141.56271177987219</v>
      </c>
      <c r="V61" s="314">
        <v>44233.519495244764</v>
      </c>
      <c r="W61" s="72">
        <v>70110</v>
      </c>
      <c r="Y61" s="314">
        <v>80115</v>
      </c>
      <c r="AA61" s="314">
        <v>21622</v>
      </c>
      <c r="AC61" s="314">
        <v>16314</v>
      </c>
      <c r="AE61" s="314">
        <v>9229</v>
      </c>
      <c r="AG61" s="314">
        <v>501648</v>
      </c>
      <c r="AI61" s="314">
        <v>132008</v>
      </c>
      <c r="AK61" s="72">
        <v>2124380</v>
      </c>
    </row>
    <row r="62" spans="1:37">
      <c r="A62" s="73" t="s">
        <v>18</v>
      </c>
      <c r="C62" s="314">
        <v>98023.612584285045</v>
      </c>
      <c r="D62" s="314">
        <v>126.54559967544628</v>
      </c>
      <c r="E62" s="314">
        <v>25355.841816039509</v>
      </c>
      <c r="F62" s="72">
        <v>123506</v>
      </c>
      <c r="H62" s="314">
        <v>5465395.3874157146</v>
      </c>
      <c r="I62" s="314">
        <v>436626</v>
      </c>
      <c r="J62" s="314">
        <v>42924</v>
      </c>
      <c r="K62" s="314">
        <v>7055.6646355921403</v>
      </c>
      <c r="L62" s="314">
        <v>934187.9479486933</v>
      </c>
      <c r="M62" s="72">
        <v>6886189</v>
      </c>
      <c r="O62" s="314">
        <v>305439.3933177953</v>
      </c>
      <c r="P62" s="314">
        <v>1187.2351478044875</v>
      </c>
      <c r="Q62" s="314">
        <v>852091.37153440015</v>
      </c>
      <c r="R62" s="72">
        <v>1158718</v>
      </c>
      <c r="T62" s="314">
        <v>107938.6066822047</v>
      </c>
      <c r="U62" s="314">
        <v>419.55461692792596</v>
      </c>
      <c r="V62" s="314">
        <v>301118.83870086737</v>
      </c>
      <c r="W62" s="72">
        <v>409477</v>
      </c>
      <c r="Y62" s="314">
        <v>368479</v>
      </c>
      <c r="AA62" s="314">
        <v>93862</v>
      </c>
      <c r="AC62" s="314">
        <v>86678</v>
      </c>
      <c r="AE62" s="314">
        <v>51070</v>
      </c>
      <c r="AG62" s="314">
        <v>2817566</v>
      </c>
      <c r="AI62" s="314">
        <v>347623</v>
      </c>
      <c r="AK62" s="72">
        <v>12343168</v>
      </c>
    </row>
    <row r="63" spans="1:37">
      <c r="A63" s="73" t="s">
        <v>12</v>
      </c>
      <c r="C63" s="314">
        <v>42474.329178676147</v>
      </c>
      <c r="D63" s="314">
        <v>123.57360518306086</v>
      </c>
      <c r="E63" s="314">
        <v>48959.097216140792</v>
      </c>
      <c r="F63" s="72">
        <v>91557</v>
      </c>
      <c r="H63" s="314">
        <v>2245152.670821324</v>
      </c>
      <c r="I63" s="314">
        <v>308129</v>
      </c>
      <c r="J63" s="314">
        <v>1635830</v>
      </c>
      <c r="K63" s="314">
        <v>6531.9833199167624</v>
      </c>
      <c r="L63" s="314">
        <v>643972.34585875925</v>
      </c>
      <c r="M63" s="72">
        <v>4839616</v>
      </c>
      <c r="O63" s="314">
        <v>71462.606727949009</v>
      </c>
      <c r="P63" s="314">
        <v>527.78563865128672</v>
      </c>
      <c r="Q63" s="314">
        <v>319051.60763339972</v>
      </c>
      <c r="R63" s="72">
        <v>391042</v>
      </c>
      <c r="T63" s="314">
        <v>62373.393272050991</v>
      </c>
      <c r="U63" s="314">
        <v>460.65743624855531</v>
      </c>
      <c r="V63" s="314">
        <v>278471.94929170044</v>
      </c>
      <c r="W63" s="72">
        <v>341306</v>
      </c>
      <c r="Y63" s="314">
        <v>148913</v>
      </c>
      <c r="AA63" s="314">
        <v>20401</v>
      </c>
      <c r="AC63" s="314">
        <v>42463</v>
      </c>
      <c r="AE63" s="314">
        <v>40800</v>
      </c>
      <c r="AG63" s="314">
        <v>1104308</v>
      </c>
      <c r="AI63" s="314">
        <v>212678</v>
      </c>
      <c r="AK63" s="72">
        <v>7233084</v>
      </c>
    </row>
    <row r="64" spans="1:37">
      <c r="A64" s="73" t="s">
        <v>10</v>
      </c>
      <c r="C64" s="314">
        <v>274122.90220959694</v>
      </c>
      <c r="D64" s="314">
        <v>669.73030677478528</v>
      </c>
      <c r="E64" s="314">
        <v>153050.36748362827</v>
      </c>
      <c r="F64" s="72">
        <v>427843</v>
      </c>
      <c r="H64" s="314">
        <v>12494320.097790403</v>
      </c>
      <c r="I64" s="314">
        <v>1830838</v>
      </c>
      <c r="J64" s="314">
        <v>290779</v>
      </c>
      <c r="K64" s="314">
        <v>30525.814386852086</v>
      </c>
      <c r="L64" s="314">
        <v>4854306.0878227446</v>
      </c>
      <c r="M64" s="72">
        <v>19500769</v>
      </c>
      <c r="O64" s="314">
        <v>492863.60206446471</v>
      </c>
      <c r="P64" s="314">
        <v>3462.290745805949</v>
      </c>
      <c r="Q64" s="314">
        <v>1715485.1071897293</v>
      </c>
      <c r="R64" s="72">
        <v>2211811</v>
      </c>
      <c r="T64" s="314">
        <v>311916.39793553529</v>
      </c>
      <c r="U64" s="314">
        <v>2191.1645605675876</v>
      </c>
      <c r="V64" s="314">
        <v>1085671.4375038971</v>
      </c>
      <c r="W64" s="72">
        <v>1399779</v>
      </c>
      <c r="Y64" s="314">
        <v>711155</v>
      </c>
      <c r="AA64" s="314">
        <v>207565</v>
      </c>
      <c r="AC64" s="314">
        <v>169765</v>
      </c>
      <c r="AE64" s="314">
        <v>126761</v>
      </c>
      <c r="AG64" s="314">
        <v>5228908</v>
      </c>
      <c r="AI64" s="314">
        <v>1120259</v>
      </c>
      <c r="AK64" s="72">
        <v>31104615</v>
      </c>
    </row>
    <row r="65" spans="1:37">
      <c r="A65" s="71" t="s">
        <v>41</v>
      </c>
      <c r="C65" s="190">
        <v>198017.38881653681</v>
      </c>
      <c r="D65" s="190">
        <v>419.88159653490584</v>
      </c>
      <c r="E65" s="190">
        <v>104345.72958692827</v>
      </c>
      <c r="F65" s="190">
        <v>302783</v>
      </c>
      <c r="H65" s="190">
        <v>8204495.6111834636</v>
      </c>
      <c r="I65" s="190">
        <v>747200</v>
      </c>
      <c r="J65" s="190">
        <v>251070</v>
      </c>
      <c r="K65" s="190">
        <v>16998.512821643613</v>
      </c>
      <c r="L65" s="190">
        <v>3551011.8759948928</v>
      </c>
      <c r="M65" s="190">
        <v>12770776.000000002</v>
      </c>
      <c r="O65" s="190">
        <v>610544.89442975575</v>
      </c>
      <c r="P65" s="190">
        <v>2494.9042671204661</v>
      </c>
      <c r="Q65" s="190">
        <v>1248909.2013031237</v>
      </c>
      <c r="R65" s="190">
        <v>1861949</v>
      </c>
      <c r="T65" s="190">
        <v>281890.1055702442</v>
      </c>
      <c r="U65" s="190">
        <v>1148.7013147001271</v>
      </c>
      <c r="V65" s="190">
        <v>574688.19311505568</v>
      </c>
      <c r="W65" s="190">
        <v>857727</v>
      </c>
      <c r="Y65" s="190">
        <v>710614</v>
      </c>
      <c r="AA65" s="190">
        <v>249211</v>
      </c>
      <c r="AC65" s="190">
        <v>113822</v>
      </c>
      <c r="AE65" s="190">
        <v>61743</v>
      </c>
      <c r="AG65" s="190">
        <v>3429860</v>
      </c>
      <c r="AI65" s="190">
        <v>861959</v>
      </c>
      <c r="AK65" s="190">
        <v>21220444</v>
      </c>
    </row>
    <row r="66" spans="1:37">
      <c r="A66" s="73" t="s">
        <v>22</v>
      </c>
      <c r="C66" s="314">
        <v>62770.438115093806</v>
      </c>
      <c r="D66" s="314">
        <v>130.30703453430033</v>
      </c>
      <c r="E66" s="314">
        <v>33686.254850371894</v>
      </c>
      <c r="F66" s="72">
        <v>96587</v>
      </c>
      <c r="H66" s="314">
        <v>3155716.5618849066</v>
      </c>
      <c r="I66" s="314">
        <v>418119</v>
      </c>
      <c r="J66" s="314">
        <v>43110</v>
      </c>
      <c r="K66" s="314">
        <v>6551.0466289240867</v>
      </c>
      <c r="L66" s="314">
        <v>1232311.3914861693</v>
      </c>
      <c r="M66" s="72">
        <v>4855808</v>
      </c>
      <c r="O66" s="314">
        <v>245927.58027573003</v>
      </c>
      <c r="P66" s="314">
        <v>1031.9480143758701</v>
      </c>
      <c r="Q66" s="314">
        <v>517947.47170989413</v>
      </c>
      <c r="R66" s="72">
        <v>764907</v>
      </c>
      <c r="T66" s="314">
        <v>94300.419724269945</v>
      </c>
      <c r="U66" s="314">
        <v>395.69832216529176</v>
      </c>
      <c r="V66" s="314">
        <v>198605.88195356476</v>
      </c>
      <c r="W66" s="72">
        <v>293302</v>
      </c>
      <c r="Y66" s="314">
        <v>293769</v>
      </c>
      <c r="AA66" s="314">
        <v>108544</v>
      </c>
      <c r="AC66" s="314">
        <v>48498</v>
      </c>
      <c r="AE66" s="314">
        <v>25310</v>
      </c>
      <c r="AG66" s="314">
        <v>1298959</v>
      </c>
      <c r="AI66" s="314">
        <v>343515</v>
      </c>
      <c r="AK66" s="72">
        <v>8129199</v>
      </c>
    </row>
    <row r="67" spans="1:37">
      <c r="A67" s="73" t="s">
        <v>13</v>
      </c>
      <c r="C67" s="314">
        <v>55676.327172770565</v>
      </c>
      <c r="D67" s="314">
        <v>99.23287008421903</v>
      </c>
      <c r="E67" s="314">
        <v>41105.439957145216</v>
      </c>
      <c r="F67" s="72">
        <v>96881</v>
      </c>
      <c r="H67" s="314">
        <v>2672659.6728272294</v>
      </c>
      <c r="I67" s="314">
        <v>196007</v>
      </c>
      <c r="J67" s="314">
        <v>92151</v>
      </c>
      <c r="K67" s="314">
        <v>4763.5270421123132</v>
      </c>
      <c r="L67" s="314">
        <v>1685047.8001306583</v>
      </c>
      <c r="M67" s="72">
        <v>4650629</v>
      </c>
      <c r="O67" s="314">
        <v>210315.13048280447</v>
      </c>
      <c r="P67" s="314">
        <v>638.95250311587006</v>
      </c>
      <c r="Q67" s="314">
        <v>412854.91701407963</v>
      </c>
      <c r="R67" s="72">
        <v>623809</v>
      </c>
      <c r="T67" s="314">
        <v>108057.86951719552</v>
      </c>
      <c r="U67" s="314">
        <v>328.2875846872339</v>
      </c>
      <c r="V67" s="314">
        <v>212120.84289811726</v>
      </c>
      <c r="W67" s="72">
        <v>320507</v>
      </c>
      <c r="Y67" s="314">
        <v>249540</v>
      </c>
      <c r="AA67" s="314">
        <v>73081</v>
      </c>
      <c r="AC67" s="314">
        <v>42825</v>
      </c>
      <c r="AE67" s="314">
        <v>22584</v>
      </c>
      <c r="AG67" s="314">
        <v>1167384</v>
      </c>
      <c r="AI67" s="314">
        <v>211603</v>
      </c>
      <c r="AK67" s="72">
        <v>7458843</v>
      </c>
    </row>
    <row r="68" spans="1:37">
      <c r="A68" s="73" t="s">
        <v>14</v>
      </c>
      <c r="C68" s="314">
        <v>79570.623528672455</v>
      </c>
      <c r="D68" s="314">
        <v>190.34169191638648</v>
      </c>
      <c r="E68" s="314">
        <v>29554.034779411159</v>
      </c>
      <c r="F68" s="72">
        <v>109315</v>
      </c>
      <c r="H68" s="314">
        <v>2376119.3764713276</v>
      </c>
      <c r="I68" s="314">
        <v>133074</v>
      </c>
      <c r="J68" s="314">
        <v>115809</v>
      </c>
      <c r="K68" s="314">
        <v>5683.9391506072134</v>
      </c>
      <c r="L68" s="314">
        <v>633652.68437806517</v>
      </c>
      <c r="M68" s="72">
        <v>3264339</v>
      </c>
      <c r="O68" s="314">
        <v>154302.18367122128</v>
      </c>
      <c r="P68" s="314">
        <v>824.00374962872593</v>
      </c>
      <c r="Q68" s="314">
        <v>318106.81257914996</v>
      </c>
      <c r="R68" s="72">
        <v>473233</v>
      </c>
      <c r="T68" s="314">
        <v>79531.816328778732</v>
      </c>
      <c r="U68" s="314">
        <v>424.71540784760145</v>
      </c>
      <c r="V68" s="314">
        <v>163961.46826337365</v>
      </c>
      <c r="W68" s="72">
        <v>243918</v>
      </c>
      <c r="Y68" s="314">
        <v>167305</v>
      </c>
      <c r="AA68" s="314">
        <v>67586</v>
      </c>
      <c r="AC68" s="314">
        <v>22499</v>
      </c>
      <c r="AE68" s="314">
        <v>13849</v>
      </c>
      <c r="AG68" s="314">
        <v>963517</v>
      </c>
      <c r="AI68" s="314">
        <v>306841</v>
      </c>
      <c r="AK68" s="72">
        <v>5632402</v>
      </c>
    </row>
    <row r="69" spans="1:37">
      <c r="A69" s="71" t="s">
        <v>42</v>
      </c>
      <c r="C69" s="190">
        <v>114076.01301934388</v>
      </c>
      <c r="D69" s="190">
        <v>253.86858483128162</v>
      </c>
      <c r="E69" s="190">
        <v>19394.11839582484</v>
      </c>
      <c r="F69" s="190">
        <v>133724</v>
      </c>
      <c r="H69" s="190">
        <v>4300680.1674369387</v>
      </c>
      <c r="I69" s="190">
        <v>321819</v>
      </c>
      <c r="J69" s="190">
        <v>14193</v>
      </c>
      <c r="K69" s="190">
        <v>9350.5197588097071</v>
      </c>
      <c r="L69" s="190">
        <v>464317.31280425109</v>
      </c>
      <c r="M69" s="190">
        <v>5110359.9999999991</v>
      </c>
      <c r="O69" s="190">
        <v>400134.81743460911</v>
      </c>
      <c r="P69" s="190">
        <v>1778.2439645887353</v>
      </c>
      <c r="Q69" s="190">
        <v>644178.9386008021</v>
      </c>
      <c r="R69" s="190">
        <v>1046092</v>
      </c>
      <c r="T69" s="190">
        <v>119789.18256539089</v>
      </c>
      <c r="U69" s="190">
        <v>614.36769177039241</v>
      </c>
      <c r="V69" s="190">
        <v>204733.44974283874</v>
      </c>
      <c r="W69" s="190">
        <v>325137</v>
      </c>
      <c r="Y69" s="190">
        <v>297097</v>
      </c>
      <c r="AA69" s="190">
        <v>113342</v>
      </c>
      <c r="AC69" s="190">
        <v>63626</v>
      </c>
      <c r="AE69" s="190">
        <v>26456</v>
      </c>
      <c r="AG69" s="190">
        <v>2307886</v>
      </c>
      <c r="AI69" s="190">
        <v>752246</v>
      </c>
      <c r="AK69" s="190">
        <v>10175966</v>
      </c>
    </row>
    <row r="70" spans="1:37">
      <c r="A70" s="73" t="s">
        <v>11</v>
      </c>
      <c r="C70" s="314">
        <v>31426.344585533527</v>
      </c>
      <c r="D70" s="314">
        <v>115.18684996266529</v>
      </c>
      <c r="E70" s="314">
        <v>9143.468564503808</v>
      </c>
      <c r="F70" s="72">
        <v>40685</v>
      </c>
      <c r="H70" s="314">
        <v>1066995.6554144665</v>
      </c>
      <c r="I70" s="314">
        <v>58124</v>
      </c>
      <c r="J70" s="314">
        <v>1658</v>
      </c>
      <c r="K70" s="314">
        <v>3910.8547332487069</v>
      </c>
      <c r="L70" s="314">
        <v>250659.48985228478</v>
      </c>
      <c r="M70" s="72">
        <v>1381348</v>
      </c>
      <c r="O70" s="314">
        <v>47312.614428556939</v>
      </c>
      <c r="P70" s="314">
        <v>417.11597439224715</v>
      </c>
      <c r="Q70" s="314">
        <v>99599.269597050821</v>
      </c>
      <c r="R70" s="72">
        <v>147329</v>
      </c>
      <c r="T70" s="314">
        <v>31855.385571443057</v>
      </c>
      <c r="U70" s="314">
        <v>280.84244239637337</v>
      </c>
      <c r="V70" s="314">
        <v>67059.771986160573</v>
      </c>
      <c r="W70" s="72">
        <v>99196</v>
      </c>
      <c r="Y70" s="314">
        <v>26421</v>
      </c>
      <c r="AA70" s="314">
        <v>4161</v>
      </c>
      <c r="AC70" s="314">
        <v>13335</v>
      </c>
      <c r="AE70" s="314">
        <v>6474</v>
      </c>
      <c r="AG70" s="314">
        <v>225475</v>
      </c>
      <c r="AI70" s="314">
        <v>25294</v>
      </c>
      <c r="AK70" s="72">
        <v>1969718</v>
      </c>
    </row>
    <row r="71" spans="1:37">
      <c r="A71" s="73" t="s">
        <v>20</v>
      </c>
      <c r="C71" s="314">
        <v>39870.661327923248</v>
      </c>
      <c r="D71" s="314">
        <v>58.546886410527804</v>
      </c>
      <c r="E71" s="314">
        <v>7208.7917856662243</v>
      </c>
      <c r="F71" s="72">
        <v>47138</v>
      </c>
      <c r="H71" s="314">
        <v>1738688.3386720766</v>
      </c>
      <c r="I71" s="314">
        <v>159929</v>
      </c>
      <c r="J71" s="314">
        <v>5190</v>
      </c>
      <c r="K71" s="314">
        <v>2553.1251621416304</v>
      </c>
      <c r="L71" s="314">
        <v>149243.53616578178</v>
      </c>
      <c r="M71" s="72">
        <v>2055604</v>
      </c>
      <c r="O71" s="314">
        <v>154701.82312244835</v>
      </c>
      <c r="P71" s="314">
        <v>530.66421895986423</v>
      </c>
      <c r="Q71" s="314">
        <v>272022.51265859179</v>
      </c>
      <c r="R71" s="72">
        <v>427255</v>
      </c>
      <c r="T71" s="314">
        <v>43339.176877551654</v>
      </c>
      <c r="U71" s="314">
        <v>148.66373248805758</v>
      </c>
      <c r="V71" s="314">
        <v>76206.159389960289</v>
      </c>
      <c r="W71" s="72">
        <v>119694</v>
      </c>
      <c r="Y71" s="314">
        <v>123085</v>
      </c>
      <c r="AA71" s="314">
        <v>39156</v>
      </c>
      <c r="AC71" s="314">
        <v>25299</v>
      </c>
      <c r="AE71" s="314">
        <v>11041</v>
      </c>
      <c r="AG71" s="314">
        <v>973610</v>
      </c>
      <c r="AI71" s="314">
        <v>320293</v>
      </c>
      <c r="AK71" s="72">
        <v>4142175</v>
      </c>
    </row>
    <row r="72" spans="1:37">
      <c r="A72" s="73" t="s">
        <v>24</v>
      </c>
      <c r="C72" s="314">
        <v>25806.321866321898</v>
      </c>
      <c r="D72" s="314">
        <v>49.678133678102313</v>
      </c>
      <c r="E72" s="314">
        <v>0</v>
      </c>
      <c r="F72" s="72">
        <v>25856</v>
      </c>
      <c r="H72" s="314">
        <v>802641.85858996131</v>
      </c>
      <c r="I72" s="314">
        <v>49166</v>
      </c>
      <c r="J72" s="314">
        <v>2275</v>
      </c>
      <c r="K72" s="314">
        <v>1644.1414100386901</v>
      </c>
      <c r="L72" s="314">
        <v>0</v>
      </c>
      <c r="M72" s="72">
        <v>855727</v>
      </c>
      <c r="O72" s="314">
        <v>120203.23376885364</v>
      </c>
      <c r="P72" s="314">
        <v>545.1856228945544</v>
      </c>
      <c r="Q72" s="314">
        <v>163004.5806082518</v>
      </c>
      <c r="R72" s="72">
        <v>283753</v>
      </c>
      <c r="T72" s="314">
        <v>24692.766231146376</v>
      </c>
      <c r="U72" s="314">
        <v>111.99483338863502</v>
      </c>
      <c r="V72" s="314">
        <v>33485.238935464993</v>
      </c>
      <c r="W72" s="72">
        <v>58290</v>
      </c>
      <c r="Y72" s="314">
        <v>87736</v>
      </c>
      <c r="AA72" s="314">
        <v>47161</v>
      </c>
      <c r="AC72" s="314">
        <v>14264</v>
      </c>
      <c r="AE72" s="314">
        <v>4430</v>
      </c>
      <c r="AG72" s="314">
        <v>701391</v>
      </c>
      <c r="AI72" s="314">
        <v>278195</v>
      </c>
      <c r="AK72" s="72">
        <v>2356803</v>
      </c>
    </row>
    <row r="73" spans="1:37">
      <c r="A73" s="73" t="s">
        <v>25</v>
      </c>
      <c r="C73" s="314">
        <v>16972.685239565206</v>
      </c>
      <c r="D73" s="314">
        <v>30.456714779986214</v>
      </c>
      <c r="E73" s="314">
        <v>3041.8580456548079</v>
      </c>
      <c r="F73" s="72">
        <v>20045</v>
      </c>
      <c r="H73" s="314">
        <v>692354.31476043479</v>
      </c>
      <c r="I73" s="314">
        <v>54600</v>
      </c>
      <c r="J73" s="314">
        <v>5070</v>
      </c>
      <c r="K73" s="314">
        <v>1242.3984533806797</v>
      </c>
      <c r="L73" s="314">
        <v>64414.28678618453</v>
      </c>
      <c r="M73" s="72">
        <v>817681</v>
      </c>
      <c r="O73" s="314">
        <v>77917.146114750198</v>
      </c>
      <c r="P73" s="314">
        <v>285.27814834206947</v>
      </c>
      <c r="Q73" s="314">
        <v>109552.57573690773</v>
      </c>
      <c r="R73" s="72">
        <v>187755</v>
      </c>
      <c r="T73" s="314">
        <v>19901.853885249795</v>
      </c>
      <c r="U73" s="314">
        <v>72.866683497326449</v>
      </c>
      <c r="V73" s="314">
        <v>27982.279431252879</v>
      </c>
      <c r="W73" s="72">
        <v>47957</v>
      </c>
      <c r="Y73" s="314">
        <v>59855</v>
      </c>
      <c r="AA73" s="314">
        <v>22864</v>
      </c>
      <c r="AC73" s="314">
        <v>10728</v>
      </c>
      <c r="AE73" s="314">
        <v>4511</v>
      </c>
      <c r="AG73" s="314">
        <v>407410</v>
      </c>
      <c r="AI73" s="314">
        <v>128464</v>
      </c>
      <c r="AK73" s="72">
        <v>1707270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</sheetPr>
  <dimension ref="A1:AK73"/>
  <sheetViews>
    <sheetView showGridLines="0" topLeftCell="A25" workbookViewId="0">
      <pane xSplit="1" topLeftCell="S1" activePane="topRight" state="frozen"/>
      <selection pane="topRight" activeCell="C41" sqref="C41:AK73"/>
    </sheetView>
  </sheetViews>
  <sheetFormatPr defaultRowHeight="15"/>
  <cols>
    <col min="1" max="1" width="28.85546875" style="1" customWidth="1"/>
    <col min="2" max="2" width="2.5703125" customWidth="1"/>
    <col min="7" max="7" width="5.5703125" customWidth="1"/>
    <col min="8" max="8" width="10.140625" bestFit="1" customWidth="1"/>
    <col min="12" max="13" width="10.140625" bestFit="1" customWidth="1"/>
    <col min="14" max="14" width="5.140625" customWidth="1"/>
    <col min="19" max="19" width="5.140625" customWidth="1"/>
    <col min="24" max="24" width="5.140625" customWidth="1"/>
    <col min="25" max="25" width="10.28515625" bestFit="1" customWidth="1"/>
    <col min="26" max="26" width="5.140625" customWidth="1"/>
    <col min="27" max="27" width="17.28515625" bestFit="1" customWidth="1"/>
    <col min="28" max="28" width="5.140625" customWidth="1"/>
    <col min="29" max="29" width="8.5703125" bestFit="1" customWidth="1"/>
    <col min="30" max="30" width="5.140625" customWidth="1"/>
    <col min="31" max="31" width="13.140625" bestFit="1" customWidth="1"/>
    <col min="32" max="32" width="5.140625" customWidth="1"/>
    <col min="33" max="33" width="12" bestFit="1" customWidth="1"/>
    <col min="34" max="34" width="5.140625" customWidth="1"/>
    <col min="35" max="35" width="10" bestFit="1" customWidth="1"/>
    <col min="37" max="37" width="11.140625" bestFit="1" customWidth="1"/>
  </cols>
  <sheetData>
    <row r="1" spans="1:35">
      <c r="A1" s="309">
        <v>2021</v>
      </c>
    </row>
    <row r="2" spans="1:35" ht="25.5" customHeight="1">
      <c r="A2" s="352" t="str">
        <f>"% da Frota por tipo de veículo e combustível Junho/"&amp;A1&amp;""</f>
        <v>% da Frota por tipo de veículo e combustível Junho/2021</v>
      </c>
      <c r="C2" s="433" t="s">
        <v>209</v>
      </c>
      <c r="D2" s="433"/>
      <c r="E2" s="433"/>
      <c r="F2" s="433"/>
      <c r="H2" s="433" t="s">
        <v>158</v>
      </c>
      <c r="I2" s="433"/>
      <c r="J2" s="433"/>
      <c r="K2" s="433"/>
      <c r="L2" s="433"/>
      <c r="M2" s="433"/>
      <c r="O2" s="434" t="s">
        <v>210</v>
      </c>
      <c r="P2" s="435"/>
      <c r="Q2" s="435"/>
      <c r="R2" s="436"/>
      <c r="T2" s="434" t="s">
        <v>211</v>
      </c>
      <c r="U2" s="435"/>
      <c r="V2" s="435"/>
      <c r="W2" s="436"/>
      <c r="Y2" s="89" t="s">
        <v>99</v>
      </c>
      <c r="AA2" s="89" t="s">
        <v>212</v>
      </c>
      <c r="AC2" s="89" t="s">
        <v>100</v>
      </c>
      <c r="AE2" s="89" t="s">
        <v>213</v>
      </c>
      <c r="AG2" s="89" t="s">
        <v>98</v>
      </c>
      <c r="AI2" s="89" t="s">
        <v>146</v>
      </c>
    </row>
    <row r="3" spans="1:35" ht="21" customHeight="1">
      <c r="A3" s="353"/>
      <c r="C3" s="90" t="s">
        <v>151</v>
      </c>
      <c r="D3" s="90" t="s">
        <v>214</v>
      </c>
      <c r="E3" s="90" t="s">
        <v>107</v>
      </c>
      <c r="F3" s="90" t="s">
        <v>215</v>
      </c>
      <c r="H3" s="90" t="s">
        <v>151</v>
      </c>
      <c r="I3" s="90" t="s">
        <v>108</v>
      </c>
      <c r="J3" s="90" t="s">
        <v>81</v>
      </c>
      <c r="K3" s="90" t="s">
        <v>214</v>
      </c>
      <c r="L3" s="90" t="s">
        <v>107</v>
      </c>
      <c r="M3" s="90" t="s">
        <v>215</v>
      </c>
      <c r="O3" s="90" t="s">
        <v>109</v>
      </c>
      <c r="P3" s="90" t="s">
        <v>214</v>
      </c>
      <c r="Q3" s="90" t="s">
        <v>107</v>
      </c>
      <c r="R3" s="90" t="s">
        <v>215</v>
      </c>
      <c r="T3" s="90" t="s">
        <v>109</v>
      </c>
      <c r="U3" s="89" t="s">
        <v>214</v>
      </c>
      <c r="V3" s="90" t="s">
        <v>107</v>
      </c>
      <c r="W3" s="90" t="s">
        <v>215</v>
      </c>
      <c r="Y3" s="90" t="s">
        <v>109</v>
      </c>
      <c r="AA3" s="90" t="s">
        <v>109</v>
      </c>
      <c r="AC3" s="90" t="s">
        <v>109</v>
      </c>
      <c r="AE3" s="90" t="s">
        <v>109</v>
      </c>
      <c r="AG3" s="90" t="s">
        <v>107</v>
      </c>
      <c r="AI3" s="90" t="s">
        <v>107</v>
      </c>
    </row>
    <row r="4" spans="1:35">
      <c r="A4" s="71" t="s">
        <v>37</v>
      </c>
      <c r="C4" s="114"/>
      <c r="D4" s="114"/>
      <c r="E4" s="114"/>
      <c r="F4" s="113"/>
      <c r="H4" s="72"/>
      <c r="I4" s="72"/>
      <c r="J4" s="72"/>
      <c r="K4" s="72"/>
      <c r="L4" s="72"/>
      <c r="M4" s="72"/>
      <c r="O4" s="72"/>
      <c r="P4" s="72"/>
      <c r="Q4" s="72"/>
      <c r="R4" s="72"/>
      <c r="T4" s="72"/>
      <c r="U4" s="72"/>
      <c r="V4" s="72"/>
      <c r="W4" s="72"/>
      <c r="Y4" s="72"/>
      <c r="AA4" s="72"/>
      <c r="AC4" s="72"/>
      <c r="AE4" s="72"/>
      <c r="AG4" s="72"/>
      <c r="AI4" s="72"/>
    </row>
    <row r="5" spans="1:35">
      <c r="A5" s="71" t="s">
        <v>38</v>
      </c>
      <c r="C5" s="114"/>
      <c r="D5" s="114"/>
      <c r="E5" s="114"/>
      <c r="F5" s="113"/>
      <c r="H5" s="72"/>
      <c r="I5" s="72"/>
      <c r="J5" s="72"/>
      <c r="K5" s="72"/>
      <c r="L5" s="72"/>
      <c r="M5" s="72"/>
      <c r="O5" s="72"/>
      <c r="P5" s="72"/>
      <c r="Q5" s="72"/>
      <c r="R5" s="72"/>
      <c r="T5" s="72"/>
      <c r="U5" s="72"/>
      <c r="V5" s="72"/>
      <c r="W5" s="72"/>
      <c r="Y5" s="72"/>
      <c r="AA5" s="72"/>
      <c r="AC5" s="72"/>
      <c r="AE5" s="72"/>
      <c r="AG5" s="72"/>
      <c r="AI5" s="72"/>
    </row>
    <row r="6" spans="1:35">
      <c r="A6" s="73" t="s">
        <v>23</v>
      </c>
      <c r="C6" s="153">
        <f>C43/F43</f>
        <v>0.99902313164606038</v>
      </c>
      <c r="D6" s="153">
        <f>D43/F43</f>
        <v>9.768683539395904E-4</v>
      </c>
      <c r="E6" s="153">
        <f>E43/F43</f>
        <v>0</v>
      </c>
      <c r="F6" s="153">
        <f>C6+D6+E6</f>
        <v>1</v>
      </c>
      <c r="G6" s="154"/>
      <c r="H6" s="153">
        <f>H43/M43</f>
        <v>0.96169461621244945</v>
      </c>
      <c r="I6" s="153">
        <f>I43/M43</f>
        <v>3.7103952310958678E-2</v>
      </c>
      <c r="J6" s="153">
        <f>J43/M43</f>
        <v>2.2456312265229462E-4</v>
      </c>
      <c r="K6" s="153">
        <f>K43/M43</f>
        <v>9.7686835393954118E-4</v>
      </c>
      <c r="L6" s="153">
        <f>L43/M43</f>
        <v>0</v>
      </c>
      <c r="M6" s="153">
        <f>J6+L6+I6+H6+K6</f>
        <v>0.99999999999999989</v>
      </c>
      <c r="N6" s="154"/>
      <c r="O6" s="153">
        <f>O43/R43</f>
        <v>0.52079597385318444</v>
      </c>
      <c r="P6" s="153">
        <f>P43/R43</f>
        <v>9.7686835393949781E-4</v>
      </c>
      <c r="Q6" s="153">
        <f>Q43/R43</f>
        <v>0.47822715779287606</v>
      </c>
      <c r="R6" s="153">
        <f>O6+Q6+P6</f>
        <v>1</v>
      </c>
      <c r="S6" s="154"/>
      <c r="T6" s="153">
        <f>T43/W43</f>
        <v>0.52079597385318444</v>
      </c>
      <c r="U6" s="153">
        <f>U43/W43</f>
        <v>9.7686835393958151E-4</v>
      </c>
      <c r="V6" s="153">
        <f>V43/W43</f>
        <v>0.478227157792876</v>
      </c>
      <c r="W6" s="153">
        <f>T6+V6+U6</f>
        <v>1</v>
      </c>
      <c r="X6" s="154"/>
      <c r="Y6" s="153">
        <f>Y43/Y43</f>
        <v>1</v>
      </c>
      <c r="Z6" s="154"/>
      <c r="AA6" s="153">
        <f>AA43/AA43</f>
        <v>1</v>
      </c>
      <c r="AB6" s="154"/>
      <c r="AC6" s="153">
        <f>AC43/AC43</f>
        <v>1</v>
      </c>
      <c r="AD6" s="154"/>
      <c r="AE6" s="153">
        <f>AE43/AE43</f>
        <v>1</v>
      </c>
      <c r="AF6" s="154"/>
      <c r="AG6" s="153">
        <f>AG43/AG43</f>
        <v>1</v>
      </c>
      <c r="AH6" s="154"/>
      <c r="AI6" s="153">
        <f>AI43/AI43</f>
        <v>1</v>
      </c>
    </row>
    <row r="7" spans="1:35">
      <c r="A7" s="73" t="s">
        <v>15</v>
      </c>
      <c r="C7" s="153">
        <f t="shared" ref="C7:C12" si="0">C44/F44</f>
        <v>0.99915180987616414</v>
      </c>
      <c r="D7" s="153">
        <f t="shared" ref="D7:D12" si="1">D44/F44</f>
        <v>8.4819012383583901E-4</v>
      </c>
      <c r="E7" s="153">
        <f t="shared" ref="E7:E36" si="2">E44/F44</f>
        <v>0</v>
      </c>
      <c r="F7" s="153">
        <f t="shared" ref="F7:F36" si="3">C7+D7+E7</f>
        <v>1</v>
      </c>
      <c r="G7" s="154"/>
      <c r="H7" s="153">
        <f t="shared" ref="H7:H36" si="4">H44/M44</f>
        <v>0.98329711224789751</v>
      </c>
      <c r="I7" s="153">
        <f t="shared" ref="I7:I36" si="5">I44/M44</f>
        <v>1.5660558473634824E-2</v>
      </c>
      <c r="J7" s="153">
        <f t="shared" ref="J7:J36" si="6">J44/M44</f>
        <v>1.9413915463183665E-4</v>
      </c>
      <c r="K7" s="153">
        <f t="shared" ref="K7:K36" si="7">K44/M44</f>
        <v>8.4819012383582188E-4</v>
      </c>
      <c r="L7" s="153">
        <f t="shared" ref="L7:L36" si="8">L44/M44</f>
        <v>0</v>
      </c>
      <c r="M7" s="153">
        <f t="shared" ref="M7:M36" si="9">J7+L7+I7+H7+K7</f>
        <v>1</v>
      </c>
      <c r="N7" s="154"/>
      <c r="O7" s="153">
        <f t="shared" ref="O7:O12" si="10">O44/R44</f>
        <v>0.27725419423835307</v>
      </c>
      <c r="P7" s="153">
        <f t="shared" ref="P7:P36" si="11">P44/R44</f>
        <v>8.4819012383568733E-4</v>
      </c>
      <c r="Q7" s="153">
        <f t="shared" ref="Q7:Q36" si="12">Q44/R44</f>
        <v>0.7218976156378113</v>
      </c>
      <c r="R7" s="153">
        <f t="shared" ref="R7:R36" si="13">O7+Q7+P7</f>
        <v>1</v>
      </c>
      <c r="S7" s="154"/>
      <c r="T7" s="153">
        <f t="shared" ref="T7:T12" si="14">T44/W44</f>
        <v>0.27725419423835301</v>
      </c>
      <c r="U7" s="153">
        <f t="shared" ref="U7:U36" si="15">U44/W44</f>
        <v>8.4819012383572593E-4</v>
      </c>
      <c r="V7" s="153">
        <f t="shared" ref="V7:V36" si="16">V44/W44</f>
        <v>0.72189761563781119</v>
      </c>
      <c r="W7" s="153">
        <f t="shared" ref="W7:W36" si="17">T7+V7+U7</f>
        <v>1</v>
      </c>
      <c r="X7" s="154"/>
      <c r="Y7" s="153">
        <f t="shared" ref="Y7:AA12" si="18">Y44/Y44</f>
        <v>1</v>
      </c>
      <c r="Z7" s="154"/>
      <c r="AA7" s="153">
        <f t="shared" si="18"/>
        <v>1</v>
      </c>
      <c r="AB7" s="154"/>
      <c r="AC7" s="153">
        <f t="shared" ref="AC7:AC12" si="19">AC44/AC44</f>
        <v>1</v>
      </c>
      <c r="AD7" s="154"/>
      <c r="AE7" s="153">
        <f t="shared" ref="AE7:AE12" si="20">AE44/AE44</f>
        <v>1</v>
      </c>
      <c r="AF7" s="154"/>
      <c r="AG7" s="153">
        <f t="shared" ref="AG7:AG12" si="21">AG44/AG44</f>
        <v>1</v>
      </c>
      <c r="AH7" s="154"/>
      <c r="AI7" s="153">
        <f t="shared" ref="AI7:AI12" si="22">AI44/AI44</f>
        <v>1</v>
      </c>
    </row>
    <row r="8" spans="1:35">
      <c r="A8" s="73" t="s">
        <v>16</v>
      </c>
      <c r="C8" s="153">
        <f t="shared" si="0"/>
        <v>0.99905961543220567</v>
      </c>
      <c r="D8" s="153">
        <f t="shared" si="1"/>
        <v>9.4038456779431477E-4</v>
      </c>
      <c r="E8" s="153">
        <f t="shared" si="2"/>
        <v>0</v>
      </c>
      <c r="F8" s="153">
        <f t="shared" si="3"/>
        <v>1</v>
      </c>
      <c r="G8" s="154"/>
      <c r="H8" s="153">
        <f t="shared" si="4"/>
        <v>0.95648344953862774</v>
      </c>
      <c r="I8" s="153">
        <f t="shared" si="5"/>
        <v>3.7246104115405028E-2</v>
      </c>
      <c r="J8" s="153">
        <f t="shared" si="6"/>
        <v>5.3300617781729372E-3</v>
      </c>
      <c r="K8" s="153">
        <f t="shared" si="7"/>
        <v>9.4038456779432116E-4</v>
      </c>
      <c r="L8" s="153">
        <f t="shared" si="8"/>
        <v>0</v>
      </c>
      <c r="M8" s="153">
        <f t="shared" si="9"/>
        <v>1</v>
      </c>
      <c r="N8" s="154"/>
      <c r="O8" s="153">
        <f t="shared" si="10"/>
        <v>0.2784821328013129</v>
      </c>
      <c r="P8" s="153">
        <f t="shared" si="11"/>
        <v>9.4038456779428582E-4</v>
      </c>
      <c r="Q8" s="153">
        <f t="shared" si="12"/>
        <v>0.72057748263089283</v>
      </c>
      <c r="R8" s="153">
        <f t="shared" si="13"/>
        <v>1</v>
      </c>
      <c r="S8" s="154"/>
      <c r="T8" s="153">
        <f t="shared" si="14"/>
        <v>0.2784821328013129</v>
      </c>
      <c r="U8" s="153">
        <f t="shared" si="15"/>
        <v>9.4038456779424549E-4</v>
      </c>
      <c r="V8" s="153">
        <f t="shared" si="16"/>
        <v>0.72057748263089294</v>
      </c>
      <c r="W8" s="153">
        <f t="shared" si="17"/>
        <v>1</v>
      </c>
      <c r="X8" s="154"/>
      <c r="Y8" s="153">
        <f t="shared" si="18"/>
        <v>1</v>
      </c>
      <c r="Z8" s="154"/>
      <c r="AA8" s="153">
        <f t="shared" si="18"/>
        <v>1</v>
      </c>
      <c r="AB8" s="154"/>
      <c r="AC8" s="153">
        <f t="shared" si="19"/>
        <v>1</v>
      </c>
      <c r="AD8" s="154"/>
      <c r="AE8" s="153">
        <f t="shared" si="20"/>
        <v>1</v>
      </c>
      <c r="AF8" s="154"/>
      <c r="AG8" s="153">
        <f t="shared" si="21"/>
        <v>1</v>
      </c>
      <c r="AH8" s="154"/>
      <c r="AI8" s="153">
        <f t="shared" si="22"/>
        <v>1</v>
      </c>
    </row>
    <row r="9" spans="1:35">
      <c r="A9" s="73" t="s">
        <v>28</v>
      </c>
      <c r="C9" s="153">
        <f t="shared" si="0"/>
        <v>0.99914052010934917</v>
      </c>
      <c r="D9" s="153">
        <f t="shared" si="1"/>
        <v>8.5947989065085961E-4</v>
      </c>
      <c r="E9" s="153">
        <f t="shared" si="2"/>
        <v>0</v>
      </c>
      <c r="F9" s="153">
        <f t="shared" si="3"/>
        <v>1</v>
      </c>
      <c r="G9" s="154"/>
      <c r="H9" s="153">
        <f t="shared" si="4"/>
        <v>0.96355658249798515</v>
      </c>
      <c r="I9" s="153">
        <f t="shared" si="5"/>
        <v>3.4924327219289807E-2</v>
      </c>
      <c r="J9" s="153">
        <f t="shared" si="6"/>
        <v>6.596103920741682E-4</v>
      </c>
      <c r="K9" s="153">
        <f t="shared" si="7"/>
        <v>8.594798906508981E-4</v>
      </c>
      <c r="L9" s="153">
        <f t="shared" si="8"/>
        <v>0</v>
      </c>
      <c r="M9" s="153">
        <f t="shared" si="9"/>
        <v>1</v>
      </c>
      <c r="N9" s="154"/>
      <c r="O9" s="153">
        <f t="shared" si="10"/>
        <v>0.47848937942338438</v>
      </c>
      <c r="P9" s="153">
        <f t="shared" si="11"/>
        <v>8.5947989065085246E-4</v>
      </c>
      <c r="Q9" s="153">
        <f t="shared" si="12"/>
        <v>0.52065114068596474</v>
      </c>
      <c r="R9" s="153">
        <f t="shared" si="13"/>
        <v>0.99999999999999989</v>
      </c>
      <c r="S9" s="154"/>
      <c r="T9" s="153">
        <f t="shared" si="14"/>
        <v>0.47848937942338438</v>
      </c>
      <c r="U9" s="153">
        <f t="shared" si="15"/>
        <v>8.5947989065088997E-4</v>
      </c>
      <c r="V9" s="153">
        <f t="shared" si="16"/>
        <v>0.52065114068596474</v>
      </c>
      <c r="W9" s="153">
        <f t="shared" si="17"/>
        <v>1</v>
      </c>
      <c r="X9" s="154"/>
      <c r="Y9" s="153">
        <f t="shared" si="18"/>
        <v>1</v>
      </c>
      <c r="Z9" s="154"/>
      <c r="AA9" s="153">
        <f t="shared" si="18"/>
        <v>1</v>
      </c>
      <c r="AB9" s="154"/>
      <c r="AC9" s="153">
        <f t="shared" si="19"/>
        <v>1</v>
      </c>
      <c r="AD9" s="154"/>
      <c r="AE9" s="153">
        <f t="shared" si="20"/>
        <v>1</v>
      </c>
      <c r="AF9" s="154"/>
      <c r="AG9" s="153">
        <f t="shared" si="21"/>
        <v>1</v>
      </c>
      <c r="AH9" s="154"/>
      <c r="AI9" s="153">
        <f t="shared" si="22"/>
        <v>1</v>
      </c>
    </row>
    <row r="10" spans="1:35">
      <c r="A10" s="73" t="s">
        <v>19</v>
      </c>
      <c r="C10" s="153">
        <f t="shared" si="0"/>
        <v>0.99934666318814991</v>
      </c>
      <c r="D10" s="153">
        <f t="shared" si="1"/>
        <v>6.5333681185012979E-4</v>
      </c>
      <c r="E10" s="153">
        <f t="shared" si="2"/>
        <v>0</v>
      </c>
      <c r="F10" s="153">
        <f t="shared" si="3"/>
        <v>1</v>
      </c>
      <c r="G10" s="154"/>
      <c r="H10" s="153">
        <f t="shared" si="4"/>
        <v>0.96604884584541839</v>
      </c>
      <c r="I10" s="153">
        <f t="shared" si="5"/>
        <v>3.2995195884348169E-2</v>
      </c>
      <c r="J10" s="153">
        <f t="shared" si="6"/>
        <v>3.0262145838324487E-4</v>
      </c>
      <c r="K10" s="153">
        <f t="shared" si="7"/>
        <v>6.5333681185020395E-4</v>
      </c>
      <c r="L10" s="153">
        <f t="shared" si="8"/>
        <v>0</v>
      </c>
      <c r="M10" s="153">
        <f t="shared" si="9"/>
        <v>1</v>
      </c>
      <c r="N10" s="154"/>
      <c r="O10" s="153">
        <f t="shared" si="10"/>
        <v>0.46552684782781734</v>
      </c>
      <c r="P10" s="153">
        <f t="shared" si="11"/>
        <v>6.5333681185013391E-4</v>
      </c>
      <c r="Q10" s="153">
        <f t="shared" si="12"/>
        <v>0.53381981536033252</v>
      </c>
      <c r="R10" s="153">
        <f t="shared" si="13"/>
        <v>0.99999999999999989</v>
      </c>
      <c r="S10" s="154"/>
      <c r="T10" s="153">
        <f t="shared" si="14"/>
        <v>0.46552684782781728</v>
      </c>
      <c r="U10" s="153">
        <f t="shared" si="15"/>
        <v>6.5333681185014638E-4</v>
      </c>
      <c r="V10" s="153">
        <f t="shared" si="16"/>
        <v>0.53381981536033263</v>
      </c>
      <c r="W10" s="153">
        <f t="shared" si="17"/>
        <v>1</v>
      </c>
      <c r="X10" s="154"/>
      <c r="Y10" s="153">
        <f t="shared" si="18"/>
        <v>1</v>
      </c>
      <c r="Z10" s="154"/>
      <c r="AA10" s="153">
        <f t="shared" si="18"/>
        <v>1</v>
      </c>
      <c r="AB10" s="154"/>
      <c r="AC10" s="153">
        <f t="shared" si="19"/>
        <v>1</v>
      </c>
      <c r="AD10" s="154"/>
      <c r="AE10" s="153">
        <f t="shared" si="20"/>
        <v>1</v>
      </c>
      <c r="AF10" s="154"/>
      <c r="AG10" s="153">
        <f t="shared" si="21"/>
        <v>1</v>
      </c>
      <c r="AH10" s="154"/>
      <c r="AI10" s="153">
        <f t="shared" si="22"/>
        <v>1</v>
      </c>
    </row>
    <row r="11" spans="1:35">
      <c r="A11" s="73" t="s">
        <v>17</v>
      </c>
      <c r="C11" s="153">
        <f t="shared" si="0"/>
        <v>0.99936266679574681</v>
      </c>
      <c r="D11" s="153">
        <f t="shared" si="1"/>
        <v>6.3733320425320898E-4</v>
      </c>
      <c r="E11" s="153">
        <f t="shared" si="2"/>
        <v>0</v>
      </c>
      <c r="F11" s="153">
        <f t="shared" si="3"/>
        <v>1</v>
      </c>
      <c r="G11" s="154"/>
      <c r="H11" s="153">
        <f t="shared" si="4"/>
        <v>0.98156631528258731</v>
      </c>
      <c r="I11" s="153">
        <f t="shared" si="5"/>
        <v>1.7080271406099592E-2</v>
      </c>
      <c r="J11" s="153">
        <f t="shared" si="6"/>
        <v>7.1608010705984549E-4</v>
      </c>
      <c r="K11" s="153">
        <f t="shared" si="7"/>
        <v>6.3733320425324227E-4</v>
      </c>
      <c r="L11" s="153">
        <f t="shared" si="8"/>
        <v>0</v>
      </c>
      <c r="M11" s="153">
        <f t="shared" si="9"/>
        <v>0.99999999999999989</v>
      </c>
      <c r="N11" s="154"/>
      <c r="O11" s="153">
        <f t="shared" si="10"/>
        <v>0.37886126358841898</v>
      </c>
      <c r="P11" s="153">
        <f t="shared" si="11"/>
        <v>6.3733320425323967E-4</v>
      </c>
      <c r="Q11" s="153">
        <f t="shared" si="12"/>
        <v>0.62050140320732783</v>
      </c>
      <c r="R11" s="153">
        <f t="shared" si="13"/>
        <v>1</v>
      </c>
      <c r="S11" s="154"/>
      <c r="T11" s="153">
        <f t="shared" si="14"/>
        <v>0.37886126358841893</v>
      </c>
      <c r="U11" s="153">
        <f t="shared" si="15"/>
        <v>6.3733320425326233E-4</v>
      </c>
      <c r="V11" s="153">
        <f t="shared" si="16"/>
        <v>0.62050140320732783</v>
      </c>
      <c r="W11" s="153">
        <f t="shared" si="17"/>
        <v>1</v>
      </c>
      <c r="X11" s="154"/>
      <c r="Y11" s="153">
        <f t="shared" si="18"/>
        <v>1</v>
      </c>
      <c r="Z11" s="154"/>
      <c r="AA11" s="153">
        <f t="shared" si="18"/>
        <v>1</v>
      </c>
      <c r="AB11" s="154"/>
      <c r="AC11" s="153">
        <f t="shared" si="19"/>
        <v>1</v>
      </c>
      <c r="AD11" s="154"/>
      <c r="AE11" s="153">
        <f t="shared" si="20"/>
        <v>1</v>
      </c>
      <c r="AF11" s="154"/>
      <c r="AG11" s="153">
        <f t="shared" si="21"/>
        <v>1</v>
      </c>
      <c r="AH11" s="154"/>
      <c r="AI11" s="153">
        <f t="shared" si="22"/>
        <v>1</v>
      </c>
    </row>
    <row r="12" spans="1:35">
      <c r="A12" s="73" t="s">
        <v>29</v>
      </c>
      <c r="C12" s="153">
        <f t="shared" si="0"/>
        <v>0.99932876338018117</v>
      </c>
      <c r="D12" s="153">
        <f t="shared" si="1"/>
        <v>6.7123661981877613E-4</v>
      </c>
      <c r="E12" s="153">
        <f t="shared" si="2"/>
        <v>0</v>
      </c>
      <c r="F12" s="153">
        <f t="shared" si="3"/>
        <v>1</v>
      </c>
      <c r="G12" s="154"/>
      <c r="H12" s="153">
        <f t="shared" si="4"/>
        <v>0.95245356966822636</v>
      </c>
      <c r="I12" s="153">
        <f t="shared" si="5"/>
        <v>4.553625667918821E-2</v>
      </c>
      <c r="J12" s="153">
        <f t="shared" si="6"/>
        <v>1.3389370327667647E-3</v>
      </c>
      <c r="K12" s="153">
        <f t="shared" si="7"/>
        <v>6.7123661981870067E-4</v>
      </c>
      <c r="L12" s="153">
        <f t="shared" si="8"/>
        <v>0</v>
      </c>
      <c r="M12" s="153">
        <f t="shared" si="9"/>
        <v>1</v>
      </c>
      <c r="N12" s="154"/>
      <c r="O12" s="153">
        <f t="shared" si="10"/>
        <v>0.49796051009659564</v>
      </c>
      <c r="P12" s="153">
        <f t="shared" si="11"/>
        <v>6.7123661981865123E-4</v>
      </c>
      <c r="Q12" s="153">
        <f t="shared" si="12"/>
        <v>0.5013682532835857</v>
      </c>
      <c r="R12" s="153">
        <f t="shared" si="13"/>
        <v>0.99999999999999989</v>
      </c>
      <c r="S12" s="154"/>
      <c r="T12" s="153">
        <f t="shared" si="14"/>
        <v>0.49796051009659559</v>
      </c>
      <c r="U12" s="153">
        <f t="shared" si="15"/>
        <v>6.7123661981876757E-4</v>
      </c>
      <c r="V12" s="153">
        <f t="shared" si="16"/>
        <v>0.5013682532835857</v>
      </c>
      <c r="W12" s="153">
        <f t="shared" si="17"/>
        <v>1</v>
      </c>
      <c r="X12" s="154"/>
      <c r="Y12" s="153">
        <f t="shared" si="18"/>
        <v>1</v>
      </c>
      <c r="Z12" s="154"/>
      <c r="AA12" s="153">
        <f t="shared" si="18"/>
        <v>1</v>
      </c>
      <c r="AB12" s="154"/>
      <c r="AC12" s="153">
        <f t="shared" si="19"/>
        <v>1</v>
      </c>
      <c r="AD12" s="154"/>
      <c r="AE12" s="153">
        <f t="shared" si="20"/>
        <v>1</v>
      </c>
      <c r="AF12" s="154"/>
      <c r="AG12" s="153">
        <f t="shared" si="21"/>
        <v>1</v>
      </c>
      <c r="AH12" s="154"/>
      <c r="AI12" s="153">
        <f t="shared" si="22"/>
        <v>1</v>
      </c>
    </row>
    <row r="13" spans="1:35">
      <c r="A13" s="71" t="s">
        <v>39</v>
      </c>
      <c r="C13" s="155"/>
      <c r="D13" s="155"/>
      <c r="E13" s="153"/>
      <c r="F13" s="153"/>
      <c r="G13" s="154"/>
      <c r="H13" s="153"/>
      <c r="I13" s="153"/>
      <c r="J13" s="153"/>
      <c r="K13" s="153"/>
      <c r="L13" s="153"/>
      <c r="M13" s="153"/>
      <c r="N13" s="154"/>
      <c r="O13" s="155"/>
      <c r="P13" s="153"/>
      <c r="Q13" s="153"/>
      <c r="R13" s="153"/>
      <c r="S13" s="154"/>
      <c r="T13" s="155"/>
      <c r="U13" s="153"/>
      <c r="V13" s="153"/>
      <c r="W13" s="153"/>
      <c r="X13" s="154"/>
      <c r="Y13" s="155"/>
      <c r="Z13" s="154"/>
      <c r="AA13" s="155"/>
      <c r="AB13" s="154"/>
      <c r="AC13" s="155"/>
      <c r="AD13" s="154"/>
      <c r="AE13" s="155"/>
      <c r="AF13" s="154"/>
      <c r="AG13" s="155"/>
      <c r="AH13" s="154"/>
      <c r="AI13" s="155"/>
    </row>
    <row r="14" spans="1:35">
      <c r="A14" s="73" t="s">
        <v>35</v>
      </c>
      <c r="C14" s="153">
        <f t="shared" ref="C14:C22" si="23">C51/F51</f>
        <v>0.99916790670837263</v>
      </c>
      <c r="D14" s="153">
        <f t="shared" ref="D14:D22" si="24">D51/F51</f>
        <v>8.3209329162741569E-4</v>
      </c>
      <c r="E14" s="153">
        <f t="shared" si="2"/>
        <v>0</v>
      </c>
      <c r="F14" s="153">
        <f t="shared" si="3"/>
        <v>1</v>
      </c>
      <c r="G14" s="154"/>
      <c r="H14" s="153">
        <f t="shared" si="4"/>
        <v>0.87882037828095871</v>
      </c>
      <c r="I14" s="153">
        <f t="shared" si="5"/>
        <v>6.0887743399143227E-2</v>
      </c>
      <c r="J14" s="153">
        <f t="shared" si="6"/>
        <v>5.9459785028270568E-2</v>
      </c>
      <c r="K14" s="153">
        <f t="shared" si="7"/>
        <v>8.3209329162748161E-4</v>
      </c>
      <c r="L14" s="153">
        <f t="shared" si="8"/>
        <v>0</v>
      </c>
      <c r="M14" s="153">
        <f t="shared" si="9"/>
        <v>1</v>
      </c>
      <c r="N14" s="154"/>
      <c r="O14" s="153">
        <f t="shared" ref="O14:O22" si="25">O51/R51</f>
        <v>0.35967879248061485</v>
      </c>
      <c r="P14" s="153">
        <f t="shared" si="11"/>
        <v>8.3209329162738706E-4</v>
      </c>
      <c r="Q14" s="153">
        <f t="shared" si="12"/>
        <v>0.63948911422775778</v>
      </c>
      <c r="R14" s="153">
        <f t="shared" si="13"/>
        <v>1</v>
      </c>
      <c r="S14" s="154"/>
      <c r="T14" s="153">
        <f t="shared" ref="T14:T22" si="26">T51/W51</f>
        <v>0.3596787924806148</v>
      </c>
      <c r="U14" s="153">
        <f t="shared" si="15"/>
        <v>8.3209329162736972E-4</v>
      </c>
      <c r="V14" s="153">
        <f t="shared" si="16"/>
        <v>0.63948911422775778</v>
      </c>
      <c r="W14" s="153">
        <f t="shared" si="17"/>
        <v>0.99999999999999989</v>
      </c>
      <c r="X14" s="154"/>
      <c r="Y14" s="153">
        <f t="shared" ref="Y14:AA22" si="27">Y51/Y51</f>
        <v>1</v>
      </c>
      <c r="Z14" s="154"/>
      <c r="AA14" s="153">
        <f t="shared" si="27"/>
        <v>1</v>
      </c>
      <c r="AB14" s="154"/>
      <c r="AC14" s="153">
        <f t="shared" ref="AC14:AC22" si="28">AC51/AC51</f>
        <v>1</v>
      </c>
      <c r="AD14" s="154"/>
      <c r="AE14" s="153">
        <f t="shared" ref="AE14:AE22" si="29">AE51/AE51</f>
        <v>1</v>
      </c>
      <c r="AF14" s="154"/>
      <c r="AG14" s="153">
        <f t="shared" ref="AG14:AG22" si="30">AG51/AG51</f>
        <v>1</v>
      </c>
      <c r="AH14" s="154"/>
      <c r="AI14" s="153">
        <f t="shared" ref="AI14:AI22" si="31">AI51/AI51</f>
        <v>1</v>
      </c>
    </row>
    <row r="15" spans="1:35">
      <c r="A15" s="73" t="s">
        <v>31</v>
      </c>
      <c r="C15" s="153">
        <f t="shared" si="23"/>
        <v>0.96062985230173725</v>
      </c>
      <c r="D15" s="153">
        <f t="shared" si="24"/>
        <v>8.8403662118815359E-4</v>
      </c>
      <c r="E15" s="153">
        <f t="shared" si="2"/>
        <v>3.8486111077074621E-2</v>
      </c>
      <c r="F15" s="153">
        <f t="shared" si="3"/>
        <v>1</v>
      </c>
      <c r="G15" s="154"/>
      <c r="H15" s="153">
        <f t="shared" si="4"/>
        <v>0.91680963146597905</v>
      </c>
      <c r="I15" s="153">
        <f t="shared" si="5"/>
        <v>4.9914353142932001E-2</v>
      </c>
      <c r="J15" s="153">
        <f t="shared" si="6"/>
        <v>3.2391978769900735E-2</v>
      </c>
      <c r="K15" s="153">
        <f t="shared" si="7"/>
        <v>8.8403662118817289E-4</v>
      </c>
      <c r="L15" s="153">
        <f t="shared" si="8"/>
        <v>0</v>
      </c>
      <c r="M15" s="153">
        <f t="shared" si="9"/>
        <v>1</v>
      </c>
      <c r="N15" s="154"/>
      <c r="O15" s="153">
        <f t="shared" si="25"/>
        <v>0.31007534407371534</v>
      </c>
      <c r="P15" s="153">
        <f t="shared" si="11"/>
        <v>8.8403662118818882E-4</v>
      </c>
      <c r="Q15" s="153">
        <f t="shared" si="12"/>
        <v>0.68904061930509641</v>
      </c>
      <c r="R15" s="153">
        <f t="shared" si="13"/>
        <v>1</v>
      </c>
      <c r="S15" s="154"/>
      <c r="T15" s="153">
        <f t="shared" si="26"/>
        <v>0.3100753440737154</v>
      </c>
      <c r="U15" s="153">
        <f t="shared" si="15"/>
        <v>8.8403662118813754E-4</v>
      </c>
      <c r="V15" s="153">
        <f t="shared" si="16"/>
        <v>0.68904061930509652</v>
      </c>
      <c r="W15" s="153">
        <f t="shared" si="17"/>
        <v>1</v>
      </c>
      <c r="X15" s="154"/>
      <c r="Y15" s="153">
        <f t="shared" si="27"/>
        <v>1</v>
      </c>
      <c r="Z15" s="154"/>
      <c r="AA15" s="153">
        <f t="shared" si="27"/>
        <v>1</v>
      </c>
      <c r="AB15" s="154"/>
      <c r="AC15" s="153">
        <f t="shared" si="28"/>
        <v>1</v>
      </c>
      <c r="AD15" s="154"/>
      <c r="AE15" s="153">
        <f t="shared" si="29"/>
        <v>1</v>
      </c>
      <c r="AF15" s="154"/>
      <c r="AG15" s="153">
        <f t="shared" si="30"/>
        <v>1</v>
      </c>
      <c r="AH15" s="154"/>
      <c r="AI15" s="153">
        <f t="shared" si="31"/>
        <v>1</v>
      </c>
    </row>
    <row r="16" spans="1:35">
      <c r="A16" s="73" t="s">
        <v>27</v>
      </c>
      <c r="C16" s="153">
        <f t="shared" si="23"/>
        <v>0.99925703964413715</v>
      </c>
      <c r="D16" s="153">
        <f t="shared" si="24"/>
        <v>7.4296035586286747E-4</v>
      </c>
      <c r="E16" s="153">
        <f t="shared" si="2"/>
        <v>0</v>
      </c>
      <c r="F16" s="153">
        <f t="shared" si="3"/>
        <v>1</v>
      </c>
      <c r="G16" s="154"/>
      <c r="H16" s="153">
        <f t="shared" si="4"/>
        <v>0.90727773801494527</v>
      </c>
      <c r="I16" s="153">
        <f t="shared" si="5"/>
        <v>4.8619975808340862E-2</v>
      </c>
      <c r="J16" s="153">
        <f t="shared" si="6"/>
        <v>4.3359325820851044E-2</v>
      </c>
      <c r="K16" s="153">
        <f t="shared" si="7"/>
        <v>7.4296035586282562E-4</v>
      </c>
      <c r="L16" s="153">
        <f t="shared" si="8"/>
        <v>0</v>
      </c>
      <c r="M16" s="153">
        <f t="shared" si="9"/>
        <v>1</v>
      </c>
      <c r="N16" s="154"/>
      <c r="O16" s="153">
        <f t="shared" si="25"/>
        <v>0.49262249052365575</v>
      </c>
      <c r="P16" s="153">
        <f t="shared" si="11"/>
        <v>7.4296035586278388E-4</v>
      </c>
      <c r="Q16" s="153">
        <f t="shared" si="12"/>
        <v>0.50663454912048145</v>
      </c>
      <c r="R16" s="153">
        <f t="shared" si="13"/>
        <v>0.99999999999999989</v>
      </c>
      <c r="S16" s="154"/>
      <c r="T16" s="153">
        <f t="shared" si="26"/>
        <v>0.4926224905236557</v>
      </c>
      <c r="U16" s="153">
        <f t="shared" si="15"/>
        <v>7.4296035586291908E-4</v>
      </c>
      <c r="V16" s="153">
        <f t="shared" si="16"/>
        <v>0.50663454912048134</v>
      </c>
      <c r="W16" s="153">
        <f t="shared" si="17"/>
        <v>1</v>
      </c>
      <c r="X16" s="154"/>
      <c r="Y16" s="153">
        <f t="shared" si="27"/>
        <v>1</v>
      </c>
      <c r="Z16" s="154"/>
      <c r="AA16" s="153">
        <f t="shared" si="27"/>
        <v>1</v>
      </c>
      <c r="AB16" s="154"/>
      <c r="AC16" s="153">
        <f t="shared" si="28"/>
        <v>1</v>
      </c>
      <c r="AD16" s="154"/>
      <c r="AE16" s="153">
        <f t="shared" si="29"/>
        <v>1</v>
      </c>
      <c r="AF16" s="154"/>
      <c r="AG16" s="153">
        <f t="shared" si="30"/>
        <v>1</v>
      </c>
      <c r="AH16" s="154"/>
      <c r="AI16" s="153">
        <f t="shared" si="31"/>
        <v>1</v>
      </c>
    </row>
    <row r="17" spans="1:35">
      <c r="A17" s="73" t="s">
        <v>33</v>
      </c>
      <c r="C17" s="153">
        <f t="shared" si="23"/>
        <v>0.99889907656327415</v>
      </c>
      <c r="D17" s="153">
        <f t="shared" si="24"/>
        <v>1.1009234367258763E-3</v>
      </c>
      <c r="E17" s="153">
        <f t="shared" si="2"/>
        <v>0</v>
      </c>
      <c r="F17" s="153">
        <f t="shared" si="3"/>
        <v>1</v>
      </c>
      <c r="G17" s="154"/>
      <c r="H17" s="153">
        <f t="shared" si="4"/>
        <v>0.96994762644974108</v>
      </c>
      <c r="I17" s="153">
        <f t="shared" si="5"/>
        <v>2.8290782982027821E-2</v>
      </c>
      <c r="J17" s="153">
        <f t="shared" si="6"/>
        <v>6.6066713150528429E-4</v>
      </c>
      <c r="K17" s="153">
        <f t="shared" si="7"/>
        <v>1.1009234367258605E-3</v>
      </c>
      <c r="L17" s="153">
        <f t="shared" si="8"/>
        <v>0</v>
      </c>
      <c r="M17" s="153">
        <f t="shared" si="9"/>
        <v>1</v>
      </c>
      <c r="N17" s="154"/>
      <c r="O17" s="153">
        <f t="shared" si="25"/>
        <v>0.46498097606279393</v>
      </c>
      <c r="P17" s="153">
        <f t="shared" si="11"/>
        <v>1.1009234367260067E-3</v>
      </c>
      <c r="Q17" s="153">
        <f t="shared" si="12"/>
        <v>0.53391810050048016</v>
      </c>
      <c r="R17" s="153">
        <f t="shared" si="13"/>
        <v>1.0000000000000002</v>
      </c>
      <c r="S17" s="154"/>
      <c r="T17" s="153">
        <f t="shared" si="26"/>
        <v>0.46498097606279404</v>
      </c>
      <c r="U17" s="153">
        <f t="shared" si="15"/>
        <v>1.1009234367258698E-3</v>
      </c>
      <c r="V17" s="153">
        <f t="shared" si="16"/>
        <v>0.53391810050048005</v>
      </c>
      <c r="W17" s="153">
        <f t="shared" si="17"/>
        <v>1</v>
      </c>
      <c r="X17" s="154"/>
      <c r="Y17" s="153">
        <f t="shared" si="27"/>
        <v>1</v>
      </c>
      <c r="Z17" s="154"/>
      <c r="AA17" s="153">
        <f t="shared" si="27"/>
        <v>1</v>
      </c>
      <c r="AB17" s="154"/>
      <c r="AC17" s="153">
        <f t="shared" si="28"/>
        <v>1</v>
      </c>
      <c r="AD17" s="154"/>
      <c r="AE17" s="153">
        <f t="shared" si="29"/>
        <v>1</v>
      </c>
      <c r="AF17" s="154"/>
      <c r="AG17" s="153">
        <f t="shared" si="30"/>
        <v>1</v>
      </c>
      <c r="AH17" s="154"/>
      <c r="AI17" s="153">
        <f t="shared" si="31"/>
        <v>1</v>
      </c>
    </row>
    <row r="18" spans="1:35">
      <c r="A18" s="73" t="s">
        <v>34</v>
      </c>
      <c r="C18" s="153">
        <f t="shared" si="23"/>
        <v>0.99920030730071585</v>
      </c>
      <c r="D18" s="153">
        <f t="shared" si="24"/>
        <v>7.9969269928410465E-4</v>
      </c>
      <c r="E18" s="153">
        <f t="shared" si="2"/>
        <v>0</v>
      </c>
      <c r="F18" s="153">
        <f t="shared" si="3"/>
        <v>1</v>
      </c>
      <c r="G18" s="154"/>
      <c r="H18" s="153">
        <f t="shared" si="4"/>
        <v>0.91055972529893114</v>
      </c>
      <c r="I18" s="153">
        <f t="shared" si="5"/>
        <v>4.9817276142066526E-2</v>
      </c>
      <c r="J18" s="153">
        <f t="shared" si="6"/>
        <v>3.8823305859718299E-2</v>
      </c>
      <c r="K18" s="153">
        <f t="shared" si="7"/>
        <v>7.9969269928408014E-4</v>
      </c>
      <c r="L18" s="153">
        <f t="shared" si="8"/>
        <v>0</v>
      </c>
      <c r="M18" s="153">
        <f t="shared" si="9"/>
        <v>1</v>
      </c>
      <c r="N18" s="154"/>
      <c r="O18" s="153">
        <f t="shared" si="25"/>
        <v>0.41184419713831488</v>
      </c>
      <c r="P18" s="153">
        <f t="shared" si="11"/>
        <v>7.9969269928403287E-4</v>
      </c>
      <c r="Q18" s="153">
        <f t="shared" si="12"/>
        <v>0.58735611016240108</v>
      </c>
      <c r="R18" s="153">
        <f t="shared" si="13"/>
        <v>1</v>
      </c>
      <c r="S18" s="154"/>
      <c r="T18" s="153">
        <f t="shared" si="26"/>
        <v>0.41184419713831477</v>
      </c>
      <c r="U18" s="153">
        <f t="shared" si="15"/>
        <v>7.996926992841324E-4</v>
      </c>
      <c r="V18" s="153">
        <f t="shared" si="16"/>
        <v>0.58735611016240108</v>
      </c>
      <c r="W18" s="153">
        <f t="shared" si="17"/>
        <v>1</v>
      </c>
      <c r="X18" s="154"/>
      <c r="Y18" s="153">
        <f t="shared" si="27"/>
        <v>1</v>
      </c>
      <c r="Z18" s="154"/>
      <c r="AA18" s="153">
        <f t="shared" si="27"/>
        <v>1</v>
      </c>
      <c r="AB18" s="154"/>
      <c r="AC18" s="153">
        <f t="shared" si="28"/>
        <v>1</v>
      </c>
      <c r="AD18" s="154"/>
      <c r="AE18" s="153">
        <f t="shared" si="29"/>
        <v>1</v>
      </c>
      <c r="AF18" s="154"/>
      <c r="AG18" s="153">
        <f t="shared" si="30"/>
        <v>1</v>
      </c>
      <c r="AH18" s="154"/>
      <c r="AI18" s="153">
        <f t="shared" si="31"/>
        <v>1</v>
      </c>
    </row>
    <row r="19" spans="1:35">
      <c r="A19" s="73" t="s">
        <v>30</v>
      </c>
      <c r="C19" s="153">
        <f t="shared" si="23"/>
        <v>0.97281053666359119</v>
      </c>
      <c r="D19" s="153">
        <f t="shared" si="24"/>
        <v>1.0733623273675853E-3</v>
      </c>
      <c r="E19" s="153">
        <f t="shared" si="2"/>
        <v>2.611610100904125E-2</v>
      </c>
      <c r="F19" s="153">
        <f t="shared" si="3"/>
        <v>1</v>
      </c>
      <c r="G19" s="154"/>
      <c r="H19" s="153">
        <f t="shared" si="4"/>
        <v>0.8785448332371486</v>
      </c>
      <c r="I19" s="153">
        <f t="shared" si="5"/>
        <v>6.580981182795699E-2</v>
      </c>
      <c r="J19" s="153">
        <f t="shared" si="6"/>
        <v>5.4571992607526883E-2</v>
      </c>
      <c r="K19" s="153">
        <f t="shared" si="7"/>
        <v>1.0733623273675654E-3</v>
      </c>
      <c r="L19" s="153">
        <f t="shared" si="8"/>
        <v>0</v>
      </c>
      <c r="M19" s="153">
        <f t="shared" si="9"/>
        <v>1</v>
      </c>
      <c r="N19" s="154"/>
      <c r="O19" s="153">
        <f t="shared" si="25"/>
        <v>0.32288125004110246</v>
      </c>
      <c r="P19" s="153">
        <f t="shared" si="11"/>
        <v>1.0733623273675708E-3</v>
      </c>
      <c r="Q19" s="153">
        <f t="shared" si="12"/>
        <v>0.67604538763152999</v>
      </c>
      <c r="R19" s="153">
        <f t="shared" si="13"/>
        <v>1</v>
      </c>
      <c r="S19" s="154"/>
      <c r="T19" s="153">
        <f t="shared" si="26"/>
        <v>0.32288125004110241</v>
      </c>
      <c r="U19" s="153">
        <f t="shared" si="15"/>
        <v>1.0733623273675814E-3</v>
      </c>
      <c r="V19" s="153">
        <f t="shared" si="16"/>
        <v>0.67604538763152999</v>
      </c>
      <c r="W19" s="153">
        <f t="shared" si="17"/>
        <v>1</v>
      </c>
      <c r="X19" s="154"/>
      <c r="Y19" s="153">
        <f t="shared" si="27"/>
        <v>1</v>
      </c>
      <c r="Z19" s="154"/>
      <c r="AA19" s="153">
        <f t="shared" si="27"/>
        <v>1</v>
      </c>
      <c r="AB19" s="154"/>
      <c r="AC19" s="153">
        <f t="shared" si="28"/>
        <v>1</v>
      </c>
      <c r="AD19" s="154"/>
      <c r="AE19" s="153">
        <f t="shared" si="29"/>
        <v>1</v>
      </c>
      <c r="AF19" s="154"/>
      <c r="AG19" s="153">
        <f t="shared" si="30"/>
        <v>1</v>
      </c>
      <c r="AH19" s="154"/>
      <c r="AI19" s="153">
        <f t="shared" si="31"/>
        <v>1</v>
      </c>
    </row>
    <row r="20" spans="1:35">
      <c r="A20" s="73" t="s">
        <v>36</v>
      </c>
      <c r="C20" s="153">
        <f t="shared" si="23"/>
        <v>0.99904255676537224</v>
      </c>
      <c r="D20" s="153">
        <f t="shared" si="24"/>
        <v>9.5744323462776621E-4</v>
      </c>
      <c r="E20" s="153">
        <f t="shared" si="2"/>
        <v>0</v>
      </c>
      <c r="F20" s="153">
        <f t="shared" si="3"/>
        <v>1</v>
      </c>
      <c r="G20" s="154"/>
      <c r="H20" s="153">
        <f t="shared" si="4"/>
        <v>0.95074313754822692</v>
      </c>
      <c r="I20" s="153">
        <f t="shared" si="5"/>
        <v>4.6229621164986454E-2</v>
      </c>
      <c r="J20" s="153">
        <f t="shared" si="6"/>
        <v>2.0697980521589107E-3</v>
      </c>
      <c r="K20" s="153">
        <f t="shared" si="7"/>
        <v>9.5744323462774658E-4</v>
      </c>
      <c r="L20" s="153">
        <f t="shared" si="8"/>
        <v>0</v>
      </c>
      <c r="M20" s="153">
        <f t="shared" si="9"/>
        <v>1</v>
      </c>
      <c r="N20" s="154"/>
      <c r="O20" s="153">
        <f t="shared" si="25"/>
        <v>0.49569518825886105</v>
      </c>
      <c r="P20" s="153">
        <f t="shared" si="11"/>
        <v>9.5744323462765432E-4</v>
      </c>
      <c r="Q20" s="153">
        <f t="shared" si="12"/>
        <v>0.50334736850651129</v>
      </c>
      <c r="R20" s="153">
        <f t="shared" si="13"/>
        <v>1</v>
      </c>
      <c r="S20" s="154"/>
      <c r="T20" s="153">
        <f t="shared" si="26"/>
        <v>0.495695188258861</v>
      </c>
      <c r="U20" s="153">
        <f t="shared" si="15"/>
        <v>9.5744323462768934E-4</v>
      </c>
      <c r="V20" s="153">
        <f t="shared" si="16"/>
        <v>0.50334736850651129</v>
      </c>
      <c r="W20" s="153">
        <f t="shared" si="17"/>
        <v>0.99999999999999989</v>
      </c>
      <c r="X20" s="154"/>
      <c r="Y20" s="153">
        <f t="shared" si="27"/>
        <v>1</v>
      </c>
      <c r="Z20" s="154"/>
      <c r="AA20" s="153">
        <f t="shared" si="27"/>
        <v>1</v>
      </c>
      <c r="AB20" s="154"/>
      <c r="AC20" s="153">
        <f t="shared" si="28"/>
        <v>1</v>
      </c>
      <c r="AD20" s="154"/>
      <c r="AE20" s="153">
        <f t="shared" si="29"/>
        <v>1</v>
      </c>
      <c r="AF20" s="154"/>
      <c r="AG20" s="153">
        <f t="shared" si="30"/>
        <v>1</v>
      </c>
      <c r="AH20" s="154"/>
      <c r="AI20" s="153">
        <f t="shared" si="31"/>
        <v>1</v>
      </c>
    </row>
    <row r="21" spans="1:35">
      <c r="A21" s="73" t="s">
        <v>21</v>
      </c>
      <c r="C21" s="153">
        <f t="shared" si="23"/>
        <v>0.8830993104128142</v>
      </c>
      <c r="D21" s="153">
        <f t="shared" si="24"/>
        <v>6.8357991193494175E-4</v>
      </c>
      <c r="E21" s="153">
        <f t="shared" si="2"/>
        <v>0.11621710967525087</v>
      </c>
      <c r="F21" s="153">
        <f t="shared" si="3"/>
        <v>1</v>
      </c>
      <c r="G21" s="154"/>
      <c r="H21" s="153">
        <f t="shared" si="4"/>
        <v>0.86399130857224171</v>
      </c>
      <c r="I21" s="153">
        <f t="shared" si="5"/>
        <v>4.9804352416396122E-2</v>
      </c>
      <c r="J21" s="153">
        <f t="shared" si="6"/>
        <v>8.5520759099427246E-2</v>
      </c>
      <c r="K21" s="153">
        <f t="shared" si="7"/>
        <v>6.835799119349707E-4</v>
      </c>
      <c r="L21" s="153">
        <f t="shared" si="8"/>
        <v>0</v>
      </c>
      <c r="M21" s="153">
        <f t="shared" si="9"/>
        <v>1</v>
      </c>
      <c r="N21" s="154"/>
      <c r="O21" s="153">
        <f t="shared" si="25"/>
        <v>0.40945833364605921</v>
      </c>
      <c r="P21" s="153">
        <f t="shared" si="11"/>
        <v>6.8357991193489915E-4</v>
      </c>
      <c r="Q21" s="153">
        <f t="shared" si="12"/>
        <v>0.58985808644200588</v>
      </c>
      <c r="R21" s="153">
        <f t="shared" si="13"/>
        <v>1</v>
      </c>
      <c r="S21" s="154"/>
      <c r="T21" s="153">
        <f t="shared" si="26"/>
        <v>0.40945833364605921</v>
      </c>
      <c r="U21" s="153">
        <f t="shared" si="15"/>
        <v>6.8357991193494479E-4</v>
      </c>
      <c r="V21" s="153">
        <f t="shared" si="16"/>
        <v>0.58985808644200577</v>
      </c>
      <c r="W21" s="153">
        <f t="shared" si="17"/>
        <v>0.99999999999999989</v>
      </c>
      <c r="X21" s="154"/>
      <c r="Y21" s="153">
        <f t="shared" si="27"/>
        <v>1</v>
      </c>
      <c r="Z21" s="154"/>
      <c r="AA21" s="153">
        <f t="shared" si="27"/>
        <v>1</v>
      </c>
      <c r="AB21" s="154"/>
      <c r="AC21" s="153">
        <f t="shared" si="28"/>
        <v>1</v>
      </c>
      <c r="AD21" s="154"/>
      <c r="AE21" s="153">
        <f t="shared" si="29"/>
        <v>1</v>
      </c>
      <c r="AF21" s="154"/>
      <c r="AG21" s="153">
        <f t="shared" si="30"/>
        <v>1</v>
      </c>
      <c r="AH21" s="154"/>
      <c r="AI21" s="153">
        <f t="shared" si="31"/>
        <v>1</v>
      </c>
    </row>
    <row r="22" spans="1:35">
      <c r="A22" s="73" t="s">
        <v>32</v>
      </c>
      <c r="C22" s="153">
        <f t="shared" si="23"/>
        <v>0.98190205624732141</v>
      </c>
      <c r="D22" s="153">
        <f t="shared" si="24"/>
        <v>8.8271886678359076E-4</v>
      </c>
      <c r="E22" s="153">
        <f t="shared" si="2"/>
        <v>1.7215224885895029E-2</v>
      </c>
      <c r="F22" s="153">
        <f t="shared" si="3"/>
        <v>1</v>
      </c>
      <c r="G22" s="154"/>
      <c r="H22" s="153">
        <f t="shared" si="4"/>
        <v>0.88664947237719804</v>
      </c>
      <c r="I22" s="153">
        <f t="shared" si="5"/>
        <v>5.188948605979174E-2</v>
      </c>
      <c r="J22" s="153">
        <f t="shared" si="6"/>
        <v>6.0578322696226629E-2</v>
      </c>
      <c r="K22" s="153">
        <f t="shared" si="7"/>
        <v>8.8271886678363283E-4</v>
      </c>
      <c r="L22" s="153">
        <f t="shared" si="8"/>
        <v>0</v>
      </c>
      <c r="M22" s="153">
        <f t="shared" si="9"/>
        <v>1</v>
      </c>
      <c r="N22" s="154"/>
      <c r="O22" s="153">
        <f t="shared" si="25"/>
        <v>0.35595725497731201</v>
      </c>
      <c r="P22" s="153">
        <f t="shared" si="11"/>
        <v>8.827188667835269E-4</v>
      </c>
      <c r="Q22" s="153">
        <f t="shared" si="12"/>
        <v>0.64316002615590451</v>
      </c>
      <c r="R22" s="153">
        <f t="shared" si="13"/>
        <v>1</v>
      </c>
      <c r="S22" s="154"/>
      <c r="T22" s="153">
        <f t="shared" si="26"/>
        <v>0.35595725497731195</v>
      </c>
      <c r="U22" s="153">
        <f t="shared" si="15"/>
        <v>8.8271886678357417E-4</v>
      </c>
      <c r="V22" s="153">
        <f t="shared" si="16"/>
        <v>0.64316002615590451</v>
      </c>
      <c r="W22" s="153">
        <f t="shared" si="17"/>
        <v>1</v>
      </c>
      <c r="X22" s="154"/>
      <c r="Y22" s="153">
        <f t="shared" si="27"/>
        <v>1</v>
      </c>
      <c r="Z22" s="154"/>
      <c r="AA22" s="153">
        <f t="shared" si="27"/>
        <v>1</v>
      </c>
      <c r="AB22" s="154"/>
      <c r="AC22" s="153">
        <f t="shared" si="28"/>
        <v>1</v>
      </c>
      <c r="AD22" s="154"/>
      <c r="AE22" s="153">
        <f t="shared" si="29"/>
        <v>1</v>
      </c>
      <c r="AF22" s="154"/>
      <c r="AG22" s="153">
        <f t="shared" si="30"/>
        <v>1</v>
      </c>
      <c r="AH22" s="154"/>
      <c r="AI22" s="153">
        <f t="shared" si="31"/>
        <v>1</v>
      </c>
    </row>
    <row r="23" spans="1:35">
      <c r="A23" s="75" t="s">
        <v>40</v>
      </c>
      <c r="C23" s="155"/>
      <c r="D23" s="155"/>
      <c r="E23" s="153"/>
      <c r="F23" s="153"/>
      <c r="G23" s="154"/>
      <c r="H23" s="153"/>
      <c r="I23" s="153"/>
      <c r="J23" s="153"/>
      <c r="K23" s="153"/>
      <c r="L23" s="153"/>
      <c r="M23" s="153"/>
      <c r="N23" s="154"/>
      <c r="O23" s="155"/>
      <c r="P23" s="153"/>
      <c r="Q23" s="153"/>
      <c r="R23" s="153"/>
      <c r="S23" s="154"/>
      <c r="T23" s="155"/>
      <c r="U23" s="153"/>
      <c r="V23" s="153"/>
      <c r="W23" s="153"/>
      <c r="X23" s="154"/>
      <c r="Y23" s="155"/>
      <c r="Z23" s="154"/>
      <c r="AA23" s="155"/>
      <c r="AB23" s="154"/>
      <c r="AC23" s="155"/>
      <c r="AD23" s="154"/>
      <c r="AE23" s="155"/>
      <c r="AF23" s="154"/>
      <c r="AG23" s="155"/>
      <c r="AH23" s="154"/>
      <c r="AI23" s="155"/>
    </row>
    <row r="24" spans="1:35">
      <c r="A24" s="73" t="s">
        <v>26</v>
      </c>
      <c r="C24" s="153">
        <f>C61/F61</f>
        <v>0.83044503150532123</v>
      </c>
      <c r="D24" s="153">
        <f>D61/F61</f>
        <v>1.2223519690793222E-3</v>
      </c>
      <c r="E24" s="153">
        <f t="shared" si="2"/>
        <v>0.16833261652559947</v>
      </c>
      <c r="F24" s="153">
        <f t="shared" si="3"/>
        <v>1</v>
      </c>
      <c r="G24" s="154"/>
      <c r="H24" s="153">
        <f t="shared" si="4"/>
        <v>0.83044503150532123</v>
      </c>
      <c r="I24" s="153">
        <f t="shared" si="5"/>
        <v>5.1512877495023715E-2</v>
      </c>
      <c r="J24" s="153">
        <f t="shared" si="6"/>
        <v>3.9049227794566599E-2</v>
      </c>
      <c r="K24" s="153">
        <f t="shared" si="7"/>
        <v>1.222351969079235E-3</v>
      </c>
      <c r="L24" s="153">
        <f t="shared" si="8"/>
        <v>7.7770511236009254E-2</v>
      </c>
      <c r="M24" s="153">
        <f t="shared" si="9"/>
        <v>1</v>
      </c>
      <c r="N24" s="154"/>
      <c r="O24" s="153">
        <f>O61/R61</f>
        <v>0.35653672093956962</v>
      </c>
      <c r="P24" s="153">
        <f t="shared" si="11"/>
        <v>1.2223519690792287E-3</v>
      </c>
      <c r="Q24" s="153">
        <f t="shared" si="12"/>
        <v>0.64224092709135117</v>
      </c>
      <c r="R24" s="153">
        <f t="shared" si="13"/>
        <v>1</v>
      </c>
      <c r="S24" s="154"/>
      <c r="T24" s="153">
        <f>T61/W61</f>
        <v>0.35653672093956956</v>
      </c>
      <c r="U24" s="153">
        <f t="shared" si="15"/>
        <v>1.2223519690793621E-3</v>
      </c>
      <c r="V24" s="153">
        <f t="shared" si="16"/>
        <v>0.64224092709135117</v>
      </c>
      <c r="W24" s="153">
        <f t="shared" si="17"/>
        <v>1</v>
      </c>
      <c r="X24" s="154"/>
      <c r="Y24" s="153">
        <f t="shared" ref="Y24:AA27" si="32">Y61/Y61</f>
        <v>1</v>
      </c>
      <c r="Z24" s="154"/>
      <c r="AA24" s="153">
        <f t="shared" si="32"/>
        <v>1</v>
      </c>
      <c r="AB24" s="154"/>
      <c r="AC24" s="153">
        <f>AC61/AC61</f>
        <v>1</v>
      </c>
      <c r="AD24" s="154"/>
      <c r="AE24" s="153">
        <f>AE61/AE61</f>
        <v>1</v>
      </c>
      <c r="AF24" s="154"/>
      <c r="AG24" s="153">
        <f>AG61/AG61</f>
        <v>1</v>
      </c>
      <c r="AH24" s="154"/>
      <c r="AI24" s="153">
        <f>AI61/AI61</f>
        <v>1</v>
      </c>
    </row>
    <row r="25" spans="1:35">
      <c r="A25" s="73" t="s">
        <v>18</v>
      </c>
      <c r="C25" s="153">
        <f>C62/F62</f>
        <v>0.76789084487042636</v>
      </c>
      <c r="D25" s="153">
        <f>D62/F62</f>
        <v>5.5767168982755785E-4</v>
      </c>
      <c r="E25" s="153">
        <f t="shared" si="2"/>
        <v>0.23155148343974608</v>
      </c>
      <c r="F25" s="153">
        <f t="shared" si="3"/>
        <v>1</v>
      </c>
      <c r="G25" s="154"/>
      <c r="H25" s="153">
        <f t="shared" si="4"/>
        <v>0.76789084487042647</v>
      </c>
      <c r="I25" s="153">
        <f t="shared" si="5"/>
        <v>6.5191180970229523E-2</v>
      </c>
      <c r="J25" s="153">
        <f t="shared" si="6"/>
        <v>5.9487455000071712E-3</v>
      </c>
      <c r="K25" s="153">
        <f t="shared" si="7"/>
        <v>5.5767168982752402E-4</v>
      </c>
      <c r="L25" s="153">
        <f t="shared" si="8"/>
        <v>0.16041155696950932</v>
      </c>
      <c r="M25" s="153">
        <f t="shared" si="9"/>
        <v>1</v>
      </c>
      <c r="N25" s="154"/>
      <c r="O25" s="153">
        <f>O62/R62</f>
        <v>0.25620194004068991</v>
      </c>
      <c r="P25" s="153">
        <f t="shared" si="11"/>
        <v>5.5767168982755883E-4</v>
      </c>
      <c r="Q25" s="153">
        <f t="shared" si="12"/>
        <v>0.74324038826948247</v>
      </c>
      <c r="R25" s="153">
        <f t="shared" si="13"/>
        <v>0.99999999999999989</v>
      </c>
      <c r="S25" s="154"/>
      <c r="T25" s="153">
        <f>T62/W62</f>
        <v>0.25620194004068997</v>
      </c>
      <c r="U25" s="153">
        <f t="shared" si="15"/>
        <v>5.5767168982746656E-4</v>
      </c>
      <c r="V25" s="153">
        <f t="shared" si="16"/>
        <v>0.74324038826948258</v>
      </c>
      <c r="W25" s="153">
        <f t="shared" si="17"/>
        <v>1</v>
      </c>
      <c r="X25" s="154"/>
      <c r="Y25" s="153">
        <f t="shared" si="32"/>
        <v>1</v>
      </c>
      <c r="Z25" s="154"/>
      <c r="AA25" s="153">
        <f t="shared" si="32"/>
        <v>1</v>
      </c>
      <c r="AB25" s="154"/>
      <c r="AC25" s="153">
        <f>AC62/AC62</f>
        <v>1</v>
      </c>
      <c r="AD25" s="154"/>
      <c r="AE25" s="153">
        <f>AE62/AE62</f>
        <v>1</v>
      </c>
      <c r="AF25" s="154"/>
      <c r="AG25" s="153">
        <f>AG62/AG62</f>
        <v>1</v>
      </c>
      <c r="AH25" s="154"/>
      <c r="AI25" s="153">
        <f>AI62/AI62</f>
        <v>1</v>
      </c>
    </row>
    <row r="26" spans="1:35">
      <c r="A26" s="73" t="s">
        <v>12</v>
      </c>
      <c r="C26" s="153">
        <f>C63/F63</f>
        <v>0.46094144440306206</v>
      </c>
      <c r="D26" s="153">
        <f>D63/F63</f>
        <v>7.1352276381676197E-4</v>
      </c>
      <c r="E26" s="153">
        <f t="shared" si="2"/>
        <v>0.53834503283312118</v>
      </c>
      <c r="F26" s="153">
        <f t="shared" si="3"/>
        <v>1</v>
      </c>
      <c r="G26" s="154"/>
      <c r="H26" s="153">
        <f t="shared" si="4"/>
        <v>0.46094144440306195</v>
      </c>
      <c r="I26" s="153">
        <f t="shared" si="5"/>
        <v>6.4445838367946581E-2</v>
      </c>
      <c r="J26" s="153">
        <f t="shared" si="6"/>
        <v>0.32433520620597611</v>
      </c>
      <c r="K26" s="153">
        <f t="shared" si="7"/>
        <v>7.1352276381681434E-4</v>
      </c>
      <c r="L26" s="153">
        <f t="shared" si="8"/>
        <v>0.14956398825919853</v>
      </c>
      <c r="M26" s="153">
        <f t="shared" si="9"/>
        <v>1</v>
      </c>
      <c r="N26" s="154"/>
      <c r="O26" s="153">
        <f>O63/R63</f>
        <v>0.17796561221111651</v>
      </c>
      <c r="P26" s="153">
        <f t="shared" si="11"/>
        <v>7.1352276381675341E-4</v>
      </c>
      <c r="Q26" s="153">
        <f t="shared" si="12"/>
        <v>0.82132086502506674</v>
      </c>
      <c r="R26" s="153">
        <f t="shared" si="13"/>
        <v>1</v>
      </c>
      <c r="S26" s="154"/>
      <c r="T26" s="153">
        <f>T63/W63</f>
        <v>0.17796561221111651</v>
      </c>
      <c r="U26" s="153">
        <f t="shared" si="15"/>
        <v>7.1352276381669887E-4</v>
      </c>
      <c r="V26" s="153">
        <f t="shared" si="16"/>
        <v>0.82132086502506674</v>
      </c>
      <c r="W26" s="153">
        <f t="shared" si="17"/>
        <v>1</v>
      </c>
      <c r="X26" s="154"/>
      <c r="Y26" s="153">
        <f t="shared" si="32"/>
        <v>1</v>
      </c>
      <c r="Z26" s="154"/>
      <c r="AA26" s="153">
        <f t="shared" si="32"/>
        <v>1</v>
      </c>
      <c r="AB26" s="154"/>
      <c r="AC26" s="153">
        <f>AC63/AC63</f>
        <v>1</v>
      </c>
      <c r="AD26" s="154"/>
      <c r="AE26" s="153">
        <f>AE63/AE63</f>
        <v>1</v>
      </c>
      <c r="AF26" s="154"/>
      <c r="AG26" s="153">
        <f>AG63/AG63</f>
        <v>1</v>
      </c>
      <c r="AH26" s="154"/>
      <c r="AI26" s="153">
        <f>AI63/AI63</f>
        <v>1</v>
      </c>
    </row>
    <row r="27" spans="1:35">
      <c r="A27" s="73" t="s">
        <v>10</v>
      </c>
      <c r="C27" s="153">
        <f>C64/F64</f>
        <v>0.62614294032943263</v>
      </c>
      <c r="D27" s="153">
        <f>D64/F64</f>
        <v>9.4410475705880516E-4</v>
      </c>
      <c r="E27" s="153">
        <f t="shared" si="2"/>
        <v>0.37291295491350851</v>
      </c>
      <c r="F27" s="153">
        <f t="shared" si="3"/>
        <v>0.99999999999999989</v>
      </c>
      <c r="G27" s="154"/>
      <c r="H27" s="153">
        <f t="shared" si="4"/>
        <v>0.62614294032943274</v>
      </c>
      <c r="I27" s="153">
        <f t="shared" si="5"/>
        <v>9.5066615850051134E-2</v>
      </c>
      <c r="J27" s="153">
        <f t="shared" si="6"/>
        <v>1.4823329227317585E-2</v>
      </c>
      <c r="K27" s="153">
        <f t="shared" si="7"/>
        <v>9.4410475705883638E-4</v>
      </c>
      <c r="L27" s="153">
        <f t="shared" si="8"/>
        <v>0.26302300983613974</v>
      </c>
      <c r="M27" s="153">
        <f t="shared" si="9"/>
        <v>1</v>
      </c>
      <c r="N27" s="154"/>
      <c r="O27" s="153">
        <f>O64/R64</f>
        <v>0.21750345234056698</v>
      </c>
      <c r="P27" s="153">
        <f t="shared" si="11"/>
        <v>9.4410475705871473E-4</v>
      </c>
      <c r="Q27" s="153">
        <f t="shared" si="12"/>
        <v>0.78155244290237436</v>
      </c>
      <c r="R27" s="153">
        <f t="shared" si="13"/>
        <v>1</v>
      </c>
      <c r="S27" s="154"/>
      <c r="T27" s="153">
        <f>T64/W64</f>
        <v>0.21750345234056695</v>
      </c>
      <c r="U27" s="153">
        <f t="shared" si="15"/>
        <v>9.4410475705875073E-4</v>
      </c>
      <c r="V27" s="153">
        <f t="shared" si="16"/>
        <v>0.78155244290237436</v>
      </c>
      <c r="W27" s="153">
        <f t="shared" si="17"/>
        <v>1.0000000000000002</v>
      </c>
      <c r="X27" s="154"/>
      <c r="Y27" s="153">
        <f t="shared" si="32"/>
        <v>1</v>
      </c>
      <c r="Z27" s="154"/>
      <c r="AA27" s="153">
        <f t="shared" si="32"/>
        <v>1</v>
      </c>
      <c r="AB27" s="154"/>
      <c r="AC27" s="153">
        <f>AC64/AC64</f>
        <v>1</v>
      </c>
      <c r="AD27" s="154"/>
      <c r="AE27" s="153">
        <f>AE64/AE64</f>
        <v>1</v>
      </c>
      <c r="AF27" s="154"/>
      <c r="AG27" s="153">
        <f>AG64/AG64</f>
        <v>1</v>
      </c>
      <c r="AH27" s="154"/>
      <c r="AI27" s="153">
        <f>AI64/AI64</f>
        <v>1</v>
      </c>
    </row>
    <row r="28" spans="1:35">
      <c r="A28" s="71" t="s">
        <v>41</v>
      </c>
      <c r="C28" s="155"/>
      <c r="D28" s="155"/>
      <c r="E28" s="153"/>
      <c r="F28" s="153"/>
      <c r="G28" s="154"/>
      <c r="H28" s="153"/>
      <c r="I28" s="153"/>
      <c r="J28" s="153"/>
      <c r="K28" s="153"/>
      <c r="L28" s="153"/>
      <c r="M28" s="153"/>
      <c r="N28" s="154"/>
      <c r="O28" s="155"/>
      <c r="P28" s="153"/>
      <c r="Q28" s="153"/>
      <c r="R28" s="153"/>
      <c r="S28" s="154"/>
      <c r="T28" s="155"/>
      <c r="U28" s="153"/>
      <c r="V28" s="153"/>
      <c r="W28" s="153"/>
      <c r="X28" s="154"/>
      <c r="Y28" s="155"/>
      <c r="Z28" s="154"/>
      <c r="AA28" s="155"/>
      <c r="AB28" s="154"/>
      <c r="AC28" s="155"/>
      <c r="AD28" s="154"/>
      <c r="AE28" s="155"/>
      <c r="AF28" s="154"/>
      <c r="AG28" s="155"/>
      <c r="AH28" s="154"/>
      <c r="AI28" s="155"/>
    </row>
    <row r="29" spans="1:35">
      <c r="A29" s="73" t="s">
        <v>22</v>
      </c>
      <c r="C29" s="153">
        <f>C66/F66</f>
        <v>0.63248582246428486</v>
      </c>
      <c r="D29" s="153">
        <f>D66/F66</f>
        <v>7.2224708805199394E-4</v>
      </c>
      <c r="E29" s="153">
        <f t="shared" si="2"/>
        <v>0.36679193044766312</v>
      </c>
      <c r="F29" s="153">
        <f t="shared" si="3"/>
        <v>1</v>
      </c>
      <c r="G29" s="154"/>
      <c r="H29" s="153">
        <f t="shared" si="4"/>
        <v>0.63248582246428486</v>
      </c>
      <c r="I29" s="153">
        <f t="shared" si="5"/>
        <v>8.7893361887157906E-2</v>
      </c>
      <c r="J29" s="153">
        <f t="shared" si="6"/>
        <v>8.7115499898197148E-3</v>
      </c>
      <c r="K29" s="153">
        <f t="shared" si="7"/>
        <v>7.2224708805202495E-4</v>
      </c>
      <c r="L29" s="153">
        <f t="shared" si="8"/>
        <v>0.27018701857068544</v>
      </c>
      <c r="M29" s="153">
        <f t="shared" si="9"/>
        <v>0.99999999999999989</v>
      </c>
      <c r="N29" s="154"/>
      <c r="O29" s="153">
        <f>O66/R66</f>
        <v>0.31655652520367378</v>
      </c>
      <c r="P29" s="153">
        <f t="shared" si="11"/>
        <v>7.2224708805207819E-4</v>
      </c>
      <c r="Q29" s="153">
        <f t="shared" si="12"/>
        <v>0.68272122770827415</v>
      </c>
      <c r="R29" s="153">
        <f t="shared" si="13"/>
        <v>1</v>
      </c>
      <c r="S29" s="154"/>
      <c r="T29" s="153">
        <f>T66/W66</f>
        <v>0.31655652520367383</v>
      </c>
      <c r="U29" s="153">
        <f t="shared" si="15"/>
        <v>7.2224708805191577E-4</v>
      </c>
      <c r="V29" s="153">
        <f t="shared" si="16"/>
        <v>0.68272122770827426</v>
      </c>
      <c r="W29" s="153">
        <f t="shared" si="17"/>
        <v>1</v>
      </c>
      <c r="X29" s="154"/>
      <c r="Y29" s="153">
        <f t="shared" ref="Y29:AA31" si="33">Y66/Y66</f>
        <v>1</v>
      </c>
      <c r="Z29" s="154"/>
      <c r="AA29" s="153">
        <f t="shared" si="33"/>
        <v>1</v>
      </c>
      <c r="AB29" s="154"/>
      <c r="AC29" s="153">
        <f>AC66/AC66</f>
        <v>1</v>
      </c>
      <c r="AD29" s="154"/>
      <c r="AE29" s="153">
        <f>AE66/AE66</f>
        <v>1</v>
      </c>
      <c r="AF29" s="154"/>
      <c r="AG29" s="153">
        <f>AG66/AG66</f>
        <v>1</v>
      </c>
      <c r="AH29" s="154"/>
      <c r="AI29" s="153">
        <f>AI66/AI66</f>
        <v>1</v>
      </c>
    </row>
    <row r="30" spans="1:35">
      <c r="A30" s="73" t="s">
        <v>13</v>
      </c>
      <c r="C30" s="153">
        <f>C67/F67</f>
        <v>0.56102174590944798</v>
      </c>
      <c r="D30" s="153">
        <f>D67/F67</f>
        <v>6.2748746909683682E-4</v>
      </c>
      <c r="E30" s="153">
        <f t="shared" si="2"/>
        <v>0.43835076662145522</v>
      </c>
      <c r="F30" s="153">
        <f t="shared" si="3"/>
        <v>1</v>
      </c>
      <c r="G30" s="154"/>
      <c r="H30" s="153">
        <f t="shared" si="4"/>
        <v>0.56102174590944798</v>
      </c>
      <c r="I30" s="153">
        <f t="shared" si="5"/>
        <v>4.2836285176982888E-2</v>
      </c>
      <c r="J30" s="153">
        <f t="shared" si="6"/>
        <v>1.9164767657077406E-2</v>
      </c>
      <c r="K30" s="153">
        <f t="shared" si="7"/>
        <v>6.274874690968404E-4</v>
      </c>
      <c r="L30" s="153">
        <f t="shared" si="8"/>
        <v>0.37634971378739485</v>
      </c>
      <c r="M30" s="153">
        <f t="shared" si="9"/>
        <v>1</v>
      </c>
      <c r="N30" s="154"/>
      <c r="O30" s="153">
        <f>O67/R67</f>
        <v>0.32929979425527145</v>
      </c>
      <c r="P30" s="153">
        <f t="shared" si="11"/>
        <v>6.2748746909685818E-4</v>
      </c>
      <c r="Q30" s="153">
        <f t="shared" si="12"/>
        <v>0.67007271827563164</v>
      </c>
      <c r="R30" s="153">
        <f t="shared" si="13"/>
        <v>1</v>
      </c>
      <c r="S30" s="154"/>
      <c r="T30" s="153">
        <f>T67/W67</f>
        <v>0.32929979425527151</v>
      </c>
      <c r="U30" s="153">
        <f t="shared" si="15"/>
        <v>6.2748746909676396E-4</v>
      </c>
      <c r="V30" s="153">
        <f t="shared" si="16"/>
        <v>0.67007271827563175</v>
      </c>
      <c r="W30" s="153">
        <f t="shared" si="17"/>
        <v>1</v>
      </c>
      <c r="X30" s="154"/>
      <c r="Y30" s="153">
        <f t="shared" si="33"/>
        <v>1</v>
      </c>
      <c r="Z30" s="154"/>
      <c r="AA30" s="153">
        <f t="shared" si="33"/>
        <v>1</v>
      </c>
      <c r="AB30" s="154"/>
      <c r="AC30" s="153">
        <f>AC67/AC67</f>
        <v>1</v>
      </c>
      <c r="AD30" s="154"/>
      <c r="AE30" s="153">
        <f>AE67/AE67</f>
        <v>1</v>
      </c>
      <c r="AF30" s="154"/>
      <c r="AG30" s="153">
        <f>AG67/AG67</f>
        <v>1</v>
      </c>
      <c r="AH30" s="154"/>
      <c r="AI30" s="153">
        <f>AI67/AI67</f>
        <v>1</v>
      </c>
    </row>
    <row r="31" spans="1:35">
      <c r="A31" s="73" t="s">
        <v>14</v>
      </c>
      <c r="C31" s="153">
        <f>C68/F68</f>
        <v>0.71122441131703695</v>
      </c>
      <c r="D31" s="153">
        <f>D68/F68</f>
        <v>1.0170471922998404E-3</v>
      </c>
      <c r="E31" s="153">
        <f t="shared" si="2"/>
        <v>0.28775854149066321</v>
      </c>
      <c r="F31" s="153">
        <f t="shared" si="3"/>
        <v>1</v>
      </c>
      <c r="G31" s="154"/>
      <c r="H31" s="153">
        <f t="shared" si="4"/>
        <v>0.71122441131703695</v>
      </c>
      <c r="I31" s="153">
        <f t="shared" si="5"/>
        <v>4.1611257495299939E-2</v>
      </c>
      <c r="J31" s="153">
        <f t="shared" si="6"/>
        <v>3.5023499539460982E-2</v>
      </c>
      <c r="K31" s="153">
        <f t="shared" si="7"/>
        <v>1.0170471922998339E-3</v>
      </c>
      <c r="L31" s="153">
        <f t="shared" si="8"/>
        <v>0.2111237844559023</v>
      </c>
      <c r="M31" s="153">
        <f t="shared" si="9"/>
        <v>0.99999999999999989</v>
      </c>
      <c r="N31" s="154"/>
      <c r="O31" s="153">
        <f>O68/R68</f>
        <v>0.31780152851436932</v>
      </c>
      <c r="P31" s="153">
        <f t="shared" si="11"/>
        <v>1.0170471922997955E-3</v>
      </c>
      <c r="Q31" s="153">
        <f t="shared" si="12"/>
        <v>0.68118142429333084</v>
      </c>
      <c r="R31" s="153">
        <f t="shared" si="13"/>
        <v>0.99999999999999989</v>
      </c>
      <c r="S31" s="154"/>
      <c r="T31" s="153">
        <f>T68/W68</f>
        <v>0.31780152851436938</v>
      </c>
      <c r="U31" s="153">
        <f t="shared" si="15"/>
        <v>1.0170471922997489E-3</v>
      </c>
      <c r="V31" s="153">
        <f t="shared" si="16"/>
        <v>0.68118142429333084</v>
      </c>
      <c r="W31" s="153">
        <f t="shared" si="17"/>
        <v>1</v>
      </c>
      <c r="X31" s="154"/>
      <c r="Y31" s="153">
        <f t="shared" si="33"/>
        <v>1</v>
      </c>
      <c r="Z31" s="154"/>
      <c r="AA31" s="153">
        <f t="shared" si="33"/>
        <v>1</v>
      </c>
      <c r="AB31" s="154"/>
      <c r="AC31" s="153">
        <f>AC68/AC68</f>
        <v>1</v>
      </c>
      <c r="AD31" s="154"/>
      <c r="AE31" s="153">
        <f>AE68/AE68</f>
        <v>1</v>
      </c>
      <c r="AF31" s="154"/>
      <c r="AG31" s="153">
        <f>AG68/AG68</f>
        <v>1</v>
      </c>
      <c r="AH31" s="154"/>
      <c r="AI31" s="153">
        <f>AI68/AI68</f>
        <v>1</v>
      </c>
    </row>
    <row r="32" spans="1:35">
      <c r="A32" s="71" t="s">
        <v>42</v>
      </c>
      <c r="C32" s="155"/>
      <c r="D32" s="155"/>
      <c r="E32" s="153"/>
      <c r="F32" s="153"/>
      <c r="G32" s="154"/>
      <c r="H32" s="153"/>
      <c r="I32" s="153"/>
      <c r="J32" s="153"/>
      <c r="K32" s="153"/>
      <c r="L32" s="153"/>
      <c r="M32" s="153"/>
      <c r="N32" s="154"/>
      <c r="O32" s="155"/>
      <c r="P32" s="153"/>
      <c r="Q32" s="153"/>
      <c r="R32" s="153"/>
      <c r="S32" s="154"/>
      <c r="T32" s="155"/>
      <c r="U32" s="153"/>
      <c r="V32" s="153"/>
      <c r="W32" s="153"/>
      <c r="X32" s="154"/>
      <c r="Y32" s="155"/>
      <c r="Z32" s="154"/>
      <c r="AA32" s="155"/>
      <c r="AB32" s="154"/>
      <c r="AC32" s="155"/>
      <c r="AD32" s="154"/>
      <c r="AE32" s="155"/>
      <c r="AF32" s="154"/>
      <c r="AG32" s="155"/>
      <c r="AH32" s="154"/>
      <c r="AI32" s="155"/>
    </row>
    <row r="33" spans="1:37">
      <c r="A33" s="73" t="s">
        <v>11</v>
      </c>
      <c r="C33" s="153">
        <f>C70/F70</f>
        <v>0.75882144372645133</v>
      </c>
      <c r="D33" s="153">
        <f>D70/F70</f>
        <v>1.6399861883078569E-3</v>
      </c>
      <c r="E33" s="153">
        <f t="shared" si="2"/>
        <v>0.23953857008524079</v>
      </c>
      <c r="F33" s="153">
        <f t="shared" si="3"/>
        <v>1</v>
      </c>
      <c r="G33" s="154"/>
      <c r="H33" s="153">
        <f t="shared" si="4"/>
        <v>0.75882144372645122</v>
      </c>
      <c r="I33" s="153">
        <f t="shared" si="5"/>
        <v>4.2413373264870914E-2</v>
      </c>
      <c r="J33" s="153">
        <f t="shared" si="6"/>
        <v>1.1568745240590438E-3</v>
      </c>
      <c r="K33" s="153">
        <f t="shared" si="7"/>
        <v>1.6399861883079874E-3</v>
      </c>
      <c r="L33" s="153">
        <f t="shared" si="8"/>
        <v>0.19596832229631078</v>
      </c>
      <c r="M33" s="153">
        <f t="shared" si="9"/>
        <v>0.99999999999999989</v>
      </c>
      <c r="N33" s="154"/>
      <c r="O33" s="153">
        <f>O70/R70</f>
        <v>0.31287912272947316</v>
      </c>
      <c r="P33" s="153">
        <f t="shared" si="11"/>
        <v>1.639986188308015E-3</v>
      </c>
      <c r="Q33" s="153">
        <f t="shared" si="12"/>
        <v>0.68548089108221888</v>
      </c>
      <c r="R33" s="153">
        <f t="shared" si="13"/>
        <v>1</v>
      </c>
      <c r="S33" s="154"/>
      <c r="T33" s="153">
        <f>T70/W70</f>
        <v>0.31287912272947316</v>
      </c>
      <c r="U33" s="153">
        <f t="shared" si="15"/>
        <v>1.6399861883078818E-3</v>
      </c>
      <c r="V33" s="153">
        <f t="shared" si="16"/>
        <v>0.68548089108221899</v>
      </c>
      <c r="W33" s="153">
        <f t="shared" si="17"/>
        <v>1</v>
      </c>
      <c r="X33" s="154"/>
      <c r="Y33" s="153">
        <f t="shared" ref="Y33:AA36" si="34">Y70/Y70</f>
        <v>1</v>
      </c>
      <c r="Z33" s="154"/>
      <c r="AA33" s="153">
        <f t="shared" si="34"/>
        <v>1</v>
      </c>
      <c r="AB33" s="154"/>
      <c r="AC33" s="153">
        <f>AC70/AC70</f>
        <v>1</v>
      </c>
      <c r="AD33" s="154"/>
      <c r="AE33" s="153">
        <f>AE70/AE70</f>
        <v>1</v>
      </c>
      <c r="AF33" s="154"/>
      <c r="AG33" s="153">
        <f>AG70/AG70</f>
        <v>1</v>
      </c>
      <c r="AH33" s="154"/>
      <c r="AI33" s="153">
        <f>AI70/AI70</f>
        <v>1</v>
      </c>
    </row>
    <row r="34" spans="1:37">
      <c r="A34" s="73" t="s">
        <v>20</v>
      </c>
      <c r="C34" s="153">
        <f>C71/F71</f>
        <v>0.82042706168087376</v>
      </c>
      <c r="D34" s="153">
        <f>D71/F71</f>
        <v>6.7179784821589695E-4</v>
      </c>
      <c r="E34" s="153">
        <f t="shared" si="2"/>
        <v>0.1789011404709103</v>
      </c>
      <c r="F34" s="153">
        <f t="shared" si="3"/>
        <v>1</v>
      </c>
      <c r="G34" s="154"/>
      <c r="H34" s="153">
        <f t="shared" si="4"/>
        <v>0.82042706168087387</v>
      </c>
      <c r="I34" s="153">
        <f t="shared" si="5"/>
        <v>7.9639749038656144E-2</v>
      </c>
      <c r="J34" s="153">
        <f t="shared" si="6"/>
        <v>2.5049276038535506E-3</v>
      </c>
      <c r="K34" s="153">
        <f t="shared" si="7"/>
        <v>6.7179784821592113E-4</v>
      </c>
      <c r="L34" s="153">
        <f t="shared" si="8"/>
        <v>9.6756463828400571E-2</v>
      </c>
      <c r="M34" s="153">
        <f t="shared" si="9"/>
        <v>1.0000000000000002</v>
      </c>
      <c r="N34" s="154"/>
      <c r="O34" s="153">
        <f>O71/R71</f>
        <v>0.35393427445104164</v>
      </c>
      <c r="P34" s="153">
        <f t="shared" si="11"/>
        <v>6.7179784821580512E-4</v>
      </c>
      <c r="Q34" s="153">
        <f t="shared" si="12"/>
        <v>0.64539392770074255</v>
      </c>
      <c r="R34" s="153">
        <f t="shared" si="13"/>
        <v>1</v>
      </c>
      <c r="S34" s="154"/>
      <c r="T34" s="153">
        <f>T71/W71</f>
        <v>0.35393427445104159</v>
      </c>
      <c r="U34" s="153">
        <f t="shared" si="15"/>
        <v>6.7179784821580382E-4</v>
      </c>
      <c r="V34" s="153">
        <f t="shared" si="16"/>
        <v>0.64539392770074255</v>
      </c>
      <c r="W34" s="153">
        <f t="shared" si="17"/>
        <v>1</v>
      </c>
      <c r="X34" s="154"/>
      <c r="Y34" s="153">
        <f t="shared" si="34"/>
        <v>1</v>
      </c>
      <c r="Z34" s="154"/>
      <c r="AA34" s="153">
        <f t="shared" si="34"/>
        <v>1</v>
      </c>
      <c r="AB34" s="154"/>
      <c r="AC34" s="153">
        <f>AC71/AC71</f>
        <v>1</v>
      </c>
      <c r="AD34" s="154"/>
      <c r="AE34" s="153">
        <f>AE71/AE71</f>
        <v>1</v>
      </c>
      <c r="AF34" s="154"/>
      <c r="AG34" s="153">
        <f>AG71/AG71</f>
        <v>1</v>
      </c>
      <c r="AH34" s="154"/>
      <c r="AI34" s="153">
        <f>AI71/AI71</f>
        <v>1</v>
      </c>
    </row>
    <row r="35" spans="1:37">
      <c r="A35" s="73" t="s">
        <v>24</v>
      </c>
      <c r="C35" s="153">
        <f>C72/F72</f>
        <v>0.99881637754715547</v>
      </c>
      <c r="D35" s="153">
        <f>D72/F72</f>
        <v>1.1836224528445566E-3</v>
      </c>
      <c r="E35" s="153">
        <f t="shared" si="2"/>
        <v>0</v>
      </c>
      <c r="F35" s="153">
        <f t="shared" si="3"/>
        <v>1</v>
      </c>
      <c r="G35" s="154"/>
      <c r="H35" s="153">
        <f t="shared" si="4"/>
        <v>0.93773249366229872</v>
      </c>
      <c r="I35" s="153">
        <f t="shared" si="5"/>
        <v>5.9430406966714207E-2</v>
      </c>
      <c r="J35" s="153">
        <f t="shared" si="6"/>
        <v>1.653476918142566E-3</v>
      </c>
      <c r="K35" s="153">
        <f t="shared" si="7"/>
        <v>1.1836224528445321E-3</v>
      </c>
      <c r="L35" s="153">
        <f t="shared" si="8"/>
        <v>0</v>
      </c>
      <c r="M35" s="153">
        <f t="shared" si="9"/>
        <v>1</v>
      </c>
      <c r="N35" s="154"/>
      <c r="O35" s="153">
        <f>O72/R72</f>
        <v>0.41844253755374972</v>
      </c>
      <c r="P35" s="153">
        <f t="shared" si="11"/>
        <v>1.1836224528444363E-3</v>
      </c>
      <c r="Q35" s="153">
        <f t="shared" si="12"/>
        <v>0.58037383999340586</v>
      </c>
      <c r="R35" s="153">
        <f t="shared" si="13"/>
        <v>1</v>
      </c>
      <c r="S35" s="154"/>
      <c r="T35" s="153">
        <f>T72/W72</f>
        <v>0.41844253755374966</v>
      </c>
      <c r="U35" s="153">
        <f t="shared" si="15"/>
        <v>1.1836224528445059E-3</v>
      </c>
      <c r="V35" s="153">
        <f t="shared" si="16"/>
        <v>0.58037383999340586</v>
      </c>
      <c r="W35" s="153">
        <f t="shared" si="17"/>
        <v>1</v>
      </c>
      <c r="X35" s="154"/>
      <c r="Y35" s="153">
        <f t="shared" si="34"/>
        <v>1</v>
      </c>
      <c r="Z35" s="154"/>
      <c r="AA35" s="153">
        <f t="shared" si="34"/>
        <v>1</v>
      </c>
      <c r="AB35" s="154"/>
      <c r="AC35" s="153">
        <f>AC72/AC72</f>
        <v>1</v>
      </c>
      <c r="AD35" s="154"/>
      <c r="AE35" s="153">
        <f>AE72/AE72</f>
        <v>1</v>
      </c>
      <c r="AF35" s="154"/>
      <c r="AG35" s="153">
        <f>AG72/AG72</f>
        <v>1</v>
      </c>
      <c r="AH35" s="154"/>
      <c r="AI35" s="153">
        <f>AI72/AI72</f>
        <v>1</v>
      </c>
    </row>
    <row r="36" spans="1:37">
      <c r="A36" s="73" t="s">
        <v>25</v>
      </c>
      <c r="C36" s="153">
        <f>C73/F73</f>
        <v>0.82485363319684657</v>
      </c>
      <c r="D36" s="153">
        <f>D73/F73</f>
        <v>8.788288409031813E-4</v>
      </c>
      <c r="E36" s="153">
        <f t="shared" si="2"/>
        <v>0.17426753796225025</v>
      </c>
      <c r="F36" s="153">
        <f t="shared" si="3"/>
        <v>1</v>
      </c>
      <c r="G36" s="154"/>
      <c r="H36" s="153">
        <f t="shared" si="4"/>
        <v>0.82485363319684657</v>
      </c>
      <c r="I36" s="153">
        <f t="shared" si="5"/>
        <v>6.7999050676393072E-2</v>
      </c>
      <c r="J36" s="153">
        <f t="shared" si="6"/>
        <v>6.3742083765317209E-3</v>
      </c>
      <c r="K36" s="153">
        <f t="shared" si="7"/>
        <v>8.7882884090319203E-4</v>
      </c>
      <c r="L36" s="153">
        <f t="shared" si="8"/>
        <v>9.9894278909325465E-2</v>
      </c>
      <c r="M36" s="153">
        <f t="shared" si="9"/>
        <v>1</v>
      </c>
      <c r="N36" s="154"/>
      <c r="O36" s="153">
        <f>O73/R73</f>
        <v>0.40861312063315403</v>
      </c>
      <c r="P36" s="153">
        <f t="shared" si="11"/>
        <v>8.7882884090330045E-4</v>
      </c>
      <c r="Q36" s="153">
        <f t="shared" si="12"/>
        <v>0.59050805052594268</v>
      </c>
      <c r="R36" s="153">
        <f t="shared" si="13"/>
        <v>1</v>
      </c>
      <c r="S36" s="154"/>
      <c r="T36" s="153">
        <f>T73/W73</f>
        <v>0.40861312063315408</v>
      </c>
      <c r="U36" s="153">
        <f t="shared" si="15"/>
        <v>8.7882884090320493E-4</v>
      </c>
      <c r="V36" s="153">
        <f t="shared" si="16"/>
        <v>0.59050805052594268</v>
      </c>
      <c r="W36" s="153">
        <f t="shared" si="17"/>
        <v>1</v>
      </c>
      <c r="X36" s="154"/>
      <c r="Y36" s="153">
        <f t="shared" si="34"/>
        <v>1</v>
      </c>
      <c r="Z36" s="154"/>
      <c r="AA36" s="153">
        <f t="shared" si="34"/>
        <v>1</v>
      </c>
      <c r="AB36" s="154"/>
      <c r="AC36" s="153">
        <f>AC73/AC73</f>
        <v>1</v>
      </c>
      <c r="AD36" s="154"/>
      <c r="AE36" s="153">
        <f>AE73/AE73</f>
        <v>1</v>
      </c>
      <c r="AF36" s="154"/>
      <c r="AG36" s="153">
        <f>AG73/AG73</f>
        <v>1</v>
      </c>
      <c r="AH36" s="154"/>
      <c r="AI36" s="153">
        <f>AI73/AI73</f>
        <v>1</v>
      </c>
    </row>
    <row r="37" spans="1:37" s="1" customFormat="1" ht="14.25" customHeight="1">
      <c r="A37"/>
    </row>
    <row r="38" spans="1:37">
      <c r="A38" s="47" t="s">
        <v>216</v>
      </c>
    </row>
    <row r="39" spans="1:37" ht="15.75" customHeight="1">
      <c r="A39" s="352" t="str">
        <f>"Frota por tipo de veículo e combustível - Junho/"&amp;A1&amp;""</f>
        <v>Frota por tipo de veículo e combustível - Junho/2021</v>
      </c>
      <c r="C39" s="429" t="s">
        <v>209</v>
      </c>
      <c r="D39" s="429"/>
      <c r="E39" s="429"/>
      <c r="F39" s="429"/>
      <c r="H39" s="429" t="s">
        <v>158</v>
      </c>
      <c r="I39" s="429"/>
      <c r="J39" s="429"/>
      <c r="K39" s="429"/>
      <c r="L39" s="429"/>
      <c r="M39" s="429"/>
      <c r="O39" s="429" t="s">
        <v>210</v>
      </c>
      <c r="P39" s="429"/>
      <c r="Q39" s="429"/>
      <c r="R39" s="429"/>
      <c r="T39" s="430" t="s">
        <v>211</v>
      </c>
      <c r="U39" s="431"/>
      <c r="V39" s="431"/>
      <c r="W39" s="432"/>
      <c r="Y39" s="90" t="s">
        <v>99</v>
      </c>
      <c r="AA39" s="90" t="s">
        <v>212</v>
      </c>
      <c r="AC39" s="90" t="s">
        <v>100</v>
      </c>
      <c r="AE39" s="89" t="s">
        <v>213</v>
      </c>
      <c r="AG39" s="89" t="s">
        <v>98</v>
      </c>
      <c r="AI39" s="89" t="s">
        <v>146</v>
      </c>
      <c r="AK39" s="427" t="s">
        <v>152</v>
      </c>
    </row>
    <row r="40" spans="1:37" ht="15.75">
      <c r="A40" s="353"/>
      <c r="C40" s="90" t="s">
        <v>151</v>
      </c>
      <c r="D40" s="89" t="s">
        <v>214</v>
      </c>
      <c r="E40" s="90" t="s">
        <v>107</v>
      </c>
      <c r="F40" s="90" t="s">
        <v>215</v>
      </c>
      <c r="H40" s="90" t="s">
        <v>151</v>
      </c>
      <c r="I40" s="90" t="s">
        <v>108</v>
      </c>
      <c r="J40" s="90" t="s">
        <v>81</v>
      </c>
      <c r="K40" s="89" t="s">
        <v>214</v>
      </c>
      <c r="L40" s="90" t="s">
        <v>107</v>
      </c>
      <c r="M40" s="90" t="s">
        <v>215</v>
      </c>
      <c r="O40" s="90" t="s">
        <v>109</v>
      </c>
      <c r="P40" s="89" t="s">
        <v>214</v>
      </c>
      <c r="Q40" s="90" t="s">
        <v>107</v>
      </c>
      <c r="R40" s="90" t="s">
        <v>215</v>
      </c>
      <c r="T40" s="90" t="s">
        <v>109</v>
      </c>
      <c r="U40" s="89" t="s">
        <v>214</v>
      </c>
      <c r="V40" s="90" t="s">
        <v>107</v>
      </c>
      <c r="W40" s="90" t="s">
        <v>215</v>
      </c>
      <c r="Y40" s="90" t="s">
        <v>109</v>
      </c>
      <c r="AA40" s="90" t="s">
        <v>109</v>
      </c>
      <c r="AC40" s="90" t="s">
        <v>109</v>
      </c>
      <c r="AE40" s="90" t="s">
        <v>109</v>
      </c>
      <c r="AG40" s="90" t="s">
        <v>107</v>
      </c>
      <c r="AI40" s="90" t="s">
        <v>107</v>
      </c>
      <c r="AK40" s="428"/>
    </row>
    <row r="41" spans="1:37">
      <c r="A41" s="71" t="s">
        <v>37</v>
      </c>
      <c r="C41" s="190">
        <v>864711.89765794121</v>
      </c>
      <c r="D41" s="190">
        <v>1041.0929052362087</v>
      </c>
      <c r="E41" s="190">
        <v>334109.00943682261</v>
      </c>
      <c r="F41" s="190">
        <v>1199862</v>
      </c>
      <c r="H41" s="190">
        <v>40948990.534990489</v>
      </c>
      <c r="I41" s="190">
        <v>4156978</v>
      </c>
      <c r="J41" s="190">
        <v>2492926</v>
      </c>
      <c r="K41" s="190">
        <v>49736.649073048931</v>
      </c>
      <c r="L41" s="190">
        <v>11163916.815936461</v>
      </c>
      <c r="M41" s="190">
        <v>58812548</v>
      </c>
      <c r="O41" s="190">
        <v>2600491.8535537035</v>
      </c>
      <c r="P41" s="190">
        <v>7159.8603200863799</v>
      </c>
      <c r="Q41" s="190">
        <v>5909336.2861262104</v>
      </c>
      <c r="R41" s="190">
        <v>8516988</v>
      </c>
      <c r="T41" s="190">
        <v>1064218.1464462965</v>
      </c>
      <c r="U41" s="190">
        <v>3264.3977016303916</v>
      </c>
      <c r="V41" s="190">
        <v>2746718.4558520736</v>
      </c>
      <c r="W41" s="190">
        <v>3814201</v>
      </c>
      <c r="Y41" s="190">
        <v>2914477</v>
      </c>
      <c r="AA41" s="190">
        <v>768212</v>
      </c>
      <c r="AC41" s="190">
        <v>668919</v>
      </c>
      <c r="AE41" s="190">
        <v>423837</v>
      </c>
      <c r="AG41" s="190">
        <v>24309635</v>
      </c>
      <c r="AI41" s="190">
        <v>4911018</v>
      </c>
      <c r="AK41" s="190">
        <v>106339697</v>
      </c>
    </row>
    <row r="42" spans="1:37">
      <c r="A42" s="71" t="s">
        <v>38</v>
      </c>
      <c r="C42" s="190">
        <v>39050.283536999676</v>
      </c>
      <c r="D42" s="190">
        <v>31.716463000324211</v>
      </c>
      <c r="E42" s="190">
        <v>0</v>
      </c>
      <c r="F42" s="190">
        <v>39082</v>
      </c>
      <c r="H42" s="190">
        <v>1882540.4005267506</v>
      </c>
      <c r="I42" s="190">
        <v>68172</v>
      </c>
      <c r="J42" s="190">
        <v>3293</v>
      </c>
      <c r="K42" s="190">
        <v>1596.5994732494873</v>
      </c>
      <c r="L42" s="190">
        <v>0</v>
      </c>
      <c r="M42" s="190">
        <v>1955602</v>
      </c>
      <c r="O42" s="190">
        <v>236475.98212401016</v>
      </c>
      <c r="P42" s="190">
        <v>438.26776329595305</v>
      </c>
      <c r="Q42" s="190">
        <v>311704.75011269393</v>
      </c>
      <c r="R42" s="190">
        <v>548619</v>
      </c>
      <c r="T42" s="190">
        <v>48875.017875989841</v>
      </c>
      <c r="U42" s="190">
        <v>96.416300454283373</v>
      </c>
      <c r="V42" s="190">
        <v>67764.56582355588</v>
      </c>
      <c r="W42" s="190">
        <v>116736</v>
      </c>
      <c r="Y42" s="190">
        <v>161885</v>
      </c>
      <c r="AA42" s="190">
        <v>33254</v>
      </c>
      <c r="AC42" s="190">
        <v>47626</v>
      </c>
      <c r="AE42" s="190">
        <v>15700</v>
      </c>
      <c r="AG42" s="190">
        <v>2236715</v>
      </c>
      <c r="AI42" s="190">
        <v>597459</v>
      </c>
      <c r="AK42" s="190">
        <v>5752678</v>
      </c>
    </row>
    <row r="43" spans="1:37">
      <c r="A43" s="73" t="s">
        <v>23</v>
      </c>
      <c r="C43" s="314">
        <v>1558.4760853678542</v>
      </c>
      <c r="D43" s="314">
        <v>1.5239146321457611</v>
      </c>
      <c r="E43" s="314">
        <v>0</v>
      </c>
      <c r="F43" s="72">
        <v>1560</v>
      </c>
      <c r="H43" s="314">
        <v>94215.298161101251</v>
      </c>
      <c r="I43" s="314">
        <v>3635</v>
      </c>
      <c r="J43" s="314">
        <v>22</v>
      </c>
      <c r="K43" s="314">
        <v>95.701838898748974</v>
      </c>
      <c r="L43" s="314">
        <v>0</v>
      </c>
      <c r="M43" s="72">
        <v>97968</v>
      </c>
      <c r="O43" s="314">
        <v>15600.964192745992</v>
      </c>
      <c r="P43" s="314">
        <v>29.263068410611595</v>
      </c>
      <c r="Q43" s="314">
        <v>14325.772738843396</v>
      </c>
      <c r="R43" s="72">
        <v>29956</v>
      </c>
      <c r="T43" s="314">
        <v>2405.0358072540057</v>
      </c>
      <c r="U43" s="314">
        <v>4.5111780584929875</v>
      </c>
      <c r="V43" s="314">
        <v>2208.4530146875013</v>
      </c>
      <c r="W43" s="72">
        <v>4618</v>
      </c>
      <c r="Y43" s="314">
        <v>7968</v>
      </c>
      <c r="AA43" s="314">
        <v>1227</v>
      </c>
      <c r="AC43" s="314">
        <v>1353</v>
      </c>
      <c r="AE43" s="314">
        <v>419</v>
      </c>
      <c r="AG43" s="314">
        <v>131069</v>
      </c>
      <c r="AI43" s="314">
        <v>30361</v>
      </c>
      <c r="AK43" s="72">
        <v>306499</v>
      </c>
    </row>
    <row r="44" spans="1:37">
      <c r="A44" s="73" t="s">
        <v>15</v>
      </c>
      <c r="C44" s="314">
        <v>1153.0211885970934</v>
      </c>
      <c r="D44" s="314">
        <v>0.97881140290655821</v>
      </c>
      <c r="E44" s="314">
        <v>0</v>
      </c>
      <c r="F44" s="72">
        <v>1154</v>
      </c>
      <c r="H44" s="314">
        <v>91168.358356288314</v>
      </c>
      <c r="I44" s="314">
        <v>1452</v>
      </c>
      <c r="J44" s="314">
        <v>18</v>
      </c>
      <c r="K44" s="314">
        <v>78.641643711685902</v>
      </c>
      <c r="L44" s="314">
        <v>0</v>
      </c>
      <c r="M44" s="72">
        <v>92717</v>
      </c>
      <c r="O44" s="314">
        <v>6880.0628300247308</v>
      </c>
      <c r="P44" s="314">
        <v>21.04783792298258</v>
      </c>
      <c r="Q44" s="314">
        <v>17913.889332052288</v>
      </c>
      <c r="R44" s="72">
        <v>24815</v>
      </c>
      <c r="T44" s="314">
        <v>1415.9371699752689</v>
      </c>
      <c r="U44" s="314">
        <v>4.3317069624290525</v>
      </c>
      <c r="V44" s="314">
        <v>3686.7311230623018</v>
      </c>
      <c r="W44" s="72">
        <v>5107</v>
      </c>
      <c r="Y44" s="314">
        <v>4430</v>
      </c>
      <c r="AA44" s="314">
        <v>439</v>
      </c>
      <c r="AC44" s="314">
        <v>1460</v>
      </c>
      <c r="AE44" s="314">
        <v>493</v>
      </c>
      <c r="AG44" s="314">
        <v>70951</v>
      </c>
      <c r="AI44" s="314">
        <v>14366</v>
      </c>
      <c r="AK44" s="72">
        <v>215932</v>
      </c>
    </row>
    <row r="45" spans="1:37">
      <c r="A45" s="73" t="s">
        <v>16</v>
      </c>
      <c r="C45" s="314">
        <v>6147.2138137543616</v>
      </c>
      <c r="D45" s="314">
        <v>5.7861862456384188</v>
      </c>
      <c r="E45" s="314">
        <v>0</v>
      </c>
      <c r="F45" s="72">
        <v>6153</v>
      </c>
      <c r="H45" s="314">
        <v>416325.68163032987</v>
      </c>
      <c r="I45" s="314">
        <v>16212</v>
      </c>
      <c r="J45" s="314">
        <v>2320</v>
      </c>
      <c r="K45" s="314">
        <v>409.31836967013078</v>
      </c>
      <c r="L45" s="314">
        <v>0</v>
      </c>
      <c r="M45" s="72">
        <v>435267</v>
      </c>
      <c r="O45" s="314">
        <v>26740.411355847667</v>
      </c>
      <c r="P45" s="314">
        <v>90.297606968742912</v>
      </c>
      <c r="Q45" s="314">
        <v>69191.29103718359</v>
      </c>
      <c r="R45" s="72">
        <v>96022</v>
      </c>
      <c r="T45" s="314">
        <v>7876.5886441523344</v>
      </c>
      <c r="U45" s="314">
        <v>26.597837115492439</v>
      </c>
      <c r="V45" s="314">
        <v>20380.813518732175</v>
      </c>
      <c r="W45" s="72">
        <v>28284</v>
      </c>
      <c r="Y45" s="314">
        <v>21231</v>
      </c>
      <c r="AA45" s="314">
        <v>4107</v>
      </c>
      <c r="AC45" s="314">
        <v>10112</v>
      </c>
      <c r="AE45" s="314">
        <v>3643</v>
      </c>
      <c r="AG45" s="314">
        <v>296113</v>
      </c>
      <c r="AI45" s="314">
        <v>68631</v>
      </c>
      <c r="AK45" s="72">
        <v>969563</v>
      </c>
    </row>
    <row r="46" spans="1:37">
      <c r="A46" s="73" t="s">
        <v>28</v>
      </c>
      <c r="C46" s="314">
        <v>17519.929020117437</v>
      </c>
      <c r="D46" s="314">
        <v>15.070979882562824</v>
      </c>
      <c r="E46" s="314">
        <v>0</v>
      </c>
      <c r="F46" s="72">
        <v>17535</v>
      </c>
      <c r="H46" s="314">
        <v>660280.0388264918</v>
      </c>
      <c r="I46" s="314">
        <v>23932</v>
      </c>
      <c r="J46" s="314">
        <v>452</v>
      </c>
      <c r="K46" s="314">
        <v>588.96117350819986</v>
      </c>
      <c r="L46" s="314">
        <v>0</v>
      </c>
      <c r="M46" s="72">
        <v>685253</v>
      </c>
      <c r="O46" s="314">
        <v>85610.36278767309</v>
      </c>
      <c r="P46" s="314">
        <v>153.77642307546921</v>
      </c>
      <c r="Q46" s="314">
        <v>93153.860789251441</v>
      </c>
      <c r="R46" s="72">
        <v>178918</v>
      </c>
      <c r="T46" s="314">
        <v>21818.637212326903</v>
      </c>
      <c r="U46" s="314">
        <v>39.19142353378993</v>
      </c>
      <c r="V46" s="314">
        <v>23741.171364139307</v>
      </c>
      <c r="W46" s="72">
        <v>45599</v>
      </c>
      <c r="Y46" s="314">
        <v>66958</v>
      </c>
      <c r="AA46" s="314">
        <v>11244</v>
      </c>
      <c r="AC46" s="314">
        <v>20382</v>
      </c>
      <c r="AE46" s="314">
        <v>7241</v>
      </c>
      <c r="AG46" s="314">
        <v>978134</v>
      </c>
      <c r="AI46" s="314">
        <v>222807</v>
      </c>
      <c r="AK46" s="72">
        <v>2234071</v>
      </c>
    </row>
    <row r="47" spans="1:37">
      <c r="A47" s="73" t="s">
        <v>19</v>
      </c>
      <c r="C47" s="314">
        <v>5601.33804716958</v>
      </c>
      <c r="D47" s="314">
        <v>3.6619528304199775</v>
      </c>
      <c r="E47" s="314">
        <v>0</v>
      </c>
      <c r="F47" s="72">
        <v>5605</v>
      </c>
      <c r="H47" s="314">
        <v>306457.74326985038</v>
      </c>
      <c r="I47" s="314">
        <v>10467</v>
      </c>
      <c r="J47" s="314">
        <v>96</v>
      </c>
      <c r="K47" s="314">
        <v>207.25673014961649</v>
      </c>
      <c r="L47" s="314">
        <v>0</v>
      </c>
      <c r="M47" s="72">
        <v>317228</v>
      </c>
      <c r="O47" s="314">
        <v>51571.529729213435</v>
      </c>
      <c r="P47" s="314">
        <v>72.377305353569682</v>
      </c>
      <c r="Q47" s="314">
        <v>59137.092965432996</v>
      </c>
      <c r="R47" s="72">
        <v>110781</v>
      </c>
      <c r="T47" s="314">
        <v>6914.4702707865699</v>
      </c>
      <c r="U47" s="314">
        <v>9.7040116664102243</v>
      </c>
      <c r="V47" s="314">
        <v>7928.8257175470198</v>
      </c>
      <c r="W47" s="72">
        <v>14853</v>
      </c>
      <c r="Y47" s="314">
        <v>32107</v>
      </c>
      <c r="AA47" s="314">
        <v>8072</v>
      </c>
      <c r="AC47" s="314">
        <v>6791</v>
      </c>
      <c r="AE47" s="314">
        <v>1443</v>
      </c>
      <c r="AG47" s="314">
        <v>424377</v>
      </c>
      <c r="AI47" s="314">
        <v>135150</v>
      </c>
      <c r="AK47" s="72">
        <v>1056407</v>
      </c>
    </row>
    <row r="48" spans="1:37">
      <c r="A48" s="73" t="s">
        <v>17</v>
      </c>
      <c r="C48" s="314">
        <v>1602.9777175403779</v>
      </c>
      <c r="D48" s="314">
        <v>1.0222824596221471</v>
      </c>
      <c r="E48" s="314">
        <v>0</v>
      </c>
      <c r="F48" s="72">
        <v>1604</v>
      </c>
      <c r="H48" s="314">
        <v>83615.708133662483</v>
      </c>
      <c r="I48" s="314">
        <v>1455</v>
      </c>
      <c r="J48" s="314">
        <v>61</v>
      </c>
      <c r="K48" s="314">
        <v>54.291866337516694</v>
      </c>
      <c r="L48" s="314">
        <v>0</v>
      </c>
      <c r="M48" s="72">
        <v>85186</v>
      </c>
      <c r="O48" s="314">
        <v>11993.611021418579</v>
      </c>
      <c r="P48" s="314">
        <v>20.17605724704481</v>
      </c>
      <c r="Q48" s="314">
        <v>19643.212921334376</v>
      </c>
      <c r="R48" s="72">
        <v>31657</v>
      </c>
      <c r="T48" s="314">
        <v>2086.3889785814231</v>
      </c>
      <c r="U48" s="314">
        <v>3.5097939558227154</v>
      </c>
      <c r="V48" s="314">
        <v>3417.1012274627542</v>
      </c>
      <c r="W48" s="72">
        <v>5507</v>
      </c>
      <c r="Y48" s="314">
        <v>5704</v>
      </c>
      <c r="AA48" s="314">
        <v>1169</v>
      </c>
      <c r="AC48" s="314">
        <v>1302</v>
      </c>
      <c r="AE48" s="314">
        <v>754</v>
      </c>
      <c r="AG48" s="314">
        <v>85096</v>
      </c>
      <c r="AI48" s="314">
        <v>21765</v>
      </c>
      <c r="AK48" s="72">
        <v>239744</v>
      </c>
    </row>
    <row r="49" spans="1:37">
      <c r="A49" s="73" t="s">
        <v>29</v>
      </c>
      <c r="C49" s="314">
        <v>5467.3276644529715</v>
      </c>
      <c r="D49" s="314">
        <v>3.6723355470285242</v>
      </c>
      <c r="E49" s="314">
        <v>0</v>
      </c>
      <c r="F49" s="72">
        <v>5471</v>
      </c>
      <c r="H49" s="314">
        <v>230477.57214902641</v>
      </c>
      <c r="I49" s="314">
        <v>11019</v>
      </c>
      <c r="J49" s="314">
        <v>324</v>
      </c>
      <c r="K49" s="314">
        <v>162.42785097358865</v>
      </c>
      <c r="L49" s="314">
        <v>0</v>
      </c>
      <c r="M49" s="72">
        <v>241983</v>
      </c>
      <c r="O49" s="314">
        <v>38079.040207086669</v>
      </c>
      <c r="P49" s="314">
        <v>51.329464317532256</v>
      </c>
      <c r="Q49" s="314">
        <v>38339.630328595798</v>
      </c>
      <c r="R49" s="72">
        <v>76470</v>
      </c>
      <c r="T49" s="314">
        <v>6357.9597929133324</v>
      </c>
      <c r="U49" s="314">
        <v>8.5703491618460248</v>
      </c>
      <c r="V49" s="314">
        <v>6401.4698579248216</v>
      </c>
      <c r="W49" s="72">
        <v>12768</v>
      </c>
      <c r="Y49" s="314">
        <v>23487</v>
      </c>
      <c r="AA49" s="314">
        <v>6996</v>
      </c>
      <c r="AC49" s="314">
        <v>6226</v>
      </c>
      <c r="AE49" s="314">
        <v>1707</v>
      </c>
      <c r="AG49" s="314">
        <v>250975</v>
      </c>
      <c r="AI49" s="314">
        <v>104379</v>
      </c>
      <c r="AK49" s="72">
        <v>730462</v>
      </c>
    </row>
    <row r="50" spans="1:37">
      <c r="A50" s="71" t="s">
        <v>39</v>
      </c>
      <c r="C50" s="190">
        <v>183803.53794625498</v>
      </c>
      <c r="D50" s="190">
        <v>163.61732351956834</v>
      </c>
      <c r="E50" s="190">
        <v>5037.8447302254572</v>
      </c>
      <c r="F50" s="190">
        <v>189005</v>
      </c>
      <c r="H50" s="190">
        <v>6829265.302960976</v>
      </c>
      <c r="I50" s="190">
        <v>390535</v>
      </c>
      <c r="J50" s="190">
        <v>318867</v>
      </c>
      <c r="K50" s="190">
        <v>6707.6970390251372</v>
      </c>
      <c r="L50" s="190">
        <v>0</v>
      </c>
      <c r="M50" s="190">
        <v>7545375.0000000009</v>
      </c>
      <c r="O50" s="190">
        <v>536886.05482516903</v>
      </c>
      <c r="P50" s="190">
        <v>1237.660036618945</v>
      </c>
      <c r="Q50" s="190">
        <v>845121.28513821203</v>
      </c>
      <c r="R50" s="190">
        <v>1383245</v>
      </c>
      <c r="T50" s="190">
        <v>170669.94517483102</v>
      </c>
      <c r="U50" s="190">
        <v>407.02560083626668</v>
      </c>
      <c r="V50" s="190">
        <v>282764.02922433271</v>
      </c>
      <c r="W50" s="190">
        <v>453841</v>
      </c>
      <c r="Y50" s="190">
        <v>493664</v>
      </c>
      <c r="AA50" s="190">
        <v>73185</v>
      </c>
      <c r="AC50" s="190">
        <v>134771</v>
      </c>
      <c r="AE50" s="190">
        <v>96343</v>
      </c>
      <c r="AG50" s="190">
        <v>7227470</v>
      </c>
      <c r="AI50" s="190">
        <v>1082431</v>
      </c>
      <c r="AK50" s="190">
        <v>18679330</v>
      </c>
    </row>
    <row r="51" spans="1:37">
      <c r="A51" s="73" t="s">
        <v>35</v>
      </c>
      <c r="C51" s="314">
        <v>8534.8922591029186</v>
      </c>
      <c r="D51" s="314">
        <v>7.1077408970813849</v>
      </c>
      <c r="E51" s="314">
        <v>0</v>
      </c>
      <c r="F51" s="72">
        <v>8542</v>
      </c>
      <c r="H51" s="314">
        <v>350184.43495399191</v>
      </c>
      <c r="I51" s="314">
        <v>24262</v>
      </c>
      <c r="J51" s="314">
        <v>23693</v>
      </c>
      <c r="K51" s="314">
        <v>331.56504600809421</v>
      </c>
      <c r="L51" s="314">
        <v>0</v>
      </c>
      <c r="M51" s="72">
        <v>398471</v>
      </c>
      <c r="O51" s="314">
        <v>22415.901704976877</v>
      </c>
      <c r="P51" s="314">
        <v>51.857718120802019</v>
      </c>
      <c r="Q51" s="314">
        <v>39854.240576902317</v>
      </c>
      <c r="R51" s="72">
        <v>62322</v>
      </c>
      <c r="T51" s="314">
        <v>8848.0982950231246</v>
      </c>
      <c r="U51" s="314">
        <v>20.469494974033296</v>
      </c>
      <c r="V51" s="314">
        <v>15731.432210002842</v>
      </c>
      <c r="W51" s="72">
        <v>24600</v>
      </c>
      <c r="Y51" s="314">
        <v>23311</v>
      </c>
      <c r="AA51" s="314">
        <v>2925</v>
      </c>
      <c r="AC51" s="314">
        <v>8883</v>
      </c>
      <c r="AE51" s="314">
        <v>7188</v>
      </c>
      <c r="AG51" s="314">
        <v>332856</v>
      </c>
      <c r="AI51" s="314">
        <v>46900</v>
      </c>
      <c r="AK51" s="72">
        <v>915998</v>
      </c>
    </row>
    <row r="52" spans="1:37">
      <c r="A52" s="73" t="s">
        <v>31</v>
      </c>
      <c r="C52" s="314">
        <v>38508.76888921974</v>
      </c>
      <c r="D52" s="314">
        <v>35.438376033569511</v>
      </c>
      <c r="E52" s="314">
        <v>1542.7927347466903</v>
      </c>
      <c r="F52" s="72">
        <v>40087</v>
      </c>
      <c r="H52" s="314">
        <v>1847602.4434310773</v>
      </c>
      <c r="I52" s="314">
        <v>100590</v>
      </c>
      <c r="J52" s="314">
        <v>65278</v>
      </c>
      <c r="K52" s="314">
        <v>1781.5565689227078</v>
      </c>
      <c r="L52" s="314">
        <v>0</v>
      </c>
      <c r="M52" s="72">
        <v>2015252</v>
      </c>
      <c r="O52" s="314">
        <v>127913.52123866536</v>
      </c>
      <c r="P52" s="314">
        <v>364.68632311903639</v>
      </c>
      <c r="Q52" s="314">
        <v>284245.79243821558</v>
      </c>
      <c r="R52" s="72">
        <v>412524</v>
      </c>
      <c r="T52" s="314">
        <v>41149.47876133462</v>
      </c>
      <c r="U52" s="314">
        <v>117.31873192463536</v>
      </c>
      <c r="V52" s="314">
        <v>91441.202506740752</v>
      </c>
      <c r="W52" s="72">
        <v>132708</v>
      </c>
      <c r="Y52" s="314">
        <v>127708</v>
      </c>
      <c r="AA52" s="314">
        <v>25749</v>
      </c>
      <c r="AC52" s="314">
        <v>43107</v>
      </c>
      <c r="AE52" s="314">
        <v>31461</v>
      </c>
      <c r="AG52" s="314">
        <v>1423701</v>
      </c>
      <c r="AI52" s="314">
        <v>227112</v>
      </c>
      <c r="AK52" s="72">
        <v>4479409</v>
      </c>
    </row>
    <row r="53" spans="1:37">
      <c r="A53" s="73" t="s">
        <v>27</v>
      </c>
      <c r="C53" s="314">
        <v>42927.083166072487</v>
      </c>
      <c r="D53" s="314">
        <v>31.916833927512926</v>
      </c>
      <c r="E53" s="314">
        <v>0</v>
      </c>
      <c r="F53" s="72">
        <v>42959</v>
      </c>
      <c r="H53" s="314">
        <v>1138613.60109852</v>
      </c>
      <c r="I53" s="314">
        <v>61017</v>
      </c>
      <c r="J53" s="314">
        <v>54415</v>
      </c>
      <c r="K53" s="314">
        <v>932.39890148001723</v>
      </c>
      <c r="L53" s="314">
        <v>0</v>
      </c>
      <c r="M53" s="72">
        <v>1254978</v>
      </c>
      <c r="O53" s="314">
        <v>107275.9366488839</v>
      </c>
      <c r="P53" s="314">
        <v>161.79076189445914</v>
      </c>
      <c r="Q53" s="314">
        <v>110327.27258922164</v>
      </c>
      <c r="R53" s="72">
        <v>217765</v>
      </c>
      <c r="T53" s="314">
        <v>33082.0633511161</v>
      </c>
      <c r="U53" s="314">
        <v>49.893502697974327</v>
      </c>
      <c r="V53" s="314">
        <v>34023.043146185926</v>
      </c>
      <c r="W53" s="72">
        <v>67155</v>
      </c>
      <c r="Y53" s="314">
        <v>77268</v>
      </c>
      <c r="AA53" s="314">
        <v>10508</v>
      </c>
      <c r="AC53" s="314">
        <v>18737</v>
      </c>
      <c r="AE53" s="314">
        <v>13050</v>
      </c>
      <c r="AG53" s="314">
        <v>1496684</v>
      </c>
      <c r="AI53" s="314">
        <v>190732</v>
      </c>
      <c r="AK53" s="72">
        <v>3389836</v>
      </c>
    </row>
    <row r="54" spans="1:37">
      <c r="A54" s="73" t="s">
        <v>33</v>
      </c>
      <c r="C54" s="314">
        <v>13326.31258043064</v>
      </c>
      <c r="D54" s="314">
        <v>14.687419569359918</v>
      </c>
      <c r="E54" s="314">
        <v>0</v>
      </c>
      <c r="F54" s="72">
        <v>13341</v>
      </c>
      <c r="H54" s="314">
        <v>477143.42603654176</v>
      </c>
      <c r="I54" s="314">
        <v>13917</v>
      </c>
      <c r="J54" s="314">
        <v>325</v>
      </c>
      <c r="K54" s="314">
        <v>541.57396345824236</v>
      </c>
      <c r="L54" s="314">
        <v>0</v>
      </c>
      <c r="M54" s="72">
        <v>491927</v>
      </c>
      <c r="O54" s="314">
        <v>64941.103040834052</v>
      </c>
      <c r="P54" s="314">
        <v>153.75937086690101</v>
      </c>
      <c r="Q54" s="314">
        <v>74569.137588299054</v>
      </c>
      <c r="R54" s="72">
        <v>139664</v>
      </c>
      <c r="T54" s="314">
        <v>12661.896959165944</v>
      </c>
      <c r="U54" s="314">
        <v>29.979246105482162</v>
      </c>
      <c r="V54" s="314">
        <v>14539.123794728574</v>
      </c>
      <c r="W54" s="72">
        <v>27231</v>
      </c>
      <c r="Y54" s="314">
        <v>44680</v>
      </c>
      <c r="AA54" s="314">
        <v>6312</v>
      </c>
      <c r="AC54" s="314">
        <v>10252</v>
      </c>
      <c r="AE54" s="314">
        <v>5460</v>
      </c>
      <c r="AG54" s="314">
        <v>939852</v>
      </c>
      <c r="AI54" s="314">
        <v>182690</v>
      </c>
      <c r="AK54" s="72">
        <v>1861409</v>
      </c>
    </row>
    <row r="55" spans="1:37">
      <c r="A55" s="73" t="s">
        <v>34</v>
      </c>
      <c r="C55" s="314">
        <v>16303.951414225781</v>
      </c>
      <c r="D55" s="314">
        <v>13.048585774218736</v>
      </c>
      <c r="E55" s="314">
        <v>0</v>
      </c>
      <c r="F55" s="72">
        <v>16317</v>
      </c>
      <c r="H55" s="314">
        <v>536696.64992734417</v>
      </c>
      <c r="I55" s="314">
        <v>29363</v>
      </c>
      <c r="J55" s="314">
        <v>22883</v>
      </c>
      <c r="K55" s="314">
        <v>471.35007265582681</v>
      </c>
      <c r="L55" s="314">
        <v>0</v>
      </c>
      <c r="M55" s="72">
        <v>589414</v>
      </c>
      <c r="O55" s="314">
        <v>38939.456995230532</v>
      </c>
      <c r="P55" s="314">
        <v>75.610145024606027</v>
      </c>
      <c r="Q55" s="314">
        <v>55533.932859744862</v>
      </c>
      <c r="R55" s="72">
        <v>94549</v>
      </c>
      <c r="T55" s="314">
        <v>12870.543004769475</v>
      </c>
      <c r="U55" s="314">
        <v>24.991196545328421</v>
      </c>
      <c r="V55" s="314">
        <v>18355.465798685196</v>
      </c>
      <c r="W55" s="72">
        <v>31251</v>
      </c>
      <c r="Y55" s="314">
        <v>30382</v>
      </c>
      <c r="AA55" s="314">
        <v>3242</v>
      </c>
      <c r="AC55" s="314">
        <v>8135</v>
      </c>
      <c r="AE55" s="314">
        <v>5296</v>
      </c>
      <c r="AG55" s="314">
        <v>541984</v>
      </c>
      <c r="AI55" s="314">
        <v>76707</v>
      </c>
      <c r="AK55" s="72">
        <v>1397277</v>
      </c>
    </row>
    <row r="56" spans="1:37">
      <c r="A56" s="73" t="s">
        <v>30</v>
      </c>
      <c r="C56" s="314">
        <v>27456.604586793197</v>
      </c>
      <c r="D56" s="314">
        <v>30.29457832762273</v>
      </c>
      <c r="E56" s="314">
        <v>737.10083487918018</v>
      </c>
      <c r="F56" s="72">
        <v>28224</v>
      </c>
      <c r="H56" s="314">
        <v>1254983.723382602</v>
      </c>
      <c r="I56" s="314">
        <v>94008</v>
      </c>
      <c r="J56" s="314">
        <v>77955</v>
      </c>
      <c r="K56" s="314">
        <v>1533.2766173980199</v>
      </c>
      <c r="L56" s="314">
        <v>0</v>
      </c>
      <c r="M56" s="72">
        <v>1428480</v>
      </c>
      <c r="O56" s="314">
        <v>66235.213870931679</v>
      </c>
      <c r="P56" s="314">
        <v>220.18740111152874</v>
      </c>
      <c r="Q56" s="314">
        <v>138682.59872795679</v>
      </c>
      <c r="R56" s="72">
        <v>205138</v>
      </c>
      <c r="T56" s="314">
        <v>31958.786129068318</v>
      </c>
      <c r="U56" s="314">
        <v>106.2414031628432</v>
      </c>
      <c r="V56" s="314">
        <v>66914.972467768835</v>
      </c>
      <c r="W56" s="72">
        <v>98980</v>
      </c>
      <c r="Y56" s="314">
        <v>95596</v>
      </c>
      <c r="AA56" s="314">
        <v>13728</v>
      </c>
      <c r="AC56" s="314">
        <v>21239</v>
      </c>
      <c r="AE56" s="314">
        <v>20133</v>
      </c>
      <c r="AG56" s="314">
        <v>1134870</v>
      </c>
      <c r="AI56" s="314">
        <v>127267</v>
      </c>
      <c r="AK56" s="72">
        <v>3173655</v>
      </c>
    </row>
    <row r="57" spans="1:37">
      <c r="A57" s="73" t="s">
        <v>36</v>
      </c>
      <c r="C57" s="314">
        <v>10066.352801967891</v>
      </c>
      <c r="D57" s="314">
        <v>9.6471980321093724</v>
      </c>
      <c r="E57" s="314">
        <v>0</v>
      </c>
      <c r="F57" s="72">
        <v>10076</v>
      </c>
      <c r="H57" s="314">
        <v>383549.74729284324</v>
      </c>
      <c r="I57" s="314">
        <v>18650</v>
      </c>
      <c r="J57" s="314">
        <v>835</v>
      </c>
      <c r="K57" s="314">
        <v>386.25270715676015</v>
      </c>
      <c r="L57" s="314">
        <v>0</v>
      </c>
      <c r="M57" s="72">
        <v>403421</v>
      </c>
      <c r="O57" s="314">
        <v>51126.001717018931</v>
      </c>
      <c r="P57" s="314">
        <v>98.750695219496265</v>
      </c>
      <c r="Q57" s="314">
        <v>51915.247587761573</v>
      </c>
      <c r="R57" s="72">
        <v>103140</v>
      </c>
      <c r="T57" s="314">
        <v>9499.9982829810706</v>
      </c>
      <c r="U57" s="314">
        <v>18.349399591639667</v>
      </c>
      <c r="V57" s="314">
        <v>9646.6523174272897</v>
      </c>
      <c r="W57" s="72">
        <v>19165</v>
      </c>
      <c r="Y57" s="314">
        <v>33050</v>
      </c>
      <c r="AA57" s="314">
        <v>3582</v>
      </c>
      <c r="AC57" s="314">
        <v>8821</v>
      </c>
      <c r="AE57" s="314">
        <v>4586</v>
      </c>
      <c r="AG57" s="314">
        <v>604430</v>
      </c>
      <c r="AI57" s="314">
        <v>109192</v>
      </c>
      <c r="AK57" s="72">
        <v>1299463</v>
      </c>
    </row>
    <row r="58" spans="1:37">
      <c r="A58" s="73" t="s">
        <v>21</v>
      </c>
      <c r="C58" s="314">
        <v>20077.262822235331</v>
      </c>
      <c r="D58" s="314">
        <v>15.541189297840901</v>
      </c>
      <c r="E58" s="314">
        <v>2642.1959884668286</v>
      </c>
      <c r="F58" s="72">
        <v>22735</v>
      </c>
      <c r="H58" s="314">
        <v>523744.61932602432</v>
      </c>
      <c r="I58" s="314">
        <v>30191</v>
      </c>
      <c r="J58" s="314">
        <v>51842</v>
      </c>
      <c r="K58" s="314">
        <v>414.38067397568375</v>
      </c>
      <c r="L58" s="314">
        <v>0</v>
      </c>
      <c r="M58" s="72">
        <v>606192</v>
      </c>
      <c r="O58" s="314">
        <v>40610.896447683444</v>
      </c>
      <c r="P58" s="314">
        <v>67.798822825527168</v>
      </c>
      <c r="Q58" s="314">
        <v>58503.304729491028</v>
      </c>
      <c r="R58" s="72">
        <v>99182</v>
      </c>
      <c r="T58" s="314">
        <v>13944.103552316546</v>
      </c>
      <c r="U58" s="314">
        <v>23.279313900944544</v>
      </c>
      <c r="V58" s="314">
        <v>20087.617133782507</v>
      </c>
      <c r="W58" s="72">
        <v>34055</v>
      </c>
      <c r="Y58" s="314">
        <v>39032</v>
      </c>
      <c r="AA58" s="314">
        <v>4193</v>
      </c>
      <c r="AC58" s="314">
        <v>7754</v>
      </c>
      <c r="AE58" s="314">
        <v>5547</v>
      </c>
      <c r="AG58" s="314">
        <v>473966</v>
      </c>
      <c r="AI58" s="314">
        <v>69769</v>
      </c>
      <c r="AK58" s="72">
        <v>1362425</v>
      </c>
    </row>
    <row r="59" spans="1:37">
      <c r="A59" s="73" t="s">
        <v>32</v>
      </c>
      <c r="C59" s="314">
        <v>6602.309426206989</v>
      </c>
      <c r="D59" s="314">
        <v>5.9354016602528645</v>
      </c>
      <c r="E59" s="314">
        <v>115.75517213275816</v>
      </c>
      <c r="F59" s="72">
        <v>6724</v>
      </c>
      <c r="H59" s="314">
        <v>316746.65751203022</v>
      </c>
      <c r="I59" s="314">
        <v>18537</v>
      </c>
      <c r="J59" s="314">
        <v>21641</v>
      </c>
      <c r="K59" s="314">
        <v>315.342487969785</v>
      </c>
      <c r="L59" s="314">
        <v>0</v>
      </c>
      <c r="M59" s="72">
        <v>357240</v>
      </c>
      <c r="O59" s="314">
        <v>17428.023160944173</v>
      </c>
      <c r="P59" s="314">
        <v>43.218798436588258</v>
      </c>
      <c r="Q59" s="314">
        <v>31489.758040619239</v>
      </c>
      <c r="R59" s="72">
        <v>48961</v>
      </c>
      <c r="T59" s="314">
        <v>6654.9768390558247</v>
      </c>
      <c r="U59" s="314">
        <v>16.503311933385703</v>
      </c>
      <c r="V59" s="314">
        <v>12024.51984901079</v>
      </c>
      <c r="W59" s="72">
        <v>18696</v>
      </c>
      <c r="Y59" s="314">
        <v>22637</v>
      </c>
      <c r="AA59" s="314">
        <v>2946</v>
      </c>
      <c r="AC59" s="314">
        <v>7843</v>
      </c>
      <c r="AE59" s="314">
        <v>3622</v>
      </c>
      <c r="AG59" s="314">
        <v>279127</v>
      </c>
      <c r="AI59" s="314">
        <v>52062</v>
      </c>
      <c r="AK59" s="72">
        <v>799858</v>
      </c>
    </row>
    <row r="60" spans="1:37">
      <c r="A60" s="75" t="s">
        <v>40</v>
      </c>
      <c r="C60" s="190">
        <v>377002.00329028844</v>
      </c>
      <c r="D60" s="190">
        <v>507.62638460990274</v>
      </c>
      <c r="E60" s="190">
        <v>214378.37032510166</v>
      </c>
      <c r="F60" s="190">
        <v>591888</v>
      </c>
      <c r="H60" s="190">
        <v>20268730.996709712</v>
      </c>
      <c r="I60" s="190">
        <v>2629670</v>
      </c>
      <c r="J60" s="190">
        <v>1916553</v>
      </c>
      <c r="K60" s="190">
        <v>26601.953166548861</v>
      </c>
      <c r="L60" s="190">
        <v>6937556.0501237381</v>
      </c>
      <c r="M60" s="190">
        <v>31779112</v>
      </c>
      <c r="O60" s="190">
        <v>881436.91523677949</v>
      </c>
      <c r="P60" s="190">
        <v>3141.4178408491134</v>
      </c>
      <c r="Q60" s="190">
        <v>2922494.6669223714</v>
      </c>
      <c r="R60" s="190">
        <v>3807073</v>
      </c>
      <c r="T60" s="190">
        <v>473443.08476322034</v>
      </c>
      <c r="U60" s="190">
        <v>1802.0026079932722</v>
      </c>
      <c r="V60" s="190">
        <v>1651268.9126287866</v>
      </c>
      <c r="W60" s="190">
        <v>2126514</v>
      </c>
      <c r="Y60" s="190">
        <v>1283069</v>
      </c>
      <c r="AA60" s="190">
        <v>323781</v>
      </c>
      <c r="AC60" s="190">
        <v>313064</v>
      </c>
      <c r="AE60" s="190">
        <v>225785</v>
      </c>
      <c r="AG60" s="190">
        <v>9288967</v>
      </c>
      <c r="AI60" s="190">
        <v>1686553</v>
      </c>
      <c r="AK60" s="190">
        <v>51425806</v>
      </c>
    </row>
    <row r="61" spans="1:37">
      <c r="A61" s="73" t="s">
        <v>26</v>
      </c>
      <c r="C61" s="314">
        <v>21589.079484043836</v>
      </c>
      <c r="D61" s="314">
        <v>31.777484140155138</v>
      </c>
      <c r="E61" s="314">
        <v>4376.1430318160092</v>
      </c>
      <c r="F61" s="72">
        <v>25997</v>
      </c>
      <c r="H61" s="314">
        <v>859851.92051595612</v>
      </c>
      <c r="I61" s="314">
        <v>53337</v>
      </c>
      <c r="J61" s="314">
        <v>40432</v>
      </c>
      <c r="K61" s="314">
        <v>1265.6366746562999</v>
      </c>
      <c r="L61" s="314">
        <v>80524.442809387576</v>
      </c>
      <c r="M61" s="72">
        <v>1035411</v>
      </c>
      <c r="O61" s="314">
        <v>68071.773445387327</v>
      </c>
      <c r="P61" s="314">
        <v>233.37754969645175</v>
      </c>
      <c r="Q61" s="314">
        <v>122619.84900491622</v>
      </c>
      <c r="R61" s="72">
        <v>190925</v>
      </c>
      <c r="T61" s="314">
        <v>23395.226554612676</v>
      </c>
      <c r="U61" s="314">
        <v>80.20829150704958</v>
      </c>
      <c r="V61" s="314">
        <v>42142.565153880278</v>
      </c>
      <c r="W61" s="72">
        <v>65618</v>
      </c>
      <c r="Y61" s="314">
        <v>77641</v>
      </c>
      <c r="AA61" s="314">
        <v>20351</v>
      </c>
      <c r="AC61" s="314">
        <v>15897</v>
      </c>
      <c r="AE61" s="314">
        <v>8929</v>
      </c>
      <c r="AG61" s="314">
        <v>482046</v>
      </c>
      <c r="AI61" s="314">
        <v>123286</v>
      </c>
      <c r="AK61" s="72">
        <v>2046101</v>
      </c>
    </row>
    <row r="62" spans="1:37">
      <c r="A62" s="73" t="s">
        <v>18</v>
      </c>
      <c r="C62" s="314">
        <v>78756.42083160067</v>
      </c>
      <c r="D62" s="314">
        <v>57.195923852093983</v>
      </c>
      <c r="E62" s="314">
        <v>23748.383244547236</v>
      </c>
      <c r="F62" s="72">
        <v>102562</v>
      </c>
      <c r="H62" s="314">
        <v>5139757.5791683998</v>
      </c>
      <c r="I62" s="314">
        <v>436347</v>
      </c>
      <c r="J62" s="314">
        <v>39817</v>
      </c>
      <c r="K62" s="314">
        <v>3732.6884590769187</v>
      </c>
      <c r="L62" s="314">
        <v>1073689.7323725233</v>
      </c>
      <c r="M62" s="72">
        <v>6693344</v>
      </c>
      <c r="O62" s="314">
        <v>277294.27715841978</v>
      </c>
      <c r="P62" s="314">
        <v>603.58312703599222</v>
      </c>
      <c r="Q62" s="314">
        <v>804429.13971454417</v>
      </c>
      <c r="R62" s="72">
        <v>1082327</v>
      </c>
      <c r="T62" s="314">
        <v>98099.72284158018</v>
      </c>
      <c r="U62" s="314">
        <v>213.53249003493693</v>
      </c>
      <c r="V62" s="314">
        <v>284586.7446683849</v>
      </c>
      <c r="W62" s="72">
        <v>382900</v>
      </c>
      <c r="Y62" s="314">
        <v>357062</v>
      </c>
      <c r="AA62" s="314">
        <v>87131</v>
      </c>
      <c r="AC62" s="314">
        <v>84527</v>
      </c>
      <c r="AE62" s="314">
        <v>50066</v>
      </c>
      <c r="AG62" s="314">
        <v>2721372</v>
      </c>
      <c r="AI62" s="314">
        <v>327787</v>
      </c>
      <c r="AK62" s="72">
        <v>11889078</v>
      </c>
    </row>
    <row r="63" spans="1:37">
      <c r="A63" s="73" t="s">
        <v>12</v>
      </c>
      <c r="C63" s="314">
        <v>37538.149349296567</v>
      </c>
      <c r="D63" s="314">
        <v>58.107866839709459</v>
      </c>
      <c r="E63" s="314">
        <v>43841.742783863723</v>
      </c>
      <c r="F63" s="72">
        <v>81438</v>
      </c>
      <c r="H63" s="314">
        <v>2203792.8506507031</v>
      </c>
      <c r="I63" s="314">
        <v>308120</v>
      </c>
      <c r="J63" s="314">
        <v>1550669</v>
      </c>
      <c r="K63" s="314">
        <v>3411.4015668788925</v>
      </c>
      <c r="L63" s="314">
        <v>715075.74778241804</v>
      </c>
      <c r="M63" s="72">
        <v>4781069</v>
      </c>
      <c r="O63" s="314">
        <v>67715.025618268774</v>
      </c>
      <c r="P63" s="314">
        <v>271.49184401845559</v>
      </c>
      <c r="Q63" s="314">
        <v>312508.48253771279</v>
      </c>
      <c r="R63" s="72">
        <v>380495</v>
      </c>
      <c r="T63" s="314">
        <v>58612.974381731226</v>
      </c>
      <c r="U63" s="314">
        <v>234.99872226302978</v>
      </c>
      <c r="V63" s="314">
        <v>270502.02689600573</v>
      </c>
      <c r="W63" s="72">
        <v>329350</v>
      </c>
      <c r="Y63" s="314">
        <v>147609</v>
      </c>
      <c r="AA63" s="314">
        <v>18564</v>
      </c>
      <c r="AC63" s="314">
        <v>43466</v>
      </c>
      <c r="AE63" s="314">
        <v>40570</v>
      </c>
      <c r="AG63" s="314">
        <v>1048258</v>
      </c>
      <c r="AI63" s="314">
        <v>194810</v>
      </c>
      <c r="AK63" s="72">
        <v>7065629</v>
      </c>
    </row>
    <row r="64" spans="1:37">
      <c r="A64" s="73" t="s">
        <v>10</v>
      </c>
      <c r="C64" s="314">
        <v>239118.35362534737</v>
      </c>
      <c r="D64" s="314">
        <v>360.54510977794416</v>
      </c>
      <c r="E64" s="314">
        <v>142412.10126487468</v>
      </c>
      <c r="F64" s="72">
        <v>381891</v>
      </c>
      <c r="H64" s="314">
        <v>12065328.646374654</v>
      </c>
      <c r="I64" s="314">
        <v>1831866</v>
      </c>
      <c r="J64" s="314">
        <v>285635</v>
      </c>
      <c r="K64" s="314">
        <v>18192.22646593675</v>
      </c>
      <c r="L64" s="314">
        <v>5068266.1271594092</v>
      </c>
      <c r="M64" s="72">
        <v>19269288</v>
      </c>
      <c r="O64" s="314">
        <v>468355.8390147037</v>
      </c>
      <c r="P64" s="314">
        <v>2032.9653200982139</v>
      </c>
      <c r="Q64" s="314">
        <v>1682937.1956651981</v>
      </c>
      <c r="R64" s="72">
        <v>2153326</v>
      </c>
      <c r="T64" s="314">
        <v>293335.16098529624</v>
      </c>
      <c r="U64" s="314">
        <v>1273.263104188256</v>
      </c>
      <c r="V64" s="314">
        <v>1054037.5759105156</v>
      </c>
      <c r="W64" s="72">
        <v>1348646</v>
      </c>
      <c r="Y64" s="314">
        <v>700757</v>
      </c>
      <c r="AA64" s="314">
        <v>197735</v>
      </c>
      <c r="AC64" s="314">
        <v>169174</v>
      </c>
      <c r="AE64" s="314">
        <v>126220</v>
      </c>
      <c r="AG64" s="314">
        <v>5037291</v>
      </c>
      <c r="AI64" s="314">
        <v>1040670</v>
      </c>
      <c r="AK64" s="72">
        <v>30424998</v>
      </c>
    </row>
    <row r="65" spans="1:37">
      <c r="A65" s="71" t="s">
        <v>41</v>
      </c>
      <c r="C65" s="190">
        <v>169057.65945190826</v>
      </c>
      <c r="D65" s="190">
        <v>211.26536504419346</v>
      </c>
      <c r="E65" s="190">
        <v>95975.075183047549</v>
      </c>
      <c r="F65" s="190">
        <v>265244</v>
      </c>
      <c r="H65" s="190">
        <v>7852098.3405480925</v>
      </c>
      <c r="I65" s="190">
        <v>747448</v>
      </c>
      <c r="J65" s="190">
        <v>241141</v>
      </c>
      <c r="K65" s="190">
        <v>9560.8598103090189</v>
      </c>
      <c r="L65" s="190">
        <v>3684138.7996415989</v>
      </c>
      <c r="M65" s="190">
        <v>12534387</v>
      </c>
      <c r="O65" s="190">
        <v>574297.21778340824</v>
      </c>
      <c r="P65" s="190">
        <v>1368.0506918016472</v>
      </c>
      <c r="Q65" s="190">
        <v>1212602.7315247902</v>
      </c>
      <c r="R65" s="190">
        <v>1788268</v>
      </c>
      <c r="T65" s="190">
        <v>260892.78221659179</v>
      </c>
      <c r="U65" s="190">
        <v>623.82413284579525</v>
      </c>
      <c r="V65" s="190">
        <v>549450.39365056239</v>
      </c>
      <c r="W65" s="190">
        <v>810967</v>
      </c>
      <c r="Y65" s="190">
        <v>691603</v>
      </c>
      <c r="AA65" s="190">
        <v>233805</v>
      </c>
      <c r="AC65" s="190">
        <v>111521</v>
      </c>
      <c r="AE65" s="190">
        <v>60417</v>
      </c>
      <c r="AG65" s="190">
        <v>3329606</v>
      </c>
      <c r="AI65" s="190">
        <v>828467</v>
      </c>
      <c r="AK65" s="190">
        <v>20654285</v>
      </c>
    </row>
    <row r="66" spans="1:37">
      <c r="A66" s="73" t="s">
        <v>22</v>
      </c>
      <c r="C66" s="314">
        <v>53703.106213797502</v>
      </c>
      <c r="D66" s="314">
        <v>61.324555752318702</v>
      </c>
      <c r="E66" s="314">
        <v>31143.569230450179</v>
      </c>
      <c r="F66" s="72">
        <v>84908</v>
      </c>
      <c r="H66" s="314">
        <v>3010125.8937862022</v>
      </c>
      <c r="I66" s="314">
        <v>418302</v>
      </c>
      <c r="J66" s="314">
        <v>41460</v>
      </c>
      <c r="K66" s="314">
        <v>3437.3176192101091</v>
      </c>
      <c r="L66" s="314">
        <v>1285873.7885945877</v>
      </c>
      <c r="M66" s="72">
        <v>4759199</v>
      </c>
      <c r="O66" s="314">
        <v>232970.72439321931</v>
      </c>
      <c r="P66" s="314">
        <v>531.53991119319107</v>
      </c>
      <c r="Q66" s="314">
        <v>502450.73569558747</v>
      </c>
      <c r="R66" s="72">
        <v>735953</v>
      </c>
      <c r="T66" s="314">
        <v>88017.275606780691</v>
      </c>
      <c r="U66" s="314">
        <v>200.81791384448297</v>
      </c>
      <c r="V66" s="314">
        <v>189827.90647937483</v>
      </c>
      <c r="W66" s="72">
        <v>278046</v>
      </c>
      <c r="Y66" s="314">
        <v>286261</v>
      </c>
      <c r="AA66" s="314">
        <v>103176</v>
      </c>
      <c r="AC66" s="314">
        <v>47402</v>
      </c>
      <c r="AE66" s="314">
        <v>24890</v>
      </c>
      <c r="AG66" s="314">
        <v>1256032</v>
      </c>
      <c r="AI66" s="314">
        <v>327473</v>
      </c>
      <c r="AK66" s="72">
        <v>7903340</v>
      </c>
    </row>
    <row r="67" spans="1:37">
      <c r="A67" s="73" t="s">
        <v>13</v>
      </c>
      <c r="C67" s="314">
        <v>48200.744321556129</v>
      </c>
      <c r="D67" s="314">
        <v>53.911213394923834</v>
      </c>
      <c r="E67" s="314">
        <v>37661.344465048947</v>
      </c>
      <c r="F67" s="72">
        <v>85916</v>
      </c>
      <c r="H67" s="314">
        <v>2569490.2556784442</v>
      </c>
      <c r="I67" s="314">
        <v>196191</v>
      </c>
      <c r="J67" s="314">
        <v>87775</v>
      </c>
      <c r="K67" s="314">
        <v>2873.9045307254419</v>
      </c>
      <c r="L67" s="314">
        <v>1723688.8397908304</v>
      </c>
      <c r="M67" s="72">
        <v>4580019</v>
      </c>
      <c r="O67" s="314">
        <v>197586.1332492537</v>
      </c>
      <c r="P67" s="314">
        <v>376.50440372002777</v>
      </c>
      <c r="Q67" s="314">
        <v>402056.36234702624</v>
      </c>
      <c r="R67" s="72">
        <v>600019</v>
      </c>
      <c r="T67" s="314">
        <v>100591.8667507463</v>
      </c>
      <c r="U67" s="314">
        <v>191.67985215992667</v>
      </c>
      <c r="V67" s="314">
        <v>204688.45339709378</v>
      </c>
      <c r="W67" s="72">
        <v>305472</v>
      </c>
      <c r="Y67" s="314">
        <v>243004</v>
      </c>
      <c r="AA67" s="314">
        <v>67887</v>
      </c>
      <c r="AC67" s="314">
        <v>42636</v>
      </c>
      <c r="AE67" s="314">
        <v>22139</v>
      </c>
      <c r="AG67" s="314">
        <v>1140717</v>
      </c>
      <c r="AI67" s="314">
        <v>204473</v>
      </c>
      <c r="AK67" s="72">
        <v>7292282</v>
      </c>
    </row>
    <row r="68" spans="1:37">
      <c r="A68" s="73" t="s">
        <v>14</v>
      </c>
      <c r="C68" s="314">
        <v>67153.808916554626</v>
      </c>
      <c r="D68" s="314">
        <v>96.029595896950923</v>
      </c>
      <c r="E68" s="314">
        <v>27170.161487548423</v>
      </c>
      <c r="F68" s="72">
        <v>94420</v>
      </c>
      <c r="H68" s="314">
        <v>2272482.1910834457</v>
      </c>
      <c r="I68" s="314">
        <v>132955</v>
      </c>
      <c r="J68" s="314">
        <v>111906</v>
      </c>
      <c r="K68" s="314">
        <v>3249.637660373468</v>
      </c>
      <c r="L68" s="314">
        <v>674576.17125618085</v>
      </c>
      <c r="M68" s="72">
        <v>3195169</v>
      </c>
      <c r="O68" s="314">
        <v>143740.3601409352</v>
      </c>
      <c r="P68" s="314">
        <v>460.00637688842835</v>
      </c>
      <c r="Q68" s="314">
        <v>308095.63348217634</v>
      </c>
      <c r="R68" s="72">
        <v>452296</v>
      </c>
      <c r="T68" s="314">
        <v>72283.639859064802</v>
      </c>
      <c r="U68" s="314">
        <v>231.32636684138561</v>
      </c>
      <c r="V68" s="314">
        <v>154934.03377409381</v>
      </c>
      <c r="W68" s="72">
        <v>227449</v>
      </c>
      <c r="Y68" s="314">
        <v>162338</v>
      </c>
      <c r="AA68" s="314">
        <v>62742</v>
      </c>
      <c r="AC68" s="314">
        <v>21483</v>
      </c>
      <c r="AE68" s="314">
        <v>13388</v>
      </c>
      <c r="AG68" s="314">
        <v>932857</v>
      </c>
      <c r="AI68" s="314">
        <v>296521</v>
      </c>
      <c r="AK68" s="72">
        <v>5458663</v>
      </c>
    </row>
    <row r="69" spans="1:37">
      <c r="A69" s="71" t="s">
        <v>42</v>
      </c>
      <c r="C69" s="190">
        <v>95798.413432489862</v>
      </c>
      <c r="D69" s="190">
        <v>126.86736906221995</v>
      </c>
      <c r="E69" s="190">
        <v>18717.719198447914</v>
      </c>
      <c r="F69" s="190">
        <v>114643</v>
      </c>
      <c r="H69" s="190">
        <v>4116355.4942449587</v>
      </c>
      <c r="I69" s="190">
        <v>321153</v>
      </c>
      <c r="J69" s="190">
        <v>13072</v>
      </c>
      <c r="K69" s="190">
        <v>5269.5395839164266</v>
      </c>
      <c r="L69" s="190">
        <v>542221.96617112483</v>
      </c>
      <c r="M69" s="190">
        <v>4998072.0000000009</v>
      </c>
      <c r="O69" s="190">
        <v>371395.68358433654</v>
      </c>
      <c r="P69" s="190">
        <v>974.46398752072128</v>
      </c>
      <c r="Q69" s="190">
        <v>617412.8524281428</v>
      </c>
      <c r="R69" s="190">
        <v>989783</v>
      </c>
      <c r="T69" s="190">
        <v>110337.31641566346</v>
      </c>
      <c r="U69" s="190">
        <v>335.12905950077402</v>
      </c>
      <c r="V69" s="190">
        <v>195470.55452483578</v>
      </c>
      <c r="W69" s="190">
        <v>306143</v>
      </c>
      <c r="Y69" s="190">
        <v>284256</v>
      </c>
      <c r="AA69" s="190">
        <v>104187</v>
      </c>
      <c r="AC69" s="190">
        <v>61937</v>
      </c>
      <c r="AE69" s="190">
        <v>25592</v>
      </c>
      <c r="AG69" s="190">
        <v>2226877</v>
      </c>
      <c r="AI69" s="190">
        <v>716108</v>
      </c>
      <c r="AK69" s="190">
        <v>9827598</v>
      </c>
    </row>
    <row r="70" spans="1:37">
      <c r="A70" s="73" t="s">
        <v>11</v>
      </c>
      <c r="C70" s="314">
        <v>27461.748048460275</v>
      </c>
      <c r="D70" s="314">
        <v>59.351100154861342</v>
      </c>
      <c r="E70" s="314">
        <v>8668.9008513848639</v>
      </c>
      <c r="F70" s="72">
        <v>36190</v>
      </c>
      <c r="H70" s="314">
        <v>1038327.2519515398</v>
      </c>
      <c r="I70" s="314">
        <v>58036</v>
      </c>
      <c r="J70" s="314">
        <v>1583</v>
      </c>
      <c r="K70" s="314">
        <v>2244.0619808817282</v>
      </c>
      <c r="L70" s="314">
        <v>268151.6860675785</v>
      </c>
      <c r="M70" s="72">
        <v>1368342</v>
      </c>
      <c r="O70" s="314">
        <v>44324.333800593544</v>
      </c>
      <c r="P70" s="314">
        <v>232.33028335284325</v>
      </c>
      <c r="Q70" s="314">
        <v>97109.33591605362</v>
      </c>
      <c r="R70" s="72">
        <v>141666</v>
      </c>
      <c r="T70" s="314">
        <v>30001.666199406453</v>
      </c>
      <c r="U70" s="314">
        <v>157.25663561065448</v>
      </c>
      <c r="V70" s="314">
        <v>65730.077164982897</v>
      </c>
      <c r="W70" s="72">
        <v>95889</v>
      </c>
      <c r="Y70" s="314">
        <v>25725</v>
      </c>
      <c r="AA70" s="314">
        <v>3968</v>
      </c>
      <c r="AC70" s="314">
        <v>13381</v>
      </c>
      <c r="AE70" s="314">
        <v>6370</v>
      </c>
      <c r="AG70" s="314">
        <v>211898</v>
      </c>
      <c r="AI70" s="314">
        <v>22797</v>
      </c>
      <c r="AK70" s="72">
        <v>1926226</v>
      </c>
    </row>
    <row r="71" spans="1:37">
      <c r="A71" s="73" t="s">
        <v>20</v>
      </c>
      <c r="C71" s="314">
        <v>32033.574623329718</v>
      </c>
      <c r="D71" s="314">
        <v>26.230346983589698</v>
      </c>
      <c r="E71" s="314">
        <v>6985.1950296866926</v>
      </c>
      <c r="F71" s="72">
        <v>39045</v>
      </c>
      <c r="H71" s="314">
        <v>1645814.4253766702</v>
      </c>
      <c r="I71" s="314">
        <v>159761</v>
      </c>
      <c r="J71" s="314">
        <v>5025</v>
      </c>
      <c r="K71" s="314">
        <v>1347.6573862221558</v>
      </c>
      <c r="L71" s="314">
        <v>194097.91723710764</v>
      </c>
      <c r="M71" s="72">
        <v>2006046</v>
      </c>
      <c r="O71" s="314">
        <v>142869.81709345637</v>
      </c>
      <c r="P71" s="314">
        <v>271.17926300648833</v>
      </c>
      <c r="Q71" s="314">
        <v>260521.00364353714</v>
      </c>
      <c r="R71" s="72">
        <v>403662</v>
      </c>
      <c r="T71" s="314">
        <v>39478.182906543632</v>
      </c>
      <c r="U71" s="314">
        <v>74.93300378783897</v>
      </c>
      <c r="V71" s="314">
        <v>71987.884089668529</v>
      </c>
      <c r="W71" s="72">
        <v>111541</v>
      </c>
      <c r="Y71" s="314">
        <v>118843</v>
      </c>
      <c r="AA71" s="314">
        <v>36182</v>
      </c>
      <c r="AC71" s="314">
        <v>24635</v>
      </c>
      <c r="AE71" s="314">
        <v>10755</v>
      </c>
      <c r="AG71" s="314">
        <v>939835</v>
      </c>
      <c r="AI71" s="314">
        <v>306458</v>
      </c>
      <c r="AK71" s="72">
        <v>3997002</v>
      </c>
    </row>
    <row r="72" spans="1:37">
      <c r="A72" s="73" t="s">
        <v>24</v>
      </c>
      <c r="C72" s="314">
        <v>21802.163889099309</v>
      </c>
      <c r="D72" s="314">
        <v>25.836110900690983</v>
      </c>
      <c r="E72" s="314">
        <v>0</v>
      </c>
      <c r="F72" s="72">
        <v>21828</v>
      </c>
      <c r="H72" s="314">
        <v>771860.74378834933</v>
      </c>
      <c r="I72" s="314">
        <v>48918</v>
      </c>
      <c r="J72" s="314">
        <v>1361</v>
      </c>
      <c r="K72" s="314">
        <v>974.25621165067423</v>
      </c>
      <c r="L72" s="314">
        <v>0</v>
      </c>
      <c r="M72" s="72">
        <v>823114</v>
      </c>
      <c r="O72" s="314">
        <v>110316.51683052036</v>
      </c>
      <c r="P72" s="314">
        <v>312.04548897809582</v>
      </c>
      <c r="Q72" s="314">
        <v>153007.43768050155</v>
      </c>
      <c r="R72" s="72">
        <v>263636</v>
      </c>
      <c r="T72" s="314">
        <v>22223.483169479645</v>
      </c>
      <c r="U72" s="314">
        <v>62.862188470571709</v>
      </c>
      <c r="V72" s="314">
        <v>30823.654642049783</v>
      </c>
      <c r="W72" s="72">
        <v>53110</v>
      </c>
      <c r="Y72" s="314">
        <v>82259</v>
      </c>
      <c r="AA72" s="314">
        <v>42875</v>
      </c>
      <c r="AC72" s="314">
        <v>13380</v>
      </c>
      <c r="AE72" s="314">
        <v>4161</v>
      </c>
      <c r="AG72" s="314">
        <v>679438</v>
      </c>
      <c r="AI72" s="314">
        <v>263994</v>
      </c>
      <c r="AK72" s="72">
        <v>2247795</v>
      </c>
    </row>
    <row r="73" spans="1:37">
      <c r="A73" s="73" t="s">
        <v>25</v>
      </c>
      <c r="C73" s="314">
        <v>14500.926871600563</v>
      </c>
      <c r="D73" s="314">
        <v>15.449811023077928</v>
      </c>
      <c r="E73" s="314">
        <v>3063.6233173763594</v>
      </c>
      <c r="F73" s="72">
        <v>17580</v>
      </c>
      <c r="H73" s="314">
        <v>660353.07312839944</v>
      </c>
      <c r="I73" s="314">
        <v>54438</v>
      </c>
      <c r="J73" s="314">
        <v>5103</v>
      </c>
      <c r="K73" s="314">
        <v>703.56400516186841</v>
      </c>
      <c r="L73" s="314">
        <v>79972.362866438692</v>
      </c>
      <c r="M73" s="72">
        <v>800570</v>
      </c>
      <c r="O73" s="314">
        <v>73885.015859766281</v>
      </c>
      <c r="P73" s="314">
        <v>158.90895218329388</v>
      </c>
      <c r="Q73" s="314">
        <v>106775.07518805042</v>
      </c>
      <c r="R73" s="72">
        <v>180819</v>
      </c>
      <c r="T73" s="314">
        <v>18633.984140233726</v>
      </c>
      <c r="U73" s="314">
        <v>40.077231631708855</v>
      </c>
      <c r="V73" s="314">
        <v>26928.938628134565</v>
      </c>
      <c r="W73" s="72">
        <v>45603</v>
      </c>
      <c r="Y73" s="314">
        <v>57429</v>
      </c>
      <c r="AA73" s="314">
        <v>21162</v>
      </c>
      <c r="AC73" s="314">
        <v>10541</v>
      </c>
      <c r="AE73" s="314">
        <v>4306</v>
      </c>
      <c r="AG73" s="314">
        <v>395706</v>
      </c>
      <c r="AI73" s="314">
        <v>122859</v>
      </c>
      <c r="AK73" s="72">
        <v>1656575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00"/>
  </sheetPr>
  <dimension ref="A1:AK73"/>
  <sheetViews>
    <sheetView showGridLines="0" workbookViewId="0">
      <pane xSplit="1" topLeftCell="S1" activePane="topRight" state="frozen"/>
      <selection pane="topRight" activeCell="K44" sqref="K44"/>
    </sheetView>
  </sheetViews>
  <sheetFormatPr defaultRowHeight="15"/>
  <cols>
    <col min="1" max="1" width="28.85546875" style="1" customWidth="1"/>
    <col min="2" max="2" width="2.5703125" customWidth="1"/>
    <col min="7" max="7" width="5.5703125" customWidth="1"/>
    <col min="8" max="8" width="10.140625" bestFit="1" customWidth="1"/>
    <col min="12" max="13" width="10.140625" bestFit="1" customWidth="1"/>
    <col min="14" max="14" width="5.140625" customWidth="1"/>
    <col min="19" max="19" width="5.140625" customWidth="1"/>
    <col min="24" max="24" width="5.140625" customWidth="1"/>
    <col min="25" max="25" width="10.28515625" bestFit="1" customWidth="1"/>
    <col min="26" max="26" width="5.140625" customWidth="1"/>
    <col min="27" max="27" width="17.28515625" bestFit="1" customWidth="1"/>
    <col min="28" max="28" width="5.140625" customWidth="1"/>
    <col min="29" max="29" width="8.5703125" bestFit="1" customWidth="1"/>
    <col min="30" max="30" width="5.140625" customWidth="1"/>
    <col min="31" max="31" width="13.140625" bestFit="1" customWidth="1"/>
    <col min="32" max="32" width="5.140625" customWidth="1"/>
    <col min="33" max="33" width="12" bestFit="1" customWidth="1"/>
    <col min="34" max="34" width="5.140625" customWidth="1"/>
    <col min="35" max="35" width="10" bestFit="1" customWidth="1"/>
    <col min="37" max="37" width="11.140625" bestFit="1" customWidth="1"/>
  </cols>
  <sheetData>
    <row r="1" spans="1:35">
      <c r="A1" s="309">
        <v>2020</v>
      </c>
    </row>
    <row r="2" spans="1:35" ht="34.5" customHeight="1">
      <c r="A2" s="352" t="str">
        <f>"% da Frota por tipo de veículo e combustível Junho/"&amp;A1&amp;""</f>
        <v>% da Frota por tipo de veículo e combustível Junho/2020</v>
      </c>
      <c r="C2" s="433" t="s">
        <v>209</v>
      </c>
      <c r="D2" s="433"/>
      <c r="E2" s="433"/>
      <c r="F2" s="433"/>
      <c r="H2" s="433" t="s">
        <v>158</v>
      </c>
      <c r="I2" s="433"/>
      <c r="J2" s="433"/>
      <c r="K2" s="433"/>
      <c r="L2" s="433"/>
      <c r="M2" s="433"/>
      <c r="O2" s="434" t="s">
        <v>210</v>
      </c>
      <c r="P2" s="435"/>
      <c r="Q2" s="435"/>
      <c r="R2" s="436"/>
      <c r="T2" s="434" t="s">
        <v>211</v>
      </c>
      <c r="U2" s="435"/>
      <c r="V2" s="435"/>
      <c r="W2" s="436"/>
      <c r="Y2" s="89" t="s">
        <v>99</v>
      </c>
      <c r="AA2" s="89" t="s">
        <v>212</v>
      </c>
      <c r="AC2" s="89" t="s">
        <v>100</v>
      </c>
      <c r="AE2" s="89" t="s">
        <v>213</v>
      </c>
      <c r="AG2" s="89" t="s">
        <v>98</v>
      </c>
      <c r="AI2" s="89" t="s">
        <v>146</v>
      </c>
    </row>
    <row r="3" spans="1:35" ht="15.75">
      <c r="A3" s="353"/>
      <c r="C3" s="90" t="s">
        <v>151</v>
      </c>
      <c r="D3" s="90" t="s">
        <v>214</v>
      </c>
      <c r="E3" s="90" t="s">
        <v>107</v>
      </c>
      <c r="F3" s="90" t="s">
        <v>215</v>
      </c>
      <c r="H3" s="90" t="s">
        <v>151</v>
      </c>
      <c r="I3" s="90" t="s">
        <v>108</v>
      </c>
      <c r="J3" s="90" t="s">
        <v>81</v>
      </c>
      <c r="K3" s="90" t="s">
        <v>214</v>
      </c>
      <c r="L3" s="90" t="s">
        <v>107</v>
      </c>
      <c r="M3" s="90" t="s">
        <v>215</v>
      </c>
      <c r="O3" s="90" t="s">
        <v>109</v>
      </c>
      <c r="P3" s="90" t="s">
        <v>214</v>
      </c>
      <c r="Q3" s="90" t="s">
        <v>107</v>
      </c>
      <c r="R3" s="90" t="s">
        <v>215</v>
      </c>
      <c r="T3" s="90" t="s">
        <v>109</v>
      </c>
      <c r="U3" s="90" t="s">
        <v>214</v>
      </c>
      <c r="V3" s="90" t="s">
        <v>107</v>
      </c>
      <c r="W3" s="90" t="s">
        <v>215</v>
      </c>
      <c r="Y3" s="90" t="s">
        <v>109</v>
      </c>
      <c r="AA3" s="90" t="s">
        <v>109</v>
      </c>
      <c r="AC3" s="90" t="s">
        <v>109</v>
      </c>
      <c r="AE3" s="90" t="s">
        <v>109</v>
      </c>
      <c r="AG3" s="90" t="s">
        <v>107</v>
      </c>
      <c r="AI3" s="90" t="s">
        <v>107</v>
      </c>
    </row>
    <row r="4" spans="1:35">
      <c r="A4" s="71" t="s">
        <v>37</v>
      </c>
      <c r="C4" s="114"/>
      <c r="D4" s="114"/>
      <c r="E4" s="114"/>
      <c r="F4" s="113"/>
      <c r="H4" s="72"/>
      <c r="I4" s="72"/>
      <c r="J4" s="72"/>
      <c r="K4" s="72"/>
      <c r="L4" s="72"/>
      <c r="M4" s="72"/>
      <c r="O4" s="72"/>
      <c r="P4" s="72"/>
      <c r="Q4" s="72"/>
      <c r="R4" s="72"/>
      <c r="T4" s="72"/>
      <c r="U4" s="72"/>
      <c r="V4" s="72"/>
      <c r="W4" s="72"/>
      <c r="Y4" s="72"/>
      <c r="AA4" s="72"/>
      <c r="AC4" s="72"/>
      <c r="AE4" s="72"/>
      <c r="AG4" s="72"/>
      <c r="AI4" s="72"/>
    </row>
    <row r="5" spans="1:35">
      <c r="A5" s="71" t="s">
        <v>38</v>
      </c>
      <c r="C5" s="114"/>
      <c r="D5" s="114"/>
      <c r="E5" s="114"/>
      <c r="F5" s="113"/>
      <c r="H5" s="72"/>
      <c r="I5" s="72"/>
      <c r="J5" s="72"/>
      <c r="K5" s="72"/>
      <c r="L5" s="72"/>
      <c r="M5" s="72"/>
      <c r="O5" s="72"/>
      <c r="P5" s="72"/>
      <c r="Q5" s="72"/>
      <c r="R5" s="72"/>
      <c r="T5" s="72"/>
      <c r="U5" s="72"/>
      <c r="V5" s="72"/>
      <c r="W5" s="72"/>
      <c r="Y5" s="72"/>
      <c r="AA5" s="72"/>
      <c r="AC5" s="72"/>
      <c r="AE5" s="72"/>
      <c r="AG5" s="72"/>
      <c r="AI5" s="72"/>
    </row>
    <row r="6" spans="1:35">
      <c r="A6" s="73" t="s">
        <v>23</v>
      </c>
      <c r="C6" s="153">
        <f t="shared" ref="C6:C12" si="0">C43/F43</f>
        <v>0.99938194819317638</v>
      </c>
      <c r="D6" s="153">
        <f>D43/F43</f>
        <v>6.1805180682363318E-4</v>
      </c>
      <c r="E6" s="153">
        <f t="shared" ref="E6:E12" si="1">E43/F43</f>
        <v>0</v>
      </c>
      <c r="F6" s="153">
        <f>SUM(C6:E6)</f>
        <v>1</v>
      </c>
      <c r="G6" s="154"/>
      <c r="H6" s="153">
        <f t="shared" ref="H6:H12" si="2">H43/M43</f>
        <v>0.96037987008190107</v>
      </c>
      <c r="I6" s="153">
        <f t="shared" ref="I6:I12" si="3">I43/M43</f>
        <v>3.8830687490627076E-2</v>
      </c>
      <c r="J6" s="153">
        <f t="shared" ref="J6:J12" si="4">J43/M43</f>
        <v>1.7139062064828501E-4</v>
      </c>
      <c r="K6" s="153">
        <f>K43/M43</f>
        <v>6.1805180682353961E-4</v>
      </c>
      <c r="L6" s="153">
        <f>L43/M43</f>
        <v>0</v>
      </c>
      <c r="M6" s="153">
        <f>J6+L6+I6+H6+K6</f>
        <v>0.99999999999999989</v>
      </c>
      <c r="N6" s="154"/>
      <c r="O6" s="153">
        <f>O43/R43</f>
        <v>0.5198632416568334</v>
      </c>
      <c r="P6" s="153">
        <f>P43/R43</f>
        <v>6.1805180682355859E-4</v>
      </c>
      <c r="Q6" s="153">
        <f>Q43/R43</f>
        <v>0.47951870653634304</v>
      </c>
      <c r="R6" s="153">
        <f>O6+Q6+P6</f>
        <v>1</v>
      </c>
      <c r="S6" s="154"/>
      <c r="T6" s="153">
        <f>T43/W43</f>
        <v>0.5198632416568334</v>
      </c>
      <c r="U6" s="153">
        <f>U43/W43</f>
        <v>6.1805180682352476E-4</v>
      </c>
      <c r="V6" s="153">
        <f>V43/W43</f>
        <v>0.47951870653634304</v>
      </c>
      <c r="W6" s="153">
        <f>T6+V6+U6</f>
        <v>1</v>
      </c>
      <c r="X6" s="154"/>
      <c r="Y6" s="153">
        <f>Y43/Y43</f>
        <v>1</v>
      </c>
      <c r="Z6" s="154"/>
      <c r="AA6" s="153">
        <f>AA43/AA43</f>
        <v>1</v>
      </c>
      <c r="AB6" s="154"/>
      <c r="AC6" s="153">
        <f t="shared" ref="AC6:AC12" si="5">AC43/AC43</f>
        <v>1</v>
      </c>
      <c r="AD6" s="154"/>
      <c r="AE6" s="153">
        <f t="shared" ref="AE6:AE12" si="6">AE43/AE43</f>
        <v>1</v>
      </c>
      <c r="AF6" s="154"/>
      <c r="AG6" s="153">
        <f t="shared" ref="AG6:AG12" si="7">AG43/AG43</f>
        <v>1</v>
      </c>
      <c r="AH6" s="154"/>
      <c r="AI6" s="153">
        <f t="shared" ref="AI6:AI12" si="8">AI43/AI43</f>
        <v>1</v>
      </c>
    </row>
    <row r="7" spans="1:35">
      <c r="A7" s="73" t="s">
        <v>15</v>
      </c>
      <c r="C7" s="153">
        <f t="shared" si="0"/>
        <v>0.99957961925515393</v>
      </c>
      <c r="D7" s="153">
        <f t="shared" ref="D7:D36" si="9">D44/F44</f>
        <v>4.2038074484611256E-4</v>
      </c>
      <c r="E7" s="153">
        <f t="shared" si="1"/>
        <v>0</v>
      </c>
      <c r="F7" s="153">
        <f t="shared" ref="F7:F12" si="10">SUM(C7:E7)</f>
        <v>1</v>
      </c>
      <c r="G7" s="154"/>
      <c r="H7" s="153">
        <f t="shared" si="2"/>
        <v>0.98284029729494848</v>
      </c>
      <c r="I7" s="153">
        <f t="shared" si="3"/>
        <v>1.6533369947024566E-2</v>
      </c>
      <c r="J7" s="153">
        <f t="shared" si="4"/>
        <v>2.0595201318092884E-4</v>
      </c>
      <c r="K7" s="153">
        <f t="shared" ref="K7:K36" si="11">K44/M44</f>
        <v>4.2038074484600327E-4</v>
      </c>
      <c r="L7" s="153">
        <f t="shared" ref="L7:L36" si="12">L44/M44</f>
        <v>0</v>
      </c>
      <c r="M7" s="153">
        <f t="shared" ref="M7:M12" si="13">J7+L7+I7+H7+K7</f>
        <v>0.99999999999999989</v>
      </c>
      <c r="N7" s="154"/>
      <c r="O7" s="153">
        <f>O44/R44</f>
        <v>0.2776056689100167</v>
      </c>
      <c r="P7" s="153">
        <f t="shared" ref="P7:P36" si="14">P44/R44</f>
        <v>4.2038074484609012E-4</v>
      </c>
      <c r="Q7" s="153">
        <f t="shared" ref="Q7:Q36" si="15">Q44/R44</f>
        <v>0.72197395034513723</v>
      </c>
      <c r="R7" s="153">
        <f t="shared" ref="R7:R36" si="16">O7+Q7+P7</f>
        <v>1</v>
      </c>
      <c r="S7" s="154"/>
      <c r="T7" s="153">
        <f t="shared" ref="T7:T36" si="17">T44/W44</f>
        <v>0.2776056689100167</v>
      </c>
      <c r="U7" s="153">
        <f t="shared" ref="U7:U36" si="18">U44/W44</f>
        <v>4.2038074484612812E-4</v>
      </c>
      <c r="V7" s="153">
        <f t="shared" ref="V7:V36" si="19">V44/W44</f>
        <v>0.72197395034513712</v>
      </c>
      <c r="W7" s="153">
        <f t="shared" ref="W7:W36" si="20">T7+V7+U7</f>
        <v>1</v>
      </c>
      <c r="X7" s="154"/>
      <c r="Y7" s="153">
        <f t="shared" ref="Y7:AA36" si="21">Y44/Y44</f>
        <v>1</v>
      </c>
      <c r="Z7" s="154"/>
      <c r="AA7" s="153">
        <f t="shared" si="21"/>
        <v>1</v>
      </c>
      <c r="AB7" s="154"/>
      <c r="AC7" s="153">
        <f t="shared" si="5"/>
        <v>1</v>
      </c>
      <c r="AD7" s="154"/>
      <c r="AE7" s="153">
        <f t="shared" si="6"/>
        <v>1</v>
      </c>
      <c r="AF7" s="154"/>
      <c r="AG7" s="153">
        <f t="shared" si="7"/>
        <v>1</v>
      </c>
      <c r="AH7" s="154"/>
      <c r="AI7" s="153">
        <f t="shared" si="8"/>
        <v>1</v>
      </c>
    </row>
    <row r="8" spans="1:35">
      <c r="A8" s="73" t="s">
        <v>16</v>
      </c>
      <c r="C8" s="153">
        <f t="shared" si="0"/>
        <v>0.99952720928868832</v>
      </c>
      <c r="D8" s="153">
        <f t="shared" si="9"/>
        <v>4.7279071131172096E-4</v>
      </c>
      <c r="E8" s="153">
        <f t="shared" si="1"/>
        <v>0</v>
      </c>
      <c r="F8" s="153">
        <f t="shared" si="10"/>
        <v>1</v>
      </c>
      <c r="G8" s="154"/>
      <c r="H8" s="153">
        <f t="shared" si="2"/>
        <v>0.95526712217268639</v>
      </c>
      <c r="I8" s="153">
        <f t="shared" si="3"/>
        <v>3.8676830200213966E-2</v>
      </c>
      <c r="J8" s="153">
        <f t="shared" si="4"/>
        <v>5.5832569157878648E-3</v>
      </c>
      <c r="K8" s="153">
        <f t="shared" si="11"/>
        <v>4.7279071131177029E-4</v>
      </c>
      <c r="L8" s="153">
        <f t="shared" si="12"/>
        <v>0</v>
      </c>
      <c r="M8" s="153">
        <f t="shared" si="13"/>
        <v>1</v>
      </c>
      <c r="N8" s="154"/>
      <c r="O8" s="153">
        <f t="shared" ref="O8:O36" si="22">O45/R45</f>
        <v>0.27697144224501419</v>
      </c>
      <c r="P8" s="153">
        <f t="shared" si="14"/>
        <v>4.7279071131185008E-4</v>
      </c>
      <c r="Q8" s="153">
        <f t="shared" si="15"/>
        <v>0.72255576704367397</v>
      </c>
      <c r="R8" s="153">
        <f t="shared" si="16"/>
        <v>1</v>
      </c>
      <c r="S8" s="154"/>
      <c r="T8" s="153">
        <f t="shared" si="17"/>
        <v>0.27697144224501419</v>
      </c>
      <c r="U8" s="153">
        <f t="shared" si="18"/>
        <v>4.7279071131178763E-4</v>
      </c>
      <c r="V8" s="153">
        <f t="shared" si="19"/>
        <v>0.72255576704367397</v>
      </c>
      <c r="W8" s="153">
        <f t="shared" si="20"/>
        <v>1</v>
      </c>
      <c r="X8" s="154"/>
      <c r="Y8" s="153">
        <f t="shared" si="21"/>
        <v>1</v>
      </c>
      <c r="Z8" s="154"/>
      <c r="AA8" s="153">
        <f t="shared" si="21"/>
        <v>1</v>
      </c>
      <c r="AB8" s="154"/>
      <c r="AC8" s="153">
        <f t="shared" si="5"/>
        <v>1</v>
      </c>
      <c r="AD8" s="154"/>
      <c r="AE8" s="153">
        <f t="shared" si="6"/>
        <v>1</v>
      </c>
      <c r="AF8" s="154"/>
      <c r="AG8" s="153">
        <f t="shared" si="7"/>
        <v>1</v>
      </c>
      <c r="AH8" s="154"/>
      <c r="AI8" s="153">
        <f t="shared" si="8"/>
        <v>1</v>
      </c>
    </row>
    <row r="9" spans="1:35">
      <c r="A9" s="73" t="s">
        <v>28</v>
      </c>
      <c r="C9" s="153">
        <f t="shared" si="0"/>
        <v>0.99952746165837791</v>
      </c>
      <c r="D9" s="153">
        <f t="shared" si="9"/>
        <v>4.7253834162211178E-4</v>
      </c>
      <c r="E9" s="153">
        <f t="shared" si="1"/>
        <v>0</v>
      </c>
      <c r="F9" s="153">
        <f t="shared" si="10"/>
        <v>1</v>
      </c>
      <c r="G9" s="154"/>
      <c r="H9" s="153">
        <f t="shared" si="2"/>
        <v>0.96170787816689918</v>
      </c>
      <c r="I9" s="153">
        <f t="shared" si="3"/>
        <v>3.7174038838455173E-2</v>
      </c>
      <c r="J9" s="153">
        <f t="shared" si="4"/>
        <v>6.4554465302363783E-4</v>
      </c>
      <c r="K9" s="153">
        <f t="shared" si="11"/>
        <v>4.72538341621973E-4</v>
      </c>
      <c r="L9" s="153">
        <f t="shared" si="12"/>
        <v>0</v>
      </c>
      <c r="M9" s="153">
        <f t="shared" si="13"/>
        <v>1</v>
      </c>
      <c r="N9" s="154"/>
      <c r="O9" s="153">
        <f t="shared" si="22"/>
        <v>0.4754724509059769</v>
      </c>
      <c r="P9" s="153">
        <f t="shared" si="14"/>
        <v>4.7253834162197945E-4</v>
      </c>
      <c r="Q9" s="153">
        <f t="shared" si="15"/>
        <v>0.52405501075240113</v>
      </c>
      <c r="R9" s="153">
        <f t="shared" si="16"/>
        <v>1</v>
      </c>
      <c r="S9" s="154"/>
      <c r="T9" s="153">
        <f t="shared" si="17"/>
        <v>0.47547245090597684</v>
      </c>
      <c r="U9" s="153">
        <f t="shared" si="18"/>
        <v>4.7253834162198623E-4</v>
      </c>
      <c r="V9" s="153">
        <f t="shared" si="19"/>
        <v>0.52405501075240113</v>
      </c>
      <c r="W9" s="153">
        <f t="shared" si="20"/>
        <v>1</v>
      </c>
      <c r="X9" s="154"/>
      <c r="Y9" s="153">
        <f t="shared" si="21"/>
        <v>1</v>
      </c>
      <c r="Z9" s="154"/>
      <c r="AA9" s="153">
        <f t="shared" si="21"/>
        <v>1</v>
      </c>
      <c r="AB9" s="154"/>
      <c r="AC9" s="153">
        <f t="shared" si="5"/>
        <v>1</v>
      </c>
      <c r="AD9" s="154"/>
      <c r="AE9" s="153">
        <f t="shared" si="6"/>
        <v>1</v>
      </c>
      <c r="AF9" s="154"/>
      <c r="AG9" s="153">
        <f t="shared" si="7"/>
        <v>1</v>
      </c>
      <c r="AH9" s="154"/>
      <c r="AI9" s="153">
        <f t="shared" si="8"/>
        <v>1</v>
      </c>
    </row>
    <row r="10" spans="1:35">
      <c r="A10" s="73" t="s">
        <v>19</v>
      </c>
      <c r="C10" s="153">
        <f t="shared" si="0"/>
        <v>0.999602754859789</v>
      </c>
      <c r="D10" s="153">
        <f t="shared" si="9"/>
        <v>3.9724514021101555E-4</v>
      </c>
      <c r="E10" s="153">
        <f t="shared" si="1"/>
        <v>0</v>
      </c>
      <c r="F10" s="153">
        <f t="shared" si="10"/>
        <v>1</v>
      </c>
      <c r="G10" s="154"/>
      <c r="H10" s="153">
        <f t="shared" si="2"/>
        <v>0.9648794341806789</v>
      </c>
      <c r="I10" s="153">
        <f t="shared" si="3"/>
        <v>3.4439918802066857E-2</v>
      </c>
      <c r="J10" s="153">
        <f t="shared" si="4"/>
        <v>2.8340187704312982E-4</v>
      </c>
      <c r="K10" s="153">
        <f t="shared" si="11"/>
        <v>3.9724514021112495E-4</v>
      </c>
      <c r="L10" s="153">
        <f t="shared" si="12"/>
        <v>0</v>
      </c>
      <c r="M10" s="153">
        <f t="shared" si="13"/>
        <v>1</v>
      </c>
      <c r="N10" s="154"/>
      <c r="O10" s="153">
        <f t="shared" si="22"/>
        <v>0.46190577701982521</v>
      </c>
      <c r="P10" s="153">
        <f t="shared" si="14"/>
        <v>3.9724514021114777E-4</v>
      </c>
      <c r="Q10" s="153">
        <f t="shared" si="15"/>
        <v>0.53769697783996362</v>
      </c>
      <c r="R10" s="153">
        <f t="shared" si="16"/>
        <v>0.99999999999999989</v>
      </c>
      <c r="S10" s="154"/>
      <c r="T10" s="153">
        <f t="shared" si="17"/>
        <v>0.46190577701982516</v>
      </c>
      <c r="U10" s="153">
        <f t="shared" si="18"/>
        <v>3.9724514021113812E-4</v>
      </c>
      <c r="V10" s="153">
        <f t="shared" si="19"/>
        <v>0.53769697783996373</v>
      </c>
      <c r="W10" s="153">
        <f t="shared" si="20"/>
        <v>1</v>
      </c>
      <c r="X10" s="154"/>
      <c r="Y10" s="153">
        <f t="shared" si="21"/>
        <v>1</v>
      </c>
      <c r="Z10" s="154"/>
      <c r="AA10" s="153">
        <f t="shared" si="21"/>
        <v>1</v>
      </c>
      <c r="AB10" s="154"/>
      <c r="AC10" s="153">
        <f t="shared" si="5"/>
        <v>1</v>
      </c>
      <c r="AD10" s="154"/>
      <c r="AE10" s="153">
        <f t="shared" si="6"/>
        <v>1</v>
      </c>
      <c r="AF10" s="154"/>
      <c r="AG10" s="153">
        <f t="shared" si="7"/>
        <v>1</v>
      </c>
      <c r="AH10" s="154"/>
      <c r="AI10" s="153">
        <f t="shared" si="8"/>
        <v>1</v>
      </c>
    </row>
    <row r="11" spans="1:35">
      <c r="A11" s="73" t="s">
        <v>17</v>
      </c>
      <c r="C11" s="153">
        <f t="shared" si="0"/>
        <v>0.99958971904301963</v>
      </c>
      <c r="D11" s="153">
        <f t="shared" si="9"/>
        <v>4.1028095698035196E-4</v>
      </c>
      <c r="E11" s="153">
        <f t="shared" si="1"/>
        <v>0</v>
      </c>
      <c r="F11" s="153">
        <f t="shared" si="10"/>
        <v>1</v>
      </c>
      <c r="G11" s="154"/>
      <c r="H11" s="153">
        <f t="shared" si="2"/>
        <v>0.98085814277963335</v>
      </c>
      <c r="I11" s="153">
        <f t="shared" si="3"/>
        <v>1.805992611848406E-2</v>
      </c>
      <c r="J11" s="153">
        <f t="shared" si="4"/>
        <v>6.7165014490229978E-4</v>
      </c>
      <c r="K11" s="153">
        <f t="shared" si="11"/>
        <v>4.1028095698026062E-4</v>
      </c>
      <c r="L11" s="153">
        <f t="shared" si="12"/>
        <v>0</v>
      </c>
      <c r="M11" s="153">
        <f t="shared" si="13"/>
        <v>1</v>
      </c>
      <c r="N11" s="154"/>
      <c r="O11" s="153">
        <f t="shared" si="22"/>
        <v>0.37294114300344211</v>
      </c>
      <c r="P11" s="153">
        <f t="shared" si="14"/>
        <v>4.1028095698038546E-4</v>
      </c>
      <c r="Q11" s="153">
        <f t="shared" si="15"/>
        <v>0.62664857603957758</v>
      </c>
      <c r="R11" s="153">
        <f t="shared" si="16"/>
        <v>1</v>
      </c>
      <c r="S11" s="154"/>
      <c r="T11" s="153">
        <f t="shared" si="17"/>
        <v>0.37294114300344211</v>
      </c>
      <c r="U11" s="153">
        <f t="shared" si="18"/>
        <v>4.1028095698025384E-4</v>
      </c>
      <c r="V11" s="153">
        <f t="shared" si="19"/>
        <v>0.62664857603957758</v>
      </c>
      <c r="W11" s="153">
        <f t="shared" si="20"/>
        <v>0.99999999999999989</v>
      </c>
      <c r="X11" s="154"/>
      <c r="Y11" s="153">
        <f t="shared" si="21"/>
        <v>1</v>
      </c>
      <c r="Z11" s="154"/>
      <c r="AA11" s="153">
        <f t="shared" si="21"/>
        <v>1</v>
      </c>
      <c r="AB11" s="154"/>
      <c r="AC11" s="153">
        <f t="shared" si="5"/>
        <v>1</v>
      </c>
      <c r="AD11" s="154"/>
      <c r="AE11" s="153">
        <f t="shared" si="6"/>
        <v>1</v>
      </c>
      <c r="AF11" s="154"/>
      <c r="AG11" s="153">
        <f t="shared" si="7"/>
        <v>1</v>
      </c>
      <c r="AH11" s="154"/>
      <c r="AI11" s="153">
        <f t="shared" si="8"/>
        <v>1</v>
      </c>
    </row>
    <row r="12" spans="1:35">
      <c r="A12" s="73" t="s">
        <v>29</v>
      </c>
      <c r="C12" s="153">
        <f t="shared" si="0"/>
        <v>0.99960304958729751</v>
      </c>
      <c r="D12" s="153">
        <f t="shared" si="9"/>
        <v>3.9695041270250528E-4</v>
      </c>
      <c r="E12" s="153">
        <f t="shared" si="1"/>
        <v>0</v>
      </c>
      <c r="F12" s="153">
        <f t="shared" si="10"/>
        <v>1</v>
      </c>
      <c r="G12" s="154"/>
      <c r="H12" s="153">
        <f t="shared" si="2"/>
        <v>0.95037748006322198</v>
      </c>
      <c r="I12" s="153">
        <f t="shared" si="3"/>
        <v>4.7933032614723564E-2</v>
      </c>
      <c r="J12" s="153">
        <f t="shared" si="4"/>
        <v>1.2925369093521159E-3</v>
      </c>
      <c r="K12" s="153">
        <f t="shared" si="11"/>
        <v>3.9695041270236255E-4</v>
      </c>
      <c r="L12" s="153">
        <f t="shared" si="12"/>
        <v>0</v>
      </c>
      <c r="M12" s="153">
        <f t="shared" si="13"/>
        <v>1</v>
      </c>
      <c r="N12" s="154"/>
      <c r="O12" s="153">
        <f t="shared" si="22"/>
        <v>0.49261312824181713</v>
      </c>
      <c r="P12" s="153">
        <f t="shared" si="14"/>
        <v>3.9695041270245058E-4</v>
      </c>
      <c r="Q12" s="153">
        <f t="shared" si="15"/>
        <v>0.50698992134548038</v>
      </c>
      <c r="R12" s="153">
        <f t="shared" si="16"/>
        <v>1</v>
      </c>
      <c r="S12" s="154"/>
      <c r="T12" s="153">
        <f t="shared" si="17"/>
        <v>0.49261312824181719</v>
      </c>
      <c r="U12" s="153">
        <f t="shared" si="18"/>
        <v>3.9695041270236271E-4</v>
      </c>
      <c r="V12" s="153">
        <f t="shared" si="19"/>
        <v>0.50698992134548038</v>
      </c>
      <c r="W12" s="153">
        <f t="shared" si="20"/>
        <v>1</v>
      </c>
      <c r="X12" s="154"/>
      <c r="Y12" s="153">
        <f t="shared" si="21"/>
        <v>1</v>
      </c>
      <c r="Z12" s="154"/>
      <c r="AA12" s="153">
        <f t="shared" si="21"/>
        <v>1</v>
      </c>
      <c r="AB12" s="154"/>
      <c r="AC12" s="153">
        <f t="shared" si="5"/>
        <v>1</v>
      </c>
      <c r="AD12" s="154"/>
      <c r="AE12" s="153">
        <f t="shared" si="6"/>
        <v>1</v>
      </c>
      <c r="AF12" s="154"/>
      <c r="AG12" s="153">
        <f t="shared" si="7"/>
        <v>1</v>
      </c>
      <c r="AH12" s="154"/>
      <c r="AI12" s="153">
        <f t="shared" si="8"/>
        <v>1</v>
      </c>
    </row>
    <row r="13" spans="1:35">
      <c r="A13" s="71" t="s">
        <v>39</v>
      </c>
      <c r="C13" s="155"/>
      <c r="D13" s="155"/>
      <c r="E13" s="155"/>
      <c r="F13" s="153"/>
      <c r="G13" s="154"/>
      <c r="H13" s="153"/>
      <c r="I13" s="153"/>
      <c r="J13" s="153"/>
      <c r="K13" s="153"/>
      <c r="L13" s="153"/>
      <c r="M13" s="153"/>
      <c r="N13" s="154"/>
      <c r="O13" s="155"/>
      <c r="P13" s="153"/>
      <c r="Q13" s="155"/>
      <c r="R13" s="153"/>
      <c r="S13" s="154"/>
      <c r="T13" s="155"/>
      <c r="U13" s="153"/>
      <c r="V13" s="153"/>
      <c r="W13" s="153"/>
      <c r="X13" s="154"/>
      <c r="Y13" s="155"/>
      <c r="Z13" s="154"/>
      <c r="AA13" s="155"/>
      <c r="AB13" s="154"/>
      <c r="AC13" s="155"/>
      <c r="AD13" s="154"/>
      <c r="AE13" s="155"/>
      <c r="AF13" s="154"/>
      <c r="AG13" s="155"/>
      <c r="AH13" s="154"/>
      <c r="AI13" s="155"/>
    </row>
    <row r="14" spans="1:35">
      <c r="A14" s="73" t="s">
        <v>35</v>
      </c>
      <c r="C14" s="153">
        <f t="shared" ref="C14:C22" si="23">C51/F51</f>
        <v>0.99970850939791245</v>
      </c>
      <c r="D14" s="153">
        <f t="shared" si="9"/>
        <v>2.9149060208760643E-4</v>
      </c>
      <c r="E14" s="153">
        <f t="shared" ref="E14:E22" si="24">E51/F51</f>
        <v>0</v>
      </c>
      <c r="F14" s="153">
        <f t="shared" ref="F14:F22" si="25">SUM(C14:E14)</f>
        <v>1</v>
      </c>
      <c r="G14" s="154"/>
      <c r="H14" s="153">
        <f t="shared" ref="H14:H22" si="26">H51/M51</f>
        <v>0.87523054261868627</v>
      </c>
      <c r="I14" s="153">
        <f t="shared" ref="I14:I22" si="27">I51/M51</f>
        <v>6.3651234470497892E-2</v>
      </c>
      <c r="J14" s="153">
        <f t="shared" ref="J14:J22" si="28">J51/M51</f>
        <v>6.0826732308728079E-2</v>
      </c>
      <c r="K14" s="153">
        <f t="shared" si="11"/>
        <v>2.9149060208773426E-4</v>
      </c>
      <c r="L14" s="153">
        <f t="shared" si="12"/>
        <v>0</v>
      </c>
      <c r="M14" s="153">
        <f t="shared" ref="M14:M36" si="29">J14+L14+I14+H14+K14</f>
        <v>1</v>
      </c>
      <c r="N14" s="154"/>
      <c r="O14" s="153">
        <f t="shared" si="22"/>
        <v>0.35944633493587802</v>
      </c>
      <c r="P14" s="153">
        <f t="shared" si="14"/>
        <v>2.9149060208770179E-4</v>
      </c>
      <c r="Q14" s="153">
        <f t="shared" si="15"/>
        <v>0.64026217446203426</v>
      </c>
      <c r="R14" s="153">
        <f t="shared" si="16"/>
        <v>1</v>
      </c>
      <c r="S14" s="154"/>
      <c r="T14" s="153">
        <f t="shared" si="17"/>
        <v>0.35944633493587813</v>
      </c>
      <c r="U14" s="153">
        <f t="shared" si="18"/>
        <v>2.9149060208766102E-4</v>
      </c>
      <c r="V14" s="153">
        <f t="shared" si="19"/>
        <v>0.64026217446203426</v>
      </c>
      <c r="W14" s="153">
        <f t="shared" si="20"/>
        <v>1</v>
      </c>
      <c r="X14" s="154"/>
      <c r="Y14" s="153">
        <f t="shared" si="21"/>
        <v>1</v>
      </c>
      <c r="Z14" s="154"/>
      <c r="AA14" s="153">
        <f t="shared" si="21"/>
        <v>1</v>
      </c>
      <c r="AB14" s="154"/>
      <c r="AC14" s="153">
        <f t="shared" ref="AC14:AC22" si="30">AC51/AC51</f>
        <v>1</v>
      </c>
      <c r="AD14" s="154"/>
      <c r="AE14" s="153">
        <f t="shared" ref="AE14:AE22" si="31">AE51/AE51</f>
        <v>1</v>
      </c>
      <c r="AF14" s="154"/>
      <c r="AG14" s="153">
        <f t="shared" ref="AG14:AG22" si="32">AG51/AG51</f>
        <v>1</v>
      </c>
      <c r="AH14" s="154"/>
      <c r="AI14" s="153">
        <f t="shared" ref="AI14:AI22" si="33">AI51/AI51</f>
        <v>1</v>
      </c>
    </row>
    <row r="15" spans="1:35">
      <c r="A15" s="73" t="s">
        <v>31</v>
      </c>
      <c r="C15" s="153">
        <f t="shared" si="23"/>
        <v>0.93830305125889846</v>
      </c>
      <c r="D15" s="153">
        <f t="shared" si="9"/>
        <v>5.2318551668178461E-4</v>
      </c>
      <c r="E15" s="153">
        <f t="shared" si="24"/>
        <v>6.1173763224419739E-2</v>
      </c>
      <c r="F15" s="153">
        <f t="shared" si="25"/>
        <v>0.99999999999999989</v>
      </c>
      <c r="G15" s="154"/>
      <c r="H15" s="153">
        <f t="shared" si="26"/>
        <v>0.91576459900633966</v>
      </c>
      <c r="I15" s="153">
        <f t="shared" si="27"/>
        <v>5.1699729146165038E-2</v>
      </c>
      <c r="J15" s="153">
        <f t="shared" si="28"/>
        <v>3.2012486330813418E-2</v>
      </c>
      <c r="K15" s="153">
        <f t="shared" si="11"/>
        <v>5.2318551668185075E-4</v>
      </c>
      <c r="L15" s="153">
        <f t="shared" si="12"/>
        <v>0</v>
      </c>
      <c r="M15" s="153">
        <f t="shared" si="29"/>
        <v>1</v>
      </c>
      <c r="N15" s="154"/>
      <c r="O15" s="153">
        <f t="shared" si="22"/>
        <v>0.30705615243644929</v>
      </c>
      <c r="P15" s="153">
        <f t="shared" si="14"/>
        <v>5.2318551668193043E-4</v>
      </c>
      <c r="Q15" s="153">
        <f t="shared" si="15"/>
        <v>0.6924206620468687</v>
      </c>
      <c r="R15" s="153">
        <f t="shared" si="16"/>
        <v>0.99999999999999989</v>
      </c>
      <c r="S15" s="154"/>
      <c r="T15" s="153">
        <f t="shared" si="17"/>
        <v>0.30705615243644929</v>
      </c>
      <c r="U15" s="153">
        <f t="shared" si="18"/>
        <v>5.2318551668191461E-4</v>
      </c>
      <c r="V15" s="153">
        <f t="shared" si="19"/>
        <v>0.69242066204686881</v>
      </c>
      <c r="W15" s="153">
        <f t="shared" si="20"/>
        <v>1</v>
      </c>
      <c r="X15" s="154"/>
      <c r="Y15" s="153">
        <f t="shared" si="21"/>
        <v>1</v>
      </c>
      <c r="Z15" s="154"/>
      <c r="AA15" s="153">
        <f t="shared" si="21"/>
        <v>1</v>
      </c>
      <c r="AB15" s="154"/>
      <c r="AC15" s="153">
        <f t="shared" si="30"/>
        <v>1</v>
      </c>
      <c r="AD15" s="154"/>
      <c r="AE15" s="153">
        <f t="shared" si="31"/>
        <v>1</v>
      </c>
      <c r="AF15" s="154"/>
      <c r="AG15" s="153">
        <f t="shared" si="32"/>
        <v>1</v>
      </c>
      <c r="AH15" s="154"/>
      <c r="AI15" s="153">
        <f t="shared" si="33"/>
        <v>1</v>
      </c>
    </row>
    <row r="16" spans="1:35">
      <c r="A16" s="73" t="s">
        <v>27</v>
      </c>
      <c r="C16" s="153">
        <f t="shared" si="23"/>
        <v>0.99959482564634883</v>
      </c>
      <c r="D16" s="153">
        <f t="shared" si="9"/>
        <v>4.0517435365117882E-4</v>
      </c>
      <c r="E16" s="153">
        <f t="shared" si="24"/>
        <v>0</v>
      </c>
      <c r="F16" s="153">
        <f t="shared" si="25"/>
        <v>1</v>
      </c>
      <c r="G16" s="154"/>
      <c r="H16" s="153">
        <f t="shared" si="26"/>
        <v>0.90398948251490008</v>
      </c>
      <c r="I16" s="153">
        <f t="shared" si="27"/>
        <v>5.0494199072812468E-2</v>
      </c>
      <c r="J16" s="153">
        <f t="shared" si="28"/>
        <v>4.5111144058636289E-2</v>
      </c>
      <c r="K16" s="153">
        <f t="shared" si="11"/>
        <v>4.0517435365116159E-4</v>
      </c>
      <c r="L16" s="153">
        <f t="shared" si="12"/>
        <v>0</v>
      </c>
      <c r="M16" s="153">
        <f t="shared" si="29"/>
        <v>1</v>
      </c>
      <c r="N16" s="154"/>
      <c r="O16" s="153">
        <f t="shared" si="22"/>
        <v>0.4867744237731258</v>
      </c>
      <c r="P16" s="153">
        <f t="shared" si="14"/>
        <v>4.0517435365127928E-4</v>
      </c>
      <c r="Q16" s="153">
        <f t="shared" si="15"/>
        <v>0.51282040187322298</v>
      </c>
      <c r="R16" s="153">
        <f t="shared" si="16"/>
        <v>1</v>
      </c>
      <c r="S16" s="154"/>
      <c r="T16" s="153">
        <f t="shared" si="17"/>
        <v>0.48677442377312591</v>
      </c>
      <c r="U16" s="153">
        <f t="shared" si="18"/>
        <v>4.051743536511669E-4</v>
      </c>
      <c r="V16" s="153">
        <f t="shared" si="19"/>
        <v>0.51282040187322298</v>
      </c>
      <c r="W16" s="153">
        <f t="shared" si="20"/>
        <v>1</v>
      </c>
      <c r="X16" s="154"/>
      <c r="Y16" s="153">
        <f t="shared" si="21"/>
        <v>1</v>
      </c>
      <c r="Z16" s="154"/>
      <c r="AA16" s="153">
        <f t="shared" si="21"/>
        <v>1</v>
      </c>
      <c r="AB16" s="154"/>
      <c r="AC16" s="153">
        <f t="shared" si="30"/>
        <v>1</v>
      </c>
      <c r="AD16" s="154"/>
      <c r="AE16" s="153">
        <f t="shared" si="31"/>
        <v>1</v>
      </c>
      <c r="AF16" s="154"/>
      <c r="AG16" s="153">
        <f t="shared" si="32"/>
        <v>1</v>
      </c>
      <c r="AH16" s="154"/>
      <c r="AI16" s="153">
        <f t="shared" si="33"/>
        <v>1</v>
      </c>
    </row>
    <row r="17" spans="1:35">
      <c r="A17" s="73" t="s">
        <v>33</v>
      </c>
      <c r="C17" s="153">
        <f t="shared" si="23"/>
        <v>0.99934229041040445</v>
      </c>
      <c r="D17" s="153">
        <f t="shared" si="9"/>
        <v>6.5770958959552597E-4</v>
      </c>
      <c r="E17" s="153">
        <f t="shared" si="24"/>
        <v>0</v>
      </c>
      <c r="F17" s="153">
        <f t="shared" si="25"/>
        <v>1</v>
      </c>
      <c r="G17" s="154"/>
      <c r="H17" s="153">
        <f t="shared" si="26"/>
        <v>0.96889840755284407</v>
      </c>
      <c r="I17" s="153">
        <f t="shared" si="27"/>
        <v>2.9794906177742247E-2</v>
      </c>
      <c r="J17" s="153">
        <f t="shared" si="28"/>
        <v>6.4897667981811456E-4</v>
      </c>
      <c r="K17" s="153">
        <f t="shared" si="11"/>
        <v>6.5770958959553226E-4</v>
      </c>
      <c r="L17" s="153">
        <f t="shared" si="12"/>
        <v>0</v>
      </c>
      <c r="M17" s="153">
        <f t="shared" si="29"/>
        <v>1</v>
      </c>
      <c r="N17" s="154"/>
      <c r="O17" s="153">
        <f t="shared" si="22"/>
        <v>0.46221427560746581</v>
      </c>
      <c r="P17" s="153">
        <f t="shared" si="14"/>
        <v>6.5770958959550428E-4</v>
      </c>
      <c r="Q17" s="153">
        <f t="shared" si="15"/>
        <v>0.5371280148029387</v>
      </c>
      <c r="R17" s="153">
        <f t="shared" si="16"/>
        <v>1</v>
      </c>
      <c r="S17" s="154"/>
      <c r="T17" s="153">
        <f t="shared" si="17"/>
        <v>0.46221427560746575</v>
      </c>
      <c r="U17" s="153">
        <f t="shared" si="18"/>
        <v>6.5770958959558928E-4</v>
      </c>
      <c r="V17" s="153">
        <f t="shared" si="19"/>
        <v>0.5371280148029387</v>
      </c>
      <c r="W17" s="153">
        <f t="shared" si="20"/>
        <v>1</v>
      </c>
      <c r="X17" s="154"/>
      <c r="Y17" s="153">
        <f t="shared" si="21"/>
        <v>1</v>
      </c>
      <c r="Z17" s="154"/>
      <c r="AA17" s="153">
        <f t="shared" si="21"/>
        <v>1</v>
      </c>
      <c r="AB17" s="154"/>
      <c r="AC17" s="153">
        <f t="shared" si="30"/>
        <v>1</v>
      </c>
      <c r="AD17" s="154"/>
      <c r="AE17" s="153">
        <f t="shared" si="31"/>
        <v>1</v>
      </c>
      <c r="AF17" s="154"/>
      <c r="AG17" s="153">
        <f t="shared" si="32"/>
        <v>1</v>
      </c>
      <c r="AH17" s="154"/>
      <c r="AI17" s="153">
        <f t="shared" si="33"/>
        <v>1</v>
      </c>
    </row>
    <row r="18" spans="1:35">
      <c r="A18" s="73" t="s">
        <v>34</v>
      </c>
      <c r="C18" s="153">
        <f t="shared" si="23"/>
        <v>0.99959394839112858</v>
      </c>
      <c r="D18" s="153">
        <f t="shared" si="9"/>
        <v>4.0605160887146143E-4</v>
      </c>
      <c r="E18" s="153">
        <f t="shared" si="24"/>
        <v>0</v>
      </c>
      <c r="F18" s="153">
        <f t="shared" si="25"/>
        <v>1</v>
      </c>
      <c r="G18" s="154"/>
      <c r="H18" s="153">
        <f t="shared" si="26"/>
        <v>0.90670137759238711</v>
      </c>
      <c r="I18" s="153">
        <f t="shared" si="27"/>
        <v>5.2102184850047112E-2</v>
      </c>
      <c r="J18" s="153">
        <f t="shared" si="28"/>
        <v>4.0790385948694247E-2</v>
      </c>
      <c r="K18" s="153">
        <f t="shared" si="11"/>
        <v>4.0605160887154194E-4</v>
      </c>
      <c r="L18" s="153">
        <f t="shared" si="12"/>
        <v>0</v>
      </c>
      <c r="M18" s="153">
        <f t="shared" si="29"/>
        <v>1</v>
      </c>
      <c r="N18" s="154"/>
      <c r="O18" s="153">
        <f t="shared" si="22"/>
        <v>0.40561073916049711</v>
      </c>
      <c r="P18" s="153">
        <f t="shared" si="14"/>
        <v>4.0605160887157143E-4</v>
      </c>
      <c r="Q18" s="153">
        <f t="shared" si="15"/>
        <v>0.5939832092306313</v>
      </c>
      <c r="R18" s="153">
        <f t="shared" si="16"/>
        <v>1</v>
      </c>
      <c r="S18" s="154"/>
      <c r="T18" s="153">
        <f t="shared" si="17"/>
        <v>0.40561073916049722</v>
      </c>
      <c r="U18" s="153">
        <f t="shared" si="18"/>
        <v>4.0605160887154665E-4</v>
      </c>
      <c r="V18" s="153">
        <f t="shared" si="19"/>
        <v>0.59398320923063119</v>
      </c>
      <c r="W18" s="153">
        <f t="shared" si="20"/>
        <v>1</v>
      </c>
      <c r="X18" s="154"/>
      <c r="Y18" s="153">
        <f t="shared" si="21"/>
        <v>1</v>
      </c>
      <c r="Z18" s="154"/>
      <c r="AA18" s="153">
        <f t="shared" si="21"/>
        <v>1</v>
      </c>
      <c r="AB18" s="154"/>
      <c r="AC18" s="153">
        <f t="shared" si="30"/>
        <v>1</v>
      </c>
      <c r="AD18" s="154"/>
      <c r="AE18" s="153">
        <f t="shared" si="31"/>
        <v>1</v>
      </c>
      <c r="AF18" s="154"/>
      <c r="AG18" s="153">
        <f t="shared" si="32"/>
        <v>1</v>
      </c>
      <c r="AH18" s="154"/>
      <c r="AI18" s="153">
        <f t="shared" si="33"/>
        <v>1</v>
      </c>
    </row>
    <row r="19" spans="1:35">
      <c r="A19" s="73" t="s">
        <v>30</v>
      </c>
      <c r="C19" s="153">
        <f t="shared" si="23"/>
        <v>0.97646400433074598</v>
      </c>
      <c r="D19" s="153">
        <f t="shared" si="9"/>
        <v>6.1918866272233286E-4</v>
      </c>
      <c r="E19" s="153">
        <f t="shared" si="24"/>
        <v>2.2916807006531707E-2</v>
      </c>
      <c r="F19" s="153">
        <f t="shared" si="25"/>
        <v>1</v>
      </c>
      <c r="G19" s="154"/>
      <c r="H19" s="153">
        <f t="shared" si="26"/>
        <v>0.87780419935459242</v>
      </c>
      <c r="I19" s="153">
        <f t="shared" si="27"/>
        <v>6.9888463120102745E-2</v>
      </c>
      <c r="J19" s="153">
        <f t="shared" si="28"/>
        <v>5.1688148862582606E-2</v>
      </c>
      <c r="K19" s="153">
        <f t="shared" si="11"/>
        <v>6.1918866272221457E-4</v>
      </c>
      <c r="L19" s="153">
        <f t="shared" si="12"/>
        <v>0</v>
      </c>
      <c r="M19" s="153">
        <f t="shared" si="29"/>
        <v>1</v>
      </c>
      <c r="N19" s="154"/>
      <c r="O19" s="153">
        <f t="shared" si="22"/>
        <v>0.33985785318589024</v>
      </c>
      <c r="P19" s="153">
        <f t="shared" si="14"/>
        <v>6.1918866272222498E-4</v>
      </c>
      <c r="Q19" s="153">
        <f t="shared" si="15"/>
        <v>0.65952295815138751</v>
      </c>
      <c r="R19" s="153">
        <f t="shared" si="16"/>
        <v>1</v>
      </c>
      <c r="S19" s="154"/>
      <c r="T19" s="153">
        <f t="shared" si="17"/>
        <v>0.33985785318589024</v>
      </c>
      <c r="U19" s="153">
        <f t="shared" si="18"/>
        <v>6.1918866272226802E-4</v>
      </c>
      <c r="V19" s="153">
        <f t="shared" si="19"/>
        <v>0.65952295815138751</v>
      </c>
      <c r="W19" s="153">
        <f t="shared" si="20"/>
        <v>1</v>
      </c>
      <c r="X19" s="154"/>
      <c r="Y19" s="153">
        <f t="shared" si="21"/>
        <v>1</v>
      </c>
      <c r="Z19" s="154"/>
      <c r="AA19" s="153">
        <f t="shared" si="21"/>
        <v>1</v>
      </c>
      <c r="AB19" s="154"/>
      <c r="AC19" s="153">
        <f t="shared" si="30"/>
        <v>1</v>
      </c>
      <c r="AD19" s="154"/>
      <c r="AE19" s="153">
        <f t="shared" si="31"/>
        <v>1</v>
      </c>
      <c r="AF19" s="154"/>
      <c r="AG19" s="153">
        <f t="shared" si="32"/>
        <v>1</v>
      </c>
      <c r="AH19" s="154"/>
      <c r="AI19" s="153">
        <f t="shared" si="33"/>
        <v>1</v>
      </c>
    </row>
    <row r="20" spans="1:35">
      <c r="A20" s="73" t="s">
        <v>36</v>
      </c>
      <c r="C20" s="153">
        <f t="shared" si="23"/>
        <v>0.99953290828644359</v>
      </c>
      <c r="D20" s="153">
        <f t="shared" si="9"/>
        <v>4.670917135564522E-4</v>
      </c>
      <c r="E20" s="153">
        <f t="shared" si="24"/>
        <v>0</v>
      </c>
      <c r="F20" s="153">
        <f t="shared" si="25"/>
        <v>1</v>
      </c>
      <c r="G20" s="154"/>
      <c r="H20" s="153">
        <f t="shared" si="26"/>
        <v>0.94913911316408561</v>
      </c>
      <c r="I20" s="153">
        <f t="shared" si="27"/>
        <v>4.8414401650189086E-2</v>
      </c>
      <c r="J20" s="153">
        <f t="shared" si="28"/>
        <v>1.979393472168686E-3</v>
      </c>
      <c r="K20" s="153">
        <f t="shared" si="11"/>
        <v>4.6709171355656761E-4</v>
      </c>
      <c r="L20" s="153">
        <f t="shared" si="12"/>
        <v>0</v>
      </c>
      <c r="M20" s="153">
        <f t="shared" si="29"/>
        <v>0.99999999999999989</v>
      </c>
      <c r="N20" s="154"/>
      <c r="O20" s="153">
        <f t="shared" si="22"/>
        <v>0.48928487527298986</v>
      </c>
      <c r="P20" s="153">
        <f t="shared" si="14"/>
        <v>4.6709171355648017E-4</v>
      </c>
      <c r="Q20" s="153">
        <f t="shared" si="15"/>
        <v>0.51024803301345367</v>
      </c>
      <c r="R20" s="153">
        <f t="shared" si="16"/>
        <v>1</v>
      </c>
      <c r="S20" s="154"/>
      <c r="T20" s="153">
        <f t="shared" si="17"/>
        <v>0.48928487527298992</v>
      </c>
      <c r="U20" s="153">
        <f t="shared" si="18"/>
        <v>4.6709171355648348E-4</v>
      </c>
      <c r="V20" s="153">
        <f t="shared" si="19"/>
        <v>0.51024803301345367</v>
      </c>
      <c r="W20" s="153">
        <f t="shared" si="20"/>
        <v>1</v>
      </c>
      <c r="X20" s="154"/>
      <c r="Y20" s="153">
        <f t="shared" si="21"/>
        <v>1</v>
      </c>
      <c r="Z20" s="154"/>
      <c r="AA20" s="153">
        <f t="shared" si="21"/>
        <v>1</v>
      </c>
      <c r="AB20" s="154"/>
      <c r="AC20" s="153">
        <f t="shared" si="30"/>
        <v>1</v>
      </c>
      <c r="AD20" s="154"/>
      <c r="AE20" s="153">
        <f t="shared" si="31"/>
        <v>1</v>
      </c>
      <c r="AF20" s="154"/>
      <c r="AG20" s="153">
        <f t="shared" si="32"/>
        <v>1</v>
      </c>
      <c r="AH20" s="154"/>
      <c r="AI20" s="153">
        <f t="shared" si="33"/>
        <v>1</v>
      </c>
    </row>
    <row r="21" spans="1:35">
      <c r="A21" s="73" t="s">
        <v>21</v>
      </c>
      <c r="C21" s="153">
        <f t="shared" si="23"/>
        <v>0.85848436178087983</v>
      </c>
      <c r="D21" s="153">
        <f t="shared" si="9"/>
        <v>3.6235649315482398E-4</v>
      </c>
      <c r="E21" s="153">
        <f t="shared" si="24"/>
        <v>0.14115328172596536</v>
      </c>
      <c r="F21" s="153">
        <f t="shared" si="25"/>
        <v>1</v>
      </c>
      <c r="G21" s="154"/>
      <c r="H21" s="153">
        <f t="shared" si="26"/>
        <v>0.85848436178087983</v>
      </c>
      <c r="I21" s="153">
        <f t="shared" si="27"/>
        <v>5.1539772475008794E-2</v>
      </c>
      <c r="J21" s="153">
        <f t="shared" si="28"/>
        <v>8.8247046649112204E-2</v>
      </c>
      <c r="K21" s="153">
        <f t="shared" si="11"/>
        <v>3.623564931548982E-4</v>
      </c>
      <c r="L21" s="153">
        <f t="shared" si="12"/>
        <v>1.3664626018442517E-3</v>
      </c>
      <c r="M21" s="153">
        <f t="shared" si="29"/>
        <v>0.99999999999999989</v>
      </c>
      <c r="N21" s="154"/>
      <c r="O21" s="153">
        <f t="shared" si="22"/>
        <v>0.39965910892658951</v>
      </c>
      <c r="P21" s="153">
        <f t="shared" si="14"/>
        <v>3.623564931548783E-4</v>
      </c>
      <c r="Q21" s="153">
        <f t="shared" si="15"/>
        <v>0.59997853458025563</v>
      </c>
      <c r="R21" s="153">
        <f t="shared" si="16"/>
        <v>1</v>
      </c>
      <c r="S21" s="154"/>
      <c r="T21" s="153">
        <f t="shared" si="17"/>
        <v>0.39965910892658946</v>
      </c>
      <c r="U21" s="153">
        <f t="shared" si="18"/>
        <v>3.623564931548307E-4</v>
      </c>
      <c r="V21" s="153">
        <f t="shared" si="19"/>
        <v>0.59997853458025574</v>
      </c>
      <c r="W21" s="153">
        <f t="shared" si="20"/>
        <v>1</v>
      </c>
      <c r="X21" s="154"/>
      <c r="Y21" s="153">
        <f t="shared" si="21"/>
        <v>1</v>
      </c>
      <c r="Z21" s="154"/>
      <c r="AA21" s="153">
        <f t="shared" si="21"/>
        <v>1</v>
      </c>
      <c r="AB21" s="154"/>
      <c r="AC21" s="153">
        <f t="shared" si="30"/>
        <v>1</v>
      </c>
      <c r="AD21" s="154"/>
      <c r="AE21" s="153">
        <f t="shared" si="31"/>
        <v>1</v>
      </c>
      <c r="AF21" s="154"/>
      <c r="AG21" s="153">
        <f t="shared" si="32"/>
        <v>1</v>
      </c>
      <c r="AH21" s="154"/>
      <c r="AI21" s="153">
        <f t="shared" si="33"/>
        <v>1</v>
      </c>
    </row>
    <row r="22" spans="1:35">
      <c r="A22" s="73" t="s">
        <v>32</v>
      </c>
      <c r="C22" s="153">
        <f t="shared" si="23"/>
        <v>0.9529431808501575</v>
      </c>
      <c r="D22" s="153">
        <f t="shared" si="9"/>
        <v>4.1088583140704807E-4</v>
      </c>
      <c r="E22" s="153">
        <f t="shared" si="24"/>
        <v>4.6645933318435501E-2</v>
      </c>
      <c r="F22" s="153">
        <f t="shared" si="25"/>
        <v>1</v>
      </c>
      <c r="G22" s="154"/>
      <c r="H22" s="153">
        <f t="shared" si="26"/>
        <v>0.88334380392328271</v>
      </c>
      <c r="I22" s="153">
        <f t="shared" si="27"/>
        <v>5.3417027417027418E-2</v>
      </c>
      <c r="J22" s="153">
        <f t="shared" si="28"/>
        <v>6.282828282828283E-2</v>
      </c>
      <c r="K22" s="153">
        <f t="shared" si="11"/>
        <v>4.1088583140699853E-4</v>
      </c>
      <c r="L22" s="153">
        <f t="shared" si="12"/>
        <v>0</v>
      </c>
      <c r="M22" s="153">
        <f t="shared" si="29"/>
        <v>1</v>
      </c>
      <c r="N22" s="154"/>
      <c r="O22" s="153">
        <f t="shared" si="22"/>
        <v>0.35019686269608152</v>
      </c>
      <c r="P22" s="153">
        <f t="shared" si="14"/>
        <v>4.1088583140698427E-4</v>
      </c>
      <c r="Q22" s="153">
        <f t="shared" si="15"/>
        <v>0.64939225147251145</v>
      </c>
      <c r="R22" s="153">
        <f t="shared" si="16"/>
        <v>1</v>
      </c>
      <c r="S22" s="154"/>
      <c r="T22" s="153">
        <f t="shared" si="17"/>
        <v>0.35019686269608147</v>
      </c>
      <c r="U22" s="153">
        <f t="shared" si="18"/>
        <v>4.1088583140708027E-4</v>
      </c>
      <c r="V22" s="153">
        <f t="shared" si="19"/>
        <v>0.64939225147251145</v>
      </c>
      <c r="W22" s="153">
        <f t="shared" si="20"/>
        <v>0.99999999999999989</v>
      </c>
      <c r="X22" s="154"/>
      <c r="Y22" s="153">
        <f t="shared" si="21"/>
        <v>1</v>
      </c>
      <c r="Z22" s="154"/>
      <c r="AA22" s="153">
        <f t="shared" si="21"/>
        <v>1</v>
      </c>
      <c r="AB22" s="154"/>
      <c r="AC22" s="153">
        <f t="shared" si="30"/>
        <v>1</v>
      </c>
      <c r="AD22" s="154"/>
      <c r="AE22" s="153">
        <f t="shared" si="31"/>
        <v>1</v>
      </c>
      <c r="AF22" s="154"/>
      <c r="AG22" s="153">
        <f t="shared" si="32"/>
        <v>1</v>
      </c>
      <c r="AH22" s="154"/>
      <c r="AI22" s="153">
        <f t="shared" si="33"/>
        <v>1</v>
      </c>
    </row>
    <row r="23" spans="1:35">
      <c r="A23" s="75" t="s">
        <v>40</v>
      </c>
      <c r="C23" s="155"/>
      <c r="D23" s="155"/>
      <c r="E23" s="155"/>
      <c r="F23" s="153"/>
      <c r="G23" s="154"/>
      <c r="H23" s="153"/>
      <c r="I23" s="153"/>
      <c r="J23" s="153"/>
      <c r="K23" s="153"/>
      <c r="L23" s="153"/>
      <c r="M23" s="153"/>
      <c r="N23" s="154"/>
      <c r="O23" s="155"/>
      <c r="P23" s="153"/>
      <c r="Q23" s="155"/>
      <c r="R23" s="153"/>
      <c r="S23" s="154"/>
      <c r="T23" s="155"/>
      <c r="U23" s="153"/>
      <c r="V23" s="153"/>
      <c r="W23" s="153"/>
      <c r="X23" s="154"/>
      <c r="Y23" s="155"/>
      <c r="Z23" s="154"/>
      <c r="AA23" s="155"/>
      <c r="AB23" s="154"/>
      <c r="AC23" s="155"/>
      <c r="AD23" s="154"/>
      <c r="AE23" s="155"/>
      <c r="AF23" s="154"/>
      <c r="AG23" s="155"/>
      <c r="AH23" s="154"/>
      <c r="AI23" s="155"/>
    </row>
    <row r="24" spans="1:35">
      <c r="A24" s="73" t="s">
        <v>26</v>
      </c>
      <c r="C24" s="153">
        <f>C61/F61</f>
        <v>0.80689509141153137</v>
      </c>
      <c r="D24" s="153">
        <f t="shared" si="9"/>
        <v>7.0257851039176177E-4</v>
      </c>
      <c r="E24" s="153">
        <f t="shared" ref="E24:E31" si="34">E61/F61</f>
        <v>0.19240233007807686</v>
      </c>
      <c r="F24" s="153">
        <f>SUM(C24:E24)</f>
        <v>1</v>
      </c>
      <c r="G24" s="154"/>
      <c r="H24" s="153">
        <f>H61/M61</f>
        <v>0.80689509141153137</v>
      </c>
      <c r="I24" s="153">
        <f>I61/M61</f>
        <v>5.3161793901278363E-2</v>
      </c>
      <c r="J24" s="153">
        <f>J61/M61</f>
        <v>3.9221887239692971E-2</v>
      </c>
      <c r="K24" s="153">
        <f t="shared" si="11"/>
        <v>7.0257851039183734E-4</v>
      </c>
      <c r="L24" s="153">
        <f t="shared" si="12"/>
        <v>0.10001864893710546</v>
      </c>
      <c r="M24" s="153">
        <f t="shared" si="29"/>
        <v>1</v>
      </c>
      <c r="N24" s="154"/>
      <c r="O24" s="153">
        <f t="shared" si="22"/>
        <v>0.34861290968287489</v>
      </c>
      <c r="P24" s="153">
        <f t="shared" si="14"/>
        <v>7.025785103917133E-4</v>
      </c>
      <c r="Q24" s="153">
        <f t="shared" si="15"/>
        <v>0.65068451180673337</v>
      </c>
      <c r="R24" s="153">
        <f t="shared" si="16"/>
        <v>0.99999999999999989</v>
      </c>
      <c r="S24" s="154"/>
      <c r="T24" s="153">
        <f t="shared" si="17"/>
        <v>0.34861290968287484</v>
      </c>
      <c r="U24" s="153">
        <f t="shared" si="18"/>
        <v>7.0257851039180188E-4</v>
      </c>
      <c r="V24" s="153">
        <f t="shared" si="19"/>
        <v>0.65068451180673337</v>
      </c>
      <c r="W24" s="153">
        <f t="shared" si="20"/>
        <v>1</v>
      </c>
      <c r="X24" s="154"/>
      <c r="Y24" s="153">
        <f t="shared" si="21"/>
        <v>1</v>
      </c>
      <c r="Z24" s="154"/>
      <c r="AA24" s="153">
        <f t="shared" si="21"/>
        <v>1</v>
      </c>
      <c r="AB24" s="154"/>
      <c r="AC24" s="153">
        <f>AC61/AC61</f>
        <v>1</v>
      </c>
      <c r="AD24" s="154"/>
      <c r="AE24" s="153">
        <f>AE61/AE61</f>
        <v>1</v>
      </c>
      <c r="AF24" s="154"/>
      <c r="AG24" s="153">
        <f>AG61/AG61</f>
        <v>1</v>
      </c>
      <c r="AH24" s="154"/>
      <c r="AI24" s="153">
        <f>AI61/AI61</f>
        <v>1</v>
      </c>
    </row>
    <row r="25" spans="1:35">
      <c r="A25" s="73" t="s">
        <v>18</v>
      </c>
      <c r="C25" s="153">
        <f>C62/F62</f>
        <v>0.74560095306593288</v>
      </c>
      <c r="D25" s="153">
        <f t="shared" si="9"/>
        <v>3.0119362935585346E-4</v>
      </c>
      <c r="E25" s="153">
        <f t="shared" si="34"/>
        <v>0.25409785330471124</v>
      </c>
      <c r="F25" s="153">
        <f>SUM(C25:E25)</f>
        <v>1</v>
      </c>
      <c r="G25" s="154"/>
      <c r="H25" s="153">
        <f>H62/M62</f>
        <v>0.74560095306593299</v>
      </c>
      <c r="I25" s="153">
        <f>I62/M62</f>
        <v>6.6599597554777901E-2</v>
      </c>
      <c r="J25" s="153">
        <f>J62/M62</f>
        <v>5.9303616706441213E-3</v>
      </c>
      <c r="K25" s="153">
        <f t="shared" si="11"/>
        <v>3.0119362935581795E-4</v>
      </c>
      <c r="L25" s="153">
        <f t="shared" si="12"/>
        <v>0.18156789407928914</v>
      </c>
      <c r="M25" s="153">
        <f t="shared" si="29"/>
        <v>0.99999999999999989</v>
      </c>
      <c r="N25" s="154"/>
      <c r="O25" s="153">
        <f t="shared" si="22"/>
        <v>0.25048532614855706</v>
      </c>
      <c r="P25" s="153">
        <f t="shared" si="14"/>
        <v>3.0119362935578705E-4</v>
      </c>
      <c r="Q25" s="153">
        <f t="shared" si="15"/>
        <v>0.74921348022208722</v>
      </c>
      <c r="R25" s="153">
        <f t="shared" si="16"/>
        <v>1</v>
      </c>
      <c r="S25" s="154"/>
      <c r="T25" s="153">
        <f t="shared" si="17"/>
        <v>0.25048532614855706</v>
      </c>
      <c r="U25" s="153">
        <f t="shared" si="18"/>
        <v>3.0119362935573815E-4</v>
      </c>
      <c r="V25" s="153">
        <f t="shared" si="19"/>
        <v>0.74921348022208722</v>
      </c>
      <c r="W25" s="153">
        <f t="shared" si="20"/>
        <v>1</v>
      </c>
      <c r="X25" s="154"/>
      <c r="Y25" s="153">
        <f t="shared" si="21"/>
        <v>1</v>
      </c>
      <c r="Z25" s="154"/>
      <c r="AA25" s="153">
        <f t="shared" si="21"/>
        <v>1</v>
      </c>
      <c r="AB25" s="154"/>
      <c r="AC25" s="153">
        <f>AC62/AC62</f>
        <v>1</v>
      </c>
      <c r="AD25" s="154"/>
      <c r="AE25" s="153">
        <f>AE62/AE62</f>
        <v>1</v>
      </c>
      <c r="AF25" s="154"/>
      <c r="AG25" s="153">
        <f>AG62/AG62</f>
        <v>1</v>
      </c>
      <c r="AH25" s="154"/>
      <c r="AI25" s="153">
        <f>AI62/AI62</f>
        <v>1</v>
      </c>
    </row>
    <row r="26" spans="1:35">
      <c r="A26" s="73" t="s">
        <v>12</v>
      </c>
      <c r="C26" s="153">
        <f>C63/F63</f>
        <v>0.45109958316180049</v>
      </c>
      <c r="D26" s="153">
        <f t="shared" si="9"/>
        <v>3.8477194161990906E-4</v>
      </c>
      <c r="E26" s="153">
        <f t="shared" si="34"/>
        <v>0.54851564489657956</v>
      </c>
      <c r="F26" s="153">
        <f>SUM(C26:E26)</f>
        <v>1</v>
      </c>
      <c r="G26" s="154"/>
      <c r="H26" s="153">
        <f>H63/M63</f>
        <v>0.45109958316180043</v>
      </c>
      <c r="I26" s="153">
        <f>I63/M63</f>
        <v>6.5882638692302237E-2</v>
      </c>
      <c r="J26" s="153">
        <f>J63/M63</f>
        <v>0.31705496035530134</v>
      </c>
      <c r="K26" s="153">
        <f t="shared" si="11"/>
        <v>3.8477194161999981E-4</v>
      </c>
      <c r="L26" s="153">
        <f t="shared" si="12"/>
        <v>0.16557804584897598</v>
      </c>
      <c r="M26" s="153">
        <f t="shared" si="29"/>
        <v>1</v>
      </c>
      <c r="N26" s="154"/>
      <c r="O26" s="153">
        <f t="shared" si="22"/>
        <v>0.17245044981726171</v>
      </c>
      <c r="P26" s="153">
        <f t="shared" si="14"/>
        <v>3.8477194161996462E-4</v>
      </c>
      <c r="Q26" s="153">
        <f t="shared" si="15"/>
        <v>0.82716477824111823</v>
      </c>
      <c r="R26" s="153">
        <f t="shared" si="16"/>
        <v>0.99999999999999989</v>
      </c>
      <c r="S26" s="154"/>
      <c r="T26" s="153">
        <f t="shared" si="17"/>
        <v>0.17245044981726174</v>
      </c>
      <c r="U26" s="153">
        <f t="shared" si="18"/>
        <v>3.8477194161988727E-4</v>
      </c>
      <c r="V26" s="153">
        <f t="shared" si="19"/>
        <v>0.82716477824111845</v>
      </c>
      <c r="W26" s="153">
        <f t="shared" si="20"/>
        <v>1</v>
      </c>
      <c r="X26" s="154"/>
      <c r="Y26" s="153">
        <f t="shared" si="21"/>
        <v>1</v>
      </c>
      <c r="Z26" s="154"/>
      <c r="AA26" s="153">
        <f t="shared" si="21"/>
        <v>1</v>
      </c>
      <c r="AB26" s="154"/>
      <c r="AC26" s="153">
        <f>AC63/AC63</f>
        <v>1</v>
      </c>
      <c r="AD26" s="154"/>
      <c r="AE26" s="153">
        <f>AE63/AE63</f>
        <v>1</v>
      </c>
      <c r="AF26" s="154"/>
      <c r="AG26" s="153">
        <f>AG63/AG63</f>
        <v>1</v>
      </c>
      <c r="AH26" s="154"/>
      <c r="AI26" s="153">
        <f>AI63/AI63</f>
        <v>1</v>
      </c>
    </row>
    <row r="27" spans="1:35">
      <c r="A27" s="73" t="s">
        <v>10</v>
      </c>
      <c r="C27" s="153">
        <f>C64/F64</f>
        <v>0.60932072231284129</v>
      </c>
      <c r="D27" s="153">
        <f t="shared" si="9"/>
        <v>5.5716448445756865E-4</v>
      </c>
      <c r="E27" s="153">
        <f t="shared" si="34"/>
        <v>0.39012211320270113</v>
      </c>
      <c r="F27" s="153">
        <f>SUM(C27:E27)</f>
        <v>1</v>
      </c>
      <c r="G27" s="154"/>
      <c r="H27" s="153">
        <f>H64/M64</f>
        <v>0.6093207223128414</v>
      </c>
      <c r="I27" s="153">
        <f>I64/M64</f>
        <v>9.6831220759250339E-2</v>
      </c>
      <c r="J27" s="153">
        <f>J64/M64</f>
        <v>1.5161329193925368E-2</v>
      </c>
      <c r="K27" s="153">
        <f t="shared" si="11"/>
        <v>5.5716448445746326E-4</v>
      </c>
      <c r="L27" s="153">
        <f t="shared" si="12"/>
        <v>0.27812956324952548</v>
      </c>
      <c r="M27" s="153">
        <f t="shared" si="29"/>
        <v>1</v>
      </c>
      <c r="N27" s="154"/>
      <c r="O27" s="153">
        <f t="shared" si="22"/>
        <v>0.21092955552758758</v>
      </c>
      <c r="P27" s="153">
        <f t="shared" si="14"/>
        <v>5.5716448445753124E-4</v>
      </c>
      <c r="Q27" s="153">
        <f t="shared" si="15"/>
        <v>0.78851327998795484</v>
      </c>
      <c r="R27" s="153">
        <f t="shared" si="16"/>
        <v>1</v>
      </c>
      <c r="S27" s="154"/>
      <c r="T27" s="153">
        <f t="shared" si="17"/>
        <v>0.2109295555275876</v>
      </c>
      <c r="U27" s="153">
        <f t="shared" si="18"/>
        <v>5.5716448445746749E-4</v>
      </c>
      <c r="V27" s="153">
        <f t="shared" si="19"/>
        <v>0.78851327998795484</v>
      </c>
      <c r="W27" s="153">
        <f t="shared" si="20"/>
        <v>0.99999999999999989</v>
      </c>
      <c r="X27" s="154"/>
      <c r="Y27" s="153">
        <f t="shared" si="21"/>
        <v>1</v>
      </c>
      <c r="Z27" s="154"/>
      <c r="AA27" s="153">
        <f t="shared" si="21"/>
        <v>1</v>
      </c>
      <c r="AB27" s="154"/>
      <c r="AC27" s="153">
        <f>AC64/AC64</f>
        <v>1</v>
      </c>
      <c r="AD27" s="154"/>
      <c r="AE27" s="153">
        <f>AE64/AE64</f>
        <v>1</v>
      </c>
      <c r="AF27" s="154"/>
      <c r="AG27" s="153">
        <f>AG64/AG64</f>
        <v>1</v>
      </c>
      <c r="AH27" s="154"/>
      <c r="AI27" s="153">
        <f>AI64/AI64</f>
        <v>1</v>
      </c>
    </row>
    <row r="28" spans="1:35">
      <c r="A28" s="71" t="s">
        <v>41</v>
      </c>
      <c r="C28" s="155"/>
      <c r="D28" s="155"/>
      <c r="E28" s="155"/>
      <c r="F28" s="153"/>
      <c r="G28" s="154"/>
      <c r="H28" s="153"/>
      <c r="I28" s="153"/>
      <c r="J28" s="153"/>
      <c r="K28" s="153"/>
      <c r="L28" s="153"/>
      <c r="M28" s="153"/>
      <c r="N28" s="154"/>
      <c r="O28" s="155"/>
      <c r="P28" s="153"/>
      <c r="Q28" s="155"/>
      <c r="R28" s="153"/>
      <c r="S28" s="154"/>
      <c r="T28" s="155"/>
      <c r="U28" s="153"/>
      <c r="V28" s="153"/>
      <c r="W28" s="153"/>
      <c r="X28" s="154"/>
      <c r="Y28" s="155"/>
      <c r="Z28" s="154"/>
      <c r="AA28" s="155"/>
      <c r="AB28" s="154"/>
      <c r="AC28" s="155"/>
      <c r="AD28" s="154"/>
      <c r="AE28" s="155"/>
      <c r="AF28" s="154"/>
      <c r="AG28" s="155"/>
      <c r="AH28" s="154"/>
      <c r="AI28" s="155"/>
    </row>
    <row r="29" spans="1:35">
      <c r="A29" s="73" t="s">
        <v>22</v>
      </c>
      <c r="C29" s="153">
        <f>C66/F66</f>
        <v>0.61251468997412184</v>
      </c>
      <c r="D29" s="153">
        <f t="shared" si="9"/>
        <v>4.2968884085232951E-4</v>
      </c>
      <c r="E29" s="153">
        <f t="shared" si="34"/>
        <v>0.38705562118502579</v>
      </c>
      <c r="F29" s="153">
        <f>SUM(C29:E29)</f>
        <v>1</v>
      </c>
      <c r="G29" s="154"/>
      <c r="H29" s="153">
        <f>H66/M66</f>
        <v>0.61251468997412195</v>
      </c>
      <c r="I29" s="153">
        <f>I66/M66</f>
        <v>9.0299597587683814E-2</v>
      </c>
      <c r="J29" s="153">
        <f>J66/M66</f>
        <v>8.8476766892147032E-3</v>
      </c>
      <c r="K29" s="153">
        <f t="shared" si="11"/>
        <v>4.2968884085231254E-4</v>
      </c>
      <c r="L29" s="153">
        <f t="shared" si="12"/>
        <v>0.28790834690812728</v>
      </c>
      <c r="M29" s="153">
        <f t="shared" si="29"/>
        <v>1</v>
      </c>
      <c r="N29" s="154"/>
      <c r="O29" s="153">
        <f t="shared" si="22"/>
        <v>0.31330612093704757</v>
      </c>
      <c r="P29" s="153">
        <f t="shared" si="14"/>
        <v>4.2968884085236545E-4</v>
      </c>
      <c r="Q29" s="153">
        <f t="shared" si="15"/>
        <v>0.68626419022210006</v>
      </c>
      <c r="R29" s="153">
        <f t="shared" si="16"/>
        <v>1</v>
      </c>
      <c r="S29" s="154"/>
      <c r="T29" s="153">
        <f t="shared" si="17"/>
        <v>0.31330612093704763</v>
      </c>
      <c r="U29" s="153">
        <f t="shared" si="18"/>
        <v>4.2968884085236431E-4</v>
      </c>
      <c r="V29" s="153">
        <f t="shared" si="19"/>
        <v>0.68626419022210006</v>
      </c>
      <c r="W29" s="153">
        <f t="shared" si="20"/>
        <v>1</v>
      </c>
      <c r="X29" s="154"/>
      <c r="Y29" s="153">
        <f t="shared" si="21"/>
        <v>1</v>
      </c>
      <c r="Z29" s="154"/>
      <c r="AA29" s="153">
        <f t="shared" si="21"/>
        <v>1</v>
      </c>
      <c r="AB29" s="154"/>
      <c r="AC29" s="153">
        <f>AC66/AC66</f>
        <v>1</v>
      </c>
      <c r="AD29" s="154"/>
      <c r="AE29" s="153">
        <f>AE66/AE66</f>
        <v>1</v>
      </c>
      <c r="AF29" s="154"/>
      <c r="AG29" s="153">
        <f>AG66/AG66</f>
        <v>1</v>
      </c>
      <c r="AH29" s="154"/>
      <c r="AI29" s="153">
        <f>AI66/AI66</f>
        <v>1</v>
      </c>
    </row>
    <row r="30" spans="1:35">
      <c r="A30" s="73" t="s">
        <v>13</v>
      </c>
      <c r="C30" s="153">
        <f>C67/F67</f>
        <v>0.54470683799654451</v>
      </c>
      <c r="D30" s="153">
        <f t="shared" si="9"/>
        <v>3.8569357088272547E-4</v>
      </c>
      <c r="E30" s="153">
        <f t="shared" si="34"/>
        <v>0.45490746843257279</v>
      </c>
      <c r="F30" s="153">
        <f>SUM(C30:E30)</f>
        <v>1</v>
      </c>
      <c r="G30" s="154"/>
      <c r="H30" s="153">
        <f>H67/M67</f>
        <v>0.54470683799654462</v>
      </c>
      <c r="I30" s="153">
        <f>I67/M67</f>
        <v>4.3813944834518948E-2</v>
      </c>
      <c r="J30" s="153">
        <f>J67/M67</f>
        <v>1.8762394095942936E-2</v>
      </c>
      <c r="K30" s="153">
        <f t="shared" si="11"/>
        <v>3.8569357088263071E-4</v>
      </c>
      <c r="L30" s="153">
        <f t="shared" si="12"/>
        <v>0.39233112950211091</v>
      </c>
      <c r="M30" s="153">
        <f t="shared" si="29"/>
        <v>1</v>
      </c>
      <c r="N30" s="154"/>
      <c r="O30" s="153">
        <f t="shared" si="22"/>
        <v>0.32222297873518979</v>
      </c>
      <c r="P30" s="153">
        <f t="shared" si="14"/>
        <v>3.8569357088263516E-4</v>
      </c>
      <c r="Q30" s="153">
        <f t="shared" si="15"/>
        <v>0.67739132769392763</v>
      </c>
      <c r="R30" s="153">
        <f t="shared" si="16"/>
        <v>1</v>
      </c>
      <c r="S30" s="154"/>
      <c r="T30" s="153">
        <f t="shared" si="17"/>
        <v>0.32222297873518974</v>
      </c>
      <c r="U30" s="153">
        <f t="shared" si="18"/>
        <v>3.8569357088274634E-4</v>
      </c>
      <c r="V30" s="153">
        <f t="shared" si="19"/>
        <v>0.67739132769392751</v>
      </c>
      <c r="W30" s="153">
        <f t="shared" si="20"/>
        <v>0.99999999999999989</v>
      </c>
      <c r="X30" s="154"/>
      <c r="Y30" s="153">
        <f t="shared" si="21"/>
        <v>1</v>
      </c>
      <c r="Z30" s="154"/>
      <c r="AA30" s="153">
        <f t="shared" si="21"/>
        <v>1</v>
      </c>
      <c r="AB30" s="154"/>
      <c r="AC30" s="153">
        <f>AC67/AC67</f>
        <v>1</v>
      </c>
      <c r="AD30" s="154"/>
      <c r="AE30" s="153">
        <f>AE67/AE67</f>
        <v>1</v>
      </c>
      <c r="AF30" s="154"/>
      <c r="AG30" s="153">
        <f>AG67/AG67</f>
        <v>1</v>
      </c>
      <c r="AH30" s="154"/>
      <c r="AI30" s="153">
        <f>AI67/AI67</f>
        <v>1</v>
      </c>
    </row>
    <row r="31" spans="1:35">
      <c r="A31" s="73" t="s">
        <v>14</v>
      </c>
      <c r="C31" s="153">
        <f>C68/F68</f>
        <v>0.6929517961429994</v>
      </c>
      <c r="D31" s="153">
        <f t="shared" si="9"/>
        <v>5.6072834504024825E-4</v>
      </c>
      <c r="E31" s="153">
        <f t="shared" si="34"/>
        <v>0.30648747551196037</v>
      </c>
      <c r="F31" s="153">
        <f>SUM(C31:E31)</f>
        <v>1</v>
      </c>
      <c r="G31" s="154"/>
      <c r="H31" s="153">
        <f>H68/M68</f>
        <v>0.6929517961429994</v>
      </c>
      <c r="I31" s="153">
        <f>I68/M68</f>
        <v>4.2859327039570197E-2</v>
      </c>
      <c r="J31" s="153">
        <f>J68/M68</f>
        <v>3.4754074882620931E-2</v>
      </c>
      <c r="K31" s="153">
        <f t="shared" si="11"/>
        <v>5.6072834504020011E-4</v>
      </c>
      <c r="L31" s="153">
        <f t="shared" si="12"/>
        <v>0.22887407358976924</v>
      </c>
      <c r="M31" s="153">
        <f t="shared" si="29"/>
        <v>1</v>
      </c>
      <c r="N31" s="154"/>
      <c r="O31" s="153">
        <f t="shared" si="22"/>
        <v>0.30959372861320222</v>
      </c>
      <c r="P31" s="153">
        <f t="shared" si="14"/>
        <v>5.6072834504029118E-4</v>
      </c>
      <c r="Q31" s="153">
        <f t="shared" si="15"/>
        <v>0.68984554304175749</v>
      </c>
      <c r="R31" s="153">
        <f t="shared" si="16"/>
        <v>1</v>
      </c>
      <c r="S31" s="154"/>
      <c r="T31" s="153">
        <f t="shared" si="17"/>
        <v>0.30959372861320228</v>
      </c>
      <c r="U31" s="153">
        <f t="shared" si="18"/>
        <v>5.6072834504019631E-4</v>
      </c>
      <c r="V31" s="153">
        <f t="shared" si="19"/>
        <v>0.68984554304175749</v>
      </c>
      <c r="W31" s="153">
        <f t="shared" si="20"/>
        <v>1</v>
      </c>
      <c r="X31" s="154"/>
      <c r="Y31" s="153">
        <f t="shared" si="21"/>
        <v>1</v>
      </c>
      <c r="Z31" s="154"/>
      <c r="AA31" s="153">
        <f t="shared" si="21"/>
        <v>1</v>
      </c>
      <c r="AB31" s="154"/>
      <c r="AC31" s="153">
        <f>AC68/AC68</f>
        <v>1</v>
      </c>
      <c r="AD31" s="154"/>
      <c r="AE31" s="153">
        <f>AE68/AE68</f>
        <v>1</v>
      </c>
      <c r="AF31" s="154"/>
      <c r="AG31" s="153">
        <f>AG68/AG68</f>
        <v>1</v>
      </c>
      <c r="AH31" s="154"/>
      <c r="AI31" s="153">
        <f>AI68/AI68</f>
        <v>1</v>
      </c>
    </row>
    <row r="32" spans="1:35">
      <c r="A32" s="71" t="s">
        <v>42</v>
      </c>
      <c r="C32" s="155"/>
      <c r="D32" s="155"/>
      <c r="E32" s="155"/>
      <c r="F32" s="153"/>
      <c r="G32" s="154"/>
      <c r="H32" s="153"/>
      <c r="I32" s="153"/>
      <c r="J32" s="153"/>
      <c r="K32" s="153"/>
      <c r="L32" s="153"/>
      <c r="M32" s="153"/>
      <c r="N32" s="154"/>
      <c r="O32" s="155"/>
      <c r="P32" s="153"/>
      <c r="Q32" s="155"/>
      <c r="R32" s="153"/>
      <c r="S32" s="154"/>
      <c r="T32" s="155"/>
      <c r="U32" s="153"/>
      <c r="V32" s="153"/>
      <c r="W32" s="153"/>
      <c r="X32" s="154"/>
      <c r="Y32" s="155"/>
      <c r="Z32" s="154"/>
      <c r="AA32" s="155"/>
      <c r="AB32" s="154"/>
      <c r="AC32" s="155"/>
      <c r="AD32" s="154"/>
      <c r="AE32" s="155"/>
      <c r="AF32" s="154"/>
      <c r="AG32" s="155"/>
      <c r="AH32" s="154"/>
      <c r="AI32" s="155"/>
    </row>
    <row r="33" spans="1:37">
      <c r="A33" s="73" t="s">
        <v>11</v>
      </c>
      <c r="C33" s="153">
        <f>C70/F70</f>
        <v>0.74410905140287642</v>
      </c>
      <c r="D33" s="153">
        <f t="shared" si="9"/>
        <v>1.049189958144392E-3</v>
      </c>
      <c r="E33" s="153">
        <f>E70/F70</f>
        <v>0.25484175863897918</v>
      </c>
      <c r="F33" s="153">
        <f>SUM(C33:E33)</f>
        <v>1</v>
      </c>
      <c r="G33" s="154"/>
      <c r="H33" s="153">
        <f>H70/M70</f>
        <v>0.74410905140287642</v>
      </c>
      <c r="I33" s="153">
        <f>I70/M70</f>
        <v>4.3072074215033299E-2</v>
      </c>
      <c r="J33" s="153">
        <f>J70/M70</f>
        <v>1.1715033301617508E-3</v>
      </c>
      <c r="K33" s="153">
        <f t="shared" si="11"/>
        <v>1.0491899581444111E-3</v>
      </c>
      <c r="L33" s="153">
        <f t="shared" si="12"/>
        <v>0.21059818109378414</v>
      </c>
      <c r="M33" s="153">
        <f t="shared" si="29"/>
        <v>1</v>
      </c>
      <c r="N33" s="154"/>
      <c r="O33" s="153">
        <f t="shared" si="22"/>
        <v>0.30852053179645034</v>
      </c>
      <c r="P33" s="153">
        <f t="shared" si="14"/>
        <v>1.0491899581443196E-3</v>
      </c>
      <c r="Q33" s="153">
        <f t="shared" si="15"/>
        <v>0.69043027824540526</v>
      </c>
      <c r="R33" s="153">
        <f t="shared" si="16"/>
        <v>0.99999999999999989</v>
      </c>
      <c r="S33" s="154"/>
      <c r="T33" s="153">
        <f t="shared" si="17"/>
        <v>0.30852053179645034</v>
      </c>
      <c r="U33" s="153">
        <f t="shared" si="18"/>
        <v>1.0491899581443434E-3</v>
      </c>
      <c r="V33" s="153">
        <f t="shared" si="19"/>
        <v>0.69043027824540526</v>
      </c>
      <c r="W33" s="153">
        <f t="shared" si="20"/>
        <v>0.99999999999999989</v>
      </c>
      <c r="X33" s="154"/>
      <c r="Y33" s="153">
        <f t="shared" si="21"/>
        <v>1</v>
      </c>
      <c r="Z33" s="154"/>
      <c r="AA33" s="153">
        <f t="shared" si="21"/>
        <v>1</v>
      </c>
      <c r="AB33" s="154"/>
      <c r="AC33" s="153">
        <f>AC70/AC70</f>
        <v>1</v>
      </c>
      <c r="AD33" s="154"/>
      <c r="AE33" s="153">
        <f>AE70/AE70</f>
        <v>1</v>
      </c>
      <c r="AF33" s="154"/>
      <c r="AG33" s="153">
        <f>AG70/AG70</f>
        <v>1</v>
      </c>
      <c r="AH33" s="154"/>
      <c r="AI33" s="153">
        <f>AI70/AI70</f>
        <v>1</v>
      </c>
    </row>
    <row r="34" spans="1:37">
      <c r="A34" s="73" t="s">
        <v>20</v>
      </c>
      <c r="C34" s="153">
        <f>C71/F71</f>
        <v>0.7947477742703527</v>
      </c>
      <c r="D34" s="153">
        <f t="shared" si="9"/>
        <v>3.5483034116083069E-4</v>
      </c>
      <c r="E34" s="153">
        <f>E71/F71</f>
        <v>0.20489739538848645</v>
      </c>
      <c r="F34" s="153">
        <f>SUM(C34:E34)</f>
        <v>1</v>
      </c>
      <c r="G34" s="154"/>
      <c r="H34" s="153">
        <f>H71/M71</f>
        <v>0.7947477742703527</v>
      </c>
      <c r="I34" s="153">
        <f>I71/M71</f>
        <v>8.2278807167548554E-2</v>
      </c>
      <c r="J34" s="153">
        <f>J71/M71</f>
        <v>2.4843805075330169E-3</v>
      </c>
      <c r="K34" s="153">
        <f t="shared" si="11"/>
        <v>3.5483034116080158E-4</v>
      </c>
      <c r="L34" s="153">
        <f t="shared" si="12"/>
        <v>0.12013420771340497</v>
      </c>
      <c r="M34" s="153">
        <f t="shared" si="29"/>
        <v>1.0000000000000002</v>
      </c>
      <c r="N34" s="154"/>
      <c r="O34" s="153">
        <f t="shared" si="22"/>
        <v>0.34874900417988453</v>
      </c>
      <c r="P34" s="153">
        <f t="shared" si="14"/>
        <v>3.5483034116088501E-4</v>
      </c>
      <c r="Q34" s="153">
        <f t="shared" si="15"/>
        <v>0.65089616547895457</v>
      </c>
      <c r="R34" s="153">
        <f t="shared" si="16"/>
        <v>1</v>
      </c>
      <c r="S34" s="154"/>
      <c r="T34" s="153">
        <f t="shared" si="17"/>
        <v>0.34874900417988458</v>
      </c>
      <c r="U34" s="153">
        <f t="shared" si="18"/>
        <v>3.5483034116080007E-4</v>
      </c>
      <c r="V34" s="153">
        <f t="shared" si="19"/>
        <v>0.65089616547895457</v>
      </c>
      <c r="W34" s="153">
        <f t="shared" si="20"/>
        <v>0.99999999999999989</v>
      </c>
      <c r="X34" s="154"/>
      <c r="Y34" s="153">
        <f t="shared" si="21"/>
        <v>1</v>
      </c>
      <c r="Z34" s="154"/>
      <c r="AA34" s="153">
        <f t="shared" si="21"/>
        <v>1</v>
      </c>
      <c r="AB34" s="154"/>
      <c r="AC34" s="153">
        <f>AC71/AC71</f>
        <v>1</v>
      </c>
      <c r="AD34" s="154"/>
      <c r="AE34" s="153">
        <f>AE71/AE71</f>
        <v>1</v>
      </c>
      <c r="AF34" s="154"/>
      <c r="AG34" s="153">
        <f>AG71/AG71</f>
        <v>1</v>
      </c>
      <c r="AH34" s="154"/>
      <c r="AI34" s="153">
        <f>AI71/AI71</f>
        <v>1</v>
      </c>
    </row>
    <row r="35" spans="1:37">
      <c r="A35" s="73" t="s">
        <v>24</v>
      </c>
      <c r="C35" s="153">
        <f>C72/F72</f>
        <v>0.99929706428484044</v>
      </c>
      <c r="D35" s="153">
        <f t="shared" si="9"/>
        <v>7.0293571515956581E-4</v>
      </c>
      <c r="E35" s="153">
        <f>E72/F72</f>
        <v>0</v>
      </c>
      <c r="F35" s="153">
        <f>SUM(C35:E35)</f>
        <v>1</v>
      </c>
      <c r="G35" s="154"/>
      <c r="H35" s="153">
        <f>H72/M72</f>
        <v>0.93542373657911304</v>
      </c>
      <c r="I35" s="153">
        <f>I72/M72</f>
        <v>6.2218299951397951E-2</v>
      </c>
      <c r="J35" s="153">
        <f>J72/M72</f>
        <v>1.6550277543294196E-3</v>
      </c>
      <c r="K35" s="153">
        <f t="shared" si="11"/>
        <v>7.0293571515954781E-4</v>
      </c>
      <c r="L35" s="153">
        <f t="shared" si="12"/>
        <v>0</v>
      </c>
      <c r="M35" s="153">
        <f t="shared" si="29"/>
        <v>1</v>
      </c>
      <c r="N35" s="154"/>
      <c r="O35" s="153">
        <f t="shared" si="22"/>
        <v>0.41929357502585923</v>
      </c>
      <c r="P35" s="153">
        <f t="shared" si="14"/>
        <v>7.0293571515953935E-4</v>
      </c>
      <c r="Q35" s="153">
        <f t="shared" si="15"/>
        <v>0.58000348925898115</v>
      </c>
      <c r="R35" s="153">
        <f t="shared" si="16"/>
        <v>1</v>
      </c>
      <c r="S35" s="154"/>
      <c r="T35" s="153">
        <f t="shared" si="17"/>
        <v>0.41929357502585923</v>
      </c>
      <c r="U35" s="153">
        <f t="shared" si="18"/>
        <v>7.0293571515955442E-4</v>
      </c>
      <c r="V35" s="153">
        <f t="shared" si="19"/>
        <v>0.58000348925898126</v>
      </c>
      <c r="W35" s="153">
        <f t="shared" si="20"/>
        <v>1</v>
      </c>
      <c r="X35" s="154"/>
      <c r="Y35" s="153">
        <f t="shared" si="21"/>
        <v>1</v>
      </c>
      <c r="Z35" s="154"/>
      <c r="AA35" s="153">
        <f t="shared" si="21"/>
        <v>1</v>
      </c>
      <c r="AB35" s="154"/>
      <c r="AC35" s="153">
        <f>AC72/AC72</f>
        <v>1</v>
      </c>
      <c r="AD35" s="154"/>
      <c r="AE35" s="153">
        <f>AE72/AE72</f>
        <v>1</v>
      </c>
      <c r="AF35" s="154"/>
      <c r="AG35" s="153">
        <f>AG72/AG72</f>
        <v>1</v>
      </c>
      <c r="AH35" s="154"/>
      <c r="AI35" s="153">
        <f>AI72/AI72</f>
        <v>1</v>
      </c>
    </row>
    <row r="36" spans="1:37">
      <c r="A36" s="73" t="s">
        <v>25</v>
      </c>
      <c r="C36" s="153">
        <f>C73/F73</f>
        <v>0.80314764652967996</v>
      </c>
      <c r="D36" s="153">
        <f t="shared" si="9"/>
        <v>4.785689302745917E-4</v>
      </c>
      <c r="E36" s="153">
        <f>E73/F73</f>
        <v>0.1963737845400455</v>
      </c>
      <c r="F36" s="153">
        <f>SUM(C36:E36)</f>
        <v>1</v>
      </c>
      <c r="G36" s="154"/>
      <c r="H36" s="153">
        <f>H73/M73</f>
        <v>0.80314764652967985</v>
      </c>
      <c r="I36" s="153">
        <f>I73/M73</f>
        <v>6.9956233871144372E-2</v>
      </c>
      <c r="J36" s="153">
        <f>J73/M73</f>
        <v>6.6209636793953912E-3</v>
      </c>
      <c r="K36" s="153">
        <f t="shared" si="11"/>
        <v>4.7856893027454703E-4</v>
      </c>
      <c r="L36" s="153">
        <f t="shared" si="12"/>
        <v>0.11979658698950583</v>
      </c>
      <c r="M36" s="153">
        <f t="shared" si="29"/>
        <v>1</v>
      </c>
      <c r="N36" s="154"/>
      <c r="O36" s="153">
        <f t="shared" si="22"/>
        <v>0.40502050544898438</v>
      </c>
      <c r="P36" s="153">
        <f t="shared" si="14"/>
        <v>4.7856893027465355E-4</v>
      </c>
      <c r="Q36" s="153">
        <f t="shared" si="15"/>
        <v>0.59450092562074097</v>
      </c>
      <c r="R36" s="153">
        <f t="shared" si="16"/>
        <v>1</v>
      </c>
      <c r="S36" s="154"/>
      <c r="T36" s="153">
        <f t="shared" si="17"/>
        <v>0.40502050544898444</v>
      </c>
      <c r="U36" s="153">
        <f t="shared" si="18"/>
        <v>4.785689302745872E-4</v>
      </c>
      <c r="V36" s="153">
        <f t="shared" si="19"/>
        <v>0.59450092562074097</v>
      </c>
      <c r="W36" s="153">
        <f t="shared" si="20"/>
        <v>0.99999999999999989</v>
      </c>
      <c r="X36" s="154"/>
      <c r="Y36" s="153">
        <f t="shared" si="21"/>
        <v>1</v>
      </c>
      <c r="Z36" s="154"/>
      <c r="AA36" s="153">
        <f t="shared" si="21"/>
        <v>1</v>
      </c>
      <c r="AB36" s="154"/>
      <c r="AC36" s="153">
        <f>AC73/AC73</f>
        <v>1</v>
      </c>
      <c r="AD36" s="154"/>
      <c r="AE36" s="153">
        <f>AE73/AE73</f>
        <v>1</v>
      </c>
      <c r="AF36" s="154"/>
      <c r="AG36" s="153">
        <f>AG73/AG73</f>
        <v>1</v>
      </c>
      <c r="AH36" s="154"/>
      <c r="AI36" s="153">
        <f>AI73/AI73</f>
        <v>1</v>
      </c>
    </row>
    <row r="37" spans="1:37">
      <c r="C37" s="115"/>
      <c r="D37" s="115"/>
      <c r="E37" s="115"/>
      <c r="F37" s="115"/>
      <c r="H37" s="115"/>
      <c r="I37" s="115"/>
      <c r="J37" s="115"/>
      <c r="K37" s="115"/>
      <c r="L37" s="115"/>
      <c r="M37" s="115"/>
      <c r="O37" s="115"/>
      <c r="P37" s="115"/>
      <c r="Q37" s="115"/>
      <c r="R37" s="115"/>
      <c r="T37" s="115"/>
      <c r="U37" s="115"/>
      <c r="V37" s="115"/>
      <c r="W37" s="115"/>
      <c r="Y37" s="115"/>
      <c r="AA37" s="115"/>
      <c r="AC37" s="115"/>
      <c r="AE37" s="115"/>
      <c r="AG37" s="115"/>
      <c r="AI37" s="115"/>
    </row>
    <row r="38" spans="1:37">
      <c r="A38" s="47" t="s">
        <v>216</v>
      </c>
    </row>
    <row r="39" spans="1:37" ht="15.75" customHeight="1">
      <c r="A39" s="352" t="str">
        <f>"Frota por tipo de veículo e combustível - Junho/"&amp;A1&amp;""</f>
        <v>Frota por tipo de veículo e combustível - Junho/2020</v>
      </c>
      <c r="C39" s="433" t="s">
        <v>209</v>
      </c>
      <c r="D39" s="433"/>
      <c r="E39" s="433"/>
      <c r="F39" s="433"/>
      <c r="H39" s="433" t="s">
        <v>158</v>
      </c>
      <c r="I39" s="433"/>
      <c r="J39" s="433"/>
      <c r="K39" s="433"/>
      <c r="L39" s="433"/>
      <c r="M39" s="433"/>
      <c r="O39" s="434" t="s">
        <v>210</v>
      </c>
      <c r="P39" s="435"/>
      <c r="Q39" s="435"/>
      <c r="R39" s="436"/>
      <c r="T39" s="434" t="s">
        <v>211</v>
      </c>
      <c r="U39" s="435"/>
      <c r="V39" s="435"/>
      <c r="W39" s="436"/>
      <c r="Y39" s="89" t="s">
        <v>99</v>
      </c>
      <c r="AA39" s="89" t="s">
        <v>212</v>
      </c>
      <c r="AC39" s="89" t="s">
        <v>100</v>
      </c>
      <c r="AE39" s="89" t="s">
        <v>213</v>
      </c>
      <c r="AG39" s="89" t="s">
        <v>98</v>
      </c>
      <c r="AI39" s="89" t="s">
        <v>146</v>
      </c>
      <c r="AK39" s="427" t="s">
        <v>152</v>
      </c>
    </row>
    <row r="40" spans="1:37" ht="15.75">
      <c r="A40" s="353"/>
      <c r="C40" s="90" t="s">
        <v>151</v>
      </c>
      <c r="D40" s="89" t="s">
        <v>214</v>
      </c>
      <c r="E40" s="90" t="s">
        <v>107</v>
      </c>
      <c r="F40" s="90" t="s">
        <v>215</v>
      </c>
      <c r="H40" s="90" t="s">
        <v>151</v>
      </c>
      <c r="I40" s="90" t="s">
        <v>108</v>
      </c>
      <c r="J40" s="90" t="s">
        <v>81</v>
      </c>
      <c r="K40" s="89" t="s">
        <v>214</v>
      </c>
      <c r="L40" s="90" t="s">
        <v>107</v>
      </c>
      <c r="M40" s="90" t="s">
        <v>215</v>
      </c>
      <c r="O40" s="90" t="s">
        <v>109</v>
      </c>
      <c r="P40" s="89" t="s">
        <v>214</v>
      </c>
      <c r="Q40" s="90" t="s">
        <v>107</v>
      </c>
      <c r="R40" s="90" t="s">
        <v>215</v>
      </c>
      <c r="T40" s="90" t="s">
        <v>109</v>
      </c>
      <c r="U40" s="89" t="s">
        <v>214</v>
      </c>
      <c r="V40" s="90" t="s">
        <v>107</v>
      </c>
      <c r="W40" s="90" t="s">
        <v>215</v>
      </c>
      <c r="Y40" s="90" t="s">
        <v>109</v>
      </c>
      <c r="AA40" s="90" t="s">
        <v>109</v>
      </c>
      <c r="AC40" s="90" t="s">
        <v>109</v>
      </c>
      <c r="AE40" s="90" t="s">
        <v>109</v>
      </c>
      <c r="AG40" s="90" t="s">
        <v>107</v>
      </c>
      <c r="AI40" s="90" t="s">
        <v>107</v>
      </c>
      <c r="AK40" s="428"/>
    </row>
    <row r="41" spans="1:37">
      <c r="A41" s="71" t="s">
        <v>37</v>
      </c>
      <c r="C41" s="190">
        <v>734376.96474623587</v>
      </c>
      <c r="D41" s="190">
        <v>520.37163894530568</v>
      </c>
      <c r="E41" s="190">
        <v>308126.66361481877</v>
      </c>
      <c r="F41" s="190">
        <v>1043024</v>
      </c>
      <c r="H41" s="190">
        <v>38955948.017086506</v>
      </c>
      <c r="I41" s="190">
        <v>4156459</v>
      </c>
      <c r="J41" s="190">
        <v>2403474</v>
      </c>
      <c r="K41" s="190">
        <v>27857.047653243077</v>
      </c>
      <c r="L41" s="190">
        <v>11740812.935260247</v>
      </c>
      <c r="M41" s="190">
        <v>57284551</v>
      </c>
      <c r="O41" s="190">
        <v>2428794.4956778204</v>
      </c>
      <c r="P41" s="190">
        <v>3902.5756792119901</v>
      </c>
      <c r="Q41" s="190">
        <v>5669420.9286429677</v>
      </c>
      <c r="R41" s="190">
        <v>8102118</v>
      </c>
      <c r="T41" s="190">
        <v>1000308.5043221791</v>
      </c>
      <c r="U41" s="190">
        <v>1808.005028598438</v>
      </c>
      <c r="V41" s="190">
        <v>2659202.4906492224</v>
      </c>
      <c r="W41" s="190">
        <v>3661319</v>
      </c>
      <c r="Y41" s="190">
        <v>2854169</v>
      </c>
      <c r="AA41" s="190">
        <v>715203</v>
      </c>
      <c r="AC41" s="190">
        <v>654001</v>
      </c>
      <c r="AE41" s="190">
        <v>416842</v>
      </c>
      <c r="AG41" s="190">
        <v>23455155</v>
      </c>
      <c r="AI41" s="190">
        <v>4656377</v>
      </c>
      <c r="AK41" s="190">
        <v>102842759</v>
      </c>
    </row>
    <row r="42" spans="1:37">
      <c r="A42" s="71" t="s">
        <v>38</v>
      </c>
      <c r="C42" s="190">
        <v>33948.586776912685</v>
      </c>
      <c r="D42" s="190">
        <v>15.41322308731651</v>
      </c>
      <c r="E42" s="190">
        <v>0</v>
      </c>
      <c r="F42" s="190">
        <v>33964</v>
      </c>
      <c r="H42" s="190">
        <v>1783127.3626772722</v>
      </c>
      <c r="I42" s="190">
        <v>68044</v>
      </c>
      <c r="J42" s="190">
        <v>3223</v>
      </c>
      <c r="K42" s="190">
        <v>840.6373227279546</v>
      </c>
      <c r="L42" s="190">
        <v>0</v>
      </c>
      <c r="M42" s="190">
        <v>1855235.0000000002</v>
      </c>
      <c r="O42" s="190">
        <v>218995.09546509117</v>
      </c>
      <c r="P42" s="190">
        <v>230.46851876311484</v>
      </c>
      <c r="Q42" s="190">
        <v>294116.43601614569</v>
      </c>
      <c r="R42" s="190">
        <v>513342</v>
      </c>
      <c r="T42" s="190">
        <v>45863.904534908819</v>
      </c>
      <c r="U42" s="190">
        <v>50.480935421537652</v>
      </c>
      <c r="V42" s="190">
        <v>64887.614529669634</v>
      </c>
      <c r="W42" s="190">
        <v>110802</v>
      </c>
      <c r="Y42" s="190">
        <v>157437</v>
      </c>
      <c r="AA42" s="190">
        <v>29601</v>
      </c>
      <c r="AC42" s="190">
        <v>44893</v>
      </c>
      <c r="AE42" s="190">
        <v>15246</v>
      </c>
      <c r="AG42" s="190">
        <v>2144742</v>
      </c>
      <c r="AI42" s="190">
        <v>566293</v>
      </c>
      <c r="AK42" s="190">
        <v>5471555</v>
      </c>
    </row>
    <row r="43" spans="1:37">
      <c r="A43" s="73" t="s">
        <v>23</v>
      </c>
      <c r="C43" s="314">
        <v>1415.1248386415377</v>
      </c>
      <c r="D43" s="314">
        <v>0.87516135846226462</v>
      </c>
      <c r="E43" s="314">
        <v>0</v>
      </c>
      <c r="F43" s="72">
        <v>1416</v>
      </c>
      <c r="H43" s="314">
        <v>89655.302391625795</v>
      </c>
      <c r="I43" s="314">
        <v>3625</v>
      </c>
      <c r="J43" s="314">
        <v>16</v>
      </c>
      <c r="K43" s="314">
        <v>57.697608374204719</v>
      </c>
      <c r="L43" s="314">
        <v>0</v>
      </c>
      <c r="M43" s="72">
        <v>93354</v>
      </c>
      <c r="O43" s="314">
        <v>14857.691446552299</v>
      </c>
      <c r="P43" s="314">
        <v>17.663920639017306</v>
      </c>
      <c r="Q43" s="314">
        <v>13704.644632808684</v>
      </c>
      <c r="R43" s="72">
        <v>28580</v>
      </c>
      <c r="T43" s="314">
        <v>2324.3085534477023</v>
      </c>
      <c r="U43" s="314">
        <v>2.7633096283079794</v>
      </c>
      <c r="V43" s="314">
        <v>2143.9281369239898</v>
      </c>
      <c r="W43" s="72">
        <v>4471</v>
      </c>
      <c r="Y43" s="314">
        <v>7522</v>
      </c>
      <c r="AA43" s="314">
        <v>1059</v>
      </c>
      <c r="AC43" s="314">
        <v>1247</v>
      </c>
      <c r="AE43" s="314">
        <v>385</v>
      </c>
      <c r="AG43" s="314">
        <v>125641</v>
      </c>
      <c r="AI43" s="314">
        <v>28573</v>
      </c>
      <c r="AK43" s="72">
        <v>292248</v>
      </c>
    </row>
    <row r="44" spans="1:37">
      <c r="A44" s="73" t="s">
        <v>15</v>
      </c>
      <c r="C44" s="314">
        <v>1078.546409176311</v>
      </c>
      <c r="D44" s="314">
        <v>0.45359082368895542</v>
      </c>
      <c r="E44" s="314">
        <v>0</v>
      </c>
      <c r="F44" s="72">
        <v>1079</v>
      </c>
      <c r="H44" s="314">
        <v>85899.259143281204</v>
      </c>
      <c r="I44" s="314">
        <v>1445</v>
      </c>
      <c r="J44" s="314">
        <v>18</v>
      </c>
      <c r="K44" s="314">
        <v>36.74085671879584</v>
      </c>
      <c r="L44" s="314">
        <v>0</v>
      </c>
      <c r="M44" s="72">
        <v>87399</v>
      </c>
      <c r="O44" s="314">
        <v>6468.7672969412097</v>
      </c>
      <c r="P44" s="314">
        <v>9.7957121164035925</v>
      </c>
      <c r="Q44" s="314">
        <v>16823.436990942388</v>
      </c>
      <c r="R44" s="72">
        <v>23302</v>
      </c>
      <c r="T44" s="314">
        <v>1327.2327030587899</v>
      </c>
      <c r="U44" s="314">
        <v>2.0098403411093386</v>
      </c>
      <c r="V44" s="314">
        <v>3451.7574566001008</v>
      </c>
      <c r="W44" s="72">
        <v>4781</v>
      </c>
      <c r="Y44" s="314">
        <v>4319</v>
      </c>
      <c r="AA44" s="314">
        <v>397</v>
      </c>
      <c r="AC44" s="314">
        <v>1302</v>
      </c>
      <c r="AE44" s="314">
        <v>476</v>
      </c>
      <c r="AG44" s="314">
        <v>68427</v>
      </c>
      <c r="AI44" s="314">
        <v>13676</v>
      </c>
      <c r="AK44" s="72">
        <v>205158</v>
      </c>
    </row>
    <row r="45" spans="1:37">
      <c r="A45" s="73" t="s">
        <v>16</v>
      </c>
      <c r="C45" s="314">
        <v>5748.2809806192463</v>
      </c>
      <c r="D45" s="314">
        <v>2.7190193807537071</v>
      </c>
      <c r="E45" s="314">
        <v>0</v>
      </c>
      <c r="F45" s="72">
        <v>5751</v>
      </c>
      <c r="H45" s="314">
        <v>400020.01794405677</v>
      </c>
      <c r="I45" s="314">
        <v>16196</v>
      </c>
      <c r="J45" s="314">
        <v>2338</v>
      </c>
      <c r="K45" s="314">
        <v>197.98205594322644</v>
      </c>
      <c r="L45" s="314">
        <v>0</v>
      </c>
      <c r="M45" s="72">
        <v>418752</v>
      </c>
      <c r="O45" s="314">
        <v>25835.342189730432</v>
      </c>
      <c r="P45" s="314">
        <v>44.100971969746752</v>
      </c>
      <c r="Q45" s="314">
        <v>67398.556838299817</v>
      </c>
      <c r="R45" s="72">
        <v>93278</v>
      </c>
      <c r="T45" s="314">
        <v>7731.6578102695703</v>
      </c>
      <c r="U45" s="314">
        <v>13.197952706268552</v>
      </c>
      <c r="V45" s="314">
        <v>20170.14423702416</v>
      </c>
      <c r="W45" s="72">
        <v>27915</v>
      </c>
      <c r="Y45" s="314">
        <v>20731</v>
      </c>
      <c r="AA45" s="314">
        <v>3553</v>
      </c>
      <c r="AC45" s="314">
        <v>9399</v>
      </c>
      <c r="AE45" s="314">
        <v>3607</v>
      </c>
      <c r="AG45" s="314">
        <v>278910</v>
      </c>
      <c r="AI45" s="314">
        <v>63723</v>
      </c>
      <c r="AK45" s="72">
        <v>925619</v>
      </c>
    </row>
    <row r="46" spans="1:37">
      <c r="A46" s="73" t="s">
        <v>28</v>
      </c>
      <c r="C46" s="314">
        <v>15022.89774872542</v>
      </c>
      <c r="D46" s="314">
        <v>7.1022512745803397</v>
      </c>
      <c r="E46" s="314">
        <v>0</v>
      </c>
      <c r="F46" s="72">
        <v>15030</v>
      </c>
      <c r="H46" s="314">
        <v>618251.22022139817</v>
      </c>
      <c r="I46" s="314">
        <v>23898</v>
      </c>
      <c r="J46" s="314">
        <v>415</v>
      </c>
      <c r="K46" s="314">
        <v>303.77977860183455</v>
      </c>
      <c r="L46" s="314">
        <v>0</v>
      </c>
      <c r="M46" s="72">
        <v>642868</v>
      </c>
      <c r="O46" s="314">
        <v>77557.164301979326</v>
      </c>
      <c r="P46" s="314">
        <v>77.078564132010797</v>
      </c>
      <c r="Q46" s="314">
        <v>85481.757133888663</v>
      </c>
      <c r="R46" s="72">
        <v>163116</v>
      </c>
      <c r="T46" s="314">
        <v>20163.835698020666</v>
      </c>
      <c r="U46" s="314">
        <v>20.039405991505191</v>
      </c>
      <c r="V46" s="314">
        <v>22224.124895987828</v>
      </c>
      <c r="W46" s="72">
        <v>42408</v>
      </c>
      <c r="Y46" s="314">
        <v>64564</v>
      </c>
      <c r="AA46" s="314">
        <v>9905</v>
      </c>
      <c r="AC46" s="314">
        <v>19357</v>
      </c>
      <c r="AE46" s="314">
        <v>6986</v>
      </c>
      <c r="AG46" s="314">
        <v>933139</v>
      </c>
      <c r="AI46" s="314">
        <v>208527</v>
      </c>
      <c r="AK46" s="72">
        <v>2105900</v>
      </c>
    </row>
    <row r="47" spans="1:37">
      <c r="A47" s="73" t="s">
        <v>19</v>
      </c>
      <c r="C47" s="314">
        <v>4697.1333450861484</v>
      </c>
      <c r="D47" s="314">
        <v>1.866654913851562</v>
      </c>
      <c r="E47" s="314">
        <v>0</v>
      </c>
      <c r="F47" s="72">
        <v>4699</v>
      </c>
      <c r="H47" s="314">
        <v>292798.45357873209</v>
      </c>
      <c r="I47" s="314">
        <v>10451</v>
      </c>
      <c r="J47" s="314">
        <v>86</v>
      </c>
      <c r="K47" s="314">
        <v>120.54642126790714</v>
      </c>
      <c r="L47" s="314">
        <v>0</v>
      </c>
      <c r="M47" s="72">
        <v>303456</v>
      </c>
      <c r="O47" s="314">
        <v>47685.304796418677</v>
      </c>
      <c r="P47" s="314">
        <v>41.009999294838053</v>
      </c>
      <c r="Q47" s="314">
        <v>55509.685204286485</v>
      </c>
      <c r="R47" s="72">
        <v>103236</v>
      </c>
      <c r="T47" s="314">
        <v>6484.6952035813256</v>
      </c>
      <c r="U47" s="314">
        <v>5.576924523424168</v>
      </c>
      <c r="V47" s="314">
        <v>7548.7278718952502</v>
      </c>
      <c r="W47" s="72">
        <v>14039</v>
      </c>
      <c r="Y47" s="314">
        <v>31722</v>
      </c>
      <c r="AA47" s="314">
        <v>7550</v>
      </c>
      <c r="AC47" s="314">
        <v>6592</v>
      </c>
      <c r="AE47" s="314">
        <v>1381</v>
      </c>
      <c r="AG47" s="314">
        <v>412285</v>
      </c>
      <c r="AI47" s="314">
        <v>129986</v>
      </c>
      <c r="AK47" s="72">
        <v>1014946</v>
      </c>
    </row>
    <row r="48" spans="1:37">
      <c r="A48" s="73" t="s">
        <v>17</v>
      </c>
      <c r="C48" s="314">
        <v>1440.4087851409913</v>
      </c>
      <c r="D48" s="314">
        <v>0.5912148590086872</v>
      </c>
      <c r="E48" s="314">
        <v>0</v>
      </c>
      <c r="F48" s="72">
        <v>1441</v>
      </c>
      <c r="H48" s="314">
        <v>78860.013821339744</v>
      </c>
      <c r="I48" s="314">
        <v>1452</v>
      </c>
      <c r="J48" s="314">
        <v>54</v>
      </c>
      <c r="K48" s="314">
        <v>32.986178660255973</v>
      </c>
      <c r="L48" s="314">
        <v>0</v>
      </c>
      <c r="M48" s="72">
        <v>80399</v>
      </c>
      <c r="O48" s="314">
        <v>11131.54723636674</v>
      </c>
      <c r="P48" s="314">
        <v>12.246066003950546</v>
      </c>
      <c r="Q48" s="314">
        <v>18704.20669762931</v>
      </c>
      <c r="R48" s="72">
        <v>29848</v>
      </c>
      <c r="T48" s="314">
        <v>1978.4527636332605</v>
      </c>
      <c r="U48" s="314">
        <v>2.1765404767802465</v>
      </c>
      <c r="V48" s="314">
        <v>3324.3706958899593</v>
      </c>
      <c r="W48" s="72">
        <v>5305</v>
      </c>
      <c r="Y48" s="314">
        <v>5503</v>
      </c>
      <c r="AA48" s="314">
        <v>946</v>
      </c>
      <c r="AC48" s="314">
        <v>1248</v>
      </c>
      <c r="AE48" s="314">
        <v>735</v>
      </c>
      <c r="AG48" s="314">
        <v>82716</v>
      </c>
      <c r="AI48" s="314">
        <v>21094</v>
      </c>
      <c r="AK48" s="72">
        <v>229235</v>
      </c>
    </row>
    <row r="49" spans="1:37">
      <c r="A49" s="73" t="s">
        <v>29</v>
      </c>
      <c r="C49" s="314">
        <v>4546.194669523029</v>
      </c>
      <c r="D49" s="314">
        <v>1.8053304769709939</v>
      </c>
      <c r="E49" s="314">
        <v>0</v>
      </c>
      <c r="F49" s="72">
        <v>4548</v>
      </c>
      <c r="H49" s="314">
        <v>217643.09557683827</v>
      </c>
      <c r="I49" s="314">
        <v>10977</v>
      </c>
      <c r="J49" s="314">
        <v>296</v>
      </c>
      <c r="K49" s="314">
        <v>90.904423161729937</v>
      </c>
      <c r="L49" s="314">
        <v>0</v>
      </c>
      <c r="M49" s="72">
        <v>229007</v>
      </c>
      <c r="O49" s="314">
        <v>35459.278197102481</v>
      </c>
      <c r="P49" s="314">
        <v>28.573284607147798</v>
      </c>
      <c r="Q49" s="314">
        <v>36494.148518290371</v>
      </c>
      <c r="R49" s="72">
        <v>71982</v>
      </c>
      <c r="T49" s="314">
        <v>5853.721802897514</v>
      </c>
      <c r="U49" s="314">
        <v>4.7169617541421758</v>
      </c>
      <c r="V49" s="314">
        <v>6024.5612353483439</v>
      </c>
      <c r="W49" s="72">
        <v>11883</v>
      </c>
      <c r="Y49" s="314">
        <v>23076</v>
      </c>
      <c r="AA49" s="314">
        <v>6191</v>
      </c>
      <c r="AC49" s="314">
        <v>5748</v>
      </c>
      <c r="AE49" s="314">
        <v>1676</v>
      </c>
      <c r="AG49" s="314">
        <v>243624</v>
      </c>
      <c r="AI49" s="314">
        <v>100714</v>
      </c>
      <c r="AK49" s="72">
        <v>698449</v>
      </c>
    </row>
    <row r="50" spans="1:37">
      <c r="A50" s="71" t="s">
        <v>39</v>
      </c>
      <c r="C50" s="190">
        <v>155642.34587717132</v>
      </c>
      <c r="D50" s="190">
        <v>76.221503222515821</v>
      </c>
      <c r="E50" s="190">
        <v>5712.4326196061584</v>
      </c>
      <c r="F50" s="190">
        <v>161430.99999999997</v>
      </c>
      <c r="H50" s="190">
        <v>6512458.415361736</v>
      </c>
      <c r="I50" s="190">
        <v>389735</v>
      </c>
      <c r="J50" s="190">
        <v>306558</v>
      </c>
      <c r="K50" s="190">
        <v>3514.3759398479015</v>
      </c>
      <c r="L50" s="190">
        <v>800.20869841560489</v>
      </c>
      <c r="M50" s="190">
        <v>7213065.9999999991</v>
      </c>
      <c r="O50" s="190">
        <v>501851.28405058885</v>
      </c>
      <c r="P50" s="190">
        <v>640.08333039111312</v>
      </c>
      <c r="Q50" s="190">
        <v>794951.63261902006</v>
      </c>
      <c r="R50" s="190">
        <v>1297443</v>
      </c>
      <c r="T50" s="190">
        <v>162825.71594941107</v>
      </c>
      <c r="U50" s="190">
        <v>214.31922653834044</v>
      </c>
      <c r="V50" s="190">
        <v>269831.96482405049</v>
      </c>
      <c r="W50" s="190">
        <v>432871.99999999988</v>
      </c>
      <c r="Y50" s="190">
        <v>479648</v>
      </c>
      <c r="AA50" s="190">
        <v>66515</v>
      </c>
      <c r="AC50" s="190">
        <v>130825</v>
      </c>
      <c r="AE50" s="190">
        <v>93637</v>
      </c>
      <c r="AG50" s="190">
        <v>6928233</v>
      </c>
      <c r="AI50" s="190">
        <v>1013733</v>
      </c>
      <c r="AK50" s="190">
        <v>17817403</v>
      </c>
    </row>
    <row r="51" spans="1:37">
      <c r="A51" s="73" t="s">
        <v>35</v>
      </c>
      <c r="C51" s="314">
        <v>7174.9079719488172</v>
      </c>
      <c r="D51" s="314">
        <v>2.0920280511827514</v>
      </c>
      <c r="E51" s="314">
        <v>0</v>
      </c>
      <c r="F51" s="72">
        <v>7177</v>
      </c>
      <c r="H51" s="314">
        <v>332801.16244749975</v>
      </c>
      <c r="I51" s="314">
        <v>24203</v>
      </c>
      <c r="J51" s="314">
        <v>23129</v>
      </c>
      <c r="K51" s="314">
        <v>110.83755250024842</v>
      </c>
      <c r="L51" s="314">
        <v>0</v>
      </c>
      <c r="M51" s="72">
        <v>380244</v>
      </c>
      <c r="O51" s="314">
        <v>21317.683786042118</v>
      </c>
      <c r="P51" s="314">
        <v>17.287433138015331</v>
      </c>
      <c r="Q51" s="314">
        <v>37972.028780819863</v>
      </c>
      <c r="R51" s="72">
        <v>59307</v>
      </c>
      <c r="T51" s="314">
        <v>8364.3162139578835</v>
      </c>
      <c r="U51" s="314">
        <v>6.7829863105798722</v>
      </c>
      <c r="V51" s="314">
        <v>14898.900799731537</v>
      </c>
      <c r="W51" s="72">
        <v>23270</v>
      </c>
      <c r="Y51" s="314">
        <v>22533</v>
      </c>
      <c r="AA51" s="314">
        <v>2688</v>
      </c>
      <c r="AC51" s="314">
        <v>8456</v>
      </c>
      <c r="AE51" s="314">
        <v>7061</v>
      </c>
      <c r="AG51" s="314">
        <v>313707</v>
      </c>
      <c r="AI51" s="314">
        <v>43857</v>
      </c>
      <c r="AK51" s="72">
        <v>868300</v>
      </c>
    </row>
    <row r="52" spans="1:37">
      <c r="A52" s="73" t="s">
        <v>31</v>
      </c>
      <c r="C52" s="314">
        <v>33366.994805817689</v>
      </c>
      <c r="D52" s="314">
        <v>18.605000158720941</v>
      </c>
      <c r="E52" s="314">
        <v>2175.4001940235903</v>
      </c>
      <c r="F52" s="72">
        <v>35561</v>
      </c>
      <c r="H52" s="314">
        <v>1773687.674410241</v>
      </c>
      <c r="I52" s="314">
        <v>100134</v>
      </c>
      <c r="J52" s="314">
        <v>62003</v>
      </c>
      <c r="K52" s="314">
        <v>1013.3255897590425</v>
      </c>
      <c r="L52" s="314">
        <v>0</v>
      </c>
      <c r="M52" s="72">
        <v>1936838</v>
      </c>
      <c r="O52" s="314">
        <v>119528.97668354637</v>
      </c>
      <c r="P52" s="314">
        <v>203.6625188208418</v>
      </c>
      <c r="Q52" s="314">
        <v>269541.36079763278</v>
      </c>
      <c r="R52" s="72">
        <v>389274</v>
      </c>
      <c r="T52" s="314">
        <v>38974.023316453633</v>
      </c>
      <c r="U52" s="314">
        <v>66.406891261402052</v>
      </c>
      <c r="V52" s="314">
        <v>87887.569792284965</v>
      </c>
      <c r="W52" s="72">
        <v>126928</v>
      </c>
      <c r="Y52" s="314">
        <v>123805</v>
      </c>
      <c r="AA52" s="314">
        <v>23601</v>
      </c>
      <c r="AC52" s="314">
        <v>42107</v>
      </c>
      <c r="AE52" s="314">
        <v>30713</v>
      </c>
      <c r="AG52" s="314">
        <v>1370422</v>
      </c>
      <c r="AI52" s="314">
        <v>212556</v>
      </c>
      <c r="AK52" s="72">
        <v>4291805</v>
      </c>
    </row>
    <row r="53" spans="1:37">
      <c r="A53" s="73" t="s">
        <v>27</v>
      </c>
      <c r="C53" s="314">
        <v>37651.738297621021</v>
      </c>
      <c r="D53" s="314">
        <v>15.261702378978953</v>
      </c>
      <c r="E53" s="314">
        <v>0</v>
      </c>
      <c r="F53" s="72">
        <v>37667</v>
      </c>
      <c r="H53" s="314">
        <v>1091392.8301666165</v>
      </c>
      <c r="I53" s="314">
        <v>60962</v>
      </c>
      <c r="J53" s="314">
        <v>54463</v>
      </c>
      <c r="K53" s="314">
        <v>489.16983338352293</v>
      </c>
      <c r="L53" s="314">
        <v>0</v>
      </c>
      <c r="M53" s="72">
        <v>1207307</v>
      </c>
      <c r="O53" s="314">
        <v>100197.64738946021</v>
      </c>
      <c r="P53" s="314">
        <v>83.401088955579326</v>
      </c>
      <c r="Q53" s="314">
        <v>105558.95152158421</v>
      </c>
      <c r="R53" s="72">
        <v>205840</v>
      </c>
      <c r="T53" s="314">
        <v>31437.35261053979</v>
      </c>
      <c r="U53" s="314">
        <v>26.16737528185331</v>
      </c>
      <c r="V53" s="314">
        <v>33119.480014178356</v>
      </c>
      <c r="W53" s="72">
        <v>64583</v>
      </c>
      <c r="Y53" s="314">
        <v>76003</v>
      </c>
      <c r="AA53" s="314">
        <v>9625</v>
      </c>
      <c r="AC53" s="314">
        <v>18489</v>
      </c>
      <c r="AE53" s="314">
        <v>12911</v>
      </c>
      <c r="AG53" s="314">
        <v>1446854</v>
      </c>
      <c r="AI53" s="314">
        <v>180036</v>
      </c>
      <c r="AK53" s="72">
        <v>3259315</v>
      </c>
    </row>
    <row r="54" spans="1:37">
      <c r="A54" s="73" t="s">
        <v>33</v>
      </c>
      <c r="C54" s="314">
        <v>11660.325844508599</v>
      </c>
      <c r="D54" s="314">
        <v>7.6741554914005974</v>
      </c>
      <c r="E54" s="314">
        <v>0</v>
      </c>
      <c r="F54" s="72">
        <v>11668</v>
      </c>
      <c r="H54" s="314">
        <v>450874.9361579009</v>
      </c>
      <c r="I54" s="314">
        <v>13865</v>
      </c>
      <c r="J54" s="314">
        <v>302</v>
      </c>
      <c r="K54" s="314">
        <v>306.06384209910175</v>
      </c>
      <c r="L54" s="314">
        <v>0</v>
      </c>
      <c r="M54" s="72">
        <v>465348</v>
      </c>
      <c r="O54" s="314">
        <v>60040.709972858596</v>
      </c>
      <c r="P54" s="314">
        <v>85.435160269276821</v>
      </c>
      <c r="Q54" s="314">
        <v>69771.854866872134</v>
      </c>
      <c r="R54" s="72">
        <v>129898</v>
      </c>
      <c r="T54" s="314">
        <v>11825.290027141404</v>
      </c>
      <c r="U54" s="314">
        <v>16.826842140213557</v>
      </c>
      <c r="V54" s="314">
        <v>13741.883130718383</v>
      </c>
      <c r="W54" s="72">
        <v>25584</v>
      </c>
      <c r="Y54" s="314">
        <v>43202</v>
      </c>
      <c r="AA54" s="314">
        <v>5604</v>
      </c>
      <c r="AC54" s="314">
        <v>9817</v>
      </c>
      <c r="AE54" s="314">
        <v>5332</v>
      </c>
      <c r="AG54" s="314">
        <v>904664</v>
      </c>
      <c r="AI54" s="314">
        <v>172209</v>
      </c>
      <c r="AK54" s="72">
        <v>1773326</v>
      </c>
    </row>
    <row r="55" spans="1:37">
      <c r="A55" s="73" t="s">
        <v>34</v>
      </c>
      <c r="C55" s="314">
        <v>13383.56337500882</v>
      </c>
      <c r="D55" s="314">
        <v>5.4366249911799969</v>
      </c>
      <c r="E55" s="314">
        <v>0</v>
      </c>
      <c r="F55" s="72">
        <v>13389</v>
      </c>
      <c r="H55" s="314">
        <v>510028.59190949367</v>
      </c>
      <c r="I55" s="314">
        <v>29308</v>
      </c>
      <c r="J55" s="314">
        <v>22945</v>
      </c>
      <c r="K55" s="314">
        <v>228.40809050633106</v>
      </c>
      <c r="L55" s="314">
        <v>0</v>
      </c>
      <c r="M55" s="72">
        <v>562510</v>
      </c>
      <c r="O55" s="314">
        <v>36011.338254886417</v>
      </c>
      <c r="P55" s="314">
        <v>36.050479990444728</v>
      </c>
      <c r="Q55" s="314">
        <v>52735.611265123138</v>
      </c>
      <c r="R55" s="72">
        <v>88783</v>
      </c>
      <c r="T55" s="314">
        <v>12091.661745113583</v>
      </c>
      <c r="U55" s="314">
        <v>12.104804512069677</v>
      </c>
      <c r="V55" s="314">
        <v>17707.233450374348</v>
      </c>
      <c r="W55" s="72">
        <v>29811</v>
      </c>
      <c r="Y55" s="314">
        <v>29483</v>
      </c>
      <c r="AA55" s="314">
        <v>2881</v>
      </c>
      <c r="AC55" s="314">
        <v>7834</v>
      </c>
      <c r="AE55" s="314">
        <v>5089</v>
      </c>
      <c r="AG55" s="314">
        <v>519813</v>
      </c>
      <c r="AI55" s="314">
        <v>72719</v>
      </c>
      <c r="AK55" s="72">
        <v>1332312</v>
      </c>
    </row>
    <row r="56" spans="1:37">
      <c r="A56" s="73" t="s">
        <v>30</v>
      </c>
      <c r="C56" s="314">
        <v>21690.19492819886</v>
      </c>
      <c r="D56" s="314">
        <v>13.75403776505118</v>
      </c>
      <c r="E56" s="314">
        <v>509.05103403608882</v>
      </c>
      <c r="F56" s="72">
        <v>22213</v>
      </c>
      <c r="H56" s="314">
        <v>1180433.3417114837</v>
      </c>
      <c r="I56" s="314">
        <v>93983</v>
      </c>
      <c r="J56" s="314">
        <v>69508</v>
      </c>
      <c r="K56" s="314">
        <v>832.65828851633705</v>
      </c>
      <c r="L56" s="314">
        <v>0</v>
      </c>
      <c r="M56" s="72">
        <v>1344757</v>
      </c>
      <c r="O56" s="314">
        <v>63669.989789404237</v>
      </c>
      <c r="P56" s="314">
        <v>116.0006616403698</v>
      </c>
      <c r="Q56" s="314">
        <v>123557.00954895539</v>
      </c>
      <c r="R56" s="72">
        <v>187343</v>
      </c>
      <c r="T56" s="314">
        <v>32157.010210595749</v>
      </c>
      <c r="U56" s="314">
        <v>58.587012078118278</v>
      </c>
      <c r="V56" s="314">
        <v>62403.402777326133</v>
      </c>
      <c r="W56" s="72">
        <v>94619</v>
      </c>
      <c r="Y56" s="314">
        <v>94124</v>
      </c>
      <c r="AA56" s="314">
        <v>12409</v>
      </c>
      <c r="AC56" s="314">
        <v>20503</v>
      </c>
      <c r="AE56" s="314">
        <v>19156</v>
      </c>
      <c r="AG56" s="314">
        <v>1062212</v>
      </c>
      <c r="AI56" s="314">
        <v>112799</v>
      </c>
      <c r="AK56" s="72">
        <v>2970135</v>
      </c>
    </row>
    <row r="57" spans="1:37">
      <c r="A57" s="73" t="s">
        <v>36</v>
      </c>
      <c r="C57" s="314">
        <v>8504.0259837010617</v>
      </c>
      <c r="D57" s="314">
        <v>3.9740162989382952</v>
      </c>
      <c r="E57" s="314">
        <v>0</v>
      </c>
      <c r="F57" s="72">
        <v>8508</v>
      </c>
      <c r="H57" s="314">
        <v>364427.65733402967</v>
      </c>
      <c r="I57" s="314">
        <v>18589</v>
      </c>
      <c r="J57" s="314">
        <v>760</v>
      </c>
      <c r="K57" s="314">
        <v>179.34266597032547</v>
      </c>
      <c r="L57" s="314">
        <v>0</v>
      </c>
      <c r="M57" s="72">
        <v>383956</v>
      </c>
      <c r="O57" s="314">
        <v>47271.768939624642</v>
      </c>
      <c r="P57" s="314">
        <v>45.127598813545774</v>
      </c>
      <c r="Q57" s="314">
        <v>49297.103461561812</v>
      </c>
      <c r="R57" s="72">
        <v>96614</v>
      </c>
      <c r="T57" s="314">
        <v>8962.2310603753558</v>
      </c>
      <c r="U57" s="314">
        <v>8.5557189172141079</v>
      </c>
      <c r="V57" s="314">
        <v>9346.2132207074301</v>
      </c>
      <c r="W57" s="72">
        <v>18317</v>
      </c>
      <c r="Y57" s="314">
        <v>31554</v>
      </c>
      <c r="AA57" s="314">
        <v>3013</v>
      </c>
      <c r="AC57" s="314">
        <v>8404</v>
      </c>
      <c r="AE57" s="314">
        <v>4402</v>
      </c>
      <c r="AG57" s="314">
        <v>583868</v>
      </c>
      <c r="AI57" s="314">
        <v>104683</v>
      </c>
      <c r="AK57" s="72">
        <v>1243319</v>
      </c>
    </row>
    <row r="58" spans="1:37">
      <c r="A58" s="73" t="s">
        <v>21</v>
      </c>
      <c r="C58" s="314">
        <v>16807.406834946065</v>
      </c>
      <c r="D58" s="314">
        <v>7.094215422985144</v>
      </c>
      <c r="E58" s="314">
        <v>2763.4989496309499</v>
      </c>
      <c r="F58" s="72">
        <v>19578</v>
      </c>
      <c r="H58" s="314">
        <v>502733.59316505393</v>
      </c>
      <c r="I58" s="314">
        <v>30182</v>
      </c>
      <c r="J58" s="314">
        <v>51678</v>
      </c>
      <c r="K58" s="314">
        <v>212.19813653046731</v>
      </c>
      <c r="L58" s="314">
        <v>800.20869841560489</v>
      </c>
      <c r="M58" s="72">
        <v>585606</v>
      </c>
      <c r="O58" s="314">
        <v>37581.544648802919</v>
      </c>
      <c r="P58" s="314">
        <v>34.073830477325828</v>
      </c>
      <c r="Q58" s="314">
        <v>56418.381520719755</v>
      </c>
      <c r="R58" s="72">
        <v>94034</v>
      </c>
      <c r="T58" s="314">
        <v>12831.455351197081</v>
      </c>
      <c r="U58" s="314">
        <v>11.633817569228995</v>
      </c>
      <c r="V58" s="314">
        <v>19262.91083123369</v>
      </c>
      <c r="W58" s="72">
        <v>32106</v>
      </c>
      <c r="Y58" s="314">
        <v>36801</v>
      </c>
      <c r="AA58" s="314">
        <v>3924</v>
      </c>
      <c r="AC58" s="314">
        <v>7608</v>
      </c>
      <c r="AE58" s="314">
        <v>5409</v>
      </c>
      <c r="AG58" s="314">
        <v>458977</v>
      </c>
      <c r="AI58" s="314">
        <v>66400</v>
      </c>
      <c r="AK58" s="72">
        <v>1310443</v>
      </c>
    </row>
    <row r="59" spans="1:37">
      <c r="A59" s="73" t="s">
        <v>32</v>
      </c>
      <c r="C59" s="314">
        <v>5403.1878354203927</v>
      </c>
      <c r="D59" s="314">
        <v>2.3297226640779627</v>
      </c>
      <c r="E59" s="314">
        <v>264.48244191552931</v>
      </c>
      <c r="F59" s="72">
        <v>5670</v>
      </c>
      <c r="H59" s="314">
        <v>306078.62805941748</v>
      </c>
      <c r="I59" s="314">
        <v>18509</v>
      </c>
      <c r="J59" s="314">
        <v>21770</v>
      </c>
      <c r="K59" s="314">
        <v>142.37194058252499</v>
      </c>
      <c r="L59" s="314">
        <v>0</v>
      </c>
      <c r="M59" s="72">
        <v>346500</v>
      </c>
      <c r="O59" s="314">
        <v>16231.624585963378</v>
      </c>
      <c r="P59" s="314">
        <v>19.04455828571372</v>
      </c>
      <c r="Q59" s="314">
        <v>30099.330855750908</v>
      </c>
      <c r="R59" s="72">
        <v>46350</v>
      </c>
      <c r="T59" s="314">
        <v>6182.3754140366227</v>
      </c>
      <c r="U59" s="314">
        <v>7.2537784676605952</v>
      </c>
      <c r="V59" s="314">
        <v>11464.370807495718</v>
      </c>
      <c r="W59" s="72">
        <v>17654</v>
      </c>
      <c r="Y59" s="314">
        <v>22143</v>
      </c>
      <c r="AA59" s="314">
        <v>2770</v>
      </c>
      <c r="AC59" s="314">
        <v>7607</v>
      </c>
      <c r="AE59" s="314">
        <v>3564</v>
      </c>
      <c r="AG59" s="314">
        <v>267716</v>
      </c>
      <c r="AI59" s="314">
        <v>48474</v>
      </c>
      <c r="AK59" s="72">
        <v>768448</v>
      </c>
    </row>
    <row r="60" spans="1:37">
      <c r="A60" s="75" t="s">
        <v>40</v>
      </c>
      <c r="C60" s="190">
        <v>321265.53348418209</v>
      </c>
      <c r="D60" s="190">
        <v>256.8137828472245</v>
      </c>
      <c r="E60" s="190">
        <v>197015.65273297066</v>
      </c>
      <c r="F60" s="190">
        <v>518538</v>
      </c>
      <c r="H60" s="190">
        <v>19333686.46651582</v>
      </c>
      <c r="I60" s="190">
        <v>2630362</v>
      </c>
      <c r="J60" s="190">
        <v>1848011</v>
      </c>
      <c r="K60" s="190">
        <v>15022.320965454099</v>
      </c>
      <c r="L60" s="190">
        <v>7328094.2125187265</v>
      </c>
      <c r="M60" s="190">
        <v>31155176</v>
      </c>
      <c r="O60" s="190">
        <v>819952.91966838273</v>
      </c>
      <c r="P60" s="190">
        <v>1732.2302963576512</v>
      </c>
      <c r="Q60" s="190">
        <v>2821796.8500352595</v>
      </c>
      <c r="R60" s="190">
        <v>3643482</v>
      </c>
      <c r="T60" s="190">
        <v>444078.08033161721</v>
      </c>
      <c r="U60" s="190">
        <v>1005.6349553405598</v>
      </c>
      <c r="V60" s="190">
        <v>1609144.2847130422</v>
      </c>
      <c r="W60" s="190">
        <v>2054228</v>
      </c>
      <c r="Y60" s="190">
        <v>1263490</v>
      </c>
      <c r="AA60" s="190">
        <v>303324</v>
      </c>
      <c r="AC60" s="190">
        <v>308372</v>
      </c>
      <c r="AE60" s="190">
        <v>223810</v>
      </c>
      <c r="AG60" s="190">
        <v>8978718</v>
      </c>
      <c r="AI60" s="190">
        <v>1590868</v>
      </c>
      <c r="AK60" s="190">
        <v>50040006</v>
      </c>
    </row>
    <row r="61" spans="1:37">
      <c r="A61" s="73" t="s">
        <v>26</v>
      </c>
      <c r="C61" s="314">
        <v>18108.339641457587</v>
      </c>
      <c r="D61" s="314">
        <v>15.767266930211917</v>
      </c>
      <c r="E61" s="314">
        <v>4317.8930916122008</v>
      </c>
      <c r="F61" s="72">
        <v>22442</v>
      </c>
      <c r="H61" s="314">
        <v>808810.66035854234</v>
      </c>
      <c r="I61" s="314">
        <v>53288</v>
      </c>
      <c r="J61" s="314">
        <v>39315</v>
      </c>
      <c r="K61" s="314">
        <v>704.24643177550752</v>
      </c>
      <c r="L61" s="314">
        <v>100256.09320968215</v>
      </c>
      <c r="M61" s="72">
        <v>1002374</v>
      </c>
      <c r="O61" s="314">
        <v>63487.640046896762</v>
      </c>
      <c r="P61" s="314">
        <v>127.95008541998686</v>
      </c>
      <c r="Q61" s="314">
        <v>118499.40986768325</v>
      </c>
      <c r="R61" s="72">
        <v>182115</v>
      </c>
      <c r="T61" s="314">
        <v>21850.359953103231</v>
      </c>
      <c r="U61" s="314">
        <v>44.036215874337358</v>
      </c>
      <c r="V61" s="314">
        <v>40783.603831022432</v>
      </c>
      <c r="W61" s="72">
        <v>62678</v>
      </c>
      <c r="Y61" s="314">
        <v>76300</v>
      </c>
      <c r="AA61" s="314">
        <v>19259</v>
      </c>
      <c r="AC61" s="314">
        <v>15340</v>
      </c>
      <c r="AE61" s="314">
        <v>8727</v>
      </c>
      <c r="AG61" s="314">
        <v>466715</v>
      </c>
      <c r="AI61" s="314">
        <v>116438</v>
      </c>
      <c r="AK61" s="72">
        <v>1972388</v>
      </c>
    </row>
    <row r="62" spans="1:37">
      <c r="A62" s="73" t="s">
        <v>18</v>
      </c>
      <c r="C62" s="314">
        <v>66944.527171977854</v>
      </c>
      <c r="D62" s="314">
        <v>27.042971205344656</v>
      </c>
      <c r="E62" s="314">
        <v>22814.429856816801</v>
      </c>
      <c r="F62" s="72">
        <v>89786</v>
      </c>
      <c r="H62" s="314">
        <v>4881062.4728280222</v>
      </c>
      <c r="I62" s="314">
        <v>435993</v>
      </c>
      <c r="J62" s="314">
        <v>38823</v>
      </c>
      <c r="K62" s="314">
        <v>1971.7583718989044</v>
      </c>
      <c r="L62" s="314">
        <v>1188630.7688000789</v>
      </c>
      <c r="M62" s="72">
        <v>6546481</v>
      </c>
      <c r="O62" s="314">
        <v>255795.61506290647</v>
      </c>
      <c r="P62" s="314">
        <v>307.57893429812975</v>
      </c>
      <c r="Q62" s="314">
        <v>765096.80600279546</v>
      </c>
      <c r="R62" s="72">
        <v>1021200</v>
      </c>
      <c r="T62" s="314">
        <v>91164.384937093491</v>
      </c>
      <c r="U62" s="314">
        <v>109.61972259765025</v>
      </c>
      <c r="V62" s="314">
        <v>272676.99534030887</v>
      </c>
      <c r="W62" s="72">
        <v>363951</v>
      </c>
      <c r="Y62" s="314">
        <v>348366</v>
      </c>
      <c r="AA62" s="314">
        <v>80698</v>
      </c>
      <c r="AC62" s="314">
        <v>82159</v>
      </c>
      <c r="AE62" s="314">
        <v>49584</v>
      </c>
      <c r="AG62" s="314">
        <v>2637433</v>
      </c>
      <c r="AI62" s="314">
        <v>312220</v>
      </c>
      <c r="AK62" s="72">
        <v>11531878</v>
      </c>
    </row>
    <row r="63" spans="1:37">
      <c r="A63" s="73" t="s">
        <v>12</v>
      </c>
      <c r="C63" s="314">
        <v>32389.401170600438</v>
      </c>
      <c r="D63" s="314">
        <v>27.627010180251091</v>
      </c>
      <c r="E63" s="314">
        <v>39383.97181921931</v>
      </c>
      <c r="F63" s="72">
        <v>71801</v>
      </c>
      <c r="H63" s="314">
        <v>2109812.5988293998</v>
      </c>
      <c r="I63" s="314">
        <v>308136</v>
      </c>
      <c r="J63" s="314">
        <v>1482880</v>
      </c>
      <c r="K63" s="314">
        <v>1799.5953009221703</v>
      </c>
      <c r="L63" s="314">
        <v>774415.80586967804</v>
      </c>
      <c r="M63" s="72">
        <v>4677044</v>
      </c>
      <c r="O63" s="314">
        <v>62894.231102403704</v>
      </c>
      <c r="P63" s="314">
        <v>140.32979005627567</v>
      </c>
      <c r="Q63" s="314">
        <v>301674.43910754001</v>
      </c>
      <c r="R63" s="72">
        <v>364709</v>
      </c>
      <c r="T63" s="314">
        <v>54879.768897596288</v>
      </c>
      <c r="U63" s="314">
        <v>122.44789884140482</v>
      </c>
      <c r="V63" s="314">
        <v>263232.78320356231</v>
      </c>
      <c r="W63" s="72">
        <v>318235</v>
      </c>
      <c r="Y63" s="314">
        <v>146757</v>
      </c>
      <c r="AA63" s="314">
        <v>17476</v>
      </c>
      <c r="AC63" s="314">
        <v>44776</v>
      </c>
      <c r="AE63" s="314">
        <v>40247</v>
      </c>
      <c r="AG63" s="314">
        <v>1005027</v>
      </c>
      <c r="AI63" s="314">
        <v>182237</v>
      </c>
      <c r="AK63" s="72">
        <v>6868309</v>
      </c>
    </row>
    <row r="64" spans="1:37">
      <c r="A64" s="73" t="s">
        <v>10</v>
      </c>
      <c r="C64" s="314">
        <v>203823.26550014623</v>
      </c>
      <c r="D64" s="314">
        <v>186.37653453141684</v>
      </c>
      <c r="E64" s="314">
        <v>130499.35796532236</v>
      </c>
      <c r="F64" s="72">
        <v>334509</v>
      </c>
      <c r="H64" s="314">
        <v>11534000.734499855</v>
      </c>
      <c r="I64" s="314">
        <v>1832945</v>
      </c>
      <c r="J64" s="314">
        <v>286993</v>
      </c>
      <c r="K64" s="314">
        <v>10546.720860857517</v>
      </c>
      <c r="L64" s="314">
        <v>5264791.5446392875</v>
      </c>
      <c r="M64" s="72">
        <v>18929277</v>
      </c>
      <c r="O64" s="314">
        <v>437775.43345617584</v>
      </c>
      <c r="P64" s="314">
        <v>1156.371486583259</v>
      </c>
      <c r="Q64" s="314">
        <v>1636526.1950572408</v>
      </c>
      <c r="R64" s="72">
        <v>2075458</v>
      </c>
      <c r="T64" s="314">
        <v>276183.56654382421</v>
      </c>
      <c r="U64" s="314">
        <v>729.53111802716739</v>
      </c>
      <c r="V64" s="314">
        <v>1032450.9023381486</v>
      </c>
      <c r="W64" s="72">
        <v>1309364</v>
      </c>
      <c r="Y64" s="314">
        <v>692067</v>
      </c>
      <c r="AA64" s="314">
        <v>185891</v>
      </c>
      <c r="AC64" s="314">
        <v>166097</v>
      </c>
      <c r="AE64" s="314">
        <v>125252</v>
      </c>
      <c r="AG64" s="314">
        <v>4869543</v>
      </c>
      <c r="AI64" s="314">
        <v>979973</v>
      </c>
      <c r="AK64" s="72">
        <v>29667431</v>
      </c>
    </row>
    <row r="65" spans="1:37">
      <c r="A65" s="71" t="s">
        <v>41</v>
      </c>
      <c r="C65" s="190">
        <v>140957.69669411611</v>
      </c>
      <c r="D65" s="190">
        <v>105.02260575671971</v>
      </c>
      <c r="E65" s="190">
        <v>87033.280700127187</v>
      </c>
      <c r="F65" s="190">
        <v>228096</v>
      </c>
      <c r="H65" s="190">
        <v>7428663.3033058848</v>
      </c>
      <c r="I65" s="190">
        <v>747766</v>
      </c>
      <c r="J65" s="190">
        <v>232852</v>
      </c>
      <c r="K65" s="190">
        <v>5458.6537219351158</v>
      </c>
      <c r="L65" s="190">
        <v>3802499.0429721805</v>
      </c>
      <c r="M65" s="190">
        <v>12217239</v>
      </c>
      <c r="O65" s="190">
        <v>539547.5891914817</v>
      </c>
      <c r="P65" s="190">
        <v>766.32942380401073</v>
      </c>
      <c r="Q65" s="190">
        <v>1170560.0813847145</v>
      </c>
      <c r="R65" s="190">
        <v>1710874.0000000002</v>
      </c>
      <c r="T65" s="190">
        <v>243208.41080851833</v>
      </c>
      <c r="U65" s="190">
        <v>345.99424850370269</v>
      </c>
      <c r="V65" s="190">
        <v>526901.594942978</v>
      </c>
      <c r="W65" s="190">
        <v>770456</v>
      </c>
      <c r="Y65" s="190">
        <v>678445</v>
      </c>
      <c r="AA65" s="190">
        <v>219413</v>
      </c>
      <c r="AC65" s="190">
        <v>109679</v>
      </c>
      <c r="AE65" s="190">
        <v>59131</v>
      </c>
      <c r="AG65" s="190">
        <v>3244243</v>
      </c>
      <c r="AI65" s="190">
        <v>801132</v>
      </c>
      <c r="AK65" s="190">
        <v>20038708</v>
      </c>
    </row>
    <row r="66" spans="1:37">
      <c r="A66" s="73" t="s">
        <v>22</v>
      </c>
      <c r="C66" s="314">
        <v>45598.043580433528</v>
      </c>
      <c r="D66" s="314">
        <v>31.987756068410818</v>
      </c>
      <c r="E66" s="314">
        <v>28813.968663498061</v>
      </c>
      <c r="F66" s="72">
        <v>74444</v>
      </c>
      <c r="H66" s="314">
        <v>2838729.9564195666</v>
      </c>
      <c r="I66" s="314">
        <v>418498</v>
      </c>
      <c r="J66" s="314">
        <v>41005</v>
      </c>
      <c r="K66" s="314">
        <v>1991.4144173720852</v>
      </c>
      <c r="L66" s="314">
        <v>1334325.6291630613</v>
      </c>
      <c r="M66" s="72">
        <v>4634550</v>
      </c>
      <c r="O66" s="314">
        <v>221195.06129991839</v>
      </c>
      <c r="P66" s="314">
        <v>303.36161070829257</v>
      </c>
      <c r="Q66" s="314">
        <v>484504.57708937331</v>
      </c>
      <c r="R66" s="72">
        <v>706003</v>
      </c>
      <c r="T66" s="314">
        <v>83294.938700081606</v>
      </c>
      <c r="U66" s="314">
        <v>114.23621585132787</v>
      </c>
      <c r="V66" s="314">
        <v>182448.82508406707</v>
      </c>
      <c r="W66" s="72">
        <v>265858</v>
      </c>
      <c r="Y66" s="314">
        <v>280862</v>
      </c>
      <c r="AA66" s="314">
        <v>98026</v>
      </c>
      <c r="AC66" s="314">
        <v>46483</v>
      </c>
      <c r="AE66" s="314">
        <v>24253</v>
      </c>
      <c r="AG66" s="314">
        <v>1217285</v>
      </c>
      <c r="AI66" s="314">
        <v>314452</v>
      </c>
      <c r="AK66" s="72">
        <v>7662216</v>
      </c>
    </row>
    <row r="67" spans="1:37">
      <c r="A67" s="73" t="s">
        <v>13</v>
      </c>
      <c r="C67" s="314">
        <v>40836.126937762943</v>
      </c>
      <c r="D67" s="314">
        <v>28.915061315507046</v>
      </c>
      <c r="E67" s="314">
        <v>34103.95800092155</v>
      </c>
      <c r="F67" s="72">
        <v>74969</v>
      </c>
      <c r="H67" s="314">
        <v>2441635.8730622372</v>
      </c>
      <c r="I67" s="314">
        <v>196395</v>
      </c>
      <c r="J67" s="314">
        <v>84102</v>
      </c>
      <c r="K67" s="314">
        <v>1728.8625605292618</v>
      </c>
      <c r="L67" s="314">
        <v>1758615.2643772336</v>
      </c>
      <c r="M67" s="72">
        <v>4482477</v>
      </c>
      <c r="O67" s="314">
        <v>184996.26766634083</v>
      </c>
      <c r="P67" s="314">
        <v>221.4363213829929</v>
      </c>
      <c r="Q67" s="314">
        <v>388907.2960122762</v>
      </c>
      <c r="R67" s="72">
        <v>574125</v>
      </c>
      <c r="T67" s="314">
        <v>94225.732333659122</v>
      </c>
      <c r="U67" s="314">
        <v>112.78605677181622</v>
      </c>
      <c r="V67" s="314">
        <v>198085.48160956905</v>
      </c>
      <c r="W67" s="72">
        <v>292424</v>
      </c>
      <c r="Y67" s="314">
        <v>238548</v>
      </c>
      <c r="AA67" s="314">
        <v>63221</v>
      </c>
      <c r="AC67" s="314">
        <v>42529</v>
      </c>
      <c r="AE67" s="314">
        <v>22034</v>
      </c>
      <c r="AG67" s="314">
        <v>1118054</v>
      </c>
      <c r="AI67" s="314">
        <v>198753</v>
      </c>
      <c r="AK67" s="72">
        <v>7107134</v>
      </c>
    </row>
    <row r="68" spans="1:37">
      <c r="A68" s="73" t="s">
        <v>14</v>
      </c>
      <c r="C68" s="314">
        <v>54523.526175919622</v>
      </c>
      <c r="D68" s="314">
        <v>44.11978837280185</v>
      </c>
      <c r="E68" s="314">
        <v>24115.354035707576</v>
      </c>
      <c r="F68" s="72">
        <v>78683</v>
      </c>
      <c r="H68" s="314">
        <v>2148297.4738240805</v>
      </c>
      <c r="I68" s="314">
        <v>132873</v>
      </c>
      <c r="J68" s="314">
        <v>107745</v>
      </c>
      <c r="K68" s="314">
        <v>1738.3767440337688</v>
      </c>
      <c r="L68" s="314">
        <v>709558.14943188569</v>
      </c>
      <c r="M68" s="72">
        <v>3100212</v>
      </c>
      <c r="O68" s="314">
        <v>133356.26022522242</v>
      </c>
      <c r="P68" s="314">
        <v>241.53149171272526</v>
      </c>
      <c r="Q68" s="314">
        <v>297148.20828306489</v>
      </c>
      <c r="R68" s="72">
        <v>430746</v>
      </c>
      <c r="T68" s="314">
        <v>65687.739774777583</v>
      </c>
      <c r="U68" s="314">
        <v>118.9719758805586</v>
      </c>
      <c r="V68" s="314">
        <v>146367.28824934186</v>
      </c>
      <c r="W68" s="72">
        <v>212174</v>
      </c>
      <c r="Y68" s="314">
        <v>159035</v>
      </c>
      <c r="AA68" s="314">
        <v>58166</v>
      </c>
      <c r="AC68" s="314">
        <v>20667</v>
      </c>
      <c r="AE68" s="314">
        <v>12844</v>
      </c>
      <c r="AG68" s="314">
        <v>908904</v>
      </c>
      <c r="AI68" s="314">
        <v>287927</v>
      </c>
      <c r="AK68" s="72">
        <v>5269358</v>
      </c>
    </row>
    <row r="69" spans="1:37">
      <c r="A69" s="71" t="s">
        <v>42</v>
      </c>
      <c r="C69" s="190">
        <v>82562.801913853691</v>
      </c>
      <c r="D69" s="190">
        <v>66.90052403152913</v>
      </c>
      <c r="E69" s="190">
        <v>18365.297562114771</v>
      </c>
      <c r="F69" s="190">
        <v>100995</v>
      </c>
      <c r="H69" s="190">
        <v>3898012.4692257969</v>
      </c>
      <c r="I69" s="190">
        <v>320552</v>
      </c>
      <c r="J69" s="190">
        <v>12830</v>
      </c>
      <c r="K69" s="190">
        <v>3021.0597032780061</v>
      </c>
      <c r="L69" s="190">
        <v>609419.47107092512</v>
      </c>
      <c r="M69" s="190">
        <v>4843835</v>
      </c>
      <c r="O69" s="190">
        <v>348447.60730227624</v>
      </c>
      <c r="P69" s="190">
        <v>533.46410989610013</v>
      </c>
      <c r="Q69" s="190">
        <v>587995.9285878276</v>
      </c>
      <c r="R69" s="190">
        <v>936977</v>
      </c>
      <c r="T69" s="190">
        <v>104332.39269772374</v>
      </c>
      <c r="U69" s="190">
        <v>191.57566279429739</v>
      </c>
      <c r="V69" s="190">
        <v>188437.03163948195</v>
      </c>
      <c r="W69" s="190">
        <v>292961</v>
      </c>
      <c r="Y69" s="190">
        <v>275149</v>
      </c>
      <c r="AA69" s="190">
        <v>96350</v>
      </c>
      <c r="AC69" s="190">
        <v>60232</v>
      </c>
      <c r="AE69" s="190">
        <v>25018</v>
      </c>
      <c r="AG69" s="190">
        <v>2159219</v>
      </c>
      <c r="AI69" s="190">
        <v>684351</v>
      </c>
      <c r="AK69" s="190">
        <v>9475087</v>
      </c>
    </row>
    <row r="70" spans="1:37">
      <c r="A70" s="73" t="s">
        <v>11</v>
      </c>
      <c r="C70" s="314">
        <v>24286.975328738485</v>
      </c>
      <c r="D70" s="314">
        <v>34.244511043874809</v>
      </c>
      <c r="E70" s="314">
        <v>8317.7801602176405</v>
      </c>
      <c r="F70" s="72">
        <v>32639</v>
      </c>
      <c r="H70" s="314">
        <v>1001035.0246712615</v>
      </c>
      <c r="I70" s="314">
        <v>57944</v>
      </c>
      <c r="J70" s="314">
        <v>1576</v>
      </c>
      <c r="K70" s="314">
        <v>1411.4542668925133</v>
      </c>
      <c r="L70" s="314">
        <v>283313.52106184594</v>
      </c>
      <c r="M70" s="72">
        <v>1345280</v>
      </c>
      <c r="O70" s="314">
        <v>41725.242281747334</v>
      </c>
      <c r="P70" s="314">
        <v>141.89559750931221</v>
      </c>
      <c r="Q70" s="314">
        <v>93375.862120743346</v>
      </c>
      <c r="R70" s="72">
        <v>135243</v>
      </c>
      <c r="T70" s="314">
        <v>28936.757718252669</v>
      </c>
      <c r="U70" s="314">
        <v>98.405624554274254</v>
      </c>
      <c r="V70" s="314">
        <v>64756.836657193053</v>
      </c>
      <c r="W70" s="72">
        <v>93792</v>
      </c>
      <c r="Y70" s="314">
        <v>25167</v>
      </c>
      <c r="AA70" s="314">
        <v>3797</v>
      </c>
      <c r="AC70" s="314">
        <v>13471</v>
      </c>
      <c r="AE70" s="314">
        <v>6247</v>
      </c>
      <c r="AG70" s="314">
        <v>202679</v>
      </c>
      <c r="AI70" s="314">
        <v>21398</v>
      </c>
      <c r="AK70" s="72">
        <v>1879713</v>
      </c>
    </row>
    <row r="71" spans="1:37">
      <c r="A71" s="73" t="s">
        <v>20</v>
      </c>
      <c r="C71" s="314">
        <v>27286.87008179829</v>
      </c>
      <c r="D71" s="314">
        <v>12.182744933415961</v>
      </c>
      <c r="E71" s="314">
        <v>7034.9471732682941</v>
      </c>
      <c r="F71" s="72">
        <v>34334</v>
      </c>
      <c r="H71" s="314">
        <v>1542227.1299182018</v>
      </c>
      <c r="I71" s="314">
        <v>159664</v>
      </c>
      <c r="J71" s="314">
        <v>4821</v>
      </c>
      <c r="K71" s="314">
        <v>688.55679295072332</v>
      </c>
      <c r="L71" s="314">
        <v>233123.31328884745</v>
      </c>
      <c r="M71" s="72">
        <v>1940524</v>
      </c>
      <c r="O71" s="314">
        <v>133287.6844095017</v>
      </c>
      <c r="P71" s="314">
        <v>135.61189842759632</v>
      </c>
      <c r="Q71" s="314">
        <v>248764.7036920707</v>
      </c>
      <c r="R71" s="72">
        <v>382188</v>
      </c>
      <c r="T71" s="314">
        <v>37003.315590498292</v>
      </c>
      <c r="U71" s="314">
        <v>37.648563688184367</v>
      </c>
      <c r="V71" s="314">
        <v>69062.035845813516</v>
      </c>
      <c r="W71" s="72">
        <v>106103</v>
      </c>
      <c r="Y71" s="314">
        <v>115939</v>
      </c>
      <c r="AA71" s="314">
        <v>33657</v>
      </c>
      <c r="AC71" s="314">
        <v>23903</v>
      </c>
      <c r="AE71" s="314">
        <v>10519</v>
      </c>
      <c r="AG71" s="314">
        <v>912134</v>
      </c>
      <c r="AI71" s="314">
        <v>294558</v>
      </c>
      <c r="AK71" s="72">
        <v>3853859</v>
      </c>
    </row>
    <row r="72" spans="1:37">
      <c r="A72" s="73" t="s">
        <v>24</v>
      </c>
      <c r="C72" s="314">
        <v>18667.868457905104</v>
      </c>
      <c r="D72" s="314">
        <v>13.131542094895849</v>
      </c>
      <c r="E72" s="314">
        <v>0</v>
      </c>
      <c r="F72" s="72">
        <v>18681</v>
      </c>
      <c r="H72" s="314">
        <v>731370.40268174536</v>
      </c>
      <c r="I72" s="314">
        <v>48646</v>
      </c>
      <c r="J72" s="314">
        <v>1294</v>
      </c>
      <c r="K72" s="314">
        <v>549.59731825464405</v>
      </c>
      <c r="L72" s="314">
        <v>0</v>
      </c>
      <c r="M72" s="72">
        <v>781860</v>
      </c>
      <c r="O72" s="314">
        <v>103110.16020890915</v>
      </c>
      <c r="P72" s="314">
        <v>172.86173345774296</v>
      </c>
      <c r="Q72" s="314">
        <v>142630.9780576331</v>
      </c>
      <c r="R72" s="72">
        <v>245914</v>
      </c>
      <c r="T72" s="314">
        <v>20524.839791090835</v>
      </c>
      <c r="U72" s="314">
        <v>34.40940619277535</v>
      </c>
      <c r="V72" s="314">
        <v>28391.750802716389</v>
      </c>
      <c r="W72" s="72">
        <v>48951</v>
      </c>
      <c r="Y72" s="314">
        <v>78274</v>
      </c>
      <c r="AA72" s="314">
        <v>39522</v>
      </c>
      <c r="AC72" s="314">
        <v>12725</v>
      </c>
      <c r="AE72" s="314">
        <v>4031</v>
      </c>
      <c r="AG72" s="314">
        <v>657936</v>
      </c>
      <c r="AI72" s="314">
        <v>250185</v>
      </c>
      <c r="AK72" s="72">
        <v>2138079</v>
      </c>
    </row>
    <row r="73" spans="1:37">
      <c r="A73" s="73" t="s">
        <v>25</v>
      </c>
      <c r="C73" s="314">
        <v>12321.08804541182</v>
      </c>
      <c r="D73" s="314">
        <v>7.3417259593425115</v>
      </c>
      <c r="E73" s="314">
        <v>3012.5702286288379</v>
      </c>
      <c r="F73" s="72">
        <v>15341</v>
      </c>
      <c r="H73" s="314">
        <v>623379.91195458814</v>
      </c>
      <c r="I73" s="314">
        <v>54298</v>
      </c>
      <c r="J73" s="314">
        <v>5139</v>
      </c>
      <c r="K73" s="314">
        <v>371.45132518012542</v>
      </c>
      <c r="L73" s="314">
        <v>92982.636720231734</v>
      </c>
      <c r="M73" s="72">
        <v>776171</v>
      </c>
      <c r="O73" s="314">
        <v>70324.520402118054</v>
      </c>
      <c r="P73" s="314">
        <v>83.094880501448642</v>
      </c>
      <c r="Q73" s="314">
        <v>103224.3847173805</v>
      </c>
      <c r="R73" s="72">
        <v>173632</v>
      </c>
      <c r="T73" s="314">
        <v>17867.479597881949</v>
      </c>
      <c r="U73" s="314">
        <v>21.112068359063414</v>
      </c>
      <c r="V73" s="314">
        <v>26226.408333758987</v>
      </c>
      <c r="W73" s="72">
        <v>44115</v>
      </c>
      <c r="Y73" s="314">
        <v>55769</v>
      </c>
      <c r="AA73" s="314">
        <v>19374</v>
      </c>
      <c r="AC73" s="314">
        <v>10133</v>
      </c>
      <c r="AE73" s="314">
        <v>4221</v>
      </c>
      <c r="AG73" s="314">
        <v>386470</v>
      </c>
      <c r="AI73" s="314">
        <v>118210</v>
      </c>
      <c r="AK73" s="72">
        <v>1603436</v>
      </c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66"/>
  </sheetPr>
  <dimension ref="A1:AK75"/>
  <sheetViews>
    <sheetView showGridLines="0" workbookViewId="0">
      <pane xSplit="1" topLeftCell="B1" activePane="topRight" state="frozen"/>
      <selection pane="topRight" activeCell="G28" sqref="G28"/>
    </sheetView>
  </sheetViews>
  <sheetFormatPr defaultRowHeight="15"/>
  <cols>
    <col min="1" max="1" width="28.85546875" style="1" customWidth="1"/>
    <col min="2" max="2" width="2.5703125" customWidth="1"/>
    <col min="3" max="4" width="9.28515625" bestFit="1" customWidth="1"/>
    <col min="5" max="5" width="11.140625" bestFit="1" customWidth="1"/>
    <col min="6" max="6" width="9.28515625" bestFit="1" customWidth="1"/>
    <col min="7" max="7" width="5.5703125" customWidth="1"/>
    <col min="8" max="8" width="10.28515625" bestFit="1" customWidth="1"/>
    <col min="9" max="10" width="9.28515625" bestFit="1" customWidth="1"/>
    <col min="11" max="11" width="10.28515625" bestFit="1" customWidth="1"/>
    <col min="12" max="12" width="10.28515625" customWidth="1"/>
    <col min="13" max="13" width="10.28515625" bestFit="1" customWidth="1"/>
    <col min="14" max="14" width="5.140625" customWidth="1"/>
    <col min="15" max="15" width="10" bestFit="1" customWidth="1"/>
    <col min="16" max="16" width="9.28515625" bestFit="1" customWidth="1"/>
    <col min="17" max="17" width="9.28515625" customWidth="1"/>
    <col min="18" max="18" width="10" bestFit="1" customWidth="1"/>
    <col min="19" max="19" width="5.140625" customWidth="1"/>
    <col min="20" max="20" width="10" bestFit="1" customWidth="1"/>
    <col min="21" max="21" width="9.28515625" bestFit="1" customWidth="1"/>
    <col min="22" max="22" width="9.28515625" customWidth="1"/>
    <col min="23" max="23" width="9.28515625" bestFit="1" customWidth="1"/>
    <col min="24" max="24" width="5.140625" customWidth="1"/>
    <col min="25" max="25" width="10.42578125" bestFit="1" customWidth="1"/>
    <col min="26" max="26" width="5.140625" customWidth="1"/>
    <col min="27" max="27" width="17.42578125" bestFit="1" customWidth="1"/>
    <col min="28" max="28" width="5.140625" customWidth="1"/>
    <col min="29" max="29" width="8.140625" bestFit="1" customWidth="1"/>
    <col min="30" max="30" width="5.140625" customWidth="1"/>
    <col min="31" max="31" width="13.28515625" bestFit="1" customWidth="1"/>
    <col min="32" max="32" width="5.140625" customWidth="1"/>
    <col min="33" max="33" width="12.140625" bestFit="1" customWidth="1"/>
    <col min="34" max="34" width="5.140625" customWidth="1"/>
    <col min="35" max="35" width="10.140625" bestFit="1" customWidth="1"/>
    <col min="37" max="37" width="11.140625" bestFit="1" customWidth="1"/>
  </cols>
  <sheetData>
    <row r="1" spans="1:37">
      <c r="A1" s="309">
        <v>2019</v>
      </c>
    </row>
    <row r="2" spans="1:37" s="195" customFormat="1" ht="29.25" customHeight="1">
      <c r="A2" s="352" t="str">
        <f>"% da Frota por tipo de veículo e combustível Junho/"&amp;A1&amp;""</f>
        <v>% da Frota por tipo de veículo e combustível Junho/2019</v>
      </c>
      <c r="C2" s="429" t="s">
        <v>209</v>
      </c>
      <c r="D2" s="429"/>
      <c r="E2" s="429"/>
      <c r="F2" s="429"/>
      <c r="H2" s="429" t="s">
        <v>158</v>
      </c>
      <c r="I2" s="429"/>
      <c r="J2" s="429"/>
      <c r="K2" s="429"/>
      <c r="L2" s="429"/>
      <c r="M2" s="429"/>
      <c r="O2" s="430" t="s">
        <v>210</v>
      </c>
      <c r="P2" s="431"/>
      <c r="Q2" s="431"/>
      <c r="R2" s="432"/>
      <c r="T2" s="430" t="s">
        <v>211</v>
      </c>
      <c r="U2" s="431"/>
      <c r="V2" s="431"/>
      <c r="W2" s="432"/>
      <c r="Y2" s="90" t="s">
        <v>99</v>
      </c>
      <c r="AA2" s="90" t="s">
        <v>212</v>
      </c>
      <c r="AC2" s="90" t="s">
        <v>100</v>
      </c>
      <c r="AE2" s="90" t="s">
        <v>213</v>
      </c>
      <c r="AG2" s="90" t="s">
        <v>98</v>
      </c>
      <c r="AI2" s="90" t="s">
        <v>146</v>
      </c>
    </row>
    <row r="3" spans="1:37" ht="15.75">
      <c r="A3" s="353"/>
      <c r="C3" s="89" t="s">
        <v>151</v>
      </c>
      <c r="D3" s="89" t="s">
        <v>214</v>
      </c>
      <c r="E3" s="90" t="s">
        <v>107</v>
      </c>
      <c r="F3" s="89" t="s">
        <v>215</v>
      </c>
      <c r="H3" s="89" t="s">
        <v>151</v>
      </c>
      <c r="I3" s="89" t="s">
        <v>108</v>
      </c>
      <c r="J3" s="89" t="s">
        <v>81</v>
      </c>
      <c r="K3" s="89" t="s">
        <v>214</v>
      </c>
      <c r="L3" s="90" t="s">
        <v>107</v>
      </c>
      <c r="M3" s="89" t="s">
        <v>215</v>
      </c>
      <c r="O3" s="89" t="s">
        <v>109</v>
      </c>
      <c r="P3" s="89" t="s">
        <v>214</v>
      </c>
      <c r="Q3" s="90" t="s">
        <v>107</v>
      </c>
      <c r="R3" s="89" t="s">
        <v>215</v>
      </c>
      <c r="T3" s="89" t="s">
        <v>109</v>
      </c>
      <c r="U3" s="89" t="s">
        <v>214</v>
      </c>
      <c r="V3" s="90" t="s">
        <v>107</v>
      </c>
      <c r="W3" s="89" t="s">
        <v>215</v>
      </c>
      <c r="Y3" s="89" t="s">
        <v>109</v>
      </c>
      <c r="AA3" s="89" t="s">
        <v>109</v>
      </c>
      <c r="AC3" s="89" t="s">
        <v>109</v>
      </c>
      <c r="AE3" s="89" t="s">
        <v>109</v>
      </c>
      <c r="AG3" s="89" t="s">
        <v>107</v>
      </c>
      <c r="AI3" s="89" t="s">
        <v>107</v>
      </c>
      <c r="AK3" s="47"/>
    </row>
    <row r="4" spans="1:37">
      <c r="A4" s="71" t="s">
        <v>37</v>
      </c>
      <c r="C4" s="114"/>
      <c r="D4" s="114"/>
      <c r="E4" s="114"/>
      <c r="F4" s="113"/>
      <c r="H4" s="72"/>
      <c r="I4" s="72"/>
      <c r="J4" s="72"/>
      <c r="K4" s="72"/>
      <c r="L4" s="72"/>
      <c r="M4" s="72"/>
      <c r="O4" s="72"/>
      <c r="P4" s="72"/>
      <c r="Q4" s="72"/>
      <c r="R4" s="72"/>
      <c r="T4" s="72"/>
      <c r="U4" s="72"/>
      <c r="V4" s="72"/>
      <c r="W4" s="72"/>
      <c r="Y4" s="72"/>
      <c r="AA4" s="72"/>
      <c r="AC4" s="72"/>
      <c r="AE4" s="72"/>
      <c r="AG4" s="72"/>
      <c r="AI4" s="72"/>
    </row>
    <row r="5" spans="1:37">
      <c r="A5" s="71" t="s">
        <v>38</v>
      </c>
      <c r="C5" s="114"/>
      <c r="D5" s="114"/>
      <c r="E5" s="114"/>
      <c r="F5" s="113"/>
      <c r="H5" s="72"/>
      <c r="I5" s="72"/>
      <c r="J5" s="72"/>
      <c r="K5" s="72"/>
      <c r="L5" s="72"/>
      <c r="M5" s="72"/>
      <c r="O5" s="72"/>
      <c r="P5" s="72"/>
      <c r="Q5" s="72"/>
      <c r="R5" s="72"/>
      <c r="T5" s="72"/>
      <c r="U5" s="72"/>
      <c r="V5" s="72"/>
      <c r="W5" s="72"/>
      <c r="Y5" s="72"/>
      <c r="AA5" s="72"/>
      <c r="AC5" s="72"/>
      <c r="AE5" s="72"/>
      <c r="AG5" s="72"/>
      <c r="AI5" s="72"/>
    </row>
    <row r="6" spans="1:37">
      <c r="A6" s="73" t="s">
        <v>23</v>
      </c>
      <c r="C6" s="153">
        <f>C43/F43</f>
        <v>0.99969750235048849</v>
      </c>
      <c r="D6" s="153">
        <f>D43/F43</f>
        <v>3.024976495115287E-4</v>
      </c>
      <c r="E6" s="153">
        <f>E43/F43</f>
        <v>0</v>
      </c>
      <c r="F6" s="153">
        <f>C6+D6+E6</f>
        <v>1</v>
      </c>
      <c r="G6" s="154"/>
      <c r="H6" s="153">
        <f>H43/M43</f>
        <v>0.95902268802524693</v>
      </c>
      <c r="I6" s="153">
        <f>I43/M43</f>
        <v>4.0517984966785783E-2</v>
      </c>
      <c r="J6" s="153">
        <f>J43/M43</f>
        <v>1.5682935845590294E-4</v>
      </c>
      <c r="K6" s="153">
        <f>K43/M43</f>
        <v>3.0249764951143952E-4</v>
      </c>
      <c r="L6" s="153">
        <f>L43/M43</f>
        <v>0</v>
      </c>
      <c r="M6" s="153">
        <f>L6+J6+K6+I6+H6</f>
        <v>1</v>
      </c>
      <c r="N6" s="154"/>
      <c r="O6" s="153">
        <f>O43/R43</f>
        <v>0.51826383193489378</v>
      </c>
      <c r="P6" s="153">
        <f>P43/R43</f>
        <v>3.0249764951150284E-4</v>
      </c>
      <c r="Q6" s="153">
        <f>Q43/R43</f>
        <v>0.48143367041559476</v>
      </c>
      <c r="R6" s="153">
        <f>O6+P6+Q6</f>
        <v>1</v>
      </c>
      <c r="S6" s="154"/>
      <c r="T6" s="153">
        <f>T43/W43</f>
        <v>0.51826383193489367</v>
      </c>
      <c r="U6" s="153">
        <f>U43/W43</f>
        <v>3.0249764951150501E-4</v>
      </c>
      <c r="V6" s="153">
        <f>V43/W43</f>
        <v>0.48143367041559476</v>
      </c>
      <c r="W6" s="153">
        <f>T6+U6+V6</f>
        <v>1</v>
      </c>
      <c r="X6" s="154"/>
      <c r="Y6" s="153">
        <f>Y43/Y43</f>
        <v>1</v>
      </c>
      <c r="Z6" s="154"/>
      <c r="AA6" s="153">
        <f>AA43/AA43</f>
        <v>1</v>
      </c>
      <c r="AB6" s="154"/>
      <c r="AC6" s="153">
        <f>AC43/AC43</f>
        <v>1</v>
      </c>
      <c r="AD6" s="154"/>
      <c r="AE6" s="153">
        <f>AE43/AE43</f>
        <v>1</v>
      </c>
      <c r="AF6" s="154"/>
      <c r="AG6" s="153">
        <f>AG43/AG43</f>
        <v>1</v>
      </c>
      <c r="AH6" s="154"/>
      <c r="AI6" s="153">
        <f>AI43/AI43</f>
        <v>1</v>
      </c>
    </row>
    <row r="7" spans="1:37">
      <c r="A7" s="73" t="s">
        <v>15</v>
      </c>
      <c r="C7" s="153">
        <f t="shared" ref="C7:C12" si="0">C44/F44</f>
        <v>0.99978334070576769</v>
      </c>
      <c r="D7" s="153">
        <f t="shared" ref="D7:D12" si="1">D44/F44</f>
        <v>2.1665929423231374E-4</v>
      </c>
      <c r="E7" s="153">
        <f t="shared" ref="E7:E36" si="2">E44/F44</f>
        <v>0</v>
      </c>
      <c r="F7" s="153">
        <f t="shared" ref="F7:F36" si="3">C7+D7+E7</f>
        <v>1</v>
      </c>
      <c r="G7" s="154"/>
      <c r="H7" s="153">
        <f t="shared" ref="H7:H36" si="4">H44/M44</f>
        <v>0.98211152127039503</v>
      </c>
      <c r="I7" s="153">
        <f t="shared" ref="I7:I36" si="5">I44/M44</f>
        <v>1.7478288216367904E-2</v>
      </c>
      <c r="J7" s="153">
        <f t="shared" ref="J7:J36" si="6">J44/M44</f>
        <v>1.935312190047657E-4</v>
      </c>
      <c r="K7" s="153">
        <f t="shared" ref="K7:K36" si="7">K44/M44</f>
        <v>2.1665929423226116E-4</v>
      </c>
      <c r="L7" s="153">
        <f t="shared" ref="L7:L36" si="8">L44/M44</f>
        <v>0</v>
      </c>
      <c r="M7" s="153">
        <f t="shared" ref="M7:M36" si="9">L7+J7+K7+I7+H7</f>
        <v>1</v>
      </c>
      <c r="N7" s="154"/>
      <c r="O7" s="153">
        <f t="shared" ref="O7:O12" si="10">O44/R44</f>
        <v>0.28054281910959916</v>
      </c>
      <c r="P7" s="153">
        <f t="shared" ref="P7:P12" si="11">P44/R44</f>
        <v>2.1665929423235816E-4</v>
      </c>
      <c r="Q7" s="153">
        <f t="shared" ref="Q7:Q36" si="12">Q44/R44</f>
        <v>0.71924052159616847</v>
      </c>
      <c r="R7" s="153">
        <f t="shared" ref="R7:R36" si="13">O7+P7+Q7</f>
        <v>1</v>
      </c>
      <c r="S7" s="154"/>
      <c r="T7" s="153">
        <f t="shared" ref="T7:T12" si="14">T44/W44</f>
        <v>0.28054281910959916</v>
      </c>
      <c r="U7" s="153">
        <f t="shared" ref="U7:U12" si="15">U44/W44</f>
        <v>2.1665929423235998E-4</v>
      </c>
      <c r="V7" s="153">
        <f t="shared" ref="V7:V36" si="16">V44/W44</f>
        <v>0.71924052159616836</v>
      </c>
      <c r="W7" s="153">
        <f t="shared" ref="W7:W12" si="17">T7+U7+V7</f>
        <v>0.99999999999999989</v>
      </c>
      <c r="X7" s="154"/>
      <c r="Y7" s="153">
        <f t="shared" ref="Y7:AA12" si="18">Y44/Y44</f>
        <v>1</v>
      </c>
      <c r="Z7" s="154"/>
      <c r="AA7" s="153">
        <f t="shared" si="18"/>
        <v>1</v>
      </c>
      <c r="AB7" s="154"/>
      <c r="AC7" s="153">
        <f t="shared" ref="AC7:AC12" si="19">AC44/AC44</f>
        <v>1</v>
      </c>
      <c r="AD7" s="154"/>
      <c r="AE7" s="153">
        <f t="shared" ref="AE7:AE12" si="20">AE44/AE44</f>
        <v>1</v>
      </c>
      <c r="AF7" s="154"/>
      <c r="AG7" s="153">
        <f t="shared" ref="AG7:AG12" si="21">AG44/AG44</f>
        <v>1</v>
      </c>
      <c r="AH7" s="154"/>
      <c r="AI7" s="153">
        <f t="shared" ref="AI7:AI12" si="22">AI44/AI44</f>
        <v>1</v>
      </c>
    </row>
    <row r="8" spans="1:37">
      <c r="A8" s="73" t="s">
        <v>16</v>
      </c>
      <c r="C8" s="153">
        <f t="shared" si="0"/>
        <v>0.99971234314605151</v>
      </c>
      <c r="D8" s="153">
        <f t="shared" si="1"/>
        <v>2.8765685394848165E-4</v>
      </c>
      <c r="E8" s="153">
        <f t="shared" si="2"/>
        <v>0</v>
      </c>
      <c r="F8" s="153">
        <f t="shared" si="3"/>
        <v>1</v>
      </c>
      <c r="G8" s="154"/>
      <c r="H8" s="153">
        <f t="shared" si="4"/>
        <v>0.95438820220269005</v>
      </c>
      <c r="I8" s="153">
        <f t="shared" si="5"/>
        <v>4.0179479925150516E-2</v>
      </c>
      <c r="J8" s="153">
        <f t="shared" si="6"/>
        <v>5.1446610182110577E-3</v>
      </c>
      <c r="K8" s="153">
        <f t="shared" si="7"/>
        <v>2.8765685394840804E-4</v>
      </c>
      <c r="L8" s="153">
        <f t="shared" si="8"/>
        <v>0</v>
      </c>
      <c r="M8" s="153">
        <f t="shared" si="9"/>
        <v>1</v>
      </c>
      <c r="N8" s="154"/>
      <c r="O8" s="153">
        <f t="shared" si="10"/>
        <v>0.26530402012207166</v>
      </c>
      <c r="P8" s="153">
        <f t="shared" si="11"/>
        <v>2.8765685394839373E-4</v>
      </c>
      <c r="Q8" s="153">
        <f t="shared" si="12"/>
        <v>0.73440832302397996</v>
      </c>
      <c r="R8" s="153">
        <f t="shared" si="13"/>
        <v>1</v>
      </c>
      <c r="S8" s="154"/>
      <c r="T8" s="153">
        <f t="shared" si="14"/>
        <v>0.2653040201220716</v>
      </c>
      <c r="U8" s="153">
        <f t="shared" si="15"/>
        <v>2.8765685394847369E-4</v>
      </c>
      <c r="V8" s="153">
        <f t="shared" si="16"/>
        <v>0.73440832302397996</v>
      </c>
      <c r="W8" s="153">
        <f t="shared" si="17"/>
        <v>1</v>
      </c>
      <c r="X8" s="154"/>
      <c r="Y8" s="153">
        <f t="shared" si="18"/>
        <v>1</v>
      </c>
      <c r="Z8" s="154"/>
      <c r="AA8" s="153">
        <f t="shared" si="18"/>
        <v>1</v>
      </c>
      <c r="AB8" s="154"/>
      <c r="AC8" s="153">
        <f t="shared" si="19"/>
        <v>1</v>
      </c>
      <c r="AD8" s="154"/>
      <c r="AE8" s="153">
        <f t="shared" si="20"/>
        <v>1</v>
      </c>
      <c r="AF8" s="154"/>
      <c r="AG8" s="153">
        <f t="shared" si="21"/>
        <v>1</v>
      </c>
      <c r="AH8" s="154"/>
      <c r="AI8" s="153">
        <f t="shared" si="22"/>
        <v>1</v>
      </c>
    </row>
    <row r="9" spans="1:37">
      <c r="A9" s="73" t="s">
        <v>28</v>
      </c>
      <c r="C9" s="153">
        <f t="shared" si="0"/>
        <v>0.9997875981599933</v>
      </c>
      <c r="D9" s="153">
        <f t="shared" si="1"/>
        <v>2.1240184000674515E-4</v>
      </c>
      <c r="E9" s="153">
        <f t="shared" si="2"/>
        <v>0</v>
      </c>
      <c r="F9" s="153">
        <f t="shared" si="3"/>
        <v>1</v>
      </c>
      <c r="G9" s="154"/>
      <c r="H9" s="153">
        <f t="shared" si="4"/>
        <v>0.96028781377017003</v>
      </c>
      <c r="I9" s="153">
        <f t="shared" si="5"/>
        <v>3.8863530962435014E-2</v>
      </c>
      <c r="J9" s="153">
        <f t="shared" si="6"/>
        <v>6.3625342738818781E-4</v>
      </c>
      <c r="K9" s="153">
        <f t="shared" si="7"/>
        <v>2.1240184000679795E-4</v>
      </c>
      <c r="L9" s="153">
        <f t="shared" si="8"/>
        <v>0</v>
      </c>
      <c r="M9" s="153">
        <f t="shared" si="9"/>
        <v>1</v>
      </c>
      <c r="N9" s="154"/>
      <c r="O9" s="153">
        <f t="shared" si="10"/>
        <v>0.47114872068230274</v>
      </c>
      <c r="P9" s="153">
        <f t="shared" si="11"/>
        <v>2.1240184000675719E-4</v>
      </c>
      <c r="Q9" s="153">
        <f t="shared" si="12"/>
        <v>0.52863887747769045</v>
      </c>
      <c r="R9" s="153">
        <f t="shared" si="13"/>
        <v>1</v>
      </c>
      <c r="S9" s="154"/>
      <c r="T9" s="153">
        <f t="shared" si="14"/>
        <v>0.47114872068230274</v>
      </c>
      <c r="U9" s="153">
        <f t="shared" si="15"/>
        <v>2.1240184000676993E-4</v>
      </c>
      <c r="V9" s="153">
        <f t="shared" si="16"/>
        <v>0.52863887747769045</v>
      </c>
      <c r="W9" s="153">
        <f t="shared" si="17"/>
        <v>1</v>
      </c>
      <c r="X9" s="154"/>
      <c r="Y9" s="153">
        <f t="shared" si="18"/>
        <v>1</v>
      </c>
      <c r="Z9" s="154"/>
      <c r="AA9" s="153">
        <f t="shared" si="18"/>
        <v>1</v>
      </c>
      <c r="AB9" s="154"/>
      <c r="AC9" s="153">
        <f t="shared" si="19"/>
        <v>1</v>
      </c>
      <c r="AD9" s="154"/>
      <c r="AE9" s="153">
        <f t="shared" si="20"/>
        <v>1</v>
      </c>
      <c r="AF9" s="154"/>
      <c r="AG9" s="153">
        <f t="shared" si="21"/>
        <v>1</v>
      </c>
      <c r="AH9" s="154"/>
      <c r="AI9" s="153">
        <f t="shared" si="22"/>
        <v>1</v>
      </c>
    </row>
    <row r="10" spans="1:37">
      <c r="A10" s="73" t="s">
        <v>19</v>
      </c>
      <c r="C10" s="153">
        <f t="shared" si="0"/>
        <v>0.99983243018129564</v>
      </c>
      <c r="D10" s="153">
        <f t="shared" si="1"/>
        <v>1.6756981870433705E-4</v>
      </c>
      <c r="E10" s="153">
        <f t="shared" si="2"/>
        <v>0</v>
      </c>
      <c r="F10" s="153">
        <f t="shared" si="3"/>
        <v>1</v>
      </c>
      <c r="G10" s="154"/>
      <c r="H10" s="153">
        <f>H47/M47</f>
        <v>0.96369439484754993</v>
      </c>
      <c r="I10" s="153">
        <f t="shared" si="5"/>
        <v>3.5839004605760637E-2</v>
      </c>
      <c r="J10" s="153">
        <f t="shared" si="6"/>
        <v>2.9903072798515159E-4</v>
      </c>
      <c r="K10" s="153">
        <f t="shared" si="7"/>
        <v>1.6756981870423373E-4</v>
      </c>
      <c r="L10" s="153">
        <f t="shared" si="8"/>
        <v>0</v>
      </c>
      <c r="M10" s="153">
        <f t="shared" si="9"/>
        <v>1</v>
      </c>
      <c r="N10" s="154"/>
      <c r="O10" s="153">
        <f t="shared" si="10"/>
        <v>0.45544438117447145</v>
      </c>
      <c r="P10" s="153">
        <f t="shared" si="11"/>
        <v>1.675698187041812E-4</v>
      </c>
      <c r="Q10" s="153">
        <f t="shared" si="12"/>
        <v>0.54438804900682436</v>
      </c>
      <c r="R10" s="153">
        <f t="shared" si="13"/>
        <v>1</v>
      </c>
      <c r="S10" s="154"/>
      <c r="T10" s="153">
        <f t="shared" si="14"/>
        <v>0.45544438117447139</v>
      </c>
      <c r="U10" s="153">
        <f t="shared" si="15"/>
        <v>1.6756981870428135E-4</v>
      </c>
      <c r="V10" s="153">
        <f t="shared" si="16"/>
        <v>0.54438804900682436</v>
      </c>
      <c r="W10" s="153">
        <f t="shared" si="17"/>
        <v>1</v>
      </c>
      <c r="X10" s="154"/>
      <c r="Y10" s="153">
        <f t="shared" si="18"/>
        <v>1</v>
      </c>
      <c r="Z10" s="154"/>
      <c r="AA10" s="153">
        <f t="shared" si="18"/>
        <v>1</v>
      </c>
      <c r="AB10" s="154"/>
      <c r="AC10" s="153">
        <f t="shared" si="19"/>
        <v>1</v>
      </c>
      <c r="AD10" s="154"/>
      <c r="AE10" s="153">
        <f t="shared" si="20"/>
        <v>1</v>
      </c>
      <c r="AF10" s="154"/>
      <c r="AG10" s="153">
        <f t="shared" si="21"/>
        <v>1</v>
      </c>
      <c r="AH10" s="154"/>
      <c r="AI10" s="153">
        <f t="shared" si="22"/>
        <v>1</v>
      </c>
    </row>
    <row r="11" spans="1:37">
      <c r="A11" s="73" t="s">
        <v>17</v>
      </c>
      <c r="C11" s="153">
        <f t="shared" si="0"/>
        <v>0.99970169491525418</v>
      </c>
      <c r="D11" s="153">
        <f t="shared" si="1"/>
        <v>2.9830508474580582E-4</v>
      </c>
      <c r="E11" s="153">
        <f t="shared" si="2"/>
        <v>0</v>
      </c>
      <c r="F11" s="153">
        <f t="shared" si="3"/>
        <v>1</v>
      </c>
      <c r="G11" s="154"/>
      <c r="H11" s="153">
        <f t="shared" si="4"/>
        <v>0.97989880034159049</v>
      </c>
      <c r="I11" s="153">
        <f t="shared" si="5"/>
        <v>1.9156430993311081E-2</v>
      </c>
      <c r="J11" s="153">
        <f t="shared" si="6"/>
        <v>6.4646358035278439E-4</v>
      </c>
      <c r="K11" s="153">
        <f t="shared" si="7"/>
        <v>2.983050847456839E-4</v>
      </c>
      <c r="L11" s="153">
        <f t="shared" si="8"/>
        <v>0</v>
      </c>
      <c r="M11" s="153">
        <f t="shared" si="9"/>
        <v>1</v>
      </c>
      <c r="N11" s="154"/>
      <c r="O11" s="153">
        <f t="shared" si="10"/>
        <v>0.36967759285266089</v>
      </c>
      <c r="P11" s="153">
        <f t="shared" si="11"/>
        <v>2.9830508474575676E-4</v>
      </c>
      <c r="Q11" s="153">
        <f t="shared" si="12"/>
        <v>0.63002410206259329</v>
      </c>
      <c r="R11" s="153">
        <f t="shared" si="13"/>
        <v>1</v>
      </c>
      <c r="S11" s="154"/>
      <c r="T11" s="153">
        <f t="shared" si="14"/>
        <v>0.36967759285266083</v>
      </c>
      <c r="U11" s="153">
        <f t="shared" si="15"/>
        <v>2.9830508474570829E-4</v>
      </c>
      <c r="V11" s="153">
        <f t="shared" si="16"/>
        <v>0.63002410206259341</v>
      </c>
      <c r="W11" s="153">
        <f t="shared" si="17"/>
        <v>1</v>
      </c>
      <c r="X11" s="154"/>
      <c r="Y11" s="153">
        <f t="shared" si="18"/>
        <v>1</v>
      </c>
      <c r="Z11" s="154"/>
      <c r="AA11" s="153">
        <f t="shared" si="18"/>
        <v>1</v>
      </c>
      <c r="AB11" s="154"/>
      <c r="AC11" s="153">
        <f t="shared" si="19"/>
        <v>1</v>
      </c>
      <c r="AD11" s="154"/>
      <c r="AE11" s="153">
        <f t="shared" si="20"/>
        <v>1</v>
      </c>
      <c r="AF11" s="154"/>
      <c r="AG11" s="153">
        <f t="shared" si="21"/>
        <v>1</v>
      </c>
      <c r="AH11" s="154"/>
      <c r="AI11" s="153">
        <f t="shared" si="22"/>
        <v>1</v>
      </c>
    </row>
    <row r="12" spans="1:37">
      <c r="A12" s="73" t="s">
        <v>29</v>
      </c>
      <c r="C12" s="153">
        <f t="shared" si="0"/>
        <v>0.99982392085076122</v>
      </c>
      <c r="D12" s="153">
        <f t="shared" si="1"/>
        <v>1.7607914923874657E-4</v>
      </c>
      <c r="E12" s="153">
        <f t="shared" si="2"/>
        <v>0</v>
      </c>
      <c r="F12" s="153">
        <f t="shared" si="3"/>
        <v>1</v>
      </c>
      <c r="G12" s="154"/>
      <c r="H12" s="153">
        <f t="shared" si="4"/>
        <v>0.94831655610061216</v>
      </c>
      <c r="I12" s="153">
        <f t="shared" si="5"/>
        <v>5.0254668930390489E-2</v>
      </c>
      <c r="J12" s="153">
        <f t="shared" si="6"/>
        <v>1.252695819758638E-3</v>
      </c>
      <c r="K12" s="153">
        <f t="shared" si="7"/>
        <v>1.7607914923875473E-4</v>
      </c>
      <c r="L12" s="153">
        <f t="shared" si="8"/>
        <v>0</v>
      </c>
      <c r="M12" s="153">
        <f t="shared" si="9"/>
        <v>1</v>
      </c>
      <c r="N12" s="154"/>
      <c r="O12" s="153">
        <f t="shared" si="10"/>
        <v>0.48389831580812109</v>
      </c>
      <c r="P12" s="153">
        <f t="shared" si="11"/>
        <v>1.7607914923876394E-4</v>
      </c>
      <c r="Q12" s="153">
        <f t="shared" si="12"/>
        <v>0.51592560504264018</v>
      </c>
      <c r="R12" s="153">
        <f t="shared" si="13"/>
        <v>1</v>
      </c>
      <c r="S12" s="154"/>
      <c r="T12" s="153">
        <f t="shared" si="14"/>
        <v>0.48389831580812109</v>
      </c>
      <c r="U12" s="153">
        <f t="shared" si="15"/>
        <v>1.7607914923867499E-4</v>
      </c>
      <c r="V12" s="153">
        <f t="shared" si="16"/>
        <v>0.51592560504264029</v>
      </c>
      <c r="W12" s="153">
        <f t="shared" si="17"/>
        <v>1</v>
      </c>
      <c r="X12" s="154"/>
      <c r="Y12" s="153">
        <f t="shared" si="18"/>
        <v>1</v>
      </c>
      <c r="Z12" s="154"/>
      <c r="AA12" s="153">
        <f t="shared" si="18"/>
        <v>1</v>
      </c>
      <c r="AB12" s="154"/>
      <c r="AC12" s="153">
        <f t="shared" si="19"/>
        <v>1</v>
      </c>
      <c r="AD12" s="154"/>
      <c r="AE12" s="153">
        <f t="shared" si="20"/>
        <v>1</v>
      </c>
      <c r="AF12" s="154"/>
      <c r="AG12" s="153">
        <f t="shared" si="21"/>
        <v>1</v>
      </c>
      <c r="AH12" s="154"/>
      <c r="AI12" s="153">
        <f t="shared" si="22"/>
        <v>1</v>
      </c>
    </row>
    <row r="13" spans="1:37">
      <c r="A13" s="71" t="s">
        <v>39</v>
      </c>
      <c r="C13" s="155"/>
      <c r="D13" s="155"/>
      <c r="E13" s="153"/>
      <c r="F13" s="153"/>
      <c r="G13" s="154"/>
      <c r="H13" s="153"/>
      <c r="I13" s="153"/>
      <c r="J13" s="153"/>
      <c r="K13" s="153"/>
      <c r="L13" s="153"/>
      <c r="M13" s="153"/>
      <c r="N13" s="154"/>
      <c r="O13" s="155"/>
      <c r="P13" s="155"/>
      <c r="Q13" s="155"/>
      <c r="R13" s="153"/>
      <c r="S13" s="154"/>
      <c r="T13" s="155"/>
      <c r="U13" s="155"/>
      <c r="V13" s="155"/>
      <c r="W13" s="153"/>
      <c r="X13" s="154"/>
      <c r="Y13" s="155"/>
      <c r="Z13" s="154"/>
      <c r="AA13" s="155"/>
      <c r="AB13" s="154"/>
      <c r="AC13" s="155"/>
      <c r="AD13" s="154"/>
      <c r="AE13" s="155"/>
      <c r="AF13" s="154"/>
      <c r="AG13" s="155"/>
      <c r="AH13" s="154"/>
      <c r="AI13" s="155"/>
    </row>
    <row r="14" spans="1:37">
      <c r="A14" s="73" t="s">
        <v>35</v>
      </c>
      <c r="C14" s="153">
        <f t="shared" ref="C14:C22" si="23">C51/F51</f>
        <v>0.9969900115768785</v>
      </c>
      <c r="D14" s="153">
        <f t="shared" ref="D14:D22" si="24">D51/F51</f>
        <v>8.8812115748827247E-5</v>
      </c>
      <c r="E14" s="153">
        <f t="shared" si="2"/>
        <v>2.9211763073726253E-3</v>
      </c>
      <c r="F14" s="153">
        <f t="shared" si="3"/>
        <v>1</v>
      </c>
      <c r="G14" s="154"/>
      <c r="H14" s="153">
        <f t="shared" si="4"/>
        <v>0.87251176169135436</v>
      </c>
      <c r="I14" s="153">
        <f t="shared" si="5"/>
        <v>6.6234438839123014E-2</v>
      </c>
      <c r="J14" s="153">
        <f t="shared" si="6"/>
        <v>6.116498735377373E-2</v>
      </c>
      <c r="K14" s="153">
        <f t="shared" si="7"/>
        <v>8.8812115748847603E-5</v>
      </c>
      <c r="L14" s="153">
        <f t="shared" si="8"/>
        <v>0</v>
      </c>
      <c r="M14" s="153">
        <f t="shared" si="9"/>
        <v>1</v>
      </c>
      <c r="N14" s="154"/>
      <c r="O14" s="153">
        <f t="shared" ref="O14:O22" si="25">O51/R51</f>
        <v>0.3550956825694348</v>
      </c>
      <c r="P14" s="153">
        <f t="shared" ref="P14:P22" si="26">P51/R51</f>
        <v>8.8812115748797594E-5</v>
      </c>
      <c r="Q14" s="153">
        <f t="shared" si="12"/>
        <v>0.64481550531481646</v>
      </c>
      <c r="R14" s="153">
        <f t="shared" si="13"/>
        <v>1</v>
      </c>
      <c r="S14" s="154"/>
      <c r="T14" s="153">
        <f t="shared" ref="T14:T22" si="27">T51/W51</f>
        <v>0.3550956825694348</v>
      </c>
      <c r="U14" s="153">
        <f t="shared" ref="U14:U22" si="28">U51/W51</f>
        <v>8.8812115748878773E-5</v>
      </c>
      <c r="V14" s="153">
        <f t="shared" si="16"/>
        <v>0.64481550531481635</v>
      </c>
      <c r="W14" s="153">
        <f t="shared" ref="W14:W22" si="29">T14+U14+V14</f>
        <v>1</v>
      </c>
      <c r="X14" s="154"/>
      <c r="Y14" s="153">
        <f t="shared" ref="Y14:AA22" si="30">Y51/Y51</f>
        <v>1</v>
      </c>
      <c r="Z14" s="154"/>
      <c r="AA14" s="153">
        <f t="shared" si="30"/>
        <v>1</v>
      </c>
      <c r="AB14" s="154"/>
      <c r="AC14" s="153">
        <f t="shared" ref="AC14:AC22" si="31">AC51/AC51</f>
        <v>1</v>
      </c>
      <c r="AD14" s="154"/>
      <c r="AE14" s="153">
        <f t="shared" ref="AE14:AE22" si="32">AE51/AE51</f>
        <v>1</v>
      </c>
      <c r="AF14" s="154"/>
      <c r="AG14" s="153">
        <f t="shared" ref="AG14:AG22" si="33">AG51/AG51</f>
        <v>1</v>
      </c>
      <c r="AH14" s="154"/>
      <c r="AI14" s="153">
        <f t="shared" ref="AI14:AI22" si="34">AI51/AI51</f>
        <v>1</v>
      </c>
    </row>
    <row r="15" spans="1:37">
      <c r="A15" s="73" t="s">
        <v>31</v>
      </c>
      <c r="C15" s="153">
        <f t="shared" si="23"/>
        <v>0.91837470862195081</v>
      </c>
      <c r="D15" s="153">
        <f t="shared" si="24"/>
        <v>2.3274705033857079E-4</v>
      </c>
      <c r="E15" s="153">
        <f t="shared" si="2"/>
        <v>8.1392544327710564E-2</v>
      </c>
      <c r="F15" s="153">
        <f t="shared" si="3"/>
        <v>1</v>
      </c>
      <c r="G15" s="154"/>
      <c r="H15" s="153">
        <f t="shared" si="4"/>
        <v>0.9152332163829523</v>
      </c>
      <c r="I15" s="153">
        <f t="shared" si="5"/>
        <v>5.3397772618831107E-2</v>
      </c>
      <c r="J15" s="153">
        <f t="shared" si="6"/>
        <v>3.1136263947877996E-2</v>
      </c>
      <c r="K15" s="153">
        <f t="shared" si="7"/>
        <v>2.3274705033857665E-4</v>
      </c>
      <c r="L15" s="153">
        <f t="shared" si="8"/>
        <v>0</v>
      </c>
      <c r="M15" s="153">
        <f t="shared" si="9"/>
        <v>1</v>
      </c>
      <c r="N15" s="154"/>
      <c r="O15" s="153">
        <f t="shared" si="25"/>
        <v>0.30080359450324268</v>
      </c>
      <c r="P15" s="153">
        <f t="shared" si="26"/>
        <v>2.3274705033847913E-4</v>
      </c>
      <c r="Q15" s="153">
        <f t="shared" si="12"/>
        <v>0.69896365844641895</v>
      </c>
      <c r="R15" s="153">
        <f t="shared" si="13"/>
        <v>1</v>
      </c>
      <c r="S15" s="154"/>
      <c r="T15" s="153">
        <f t="shared" si="27"/>
        <v>0.30080359450324268</v>
      </c>
      <c r="U15" s="153">
        <f t="shared" si="28"/>
        <v>2.3274705033859419E-4</v>
      </c>
      <c r="V15" s="153">
        <f t="shared" si="16"/>
        <v>0.69896365844641872</v>
      </c>
      <c r="W15" s="153">
        <f t="shared" si="29"/>
        <v>1</v>
      </c>
      <c r="X15" s="154"/>
      <c r="Y15" s="153">
        <f t="shared" si="30"/>
        <v>1</v>
      </c>
      <c r="Z15" s="154"/>
      <c r="AA15" s="153">
        <f t="shared" si="30"/>
        <v>1</v>
      </c>
      <c r="AB15" s="154"/>
      <c r="AC15" s="153">
        <f t="shared" si="31"/>
        <v>1</v>
      </c>
      <c r="AD15" s="154"/>
      <c r="AE15" s="153">
        <f t="shared" si="32"/>
        <v>1</v>
      </c>
      <c r="AF15" s="154"/>
      <c r="AG15" s="153">
        <f t="shared" si="33"/>
        <v>1</v>
      </c>
      <c r="AH15" s="154"/>
      <c r="AI15" s="153">
        <f t="shared" si="34"/>
        <v>1</v>
      </c>
    </row>
    <row r="16" spans="1:37">
      <c r="A16" s="73" t="s">
        <v>27</v>
      </c>
      <c r="C16" s="153">
        <f t="shared" si="23"/>
        <v>0.99980394902674707</v>
      </c>
      <c r="D16" s="153">
        <f t="shared" si="24"/>
        <v>1.960509732529598E-4</v>
      </c>
      <c r="E16" s="153">
        <f t="shared" si="2"/>
        <v>0</v>
      </c>
      <c r="F16" s="153">
        <f t="shared" si="3"/>
        <v>1</v>
      </c>
      <c r="G16" s="154"/>
      <c r="H16" s="153">
        <f t="shared" si="4"/>
        <v>0.90372038380093989</v>
      </c>
      <c r="I16" s="153">
        <f t="shared" si="5"/>
        <v>5.218458555269205E-2</v>
      </c>
      <c r="J16" s="153">
        <f t="shared" si="6"/>
        <v>4.3898979673115117E-2</v>
      </c>
      <c r="K16" s="153">
        <f t="shared" si="7"/>
        <v>1.9605097325296614E-4</v>
      </c>
      <c r="L16" s="153">
        <f t="shared" si="8"/>
        <v>0</v>
      </c>
      <c r="M16" s="153">
        <f t="shared" si="9"/>
        <v>1</v>
      </c>
      <c r="N16" s="154"/>
      <c r="O16" s="153">
        <f t="shared" si="25"/>
        <v>0.48181658064417321</v>
      </c>
      <c r="P16" s="153">
        <f t="shared" si="26"/>
        <v>1.9605097325306215E-4</v>
      </c>
      <c r="Q16" s="153">
        <f t="shared" si="12"/>
        <v>0.51798736838257375</v>
      </c>
      <c r="R16" s="153">
        <f t="shared" si="13"/>
        <v>1</v>
      </c>
      <c r="S16" s="154"/>
      <c r="T16" s="153">
        <f t="shared" si="27"/>
        <v>0.48181658064417321</v>
      </c>
      <c r="U16" s="153">
        <f t="shared" si="28"/>
        <v>1.9605097325301675E-4</v>
      </c>
      <c r="V16" s="153">
        <f t="shared" si="16"/>
        <v>0.51798736838257375</v>
      </c>
      <c r="W16" s="153">
        <f t="shared" si="29"/>
        <v>1</v>
      </c>
      <c r="X16" s="154"/>
      <c r="Y16" s="153">
        <f t="shared" si="30"/>
        <v>1</v>
      </c>
      <c r="Z16" s="154"/>
      <c r="AA16" s="153">
        <f t="shared" si="30"/>
        <v>1</v>
      </c>
      <c r="AB16" s="154"/>
      <c r="AC16" s="153">
        <f t="shared" si="31"/>
        <v>1</v>
      </c>
      <c r="AD16" s="154"/>
      <c r="AE16" s="153">
        <f t="shared" si="32"/>
        <v>1</v>
      </c>
      <c r="AF16" s="154"/>
      <c r="AG16" s="153">
        <f t="shared" si="33"/>
        <v>1</v>
      </c>
      <c r="AH16" s="154"/>
      <c r="AI16" s="153">
        <f t="shared" si="34"/>
        <v>1</v>
      </c>
    </row>
    <row r="17" spans="1:35">
      <c r="A17" s="73" t="s">
        <v>33</v>
      </c>
      <c r="C17" s="153">
        <f t="shared" si="23"/>
        <v>0.99972101484564202</v>
      </c>
      <c r="D17" s="153">
        <f t="shared" si="24"/>
        <v>2.7898515435795034E-4</v>
      </c>
      <c r="E17" s="153">
        <f t="shared" si="2"/>
        <v>0</v>
      </c>
      <c r="F17" s="153">
        <f t="shared" si="3"/>
        <v>1</v>
      </c>
      <c r="G17" s="154"/>
      <c r="H17" s="153">
        <f t="shared" si="4"/>
        <v>0.96813170495985934</v>
      </c>
      <c r="I17" s="153">
        <f t="shared" si="5"/>
        <v>3.0956136523811122E-2</v>
      </c>
      <c r="J17" s="153">
        <f t="shared" si="6"/>
        <v>6.3317336197156308E-4</v>
      </c>
      <c r="K17" s="153">
        <f t="shared" si="7"/>
        <v>2.789851543580199E-4</v>
      </c>
      <c r="L17" s="153">
        <f t="shared" si="8"/>
        <v>0</v>
      </c>
      <c r="M17" s="153">
        <f t="shared" si="9"/>
        <v>1</v>
      </c>
      <c r="N17" s="154"/>
      <c r="O17" s="153">
        <f t="shared" si="25"/>
        <v>0.45721881722612329</v>
      </c>
      <c r="P17" s="153">
        <f t="shared" si="26"/>
        <v>2.7898515435803323E-4</v>
      </c>
      <c r="Q17" s="153">
        <f t="shared" si="12"/>
        <v>0.54250219761951868</v>
      </c>
      <c r="R17" s="153">
        <f t="shared" si="13"/>
        <v>1</v>
      </c>
      <c r="S17" s="154"/>
      <c r="T17" s="153">
        <f t="shared" si="27"/>
        <v>0.45721881722612323</v>
      </c>
      <c r="U17" s="153">
        <f t="shared" si="28"/>
        <v>2.7898515435805405E-4</v>
      </c>
      <c r="V17" s="153">
        <f t="shared" si="16"/>
        <v>0.54250219761951868</v>
      </c>
      <c r="W17" s="153">
        <f t="shared" si="29"/>
        <v>1</v>
      </c>
      <c r="X17" s="154"/>
      <c r="Y17" s="153">
        <f t="shared" si="30"/>
        <v>1</v>
      </c>
      <c r="Z17" s="154"/>
      <c r="AA17" s="153">
        <f t="shared" si="30"/>
        <v>1</v>
      </c>
      <c r="AB17" s="154"/>
      <c r="AC17" s="153">
        <f t="shared" si="31"/>
        <v>1</v>
      </c>
      <c r="AD17" s="154"/>
      <c r="AE17" s="153">
        <f t="shared" si="32"/>
        <v>1</v>
      </c>
      <c r="AF17" s="154"/>
      <c r="AG17" s="153">
        <f t="shared" si="33"/>
        <v>1</v>
      </c>
      <c r="AH17" s="154"/>
      <c r="AI17" s="153">
        <f t="shared" si="34"/>
        <v>1</v>
      </c>
    </row>
    <row r="18" spans="1:35">
      <c r="A18" s="73" t="s">
        <v>34</v>
      </c>
      <c r="C18" s="153">
        <f t="shared" si="23"/>
        <v>0.98611460609472867</v>
      </c>
      <c r="D18" s="153">
        <f t="shared" si="24"/>
        <v>1.4110893609864893E-4</v>
      </c>
      <c r="E18" s="153">
        <f t="shared" si="2"/>
        <v>1.3744284969172632E-2</v>
      </c>
      <c r="F18" s="153">
        <f t="shared" si="3"/>
        <v>1</v>
      </c>
      <c r="G18" s="154"/>
      <c r="H18" s="153">
        <f t="shared" si="4"/>
        <v>0.90317565322909366</v>
      </c>
      <c r="I18" s="153">
        <f t="shared" si="5"/>
        <v>5.4168663285827673E-2</v>
      </c>
      <c r="J18" s="153">
        <f t="shared" si="6"/>
        <v>4.2514574548979923E-2</v>
      </c>
      <c r="K18" s="153">
        <f t="shared" si="7"/>
        <v>1.4110893609874849E-4</v>
      </c>
      <c r="L18" s="153">
        <f t="shared" si="8"/>
        <v>0</v>
      </c>
      <c r="M18" s="153">
        <f t="shared" si="9"/>
        <v>1</v>
      </c>
      <c r="N18" s="154"/>
      <c r="O18" s="153">
        <f t="shared" si="25"/>
        <v>0.3980645671644415</v>
      </c>
      <c r="P18" s="153">
        <f t="shared" si="26"/>
        <v>1.4110893609858673E-4</v>
      </c>
      <c r="Q18" s="153">
        <f t="shared" si="12"/>
        <v>0.60179432389945986</v>
      </c>
      <c r="R18" s="153">
        <f t="shared" si="13"/>
        <v>1</v>
      </c>
      <c r="S18" s="154"/>
      <c r="T18" s="153">
        <f t="shared" si="27"/>
        <v>0.39806456716444144</v>
      </c>
      <c r="U18" s="153">
        <f t="shared" si="28"/>
        <v>1.4110893609867186E-4</v>
      </c>
      <c r="V18" s="153">
        <f t="shared" si="16"/>
        <v>0.60179432389945997</v>
      </c>
      <c r="W18" s="153">
        <f t="shared" si="29"/>
        <v>1</v>
      </c>
      <c r="X18" s="154"/>
      <c r="Y18" s="153">
        <f t="shared" si="30"/>
        <v>1</v>
      </c>
      <c r="Z18" s="154"/>
      <c r="AA18" s="153">
        <f t="shared" si="30"/>
        <v>1</v>
      </c>
      <c r="AB18" s="154"/>
      <c r="AC18" s="153">
        <f t="shared" si="31"/>
        <v>1</v>
      </c>
      <c r="AD18" s="154"/>
      <c r="AE18" s="153">
        <f t="shared" si="32"/>
        <v>1</v>
      </c>
      <c r="AF18" s="154"/>
      <c r="AG18" s="153">
        <f t="shared" si="33"/>
        <v>1</v>
      </c>
      <c r="AH18" s="154"/>
      <c r="AI18" s="153">
        <f t="shared" si="34"/>
        <v>1</v>
      </c>
    </row>
    <row r="19" spans="1:35">
      <c r="A19" s="73" t="s">
        <v>30</v>
      </c>
      <c r="C19" s="153">
        <f t="shared" si="23"/>
        <v>0.97646400433074598</v>
      </c>
      <c r="D19" s="153">
        <f t="shared" si="24"/>
        <v>6.1918866272233286E-4</v>
      </c>
      <c r="E19" s="153">
        <f t="shared" si="2"/>
        <v>2.2916807006531707E-2</v>
      </c>
      <c r="F19" s="153">
        <f t="shared" si="3"/>
        <v>1</v>
      </c>
      <c r="G19" s="154"/>
      <c r="H19" s="153">
        <f t="shared" si="4"/>
        <v>0.87780419935459242</v>
      </c>
      <c r="I19" s="153">
        <f t="shared" si="5"/>
        <v>6.9888463120102745E-2</v>
      </c>
      <c r="J19" s="153">
        <f t="shared" si="6"/>
        <v>5.1688148862582606E-2</v>
      </c>
      <c r="K19" s="153">
        <f t="shared" si="7"/>
        <v>6.1918866272221457E-4</v>
      </c>
      <c r="L19" s="153">
        <f t="shared" si="8"/>
        <v>0</v>
      </c>
      <c r="M19" s="153">
        <f t="shared" si="9"/>
        <v>1</v>
      </c>
      <c r="N19" s="154"/>
      <c r="O19" s="153">
        <f t="shared" si="25"/>
        <v>0.33985785318589024</v>
      </c>
      <c r="P19" s="153">
        <f t="shared" si="26"/>
        <v>6.1918866272222498E-4</v>
      </c>
      <c r="Q19" s="153">
        <f t="shared" si="12"/>
        <v>0.65952295815138751</v>
      </c>
      <c r="R19" s="153">
        <f t="shared" si="13"/>
        <v>1</v>
      </c>
      <c r="S19" s="154"/>
      <c r="T19" s="153">
        <f t="shared" si="27"/>
        <v>0.33985785318589024</v>
      </c>
      <c r="U19" s="153">
        <f t="shared" si="28"/>
        <v>6.1918866272226802E-4</v>
      </c>
      <c r="V19" s="153">
        <f t="shared" si="16"/>
        <v>0.65952295815138751</v>
      </c>
      <c r="W19" s="153">
        <f t="shared" si="29"/>
        <v>1</v>
      </c>
      <c r="X19" s="154"/>
      <c r="Y19" s="153">
        <f t="shared" si="30"/>
        <v>1</v>
      </c>
      <c r="Z19" s="154"/>
      <c r="AA19" s="153">
        <f t="shared" si="30"/>
        <v>1</v>
      </c>
      <c r="AB19" s="154"/>
      <c r="AC19" s="153">
        <f t="shared" si="31"/>
        <v>1</v>
      </c>
      <c r="AD19" s="154"/>
      <c r="AE19" s="153">
        <f t="shared" si="32"/>
        <v>1</v>
      </c>
      <c r="AF19" s="154"/>
      <c r="AG19" s="153">
        <f t="shared" si="33"/>
        <v>1</v>
      </c>
      <c r="AH19" s="154"/>
      <c r="AI19" s="153">
        <f t="shared" si="34"/>
        <v>1</v>
      </c>
    </row>
    <row r="20" spans="1:35">
      <c r="A20" s="73" t="s">
        <v>36</v>
      </c>
      <c r="C20" s="153">
        <f t="shared" si="23"/>
        <v>0.99976941128456287</v>
      </c>
      <c r="D20" s="153">
        <f t="shared" si="24"/>
        <v>2.3058871543716065E-4</v>
      </c>
      <c r="E20" s="153">
        <f t="shared" si="2"/>
        <v>0</v>
      </c>
      <c r="F20" s="153">
        <f t="shared" si="3"/>
        <v>1</v>
      </c>
      <c r="G20" s="154"/>
      <c r="H20" s="153">
        <f t="shared" si="4"/>
        <v>0.94781306700676549</v>
      </c>
      <c r="I20" s="153">
        <f t="shared" si="5"/>
        <v>4.9965380398031126E-2</v>
      </c>
      <c r="J20" s="153">
        <f t="shared" si="6"/>
        <v>1.9909638797662569E-3</v>
      </c>
      <c r="K20" s="153">
        <f t="shared" si="7"/>
        <v>2.3058871543717814E-4</v>
      </c>
      <c r="L20" s="153">
        <f t="shared" si="8"/>
        <v>0</v>
      </c>
      <c r="M20" s="153">
        <f t="shared" si="9"/>
        <v>1</v>
      </c>
      <c r="N20" s="154"/>
      <c r="O20" s="153">
        <f t="shared" si="25"/>
        <v>0.48441742362056989</v>
      </c>
      <c r="P20" s="153">
        <f t="shared" si="26"/>
        <v>2.3058871543724151E-4</v>
      </c>
      <c r="Q20" s="153">
        <f t="shared" si="12"/>
        <v>0.51535198766399293</v>
      </c>
      <c r="R20" s="153">
        <f t="shared" si="13"/>
        <v>1</v>
      </c>
      <c r="S20" s="154"/>
      <c r="T20" s="153">
        <f t="shared" si="27"/>
        <v>0.48441742362056989</v>
      </c>
      <c r="U20" s="153">
        <f t="shared" si="28"/>
        <v>2.3058871543720931E-4</v>
      </c>
      <c r="V20" s="153">
        <f t="shared" si="16"/>
        <v>0.51535198766399293</v>
      </c>
      <c r="W20" s="153">
        <f t="shared" si="29"/>
        <v>1</v>
      </c>
      <c r="X20" s="154"/>
      <c r="Y20" s="153">
        <f t="shared" si="30"/>
        <v>1</v>
      </c>
      <c r="Z20" s="154"/>
      <c r="AA20" s="153">
        <f t="shared" si="30"/>
        <v>1</v>
      </c>
      <c r="AB20" s="154"/>
      <c r="AC20" s="153">
        <f t="shared" si="31"/>
        <v>1</v>
      </c>
      <c r="AD20" s="154"/>
      <c r="AE20" s="153">
        <f t="shared" si="32"/>
        <v>1</v>
      </c>
      <c r="AF20" s="154"/>
      <c r="AG20" s="153">
        <f t="shared" si="33"/>
        <v>1</v>
      </c>
      <c r="AH20" s="154"/>
      <c r="AI20" s="153">
        <f t="shared" si="34"/>
        <v>1</v>
      </c>
    </row>
    <row r="21" spans="1:35">
      <c r="A21" s="73" t="s">
        <v>21</v>
      </c>
      <c r="C21" s="153">
        <f t="shared" si="23"/>
        <v>0.83920031507286064</v>
      </c>
      <c r="D21" s="153">
        <f t="shared" si="24"/>
        <v>1.3425360647580738E-4</v>
      </c>
      <c r="E21" s="153">
        <f t="shared" si="2"/>
        <v>0.16066543132066355</v>
      </c>
      <c r="F21" s="153">
        <f t="shared" si="3"/>
        <v>1</v>
      </c>
      <c r="G21" s="154"/>
      <c r="H21" s="153">
        <f t="shared" si="4"/>
        <v>0.83920031507286064</v>
      </c>
      <c r="I21" s="153">
        <f t="shared" si="5"/>
        <v>5.303442005089757E-2</v>
      </c>
      <c r="J21" s="153">
        <f t="shared" si="6"/>
        <v>8.9302893282189544E-2</v>
      </c>
      <c r="K21" s="153">
        <f t="shared" si="7"/>
        <v>1.3425360647585771E-4</v>
      </c>
      <c r="L21" s="153">
        <f t="shared" si="8"/>
        <v>1.8328117987576404E-2</v>
      </c>
      <c r="M21" s="153">
        <f t="shared" si="9"/>
        <v>1</v>
      </c>
      <c r="N21" s="154"/>
      <c r="O21" s="153">
        <f t="shared" si="25"/>
        <v>0.391667010777553</v>
      </c>
      <c r="P21" s="153">
        <f t="shared" si="26"/>
        <v>1.3425360647586061E-4</v>
      </c>
      <c r="Q21" s="153">
        <f t="shared" si="12"/>
        <v>0.60819873561597115</v>
      </c>
      <c r="R21" s="153">
        <f t="shared" si="13"/>
        <v>1</v>
      </c>
      <c r="S21" s="154"/>
      <c r="T21" s="153">
        <f t="shared" si="27"/>
        <v>0.391667010777553</v>
      </c>
      <c r="U21" s="153">
        <f t="shared" si="28"/>
        <v>1.3425360647580369E-4</v>
      </c>
      <c r="V21" s="153">
        <f t="shared" si="16"/>
        <v>0.60819873561597115</v>
      </c>
      <c r="W21" s="153">
        <f t="shared" si="29"/>
        <v>1</v>
      </c>
      <c r="X21" s="154"/>
      <c r="Y21" s="153">
        <f t="shared" si="30"/>
        <v>1</v>
      </c>
      <c r="Z21" s="154"/>
      <c r="AA21" s="153">
        <f t="shared" si="30"/>
        <v>1</v>
      </c>
      <c r="AB21" s="154"/>
      <c r="AC21" s="153">
        <f t="shared" si="31"/>
        <v>1</v>
      </c>
      <c r="AD21" s="154"/>
      <c r="AE21" s="153">
        <f t="shared" si="32"/>
        <v>1</v>
      </c>
      <c r="AF21" s="154"/>
      <c r="AG21" s="153">
        <f t="shared" si="33"/>
        <v>1</v>
      </c>
      <c r="AH21" s="154"/>
      <c r="AI21" s="153">
        <f t="shared" si="34"/>
        <v>1</v>
      </c>
    </row>
    <row r="22" spans="1:35">
      <c r="A22" s="73" t="s">
        <v>32</v>
      </c>
      <c r="C22" s="153">
        <f t="shared" si="23"/>
        <v>0.92738455404676456</v>
      </c>
      <c r="D22" s="153">
        <f t="shared" si="24"/>
        <v>1.839025614645087E-4</v>
      </c>
      <c r="E22" s="153">
        <f t="shared" si="2"/>
        <v>7.2431543391770881E-2</v>
      </c>
      <c r="F22" s="153">
        <f t="shared" si="3"/>
        <v>1</v>
      </c>
      <c r="G22" s="154"/>
      <c r="H22" s="153">
        <f t="shared" si="4"/>
        <v>0.8794360533262725</v>
      </c>
      <c r="I22" s="153">
        <f t="shared" si="5"/>
        <v>5.503615002931888E-2</v>
      </c>
      <c r="J22" s="153">
        <f t="shared" si="6"/>
        <v>6.5343894082944151E-2</v>
      </c>
      <c r="K22" s="153">
        <f t="shared" si="7"/>
        <v>1.8390256146449141E-4</v>
      </c>
      <c r="L22" s="153">
        <f t="shared" si="8"/>
        <v>0</v>
      </c>
      <c r="M22" s="153">
        <f t="shared" si="9"/>
        <v>1</v>
      </c>
      <c r="N22" s="154"/>
      <c r="O22" s="153">
        <f t="shared" si="25"/>
        <v>0.34483884128926967</v>
      </c>
      <c r="P22" s="153">
        <f t="shared" si="26"/>
        <v>1.8390256146441891E-4</v>
      </c>
      <c r="Q22" s="153">
        <f t="shared" si="12"/>
        <v>0.65497725614926583</v>
      </c>
      <c r="R22" s="153">
        <f t="shared" si="13"/>
        <v>1</v>
      </c>
      <c r="S22" s="154"/>
      <c r="T22" s="153">
        <f t="shared" si="27"/>
        <v>0.34483884128926967</v>
      </c>
      <c r="U22" s="153">
        <f t="shared" si="28"/>
        <v>1.839025614645402E-4</v>
      </c>
      <c r="V22" s="153">
        <f t="shared" si="16"/>
        <v>0.65497725614926583</v>
      </c>
      <c r="W22" s="153">
        <f t="shared" si="29"/>
        <v>1</v>
      </c>
      <c r="X22" s="154"/>
      <c r="Y22" s="153">
        <f t="shared" si="30"/>
        <v>1</v>
      </c>
      <c r="Z22" s="154"/>
      <c r="AA22" s="153">
        <f t="shared" si="30"/>
        <v>1</v>
      </c>
      <c r="AB22" s="154"/>
      <c r="AC22" s="153">
        <f t="shared" si="31"/>
        <v>1</v>
      </c>
      <c r="AD22" s="154"/>
      <c r="AE22" s="153">
        <f t="shared" si="32"/>
        <v>1</v>
      </c>
      <c r="AF22" s="154"/>
      <c r="AG22" s="153">
        <f t="shared" si="33"/>
        <v>1</v>
      </c>
      <c r="AH22" s="154"/>
      <c r="AI22" s="153">
        <f t="shared" si="34"/>
        <v>1</v>
      </c>
    </row>
    <row r="23" spans="1:35">
      <c r="A23" s="75" t="s">
        <v>40</v>
      </c>
      <c r="C23" s="155"/>
      <c r="D23" s="155"/>
      <c r="E23" s="153"/>
      <c r="F23" s="153"/>
      <c r="G23" s="154"/>
      <c r="H23" s="153"/>
      <c r="I23" s="153"/>
      <c r="J23" s="153"/>
      <c r="K23" s="153"/>
      <c r="L23" s="153"/>
      <c r="M23" s="153"/>
      <c r="N23" s="154"/>
      <c r="O23" s="155"/>
      <c r="P23" s="155"/>
      <c r="Q23" s="155"/>
      <c r="R23" s="153"/>
      <c r="S23" s="154"/>
      <c r="T23" s="155"/>
      <c r="U23" s="155"/>
      <c r="V23" s="155"/>
      <c r="W23" s="153"/>
      <c r="X23" s="154"/>
      <c r="Y23" s="155"/>
      <c r="Z23" s="154"/>
      <c r="AA23" s="155"/>
      <c r="AB23" s="154"/>
      <c r="AC23" s="155"/>
      <c r="AD23" s="154"/>
      <c r="AE23" s="155"/>
      <c r="AF23" s="154"/>
      <c r="AG23" s="155"/>
      <c r="AH23" s="154"/>
      <c r="AI23" s="155"/>
    </row>
    <row r="24" spans="1:35">
      <c r="A24" s="73" t="s">
        <v>26</v>
      </c>
      <c r="C24" s="153">
        <f>C61/F61</f>
        <v>0.78746093475224344</v>
      </c>
      <c r="D24" s="153">
        <f>D61/F61</f>
        <v>3.3831535219771408E-4</v>
      </c>
      <c r="E24" s="153">
        <f t="shared" si="2"/>
        <v>0.21220074989555884</v>
      </c>
      <c r="F24" s="153">
        <f t="shared" si="3"/>
        <v>1</v>
      </c>
      <c r="G24" s="154"/>
      <c r="H24" s="153">
        <f t="shared" si="4"/>
        <v>0.78746093475224344</v>
      </c>
      <c r="I24" s="153">
        <f t="shared" si="5"/>
        <v>5.4629837700949868E-2</v>
      </c>
      <c r="J24" s="153">
        <f t="shared" si="6"/>
        <v>3.8261408493482696E-2</v>
      </c>
      <c r="K24" s="153">
        <f t="shared" si="7"/>
        <v>3.3831535219768394E-4</v>
      </c>
      <c r="L24" s="153">
        <f t="shared" si="8"/>
        <v>0.11930950370112631</v>
      </c>
      <c r="M24" s="153">
        <f t="shared" si="9"/>
        <v>1</v>
      </c>
      <c r="N24" s="154"/>
      <c r="O24" s="153">
        <f>O61/R61</f>
        <v>0.33950411954352389</v>
      </c>
      <c r="P24" s="153">
        <f>P61/R61</f>
        <v>3.3831535219772769E-4</v>
      </c>
      <c r="Q24" s="153">
        <f t="shared" si="12"/>
        <v>0.66015756510427837</v>
      </c>
      <c r="R24" s="153">
        <f t="shared" si="13"/>
        <v>1</v>
      </c>
      <c r="S24" s="154"/>
      <c r="T24" s="153">
        <f>T61/W61</f>
        <v>0.33950411954352383</v>
      </c>
      <c r="U24" s="153">
        <f>U61/W61</f>
        <v>3.3831535219762973E-4</v>
      </c>
      <c r="V24" s="153">
        <f t="shared" si="16"/>
        <v>0.66015756510427859</v>
      </c>
      <c r="W24" s="153">
        <f>T24+U24+V24</f>
        <v>1</v>
      </c>
      <c r="X24" s="154"/>
      <c r="Y24" s="153">
        <f t="shared" ref="Y24:AA27" si="35">Y61/Y61</f>
        <v>1</v>
      </c>
      <c r="Z24" s="154"/>
      <c r="AA24" s="153">
        <f t="shared" si="35"/>
        <v>1</v>
      </c>
      <c r="AB24" s="154"/>
      <c r="AC24" s="153">
        <f>AC61/AC61</f>
        <v>1</v>
      </c>
      <c r="AD24" s="154"/>
      <c r="AE24" s="153">
        <f>AE61/AE61</f>
        <v>1</v>
      </c>
      <c r="AF24" s="154"/>
      <c r="AG24" s="153">
        <f>AG61/AG61</f>
        <v>1</v>
      </c>
      <c r="AH24" s="154"/>
      <c r="AI24" s="153">
        <f>AI61/AI61</f>
        <v>1</v>
      </c>
    </row>
    <row r="25" spans="1:35">
      <c r="A25" s="73" t="s">
        <v>18</v>
      </c>
      <c r="C25" s="153">
        <f>C62/F62</f>
        <v>0.7214547881318748</v>
      </c>
      <c r="D25" s="153">
        <f>D62/F62</f>
        <v>1.4530944105648006E-4</v>
      </c>
      <c r="E25" s="153">
        <f t="shared" si="2"/>
        <v>0.27839990242706869</v>
      </c>
      <c r="F25" s="153">
        <f t="shared" si="3"/>
        <v>1</v>
      </c>
      <c r="G25" s="154"/>
      <c r="H25" s="153">
        <f t="shared" si="4"/>
        <v>0.72145478813187491</v>
      </c>
      <c r="I25" s="153">
        <f t="shared" si="5"/>
        <v>6.8869898815882097E-2</v>
      </c>
      <c r="J25" s="153">
        <f t="shared" si="6"/>
        <v>5.8246167253887451E-3</v>
      </c>
      <c r="K25" s="153">
        <f t="shared" si="7"/>
        <v>1.4530944105645458E-4</v>
      </c>
      <c r="L25" s="153">
        <f t="shared" si="8"/>
        <v>0.20370538688579781</v>
      </c>
      <c r="M25" s="153">
        <f t="shared" si="9"/>
        <v>1</v>
      </c>
      <c r="N25" s="154"/>
      <c r="O25" s="153">
        <f>O62/R62</f>
        <v>0.24561135716122867</v>
      </c>
      <c r="P25" s="153">
        <f>P62/R62</f>
        <v>1.4530944105641469E-4</v>
      </c>
      <c r="Q25" s="153">
        <f t="shared" si="12"/>
        <v>0.75424333339771488</v>
      </c>
      <c r="R25" s="153">
        <f t="shared" si="13"/>
        <v>1</v>
      </c>
      <c r="S25" s="154"/>
      <c r="T25" s="153">
        <f>T62/W62</f>
        <v>0.2456113571612287</v>
      </c>
      <c r="U25" s="153">
        <f>U62/W62</f>
        <v>1.4530944105639436E-4</v>
      </c>
      <c r="V25" s="153">
        <f t="shared" si="16"/>
        <v>0.75424333339771499</v>
      </c>
      <c r="W25" s="153">
        <f>T25+U25+V25</f>
        <v>1</v>
      </c>
      <c r="X25" s="154"/>
      <c r="Y25" s="153">
        <f t="shared" si="35"/>
        <v>1</v>
      </c>
      <c r="Z25" s="154"/>
      <c r="AA25" s="153">
        <f t="shared" si="35"/>
        <v>1</v>
      </c>
      <c r="AB25" s="154"/>
      <c r="AC25" s="153">
        <f>AC62/AC62</f>
        <v>1</v>
      </c>
      <c r="AD25" s="154"/>
      <c r="AE25" s="153">
        <f>AE62/AE62</f>
        <v>1</v>
      </c>
      <c r="AF25" s="154"/>
      <c r="AG25" s="153">
        <f>AG62/AG62</f>
        <v>1</v>
      </c>
      <c r="AH25" s="154"/>
      <c r="AI25" s="153">
        <f>AI62/AI62</f>
        <v>1</v>
      </c>
    </row>
    <row r="26" spans="1:35">
      <c r="A26" s="73" t="s">
        <v>12</v>
      </c>
      <c r="C26" s="153">
        <f>C63/F63</f>
        <v>0.44578615453850046</v>
      </c>
      <c r="D26" s="153">
        <f>D63/F63</f>
        <v>1.9321135156238645E-4</v>
      </c>
      <c r="E26" s="153">
        <f t="shared" si="2"/>
        <v>0.55402063410993718</v>
      </c>
      <c r="F26" s="153">
        <f t="shared" si="3"/>
        <v>1</v>
      </c>
      <c r="G26" s="154"/>
      <c r="H26" s="153">
        <f t="shared" si="4"/>
        <v>0.4457861545385004</v>
      </c>
      <c r="I26" s="153">
        <f t="shared" si="5"/>
        <v>6.725469828827807E-2</v>
      </c>
      <c r="J26" s="153">
        <f t="shared" si="6"/>
        <v>0.30768027199008408</v>
      </c>
      <c r="K26" s="153">
        <f t="shared" si="7"/>
        <v>1.9321135156243145E-4</v>
      </c>
      <c r="L26" s="153">
        <f t="shared" si="8"/>
        <v>0.17908566383157506</v>
      </c>
      <c r="M26" s="153">
        <f t="shared" si="9"/>
        <v>1</v>
      </c>
      <c r="N26" s="154"/>
      <c r="O26" s="153">
        <f>O63/R63</f>
        <v>0.1688781609959811</v>
      </c>
      <c r="P26" s="153">
        <f>P63/R63</f>
        <v>1.9321135156244389E-4</v>
      </c>
      <c r="Q26" s="153">
        <f t="shared" si="12"/>
        <v>0.83092862765245656</v>
      </c>
      <c r="R26" s="153">
        <f t="shared" si="13"/>
        <v>1</v>
      </c>
      <c r="S26" s="154"/>
      <c r="T26" s="153">
        <f>T63/W63</f>
        <v>0.16887816099598107</v>
      </c>
      <c r="U26" s="153">
        <f>U63/W63</f>
        <v>1.9321135156243462E-4</v>
      </c>
      <c r="V26" s="153">
        <f t="shared" si="16"/>
        <v>0.83092862765245645</v>
      </c>
      <c r="W26" s="153">
        <f>T26+U26+V26</f>
        <v>1</v>
      </c>
      <c r="X26" s="154"/>
      <c r="Y26" s="153">
        <f t="shared" si="35"/>
        <v>1</v>
      </c>
      <c r="Z26" s="154"/>
      <c r="AA26" s="153">
        <f t="shared" si="35"/>
        <v>1</v>
      </c>
      <c r="AB26" s="154"/>
      <c r="AC26" s="153">
        <f>AC63/AC63</f>
        <v>1</v>
      </c>
      <c r="AD26" s="154"/>
      <c r="AE26" s="153">
        <f>AE63/AE63</f>
        <v>1</v>
      </c>
      <c r="AF26" s="154"/>
      <c r="AG26" s="153">
        <f>AG63/AG63</f>
        <v>1</v>
      </c>
      <c r="AH26" s="154"/>
      <c r="AI26" s="153">
        <f>AI63/AI63</f>
        <v>1</v>
      </c>
    </row>
    <row r="27" spans="1:35">
      <c r="A27" s="73" t="s">
        <v>10</v>
      </c>
      <c r="C27" s="153">
        <f>C64/F64</f>
        <v>0.59246926203674766</v>
      </c>
      <c r="D27" s="153">
        <f>D64/F64</f>
        <v>2.8943598017562236E-4</v>
      </c>
      <c r="E27" s="153">
        <f t="shared" si="2"/>
        <v>0.40724130198307668</v>
      </c>
      <c r="F27" s="153">
        <f t="shared" si="3"/>
        <v>1</v>
      </c>
      <c r="G27" s="154"/>
      <c r="H27" s="153">
        <f t="shared" si="4"/>
        <v>0.59246926203674766</v>
      </c>
      <c r="I27" s="153">
        <f t="shared" si="5"/>
        <v>9.8929185173260131E-2</v>
      </c>
      <c r="J27" s="153">
        <f t="shared" si="6"/>
        <v>1.5424770323299962E-2</v>
      </c>
      <c r="K27" s="153">
        <f t="shared" si="7"/>
        <v>2.8943598017568172E-4</v>
      </c>
      <c r="L27" s="153">
        <f t="shared" si="8"/>
        <v>0.29288734648651654</v>
      </c>
      <c r="M27" s="153">
        <f t="shared" si="9"/>
        <v>1</v>
      </c>
      <c r="N27" s="154"/>
      <c r="O27" s="153">
        <f>O64/R64</f>
        <v>0.20612208232196938</v>
      </c>
      <c r="P27" s="153">
        <f>P64/R64</f>
        <v>2.8943598017560067E-4</v>
      </c>
      <c r="Q27" s="153">
        <f t="shared" si="12"/>
        <v>0.79358848169785501</v>
      </c>
      <c r="R27" s="153">
        <f t="shared" si="13"/>
        <v>1</v>
      </c>
      <c r="S27" s="154"/>
      <c r="T27" s="153">
        <f>T64/W64</f>
        <v>0.20612208232196938</v>
      </c>
      <c r="U27" s="153">
        <f>U64/W64</f>
        <v>2.8943598017566551E-4</v>
      </c>
      <c r="V27" s="153">
        <f t="shared" si="16"/>
        <v>0.79358848169785501</v>
      </c>
      <c r="W27" s="153">
        <f>T27+U27+V27</f>
        <v>1</v>
      </c>
      <c r="X27" s="154"/>
      <c r="Y27" s="153">
        <f t="shared" si="35"/>
        <v>1</v>
      </c>
      <c r="Z27" s="154"/>
      <c r="AA27" s="153">
        <f t="shared" si="35"/>
        <v>1</v>
      </c>
      <c r="AB27" s="154"/>
      <c r="AC27" s="153">
        <f>AC64/AC64</f>
        <v>1</v>
      </c>
      <c r="AD27" s="154"/>
      <c r="AE27" s="153">
        <f>AE64/AE64</f>
        <v>1</v>
      </c>
      <c r="AF27" s="154"/>
      <c r="AG27" s="153">
        <f>AG64/AG64</f>
        <v>1</v>
      </c>
      <c r="AH27" s="154"/>
      <c r="AI27" s="153">
        <f>AI64/AI64</f>
        <v>1</v>
      </c>
    </row>
    <row r="28" spans="1:35">
      <c r="A28" s="71" t="s">
        <v>41</v>
      </c>
      <c r="C28" s="155"/>
      <c r="D28" s="155"/>
      <c r="E28" s="153"/>
      <c r="F28" s="153"/>
      <c r="G28" s="154"/>
      <c r="H28" s="153"/>
      <c r="I28" s="153"/>
      <c r="J28" s="153"/>
      <c r="K28" s="153"/>
      <c r="L28" s="153"/>
      <c r="M28" s="153"/>
      <c r="N28" s="154"/>
      <c r="O28" s="155"/>
      <c r="P28" s="155"/>
      <c r="Q28" s="155"/>
      <c r="R28" s="153"/>
      <c r="S28" s="154"/>
      <c r="T28" s="155"/>
      <c r="U28" s="155"/>
      <c r="V28" s="155"/>
      <c r="W28" s="153"/>
      <c r="X28" s="154"/>
      <c r="Y28" s="155"/>
      <c r="Z28" s="154"/>
      <c r="AA28" s="155"/>
      <c r="AB28" s="154"/>
      <c r="AC28" s="155"/>
      <c r="AD28" s="154"/>
      <c r="AE28" s="155"/>
      <c r="AF28" s="154"/>
      <c r="AG28" s="155"/>
      <c r="AH28" s="154"/>
      <c r="AI28" s="155"/>
    </row>
    <row r="29" spans="1:35">
      <c r="A29" s="73" t="s">
        <v>22</v>
      </c>
      <c r="C29" s="153">
        <f>C66/F66</f>
        <v>0.59236840820349923</v>
      </c>
      <c r="D29" s="153">
        <f>D66/F66</f>
        <v>2.3851663394254302E-4</v>
      </c>
      <c r="E29" s="153">
        <f t="shared" si="2"/>
        <v>0.40739307516255824</v>
      </c>
      <c r="F29" s="153">
        <f t="shared" si="3"/>
        <v>1</v>
      </c>
      <c r="G29" s="154"/>
      <c r="H29" s="153">
        <f t="shared" si="4"/>
        <v>0.59236840820349912</v>
      </c>
      <c r="I29" s="153">
        <f t="shared" si="5"/>
        <v>9.304709292688422E-2</v>
      </c>
      <c r="J29" s="153">
        <f t="shared" si="6"/>
        <v>9.018985865144942E-3</v>
      </c>
      <c r="K29" s="153">
        <f t="shared" si="7"/>
        <v>2.3851663394261867E-4</v>
      </c>
      <c r="L29" s="153">
        <f t="shared" si="8"/>
        <v>0.30532699637052912</v>
      </c>
      <c r="M29" s="153">
        <f t="shared" si="9"/>
        <v>1</v>
      </c>
      <c r="N29" s="154"/>
      <c r="O29" s="153">
        <f>O66/R66</f>
        <v>0.30806661795611529</v>
      </c>
      <c r="P29" s="153">
        <f>P66/R66</f>
        <v>2.3851663394272539E-4</v>
      </c>
      <c r="Q29" s="153">
        <f t="shared" si="12"/>
        <v>0.69169486540994196</v>
      </c>
      <c r="R29" s="153">
        <f t="shared" si="13"/>
        <v>1</v>
      </c>
      <c r="S29" s="154"/>
      <c r="T29" s="153">
        <f>T66/W66</f>
        <v>0.30806661795611529</v>
      </c>
      <c r="U29" s="153">
        <f>U66/W66</f>
        <v>2.3851663394264619E-4</v>
      </c>
      <c r="V29" s="153">
        <f t="shared" si="16"/>
        <v>0.69169486540994196</v>
      </c>
      <c r="W29" s="153">
        <f>T29+U29+V29</f>
        <v>0.99999999999999989</v>
      </c>
      <c r="X29" s="154"/>
      <c r="Y29" s="153">
        <f t="shared" ref="Y29:AA31" si="36">Y66/Y66</f>
        <v>1</v>
      </c>
      <c r="Z29" s="154"/>
      <c r="AA29" s="153">
        <f t="shared" si="36"/>
        <v>1</v>
      </c>
      <c r="AB29" s="154"/>
      <c r="AC29" s="153">
        <f>AC66/AC66</f>
        <v>1</v>
      </c>
      <c r="AD29" s="154"/>
      <c r="AE29" s="153">
        <f>AE66/AE66</f>
        <v>1</v>
      </c>
      <c r="AF29" s="154"/>
      <c r="AG29" s="153">
        <f>AG66/AG66</f>
        <v>1</v>
      </c>
      <c r="AH29" s="154"/>
      <c r="AI29" s="153">
        <f>AI66/AI66</f>
        <v>1</v>
      </c>
    </row>
    <row r="30" spans="1:35">
      <c r="A30" s="73" t="s">
        <v>13</v>
      </c>
      <c r="C30" s="153">
        <f>C67/F67</f>
        <v>0.52780440754983282</v>
      </c>
      <c r="D30" s="153">
        <f>D67/F67</f>
        <v>1.988467269316894E-4</v>
      </c>
      <c r="E30" s="153">
        <f t="shared" si="2"/>
        <v>0.47199674572323547</v>
      </c>
      <c r="F30" s="153">
        <f t="shared" si="3"/>
        <v>1</v>
      </c>
      <c r="G30" s="154"/>
      <c r="H30" s="153">
        <f t="shared" si="4"/>
        <v>0.52780440754983293</v>
      </c>
      <c r="I30" s="153">
        <f t="shared" si="5"/>
        <v>4.4914160398282409E-2</v>
      </c>
      <c r="J30" s="153">
        <f t="shared" si="6"/>
        <v>1.7948664634796975E-2</v>
      </c>
      <c r="K30" s="153">
        <f t="shared" si="7"/>
        <v>1.9884672693156681E-4</v>
      </c>
      <c r="L30" s="153">
        <f t="shared" si="8"/>
        <v>0.40913392069015608</v>
      </c>
      <c r="M30" s="153">
        <f t="shared" si="9"/>
        <v>1</v>
      </c>
      <c r="N30" s="154"/>
      <c r="O30" s="153">
        <f>O67/R67</f>
        <v>0.3146842489141124</v>
      </c>
      <c r="P30" s="153">
        <f>P67/R67</f>
        <v>1.9884672693154073E-4</v>
      </c>
      <c r="Q30" s="153">
        <f t="shared" si="12"/>
        <v>0.68511690435895611</v>
      </c>
      <c r="R30" s="153">
        <f t="shared" si="13"/>
        <v>1</v>
      </c>
      <c r="S30" s="154"/>
      <c r="T30" s="153">
        <f>T67/W67</f>
        <v>0.31468424891411234</v>
      </c>
      <c r="U30" s="153">
        <f>U67/W67</f>
        <v>1.9884672693165983E-4</v>
      </c>
      <c r="V30" s="153">
        <f t="shared" si="16"/>
        <v>0.68511690435895589</v>
      </c>
      <c r="W30" s="153">
        <f>T30+U30+V30</f>
        <v>0.99999999999999989</v>
      </c>
      <c r="X30" s="154"/>
      <c r="Y30" s="153">
        <f t="shared" si="36"/>
        <v>1</v>
      </c>
      <c r="Z30" s="154"/>
      <c r="AA30" s="153">
        <f t="shared" si="36"/>
        <v>1</v>
      </c>
      <c r="AB30" s="154"/>
      <c r="AC30" s="153">
        <f>AC67/AC67</f>
        <v>1</v>
      </c>
      <c r="AD30" s="154"/>
      <c r="AE30" s="153">
        <f>AE67/AE67</f>
        <v>1</v>
      </c>
      <c r="AF30" s="154"/>
      <c r="AG30" s="153">
        <f>AG67/AG67</f>
        <v>1</v>
      </c>
      <c r="AH30" s="154"/>
      <c r="AI30" s="153">
        <f>AI67/AI67</f>
        <v>1</v>
      </c>
    </row>
    <row r="31" spans="1:35">
      <c r="A31" s="73" t="s">
        <v>14</v>
      </c>
      <c r="C31" s="153">
        <f>C68/F68</f>
        <v>0.67263506182135735</v>
      </c>
      <c r="D31" s="153">
        <f>D68/F68</f>
        <v>2.6749674363657012E-4</v>
      </c>
      <c r="E31" s="153">
        <f t="shared" si="2"/>
        <v>0.32709744143500613</v>
      </c>
      <c r="F31" s="153">
        <f t="shared" si="3"/>
        <v>1</v>
      </c>
      <c r="G31" s="154"/>
      <c r="H31" s="153">
        <f t="shared" si="4"/>
        <v>0.67263506182135735</v>
      </c>
      <c r="I31" s="153">
        <f t="shared" si="5"/>
        <v>4.4373488224699449E-2</v>
      </c>
      <c r="J31" s="153">
        <f t="shared" si="6"/>
        <v>3.4573440355993419E-2</v>
      </c>
      <c r="K31" s="153">
        <f t="shared" si="7"/>
        <v>2.674967436365352E-4</v>
      </c>
      <c r="L31" s="153">
        <f t="shared" si="8"/>
        <v>0.24815051285431328</v>
      </c>
      <c r="M31" s="153">
        <f t="shared" si="9"/>
        <v>1</v>
      </c>
      <c r="N31" s="154"/>
      <c r="O31" s="153">
        <f>O68/R68</f>
        <v>0.30244347578385322</v>
      </c>
      <c r="P31" s="153">
        <f>P68/R68</f>
        <v>2.6749674363655857E-4</v>
      </c>
      <c r="Q31" s="153">
        <f t="shared" si="12"/>
        <v>0.69728902747251031</v>
      </c>
      <c r="R31" s="153">
        <f t="shared" si="13"/>
        <v>1</v>
      </c>
      <c r="S31" s="154"/>
      <c r="T31" s="153">
        <f>T68/W68</f>
        <v>0.30244347578385322</v>
      </c>
      <c r="U31" s="153">
        <f>U68/W68</f>
        <v>2.6749674363664335E-4</v>
      </c>
      <c r="V31" s="153">
        <f t="shared" si="16"/>
        <v>0.69728902747251009</v>
      </c>
      <c r="W31" s="153">
        <f>T31+U31+V31</f>
        <v>1</v>
      </c>
      <c r="X31" s="154"/>
      <c r="Y31" s="153">
        <f t="shared" si="36"/>
        <v>1</v>
      </c>
      <c r="Z31" s="154"/>
      <c r="AA31" s="153">
        <f t="shared" si="36"/>
        <v>1</v>
      </c>
      <c r="AB31" s="154"/>
      <c r="AC31" s="153">
        <f>AC68/AC68</f>
        <v>1</v>
      </c>
      <c r="AD31" s="154"/>
      <c r="AE31" s="153">
        <f>AE68/AE68</f>
        <v>1</v>
      </c>
      <c r="AF31" s="154"/>
      <c r="AG31" s="153">
        <f>AG68/AG68</f>
        <v>1</v>
      </c>
      <c r="AH31" s="154"/>
      <c r="AI31" s="153">
        <f>AI68/AI68</f>
        <v>1</v>
      </c>
    </row>
    <row r="32" spans="1:35">
      <c r="A32" s="71" t="s">
        <v>42</v>
      </c>
      <c r="C32" s="155"/>
      <c r="D32" s="155"/>
      <c r="E32" s="153"/>
      <c r="F32" s="153"/>
      <c r="G32" s="154"/>
      <c r="H32" s="153"/>
      <c r="I32" s="153"/>
      <c r="J32" s="153"/>
      <c r="K32" s="153"/>
      <c r="L32" s="153"/>
      <c r="M32" s="153"/>
      <c r="N32" s="154"/>
      <c r="O32" s="155"/>
      <c r="P32" s="155"/>
      <c r="Q32" s="155"/>
      <c r="R32" s="153"/>
      <c r="S32" s="154"/>
      <c r="T32" s="155"/>
      <c r="U32" s="155"/>
      <c r="V32" s="155"/>
      <c r="W32" s="153"/>
      <c r="X32" s="154"/>
      <c r="Y32" s="155"/>
      <c r="Z32" s="154"/>
      <c r="AA32" s="155"/>
      <c r="AB32" s="154"/>
      <c r="AC32" s="155"/>
      <c r="AD32" s="154"/>
      <c r="AE32" s="155"/>
      <c r="AF32" s="154"/>
      <c r="AG32" s="155"/>
      <c r="AH32" s="154"/>
      <c r="AI32" s="155"/>
    </row>
    <row r="33" spans="1:37">
      <c r="A33" s="73" t="s">
        <v>11</v>
      </c>
      <c r="C33" s="153">
        <f>C70/F70</f>
        <v>0.72884278337598385</v>
      </c>
      <c r="D33" s="153">
        <f>D70/F70</f>
        <v>4.7702470306495634E-4</v>
      </c>
      <c r="E33" s="153">
        <f t="shared" si="2"/>
        <v>0.27068019192095116</v>
      </c>
      <c r="F33" s="153">
        <f t="shared" si="3"/>
        <v>1</v>
      </c>
      <c r="G33" s="154"/>
      <c r="H33" s="153">
        <f t="shared" si="4"/>
        <v>0.72884278337598385</v>
      </c>
      <c r="I33" s="153">
        <f t="shared" si="5"/>
        <v>4.4304460897994537E-2</v>
      </c>
      <c r="J33" s="153">
        <f t="shared" si="6"/>
        <v>1.2517416117626987E-3</v>
      </c>
      <c r="K33" s="153">
        <f t="shared" si="7"/>
        <v>4.7702470306506596E-4</v>
      </c>
      <c r="L33" s="153">
        <f t="shared" si="8"/>
        <v>0.22512398941119388</v>
      </c>
      <c r="M33" s="153">
        <f t="shared" si="9"/>
        <v>1</v>
      </c>
      <c r="N33" s="154"/>
      <c r="O33" s="153">
        <f>O70/R70</f>
        <v>0.30053787539220078</v>
      </c>
      <c r="P33" s="153">
        <f>P70/R70</f>
        <v>4.770247030649442E-4</v>
      </c>
      <c r="Q33" s="153">
        <f t="shared" si="12"/>
        <v>0.69898509990473434</v>
      </c>
      <c r="R33" s="153">
        <f t="shared" si="13"/>
        <v>1</v>
      </c>
      <c r="S33" s="154"/>
      <c r="T33" s="153">
        <f>T70/W70</f>
        <v>0.30053787539220078</v>
      </c>
      <c r="U33" s="153">
        <f>U70/W70</f>
        <v>4.7702470306496567E-4</v>
      </c>
      <c r="V33" s="153">
        <f t="shared" si="16"/>
        <v>0.69898509990473423</v>
      </c>
      <c r="W33" s="153">
        <f>T33+U33+V33</f>
        <v>1</v>
      </c>
      <c r="X33" s="154"/>
      <c r="Y33" s="153">
        <f t="shared" ref="Y33:AA36" si="37">Y70/Y70</f>
        <v>1</v>
      </c>
      <c r="Z33" s="154"/>
      <c r="AA33" s="153">
        <f t="shared" si="37"/>
        <v>1</v>
      </c>
      <c r="AB33" s="154"/>
      <c r="AC33" s="153">
        <f>AC70/AC70</f>
        <v>1</v>
      </c>
      <c r="AD33" s="154"/>
      <c r="AE33" s="153">
        <f>AE70/AE70</f>
        <v>1</v>
      </c>
      <c r="AF33" s="154"/>
      <c r="AG33" s="153">
        <f>AG70/AG70</f>
        <v>1</v>
      </c>
      <c r="AH33" s="154"/>
      <c r="AI33" s="153">
        <f>AI70/AI70</f>
        <v>1</v>
      </c>
    </row>
    <row r="34" spans="1:37">
      <c r="A34" s="73" t="s">
        <v>20</v>
      </c>
      <c r="C34" s="153">
        <f>C71/F71</f>
        <v>0.77254883058598789</v>
      </c>
      <c r="D34" s="153">
        <f>D71/F71</f>
        <v>1.4470915563053166E-4</v>
      </c>
      <c r="E34" s="153">
        <f t="shared" si="2"/>
        <v>0.22730646025838153</v>
      </c>
      <c r="F34" s="153">
        <f t="shared" si="3"/>
        <v>1</v>
      </c>
      <c r="G34" s="154"/>
      <c r="H34" s="153">
        <f t="shared" si="4"/>
        <v>0.772548830585988</v>
      </c>
      <c r="I34" s="153">
        <f t="shared" si="5"/>
        <v>8.4895536420798265E-2</v>
      </c>
      <c r="J34" s="153">
        <f t="shared" si="6"/>
        <v>2.472793948727548E-3</v>
      </c>
      <c r="K34" s="153">
        <f t="shared" si="7"/>
        <v>1.447091556305084E-4</v>
      </c>
      <c r="L34" s="153">
        <f t="shared" si="8"/>
        <v>0.13993812988885565</v>
      </c>
      <c r="M34" s="153">
        <f t="shared" si="9"/>
        <v>1</v>
      </c>
      <c r="N34" s="154"/>
      <c r="O34" s="153">
        <f>O71/R71</f>
        <v>0.34222002130243701</v>
      </c>
      <c r="P34" s="153">
        <f>P71/R71</f>
        <v>1.4470915563044497E-4</v>
      </c>
      <c r="Q34" s="153">
        <f t="shared" si="12"/>
        <v>0.65763526954193252</v>
      </c>
      <c r="R34" s="153">
        <f t="shared" si="13"/>
        <v>1</v>
      </c>
      <c r="S34" s="154"/>
      <c r="T34" s="153">
        <f>T71/W71</f>
        <v>0.34222002130243695</v>
      </c>
      <c r="U34" s="153">
        <f>U71/W71</f>
        <v>1.4470915563051959E-4</v>
      </c>
      <c r="V34" s="153">
        <f t="shared" si="16"/>
        <v>0.65763526954193263</v>
      </c>
      <c r="W34" s="153">
        <f>T34+U34+V34</f>
        <v>1</v>
      </c>
      <c r="X34" s="154"/>
      <c r="Y34" s="153">
        <f t="shared" si="37"/>
        <v>1</v>
      </c>
      <c r="Z34" s="154"/>
      <c r="AA34" s="153">
        <f t="shared" si="37"/>
        <v>1</v>
      </c>
      <c r="AB34" s="154"/>
      <c r="AC34" s="153">
        <f>AC71/AC71</f>
        <v>1</v>
      </c>
      <c r="AD34" s="154"/>
      <c r="AE34" s="153">
        <f>AE71/AE71</f>
        <v>1</v>
      </c>
      <c r="AF34" s="154"/>
      <c r="AG34" s="153">
        <f>AG71/AG71</f>
        <v>1</v>
      </c>
      <c r="AH34" s="154"/>
      <c r="AI34" s="153">
        <f>AI71/AI71</f>
        <v>1</v>
      </c>
    </row>
    <row r="35" spans="1:37">
      <c r="A35" s="73" t="s">
        <v>24</v>
      </c>
      <c r="C35" s="153">
        <f>C72/F72</f>
        <v>0.99965097399467007</v>
      </c>
      <c r="D35" s="153">
        <f>D72/F72</f>
        <v>3.4902600532995382E-4</v>
      </c>
      <c r="E35" s="153">
        <f t="shared" si="2"/>
        <v>0</v>
      </c>
      <c r="F35" s="153">
        <f t="shared" si="3"/>
        <v>1</v>
      </c>
      <c r="G35" s="154"/>
      <c r="H35" s="153">
        <f t="shared" si="4"/>
        <v>0.93271691002645651</v>
      </c>
      <c r="I35" s="153">
        <f t="shared" si="5"/>
        <v>6.5142448245575094E-2</v>
      </c>
      <c r="J35" s="153">
        <f t="shared" si="6"/>
        <v>1.7916157226385173E-3</v>
      </c>
      <c r="K35" s="153">
        <f t="shared" si="7"/>
        <v>3.4902600532988828E-4</v>
      </c>
      <c r="L35" s="153">
        <f t="shared" si="8"/>
        <v>0</v>
      </c>
      <c r="M35" s="153">
        <f t="shared" si="9"/>
        <v>1</v>
      </c>
      <c r="N35" s="154"/>
      <c r="O35" s="153">
        <f>O72/R72</f>
        <v>0.41892697304970689</v>
      </c>
      <c r="P35" s="153">
        <f>P72/R72</f>
        <v>3.4902600532992558E-4</v>
      </c>
      <c r="Q35" s="153">
        <f t="shared" si="12"/>
        <v>0.58072400094496324</v>
      </c>
      <c r="R35" s="153">
        <f t="shared" si="13"/>
        <v>1</v>
      </c>
      <c r="S35" s="154"/>
      <c r="T35" s="153">
        <f>T72/W72</f>
        <v>0.41892697304970694</v>
      </c>
      <c r="U35" s="153">
        <f>U72/W72</f>
        <v>3.490260053298358E-4</v>
      </c>
      <c r="V35" s="153">
        <f t="shared" si="16"/>
        <v>0.58072400094496324</v>
      </c>
      <c r="W35" s="153">
        <f>T35+U35+V35</f>
        <v>1</v>
      </c>
      <c r="X35" s="154"/>
      <c r="Y35" s="153">
        <f t="shared" si="37"/>
        <v>1</v>
      </c>
      <c r="Z35" s="154"/>
      <c r="AA35" s="153">
        <f t="shared" si="37"/>
        <v>1</v>
      </c>
      <c r="AB35" s="154"/>
      <c r="AC35" s="153">
        <f>AC72/AC72</f>
        <v>1</v>
      </c>
      <c r="AD35" s="154"/>
      <c r="AE35" s="153">
        <f>AE72/AE72</f>
        <v>1</v>
      </c>
      <c r="AF35" s="154"/>
      <c r="AG35" s="153">
        <f>AG72/AG72</f>
        <v>1</v>
      </c>
      <c r="AH35" s="154"/>
      <c r="AI35" s="153">
        <f>AI72/AI72</f>
        <v>1</v>
      </c>
    </row>
    <row r="36" spans="1:37">
      <c r="A36" s="73" t="s">
        <v>25</v>
      </c>
      <c r="C36" s="153">
        <f>C73/F73</f>
        <v>0.77902703184309452</v>
      </c>
      <c r="D36" s="153">
        <f>D73/F73</f>
        <v>1.6986125938228675E-4</v>
      </c>
      <c r="E36" s="153">
        <f t="shared" si="2"/>
        <v>0.22080310689752317</v>
      </c>
      <c r="F36" s="153">
        <f t="shared" si="3"/>
        <v>0.99999999999999989</v>
      </c>
      <c r="G36" s="154"/>
      <c r="H36" s="153">
        <f t="shared" si="4"/>
        <v>0.77902703184309452</v>
      </c>
      <c r="I36" s="153">
        <f t="shared" si="5"/>
        <v>7.219717415038987E-2</v>
      </c>
      <c r="J36" s="153">
        <f t="shared" si="6"/>
        <v>6.9271488175797419E-3</v>
      </c>
      <c r="K36" s="153">
        <f t="shared" si="7"/>
        <v>1.6986125938228702E-4</v>
      </c>
      <c r="L36" s="153">
        <f t="shared" si="8"/>
        <v>0.14167878392955358</v>
      </c>
      <c r="M36" s="153">
        <f t="shared" si="9"/>
        <v>1</v>
      </c>
      <c r="N36" s="154"/>
      <c r="O36" s="153">
        <f>O73/R73</f>
        <v>0.40281981073161355</v>
      </c>
      <c r="P36" s="153">
        <f>P73/R73</f>
        <v>1.6986125938233394E-4</v>
      </c>
      <c r="Q36" s="153">
        <f t="shared" si="12"/>
        <v>0.59701032800900411</v>
      </c>
      <c r="R36" s="153">
        <f t="shared" si="13"/>
        <v>1</v>
      </c>
      <c r="S36" s="154"/>
      <c r="T36" s="153">
        <f>T73/W73</f>
        <v>0.4028198107316136</v>
      </c>
      <c r="U36" s="153">
        <f>U73/W73</f>
        <v>1.6986125938223506E-4</v>
      </c>
      <c r="V36" s="153">
        <f t="shared" si="16"/>
        <v>0.59701032800900411</v>
      </c>
      <c r="W36" s="153">
        <f>T36+U36+V36</f>
        <v>1</v>
      </c>
      <c r="X36" s="154"/>
      <c r="Y36" s="153">
        <f t="shared" si="37"/>
        <v>1</v>
      </c>
      <c r="Z36" s="154"/>
      <c r="AA36" s="153">
        <f t="shared" si="37"/>
        <v>1</v>
      </c>
      <c r="AB36" s="154"/>
      <c r="AC36" s="153">
        <f>AC73/AC73</f>
        <v>1</v>
      </c>
      <c r="AD36" s="154"/>
      <c r="AE36" s="153">
        <f>AE73/AE73</f>
        <v>1</v>
      </c>
      <c r="AF36" s="154"/>
      <c r="AG36" s="153">
        <f>AG73/AG73</f>
        <v>1</v>
      </c>
      <c r="AH36" s="154"/>
      <c r="AI36" s="153">
        <f>AI73/AI73</f>
        <v>1</v>
      </c>
    </row>
    <row r="38" spans="1:37">
      <c r="A38" s="47" t="s">
        <v>216</v>
      </c>
    </row>
    <row r="39" spans="1:37" ht="24.75" customHeight="1">
      <c r="A39" s="352" t="str">
        <f>"Frota por tipo de veículo e combustível - Junho/"&amp;A1&amp;""</f>
        <v>Frota por tipo de veículo e combustível - Junho/2019</v>
      </c>
      <c r="C39" s="429" t="s">
        <v>209</v>
      </c>
      <c r="D39" s="429"/>
      <c r="E39" s="429"/>
      <c r="F39" s="429"/>
      <c r="H39" s="429" t="s">
        <v>158</v>
      </c>
      <c r="I39" s="429"/>
      <c r="J39" s="429"/>
      <c r="K39" s="429"/>
      <c r="L39" s="429"/>
      <c r="M39" s="429"/>
      <c r="O39" s="430" t="s">
        <v>210</v>
      </c>
      <c r="P39" s="431"/>
      <c r="Q39" s="431"/>
      <c r="R39" s="432"/>
      <c r="T39" s="430" t="s">
        <v>211</v>
      </c>
      <c r="U39" s="431"/>
      <c r="V39" s="431"/>
      <c r="W39" s="432"/>
      <c r="Y39" s="90" t="s">
        <v>99</v>
      </c>
      <c r="AA39" s="90" t="s">
        <v>212</v>
      </c>
      <c r="AC39" s="90" t="s">
        <v>100</v>
      </c>
      <c r="AE39" s="90" t="s">
        <v>213</v>
      </c>
      <c r="AG39" s="90" t="s">
        <v>98</v>
      </c>
      <c r="AI39" s="90" t="s">
        <v>146</v>
      </c>
      <c r="AK39" s="427" t="s">
        <v>152</v>
      </c>
    </row>
    <row r="40" spans="1:37" ht="15.75">
      <c r="A40" s="353"/>
      <c r="C40" s="90" t="s">
        <v>151</v>
      </c>
      <c r="D40" s="90" t="s">
        <v>214</v>
      </c>
      <c r="E40" s="90" t="s">
        <v>107</v>
      </c>
      <c r="F40" s="90" t="s">
        <v>215</v>
      </c>
      <c r="H40" s="90" t="s">
        <v>151</v>
      </c>
      <c r="I40" s="90" t="s">
        <v>108</v>
      </c>
      <c r="J40" s="90" t="s">
        <v>81</v>
      </c>
      <c r="K40" s="89" t="s">
        <v>214</v>
      </c>
      <c r="L40" s="90" t="s">
        <v>107</v>
      </c>
      <c r="M40" s="90" t="s">
        <v>215</v>
      </c>
      <c r="O40" s="90" t="s">
        <v>109</v>
      </c>
      <c r="P40" s="89" t="s">
        <v>214</v>
      </c>
      <c r="Q40" s="90" t="s">
        <v>107</v>
      </c>
      <c r="R40" s="90" t="s">
        <v>215</v>
      </c>
      <c r="T40" s="90" t="s">
        <v>109</v>
      </c>
      <c r="U40" s="89" t="s">
        <v>214</v>
      </c>
      <c r="V40" s="90" t="s">
        <v>107</v>
      </c>
      <c r="W40" s="90" t="s">
        <v>215</v>
      </c>
      <c r="Y40" s="90" t="s">
        <v>109</v>
      </c>
      <c r="AA40" s="90" t="s">
        <v>109</v>
      </c>
      <c r="AC40" s="90" t="s">
        <v>109</v>
      </c>
      <c r="AE40" s="90" t="s">
        <v>109</v>
      </c>
      <c r="AG40" s="90" t="s">
        <v>107</v>
      </c>
      <c r="AI40" s="90" t="s">
        <v>107</v>
      </c>
      <c r="AK40" s="428"/>
    </row>
    <row r="41" spans="1:37">
      <c r="A41" s="71" t="s">
        <v>37</v>
      </c>
      <c r="C41" s="190">
        <v>650439.14113448281</v>
      </c>
      <c r="D41" s="190">
        <v>239.03188677510479</v>
      </c>
      <c r="E41" s="190">
        <v>292111.82697874215</v>
      </c>
      <c r="F41" s="190">
        <v>942790</v>
      </c>
      <c r="H41" s="190">
        <v>37038647.916207463</v>
      </c>
      <c r="I41" s="190">
        <v>4156045</v>
      </c>
      <c r="J41" s="190">
        <v>2306289</v>
      </c>
      <c r="K41" s="190">
        <v>13880.102018457837</v>
      </c>
      <c r="L41" s="190">
        <v>12235167.981774081</v>
      </c>
      <c r="M41" s="190">
        <v>55750030</v>
      </c>
      <c r="O41" s="190">
        <v>2279895.8304642695</v>
      </c>
      <c r="P41" s="190">
        <v>1892.1348820872918</v>
      </c>
      <c r="Q41" s="190">
        <v>5468627.0346536431</v>
      </c>
      <c r="R41" s="190">
        <v>7750415</v>
      </c>
      <c r="T41" s="190">
        <v>943300.16953573027</v>
      </c>
      <c r="U41" s="190">
        <v>894.7312126808938</v>
      </c>
      <c r="V41" s="190">
        <v>2578360.0992515888</v>
      </c>
      <c r="W41" s="190">
        <v>3458737.7963604634</v>
      </c>
      <c r="Y41" s="190">
        <v>2801719</v>
      </c>
      <c r="AA41" s="190">
        <v>674626</v>
      </c>
      <c r="AC41" s="190">
        <v>637805</v>
      </c>
      <c r="AE41" s="190">
        <v>405938</v>
      </c>
      <c r="AG41" s="190">
        <v>22792699</v>
      </c>
      <c r="AI41" s="190">
        <v>4464461</v>
      </c>
      <c r="AK41" s="190">
        <v>99679220.796360463</v>
      </c>
    </row>
    <row r="42" spans="1:37">
      <c r="A42" s="71" t="s">
        <v>38</v>
      </c>
      <c r="C42" s="190">
        <v>31789.926048192421</v>
      </c>
      <c r="D42" s="190">
        <v>7.07395180758067</v>
      </c>
      <c r="E42" s="190">
        <v>0</v>
      </c>
      <c r="F42" s="190">
        <v>31797</v>
      </c>
      <c r="H42" s="190">
        <v>1702816.9105314862</v>
      </c>
      <c r="I42" s="190">
        <v>67966</v>
      </c>
      <c r="J42" s="190">
        <v>2903</v>
      </c>
      <c r="K42" s="190">
        <v>401.08946851373184</v>
      </c>
      <c r="L42" s="190">
        <v>0</v>
      </c>
      <c r="M42" s="190">
        <v>1774087</v>
      </c>
      <c r="O42" s="190">
        <v>204134.97324291241</v>
      </c>
      <c r="P42" s="190">
        <v>108.0669763029764</v>
      </c>
      <c r="Q42" s="190">
        <v>281673.95978078461</v>
      </c>
      <c r="R42" s="190">
        <v>485917</v>
      </c>
      <c r="T42" s="190">
        <v>43713.02675708758</v>
      </c>
      <c r="U42" s="190">
        <v>24.769603375683801</v>
      </c>
      <c r="V42" s="190">
        <v>63817.203639536747</v>
      </c>
      <c r="W42" s="190">
        <v>43737.796360463268</v>
      </c>
      <c r="Y42" s="190">
        <v>153960</v>
      </c>
      <c r="AA42" s="190">
        <v>27171</v>
      </c>
      <c r="AC42" s="190">
        <v>43401</v>
      </c>
      <c r="AE42" s="190">
        <v>14801</v>
      </c>
      <c r="AG42" s="190">
        <v>2067849</v>
      </c>
      <c r="AI42" s="190">
        <v>540366</v>
      </c>
      <c r="AK42" s="190">
        <v>5183086.7963604629</v>
      </c>
    </row>
    <row r="43" spans="1:37">
      <c r="A43" s="73" t="s">
        <v>23</v>
      </c>
      <c r="C43" s="314">
        <v>1343.5934431590565</v>
      </c>
      <c r="D43" s="314">
        <v>0.40655684094349454</v>
      </c>
      <c r="E43" s="314">
        <v>0</v>
      </c>
      <c r="F43" s="72">
        <v>1344</v>
      </c>
      <c r="H43" s="314">
        <v>85610.996337325763</v>
      </c>
      <c r="I43" s="314">
        <v>3617</v>
      </c>
      <c r="J43" s="314">
        <v>14</v>
      </c>
      <c r="K43" s="314">
        <v>27.003662674236693</v>
      </c>
      <c r="L43" s="314">
        <v>0</v>
      </c>
      <c r="M43" s="72">
        <v>89269</v>
      </c>
      <c r="O43" s="314">
        <v>14164.150526780646</v>
      </c>
      <c r="P43" s="314">
        <v>8.2672607611493731</v>
      </c>
      <c r="Q43" s="314">
        <v>13157.582212458205</v>
      </c>
      <c r="R43" s="72">
        <v>27330</v>
      </c>
      <c r="T43" s="314">
        <v>2265.8494732193553</v>
      </c>
      <c r="U43" s="314">
        <v>1.3225197236642998</v>
      </c>
      <c r="V43" s="314">
        <v>2104.8280070569804</v>
      </c>
      <c r="W43" s="72">
        <v>4372</v>
      </c>
      <c r="Y43" s="314">
        <v>7295</v>
      </c>
      <c r="AA43" s="314">
        <v>942</v>
      </c>
      <c r="AC43" s="314">
        <v>1197</v>
      </c>
      <c r="AE43" s="314">
        <v>370</v>
      </c>
      <c r="AG43" s="314">
        <v>120785</v>
      </c>
      <c r="AI43" s="314">
        <v>26743</v>
      </c>
      <c r="AK43" s="72">
        <v>279647</v>
      </c>
    </row>
    <row r="44" spans="1:37">
      <c r="A44" s="73" t="s">
        <v>15</v>
      </c>
      <c r="C44" s="314">
        <v>1054.7714244445849</v>
      </c>
      <c r="D44" s="314">
        <v>0.228575555415091</v>
      </c>
      <c r="E44" s="314">
        <v>0</v>
      </c>
      <c r="F44" s="72">
        <v>1055</v>
      </c>
      <c r="H44" s="314">
        <v>81195.087909508642</v>
      </c>
      <c r="I44" s="314">
        <v>1445</v>
      </c>
      <c r="J44" s="314">
        <v>16</v>
      </c>
      <c r="K44" s="314">
        <v>17.912090491357958</v>
      </c>
      <c r="L44" s="314">
        <v>0</v>
      </c>
      <c r="M44" s="72">
        <v>82674</v>
      </c>
      <c r="O44" s="314">
        <v>6289.7700044372132</v>
      </c>
      <c r="P44" s="314">
        <v>4.8575013766894699</v>
      </c>
      <c r="Q44" s="314">
        <v>16125.372494186096</v>
      </c>
      <c r="R44" s="72">
        <v>22420</v>
      </c>
      <c r="T44" s="314">
        <v>1297.2299955627866</v>
      </c>
      <c r="U44" s="314">
        <v>1.0018325765304326</v>
      </c>
      <c r="V44" s="314">
        <v>3325.7681718606827</v>
      </c>
      <c r="W44" s="72">
        <v>4624</v>
      </c>
      <c r="Y44" s="314">
        <v>4229</v>
      </c>
      <c r="AA44" s="314">
        <v>378</v>
      </c>
      <c r="AC44" s="314">
        <v>1233</v>
      </c>
      <c r="AE44" s="314">
        <v>459</v>
      </c>
      <c r="AG44" s="314">
        <v>66090</v>
      </c>
      <c r="AI44" s="314">
        <v>13031</v>
      </c>
      <c r="AK44" s="72">
        <v>196193</v>
      </c>
    </row>
    <row r="45" spans="1:37">
      <c r="A45" s="73" t="s">
        <v>16</v>
      </c>
      <c r="C45" s="314">
        <v>5498.4178873032834</v>
      </c>
      <c r="D45" s="314">
        <v>1.5821126967166492</v>
      </c>
      <c r="E45" s="314">
        <v>0</v>
      </c>
      <c r="F45" s="72">
        <v>5500</v>
      </c>
      <c r="H45" s="314">
        <v>384563.09097195632</v>
      </c>
      <c r="I45" s="314">
        <v>16190</v>
      </c>
      <c r="J45" s="314">
        <v>2073</v>
      </c>
      <c r="K45" s="314">
        <v>115.90902804367943</v>
      </c>
      <c r="L45" s="314">
        <v>0</v>
      </c>
      <c r="M45" s="72">
        <v>402942</v>
      </c>
      <c r="O45" s="314">
        <v>23570.670363725334</v>
      </c>
      <c r="P45" s="314">
        <v>25.556585532191093</v>
      </c>
      <c r="Q45" s="314">
        <v>65247.773050742471</v>
      </c>
      <c r="R45" s="72">
        <v>88844</v>
      </c>
      <c r="T45" s="314">
        <v>7334.3296362746696</v>
      </c>
      <c r="U45" s="314">
        <v>7.9522737274055544</v>
      </c>
      <c r="V45" s="314">
        <v>20302.718089997925</v>
      </c>
      <c r="W45" s="72">
        <v>27645</v>
      </c>
      <c r="Y45" s="314">
        <v>20258</v>
      </c>
      <c r="AA45" s="314">
        <v>3292</v>
      </c>
      <c r="AC45" s="314">
        <v>9093</v>
      </c>
      <c r="AE45" s="314">
        <v>3507</v>
      </c>
      <c r="AG45" s="314">
        <v>264914</v>
      </c>
      <c r="AI45" s="314">
        <v>59817</v>
      </c>
      <c r="AK45" s="72">
        <v>885812</v>
      </c>
    </row>
    <row r="46" spans="1:37">
      <c r="A46" s="73" t="s">
        <v>28</v>
      </c>
      <c r="C46" s="314">
        <v>14267.968813341264</v>
      </c>
      <c r="D46" s="314">
        <v>3.0311866587362601</v>
      </c>
      <c r="E46" s="314">
        <v>0</v>
      </c>
      <c r="F46" s="72">
        <v>14271</v>
      </c>
      <c r="H46" s="314">
        <v>590130.47163525142</v>
      </c>
      <c r="I46" s="314">
        <v>23883</v>
      </c>
      <c r="J46" s="314">
        <v>391</v>
      </c>
      <c r="K46" s="314">
        <v>130.52836474857759</v>
      </c>
      <c r="L46" s="314">
        <v>0</v>
      </c>
      <c r="M46" s="72">
        <v>614535</v>
      </c>
      <c r="O46" s="314">
        <v>72665.267190831553</v>
      </c>
      <c r="P46" s="314">
        <v>32.758735784242162</v>
      </c>
      <c r="Q46" s="314">
        <v>81531.974073384205</v>
      </c>
      <c r="R46" s="72">
        <v>154230</v>
      </c>
      <c r="T46" s="314">
        <v>19257.732809168443</v>
      </c>
      <c r="U46" s="314">
        <v>8.6817128084367141</v>
      </c>
      <c r="V46" s="314">
        <v>21607.58547802312</v>
      </c>
      <c r="W46" s="72">
        <v>40874</v>
      </c>
      <c r="Y46" s="314">
        <v>62896</v>
      </c>
      <c r="AA46" s="314">
        <v>9114</v>
      </c>
      <c r="AC46" s="314">
        <v>18888</v>
      </c>
      <c r="AE46" s="314">
        <v>6794</v>
      </c>
      <c r="AG46" s="314">
        <v>897278</v>
      </c>
      <c r="AI46" s="314">
        <v>197872</v>
      </c>
      <c r="AK46" s="72">
        <v>2016752</v>
      </c>
    </row>
    <row r="47" spans="1:37">
      <c r="A47" s="73" t="s">
        <v>19</v>
      </c>
      <c r="C47" s="314">
        <v>4223.2921850857929</v>
      </c>
      <c r="D47" s="314">
        <v>0.70781491420711973</v>
      </c>
      <c r="E47" s="314">
        <v>0</v>
      </c>
      <c r="F47" s="72">
        <v>4224</v>
      </c>
      <c r="H47" s="314">
        <v>280377.24723694619</v>
      </c>
      <c r="I47" s="314">
        <v>10427</v>
      </c>
      <c r="J47" s="314">
        <v>87</v>
      </c>
      <c r="K47" s="314">
        <v>48.752763053809758</v>
      </c>
      <c r="L47" s="314">
        <v>0</v>
      </c>
      <c r="M47" s="72">
        <v>290940</v>
      </c>
      <c r="O47" s="314">
        <v>44249.609741768123</v>
      </c>
      <c r="P47" s="314">
        <v>16.280580875842134</v>
      </c>
      <c r="Q47" s="314">
        <v>52891.109677356035</v>
      </c>
      <c r="R47" s="72">
        <v>97157</v>
      </c>
      <c r="T47" s="314">
        <v>6139.3902582318742</v>
      </c>
      <c r="U47" s="314">
        <v>2.2588411561337125</v>
      </c>
      <c r="V47" s="314">
        <v>7338.3509006119921</v>
      </c>
      <c r="W47" s="72">
        <v>13480</v>
      </c>
      <c r="Y47" s="314">
        <v>31371</v>
      </c>
      <c r="AA47" s="314">
        <v>7063</v>
      </c>
      <c r="AC47" s="314">
        <v>6260</v>
      </c>
      <c r="AE47" s="314">
        <v>1317</v>
      </c>
      <c r="AG47" s="314">
        <v>401012</v>
      </c>
      <c r="AI47" s="314">
        <v>124991</v>
      </c>
      <c r="AK47" s="72">
        <v>977815</v>
      </c>
    </row>
    <row r="48" spans="1:37">
      <c r="A48" s="73" t="s">
        <v>17</v>
      </c>
      <c r="C48" s="314">
        <v>1360.594006779661</v>
      </c>
      <c r="D48" s="314">
        <v>0.40599322033904173</v>
      </c>
      <c r="E48" s="314">
        <v>0</v>
      </c>
      <c r="F48" s="72">
        <v>1361</v>
      </c>
      <c r="H48" s="314">
        <v>74273.389369491531</v>
      </c>
      <c r="I48" s="314">
        <v>1452</v>
      </c>
      <c r="J48" s="314">
        <v>49</v>
      </c>
      <c r="K48" s="314">
        <v>22.610630508468603</v>
      </c>
      <c r="L48" s="314">
        <v>0</v>
      </c>
      <c r="M48" s="72">
        <v>75797</v>
      </c>
      <c r="O48" s="314">
        <v>10446.719096423343</v>
      </c>
      <c r="P48" s="314">
        <v>8.4298033898303402</v>
      </c>
      <c r="Q48" s="314">
        <v>17803.851100186825</v>
      </c>
      <c r="R48" s="72">
        <v>28259</v>
      </c>
      <c r="T48" s="314">
        <v>1925.2809035766577</v>
      </c>
      <c r="U48" s="314">
        <v>1.5535728813556489</v>
      </c>
      <c r="V48" s="314">
        <v>3281.1655235419867</v>
      </c>
      <c r="W48" s="72">
        <v>5208</v>
      </c>
      <c r="Y48" s="314">
        <v>5286</v>
      </c>
      <c r="AA48" s="314">
        <v>817</v>
      </c>
      <c r="AC48" s="314">
        <v>1159</v>
      </c>
      <c r="AE48" s="314">
        <v>724</v>
      </c>
      <c r="AG48" s="314">
        <v>81027</v>
      </c>
      <c r="AI48" s="314">
        <v>20608</v>
      </c>
      <c r="AK48" s="72">
        <v>220246</v>
      </c>
    </row>
    <row r="49" spans="1:37">
      <c r="A49" s="73" t="s">
        <v>29</v>
      </c>
      <c r="C49" s="314">
        <v>4041.288288078777</v>
      </c>
      <c r="D49" s="314">
        <v>0.71171192122301363</v>
      </c>
      <c r="E49" s="314">
        <v>0</v>
      </c>
      <c r="F49" s="72">
        <v>4042</v>
      </c>
      <c r="H49" s="314">
        <v>206666.6270710064</v>
      </c>
      <c r="I49" s="314">
        <v>10952</v>
      </c>
      <c r="J49" s="314">
        <v>273</v>
      </c>
      <c r="K49" s="314">
        <v>38.372928993601818</v>
      </c>
      <c r="L49" s="314">
        <v>0</v>
      </c>
      <c r="M49" s="72">
        <v>217930</v>
      </c>
      <c r="O49" s="314">
        <v>32748.786318946211</v>
      </c>
      <c r="P49" s="314">
        <v>11.916508583031828</v>
      </c>
      <c r="Q49" s="314">
        <v>34916.29717247076</v>
      </c>
      <c r="R49" s="72">
        <v>67677</v>
      </c>
      <c r="T49" s="314">
        <v>5493.2136810537904</v>
      </c>
      <c r="U49" s="314">
        <v>1.9988505021574383</v>
      </c>
      <c r="V49" s="314">
        <v>5856.7874684440521</v>
      </c>
      <c r="W49" s="72">
        <v>11352</v>
      </c>
      <c r="Y49" s="314">
        <v>22625</v>
      </c>
      <c r="AA49" s="314">
        <v>5565</v>
      </c>
      <c r="AC49" s="314">
        <v>5571</v>
      </c>
      <c r="AE49" s="314">
        <v>1630</v>
      </c>
      <c r="AG49" s="314">
        <v>236743</v>
      </c>
      <c r="AI49" s="314">
        <v>97304</v>
      </c>
      <c r="AK49" s="72">
        <v>670439</v>
      </c>
    </row>
    <row r="50" spans="1:37">
      <c r="A50" s="71" t="s">
        <v>39</v>
      </c>
      <c r="C50" s="190">
        <v>143517.5892201745</v>
      </c>
      <c r="D50" s="190">
        <v>38.684101568862388</v>
      </c>
      <c r="E50" s="190">
        <v>6573.7266782566567</v>
      </c>
      <c r="F50" s="190">
        <v>150130</v>
      </c>
      <c r="H50" s="190">
        <v>6310287.0061356975</v>
      </c>
      <c r="I50" s="190">
        <v>389213</v>
      </c>
      <c r="J50" s="190">
        <v>298023</v>
      </c>
      <c r="K50" s="190">
        <v>1953.7542733922601</v>
      </c>
      <c r="L50" s="190">
        <v>10421.239590910031</v>
      </c>
      <c r="M50" s="190">
        <v>7009898</v>
      </c>
      <c r="O50" s="190">
        <v>475625.13750375871</v>
      </c>
      <c r="P50" s="190">
        <v>333.6117596477925</v>
      </c>
      <c r="Q50" s="190">
        <v>769777.2507365935</v>
      </c>
      <c r="R50" s="190">
        <v>1245736</v>
      </c>
      <c r="T50" s="190">
        <v>157030.8624962412</v>
      </c>
      <c r="U50" s="190">
        <v>123.94986539096135</v>
      </c>
      <c r="V50" s="190">
        <v>265435.18763836782</v>
      </c>
      <c r="W50" s="190">
        <v>422590</v>
      </c>
      <c r="Y50" s="190">
        <v>470011</v>
      </c>
      <c r="AA50" s="190">
        <v>62985</v>
      </c>
      <c r="AC50" s="190">
        <v>127088</v>
      </c>
      <c r="AE50" s="190">
        <v>91455</v>
      </c>
      <c r="AG50" s="190">
        <v>6739086</v>
      </c>
      <c r="AI50" s="190">
        <v>970237</v>
      </c>
      <c r="AK50" s="190">
        <v>17289216</v>
      </c>
    </row>
    <row r="51" spans="1:37">
      <c r="A51" s="73" t="s">
        <v>35</v>
      </c>
      <c r="C51" s="314">
        <v>6479.4380852381337</v>
      </c>
      <c r="D51" s="314">
        <v>0.57718994025162829</v>
      </c>
      <c r="E51" s="314">
        <v>18.984724821614691</v>
      </c>
      <c r="F51" s="72">
        <v>6499</v>
      </c>
      <c r="H51" s="314">
        <v>318406.58970578766</v>
      </c>
      <c r="I51" s="314">
        <v>24171</v>
      </c>
      <c r="J51" s="314">
        <v>22321</v>
      </c>
      <c r="K51" s="314">
        <v>32.410294212342706</v>
      </c>
      <c r="L51" s="314">
        <v>0</v>
      </c>
      <c r="M51" s="72">
        <v>364931</v>
      </c>
      <c r="O51" s="314">
        <v>20103.031877303412</v>
      </c>
      <c r="P51" s="314">
        <v>5.027920308886678</v>
      </c>
      <c r="Q51" s="314">
        <v>36504.940202387705</v>
      </c>
      <c r="R51" s="72">
        <v>56613</v>
      </c>
      <c r="T51" s="314">
        <v>7934.9681226965895</v>
      </c>
      <c r="U51" s="314">
        <v>1.9845955385244451</v>
      </c>
      <c r="V51" s="314">
        <v>14409.047281764886</v>
      </c>
      <c r="W51" s="72">
        <v>22346</v>
      </c>
      <c r="Y51" s="314">
        <v>21919</v>
      </c>
      <c r="AA51" s="314">
        <v>2551</v>
      </c>
      <c r="AC51" s="314">
        <v>7988</v>
      </c>
      <c r="AE51" s="314">
        <v>6914</v>
      </c>
      <c r="AG51" s="314">
        <v>298554</v>
      </c>
      <c r="AI51" s="314">
        <v>41775</v>
      </c>
      <c r="AK51" s="72">
        <v>830090</v>
      </c>
    </row>
    <row r="52" spans="1:37">
      <c r="A52" s="73" t="s">
        <v>31</v>
      </c>
      <c r="C52" s="314">
        <v>29644.217219607952</v>
      </c>
      <c r="D52" s="314">
        <v>7.5128420378787268</v>
      </c>
      <c r="E52" s="314">
        <v>2627.2699383541694</v>
      </c>
      <c r="F52" s="72">
        <v>32279</v>
      </c>
      <c r="H52" s="314">
        <v>1710991.888699274</v>
      </c>
      <c r="I52" s="314">
        <v>99825</v>
      </c>
      <c r="J52" s="314">
        <v>58208</v>
      </c>
      <c r="K52" s="314">
        <v>435.11130072595552</v>
      </c>
      <c r="L52" s="314">
        <v>0</v>
      </c>
      <c r="M52" s="72">
        <v>1869460</v>
      </c>
      <c r="O52" s="314">
        <v>110948.99940376503</v>
      </c>
      <c r="P52" s="314">
        <v>85.846887540945318</v>
      </c>
      <c r="Q52" s="314">
        <v>257807.15370869404</v>
      </c>
      <c r="R52" s="72">
        <v>368842</v>
      </c>
      <c r="T52" s="314">
        <v>36871.000596234968</v>
      </c>
      <c r="U52" s="314">
        <v>28.528969695253181</v>
      </c>
      <c r="V52" s="314">
        <v>85675.470434069779</v>
      </c>
      <c r="W52" s="72">
        <v>122575</v>
      </c>
      <c r="Y52" s="314">
        <v>120282</v>
      </c>
      <c r="AA52" s="314">
        <v>22030</v>
      </c>
      <c r="AC52" s="314">
        <v>40651</v>
      </c>
      <c r="AE52" s="314">
        <v>29839</v>
      </c>
      <c r="AG52" s="314">
        <v>1323281</v>
      </c>
      <c r="AI52" s="314">
        <v>199767</v>
      </c>
      <c r="AK52" s="72">
        <v>4129006</v>
      </c>
    </row>
    <row r="53" spans="1:37">
      <c r="A53" s="73" t="s">
        <v>27</v>
      </c>
      <c r="C53" s="314">
        <v>35159.105671474586</v>
      </c>
      <c r="D53" s="314">
        <v>6.8943285254135844</v>
      </c>
      <c r="E53" s="314">
        <v>0</v>
      </c>
      <c r="F53" s="72">
        <v>35166</v>
      </c>
      <c r="H53" s="314">
        <v>1055154.097353312</v>
      </c>
      <c r="I53" s="314">
        <v>60929</v>
      </c>
      <c r="J53" s="314">
        <v>51255</v>
      </c>
      <c r="K53" s="314">
        <v>228.90264668804593</v>
      </c>
      <c r="L53" s="314">
        <v>0</v>
      </c>
      <c r="M53" s="72">
        <v>1167567</v>
      </c>
      <c r="O53" s="314">
        <v>95553.382456771782</v>
      </c>
      <c r="P53" s="314">
        <v>38.880632964574033</v>
      </c>
      <c r="Q53" s="314">
        <v>102726.73691026364</v>
      </c>
      <c r="R53" s="72">
        <v>198319</v>
      </c>
      <c r="T53" s="314">
        <v>30283.617543228218</v>
      </c>
      <c r="U53" s="314">
        <v>12.322391821871861</v>
      </c>
      <c r="V53" s="314">
        <v>32557.06006494991</v>
      </c>
      <c r="W53" s="72">
        <v>62853</v>
      </c>
      <c r="Y53" s="314">
        <v>74750</v>
      </c>
      <c r="AA53" s="314">
        <v>8957</v>
      </c>
      <c r="AC53" s="314">
        <v>18093</v>
      </c>
      <c r="AE53" s="314">
        <v>12591</v>
      </c>
      <c r="AG53" s="314">
        <v>1404124</v>
      </c>
      <c r="AI53" s="314">
        <v>171526</v>
      </c>
      <c r="AK53" s="72">
        <v>3153946</v>
      </c>
    </row>
    <row r="54" spans="1:37">
      <c r="A54" s="73" t="s">
        <v>33</v>
      </c>
      <c r="C54" s="314">
        <v>10986.933953153606</v>
      </c>
      <c r="D54" s="314">
        <v>3.0660468463938741</v>
      </c>
      <c r="E54" s="314">
        <v>0</v>
      </c>
      <c r="F54" s="72">
        <v>10990</v>
      </c>
      <c r="H54" s="314">
        <v>432711.30619033391</v>
      </c>
      <c r="I54" s="314">
        <v>13836</v>
      </c>
      <c r="J54" s="314">
        <v>283</v>
      </c>
      <c r="K54" s="314">
        <v>124.69380966608878</v>
      </c>
      <c r="L54" s="314">
        <v>0</v>
      </c>
      <c r="M54" s="72">
        <v>446955</v>
      </c>
      <c r="O54" s="314">
        <v>56194.478731176685</v>
      </c>
      <c r="P54" s="314">
        <v>34.288670396374073</v>
      </c>
      <c r="Q54" s="314">
        <v>66676.232598426941</v>
      </c>
      <c r="R54" s="72">
        <v>122905</v>
      </c>
      <c r="T54" s="314">
        <v>11392.521268823313</v>
      </c>
      <c r="U54" s="314">
        <v>6.9514730911396327</v>
      </c>
      <c r="V54" s="314">
        <v>13517.527258085547</v>
      </c>
      <c r="W54" s="72">
        <v>24917</v>
      </c>
      <c r="Y54" s="314">
        <v>42103</v>
      </c>
      <c r="AA54" s="314">
        <v>5187</v>
      </c>
      <c r="AC54" s="314">
        <v>9463</v>
      </c>
      <c r="AE54" s="314">
        <v>5114</v>
      </c>
      <c r="AG54" s="314">
        <v>875538</v>
      </c>
      <c r="AI54" s="314">
        <v>164112</v>
      </c>
      <c r="AK54" s="72">
        <v>1707284</v>
      </c>
    </row>
    <row r="55" spans="1:37">
      <c r="A55" s="73" t="s">
        <v>34</v>
      </c>
      <c r="C55" s="314">
        <v>11717.013749617567</v>
      </c>
      <c r="D55" s="314">
        <v>1.6766563787241466</v>
      </c>
      <c r="E55" s="314">
        <v>163.30959400370921</v>
      </c>
      <c r="F55" s="72">
        <v>11882</v>
      </c>
      <c r="H55" s="314">
        <v>488163.73104336543</v>
      </c>
      <c r="I55" s="314">
        <v>29278</v>
      </c>
      <c r="J55" s="314">
        <v>22979</v>
      </c>
      <c r="K55" s="314">
        <v>76.268956634565257</v>
      </c>
      <c r="L55" s="314">
        <v>0</v>
      </c>
      <c r="M55" s="72">
        <v>540497</v>
      </c>
      <c r="O55" s="314">
        <v>33747.117875067022</v>
      </c>
      <c r="P55" s="314">
        <v>11.962933384565986</v>
      </c>
      <c r="Q55" s="314">
        <v>51018.919191548412</v>
      </c>
      <c r="R55" s="72">
        <v>84778</v>
      </c>
      <c r="T55" s="314">
        <v>11541.882124932979</v>
      </c>
      <c r="U55" s="314">
        <v>4.0914536021809909</v>
      </c>
      <c r="V55" s="314">
        <v>17449.026421464841</v>
      </c>
      <c r="W55" s="72">
        <v>28995</v>
      </c>
      <c r="Y55" s="314">
        <v>28931</v>
      </c>
      <c r="AA55" s="314">
        <v>2751</v>
      </c>
      <c r="AC55" s="314">
        <v>7606</v>
      </c>
      <c r="AE55" s="314">
        <v>4910</v>
      </c>
      <c r="AG55" s="314">
        <v>501932</v>
      </c>
      <c r="AI55" s="314">
        <v>69656</v>
      </c>
      <c r="AK55" s="72">
        <v>1281938</v>
      </c>
    </row>
    <row r="56" spans="1:37">
      <c r="A56" s="73" t="s">
        <v>30</v>
      </c>
      <c r="C56" s="314">
        <v>21690.19492819886</v>
      </c>
      <c r="D56" s="314">
        <v>13.75403776505118</v>
      </c>
      <c r="E56" s="314">
        <v>509.05103403608882</v>
      </c>
      <c r="F56" s="72">
        <v>22213</v>
      </c>
      <c r="H56" s="314">
        <v>1180433.3417114837</v>
      </c>
      <c r="I56" s="314">
        <v>93983</v>
      </c>
      <c r="J56" s="314">
        <v>69508</v>
      </c>
      <c r="K56" s="314">
        <v>832.65828851633705</v>
      </c>
      <c r="L56" s="314">
        <v>0</v>
      </c>
      <c r="M56" s="72">
        <v>1344757</v>
      </c>
      <c r="O56" s="314">
        <v>63669.989789404237</v>
      </c>
      <c r="P56" s="314">
        <v>116.0006616403698</v>
      </c>
      <c r="Q56" s="314">
        <v>123557.00954895539</v>
      </c>
      <c r="R56" s="72">
        <v>187343</v>
      </c>
      <c r="T56" s="314">
        <v>32157.010210595749</v>
      </c>
      <c r="U56" s="314">
        <v>58.587012078118278</v>
      </c>
      <c r="V56" s="314">
        <v>62403.402777326133</v>
      </c>
      <c r="W56" s="72">
        <v>94619</v>
      </c>
      <c r="Y56" s="314">
        <v>94124</v>
      </c>
      <c r="AA56" s="314">
        <v>12409</v>
      </c>
      <c r="AC56" s="314">
        <v>20503</v>
      </c>
      <c r="AE56" s="314">
        <v>19156</v>
      </c>
      <c r="AG56" s="314">
        <v>1062212</v>
      </c>
      <c r="AI56" s="314">
        <v>112799</v>
      </c>
      <c r="AK56" s="72">
        <v>2970135</v>
      </c>
    </row>
    <row r="57" spans="1:37">
      <c r="A57" s="73" t="s">
        <v>36</v>
      </c>
      <c r="C57" s="314">
        <v>8010.1525232119175</v>
      </c>
      <c r="D57" s="314">
        <v>1.8474767880825311</v>
      </c>
      <c r="E57" s="314">
        <v>0</v>
      </c>
      <c r="F57" s="72">
        <v>8012</v>
      </c>
      <c r="H57" s="314">
        <v>351806.41077237017</v>
      </c>
      <c r="I57" s="314">
        <v>18546</v>
      </c>
      <c r="J57" s="314">
        <v>739</v>
      </c>
      <c r="K57" s="314">
        <v>85.589227629825473</v>
      </c>
      <c r="L57" s="314">
        <v>0</v>
      </c>
      <c r="M57" s="72">
        <v>371177</v>
      </c>
      <c r="O57" s="314">
        <v>44927.293953689754</v>
      </c>
      <c r="P57" s="314">
        <v>21.385950413226965</v>
      </c>
      <c r="Q57" s="314">
        <v>47796.320095897019</v>
      </c>
      <c r="R57" s="72">
        <v>92745</v>
      </c>
      <c r="T57" s="314">
        <v>8775.7060463102443</v>
      </c>
      <c r="U57" s="314">
        <v>4.1773451688604837</v>
      </c>
      <c r="V57" s="314">
        <v>9336.1166085208952</v>
      </c>
      <c r="W57" s="72">
        <v>18116</v>
      </c>
      <c r="Y57" s="314">
        <v>30810</v>
      </c>
      <c r="AA57" s="314">
        <v>2795</v>
      </c>
      <c r="AC57" s="314">
        <v>8082</v>
      </c>
      <c r="AE57" s="314">
        <v>4225</v>
      </c>
      <c r="AG57" s="314">
        <v>568928</v>
      </c>
      <c r="AI57" s="314">
        <v>101401</v>
      </c>
      <c r="AK57" s="72">
        <v>1206291</v>
      </c>
    </row>
    <row r="58" spans="1:37">
      <c r="A58" s="73" t="s">
        <v>21</v>
      </c>
      <c r="C58" s="314">
        <v>15053.575251776974</v>
      </c>
      <c r="D58" s="314">
        <v>2.4082411929630325</v>
      </c>
      <c r="E58" s="314">
        <v>2882.0165070300627</v>
      </c>
      <c r="F58" s="72">
        <v>17938</v>
      </c>
      <c r="H58" s="314">
        <v>477163.42474822304</v>
      </c>
      <c r="I58" s="314">
        <v>30155</v>
      </c>
      <c r="J58" s="314">
        <v>50777</v>
      </c>
      <c r="K58" s="314">
        <v>76.335660866927356</v>
      </c>
      <c r="L58" s="314">
        <v>10421.239590910031</v>
      </c>
      <c r="M58" s="72">
        <v>568593</v>
      </c>
      <c r="O58" s="314">
        <v>35183.447578147585</v>
      </c>
      <c r="P58" s="314">
        <v>12.060001469726558</v>
      </c>
      <c r="Q58" s="314">
        <v>54634.492420382689</v>
      </c>
      <c r="R58" s="72">
        <v>89830</v>
      </c>
      <c r="T58" s="314">
        <v>12241.552421852419</v>
      </c>
      <c r="U58" s="314">
        <v>4.196096470401244</v>
      </c>
      <c r="V58" s="314">
        <v>19009.25148167718</v>
      </c>
      <c r="W58" s="72">
        <v>31255</v>
      </c>
      <c r="Y58" s="314">
        <v>35296</v>
      </c>
      <c r="AA58" s="314">
        <v>3675</v>
      </c>
      <c r="AC58" s="314">
        <v>7403</v>
      </c>
      <c r="AE58" s="314">
        <v>5254</v>
      </c>
      <c r="AG58" s="314">
        <v>446501</v>
      </c>
      <c r="AI58" s="314">
        <v>63621</v>
      </c>
      <c r="AK58" s="72">
        <v>1269366</v>
      </c>
    </row>
    <row r="59" spans="1:37">
      <c r="A59" s="73" t="s">
        <v>32</v>
      </c>
      <c r="C59" s="314">
        <v>4776.9578378948845</v>
      </c>
      <c r="D59" s="314">
        <v>0.94728209410368436</v>
      </c>
      <c r="E59" s="314">
        <v>373.09488001101181</v>
      </c>
      <c r="F59" s="72">
        <v>5151</v>
      </c>
      <c r="H59" s="314">
        <v>295456.21591154783</v>
      </c>
      <c r="I59" s="314">
        <v>18490</v>
      </c>
      <c r="J59" s="314">
        <v>21953</v>
      </c>
      <c r="K59" s="314">
        <v>61.784088452172</v>
      </c>
      <c r="L59" s="314">
        <v>0</v>
      </c>
      <c r="M59" s="72">
        <v>335961</v>
      </c>
      <c r="O59" s="314">
        <v>15297.395838433293</v>
      </c>
      <c r="P59" s="314">
        <v>8.1581015291230869</v>
      </c>
      <c r="Q59" s="314">
        <v>29055.446060037582</v>
      </c>
      <c r="R59" s="72">
        <v>44361</v>
      </c>
      <c r="T59" s="314">
        <v>5832.6041615667073</v>
      </c>
      <c r="U59" s="314">
        <v>3.1105279246112332</v>
      </c>
      <c r="V59" s="314">
        <v>11078.285310508682</v>
      </c>
      <c r="W59" s="72">
        <v>16914</v>
      </c>
      <c r="Y59" s="314">
        <v>21796</v>
      </c>
      <c r="AA59" s="314">
        <v>2630</v>
      </c>
      <c r="AC59" s="314">
        <v>7299</v>
      </c>
      <c r="AE59" s="314">
        <v>3452</v>
      </c>
      <c r="AG59" s="314">
        <v>258016</v>
      </c>
      <c r="AI59" s="314">
        <v>45580</v>
      </c>
      <c r="AK59" s="72">
        <v>741160</v>
      </c>
    </row>
    <row r="60" spans="1:37">
      <c r="A60" s="75" t="s">
        <v>40</v>
      </c>
      <c r="C60" s="190">
        <v>283005.49621302809</v>
      </c>
      <c r="D60" s="190">
        <v>119.18761875617565</v>
      </c>
      <c r="E60" s="190">
        <v>186812.31616821571</v>
      </c>
      <c r="F60" s="190">
        <v>469937</v>
      </c>
      <c r="H60" s="190">
        <v>18354962.503786974</v>
      </c>
      <c r="I60" s="190">
        <v>2630721</v>
      </c>
      <c r="J60" s="190">
        <v>1769984</v>
      </c>
      <c r="K60" s="190">
        <v>7498.9867327517131</v>
      </c>
      <c r="L60" s="190">
        <v>7654131.5094802752</v>
      </c>
      <c r="M60" s="190">
        <v>30417298</v>
      </c>
      <c r="O60" s="190">
        <v>768110.88867216953</v>
      </c>
      <c r="P60" s="190">
        <v>847.57984072819818</v>
      </c>
      <c r="Q60" s="190">
        <v>2724910.5314871022</v>
      </c>
      <c r="R60" s="190">
        <v>3493869</v>
      </c>
      <c r="T60" s="190">
        <v>419645.11132783047</v>
      </c>
      <c r="U60" s="190">
        <v>497.24580776561197</v>
      </c>
      <c r="V60" s="190">
        <v>1565164.642864404</v>
      </c>
      <c r="W60" s="190">
        <v>1985307</v>
      </c>
      <c r="Y60" s="190">
        <v>1245303</v>
      </c>
      <c r="AA60" s="190">
        <v>287674</v>
      </c>
      <c r="AC60" s="190">
        <v>301828</v>
      </c>
      <c r="AE60" s="190">
        <v>218299</v>
      </c>
      <c r="AG60" s="190">
        <v>8721782</v>
      </c>
      <c r="AI60" s="190">
        <v>1522038</v>
      </c>
      <c r="AK60" s="190">
        <v>48663335</v>
      </c>
    </row>
    <row r="61" spans="1:37">
      <c r="A61" s="73" t="s">
        <v>26</v>
      </c>
      <c r="C61" s="314">
        <v>16198.8588887884</v>
      </c>
      <c r="D61" s="314">
        <v>6.9594851100591768</v>
      </c>
      <c r="E61" s="314">
        <v>4365.181626101541</v>
      </c>
      <c r="F61" s="72">
        <v>20571</v>
      </c>
      <c r="H61" s="314">
        <v>767427.14111121162</v>
      </c>
      <c r="I61" s="314">
        <v>53240</v>
      </c>
      <c r="J61" s="314">
        <v>37288</v>
      </c>
      <c r="K61" s="314">
        <v>329.70827132242266</v>
      </c>
      <c r="L61" s="314">
        <v>116274.15061746596</v>
      </c>
      <c r="M61" s="72">
        <v>974559</v>
      </c>
      <c r="O61" s="314">
        <v>59050.970024563736</v>
      </c>
      <c r="P61" s="314">
        <v>58.844204153807368</v>
      </c>
      <c r="Q61" s="314">
        <v>114823.18577128246</v>
      </c>
      <c r="R61" s="72">
        <v>173933</v>
      </c>
      <c r="T61" s="314">
        <v>20560.02997543626</v>
      </c>
      <c r="U61" s="314">
        <v>20.48803941373626</v>
      </c>
      <c r="V61" s="314">
        <v>39978.481985150007</v>
      </c>
      <c r="W61" s="72">
        <v>60559</v>
      </c>
      <c r="Y61" s="314">
        <v>74505</v>
      </c>
      <c r="AA61" s="314">
        <v>18399</v>
      </c>
      <c r="AC61" s="314">
        <v>14990</v>
      </c>
      <c r="AE61" s="314">
        <v>8427</v>
      </c>
      <c r="AG61" s="314">
        <v>453138</v>
      </c>
      <c r="AI61" s="314">
        <v>110759</v>
      </c>
      <c r="AK61" s="72">
        <v>1909840</v>
      </c>
    </row>
    <row r="62" spans="1:37">
      <c r="A62" s="73" t="s">
        <v>18</v>
      </c>
      <c r="C62" s="314">
        <v>57432.129864026028</v>
      </c>
      <c r="D62" s="314">
        <v>11.567503364742151</v>
      </c>
      <c r="E62" s="314">
        <v>22162.302632609229</v>
      </c>
      <c r="F62" s="72">
        <v>79606</v>
      </c>
      <c r="H62" s="314">
        <v>4562990.8701359741</v>
      </c>
      <c r="I62" s="314">
        <v>435582</v>
      </c>
      <c r="J62" s="314">
        <v>36839</v>
      </c>
      <c r="K62" s="314">
        <v>919.03978432528675</v>
      </c>
      <c r="L62" s="314">
        <v>1288377.0900797006</v>
      </c>
      <c r="M62" s="72">
        <v>6324708</v>
      </c>
      <c r="O62" s="314">
        <v>235593.60673669365</v>
      </c>
      <c r="P62" s="314">
        <v>139.38270488404669</v>
      </c>
      <c r="Q62" s="314">
        <v>723480.01055842231</v>
      </c>
      <c r="R62" s="72">
        <v>959213</v>
      </c>
      <c r="T62" s="314">
        <v>86220.393263306367</v>
      </c>
      <c r="U62" s="314">
        <v>51.0100074262009</v>
      </c>
      <c r="V62" s="314">
        <v>264772.59672926745</v>
      </c>
      <c r="W62" s="72">
        <v>351044</v>
      </c>
      <c r="Y62" s="314">
        <v>339525</v>
      </c>
      <c r="AA62" s="314">
        <v>74728</v>
      </c>
      <c r="AC62" s="314">
        <v>79837</v>
      </c>
      <c r="AE62" s="314">
        <v>47701</v>
      </c>
      <c r="AG62" s="314">
        <v>2565506</v>
      </c>
      <c r="AI62" s="314">
        <v>299342</v>
      </c>
      <c r="AK62" s="72">
        <v>11121210</v>
      </c>
    </row>
    <row r="63" spans="1:37">
      <c r="A63" s="73" t="s">
        <v>12</v>
      </c>
      <c r="C63" s="314">
        <v>29470.031104231188</v>
      </c>
      <c r="D63" s="314">
        <v>12.772816029086243</v>
      </c>
      <c r="E63" s="314">
        <v>36625.196079739726</v>
      </c>
      <c r="F63" s="72">
        <v>66108</v>
      </c>
      <c r="H63" s="314">
        <v>2042823.9688957687</v>
      </c>
      <c r="I63" s="314">
        <v>308196</v>
      </c>
      <c r="J63" s="314">
        <v>1409951</v>
      </c>
      <c r="K63" s="314">
        <v>885.3948827618733</v>
      </c>
      <c r="L63" s="314">
        <v>820663.63622146938</v>
      </c>
      <c r="M63" s="72">
        <v>4582520</v>
      </c>
      <c r="O63" s="314">
        <v>59540.191075226081</v>
      </c>
      <c r="P63" s="314">
        <v>68.119173740909901</v>
      </c>
      <c r="Q63" s="314">
        <v>292954.68975103303</v>
      </c>
      <c r="R63" s="72">
        <v>352563</v>
      </c>
      <c r="T63" s="314">
        <v>52192.808924773926</v>
      </c>
      <c r="U63" s="314">
        <v>59.713127468479797</v>
      </c>
      <c r="V63" s="314">
        <v>256803.47794775758</v>
      </c>
      <c r="W63" s="72">
        <v>309056</v>
      </c>
      <c r="Y63" s="314">
        <v>145822</v>
      </c>
      <c r="AA63" s="314">
        <v>17055</v>
      </c>
      <c r="AC63" s="314">
        <v>44940</v>
      </c>
      <c r="AE63" s="314">
        <v>39180</v>
      </c>
      <c r="AG63" s="314">
        <v>972714</v>
      </c>
      <c r="AI63" s="314">
        <v>174578</v>
      </c>
      <c r="AK63" s="72">
        <v>6704536</v>
      </c>
    </row>
    <row r="64" spans="1:37">
      <c r="A64" s="73" t="s">
        <v>10</v>
      </c>
      <c r="C64" s="314">
        <v>179904.47635598251</v>
      </c>
      <c r="D64" s="314">
        <v>87.887814252288081</v>
      </c>
      <c r="E64" s="314">
        <v>123659.6358297652</v>
      </c>
      <c r="F64" s="72">
        <v>303652</v>
      </c>
      <c r="H64" s="314">
        <v>10981720.523644019</v>
      </c>
      <c r="I64" s="314">
        <v>1833703</v>
      </c>
      <c r="J64" s="314">
        <v>285906</v>
      </c>
      <c r="K64" s="314">
        <v>5364.8437943421304</v>
      </c>
      <c r="L64" s="314">
        <v>5428816.632561639</v>
      </c>
      <c r="M64" s="72">
        <v>18535511</v>
      </c>
      <c r="O64" s="314">
        <v>413926.12083568604</v>
      </c>
      <c r="P64" s="314">
        <v>581.23375794943422</v>
      </c>
      <c r="Q64" s="314">
        <v>1593652.6454063645</v>
      </c>
      <c r="R64" s="72">
        <v>2008160</v>
      </c>
      <c r="T64" s="314">
        <v>260671.87916431393</v>
      </c>
      <c r="U64" s="314">
        <v>366.03463345719501</v>
      </c>
      <c r="V64" s="314">
        <v>1003610.0862022289</v>
      </c>
      <c r="W64" s="72">
        <v>1264648</v>
      </c>
      <c r="Y64" s="314">
        <v>685451</v>
      </c>
      <c r="AA64" s="314">
        <v>177492</v>
      </c>
      <c r="AC64" s="314">
        <v>162061</v>
      </c>
      <c r="AE64" s="314">
        <v>122991</v>
      </c>
      <c r="AG64" s="314">
        <v>4730424</v>
      </c>
      <c r="AI64" s="314">
        <v>937359</v>
      </c>
      <c r="AK64" s="72">
        <v>28927749</v>
      </c>
    </row>
    <row r="65" spans="1:37">
      <c r="A65" s="71" t="s">
        <v>41</v>
      </c>
      <c r="C65" s="190">
        <v>120802.79961837715</v>
      </c>
      <c r="D65" s="190">
        <v>47.496323404033319</v>
      </c>
      <c r="E65" s="190">
        <v>81139.70405821882</v>
      </c>
      <c r="F65" s="190">
        <v>201990</v>
      </c>
      <c r="H65" s="190">
        <v>6988141.2003816226</v>
      </c>
      <c r="I65" s="190">
        <v>748074</v>
      </c>
      <c r="J65" s="190">
        <v>222571</v>
      </c>
      <c r="K65" s="190">
        <v>2743.9375238567591</v>
      </c>
      <c r="L65" s="190">
        <v>3907084.8620945206</v>
      </c>
      <c r="M65" s="190">
        <v>11868615</v>
      </c>
      <c r="O65" s="190">
        <v>504491.22054952855</v>
      </c>
      <c r="P65" s="190">
        <v>379.59331919543911</v>
      </c>
      <c r="Q65" s="190">
        <v>1128381.186131276</v>
      </c>
      <c r="R65" s="190">
        <v>1633252</v>
      </c>
      <c r="T65" s="190">
        <v>224576.77945047143</v>
      </c>
      <c r="U65" s="190">
        <v>167.97283354317187</v>
      </c>
      <c r="V65" s="190">
        <v>501857.2477159854</v>
      </c>
      <c r="W65" s="190">
        <v>726602</v>
      </c>
      <c r="Y65" s="190">
        <v>664997</v>
      </c>
      <c r="AA65" s="190">
        <v>207572</v>
      </c>
      <c r="AC65" s="190">
        <v>107015</v>
      </c>
      <c r="AE65" s="190">
        <v>57298</v>
      </c>
      <c r="AG65" s="190">
        <v>3167375</v>
      </c>
      <c r="AI65" s="190">
        <v>777137</v>
      </c>
      <c r="AK65" s="190">
        <v>19411853</v>
      </c>
    </row>
    <row r="66" spans="1:37">
      <c r="A66" s="73" t="s">
        <v>22</v>
      </c>
      <c r="C66" s="314">
        <v>39491.424669702683</v>
      </c>
      <c r="D66" s="314">
        <v>15.901188435047516</v>
      </c>
      <c r="E66" s="314">
        <v>27159.67414186227</v>
      </c>
      <c r="F66" s="72">
        <v>66667</v>
      </c>
      <c r="H66" s="314">
        <v>2665957.575330297</v>
      </c>
      <c r="I66" s="314">
        <v>418759</v>
      </c>
      <c r="J66" s="314">
        <v>40590</v>
      </c>
      <c r="K66" s="314">
        <v>1073.445542158559</v>
      </c>
      <c r="L66" s="314">
        <v>1374125.9791275444</v>
      </c>
      <c r="M66" s="72">
        <v>4500506</v>
      </c>
      <c r="O66" s="314">
        <v>208505.95643167591</v>
      </c>
      <c r="P66" s="314">
        <v>161.43306670174934</v>
      </c>
      <c r="Q66" s="314">
        <v>468153.61050162232</v>
      </c>
      <c r="R66" s="72">
        <v>676821</v>
      </c>
      <c r="T66" s="314">
        <v>77780.043568324079</v>
      </c>
      <c r="U66" s="314">
        <v>60.22020270457142</v>
      </c>
      <c r="V66" s="314">
        <v>174637.73622897133</v>
      </c>
      <c r="W66" s="72">
        <v>252478</v>
      </c>
      <c r="Y66" s="314">
        <v>275740</v>
      </c>
      <c r="AA66" s="314">
        <v>93246</v>
      </c>
      <c r="AC66" s="314">
        <v>44949</v>
      </c>
      <c r="AE66" s="314">
        <v>23362</v>
      </c>
      <c r="AG66" s="314">
        <v>1184057</v>
      </c>
      <c r="AI66" s="314">
        <v>303911</v>
      </c>
      <c r="AK66" s="72">
        <v>7421737</v>
      </c>
    </row>
    <row r="67" spans="1:37">
      <c r="A67" s="73" t="s">
        <v>13</v>
      </c>
      <c r="C67" s="314">
        <v>35391.924548254043</v>
      </c>
      <c r="D67" s="314">
        <v>13.333667274404434</v>
      </c>
      <c r="E67" s="314">
        <v>31649.741784471553</v>
      </c>
      <c r="F67" s="72">
        <v>67055</v>
      </c>
      <c r="H67" s="314">
        <v>2309985.0754517461</v>
      </c>
      <c r="I67" s="314">
        <v>196571</v>
      </c>
      <c r="J67" s="314">
        <v>78554</v>
      </c>
      <c r="K67" s="314">
        <v>870.27119316160679</v>
      </c>
      <c r="L67" s="314">
        <v>1790612.6533550923</v>
      </c>
      <c r="M67" s="72">
        <v>4376593</v>
      </c>
      <c r="O67" s="314">
        <v>172729.86954470738</v>
      </c>
      <c r="P67" s="314">
        <v>109.14676956599578</v>
      </c>
      <c r="Q67" s="314">
        <v>376059.98368572665</v>
      </c>
      <c r="R67" s="72">
        <v>548899</v>
      </c>
      <c r="T67" s="314">
        <v>87433.13045529263</v>
      </c>
      <c r="U67" s="314">
        <v>55.248369997600093</v>
      </c>
      <c r="V67" s="314">
        <v>190355.62117470975</v>
      </c>
      <c r="W67" s="72">
        <v>277844</v>
      </c>
      <c r="Y67" s="314">
        <v>234063</v>
      </c>
      <c r="AA67" s="314">
        <v>60353</v>
      </c>
      <c r="AC67" s="314">
        <v>41915</v>
      </c>
      <c r="AE67" s="314">
        <v>21571</v>
      </c>
      <c r="AG67" s="314">
        <v>1096779</v>
      </c>
      <c r="AI67" s="314">
        <v>193521</v>
      </c>
      <c r="AK67" s="72">
        <v>6918593</v>
      </c>
    </row>
    <row r="68" spans="1:37">
      <c r="A68" s="73" t="s">
        <v>14</v>
      </c>
      <c r="C68" s="314">
        <v>45919.450400420421</v>
      </c>
      <c r="D68" s="314">
        <v>18.26146769458137</v>
      </c>
      <c r="E68" s="314">
        <v>22330.288131884998</v>
      </c>
      <c r="F68" s="72">
        <v>68268</v>
      </c>
      <c r="H68" s="314">
        <v>2012198.5495995795</v>
      </c>
      <c r="I68" s="314">
        <v>132744</v>
      </c>
      <c r="J68" s="314">
        <v>103427</v>
      </c>
      <c r="K68" s="314">
        <v>800.22078853659332</v>
      </c>
      <c r="L68" s="314">
        <v>742346.22961188387</v>
      </c>
      <c r="M68" s="72">
        <v>2991516</v>
      </c>
      <c r="O68" s="314">
        <v>123255.39457314527</v>
      </c>
      <c r="P68" s="314">
        <v>109.01348292769399</v>
      </c>
      <c r="Q68" s="314">
        <v>284167.59194392705</v>
      </c>
      <c r="R68" s="72">
        <v>407532</v>
      </c>
      <c r="T68" s="314">
        <v>59363.605426854709</v>
      </c>
      <c r="U68" s="314">
        <v>52.50426084100036</v>
      </c>
      <c r="V68" s="314">
        <v>136863.89031230428</v>
      </c>
      <c r="W68" s="72">
        <v>196280</v>
      </c>
      <c r="Y68" s="314">
        <v>155194</v>
      </c>
      <c r="AA68" s="314">
        <v>53973</v>
      </c>
      <c r="AC68" s="314">
        <v>20151</v>
      </c>
      <c r="AE68" s="314">
        <v>12365</v>
      </c>
      <c r="AG68" s="314">
        <v>886539</v>
      </c>
      <c r="AI68" s="314">
        <v>279705</v>
      </c>
      <c r="AK68" s="72">
        <v>5071523</v>
      </c>
    </row>
    <row r="69" spans="1:37">
      <c r="A69" s="71" t="s">
        <v>42</v>
      </c>
      <c r="C69" s="190">
        <v>71323.330034710583</v>
      </c>
      <c r="D69" s="190">
        <v>26.589891238452765</v>
      </c>
      <c r="E69" s="190">
        <v>17586.080074050959</v>
      </c>
      <c r="F69" s="190">
        <v>88936</v>
      </c>
      <c r="H69" s="190">
        <v>3682440.2953716828</v>
      </c>
      <c r="I69" s="190">
        <v>320071</v>
      </c>
      <c r="J69" s="190">
        <v>12808</v>
      </c>
      <c r="K69" s="190">
        <v>1282.3340199433733</v>
      </c>
      <c r="L69" s="190">
        <v>663530.37060837355</v>
      </c>
      <c r="M69" s="190">
        <v>4680132</v>
      </c>
      <c r="O69" s="190">
        <v>327533.61049590039</v>
      </c>
      <c r="P69" s="190">
        <v>223.28298621288559</v>
      </c>
      <c r="Q69" s="190">
        <v>563884.10651788674</v>
      </c>
      <c r="R69" s="190">
        <v>891641</v>
      </c>
      <c r="T69" s="190">
        <v>98334.389504099614</v>
      </c>
      <c r="U69" s="190">
        <v>80.79310260546481</v>
      </c>
      <c r="V69" s="190">
        <v>182085.81739329491</v>
      </c>
      <c r="W69" s="190">
        <v>280501</v>
      </c>
      <c r="Y69" s="190">
        <v>267448</v>
      </c>
      <c r="AA69" s="190">
        <v>89224</v>
      </c>
      <c r="AC69" s="190">
        <v>58473</v>
      </c>
      <c r="AE69" s="190">
        <v>24085</v>
      </c>
      <c r="AG69" s="190">
        <v>2096607</v>
      </c>
      <c r="AI69" s="190">
        <v>654683</v>
      </c>
      <c r="AK69" s="190">
        <v>9131730</v>
      </c>
    </row>
    <row r="70" spans="1:37">
      <c r="A70" s="73" t="s">
        <v>11</v>
      </c>
      <c r="C70" s="314">
        <v>21761.787826040127</v>
      </c>
      <c r="D70" s="314">
        <v>14.243003584113467</v>
      </c>
      <c r="E70" s="314">
        <v>8081.9691703757599</v>
      </c>
      <c r="F70" s="72">
        <v>29858</v>
      </c>
      <c r="H70" s="314">
        <v>952582.21217395994</v>
      </c>
      <c r="I70" s="314">
        <v>57905</v>
      </c>
      <c r="J70" s="314">
        <v>1636</v>
      </c>
      <c r="K70" s="314">
        <v>623.46126938727684</v>
      </c>
      <c r="L70" s="314">
        <v>294232.32655665278</v>
      </c>
      <c r="M70" s="72">
        <v>1306979</v>
      </c>
      <c r="O70" s="314">
        <v>38772.691842223212</v>
      </c>
      <c r="P70" s="314">
        <v>61.541433967111516</v>
      </c>
      <c r="Q70" s="314">
        <v>90176.766723809676</v>
      </c>
      <c r="R70" s="72">
        <v>129011</v>
      </c>
      <c r="T70" s="314">
        <v>26936.308157776781</v>
      </c>
      <c r="U70" s="314">
        <v>42.754293061603676</v>
      </c>
      <c r="V70" s="314">
        <v>62647.937549161616</v>
      </c>
      <c r="W70" s="72">
        <v>89627</v>
      </c>
      <c r="Y70" s="314">
        <v>24329</v>
      </c>
      <c r="AA70" s="314">
        <v>3507</v>
      </c>
      <c r="AC70" s="314">
        <v>12847</v>
      </c>
      <c r="AE70" s="314">
        <v>6041</v>
      </c>
      <c r="AG70" s="314">
        <v>194584</v>
      </c>
      <c r="AI70" s="314">
        <v>20403</v>
      </c>
      <c r="AK70" s="72">
        <v>1817186</v>
      </c>
    </row>
    <row r="71" spans="1:37">
      <c r="A71" s="73" t="s">
        <v>20</v>
      </c>
      <c r="C71" s="314">
        <v>21806.735840950681</v>
      </c>
      <c r="D71" s="314">
        <v>4.084705335983017</v>
      </c>
      <c r="E71" s="314">
        <v>6416.1794537133355</v>
      </c>
      <c r="F71" s="72">
        <v>28227</v>
      </c>
      <c r="H71" s="314">
        <v>1452750.2641590494</v>
      </c>
      <c r="I71" s="314">
        <v>159643</v>
      </c>
      <c r="J71" s="314">
        <v>4650</v>
      </c>
      <c r="K71" s="314">
        <v>272.12035763356835</v>
      </c>
      <c r="L71" s="314">
        <v>263148.61548331706</v>
      </c>
      <c r="M71" s="72">
        <v>1880464</v>
      </c>
      <c r="O71" s="314">
        <v>125161.4972710255</v>
      </c>
      <c r="P71" s="314">
        <v>52.925058325345162</v>
      </c>
      <c r="Q71" s="314">
        <v>240519.57767064916</v>
      </c>
      <c r="R71" s="72">
        <v>365734</v>
      </c>
      <c r="T71" s="314">
        <v>35165.502728974512</v>
      </c>
      <c r="U71" s="314">
        <v>14.869878705125302</v>
      </c>
      <c r="V71" s="314">
        <v>67576.62739232037</v>
      </c>
      <c r="W71" s="72">
        <v>102757</v>
      </c>
      <c r="Y71" s="314">
        <v>113855</v>
      </c>
      <c r="AA71" s="314">
        <v>31580</v>
      </c>
      <c r="AC71" s="314">
        <v>23488</v>
      </c>
      <c r="AE71" s="314">
        <v>10185</v>
      </c>
      <c r="AG71" s="314">
        <v>890070</v>
      </c>
      <c r="AI71" s="314">
        <v>284662</v>
      </c>
      <c r="AK71" s="72">
        <v>3731022</v>
      </c>
    </row>
    <row r="72" spans="1:37">
      <c r="A72" s="73" t="s">
        <v>24</v>
      </c>
      <c r="C72" s="314">
        <v>16860.113327394105</v>
      </c>
      <c r="D72" s="314">
        <v>5.8866726058950007</v>
      </c>
      <c r="E72" s="314">
        <v>0</v>
      </c>
      <c r="F72" s="72">
        <v>16866</v>
      </c>
      <c r="H72" s="314">
        <v>693440.51207899943</v>
      </c>
      <c r="I72" s="314">
        <v>48431</v>
      </c>
      <c r="J72" s="314">
        <v>1332</v>
      </c>
      <c r="K72" s="314">
        <v>259.48792100057472</v>
      </c>
      <c r="L72" s="314">
        <v>0</v>
      </c>
      <c r="M72" s="72">
        <v>743463</v>
      </c>
      <c r="O72" s="314">
        <v>96800.617808649666</v>
      </c>
      <c r="P72" s="314">
        <v>80.648740999575239</v>
      </c>
      <c r="Q72" s="314">
        <v>134186.73345035076</v>
      </c>
      <c r="R72" s="72">
        <v>231068</v>
      </c>
      <c r="T72" s="314">
        <v>19176.382191350334</v>
      </c>
      <c r="U72" s="314">
        <v>15.976665393973235</v>
      </c>
      <c r="V72" s="314">
        <v>26582.641143255692</v>
      </c>
      <c r="W72" s="72">
        <v>45775</v>
      </c>
      <c r="Y72" s="314">
        <v>75047</v>
      </c>
      <c r="AA72" s="314">
        <v>36038</v>
      </c>
      <c r="AC72" s="314">
        <v>12291</v>
      </c>
      <c r="AE72" s="314">
        <v>3780</v>
      </c>
      <c r="AG72" s="314">
        <v>635742</v>
      </c>
      <c r="AI72" s="314">
        <v>236064</v>
      </c>
      <c r="AK72" s="72">
        <v>2036134</v>
      </c>
    </row>
    <row r="73" spans="1:37">
      <c r="A73" s="73" t="s">
        <v>25</v>
      </c>
      <c r="C73" s="314">
        <v>10894.693040325677</v>
      </c>
      <c r="D73" s="314">
        <v>2.3755097124612803</v>
      </c>
      <c r="E73" s="314">
        <v>3087.9314499618613</v>
      </c>
      <c r="F73" s="72">
        <v>13985</v>
      </c>
      <c r="H73" s="314">
        <v>583667.30695967434</v>
      </c>
      <c r="I73" s="314">
        <v>54092</v>
      </c>
      <c r="J73" s="314">
        <v>5190</v>
      </c>
      <c r="K73" s="314">
        <v>127.26447192195337</v>
      </c>
      <c r="L73" s="314">
        <v>106149.4285684037</v>
      </c>
      <c r="M73" s="72">
        <v>749226</v>
      </c>
      <c r="O73" s="314">
        <v>66798.803574002013</v>
      </c>
      <c r="P73" s="314">
        <v>28.167752920853673</v>
      </c>
      <c r="Q73" s="314">
        <v>99001.028673077133</v>
      </c>
      <c r="R73" s="72">
        <v>165828</v>
      </c>
      <c r="T73" s="314">
        <v>17056.196425997983</v>
      </c>
      <c r="U73" s="314">
        <v>7.1922654447625973</v>
      </c>
      <c r="V73" s="314">
        <v>25278.611308557254</v>
      </c>
      <c r="W73" s="72">
        <v>42342</v>
      </c>
      <c r="Y73" s="314">
        <v>54217</v>
      </c>
      <c r="AA73" s="314">
        <v>18099</v>
      </c>
      <c r="AC73" s="314">
        <v>9847</v>
      </c>
      <c r="AE73" s="314">
        <v>4079</v>
      </c>
      <c r="AG73" s="314">
        <v>376211</v>
      </c>
      <c r="AI73" s="314">
        <v>113554</v>
      </c>
      <c r="AK73" s="72">
        <v>1547388</v>
      </c>
    </row>
    <row r="75" spans="1:37">
      <c r="C75" s="47"/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2:AJ192"/>
  <sheetViews>
    <sheetView workbookViewId="0">
      <pane xSplit="1" topLeftCell="B1" activePane="topRight" state="frozen"/>
      <selection pane="topRight" activeCell="C8" sqref="C8"/>
    </sheetView>
  </sheetViews>
  <sheetFormatPr defaultColWidth="8.85546875" defaultRowHeight="15"/>
  <cols>
    <col min="1" max="10" width="12.85546875" style="7" customWidth="1"/>
    <col min="11" max="11" width="10.42578125" style="7" bestFit="1" customWidth="1"/>
    <col min="12" max="12" width="10.42578125" style="7" customWidth="1"/>
    <col min="13" max="13" width="9.85546875" style="8" bestFit="1" customWidth="1"/>
    <col min="14" max="14" width="11.140625" style="1" customWidth="1"/>
    <col min="15" max="15" width="8.85546875" style="1"/>
    <col min="16" max="16" width="10" style="1" customWidth="1"/>
    <col min="17" max="36" width="8.85546875" style="1"/>
  </cols>
  <sheetData>
    <row r="2" spans="1:18">
      <c r="A2" s="411" t="s">
        <v>217</v>
      </c>
      <c r="B2" s="437">
        <f>ONSV_2019!$A$1</f>
        <v>2019</v>
      </c>
      <c r="C2" s="438"/>
      <c r="D2" s="439"/>
      <c r="E2" s="437">
        <f>ONSV_2020!$A$1</f>
        <v>2020</v>
      </c>
      <c r="F2" s="438"/>
      <c r="G2" s="439"/>
      <c r="H2" s="437">
        <f>ONSV_2021!$A$1</f>
        <v>2021</v>
      </c>
      <c r="I2" s="438"/>
      <c r="J2" s="439"/>
      <c r="K2" s="437">
        <f>ONSV_2022!$A$1</f>
        <v>2022</v>
      </c>
      <c r="L2" s="438"/>
      <c r="M2" s="439"/>
      <c r="N2" s="437">
        <f>ONSV_2023!$A$1</f>
        <v>2023</v>
      </c>
      <c r="O2" s="438"/>
      <c r="P2" s="439"/>
    </row>
    <row r="3" spans="1:18">
      <c r="A3" s="411"/>
      <c r="B3" s="440"/>
      <c r="C3" s="441"/>
      <c r="D3" s="442"/>
      <c r="E3" s="440"/>
      <c r="F3" s="441"/>
      <c r="G3" s="442"/>
      <c r="H3" s="440"/>
      <c r="I3" s="441"/>
      <c r="J3" s="442"/>
      <c r="K3" s="440"/>
      <c r="L3" s="441"/>
      <c r="M3" s="442"/>
      <c r="N3" s="440"/>
      <c r="O3" s="441"/>
      <c r="P3" s="442"/>
    </row>
    <row r="4" spans="1:18" ht="25.5">
      <c r="A4" s="411"/>
      <c r="B4" s="75" t="s">
        <v>77</v>
      </c>
      <c r="C4" s="75" t="s">
        <v>78</v>
      </c>
      <c r="D4" s="147" t="s">
        <v>218</v>
      </c>
      <c r="E4" s="75" t="s">
        <v>77</v>
      </c>
      <c r="F4" s="75" t="s">
        <v>78</v>
      </c>
      <c r="G4" s="147" t="s">
        <v>218</v>
      </c>
      <c r="H4" s="75" t="s">
        <v>77</v>
      </c>
      <c r="I4" s="75" t="s">
        <v>78</v>
      </c>
      <c r="J4" s="147" t="s">
        <v>218</v>
      </c>
      <c r="K4" s="75" t="s">
        <v>77</v>
      </c>
      <c r="L4" s="75" t="s">
        <v>78</v>
      </c>
      <c r="M4" s="147" t="s">
        <v>218</v>
      </c>
      <c r="N4" s="75" t="s">
        <v>77</v>
      </c>
      <c r="O4" s="75" t="s">
        <v>78</v>
      </c>
      <c r="P4" s="147" t="s">
        <v>218</v>
      </c>
    </row>
    <row r="5" spans="1:18">
      <c r="A5" s="75" t="s">
        <v>37</v>
      </c>
      <c r="B5" s="148">
        <f>SUM(B6,B14,B29,B33,B24)</f>
        <v>119.048416665</v>
      </c>
      <c r="C5" s="148">
        <f>SUM(C6,C14,C24,C29,C33)</f>
        <v>93.455238097999995</v>
      </c>
      <c r="D5" s="149" t="str">
        <f>IF(B5*0.7&lt;C5,"GAS","ALC")</f>
        <v>GAS</v>
      </c>
      <c r="E5" s="148">
        <f>SUM(E6,E14,E29,E33,E24)</f>
        <v>116.24772727300001</v>
      </c>
      <c r="F5" s="148">
        <f>SUM(F6,F14,F24,F29,F33)</f>
        <v>93.44942423900001</v>
      </c>
      <c r="G5" s="149" t="str">
        <f>IF(E5*0.7&lt;F5,"GAS","ALC")</f>
        <v>GAS</v>
      </c>
      <c r="H5" s="148">
        <f>SUM(H6,H14,H29,H33,H24)</f>
        <v>157.131250002</v>
      </c>
      <c r="I5" s="148">
        <f>SUM(I6,I14,I24,I29,I33)</f>
        <v>130.88403787799999</v>
      </c>
      <c r="J5" s="149" t="str">
        <f>IF(H5*0.7&lt;I5,"GAS","ALC")</f>
        <v>GAS</v>
      </c>
      <c r="K5" s="148">
        <f>SUM(K6,K14,K29,K33,K24)</f>
        <v>0</v>
      </c>
      <c r="L5" s="148">
        <f>SUM(L6,L14,L24,L29,L33)</f>
        <v>0</v>
      </c>
      <c r="M5" s="149" t="str">
        <f>IF(K5*0.7&lt;L5,"GAS","ALC")</f>
        <v>ALC</v>
      </c>
      <c r="N5" s="150"/>
      <c r="O5" s="150"/>
      <c r="P5" s="149" t="str">
        <f>IF(N5*0.7&lt;O5,"GAS","ALC")</f>
        <v>ALC</v>
      </c>
      <c r="R5" s="152" t="s">
        <v>219</v>
      </c>
    </row>
    <row r="6" spans="1:18">
      <c r="A6" s="75" t="s">
        <v>38</v>
      </c>
      <c r="B6" s="148">
        <f>SUM(B7:B13)</f>
        <v>30.766416666000005</v>
      </c>
      <c r="C6" s="148">
        <f>SUM(C7:C13)</f>
        <v>26.026238096</v>
      </c>
      <c r="D6" s="149" t="str">
        <f>IF(B6*0.7&lt;C6,"GAS","ALC")</f>
        <v>GAS</v>
      </c>
      <c r="E6" s="148">
        <f>SUM(E7:E13)</f>
        <v>29.933818183000003</v>
      </c>
      <c r="F6" s="148">
        <f>SUM(F7:F13)</f>
        <v>25.930696967999999</v>
      </c>
      <c r="G6" s="149" t="str">
        <f>IF(E6*0.7&lt;F6,"GAS","ALC")</f>
        <v>GAS</v>
      </c>
      <c r="H6" s="148">
        <f>SUM(H7:H13)</f>
        <v>40.577416667000008</v>
      </c>
      <c r="I6" s="148">
        <f>SUM(I7:I13)</f>
        <v>34.623871211999997</v>
      </c>
      <c r="J6" s="149" t="str">
        <f>IF(H6*0.7&lt;I6,"GAS","ALC")</f>
        <v>GAS</v>
      </c>
      <c r="K6" s="148">
        <f>SUM(K7:K13)</f>
        <v>0</v>
      </c>
      <c r="L6" s="148">
        <f>SUM(L7:L13)</f>
        <v>0</v>
      </c>
      <c r="M6" s="149" t="str">
        <f>IF(K6*0.7&lt;L6,"GAS","ALC")</f>
        <v>ALC</v>
      </c>
      <c r="N6" s="150"/>
      <c r="O6" s="150"/>
      <c r="P6" s="149" t="str">
        <f>IF(N6*0.7&lt;O6,"GAS","ALC")</f>
        <v>ALC</v>
      </c>
      <c r="R6" s="243" t="s">
        <v>220</v>
      </c>
    </row>
    <row r="7" spans="1:18">
      <c r="A7" s="73" t="s">
        <v>23</v>
      </c>
      <c r="B7" s="335">
        <v>4.8514999999999997</v>
      </c>
      <c r="C7" s="335">
        <v>3.9489166670000002</v>
      </c>
      <c r="D7" s="151" t="str">
        <f>IF(B7*0.7&lt;C7,"GAS","ALC")</f>
        <v>GAS</v>
      </c>
      <c r="E7" s="335">
        <v>4.8215454549999999</v>
      </c>
      <c r="F7" s="335">
        <v>3.9453636360000002</v>
      </c>
      <c r="G7" s="151" t="str">
        <f>IF(E7*0.7&lt;F7,"GAS","ALC")</f>
        <v>GAS</v>
      </c>
      <c r="H7" s="335">
        <v>6.3221666670000003</v>
      </c>
      <c r="I7" s="335">
        <v>5.2953333330000003</v>
      </c>
      <c r="J7" s="151" t="str">
        <f t="shared" ref="J7:J13" si="0">IF(H7*0.7&lt;I7,"GAS","ALC")</f>
        <v>GAS</v>
      </c>
      <c r="K7" s="335"/>
      <c r="L7" s="335"/>
      <c r="M7" s="151" t="str">
        <f>IF(K7*0.7&lt;L7,"GAS","ALC")</f>
        <v>ALC</v>
      </c>
      <c r="N7" s="335"/>
      <c r="O7" s="335"/>
      <c r="P7" s="151" t="str">
        <f>IF(N7*0.7&lt;O7,"GAS","ALC")</f>
        <v>ALC</v>
      </c>
    </row>
    <row r="8" spans="1:18">
      <c r="A8" s="73" t="s">
        <v>15</v>
      </c>
      <c r="B8" s="335">
        <v>3.94875</v>
      </c>
      <c r="C8" s="335">
        <v>3.7055714289999999</v>
      </c>
      <c r="D8" s="151" t="str">
        <f t="shared" ref="D8:D37" si="1">IF(B8*0.7&lt;C8,"GAS","ALC")</f>
        <v>GAS</v>
      </c>
      <c r="E8" s="335">
        <v>3.534818182</v>
      </c>
      <c r="F8" s="335">
        <v>3.794333333</v>
      </c>
      <c r="G8" s="151" t="str">
        <f t="shared" ref="G8:G37" si="2">IF(E8*0.7&lt;F8,"GAS","ALC")</f>
        <v>GAS</v>
      </c>
      <c r="H8" s="335">
        <v>5.8629166670000004</v>
      </c>
      <c r="I8" s="335">
        <v>4.8284166669999999</v>
      </c>
      <c r="J8" s="151" t="str">
        <f t="shared" si="0"/>
        <v>GAS</v>
      </c>
      <c r="K8" s="335"/>
      <c r="L8" s="335"/>
      <c r="M8" s="151" t="str">
        <f t="shared" ref="M8:M37" si="3">IF(K8*0.7&lt;L8,"GAS","ALC")</f>
        <v>ALC</v>
      </c>
      <c r="N8" s="335"/>
      <c r="O8" s="335"/>
      <c r="P8" s="151" t="str">
        <f t="shared" ref="P8:P37" si="4">IF(N8*0.7&lt;O8,"GAS","ALC")</f>
        <v>ALC</v>
      </c>
    </row>
    <row r="9" spans="1:18">
      <c r="A9" s="73" t="s">
        <v>16</v>
      </c>
      <c r="B9" s="335">
        <v>4.2233333330000002</v>
      </c>
      <c r="C9" s="335">
        <v>3.3638333330000001</v>
      </c>
      <c r="D9" s="151" t="str">
        <f t="shared" si="1"/>
        <v>GAS</v>
      </c>
      <c r="E9" s="335">
        <v>4.2737272730000004</v>
      </c>
      <c r="F9" s="335">
        <v>3.3778181819999999</v>
      </c>
      <c r="G9" s="151" t="str">
        <f t="shared" si="2"/>
        <v>GAS</v>
      </c>
      <c r="H9" s="335">
        <v>5.0267499999999998</v>
      </c>
      <c r="I9" s="335">
        <v>5.3094545450000004</v>
      </c>
      <c r="J9" s="151" t="str">
        <f t="shared" si="0"/>
        <v>GAS</v>
      </c>
      <c r="K9" s="335"/>
      <c r="L9" s="335"/>
      <c r="M9" s="151" t="str">
        <f t="shared" si="3"/>
        <v>ALC</v>
      </c>
      <c r="N9" s="335"/>
      <c r="O9" s="335"/>
      <c r="P9" s="151" t="str">
        <f t="shared" si="4"/>
        <v>ALC</v>
      </c>
    </row>
    <row r="10" spans="1:18">
      <c r="A10" s="73" t="s">
        <v>28</v>
      </c>
      <c r="B10" s="335">
        <v>4.5446666670000004</v>
      </c>
      <c r="C10" s="335">
        <v>3.7577500000000001</v>
      </c>
      <c r="D10" s="151" t="str">
        <f t="shared" si="1"/>
        <v>GAS</v>
      </c>
      <c r="E10" s="335">
        <v>4.3841818180000001</v>
      </c>
      <c r="F10" s="335">
        <v>3.8362727269999999</v>
      </c>
      <c r="G10" s="151" t="str">
        <f t="shared" si="2"/>
        <v>GAS</v>
      </c>
      <c r="H10" s="335">
        <v>5.638833333</v>
      </c>
      <c r="I10" s="335">
        <v>4.4650833329999999</v>
      </c>
      <c r="J10" s="151" t="str">
        <f t="shared" si="0"/>
        <v>GAS</v>
      </c>
      <c r="K10" s="335"/>
      <c r="L10" s="335"/>
      <c r="M10" s="151" t="str">
        <f t="shared" si="3"/>
        <v>ALC</v>
      </c>
      <c r="N10" s="335"/>
      <c r="O10" s="335"/>
      <c r="P10" s="151" t="str">
        <f t="shared" si="4"/>
        <v>ALC</v>
      </c>
    </row>
    <row r="11" spans="1:18">
      <c r="A11" s="73" t="s">
        <v>19</v>
      </c>
      <c r="B11" s="335">
        <v>4.5145</v>
      </c>
      <c r="C11" s="335">
        <v>3.7816666670000001</v>
      </c>
      <c r="D11" s="151" t="str">
        <f t="shared" si="1"/>
        <v>GAS</v>
      </c>
      <c r="E11" s="335">
        <v>4.3810000000000002</v>
      </c>
      <c r="F11" s="335">
        <v>3.6713636360000002</v>
      </c>
      <c r="G11" s="151" t="str">
        <f t="shared" si="2"/>
        <v>GAS</v>
      </c>
      <c r="H11" s="335">
        <v>5.8817500000000003</v>
      </c>
      <c r="I11" s="335">
        <v>4.7789999999999999</v>
      </c>
      <c r="J11" s="151" t="str">
        <f t="shared" si="0"/>
        <v>GAS</v>
      </c>
      <c r="K11" s="335"/>
      <c r="L11" s="335"/>
      <c r="M11" s="151" t="str">
        <f t="shared" si="3"/>
        <v>ALC</v>
      </c>
      <c r="N11" s="335"/>
      <c r="O11" s="335"/>
      <c r="P11" s="151" t="str">
        <f t="shared" si="4"/>
        <v>ALC</v>
      </c>
    </row>
    <row r="12" spans="1:18">
      <c r="A12" s="73" t="s">
        <v>17</v>
      </c>
      <c r="B12" s="335">
        <v>4.1130833329999996</v>
      </c>
      <c r="C12" s="335">
        <v>3.7851666669999999</v>
      </c>
      <c r="D12" s="151" t="str">
        <f t="shared" si="1"/>
        <v>GAS</v>
      </c>
      <c r="E12" s="335">
        <v>3.992909091</v>
      </c>
      <c r="F12" s="335">
        <v>3.6990909090000001</v>
      </c>
      <c r="G12" s="151" t="str">
        <f t="shared" si="2"/>
        <v>GAS</v>
      </c>
      <c r="H12" s="335">
        <v>5.8591666670000002</v>
      </c>
      <c r="I12" s="335">
        <v>4.9974166670000004</v>
      </c>
      <c r="J12" s="151" t="str">
        <f t="shared" si="0"/>
        <v>GAS</v>
      </c>
      <c r="K12" s="335"/>
      <c r="L12" s="335"/>
      <c r="M12" s="151" t="str">
        <f t="shared" si="3"/>
        <v>ALC</v>
      </c>
      <c r="N12" s="335"/>
      <c r="O12" s="335"/>
      <c r="P12" s="151" t="str">
        <f t="shared" si="4"/>
        <v>ALC</v>
      </c>
    </row>
    <row r="13" spans="1:18">
      <c r="A13" s="73" t="s">
        <v>29</v>
      </c>
      <c r="B13" s="335">
        <v>4.5705833330000001</v>
      </c>
      <c r="C13" s="335">
        <v>3.6833333330000002</v>
      </c>
      <c r="D13" s="151" t="str">
        <f t="shared" si="1"/>
        <v>GAS</v>
      </c>
      <c r="E13" s="335">
        <v>4.5456363639999999</v>
      </c>
      <c r="F13" s="335">
        <v>3.6064545450000001</v>
      </c>
      <c r="G13" s="151" t="str">
        <f t="shared" si="2"/>
        <v>GAS</v>
      </c>
      <c r="H13" s="335">
        <v>5.9858333330000004</v>
      </c>
      <c r="I13" s="335">
        <v>4.9491666670000001</v>
      </c>
      <c r="J13" s="151" t="str">
        <f t="shared" si="0"/>
        <v>GAS</v>
      </c>
      <c r="K13" s="335"/>
      <c r="L13" s="335"/>
      <c r="M13" s="151" t="str">
        <f t="shared" si="3"/>
        <v>ALC</v>
      </c>
      <c r="N13" s="335"/>
      <c r="O13" s="335"/>
      <c r="P13" s="151" t="str">
        <f t="shared" si="4"/>
        <v>ALC</v>
      </c>
    </row>
    <row r="14" spans="1:18" ht="25.5">
      <c r="A14" s="75" t="s">
        <v>39</v>
      </c>
      <c r="B14" s="148">
        <f>SUM(B15:B23)</f>
        <v>39.96125</v>
      </c>
      <c r="C14" s="148">
        <f>SUM(C15:C23)</f>
        <v>31.522000000999995</v>
      </c>
      <c r="D14" s="149" t="str">
        <f t="shared" si="1"/>
        <v>GAS</v>
      </c>
      <c r="E14" s="148">
        <f>SUM(E15:E23)</f>
        <v>38.987272727000004</v>
      </c>
      <c r="F14" s="148">
        <f>SUM(F15:F23)</f>
        <v>31.133181818000004</v>
      </c>
      <c r="G14" s="149" t="str">
        <f t="shared" si="2"/>
        <v>GAS</v>
      </c>
      <c r="H14" s="148">
        <f>SUM(H15:H23)</f>
        <v>52.08591666800001</v>
      </c>
      <c r="I14" s="148">
        <f>SUM(I15:I23)</f>
        <v>41.531916665999994</v>
      </c>
      <c r="J14" s="149" t="str">
        <f t="shared" ref="J14:J22" si="5">IF(H15*0.7&lt;I15,"GAS","ALC")</f>
        <v>GAS</v>
      </c>
      <c r="K14" s="148">
        <f>SUM(K15:K23)</f>
        <v>0</v>
      </c>
      <c r="L14" s="148">
        <f>SUM(L15:L23)</f>
        <v>0</v>
      </c>
      <c r="M14" s="149" t="str">
        <f t="shared" si="3"/>
        <v>ALC</v>
      </c>
      <c r="N14" s="148"/>
      <c r="O14" s="148"/>
      <c r="P14" s="149" t="str">
        <f t="shared" si="4"/>
        <v>ALC</v>
      </c>
    </row>
    <row r="15" spans="1:18">
      <c r="A15" s="73" t="s">
        <v>35</v>
      </c>
      <c r="B15" s="336">
        <v>4.5244999999999997</v>
      </c>
      <c r="C15" s="336">
        <v>3.5415000000000001</v>
      </c>
      <c r="D15" s="151" t="str">
        <f t="shared" si="1"/>
        <v>GAS</v>
      </c>
      <c r="E15" s="336">
        <v>4.4119999999999999</v>
      </c>
      <c r="F15" s="336">
        <v>3.4836363640000001</v>
      </c>
      <c r="G15" s="151" t="str">
        <f t="shared" si="2"/>
        <v>GAS</v>
      </c>
      <c r="H15" s="336">
        <v>5.8549166670000004</v>
      </c>
      <c r="I15" s="336">
        <v>4.9728333329999996</v>
      </c>
      <c r="J15" s="151" t="str">
        <f t="shared" si="5"/>
        <v>GAS</v>
      </c>
      <c r="K15" s="336"/>
      <c r="L15" s="336"/>
      <c r="M15" s="151" t="str">
        <f t="shared" si="3"/>
        <v>ALC</v>
      </c>
      <c r="N15" s="336"/>
      <c r="O15" s="336"/>
      <c r="P15" s="151" t="str">
        <f t="shared" si="4"/>
        <v>ALC</v>
      </c>
    </row>
    <row r="16" spans="1:18">
      <c r="A16" s="73" t="s">
        <v>31</v>
      </c>
      <c r="B16" s="336">
        <v>4.5501666670000001</v>
      </c>
      <c r="C16" s="336">
        <v>3.4420000000000002</v>
      </c>
      <c r="D16" s="151" t="str">
        <f t="shared" si="1"/>
        <v>GAS</v>
      </c>
      <c r="E16" s="336">
        <v>4.3561818179999996</v>
      </c>
      <c r="F16" s="336">
        <v>3.3319999999999999</v>
      </c>
      <c r="G16" s="151" t="str">
        <f t="shared" si="2"/>
        <v>GAS</v>
      </c>
      <c r="H16" s="336">
        <v>6.0724166669999997</v>
      </c>
      <c r="I16" s="336">
        <v>4.4075833329999998</v>
      </c>
      <c r="J16" s="151" t="str">
        <f t="shared" si="5"/>
        <v>GAS</v>
      </c>
      <c r="K16" s="336"/>
      <c r="L16" s="336"/>
      <c r="M16" s="151" t="str">
        <f t="shared" si="3"/>
        <v>ALC</v>
      </c>
      <c r="N16" s="336"/>
      <c r="O16" s="336"/>
      <c r="P16" s="151" t="str">
        <f t="shared" si="4"/>
        <v>ALC</v>
      </c>
    </row>
    <row r="17" spans="1:16">
      <c r="A17" s="73" t="s">
        <v>27</v>
      </c>
      <c r="B17" s="336">
        <v>4.5233333330000001</v>
      </c>
      <c r="C17" s="336">
        <v>3.6974166670000002</v>
      </c>
      <c r="D17" s="151" t="str">
        <f t="shared" si="1"/>
        <v>GAS</v>
      </c>
      <c r="E17" s="336">
        <v>4.4035454549999997</v>
      </c>
      <c r="F17" s="336">
        <v>3.6293636359999999</v>
      </c>
      <c r="G17" s="151" t="str">
        <f t="shared" si="2"/>
        <v>GAS</v>
      </c>
      <c r="H17" s="336">
        <v>5.6265000000000001</v>
      </c>
      <c r="I17" s="336">
        <v>4.88</v>
      </c>
      <c r="J17" s="151" t="str">
        <f t="shared" si="5"/>
        <v>GAS</v>
      </c>
      <c r="K17" s="336"/>
      <c r="L17" s="336"/>
      <c r="M17" s="151" t="str">
        <f t="shared" si="3"/>
        <v>ALC</v>
      </c>
      <c r="N17" s="336"/>
      <c r="O17" s="336"/>
      <c r="P17" s="151" t="str">
        <f t="shared" si="4"/>
        <v>ALC</v>
      </c>
    </row>
    <row r="18" spans="1:16">
      <c r="A18" s="73" t="s">
        <v>33</v>
      </c>
      <c r="B18" s="336">
        <v>4.3555833330000002</v>
      </c>
      <c r="C18" s="336">
        <v>3.6535000000000002</v>
      </c>
      <c r="D18" s="151" t="str">
        <f t="shared" si="1"/>
        <v>GAS</v>
      </c>
      <c r="E18" s="336">
        <v>4.1943636360000003</v>
      </c>
      <c r="F18" s="336">
        <v>3.6165454549999998</v>
      </c>
      <c r="G18" s="151" t="str">
        <f t="shared" si="2"/>
        <v>GAS</v>
      </c>
      <c r="H18" s="336">
        <v>5.7807500000000003</v>
      </c>
      <c r="I18" s="336">
        <v>4.16425</v>
      </c>
      <c r="J18" s="151" t="str">
        <f t="shared" si="5"/>
        <v>GAS</v>
      </c>
      <c r="K18" s="336"/>
      <c r="L18" s="336"/>
      <c r="M18" s="151" t="str">
        <f t="shared" si="3"/>
        <v>ALC</v>
      </c>
      <c r="N18" s="336"/>
      <c r="O18" s="336"/>
      <c r="P18" s="151" t="str">
        <f t="shared" si="4"/>
        <v>ALC</v>
      </c>
    </row>
    <row r="19" spans="1:16">
      <c r="A19" s="73" t="s">
        <v>34</v>
      </c>
      <c r="B19" s="336">
        <v>4.274666667</v>
      </c>
      <c r="C19" s="336">
        <v>3.2829166669999998</v>
      </c>
      <c r="D19" s="151" t="str">
        <f t="shared" si="1"/>
        <v>GAS</v>
      </c>
      <c r="E19" s="336">
        <v>4.0653636359999998</v>
      </c>
      <c r="F19" s="336">
        <v>3.119454545</v>
      </c>
      <c r="G19" s="151" t="str">
        <f t="shared" si="2"/>
        <v>GAS</v>
      </c>
      <c r="H19" s="336">
        <v>5.7764166670000003</v>
      </c>
      <c r="I19" s="336">
        <v>4.4793333329999996</v>
      </c>
      <c r="J19" s="151" t="str">
        <f t="shared" si="5"/>
        <v>GAS</v>
      </c>
      <c r="K19" s="336"/>
      <c r="L19" s="336"/>
      <c r="M19" s="151" t="str">
        <f t="shared" si="3"/>
        <v>ALC</v>
      </c>
      <c r="N19" s="336"/>
      <c r="O19" s="336"/>
      <c r="P19" s="151" t="str">
        <f t="shared" si="4"/>
        <v>ALC</v>
      </c>
    </row>
    <row r="20" spans="1:16">
      <c r="A20" s="73" t="s">
        <v>30</v>
      </c>
      <c r="B20" s="336">
        <v>4.3233333329999999</v>
      </c>
      <c r="C20" s="336">
        <v>3.3747500000000001</v>
      </c>
      <c r="D20" s="151" t="str">
        <f t="shared" si="1"/>
        <v>GAS</v>
      </c>
      <c r="E20" s="336">
        <v>4.2693636359999996</v>
      </c>
      <c r="F20" s="336">
        <v>3.379</v>
      </c>
      <c r="G20" s="151" t="str">
        <f t="shared" si="2"/>
        <v>GAS</v>
      </c>
      <c r="H20" s="336">
        <v>6.0046666670000004</v>
      </c>
      <c r="I20" s="336">
        <v>4.4096666669999998</v>
      </c>
      <c r="J20" s="151" t="str">
        <f t="shared" si="5"/>
        <v>GAS</v>
      </c>
      <c r="K20" s="336"/>
      <c r="L20" s="336"/>
      <c r="M20" s="151" t="str">
        <f t="shared" si="3"/>
        <v>ALC</v>
      </c>
      <c r="N20" s="336"/>
      <c r="O20" s="336"/>
      <c r="P20" s="151" t="str">
        <f t="shared" si="4"/>
        <v>ALC</v>
      </c>
    </row>
    <row r="21" spans="1:16">
      <c r="A21" s="73" t="s">
        <v>36</v>
      </c>
      <c r="B21" s="336">
        <v>4.5367499999999996</v>
      </c>
      <c r="C21" s="336">
        <v>3.4416666669999998</v>
      </c>
      <c r="D21" s="151" t="str">
        <f t="shared" si="1"/>
        <v>GAS</v>
      </c>
      <c r="E21" s="336">
        <v>4.3928181820000001</v>
      </c>
      <c r="F21" s="336">
        <v>3.429181818</v>
      </c>
      <c r="G21" s="151" t="str">
        <f t="shared" si="2"/>
        <v>GAS</v>
      </c>
      <c r="H21" s="336">
        <v>5.8428333329999997</v>
      </c>
      <c r="I21" s="336">
        <v>5.2230833329999999</v>
      </c>
      <c r="J21" s="151" t="str">
        <f t="shared" si="5"/>
        <v>GAS</v>
      </c>
      <c r="K21" s="336"/>
      <c r="L21" s="336"/>
      <c r="M21" s="151" t="str">
        <f t="shared" si="3"/>
        <v>ALC</v>
      </c>
      <c r="N21" s="336"/>
      <c r="O21" s="336"/>
      <c r="P21" s="151" t="str">
        <f t="shared" si="4"/>
        <v>ALC</v>
      </c>
    </row>
    <row r="22" spans="1:16" ht="25.5">
      <c r="A22" s="73" t="s">
        <v>21</v>
      </c>
      <c r="B22" s="336">
        <v>4.4856666670000003</v>
      </c>
      <c r="C22" s="336">
        <v>3.6087500000000001</v>
      </c>
      <c r="D22" s="151" t="str">
        <f t="shared" si="1"/>
        <v>GAS</v>
      </c>
      <c r="E22" s="336">
        <v>4.476636364</v>
      </c>
      <c r="F22" s="336">
        <v>3.6115454549999999</v>
      </c>
      <c r="G22" s="151" t="str">
        <f t="shared" si="2"/>
        <v>GAS</v>
      </c>
      <c r="H22" s="336">
        <v>5.5960000000000001</v>
      </c>
      <c r="I22" s="336">
        <v>4.6174166669999996</v>
      </c>
      <c r="J22" s="151" t="str">
        <f t="shared" si="5"/>
        <v>GAS</v>
      </c>
      <c r="K22" s="336"/>
      <c r="L22" s="336"/>
      <c r="M22" s="151" t="str">
        <f t="shared" si="3"/>
        <v>ALC</v>
      </c>
      <c r="N22" s="336"/>
      <c r="O22" s="336"/>
      <c r="P22" s="151" t="str">
        <f t="shared" si="4"/>
        <v>ALC</v>
      </c>
    </row>
    <row r="23" spans="1:16">
      <c r="A23" s="73" t="s">
        <v>32</v>
      </c>
      <c r="B23" s="336">
        <v>4.3872499999999999</v>
      </c>
      <c r="C23" s="336">
        <v>3.4794999999999998</v>
      </c>
      <c r="D23" s="151" t="str">
        <f t="shared" si="1"/>
        <v>GAS</v>
      </c>
      <c r="E23" s="336">
        <v>4.4169999999999998</v>
      </c>
      <c r="F23" s="336">
        <v>3.5324545449999998</v>
      </c>
      <c r="G23" s="151" t="str">
        <f t="shared" si="2"/>
        <v>GAS</v>
      </c>
      <c r="H23" s="336">
        <v>5.5314166670000002</v>
      </c>
      <c r="I23" s="336">
        <v>4.3777499999999998</v>
      </c>
      <c r="J23" s="151" t="str">
        <f>IF(H25*0.7&lt;I25,"GAS","ALC")</f>
        <v>GAS</v>
      </c>
      <c r="K23" s="336"/>
      <c r="L23" s="336"/>
      <c r="M23" s="151" t="str">
        <f t="shared" si="3"/>
        <v>ALC</v>
      </c>
      <c r="N23" s="336"/>
      <c r="O23" s="336"/>
      <c r="P23" s="151" t="str">
        <f t="shared" si="4"/>
        <v>ALC</v>
      </c>
    </row>
    <row r="24" spans="1:16" ht="25.5">
      <c r="A24" s="75" t="s">
        <v>40</v>
      </c>
      <c r="B24" s="148">
        <f>SUM(B25:B28)</f>
        <v>18.110666666</v>
      </c>
      <c r="C24" s="148">
        <f>SUM(C25:C28)</f>
        <v>13.133000000000001</v>
      </c>
      <c r="D24" s="149" t="str">
        <f t="shared" si="1"/>
        <v>GAS</v>
      </c>
      <c r="E24" s="148">
        <f>SUM(E25:E28)</f>
        <v>17.503181818000002</v>
      </c>
      <c r="F24" s="148">
        <f>SUM(F25:F28)</f>
        <v>13.230181818000002</v>
      </c>
      <c r="G24" s="149" t="str">
        <f t="shared" si="2"/>
        <v>GAS</v>
      </c>
      <c r="H24" s="148">
        <f>SUM(H25:H28)</f>
        <v>24.228583332999996</v>
      </c>
      <c r="I24" s="148">
        <f>SUM(I25:I28)</f>
        <v>20.067750000000004</v>
      </c>
      <c r="J24" s="149" t="str">
        <f>IF(H26*0.7&lt;I26,"GAS","ALC")</f>
        <v>GAS</v>
      </c>
      <c r="K24" s="148"/>
      <c r="L24" s="148"/>
      <c r="M24" s="149" t="str">
        <f t="shared" si="3"/>
        <v>ALC</v>
      </c>
      <c r="N24" s="148"/>
      <c r="O24" s="148"/>
      <c r="P24" s="149" t="str">
        <f t="shared" si="4"/>
        <v>ALC</v>
      </c>
    </row>
    <row r="25" spans="1:16">
      <c r="A25" s="73" t="s">
        <v>26</v>
      </c>
      <c r="B25" s="336">
        <v>4.4586666670000001</v>
      </c>
      <c r="C25" s="336">
        <v>3.59375</v>
      </c>
      <c r="D25" s="151" t="str">
        <f t="shared" si="1"/>
        <v>GAS</v>
      </c>
      <c r="E25" s="336">
        <v>4.2040909089999996</v>
      </c>
      <c r="F25" s="336">
        <v>3.585909091</v>
      </c>
      <c r="G25" s="151" t="str">
        <f t="shared" si="2"/>
        <v>GAS</v>
      </c>
      <c r="H25" s="336">
        <v>5.7479166670000001</v>
      </c>
      <c r="I25" s="336">
        <v>4.7604166670000003</v>
      </c>
      <c r="J25" s="151" t="str">
        <f>IF(H27*0.7&lt;I27,"GAS","ALC")</f>
        <v>GAS</v>
      </c>
      <c r="K25" s="336"/>
      <c r="L25" s="336"/>
      <c r="M25" s="151" t="str">
        <f t="shared" si="3"/>
        <v>ALC</v>
      </c>
      <c r="N25" s="336"/>
      <c r="O25" s="336"/>
      <c r="P25" s="151" t="str">
        <f t="shared" si="4"/>
        <v>ALC</v>
      </c>
    </row>
    <row r="26" spans="1:16">
      <c r="A26" s="73" t="s">
        <v>18</v>
      </c>
      <c r="B26" s="336">
        <v>4.6605833329999999</v>
      </c>
      <c r="C26" s="336">
        <v>3.0034999999999998</v>
      </c>
      <c r="D26" s="151" t="str">
        <f t="shared" si="1"/>
        <v>ALC</v>
      </c>
      <c r="E26" s="336">
        <v>4.4466363639999997</v>
      </c>
      <c r="F26" s="336">
        <v>2.9861818179999999</v>
      </c>
      <c r="G26" s="151" t="str">
        <f t="shared" si="2"/>
        <v>ALC</v>
      </c>
      <c r="H26" s="336">
        <v>6.0963333329999996</v>
      </c>
      <c r="I26" s="336">
        <v>4.9145000000000003</v>
      </c>
      <c r="J26" s="151" t="str">
        <f>IF(H28*0.7&lt;I28,"GAS","ALC")</f>
        <v>GAS</v>
      </c>
      <c r="K26" s="336"/>
      <c r="L26" s="336"/>
      <c r="M26" s="151" t="str">
        <f t="shared" si="3"/>
        <v>ALC</v>
      </c>
      <c r="N26" s="336"/>
      <c r="O26" s="336"/>
      <c r="P26" s="151" t="str">
        <f t="shared" si="4"/>
        <v>ALC</v>
      </c>
    </row>
    <row r="27" spans="1:16">
      <c r="A27" s="73" t="s">
        <v>12</v>
      </c>
      <c r="B27" s="336">
        <v>4.8555833330000002</v>
      </c>
      <c r="C27" s="336">
        <v>3.825916667</v>
      </c>
      <c r="D27" s="151" t="str">
        <f t="shared" si="1"/>
        <v>GAS</v>
      </c>
      <c r="E27" s="336">
        <v>4.7614545450000003</v>
      </c>
      <c r="F27" s="336">
        <v>3.8909090910000002</v>
      </c>
      <c r="G27" s="151" t="str">
        <f t="shared" si="2"/>
        <v>GAS</v>
      </c>
      <c r="H27" s="336">
        <v>6.2965</v>
      </c>
      <c r="I27" s="336">
        <v>5.2633333330000003</v>
      </c>
      <c r="J27" s="151" t="str">
        <f>IF(H30*0.7&lt;I30,"GAS","ALC")</f>
        <v>GAS</v>
      </c>
      <c r="K27" s="336"/>
      <c r="L27" s="336"/>
      <c r="M27" s="151" t="str">
        <f t="shared" si="3"/>
        <v>ALC</v>
      </c>
      <c r="N27" s="336"/>
      <c r="O27" s="336"/>
      <c r="P27" s="151" t="str">
        <f t="shared" si="4"/>
        <v>ALC</v>
      </c>
    </row>
    <row r="28" spans="1:16">
      <c r="A28" s="73" t="s">
        <v>10</v>
      </c>
      <c r="B28" s="336">
        <v>4.1358333329999999</v>
      </c>
      <c r="C28" s="336">
        <v>2.7098333330000002</v>
      </c>
      <c r="D28" s="151" t="str">
        <f t="shared" si="1"/>
        <v>ALC</v>
      </c>
      <c r="E28" s="336">
        <v>4.0910000000000002</v>
      </c>
      <c r="F28" s="336">
        <v>2.7671818180000001</v>
      </c>
      <c r="G28" s="151" t="str">
        <f t="shared" si="2"/>
        <v>ALC</v>
      </c>
      <c r="H28" s="336">
        <v>6.0878333329999998</v>
      </c>
      <c r="I28" s="336">
        <v>5.1295000000000002</v>
      </c>
      <c r="J28" s="151" t="str">
        <f>IF(H31*0.7&lt;I31,"GAS","ALC")</f>
        <v>GAS</v>
      </c>
      <c r="K28" s="336"/>
      <c r="L28" s="336"/>
      <c r="M28" s="151" t="str">
        <f t="shared" si="3"/>
        <v>ALC</v>
      </c>
      <c r="N28" s="336"/>
      <c r="O28" s="336"/>
      <c r="P28" s="151" t="str">
        <f t="shared" si="4"/>
        <v>ALC</v>
      </c>
    </row>
    <row r="29" spans="1:16">
      <c r="A29" s="75" t="s">
        <v>41</v>
      </c>
      <c r="B29" s="148">
        <f>SUM(B30:B32)</f>
        <v>12.762666667000001</v>
      </c>
      <c r="C29" s="148">
        <f>SUM(C30:C32)</f>
        <v>10.539916667</v>
      </c>
      <c r="D29" s="149" t="str">
        <f t="shared" si="1"/>
        <v>GAS</v>
      </c>
      <c r="E29" s="148">
        <f>SUM(E30:E32)</f>
        <v>12.526</v>
      </c>
      <c r="F29" s="148">
        <f>SUM(F30:F32)</f>
        <v>10.741181817999999</v>
      </c>
      <c r="G29" s="149" t="str">
        <f t="shared" si="2"/>
        <v>GAS</v>
      </c>
      <c r="H29" s="148">
        <f>SUM(H30:H32)</f>
        <v>17.369</v>
      </c>
      <c r="I29" s="148">
        <f>SUM(I30:I32)</f>
        <v>15.639499999999998</v>
      </c>
      <c r="J29" s="149" t="str">
        <f>IF(H32*0.7&lt;I32,"GAS","ALC")</f>
        <v>GAS</v>
      </c>
      <c r="K29" s="148"/>
      <c r="L29" s="148"/>
      <c r="M29" s="149" t="str">
        <f t="shared" si="3"/>
        <v>ALC</v>
      </c>
      <c r="N29" s="148"/>
      <c r="O29" s="148"/>
      <c r="P29" s="149" t="str">
        <f t="shared" si="4"/>
        <v>ALC</v>
      </c>
    </row>
    <row r="30" spans="1:16">
      <c r="A30" s="73" t="s">
        <v>22</v>
      </c>
      <c r="B30" s="336">
        <v>4.1724166670000002</v>
      </c>
      <c r="C30" s="336">
        <v>2.9281666670000002</v>
      </c>
      <c r="D30" s="151" t="str">
        <f t="shared" si="1"/>
        <v>GAS</v>
      </c>
      <c r="E30" s="336">
        <v>4.0229999999999997</v>
      </c>
      <c r="F30" s="336">
        <v>2.9702727269999998</v>
      </c>
      <c r="G30" s="151" t="str">
        <f t="shared" si="2"/>
        <v>GAS</v>
      </c>
      <c r="H30" s="336">
        <v>6.0060000000000002</v>
      </c>
      <c r="I30" s="336">
        <v>5.7256666669999996</v>
      </c>
      <c r="J30" s="151" t="str">
        <f>IF(H34*0.7&lt;I34,"GAS","ALC")</f>
        <v>GAS</v>
      </c>
      <c r="K30" s="336"/>
      <c r="L30" s="336"/>
      <c r="M30" s="151" t="str">
        <f t="shared" si="3"/>
        <v>ALC</v>
      </c>
      <c r="N30" s="336"/>
      <c r="O30" s="336"/>
      <c r="P30" s="151" t="str">
        <f t="shared" si="4"/>
        <v>ALC</v>
      </c>
    </row>
    <row r="31" spans="1:16" ht="25.5">
      <c r="A31" s="73" t="s">
        <v>13</v>
      </c>
      <c r="B31" s="336">
        <v>4.513833333</v>
      </c>
      <c r="C31" s="336">
        <v>4.0591666670000004</v>
      </c>
      <c r="D31" s="151" t="str">
        <f t="shared" si="1"/>
        <v>GAS</v>
      </c>
      <c r="E31" s="336">
        <v>4.3483636360000002</v>
      </c>
      <c r="F31" s="336">
        <v>4.1399090909999998</v>
      </c>
      <c r="G31" s="151" t="str">
        <f t="shared" si="2"/>
        <v>GAS</v>
      </c>
      <c r="H31" s="336">
        <v>5.8594999999999997</v>
      </c>
      <c r="I31" s="336">
        <v>4.9977499999999999</v>
      </c>
      <c r="J31" s="151" t="str">
        <f>IF(H35*0.7&lt;I35,"GAS","ALC")</f>
        <v>GAS</v>
      </c>
      <c r="K31" s="336"/>
      <c r="L31" s="336"/>
      <c r="M31" s="151" t="str">
        <f t="shared" si="3"/>
        <v>ALC</v>
      </c>
      <c r="N31" s="336"/>
      <c r="O31" s="336"/>
      <c r="P31" s="151" t="str">
        <f t="shared" si="4"/>
        <v>ALC</v>
      </c>
    </row>
    <row r="32" spans="1:16" ht="25.5">
      <c r="A32" s="73" t="s">
        <v>14</v>
      </c>
      <c r="B32" s="336">
        <v>4.0764166670000002</v>
      </c>
      <c r="C32" s="336">
        <v>3.5525833329999998</v>
      </c>
      <c r="D32" s="151" t="str">
        <f t="shared" si="1"/>
        <v>GAS</v>
      </c>
      <c r="E32" s="336">
        <v>4.1546363639999999</v>
      </c>
      <c r="F32" s="336">
        <v>3.6309999999999998</v>
      </c>
      <c r="G32" s="151" t="str">
        <f t="shared" si="2"/>
        <v>GAS</v>
      </c>
      <c r="H32" s="336">
        <v>5.5034999999999998</v>
      </c>
      <c r="I32" s="336">
        <v>4.9160833330000004</v>
      </c>
      <c r="J32" s="151" t="str">
        <f>IF(H36*0.7&lt;I36,"GAS","ALC")</f>
        <v>GAS</v>
      </c>
      <c r="K32" s="336"/>
      <c r="L32" s="336"/>
      <c r="M32" s="151" t="str">
        <f t="shared" si="3"/>
        <v>ALC</v>
      </c>
      <c r="N32" s="336"/>
      <c r="O32" s="336"/>
      <c r="P32" s="151" t="str">
        <f t="shared" si="4"/>
        <v>ALC</v>
      </c>
    </row>
    <row r="33" spans="1:16" ht="25.5">
      <c r="A33" s="75" t="s">
        <v>42</v>
      </c>
      <c r="B33" s="148">
        <f>SUM(B34:B37)</f>
        <v>17.447416666000002</v>
      </c>
      <c r="C33" s="148">
        <f>SUM(C34:C37)</f>
        <v>12.234083333999999</v>
      </c>
      <c r="D33" s="149" t="str">
        <f t="shared" si="1"/>
        <v>GAS</v>
      </c>
      <c r="E33" s="148">
        <f>SUM(E34:E37)</f>
        <v>17.297454545000001</v>
      </c>
      <c r="F33" s="148">
        <f>SUM(F34:F37)</f>
        <v>12.414181817000001</v>
      </c>
      <c r="G33" s="149" t="str">
        <f t="shared" si="2"/>
        <v>GAS</v>
      </c>
      <c r="H33" s="148">
        <f>SUM(H34:H37)</f>
        <v>22.870333333999998</v>
      </c>
      <c r="I33" s="148">
        <f>SUM(I34:I37)</f>
        <v>19.021000000000001</v>
      </c>
      <c r="J33" s="149" t="str">
        <f>IF(H37*0.7&lt;I37,"GAS","ALC")</f>
        <v>GAS</v>
      </c>
      <c r="K33" s="148"/>
      <c r="L33" s="148"/>
      <c r="M33" s="149" t="str">
        <f t="shared" si="3"/>
        <v>ALC</v>
      </c>
      <c r="N33" s="148"/>
      <c r="O33" s="148"/>
      <c r="P33" s="149" t="str">
        <f t="shared" si="4"/>
        <v>ALC</v>
      </c>
    </row>
    <row r="34" spans="1:16" ht="25.5">
      <c r="A34" s="73" t="s">
        <v>11</v>
      </c>
      <c r="B34" s="336">
        <v>4.2885833330000001</v>
      </c>
      <c r="C34" s="336">
        <v>3.239416667</v>
      </c>
      <c r="D34" s="151" t="str">
        <f t="shared" si="1"/>
        <v>GAS</v>
      </c>
      <c r="E34" s="336">
        <v>4.2001818179999999</v>
      </c>
      <c r="F34" s="336">
        <v>3.2552727269999999</v>
      </c>
      <c r="G34" s="151" t="str">
        <f t="shared" si="2"/>
        <v>GAS</v>
      </c>
      <c r="H34" s="336">
        <v>5.5592499999999996</v>
      </c>
      <c r="I34" s="336">
        <v>5.0175000000000001</v>
      </c>
      <c r="J34" s="151" t="str">
        <f>IF(H34*0.7&lt;I34,"GAS","ALC")</f>
        <v>GAS</v>
      </c>
      <c r="K34" s="336"/>
      <c r="L34" s="336"/>
      <c r="M34" s="151" t="str">
        <f t="shared" si="3"/>
        <v>ALC</v>
      </c>
      <c r="N34" s="336"/>
      <c r="O34" s="336"/>
      <c r="P34" s="151" t="str">
        <f t="shared" si="4"/>
        <v>ALC</v>
      </c>
    </row>
    <row r="35" spans="1:16">
      <c r="A35" s="73" t="s">
        <v>20</v>
      </c>
      <c r="B35" s="336">
        <v>4.5223333329999997</v>
      </c>
      <c r="C35" s="336">
        <v>2.979333333</v>
      </c>
      <c r="D35" s="151" t="str">
        <f t="shared" si="1"/>
        <v>ALC</v>
      </c>
      <c r="E35" s="336">
        <v>4.4344545450000004</v>
      </c>
      <c r="F35" s="336">
        <v>3.012272727</v>
      </c>
      <c r="G35" s="151" t="str">
        <f t="shared" si="2"/>
        <v>ALC</v>
      </c>
      <c r="H35" s="336">
        <v>5.4769166670000002</v>
      </c>
      <c r="I35" s="336">
        <v>4.1394166669999999</v>
      </c>
      <c r="J35" s="151" t="str">
        <f>IF(H35*0.7&lt;I35,"GAS","ALC")</f>
        <v>GAS</v>
      </c>
      <c r="K35" s="336"/>
      <c r="L35" s="336"/>
      <c r="M35" s="151" t="str">
        <f t="shared" si="3"/>
        <v>ALC</v>
      </c>
      <c r="N35" s="336"/>
      <c r="O35" s="336"/>
      <c r="P35" s="151" t="str">
        <f t="shared" si="4"/>
        <v>ALC</v>
      </c>
    </row>
    <row r="36" spans="1:16">
      <c r="A36" s="73" t="s">
        <v>24</v>
      </c>
      <c r="B36" s="336">
        <v>4.4960000000000004</v>
      </c>
      <c r="C36" s="336">
        <v>2.607916667</v>
      </c>
      <c r="D36" s="151" t="str">
        <f t="shared" si="1"/>
        <v>ALC</v>
      </c>
      <c r="E36" s="336">
        <v>4.3416363640000002</v>
      </c>
      <c r="F36" s="336">
        <v>2.8402727269999999</v>
      </c>
      <c r="G36" s="151" t="str">
        <f t="shared" si="2"/>
        <v>ALC</v>
      </c>
      <c r="H36" s="336">
        <v>5.8182499999999999</v>
      </c>
      <c r="I36" s="336">
        <v>4.8638333329999996</v>
      </c>
      <c r="J36" s="151" t="str">
        <f>IF(H36*0.7&lt;I36,"GAS","ALC")</f>
        <v>GAS</v>
      </c>
      <c r="K36" s="336"/>
      <c r="L36" s="336"/>
      <c r="M36" s="151" t="str">
        <f t="shared" si="3"/>
        <v>ALC</v>
      </c>
      <c r="N36" s="336"/>
      <c r="O36" s="336"/>
      <c r="P36" s="151" t="str">
        <f t="shared" si="4"/>
        <v>ALC</v>
      </c>
    </row>
    <row r="37" spans="1:16" ht="25.5">
      <c r="A37" s="73" t="s">
        <v>25</v>
      </c>
      <c r="B37" s="336">
        <v>4.1405000000000003</v>
      </c>
      <c r="C37" s="336">
        <v>3.4074166670000001</v>
      </c>
      <c r="D37" s="151" t="str">
        <f t="shared" si="1"/>
        <v>GAS</v>
      </c>
      <c r="E37" s="336">
        <v>4.3211818180000003</v>
      </c>
      <c r="F37" s="336">
        <v>3.3063636359999999</v>
      </c>
      <c r="G37" s="151" t="str">
        <f t="shared" si="2"/>
        <v>GAS</v>
      </c>
      <c r="H37" s="336">
        <v>6.0159166669999999</v>
      </c>
      <c r="I37" s="336">
        <v>5.0002500000000003</v>
      </c>
      <c r="J37" s="151" t="str">
        <f>IF(H37*0.7&lt;I37,"GAS","ALC")</f>
        <v>GAS</v>
      </c>
      <c r="K37" s="336"/>
      <c r="L37" s="336"/>
      <c r="M37" s="151" t="str">
        <f t="shared" si="3"/>
        <v>ALC</v>
      </c>
      <c r="N37" s="336"/>
      <c r="O37" s="336"/>
      <c r="P37" s="151" t="str">
        <f t="shared" si="4"/>
        <v>ALC</v>
      </c>
    </row>
    <row r="38" spans="1:16" s="1" customForma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7"/>
      <c r="M38" s="8"/>
    </row>
    <row r="39" spans="1:16" s="1" customFormat="1">
      <c r="A39" s="6" t="s">
        <v>221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7"/>
      <c r="M39" s="8"/>
    </row>
    <row r="40" spans="1:16" s="1" customFormat="1">
      <c r="A40" s="6" t="s">
        <v>222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7"/>
      <c r="M40" s="8"/>
    </row>
    <row r="41" spans="1:16" s="1" customFormat="1">
      <c r="A41" s="6" t="s">
        <v>223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7"/>
      <c r="M41" s="8"/>
    </row>
    <row r="42" spans="1:16" s="1" customForma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</row>
    <row r="43" spans="1:16" s="1" customForma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</row>
    <row r="44" spans="1:16" s="1" customForma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</row>
    <row r="45" spans="1:16" s="1" customForma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</row>
    <row r="46" spans="1:16" s="1" customForma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</row>
    <row r="47" spans="1:16" s="1" customForma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</row>
    <row r="48" spans="1:16" s="1" customForma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</row>
    <row r="49" spans="1:13" s="1" customForma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</row>
    <row r="50" spans="1:13" s="1" customForma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</row>
    <row r="51" spans="1:13" s="1" customForma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</row>
    <row r="52" spans="1:13" s="1" customForma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</row>
    <row r="53" spans="1:13" s="1" customForma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</row>
    <row r="54" spans="1:13" s="1" customForma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</row>
    <row r="55" spans="1:13" s="1" customForma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</row>
    <row r="56" spans="1:13" s="1" customForma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</row>
    <row r="57" spans="1:13" s="1" customForma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</row>
    <row r="58" spans="1:13" s="1" customForma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</row>
    <row r="59" spans="1:13" s="1" customForma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</row>
    <row r="60" spans="1:13" s="1" customForma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</row>
    <row r="61" spans="1:13" s="1" customForma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</row>
    <row r="62" spans="1:13" s="1" customForma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</row>
    <row r="63" spans="1:13" s="1" customForma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</row>
    <row r="64" spans="1:13" s="1" customForma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</row>
    <row r="65" spans="1:13" s="1" customForma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</row>
    <row r="66" spans="1:13" s="1" customForma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</row>
    <row r="67" spans="1:13" s="1" customForma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</row>
    <row r="68" spans="1:13" s="1" customForma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</row>
    <row r="69" spans="1:13" s="1" customForma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</row>
    <row r="70" spans="1:13" s="1" customForma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</row>
    <row r="71" spans="1:13" s="1" customForma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</row>
    <row r="72" spans="1:13" s="1" customForma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</row>
    <row r="73" spans="1:13" s="1" customForma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</row>
    <row r="74" spans="1:13" s="1" customForma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</row>
    <row r="75" spans="1:13" s="1" customForma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</row>
    <row r="76" spans="1:13" s="1" customForma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</row>
    <row r="77" spans="1:13" s="1" customForma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</row>
    <row r="78" spans="1:13" s="1" customForma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</row>
    <row r="79" spans="1:13" s="1" customForma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</row>
    <row r="80" spans="1:13" s="1" customForma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</row>
    <row r="81" spans="1:13" s="1" customForma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</row>
    <row r="82" spans="1:13" s="1" customForma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</row>
    <row r="83" spans="1:13" s="1" customForma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</row>
    <row r="84" spans="1:13" s="1" customForma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8"/>
    </row>
    <row r="85" spans="1:13" s="1" customForma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8"/>
    </row>
    <row r="86" spans="1:13" s="1" customForma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8"/>
    </row>
    <row r="87" spans="1:13" s="1" customForma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8"/>
    </row>
    <row r="88" spans="1:13" s="1" customForma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8"/>
    </row>
    <row r="89" spans="1:13" s="1" customForma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8"/>
    </row>
    <row r="90" spans="1:13" s="1" customForma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8"/>
    </row>
    <row r="91" spans="1:13" s="1" customForma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8"/>
    </row>
    <row r="92" spans="1:13" s="1" customForma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8"/>
    </row>
    <row r="93" spans="1:13" s="1" customForma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8"/>
    </row>
    <row r="94" spans="1:13" s="1" customForma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  <row r="95" spans="1:13" s="1" customForma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8"/>
    </row>
    <row r="96" spans="1:13" s="1" customForma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8"/>
    </row>
    <row r="97" spans="1:13" s="1" customForma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8"/>
    </row>
    <row r="98" spans="1:13" s="1" customForma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8"/>
    </row>
    <row r="99" spans="1:13" s="1" customForma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8"/>
    </row>
    <row r="100" spans="1:13" s="1" customForma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8"/>
    </row>
    <row r="101" spans="1:13" s="1" customForma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8"/>
    </row>
    <row r="102" spans="1:13" s="1" customForma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8"/>
    </row>
    <row r="103" spans="1:13" s="1" customForma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8"/>
    </row>
    <row r="104" spans="1:13" s="1" customForma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8"/>
    </row>
    <row r="105" spans="1:13" s="1" customForma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  <row r="106" spans="1:13" s="1" customForma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8"/>
    </row>
    <row r="107" spans="1:13" s="1" customForma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8"/>
    </row>
    <row r="108" spans="1:13" s="1" customForma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8"/>
    </row>
    <row r="109" spans="1:13" s="1" customForma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8"/>
    </row>
    <row r="110" spans="1:13" s="1" customForma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8"/>
    </row>
    <row r="111" spans="1:13" s="1" customForma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8"/>
    </row>
    <row r="112" spans="1:13" s="1" customForma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8"/>
    </row>
    <row r="113" spans="1:13" s="1" customForma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8"/>
    </row>
    <row r="114" spans="1:13" s="1" customForma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8"/>
    </row>
    <row r="115" spans="1:13" s="1" customForma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8"/>
    </row>
    <row r="116" spans="1:13" s="1" customForma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8"/>
    </row>
    <row r="117" spans="1:13" s="1" customForma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8"/>
    </row>
    <row r="118" spans="1:13" s="1" customForma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8"/>
    </row>
    <row r="119" spans="1:13" s="1" customForma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8"/>
    </row>
    <row r="120" spans="1:13" s="1" customForma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8"/>
    </row>
    <row r="121" spans="1:13" s="1" customForma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8"/>
    </row>
    <row r="122" spans="1:13" s="1" customForma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8"/>
    </row>
    <row r="123" spans="1:13" s="1" customForma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8"/>
    </row>
    <row r="124" spans="1:13" s="1" customForma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8"/>
    </row>
    <row r="125" spans="1:13" s="1" customForma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8"/>
    </row>
    <row r="126" spans="1:13" s="1" customForma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8"/>
    </row>
    <row r="127" spans="1:13" s="1" customForma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8"/>
    </row>
    <row r="128" spans="1:13" s="1" customForma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8"/>
    </row>
    <row r="129" spans="1:13" s="1" customForma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8"/>
    </row>
    <row r="130" spans="1:13" s="1" customForma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8"/>
    </row>
    <row r="131" spans="1:13" s="1" customForma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8"/>
    </row>
    <row r="132" spans="1:13" s="1" customForma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8"/>
    </row>
    <row r="133" spans="1:13" s="1" customForma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8"/>
    </row>
    <row r="134" spans="1:13" s="1" customForma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8"/>
    </row>
    <row r="135" spans="1:13" s="1" customForma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8"/>
    </row>
    <row r="136" spans="1:13" s="1" customForma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8"/>
    </row>
    <row r="137" spans="1:13" s="1" customForma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8"/>
    </row>
    <row r="138" spans="1:13" s="1" customForma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8"/>
    </row>
    <row r="139" spans="1:13" s="1" customForma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8"/>
    </row>
    <row r="140" spans="1:13" s="1" customForma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8"/>
    </row>
    <row r="141" spans="1:13" s="1" customForma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8"/>
    </row>
    <row r="142" spans="1:13" s="1" customForma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8"/>
    </row>
    <row r="143" spans="1:13" s="1" customForma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8"/>
    </row>
    <row r="144" spans="1:13" s="1" customForma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8"/>
    </row>
    <row r="145" spans="1:13" s="1" customForma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8"/>
    </row>
    <row r="146" spans="1:13" s="1" customForma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8"/>
    </row>
    <row r="147" spans="1:13" s="1" customForma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8"/>
    </row>
    <row r="148" spans="1:13" s="1" customForma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8"/>
    </row>
    <row r="149" spans="1:13" s="1" customForma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8"/>
    </row>
    <row r="150" spans="1:13" s="1" customForma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  <row r="151" spans="1:13" s="1" customForma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8"/>
    </row>
    <row r="152" spans="1:13" s="1" customForma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8"/>
    </row>
    <row r="153" spans="1:13" s="1" customForma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8"/>
    </row>
    <row r="154" spans="1:13" s="1" customForma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8"/>
    </row>
    <row r="155" spans="1:13" s="1" customForma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8"/>
    </row>
    <row r="156" spans="1:13" s="1" customForma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8"/>
    </row>
    <row r="157" spans="1:13" s="1" customForma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8"/>
    </row>
    <row r="158" spans="1:13" s="1" customForma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8"/>
    </row>
    <row r="159" spans="1:13" s="1" customForma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8"/>
    </row>
    <row r="160" spans="1:13" s="1" customForma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</row>
    <row r="161" spans="1:13" s="1" customForma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8"/>
    </row>
    <row r="162" spans="1:13" s="1" customForma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8"/>
    </row>
    <row r="163" spans="1:13" s="1" customForma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8"/>
    </row>
    <row r="164" spans="1:13" s="1" customForma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8"/>
    </row>
    <row r="165" spans="1:13" s="1" customForma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8"/>
    </row>
    <row r="166" spans="1:13" s="1" customForma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8"/>
    </row>
    <row r="167" spans="1:13" s="1" customForma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8"/>
    </row>
    <row r="168" spans="1:13" s="1" customForma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8"/>
    </row>
    <row r="169" spans="1:13" s="1" customForma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8"/>
    </row>
    <row r="170" spans="1:13" s="1" customForma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8"/>
    </row>
    <row r="171" spans="1:13" s="1" customForma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8"/>
    </row>
    <row r="172" spans="1:13" s="1" customForma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8"/>
    </row>
    <row r="173" spans="1:13" s="1" customForma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8"/>
    </row>
    <row r="174" spans="1:13" s="1" customForma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8"/>
    </row>
    <row r="175" spans="1:13" s="1" customForma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8"/>
    </row>
    <row r="176" spans="1:13" s="1" customForma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8"/>
    </row>
    <row r="177" spans="1:13" s="1" customForma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8"/>
    </row>
    <row r="178" spans="1:13" s="1" customForma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8"/>
    </row>
    <row r="179" spans="1:13" s="1" customForma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8"/>
    </row>
    <row r="180" spans="1:13" s="1" customForma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8"/>
    </row>
    <row r="181" spans="1:13" s="1" customForma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8"/>
    </row>
    <row r="182" spans="1:13" s="1" customForma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8"/>
    </row>
    <row r="183" spans="1:13" s="1" customForma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8"/>
    </row>
    <row r="184" spans="1:13" s="1" customForma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8"/>
    </row>
    <row r="185" spans="1:13" s="1" customForma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8"/>
    </row>
    <row r="186" spans="1:13" s="1" customForma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8"/>
    </row>
    <row r="187" spans="1:13" s="1" customForma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8"/>
    </row>
    <row r="188" spans="1:13" s="1" customForma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8"/>
    </row>
    <row r="189" spans="1:13" s="1" customForma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8"/>
    </row>
    <row r="190" spans="1:13" s="1" customForma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8"/>
    </row>
    <row r="191" spans="1:13" s="1" customForma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8"/>
    </row>
    <row r="192" spans="1:13" s="1" customForma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8"/>
    </row>
  </sheetData>
  <mergeCells count="6">
    <mergeCell ref="A2:A4"/>
    <mergeCell ref="N2:P3"/>
    <mergeCell ref="K2:M3"/>
    <mergeCell ref="H2:J3"/>
    <mergeCell ref="E2:G3"/>
    <mergeCell ref="B2:D3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A94A3ECC-3867-4C58-8C78-700D5D605FAA}">
            <xm:f>NOT(ISERROR(SEARCH($R$5,B5)))</xm:f>
            <xm:f>$R$5</xm:f>
            <x14:dxf>
              <font>
                <color rgb="FF92D050"/>
              </font>
            </x14:dxf>
          </x14:cfRule>
          <x14:cfRule type="containsText" priority="2" operator="containsText" id="{1D0BC81A-B7A5-4C9C-BBE2-B99BC3A174FA}">
            <xm:f>NOT(ISERROR(SEARCH($R$6,B5)))</xm:f>
            <xm:f>$R$6</xm:f>
            <x14:dxf>
              <font>
                <color rgb="FFFF0000"/>
              </font>
            </x14:dxf>
          </x14:cfRule>
          <xm:sqref>B5:P37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</sheetPr>
  <dimension ref="A2:U36"/>
  <sheetViews>
    <sheetView showGridLines="0" workbookViewId="0">
      <pane xSplit="1" topLeftCell="B1" activePane="topRight" state="frozen"/>
      <selection pane="topRight" activeCell="G4" sqref="G4"/>
      <selection activeCell="B5" sqref="B5"/>
    </sheetView>
  </sheetViews>
  <sheetFormatPr defaultColWidth="8.85546875" defaultRowHeight="15"/>
  <cols>
    <col min="1" max="1" width="20.42578125" customWidth="1"/>
    <col min="2" max="5" width="13.85546875" bestFit="1" customWidth="1"/>
    <col min="6" max="6" width="13.85546875" customWidth="1"/>
    <col min="7" max="10" width="13.85546875" bestFit="1" customWidth="1"/>
    <col min="11" max="11" width="13.85546875" customWidth="1"/>
    <col min="12" max="15" width="13.85546875" bestFit="1" customWidth="1"/>
    <col min="16" max="16" width="13.85546875" customWidth="1"/>
    <col min="17" max="20" width="17.5703125" bestFit="1" customWidth="1"/>
    <col min="21" max="21" width="12.7109375" bestFit="1" customWidth="1"/>
  </cols>
  <sheetData>
    <row r="2" spans="1:21" ht="21.75" customHeight="1">
      <c r="A2" s="360" t="s">
        <v>224</v>
      </c>
      <c r="B2" s="443" t="s">
        <v>225</v>
      </c>
      <c r="C2" s="444"/>
      <c r="D2" s="444"/>
      <c r="E2" s="444"/>
      <c r="F2" s="445"/>
      <c r="G2" s="443" t="s">
        <v>226</v>
      </c>
      <c r="H2" s="444"/>
      <c r="I2" s="444"/>
      <c r="J2" s="444"/>
      <c r="K2" s="445"/>
      <c r="L2" s="443" t="s">
        <v>227</v>
      </c>
      <c r="M2" s="444"/>
      <c r="N2" s="444"/>
      <c r="O2" s="444"/>
      <c r="P2" s="445"/>
      <c r="Q2" s="443" t="s">
        <v>228</v>
      </c>
      <c r="R2" s="444"/>
      <c r="S2" s="444"/>
      <c r="T2" s="444"/>
      <c r="U2" s="445"/>
    </row>
    <row r="3" spans="1:21" ht="21" customHeight="1">
      <c r="A3" s="361"/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  <c r="G3" s="180">
        <f>ONSV_2019!$A$1</f>
        <v>2019</v>
      </c>
      <c r="H3" s="180">
        <f>ONSV_2020!$A$1</f>
        <v>2020</v>
      </c>
      <c r="I3" s="180">
        <f>ONSV_2021!$A$1</f>
        <v>2021</v>
      </c>
      <c r="J3" s="180">
        <f>ONSV_2022!$A$1</f>
        <v>2022</v>
      </c>
      <c r="K3" s="180">
        <f>ONSV_2023!$A$1</f>
        <v>2023</v>
      </c>
      <c r="L3" s="180">
        <f>ONSV_2019!$A$1</f>
        <v>2019</v>
      </c>
      <c r="M3" s="180">
        <f>ONSV_2020!$A$1</f>
        <v>2020</v>
      </c>
      <c r="N3" s="180">
        <f>ONSV_2021!$A$1</f>
        <v>2021</v>
      </c>
      <c r="O3" s="180">
        <f>ONSV_2022!$A$1</f>
        <v>2022</v>
      </c>
      <c r="P3" s="180">
        <f>ONSV_2023!$A$1</f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</row>
    <row r="4" spans="1:21">
      <c r="A4" s="192" t="s">
        <v>37</v>
      </c>
      <c r="B4" s="217">
        <f>B5+B13+B23+B28+B32</f>
        <v>38165036770</v>
      </c>
      <c r="C4" s="177">
        <f t="shared" ref="C4:P4" si="0">C5+C13+C23+C28+C32</f>
        <v>35823614166</v>
      </c>
      <c r="D4" s="177">
        <f t="shared" si="0"/>
        <v>39317347138</v>
      </c>
      <c r="E4" s="177">
        <f t="shared" si="0"/>
        <v>43039272094</v>
      </c>
      <c r="F4" s="218">
        <f t="shared" si="0"/>
        <v>0</v>
      </c>
      <c r="G4" s="217">
        <f>G5+G13+G23+G28+G32</f>
        <v>23264000000</v>
      </c>
      <c r="H4" s="177">
        <f t="shared" si="0"/>
        <v>19852000000</v>
      </c>
      <c r="I4" s="177">
        <f t="shared" si="0"/>
        <v>17558000000</v>
      </c>
      <c r="J4" s="177" t="e">
        <f t="shared" si="0"/>
        <v>#DIV/0!</v>
      </c>
      <c r="K4" s="218" t="e">
        <f t="shared" si="0"/>
        <v>#DIV/0!</v>
      </c>
      <c r="L4" s="217">
        <f>L5+L13+L23+L28+L32</f>
        <v>45734301785.146469</v>
      </c>
      <c r="M4" s="177">
        <f t="shared" si="0"/>
        <v>45720980830.213829</v>
      </c>
      <c r="N4" s="177">
        <f t="shared" si="0"/>
        <v>49853476702.776482</v>
      </c>
      <c r="O4" s="177">
        <f>O5+O13+O23+O28+O32</f>
        <v>0</v>
      </c>
      <c r="P4" s="218" t="e">
        <f t="shared" si="0"/>
        <v>#DIV/0!</v>
      </c>
      <c r="Q4" s="217">
        <f>GNV!B4</f>
        <v>2478949232.3743629</v>
      </c>
      <c r="R4" s="177">
        <f>GNV!C4</f>
        <v>2521396607.8395939</v>
      </c>
      <c r="S4" s="177">
        <f>GNV!D4</f>
        <v>2560466450.2032905</v>
      </c>
      <c r="T4" s="177">
        <f>GNV!E4</f>
        <v>2619319298.4251156</v>
      </c>
      <c r="U4" s="218">
        <f>GNV!F4</f>
        <v>0</v>
      </c>
    </row>
    <row r="5" spans="1:21">
      <c r="A5" s="192" t="s">
        <v>47</v>
      </c>
      <c r="B5" s="238">
        <f>SUM(B6:B12)</f>
        <v>3091526193</v>
      </c>
      <c r="C5" s="170">
        <f t="shared" ref="C5:P5" si="1">SUM(C6:C12)</f>
        <v>3084105176</v>
      </c>
      <c r="D5" s="170">
        <f t="shared" si="1"/>
        <v>3158691600</v>
      </c>
      <c r="E5" s="170">
        <f t="shared" si="1"/>
        <v>3333994432</v>
      </c>
      <c r="F5" s="218">
        <f t="shared" si="1"/>
        <v>0</v>
      </c>
      <c r="G5" s="217">
        <f>SUM(G6:G12)</f>
        <v>226546270.69821548</v>
      </c>
      <c r="H5" s="177">
        <f t="shared" si="1"/>
        <v>222594282.38905054</v>
      </c>
      <c r="I5" s="177">
        <f t="shared" si="1"/>
        <v>240318686.70833433</v>
      </c>
      <c r="J5" s="177" t="e">
        <f t="shared" si="1"/>
        <v>#DIV/0!</v>
      </c>
      <c r="K5" s="218" t="e">
        <f t="shared" si="1"/>
        <v>#DIV/0!</v>
      </c>
      <c r="L5" s="217">
        <f t="shared" si="1"/>
        <v>5177102792.4436874</v>
      </c>
      <c r="M5" s="177">
        <f t="shared" si="1"/>
        <v>5337488934.656394</v>
      </c>
      <c r="N5" s="177">
        <f t="shared" si="1"/>
        <v>5795947726.9548731</v>
      </c>
      <c r="O5" s="177">
        <f>SUM(O6:O12)</f>
        <v>0</v>
      </c>
      <c r="P5" s="218" t="e">
        <f t="shared" si="1"/>
        <v>#DIV/0!</v>
      </c>
      <c r="Q5" s="217">
        <f>GNV!B5</f>
        <v>3120332.977169286</v>
      </c>
      <c r="R5" s="177">
        <f>GNV!C5</f>
        <v>3381131.3403294608</v>
      </c>
      <c r="S5" s="177">
        <f>GNV!D5</f>
        <v>3382216.7286631996</v>
      </c>
      <c r="T5" s="177">
        <f>GNV!E5</f>
        <v>3665311.7513560103</v>
      </c>
      <c r="U5" s="218" t="e">
        <f>GNV!F5</f>
        <v>#DIV/0!</v>
      </c>
    </row>
    <row r="6" spans="1:21">
      <c r="A6" s="185" t="s">
        <v>48</v>
      </c>
      <c r="B6" s="239">
        <f>COMB!B6*CORR!B6</f>
        <v>138001402</v>
      </c>
      <c r="C6" s="171">
        <f>COMB!C6*CORR!C6</f>
        <v>136417723</v>
      </c>
      <c r="D6" s="171">
        <f>COMB!D6*CORR!D6</f>
        <v>138568100</v>
      </c>
      <c r="E6" s="171">
        <f>COMB!E6*CORR!E6</f>
        <v>149349850</v>
      </c>
      <c r="F6" s="241">
        <f>COMB!F6*CORR!F6</f>
        <v>0</v>
      </c>
      <c r="G6" s="242">
        <f>COMB!G6*CORR!G6*CORR!L6</f>
        <v>8155400.8019515984</v>
      </c>
      <c r="H6" s="82">
        <f>COMB!H6*CORR!H6*CORR!M6</f>
        <v>6743586.601746235</v>
      </c>
      <c r="I6" s="82">
        <f>COMB!I6*CORR!I6*CORR!N6</f>
        <v>7288640.9573086724</v>
      </c>
      <c r="J6" s="82" t="e">
        <f>COMB!J6*CORR!J6*CORR!O6</f>
        <v>#DIV/0!</v>
      </c>
      <c r="K6" s="241" t="e">
        <f>COMB!K6*CORR!K6*CORR!P6</f>
        <v>#DIV/0!</v>
      </c>
      <c r="L6" s="242">
        <f>((COMB!L6*CORR!Q6*CORR!V6*CORR!AA6*CORR!AF6*CORR!AK6*CORR!AP6*CORR!AU6*CORR!AZ6*CORR!BE6))</f>
        <v>137318571.94680455</v>
      </c>
      <c r="M6" s="82">
        <f>((COMB!M6*CORR!R6*CORR!W6*CORR!AB6*CORR!AG6*CORR!AL6*CORR!AQ6*CORR!AV6*CORR!BA6*CORR!BF6))</f>
        <v>142270093.97773322</v>
      </c>
      <c r="N6" s="82">
        <f>((COMB!N6*CORR!S6*CORR!X6*CORR!AC6*CORR!AH6*CORR!AM6*CORR!AR6*CORR!AW6*CORR!BB6*CORR!BG6))</f>
        <v>138543865.76530904</v>
      </c>
      <c r="O6" s="82">
        <f>((COMB!O6*CORR!T6*CORR!Y6*CORR!AD6*CORR!AI6*CORR!AN6*CORR!AS6*CORR!AX6*CORR!BC6*CORR!BH6))</f>
        <v>0</v>
      </c>
      <c r="P6" s="241" t="e">
        <f>((COMB!P6*CORR!U6*CORR!Z6*CORR!AE6*CORR!AJ6*CORR!AO6*CORR!AT6*CORR!AY6*CORR!BD6*CORR!BI6)*0.7)*0.5</f>
        <v>#DIV/0!</v>
      </c>
      <c r="Q6" s="242">
        <f>GNV!B6</f>
        <v>15048.109431749916</v>
      </c>
      <c r="R6" s="82">
        <f>GNV!C6</f>
        <v>16785.014410571323</v>
      </c>
      <c r="S6" s="82">
        <f>GNV!D6</f>
        <v>22596.042523714055</v>
      </c>
      <c r="T6" s="82">
        <f>GNV!E6</f>
        <v>20933.246336273107</v>
      </c>
      <c r="U6" s="241" t="e">
        <f>GNV!F6</f>
        <v>#DIV/0!</v>
      </c>
    </row>
    <row r="7" spans="1:21">
      <c r="A7" s="185" t="s">
        <v>49</v>
      </c>
      <c r="B7" s="239">
        <f>COMB!B7*CORR!B7</f>
        <v>170073113</v>
      </c>
      <c r="C7" s="171">
        <f>COMB!C7*CORR!C7</f>
        <v>173347571</v>
      </c>
      <c r="D7" s="171">
        <f>COMB!D7*CORR!D7</f>
        <v>190356677</v>
      </c>
      <c r="E7" s="171">
        <f>COMB!E7*CORR!E7</f>
        <v>195870694</v>
      </c>
      <c r="F7" s="241">
        <f>COMB!F7*CORR!F7</f>
        <v>0</v>
      </c>
      <c r="G7" s="242">
        <f>COMB!G7*CORR!G7*CORR!L7</f>
        <v>889679.88109857868</v>
      </c>
      <c r="H7" s="82">
        <f>COMB!H7*CORR!H7*CORR!M7</f>
        <v>394479.73425349599</v>
      </c>
      <c r="I7" s="82">
        <f>COMB!I7*CORR!I7*CORR!N7</f>
        <v>337563.50641642237</v>
      </c>
      <c r="J7" s="82" t="e">
        <f>COMB!J7*CORR!J7*CORR!O7</f>
        <v>#DIV/0!</v>
      </c>
      <c r="K7" s="241" t="e">
        <f>COMB!K7*CORR!K7*CORR!P7</f>
        <v>#DIV/0!</v>
      </c>
      <c r="L7" s="242">
        <f>((COMB!L7*CORR!Q7*CORR!V7*CORR!AA7*CORR!AF7*CORR!AK7*CORR!AP7*CORR!AU7*CORR!AZ7*CORR!BE7))</f>
        <v>98173368.517482862</v>
      </c>
      <c r="M7" s="82">
        <f>((COMB!M7*CORR!R7*CORR!W7*CORR!AB7*CORR!AG7*CORR!AL7*CORR!AQ7*CORR!AV7*CORR!BA7*CORR!BF7))</f>
        <v>107907590.17789835</v>
      </c>
      <c r="N7" s="82">
        <f>((COMB!N7*CORR!S7*CORR!X7*CORR!AC7*CORR!AH7*CORR!AM7*CORR!AR7*CORR!AW7*CORR!BB7*CORR!BG7))</f>
        <v>105147205.56226575</v>
      </c>
      <c r="O7" s="82">
        <f>((COMB!O7*CORR!T7*CORR!Y7*CORR!AD7*CORR!AI7*CORR!AN7*CORR!AS7*CORR!AX7*CORR!BC7*CORR!BH7))</f>
        <v>0</v>
      </c>
      <c r="P7" s="241" t="e">
        <f>((COMB!P7*CORR!U7*CORR!Z7*CORR!AE7*CORR!AJ7*CORR!AO7*CORR!AT7*CORR!AY7*CORR!BD7*CORR!BI7)*0.7)*0.5</f>
        <v>#DIV/0!</v>
      </c>
      <c r="Q7" s="242">
        <f>GNV!B7</f>
        <v>17197.839350571332</v>
      </c>
      <c r="R7" s="82">
        <f>GNV!C7</f>
        <v>18883.14121189274</v>
      </c>
      <c r="S7" s="82">
        <f>GNV!D7</f>
        <v>18487.671155766046</v>
      </c>
      <c r="T7" s="82">
        <f>GNV!E7</f>
        <v>17942.782573948378</v>
      </c>
      <c r="U7" s="241" t="e">
        <f>GNV!F7</f>
        <v>#DIV/0!</v>
      </c>
    </row>
    <row r="8" spans="1:21">
      <c r="A8" s="185" t="s">
        <v>16</v>
      </c>
      <c r="B8" s="239">
        <f>COMB!B8*CORR!B8</f>
        <v>647740531</v>
      </c>
      <c r="C8" s="171">
        <f>COMB!C8*CORR!C8</f>
        <v>625946677</v>
      </c>
      <c r="D8" s="171">
        <f>COMB!D8*CORR!D8</f>
        <v>608234641</v>
      </c>
      <c r="E8" s="171">
        <f>COMB!E8*CORR!E8</f>
        <v>643995487</v>
      </c>
      <c r="F8" s="241">
        <f>COMB!F8*CORR!F8</f>
        <v>0</v>
      </c>
      <c r="G8" s="242">
        <f>COMB!G8*CORR!G8*CORR!L8</f>
        <v>105303492.17980658</v>
      </c>
      <c r="H8" s="82">
        <f>COMB!H8*CORR!H8*CORR!M8</f>
        <v>116378328.29370867</v>
      </c>
      <c r="I8" s="82">
        <f>COMB!I8*CORR!I8*CORR!N8</f>
        <v>136782389.92284068</v>
      </c>
      <c r="J8" s="82" t="e">
        <f>COMB!J8*CORR!J8*CORR!O8</f>
        <v>#DIV/0!</v>
      </c>
      <c r="K8" s="241" t="e">
        <f>COMB!K8*CORR!K8*CORR!P8</f>
        <v>#DIV/0!</v>
      </c>
      <c r="L8" s="242">
        <f>((COMB!L8*CORR!Q8*CORR!V8*CORR!AA8*CORR!AF8*CORR!AK8*CORR!AP8*CORR!AU8*CORR!AZ8*CORR!BE8))</f>
        <v>790549357.31216621</v>
      </c>
      <c r="M8" s="82">
        <f>((COMB!M8*CORR!R8*CORR!W8*CORR!AB8*CORR!AG8*CORR!AL8*CORR!AQ8*CORR!AV8*CORR!BA8*CORR!BF8))</f>
        <v>581653257.31832123</v>
      </c>
      <c r="N8" s="82">
        <f>((COMB!N8*CORR!S8*CORR!X8*CORR!AC8*CORR!AH8*CORR!AM8*CORR!AR8*CORR!AW8*CORR!BB8*CORR!BG8))</f>
        <v>735195341.74646056</v>
      </c>
      <c r="O8" s="82">
        <f>((COMB!O8*CORR!T8*CORR!Y8*CORR!AD8*CORR!AI8*CORR!AN8*CORR!AS8*CORR!AX8*CORR!BC8*CORR!BH8))</f>
        <v>0</v>
      </c>
      <c r="P8" s="241" t="e">
        <f>((COMB!P8*CORR!U8*CORR!Z8*CORR!AE8*CORR!AJ8*CORR!AO8*CORR!AT8*CORR!AY8*CORR!BD8*CORR!BI8)*0.7)*0.5</f>
        <v>#DIV/0!</v>
      </c>
      <c r="Q8" s="242">
        <f>GNV!B8</f>
        <v>2228195.0608583982</v>
      </c>
      <c r="R8" s="82">
        <f>GNV!C8</f>
        <v>2452710.2307447349</v>
      </c>
      <c r="S8" s="82">
        <f>GNV!D8</f>
        <v>2382855.3934098459</v>
      </c>
      <c r="T8" s="82">
        <f>GNV!E8</f>
        <v>2619646.2557964632</v>
      </c>
      <c r="U8" s="241" t="e">
        <f>GNV!F8</f>
        <v>#DIV/0!</v>
      </c>
    </row>
    <row r="9" spans="1:21">
      <c r="A9" s="185" t="s">
        <v>50</v>
      </c>
      <c r="B9" s="239">
        <f>COMB!B9*CORR!B9</f>
        <v>1176565934</v>
      </c>
      <c r="C9" s="171">
        <f>COMB!C9*CORR!C9</f>
        <v>1208775156</v>
      </c>
      <c r="D9" s="171">
        <f>COMB!D9*CORR!D9</f>
        <v>1244976241</v>
      </c>
      <c r="E9" s="171">
        <f>COMB!E9*CORR!E9</f>
        <v>1301558190</v>
      </c>
      <c r="F9" s="241">
        <f>COMB!F9*CORR!F9</f>
        <v>0</v>
      </c>
      <c r="G9" s="242">
        <f>COMB!G9*CORR!G9*CORR!L9</f>
        <v>60242025.094382219</v>
      </c>
      <c r="H9" s="82">
        <f>COMB!H9*CORR!H9*CORR!M9</f>
        <v>45445295.187591463</v>
      </c>
      <c r="I9" s="82">
        <f>COMB!I9*CORR!I9*CORR!N9</f>
        <v>47283998.694378421</v>
      </c>
      <c r="J9" s="82" t="e">
        <f>COMB!J9*CORR!J9*CORR!O9</f>
        <v>#DIV/0!</v>
      </c>
      <c r="K9" s="241" t="e">
        <f>COMB!K9*CORR!K9*CORR!P9</f>
        <v>#DIV/0!</v>
      </c>
      <c r="L9" s="242">
        <f>((COMB!L9*CORR!Q9*CORR!V9*CORR!AA9*CORR!AF9*CORR!AK9*CORR!AP9*CORR!AU9*CORR!AZ9*CORR!BE9))</f>
        <v>2133145140.9374709</v>
      </c>
      <c r="M9" s="82">
        <f>((COMB!M9*CORR!R9*CORR!W9*CORR!AB9*CORR!AG9*CORR!AL9*CORR!AQ9*CORR!AV9*CORR!BA9*CORR!BF9))</f>
        <v>2306268562.3097668</v>
      </c>
      <c r="N9" s="82">
        <f>((COMB!N9*CORR!S9*CORR!X9*CORR!AC9*CORR!AH9*CORR!AM9*CORR!AR9*CORR!AW9*CORR!BB9*CORR!BG9))</f>
        <v>2432175086.6205282</v>
      </c>
      <c r="O9" s="82">
        <f>((COMB!O9*CORR!T9*CORR!Y9*CORR!AD9*CORR!AI9*CORR!AN9*CORR!AS9*CORR!AX9*CORR!BC9*CORR!BH9))</f>
        <v>0</v>
      </c>
      <c r="P9" s="241" t="e">
        <f>((COMB!P9*CORR!U9*CORR!Z9*CORR!AE9*CORR!AJ9*CORR!AO9*CORR!AT9*CORR!AY9*CORR!BD9*CORR!BI9)*0.7)*0.5</f>
        <v>#DIV/0!</v>
      </c>
      <c r="Q9" s="242">
        <f>GNV!B9</f>
        <v>420272.19912958692</v>
      </c>
      <c r="R9" s="82">
        <f>GNV!C9</f>
        <v>435361.31127419375</v>
      </c>
      <c r="S9" s="82">
        <f>GNV!D9</f>
        <v>464245.96457812522</v>
      </c>
      <c r="T9" s="82">
        <f>GNV!E9</f>
        <v>487445.59325893089</v>
      </c>
      <c r="U9" s="241" t="e">
        <f>GNV!F9</f>
        <v>#DIV/0!</v>
      </c>
    </row>
    <row r="10" spans="1:21">
      <c r="A10" s="185" t="s">
        <v>51</v>
      </c>
      <c r="B10" s="239">
        <f>COMB!B10*CORR!B10</f>
        <v>440066883</v>
      </c>
      <c r="C10" s="171">
        <f>COMB!C10*CORR!C10</f>
        <v>430076781</v>
      </c>
      <c r="D10" s="171">
        <f>COMB!D10*CORR!D10</f>
        <v>439880443</v>
      </c>
      <c r="E10" s="171">
        <f>COMB!E10*CORR!E10</f>
        <v>461219105</v>
      </c>
      <c r="F10" s="241">
        <f>COMB!F10*CORR!F10</f>
        <v>0</v>
      </c>
      <c r="G10" s="242">
        <f>COMB!G10*CORR!G10*CORR!L10</f>
        <v>15963218.980950372</v>
      </c>
      <c r="H10" s="82">
        <f>COMB!H10*CORR!H10*CORR!M10</f>
        <v>12622656.7046024</v>
      </c>
      <c r="I10" s="82">
        <f>COMB!I10*CORR!I10*CORR!N10</f>
        <v>13140517.248079615</v>
      </c>
      <c r="J10" s="82" t="e">
        <f>COMB!J10*CORR!J10*CORR!O10</f>
        <v>#DIV/0!</v>
      </c>
      <c r="K10" s="241" t="e">
        <f>COMB!K10*CORR!K10*CORR!P10</f>
        <v>#DIV/0!</v>
      </c>
      <c r="L10" s="242">
        <f>((COMB!L10*CORR!Q10*CORR!V10*CORR!AA10*CORR!AF10*CORR!AK10*CORR!AP10*CORR!AU10*CORR!AZ10*CORR!BE10))</f>
        <v>790000218.4501729</v>
      </c>
      <c r="M10" s="82">
        <f>((COMB!M10*CORR!R10*CORR!W10*CORR!AB10*CORR!AG10*CORR!AL10*CORR!AQ10*CORR!AV10*CORR!BA10*CORR!BF10))</f>
        <v>825588925.17093015</v>
      </c>
      <c r="N10" s="82">
        <f>((COMB!N10*CORR!S10*CORR!X10*CORR!AC10*CORR!AH10*CORR!AM10*CORR!AR10*CORR!AW10*CORR!BB10*CORR!BG10))</f>
        <v>944100909.15376234</v>
      </c>
      <c r="O10" s="82">
        <f>((COMB!O10*CORR!T10*CORR!Y10*CORR!AD10*CORR!AI10*CORR!AN10*CORR!AS10*CORR!AX10*CORR!BC10*CORR!BH10))</f>
        <v>0</v>
      </c>
      <c r="P10" s="241" t="e">
        <f>((COMB!P10*CORR!U10*CORR!Z10*CORR!AE10*CORR!AJ10*CORR!AO10*CORR!AT10*CORR!AY10*CORR!BD10*CORR!BI10)*0.7)*0.5</f>
        <v>#DIV/0!</v>
      </c>
      <c r="Q10" s="242">
        <f>GNV!B10</f>
        <v>93513.251468731629</v>
      </c>
      <c r="R10" s="82">
        <f>GNV!C10</f>
        <v>90219.452456820858</v>
      </c>
      <c r="S10" s="82">
        <f>GNV!D10</f>
        <v>98600.912830752248</v>
      </c>
      <c r="T10" s="82">
        <f>GNV!E10</f>
        <v>99682.12541082433</v>
      </c>
      <c r="U10" s="241" t="e">
        <f>GNV!F10</f>
        <v>#DIV/0!</v>
      </c>
    </row>
    <row r="11" spans="1:21">
      <c r="A11" s="185" t="s">
        <v>17</v>
      </c>
      <c r="B11" s="239">
        <f>COMB!B11*CORR!B11</f>
        <v>153676130</v>
      </c>
      <c r="C11" s="171">
        <f>COMB!C11*CORR!C11</f>
        <v>156555173</v>
      </c>
      <c r="D11" s="171">
        <f>COMB!D11*CORR!D11</f>
        <v>167861997</v>
      </c>
      <c r="E11" s="171">
        <f>COMB!E11*CORR!E11</f>
        <v>185867560</v>
      </c>
      <c r="F11" s="241">
        <f>COMB!F11*CORR!F11</f>
        <v>0</v>
      </c>
      <c r="G11" s="242">
        <f>COMB!G11*CORR!G11*CORR!L11</f>
        <v>1716314.7099545156</v>
      </c>
      <c r="H11" s="82">
        <f>COMB!H11*CORR!H11*CORR!M11</f>
        <v>1603793.2202301931</v>
      </c>
      <c r="I11" s="82">
        <f>COMB!I11*CORR!I11*CORR!N11</f>
        <v>2681163.7973139398</v>
      </c>
      <c r="J11" s="82" t="e">
        <f>COMB!J11*CORR!J11*CORR!O11</f>
        <v>#DIV/0!</v>
      </c>
      <c r="K11" s="241" t="e">
        <f>COMB!K11*CORR!K11*CORR!P11</f>
        <v>#DIV/0!</v>
      </c>
      <c r="L11" s="242">
        <f>((COMB!L11*CORR!Q11*CORR!V11*CORR!AA11*CORR!AF11*CORR!AK11*CORR!AP11*CORR!AU11*CORR!AZ11*CORR!BE11))</f>
        <v>364905553.77714235</v>
      </c>
      <c r="M11" s="82">
        <f>((COMB!M11*CORR!R11*CORR!W11*CORR!AB11*CORR!AG11*CORR!AL11*CORR!AQ11*CORR!AV11*CORR!BA11*CORR!BF11))</f>
        <v>416473961.55536747</v>
      </c>
      <c r="N11" s="82">
        <f>((COMB!N11*CORR!S11*CORR!X11*CORR!AC11*CORR!AH11*CORR!AM11*CORR!AR11*CORR!AW11*CORR!BB11*CORR!BG11))</f>
        <v>417774382.42555648</v>
      </c>
      <c r="O11" s="82">
        <f>((COMB!O11*CORR!T11*CORR!Y11*CORR!AD11*CORR!AI11*CORR!AN11*CORR!AS11*CORR!AX11*CORR!BC11*CORR!BH11))</f>
        <v>0</v>
      </c>
      <c r="P11" s="241" t="e">
        <f>((COMB!P11*CORR!U11*CORR!Z11*CORR!AE11*CORR!AJ11*CORR!AO11*CORR!AT11*CORR!AY11*CORR!BD11*CORR!BI11)*0.7)*0.5</f>
        <v>#DIV/0!</v>
      </c>
      <c r="Q11" s="242">
        <f>GNV!B11</f>
        <v>52668.383011124708</v>
      </c>
      <c r="R11" s="82">
        <f>GNV!C11</f>
        <v>56649.42363567822</v>
      </c>
      <c r="S11" s="82">
        <f>GNV!D11</f>
        <v>62652.663361207153</v>
      </c>
      <c r="T11" s="82">
        <f>GNV!E11</f>
        <v>69777.487787577018</v>
      </c>
      <c r="U11" s="241" t="e">
        <f>GNV!F11</f>
        <v>#DIV/0!</v>
      </c>
    </row>
    <row r="12" spans="1:21">
      <c r="A12" s="185" t="s">
        <v>29</v>
      </c>
      <c r="B12" s="239">
        <f>COMB!B12*CORR!B12</f>
        <v>365402200</v>
      </c>
      <c r="C12" s="171">
        <f>COMB!C12*CORR!C12</f>
        <v>352986095</v>
      </c>
      <c r="D12" s="171">
        <f>COMB!D12*CORR!D12</f>
        <v>368813501</v>
      </c>
      <c r="E12" s="171">
        <f>COMB!E12*CORR!E12</f>
        <v>396133546</v>
      </c>
      <c r="F12" s="241">
        <f>COMB!F12*CORR!F12</f>
        <v>0</v>
      </c>
      <c r="G12" s="242">
        <f>COMB!G12*CORR!G12*CORR!L12</f>
        <v>34276139.050071612</v>
      </c>
      <c r="H12" s="82">
        <f>COMB!H12*CORR!H12*CORR!M12</f>
        <v>39406142.646918111</v>
      </c>
      <c r="I12" s="82">
        <f>COMB!I12*CORR!I12*CORR!N12</f>
        <v>32804412.581996605</v>
      </c>
      <c r="J12" s="82" t="e">
        <f>COMB!J12*CORR!J12*CORR!O12</f>
        <v>#DIV/0!</v>
      </c>
      <c r="K12" s="241" t="e">
        <f>COMB!K12*CORR!K12*CORR!P12</f>
        <v>#DIV/0!</v>
      </c>
      <c r="L12" s="242">
        <f>((COMB!L12*CORR!Q12*CORR!V12*CORR!AA12*CORR!AF12*CORR!AK12*CORR!AP12*CORR!AU12*CORR!AZ12*CORR!BE12))</f>
        <v>863010581.50244808</v>
      </c>
      <c r="M12" s="82">
        <f>((COMB!M12*CORR!R12*CORR!W12*CORR!AB12*CORR!AG12*CORR!AL12*CORR!AQ12*CORR!AV12*CORR!BA12*CORR!BF12))</f>
        <v>957326544.14637673</v>
      </c>
      <c r="N12" s="82">
        <f>((COMB!N12*CORR!S12*CORR!X12*CORR!AC12*CORR!AH12*CORR!AM12*CORR!AR12*CORR!AW12*CORR!BB12*CORR!BG12))</f>
        <v>1023010935.6809915</v>
      </c>
      <c r="O12" s="82">
        <f>((COMB!O12*CORR!T12*CORR!Y12*CORR!AD12*CORR!AI12*CORR!AN12*CORR!AS12*CORR!AX12*CORR!BC12*CORR!BH12))</f>
        <v>0</v>
      </c>
      <c r="P12" s="241" t="e">
        <f>((COMB!P12*CORR!U12*CORR!Z12*CORR!AE12*CORR!AJ12*CORR!AO12*CORR!AT12*CORR!AY12*CORR!BD12*CORR!BI12)*0.7)*0.5</f>
        <v>#DIV/0!</v>
      </c>
      <c r="Q12" s="242">
        <f>GNV!B12</f>
        <v>293438.13391912339</v>
      </c>
      <c r="R12" s="82">
        <f>GNV!C12</f>
        <v>310522.7665955695</v>
      </c>
      <c r="S12" s="82">
        <f>GNV!D12</f>
        <v>332778.08080378885</v>
      </c>
      <c r="T12" s="82">
        <f>GNV!E12</f>
        <v>349884.26019199338</v>
      </c>
      <c r="U12" s="241" t="e">
        <f>GNV!F12</f>
        <v>#DIV/0!</v>
      </c>
    </row>
    <row r="13" spans="1:21">
      <c r="A13" s="192" t="s">
        <v>52</v>
      </c>
      <c r="B13" s="238">
        <f>SUM(B14:B22)</f>
        <v>8397840747</v>
      </c>
      <c r="C13" s="170">
        <f t="shared" ref="C13:P13" si="2">SUM(C14:C22)</f>
        <v>7979654842</v>
      </c>
      <c r="D13" s="170">
        <f t="shared" si="2"/>
        <v>8269216455</v>
      </c>
      <c r="E13" s="170">
        <f t="shared" si="2"/>
        <v>8655215090</v>
      </c>
      <c r="F13" s="218">
        <f t="shared" si="2"/>
        <v>0</v>
      </c>
      <c r="G13" s="217">
        <f>SUM(G14:G22)</f>
        <v>1703229503.6968598</v>
      </c>
      <c r="H13" s="177">
        <f t="shared" si="2"/>
        <v>1383011149.9589508</v>
      </c>
      <c r="I13" s="177">
        <f t="shared" si="2"/>
        <v>1379966454.7768092</v>
      </c>
      <c r="J13" s="177" t="e">
        <f t="shared" si="2"/>
        <v>#DIV/0!</v>
      </c>
      <c r="K13" s="218" t="e">
        <f t="shared" si="2"/>
        <v>#DIV/0!</v>
      </c>
      <c r="L13" s="217">
        <f t="shared" si="2"/>
        <v>7625659088.5196247</v>
      </c>
      <c r="M13" s="177">
        <f t="shared" si="2"/>
        <v>7539792310.6856298</v>
      </c>
      <c r="N13" s="177">
        <f t="shared" si="2"/>
        <v>8327001864.9309502</v>
      </c>
      <c r="O13" s="177">
        <f>SUM(O14:O22)</f>
        <v>0</v>
      </c>
      <c r="P13" s="218" t="e">
        <f t="shared" si="2"/>
        <v>#DIV/0!</v>
      </c>
      <c r="Q13" s="217">
        <f>GNV!B13</f>
        <v>320334479.7984575</v>
      </c>
      <c r="R13" s="177">
        <f>GNV!C13</f>
        <v>321598777.97974527</v>
      </c>
      <c r="S13" s="177">
        <f>GNV!D13</f>
        <v>327506013.24586958</v>
      </c>
      <c r="T13" s="177">
        <f>GNV!E13</f>
        <v>346396382.62386858</v>
      </c>
      <c r="U13" s="218" t="e">
        <f>GNV!F13</f>
        <v>#DIV/0!</v>
      </c>
    </row>
    <row r="14" spans="1:21">
      <c r="A14" s="185" t="s">
        <v>35</v>
      </c>
      <c r="B14" s="239">
        <f>COMB!B14*CORR!B14</f>
        <v>437071223</v>
      </c>
      <c r="C14" s="171">
        <f>COMB!C14*CORR!C14</f>
        <v>423867371</v>
      </c>
      <c r="D14" s="171">
        <f>COMB!D14*CORR!D14</f>
        <v>439772327</v>
      </c>
      <c r="E14" s="171">
        <f>COMB!E14*CORR!E14</f>
        <v>466946335</v>
      </c>
      <c r="F14" s="241">
        <f>COMB!F14*CORR!F14</f>
        <v>0</v>
      </c>
      <c r="G14" s="242">
        <f>COMB!G14*CORR!G14*CORR!L14</f>
        <v>75959745.647114173</v>
      </c>
      <c r="H14" s="82">
        <f>COMB!H14*CORR!H14*CORR!M14</f>
        <v>66925131.37627694</v>
      </c>
      <c r="I14" s="82">
        <f>COMB!I14*CORR!I14*CORR!N14</f>
        <v>74852803.184456304</v>
      </c>
      <c r="J14" s="82" t="e">
        <f>COMB!J14*CORR!J14*CORR!O14</f>
        <v>#DIV/0!</v>
      </c>
      <c r="K14" s="241" t="e">
        <f>COMB!K14*CORR!K14*CORR!P14</f>
        <v>#DIV/0!</v>
      </c>
      <c r="L14" s="242">
        <f>COMB!L14*CORR!Q14*CORR!V14*CORR!AA14*CORR!AF14*CORR!AK14*CORR!AP14*CORR!AU14*CORR!AZ14*CORR!BE14</f>
        <v>223627991.99801734</v>
      </c>
      <c r="M14" s="82">
        <f>COMB!M14*CORR!R14*CORR!W14*CORR!AB14*CORR!AG14*CORR!AL14*CORR!AQ14*CORR!AV14*CORR!BA14*CORR!BF14</f>
        <v>207538959.78717378</v>
      </c>
      <c r="N14" s="82">
        <f>COMB!N14*CORR!S14*CORR!X14*CORR!AC14*CORR!AH14*CORR!AM14*CORR!AR14*CORR!AW14*CORR!BB14*CORR!BG14</f>
        <v>234068692.12991482</v>
      </c>
      <c r="O14" s="82">
        <f>COMB!O14*CORR!T14*CORR!Y14*CORR!AD14*CORR!AI14*CORR!AN14*CORR!AS14*CORR!AX14*CORR!BC14*CORR!BH14</f>
        <v>0</v>
      </c>
      <c r="P14" s="241" t="e">
        <f>COMB!P14*CORR!U14*CORR!Z14*CORR!AE14*CORR!AJ14*CORR!AO14*CORR!AT14*CORR!AY14*CORR!BD14*CORR!BI14</f>
        <v>#DIV/0!</v>
      </c>
      <c r="Q14" s="242">
        <f>GNV!B14</f>
        <v>23992060.759006418</v>
      </c>
      <c r="R14" s="82">
        <f>GNV!C14</f>
        <v>24263787.393881511</v>
      </c>
      <c r="S14" s="82">
        <f>GNV!D14</f>
        <v>24334910.705198053</v>
      </c>
      <c r="T14" s="82">
        <f>GNV!E14</f>
        <v>24697243.391785834</v>
      </c>
      <c r="U14" s="241" t="e">
        <f>GNV!F14</f>
        <v>#DIV/0!</v>
      </c>
    </row>
    <row r="15" spans="1:21">
      <c r="A15" s="185" t="s">
        <v>31</v>
      </c>
      <c r="B15" s="239">
        <f>COMB!B15*CORR!B15</f>
        <v>2043682942</v>
      </c>
      <c r="C15" s="171">
        <f>COMB!C15*CORR!C15</f>
        <v>2001075798</v>
      </c>
      <c r="D15" s="171">
        <f>COMB!D15*CORR!D15</f>
        <v>2064159036</v>
      </c>
      <c r="E15" s="171">
        <f>COMB!E15*CORR!E15</f>
        <v>2148656521</v>
      </c>
      <c r="F15" s="241">
        <f>COMB!F15*CORR!F15</f>
        <v>0</v>
      </c>
      <c r="G15" s="242">
        <f>COMB!G15*CORR!G15*CORR!L15</f>
        <v>614001057.61892378</v>
      </c>
      <c r="H15" s="82">
        <f>COMB!H15*CORR!H15*CORR!M15</f>
        <v>509523300.02154678</v>
      </c>
      <c r="I15" s="82">
        <f>COMB!I15*CORR!I15*CORR!N15</f>
        <v>490554462.4650054</v>
      </c>
      <c r="J15" s="82" t="e">
        <f>COMB!J15*CORR!J15*CORR!O15</f>
        <v>#DIV/0!</v>
      </c>
      <c r="K15" s="241" t="e">
        <f>COMB!K15*CORR!K15*CORR!P15</f>
        <v>#DIV/0!</v>
      </c>
      <c r="L15" s="242">
        <f>COMB!L15*CORR!Q15*CORR!V15*CORR!AA15*CORR!AF15*CORR!AK15*CORR!AP15*CORR!AU15*CORR!AZ15*CORR!BE15</f>
        <v>2616791214.5906506</v>
      </c>
      <c r="M15" s="82">
        <f>COMB!M15*CORR!R15*CORR!W15*CORR!AB15*CORR!AG15*CORR!AL15*CORR!AQ15*CORR!AV15*CORR!BA15*CORR!BF15</f>
        <v>2582994223.5174003</v>
      </c>
      <c r="N15" s="82">
        <f>COMB!N15*CORR!S15*CORR!X15*CORR!AC15*CORR!AH15*CORR!AM15*CORR!AR15*CORR!AW15*CORR!BB15*CORR!BG15</f>
        <v>2805713090.5527973</v>
      </c>
      <c r="O15" s="82">
        <f>COMB!O15*CORR!T15*CORR!Y15*CORR!AD15*CORR!AI15*CORR!AN15*CORR!AS15*CORR!AX15*CORR!BC15*CORR!BH15</f>
        <v>0</v>
      </c>
      <c r="P15" s="241" t="e">
        <f>COMB!P15*CORR!U15*CORR!Z15*CORR!AE15*CORR!AJ15*CORR!AO15*CORR!AT15*CORR!AY15*CORR!BD15*CORR!BI15</f>
        <v>#DIV/0!</v>
      </c>
      <c r="Q15" s="242">
        <f>GNV!B15</f>
        <v>62565739.557378501</v>
      </c>
      <c r="R15" s="82">
        <f>GNV!C15</f>
        <v>65045078.031165861</v>
      </c>
      <c r="S15" s="82">
        <f>GNV!D15</f>
        <v>67046566.53922756</v>
      </c>
      <c r="T15" s="82">
        <f>GNV!E15</f>
        <v>73205556.080455273</v>
      </c>
      <c r="U15" s="241" t="e">
        <f>GNV!F15</f>
        <v>#DIV/0!</v>
      </c>
    </row>
    <row r="16" spans="1:21">
      <c r="A16" s="185" t="s">
        <v>27</v>
      </c>
      <c r="B16" s="239">
        <f>COMB!B16*CORR!B16</f>
        <v>1385259814</v>
      </c>
      <c r="C16" s="171">
        <f>COMB!C16*CORR!C16</f>
        <v>1278277444</v>
      </c>
      <c r="D16" s="171">
        <f>COMB!D16*CORR!D16</f>
        <v>1326330249</v>
      </c>
      <c r="E16" s="171">
        <f>COMB!E16*CORR!E16</f>
        <v>1430938905</v>
      </c>
      <c r="F16" s="241">
        <f>COMB!F16*CORR!F16</f>
        <v>0</v>
      </c>
      <c r="G16" s="242">
        <f>COMB!G16*CORR!G16*CORR!L16</f>
        <v>171824960.91893995</v>
      </c>
      <c r="H16" s="82">
        <f>COMB!H16*CORR!H16*CORR!M16</f>
        <v>149419593.1305474</v>
      </c>
      <c r="I16" s="82">
        <f>COMB!I16*CORR!I16*CORR!N16</f>
        <v>143863176.34791428</v>
      </c>
      <c r="J16" s="82" t="e">
        <f>COMB!J16*CORR!J16*CORR!O16</f>
        <v>#DIV/0!</v>
      </c>
      <c r="K16" s="241" t="e">
        <f>COMB!K16*CORR!K16*CORR!P16</f>
        <v>#DIV/0!</v>
      </c>
      <c r="L16" s="242">
        <f>COMB!L16*CORR!Q16*CORR!V16*CORR!AA16*CORR!AF16*CORR!AK16*CORR!AP16*CORR!AU16*CORR!AZ16*CORR!BE16</f>
        <v>897095195.5144949</v>
      </c>
      <c r="M16" s="82">
        <f>COMB!M16*CORR!R16*CORR!W16*CORR!AB16*CORR!AG16*CORR!AL16*CORR!AQ16*CORR!AV16*CORR!BA16*CORR!BF16</f>
        <v>859041364.35531199</v>
      </c>
      <c r="N16" s="82">
        <f>COMB!N16*CORR!S16*CORR!X16*CORR!AC16*CORR!AH16*CORR!AM16*CORR!AR16*CORR!AW16*CORR!BB16*CORR!BG16</f>
        <v>941129578.68131089</v>
      </c>
      <c r="O16" s="82">
        <f>COMB!O16*CORR!T16*CORR!Y16*CORR!AD16*CORR!AI16*CORR!AN16*CORR!AS16*CORR!AX16*CORR!BC16*CORR!BH16</f>
        <v>0</v>
      </c>
      <c r="P16" s="241" t="e">
        <f>COMB!P16*CORR!U16*CORR!Z16*CORR!AE16*CORR!AJ16*CORR!AO16*CORR!AT16*CORR!AY16*CORR!BD16*CORR!BI16</f>
        <v>#DIV/0!</v>
      </c>
      <c r="Q16" s="242">
        <f>GNV!B16</f>
        <v>55092203.494595855</v>
      </c>
      <c r="R16" s="82">
        <f>GNV!C16</f>
        <v>57135139.990184128</v>
      </c>
      <c r="S16" s="82">
        <f>GNV!D16</f>
        <v>55889256.99672275</v>
      </c>
      <c r="T16" s="82">
        <f>GNV!E16</f>
        <v>55130196.279710494</v>
      </c>
      <c r="U16" s="241" t="e">
        <f>GNV!F16</f>
        <v>#DIV/0!</v>
      </c>
    </row>
    <row r="17" spans="1:21">
      <c r="A17" s="185" t="s">
        <v>53</v>
      </c>
      <c r="B17" s="239">
        <f>COMB!B17*CORR!B17</f>
        <v>949378146</v>
      </c>
      <c r="C17" s="171">
        <f>COMB!C17*CORR!C17</f>
        <v>926654668</v>
      </c>
      <c r="D17" s="171">
        <f>COMB!D17*CORR!D17</f>
        <v>961286850</v>
      </c>
      <c r="E17" s="171">
        <f>COMB!E17*CORR!E17</f>
        <v>1003775945</v>
      </c>
      <c r="F17" s="241">
        <f>COMB!F17*CORR!F17</f>
        <v>0</v>
      </c>
      <c r="G17" s="242">
        <f>COMB!G17*CORR!G17*CORR!L17</f>
        <v>48503113.555559181</v>
      </c>
      <c r="H17" s="82">
        <f>COMB!H17*CORR!H17*CORR!M17</f>
        <v>40389735.483543389</v>
      </c>
      <c r="I17" s="82">
        <f>COMB!I17*CORR!I17*CORR!N17</f>
        <v>57424084.120486751</v>
      </c>
      <c r="J17" s="82" t="e">
        <f>COMB!J17*CORR!J17*CORR!O17</f>
        <v>#DIV/0!</v>
      </c>
      <c r="K17" s="241" t="e">
        <f>COMB!K17*CORR!K17*CORR!P17</f>
        <v>#DIV/0!</v>
      </c>
      <c r="L17" s="242">
        <f>COMB!L17*CORR!Q17*CORR!V17*CORR!AA17*CORR!AF17*CORR!AK17*CORR!AP17*CORR!AU17*CORR!AZ17*CORR!BE17</f>
        <v>1169007244.1571348</v>
      </c>
      <c r="M17" s="82">
        <f>COMB!M17*CORR!R17*CORR!W17*CORR!AB17*CORR!AG17*CORR!AL17*CORR!AQ17*CORR!AV17*CORR!BA17*CORR!BF17</f>
        <v>1225001927.7167544</v>
      </c>
      <c r="N17" s="82">
        <f>COMB!N17*CORR!S17*CORR!X17*CORR!AC17*CORR!AH17*CORR!AM17*CORR!AR17*CORR!AW17*CORR!BB17*CORR!BG17</f>
        <v>1299668520.1986079</v>
      </c>
      <c r="O17" s="82">
        <f>COMB!O17*CORR!T17*CORR!Y17*CORR!AD17*CORR!AI17*CORR!AN17*CORR!AS17*CORR!AX17*CORR!BC17*CORR!BH17</f>
        <v>0</v>
      </c>
      <c r="P17" s="241" t="e">
        <f>COMB!P17*CORR!U17*CORR!Z17*CORR!AE17*CORR!AJ17*CORR!AO17*CORR!AT17*CORR!AY17*CORR!BD17*CORR!BI17</f>
        <v>#DIV/0!</v>
      </c>
      <c r="Q17" s="242">
        <f>GNV!B17</f>
        <v>304186.78351323045</v>
      </c>
      <c r="R17" s="82">
        <f>GNV!C17</f>
        <v>316817.1469995337</v>
      </c>
      <c r="S17" s="82">
        <f>GNV!D17</f>
        <v>333805.17364577582</v>
      </c>
      <c r="T17" s="82">
        <f>GNV!E17</f>
        <v>354868.36646253453</v>
      </c>
      <c r="U17" s="241" t="e">
        <f>GNV!F17</f>
        <v>#DIV/0!</v>
      </c>
    </row>
    <row r="18" spans="1:21">
      <c r="A18" s="185" t="s">
        <v>54</v>
      </c>
      <c r="B18" s="239">
        <f>COMB!B18*CORR!B18</f>
        <v>653092791</v>
      </c>
      <c r="C18" s="171">
        <f>COMB!C18*CORR!C18</f>
        <v>621657743</v>
      </c>
      <c r="D18" s="171">
        <f>COMB!D18*CORR!D18</f>
        <v>663078184</v>
      </c>
      <c r="E18" s="171">
        <f>COMB!E18*CORR!E18</f>
        <v>698823664</v>
      </c>
      <c r="F18" s="241">
        <f>COMB!F18*CORR!F18</f>
        <v>0</v>
      </c>
      <c r="G18" s="242">
        <f>COMB!G18*CORR!G18*CORR!L18</f>
        <v>182612893.55886701</v>
      </c>
      <c r="H18" s="82">
        <f>COMB!H18*CORR!H18*CORR!M18</f>
        <v>150740481.47382247</v>
      </c>
      <c r="I18" s="82">
        <f>COMB!I18*CORR!I18*CORR!N18</f>
        <v>143646813.48081765</v>
      </c>
      <c r="J18" s="82" t="e">
        <f>COMB!J18*CORR!J18*CORR!O18</f>
        <v>#DIV/0!</v>
      </c>
      <c r="K18" s="241" t="e">
        <f>COMB!K18*CORR!K18*CORR!P18</f>
        <v>#DIV/0!</v>
      </c>
      <c r="L18" s="242">
        <f>COMB!L18*CORR!Q18*CORR!V18*CORR!AA18*CORR!AF18*CORR!AK18*CORR!AP18*CORR!AU18*CORR!AZ18*CORR!BE18</f>
        <v>369501411.26665831</v>
      </c>
      <c r="M18" s="82">
        <f>COMB!M18*CORR!R18*CORR!W18*CORR!AB18*CORR!AG18*CORR!AL18*CORR!AQ18*CORR!AV18*CORR!BA18*CORR!BF18</f>
        <v>351257348.64560789</v>
      </c>
      <c r="N18" s="82">
        <f>COMB!N18*CORR!S18*CORR!X18*CORR!AC18*CORR!AH18*CORR!AM18*CORR!AR18*CORR!AW18*CORR!BB18*CORR!BG18</f>
        <v>366635339.21403795</v>
      </c>
      <c r="O18" s="82">
        <f>COMB!O18*CORR!T18*CORR!Y18*CORR!AD18*CORR!AI18*CORR!AN18*CORR!AS18*CORR!AX18*CORR!BC18*CORR!BH18</f>
        <v>0</v>
      </c>
      <c r="P18" s="241" t="e">
        <f>COMB!P18*CORR!U18*CORR!Z18*CORR!AE18*CORR!AJ18*CORR!AO18*CORR!AT18*CORR!AY18*CORR!BD18*CORR!BI18</f>
        <v>#DIV/0!</v>
      </c>
      <c r="Q18" s="242">
        <f>GNV!B18</f>
        <v>24699321.902298663</v>
      </c>
      <c r="R18" s="82">
        <f>GNV!C18</f>
        <v>24070759.728159938</v>
      </c>
      <c r="S18" s="82">
        <f>GNV!D18</f>
        <v>23502965.50318858</v>
      </c>
      <c r="T18" s="82">
        <f>GNV!E18</f>
        <v>23103326.206466753</v>
      </c>
      <c r="U18" s="241" t="e">
        <f>GNV!F18</f>
        <v>#DIV/0!</v>
      </c>
    </row>
    <row r="19" spans="1:21">
      <c r="A19" s="185" t="s">
        <v>55</v>
      </c>
      <c r="B19" s="239">
        <f>COMB!B19*CORR!B19</f>
        <v>1367866545</v>
      </c>
      <c r="C19" s="171">
        <f>COMB!C19*CORR!C19</f>
        <v>1273074014</v>
      </c>
      <c r="D19" s="171">
        <f>COMB!D19*CORR!D19</f>
        <v>1317326970</v>
      </c>
      <c r="E19" s="171">
        <f>COMB!E19*CORR!E19</f>
        <v>1354426635</v>
      </c>
      <c r="F19" s="241">
        <f>COMB!F19*CORR!F19</f>
        <v>0</v>
      </c>
      <c r="G19" s="242">
        <f>COMB!G19*CORR!G19*CORR!L19</f>
        <v>359045300.90390569</v>
      </c>
      <c r="H19" s="82">
        <f>COMB!H19*CORR!H19*CORR!M19</f>
        <v>272217130.07484978</v>
      </c>
      <c r="I19" s="82">
        <f>COMB!I19*CORR!I19*CORR!N19</f>
        <v>262346976.88339993</v>
      </c>
      <c r="J19" s="82" t="e">
        <f>COMB!J19*CORR!J19*CORR!O19</f>
        <v>#DIV/0!</v>
      </c>
      <c r="K19" s="241" t="e">
        <f>COMB!K19*CORR!K19*CORR!P19</f>
        <v>#DIV/0!</v>
      </c>
      <c r="L19" s="242">
        <f>COMB!L19*CORR!Q19*CORR!V19*CORR!AA19*CORR!AF19*CORR!AK19*CORR!AP19*CORR!AU19*CORR!AZ19*CORR!BE19</f>
        <v>1217780764.9471064</v>
      </c>
      <c r="M19" s="82">
        <f>COMB!M19*CORR!R19*CORR!W19*CORR!AB19*CORR!AG19*CORR!AL19*CORR!AQ19*CORR!AV19*CORR!BA19*CORR!BF19</f>
        <v>1203465678.2790139</v>
      </c>
      <c r="N19" s="82">
        <f>COMB!N19*CORR!S19*CORR!X19*CORR!AC19*CORR!AH19*CORR!AM19*CORR!AR19*CORR!AW19*CORR!BB19*CORR!BG19</f>
        <v>1486696332.3530481</v>
      </c>
      <c r="O19" s="82">
        <f>COMB!O19*CORR!T19*CORR!Y19*CORR!AD19*CORR!AI19*CORR!AN19*CORR!AS19*CORR!AX19*CORR!BC19*CORR!BH19</f>
        <v>0</v>
      </c>
      <c r="P19" s="241" t="e">
        <f>COMB!P19*CORR!U19*CORR!Z19*CORR!AE19*CORR!AJ19*CORR!AO19*CORR!AT19*CORR!AY19*CORR!BD19*CORR!BI19</f>
        <v>#DIV/0!</v>
      </c>
      <c r="Q19" s="242">
        <f>GNV!B19</f>
        <v>74711713.598719507</v>
      </c>
      <c r="R19" s="82">
        <f>GNV!C19</f>
        <v>72918298.85312447</v>
      </c>
      <c r="S19" s="82">
        <f>GNV!D19</f>
        <v>80067022.497096792</v>
      </c>
      <c r="T19" s="82">
        <f>GNV!E19</f>
        <v>93080178.244865432</v>
      </c>
      <c r="U19" s="241" t="e">
        <f>GNV!F19</f>
        <v>#DIV/0!</v>
      </c>
    </row>
    <row r="20" spans="1:21">
      <c r="A20" s="185" t="s">
        <v>36</v>
      </c>
      <c r="B20" s="239">
        <f>COMB!B20*CORR!B20</f>
        <v>560883723</v>
      </c>
      <c r="C20" s="171">
        <f>COMB!C20*CORR!C20</f>
        <v>519740879</v>
      </c>
      <c r="D20" s="171">
        <f>COMB!D20*CORR!D20</f>
        <v>535982113</v>
      </c>
      <c r="E20" s="171">
        <f>COMB!E20*CORR!E20</f>
        <v>552387266</v>
      </c>
      <c r="F20" s="241">
        <f>COMB!F20*CORR!F20</f>
        <v>0</v>
      </c>
      <c r="G20" s="242">
        <f>COMB!G20*CORR!G20*CORR!L20</f>
        <v>94260901.654370621</v>
      </c>
      <c r="H20" s="82">
        <f>COMB!H20*CORR!H20*CORR!M20</f>
        <v>73449574.138509184</v>
      </c>
      <c r="I20" s="82">
        <f>COMB!I20*CORR!I20*CORR!N20</f>
        <v>88242818.438311443</v>
      </c>
      <c r="J20" s="82" t="e">
        <f>COMB!J20*CORR!J20*CORR!O20</f>
        <v>#DIV/0!</v>
      </c>
      <c r="K20" s="241" t="e">
        <f>COMB!K20*CORR!K20*CORR!P20</f>
        <v>#DIV/0!</v>
      </c>
      <c r="L20" s="242">
        <f>COMB!L20*CORR!Q20*CORR!V20*CORR!AA20*CORR!AF20*CORR!AK20*CORR!AP20*CORR!AU20*CORR!AZ20*CORR!BE20</f>
        <v>463209131.95235634</v>
      </c>
      <c r="M20" s="82">
        <f>COMB!M20*CORR!R20*CORR!W20*CORR!AB20*CORR!AG20*CORR!AL20*CORR!AQ20*CORR!AV20*CORR!BA20*CORR!BF20</f>
        <v>458092104.32651001</v>
      </c>
      <c r="N20" s="82">
        <f>COMB!N20*CORR!S20*CORR!X20*CORR!AC20*CORR!AH20*CORR!AM20*CORR!AR20*CORR!AW20*CORR!BB20*CORR!BG20</f>
        <v>480969282.30372256</v>
      </c>
      <c r="O20" s="82">
        <f>COMB!O20*CORR!T20*CORR!Y20*CORR!AD20*CORR!AI20*CORR!AN20*CORR!AS20*CORR!AX20*CORR!BC20*CORR!BH20</f>
        <v>0</v>
      </c>
      <c r="P20" s="241" t="e">
        <f>COMB!P20*CORR!U20*CORR!Z20*CORR!AE20*CORR!AJ20*CORR!AO20*CORR!AT20*CORR!AY20*CORR!BD20*CORR!BI20</f>
        <v>#DIV/0!</v>
      </c>
      <c r="Q20" s="242">
        <f>GNV!B20</f>
        <v>794325.2050045135</v>
      </c>
      <c r="R20" s="82">
        <f>GNV!C20</f>
        <v>797288.18450213794</v>
      </c>
      <c r="S20" s="82">
        <f>GNV!D20</f>
        <v>857622.52305914706</v>
      </c>
      <c r="T20" s="82">
        <f>GNV!E20</f>
        <v>868231.31232827983</v>
      </c>
      <c r="U20" s="241" t="e">
        <f>GNV!F20</f>
        <v>#DIV/0!</v>
      </c>
    </row>
    <row r="21" spans="1:21">
      <c r="A21" s="185" t="s">
        <v>56</v>
      </c>
      <c r="B21" s="239">
        <f>COMB!B21*CORR!B21</f>
        <v>620525147</v>
      </c>
      <c r="C21" s="171">
        <f>COMB!C21*CORR!C21</f>
        <v>577782806</v>
      </c>
      <c r="D21" s="171">
        <f>COMB!D21*CORR!D21</f>
        <v>595237017</v>
      </c>
      <c r="E21" s="171">
        <f>COMB!E21*CORR!E21</f>
        <v>617546074</v>
      </c>
      <c r="F21" s="241">
        <f>COMB!F21*CORR!F21</f>
        <v>0</v>
      </c>
      <c r="G21" s="242">
        <f>COMB!G21*CORR!G21*CORR!L21</f>
        <v>101173833.83892806</v>
      </c>
      <c r="H21" s="82">
        <f>COMB!H21*CORR!H21*CORR!M21</f>
        <v>78509376.812665552</v>
      </c>
      <c r="I21" s="82">
        <f>COMB!I21*CORR!I21*CORR!N21</f>
        <v>80461639.313387483</v>
      </c>
      <c r="J21" s="82" t="e">
        <f>COMB!J21*CORR!J21*CORR!O21</f>
        <v>#DIV/0!</v>
      </c>
      <c r="K21" s="241" t="e">
        <f>COMB!K21*CORR!K21*CORR!P21</f>
        <v>#DIV/0!</v>
      </c>
      <c r="L21" s="242">
        <f>COMB!L21*CORR!Q21*CORR!V21*CORR!AA21*CORR!AF21*CORR!AK21*CORR!AP21*CORR!AU21*CORR!AZ21*CORR!BE21</f>
        <v>399280672.15813202</v>
      </c>
      <c r="M21" s="82">
        <f>COMB!M21*CORR!R21*CORR!W21*CORR!AB21*CORR!AG21*CORR!AL21*CORR!AQ21*CORR!AV21*CORR!BA21*CORR!BF21</f>
        <v>390732381.9369297</v>
      </c>
      <c r="N21" s="82">
        <f>COMB!N21*CORR!S21*CORR!X21*CORR!AC21*CORR!AH21*CORR!AM21*CORR!AR21*CORR!AW21*CORR!BB21*CORR!BG21</f>
        <v>439807714.59835964</v>
      </c>
      <c r="O21" s="82">
        <f>COMB!O21*CORR!T21*CORR!Y21*CORR!AD21*CORR!AI21*CORR!AN21*CORR!AS21*CORR!AX21*CORR!BC21*CORR!BH21</f>
        <v>0</v>
      </c>
      <c r="P21" s="241" t="e">
        <f>COMB!P21*CORR!U21*CORR!Z21*CORR!AE21*CORR!AJ21*CORR!AO21*CORR!AT21*CORR!AY21*CORR!BD21*CORR!BI21</f>
        <v>#DIV/0!</v>
      </c>
      <c r="Q21" s="242">
        <f>GNV!B21</f>
        <v>54578418.043997534</v>
      </c>
      <c r="R21" s="82">
        <f>GNV!C21</f>
        <v>54213498.419344053</v>
      </c>
      <c r="S21" s="82">
        <f>GNV!D21</f>
        <v>53246547.114290185</v>
      </c>
      <c r="T21" s="82">
        <f>GNV!E21</f>
        <v>53975877.267453156</v>
      </c>
      <c r="U21" s="241" t="e">
        <f>GNV!F21</f>
        <v>#DIV/0!</v>
      </c>
    </row>
    <row r="22" spans="1:21">
      <c r="A22" s="185" t="s">
        <v>32</v>
      </c>
      <c r="B22" s="239">
        <f>COMB!B22*CORR!B22</f>
        <v>380080416</v>
      </c>
      <c r="C22" s="171">
        <f>COMB!C22*CORR!C22</f>
        <v>357524119</v>
      </c>
      <c r="D22" s="171">
        <f>COMB!D22*CORR!D22</f>
        <v>366043709</v>
      </c>
      <c r="E22" s="171">
        <f>COMB!E22*CORR!E22</f>
        <v>381713745</v>
      </c>
      <c r="F22" s="241">
        <f>COMB!F22*CORR!F22</f>
        <v>0</v>
      </c>
      <c r="G22" s="242">
        <f>COMB!G22*CORR!G22*CORR!L22</f>
        <v>55847696.00025145</v>
      </c>
      <c r="H22" s="82">
        <f>COMB!H22*CORR!H22*CORR!M22</f>
        <v>41836827.44718942</v>
      </c>
      <c r="I22" s="82">
        <f>COMB!I22*CORR!I22*CORR!N22</f>
        <v>38573680.543030262</v>
      </c>
      <c r="J22" s="82" t="e">
        <f>COMB!J22*CORR!J22*CORR!O22</f>
        <v>#DIV/0!</v>
      </c>
      <c r="K22" s="241" t="e">
        <f>COMB!K22*CORR!K22*CORR!P22</f>
        <v>#DIV/0!</v>
      </c>
      <c r="L22" s="242">
        <f>COMB!L22*CORR!Q22*CORR!V22*CORR!AA22*CORR!AF22*CORR!AK22*CORR!AP22*CORR!AU22*CORR!AZ22*CORR!BE22</f>
        <v>269365461.93507421</v>
      </c>
      <c r="M22" s="82">
        <f>COMB!M22*CORR!R22*CORR!W22*CORR!AB22*CORR!AG22*CORR!AL22*CORR!AQ22*CORR!AV22*CORR!BA22*CORR!BF22</f>
        <v>261668322.12092808</v>
      </c>
      <c r="N22" s="82">
        <f>COMB!N22*CORR!S22*CORR!X22*CORR!AC22*CORR!AH22*CORR!AM22*CORR!AR22*CORR!AW22*CORR!BB22*CORR!BG22</f>
        <v>272313314.89915031</v>
      </c>
      <c r="O22" s="82">
        <f>COMB!O22*CORR!T22*CORR!Y22*CORR!AD22*CORR!AI22*CORR!AN22*CORR!AS22*CORR!AX22*CORR!BC22*CORR!BH22</f>
        <v>0</v>
      </c>
      <c r="P22" s="241" t="e">
        <f>COMB!P22*CORR!U22*CORR!Z22*CORR!AE22*CORR!AJ22*CORR!AO22*CORR!AT22*CORR!AY22*CORR!BD22*CORR!BI22</f>
        <v>#DIV/0!</v>
      </c>
      <c r="Q22" s="242">
        <f>GNV!B22</f>
        <v>23596510.453943279</v>
      </c>
      <c r="R22" s="82">
        <f>GNV!C22</f>
        <v>22838110.232383605</v>
      </c>
      <c r="S22" s="82">
        <f>GNV!D22</f>
        <v>22227316.193440724</v>
      </c>
      <c r="T22" s="82">
        <f>GNV!E22</f>
        <v>21980905.474340871</v>
      </c>
      <c r="U22" s="241" t="e">
        <f>GNV!F22</f>
        <v>#DIV/0!</v>
      </c>
    </row>
    <row r="23" spans="1:21">
      <c r="A23" s="192" t="s">
        <v>57</v>
      </c>
      <c r="B23" s="238">
        <f>SUM(B24:B27)</f>
        <v>14214205936</v>
      </c>
      <c r="C23" s="170">
        <f t="shared" ref="C23:P23" si="3">SUM(C24:C27)</f>
        <v>13175574229</v>
      </c>
      <c r="D23" s="170">
        <f t="shared" si="3"/>
        <v>15431842965</v>
      </c>
      <c r="E23" s="170">
        <f t="shared" si="3"/>
        <v>17388011569</v>
      </c>
      <c r="F23" s="218">
        <f t="shared" si="3"/>
        <v>0</v>
      </c>
      <c r="G23" s="217">
        <f>SUM(G24:G27)</f>
        <v>16225722829.092922</v>
      </c>
      <c r="H23" s="177">
        <f t="shared" si="3"/>
        <v>13905819114.177515</v>
      </c>
      <c r="I23" s="177">
        <f t="shared" si="3"/>
        <v>12042088279.209618</v>
      </c>
      <c r="J23" s="177" t="e">
        <f t="shared" si="3"/>
        <v>#DIV/0!</v>
      </c>
      <c r="K23" s="218" t="e">
        <f t="shared" si="3"/>
        <v>#DIV/0!</v>
      </c>
      <c r="L23" s="217">
        <f t="shared" si="3"/>
        <v>18829769608.724239</v>
      </c>
      <c r="M23" s="177">
        <f t="shared" si="3"/>
        <v>18200172531.886635</v>
      </c>
      <c r="N23" s="177">
        <f t="shared" si="3"/>
        <v>19372817876.936615</v>
      </c>
      <c r="O23" s="177">
        <f>SUM(O24:O27)</f>
        <v>0</v>
      </c>
      <c r="P23" s="218" t="e">
        <f t="shared" si="3"/>
        <v>#DIV/0!</v>
      </c>
      <c r="Q23" s="217">
        <f>GNV!B23</f>
        <v>1902493780.3176031</v>
      </c>
      <c r="R23" s="177">
        <f>GNV!C23</f>
        <v>1938680704.1183953</v>
      </c>
      <c r="S23" s="177">
        <f>GNV!D23</f>
        <v>1968477867.5887158</v>
      </c>
      <c r="T23" s="177">
        <f>GNV!E23</f>
        <v>2004837807.7213759</v>
      </c>
      <c r="U23" s="218" t="e">
        <f>GNV!F23</f>
        <v>#DIV/0!</v>
      </c>
    </row>
    <row r="24" spans="1:21">
      <c r="A24" s="185" t="s">
        <v>26</v>
      </c>
      <c r="B24" s="239">
        <f>COMB!B24*CORR!B24</f>
        <v>932664148</v>
      </c>
      <c r="C24" s="171">
        <f>COMB!C24*CORR!C24</f>
        <v>904269244</v>
      </c>
      <c r="D24" s="171">
        <f>COMB!D24*CORR!D24</f>
        <v>1040631461</v>
      </c>
      <c r="E24" s="171">
        <f>COMB!E24*CORR!E24</f>
        <v>1005041939</v>
      </c>
      <c r="F24" s="241">
        <f>COMB!F24*CORR!F24</f>
        <v>0</v>
      </c>
      <c r="G24" s="242">
        <f>COMB!G24*CORR!G24*CORR!L24</f>
        <v>63888270.270985655</v>
      </c>
      <c r="H24" s="82">
        <f>COMB!H24*CORR!H24*CORR!M24</f>
        <v>43007225.39270018</v>
      </c>
      <c r="I24" s="82">
        <f>COMB!I24*CORR!I24*CORR!N24</f>
        <v>57261195.045306407</v>
      </c>
      <c r="J24" s="82" t="e">
        <f>COMB!J24*CORR!J24*CORR!O24</f>
        <v>#DIV/0!</v>
      </c>
      <c r="K24" s="241" t="e">
        <f>COMB!K24*CORR!K24*CORR!P24</f>
        <v>#DIV/0!</v>
      </c>
      <c r="L24" s="242">
        <f>COMB!L24*CORR!Q24*CORR!V24*CORR!AA24*CORR!AF24*CORR!AK24*CORR!AP24*CORR!AU24*CORR!AZ24*CORR!BE24</f>
        <v>986540850.63036072</v>
      </c>
      <c r="M24" s="82">
        <f>COMB!M24*CORR!R24*CORR!W24*CORR!AB24*CORR!AG24*CORR!AL24*CORR!AQ24*CORR!AV24*CORR!BA24*CORR!BF24</f>
        <v>978235689.36519432</v>
      </c>
      <c r="N24" s="82">
        <f>COMB!N24*CORR!S24*CORR!X24*CORR!AC24*CORR!AH24*CORR!AM24*CORR!AR24*CORR!AW24*CORR!BB24*CORR!BG24</f>
        <v>1104638295.3940778</v>
      </c>
      <c r="O24" s="82">
        <f>COMB!O24*CORR!T24*CORR!Y24*CORR!AD24*CORR!AI24*CORR!AN24*CORR!AS24*CORR!AX24*CORR!BC24*CORR!BH24</f>
        <v>0</v>
      </c>
      <c r="P24" s="241" t="e">
        <f>COMB!P24*CORR!U24*CORR!Z24*CORR!AE24*CORR!AJ24*CORR!AO24*CORR!AT24*CORR!AY24*CORR!BD24*CORR!BI24</f>
        <v>#DIV/0!</v>
      </c>
      <c r="Q24" s="242">
        <f>GNV!B24</f>
        <v>40079564.606506489</v>
      </c>
      <c r="R24" s="82">
        <f>GNV!C24</f>
        <v>41243927.596975721</v>
      </c>
      <c r="S24" s="82">
        <f>GNV!D24</f>
        <v>41527417.787218489</v>
      </c>
      <c r="T24" s="82">
        <f>GNV!E24</f>
        <v>41565452.653805524</v>
      </c>
      <c r="U24" s="241" t="e">
        <f>GNV!F24</f>
        <v>#DIV/0!</v>
      </c>
    </row>
    <row r="25" spans="1:21">
      <c r="A25" s="185" t="s">
        <v>58</v>
      </c>
      <c r="B25" s="239">
        <f>COMB!B25*CORR!B25</f>
        <v>3300671720</v>
      </c>
      <c r="C25" s="171">
        <f>COMB!C25*CORR!C25</f>
        <v>3239443270</v>
      </c>
      <c r="D25" s="171">
        <f>COMB!D25*CORR!D25</f>
        <v>3690060852</v>
      </c>
      <c r="E25" s="171">
        <f>COMB!E25*CORR!E25</f>
        <v>4282417366</v>
      </c>
      <c r="F25" s="241">
        <f>COMB!F25*CORR!F25</f>
        <v>0</v>
      </c>
      <c r="G25" s="242">
        <f>COMB!G25*CORR!G25*CORR!L25</f>
        <v>3292817368.9983096</v>
      </c>
      <c r="H25" s="82">
        <f>COMB!H25*CORR!H25*CORR!M25</f>
        <v>2828320836.2804174</v>
      </c>
      <c r="I25" s="82">
        <f>COMB!I25*CORR!I25*CORR!N25</f>
        <v>2450805271.4653745</v>
      </c>
      <c r="J25" s="82" t="e">
        <f>COMB!J25*CORR!J25*CORR!O25</f>
        <v>#DIV/0!</v>
      </c>
      <c r="K25" s="241" t="e">
        <f>COMB!K25*CORR!K25*CORR!P25</f>
        <v>#DIV/0!</v>
      </c>
      <c r="L25" s="242">
        <f>COMB!L25*CORR!Q25*CORR!V25*CORR!AA25*CORR!AF25*CORR!AK25*CORR!AP25*CORR!AU25*CORR!AZ25*CORR!BE25</f>
        <v>5686996422.3013773</v>
      </c>
      <c r="M25" s="82">
        <f>COMB!M25*CORR!R25*CORR!W25*CORR!AB25*CORR!AG25*CORR!AL25*CORR!AQ25*CORR!AV25*CORR!BA25*CORR!BF25</f>
        <v>5725603438.8895044</v>
      </c>
      <c r="N25" s="82">
        <f>COMB!N25*CORR!S25*CORR!X25*CORR!AC25*CORR!AH25*CORR!AM25*CORR!AR25*CORR!AW25*CORR!BB25*CORR!BG25</f>
        <v>6166517684.6585407</v>
      </c>
      <c r="O25" s="82">
        <f>COMB!O25*CORR!T25*CORR!Y25*CORR!AD25*CORR!AI25*CORR!AN25*CORR!AS25*CORR!AX25*CORR!BC25*CORR!BH25</f>
        <v>0</v>
      </c>
      <c r="P25" s="241" t="e">
        <f>COMB!P25*CORR!U25*CORR!Z25*CORR!AE25*CORR!AJ25*CORR!AO25*CORR!AT25*CORR!AY25*CORR!BD25*CORR!BI25</f>
        <v>#DIV/0!</v>
      </c>
      <c r="Q25" s="242">
        <f>GNV!B25</f>
        <v>39596950.239731081</v>
      </c>
      <c r="R25" s="82">
        <f>GNV!C25</f>
        <v>40727788.403850652</v>
      </c>
      <c r="S25" s="82">
        <f>GNV!D25</f>
        <v>40895755.689396486</v>
      </c>
      <c r="T25" s="82">
        <f>GNV!E25</f>
        <v>42787555.511342235</v>
      </c>
      <c r="U25" s="241" t="e">
        <f>GNV!F25</f>
        <v>#DIV/0!</v>
      </c>
    </row>
    <row r="26" spans="1:21">
      <c r="A26" s="185" t="s">
        <v>12</v>
      </c>
      <c r="B26" s="239">
        <f>COMB!B26*CORR!B26</f>
        <v>2033178936</v>
      </c>
      <c r="C26" s="171">
        <f>COMB!C26*CORR!C26</f>
        <v>1854930420</v>
      </c>
      <c r="D26" s="171">
        <f>COMB!D26*CORR!D26</f>
        <v>1852349680</v>
      </c>
      <c r="E26" s="171">
        <f>COMB!E26*CORR!E26</f>
        <v>2093310855</v>
      </c>
      <c r="F26" s="241">
        <f>COMB!F26*CORR!F26</f>
        <v>0</v>
      </c>
      <c r="G26" s="242">
        <f>COMB!G26*CORR!G26*CORR!L26</f>
        <v>822432952.59036732</v>
      </c>
      <c r="H26" s="82">
        <f>COMB!H26*CORR!H26*CORR!M26</f>
        <v>582013955.69964838</v>
      </c>
      <c r="I26" s="82">
        <f>COMB!I26*CORR!I26*CORR!N26</f>
        <v>671968772.6778698</v>
      </c>
      <c r="J26" s="82" t="e">
        <f>COMB!J26*CORR!J26*CORR!O26</f>
        <v>#DIV/0!</v>
      </c>
      <c r="K26" s="241" t="e">
        <f>COMB!K26*CORR!K26*CORR!P26</f>
        <v>#DIV/0!</v>
      </c>
      <c r="L26" s="242">
        <f>COMB!L26*CORR!Q26*CORR!V26*CORR!AA26*CORR!AF26*CORR!AK26*CORR!AP26*CORR!AU26*CORR!AZ26*CORR!BE26</f>
        <v>2173253260.2205982</v>
      </c>
      <c r="M26" s="82">
        <f>COMB!M26*CORR!R26*CORR!W26*CORR!AB26*CORR!AG26*CORR!AL26*CORR!AQ26*CORR!AV26*CORR!BA26*CORR!BF26</f>
        <v>1868337920.5878415</v>
      </c>
      <c r="N26" s="82">
        <f>COMB!N26*CORR!S26*CORR!X26*CORR!AC26*CORR!AH26*CORR!AM26*CORR!AR26*CORR!AW26*CORR!BB26*CORR!BG26</f>
        <v>2062456874.0025492</v>
      </c>
      <c r="O26" s="82">
        <f>COMB!O26*CORR!T26*CORR!Y26*CORR!AD26*CORR!AI26*CORR!AN26*CORR!AS26*CORR!AX26*CORR!BC26*CORR!BH26</f>
        <v>0</v>
      </c>
      <c r="P26" s="241" t="e">
        <f>COMB!P26*CORR!U26*CORR!Z26*CORR!AE26*CORR!AJ26*CORR!AO26*CORR!AT26*CORR!AY26*CORR!BD26*CORR!BI26</f>
        <v>#DIV/0!</v>
      </c>
      <c r="Q26" s="242">
        <f>GNV!B26</f>
        <v>1515506924.3860874</v>
      </c>
      <c r="R26" s="82">
        <f>GNV!C26</f>
        <v>1555635135.5717504</v>
      </c>
      <c r="S26" s="82">
        <f>GNV!D26</f>
        <v>1592681030.1911435</v>
      </c>
      <c r="T26" s="82">
        <f>GNV!E26</f>
        <v>1630630112.1078875</v>
      </c>
      <c r="U26" s="241" t="e">
        <f>GNV!F26</f>
        <v>#DIV/0!</v>
      </c>
    </row>
    <row r="27" spans="1:21">
      <c r="A27" s="185" t="s">
        <v>59</v>
      </c>
      <c r="B27" s="239">
        <f>COMB!B27*CORR!B27</f>
        <v>7947691132</v>
      </c>
      <c r="C27" s="171">
        <f>COMB!C27*CORR!C27</f>
        <v>7176931295</v>
      </c>
      <c r="D27" s="171">
        <f>COMB!D27*CORR!D27</f>
        <v>8848800972</v>
      </c>
      <c r="E27" s="171">
        <f>COMB!E27*CORR!E27</f>
        <v>10007241409</v>
      </c>
      <c r="F27" s="241">
        <f>COMB!F27*CORR!F27</f>
        <v>0</v>
      </c>
      <c r="G27" s="242">
        <f>COMB!G27*CORR!G27*CORR!L27</f>
        <v>12046584237.233259</v>
      </c>
      <c r="H27" s="82">
        <f>COMB!H27*CORR!H27*CORR!M27</f>
        <v>10452477096.804749</v>
      </c>
      <c r="I27" s="82">
        <f>COMB!I27*CORR!I27*CORR!N27</f>
        <v>8862053040.0210667</v>
      </c>
      <c r="J27" s="82" t="e">
        <f>COMB!J27*CORR!J27*CORR!O27</f>
        <v>#DIV/0!</v>
      </c>
      <c r="K27" s="241" t="e">
        <f>COMB!K27*CORR!K27*CORR!P27</f>
        <v>#DIV/0!</v>
      </c>
      <c r="L27" s="242">
        <f>COMB!L27*CORR!Q27*CORR!V27*CORR!AA27*CORR!AF27*CORR!AK27*CORR!AP27*CORR!AU27*CORR!AZ27*CORR!BE27</f>
        <v>9982979075.5719032</v>
      </c>
      <c r="M27" s="82">
        <f>COMB!M27*CORR!R27*CORR!W27*CORR!AB27*CORR!AG27*CORR!AL27*CORR!AQ27*CORR!AV27*CORR!BA27*CORR!BF27</f>
        <v>9627995483.0440922</v>
      </c>
      <c r="N27" s="82">
        <f>COMB!N27*CORR!S27*CORR!X27*CORR!AC27*CORR!AH27*CORR!AM27*CORR!AR27*CORR!AW27*CORR!BB27*CORR!BG27</f>
        <v>10039205022.881445</v>
      </c>
      <c r="O27" s="82">
        <f>COMB!O27*CORR!T27*CORR!Y27*CORR!AD27*CORR!AI27*CORR!AN27*CORR!AS27*CORR!AX27*CORR!BC27*CORR!BH27</f>
        <v>0</v>
      </c>
      <c r="P27" s="241" t="e">
        <f>COMB!P27*CORR!U27*CORR!Z27*CORR!AE27*CORR!AJ27*CORR!AO27*CORR!AT27*CORR!AY27*CORR!BD27*CORR!BI27</f>
        <v>#DIV/0!</v>
      </c>
      <c r="Q27" s="242">
        <f>GNV!B27</f>
        <v>307310341.08527792</v>
      </c>
      <c r="R27" s="82">
        <f>GNV!C27</f>
        <v>301073852.54581851</v>
      </c>
      <c r="S27" s="82">
        <f>GNV!D27</f>
        <v>293373663.92095751</v>
      </c>
      <c r="T27" s="82">
        <f>GNV!E27</f>
        <v>289854687.44834083</v>
      </c>
      <c r="U27" s="241" t="e">
        <f>GNV!F27</f>
        <v>#DIV/0!</v>
      </c>
    </row>
    <row r="28" spans="1:21">
      <c r="A28" s="192" t="s">
        <v>60</v>
      </c>
      <c r="B28" s="238">
        <f>SUM(B29:B31)</f>
        <v>8953760786</v>
      </c>
      <c r="C28" s="170">
        <f t="shared" ref="C28:P28" si="4">SUM(C29:C31)</f>
        <v>8306305891</v>
      </c>
      <c r="D28" s="170">
        <f t="shared" si="4"/>
        <v>8907178773</v>
      </c>
      <c r="E28" s="170">
        <f t="shared" si="4"/>
        <v>9748661989</v>
      </c>
      <c r="F28" s="218">
        <f t="shared" si="4"/>
        <v>0</v>
      </c>
      <c r="G28" s="217">
        <f>SUM(G29:G31)</f>
        <v>1972064962.9069235</v>
      </c>
      <c r="H28" s="177">
        <f t="shared" si="4"/>
        <v>1486303862.5853555</v>
      </c>
      <c r="I28" s="177">
        <f t="shared" si="4"/>
        <v>1160983020.5427585</v>
      </c>
      <c r="J28" s="177" t="e">
        <f t="shared" si="4"/>
        <v>#DIV/0!</v>
      </c>
      <c r="K28" s="218" t="e">
        <f t="shared" si="4"/>
        <v>#DIV/0!</v>
      </c>
      <c r="L28" s="217">
        <f>SUM(L29:L31)</f>
        <v>8658679787.6179714</v>
      </c>
      <c r="M28" s="177">
        <f t="shared" si="4"/>
        <v>8780195545.4277515</v>
      </c>
      <c r="N28" s="177">
        <f t="shared" si="4"/>
        <v>9714581754.7886696</v>
      </c>
      <c r="O28" s="177">
        <f>SUM(O29:O31)</f>
        <v>0</v>
      </c>
      <c r="P28" s="218" t="e">
        <f t="shared" si="4"/>
        <v>#DIV/0!</v>
      </c>
      <c r="Q28" s="217">
        <f>GNV!B28</f>
        <v>239233768.88100076</v>
      </c>
      <c r="R28" s="177">
        <f>GNV!C28</f>
        <v>244276510.97064713</v>
      </c>
      <c r="S28" s="177">
        <f>GNV!D28</f>
        <v>247674195.00958779</v>
      </c>
      <c r="T28" s="177">
        <f>GNV!E28</f>
        <v>250271912.26895663</v>
      </c>
      <c r="U28" s="218" t="e">
        <f>GNV!F28</f>
        <v>#DIV/0!</v>
      </c>
    </row>
    <row r="29" spans="1:21">
      <c r="A29" s="185" t="s">
        <v>22</v>
      </c>
      <c r="B29" s="239">
        <f>COMB!B29*CORR!B29</f>
        <v>2514962032</v>
      </c>
      <c r="C29" s="171">
        <f>COMB!C29*CORR!C29</f>
        <v>2491379569</v>
      </c>
      <c r="D29" s="171">
        <f>COMB!D29*CORR!D29</f>
        <v>2798206393</v>
      </c>
      <c r="E29" s="171">
        <f>COMB!E29*CORR!E29</f>
        <v>3185490600</v>
      </c>
      <c r="F29" s="241">
        <f>COMB!F29*CORR!F29</f>
        <v>0</v>
      </c>
      <c r="G29" s="242">
        <f>COMB!G29*CORR!G29*CORR!L29</f>
        <v>1833175602.4540541</v>
      </c>
      <c r="H29" s="82">
        <f>COMB!H29*CORR!H29*CORR!M29</f>
        <v>1370484808.4696372</v>
      </c>
      <c r="I29" s="82">
        <f>COMB!I29*CORR!I29*CORR!N29</f>
        <v>1057725792.3308032</v>
      </c>
      <c r="J29" s="82" t="e">
        <f>COMB!J29*CORR!J29*CORR!O29</f>
        <v>#DIV/0!</v>
      </c>
      <c r="K29" s="241" t="e">
        <f>COMB!K29*CORR!K29*CORR!P29</f>
        <v>#DIV/0!</v>
      </c>
      <c r="L29" s="242">
        <f>COMB!L29*CORR!Q29*CORR!V29*CORR!AA29*CORR!AF29*CORR!AK29*CORR!AP29*CORR!AU29*CORR!AZ29*CORR!BE29</f>
        <v>4290801811.9000154</v>
      </c>
      <c r="M29" s="82">
        <f>COMB!M29*CORR!R29*CORR!W29*CORR!AB29*CORR!AG29*CORR!AL29*CORR!AQ29*CORR!AV29*CORR!BA29*CORR!BF29</f>
        <v>4498405307.4595566</v>
      </c>
      <c r="N29" s="82">
        <f>COMB!N29*CORR!S29*CORR!X29*CORR!AC29*CORR!AH29*CORR!AM29*CORR!AR29*CORR!AW29*CORR!BB29*CORR!BG29</f>
        <v>4842112800.5358534</v>
      </c>
      <c r="O29" s="82">
        <f>COMB!O29*CORR!T29*CORR!Y29*CORR!AD29*CORR!AI29*CORR!AN29*CORR!AS29*CORR!AX29*CORR!BC29*CORR!BH29</f>
        <v>0</v>
      </c>
      <c r="P29" s="241" t="e">
        <f>COMB!P29*CORR!U29*CORR!Z29*CORR!AE29*CORR!AJ29*CORR!AO29*CORR!AT29*CORR!AY29*CORR!BD29*CORR!BI29</f>
        <v>#DIV/0!</v>
      </c>
      <c r="Q29" s="242">
        <f>GNV!B29</f>
        <v>43628768.702480651</v>
      </c>
      <c r="R29" s="82">
        <f>GNV!C29</f>
        <v>43016844.744092323</v>
      </c>
      <c r="S29" s="82">
        <f>GNV!D29</f>
        <v>42583269.228781126</v>
      </c>
      <c r="T29" s="82">
        <f>GNV!E29</f>
        <v>42972964.264606357</v>
      </c>
      <c r="U29" s="241" t="e">
        <f>GNV!F29</f>
        <v>#DIV/0!</v>
      </c>
    </row>
    <row r="30" spans="1:21">
      <c r="A30" s="185" t="s">
        <v>61</v>
      </c>
      <c r="B30" s="239">
        <f>COMB!B30*CORR!B30</f>
        <v>3553480336</v>
      </c>
      <c r="C30" s="171">
        <f>COMB!C30*CORR!C30</f>
        <v>3178280527</v>
      </c>
      <c r="D30" s="171">
        <f>COMB!D30*CORR!D30</f>
        <v>3269749528</v>
      </c>
      <c r="E30" s="171">
        <f>COMB!E30*CORR!E30</f>
        <v>3602295118</v>
      </c>
      <c r="F30" s="241">
        <f>COMB!F30*CORR!F30</f>
        <v>0</v>
      </c>
      <c r="G30" s="242">
        <f>COMB!G30*CORR!G30*CORR!L30</f>
        <v>54730076.069235235</v>
      </c>
      <c r="H30" s="82">
        <f>COMB!H30*CORR!H30*CORR!M30</f>
        <v>36049324.474024348</v>
      </c>
      <c r="I30" s="82">
        <f>COMB!I30*CORR!I30*CORR!N30</f>
        <v>35858296.237541802</v>
      </c>
      <c r="J30" s="82" t="e">
        <f>COMB!J30*CORR!J30*CORR!O30</f>
        <v>#DIV/0!</v>
      </c>
      <c r="K30" s="241" t="e">
        <f>COMB!K30*CORR!K30*CORR!P30</f>
        <v>#DIV/0!</v>
      </c>
      <c r="L30" s="242">
        <f>COMB!L30*CORR!Q30*CORR!V30*CORR!AA30*CORR!AF30*CORR!AK30*CORR!AP30*CORR!AU30*CORR!AZ30*CORR!BE30</f>
        <v>2296286048.6325021</v>
      </c>
      <c r="M30" s="82">
        <f>COMB!M30*CORR!R30*CORR!W30*CORR!AB30*CORR!AG30*CORR!AL30*CORR!AQ30*CORR!AV30*CORR!BA30*CORR!BF30</f>
        <v>2208601128.9060416</v>
      </c>
      <c r="N30" s="82">
        <f>COMB!N30*CORR!S30*CORR!X30*CORR!AC30*CORR!AH30*CORR!AM30*CORR!AR30*CORR!AW30*CORR!BB30*CORR!BG30</f>
        <v>2491120347.1909113</v>
      </c>
      <c r="O30" s="82">
        <f>COMB!O30*CORR!T30*CORR!Y30*CORR!AD30*CORR!AI30*CORR!AN30*CORR!AS30*CORR!AX30*CORR!BC30*CORR!BH30</f>
        <v>0</v>
      </c>
      <c r="P30" s="241" t="e">
        <f>COMB!P30*CORR!U30*CORR!Z30*CORR!AE30*CORR!AJ30*CORR!AO30*CORR!AT30*CORR!AY30*CORR!BD30*CORR!BI30</f>
        <v>#DIV/0!</v>
      </c>
      <c r="Q30" s="242">
        <f>GNV!B30</f>
        <v>84434942.021548778</v>
      </c>
      <c r="R30" s="82">
        <f>GNV!C30</f>
        <v>88228330.122366846</v>
      </c>
      <c r="S30" s="82">
        <f>GNV!D30</f>
        <v>90153074.205409154</v>
      </c>
      <c r="T30" s="82">
        <f>GNV!E30</f>
        <v>91858075.387328714</v>
      </c>
      <c r="U30" s="241" t="e">
        <f>GNV!F30</f>
        <v>#DIV/0!</v>
      </c>
    </row>
    <row r="31" spans="1:21">
      <c r="A31" s="185" t="s">
        <v>14</v>
      </c>
      <c r="B31" s="239">
        <f>COMB!B31*CORR!B31</f>
        <v>2885318418</v>
      </c>
      <c r="C31" s="171">
        <f>COMB!C31*CORR!C31</f>
        <v>2636645795</v>
      </c>
      <c r="D31" s="171">
        <f>COMB!D31*CORR!D31</f>
        <v>2839222852</v>
      </c>
      <c r="E31" s="171">
        <f>COMB!E31*CORR!E31</f>
        <v>2960876271</v>
      </c>
      <c r="F31" s="241">
        <f>COMB!F31*CORR!F31</f>
        <v>0</v>
      </c>
      <c r="G31" s="242">
        <f>COMB!G31*CORR!G31*CORR!L31</f>
        <v>84159284.38363418</v>
      </c>
      <c r="H31" s="82">
        <f>COMB!H31*CORR!H31*CORR!M31</f>
        <v>79769729.641694069</v>
      </c>
      <c r="I31" s="82">
        <f>COMB!I31*CORR!I31*CORR!N31</f>
        <v>67398931.974413484</v>
      </c>
      <c r="J31" s="82" t="e">
        <f>COMB!J31*CORR!J31*CORR!O31</f>
        <v>#DIV/0!</v>
      </c>
      <c r="K31" s="241" t="e">
        <f>COMB!K31*CORR!K31*CORR!P31</f>
        <v>#DIV/0!</v>
      </c>
      <c r="L31" s="242">
        <f>COMB!L31*CORR!Q31*CORR!V31*CORR!AA31*CORR!AF31*CORR!AK31*CORR!AP31*CORR!AU31*CORR!AZ31*CORR!BE31</f>
        <v>2071591927.0854537</v>
      </c>
      <c r="M31" s="82">
        <f>COMB!M31*CORR!R31*CORR!W31*CORR!AB31*CORR!AG31*CORR!AL31*CORR!AQ31*CORR!AV31*CORR!BA31*CORR!BF31</f>
        <v>2073189109.0621526</v>
      </c>
      <c r="N31" s="82">
        <f>COMB!N31*CORR!S31*CORR!X31*CORR!AC31*CORR!AH31*CORR!AM31*CORR!AR31*CORR!AW31*CORR!BB31*CORR!BG31</f>
        <v>2381348607.0619044</v>
      </c>
      <c r="O31" s="82">
        <f>COMB!O31*CORR!T31*CORR!Y31*CORR!AD31*CORR!AI31*CORR!AN31*CORR!AS31*CORR!AX31*CORR!BC31*CORR!BH31</f>
        <v>0</v>
      </c>
      <c r="P31" s="241" t="e">
        <f>COMB!P31*CORR!U31*CORR!Z31*CORR!AE31*CORR!AJ31*CORR!AO31*CORR!AT31*CORR!AY31*CORR!BD31*CORR!BI31</f>
        <v>#DIV/0!</v>
      </c>
      <c r="Q31" s="242">
        <f>GNV!B31</f>
        <v>111170058.15697132</v>
      </c>
      <c r="R31" s="82">
        <f>GNV!C31</f>
        <v>113031336.10418795</v>
      </c>
      <c r="S31" s="82">
        <f>GNV!D31</f>
        <v>114937851.57539751</v>
      </c>
      <c r="T31" s="82">
        <f>GNV!E31</f>
        <v>115440872.61702153</v>
      </c>
      <c r="U31" s="241" t="e">
        <f>GNV!F31</f>
        <v>#DIV/0!</v>
      </c>
    </row>
    <row r="32" spans="1:21">
      <c r="A32" s="192" t="s">
        <v>62</v>
      </c>
      <c r="B32" s="238">
        <f>SUM(B33:B36)</f>
        <v>3507703108</v>
      </c>
      <c r="C32" s="170">
        <f t="shared" ref="C32:P32" si="5">SUM(C33:C36)</f>
        <v>3277974028</v>
      </c>
      <c r="D32" s="170">
        <f t="shared" si="5"/>
        <v>3550417345</v>
      </c>
      <c r="E32" s="170">
        <f t="shared" si="5"/>
        <v>3913389014</v>
      </c>
      <c r="F32" s="218">
        <f t="shared" si="5"/>
        <v>0</v>
      </c>
      <c r="G32" s="217">
        <f>SUM(G33:G36)</f>
        <v>3136436433.6050763</v>
      </c>
      <c r="H32" s="177">
        <f t="shared" si="5"/>
        <v>2854271590.8891296</v>
      </c>
      <c r="I32" s="177">
        <f t="shared" si="5"/>
        <v>2734643558.7624817</v>
      </c>
      <c r="J32" s="177" t="e">
        <f t="shared" si="5"/>
        <v>#DIV/0!</v>
      </c>
      <c r="K32" s="218" t="e">
        <f t="shared" si="5"/>
        <v>#DIV/0!</v>
      </c>
      <c r="L32" s="217">
        <f>SUM(L33:L36)</f>
        <v>5443090507.8409414</v>
      </c>
      <c r="M32" s="177">
        <f t="shared" si="5"/>
        <v>5863331507.5574169</v>
      </c>
      <c r="N32" s="177">
        <f t="shared" si="5"/>
        <v>6643127479.1653767</v>
      </c>
      <c r="O32" s="177">
        <f>SUM(O33:O36)</f>
        <v>0</v>
      </c>
      <c r="P32" s="218" t="e">
        <f t="shared" si="5"/>
        <v>#DIV/0!</v>
      </c>
      <c r="Q32" s="217">
        <f>GNV!B32</f>
        <v>13766870.400132352</v>
      </c>
      <c r="R32" s="177">
        <f>GNV!C32</f>
        <v>13459483.43047688</v>
      </c>
      <c r="S32" s="177">
        <f>GNV!D32</f>
        <v>13426157.630454099</v>
      </c>
      <c r="T32" s="177">
        <f>GNV!E32</f>
        <v>14147884.059558295</v>
      </c>
      <c r="U32" s="218" t="e">
        <f>GNV!F32</f>
        <v>#DIV/0!</v>
      </c>
    </row>
    <row r="33" spans="1:21">
      <c r="A33" s="185" t="s">
        <v>11</v>
      </c>
      <c r="B33" s="239">
        <f>COMB!B33*CORR!B33</f>
        <v>1123114420</v>
      </c>
      <c r="C33" s="171">
        <f>COMB!C33*CORR!C33</f>
        <v>946625383</v>
      </c>
      <c r="D33" s="171">
        <f>COMB!D33*CORR!D33</f>
        <v>985314350</v>
      </c>
      <c r="E33" s="171">
        <f>COMB!E33*CORR!E33</f>
        <v>1045611307</v>
      </c>
      <c r="F33" s="241">
        <f>COMB!F33*CORR!F33</f>
        <v>0</v>
      </c>
      <c r="G33" s="242">
        <f>COMB!G33*CORR!G33*CORR!L33</f>
        <v>183523299.85948783</v>
      </c>
      <c r="H33" s="82">
        <f>COMB!H33*CORR!H33*CORR!M33</f>
        <v>154391228.41150856</v>
      </c>
      <c r="I33" s="82">
        <f>COMB!I33*CORR!I33*CORR!N33</f>
        <v>120813688.36437318</v>
      </c>
      <c r="J33" s="82" t="e">
        <f>COMB!J33*CORR!J33*CORR!O33</f>
        <v>#DIV/0!</v>
      </c>
      <c r="K33" s="241" t="e">
        <f>COMB!K33*CORR!K33*CORR!P33</f>
        <v>#DIV/0!</v>
      </c>
      <c r="L33" s="242">
        <f>COMB!L33*CORR!Q33*CORR!V33*CORR!AA33*CORR!AF33*CORR!AK33*CORR!AP33*CORR!AU33*CORR!AZ33*CORR!BE33</f>
        <v>333663928.38160652</v>
      </c>
      <c r="M33" s="82">
        <f>COMB!M33*CORR!R33*CORR!W33*CORR!AB33*CORR!AG33*CORR!AL33*CORR!AQ33*CORR!AV33*CORR!BA33*CORR!BF33</f>
        <v>309083873.30036479</v>
      </c>
      <c r="N33" s="82">
        <f>COMB!N33*CORR!S33*CORR!X33*CORR!AC33*CORR!AH33*CORR!AM33*CORR!AR33*CORR!AW33*CORR!BB33*CORR!BG33</f>
        <v>335935610.4165054</v>
      </c>
      <c r="O33" s="82">
        <f>COMB!O33*CORR!T33*CORR!Y33*CORR!AD33*CORR!AI33*CORR!AN33*CORR!AS33*CORR!AX33*CORR!BC33*CORR!BH33</f>
        <v>0</v>
      </c>
      <c r="P33" s="241" t="e">
        <f>COMB!P33*CORR!U33*CORR!Z33*CORR!AE33*CORR!AJ33*CORR!AO33*CORR!AT33*CORR!AY33*CORR!BD33*CORR!BI33</f>
        <v>#DIV/0!</v>
      </c>
      <c r="Q33" s="242">
        <f>GNV!B33</f>
        <v>1758479.0735959187</v>
      </c>
      <c r="R33" s="82">
        <f>GNV!C33</f>
        <v>1653323.9194412753</v>
      </c>
      <c r="S33" s="82">
        <f>GNV!D33</f>
        <v>1625887.9688654251</v>
      </c>
      <c r="T33" s="82">
        <f>GNV!E33</f>
        <v>1652729.6393114673</v>
      </c>
      <c r="U33" s="241" t="e">
        <f>GNV!F33</f>
        <v>#DIV/0!</v>
      </c>
    </row>
    <row r="34" spans="1:21">
      <c r="A34" s="185" t="s">
        <v>20</v>
      </c>
      <c r="B34" s="239">
        <f>COMB!B34*CORR!B34</f>
        <v>1141131395</v>
      </c>
      <c r="C34" s="171">
        <f>COMB!C34*CORR!C34</f>
        <v>1131572917</v>
      </c>
      <c r="D34" s="171">
        <f>COMB!D34*CORR!D34</f>
        <v>1278601234</v>
      </c>
      <c r="E34" s="171">
        <f>COMB!E34*CORR!E34</f>
        <v>1434388537</v>
      </c>
      <c r="F34" s="241">
        <f>COMB!F34*CORR!F34</f>
        <v>0</v>
      </c>
      <c r="G34" s="242">
        <f>COMB!G34*CORR!G34*CORR!L34</f>
        <v>1808854839.9705813</v>
      </c>
      <c r="H34" s="82">
        <f>COMB!H34*CORR!H34*CORR!M34</f>
        <v>1605802265.5456171</v>
      </c>
      <c r="I34" s="82">
        <f>COMB!I34*CORR!I34*CORR!N34</f>
        <v>1541647414.3731163</v>
      </c>
      <c r="J34" s="82" t="e">
        <f>COMB!J34*CORR!J34*CORR!O34</f>
        <v>#DIV/0!</v>
      </c>
      <c r="K34" s="241" t="e">
        <f>COMB!K34*CORR!K34*CORR!P34</f>
        <v>#DIV/0!</v>
      </c>
      <c r="L34" s="242">
        <f>COMB!L34*CORR!Q34*CORR!V34*CORR!AA34*CORR!AF34*CORR!AK34*CORR!AP34*CORR!AU34*CORR!AZ34*CORR!BE34</f>
        <v>2134816871.3723307</v>
      </c>
      <c r="M34" s="82">
        <f>COMB!M34*CORR!R34*CORR!W34*CORR!AB34*CORR!AG34*CORR!AL34*CORR!AQ34*CORR!AV34*CORR!BA34*CORR!BF34</f>
        <v>2291447908.3999257</v>
      </c>
      <c r="N34" s="82">
        <f>COMB!N34*CORR!S34*CORR!X34*CORR!AC34*CORR!AH34*CORR!AM34*CORR!AR34*CORR!AW34*CORR!BB34*CORR!BG34</f>
        <v>2544477645.1865396</v>
      </c>
      <c r="O34" s="82">
        <f>COMB!O34*CORR!T34*CORR!Y34*CORR!AD34*CORR!AI34*CORR!AN34*CORR!AS34*CORR!AX34*CORR!BC34*CORR!BH34</f>
        <v>0</v>
      </c>
      <c r="P34" s="241" t="e">
        <f>COMB!P34*CORR!U34*CORR!Z34*CORR!AE34*CORR!AJ34*CORR!AO34*CORR!AT34*CORR!AY34*CORR!BD34*CORR!BI34</f>
        <v>#DIV/0!</v>
      </c>
      <c r="Q34" s="242">
        <f>GNV!B34</f>
        <v>4998122.0612597931</v>
      </c>
      <c r="R34" s="82">
        <f>GNV!C34</f>
        <v>5057534.6545852711</v>
      </c>
      <c r="S34" s="82">
        <f>GNV!D34</f>
        <v>5161141.5309846886</v>
      </c>
      <c r="T34" s="82">
        <f>GNV!E34</f>
        <v>5173502.3088217815</v>
      </c>
      <c r="U34" s="241" t="e">
        <f>GNV!F34</f>
        <v>#DIV/0!</v>
      </c>
    </row>
    <row r="35" spans="1:21">
      <c r="A35" s="185" t="s">
        <v>24</v>
      </c>
      <c r="B35" s="239">
        <f>COMB!B35*CORR!B35</f>
        <v>475309092</v>
      </c>
      <c r="C35" s="171">
        <f>COMB!C35*CORR!C35</f>
        <v>501812767</v>
      </c>
      <c r="D35" s="171">
        <f>COMB!D35*CORR!D35</f>
        <v>610110262</v>
      </c>
      <c r="E35" s="171">
        <f>COMB!E35*CORR!E35</f>
        <v>663867543</v>
      </c>
      <c r="F35" s="241">
        <f>COMB!F35*CORR!F35</f>
        <v>0</v>
      </c>
      <c r="G35" s="242">
        <f>COMB!G35*CORR!G35*CORR!L35</f>
        <v>1032008028.5290014</v>
      </c>
      <c r="H35" s="82">
        <f>COMB!H35*CORR!H35*CORR!M35</f>
        <v>943856117.53857124</v>
      </c>
      <c r="I35" s="82">
        <f>COMB!I35*CORR!I35*CORR!N35</f>
        <v>885156497.96973407</v>
      </c>
      <c r="J35" s="82" t="e">
        <f>COMB!J35*CORR!J35*CORR!O35</f>
        <v>#DIV/0!</v>
      </c>
      <c r="K35" s="241" t="e">
        <f>COMB!K35*CORR!K35*CORR!P35</f>
        <v>#DIV/0!</v>
      </c>
      <c r="L35" s="242">
        <f>COMB!L35*CORR!Q35*CORR!V35*CORR!AA35*CORR!AF35*CORR!AK35*CORR!AP35*CORR!AU35*CORR!AZ35*CORR!BE35</f>
        <v>2096666491.5707676</v>
      </c>
      <c r="M35" s="82">
        <f>COMB!M35*CORR!R35*CORR!W35*CORR!AB35*CORR!AG35*CORR!AL35*CORR!AQ35*CORR!AV35*CORR!BA35*CORR!BF35</f>
        <v>2304704349.8118844</v>
      </c>
      <c r="N35" s="82">
        <f>COMB!N35*CORR!S35*CORR!X35*CORR!AC35*CORR!AH35*CORR!AM35*CORR!AR35*CORR!AW35*CORR!BB35*CORR!BG35</f>
        <v>2549275618.2265821</v>
      </c>
      <c r="O35" s="82">
        <f>COMB!O35*CORR!T35*CORR!Y35*CORR!AD35*CORR!AI35*CORR!AN35*CORR!AS35*CORR!AX35*CORR!BC35*CORR!BH35</f>
        <v>0</v>
      </c>
      <c r="P35" s="241" t="e">
        <f>COMB!P35*CORR!U35*CORR!Z35*CORR!AE35*CORR!AJ35*CORR!AO35*CORR!AT35*CORR!AY35*CORR!BD35*CORR!BI35</f>
        <v>#DIV/0!</v>
      </c>
      <c r="Q35" s="242">
        <f>GNV!B35</f>
        <v>1431720.1259350632</v>
      </c>
      <c r="R35" s="82">
        <f>GNV!C35</f>
        <v>1357488.0404549558</v>
      </c>
      <c r="S35" s="82">
        <f>GNV!D35</f>
        <v>1397873.3579443106</v>
      </c>
      <c r="T35" s="82">
        <f>GNV!E35</f>
        <v>2267768.3530962532</v>
      </c>
      <c r="U35" s="241" t="e">
        <f>GNV!F35</f>
        <v>#DIV/0!</v>
      </c>
    </row>
    <row r="36" spans="1:21">
      <c r="A36" s="225" t="s">
        <v>25</v>
      </c>
      <c r="B36" s="240">
        <f>COMB!B36*CORR!B36</f>
        <v>768148201</v>
      </c>
      <c r="C36" s="171">
        <f>COMB!C36*CORR!C36</f>
        <v>697962961</v>
      </c>
      <c r="D36" s="171">
        <f>COMB!D36*CORR!D36</f>
        <v>676391499</v>
      </c>
      <c r="E36" s="171">
        <f>COMB!E36*CORR!E36</f>
        <v>769521627</v>
      </c>
      <c r="F36" s="241">
        <f>COMB!F36*CORR!F36</f>
        <v>0</v>
      </c>
      <c r="G36" s="242">
        <f>COMB!G36*CORR!G36*CORR!L36</f>
        <v>112050265.24600613</v>
      </c>
      <c r="H36" s="82">
        <f>COMB!H36*CORR!H36*CORR!M36</f>
        <v>150221979.39343253</v>
      </c>
      <c r="I36" s="82">
        <f>COMB!I36*CORR!I36*CORR!N36</f>
        <v>187025958.05525807</v>
      </c>
      <c r="J36" s="82" t="e">
        <f>COMB!J36*CORR!J36*CORR!O36</f>
        <v>#DIV/0!</v>
      </c>
      <c r="K36" s="241" t="e">
        <f>COMB!K36*CORR!K36*CORR!P36</f>
        <v>#DIV/0!</v>
      </c>
      <c r="L36" s="242">
        <f>COMB!L36*CORR!Q36*CORR!V36*CORR!AA36*CORR!AF36*CORR!AK36*CORR!AP36*CORR!AU36*CORR!AZ36*CORR!BE36</f>
        <v>877943216.51623642</v>
      </c>
      <c r="M36" s="82">
        <f>COMB!M36*CORR!R36*CORR!W36*CORR!AB36*CORR!AG36*CORR!AL36*CORR!AQ36*CORR!AV36*CORR!BA36*CORR!BF36</f>
        <v>958095376.04524219</v>
      </c>
      <c r="N36" s="82">
        <f>COMB!N36*CORR!S36*CORR!X36*CORR!AC36*CORR!AH36*CORR!AM36*CORR!AR36*CORR!AW36*CORR!BB36*CORR!BG36</f>
        <v>1213438605.3357499</v>
      </c>
      <c r="O36" s="82">
        <f>COMB!O36*CORR!T36*CORR!Y36*CORR!AD36*CORR!AI36*CORR!AN36*CORR!AS36*CORR!AX36*CORR!BC36*CORR!BH36</f>
        <v>0</v>
      </c>
      <c r="P36" s="241" t="e">
        <f>COMB!P36*CORR!U36*CORR!Z36*CORR!AE36*CORR!AJ36*CORR!AO36*CORR!AT36*CORR!AY36*CORR!BD36*CORR!BI36</f>
        <v>#DIV/0!</v>
      </c>
      <c r="Q36" s="242">
        <f>GNV!B36</f>
        <v>5578549.139341576</v>
      </c>
      <c r="R36" s="82">
        <f>GNV!C36</f>
        <v>5391136.8159953775</v>
      </c>
      <c r="S36" s="82">
        <f>GNV!D36</f>
        <v>5241254.7726596743</v>
      </c>
      <c r="T36" s="82">
        <f>GNV!E36</f>
        <v>5053883.7583287936</v>
      </c>
      <c r="U36" s="241" t="e">
        <f>GNV!F36</f>
        <v>#DIV/0!</v>
      </c>
    </row>
  </sheetData>
  <mergeCells count="5">
    <mergeCell ref="Q2:U2"/>
    <mergeCell ref="L2:P2"/>
    <mergeCell ref="G2:K2"/>
    <mergeCell ref="B2:F2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</sheetPr>
  <dimension ref="A1:R75"/>
  <sheetViews>
    <sheetView showGridLines="0" zoomScaleNormal="100" workbookViewId="0">
      <selection activeCell="H1" sqref="H1"/>
    </sheetView>
  </sheetViews>
  <sheetFormatPr defaultRowHeight="15"/>
  <cols>
    <col min="1" max="1" width="18.7109375" bestFit="1" customWidth="1"/>
    <col min="2" max="6" width="12.7109375" bestFit="1" customWidth="1"/>
    <col min="8" max="8" width="11" customWidth="1"/>
    <col min="9" max="9" width="17.5703125" bestFit="1" customWidth="1"/>
    <col min="10" max="14" width="12.7109375" bestFit="1" customWidth="1"/>
    <col min="15" max="16" width="17.5703125" bestFit="1" customWidth="1"/>
    <col min="17" max="17" width="12.7109375" bestFit="1" customWidth="1"/>
  </cols>
  <sheetData>
    <row r="1" spans="1:18" ht="15.75">
      <c r="H1" s="112" t="s">
        <v>229</v>
      </c>
    </row>
    <row r="2" spans="1:18" ht="15" customHeight="1">
      <c r="A2" s="360" t="s">
        <v>230</v>
      </c>
      <c r="H2" s="446" t="s">
        <v>231</v>
      </c>
      <c r="I2" s="446"/>
      <c r="J2" s="446"/>
      <c r="K2" s="446"/>
      <c r="L2" s="446"/>
      <c r="N2" s="446" t="s">
        <v>232</v>
      </c>
      <c r="O2" s="446"/>
      <c r="P2" s="446"/>
      <c r="Q2" s="446"/>
      <c r="R2" s="446"/>
    </row>
    <row r="3" spans="1:18">
      <c r="A3" s="361"/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  <c r="H3" s="164">
        <f>ONSV_2019!$A$1</f>
        <v>2019</v>
      </c>
      <c r="I3" s="180">
        <f>ONSV_2020!$A$1</f>
        <v>2020</v>
      </c>
      <c r="J3" s="180">
        <f>ONSV_2021!$A$1</f>
        <v>2021</v>
      </c>
      <c r="K3" s="180">
        <f>ONSV_2022!$A$1</f>
        <v>2022</v>
      </c>
      <c r="L3" s="180">
        <f>ONSV_2023!$A$1</f>
        <v>2023</v>
      </c>
      <c r="N3" s="164">
        <f>ONSV_2019!$A$1</f>
        <v>2019</v>
      </c>
      <c r="O3" s="180">
        <f>ONSV_2020!$A$1</f>
        <v>2020</v>
      </c>
      <c r="P3" s="180">
        <f>ONSV_2021!$A$1</f>
        <v>2021</v>
      </c>
      <c r="Q3" s="180">
        <f>ONSV_2022!$A$1</f>
        <v>2022</v>
      </c>
      <c r="R3" s="180">
        <f>ONSV_2023!$A$1</f>
        <v>2023</v>
      </c>
    </row>
    <row r="4" spans="1:18">
      <c r="A4" s="192" t="s">
        <v>37</v>
      </c>
      <c r="B4" s="177">
        <f>IF(N4=0,0,436.768796267234*N4 + 1471634162)</f>
        <v>2478949232.3743629</v>
      </c>
      <c r="C4" s="177">
        <f t="shared" ref="C4:F4" si="0">IF(O4=0,0,436.768796267234*O4 + 1471634162)</f>
        <v>2521396607.8395939</v>
      </c>
      <c r="D4" s="177">
        <f t="shared" si="0"/>
        <v>2560466450.2032905</v>
      </c>
      <c r="E4" s="177">
        <f t="shared" si="0"/>
        <v>2619319298.4251156</v>
      </c>
      <c r="F4" s="177">
        <f t="shared" si="0"/>
        <v>0</v>
      </c>
      <c r="H4" s="173">
        <f t="shared" ref="H4:H36" si="1">N4/$N$4</f>
        <v>1</v>
      </c>
      <c r="I4" s="173">
        <f t="shared" ref="I4:I36" si="2">O4/$O$4</f>
        <v>1</v>
      </c>
      <c r="J4" s="173">
        <f t="shared" ref="J4:J36" si="3">P4/$P$4</f>
        <v>1</v>
      </c>
      <c r="K4" s="173">
        <f t="shared" ref="K4:K36" si="4">Q4/$Q$4</f>
        <v>1</v>
      </c>
      <c r="L4" s="173" t="e">
        <f>R4/$R$4</f>
        <v>#DIV/0!</v>
      </c>
      <c r="N4" s="177">
        <f>ONSV_2019!J41</f>
        <v>2306289</v>
      </c>
      <c r="O4" s="177">
        <f>ONSV_2020!J41</f>
        <v>2403474</v>
      </c>
      <c r="P4" s="177">
        <f>ONSV_2021!J41</f>
        <v>2492926</v>
      </c>
      <c r="Q4" s="177">
        <f>ONSV_2022!J41</f>
        <v>2627672</v>
      </c>
      <c r="R4" s="177"/>
    </row>
    <row r="5" spans="1:18">
      <c r="A5" s="192" t="s">
        <v>47</v>
      </c>
      <c r="B5" s="177">
        <f t="shared" ref="B5:B36" si="5">H5*B$4</f>
        <v>3120332.977169286</v>
      </c>
      <c r="C5" s="177">
        <f t="shared" ref="C5:C36" si="6">I5*C$4</f>
        <v>3381131.3403294608</v>
      </c>
      <c r="D5" s="177">
        <f t="shared" ref="D5:D36" si="7">J5*D$4</f>
        <v>3382216.7286631996</v>
      </c>
      <c r="E5" s="177">
        <f t="shared" ref="E5:E36" si="8">K5*E$4</f>
        <v>3665311.7513560103</v>
      </c>
      <c r="F5" s="177" t="e">
        <f t="shared" ref="F5:F36" si="9">L5*F$4</f>
        <v>#DIV/0!</v>
      </c>
      <c r="H5" s="174">
        <f t="shared" si="1"/>
        <v>1.2587321016576847E-3</v>
      </c>
      <c r="I5" s="174">
        <f t="shared" si="2"/>
        <v>1.340975604479183E-3</v>
      </c>
      <c r="J5" s="174">
        <f t="shared" si="3"/>
        <v>1.3209377253877571E-3</v>
      </c>
      <c r="K5" s="174">
        <f t="shared" si="4"/>
        <v>1.3993375124444756E-3</v>
      </c>
      <c r="L5" s="174" t="e">
        <f t="shared" ref="L5:L36" si="10">R5/$R$4</f>
        <v>#DIV/0!</v>
      </c>
      <c r="N5" s="177">
        <f>ONSV_2019!J42</f>
        <v>2903</v>
      </c>
      <c r="O5" s="177">
        <f>ONSV_2020!J42</f>
        <v>3223</v>
      </c>
      <c r="P5" s="177">
        <f>ONSV_2021!J42</f>
        <v>3293</v>
      </c>
      <c r="Q5" s="177">
        <f>ONSV_2022!J42</f>
        <v>3677</v>
      </c>
      <c r="R5" s="177"/>
    </row>
    <row r="6" spans="1:18">
      <c r="A6" s="185" t="s">
        <v>48</v>
      </c>
      <c r="B6" s="82">
        <f t="shared" si="5"/>
        <v>15048.109431749916</v>
      </c>
      <c r="C6" s="82">
        <f t="shared" si="6"/>
        <v>16785.014410571323</v>
      </c>
      <c r="D6" s="82">
        <f t="shared" si="7"/>
        <v>22596.042523714055</v>
      </c>
      <c r="E6" s="82">
        <f t="shared" si="8"/>
        <v>20933.246336273107</v>
      </c>
      <c r="F6" s="82" t="e">
        <f t="shared" si="9"/>
        <v>#DIV/0!</v>
      </c>
      <c r="H6" s="175">
        <f t="shared" si="1"/>
        <v>6.0703580513977217E-6</v>
      </c>
      <c r="I6" s="175">
        <f t="shared" si="2"/>
        <v>6.657030614851669E-6</v>
      </c>
      <c r="J6" s="175">
        <f t="shared" si="3"/>
        <v>8.8249711383330266E-6</v>
      </c>
      <c r="K6" s="175">
        <f t="shared" si="4"/>
        <v>7.991865042516722E-6</v>
      </c>
      <c r="L6" s="175" t="e">
        <f t="shared" si="10"/>
        <v>#DIV/0!</v>
      </c>
      <c r="N6" s="82">
        <f>ONSV_2019!J43</f>
        <v>14</v>
      </c>
      <c r="O6" s="82">
        <f>ONSV_2020!J43</f>
        <v>16</v>
      </c>
      <c r="P6" s="82">
        <f>ONSV_2021!J43</f>
        <v>22</v>
      </c>
      <c r="Q6" s="82">
        <f>ONSV_2022!J43</f>
        <v>21</v>
      </c>
      <c r="R6" s="82"/>
    </row>
    <row r="7" spans="1:18">
      <c r="A7" s="185" t="s">
        <v>49</v>
      </c>
      <c r="B7" s="82">
        <f t="shared" si="5"/>
        <v>17197.839350571332</v>
      </c>
      <c r="C7" s="82">
        <f t="shared" si="6"/>
        <v>18883.14121189274</v>
      </c>
      <c r="D7" s="82">
        <f t="shared" si="7"/>
        <v>18487.671155766046</v>
      </c>
      <c r="E7" s="82">
        <f t="shared" si="8"/>
        <v>17942.782573948378</v>
      </c>
      <c r="F7" s="82" t="e">
        <f t="shared" si="9"/>
        <v>#DIV/0!</v>
      </c>
      <c r="H7" s="175">
        <f t="shared" si="1"/>
        <v>6.9375520587402532E-6</v>
      </c>
      <c r="I7" s="175">
        <f t="shared" si="2"/>
        <v>7.4891594417081271E-6</v>
      </c>
      <c r="J7" s="175">
        <f t="shared" si="3"/>
        <v>7.2204309313633856E-6</v>
      </c>
      <c r="K7" s="175">
        <f t="shared" si="4"/>
        <v>6.8501700364429044E-6</v>
      </c>
      <c r="L7" s="175" t="e">
        <f t="shared" si="10"/>
        <v>#DIV/0!</v>
      </c>
      <c r="N7" s="82">
        <f>ONSV_2019!J44</f>
        <v>16</v>
      </c>
      <c r="O7" s="82">
        <f>ONSV_2020!J44</f>
        <v>18</v>
      </c>
      <c r="P7" s="82">
        <f>ONSV_2021!J44</f>
        <v>18</v>
      </c>
      <c r="Q7" s="82">
        <f>ONSV_2022!J44</f>
        <v>18</v>
      </c>
      <c r="R7" s="82"/>
    </row>
    <row r="8" spans="1:18">
      <c r="A8" s="185" t="s">
        <v>16</v>
      </c>
      <c r="B8" s="82">
        <f t="shared" si="5"/>
        <v>2228195.0608583982</v>
      </c>
      <c r="C8" s="82">
        <f t="shared" si="6"/>
        <v>2452710.2307447349</v>
      </c>
      <c r="D8" s="82">
        <f t="shared" si="7"/>
        <v>2382855.3934098459</v>
      </c>
      <c r="E8" s="82">
        <f t="shared" si="8"/>
        <v>2619646.2557964632</v>
      </c>
      <c r="F8" s="82" t="e">
        <f t="shared" si="9"/>
        <v>#DIV/0!</v>
      </c>
      <c r="H8" s="175">
        <f t="shared" si="1"/>
        <v>8.9884658861053403E-4</v>
      </c>
      <c r="I8" s="175">
        <f t="shared" si="2"/>
        <v>9.727585985952001E-4</v>
      </c>
      <c r="J8" s="175">
        <f t="shared" si="3"/>
        <v>9.3063332004239194E-4</v>
      </c>
      <c r="K8" s="175">
        <f t="shared" si="4"/>
        <v>1.000124825320664E-3</v>
      </c>
      <c r="L8" s="175" t="e">
        <f t="shared" si="10"/>
        <v>#DIV/0!</v>
      </c>
      <c r="N8" s="82">
        <f>ONSV_2019!J45</f>
        <v>2073</v>
      </c>
      <c r="O8" s="82">
        <f>ONSV_2020!J45</f>
        <v>2338</v>
      </c>
      <c r="P8" s="82">
        <f>ONSV_2021!J45</f>
        <v>2320</v>
      </c>
      <c r="Q8" s="82">
        <f>ONSV_2022!J45</f>
        <v>2628</v>
      </c>
      <c r="R8" s="82"/>
    </row>
    <row r="9" spans="1:18">
      <c r="A9" s="185" t="s">
        <v>50</v>
      </c>
      <c r="B9" s="94">
        <f t="shared" si="5"/>
        <v>420272.19912958692</v>
      </c>
      <c r="C9" s="94">
        <f t="shared" si="6"/>
        <v>435361.31127419375</v>
      </c>
      <c r="D9" s="94">
        <f t="shared" si="7"/>
        <v>464245.96457812522</v>
      </c>
      <c r="E9" s="82">
        <f t="shared" si="8"/>
        <v>487445.59325893089</v>
      </c>
      <c r="F9" s="82" t="e">
        <f t="shared" si="9"/>
        <v>#DIV/0!</v>
      </c>
      <c r="H9" s="175">
        <f t="shared" si="1"/>
        <v>1.6953642843546495E-4</v>
      </c>
      <c r="I9" s="175">
        <f t="shared" si="2"/>
        <v>1.7266673157271517E-4</v>
      </c>
      <c r="J9" s="175">
        <f t="shared" si="3"/>
        <v>1.8131304338756947E-4</v>
      </c>
      <c r="K9" s="175">
        <f t="shared" si="4"/>
        <v>1.8609628599003224E-4</v>
      </c>
      <c r="L9" s="175" t="e">
        <f t="shared" si="10"/>
        <v>#DIV/0!</v>
      </c>
      <c r="N9" s="94">
        <f>ONSV_2019!J46</f>
        <v>391</v>
      </c>
      <c r="O9" s="94">
        <f>ONSV_2020!J46</f>
        <v>415</v>
      </c>
      <c r="P9" s="94">
        <f>ONSV_2021!J46</f>
        <v>452</v>
      </c>
      <c r="Q9" s="82">
        <f>ONSV_2022!J46</f>
        <v>489</v>
      </c>
      <c r="R9" s="82"/>
    </row>
    <row r="10" spans="1:18">
      <c r="A10" s="185" t="s">
        <v>51</v>
      </c>
      <c r="B10" s="82">
        <f t="shared" si="5"/>
        <v>93513.251468731629</v>
      </c>
      <c r="C10" s="82">
        <f t="shared" si="6"/>
        <v>90219.452456820858</v>
      </c>
      <c r="D10" s="82">
        <f t="shared" si="7"/>
        <v>98600.912830752248</v>
      </c>
      <c r="E10" s="82">
        <f t="shared" si="8"/>
        <v>99682.12541082433</v>
      </c>
      <c r="F10" s="82" t="e">
        <f t="shared" si="9"/>
        <v>#DIV/0!</v>
      </c>
      <c r="H10" s="175">
        <f t="shared" si="1"/>
        <v>3.772293931940013E-5</v>
      </c>
      <c r="I10" s="175">
        <f t="shared" si="2"/>
        <v>3.5781539554827719E-5</v>
      </c>
      <c r="J10" s="175">
        <f t="shared" si="3"/>
        <v>3.850896496727139E-5</v>
      </c>
      <c r="K10" s="175">
        <f t="shared" si="4"/>
        <v>3.8056500202460584E-5</v>
      </c>
      <c r="L10" s="175" t="e">
        <f t="shared" si="10"/>
        <v>#DIV/0!</v>
      </c>
      <c r="N10" s="82">
        <f>ONSV_2019!J47</f>
        <v>87</v>
      </c>
      <c r="O10" s="82">
        <f>ONSV_2020!J47</f>
        <v>86</v>
      </c>
      <c r="P10" s="82">
        <f>ONSV_2021!J47</f>
        <v>96</v>
      </c>
      <c r="Q10" s="82">
        <f>ONSV_2022!J47</f>
        <v>100</v>
      </c>
      <c r="R10" s="82"/>
    </row>
    <row r="11" spans="1:18">
      <c r="A11" s="185" t="s">
        <v>17</v>
      </c>
      <c r="B11" s="82">
        <f t="shared" si="5"/>
        <v>52668.383011124708</v>
      </c>
      <c r="C11" s="82">
        <f t="shared" si="6"/>
        <v>56649.42363567822</v>
      </c>
      <c r="D11" s="82">
        <f t="shared" si="7"/>
        <v>62652.663361207153</v>
      </c>
      <c r="E11" s="82">
        <f t="shared" si="8"/>
        <v>69777.487787577018</v>
      </c>
      <c r="F11" s="82" t="e">
        <f t="shared" si="9"/>
        <v>#DIV/0!</v>
      </c>
      <c r="H11" s="175">
        <f t="shared" si="1"/>
        <v>2.1246253179892026E-5</v>
      </c>
      <c r="I11" s="175">
        <f t="shared" si="2"/>
        <v>2.2467478325124382E-5</v>
      </c>
      <c r="J11" s="175">
        <f t="shared" si="3"/>
        <v>2.4469238156287028E-5</v>
      </c>
      <c r="K11" s="175">
        <f t="shared" si="4"/>
        <v>2.6639550141722407E-5</v>
      </c>
      <c r="L11" s="175" t="e">
        <f t="shared" si="10"/>
        <v>#DIV/0!</v>
      </c>
      <c r="N11" s="82">
        <f>ONSV_2019!J48</f>
        <v>49</v>
      </c>
      <c r="O11" s="82">
        <f>ONSV_2020!J48</f>
        <v>54</v>
      </c>
      <c r="P11" s="82">
        <f>ONSV_2021!J48</f>
        <v>61</v>
      </c>
      <c r="Q11" s="82">
        <f>ONSV_2022!J48</f>
        <v>70</v>
      </c>
      <c r="R11" s="82"/>
    </row>
    <row r="12" spans="1:18">
      <c r="A12" s="185" t="s">
        <v>29</v>
      </c>
      <c r="B12" s="82">
        <f t="shared" si="5"/>
        <v>293438.13391912339</v>
      </c>
      <c r="C12" s="82">
        <f t="shared" si="6"/>
        <v>310522.7665955695</v>
      </c>
      <c r="D12" s="82">
        <f t="shared" si="7"/>
        <v>332778.08080378885</v>
      </c>
      <c r="E12" s="82">
        <f t="shared" si="8"/>
        <v>349884.26019199338</v>
      </c>
      <c r="F12" s="82" t="e">
        <f t="shared" si="9"/>
        <v>#DIV/0!</v>
      </c>
      <c r="H12" s="175">
        <f t="shared" si="1"/>
        <v>1.1837198200225558E-4</v>
      </c>
      <c r="I12" s="175">
        <f t="shared" si="2"/>
        <v>1.2315506637475588E-4</v>
      </c>
      <c r="J12" s="175">
        <f t="shared" si="3"/>
        <v>1.2996775676454094E-4</v>
      </c>
      <c r="K12" s="175">
        <f t="shared" si="4"/>
        <v>1.3357831571063664E-4</v>
      </c>
      <c r="L12" s="175" t="e">
        <f t="shared" si="10"/>
        <v>#DIV/0!</v>
      </c>
      <c r="N12" s="82">
        <f>ONSV_2019!J49</f>
        <v>273</v>
      </c>
      <c r="O12" s="82">
        <f>ONSV_2020!J49</f>
        <v>296</v>
      </c>
      <c r="P12" s="82">
        <f>ONSV_2021!J49</f>
        <v>324</v>
      </c>
      <c r="Q12" s="82">
        <f>ONSV_2022!J49</f>
        <v>351</v>
      </c>
      <c r="R12" s="82"/>
    </row>
    <row r="13" spans="1:18">
      <c r="A13" s="192" t="s">
        <v>52</v>
      </c>
      <c r="B13" s="177">
        <f t="shared" si="5"/>
        <v>320334479.7984575</v>
      </c>
      <c r="C13" s="177">
        <f t="shared" si="6"/>
        <v>321598777.97974527</v>
      </c>
      <c r="D13" s="177">
        <f t="shared" si="7"/>
        <v>327506013.24586958</v>
      </c>
      <c r="E13" s="177">
        <f t="shared" si="8"/>
        <v>346396382.62386858</v>
      </c>
      <c r="F13" s="177" t="e">
        <f t="shared" si="9"/>
        <v>#DIV/0!</v>
      </c>
      <c r="H13" s="174">
        <f t="shared" si="1"/>
        <v>0.12922187982512165</v>
      </c>
      <c r="I13" s="174">
        <f t="shared" si="2"/>
        <v>0.12754787445173113</v>
      </c>
      <c r="J13" s="174">
        <f t="shared" si="3"/>
        <v>0.12790873054394716</v>
      </c>
      <c r="K13" s="174">
        <f t="shared" si="4"/>
        <v>0.13224671876855254</v>
      </c>
      <c r="L13" s="174" t="e">
        <f t="shared" si="10"/>
        <v>#DIV/0!</v>
      </c>
      <c r="N13" s="177">
        <f>ONSV_2019!J50</f>
        <v>298023</v>
      </c>
      <c r="O13" s="177">
        <f>ONSV_2020!J50</f>
        <v>306558</v>
      </c>
      <c r="P13" s="177">
        <f>ONSV_2021!J50</f>
        <v>318867</v>
      </c>
      <c r="Q13" s="177">
        <f>ONSV_2022!J50</f>
        <v>347501</v>
      </c>
      <c r="R13" s="177"/>
    </row>
    <row r="14" spans="1:18">
      <c r="A14" s="185" t="s">
        <v>35</v>
      </c>
      <c r="B14" s="82">
        <f t="shared" si="5"/>
        <v>23992060.759006418</v>
      </c>
      <c r="C14" s="82">
        <f t="shared" si="6"/>
        <v>24263787.393881511</v>
      </c>
      <c r="D14" s="82">
        <f t="shared" si="7"/>
        <v>24334910.705198053</v>
      </c>
      <c r="E14" s="82">
        <f t="shared" si="8"/>
        <v>24697243.391785834</v>
      </c>
      <c r="F14" s="82" t="e">
        <f t="shared" si="9"/>
        <v>#DIV/0!</v>
      </c>
      <c r="H14" s="175">
        <f t="shared" si="1"/>
        <v>9.6783187189463243E-3</v>
      </c>
      <c r="I14" s="175">
        <f t="shared" si="2"/>
        <v>9.6231538181815162E-3</v>
      </c>
      <c r="J14" s="175">
        <f t="shared" si="3"/>
        <v>9.5040927809329281E-3</v>
      </c>
      <c r="K14" s="175">
        <f t="shared" si="4"/>
        <v>9.4288784901616334E-3</v>
      </c>
      <c r="L14" s="175" t="e">
        <f t="shared" si="10"/>
        <v>#DIV/0!</v>
      </c>
      <c r="N14" s="82">
        <f>ONSV_2019!J51</f>
        <v>22321</v>
      </c>
      <c r="O14" s="82">
        <f>ONSV_2020!J51</f>
        <v>23129</v>
      </c>
      <c r="P14" s="82">
        <f>ONSV_2021!J51</f>
        <v>23693</v>
      </c>
      <c r="Q14" s="82">
        <f>ONSV_2022!J51</f>
        <v>24776</v>
      </c>
      <c r="R14" s="82"/>
    </row>
    <row r="15" spans="1:18">
      <c r="A15" s="185" t="s">
        <v>31</v>
      </c>
      <c r="B15" s="82">
        <f t="shared" si="5"/>
        <v>62565739.557378501</v>
      </c>
      <c r="C15" s="82">
        <f t="shared" si="6"/>
        <v>65045078.031165861</v>
      </c>
      <c r="D15" s="82">
        <f t="shared" si="7"/>
        <v>67046566.53922756</v>
      </c>
      <c r="E15" s="82">
        <f t="shared" si="8"/>
        <v>73205556.080455273</v>
      </c>
      <c r="F15" s="82" t="e">
        <f t="shared" si="9"/>
        <v>#DIV/0!</v>
      </c>
      <c r="H15" s="175">
        <f t="shared" si="1"/>
        <v>2.523881438969704E-2</v>
      </c>
      <c r="I15" s="175">
        <f t="shared" si="2"/>
        <v>2.57972418257905E-2</v>
      </c>
      <c r="J15" s="175">
        <f t="shared" si="3"/>
        <v>2.6185293907641061E-2</v>
      </c>
      <c r="K15" s="175">
        <f t="shared" si="4"/>
        <v>2.7948313183685024E-2</v>
      </c>
      <c r="L15" s="175" t="e">
        <f t="shared" si="10"/>
        <v>#DIV/0!</v>
      </c>
      <c r="N15" s="82">
        <f>ONSV_2019!J52</f>
        <v>58208</v>
      </c>
      <c r="O15" s="82">
        <f>ONSV_2020!J52</f>
        <v>62003</v>
      </c>
      <c r="P15" s="82">
        <f>ONSV_2021!J52</f>
        <v>65278</v>
      </c>
      <c r="Q15" s="82">
        <f>ONSV_2022!J52</f>
        <v>73439</v>
      </c>
      <c r="R15" s="82"/>
    </row>
    <row r="16" spans="1:18">
      <c r="A16" s="185" t="s">
        <v>27</v>
      </c>
      <c r="B16" s="82">
        <f t="shared" si="5"/>
        <v>55092203.494595855</v>
      </c>
      <c r="C16" s="82">
        <f t="shared" si="6"/>
        <v>57135139.990184128</v>
      </c>
      <c r="D16" s="82">
        <f t="shared" si="7"/>
        <v>55889256.99672275</v>
      </c>
      <c r="E16" s="82">
        <f t="shared" si="8"/>
        <v>55130196.279710494</v>
      </c>
      <c r="F16" s="82" t="e">
        <f t="shared" si="9"/>
        <v>#DIV/0!</v>
      </c>
      <c r="H16" s="175">
        <f t="shared" si="1"/>
        <v>2.2224014423170731E-2</v>
      </c>
      <c r="I16" s="175">
        <f t="shared" si="2"/>
        <v>2.2660116148541652E-2</v>
      </c>
      <c r="J16" s="175">
        <f t="shared" si="3"/>
        <v>2.1827763840563258E-2</v>
      </c>
      <c r="K16" s="175">
        <f t="shared" si="4"/>
        <v>2.1047528001972848E-2</v>
      </c>
      <c r="L16" s="175" t="e">
        <f t="shared" si="10"/>
        <v>#DIV/0!</v>
      </c>
      <c r="N16" s="82">
        <f>ONSV_2019!J53</f>
        <v>51255</v>
      </c>
      <c r="O16" s="82">
        <f>ONSV_2020!J53</f>
        <v>54463</v>
      </c>
      <c r="P16" s="82">
        <f>ONSV_2021!J53</f>
        <v>54415</v>
      </c>
      <c r="Q16" s="82">
        <f>ONSV_2022!J53</f>
        <v>55306</v>
      </c>
      <c r="R16" s="82"/>
    </row>
    <row r="17" spans="1:18">
      <c r="A17" s="185" t="s">
        <v>53</v>
      </c>
      <c r="B17" s="82">
        <f t="shared" si="5"/>
        <v>304186.78351323045</v>
      </c>
      <c r="C17" s="82">
        <f t="shared" si="6"/>
        <v>316817.1469995337</v>
      </c>
      <c r="D17" s="82">
        <f t="shared" si="7"/>
        <v>333805.17364577582</v>
      </c>
      <c r="E17" s="82">
        <f t="shared" si="8"/>
        <v>354868.36646253453</v>
      </c>
      <c r="F17" s="82" t="e">
        <f t="shared" si="9"/>
        <v>#DIV/0!</v>
      </c>
      <c r="H17" s="175">
        <f t="shared" si="1"/>
        <v>1.2270795203896823E-4</v>
      </c>
      <c r="I17" s="175">
        <f t="shared" si="2"/>
        <v>1.2565145285532524E-4</v>
      </c>
      <c r="J17" s="175">
        <f t="shared" si="3"/>
        <v>1.3036889181628335E-4</v>
      </c>
      <c r="K17" s="175">
        <f t="shared" si="4"/>
        <v>1.3548114072075966E-4</v>
      </c>
      <c r="L17" s="175" t="e">
        <f t="shared" si="10"/>
        <v>#DIV/0!</v>
      </c>
      <c r="N17" s="82">
        <f>ONSV_2019!J54</f>
        <v>283</v>
      </c>
      <c r="O17" s="82">
        <f>ONSV_2020!J54</f>
        <v>302</v>
      </c>
      <c r="P17" s="82">
        <f>ONSV_2021!J54</f>
        <v>325</v>
      </c>
      <c r="Q17" s="82">
        <f>ONSV_2022!J54</f>
        <v>356</v>
      </c>
      <c r="R17" s="82"/>
    </row>
    <row r="18" spans="1:18">
      <c r="A18" s="185" t="s">
        <v>54</v>
      </c>
      <c r="B18" s="82">
        <f t="shared" si="5"/>
        <v>24699321.902298663</v>
      </c>
      <c r="C18" s="82">
        <f t="shared" si="6"/>
        <v>24070759.728159938</v>
      </c>
      <c r="D18" s="82">
        <f t="shared" si="7"/>
        <v>23502965.50318858</v>
      </c>
      <c r="E18" s="82">
        <f t="shared" si="8"/>
        <v>23103326.206466753</v>
      </c>
      <c r="F18" s="82" t="e">
        <f t="shared" si="9"/>
        <v>#DIV/0!</v>
      </c>
      <c r="H18" s="175">
        <f t="shared" si="1"/>
        <v>9.9636255473620171E-3</v>
      </c>
      <c r="I18" s="175">
        <f t="shared" si="2"/>
        <v>9.5465979661107214E-3</v>
      </c>
      <c r="J18" s="175">
        <f t="shared" si="3"/>
        <v>9.1791733890215759E-3</v>
      </c>
      <c r="K18" s="175">
        <f t="shared" si="4"/>
        <v>8.8203550519242897E-3</v>
      </c>
      <c r="L18" s="175" t="e">
        <f t="shared" si="10"/>
        <v>#DIV/0!</v>
      </c>
      <c r="N18" s="82">
        <f>ONSV_2019!J55</f>
        <v>22979</v>
      </c>
      <c r="O18" s="82">
        <f>ONSV_2020!J55</f>
        <v>22945</v>
      </c>
      <c r="P18" s="82">
        <f>ONSV_2021!J55</f>
        <v>22883</v>
      </c>
      <c r="Q18" s="82">
        <f>ONSV_2022!J55</f>
        <v>23177</v>
      </c>
      <c r="R18" s="82"/>
    </row>
    <row r="19" spans="1:18">
      <c r="A19" s="185" t="s">
        <v>55</v>
      </c>
      <c r="B19" s="82">
        <f t="shared" si="5"/>
        <v>74711713.598719507</v>
      </c>
      <c r="C19" s="82">
        <f t="shared" si="6"/>
        <v>72918298.85312447</v>
      </c>
      <c r="D19" s="82">
        <f t="shared" si="7"/>
        <v>80067022.497096792</v>
      </c>
      <c r="E19" s="82">
        <f t="shared" si="8"/>
        <v>93080178.244865432</v>
      </c>
      <c r="F19" s="82" t="e">
        <f t="shared" si="9"/>
        <v>#DIV/0!</v>
      </c>
      <c r="H19" s="175">
        <f t="shared" si="1"/>
        <v>3.0138460531182347E-2</v>
      </c>
      <c r="I19" s="175">
        <f t="shared" si="2"/>
        <v>2.8919805248569363E-2</v>
      </c>
      <c r="J19" s="175">
        <f t="shared" si="3"/>
        <v>3.12704829585796E-2</v>
      </c>
      <c r="K19" s="175">
        <f t="shared" si="4"/>
        <v>3.5536018194051618E-2</v>
      </c>
      <c r="L19" s="175" t="e">
        <f t="shared" si="10"/>
        <v>#DIV/0!</v>
      </c>
      <c r="N19" s="82">
        <f>ONSV_2019!J56</f>
        <v>69508</v>
      </c>
      <c r="O19" s="82">
        <f>ONSV_2020!J56</f>
        <v>69508</v>
      </c>
      <c r="P19" s="82">
        <f>ONSV_2021!J56</f>
        <v>77955</v>
      </c>
      <c r="Q19" s="82">
        <f>ONSV_2022!J56</f>
        <v>93377</v>
      </c>
      <c r="R19" s="82"/>
    </row>
    <row r="20" spans="1:18">
      <c r="A20" s="185" t="s">
        <v>36</v>
      </c>
      <c r="B20" s="82">
        <f t="shared" si="5"/>
        <v>794325.2050045135</v>
      </c>
      <c r="C20" s="82">
        <f t="shared" si="6"/>
        <v>797288.18450213794</v>
      </c>
      <c r="D20" s="82">
        <f t="shared" si="7"/>
        <v>857622.52305914706</v>
      </c>
      <c r="E20" s="82">
        <f t="shared" si="8"/>
        <v>868231.31232827983</v>
      </c>
      <c r="F20" s="82" t="e">
        <f t="shared" si="9"/>
        <v>#DIV/0!</v>
      </c>
      <c r="H20" s="175">
        <f t="shared" si="1"/>
        <v>3.2042818571306547E-4</v>
      </c>
      <c r="I20" s="175">
        <f t="shared" si="2"/>
        <v>3.1620895420545429E-4</v>
      </c>
      <c r="J20" s="175">
        <f t="shared" si="3"/>
        <v>3.349477682049126E-4</v>
      </c>
      <c r="K20" s="175">
        <f t="shared" si="4"/>
        <v>3.3147211676343169E-4</v>
      </c>
      <c r="L20" s="175" t="e">
        <f t="shared" si="10"/>
        <v>#DIV/0!</v>
      </c>
      <c r="N20" s="82">
        <f>ONSV_2019!J57</f>
        <v>739</v>
      </c>
      <c r="O20" s="82">
        <f>ONSV_2020!J57</f>
        <v>760</v>
      </c>
      <c r="P20" s="82">
        <f>ONSV_2021!J57</f>
        <v>835</v>
      </c>
      <c r="Q20" s="82">
        <f>ONSV_2022!J57</f>
        <v>871</v>
      </c>
      <c r="R20" s="82"/>
    </row>
    <row r="21" spans="1:18">
      <c r="A21" s="185" t="s">
        <v>56</v>
      </c>
      <c r="B21" s="82">
        <f t="shared" si="5"/>
        <v>54578418.043997534</v>
      </c>
      <c r="C21" s="82">
        <f t="shared" si="6"/>
        <v>54213498.419344053</v>
      </c>
      <c r="D21" s="82">
        <f t="shared" si="7"/>
        <v>53246547.114290185</v>
      </c>
      <c r="E21" s="82">
        <f t="shared" si="8"/>
        <v>53975877.267453156</v>
      </c>
      <c r="F21" s="82" t="e">
        <f t="shared" si="9"/>
        <v>#DIV/0!</v>
      </c>
      <c r="H21" s="175">
        <f t="shared" si="1"/>
        <v>2.2016755055415865E-2</v>
      </c>
      <c r="I21" s="175">
        <f t="shared" si="2"/>
        <v>2.1501376757144034E-2</v>
      </c>
      <c r="J21" s="175">
        <f t="shared" si="3"/>
        <v>2.0795643352430036E-2</v>
      </c>
      <c r="K21" s="175">
        <f t="shared" si="4"/>
        <v>2.0606833729628356E-2</v>
      </c>
      <c r="L21" s="175" t="e">
        <f t="shared" si="10"/>
        <v>#DIV/0!</v>
      </c>
      <c r="N21" s="82">
        <f>ONSV_2019!J58</f>
        <v>50777</v>
      </c>
      <c r="O21" s="82">
        <f>ONSV_2020!J58</f>
        <v>51678</v>
      </c>
      <c r="P21" s="82">
        <f>ONSV_2021!J58</f>
        <v>51842</v>
      </c>
      <c r="Q21" s="82">
        <f>ONSV_2022!J58</f>
        <v>54148</v>
      </c>
      <c r="R21" s="82"/>
    </row>
    <row r="22" spans="1:18">
      <c r="A22" s="185" t="s">
        <v>32</v>
      </c>
      <c r="B22" s="82">
        <f t="shared" si="5"/>
        <v>23596510.453943279</v>
      </c>
      <c r="C22" s="82">
        <f t="shared" si="6"/>
        <v>22838110.232383605</v>
      </c>
      <c r="D22" s="82">
        <f t="shared" si="7"/>
        <v>22227316.193440724</v>
      </c>
      <c r="E22" s="82">
        <f t="shared" si="8"/>
        <v>21980905.474340871</v>
      </c>
      <c r="F22" s="82" t="e">
        <f t="shared" si="9"/>
        <v>#DIV/0!</v>
      </c>
      <c r="H22" s="175">
        <f t="shared" si="1"/>
        <v>9.5187550215952987E-3</v>
      </c>
      <c r="I22" s="175">
        <f t="shared" si="2"/>
        <v>9.0577222803325513E-3</v>
      </c>
      <c r="J22" s="175">
        <f t="shared" si="3"/>
        <v>8.6809636547575016E-3</v>
      </c>
      <c r="K22" s="175">
        <f t="shared" si="4"/>
        <v>8.3918388596445834E-3</v>
      </c>
      <c r="L22" s="175" t="e">
        <f t="shared" si="10"/>
        <v>#DIV/0!</v>
      </c>
      <c r="N22" s="82">
        <f>ONSV_2019!J59</f>
        <v>21953</v>
      </c>
      <c r="O22" s="82">
        <f>ONSV_2020!J59</f>
        <v>21770</v>
      </c>
      <c r="P22" s="82">
        <f>ONSV_2021!J59</f>
        <v>21641</v>
      </c>
      <c r="Q22" s="82">
        <f>ONSV_2022!J59</f>
        <v>22051</v>
      </c>
      <c r="R22" s="82"/>
    </row>
    <row r="23" spans="1:18">
      <c r="A23" s="192" t="s">
        <v>57</v>
      </c>
      <c r="B23" s="177">
        <f t="shared" si="5"/>
        <v>1902493780.3176031</v>
      </c>
      <c r="C23" s="177">
        <f t="shared" si="6"/>
        <v>1938680704.1183953</v>
      </c>
      <c r="D23" s="177">
        <f t="shared" si="7"/>
        <v>1968477867.5887158</v>
      </c>
      <c r="E23" s="177">
        <f t="shared" si="8"/>
        <v>2004837807.7213759</v>
      </c>
      <c r="F23" s="177" t="e">
        <f t="shared" si="9"/>
        <v>#DIV/0!</v>
      </c>
      <c r="H23" s="174">
        <f t="shared" si="1"/>
        <v>0.76745975894608176</v>
      </c>
      <c r="I23" s="174">
        <f t="shared" si="2"/>
        <v>0.76889161272391549</v>
      </c>
      <c r="J23" s="174">
        <f t="shared" si="3"/>
        <v>0.76879658682207175</v>
      </c>
      <c r="K23" s="174">
        <f t="shared" si="4"/>
        <v>0.76540412958694992</v>
      </c>
      <c r="L23" s="174" t="e">
        <f t="shared" si="10"/>
        <v>#DIV/0!</v>
      </c>
      <c r="N23" s="177">
        <f>ONSV_2019!J60</f>
        <v>1769984</v>
      </c>
      <c r="O23" s="177">
        <f>ONSV_2020!J60</f>
        <v>1848011</v>
      </c>
      <c r="P23" s="177">
        <f>ONSV_2021!J60</f>
        <v>1916553</v>
      </c>
      <c r="Q23" s="177">
        <f>ONSV_2022!J60</f>
        <v>2011231</v>
      </c>
      <c r="R23" s="177"/>
    </row>
    <row r="24" spans="1:18">
      <c r="A24" s="185" t="s">
        <v>26</v>
      </c>
      <c r="B24" s="82">
        <f t="shared" si="5"/>
        <v>40079564.606506489</v>
      </c>
      <c r="C24" s="82">
        <f t="shared" si="6"/>
        <v>41243927.596975721</v>
      </c>
      <c r="D24" s="82">
        <f t="shared" si="7"/>
        <v>41527417.787218489</v>
      </c>
      <c r="E24" s="82">
        <f t="shared" si="8"/>
        <v>41565452.653805524</v>
      </c>
      <c r="F24" s="82" t="e">
        <f t="shared" si="9"/>
        <v>#DIV/0!</v>
      </c>
      <c r="H24" s="175">
        <f t="shared" si="1"/>
        <v>1.6167965072894159E-2</v>
      </c>
      <c r="I24" s="175">
        <f t="shared" si="2"/>
        <v>1.6357572413930835E-2</v>
      </c>
      <c r="J24" s="175">
        <f t="shared" si="3"/>
        <v>1.6218692412049134E-2</v>
      </c>
      <c r="K24" s="175">
        <f t="shared" si="4"/>
        <v>1.5868799454422013E-2</v>
      </c>
      <c r="L24" s="175" t="e">
        <f t="shared" si="10"/>
        <v>#DIV/0!</v>
      </c>
      <c r="N24" s="82">
        <f>ONSV_2019!J61</f>
        <v>37288</v>
      </c>
      <c r="O24" s="82">
        <f>ONSV_2020!J61</f>
        <v>39315</v>
      </c>
      <c r="P24" s="82">
        <f>ONSV_2021!J61</f>
        <v>40432</v>
      </c>
      <c r="Q24" s="82">
        <f>ONSV_2022!J61</f>
        <v>41698</v>
      </c>
      <c r="R24" s="82"/>
    </row>
    <row r="25" spans="1:18">
      <c r="A25" s="185" t="s">
        <v>58</v>
      </c>
      <c r="B25" s="82">
        <f t="shared" si="5"/>
        <v>39596950.239731081</v>
      </c>
      <c r="C25" s="82">
        <f t="shared" si="6"/>
        <v>40727788.403850652</v>
      </c>
      <c r="D25" s="82">
        <f t="shared" si="7"/>
        <v>40895755.689396486</v>
      </c>
      <c r="E25" s="82">
        <f t="shared" si="8"/>
        <v>42787555.511342235</v>
      </c>
      <c r="F25" s="82" t="e">
        <f t="shared" si="9"/>
        <v>#DIV/0!</v>
      </c>
      <c r="H25" s="175">
        <f t="shared" si="1"/>
        <v>1.5973280018245762E-2</v>
      </c>
      <c r="I25" s="175">
        <f t="shared" si="2"/>
        <v>1.6152868722524145E-2</v>
      </c>
      <c r="J25" s="175">
        <f t="shared" si="3"/>
        <v>1.5971994355227552E-2</v>
      </c>
      <c r="K25" s="175">
        <f t="shared" si="4"/>
        <v>1.6335372146904181E-2</v>
      </c>
      <c r="L25" s="175" t="e">
        <f t="shared" si="10"/>
        <v>#DIV/0!</v>
      </c>
      <c r="N25" s="82">
        <f>ONSV_2019!J62</f>
        <v>36839</v>
      </c>
      <c r="O25" s="82">
        <f>ONSV_2020!J62</f>
        <v>38823</v>
      </c>
      <c r="P25" s="82">
        <f>ONSV_2021!J62</f>
        <v>39817</v>
      </c>
      <c r="Q25" s="82">
        <f>ONSV_2022!J62</f>
        <v>42924</v>
      </c>
      <c r="R25" s="82"/>
    </row>
    <row r="26" spans="1:18">
      <c r="A26" s="185" t="s">
        <v>12</v>
      </c>
      <c r="B26" s="82">
        <f t="shared" si="5"/>
        <v>1515506924.3860874</v>
      </c>
      <c r="C26" s="82">
        <f t="shared" si="6"/>
        <v>1555635135.5717504</v>
      </c>
      <c r="D26" s="82">
        <f t="shared" si="7"/>
        <v>1592681030.1911435</v>
      </c>
      <c r="E26" s="82">
        <f t="shared" si="8"/>
        <v>1630630112.1078875</v>
      </c>
      <c r="F26" s="82" t="e">
        <f t="shared" si="9"/>
        <v>#DIV/0!</v>
      </c>
      <c r="H26" s="175">
        <f t="shared" si="1"/>
        <v>0.61135052892330488</v>
      </c>
      <c r="I26" s="175">
        <f t="shared" si="2"/>
        <v>0.61697359738445268</v>
      </c>
      <c r="J26" s="175">
        <f t="shared" si="3"/>
        <v>0.6220276895503517</v>
      </c>
      <c r="K26" s="175">
        <f t="shared" si="4"/>
        <v>0.62253964726191091</v>
      </c>
      <c r="L26" s="175" t="e">
        <f t="shared" si="10"/>
        <v>#DIV/0!</v>
      </c>
      <c r="N26" s="82">
        <f>ONSV_2019!J63</f>
        <v>1409951</v>
      </c>
      <c r="O26" s="82">
        <f>ONSV_2020!J63</f>
        <v>1482880</v>
      </c>
      <c r="P26" s="82">
        <f>ONSV_2021!J63</f>
        <v>1550669</v>
      </c>
      <c r="Q26" s="82">
        <f>ONSV_2022!J63</f>
        <v>1635830</v>
      </c>
      <c r="R26" s="82"/>
    </row>
    <row r="27" spans="1:18">
      <c r="A27" s="185" t="s">
        <v>59</v>
      </c>
      <c r="B27" s="82">
        <f t="shared" si="5"/>
        <v>307310341.08527792</v>
      </c>
      <c r="C27" s="82">
        <f t="shared" si="6"/>
        <v>301073852.54581851</v>
      </c>
      <c r="D27" s="82">
        <f t="shared" si="7"/>
        <v>293373663.92095751</v>
      </c>
      <c r="E27" s="82">
        <f t="shared" si="8"/>
        <v>289854687.44834083</v>
      </c>
      <c r="F27" s="82" t="e">
        <f t="shared" si="9"/>
        <v>#DIV/0!</v>
      </c>
      <c r="H27" s="175">
        <f t="shared" si="1"/>
        <v>0.12396798493163692</v>
      </c>
      <c r="I27" s="175">
        <f t="shared" si="2"/>
        <v>0.11940757420300781</v>
      </c>
      <c r="J27" s="175">
        <f t="shared" si="3"/>
        <v>0.11457821050444338</v>
      </c>
      <c r="K27" s="175">
        <f t="shared" si="4"/>
        <v>0.11066031072371285</v>
      </c>
      <c r="L27" s="175" t="e">
        <f t="shared" si="10"/>
        <v>#DIV/0!</v>
      </c>
      <c r="N27" s="82">
        <f>ONSV_2019!J64</f>
        <v>285906</v>
      </c>
      <c r="O27" s="82">
        <f>ONSV_2020!J64</f>
        <v>286993</v>
      </c>
      <c r="P27" s="82">
        <f>ONSV_2021!J64</f>
        <v>285635</v>
      </c>
      <c r="Q27" s="82">
        <f>ONSV_2022!J64</f>
        <v>290779</v>
      </c>
      <c r="R27" s="82"/>
    </row>
    <row r="28" spans="1:18">
      <c r="A28" s="192" t="s">
        <v>60</v>
      </c>
      <c r="B28" s="177">
        <f t="shared" si="5"/>
        <v>239233768.88100076</v>
      </c>
      <c r="C28" s="177">
        <f t="shared" si="6"/>
        <v>244276510.97064713</v>
      </c>
      <c r="D28" s="177">
        <f t="shared" si="7"/>
        <v>247674195.00958779</v>
      </c>
      <c r="E28" s="177">
        <f t="shared" si="8"/>
        <v>250271912.26895663</v>
      </c>
      <c r="F28" s="177" t="e">
        <f t="shared" si="9"/>
        <v>#DIV/0!</v>
      </c>
      <c r="H28" s="174">
        <f t="shared" si="1"/>
        <v>9.6506118704117308E-2</v>
      </c>
      <c r="I28" s="174">
        <f t="shared" si="2"/>
        <v>9.6881430795590057E-2</v>
      </c>
      <c r="J28" s="174">
        <f t="shared" si="3"/>
        <v>9.673010751221657E-2</v>
      </c>
      <c r="K28" s="174">
        <f t="shared" si="4"/>
        <v>9.5548455058317786E-2</v>
      </c>
      <c r="L28" s="174" t="e">
        <f t="shared" si="10"/>
        <v>#DIV/0!</v>
      </c>
      <c r="N28" s="177">
        <f>ONSV_2019!J65</f>
        <v>222571</v>
      </c>
      <c r="O28" s="177">
        <f>ONSV_2020!J65</f>
        <v>232852</v>
      </c>
      <c r="P28" s="177">
        <f>ONSV_2021!J65</f>
        <v>241141</v>
      </c>
      <c r="Q28" s="177">
        <f>ONSV_2022!J65</f>
        <v>251070</v>
      </c>
      <c r="R28" s="177"/>
    </row>
    <row r="29" spans="1:18">
      <c r="A29" s="185" t="s">
        <v>22</v>
      </c>
      <c r="B29" s="82">
        <f t="shared" si="5"/>
        <v>43628768.702480651</v>
      </c>
      <c r="C29" s="82">
        <f t="shared" si="6"/>
        <v>43016844.744092323</v>
      </c>
      <c r="D29" s="82">
        <f t="shared" si="7"/>
        <v>42583269.228781126</v>
      </c>
      <c r="E29" s="82">
        <f t="shared" si="8"/>
        <v>42972964.264606357</v>
      </c>
      <c r="F29" s="82" t="e">
        <f t="shared" si="9"/>
        <v>#DIV/0!</v>
      </c>
      <c r="H29" s="175">
        <f t="shared" si="1"/>
        <v>1.7599702379016681E-2</v>
      </c>
      <c r="I29" s="175">
        <f t="shared" si="2"/>
        <v>1.7060721272624542E-2</v>
      </c>
      <c r="J29" s="175">
        <f t="shared" si="3"/>
        <v>1.6631059245240332E-2</v>
      </c>
      <c r="K29" s="175">
        <f t="shared" si="4"/>
        <v>1.6406157237280755E-2</v>
      </c>
      <c r="L29" s="175" t="e">
        <f t="shared" si="10"/>
        <v>#DIV/0!</v>
      </c>
      <c r="N29" s="82">
        <f>ONSV_2019!J66</f>
        <v>40590</v>
      </c>
      <c r="O29" s="82">
        <f>ONSV_2020!J66</f>
        <v>41005</v>
      </c>
      <c r="P29" s="82">
        <f>ONSV_2021!J66</f>
        <v>41460</v>
      </c>
      <c r="Q29" s="82">
        <f>ONSV_2022!J66</f>
        <v>43110</v>
      </c>
      <c r="R29" s="82"/>
    </row>
    <row r="30" spans="1:18">
      <c r="A30" s="185" t="s">
        <v>61</v>
      </c>
      <c r="B30" s="82">
        <f t="shared" si="5"/>
        <v>84434942.021548778</v>
      </c>
      <c r="C30" s="82">
        <f t="shared" si="6"/>
        <v>88228330.122366846</v>
      </c>
      <c r="D30" s="82">
        <f t="shared" si="7"/>
        <v>90153074.205409154</v>
      </c>
      <c r="E30" s="82">
        <f t="shared" si="8"/>
        <v>91858075.387328714</v>
      </c>
      <c r="F30" s="82" t="e">
        <f t="shared" si="9"/>
        <v>#DIV/0!</v>
      </c>
      <c r="H30" s="175">
        <f t="shared" si="1"/>
        <v>3.4060779026392617E-2</v>
      </c>
      <c r="I30" s="175">
        <f t="shared" si="2"/>
        <v>3.4991849298140941E-2</v>
      </c>
      <c r="J30" s="175">
        <f t="shared" si="3"/>
        <v>3.5209629166690064E-2</v>
      </c>
      <c r="K30" s="175">
        <f t="shared" si="4"/>
        <v>3.506944550156945E-2</v>
      </c>
      <c r="L30" s="175" t="e">
        <f t="shared" si="10"/>
        <v>#DIV/0!</v>
      </c>
      <c r="N30" s="82">
        <f>ONSV_2019!J67</f>
        <v>78554</v>
      </c>
      <c r="O30" s="82">
        <f>ONSV_2020!J67</f>
        <v>84102</v>
      </c>
      <c r="P30" s="82">
        <f>ONSV_2021!J67</f>
        <v>87775</v>
      </c>
      <c r="Q30" s="82">
        <f>ONSV_2022!J67</f>
        <v>92151</v>
      </c>
      <c r="R30" s="82"/>
    </row>
    <row r="31" spans="1:18">
      <c r="A31" s="185" t="s">
        <v>14</v>
      </c>
      <c r="B31" s="82">
        <f t="shared" si="5"/>
        <v>111170058.15697132</v>
      </c>
      <c r="C31" s="82">
        <f t="shared" si="6"/>
        <v>113031336.10418795</v>
      </c>
      <c r="D31" s="82">
        <f t="shared" si="7"/>
        <v>114937851.57539751</v>
      </c>
      <c r="E31" s="82">
        <f t="shared" si="8"/>
        <v>115440872.61702153</v>
      </c>
      <c r="F31" s="82" t="e">
        <f t="shared" si="9"/>
        <v>#DIV/0!</v>
      </c>
      <c r="H31" s="175">
        <f t="shared" si="1"/>
        <v>4.484563729870801E-2</v>
      </c>
      <c r="I31" s="175">
        <f t="shared" si="2"/>
        <v>4.4828860224824567E-2</v>
      </c>
      <c r="J31" s="175">
        <f t="shared" si="3"/>
        <v>4.4889419100286168E-2</v>
      </c>
      <c r="K31" s="175">
        <f t="shared" si="4"/>
        <v>4.4072852319467573E-2</v>
      </c>
      <c r="L31" s="175" t="e">
        <f t="shared" si="10"/>
        <v>#DIV/0!</v>
      </c>
      <c r="N31" s="82">
        <f>ONSV_2019!J68</f>
        <v>103427</v>
      </c>
      <c r="O31" s="82">
        <f>ONSV_2020!J68</f>
        <v>107745</v>
      </c>
      <c r="P31" s="82">
        <f>ONSV_2021!J68</f>
        <v>111906</v>
      </c>
      <c r="Q31" s="82">
        <f>ONSV_2022!J68</f>
        <v>115809</v>
      </c>
      <c r="R31" s="82"/>
    </row>
    <row r="32" spans="1:18">
      <c r="A32" s="192" t="s">
        <v>62</v>
      </c>
      <c r="B32" s="177">
        <f t="shared" si="5"/>
        <v>13766870.400132352</v>
      </c>
      <c r="C32" s="177">
        <f t="shared" si="6"/>
        <v>13459483.43047688</v>
      </c>
      <c r="D32" s="177">
        <f t="shared" si="7"/>
        <v>13426157.630454099</v>
      </c>
      <c r="E32" s="177">
        <f t="shared" si="8"/>
        <v>14147884.059558295</v>
      </c>
      <c r="F32" s="177" t="e">
        <f t="shared" si="9"/>
        <v>#DIV/0!</v>
      </c>
      <c r="H32" s="174">
        <f t="shared" si="1"/>
        <v>5.5535104230215728E-3</v>
      </c>
      <c r="I32" s="174">
        <f t="shared" si="2"/>
        <v>5.338106424284182E-3</v>
      </c>
      <c r="J32" s="174">
        <f t="shared" si="3"/>
        <v>5.2436373963767879E-3</v>
      </c>
      <c r="K32" s="174">
        <f t="shared" si="4"/>
        <v>5.4013590737352303E-3</v>
      </c>
      <c r="L32" s="174" t="e">
        <f t="shared" si="10"/>
        <v>#DIV/0!</v>
      </c>
      <c r="N32" s="177">
        <f>ONSV_2019!J69</f>
        <v>12808</v>
      </c>
      <c r="O32" s="177">
        <f>ONSV_2020!J69</f>
        <v>12830</v>
      </c>
      <c r="P32" s="177">
        <f>ONSV_2021!J69</f>
        <v>13072</v>
      </c>
      <c r="Q32" s="177">
        <f>ONSV_2022!J69</f>
        <v>14193</v>
      </c>
      <c r="R32" s="177"/>
    </row>
    <row r="33" spans="1:18">
      <c r="A33" s="185" t="s">
        <v>11</v>
      </c>
      <c r="B33" s="94">
        <f t="shared" si="5"/>
        <v>1758479.0735959187</v>
      </c>
      <c r="C33" s="94">
        <f t="shared" si="6"/>
        <v>1653323.9194412753</v>
      </c>
      <c r="D33" s="94">
        <f t="shared" si="7"/>
        <v>1625887.9688654251</v>
      </c>
      <c r="E33" s="94">
        <f t="shared" si="8"/>
        <v>1652729.6393114673</v>
      </c>
      <c r="F33" s="94" t="e">
        <f t="shared" si="9"/>
        <v>#DIV/0!</v>
      </c>
      <c r="H33" s="175">
        <f t="shared" si="1"/>
        <v>7.0936469800619091E-4</v>
      </c>
      <c r="I33" s="175">
        <f t="shared" si="2"/>
        <v>6.5571751556288936E-4</v>
      </c>
      <c r="J33" s="175">
        <f t="shared" si="3"/>
        <v>6.3499678690823549E-4</v>
      </c>
      <c r="K33" s="175">
        <f t="shared" si="4"/>
        <v>6.3097677335679646E-4</v>
      </c>
      <c r="L33" s="175" t="e">
        <f t="shared" si="10"/>
        <v>#DIV/0!</v>
      </c>
      <c r="N33" s="94">
        <f>ONSV_2019!J70</f>
        <v>1636</v>
      </c>
      <c r="O33" s="94">
        <f>ONSV_2020!J70</f>
        <v>1576</v>
      </c>
      <c r="P33" s="94">
        <f>ONSV_2021!J70</f>
        <v>1583</v>
      </c>
      <c r="Q33" s="94">
        <f>ONSV_2022!J70</f>
        <v>1658</v>
      </c>
      <c r="R33" s="94"/>
    </row>
    <row r="34" spans="1:18">
      <c r="A34" s="185" t="s">
        <v>20</v>
      </c>
      <c r="B34" s="82">
        <f t="shared" si="5"/>
        <v>4998122.0612597931</v>
      </c>
      <c r="C34" s="82">
        <f t="shared" si="6"/>
        <v>5057534.6545852711</v>
      </c>
      <c r="D34" s="82">
        <f t="shared" si="7"/>
        <v>5161141.5309846886</v>
      </c>
      <c r="E34" s="82">
        <f t="shared" si="8"/>
        <v>5173502.3088217815</v>
      </c>
      <c r="F34" s="82" t="e">
        <f t="shared" si="9"/>
        <v>#DIV/0!</v>
      </c>
      <c r="H34" s="175">
        <f t="shared" si="1"/>
        <v>2.0162260670713861E-3</v>
      </c>
      <c r="I34" s="175">
        <f t="shared" si="2"/>
        <v>2.0058465371374933E-3</v>
      </c>
      <c r="J34" s="175">
        <f t="shared" si="3"/>
        <v>2.0157036350056121E-3</v>
      </c>
      <c r="K34" s="175">
        <f t="shared" si="4"/>
        <v>1.9751323605077041E-3</v>
      </c>
      <c r="L34" s="175" t="e">
        <f t="shared" si="10"/>
        <v>#DIV/0!</v>
      </c>
      <c r="N34" s="82">
        <f>ONSV_2019!J71</f>
        <v>4650</v>
      </c>
      <c r="O34" s="82">
        <f>ONSV_2020!J71</f>
        <v>4821</v>
      </c>
      <c r="P34" s="82">
        <f>ONSV_2021!J71</f>
        <v>5025</v>
      </c>
      <c r="Q34" s="82">
        <f>ONSV_2022!J71</f>
        <v>5190</v>
      </c>
      <c r="R34" s="82"/>
    </row>
    <row r="35" spans="1:18">
      <c r="A35" s="185" t="s">
        <v>24</v>
      </c>
      <c r="B35" s="82">
        <f t="shared" si="5"/>
        <v>1431720.1259350632</v>
      </c>
      <c r="C35" s="82">
        <f t="shared" si="6"/>
        <v>1357488.0404549558</v>
      </c>
      <c r="D35" s="82">
        <f t="shared" si="7"/>
        <v>1397873.3579443106</v>
      </c>
      <c r="E35" s="82">
        <f t="shared" si="8"/>
        <v>2267768.3530962532</v>
      </c>
      <c r="F35" s="82" t="e">
        <f t="shared" si="9"/>
        <v>#DIV/0!</v>
      </c>
      <c r="H35" s="175">
        <f t="shared" si="1"/>
        <v>5.7755120889012605E-4</v>
      </c>
      <c r="I35" s="175">
        <f t="shared" si="2"/>
        <v>5.3838735097612867E-4</v>
      </c>
      <c r="J35" s="175">
        <f t="shared" si="3"/>
        <v>5.4594480542142045E-4</v>
      </c>
      <c r="K35" s="175">
        <f t="shared" si="4"/>
        <v>8.6578537960597826E-4</v>
      </c>
      <c r="L35" s="175" t="e">
        <f t="shared" si="10"/>
        <v>#DIV/0!</v>
      </c>
      <c r="N35" s="82">
        <f>ONSV_2019!J72</f>
        <v>1332</v>
      </c>
      <c r="O35" s="82">
        <f>ONSV_2020!J72</f>
        <v>1294</v>
      </c>
      <c r="P35" s="82">
        <f>ONSV_2021!J72</f>
        <v>1361</v>
      </c>
      <c r="Q35" s="82">
        <f>ONSV_2022!J72</f>
        <v>2275</v>
      </c>
      <c r="R35" s="82"/>
    </row>
    <row r="36" spans="1:18">
      <c r="A36" s="185" t="s">
        <v>25</v>
      </c>
      <c r="B36" s="82">
        <f t="shared" si="5"/>
        <v>5578549.139341576</v>
      </c>
      <c r="C36" s="82">
        <f t="shared" si="6"/>
        <v>5391136.8159953775</v>
      </c>
      <c r="D36" s="82">
        <f t="shared" si="7"/>
        <v>5241254.7726596743</v>
      </c>
      <c r="E36" s="82">
        <f t="shared" si="8"/>
        <v>5053883.7583287936</v>
      </c>
      <c r="F36" s="82" t="e">
        <f t="shared" si="9"/>
        <v>#DIV/0!</v>
      </c>
      <c r="H36" s="175">
        <f t="shared" si="1"/>
        <v>2.2503684490538696E-3</v>
      </c>
      <c r="I36" s="175">
        <f t="shared" si="2"/>
        <v>2.1381550206076706E-3</v>
      </c>
      <c r="J36" s="175">
        <f t="shared" si="3"/>
        <v>2.04699216904152E-3</v>
      </c>
      <c r="K36" s="175">
        <f t="shared" si="4"/>
        <v>1.9294645602647516E-3</v>
      </c>
      <c r="L36" s="175" t="e">
        <f t="shared" si="10"/>
        <v>#DIV/0!</v>
      </c>
      <c r="N36" s="82">
        <f>ONSV_2019!J73</f>
        <v>5190</v>
      </c>
      <c r="O36" s="82">
        <f>ONSV_2020!J73</f>
        <v>5139</v>
      </c>
      <c r="P36" s="82">
        <f>ONSV_2021!J73</f>
        <v>5103</v>
      </c>
      <c r="Q36" s="82">
        <f>ONSV_2022!J73</f>
        <v>5070</v>
      </c>
      <c r="R36" s="82"/>
    </row>
    <row r="39" spans="1:18" ht="15.75" thickBot="1"/>
    <row r="40" spans="1:18" ht="15.75" thickBot="1">
      <c r="B40" t="s">
        <v>233</v>
      </c>
      <c r="H40" s="226" t="s">
        <v>234</v>
      </c>
      <c r="I40" s="226">
        <v>1471634162.1878221</v>
      </c>
    </row>
    <row r="41" spans="1:18" ht="15.75" thickBot="1">
      <c r="D41" t="s">
        <v>228</v>
      </c>
      <c r="E41" t="s">
        <v>235</v>
      </c>
      <c r="H41" s="226" t="s">
        <v>236</v>
      </c>
      <c r="I41" s="226">
        <v>436.76879626723439</v>
      </c>
    </row>
    <row r="42" spans="1:18" ht="15.75" thickBot="1">
      <c r="C42" s="169">
        <v>2004</v>
      </c>
      <c r="D42" s="82">
        <v>1585637700</v>
      </c>
      <c r="E42" s="82">
        <v>825803</v>
      </c>
      <c r="H42" s="226" t="s">
        <v>237</v>
      </c>
      <c r="I42" s="226" t="s">
        <v>238</v>
      </c>
      <c r="J42" s="226"/>
      <c r="K42" s="226"/>
    </row>
    <row r="43" spans="1:18">
      <c r="C43" s="169">
        <v>2005</v>
      </c>
      <c r="D43" s="82">
        <v>1935630120</v>
      </c>
      <c r="E43" s="82">
        <v>1031943</v>
      </c>
    </row>
    <row r="44" spans="1:18">
      <c r="C44" s="169">
        <v>2006</v>
      </c>
      <c r="D44" s="82">
        <v>2315194640</v>
      </c>
      <c r="E44" s="82">
        <v>1304821</v>
      </c>
    </row>
    <row r="45" spans="1:18">
      <c r="C45" s="169">
        <v>2007</v>
      </c>
      <c r="D45" s="82">
        <v>2558266740</v>
      </c>
      <c r="E45" s="82">
        <v>1490943</v>
      </c>
    </row>
    <row r="46" spans="1:18">
      <c r="C46" s="169">
        <v>2008</v>
      </c>
      <c r="D46" s="82">
        <v>2424887308</v>
      </c>
      <c r="E46" s="82">
        <v>1567269</v>
      </c>
    </row>
    <row r="47" spans="1:18">
      <c r="C47" s="169">
        <v>2009</v>
      </c>
      <c r="D47" s="82">
        <v>2101595310</v>
      </c>
      <c r="E47" s="82">
        <v>1618643</v>
      </c>
    </row>
    <row r="48" spans="1:18">
      <c r="C48" s="169">
        <v>2010</v>
      </c>
      <c r="D48" s="82">
        <v>2007264580</v>
      </c>
      <c r="E48" s="82">
        <v>1625953</v>
      </c>
    </row>
    <row r="49" spans="3:5">
      <c r="C49" s="169">
        <v>2011</v>
      </c>
      <c r="D49" s="82">
        <v>1971808910</v>
      </c>
      <c r="E49" s="82">
        <v>1668058.2631578948</v>
      </c>
    </row>
    <row r="50" spans="3:5">
      <c r="C50" s="169">
        <v>2012</v>
      </c>
      <c r="D50" s="82">
        <v>1947060300</v>
      </c>
      <c r="E50" s="82">
        <v>1694035.6315789472</v>
      </c>
    </row>
    <row r="52" spans="3:5">
      <c r="C52" t="s">
        <v>239</v>
      </c>
    </row>
    <row r="53" spans="3:5">
      <c r="C53" t="s">
        <v>240</v>
      </c>
    </row>
    <row r="54" spans="3:5">
      <c r="C54" t="s">
        <v>241</v>
      </c>
    </row>
    <row r="74" spans="2:2">
      <c r="B74" s="172"/>
    </row>
    <row r="75" spans="2:2">
      <c r="B75" s="172"/>
    </row>
  </sheetData>
  <mergeCells count="3">
    <mergeCell ref="H2:L2"/>
    <mergeCell ref="N2:R2"/>
    <mergeCell ref="A2:A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2:ED112"/>
  <sheetViews>
    <sheetView workbookViewId="0">
      <pane xSplit="1" topLeftCell="B1" activePane="topRight" state="frozen"/>
      <selection pane="topRight" activeCell="BH8" sqref="BH8"/>
      <selection activeCell="B5" sqref="B5"/>
    </sheetView>
  </sheetViews>
  <sheetFormatPr defaultColWidth="8.85546875" defaultRowHeight="15"/>
  <cols>
    <col min="1" max="1" width="33.85546875" style="10" customWidth="1"/>
    <col min="2" max="5" width="15.42578125" style="9" bestFit="1" customWidth="1"/>
    <col min="6" max="11" width="15.42578125" style="9" customWidth="1"/>
    <col min="12" max="15" width="13.7109375" style="9" bestFit="1" customWidth="1"/>
    <col min="16" max="16" width="13.7109375" style="9" customWidth="1"/>
    <col min="17" max="20" width="14.7109375" style="9" bestFit="1" customWidth="1"/>
    <col min="21" max="21" width="14.7109375" style="9" customWidth="1"/>
    <col min="22" max="23" width="14.28515625" style="67" bestFit="1" customWidth="1"/>
    <col min="24" max="25" width="15.42578125" style="67" bestFit="1" customWidth="1"/>
    <col min="26" max="26" width="15.42578125" style="67" customWidth="1"/>
    <col min="27" max="28" width="14.28515625" style="3" bestFit="1" customWidth="1"/>
    <col min="29" max="30" width="15.42578125" style="3" bestFit="1" customWidth="1"/>
    <col min="31" max="31" width="15.42578125" style="3" customWidth="1"/>
    <col min="32" max="33" width="14.28515625" style="67" bestFit="1" customWidth="1"/>
    <col min="34" max="35" width="15.42578125" style="67" bestFit="1" customWidth="1"/>
    <col min="36" max="36" width="15.42578125" style="67" customWidth="1"/>
    <col min="37" max="38" width="14.28515625" style="3" bestFit="1" customWidth="1"/>
    <col min="39" max="40" width="15.42578125" style="3" bestFit="1" customWidth="1"/>
    <col min="41" max="41" width="15.42578125" style="3" customWidth="1"/>
    <col min="42" max="43" width="14.28515625" style="67" bestFit="1" customWidth="1"/>
    <col min="44" max="45" width="15.42578125" style="67" bestFit="1" customWidth="1"/>
    <col min="46" max="46" width="15.42578125" style="67" customWidth="1"/>
    <col min="47" max="48" width="14.28515625" style="3" bestFit="1" customWidth="1"/>
    <col min="49" max="50" width="15.42578125" style="3" bestFit="1" customWidth="1"/>
    <col min="51" max="51" width="15.42578125" style="3" customWidth="1"/>
    <col min="52" max="53" width="14.28515625" style="67" bestFit="1" customWidth="1"/>
    <col min="54" max="55" width="15.42578125" style="67" bestFit="1" customWidth="1"/>
    <col min="56" max="56" width="15.42578125" style="67" customWidth="1"/>
    <col min="57" max="58" width="14.28515625" style="3" bestFit="1" customWidth="1"/>
    <col min="59" max="60" width="15.42578125" style="3" bestFit="1" customWidth="1"/>
    <col min="61" max="61" width="10.42578125" customWidth="1"/>
    <col min="62" max="133" width="8.85546875" style="1"/>
  </cols>
  <sheetData>
    <row r="2" spans="1:134">
      <c r="A2" s="448" t="s">
        <v>242</v>
      </c>
      <c r="B2" s="444" t="s">
        <v>243</v>
      </c>
      <c r="C2" s="444"/>
      <c r="D2" s="444"/>
      <c r="E2" s="444"/>
      <c r="F2" s="444"/>
      <c r="G2" s="444" t="s">
        <v>244</v>
      </c>
      <c r="H2" s="444"/>
      <c r="I2" s="444"/>
      <c r="J2" s="444"/>
      <c r="K2" s="444"/>
      <c r="L2" s="444" t="s">
        <v>245</v>
      </c>
      <c r="M2" s="444"/>
      <c r="N2" s="444"/>
      <c r="O2" s="444"/>
      <c r="P2" s="444"/>
      <c r="Q2" s="444" t="s">
        <v>246</v>
      </c>
      <c r="R2" s="444"/>
      <c r="S2" s="444"/>
      <c r="T2" s="444"/>
      <c r="U2" s="444"/>
      <c r="V2" s="447" t="s">
        <v>247</v>
      </c>
      <c r="W2" s="447"/>
      <c r="X2" s="447"/>
      <c r="Y2" s="447"/>
      <c r="Z2" s="447"/>
      <c r="AA2" s="444" t="s">
        <v>248</v>
      </c>
      <c r="AB2" s="444"/>
      <c r="AC2" s="444"/>
      <c r="AD2" s="444"/>
      <c r="AE2" s="444"/>
      <c r="AF2" s="447" t="s">
        <v>249</v>
      </c>
      <c r="AG2" s="447"/>
      <c r="AH2" s="447"/>
      <c r="AI2" s="447"/>
      <c r="AJ2" s="447"/>
      <c r="AK2" s="444" t="s">
        <v>250</v>
      </c>
      <c r="AL2" s="444"/>
      <c r="AM2" s="444"/>
      <c r="AN2" s="444"/>
      <c r="AO2" s="444"/>
      <c r="AP2" s="447" t="s">
        <v>251</v>
      </c>
      <c r="AQ2" s="447"/>
      <c r="AR2" s="447"/>
      <c r="AS2" s="447"/>
      <c r="AT2" s="447"/>
      <c r="AU2" s="444" t="s">
        <v>252</v>
      </c>
      <c r="AV2" s="444"/>
      <c r="AW2" s="444"/>
      <c r="AX2" s="444"/>
      <c r="AY2" s="444"/>
      <c r="AZ2" s="447" t="s">
        <v>253</v>
      </c>
      <c r="BA2" s="447"/>
      <c r="BB2" s="447"/>
      <c r="BC2" s="447"/>
      <c r="BD2" s="447"/>
      <c r="BE2" s="444" t="s">
        <v>254</v>
      </c>
      <c r="BF2" s="444"/>
      <c r="BG2" s="444"/>
      <c r="BH2" s="444"/>
      <c r="BI2" s="444"/>
    </row>
    <row r="3" spans="1:134">
      <c r="A3" s="449"/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  <c r="G3" s="180">
        <f>ONSV_2019!$A$1</f>
        <v>2019</v>
      </c>
      <c r="H3" s="180">
        <f>ONSV_2020!$A$1</f>
        <v>2020</v>
      </c>
      <c r="I3" s="180">
        <f>ONSV_2021!$A$1</f>
        <v>2021</v>
      </c>
      <c r="J3" s="180">
        <f>ONSV_2022!$A$1</f>
        <v>2022</v>
      </c>
      <c r="K3" s="180">
        <f>ONSV_2023!$A$1</f>
        <v>2023</v>
      </c>
      <c r="L3" s="180">
        <f>ONSV_2019!$A$1</f>
        <v>2019</v>
      </c>
      <c r="M3" s="180">
        <f>ONSV_2020!$A$1</f>
        <v>2020</v>
      </c>
      <c r="N3" s="180">
        <f>ONSV_2021!$A$1</f>
        <v>2021</v>
      </c>
      <c r="O3" s="180">
        <f>ONSV_2022!$A$1</f>
        <v>2022</v>
      </c>
      <c r="P3" s="180">
        <f>ONSV_2023!$A$1</f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  <c r="V3" s="180">
        <f>ONSV_2019!$A$1</f>
        <v>2019</v>
      </c>
      <c r="W3" s="180">
        <f>ONSV_2020!$A$1</f>
        <v>2020</v>
      </c>
      <c r="X3" s="180">
        <f>ONSV_2021!$A$1</f>
        <v>2021</v>
      </c>
      <c r="Y3" s="180">
        <f>ONSV_2022!$A$1</f>
        <v>2022</v>
      </c>
      <c r="Z3" s="180">
        <f>ONSV_2023!$A$1</f>
        <v>2023</v>
      </c>
      <c r="AA3" s="180">
        <f>ONSV_2019!$A$1</f>
        <v>2019</v>
      </c>
      <c r="AB3" s="180">
        <f>ONSV_2020!$A$1</f>
        <v>2020</v>
      </c>
      <c r="AC3" s="180">
        <f>ONSV_2021!$A$1</f>
        <v>2021</v>
      </c>
      <c r="AD3" s="180">
        <f>ONSV_2022!$A$1</f>
        <v>2022</v>
      </c>
      <c r="AE3" s="180">
        <f>ONSV_2023!$A$1</f>
        <v>2023</v>
      </c>
      <c r="AF3" s="180">
        <f>ONSV_2019!$A$1</f>
        <v>2019</v>
      </c>
      <c r="AG3" s="180">
        <f>ONSV_2020!$A$1</f>
        <v>2020</v>
      </c>
      <c r="AH3" s="180">
        <f>ONSV_2021!$A$1</f>
        <v>2021</v>
      </c>
      <c r="AI3" s="180">
        <f>ONSV_2022!$A$1</f>
        <v>2022</v>
      </c>
      <c r="AJ3" s="180">
        <f>ONSV_2023!$A$1</f>
        <v>2023</v>
      </c>
      <c r="AK3" s="180">
        <f>ONSV_2019!$A$1</f>
        <v>2019</v>
      </c>
      <c r="AL3" s="180">
        <f>ONSV_2020!$A$1</f>
        <v>2020</v>
      </c>
      <c r="AM3" s="180">
        <f>ONSV_2021!$A$1</f>
        <v>2021</v>
      </c>
      <c r="AN3" s="180">
        <f>ONSV_2022!$A$1</f>
        <v>2022</v>
      </c>
      <c r="AO3" s="180">
        <f>ONSV_2023!$A$1</f>
        <v>2023</v>
      </c>
      <c r="AP3" s="180">
        <f>ONSV_2019!$A$1</f>
        <v>2019</v>
      </c>
      <c r="AQ3" s="180">
        <f>ONSV_2020!$A$1</f>
        <v>2020</v>
      </c>
      <c r="AR3" s="180">
        <f>ONSV_2021!$A$1</f>
        <v>2021</v>
      </c>
      <c r="AS3" s="180">
        <f>ONSV_2022!$A$1</f>
        <v>2022</v>
      </c>
      <c r="AT3" s="180">
        <f>ONSV_2023!$A$1</f>
        <v>2023</v>
      </c>
      <c r="AU3" s="180">
        <f>ONSV_2019!$A$1</f>
        <v>2019</v>
      </c>
      <c r="AV3" s="180">
        <f>ONSV_2020!$A$1</f>
        <v>2020</v>
      </c>
      <c r="AW3" s="180">
        <f>ONSV_2021!$A$1</f>
        <v>2021</v>
      </c>
      <c r="AX3" s="180">
        <f>ONSV_2022!$A$1</f>
        <v>2022</v>
      </c>
      <c r="AY3" s="180">
        <f>ONSV_2023!$A$1</f>
        <v>2023</v>
      </c>
      <c r="AZ3" s="180">
        <f>ONSV_2019!$A$1</f>
        <v>2019</v>
      </c>
      <c r="BA3" s="180">
        <f>ONSV_2020!$A$1</f>
        <v>2020</v>
      </c>
      <c r="BB3" s="180">
        <f>ONSV_2021!$A$1</f>
        <v>2021</v>
      </c>
      <c r="BC3" s="180">
        <f>ONSV_2022!$A$1</f>
        <v>2022</v>
      </c>
      <c r="BD3" s="180">
        <f>ONSV_2023!$A$1</f>
        <v>2023</v>
      </c>
      <c r="BE3" s="180">
        <f>ONSV_2019!$A$1</f>
        <v>2019</v>
      </c>
      <c r="BF3" s="180">
        <f>ONSV_2020!$A$1</f>
        <v>2020</v>
      </c>
      <c r="BG3" s="180">
        <f>ONSV_2021!$A$1</f>
        <v>2021</v>
      </c>
      <c r="BH3" s="180">
        <f>ONSV_2022!$A$1</f>
        <v>2022</v>
      </c>
      <c r="BI3" s="180">
        <f>ONSV_2023!$A$1</f>
        <v>2023</v>
      </c>
    </row>
    <row r="4" spans="1:134">
      <c r="A4" s="224" t="s">
        <v>37</v>
      </c>
      <c r="B4" s="227"/>
      <c r="C4" s="228"/>
      <c r="D4" s="228"/>
      <c r="E4" s="228"/>
      <c r="F4" s="229"/>
      <c r="G4" s="227"/>
      <c r="H4" s="228"/>
      <c r="I4" s="228"/>
      <c r="J4" s="228"/>
      <c r="K4" s="229"/>
      <c r="L4" s="227"/>
      <c r="M4" s="228"/>
      <c r="N4" s="228"/>
      <c r="O4" s="228"/>
      <c r="P4" s="229"/>
      <c r="Q4" s="227"/>
      <c r="R4" s="228"/>
      <c r="S4" s="228"/>
      <c r="T4" s="228"/>
      <c r="U4" s="229"/>
      <c r="V4" s="227"/>
      <c r="W4" s="228"/>
      <c r="X4" s="228"/>
      <c r="Y4" s="228"/>
      <c r="Z4" s="229"/>
      <c r="AA4" s="227"/>
      <c r="AB4" s="228"/>
      <c r="AC4" s="228"/>
      <c r="AD4" s="228"/>
      <c r="AE4" s="229"/>
      <c r="AF4" s="227"/>
      <c r="AG4" s="228"/>
      <c r="AH4" s="228"/>
      <c r="AI4" s="228"/>
      <c r="AJ4" s="229"/>
      <c r="AK4" s="227"/>
      <c r="AL4" s="228"/>
      <c r="AM4" s="228"/>
      <c r="AN4" s="228"/>
      <c r="AO4" s="229"/>
      <c r="AP4" s="227"/>
      <c r="AQ4" s="228"/>
      <c r="AR4" s="228"/>
      <c r="AS4" s="228"/>
      <c r="AT4" s="229"/>
      <c r="AU4" s="227"/>
      <c r="AV4" s="228"/>
      <c r="AW4" s="228"/>
      <c r="AX4" s="228"/>
      <c r="AY4" s="229"/>
      <c r="AZ4" s="227"/>
      <c r="BA4" s="228"/>
      <c r="BB4" s="228"/>
      <c r="BC4" s="228"/>
      <c r="BD4" s="229"/>
      <c r="BE4" s="227"/>
      <c r="BF4" s="228"/>
      <c r="BG4" s="228"/>
      <c r="BH4" s="228"/>
      <c r="BI4" s="229"/>
    </row>
    <row r="5" spans="1:134" ht="15.75" thickBot="1">
      <c r="A5" s="224" t="s">
        <v>47</v>
      </c>
      <c r="B5" s="227"/>
      <c r="C5" s="228"/>
      <c r="D5" s="228"/>
      <c r="E5" s="228"/>
      <c r="F5" s="229"/>
      <c r="G5" s="227"/>
      <c r="H5" s="228"/>
      <c r="I5" s="228"/>
      <c r="J5" s="228"/>
      <c r="K5" s="229"/>
      <c r="L5" s="227"/>
      <c r="M5" s="228"/>
      <c r="N5" s="228"/>
      <c r="O5" s="228"/>
      <c r="P5" s="229"/>
      <c r="Q5" s="227"/>
      <c r="R5" s="228"/>
      <c r="S5" s="228"/>
      <c r="T5" s="228"/>
      <c r="U5" s="229"/>
      <c r="V5" s="227"/>
      <c r="W5" s="228"/>
      <c r="X5" s="228"/>
      <c r="Y5" s="228"/>
      <c r="Z5" s="229"/>
      <c r="AA5" s="227"/>
      <c r="AB5" s="228"/>
      <c r="AC5" s="228"/>
      <c r="AD5" s="228"/>
      <c r="AE5" s="229"/>
      <c r="AF5" s="227"/>
      <c r="AG5" s="228"/>
      <c r="AH5" s="228"/>
      <c r="AI5" s="228"/>
      <c r="AJ5" s="229"/>
      <c r="AK5" s="227"/>
      <c r="AL5" s="228"/>
      <c r="AM5" s="228"/>
      <c r="AN5" s="228"/>
      <c r="AO5" s="229"/>
      <c r="AP5" s="227"/>
      <c r="AQ5" s="228"/>
      <c r="AR5" s="228"/>
      <c r="AS5" s="228"/>
      <c r="AT5" s="229"/>
      <c r="AU5" s="227"/>
      <c r="AV5" s="228"/>
      <c r="AW5" s="228"/>
      <c r="AX5" s="228"/>
      <c r="AY5" s="229"/>
      <c r="AZ5" s="227"/>
      <c r="BA5" s="228"/>
      <c r="BB5" s="228"/>
      <c r="BC5" s="228"/>
      <c r="BD5" s="229"/>
      <c r="BE5" s="227"/>
      <c r="BF5" s="228"/>
      <c r="BG5" s="228"/>
      <c r="BH5" s="228"/>
      <c r="BI5" s="229"/>
    </row>
    <row r="6" spans="1:134" s="27" customFormat="1">
      <c r="A6" s="225" t="s">
        <v>48</v>
      </c>
      <c r="B6" s="230">
        <v>1</v>
      </c>
      <c r="C6" s="231">
        <v>1</v>
      </c>
      <c r="D6" s="231">
        <v>1</v>
      </c>
      <c r="E6" s="231">
        <v>1</v>
      </c>
      <c r="F6" s="232">
        <v>1</v>
      </c>
      <c r="G6" s="233">
        <f>CORR_ALC!L6</f>
        <v>1.0723450266534729</v>
      </c>
      <c r="H6" s="231">
        <f>CORR_ALC!M6</f>
        <v>1.0945100148092932</v>
      </c>
      <c r="I6" s="231">
        <f>CORR_ALC!N6</f>
        <v>1.1185284876857156</v>
      </c>
      <c r="J6" s="231">
        <f>CORR_ALC!O6</f>
        <v>0</v>
      </c>
      <c r="K6" s="232" t="e">
        <f>CORR_ALC!P6</f>
        <v>#DIV/0!</v>
      </c>
      <c r="L6" s="233">
        <f>CORR_ALC!Q6</f>
        <v>0.96231644260599791</v>
      </c>
      <c r="M6" s="234">
        <f>CORR_ALC!R6</f>
        <v>0.94183508871809474</v>
      </c>
      <c r="N6" s="231">
        <f>CORR_ALC!S6</f>
        <v>0.93483122138217445</v>
      </c>
      <c r="O6" s="231" t="e">
        <f>CORR_ALC!T6</f>
        <v>#DIV/0!</v>
      </c>
      <c r="P6" s="232" t="e">
        <f>CORR_ALC!U6</f>
        <v>#DIV/0!</v>
      </c>
      <c r="Q6" s="233">
        <f>CORR_DSL!L6</f>
        <v>1.026642122721251</v>
      </c>
      <c r="R6" s="231">
        <f>CORR_DSL!M6</f>
        <v>1.0281344324835369</v>
      </c>
      <c r="S6" s="231">
        <f>CORR_DSL!N6</f>
        <v>1.022337774289976</v>
      </c>
      <c r="T6" s="231">
        <f>CORR_DSL!O6</f>
        <v>0</v>
      </c>
      <c r="U6" s="232" t="e">
        <f>CORR_DSL!P6</f>
        <v>#DIV/0!</v>
      </c>
      <c r="V6" s="233">
        <f>CORR_DSL!Q6</f>
        <v>0.97127321829155666</v>
      </c>
      <c r="W6" s="231">
        <f>CORR_DSL!R6</f>
        <v>0.97195158650233615</v>
      </c>
      <c r="X6" s="234">
        <f>CORR_DSL!S6</f>
        <v>0.96321136058437773</v>
      </c>
      <c r="Y6" s="231">
        <f>CORR_DSL!T6</f>
        <v>1</v>
      </c>
      <c r="Z6" s="232" t="e">
        <f>CORR_DSL!U6</f>
        <v>#DIV/0!</v>
      </c>
      <c r="AA6" s="233">
        <f>CORR_DSL!V6</f>
        <v>0.98136075160108294</v>
      </c>
      <c r="AB6" s="231">
        <f>CORR_DSL!W6</f>
        <v>0.98035567069549467</v>
      </c>
      <c r="AC6" s="231">
        <f>CORR_DSL!X6</f>
        <v>0.99030776326993231</v>
      </c>
      <c r="AD6" s="231">
        <f>CORR_DSL!Y6</f>
        <v>1</v>
      </c>
      <c r="AE6" s="232" t="e">
        <f>CORR_DSL!Z6</f>
        <v>#DIV/0!</v>
      </c>
      <c r="AF6" s="233">
        <f>CORR_DSL!AA6</f>
        <v>0.99937171072812636</v>
      </c>
      <c r="AG6" s="231">
        <f>CORR_DSL!AB6</f>
        <v>0.99933880911109729</v>
      </c>
      <c r="AH6" s="231">
        <f>CORR_DSL!AC6</f>
        <v>0.9992754972543969</v>
      </c>
      <c r="AI6" s="234">
        <f>CORR_DSL!AD6</f>
        <v>1</v>
      </c>
      <c r="AJ6" s="232" t="e">
        <f>CORR_DSL!AE6</f>
        <v>#DIV/0!</v>
      </c>
      <c r="AK6" s="233">
        <f>CORR_DSL!AF6</f>
        <v>0.99991273760112864</v>
      </c>
      <c r="AL6" s="231">
        <f>CORR_DSL!AG6</f>
        <v>0.99989560143859435</v>
      </c>
      <c r="AM6" s="231">
        <f>CORR_DSL!AH6</f>
        <v>0.99988729957290623</v>
      </c>
      <c r="AN6" s="231">
        <f>CORR_DSL!AI6</f>
        <v>1</v>
      </c>
      <c r="AO6" s="232" t="e">
        <f>CORR_DSL!AJ6</f>
        <v>#DIV/0!</v>
      </c>
      <c r="AP6" s="230">
        <f>CORR_DSL!AK6</f>
        <v>0.97841128251923182</v>
      </c>
      <c r="AQ6" s="231">
        <f>CORR_DSL!AL6</f>
        <v>0.97724111361355814</v>
      </c>
      <c r="AR6" s="231">
        <f>CORR_DSL!AM6</f>
        <v>0.97663881146955456</v>
      </c>
      <c r="AS6" s="231">
        <f>CORR_DSL!AN6</f>
        <v>1</v>
      </c>
      <c r="AT6" s="232" t="e">
        <f>CORR_DSL!AO6</f>
        <v>#DIV/0!</v>
      </c>
      <c r="AU6" s="233">
        <f>AGRO_DSL!E7</f>
        <v>0.9418574162007467</v>
      </c>
      <c r="AV6" s="231">
        <f>AGRO_DSL!F7</f>
        <v>0.94237810462367078</v>
      </c>
      <c r="AW6" s="231">
        <f>AGRO_DSL!G7</f>
        <v>0.94113184963342289</v>
      </c>
      <c r="AX6" s="231">
        <f>AGRO_DSL!H7</f>
        <v>1</v>
      </c>
      <c r="AY6" s="232" t="e">
        <f>AGRO_DSL!I7</f>
        <v>#DIV/0!</v>
      </c>
      <c r="AZ6" s="233">
        <f>FERRO_DSL!P9</f>
        <v>1</v>
      </c>
      <c r="BA6" s="233">
        <f>FERRO_DSL!Q9</f>
        <v>1</v>
      </c>
      <c r="BB6" s="233">
        <f>FERRO_DSL!R9</f>
        <v>1</v>
      </c>
      <c r="BC6" s="233">
        <f>FERRO_DSL!S9</f>
        <v>1</v>
      </c>
      <c r="BD6" s="233" t="e">
        <f>FERRO_DSL!T9</f>
        <v>#DIV/0!</v>
      </c>
      <c r="BE6" s="233">
        <f>HIDRO_DSL!E7</f>
        <v>0.9805723115721604</v>
      </c>
      <c r="BF6" s="231">
        <f>HIDRO_DSL!F7</f>
        <v>0.9809822888967632</v>
      </c>
      <c r="BG6" s="231">
        <f>HIDRO_DSL!G7</f>
        <v>0.97980658654052077</v>
      </c>
      <c r="BH6" s="231">
        <f>HIDRO_DSL!H7</f>
        <v>1</v>
      </c>
      <c r="BI6" s="232" t="e">
        <f>HIDRO_DSL!I7</f>
        <v>#DIV/0!</v>
      </c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44"/>
    </row>
    <row r="7" spans="1:134" s="42" customFormat="1">
      <c r="A7" s="225" t="s">
        <v>49</v>
      </c>
      <c r="B7" s="230">
        <v>1</v>
      </c>
      <c r="C7" s="231">
        <v>1</v>
      </c>
      <c r="D7" s="231">
        <v>1</v>
      </c>
      <c r="E7" s="231">
        <v>1</v>
      </c>
      <c r="F7" s="232">
        <v>1</v>
      </c>
      <c r="G7" s="233">
        <f>CORR_ALC!L7</f>
        <v>1.0723450266534729</v>
      </c>
      <c r="H7" s="231">
        <f>CORR_ALC!M7</f>
        <v>1.0945100148092932</v>
      </c>
      <c r="I7" s="231">
        <f>CORR_ALC!N7</f>
        <v>1.1185284876857158</v>
      </c>
      <c r="J7" s="231">
        <f>CORR_ALC!O7</f>
        <v>0</v>
      </c>
      <c r="K7" s="232" t="e">
        <f>CORR_ALC!P7</f>
        <v>#DIV/0!</v>
      </c>
      <c r="L7" s="233">
        <f>CORR_ALC!Q7</f>
        <v>0.96231644260599791</v>
      </c>
      <c r="M7" s="234">
        <f>CORR_ALC!R7</f>
        <v>0.94183508871809474</v>
      </c>
      <c r="N7" s="231">
        <f>CORR_ALC!S7</f>
        <v>0.93483122138217445</v>
      </c>
      <c r="O7" s="231" t="e">
        <f>CORR_ALC!T7</f>
        <v>#DIV/0!</v>
      </c>
      <c r="P7" s="232" t="e">
        <f>CORR_ALC!U7</f>
        <v>#DIV/0!</v>
      </c>
      <c r="Q7" s="233">
        <f>CORR_DSL!L7</f>
        <v>1.0266421227212512</v>
      </c>
      <c r="R7" s="231">
        <f>CORR_DSL!M7</f>
        <v>1.0281344324835369</v>
      </c>
      <c r="S7" s="231">
        <f>CORR_DSL!N7</f>
        <v>1.022337774289976</v>
      </c>
      <c r="T7" s="231">
        <f>CORR_DSL!O7</f>
        <v>0</v>
      </c>
      <c r="U7" s="232" t="e">
        <f>CORR_DSL!P7</f>
        <v>#DIV/0!</v>
      </c>
      <c r="V7" s="233">
        <f>CORR_DSL!Q7</f>
        <v>0.97127321829155666</v>
      </c>
      <c r="W7" s="231">
        <f>CORR_DSL!R7</f>
        <v>0.97195158650233615</v>
      </c>
      <c r="X7" s="234">
        <f>CORR_DSL!S7</f>
        <v>0.96321136058437773</v>
      </c>
      <c r="Y7" s="231">
        <f>CORR_DSL!T7</f>
        <v>1</v>
      </c>
      <c r="Z7" s="232" t="e">
        <f>CORR_DSL!U7</f>
        <v>#DIV/0!</v>
      </c>
      <c r="AA7" s="233">
        <f>CORR_DSL!V7</f>
        <v>0.98136075160108294</v>
      </c>
      <c r="AB7" s="231">
        <f>CORR_DSL!W7</f>
        <v>0.98035567069549467</v>
      </c>
      <c r="AC7" s="231">
        <f>CORR_DSL!X7</f>
        <v>0.99030776326993231</v>
      </c>
      <c r="AD7" s="231">
        <f>CORR_DSL!Y7</f>
        <v>1</v>
      </c>
      <c r="AE7" s="232" t="e">
        <f>CORR_DSL!Z7</f>
        <v>#DIV/0!</v>
      </c>
      <c r="AF7" s="233">
        <f>CORR_DSL!AA7</f>
        <v>0.99937171072812636</v>
      </c>
      <c r="AG7" s="231">
        <f>CORR_DSL!AB7</f>
        <v>0.99933880911109729</v>
      </c>
      <c r="AH7" s="231">
        <f>CORR_DSL!AC7</f>
        <v>0.9992754972543969</v>
      </c>
      <c r="AI7" s="234">
        <f>CORR_DSL!AD7</f>
        <v>1</v>
      </c>
      <c r="AJ7" s="232" t="e">
        <f>CORR_DSL!AE7</f>
        <v>#DIV/0!</v>
      </c>
      <c r="AK7" s="233">
        <f>CORR_DSL!AF7</f>
        <v>0.99991273760112864</v>
      </c>
      <c r="AL7" s="231">
        <f>CORR_DSL!AG7</f>
        <v>0.99989560143859435</v>
      </c>
      <c r="AM7" s="231">
        <f>CORR_DSL!AH7</f>
        <v>0.99988729957290623</v>
      </c>
      <c r="AN7" s="231">
        <f>CORR_DSL!AI7</f>
        <v>1</v>
      </c>
      <c r="AO7" s="232" t="e">
        <f>CORR_DSL!AJ7</f>
        <v>#DIV/0!</v>
      </c>
      <c r="AP7" s="230">
        <f>CORR_DSL!AK7</f>
        <v>0.97841128251923182</v>
      </c>
      <c r="AQ7" s="231">
        <f>CORR_DSL!AL7</f>
        <v>0.97724111361355803</v>
      </c>
      <c r="AR7" s="231">
        <f>CORR_DSL!AM7</f>
        <v>0.97663881146955456</v>
      </c>
      <c r="AS7" s="231">
        <f>CORR_DSL!AN7</f>
        <v>1</v>
      </c>
      <c r="AT7" s="232" t="e">
        <f>CORR_DSL!AO7</f>
        <v>#DIV/0!</v>
      </c>
      <c r="AU7" s="233">
        <f>AGRO_DSL!E8</f>
        <v>0.98477478534207519</v>
      </c>
      <c r="AV7" s="231">
        <f>AGRO_DSL!F8</f>
        <v>0.98576538639496591</v>
      </c>
      <c r="AW7" s="231">
        <f>AGRO_DSL!G8</f>
        <v>0.98544352107880406</v>
      </c>
      <c r="AX7" s="231">
        <f>AGRO_DSL!H8</f>
        <v>1</v>
      </c>
      <c r="AY7" s="232" t="e">
        <f>AGRO_DSL!I8</f>
        <v>#DIV/0!</v>
      </c>
      <c r="AZ7" s="233">
        <f>FERRO_DSL!P10</f>
        <v>1</v>
      </c>
      <c r="BA7" s="233">
        <f>FERRO_DSL!Q10</f>
        <v>1</v>
      </c>
      <c r="BB7" s="233">
        <f>FERRO_DSL!R10</f>
        <v>1</v>
      </c>
      <c r="BC7" s="233">
        <f>FERRO_DSL!S10</f>
        <v>1</v>
      </c>
      <c r="BD7" s="233" t="e">
        <f>FERRO_DSL!T10</f>
        <v>#DIV/0!</v>
      </c>
      <c r="BE7" s="233">
        <f>HIDRO_DSL!E8</f>
        <v>0.98963511938772475</v>
      </c>
      <c r="BF7" s="231">
        <f>HIDRO_DSL!F8</f>
        <v>0.99042826940916795</v>
      </c>
      <c r="BG7" s="231">
        <f>HIDRO_DSL!G8</f>
        <v>0.98982674899203382</v>
      </c>
      <c r="BH7" s="231">
        <f>HIDRO_DSL!H8</f>
        <v>1</v>
      </c>
      <c r="BI7" s="232" t="e">
        <f>HIDRO_DSL!I8</f>
        <v>#DIV/0!</v>
      </c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45"/>
    </row>
    <row r="8" spans="1:134" s="42" customFormat="1">
      <c r="A8" s="225" t="s">
        <v>16</v>
      </c>
      <c r="B8" s="230">
        <v>1</v>
      </c>
      <c r="C8" s="231">
        <v>1</v>
      </c>
      <c r="D8" s="231">
        <v>1</v>
      </c>
      <c r="E8" s="231">
        <v>1</v>
      </c>
      <c r="F8" s="232">
        <v>1</v>
      </c>
      <c r="G8" s="233">
        <f>CORR_ALC!L8</f>
        <v>1.0723450266534729</v>
      </c>
      <c r="H8" s="231">
        <f>CORR_ALC!M8</f>
        <v>1.0945100148092932</v>
      </c>
      <c r="I8" s="231">
        <f>CORR_ALC!N8</f>
        <v>1.1185284876857158</v>
      </c>
      <c r="J8" s="231">
        <f>CORR_ALC!O8</f>
        <v>0</v>
      </c>
      <c r="K8" s="232" t="e">
        <f>CORR_ALC!P8</f>
        <v>#DIV/0!</v>
      </c>
      <c r="L8" s="233">
        <f>CORR_ALC!Q8</f>
        <v>0.96231644260599791</v>
      </c>
      <c r="M8" s="234">
        <f>CORR_ALC!R8</f>
        <v>0.94183508871809474</v>
      </c>
      <c r="N8" s="231">
        <f>CORR_ALC!S8</f>
        <v>0.93483122138217445</v>
      </c>
      <c r="O8" s="231" t="e">
        <f>CORR_ALC!T8</f>
        <v>#DIV/0!</v>
      </c>
      <c r="P8" s="232" t="e">
        <f>CORR_ALC!U8</f>
        <v>#DIV/0!</v>
      </c>
      <c r="Q8" s="233">
        <f>CORR_DSL!L8</f>
        <v>1.0266421227212512</v>
      </c>
      <c r="R8" s="231">
        <f>CORR_DSL!M8</f>
        <v>1.0281344324835371</v>
      </c>
      <c r="S8" s="231">
        <f>CORR_DSL!N8</f>
        <v>1.022337774289976</v>
      </c>
      <c r="T8" s="231">
        <f>CORR_DSL!O8</f>
        <v>0</v>
      </c>
      <c r="U8" s="232" t="e">
        <f>CORR_DSL!P8</f>
        <v>#DIV/0!</v>
      </c>
      <c r="V8" s="233">
        <f>CORR_DSL!Q8</f>
        <v>0.97127321829155666</v>
      </c>
      <c r="W8" s="231">
        <f>CORR_DSL!R8</f>
        <v>0.97195158650233615</v>
      </c>
      <c r="X8" s="234">
        <f>CORR_DSL!S8</f>
        <v>0.96321136058437773</v>
      </c>
      <c r="Y8" s="231">
        <f>CORR_DSL!T8</f>
        <v>1</v>
      </c>
      <c r="Z8" s="232" t="e">
        <f>CORR_DSL!U8</f>
        <v>#DIV/0!</v>
      </c>
      <c r="AA8" s="233">
        <f>CORR_DSL!V8</f>
        <v>0.98136075160108294</v>
      </c>
      <c r="AB8" s="231">
        <f>CORR_DSL!W8</f>
        <v>0.98035567069549467</v>
      </c>
      <c r="AC8" s="231">
        <f>CORR_DSL!X8</f>
        <v>0.99030776326993231</v>
      </c>
      <c r="AD8" s="231">
        <f>CORR_DSL!Y8</f>
        <v>1</v>
      </c>
      <c r="AE8" s="232" t="e">
        <f>CORR_DSL!Z8</f>
        <v>#DIV/0!</v>
      </c>
      <c r="AF8" s="233">
        <f>CORR_DSL!AA8</f>
        <v>0.99937171072812636</v>
      </c>
      <c r="AG8" s="231">
        <f>CORR_DSL!AB8</f>
        <v>0.99933880911109729</v>
      </c>
      <c r="AH8" s="231">
        <f>CORR_DSL!AC8</f>
        <v>0.9992754972543969</v>
      </c>
      <c r="AI8" s="234">
        <f>CORR_DSL!AD8</f>
        <v>1</v>
      </c>
      <c r="AJ8" s="232" t="e">
        <f>CORR_DSL!AE8</f>
        <v>#DIV/0!</v>
      </c>
      <c r="AK8" s="233">
        <f>CORR_DSL!AF8</f>
        <v>0.99991273760112864</v>
      </c>
      <c r="AL8" s="231">
        <f>CORR_DSL!AG8</f>
        <v>0.99989560143859435</v>
      </c>
      <c r="AM8" s="231">
        <f>CORR_DSL!AH8</f>
        <v>0.99988729957290623</v>
      </c>
      <c r="AN8" s="231">
        <f>CORR_DSL!AI8</f>
        <v>1</v>
      </c>
      <c r="AO8" s="232" t="e">
        <f>CORR_DSL!AJ8</f>
        <v>#DIV/0!</v>
      </c>
      <c r="AP8" s="230">
        <f>CORR_DSL!AK8</f>
        <v>0.97841128251923182</v>
      </c>
      <c r="AQ8" s="231">
        <f>CORR_DSL!AL8</f>
        <v>0.97724111361355803</v>
      </c>
      <c r="AR8" s="231">
        <f>CORR_DSL!AM8</f>
        <v>0.97663881146955456</v>
      </c>
      <c r="AS8" s="231">
        <f>CORR_DSL!AN8</f>
        <v>1</v>
      </c>
      <c r="AT8" s="232" t="e">
        <f>CORR_DSL!AO8</f>
        <v>#DIV/0!</v>
      </c>
      <c r="AU8" s="233">
        <f>AGRO_DSL!E9</f>
        <v>0.98543905877205362</v>
      </c>
      <c r="AV8" s="231">
        <f>AGRO_DSL!F9</f>
        <v>0.9808273710170321</v>
      </c>
      <c r="AW8" s="231">
        <f>AGRO_DSL!G9</f>
        <v>0.9842921688894738</v>
      </c>
      <c r="AX8" s="231">
        <f>AGRO_DSL!H9</f>
        <v>1</v>
      </c>
      <c r="AY8" s="232" t="e">
        <f>AGRO_DSL!I9</f>
        <v>#DIV/0!</v>
      </c>
      <c r="AZ8" s="233">
        <f>FERRO_DSL!P11</f>
        <v>1</v>
      </c>
      <c r="BA8" s="233">
        <f>FERRO_DSL!Q11</f>
        <v>1</v>
      </c>
      <c r="BB8" s="233">
        <f>FERRO_DSL!R11</f>
        <v>1</v>
      </c>
      <c r="BC8" s="233">
        <f>FERRO_DSL!S11</f>
        <v>1</v>
      </c>
      <c r="BD8" s="233" t="e">
        <f>FERRO_DSL!T11</f>
        <v>#DIV/0!</v>
      </c>
      <c r="BE8" s="233">
        <f>HIDRO_DSL!E9</f>
        <v>0.85463339175859887</v>
      </c>
      <c r="BF8" s="231">
        <f>HIDRO_DSL!F9</f>
        <v>0.8109395094329902</v>
      </c>
      <c r="BG8" s="231">
        <f>HIDRO_DSL!G9</f>
        <v>0.83901182533812291</v>
      </c>
      <c r="BH8" s="231">
        <f>HIDRO_DSL!H9</f>
        <v>1</v>
      </c>
      <c r="BI8" s="232" t="e">
        <f>HIDRO_DSL!I9</f>
        <v>#DIV/0!</v>
      </c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45"/>
    </row>
    <row r="9" spans="1:134" s="42" customFormat="1">
      <c r="A9" s="225" t="s">
        <v>50</v>
      </c>
      <c r="B9" s="230">
        <v>1</v>
      </c>
      <c r="C9" s="231">
        <v>1</v>
      </c>
      <c r="D9" s="231">
        <v>1</v>
      </c>
      <c r="E9" s="231">
        <v>1</v>
      </c>
      <c r="F9" s="232">
        <v>1</v>
      </c>
      <c r="G9" s="233">
        <f>CORR_ALC!L9</f>
        <v>1.0723450266534726</v>
      </c>
      <c r="H9" s="231">
        <f>CORR_ALC!M9</f>
        <v>1.0945100148092932</v>
      </c>
      <c r="I9" s="231">
        <f>CORR_ALC!N9</f>
        <v>1.1185284876857158</v>
      </c>
      <c r="J9" s="231">
        <f>CORR_ALC!O9</f>
        <v>0</v>
      </c>
      <c r="K9" s="232" t="e">
        <f>CORR_ALC!P9</f>
        <v>#DIV/0!</v>
      </c>
      <c r="L9" s="233">
        <f>CORR_ALC!Q9</f>
        <v>0.96231644260599791</v>
      </c>
      <c r="M9" s="234">
        <f>CORR_ALC!R9</f>
        <v>0.94183508871809474</v>
      </c>
      <c r="N9" s="231">
        <f>CORR_ALC!S9</f>
        <v>0.93483122138217445</v>
      </c>
      <c r="O9" s="231" t="e">
        <f>CORR_ALC!T9</f>
        <v>#DIV/0!</v>
      </c>
      <c r="P9" s="232" t="e">
        <f>CORR_ALC!U9</f>
        <v>#DIV/0!</v>
      </c>
      <c r="Q9" s="233">
        <f>CORR_DSL!L9</f>
        <v>1.026642122721251</v>
      </c>
      <c r="R9" s="231">
        <f>CORR_DSL!M9</f>
        <v>1.0281344324835369</v>
      </c>
      <c r="S9" s="231">
        <f>CORR_DSL!N9</f>
        <v>1.0223377742899762</v>
      </c>
      <c r="T9" s="231">
        <f>CORR_DSL!O9</f>
        <v>0</v>
      </c>
      <c r="U9" s="232" t="e">
        <f>CORR_DSL!P9</f>
        <v>#DIV/0!</v>
      </c>
      <c r="V9" s="233">
        <f>CORR_DSL!Q9</f>
        <v>0.97127321829155666</v>
      </c>
      <c r="W9" s="231">
        <f>CORR_DSL!R9</f>
        <v>0.97195158650233615</v>
      </c>
      <c r="X9" s="234">
        <f>CORR_DSL!S9</f>
        <v>0.96321136058437773</v>
      </c>
      <c r="Y9" s="231">
        <f>CORR_DSL!T9</f>
        <v>1</v>
      </c>
      <c r="Z9" s="232" t="e">
        <f>CORR_DSL!U9</f>
        <v>#DIV/0!</v>
      </c>
      <c r="AA9" s="233">
        <f>CORR_DSL!V9</f>
        <v>0.98136075160108294</v>
      </c>
      <c r="AB9" s="231">
        <f>CORR_DSL!W9</f>
        <v>0.98035567069549467</v>
      </c>
      <c r="AC9" s="231">
        <f>CORR_DSL!X9</f>
        <v>0.99030776326993231</v>
      </c>
      <c r="AD9" s="231">
        <f>CORR_DSL!Y9</f>
        <v>1</v>
      </c>
      <c r="AE9" s="232" t="e">
        <f>CORR_DSL!Z9</f>
        <v>#DIV/0!</v>
      </c>
      <c r="AF9" s="233">
        <f>CORR_DSL!AA9</f>
        <v>0.99937171072812636</v>
      </c>
      <c r="AG9" s="231">
        <f>CORR_DSL!AB9</f>
        <v>0.99933880911109729</v>
      </c>
      <c r="AH9" s="231">
        <f>CORR_DSL!AC9</f>
        <v>0.9992754972543969</v>
      </c>
      <c r="AI9" s="234">
        <f>CORR_DSL!AD9</f>
        <v>1</v>
      </c>
      <c r="AJ9" s="232" t="e">
        <f>CORR_DSL!AE9</f>
        <v>#DIV/0!</v>
      </c>
      <c r="AK9" s="233">
        <f>CORR_DSL!AF9</f>
        <v>0.99991273760112864</v>
      </c>
      <c r="AL9" s="231">
        <f>CORR_DSL!AG9</f>
        <v>0.99989560143859435</v>
      </c>
      <c r="AM9" s="231">
        <f>CORR_DSL!AH9</f>
        <v>0.99988729957290623</v>
      </c>
      <c r="AN9" s="231">
        <f>CORR_DSL!AI9</f>
        <v>1</v>
      </c>
      <c r="AO9" s="232" t="e">
        <f>CORR_DSL!AJ9</f>
        <v>#DIV/0!</v>
      </c>
      <c r="AP9" s="230">
        <f>CORR_DSL!AK9</f>
        <v>0.97841128251923182</v>
      </c>
      <c r="AQ9" s="231">
        <f>CORR_DSL!AL9</f>
        <v>0.97724111361355803</v>
      </c>
      <c r="AR9" s="231">
        <f>CORR_DSL!AM9</f>
        <v>0.97663881146955456</v>
      </c>
      <c r="AS9" s="231">
        <f>CORR_DSL!AN9</f>
        <v>1</v>
      </c>
      <c r="AT9" s="232" t="e">
        <f>CORR_DSL!AO9</f>
        <v>#DIV/0!</v>
      </c>
      <c r="AU9" s="233">
        <f>AGRO_DSL!E10</f>
        <v>0.93547755542852196</v>
      </c>
      <c r="AV9" s="231">
        <f>AGRO_DSL!F10</f>
        <v>0.93850181339844851</v>
      </c>
      <c r="AW9" s="231">
        <f>AGRO_DSL!G10</f>
        <v>0.94161913435011002</v>
      </c>
      <c r="AX9" s="231">
        <f>AGRO_DSL!H10</f>
        <v>1</v>
      </c>
      <c r="AY9" s="232" t="e">
        <f>AGRO_DSL!I10</f>
        <v>#DIV/0!</v>
      </c>
      <c r="AZ9" s="233">
        <f>FERRO_DSL!P12</f>
        <v>0.99582782082322419</v>
      </c>
      <c r="BA9" s="233">
        <f>FERRO_DSL!Q12</f>
        <v>0.99622063069541922</v>
      </c>
      <c r="BB9" s="233">
        <f>FERRO_DSL!R12</f>
        <v>0.99645609668782864</v>
      </c>
      <c r="BC9" s="233">
        <f>FERRO_DSL!S12</f>
        <v>1</v>
      </c>
      <c r="BD9" s="233" t="e">
        <f>FERRO_DSL!T12</f>
        <v>#DIV/0!</v>
      </c>
      <c r="BE9" s="233">
        <f>HIDRO_DSL!E10</f>
        <v>0.98405073442282187</v>
      </c>
      <c r="BF9" s="231">
        <f>HIDRO_DSL!F10</f>
        <v>0.98498462820388766</v>
      </c>
      <c r="BG9" s="231">
        <f>HIDRO_DSL!G10</f>
        <v>0.98518495580385934</v>
      </c>
      <c r="BH9" s="231">
        <f>HIDRO_DSL!H10</f>
        <v>1</v>
      </c>
      <c r="BI9" s="232" t="e">
        <f>HIDRO_DSL!I10</f>
        <v>#DIV/0!</v>
      </c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45"/>
    </row>
    <row r="10" spans="1:134" s="42" customFormat="1">
      <c r="A10" s="225" t="s">
        <v>51</v>
      </c>
      <c r="B10" s="230">
        <v>1</v>
      </c>
      <c r="C10" s="231">
        <v>1</v>
      </c>
      <c r="D10" s="231">
        <v>1</v>
      </c>
      <c r="E10" s="231">
        <v>1</v>
      </c>
      <c r="F10" s="232">
        <v>1</v>
      </c>
      <c r="G10" s="233">
        <f>CORR_ALC!L10</f>
        <v>1.0723450266534729</v>
      </c>
      <c r="H10" s="231">
        <f>CORR_ALC!M10</f>
        <v>1.0945100148092932</v>
      </c>
      <c r="I10" s="231">
        <f>CORR_ALC!N10</f>
        <v>1.1185284876857158</v>
      </c>
      <c r="J10" s="231">
        <f>CORR_ALC!O10</f>
        <v>0</v>
      </c>
      <c r="K10" s="232" t="e">
        <f>CORR_ALC!P10</f>
        <v>#DIV/0!</v>
      </c>
      <c r="L10" s="233">
        <f>CORR_ALC!Q10</f>
        <v>0.96231644260599791</v>
      </c>
      <c r="M10" s="234">
        <f>CORR_ALC!R10</f>
        <v>0.94183508871809474</v>
      </c>
      <c r="N10" s="231">
        <f>CORR_ALC!S10</f>
        <v>0.93483122138217445</v>
      </c>
      <c r="O10" s="231" t="e">
        <f>CORR_ALC!T10</f>
        <v>#DIV/0!</v>
      </c>
      <c r="P10" s="232" t="e">
        <f>CORR_ALC!U10</f>
        <v>#DIV/0!</v>
      </c>
      <c r="Q10" s="233">
        <f>CORR_DSL!L10</f>
        <v>1.026642122721251</v>
      </c>
      <c r="R10" s="231">
        <f>CORR_DSL!M10</f>
        <v>1.0281344324835371</v>
      </c>
      <c r="S10" s="231">
        <f>CORR_DSL!N10</f>
        <v>1.022337774289976</v>
      </c>
      <c r="T10" s="231">
        <f>CORR_DSL!O10</f>
        <v>0</v>
      </c>
      <c r="U10" s="232" t="e">
        <f>CORR_DSL!P10</f>
        <v>#DIV/0!</v>
      </c>
      <c r="V10" s="233">
        <f>CORR_DSL!Q10</f>
        <v>0.97127321829155666</v>
      </c>
      <c r="W10" s="231">
        <f>CORR_DSL!R10</f>
        <v>0.97195158650233615</v>
      </c>
      <c r="X10" s="234">
        <f>CORR_DSL!S10</f>
        <v>0.96321136058437773</v>
      </c>
      <c r="Y10" s="231">
        <f>CORR_DSL!T10</f>
        <v>1</v>
      </c>
      <c r="Z10" s="232" t="e">
        <f>CORR_DSL!U10</f>
        <v>#DIV/0!</v>
      </c>
      <c r="AA10" s="233">
        <f>CORR_DSL!V10</f>
        <v>0.98136075160108294</v>
      </c>
      <c r="AB10" s="231">
        <f>CORR_DSL!W10</f>
        <v>0.98035567069549467</v>
      </c>
      <c r="AC10" s="231">
        <f>CORR_DSL!X10</f>
        <v>0.99030776326993231</v>
      </c>
      <c r="AD10" s="231">
        <f>CORR_DSL!Y10</f>
        <v>1</v>
      </c>
      <c r="AE10" s="232" t="e">
        <f>CORR_DSL!Z10</f>
        <v>#DIV/0!</v>
      </c>
      <c r="AF10" s="233">
        <f>CORR_DSL!AA10</f>
        <v>0.99937171072812636</v>
      </c>
      <c r="AG10" s="231">
        <f>CORR_DSL!AB10</f>
        <v>0.99933880911109729</v>
      </c>
      <c r="AH10" s="231">
        <f>CORR_DSL!AC10</f>
        <v>0.9992754972543969</v>
      </c>
      <c r="AI10" s="234">
        <f>CORR_DSL!AD10</f>
        <v>1</v>
      </c>
      <c r="AJ10" s="232" t="e">
        <f>CORR_DSL!AE10</f>
        <v>#DIV/0!</v>
      </c>
      <c r="AK10" s="233">
        <f>CORR_DSL!AF10</f>
        <v>0.99991273760112864</v>
      </c>
      <c r="AL10" s="231">
        <f>CORR_DSL!AG10</f>
        <v>0.99989560143859435</v>
      </c>
      <c r="AM10" s="231">
        <f>CORR_DSL!AH10</f>
        <v>0.99988729957290623</v>
      </c>
      <c r="AN10" s="231">
        <f>CORR_DSL!AI10</f>
        <v>1</v>
      </c>
      <c r="AO10" s="232" t="e">
        <f>CORR_DSL!AJ10</f>
        <v>#DIV/0!</v>
      </c>
      <c r="AP10" s="230">
        <f>CORR_DSL!AK10</f>
        <v>0.97841128251923182</v>
      </c>
      <c r="AQ10" s="231">
        <f>CORR_DSL!AL10</f>
        <v>0.97724111361355803</v>
      </c>
      <c r="AR10" s="231">
        <f>CORR_DSL!AM10</f>
        <v>0.97663881146955456</v>
      </c>
      <c r="AS10" s="231">
        <f>CORR_DSL!AN10</f>
        <v>1</v>
      </c>
      <c r="AT10" s="232" t="e">
        <f>CORR_DSL!AO10</f>
        <v>#DIV/0!</v>
      </c>
      <c r="AU10" s="233">
        <f>AGRO_DSL!E11</f>
        <v>0.93636511881184892</v>
      </c>
      <c r="AV10" s="231">
        <f>AGRO_DSL!F11</f>
        <v>0.93745216845869439</v>
      </c>
      <c r="AW10" s="231">
        <f>AGRO_DSL!G11</f>
        <v>0.94497516984365426</v>
      </c>
      <c r="AX10" s="231">
        <f>AGRO_DSL!H11</f>
        <v>1</v>
      </c>
      <c r="AY10" s="232" t="e">
        <f>AGRO_DSL!I11</f>
        <v>#DIV/0!</v>
      </c>
      <c r="AZ10" s="233">
        <f>FERRO_DSL!P13</f>
        <v>1</v>
      </c>
      <c r="BA10" s="233">
        <f>FERRO_DSL!Q13</f>
        <v>1</v>
      </c>
      <c r="BB10" s="233">
        <f>FERRO_DSL!R13</f>
        <v>1</v>
      </c>
      <c r="BC10" s="233">
        <f>FERRO_DSL!S13</f>
        <v>1</v>
      </c>
      <c r="BD10" s="233" t="e">
        <f>FERRO_DSL!T13</f>
        <v>#DIV/0!</v>
      </c>
      <c r="BE10" s="233">
        <f>HIDRO_DSL!E11</f>
        <v>0.99264019617288912</v>
      </c>
      <c r="BF10" s="231">
        <f>HIDRO_DSL!F11</f>
        <v>0.99285458984916497</v>
      </c>
      <c r="BG10" s="231">
        <f>HIDRO_DSL!G11</f>
        <v>0.99346670518312907</v>
      </c>
      <c r="BH10" s="231">
        <f>HIDRO_DSL!H11</f>
        <v>1</v>
      </c>
      <c r="BI10" s="232" t="e">
        <f>HIDRO_DSL!I11</f>
        <v>#DIV/0!</v>
      </c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45"/>
    </row>
    <row r="11" spans="1:134" s="42" customFormat="1">
      <c r="A11" s="225" t="s">
        <v>17</v>
      </c>
      <c r="B11" s="230">
        <v>1</v>
      </c>
      <c r="C11" s="231">
        <v>1</v>
      </c>
      <c r="D11" s="231">
        <v>1</v>
      </c>
      <c r="E11" s="231">
        <v>1</v>
      </c>
      <c r="F11" s="232">
        <v>1</v>
      </c>
      <c r="G11" s="233">
        <f>CORR_ALC!L11</f>
        <v>1.0723450266534726</v>
      </c>
      <c r="H11" s="231">
        <f>CORR_ALC!M11</f>
        <v>1.0945100148092934</v>
      </c>
      <c r="I11" s="231">
        <f>CORR_ALC!N11</f>
        <v>1.1185284876857156</v>
      </c>
      <c r="J11" s="231">
        <f>CORR_ALC!O11</f>
        <v>0</v>
      </c>
      <c r="K11" s="232" t="e">
        <f>CORR_ALC!P11</f>
        <v>#DIV/0!</v>
      </c>
      <c r="L11" s="233">
        <f>CORR_ALC!Q11</f>
        <v>0.96231644260599791</v>
      </c>
      <c r="M11" s="234">
        <f>CORR_ALC!R11</f>
        <v>0.94183508871809474</v>
      </c>
      <c r="N11" s="231">
        <f>CORR_ALC!S11</f>
        <v>0.93483122138217445</v>
      </c>
      <c r="O11" s="231" t="e">
        <f>CORR_ALC!T11</f>
        <v>#DIV/0!</v>
      </c>
      <c r="P11" s="232" t="e">
        <f>CORR_ALC!U11</f>
        <v>#DIV/0!</v>
      </c>
      <c r="Q11" s="233">
        <f>CORR_DSL!L11</f>
        <v>1.0266421227212512</v>
      </c>
      <c r="R11" s="231">
        <f>CORR_DSL!M11</f>
        <v>1.0281344324835369</v>
      </c>
      <c r="S11" s="231">
        <f>CORR_DSL!N11</f>
        <v>1.022337774289976</v>
      </c>
      <c r="T11" s="231">
        <f>CORR_DSL!O11</f>
        <v>0</v>
      </c>
      <c r="U11" s="232" t="e">
        <f>CORR_DSL!P11</f>
        <v>#DIV/0!</v>
      </c>
      <c r="V11" s="233">
        <f>CORR_DSL!Q11</f>
        <v>0.97127321829155666</v>
      </c>
      <c r="W11" s="231">
        <f>CORR_DSL!R11</f>
        <v>0.97195158650233615</v>
      </c>
      <c r="X11" s="234">
        <f>CORR_DSL!S11</f>
        <v>0.96321136058437773</v>
      </c>
      <c r="Y11" s="231">
        <f>CORR_DSL!T11</f>
        <v>1</v>
      </c>
      <c r="Z11" s="232" t="e">
        <f>CORR_DSL!U11</f>
        <v>#DIV/0!</v>
      </c>
      <c r="AA11" s="233">
        <f>CORR_DSL!V11</f>
        <v>0.98136075160108294</v>
      </c>
      <c r="AB11" s="231">
        <f>CORR_DSL!W11</f>
        <v>0.98035567069549467</v>
      </c>
      <c r="AC11" s="231">
        <f>CORR_DSL!X11</f>
        <v>0.99030776326993231</v>
      </c>
      <c r="AD11" s="231">
        <f>CORR_DSL!Y11</f>
        <v>1</v>
      </c>
      <c r="AE11" s="232" t="e">
        <f>CORR_DSL!Z11</f>
        <v>#DIV/0!</v>
      </c>
      <c r="AF11" s="233">
        <f>CORR_DSL!AA11</f>
        <v>0.99937171072812636</v>
      </c>
      <c r="AG11" s="231">
        <f>CORR_DSL!AB11</f>
        <v>0.99933880911109729</v>
      </c>
      <c r="AH11" s="231">
        <f>CORR_DSL!AC11</f>
        <v>0.9992754972543969</v>
      </c>
      <c r="AI11" s="234">
        <f>CORR_DSL!AD11</f>
        <v>1</v>
      </c>
      <c r="AJ11" s="232" t="e">
        <f>CORR_DSL!AE11</f>
        <v>#DIV/0!</v>
      </c>
      <c r="AK11" s="233">
        <f>CORR_DSL!AF11</f>
        <v>0.99991273760112864</v>
      </c>
      <c r="AL11" s="231">
        <f>CORR_DSL!AG11</f>
        <v>0.99989560143859435</v>
      </c>
      <c r="AM11" s="231">
        <f>CORR_DSL!AH11</f>
        <v>0.99988729957290623</v>
      </c>
      <c r="AN11" s="231">
        <f>CORR_DSL!AI11</f>
        <v>1</v>
      </c>
      <c r="AO11" s="232" t="e">
        <f>CORR_DSL!AJ11</f>
        <v>#DIV/0!</v>
      </c>
      <c r="AP11" s="230">
        <f>CORR_DSL!AK11</f>
        <v>0.97841128251923182</v>
      </c>
      <c r="AQ11" s="231">
        <f>CORR_DSL!AL11</f>
        <v>0.97724111361355803</v>
      </c>
      <c r="AR11" s="231">
        <f>CORR_DSL!AM11</f>
        <v>0.97663881146955456</v>
      </c>
      <c r="AS11" s="231">
        <f>CORR_DSL!AN11</f>
        <v>1</v>
      </c>
      <c r="AT11" s="232" t="e">
        <f>CORR_DSL!AO11</f>
        <v>#DIV/0!</v>
      </c>
      <c r="AU11" s="233">
        <f>AGRO_DSL!E12</f>
        <v>0.98994033978734408</v>
      </c>
      <c r="AV11" s="231">
        <f>AGRO_DSL!F12</f>
        <v>0.99092305860173513</v>
      </c>
      <c r="AW11" s="231">
        <f>AGRO_DSL!G12</f>
        <v>0.9909815465609294</v>
      </c>
      <c r="AX11" s="231">
        <f>AGRO_DSL!H12</f>
        <v>1</v>
      </c>
      <c r="AY11" s="232" t="e">
        <f>AGRO_DSL!I12</f>
        <v>#DIV/0!</v>
      </c>
      <c r="AZ11" s="233">
        <f>FERRO_DSL!P14</f>
        <v>1</v>
      </c>
      <c r="BA11" s="233">
        <f>FERRO_DSL!Q14</f>
        <v>1</v>
      </c>
      <c r="BB11" s="233">
        <f>FERRO_DSL!R14</f>
        <v>1</v>
      </c>
      <c r="BC11" s="233">
        <f>FERRO_DSL!S14</f>
        <v>1</v>
      </c>
      <c r="BD11" s="233" t="e">
        <f>FERRO_DSL!T14</f>
        <v>#DIV/0!</v>
      </c>
      <c r="BE11" s="233">
        <f>HIDRO_DSL!E12</f>
        <v>0.97364164403184217</v>
      </c>
      <c r="BF11" s="231">
        <f>HIDRO_DSL!F12</f>
        <v>0.97650808382279874</v>
      </c>
      <c r="BG11" s="231">
        <f>HIDRO_DSL!G12</f>
        <v>0.97574118295333678</v>
      </c>
      <c r="BH11" s="231">
        <f>HIDRO_DSL!H12</f>
        <v>1</v>
      </c>
      <c r="BI11" s="232" t="e">
        <f>HIDRO_DSL!I12</f>
        <v>#DIV/0!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45"/>
    </row>
    <row r="12" spans="1:134" s="43" customFormat="1" ht="15.75" thickBot="1">
      <c r="A12" s="225" t="s">
        <v>29</v>
      </c>
      <c r="B12" s="230">
        <v>1</v>
      </c>
      <c r="C12" s="231">
        <v>1</v>
      </c>
      <c r="D12" s="231">
        <v>1</v>
      </c>
      <c r="E12" s="231">
        <v>1</v>
      </c>
      <c r="F12" s="232">
        <v>1</v>
      </c>
      <c r="G12" s="233">
        <f>CORR_ALC!L12</f>
        <v>1.0723450266534729</v>
      </c>
      <c r="H12" s="231">
        <f>CORR_ALC!M12</f>
        <v>1.0945100148092934</v>
      </c>
      <c r="I12" s="231">
        <f>CORR_ALC!N12</f>
        <v>1.1185284876857156</v>
      </c>
      <c r="J12" s="231">
        <f>CORR_ALC!O12</f>
        <v>0</v>
      </c>
      <c r="K12" s="232" t="e">
        <f>CORR_ALC!P12</f>
        <v>#DIV/0!</v>
      </c>
      <c r="L12" s="233">
        <f>CORR_ALC!Q12</f>
        <v>0.96231644260599791</v>
      </c>
      <c r="M12" s="234">
        <f>CORR_ALC!R12</f>
        <v>0.94183508871809474</v>
      </c>
      <c r="N12" s="231">
        <f>CORR_ALC!S12</f>
        <v>0.93483122138217445</v>
      </c>
      <c r="O12" s="231" t="e">
        <f>CORR_ALC!T12</f>
        <v>#DIV/0!</v>
      </c>
      <c r="P12" s="232" t="e">
        <f>CORR_ALC!U12</f>
        <v>#DIV/0!</v>
      </c>
      <c r="Q12" s="233">
        <f>CORR_DSL!L12</f>
        <v>1.0266421227212512</v>
      </c>
      <c r="R12" s="231">
        <f>CORR_DSL!M12</f>
        <v>1.0281344324835371</v>
      </c>
      <c r="S12" s="231">
        <f>CORR_DSL!N12</f>
        <v>1.022337774289976</v>
      </c>
      <c r="T12" s="231">
        <f>CORR_DSL!O12</f>
        <v>0</v>
      </c>
      <c r="U12" s="232" t="e">
        <f>CORR_DSL!P12</f>
        <v>#DIV/0!</v>
      </c>
      <c r="V12" s="233">
        <f>CORR_DSL!Q12</f>
        <v>0.97127321829155666</v>
      </c>
      <c r="W12" s="231">
        <f>CORR_DSL!R12</f>
        <v>0.97195158650233615</v>
      </c>
      <c r="X12" s="234">
        <f>CORR_DSL!S12</f>
        <v>0.96321136058437773</v>
      </c>
      <c r="Y12" s="231">
        <f>CORR_DSL!T12</f>
        <v>1</v>
      </c>
      <c r="Z12" s="232" t="e">
        <f>CORR_DSL!U12</f>
        <v>#DIV/0!</v>
      </c>
      <c r="AA12" s="233">
        <f>CORR_DSL!V12</f>
        <v>0.98136075160108294</v>
      </c>
      <c r="AB12" s="231">
        <f>CORR_DSL!W12</f>
        <v>0.98035567069549467</v>
      </c>
      <c r="AC12" s="231">
        <f>CORR_DSL!X12</f>
        <v>0.99030776326993231</v>
      </c>
      <c r="AD12" s="231">
        <f>CORR_DSL!Y12</f>
        <v>1</v>
      </c>
      <c r="AE12" s="232" t="e">
        <f>CORR_DSL!Z12</f>
        <v>#DIV/0!</v>
      </c>
      <c r="AF12" s="233">
        <f>CORR_DSL!AA12</f>
        <v>0.99937171072812636</v>
      </c>
      <c r="AG12" s="231">
        <f>CORR_DSL!AB12</f>
        <v>0.99933880911109729</v>
      </c>
      <c r="AH12" s="231">
        <f>CORR_DSL!AC12</f>
        <v>0.9992754972543969</v>
      </c>
      <c r="AI12" s="234">
        <f>CORR_DSL!AD12</f>
        <v>1</v>
      </c>
      <c r="AJ12" s="232" t="e">
        <f>CORR_DSL!AE12</f>
        <v>#DIV/0!</v>
      </c>
      <c r="AK12" s="233">
        <f>CORR_DSL!AF12</f>
        <v>0.99991273760112864</v>
      </c>
      <c r="AL12" s="231">
        <f>CORR_DSL!AG12</f>
        <v>0.99989560143859435</v>
      </c>
      <c r="AM12" s="231">
        <f>CORR_DSL!AH12</f>
        <v>0.99988729957290623</v>
      </c>
      <c r="AN12" s="231">
        <f>CORR_DSL!AI12</f>
        <v>1</v>
      </c>
      <c r="AO12" s="232" t="e">
        <f>CORR_DSL!AJ12</f>
        <v>#DIV/0!</v>
      </c>
      <c r="AP12" s="230">
        <f>CORR_DSL!AK12</f>
        <v>0.97841128251923182</v>
      </c>
      <c r="AQ12" s="231">
        <f>CORR_DSL!AL12</f>
        <v>0.97724111361355803</v>
      </c>
      <c r="AR12" s="231">
        <f>CORR_DSL!AM12</f>
        <v>0.97663881146955456</v>
      </c>
      <c r="AS12" s="231">
        <f>CORR_DSL!AN12</f>
        <v>1</v>
      </c>
      <c r="AT12" s="232" t="e">
        <f>CORR_DSL!AO12</f>
        <v>#DIV/0!</v>
      </c>
      <c r="AU12" s="233">
        <f>AGRO_DSL!E13</f>
        <v>0.89829695240985097</v>
      </c>
      <c r="AV12" s="231">
        <f>AGRO_DSL!F13</f>
        <v>0.90505657170800013</v>
      </c>
      <c r="AW12" s="231">
        <f>AGRO_DSL!G13</f>
        <v>0.91075931272353328</v>
      </c>
      <c r="AX12" s="231">
        <f>AGRO_DSL!H13</f>
        <v>1</v>
      </c>
      <c r="AY12" s="232" t="e">
        <f>AGRO_DSL!I13</f>
        <v>#DIV/0!</v>
      </c>
      <c r="AZ12" s="233">
        <f>FERRO_DSL!P15</f>
        <v>0.99351560295546582</v>
      </c>
      <c r="BA12" s="233">
        <f>FERRO_DSL!Q15</f>
        <v>0.99424685360495046</v>
      </c>
      <c r="BB12" s="233">
        <f>FERRO_DSL!R15</f>
        <v>0.99465856762009042</v>
      </c>
      <c r="BC12" s="233">
        <f>FERRO_DSL!S15</f>
        <v>1</v>
      </c>
      <c r="BD12" s="233" t="e">
        <f>FERRO_DSL!T15</f>
        <v>#DIV/0!</v>
      </c>
      <c r="BE12" s="233">
        <f>HIDRO_DSL!E13</f>
        <v>0.98417775547379516</v>
      </c>
      <c r="BF12" s="231">
        <f>HIDRO_DSL!F13</f>
        <v>0.98541041500556581</v>
      </c>
      <c r="BG12" s="231">
        <f>HIDRO_DSL!G13</f>
        <v>0.98574722018355965</v>
      </c>
      <c r="BH12" s="231">
        <f>HIDRO_DSL!H13</f>
        <v>1</v>
      </c>
      <c r="BI12" s="232" t="e">
        <f>HIDRO_DSL!I13</f>
        <v>#DIV/0!</v>
      </c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46"/>
    </row>
    <row r="13" spans="1:134" ht="15.75" thickBot="1">
      <c r="A13" s="224" t="s">
        <v>52</v>
      </c>
      <c r="B13" s="227"/>
      <c r="C13" s="228"/>
      <c r="D13" s="228"/>
      <c r="E13" s="228"/>
      <c r="F13" s="229"/>
      <c r="G13" s="227"/>
      <c r="H13" s="228"/>
      <c r="I13" s="228"/>
      <c r="J13" s="228"/>
      <c r="K13" s="229"/>
      <c r="L13" s="227"/>
      <c r="M13" s="228"/>
      <c r="N13" s="228"/>
      <c r="O13" s="228"/>
      <c r="P13" s="229"/>
      <c r="Q13" s="227"/>
      <c r="R13" s="228"/>
      <c r="S13" s="228"/>
      <c r="T13" s="228"/>
      <c r="U13" s="229"/>
      <c r="V13" s="227"/>
      <c r="W13" s="228"/>
      <c r="X13" s="228"/>
      <c r="Y13" s="228"/>
      <c r="Z13" s="229"/>
      <c r="AA13" s="227"/>
      <c r="AB13" s="228"/>
      <c r="AC13" s="228"/>
      <c r="AD13" s="228"/>
      <c r="AE13" s="229"/>
      <c r="AF13" s="227"/>
      <c r="AG13" s="228"/>
      <c r="AH13" s="228"/>
      <c r="AI13" s="228"/>
      <c r="AJ13" s="229"/>
      <c r="AK13" s="227"/>
      <c r="AL13" s="228"/>
      <c r="AM13" s="228"/>
      <c r="AN13" s="228"/>
      <c r="AO13" s="229"/>
      <c r="AP13" s="227"/>
      <c r="AQ13" s="228"/>
      <c r="AR13" s="228"/>
      <c r="AS13" s="228"/>
      <c r="AT13" s="229"/>
      <c r="AU13" s="227"/>
      <c r="AV13" s="228"/>
      <c r="AW13" s="228"/>
      <c r="AX13" s="228"/>
      <c r="AY13" s="229"/>
      <c r="AZ13" s="227"/>
      <c r="BA13" s="228"/>
      <c r="BB13" s="228"/>
      <c r="BC13" s="228"/>
      <c r="BD13" s="229"/>
      <c r="BE13" s="227"/>
      <c r="BF13" s="228"/>
      <c r="BG13" s="228"/>
      <c r="BH13" s="228"/>
      <c r="BI13" s="229"/>
    </row>
    <row r="14" spans="1:134" s="27" customFormat="1">
      <c r="A14" s="225" t="s">
        <v>35</v>
      </c>
      <c r="B14" s="230">
        <v>1</v>
      </c>
      <c r="C14" s="231">
        <v>1</v>
      </c>
      <c r="D14" s="231">
        <v>1</v>
      </c>
      <c r="E14" s="231">
        <v>1</v>
      </c>
      <c r="F14" s="232">
        <v>1</v>
      </c>
      <c r="G14" s="233">
        <f>CORR_ALC!L14</f>
        <v>1.0723450266534729</v>
      </c>
      <c r="H14" s="231">
        <f>CORR_ALC!M14</f>
        <v>1.0945100148092932</v>
      </c>
      <c r="I14" s="231">
        <f>CORR_ALC!N14</f>
        <v>1.1185284876857156</v>
      </c>
      <c r="J14" s="231">
        <f>CORR_ALC!O14</f>
        <v>0</v>
      </c>
      <c r="K14" s="232" t="e">
        <f>CORR_ALC!P14</f>
        <v>#DIV/0!</v>
      </c>
      <c r="L14" s="233">
        <f>CORR_ALC!Q14</f>
        <v>0.96231644260599791</v>
      </c>
      <c r="M14" s="234">
        <f>CORR_ALC!R14</f>
        <v>0.94183508871809474</v>
      </c>
      <c r="N14" s="231">
        <f>CORR_ALC!S14</f>
        <v>0.93483122138217445</v>
      </c>
      <c r="O14" s="231" t="e">
        <f>CORR_ALC!T14</f>
        <v>#DIV/0!</v>
      </c>
      <c r="P14" s="232" t="e">
        <f>CORR_ALC!U14</f>
        <v>#DIV/0!</v>
      </c>
      <c r="Q14" s="233">
        <f>CORR_DSL!L14</f>
        <v>1.0266421227212512</v>
      </c>
      <c r="R14" s="231">
        <f>CORR_DSL!M14</f>
        <v>1.0281344324835371</v>
      </c>
      <c r="S14" s="231">
        <f>CORR_DSL!N14</f>
        <v>1.022337774289976</v>
      </c>
      <c r="T14" s="231">
        <f>CORR_DSL!O14</f>
        <v>0</v>
      </c>
      <c r="U14" s="232" t="e">
        <f>CORR_DSL!P14</f>
        <v>#DIV/0!</v>
      </c>
      <c r="V14" s="233">
        <f>CORR_DSL!Q14</f>
        <v>0.97127321829155666</v>
      </c>
      <c r="W14" s="231">
        <f>CORR_DSL!R14</f>
        <v>0.97195158650233615</v>
      </c>
      <c r="X14" s="234">
        <f>CORR_DSL!S14</f>
        <v>0.96321136058437773</v>
      </c>
      <c r="Y14" s="231">
        <f>CORR_DSL!T14</f>
        <v>1</v>
      </c>
      <c r="Z14" s="232" t="e">
        <f>CORR_DSL!U14</f>
        <v>#DIV/0!</v>
      </c>
      <c r="AA14" s="233">
        <f>CORR_DSL!V14</f>
        <v>0.98136075160108294</v>
      </c>
      <c r="AB14" s="231">
        <f>CORR_DSL!W14</f>
        <v>0.98035567069549467</v>
      </c>
      <c r="AC14" s="231">
        <f>CORR_DSL!X14</f>
        <v>0.99030776326993231</v>
      </c>
      <c r="AD14" s="231">
        <f>CORR_DSL!Y14</f>
        <v>1</v>
      </c>
      <c r="AE14" s="232" t="e">
        <f>CORR_DSL!Z14</f>
        <v>#DIV/0!</v>
      </c>
      <c r="AF14" s="233">
        <f>CORR_DSL!AA14</f>
        <v>0.99937171072812636</v>
      </c>
      <c r="AG14" s="231">
        <f>CORR_DSL!AB14</f>
        <v>0.99933880911109729</v>
      </c>
      <c r="AH14" s="231">
        <f>CORR_DSL!AC14</f>
        <v>0.9992754972543969</v>
      </c>
      <c r="AI14" s="234">
        <f>CORR_DSL!AD14</f>
        <v>1</v>
      </c>
      <c r="AJ14" s="232" t="e">
        <f>CORR_DSL!AE14</f>
        <v>#DIV/0!</v>
      </c>
      <c r="AK14" s="233">
        <f>CORR_DSL!AF14</f>
        <v>0.99991273760112864</v>
      </c>
      <c r="AL14" s="231">
        <f>CORR_DSL!AG14</f>
        <v>0.99989560143859435</v>
      </c>
      <c r="AM14" s="231">
        <f>CORR_DSL!AH14</f>
        <v>0.99988729957290623</v>
      </c>
      <c r="AN14" s="231">
        <f>CORR_DSL!AI14</f>
        <v>1</v>
      </c>
      <c r="AO14" s="232" t="e">
        <f>CORR_DSL!AJ14</f>
        <v>#DIV/0!</v>
      </c>
      <c r="AP14" s="230">
        <f>CORR_DSL!AK14</f>
        <v>0.97841128251923182</v>
      </c>
      <c r="AQ14" s="231">
        <f>CORR_DSL!AL14</f>
        <v>0.97724111361355814</v>
      </c>
      <c r="AR14" s="231">
        <f>CORR_DSL!AM14</f>
        <v>0.97663881146955456</v>
      </c>
      <c r="AS14" s="231">
        <f>CORR_DSL!AN14</f>
        <v>1</v>
      </c>
      <c r="AT14" s="232" t="e">
        <f>CORR_DSL!AO14</f>
        <v>#DIV/0!</v>
      </c>
      <c r="AU14" s="233">
        <f>AGRO_DSL!E15</f>
        <v>0.7042655812017885</v>
      </c>
      <c r="AV14" s="231">
        <f>AGRO_DSL!F15</f>
        <v>0.68329309202008726</v>
      </c>
      <c r="AW14" s="231">
        <f>AGRO_DSL!G15</f>
        <v>0.70820783016846889</v>
      </c>
      <c r="AX14" s="231">
        <f>AGRO_DSL!H15</f>
        <v>1</v>
      </c>
      <c r="AY14" s="232" t="e">
        <f>AGRO_DSL!I15</f>
        <v>#DIV/0!</v>
      </c>
      <c r="AZ14" s="233">
        <f>FERRO_DSL!P17</f>
        <v>0.94981668976603406</v>
      </c>
      <c r="BA14" s="233">
        <f>FERRO_DSL!Q17</f>
        <v>0.94892365019956049</v>
      </c>
      <c r="BB14" s="233">
        <f>FERRO_DSL!R17</f>
        <v>0.95351741601755358</v>
      </c>
      <c r="BC14" s="233">
        <f>FERRO_DSL!S17</f>
        <v>1</v>
      </c>
      <c r="BD14" s="233" t="e">
        <f>FERRO_DSL!T17</f>
        <v>#DIV/0!</v>
      </c>
      <c r="BE14" s="233">
        <f>HIDRO_DSL!E15</f>
        <v>0.99253168477307818</v>
      </c>
      <c r="BF14" s="231">
        <f>HIDRO_DSL!F15</f>
        <v>0.99210008882397249</v>
      </c>
      <c r="BG14" s="231">
        <f>HIDRO_DSL!G15</f>
        <v>0.99243520878238156</v>
      </c>
      <c r="BH14" s="231">
        <f>HIDRO_DSL!H15</f>
        <v>1</v>
      </c>
      <c r="BI14" s="232" t="e">
        <f>HIDRO_DSL!I15</f>
        <v>#DIV/0!</v>
      </c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44"/>
    </row>
    <row r="15" spans="1:134" s="42" customFormat="1">
      <c r="A15" s="225" t="s">
        <v>31</v>
      </c>
      <c r="B15" s="230">
        <v>1</v>
      </c>
      <c r="C15" s="231">
        <v>1</v>
      </c>
      <c r="D15" s="231">
        <v>1</v>
      </c>
      <c r="E15" s="231">
        <v>1</v>
      </c>
      <c r="F15" s="232">
        <v>1</v>
      </c>
      <c r="G15" s="233">
        <f>CORR_ALC!L15</f>
        <v>1.0723450266534726</v>
      </c>
      <c r="H15" s="231">
        <f>CORR_ALC!M15</f>
        <v>1.0945100148092932</v>
      </c>
      <c r="I15" s="231">
        <f>CORR_ALC!N15</f>
        <v>1.1185284876857158</v>
      </c>
      <c r="J15" s="231">
        <f>CORR_ALC!O15</f>
        <v>0</v>
      </c>
      <c r="K15" s="232" t="e">
        <f>CORR_ALC!P15</f>
        <v>#DIV/0!</v>
      </c>
      <c r="L15" s="233">
        <f>CORR_ALC!Q15</f>
        <v>0.96231644260599791</v>
      </c>
      <c r="M15" s="234">
        <f>CORR_ALC!R15</f>
        <v>0.94183508871809474</v>
      </c>
      <c r="N15" s="231">
        <f>CORR_ALC!S15</f>
        <v>0.93483122138217445</v>
      </c>
      <c r="O15" s="231" t="e">
        <f>CORR_ALC!T15</f>
        <v>#DIV/0!</v>
      </c>
      <c r="P15" s="232" t="e">
        <f>CORR_ALC!U15</f>
        <v>#DIV/0!</v>
      </c>
      <c r="Q15" s="233">
        <f>CORR_DSL!L15</f>
        <v>1.0266421227212512</v>
      </c>
      <c r="R15" s="231">
        <f>CORR_DSL!M15</f>
        <v>1.0281344324835371</v>
      </c>
      <c r="S15" s="231">
        <f>CORR_DSL!N15</f>
        <v>1.0223377742899762</v>
      </c>
      <c r="T15" s="231">
        <f>CORR_DSL!O15</f>
        <v>0</v>
      </c>
      <c r="U15" s="232" t="e">
        <f>CORR_DSL!P15</f>
        <v>#DIV/0!</v>
      </c>
      <c r="V15" s="233">
        <f>CORR_DSL!Q15</f>
        <v>0.97127321829155666</v>
      </c>
      <c r="W15" s="231">
        <f>CORR_DSL!R15</f>
        <v>0.97195158650233615</v>
      </c>
      <c r="X15" s="234">
        <f>CORR_DSL!S15</f>
        <v>0.96321136058437773</v>
      </c>
      <c r="Y15" s="231">
        <f>CORR_DSL!T15</f>
        <v>1</v>
      </c>
      <c r="Z15" s="232" t="e">
        <f>CORR_DSL!U15</f>
        <v>#DIV/0!</v>
      </c>
      <c r="AA15" s="233">
        <f>CORR_DSL!V15</f>
        <v>0.98136075160108294</v>
      </c>
      <c r="AB15" s="231">
        <f>CORR_DSL!W15</f>
        <v>0.98035567069549467</v>
      </c>
      <c r="AC15" s="231">
        <f>CORR_DSL!X15</f>
        <v>0.99030776326993231</v>
      </c>
      <c r="AD15" s="231">
        <f>CORR_DSL!Y15</f>
        <v>1</v>
      </c>
      <c r="AE15" s="232" t="e">
        <f>CORR_DSL!Z15</f>
        <v>#DIV/0!</v>
      </c>
      <c r="AF15" s="233">
        <f>CORR_DSL!AA15</f>
        <v>0.99937171072812636</v>
      </c>
      <c r="AG15" s="231">
        <f>CORR_DSL!AB15</f>
        <v>0.99933880911109729</v>
      </c>
      <c r="AH15" s="231">
        <f>CORR_DSL!AC15</f>
        <v>0.9992754972543969</v>
      </c>
      <c r="AI15" s="234">
        <f>CORR_DSL!AD15</f>
        <v>1</v>
      </c>
      <c r="AJ15" s="232" t="e">
        <f>CORR_DSL!AE15</f>
        <v>#DIV/0!</v>
      </c>
      <c r="AK15" s="233">
        <f>CORR_DSL!AF15</f>
        <v>0.99991273760112864</v>
      </c>
      <c r="AL15" s="231">
        <f>CORR_DSL!AG15</f>
        <v>0.99989560143859435</v>
      </c>
      <c r="AM15" s="231">
        <f>CORR_DSL!AH15</f>
        <v>0.99988729957290623</v>
      </c>
      <c r="AN15" s="231">
        <f>CORR_DSL!AI15</f>
        <v>1</v>
      </c>
      <c r="AO15" s="232" t="e">
        <f>CORR_DSL!AJ15</f>
        <v>#DIV/0!</v>
      </c>
      <c r="AP15" s="230">
        <f>CORR_DSL!AK15</f>
        <v>0.97841128251923182</v>
      </c>
      <c r="AQ15" s="231">
        <f>CORR_DSL!AL15</f>
        <v>0.97724111361355803</v>
      </c>
      <c r="AR15" s="231">
        <f>CORR_DSL!AM15</f>
        <v>0.97663881146955456</v>
      </c>
      <c r="AS15" s="231">
        <f>CORR_DSL!AN15</f>
        <v>1</v>
      </c>
      <c r="AT15" s="232" t="e">
        <f>CORR_DSL!AO15</f>
        <v>#DIV/0!</v>
      </c>
      <c r="AU15" s="233">
        <f>AGRO_DSL!E16</f>
        <v>0.89692787212038916</v>
      </c>
      <c r="AV15" s="231">
        <f>AGRO_DSL!F16</f>
        <v>0.89329608213820366</v>
      </c>
      <c r="AW15" s="231">
        <f>AGRO_DSL!G16</f>
        <v>0.90097364446069783</v>
      </c>
      <c r="AX15" s="231">
        <f>AGRO_DSL!H16</f>
        <v>1</v>
      </c>
      <c r="AY15" s="232" t="e">
        <f>AGRO_DSL!I16</f>
        <v>#DIV/0!</v>
      </c>
      <c r="AZ15" s="233">
        <f>FERRO_DSL!P18</f>
        <v>0.97761350525633306</v>
      </c>
      <c r="BA15" s="233">
        <f>FERRO_DSL!Q18</f>
        <v>0.97797428046304191</v>
      </c>
      <c r="BB15" s="233">
        <f>FERRO_DSL!R18</f>
        <v>0.97980913858607455</v>
      </c>
      <c r="BC15" s="233">
        <f>FERRO_DSL!S18</f>
        <v>1</v>
      </c>
      <c r="BD15" s="233" t="e">
        <f>FERRO_DSL!T18</f>
        <v>#DIV/0!</v>
      </c>
      <c r="BE15" s="233">
        <f>HIDRO_DSL!E16</f>
        <v>0.99384449905272054</v>
      </c>
      <c r="BF15" s="231">
        <f>HIDRO_DSL!F16</f>
        <v>0.99370571461438428</v>
      </c>
      <c r="BG15" s="231">
        <f>HIDRO_DSL!G16</f>
        <v>0.99392878656040617</v>
      </c>
      <c r="BH15" s="231">
        <f>HIDRO_DSL!H16</f>
        <v>1</v>
      </c>
      <c r="BI15" s="232" t="e">
        <f>HIDRO_DSL!I16</f>
        <v>#DIV/0!</v>
      </c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45"/>
    </row>
    <row r="16" spans="1:134" s="42" customFormat="1">
      <c r="A16" s="225" t="s">
        <v>27</v>
      </c>
      <c r="B16" s="230">
        <v>1</v>
      </c>
      <c r="C16" s="231">
        <v>1</v>
      </c>
      <c r="D16" s="231">
        <v>1</v>
      </c>
      <c r="E16" s="231">
        <v>1</v>
      </c>
      <c r="F16" s="232">
        <v>1</v>
      </c>
      <c r="G16" s="233">
        <f>CORR_ALC!L16</f>
        <v>1.0723450266534726</v>
      </c>
      <c r="H16" s="231">
        <f>CORR_ALC!M16</f>
        <v>1.0945100148092932</v>
      </c>
      <c r="I16" s="231">
        <f>CORR_ALC!N16</f>
        <v>1.1185284876857156</v>
      </c>
      <c r="J16" s="231">
        <f>CORR_ALC!O16</f>
        <v>0</v>
      </c>
      <c r="K16" s="232" t="e">
        <f>CORR_ALC!P16</f>
        <v>#DIV/0!</v>
      </c>
      <c r="L16" s="233">
        <f>CORR_ALC!Q16</f>
        <v>0.96231644260599791</v>
      </c>
      <c r="M16" s="234">
        <f>CORR_ALC!R16</f>
        <v>0.94183508871809474</v>
      </c>
      <c r="N16" s="231">
        <f>CORR_ALC!S16</f>
        <v>0.93483122138217445</v>
      </c>
      <c r="O16" s="231" t="e">
        <f>CORR_ALC!T16</f>
        <v>#DIV/0!</v>
      </c>
      <c r="P16" s="232" t="e">
        <f>CORR_ALC!U16</f>
        <v>#DIV/0!</v>
      </c>
      <c r="Q16" s="233">
        <f>CORR_DSL!L16</f>
        <v>1.0266421227212512</v>
      </c>
      <c r="R16" s="231">
        <f>CORR_DSL!M16</f>
        <v>1.0281344324835369</v>
      </c>
      <c r="S16" s="231">
        <f>CORR_DSL!N16</f>
        <v>1.0223377742899762</v>
      </c>
      <c r="T16" s="231">
        <f>CORR_DSL!O16</f>
        <v>0</v>
      </c>
      <c r="U16" s="232" t="e">
        <f>CORR_DSL!P16</f>
        <v>#DIV/0!</v>
      </c>
      <c r="V16" s="233">
        <f>CORR_DSL!Q16</f>
        <v>0.97127321829155666</v>
      </c>
      <c r="W16" s="231">
        <f>CORR_DSL!R16</f>
        <v>0.97195158650233615</v>
      </c>
      <c r="X16" s="234">
        <f>CORR_DSL!S16</f>
        <v>0.96321136058437773</v>
      </c>
      <c r="Y16" s="231">
        <f>CORR_DSL!T16</f>
        <v>1</v>
      </c>
      <c r="Z16" s="232" t="e">
        <f>CORR_DSL!U16</f>
        <v>#DIV/0!</v>
      </c>
      <c r="AA16" s="233">
        <f>CORR_DSL!V16</f>
        <v>0.98136075160108294</v>
      </c>
      <c r="AB16" s="231">
        <f>CORR_DSL!W16</f>
        <v>0.98035567069549467</v>
      </c>
      <c r="AC16" s="231">
        <f>CORR_DSL!X16</f>
        <v>0.99030776326993231</v>
      </c>
      <c r="AD16" s="231">
        <f>CORR_DSL!Y16</f>
        <v>1</v>
      </c>
      <c r="AE16" s="232" t="e">
        <f>CORR_DSL!Z16</f>
        <v>#DIV/0!</v>
      </c>
      <c r="AF16" s="233">
        <f>CORR_DSL!AA16</f>
        <v>0.99937171072812636</v>
      </c>
      <c r="AG16" s="231">
        <f>CORR_DSL!AB16</f>
        <v>0.99933880911109729</v>
      </c>
      <c r="AH16" s="231">
        <f>CORR_DSL!AC16</f>
        <v>0.9992754972543969</v>
      </c>
      <c r="AI16" s="234">
        <f>CORR_DSL!AD16</f>
        <v>1</v>
      </c>
      <c r="AJ16" s="232" t="e">
        <f>CORR_DSL!AE16</f>
        <v>#DIV/0!</v>
      </c>
      <c r="AK16" s="233">
        <f>CORR_DSL!AF16</f>
        <v>0.99991273760112864</v>
      </c>
      <c r="AL16" s="231">
        <f>CORR_DSL!AG16</f>
        <v>0.99989560143859435</v>
      </c>
      <c r="AM16" s="231">
        <f>CORR_DSL!AH16</f>
        <v>0.99988729957290623</v>
      </c>
      <c r="AN16" s="231">
        <f>CORR_DSL!AI16</f>
        <v>1</v>
      </c>
      <c r="AO16" s="232" t="e">
        <f>CORR_DSL!AJ16</f>
        <v>#DIV/0!</v>
      </c>
      <c r="AP16" s="230">
        <f>CORR_DSL!AK16</f>
        <v>0.97841128251923182</v>
      </c>
      <c r="AQ16" s="231">
        <f>CORR_DSL!AL16</f>
        <v>0.97724111361355803</v>
      </c>
      <c r="AR16" s="231">
        <f>CORR_DSL!AM16</f>
        <v>0.97663881146955456</v>
      </c>
      <c r="AS16" s="231">
        <f>CORR_DSL!AN16</f>
        <v>1</v>
      </c>
      <c r="AT16" s="232" t="e">
        <f>CORR_DSL!AO16</f>
        <v>#DIV/0!</v>
      </c>
      <c r="AU16" s="233">
        <f>AGRO_DSL!E17</f>
        <v>0.95955111511313584</v>
      </c>
      <c r="AV16" s="231">
        <f>AGRO_DSL!F17</f>
        <v>0.95682688762530166</v>
      </c>
      <c r="AW16" s="231">
        <f>AGRO_DSL!G17</f>
        <v>0.96034968405767607</v>
      </c>
      <c r="AX16" s="231">
        <f>AGRO_DSL!H17</f>
        <v>1</v>
      </c>
      <c r="AY16" s="232" t="e">
        <f>AGRO_DSL!I17</f>
        <v>#DIV/0!</v>
      </c>
      <c r="AZ16" s="233">
        <f>FERRO_DSL!P19</f>
        <v>0.94863449511051712</v>
      </c>
      <c r="BA16" s="233">
        <f>FERRO_DSL!Q19</f>
        <v>0.94789453812699931</v>
      </c>
      <c r="BB16" s="233">
        <f>FERRO_DSL!R19</f>
        <v>0.95273160494536258</v>
      </c>
      <c r="BC16" s="233">
        <f>FERRO_DSL!S19</f>
        <v>1</v>
      </c>
      <c r="BD16" s="233" t="e">
        <f>FERRO_DSL!T19</f>
        <v>#DIV/0!</v>
      </c>
      <c r="BE16" s="233">
        <f>HIDRO_DSL!E17</f>
        <v>1</v>
      </c>
      <c r="BF16" s="231">
        <f>HIDRO_DSL!F17</f>
        <v>1</v>
      </c>
      <c r="BG16" s="231">
        <f>HIDRO_DSL!G17</f>
        <v>1</v>
      </c>
      <c r="BH16" s="231">
        <f>HIDRO_DSL!H17</f>
        <v>1</v>
      </c>
      <c r="BI16" s="232" t="e">
        <f>HIDRO_DSL!I17</f>
        <v>#DIV/0!</v>
      </c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45"/>
    </row>
    <row r="17" spans="1:134" s="42" customFormat="1">
      <c r="A17" s="225" t="s">
        <v>53</v>
      </c>
      <c r="B17" s="230">
        <v>1</v>
      </c>
      <c r="C17" s="231">
        <v>1</v>
      </c>
      <c r="D17" s="231">
        <v>1</v>
      </c>
      <c r="E17" s="231">
        <v>1</v>
      </c>
      <c r="F17" s="232">
        <v>1</v>
      </c>
      <c r="G17" s="233">
        <f>CORR_ALC!L17</f>
        <v>1.0723450266534726</v>
      </c>
      <c r="H17" s="231">
        <f>CORR_ALC!M17</f>
        <v>1.0945100148092932</v>
      </c>
      <c r="I17" s="231">
        <f>CORR_ALC!N17</f>
        <v>1.1185284876857156</v>
      </c>
      <c r="J17" s="231">
        <f>CORR_ALC!O17</f>
        <v>0</v>
      </c>
      <c r="K17" s="232" t="e">
        <f>CORR_ALC!P17</f>
        <v>#DIV/0!</v>
      </c>
      <c r="L17" s="233">
        <f>CORR_ALC!Q17</f>
        <v>0.96231644260599791</v>
      </c>
      <c r="M17" s="234">
        <f>CORR_ALC!R17</f>
        <v>0.94183508871809474</v>
      </c>
      <c r="N17" s="231">
        <f>CORR_ALC!S17</f>
        <v>0.93483122138217445</v>
      </c>
      <c r="O17" s="231" t="e">
        <f>CORR_ALC!T17</f>
        <v>#DIV/0!</v>
      </c>
      <c r="P17" s="232" t="e">
        <f>CORR_ALC!U17</f>
        <v>#DIV/0!</v>
      </c>
      <c r="Q17" s="233">
        <f>CORR_DSL!L17</f>
        <v>1.026642122721251</v>
      </c>
      <c r="R17" s="231">
        <f>CORR_DSL!M17</f>
        <v>1.0281344324835371</v>
      </c>
      <c r="S17" s="231">
        <f>CORR_DSL!N17</f>
        <v>1.022337774289976</v>
      </c>
      <c r="T17" s="231">
        <f>CORR_DSL!O17</f>
        <v>0</v>
      </c>
      <c r="U17" s="232" t="e">
        <f>CORR_DSL!P17</f>
        <v>#DIV/0!</v>
      </c>
      <c r="V17" s="233">
        <f>CORR_DSL!Q17</f>
        <v>0.97127321829155666</v>
      </c>
      <c r="W17" s="231">
        <f>CORR_DSL!R17</f>
        <v>0.97195158650233615</v>
      </c>
      <c r="X17" s="234">
        <f>CORR_DSL!S17</f>
        <v>0.96321136058437773</v>
      </c>
      <c r="Y17" s="231">
        <f>CORR_DSL!T17</f>
        <v>1</v>
      </c>
      <c r="Z17" s="232" t="e">
        <f>CORR_DSL!U17</f>
        <v>#DIV/0!</v>
      </c>
      <c r="AA17" s="233">
        <f>CORR_DSL!V17</f>
        <v>0.98136075160108294</v>
      </c>
      <c r="AB17" s="231">
        <f>CORR_DSL!W17</f>
        <v>0.98035567069549467</v>
      </c>
      <c r="AC17" s="231">
        <f>CORR_DSL!X17</f>
        <v>0.99030776326993231</v>
      </c>
      <c r="AD17" s="231">
        <f>CORR_DSL!Y17</f>
        <v>1</v>
      </c>
      <c r="AE17" s="232" t="e">
        <f>CORR_DSL!Z17</f>
        <v>#DIV/0!</v>
      </c>
      <c r="AF17" s="233">
        <f>CORR_DSL!AA17</f>
        <v>0.99937171072812636</v>
      </c>
      <c r="AG17" s="231">
        <f>CORR_DSL!AB17</f>
        <v>0.99933880911109729</v>
      </c>
      <c r="AH17" s="231">
        <f>CORR_DSL!AC17</f>
        <v>0.9992754972543969</v>
      </c>
      <c r="AI17" s="234">
        <f>CORR_DSL!AD17</f>
        <v>1</v>
      </c>
      <c r="AJ17" s="232" t="e">
        <f>CORR_DSL!AE17</f>
        <v>#DIV/0!</v>
      </c>
      <c r="AK17" s="233">
        <f>CORR_DSL!AF17</f>
        <v>0.99991273760112864</v>
      </c>
      <c r="AL17" s="231">
        <f>CORR_DSL!AG17</f>
        <v>0.99989560143859435</v>
      </c>
      <c r="AM17" s="231">
        <f>CORR_DSL!AH17</f>
        <v>0.99988729957290623</v>
      </c>
      <c r="AN17" s="231">
        <f>CORR_DSL!AI17</f>
        <v>1</v>
      </c>
      <c r="AO17" s="232" t="e">
        <f>CORR_DSL!AJ17</f>
        <v>#DIV/0!</v>
      </c>
      <c r="AP17" s="230">
        <f>CORR_DSL!AK17</f>
        <v>0.97841128251923182</v>
      </c>
      <c r="AQ17" s="231">
        <f>CORR_DSL!AL17</f>
        <v>0.97724111361355803</v>
      </c>
      <c r="AR17" s="231">
        <f>CORR_DSL!AM17</f>
        <v>0.97663881146955456</v>
      </c>
      <c r="AS17" s="231">
        <f>CORR_DSL!AN17</f>
        <v>1</v>
      </c>
      <c r="AT17" s="232" t="e">
        <f>CORR_DSL!AO17</f>
        <v>#DIV/0!</v>
      </c>
      <c r="AU17" s="233">
        <f>AGRO_DSL!E18</f>
        <v>0.93808877156162784</v>
      </c>
      <c r="AV17" s="231">
        <f>AGRO_DSL!F18</f>
        <v>0.9391261805961999</v>
      </c>
      <c r="AW17" s="231">
        <f>AGRO_DSL!G18</f>
        <v>0.94240245096177488</v>
      </c>
      <c r="AX17" s="231">
        <f>AGRO_DSL!H18</f>
        <v>1</v>
      </c>
      <c r="AY17" s="232" t="e">
        <f>AGRO_DSL!I18</f>
        <v>#DIV/0!</v>
      </c>
      <c r="AZ17" s="233">
        <f>FERRO_DSL!P20</f>
        <v>0.9558178612877205</v>
      </c>
      <c r="BA17" s="233">
        <f>FERRO_DSL!Q20</f>
        <v>0.95871305501416304</v>
      </c>
      <c r="BB17" s="233">
        <f>FERRO_DSL!R20</f>
        <v>0.96141304460820287</v>
      </c>
      <c r="BC17" s="233">
        <f>FERRO_DSL!S20</f>
        <v>1</v>
      </c>
      <c r="BD17" s="233" t="e">
        <f>FERRO_DSL!T20</f>
        <v>#DIV/0!</v>
      </c>
      <c r="BE17" s="233">
        <f>HIDRO_DSL!E18</f>
        <v>0.98962036290021493</v>
      </c>
      <c r="BF17" s="231">
        <f>HIDRO_DSL!F18</f>
        <v>0.98991938093192933</v>
      </c>
      <c r="BG17" s="231">
        <f>HIDRO_DSL!G18</f>
        <v>0.9900866761009548</v>
      </c>
      <c r="BH17" s="231">
        <f>HIDRO_DSL!H18</f>
        <v>1</v>
      </c>
      <c r="BI17" s="232" t="e">
        <f>HIDRO_DSL!I18</f>
        <v>#DIV/0!</v>
      </c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45"/>
    </row>
    <row r="18" spans="1:134" s="42" customFormat="1">
      <c r="A18" s="225" t="s">
        <v>54</v>
      </c>
      <c r="B18" s="230">
        <v>1</v>
      </c>
      <c r="C18" s="231">
        <v>1</v>
      </c>
      <c r="D18" s="231">
        <v>1</v>
      </c>
      <c r="E18" s="231">
        <v>1</v>
      </c>
      <c r="F18" s="235">
        <v>1</v>
      </c>
      <c r="G18" s="236">
        <f>CORR_ALC!L18</f>
        <v>1.0723450266534729</v>
      </c>
      <c r="H18" s="231">
        <f>CORR_ALC!M18</f>
        <v>1.0945100148092932</v>
      </c>
      <c r="I18" s="231">
        <f>CORR_ALC!N18</f>
        <v>1.1185284876857158</v>
      </c>
      <c r="J18" s="231">
        <f>CORR_ALC!O18</f>
        <v>0</v>
      </c>
      <c r="K18" s="232" t="e">
        <f>CORR_ALC!P18</f>
        <v>#DIV/0!</v>
      </c>
      <c r="L18" s="233">
        <f>CORR_ALC!Q18</f>
        <v>0.96231644260599791</v>
      </c>
      <c r="M18" s="234">
        <f>CORR_ALC!R18</f>
        <v>0.94183508871809474</v>
      </c>
      <c r="N18" s="231">
        <f>CORR_ALC!S18</f>
        <v>0.93483122138217445</v>
      </c>
      <c r="O18" s="231" t="e">
        <f>CORR_ALC!T18</f>
        <v>#DIV/0!</v>
      </c>
      <c r="P18" s="232" t="e">
        <f>CORR_ALC!U18</f>
        <v>#DIV/0!</v>
      </c>
      <c r="Q18" s="233">
        <f>CORR_DSL!L18</f>
        <v>1.0266421227212512</v>
      </c>
      <c r="R18" s="231">
        <f>CORR_DSL!M18</f>
        <v>1.0281344324835369</v>
      </c>
      <c r="S18" s="231">
        <f>CORR_DSL!N18</f>
        <v>1.022337774289976</v>
      </c>
      <c r="T18" s="231">
        <f>CORR_DSL!O18</f>
        <v>0</v>
      </c>
      <c r="U18" s="232" t="e">
        <f>CORR_DSL!P18</f>
        <v>#DIV/0!</v>
      </c>
      <c r="V18" s="233">
        <f>CORR_DSL!Q18</f>
        <v>0.97127321829155666</v>
      </c>
      <c r="W18" s="231">
        <f>CORR_DSL!R18</f>
        <v>0.97195158650233615</v>
      </c>
      <c r="X18" s="234">
        <f>CORR_DSL!S18</f>
        <v>0.96321136058437773</v>
      </c>
      <c r="Y18" s="231">
        <f>CORR_DSL!T18</f>
        <v>1</v>
      </c>
      <c r="Z18" s="232" t="e">
        <f>CORR_DSL!U18</f>
        <v>#DIV/0!</v>
      </c>
      <c r="AA18" s="233">
        <f>CORR_DSL!V18</f>
        <v>0.98136075160108294</v>
      </c>
      <c r="AB18" s="231">
        <f>CORR_DSL!W18</f>
        <v>0.98035567069549467</v>
      </c>
      <c r="AC18" s="231">
        <f>CORR_DSL!X18</f>
        <v>0.99030776326993231</v>
      </c>
      <c r="AD18" s="231">
        <f>CORR_DSL!Y18</f>
        <v>1</v>
      </c>
      <c r="AE18" s="232" t="e">
        <f>CORR_DSL!Z18</f>
        <v>#DIV/0!</v>
      </c>
      <c r="AF18" s="233">
        <f>CORR_DSL!AA18</f>
        <v>0.99937171072812636</v>
      </c>
      <c r="AG18" s="231">
        <f>CORR_DSL!AB18</f>
        <v>0.99933880911109729</v>
      </c>
      <c r="AH18" s="231">
        <f>CORR_DSL!AC18</f>
        <v>0.9992754972543969</v>
      </c>
      <c r="AI18" s="234">
        <f>CORR_DSL!AD18</f>
        <v>1</v>
      </c>
      <c r="AJ18" s="232" t="e">
        <f>CORR_DSL!AE18</f>
        <v>#DIV/0!</v>
      </c>
      <c r="AK18" s="233">
        <f>CORR_DSL!AF18</f>
        <v>0.99991273760112864</v>
      </c>
      <c r="AL18" s="231">
        <f>CORR_DSL!AG18</f>
        <v>0.99989560143859435</v>
      </c>
      <c r="AM18" s="231">
        <f>CORR_DSL!AH18</f>
        <v>0.99988729957290623</v>
      </c>
      <c r="AN18" s="231">
        <f>CORR_DSL!AI18</f>
        <v>1</v>
      </c>
      <c r="AO18" s="232" t="e">
        <f>CORR_DSL!AJ18</f>
        <v>#DIV/0!</v>
      </c>
      <c r="AP18" s="230">
        <f>CORR_DSL!AK18</f>
        <v>0.97841128251923182</v>
      </c>
      <c r="AQ18" s="231">
        <f>CORR_DSL!AL18</f>
        <v>0.97724111361355803</v>
      </c>
      <c r="AR18" s="231">
        <f>CORR_DSL!AM18</f>
        <v>0.97663881146955456</v>
      </c>
      <c r="AS18" s="231">
        <f>CORR_DSL!AN18</f>
        <v>1</v>
      </c>
      <c r="AT18" s="235" t="e">
        <f>CORR_DSL!AO18</f>
        <v>#DIV/0!</v>
      </c>
      <c r="AU18" s="236">
        <f>AGRO_DSL!E19</f>
        <v>0.94970985309849054</v>
      </c>
      <c r="AV18" s="231">
        <f>AGRO_DSL!F19</f>
        <v>0.94602407466731686</v>
      </c>
      <c r="AW18" s="231">
        <f>AGRO_DSL!G19</f>
        <v>0.94811348113294225</v>
      </c>
      <c r="AX18" s="231">
        <f>AGRO_DSL!H19</f>
        <v>1</v>
      </c>
      <c r="AY18" s="232" t="e">
        <f>AGRO_DSL!I19</f>
        <v>#DIV/0!</v>
      </c>
      <c r="AZ18" s="233">
        <f>FERRO_DSL!P21</f>
        <v>0.93151303272460895</v>
      </c>
      <c r="BA18" s="233">
        <f>FERRO_DSL!Q21</f>
        <v>0.93013977001709625</v>
      </c>
      <c r="BB18" s="233">
        <f>FERRO_DSL!R21</f>
        <v>0.93366560665286169</v>
      </c>
      <c r="BC18" s="233">
        <f>FERRO_DSL!S21</f>
        <v>1</v>
      </c>
      <c r="BD18" s="233" t="e">
        <f>FERRO_DSL!T21</f>
        <v>#DIV/0!</v>
      </c>
      <c r="BE18" s="233">
        <f>HIDRO_DSL!E19</f>
        <v>1</v>
      </c>
      <c r="BF18" s="231">
        <f>HIDRO_DSL!F19</f>
        <v>1</v>
      </c>
      <c r="BG18" s="231">
        <f>HIDRO_DSL!G19</f>
        <v>1</v>
      </c>
      <c r="BH18" s="231">
        <f>HIDRO_DSL!H19</f>
        <v>1</v>
      </c>
      <c r="BI18" s="232" t="e">
        <f>HIDRO_DSL!I19</f>
        <v>#DIV/0!</v>
      </c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45"/>
    </row>
    <row r="19" spans="1:134" s="42" customFormat="1">
      <c r="A19" s="225" t="s">
        <v>55</v>
      </c>
      <c r="B19" s="230">
        <v>1</v>
      </c>
      <c r="C19" s="231">
        <v>1</v>
      </c>
      <c r="D19" s="231">
        <v>1</v>
      </c>
      <c r="E19" s="231">
        <v>1</v>
      </c>
      <c r="F19" s="232">
        <v>1</v>
      </c>
      <c r="G19" s="233">
        <f>CORR_ALC!L19</f>
        <v>1.0723450266534726</v>
      </c>
      <c r="H19" s="231">
        <f>CORR_ALC!M19</f>
        <v>1.0945100148092932</v>
      </c>
      <c r="I19" s="231">
        <f>CORR_ALC!N19</f>
        <v>1.1185284876857158</v>
      </c>
      <c r="J19" s="231">
        <f>CORR_ALC!O19</f>
        <v>0</v>
      </c>
      <c r="K19" s="232" t="e">
        <f>CORR_ALC!P19</f>
        <v>#DIV/0!</v>
      </c>
      <c r="L19" s="233">
        <f>CORR_ALC!Q19</f>
        <v>0.96231644260599791</v>
      </c>
      <c r="M19" s="234">
        <f>CORR_ALC!R19</f>
        <v>0.94183508871809474</v>
      </c>
      <c r="N19" s="231">
        <f>CORR_ALC!S19</f>
        <v>0.93483122138217445</v>
      </c>
      <c r="O19" s="231" t="e">
        <f>CORR_ALC!T19</f>
        <v>#DIV/0!</v>
      </c>
      <c r="P19" s="232" t="e">
        <f>CORR_ALC!U19</f>
        <v>#DIV/0!</v>
      </c>
      <c r="Q19" s="233">
        <f>CORR_DSL!L19</f>
        <v>1.026642122721251</v>
      </c>
      <c r="R19" s="231">
        <f>CORR_DSL!M19</f>
        <v>1.0281344324835369</v>
      </c>
      <c r="S19" s="231">
        <f>CORR_DSL!N19</f>
        <v>1.0223377742899762</v>
      </c>
      <c r="T19" s="231">
        <f>CORR_DSL!O19</f>
        <v>0</v>
      </c>
      <c r="U19" s="232" t="e">
        <f>CORR_DSL!P19</f>
        <v>#DIV/0!</v>
      </c>
      <c r="V19" s="233">
        <f>CORR_DSL!Q19</f>
        <v>0.97127321829155666</v>
      </c>
      <c r="W19" s="231">
        <f>CORR_DSL!R19</f>
        <v>0.97195158650233615</v>
      </c>
      <c r="X19" s="234">
        <f>CORR_DSL!S19</f>
        <v>0.96321136058437773</v>
      </c>
      <c r="Y19" s="231">
        <f>CORR_DSL!T19</f>
        <v>1</v>
      </c>
      <c r="Z19" s="232" t="e">
        <f>CORR_DSL!U19</f>
        <v>#DIV/0!</v>
      </c>
      <c r="AA19" s="233">
        <f>CORR_DSL!V19</f>
        <v>0.98136075160108294</v>
      </c>
      <c r="AB19" s="231">
        <f>CORR_DSL!W19</f>
        <v>0.98035567069549467</v>
      </c>
      <c r="AC19" s="231">
        <f>CORR_DSL!X19</f>
        <v>0.99030776326993231</v>
      </c>
      <c r="AD19" s="231">
        <f>CORR_DSL!Y19</f>
        <v>1</v>
      </c>
      <c r="AE19" s="232" t="e">
        <f>CORR_DSL!Z19</f>
        <v>#DIV/0!</v>
      </c>
      <c r="AF19" s="233">
        <f>CORR_DSL!AA19</f>
        <v>0.99937171072812636</v>
      </c>
      <c r="AG19" s="231">
        <f>CORR_DSL!AB19</f>
        <v>0.99933880911109729</v>
      </c>
      <c r="AH19" s="231">
        <f>CORR_DSL!AC19</f>
        <v>0.9992754972543969</v>
      </c>
      <c r="AI19" s="234">
        <f>CORR_DSL!AD19</f>
        <v>1</v>
      </c>
      <c r="AJ19" s="232" t="e">
        <f>CORR_DSL!AE19</f>
        <v>#DIV/0!</v>
      </c>
      <c r="AK19" s="233">
        <f>CORR_DSL!AF19</f>
        <v>0.99991273760112864</v>
      </c>
      <c r="AL19" s="231">
        <f>CORR_DSL!AG19</f>
        <v>0.99989560143859435</v>
      </c>
      <c r="AM19" s="231">
        <f>CORR_DSL!AH19</f>
        <v>0.99988729957290623</v>
      </c>
      <c r="AN19" s="231">
        <f>CORR_DSL!AI19</f>
        <v>1</v>
      </c>
      <c r="AO19" s="232" t="e">
        <f>CORR_DSL!AJ19</f>
        <v>#DIV/0!</v>
      </c>
      <c r="AP19" s="230">
        <f>CORR_DSL!AK19</f>
        <v>0.97841128251923182</v>
      </c>
      <c r="AQ19" s="231">
        <f>CORR_DSL!AL19</f>
        <v>0.97724111361355803</v>
      </c>
      <c r="AR19" s="231">
        <f>CORR_DSL!AM19</f>
        <v>0.97663881146955456</v>
      </c>
      <c r="AS19" s="231">
        <f>CORR_DSL!AN19</f>
        <v>1</v>
      </c>
      <c r="AT19" s="232" t="e">
        <f>CORR_DSL!AO19</f>
        <v>#DIV/0!</v>
      </c>
      <c r="AU19" s="233">
        <f>AGRO_DSL!E20</f>
        <v>0.94764455663542058</v>
      </c>
      <c r="AV19" s="231">
        <f>AGRO_DSL!F20</f>
        <v>0.94574100474651146</v>
      </c>
      <c r="AW19" s="231">
        <f>AGRO_DSL!G20</f>
        <v>0.95546417234153636</v>
      </c>
      <c r="AX19" s="231">
        <f>AGRO_DSL!H20</f>
        <v>1</v>
      </c>
      <c r="AY19" s="232" t="e">
        <f>AGRO_DSL!I20</f>
        <v>#DIV/0!</v>
      </c>
      <c r="AZ19" s="233">
        <f>FERRO_DSL!P22</f>
        <v>0.96875674090837705</v>
      </c>
      <c r="BA19" s="233">
        <f>FERRO_DSL!Q22</f>
        <v>0.9692269091065876</v>
      </c>
      <c r="BB19" s="233">
        <f>FERRO_DSL!R22</f>
        <v>0.97505042152128063</v>
      </c>
      <c r="BC19" s="233">
        <f>FERRO_DSL!S22</f>
        <v>1</v>
      </c>
      <c r="BD19" s="233" t="e">
        <f>FERRO_DSL!T22</f>
        <v>#DIV/0!</v>
      </c>
      <c r="BE19" s="233">
        <f>HIDRO_DSL!E20</f>
        <v>0.99815847704794569</v>
      </c>
      <c r="BF19" s="231">
        <f>HIDRO_DSL!F20</f>
        <v>0.99811491496536209</v>
      </c>
      <c r="BG19" s="231">
        <f>HIDRO_DSL!G20</f>
        <v>0.99839184699440375</v>
      </c>
      <c r="BH19" s="231">
        <f>HIDRO_DSL!H20</f>
        <v>1</v>
      </c>
      <c r="BI19" s="232" t="e">
        <f>HIDRO_DSL!I20</f>
        <v>#DIV/0!</v>
      </c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45"/>
    </row>
    <row r="20" spans="1:134" s="42" customFormat="1">
      <c r="A20" s="225" t="s">
        <v>36</v>
      </c>
      <c r="B20" s="230">
        <v>1</v>
      </c>
      <c r="C20" s="231">
        <v>1</v>
      </c>
      <c r="D20" s="231">
        <v>1</v>
      </c>
      <c r="E20" s="231">
        <v>1</v>
      </c>
      <c r="F20" s="232">
        <v>1</v>
      </c>
      <c r="G20" s="233">
        <f>CORR_ALC!L20</f>
        <v>1.0723450266534726</v>
      </c>
      <c r="H20" s="231">
        <f>CORR_ALC!M20</f>
        <v>1.0945100148092932</v>
      </c>
      <c r="I20" s="231">
        <f>CORR_ALC!N20</f>
        <v>1.1185284876857158</v>
      </c>
      <c r="J20" s="231">
        <f>CORR_ALC!O20</f>
        <v>0</v>
      </c>
      <c r="K20" s="232" t="e">
        <f>CORR_ALC!P20</f>
        <v>#DIV/0!</v>
      </c>
      <c r="L20" s="233">
        <f>CORR_ALC!Q20</f>
        <v>0.96231644260599791</v>
      </c>
      <c r="M20" s="234">
        <f>CORR_ALC!R20</f>
        <v>0.94183508871809474</v>
      </c>
      <c r="N20" s="231">
        <f>CORR_ALC!S20</f>
        <v>0.93483122138217445</v>
      </c>
      <c r="O20" s="231" t="e">
        <f>CORR_ALC!T20</f>
        <v>#DIV/0!</v>
      </c>
      <c r="P20" s="232" t="e">
        <f>CORR_ALC!U20</f>
        <v>#DIV/0!</v>
      </c>
      <c r="Q20" s="233">
        <f>CORR_DSL!L20</f>
        <v>1.0266421227212512</v>
      </c>
      <c r="R20" s="231">
        <f>CORR_DSL!M20</f>
        <v>1.0281344324835369</v>
      </c>
      <c r="S20" s="231">
        <f>CORR_DSL!N20</f>
        <v>1.022337774289976</v>
      </c>
      <c r="T20" s="231">
        <f>CORR_DSL!O20</f>
        <v>0</v>
      </c>
      <c r="U20" s="232" t="e">
        <f>CORR_DSL!P20</f>
        <v>#DIV/0!</v>
      </c>
      <c r="V20" s="233">
        <f>CORR_DSL!Q20</f>
        <v>0.97127321829155666</v>
      </c>
      <c r="W20" s="231">
        <f>CORR_DSL!R20</f>
        <v>0.97195158650233615</v>
      </c>
      <c r="X20" s="234">
        <f>CORR_DSL!S20</f>
        <v>0.96321136058437773</v>
      </c>
      <c r="Y20" s="231">
        <f>CORR_DSL!T20</f>
        <v>1</v>
      </c>
      <c r="Z20" s="232" t="e">
        <f>CORR_DSL!U20</f>
        <v>#DIV/0!</v>
      </c>
      <c r="AA20" s="233">
        <f>CORR_DSL!V20</f>
        <v>0.98136075160108294</v>
      </c>
      <c r="AB20" s="231">
        <f>CORR_DSL!W20</f>
        <v>0.98035567069549467</v>
      </c>
      <c r="AC20" s="231">
        <f>CORR_DSL!X20</f>
        <v>0.99030776326993231</v>
      </c>
      <c r="AD20" s="231">
        <f>CORR_DSL!Y20</f>
        <v>1</v>
      </c>
      <c r="AE20" s="232" t="e">
        <f>CORR_DSL!Z20</f>
        <v>#DIV/0!</v>
      </c>
      <c r="AF20" s="233">
        <f>CORR_DSL!AA20</f>
        <v>0.99937171072812636</v>
      </c>
      <c r="AG20" s="231">
        <f>CORR_DSL!AB20</f>
        <v>0.99933880911109729</v>
      </c>
      <c r="AH20" s="231">
        <f>CORR_DSL!AC20</f>
        <v>0.9992754972543969</v>
      </c>
      <c r="AI20" s="234">
        <f>CORR_DSL!AD20</f>
        <v>1</v>
      </c>
      <c r="AJ20" s="232" t="e">
        <f>CORR_DSL!AE20</f>
        <v>#DIV/0!</v>
      </c>
      <c r="AK20" s="233">
        <f>CORR_DSL!AF20</f>
        <v>0.99991273760112864</v>
      </c>
      <c r="AL20" s="231">
        <f>CORR_DSL!AG20</f>
        <v>0.99989560143859435</v>
      </c>
      <c r="AM20" s="231">
        <f>CORR_DSL!AH20</f>
        <v>0.99988729957290623</v>
      </c>
      <c r="AN20" s="231">
        <f>CORR_DSL!AI20</f>
        <v>1</v>
      </c>
      <c r="AO20" s="232" t="e">
        <f>CORR_DSL!AJ20</f>
        <v>#DIV/0!</v>
      </c>
      <c r="AP20" s="230">
        <f>CORR_DSL!AK20</f>
        <v>0.97841128251923182</v>
      </c>
      <c r="AQ20" s="231">
        <f>CORR_DSL!AL20</f>
        <v>0.97724111361355803</v>
      </c>
      <c r="AR20" s="231">
        <f>CORR_DSL!AM20</f>
        <v>0.97663881146955456</v>
      </c>
      <c r="AS20" s="231">
        <f>CORR_DSL!AN20</f>
        <v>1</v>
      </c>
      <c r="AT20" s="232" t="e">
        <f>CORR_DSL!AO20</f>
        <v>#DIV/0!</v>
      </c>
      <c r="AU20" s="233">
        <f>AGRO_DSL!E21</f>
        <v>0.92489313413213703</v>
      </c>
      <c r="AV20" s="231">
        <f>AGRO_DSL!F21</f>
        <v>0.92232219999042453</v>
      </c>
      <c r="AW20" s="231">
        <f>AGRO_DSL!G21</f>
        <v>0.92583286955574828</v>
      </c>
      <c r="AX20" s="231">
        <f>AGRO_DSL!H21</f>
        <v>1</v>
      </c>
      <c r="AY20" s="232" t="e">
        <f>AGRO_DSL!I21</f>
        <v>#DIV/0!</v>
      </c>
      <c r="AZ20" s="233">
        <f>FERRO_DSL!P23</f>
        <v>0.98007992293301049</v>
      </c>
      <c r="BA20" s="233">
        <f>FERRO_DSL!Q23</f>
        <v>0.98041997801242975</v>
      </c>
      <c r="BB20" s="233">
        <f>FERRO_DSL!R23</f>
        <v>0.98153360813506052</v>
      </c>
      <c r="BC20" s="233">
        <f>FERRO_DSL!S23</f>
        <v>1</v>
      </c>
      <c r="BD20" s="233" t="e">
        <f>FERRO_DSL!T23</f>
        <v>#DIV/0!</v>
      </c>
      <c r="BE20" s="233">
        <f>HIDRO_DSL!E21</f>
        <v>0.97859640293532468</v>
      </c>
      <c r="BF20" s="231">
        <f>HIDRO_DSL!F21</f>
        <v>0.97813507723180837</v>
      </c>
      <c r="BG20" s="231">
        <f>HIDRO_DSL!G21</f>
        <v>0.97830192790901571</v>
      </c>
      <c r="BH20" s="231">
        <f>HIDRO_DSL!H21</f>
        <v>1</v>
      </c>
      <c r="BI20" s="232" t="e">
        <f>HIDRO_DSL!I21</f>
        <v>#DIV/0!</v>
      </c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45"/>
    </row>
    <row r="21" spans="1:134" s="42" customFormat="1">
      <c r="A21" s="225" t="s">
        <v>56</v>
      </c>
      <c r="B21" s="230">
        <v>1</v>
      </c>
      <c r="C21" s="231">
        <v>1</v>
      </c>
      <c r="D21" s="231">
        <v>1</v>
      </c>
      <c r="E21" s="231">
        <v>1</v>
      </c>
      <c r="F21" s="232">
        <v>1</v>
      </c>
      <c r="G21" s="233">
        <f>CORR_ALC!L21</f>
        <v>1.0723450266534729</v>
      </c>
      <c r="H21" s="231">
        <f>CORR_ALC!M21</f>
        <v>1.0945100148092932</v>
      </c>
      <c r="I21" s="231">
        <f>CORR_ALC!N21</f>
        <v>1.1185284876857156</v>
      </c>
      <c r="J21" s="231">
        <f>CORR_ALC!O21</f>
        <v>0</v>
      </c>
      <c r="K21" s="232" t="e">
        <f>CORR_ALC!P21</f>
        <v>#DIV/0!</v>
      </c>
      <c r="L21" s="233">
        <f>CORR_ALC!Q21</f>
        <v>0.96231644260599791</v>
      </c>
      <c r="M21" s="234">
        <f>CORR_ALC!R21</f>
        <v>0.94183508871809474</v>
      </c>
      <c r="N21" s="231">
        <f>CORR_ALC!S21</f>
        <v>0.93483122138217445</v>
      </c>
      <c r="O21" s="231" t="e">
        <f>CORR_ALC!T21</f>
        <v>#DIV/0!</v>
      </c>
      <c r="P21" s="232" t="e">
        <f>CORR_ALC!U21</f>
        <v>#DIV/0!</v>
      </c>
      <c r="Q21" s="233">
        <f>CORR_DSL!L21</f>
        <v>1.026642122721251</v>
      </c>
      <c r="R21" s="231">
        <f>CORR_DSL!M21</f>
        <v>1.0281344324835369</v>
      </c>
      <c r="S21" s="231">
        <f>CORR_DSL!N21</f>
        <v>1.022337774289976</v>
      </c>
      <c r="T21" s="231">
        <f>CORR_DSL!O21</f>
        <v>0</v>
      </c>
      <c r="U21" s="232" t="e">
        <f>CORR_DSL!P21</f>
        <v>#DIV/0!</v>
      </c>
      <c r="V21" s="233">
        <f>CORR_DSL!Q21</f>
        <v>0.97127321829155666</v>
      </c>
      <c r="W21" s="231">
        <f>CORR_DSL!R21</f>
        <v>0.97195158650233615</v>
      </c>
      <c r="X21" s="234">
        <f>CORR_DSL!S21</f>
        <v>0.96321136058437773</v>
      </c>
      <c r="Y21" s="231">
        <f>CORR_DSL!T21</f>
        <v>1</v>
      </c>
      <c r="Z21" s="232" t="e">
        <f>CORR_DSL!U21</f>
        <v>#DIV/0!</v>
      </c>
      <c r="AA21" s="233">
        <f>CORR_DSL!V21</f>
        <v>0.98136075160108294</v>
      </c>
      <c r="AB21" s="231">
        <f>CORR_DSL!W21</f>
        <v>0.98035567069549467</v>
      </c>
      <c r="AC21" s="231">
        <f>CORR_DSL!X21</f>
        <v>0.99030776326993231</v>
      </c>
      <c r="AD21" s="231">
        <f>CORR_DSL!Y21</f>
        <v>1</v>
      </c>
      <c r="AE21" s="232" t="e">
        <f>CORR_DSL!Z21</f>
        <v>#DIV/0!</v>
      </c>
      <c r="AF21" s="233">
        <f>CORR_DSL!AA21</f>
        <v>0.99937171072812636</v>
      </c>
      <c r="AG21" s="231">
        <f>CORR_DSL!AB21</f>
        <v>0.99933880911109729</v>
      </c>
      <c r="AH21" s="231">
        <f>CORR_DSL!AC21</f>
        <v>0.9992754972543969</v>
      </c>
      <c r="AI21" s="234">
        <f>CORR_DSL!AD21</f>
        <v>1</v>
      </c>
      <c r="AJ21" s="232" t="e">
        <f>CORR_DSL!AE21</f>
        <v>#DIV/0!</v>
      </c>
      <c r="AK21" s="233">
        <f>CORR_DSL!AF21</f>
        <v>0.99991273760112864</v>
      </c>
      <c r="AL21" s="231">
        <f>CORR_DSL!AG21</f>
        <v>0.99989560143859435</v>
      </c>
      <c r="AM21" s="231">
        <f>CORR_DSL!AH21</f>
        <v>0.99988729957290623</v>
      </c>
      <c r="AN21" s="231">
        <f>CORR_DSL!AI21</f>
        <v>1</v>
      </c>
      <c r="AO21" s="232" t="e">
        <f>CORR_DSL!AJ21</f>
        <v>#DIV/0!</v>
      </c>
      <c r="AP21" s="230">
        <f>CORR_DSL!AK21</f>
        <v>0.97841128251923182</v>
      </c>
      <c r="AQ21" s="231">
        <f>CORR_DSL!AL21</f>
        <v>0.97724111361355803</v>
      </c>
      <c r="AR21" s="231">
        <f>CORR_DSL!AM21</f>
        <v>0.97663881146955456</v>
      </c>
      <c r="AS21" s="231">
        <f>CORR_DSL!AN21</f>
        <v>1</v>
      </c>
      <c r="AT21" s="232" t="e">
        <f>CORR_DSL!AO21</f>
        <v>#DIV/0!</v>
      </c>
      <c r="AU21" s="233">
        <f>AGRO_DSL!E22</f>
        <v>0.9498727250532073</v>
      </c>
      <c r="AV21" s="231">
        <f>AGRO_DSL!F22</f>
        <v>0.94757089789335269</v>
      </c>
      <c r="AW21" s="231">
        <f>AGRO_DSL!G22</f>
        <v>0.95307140468128704</v>
      </c>
      <c r="AX21" s="231">
        <f>AGRO_DSL!H22</f>
        <v>1</v>
      </c>
      <c r="AY21" s="232" t="e">
        <f>AGRO_DSL!I22</f>
        <v>#DIV/0!</v>
      </c>
      <c r="AZ21" s="233">
        <f>FERRO_DSL!P24</f>
        <v>0.96382673549128683</v>
      </c>
      <c r="BA21" s="233">
        <f>FERRO_DSL!Q24</f>
        <v>0.96404238219961091</v>
      </c>
      <c r="BB21" s="233">
        <f>FERRO_DSL!R24</f>
        <v>0.96820854830897551</v>
      </c>
      <c r="BC21" s="233">
        <f>FERRO_DSL!S24</f>
        <v>1</v>
      </c>
      <c r="BD21" s="233" t="e">
        <f>FERRO_DSL!T24</f>
        <v>#DIV/0!</v>
      </c>
      <c r="BE21" s="233">
        <f>HIDRO_DSL!E22</f>
        <v>1</v>
      </c>
      <c r="BF21" s="231">
        <f>HIDRO_DSL!F22</f>
        <v>1</v>
      </c>
      <c r="BG21" s="231">
        <f>HIDRO_DSL!G22</f>
        <v>1</v>
      </c>
      <c r="BH21" s="231">
        <f>HIDRO_DSL!H22</f>
        <v>1</v>
      </c>
      <c r="BI21" s="232" t="e">
        <f>HIDRO_DSL!I22</f>
        <v>#DIV/0!</v>
      </c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45"/>
    </row>
    <row r="22" spans="1:134" s="43" customFormat="1" ht="15.75" thickBot="1">
      <c r="A22" s="225" t="s">
        <v>32</v>
      </c>
      <c r="B22" s="230">
        <v>1</v>
      </c>
      <c r="C22" s="231">
        <v>1</v>
      </c>
      <c r="D22" s="231">
        <v>1</v>
      </c>
      <c r="E22" s="231">
        <v>1</v>
      </c>
      <c r="F22" s="232">
        <v>1</v>
      </c>
      <c r="G22" s="233">
        <f>CORR_ALC!L22</f>
        <v>1.0723450266534726</v>
      </c>
      <c r="H22" s="231">
        <f>CORR_ALC!M22</f>
        <v>1.0945100148092932</v>
      </c>
      <c r="I22" s="231">
        <f>CORR_ALC!N22</f>
        <v>1.1185284876857156</v>
      </c>
      <c r="J22" s="231">
        <f>CORR_ALC!O22</f>
        <v>0</v>
      </c>
      <c r="K22" s="232" t="e">
        <f>CORR_ALC!P22</f>
        <v>#DIV/0!</v>
      </c>
      <c r="L22" s="233">
        <f>CORR_ALC!Q22</f>
        <v>0.96231644260599791</v>
      </c>
      <c r="M22" s="234">
        <f>CORR_ALC!R22</f>
        <v>0.94183508871809474</v>
      </c>
      <c r="N22" s="231">
        <f>CORR_ALC!S22</f>
        <v>0.93483122138217445</v>
      </c>
      <c r="O22" s="231" t="e">
        <f>CORR_ALC!T22</f>
        <v>#DIV/0!</v>
      </c>
      <c r="P22" s="232" t="e">
        <f>CORR_ALC!U22</f>
        <v>#DIV/0!</v>
      </c>
      <c r="Q22" s="233">
        <f>CORR_DSL!L22</f>
        <v>1.0266421227212512</v>
      </c>
      <c r="R22" s="231">
        <f>CORR_DSL!M22</f>
        <v>1.0281344324835371</v>
      </c>
      <c r="S22" s="231">
        <f>CORR_DSL!N22</f>
        <v>1.0223377742899762</v>
      </c>
      <c r="T22" s="231">
        <f>CORR_DSL!O22</f>
        <v>0</v>
      </c>
      <c r="U22" s="232" t="e">
        <f>CORR_DSL!P22</f>
        <v>#DIV/0!</v>
      </c>
      <c r="V22" s="233">
        <f>CORR_DSL!Q22</f>
        <v>0.97127321829155666</v>
      </c>
      <c r="W22" s="231">
        <f>CORR_DSL!R22</f>
        <v>0.97195158650233615</v>
      </c>
      <c r="X22" s="234">
        <f>CORR_DSL!S22</f>
        <v>0.96321136058437773</v>
      </c>
      <c r="Y22" s="231">
        <f>CORR_DSL!T22</f>
        <v>1</v>
      </c>
      <c r="Z22" s="232" t="e">
        <f>CORR_DSL!U22</f>
        <v>#DIV/0!</v>
      </c>
      <c r="AA22" s="233">
        <f>CORR_DSL!V22</f>
        <v>0.98136075160108294</v>
      </c>
      <c r="AB22" s="231">
        <f>CORR_DSL!W22</f>
        <v>0.98035567069549467</v>
      </c>
      <c r="AC22" s="231">
        <f>CORR_DSL!X22</f>
        <v>0.99030776326993231</v>
      </c>
      <c r="AD22" s="231">
        <f>CORR_DSL!Y22</f>
        <v>1</v>
      </c>
      <c r="AE22" s="232" t="e">
        <f>CORR_DSL!Z22</f>
        <v>#DIV/0!</v>
      </c>
      <c r="AF22" s="233">
        <f>CORR_DSL!AA22</f>
        <v>0.99937171072812636</v>
      </c>
      <c r="AG22" s="231">
        <f>CORR_DSL!AB22</f>
        <v>0.99933880911109729</v>
      </c>
      <c r="AH22" s="231">
        <f>CORR_DSL!AC22</f>
        <v>0.9992754972543969</v>
      </c>
      <c r="AI22" s="234">
        <f>CORR_DSL!AD22</f>
        <v>1</v>
      </c>
      <c r="AJ22" s="232" t="e">
        <f>CORR_DSL!AE22</f>
        <v>#DIV/0!</v>
      </c>
      <c r="AK22" s="233">
        <f>CORR_DSL!AF22</f>
        <v>0.99991273760112864</v>
      </c>
      <c r="AL22" s="231">
        <f>CORR_DSL!AG22</f>
        <v>0.99989560143859435</v>
      </c>
      <c r="AM22" s="231">
        <f>CORR_DSL!AH22</f>
        <v>0.99988729957290623</v>
      </c>
      <c r="AN22" s="231">
        <f>CORR_DSL!AI22</f>
        <v>1</v>
      </c>
      <c r="AO22" s="232" t="e">
        <f>CORR_DSL!AJ22</f>
        <v>#DIV/0!</v>
      </c>
      <c r="AP22" s="230">
        <f>CORR_DSL!AK22</f>
        <v>0.97841128251923182</v>
      </c>
      <c r="AQ22" s="231">
        <f>CORR_DSL!AL22</f>
        <v>0.97724111361355803</v>
      </c>
      <c r="AR22" s="231">
        <f>CORR_DSL!AM22</f>
        <v>0.97663881146955456</v>
      </c>
      <c r="AS22" s="231">
        <f>CORR_DSL!AN22</f>
        <v>1</v>
      </c>
      <c r="AT22" s="232" t="e">
        <f>CORR_DSL!AO22</f>
        <v>#DIV/0!</v>
      </c>
      <c r="AU22" s="233">
        <f>AGRO_DSL!E23</f>
        <v>0.93457714395271596</v>
      </c>
      <c r="AV22" s="231">
        <f>AGRO_DSL!F23</f>
        <v>0.93117464342997458</v>
      </c>
      <c r="AW22" s="231">
        <f>AGRO_DSL!G23</f>
        <v>0.93372321808670755</v>
      </c>
      <c r="AX22" s="231">
        <f>AGRO_DSL!H23</f>
        <v>1</v>
      </c>
      <c r="AY22" s="232" t="e">
        <f>AGRO_DSL!I23</f>
        <v>#DIV/0!</v>
      </c>
      <c r="AZ22" s="233">
        <f>FERRO_DSL!P25</f>
        <v>0.95997954921976736</v>
      </c>
      <c r="BA22" s="233">
        <f>FERRO_DSL!Q25</f>
        <v>0.95998656547503403</v>
      </c>
      <c r="BB22" s="233">
        <f>FERRO_DSL!R25</f>
        <v>0.9619396229812599</v>
      </c>
      <c r="BC22" s="233">
        <f>FERRO_DSL!S25</f>
        <v>1</v>
      </c>
      <c r="BD22" s="233" t="e">
        <f>FERRO_DSL!T25</f>
        <v>#DIV/0!</v>
      </c>
      <c r="BE22" s="233">
        <f>HIDRO_DSL!E23</f>
        <v>0.9972446864112593</v>
      </c>
      <c r="BF22" s="231">
        <f>HIDRO_DSL!F23</f>
        <v>0.99713691719589159</v>
      </c>
      <c r="BG22" s="231">
        <f>HIDRO_DSL!G23</f>
        <v>0.99713446648497928</v>
      </c>
      <c r="BH22" s="231">
        <f>HIDRO_DSL!H23</f>
        <v>1</v>
      </c>
      <c r="BI22" s="232" t="e">
        <f>HIDRO_DSL!I23</f>
        <v>#DIV/0!</v>
      </c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46"/>
    </row>
    <row r="23" spans="1:134" ht="15.75" thickBot="1">
      <c r="A23" s="224" t="s">
        <v>57</v>
      </c>
      <c r="B23" s="227"/>
      <c r="C23" s="228"/>
      <c r="D23" s="228"/>
      <c r="E23" s="228"/>
      <c r="F23" s="229"/>
      <c r="G23" s="227"/>
      <c r="H23" s="228"/>
      <c r="I23" s="228"/>
      <c r="J23" s="228"/>
      <c r="K23" s="229"/>
      <c r="L23" s="227"/>
      <c r="M23" s="228"/>
      <c r="N23" s="228"/>
      <c r="O23" s="228"/>
      <c r="P23" s="229"/>
      <c r="Q23" s="227"/>
      <c r="R23" s="228"/>
      <c r="S23" s="228"/>
      <c r="T23" s="228"/>
      <c r="U23" s="229"/>
      <c r="V23" s="227"/>
      <c r="W23" s="228"/>
      <c r="X23" s="228"/>
      <c r="Y23" s="228"/>
      <c r="Z23" s="229"/>
      <c r="AA23" s="227"/>
      <c r="AB23" s="228"/>
      <c r="AC23" s="228"/>
      <c r="AD23" s="228"/>
      <c r="AE23" s="229"/>
      <c r="AF23" s="227"/>
      <c r="AG23" s="228"/>
      <c r="AH23" s="228"/>
      <c r="AI23" s="228"/>
      <c r="AJ23" s="229"/>
      <c r="AK23" s="227"/>
      <c r="AL23" s="228"/>
      <c r="AM23" s="228"/>
      <c r="AN23" s="228"/>
      <c r="AO23" s="229"/>
      <c r="AP23" s="227"/>
      <c r="AQ23" s="228"/>
      <c r="AR23" s="228"/>
      <c r="AS23" s="228"/>
      <c r="AT23" s="229"/>
      <c r="AU23" s="227"/>
      <c r="AV23" s="228"/>
      <c r="AW23" s="228"/>
      <c r="AX23" s="228"/>
      <c r="AY23" s="229"/>
      <c r="AZ23" s="227"/>
      <c r="BA23" s="228"/>
      <c r="BB23" s="228"/>
      <c r="BC23" s="228"/>
      <c r="BD23" s="229"/>
      <c r="BE23" s="227"/>
      <c r="BF23" s="228"/>
      <c r="BG23" s="228"/>
      <c r="BH23" s="228"/>
      <c r="BI23" s="229"/>
    </row>
    <row r="24" spans="1:134" s="36" customFormat="1">
      <c r="A24" s="225" t="s">
        <v>26</v>
      </c>
      <c r="B24" s="230">
        <v>1</v>
      </c>
      <c r="C24" s="231">
        <v>1</v>
      </c>
      <c r="D24" s="231">
        <v>1</v>
      </c>
      <c r="E24" s="231">
        <v>1</v>
      </c>
      <c r="F24" s="232">
        <v>1</v>
      </c>
      <c r="G24" s="233">
        <f>CORR_ALC!L24</f>
        <v>1.0723450266534726</v>
      </c>
      <c r="H24" s="231">
        <f>CORR_ALC!M24</f>
        <v>1.0945100148092932</v>
      </c>
      <c r="I24" s="231">
        <f>CORR_ALC!N24</f>
        <v>1.1185284876857158</v>
      </c>
      <c r="J24" s="231">
        <f>CORR_ALC!O24</f>
        <v>0</v>
      </c>
      <c r="K24" s="232" t="e">
        <f>CORR_ALC!P24</f>
        <v>#DIV/0!</v>
      </c>
      <c r="L24" s="233">
        <f>CORR_ALC!Q24</f>
        <v>0.96231644260599791</v>
      </c>
      <c r="M24" s="234">
        <f>CORR_ALC!R24</f>
        <v>0.94183508871809474</v>
      </c>
      <c r="N24" s="231">
        <f>CORR_ALC!S24</f>
        <v>0.93483122138217445</v>
      </c>
      <c r="O24" s="231" t="e">
        <f>CORR_ALC!T24</f>
        <v>#DIV/0!</v>
      </c>
      <c r="P24" s="232" t="e">
        <f>CORR_ALC!U24</f>
        <v>#DIV/0!</v>
      </c>
      <c r="Q24" s="233">
        <f>CORR_DSL!L24</f>
        <v>1.0266421227212512</v>
      </c>
      <c r="R24" s="231">
        <f>CORR_DSL!M24</f>
        <v>1.0281344324835371</v>
      </c>
      <c r="S24" s="231">
        <f>CORR_DSL!N24</f>
        <v>1.0223377742899762</v>
      </c>
      <c r="T24" s="231">
        <f>CORR_DSL!O24</f>
        <v>0</v>
      </c>
      <c r="U24" s="232" t="e">
        <f>CORR_DSL!P24</f>
        <v>#DIV/0!</v>
      </c>
      <c r="V24" s="233">
        <f>CORR_DSL!Q24</f>
        <v>0.97127321829155666</v>
      </c>
      <c r="W24" s="231">
        <f>CORR_DSL!R24</f>
        <v>0.97195158650233615</v>
      </c>
      <c r="X24" s="234">
        <f>CORR_DSL!S24</f>
        <v>0.96321136058437773</v>
      </c>
      <c r="Y24" s="231">
        <f>CORR_DSL!T24</f>
        <v>1</v>
      </c>
      <c r="Z24" s="232" t="e">
        <f>CORR_DSL!U24</f>
        <v>#DIV/0!</v>
      </c>
      <c r="AA24" s="233">
        <f>CORR_DSL!V24</f>
        <v>0.98136075160108294</v>
      </c>
      <c r="AB24" s="231">
        <f>CORR_DSL!W24</f>
        <v>0.98035567069549467</v>
      </c>
      <c r="AC24" s="231">
        <f>CORR_DSL!X24</f>
        <v>0.99030776326993231</v>
      </c>
      <c r="AD24" s="231">
        <f>CORR_DSL!Y24</f>
        <v>1</v>
      </c>
      <c r="AE24" s="232" t="e">
        <f>CORR_DSL!Z24</f>
        <v>#DIV/0!</v>
      </c>
      <c r="AF24" s="233">
        <f>CORR_DSL!AA24</f>
        <v>0.99937171072812636</v>
      </c>
      <c r="AG24" s="231">
        <f>CORR_DSL!AB24</f>
        <v>0.99933880911109729</v>
      </c>
      <c r="AH24" s="231">
        <f>CORR_DSL!AC24</f>
        <v>0.9992754972543969</v>
      </c>
      <c r="AI24" s="234">
        <f>CORR_DSL!AD24</f>
        <v>1</v>
      </c>
      <c r="AJ24" s="232" t="e">
        <f>CORR_DSL!AE24</f>
        <v>#DIV/0!</v>
      </c>
      <c r="AK24" s="233">
        <f>CORR_DSL!AF24</f>
        <v>0.99991273760112864</v>
      </c>
      <c r="AL24" s="231">
        <f>CORR_DSL!AG24</f>
        <v>0.99989560143859435</v>
      </c>
      <c r="AM24" s="231">
        <f>CORR_DSL!AH24</f>
        <v>0.99988729957290623</v>
      </c>
      <c r="AN24" s="231">
        <f>CORR_DSL!AI24</f>
        <v>1</v>
      </c>
      <c r="AO24" s="232" t="e">
        <f>CORR_DSL!AJ24</f>
        <v>#DIV/0!</v>
      </c>
      <c r="AP24" s="230">
        <f>CORR_DSL!AK24</f>
        <v>0.97841128251923182</v>
      </c>
      <c r="AQ24" s="231">
        <f>CORR_DSL!AL24</f>
        <v>0.97724111361355803</v>
      </c>
      <c r="AR24" s="231">
        <f>CORR_DSL!AM24</f>
        <v>0.97663881146955456</v>
      </c>
      <c r="AS24" s="231">
        <f>CORR_DSL!AN24</f>
        <v>1</v>
      </c>
      <c r="AT24" s="232" t="e">
        <f>CORR_DSL!AO24</f>
        <v>#DIV/0!</v>
      </c>
      <c r="AU24" s="233">
        <f>AGRO_DSL!E25</f>
        <v>0.93236670645554598</v>
      </c>
      <c r="AV24" s="231">
        <f>AGRO_DSL!F25</f>
        <v>0.93017065160279944</v>
      </c>
      <c r="AW24" s="231">
        <f>AGRO_DSL!G25</f>
        <v>0.93767131894746791</v>
      </c>
      <c r="AX24" s="231">
        <f>AGRO_DSL!H25</f>
        <v>1</v>
      </c>
      <c r="AY24" s="232" t="e">
        <f>AGRO_DSL!I25</f>
        <v>#DIV/0!</v>
      </c>
      <c r="AZ24" s="233">
        <f>FERRO_DSL!P27</f>
        <v>0.97906589815034883</v>
      </c>
      <c r="BA24" s="233">
        <f>FERRO_DSL!Q27</f>
        <v>0.97945828643703714</v>
      </c>
      <c r="BB24" s="233">
        <f>FERRO_DSL!R27</f>
        <v>0.98188906261374498</v>
      </c>
      <c r="BC24" s="233">
        <f>FERRO_DSL!S27</f>
        <v>1</v>
      </c>
      <c r="BD24" s="233" t="e">
        <f>FERRO_DSL!T27</f>
        <v>#DIV/0!</v>
      </c>
      <c r="BE24" s="233">
        <f>HIDRO_DSL!E25</f>
        <v>1</v>
      </c>
      <c r="BF24" s="231">
        <f>HIDRO_DSL!F25</f>
        <v>1</v>
      </c>
      <c r="BG24" s="231">
        <f>HIDRO_DSL!G25</f>
        <v>1</v>
      </c>
      <c r="BH24" s="231">
        <f>HIDRO_DSL!H25</f>
        <v>1</v>
      </c>
      <c r="BI24" s="232" t="e">
        <f>HIDRO_DSL!I25</f>
        <v>#DIV/0!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</row>
    <row r="25" spans="1:134">
      <c r="A25" s="225" t="s">
        <v>58</v>
      </c>
      <c r="B25" s="230">
        <v>1</v>
      </c>
      <c r="C25" s="231">
        <v>1</v>
      </c>
      <c r="D25" s="231">
        <v>1</v>
      </c>
      <c r="E25" s="231">
        <v>1</v>
      </c>
      <c r="F25" s="232">
        <v>1</v>
      </c>
      <c r="G25" s="233">
        <f>CORR_ALC!L25</f>
        <v>1.0723450266534726</v>
      </c>
      <c r="H25" s="231">
        <f>CORR_ALC!M25</f>
        <v>1.0945100148092932</v>
      </c>
      <c r="I25" s="231">
        <f>CORR_ALC!N25</f>
        <v>1.1185284876857158</v>
      </c>
      <c r="J25" s="231">
        <f>CORR_ALC!O25</f>
        <v>0</v>
      </c>
      <c r="K25" s="232" t="e">
        <f>CORR_ALC!P25</f>
        <v>#DIV/0!</v>
      </c>
      <c r="L25" s="233">
        <f>CORR_ALC!Q25</f>
        <v>0.96231644260599791</v>
      </c>
      <c r="M25" s="234">
        <f>CORR_ALC!R25</f>
        <v>0.94183508871809474</v>
      </c>
      <c r="N25" s="231">
        <f>CORR_ALC!S25</f>
        <v>0.93483122138217445</v>
      </c>
      <c r="O25" s="231" t="e">
        <f>CORR_ALC!T25</f>
        <v>#DIV/0!</v>
      </c>
      <c r="P25" s="232" t="e">
        <f>CORR_ALC!U25</f>
        <v>#DIV/0!</v>
      </c>
      <c r="Q25" s="233">
        <f>CORR_DSL!L25</f>
        <v>1.0266421227212512</v>
      </c>
      <c r="R25" s="231">
        <f>CORR_DSL!M25</f>
        <v>1.0281344324835369</v>
      </c>
      <c r="S25" s="231">
        <f>CORR_DSL!N25</f>
        <v>1.0223377742899762</v>
      </c>
      <c r="T25" s="231">
        <f>CORR_DSL!O25</f>
        <v>0</v>
      </c>
      <c r="U25" s="232" t="e">
        <f>CORR_DSL!P25</f>
        <v>#DIV/0!</v>
      </c>
      <c r="V25" s="233">
        <f>CORR_DSL!Q25</f>
        <v>0.97127321829155666</v>
      </c>
      <c r="W25" s="231">
        <f>CORR_DSL!R25</f>
        <v>0.97195158650233615</v>
      </c>
      <c r="X25" s="234">
        <f>CORR_DSL!S25</f>
        <v>0.96321136058437773</v>
      </c>
      <c r="Y25" s="231">
        <f>CORR_DSL!T25</f>
        <v>1</v>
      </c>
      <c r="Z25" s="232" t="e">
        <f>CORR_DSL!U25</f>
        <v>#DIV/0!</v>
      </c>
      <c r="AA25" s="233">
        <f>CORR_DSL!V25</f>
        <v>0.98136075160108294</v>
      </c>
      <c r="AB25" s="231">
        <f>CORR_DSL!W25</f>
        <v>0.98035567069549467</v>
      </c>
      <c r="AC25" s="231">
        <f>CORR_DSL!X25</f>
        <v>0.99030776326993231</v>
      </c>
      <c r="AD25" s="231">
        <f>CORR_DSL!Y25</f>
        <v>1</v>
      </c>
      <c r="AE25" s="232" t="e">
        <f>CORR_DSL!Z25</f>
        <v>#DIV/0!</v>
      </c>
      <c r="AF25" s="233">
        <f>CORR_DSL!AA25</f>
        <v>0.99937171072812636</v>
      </c>
      <c r="AG25" s="231">
        <f>CORR_DSL!AB25</f>
        <v>0.99933880911109729</v>
      </c>
      <c r="AH25" s="231">
        <f>CORR_DSL!AC25</f>
        <v>0.9992754972543969</v>
      </c>
      <c r="AI25" s="234">
        <f>CORR_DSL!AD25</f>
        <v>1</v>
      </c>
      <c r="AJ25" s="232" t="e">
        <f>CORR_DSL!AE25</f>
        <v>#DIV/0!</v>
      </c>
      <c r="AK25" s="233">
        <f>CORR_DSL!AF25</f>
        <v>0.99991273760112864</v>
      </c>
      <c r="AL25" s="231">
        <f>CORR_DSL!AG25</f>
        <v>0.99989560143859435</v>
      </c>
      <c r="AM25" s="231">
        <f>CORR_DSL!AH25</f>
        <v>0.99988729957290623</v>
      </c>
      <c r="AN25" s="231">
        <f>CORR_DSL!AI25</f>
        <v>1</v>
      </c>
      <c r="AO25" s="232" t="e">
        <f>CORR_DSL!AJ25</f>
        <v>#DIV/0!</v>
      </c>
      <c r="AP25" s="230">
        <f>CORR_DSL!AK25</f>
        <v>0.97841128251923182</v>
      </c>
      <c r="AQ25" s="231">
        <f>CORR_DSL!AL25</f>
        <v>0.97724111361355803</v>
      </c>
      <c r="AR25" s="231">
        <f>CORR_DSL!AM25</f>
        <v>0.97663881146955456</v>
      </c>
      <c r="AS25" s="231">
        <f>CORR_DSL!AN25</f>
        <v>1</v>
      </c>
      <c r="AT25" s="232" t="e">
        <f>CORR_DSL!AO25</f>
        <v>#DIV/0!</v>
      </c>
      <c r="AU25" s="233">
        <f>AGRO_DSL!E26</f>
        <v>0.89001193210942708</v>
      </c>
      <c r="AV25" s="231">
        <f>AGRO_DSL!F26</f>
        <v>0.88805306400791539</v>
      </c>
      <c r="AW25" s="231">
        <f>AGRO_DSL!G26</f>
        <v>0.89521225723407416</v>
      </c>
      <c r="AX25" s="231">
        <f>AGRO_DSL!H26</f>
        <v>1</v>
      </c>
      <c r="AY25" s="232" t="e">
        <f>AGRO_DSL!I26</f>
        <v>#DIV/0!</v>
      </c>
      <c r="AZ25" s="233">
        <f>FERRO_DSL!P28</f>
        <v>0.9651956604946984</v>
      </c>
      <c r="BA25" s="233">
        <f>FERRO_DSL!Q28</f>
        <v>0.96633296129396651</v>
      </c>
      <c r="BB25" s="233">
        <f>FERRO_DSL!R28</f>
        <v>0.96887154936253972</v>
      </c>
      <c r="BC25" s="233">
        <f>FERRO_DSL!S28</f>
        <v>1</v>
      </c>
      <c r="BD25" s="233" t="e">
        <f>FERRO_DSL!T28</f>
        <v>#DIV/0!</v>
      </c>
      <c r="BE25" s="233">
        <f>HIDRO_DSL!E26</f>
        <v>0.99760638339061358</v>
      </c>
      <c r="BF25" s="231">
        <f>HIDRO_DSL!F26</f>
        <v>0.99759361488845788</v>
      </c>
      <c r="BG25" s="231">
        <f>HIDRO_DSL!G26</f>
        <v>0.99765888877833253</v>
      </c>
      <c r="BH25" s="231">
        <f>HIDRO_DSL!H26</f>
        <v>1</v>
      </c>
      <c r="BI25" s="232" t="e">
        <f>HIDRO_DSL!I26</f>
        <v>#DIV/0!</v>
      </c>
    </row>
    <row r="26" spans="1:134">
      <c r="A26" s="225" t="s">
        <v>12</v>
      </c>
      <c r="B26" s="230">
        <v>1</v>
      </c>
      <c r="C26" s="231">
        <v>1</v>
      </c>
      <c r="D26" s="231">
        <v>1</v>
      </c>
      <c r="E26" s="231">
        <v>1</v>
      </c>
      <c r="F26" s="232">
        <v>1</v>
      </c>
      <c r="G26" s="233">
        <f>CORR_ALC!L26</f>
        <v>1.0723450266534729</v>
      </c>
      <c r="H26" s="231">
        <f>CORR_ALC!M26</f>
        <v>1.0945100148092932</v>
      </c>
      <c r="I26" s="231">
        <f>CORR_ALC!N26</f>
        <v>1.1185284876857156</v>
      </c>
      <c r="J26" s="231">
        <f>CORR_ALC!O26</f>
        <v>0</v>
      </c>
      <c r="K26" s="232" t="e">
        <f>CORR_ALC!P26</f>
        <v>#DIV/0!</v>
      </c>
      <c r="L26" s="233">
        <f>CORR_ALC!Q26</f>
        <v>0.96231644260599791</v>
      </c>
      <c r="M26" s="234">
        <f>CORR_ALC!R26</f>
        <v>0.94183508871809474</v>
      </c>
      <c r="N26" s="231">
        <f>CORR_ALC!S26</f>
        <v>0.93483122138217445</v>
      </c>
      <c r="O26" s="231" t="e">
        <f>CORR_ALC!T26</f>
        <v>#DIV/0!</v>
      </c>
      <c r="P26" s="232" t="e">
        <f>CORR_ALC!U26</f>
        <v>#DIV/0!</v>
      </c>
      <c r="Q26" s="233">
        <f>CORR_DSL!L26</f>
        <v>1.026642122721251</v>
      </c>
      <c r="R26" s="231">
        <f>CORR_DSL!M26</f>
        <v>1.0281344324835371</v>
      </c>
      <c r="S26" s="231">
        <f>CORR_DSL!N26</f>
        <v>1.022337774289976</v>
      </c>
      <c r="T26" s="231">
        <f>CORR_DSL!O26</f>
        <v>0</v>
      </c>
      <c r="U26" s="232" t="e">
        <f>CORR_DSL!P26</f>
        <v>#DIV/0!</v>
      </c>
      <c r="V26" s="233">
        <f>CORR_DSL!Q26</f>
        <v>0.97127321829155666</v>
      </c>
      <c r="W26" s="231">
        <f>CORR_DSL!R26</f>
        <v>0.97195158650233615</v>
      </c>
      <c r="X26" s="234">
        <f>CORR_DSL!S26</f>
        <v>0.96321136058437773</v>
      </c>
      <c r="Y26" s="231">
        <f>CORR_DSL!T26</f>
        <v>1</v>
      </c>
      <c r="Z26" s="232" t="e">
        <f>CORR_DSL!U26</f>
        <v>#DIV/0!</v>
      </c>
      <c r="AA26" s="233">
        <f>CORR_DSL!V26</f>
        <v>0.98136075160108294</v>
      </c>
      <c r="AB26" s="231">
        <f>CORR_DSL!W26</f>
        <v>0.98035567069549467</v>
      </c>
      <c r="AC26" s="231">
        <f>CORR_DSL!X26</f>
        <v>0.99030776326993231</v>
      </c>
      <c r="AD26" s="231">
        <f>CORR_DSL!Y26</f>
        <v>1</v>
      </c>
      <c r="AE26" s="232" t="e">
        <f>CORR_DSL!Z26</f>
        <v>#DIV/0!</v>
      </c>
      <c r="AF26" s="233">
        <f>CORR_DSL!AA26</f>
        <v>0.99937171072812636</v>
      </c>
      <c r="AG26" s="231">
        <f>CORR_DSL!AB26</f>
        <v>0.99933880911109729</v>
      </c>
      <c r="AH26" s="231">
        <f>CORR_DSL!AC26</f>
        <v>0.9992754972543969</v>
      </c>
      <c r="AI26" s="234">
        <f>CORR_DSL!AD26</f>
        <v>1</v>
      </c>
      <c r="AJ26" s="232" t="e">
        <f>CORR_DSL!AE26</f>
        <v>#DIV/0!</v>
      </c>
      <c r="AK26" s="233">
        <f>CORR_DSL!AF26</f>
        <v>0.99991273760112864</v>
      </c>
      <c r="AL26" s="231">
        <f>CORR_DSL!AG26</f>
        <v>0.99989560143859435</v>
      </c>
      <c r="AM26" s="231">
        <f>CORR_DSL!AH26</f>
        <v>0.99988729957290623</v>
      </c>
      <c r="AN26" s="231">
        <f>CORR_DSL!AI26</f>
        <v>1</v>
      </c>
      <c r="AO26" s="232" t="e">
        <f>CORR_DSL!AJ26</f>
        <v>#DIV/0!</v>
      </c>
      <c r="AP26" s="230">
        <f>CORR_DSL!AK26</f>
        <v>0.97841128251923182</v>
      </c>
      <c r="AQ26" s="231">
        <f>CORR_DSL!AL26</f>
        <v>0.97724111361355803</v>
      </c>
      <c r="AR26" s="231">
        <f>CORR_DSL!AM26</f>
        <v>0.97663881146955456</v>
      </c>
      <c r="AS26" s="231">
        <f>CORR_DSL!AN26</f>
        <v>1</v>
      </c>
      <c r="AT26" s="232" t="e">
        <f>CORR_DSL!AO26</f>
        <v>#DIV/0!</v>
      </c>
      <c r="AU26" s="233">
        <f>AGRO_DSL!E27</f>
        <v>0.97788745170538816</v>
      </c>
      <c r="AV26" s="231">
        <f>AGRO_DSL!F27</f>
        <v>0.97381405200313698</v>
      </c>
      <c r="AW26" s="231">
        <f>AGRO_DSL!G27</f>
        <v>0.97621414379547522</v>
      </c>
      <c r="AX26" s="231">
        <f>AGRO_DSL!H27</f>
        <v>1</v>
      </c>
      <c r="AY26" s="232" t="e">
        <f>AGRO_DSL!I27</f>
        <v>#DIV/0!</v>
      </c>
      <c r="AZ26" s="233">
        <f>FERRO_DSL!P29</f>
        <v>0.97721056996663946</v>
      </c>
      <c r="BA26" s="233">
        <f>FERRO_DSL!Q29</f>
        <v>0.97435115259564464</v>
      </c>
      <c r="BB26" s="233">
        <f>FERRO_DSL!R29</f>
        <v>0.97698703089003402</v>
      </c>
      <c r="BC26" s="233">
        <f>FERRO_DSL!S29</f>
        <v>1</v>
      </c>
      <c r="BD26" s="233" t="e">
        <f>FERRO_DSL!T29</f>
        <v>#DIV/0!</v>
      </c>
      <c r="BE26" s="233">
        <f>HIDRO_DSL!E27</f>
        <v>0.99734948813215551</v>
      </c>
      <c r="BF26" s="231">
        <f>HIDRO_DSL!F27</f>
        <v>0.99689970397394001</v>
      </c>
      <c r="BG26" s="231">
        <f>HIDRO_DSL!G27</f>
        <v>0.99707307029392789</v>
      </c>
      <c r="BH26" s="231">
        <f>HIDRO_DSL!H27</f>
        <v>1</v>
      </c>
      <c r="BI26" s="232" t="e">
        <f>HIDRO_DSL!I27</f>
        <v>#DIV/0!</v>
      </c>
    </row>
    <row r="27" spans="1:134" s="37" customFormat="1" ht="15.75" thickBot="1">
      <c r="A27" s="225" t="s">
        <v>59</v>
      </c>
      <c r="B27" s="230">
        <v>1</v>
      </c>
      <c r="C27" s="231">
        <v>1</v>
      </c>
      <c r="D27" s="231">
        <v>1</v>
      </c>
      <c r="E27" s="231">
        <v>1</v>
      </c>
      <c r="F27" s="232">
        <v>1</v>
      </c>
      <c r="G27" s="233">
        <f>CORR_ALC!L27</f>
        <v>1.0723450266534726</v>
      </c>
      <c r="H27" s="231">
        <f>CORR_ALC!M27</f>
        <v>1.0945100148092934</v>
      </c>
      <c r="I27" s="231">
        <f>CORR_ALC!N27</f>
        <v>1.1185284876857156</v>
      </c>
      <c r="J27" s="231">
        <f>CORR_ALC!O27</f>
        <v>0</v>
      </c>
      <c r="K27" s="232" t="e">
        <f>CORR_ALC!P27</f>
        <v>#DIV/0!</v>
      </c>
      <c r="L27" s="233">
        <f>CORR_ALC!Q27</f>
        <v>0.96231644260599791</v>
      </c>
      <c r="M27" s="234">
        <f>CORR_ALC!R27</f>
        <v>0.94183508871809474</v>
      </c>
      <c r="N27" s="231">
        <f>CORR_ALC!S27</f>
        <v>0.93483122138217445</v>
      </c>
      <c r="O27" s="231" t="e">
        <f>CORR_ALC!T27</f>
        <v>#DIV/0!</v>
      </c>
      <c r="P27" s="232" t="e">
        <f>CORR_ALC!U27</f>
        <v>#DIV/0!</v>
      </c>
      <c r="Q27" s="233">
        <f>CORR_DSL!L27</f>
        <v>1.0266421227212512</v>
      </c>
      <c r="R27" s="231">
        <f>CORR_DSL!M27</f>
        <v>1.0281344324835371</v>
      </c>
      <c r="S27" s="231">
        <f>CORR_DSL!N27</f>
        <v>1.0223377742899762</v>
      </c>
      <c r="T27" s="231">
        <f>CORR_DSL!O27</f>
        <v>0</v>
      </c>
      <c r="U27" s="232" t="e">
        <f>CORR_DSL!P27</f>
        <v>#DIV/0!</v>
      </c>
      <c r="V27" s="233">
        <f>CORR_DSL!Q27</f>
        <v>0.97127321829155666</v>
      </c>
      <c r="W27" s="231">
        <f>CORR_DSL!R27</f>
        <v>0.97195158650233615</v>
      </c>
      <c r="X27" s="234">
        <f>CORR_DSL!S27</f>
        <v>0.96321136058437773</v>
      </c>
      <c r="Y27" s="231">
        <f>CORR_DSL!T27</f>
        <v>1</v>
      </c>
      <c r="Z27" s="232" t="e">
        <f>CORR_DSL!U27</f>
        <v>#DIV/0!</v>
      </c>
      <c r="AA27" s="233">
        <f>CORR_DSL!V27</f>
        <v>0.98136075160108294</v>
      </c>
      <c r="AB27" s="231">
        <f>CORR_DSL!W27</f>
        <v>0.98035567069549467</v>
      </c>
      <c r="AC27" s="231">
        <f>CORR_DSL!X27</f>
        <v>0.99030776326993231</v>
      </c>
      <c r="AD27" s="231">
        <f>CORR_DSL!Y27</f>
        <v>1</v>
      </c>
      <c r="AE27" s="232" t="e">
        <f>CORR_DSL!Z27</f>
        <v>#DIV/0!</v>
      </c>
      <c r="AF27" s="233">
        <f>CORR_DSL!AA27</f>
        <v>0.99937171072812636</v>
      </c>
      <c r="AG27" s="231">
        <f>CORR_DSL!AB27</f>
        <v>0.99933880911109729</v>
      </c>
      <c r="AH27" s="231">
        <f>CORR_DSL!AC27</f>
        <v>0.9992754972543969</v>
      </c>
      <c r="AI27" s="234">
        <f>CORR_DSL!AD27</f>
        <v>1</v>
      </c>
      <c r="AJ27" s="232" t="e">
        <f>CORR_DSL!AE27</f>
        <v>#DIV/0!</v>
      </c>
      <c r="AK27" s="233">
        <f>CORR_DSL!AF27</f>
        <v>0.99991273760112864</v>
      </c>
      <c r="AL27" s="231">
        <f>CORR_DSL!AG27</f>
        <v>0.99989560143859435</v>
      </c>
      <c r="AM27" s="231">
        <f>CORR_DSL!AH27</f>
        <v>0.99988729957290623</v>
      </c>
      <c r="AN27" s="231">
        <f>CORR_DSL!AI27</f>
        <v>1</v>
      </c>
      <c r="AO27" s="232" t="e">
        <f>CORR_DSL!AJ27</f>
        <v>#DIV/0!</v>
      </c>
      <c r="AP27" s="230">
        <f>CORR_DSL!AK27</f>
        <v>0.97841128251923182</v>
      </c>
      <c r="AQ27" s="231">
        <f>CORR_DSL!AL27</f>
        <v>0.97724111361355803</v>
      </c>
      <c r="AR27" s="231">
        <f>CORR_DSL!AM27</f>
        <v>0.97663881146955456</v>
      </c>
      <c r="AS27" s="231">
        <f>CORR_DSL!AN27</f>
        <v>1</v>
      </c>
      <c r="AT27" s="232" t="e">
        <f>CORR_DSL!AO27</f>
        <v>#DIV/0!</v>
      </c>
      <c r="AU27" s="233">
        <f>AGRO_DSL!E28</f>
        <v>0.85490753474459191</v>
      </c>
      <c r="AV27" s="231">
        <f>AGRO_DSL!F28</f>
        <v>0.84710265882351843</v>
      </c>
      <c r="AW27" s="231">
        <f>AGRO_DSL!G28</f>
        <v>0.85266433562274457</v>
      </c>
      <c r="AX27" s="231">
        <f>AGRO_DSL!H28</f>
        <v>1</v>
      </c>
      <c r="AY27" s="232" t="e">
        <f>AGRO_DSL!I28</f>
        <v>#DIV/0!</v>
      </c>
      <c r="AZ27" s="233">
        <f>FERRO_DSL!P30</f>
        <v>0.98270816529896554</v>
      </c>
      <c r="BA27" s="233">
        <f>FERRO_DSL!Q30</f>
        <v>0.98268186852732597</v>
      </c>
      <c r="BB27" s="233">
        <f>FERRO_DSL!R30</f>
        <v>0.98351597374426114</v>
      </c>
      <c r="BC27" s="233">
        <f>FERRO_DSL!S30</f>
        <v>1</v>
      </c>
      <c r="BD27" s="233" t="e">
        <f>FERRO_DSL!T30</f>
        <v>#DIV/0!</v>
      </c>
      <c r="BE27" s="233">
        <f>HIDRO_DSL!E28</f>
        <v>0.9982863553077036</v>
      </c>
      <c r="BF27" s="231">
        <f>HIDRO_DSL!F28</f>
        <v>0.9982163084396678</v>
      </c>
      <c r="BG27" s="231">
        <f>HIDRO_DSL!G28</f>
        <v>0.99821356857097132</v>
      </c>
      <c r="BH27" s="231">
        <f>HIDRO_DSL!H28</f>
        <v>1</v>
      </c>
      <c r="BI27" s="232" t="e">
        <f>HIDRO_DSL!I28</f>
        <v>#DIV/0!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</row>
    <row r="28" spans="1:134" ht="15.75" thickBot="1">
      <c r="A28" s="224" t="s">
        <v>60</v>
      </c>
      <c r="B28" s="227"/>
      <c r="C28" s="228"/>
      <c r="D28" s="228"/>
      <c r="E28" s="228"/>
      <c r="F28" s="229"/>
      <c r="G28" s="227"/>
      <c r="H28" s="228"/>
      <c r="I28" s="228"/>
      <c r="J28" s="228"/>
      <c r="K28" s="229"/>
      <c r="L28" s="227"/>
      <c r="M28" s="228"/>
      <c r="N28" s="228"/>
      <c r="O28" s="228"/>
      <c r="P28" s="229"/>
      <c r="Q28" s="227"/>
      <c r="R28" s="228"/>
      <c r="S28" s="228"/>
      <c r="T28" s="228"/>
      <c r="U28" s="229"/>
      <c r="V28" s="227"/>
      <c r="W28" s="228"/>
      <c r="X28" s="228"/>
      <c r="Y28" s="228"/>
      <c r="Z28" s="229"/>
      <c r="AA28" s="227"/>
      <c r="AB28" s="228"/>
      <c r="AC28" s="228"/>
      <c r="AD28" s="228"/>
      <c r="AE28" s="229"/>
      <c r="AF28" s="227"/>
      <c r="AG28" s="228"/>
      <c r="AH28" s="228"/>
      <c r="AI28" s="228"/>
      <c r="AJ28" s="229"/>
      <c r="AK28" s="227"/>
      <c r="AL28" s="228"/>
      <c r="AM28" s="228"/>
      <c r="AN28" s="228"/>
      <c r="AO28" s="229"/>
      <c r="AP28" s="227"/>
      <c r="AQ28" s="228"/>
      <c r="AR28" s="228"/>
      <c r="AS28" s="228"/>
      <c r="AT28" s="229"/>
      <c r="AU28" s="227"/>
      <c r="AV28" s="228"/>
      <c r="AW28" s="228"/>
      <c r="AX28" s="228"/>
      <c r="AY28" s="229"/>
      <c r="AZ28" s="227"/>
      <c r="BA28" s="228"/>
      <c r="BB28" s="228"/>
      <c r="BC28" s="228"/>
      <c r="BD28" s="229"/>
      <c r="BE28" s="227"/>
      <c r="BF28" s="228"/>
      <c r="BG28" s="228"/>
      <c r="BH28" s="228"/>
      <c r="BI28" s="229"/>
    </row>
    <row r="29" spans="1:134" s="36" customFormat="1">
      <c r="A29" s="225" t="s">
        <v>22</v>
      </c>
      <c r="B29" s="230">
        <v>1</v>
      </c>
      <c r="C29" s="231">
        <v>1</v>
      </c>
      <c r="D29" s="231">
        <v>1</v>
      </c>
      <c r="E29" s="231">
        <v>1</v>
      </c>
      <c r="F29" s="232">
        <v>1</v>
      </c>
      <c r="G29" s="233">
        <f>CORR_ALC!L29</f>
        <v>1.0723450266534729</v>
      </c>
      <c r="H29" s="231">
        <f>CORR_ALC!M29</f>
        <v>1.0945100148092932</v>
      </c>
      <c r="I29" s="231">
        <f>CORR_ALC!N29</f>
        <v>1.1185284876857158</v>
      </c>
      <c r="J29" s="231">
        <f>CORR_ALC!O29</f>
        <v>0</v>
      </c>
      <c r="K29" s="232" t="e">
        <f>CORR_ALC!P29</f>
        <v>#DIV/0!</v>
      </c>
      <c r="L29" s="233">
        <f>CORR_ALC!Q29</f>
        <v>0.96231644260599791</v>
      </c>
      <c r="M29" s="234">
        <f>CORR_ALC!R29</f>
        <v>0.94183508871809474</v>
      </c>
      <c r="N29" s="231">
        <f>CORR_ALC!S29</f>
        <v>0.93483122138217445</v>
      </c>
      <c r="O29" s="231" t="e">
        <f>CORR_ALC!T29</f>
        <v>#DIV/0!</v>
      </c>
      <c r="P29" s="232" t="e">
        <f>CORR_ALC!U29</f>
        <v>#DIV/0!</v>
      </c>
      <c r="Q29" s="233">
        <f>CORR_DSL!L29</f>
        <v>1.026642122721251</v>
      </c>
      <c r="R29" s="231">
        <f>CORR_DSL!M29</f>
        <v>1.0281344324835369</v>
      </c>
      <c r="S29" s="231">
        <f>CORR_DSL!N29</f>
        <v>1.022337774289976</v>
      </c>
      <c r="T29" s="231">
        <f>CORR_DSL!O29</f>
        <v>0</v>
      </c>
      <c r="U29" s="232" t="e">
        <f>CORR_DSL!P29</f>
        <v>#DIV/0!</v>
      </c>
      <c r="V29" s="233">
        <f>CORR_DSL!Q29</f>
        <v>0.97127321829155666</v>
      </c>
      <c r="W29" s="231">
        <f>CORR_DSL!R29</f>
        <v>0.97195158650233615</v>
      </c>
      <c r="X29" s="234">
        <f>CORR_DSL!S29</f>
        <v>0.96321136058437773</v>
      </c>
      <c r="Y29" s="231">
        <f>CORR_DSL!T29</f>
        <v>1</v>
      </c>
      <c r="Z29" s="232" t="e">
        <f>CORR_DSL!U29</f>
        <v>#DIV/0!</v>
      </c>
      <c r="AA29" s="233">
        <f>CORR_DSL!V29</f>
        <v>0.98136075160108294</v>
      </c>
      <c r="AB29" s="231">
        <f>CORR_DSL!W29</f>
        <v>0.98035567069549467</v>
      </c>
      <c r="AC29" s="231">
        <f>CORR_DSL!X29</f>
        <v>0.99030776326993231</v>
      </c>
      <c r="AD29" s="231">
        <f>CORR_DSL!Y29</f>
        <v>1</v>
      </c>
      <c r="AE29" s="232" t="e">
        <f>CORR_DSL!Z29</f>
        <v>#DIV/0!</v>
      </c>
      <c r="AF29" s="233">
        <f>CORR_DSL!AA29</f>
        <v>0.99937171072812636</v>
      </c>
      <c r="AG29" s="231">
        <f>CORR_DSL!AB29</f>
        <v>0.99933880911109729</v>
      </c>
      <c r="AH29" s="231">
        <f>CORR_DSL!AC29</f>
        <v>0.9992754972543969</v>
      </c>
      <c r="AI29" s="234">
        <f>CORR_DSL!AD29</f>
        <v>1</v>
      </c>
      <c r="AJ29" s="232" t="e">
        <f>CORR_DSL!AE29</f>
        <v>#DIV/0!</v>
      </c>
      <c r="AK29" s="233">
        <f>CORR_DSL!AF29</f>
        <v>0.99991273760112864</v>
      </c>
      <c r="AL29" s="231">
        <f>CORR_DSL!AG29</f>
        <v>0.99989560143859435</v>
      </c>
      <c r="AM29" s="231">
        <f>CORR_DSL!AH29</f>
        <v>0.99988729957290623</v>
      </c>
      <c r="AN29" s="231">
        <f>CORR_DSL!AI29</f>
        <v>1</v>
      </c>
      <c r="AO29" s="232" t="e">
        <f>CORR_DSL!AJ29</f>
        <v>#DIV/0!</v>
      </c>
      <c r="AP29" s="230">
        <f>CORR_DSL!AK29</f>
        <v>0.97841128251923182</v>
      </c>
      <c r="AQ29" s="231">
        <f>CORR_DSL!AL29</f>
        <v>0.97724111361355803</v>
      </c>
      <c r="AR29" s="231">
        <f>CORR_DSL!AM29</f>
        <v>0.97663881146955456</v>
      </c>
      <c r="AS29" s="231">
        <f>CORR_DSL!AN29</f>
        <v>1</v>
      </c>
      <c r="AT29" s="232" t="e">
        <f>CORR_DSL!AO29</f>
        <v>#DIV/0!</v>
      </c>
      <c r="AU29" s="233">
        <f>AGRO_DSL!E30</f>
        <v>0.81557608494932332</v>
      </c>
      <c r="AV29" s="231">
        <f>AGRO_DSL!F30</f>
        <v>0.81864445771780736</v>
      </c>
      <c r="AW29" s="231">
        <f>AGRO_DSL!G30</f>
        <v>0.82951057313523413</v>
      </c>
      <c r="AX29" s="231">
        <f>AGRO_DSL!H30</f>
        <v>1</v>
      </c>
      <c r="AY29" s="232" t="e">
        <f>AGRO_DSL!I30</f>
        <v>#DIV/0!</v>
      </c>
      <c r="AZ29" s="233">
        <f>FERRO_DSL!P32</f>
        <v>0.9815260998860289</v>
      </c>
      <c r="BA29" s="233">
        <f>FERRO_DSL!Q32</f>
        <v>0.98273458309006556</v>
      </c>
      <c r="BB29" s="233">
        <f>FERRO_DSL!R32</f>
        <v>0.98396761988720294</v>
      </c>
      <c r="BC29" s="233">
        <f>FERRO_DSL!S32</f>
        <v>1</v>
      </c>
      <c r="BD29" s="233" t="e">
        <f>FERRO_DSL!T32</f>
        <v>#DIV/0!</v>
      </c>
      <c r="BE29" s="233">
        <f>HIDRO_DSL!E30</f>
        <v>0.99899732391397067</v>
      </c>
      <c r="BF29" s="231">
        <f>HIDRO_DSL!F30</f>
        <v>0.99902609150058674</v>
      </c>
      <c r="BG29" s="231">
        <f>HIDRO_DSL!G30</f>
        <v>0.99904842414181616</v>
      </c>
      <c r="BH29" s="231">
        <f>HIDRO_DSL!H30</f>
        <v>1</v>
      </c>
      <c r="BI29" s="232" t="e">
        <f>HIDRO_DSL!I30</f>
        <v>#DIV/0!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 spans="1:134">
      <c r="A30" s="225" t="s">
        <v>61</v>
      </c>
      <c r="B30" s="230">
        <v>1</v>
      </c>
      <c r="C30" s="231">
        <v>1</v>
      </c>
      <c r="D30" s="231">
        <v>1</v>
      </c>
      <c r="E30" s="231">
        <v>1</v>
      </c>
      <c r="F30" s="232">
        <v>1</v>
      </c>
      <c r="G30" s="233">
        <f>CORR_ALC!L30</f>
        <v>1.0723450266534726</v>
      </c>
      <c r="H30" s="231">
        <f>CORR_ALC!M30</f>
        <v>1.0945100148092934</v>
      </c>
      <c r="I30" s="231">
        <f>CORR_ALC!N30</f>
        <v>1.1185284876857158</v>
      </c>
      <c r="J30" s="231">
        <f>CORR_ALC!O30</f>
        <v>0</v>
      </c>
      <c r="K30" s="232" t="e">
        <f>CORR_ALC!P30</f>
        <v>#DIV/0!</v>
      </c>
      <c r="L30" s="233">
        <f>CORR_ALC!Q30</f>
        <v>0.96231644260599791</v>
      </c>
      <c r="M30" s="234">
        <f>CORR_ALC!R30</f>
        <v>0.94183508871809474</v>
      </c>
      <c r="N30" s="231">
        <f>CORR_ALC!S30</f>
        <v>0.93483122138217445</v>
      </c>
      <c r="O30" s="231" t="e">
        <f>CORR_ALC!T30</f>
        <v>#DIV/0!</v>
      </c>
      <c r="P30" s="232" t="e">
        <f>CORR_ALC!U30</f>
        <v>#DIV/0!</v>
      </c>
      <c r="Q30" s="233">
        <f>CORR_DSL!L30</f>
        <v>1.0266421227212512</v>
      </c>
      <c r="R30" s="231">
        <f>CORR_DSL!M30</f>
        <v>1.0281344324835371</v>
      </c>
      <c r="S30" s="231">
        <f>CORR_DSL!N30</f>
        <v>1.0223377742899762</v>
      </c>
      <c r="T30" s="231">
        <f>CORR_DSL!O30</f>
        <v>0</v>
      </c>
      <c r="U30" s="232" t="e">
        <f>CORR_DSL!P30</f>
        <v>#DIV/0!</v>
      </c>
      <c r="V30" s="233">
        <f>CORR_DSL!Q30</f>
        <v>0.97127321829155666</v>
      </c>
      <c r="W30" s="231">
        <f>CORR_DSL!R30</f>
        <v>0.97195158650233615</v>
      </c>
      <c r="X30" s="234">
        <f>CORR_DSL!S30</f>
        <v>0.96321136058437773</v>
      </c>
      <c r="Y30" s="231">
        <f>CORR_DSL!T30</f>
        <v>1</v>
      </c>
      <c r="Z30" s="232" t="e">
        <f>CORR_DSL!U30</f>
        <v>#DIV/0!</v>
      </c>
      <c r="AA30" s="233">
        <f>CORR_DSL!V30</f>
        <v>0.98136075160108294</v>
      </c>
      <c r="AB30" s="231">
        <f>CORR_DSL!W30</f>
        <v>0.98035567069549467</v>
      </c>
      <c r="AC30" s="231">
        <f>CORR_DSL!X30</f>
        <v>0.99030776326993231</v>
      </c>
      <c r="AD30" s="231">
        <f>CORR_DSL!Y30</f>
        <v>1</v>
      </c>
      <c r="AE30" s="232" t="e">
        <f>CORR_DSL!Z30</f>
        <v>#DIV/0!</v>
      </c>
      <c r="AF30" s="233">
        <f>CORR_DSL!AA30</f>
        <v>0.99937171072812636</v>
      </c>
      <c r="AG30" s="231">
        <f>CORR_DSL!AB30</f>
        <v>0.99933880911109729</v>
      </c>
      <c r="AH30" s="231">
        <f>CORR_DSL!AC30</f>
        <v>0.9992754972543969</v>
      </c>
      <c r="AI30" s="234">
        <f>CORR_DSL!AD30</f>
        <v>1</v>
      </c>
      <c r="AJ30" s="232" t="e">
        <f>CORR_DSL!AE30</f>
        <v>#DIV/0!</v>
      </c>
      <c r="AK30" s="233">
        <f>CORR_DSL!AF30</f>
        <v>0.99991273760112864</v>
      </c>
      <c r="AL30" s="231">
        <f>CORR_DSL!AG30</f>
        <v>0.99989560143859435</v>
      </c>
      <c r="AM30" s="231">
        <f>CORR_DSL!AH30</f>
        <v>0.99988729957290623</v>
      </c>
      <c r="AN30" s="231">
        <f>CORR_DSL!AI30</f>
        <v>1</v>
      </c>
      <c r="AO30" s="232" t="e">
        <f>CORR_DSL!AJ30</f>
        <v>#DIV/0!</v>
      </c>
      <c r="AP30" s="230">
        <f>CORR_DSL!AK30</f>
        <v>0.97841128251923182</v>
      </c>
      <c r="AQ30" s="231">
        <f>CORR_DSL!AL30</f>
        <v>0.97724111361355803</v>
      </c>
      <c r="AR30" s="231">
        <f>CORR_DSL!AM30</f>
        <v>0.97663881146955456</v>
      </c>
      <c r="AS30" s="231">
        <f>CORR_DSL!AN30</f>
        <v>1</v>
      </c>
      <c r="AT30" s="232" t="e">
        <f>CORR_DSL!AO30</f>
        <v>#DIV/0!</v>
      </c>
      <c r="AU30" s="233">
        <f>AGRO_DSL!E31</f>
        <v>0.68882459523093609</v>
      </c>
      <c r="AV30" s="231">
        <f>AGRO_DSL!F31</f>
        <v>0.67483593972611344</v>
      </c>
      <c r="AW30" s="231">
        <f>AGRO_DSL!G31</f>
        <v>0.70042160928168185</v>
      </c>
      <c r="AX30" s="231">
        <f>AGRO_DSL!H31</f>
        <v>1</v>
      </c>
      <c r="AY30" s="232" t="e">
        <f>AGRO_DSL!I31</f>
        <v>#DIV/0!</v>
      </c>
      <c r="AZ30" s="233">
        <f>FERRO_DSL!P33</f>
        <v>0.96134279576648596</v>
      </c>
      <c r="BA30" s="233">
        <f>FERRO_DSL!Q33</f>
        <v>0.96160871929516023</v>
      </c>
      <c r="BB30" s="233">
        <f>FERRO_DSL!R33</f>
        <v>0.96506225598563522</v>
      </c>
      <c r="BC30" s="233">
        <f>FERRO_DSL!S33</f>
        <v>1</v>
      </c>
      <c r="BD30" s="233" t="e">
        <f>FERRO_DSL!T33</f>
        <v>#DIV/0!</v>
      </c>
      <c r="BE30" s="233">
        <f>HIDRO_DSL!E31</f>
        <v>0.99450940872506255</v>
      </c>
      <c r="BF30" s="231">
        <f>HIDRO_DSL!F31</f>
        <v>0.9943329075939944</v>
      </c>
      <c r="BG30" s="231">
        <f>HIDRO_DSL!G31</f>
        <v>0.99457341161912161</v>
      </c>
      <c r="BH30" s="231">
        <f>HIDRO_DSL!H31</f>
        <v>1</v>
      </c>
      <c r="BI30" s="232" t="e">
        <f>HIDRO_DSL!I31</f>
        <v>#DIV/0!</v>
      </c>
    </row>
    <row r="31" spans="1:134" s="37" customFormat="1" ht="15.75" thickBot="1">
      <c r="A31" s="225" t="s">
        <v>14</v>
      </c>
      <c r="B31" s="230">
        <v>1</v>
      </c>
      <c r="C31" s="231">
        <v>1</v>
      </c>
      <c r="D31" s="231">
        <v>1</v>
      </c>
      <c r="E31" s="231">
        <v>1</v>
      </c>
      <c r="F31" s="232">
        <v>1</v>
      </c>
      <c r="G31" s="233">
        <f>CORR_ALC!L31</f>
        <v>1.0723450266534729</v>
      </c>
      <c r="H31" s="231">
        <f>CORR_ALC!M31</f>
        <v>1.0945100148092932</v>
      </c>
      <c r="I31" s="231">
        <f>CORR_ALC!N31</f>
        <v>1.1185284876857158</v>
      </c>
      <c r="J31" s="231">
        <f>CORR_ALC!O31</f>
        <v>0</v>
      </c>
      <c r="K31" s="232" t="e">
        <f>CORR_ALC!P31</f>
        <v>#DIV/0!</v>
      </c>
      <c r="L31" s="233">
        <f>CORR_ALC!Q31</f>
        <v>0.96231644260599791</v>
      </c>
      <c r="M31" s="234">
        <f>CORR_ALC!R31</f>
        <v>0.94183508871809474</v>
      </c>
      <c r="N31" s="231">
        <f>CORR_ALC!S31</f>
        <v>0.93483122138217445</v>
      </c>
      <c r="O31" s="231" t="e">
        <f>CORR_ALC!T31</f>
        <v>#DIV/0!</v>
      </c>
      <c r="P31" s="232" t="e">
        <f>CORR_ALC!U31</f>
        <v>#DIV/0!</v>
      </c>
      <c r="Q31" s="233">
        <f>CORR_DSL!L31</f>
        <v>1.0266421227212512</v>
      </c>
      <c r="R31" s="231">
        <f>CORR_DSL!M31</f>
        <v>1.0281344324835371</v>
      </c>
      <c r="S31" s="231">
        <f>CORR_DSL!N31</f>
        <v>1.0223377742899762</v>
      </c>
      <c r="T31" s="231">
        <f>CORR_DSL!O31</f>
        <v>0</v>
      </c>
      <c r="U31" s="232" t="e">
        <f>CORR_DSL!P31</f>
        <v>#DIV/0!</v>
      </c>
      <c r="V31" s="233">
        <f>CORR_DSL!Q31</f>
        <v>0.97127321829155666</v>
      </c>
      <c r="W31" s="231">
        <f>CORR_DSL!R31</f>
        <v>0.97195158650233615</v>
      </c>
      <c r="X31" s="234">
        <f>CORR_DSL!S31</f>
        <v>0.96321136058437773</v>
      </c>
      <c r="Y31" s="231">
        <f>CORR_DSL!T31</f>
        <v>1</v>
      </c>
      <c r="Z31" s="232" t="e">
        <f>CORR_DSL!U31</f>
        <v>#DIV/0!</v>
      </c>
      <c r="AA31" s="233">
        <f>CORR_DSL!V31</f>
        <v>0.98136075160108294</v>
      </c>
      <c r="AB31" s="231">
        <f>CORR_DSL!W31</f>
        <v>0.98035567069549467</v>
      </c>
      <c r="AC31" s="231">
        <f>CORR_DSL!X31</f>
        <v>0.99030776326993231</v>
      </c>
      <c r="AD31" s="231">
        <f>CORR_DSL!Y31</f>
        <v>1</v>
      </c>
      <c r="AE31" s="232" t="e">
        <f>CORR_DSL!Z31</f>
        <v>#DIV/0!</v>
      </c>
      <c r="AF31" s="233">
        <f>CORR_DSL!AA31</f>
        <v>0.99937171072812636</v>
      </c>
      <c r="AG31" s="231">
        <f>CORR_DSL!AB31</f>
        <v>0.99933880911109729</v>
      </c>
      <c r="AH31" s="231">
        <f>CORR_DSL!AC31</f>
        <v>0.9992754972543969</v>
      </c>
      <c r="AI31" s="234">
        <f>CORR_DSL!AD31</f>
        <v>1</v>
      </c>
      <c r="AJ31" s="232" t="e">
        <f>CORR_DSL!AE31</f>
        <v>#DIV/0!</v>
      </c>
      <c r="AK31" s="233">
        <f>CORR_DSL!AF31</f>
        <v>0.99991273760112864</v>
      </c>
      <c r="AL31" s="231">
        <f>CORR_DSL!AG31</f>
        <v>0.99989560143859435</v>
      </c>
      <c r="AM31" s="231">
        <f>CORR_DSL!AH31</f>
        <v>0.99988729957290623</v>
      </c>
      <c r="AN31" s="231">
        <f>CORR_DSL!AI31</f>
        <v>1</v>
      </c>
      <c r="AO31" s="232" t="e">
        <f>CORR_DSL!AJ31</f>
        <v>#DIV/0!</v>
      </c>
      <c r="AP31" s="230">
        <f>CORR_DSL!AK31</f>
        <v>0.97841128251923182</v>
      </c>
      <c r="AQ31" s="231">
        <f>CORR_DSL!AL31</f>
        <v>0.97724111361355803</v>
      </c>
      <c r="AR31" s="231">
        <f>CORR_DSL!AM31</f>
        <v>0.97663881146955456</v>
      </c>
      <c r="AS31" s="231">
        <f>CORR_DSL!AN31</f>
        <v>1</v>
      </c>
      <c r="AT31" s="232" t="e">
        <f>CORR_DSL!AO31</f>
        <v>#DIV/0!</v>
      </c>
      <c r="AU31" s="233">
        <f>AGRO_DSL!E32</f>
        <v>0.85762579904757386</v>
      </c>
      <c r="AV31" s="231">
        <f>AGRO_DSL!F32</f>
        <v>0.85449749119426577</v>
      </c>
      <c r="AW31" s="231">
        <f>AGRO_DSL!G32</f>
        <v>0.87086006279772155</v>
      </c>
      <c r="AX31" s="231">
        <f>AGRO_DSL!H32</f>
        <v>1</v>
      </c>
      <c r="AY31" s="232" t="e">
        <f>AGRO_DSL!I32</f>
        <v>#DIV/0!</v>
      </c>
      <c r="AZ31" s="233">
        <f>FERRO_DSL!P34</f>
        <v>0.976095730930581</v>
      </c>
      <c r="BA31" s="233">
        <f>FERRO_DSL!Q34</f>
        <v>0.97678228188432992</v>
      </c>
      <c r="BB31" s="233">
        <f>FERRO_DSL!R34</f>
        <v>0.97964533607521964</v>
      </c>
      <c r="BC31" s="233">
        <f>FERRO_DSL!S34</f>
        <v>1</v>
      </c>
      <c r="BD31" s="233" t="e">
        <f>FERRO_DSL!T34</f>
        <v>#DIV/0!</v>
      </c>
      <c r="BE31" s="233">
        <f>HIDRO_DSL!E32</f>
        <v>0.99989996888067023</v>
      </c>
      <c r="BF31" s="231">
        <f>HIDRO_DSL!F32</f>
        <v>0.99989902398803521</v>
      </c>
      <c r="BG31" s="231">
        <f>HIDRO_DSL!G32</f>
        <v>0.99990685341345642</v>
      </c>
      <c r="BH31" s="231">
        <f>HIDRO_DSL!H32</f>
        <v>1</v>
      </c>
      <c r="BI31" s="232" t="e">
        <f>HIDRO_DSL!I32</f>
        <v>#DIV/0!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 spans="1:134" ht="15.75" thickBot="1">
      <c r="A32" s="224" t="s">
        <v>62</v>
      </c>
      <c r="B32" s="227"/>
      <c r="C32" s="228"/>
      <c r="D32" s="228"/>
      <c r="E32" s="228"/>
      <c r="F32" s="229"/>
      <c r="G32" s="227"/>
      <c r="H32" s="228"/>
      <c r="I32" s="228"/>
      <c r="J32" s="228"/>
      <c r="K32" s="229"/>
      <c r="L32" s="227"/>
      <c r="M32" s="228"/>
      <c r="N32" s="228"/>
      <c r="O32" s="228"/>
      <c r="P32" s="229"/>
      <c r="Q32" s="227"/>
      <c r="R32" s="228"/>
      <c r="S32" s="228"/>
      <c r="T32" s="228"/>
      <c r="U32" s="229"/>
      <c r="V32" s="227"/>
      <c r="W32" s="228"/>
      <c r="X32" s="228"/>
      <c r="Y32" s="228"/>
      <c r="Z32" s="229"/>
      <c r="AA32" s="227"/>
      <c r="AB32" s="228"/>
      <c r="AC32" s="228"/>
      <c r="AD32" s="228"/>
      <c r="AE32" s="229"/>
      <c r="AF32" s="227"/>
      <c r="AG32" s="228"/>
      <c r="AH32" s="228"/>
      <c r="AI32" s="228"/>
      <c r="AJ32" s="229"/>
      <c r="AK32" s="227"/>
      <c r="AL32" s="228"/>
      <c r="AM32" s="228"/>
      <c r="AN32" s="228"/>
      <c r="AO32" s="229"/>
      <c r="AP32" s="227"/>
      <c r="AQ32" s="228"/>
      <c r="AR32" s="228"/>
      <c r="AS32" s="228"/>
      <c r="AT32" s="229"/>
      <c r="AU32" s="227"/>
      <c r="AV32" s="228"/>
      <c r="AW32" s="228"/>
      <c r="AX32" s="228"/>
      <c r="AY32" s="229"/>
      <c r="AZ32" s="227"/>
      <c r="BA32" s="228"/>
      <c r="BB32" s="228"/>
      <c r="BC32" s="228"/>
      <c r="BD32" s="229"/>
      <c r="BE32" s="227"/>
      <c r="BF32" s="228"/>
      <c r="BG32" s="228"/>
      <c r="BH32" s="228"/>
      <c r="BI32" s="229"/>
    </row>
    <row r="33" spans="1:133" s="36" customFormat="1">
      <c r="A33" s="225" t="s">
        <v>11</v>
      </c>
      <c r="B33" s="230">
        <v>1</v>
      </c>
      <c r="C33" s="231">
        <v>1</v>
      </c>
      <c r="D33" s="231">
        <v>1</v>
      </c>
      <c r="E33" s="231">
        <v>1</v>
      </c>
      <c r="F33" s="232">
        <v>1</v>
      </c>
      <c r="G33" s="233">
        <f>CORR_ALC!L33</f>
        <v>1.0723450266534729</v>
      </c>
      <c r="H33" s="231">
        <f>CORR_ALC!M33</f>
        <v>1.0945100148092932</v>
      </c>
      <c r="I33" s="231">
        <f>CORR_ALC!N33</f>
        <v>1.1185284876857158</v>
      </c>
      <c r="J33" s="231">
        <f>CORR_ALC!O33</f>
        <v>0</v>
      </c>
      <c r="K33" s="232" t="e">
        <f>CORR_ALC!P33</f>
        <v>#DIV/0!</v>
      </c>
      <c r="L33" s="233">
        <f>CORR_ALC!Q33</f>
        <v>0.96231644260599791</v>
      </c>
      <c r="M33" s="234">
        <f>CORR_ALC!R33</f>
        <v>0.94183508871809474</v>
      </c>
      <c r="N33" s="231">
        <f>CORR_ALC!S33</f>
        <v>0.93483122138217445</v>
      </c>
      <c r="O33" s="231" t="e">
        <f>CORR_ALC!T33</f>
        <v>#DIV/0!</v>
      </c>
      <c r="P33" s="232" t="e">
        <f>CORR_ALC!U33</f>
        <v>#DIV/0!</v>
      </c>
      <c r="Q33" s="233">
        <f>CORR_DSL!L33</f>
        <v>1.0266421227212512</v>
      </c>
      <c r="R33" s="231">
        <f>CORR_DSL!M33</f>
        <v>1.0281344324835371</v>
      </c>
      <c r="S33" s="231">
        <f>CORR_DSL!N33</f>
        <v>1.022337774289976</v>
      </c>
      <c r="T33" s="231">
        <f>CORR_DSL!O33</f>
        <v>0</v>
      </c>
      <c r="U33" s="232" t="e">
        <f>CORR_DSL!P33</f>
        <v>#DIV/0!</v>
      </c>
      <c r="V33" s="233">
        <f>CORR_DSL!Q33</f>
        <v>0.97127321829155666</v>
      </c>
      <c r="W33" s="231">
        <f>CORR_DSL!R33</f>
        <v>0.97195158650233615</v>
      </c>
      <c r="X33" s="234">
        <f>CORR_DSL!S33</f>
        <v>0.96321136058437773</v>
      </c>
      <c r="Y33" s="231">
        <f>CORR_DSL!T33</f>
        <v>1</v>
      </c>
      <c r="Z33" s="232" t="e">
        <f>CORR_DSL!U33</f>
        <v>#DIV/0!</v>
      </c>
      <c r="AA33" s="233">
        <f>CORR_DSL!V33</f>
        <v>0.98136075160108294</v>
      </c>
      <c r="AB33" s="231">
        <f>CORR_DSL!W33</f>
        <v>0.98035567069549467</v>
      </c>
      <c r="AC33" s="231">
        <f>CORR_DSL!X33</f>
        <v>0.99030776326993231</v>
      </c>
      <c r="AD33" s="231">
        <f>CORR_DSL!Y33</f>
        <v>1</v>
      </c>
      <c r="AE33" s="232" t="e">
        <f>CORR_DSL!Z33</f>
        <v>#DIV/0!</v>
      </c>
      <c r="AF33" s="233">
        <f>CORR_DSL!AA33</f>
        <v>0.99937171072812636</v>
      </c>
      <c r="AG33" s="231">
        <f>CORR_DSL!AB33</f>
        <v>0.99933880911109729</v>
      </c>
      <c r="AH33" s="231">
        <f>CORR_DSL!AC33</f>
        <v>0.9992754972543969</v>
      </c>
      <c r="AI33" s="234">
        <f>CORR_DSL!AD33</f>
        <v>1</v>
      </c>
      <c r="AJ33" s="232" t="e">
        <f>CORR_DSL!AE33</f>
        <v>#DIV/0!</v>
      </c>
      <c r="AK33" s="233">
        <f>CORR_DSL!AF33</f>
        <v>0.99991273760112864</v>
      </c>
      <c r="AL33" s="231">
        <f>CORR_DSL!AG33</f>
        <v>0.99989560143859435</v>
      </c>
      <c r="AM33" s="231">
        <f>CORR_DSL!AH33</f>
        <v>0.99988729957290623</v>
      </c>
      <c r="AN33" s="231">
        <f>CORR_DSL!AI33</f>
        <v>1</v>
      </c>
      <c r="AO33" s="232" t="e">
        <f>CORR_DSL!AJ33</f>
        <v>#DIV/0!</v>
      </c>
      <c r="AP33" s="230">
        <f>CORR_DSL!AK33</f>
        <v>0.97841128251923182</v>
      </c>
      <c r="AQ33" s="231">
        <f>CORR_DSL!AL33</f>
        <v>0.97724111361355803</v>
      </c>
      <c r="AR33" s="231">
        <f>CORR_DSL!AM33</f>
        <v>0.97663881146955456</v>
      </c>
      <c r="AS33" s="231">
        <f>CORR_DSL!AN33</f>
        <v>1</v>
      </c>
      <c r="AT33" s="232" t="e">
        <f>CORR_DSL!AO33</f>
        <v>#DIV/0!</v>
      </c>
      <c r="AU33" s="233">
        <f>AGRO_DSL!E34</f>
        <v>0.93320061351413297</v>
      </c>
      <c r="AV33" s="231">
        <f>AGRO_DSL!F34</f>
        <v>0.92657232586211358</v>
      </c>
      <c r="AW33" s="231">
        <f>AGRO_DSL!G34</f>
        <v>0.93217684507832821</v>
      </c>
      <c r="AX33" s="231">
        <f>AGRO_DSL!H34</f>
        <v>1</v>
      </c>
      <c r="AY33" s="232" t="e">
        <f>AGRO_DSL!I34</f>
        <v>#DIV/0!</v>
      </c>
      <c r="AZ33" s="233">
        <f>FERRO_DSL!P36</f>
        <v>0.99457479762924583</v>
      </c>
      <c r="BA33" s="233">
        <f>FERRO_DSL!Q36</f>
        <v>0.99433228342225366</v>
      </c>
      <c r="BB33" s="233">
        <f>FERRO_DSL!R36</f>
        <v>0.99482892718288529</v>
      </c>
      <c r="BC33" s="233">
        <f>FERRO_DSL!S36</f>
        <v>1</v>
      </c>
      <c r="BD33" s="233" t="e">
        <f>FERRO_DSL!T36</f>
        <v>#DIV/0!</v>
      </c>
      <c r="BE33" s="233">
        <f>HIDRO_DSL!E34</f>
        <v>1</v>
      </c>
      <c r="BF33" s="231">
        <f>HIDRO_DSL!F34</f>
        <v>1</v>
      </c>
      <c r="BG33" s="231">
        <f>HIDRO_DSL!G34</f>
        <v>1</v>
      </c>
      <c r="BH33" s="231">
        <f>HIDRO_DSL!H34</f>
        <v>1</v>
      </c>
      <c r="BI33" s="232" t="e">
        <f>HIDRO_DSL!I34</f>
        <v>#DIV/0!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</row>
    <row r="34" spans="1:133">
      <c r="A34" s="225" t="s">
        <v>20</v>
      </c>
      <c r="B34" s="230">
        <v>1</v>
      </c>
      <c r="C34" s="231">
        <v>1</v>
      </c>
      <c r="D34" s="231">
        <v>1</v>
      </c>
      <c r="E34" s="231">
        <v>1</v>
      </c>
      <c r="F34" s="232">
        <v>1</v>
      </c>
      <c r="G34" s="233">
        <f>CORR_ALC!L34</f>
        <v>1.0723450266534726</v>
      </c>
      <c r="H34" s="231">
        <f>CORR_ALC!M34</f>
        <v>1.0945100148092932</v>
      </c>
      <c r="I34" s="231">
        <f>CORR_ALC!N34</f>
        <v>1.1185284876857158</v>
      </c>
      <c r="J34" s="231">
        <f>CORR_ALC!O34</f>
        <v>0</v>
      </c>
      <c r="K34" s="232" t="e">
        <f>CORR_ALC!P34</f>
        <v>#DIV/0!</v>
      </c>
      <c r="L34" s="233">
        <f>CORR_ALC!Q34</f>
        <v>0.96231644260599791</v>
      </c>
      <c r="M34" s="234">
        <f>CORR_ALC!R34</f>
        <v>0.94183508871809474</v>
      </c>
      <c r="N34" s="231">
        <f>CORR_ALC!S34</f>
        <v>0.93483122138217445</v>
      </c>
      <c r="O34" s="231" t="e">
        <f>CORR_ALC!T34</f>
        <v>#DIV/0!</v>
      </c>
      <c r="P34" s="232" t="e">
        <f>CORR_ALC!U34</f>
        <v>#DIV/0!</v>
      </c>
      <c r="Q34" s="233">
        <f>CORR_DSL!L34</f>
        <v>1.026642122721251</v>
      </c>
      <c r="R34" s="231">
        <f>CORR_DSL!M34</f>
        <v>1.0281344324835371</v>
      </c>
      <c r="S34" s="231">
        <f>CORR_DSL!N34</f>
        <v>1.022337774289976</v>
      </c>
      <c r="T34" s="231">
        <f>CORR_DSL!O34</f>
        <v>0</v>
      </c>
      <c r="U34" s="232" t="e">
        <f>CORR_DSL!P34</f>
        <v>#DIV/0!</v>
      </c>
      <c r="V34" s="233">
        <f>CORR_DSL!Q34</f>
        <v>0.97127321829155666</v>
      </c>
      <c r="W34" s="231">
        <f>CORR_DSL!R34</f>
        <v>0.97195158650233615</v>
      </c>
      <c r="X34" s="234">
        <f>CORR_DSL!S34</f>
        <v>0.96321136058437773</v>
      </c>
      <c r="Y34" s="231">
        <f>CORR_DSL!T34</f>
        <v>1</v>
      </c>
      <c r="Z34" s="232" t="e">
        <f>CORR_DSL!U34</f>
        <v>#DIV/0!</v>
      </c>
      <c r="AA34" s="233">
        <f>CORR_DSL!V34</f>
        <v>0.98136075160108294</v>
      </c>
      <c r="AB34" s="231">
        <f>CORR_DSL!W34</f>
        <v>0.98035567069549467</v>
      </c>
      <c r="AC34" s="231">
        <f>CORR_DSL!X34</f>
        <v>0.99030776326993231</v>
      </c>
      <c r="AD34" s="231">
        <f>CORR_DSL!Y34</f>
        <v>1</v>
      </c>
      <c r="AE34" s="232" t="e">
        <f>CORR_DSL!Z34</f>
        <v>#DIV/0!</v>
      </c>
      <c r="AF34" s="233">
        <f>CORR_DSL!AA34</f>
        <v>0.99937171072812636</v>
      </c>
      <c r="AG34" s="231">
        <f>CORR_DSL!AB34</f>
        <v>0.99933880911109729</v>
      </c>
      <c r="AH34" s="231">
        <f>CORR_DSL!AC34</f>
        <v>0.9992754972543969</v>
      </c>
      <c r="AI34" s="234">
        <f>CORR_DSL!AD34</f>
        <v>1</v>
      </c>
      <c r="AJ34" s="232" t="e">
        <f>CORR_DSL!AE34</f>
        <v>#DIV/0!</v>
      </c>
      <c r="AK34" s="233">
        <f>CORR_DSL!AF34</f>
        <v>0.99991273760112864</v>
      </c>
      <c r="AL34" s="231">
        <f>CORR_DSL!AG34</f>
        <v>0.99989560143859435</v>
      </c>
      <c r="AM34" s="231">
        <f>CORR_DSL!AH34</f>
        <v>0.99988729957290623</v>
      </c>
      <c r="AN34" s="231">
        <f>CORR_DSL!AI34</f>
        <v>1</v>
      </c>
      <c r="AO34" s="232" t="e">
        <f>CORR_DSL!AJ34</f>
        <v>#DIV/0!</v>
      </c>
      <c r="AP34" s="230">
        <f>CORR_DSL!AK34</f>
        <v>0.97841128251923182</v>
      </c>
      <c r="AQ34" s="231">
        <f>CORR_DSL!AL34</f>
        <v>0.97724111361355803</v>
      </c>
      <c r="AR34" s="231">
        <f>CORR_DSL!AM34</f>
        <v>0.97663881146955456</v>
      </c>
      <c r="AS34" s="231">
        <f>CORR_DSL!AN34</f>
        <v>1</v>
      </c>
      <c r="AT34" s="232" t="e">
        <f>CORR_DSL!AO34</f>
        <v>#DIV/0!</v>
      </c>
      <c r="AU34" s="233">
        <f>AGRO_DSL!E35</f>
        <v>0.811586049175121</v>
      </c>
      <c r="AV34" s="231">
        <f>AGRO_DSL!F35</f>
        <v>0.81828428917769902</v>
      </c>
      <c r="AW34" s="231">
        <f>AGRO_DSL!G35</f>
        <v>0.83357244380650208</v>
      </c>
      <c r="AX34" s="231">
        <f>AGRO_DSL!H35</f>
        <v>1</v>
      </c>
      <c r="AY34" s="232" t="e">
        <f>AGRO_DSL!I35</f>
        <v>#DIV/0!</v>
      </c>
      <c r="AZ34" s="233">
        <f>FERRO_DSL!P37</f>
        <v>0.98962506378520765</v>
      </c>
      <c r="BA34" s="233">
        <f>FERRO_DSL!Q37</f>
        <v>0.99049023598873387</v>
      </c>
      <c r="BB34" s="233">
        <f>FERRO_DSL!R37</f>
        <v>0.9913968635427548</v>
      </c>
      <c r="BC34" s="233">
        <f>FERRO_DSL!S37</f>
        <v>1</v>
      </c>
      <c r="BD34" s="233" t="e">
        <f>FERRO_DSL!T37</f>
        <v>#DIV/0!</v>
      </c>
      <c r="BE34" s="233">
        <f>HIDRO_DSL!E35</f>
        <v>0.99885201103050247</v>
      </c>
      <c r="BF34" s="231">
        <f>HIDRO_DSL!F35</f>
        <v>0.99890639360808842</v>
      </c>
      <c r="BG34" s="231">
        <f>HIDRO_DSL!G35</f>
        <v>0.99895899590102233</v>
      </c>
      <c r="BH34" s="231">
        <f>HIDRO_DSL!H35</f>
        <v>1</v>
      </c>
      <c r="BI34" s="232" t="e">
        <f>HIDRO_DSL!I35</f>
        <v>#DIV/0!</v>
      </c>
    </row>
    <row r="35" spans="1:133">
      <c r="A35" s="225" t="s">
        <v>24</v>
      </c>
      <c r="B35" s="230">
        <v>1</v>
      </c>
      <c r="C35" s="231">
        <v>1</v>
      </c>
      <c r="D35" s="231">
        <v>1</v>
      </c>
      <c r="E35" s="231">
        <v>1</v>
      </c>
      <c r="F35" s="232">
        <v>1</v>
      </c>
      <c r="G35" s="233">
        <f>CORR_ALC!L35</f>
        <v>1.0723450266534726</v>
      </c>
      <c r="H35" s="231">
        <f>CORR_ALC!M35</f>
        <v>1.0945100148092932</v>
      </c>
      <c r="I35" s="231">
        <f>CORR_ALC!N35</f>
        <v>1.1185284876857158</v>
      </c>
      <c r="J35" s="231">
        <f>CORR_ALC!O35</f>
        <v>0</v>
      </c>
      <c r="K35" s="232" t="e">
        <f>CORR_ALC!P35</f>
        <v>#DIV/0!</v>
      </c>
      <c r="L35" s="233">
        <f>CORR_ALC!Q35</f>
        <v>0.96231644260599791</v>
      </c>
      <c r="M35" s="234">
        <f>CORR_ALC!R35</f>
        <v>0.94183508871809474</v>
      </c>
      <c r="N35" s="231">
        <f>CORR_ALC!S35</f>
        <v>0.93483122138217445</v>
      </c>
      <c r="O35" s="231" t="e">
        <f>CORR_ALC!T35</f>
        <v>#DIV/0!</v>
      </c>
      <c r="P35" s="232" t="e">
        <f>CORR_ALC!U35</f>
        <v>#DIV/0!</v>
      </c>
      <c r="Q35" s="233">
        <f>CORR_DSL!L35</f>
        <v>1.0266421227212512</v>
      </c>
      <c r="R35" s="231">
        <f>CORR_DSL!M35</f>
        <v>1.0281344324835371</v>
      </c>
      <c r="S35" s="231">
        <f>CORR_DSL!N35</f>
        <v>1.0223377742899762</v>
      </c>
      <c r="T35" s="231">
        <f>CORR_DSL!O35</f>
        <v>0</v>
      </c>
      <c r="U35" s="232" t="e">
        <f>CORR_DSL!P35</f>
        <v>#DIV/0!</v>
      </c>
      <c r="V35" s="233">
        <f>CORR_DSL!Q35</f>
        <v>0.97127321829155666</v>
      </c>
      <c r="W35" s="231">
        <f>CORR_DSL!R35</f>
        <v>0.97195158650233615</v>
      </c>
      <c r="X35" s="234">
        <f>CORR_DSL!S35</f>
        <v>0.96321136058437773</v>
      </c>
      <c r="Y35" s="231">
        <f>CORR_DSL!T35</f>
        <v>1</v>
      </c>
      <c r="Z35" s="232" t="e">
        <f>CORR_DSL!U35</f>
        <v>#DIV/0!</v>
      </c>
      <c r="AA35" s="233">
        <f>CORR_DSL!V35</f>
        <v>0.98136075160108294</v>
      </c>
      <c r="AB35" s="231">
        <f>CORR_DSL!W35</f>
        <v>0.98035567069549467</v>
      </c>
      <c r="AC35" s="231">
        <f>CORR_DSL!X35</f>
        <v>0.99030776326993231</v>
      </c>
      <c r="AD35" s="231">
        <f>CORR_DSL!Y35</f>
        <v>1</v>
      </c>
      <c r="AE35" s="232" t="e">
        <f>CORR_DSL!Z35</f>
        <v>#DIV/0!</v>
      </c>
      <c r="AF35" s="233">
        <f>CORR_DSL!AA35</f>
        <v>0.99937171072812636</v>
      </c>
      <c r="AG35" s="231">
        <f>CORR_DSL!AB35</f>
        <v>0.99933880911109729</v>
      </c>
      <c r="AH35" s="231">
        <f>CORR_DSL!AC35</f>
        <v>0.9992754972543969</v>
      </c>
      <c r="AI35" s="234">
        <f>CORR_DSL!AD35</f>
        <v>1</v>
      </c>
      <c r="AJ35" s="232" t="e">
        <f>CORR_DSL!AE35</f>
        <v>#DIV/0!</v>
      </c>
      <c r="AK35" s="233">
        <f>CORR_DSL!AF35</f>
        <v>0.99991273760112864</v>
      </c>
      <c r="AL35" s="231">
        <f>CORR_DSL!AG35</f>
        <v>0.99989560143859435</v>
      </c>
      <c r="AM35" s="231">
        <f>CORR_DSL!AH35</f>
        <v>0.99988729957290623</v>
      </c>
      <c r="AN35" s="231">
        <f>CORR_DSL!AI35</f>
        <v>1</v>
      </c>
      <c r="AO35" s="232" t="e">
        <f>CORR_DSL!AJ35</f>
        <v>#DIV/0!</v>
      </c>
      <c r="AP35" s="230">
        <f>CORR_DSL!AK35</f>
        <v>0.97841128251923182</v>
      </c>
      <c r="AQ35" s="231">
        <f>CORR_DSL!AL35</f>
        <v>0.97724111361355803</v>
      </c>
      <c r="AR35" s="231">
        <f>CORR_DSL!AM35</f>
        <v>0.97663881146955456</v>
      </c>
      <c r="AS35" s="231">
        <f>CORR_DSL!AN35</f>
        <v>1</v>
      </c>
      <c r="AT35" s="232" t="e">
        <f>CORR_DSL!AO35</f>
        <v>#DIV/0!</v>
      </c>
      <c r="AU35" s="233">
        <f>AGRO_DSL!E36</f>
        <v>0.75228171737042671</v>
      </c>
      <c r="AV35" s="231">
        <f>AGRO_DSL!F36</f>
        <v>0.76484117536595719</v>
      </c>
      <c r="AW35" s="231">
        <f>AGRO_DSL!G36</f>
        <v>0.78287706206669938</v>
      </c>
      <c r="AX35" s="231">
        <f>AGRO_DSL!H36</f>
        <v>1</v>
      </c>
      <c r="AY35" s="232" t="e">
        <f>AGRO_DSL!I36</f>
        <v>#DIV/0!</v>
      </c>
      <c r="AZ35" s="233">
        <f>FERRO_DSL!P38</f>
        <v>0.99833387248175309</v>
      </c>
      <c r="BA35" s="233">
        <f>FERRO_DSL!Q38</f>
        <v>0.99849680147374698</v>
      </c>
      <c r="BB35" s="233">
        <f>FERRO_DSL!R38</f>
        <v>0.99862907063158279</v>
      </c>
      <c r="BC35" s="233">
        <f>FERRO_DSL!S38</f>
        <v>1</v>
      </c>
      <c r="BD35" s="233" t="e">
        <f>FERRO_DSL!T38</f>
        <v>#DIV/0!</v>
      </c>
      <c r="BE35" s="233">
        <f>HIDRO_DSL!E36</f>
        <v>0.99370460051566634</v>
      </c>
      <c r="BF35" s="231">
        <f>HIDRO_DSL!F36</f>
        <v>0.99409703214379885</v>
      </c>
      <c r="BG35" s="231">
        <f>HIDRO_DSL!G36</f>
        <v>0.99433534473339258</v>
      </c>
      <c r="BH35" s="231">
        <f>HIDRO_DSL!H36</f>
        <v>1</v>
      </c>
      <c r="BI35" s="232" t="e">
        <f>HIDRO_DSL!I36</f>
        <v>#DIV/0!</v>
      </c>
    </row>
    <row r="36" spans="1:133" s="37" customFormat="1" ht="15.75" thickBot="1">
      <c r="A36" s="225" t="s">
        <v>25</v>
      </c>
      <c r="B36" s="230">
        <v>1</v>
      </c>
      <c r="C36" s="231">
        <v>1</v>
      </c>
      <c r="D36" s="231">
        <v>1</v>
      </c>
      <c r="E36" s="231">
        <v>1</v>
      </c>
      <c r="F36" s="232">
        <v>1</v>
      </c>
      <c r="G36" s="233">
        <f>CORR_ALC!L36</f>
        <v>1.0723450266534726</v>
      </c>
      <c r="H36" s="231">
        <f>CORR_ALC!M36</f>
        <v>1.0945100148092932</v>
      </c>
      <c r="I36" s="231">
        <f>CORR_ALC!N36</f>
        <v>1.1185284876857156</v>
      </c>
      <c r="J36" s="231">
        <f>CORR_ALC!O36</f>
        <v>0</v>
      </c>
      <c r="K36" s="232" t="e">
        <f>CORR_ALC!P36</f>
        <v>#DIV/0!</v>
      </c>
      <c r="L36" s="233">
        <f>CORR_ALC!Q36</f>
        <v>0.96231644260599791</v>
      </c>
      <c r="M36" s="234">
        <f>CORR_ALC!R36</f>
        <v>0.94183508871809474</v>
      </c>
      <c r="N36" s="231">
        <f>CORR_ALC!S36</f>
        <v>0.93483122138217445</v>
      </c>
      <c r="O36" s="231" t="e">
        <f>CORR_ALC!T36</f>
        <v>#DIV/0!</v>
      </c>
      <c r="P36" s="232" t="e">
        <f>CORR_ALC!U36</f>
        <v>#DIV/0!</v>
      </c>
      <c r="Q36" s="233">
        <f>CORR_DSL!L36</f>
        <v>1.0266421227212512</v>
      </c>
      <c r="R36" s="231">
        <f>CORR_DSL!M36</f>
        <v>1.0281344324835369</v>
      </c>
      <c r="S36" s="231">
        <f>CORR_DSL!N36</f>
        <v>1.022337774289976</v>
      </c>
      <c r="T36" s="231">
        <f>CORR_DSL!O36</f>
        <v>0</v>
      </c>
      <c r="U36" s="232" t="e">
        <f>CORR_DSL!P36</f>
        <v>#DIV/0!</v>
      </c>
      <c r="V36" s="233">
        <f>CORR_DSL!Q36</f>
        <v>0.97127321829155666</v>
      </c>
      <c r="W36" s="231">
        <f>CORR_DSL!R36</f>
        <v>0.97195158650233615</v>
      </c>
      <c r="X36" s="234">
        <f>CORR_DSL!S36</f>
        <v>0.96321136058437773</v>
      </c>
      <c r="Y36" s="231">
        <f>CORR_DSL!T36</f>
        <v>1</v>
      </c>
      <c r="Z36" s="232" t="e">
        <f>CORR_DSL!U36</f>
        <v>#DIV/0!</v>
      </c>
      <c r="AA36" s="233">
        <f>CORR_DSL!V36</f>
        <v>0.98136075160108294</v>
      </c>
      <c r="AB36" s="231">
        <f>CORR_DSL!W36</f>
        <v>0.98035567069549467</v>
      </c>
      <c r="AC36" s="231">
        <f>CORR_DSL!X36</f>
        <v>0.99030776326993231</v>
      </c>
      <c r="AD36" s="231">
        <f>CORR_DSL!Y36</f>
        <v>1</v>
      </c>
      <c r="AE36" s="232" t="e">
        <f>CORR_DSL!Z36</f>
        <v>#DIV/0!</v>
      </c>
      <c r="AF36" s="233">
        <f>CORR_DSL!AA36</f>
        <v>0.99937171072812636</v>
      </c>
      <c r="AG36" s="231">
        <f>CORR_DSL!AB36</f>
        <v>0.99933880911109729</v>
      </c>
      <c r="AH36" s="231">
        <f>CORR_DSL!AC36</f>
        <v>0.9992754972543969</v>
      </c>
      <c r="AI36" s="234">
        <f>CORR_DSL!AD36</f>
        <v>1</v>
      </c>
      <c r="AJ36" s="232" t="e">
        <f>CORR_DSL!AE36</f>
        <v>#DIV/0!</v>
      </c>
      <c r="AK36" s="233">
        <f>CORR_DSL!AF36</f>
        <v>0.99991273760112864</v>
      </c>
      <c r="AL36" s="231">
        <f>CORR_DSL!AG36</f>
        <v>0.99989560143859435</v>
      </c>
      <c r="AM36" s="231">
        <f>CORR_DSL!AH36</f>
        <v>0.99988729957290623</v>
      </c>
      <c r="AN36" s="231">
        <f>CORR_DSL!AI36</f>
        <v>1</v>
      </c>
      <c r="AO36" s="232" t="e">
        <f>CORR_DSL!AJ36</f>
        <v>#DIV/0!</v>
      </c>
      <c r="AP36" s="230">
        <f>CORR_DSL!AK36</f>
        <v>0.97841128251923182</v>
      </c>
      <c r="AQ36" s="231">
        <f>CORR_DSL!AL36</f>
        <v>0.97724111361355803</v>
      </c>
      <c r="AR36" s="231">
        <f>CORR_DSL!AM36</f>
        <v>0.97663881146955456</v>
      </c>
      <c r="AS36" s="231">
        <f>CORR_DSL!AN36</f>
        <v>1</v>
      </c>
      <c r="AT36" s="232" t="e">
        <f>CORR_DSL!AO36</f>
        <v>#DIV/0!</v>
      </c>
      <c r="AU36" s="233">
        <f>AGRO_DSL!E37</f>
        <v>0.67175890935389948</v>
      </c>
      <c r="AV36" s="231">
        <f>AGRO_DSL!F37</f>
        <v>0.68419208389980291</v>
      </c>
      <c r="AW36" s="231">
        <f>AGRO_DSL!G37</f>
        <v>0.73170500093729296</v>
      </c>
      <c r="AX36" s="231">
        <f>AGRO_DSL!H37</f>
        <v>1</v>
      </c>
      <c r="AY36" s="232" t="e">
        <f>AGRO_DSL!I37</f>
        <v>#DIV/0!</v>
      </c>
      <c r="AZ36" s="233">
        <f>FERRO_DSL!P39</f>
        <v>0.94992712903386156</v>
      </c>
      <c r="BA36" s="233">
        <f>FERRO_DSL!Q39</f>
        <v>0.95421350056378518</v>
      </c>
      <c r="BB36" s="233">
        <f>FERRO_DSL!R39</f>
        <v>0.96157788038632175</v>
      </c>
      <c r="BC36" s="233">
        <f>FERRO_DSL!S39</f>
        <v>1</v>
      </c>
      <c r="BD36" s="233" t="e">
        <f>FERRO_DSL!T39</f>
        <v>#DIV/0!</v>
      </c>
      <c r="BE36" s="233">
        <f>HIDRO_DSL!E37</f>
        <v>0.99097023101234016</v>
      </c>
      <c r="BF36" s="231">
        <f>HIDRO_DSL!F37</f>
        <v>0.99141874893496484</v>
      </c>
      <c r="BG36" s="231">
        <f>HIDRO_DSL!G37</f>
        <v>0.99242297334565799</v>
      </c>
      <c r="BH36" s="231">
        <f>HIDRO_DSL!H37</f>
        <v>1</v>
      </c>
      <c r="BI36" s="232" t="e">
        <f>HIDRO_DSL!I37</f>
        <v>#DIV/0!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</row>
    <row r="37" spans="1:133" s="1" customFormat="1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</row>
    <row r="38" spans="1:133">
      <c r="V38" s="3"/>
      <c r="W38" s="3"/>
      <c r="X38" s="3"/>
      <c r="Y38" s="3"/>
      <c r="Z38" s="3"/>
      <c r="AF38" s="3"/>
      <c r="AG38" s="3"/>
      <c r="AH38" s="3"/>
      <c r="AI38" s="3"/>
      <c r="AJ38" s="3"/>
      <c r="AP38" s="3"/>
      <c r="AQ38" s="3"/>
      <c r="AR38" s="3"/>
      <c r="AS38" s="3"/>
      <c r="AT38" s="3"/>
      <c r="AZ38" s="3"/>
      <c r="BA38" s="3"/>
      <c r="BB38" s="3"/>
      <c r="BC38" s="3"/>
      <c r="BD38" s="3"/>
      <c r="BI38" s="1"/>
    </row>
    <row r="39" spans="1:133">
      <c r="A39" s="237" t="s">
        <v>243</v>
      </c>
      <c r="B39" s="9" t="s">
        <v>255</v>
      </c>
      <c r="V39" s="3"/>
      <c r="W39" s="3"/>
      <c r="X39" s="3"/>
      <c r="Y39" s="3"/>
      <c r="Z39" s="3"/>
      <c r="AF39" s="3"/>
      <c r="AG39" s="3"/>
      <c r="AH39" s="3"/>
      <c r="AI39" s="3"/>
      <c r="AJ39" s="3"/>
      <c r="AP39" s="3"/>
      <c r="AQ39" s="3"/>
      <c r="AR39" s="3"/>
      <c r="AS39" s="3"/>
      <c r="AT39" s="3"/>
      <c r="AZ39" s="3"/>
      <c r="BA39" s="3"/>
      <c r="BB39" s="3"/>
      <c r="BC39" s="3"/>
      <c r="BD39" s="3"/>
      <c r="BI39" s="1"/>
    </row>
    <row r="40" spans="1:133">
      <c r="A40" s="237" t="s">
        <v>244</v>
      </c>
      <c r="B40" s="9" t="s">
        <v>256</v>
      </c>
      <c r="V40" s="3"/>
      <c r="W40" s="3"/>
      <c r="X40" s="3"/>
      <c r="Y40" s="3"/>
      <c r="Z40" s="3"/>
      <c r="AF40" s="3"/>
      <c r="AG40" s="3"/>
      <c r="AH40" s="3"/>
      <c r="AI40" s="3"/>
      <c r="AJ40" s="3"/>
      <c r="AP40" s="3"/>
      <c r="AQ40" s="3"/>
      <c r="AR40" s="3"/>
      <c r="AS40" s="3"/>
      <c r="AT40" s="3"/>
      <c r="AZ40" s="3"/>
      <c r="BA40" s="3"/>
      <c r="BB40" s="3"/>
      <c r="BC40" s="3"/>
      <c r="BD40" s="3"/>
      <c r="BI40" s="1"/>
    </row>
    <row r="41" spans="1:133">
      <c r="A41" s="237" t="s">
        <v>245</v>
      </c>
      <c r="B41" s="9" t="s">
        <v>257</v>
      </c>
      <c r="V41" s="3"/>
      <c r="W41" s="3"/>
      <c r="X41" s="3"/>
      <c r="Y41" s="3"/>
      <c r="Z41" s="3"/>
      <c r="AF41" s="3"/>
      <c r="AG41" s="3"/>
      <c r="AH41" s="3"/>
      <c r="AI41" s="3"/>
      <c r="AJ41" s="3"/>
      <c r="AP41" s="3"/>
      <c r="AQ41" s="3"/>
      <c r="AR41" s="3"/>
      <c r="AS41" s="3"/>
      <c r="AT41" s="3"/>
      <c r="AZ41" s="3"/>
      <c r="BA41" s="3"/>
      <c r="BB41" s="3"/>
      <c r="BC41" s="3"/>
      <c r="BD41" s="3"/>
      <c r="BI41" s="1"/>
    </row>
    <row r="42" spans="1:133">
      <c r="A42" s="237" t="s">
        <v>246</v>
      </c>
      <c r="B42" s="9" t="s">
        <v>256</v>
      </c>
      <c r="V42" s="3"/>
      <c r="W42" s="3"/>
      <c r="X42" s="3"/>
      <c r="Y42" s="3"/>
      <c r="Z42" s="3"/>
      <c r="AF42" s="3"/>
      <c r="AG42" s="3"/>
      <c r="AH42" s="3"/>
      <c r="AI42" s="3"/>
      <c r="AJ42" s="3"/>
      <c r="AP42" s="3"/>
      <c r="AQ42" s="3"/>
      <c r="AR42" s="3"/>
      <c r="AS42" s="3"/>
      <c r="AT42" s="3"/>
      <c r="AZ42" s="3"/>
      <c r="BA42" s="3"/>
      <c r="BB42" s="3"/>
      <c r="BC42" s="3"/>
      <c r="BD42" s="3"/>
      <c r="BI42" s="1"/>
    </row>
    <row r="43" spans="1:133">
      <c r="A43" s="237" t="s">
        <v>247</v>
      </c>
      <c r="B43" s="9" t="s">
        <v>258</v>
      </c>
      <c r="V43" s="3"/>
      <c r="W43" s="3"/>
      <c r="X43" s="3"/>
      <c r="Y43" s="3"/>
      <c r="Z43" s="3"/>
      <c r="AF43" s="3"/>
      <c r="AG43" s="3"/>
      <c r="AH43" s="3"/>
      <c r="AI43" s="3"/>
      <c r="AJ43" s="3"/>
      <c r="AP43" s="3"/>
      <c r="AQ43" s="3"/>
      <c r="AR43" s="3"/>
      <c r="AS43" s="3"/>
      <c r="AT43" s="3"/>
      <c r="AZ43" s="3"/>
      <c r="BA43" s="3"/>
      <c r="BB43" s="3"/>
      <c r="BC43" s="3"/>
      <c r="BD43" s="3"/>
      <c r="BI43" s="1"/>
    </row>
    <row r="44" spans="1:133">
      <c r="A44" s="237" t="s">
        <v>248</v>
      </c>
      <c r="B44" s="9" t="s">
        <v>259</v>
      </c>
      <c r="V44" s="3"/>
      <c r="W44" s="3"/>
      <c r="X44" s="3"/>
      <c r="Y44" s="3"/>
      <c r="Z44" s="3"/>
      <c r="AF44" s="3"/>
      <c r="AG44" s="3"/>
      <c r="AH44" s="3"/>
      <c r="AI44" s="3"/>
      <c r="AJ44" s="3"/>
      <c r="AP44" s="3"/>
      <c r="AQ44" s="3"/>
      <c r="AR44" s="3"/>
      <c r="AS44" s="3"/>
      <c r="AT44" s="3"/>
      <c r="AZ44" s="3"/>
      <c r="BA44" s="3"/>
      <c r="BB44" s="3"/>
      <c r="BC44" s="3"/>
      <c r="BD44" s="3"/>
      <c r="BI44" s="1"/>
    </row>
    <row r="45" spans="1:133">
      <c r="A45" s="237" t="s">
        <v>249</v>
      </c>
      <c r="B45" s="9" t="s">
        <v>260</v>
      </c>
      <c r="V45" s="3"/>
      <c r="W45" s="3"/>
      <c r="X45" s="3"/>
      <c r="Y45" s="3"/>
      <c r="Z45" s="3"/>
      <c r="AF45" s="3"/>
      <c r="AG45" s="3"/>
      <c r="AH45" s="3"/>
      <c r="AI45" s="3"/>
      <c r="AJ45" s="3"/>
      <c r="AP45" s="3"/>
      <c r="AQ45" s="3"/>
      <c r="AR45" s="3"/>
      <c r="AS45" s="3"/>
      <c r="AT45" s="3"/>
      <c r="AZ45" s="3"/>
      <c r="BA45" s="3"/>
      <c r="BB45" s="3"/>
      <c r="BC45" s="3"/>
      <c r="BD45" s="3"/>
      <c r="BI45" s="1"/>
    </row>
    <row r="46" spans="1:133">
      <c r="A46" s="237" t="s">
        <v>250</v>
      </c>
      <c r="B46" s="9" t="s">
        <v>261</v>
      </c>
      <c r="V46" s="3"/>
      <c r="W46" s="3"/>
      <c r="X46" s="3"/>
      <c r="Y46" s="3"/>
      <c r="Z46" s="3"/>
      <c r="AF46" s="3"/>
      <c r="AG46" s="3"/>
      <c r="AH46" s="3"/>
      <c r="AI46" s="3"/>
      <c r="AJ46" s="3"/>
      <c r="AP46" s="3"/>
      <c r="AQ46" s="3"/>
      <c r="AR46" s="3"/>
      <c r="AS46" s="3"/>
      <c r="AT46" s="3"/>
      <c r="AZ46" s="3"/>
      <c r="BA46" s="3"/>
      <c r="BB46" s="3"/>
      <c r="BC46" s="3"/>
      <c r="BD46" s="3"/>
      <c r="BI46" s="1"/>
    </row>
    <row r="47" spans="1:133">
      <c r="A47" s="237" t="s">
        <v>251</v>
      </c>
      <c r="B47" s="9" t="s">
        <v>262</v>
      </c>
      <c r="V47" s="3"/>
      <c r="W47" s="3"/>
      <c r="X47" s="3"/>
      <c r="Y47" s="3"/>
      <c r="Z47" s="3"/>
      <c r="AF47" s="3"/>
      <c r="AG47" s="3"/>
      <c r="AH47" s="3"/>
      <c r="AI47" s="3"/>
      <c r="AJ47" s="3"/>
      <c r="AP47" s="3"/>
      <c r="AQ47" s="3"/>
      <c r="AR47" s="3"/>
      <c r="AS47" s="3"/>
      <c r="AT47" s="3"/>
      <c r="AZ47" s="3"/>
      <c r="BA47" s="3"/>
      <c r="BB47" s="3"/>
      <c r="BC47" s="3"/>
      <c r="BD47" s="3"/>
      <c r="BI47" s="1"/>
    </row>
    <row r="48" spans="1:133">
      <c r="A48" s="237" t="s">
        <v>252</v>
      </c>
      <c r="B48" s="9" t="s">
        <v>263</v>
      </c>
      <c r="V48" s="3"/>
      <c r="W48" s="3"/>
      <c r="X48" s="3"/>
      <c r="Y48" s="3"/>
      <c r="Z48" s="3"/>
      <c r="AF48" s="3"/>
      <c r="AG48" s="3"/>
      <c r="AH48" s="3"/>
      <c r="AI48" s="3"/>
      <c r="AJ48" s="3"/>
      <c r="AP48" s="3"/>
      <c r="AQ48" s="3"/>
      <c r="AR48" s="3"/>
      <c r="AS48" s="3"/>
      <c r="AT48" s="3"/>
      <c r="AZ48" s="3"/>
      <c r="BA48" s="3"/>
      <c r="BB48" s="3"/>
      <c r="BC48" s="3"/>
      <c r="BD48" s="3"/>
      <c r="BI48" s="1"/>
    </row>
    <row r="49" spans="1:61">
      <c r="A49" s="237" t="s">
        <v>253</v>
      </c>
      <c r="B49" s="9" t="s">
        <v>264</v>
      </c>
      <c r="V49" s="3"/>
      <c r="W49" s="3"/>
      <c r="X49" s="3"/>
      <c r="Y49" s="3"/>
      <c r="Z49" s="3"/>
      <c r="AF49" s="3"/>
      <c r="AG49" s="3"/>
      <c r="AH49" s="3"/>
      <c r="AI49" s="3"/>
      <c r="AJ49" s="3"/>
      <c r="AP49" s="3"/>
      <c r="AQ49" s="3"/>
      <c r="AR49" s="3"/>
      <c r="AS49" s="3"/>
      <c r="AT49" s="3"/>
      <c r="AZ49" s="3"/>
      <c r="BA49" s="3"/>
      <c r="BB49" s="3"/>
      <c r="BC49" s="3"/>
      <c r="BD49" s="3"/>
      <c r="BI49" s="1"/>
    </row>
    <row r="50" spans="1:61">
      <c r="A50" s="237" t="s">
        <v>254</v>
      </c>
      <c r="B50" s="9" t="s">
        <v>265</v>
      </c>
      <c r="V50" s="3"/>
      <c r="W50" s="3"/>
      <c r="X50" s="3"/>
      <c r="Y50" s="3"/>
      <c r="Z50" s="3"/>
      <c r="AF50" s="3"/>
      <c r="AG50" s="3"/>
      <c r="AH50" s="3"/>
      <c r="AI50" s="3"/>
      <c r="AJ50" s="3"/>
      <c r="AP50" s="3"/>
      <c r="AQ50" s="3"/>
      <c r="AR50" s="3"/>
      <c r="AS50" s="3"/>
      <c r="AT50" s="3"/>
      <c r="AZ50" s="3"/>
      <c r="BA50" s="3"/>
      <c r="BB50" s="3"/>
      <c r="BC50" s="3"/>
      <c r="BD50" s="3"/>
      <c r="BI50" s="1"/>
    </row>
    <row r="51" spans="1:61">
      <c r="V51" s="3"/>
      <c r="W51" s="3"/>
      <c r="X51" s="3"/>
      <c r="Y51" s="3"/>
      <c r="Z51" s="3"/>
      <c r="AF51" s="3"/>
      <c r="AG51" s="3"/>
      <c r="AH51" s="3"/>
      <c r="AI51" s="3"/>
      <c r="AJ51" s="3"/>
      <c r="AP51" s="3"/>
      <c r="AQ51" s="3"/>
      <c r="AR51" s="3"/>
      <c r="AS51" s="3"/>
      <c r="AT51" s="3"/>
      <c r="AZ51" s="3"/>
      <c r="BA51" s="3"/>
      <c r="BB51" s="3"/>
      <c r="BC51" s="3"/>
      <c r="BD51" s="3"/>
      <c r="BI51" s="1"/>
    </row>
    <row r="52" spans="1:61">
      <c r="V52" s="3"/>
      <c r="W52" s="3"/>
      <c r="X52" s="3"/>
      <c r="Y52" s="3"/>
      <c r="Z52" s="3"/>
      <c r="AF52" s="3"/>
      <c r="AG52" s="3"/>
      <c r="AH52" s="3"/>
      <c r="AI52" s="3"/>
      <c r="AJ52" s="3"/>
      <c r="AP52" s="3"/>
      <c r="AQ52" s="3"/>
      <c r="AR52" s="3"/>
      <c r="AS52" s="3"/>
      <c r="AT52" s="3"/>
      <c r="AZ52" s="3"/>
      <c r="BA52" s="3"/>
      <c r="BB52" s="3"/>
      <c r="BC52" s="3"/>
      <c r="BD52" s="3"/>
      <c r="BI52" s="1"/>
    </row>
    <row r="53" spans="1:61">
      <c r="V53" s="3"/>
      <c r="W53" s="3"/>
      <c r="X53" s="3"/>
      <c r="Y53" s="3"/>
      <c r="Z53" s="3"/>
      <c r="AF53" s="3"/>
      <c r="AG53" s="3"/>
      <c r="AH53" s="3"/>
      <c r="AI53" s="3"/>
      <c r="AJ53" s="3"/>
      <c r="AP53" s="3"/>
      <c r="AQ53" s="3"/>
      <c r="AR53" s="3"/>
      <c r="AS53" s="3"/>
      <c r="AT53" s="3"/>
      <c r="AZ53" s="3"/>
      <c r="BA53" s="3"/>
      <c r="BB53" s="3"/>
      <c r="BC53" s="3"/>
      <c r="BD53" s="3"/>
      <c r="BI53" s="1"/>
    </row>
    <row r="54" spans="1:61">
      <c r="V54" s="3"/>
      <c r="W54" s="3"/>
      <c r="X54" s="3"/>
      <c r="Y54" s="3"/>
      <c r="Z54" s="3"/>
      <c r="AF54" s="3"/>
      <c r="AG54" s="3"/>
      <c r="AH54" s="3"/>
      <c r="AI54" s="3"/>
      <c r="AJ54" s="3"/>
      <c r="AP54" s="3"/>
      <c r="AQ54" s="3"/>
      <c r="AR54" s="3"/>
      <c r="AS54" s="3"/>
      <c r="AT54" s="3"/>
      <c r="AZ54" s="3"/>
      <c r="BA54" s="3"/>
      <c r="BB54" s="3"/>
      <c r="BC54" s="3"/>
      <c r="BD54" s="3"/>
      <c r="BI54" s="1"/>
    </row>
    <row r="55" spans="1:61">
      <c r="V55" s="9"/>
      <c r="W55" s="9"/>
      <c r="X55" s="9"/>
      <c r="Y55" s="9"/>
      <c r="Z55" s="9"/>
      <c r="AF55" s="3"/>
      <c r="AG55" s="3"/>
      <c r="AH55" s="3"/>
      <c r="AI55" s="3"/>
      <c r="AJ55" s="3"/>
      <c r="AP55" s="3"/>
      <c r="AQ55" s="3"/>
      <c r="AR55" s="3"/>
      <c r="AS55" s="3"/>
      <c r="AT55" s="3"/>
      <c r="AZ55" s="3"/>
      <c r="BA55" s="3"/>
      <c r="BB55" s="3"/>
      <c r="BC55" s="3"/>
      <c r="BD55" s="3"/>
      <c r="BI55" s="1"/>
    </row>
    <row r="56" spans="1:61">
      <c r="V56" s="9"/>
      <c r="W56" s="9"/>
      <c r="X56" s="9"/>
      <c r="Y56" s="9"/>
      <c r="Z56" s="9"/>
      <c r="BI56" s="1"/>
    </row>
    <row r="57" spans="1:61">
      <c r="V57" s="9"/>
      <c r="W57" s="9"/>
      <c r="X57" s="9"/>
      <c r="Y57" s="9"/>
      <c r="Z57" s="9"/>
      <c r="BI57" s="1"/>
    </row>
    <row r="58" spans="1:61">
      <c r="V58" s="9"/>
      <c r="W58" s="9"/>
      <c r="X58" s="9"/>
      <c r="Y58" s="9"/>
      <c r="Z58" s="9"/>
      <c r="BI58" s="1"/>
    </row>
    <row r="59" spans="1:61">
      <c r="V59" s="9"/>
      <c r="W59" s="9"/>
      <c r="X59" s="9"/>
      <c r="Y59" s="9"/>
      <c r="Z59" s="9"/>
      <c r="BI59" s="1"/>
    </row>
    <row r="60" spans="1:61">
      <c r="V60" s="9"/>
      <c r="W60" s="9"/>
      <c r="X60" s="9"/>
      <c r="Y60" s="9"/>
      <c r="Z60" s="9"/>
      <c r="BI60" s="1"/>
    </row>
    <row r="61" spans="1:61">
      <c r="V61" s="9"/>
      <c r="W61" s="9"/>
      <c r="X61" s="9"/>
      <c r="Y61" s="9"/>
      <c r="Z61" s="9"/>
      <c r="BI61" s="1"/>
    </row>
    <row r="62" spans="1:61">
      <c r="V62" s="9"/>
      <c r="W62" s="9"/>
      <c r="X62" s="9"/>
      <c r="Y62" s="9"/>
      <c r="Z62" s="9"/>
      <c r="BI62" s="1"/>
    </row>
    <row r="63" spans="1:61">
      <c r="V63" s="9"/>
      <c r="W63" s="9"/>
      <c r="X63" s="9"/>
      <c r="Y63" s="9"/>
      <c r="Z63" s="9"/>
      <c r="BI63" s="1"/>
    </row>
    <row r="64" spans="1:61">
      <c r="V64" s="9"/>
      <c r="W64" s="9"/>
      <c r="X64" s="9"/>
      <c r="Y64" s="9"/>
      <c r="Z64" s="9"/>
      <c r="BI64" s="1"/>
    </row>
    <row r="65" spans="22:61">
      <c r="V65" s="9"/>
      <c r="W65" s="9"/>
      <c r="X65" s="9"/>
      <c r="Y65" s="9"/>
      <c r="Z65" s="9"/>
      <c r="BI65" s="1"/>
    </row>
    <row r="66" spans="22:61">
      <c r="V66" s="9"/>
      <c r="W66" s="9"/>
      <c r="X66" s="9"/>
      <c r="Y66" s="9"/>
      <c r="Z66" s="9"/>
      <c r="BI66" s="1"/>
    </row>
    <row r="67" spans="22:61">
      <c r="V67" s="9"/>
      <c r="W67" s="9"/>
      <c r="X67" s="9"/>
      <c r="Y67" s="9"/>
      <c r="Z67" s="9"/>
      <c r="BI67" s="1"/>
    </row>
    <row r="68" spans="22:61">
      <c r="V68" s="9"/>
      <c r="W68" s="9"/>
      <c r="X68" s="9"/>
      <c r="Y68" s="9"/>
      <c r="Z68" s="9"/>
      <c r="BI68" s="1"/>
    </row>
    <row r="69" spans="22:61">
      <c r="V69" s="9"/>
      <c r="W69" s="9"/>
      <c r="X69" s="9"/>
      <c r="Y69" s="9"/>
      <c r="Z69" s="9"/>
      <c r="BI69" s="1"/>
    </row>
    <row r="70" spans="22:61">
      <c r="V70" s="9"/>
      <c r="W70" s="9"/>
      <c r="X70" s="9"/>
      <c r="Y70" s="9"/>
      <c r="Z70" s="9"/>
      <c r="BI70" s="1"/>
    </row>
    <row r="71" spans="22:61">
      <c r="V71" s="9"/>
      <c r="W71" s="9"/>
      <c r="X71" s="9"/>
      <c r="Y71" s="9"/>
      <c r="Z71" s="9"/>
      <c r="BI71" s="1"/>
    </row>
    <row r="72" spans="22:61">
      <c r="V72" s="9"/>
      <c r="W72" s="9"/>
      <c r="X72" s="9"/>
      <c r="Y72" s="9"/>
      <c r="Z72" s="9"/>
      <c r="BI72" s="1"/>
    </row>
    <row r="73" spans="22:61">
      <c r="V73" s="9"/>
      <c r="W73" s="9"/>
      <c r="X73" s="9"/>
      <c r="Y73" s="9"/>
      <c r="Z73" s="9"/>
      <c r="BI73" s="1"/>
    </row>
    <row r="74" spans="22:61">
      <c r="V74" s="9"/>
      <c r="W74" s="9"/>
      <c r="X74" s="9"/>
      <c r="Y74" s="9"/>
      <c r="Z74" s="9"/>
      <c r="BI74" s="1"/>
    </row>
    <row r="75" spans="22:61">
      <c r="V75" s="9"/>
      <c r="W75" s="9"/>
      <c r="X75" s="9"/>
      <c r="Y75" s="9"/>
      <c r="Z75" s="9"/>
      <c r="BI75" s="1"/>
    </row>
    <row r="76" spans="22:61">
      <c r="V76" s="9"/>
      <c r="W76" s="9"/>
      <c r="X76" s="9"/>
      <c r="Y76" s="9"/>
      <c r="Z76" s="9"/>
      <c r="BI76" s="1"/>
    </row>
    <row r="77" spans="22:61">
      <c r="V77" s="9"/>
      <c r="W77" s="9"/>
      <c r="X77" s="9"/>
      <c r="Y77" s="9"/>
      <c r="Z77" s="9"/>
      <c r="BI77" s="1"/>
    </row>
    <row r="78" spans="22:61">
      <c r="V78" s="9"/>
      <c r="W78" s="9"/>
      <c r="X78" s="9"/>
      <c r="Y78" s="9"/>
      <c r="Z78" s="9"/>
      <c r="BI78" s="1"/>
    </row>
    <row r="79" spans="22:61">
      <c r="V79" s="9"/>
      <c r="W79" s="9"/>
      <c r="X79" s="9"/>
      <c r="Y79" s="9"/>
      <c r="Z79" s="9"/>
      <c r="BI79" s="1"/>
    </row>
    <row r="80" spans="22:61">
      <c r="V80" s="9"/>
      <c r="W80" s="9"/>
      <c r="X80" s="9"/>
      <c r="Y80" s="9"/>
      <c r="Z80" s="9"/>
      <c r="BI80" s="1"/>
    </row>
    <row r="81" spans="22:61">
      <c r="V81" s="9"/>
      <c r="W81" s="9"/>
      <c r="X81" s="9"/>
      <c r="Y81" s="9"/>
      <c r="Z81" s="9"/>
      <c r="BI81" s="1"/>
    </row>
    <row r="82" spans="22:61">
      <c r="V82" s="9"/>
      <c r="W82" s="9"/>
      <c r="X82" s="9"/>
      <c r="Y82" s="9"/>
      <c r="Z82" s="9"/>
      <c r="BI82" s="1"/>
    </row>
    <row r="83" spans="22:61">
      <c r="V83" s="9"/>
      <c r="W83" s="9"/>
      <c r="X83" s="9"/>
      <c r="Y83" s="9"/>
      <c r="Z83" s="9"/>
      <c r="BI83" s="1"/>
    </row>
    <row r="84" spans="22:61">
      <c r="V84" s="9"/>
      <c r="W84" s="9"/>
      <c r="X84" s="9"/>
      <c r="Y84" s="9"/>
      <c r="Z84" s="9"/>
      <c r="BI84" s="1"/>
    </row>
    <row r="85" spans="22:61">
      <c r="V85" s="9"/>
      <c r="W85" s="9"/>
      <c r="X85" s="9"/>
      <c r="Y85" s="9"/>
      <c r="Z85" s="9"/>
      <c r="BI85" s="1"/>
    </row>
    <row r="86" spans="22:61">
      <c r="V86" s="9"/>
      <c r="W86" s="9"/>
      <c r="X86" s="9"/>
      <c r="Y86" s="9"/>
      <c r="Z86" s="9"/>
      <c r="BI86" s="1"/>
    </row>
    <row r="87" spans="22:61">
      <c r="V87" s="9"/>
      <c r="W87" s="9"/>
      <c r="X87" s="9"/>
      <c r="Y87" s="9"/>
      <c r="Z87" s="9"/>
      <c r="BI87" s="1"/>
    </row>
    <row r="88" spans="22:61">
      <c r="V88" s="9"/>
      <c r="W88" s="9"/>
      <c r="X88" s="9"/>
      <c r="Y88" s="9"/>
      <c r="Z88" s="9"/>
      <c r="BI88" s="1"/>
    </row>
    <row r="89" spans="22:61">
      <c r="V89" s="9"/>
      <c r="W89" s="9"/>
      <c r="X89" s="9"/>
      <c r="Y89" s="9"/>
      <c r="Z89" s="9"/>
      <c r="BI89" s="1"/>
    </row>
    <row r="90" spans="22:61">
      <c r="V90" s="9"/>
      <c r="W90" s="9"/>
      <c r="X90" s="9"/>
      <c r="Y90" s="9"/>
      <c r="Z90" s="9"/>
      <c r="BI90" s="1"/>
    </row>
    <row r="91" spans="22:61">
      <c r="V91" s="9"/>
      <c r="W91" s="9"/>
      <c r="X91" s="9"/>
      <c r="Y91" s="9"/>
      <c r="Z91" s="9"/>
      <c r="BI91" s="1"/>
    </row>
    <row r="92" spans="22:61">
      <c r="V92" s="9"/>
      <c r="W92" s="9"/>
      <c r="X92" s="9"/>
      <c r="Y92" s="9"/>
      <c r="Z92" s="9"/>
      <c r="BI92" s="1"/>
    </row>
    <row r="93" spans="22:61">
      <c r="V93" s="9"/>
      <c r="W93" s="9"/>
      <c r="X93" s="9"/>
      <c r="Y93" s="9"/>
      <c r="Z93" s="9"/>
      <c r="BI93" s="1"/>
    </row>
    <row r="94" spans="22:61">
      <c r="V94" s="9"/>
      <c r="W94" s="9"/>
      <c r="X94" s="9"/>
      <c r="Y94" s="9"/>
      <c r="Z94" s="9"/>
      <c r="BI94" s="1"/>
    </row>
    <row r="95" spans="22:61">
      <c r="V95" s="9"/>
      <c r="W95" s="9"/>
      <c r="X95" s="9"/>
      <c r="Y95" s="9"/>
      <c r="Z95" s="9"/>
      <c r="BI95" s="1"/>
    </row>
    <row r="96" spans="22:61">
      <c r="V96" s="9"/>
      <c r="W96" s="9"/>
      <c r="X96" s="9"/>
      <c r="Y96" s="9"/>
      <c r="Z96" s="9"/>
      <c r="BI96" s="1"/>
    </row>
    <row r="97" spans="22:61">
      <c r="V97" s="9"/>
      <c r="W97" s="9"/>
      <c r="X97" s="9"/>
      <c r="Y97" s="9"/>
      <c r="Z97" s="9"/>
      <c r="BI97" s="1"/>
    </row>
    <row r="98" spans="22:61">
      <c r="V98" s="9"/>
      <c r="W98" s="9"/>
      <c r="X98" s="9"/>
      <c r="Y98" s="9"/>
      <c r="Z98" s="9"/>
      <c r="BI98" s="1"/>
    </row>
    <row r="99" spans="22:61">
      <c r="V99" s="9"/>
      <c r="W99" s="9"/>
      <c r="X99" s="9"/>
      <c r="Y99" s="9"/>
      <c r="Z99" s="9"/>
      <c r="BI99" s="1"/>
    </row>
    <row r="100" spans="22:61">
      <c r="V100" s="9"/>
      <c r="W100" s="9"/>
      <c r="X100" s="9"/>
      <c r="Y100" s="9"/>
      <c r="Z100" s="9"/>
      <c r="BI100" s="1"/>
    </row>
    <row r="101" spans="22:61">
      <c r="V101" s="9"/>
      <c r="W101" s="9"/>
      <c r="X101" s="9"/>
      <c r="Y101" s="9"/>
      <c r="Z101" s="9"/>
      <c r="BI101" s="1"/>
    </row>
    <row r="102" spans="22:61">
      <c r="V102" s="9"/>
      <c r="W102" s="9"/>
      <c r="X102" s="9"/>
      <c r="Y102" s="9"/>
      <c r="Z102" s="9"/>
      <c r="BI102" s="1"/>
    </row>
    <row r="103" spans="22:61">
      <c r="V103" s="9"/>
      <c r="W103" s="9"/>
      <c r="X103" s="9"/>
      <c r="Y103" s="9"/>
      <c r="Z103" s="9"/>
      <c r="BI103" s="1"/>
    </row>
    <row r="104" spans="22:61">
      <c r="V104" s="9"/>
      <c r="W104" s="9"/>
      <c r="X104" s="9"/>
      <c r="Y104" s="9"/>
      <c r="Z104" s="9"/>
      <c r="BI104" s="1"/>
    </row>
    <row r="105" spans="22:61">
      <c r="V105" s="9"/>
      <c r="W105" s="9"/>
      <c r="X105" s="9"/>
      <c r="Y105" s="9"/>
      <c r="Z105" s="9"/>
      <c r="BI105" s="1"/>
    </row>
    <row r="106" spans="22:61">
      <c r="V106" s="9"/>
      <c r="W106" s="9"/>
      <c r="X106" s="9"/>
      <c r="Y106" s="9"/>
      <c r="Z106" s="9"/>
      <c r="BI106" s="1"/>
    </row>
    <row r="107" spans="22:61">
      <c r="BI107" s="1"/>
    </row>
    <row r="108" spans="22:61">
      <c r="BI108" s="1"/>
    </row>
    <row r="109" spans="22:61">
      <c r="BI109" s="1"/>
    </row>
    <row r="110" spans="22:61">
      <c r="BI110" s="1"/>
    </row>
    <row r="111" spans="22:61">
      <c r="BI111" s="1"/>
    </row>
    <row r="112" spans="22:61">
      <c r="BI112" s="1"/>
    </row>
  </sheetData>
  <mergeCells count="13">
    <mergeCell ref="A2:A3"/>
    <mergeCell ref="B2:F2"/>
    <mergeCell ref="L2:P2"/>
    <mergeCell ref="G2:K2"/>
    <mergeCell ref="Q2:U2"/>
    <mergeCell ref="AU2:AY2"/>
    <mergeCell ref="AZ2:BD2"/>
    <mergeCell ref="BE2:BI2"/>
    <mergeCell ref="V2:Z2"/>
    <mergeCell ref="AA2:AE2"/>
    <mergeCell ref="AF2:AJ2"/>
    <mergeCell ref="AK2:AO2"/>
    <mergeCell ref="AP2:AT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92D050"/>
  </sheetPr>
  <dimension ref="A1:BE410"/>
  <sheetViews>
    <sheetView showGridLines="0" topLeftCell="M7" workbookViewId="0">
      <selection activeCell="Q33" sqref="Q33:U36"/>
    </sheetView>
  </sheetViews>
  <sheetFormatPr defaultColWidth="8.85546875" defaultRowHeight="15"/>
  <cols>
    <col min="1" max="1" width="23.42578125" style="12" bestFit="1" customWidth="1"/>
    <col min="2" max="5" width="13.85546875" style="11" bestFit="1" customWidth="1"/>
    <col min="6" max="6" width="13.85546875" style="9" bestFit="1" customWidth="1"/>
    <col min="7" max="10" width="12.7109375" style="9" customWidth="1"/>
    <col min="11" max="11" width="17.28515625" style="9" customWidth="1"/>
    <col min="12" max="12" width="19.42578125" bestFit="1" customWidth="1"/>
    <col min="13" max="13" width="14.140625" bestFit="1" customWidth="1"/>
    <col min="14" max="15" width="13.85546875" bestFit="1" customWidth="1"/>
    <col min="16" max="16" width="13.85546875" customWidth="1"/>
    <col min="17" max="18" width="14.85546875" bestFit="1" customWidth="1"/>
    <col min="19" max="19" width="16.42578125" bestFit="1" customWidth="1"/>
    <col min="20" max="20" width="13.85546875" bestFit="1" customWidth="1"/>
    <col min="21" max="57" width="8.85546875" style="1"/>
  </cols>
  <sheetData>
    <row r="1" spans="1:21">
      <c r="A1" s="196"/>
      <c r="B1" s="197"/>
      <c r="C1" s="197"/>
      <c r="D1" s="197"/>
      <c r="E1" s="197"/>
    </row>
    <row r="2" spans="1:21">
      <c r="A2" s="360" t="s">
        <v>266</v>
      </c>
      <c r="B2" s="450" t="s">
        <v>267</v>
      </c>
      <c r="C2" s="444"/>
      <c r="D2" s="444"/>
      <c r="E2" s="444"/>
      <c r="F2" s="445"/>
      <c r="G2" s="443" t="s">
        <v>268</v>
      </c>
      <c r="H2" s="444"/>
      <c r="I2" s="444"/>
      <c r="J2" s="444"/>
      <c r="K2" s="445"/>
      <c r="L2" s="450" t="s">
        <v>269</v>
      </c>
      <c r="M2" s="444"/>
      <c r="N2" s="444"/>
      <c r="O2" s="444"/>
      <c r="P2" s="445"/>
      <c r="Q2" s="450" t="s">
        <v>270</v>
      </c>
      <c r="R2" s="444"/>
      <c r="S2" s="444"/>
      <c r="T2" s="444"/>
      <c r="U2" s="445"/>
    </row>
    <row r="3" spans="1:21">
      <c r="A3" s="361"/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  <c r="G3" s="180">
        <f>ONSV_2019!$A$1</f>
        <v>2019</v>
      </c>
      <c r="H3" s="180">
        <f>ONSV_2020!$A$1</f>
        <v>2020</v>
      </c>
      <c r="I3" s="180">
        <f>ONSV_2021!$A$1</f>
        <v>2021</v>
      </c>
      <c r="J3" s="180">
        <f>ONSV_2022!$A$1</f>
        <v>2022</v>
      </c>
      <c r="K3" s="180">
        <f>ONSV_2023!$A$1</f>
        <v>2023</v>
      </c>
      <c r="L3" s="180">
        <f>ONSV_2019!$A$1</f>
        <v>2019</v>
      </c>
      <c r="M3" s="180">
        <f>ONSV_2020!$A$1</f>
        <v>2020</v>
      </c>
      <c r="N3" s="180">
        <f>ONSV_2021!$A$1</f>
        <v>2021</v>
      </c>
      <c r="O3" s="180">
        <f>ONSV_2022!$A$1</f>
        <v>2022</v>
      </c>
      <c r="P3" s="180">
        <f>ONSV_2023!$A$1</f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</row>
    <row r="4" spans="1:21">
      <c r="A4" s="192" t="s">
        <v>271</v>
      </c>
      <c r="B4" s="191">
        <f>COMB!G4</f>
        <v>22544050095</v>
      </c>
      <c r="C4" s="193">
        <f>COMB!H4</f>
        <v>19257932513</v>
      </c>
      <c r="D4" s="193">
        <f>COMB!I4</f>
        <v>16791704643</v>
      </c>
      <c r="E4" s="193">
        <f>COMB!J4</f>
        <v>15529068287</v>
      </c>
      <c r="F4" s="194">
        <f>COMB!K4</f>
        <v>0</v>
      </c>
      <c r="G4" s="199">
        <f t="shared" ref="G4:G36" si="0">B4/B$4</f>
        <v>1</v>
      </c>
      <c r="H4" s="200">
        <f t="shared" ref="H4:H36" si="1">C4/C$4</f>
        <v>1</v>
      </c>
      <c r="I4" s="200">
        <f t="shared" ref="I4:I36" si="2">D4/D$4</f>
        <v>1</v>
      </c>
      <c r="J4" s="200">
        <f t="shared" ref="J4:K36" si="3">E4/E$4</f>
        <v>1</v>
      </c>
      <c r="K4" s="201" t="e">
        <f t="shared" si="3"/>
        <v>#DIV/0!</v>
      </c>
      <c r="L4" s="191">
        <f>1000000*B40</f>
        <v>24175000000</v>
      </c>
      <c r="M4" s="191">
        <f t="shared" ref="M4:P4" si="4">1000000*C40</f>
        <v>21078000000</v>
      </c>
      <c r="N4" s="191">
        <f t="shared" si="4"/>
        <v>18782000000</v>
      </c>
      <c r="O4" s="191">
        <f t="shared" si="4"/>
        <v>0</v>
      </c>
      <c r="P4" s="191">
        <f t="shared" si="4"/>
        <v>0</v>
      </c>
      <c r="Q4" s="213">
        <f>1-$B$41/$B$40</f>
        <v>0.96231644260599791</v>
      </c>
      <c r="R4" s="213">
        <f>1-$C$41/$C$40</f>
        <v>0.94183508871809474</v>
      </c>
      <c r="S4" s="213">
        <f>1-$D$41/$D$40</f>
        <v>0.93483122138217445</v>
      </c>
      <c r="T4" s="213" t="e">
        <f>1-$E$41/$E$40</f>
        <v>#DIV/0!</v>
      </c>
      <c r="U4" s="213" t="e">
        <f>1-$F$41/$F$40</f>
        <v>#DIV/0!</v>
      </c>
    </row>
    <row r="5" spans="1:21">
      <c r="A5" s="192"/>
      <c r="B5" s="191"/>
      <c r="C5" s="193"/>
      <c r="D5" s="193"/>
      <c r="E5" s="193"/>
      <c r="F5" s="194"/>
      <c r="G5" s="199"/>
      <c r="H5" s="200"/>
      <c r="I5" s="200"/>
      <c r="J5" s="200"/>
      <c r="K5" s="201"/>
      <c r="L5" s="191"/>
      <c r="M5" s="193"/>
      <c r="N5" s="193"/>
      <c r="O5" s="193"/>
      <c r="P5" s="194"/>
      <c r="Q5" s="191"/>
      <c r="R5" s="193"/>
      <c r="S5" s="193"/>
      <c r="T5" s="193"/>
      <c r="U5" s="194"/>
    </row>
    <row r="6" spans="1:21">
      <c r="A6" s="185" t="s">
        <v>272</v>
      </c>
      <c r="B6" s="184">
        <f>COMB!G6</f>
        <v>7903016</v>
      </c>
      <c r="C6" s="178">
        <f>COMB!H6</f>
        <v>6541786</v>
      </c>
      <c r="D6" s="178">
        <f>COMB!I6</f>
        <v>6970538</v>
      </c>
      <c r="E6" s="178">
        <f>COMB!J6</f>
        <v>6101555</v>
      </c>
      <c r="F6" s="182">
        <f>COMB!K6</f>
        <v>0</v>
      </c>
      <c r="G6" s="202">
        <f>B6/B$4</f>
        <v>3.5055883777302261E-4</v>
      </c>
      <c r="H6" s="203">
        <f t="shared" si="1"/>
        <v>3.3969305872185346E-4</v>
      </c>
      <c r="I6" s="203">
        <f t="shared" si="2"/>
        <v>4.1511794949929787E-4</v>
      </c>
      <c r="J6" s="203">
        <f t="shared" si="3"/>
        <v>3.9291185325702083E-4</v>
      </c>
      <c r="K6" s="204" t="e">
        <f t="shared" si="3"/>
        <v>#DIV/0!</v>
      </c>
      <c r="L6" s="209">
        <f>L$4*G6/B6</f>
        <v>1.0723450266534729</v>
      </c>
      <c r="M6" s="210">
        <f>M$4*H6/C6</f>
        <v>1.0945100148092932</v>
      </c>
      <c r="N6" s="211">
        <f>N$4*I6/D6</f>
        <v>1.1185284876857156</v>
      </c>
      <c r="O6" s="211">
        <f>O$4*J6/E6</f>
        <v>0</v>
      </c>
      <c r="P6" s="212" t="e">
        <f>P$4*K6/F6</f>
        <v>#DIV/0!</v>
      </c>
      <c r="Q6" s="216">
        <f>1-$B$41/$B$40</f>
        <v>0.96231644260599791</v>
      </c>
      <c r="R6" s="216">
        <f>1-$C$41/$C$40</f>
        <v>0.94183508871809474</v>
      </c>
      <c r="S6" s="216">
        <f>1-$D$41/$D$40</f>
        <v>0.93483122138217445</v>
      </c>
      <c r="T6" s="216" t="e">
        <f>1-$E$41/$E$40</f>
        <v>#DIV/0!</v>
      </c>
      <c r="U6" s="216" t="e">
        <f>1-$F$41/$F$40</f>
        <v>#DIV/0!</v>
      </c>
    </row>
    <row r="7" spans="1:21">
      <c r="A7" s="185" t="s">
        <v>273</v>
      </c>
      <c r="B7" s="184">
        <f>COMB!G7</f>
        <v>862147</v>
      </c>
      <c r="C7" s="178">
        <f>COMB!H7</f>
        <v>382675</v>
      </c>
      <c r="D7" s="178">
        <f>COMB!I7</f>
        <v>322831</v>
      </c>
      <c r="E7" s="178">
        <f>COMB!J7</f>
        <v>13272080</v>
      </c>
      <c r="F7" s="182">
        <f>COMB!K7</f>
        <v>0</v>
      </c>
      <c r="G7" s="202">
        <f t="shared" si="0"/>
        <v>3.8242773430991172E-5</v>
      </c>
      <c r="H7" s="203">
        <f t="shared" si="1"/>
        <v>1.9871032352080192E-5</v>
      </c>
      <c r="I7" s="203">
        <f t="shared" si="2"/>
        <v>1.9225624012781775E-5</v>
      </c>
      <c r="J7" s="203">
        <f t="shared" si="3"/>
        <v>8.5466041843029218E-4</v>
      </c>
      <c r="K7" s="204" t="e">
        <f t="shared" si="3"/>
        <v>#DIV/0!</v>
      </c>
      <c r="L7" s="209">
        <f t="shared" ref="L7:L36" si="5">L$4*G7/B7</f>
        <v>1.0723450266534729</v>
      </c>
      <c r="M7" s="210">
        <f t="shared" ref="M7:M36" si="6">M$4*H7/C7</f>
        <v>1.0945100148092932</v>
      </c>
      <c r="N7" s="211">
        <f>N$4*I7/D7</f>
        <v>1.1185284876857158</v>
      </c>
      <c r="O7" s="211">
        <f t="shared" ref="O7:O36" si="7">O$4*J7/E7</f>
        <v>0</v>
      </c>
      <c r="P7" s="212" t="e">
        <f t="shared" ref="P7:P36" si="8">P$4*K7/F7</f>
        <v>#DIV/0!</v>
      </c>
      <c r="Q7" s="216">
        <f t="shared" ref="Q7:Q12" si="9">1-$B$41/$B$40</f>
        <v>0.96231644260599791</v>
      </c>
      <c r="R7" s="216">
        <f t="shared" ref="R7:R12" si="10">1-$C$41/$C$40</f>
        <v>0.94183508871809474</v>
      </c>
      <c r="S7" s="216">
        <f t="shared" ref="S7:S12" si="11">1-$D$41/$D$40</f>
        <v>0.93483122138217445</v>
      </c>
      <c r="T7" s="216" t="e">
        <f t="shared" ref="T7:T12" si="12">1-$E$41/$E$40</f>
        <v>#DIV/0!</v>
      </c>
      <c r="U7" s="216" t="e">
        <f t="shared" ref="U7:U12" si="13">1-$F$41/$F$40</f>
        <v>#DIV/0!</v>
      </c>
    </row>
    <row r="8" spans="1:21">
      <c r="A8" s="185" t="s">
        <v>274</v>
      </c>
      <c r="B8" s="184">
        <f>COMB!G8</f>
        <v>102044670</v>
      </c>
      <c r="C8" s="178">
        <f>COMB!H8</f>
        <v>112895728</v>
      </c>
      <c r="D8" s="178">
        <f>COMB!I8</f>
        <v>130812706</v>
      </c>
      <c r="E8" s="178">
        <f>COMB!J8</f>
        <v>123819643</v>
      </c>
      <c r="F8" s="182">
        <f>COMB!K8</f>
        <v>0</v>
      </c>
      <c r="G8" s="202">
        <f t="shared" si="0"/>
        <v>4.5264568509201589E-3</v>
      </c>
      <c r="H8" s="203">
        <f t="shared" si="1"/>
        <v>5.8622974155605814E-3</v>
      </c>
      <c r="I8" s="203">
        <f t="shared" si="2"/>
        <v>7.790317229914607E-3</v>
      </c>
      <c r="J8" s="203">
        <f t="shared" si="3"/>
        <v>7.9734109420881577E-3</v>
      </c>
      <c r="K8" s="204" t="e">
        <f t="shared" si="3"/>
        <v>#DIV/0!</v>
      </c>
      <c r="L8" s="209">
        <f t="shared" si="5"/>
        <v>1.0723450266534729</v>
      </c>
      <c r="M8" s="210">
        <f t="shared" si="6"/>
        <v>1.0945100148092932</v>
      </c>
      <c r="N8" s="211">
        <f t="shared" ref="N8:N36" si="14">N$4*I8/D8</f>
        <v>1.1185284876857158</v>
      </c>
      <c r="O8" s="211">
        <f t="shared" si="7"/>
        <v>0</v>
      </c>
      <c r="P8" s="212" t="e">
        <f t="shared" si="8"/>
        <v>#DIV/0!</v>
      </c>
      <c r="Q8" s="216">
        <f t="shared" si="9"/>
        <v>0.96231644260599791</v>
      </c>
      <c r="R8" s="216">
        <f t="shared" si="10"/>
        <v>0.94183508871809474</v>
      </c>
      <c r="S8" s="216">
        <f t="shared" si="11"/>
        <v>0.93483122138217445</v>
      </c>
      <c r="T8" s="216" t="e">
        <f t="shared" si="12"/>
        <v>#DIV/0!</v>
      </c>
      <c r="U8" s="216" t="e">
        <f t="shared" si="13"/>
        <v>#DIV/0!</v>
      </c>
    </row>
    <row r="9" spans="1:21">
      <c r="A9" s="185" t="s">
        <v>275</v>
      </c>
      <c r="B9" s="184">
        <f>COMB!G9</f>
        <v>58377718</v>
      </c>
      <c r="C9" s="178">
        <f>COMB!H9</f>
        <v>44085353</v>
      </c>
      <c r="D9" s="178">
        <f>COMB!I9</f>
        <v>45220352</v>
      </c>
      <c r="E9" s="178">
        <f>COMB!J9</f>
        <v>45538838</v>
      </c>
      <c r="F9" s="182">
        <f>COMB!K9</f>
        <v>0</v>
      </c>
      <c r="G9" s="202">
        <f t="shared" si="0"/>
        <v>2.589495576615467E-3</v>
      </c>
      <c r="H9" s="203">
        <f t="shared" si="1"/>
        <v>2.2892048754579617E-3</v>
      </c>
      <c r="I9" s="203">
        <f t="shared" si="2"/>
        <v>2.6930173535925743E-3</v>
      </c>
      <c r="J9" s="203">
        <f t="shared" si="3"/>
        <v>2.9324900347126666E-3</v>
      </c>
      <c r="K9" s="204" t="e">
        <f t="shared" si="3"/>
        <v>#DIV/0!</v>
      </c>
      <c r="L9" s="209">
        <f t="shared" si="5"/>
        <v>1.0723450266534726</v>
      </c>
      <c r="M9" s="210">
        <f>M$4*H9/C9</f>
        <v>1.0945100148092932</v>
      </c>
      <c r="N9" s="211">
        <f>N$4*I9/D9</f>
        <v>1.1185284876857158</v>
      </c>
      <c r="O9" s="211">
        <f t="shared" si="7"/>
        <v>0</v>
      </c>
      <c r="P9" s="212" t="e">
        <f t="shared" si="8"/>
        <v>#DIV/0!</v>
      </c>
      <c r="Q9" s="216">
        <f t="shared" si="9"/>
        <v>0.96231644260599791</v>
      </c>
      <c r="R9" s="216">
        <f t="shared" si="10"/>
        <v>0.94183508871809474</v>
      </c>
      <c r="S9" s="216">
        <f t="shared" si="11"/>
        <v>0.93483122138217445</v>
      </c>
      <c r="T9" s="216" t="e">
        <f t="shared" si="12"/>
        <v>#DIV/0!</v>
      </c>
      <c r="U9" s="216" t="e">
        <f t="shared" si="13"/>
        <v>#DIV/0!</v>
      </c>
    </row>
    <row r="10" spans="1:21">
      <c r="A10" s="185" t="s">
        <v>276</v>
      </c>
      <c r="B10" s="184">
        <f>COMB!G10</f>
        <v>15469206</v>
      </c>
      <c r="C10" s="178">
        <f>COMB!H10</f>
        <v>12244926</v>
      </c>
      <c r="D10" s="178">
        <f>COMB!I10</f>
        <v>12567017</v>
      </c>
      <c r="E10" s="178">
        <f>COMB!J10</f>
        <v>8114317</v>
      </c>
      <c r="F10" s="182">
        <f>COMB!K10</f>
        <v>0</v>
      </c>
      <c r="G10" s="202">
        <f t="shared" si="0"/>
        <v>6.8617688191843068E-4</v>
      </c>
      <c r="H10" s="203">
        <f t="shared" si="1"/>
        <v>6.3583803670171264E-4</v>
      </c>
      <c r="I10" s="203">
        <f t="shared" si="2"/>
        <v>7.4840626768878072E-4</v>
      </c>
      <c r="J10" s="203">
        <f t="shared" si="3"/>
        <v>5.2252439425440724E-4</v>
      </c>
      <c r="K10" s="204" t="e">
        <f t="shared" si="3"/>
        <v>#DIV/0!</v>
      </c>
      <c r="L10" s="209">
        <f t="shared" si="5"/>
        <v>1.0723450266534729</v>
      </c>
      <c r="M10" s="210">
        <f t="shared" si="6"/>
        <v>1.0945100148092932</v>
      </c>
      <c r="N10" s="211">
        <f t="shared" si="14"/>
        <v>1.1185284876857158</v>
      </c>
      <c r="O10" s="211">
        <f t="shared" si="7"/>
        <v>0</v>
      </c>
      <c r="P10" s="212" t="e">
        <f t="shared" si="8"/>
        <v>#DIV/0!</v>
      </c>
      <c r="Q10" s="216">
        <f t="shared" si="9"/>
        <v>0.96231644260599791</v>
      </c>
      <c r="R10" s="216">
        <f t="shared" si="10"/>
        <v>0.94183508871809474</v>
      </c>
      <c r="S10" s="216">
        <f t="shared" si="11"/>
        <v>0.93483122138217445</v>
      </c>
      <c r="T10" s="216" t="e">
        <f t="shared" si="12"/>
        <v>#DIV/0!</v>
      </c>
      <c r="U10" s="216" t="e">
        <f t="shared" si="13"/>
        <v>#DIV/0!</v>
      </c>
    </row>
    <row r="11" spans="1:21">
      <c r="A11" s="185" t="s">
        <v>277</v>
      </c>
      <c r="B11" s="184">
        <f>COMB!G11</f>
        <v>1663200</v>
      </c>
      <c r="C11" s="178">
        <f>COMB!H11</f>
        <v>1555800</v>
      </c>
      <c r="D11" s="178">
        <f>COMB!I11</f>
        <v>2564148</v>
      </c>
      <c r="E11" s="178">
        <f>COMB!J11</f>
        <v>2350362</v>
      </c>
      <c r="F11" s="182">
        <f>COMB!K11</f>
        <v>0</v>
      </c>
      <c r="G11" s="202">
        <f t="shared" si="0"/>
        <v>7.3775563529681731E-5</v>
      </c>
      <c r="H11" s="203">
        <f t="shared" si="1"/>
        <v>8.0787488425861019E-5</v>
      </c>
      <c r="I11" s="203">
        <f t="shared" si="2"/>
        <v>1.5270325762125185E-4</v>
      </c>
      <c r="J11" s="203">
        <f t="shared" si="3"/>
        <v>1.5135241577677789E-4</v>
      </c>
      <c r="K11" s="204" t="e">
        <f t="shared" si="3"/>
        <v>#DIV/0!</v>
      </c>
      <c r="L11" s="209">
        <f t="shared" si="5"/>
        <v>1.0723450266534726</v>
      </c>
      <c r="M11" s="210">
        <f t="shared" si="6"/>
        <v>1.0945100148092934</v>
      </c>
      <c r="N11" s="211">
        <f t="shared" si="14"/>
        <v>1.1185284876857156</v>
      </c>
      <c r="O11" s="211">
        <f t="shared" si="7"/>
        <v>0</v>
      </c>
      <c r="P11" s="212" t="e">
        <f t="shared" si="8"/>
        <v>#DIV/0!</v>
      </c>
      <c r="Q11" s="216">
        <f t="shared" si="9"/>
        <v>0.96231644260599791</v>
      </c>
      <c r="R11" s="216">
        <f t="shared" si="10"/>
        <v>0.94183508871809474</v>
      </c>
      <c r="S11" s="216">
        <f t="shared" si="11"/>
        <v>0.93483122138217445</v>
      </c>
      <c r="T11" s="216" t="e">
        <f t="shared" si="12"/>
        <v>#DIV/0!</v>
      </c>
      <c r="U11" s="216" t="e">
        <f t="shared" si="13"/>
        <v>#DIV/0!</v>
      </c>
    </row>
    <row r="12" spans="1:21">
      <c r="A12" s="185" t="s">
        <v>278</v>
      </c>
      <c r="B12" s="184">
        <f>COMB!G12</f>
        <v>33215397</v>
      </c>
      <c r="C12" s="178">
        <f>COMB!H12</f>
        <v>38226921</v>
      </c>
      <c r="D12" s="178">
        <f>COMB!I12</f>
        <v>31372708</v>
      </c>
      <c r="E12" s="178">
        <f>COMB!J12</f>
        <v>26815301</v>
      </c>
      <c r="F12" s="182">
        <f>COMB!K12</f>
        <v>0</v>
      </c>
      <c r="G12" s="202">
        <f t="shared" si="0"/>
        <v>1.4733553580670395E-3</v>
      </c>
      <c r="H12" s="203">
        <f t="shared" si="1"/>
        <v>1.9849961035118932E-3</v>
      </c>
      <c r="I12" s="203">
        <f t="shared" si="2"/>
        <v>1.8683456305955465E-3</v>
      </c>
      <c r="J12" s="203">
        <f t="shared" si="3"/>
        <v>1.7267810601649652E-3</v>
      </c>
      <c r="K12" s="204" t="e">
        <f t="shared" si="3"/>
        <v>#DIV/0!</v>
      </c>
      <c r="L12" s="209">
        <f t="shared" si="5"/>
        <v>1.0723450266534729</v>
      </c>
      <c r="M12" s="210">
        <f t="shared" si="6"/>
        <v>1.0945100148092934</v>
      </c>
      <c r="N12" s="211">
        <f t="shared" si="14"/>
        <v>1.1185284876857156</v>
      </c>
      <c r="O12" s="211">
        <f t="shared" si="7"/>
        <v>0</v>
      </c>
      <c r="P12" s="212" t="e">
        <f t="shared" si="8"/>
        <v>#DIV/0!</v>
      </c>
      <c r="Q12" s="216">
        <f t="shared" si="9"/>
        <v>0.96231644260599791</v>
      </c>
      <c r="R12" s="216">
        <f t="shared" si="10"/>
        <v>0.94183508871809474</v>
      </c>
      <c r="S12" s="216">
        <f t="shared" si="11"/>
        <v>0.93483122138217445</v>
      </c>
      <c r="T12" s="216" t="e">
        <f t="shared" si="12"/>
        <v>#DIV/0!</v>
      </c>
      <c r="U12" s="216" t="e">
        <f t="shared" si="13"/>
        <v>#DIV/0!</v>
      </c>
    </row>
    <row r="13" spans="1:21">
      <c r="A13" s="192"/>
      <c r="B13" s="191"/>
      <c r="C13" s="193"/>
      <c r="D13" s="193"/>
      <c r="E13" s="193"/>
      <c r="F13" s="194"/>
      <c r="G13" s="205"/>
      <c r="H13" s="206"/>
      <c r="I13" s="206"/>
      <c r="J13" s="206"/>
      <c r="K13" s="207"/>
      <c r="L13" s="213"/>
      <c r="M13" s="214"/>
      <c r="N13" s="214"/>
      <c r="O13" s="214"/>
      <c r="P13" s="215"/>
      <c r="Q13" s="213"/>
      <c r="R13" s="214"/>
      <c r="S13" s="214"/>
      <c r="T13" s="214"/>
      <c r="U13" s="215"/>
    </row>
    <row r="14" spans="1:21">
      <c r="A14" s="185" t="s">
        <v>279</v>
      </c>
      <c r="B14" s="184">
        <f>COMB!G14</f>
        <v>73609023</v>
      </c>
      <c r="C14" s="178">
        <f>COMB!H14</f>
        <v>64922409</v>
      </c>
      <c r="D14" s="178">
        <f>COMB!I14</f>
        <v>71585953</v>
      </c>
      <c r="E14" s="178">
        <f>COMB!J14</f>
        <v>79609019</v>
      </c>
      <c r="F14" s="182">
        <f>COMB!K14</f>
        <v>0</v>
      </c>
      <c r="G14" s="202">
        <f t="shared" si="0"/>
        <v>3.2651197406771909E-3</v>
      </c>
      <c r="H14" s="203">
        <f t="shared" si="1"/>
        <v>3.3712034745253341E-3</v>
      </c>
      <c r="I14" s="203">
        <f t="shared" si="2"/>
        <v>4.2631736635411945E-3</v>
      </c>
      <c r="J14" s="203">
        <f t="shared" si="3"/>
        <v>5.1264517309543853E-3</v>
      </c>
      <c r="K14" s="204" t="e">
        <f t="shared" si="3"/>
        <v>#DIV/0!</v>
      </c>
      <c r="L14" s="209">
        <f t="shared" si="5"/>
        <v>1.0723450266534729</v>
      </c>
      <c r="M14" s="210">
        <f t="shared" si="6"/>
        <v>1.0945100148092932</v>
      </c>
      <c r="N14" s="211">
        <f t="shared" si="14"/>
        <v>1.1185284876857156</v>
      </c>
      <c r="O14" s="211">
        <f t="shared" si="7"/>
        <v>0</v>
      </c>
      <c r="P14" s="212" t="e">
        <f t="shared" si="8"/>
        <v>#DIV/0!</v>
      </c>
      <c r="Q14" s="216">
        <f t="shared" ref="Q14:Q22" si="15">1-$B$41/$B$40</f>
        <v>0.96231644260599791</v>
      </c>
      <c r="R14" s="216">
        <f t="shared" ref="R14:R22" si="16">1-$C$41/$C$40</f>
        <v>0.94183508871809474</v>
      </c>
      <c r="S14" s="216">
        <f t="shared" ref="S14:S22" si="17">1-$D$41/$D$40</f>
        <v>0.93483122138217445</v>
      </c>
      <c r="T14" s="216" t="e">
        <f t="shared" ref="T14:T22" si="18">1-$E$41/$E$40</f>
        <v>#DIV/0!</v>
      </c>
      <c r="U14" s="216" t="e">
        <f t="shared" ref="U14:U22" si="19">1-$F$41/$F$40</f>
        <v>#DIV/0!</v>
      </c>
    </row>
    <row r="15" spans="1:21">
      <c r="A15" s="185" t="s">
        <v>280</v>
      </c>
      <c r="B15" s="184">
        <f>COMB!G15</f>
        <v>594999596</v>
      </c>
      <c r="C15" s="178">
        <f>COMB!H15</f>
        <v>494275908</v>
      </c>
      <c r="D15" s="178">
        <f>COMB!I15</f>
        <v>469144871</v>
      </c>
      <c r="E15" s="178">
        <f>COMB!J15</f>
        <v>467153219</v>
      </c>
      <c r="F15" s="182">
        <f>COMB!K15</f>
        <v>0</v>
      </c>
      <c r="G15" s="202">
        <f t="shared" si="0"/>
        <v>2.6392755227773547E-2</v>
      </c>
      <c r="H15" s="203">
        <f t="shared" si="1"/>
        <v>2.5666094097398087E-2</v>
      </c>
      <c r="I15" s="203">
        <f t="shared" si="2"/>
        <v>2.793908545762646E-2</v>
      </c>
      <c r="J15" s="203">
        <f t="shared" si="3"/>
        <v>3.0082501433203981E-2</v>
      </c>
      <c r="K15" s="204" t="e">
        <f t="shared" si="3"/>
        <v>#DIV/0!</v>
      </c>
      <c r="L15" s="209">
        <f t="shared" si="5"/>
        <v>1.0723450266534726</v>
      </c>
      <c r="M15" s="210">
        <f t="shared" si="6"/>
        <v>1.0945100148092932</v>
      </c>
      <c r="N15" s="211">
        <f t="shared" si="14"/>
        <v>1.1185284876857158</v>
      </c>
      <c r="O15" s="211">
        <f t="shared" si="7"/>
        <v>0</v>
      </c>
      <c r="P15" s="212" t="e">
        <f t="shared" si="8"/>
        <v>#DIV/0!</v>
      </c>
      <c r="Q15" s="216">
        <f t="shared" si="15"/>
        <v>0.96231644260599791</v>
      </c>
      <c r="R15" s="216">
        <f t="shared" si="16"/>
        <v>0.94183508871809474</v>
      </c>
      <c r="S15" s="216">
        <f t="shared" si="17"/>
        <v>0.93483122138217445</v>
      </c>
      <c r="T15" s="216" t="e">
        <f t="shared" si="18"/>
        <v>#DIV/0!</v>
      </c>
      <c r="U15" s="216" t="e">
        <f t="shared" si="19"/>
        <v>#DIV/0!</v>
      </c>
    </row>
    <row r="16" spans="1:21">
      <c r="A16" s="185" t="s">
        <v>281</v>
      </c>
      <c r="B16" s="184">
        <f>COMB!G16</f>
        <v>166507502</v>
      </c>
      <c r="C16" s="178">
        <f>COMB!H16</f>
        <v>144948239</v>
      </c>
      <c r="D16" s="178">
        <f>COMB!I16</f>
        <v>137584461</v>
      </c>
      <c r="E16" s="178">
        <f>COMB!J16</f>
        <v>117807512</v>
      </c>
      <c r="F16" s="182">
        <f>COMB!K16</f>
        <v>0</v>
      </c>
      <c r="G16" s="202">
        <f t="shared" si="0"/>
        <v>7.3858734920452191E-3</v>
      </c>
      <c r="H16" s="203">
        <f t="shared" si="1"/>
        <v>7.5266770668218509E-3</v>
      </c>
      <c r="I16" s="203">
        <f t="shared" si="2"/>
        <v>8.1935970126389267E-3</v>
      </c>
      <c r="J16" s="203">
        <f t="shared" si="3"/>
        <v>7.5862575798331285E-3</v>
      </c>
      <c r="K16" s="204" t="e">
        <f>F16/F$4</f>
        <v>#DIV/0!</v>
      </c>
      <c r="L16" s="209">
        <f t="shared" si="5"/>
        <v>1.0723450266534726</v>
      </c>
      <c r="M16" s="210">
        <f t="shared" si="6"/>
        <v>1.0945100148092932</v>
      </c>
      <c r="N16" s="211">
        <f t="shared" si="14"/>
        <v>1.1185284876857156</v>
      </c>
      <c r="O16" s="211">
        <f t="shared" si="7"/>
        <v>0</v>
      </c>
      <c r="P16" s="212" t="e">
        <f t="shared" si="8"/>
        <v>#DIV/0!</v>
      </c>
      <c r="Q16" s="216">
        <f t="shared" si="15"/>
        <v>0.96231644260599791</v>
      </c>
      <c r="R16" s="216">
        <f t="shared" si="16"/>
        <v>0.94183508871809474</v>
      </c>
      <c r="S16" s="216">
        <f t="shared" si="17"/>
        <v>0.93483122138217445</v>
      </c>
      <c r="T16" s="216" t="e">
        <f t="shared" si="18"/>
        <v>#DIV/0!</v>
      </c>
      <c r="U16" s="216" t="e">
        <f t="shared" si="19"/>
        <v>#DIV/0!</v>
      </c>
    </row>
    <row r="17" spans="1:21">
      <c r="A17" s="185" t="s">
        <v>282</v>
      </c>
      <c r="B17" s="184">
        <f>COMB!G17</f>
        <v>47002090</v>
      </c>
      <c r="C17" s="178">
        <f>COMB!H17</f>
        <v>39181080</v>
      </c>
      <c r="D17" s="178">
        <f>COMB!I17</f>
        <v>54917887</v>
      </c>
      <c r="E17" s="178">
        <f>COMB!J17</f>
        <v>70614735</v>
      </c>
      <c r="F17" s="182">
        <f>COMB!K17</f>
        <v>0</v>
      </c>
      <c r="G17" s="202">
        <f t="shared" si="0"/>
        <v>2.0848999980897175E-3</v>
      </c>
      <c r="H17" s="203">
        <f t="shared" si="1"/>
        <v>2.034542387847239E-3</v>
      </c>
      <c r="I17" s="203">
        <f t="shared" si="2"/>
        <v>3.2705367422534888E-3</v>
      </c>
      <c r="J17" s="203">
        <f t="shared" si="3"/>
        <v>4.5472615417059114E-3</v>
      </c>
      <c r="K17" s="204" t="e">
        <f t="shared" si="3"/>
        <v>#DIV/0!</v>
      </c>
      <c r="L17" s="209">
        <f t="shared" si="5"/>
        <v>1.0723450266534726</v>
      </c>
      <c r="M17" s="210">
        <f t="shared" si="6"/>
        <v>1.0945100148092932</v>
      </c>
      <c r="N17" s="211">
        <f t="shared" si="14"/>
        <v>1.1185284876857156</v>
      </c>
      <c r="O17" s="211">
        <f t="shared" si="7"/>
        <v>0</v>
      </c>
      <c r="P17" s="212" t="e">
        <f t="shared" si="8"/>
        <v>#DIV/0!</v>
      </c>
      <c r="Q17" s="216">
        <f t="shared" si="15"/>
        <v>0.96231644260599791</v>
      </c>
      <c r="R17" s="216">
        <f t="shared" si="16"/>
        <v>0.94183508871809474</v>
      </c>
      <c r="S17" s="216">
        <f t="shared" si="17"/>
        <v>0.93483122138217445</v>
      </c>
      <c r="T17" s="216" t="e">
        <f t="shared" si="18"/>
        <v>#DIV/0!</v>
      </c>
      <c r="U17" s="216" t="e">
        <f t="shared" si="19"/>
        <v>#DIV/0!</v>
      </c>
    </row>
    <row r="18" spans="1:21">
      <c r="A18" s="185" t="s">
        <v>283</v>
      </c>
      <c r="B18" s="184">
        <f>COMB!G18</f>
        <v>176961581</v>
      </c>
      <c r="C18" s="178">
        <f>COMB!H18</f>
        <v>146229600</v>
      </c>
      <c r="D18" s="178">
        <f>COMB!I18</f>
        <v>137377541</v>
      </c>
      <c r="E18" s="178">
        <f>COMB!J18</f>
        <v>124006860</v>
      </c>
      <c r="F18" s="183">
        <f>COMB!K18</f>
        <v>0</v>
      </c>
      <c r="G18" s="208">
        <f t="shared" si="0"/>
        <v>7.8495913668701414E-3</v>
      </c>
      <c r="H18" s="203">
        <f t="shared" si="1"/>
        <v>7.5932138562272052E-3</v>
      </c>
      <c r="I18" s="203">
        <f t="shared" si="2"/>
        <v>8.1812742613519545E-3</v>
      </c>
      <c r="J18" s="203">
        <f t="shared" si="3"/>
        <v>7.9854668488908032E-3</v>
      </c>
      <c r="K18" s="204" t="e">
        <f t="shared" si="3"/>
        <v>#DIV/0!</v>
      </c>
      <c r="L18" s="209">
        <f t="shared" si="5"/>
        <v>1.0723450266534729</v>
      </c>
      <c r="M18" s="210">
        <f t="shared" si="6"/>
        <v>1.0945100148092932</v>
      </c>
      <c r="N18" s="211">
        <f t="shared" si="14"/>
        <v>1.1185284876857158</v>
      </c>
      <c r="O18" s="211">
        <f t="shared" si="7"/>
        <v>0</v>
      </c>
      <c r="P18" s="212" t="e">
        <f t="shared" si="8"/>
        <v>#DIV/0!</v>
      </c>
      <c r="Q18" s="216">
        <f t="shared" si="15"/>
        <v>0.96231644260599791</v>
      </c>
      <c r="R18" s="216">
        <f t="shared" si="16"/>
        <v>0.94183508871809474</v>
      </c>
      <c r="S18" s="216">
        <f t="shared" si="17"/>
        <v>0.93483122138217445</v>
      </c>
      <c r="T18" s="216" t="e">
        <f t="shared" si="18"/>
        <v>#DIV/0!</v>
      </c>
      <c r="U18" s="216" t="e">
        <f t="shared" si="19"/>
        <v>#DIV/0!</v>
      </c>
    </row>
    <row r="19" spans="1:21">
      <c r="A19" s="185" t="s">
        <v>284</v>
      </c>
      <c r="B19" s="184">
        <f>COMB!G19</f>
        <v>347933943</v>
      </c>
      <c r="C19" s="178">
        <f>COMB!H19</f>
        <v>264071082</v>
      </c>
      <c r="D19" s="178">
        <f>COMB!I19</f>
        <v>250897195</v>
      </c>
      <c r="E19" s="178">
        <f>COMB!J19</f>
        <v>226752235</v>
      </c>
      <c r="F19" s="182">
        <f>COMB!K19</f>
        <v>0</v>
      </c>
      <c r="G19" s="202">
        <f t="shared" si="0"/>
        <v>1.543351534146775E-2</v>
      </c>
      <c r="H19" s="203">
        <f t="shared" si="1"/>
        <v>1.3712327728936621E-2</v>
      </c>
      <c r="I19" s="203">
        <f t="shared" si="2"/>
        <v>1.4941734644230546E-2</v>
      </c>
      <c r="J19" s="203">
        <f t="shared" si="3"/>
        <v>1.4601792638765283E-2</v>
      </c>
      <c r="K19" s="204" t="e">
        <f t="shared" si="3"/>
        <v>#DIV/0!</v>
      </c>
      <c r="L19" s="209">
        <f t="shared" si="5"/>
        <v>1.0723450266534726</v>
      </c>
      <c r="M19" s="210">
        <f t="shared" si="6"/>
        <v>1.0945100148092932</v>
      </c>
      <c r="N19" s="211">
        <f t="shared" si="14"/>
        <v>1.1185284876857158</v>
      </c>
      <c r="O19" s="211">
        <f t="shared" si="7"/>
        <v>0</v>
      </c>
      <c r="P19" s="212" t="e">
        <f t="shared" si="8"/>
        <v>#DIV/0!</v>
      </c>
      <c r="Q19" s="216">
        <f t="shared" si="15"/>
        <v>0.96231644260599791</v>
      </c>
      <c r="R19" s="216">
        <f t="shared" si="16"/>
        <v>0.94183508871809474</v>
      </c>
      <c r="S19" s="216">
        <f t="shared" si="17"/>
        <v>0.93483122138217445</v>
      </c>
      <c r="T19" s="216" t="e">
        <f t="shared" si="18"/>
        <v>#DIV/0!</v>
      </c>
      <c r="U19" s="216" t="e">
        <f t="shared" si="19"/>
        <v>#DIV/0!</v>
      </c>
    </row>
    <row r="20" spans="1:21">
      <c r="A20" s="185" t="s">
        <v>285</v>
      </c>
      <c r="B20" s="184">
        <f>COMB!G20</f>
        <v>91343814</v>
      </c>
      <c r="C20" s="178">
        <f>COMB!H20</f>
        <v>71251609</v>
      </c>
      <c r="D20" s="178">
        <f>COMB!I20</f>
        <v>84391579</v>
      </c>
      <c r="E20" s="178">
        <f>COMB!J20</f>
        <v>113546219</v>
      </c>
      <c r="F20" s="182">
        <f>COMB!K20</f>
        <v>0</v>
      </c>
      <c r="G20" s="202">
        <f t="shared" si="0"/>
        <v>4.0517925401637993E-3</v>
      </c>
      <c r="H20" s="203">
        <f t="shared" si="1"/>
        <v>3.6998576535618166E-3</v>
      </c>
      <c r="I20" s="203">
        <f t="shared" si="2"/>
        <v>5.0257898643530832E-3</v>
      </c>
      <c r="J20" s="203">
        <f t="shared" si="3"/>
        <v>7.3118500673381706E-3</v>
      </c>
      <c r="K20" s="204" t="e">
        <f t="shared" si="3"/>
        <v>#DIV/0!</v>
      </c>
      <c r="L20" s="209">
        <f t="shared" si="5"/>
        <v>1.0723450266534726</v>
      </c>
      <c r="M20" s="210">
        <f t="shared" si="6"/>
        <v>1.0945100148092932</v>
      </c>
      <c r="N20" s="211">
        <f t="shared" si="14"/>
        <v>1.1185284876857158</v>
      </c>
      <c r="O20" s="211">
        <f t="shared" si="7"/>
        <v>0</v>
      </c>
      <c r="P20" s="212" t="e">
        <f t="shared" si="8"/>
        <v>#DIV/0!</v>
      </c>
      <c r="Q20" s="216">
        <f t="shared" si="15"/>
        <v>0.96231644260599791</v>
      </c>
      <c r="R20" s="216">
        <f t="shared" si="16"/>
        <v>0.94183508871809474</v>
      </c>
      <c r="S20" s="216">
        <f t="shared" si="17"/>
        <v>0.93483122138217445</v>
      </c>
      <c r="T20" s="216" t="e">
        <f t="shared" si="18"/>
        <v>#DIV/0!</v>
      </c>
      <c r="U20" s="216" t="e">
        <f t="shared" si="19"/>
        <v>#DIV/0!</v>
      </c>
    </row>
    <row r="21" spans="1:21">
      <c r="A21" s="185" t="s">
        <v>286</v>
      </c>
      <c r="B21" s="184">
        <f>COMB!G21</f>
        <v>98042812</v>
      </c>
      <c r="C21" s="178">
        <f>COMB!H21</f>
        <v>76159998</v>
      </c>
      <c r="D21" s="178">
        <f>COMB!I21</f>
        <v>76949999</v>
      </c>
      <c r="E21" s="178">
        <f>COMB!J21</f>
        <v>63235967</v>
      </c>
      <c r="F21" s="182">
        <f>COMB!K21</f>
        <v>0</v>
      </c>
      <c r="G21" s="202">
        <f t="shared" si="0"/>
        <v>4.3489440267764808E-3</v>
      </c>
      <c r="H21" s="203">
        <f t="shared" si="1"/>
        <v>3.9547338712807543E-3</v>
      </c>
      <c r="I21" s="203">
        <f t="shared" si="2"/>
        <v>4.5826198492645792E-3</v>
      </c>
      <c r="J21" s="203">
        <f t="shared" si="3"/>
        <v>4.0721030928131952E-3</v>
      </c>
      <c r="K21" s="204" t="e">
        <f t="shared" si="3"/>
        <v>#DIV/0!</v>
      </c>
      <c r="L21" s="209">
        <f t="shared" si="5"/>
        <v>1.0723450266534729</v>
      </c>
      <c r="M21" s="210">
        <f t="shared" si="6"/>
        <v>1.0945100148092932</v>
      </c>
      <c r="N21" s="211">
        <f t="shared" si="14"/>
        <v>1.1185284876857156</v>
      </c>
      <c r="O21" s="211">
        <f t="shared" si="7"/>
        <v>0</v>
      </c>
      <c r="P21" s="212" t="e">
        <f t="shared" si="8"/>
        <v>#DIV/0!</v>
      </c>
      <c r="Q21" s="216">
        <f t="shared" si="15"/>
        <v>0.96231644260599791</v>
      </c>
      <c r="R21" s="216">
        <f t="shared" si="16"/>
        <v>0.94183508871809474</v>
      </c>
      <c r="S21" s="216">
        <f t="shared" si="17"/>
        <v>0.93483122138217445</v>
      </c>
      <c r="T21" s="216" t="e">
        <f t="shared" si="18"/>
        <v>#DIV/0!</v>
      </c>
      <c r="U21" s="216" t="e">
        <f t="shared" si="19"/>
        <v>#DIV/0!</v>
      </c>
    </row>
    <row r="22" spans="1:21">
      <c r="A22" s="185" t="s">
        <v>287</v>
      </c>
      <c r="B22" s="184">
        <f>COMB!G22</f>
        <v>54119380</v>
      </c>
      <c r="C22" s="178">
        <f>COMB!H22</f>
        <v>40584868</v>
      </c>
      <c r="D22" s="178">
        <f>COMB!I22</f>
        <v>36890184</v>
      </c>
      <c r="E22" s="178">
        <f>COMB!J22</f>
        <v>32982172</v>
      </c>
      <c r="F22" s="182">
        <f>COMB!K22</f>
        <v>0</v>
      </c>
      <c r="G22" s="202">
        <f t="shared" si="0"/>
        <v>2.4006059147288279E-3</v>
      </c>
      <c r="H22" s="203">
        <f t="shared" si="1"/>
        <v>2.1074364017322901E-3</v>
      </c>
      <c r="I22" s="203">
        <f t="shared" si="2"/>
        <v>2.1969290661254279E-3</v>
      </c>
      <c r="J22" s="203">
        <f t="shared" si="3"/>
        <v>2.1238989609963068E-3</v>
      </c>
      <c r="K22" s="204" t="e">
        <f t="shared" si="3"/>
        <v>#DIV/0!</v>
      </c>
      <c r="L22" s="209">
        <f t="shared" si="5"/>
        <v>1.0723450266534726</v>
      </c>
      <c r="M22" s="210">
        <f t="shared" si="6"/>
        <v>1.0945100148092932</v>
      </c>
      <c r="N22" s="211">
        <f t="shared" si="14"/>
        <v>1.1185284876857156</v>
      </c>
      <c r="O22" s="211">
        <f t="shared" si="7"/>
        <v>0</v>
      </c>
      <c r="P22" s="212" t="e">
        <f t="shared" si="8"/>
        <v>#DIV/0!</v>
      </c>
      <c r="Q22" s="216">
        <f t="shared" si="15"/>
        <v>0.96231644260599791</v>
      </c>
      <c r="R22" s="216">
        <f t="shared" si="16"/>
        <v>0.94183508871809474</v>
      </c>
      <c r="S22" s="216">
        <f t="shared" si="17"/>
        <v>0.93483122138217445</v>
      </c>
      <c r="T22" s="216" t="e">
        <f t="shared" si="18"/>
        <v>#DIV/0!</v>
      </c>
      <c r="U22" s="216" t="e">
        <f t="shared" si="19"/>
        <v>#DIV/0!</v>
      </c>
    </row>
    <row r="23" spans="1:21">
      <c r="A23" s="192"/>
      <c r="B23" s="191"/>
      <c r="C23" s="193"/>
      <c r="D23" s="193"/>
      <c r="E23" s="193"/>
      <c r="F23" s="194"/>
      <c r="G23" s="205"/>
      <c r="H23" s="206"/>
      <c r="I23" s="206"/>
      <c r="J23" s="206"/>
      <c r="K23" s="207"/>
      <c r="L23" s="213"/>
      <c r="M23" s="214"/>
      <c r="N23" s="214"/>
      <c r="O23" s="214"/>
      <c r="P23" s="215"/>
      <c r="Q23" s="213"/>
      <c r="R23" s="214"/>
      <c r="S23" s="214"/>
      <c r="T23" s="214"/>
      <c r="U23" s="215"/>
    </row>
    <row r="24" spans="1:21">
      <c r="A24" s="185" t="s">
        <v>288</v>
      </c>
      <c r="B24" s="184">
        <f>COMB!G24</f>
        <v>61911123</v>
      </c>
      <c r="C24" s="178">
        <f>COMB!H24</f>
        <v>41720242</v>
      </c>
      <c r="D24" s="178">
        <f>COMB!I24</f>
        <v>54762107</v>
      </c>
      <c r="E24" s="178">
        <f>COMB!J24</f>
        <v>44023579</v>
      </c>
      <c r="F24" s="182">
        <f>COMB!K24</f>
        <v>0</v>
      </c>
      <c r="G24" s="202">
        <f t="shared" si="0"/>
        <v>2.7462289490623134E-3</v>
      </c>
      <c r="H24" s="203">
        <f t="shared" si="1"/>
        <v>2.1663925746876981E-3</v>
      </c>
      <c r="I24" s="203">
        <f t="shared" si="2"/>
        <v>3.2612595423912971E-3</v>
      </c>
      <c r="J24" s="203">
        <f t="shared" si="3"/>
        <v>2.8349143803336795E-3</v>
      </c>
      <c r="K24" s="204" t="e">
        <f t="shared" si="3"/>
        <v>#DIV/0!</v>
      </c>
      <c r="L24" s="209">
        <f t="shared" si="5"/>
        <v>1.0723450266534726</v>
      </c>
      <c r="M24" s="210">
        <f t="shared" si="6"/>
        <v>1.0945100148092932</v>
      </c>
      <c r="N24" s="211">
        <f t="shared" si="14"/>
        <v>1.1185284876857158</v>
      </c>
      <c r="O24" s="211">
        <f t="shared" si="7"/>
        <v>0</v>
      </c>
      <c r="P24" s="212" t="e">
        <f t="shared" si="8"/>
        <v>#DIV/0!</v>
      </c>
      <c r="Q24" s="216">
        <f t="shared" ref="Q24:Q27" si="20">1-$B$41/$B$40</f>
        <v>0.96231644260599791</v>
      </c>
      <c r="R24" s="216">
        <f t="shared" ref="R24:R27" si="21">1-$C$41/$C$40</f>
        <v>0.94183508871809474</v>
      </c>
      <c r="S24" s="216">
        <f t="shared" ref="S24:S27" si="22">1-$D$41/$D$40</f>
        <v>0.93483122138217445</v>
      </c>
      <c r="T24" s="216" t="e">
        <f t="shared" ref="T24:T27" si="23">1-$E$41/$E$40</f>
        <v>#DIV/0!</v>
      </c>
      <c r="U24" s="216" t="e">
        <f t="shared" ref="U24:U27" si="24">1-$F$41/$F$40</f>
        <v>#DIV/0!</v>
      </c>
    </row>
    <row r="25" spans="1:21">
      <c r="A25" s="185" t="s">
        <v>289</v>
      </c>
      <c r="B25" s="184">
        <f>COMB!G25</f>
        <v>3190914706</v>
      </c>
      <c r="C25" s="178">
        <f>COMB!H25</f>
        <v>2743683850</v>
      </c>
      <c r="D25" s="178">
        <f>COMB!I25</f>
        <v>2343843163</v>
      </c>
      <c r="E25" s="178">
        <f>COMB!J25</f>
        <v>1949226402</v>
      </c>
      <c r="F25" s="182">
        <f>COMB!K25</f>
        <v>0</v>
      </c>
      <c r="G25" s="202">
        <f t="shared" si="0"/>
        <v>0.14154132432076641</v>
      </c>
      <c r="H25" s="203">
        <f t="shared" si="1"/>
        <v>0.1424703221982882</v>
      </c>
      <c r="I25" s="203">
        <f t="shared" si="2"/>
        <v>0.13958339625614388</v>
      </c>
      <c r="J25" s="203">
        <f t="shared" si="3"/>
        <v>0.12552114305735745</v>
      </c>
      <c r="K25" s="204" t="e">
        <f t="shared" si="3"/>
        <v>#DIV/0!</v>
      </c>
      <c r="L25" s="209">
        <f t="shared" si="5"/>
        <v>1.0723450266534726</v>
      </c>
      <c r="M25" s="210">
        <f t="shared" si="6"/>
        <v>1.0945100148092932</v>
      </c>
      <c r="N25" s="211">
        <f t="shared" si="14"/>
        <v>1.1185284876857158</v>
      </c>
      <c r="O25" s="211">
        <f t="shared" si="7"/>
        <v>0</v>
      </c>
      <c r="P25" s="212" t="e">
        <f t="shared" si="8"/>
        <v>#DIV/0!</v>
      </c>
      <c r="Q25" s="216">
        <f t="shared" si="20"/>
        <v>0.96231644260599791</v>
      </c>
      <c r="R25" s="216">
        <f t="shared" si="21"/>
        <v>0.94183508871809474</v>
      </c>
      <c r="S25" s="216">
        <f t="shared" si="22"/>
        <v>0.93483122138217445</v>
      </c>
      <c r="T25" s="216" t="e">
        <f t="shared" si="23"/>
        <v>#DIV/0!</v>
      </c>
      <c r="U25" s="216" t="e">
        <f t="shared" si="24"/>
        <v>#DIV/0!</v>
      </c>
    </row>
    <row r="26" spans="1:21">
      <c r="A26" s="185" t="s">
        <v>290</v>
      </c>
      <c r="B26" s="184">
        <f>COMB!G26</f>
        <v>796981159</v>
      </c>
      <c r="C26" s="178">
        <f>COMB!H26</f>
        <v>564597294</v>
      </c>
      <c r="D26" s="178">
        <f>COMB!I26</f>
        <v>642641597</v>
      </c>
      <c r="E26" s="178">
        <f>COMB!J26</f>
        <v>568713048</v>
      </c>
      <c r="F26" s="182">
        <f>COMB!K26</f>
        <v>0</v>
      </c>
      <c r="G26" s="202">
        <f t="shared" si="0"/>
        <v>3.535217299649103E-2</v>
      </c>
      <c r="H26" s="203">
        <f t="shared" si="1"/>
        <v>2.9317648383016742E-2</v>
      </c>
      <c r="I26" s="203">
        <f t="shared" si="2"/>
        <v>3.8271373315746093E-2</v>
      </c>
      <c r="J26" s="203">
        <f t="shared" si="3"/>
        <v>3.6622483557245497E-2</v>
      </c>
      <c r="K26" s="204" t="e">
        <f t="shared" si="3"/>
        <v>#DIV/0!</v>
      </c>
      <c r="L26" s="209">
        <f t="shared" si="5"/>
        <v>1.0723450266534729</v>
      </c>
      <c r="M26" s="210">
        <f t="shared" si="6"/>
        <v>1.0945100148092932</v>
      </c>
      <c r="N26" s="211">
        <f t="shared" si="14"/>
        <v>1.1185284876857156</v>
      </c>
      <c r="O26" s="211">
        <f t="shared" si="7"/>
        <v>0</v>
      </c>
      <c r="P26" s="212" t="e">
        <f t="shared" si="8"/>
        <v>#DIV/0!</v>
      </c>
      <c r="Q26" s="216">
        <f t="shared" si="20"/>
        <v>0.96231644260599791</v>
      </c>
      <c r="R26" s="216">
        <f t="shared" si="21"/>
        <v>0.94183508871809474</v>
      </c>
      <c r="S26" s="216">
        <f t="shared" si="22"/>
        <v>0.93483122138217445</v>
      </c>
      <c r="T26" s="216" t="e">
        <f t="shared" si="23"/>
        <v>#DIV/0!</v>
      </c>
      <c r="U26" s="216" t="e">
        <f t="shared" si="24"/>
        <v>#DIV/0!</v>
      </c>
    </row>
    <row r="27" spans="1:21">
      <c r="A27" s="185" t="s">
        <v>291</v>
      </c>
      <c r="B27" s="184">
        <f>COMB!G27</f>
        <v>11673779166</v>
      </c>
      <c r="C27" s="178">
        <f>COMB!H27</f>
        <v>10139688622</v>
      </c>
      <c r="D27" s="178">
        <f>COMB!I27</f>
        <v>8475280623</v>
      </c>
      <c r="E27" s="178">
        <f>COMB!J27</f>
        <v>8061394296</v>
      </c>
      <c r="F27" s="182">
        <f>COMB!K27</f>
        <v>0</v>
      </c>
      <c r="G27" s="202">
        <f t="shared" si="0"/>
        <v>0.51782084926208993</v>
      </c>
      <c r="H27" s="203">
        <f t="shared" si="1"/>
        <v>0.52652010360692869</v>
      </c>
      <c r="I27" s="203">
        <f t="shared" si="2"/>
        <v>0.50473021073135127</v>
      </c>
      <c r="J27" s="203">
        <f>E27/E$4</f>
        <v>0.51911641748323778</v>
      </c>
      <c r="K27" s="204" t="e">
        <f t="shared" si="3"/>
        <v>#DIV/0!</v>
      </c>
      <c r="L27" s="209">
        <f t="shared" si="5"/>
        <v>1.0723450266534726</v>
      </c>
      <c r="M27" s="210">
        <f t="shared" si="6"/>
        <v>1.0945100148092934</v>
      </c>
      <c r="N27" s="211">
        <f t="shared" si="14"/>
        <v>1.1185284876857156</v>
      </c>
      <c r="O27" s="211">
        <f t="shared" si="7"/>
        <v>0</v>
      </c>
      <c r="P27" s="212" t="e">
        <f t="shared" si="8"/>
        <v>#DIV/0!</v>
      </c>
      <c r="Q27" s="216">
        <f t="shared" si="20"/>
        <v>0.96231644260599791</v>
      </c>
      <c r="R27" s="216">
        <f t="shared" si="21"/>
        <v>0.94183508871809474</v>
      </c>
      <c r="S27" s="216">
        <f t="shared" si="22"/>
        <v>0.93483122138217445</v>
      </c>
      <c r="T27" s="216" t="e">
        <f t="shared" si="23"/>
        <v>#DIV/0!</v>
      </c>
      <c r="U27" s="216" t="e">
        <f t="shared" si="24"/>
        <v>#DIV/0!</v>
      </c>
    </row>
    <row r="28" spans="1:21">
      <c r="A28" s="192"/>
      <c r="B28" s="191"/>
      <c r="C28" s="193"/>
      <c r="D28" s="193"/>
      <c r="E28" s="193"/>
      <c r="F28" s="194"/>
      <c r="G28" s="205"/>
      <c r="H28" s="206"/>
      <c r="I28" s="206"/>
      <c r="J28" s="206"/>
      <c r="K28" s="207"/>
      <c r="L28" s="213"/>
      <c r="M28" s="214"/>
      <c r="N28" s="214"/>
      <c r="O28" s="214"/>
      <c r="P28" s="215"/>
      <c r="Q28" s="213"/>
      <c r="R28" s="214"/>
      <c r="S28" s="214"/>
      <c r="T28" s="214"/>
      <c r="U28" s="215"/>
    </row>
    <row r="29" spans="1:21">
      <c r="A29" s="185" t="s">
        <v>292</v>
      </c>
      <c r="B29" s="184">
        <f>COMB!G29</f>
        <v>1776444404</v>
      </c>
      <c r="C29" s="178">
        <f>COMB!H29</f>
        <v>1329473300</v>
      </c>
      <c r="D29" s="178">
        <f>COMB!I29</f>
        <v>1011562769</v>
      </c>
      <c r="E29" s="178">
        <f>COMB!J29</f>
        <v>839376026</v>
      </c>
      <c r="F29" s="182">
        <f>COMB!K29</f>
        <v>0</v>
      </c>
      <c r="G29" s="202">
        <f t="shared" si="0"/>
        <v>7.8798813723093802E-2</v>
      </c>
      <c r="H29" s="203">
        <f t="shared" si="1"/>
        <v>6.903510016470063E-2</v>
      </c>
      <c r="I29" s="203">
        <f t="shared" si="2"/>
        <v>6.0241815259756415E-2</v>
      </c>
      <c r="J29" s="203">
        <f t="shared" si="3"/>
        <v>5.4051924461087919E-2</v>
      </c>
      <c r="K29" s="204" t="e">
        <f t="shared" si="3"/>
        <v>#DIV/0!</v>
      </c>
      <c r="L29" s="209">
        <f t="shared" si="5"/>
        <v>1.0723450266534729</v>
      </c>
      <c r="M29" s="210">
        <f t="shared" si="6"/>
        <v>1.0945100148092932</v>
      </c>
      <c r="N29" s="211">
        <f t="shared" si="14"/>
        <v>1.1185284876857158</v>
      </c>
      <c r="O29" s="211">
        <f t="shared" si="7"/>
        <v>0</v>
      </c>
      <c r="P29" s="212" t="e">
        <f t="shared" si="8"/>
        <v>#DIV/0!</v>
      </c>
      <c r="Q29" s="216">
        <f t="shared" ref="Q29:Q31" si="25">1-$B$41/$B$40</f>
        <v>0.96231644260599791</v>
      </c>
      <c r="R29" s="216">
        <f t="shared" ref="R29:R31" si="26">1-$C$41/$C$40</f>
        <v>0.94183508871809474</v>
      </c>
      <c r="S29" s="216">
        <f t="shared" ref="S29:S31" si="27">1-$D$41/$D$40</f>
        <v>0.93483122138217445</v>
      </c>
      <c r="T29" s="216" t="e">
        <f t="shared" ref="T29:T31" si="28">1-$E$41/$E$40</f>
        <v>#DIV/0!</v>
      </c>
      <c r="U29" s="216" t="e">
        <f t="shared" ref="U29:U31" si="29">1-$F$41/$F$40</f>
        <v>#DIV/0!</v>
      </c>
    </row>
    <row r="30" spans="1:21">
      <c r="A30" s="185" t="s">
        <v>293</v>
      </c>
      <c r="B30" s="184">
        <f>COMB!G30</f>
        <v>53036347</v>
      </c>
      <c r="C30" s="178">
        <f>COMB!H30</f>
        <v>34970555</v>
      </c>
      <c r="D30" s="178">
        <f>COMB!I30</f>
        <v>34293309</v>
      </c>
      <c r="E30" s="178">
        <f>COMB!J30</f>
        <v>32924165</v>
      </c>
      <c r="F30" s="182">
        <f>COMB!K30</f>
        <v>0</v>
      </c>
      <c r="G30" s="202">
        <f t="shared" si="0"/>
        <v>2.352565168037966E-3</v>
      </c>
      <c r="H30" s="203">
        <f t="shared" si="1"/>
        <v>1.8159039126548631E-3</v>
      </c>
      <c r="I30" s="203">
        <f t="shared" si="2"/>
        <v>2.0422768104306752E-3</v>
      </c>
      <c r="J30" s="203">
        <f t="shared" si="3"/>
        <v>2.1201635791351452E-3</v>
      </c>
      <c r="K30" s="204" t="e">
        <f t="shared" si="3"/>
        <v>#DIV/0!</v>
      </c>
      <c r="L30" s="209">
        <f t="shared" si="5"/>
        <v>1.0723450266534726</v>
      </c>
      <c r="M30" s="210">
        <f t="shared" si="6"/>
        <v>1.0945100148092934</v>
      </c>
      <c r="N30" s="211">
        <f t="shared" si="14"/>
        <v>1.1185284876857158</v>
      </c>
      <c r="O30" s="211">
        <f t="shared" si="7"/>
        <v>0</v>
      </c>
      <c r="P30" s="212" t="e">
        <f t="shared" si="8"/>
        <v>#DIV/0!</v>
      </c>
      <c r="Q30" s="216">
        <f t="shared" si="25"/>
        <v>0.96231644260599791</v>
      </c>
      <c r="R30" s="216">
        <f t="shared" si="26"/>
        <v>0.94183508871809474</v>
      </c>
      <c r="S30" s="216">
        <f t="shared" si="27"/>
        <v>0.93483122138217445</v>
      </c>
      <c r="T30" s="216" t="e">
        <f t="shared" si="28"/>
        <v>#DIV/0!</v>
      </c>
      <c r="U30" s="216" t="e">
        <f t="shared" si="29"/>
        <v>#DIV/0!</v>
      </c>
    </row>
    <row r="31" spans="1:21">
      <c r="A31" s="185" t="s">
        <v>294</v>
      </c>
      <c r="B31" s="184">
        <f>COMB!G31</f>
        <v>81554811</v>
      </c>
      <c r="C31" s="178">
        <f>COMB!H31</f>
        <v>77382635</v>
      </c>
      <c r="D31" s="178">
        <f>COMB!I31</f>
        <v>64457396</v>
      </c>
      <c r="E31" s="178">
        <f>COMB!J31</f>
        <v>57655735</v>
      </c>
      <c r="F31" s="182">
        <f>COMB!K31</f>
        <v>0</v>
      </c>
      <c r="G31" s="202">
        <f t="shared" si="0"/>
        <v>3.6175758417999557E-3</v>
      </c>
      <c r="H31" s="203">
        <f t="shared" si="1"/>
        <v>4.018221319851605E-3</v>
      </c>
      <c r="I31" s="203">
        <f t="shared" si="2"/>
        <v>3.8386451745308966E-3</v>
      </c>
      <c r="J31" s="203">
        <f t="shared" si="3"/>
        <v>3.7127620237375029E-3</v>
      </c>
      <c r="K31" s="204" t="e">
        <f t="shared" si="3"/>
        <v>#DIV/0!</v>
      </c>
      <c r="L31" s="209">
        <f t="shared" si="5"/>
        <v>1.0723450266534729</v>
      </c>
      <c r="M31" s="210">
        <f t="shared" si="6"/>
        <v>1.0945100148092932</v>
      </c>
      <c r="N31" s="211">
        <f t="shared" si="14"/>
        <v>1.1185284876857158</v>
      </c>
      <c r="O31" s="211">
        <f t="shared" si="7"/>
        <v>0</v>
      </c>
      <c r="P31" s="212" t="e">
        <f t="shared" si="8"/>
        <v>#DIV/0!</v>
      </c>
      <c r="Q31" s="216">
        <f t="shared" si="25"/>
        <v>0.96231644260599791</v>
      </c>
      <c r="R31" s="216">
        <f t="shared" si="26"/>
        <v>0.94183508871809474</v>
      </c>
      <c r="S31" s="216">
        <f t="shared" si="27"/>
        <v>0.93483122138217445</v>
      </c>
      <c r="T31" s="216" t="e">
        <f t="shared" si="28"/>
        <v>#DIV/0!</v>
      </c>
      <c r="U31" s="216" t="e">
        <f t="shared" si="29"/>
        <v>#DIV/0!</v>
      </c>
    </row>
    <row r="32" spans="1:21">
      <c r="A32" s="192"/>
      <c r="B32" s="191"/>
      <c r="C32" s="193"/>
      <c r="D32" s="193"/>
      <c r="E32" s="193"/>
      <c r="F32" s="194"/>
      <c r="G32" s="205"/>
      <c r="H32" s="206"/>
      <c r="I32" s="206"/>
      <c r="J32" s="206"/>
      <c r="K32" s="207"/>
      <c r="L32" s="213"/>
      <c r="M32" s="214"/>
      <c r="N32" s="214"/>
      <c r="O32" s="214"/>
      <c r="P32" s="215"/>
      <c r="Q32" s="213"/>
      <c r="R32" s="214"/>
      <c r="S32" s="214"/>
      <c r="T32" s="214"/>
      <c r="U32" s="215"/>
    </row>
    <row r="33" spans="1:21">
      <c r="A33" s="185" t="s">
        <v>295</v>
      </c>
      <c r="B33" s="184">
        <f>COMB!G33</f>
        <v>177843813</v>
      </c>
      <c r="C33" s="178">
        <f>COMB!H33</f>
        <v>149771099</v>
      </c>
      <c r="D33" s="178">
        <f>COMB!I33</f>
        <v>115540937</v>
      </c>
      <c r="E33" s="178">
        <f>COMB!J33</f>
        <v>86799397</v>
      </c>
      <c r="F33" s="182">
        <f>COMB!K33</f>
        <v>0</v>
      </c>
      <c r="G33" s="202">
        <f t="shared" si="0"/>
        <v>7.8887250627358938E-3</v>
      </c>
      <c r="H33" s="203">
        <f t="shared" si="1"/>
        <v>7.7771120497435297E-3</v>
      </c>
      <c r="I33" s="203">
        <f t="shared" si="2"/>
        <v>6.8808342843360961E-3</v>
      </c>
      <c r="J33" s="203">
        <f>E33/E$4</f>
        <v>5.5894787372828556E-3</v>
      </c>
      <c r="K33" s="204" t="e">
        <f t="shared" si="3"/>
        <v>#DIV/0!</v>
      </c>
      <c r="L33" s="209">
        <f t="shared" si="5"/>
        <v>1.0723450266534729</v>
      </c>
      <c r="M33" s="210">
        <f t="shared" si="6"/>
        <v>1.0945100148092932</v>
      </c>
      <c r="N33" s="211">
        <f t="shared" si="14"/>
        <v>1.1185284876857158</v>
      </c>
      <c r="O33" s="211">
        <f t="shared" si="7"/>
        <v>0</v>
      </c>
      <c r="P33" s="212" t="e">
        <f t="shared" si="8"/>
        <v>#DIV/0!</v>
      </c>
      <c r="Q33" s="216">
        <f t="shared" ref="Q33:Q36" si="30">1-$B$41/$B$40</f>
        <v>0.96231644260599791</v>
      </c>
      <c r="R33" s="216">
        <f t="shared" ref="R33:R36" si="31">1-$C$41/$C$40</f>
        <v>0.94183508871809474</v>
      </c>
      <c r="S33" s="216">
        <f t="shared" ref="S33:S36" si="32">1-$D$41/$D$40</f>
        <v>0.93483122138217445</v>
      </c>
      <c r="T33" s="216" t="e">
        <f t="shared" ref="T33:T36" si="33">1-$E$41/$E$40</f>
        <v>#DIV/0!</v>
      </c>
      <c r="U33" s="216" t="e">
        <f t="shared" ref="U33:U36" si="34">1-$F$41/$F$40</f>
        <v>#DIV/0!</v>
      </c>
    </row>
    <row r="34" spans="1:21">
      <c r="A34" s="185" t="s">
        <v>296</v>
      </c>
      <c r="B34" s="184">
        <f>COMB!G34</f>
        <v>1752876295</v>
      </c>
      <c r="C34" s="178">
        <f>COMB!H34</f>
        <v>1557748925</v>
      </c>
      <c r="D34" s="178">
        <f>COMB!I34</f>
        <v>1474364281</v>
      </c>
      <c r="E34" s="178">
        <f>COMB!J34</f>
        <v>1382294292</v>
      </c>
      <c r="F34" s="182">
        <f>COMB!K34</f>
        <v>0</v>
      </c>
      <c r="G34" s="202">
        <f t="shared" si="0"/>
        <v>7.7753388925833111E-2</v>
      </c>
      <c r="H34" s="203">
        <f t="shared" si="1"/>
        <v>8.0888689580174145E-2</v>
      </c>
      <c r="I34" s="203">
        <f t="shared" si="2"/>
        <v>8.7803133293832797E-2</v>
      </c>
      <c r="J34" s="203">
        <f t="shared" si="3"/>
        <v>8.9013343650318891E-2</v>
      </c>
      <c r="K34" s="204" t="e">
        <f t="shared" si="3"/>
        <v>#DIV/0!</v>
      </c>
      <c r="L34" s="209">
        <f t="shared" si="5"/>
        <v>1.0723450266534726</v>
      </c>
      <c r="M34" s="210">
        <f t="shared" si="6"/>
        <v>1.0945100148092932</v>
      </c>
      <c r="N34" s="211">
        <f t="shared" si="14"/>
        <v>1.1185284876857158</v>
      </c>
      <c r="O34" s="211">
        <f t="shared" si="7"/>
        <v>0</v>
      </c>
      <c r="P34" s="212" t="e">
        <f t="shared" si="8"/>
        <v>#DIV/0!</v>
      </c>
      <c r="Q34" s="216">
        <f t="shared" si="30"/>
        <v>0.96231644260599791</v>
      </c>
      <c r="R34" s="216">
        <f t="shared" si="31"/>
        <v>0.94183508871809474</v>
      </c>
      <c r="S34" s="216">
        <f t="shared" si="32"/>
        <v>0.93483122138217445</v>
      </c>
      <c r="T34" s="216" t="e">
        <f t="shared" si="33"/>
        <v>#DIV/0!</v>
      </c>
      <c r="U34" s="216" t="e">
        <f t="shared" si="34"/>
        <v>#DIV/0!</v>
      </c>
    </row>
    <row r="35" spans="1:21">
      <c r="A35" s="185" t="s">
        <v>297</v>
      </c>
      <c r="B35" s="184">
        <f>COMB!G35</f>
        <v>1000070525</v>
      </c>
      <c r="C35" s="178">
        <f>COMB!H35</f>
        <v>915611395</v>
      </c>
      <c r="D35" s="178">
        <f>COMB!I35</f>
        <v>846525030</v>
      </c>
      <c r="E35" s="178">
        <f>COMB!J35</f>
        <v>837711980</v>
      </c>
      <c r="F35" s="182">
        <f>COMB!K35</f>
        <v>0</v>
      </c>
      <c r="G35" s="202">
        <f t="shared" si="0"/>
        <v>4.4360730249699172E-2</v>
      </c>
      <c r="H35" s="203">
        <f t="shared" si="1"/>
        <v>4.7544636184695309E-2</v>
      </c>
      <c r="I35" s="203">
        <f t="shared" si="2"/>
        <v>5.0413287274731398E-2</v>
      </c>
      <c r="J35" s="203">
        <f t="shared" si="3"/>
        <v>5.3944767613732625E-2</v>
      </c>
      <c r="K35" s="204" t="e">
        <f t="shared" si="3"/>
        <v>#DIV/0!</v>
      </c>
      <c r="L35" s="209">
        <f t="shared" si="5"/>
        <v>1.0723450266534726</v>
      </c>
      <c r="M35" s="210">
        <f t="shared" si="6"/>
        <v>1.0945100148092932</v>
      </c>
      <c r="N35" s="211">
        <f t="shared" si="14"/>
        <v>1.1185284876857158</v>
      </c>
      <c r="O35" s="211">
        <f t="shared" si="7"/>
        <v>0</v>
      </c>
      <c r="P35" s="212" t="e">
        <f t="shared" si="8"/>
        <v>#DIV/0!</v>
      </c>
      <c r="Q35" s="216">
        <f t="shared" si="30"/>
        <v>0.96231644260599791</v>
      </c>
      <c r="R35" s="216">
        <f t="shared" si="31"/>
        <v>0.94183508871809474</v>
      </c>
      <c r="S35" s="216">
        <f t="shared" si="32"/>
        <v>0.93483122138217445</v>
      </c>
      <c r="T35" s="216" t="e">
        <f t="shared" si="33"/>
        <v>#DIV/0!</v>
      </c>
      <c r="U35" s="216" t="e">
        <f t="shared" si="34"/>
        <v>#DIV/0!</v>
      </c>
    </row>
    <row r="36" spans="1:21">
      <c r="A36" s="185" t="s">
        <v>298</v>
      </c>
      <c r="B36" s="184">
        <f>COMB!G36</f>
        <v>108582651</v>
      </c>
      <c r="C36" s="178">
        <f>COMB!H36</f>
        <v>145726614</v>
      </c>
      <c r="D36" s="178">
        <f>COMB!I36</f>
        <v>178863461</v>
      </c>
      <c r="E36" s="178">
        <f>COMB!J36</f>
        <v>147229333</v>
      </c>
      <c r="F36" s="182">
        <f>COMB!K36</f>
        <v>0</v>
      </c>
      <c r="G36" s="202">
        <f t="shared" si="0"/>
        <v>4.8164660095429048E-3</v>
      </c>
      <c r="H36" s="203">
        <f t="shared" si="1"/>
        <v>7.5670954761954722E-3</v>
      </c>
      <c r="I36" s="203">
        <f t="shared" si="2"/>
        <v>1.0651894182438663E-2</v>
      </c>
      <c r="J36" s="203">
        <f t="shared" si="3"/>
        <v>9.4808864433451896E-3</v>
      </c>
      <c r="K36" s="204" t="e">
        <f t="shared" si="3"/>
        <v>#DIV/0!</v>
      </c>
      <c r="L36" s="209">
        <f t="shared" si="5"/>
        <v>1.0723450266534726</v>
      </c>
      <c r="M36" s="210">
        <f t="shared" si="6"/>
        <v>1.0945100148092932</v>
      </c>
      <c r="N36" s="211">
        <f t="shared" si="14"/>
        <v>1.1185284876857156</v>
      </c>
      <c r="O36" s="211">
        <f t="shared" si="7"/>
        <v>0</v>
      </c>
      <c r="P36" s="212" t="e">
        <f t="shared" si="8"/>
        <v>#DIV/0!</v>
      </c>
      <c r="Q36" s="216">
        <f t="shared" si="30"/>
        <v>0.96231644260599791</v>
      </c>
      <c r="R36" s="216">
        <f t="shared" si="31"/>
        <v>0.94183508871809474</v>
      </c>
      <c r="S36" s="216">
        <f t="shared" si="32"/>
        <v>0.93483122138217445</v>
      </c>
      <c r="T36" s="216" t="e">
        <f t="shared" si="33"/>
        <v>#DIV/0!</v>
      </c>
      <c r="U36" s="216" t="e">
        <f t="shared" si="34"/>
        <v>#DIV/0!</v>
      </c>
    </row>
    <row r="37" spans="1:21" s="1" customFormat="1">
      <c r="A37" s="3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21" s="1" customFormat="1" ht="15.75">
      <c r="A38" s="112" t="s">
        <v>299</v>
      </c>
      <c r="B38" s="9"/>
      <c r="C38" s="9"/>
      <c r="D38" s="9"/>
      <c r="E38" s="9"/>
      <c r="F38" s="9"/>
      <c r="G38" s="9"/>
      <c r="H38" s="9"/>
      <c r="I38" s="9"/>
      <c r="J38" s="9"/>
      <c r="K38" s="9"/>
    </row>
    <row r="39" spans="1:21" s="1" customFormat="1">
      <c r="A39" s="220" t="s">
        <v>300</v>
      </c>
      <c r="B39" s="180">
        <f>ONSV_2019!$A$1</f>
        <v>2019</v>
      </c>
      <c r="C39" s="180">
        <f>ONSV_2020!$A$1</f>
        <v>2020</v>
      </c>
      <c r="D39" s="180">
        <f>ONSV_2021!$A$1</f>
        <v>2021</v>
      </c>
      <c r="E39" s="180">
        <f>ONSV_2022!$A$1</f>
        <v>2022</v>
      </c>
      <c r="F39" s="180">
        <f>ONSV_2023!$A$1</f>
        <v>2023</v>
      </c>
      <c r="G39" s="9"/>
      <c r="H39" s="9"/>
      <c r="I39" s="9"/>
      <c r="J39" s="9"/>
      <c r="K39" s="9"/>
    </row>
    <row r="40" spans="1:21" s="1" customFormat="1">
      <c r="A40" s="185" t="s">
        <v>301</v>
      </c>
      <c r="B40" s="329">
        <v>24175</v>
      </c>
      <c r="C40" s="329">
        <v>21078</v>
      </c>
      <c r="D40" s="329">
        <v>18782</v>
      </c>
      <c r="E40" s="329"/>
      <c r="F40" s="329"/>
      <c r="G40" s="9"/>
      <c r="H40" s="9"/>
      <c r="I40" s="9"/>
      <c r="J40" s="9"/>
      <c r="K40" s="9"/>
    </row>
    <row r="41" spans="1:21" s="1" customFormat="1">
      <c r="A41" s="185" t="s">
        <v>302</v>
      </c>
      <c r="B41" s="329">
        <v>911</v>
      </c>
      <c r="C41" s="329">
        <v>1226</v>
      </c>
      <c r="D41" s="329">
        <v>1224</v>
      </c>
      <c r="E41" s="329"/>
      <c r="F41" s="329"/>
      <c r="G41" s="9"/>
      <c r="H41" s="9"/>
      <c r="I41" s="9"/>
      <c r="J41" s="9"/>
      <c r="K41" s="9"/>
    </row>
    <row r="42" spans="1:21" s="1" customFormat="1">
      <c r="A42" s="3"/>
      <c r="B42" s="9"/>
      <c r="C42" s="9"/>
      <c r="D42" s="9"/>
      <c r="E42" s="9"/>
      <c r="F42" s="9"/>
      <c r="G42" s="9"/>
      <c r="H42" s="9"/>
      <c r="I42" s="9"/>
      <c r="J42" s="9"/>
      <c r="K42" s="9"/>
    </row>
    <row r="43" spans="1:21" s="1" customFormat="1">
      <c r="A43" s="3"/>
      <c r="B43" s="9"/>
      <c r="C43" s="9"/>
      <c r="D43" s="9"/>
      <c r="E43" s="9"/>
      <c r="F43" s="9"/>
      <c r="G43" s="9"/>
      <c r="H43" s="9"/>
      <c r="I43" s="9"/>
      <c r="J43" s="9"/>
      <c r="K43" s="9"/>
    </row>
    <row r="44" spans="1:21" s="1" customForma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21" s="1" customForma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</row>
    <row r="46" spans="1:21" s="1" customForma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</row>
    <row r="47" spans="1:21" s="1" customForma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21" s="1" customForma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11" s="1" customForma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</row>
    <row r="50" spans="1:11" s="1" customForma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</row>
    <row r="51" spans="1:11" s="1" customForma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</row>
    <row r="52" spans="1:11" s="1" customFormat="1">
      <c r="A52" s="3"/>
      <c r="B52" s="9"/>
      <c r="C52" s="9"/>
      <c r="D52" s="9"/>
      <c r="E52" s="9"/>
      <c r="F52" s="9"/>
      <c r="G52" s="9"/>
      <c r="H52" s="9"/>
      <c r="I52" s="9"/>
      <c r="J52" s="9"/>
      <c r="K52" s="9"/>
    </row>
    <row r="53" spans="1:11" s="1" customFormat="1">
      <c r="A53" s="3"/>
      <c r="B53" s="9"/>
      <c r="C53" s="9"/>
      <c r="D53" s="9"/>
      <c r="E53" s="9"/>
      <c r="F53" s="9"/>
      <c r="G53" s="9"/>
      <c r="H53" s="9"/>
      <c r="I53" s="9"/>
      <c r="J53" s="9"/>
      <c r="K53" s="9"/>
    </row>
    <row r="54" spans="1:11" s="1" customFormat="1">
      <c r="A54" s="3"/>
      <c r="B54" s="9"/>
      <c r="C54" s="9"/>
      <c r="D54" s="9"/>
      <c r="E54" s="9"/>
      <c r="F54" s="9"/>
      <c r="G54" s="9"/>
      <c r="H54" s="9"/>
      <c r="I54" s="9"/>
      <c r="J54" s="9"/>
      <c r="K54" s="9"/>
    </row>
    <row r="55" spans="1:11" s="1" customFormat="1">
      <c r="A55" s="3"/>
      <c r="B55" s="9"/>
      <c r="C55" s="9"/>
      <c r="D55" s="9"/>
      <c r="E55" s="9"/>
      <c r="F55" s="9"/>
      <c r="G55" s="9"/>
      <c r="H55" s="9"/>
      <c r="I55" s="9"/>
      <c r="J55" s="9"/>
      <c r="K55" s="9"/>
    </row>
    <row r="56" spans="1:11" s="1" customFormat="1">
      <c r="A56" s="3"/>
      <c r="B56" s="9"/>
      <c r="C56" s="9"/>
      <c r="D56" s="9"/>
      <c r="E56" s="9"/>
      <c r="F56" s="9"/>
      <c r="G56" s="9"/>
      <c r="H56" s="9"/>
      <c r="I56" s="9"/>
      <c r="J56" s="9"/>
      <c r="K56" s="9"/>
    </row>
    <row r="57" spans="1:11" s="1" customFormat="1">
      <c r="A57" s="3"/>
      <c r="B57" s="9"/>
      <c r="C57" s="9"/>
      <c r="D57" s="9"/>
      <c r="E57" s="9"/>
      <c r="F57" s="9"/>
      <c r="G57" s="9"/>
      <c r="H57" s="9"/>
      <c r="I57" s="9"/>
      <c r="J57" s="9"/>
      <c r="K57" s="9"/>
    </row>
    <row r="58" spans="1:11" s="1" customFormat="1">
      <c r="A58" s="3"/>
      <c r="B58" s="9"/>
      <c r="C58" s="9"/>
      <c r="D58" s="9"/>
      <c r="E58" s="9"/>
      <c r="F58" s="9"/>
      <c r="G58" s="9"/>
      <c r="H58" s="9"/>
      <c r="I58" s="9"/>
      <c r="J58" s="9"/>
      <c r="K58" s="9"/>
    </row>
    <row r="59" spans="1:11" s="1" customFormat="1">
      <c r="A59" s="3"/>
      <c r="B59" s="9"/>
      <c r="C59" s="9"/>
      <c r="D59" s="9"/>
      <c r="E59" s="9"/>
      <c r="F59" s="9"/>
      <c r="G59" s="9"/>
      <c r="H59" s="9"/>
      <c r="I59" s="9"/>
      <c r="J59" s="9"/>
      <c r="K59" s="9"/>
    </row>
    <row r="60" spans="1:11" s="1" customFormat="1">
      <c r="A60" s="3"/>
      <c r="B60" s="9"/>
      <c r="C60" s="9"/>
      <c r="D60" s="9"/>
      <c r="E60" s="9"/>
      <c r="F60" s="9"/>
      <c r="G60" s="9"/>
      <c r="H60" s="9"/>
      <c r="I60" s="9"/>
      <c r="J60" s="9"/>
      <c r="K60" s="9"/>
    </row>
    <row r="61" spans="1:11" s="1" customFormat="1">
      <c r="A61" s="3"/>
      <c r="B61" s="9"/>
      <c r="C61" s="9"/>
      <c r="D61" s="9"/>
      <c r="E61" s="9"/>
      <c r="F61" s="9"/>
      <c r="G61" s="9"/>
      <c r="H61" s="9"/>
      <c r="I61" s="9"/>
      <c r="J61" s="9"/>
      <c r="K61" s="9"/>
    </row>
    <row r="62" spans="1:11" s="1" customFormat="1">
      <c r="A62" s="3"/>
      <c r="B62" s="9"/>
      <c r="C62" s="9"/>
      <c r="D62" s="9"/>
      <c r="E62" s="9"/>
      <c r="F62" s="9"/>
      <c r="G62" s="9"/>
      <c r="H62" s="9"/>
      <c r="I62" s="9"/>
      <c r="J62" s="9"/>
      <c r="K62" s="9"/>
    </row>
    <row r="63" spans="1:11" s="1" customFormat="1">
      <c r="A63" s="3"/>
      <c r="B63" s="9"/>
      <c r="C63" s="9"/>
      <c r="D63" s="9"/>
      <c r="E63" s="9"/>
      <c r="F63" s="9"/>
      <c r="G63" s="9"/>
      <c r="H63" s="9"/>
      <c r="I63" s="9"/>
      <c r="J63" s="9"/>
      <c r="K63" s="9"/>
    </row>
    <row r="64" spans="1:11" s="1" customFormat="1">
      <c r="A64" s="3"/>
      <c r="B64" s="9"/>
      <c r="C64" s="9"/>
      <c r="D64" s="9"/>
      <c r="E64" s="9"/>
      <c r="F64" s="9"/>
      <c r="G64" s="9"/>
      <c r="H64" s="9"/>
      <c r="I64" s="9"/>
      <c r="J64" s="9"/>
      <c r="K64" s="9"/>
    </row>
    <row r="65" spans="1:11" s="1" customFormat="1">
      <c r="A65" s="3"/>
      <c r="B65" s="9"/>
      <c r="C65" s="9"/>
      <c r="D65" s="9"/>
      <c r="E65" s="9"/>
      <c r="F65" s="9"/>
      <c r="G65" s="9"/>
      <c r="H65" s="9"/>
      <c r="I65" s="9"/>
      <c r="J65" s="9"/>
      <c r="K65" s="9"/>
    </row>
    <row r="66" spans="1:11" s="1" customFormat="1">
      <c r="A66" s="3"/>
      <c r="B66" s="9"/>
      <c r="C66" s="9"/>
      <c r="D66" s="9"/>
      <c r="E66" s="9"/>
      <c r="F66" s="9"/>
      <c r="G66" s="9"/>
      <c r="H66" s="9"/>
      <c r="I66" s="9"/>
      <c r="J66" s="9"/>
      <c r="K66" s="9"/>
    </row>
    <row r="67" spans="1:11" s="1" customFormat="1">
      <c r="A67" s="3"/>
      <c r="B67" s="9"/>
      <c r="C67" s="9"/>
      <c r="D67" s="9"/>
      <c r="E67" s="9"/>
      <c r="F67" s="9"/>
      <c r="G67" s="9"/>
      <c r="H67" s="9"/>
      <c r="I67" s="9"/>
      <c r="J67" s="9"/>
      <c r="K67" s="9"/>
    </row>
    <row r="68" spans="1:11" s="1" customFormat="1">
      <c r="A68" s="3"/>
      <c r="B68" s="9"/>
      <c r="C68" s="9"/>
      <c r="D68" s="9"/>
      <c r="E68" s="9"/>
      <c r="F68" s="9"/>
      <c r="G68" s="9"/>
      <c r="H68" s="9"/>
      <c r="I68" s="9"/>
      <c r="J68" s="9"/>
      <c r="K68" s="9"/>
    </row>
    <row r="69" spans="1:11" s="1" customFormat="1">
      <c r="A69" s="3"/>
      <c r="B69" s="9"/>
      <c r="C69" s="9"/>
      <c r="D69" s="9"/>
      <c r="E69" s="9"/>
      <c r="F69" s="9"/>
      <c r="G69" s="9"/>
      <c r="H69" s="9"/>
      <c r="I69" s="9"/>
      <c r="J69" s="9"/>
      <c r="K69" s="9"/>
    </row>
    <row r="70" spans="1:11" s="1" customFormat="1">
      <c r="A70" s="3"/>
      <c r="B70" s="9"/>
      <c r="C70" s="9"/>
      <c r="D70" s="9"/>
      <c r="E70" s="9"/>
      <c r="F70" s="9"/>
      <c r="G70" s="9"/>
      <c r="H70" s="9"/>
      <c r="I70" s="9"/>
      <c r="J70" s="9"/>
      <c r="K70" s="9"/>
    </row>
    <row r="71" spans="1:11" s="1" customFormat="1">
      <c r="A71" s="3"/>
      <c r="B71" s="9"/>
      <c r="C71" s="9"/>
      <c r="D71" s="9"/>
      <c r="E71" s="9"/>
      <c r="F71" s="9"/>
      <c r="G71" s="9"/>
      <c r="H71" s="9"/>
      <c r="I71" s="9"/>
      <c r="J71" s="9"/>
      <c r="K71" s="9"/>
    </row>
    <row r="72" spans="1:11" s="1" customFormat="1">
      <c r="A72" s="3"/>
      <c r="B72" s="9"/>
      <c r="C72" s="9"/>
      <c r="D72" s="9"/>
      <c r="E72" s="9"/>
      <c r="F72" s="9"/>
      <c r="G72" s="9"/>
      <c r="H72" s="9"/>
      <c r="I72" s="9"/>
      <c r="J72" s="9"/>
      <c r="K72" s="9"/>
    </row>
    <row r="73" spans="1:11" s="1" customFormat="1">
      <c r="A73" s="3"/>
      <c r="B73" s="9"/>
      <c r="C73" s="9"/>
      <c r="D73" s="9"/>
      <c r="E73" s="9"/>
      <c r="F73" s="9"/>
      <c r="G73" s="9"/>
      <c r="H73" s="9"/>
      <c r="I73" s="9"/>
      <c r="J73" s="9"/>
      <c r="K73" s="9"/>
    </row>
    <row r="74" spans="1:11" s="1" customFormat="1">
      <c r="A74" s="3"/>
      <c r="B74" s="9"/>
      <c r="C74" s="9"/>
      <c r="D74" s="9"/>
      <c r="E74" s="9"/>
      <c r="F74" s="9"/>
      <c r="G74" s="9"/>
      <c r="H74" s="9"/>
      <c r="I74" s="9"/>
      <c r="J74" s="9"/>
      <c r="K74" s="9"/>
    </row>
    <row r="75" spans="1:11" s="1" customFormat="1">
      <c r="A75" s="3"/>
      <c r="B75" s="9"/>
      <c r="C75" s="9"/>
      <c r="D75" s="9"/>
      <c r="E75" s="9"/>
      <c r="F75" s="9"/>
      <c r="G75" s="9"/>
      <c r="H75" s="9"/>
      <c r="I75" s="9"/>
      <c r="J75" s="9"/>
      <c r="K75" s="9"/>
    </row>
    <row r="76" spans="1:11" s="1" customFormat="1">
      <c r="A76" s="3"/>
      <c r="B76" s="9"/>
      <c r="C76" s="9"/>
      <c r="D76" s="9"/>
      <c r="E76" s="9"/>
      <c r="F76" s="9"/>
      <c r="G76" s="9"/>
      <c r="H76" s="9"/>
      <c r="I76" s="9"/>
      <c r="J76" s="9"/>
      <c r="K76" s="9"/>
    </row>
    <row r="77" spans="1:11" s="1" customFormat="1">
      <c r="A77" s="3"/>
      <c r="B77" s="9"/>
      <c r="C77" s="9"/>
      <c r="D77" s="9"/>
      <c r="E77" s="9"/>
      <c r="F77" s="9"/>
      <c r="G77" s="9"/>
      <c r="H77" s="9"/>
      <c r="I77" s="9"/>
      <c r="J77" s="9"/>
      <c r="K77" s="9"/>
    </row>
    <row r="78" spans="1:11" s="1" customFormat="1">
      <c r="A78" s="3"/>
      <c r="B78" s="9"/>
      <c r="C78" s="9"/>
      <c r="D78" s="9"/>
      <c r="E78" s="9"/>
      <c r="F78" s="9"/>
      <c r="G78" s="9"/>
      <c r="H78" s="9"/>
      <c r="I78" s="9"/>
      <c r="J78" s="9"/>
      <c r="K78" s="9"/>
    </row>
    <row r="79" spans="1:11" s="1" customFormat="1">
      <c r="A79" s="3"/>
      <c r="B79" s="9"/>
      <c r="C79" s="9"/>
      <c r="D79" s="9"/>
      <c r="E79" s="9"/>
      <c r="F79" s="9"/>
      <c r="G79" s="9"/>
      <c r="H79" s="9"/>
      <c r="I79" s="9"/>
      <c r="J79" s="9"/>
      <c r="K79" s="9"/>
    </row>
    <row r="80" spans="1:11" s="1" customFormat="1">
      <c r="A80" s="3"/>
      <c r="B80" s="9"/>
      <c r="C80" s="9"/>
      <c r="D80" s="9"/>
      <c r="E80" s="9"/>
      <c r="F80" s="9"/>
      <c r="G80" s="9"/>
      <c r="H80" s="9"/>
      <c r="I80" s="9"/>
      <c r="J80" s="9"/>
      <c r="K80" s="9"/>
    </row>
    <row r="81" spans="1:11" s="1" customFormat="1">
      <c r="A81" s="3"/>
      <c r="B81" s="9"/>
      <c r="C81" s="9"/>
      <c r="D81" s="9"/>
      <c r="E81" s="9"/>
      <c r="F81" s="9"/>
      <c r="G81" s="9"/>
      <c r="H81" s="9"/>
      <c r="I81" s="9"/>
      <c r="J81" s="9"/>
      <c r="K81" s="9"/>
    </row>
    <row r="82" spans="1:11" s="1" customFormat="1">
      <c r="A82" s="3"/>
      <c r="B82" s="9"/>
      <c r="C82" s="9"/>
      <c r="D82" s="9"/>
      <c r="E82" s="9"/>
      <c r="F82" s="9"/>
      <c r="G82" s="9"/>
      <c r="H82" s="9"/>
      <c r="I82" s="9"/>
      <c r="J82" s="9"/>
      <c r="K82" s="9"/>
    </row>
    <row r="83" spans="1:11" s="1" customFormat="1">
      <c r="A83" s="3"/>
      <c r="B83" s="9"/>
      <c r="C83" s="9"/>
      <c r="D83" s="9"/>
      <c r="E83" s="9"/>
      <c r="F83" s="9"/>
      <c r="G83" s="9"/>
      <c r="H83" s="9"/>
      <c r="I83" s="9"/>
      <c r="J83" s="9"/>
      <c r="K83" s="9"/>
    </row>
    <row r="84" spans="1:11" s="1" customFormat="1">
      <c r="A84" s="3"/>
      <c r="B84" s="9"/>
      <c r="C84" s="9"/>
      <c r="D84" s="9"/>
      <c r="E84" s="9"/>
      <c r="F84" s="9"/>
      <c r="G84" s="9"/>
      <c r="H84" s="9"/>
      <c r="I84" s="9"/>
      <c r="J84" s="9"/>
      <c r="K84" s="9"/>
    </row>
    <row r="85" spans="1:11" s="1" customFormat="1">
      <c r="A85" s="3"/>
      <c r="B85" s="9"/>
      <c r="C85" s="9"/>
      <c r="D85" s="9"/>
      <c r="E85" s="9"/>
      <c r="F85" s="9"/>
      <c r="G85" s="9"/>
      <c r="H85" s="9"/>
      <c r="I85" s="9"/>
      <c r="J85" s="9"/>
      <c r="K85" s="9"/>
    </row>
    <row r="86" spans="1:11" s="1" customFormat="1">
      <c r="A86" s="3"/>
      <c r="B86" s="9"/>
      <c r="C86" s="9"/>
      <c r="D86" s="9"/>
      <c r="E86" s="9"/>
      <c r="F86" s="9"/>
      <c r="G86" s="9"/>
      <c r="H86" s="9"/>
      <c r="I86" s="9"/>
      <c r="J86" s="9"/>
      <c r="K86" s="9"/>
    </row>
    <row r="87" spans="1:11" s="1" customFormat="1">
      <c r="A87" s="3"/>
      <c r="B87" s="9"/>
      <c r="C87" s="9"/>
      <c r="D87" s="9"/>
      <c r="E87" s="9"/>
      <c r="F87" s="9"/>
      <c r="G87" s="9"/>
      <c r="H87" s="9"/>
      <c r="I87" s="9"/>
      <c r="J87" s="9"/>
      <c r="K87" s="9"/>
    </row>
    <row r="88" spans="1:11" s="1" customFormat="1">
      <c r="A88" s="3"/>
      <c r="B88" s="9"/>
      <c r="C88" s="9"/>
      <c r="D88" s="9"/>
      <c r="E88" s="9"/>
      <c r="F88" s="9"/>
      <c r="G88" s="9"/>
      <c r="H88" s="9"/>
      <c r="I88" s="9"/>
      <c r="J88" s="9"/>
      <c r="K88" s="9"/>
    </row>
    <row r="89" spans="1:11" s="1" customFormat="1">
      <c r="A89" s="3"/>
      <c r="B89" s="9"/>
      <c r="C89" s="9"/>
      <c r="D89" s="9"/>
      <c r="E89" s="9"/>
      <c r="F89" s="9"/>
      <c r="G89" s="9"/>
      <c r="H89" s="9"/>
      <c r="I89" s="9"/>
      <c r="J89" s="9"/>
      <c r="K89" s="9"/>
    </row>
    <row r="90" spans="1:11" s="1" customFormat="1">
      <c r="A90" s="3"/>
      <c r="B90" s="9"/>
      <c r="C90" s="9"/>
      <c r="D90" s="9"/>
      <c r="E90" s="9"/>
      <c r="F90" s="9"/>
      <c r="G90" s="9"/>
      <c r="H90" s="9"/>
      <c r="I90" s="9"/>
      <c r="J90" s="9"/>
      <c r="K90" s="9"/>
    </row>
    <row r="91" spans="1:11" s="1" customFormat="1">
      <c r="A91" s="3"/>
      <c r="B91" s="9"/>
      <c r="C91" s="9"/>
      <c r="D91" s="9"/>
      <c r="E91" s="9"/>
      <c r="F91" s="9"/>
      <c r="G91" s="9"/>
      <c r="H91" s="9"/>
      <c r="I91" s="9"/>
      <c r="J91" s="9"/>
      <c r="K91" s="9"/>
    </row>
    <row r="92" spans="1:11" s="1" customFormat="1">
      <c r="A92" s="3"/>
      <c r="B92" s="9"/>
      <c r="C92" s="9"/>
      <c r="D92" s="9"/>
      <c r="E92" s="9"/>
      <c r="F92" s="9"/>
      <c r="G92" s="9"/>
      <c r="H92" s="9"/>
      <c r="I92" s="9"/>
      <c r="J92" s="9"/>
      <c r="K92" s="9"/>
    </row>
    <row r="93" spans="1:11" s="1" customFormat="1">
      <c r="A93" s="3"/>
      <c r="B93" s="9"/>
      <c r="C93" s="9"/>
      <c r="D93" s="9"/>
      <c r="E93" s="9"/>
      <c r="F93" s="9"/>
      <c r="G93" s="9"/>
      <c r="H93" s="9"/>
      <c r="I93" s="9"/>
      <c r="J93" s="9"/>
      <c r="K93" s="9"/>
    </row>
    <row r="94" spans="1:11" s="1" customFormat="1">
      <c r="A94" s="3"/>
      <c r="B94" s="9"/>
      <c r="C94" s="9"/>
      <c r="D94" s="9"/>
      <c r="E94" s="9"/>
      <c r="F94" s="9"/>
      <c r="G94" s="9"/>
      <c r="H94" s="9"/>
      <c r="I94" s="9"/>
      <c r="J94" s="9"/>
      <c r="K94" s="9"/>
    </row>
    <row r="95" spans="1:11" s="1" customFormat="1">
      <c r="A95" s="3"/>
      <c r="B95" s="9"/>
      <c r="C95" s="9"/>
      <c r="D95" s="9"/>
      <c r="E95" s="9"/>
      <c r="F95" s="9"/>
      <c r="G95" s="9"/>
      <c r="H95" s="9"/>
      <c r="I95" s="9"/>
      <c r="J95" s="9"/>
      <c r="K95" s="9"/>
    </row>
    <row r="96" spans="1:11" s="1" customFormat="1">
      <c r="A96" s="3"/>
      <c r="B96" s="9"/>
      <c r="C96" s="9"/>
      <c r="D96" s="9"/>
      <c r="E96" s="9"/>
      <c r="F96" s="9"/>
      <c r="G96" s="9"/>
      <c r="H96" s="9"/>
      <c r="I96" s="9"/>
      <c r="J96" s="9"/>
      <c r="K96" s="9"/>
    </row>
    <row r="97" spans="1:11" s="1" customFormat="1">
      <c r="A97" s="3"/>
      <c r="B97" s="9"/>
      <c r="C97" s="9"/>
      <c r="D97" s="9"/>
      <c r="E97" s="9"/>
      <c r="F97" s="9"/>
      <c r="G97" s="9"/>
      <c r="H97" s="9"/>
      <c r="I97" s="9"/>
      <c r="J97" s="9"/>
      <c r="K97" s="9"/>
    </row>
    <row r="98" spans="1:11" s="1" customFormat="1">
      <c r="A98" s="3"/>
      <c r="B98" s="9"/>
      <c r="C98" s="9"/>
      <c r="D98" s="9"/>
      <c r="E98" s="9"/>
      <c r="F98" s="9"/>
      <c r="G98" s="9"/>
      <c r="H98" s="9"/>
      <c r="I98" s="9"/>
      <c r="J98" s="9"/>
      <c r="K98" s="9"/>
    </row>
    <row r="99" spans="1:11" s="1" customFormat="1">
      <c r="A99" s="3"/>
      <c r="B99" s="9"/>
      <c r="C99" s="9"/>
      <c r="D99" s="9"/>
      <c r="E99" s="9"/>
      <c r="F99" s="9"/>
      <c r="G99" s="9"/>
      <c r="H99" s="9"/>
      <c r="I99" s="9"/>
      <c r="J99" s="9"/>
      <c r="K99" s="9"/>
    </row>
    <row r="100" spans="1:11" s="1" customFormat="1">
      <c r="A100" s="3"/>
      <c r="B100" s="9"/>
      <c r="C100" s="9"/>
      <c r="D100" s="9"/>
      <c r="E100" s="9"/>
      <c r="F100" s="9"/>
      <c r="G100" s="9"/>
      <c r="H100" s="9"/>
      <c r="I100" s="9"/>
      <c r="J100" s="9"/>
      <c r="K100" s="9"/>
    </row>
    <row r="101" spans="1:11" s="1" customFormat="1">
      <c r="A101" s="3"/>
      <c r="B101" s="9"/>
      <c r="C101" s="9"/>
      <c r="D101" s="9"/>
      <c r="E101" s="9"/>
      <c r="F101" s="9"/>
      <c r="G101" s="9"/>
      <c r="H101" s="9"/>
      <c r="I101" s="9"/>
      <c r="J101" s="9"/>
      <c r="K101" s="9"/>
    </row>
    <row r="102" spans="1:11" s="1" customFormat="1">
      <c r="A102" s="3"/>
      <c r="B102" s="9"/>
      <c r="C102" s="9"/>
      <c r="D102" s="9"/>
      <c r="E102" s="9"/>
      <c r="F102" s="9"/>
      <c r="G102" s="9"/>
      <c r="H102" s="9"/>
      <c r="I102" s="9"/>
      <c r="J102" s="9"/>
      <c r="K102" s="9"/>
    </row>
    <row r="103" spans="1:11" s="1" customFormat="1">
      <c r="A103" s="3"/>
      <c r="B103" s="9"/>
      <c r="C103" s="9"/>
      <c r="D103" s="9"/>
      <c r="E103" s="9"/>
      <c r="F103" s="9"/>
      <c r="G103" s="9"/>
      <c r="H103" s="9"/>
      <c r="I103" s="9"/>
      <c r="J103" s="9"/>
      <c r="K103" s="9"/>
    </row>
    <row r="104" spans="1:11" s="1" customFormat="1">
      <c r="A104" s="3"/>
      <c r="B104" s="9"/>
      <c r="C104" s="9"/>
      <c r="D104" s="9"/>
      <c r="E104" s="9"/>
      <c r="F104" s="9"/>
      <c r="G104" s="9"/>
      <c r="H104" s="9"/>
      <c r="I104" s="9"/>
      <c r="J104" s="9"/>
      <c r="K104" s="9"/>
    </row>
    <row r="105" spans="1:11" s="1" customFormat="1">
      <c r="A105" s="3"/>
      <c r="B105" s="9"/>
      <c r="C105" s="9"/>
      <c r="D105" s="9"/>
      <c r="E105" s="9"/>
      <c r="F105" s="9"/>
      <c r="G105" s="9"/>
      <c r="H105" s="9"/>
      <c r="I105" s="9"/>
      <c r="J105" s="9"/>
      <c r="K105" s="9"/>
    </row>
    <row r="106" spans="1:11" s="1" customFormat="1">
      <c r="A106" s="3"/>
      <c r="B106" s="9"/>
      <c r="C106" s="9"/>
      <c r="D106" s="9"/>
      <c r="E106" s="9"/>
      <c r="F106" s="9"/>
      <c r="G106" s="9"/>
      <c r="H106" s="9"/>
      <c r="I106" s="9"/>
      <c r="J106" s="9"/>
      <c r="K106" s="9"/>
    </row>
    <row r="107" spans="1:11" s="1" customFormat="1">
      <c r="A107" s="3"/>
      <c r="B107" s="9"/>
      <c r="C107" s="9"/>
      <c r="D107" s="9"/>
      <c r="E107" s="9"/>
      <c r="F107" s="9"/>
      <c r="G107" s="9"/>
      <c r="H107" s="9"/>
      <c r="I107" s="9"/>
      <c r="J107" s="9"/>
      <c r="K107" s="9"/>
    </row>
    <row r="108" spans="1:11" s="1" customFormat="1">
      <c r="A108" s="3"/>
      <c r="B108" s="9"/>
      <c r="C108" s="9"/>
      <c r="D108" s="9"/>
      <c r="E108" s="9"/>
      <c r="F108" s="9"/>
      <c r="G108" s="9"/>
      <c r="H108" s="9"/>
      <c r="I108" s="9"/>
      <c r="J108" s="9"/>
      <c r="K108" s="9"/>
    </row>
    <row r="109" spans="1:11" s="1" customFormat="1">
      <c r="A109" s="3"/>
      <c r="B109" s="9"/>
      <c r="C109" s="9"/>
      <c r="D109" s="9"/>
      <c r="E109" s="9"/>
      <c r="F109" s="9"/>
      <c r="G109" s="9"/>
      <c r="H109" s="9"/>
      <c r="I109" s="9"/>
      <c r="J109" s="9"/>
      <c r="K109" s="9"/>
    </row>
    <row r="110" spans="1:11" s="1" customFormat="1">
      <c r="A110" s="3"/>
      <c r="B110" s="9"/>
      <c r="C110" s="9"/>
      <c r="D110" s="9"/>
      <c r="E110" s="9"/>
      <c r="F110" s="9"/>
      <c r="G110" s="9"/>
      <c r="H110" s="9"/>
      <c r="I110" s="9"/>
      <c r="J110" s="9"/>
      <c r="K110" s="9"/>
    </row>
    <row r="111" spans="1:11" s="1" customFormat="1">
      <c r="A111" s="3"/>
      <c r="B111" s="9"/>
      <c r="C111" s="9"/>
      <c r="D111" s="9"/>
      <c r="E111" s="9"/>
      <c r="F111" s="9"/>
      <c r="G111" s="9"/>
      <c r="H111" s="9"/>
      <c r="I111" s="9"/>
      <c r="J111" s="9"/>
      <c r="K111" s="9"/>
    </row>
    <row r="112" spans="1:11" s="1" customFormat="1">
      <c r="A112" s="3"/>
      <c r="B112" s="9"/>
      <c r="C112" s="9"/>
      <c r="D112" s="9"/>
      <c r="E112" s="9"/>
      <c r="F112" s="9"/>
      <c r="G112" s="9"/>
      <c r="H112" s="9"/>
      <c r="I112" s="9"/>
      <c r="J112" s="9"/>
      <c r="K112" s="9"/>
    </row>
    <row r="113" spans="1:11" s="1" customFormat="1">
      <c r="A113" s="3"/>
      <c r="B113" s="9"/>
      <c r="C113" s="9"/>
      <c r="D113" s="9"/>
      <c r="E113" s="9"/>
      <c r="F113" s="9"/>
      <c r="G113" s="9"/>
      <c r="H113" s="9"/>
      <c r="I113" s="9"/>
      <c r="J113" s="9"/>
      <c r="K113" s="9"/>
    </row>
    <row r="114" spans="1:11" s="1" customFormat="1">
      <c r="A114" s="3"/>
      <c r="B114" s="9"/>
      <c r="C114" s="9"/>
      <c r="D114" s="9"/>
      <c r="E114" s="9"/>
      <c r="F114" s="9"/>
      <c r="G114" s="9"/>
      <c r="H114" s="9"/>
      <c r="I114" s="9"/>
      <c r="J114" s="9"/>
      <c r="K114" s="9"/>
    </row>
    <row r="115" spans="1:11" s="1" customFormat="1">
      <c r="A115" s="3"/>
      <c r="B115" s="9"/>
      <c r="C115" s="9"/>
      <c r="D115" s="9"/>
      <c r="E115" s="9"/>
      <c r="F115" s="9"/>
      <c r="G115" s="9"/>
      <c r="H115" s="9"/>
      <c r="I115" s="9"/>
      <c r="J115" s="9"/>
      <c r="K115" s="9"/>
    </row>
    <row r="116" spans="1:11" s="1" customFormat="1">
      <c r="A116" s="3"/>
      <c r="B116" s="9"/>
      <c r="C116" s="9"/>
      <c r="D116" s="9"/>
      <c r="E116" s="9"/>
      <c r="F116" s="9"/>
      <c r="G116" s="9"/>
      <c r="H116" s="9"/>
      <c r="I116" s="9"/>
      <c r="J116" s="9"/>
      <c r="K116" s="9"/>
    </row>
    <row r="117" spans="1:11" s="1" customFormat="1">
      <c r="A117" s="3"/>
      <c r="B117" s="9"/>
      <c r="C117" s="9"/>
      <c r="D117" s="9"/>
      <c r="E117" s="9"/>
      <c r="F117" s="9"/>
      <c r="G117" s="9"/>
      <c r="H117" s="9"/>
      <c r="I117" s="9"/>
      <c r="J117" s="9"/>
      <c r="K117" s="9"/>
    </row>
    <row r="118" spans="1:11" s="1" customFormat="1">
      <c r="A118" s="3"/>
      <c r="B118" s="9"/>
      <c r="C118" s="9"/>
      <c r="D118" s="9"/>
      <c r="E118" s="9"/>
      <c r="F118" s="9"/>
      <c r="G118" s="9"/>
      <c r="H118" s="9"/>
      <c r="I118" s="9"/>
      <c r="J118" s="9"/>
      <c r="K118" s="9"/>
    </row>
    <row r="119" spans="1:11" s="1" customFormat="1">
      <c r="A119" s="3"/>
      <c r="B119" s="9"/>
      <c r="C119" s="9"/>
      <c r="D119" s="9"/>
      <c r="E119" s="9"/>
      <c r="F119" s="9"/>
      <c r="G119" s="9"/>
      <c r="H119" s="9"/>
      <c r="I119" s="9"/>
      <c r="J119" s="9"/>
      <c r="K119" s="9"/>
    </row>
    <row r="120" spans="1:11" s="1" customFormat="1">
      <c r="A120" s="3"/>
      <c r="B120" s="9"/>
      <c r="C120" s="9"/>
      <c r="D120" s="9"/>
      <c r="E120" s="9"/>
      <c r="F120" s="9"/>
      <c r="G120" s="9"/>
      <c r="H120" s="9"/>
      <c r="I120" s="9"/>
      <c r="J120" s="9"/>
      <c r="K120" s="9"/>
    </row>
    <row r="121" spans="1:11" s="1" customFormat="1">
      <c r="A121" s="3"/>
      <c r="B121" s="9"/>
      <c r="C121" s="9"/>
      <c r="D121" s="9"/>
      <c r="E121" s="9"/>
      <c r="F121" s="9"/>
      <c r="G121" s="9"/>
      <c r="H121" s="9"/>
      <c r="I121" s="9"/>
      <c r="J121" s="9"/>
      <c r="K121" s="9"/>
    </row>
    <row r="122" spans="1:11" s="1" customFormat="1">
      <c r="A122" s="3"/>
      <c r="B122" s="9"/>
      <c r="C122" s="9"/>
      <c r="D122" s="9"/>
      <c r="E122" s="9"/>
      <c r="F122" s="9"/>
      <c r="G122" s="9"/>
      <c r="H122" s="9"/>
      <c r="I122" s="9"/>
      <c r="J122" s="9"/>
      <c r="K122" s="9"/>
    </row>
    <row r="123" spans="1:11" s="1" customFormat="1">
      <c r="A123" s="3"/>
      <c r="B123" s="9"/>
      <c r="C123" s="9"/>
      <c r="D123" s="9"/>
      <c r="E123" s="9"/>
      <c r="F123" s="9"/>
      <c r="G123" s="9"/>
      <c r="H123" s="9"/>
      <c r="I123" s="9"/>
      <c r="J123" s="9"/>
      <c r="K123" s="9"/>
    </row>
    <row r="124" spans="1:11" s="1" customFormat="1">
      <c r="A124" s="3"/>
      <c r="B124" s="9"/>
      <c r="C124" s="9"/>
      <c r="D124" s="9"/>
      <c r="E124" s="9"/>
      <c r="F124" s="9"/>
      <c r="G124" s="9"/>
      <c r="H124" s="9"/>
      <c r="I124" s="9"/>
      <c r="J124" s="9"/>
      <c r="K124" s="9"/>
    </row>
    <row r="125" spans="1:11" s="1" customFormat="1">
      <c r="A125" s="3"/>
      <c r="B125" s="9"/>
      <c r="C125" s="9"/>
      <c r="D125" s="9"/>
      <c r="E125" s="9"/>
      <c r="F125" s="9"/>
      <c r="G125" s="9"/>
      <c r="H125" s="9"/>
      <c r="I125" s="9"/>
      <c r="J125" s="9"/>
      <c r="K125" s="9"/>
    </row>
    <row r="126" spans="1:11" s="1" customFormat="1">
      <c r="A126" s="3"/>
      <c r="B126" s="9"/>
      <c r="C126" s="9"/>
      <c r="D126" s="9"/>
      <c r="E126" s="9"/>
      <c r="F126" s="9"/>
      <c r="G126" s="9"/>
      <c r="H126" s="9"/>
      <c r="I126" s="9"/>
      <c r="J126" s="9"/>
      <c r="K126" s="9"/>
    </row>
    <row r="127" spans="1:11" s="1" customFormat="1">
      <c r="A127" s="3"/>
      <c r="B127" s="9"/>
      <c r="C127" s="9"/>
      <c r="D127" s="9"/>
      <c r="E127" s="9"/>
      <c r="F127" s="9"/>
      <c r="G127" s="9"/>
      <c r="H127" s="9"/>
      <c r="I127" s="9"/>
      <c r="J127" s="9"/>
      <c r="K127" s="9"/>
    </row>
    <row r="128" spans="1:11" s="1" customFormat="1">
      <c r="A128" s="3"/>
      <c r="B128" s="9"/>
      <c r="C128" s="9"/>
      <c r="D128" s="9"/>
      <c r="E128" s="9"/>
      <c r="F128" s="9"/>
      <c r="G128" s="9"/>
      <c r="H128" s="9"/>
      <c r="I128" s="9"/>
      <c r="J128" s="9"/>
      <c r="K128" s="9"/>
    </row>
    <row r="129" spans="1:11" s="1" customFormat="1">
      <c r="A129" s="3"/>
      <c r="B129" s="9"/>
      <c r="C129" s="9"/>
      <c r="D129" s="9"/>
      <c r="E129" s="9"/>
      <c r="F129" s="9"/>
      <c r="G129" s="9"/>
      <c r="H129" s="9"/>
      <c r="I129" s="9"/>
      <c r="J129" s="9"/>
      <c r="K129" s="9"/>
    </row>
    <row r="130" spans="1:11" s="1" customFormat="1">
      <c r="A130" s="3"/>
      <c r="B130" s="9"/>
      <c r="C130" s="9"/>
      <c r="D130" s="9"/>
      <c r="E130" s="9"/>
      <c r="F130" s="9"/>
      <c r="G130" s="9"/>
      <c r="H130" s="9"/>
      <c r="I130" s="9"/>
      <c r="J130" s="9"/>
      <c r="K130" s="9"/>
    </row>
    <row r="131" spans="1:11" s="1" customFormat="1">
      <c r="A131" s="3"/>
      <c r="B131" s="9"/>
      <c r="C131" s="9"/>
      <c r="D131" s="9"/>
      <c r="E131" s="9"/>
      <c r="F131" s="9"/>
      <c r="G131" s="9"/>
      <c r="H131" s="9"/>
      <c r="I131" s="9"/>
      <c r="J131" s="9"/>
      <c r="K131" s="9"/>
    </row>
    <row r="132" spans="1:11" s="1" customFormat="1">
      <c r="A132" s="3"/>
      <c r="B132" s="9"/>
      <c r="C132" s="9"/>
      <c r="D132" s="9"/>
      <c r="E132" s="9"/>
      <c r="F132" s="9"/>
      <c r="G132" s="9"/>
      <c r="H132" s="9"/>
      <c r="I132" s="9"/>
      <c r="J132" s="9"/>
      <c r="K132" s="9"/>
    </row>
    <row r="133" spans="1:11" s="1" customFormat="1">
      <c r="A133" s="3"/>
      <c r="B133" s="9"/>
      <c r="C133" s="9"/>
      <c r="D133" s="9"/>
      <c r="E133" s="9"/>
      <c r="F133" s="9"/>
      <c r="G133" s="9"/>
      <c r="H133" s="9"/>
      <c r="I133" s="9"/>
      <c r="J133" s="9"/>
      <c r="K133" s="9"/>
    </row>
    <row r="134" spans="1:11" s="1" customFormat="1">
      <c r="A134" s="3"/>
      <c r="B134" s="9"/>
      <c r="C134" s="9"/>
      <c r="D134" s="9"/>
      <c r="E134" s="9"/>
      <c r="F134" s="9"/>
      <c r="G134" s="9"/>
      <c r="H134" s="9"/>
      <c r="I134" s="9"/>
      <c r="J134" s="9"/>
      <c r="K134" s="9"/>
    </row>
    <row r="135" spans="1:11" s="1" customFormat="1">
      <c r="A135" s="3"/>
      <c r="B135" s="9"/>
      <c r="C135" s="9"/>
      <c r="D135" s="9"/>
      <c r="E135" s="9"/>
      <c r="F135" s="9"/>
      <c r="G135" s="9"/>
      <c r="H135" s="9"/>
      <c r="I135" s="9"/>
      <c r="J135" s="9"/>
      <c r="K135" s="9"/>
    </row>
    <row r="136" spans="1:11" s="1" customFormat="1">
      <c r="A136" s="3"/>
      <c r="B136" s="9"/>
      <c r="C136" s="9"/>
      <c r="D136" s="9"/>
      <c r="E136" s="9"/>
      <c r="F136" s="9"/>
      <c r="G136" s="9"/>
      <c r="H136" s="9"/>
      <c r="I136" s="9"/>
      <c r="J136" s="9"/>
      <c r="K136" s="9"/>
    </row>
    <row r="137" spans="1:11" s="1" customFormat="1">
      <c r="A137" s="3"/>
      <c r="B137" s="9"/>
      <c r="C137" s="9"/>
      <c r="D137" s="9"/>
      <c r="E137" s="9"/>
      <c r="F137" s="9"/>
      <c r="G137" s="9"/>
      <c r="H137" s="9"/>
      <c r="I137" s="9"/>
      <c r="J137" s="9"/>
      <c r="K137" s="9"/>
    </row>
    <row r="138" spans="1:11" s="1" customFormat="1">
      <c r="A138" s="3"/>
      <c r="B138" s="9"/>
      <c r="C138" s="9"/>
      <c r="D138" s="9"/>
      <c r="E138" s="9"/>
      <c r="F138" s="9"/>
      <c r="G138" s="9"/>
      <c r="H138" s="9"/>
      <c r="I138" s="9"/>
      <c r="J138" s="9"/>
      <c r="K138" s="9"/>
    </row>
    <row r="139" spans="1:11" s="1" customFormat="1">
      <c r="A139" s="3"/>
      <c r="B139" s="9"/>
      <c r="C139" s="9"/>
      <c r="D139" s="9"/>
      <c r="E139" s="9"/>
      <c r="F139" s="9"/>
      <c r="G139" s="9"/>
      <c r="H139" s="9"/>
      <c r="I139" s="9"/>
      <c r="J139" s="9"/>
      <c r="K139" s="9"/>
    </row>
    <row r="140" spans="1:11" s="1" customFormat="1">
      <c r="A140" s="3"/>
      <c r="B140" s="9"/>
      <c r="C140" s="9"/>
      <c r="D140" s="9"/>
      <c r="E140" s="9"/>
      <c r="F140" s="9"/>
      <c r="G140" s="9"/>
      <c r="H140" s="9"/>
      <c r="I140" s="9"/>
      <c r="J140" s="9"/>
      <c r="K140" s="9"/>
    </row>
    <row r="141" spans="1:11" s="1" customFormat="1">
      <c r="A141" s="3"/>
      <c r="B141" s="9"/>
      <c r="C141" s="9"/>
      <c r="D141" s="9"/>
      <c r="E141" s="9"/>
      <c r="F141" s="9"/>
      <c r="G141" s="9"/>
      <c r="H141" s="9"/>
      <c r="I141" s="9"/>
      <c r="J141" s="9"/>
      <c r="K141" s="9"/>
    </row>
    <row r="142" spans="1:11" s="1" customFormat="1">
      <c r="A142" s="3"/>
      <c r="B142" s="9"/>
      <c r="C142" s="9"/>
      <c r="D142" s="9"/>
      <c r="E142" s="9"/>
      <c r="F142" s="9"/>
      <c r="G142" s="9"/>
      <c r="H142" s="9"/>
      <c r="I142" s="9"/>
      <c r="J142" s="9"/>
      <c r="K142" s="9"/>
    </row>
    <row r="143" spans="1:11" s="1" customFormat="1">
      <c r="A143" s="3"/>
      <c r="B143" s="9"/>
      <c r="C143" s="9"/>
      <c r="D143" s="9"/>
      <c r="E143" s="9"/>
      <c r="F143" s="9"/>
      <c r="G143" s="9"/>
      <c r="H143" s="9"/>
      <c r="I143" s="9"/>
      <c r="J143" s="9"/>
      <c r="K143" s="9"/>
    </row>
    <row r="144" spans="1:11" s="1" customFormat="1">
      <c r="A144" s="3"/>
      <c r="B144" s="9"/>
      <c r="C144" s="9"/>
      <c r="D144" s="9"/>
      <c r="E144" s="9"/>
      <c r="F144" s="9"/>
      <c r="G144" s="9"/>
      <c r="H144" s="9"/>
      <c r="I144" s="9"/>
      <c r="J144" s="9"/>
      <c r="K144" s="9"/>
    </row>
    <row r="145" spans="1:11" s="1" customFormat="1">
      <c r="A145" s="3"/>
      <c r="B145" s="9"/>
      <c r="C145" s="9"/>
      <c r="D145" s="9"/>
      <c r="E145" s="9"/>
      <c r="F145" s="9"/>
      <c r="G145" s="9"/>
      <c r="H145" s="9"/>
      <c r="I145" s="9"/>
      <c r="J145" s="9"/>
      <c r="K145" s="9"/>
    </row>
    <row r="146" spans="1:11" s="1" customFormat="1">
      <c r="A146" s="3"/>
      <c r="B146" s="9"/>
      <c r="C146" s="9"/>
      <c r="D146" s="9"/>
      <c r="E146" s="9"/>
      <c r="F146" s="9"/>
      <c r="G146" s="9"/>
      <c r="H146" s="9"/>
      <c r="I146" s="9"/>
      <c r="J146" s="9"/>
      <c r="K146" s="9"/>
    </row>
    <row r="147" spans="1:11" s="1" customFormat="1">
      <c r="A147" s="3"/>
      <c r="B147" s="9"/>
      <c r="C147" s="9"/>
      <c r="D147" s="9"/>
      <c r="E147" s="9"/>
      <c r="F147" s="9"/>
      <c r="G147" s="9"/>
      <c r="H147" s="9"/>
      <c r="I147" s="9"/>
      <c r="J147" s="9"/>
      <c r="K147" s="9"/>
    </row>
    <row r="148" spans="1:11" s="1" customFormat="1">
      <c r="A148" s="3"/>
      <c r="B148" s="9"/>
      <c r="C148" s="9"/>
      <c r="D148" s="9"/>
      <c r="E148" s="9"/>
      <c r="F148" s="9"/>
      <c r="G148" s="9"/>
      <c r="H148" s="9"/>
      <c r="I148" s="9"/>
      <c r="J148" s="9"/>
      <c r="K148" s="9"/>
    </row>
    <row r="149" spans="1:11" s="1" customFormat="1">
      <c r="A149" s="3"/>
      <c r="B149" s="9"/>
      <c r="C149" s="9"/>
      <c r="D149" s="9"/>
      <c r="E149" s="9"/>
      <c r="F149" s="9"/>
      <c r="G149" s="9"/>
      <c r="H149" s="9"/>
      <c r="I149" s="9"/>
      <c r="J149" s="9"/>
      <c r="K149" s="9"/>
    </row>
    <row r="150" spans="1:11" s="1" customFormat="1">
      <c r="A150" s="3"/>
      <c r="B150" s="9"/>
      <c r="C150" s="9"/>
      <c r="D150" s="9"/>
      <c r="E150" s="9"/>
      <c r="F150" s="9"/>
      <c r="G150" s="9"/>
      <c r="H150" s="9"/>
      <c r="I150" s="9"/>
      <c r="J150" s="9"/>
      <c r="K150" s="9"/>
    </row>
    <row r="151" spans="1:11" s="1" customFormat="1">
      <c r="A151" s="3"/>
      <c r="B151" s="9"/>
      <c r="C151" s="9"/>
      <c r="D151" s="9"/>
      <c r="E151" s="9"/>
      <c r="F151" s="9"/>
      <c r="G151" s="9"/>
      <c r="H151" s="9"/>
      <c r="I151" s="9"/>
      <c r="J151" s="9"/>
      <c r="K151" s="9"/>
    </row>
    <row r="152" spans="1:11" s="1" customFormat="1">
      <c r="A152" s="3"/>
      <c r="B152" s="9"/>
      <c r="C152" s="9"/>
      <c r="D152" s="9"/>
      <c r="E152" s="9"/>
      <c r="F152" s="9"/>
      <c r="G152" s="9"/>
      <c r="H152" s="9"/>
      <c r="I152" s="9"/>
      <c r="J152" s="9"/>
      <c r="K152" s="9"/>
    </row>
    <row r="153" spans="1:11" s="1" customFormat="1">
      <c r="A153" s="3"/>
      <c r="B153" s="9"/>
      <c r="C153" s="9"/>
      <c r="D153" s="9"/>
      <c r="E153" s="9"/>
      <c r="F153" s="9"/>
      <c r="G153" s="9"/>
      <c r="H153" s="9"/>
      <c r="I153" s="9"/>
      <c r="J153" s="9"/>
      <c r="K153" s="9"/>
    </row>
    <row r="154" spans="1:11" s="1" customFormat="1">
      <c r="A154" s="3"/>
      <c r="B154" s="9"/>
      <c r="C154" s="9"/>
      <c r="D154" s="9"/>
      <c r="E154" s="9"/>
      <c r="F154" s="9"/>
      <c r="G154" s="9"/>
      <c r="H154" s="9"/>
      <c r="I154" s="9"/>
      <c r="J154" s="9"/>
      <c r="K154" s="9"/>
    </row>
    <row r="155" spans="1:11" s="1" customFormat="1">
      <c r="A155" s="3"/>
      <c r="B155" s="9"/>
      <c r="C155" s="9"/>
      <c r="D155" s="9"/>
      <c r="E155" s="9"/>
      <c r="F155" s="9"/>
      <c r="G155" s="9"/>
      <c r="H155" s="9"/>
      <c r="I155" s="9"/>
      <c r="J155" s="9"/>
      <c r="K155" s="9"/>
    </row>
    <row r="156" spans="1:11" s="1" customFormat="1">
      <c r="A156" s="3"/>
      <c r="B156" s="9"/>
      <c r="C156" s="9"/>
      <c r="D156" s="9"/>
      <c r="E156" s="9"/>
      <c r="F156" s="9"/>
      <c r="G156" s="9"/>
      <c r="H156" s="9"/>
      <c r="I156" s="9"/>
      <c r="J156" s="9"/>
      <c r="K156" s="9"/>
    </row>
    <row r="157" spans="1:11" s="1" customFormat="1">
      <c r="A157" s="3"/>
      <c r="B157" s="9"/>
      <c r="C157" s="9"/>
      <c r="D157" s="9"/>
      <c r="E157" s="9"/>
      <c r="F157" s="9"/>
      <c r="G157" s="9"/>
      <c r="H157" s="9"/>
      <c r="I157" s="9"/>
      <c r="J157" s="9"/>
      <c r="K157" s="9"/>
    </row>
    <row r="158" spans="1:11" s="1" customFormat="1">
      <c r="A158" s="3"/>
      <c r="B158" s="9"/>
      <c r="C158" s="9"/>
      <c r="D158" s="9"/>
      <c r="E158" s="9"/>
      <c r="F158" s="9"/>
      <c r="G158" s="9"/>
      <c r="H158" s="9"/>
      <c r="I158" s="9"/>
      <c r="J158" s="9"/>
      <c r="K158" s="9"/>
    </row>
    <row r="159" spans="1:11" s="1" customFormat="1">
      <c r="A159" s="3"/>
      <c r="B159" s="9"/>
      <c r="C159" s="9"/>
      <c r="D159" s="9"/>
      <c r="E159" s="9"/>
      <c r="F159" s="9"/>
      <c r="G159" s="9"/>
      <c r="H159" s="9"/>
      <c r="I159" s="9"/>
      <c r="J159" s="9"/>
      <c r="K159" s="9"/>
    </row>
    <row r="160" spans="1:11" s="1" customFormat="1">
      <c r="A160" s="3"/>
      <c r="B160" s="9"/>
      <c r="C160" s="9"/>
      <c r="D160" s="9"/>
      <c r="E160" s="9"/>
      <c r="F160" s="9"/>
      <c r="G160" s="9"/>
      <c r="H160" s="9"/>
      <c r="I160" s="9"/>
      <c r="J160" s="9"/>
      <c r="K160" s="9"/>
    </row>
    <row r="161" spans="1:11" s="1" customFormat="1">
      <c r="A161" s="3"/>
      <c r="B161" s="9"/>
      <c r="C161" s="9"/>
      <c r="D161" s="9"/>
      <c r="E161" s="9"/>
      <c r="F161" s="9"/>
      <c r="G161" s="9"/>
      <c r="H161" s="9"/>
      <c r="I161" s="9"/>
      <c r="J161" s="9"/>
      <c r="K161" s="9"/>
    </row>
    <row r="162" spans="1:11" s="1" customFormat="1">
      <c r="A162" s="3"/>
      <c r="B162" s="9"/>
      <c r="C162" s="9"/>
      <c r="D162" s="9"/>
      <c r="E162" s="9"/>
      <c r="F162" s="9"/>
      <c r="G162" s="9"/>
      <c r="H162" s="9"/>
      <c r="I162" s="9"/>
      <c r="J162" s="9"/>
      <c r="K162" s="9"/>
    </row>
    <row r="163" spans="1:11" s="1" customFormat="1">
      <c r="A163" s="3"/>
      <c r="B163" s="9"/>
      <c r="C163" s="9"/>
      <c r="D163" s="9"/>
      <c r="E163" s="9"/>
      <c r="F163" s="9"/>
      <c r="G163" s="9"/>
      <c r="H163" s="9"/>
      <c r="I163" s="9"/>
      <c r="J163" s="9"/>
      <c r="K163" s="9"/>
    </row>
    <row r="164" spans="1:11" s="1" customFormat="1">
      <c r="A164" s="3"/>
      <c r="B164" s="9"/>
      <c r="C164" s="9"/>
      <c r="D164" s="9"/>
      <c r="E164" s="9"/>
      <c r="F164" s="9"/>
      <c r="G164" s="9"/>
      <c r="H164" s="9"/>
      <c r="I164" s="9"/>
      <c r="J164" s="9"/>
      <c r="K164" s="9"/>
    </row>
    <row r="165" spans="1:11" s="1" customFormat="1">
      <c r="A165" s="3"/>
      <c r="B165" s="9"/>
      <c r="C165" s="9"/>
      <c r="D165" s="9"/>
      <c r="E165" s="9"/>
      <c r="F165" s="9"/>
      <c r="G165" s="9"/>
      <c r="H165" s="9"/>
      <c r="I165" s="9"/>
      <c r="J165" s="9"/>
      <c r="K165" s="9"/>
    </row>
    <row r="166" spans="1:11" s="1" customFormat="1">
      <c r="A166" s="3"/>
      <c r="B166" s="9"/>
      <c r="C166" s="9"/>
      <c r="D166" s="9"/>
      <c r="E166" s="9"/>
      <c r="F166" s="9"/>
      <c r="G166" s="9"/>
      <c r="H166" s="9"/>
      <c r="I166" s="9"/>
      <c r="J166" s="9"/>
      <c r="K166" s="9"/>
    </row>
    <row r="167" spans="1:11" s="1" customFormat="1">
      <c r="A167" s="3"/>
      <c r="B167" s="9"/>
      <c r="C167" s="9"/>
      <c r="D167" s="9"/>
      <c r="E167" s="9"/>
      <c r="F167" s="9"/>
      <c r="G167" s="9"/>
      <c r="H167" s="9"/>
      <c r="I167" s="9"/>
      <c r="J167" s="9"/>
      <c r="K167" s="9"/>
    </row>
    <row r="168" spans="1:11" s="1" customFormat="1">
      <c r="A168" s="3"/>
      <c r="B168" s="9"/>
      <c r="C168" s="9"/>
      <c r="D168" s="9"/>
      <c r="E168" s="9"/>
      <c r="F168" s="9"/>
      <c r="G168" s="9"/>
      <c r="H168" s="9"/>
      <c r="I168" s="9"/>
      <c r="J168" s="9"/>
      <c r="K168" s="9"/>
    </row>
    <row r="169" spans="1:11" s="1" customFormat="1">
      <c r="A169" s="3"/>
      <c r="B169" s="9"/>
      <c r="C169" s="9"/>
      <c r="D169" s="9"/>
      <c r="E169" s="9"/>
      <c r="F169" s="9"/>
      <c r="G169" s="9"/>
      <c r="H169" s="9"/>
      <c r="I169" s="9"/>
      <c r="J169" s="9"/>
      <c r="K169" s="9"/>
    </row>
    <row r="170" spans="1:11" s="1" customFormat="1">
      <c r="A170" s="3"/>
      <c r="B170" s="9"/>
      <c r="C170" s="9"/>
      <c r="D170" s="9"/>
      <c r="E170" s="9"/>
      <c r="F170" s="9"/>
      <c r="G170" s="9"/>
      <c r="H170" s="9"/>
      <c r="I170" s="9"/>
      <c r="J170" s="9"/>
      <c r="K170" s="9"/>
    </row>
    <row r="171" spans="1:11" s="1" customFormat="1">
      <c r="A171" s="3"/>
      <c r="B171" s="9"/>
      <c r="C171" s="9"/>
      <c r="D171" s="9"/>
      <c r="E171" s="9"/>
      <c r="F171" s="9"/>
      <c r="G171" s="9"/>
      <c r="H171" s="9"/>
      <c r="I171" s="9"/>
      <c r="J171" s="9"/>
      <c r="K171" s="9"/>
    </row>
    <row r="172" spans="1:11" s="1" customFormat="1">
      <c r="A172" s="3"/>
      <c r="B172" s="9"/>
      <c r="C172" s="9"/>
      <c r="D172" s="9"/>
      <c r="E172" s="9"/>
      <c r="F172" s="9"/>
      <c r="G172" s="9"/>
      <c r="H172" s="9"/>
      <c r="I172" s="9"/>
      <c r="J172" s="9"/>
      <c r="K172" s="9"/>
    </row>
    <row r="173" spans="1:11" s="1" customFormat="1">
      <c r="A173" s="3"/>
      <c r="B173" s="9"/>
      <c r="C173" s="9"/>
      <c r="D173" s="9"/>
      <c r="E173" s="9"/>
      <c r="F173" s="9"/>
      <c r="G173" s="9"/>
      <c r="H173" s="9"/>
      <c r="I173" s="9"/>
      <c r="J173" s="9"/>
      <c r="K173" s="9"/>
    </row>
    <row r="174" spans="1:11" s="1" customFormat="1">
      <c r="A174" s="3"/>
      <c r="B174" s="9"/>
      <c r="C174" s="9"/>
      <c r="D174" s="9"/>
      <c r="E174" s="9"/>
      <c r="F174" s="9"/>
      <c r="G174" s="9"/>
      <c r="H174" s="9"/>
      <c r="I174" s="9"/>
      <c r="J174" s="9"/>
      <c r="K174" s="9"/>
    </row>
    <row r="175" spans="1:11" s="1" customFormat="1">
      <c r="A175" s="3"/>
      <c r="B175" s="9"/>
      <c r="C175" s="9"/>
      <c r="D175" s="9"/>
      <c r="E175" s="9"/>
      <c r="F175" s="9"/>
      <c r="G175" s="9"/>
      <c r="H175" s="9"/>
      <c r="I175" s="9"/>
      <c r="J175" s="9"/>
      <c r="K175" s="9"/>
    </row>
    <row r="176" spans="1:11" s="1" customFormat="1">
      <c r="A176" s="3"/>
      <c r="B176" s="9"/>
      <c r="C176" s="9"/>
      <c r="D176" s="9"/>
      <c r="E176" s="9"/>
      <c r="F176" s="9"/>
      <c r="G176" s="9"/>
      <c r="H176" s="9"/>
      <c r="I176" s="9"/>
      <c r="J176" s="9"/>
      <c r="K176" s="9"/>
    </row>
    <row r="177" spans="1:11" s="1" customFormat="1">
      <c r="A177" s="3"/>
      <c r="B177" s="9"/>
      <c r="C177" s="9"/>
      <c r="D177" s="9"/>
      <c r="E177" s="9"/>
      <c r="F177" s="9"/>
      <c r="G177" s="9"/>
      <c r="H177" s="9"/>
      <c r="I177" s="9"/>
      <c r="J177" s="9"/>
      <c r="K177" s="9"/>
    </row>
    <row r="178" spans="1:11" s="1" customFormat="1">
      <c r="A178" s="3"/>
      <c r="B178" s="9"/>
      <c r="C178" s="9"/>
      <c r="D178" s="9"/>
      <c r="E178" s="9"/>
      <c r="F178" s="9"/>
      <c r="G178" s="9"/>
      <c r="H178" s="9"/>
      <c r="I178" s="9"/>
      <c r="J178" s="9"/>
      <c r="K178" s="9"/>
    </row>
    <row r="179" spans="1:11" s="1" customFormat="1">
      <c r="A179" s="3"/>
      <c r="B179" s="9"/>
      <c r="C179" s="9"/>
      <c r="D179" s="9"/>
      <c r="E179" s="9"/>
      <c r="F179" s="9"/>
      <c r="G179" s="9"/>
      <c r="H179" s="9"/>
      <c r="I179" s="9"/>
      <c r="J179" s="9"/>
      <c r="K179" s="9"/>
    </row>
    <row r="180" spans="1:11" s="1" customFormat="1">
      <c r="A180" s="3"/>
      <c r="B180" s="9"/>
      <c r="C180" s="9"/>
      <c r="D180" s="9"/>
      <c r="E180" s="9"/>
      <c r="F180" s="9"/>
      <c r="G180" s="9"/>
      <c r="H180" s="9"/>
      <c r="I180" s="9"/>
      <c r="J180" s="9"/>
      <c r="K180" s="9"/>
    </row>
    <row r="181" spans="1:11" s="1" customFormat="1">
      <c r="A181" s="3"/>
      <c r="B181" s="9"/>
      <c r="C181" s="9"/>
      <c r="D181" s="9"/>
      <c r="E181" s="9"/>
      <c r="F181" s="9"/>
      <c r="G181" s="9"/>
      <c r="H181" s="9"/>
      <c r="I181" s="9"/>
      <c r="J181" s="9"/>
      <c r="K181" s="9"/>
    </row>
    <row r="182" spans="1:11" s="1" customFormat="1">
      <c r="A182" s="3"/>
      <c r="B182" s="9"/>
      <c r="C182" s="9"/>
      <c r="D182" s="9"/>
      <c r="E182" s="9"/>
      <c r="F182" s="9"/>
      <c r="G182" s="9"/>
      <c r="H182" s="9"/>
      <c r="I182" s="9"/>
      <c r="J182" s="9"/>
      <c r="K182" s="9"/>
    </row>
    <row r="183" spans="1:11" s="1" customFormat="1">
      <c r="A183" s="3"/>
      <c r="B183" s="9"/>
      <c r="C183" s="9"/>
      <c r="D183" s="9"/>
      <c r="E183" s="9"/>
      <c r="F183" s="9"/>
      <c r="G183" s="9"/>
      <c r="H183" s="9"/>
      <c r="I183" s="9"/>
      <c r="J183" s="9"/>
      <c r="K183" s="9"/>
    </row>
    <row r="184" spans="1:11" s="1" customFormat="1">
      <c r="A184" s="3"/>
      <c r="B184" s="9"/>
      <c r="C184" s="9"/>
      <c r="D184" s="9"/>
      <c r="E184" s="9"/>
      <c r="F184" s="9"/>
      <c r="G184" s="9"/>
      <c r="H184" s="9"/>
      <c r="I184" s="9"/>
      <c r="J184" s="9"/>
      <c r="K184" s="9"/>
    </row>
    <row r="185" spans="1:11" s="1" customFormat="1">
      <c r="A185" s="3"/>
      <c r="B185" s="9"/>
      <c r="C185" s="9"/>
      <c r="D185" s="9"/>
      <c r="E185" s="9"/>
      <c r="F185" s="9"/>
      <c r="G185" s="9"/>
      <c r="H185" s="9"/>
      <c r="I185" s="9"/>
      <c r="J185" s="9"/>
      <c r="K185" s="9"/>
    </row>
    <row r="186" spans="1:11" s="1" customFormat="1">
      <c r="A186" s="3"/>
      <c r="B186" s="9"/>
      <c r="C186" s="9"/>
      <c r="D186" s="9"/>
      <c r="E186" s="9"/>
      <c r="F186" s="9"/>
      <c r="G186" s="9"/>
      <c r="H186" s="9"/>
      <c r="I186" s="9"/>
      <c r="J186" s="9"/>
      <c r="K186" s="9"/>
    </row>
    <row r="187" spans="1:11" s="1" customFormat="1">
      <c r="A187" s="3"/>
      <c r="B187" s="9"/>
      <c r="C187" s="9"/>
      <c r="D187" s="9"/>
      <c r="E187" s="9"/>
      <c r="F187" s="9"/>
      <c r="G187" s="9"/>
      <c r="H187" s="9"/>
      <c r="I187" s="9"/>
      <c r="J187" s="9"/>
      <c r="K187" s="9"/>
    </row>
    <row r="188" spans="1:11" s="1" customFormat="1">
      <c r="A188" s="3"/>
      <c r="B188" s="9"/>
      <c r="C188" s="9"/>
      <c r="D188" s="9"/>
      <c r="E188" s="9"/>
      <c r="F188" s="9"/>
      <c r="G188" s="9"/>
      <c r="H188" s="9"/>
      <c r="I188" s="9"/>
      <c r="J188" s="9"/>
      <c r="K188" s="9"/>
    </row>
    <row r="189" spans="1:11" s="1" customFormat="1">
      <c r="A189" s="3"/>
      <c r="B189" s="9"/>
      <c r="C189" s="9"/>
      <c r="D189" s="9"/>
      <c r="E189" s="9"/>
      <c r="F189" s="9"/>
      <c r="G189" s="9"/>
      <c r="H189" s="9"/>
      <c r="I189" s="9"/>
      <c r="J189" s="9"/>
      <c r="K189" s="9"/>
    </row>
    <row r="190" spans="1:11" s="1" customFormat="1">
      <c r="A190" s="3"/>
      <c r="B190" s="9"/>
      <c r="C190" s="9"/>
      <c r="D190" s="9"/>
      <c r="E190" s="9"/>
      <c r="F190" s="9"/>
      <c r="G190" s="9"/>
      <c r="H190" s="9"/>
      <c r="I190" s="9"/>
      <c r="J190" s="9"/>
      <c r="K190" s="9"/>
    </row>
    <row r="191" spans="1:11" s="1" customFormat="1">
      <c r="A191" s="3"/>
      <c r="B191" s="9"/>
      <c r="C191" s="9"/>
      <c r="D191" s="9"/>
      <c r="E191" s="9"/>
      <c r="F191" s="9"/>
      <c r="G191" s="9"/>
      <c r="H191" s="9"/>
      <c r="I191" s="9"/>
      <c r="J191" s="9"/>
      <c r="K191" s="9"/>
    </row>
    <row r="192" spans="1:11" s="1" customFormat="1">
      <c r="A192" s="3"/>
      <c r="B192" s="9"/>
      <c r="C192" s="9"/>
      <c r="D192" s="9"/>
      <c r="E192" s="9"/>
      <c r="F192" s="9"/>
      <c r="G192" s="9"/>
      <c r="H192" s="9"/>
      <c r="I192" s="9"/>
      <c r="J192" s="9"/>
      <c r="K192" s="9"/>
    </row>
    <row r="193" spans="1:11" s="1" customFormat="1">
      <c r="A193" s="3"/>
      <c r="B193" s="9"/>
      <c r="C193" s="9"/>
      <c r="D193" s="9"/>
      <c r="E193" s="9"/>
      <c r="F193" s="9"/>
      <c r="G193" s="9"/>
      <c r="H193" s="9"/>
      <c r="I193" s="9"/>
      <c r="J193" s="9"/>
      <c r="K193" s="9"/>
    </row>
    <row r="194" spans="1:11" s="1" customFormat="1">
      <c r="A194" s="3"/>
      <c r="B194" s="9"/>
      <c r="C194" s="9"/>
      <c r="D194" s="9"/>
      <c r="E194" s="9"/>
      <c r="F194" s="9"/>
      <c r="G194" s="9"/>
      <c r="H194" s="9"/>
      <c r="I194" s="9"/>
      <c r="J194" s="9"/>
      <c r="K194" s="9"/>
    </row>
    <row r="195" spans="1:11" s="1" customFormat="1">
      <c r="A195" s="3"/>
      <c r="B195" s="9"/>
      <c r="C195" s="9"/>
      <c r="D195" s="9"/>
      <c r="E195" s="9"/>
      <c r="F195" s="9"/>
      <c r="G195" s="9"/>
      <c r="H195" s="9"/>
      <c r="I195" s="9"/>
      <c r="J195" s="9"/>
      <c r="K195" s="9"/>
    </row>
    <row r="196" spans="1:11" s="1" customFormat="1">
      <c r="A196" s="3"/>
      <c r="B196" s="9"/>
      <c r="C196" s="9"/>
      <c r="D196" s="9"/>
      <c r="E196" s="9"/>
      <c r="F196" s="9"/>
      <c r="G196" s="9"/>
      <c r="H196" s="9"/>
      <c r="I196" s="9"/>
      <c r="J196" s="9"/>
      <c r="K196" s="9"/>
    </row>
    <row r="197" spans="1:11" s="1" customFormat="1">
      <c r="A197" s="3"/>
      <c r="B197" s="9"/>
      <c r="C197" s="9"/>
      <c r="D197" s="9"/>
      <c r="E197" s="9"/>
      <c r="F197" s="9"/>
      <c r="G197" s="9"/>
      <c r="H197" s="9"/>
      <c r="I197" s="9"/>
      <c r="J197" s="9"/>
      <c r="K197" s="9"/>
    </row>
    <row r="198" spans="1:11" s="1" customFormat="1">
      <c r="A198" s="3"/>
      <c r="B198" s="9"/>
      <c r="C198" s="9"/>
      <c r="D198" s="9"/>
      <c r="E198" s="9"/>
      <c r="F198" s="9"/>
      <c r="G198" s="9"/>
      <c r="H198" s="9"/>
      <c r="I198" s="9"/>
      <c r="J198" s="9"/>
      <c r="K198" s="9"/>
    </row>
    <row r="199" spans="1:11" s="1" customFormat="1">
      <c r="A199" s="3"/>
      <c r="B199" s="9"/>
      <c r="C199" s="9"/>
      <c r="D199" s="9"/>
      <c r="E199" s="9"/>
      <c r="F199" s="9"/>
      <c r="G199" s="9"/>
      <c r="H199" s="9"/>
      <c r="I199" s="9"/>
      <c r="J199" s="9"/>
      <c r="K199" s="9"/>
    </row>
    <row r="200" spans="1:11" s="1" customFormat="1">
      <c r="A200" s="3"/>
      <c r="B200" s="9"/>
      <c r="C200" s="9"/>
      <c r="D200" s="9"/>
      <c r="E200" s="9"/>
      <c r="F200" s="9"/>
      <c r="G200" s="9"/>
      <c r="H200" s="9"/>
      <c r="I200" s="9"/>
      <c r="J200" s="9"/>
      <c r="K200" s="9"/>
    </row>
    <row r="201" spans="1:11" s="1" customFormat="1">
      <c r="A201" s="3"/>
      <c r="B201" s="9"/>
      <c r="C201" s="9"/>
      <c r="D201" s="9"/>
      <c r="E201" s="9"/>
      <c r="F201" s="9"/>
      <c r="G201" s="9"/>
      <c r="H201" s="9"/>
      <c r="I201" s="9"/>
      <c r="J201" s="9"/>
      <c r="K201" s="9"/>
    </row>
    <row r="202" spans="1:11" s="1" customFormat="1">
      <c r="A202" s="3"/>
      <c r="B202" s="9"/>
      <c r="C202" s="9"/>
      <c r="D202" s="9"/>
      <c r="E202" s="9"/>
      <c r="F202" s="9"/>
      <c r="G202" s="9"/>
      <c r="H202" s="9"/>
      <c r="I202" s="9"/>
      <c r="J202" s="9"/>
      <c r="K202" s="9"/>
    </row>
    <row r="203" spans="1:11" s="1" customFormat="1">
      <c r="A203" s="3"/>
      <c r="B203" s="9"/>
      <c r="C203" s="9"/>
      <c r="D203" s="9"/>
      <c r="E203" s="9"/>
      <c r="F203" s="9"/>
      <c r="G203" s="9"/>
      <c r="H203" s="9"/>
      <c r="I203" s="9"/>
      <c r="J203" s="9"/>
      <c r="K203" s="9"/>
    </row>
    <row r="204" spans="1:11" s="1" customFormat="1">
      <c r="A204" s="3"/>
      <c r="B204" s="9"/>
      <c r="C204" s="9"/>
      <c r="D204" s="9"/>
      <c r="E204" s="9"/>
      <c r="F204" s="9"/>
      <c r="G204" s="9"/>
      <c r="H204" s="9"/>
      <c r="I204" s="9"/>
      <c r="J204" s="9"/>
      <c r="K204" s="9"/>
    </row>
    <row r="205" spans="1:11" s="1" customFormat="1">
      <c r="A205" s="3"/>
      <c r="B205" s="9"/>
      <c r="C205" s="9"/>
      <c r="D205" s="9"/>
      <c r="E205" s="9"/>
      <c r="F205" s="9"/>
      <c r="G205" s="9"/>
      <c r="H205" s="9"/>
      <c r="I205" s="9"/>
      <c r="J205" s="9"/>
      <c r="K205" s="9"/>
    </row>
    <row r="206" spans="1:11" s="1" customFormat="1">
      <c r="A206" s="3"/>
      <c r="B206" s="9"/>
      <c r="C206" s="9"/>
      <c r="D206" s="9"/>
      <c r="E206" s="9"/>
      <c r="F206" s="9"/>
      <c r="G206" s="9"/>
      <c r="H206" s="9"/>
      <c r="I206" s="9"/>
      <c r="J206" s="9"/>
      <c r="K206" s="9"/>
    </row>
    <row r="207" spans="1:11" s="1" customFormat="1">
      <c r="A207" s="3"/>
      <c r="B207" s="9"/>
      <c r="C207" s="9"/>
      <c r="D207" s="9"/>
      <c r="E207" s="9"/>
      <c r="F207" s="9"/>
      <c r="G207" s="9"/>
      <c r="H207" s="9"/>
      <c r="I207" s="9"/>
      <c r="J207" s="9"/>
      <c r="K207" s="9"/>
    </row>
    <row r="208" spans="1:11" s="1" customFormat="1">
      <c r="A208" s="3"/>
      <c r="B208" s="9"/>
      <c r="C208" s="9"/>
      <c r="D208" s="9"/>
      <c r="E208" s="9"/>
      <c r="F208" s="9"/>
      <c r="G208" s="9"/>
      <c r="H208" s="9"/>
      <c r="I208" s="9"/>
      <c r="J208" s="9"/>
      <c r="K208" s="9"/>
    </row>
    <row r="209" spans="1:11" s="1" customFormat="1">
      <c r="A209" s="3"/>
      <c r="B209" s="9"/>
      <c r="C209" s="9"/>
      <c r="D209" s="9"/>
      <c r="E209" s="9"/>
      <c r="F209" s="9"/>
      <c r="G209" s="9"/>
      <c r="H209" s="9"/>
      <c r="I209" s="9"/>
      <c r="J209" s="9"/>
      <c r="K209" s="9"/>
    </row>
    <row r="210" spans="1:11" s="1" customFormat="1">
      <c r="A210" s="3"/>
      <c r="B210" s="9"/>
      <c r="C210" s="9"/>
      <c r="D210" s="9"/>
      <c r="E210" s="9"/>
      <c r="F210" s="9"/>
      <c r="G210" s="9"/>
      <c r="H210" s="9"/>
      <c r="I210" s="9"/>
      <c r="J210" s="9"/>
      <c r="K210" s="9"/>
    </row>
    <row r="211" spans="1:11" s="1" customFormat="1">
      <c r="A211" s="3"/>
      <c r="B211" s="9"/>
      <c r="C211" s="9"/>
      <c r="D211" s="9"/>
      <c r="E211" s="9"/>
      <c r="F211" s="9"/>
      <c r="G211" s="9"/>
      <c r="H211" s="9"/>
      <c r="I211" s="9"/>
      <c r="J211" s="9"/>
      <c r="K211" s="9"/>
    </row>
    <row r="212" spans="1:11" s="1" customFormat="1">
      <c r="A212" s="3"/>
      <c r="B212" s="9"/>
      <c r="C212" s="9"/>
      <c r="D212" s="9"/>
      <c r="E212" s="9"/>
      <c r="F212" s="9"/>
      <c r="G212" s="9"/>
      <c r="H212" s="9"/>
      <c r="I212" s="9"/>
      <c r="J212" s="9"/>
      <c r="K212" s="9"/>
    </row>
    <row r="213" spans="1:11" s="1" customFormat="1">
      <c r="A213" s="3"/>
      <c r="B213" s="9"/>
      <c r="C213" s="9"/>
      <c r="D213" s="9"/>
      <c r="E213" s="9"/>
      <c r="F213" s="9"/>
      <c r="G213" s="9"/>
      <c r="H213" s="9"/>
      <c r="I213" s="9"/>
      <c r="J213" s="9"/>
      <c r="K213" s="9"/>
    </row>
    <row r="214" spans="1:11" s="1" customFormat="1">
      <c r="A214" s="3"/>
      <c r="B214" s="9"/>
      <c r="C214" s="9"/>
      <c r="D214" s="9"/>
      <c r="E214" s="9"/>
      <c r="F214" s="9"/>
      <c r="G214" s="9"/>
      <c r="H214" s="9"/>
      <c r="I214" s="9"/>
      <c r="J214" s="9"/>
      <c r="K214" s="9"/>
    </row>
    <row r="215" spans="1:11" s="1" customFormat="1">
      <c r="A215" s="3"/>
      <c r="B215" s="9"/>
      <c r="C215" s="9"/>
      <c r="D215" s="9"/>
      <c r="E215" s="9"/>
      <c r="F215" s="9"/>
      <c r="G215" s="9"/>
      <c r="H215" s="9"/>
      <c r="I215" s="9"/>
      <c r="J215" s="9"/>
      <c r="K215" s="9"/>
    </row>
    <row r="216" spans="1:11" s="1" customFormat="1">
      <c r="A216" s="3"/>
      <c r="B216" s="9"/>
      <c r="C216" s="9"/>
      <c r="D216" s="9"/>
      <c r="E216" s="9"/>
      <c r="F216" s="9"/>
      <c r="G216" s="9"/>
      <c r="H216" s="9"/>
      <c r="I216" s="9"/>
      <c r="J216" s="9"/>
      <c r="K216" s="9"/>
    </row>
    <row r="217" spans="1:11" s="1" customFormat="1">
      <c r="A217" s="3"/>
      <c r="B217" s="9"/>
      <c r="C217" s="9"/>
      <c r="D217" s="9"/>
      <c r="E217" s="9"/>
      <c r="F217" s="9"/>
      <c r="G217" s="9"/>
      <c r="H217" s="9"/>
      <c r="I217" s="9"/>
      <c r="J217" s="9"/>
      <c r="K217" s="9"/>
    </row>
    <row r="218" spans="1:11" s="1" customFormat="1">
      <c r="A218" s="3"/>
      <c r="B218" s="9"/>
      <c r="C218" s="9"/>
      <c r="D218" s="9"/>
      <c r="E218" s="9"/>
      <c r="F218" s="9"/>
      <c r="G218" s="9"/>
      <c r="H218" s="9"/>
      <c r="I218" s="9"/>
      <c r="J218" s="9"/>
      <c r="K218" s="9"/>
    </row>
    <row r="219" spans="1:11" s="1" customFormat="1">
      <c r="A219" s="3"/>
      <c r="B219" s="9"/>
      <c r="C219" s="9"/>
      <c r="D219" s="9"/>
      <c r="E219" s="9"/>
      <c r="F219" s="9"/>
      <c r="G219" s="9"/>
      <c r="H219" s="9"/>
      <c r="I219" s="9"/>
      <c r="J219" s="9"/>
      <c r="K219" s="9"/>
    </row>
    <row r="220" spans="1:11" s="1" customFormat="1">
      <c r="A220" s="3"/>
      <c r="B220" s="9"/>
      <c r="C220" s="9"/>
      <c r="D220" s="9"/>
      <c r="E220" s="9"/>
      <c r="F220" s="9"/>
      <c r="G220" s="9"/>
      <c r="H220" s="9"/>
      <c r="I220" s="9"/>
      <c r="J220" s="9"/>
      <c r="K220" s="9"/>
    </row>
    <row r="221" spans="1:11" s="1" customFormat="1">
      <c r="A221" s="3"/>
      <c r="B221" s="9"/>
      <c r="C221" s="9"/>
      <c r="D221" s="9"/>
      <c r="E221" s="9"/>
      <c r="F221" s="9"/>
      <c r="G221" s="9"/>
      <c r="H221" s="9"/>
      <c r="I221" s="9"/>
      <c r="J221" s="9"/>
      <c r="K221" s="9"/>
    </row>
    <row r="222" spans="1:11" s="1" customFormat="1">
      <c r="A222" s="3"/>
      <c r="B222" s="9"/>
      <c r="C222" s="9"/>
      <c r="D222" s="9"/>
      <c r="E222" s="9"/>
      <c r="F222" s="9"/>
      <c r="G222" s="9"/>
      <c r="H222" s="9"/>
      <c r="I222" s="9"/>
      <c r="J222" s="9"/>
      <c r="K222" s="9"/>
    </row>
    <row r="223" spans="1:11" s="1" customFormat="1">
      <c r="A223" s="3"/>
      <c r="B223" s="9"/>
      <c r="C223" s="9"/>
      <c r="D223" s="9"/>
      <c r="E223" s="9"/>
      <c r="F223" s="9"/>
      <c r="G223" s="9"/>
      <c r="H223" s="9"/>
      <c r="I223" s="9"/>
      <c r="J223" s="9"/>
      <c r="K223" s="9"/>
    </row>
    <row r="224" spans="1:11" s="1" customFormat="1">
      <c r="A224" s="3"/>
      <c r="B224" s="9"/>
      <c r="C224" s="9"/>
      <c r="D224" s="9"/>
      <c r="E224" s="9"/>
      <c r="F224" s="9"/>
      <c r="G224" s="9"/>
      <c r="H224" s="9"/>
      <c r="I224" s="9"/>
      <c r="J224" s="9"/>
      <c r="K224" s="9"/>
    </row>
    <row r="225" spans="1:11" s="1" customFormat="1">
      <c r="A225" s="3"/>
      <c r="B225" s="9"/>
      <c r="C225" s="9"/>
      <c r="D225" s="9"/>
      <c r="E225" s="9"/>
      <c r="F225" s="9"/>
      <c r="G225" s="9"/>
      <c r="H225" s="9"/>
      <c r="I225" s="9"/>
      <c r="J225" s="9"/>
      <c r="K225" s="9"/>
    </row>
    <row r="226" spans="1:11" s="1" customFormat="1">
      <c r="A226" s="3"/>
      <c r="B226" s="9"/>
      <c r="C226" s="9"/>
      <c r="D226" s="9"/>
      <c r="E226" s="9"/>
      <c r="F226" s="9"/>
      <c r="G226" s="9"/>
      <c r="H226" s="9"/>
      <c r="I226" s="9"/>
      <c r="J226" s="9"/>
      <c r="K226" s="9"/>
    </row>
    <row r="227" spans="1:11" s="1" customFormat="1">
      <c r="A227" s="3"/>
      <c r="B227" s="9"/>
      <c r="C227" s="9"/>
      <c r="D227" s="9"/>
      <c r="E227" s="9"/>
      <c r="F227" s="9"/>
      <c r="G227" s="9"/>
      <c r="H227" s="9"/>
      <c r="I227" s="9"/>
      <c r="J227" s="9"/>
      <c r="K227" s="9"/>
    </row>
    <row r="228" spans="1:11" s="1" customFormat="1">
      <c r="A228" s="3"/>
      <c r="B228" s="9"/>
      <c r="C228" s="9"/>
      <c r="D228" s="9"/>
      <c r="E228" s="9"/>
      <c r="F228" s="9"/>
      <c r="G228" s="9"/>
      <c r="H228" s="9"/>
      <c r="I228" s="9"/>
      <c r="J228" s="9"/>
      <c r="K228" s="9"/>
    </row>
    <row r="229" spans="1:11" s="1" customFormat="1">
      <c r="A229" s="3"/>
      <c r="B229" s="9"/>
      <c r="C229" s="9"/>
      <c r="D229" s="9"/>
      <c r="E229" s="9"/>
      <c r="F229" s="9"/>
      <c r="G229" s="9"/>
      <c r="H229" s="9"/>
      <c r="I229" s="9"/>
      <c r="J229" s="9"/>
      <c r="K229" s="9"/>
    </row>
    <row r="230" spans="1:11" s="1" customFormat="1">
      <c r="A230" s="3"/>
      <c r="B230" s="9"/>
      <c r="C230" s="9"/>
      <c r="D230" s="9"/>
      <c r="E230" s="9"/>
      <c r="F230" s="9"/>
      <c r="G230" s="9"/>
      <c r="H230" s="9"/>
      <c r="I230" s="9"/>
      <c r="J230" s="9"/>
      <c r="K230" s="9"/>
    </row>
    <row r="231" spans="1:11" s="1" customFormat="1">
      <c r="A231" s="3"/>
      <c r="B231" s="9"/>
      <c r="C231" s="9"/>
      <c r="D231" s="9"/>
      <c r="E231" s="9"/>
      <c r="F231" s="9"/>
      <c r="G231" s="9"/>
      <c r="H231" s="9"/>
      <c r="I231" s="9"/>
      <c r="J231" s="9"/>
      <c r="K231" s="9"/>
    </row>
    <row r="232" spans="1:11" s="1" customFormat="1">
      <c r="A232" s="3"/>
      <c r="B232" s="9"/>
      <c r="C232" s="9"/>
      <c r="D232" s="9"/>
      <c r="E232" s="9"/>
      <c r="F232" s="9"/>
      <c r="G232" s="9"/>
      <c r="H232" s="9"/>
      <c r="I232" s="9"/>
      <c r="J232" s="9"/>
      <c r="K232" s="9"/>
    </row>
    <row r="233" spans="1:11" s="1" customFormat="1">
      <c r="A233" s="3"/>
      <c r="B233" s="9"/>
      <c r="C233" s="9"/>
      <c r="D233" s="9"/>
      <c r="E233" s="9"/>
      <c r="F233" s="9"/>
      <c r="G233" s="9"/>
      <c r="H233" s="9"/>
      <c r="I233" s="9"/>
      <c r="J233" s="9"/>
      <c r="K233" s="9"/>
    </row>
    <row r="234" spans="1:11" s="1" customFormat="1">
      <c r="A234" s="3"/>
      <c r="B234" s="9"/>
      <c r="C234" s="9"/>
      <c r="D234" s="9"/>
      <c r="E234" s="9"/>
      <c r="F234" s="9"/>
      <c r="G234" s="9"/>
      <c r="H234" s="9"/>
      <c r="I234" s="9"/>
      <c r="J234" s="9"/>
      <c r="K234" s="9"/>
    </row>
    <row r="235" spans="1:11" s="1" customFormat="1">
      <c r="A235" s="3"/>
      <c r="B235" s="9"/>
      <c r="C235" s="9"/>
      <c r="D235" s="9"/>
      <c r="E235" s="9"/>
      <c r="F235" s="9"/>
      <c r="G235" s="9"/>
      <c r="H235" s="9"/>
      <c r="I235" s="9"/>
      <c r="J235" s="9"/>
      <c r="K235" s="9"/>
    </row>
    <row r="236" spans="1:11" s="1" customFormat="1">
      <c r="A236" s="3"/>
      <c r="B236" s="9"/>
      <c r="C236" s="9"/>
      <c r="D236" s="9"/>
      <c r="E236" s="9"/>
      <c r="F236" s="9"/>
      <c r="G236" s="9"/>
      <c r="H236" s="9"/>
      <c r="I236" s="9"/>
      <c r="J236" s="9"/>
      <c r="K236" s="9"/>
    </row>
    <row r="237" spans="1:11" s="1" customFormat="1">
      <c r="A237" s="3"/>
      <c r="B237" s="9"/>
      <c r="C237" s="9"/>
      <c r="D237" s="9"/>
      <c r="E237" s="9"/>
      <c r="F237" s="9"/>
      <c r="G237" s="9"/>
      <c r="H237" s="9"/>
      <c r="I237" s="9"/>
      <c r="J237" s="9"/>
      <c r="K237" s="9"/>
    </row>
    <row r="238" spans="1:11" s="1" customFormat="1">
      <c r="A238" s="3"/>
      <c r="B238" s="9"/>
      <c r="C238" s="9"/>
      <c r="D238" s="9"/>
      <c r="E238" s="9"/>
      <c r="F238" s="9"/>
      <c r="G238" s="9"/>
      <c r="H238" s="9"/>
      <c r="I238" s="9"/>
      <c r="J238" s="9"/>
      <c r="K238" s="9"/>
    </row>
    <row r="239" spans="1:11" s="1" customFormat="1">
      <c r="A239" s="3"/>
      <c r="B239" s="9"/>
      <c r="C239" s="9"/>
      <c r="D239" s="9"/>
      <c r="E239" s="9"/>
      <c r="F239" s="9"/>
      <c r="G239" s="9"/>
      <c r="H239" s="9"/>
      <c r="I239" s="9"/>
      <c r="J239" s="9"/>
      <c r="K239" s="9"/>
    </row>
    <row r="240" spans="1:11" s="1" customFormat="1">
      <c r="A240" s="3"/>
      <c r="B240" s="9"/>
      <c r="C240" s="9"/>
      <c r="D240" s="9"/>
      <c r="E240" s="9"/>
      <c r="F240" s="9"/>
      <c r="G240" s="9"/>
      <c r="H240" s="9"/>
      <c r="I240" s="9"/>
      <c r="J240" s="9"/>
      <c r="K240" s="9"/>
    </row>
    <row r="241" spans="1:11" s="1" customFormat="1">
      <c r="A241" s="3"/>
      <c r="B241" s="9"/>
      <c r="C241" s="9"/>
      <c r="D241" s="9"/>
      <c r="E241" s="9"/>
      <c r="F241" s="9"/>
      <c r="G241" s="9"/>
      <c r="H241" s="9"/>
      <c r="I241" s="9"/>
      <c r="J241" s="9"/>
      <c r="K241" s="9"/>
    </row>
    <row r="242" spans="1:11" s="1" customFormat="1">
      <c r="A242" s="3"/>
      <c r="B242" s="9"/>
      <c r="C242" s="9"/>
      <c r="D242" s="9"/>
      <c r="E242" s="9"/>
      <c r="F242" s="9"/>
      <c r="G242" s="9"/>
      <c r="H242" s="9"/>
      <c r="I242" s="9"/>
      <c r="J242" s="9"/>
      <c r="K242" s="9"/>
    </row>
    <row r="243" spans="1:11" s="1" customFormat="1">
      <c r="A243" s="3"/>
      <c r="B243" s="9"/>
      <c r="C243" s="9"/>
      <c r="D243" s="9"/>
      <c r="E243" s="9"/>
      <c r="F243" s="9"/>
      <c r="G243" s="9"/>
      <c r="H243" s="9"/>
      <c r="I243" s="9"/>
      <c r="J243" s="9"/>
      <c r="K243" s="9"/>
    </row>
    <row r="244" spans="1:11" s="1" customFormat="1">
      <c r="A244" s="3"/>
      <c r="B244" s="9"/>
      <c r="C244" s="9"/>
      <c r="D244" s="9"/>
      <c r="E244" s="9"/>
      <c r="F244" s="9"/>
      <c r="G244" s="9"/>
      <c r="H244" s="9"/>
      <c r="I244" s="9"/>
      <c r="J244" s="9"/>
      <c r="K244" s="9"/>
    </row>
    <row r="245" spans="1:11" s="1" customFormat="1">
      <c r="A245" s="3"/>
      <c r="B245" s="9"/>
      <c r="C245" s="9"/>
      <c r="D245" s="9"/>
      <c r="E245" s="9"/>
      <c r="F245" s="9"/>
      <c r="G245" s="9"/>
      <c r="H245" s="9"/>
      <c r="I245" s="9"/>
      <c r="J245" s="9"/>
      <c r="K245" s="9"/>
    </row>
    <row r="246" spans="1:11" s="1" customFormat="1">
      <c r="A246" s="3"/>
      <c r="B246" s="9"/>
      <c r="C246" s="9"/>
      <c r="D246" s="9"/>
      <c r="E246" s="9"/>
      <c r="F246" s="9"/>
      <c r="G246" s="9"/>
      <c r="H246" s="9"/>
      <c r="I246" s="9"/>
      <c r="J246" s="9"/>
      <c r="K246" s="9"/>
    </row>
    <row r="247" spans="1:11" s="1" customFormat="1">
      <c r="A247" s="3"/>
      <c r="B247" s="9"/>
      <c r="C247" s="9"/>
      <c r="D247" s="9"/>
      <c r="E247" s="9"/>
      <c r="F247" s="9"/>
      <c r="G247" s="9"/>
      <c r="H247" s="9"/>
      <c r="I247" s="9"/>
      <c r="J247" s="9"/>
      <c r="K247" s="9"/>
    </row>
    <row r="248" spans="1:11" s="1" customFormat="1">
      <c r="A248" s="3"/>
      <c r="B248" s="9"/>
      <c r="C248" s="9"/>
      <c r="D248" s="9"/>
      <c r="E248" s="9"/>
      <c r="F248" s="9"/>
      <c r="G248" s="9"/>
      <c r="H248" s="9"/>
      <c r="I248" s="9"/>
      <c r="J248" s="9"/>
      <c r="K248" s="9"/>
    </row>
    <row r="249" spans="1:11" s="1" customFormat="1">
      <c r="A249" s="3"/>
      <c r="B249" s="9"/>
      <c r="C249" s="9"/>
      <c r="D249" s="9"/>
      <c r="E249" s="9"/>
      <c r="F249" s="9"/>
      <c r="G249" s="9"/>
      <c r="H249" s="9"/>
      <c r="I249" s="9"/>
      <c r="J249" s="9"/>
      <c r="K249" s="9"/>
    </row>
    <row r="250" spans="1:11" s="1" customFormat="1">
      <c r="A250" s="3"/>
      <c r="B250" s="9"/>
      <c r="C250" s="9"/>
      <c r="D250" s="9"/>
      <c r="E250" s="9"/>
      <c r="F250" s="9"/>
      <c r="G250" s="9"/>
      <c r="H250" s="9"/>
      <c r="I250" s="9"/>
      <c r="J250" s="9"/>
      <c r="K250" s="9"/>
    </row>
    <row r="251" spans="1:11" s="1" customFormat="1">
      <c r="A251" s="3"/>
      <c r="B251" s="9"/>
      <c r="C251" s="9"/>
      <c r="D251" s="9"/>
      <c r="E251" s="9"/>
      <c r="F251" s="9"/>
      <c r="G251" s="9"/>
      <c r="H251" s="9"/>
      <c r="I251" s="9"/>
      <c r="J251" s="9"/>
      <c r="K251" s="9"/>
    </row>
    <row r="252" spans="1:11" s="1" customFormat="1">
      <c r="A252" s="3"/>
      <c r="B252" s="9"/>
      <c r="C252" s="9"/>
      <c r="D252" s="9"/>
      <c r="E252" s="9"/>
      <c r="F252" s="9"/>
      <c r="G252" s="9"/>
      <c r="H252" s="9"/>
      <c r="I252" s="9"/>
      <c r="J252" s="9"/>
      <c r="K252" s="9"/>
    </row>
    <row r="253" spans="1:11" s="1" customFormat="1">
      <c r="A253" s="3"/>
      <c r="B253" s="9"/>
      <c r="C253" s="9"/>
      <c r="D253" s="9"/>
      <c r="E253" s="9"/>
      <c r="F253" s="9"/>
      <c r="G253" s="9"/>
      <c r="H253" s="9"/>
      <c r="I253" s="9"/>
      <c r="J253" s="9"/>
      <c r="K253" s="9"/>
    </row>
    <row r="254" spans="1:11" s="1" customFormat="1">
      <c r="A254" s="3"/>
      <c r="B254" s="9"/>
      <c r="C254" s="9"/>
      <c r="D254" s="9"/>
      <c r="E254" s="9"/>
      <c r="F254" s="9"/>
      <c r="G254" s="9"/>
      <c r="H254" s="9"/>
      <c r="I254" s="9"/>
      <c r="J254" s="9"/>
      <c r="K254" s="9"/>
    </row>
    <row r="255" spans="1:11" s="1" customFormat="1">
      <c r="A255" s="3"/>
      <c r="B255" s="9"/>
      <c r="C255" s="9"/>
      <c r="D255" s="9"/>
      <c r="E255" s="9"/>
      <c r="F255" s="9"/>
      <c r="G255" s="9"/>
      <c r="H255" s="9"/>
      <c r="I255" s="9"/>
      <c r="J255" s="9"/>
      <c r="K255" s="9"/>
    </row>
    <row r="256" spans="1:11" s="1" customFormat="1">
      <c r="A256" s="3"/>
      <c r="B256" s="9"/>
      <c r="C256" s="9"/>
      <c r="D256" s="9"/>
      <c r="E256" s="9"/>
      <c r="F256" s="9"/>
      <c r="G256" s="9"/>
      <c r="H256" s="9"/>
      <c r="I256" s="9"/>
      <c r="J256" s="9"/>
      <c r="K256" s="9"/>
    </row>
    <row r="257" spans="1:11" s="1" customFormat="1">
      <c r="A257" s="3"/>
      <c r="B257" s="9"/>
      <c r="C257" s="9"/>
      <c r="D257" s="9"/>
      <c r="E257" s="9"/>
      <c r="F257" s="9"/>
      <c r="G257" s="9"/>
      <c r="H257" s="9"/>
      <c r="I257" s="9"/>
      <c r="J257" s="9"/>
      <c r="K257" s="9"/>
    </row>
    <row r="258" spans="1:11" s="1" customFormat="1">
      <c r="A258" s="3"/>
      <c r="B258" s="9"/>
      <c r="C258" s="9"/>
      <c r="D258" s="9"/>
      <c r="E258" s="9"/>
      <c r="F258" s="9"/>
      <c r="G258" s="9"/>
      <c r="H258" s="9"/>
      <c r="I258" s="9"/>
      <c r="J258" s="9"/>
      <c r="K258" s="9"/>
    </row>
    <row r="259" spans="1:11" s="1" customFormat="1">
      <c r="A259" s="3"/>
      <c r="B259" s="9"/>
      <c r="C259" s="9"/>
      <c r="D259" s="9"/>
      <c r="E259" s="9"/>
      <c r="F259" s="9"/>
      <c r="G259" s="9"/>
      <c r="H259" s="9"/>
      <c r="I259" s="9"/>
      <c r="J259" s="9"/>
      <c r="K259" s="9"/>
    </row>
    <row r="260" spans="1:11" s="1" customFormat="1">
      <c r="A260" s="3"/>
      <c r="B260" s="9"/>
      <c r="C260" s="9"/>
      <c r="D260" s="9"/>
      <c r="E260" s="9"/>
      <c r="F260" s="9"/>
      <c r="G260" s="9"/>
      <c r="H260" s="9"/>
      <c r="I260" s="9"/>
      <c r="J260" s="9"/>
      <c r="K260" s="9"/>
    </row>
    <row r="261" spans="1:11" s="1" customFormat="1">
      <c r="A261" s="3"/>
      <c r="B261" s="9"/>
      <c r="C261" s="9"/>
      <c r="D261" s="9"/>
      <c r="E261" s="9"/>
      <c r="F261" s="9"/>
      <c r="G261" s="9"/>
      <c r="H261" s="9"/>
      <c r="I261" s="9"/>
      <c r="J261" s="9"/>
      <c r="K261" s="9"/>
    </row>
    <row r="262" spans="1:11" s="1" customFormat="1">
      <c r="A262" s="3"/>
      <c r="B262" s="9"/>
      <c r="C262" s="9"/>
      <c r="D262" s="9"/>
      <c r="E262" s="9"/>
      <c r="F262" s="9"/>
      <c r="G262" s="9"/>
      <c r="H262" s="9"/>
      <c r="I262" s="9"/>
      <c r="J262" s="9"/>
      <c r="K262" s="9"/>
    </row>
    <row r="263" spans="1:11" s="1" customFormat="1">
      <c r="A263" s="3"/>
      <c r="B263" s="9"/>
      <c r="C263" s="9"/>
      <c r="D263" s="9"/>
      <c r="E263" s="9"/>
      <c r="F263" s="9"/>
      <c r="G263" s="9"/>
      <c r="H263" s="9"/>
      <c r="I263" s="9"/>
      <c r="J263" s="9"/>
      <c r="K263" s="9"/>
    </row>
    <row r="264" spans="1:11" s="1" customFormat="1">
      <c r="A264" s="3"/>
      <c r="B264" s="9"/>
      <c r="C264" s="9"/>
      <c r="D264" s="9"/>
      <c r="E264" s="9"/>
      <c r="F264" s="9"/>
      <c r="G264" s="9"/>
      <c r="H264" s="9"/>
      <c r="I264" s="9"/>
      <c r="J264" s="9"/>
      <c r="K264" s="9"/>
    </row>
    <row r="265" spans="1:11" s="1" customFormat="1">
      <c r="A265" s="3"/>
      <c r="B265" s="9"/>
      <c r="C265" s="9"/>
      <c r="D265" s="9"/>
      <c r="E265" s="9"/>
      <c r="F265" s="9"/>
      <c r="G265" s="9"/>
      <c r="H265" s="9"/>
      <c r="I265" s="9"/>
      <c r="J265" s="9"/>
      <c r="K265" s="9"/>
    </row>
    <row r="266" spans="1:11" s="1" customFormat="1">
      <c r="A266" s="3"/>
      <c r="B266" s="9"/>
      <c r="C266" s="9"/>
      <c r="D266" s="9"/>
      <c r="E266" s="9"/>
      <c r="F266" s="9"/>
      <c r="G266" s="9"/>
      <c r="H266" s="9"/>
      <c r="I266" s="9"/>
      <c r="J266" s="9"/>
      <c r="K266" s="9"/>
    </row>
    <row r="267" spans="1:11" s="1" customFormat="1">
      <c r="A267" s="3"/>
      <c r="B267" s="9"/>
      <c r="C267" s="9"/>
      <c r="D267" s="9"/>
      <c r="E267" s="9"/>
      <c r="F267" s="9"/>
      <c r="G267" s="9"/>
      <c r="H267" s="9"/>
      <c r="I267" s="9"/>
      <c r="J267" s="9"/>
      <c r="K267" s="9"/>
    </row>
    <row r="268" spans="1:11" s="1" customFormat="1">
      <c r="A268" s="3"/>
      <c r="B268" s="9"/>
      <c r="C268" s="9"/>
      <c r="D268" s="9"/>
      <c r="E268" s="9"/>
      <c r="F268" s="9"/>
      <c r="G268" s="9"/>
      <c r="H268" s="9"/>
      <c r="I268" s="9"/>
      <c r="J268" s="9"/>
      <c r="K268" s="9"/>
    </row>
    <row r="269" spans="1:11" s="1" customFormat="1">
      <c r="A269" s="3"/>
      <c r="B269" s="9"/>
      <c r="C269" s="9"/>
      <c r="D269" s="9"/>
      <c r="E269" s="9"/>
      <c r="F269" s="9"/>
      <c r="G269" s="9"/>
      <c r="H269" s="9"/>
      <c r="I269" s="9"/>
      <c r="J269" s="9"/>
      <c r="K269" s="9"/>
    </row>
    <row r="270" spans="1:11" s="1" customFormat="1">
      <c r="A270" s="3"/>
      <c r="B270" s="9"/>
      <c r="C270" s="9"/>
      <c r="D270" s="9"/>
      <c r="E270" s="9"/>
      <c r="F270" s="9"/>
      <c r="G270" s="9"/>
      <c r="H270" s="9"/>
      <c r="I270" s="9"/>
      <c r="J270" s="9"/>
      <c r="K270" s="9"/>
    </row>
    <row r="271" spans="1:11" s="1" customFormat="1">
      <c r="A271" s="3"/>
      <c r="B271" s="9"/>
      <c r="C271" s="9"/>
      <c r="D271" s="9"/>
      <c r="E271" s="9"/>
      <c r="F271" s="9"/>
      <c r="G271" s="9"/>
      <c r="H271" s="9"/>
      <c r="I271" s="9"/>
      <c r="J271" s="9"/>
      <c r="K271" s="9"/>
    </row>
    <row r="272" spans="1:11" s="1" customFormat="1">
      <c r="A272" s="3"/>
      <c r="B272" s="9"/>
      <c r="C272" s="9"/>
      <c r="D272" s="9"/>
      <c r="E272" s="9"/>
      <c r="F272" s="9"/>
      <c r="G272" s="9"/>
      <c r="H272" s="9"/>
      <c r="I272" s="9"/>
      <c r="J272" s="9"/>
      <c r="K272" s="9"/>
    </row>
    <row r="273" spans="1:11" s="1" customFormat="1">
      <c r="A273" s="3"/>
      <c r="B273" s="9"/>
      <c r="C273" s="9"/>
      <c r="D273" s="9"/>
      <c r="E273" s="9"/>
      <c r="F273" s="9"/>
      <c r="G273" s="9"/>
      <c r="H273" s="9"/>
      <c r="I273" s="9"/>
      <c r="J273" s="9"/>
      <c r="K273" s="9"/>
    </row>
    <row r="274" spans="1:11" s="1" customFormat="1">
      <c r="A274" s="3"/>
      <c r="B274" s="9"/>
      <c r="C274" s="9"/>
      <c r="D274" s="9"/>
      <c r="E274" s="9"/>
      <c r="F274" s="9"/>
      <c r="G274" s="9"/>
      <c r="H274" s="9"/>
      <c r="I274" s="9"/>
      <c r="J274" s="9"/>
      <c r="K274" s="9"/>
    </row>
    <row r="275" spans="1:11" s="1" customFormat="1">
      <c r="A275" s="3"/>
      <c r="B275" s="9"/>
      <c r="C275" s="9"/>
      <c r="D275" s="9"/>
      <c r="E275" s="9"/>
      <c r="F275" s="9"/>
      <c r="G275" s="9"/>
      <c r="H275" s="9"/>
      <c r="I275" s="9"/>
      <c r="J275" s="9"/>
      <c r="K275" s="9"/>
    </row>
    <row r="276" spans="1:11" s="1" customFormat="1">
      <c r="A276" s="3"/>
      <c r="B276" s="9"/>
      <c r="C276" s="9"/>
      <c r="D276" s="9"/>
      <c r="E276" s="9"/>
      <c r="F276" s="9"/>
      <c r="G276" s="9"/>
      <c r="H276" s="9"/>
      <c r="I276" s="9"/>
      <c r="J276" s="9"/>
      <c r="K276" s="9"/>
    </row>
    <row r="277" spans="1:11" s="1" customFormat="1">
      <c r="A277" s="3"/>
      <c r="B277" s="9"/>
      <c r="C277" s="9"/>
      <c r="D277" s="9"/>
      <c r="E277" s="9"/>
      <c r="F277" s="9"/>
      <c r="G277" s="9"/>
      <c r="H277" s="9"/>
      <c r="I277" s="9"/>
      <c r="J277" s="9"/>
      <c r="K277" s="9"/>
    </row>
    <row r="278" spans="1:11" s="1" customFormat="1">
      <c r="A278" s="3"/>
      <c r="B278" s="9"/>
      <c r="C278" s="9"/>
      <c r="D278" s="9"/>
      <c r="E278" s="9"/>
      <c r="F278" s="9"/>
      <c r="G278" s="9"/>
      <c r="H278" s="9"/>
      <c r="I278" s="9"/>
      <c r="J278" s="9"/>
      <c r="K278" s="9"/>
    </row>
    <row r="279" spans="1:11" s="1" customFormat="1">
      <c r="A279" s="3"/>
      <c r="B279" s="9"/>
      <c r="C279" s="9"/>
      <c r="D279" s="9"/>
      <c r="E279" s="9"/>
      <c r="F279" s="9"/>
      <c r="G279" s="9"/>
      <c r="H279" s="9"/>
      <c r="I279" s="9"/>
      <c r="J279" s="9"/>
      <c r="K279" s="9"/>
    </row>
    <row r="280" spans="1:11" s="1" customFormat="1">
      <c r="A280" s="3"/>
      <c r="B280" s="9"/>
      <c r="C280" s="9"/>
      <c r="D280" s="9"/>
      <c r="E280" s="9"/>
      <c r="F280" s="9"/>
      <c r="G280" s="9"/>
      <c r="H280" s="9"/>
      <c r="I280" s="9"/>
      <c r="J280" s="9"/>
      <c r="K280" s="9"/>
    </row>
    <row r="281" spans="1:11" s="1" customFormat="1">
      <c r="A281" s="3"/>
      <c r="B281" s="9"/>
      <c r="C281" s="9"/>
      <c r="D281" s="9"/>
      <c r="E281" s="9"/>
      <c r="F281" s="9"/>
      <c r="G281" s="9"/>
      <c r="H281" s="9"/>
      <c r="I281" s="9"/>
      <c r="J281" s="9"/>
      <c r="K281" s="9"/>
    </row>
    <row r="282" spans="1:11" s="1" customFormat="1">
      <c r="A282" s="3"/>
      <c r="B282" s="9"/>
      <c r="C282" s="9"/>
      <c r="D282" s="9"/>
      <c r="E282" s="9"/>
      <c r="F282" s="9"/>
      <c r="G282" s="9"/>
      <c r="H282" s="9"/>
      <c r="I282" s="9"/>
      <c r="J282" s="9"/>
      <c r="K282" s="9"/>
    </row>
    <row r="283" spans="1:11" s="1" customFormat="1">
      <c r="A283" s="3"/>
      <c r="B283" s="9"/>
      <c r="C283" s="9"/>
      <c r="D283" s="9"/>
      <c r="E283" s="9"/>
      <c r="F283" s="9"/>
      <c r="G283" s="9"/>
      <c r="H283" s="9"/>
      <c r="I283" s="9"/>
      <c r="J283" s="9"/>
      <c r="K283" s="9"/>
    </row>
    <row r="284" spans="1:11" s="1" customFormat="1">
      <c r="A284" s="3"/>
      <c r="B284" s="9"/>
      <c r="C284" s="9"/>
      <c r="D284" s="9"/>
      <c r="E284" s="9"/>
      <c r="F284" s="9"/>
      <c r="G284" s="9"/>
      <c r="H284" s="9"/>
      <c r="I284" s="9"/>
      <c r="J284" s="9"/>
      <c r="K284" s="9"/>
    </row>
    <row r="285" spans="1:11" s="1" customFormat="1">
      <c r="A285" s="3"/>
      <c r="B285" s="9"/>
      <c r="C285" s="9"/>
      <c r="D285" s="9"/>
      <c r="E285" s="9"/>
      <c r="F285" s="9"/>
      <c r="G285" s="9"/>
      <c r="H285" s="9"/>
      <c r="I285" s="9"/>
      <c r="J285" s="9"/>
      <c r="K285" s="9"/>
    </row>
    <row r="286" spans="1:11" s="1" customFormat="1">
      <c r="A286" s="3"/>
      <c r="B286" s="9"/>
      <c r="C286" s="9"/>
      <c r="D286" s="9"/>
      <c r="E286" s="9"/>
      <c r="F286" s="9"/>
      <c r="G286" s="9"/>
      <c r="H286" s="9"/>
      <c r="I286" s="9"/>
      <c r="J286" s="9"/>
      <c r="K286" s="9"/>
    </row>
    <row r="287" spans="1:11" s="1" customFormat="1">
      <c r="A287" s="3"/>
      <c r="B287" s="9"/>
      <c r="C287" s="9"/>
      <c r="D287" s="9"/>
      <c r="E287" s="9"/>
      <c r="F287" s="9"/>
      <c r="G287" s="9"/>
      <c r="H287" s="9"/>
      <c r="I287" s="9"/>
      <c r="J287" s="9"/>
      <c r="K287" s="9"/>
    </row>
    <row r="288" spans="1:11" s="1" customFormat="1">
      <c r="A288" s="3"/>
      <c r="B288" s="9"/>
      <c r="C288" s="9"/>
      <c r="D288" s="9"/>
      <c r="E288" s="9"/>
      <c r="F288" s="9"/>
      <c r="G288" s="9"/>
      <c r="H288" s="9"/>
      <c r="I288" s="9"/>
      <c r="J288" s="9"/>
      <c r="K288" s="9"/>
    </row>
    <row r="289" spans="1:11" s="1" customFormat="1">
      <c r="A289" s="3"/>
      <c r="B289" s="9"/>
      <c r="C289" s="9"/>
      <c r="D289" s="9"/>
      <c r="E289" s="9"/>
      <c r="F289" s="9"/>
      <c r="G289" s="9"/>
      <c r="H289" s="9"/>
      <c r="I289" s="9"/>
      <c r="J289" s="9"/>
      <c r="K289" s="9"/>
    </row>
    <row r="290" spans="1:11" s="1" customFormat="1">
      <c r="A290" s="3"/>
      <c r="B290" s="9"/>
      <c r="C290" s="9"/>
      <c r="D290" s="9"/>
      <c r="E290" s="9"/>
      <c r="F290" s="9"/>
      <c r="G290" s="9"/>
      <c r="H290" s="9"/>
      <c r="I290" s="9"/>
      <c r="J290" s="9"/>
      <c r="K290" s="9"/>
    </row>
    <row r="291" spans="1:11" s="1" customFormat="1">
      <c r="A291" s="3"/>
      <c r="B291" s="9"/>
      <c r="C291" s="9"/>
      <c r="D291" s="9"/>
      <c r="E291" s="9"/>
      <c r="F291" s="9"/>
      <c r="G291" s="9"/>
      <c r="H291" s="9"/>
      <c r="I291" s="9"/>
      <c r="J291" s="9"/>
      <c r="K291" s="9"/>
    </row>
    <row r="292" spans="1:11" s="1" customFormat="1">
      <c r="A292" s="3"/>
      <c r="B292" s="9"/>
      <c r="C292" s="9"/>
      <c r="D292" s="9"/>
      <c r="E292" s="9"/>
      <c r="F292" s="9"/>
      <c r="G292" s="9"/>
      <c r="H292" s="9"/>
      <c r="I292" s="9"/>
      <c r="J292" s="9"/>
      <c r="K292" s="9"/>
    </row>
    <row r="293" spans="1:11" s="1" customFormat="1">
      <c r="A293" s="3"/>
      <c r="B293" s="9"/>
      <c r="C293" s="9"/>
      <c r="D293" s="9"/>
      <c r="E293" s="9"/>
      <c r="F293" s="9"/>
      <c r="G293" s="9"/>
      <c r="H293" s="9"/>
      <c r="I293" s="9"/>
      <c r="J293" s="9"/>
      <c r="K293" s="9"/>
    </row>
    <row r="294" spans="1:11" s="1" customFormat="1">
      <c r="A294" s="3"/>
      <c r="B294" s="9"/>
      <c r="C294" s="9"/>
      <c r="D294" s="9"/>
      <c r="E294" s="9"/>
      <c r="F294" s="9"/>
      <c r="G294" s="9"/>
      <c r="H294" s="9"/>
      <c r="I294" s="9"/>
      <c r="J294" s="9"/>
      <c r="K294" s="9"/>
    </row>
    <row r="295" spans="1:11" s="1" customFormat="1">
      <c r="A295" s="3"/>
      <c r="B295" s="9"/>
      <c r="C295" s="9"/>
      <c r="D295" s="9"/>
      <c r="E295" s="9"/>
      <c r="F295" s="9"/>
      <c r="G295" s="9"/>
      <c r="H295" s="9"/>
      <c r="I295" s="9"/>
      <c r="J295" s="9"/>
      <c r="K295" s="9"/>
    </row>
    <row r="296" spans="1:11" s="1" customFormat="1">
      <c r="A296" s="3"/>
      <c r="B296" s="9"/>
      <c r="C296" s="9"/>
      <c r="D296" s="9"/>
      <c r="E296" s="9"/>
      <c r="F296" s="9"/>
      <c r="G296" s="9"/>
      <c r="H296" s="9"/>
      <c r="I296" s="9"/>
      <c r="J296" s="9"/>
      <c r="K296" s="9"/>
    </row>
    <row r="297" spans="1:11" s="1" customFormat="1">
      <c r="A297" s="3"/>
      <c r="B297" s="9"/>
      <c r="C297" s="9"/>
      <c r="D297" s="9"/>
      <c r="E297" s="9"/>
      <c r="F297" s="9"/>
      <c r="G297" s="9"/>
      <c r="H297" s="9"/>
      <c r="I297" s="9"/>
      <c r="J297" s="9"/>
      <c r="K297" s="9"/>
    </row>
    <row r="298" spans="1:11" s="1" customFormat="1">
      <c r="A298" s="3"/>
      <c r="B298" s="9"/>
      <c r="C298" s="9"/>
      <c r="D298" s="9"/>
      <c r="E298" s="9"/>
      <c r="F298" s="9"/>
      <c r="G298" s="9"/>
      <c r="H298" s="9"/>
      <c r="I298" s="9"/>
      <c r="J298" s="9"/>
      <c r="K298" s="9"/>
    </row>
    <row r="299" spans="1:11" s="1" customFormat="1">
      <c r="A299" s="3"/>
      <c r="B299" s="9"/>
      <c r="C299" s="9"/>
      <c r="D299" s="9"/>
      <c r="E299" s="9"/>
      <c r="F299" s="9"/>
      <c r="G299" s="9"/>
      <c r="H299" s="9"/>
      <c r="I299" s="9"/>
      <c r="J299" s="9"/>
      <c r="K299" s="9"/>
    </row>
    <row r="300" spans="1:11" s="1" customFormat="1">
      <c r="A300" s="3"/>
      <c r="B300" s="9"/>
      <c r="C300" s="9"/>
      <c r="D300" s="9"/>
      <c r="E300" s="9"/>
      <c r="F300" s="9"/>
      <c r="G300" s="9"/>
      <c r="H300" s="9"/>
      <c r="I300" s="9"/>
      <c r="J300" s="9"/>
      <c r="K300" s="9"/>
    </row>
    <row r="301" spans="1:11" s="1" customFormat="1">
      <c r="A301" s="3"/>
      <c r="B301" s="9"/>
      <c r="C301" s="9"/>
      <c r="D301" s="9"/>
      <c r="E301" s="9"/>
      <c r="F301" s="9"/>
      <c r="G301" s="9"/>
      <c r="H301" s="9"/>
      <c r="I301" s="9"/>
      <c r="J301" s="9"/>
      <c r="K301" s="9"/>
    </row>
    <row r="302" spans="1:11" s="1" customFormat="1">
      <c r="A302" s="3"/>
      <c r="B302" s="9"/>
      <c r="C302" s="9"/>
      <c r="D302" s="9"/>
      <c r="E302" s="9"/>
      <c r="F302" s="9"/>
      <c r="G302" s="9"/>
      <c r="H302" s="9"/>
      <c r="I302" s="9"/>
      <c r="J302" s="9"/>
      <c r="K302" s="9"/>
    </row>
    <row r="303" spans="1:11" s="1" customFormat="1">
      <c r="A303" s="3"/>
      <c r="B303" s="9"/>
      <c r="C303" s="9"/>
      <c r="D303" s="9"/>
      <c r="E303" s="9"/>
      <c r="F303" s="9"/>
      <c r="G303" s="9"/>
      <c r="H303" s="9"/>
      <c r="I303" s="9"/>
      <c r="J303" s="9"/>
      <c r="K303" s="9"/>
    </row>
    <row r="304" spans="1:11" s="1" customFormat="1">
      <c r="A304" s="3"/>
      <c r="B304" s="9"/>
      <c r="C304" s="9"/>
      <c r="D304" s="9"/>
      <c r="E304" s="9"/>
      <c r="F304" s="9"/>
      <c r="G304" s="9"/>
      <c r="H304" s="9"/>
      <c r="I304" s="9"/>
      <c r="J304" s="9"/>
      <c r="K304" s="9"/>
    </row>
    <row r="305" spans="1:11" s="1" customFormat="1">
      <c r="A305" s="3"/>
      <c r="B305" s="9"/>
      <c r="C305" s="9"/>
      <c r="D305" s="9"/>
      <c r="E305" s="9"/>
      <c r="F305" s="9"/>
      <c r="G305" s="9"/>
      <c r="H305" s="9"/>
      <c r="I305" s="9"/>
      <c r="J305" s="9"/>
      <c r="K305" s="9"/>
    </row>
    <row r="306" spans="1:11" s="1" customFormat="1">
      <c r="A306" s="3"/>
      <c r="B306" s="9"/>
      <c r="C306" s="9"/>
      <c r="D306" s="9"/>
      <c r="E306" s="9"/>
      <c r="F306" s="9"/>
      <c r="G306" s="9"/>
      <c r="H306" s="9"/>
      <c r="I306" s="9"/>
      <c r="J306" s="9"/>
      <c r="K306" s="9"/>
    </row>
    <row r="307" spans="1:11" s="1" customFormat="1">
      <c r="A307" s="3"/>
      <c r="B307" s="9"/>
      <c r="C307" s="9"/>
      <c r="D307" s="9"/>
      <c r="E307" s="9"/>
      <c r="F307" s="9"/>
      <c r="G307" s="9"/>
      <c r="H307" s="9"/>
      <c r="I307" s="9"/>
      <c r="J307" s="9"/>
      <c r="K307" s="9"/>
    </row>
    <row r="308" spans="1:11" s="1" customFormat="1">
      <c r="A308" s="3"/>
      <c r="B308" s="9"/>
      <c r="C308" s="9"/>
      <c r="D308" s="9"/>
      <c r="E308" s="9"/>
      <c r="F308" s="9"/>
      <c r="G308" s="9"/>
      <c r="H308" s="9"/>
      <c r="I308" s="9"/>
      <c r="J308" s="9"/>
      <c r="K308" s="9"/>
    </row>
    <row r="309" spans="1:11" s="1" customFormat="1">
      <c r="A309" s="3"/>
      <c r="B309" s="9"/>
      <c r="C309" s="9"/>
      <c r="D309" s="9"/>
      <c r="E309" s="9"/>
      <c r="F309" s="9"/>
      <c r="G309" s="9"/>
      <c r="H309" s="9"/>
      <c r="I309" s="9"/>
      <c r="J309" s="9"/>
      <c r="K309" s="9"/>
    </row>
    <row r="310" spans="1:11" s="1" customFormat="1">
      <c r="A310" s="3"/>
      <c r="B310" s="9"/>
      <c r="C310" s="9"/>
      <c r="D310" s="9"/>
      <c r="E310" s="9"/>
      <c r="F310" s="9"/>
      <c r="G310" s="9"/>
      <c r="H310" s="9"/>
      <c r="I310" s="9"/>
      <c r="J310" s="9"/>
      <c r="K310" s="9"/>
    </row>
    <row r="311" spans="1:11" s="1" customFormat="1">
      <c r="A311" s="3"/>
      <c r="B311" s="9"/>
      <c r="C311" s="9"/>
      <c r="D311" s="9"/>
      <c r="E311" s="9"/>
      <c r="F311" s="9"/>
      <c r="G311" s="9"/>
      <c r="H311" s="9"/>
      <c r="I311" s="9"/>
      <c r="J311" s="9"/>
      <c r="K311" s="9"/>
    </row>
    <row r="312" spans="1:11" s="1" customFormat="1">
      <c r="A312" s="3"/>
      <c r="B312" s="9"/>
      <c r="C312" s="9"/>
      <c r="D312" s="9"/>
      <c r="E312" s="9"/>
      <c r="F312" s="9"/>
      <c r="G312" s="9"/>
      <c r="H312" s="9"/>
      <c r="I312" s="9"/>
      <c r="J312" s="9"/>
      <c r="K312" s="9"/>
    </row>
    <row r="313" spans="1:11" s="1" customFormat="1">
      <c r="A313" s="3"/>
      <c r="B313" s="9"/>
      <c r="C313" s="9"/>
      <c r="D313" s="9"/>
      <c r="E313" s="9"/>
      <c r="F313" s="9"/>
      <c r="G313" s="9"/>
      <c r="H313" s="9"/>
      <c r="I313" s="9"/>
      <c r="J313" s="9"/>
      <c r="K313" s="9"/>
    </row>
    <row r="314" spans="1:11" s="1" customFormat="1">
      <c r="A314" s="3"/>
      <c r="B314" s="9"/>
      <c r="C314" s="9"/>
      <c r="D314" s="9"/>
      <c r="E314" s="9"/>
      <c r="F314" s="9"/>
      <c r="G314" s="9"/>
      <c r="H314" s="9"/>
      <c r="I314" s="9"/>
      <c r="J314" s="9"/>
      <c r="K314" s="9"/>
    </row>
    <row r="315" spans="1:11" s="1" customFormat="1">
      <c r="A315" s="3"/>
      <c r="B315" s="9"/>
      <c r="C315" s="9"/>
      <c r="D315" s="9"/>
      <c r="E315" s="9"/>
      <c r="F315" s="9"/>
      <c r="G315" s="9"/>
      <c r="H315" s="9"/>
      <c r="I315" s="9"/>
      <c r="J315" s="9"/>
      <c r="K315" s="9"/>
    </row>
    <row r="316" spans="1:11" s="1" customFormat="1">
      <c r="A316" s="3"/>
      <c r="B316" s="9"/>
      <c r="C316" s="9"/>
      <c r="D316" s="9"/>
      <c r="E316" s="9"/>
      <c r="F316" s="9"/>
      <c r="G316" s="9"/>
      <c r="H316" s="9"/>
      <c r="I316" s="9"/>
      <c r="J316" s="9"/>
      <c r="K316" s="9"/>
    </row>
    <row r="317" spans="1:11" s="1" customFormat="1">
      <c r="A317" s="3"/>
      <c r="B317" s="9"/>
      <c r="C317" s="9"/>
      <c r="D317" s="9"/>
      <c r="E317" s="9"/>
      <c r="F317" s="9"/>
      <c r="G317" s="9"/>
      <c r="H317" s="9"/>
      <c r="I317" s="9"/>
      <c r="J317" s="9"/>
      <c r="K317" s="9"/>
    </row>
    <row r="318" spans="1:11" s="1" customFormat="1">
      <c r="A318" s="3"/>
      <c r="B318" s="9"/>
      <c r="C318" s="9"/>
      <c r="D318" s="9"/>
      <c r="E318" s="9"/>
      <c r="F318" s="9"/>
      <c r="G318" s="9"/>
      <c r="H318" s="9"/>
      <c r="I318" s="9"/>
      <c r="J318" s="9"/>
      <c r="K318" s="9"/>
    </row>
    <row r="319" spans="1:11" s="1" customFormat="1">
      <c r="A319" s="3"/>
      <c r="B319" s="9"/>
      <c r="C319" s="9"/>
      <c r="D319" s="9"/>
      <c r="E319" s="9"/>
      <c r="F319" s="9"/>
      <c r="G319" s="9"/>
      <c r="H319" s="9"/>
      <c r="I319" s="9"/>
      <c r="J319" s="9"/>
      <c r="K319" s="9"/>
    </row>
    <row r="320" spans="1:11" s="1" customFormat="1">
      <c r="A320" s="3"/>
      <c r="B320" s="9"/>
      <c r="C320" s="9"/>
      <c r="D320" s="9"/>
      <c r="E320" s="9"/>
      <c r="F320" s="9"/>
      <c r="G320" s="9"/>
      <c r="H320" s="9"/>
      <c r="I320" s="9"/>
      <c r="J320" s="9"/>
      <c r="K320" s="9"/>
    </row>
    <row r="321" spans="1:11" s="1" customFormat="1">
      <c r="A321" s="3"/>
      <c r="B321" s="9"/>
      <c r="C321" s="9"/>
      <c r="D321" s="9"/>
      <c r="E321" s="9"/>
      <c r="F321" s="9"/>
      <c r="G321" s="9"/>
      <c r="H321" s="9"/>
      <c r="I321" s="9"/>
      <c r="J321" s="9"/>
      <c r="K321" s="9"/>
    </row>
    <row r="322" spans="1:11" s="1" customFormat="1">
      <c r="A322" s="3"/>
      <c r="B322" s="9"/>
      <c r="C322" s="9"/>
      <c r="D322" s="9"/>
      <c r="E322" s="9"/>
      <c r="F322" s="9"/>
      <c r="G322" s="9"/>
      <c r="H322" s="9"/>
      <c r="I322" s="9"/>
      <c r="J322" s="9"/>
      <c r="K322" s="9"/>
    </row>
    <row r="323" spans="1:11" s="1" customFormat="1">
      <c r="A323" s="3"/>
      <c r="B323" s="9"/>
      <c r="C323" s="9"/>
      <c r="D323" s="9"/>
      <c r="E323" s="9"/>
      <c r="F323" s="9"/>
      <c r="G323" s="9"/>
      <c r="H323" s="9"/>
      <c r="I323" s="9"/>
      <c r="J323" s="9"/>
      <c r="K323" s="9"/>
    </row>
    <row r="324" spans="1:11" s="1" customFormat="1">
      <c r="A324" s="3"/>
      <c r="B324" s="9"/>
      <c r="C324" s="9"/>
      <c r="D324" s="9"/>
      <c r="E324" s="9"/>
      <c r="F324" s="9"/>
      <c r="G324" s="9"/>
      <c r="H324" s="9"/>
      <c r="I324" s="9"/>
      <c r="J324" s="9"/>
      <c r="K324" s="9"/>
    </row>
    <row r="325" spans="1:11" s="1" customFormat="1">
      <c r="A325" s="3"/>
      <c r="B325" s="9"/>
      <c r="C325" s="9"/>
      <c r="D325" s="9"/>
      <c r="E325" s="9"/>
      <c r="F325" s="9"/>
      <c r="G325" s="9"/>
      <c r="H325" s="9"/>
      <c r="I325" s="9"/>
      <c r="J325" s="9"/>
      <c r="K325" s="9"/>
    </row>
    <row r="326" spans="1:11" s="1" customFormat="1">
      <c r="A326" s="3"/>
      <c r="B326" s="9"/>
      <c r="C326" s="9"/>
      <c r="D326" s="9"/>
      <c r="E326" s="9"/>
      <c r="F326" s="9"/>
      <c r="G326" s="9"/>
      <c r="H326" s="9"/>
      <c r="I326" s="9"/>
      <c r="J326" s="9"/>
      <c r="K326" s="9"/>
    </row>
    <row r="327" spans="1:11" s="1" customFormat="1">
      <c r="A327" s="3"/>
      <c r="B327" s="9"/>
      <c r="C327" s="9"/>
      <c r="D327" s="9"/>
      <c r="E327" s="9"/>
      <c r="F327" s="9"/>
      <c r="G327" s="9"/>
      <c r="H327" s="9"/>
      <c r="I327" s="9"/>
      <c r="J327" s="9"/>
      <c r="K327" s="9"/>
    </row>
    <row r="328" spans="1:11" s="1" customFormat="1">
      <c r="A328" s="3"/>
      <c r="B328" s="9"/>
      <c r="C328" s="9"/>
      <c r="D328" s="9"/>
      <c r="E328" s="9"/>
      <c r="F328" s="9"/>
      <c r="G328" s="9"/>
      <c r="H328" s="9"/>
      <c r="I328" s="9"/>
      <c r="J328" s="9"/>
      <c r="K328" s="9"/>
    </row>
    <row r="329" spans="1:11" s="1" customFormat="1">
      <c r="A329" s="3"/>
      <c r="B329" s="9"/>
      <c r="C329" s="9"/>
      <c r="D329" s="9"/>
      <c r="E329" s="9"/>
      <c r="F329" s="9"/>
      <c r="G329" s="9"/>
      <c r="H329" s="9"/>
      <c r="I329" s="9"/>
      <c r="J329" s="9"/>
      <c r="K329" s="9"/>
    </row>
    <row r="330" spans="1:11" s="1" customFormat="1">
      <c r="A330" s="3"/>
      <c r="B330" s="9"/>
      <c r="C330" s="9"/>
      <c r="D330" s="9"/>
      <c r="E330" s="9"/>
      <c r="F330" s="9"/>
      <c r="G330" s="9"/>
      <c r="H330" s="9"/>
      <c r="I330" s="9"/>
      <c r="J330" s="9"/>
      <c r="K330" s="9"/>
    </row>
    <row r="331" spans="1:11" s="1" customFormat="1">
      <c r="A331" s="3"/>
      <c r="B331" s="9"/>
      <c r="C331" s="9"/>
      <c r="D331" s="9"/>
      <c r="E331" s="9"/>
      <c r="F331" s="9"/>
      <c r="G331" s="9"/>
      <c r="H331" s="9"/>
      <c r="I331" s="9"/>
      <c r="J331" s="9"/>
      <c r="K331" s="9"/>
    </row>
    <row r="332" spans="1:11" s="1" customFormat="1">
      <c r="A332" s="3"/>
      <c r="B332" s="9"/>
      <c r="C332" s="9"/>
      <c r="D332" s="9"/>
      <c r="E332" s="9"/>
      <c r="F332" s="9"/>
      <c r="G332" s="9"/>
      <c r="H332" s="9"/>
      <c r="I332" s="9"/>
      <c r="J332" s="9"/>
      <c r="K332" s="9"/>
    </row>
    <row r="333" spans="1:11" s="1" customFormat="1">
      <c r="A333" s="3"/>
      <c r="B333" s="9"/>
      <c r="C333" s="9"/>
      <c r="D333" s="9"/>
      <c r="E333" s="9"/>
      <c r="F333" s="9"/>
      <c r="G333" s="9"/>
      <c r="H333" s="9"/>
      <c r="I333" s="9"/>
      <c r="J333" s="9"/>
      <c r="K333" s="9"/>
    </row>
    <row r="334" spans="1:11" s="1" customFormat="1">
      <c r="A334" s="3"/>
      <c r="B334" s="9"/>
      <c r="C334" s="9"/>
      <c r="D334" s="9"/>
      <c r="E334" s="9"/>
      <c r="F334" s="9"/>
      <c r="G334" s="9"/>
      <c r="H334" s="9"/>
      <c r="I334" s="9"/>
      <c r="J334" s="9"/>
      <c r="K334" s="9"/>
    </row>
    <row r="335" spans="1:11" s="1" customFormat="1">
      <c r="A335" s="3"/>
      <c r="B335" s="9"/>
      <c r="C335" s="9"/>
      <c r="D335" s="9"/>
      <c r="E335" s="9"/>
      <c r="F335" s="9"/>
      <c r="G335" s="9"/>
      <c r="H335" s="9"/>
      <c r="I335" s="9"/>
      <c r="J335" s="9"/>
      <c r="K335" s="9"/>
    </row>
    <row r="336" spans="1:11" s="1" customFormat="1">
      <c r="A336" s="3"/>
      <c r="B336" s="9"/>
      <c r="C336" s="9"/>
      <c r="D336" s="9"/>
      <c r="E336" s="9"/>
      <c r="F336" s="9"/>
      <c r="G336" s="9"/>
      <c r="H336" s="9"/>
      <c r="I336" s="9"/>
      <c r="J336" s="9"/>
      <c r="K336" s="9"/>
    </row>
    <row r="337" spans="1:11" s="1" customFormat="1">
      <c r="A337" s="3"/>
      <c r="B337" s="9"/>
      <c r="C337" s="9"/>
      <c r="D337" s="9"/>
      <c r="E337" s="9"/>
      <c r="F337" s="9"/>
      <c r="G337" s="9"/>
      <c r="H337" s="9"/>
      <c r="I337" s="9"/>
      <c r="J337" s="9"/>
      <c r="K337" s="9"/>
    </row>
    <row r="338" spans="1:11" s="1" customFormat="1">
      <c r="A338" s="3"/>
      <c r="B338" s="9"/>
      <c r="C338" s="9"/>
      <c r="D338" s="9"/>
      <c r="E338" s="9"/>
      <c r="F338" s="9"/>
      <c r="G338" s="9"/>
      <c r="H338" s="9"/>
      <c r="I338" s="9"/>
      <c r="J338" s="9"/>
      <c r="K338" s="9"/>
    </row>
    <row r="339" spans="1:11" s="1" customFormat="1">
      <c r="A339" s="3"/>
      <c r="B339" s="9"/>
      <c r="C339" s="9"/>
      <c r="D339" s="9"/>
      <c r="E339" s="9"/>
      <c r="F339" s="9"/>
      <c r="G339" s="9"/>
      <c r="H339" s="9"/>
      <c r="I339" s="9"/>
      <c r="J339" s="9"/>
      <c r="K339" s="9"/>
    </row>
    <row r="340" spans="1:11" s="1" customFormat="1">
      <c r="A340" s="3"/>
      <c r="B340" s="9"/>
      <c r="C340" s="9"/>
      <c r="D340" s="9"/>
      <c r="E340" s="9"/>
      <c r="F340" s="9"/>
      <c r="G340" s="9"/>
      <c r="H340" s="9"/>
      <c r="I340" s="9"/>
      <c r="J340" s="9"/>
      <c r="K340" s="9"/>
    </row>
    <row r="341" spans="1:11" s="1" customFormat="1">
      <c r="A341" s="3"/>
      <c r="B341" s="9"/>
      <c r="C341" s="9"/>
      <c r="D341" s="9"/>
      <c r="E341" s="9"/>
      <c r="F341" s="9"/>
      <c r="G341" s="9"/>
      <c r="H341" s="9"/>
      <c r="I341" s="9"/>
      <c r="J341" s="9"/>
      <c r="K341" s="9"/>
    </row>
    <row r="342" spans="1:11" s="1" customFormat="1">
      <c r="A342" s="3"/>
      <c r="B342" s="9"/>
      <c r="C342" s="9"/>
      <c r="D342" s="9"/>
      <c r="E342" s="9"/>
      <c r="F342" s="9"/>
      <c r="G342" s="9"/>
      <c r="H342" s="9"/>
      <c r="I342" s="9"/>
      <c r="J342" s="9"/>
      <c r="K342" s="9"/>
    </row>
    <row r="343" spans="1:11" s="1" customFormat="1">
      <c r="A343" s="3"/>
      <c r="B343" s="9"/>
      <c r="C343" s="9"/>
      <c r="D343" s="9"/>
      <c r="E343" s="9"/>
      <c r="F343" s="9"/>
      <c r="G343" s="9"/>
      <c r="H343" s="9"/>
      <c r="I343" s="9"/>
      <c r="J343" s="9"/>
      <c r="K343" s="9"/>
    </row>
    <row r="344" spans="1:11" s="1" customFormat="1">
      <c r="A344" s="3"/>
      <c r="B344" s="9"/>
      <c r="C344" s="9"/>
      <c r="D344" s="9"/>
      <c r="E344" s="9"/>
      <c r="F344" s="9"/>
      <c r="G344" s="9"/>
      <c r="H344" s="9"/>
      <c r="I344" s="9"/>
      <c r="J344" s="9"/>
      <c r="K344" s="9"/>
    </row>
    <row r="345" spans="1:11" s="1" customFormat="1">
      <c r="A345" s="3"/>
      <c r="B345" s="9"/>
      <c r="C345" s="9"/>
      <c r="D345" s="9"/>
      <c r="E345" s="9"/>
      <c r="F345" s="9"/>
      <c r="G345" s="9"/>
      <c r="H345" s="9"/>
      <c r="I345" s="9"/>
      <c r="J345" s="9"/>
      <c r="K345" s="9"/>
    </row>
    <row r="346" spans="1:11" s="1" customFormat="1">
      <c r="A346" s="3"/>
      <c r="B346" s="9"/>
      <c r="C346" s="9"/>
      <c r="D346" s="9"/>
      <c r="E346" s="9"/>
      <c r="F346" s="9"/>
      <c r="G346" s="9"/>
      <c r="H346" s="9"/>
      <c r="I346" s="9"/>
      <c r="J346" s="9"/>
      <c r="K346" s="9"/>
    </row>
    <row r="347" spans="1:11" s="1" customFormat="1">
      <c r="A347" s="3"/>
      <c r="B347" s="9"/>
      <c r="C347" s="9"/>
      <c r="D347" s="9"/>
      <c r="E347" s="9"/>
      <c r="F347" s="9"/>
      <c r="G347" s="9"/>
      <c r="H347" s="9"/>
      <c r="I347" s="9"/>
      <c r="J347" s="9"/>
      <c r="K347" s="9"/>
    </row>
    <row r="348" spans="1:11" s="1" customFormat="1">
      <c r="A348" s="3"/>
      <c r="B348" s="9"/>
      <c r="C348" s="9"/>
      <c r="D348" s="9"/>
      <c r="E348" s="9"/>
      <c r="F348" s="9"/>
      <c r="G348" s="9"/>
      <c r="H348" s="9"/>
      <c r="I348" s="9"/>
      <c r="J348" s="9"/>
      <c r="K348" s="9"/>
    </row>
    <row r="349" spans="1:11" s="1" customFormat="1">
      <c r="A349" s="3"/>
      <c r="B349" s="9"/>
      <c r="C349" s="9"/>
      <c r="D349" s="9"/>
      <c r="E349" s="9"/>
      <c r="F349" s="9"/>
      <c r="G349" s="9"/>
      <c r="H349" s="9"/>
      <c r="I349" s="9"/>
      <c r="J349" s="9"/>
      <c r="K349" s="9"/>
    </row>
    <row r="350" spans="1:11" s="1" customFormat="1">
      <c r="A350" s="3"/>
      <c r="B350" s="9"/>
      <c r="C350" s="9"/>
      <c r="D350" s="9"/>
      <c r="E350" s="9"/>
      <c r="F350" s="9"/>
      <c r="G350" s="9"/>
      <c r="H350" s="9"/>
      <c r="I350" s="9"/>
      <c r="J350" s="9"/>
      <c r="K350" s="9"/>
    </row>
    <row r="351" spans="1:11" s="1" customFormat="1">
      <c r="A351" s="3"/>
      <c r="B351" s="9"/>
      <c r="C351" s="9"/>
      <c r="D351" s="9"/>
      <c r="E351" s="9"/>
      <c r="F351" s="9"/>
      <c r="G351" s="9"/>
      <c r="H351" s="9"/>
      <c r="I351" s="9"/>
      <c r="J351" s="9"/>
      <c r="K351" s="9"/>
    </row>
    <row r="352" spans="1:11" s="1" customFormat="1">
      <c r="A352" s="3"/>
      <c r="B352" s="9"/>
      <c r="C352" s="9"/>
      <c r="D352" s="9"/>
      <c r="E352" s="9"/>
      <c r="F352" s="9"/>
      <c r="G352" s="9"/>
      <c r="H352" s="9"/>
      <c r="I352" s="9"/>
      <c r="J352" s="9"/>
      <c r="K352" s="9"/>
    </row>
    <row r="353" spans="1:11" s="1" customFormat="1">
      <c r="A353" s="3"/>
      <c r="B353" s="9"/>
      <c r="C353" s="9"/>
      <c r="D353" s="9"/>
      <c r="E353" s="9"/>
      <c r="F353" s="9"/>
      <c r="G353" s="9"/>
      <c r="H353" s="9"/>
      <c r="I353" s="9"/>
      <c r="J353" s="9"/>
      <c r="K353" s="9"/>
    </row>
    <row r="354" spans="1:11" s="1" customFormat="1">
      <c r="A354" s="3"/>
      <c r="B354" s="9"/>
      <c r="C354" s="9"/>
      <c r="D354" s="9"/>
      <c r="E354" s="9"/>
      <c r="F354" s="9"/>
      <c r="G354" s="9"/>
      <c r="H354" s="9"/>
      <c r="I354" s="9"/>
      <c r="J354" s="9"/>
      <c r="K354" s="9"/>
    </row>
    <row r="355" spans="1:11" s="1" customFormat="1">
      <c r="A355" s="3"/>
      <c r="B355" s="9"/>
      <c r="C355" s="9"/>
      <c r="D355" s="9"/>
      <c r="E355" s="9"/>
      <c r="F355" s="9"/>
      <c r="G355" s="9"/>
      <c r="H355" s="9"/>
      <c r="I355" s="9"/>
      <c r="J355" s="9"/>
      <c r="K355" s="9"/>
    </row>
    <row r="356" spans="1:11" s="1" customFormat="1">
      <c r="A356" s="3"/>
      <c r="B356" s="9"/>
      <c r="C356" s="9"/>
      <c r="D356" s="9"/>
      <c r="E356" s="9"/>
      <c r="F356" s="9"/>
      <c r="G356" s="9"/>
      <c r="H356" s="9"/>
      <c r="I356" s="9"/>
      <c r="J356" s="9"/>
      <c r="K356" s="9"/>
    </row>
    <row r="357" spans="1:11" s="1" customFormat="1">
      <c r="A357" s="3"/>
      <c r="B357" s="9"/>
      <c r="C357" s="9"/>
      <c r="D357" s="9"/>
      <c r="E357" s="9"/>
      <c r="F357" s="9"/>
      <c r="G357" s="9"/>
      <c r="H357" s="9"/>
      <c r="I357" s="9"/>
      <c r="J357" s="9"/>
      <c r="K357" s="9"/>
    </row>
    <row r="358" spans="1:11" s="1" customFormat="1">
      <c r="A358" s="3"/>
      <c r="B358" s="9"/>
      <c r="C358" s="9"/>
      <c r="D358" s="9"/>
      <c r="E358" s="9"/>
      <c r="F358" s="9"/>
      <c r="G358" s="9"/>
      <c r="H358" s="9"/>
      <c r="I358" s="9"/>
      <c r="J358" s="9"/>
      <c r="K358" s="9"/>
    </row>
    <row r="359" spans="1:11" s="1" customFormat="1">
      <c r="A359" s="3"/>
      <c r="B359" s="9"/>
      <c r="C359" s="9"/>
      <c r="D359" s="9"/>
      <c r="E359" s="9"/>
      <c r="F359" s="9"/>
      <c r="G359" s="9"/>
      <c r="H359" s="9"/>
      <c r="I359" s="9"/>
      <c r="J359" s="9"/>
      <c r="K359" s="9"/>
    </row>
    <row r="360" spans="1:11" s="1" customFormat="1">
      <c r="A360" s="3"/>
      <c r="B360" s="9"/>
      <c r="C360" s="9"/>
      <c r="D360" s="9"/>
      <c r="E360" s="9"/>
      <c r="F360" s="9"/>
      <c r="G360" s="9"/>
      <c r="H360" s="9"/>
      <c r="I360" s="9"/>
      <c r="J360" s="9"/>
      <c r="K360" s="9"/>
    </row>
    <row r="361" spans="1:11" s="1" customFormat="1">
      <c r="A361" s="3"/>
      <c r="B361" s="9"/>
      <c r="C361" s="9"/>
      <c r="D361" s="9"/>
      <c r="E361" s="9"/>
      <c r="F361" s="9"/>
      <c r="G361" s="9"/>
      <c r="H361" s="9"/>
      <c r="I361" s="9"/>
      <c r="J361" s="9"/>
      <c r="K361" s="9"/>
    </row>
    <row r="362" spans="1:11" s="1" customFormat="1">
      <c r="A362" s="3"/>
      <c r="B362" s="9"/>
      <c r="C362" s="9"/>
      <c r="D362" s="9"/>
      <c r="E362" s="9"/>
      <c r="F362" s="9"/>
      <c r="G362" s="9"/>
      <c r="H362" s="9"/>
      <c r="I362" s="9"/>
      <c r="J362" s="9"/>
      <c r="K362" s="9"/>
    </row>
    <row r="363" spans="1:11" s="1" customFormat="1">
      <c r="A363" s="3"/>
      <c r="B363" s="9"/>
      <c r="C363" s="9"/>
      <c r="D363" s="9"/>
      <c r="E363" s="9"/>
      <c r="F363" s="9"/>
      <c r="G363" s="9"/>
      <c r="H363" s="9"/>
      <c r="I363" s="9"/>
      <c r="J363" s="9"/>
      <c r="K363" s="9"/>
    </row>
    <row r="364" spans="1:11" s="1" customFormat="1">
      <c r="A364" s="3"/>
      <c r="B364" s="9"/>
      <c r="C364" s="9"/>
      <c r="D364" s="9"/>
      <c r="E364" s="9"/>
      <c r="F364" s="9"/>
      <c r="G364" s="9"/>
      <c r="H364" s="9"/>
      <c r="I364" s="9"/>
      <c r="J364" s="9"/>
      <c r="K364" s="9"/>
    </row>
    <row r="365" spans="1:11" s="1" customFormat="1">
      <c r="A365" s="3"/>
      <c r="B365" s="9"/>
      <c r="C365" s="9"/>
      <c r="D365" s="9"/>
      <c r="E365" s="9"/>
      <c r="F365" s="9"/>
      <c r="G365" s="9"/>
      <c r="H365" s="9"/>
      <c r="I365" s="9"/>
      <c r="J365" s="9"/>
      <c r="K365" s="9"/>
    </row>
    <row r="366" spans="1:11" s="1" customFormat="1">
      <c r="A366" s="3"/>
      <c r="B366" s="9"/>
      <c r="C366" s="9"/>
      <c r="D366" s="9"/>
      <c r="E366" s="9"/>
      <c r="F366" s="9"/>
      <c r="G366" s="9"/>
      <c r="H366" s="9"/>
      <c r="I366" s="9"/>
      <c r="J366" s="9"/>
      <c r="K366" s="9"/>
    </row>
    <row r="367" spans="1:11" s="1" customFormat="1">
      <c r="A367" s="3"/>
      <c r="B367" s="9"/>
      <c r="C367" s="9"/>
      <c r="D367" s="9"/>
      <c r="E367" s="9"/>
      <c r="F367" s="9"/>
      <c r="G367" s="9"/>
      <c r="H367" s="9"/>
      <c r="I367" s="9"/>
      <c r="J367" s="9"/>
      <c r="K367" s="9"/>
    </row>
    <row r="368" spans="1:11" s="1" customFormat="1">
      <c r="A368" s="3"/>
      <c r="B368" s="9"/>
      <c r="C368" s="9"/>
      <c r="D368" s="9"/>
      <c r="E368" s="9"/>
      <c r="F368" s="9"/>
      <c r="G368" s="9"/>
      <c r="H368" s="9"/>
      <c r="I368" s="9"/>
      <c r="J368" s="9"/>
      <c r="K368" s="9"/>
    </row>
    <row r="369" spans="1:11" s="1" customFormat="1">
      <c r="A369" s="3"/>
      <c r="B369" s="9"/>
      <c r="C369" s="9"/>
      <c r="D369" s="9"/>
      <c r="E369" s="9"/>
      <c r="F369" s="9"/>
      <c r="G369" s="9"/>
      <c r="H369" s="9"/>
      <c r="I369" s="9"/>
      <c r="J369" s="9"/>
      <c r="K369" s="9"/>
    </row>
    <row r="370" spans="1:11" s="1" customFormat="1">
      <c r="A370" s="3"/>
      <c r="B370" s="9"/>
      <c r="C370" s="9"/>
      <c r="D370" s="9"/>
      <c r="E370" s="9"/>
      <c r="F370" s="9"/>
      <c r="G370" s="9"/>
      <c r="H370" s="9"/>
      <c r="I370" s="9"/>
      <c r="J370" s="9"/>
      <c r="K370" s="9"/>
    </row>
    <row r="371" spans="1:11" s="1" customFormat="1">
      <c r="A371" s="3"/>
      <c r="B371" s="9"/>
      <c r="C371" s="9"/>
      <c r="D371" s="9"/>
      <c r="E371" s="9"/>
      <c r="F371" s="9"/>
      <c r="G371" s="9"/>
      <c r="H371" s="9"/>
      <c r="I371" s="9"/>
      <c r="J371" s="9"/>
      <c r="K371" s="9"/>
    </row>
    <row r="372" spans="1:11" s="1" customFormat="1">
      <c r="A372" s="3"/>
      <c r="B372" s="9"/>
      <c r="C372" s="9"/>
      <c r="D372" s="9"/>
      <c r="E372" s="9"/>
      <c r="F372" s="9"/>
      <c r="G372" s="9"/>
      <c r="H372" s="9"/>
      <c r="I372" s="9"/>
      <c r="J372" s="9"/>
      <c r="K372" s="9"/>
    </row>
    <row r="373" spans="1:11" s="1" customFormat="1">
      <c r="A373" s="3"/>
      <c r="B373" s="9"/>
      <c r="C373" s="9"/>
      <c r="D373" s="9"/>
      <c r="E373" s="9"/>
      <c r="F373" s="9"/>
      <c r="G373" s="9"/>
      <c r="H373" s="9"/>
      <c r="I373" s="9"/>
      <c r="J373" s="9"/>
      <c r="K373" s="9"/>
    </row>
    <row r="374" spans="1:11" s="1" customFormat="1">
      <c r="A374" s="3"/>
      <c r="B374" s="9"/>
      <c r="C374" s="9"/>
      <c r="D374" s="9"/>
      <c r="E374" s="9"/>
      <c r="F374" s="9"/>
      <c r="G374" s="9"/>
      <c r="H374" s="9"/>
      <c r="I374" s="9"/>
      <c r="J374" s="9"/>
      <c r="K374" s="9"/>
    </row>
    <row r="375" spans="1:11" s="1" customFormat="1">
      <c r="A375" s="3"/>
      <c r="B375" s="9"/>
      <c r="C375" s="9"/>
      <c r="D375" s="9"/>
      <c r="E375" s="9"/>
      <c r="F375" s="9"/>
      <c r="G375" s="9"/>
      <c r="H375" s="9"/>
      <c r="I375" s="9"/>
      <c r="J375" s="9"/>
      <c r="K375" s="9"/>
    </row>
    <row r="376" spans="1:11" s="1" customFormat="1">
      <c r="A376" s="3"/>
      <c r="B376" s="9"/>
      <c r="C376" s="9"/>
      <c r="D376" s="9"/>
      <c r="E376" s="9"/>
      <c r="F376" s="9"/>
      <c r="G376" s="9"/>
      <c r="H376" s="9"/>
      <c r="I376" s="9"/>
      <c r="J376" s="9"/>
      <c r="K376" s="9"/>
    </row>
    <row r="377" spans="1:11" s="1" customFormat="1">
      <c r="A377" s="3"/>
      <c r="B377" s="9"/>
      <c r="C377" s="9"/>
      <c r="D377" s="9"/>
      <c r="E377" s="9"/>
      <c r="F377" s="9"/>
      <c r="G377" s="9"/>
      <c r="H377" s="9"/>
      <c r="I377" s="9"/>
      <c r="J377" s="9"/>
      <c r="K377" s="9"/>
    </row>
    <row r="378" spans="1:11" s="1" customFormat="1">
      <c r="A378" s="3"/>
      <c r="B378" s="9"/>
      <c r="C378" s="9"/>
      <c r="D378" s="9"/>
      <c r="E378" s="9"/>
      <c r="F378" s="9"/>
      <c r="G378" s="9"/>
      <c r="H378" s="9"/>
      <c r="I378" s="9"/>
      <c r="J378" s="9"/>
      <c r="K378" s="9"/>
    </row>
    <row r="379" spans="1:11" s="1" customFormat="1">
      <c r="A379" s="3"/>
      <c r="B379" s="9"/>
      <c r="C379" s="9"/>
      <c r="D379" s="9"/>
      <c r="E379" s="9"/>
      <c r="F379" s="9"/>
      <c r="G379" s="9"/>
      <c r="H379" s="9"/>
      <c r="I379" s="9"/>
      <c r="J379" s="9"/>
      <c r="K379" s="9"/>
    </row>
    <row r="380" spans="1:11" s="1" customFormat="1">
      <c r="A380" s="3"/>
      <c r="B380" s="9"/>
      <c r="C380" s="9"/>
      <c r="D380" s="9"/>
      <c r="E380" s="9"/>
      <c r="F380" s="9"/>
      <c r="G380" s="9"/>
      <c r="H380" s="9"/>
      <c r="I380" s="9"/>
      <c r="J380" s="9"/>
      <c r="K380" s="9"/>
    </row>
    <row r="381" spans="1:11" s="1" customFormat="1">
      <c r="A381" s="3"/>
      <c r="B381" s="9"/>
      <c r="C381" s="9"/>
      <c r="D381" s="9"/>
      <c r="E381" s="9"/>
      <c r="F381" s="9"/>
      <c r="G381" s="9"/>
      <c r="H381" s="9"/>
      <c r="I381" s="9"/>
      <c r="J381" s="9"/>
      <c r="K381" s="9"/>
    </row>
    <row r="382" spans="1:11" s="1" customFormat="1">
      <c r="A382" s="3"/>
      <c r="B382" s="9"/>
      <c r="C382" s="9"/>
      <c r="D382" s="9"/>
      <c r="E382" s="9"/>
      <c r="F382" s="9"/>
      <c r="G382" s="9"/>
      <c r="H382" s="9"/>
      <c r="I382" s="9"/>
      <c r="J382" s="9"/>
      <c r="K382" s="9"/>
    </row>
    <row r="383" spans="1:11" s="1" customFormat="1">
      <c r="A383" s="3"/>
      <c r="B383" s="9"/>
      <c r="C383" s="9"/>
      <c r="D383" s="9"/>
      <c r="E383" s="9"/>
      <c r="F383" s="9"/>
      <c r="G383" s="9"/>
      <c r="H383" s="9"/>
      <c r="I383" s="9"/>
      <c r="J383" s="9"/>
      <c r="K383" s="9"/>
    </row>
    <row r="384" spans="1:11" s="1" customFormat="1">
      <c r="A384" s="3"/>
      <c r="B384" s="9"/>
      <c r="C384" s="9"/>
      <c r="D384" s="9"/>
      <c r="E384" s="9"/>
      <c r="F384" s="9"/>
      <c r="G384" s="9"/>
      <c r="H384" s="9"/>
      <c r="I384" s="9"/>
      <c r="J384" s="9"/>
      <c r="K384" s="9"/>
    </row>
    <row r="385" spans="1:11" s="1" customFormat="1">
      <c r="A385" s="3"/>
      <c r="B385" s="9"/>
      <c r="C385" s="9"/>
      <c r="D385" s="9"/>
      <c r="E385" s="9"/>
      <c r="F385" s="9"/>
      <c r="G385" s="9"/>
      <c r="H385" s="9"/>
      <c r="I385" s="9"/>
      <c r="J385" s="9"/>
      <c r="K385" s="9"/>
    </row>
    <row r="386" spans="1:11" s="1" customFormat="1">
      <c r="A386" s="3"/>
      <c r="B386" s="9"/>
      <c r="C386" s="9"/>
      <c r="D386" s="9"/>
      <c r="E386" s="9"/>
      <c r="F386" s="9"/>
      <c r="G386" s="9"/>
      <c r="H386" s="9"/>
      <c r="I386" s="9"/>
      <c r="J386" s="9"/>
      <c r="K386" s="9"/>
    </row>
    <row r="387" spans="1:11" s="1" customFormat="1">
      <c r="A387" s="3"/>
      <c r="B387" s="9"/>
      <c r="C387" s="9"/>
      <c r="D387" s="9"/>
      <c r="E387" s="9"/>
      <c r="F387" s="9"/>
      <c r="G387" s="9"/>
      <c r="H387" s="9"/>
      <c r="I387" s="9"/>
      <c r="J387" s="9"/>
      <c r="K387" s="9"/>
    </row>
    <row r="388" spans="1:11" s="1" customFormat="1">
      <c r="A388" s="3"/>
      <c r="B388" s="9"/>
      <c r="C388" s="9"/>
      <c r="D388" s="9"/>
      <c r="E388" s="9"/>
      <c r="F388" s="9"/>
      <c r="G388" s="9"/>
      <c r="H388" s="9"/>
      <c r="I388" s="9"/>
      <c r="J388" s="9"/>
      <c r="K388" s="9"/>
    </row>
    <row r="389" spans="1:11" s="1" customFormat="1">
      <c r="A389" s="3"/>
      <c r="B389" s="9"/>
      <c r="C389" s="9"/>
      <c r="D389" s="9"/>
      <c r="E389" s="9"/>
      <c r="F389" s="9"/>
      <c r="G389" s="9"/>
      <c r="H389" s="9"/>
      <c r="I389" s="9"/>
      <c r="J389" s="9"/>
      <c r="K389" s="9"/>
    </row>
    <row r="390" spans="1:11" s="1" customFormat="1">
      <c r="A390" s="3"/>
      <c r="B390" s="9"/>
      <c r="C390" s="9"/>
      <c r="D390" s="9"/>
      <c r="E390" s="9"/>
      <c r="F390" s="9"/>
      <c r="G390" s="9"/>
      <c r="H390" s="9"/>
      <c r="I390" s="9"/>
      <c r="J390" s="9"/>
      <c r="K390" s="9"/>
    </row>
    <row r="391" spans="1:11" s="1" customFormat="1">
      <c r="A391" s="3"/>
      <c r="B391" s="9"/>
      <c r="C391" s="9"/>
      <c r="D391" s="9"/>
      <c r="E391" s="9"/>
      <c r="F391" s="9"/>
      <c r="G391" s="9"/>
      <c r="H391" s="9"/>
      <c r="I391" s="9"/>
      <c r="J391" s="9"/>
      <c r="K391" s="9"/>
    </row>
    <row r="392" spans="1:11" s="1" customFormat="1">
      <c r="A392" s="3"/>
      <c r="B392" s="9"/>
      <c r="C392" s="9"/>
      <c r="D392" s="9"/>
      <c r="E392" s="9"/>
      <c r="F392" s="9"/>
      <c r="G392" s="9"/>
      <c r="H392" s="9"/>
      <c r="I392" s="9"/>
      <c r="J392" s="9"/>
      <c r="K392" s="9"/>
    </row>
    <row r="393" spans="1:11" s="1" customFormat="1">
      <c r="A393" s="3"/>
      <c r="B393" s="9"/>
      <c r="C393" s="9"/>
      <c r="D393" s="9"/>
      <c r="E393" s="9"/>
      <c r="F393" s="9"/>
      <c r="G393" s="9"/>
      <c r="H393" s="9"/>
      <c r="I393" s="9"/>
      <c r="J393" s="9"/>
      <c r="K393" s="9"/>
    </row>
    <row r="394" spans="1:11" s="1" customFormat="1">
      <c r="A394" s="3"/>
      <c r="B394" s="9"/>
      <c r="C394" s="9"/>
      <c r="D394" s="9"/>
      <c r="E394" s="9"/>
      <c r="F394" s="9"/>
      <c r="G394" s="9"/>
      <c r="H394" s="9"/>
      <c r="I394" s="9"/>
      <c r="J394" s="9"/>
      <c r="K394" s="9"/>
    </row>
    <row r="395" spans="1:11" s="1" customFormat="1">
      <c r="A395" s="3"/>
      <c r="B395" s="9"/>
      <c r="C395" s="9"/>
      <c r="D395" s="9"/>
      <c r="E395" s="9"/>
      <c r="F395" s="9"/>
      <c r="G395" s="9"/>
      <c r="H395" s="9"/>
      <c r="I395" s="9"/>
      <c r="J395" s="9"/>
      <c r="K395" s="9"/>
    </row>
    <row r="396" spans="1:11" s="1" customFormat="1">
      <c r="A396" s="3"/>
      <c r="B396" s="9"/>
      <c r="C396" s="9"/>
      <c r="D396" s="9"/>
      <c r="E396" s="9"/>
      <c r="F396" s="9"/>
      <c r="G396" s="9"/>
      <c r="H396" s="9"/>
      <c r="I396" s="9"/>
      <c r="J396" s="9"/>
      <c r="K396" s="9"/>
    </row>
    <row r="397" spans="1:11" s="1" customFormat="1">
      <c r="A397" s="3"/>
      <c r="B397" s="9"/>
      <c r="C397" s="9"/>
      <c r="D397" s="9"/>
      <c r="E397" s="9"/>
      <c r="F397" s="9"/>
      <c r="G397" s="9"/>
      <c r="H397" s="9"/>
      <c r="I397" s="9"/>
      <c r="J397" s="9"/>
      <c r="K397" s="9"/>
    </row>
    <row r="398" spans="1:11" s="1" customFormat="1">
      <c r="A398" s="3"/>
      <c r="B398" s="9"/>
      <c r="C398" s="9"/>
      <c r="D398" s="9"/>
      <c r="E398" s="9"/>
      <c r="F398" s="9"/>
      <c r="G398" s="9"/>
      <c r="H398" s="9"/>
      <c r="I398" s="9"/>
      <c r="J398" s="9"/>
      <c r="K398" s="9"/>
    </row>
    <row r="399" spans="1:11" s="1" customFormat="1">
      <c r="A399" s="3"/>
      <c r="B399" s="9"/>
      <c r="C399" s="9"/>
      <c r="D399" s="9"/>
      <c r="E399" s="9"/>
      <c r="F399" s="9"/>
      <c r="G399" s="9"/>
      <c r="H399" s="9"/>
      <c r="I399" s="9"/>
      <c r="J399" s="9"/>
      <c r="K399" s="9"/>
    </row>
    <row r="400" spans="1:11" s="1" customFormat="1">
      <c r="A400" s="3"/>
      <c r="B400" s="9"/>
      <c r="C400" s="9"/>
      <c r="D400" s="9"/>
      <c r="E400" s="9"/>
      <c r="F400" s="9"/>
      <c r="G400" s="9"/>
      <c r="H400" s="9"/>
      <c r="I400" s="9"/>
      <c r="J400" s="9"/>
      <c r="K400" s="9"/>
    </row>
    <row r="401" spans="1:11" s="1" customFormat="1">
      <c r="A401" s="3"/>
      <c r="B401" s="9"/>
      <c r="C401" s="9"/>
      <c r="D401" s="9"/>
      <c r="E401" s="9"/>
      <c r="F401" s="9"/>
      <c r="G401" s="9"/>
      <c r="H401" s="9"/>
      <c r="I401" s="9"/>
      <c r="J401" s="9"/>
      <c r="K401" s="9"/>
    </row>
    <row r="402" spans="1:11" s="1" customFormat="1">
      <c r="A402" s="3"/>
      <c r="B402" s="9"/>
      <c r="C402" s="9"/>
      <c r="D402" s="9"/>
      <c r="E402" s="9"/>
      <c r="F402" s="9"/>
      <c r="G402" s="9"/>
      <c r="H402" s="9"/>
      <c r="I402" s="9"/>
      <c r="J402" s="9"/>
      <c r="K402" s="9"/>
    </row>
    <row r="403" spans="1:11" s="1" customFormat="1">
      <c r="A403" s="3"/>
      <c r="B403" s="9"/>
      <c r="C403" s="9"/>
      <c r="D403" s="9"/>
      <c r="E403" s="9"/>
      <c r="F403" s="9"/>
      <c r="G403" s="9"/>
      <c r="H403" s="9"/>
      <c r="I403" s="9"/>
      <c r="J403" s="9"/>
      <c r="K403" s="9"/>
    </row>
    <row r="404" spans="1:11" s="1" customFormat="1">
      <c r="A404" s="3"/>
      <c r="B404" s="9"/>
      <c r="C404" s="9"/>
      <c r="D404" s="9"/>
      <c r="E404" s="9"/>
      <c r="F404" s="9"/>
      <c r="G404" s="9"/>
      <c r="H404" s="9"/>
      <c r="I404" s="9"/>
      <c r="J404" s="9"/>
      <c r="K404" s="9"/>
    </row>
    <row r="405" spans="1:11" s="1" customFormat="1">
      <c r="A405" s="3"/>
      <c r="B405" s="9"/>
      <c r="C405" s="9"/>
      <c r="D405" s="9"/>
      <c r="E405" s="9"/>
      <c r="F405" s="9"/>
      <c r="G405" s="9"/>
      <c r="H405" s="9"/>
      <c r="I405" s="9"/>
      <c r="J405" s="9"/>
      <c r="K405" s="9"/>
    </row>
    <row r="406" spans="1:11" s="1" customFormat="1">
      <c r="A406" s="3"/>
      <c r="B406" s="9"/>
      <c r="C406" s="9"/>
      <c r="D406" s="9"/>
      <c r="E406" s="9"/>
      <c r="F406" s="9"/>
      <c r="G406" s="9"/>
      <c r="H406" s="9"/>
      <c r="I406" s="9"/>
      <c r="J406" s="9"/>
      <c r="K406" s="9"/>
    </row>
    <row r="407" spans="1:11" s="1" customFormat="1">
      <c r="A407" s="3"/>
      <c r="B407" s="9"/>
      <c r="C407" s="9"/>
      <c r="D407" s="9"/>
      <c r="E407" s="9"/>
      <c r="F407" s="9"/>
      <c r="G407" s="9"/>
      <c r="H407" s="9"/>
      <c r="I407" s="9"/>
      <c r="J407" s="9"/>
      <c r="K407" s="9"/>
    </row>
    <row r="408" spans="1:11" s="1" customFormat="1">
      <c r="A408" s="3"/>
      <c r="B408" s="9"/>
      <c r="C408" s="9"/>
      <c r="D408" s="9"/>
      <c r="E408" s="9"/>
      <c r="F408" s="9"/>
      <c r="G408" s="9"/>
      <c r="H408" s="9"/>
      <c r="I408" s="9"/>
      <c r="J408" s="9"/>
      <c r="K408" s="9"/>
    </row>
    <row r="409" spans="1:11" s="1" customFormat="1">
      <c r="A409" s="3"/>
      <c r="B409" s="9"/>
      <c r="C409" s="9"/>
      <c r="D409" s="9"/>
      <c r="E409" s="9"/>
      <c r="F409" s="9"/>
      <c r="G409" s="9"/>
      <c r="H409" s="9"/>
      <c r="I409" s="9"/>
      <c r="J409" s="9"/>
      <c r="K409" s="9"/>
    </row>
    <row r="410" spans="1:11" s="1" customFormat="1">
      <c r="A410" s="3"/>
      <c r="B410" s="9"/>
      <c r="C410" s="9"/>
      <c r="D410" s="9"/>
      <c r="E410" s="9"/>
      <c r="F410" s="9"/>
      <c r="G410" s="9"/>
      <c r="H410" s="9"/>
      <c r="I410" s="9"/>
      <c r="J410" s="9"/>
      <c r="K410" s="9"/>
    </row>
  </sheetData>
  <mergeCells count="5">
    <mergeCell ref="A2:A3"/>
    <mergeCell ref="G2:K2"/>
    <mergeCell ref="B2:F2"/>
    <mergeCell ref="L2:P2"/>
    <mergeCell ref="Q2:U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</sheetPr>
  <dimension ref="A1:AL279"/>
  <sheetViews>
    <sheetView showGridLines="0" workbookViewId="0">
      <selection activeCell="H5" sqref="H5"/>
    </sheetView>
  </sheetViews>
  <sheetFormatPr defaultColWidth="8.85546875" defaultRowHeight="15"/>
  <cols>
    <col min="1" max="1" width="23.42578125" style="38" bestFit="1" customWidth="1"/>
    <col min="2" max="2" width="11.140625" style="40" customWidth="1"/>
    <col min="3" max="3" width="11" style="41" customWidth="1"/>
    <col min="4" max="4" width="8.85546875" style="1"/>
    <col min="5" max="9" width="13.85546875" style="1" bestFit="1" customWidth="1"/>
    <col min="10" max="38" width="8.85546875" style="1"/>
  </cols>
  <sheetData>
    <row r="1" spans="1:9">
      <c r="A1" s="28"/>
      <c r="B1" s="30"/>
    </row>
    <row r="2" spans="1:9">
      <c r="A2" s="360" t="s">
        <v>303</v>
      </c>
      <c r="B2" s="451" t="s">
        <v>304</v>
      </c>
      <c r="C2" s="451"/>
      <c r="E2" s="444" t="s">
        <v>305</v>
      </c>
      <c r="F2" s="444"/>
      <c r="G2" s="444"/>
      <c r="H2" s="444"/>
      <c r="I2" s="444"/>
    </row>
    <row r="3" spans="1:9">
      <c r="A3" s="361"/>
      <c r="B3" s="451"/>
      <c r="C3" s="451"/>
      <c r="E3" s="164">
        <f>ONSV_2019!$A$1</f>
        <v>2019</v>
      </c>
      <c r="F3" s="180">
        <f>ONSV_2020!$A$1</f>
        <v>2020</v>
      </c>
      <c r="G3" s="180">
        <f>ONSV_2021!$A$1</f>
        <v>2021</v>
      </c>
      <c r="H3" s="180">
        <f>ONSV_2022!$A$1</f>
        <v>2022</v>
      </c>
      <c r="I3" s="180">
        <f>ONSV_2023!$A$1</f>
        <v>2023</v>
      </c>
    </row>
    <row r="4" spans="1:9">
      <c r="A4" s="186"/>
      <c r="B4" s="130" t="s">
        <v>306</v>
      </c>
      <c r="C4" s="130" t="s">
        <v>114</v>
      </c>
      <c r="E4" s="327">
        <f>375000000</f>
        <v>375000000</v>
      </c>
      <c r="F4" s="327">
        <f>380000000</f>
        <v>380000000</v>
      </c>
      <c r="G4" s="327">
        <f>396000000</f>
        <v>396000000</v>
      </c>
      <c r="H4" s="327"/>
      <c r="I4" s="328"/>
    </row>
    <row r="5" spans="1:9">
      <c r="A5" s="192" t="s">
        <v>271</v>
      </c>
      <c r="B5" s="191">
        <f>B6+B14+B24+B29+B33</f>
        <v>27187.629999999997</v>
      </c>
      <c r="C5" s="206">
        <f>C6+C14+C24+C29+C33</f>
        <v>1.0000000000000002</v>
      </c>
      <c r="E5" s="16"/>
      <c r="F5" s="16"/>
      <c r="G5" s="16"/>
      <c r="H5" s="16"/>
      <c r="I5" s="16"/>
    </row>
    <row r="6" spans="1:9">
      <c r="A6" s="192" t="s">
        <v>307</v>
      </c>
      <c r="B6" s="191">
        <f>SUM(B7:B13)</f>
        <v>15858.670000000002</v>
      </c>
      <c r="C6" s="206">
        <f>SUM(C7:C13)</f>
        <v>0.58330461316414861</v>
      </c>
    </row>
    <row r="7" spans="1:9">
      <c r="A7" s="185" t="s">
        <v>23</v>
      </c>
      <c r="B7" s="184">
        <v>218.89</v>
      </c>
      <c r="C7" s="203">
        <f t="shared" ref="C7:C13" si="0">B7/$B$5</f>
        <v>8.0510879396254835E-3</v>
      </c>
      <c r="E7" s="222">
        <f>(COMB!L6-$C7*E$4)/COMB!L6</f>
        <v>0.9805723115721604</v>
      </c>
      <c r="F7" s="222">
        <f>(COMB!M6-$C7*F$4)/COMB!M6</f>
        <v>0.9809822888967632</v>
      </c>
      <c r="G7" s="222">
        <f>(COMB!N6-$C7*G$4)/COMB!N6</f>
        <v>0.97980658654052077</v>
      </c>
      <c r="H7" s="222">
        <f>(COMB!O6-$C7*H$4)/COMB!O6</f>
        <v>1</v>
      </c>
      <c r="I7" s="222" t="e">
        <f>(COMB!P6-$C7*I$4)/COMB!P6</f>
        <v>#DIV/0!</v>
      </c>
    </row>
    <row r="8" spans="1:9">
      <c r="A8" s="185" t="s">
        <v>15</v>
      </c>
      <c r="B8" s="184">
        <v>79.12</v>
      </c>
      <c r="C8" s="203">
        <f t="shared" si="0"/>
        <v>2.9101470043545541E-3</v>
      </c>
      <c r="E8" s="222">
        <f>(COMB!L7-$C8*E$4)/COMB!L7</f>
        <v>0.98963511938772475</v>
      </c>
      <c r="F8" s="222">
        <f>(COMB!M7-$C8*F$4)/COMB!M7</f>
        <v>0.99042826940916795</v>
      </c>
      <c r="G8" s="222">
        <f>(COMB!N7-$C8*G$4)/COMB!N7</f>
        <v>0.98982674899203382</v>
      </c>
      <c r="H8" s="222">
        <f>(COMB!O7-$C8*H$4)/COMB!O7</f>
        <v>1</v>
      </c>
      <c r="I8" s="222" t="e">
        <f>(COMB!P7-$C8*I$4)/COMB!P7</f>
        <v>#DIV/0!</v>
      </c>
    </row>
    <row r="9" spans="1:9">
      <c r="A9" s="185" t="s">
        <v>16</v>
      </c>
      <c r="B9" s="184">
        <v>10340.09</v>
      </c>
      <c r="C9" s="203">
        <f t="shared" si="0"/>
        <v>0.38032333086775127</v>
      </c>
      <c r="E9" s="222">
        <f>(COMB!L8-$C9*E$4)/COMB!L8</f>
        <v>0.85463339175859887</v>
      </c>
      <c r="F9" s="222">
        <f>(COMB!M8-$C9*F$4)/COMB!M8</f>
        <v>0.8109395094329902</v>
      </c>
      <c r="G9" s="222">
        <f>(COMB!N8-$C9*G$4)/COMB!N8</f>
        <v>0.83901182533812291</v>
      </c>
      <c r="H9" s="222">
        <f>(COMB!O8-$C9*H$4)/COMB!O8</f>
        <v>1</v>
      </c>
      <c r="I9" s="222" t="e">
        <f>(COMB!P8-$C9*I$4)/COMB!P8</f>
        <v>#DIV/0!</v>
      </c>
    </row>
    <row r="10" spans="1:9">
      <c r="A10" s="185" t="s">
        <v>28</v>
      </c>
      <c r="B10" s="184">
        <v>2812.33</v>
      </c>
      <c r="C10" s="203">
        <f t="shared" si="0"/>
        <v>0.10344152837154251</v>
      </c>
      <c r="E10" s="222">
        <f>(COMB!L9-$C10*E$4)/COMB!L9</f>
        <v>0.98405073442282187</v>
      </c>
      <c r="F10" s="222">
        <f>(COMB!M9-$C10*F$4)/COMB!M9</f>
        <v>0.98498462820388766</v>
      </c>
      <c r="G10" s="222">
        <f>(COMB!N9-$C10*G$4)/COMB!N9</f>
        <v>0.98518495580385934</v>
      </c>
      <c r="H10" s="222">
        <f>(COMB!O9-$C10*H$4)/COMB!O9</f>
        <v>1</v>
      </c>
      <c r="I10" s="222" t="e">
        <f>(COMB!P9-$C10*I$4)/COMB!P9</f>
        <v>#DIV/0!</v>
      </c>
    </row>
    <row r="11" spans="1:9">
      <c r="A11" s="185" t="s">
        <v>19</v>
      </c>
      <c r="B11" s="184">
        <v>474.02</v>
      </c>
      <c r="C11" s="203">
        <f>B11/$B$5</f>
        <v>1.743513502280265E-2</v>
      </c>
      <c r="E11" s="222">
        <f>(COMB!L10-$C11*E$4)/COMB!L10</f>
        <v>0.99264019617288912</v>
      </c>
      <c r="F11" s="222">
        <f>(COMB!M10-$C11*F$4)/COMB!M10</f>
        <v>0.99285458984916497</v>
      </c>
      <c r="G11" s="222">
        <f>(COMB!N10-$C11*G$4)/COMB!N10</f>
        <v>0.99346670518312907</v>
      </c>
      <c r="H11" s="222">
        <f>(COMB!O10-$C11*H$4)/COMB!O10</f>
        <v>1</v>
      </c>
      <c r="I11" s="222" t="e">
        <f>(COMB!P10-$C11*I$4)/COMB!P10</f>
        <v>#DIV/0!</v>
      </c>
    </row>
    <row r="12" spans="1:9">
      <c r="A12" s="185" t="s">
        <v>17</v>
      </c>
      <c r="B12" s="184">
        <v>756.19</v>
      </c>
      <c r="C12" s="203">
        <f t="shared" si="0"/>
        <v>2.7813752062978647E-2</v>
      </c>
      <c r="E12" s="222">
        <f>(COMB!L11-$C12*E$4)/COMB!L11</f>
        <v>0.97364164403184217</v>
      </c>
      <c r="F12" s="222">
        <f>(COMB!M11-$C12*F$4)/COMB!M11</f>
        <v>0.97650808382279874</v>
      </c>
      <c r="G12" s="222">
        <f>(COMB!N11-$C12*G$4)/COMB!N11</f>
        <v>0.97574118295333678</v>
      </c>
      <c r="H12" s="222">
        <f>(COMB!O11-$C12*H$4)/COMB!O11</f>
        <v>1</v>
      </c>
      <c r="I12" s="222" t="e">
        <f>(COMB!P11-$C12*I$4)/COMB!P11</f>
        <v>#DIV/0!</v>
      </c>
    </row>
    <row r="13" spans="1:9">
      <c r="A13" s="185" t="s">
        <v>29</v>
      </c>
      <c r="B13" s="184">
        <v>1178.03</v>
      </c>
      <c r="C13" s="203">
        <f t="shared" si="0"/>
        <v>4.3329631895093472E-2</v>
      </c>
      <c r="E13" s="222">
        <f>(COMB!L12-$C13*E$4)/COMB!L12</f>
        <v>0.98417775547379516</v>
      </c>
      <c r="F13" s="222">
        <f>(COMB!M12-$C13*F$4)/COMB!M12</f>
        <v>0.98541041500556581</v>
      </c>
      <c r="G13" s="222">
        <f>(COMB!N12-$C13*G$4)/COMB!N12</f>
        <v>0.98574722018355965</v>
      </c>
      <c r="H13" s="222">
        <f>(COMB!O12-$C13*H$4)/COMB!O12</f>
        <v>1</v>
      </c>
      <c r="I13" s="222" t="e">
        <f>(COMB!P12-$C13*I$4)/COMB!P12</f>
        <v>#DIV/0!</v>
      </c>
    </row>
    <row r="14" spans="1:9">
      <c r="A14" s="192" t="s">
        <v>308</v>
      </c>
      <c r="B14" s="191">
        <f>SUM(B15:B23)</f>
        <v>3722.7299999999996</v>
      </c>
      <c r="C14" s="206">
        <f>SUM(C15:C23)</f>
        <v>0.13692734526694678</v>
      </c>
      <c r="E14" s="39"/>
      <c r="F14" s="39"/>
      <c r="G14" s="39"/>
      <c r="H14" s="39"/>
      <c r="I14" s="39"/>
    </row>
    <row r="15" spans="1:9">
      <c r="A15" s="185" t="s">
        <v>35</v>
      </c>
      <c r="B15" s="184">
        <v>190.62</v>
      </c>
      <c r="C15" s="203">
        <f>B15/$B$5</f>
        <v>7.0112768196418747E-3</v>
      </c>
      <c r="E15" s="222">
        <f>(COMB!L14-$C15*E$4)/COMB!L14</f>
        <v>0.99253168477307818</v>
      </c>
      <c r="F15" s="222">
        <f>(COMB!M14-$C15*F$4)/COMB!M14</f>
        <v>0.99210008882397249</v>
      </c>
      <c r="G15" s="222">
        <f>(COMB!N14-$C15*G$4)/COMB!N14</f>
        <v>0.99243520878238156</v>
      </c>
      <c r="H15" s="222">
        <f>(COMB!O14-$C15*H$4)/COMB!O14</f>
        <v>1</v>
      </c>
      <c r="I15" s="222" t="e">
        <f>(COMB!P14-$C15*I$4)/COMB!P14</f>
        <v>#DIV/0!</v>
      </c>
    </row>
    <row r="16" spans="1:9">
      <c r="A16" s="185" t="s">
        <v>31</v>
      </c>
      <c r="B16" s="184">
        <v>1400.65</v>
      </c>
      <c r="C16" s="203">
        <f>B16/$B$5</f>
        <v>5.1517914581006151E-2</v>
      </c>
      <c r="E16" s="222">
        <f>(COMB!L15-$C16*E$4)/COMB!L15</f>
        <v>0.99384449905272054</v>
      </c>
      <c r="F16" s="222">
        <f>(COMB!M15-$C16*F$4)/COMB!M15</f>
        <v>0.99370571461438428</v>
      </c>
      <c r="G16" s="222">
        <f>(COMB!N15-$C16*G$4)/COMB!N15</f>
        <v>0.99392878656040617</v>
      </c>
      <c r="H16" s="222">
        <f>(COMB!O15-$C16*H$4)/COMB!O15</f>
        <v>1</v>
      </c>
      <c r="I16" s="222" t="e">
        <f>(COMB!P15-$C16*I$4)/COMB!P15</f>
        <v>#DIV/0!</v>
      </c>
    </row>
    <row r="17" spans="1:9">
      <c r="A17" s="185" t="s">
        <v>27</v>
      </c>
      <c r="B17" s="184">
        <v>0</v>
      </c>
      <c r="C17" s="203">
        <f>B17/$B$5</f>
        <v>0</v>
      </c>
      <c r="E17" s="222">
        <f>(COMB!L16-$C17*E$4)/COMB!L16</f>
        <v>1</v>
      </c>
      <c r="F17" s="222">
        <f>(COMB!M16-$C17*F$4)/COMB!M16</f>
        <v>1</v>
      </c>
      <c r="G17" s="222">
        <f>(COMB!N16-$C17*G$4)/COMB!N16</f>
        <v>1</v>
      </c>
      <c r="H17" s="222">
        <f>(COMB!O16-$C17*H$4)/COMB!O16</f>
        <v>1</v>
      </c>
      <c r="I17" s="222" t="e">
        <f>(COMB!P16-$C17*I$4)/COMB!P16</f>
        <v>#DIV/0!</v>
      </c>
    </row>
    <row r="18" spans="1:9">
      <c r="A18" s="185" t="s">
        <v>33</v>
      </c>
      <c r="B18" s="184">
        <v>1036.22</v>
      </c>
      <c r="C18" s="203">
        <f t="shared" ref="C18:C28" si="1">B18/$B$5</f>
        <v>3.8113656835847776E-2</v>
      </c>
      <c r="E18" s="222">
        <f>(COMB!L17-$C18*E$4)/COMB!L17</f>
        <v>0.98962036290021493</v>
      </c>
      <c r="F18" s="222">
        <f>(COMB!M17-$C18*F$4)/COMB!M17</f>
        <v>0.98991938093192933</v>
      </c>
      <c r="G18" s="222">
        <f>(COMB!N17-$C18*G$4)/COMB!N17</f>
        <v>0.9900866761009548</v>
      </c>
      <c r="H18" s="222">
        <f>(COMB!O17-$C18*H$4)/COMB!O17</f>
        <v>1</v>
      </c>
      <c r="I18" s="222" t="e">
        <f>(COMB!P17-$C18*I$4)/COMB!P17</f>
        <v>#DIV/0!</v>
      </c>
    </row>
    <row r="19" spans="1:9">
      <c r="A19" s="185" t="s">
        <v>34</v>
      </c>
      <c r="B19" s="184">
        <v>0</v>
      </c>
      <c r="C19" s="203">
        <f t="shared" si="1"/>
        <v>0</v>
      </c>
      <c r="E19" s="222">
        <f>(COMB!L18-$C19*E$4)/COMB!L18</f>
        <v>1</v>
      </c>
      <c r="F19" s="222">
        <f>(COMB!M18-$C19*F$4)/COMB!M18</f>
        <v>1</v>
      </c>
      <c r="G19" s="222">
        <f>(COMB!N18-$C19*G$4)/COMB!N18</f>
        <v>1</v>
      </c>
      <c r="H19" s="222">
        <f>(COMB!O18-$C19*H$4)/COMB!O18</f>
        <v>1</v>
      </c>
      <c r="I19" s="222" t="e">
        <f>(COMB!P18-$C19*I$4)/COMB!P18</f>
        <v>#DIV/0!</v>
      </c>
    </row>
    <row r="20" spans="1:9">
      <c r="A20" s="185" t="s">
        <v>30</v>
      </c>
      <c r="B20" s="184">
        <v>185.45</v>
      </c>
      <c r="C20" s="203">
        <f t="shared" si="1"/>
        <v>6.8211168093724982E-3</v>
      </c>
      <c r="E20" s="222">
        <f>(COMB!L19-$C20*E$4)/COMB!L19</f>
        <v>0.99815847704794569</v>
      </c>
      <c r="F20" s="222">
        <f>(COMB!M19-$C20*F$4)/COMB!M19</f>
        <v>0.99811491496536209</v>
      </c>
      <c r="G20" s="222">
        <f>(COMB!N19-$C20*G$4)/COMB!N19</f>
        <v>0.99839184699440375</v>
      </c>
      <c r="H20" s="222">
        <f>(COMB!O19-$C20*H$4)/COMB!O19</f>
        <v>1</v>
      </c>
      <c r="I20" s="222" t="e">
        <f>(COMB!P19-$C20*I$4)/COMB!P19</f>
        <v>#DIV/0!</v>
      </c>
    </row>
    <row r="21" spans="1:9">
      <c r="A21" s="185" t="s">
        <v>36</v>
      </c>
      <c r="B21" s="184">
        <v>846.93</v>
      </c>
      <c r="C21" s="203">
        <f t="shared" si="1"/>
        <v>3.115129932252278E-2</v>
      </c>
      <c r="E21" s="222">
        <f>(COMB!L20-$C21*E$4)/COMB!L20</f>
        <v>0.97859640293532468</v>
      </c>
      <c r="F21" s="222">
        <f>(COMB!M20-$C21*F$4)/COMB!M20</f>
        <v>0.97813507723180837</v>
      </c>
      <c r="G21" s="222">
        <f>(COMB!N20-$C21*G$4)/COMB!N20</f>
        <v>0.97830192790901571</v>
      </c>
      <c r="H21" s="222">
        <f>(COMB!O20-$C21*H$4)/COMB!O20</f>
        <v>1</v>
      </c>
      <c r="I21" s="222" t="e">
        <f>(COMB!P20-$C21*I$4)/COMB!P20</f>
        <v>#DIV/0!</v>
      </c>
    </row>
    <row r="22" spans="1:9">
      <c r="A22" s="185" t="s">
        <v>21</v>
      </c>
      <c r="B22" s="184">
        <v>0</v>
      </c>
      <c r="C22" s="203">
        <f t="shared" si="1"/>
        <v>0</v>
      </c>
      <c r="E22" s="222">
        <f>(COMB!L21-$C22*E$4)/COMB!L21</f>
        <v>1</v>
      </c>
      <c r="F22" s="222">
        <f>(COMB!M21-$C22*F$4)/COMB!M21</f>
        <v>1</v>
      </c>
      <c r="G22" s="222">
        <f>(COMB!N21-$C22*G$4)/COMB!N21</f>
        <v>1</v>
      </c>
      <c r="H22" s="222">
        <f>(COMB!O21-$C22*H$4)/COMB!O21</f>
        <v>1</v>
      </c>
      <c r="I22" s="222" t="e">
        <f>(COMB!P21-$C22*I$4)/COMB!P21</f>
        <v>#DIV/0!</v>
      </c>
    </row>
    <row r="23" spans="1:9">
      <c r="A23" s="185" t="s">
        <v>32</v>
      </c>
      <c r="B23" s="184">
        <v>62.86</v>
      </c>
      <c r="C23" s="203">
        <f t="shared" si="1"/>
        <v>2.3120808985557036E-3</v>
      </c>
      <c r="E23" s="222">
        <f>(COMB!L22-$C23*E$4)/COMB!L22</f>
        <v>0.9972446864112593</v>
      </c>
      <c r="F23" s="222">
        <f>(COMB!M22-$C23*F$4)/COMB!M22</f>
        <v>0.99713691719589159</v>
      </c>
      <c r="G23" s="222">
        <f>(COMB!N22-$C23*G$4)/COMB!N22</f>
        <v>0.99713446648497928</v>
      </c>
      <c r="H23" s="222">
        <f>(COMB!O22-$C23*H$4)/COMB!O22</f>
        <v>1</v>
      </c>
      <c r="I23" s="222" t="e">
        <f>(COMB!P22-$C23*I$4)/COMB!P22</f>
        <v>#DIV/0!</v>
      </c>
    </row>
    <row r="24" spans="1:9">
      <c r="A24" s="192" t="s">
        <v>309</v>
      </c>
      <c r="B24" s="191">
        <f>SUM(B25:B28)</f>
        <v>3207.3500000000004</v>
      </c>
      <c r="C24" s="206">
        <f>SUM(C25:C28)</f>
        <v>0.11797093016198913</v>
      </c>
      <c r="E24" s="39"/>
      <c r="F24" s="39"/>
      <c r="G24" s="39"/>
      <c r="H24" s="39"/>
      <c r="I24" s="39"/>
    </row>
    <row r="25" spans="1:9">
      <c r="A25" s="185" t="s">
        <v>26</v>
      </c>
      <c r="B25" s="184">
        <v>0</v>
      </c>
      <c r="C25" s="203">
        <f t="shared" si="1"/>
        <v>0</v>
      </c>
      <c r="E25" s="222">
        <f>(COMB!L24-$C25*E$4)/COMB!L24</f>
        <v>1</v>
      </c>
      <c r="F25" s="222">
        <f>(COMB!M24-$C25*F$4)/COMB!M24</f>
        <v>1</v>
      </c>
      <c r="G25" s="222">
        <f>(COMB!N24-$C25*G$4)/COMB!N24</f>
        <v>1</v>
      </c>
      <c r="H25" s="222">
        <f>(COMB!O24-$C25*H$4)/COMB!O24</f>
        <v>1</v>
      </c>
      <c r="I25" s="222" t="e">
        <f>(COMB!P24-$C25*I$4)/COMB!P24</f>
        <v>#DIV/0!</v>
      </c>
    </row>
    <row r="26" spans="1:9">
      <c r="A26" s="185" t="s">
        <v>18</v>
      </c>
      <c r="B26" s="184">
        <v>1203.67</v>
      </c>
      <c r="C26" s="203">
        <f t="shared" si="1"/>
        <v>4.4272707845442953E-2</v>
      </c>
      <c r="E26" s="222">
        <f>(COMB!L25-$C26*E$4)/COMB!L25</f>
        <v>0.99760638339061358</v>
      </c>
      <c r="F26" s="222">
        <f>(COMB!M25-$C26*F$4)/COMB!M25</f>
        <v>0.99759361488845788</v>
      </c>
      <c r="G26" s="222">
        <f>(COMB!N25-$C26*G$4)/COMB!N25</f>
        <v>0.99765888877833253</v>
      </c>
      <c r="H26" s="222">
        <f>(COMB!O25-$C26*H$4)/COMB!O25</f>
        <v>1</v>
      </c>
      <c r="I26" s="222" t="e">
        <f>(COMB!P25-$C26*I$4)/COMB!P25</f>
        <v>#DIV/0!</v>
      </c>
    </row>
    <row r="27" spans="1:9">
      <c r="A27" s="185" t="s">
        <v>12</v>
      </c>
      <c r="B27" s="184">
        <v>457.99</v>
      </c>
      <c r="C27" s="203">
        <f t="shared" si="1"/>
        <v>1.6845528646667624E-2</v>
      </c>
      <c r="E27" s="222">
        <f>(COMB!L26-$C27*E$4)/COMB!L26</f>
        <v>0.99734948813215551</v>
      </c>
      <c r="F27" s="222">
        <f>(COMB!M26-$C27*F$4)/COMB!M26</f>
        <v>0.99689970397394001</v>
      </c>
      <c r="G27" s="222">
        <f>(COMB!N26-$C27*G$4)/COMB!N26</f>
        <v>0.99707307029392789</v>
      </c>
      <c r="H27" s="222">
        <f>(COMB!O26-$C27*H$4)/COMB!O26</f>
        <v>1</v>
      </c>
      <c r="I27" s="222" t="e">
        <f>(COMB!P26-$C27*I$4)/COMB!P26</f>
        <v>#DIV/0!</v>
      </c>
    </row>
    <row r="28" spans="1:9">
      <c r="A28" s="185" t="s">
        <v>10</v>
      </c>
      <c r="B28" s="184">
        <v>1545.69</v>
      </c>
      <c r="C28" s="203">
        <f t="shared" si="1"/>
        <v>5.6852693669878551E-2</v>
      </c>
      <c r="E28" s="222">
        <f>(COMB!L27-$C28*E$4)/COMB!L27</f>
        <v>0.9982863553077036</v>
      </c>
      <c r="F28" s="222">
        <f>(COMB!M27-$C28*F$4)/COMB!M27</f>
        <v>0.9982163084396678</v>
      </c>
      <c r="G28" s="222">
        <f>(COMB!N27-$C28*G$4)/COMB!N27</f>
        <v>0.99821356857097132</v>
      </c>
      <c r="H28" s="222">
        <f>(COMB!O27-$C28*H$4)/COMB!O27</f>
        <v>1</v>
      </c>
      <c r="I28" s="222" t="e">
        <f>(COMB!P27-$C28*I$4)/COMB!P27</f>
        <v>#DIV/0!</v>
      </c>
    </row>
    <row r="29" spans="1:9">
      <c r="A29" s="192" t="s">
        <v>310</v>
      </c>
      <c r="B29" s="191">
        <f>SUM(B30:B32)</f>
        <v>1877.17</v>
      </c>
      <c r="C29" s="206">
        <f>SUM(C30:C32)</f>
        <v>6.9045003187111209E-2</v>
      </c>
      <c r="E29" s="39"/>
      <c r="F29" s="39"/>
      <c r="G29" s="39"/>
      <c r="H29" s="39"/>
      <c r="I29" s="39"/>
    </row>
    <row r="30" spans="1:9">
      <c r="A30" s="185" t="s">
        <v>22</v>
      </c>
      <c r="B30" s="184">
        <v>407.67</v>
      </c>
      <c r="C30" s="203">
        <f>B30/$B$5</f>
        <v>1.4994686921956789E-2</v>
      </c>
      <c r="E30" s="222">
        <f>(COMB!L29-$C30*E$4)/COMB!L29</f>
        <v>0.99899732391397067</v>
      </c>
      <c r="F30" s="222">
        <f>(COMB!M29-$C30*F$4)/COMB!M29</f>
        <v>0.99902609150058674</v>
      </c>
      <c r="G30" s="222">
        <f>(COMB!N29-$C30*G$4)/COMB!N29</f>
        <v>0.99904842414181616</v>
      </c>
      <c r="H30" s="222">
        <f>(COMB!O29-$C30*H$4)/COMB!O29</f>
        <v>1</v>
      </c>
      <c r="I30" s="222" t="e">
        <f>(COMB!P29-$C30*I$4)/COMB!P29</f>
        <v>#DIV/0!</v>
      </c>
    </row>
    <row r="31" spans="1:9">
      <c r="A31" s="185" t="s">
        <v>13</v>
      </c>
      <c r="B31" s="184">
        <v>1450.74</v>
      </c>
      <c r="C31" s="203">
        <f>B31/$B$5</f>
        <v>5.3360296576053158E-2</v>
      </c>
      <c r="E31" s="222">
        <f>(COMB!L30-$C31*E$4)/COMB!L30</f>
        <v>0.99450940872506255</v>
      </c>
      <c r="F31" s="222">
        <f>(COMB!M30-$C31*F$4)/COMB!M30</f>
        <v>0.9943329075939944</v>
      </c>
      <c r="G31" s="222">
        <f>(COMB!N30-$C31*G$4)/COMB!N30</f>
        <v>0.99457341161912161</v>
      </c>
      <c r="H31" s="222">
        <f>(COMB!O30-$C31*H$4)/COMB!O30</f>
        <v>1</v>
      </c>
      <c r="I31" s="222" t="e">
        <f>(COMB!P30-$C31*I$4)/COMB!P30</f>
        <v>#DIV/0!</v>
      </c>
    </row>
    <row r="32" spans="1:9">
      <c r="A32" s="185" t="s">
        <v>14</v>
      </c>
      <c r="B32" s="184">
        <v>18.760000000000002</v>
      </c>
      <c r="C32" s="203">
        <f>B32/$B$5</f>
        <v>6.9001968910125679E-4</v>
      </c>
      <c r="E32" s="222">
        <f>(COMB!L31-$C32*E$4)/COMB!L31</f>
        <v>0.99989996888067023</v>
      </c>
      <c r="F32" s="222">
        <f>(COMB!M31-$C32*F$4)/COMB!M31</f>
        <v>0.99989902398803521</v>
      </c>
      <c r="G32" s="222">
        <f>(COMB!N31-$C32*G$4)/COMB!N31</f>
        <v>0.99990685341345642</v>
      </c>
      <c r="H32" s="222">
        <f>(COMB!O31-$C32*H$4)/COMB!O31</f>
        <v>1</v>
      </c>
      <c r="I32" s="222" t="e">
        <f>(COMB!P31-$C32*I$4)/COMB!P31</f>
        <v>#DIV/0!</v>
      </c>
    </row>
    <row r="33" spans="1:9">
      <c r="A33" s="192" t="s">
        <v>311</v>
      </c>
      <c r="B33" s="191">
        <f>SUM(B34:B37)</f>
        <v>2521.71</v>
      </c>
      <c r="C33" s="206">
        <f>SUM(C34:C37)</f>
        <v>9.2752108219804383E-2</v>
      </c>
      <c r="E33" s="39"/>
      <c r="F33" s="39"/>
      <c r="G33" s="39"/>
      <c r="H33" s="39"/>
      <c r="I33" s="39"/>
    </row>
    <row r="34" spans="1:9">
      <c r="A34" s="185" t="s">
        <v>11</v>
      </c>
      <c r="B34" s="184">
        <v>0</v>
      </c>
      <c r="C34" s="203">
        <f>B34/$B$5</f>
        <v>0</v>
      </c>
      <c r="E34" s="222">
        <f>(COMB!L33-$C34*E$4)/COMB!L33</f>
        <v>1</v>
      </c>
      <c r="F34" s="222">
        <f>(COMB!M33-$C34*F$4)/COMB!M33</f>
        <v>1</v>
      </c>
      <c r="G34" s="222">
        <f>(COMB!N33-$C34*G$4)/COMB!N33</f>
        <v>1</v>
      </c>
      <c r="H34" s="222">
        <f>(COMB!O33-$C34*H$4)/COMB!O33</f>
        <v>1</v>
      </c>
      <c r="I34" s="222" t="e">
        <f>(COMB!P33-$C34*I$4)/COMB!P33</f>
        <v>#DIV/0!</v>
      </c>
    </row>
    <row r="35" spans="1:9">
      <c r="A35" s="185" t="s">
        <v>20</v>
      </c>
      <c r="B35" s="184">
        <v>231.49</v>
      </c>
      <c r="C35" s="203">
        <f>B35/$B$5</f>
        <v>8.5145339994696125E-3</v>
      </c>
      <c r="E35" s="222">
        <f>(COMB!L34-$C35*E$4)/COMB!L34</f>
        <v>0.99885201103050247</v>
      </c>
      <c r="F35" s="222">
        <f>(COMB!M34-$C35*F$4)/COMB!M34</f>
        <v>0.99890639360808842</v>
      </c>
      <c r="G35" s="222">
        <f>(COMB!N34-$C35*G$4)/COMB!N34</f>
        <v>0.99895899590102233</v>
      </c>
      <c r="H35" s="222">
        <f>(COMB!O34-$C35*H$4)/COMB!O34</f>
        <v>1</v>
      </c>
      <c r="I35" s="222" t="e">
        <f>(COMB!P34-$C35*I$4)/COMB!P34</f>
        <v>#DIV/0!</v>
      </c>
    </row>
    <row r="36" spans="1:9">
      <c r="A36" s="185" t="s">
        <v>24</v>
      </c>
      <c r="B36" s="184">
        <v>1340.23</v>
      </c>
      <c r="C36" s="203">
        <f>B36/$B$5</f>
        <v>4.9295580379753595E-2</v>
      </c>
      <c r="E36" s="222">
        <f>(COMB!L35-$C36*E$4)/COMB!L35</f>
        <v>0.99370460051566634</v>
      </c>
      <c r="F36" s="222">
        <f>(COMB!M35-$C36*F$4)/COMB!M35</f>
        <v>0.99409703214379885</v>
      </c>
      <c r="G36" s="222">
        <f>(COMB!N35-$C36*G$4)/COMB!N35</f>
        <v>0.99433534473339258</v>
      </c>
      <c r="H36" s="222">
        <f>(COMB!O35-$C36*H$4)/COMB!O35</f>
        <v>1</v>
      </c>
      <c r="I36" s="222" t="e">
        <f>(COMB!P35-$C36*I$4)/COMB!P35</f>
        <v>#DIV/0!</v>
      </c>
    </row>
    <row r="37" spans="1:9">
      <c r="A37" s="185" t="s">
        <v>25</v>
      </c>
      <c r="B37" s="184">
        <v>949.99</v>
      </c>
      <c r="C37" s="203">
        <f>B37/$B$5</f>
        <v>3.4941993840581179E-2</v>
      </c>
      <c r="E37" s="222">
        <f>(COMB!L36-$C37*E$4)/COMB!L36</f>
        <v>0.99097023101234016</v>
      </c>
      <c r="F37" s="222">
        <f>(COMB!M36-$C37*F$4)/COMB!M36</f>
        <v>0.99141874893496484</v>
      </c>
      <c r="G37" s="222">
        <f>(COMB!N36-$C37*G$4)/COMB!N36</f>
        <v>0.99242297334565799</v>
      </c>
      <c r="H37" s="222">
        <f>(COMB!O36-$C37*H$4)/COMB!O36</f>
        <v>1</v>
      </c>
      <c r="I37" s="222" t="e">
        <f>(COMB!P36-$C37*I$4)/COMB!P36</f>
        <v>#DIV/0!</v>
      </c>
    </row>
    <row r="38" spans="1:9">
      <c r="A38" s="3"/>
      <c r="B38" s="7"/>
    </row>
    <row r="39" spans="1:9">
      <c r="A39" s="3"/>
      <c r="B39" s="7"/>
    </row>
    <row r="40" spans="1:9">
      <c r="A40" s="3"/>
      <c r="B40" s="7"/>
    </row>
    <row r="41" spans="1:9">
      <c r="A41" s="3"/>
      <c r="B41" s="7"/>
    </row>
    <row r="42" spans="1:9">
      <c r="A42" s="3"/>
      <c r="B42" s="7"/>
    </row>
    <row r="43" spans="1:9">
      <c r="A43" s="3"/>
      <c r="B43" s="7"/>
    </row>
    <row r="44" spans="1:9">
      <c r="A44" s="3"/>
      <c r="B44" s="7"/>
    </row>
    <row r="45" spans="1:9">
      <c r="A45" s="3"/>
      <c r="B45" s="7"/>
    </row>
    <row r="46" spans="1:9">
      <c r="A46" s="3"/>
      <c r="B46" s="7"/>
    </row>
    <row r="47" spans="1:9">
      <c r="A47" s="3"/>
      <c r="B47" s="7"/>
    </row>
    <row r="48" spans="1:9">
      <c r="A48" s="3"/>
      <c r="B48" s="7"/>
    </row>
    <row r="49" spans="1:2">
      <c r="A49" s="3"/>
      <c r="B49" s="7"/>
    </row>
    <row r="50" spans="1:2">
      <c r="A50" s="3"/>
      <c r="B50" s="7"/>
    </row>
    <row r="51" spans="1:2">
      <c r="A51" s="3"/>
      <c r="B51" s="7"/>
    </row>
    <row r="52" spans="1:2">
      <c r="A52" s="3"/>
      <c r="B52" s="7"/>
    </row>
    <row r="53" spans="1:2">
      <c r="A53" s="3"/>
      <c r="B53" s="7"/>
    </row>
    <row r="54" spans="1:2">
      <c r="A54" s="3"/>
      <c r="B54" s="7"/>
    </row>
    <row r="55" spans="1:2">
      <c r="A55" s="3"/>
      <c r="B55" s="7"/>
    </row>
    <row r="56" spans="1:2">
      <c r="A56" s="3"/>
      <c r="B56" s="7"/>
    </row>
    <row r="57" spans="1:2">
      <c r="A57" s="3"/>
      <c r="B57" s="7"/>
    </row>
    <row r="58" spans="1:2">
      <c r="A58" s="3"/>
      <c r="B58" s="7"/>
    </row>
    <row r="59" spans="1:2">
      <c r="A59" s="3"/>
      <c r="B59" s="7"/>
    </row>
    <row r="60" spans="1:2">
      <c r="A60" s="3"/>
      <c r="B60" s="7"/>
    </row>
    <row r="61" spans="1:2">
      <c r="A61" s="3"/>
      <c r="B61" s="7"/>
    </row>
    <row r="62" spans="1:2">
      <c r="A62" s="3"/>
      <c r="B62" s="7"/>
    </row>
    <row r="63" spans="1:2">
      <c r="A63" s="3"/>
      <c r="B63" s="7"/>
    </row>
    <row r="64" spans="1:2">
      <c r="A64" s="3"/>
      <c r="B64" s="7"/>
    </row>
    <row r="65" spans="1:2">
      <c r="A65" s="3"/>
      <c r="B65" s="7"/>
    </row>
    <row r="66" spans="1:2">
      <c r="A66" s="3"/>
      <c r="B66" s="7"/>
    </row>
    <row r="67" spans="1:2">
      <c r="A67" s="3"/>
      <c r="B67" s="7"/>
    </row>
    <row r="68" spans="1:2">
      <c r="A68" s="3"/>
      <c r="B68" s="7"/>
    </row>
    <row r="69" spans="1:2">
      <c r="A69" s="3"/>
      <c r="B69" s="7"/>
    </row>
    <row r="70" spans="1:2">
      <c r="A70" s="3"/>
      <c r="B70" s="7"/>
    </row>
    <row r="71" spans="1:2">
      <c r="A71" s="3"/>
      <c r="B71" s="7"/>
    </row>
    <row r="72" spans="1:2">
      <c r="A72" s="3"/>
      <c r="B72" s="7"/>
    </row>
    <row r="73" spans="1:2">
      <c r="A73" s="3"/>
      <c r="B73" s="7"/>
    </row>
    <row r="74" spans="1:2">
      <c r="A74" s="3"/>
      <c r="B74" s="7"/>
    </row>
    <row r="75" spans="1:2">
      <c r="A75" s="3"/>
      <c r="B75" s="7"/>
    </row>
    <row r="76" spans="1:2">
      <c r="A76" s="3"/>
      <c r="B76" s="7"/>
    </row>
    <row r="77" spans="1:2">
      <c r="A77" s="3"/>
      <c r="B77" s="7"/>
    </row>
    <row r="78" spans="1:2">
      <c r="A78" s="3"/>
      <c r="B78" s="7"/>
    </row>
    <row r="79" spans="1:2">
      <c r="A79" s="3"/>
      <c r="B79" s="7"/>
    </row>
    <row r="80" spans="1:2">
      <c r="A80" s="3"/>
      <c r="B80" s="7"/>
    </row>
    <row r="81" spans="1:2">
      <c r="A81" s="3"/>
      <c r="B81" s="7"/>
    </row>
    <row r="82" spans="1:2">
      <c r="A82" s="3"/>
      <c r="B82" s="7"/>
    </row>
    <row r="83" spans="1:2">
      <c r="A83" s="3"/>
      <c r="B83" s="7"/>
    </row>
    <row r="84" spans="1:2">
      <c r="A84" s="3"/>
      <c r="B84" s="7"/>
    </row>
    <row r="85" spans="1:2">
      <c r="A85" s="3"/>
      <c r="B85" s="7"/>
    </row>
    <row r="86" spans="1:2">
      <c r="A86" s="3"/>
      <c r="B86" s="7"/>
    </row>
    <row r="87" spans="1:2">
      <c r="A87" s="3"/>
      <c r="B87" s="7"/>
    </row>
    <row r="88" spans="1:2">
      <c r="A88" s="3"/>
      <c r="B88" s="7"/>
    </row>
    <row r="89" spans="1:2">
      <c r="A89" s="3"/>
      <c r="B89" s="7"/>
    </row>
    <row r="90" spans="1:2">
      <c r="A90" s="3"/>
      <c r="B90" s="7"/>
    </row>
    <row r="91" spans="1:2">
      <c r="A91" s="3"/>
      <c r="B91" s="7"/>
    </row>
    <row r="92" spans="1:2">
      <c r="A92" s="3"/>
      <c r="B92" s="7"/>
    </row>
    <row r="93" spans="1:2">
      <c r="A93" s="3"/>
      <c r="B93" s="7"/>
    </row>
    <row r="94" spans="1:2">
      <c r="A94" s="3"/>
      <c r="B94" s="7"/>
    </row>
    <row r="95" spans="1:2">
      <c r="A95" s="3"/>
      <c r="B95" s="7"/>
    </row>
    <row r="96" spans="1:2">
      <c r="A96" s="3"/>
      <c r="B96" s="7"/>
    </row>
    <row r="97" spans="1:2">
      <c r="A97" s="3"/>
      <c r="B97" s="7"/>
    </row>
    <row r="98" spans="1:2">
      <c r="A98" s="3"/>
      <c r="B98" s="7"/>
    </row>
    <row r="99" spans="1:2">
      <c r="A99" s="3"/>
      <c r="B99" s="7"/>
    </row>
    <row r="100" spans="1:2">
      <c r="A100" s="3"/>
      <c r="B100" s="7"/>
    </row>
    <row r="101" spans="1:2">
      <c r="A101" s="3"/>
      <c r="B101" s="7"/>
    </row>
    <row r="102" spans="1:2">
      <c r="A102" s="3"/>
      <c r="B102" s="7"/>
    </row>
    <row r="103" spans="1:2">
      <c r="A103" s="3"/>
      <c r="B103" s="7"/>
    </row>
    <row r="104" spans="1:2">
      <c r="A104" s="3"/>
      <c r="B104" s="7"/>
    </row>
    <row r="105" spans="1:2">
      <c r="A105" s="3"/>
      <c r="B105" s="7"/>
    </row>
    <row r="106" spans="1:2">
      <c r="A106" s="3"/>
      <c r="B106" s="7"/>
    </row>
    <row r="107" spans="1:2">
      <c r="A107" s="3"/>
      <c r="B107" s="7"/>
    </row>
    <row r="108" spans="1:2">
      <c r="A108" s="3"/>
      <c r="B108" s="7"/>
    </row>
    <row r="109" spans="1:2">
      <c r="A109" s="3"/>
      <c r="B109" s="7"/>
    </row>
    <row r="110" spans="1:2">
      <c r="A110" s="3"/>
      <c r="B110" s="7"/>
    </row>
    <row r="111" spans="1:2">
      <c r="A111" s="3"/>
      <c r="B111" s="7"/>
    </row>
    <row r="112" spans="1:2">
      <c r="A112" s="3"/>
      <c r="B112" s="7"/>
    </row>
    <row r="113" spans="1:2">
      <c r="A113" s="3"/>
      <c r="B113" s="7"/>
    </row>
    <row r="114" spans="1:2">
      <c r="A114" s="3"/>
      <c r="B114" s="7"/>
    </row>
    <row r="115" spans="1:2">
      <c r="A115" s="3"/>
      <c r="B115" s="7"/>
    </row>
    <row r="116" spans="1:2">
      <c r="A116" s="3"/>
      <c r="B116" s="7"/>
    </row>
    <row r="117" spans="1:2">
      <c r="A117" s="3"/>
      <c r="B117" s="7"/>
    </row>
    <row r="118" spans="1:2">
      <c r="A118" s="3"/>
      <c r="B118" s="7"/>
    </row>
    <row r="119" spans="1:2">
      <c r="A119" s="3"/>
      <c r="B119" s="7"/>
    </row>
    <row r="120" spans="1:2">
      <c r="A120" s="3"/>
      <c r="B120" s="7"/>
    </row>
    <row r="121" spans="1:2">
      <c r="A121" s="3"/>
      <c r="B121" s="7"/>
    </row>
    <row r="122" spans="1:2">
      <c r="A122" s="3"/>
      <c r="B122" s="7"/>
    </row>
    <row r="123" spans="1:2">
      <c r="A123" s="3"/>
      <c r="B123" s="7"/>
    </row>
    <row r="124" spans="1:2">
      <c r="A124" s="3"/>
      <c r="B124" s="7"/>
    </row>
    <row r="125" spans="1:2">
      <c r="A125" s="3"/>
      <c r="B125" s="7"/>
    </row>
    <row r="126" spans="1:2">
      <c r="A126" s="3"/>
      <c r="B126" s="7"/>
    </row>
    <row r="127" spans="1:2">
      <c r="A127" s="3"/>
      <c r="B127" s="7"/>
    </row>
    <row r="128" spans="1:2">
      <c r="A128" s="3"/>
      <c r="B128" s="7"/>
    </row>
    <row r="129" spans="1:2">
      <c r="A129" s="3"/>
      <c r="B129" s="7"/>
    </row>
    <row r="130" spans="1:2">
      <c r="A130" s="3"/>
      <c r="B130" s="7"/>
    </row>
    <row r="131" spans="1:2">
      <c r="A131" s="3"/>
      <c r="B131" s="7"/>
    </row>
    <row r="132" spans="1:2">
      <c r="A132" s="3"/>
      <c r="B132" s="7"/>
    </row>
    <row r="133" spans="1:2">
      <c r="A133" s="3"/>
      <c r="B133" s="7"/>
    </row>
    <row r="134" spans="1:2">
      <c r="A134" s="3"/>
      <c r="B134" s="7"/>
    </row>
    <row r="135" spans="1:2">
      <c r="A135" s="3"/>
      <c r="B135" s="7"/>
    </row>
    <row r="136" spans="1:2">
      <c r="A136" s="3"/>
      <c r="B136" s="7"/>
    </row>
    <row r="137" spans="1:2">
      <c r="A137" s="3"/>
      <c r="B137" s="7"/>
    </row>
    <row r="138" spans="1:2">
      <c r="A138" s="3"/>
      <c r="B138" s="7"/>
    </row>
    <row r="139" spans="1:2">
      <c r="A139" s="3"/>
      <c r="B139" s="7"/>
    </row>
    <row r="140" spans="1:2">
      <c r="A140" s="3"/>
      <c r="B140" s="7"/>
    </row>
    <row r="141" spans="1:2">
      <c r="A141" s="3"/>
      <c r="B141" s="7"/>
    </row>
    <row r="142" spans="1:2">
      <c r="A142" s="3"/>
      <c r="B142" s="7"/>
    </row>
    <row r="143" spans="1:2">
      <c r="A143" s="3"/>
      <c r="B143" s="7"/>
    </row>
    <row r="144" spans="1:2">
      <c r="A144" s="3"/>
      <c r="B144" s="7"/>
    </row>
    <row r="145" spans="1:2">
      <c r="A145" s="3"/>
      <c r="B145" s="7"/>
    </row>
    <row r="146" spans="1:2">
      <c r="A146" s="3"/>
      <c r="B146" s="7"/>
    </row>
    <row r="147" spans="1:2">
      <c r="A147" s="3"/>
      <c r="B147" s="7"/>
    </row>
    <row r="148" spans="1:2">
      <c r="A148" s="3"/>
      <c r="B148" s="7"/>
    </row>
    <row r="149" spans="1:2">
      <c r="A149" s="3"/>
      <c r="B149" s="7"/>
    </row>
    <row r="150" spans="1:2">
      <c r="A150" s="3"/>
      <c r="B150" s="7"/>
    </row>
    <row r="151" spans="1:2">
      <c r="A151" s="3"/>
      <c r="B151" s="7"/>
    </row>
    <row r="152" spans="1:2">
      <c r="A152" s="3"/>
      <c r="B152" s="7"/>
    </row>
    <row r="153" spans="1:2">
      <c r="A153" s="3"/>
      <c r="B153" s="7"/>
    </row>
    <row r="154" spans="1:2">
      <c r="A154" s="3"/>
      <c r="B154" s="7"/>
    </row>
    <row r="155" spans="1:2">
      <c r="A155" s="3"/>
      <c r="B155" s="7"/>
    </row>
    <row r="156" spans="1:2">
      <c r="A156" s="3"/>
      <c r="B156" s="7"/>
    </row>
    <row r="157" spans="1:2">
      <c r="A157" s="3"/>
      <c r="B157" s="7"/>
    </row>
    <row r="158" spans="1:2">
      <c r="A158" s="3"/>
      <c r="B158" s="7"/>
    </row>
    <row r="159" spans="1:2">
      <c r="A159" s="3"/>
      <c r="B159" s="7"/>
    </row>
    <row r="160" spans="1:2">
      <c r="A160" s="3"/>
      <c r="B160" s="7"/>
    </row>
    <row r="161" spans="1:2">
      <c r="A161" s="3"/>
      <c r="B161" s="7"/>
    </row>
    <row r="162" spans="1:2">
      <c r="A162" s="3"/>
      <c r="B162" s="7"/>
    </row>
    <row r="163" spans="1:2">
      <c r="A163" s="3"/>
      <c r="B163" s="7"/>
    </row>
    <row r="164" spans="1:2">
      <c r="A164" s="3"/>
      <c r="B164" s="7"/>
    </row>
    <row r="165" spans="1:2">
      <c r="A165" s="3"/>
      <c r="B165" s="7"/>
    </row>
    <row r="166" spans="1:2">
      <c r="A166" s="3"/>
      <c r="B166" s="7"/>
    </row>
    <row r="167" spans="1:2">
      <c r="A167" s="3"/>
      <c r="B167" s="7"/>
    </row>
    <row r="168" spans="1:2">
      <c r="A168" s="3"/>
      <c r="B168" s="7"/>
    </row>
    <row r="169" spans="1:2">
      <c r="A169" s="3"/>
      <c r="B169" s="7"/>
    </row>
    <row r="170" spans="1:2">
      <c r="A170" s="3"/>
      <c r="B170" s="7"/>
    </row>
    <row r="171" spans="1:2">
      <c r="A171" s="3"/>
      <c r="B171" s="7"/>
    </row>
    <row r="172" spans="1:2">
      <c r="A172" s="3"/>
      <c r="B172" s="7"/>
    </row>
    <row r="173" spans="1:2">
      <c r="A173" s="3"/>
      <c r="B173" s="7"/>
    </row>
    <row r="174" spans="1:2">
      <c r="A174" s="3"/>
      <c r="B174" s="7"/>
    </row>
    <row r="175" spans="1:2">
      <c r="A175" s="3"/>
      <c r="B175" s="7"/>
    </row>
    <row r="176" spans="1:2">
      <c r="A176" s="3"/>
      <c r="B176" s="7"/>
    </row>
    <row r="177" spans="1:2">
      <c r="A177" s="3"/>
      <c r="B177" s="7"/>
    </row>
    <row r="178" spans="1:2">
      <c r="A178" s="3"/>
      <c r="B178" s="7"/>
    </row>
    <row r="179" spans="1:2">
      <c r="A179" s="3"/>
      <c r="B179" s="7"/>
    </row>
    <row r="180" spans="1:2">
      <c r="A180" s="3"/>
      <c r="B180" s="7"/>
    </row>
    <row r="181" spans="1:2">
      <c r="A181" s="3"/>
      <c r="B181" s="7"/>
    </row>
    <row r="182" spans="1:2">
      <c r="A182" s="3"/>
      <c r="B182" s="7"/>
    </row>
    <row r="183" spans="1:2">
      <c r="A183" s="3"/>
      <c r="B183" s="7"/>
    </row>
    <row r="184" spans="1:2">
      <c r="A184" s="3"/>
      <c r="B184" s="7"/>
    </row>
    <row r="185" spans="1:2">
      <c r="A185" s="3"/>
      <c r="B185" s="7"/>
    </row>
    <row r="186" spans="1:2">
      <c r="A186" s="3"/>
      <c r="B186" s="7"/>
    </row>
    <row r="187" spans="1:2">
      <c r="A187" s="3"/>
      <c r="B187" s="7"/>
    </row>
    <row r="188" spans="1:2">
      <c r="A188" s="3"/>
      <c r="B188" s="7"/>
    </row>
    <row r="189" spans="1:2">
      <c r="A189" s="3"/>
      <c r="B189" s="7"/>
    </row>
    <row r="190" spans="1:2">
      <c r="A190" s="3"/>
      <c r="B190" s="7"/>
    </row>
    <row r="191" spans="1:2">
      <c r="A191" s="3"/>
      <c r="B191" s="7"/>
    </row>
    <row r="192" spans="1:2">
      <c r="A192" s="3"/>
      <c r="B192" s="7"/>
    </row>
    <row r="193" spans="1:2">
      <c r="A193" s="3"/>
      <c r="B193" s="7"/>
    </row>
    <row r="194" spans="1:2">
      <c r="A194" s="3"/>
      <c r="B194" s="7"/>
    </row>
    <row r="195" spans="1:2">
      <c r="A195" s="3"/>
      <c r="B195" s="7"/>
    </row>
    <row r="196" spans="1:2">
      <c r="A196" s="3"/>
      <c r="B196" s="7"/>
    </row>
    <row r="197" spans="1:2">
      <c r="A197" s="3"/>
      <c r="B197" s="7"/>
    </row>
    <row r="198" spans="1:2">
      <c r="A198" s="3"/>
      <c r="B198" s="7"/>
    </row>
    <row r="199" spans="1:2">
      <c r="A199" s="3"/>
      <c r="B199" s="7"/>
    </row>
    <row r="200" spans="1:2">
      <c r="A200" s="3"/>
      <c r="B200" s="7"/>
    </row>
    <row r="201" spans="1:2">
      <c r="A201" s="3"/>
      <c r="B201" s="7"/>
    </row>
    <row r="202" spans="1:2">
      <c r="A202" s="3"/>
      <c r="B202" s="7"/>
    </row>
    <row r="203" spans="1:2">
      <c r="A203" s="3"/>
      <c r="B203" s="7"/>
    </row>
    <row r="204" spans="1:2">
      <c r="A204" s="3"/>
      <c r="B204" s="7"/>
    </row>
    <row r="205" spans="1:2">
      <c r="A205" s="3"/>
      <c r="B205" s="7"/>
    </row>
    <row r="206" spans="1:2">
      <c r="A206" s="3"/>
      <c r="B206" s="7"/>
    </row>
    <row r="207" spans="1:2">
      <c r="A207" s="3"/>
      <c r="B207" s="7"/>
    </row>
    <row r="208" spans="1:2">
      <c r="A208" s="3"/>
      <c r="B208" s="7"/>
    </row>
    <row r="209" spans="1:2">
      <c r="A209" s="3"/>
      <c r="B209" s="7"/>
    </row>
    <row r="210" spans="1:2">
      <c r="A210" s="3"/>
      <c r="B210" s="7"/>
    </row>
    <row r="211" spans="1:2">
      <c r="A211" s="3"/>
      <c r="B211" s="7"/>
    </row>
    <row r="212" spans="1:2">
      <c r="A212" s="3"/>
      <c r="B212" s="7"/>
    </row>
    <row r="213" spans="1:2">
      <c r="A213" s="3"/>
      <c r="B213" s="7"/>
    </row>
    <row r="214" spans="1:2">
      <c r="A214" s="3"/>
      <c r="B214" s="7"/>
    </row>
    <row r="215" spans="1:2">
      <c r="A215" s="3"/>
      <c r="B215" s="7"/>
    </row>
    <row r="216" spans="1:2">
      <c r="A216" s="3"/>
      <c r="B216" s="7"/>
    </row>
    <row r="217" spans="1:2">
      <c r="A217" s="3"/>
      <c r="B217" s="7"/>
    </row>
    <row r="218" spans="1:2">
      <c r="A218" s="3"/>
      <c r="B218" s="7"/>
    </row>
    <row r="219" spans="1:2">
      <c r="A219" s="3"/>
      <c r="B219" s="7"/>
    </row>
    <row r="220" spans="1:2">
      <c r="A220" s="3"/>
      <c r="B220" s="7"/>
    </row>
    <row r="221" spans="1:2">
      <c r="A221" s="3"/>
      <c r="B221" s="7"/>
    </row>
    <row r="222" spans="1:2">
      <c r="A222" s="3"/>
      <c r="B222" s="7"/>
    </row>
    <row r="223" spans="1:2">
      <c r="A223" s="3"/>
      <c r="B223" s="7"/>
    </row>
    <row r="224" spans="1:2">
      <c r="A224" s="3"/>
      <c r="B224" s="7"/>
    </row>
    <row r="225" spans="1:2">
      <c r="A225" s="3"/>
      <c r="B225" s="7"/>
    </row>
    <row r="226" spans="1:2">
      <c r="A226" s="3"/>
      <c r="B226" s="7"/>
    </row>
    <row r="227" spans="1:2">
      <c r="A227" s="3"/>
      <c r="B227" s="7"/>
    </row>
    <row r="228" spans="1:2">
      <c r="A228" s="3"/>
      <c r="B228" s="7"/>
    </row>
    <row r="229" spans="1:2">
      <c r="A229" s="3"/>
      <c r="B229" s="7"/>
    </row>
    <row r="230" spans="1:2">
      <c r="A230" s="3"/>
      <c r="B230" s="7"/>
    </row>
    <row r="231" spans="1:2">
      <c r="A231" s="3"/>
      <c r="B231" s="7"/>
    </row>
    <row r="232" spans="1:2">
      <c r="A232" s="3"/>
      <c r="B232" s="7"/>
    </row>
    <row r="233" spans="1:2">
      <c r="A233" s="3"/>
      <c r="B233" s="7"/>
    </row>
    <row r="234" spans="1:2">
      <c r="A234" s="3"/>
      <c r="B234" s="7"/>
    </row>
    <row r="235" spans="1:2">
      <c r="A235" s="3"/>
      <c r="B235" s="7"/>
    </row>
    <row r="236" spans="1:2">
      <c r="A236" s="3"/>
      <c r="B236" s="7"/>
    </row>
    <row r="237" spans="1:2">
      <c r="A237" s="3"/>
      <c r="B237" s="7"/>
    </row>
    <row r="238" spans="1:2">
      <c r="A238" s="3"/>
      <c r="B238" s="7"/>
    </row>
    <row r="239" spans="1:2">
      <c r="A239" s="3"/>
      <c r="B239" s="7"/>
    </row>
    <row r="240" spans="1:2">
      <c r="A240" s="3"/>
      <c r="B240" s="7"/>
    </row>
    <row r="241" spans="1:2">
      <c r="A241" s="3"/>
      <c r="B241" s="7"/>
    </row>
    <row r="242" spans="1:2">
      <c r="A242" s="3"/>
      <c r="B242" s="7"/>
    </row>
    <row r="243" spans="1:2">
      <c r="A243" s="3"/>
      <c r="B243" s="7"/>
    </row>
    <row r="244" spans="1:2">
      <c r="A244" s="3"/>
      <c r="B244" s="7"/>
    </row>
    <row r="245" spans="1:2">
      <c r="A245" s="3"/>
      <c r="B245" s="7"/>
    </row>
    <row r="246" spans="1:2">
      <c r="A246" s="3"/>
      <c r="B246" s="7"/>
    </row>
    <row r="247" spans="1:2">
      <c r="A247" s="3"/>
      <c r="B247" s="7"/>
    </row>
    <row r="248" spans="1:2">
      <c r="A248" s="3"/>
      <c r="B248" s="7"/>
    </row>
    <row r="249" spans="1:2">
      <c r="A249" s="3"/>
      <c r="B249" s="7"/>
    </row>
    <row r="250" spans="1:2">
      <c r="A250" s="3"/>
      <c r="B250" s="7"/>
    </row>
    <row r="251" spans="1:2">
      <c r="A251" s="3"/>
      <c r="B251" s="7"/>
    </row>
    <row r="252" spans="1:2">
      <c r="A252" s="3"/>
      <c r="B252" s="7"/>
    </row>
    <row r="253" spans="1:2">
      <c r="A253" s="3"/>
      <c r="B253" s="7"/>
    </row>
    <row r="254" spans="1:2">
      <c r="A254" s="3"/>
      <c r="B254" s="7"/>
    </row>
    <row r="255" spans="1:2">
      <c r="A255" s="3"/>
      <c r="B255" s="7"/>
    </row>
    <row r="256" spans="1:2">
      <c r="A256" s="3"/>
      <c r="B256" s="7"/>
    </row>
    <row r="257" spans="1:2">
      <c r="A257" s="3"/>
      <c r="B257" s="7"/>
    </row>
    <row r="258" spans="1:2">
      <c r="A258" s="3"/>
      <c r="B258" s="7"/>
    </row>
    <row r="259" spans="1:2">
      <c r="A259" s="3"/>
      <c r="B259" s="7"/>
    </row>
    <row r="260" spans="1:2">
      <c r="A260" s="3"/>
      <c r="B260" s="7"/>
    </row>
    <row r="261" spans="1:2">
      <c r="A261" s="3"/>
      <c r="B261" s="7"/>
    </row>
    <row r="262" spans="1:2">
      <c r="A262" s="3"/>
      <c r="B262" s="7"/>
    </row>
    <row r="263" spans="1:2">
      <c r="A263" s="3"/>
      <c r="B263" s="7"/>
    </row>
    <row r="264" spans="1:2">
      <c r="A264" s="3"/>
      <c r="B264" s="7"/>
    </row>
    <row r="265" spans="1:2">
      <c r="A265" s="3"/>
      <c r="B265" s="7"/>
    </row>
    <row r="266" spans="1:2">
      <c r="A266" s="3"/>
      <c r="B266" s="7"/>
    </row>
    <row r="267" spans="1:2">
      <c r="A267" s="3"/>
      <c r="B267" s="7"/>
    </row>
    <row r="268" spans="1:2">
      <c r="A268" s="3"/>
      <c r="B268" s="7"/>
    </row>
    <row r="269" spans="1:2">
      <c r="A269" s="3"/>
      <c r="B269" s="7"/>
    </row>
    <row r="270" spans="1:2">
      <c r="A270" s="3"/>
      <c r="B270" s="7"/>
    </row>
    <row r="271" spans="1:2">
      <c r="A271" s="3"/>
      <c r="B271" s="7"/>
    </row>
    <row r="272" spans="1:2">
      <c r="A272" s="3"/>
      <c r="B272" s="7"/>
    </row>
    <row r="273" spans="1:2">
      <c r="A273" s="3"/>
      <c r="B273" s="7"/>
    </row>
    <row r="274" spans="1:2">
      <c r="A274" s="3"/>
      <c r="B274" s="7"/>
    </row>
    <row r="275" spans="1:2">
      <c r="A275" s="3"/>
      <c r="B275" s="7"/>
    </row>
    <row r="276" spans="1:2">
      <c r="A276" s="3"/>
      <c r="B276" s="7"/>
    </row>
    <row r="277" spans="1:2">
      <c r="A277" s="3"/>
      <c r="B277" s="7"/>
    </row>
    <row r="278" spans="1:2">
      <c r="A278" s="3"/>
      <c r="B278" s="7"/>
    </row>
    <row r="279" spans="1:2">
      <c r="A279" s="3"/>
      <c r="B279" s="7"/>
    </row>
  </sheetData>
  <mergeCells count="3">
    <mergeCell ref="B2:C3"/>
    <mergeCell ref="E2:I2"/>
    <mergeCell ref="A2:A3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92D050"/>
  </sheetPr>
  <dimension ref="A1:AK81"/>
  <sheetViews>
    <sheetView showGridLines="0" zoomScaleNormal="100" zoomScalePageLayoutView="80" workbookViewId="0">
      <pane xSplit="1" topLeftCell="B1" activePane="topRight" state="frozen"/>
      <selection pane="topRight" activeCell="J7" sqref="J7"/>
    </sheetView>
  </sheetViews>
  <sheetFormatPr defaultColWidth="8.85546875" defaultRowHeight="15"/>
  <cols>
    <col min="1" max="9" width="25.140625" customWidth="1"/>
    <col min="10" max="11" width="17.28515625" bestFit="1" customWidth="1"/>
    <col min="12" max="14" width="17.28515625" customWidth="1"/>
    <col min="15" max="15" width="5.7109375" customWidth="1"/>
    <col min="16" max="17" width="22.28515625" bestFit="1" customWidth="1"/>
    <col min="18" max="18" width="18.42578125" customWidth="1"/>
    <col min="19" max="19" width="21.85546875" customWidth="1"/>
    <col min="20" max="20" width="19" customWidth="1"/>
    <col min="21" max="21" width="12.7109375" bestFit="1" customWidth="1"/>
    <col min="22" max="22" width="16.7109375" customWidth="1"/>
    <col min="23" max="23" width="17.7109375" customWidth="1"/>
    <col min="24" max="24" width="18.85546875" style="1" customWidth="1"/>
    <col min="25" max="26" width="17.85546875" style="1" customWidth="1"/>
    <col min="27" max="29" width="8.85546875" style="1"/>
    <col min="30" max="30" width="11.140625" style="1" bestFit="1" customWidth="1"/>
    <col min="31" max="37" width="8.85546875" style="1"/>
  </cols>
  <sheetData>
    <row r="1" spans="1:20" ht="15.75" thickBot="1"/>
    <row r="2" spans="1:20" ht="15.75" thickBot="1">
      <c r="D2" s="452" t="s">
        <v>312</v>
      </c>
      <c r="E2" s="453"/>
      <c r="F2" s="453"/>
      <c r="G2" s="453"/>
      <c r="H2" s="454"/>
    </row>
    <row r="3" spans="1:20" ht="15.75" thickBot="1">
      <c r="D3" s="320">
        <v>1281000000</v>
      </c>
      <c r="E3" s="321">
        <v>1249000000</v>
      </c>
      <c r="F3" s="321">
        <v>1237000000</v>
      </c>
      <c r="G3" s="322"/>
      <c r="H3" s="323"/>
    </row>
    <row r="4" spans="1:20" ht="15.75" thickBot="1"/>
    <row r="5" spans="1:20" ht="15.75" customHeight="1" thickBot="1">
      <c r="B5" s="457" t="s">
        <v>313</v>
      </c>
      <c r="C5" s="455" t="s">
        <v>314</v>
      </c>
      <c r="D5" s="452" t="s">
        <v>315</v>
      </c>
      <c r="E5" s="453"/>
      <c r="F5" s="453"/>
      <c r="G5" s="453"/>
      <c r="H5" s="454"/>
      <c r="J5" s="452" t="s">
        <v>316</v>
      </c>
      <c r="K5" s="453"/>
      <c r="L5" s="453"/>
      <c r="M5" s="453"/>
      <c r="N5" s="454"/>
      <c r="P5" s="452" t="s">
        <v>317</v>
      </c>
      <c r="Q5" s="453"/>
      <c r="R5" s="453"/>
      <c r="S5" s="453"/>
      <c r="T5" s="454"/>
    </row>
    <row r="6" spans="1:20" ht="15.75" thickBot="1">
      <c r="B6" s="458"/>
      <c r="C6" s="456"/>
      <c r="D6" s="180">
        <f>ONSV_2019!$A$1</f>
        <v>2019</v>
      </c>
      <c r="E6" s="180">
        <f>ONSV_2020!$A$1</f>
        <v>2020</v>
      </c>
      <c r="F6" s="180">
        <f>ONSV_2021!$A$1</f>
        <v>2021</v>
      </c>
      <c r="G6" s="180">
        <f>ONSV_2022!$A$1</f>
        <v>2022</v>
      </c>
      <c r="H6" s="164">
        <f>ONSV_2023!$A$1</f>
        <v>2023</v>
      </c>
      <c r="J6" s="164">
        <f>ONSV_2019!$A$1</f>
        <v>2019</v>
      </c>
      <c r="K6" s="180">
        <f>ONSV_2020!$A$1</f>
        <v>2020</v>
      </c>
      <c r="L6" s="180">
        <f>ONSV_2021!$A$1</f>
        <v>2021</v>
      </c>
      <c r="M6" s="180">
        <f>ONSV_2022!$A$1</f>
        <v>2022</v>
      </c>
      <c r="N6" s="164">
        <f>ONSV_2023!$A$1</f>
        <v>2023</v>
      </c>
      <c r="P6" s="164">
        <f>ONSV_2019!$A$1</f>
        <v>2019</v>
      </c>
      <c r="Q6" s="180">
        <f>ONSV_2020!$A$1</f>
        <v>2020</v>
      </c>
      <c r="R6" s="180">
        <f>ONSV_2021!$A$1</f>
        <v>2021</v>
      </c>
      <c r="S6" s="180">
        <f>ONSV_2022!$A$1</f>
        <v>2022</v>
      </c>
      <c r="T6" s="180">
        <f>ONSV_2023!$A$1</f>
        <v>2023</v>
      </c>
    </row>
    <row r="7" spans="1:20">
      <c r="A7" s="224" t="s">
        <v>37</v>
      </c>
      <c r="B7" s="318">
        <f>B8+B16+B26+B31+B35</f>
        <v>28278</v>
      </c>
      <c r="C7" s="319">
        <f>B7/$B$7</f>
        <v>1</v>
      </c>
      <c r="D7" s="318">
        <f t="shared" ref="D7:D39" si="0">C7*$D$3</f>
        <v>1281000000</v>
      </c>
      <c r="E7" s="318">
        <f t="shared" ref="E7:E39" si="1">C7*$E$3</f>
        <v>1249000000</v>
      </c>
      <c r="F7" s="318">
        <f t="shared" ref="F7:F39" si="2">C7*$F$3</f>
        <v>1237000000</v>
      </c>
      <c r="G7" s="318">
        <f t="shared" ref="G7:G39" si="3">C7*$G$3</f>
        <v>0</v>
      </c>
      <c r="H7" s="324">
        <f t="shared" ref="H7:H39" si="4">C7*$H$3</f>
        <v>0</v>
      </c>
      <c r="J7" s="318">
        <f>COMB!L4</f>
        <v>57298447724</v>
      </c>
      <c r="K7" s="318">
        <f>COMB!M4</f>
        <v>57472056312</v>
      </c>
      <c r="L7" s="318">
        <f>COMB!N4</f>
        <v>62111565861</v>
      </c>
      <c r="M7" s="318">
        <f>COMB!O4</f>
        <v>63226940140</v>
      </c>
      <c r="N7" s="324">
        <f>COMB!P4</f>
        <v>0</v>
      </c>
      <c r="P7" s="334">
        <f>(J7-D7)/J7</f>
        <v>0.97764337340916407</v>
      </c>
      <c r="Q7" s="334">
        <f t="shared" ref="Q7:T22" si="5">(K7-E7)/K7</f>
        <v>0.97826769946738079</v>
      </c>
      <c r="R7" s="334">
        <f t="shared" si="5"/>
        <v>0.98008422452642241</v>
      </c>
      <c r="S7" s="334">
        <f t="shared" si="5"/>
        <v>1</v>
      </c>
      <c r="T7" s="334" t="e">
        <f t="shared" si="5"/>
        <v>#DIV/0!</v>
      </c>
    </row>
    <row r="8" spans="1:20">
      <c r="A8" s="224" t="s">
        <v>47</v>
      </c>
      <c r="B8" s="318">
        <f>SUM(B9:B15)</f>
        <v>371</v>
      </c>
      <c r="C8" s="319">
        <f t="shared" ref="C8:C39" si="6">B8/$B$7</f>
        <v>1.3119739726996251E-2</v>
      </c>
      <c r="D8" s="318">
        <f t="shared" si="0"/>
        <v>16806386.590282198</v>
      </c>
      <c r="E8" s="318">
        <f t="shared" si="1"/>
        <v>16386554.919018319</v>
      </c>
      <c r="F8" s="318">
        <f t="shared" si="2"/>
        <v>16229118.042294363</v>
      </c>
      <c r="G8" s="318">
        <f t="shared" si="3"/>
        <v>0</v>
      </c>
      <c r="H8" s="324">
        <f t="shared" si="4"/>
        <v>0</v>
      </c>
      <c r="J8" s="318">
        <f>COMB!L5</f>
        <v>5984946715</v>
      </c>
      <c r="K8" s="318">
        <f>COMB!M5</f>
        <v>6164357358</v>
      </c>
      <c r="L8" s="318">
        <f>COMB!N5</f>
        <v>6686327899</v>
      </c>
      <c r="M8" s="318">
        <f>COMB!O5</f>
        <v>6789562963</v>
      </c>
      <c r="N8" s="324">
        <f>COMB!P5</f>
        <v>0</v>
      </c>
      <c r="P8" s="334">
        <f t="shared" ref="P8:P27" si="7">(J8-D8)/J8</f>
        <v>0.99719189035582212</v>
      </c>
      <c r="Q8" s="334">
        <f t="shared" si="5"/>
        <v>0.99734172534664101</v>
      </c>
      <c r="R8" s="334">
        <f t="shared" si="5"/>
        <v>0.9975727905828965</v>
      </c>
      <c r="S8" s="334">
        <f t="shared" si="5"/>
        <v>1</v>
      </c>
      <c r="T8" s="334" t="e">
        <f t="shared" si="5"/>
        <v>#DIV/0!</v>
      </c>
    </row>
    <row r="9" spans="1:20">
      <c r="A9" s="225" t="s">
        <v>48</v>
      </c>
      <c r="B9" s="82">
        <v>0</v>
      </c>
      <c r="C9" s="325">
        <f t="shared" si="6"/>
        <v>0</v>
      </c>
      <c r="D9" s="291">
        <f>C9*$D$3</f>
        <v>0</v>
      </c>
      <c r="E9" s="291">
        <f t="shared" si="1"/>
        <v>0</v>
      </c>
      <c r="F9" s="291">
        <f t="shared" si="2"/>
        <v>0</v>
      </c>
      <c r="G9" s="291">
        <f t="shared" si="3"/>
        <v>0</v>
      </c>
      <c r="H9" s="290">
        <f t="shared" si="4"/>
        <v>0</v>
      </c>
      <c r="J9" s="291">
        <f>COMB!L6</f>
        <v>155404900</v>
      </c>
      <c r="K9" s="291">
        <f>COMB!M6</f>
        <v>160871800</v>
      </c>
      <c r="L9" s="291">
        <f>COMB!N6</f>
        <v>157884690</v>
      </c>
      <c r="M9" s="291">
        <f>COMB!O6</f>
        <v>168628600</v>
      </c>
      <c r="N9" s="290">
        <f>COMB!P6</f>
        <v>0</v>
      </c>
      <c r="P9" s="326">
        <f t="shared" si="7"/>
        <v>1</v>
      </c>
      <c r="Q9" s="326">
        <f t="shared" si="5"/>
        <v>1</v>
      </c>
      <c r="R9" s="326">
        <f t="shared" si="5"/>
        <v>1</v>
      </c>
      <c r="S9" s="326">
        <f t="shared" si="5"/>
        <v>1</v>
      </c>
      <c r="T9" s="326" t="e">
        <f t="shared" si="5"/>
        <v>#DIV/0!</v>
      </c>
    </row>
    <row r="10" spans="1:20">
      <c r="A10" s="225" t="s">
        <v>49</v>
      </c>
      <c r="B10" s="82">
        <v>0</v>
      </c>
      <c r="C10" s="325">
        <f t="shared" si="6"/>
        <v>0</v>
      </c>
      <c r="D10" s="291">
        <f t="shared" si="0"/>
        <v>0</v>
      </c>
      <c r="E10" s="291">
        <f t="shared" si="1"/>
        <v>0</v>
      </c>
      <c r="F10" s="291">
        <f t="shared" si="2"/>
        <v>0</v>
      </c>
      <c r="G10" s="291">
        <f t="shared" si="3"/>
        <v>0</v>
      </c>
      <c r="H10" s="290">
        <f t="shared" si="4"/>
        <v>0</v>
      </c>
      <c r="J10" s="291">
        <f>COMB!L7</f>
        <v>105288731</v>
      </c>
      <c r="K10" s="291">
        <f>COMB!M7</f>
        <v>115533534</v>
      </c>
      <c r="L10" s="291">
        <f>COMB!N7</f>
        <v>113279247</v>
      </c>
      <c r="M10" s="291">
        <f>COMB!O7</f>
        <v>113374123</v>
      </c>
      <c r="N10" s="290">
        <f>COMB!P7</f>
        <v>0</v>
      </c>
      <c r="P10" s="326">
        <f t="shared" si="7"/>
        <v>1</v>
      </c>
      <c r="Q10" s="326">
        <f t="shared" si="5"/>
        <v>1</v>
      </c>
      <c r="R10" s="326">
        <f t="shared" si="5"/>
        <v>1</v>
      </c>
      <c r="S10" s="326">
        <f t="shared" si="5"/>
        <v>1</v>
      </c>
      <c r="T10" s="326" t="e">
        <f t="shared" si="5"/>
        <v>#DIV/0!</v>
      </c>
    </row>
    <row r="11" spans="1:20">
      <c r="A11" s="225" t="s">
        <v>16</v>
      </c>
      <c r="B11" s="82">
        <v>0</v>
      </c>
      <c r="C11" s="325">
        <f t="shared" si="6"/>
        <v>0</v>
      </c>
      <c r="D11" s="291">
        <f t="shared" si="0"/>
        <v>0</v>
      </c>
      <c r="E11" s="291">
        <f t="shared" si="1"/>
        <v>0</v>
      </c>
      <c r="F11" s="291">
        <f t="shared" si="2"/>
        <v>0</v>
      </c>
      <c r="G11" s="291">
        <f t="shared" si="3"/>
        <v>0</v>
      </c>
      <c r="H11" s="290">
        <f t="shared" si="4"/>
        <v>0</v>
      </c>
      <c r="J11" s="291">
        <f>COMB!L8</f>
        <v>981114238</v>
      </c>
      <c r="K11" s="291">
        <f>COMB!M8</f>
        <v>764426588</v>
      </c>
      <c r="L11" s="291">
        <f>COMB!N8</f>
        <v>935522372</v>
      </c>
      <c r="M11" s="291">
        <f>COMB!O8</f>
        <v>1041777098</v>
      </c>
      <c r="N11" s="290">
        <f>COMB!P8</f>
        <v>0</v>
      </c>
      <c r="P11" s="326">
        <f t="shared" si="7"/>
        <v>1</v>
      </c>
      <c r="Q11" s="326">
        <f t="shared" si="5"/>
        <v>1</v>
      </c>
      <c r="R11" s="326">
        <f t="shared" si="5"/>
        <v>1</v>
      </c>
      <c r="S11" s="326">
        <f t="shared" si="5"/>
        <v>1</v>
      </c>
      <c r="T11" s="326" t="e">
        <f t="shared" si="5"/>
        <v>#DIV/0!</v>
      </c>
    </row>
    <row r="12" spans="1:20">
      <c r="A12" s="225" t="s">
        <v>50</v>
      </c>
      <c r="B12" s="82">
        <v>224</v>
      </c>
      <c r="C12" s="325">
        <f t="shared" si="6"/>
        <v>7.9213522879977363E-3</v>
      </c>
      <c r="D12" s="291">
        <f t="shared" si="0"/>
        <v>10147252.280925101</v>
      </c>
      <c r="E12" s="291">
        <f t="shared" si="1"/>
        <v>9893769.0077091735</v>
      </c>
      <c r="F12" s="291">
        <f t="shared" si="2"/>
        <v>9798712.7802531999</v>
      </c>
      <c r="G12" s="291">
        <f t="shared" si="3"/>
        <v>0</v>
      </c>
      <c r="H12" s="290">
        <f t="shared" si="4"/>
        <v>0</v>
      </c>
      <c r="J12" s="291">
        <f>COMB!L9</f>
        <v>2432122843</v>
      </c>
      <c r="K12" s="291">
        <f>COMB!M9</f>
        <v>2617835996</v>
      </c>
      <c r="L12" s="291">
        <f>COMB!N9</f>
        <v>2764949243</v>
      </c>
      <c r="M12" s="291">
        <f>COMB!O9</f>
        <v>2883733990</v>
      </c>
      <c r="N12" s="290">
        <f>COMB!P9</f>
        <v>0</v>
      </c>
      <c r="P12" s="326">
        <f t="shared" si="7"/>
        <v>0.99582782082322419</v>
      </c>
      <c r="Q12" s="326">
        <f t="shared" si="5"/>
        <v>0.99622063069541922</v>
      </c>
      <c r="R12" s="326">
        <f t="shared" si="5"/>
        <v>0.99645609668782864</v>
      </c>
      <c r="S12" s="326">
        <f t="shared" si="5"/>
        <v>1</v>
      </c>
      <c r="T12" s="326" t="e">
        <f t="shared" si="5"/>
        <v>#DIV/0!</v>
      </c>
    </row>
    <row r="13" spans="1:20">
      <c r="A13" s="225" t="s">
        <v>51</v>
      </c>
      <c r="B13" s="82">
        <v>0</v>
      </c>
      <c r="C13" s="325">
        <f t="shared" si="6"/>
        <v>0</v>
      </c>
      <c r="D13" s="291">
        <f t="shared" si="0"/>
        <v>0</v>
      </c>
      <c r="E13" s="291">
        <f t="shared" si="1"/>
        <v>0</v>
      </c>
      <c r="F13" s="291">
        <f t="shared" si="2"/>
        <v>0</v>
      </c>
      <c r="G13" s="291">
        <f t="shared" si="3"/>
        <v>0</v>
      </c>
      <c r="H13" s="290">
        <f t="shared" si="4"/>
        <v>0</v>
      </c>
      <c r="J13" s="291">
        <f>COMB!L10</f>
        <v>888362759</v>
      </c>
      <c r="K13" s="291">
        <f>COMB!M10</f>
        <v>927217776</v>
      </c>
      <c r="L13" s="291">
        <f>COMB!N10</f>
        <v>1056788904</v>
      </c>
      <c r="M13" s="291">
        <f>COMB!O10</f>
        <v>1002930985</v>
      </c>
      <c r="N13" s="290">
        <f>COMB!P10</f>
        <v>0</v>
      </c>
      <c r="P13" s="326">
        <f t="shared" si="7"/>
        <v>1</v>
      </c>
      <c r="Q13" s="326">
        <f t="shared" si="5"/>
        <v>1</v>
      </c>
      <c r="R13" s="326">
        <f t="shared" si="5"/>
        <v>1</v>
      </c>
      <c r="S13" s="326">
        <f t="shared" si="5"/>
        <v>1</v>
      </c>
      <c r="T13" s="326" t="e">
        <f t="shared" si="5"/>
        <v>#DIV/0!</v>
      </c>
    </row>
    <row r="14" spans="1:20">
      <c r="A14" s="225" t="s">
        <v>17</v>
      </c>
      <c r="B14" s="82">
        <v>0</v>
      </c>
      <c r="C14" s="325">
        <f t="shared" si="6"/>
        <v>0</v>
      </c>
      <c r="D14" s="291">
        <f t="shared" si="0"/>
        <v>0</v>
      </c>
      <c r="E14" s="291">
        <f t="shared" si="1"/>
        <v>0</v>
      </c>
      <c r="F14" s="291">
        <f t="shared" si="2"/>
        <v>0</v>
      </c>
      <c r="G14" s="291">
        <f t="shared" si="3"/>
        <v>0</v>
      </c>
      <c r="H14" s="290">
        <f t="shared" si="4"/>
        <v>0</v>
      </c>
      <c r="J14" s="291">
        <f>COMB!L11</f>
        <v>395705902</v>
      </c>
      <c r="K14" s="291">
        <f>COMB!M11</f>
        <v>449909054</v>
      </c>
      <c r="L14" s="291">
        <f>COMB!N11</f>
        <v>454030623</v>
      </c>
      <c r="M14" s="291">
        <f>COMB!O11</f>
        <v>332527811</v>
      </c>
      <c r="N14" s="290">
        <f>COMB!P11</f>
        <v>0</v>
      </c>
      <c r="P14" s="326">
        <f t="shared" si="7"/>
        <v>1</v>
      </c>
      <c r="Q14" s="326">
        <f t="shared" si="5"/>
        <v>1</v>
      </c>
      <c r="R14" s="326">
        <f t="shared" si="5"/>
        <v>1</v>
      </c>
      <c r="S14" s="326">
        <f t="shared" si="5"/>
        <v>1</v>
      </c>
      <c r="T14" s="326" t="e">
        <f t="shared" si="5"/>
        <v>#DIV/0!</v>
      </c>
    </row>
    <row r="15" spans="1:20">
      <c r="A15" s="225" t="s">
        <v>29</v>
      </c>
      <c r="B15" s="82">
        <v>147</v>
      </c>
      <c r="C15" s="325">
        <f t="shared" si="6"/>
        <v>5.1983874389985151E-3</v>
      </c>
      <c r="D15" s="291">
        <f t="shared" si="0"/>
        <v>6659134.3093570983</v>
      </c>
      <c r="E15" s="291">
        <f t="shared" si="1"/>
        <v>6492785.9113091454</v>
      </c>
      <c r="F15" s="291">
        <f t="shared" si="2"/>
        <v>6430405.2620411636</v>
      </c>
      <c r="G15" s="291">
        <f t="shared" si="3"/>
        <v>0</v>
      </c>
      <c r="H15" s="290">
        <f t="shared" si="4"/>
        <v>0</v>
      </c>
      <c r="J15" s="291">
        <f>COMB!L12</f>
        <v>1026947342</v>
      </c>
      <c r="K15" s="291">
        <f>COMB!M12</f>
        <v>1128562610</v>
      </c>
      <c r="L15" s="291">
        <f>COMB!N12</f>
        <v>1203872820</v>
      </c>
      <c r="M15" s="291">
        <f>COMB!O12</f>
        <v>1246590356</v>
      </c>
      <c r="N15" s="290">
        <f>COMB!P12</f>
        <v>0</v>
      </c>
      <c r="P15" s="326">
        <f t="shared" si="7"/>
        <v>0.99351560295546582</v>
      </c>
      <c r="Q15" s="326">
        <f t="shared" si="5"/>
        <v>0.99424685360495046</v>
      </c>
      <c r="R15" s="326">
        <f t="shared" si="5"/>
        <v>0.99465856762009042</v>
      </c>
      <c r="S15" s="326">
        <f t="shared" si="5"/>
        <v>1</v>
      </c>
      <c r="T15" s="326" t="e">
        <f t="shared" si="5"/>
        <v>#DIV/0!</v>
      </c>
    </row>
    <row r="16" spans="1:20">
      <c r="A16" s="224" t="s">
        <v>52</v>
      </c>
      <c r="B16" s="318">
        <f>SUM(B17:B25)</f>
        <v>6952</v>
      </c>
      <c r="C16" s="319">
        <f t="shared" si="6"/>
        <v>0.24584482636678689</v>
      </c>
      <c r="D16" s="318">
        <f t="shared" si="0"/>
        <v>314927222.575854</v>
      </c>
      <c r="E16" s="318">
        <f t="shared" si="1"/>
        <v>307060188.13211685</v>
      </c>
      <c r="F16" s="318">
        <f t="shared" si="2"/>
        <v>304110050.21571541</v>
      </c>
      <c r="G16" s="318">
        <f t="shared" si="3"/>
        <v>0</v>
      </c>
      <c r="H16" s="324">
        <f t="shared" si="4"/>
        <v>0</v>
      </c>
      <c r="J16" s="318">
        <f>COMB!L13</f>
        <v>9039525896</v>
      </c>
      <c r="K16" s="318">
        <f>COMB!M13</f>
        <v>8962007399</v>
      </c>
      <c r="L16" s="318">
        <f>COMB!N13</f>
        <v>9834541635</v>
      </c>
      <c r="M16" s="318">
        <f>COMB!O13</f>
        <v>9704976744</v>
      </c>
      <c r="N16" s="324">
        <f>COMB!P13</f>
        <v>0</v>
      </c>
      <c r="P16" s="334">
        <f t="shared" si="7"/>
        <v>0.96516109072543188</v>
      </c>
      <c r="Q16" s="334">
        <f t="shared" si="5"/>
        <v>0.96573756587543336</v>
      </c>
      <c r="R16" s="334">
        <f t="shared" si="5"/>
        <v>0.96907735393244732</v>
      </c>
      <c r="S16" s="334">
        <f t="shared" si="5"/>
        <v>1</v>
      </c>
      <c r="T16" s="334" t="e">
        <f t="shared" si="5"/>
        <v>#DIV/0!</v>
      </c>
    </row>
    <row r="17" spans="1:30">
      <c r="A17" s="225" t="s">
        <v>35</v>
      </c>
      <c r="B17" s="82">
        <v>390</v>
      </c>
      <c r="C17" s="325">
        <f t="shared" si="6"/>
        <v>1.3791640144281773E-2</v>
      </c>
      <c r="D17" s="291">
        <f t="shared" si="0"/>
        <v>17667091.024824951</v>
      </c>
      <c r="E17" s="291">
        <f t="shared" si="1"/>
        <v>17225758.540207934</v>
      </c>
      <c r="F17" s="291">
        <f t="shared" si="2"/>
        <v>17060258.858476553</v>
      </c>
      <c r="G17" s="291">
        <f t="shared" si="3"/>
        <v>0</v>
      </c>
      <c r="H17" s="290">
        <f t="shared" si="4"/>
        <v>0</v>
      </c>
      <c r="J17" s="291">
        <f>COMB!L14</f>
        <v>352051129</v>
      </c>
      <c r="K17" s="291">
        <f>COMB!M14</f>
        <v>337255082</v>
      </c>
      <c r="L17" s="291">
        <f>COMB!N14</f>
        <v>367024752</v>
      </c>
      <c r="M17" s="291">
        <f>COMB!O14</f>
        <v>394600333</v>
      </c>
      <c r="N17" s="290">
        <f>COMB!P14</f>
        <v>0</v>
      </c>
      <c r="P17" s="326">
        <f t="shared" si="7"/>
        <v>0.94981668976603406</v>
      </c>
      <c r="Q17" s="326">
        <f t="shared" si="5"/>
        <v>0.94892365019956049</v>
      </c>
      <c r="R17" s="326">
        <f t="shared" si="5"/>
        <v>0.95351741601755358</v>
      </c>
      <c r="S17" s="326">
        <f t="shared" si="5"/>
        <v>1</v>
      </c>
      <c r="T17" s="326" t="e">
        <f t="shared" si="5"/>
        <v>#DIV/0!</v>
      </c>
    </row>
    <row r="18" spans="1:30">
      <c r="A18" s="225" t="s">
        <v>31</v>
      </c>
      <c r="B18" s="82">
        <v>1551</v>
      </c>
      <c r="C18" s="325">
        <f t="shared" si="6"/>
        <v>5.4848291958412898E-2</v>
      </c>
      <c r="D18" s="291">
        <f t="shared" si="0"/>
        <v>70260661.998726919</v>
      </c>
      <c r="E18" s="291">
        <f t="shared" si="1"/>
        <v>68505516.656057715</v>
      </c>
      <c r="F18" s="291">
        <f t="shared" si="2"/>
        <v>67847337.152556762</v>
      </c>
      <c r="G18" s="291">
        <f t="shared" si="3"/>
        <v>0</v>
      </c>
      <c r="H18" s="290">
        <f t="shared" si="4"/>
        <v>0</v>
      </c>
      <c r="J18" s="291">
        <f>COMB!L15</f>
        <v>3138528957</v>
      </c>
      <c r="K18" s="291">
        <f>COMB!M15</f>
        <v>3110251020</v>
      </c>
      <c r="L18" s="291">
        <f>COMB!N15</f>
        <v>3360299284</v>
      </c>
      <c r="M18" s="291">
        <f>COMB!O15</f>
        <v>3226288677</v>
      </c>
      <c r="N18" s="290">
        <f>COMB!P15</f>
        <v>0</v>
      </c>
      <c r="P18" s="326">
        <f t="shared" si="7"/>
        <v>0.97761350525633306</v>
      </c>
      <c r="Q18" s="326">
        <f t="shared" si="5"/>
        <v>0.97797428046304191</v>
      </c>
      <c r="R18" s="326">
        <f t="shared" si="5"/>
        <v>0.97980913858607455</v>
      </c>
      <c r="S18" s="326">
        <f t="shared" si="5"/>
        <v>1</v>
      </c>
      <c r="T18" s="326" t="e">
        <f t="shared" si="5"/>
        <v>#DIV/0!</v>
      </c>
    </row>
    <row r="19" spans="1:30">
      <c r="A19" s="225" t="s">
        <v>27</v>
      </c>
      <c r="B19" s="82">
        <v>1168</v>
      </c>
      <c r="C19" s="325">
        <f t="shared" si="6"/>
        <v>4.1304194073131059E-2</v>
      </c>
      <c r="D19" s="291">
        <f t="shared" si="0"/>
        <v>52910672.607680887</v>
      </c>
      <c r="E19" s="291">
        <f t="shared" si="1"/>
        <v>51588938.397340693</v>
      </c>
      <c r="F19" s="291">
        <f t="shared" si="2"/>
        <v>51093288.068463117</v>
      </c>
      <c r="G19" s="291">
        <f t="shared" si="3"/>
        <v>0</v>
      </c>
      <c r="H19" s="290">
        <f t="shared" si="4"/>
        <v>0</v>
      </c>
      <c r="J19" s="291">
        <f>COMB!L16</f>
        <v>1030081817</v>
      </c>
      <c r="K19" s="291">
        <f>COMB!M16</f>
        <v>990086961</v>
      </c>
      <c r="L19" s="291">
        <f>COMB!N16</f>
        <v>1080918614</v>
      </c>
      <c r="M19" s="291">
        <f>COMB!O16</f>
        <v>1095829120</v>
      </c>
      <c r="N19" s="290">
        <f>COMB!P16</f>
        <v>0</v>
      </c>
      <c r="P19" s="326">
        <f t="shared" si="7"/>
        <v>0.94863449511051712</v>
      </c>
      <c r="Q19" s="326">
        <f t="shared" si="5"/>
        <v>0.94789453812699931</v>
      </c>
      <c r="R19" s="326">
        <f t="shared" si="5"/>
        <v>0.95273160494536258</v>
      </c>
      <c r="S19" s="326">
        <f t="shared" si="5"/>
        <v>1</v>
      </c>
      <c r="T19" s="326" t="e">
        <f t="shared" si="5"/>
        <v>#DIV/0!</v>
      </c>
    </row>
    <row r="20" spans="1:30">
      <c r="A20" s="225" t="s">
        <v>53</v>
      </c>
      <c r="B20" s="82">
        <v>1343</v>
      </c>
      <c r="C20" s="325">
        <f t="shared" si="6"/>
        <v>4.7492750548129285E-2</v>
      </c>
      <c r="D20" s="291">
        <f t="shared" si="0"/>
        <v>60838213.452153616</v>
      </c>
      <c r="E20" s="291">
        <f t="shared" si="1"/>
        <v>59318445.434613474</v>
      </c>
      <c r="F20" s="291">
        <f t="shared" si="2"/>
        <v>58748532.428035922</v>
      </c>
      <c r="G20" s="291">
        <f t="shared" si="3"/>
        <v>0</v>
      </c>
      <c r="H20" s="290">
        <f t="shared" si="4"/>
        <v>0</v>
      </c>
      <c r="J20" s="291">
        <f>COMB!L17</f>
        <v>1376986611</v>
      </c>
      <c r="K20" s="291">
        <f>COMB!M17</f>
        <v>1436736127</v>
      </c>
      <c r="L20" s="291">
        <f>COMB!N17</f>
        <v>1522497223</v>
      </c>
      <c r="M20" s="291">
        <f>COMB!O17</f>
        <v>1549576132</v>
      </c>
      <c r="N20" s="290">
        <f>COMB!P17</f>
        <v>0</v>
      </c>
      <c r="P20" s="326">
        <f t="shared" si="7"/>
        <v>0.9558178612877205</v>
      </c>
      <c r="Q20" s="326">
        <f t="shared" si="5"/>
        <v>0.95871305501416304</v>
      </c>
      <c r="R20" s="326">
        <f t="shared" si="5"/>
        <v>0.96141304460820287</v>
      </c>
      <c r="S20" s="326">
        <f t="shared" si="5"/>
        <v>1</v>
      </c>
      <c r="T20" s="326" t="e">
        <f t="shared" si="5"/>
        <v>#DIV/0!</v>
      </c>
    </row>
    <row r="21" spans="1:30">
      <c r="A21" s="225" t="s">
        <v>54</v>
      </c>
      <c r="B21" s="82">
        <v>660</v>
      </c>
      <c r="C21" s="325">
        <f t="shared" si="6"/>
        <v>2.3339698705707616E-2</v>
      </c>
      <c r="D21" s="291">
        <f t="shared" si="0"/>
        <v>29898154.042011455</v>
      </c>
      <c r="E21" s="291">
        <f t="shared" si="1"/>
        <v>29151283.683428813</v>
      </c>
      <c r="F21" s="291">
        <f t="shared" si="2"/>
        <v>28871207.298960321</v>
      </c>
      <c r="G21" s="291">
        <f t="shared" si="3"/>
        <v>0</v>
      </c>
      <c r="H21" s="290">
        <f t="shared" si="4"/>
        <v>0</v>
      </c>
      <c r="J21" s="291">
        <f>COMB!L18</f>
        <v>436552460</v>
      </c>
      <c r="K21" s="291">
        <f>COMB!M18</f>
        <v>417280099</v>
      </c>
      <c r="L21" s="291">
        <f>COMB!N18</f>
        <v>435237376</v>
      </c>
      <c r="M21" s="291">
        <f>COMB!O18</f>
        <v>439870639</v>
      </c>
      <c r="N21" s="290">
        <f>COMB!P18</f>
        <v>0</v>
      </c>
      <c r="P21" s="326">
        <f t="shared" si="7"/>
        <v>0.93151303272460895</v>
      </c>
      <c r="Q21" s="326">
        <f t="shared" si="5"/>
        <v>0.93013977001709625</v>
      </c>
      <c r="R21" s="326">
        <f t="shared" si="5"/>
        <v>0.93366560665286169</v>
      </c>
      <c r="S21" s="326">
        <f t="shared" si="5"/>
        <v>1</v>
      </c>
      <c r="T21" s="326" t="e">
        <f t="shared" si="5"/>
        <v>#DIV/0!</v>
      </c>
    </row>
    <row r="22" spans="1:30">
      <c r="A22" s="225" t="s">
        <v>55</v>
      </c>
      <c r="B22" s="82">
        <v>958</v>
      </c>
      <c r="C22" s="325">
        <f t="shared" si="6"/>
        <v>3.3877926303133181E-2</v>
      </c>
      <c r="D22" s="291">
        <f t="shared" si="0"/>
        <v>43397623.594313607</v>
      </c>
      <c r="E22" s="291">
        <f t="shared" si="1"/>
        <v>42313529.952613346</v>
      </c>
      <c r="F22" s="291">
        <f t="shared" si="2"/>
        <v>41906994.836975746</v>
      </c>
      <c r="G22" s="291">
        <f t="shared" si="3"/>
        <v>0</v>
      </c>
      <c r="H22" s="290">
        <f t="shared" si="4"/>
        <v>0</v>
      </c>
      <c r="J22" s="291">
        <f>COMB!L19</f>
        <v>1389023580</v>
      </c>
      <c r="K22" s="291">
        <f>COMB!M19</f>
        <v>1375017222</v>
      </c>
      <c r="L22" s="291">
        <f>COMB!N19</f>
        <v>1679667449</v>
      </c>
      <c r="M22" s="291">
        <f>COMB!O19</f>
        <v>1536142745</v>
      </c>
      <c r="N22" s="290">
        <f>COMB!P19</f>
        <v>0</v>
      </c>
      <c r="P22" s="326">
        <f t="shared" si="7"/>
        <v>0.96875674090837705</v>
      </c>
      <c r="Q22" s="326">
        <f t="shared" si="5"/>
        <v>0.9692269091065876</v>
      </c>
      <c r="R22" s="326">
        <f t="shared" si="5"/>
        <v>0.97505042152128063</v>
      </c>
      <c r="S22" s="326">
        <f t="shared" si="5"/>
        <v>1</v>
      </c>
      <c r="T22" s="326" t="e">
        <f t="shared" si="5"/>
        <v>#DIV/0!</v>
      </c>
    </row>
    <row r="23" spans="1:30">
      <c r="A23" s="225" t="s">
        <v>36</v>
      </c>
      <c r="B23" s="82">
        <v>240</v>
      </c>
      <c r="C23" s="325">
        <f t="shared" si="6"/>
        <v>8.4871631657118616E-3</v>
      </c>
      <c r="D23" s="291">
        <f t="shared" si="0"/>
        <v>10872056.015276894</v>
      </c>
      <c r="E23" s="291">
        <f t="shared" si="1"/>
        <v>10600466.793974115</v>
      </c>
      <c r="F23" s="291">
        <f t="shared" si="2"/>
        <v>10498620.835985573</v>
      </c>
      <c r="G23" s="291">
        <f t="shared" si="3"/>
        <v>0</v>
      </c>
      <c r="H23" s="290">
        <f t="shared" si="4"/>
        <v>0</v>
      </c>
      <c r="J23" s="291">
        <f>COMB!L20</f>
        <v>545783833</v>
      </c>
      <c r="K23" s="291">
        <f>COMB!M20</f>
        <v>541391976</v>
      </c>
      <c r="L23" s="291">
        <f>COMB!N20</f>
        <v>568525834</v>
      </c>
      <c r="M23" s="291">
        <f>COMB!O20</f>
        <v>618259932</v>
      </c>
      <c r="N23" s="290">
        <f>COMB!P20</f>
        <v>0</v>
      </c>
      <c r="P23" s="326">
        <f t="shared" si="7"/>
        <v>0.98007992293301049</v>
      </c>
      <c r="Q23" s="326">
        <f t="shared" ref="Q23:Q39" si="8">(K23-E23)/K23</f>
        <v>0.98041997801242975</v>
      </c>
      <c r="R23" s="326">
        <f t="shared" ref="R23:R39" si="9">(L23-F23)/L23</f>
        <v>0.98153360813506052</v>
      </c>
      <c r="S23" s="326">
        <f t="shared" ref="S23:S39" si="10">(M23-G23)/M23</f>
        <v>1</v>
      </c>
      <c r="T23" s="326" t="e">
        <f t="shared" ref="T23:T39" si="11">(N23-H23)/N23</f>
        <v>#DIV/0!</v>
      </c>
    </row>
    <row r="24" spans="1:30">
      <c r="A24" s="225" t="s">
        <v>56</v>
      </c>
      <c r="B24" s="82">
        <v>364</v>
      </c>
      <c r="C24" s="325">
        <f t="shared" si="6"/>
        <v>1.2872197467996322E-2</v>
      </c>
      <c r="D24" s="291">
        <f t="shared" si="0"/>
        <v>16489284.956503289</v>
      </c>
      <c r="E24" s="291">
        <f t="shared" si="1"/>
        <v>16077374.637527406</v>
      </c>
      <c r="F24" s="291">
        <f t="shared" si="2"/>
        <v>15922908.267911451</v>
      </c>
      <c r="G24" s="291">
        <f t="shared" si="3"/>
        <v>0</v>
      </c>
      <c r="H24" s="290">
        <f t="shared" si="4"/>
        <v>0</v>
      </c>
      <c r="J24" s="291">
        <f>COMB!L21</f>
        <v>455841771</v>
      </c>
      <c r="K24" s="291">
        <f>COMB!M21</f>
        <v>447120127</v>
      </c>
      <c r="L24" s="291">
        <f>COMB!N21</f>
        <v>500855023</v>
      </c>
      <c r="M24" s="291">
        <f>COMB!O21</f>
        <v>468666552</v>
      </c>
      <c r="N24" s="290">
        <f>COMB!P21</f>
        <v>0</v>
      </c>
      <c r="P24" s="326">
        <f t="shared" si="7"/>
        <v>0.96382673549128683</v>
      </c>
      <c r="Q24" s="326">
        <f t="shared" si="8"/>
        <v>0.96404238219961091</v>
      </c>
      <c r="R24" s="326">
        <f t="shared" si="9"/>
        <v>0.96820854830897551</v>
      </c>
      <c r="S24" s="326">
        <f t="shared" si="10"/>
        <v>1</v>
      </c>
      <c r="T24" s="326" t="e">
        <f t="shared" si="11"/>
        <v>#DIV/0!</v>
      </c>
    </row>
    <row r="25" spans="1:30">
      <c r="A25" s="225" t="s">
        <v>32</v>
      </c>
      <c r="B25" s="82">
        <v>278</v>
      </c>
      <c r="C25" s="325">
        <f t="shared" si="6"/>
        <v>9.830964000282905E-3</v>
      </c>
      <c r="D25" s="291">
        <f t="shared" si="0"/>
        <v>12593464.884362401</v>
      </c>
      <c r="E25" s="291">
        <f t="shared" si="1"/>
        <v>12278874.036353348</v>
      </c>
      <c r="F25" s="291">
        <f t="shared" si="2"/>
        <v>12160902.468349954</v>
      </c>
      <c r="G25" s="291">
        <f t="shared" si="3"/>
        <v>0</v>
      </c>
      <c r="H25" s="290">
        <f t="shared" si="4"/>
        <v>0</v>
      </c>
      <c r="J25" s="291">
        <f>COMB!L22</f>
        <v>314675738</v>
      </c>
      <c r="K25" s="291">
        <f>COMB!M22</f>
        <v>306868785</v>
      </c>
      <c r="L25" s="291">
        <f>COMB!N22</f>
        <v>319516080</v>
      </c>
      <c r="M25" s="291">
        <f>COMB!O22</f>
        <v>375742614</v>
      </c>
      <c r="N25" s="290">
        <f>COMB!P22</f>
        <v>0</v>
      </c>
      <c r="P25" s="326">
        <f t="shared" si="7"/>
        <v>0.95997954921976736</v>
      </c>
      <c r="Q25" s="326">
        <f t="shared" si="8"/>
        <v>0.95998656547503403</v>
      </c>
      <c r="R25" s="326">
        <f t="shared" si="9"/>
        <v>0.9619396229812599</v>
      </c>
      <c r="S25" s="326">
        <f t="shared" si="10"/>
        <v>1</v>
      </c>
      <c r="T25" s="326" t="e">
        <f t="shared" si="11"/>
        <v>#DIV/0!</v>
      </c>
    </row>
    <row r="26" spans="1:30">
      <c r="A26" s="224" t="s">
        <v>57</v>
      </c>
      <c r="B26" s="318">
        <f>SUM(B27:B30)</f>
        <v>11799</v>
      </c>
      <c r="C26" s="319">
        <f t="shared" si="6"/>
        <v>0.41725015913430935</v>
      </c>
      <c r="D26" s="318">
        <f t="shared" si="0"/>
        <v>534497453.85105026</v>
      </c>
      <c r="E26" s="318">
        <f t="shared" si="1"/>
        <v>521145448.75875241</v>
      </c>
      <c r="F26" s="318">
        <f t="shared" si="2"/>
        <v>516138446.84914064</v>
      </c>
      <c r="G26" s="318">
        <f t="shared" si="3"/>
        <v>0</v>
      </c>
      <c r="H26" s="324">
        <f t="shared" si="4"/>
        <v>0</v>
      </c>
      <c r="J26" s="318">
        <f>COMB!L23</f>
        <v>22890157483</v>
      </c>
      <c r="K26" s="318">
        <f>COMB!M23</f>
        <v>22290356627</v>
      </c>
      <c r="L26" s="318">
        <f>COMB!N23</f>
        <v>23631274824</v>
      </c>
      <c r="M26" s="318">
        <f>COMB!O23</f>
        <v>24520085950</v>
      </c>
      <c r="N26" s="324">
        <f>COMB!P23</f>
        <v>0</v>
      </c>
      <c r="P26" s="334">
        <f t="shared" si="7"/>
        <v>0.97664946367240979</v>
      </c>
      <c r="Q26" s="334">
        <f t="shared" si="8"/>
        <v>0.97662013858820484</v>
      </c>
      <c r="R26" s="334">
        <f t="shared" si="9"/>
        <v>0.97815867105379573</v>
      </c>
      <c r="S26" s="334">
        <f t="shared" si="10"/>
        <v>1</v>
      </c>
      <c r="T26" s="334" t="e">
        <f t="shared" si="11"/>
        <v>#DIV/0!</v>
      </c>
    </row>
    <row r="27" spans="1:30">
      <c r="A27" s="225" t="s">
        <v>26</v>
      </c>
      <c r="B27" s="82">
        <v>522</v>
      </c>
      <c r="C27" s="325">
        <f t="shared" si="6"/>
        <v>1.8459579885423297E-2</v>
      </c>
      <c r="D27" s="291">
        <f t="shared" si="0"/>
        <v>23646721.833227243</v>
      </c>
      <c r="E27" s="291">
        <f t="shared" si="1"/>
        <v>23056015.276893698</v>
      </c>
      <c r="F27" s="291">
        <f t="shared" si="2"/>
        <v>22834500.318268619</v>
      </c>
      <c r="G27" s="291">
        <f t="shared" si="3"/>
        <v>0</v>
      </c>
      <c r="H27" s="290">
        <f t="shared" si="4"/>
        <v>0</v>
      </c>
      <c r="J27" s="291">
        <f>COMB!L24</f>
        <v>1129579000</v>
      </c>
      <c r="K27" s="291">
        <f>COMB!M24</f>
        <v>1122399804</v>
      </c>
      <c r="L27" s="291">
        <f>COMB!N24</f>
        <v>1260812725</v>
      </c>
      <c r="M27" s="291">
        <f>COMB!O24</f>
        <v>1315702236</v>
      </c>
      <c r="N27" s="290">
        <f>COMB!P24</f>
        <v>0</v>
      </c>
      <c r="P27" s="326">
        <f t="shared" si="7"/>
        <v>0.97906589815034883</v>
      </c>
      <c r="Q27" s="326">
        <f t="shared" si="8"/>
        <v>0.97945828643703714</v>
      </c>
      <c r="R27" s="326">
        <f t="shared" si="9"/>
        <v>0.98188906261374498</v>
      </c>
      <c r="S27" s="326">
        <f t="shared" si="10"/>
        <v>1</v>
      </c>
      <c r="T27" s="326" t="e">
        <f t="shared" si="11"/>
        <v>#DIV/0!</v>
      </c>
      <c r="U27" s="31"/>
      <c r="V27" s="31"/>
      <c r="W27" s="1"/>
    </row>
    <row r="28" spans="1:30">
      <c r="A28" s="225" t="s">
        <v>58</v>
      </c>
      <c r="B28" s="82">
        <v>5329</v>
      </c>
      <c r="C28" s="325">
        <f t="shared" si="6"/>
        <v>0.18845038545866044</v>
      </c>
      <c r="D28" s="291">
        <f t="shared" si="0"/>
        <v>241404943.77254403</v>
      </c>
      <c r="E28" s="291">
        <f t="shared" si="1"/>
        <v>235374531.4378669</v>
      </c>
      <c r="F28" s="291">
        <f t="shared" si="2"/>
        <v>233113126.81236297</v>
      </c>
      <c r="G28" s="291">
        <f t="shared" si="3"/>
        <v>0</v>
      </c>
      <c r="H28" s="290">
        <f t="shared" si="4"/>
        <v>0</v>
      </c>
      <c r="J28" s="291">
        <f>COMB!L25</f>
        <v>6936058756</v>
      </c>
      <c r="K28" s="291">
        <f>COMB!M25</f>
        <v>6991245458</v>
      </c>
      <c r="L28" s="291">
        <f>COMB!N25</f>
        <v>7488748140</v>
      </c>
      <c r="M28" s="291">
        <f>COMB!O25</f>
        <v>7712104602</v>
      </c>
      <c r="N28" s="290">
        <f>COMB!P25</f>
        <v>0</v>
      </c>
      <c r="O28" s="33"/>
      <c r="P28" s="326">
        <f>(J28-D28)/J28</f>
        <v>0.9651956604946984</v>
      </c>
      <c r="Q28" s="326">
        <f t="shared" si="8"/>
        <v>0.96633296129396651</v>
      </c>
      <c r="R28" s="326">
        <f t="shared" si="9"/>
        <v>0.96887154936253972</v>
      </c>
      <c r="S28" s="326">
        <f t="shared" si="10"/>
        <v>1</v>
      </c>
      <c r="T28" s="326" t="e">
        <f t="shared" si="11"/>
        <v>#DIV/0!</v>
      </c>
      <c r="U28" s="34"/>
      <c r="V28" s="34"/>
      <c r="W28" s="1"/>
    </row>
    <row r="29" spans="1:30" ht="15.75" customHeight="1">
      <c r="A29" s="225" t="s">
        <v>12</v>
      </c>
      <c r="B29" s="82">
        <v>1199</v>
      </c>
      <c r="C29" s="325">
        <f t="shared" si="6"/>
        <v>4.2400452648702174E-2</v>
      </c>
      <c r="D29" s="291">
        <f t="shared" si="0"/>
        <v>54314979.842987485</v>
      </c>
      <c r="E29" s="291">
        <f t="shared" si="1"/>
        <v>52958165.358229011</v>
      </c>
      <c r="F29" s="291">
        <f t="shared" si="2"/>
        <v>52449359.92644459</v>
      </c>
      <c r="G29" s="291">
        <f t="shared" si="3"/>
        <v>0</v>
      </c>
      <c r="H29" s="290">
        <f t="shared" si="4"/>
        <v>0</v>
      </c>
      <c r="J29" s="291">
        <f>COMB!L26</f>
        <v>2383340863</v>
      </c>
      <c r="K29" s="291">
        <f>COMB!M26</f>
        <v>2064738603</v>
      </c>
      <c r="L29" s="291">
        <f>COMB!N26</f>
        <v>2279121815</v>
      </c>
      <c r="M29" s="291">
        <f>COMB!O26</f>
        <v>2512930238</v>
      </c>
      <c r="N29" s="290">
        <f>COMB!P26</f>
        <v>0</v>
      </c>
      <c r="P29" s="326">
        <f t="shared" ref="P29:P39" si="12">(J29-D29)/J29</f>
        <v>0.97721056996663946</v>
      </c>
      <c r="Q29" s="326">
        <f t="shared" si="8"/>
        <v>0.97435115259564464</v>
      </c>
      <c r="R29" s="326">
        <f t="shared" si="9"/>
        <v>0.97698703089003402</v>
      </c>
      <c r="S29" s="326">
        <f t="shared" si="10"/>
        <v>1</v>
      </c>
      <c r="T29" s="326" t="e">
        <f t="shared" si="11"/>
        <v>#DIV/0!</v>
      </c>
      <c r="Y29" s="66"/>
      <c r="Z29" s="66"/>
      <c r="AA29" s="66"/>
      <c r="AB29" s="66"/>
    </row>
    <row r="30" spans="1:30">
      <c r="A30" s="225" t="s">
        <v>59</v>
      </c>
      <c r="B30" s="82">
        <v>4749</v>
      </c>
      <c r="C30" s="325">
        <f t="shared" si="6"/>
        <v>0.16793974114152344</v>
      </c>
      <c r="D30" s="291">
        <f t="shared" si="0"/>
        <v>215130808.40229151</v>
      </c>
      <c r="E30" s="291">
        <f t="shared" si="1"/>
        <v>209756736.68576276</v>
      </c>
      <c r="F30" s="291">
        <f t="shared" si="2"/>
        <v>207741459.79206449</v>
      </c>
      <c r="G30" s="291">
        <f t="shared" si="3"/>
        <v>0</v>
      </c>
      <c r="H30" s="290">
        <f t="shared" si="4"/>
        <v>0</v>
      </c>
      <c r="J30" s="291">
        <f>COMB!L27</f>
        <v>12441178864</v>
      </c>
      <c r="K30" s="291">
        <f>COMB!M27</f>
        <v>12111972762</v>
      </c>
      <c r="L30" s="291">
        <f>COMB!N27</f>
        <v>12602592144</v>
      </c>
      <c r="M30" s="291">
        <f>COMB!O27</f>
        <v>12979348874</v>
      </c>
      <c r="N30" s="290">
        <f>COMB!P27</f>
        <v>0</v>
      </c>
      <c r="P30" s="326">
        <f t="shared" si="12"/>
        <v>0.98270816529896554</v>
      </c>
      <c r="Q30" s="326">
        <f t="shared" si="8"/>
        <v>0.98268186852732597</v>
      </c>
      <c r="R30" s="326">
        <f t="shared" si="9"/>
        <v>0.98351597374426114</v>
      </c>
      <c r="S30" s="326">
        <f t="shared" si="10"/>
        <v>1</v>
      </c>
      <c r="T30" s="326" t="e">
        <f t="shared" si="11"/>
        <v>#DIV/0!</v>
      </c>
      <c r="Y30" s="22"/>
      <c r="Z30" s="22"/>
      <c r="AA30" s="22"/>
      <c r="AB30" s="22"/>
    </row>
    <row r="31" spans="1:30">
      <c r="A31" s="224" t="s">
        <v>60</v>
      </c>
      <c r="B31" s="318">
        <f>SUM(B32:B34)</f>
        <v>6762</v>
      </c>
      <c r="C31" s="319">
        <f t="shared" si="6"/>
        <v>0.23912582219393169</v>
      </c>
      <c r="D31" s="318">
        <f t="shared" si="0"/>
        <v>306320178.23042649</v>
      </c>
      <c r="E31" s="318">
        <f t="shared" si="1"/>
        <v>298668151.92022067</v>
      </c>
      <c r="F31" s="318">
        <f t="shared" si="2"/>
        <v>295798642.05389351</v>
      </c>
      <c r="G31" s="318">
        <f t="shared" si="3"/>
        <v>0</v>
      </c>
      <c r="H31" s="324">
        <f t="shared" si="4"/>
        <v>0</v>
      </c>
      <c r="J31" s="318">
        <f>COMB!L28</f>
        <v>11839205448</v>
      </c>
      <c r="K31" s="318">
        <f>COMB!M28</f>
        <v>12025373133</v>
      </c>
      <c r="L31" s="318">
        <f>COMB!N28</f>
        <v>13067506043</v>
      </c>
      <c r="M31" s="318">
        <f>COMB!O28</f>
        <v>12920332309</v>
      </c>
      <c r="N31" s="324">
        <f>COMB!P28</f>
        <v>0</v>
      </c>
      <c r="P31" s="334">
        <f t="shared" si="12"/>
        <v>0.97412662702950448</v>
      </c>
      <c r="Q31" s="334">
        <f t="shared" si="8"/>
        <v>0.97516350231988924</v>
      </c>
      <c r="R31" s="334">
        <f t="shared" si="9"/>
        <v>0.97736380292608727</v>
      </c>
      <c r="S31" s="334">
        <f t="shared" si="10"/>
        <v>1</v>
      </c>
      <c r="T31" s="334" t="e">
        <f t="shared" si="11"/>
        <v>#DIV/0!</v>
      </c>
      <c r="Y31" s="65"/>
      <c r="Z31" s="65"/>
      <c r="AA31" s="65"/>
      <c r="AB31" s="65"/>
      <c r="AD31" s="2"/>
    </row>
    <row r="32" spans="1:30">
      <c r="A32" s="225" t="s">
        <v>22</v>
      </c>
      <c r="B32" s="82">
        <v>2287</v>
      </c>
      <c r="C32" s="325">
        <f t="shared" si="6"/>
        <v>8.0875592333262608E-2</v>
      </c>
      <c r="D32" s="291">
        <f t="shared" si="0"/>
        <v>103601633.7789094</v>
      </c>
      <c r="E32" s="291">
        <f t="shared" si="1"/>
        <v>101013614.82424499</v>
      </c>
      <c r="F32" s="291">
        <f t="shared" si="2"/>
        <v>100043107.71624584</v>
      </c>
      <c r="G32" s="291">
        <f t="shared" si="3"/>
        <v>0</v>
      </c>
      <c r="H32" s="290">
        <f t="shared" si="4"/>
        <v>0</v>
      </c>
      <c r="J32" s="291">
        <f>COMB!L29</f>
        <v>5608000105</v>
      </c>
      <c r="K32" s="291">
        <f>COMB!M29</f>
        <v>5850632820</v>
      </c>
      <c r="L32" s="291">
        <f>COMB!N29</f>
        <v>6240065855</v>
      </c>
      <c r="M32" s="291">
        <f>COMB!O29</f>
        <v>6090997946</v>
      </c>
      <c r="N32" s="290">
        <f>COMB!P29</f>
        <v>0</v>
      </c>
      <c r="P32" s="326">
        <f t="shared" si="12"/>
        <v>0.9815260998860289</v>
      </c>
      <c r="Q32" s="326">
        <f t="shared" si="8"/>
        <v>0.98273458309006556</v>
      </c>
      <c r="R32" s="326">
        <f t="shared" si="9"/>
        <v>0.98396761988720294</v>
      </c>
      <c r="S32" s="326">
        <f t="shared" si="10"/>
        <v>1</v>
      </c>
      <c r="T32" s="326" t="e">
        <f t="shared" si="11"/>
        <v>#DIV/0!</v>
      </c>
      <c r="Y32" s="65"/>
      <c r="Z32" s="65"/>
      <c r="AA32" s="65"/>
      <c r="AB32" s="65"/>
    </row>
    <row r="33" spans="1:28">
      <c r="A33" s="225" t="s">
        <v>61</v>
      </c>
      <c r="B33" s="82">
        <v>3110</v>
      </c>
      <c r="C33" s="325">
        <f t="shared" si="6"/>
        <v>0.10997948935568286</v>
      </c>
      <c r="D33" s="291">
        <f t="shared" si="0"/>
        <v>140883725.86462975</v>
      </c>
      <c r="E33" s="291">
        <f t="shared" si="1"/>
        <v>137364382.20524788</v>
      </c>
      <c r="F33" s="291">
        <f t="shared" si="2"/>
        <v>136044628.33297971</v>
      </c>
      <c r="G33" s="291">
        <f t="shared" si="3"/>
        <v>0</v>
      </c>
      <c r="H33" s="290">
        <f t="shared" si="4"/>
        <v>0</v>
      </c>
      <c r="J33" s="291">
        <f>COMB!L30</f>
        <v>3644436494</v>
      </c>
      <c r="K33" s="291">
        <f>COMB!M30</f>
        <v>3578009894</v>
      </c>
      <c r="L33" s="291">
        <f>COMB!N30</f>
        <v>3893915654</v>
      </c>
      <c r="M33" s="291">
        <f>COMB!O30</f>
        <v>3841349728</v>
      </c>
      <c r="N33" s="290">
        <f>COMB!P30</f>
        <v>0</v>
      </c>
      <c r="P33" s="326">
        <f t="shared" si="12"/>
        <v>0.96134279576648596</v>
      </c>
      <c r="Q33" s="326">
        <f t="shared" si="8"/>
        <v>0.96160871929516023</v>
      </c>
      <c r="R33" s="326">
        <f t="shared" si="9"/>
        <v>0.96506225598563522</v>
      </c>
      <c r="S33" s="326">
        <f t="shared" si="10"/>
        <v>1</v>
      </c>
      <c r="T33" s="326" t="e">
        <f t="shared" si="11"/>
        <v>#DIV/0!</v>
      </c>
      <c r="Y33" s="65"/>
      <c r="Z33" s="65"/>
      <c r="AA33" s="65"/>
      <c r="AB33" s="65"/>
    </row>
    <row r="34" spans="1:28">
      <c r="A34" s="225" t="s">
        <v>14</v>
      </c>
      <c r="B34" s="82">
        <v>1365</v>
      </c>
      <c r="C34" s="325">
        <f t="shared" si="6"/>
        <v>4.8270740504986205E-2</v>
      </c>
      <c r="D34" s="291">
        <f t="shared" si="0"/>
        <v>61834818.58688733</v>
      </c>
      <c r="E34" s="291">
        <f t="shared" si="1"/>
        <v>60290154.890727773</v>
      </c>
      <c r="F34" s="291">
        <f t="shared" si="2"/>
        <v>59710906.004667938</v>
      </c>
      <c r="G34" s="291">
        <f t="shared" si="3"/>
        <v>0</v>
      </c>
      <c r="H34" s="290">
        <f t="shared" si="4"/>
        <v>0</v>
      </c>
      <c r="J34" s="291">
        <f>COMB!L31</f>
        <v>2586768849</v>
      </c>
      <c r="K34" s="291">
        <f>COMB!M31</f>
        <v>2596730419</v>
      </c>
      <c r="L34" s="291">
        <f>COMB!N31</f>
        <v>2933524534</v>
      </c>
      <c r="M34" s="291">
        <f>COMB!O31</f>
        <v>2987984635</v>
      </c>
      <c r="N34" s="290">
        <f>COMB!P31</f>
        <v>0</v>
      </c>
      <c r="P34" s="326">
        <f t="shared" si="12"/>
        <v>0.976095730930581</v>
      </c>
      <c r="Q34" s="326">
        <f t="shared" si="8"/>
        <v>0.97678228188432992</v>
      </c>
      <c r="R34" s="326">
        <f t="shared" si="9"/>
        <v>0.97964533607521964</v>
      </c>
      <c r="S34" s="326">
        <f t="shared" si="10"/>
        <v>1</v>
      </c>
      <c r="T34" s="326" t="e">
        <f t="shared" si="11"/>
        <v>#DIV/0!</v>
      </c>
      <c r="Y34" s="65"/>
      <c r="Z34" s="65"/>
      <c r="AA34" s="65"/>
      <c r="AB34" s="65"/>
    </row>
    <row r="35" spans="1:28">
      <c r="A35" s="224" t="s">
        <v>62</v>
      </c>
      <c r="B35" s="318">
        <f>SUM(B36:B39)</f>
        <v>2394</v>
      </c>
      <c r="C35" s="319">
        <f t="shared" si="6"/>
        <v>8.4659452577975816E-2</v>
      </c>
      <c r="D35" s="318">
        <f t="shared" si="0"/>
        <v>108448758.75238702</v>
      </c>
      <c r="E35" s="318">
        <f t="shared" si="1"/>
        <v>105739656.2698918</v>
      </c>
      <c r="F35" s="318">
        <f t="shared" si="2"/>
        <v>104723742.83895609</v>
      </c>
      <c r="G35" s="318">
        <f t="shared" si="3"/>
        <v>0</v>
      </c>
      <c r="H35" s="324">
        <f t="shared" si="4"/>
        <v>0</v>
      </c>
      <c r="J35" s="318">
        <f>COMB!L32</f>
        <v>7544612182</v>
      </c>
      <c r="K35" s="318">
        <f>COMB!M32</f>
        <v>8029961795</v>
      </c>
      <c r="L35" s="318">
        <f>COMB!N32</f>
        <v>8891915460</v>
      </c>
      <c r="M35" s="318">
        <f>COMB!O32</f>
        <v>9291982174</v>
      </c>
      <c r="N35" s="324">
        <f>COMB!P32</f>
        <v>0</v>
      </c>
      <c r="P35" s="334">
        <f t="shared" si="12"/>
        <v>0.9856256682071578</v>
      </c>
      <c r="Q35" s="334">
        <f t="shared" si="8"/>
        <v>0.98683186060290695</v>
      </c>
      <c r="R35" s="334">
        <f t="shared" si="9"/>
        <v>0.98822258901245141</v>
      </c>
      <c r="S35" s="334">
        <f t="shared" si="10"/>
        <v>1</v>
      </c>
      <c r="T35" s="334" t="e">
        <f t="shared" si="11"/>
        <v>#DIV/0!</v>
      </c>
      <c r="Y35" s="65"/>
      <c r="Z35" s="65"/>
      <c r="AA35" s="65"/>
      <c r="AB35" s="65"/>
    </row>
    <row r="36" spans="1:28">
      <c r="A36" s="225" t="s">
        <v>11</v>
      </c>
      <c r="B36" s="82">
        <v>45</v>
      </c>
      <c r="C36" s="325">
        <f t="shared" si="6"/>
        <v>1.5913430935709739E-3</v>
      </c>
      <c r="D36" s="291">
        <f t="shared" si="0"/>
        <v>2038510.5028644176</v>
      </c>
      <c r="E36" s="291">
        <f t="shared" si="1"/>
        <v>1987587.5238701464</v>
      </c>
      <c r="F36" s="291">
        <f t="shared" si="2"/>
        <v>1968491.4067472948</v>
      </c>
      <c r="G36" s="291">
        <f t="shared" si="3"/>
        <v>0</v>
      </c>
      <c r="H36" s="290">
        <f t="shared" si="4"/>
        <v>0</v>
      </c>
      <c r="J36" s="291">
        <f>COMB!L33</f>
        <v>375748288</v>
      </c>
      <c r="K36" s="291">
        <f>COMB!M33</f>
        <v>350685765</v>
      </c>
      <c r="L36" s="291">
        <f>COMB!N33</f>
        <v>380673697</v>
      </c>
      <c r="M36" s="291">
        <f>COMB!O33</f>
        <v>401972572</v>
      </c>
      <c r="N36" s="290">
        <f>COMB!P33</f>
        <v>0</v>
      </c>
      <c r="P36" s="326">
        <f t="shared" si="12"/>
        <v>0.99457479762924583</v>
      </c>
      <c r="Q36" s="326">
        <f t="shared" si="8"/>
        <v>0.99433228342225366</v>
      </c>
      <c r="R36" s="326">
        <f t="shared" si="9"/>
        <v>0.99482892718288529</v>
      </c>
      <c r="S36" s="326">
        <f t="shared" si="10"/>
        <v>1</v>
      </c>
      <c r="T36" s="326" t="e">
        <f t="shared" si="11"/>
        <v>#DIV/0!</v>
      </c>
      <c r="Y36" s="65"/>
      <c r="Z36" s="65"/>
      <c r="AA36" s="65"/>
      <c r="AB36" s="65"/>
    </row>
    <row r="37" spans="1:28">
      <c r="A37" s="225" t="s">
        <v>20</v>
      </c>
      <c r="B37" s="82">
        <v>637</v>
      </c>
      <c r="C37" s="325">
        <f t="shared" si="6"/>
        <v>2.2526345568993564E-2</v>
      </c>
      <c r="D37" s="291">
        <f t="shared" si="0"/>
        <v>28856248.673880756</v>
      </c>
      <c r="E37" s="291">
        <f t="shared" si="1"/>
        <v>28135405.615672961</v>
      </c>
      <c r="F37" s="291">
        <f t="shared" si="2"/>
        <v>27865089.46884504</v>
      </c>
      <c r="G37" s="291">
        <f t="shared" si="3"/>
        <v>0</v>
      </c>
      <c r="H37" s="290">
        <f t="shared" si="4"/>
        <v>0</v>
      </c>
      <c r="J37" s="291">
        <f>COMB!L34</f>
        <v>2781342273</v>
      </c>
      <c r="K37" s="291">
        <f>COMB!M34</f>
        <v>2958580842</v>
      </c>
      <c r="L37" s="291">
        <f>COMB!N34</f>
        <v>3238945425</v>
      </c>
      <c r="M37" s="291">
        <f>COMB!O34</f>
        <v>3314474084</v>
      </c>
      <c r="N37" s="290">
        <f>COMB!P34</f>
        <v>0</v>
      </c>
      <c r="P37" s="326">
        <f t="shared" si="12"/>
        <v>0.98962506378520765</v>
      </c>
      <c r="Q37" s="326">
        <f t="shared" si="8"/>
        <v>0.99049023598873387</v>
      </c>
      <c r="R37" s="326">
        <f t="shared" si="9"/>
        <v>0.9913968635427548</v>
      </c>
      <c r="S37" s="326">
        <f t="shared" si="10"/>
        <v>1</v>
      </c>
      <c r="T37" s="326" t="e">
        <f t="shared" si="11"/>
        <v>#DIV/0!</v>
      </c>
      <c r="Y37" s="65"/>
      <c r="Z37" s="65"/>
      <c r="AA37" s="65"/>
      <c r="AB37" s="65"/>
    </row>
    <row r="38" spans="1:28">
      <c r="A38" s="225" t="s">
        <v>24</v>
      </c>
      <c r="B38" s="82">
        <v>108</v>
      </c>
      <c r="C38" s="325">
        <f t="shared" si="6"/>
        <v>3.8192234245703373E-3</v>
      </c>
      <c r="D38" s="291">
        <f t="shared" si="0"/>
        <v>4892425.2068746025</v>
      </c>
      <c r="E38" s="291">
        <f t="shared" si="1"/>
        <v>4770210.0572883515</v>
      </c>
      <c r="F38" s="291">
        <f t="shared" si="2"/>
        <v>4724379.3761935076</v>
      </c>
      <c r="G38" s="291">
        <f t="shared" si="3"/>
        <v>0</v>
      </c>
      <c r="H38" s="290">
        <f t="shared" si="4"/>
        <v>0</v>
      </c>
      <c r="J38" s="291">
        <f>COMB!L35</f>
        <v>2936405019</v>
      </c>
      <c r="K38" s="291">
        <f>COMB!M35</f>
        <v>3173373293</v>
      </c>
      <c r="L38" s="291">
        <f>COMB!N35</f>
        <v>3446114355</v>
      </c>
      <c r="M38" s="291">
        <f>COMB!O35</f>
        <v>3690384053</v>
      </c>
      <c r="N38" s="290">
        <f>COMB!P35</f>
        <v>0</v>
      </c>
      <c r="P38" s="326">
        <f t="shared" si="12"/>
        <v>0.99833387248175309</v>
      </c>
      <c r="Q38" s="326">
        <f t="shared" si="8"/>
        <v>0.99849680147374698</v>
      </c>
      <c r="R38" s="326">
        <f t="shared" si="9"/>
        <v>0.99862907063158279</v>
      </c>
      <c r="S38" s="326">
        <f t="shared" si="10"/>
        <v>1</v>
      </c>
      <c r="T38" s="326" t="e">
        <f t="shared" si="11"/>
        <v>#DIV/0!</v>
      </c>
      <c r="Y38" s="65"/>
      <c r="Z38" s="65"/>
      <c r="AA38" s="65"/>
      <c r="AB38" s="65"/>
    </row>
    <row r="39" spans="1:28">
      <c r="A39" s="225" t="s">
        <v>25</v>
      </c>
      <c r="B39" s="82">
        <v>1604</v>
      </c>
      <c r="C39" s="325">
        <f t="shared" si="6"/>
        <v>5.6722540490840939E-2</v>
      </c>
      <c r="D39" s="291">
        <f t="shared" si="0"/>
        <v>72661574.368767247</v>
      </c>
      <c r="E39" s="291">
        <f t="shared" si="1"/>
        <v>70846453.073060334</v>
      </c>
      <c r="F39" s="291">
        <f t="shared" si="2"/>
        <v>70165782.587170243</v>
      </c>
      <c r="G39" s="291">
        <f t="shared" si="3"/>
        <v>0</v>
      </c>
      <c r="H39" s="291">
        <f t="shared" si="4"/>
        <v>0</v>
      </c>
      <c r="J39" s="291">
        <f>COMB!L36</f>
        <v>1451116602</v>
      </c>
      <c r="K39" s="291">
        <f>COMB!M36</f>
        <v>1547321895</v>
      </c>
      <c r="L39" s="291">
        <f>COMB!N36</f>
        <v>1826181983</v>
      </c>
      <c r="M39" s="291">
        <f>COMB!O36</f>
        <v>1885151465</v>
      </c>
      <c r="N39" s="290">
        <f>COMB!P36</f>
        <v>0</v>
      </c>
      <c r="P39" s="326">
        <f t="shared" si="12"/>
        <v>0.94992712903386156</v>
      </c>
      <c r="Q39" s="326">
        <f t="shared" si="8"/>
        <v>0.95421350056378518</v>
      </c>
      <c r="R39" s="326">
        <f t="shared" si="9"/>
        <v>0.96157788038632175</v>
      </c>
      <c r="S39" s="326">
        <f t="shared" si="10"/>
        <v>1</v>
      </c>
      <c r="T39" s="326" t="e">
        <f t="shared" si="11"/>
        <v>#DIV/0!</v>
      </c>
      <c r="Y39" s="65"/>
      <c r="Z39" s="65"/>
      <c r="AA39" s="65"/>
      <c r="AB39" s="65"/>
    </row>
    <row r="40" spans="1:28">
      <c r="Y40" s="65"/>
      <c r="Z40" s="65"/>
      <c r="AA40" s="65"/>
      <c r="AB40" s="65"/>
    </row>
    <row r="41" spans="1:28">
      <c r="Y41" s="65"/>
      <c r="Z41" s="65"/>
      <c r="AA41" s="65"/>
      <c r="AB41" s="65"/>
    </row>
    <row r="42" spans="1:28">
      <c r="Y42" s="65"/>
      <c r="Z42" s="65"/>
      <c r="AA42" s="65"/>
      <c r="AB42" s="65"/>
    </row>
    <row r="43" spans="1:28">
      <c r="Y43" s="65"/>
      <c r="Z43" s="65"/>
      <c r="AA43" s="65"/>
      <c r="AB43" s="65"/>
    </row>
    <row r="44" spans="1:28">
      <c r="Y44" s="65"/>
      <c r="Z44" s="65"/>
      <c r="AA44" s="65"/>
      <c r="AB44" s="65"/>
    </row>
    <row r="45" spans="1:28">
      <c r="Y45" s="65"/>
      <c r="Z45" s="65"/>
      <c r="AA45" s="65"/>
      <c r="AB45" s="65"/>
    </row>
    <row r="46" spans="1:28">
      <c r="Y46" s="65"/>
      <c r="Z46" s="65"/>
      <c r="AA46" s="65"/>
      <c r="AB46" s="65"/>
    </row>
    <row r="47" spans="1:28">
      <c r="Y47" s="65"/>
      <c r="Z47" s="65"/>
      <c r="AA47" s="65"/>
      <c r="AB47" s="65"/>
    </row>
    <row r="48" spans="1:28">
      <c r="Y48" s="65"/>
      <c r="Z48" s="65"/>
      <c r="AA48" s="65"/>
      <c r="AB48" s="65"/>
    </row>
    <row r="49" spans="1:28">
      <c r="Y49" s="65"/>
      <c r="Z49" s="65"/>
      <c r="AA49" s="65"/>
      <c r="AB49" s="65"/>
    </row>
    <row r="50" spans="1:28">
      <c r="Y50" s="65"/>
      <c r="Z50" s="65"/>
      <c r="AA50" s="65"/>
      <c r="AB50" s="65"/>
    </row>
    <row r="51" spans="1:28">
      <c r="Y51" s="65"/>
      <c r="Z51" s="65"/>
      <c r="AA51" s="65"/>
      <c r="AB51" s="65"/>
    </row>
    <row r="52" spans="1:28">
      <c r="O52" s="34"/>
      <c r="P52" s="34"/>
      <c r="Q52" s="1"/>
      <c r="R52" s="1"/>
      <c r="S52" s="1"/>
      <c r="T52" s="1"/>
      <c r="U52" s="1"/>
      <c r="V52" s="1"/>
      <c r="W52" s="1"/>
    </row>
    <row r="53" spans="1:28"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1:28">
      <c r="A54" s="1"/>
      <c r="B54" s="1"/>
      <c r="C54" s="1"/>
      <c r="D54" s="1"/>
      <c r="E54" s="1"/>
      <c r="F54" s="1"/>
      <c r="G54" s="1"/>
      <c r="H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spans="1:28">
      <c r="A55" s="2"/>
      <c r="B55" s="2"/>
      <c r="C55" s="2"/>
      <c r="D55" s="2"/>
      <c r="E55" s="2"/>
      <c r="F55" s="2"/>
      <c r="G55" s="2"/>
      <c r="H55" s="2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spans="1:28">
      <c r="A56" s="1"/>
      <c r="B56" s="1"/>
      <c r="C56" s="1"/>
      <c r="D56" s="1"/>
      <c r="E56" s="1"/>
      <c r="F56" s="1"/>
      <c r="G56" s="1"/>
      <c r="H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spans="1:28">
      <c r="A57" s="1"/>
      <c r="B57" s="1"/>
      <c r="C57" s="1"/>
      <c r="D57" s="1"/>
      <c r="E57" s="1"/>
      <c r="F57" s="1"/>
      <c r="G57" s="1"/>
      <c r="H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spans="1:28">
      <c r="A58" s="1"/>
      <c r="B58" s="1"/>
      <c r="C58" s="1"/>
      <c r="D58" s="1"/>
      <c r="E58" s="1"/>
      <c r="F58" s="1"/>
      <c r="G58" s="1"/>
      <c r="H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spans="1:28">
      <c r="A59" s="1"/>
      <c r="B59" s="1"/>
      <c r="C59" s="1"/>
      <c r="D59" s="1"/>
      <c r="E59" s="1"/>
      <c r="F59" s="1"/>
      <c r="G59" s="1"/>
      <c r="H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spans="1:28">
      <c r="A60" s="1"/>
      <c r="B60" s="1"/>
      <c r="C60" s="1"/>
      <c r="D60" s="1"/>
      <c r="E60" s="1"/>
      <c r="F60" s="1"/>
      <c r="G60" s="1"/>
      <c r="H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spans="1:28">
      <c r="A61" s="1"/>
      <c r="B61" s="1"/>
      <c r="C61" s="1"/>
      <c r="D61" s="1"/>
      <c r="E61" s="1"/>
      <c r="F61" s="1"/>
      <c r="G61" s="1"/>
      <c r="H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spans="1:28">
      <c r="A62" s="1"/>
      <c r="B62" s="1"/>
      <c r="C62" s="1"/>
      <c r="D62" s="1"/>
      <c r="E62" s="1"/>
      <c r="F62" s="1"/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spans="1:28">
      <c r="A63" s="1"/>
      <c r="B63" s="1"/>
      <c r="C63" s="1"/>
      <c r="D63" s="1"/>
      <c r="E63" s="1"/>
      <c r="F63" s="1"/>
      <c r="G63" s="1"/>
      <c r="H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spans="1:28">
      <c r="A64" s="1"/>
      <c r="B64" s="1"/>
      <c r="C64" s="1"/>
      <c r="D64" s="1"/>
      <c r="E64" s="1"/>
      <c r="F64" s="1"/>
      <c r="G64" s="1"/>
      <c r="H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spans="1:23">
      <c r="A65" s="1"/>
      <c r="B65" s="1"/>
      <c r="C65" s="1"/>
      <c r="D65" s="1"/>
      <c r="E65" s="1"/>
      <c r="F65" s="1"/>
      <c r="G65" s="1"/>
      <c r="H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spans="1:23">
      <c r="A66" s="1"/>
      <c r="B66" s="1"/>
      <c r="C66" s="1"/>
      <c r="D66" s="1"/>
      <c r="E66" s="1"/>
      <c r="F66" s="1"/>
      <c r="G66" s="1"/>
      <c r="H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spans="1:23">
      <c r="A67" s="1"/>
      <c r="B67" s="1"/>
      <c r="C67" s="1"/>
      <c r="D67" s="1"/>
      <c r="E67" s="1"/>
      <c r="F67" s="1"/>
      <c r="G67" s="1"/>
      <c r="H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spans="1:23">
      <c r="A68" s="1"/>
      <c r="B68" s="1"/>
      <c r="C68" s="1"/>
      <c r="D68" s="1"/>
      <c r="E68" s="1"/>
      <c r="F68" s="1"/>
      <c r="G68" s="1"/>
      <c r="H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spans="1:23">
      <c r="A69" s="1"/>
      <c r="B69" s="1"/>
      <c r="C69" s="1"/>
      <c r="D69" s="1"/>
      <c r="E69" s="1"/>
      <c r="F69" s="1"/>
      <c r="G69" s="1"/>
      <c r="H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1:23">
      <c r="A70" s="1"/>
      <c r="B70" s="1"/>
      <c r="C70" s="1"/>
      <c r="D70" s="1"/>
      <c r="E70" s="1"/>
      <c r="F70" s="1"/>
      <c r="G70" s="1"/>
      <c r="H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1:23">
      <c r="A71" s="1"/>
      <c r="B71" s="1"/>
      <c r="C71" s="1"/>
      <c r="D71" s="1"/>
      <c r="E71" s="1"/>
      <c r="F71" s="1"/>
      <c r="G71" s="1"/>
      <c r="H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spans="1:23">
      <c r="A72" s="1"/>
      <c r="B72" s="1"/>
      <c r="C72" s="1"/>
      <c r="D72" s="1"/>
      <c r="E72" s="1"/>
      <c r="F72" s="1"/>
      <c r="G72" s="1"/>
      <c r="H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spans="1:23">
      <c r="A73" s="1"/>
      <c r="B73" s="1"/>
      <c r="C73" s="1"/>
      <c r="D73" s="1"/>
      <c r="E73" s="1"/>
      <c r="F73" s="1"/>
      <c r="G73" s="1"/>
      <c r="H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spans="1:23">
      <c r="A74" s="1"/>
      <c r="B74" s="1"/>
      <c r="C74" s="1"/>
      <c r="D74" s="1"/>
      <c r="E74" s="1"/>
      <c r="F74" s="1"/>
      <c r="G74" s="1"/>
      <c r="H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spans="1:23">
      <c r="A75" s="1"/>
      <c r="B75" s="1"/>
      <c r="C75" s="1"/>
      <c r="D75" s="1"/>
      <c r="E75" s="1"/>
      <c r="F75" s="1"/>
      <c r="G75" s="1"/>
      <c r="H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spans="1:23">
      <c r="A76" s="1"/>
      <c r="B76" s="1"/>
      <c r="C76" s="1"/>
      <c r="D76" s="1"/>
      <c r="E76" s="1"/>
      <c r="F76" s="1"/>
      <c r="G76" s="1"/>
      <c r="H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spans="1:23">
      <c r="A77" s="1"/>
      <c r="B77" s="1"/>
      <c r="C77" s="1"/>
      <c r="D77" s="1"/>
      <c r="E77" s="1"/>
      <c r="F77" s="1"/>
      <c r="G77" s="1"/>
      <c r="H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spans="1:23">
      <c r="A78" s="1"/>
      <c r="B78" s="1"/>
      <c r="C78" s="1"/>
      <c r="D78" s="1"/>
      <c r="E78" s="1"/>
      <c r="F78" s="1"/>
      <c r="G78" s="1"/>
      <c r="H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spans="1:23">
      <c r="A79" s="1"/>
      <c r="B79" s="1"/>
      <c r="C79" s="1"/>
      <c r="D79" s="1"/>
      <c r="E79" s="1"/>
      <c r="F79" s="1"/>
      <c r="G79" s="1"/>
      <c r="H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1:23">
      <c r="A80" s="1"/>
      <c r="B80" s="1"/>
      <c r="C80" s="1"/>
      <c r="D80" s="1"/>
      <c r="E80" s="1"/>
      <c r="F80" s="1"/>
      <c r="G80" s="1"/>
      <c r="H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1:23">
      <c r="A81" s="1"/>
      <c r="B81" s="1"/>
      <c r="C81" s="1"/>
      <c r="D81" s="1"/>
      <c r="E81" s="1"/>
      <c r="F81" s="1"/>
      <c r="G81" s="1"/>
      <c r="H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</sheetData>
  <mergeCells count="6">
    <mergeCell ref="P5:T5"/>
    <mergeCell ref="D2:H2"/>
    <mergeCell ref="C5:C6"/>
    <mergeCell ref="B5:B6"/>
    <mergeCell ref="J5:N5"/>
    <mergeCell ref="D5:H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92D050"/>
  </sheetPr>
  <dimension ref="A1:AH279"/>
  <sheetViews>
    <sheetView showGridLines="0" workbookViewId="0">
      <selection activeCell="E3" sqref="E3"/>
    </sheetView>
  </sheetViews>
  <sheetFormatPr defaultColWidth="8.85546875" defaultRowHeight="15"/>
  <cols>
    <col min="1" max="1" width="23.42578125" style="38" bestFit="1" customWidth="1"/>
    <col min="2" max="2" width="10.42578125" style="29" bestFit="1" customWidth="1"/>
    <col min="3" max="4" width="8.85546875" style="1"/>
    <col min="5" max="9" width="13.85546875" style="1" bestFit="1" customWidth="1"/>
    <col min="10" max="34" width="8.85546875" style="1"/>
  </cols>
  <sheetData>
    <row r="1" spans="1:9">
      <c r="A1" s="223"/>
      <c r="B1" s="28"/>
    </row>
    <row r="2" spans="1:9">
      <c r="A2" s="360" t="s">
        <v>318</v>
      </c>
      <c r="B2" s="451">
        <v>2006</v>
      </c>
      <c r="C2" s="451"/>
      <c r="E2" s="444" t="s">
        <v>319</v>
      </c>
      <c r="F2" s="444"/>
      <c r="G2" s="444"/>
      <c r="H2" s="444"/>
      <c r="I2" s="444"/>
    </row>
    <row r="3" spans="1:9">
      <c r="A3" s="361"/>
      <c r="B3" s="451"/>
      <c r="C3" s="451"/>
      <c r="E3" s="164">
        <f>ONSV_2019!$A$1</f>
        <v>2019</v>
      </c>
      <c r="F3" s="180">
        <f>ONSV_2020!$A$1</f>
        <v>2020</v>
      </c>
      <c r="G3" s="180">
        <f>ONSV_2021!$A$1</f>
        <v>2021</v>
      </c>
      <c r="H3" s="180">
        <f>ONSV_2022!$A$1</f>
        <v>2022</v>
      </c>
      <c r="I3" s="180">
        <f>ONSV_2023!$A$1</f>
        <v>2023</v>
      </c>
    </row>
    <row r="4" spans="1:9">
      <c r="A4" s="186"/>
      <c r="B4" s="130" t="s">
        <v>320</v>
      </c>
      <c r="C4" s="130" t="s">
        <v>114</v>
      </c>
      <c r="E4" s="327">
        <v>8067000000</v>
      </c>
      <c r="F4" s="327">
        <v>8276000000</v>
      </c>
      <c r="G4" s="327">
        <v>8298000000</v>
      </c>
      <c r="H4" s="327"/>
      <c r="I4" s="328"/>
    </row>
    <row r="5" spans="1:9">
      <c r="A5" s="192" t="s">
        <v>271</v>
      </c>
      <c r="B5" s="191">
        <f>B6+B14+B24+B29+B33</f>
        <v>2395376</v>
      </c>
      <c r="C5" s="206">
        <f>C6+C14+C24+C29+C33</f>
        <v>1</v>
      </c>
      <c r="E5" s="16"/>
      <c r="F5" s="16"/>
      <c r="G5" s="16"/>
      <c r="H5" s="16"/>
      <c r="I5" s="16"/>
    </row>
    <row r="6" spans="1:9">
      <c r="A6" s="192" t="s">
        <v>307</v>
      </c>
      <c r="B6" s="191">
        <f>SUM(B7:B13)</f>
        <v>102979</v>
      </c>
      <c r="C6" s="206">
        <f>SUM(C7:C13)</f>
        <v>4.2990745503002449E-2</v>
      </c>
    </row>
    <row r="7" spans="1:9">
      <c r="A7" s="185" t="s">
        <v>23</v>
      </c>
      <c r="B7" s="184">
        <v>2683</v>
      </c>
      <c r="C7" s="203">
        <f t="shared" ref="C7:C13" si="0">B7/$B$5</f>
        <v>1.1200746772114273E-3</v>
      </c>
      <c r="E7" s="222">
        <f>(COMB!L6-$C7*E$4)/COMB!L6</f>
        <v>0.9418574162007467</v>
      </c>
      <c r="F7" s="222">
        <f>(COMB!M6-$C7*F$4)/COMB!M6</f>
        <v>0.94237810462367078</v>
      </c>
      <c r="G7" s="222">
        <f>(COMB!N6-$C7*G$4)/COMB!N6</f>
        <v>0.94113184963342289</v>
      </c>
      <c r="H7" s="222">
        <f>(COMB!O6-$C7*H$4)/COMB!O6</f>
        <v>1</v>
      </c>
      <c r="I7" s="222" t="e">
        <f>(COMB!P6-$C7*I$4)/COMB!P6</f>
        <v>#DIV/0!</v>
      </c>
    </row>
    <row r="8" spans="1:9">
      <c r="A8" s="185" t="s">
        <v>15</v>
      </c>
      <c r="B8" s="184">
        <v>476</v>
      </c>
      <c r="C8" s="203">
        <f t="shared" si="0"/>
        <v>1.9871619319889654E-4</v>
      </c>
      <c r="E8" s="222">
        <f>(COMB!L7-$C8*E$4)/COMB!L7</f>
        <v>0.98477478534207519</v>
      </c>
      <c r="F8" s="222">
        <f>(COMB!M7-$C8*F$4)/COMB!M7</f>
        <v>0.98576538639496591</v>
      </c>
      <c r="G8" s="222">
        <f>(COMB!N7-$C8*G$4)/COMB!N7</f>
        <v>0.98544352107880406</v>
      </c>
      <c r="H8" s="222">
        <f>(COMB!O7-$C8*H$4)/COMB!O7</f>
        <v>1</v>
      </c>
      <c r="I8" s="222" t="e">
        <f>(COMB!P7-$C8*I$4)/COMB!P7</f>
        <v>#DIV/0!</v>
      </c>
    </row>
    <row r="9" spans="1:9">
      <c r="A9" s="185" t="s">
        <v>16</v>
      </c>
      <c r="B9" s="184">
        <v>4242</v>
      </c>
      <c r="C9" s="203">
        <f t="shared" si="0"/>
        <v>1.7709119570372251E-3</v>
      </c>
      <c r="E9" s="222">
        <f>(COMB!L8-$C9*E$4)/COMB!L8</f>
        <v>0.98543905877205362</v>
      </c>
      <c r="F9" s="222">
        <f>(COMB!M8-$C9*F$4)/COMB!M8</f>
        <v>0.9808273710170321</v>
      </c>
      <c r="G9" s="222">
        <f>(COMB!N8-$C9*G$4)/COMB!N8</f>
        <v>0.9842921688894738</v>
      </c>
      <c r="H9" s="222">
        <f>(COMB!O8-$C9*H$4)/COMB!O8</f>
        <v>1</v>
      </c>
      <c r="I9" s="222" t="e">
        <f>(COMB!P8-$C9*I$4)/COMB!P8</f>
        <v>#DIV/0!</v>
      </c>
    </row>
    <row r="10" spans="1:9">
      <c r="A10" s="185" t="s">
        <v>28</v>
      </c>
      <c r="B10" s="184">
        <v>46597</v>
      </c>
      <c r="C10" s="203">
        <f t="shared" si="0"/>
        <v>1.9452895912791979E-2</v>
      </c>
      <c r="E10" s="222">
        <f>(COMB!L9-$C10*E$4)/COMB!L9</f>
        <v>0.93547755542852196</v>
      </c>
      <c r="F10" s="222">
        <f>(COMB!M9-$C10*F$4)/COMB!M9</f>
        <v>0.93850181339844851</v>
      </c>
      <c r="G10" s="222">
        <f>(COMB!N9-$C10*G$4)/COMB!N9</f>
        <v>0.94161913435011002</v>
      </c>
      <c r="H10" s="222">
        <f>(COMB!O9-$C10*H$4)/COMB!O9</f>
        <v>1</v>
      </c>
      <c r="I10" s="222" t="e">
        <f>(COMB!P9-$C10*I$4)/COMB!P9</f>
        <v>#DIV/0!</v>
      </c>
    </row>
    <row r="11" spans="1:9">
      <c r="A11" s="185" t="s">
        <v>19</v>
      </c>
      <c r="B11" s="184">
        <v>16786</v>
      </c>
      <c r="C11" s="203">
        <f t="shared" si="0"/>
        <v>7.0076681072199108E-3</v>
      </c>
      <c r="E11" s="222">
        <f>(COMB!L10-$C11*E$4)/COMB!L10</f>
        <v>0.93636511881184892</v>
      </c>
      <c r="F11" s="222">
        <f>(COMB!M10-$C11*F$4)/COMB!M10</f>
        <v>0.93745216845869439</v>
      </c>
      <c r="G11" s="222">
        <f>(COMB!N10-$C11*G$4)/COMB!N10</f>
        <v>0.94497516984365426</v>
      </c>
      <c r="H11" s="222">
        <f>(COMB!O10-$C11*H$4)/COMB!O10</f>
        <v>1</v>
      </c>
      <c r="I11" s="222" t="e">
        <f>(COMB!P10-$C11*I$4)/COMB!P10</f>
        <v>#DIV/0!</v>
      </c>
    </row>
    <row r="12" spans="1:9">
      <c r="A12" s="185" t="s">
        <v>17</v>
      </c>
      <c r="B12" s="184">
        <v>1182</v>
      </c>
      <c r="C12" s="203">
        <f t="shared" si="0"/>
        <v>4.9345071504431877E-4</v>
      </c>
      <c r="E12" s="222">
        <f>(COMB!L11-$C12*E$4)/COMB!L11</f>
        <v>0.98994033978734408</v>
      </c>
      <c r="F12" s="222">
        <f>(COMB!M11-$C12*F$4)/COMB!M11</f>
        <v>0.99092305860173513</v>
      </c>
      <c r="G12" s="222">
        <f>(COMB!N11-$C12*G$4)/COMB!N11</f>
        <v>0.9909815465609294</v>
      </c>
      <c r="H12" s="222">
        <f>(COMB!O11-$C12*H$4)/COMB!O11</f>
        <v>1</v>
      </c>
      <c r="I12" s="222" t="e">
        <f>(COMB!P11-$C12*I$4)/COMB!P11</f>
        <v>#DIV/0!</v>
      </c>
    </row>
    <row r="13" spans="1:9">
      <c r="A13" s="185" t="s">
        <v>29</v>
      </c>
      <c r="B13" s="184">
        <v>31013</v>
      </c>
      <c r="C13" s="203">
        <f t="shared" si="0"/>
        <v>1.2947027940498694E-2</v>
      </c>
      <c r="E13" s="222">
        <f>(COMB!L12-$C13*E$4)/COMB!L12</f>
        <v>0.89829695240985097</v>
      </c>
      <c r="F13" s="222">
        <f>(COMB!M12-$C13*F$4)/COMB!M12</f>
        <v>0.90505657170800013</v>
      </c>
      <c r="G13" s="222">
        <f>(COMB!N12-$C13*G$4)/COMB!N12</f>
        <v>0.91075931272353328</v>
      </c>
      <c r="H13" s="222">
        <f>(COMB!O12-$C13*H$4)/COMB!O12</f>
        <v>1</v>
      </c>
      <c r="I13" s="222" t="e">
        <f>(COMB!P12-$C13*I$4)/COMB!P12</f>
        <v>#DIV/0!</v>
      </c>
    </row>
    <row r="14" spans="1:9">
      <c r="A14" s="192" t="s">
        <v>308</v>
      </c>
      <c r="B14" s="191">
        <f>SUM(B15:B23)</f>
        <v>217841</v>
      </c>
      <c r="C14" s="206">
        <f>SUM(C15:C23)</f>
        <v>9.0942298829077353E-2</v>
      </c>
      <c r="E14" s="39"/>
      <c r="F14" s="39"/>
      <c r="G14" s="39"/>
      <c r="H14" s="39"/>
      <c r="I14" s="39"/>
    </row>
    <row r="15" spans="1:9">
      <c r="A15" s="185" t="s">
        <v>35</v>
      </c>
      <c r="B15" s="184">
        <v>30915</v>
      </c>
      <c r="C15" s="203">
        <f t="shared" ref="C15:C23" si="1">B15/$B$5</f>
        <v>1.2906115783075392E-2</v>
      </c>
      <c r="E15" s="222">
        <f>(COMB!L14-$C15*E$4)/COMB!L14</f>
        <v>0.7042655812017885</v>
      </c>
      <c r="F15" s="222">
        <f>(COMB!M14-$C15*F$4)/COMB!M14</f>
        <v>0.68329309202008726</v>
      </c>
      <c r="G15" s="222">
        <f>(COMB!N14-$C15*G$4)/COMB!N14</f>
        <v>0.70820783016846889</v>
      </c>
      <c r="H15" s="222">
        <f>(COMB!O14-$C15*H$4)/COMB!O14</f>
        <v>1</v>
      </c>
      <c r="I15" s="222" t="e">
        <f>(COMB!P14-$C15*I$4)/COMB!P14</f>
        <v>#DIV/0!</v>
      </c>
    </row>
    <row r="16" spans="1:9">
      <c r="A16" s="185" t="s">
        <v>31</v>
      </c>
      <c r="B16" s="184">
        <v>96057</v>
      </c>
      <c r="C16" s="203">
        <f t="shared" si="1"/>
        <v>4.0101011281736147E-2</v>
      </c>
      <c r="E16" s="222">
        <f>(COMB!L15-$C16*E$4)/COMB!L15</f>
        <v>0.89692787212038916</v>
      </c>
      <c r="F16" s="222">
        <f>(COMB!M15-$C16*F$4)/COMB!M15</f>
        <v>0.89329608213820366</v>
      </c>
      <c r="G16" s="222">
        <f>(COMB!N15-$C16*G$4)/COMB!N15</f>
        <v>0.90097364446069783</v>
      </c>
      <c r="H16" s="222">
        <f>(COMB!O15-$C16*H$4)/COMB!O15</f>
        <v>1</v>
      </c>
      <c r="I16" s="222" t="e">
        <f>(COMB!P15-$C16*I$4)/COMB!P15</f>
        <v>#DIV/0!</v>
      </c>
    </row>
    <row r="17" spans="1:9">
      <c r="A17" s="185" t="s">
        <v>27</v>
      </c>
      <c r="B17" s="184">
        <v>12372</v>
      </c>
      <c r="C17" s="203">
        <f t="shared" si="1"/>
        <v>5.1649511391948484E-3</v>
      </c>
      <c r="E17" s="222">
        <f>(COMB!L16-$C17*E$4)/COMB!L16</f>
        <v>0.95955111511313584</v>
      </c>
      <c r="F17" s="222">
        <f>(COMB!M16-$C17*F$4)/COMB!M16</f>
        <v>0.95682688762530166</v>
      </c>
      <c r="G17" s="222">
        <f>(COMB!N16-$C17*G$4)/COMB!N16</f>
        <v>0.96034968405767607</v>
      </c>
      <c r="H17" s="222">
        <f>(COMB!O16-$C17*H$4)/COMB!O16</f>
        <v>1</v>
      </c>
      <c r="I17" s="222" t="e">
        <f>(COMB!P16-$C17*I$4)/COMB!P16</f>
        <v>#DIV/0!</v>
      </c>
    </row>
    <row r="18" spans="1:9">
      <c r="A18" s="185" t="s">
        <v>33</v>
      </c>
      <c r="B18" s="184">
        <v>25314</v>
      </c>
      <c r="C18" s="203">
        <f t="shared" si="1"/>
        <v>1.0567860745035434E-2</v>
      </c>
      <c r="E18" s="222">
        <f>(COMB!L17-$C18*E$4)/COMB!L17</f>
        <v>0.93808877156162784</v>
      </c>
      <c r="F18" s="222">
        <f>(COMB!M17-$C18*F$4)/COMB!M17</f>
        <v>0.9391261805961999</v>
      </c>
      <c r="G18" s="222">
        <f>(COMB!N17-$C18*G$4)/COMB!N17</f>
        <v>0.94240245096177488</v>
      </c>
      <c r="H18" s="222">
        <f>(COMB!O17-$C18*H$4)/COMB!O17</f>
        <v>1</v>
      </c>
      <c r="I18" s="222" t="e">
        <f>(COMB!P17-$C18*I$4)/COMB!P17</f>
        <v>#DIV/0!</v>
      </c>
    </row>
    <row r="19" spans="1:9">
      <c r="A19" s="185" t="s">
        <v>34</v>
      </c>
      <c r="B19" s="184">
        <v>6519</v>
      </c>
      <c r="C19" s="203">
        <f t="shared" si="1"/>
        <v>2.721493410637829E-3</v>
      </c>
      <c r="E19" s="222">
        <f>(COMB!L18-$C19*E$4)/COMB!L18</f>
        <v>0.94970985309849054</v>
      </c>
      <c r="F19" s="222">
        <f>(COMB!M18-$C19*F$4)/COMB!M18</f>
        <v>0.94602407466731686</v>
      </c>
      <c r="G19" s="222">
        <f>(COMB!N18-$C19*G$4)/COMB!N18</f>
        <v>0.94811348113294225</v>
      </c>
      <c r="H19" s="222">
        <f>(COMB!O18-$C19*H$4)/COMB!O18</f>
        <v>1</v>
      </c>
      <c r="I19" s="222" t="e">
        <f>(COMB!P18-$C19*I$4)/COMB!P18</f>
        <v>#DIV/0!</v>
      </c>
    </row>
    <row r="20" spans="1:9">
      <c r="A20" s="185" t="s">
        <v>30</v>
      </c>
      <c r="B20" s="184">
        <v>21594</v>
      </c>
      <c r="C20" s="203">
        <f t="shared" si="1"/>
        <v>9.0148686469264123E-3</v>
      </c>
      <c r="E20" s="222">
        <f>(COMB!L19-$C20*E$4)/COMB!L19</f>
        <v>0.94764455663542058</v>
      </c>
      <c r="F20" s="222">
        <f>(COMB!M19-$C20*F$4)/COMB!M19</f>
        <v>0.94574100474651146</v>
      </c>
      <c r="G20" s="222">
        <f>(COMB!N19-$C20*G$4)/COMB!N19</f>
        <v>0.95546417234153636</v>
      </c>
      <c r="H20" s="222">
        <f>(COMB!O19-$C20*H$4)/COMB!O19</f>
        <v>1</v>
      </c>
      <c r="I20" s="222" t="e">
        <f>(COMB!P19-$C20*I$4)/COMB!P19</f>
        <v>#DIV/0!</v>
      </c>
    </row>
    <row r="21" spans="1:9">
      <c r="A21" s="185" t="s">
        <v>36</v>
      </c>
      <c r="B21" s="184">
        <v>12172</v>
      </c>
      <c r="C21" s="203">
        <f t="shared" si="1"/>
        <v>5.0814569403717829E-3</v>
      </c>
      <c r="E21" s="222">
        <f>(COMB!L20-$C21*E$4)/COMB!L20</f>
        <v>0.92489313413213703</v>
      </c>
      <c r="F21" s="222">
        <f>(COMB!M20-$C21*F$4)/COMB!M20</f>
        <v>0.92232219999042453</v>
      </c>
      <c r="G21" s="222">
        <f>(COMB!N20-$C21*G$4)/COMB!N20</f>
        <v>0.92583286955574828</v>
      </c>
      <c r="H21" s="222">
        <f>(COMB!O20-$C21*H$4)/COMB!O20</f>
        <v>1</v>
      </c>
      <c r="I21" s="222" t="e">
        <f>(COMB!P20-$C21*I$4)/COMB!P20</f>
        <v>#DIV/0!</v>
      </c>
    </row>
    <row r="22" spans="1:9">
      <c r="A22" s="185" t="s">
        <v>21</v>
      </c>
      <c r="B22" s="184">
        <v>6785</v>
      </c>
      <c r="C22" s="203">
        <f t="shared" si="1"/>
        <v>2.8325406950725062E-3</v>
      </c>
      <c r="E22" s="222">
        <f>(COMB!L21-$C22*E$4)/COMB!L21</f>
        <v>0.9498727250532073</v>
      </c>
      <c r="F22" s="222">
        <f>(COMB!M21-$C22*F$4)/COMB!M21</f>
        <v>0.94757089789335269</v>
      </c>
      <c r="G22" s="222">
        <f>(COMB!N21-$C22*G$4)/COMB!N21</f>
        <v>0.95307140468128704</v>
      </c>
      <c r="H22" s="222">
        <f>(COMB!O21-$C22*H$4)/COMB!O21</f>
        <v>1</v>
      </c>
      <c r="I22" s="222" t="e">
        <f>(COMB!P21-$C22*I$4)/COMB!P21</f>
        <v>#DIV/0!</v>
      </c>
    </row>
    <row r="23" spans="1:9">
      <c r="A23" s="185" t="s">
        <v>32</v>
      </c>
      <c r="B23" s="184">
        <v>6113</v>
      </c>
      <c r="C23" s="203">
        <f t="shared" si="1"/>
        <v>2.5520001870270054E-3</v>
      </c>
      <c r="E23" s="222">
        <f>(COMB!L22-$C23*E$4)/COMB!L22</f>
        <v>0.93457714395271596</v>
      </c>
      <c r="F23" s="222">
        <f>(COMB!M22-$C23*F$4)/COMB!M22</f>
        <v>0.93117464342997458</v>
      </c>
      <c r="G23" s="222">
        <f>(COMB!N22-$C23*G$4)/COMB!N22</f>
        <v>0.93372321808670755</v>
      </c>
      <c r="H23" s="222">
        <f>(COMB!O22-$C23*H$4)/COMB!O22</f>
        <v>1</v>
      </c>
      <c r="I23" s="222" t="e">
        <f>(COMB!P22-$C23*I$4)/COMB!P22</f>
        <v>#DIV/0!</v>
      </c>
    </row>
    <row r="24" spans="1:9">
      <c r="A24" s="192" t="s">
        <v>309</v>
      </c>
      <c r="B24" s="191">
        <f>SUM(B25:B28)</f>
        <v>800865</v>
      </c>
      <c r="C24" s="206">
        <f>SUM(C25:C28)</f>
        <v>0.33433790770217287</v>
      </c>
      <c r="E24" s="39"/>
      <c r="F24" s="39"/>
      <c r="G24" s="39"/>
      <c r="H24" s="39"/>
      <c r="I24" s="39"/>
    </row>
    <row r="25" spans="1:9">
      <c r="A25" s="185" t="s">
        <v>26</v>
      </c>
      <c r="B25" s="184">
        <v>22685</v>
      </c>
      <c r="C25" s="203">
        <f>B25/$B$5</f>
        <v>9.4703295015062354E-3</v>
      </c>
      <c r="E25" s="222">
        <f>(COMB!L24-$C25*E$4)/COMB!L24</f>
        <v>0.93236670645554598</v>
      </c>
      <c r="F25" s="222">
        <f>(COMB!M24-$C25*F$4)/COMB!M24</f>
        <v>0.93017065160279944</v>
      </c>
      <c r="G25" s="222">
        <f>(COMB!N24-$C25*G$4)/COMB!N24</f>
        <v>0.93767131894746791</v>
      </c>
      <c r="H25" s="222">
        <f>(COMB!O24-$C25*H$4)/COMB!O24</f>
        <v>1</v>
      </c>
      <c r="I25" s="222" t="e">
        <f>(COMB!P24-$C25*I$4)/COMB!P24</f>
        <v>#DIV/0!</v>
      </c>
    </row>
    <row r="26" spans="1:9">
      <c r="A26" s="185" t="s">
        <v>18</v>
      </c>
      <c r="B26" s="184">
        <v>226527</v>
      </c>
      <c r="C26" s="203">
        <f>B26/$B$5</f>
        <v>9.4568451883963109E-2</v>
      </c>
      <c r="E26" s="222">
        <f>(COMB!L25-$C26*E$4)/COMB!L25</f>
        <v>0.89001193210942708</v>
      </c>
      <c r="F26" s="222">
        <f>(COMB!M25-$C26*F$4)/COMB!M25</f>
        <v>0.88805306400791539</v>
      </c>
      <c r="G26" s="222">
        <f>(COMB!N25-$C26*G$4)/COMB!N25</f>
        <v>0.89521225723407416</v>
      </c>
      <c r="H26" s="222">
        <f>(COMB!O25-$C26*H$4)/COMB!O25</f>
        <v>1</v>
      </c>
      <c r="I26" s="222" t="e">
        <f>(COMB!P25-$C26*I$4)/COMB!P25</f>
        <v>#DIV/0!</v>
      </c>
    </row>
    <row r="27" spans="1:9">
      <c r="A27" s="185" t="s">
        <v>12</v>
      </c>
      <c r="B27" s="184">
        <v>15649</v>
      </c>
      <c r="C27" s="203">
        <f>B27/$B$5</f>
        <v>6.5330035869107812E-3</v>
      </c>
      <c r="E27" s="222">
        <f>(COMB!L26-$C27*E$4)/COMB!L26</f>
        <v>0.97788745170538816</v>
      </c>
      <c r="F27" s="222">
        <f>(COMB!M26-$C27*F$4)/COMB!M26</f>
        <v>0.97381405200313698</v>
      </c>
      <c r="G27" s="222">
        <f>(COMB!N26-$C27*G$4)/COMB!N26</f>
        <v>0.97621414379547522</v>
      </c>
      <c r="H27" s="222">
        <f>(COMB!O26-$C27*H$4)/COMB!O26</f>
        <v>1</v>
      </c>
      <c r="I27" s="222" t="e">
        <f>(COMB!P26-$C27*I$4)/COMB!P26</f>
        <v>#DIV/0!</v>
      </c>
    </row>
    <row r="28" spans="1:9">
      <c r="A28" s="185" t="s">
        <v>10</v>
      </c>
      <c r="B28" s="184">
        <v>536004</v>
      </c>
      <c r="C28" s="203">
        <f>B28/$B$5</f>
        <v>0.22376612272979274</v>
      </c>
      <c r="E28" s="222">
        <f>(COMB!L27-$C28*E$4)/COMB!L27</f>
        <v>0.85490753474459191</v>
      </c>
      <c r="F28" s="222">
        <f>(COMB!M27-$C28*F$4)/COMB!M27</f>
        <v>0.84710265882351843</v>
      </c>
      <c r="G28" s="222">
        <f>(COMB!N27-$C28*G$4)/COMB!N27</f>
        <v>0.85266433562274457</v>
      </c>
      <c r="H28" s="222">
        <f>(COMB!O27-$C28*H$4)/COMB!O27</f>
        <v>1</v>
      </c>
      <c r="I28" s="222" t="e">
        <f>(COMB!P27-$C28*I$4)/COMB!P27</f>
        <v>#DIV/0!</v>
      </c>
    </row>
    <row r="29" spans="1:9">
      <c r="A29" s="192" t="s">
        <v>310</v>
      </c>
      <c r="B29" s="191">
        <f>SUM(B30:B32)</f>
        <v>753205</v>
      </c>
      <c r="C29" s="206">
        <f>SUM(C30:C32)</f>
        <v>0.3144412401226363</v>
      </c>
      <c r="E29" s="39"/>
      <c r="F29" s="39"/>
      <c r="G29" s="39"/>
      <c r="H29" s="39"/>
      <c r="I29" s="39"/>
    </row>
    <row r="30" spans="1:9">
      <c r="A30" s="185" t="s">
        <v>22</v>
      </c>
      <c r="B30" s="184">
        <v>307105</v>
      </c>
      <c r="C30" s="203">
        <f>B30/$B$5</f>
        <v>0.12820742964778808</v>
      </c>
      <c r="E30" s="222">
        <f>(COMB!L29-$C30*E$4)/COMB!L29</f>
        <v>0.81557608494932332</v>
      </c>
      <c r="F30" s="222">
        <f>(COMB!M29-$C30*F$4)/COMB!M29</f>
        <v>0.81864445771780736</v>
      </c>
      <c r="G30" s="222">
        <f>(COMB!N29-$C30*G$4)/COMB!N29</f>
        <v>0.82951057313523413</v>
      </c>
      <c r="H30" s="222">
        <f>(COMB!O29-$C30*H$4)/COMB!O29</f>
        <v>1</v>
      </c>
      <c r="I30" s="222" t="e">
        <f>(COMB!P29-$C30*I$4)/COMB!P29</f>
        <v>#DIV/0!</v>
      </c>
    </row>
    <row r="31" spans="1:9">
      <c r="A31" s="185" t="s">
        <v>13</v>
      </c>
      <c r="B31" s="184">
        <v>336742</v>
      </c>
      <c r="C31" s="203">
        <f>B31/$B$5</f>
        <v>0.14058001750038407</v>
      </c>
      <c r="E31" s="222">
        <f>(COMB!L30-$C31*E$4)/COMB!L30</f>
        <v>0.68882459523093609</v>
      </c>
      <c r="F31" s="222">
        <f>(COMB!M30-$C31*F$4)/COMB!M30</f>
        <v>0.67483593972611344</v>
      </c>
      <c r="G31" s="222">
        <f>(COMB!N30-$C31*G$4)/COMB!N30</f>
        <v>0.70042160928168185</v>
      </c>
      <c r="H31" s="222">
        <f>(COMB!O30-$C31*H$4)/COMB!O30</f>
        <v>1</v>
      </c>
      <c r="I31" s="222" t="e">
        <f>(COMB!P30-$C31*I$4)/COMB!P30</f>
        <v>#DIV/0!</v>
      </c>
    </row>
    <row r="32" spans="1:9">
      <c r="A32" s="185" t="s">
        <v>14</v>
      </c>
      <c r="B32" s="184">
        <v>109358</v>
      </c>
      <c r="C32" s="203">
        <f>B32/$B$5</f>
        <v>4.5653792974464133E-2</v>
      </c>
      <c r="E32" s="222">
        <f>(COMB!L31-$C32*E$4)/COMB!L31</f>
        <v>0.85762579904757386</v>
      </c>
      <c r="F32" s="222">
        <f>(COMB!M31-$C32*F$4)/COMB!M31</f>
        <v>0.85449749119426577</v>
      </c>
      <c r="G32" s="222">
        <f>(COMB!N31-$C32*G$4)/COMB!N31</f>
        <v>0.87086006279772155</v>
      </c>
      <c r="H32" s="222">
        <f>(COMB!O31-$C32*H$4)/COMB!O31</f>
        <v>1</v>
      </c>
      <c r="I32" s="222" t="e">
        <f>(COMB!P31-$C32*I$4)/COMB!P31</f>
        <v>#DIV/0!</v>
      </c>
    </row>
    <row r="33" spans="1:9">
      <c r="A33" s="192" t="s">
        <v>311</v>
      </c>
      <c r="B33" s="191">
        <f>SUM(B34:B37)</f>
        <v>520486</v>
      </c>
      <c r="C33" s="206">
        <f>SUM(C34:C37)</f>
        <v>0.21728780784311105</v>
      </c>
      <c r="E33" s="39"/>
      <c r="F33" s="39"/>
      <c r="G33" s="39"/>
      <c r="H33" s="39"/>
      <c r="I33" s="39"/>
    </row>
    <row r="34" spans="1:9">
      <c r="A34" s="185" t="s">
        <v>11</v>
      </c>
      <c r="B34" s="184">
        <v>7453</v>
      </c>
      <c r="C34" s="203">
        <f>B34/$B$5</f>
        <v>3.1114113191415462E-3</v>
      </c>
      <c r="E34" s="222">
        <f>(COMB!L33-$C34*E$4)/COMB!L33</f>
        <v>0.93320061351413297</v>
      </c>
      <c r="F34" s="222">
        <f>(COMB!M33-$C34*F$4)/COMB!M33</f>
        <v>0.92657232586211358</v>
      </c>
      <c r="G34" s="222">
        <f>(COMB!N33-$C34*G$4)/COMB!N33</f>
        <v>0.93217684507832821</v>
      </c>
      <c r="H34" s="222">
        <f>(COMB!O33-$C34*H$4)/COMB!O33</f>
        <v>1</v>
      </c>
      <c r="I34" s="222" t="e">
        <f>(COMB!P33-$C34*I$4)/COMB!P33</f>
        <v>#DIV/0!</v>
      </c>
    </row>
    <row r="35" spans="1:9">
      <c r="A35" s="185" t="s">
        <v>20</v>
      </c>
      <c r="B35" s="184">
        <v>155607</v>
      </c>
      <c r="C35" s="203">
        <f>B35/$B$5</f>
        <v>6.4961408981303981E-2</v>
      </c>
      <c r="E35" s="222">
        <f>(COMB!L34-$C35*E$4)/COMB!L34</f>
        <v>0.811586049175121</v>
      </c>
      <c r="F35" s="222">
        <f>(COMB!M34-$C35*F$4)/COMB!M34</f>
        <v>0.81828428917769902</v>
      </c>
      <c r="G35" s="222">
        <f>(COMB!N34-$C35*G$4)/COMB!N34</f>
        <v>0.83357244380650208</v>
      </c>
      <c r="H35" s="222">
        <f>(COMB!O34-$C35*H$4)/COMB!O34</f>
        <v>1</v>
      </c>
      <c r="I35" s="222" t="e">
        <f>(COMB!P34-$C35*I$4)/COMB!P34</f>
        <v>#DIV/0!</v>
      </c>
    </row>
    <row r="36" spans="1:9">
      <c r="A36" s="185" t="s">
        <v>24</v>
      </c>
      <c r="B36" s="184">
        <v>215991</v>
      </c>
      <c r="C36" s="203">
        <f>B36/$B$5</f>
        <v>9.0169977489963998E-2</v>
      </c>
      <c r="E36" s="222">
        <f>(COMB!L35-$C36*E$4)/COMB!L35</f>
        <v>0.75228171737042671</v>
      </c>
      <c r="F36" s="222">
        <f>(COMB!M35-$C36*F$4)/COMB!M35</f>
        <v>0.76484117536595719</v>
      </c>
      <c r="G36" s="222">
        <f>(COMB!N35-$C36*G$4)/COMB!N35</f>
        <v>0.78287706206669938</v>
      </c>
      <c r="H36" s="222">
        <f>(COMB!O35-$C36*H$4)/COMB!O35</f>
        <v>1</v>
      </c>
      <c r="I36" s="222" t="e">
        <f>(COMB!P35-$C36*I$4)/COMB!P35</f>
        <v>#DIV/0!</v>
      </c>
    </row>
    <row r="37" spans="1:9">
      <c r="A37" s="185" t="s">
        <v>25</v>
      </c>
      <c r="B37" s="184">
        <v>141435</v>
      </c>
      <c r="C37" s="203">
        <f>B37/$B$5</f>
        <v>5.904501005270154E-2</v>
      </c>
      <c r="E37" s="222">
        <f>(COMB!L36-$C37*E$4)/COMB!L36</f>
        <v>0.67175890935389948</v>
      </c>
      <c r="F37" s="222">
        <f>(COMB!M36-$C37*F$4)/COMB!M36</f>
        <v>0.68419208389980291</v>
      </c>
      <c r="G37" s="222">
        <f>(COMB!N36-$C37*G$4)/COMB!N36</f>
        <v>0.73170500093729296</v>
      </c>
      <c r="H37" s="222">
        <f>(COMB!O36-$C37*H$4)/COMB!O36</f>
        <v>1</v>
      </c>
      <c r="I37" s="222" t="e">
        <f>(COMB!P36-$C37*I$4)/COMB!P36</f>
        <v>#DIV/0!</v>
      </c>
    </row>
    <row r="38" spans="1:9" s="1" customFormat="1">
      <c r="A38" s="3"/>
      <c r="B38" s="3"/>
    </row>
    <row r="39" spans="1:9" s="1" customFormat="1">
      <c r="A39" s="3"/>
      <c r="B39" s="3"/>
    </row>
    <row r="40" spans="1:9" s="1" customFormat="1">
      <c r="A40" s="3"/>
      <c r="B40" s="3"/>
    </row>
    <row r="41" spans="1:9" s="1" customFormat="1">
      <c r="A41" s="3"/>
      <c r="B41" s="3"/>
    </row>
    <row r="42" spans="1:9" s="1" customFormat="1">
      <c r="A42" s="3"/>
      <c r="B42" s="3"/>
    </row>
    <row r="43" spans="1:9" s="1" customFormat="1">
      <c r="A43" s="3"/>
      <c r="B43" s="3"/>
    </row>
    <row r="44" spans="1:9" s="1" customFormat="1">
      <c r="A44" s="3"/>
      <c r="B44" s="3"/>
    </row>
    <row r="45" spans="1:9" s="1" customFormat="1">
      <c r="A45" s="3"/>
      <c r="B45" s="3"/>
    </row>
    <row r="46" spans="1:9" s="1" customFormat="1">
      <c r="A46" s="3"/>
      <c r="B46" s="3"/>
    </row>
    <row r="47" spans="1:9" s="1" customFormat="1">
      <c r="A47" s="3"/>
      <c r="B47" s="3"/>
    </row>
    <row r="48" spans="1:9" s="1" customFormat="1">
      <c r="A48" s="3"/>
      <c r="B48" s="3"/>
    </row>
    <row r="49" spans="1:2" s="1" customFormat="1">
      <c r="A49" s="3"/>
      <c r="B49" s="3"/>
    </row>
    <row r="50" spans="1:2" s="1" customFormat="1">
      <c r="A50" s="3"/>
      <c r="B50" s="3"/>
    </row>
    <row r="51" spans="1:2" s="1" customFormat="1">
      <c r="A51" s="3"/>
      <c r="B51" s="3"/>
    </row>
    <row r="52" spans="1:2" s="1" customFormat="1">
      <c r="A52" s="3"/>
      <c r="B52" s="3"/>
    </row>
    <row r="53" spans="1:2" s="1" customFormat="1">
      <c r="A53" s="3"/>
      <c r="B53" s="3"/>
    </row>
    <row r="54" spans="1:2" s="1" customFormat="1">
      <c r="A54" s="3"/>
      <c r="B54" s="3"/>
    </row>
    <row r="55" spans="1:2" s="1" customFormat="1">
      <c r="A55" s="3"/>
      <c r="B55" s="3"/>
    </row>
    <row r="56" spans="1:2" s="1" customFormat="1">
      <c r="A56" s="3"/>
      <c r="B56" s="3"/>
    </row>
    <row r="57" spans="1:2" s="1" customFormat="1">
      <c r="A57" s="3"/>
      <c r="B57" s="3"/>
    </row>
    <row r="58" spans="1:2" s="1" customFormat="1">
      <c r="A58" s="3"/>
      <c r="B58" s="3"/>
    </row>
    <row r="59" spans="1:2" s="1" customFormat="1">
      <c r="A59" s="3"/>
      <c r="B59" s="3"/>
    </row>
    <row r="60" spans="1:2" s="1" customFormat="1">
      <c r="A60" s="3"/>
      <c r="B60" s="3"/>
    </row>
    <row r="61" spans="1:2" s="1" customFormat="1">
      <c r="A61" s="3"/>
      <c r="B61" s="3"/>
    </row>
    <row r="62" spans="1:2" s="1" customFormat="1">
      <c r="A62" s="3"/>
      <c r="B62" s="3"/>
    </row>
    <row r="63" spans="1:2" s="1" customFormat="1">
      <c r="A63" s="3"/>
      <c r="B63" s="3"/>
    </row>
    <row r="64" spans="1:2" s="1" customFormat="1">
      <c r="A64" s="3"/>
      <c r="B64" s="3"/>
    </row>
    <row r="65" spans="1:2" s="1" customFormat="1">
      <c r="A65" s="3"/>
      <c r="B65" s="3"/>
    </row>
    <row r="66" spans="1:2" s="1" customFormat="1">
      <c r="A66" s="3"/>
      <c r="B66" s="3"/>
    </row>
    <row r="67" spans="1:2" s="1" customFormat="1">
      <c r="A67" s="3"/>
      <c r="B67" s="3"/>
    </row>
    <row r="68" spans="1:2" s="1" customFormat="1">
      <c r="A68" s="3"/>
      <c r="B68" s="3"/>
    </row>
    <row r="69" spans="1:2" s="1" customFormat="1">
      <c r="A69" s="3"/>
      <c r="B69" s="3"/>
    </row>
    <row r="70" spans="1:2" s="1" customFormat="1">
      <c r="A70" s="3"/>
      <c r="B70" s="3"/>
    </row>
    <row r="71" spans="1:2" s="1" customFormat="1">
      <c r="A71" s="3"/>
      <c r="B71" s="3"/>
    </row>
    <row r="72" spans="1:2" s="1" customFormat="1">
      <c r="A72" s="3"/>
      <c r="B72" s="3"/>
    </row>
    <row r="73" spans="1:2" s="1" customFormat="1">
      <c r="A73" s="3"/>
      <c r="B73" s="3"/>
    </row>
    <row r="74" spans="1:2" s="1" customFormat="1">
      <c r="A74" s="3"/>
      <c r="B74" s="3"/>
    </row>
    <row r="75" spans="1:2" s="1" customFormat="1">
      <c r="A75" s="3"/>
      <c r="B75" s="3"/>
    </row>
    <row r="76" spans="1:2" s="1" customFormat="1">
      <c r="A76" s="3"/>
      <c r="B76" s="3"/>
    </row>
    <row r="77" spans="1:2" s="1" customFormat="1">
      <c r="A77" s="3"/>
      <c r="B77" s="3"/>
    </row>
    <row r="78" spans="1:2" s="1" customFormat="1">
      <c r="A78" s="3"/>
      <c r="B78" s="3"/>
    </row>
    <row r="79" spans="1:2" s="1" customFormat="1">
      <c r="A79" s="3"/>
      <c r="B79" s="3"/>
    </row>
    <row r="80" spans="1:2" s="1" customFormat="1">
      <c r="A80" s="3"/>
      <c r="B80" s="3"/>
    </row>
    <row r="81" spans="1:2" s="1" customFormat="1">
      <c r="A81" s="3"/>
      <c r="B81" s="3"/>
    </row>
    <row r="82" spans="1:2" s="1" customFormat="1">
      <c r="A82" s="3"/>
      <c r="B82" s="3"/>
    </row>
    <row r="83" spans="1:2" s="1" customFormat="1">
      <c r="A83" s="3"/>
      <c r="B83" s="3"/>
    </row>
    <row r="84" spans="1:2" s="1" customFormat="1">
      <c r="A84" s="3"/>
      <c r="B84" s="3"/>
    </row>
    <row r="85" spans="1:2" s="1" customFormat="1">
      <c r="A85" s="3"/>
      <c r="B85" s="3"/>
    </row>
    <row r="86" spans="1:2" s="1" customFormat="1">
      <c r="A86" s="3"/>
      <c r="B86" s="3"/>
    </row>
    <row r="87" spans="1:2" s="1" customFormat="1">
      <c r="A87" s="3"/>
      <c r="B87" s="3"/>
    </row>
    <row r="88" spans="1:2" s="1" customFormat="1">
      <c r="A88" s="3"/>
      <c r="B88" s="3"/>
    </row>
    <row r="89" spans="1:2" s="1" customFormat="1">
      <c r="A89" s="3"/>
      <c r="B89" s="3"/>
    </row>
    <row r="90" spans="1:2" s="1" customFormat="1">
      <c r="A90" s="3"/>
      <c r="B90" s="3"/>
    </row>
    <row r="91" spans="1:2" s="1" customFormat="1">
      <c r="A91" s="3"/>
      <c r="B91" s="3"/>
    </row>
    <row r="92" spans="1:2" s="1" customFormat="1">
      <c r="A92" s="3"/>
      <c r="B92" s="3"/>
    </row>
    <row r="93" spans="1:2" s="1" customFormat="1">
      <c r="A93" s="3"/>
      <c r="B93" s="3"/>
    </row>
    <row r="94" spans="1:2" s="1" customFormat="1">
      <c r="A94" s="3"/>
      <c r="B94" s="3"/>
    </row>
    <row r="95" spans="1:2" s="1" customFormat="1">
      <c r="A95" s="3"/>
      <c r="B95" s="3"/>
    </row>
    <row r="96" spans="1:2" s="1" customFormat="1">
      <c r="A96" s="3"/>
      <c r="B96" s="3"/>
    </row>
    <row r="97" spans="1:2" s="1" customFormat="1">
      <c r="A97" s="3"/>
      <c r="B97" s="3"/>
    </row>
    <row r="98" spans="1:2" s="1" customFormat="1">
      <c r="A98" s="3"/>
      <c r="B98" s="3"/>
    </row>
    <row r="99" spans="1:2" s="1" customFormat="1">
      <c r="A99" s="3"/>
      <c r="B99" s="3"/>
    </row>
    <row r="100" spans="1:2" s="1" customFormat="1">
      <c r="A100" s="3"/>
      <c r="B100" s="3"/>
    </row>
    <row r="101" spans="1:2" s="1" customFormat="1">
      <c r="A101" s="3"/>
      <c r="B101" s="3"/>
    </row>
    <row r="102" spans="1:2" s="1" customFormat="1">
      <c r="A102" s="3"/>
      <c r="B102" s="3"/>
    </row>
    <row r="103" spans="1:2" s="1" customFormat="1">
      <c r="A103" s="3"/>
      <c r="B103" s="3"/>
    </row>
    <row r="104" spans="1:2" s="1" customFormat="1">
      <c r="A104" s="3"/>
      <c r="B104" s="3"/>
    </row>
    <row r="105" spans="1:2" s="1" customFormat="1">
      <c r="A105" s="3"/>
      <c r="B105" s="3"/>
    </row>
    <row r="106" spans="1:2" s="1" customFormat="1">
      <c r="A106" s="3"/>
      <c r="B106" s="3"/>
    </row>
    <row r="107" spans="1:2" s="1" customFormat="1">
      <c r="A107" s="3"/>
      <c r="B107" s="3"/>
    </row>
    <row r="108" spans="1:2" s="1" customFormat="1">
      <c r="A108" s="3"/>
      <c r="B108" s="3"/>
    </row>
    <row r="109" spans="1:2" s="1" customFormat="1">
      <c r="A109" s="3"/>
      <c r="B109" s="3"/>
    </row>
    <row r="110" spans="1:2" s="1" customFormat="1">
      <c r="A110" s="3"/>
      <c r="B110" s="3"/>
    </row>
    <row r="111" spans="1:2" s="1" customFormat="1">
      <c r="A111" s="3"/>
      <c r="B111" s="3"/>
    </row>
    <row r="112" spans="1:2" s="1" customFormat="1">
      <c r="A112" s="3"/>
      <c r="B112" s="3"/>
    </row>
    <row r="113" spans="1:2" s="1" customFormat="1">
      <c r="A113" s="3"/>
      <c r="B113" s="3"/>
    </row>
    <row r="114" spans="1:2" s="1" customFormat="1">
      <c r="A114" s="3"/>
      <c r="B114" s="3"/>
    </row>
    <row r="115" spans="1:2" s="1" customFormat="1">
      <c r="A115" s="3"/>
      <c r="B115" s="3"/>
    </row>
    <row r="116" spans="1:2" s="1" customFormat="1">
      <c r="A116" s="3"/>
      <c r="B116" s="3"/>
    </row>
    <row r="117" spans="1:2" s="1" customFormat="1">
      <c r="A117" s="3"/>
      <c r="B117" s="3"/>
    </row>
    <row r="118" spans="1:2" s="1" customFormat="1">
      <c r="A118" s="3"/>
      <c r="B118" s="3"/>
    </row>
    <row r="119" spans="1:2" s="1" customFormat="1">
      <c r="A119" s="3"/>
      <c r="B119" s="3"/>
    </row>
    <row r="120" spans="1:2" s="1" customFormat="1">
      <c r="A120" s="3"/>
      <c r="B120" s="3"/>
    </row>
    <row r="121" spans="1:2" s="1" customFormat="1">
      <c r="A121" s="3"/>
      <c r="B121" s="3"/>
    </row>
    <row r="122" spans="1:2" s="1" customFormat="1">
      <c r="A122" s="3"/>
      <c r="B122" s="3"/>
    </row>
    <row r="123" spans="1:2" s="1" customFormat="1">
      <c r="A123" s="3"/>
      <c r="B123" s="3"/>
    </row>
    <row r="124" spans="1:2" s="1" customFormat="1">
      <c r="A124" s="3"/>
      <c r="B124" s="3"/>
    </row>
    <row r="125" spans="1:2" s="1" customFormat="1">
      <c r="A125" s="3"/>
      <c r="B125" s="3"/>
    </row>
    <row r="126" spans="1:2" s="1" customFormat="1">
      <c r="A126" s="3"/>
      <c r="B126" s="3"/>
    </row>
    <row r="127" spans="1:2" s="1" customFormat="1">
      <c r="A127" s="3"/>
      <c r="B127" s="3"/>
    </row>
    <row r="128" spans="1:2" s="1" customFormat="1">
      <c r="A128" s="3"/>
      <c r="B128" s="3"/>
    </row>
    <row r="129" spans="1:2" s="1" customFormat="1">
      <c r="A129" s="3"/>
      <c r="B129" s="3"/>
    </row>
    <row r="130" spans="1:2" s="1" customFormat="1">
      <c r="A130" s="3"/>
      <c r="B130" s="3"/>
    </row>
    <row r="131" spans="1:2" s="1" customFormat="1">
      <c r="A131" s="3"/>
      <c r="B131" s="3"/>
    </row>
    <row r="132" spans="1:2" s="1" customFormat="1">
      <c r="A132" s="3"/>
      <c r="B132" s="3"/>
    </row>
    <row r="133" spans="1:2" s="1" customFormat="1">
      <c r="A133" s="3"/>
      <c r="B133" s="3"/>
    </row>
    <row r="134" spans="1:2" s="1" customFormat="1">
      <c r="A134" s="3"/>
      <c r="B134" s="3"/>
    </row>
    <row r="135" spans="1:2" s="1" customFormat="1">
      <c r="A135" s="3"/>
      <c r="B135" s="3"/>
    </row>
    <row r="136" spans="1:2" s="1" customFormat="1">
      <c r="A136" s="3"/>
      <c r="B136" s="3"/>
    </row>
    <row r="137" spans="1:2" s="1" customFormat="1">
      <c r="A137" s="3"/>
      <c r="B137" s="3"/>
    </row>
    <row r="138" spans="1:2" s="1" customFormat="1">
      <c r="A138" s="3"/>
      <c r="B138" s="3"/>
    </row>
    <row r="139" spans="1:2" s="1" customFormat="1">
      <c r="A139" s="3"/>
      <c r="B139" s="3"/>
    </row>
    <row r="140" spans="1:2" s="1" customFormat="1">
      <c r="A140" s="3"/>
      <c r="B140" s="3"/>
    </row>
    <row r="141" spans="1:2" s="1" customFormat="1">
      <c r="A141" s="3"/>
      <c r="B141" s="3"/>
    </row>
    <row r="142" spans="1:2" s="1" customFormat="1">
      <c r="A142" s="3"/>
      <c r="B142" s="3"/>
    </row>
    <row r="143" spans="1:2" s="1" customFormat="1">
      <c r="A143" s="3"/>
      <c r="B143" s="3"/>
    </row>
    <row r="144" spans="1:2" s="1" customFormat="1">
      <c r="A144" s="3"/>
      <c r="B144" s="3"/>
    </row>
    <row r="145" spans="1:2" s="1" customFormat="1">
      <c r="A145" s="3"/>
      <c r="B145" s="3"/>
    </row>
    <row r="146" spans="1:2" s="1" customFormat="1">
      <c r="A146" s="3"/>
      <c r="B146" s="3"/>
    </row>
    <row r="147" spans="1:2" s="1" customFormat="1">
      <c r="A147" s="3"/>
      <c r="B147" s="3"/>
    </row>
    <row r="148" spans="1:2" s="1" customFormat="1">
      <c r="A148" s="3"/>
      <c r="B148" s="3"/>
    </row>
    <row r="149" spans="1:2" s="1" customFormat="1">
      <c r="A149" s="3"/>
      <c r="B149" s="3"/>
    </row>
    <row r="150" spans="1:2" s="1" customFormat="1">
      <c r="A150" s="3"/>
      <c r="B150" s="3"/>
    </row>
    <row r="151" spans="1:2" s="1" customFormat="1">
      <c r="A151" s="3"/>
      <c r="B151" s="3"/>
    </row>
    <row r="152" spans="1:2" s="1" customFormat="1">
      <c r="A152" s="3"/>
      <c r="B152" s="3"/>
    </row>
    <row r="153" spans="1:2" s="1" customFormat="1">
      <c r="A153" s="3"/>
      <c r="B153" s="3"/>
    </row>
    <row r="154" spans="1:2" s="1" customFormat="1">
      <c r="A154" s="3"/>
      <c r="B154" s="3"/>
    </row>
    <row r="155" spans="1:2" s="1" customFormat="1">
      <c r="A155" s="3"/>
      <c r="B155" s="3"/>
    </row>
    <row r="156" spans="1:2" s="1" customFormat="1">
      <c r="A156" s="3"/>
      <c r="B156" s="3"/>
    </row>
    <row r="157" spans="1:2" s="1" customFormat="1">
      <c r="A157" s="3"/>
      <c r="B157" s="3"/>
    </row>
    <row r="158" spans="1:2" s="1" customFormat="1">
      <c r="A158" s="3"/>
      <c r="B158" s="3"/>
    </row>
    <row r="159" spans="1:2" s="1" customFormat="1">
      <c r="A159" s="3"/>
      <c r="B159" s="3"/>
    </row>
    <row r="160" spans="1:2" s="1" customFormat="1">
      <c r="A160" s="3"/>
      <c r="B160" s="3"/>
    </row>
    <row r="161" spans="1:2" s="1" customFormat="1">
      <c r="A161" s="3"/>
      <c r="B161" s="3"/>
    </row>
    <row r="162" spans="1:2" s="1" customFormat="1">
      <c r="A162" s="3"/>
      <c r="B162" s="3"/>
    </row>
    <row r="163" spans="1:2" s="1" customFormat="1">
      <c r="A163" s="3"/>
      <c r="B163" s="3"/>
    </row>
    <row r="164" spans="1:2" s="1" customFormat="1">
      <c r="A164" s="3"/>
      <c r="B164" s="3"/>
    </row>
    <row r="165" spans="1:2" s="1" customFormat="1">
      <c r="A165" s="3"/>
      <c r="B165" s="3"/>
    </row>
    <row r="166" spans="1:2" s="1" customFormat="1">
      <c r="A166" s="3"/>
      <c r="B166" s="3"/>
    </row>
    <row r="167" spans="1:2" s="1" customFormat="1">
      <c r="A167" s="3"/>
      <c r="B167" s="3"/>
    </row>
    <row r="168" spans="1:2" s="1" customFormat="1">
      <c r="A168" s="3"/>
      <c r="B168" s="3"/>
    </row>
    <row r="169" spans="1:2" s="1" customFormat="1">
      <c r="A169" s="3"/>
      <c r="B169" s="3"/>
    </row>
    <row r="170" spans="1:2" s="1" customFormat="1">
      <c r="A170" s="3"/>
      <c r="B170" s="3"/>
    </row>
    <row r="171" spans="1:2" s="1" customFormat="1">
      <c r="A171" s="3"/>
      <c r="B171" s="3"/>
    </row>
    <row r="172" spans="1:2" s="1" customFormat="1">
      <c r="A172" s="3"/>
      <c r="B172" s="3"/>
    </row>
    <row r="173" spans="1:2" s="1" customFormat="1">
      <c r="A173" s="3"/>
      <c r="B173" s="3"/>
    </row>
    <row r="174" spans="1:2" s="1" customFormat="1">
      <c r="A174" s="3"/>
      <c r="B174" s="3"/>
    </row>
    <row r="175" spans="1:2" s="1" customFormat="1">
      <c r="A175" s="3"/>
      <c r="B175" s="3"/>
    </row>
    <row r="176" spans="1:2" s="1" customFormat="1">
      <c r="A176" s="3"/>
      <c r="B176" s="3"/>
    </row>
    <row r="177" spans="1:2" s="1" customFormat="1">
      <c r="A177" s="3"/>
      <c r="B177" s="3"/>
    </row>
    <row r="178" spans="1:2" s="1" customFormat="1">
      <c r="A178" s="3"/>
      <c r="B178" s="3"/>
    </row>
    <row r="179" spans="1:2" s="1" customFormat="1">
      <c r="A179" s="3"/>
      <c r="B179" s="3"/>
    </row>
    <row r="180" spans="1:2" s="1" customFormat="1">
      <c r="A180" s="3"/>
      <c r="B180" s="3"/>
    </row>
    <row r="181" spans="1:2" s="1" customFormat="1">
      <c r="A181" s="3"/>
      <c r="B181" s="3"/>
    </row>
    <row r="182" spans="1:2" s="1" customFormat="1">
      <c r="A182" s="3"/>
      <c r="B182" s="3"/>
    </row>
    <row r="183" spans="1:2" s="1" customFormat="1">
      <c r="A183" s="3"/>
      <c r="B183" s="3"/>
    </row>
    <row r="184" spans="1:2" s="1" customFormat="1">
      <c r="A184" s="3"/>
      <c r="B184" s="3"/>
    </row>
    <row r="185" spans="1:2" s="1" customFormat="1">
      <c r="A185" s="3"/>
      <c r="B185" s="3"/>
    </row>
    <row r="186" spans="1:2" s="1" customFormat="1">
      <c r="A186" s="3"/>
      <c r="B186" s="3"/>
    </row>
    <row r="187" spans="1:2" s="1" customFormat="1">
      <c r="A187" s="3"/>
      <c r="B187" s="3"/>
    </row>
    <row r="188" spans="1:2" s="1" customFormat="1">
      <c r="A188" s="3"/>
      <c r="B188" s="3"/>
    </row>
    <row r="189" spans="1:2" s="1" customFormat="1">
      <c r="A189" s="3"/>
      <c r="B189" s="3"/>
    </row>
    <row r="190" spans="1:2" s="1" customFormat="1">
      <c r="A190" s="3"/>
      <c r="B190" s="3"/>
    </row>
    <row r="191" spans="1:2" s="1" customFormat="1">
      <c r="A191" s="3"/>
      <c r="B191" s="3"/>
    </row>
    <row r="192" spans="1:2" s="1" customFormat="1">
      <c r="A192" s="3"/>
      <c r="B192" s="3"/>
    </row>
    <row r="193" spans="1:2" s="1" customFormat="1">
      <c r="A193" s="3"/>
      <c r="B193" s="3"/>
    </row>
    <row r="194" spans="1:2" s="1" customFormat="1">
      <c r="A194" s="3"/>
      <c r="B194" s="3"/>
    </row>
    <row r="195" spans="1:2" s="1" customFormat="1">
      <c r="A195" s="3"/>
      <c r="B195" s="3"/>
    </row>
    <row r="196" spans="1:2" s="1" customFormat="1">
      <c r="A196" s="3"/>
      <c r="B196" s="3"/>
    </row>
    <row r="197" spans="1:2" s="1" customFormat="1">
      <c r="A197" s="3"/>
      <c r="B197" s="3"/>
    </row>
    <row r="198" spans="1:2" s="1" customFormat="1">
      <c r="A198" s="3"/>
      <c r="B198" s="3"/>
    </row>
    <row r="199" spans="1:2" s="1" customFormat="1">
      <c r="A199" s="3"/>
      <c r="B199" s="3"/>
    </row>
    <row r="200" spans="1:2" s="1" customFormat="1">
      <c r="A200" s="3"/>
      <c r="B200" s="3"/>
    </row>
    <row r="201" spans="1:2" s="1" customFormat="1">
      <c r="A201" s="3"/>
      <c r="B201" s="3"/>
    </row>
    <row r="202" spans="1:2" s="1" customFormat="1">
      <c r="A202" s="3"/>
      <c r="B202" s="3"/>
    </row>
    <row r="203" spans="1:2" s="1" customFormat="1">
      <c r="A203" s="3"/>
      <c r="B203" s="3"/>
    </row>
    <row r="204" spans="1:2" s="1" customFormat="1">
      <c r="A204" s="3"/>
      <c r="B204" s="3"/>
    </row>
    <row r="205" spans="1:2" s="1" customFormat="1">
      <c r="A205" s="3"/>
      <c r="B205" s="3"/>
    </row>
    <row r="206" spans="1:2" s="1" customFormat="1">
      <c r="A206" s="3"/>
      <c r="B206" s="3"/>
    </row>
    <row r="207" spans="1:2" s="1" customFormat="1">
      <c r="A207" s="3"/>
      <c r="B207" s="3"/>
    </row>
    <row r="208" spans="1:2" s="1" customFormat="1">
      <c r="A208" s="3"/>
      <c r="B208" s="3"/>
    </row>
    <row r="209" spans="1:2" s="1" customFormat="1">
      <c r="A209" s="3"/>
      <c r="B209" s="3"/>
    </row>
    <row r="210" spans="1:2" s="1" customFormat="1">
      <c r="A210" s="3"/>
      <c r="B210" s="3"/>
    </row>
    <row r="211" spans="1:2" s="1" customFormat="1">
      <c r="A211" s="3"/>
      <c r="B211" s="3"/>
    </row>
    <row r="212" spans="1:2" s="1" customFormat="1">
      <c r="A212" s="3"/>
      <c r="B212" s="3"/>
    </row>
    <row r="213" spans="1:2" s="1" customFormat="1">
      <c r="A213" s="3"/>
      <c r="B213" s="3"/>
    </row>
    <row r="214" spans="1:2" s="1" customFormat="1">
      <c r="A214" s="3"/>
      <c r="B214" s="3"/>
    </row>
    <row r="215" spans="1:2" s="1" customFormat="1">
      <c r="A215" s="3"/>
      <c r="B215" s="3"/>
    </row>
    <row r="216" spans="1:2" s="1" customFormat="1">
      <c r="A216" s="3"/>
      <c r="B216" s="3"/>
    </row>
    <row r="217" spans="1:2" s="1" customFormat="1">
      <c r="A217" s="3"/>
      <c r="B217" s="3"/>
    </row>
    <row r="218" spans="1:2" s="1" customFormat="1">
      <c r="A218" s="3"/>
      <c r="B218" s="3"/>
    </row>
    <row r="219" spans="1:2" s="1" customFormat="1">
      <c r="A219" s="3"/>
      <c r="B219" s="3"/>
    </row>
    <row r="220" spans="1:2" s="1" customFormat="1">
      <c r="A220" s="3"/>
      <c r="B220" s="3"/>
    </row>
    <row r="221" spans="1:2" s="1" customFormat="1">
      <c r="A221" s="3"/>
      <c r="B221" s="3"/>
    </row>
    <row r="222" spans="1:2" s="1" customFormat="1">
      <c r="A222" s="3"/>
      <c r="B222" s="3"/>
    </row>
    <row r="223" spans="1:2" s="1" customFormat="1">
      <c r="A223" s="3"/>
      <c r="B223" s="3"/>
    </row>
    <row r="224" spans="1:2" s="1" customFormat="1">
      <c r="A224" s="3"/>
      <c r="B224" s="3"/>
    </row>
    <row r="225" spans="1:2" s="1" customFormat="1">
      <c r="A225" s="3"/>
      <c r="B225" s="3"/>
    </row>
    <row r="226" spans="1:2" s="1" customFormat="1">
      <c r="A226" s="3"/>
      <c r="B226" s="3"/>
    </row>
    <row r="227" spans="1:2" s="1" customFormat="1">
      <c r="A227" s="3"/>
      <c r="B227" s="3"/>
    </row>
    <row r="228" spans="1:2" s="1" customFormat="1">
      <c r="A228" s="3"/>
      <c r="B228" s="3"/>
    </row>
    <row r="229" spans="1:2" s="1" customFormat="1">
      <c r="A229" s="3"/>
      <c r="B229" s="3"/>
    </row>
    <row r="230" spans="1:2" s="1" customFormat="1">
      <c r="A230" s="3"/>
      <c r="B230" s="3"/>
    </row>
    <row r="231" spans="1:2" s="1" customFormat="1">
      <c r="A231" s="3"/>
      <c r="B231" s="3"/>
    </row>
    <row r="232" spans="1:2" s="1" customFormat="1">
      <c r="A232" s="3"/>
      <c r="B232" s="3"/>
    </row>
    <row r="233" spans="1:2" s="1" customFormat="1">
      <c r="A233" s="3"/>
      <c r="B233" s="3"/>
    </row>
    <row r="234" spans="1:2" s="1" customFormat="1">
      <c r="A234" s="3"/>
      <c r="B234" s="3"/>
    </row>
    <row r="235" spans="1:2" s="1" customFormat="1">
      <c r="A235" s="3"/>
      <c r="B235" s="3"/>
    </row>
    <row r="236" spans="1:2" s="1" customFormat="1">
      <c r="A236" s="3"/>
      <c r="B236" s="3"/>
    </row>
    <row r="237" spans="1:2" s="1" customFormat="1">
      <c r="A237" s="3"/>
      <c r="B237" s="3"/>
    </row>
    <row r="238" spans="1:2" s="1" customFormat="1">
      <c r="A238" s="3"/>
      <c r="B238" s="3"/>
    </row>
    <row r="239" spans="1:2" s="1" customFormat="1">
      <c r="A239" s="3"/>
      <c r="B239" s="3"/>
    </row>
    <row r="240" spans="1:2" s="1" customFormat="1">
      <c r="A240" s="3"/>
      <c r="B240" s="3"/>
    </row>
    <row r="241" spans="1:2" s="1" customFormat="1">
      <c r="A241" s="3"/>
      <c r="B241" s="3"/>
    </row>
    <row r="242" spans="1:2" s="1" customFormat="1">
      <c r="A242" s="3"/>
      <c r="B242" s="3"/>
    </row>
    <row r="243" spans="1:2" s="1" customFormat="1">
      <c r="A243" s="3"/>
      <c r="B243" s="3"/>
    </row>
    <row r="244" spans="1:2" s="1" customFormat="1">
      <c r="A244" s="3"/>
      <c r="B244" s="3"/>
    </row>
    <row r="245" spans="1:2" s="1" customFormat="1">
      <c r="A245" s="3"/>
      <c r="B245" s="3"/>
    </row>
    <row r="246" spans="1:2" s="1" customFormat="1">
      <c r="A246" s="3"/>
      <c r="B246" s="3"/>
    </row>
    <row r="247" spans="1:2" s="1" customFormat="1">
      <c r="A247" s="3"/>
      <c r="B247" s="3"/>
    </row>
    <row r="248" spans="1:2" s="1" customFormat="1">
      <c r="A248" s="3"/>
      <c r="B248" s="3"/>
    </row>
    <row r="249" spans="1:2" s="1" customFormat="1">
      <c r="A249" s="3"/>
      <c r="B249" s="3"/>
    </row>
    <row r="250" spans="1:2" s="1" customFormat="1">
      <c r="A250" s="3"/>
      <c r="B250" s="3"/>
    </row>
    <row r="251" spans="1:2" s="1" customFormat="1">
      <c r="A251" s="3"/>
      <c r="B251" s="3"/>
    </row>
    <row r="252" spans="1:2" s="1" customFormat="1">
      <c r="A252" s="3"/>
      <c r="B252" s="3"/>
    </row>
    <row r="253" spans="1:2" s="1" customFormat="1">
      <c r="A253" s="3"/>
      <c r="B253" s="3"/>
    </row>
    <row r="254" spans="1:2" s="1" customFormat="1">
      <c r="A254" s="3"/>
      <c r="B254" s="3"/>
    </row>
    <row r="255" spans="1:2" s="1" customFormat="1">
      <c r="A255" s="3"/>
      <c r="B255" s="3"/>
    </row>
    <row r="256" spans="1:2" s="1" customFormat="1">
      <c r="A256" s="3"/>
      <c r="B256" s="3"/>
    </row>
    <row r="257" spans="1:2" s="1" customFormat="1">
      <c r="A257" s="3"/>
      <c r="B257" s="3"/>
    </row>
    <row r="258" spans="1:2" s="1" customFormat="1">
      <c r="A258" s="3"/>
      <c r="B258" s="3"/>
    </row>
    <row r="259" spans="1:2" s="1" customFormat="1">
      <c r="A259" s="3"/>
      <c r="B259" s="3"/>
    </row>
    <row r="260" spans="1:2" s="1" customFormat="1">
      <c r="A260" s="3"/>
      <c r="B260" s="3"/>
    </row>
    <row r="261" spans="1:2" s="1" customFormat="1">
      <c r="A261" s="3"/>
      <c r="B261" s="3"/>
    </row>
    <row r="262" spans="1:2" s="1" customFormat="1">
      <c r="A262" s="3"/>
      <c r="B262" s="3"/>
    </row>
    <row r="263" spans="1:2" s="1" customFormat="1">
      <c r="A263" s="3"/>
      <c r="B263" s="3"/>
    </row>
    <row r="264" spans="1:2" s="1" customFormat="1">
      <c r="A264" s="3"/>
      <c r="B264" s="3"/>
    </row>
    <row r="265" spans="1:2" s="1" customFormat="1">
      <c r="A265" s="3"/>
      <c r="B265" s="3"/>
    </row>
    <row r="266" spans="1:2" s="1" customFormat="1">
      <c r="A266" s="3"/>
      <c r="B266" s="3"/>
    </row>
    <row r="267" spans="1:2" s="1" customFormat="1">
      <c r="A267" s="3"/>
      <c r="B267" s="3"/>
    </row>
    <row r="268" spans="1:2" s="1" customFormat="1">
      <c r="A268" s="3"/>
      <c r="B268" s="3"/>
    </row>
    <row r="269" spans="1:2" s="1" customFormat="1">
      <c r="A269" s="3"/>
      <c r="B269" s="3"/>
    </row>
    <row r="270" spans="1:2" s="1" customFormat="1">
      <c r="A270" s="3"/>
      <c r="B270" s="3"/>
    </row>
    <row r="271" spans="1:2" s="1" customFormat="1">
      <c r="A271" s="3"/>
      <c r="B271" s="3"/>
    </row>
    <row r="272" spans="1:2" s="1" customFormat="1">
      <c r="A272" s="3"/>
      <c r="B272" s="3"/>
    </row>
    <row r="273" spans="1:2" s="1" customFormat="1">
      <c r="A273" s="3"/>
      <c r="B273" s="3"/>
    </row>
    <row r="274" spans="1:2" s="1" customFormat="1">
      <c r="A274" s="3"/>
      <c r="B274" s="3"/>
    </row>
    <row r="275" spans="1:2" s="1" customFormat="1">
      <c r="A275" s="3"/>
      <c r="B275" s="3"/>
    </row>
    <row r="276" spans="1:2" s="1" customFormat="1">
      <c r="A276" s="3"/>
      <c r="B276" s="3"/>
    </row>
    <row r="277" spans="1:2" s="1" customFormat="1">
      <c r="A277" s="3"/>
      <c r="B277" s="3"/>
    </row>
    <row r="278" spans="1:2" s="1" customFormat="1">
      <c r="A278" s="3"/>
      <c r="B278" s="3"/>
    </row>
    <row r="279" spans="1:2" s="1" customFormat="1">
      <c r="A279" s="3"/>
      <c r="B279" s="3"/>
    </row>
  </sheetData>
  <sortState xmlns:xlrd2="http://schemas.microsoft.com/office/spreadsheetml/2017/richdata2" ref="A32:B35">
    <sortCondition ref="A32"/>
  </sortState>
  <mergeCells count="3">
    <mergeCell ref="E2:I2"/>
    <mergeCell ref="B2:C3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92D050"/>
  </sheetPr>
  <dimension ref="A1:AW411"/>
  <sheetViews>
    <sheetView showGridLines="0" topLeftCell="A13" workbookViewId="0">
      <pane xSplit="1" topLeftCell="B1" activePane="topRight" state="frozen"/>
      <selection pane="topRight" activeCell="V13" sqref="V13"/>
      <selection activeCell="B5" sqref="B5"/>
    </sheetView>
  </sheetViews>
  <sheetFormatPr defaultColWidth="8.85546875" defaultRowHeight="15"/>
  <cols>
    <col min="1" max="1" width="23.7109375" style="12" bestFit="1" customWidth="1"/>
    <col min="2" max="5" width="13.85546875" style="11" bestFit="1" customWidth="1"/>
    <col min="6" max="6" width="13.85546875" style="9" customWidth="1"/>
    <col min="7" max="11" width="12.7109375" style="9" customWidth="1"/>
    <col min="12" max="14" width="16.42578125" bestFit="1" customWidth="1"/>
    <col min="15" max="15" width="13.85546875" bestFit="1" customWidth="1"/>
    <col min="16" max="17" width="13.85546875" style="1" bestFit="1" customWidth="1"/>
    <col min="18" max="19" width="12.7109375" style="1" bestFit="1" customWidth="1"/>
    <col min="20" max="20" width="12" style="1" bestFit="1" customWidth="1"/>
    <col min="21" max="21" width="8.85546875" style="1"/>
    <col min="22" max="22" width="19.85546875" style="1" bestFit="1" customWidth="1"/>
    <col min="23" max="24" width="12.7109375" style="1" bestFit="1" customWidth="1"/>
    <col min="25" max="25" width="12" style="1" bestFit="1" customWidth="1"/>
    <col min="26" max="26" width="8.85546875" style="1"/>
    <col min="27" max="27" width="13.28515625" style="1" bestFit="1" customWidth="1"/>
    <col min="28" max="29" width="10.140625" style="1" bestFit="1" customWidth="1"/>
    <col min="30" max="30" width="9.42578125" style="1" bestFit="1" customWidth="1"/>
    <col min="31" max="31" width="8.85546875" style="1"/>
    <col min="32" max="32" width="11.140625" style="1" bestFit="1" customWidth="1"/>
    <col min="33" max="33" width="10.140625" style="1" bestFit="1" customWidth="1"/>
    <col min="34" max="36" width="8.85546875" style="1"/>
    <col min="37" max="39" width="12.7109375" style="1" bestFit="1" customWidth="1"/>
    <col min="40" max="40" width="12" style="1" bestFit="1" customWidth="1"/>
    <col min="41" max="49" width="8.85546875" style="1"/>
  </cols>
  <sheetData>
    <row r="1" spans="1:42">
      <c r="A1" s="3"/>
      <c r="B1" s="9"/>
      <c r="C1" s="9"/>
      <c r="D1" s="9"/>
      <c r="E1" s="9"/>
    </row>
    <row r="2" spans="1:42">
      <c r="A2" s="360" t="s">
        <v>321</v>
      </c>
      <c r="B2" s="450" t="s">
        <v>267</v>
      </c>
      <c r="C2" s="444"/>
      <c r="D2" s="444"/>
      <c r="E2" s="444"/>
      <c r="F2" s="445"/>
      <c r="G2" s="443" t="s">
        <v>268</v>
      </c>
      <c r="H2" s="444"/>
      <c r="I2" s="444"/>
      <c r="J2" s="444"/>
      <c r="K2" s="445"/>
      <c r="L2" s="443" t="s">
        <v>322</v>
      </c>
      <c r="M2" s="444"/>
      <c r="N2" s="444"/>
      <c r="O2" s="444"/>
      <c r="P2" s="445"/>
      <c r="Q2" s="450" t="s">
        <v>323</v>
      </c>
      <c r="R2" s="444"/>
      <c r="S2" s="444"/>
      <c r="T2" s="444"/>
      <c r="U2" s="459"/>
      <c r="V2" s="450" t="s">
        <v>324</v>
      </c>
      <c r="W2" s="444"/>
      <c r="X2" s="444"/>
      <c r="Y2" s="444"/>
      <c r="Z2" s="445"/>
      <c r="AA2" s="443" t="s">
        <v>325</v>
      </c>
      <c r="AB2" s="444"/>
      <c r="AC2" s="444"/>
      <c r="AD2" s="444"/>
      <c r="AE2" s="459"/>
      <c r="AF2" s="450" t="s">
        <v>326</v>
      </c>
      <c r="AG2" s="444"/>
      <c r="AH2" s="444"/>
      <c r="AI2" s="444"/>
      <c r="AJ2" s="459"/>
      <c r="AK2" s="450" t="s">
        <v>327</v>
      </c>
      <c r="AL2" s="444"/>
      <c r="AM2" s="444"/>
      <c r="AN2" s="444"/>
      <c r="AO2" s="459"/>
      <c r="AP2" s="219"/>
    </row>
    <row r="3" spans="1:42">
      <c r="A3" s="361"/>
      <c r="B3" s="180">
        <v>2019</v>
      </c>
      <c r="C3" s="164">
        <v>2020</v>
      </c>
      <c r="D3" s="164">
        <v>2021</v>
      </c>
      <c r="E3" s="164">
        <v>2022</v>
      </c>
      <c r="F3" s="181">
        <v>2023</v>
      </c>
      <c r="G3" s="180">
        <v>2019</v>
      </c>
      <c r="H3" s="164">
        <v>2020</v>
      </c>
      <c r="I3" s="164">
        <v>2021</v>
      </c>
      <c r="J3" s="164">
        <v>2022</v>
      </c>
      <c r="K3" s="181">
        <v>2023</v>
      </c>
      <c r="L3" s="180">
        <v>2019</v>
      </c>
      <c r="M3" s="164">
        <v>2020</v>
      </c>
      <c r="N3" s="164">
        <v>2021</v>
      </c>
      <c r="O3" s="164">
        <v>2022</v>
      </c>
      <c r="P3" s="181"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  <c r="V3" s="180">
        <f>ONSV_2019!$A$1</f>
        <v>2019</v>
      </c>
      <c r="W3" s="180">
        <f>ONSV_2020!$A$1</f>
        <v>2020</v>
      </c>
      <c r="X3" s="180">
        <f>ONSV_2021!$A$1</f>
        <v>2021</v>
      </c>
      <c r="Y3" s="180">
        <f>ONSV_2022!$A$1</f>
        <v>2022</v>
      </c>
      <c r="Z3" s="180">
        <f>ONSV_2023!$A$1</f>
        <v>2023</v>
      </c>
      <c r="AA3" s="180">
        <f>ONSV_2019!$A$1</f>
        <v>2019</v>
      </c>
      <c r="AB3" s="180">
        <f>ONSV_2020!$A$1</f>
        <v>2020</v>
      </c>
      <c r="AC3" s="180">
        <f>ONSV_2021!$A$1</f>
        <v>2021</v>
      </c>
      <c r="AD3" s="180">
        <f>ONSV_2022!$A$1</f>
        <v>2022</v>
      </c>
      <c r="AE3" s="180">
        <f>ONSV_2023!$A$1</f>
        <v>2023</v>
      </c>
      <c r="AF3" s="180">
        <f>ONSV_2019!$A$1</f>
        <v>2019</v>
      </c>
      <c r="AG3" s="180">
        <f>ONSV_2020!$A$1</f>
        <v>2020</v>
      </c>
      <c r="AH3" s="180">
        <f>ONSV_2021!$A$1</f>
        <v>2021</v>
      </c>
      <c r="AI3" s="180">
        <f>ONSV_2022!$A$1</f>
        <v>2022</v>
      </c>
      <c r="AJ3" s="180">
        <f>ONSV_2023!$A$1</f>
        <v>2023</v>
      </c>
      <c r="AK3" s="180">
        <f>ONSV_2019!$A$1</f>
        <v>2019</v>
      </c>
      <c r="AL3" s="180">
        <f>ONSV_2020!$A$1</f>
        <v>2020</v>
      </c>
      <c r="AM3" s="180">
        <f>ONSV_2021!$A$1</f>
        <v>2021</v>
      </c>
      <c r="AN3" s="180">
        <f>ONSV_2022!$A$1</f>
        <v>2022</v>
      </c>
      <c r="AO3" s="180">
        <f>ONSV_2023!$A$1</f>
        <v>2023</v>
      </c>
    </row>
    <row r="4" spans="1:42">
      <c r="A4" s="192" t="s">
        <v>37</v>
      </c>
      <c r="B4" s="191">
        <f>COMB!L4</f>
        <v>57298447724</v>
      </c>
      <c r="C4" s="193">
        <f>COMB!M4</f>
        <v>57472056312</v>
      </c>
      <c r="D4" s="193">
        <f>COMB!N4</f>
        <v>62111565861</v>
      </c>
      <c r="E4" s="193">
        <f>COMB!O4</f>
        <v>63226940140</v>
      </c>
      <c r="F4" s="194">
        <f>COMB!P4</f>
        <v>0</v>
      </c>
      <c r="G4" s="199">
        <f>SUM(G6:G36)</f>
        <v>1</v>
      </c>
      <c r="H4" s="200">
        <f>SUM(H6:H36)</f>
        <v>1</v>
      </c>
      <c r="I4" s="200">
        <f>SUM(I6:I36)</f>
        <v>1</v>
      </c>
      <c r="J4" s="200">
        <f>SUM(J6:J36)</f>
        <v>1</v>
      </c>
      <c r="K4" s="201" t="e">
        <f>SUM(K6:K12,K17:K22,K31,K33,K36)</f>
        <v>#DIV/0!</v>
      </c>
      <c r="L4" s="191">
        <f>B39*1000000</f>
        <v>58825000000</v>
      </c>
      <c r="M4" s="191">
        <f>C39*1000000</f>
        <v>59089000000</v>
      </c>
      <c r="N4" s="191">
        <f>D39*1000000</f>
        <v>63499000000</v>
      </c>
      <c r="O4" s="200">
        <f>E39*1000000</f>
        <v>0</v>
      </c>
      <c r="P4" s="201">
        <f>F39*1000000</f>
        <v>0</v>
      </c>
      <c r="Q4" s="191">
        <f>B40*1000000</f>
        <v>1646000000</v>
      </c>
      <c r="R4" s="193">
        <f>C40*1000000</f>
        <v>1612000000</v>
      </c>
      <c r="S4" s="193">
        <f>D40*1000000</f>
        <v>2285000000</v>
      </c>
      <c r="T4" s="193">
        <f>E40*1000000</f>
        <v>0</v>
      </c>
      <c r="U4" s="193">
        <f>F40*1000000</f>
        <v>0</v>
      </c>
      <c r="V4" s="191">
        <f>B41*1000000</f>
        <v>1068000000</v>
      </c>
      <c r="W4" s="193">
        <f>C41*1000000</f>
        <v>1129000000</v>
      </c>
      <c r="X4" s="193">
        <f>D41*1000000</f>
        <v>602000000</v>
      </c>
      <c r="Y4" s="193">
        <f>E41*1000000</f>
        <v>0</v>
      </c>
      <c r="Z4" s="193">
        <f>F41*1000000</f>
        <v>0</v>
      </c>
      <c r="AA4" s="191">
        <f>B42*1000000</f>
        <v>36000000</v>
      </c>
      <c r="AB4" s="193">
        <f>C42*1000000</f>
        <v>38000000</v>
      </c>
      <c r="AC4" s="193">
        <f>D42*1000000</f>
        <v>45000000</v>
      </c>
      <c r="AD4" s="193">
        <f t="shared" ref="AD4:AE4" si="0">E42*1000000</f>
        <v>0</v>
      </c>
      <c r="AE4" s="193">
        <f t="shared" si="0"/>
        <v>0</v>
      </c>
      <c r="AF4" s="191">
        <f>B43*1000000</f>
        <v>5000000</v>
      </c>
      <c r="AG4" s="193">
        <f>C43*1000000</f>
        <v>6000000</v>
      </c>
      <c r="AH4" s="193">
        <f>D43*1000000</f>
        <v>7000000</v>
      </c>
      <c r="AI4" s="193">
        <f t="shared" ref="AI4:AJ4" si="1">E43*1000000</f>
        <v>0</v>
      </c>
      <c r="AJ4" s="193">
        <f t="shared" si="1"/>
        <v>0</v>
      </c>
      <c r="AK4" s="191">
        <f>B44*1000000</f>
        <v>1237000000</v>
      </c>
      <c r="AL4" s="193">
        <f>C44*1000000</f>
        <v>1308000000</v>
      </c>
      <c r="AM4" s="193">
        <f>D44*1000000</f>
        <v>1451000000</v>
      </c>
      <c r="AN4" s="193">
        <f>E44*1000000</f>
        <v>0</v>
      </c>
      <c r="AO4" s="193">
        <f>F44*1000000</f>
        <v>0</v>
      </c>
    </row>
    <row r="5" spans="1:42">
      <c r="A5" s="192" t="s">
        <v>38</v>
      </c>
      <c r="B5" s="191">
        <f>COMB!L5</f>
        <v>5984946715</v>
      </c>
      <c r="C5" s="193">
        <f>COMB!M5</f>
        <v>6164357358</v>
      </c>
      <c r="D5" s="193">
        <f>COMB!N5</f>
        <v>6686327899</v>
      </c>
      <c r="E5" s="193">
        <f>COMB!O5</f>
        <v>6789562963</v>
      </c>
      <c r="F5" s="194">
        <f>COMB!P5</f>
        <v>0</v>
      </c>
      <c r="G5" s="199"/>
      <c r="H5" s="200"/>
      <c r="I5" s="200"/>
      <c r="J5" s="200"/>
      <c r="K5" s="201"/>
      <c r="L5" s="199"/>
      <c r="M5" s="200"/>
      <c r="N5" s="200"/>
      <c r="O5" s="200"/>
      <c r="P5" s="201"/>
      <c r="Q5" s="191"/>
      <c r="R5" s="193"/>
      <c r="S5" s="193"/>
      <c r="T5" s="193"/>
      <c r="U5" s="193"/>
      <c r="V5" s="191"/>
      <c r="W5" s="193"/>
      <c r="X5" s="193"/>
      <c r="Y5" s="193"/>
      <c r="Z5" s="194"/>
      <c r="AA5" s="191"/>
      <c r="AB5" s="193"/>
      <c r="AC5" s="193"/>
      <c r="AD5" s="193"/>
      <c r="AE5" s="194"/>
      <c r="AF5" s="191"/>
      <c r="AG5" s="193"/>
      <c r="AH5" s="193"/>
      <c r="AI5" s="193"/>
      <c r="AJ5" s="194"/>
      <c r="AK5" s="191"/>
      <c r="AL5" s="193"/>
      <c r="AM5" s="193"/>
      <c r="AN5" s="193"/>
      <c r="AO5" s="194"/>
    </row>
    <row r="6" spans="1:42">
      <c r="A6" s="185" t="s">
        <v>23</v>
      </c>
      <c r="B6" s="184">
        <f>COMB!L6</f>
        <v>155404900</v>
      </c>
      <c r="C6" s="178">
        <f>COMB!M6</f>
        <v>160871800</v>
      </c>
      <c r="D6" s="178">
        <f>COMB!N6</f>
        <v>157884690</v>
      </c>
      <c r="E6" s="178">
        <f>COMB!O6</f>
        <v>168628600</v>
      </c>
      <c r="F6" s="182">
        <f>COMB!P6</f>
        <v>0</v>
      </c>
      <c r="G6" s="202">
        <f>B6/B$4</f>
        <v>2.712200874071972E-3</v>
      </c>
      <c r="H6" s="203">
        <f>C6/C$4</f>
        <v>2.7991307484574973E-3</v>
      </c>
      <c r="I6" s="203">
        <f>D6/D$4</f>
        <v>2.5419531420819673E-3</v>
      </c>
      <c r="J6" s="203">
        <f>E6/E$4</f>
        <v>2.6670371779278705E-3</v>
      </c>
      <c r="K6" s="204" t="e">
        <f>F6/F$4</f>
        <v>#DIV/0!</v>
      </c>
      <c r="L6" s="202">
        <f t="shared" ref="L6:O7" si="2">(G6*(L$4))/B6</f>
        <v>1.026642122721251</v>
      </c>
      <c r="M6" s="203">
        <f t="shared" si="2"/>
        <v>1.0281344324835369</v>
      </c>
      <c r="N6" s="203">
        <f t="shared" si="2"/>
        <v>1.022337774289976</v>
      </c>
      <c r="O6" s="203">
        <f t="shared" si="2"/>
        <v>0</v>
      </c>
      <c r="P6" s="204" t="e">
        <f>(K6*(P$4-#REF!))/F6</f>
        <v>#DIV/0!</v>
      </c>
      <c r="Q6" s="216">
        <f>1-G6*(Q$4)/B6</f>
        <v>0.97127321829155666</v>
      </c>
      <c r="R6" s="211">
        <f>1-H6*(R$4)/C6</f>
        <v>0.97195158650233615</v>
      </c>
      <c r="S6" s="211">
        <f>1-I6*(S$4)/D6</f>
        <v>0.96321136058437773</v>
      </c>
      <c r="T6" s="211">
        <f>1-J6*(T$4)/E6</f>
        <v>1</v>
      </c>
      <c r="U6" s="211" t="e">
        <f>1-K6*(U$4)/F6</f>
        <v>#DIV/0!</v>
      </c>
      <c r="V6" s="209">
        <f>1-G6*(V$4)/B6</f>
        <v>0.98136075160108294</v>
      </c>
      <c r="W6" s="209">
        <f t="shared" ref="W6:X6" si="3">1-H6*(W$4)/C6</f>
        <v>0.98035567069549467</v>
      </c>
      <c r="X6" s="209">
        <f t="shared" si="3"/>
        <v>0.99030776326993231</v>
      </c>
      <c r="Y6" s="209">
        <f>1-J6*(Y$4)/E6</f>
        <v>1</v>
      </c>
      <c r="Z6" s="209" t="e">
        <f>1-K6*(Z$4)/F6</f>
        <v>#DIV/0!</v>
      </c>
      <c r="AA6" s="211">
        <f>1-G6*(AA$4)/B6</f>
        <v>0.99937171072812636</v>
      </c>
      <c r="AB6" s="211">
        <f t="shared" ref="AB6:AE6" si="4">1-H6*(AB$4)/C6</f>
        <v>0.99933880911109729</v>
      </c>
      <c r="AC6" s="211">
        <f t="shared" si="4"/>
        <v>0.9992754972543969</v>
      </c>
      <c r="AD6" s="211">
        <f t="shared" si="4"/>
        <v>1</v>
      </c>
      <c r="AE6" s="211" t="e">
        <f t="shared" si="4"/>
        <v>#DIV/0!</v>
      </c>
      <c r="AF6" s="209">
        <f>1-G6*(AF$4)/B6</f>
        <v>0.99991273760112864</v>
      </c>
      <c r="AG6" s="209">
        <f t="shared" ref="AG6" si="5">1-H6*(AG$4)/C6</f>
        <v>0.99989560143859435</v>
      </c>
      <c r="AH6" s="209">
        <f t="shared" ref="AH6" si="6">1-I6*(AH$4)/D6</f>
        <v>0.99988729957290623</v>
      </c>
      <c r="AI6" s="209">
        <f t="shared" ref="AI6" si="7">1-J6*(AI$4)/E6</f>
        <v>1</v>
      </c>
      <c r="AJ6" s="209" t="e">
        <f t="shared" ref="AJ6" si="8">1-K6*(AJ$4)/F6</f>
        <v>#DIV/0!</v>
      </c>
      <c r="AK6" s="216">
        <f>1-G6*(AK$4)/B6</f>
        <v>0.97841128251923182</v>
      </c>
      <c r="AL6" s="216">
        <f t="shared" ref="AL6:AO6" si="9">1-H6*(AL$4)/C6</f>
        <v>0.97724111361355814</v>
      </c>
      <c r="AM6" s="216">
        <f t="shared" si="9"/>
        <v>0.97663881146955456</v>
      </c>
      <c r="AN6" s="216">
        <f t="shared" si="9"/>
        <v>1</v>
      </c>
      <c r="AO6" s="216" t="e">
        <f t="shared" si="9"/>
        <v>#DIV/0!</v>
      </c>
    </row>
    <row r="7" spans="1:42">
      <c r="A7" s="185" t="s">
        <v>15</v>
      </c>
      <c r="B7" s="184">
        <f>COMB!L7</f>
        <v>105288731</v>
      </c>
      <c r="C7" s="178">
        <f>COMB!M7</f>
        <v>115533534</v>
      </c>
      <c r="D7" s="178">
        <f>COMB!N7</f>
        <v>113279247</v>
      </c>
      <c r="E7" s="178">
        <f>COMB!O7</f>
        <v>113374123</v>
      </c>
      <c r="F7" s="182">
        <f>COMB!P7</f>
        <v>0</v>
      </c>
      <c r="G7" s="202">
        <f>B7/B$4</f>
        <v>1.8375494482357297E-3</v>
      </c>
      <c r="H7" s="203">
        <f t="shared" ref="H7:H12" si="10">C7/C$4</f>
        <v>2.0102557906193611E-3</v>
      </c>
      <c r="I7" s="203">
        <f t="shared" ref="I7:I12" si="11">D7/D$4</f>
        <v>1.8238027882521684E-3</v>
      </c>
      <c r="J7" s="203">
        <f t="shared" ref="J7:J12" si="12">E7/E$4</f>
        <v>1.7931299972600572E-3</v>
      </c>
      <c r="K7" s="204" t="e">
        <f t="shared" ref="K7:K36" si="13">F7/F$4</f>
        <v>#DIV/0!</v>
      </c>
      <c r="L7" s="202">
        <f t="shared" si="2"/>
        <v>1.0266421227212512</v>
      </c>
      <c r="M7" s="203">
        <f t="shared" si="2"/>
        <v>1.0281344324835369</v>
      </c>
      <c r="N7" s="203">
        <f t="shared" si="2"/>
        <v>1.022337774289976</v>
      </c>
      <c r="O7" s="203">
        <f t="shared" si="2"/>
        <v>0</v>
      </c>
      <c r="P7" s="204" t="e">
        <f>(K7*(P$4-#REF!))/F7</f>
        <v>#DIV/0!</v>
      </c>
      <c r="Q7" s="216">
        <f t="shared" ref="Q7:Q12" si="14">1-G7*(Q$4)/B7</f>
        <v>0.97127321829155666</v>
      </c>
      <c r="R7" s="211">
        <f t="shared" ref="R7:R12" si="15">1-H7*(R$4)/C7</f>
        <v>0.97195158650233615</v>
      </c>
      <c r="S7" s="211">
        <f t="shared" ref="S7:S12" si="16">1-I7*(S$4)/D7</f>
        <v>0.96321136058437773</v>
      </c>
      <c r="T7" s="211">
        <f t="shared" ref="T7:T12" si="17">1-J7*(T$4)/E7</f>
        <v>1</v>
      </c>
      <c r="U7" s="211" t="e">
        <f t="shared" ref="U7:U12" si="18">1-K7*(U$4)/F7</f>
        <v>#DIV/0!</v>
      </c>
      <c r="V7" s="209">
        <f t="shared" ref="V7:V12" si="19">1-G7*(V$4)/B7</f>
        <v>0.98136075160108294</v>
      </c>
      <c r="W7" s="209">
        <f>1-H7*(W$4)/C7</f>
        <v>0.98035567069549467</v>
      </c>
      <c r="X7" s="209">
        <f t="shared" ref="X7:X12" si="20">1-I7*(X$4)/D7</f>
        <v>0.99030776326993231</v>
      </c>
      <c r="Y7" s="209">
        <f t="shared" ref="Y7:Y12" si="21">1-J7*(Y$4)/E7</f>
        <v>1</v>
      </c>
      <c r="Z7" s="209" t="e">
        <f t="shared" ref="Z7:Z12" si="22">1-K7*(Z$4)/F7</f>
        <v>#DIV/0!</v>
      </c>
      <c r="AA7" s="211">
        <f t="shared" ref="AA7:AA12" si="23">1-G7*(AA$4)/B7</f>
        <v>0.99937171072812636</v>
      </c>
      <c r="AB7" s="211">
        <f t="shared" ref="AB7:AB12" si="24">1-H7*(AB$4)/C7</f>
        <v>0.99933880911109729</v>
      </c>
      <c r="AC7" s="211">
        <f t="shared" ref="AC7:AC12" si="25">1-I7*(AC$4)/D7</f>
        <v>0.9992754972543969</v>
      </c>
      <c r="AD7" s="211">
        <f t="shared" ref="AD7:AD12" si="26">1-J7*(AD$4)/E7</f>
        <v>1</v>
      </c>
      <c r="AE7" s="211" t="e">
        <f t="shared" ref="AE7:AE12" si="27">1-K7*(AE$4)/F7</f>
        <v>#DIV/0!</v>
      </c>
      <c r="AF7" s="209">
        <f>1-G7*(AF$4)/B7</f>
        <v>0.99991273760112864</v>
      </c>
      <c r="AG7" s="209">
        <f t="shared" ref="AG7:AJ7" si="28">1-H7*(AG$4)/C7</f>
        <v>0.99989560143859435</v>
      </c>
      <c r="AH7" s="209">
        <f t="shared" si="28"/>
        <v>0.99988729957290623</v>
      </c>
      <c r="AI7" s="209">
        <f t="shared" si="28"/>
        <v>1</v>
      </c>
      <c r="AJ7" s="209" t="e">
        <f t="shared" si="28"/>
        <v>#DIV/0!</v>
      </c>
      <c r="AK7" s="216">
        <f t="shared" ref="AK7:AK12" si="29">1-G7*(AK$4)/B7</f>
        <v>0.97841128251923182</v>
      </c>
      <c r="AL7" s="216">
        <f t="shared" ref="AL7:AL12" si="30">1-H7*(AL$4)/C7</f>
        <v>0.97724111361355803</v>
      </c>
      <c r="AM7" s="216">
        <f t="shared" ref="AM7:AM12" si="31">1-I7*(AM$4)/D7</f>
        <v>0.97663881146955456</v>
      </c>
      <c r="AN7" s="216">
        <f t="shared" ref="AN7:AN12" si="32">1-J7*(AN$4)/E7</f>
        <v>1</v>
      </c>
      <c r="AO7" s="216" t="e">
        <f t="shared" ref="AO7:AO12" si="33">1-K7*(AO$4)/F7</f>
        <v>#DIV/0!</v>
      </c>
    </row>
    <row r="8" spans="1:42">
      <c r="A8" s="185" t="s">
        <v>16</v>
      </c>
      <c r="B8" s="184">
        <f>COMB!L8</f>
        <v>981114238</v>
      </c>
      <c r="C8" s="178">
        <f>COMB!M8</f>
        <v>764426588</v>
      </c>
      <c r="D8" s="178">
        <f>COMB!N8</f>
        <v>935522372</v>
      </c>
      <c r="E8" s="178">
        <f>COMB!O8</f>
        <v>1041777098</v>
      </c>
      <c r="F8" s="182">
        <f>COMB!P8</f>
        <v>0</v>
      </c>
      <c r="G8" s="202">
        <f t="shared" ref="G8:G12" si="34">B8/B$4</f>
        <v>1.7122876394940294E-2</v>
      </c>
      <c r="H8" s="203">
        <f t="shared" si="10"/>
        <v>1.3300839347910889E-2</v>
      </c>
      <c r="I8" s="203">
        <f t="shared" si="11"/>
        <v>1.5061967268602009E-2</v>
      </c>
      <c r="J8" s="203">
        <f t="shared" si="12"/>
        <v>1.6476791312267352E-2</v>
      </c>
      <c r="K8" s="204" t="e">
        <f t="shared" si="13"/>
        <v>#DIV/0!</v>
      </c>
      <c r="L8" s="202">
        <f t="shared" ref="L8:L11" si="35">(G8*(L$4))/B8</f>
        <v>1.0266421227212512</v>
      </c>
      <c r="M8" s="203">
        <f t="shared" ref="M8:M12" si="36">(H8*(M$4))/C8</f>
        <v>1.0281344324835371</v>
      </c>
      <c r="N8" s="203">
        <f t="shared" ref="N8:N12" si="37">(I8*(N$4))/D8</f>
        <v>1.022337774289976</v>
      </c>
      <c r="O8" s="203">
        <f t="shared" ref="O8:O12" si="38">(J8*(O$4))/E8</f>
        <v>0</v>
      </c>
      <c r="P8" s="204" t="e">
        <f>(K8*(P$4-#REF!))/F8</f>
        <v>#DIV/0!</v>
      </c>
      <c r="Q8" s="216">
        <f t="shared" si="14"/>
        <v>0.97127321829155666</v>
      </c>
      <c r="R8" s="211">
        <f t="shared" si="15"/>
        <v>0.97195158650233615</v>
      </c>
      <c r="S8" s="211">
        <f t="shared" si="16"/>
        <v>0.96321136058437773</v>
      </c>
      <c r="T8" s="211">
        <f t="shared" si="17"/>
        <v>1</v>
      </c>
      <c r="U8" s="211" t="e">
        <f t="shared" si="18"/>
        <v>#DIV/0!</v>
      </c>
      <c r="V8" s="209">
        <f t="shared" si="19"/>
        <v>0.98136075160108294</v>
      </c>
      <c r="W8" s="209">
        <f t="shared" ref="W8:W12" si="39">1-H8*(W$4)/C8</f>
        <v>0.98035567069549467</v>
      </c>
      <c r="X8" s="209">
        <f t="shared" si="20"/>
        <v>0.99030776326993231</v>
      </c>
      <c r="Y8" s="209">
        <f t="shared" si="21"/>
        <v>1</v>
      </c>
      <c r="Z8" s="209" t="e">
        <f t="shared" si="22"/>
        <v>#DIV/0!</v>
      </c>
      <c r="AA8" s="211">
        <f t="shared" si="23"/>
        <v>0.99937171072812636</v>
      </c>
      <c r="AB8" s="211">
        <f t="shared" si="24"/>
        <v>0.99933880911109729</v>
      </c>
      <c r="AC8" s="211">
        <f t="shared" si="25"/>
        <v>0.9992754972543969</v>
      </c>
      <c r="AD8" s="211">
        <f t="shared" si="26"/>
        <v>1</v>
      </c>
      <c r="AE8" s="211" t="e">
        <f t="shared" si="27"/>
        <v>#DIV/0!</v>
      </c>
      <c r="AF8" s="209">
        <f t="shared" ref="AF8:AF12" si="40">1-G8*(AF$4)/B8</f>
        <v>0.99991273760112864</v>
      </c>
      <c r="AG8" s="209">
        <f t="shared" ref="AG8:AG12" si="41">1-H8*(AG$4)/C8</f>
        <v>0.99989560143859435</v>
      </c>
      <c r="AH8" s="209">
        <f t="shared" ref="AH8:AH12" si="42">1-I8*(AH$4)/D8</f>
        <v>0.99988729957290623</v>
      </c>
      <c r="AI8" s="209">
        <f t="shared" ref="AI8:AI12" si="43">1-J8*(AI$4)/E8</f>
        <v>1</v>
      </c>
      <c r="AJ8" s="209" t="e">
        <f t="shared" ref="AJ8:AJ12" si="44">1-K8*(AJ$4)/F8</f>
        <v>#DIV/0!</v>
      </c>
      <c r="AK8" s="216">
        <f t="shared" si="29"/>
        <v>0.97841128251923182</v>
      </c>
      <c r="AL8" s="216">
        <f t="shared" si="30"/>
        <v>0.97724111361355803</v>
      </c>
      <c r="AM8" s="216">
        <f t="shared" si="31"/>
        <v>0.97663881146955456</v>
      </c>
      <c r="AN8" s="216">
        <f t="shared" si="32"/>
        <v>1</v>
      </c>
      <c r="AO8" s="216" t="e">
        <f t="shared" si="33"/>
        <v>#DIV/0!</v>
      </c>
    </row>
    <row r="9" spans="1:42">
      <c r="A9" s="185" t="s">
        <v>28</v>
      </c>
      <c r="B9" s="184">
        <f>COMB!L9</f>
        <v>2432122843</v>
      </c>
      <c r="C9" s="178">
        <f>COMB!M9</f>
        <v>2617835996</v>
      </c>
      <c r="D9" s="178">
        <f>COMB!N9</f>
        <v>2764949243</v>
      </c>
      <c r="E9" s="178">
        <f>COMB!O9</f>
        <v>2883733990</v>
      </c>
      <c r="F9" s="182">
        <f>COMB!P9</f>
        <v>0</v>
      </c>
      <c r="G9" s="202">
        <f t="shared" si="34"/>
        <v>4.244657472599004E-2</v>
      </c>
      <c r="H9" s="203">
        <f t="shared" si="10"/>
        <v>4.5549718663074931E-2</v>
      </c>
      <c r="I9" s="203">
        <f t="shared" si="11"/>
        <v>4.4515851511258038E-2</v>
      </c>
      <c r="J9" s="203">
        <f t="shared" si="12"/>
        <v>4.5609260603386839E-2</v>
      </c>
      <c r="K9" s="204" t="e">
        <f t="shared" si="13"/>
        <v>#DIV/0!</v>
      </c>
      <c r="L9" s="202">
        <f t="shared" si="35"/>
        <v>1.026642122721251</v>
      </c>
      <c r="M9" s="203">
        <f t="shared" si="36"/>
        <v>1.0281344324835369</v>
      </c>
      <c r="N9" s="203">
        <f t="shared" si="37"/>
        <v>1.0223377742899762</v>
      </c>
      <c r="O9" s="203">
        <f t="shared" si="38"/>
        <v>0</v>
      </c>
      <c r="P9" s="204" t="e">
        <f>(K9*(P$4-#REF!))/F9</f>
        <v>#DIV/0!</v>
      </c>
      <c r="Q9" s="216">
        <f t="shared" si="14"/>
        <v>0.97127321829155666</v>
      </c>
      <c r="R9" s="211">
        <f t="shared" si="15"/>
        <v>0.97195158650233615</v>
      </c>
      <c r="S9" s="211">
        <f t="shared" si="16"/>
        <v>0.96321136058437773</v>
      </c>
      <c r="T9" s="211">
        <f t="shared" si="17"/>
        <v>1</v>
      </c>
      <c r="U9" s="211" t="e">
        <f t="shared" si="18"/>
        <v>#DIV/0!</v>
      </c>
      <c r="V9" s="209">
        <f t="shared" si="19"/>
        <v>0.98136075160108294</v>
      </c>
      <c r="W9" s="209">
        <f t="shared" si="39"/>
        <v>0.98035567069549467</v>
      </c>
      <c r="X9" s="209">
        <f t="shared" si="20"/>
        <v>0.99030776326993231</v>
      </c>
      <c r="Y9" s="209">
        <f t="shared" si="21"/>
        <v>1</v>
      </c>
      <c r="Z9" s="209" t="e">
        <f t="shared" si="22"/>
        <v>#DIV/0!</v>
      </c>
      <c r="AA9" s="211">
        <f t="shared" si="23"/>
        <v>0.99937171072812636</v>
      </c>
      <c r="AB9" s="211">
        <f t="shared" si="24"/>
        <v>0.99933880911109729</v>
      </c>
      <c r="AC9" s="211">
        <f t="shared" si="25"/>
        <v>0.9992754972543969</v>
      </c>
      <c r="AD9" s="211">
        <f t="shared" si="26"/>
        <v>1</v>
      </c>
      <c r="AE9" s="211" t="e">
        <f t="shared" si="27"/>
        <v>#DIV/0!</v>
      </c>
      <c r="AF9" s="209">
        <f t="shared" si="40"/>
        <v>0.99991273760112864</v>
      </c>
      <c r="AG9" s="209">
        <f t="shared" si="41"/>
        <v>0.99989560143859435</v>
      </c>
      <c r="AH9" s="209">
        <f t="shared" si="42"/>
        <v>0.99988729957290623</v>
      </c>
      <c r="AI9" s="209">
        <f t="shared" si="43"/>
        <v>1</v>
      </c>
      <c r="AJ9" s="209" t="e">
        <f t="shared" si="44"/>
        <v>#DIV/0!</v>
      </c>
      <c r="AK9" s="216">
        <f t="shared" si="29"/>
        <v>0.97841128251923182</v>
      </c>
      <c r="AL9" s="216">
        <f t="shared" si="30"/>
        <v>0.97724111361355803</v>
      </c>
      <c r="AM9" s="216">
        <f t="shared" si="31"/>
        <v>0.97663881146955456</v>
      </c>
      <c r="AN9" s="216">
        <f t="shared" si="32"/>
        <v>1</v>
      </c>
      <c r="AO9" s="216" t="e">
        <f t="shared" si="33"/>
        <v>#DIV/0!</v>
      </c>
    </row>
    <row r="10" spans="1:42">
      <c r="A10" s="185" t="s">
        <v>19</v>
      </c>
      <c r="B10" s="184">
        <f>COMB!L10</f>
        <v>888362759</v>
      </c>
      <c r="C10" s="178">
        <f>COMB!M10</f>
        <v>927217776</v>
      </c>
      <c r="D10" s="178">
        <f>COMB!N10</f>
        <v>1056788904</v>
      </c>
      <c r="E10" s="178">
        <f>COMB!O10</f>
        <v>1002930985</v>
      </c>
      <c r="F10" s="182">
        <f>COMB!P10</f>
        <v>0</v>
      </c>
      <c r="G10" s="202">
        <f t="shared" si="34"/>
        <v>1.5504133083659451E-2</v>
      </c>
      <c r="H10" s="203">
        <f t="shared" si="10"/>
        <v>1.6133366987364946E-2</v>
      </c>
      <c r="I10" s="203">
        <f t="shared" si="11"/>
        <v>1.7014365832685605E-2</v>
      </c>
      <c r="J10" s="203">
        <f t="shared" si="12"/>
        <v>1.5862399521141844E-2</v>
      </c>
      <c r="K10" s="204" t="e">
        <f t="shared" si="13"/>
        <v>#DIV/0!</v>
      </c>
      <c r="L10" s="202">
        <f t="shared" si="35"/>
        <v>1.026642122721251</v>
      </c>
      <c r="M10" s="203">
        <f t="shared" si="36"/>
        <v>1.0281344324835371</v>
      </c>
      <c r="N10" s="203">
        <f t="shared" si="37"/>
        <v>1.022337774289976</v>
      </c>
      <c r="O10" s="203">
        <f t="shared" si="38"/>
        <v>0</v>
      </c>
      <c r="P10" s="204" t="e">
        <f>(K10*(P$4-#REF!))/F10</f>
        <v>#DIV/0!</v>
      </c>
      <c r="Q10" s="216">
        <f t="shared" si="14"/>
        <v>0.97127321829155666</v>
      </c>
      <c r="R10" s="211">
        <f t="shared" si="15"/>
        <v>0.97195158650233615</v>
      </c>
      <c r="S10" s="211">
        <f t="shared" si="16"/>
        <v>0.96321136058437773</v>
      </c>
      <c r="T10" s="211">
        <f t="shared" si="17"/>
        <v>1</v>
      </c>
      <c r="U10" s="211" t="e">
        <f t="shared" si="18"/>
        <v>#DIV/0!</v>
      </c>
      <c r="V10" s="209">
        <f t="shared" si="19"/>
        <v>0.98136075160108294</v>
      </c>
      <c r="W10" s="209">
        <f t="shared" si="39"/>
        <v>0.98035567069549467</v>
      </c>
      <c r="X10" s="209">
        <f t="shared" si="20"/>
        <v>0.99030776326993231</v>
      </c>
      <c r="Y10" s="209">
        <f t="shared" si="21"/>
        <v>1</v>
      </c>
      <c r="Z10" s="209" t="e">
        <f t="shared" si="22"/>
        <v>#DIV/0!</v>
      </c>
      <c r="AA10" s="211">
        <f t="shared" si="23"/>
        <v>0.99937171072812636</v>
      </c>
      <c r="AB10" s="211">
        <f t="shared" si="24"/>
        <v>0.99933880911109729</v>
      </c>
      <c r="AC10" s="211">
        <f t="shared" si="25"/>
        <v>0.9992754972543969</v>
      </c>
      <c r="AD10" s="211">
        <f t="shared" si="26"/>
        <v>1</v>
      </c>
      <c r="AE10" s="211" t="e">
        <f t="shared" si="27"/>
        <v>#DIV/0!</v>
      </c>
      <c r="AF10" s="209">
        <f t="shared" si="40"/>
        <v>0.99991273760112864</v>
      </c>
      <c r="AG10" s="209">
        <f t="shared" si="41"/>
        <v>0.99989560143859435</v>
      </c>
      <c r="AH10" s="209">
        <f t="shared" si="42"/>
        <v>0.99988729957290623</v>
      </c>
      <c r="AI10" s="209">
        <f t="shared" si="43"/>
        <v>1</v>
      </c>
      <c r="AJ10" s="209" t="e">
        <f t="shared" si="44"/>
        <v>#DIV/0!</v>
      </c>
      <c r="AK10" s="216">
        <f t="shared" si="29"/>
        <v>0.97841128251923182</v>
      </c>
      <c r="AL10" s="216">
        <f t="shared" si="30"/>
        <v>0.97724111361355803</v>
      </c>
      <c r="AM10" s="216">
        <f t="shared" si="31"/>
        <v>0.97663881146955456</v>
      </c>
      <c r="AN10" s="216">
        <f t="shared" si="32"/>
        <v>1</v>
      </c>
      <c r="AO10" s="216" t="e">
        <f t="shared" si="33"/>
        <v>#DIV/0!</v>
      </c>
    </row>
    <row r="11" spans="1:42">
      <c r="A11" s="185" t="s">
        <v>17</v>
      </c>
      <c r="B11" s="184">
        <f>COMB!L11</f>
        <v>395705902</v>
      </c>
      <c r="C11" s="178">
        <f>COMB!M11</f>
        <v>449909054</v>
      </c>
      <c r="D11" s="178">
        <f>COMB!N11</f>
        <v>454030623</v>
      </c>
      <c r="E11" s="178">
        <f>COMB!O11</f>
        <v>332527811</v>
      </c>
      <c r="F11" s="182">
        <f>COMB!P11</f>
        <v>0</v>
      </c>
      <c r="G11" s="202">
        <f t="shared" si="34"/>
        <v>6.9060492512130452E-3</v>
      </c>
      <c r="H11" s="203">
        <f t="shared" si="10"/>
        <v>7.8283096668329971E-3</v>
      </c>
      <c r="I11" s="203">
        <f t="shared" si="11"/>
        <v>7.3099207322526527E-3</v>
      </c>
      <c r="J11" s="203">
        <f t="shared" si="12"/>
        <v>5.259274136368162E-3</v>
      </c>
      <c r="K11" s="204" t="e">
        <f t="shared" si="13"/>
        <v>#DIV/0!</v>
      </c>
      <c r="L11" s="202">
        <f t="shared" si="35"/>
        <v>1.0266421227212512</v>
      </c>
      <c r="M11" s="203">
        <f t="shared" si="36"/>
        <v>1.0281344324835369</v>
      </c>
      <c r="N11" s="203">
        <f t="shared" si="37"/>
        <v>1.022337774289976</v>
      </c>
      <c r="O11" s="203">
        <f t="shared" si="38"/>
        <v>0</v>
      </c>
      <c r="P11" s="204" t="e">
        <f>(K11*(P$4-#REF!))/F11</f>
        <v>#DIV/0!</v>
      </c>
      <c r="Q11" s="216">
        <f t="shared" si="14"/>
        <v>0.97127321829155666</v>
      </c>
      <c r="R11" s="211">
        <f t="shared" si="15"/>
        <v>0.97195158650233615</v>
      </c>
      <c r="S11" s="211">
        <f t="shared" si="16"/>
        <v>0.96321136058437773</v>
      </c>
      <c r="T11" s="211">
        <f t="shared" si="17"/>
        <v>1</v>
      </c>
      <c r="U11" s="211" t="e">
        <f t="shared" si="18"/>
        <v>#DIV/0!</v>
      </c>
      <c r="V11" s="209">
        <f t="shared" si="19"/>
        <v>0.98136075160108294</v>
      </c>
      <c r="W11" s="209">
        <f t="shared" si="39"/>
        <v>0.98035567069549467</v>
      </c>
      <c r="X11" s="209">
        <f t="shared" si="20"/>
        <v>0.99030776326993231</v>
      </c>
      <c r="Y11" s="209">
        <f t="shared" si="21"/>
        <v>1</v>
      </c>
      <c r="Z11" s="209" t="e">
        <f t="shared" si="22"/>
        <v>#DIV/0!</v>
      </c>
      <c r="AA11" s="211">
        <f t="shared" si="23"/>
        <v>0.99937171072812636</v>
      </c>
      <c r="AB11" s="211">
        <f t="shared" si="24"/>
        <v>0.99933880911109729</v>
      </c>
      <c r="AC11" s="211">
        <f t="shared" si="25"/>
        <v>0.9992754972543969</v>
      </c>
      <c r="AD11" s="211">
        <f t="shared" si="26"/>
        <v>1</v>
      </c>
      <c r="AE11" s="211" t="e">
        <f t="shared" si="27"/>
        <v>#DIV/0!</v>
      </c>
      <c r="AF11" s="209">
        <f t="shared" si="40"/>
        <v>0.99991273760112864</v>
      </c>
      <c r="AG11" s="209">
        <f t="shared" si="41"/>
        <v>0.99989560143859435</v>
      </c>
      <c r="AH11" s="209">
        <f t="shared" si="42"/>
        <v>0.99988729957290623</v>
      </c>
      <c r="AI11" s="209">
        <f t="shared" si="43"/>
        <v>1</v>
      </c>
      <c r="AJ11" s="209" t="e">
        <f t="shared" si="44"/>
        <v>#DIV/0!</v>
      </c>
      <c r="AK11" s="216">
        <f t="shared" si="29"/>
        <v>0.97841128251923182</v>
      </c>
      <c r="AL11" s="216">
        <f t="shared" si="30"/>
        <v>0.97724111361355803</v>
      </c>
      <c r="AM11" s="216">
        <f t="shared" si="31"/>
        <v>0.97663881146955456</v>
      </c>
      <c r="AN11" s="216">
        <f t="shared" si="32"/>
        <v>1</v>
      </c>
      <c r="AO11" s="216" t="e">
        <f t="shared" si="33"/>
        <v>#DIV/0!</v>
      </c>
    </row>
    <row r="12" spans="1:42">
      <c r="A12" s="185" t="s">
        <v>29</v>
      </c>
      <c r="B12" s="184">
        <f>COMB!L12</f>
        <v>1026947342</v>
      </c>
      <c r="C12" s="178">
        <f>COMB!M12</f>
        <v>1128562610</v>
      </c>
      <c r="D12" s="178">
        <f>COMB!N12</f>
        <v>1203872820</v>
      </c>
      <c r="E12" s="178">
        <f>COMB!O12</f>
        <v>1246590356</v>
      </c>
      <c r="F12" s="182">
        <f>COMB!P12</f>
        <v>0</v>
      </c>
      <c r="G12" s="202">
        <f t="shared" si="34"/>
        <v>1.7922777715492166E-2</v>
      </c>
      <c r="H12" s="203">
        <f t="shared" si="10"/>
        <v>1.963671882337642E-2</v>
      </c>
      <c r="I12" s="203">
        <f t="shared" si="11"/>
        <v>1.938242585437561E-2</v>
      </c>
      <c r="J12" s="203">
        <f t="shared" si="12"/>
        <v>1.9716126594767076E-2</v>
      </c>
      <c r="K12" s="204" t="e">
        <f t="shared" si="13"/>
        <v>#DIV/0!</v>
      </c>
      <c r="L12" s="202">
        <f>(G12*(L$4))/B12</f>
        <v>1.0266421227212512</v>
      </c>
      <c r="M12" s="203">
        <f t="shared" si="36"/>
        <v>1.0281344324835371</v>
      </c>
      <c r="N12" s="203">
        <f t="shared" si="37"/>
        <v>1.022337774289976</v>
      </c>
      <c r="O12" s="203">
        <f t="shared" si="38"/>
        <v>0</v>
      </c>
      <c r="P12" s="204" t="e">
        <f>(K12*(P$4-#REF!))/F12</f>
        <v>#DIV/0!</v>
      </c>
      <c r="Q12" s="216">
        <f t="shared" si="14"/>
        <v>0.97127321829155666</v>
      </c>
      <c r="R12" s="211">
        <f t="shared" si="15"/>
        <v>0.97195158650233615</v>
      </c>
      <c r="S12" s="211">
        <f t="shared" si="16"/>
        <v>0.96321136058437773</v>
      </c>
      <c r="T12" s="211">
        <f t="shared" si="17"/>
        <v>1</v>
      </c>
      <c r="U12" s="211" t="e">
        <f t="shared" si="18"/>
        <v>#DIV/0!</v>
      </c>
      <c r="V12" s="209">
        <f t="shared" si="19"/>
        <v>0.98136075160108294</v>
      </c>
      <c r="W12" s="209">
        <f t="shared" si="39"/>
        <v>0.98035567069549467</v>
      </c>
      <c r="X12" s="209">
        <f t="shared" si="20"/>
        <v>0.99030776326993231</v>
      </c>
      <c r="Y12" s="209">
        <f t="shared" si="21"/>
        <v>1</v>
      </c>
      <c r="Z12" s="209" t="e">
        <f t="shared" si="22"/>
        <v>#DIV/0!</v>
      </c>
      <c r="AA12" s="211">
        <f t="shared" si="23"/>
        <v>0.99937171072812636</v>
      </c>
      <c r="AB12" s="211">
        <f t="shared" si="24"/>
        <v>0.99933880911109729</v>
      </c>
      <c r="AC12" s="211">
        <f t="shared" si="25"/>
        <v>0.9992754972543969</v>
      </c>
      <c r="AD12" s="211">
        <f t="shared" si="26"/>
        <v>1</v>
      </c>
      <c r="AE12" s="211" t="e">
        <f t="shared" si="27"/>
        <v>#DIV/0!</v>
      </c>
      <c r="AF12" s="209">
        <f t="shared" si="40"/>
        <v>0.99991273760112864</v>
      </c>
      <c r="AG12" s="209">
        <f t="shared" si="41"/>
        <v>0.99989560143859435</v>
      </c>
      <c r="AH12" s="209">
        <f t="shared" si="42"/>
        <v>0.99988729957290623</v>
      </c>
      <c r="AI12" s="209">
        <f t="shared" si="43"/>
        <v>1</v>
      </c>
      <c r="AJ12" s="209" t="e">
        <f t="shared" si="44"/>
        <v>#DIV/0!</v>
      </c>
      <c r="AK12" s="216">
        <f t="shared" si="29"/>
        <v>0.97841128251923182</v>
      </c>
      <c r="AL12" s="216">
        <f t="shared" si="30"/>
        <v>0.97724111361355803</v>
      </c>
      <c r="AM12" s="216">
        <f t="shared" si="31"/>
        <v>0.97663881146955456</v>
      </c>
      <c r="AN12" s="216">
        <f t="shared" si="32"/>
        <v>1</v>
      </c>
      <c r="AO12" s="216" t="e">
        <f t="shared" si="33"/>
        <v>#DIV/0!</v>
      </c>
    </row>
    <row r="13" spans="1:42">
      <c r="A13" s="192" t="s">
        <v>39</v>
      </c>
      <c r="B13" s="191">
        <f>COMB!L13</f>
        <v>9039525896</v>
      </c>
      <c r="C13" s="193">
        <f>COMB!M13</f>
        <v>8962007399</v>
      </c>
      <c r="D13" s="193">
        <f>COMB!N13</f>
        <v>9834541635</v>
      </c>
      <c r="E13" s="193">
        <f>COMB!O13</f>
        <v>9704976744</v>
      </c>
      <c r="F13" s="194">
        <f>COMB!P13</f>
        <v>0</v>
      </c>
      <c r="G13" s="205"/>
      <c r="H13" s="206"/>
      <c r="I13" s="206"/>
      <c r="J13" s="206"/>
      <c r="K13" s="207"/>
      <c r="L13" s="205"/>
      <c r="M13" s="206"/>
      <c r="N13" s="206"/>
      <c r="O13" s="206"/>
      <c r="P13" s="207"/>
      <c r="Q13" s="213"/>
      <c r="R13" s="214"/>
      <c r="S13" s="214"/>
      <c r="T13" s="214"/>
      <c r="U13" s="214"/>
      <c r="V13" s="213"/>
      <c r="W13" s="214"/>
      <c r="X13" s="214"/>
      <c r="Y13" s="214"/>
      <c r="Z13" s="214"/>
      <c r="AA13" s="213"/>
      <c r="AB13" s="214"/>
      <c r="AC13" s="214"/>
      <c r="AD13" s="214"/>
      <c r="AE13" s="213"/>
      <c r="AF13" s="213"/>
      <c r="AG13" s="214"/>
      <c r="AH13" s="214"/>
      <c r="AI13" s="214"/>
      <c r="AJ13" s="213"/>
      <c r="AK13" s="213"/>
      <c r="AL13" s="214"/>
      <c r="AM13" s="214"/>
      <c r="AN13" s="214"/>
      <c r="AO13" s="213"/>
    </row>
    <row r="14" spans="1:42">
      <c r="A14" s="185" t="s">
        <v>35</v>
      </c>
      <c r="B14" s="184">
        <f>COMB!L14</f>
        <v>352051129</v>
      </c>
      <c r="C14" s="178">
        <f>COMB!M14</f>
        <v>337255082</v>
      </c>
      <c r="D14" s="178">
        <f>COMB!N14</f>
        <v>367024752</v>
      </c>
      <c r="E14" s="178">
        <f>COMB!O14</f>
        <v>394600333</v>
      </c>
      <c r="F14" s="182">
        <f>COMB!P14</f>
        <v>0</v>
      </c>
      <c r="G14" s="202">
        <f>B14/B$4</f>
        <v>6.1441652083803313E-3</v>
      </c>
      <c r="H14" s="203">
        <f t="shared" ref="H14:H20" si="45">C14/C$4</f>
        <v>5.8681575645933882E-3</v>
      </c>
      <c r="I14" s="203">
        <f t="shared" ref="I14:I20" si="46">D14/D$4</f>
        <v>5.9091209006285209E-3</v>
      </c>
      <c r="J14" s="203">
        <f t="shared" ref="J14:J20" si="47">E14/E$4</f>
        <v>6.2410158094992072E-3</v>
      </c>
      <c r="K14" s="204" t="e">
        <f t="shared" si="13"/>
        <v>#DIV/0!</v>
      </c>
      <c r="L14" s="202">
        <f t="shared" ref="L14:L22" si="48">(G14*(L$4))/B14</f>
        <v>1.0266421227212512</v>
      </c>
      <c r="M14" s="203">
        <f t="shared" ref="M14:M22" si="49">(H14*(M$4))/C14</f>
        <v>1.0281344324835371</v>
      </c>
      <c r="N14" s="203">
        <f t="shared" ref="N14:N22" si="50">(I14*(N$4))/D14</f>
        <v>1.022337774289976</v>
      </c>
      <c r="O14" s="203">
        <f t="shared" ref="O14:O22" si="51">(J14*(O$4))/E14</f>
        <v>0</v>
      </c>
      <c r="P14" s="204" t="e">
        <f>(K14*(P$4-#REF!))/F14</f>
        <v>#DIV/0!</v>
      </c>
      <c r="Q14" s="216">
        <f t="shared" ref="Q14:Q22" si="52">1-G14*(Q$4)/B14</f>
        <v>0.97127321829155666</v>
      </c>
      <c r="R14" s="211">
        <f t="shared" ref="R14:R22" si="53">1-H14*(R$4)/C14</f>
        <v>0.97195158650233615</v>
      </c>
      <c r="S14" s="211">
        <f t="shared" ref="S14:S22" si="54">1-I14*(S$4)/D14</f>
        <v>0.96321136058437773</v>
      </c>
      <c r="T14" s="211">
        <f t="shared" ref="T14:T22" si="55">1-J14*(T$4)/E14</f>
        <v>1</v>
      </c>
      <c r="U14" s="211" t="e">
        <f t="shared" ref="U14:U22" si="56">1-K14*(U$4)/F14</f>
        <v>#DIV/0!</v>
      </c>
      <c r="V14" s="209">
        <f t="shared" ref="V14:V22" si="57">1-G14*(V$4)/B14</f>
        <v>0.98136075160108294</v>
      </c>
      <c r="W14" s="209">
        <f t="shared" ref="W14:W22" si="58">1-H14*(W$4)/C14</f>
        <v>0.98035567069549467</v>
      </c>
      <c r="X14" s="209">
        <f t="shared" ref="X14:X22" si="59">1-I14*(X$4)/D14</f>
        <v>0.99030776326993231</v>
      </c>
      <c r="Y14" s="209">
        <f t="shared" ref="Y14:Y22" si="60">1-J14*(Y$4)/E14</f>
        <v>1</v>
      </c>
      <c r="Z14" s="209" t="e">
        <f t="shared" ref="Z14:Z22" si="61">1-K14*(Z$4)/F14</f>
        <v>#DIV/0!</v>
      </c>
      <c r="AA14" s="211">
        <f t="shared" ref="AA14:AA22" si="62">1-G14*(AA$4)/B14</f>
        <v>0.99937171072812636</v>
      </c>
      <c r="AB14" s="211">
        <f t="shared" ref="AB14:AB22" si="63">1-H14*(AB$4)/C14</f>
        <v>0.99933880911109729</v>
      </c>
      <c r="AC14" s="211">
        <f t="shared" ref="AC14:AC22" si="64">1-I14*(AC$4)/D14</f>
        <v>0.9992754972543969</v>
      </c>
      <c r="AD14" s="211">
        <f t="shared" ref="AD14:AD22" si="65">1-J14*(AD$4)/E14</f>
        <v>1</v>
      </c>
      <c r="AE14" s="211" t="e">
        <f t="shared" ref="AE14:AE22" si="66">1-K14*(AE$4)/F14</f>
        <v>#DIV/0!</v>
      </c>
      <c r="AF14" s="209">
        <f t="shared" ref="AF14:AF22" si="67">1-G14*(AF$4)/B14</f>
        <v>0.99991273760112864</v>
      </c>
      <c r="AG14" s="209">
        <f t="shared" ref="AG14:AG22" si="68">1-H14*(AG$4)/C14</f>
        <v>0.99989560143859435</v>
      </c>
      <c r="AH14" s="209">
        <f t="shared" ref="AH14:AH22" si="69">1-I14*(AH$4)/D14</f>
        <v>0.99988729957290623</v>
      </c>
      <c r="AI14" s="209">
        <f t="shared" ref="AI14:AI22" si="70">1-J14*(AI$4)/E14</f>
        <v>1</v>
      </c>
      <c r="AJ14" s="209" t="e">
        <f t="shared" ref="AJ14:AJ22" si="71">1-K14*(AJ$4)/F14</f>
        <v>#DIV/0!</v>
      </c>
      <c r="AK14" s="216">
        <f t="shared" ref="AK14:AK22" si="72">1-G14*(AK$4)/B14</f>
        <v>0.97841128251923182</v>
      </c>
      <c r="AL14" s="216">
        <f t="shared" ref="AL14:AL22" si="73">1-H14*(AL$4)/C14</f>
        <v>0.97724111361355814</v>
      </c>
      <c r="AM14" s="216">
        <f t="shared" ref="AM14:AM22" si="74">1-I14*(AM$4)/D14</f>
        <v>0.97663881146955456</v>
      </c>
      <c r="AN14" s="216">
        <f t="shared" ref="AN14:AN22" si="75">1-J14*(AN$4)/E14</f>
        <v>1</v>
      </c>
      <c r="AO14" s="216" t="e">
        <f t="shared" ref="AO14:AO22" si="76">1-K14*(AO$4)/F14</f>
        <v>#DIV/0!</v>
      </c>
    </row>
    <row r="15" spans="1:42">
      <c r="A15" s="185" t="s">
        <v>31</v>
      </c>
      <c r="B15" s="184">
        <f>COMB!L15</f>
        <v>3138528957</v>
      </c>
      <c r="C15" s="178">
        <f>COMB!M15</f>
        <v>3110251020</v>
      </c>
      <c r="D15" s="178">
        <f>COMB!N15</f>
        <v>3360299284</v>
      </c>
      <c r="E15" s="178">
        <f>COMB!O15</f>
        <v>3226288677</v>
      </c>
      <c r="F15" s="182">
        <f>COMB!P15</f>
        <v>0</v>
      </c>
      <c r="G15" s="202">
        <f t="shared" ref="G15:G20" si="77">B15/B$4</f>
        <v>5.4775113142993527E-2</v>
      </c>
      <c r="H15" s="203">
        <f t="shared" si="45"/>
        <v>5.4117622016433553E-2</v>
      </c>
      <c r="I15" s="203">
        <f t="shared" si="46"/>
        <v>5.4101023495689071E-2</v>
      </c>
      <c r="J15" s="203">
        <f t="shared" si="47"/>
        <v>5.1027120241090317E-2</v>
      </c>
      <c r="K15" s="204" t="e">
        <f t="shared" si="13"/>
        <v>#DIV/0!</v>
      </c>
      <c r="L15" s="202">
        <f t="shared" si="48"/>
        <v>1.0266421227212512</v>
      </c>
      <c r="M15" s="203">
        <f t="shared" si="49"/>
        <v>1.0281344324835371</v>
      </c>
      <c r="N15" s="203">
        <f t="shared" si="50"/>
        <v>1.0223377742899762</v>
      </c>
      <c r="O15" s="203">
        <f t="shared" si="51"/>
        <v>0</v>
      </c>
      <c r="P15" s="204" t="e">
        <f>(K15*(P$4-#REF!))/F15</f>
        <v>#DIV/0!</v>
      </c>
      <c r="Q15" s="216">
        <f t="shared" si="52"/>
        <v>0.97127321829155666</v>
      </c>
      <c r="R15" s="211">
        <f t="shared" si="53"/>
        <v>0.97195158650233615</v>
      </c>
      <c r="S15" s="211">
        <f t="shared" si="54"/>
        <v>0.96321136058437773</v>
      </c>
      <c r="T15" s="211">
        <f t="shared" si="55"/>
        <v>1</v>
      </c>
      <c r="U15" s="211" t="e">
        <f t="shared" si="56"/>
        <v>#DIV/0!</v>
      </c>
      <c r="V15" s="209">
        <f t="shared" si="57"/>
        <v>0.98136075160108294</v>
      </c>
      <c r="W15" s="209">
        <f t="shared" si="58"/>
        <v>0.98035567069549467</v>
      </c>
      <c r="X15" s="209">
        <f t="shared" si="59"/>
        <v>0.99030776326993231</v>
      </c>
      <c r="Y15" s="209">
        <f t="shared" si="60"/>
        <v>1</v>
      </c>
      <c r="Z15" s="209" t="e">
        <f t="shared" si="61"/>
        <v>#DIV/0!</v>
      </c>
      <c r="AA15" s="211">
        <f t="shared" si="62"/>
        <v>0.99937171072812636</v>
      </c>
      <c r="AB15" s="211">
        <f t="shared" si="63"/>
        <v>0.99933880911109729</v>
      </c>
      <c r="AC15" s="211">
        <f t="shared" si="64"/>
        <v>0.9992754972543969</v>
      </c>
      <c r="AD15" s="211">
        <f t="shared" si="65"/>
        <v>1</v>
      </c>
      <c r="AE15" s="211" t="e">
        <f t="shared" si="66"/>
        <v>#DIV/0!</v>
      </c>
      <c r="AF15" s="209">
        <f t="shared" si="67"/>
        <v>0.99991273760112864</v>
      </c>
      <c r="AG15" s="209">
        <f t="shared" si="68"/>
        <v>0.99989560143859435</v>
      </c>
      <c r="AH15" s="209">
        <f t="shared" si="69"/>
        <v>0.99988729957290623</v>
      </c>
      <c r="AI15" s="209">
        <f t="shared" si="70"/>
        <v>1</v>
      </c>
      <c r="AJ15" s="209" t="e">
        <f t="shared" si="71"/>
        <v>#DIV/0!</v>
      </c>
      <c r="AK15" s="216">
        <f t="shared" si="72"/>
        <v>0.97841128251923182</v>
      </c>
      <c r="AL15" s="216">
        <f t="shared" si="73"/>
        <v>0.97724111361355803</v>
      </c>
      <c r="AM15" s="216">
        <f t="shared" si="74"/>
        <v>0.97663881146955456</v>
      </c>
      <c r="AN15" s="216">
        <f t="shared" si="75"/>
        <v>1</v>
      </c>
      <c r="AO15" s="216" t="e">
        <f t="shared" si="76"/>
        <v>#DIV/0!</v>
      </c>
    </row>
    <row r="16" spans="1:42">
      <c r="A16" s="185" t="s">
        <v>27</v>
      </c>
      <c r="B16" s="184">
        <f>COMB!L16</f>
        <v>1030081817</v>
      </c>
      <c r="C16" s="178">
        <f>COMB!M16</f>
        <v>990086961</v>
      </c>
      <c r="D16" s="178">
        <f>COMB!N16</f>
        <v>1080918614</v>
      </c>
      <c r="E16" s="178">
        <f>COMB!O16</f>
        <v>1095829120</v>
      </c>
      <c r="F16" s="182">
        <f>COMB!P16</f>
        <v>0</v>
      </c>
      <c r="G16" s="202">
        <f t="shared" si="77"/>
        <v>1.7977482077032612E-2</v>
      </c>
      <c r="H16" s="203">
        <f t="shared" si="45"/>
        <v>1.7227275732489715E-2</v>
      </c>
      <c r="I16" s="203">
        <f t="shared" si="46"/>
        <v>1.7402855635921286E-2</v>
      </c>
      <c r="J16" s="203">
        <f t="shared" si="47"/>
        <v>1.7331680413025914E-2</v>
      </c>
      <c r="K16" s="204" t="e">
        <f t="shared" si="13"/>
        <v>#DIV/0!</v>
      </c>
      <c r="L16" s="202">
        <f t="shared" si="48"/>
        <v>1.0266421227212512</v>
      </c>
      <c r="M16" s="203">
        <f t="shared" si="49"/>
        <v>1.0281344324835369</v>
      </c>
      <c r="N16" s="203">
        <f t="shared" si="50"/>
        <v>1.0223377742899762</v>
      </c>
      <c r="O16" s="203">
        <f t="shared" si="51"/>
        <v>0</v>
      </c>
      <c r="P16" s="204" t="e">
        <f>(K16*(P$4-#REF!))/F16</f>
        <v>#DIV/0!</v>
      </c>
      <c r="Q16" s="216">
        <f t="shared" si="52"/>
        <v>0.97127321829155666</v>
      </c>
      <c r="R16" s="211">
        <f t="shared" si="53"/>
        <v>0.97195158650233615</v>
      </c>
      <c r="S16" s="211">
        <f t="shared" si="54"/>
        <v>0.96321136058437773</v>
      </c>
      <c r="T16" s="211">
        <f t="shared" si="55"/>
        <v>1</v>
      </c>
      <c r="U16" s="211" t="e">
        <f t="shared" si="56"/>
        <v>#DIV/0!</v>
      </c>
      <c r="V16" s="209">
        <f t="shared" si="57"/>
        <v>0.98136075160108294</v>
      </c>
      <c r="W16" s="209">
        <f t="shared" si="58"/>
        <v>0.98035567069549467</v>
      </c>
      <c r="X16" s="209">
        <f t="shared" si="59"/>
        <v>0.99030776326993231</v>
      </c>
      <c r="Y16" s="209">
        <f t="shared" si="60"/>
        <v>1</v>
      </c>
      <c r="Z16" s="209" t="e">
        <f t="shared" si="61"/>
        <v>#DIV/0!</v>
      </c>
      <c r="AA16" s="211">
        <f t="shared" si="62"/>
        <v>0.99937171072812636</v>
      </c>
      <c r="AB16" s="211">
        <f t="shared" si="63"/>
        <v>0.99933880911109729</v>
      </c>
      <c r="AC16" s="211">
        <f t="shared" si="64"/>
        <v>0.9992754972543969</v>
      </c>
      <c r="AD16" s="211">
        <f t="shared" si="65"/>
        <v>1</v>
      </c>
      <c r="AE16" s="211" t="e">
        <f t="shared" si="66"/>
        <v>#DIV/0!</v>
      </c>
      <c r="AF16" s="209">
        <f t="shared" si="67"/>
        <v>0.99991273760112864</v>
      </c>
      <c r="AG16" s="209">
        <f t="shared" si="68"/>
        <v>0.99989560143859435</v>
      </c>
      <c r="AH16" s="209">
        <f t="shared" si="69"/>
        <v>0.99988729957290623</v>
      </c>
      <c r="AI16" s="209">
        <f t="shared" si="70"/>
        <v>1</v>
      </c>
      <c r="AJ16" s="209" t="e">
        <f t="shared" si="71"/>
        <v>#DIV/0!</v>
      </c>
      <c r="AK16" s="216">
        <f t="shared" si="72"/>
        <v>0.97841128251923182</v>
      </c>
      <c r="AL16" s="216">
        <f t="shared" si="73"/>
        <v>0.97724111361355803</v>
      </c>
      <c r="AM16" s="216">
        <f t="shared" si="74"/>
        <v>0.97663881146955456</v>
      </c>
      <c r="AN16" s="216">
        <f t="shared" si="75"/>
        <v>1</v>
      </c>
      <c r="AO16" s="216" t="e">
        <f t="shared" si="76"/>
        <v>#DIV/0!</v>
      </c>
    </row>
    <row r="17" spans="1:41">
      <c r="A17" s="185" t="s">
        <v>33</v>
      </c>
      <c r="B17" s="184">
        <f>COMB!L17</f>
        <v>1376986611</v>
      </c>
      <c r="C17" s="178">
        <f>COMB!M17</f>
        <v>1436736127</v>
      </c>
      <c r="D17" s="178">
        <f>COMB!N17</f>
        <v>1522497223</v>
      </c>
      <c r="E17" s="178">
        <f>COMB!O17</f>
        <v>1549576132</v>
      </c>
      <c r="F17" s="182">
        <f>COMB!P17</f>
        <v>0</v>
      </c>
      <c r="G17" s="202">
        <f t="shared" si="77"/>
        <v>2.4031830977913841E-2</v>
      </c>
      <c r="H17" s="203">
        <f t="shared" si="45"/>
        <v>2.4998864129732099E-2</v>
      </c>
      <c r="I17" s="203">
        <f t="shared" si="46"/>
        <v>2.4512298183034211E-2</v>
      </c>
      <c r="J17" s="203">
        <f t="shared" si="47"/>
        <v>2.4508162637142606E-2</v>
      </c>
      <c r="K17" s="204" t="e">
        <f t="shared" si="13"/>
        <v>#DIV/0!</v>
      </c>
      <c r="L17" s="202">
        <f t="shared" si="48"/>
        <v>1.026642122721251</v>
      </c>
      <c r="M17" s="203">
        <f t="shared" si="49"/>
        <v>1.0281344324835371</v>
      </c>
      <c r="N17" s="203">
        <f t="shared" si="50"/>
        <v>1.022337774289976</v>
      </c>
      <c r="O17" s="203">
        <f t="shared" si="51"/>
        <v>0</v>
      </c>
      <c r="P17" s="204" t="e">
        <f>(K17*(P$4-#REF!))/F17</f>
        <v>#DIV/0!</v>
      </c>
      <c r="Q17" s="216">
        <f t="shared" si="52"/>
        <v>0.97127321829155666</v>
      </c>
      <c r="R17" s="211">
        <f t="shared" si="53"/>
        <v>0.97195158650233615</v>
      </c>
      <c r="S17" s="211">
        <f t="shared" si="54"/>
        <v>0.96321136058437773</v>
      </c>
      <c r="T17" s="211">
        <f t="shared" si="55"/>
        <v>1</v>
      </c>
      <c r="U17" s="211" t="e">
        <f t="shared" si="56"/>
        <v>#DIV/0!</v>
      </c>
      <c r="V17" s="209">
        <f t="shared" si="57"/>
        <v>0.98136075160108294</v>
      </c>
      <c r="W17" s="209">
        <f t="shared" si="58"/>
        <v>0.98035567069549467</v>
      </c>
      <c r="X17" s="209">
        <f t="shared" si="59"/>
        <v>0.99030776326993231</v>
      </c>
      <c r="Y17" s="209">
        <f t="shared" si="60"/>
        <v>1</v>
      </c>
      <c r="Z17" s="209" t="e">
        <f t="shared" si="61"/>
        <v>#DIV/0!</v>
      </c>
      <c r="AA17" s="211">
        <f t="shared" si="62"/>
        <v>0.99937171072812636</v>
      </c>
      <c r="AB17" s="211">
        <f t="shared" si="63"/>
        <v>0.99933880911109729</v>
      </c>
      <c r="AC17" s="211">
        <f t="shared" si="64"/>
        <v>0.9992754972543969</v>
      </c>
      <c r="AD17" s="211">
        <f t="shared" si="65"/>
        <v>1</v>
      </c>
      <c r="AE17" s="211" t="e">
        <f t="shared" si="66"/>
        <v>#DIV/0!</v>
      </c>
      <c r="AF17" s="209">
        <f t="shared" si="67"/>
        <v>0.99991273760112864</v>
      </c>
      <c r="AG17" s="209">
        <f t="shared" si="68"/>
        <v>0.99989560143859435</v>
      </c>
      <c r="AH17" s="209">
        <f t="shared" si="69"/>
        <v>0.99988729957290623</v>
      </c>
      <c r="AI17" s="209">
        <f t="shared" si="70"/>
        <v>1</v>
      </c>
      <c r="AJ17" s="209" t="e">
        <f t="shared" si="71"/>
        <v>#DIV/0!</v>
      </c>
      <c r="AK17" s="216">
        <f t="shared" si="72"/>
        <v>0.97841128251923182</v>
      </c>
      <c r="AL17" s="216">
        <f t="shared" si="73"/>
        <v>0.97724111361355803</v>
      </c>
      <c r="AM17" s="216">
        <f t="shared" si="74"/>
        <v>0.97663881146955456</v>
      </c>
      <c r="AN17" s="216">
        <f t="shared" si="75"/>
        <v>1</v>
      </c>
      <c r="AO17" s="216" t="e">
        <f t="shared" si="76"/>
        <v>#DIV/0!</v>
      </c>
    </row>
    <row r="18" spans="1:41">
      <c r="A18" s="185" t="s">
        <v>34</v>
      </c>
      <c r="B18" s="184">
        <f>COMB!L18</f>
        <v>436552460</v>
      </c>
      <c r="C18" s="178">
        <f>COMB!M18</f>
        <v>417280099</v>
      </c>
      <c r="D18" s="178">
        <f>COMB!N18</f>
        <v>435237376</v>
      </c>
      <c r="E18" s="178">
        <f>COMB!O18</f>
        <v>439870639</v>
      </c>
      <c r="F18" s="183">
        <f>COMB!P18</f>
        <v>0</v>
      </c>
      <c r="G18" s="208">
        <f t="shared" si="77"/>
        <v>7.6189229785564652E-3</v>
      </c>
      <c r="H18" s="203">
        <f t="shared" si="45"/>
        <v>7.260573673137794E-3</v>
      </c>
      <c r="I18" s="203">
        <f t="shared" si="46"/>
        <v>7.0073483089127296E-3</v>
      </c>
      <c r="J18" s="203">
        <f t="shared" si="47"/>
        <v>6.9570129129453073E-3</v>
      </c>
      <c r="K18" s="204" t="e">
        <f t="shared" si="13"/>
        <v>#DIV/0!</v>
      </c>
      <c r="L18" s="208">
        <f t="shared" si="48"/>
        <v>1.0266421227212512</v>
      </c>
      <c r="M18" s="203">
        <f t="shared" si="49"/>
        <v>1.0281344324835369</v>
      </c>
      <c r="N18" s="203">
        <f t="shared" si="50"/>
        <v>1.022337774289976</v>
      </c>
      <c r="O18" s="203">
        <f t="shared" si="51"/>
        <v>0</v>
      </c>
      <c r="P18" s="204" t="e">
        <f>(K18*(P$4-#REF!))/F18</f>
        <v>#DIV/0!</v>
      </c>
      <c r="Q18" s="216">
        <f t="shared" si="52"/>
        <v>0.97127321829155666</v>
      </c>
      <c r="R18" s="211">
        <f t="shared" si="53"/>
        <v>0.97195158650233615</v>
      </c>
      <c r="S18" s="211">
        <f t="shared" si="54"/>
        <v>0.96321136058437773</v>
      </c>
      <c r="T18" s="211">
        <f t="shared" si="55"/>
        <v>1</v>
      </c>
      <c r="U18" s="211" t="e">
        <f t="shared" si="56"/>
        <v>#DIV/0!</v>
      </c>
      <c r="V18" s="209">
        <f t="shared" si="57"/>
        <v>0.98136075160108294</v>
      </c>
      <c r="W18" s="209">
        <f t="shared" si="58"/>
        <v>0.98035567069549467</v>
      </c>
      <c r="X18" s="209">
        <f t="shared" si="59"/>
        <v>0.99030776326993231</v>
      </c>
      <c r="Y18" s="209">
        <f t="shared" si="60"/>
        <v>1</v>
      </c>
      <c r="Z18" s="209" t="e">
        <f t="shared" si="61"/>
        <v>#DIV/0!</v>
      </c>
      <c r="AA18" s="211">
        <f t="shared" si="62"/>
        <v>0.99937171072812636</v>
      </c>
      <c r="AB18" s="211">
        <f t="shared" si="63"/>
        <v>0.99933880911109729</v>
      </c>
      <c r="AC18" s="211">
        <f t="shared" si="64"/>
        <v>0.9992754972543969</v>
      </c>
      <c r="AD18" s="211">
        <f t="shared" si="65"/>
        <v>1</v>
      </c>
      <c r="AE18" s="211" t="e">
        <f t="shared" si="66"/>
        <v>#DIV/0!</v>
      </c>
      <c r="AF18" s="209">
        <f t="shared" si="67"/>
        <v>0.99991273760112864</v>
      </c>
      <c r="AG18" s="209">
        <f t="shared" si="68"/>
        <v>0.99989560143859435</v>
      </c>
      <c r="AH18" s="209">
        <f t="shared" si="69"/>
        <v>0.99988729957290623</v>
      </c>
      <c r="AI18" s="209">
        <f t="shared" si="70"/>
        <v>1</v>
      </c>
      <c r="AJ18" s="209" t="e">
        <f t="shared" si="71"/>
        <v>#DIV/0!</v>
      </c>
      <c r="AK18" s="216">
        <f t="shared" si="72"/>
        <v>0.97841128251923182</v>
      </c>
      <c r="AL18" s="216">
        <f t="shared" si="73"/>
        <v>0.97724111361355803</v>
      </c>
      <c r="AM18" s="216">
        <f t="shared" si="74"/>
        <v>0.97663881146955456</v>
      </c>
      <c r="AN18" s="216">
        <f t="shared" si="75"/>
        <v>1</v>
      </c>
      <c r="AO18" s="216" t="e">
        <f t="shared" si="76"/>
        <v>#DIV/0!</v>
      </c>
    </row>
    <row r="19" spans="1:41">
      <c r="A19" s="185" t="s">
        <v>30</v>
      </c>
      <c r="B19" s="184">
        <f>COMB!L19</f>
        <v>1389023580</v>
      </c>
      <c r="C19" s="178">
        <f>COMB!M19</f>
        <v>1375017222</v>
      </c>
      <c r="D19" s="178">
        <f>COMB!N19</f>
        <v>1679667449</v>
      </c>
      <c r="E19" s="178">
        <f>COMB!O19</f>
        <v>1536142745</v>
      </c>
      <c r="F19" s="182">
        <f>COMB!P19</f>
        <v>0</v>
      </c>
      <c r="G19" s="202">
        <f t="shared" si="77"/>
        <v>2.4241905935929817E-2</v>
      </c>
      <c r="H19" s="203">
        <f t="shared" si="45"/>
        <v>2.3924969980809618E-2</v>
      </c>
      <c r="I19" s="203">
        <f t="shared" si="46"/>
        <v>2.70427484111243E-2</v>
      </c>
      <c r="J19" s="203">
        <f t="shared" si="47"/>
        <v>2.4295699611567505E-2</v>
      </c>
      <c r="K19" s="204" t="e">
        <f t="shared" si="13"/>
        <v>#DIV/0!</v>
      </c>
      <c r="L19" s="202">
        <f t="shared" si="48"/>
        <v>1.026642122721251</v>
      </c>
      <c r="M19" s="203">
        <f t="shared" si="49"/>
        <v>1.0281344324835369</v>
      </c>
      <c r="N19" s="203">
        <f t="shared" si="50"/>
        <v>1.0223377742899762</v>
      </c>
      <c r="O19" s="203">
        <f t="shared" si="51"/>
        <v>0</v>
      </c>
      <c r="P19" s="204" t="e">
        <f>(K19*(P$4-#REF!))/F19</f>
        <v>#DIV/0!</v>
      </c>
      <c r="Q19" s="216">
        <f t="shared" si="52"/>
        <v>0.97127321829155666</v>
      </c>
      <c r="R19" s="211">
        <f t="shared" si="53"/>
        <v>0.97195158650233615</v>
      </c>
      <c r="S19" s="211">
        <f t="shared" si="54"/>
        <v>0.96321136058437773</v>
      </c>
      <c r="T19" s="211">
        <f t="shared" si="55"/>
        <v>1</v>
      </c>
      <c r="U19" s="211" t="e">
        <f t="shared" si="56"/>
        <v>#DIV/0!</v>
      </c>
      <c r="V19" s="209">
        <f t="shared" si="57"/>
        <v>0.98136075160108294</v>
      </c>
      <c r="W19" s="209">
        <f t="shared" si="58"/>
        <v>0.98035567069549467</v>
      </c>
      <c r="X19" s="209">
        <f t="shared" si="59"/>
        <v>0.99030776326993231</v>
      </c>
      <c r="Y19" s="209">
        <f t="shared" si="60"/>
        <v>1</v>
      </c>
      <c r="Z19" s="209" t="e">
        <f t="shared" si="61"/>
        <v>#DIV/0!</v>
      </c>
      <c r="AA19" s="211">
        <f t="shared" si="62"/>
        <v>0.99937171072812636</v>
      </c>
      <c r="AB19" s="211">
        <f t="shared" si="63"/>
        <v>0.99933880911109729</v>
      </c>
      <c r="AC19" s="211">
        <f t="shared" si="64"/>
        <v>0.9992754972543969</v>
      </c>
      <c r="AD19" s="211">
        <f t="shared" si="65"/>
        <v>1</v>
      </c>
      <c r="AE19" s="211" t="e">
        <f t="shared" si="66"/>
        <v>#DIV/0!</v>
      </c>
      <c r="AF19" s="209">
        <f t="shared" si="67"/>
        <v>0.99991273760112864</v>
      </c>
      <c r="AG19" s="209">
        <f t="shared" si="68"/>
        <v>0.99989560143859435</v>
      </c>
      <c r="AH19" s="209">
        <f t="shared" si="69"/>
        <v>0.99988729957290623</v>
      </c>
      <c r="AI19" s="209">
        <f t="shared" si="70"/>
        <v>1</v>
      </c>
      <c r="AJ19" s="209" t="e">
        <f t="shared" si="71"/>
        <v>#DIV/0!</v>
      </c>
      <c r="AK19" s="216">
        <f t="shared" si="72"/>
        <v>0.97841128251923182</v>
      </c>
      <c r="AL19" s="216">
        <f t="shared" si="73"/>
        <v>0.97724111361355803</v>
      </c>
      <c r="AM19" s="216">
        <f t="shared" si="74"/>
        <v>0.97663881146955456</v>
      </c>
      <c r="AN19" s="216">
        <f t="shared" si="75"/>
        <v>1</v>
      </c>
      <c r="AO19" s="216" t="e">
        <f t="shared" si="76"/>
        <v>#DIV/0!</v>
      </c>
    </row>
    <row r="20" spans="1:41">
      <c r="A20" s="185" t="s">
        <v>36</v>
      </c>
      <c r="B20" s="184">
        <f>COMB!L20</f>
        <v>545783833</v>
      </c>
      <c r="C20" s="178">
        <f>COMB!M20</f>
        <v>541391976</v>
      </c>
      <c r="D20" s="178">
        <f>COMB!N20</f>
        <v>568525834</v>
      </c>
      <c r="E20" s="178">
        <f>COMB!O20</f>
        <v>618259932</v>
      </c>
      <c r="F20" s="182">
        <f>COMB!P20</f>
        <v>0</v>
      </c>
      <c r="G20" s="202">
        <f t="shared" si="77"/>
        <v>9.5252813065543705E-3</v>
      </c>
      <c r="H20" s="203">
        <f t="shared" si="45"/>
        <v>9.4200905751645938E-3</v>
      </c>
      <c r="I20" s="203">
        <f t="shared" si="46"/>
        <v>9.1533006150949208E-3</v>
      </c>
      <c r="J20" s="203">
        <f t="shared" si="47"/>
        <v>9.7784256304515194E-3</v>
      </c>
      <c r="K20" s="204" t="e">
        <f t="shared" si="13"/>
        <v>#DIV/0!</v>
      </c>
      <c r="L20" s="202">
        <f t="shared" si="48"/>
        <v>1.0266421227212512</v>
      </c>
      <c r="M20" s="203">
        <f t="shared" si="49"/>
        <v>1.0281344324835369</v>
      </c>
      <c r="N20" s="203">
        <f t="shared" si="50"/>
        <v>1.022337774289976</v>
      </c>
      <c r="O20" s="203">
        <f t="shared" si="51"/>
        <v>0</v>
      </c>
      <c r="P20" s="204" t="e">
        <f>(K20*(P$4-#REF!))/F20</f>
        <v>#DIV/0!</v>
      </c>
      <c r="Q20" s="216">
        <f t="shared" si="52"/>
        <v>0.97127321829155666</v>
      </c>
      <c r="R20" s="211">
        <f t="shared" si="53"/>
        <v>0.97195158650233615</v>
      </c>
      <c r="S20" s="211">
        <f t="shared" si="54"/>
        <v>0.96321136058437773</v>
      </c>
      <c r="T20" s="211">
        <f t="shared" si="55"/>
        <v>1</v>
      </c>
      <c r="U20" s="211" t="e">
        <f t="shared" si="56"/>
        <v>#DIV/0!</v>
      </c>
      <c r="V20" s="209">
        <f t="shared" si="57"/>
        <v>0.98136075160108294</v>
      </c>
      <c r="W20" s="209">
        <f t="shared" si="58"/>
        <v>0.98035567069549467</v>
      </c>
      <c r="X20" s="209">
        <f t="shared" si="59"/>
        <v>0.99030776326993231</v>
      </c>
      <c r="Y20" s="209">
        <f t="shared" si="60"/>
        <v>1</v>
      </c>
      <c r="Z20" s="209" t="e">
        <f t="shared" si="61"/>
        <v>#DIV/0!</v>
      </c>
      <c r="AA20" s="211">
        <f t="shared" si="62"/>
        <v>0.99937171072812636</v>
      </c>
      <c r="AB20" s="211">
        <f t="shared" si="63"/>
        <v>0.99933880911109729</v>
      </c>
      <c r="AC20" s="211">
        <f t="shared" si="64"/>
        <v>0.9992754972543969</v>
      </c>
      <c r="AD20" s="211">
        <f t="shared" si="65"/>
        <v>1</v>
      </c>
      <c r="AE20" s="211" t="e">
        <f t="shared" si="66"/>
        <v>#DIV/0!</v>
      </c>
      <c r="AF20" s="209">
        <f t="shared" si="67"/>
        <v>0.99991273760112864</v>
      </c>
      <c r="AG20" s="209">
        <f t="shared" si="68"/>
        <v>0.99989560143859435</v>
      </c>
      <c r="AH20" s="209">
        <f t="shared" si="69"/>
        <v>0.99988729957290623</v>
      </c>
      <c r="AI20" s="209">
        <f t="shared" si="70"/>
        <v>1</v>
      </c>
      <c r="AJ20" s="209" t="e">
        <f t="shared" si="71"/>
        <v>#DIV/0!</v>
      </c>
      <c r="AK20" s="216">
        <f t="shared" si="72"/>
        <v>0.97841128251923182</v>
      </c>
      <c r="AL20" s="216">
        <f t="shared" si="73"/>
        <v>0.97724111361355803</v>
      </c>
      <c r="AM20" s="216">
        <f t="shared" si="74"/>
        <v>0.97663881146955456</v>
      </c>
      <c r="AN20" s="216">
        <f t="shared" si="75"/>
        <v>1</v>
      </c>
      <c r="AO20" s="216" t="e">
        <f t="shared" si="76"/>
        <v>#DIV/0!</v>
      </c>
    </row>
    <row r="21" spans="1:41">
      <c r="A21" s="185" t="s">
        <v>21</v>
      </c>
      <c r="B21" s="184">
        <f>COMB!L21</f>
        <v>455841771</v>
      </c>
      <c r="C21" s="178">
        <f>COMB!M21</f>
        <v>447120127</v>
      </c>
      <c r="D21" s="178">
        <f>COMB!N21</f>
        <v>500855023</v>
      </c>
      <c r="E21" s="178">
        <f>COMB!O21</f>
        <v>468666552</v>
      </c>
      <c r="F21" s="182">
        <f>COMB!P21</f>
        <v>0</v>
      </c>
      <c r="G21" s="202">
        <f t="shared" ref="G21:J22" si="78">B21/B$4</f>
        <v>7.9555692886435093E-3</v>
      </c>
      <c r="H21" s="203">
        <f t="shared" si="78"/>
        <v>7.7797830057220801E-3</v>
      </c>
      <c r="I21" s="203">
        <f t="shared" si="78"/>
        <v>8.0637964291685651E-3</v>
      </c>
      <c r="J21" s="203">
        <f t="shared" si="78"/>
        <v>7.4124503093500483E-3</v>
      </c>
      <c r="K21" s="204" t="e">
        <f t="shared" si="13"/>
        <v>#DIV/0!</v>
      </c>
      <c r="L21" s="202">
        <f t="shared" si="48"/>
        <v>1.026642122721251</v>
      </c>
      <c r="M21" s="203">
        <f t="shared" si="49"/>
        <v>1.0281344324835369</v>
      </c>
      <c r="N21" s="203">
        <f t="shared" si="50"/>
        <v>1.022337774289976</v>
      </c>
      <c r="O21" s="203">
        <f t="shared" si="51"/>
        <v>0</v>
      </c>
      <c r="P21" s="204" t="e">
        <f>(K21*(P$4-#REF!))/F21</f>
        <v>#DIV/0!</v>
      </c>
      <c r="Q21" s="216">
        <f t="shared" si="52"/>
        <v>0.97127321829155666</v>
      </c>
      <c r="R21" s="211">
        <f t="shared" si="53"/>
        <v>0.97195158650233615</v>
      </c>
      <c r="S21" s="211">
        <f t="shared" si="54"/>
        <v>0.96321136058437773</v>
      </c>
      <c r="T21" s="211">
        <f t="shared" si="55"/>
        <v>1</v>
      </c>
      <c r="U21" s="211" t="e">
        <f t="shared" si="56"/>
        <v>#DIV/0!</v>
      </c>
      <c r="V21" s="209">
        <f t="shared" si="57"/>
        <v>0.98136075160108294</v>
      </c>
      <c r="W21" s="209">
        <f t="shared" si="58"/>
        <v>0.98035567069549467</v>
      </c>
      <c r="X21" s="209">
        <f t="shared" si="59"/>
        <v>0.99030776326993231</v>
      </c>
      <c r="Y21" s="209">
        <f t="shared" si="60"/>
        <v>1</v>
      </c>
      <c r="Z21" s="209" t="e">
        <f t="shared" si="61"/>
        <v>#DIV/0!</v>
      </c>
      <c r="AA21" s="211">
        <f t="shared" si="62"/>
        <v>0.99937171072812636</v>
      </c>
      <c r="AB21" s="211">
        <f t="shared" si="63"/>
        <v>0.99933880911109729</v>
      </c>
      <c r="AC21" s="211">
        <f t="shared" si="64"/>
        <v>0.9992754972543969</v>
      </c>
      <c r="AD21" s="211">
        <f t="shared" si="65"/>
        <v>1</v>
      </c>
      <c r="AE21" s="211" t="e">
        <f t="shared" si="66"/>
        <v>#DIV/0!</v>
      </c>
      <c r="AF21" s="209">
        <f t="shared" si="67"/>
        <v>0.99991273760112864</v>
      </c>
      <c r="AG21" s="209">
        <f t="shared" si="68"/>
        <v>0.99989560143859435</v>
      </c>
      <c r="AH21" s="209">
        <f t="shared" si="69"/>
        <v>0.99988729957290623</v>
      </c>
      <c r="AI21" s="209">
        <f t="shared" si="70"/>
        <v>1</v>
      </c>
      <c r="AJ21" s="209" t="e">
        <f t="shared" si="71"/>
        <v>#DIV/0!</v>
      </c>
      <c r="AK21" s="216">
        <f t="shared" si="72"/>
        <v>0.97841128251923182</v>
      </c>
      <c r="AL21" s="216">
        <f t="shared" si="73"/>
        <v>0.97724111361355803</v>
      </c>
      <c r="AM21" s="216">
        <f t="shared" si="74"/>
        <v>0.97663881146955456</v>
      </c>
      <c r="AN21" s="216">
        <f t="shared" si="75"/>
        <v>1</v>
      </c>
      <c r="AO21" s="216" t="e">
        <f t="shared" si="76"/>
        <v>#DIV/0!</v>
      </c>
    </row>
    <row r="22" spans="1:41">
      <c r="A22" s="185" t="s">
        <v>32</v>
      </c>
      <c r="B22" s="184">
        <f>COMB!L22</f>
        <v>314675738</v>
      </c>
      <c r="C22" s="178">
        <f>COMB!M22</f>
        <v>306868785</v>
      </c>
      <c r="D22" s="178">
        <f>COMB!N22</f>
        <v>319516080</v>
      </c>
      <c r="E22" s="178">
        <f>COMB!O22</f>
        <v>375742614</v>
      </c>
      <c r="F22" s="182">
        <f>COMB!P22</f>
        <v>0</v>
      </c>
      <c r="G22" s="202">
        <f t="shared" si="78"/>
        <v>5.4918719528975141E-3</v>
      </c>
      <c r="H22" s="203">
        <f t="shared" si="78"/>
        <v>5.3394432823856818E-3</v>
      </c>
      <c r="I22" s="203">
        <f t="shared" si="78"/>
        <v>5.1442283827628455E-3</v>
      </c>
      <c r="J22" s="203">
        <f t="shared" si="78"/>
        <v>5.9427613161100856E-3</v>
      </c>
      <c r="K22" s="204" t="e">
        <f t="shared" si="13"/>
        <v>#DIV/0!</v>
      </c>
      <c r="L22" s="202">
        <f t="shared" si="48"/>
        <v>1.0266421227212512</v>
      </c>
      <c r="M22" s="203">
        <f t="shared" si="49"/>
        <v>1.0281344324835371</v>
      </c>
      <c r="N22" s="203">
        <f t="shared" si="50"/>
        <v>1.0223377742899762</v>
      </c>
      <c r="O22" s="203">
        <f t="shared" si="51"/>
        <v>0</v>
      </c>
      <c r="P22" s="204" t="e">
        <f>(K22*(P$4-#REF!))/F22</f>
        <v>#DIV/0!</v>
      </c>
      <c r="Q22" s="216">
        <f t="shared" si="52"/>
        <v>0.97127321829155666</v>
      </c>
      <c r="R22" s="211">
        <f t="shared" si="53"/>
        <v>0.97195158650233615</v>
      </c>
      <c r="S22" s="211">
        <f t="shared" si="54"/>
        <v>0.96321136058437773</v>
      </c>
      <c r="T22" s="211">
        <f t="shared" si="55"/>
        <v>1</v>
      </c>
      <c r="U22" s="211" t="e">
        <f t="shared" si="56"/>
        <v>#DIV/0!</v>
      </c>
      <c r="V22" s="209">
        <f t="shared" si="57"/>
        <v>0.98136075160108294</v>
      </c>
      <c r="W22" s="209">
        <f t="shared" si="58"/>
        <v>0.98035567069549467</v>
      </c>
      <c r="X22" s="209">
        <f t="shared" si="59"/>
        <v>0.99030776326993231</v>
      </c>
      <c r="Y22" s="209">
        <f t="shared" si="60"/>
        <v>1</v>
      </c>
      <c r="Z22" s="209" t="e">
        <f t="shared" si="61"/>
        <v>#DIV/0!</v>
      </c>
      <c r="AA22" s="211">
        <f t="shared" si="62"/>
        <v>0.99937171072812636</v>
      </c>
      <c r="AB22" s="211">
        <f t="shared" si="63"/>
        <v>0.99933880911109729</v>
      </c>
      <c r="AC22" s="211">
        <f t="shared" si="64"/>
        <v>0.9992754972543969</v>
      </c>
      <c r="AD22" s="211">
        <f t="shared" si="65"/>
        <v>1</v>
      </c>
      <c r="AE22" s="211" t="e">
        <f t="shared" si="66"/>
        <v>#DIV/0!</v>
      </c>
      <c r="AF22" s="209">
        <f t="shared" si="67"/>
        <v>0.99991273760112864</v>
      </c>
      <c r="AG22" s="209">
        <f t="shared" si="68"/>
        <v>0.99989560143859435</v>
      </c>
      <c r="AH22" s="209">
        <f t="shared" si="69"/>
        <v>0.99988729957290623</v>
      </c>
      <c r="AI22" s="209">
        <f t="shared" si="70"/>
        <v>1</v>
      </c>
      <c r="AJ22" s="209" t="e">
        <f t="shared" si="71"/>
        <v>#DIV/0!</v>
      </c>
      <c r="AK22" s="216">
        <f t="shared" si="72"/>
        <v>0.97841128251923182</v>
      </c>
      <c r="AL22" s="216">
        <f t="shared" si="73"/>
        <v>0.97724111361355803</v>
      </c>
      <c r="AM22" s="216">
        <f t="shared" si="74"/>
        <v>0.97663881146955456</v>
      </c>
      <c r="AN22" s="216">
        <f t="shared" si="75"/>
        <v>1</v>
      </c>
      <c r="AO22" s="216" t="e">
        <f t="shared" si="76"/>
        <v>#DIV/0!</v>
      </c>
    </row>
    <row r="23" spans="1:41">
      <c r="A23" s="192" t="s">
        <v>40</v>
      </c>
      <c r="B23" s="191">
        <f>COMB!L23</f>
        <v>22890157483</v>
      </c>
      <c r="C23" s="193">
        <f>COMB!M23</f>
        <v>22290356627</v>
      </c>
      <c r="D23" s="193">
        <f>COMB!N23</f>
        <v>23631274824</v>
      </c>
      <c r="E23" s="193">
        <f>COMB!O23</f>
        <v>24520085950</v>
      </c>
      <c r="F23" s="194">
        <f>COMB!P23</f>
        <v>0</v>
      </c>
      <c r="G23" s="205"/>
      <c r="H23" s="206"/>
      <c r="I23" s="206"/>
      <c r="J23" s="206"/>
      <c r="K23" s="207"/>
      <c r="L23" s="205"/>
      <c r="M23" s="206"/>
      <c r="N23" s="206"/>
      <c r="O23" s="206"/>
      <c r="P23" s="207"/>
      <c r="Q23" s="213"/>
      <c r="R23" s="214"/>
      <c r="S23" s="214"/>
      <c r="T23" s="214"/>
      <c r="U23" s="214"/>
      <c r="V23" s="213"/>
      <c r="W23" s="214"/>
      <c r="X23" s="214"/>
      <c r="Y23" s="214"/>
      <c r="Z23" s="214"/>
      <c r="AA23" s="213"/>
      <c r="AB23" s="214"/>
      <c r="AC23" s="214"/>
      <c r="AD23" s="214"/>
      <c r="AE23" s="213"/>
      <c r="AF23" s="213"/>
      <c r="AG23" s="214"/>
      <c r="AH23" s="214"/>
      <c r="AI23" s="214"/>
      <c r="AJ23" s="213"/>
      <c r="AK23" s="213"/>
      <c r="AL23" s="214"/>
      <c r="AM23" s="214"/>
      <c r="AN23" s="214"/>
      <c r="AO23" s="213"/>
    </row>
    <row r="24" spans="1:41">
      <c r="A24" s="185" t="s">
        <v>26</v>
      </c>
      <c r="B24" s="184">
        <f>COMB!L24</f>
        <v>1129579000</v>
      </c>
      <c r="C24" s="178">
        <f>COMB!M24</f>
        <v>1122399804</v>
      </c>
      <c r="D24" s="178">
        <f>COMB!N24</f>
        <v>1260812725</v>
      </c>
      <c r="E24" s="178">
        <f>COMB!O24</f>
        <v>1315702236</v>
      </c>
      <c r="F24" s="182">
        <f>COMB!P24</f>
        <v>0</v>
      </c>
      <c r="G24" s="202">
        <f t="shared" ref="G24:J27" si="79">B24/B$4</f>
        <v>1.9713954650936644E-2</v>
      </c>
      <c r="H24" s="203">
        <f t="shared" si="79"/>
        <v>1.952948747660602E-2</v>
      </c>
      <c r="I24" s="203">
        <f t="shared" si="79"/>
        <v>2.0299161798972891E-2</v>
      </c>
      <c r="J24" s="203">
        <f t="shared" si="79"/>
        <v>2.0809203056271767E-2</v>
      </c>
      <c r="K24" s="204" t="e">
        <f t="shared" si="13"/>
        <v>#DIV/0!</v>
      </c>
      <c r="L24" s="202">
        <f t="shared" ref="L24:L27" si="80">(G24*(L$4))/B24</f>
        <v>1.0266421227212512</v>
      </c>
      <c r="M24" s="203">
        <f t="shared" ref="M24:M27" si="81">(H24*(M$4))/C24</f>
        <v>1.0281344324835371</v>
      </c>
      <c r="N24" s="203">
        <f t="shared" ref="N24:N27" si="82">(I24*(N$4))/D24</f>
        <v>1.0223377742899762</v>
      </c>
      <c r="O24" s="203">
        <f t="shared" ref="O24:O27" si="83">(J24*(O$4))/E24</f>
        <v>0</v>
      </c>
      <c r="P24" s="204" t="e">
        <f>(K24*(P$4-#REF!))/F24</f>
        <v>#DIV/0!</v>
      </c>
      <c r="Q24" s="216">
        <f t="shared" ref="Q24:Q27" si="84">1-G24*(Q$4)/B24</f>
        <v>0.97127321829155666</v>
      </c>
      <c r="R24" s="211">
        <f t="shared" ref="R24:R27" si="85">1-H24*(R$4)/C24</f>
        <v>0.97195158650233615</v>
      </c>
      <c r="S24" s="211">
        <f t="shared" ref="S24:S27" si="86">1-I24*(S$4)/D24</f>
        <v>0.96321136058437773</v>
      </c>
      <c r="T24" s="211">
        <f t="shared" ref="T24:T27" si="87">1-J24*(T$4)/E24</f>
        <v>1</v>
      </c>
      <c r="U24" s="211" t="e">
        <f t="shared" ref="U24:U27" si="88">1-K24*(U$4)/F24</f>
        <v>#DIV/0!</v>
      </c>
      <c r="V24" s="209">
        <f t="shared" ref="V24:V27" si="89">1-G24*(V$4)/B24</f>
        <v>0.98136075160108294</v>
      </c>
      <c r="W24" s="209">
        <f t="shared" ref="W24:W27" si="90">1-H24*(W$4)/C24</f>
        <v>0.98035567069549467</v>
      </c>
      <c r="X24" s="209">
        <f t="shared" ref="X24:X27" si="91">1-I24*(X$4)/D24</f>
        <v>0.99030776326993231</v>
      </c>
      <c r="Y24" s="209">
        <f t="shared" ref="Y24:Y27" si="92">1-J24*(Y$4)/E24</f>
        <v>1</v>
      </c>
      <c r="Z24" s="209" t="e">
        <f t="shared" ref="Z24:Z27" si="93">1-K24*(Z$4)/F24</f>
        <v>#DIV/0!</v>
      </c>
      <c r="AA24" s="211">
        <f t="shared" ref="AA24:AA27" si="94">1-G24*(AA$4)/B24</f>
        <v>0.99937171072812636</v>
      </c>
      <c r="AB24" s="211">
        <f t="shared" ref="AB24:AB27" si="95">1-H24*(AB$4)/C24</f>
        <v>0.99933880911109729</v>
      </c>
      <c r="AC24" s="211">
        <f t="shared" ref="AC24:AC27" si="96">1-I24*(AC$4)/D24</f>
        <v>0.9992754972543969</v>
      </c>
      <c r="AD24" s="211">
        <f t="shared" ref="AD24:AD27" si="97">1-J24*(AD$4)/E24</f>
        <v>1</v>
      </c>
      <c r="AE24" s="211" t="e">
        <f t="shared" ref="AE24:AE27" si="98">1-K24*(AE$4)/F24</f>
        <v>#DIV/0!</v>
      </c>
      <c r="AF24" s="209">
        <f t="shared" ref="AF24:AF27" si="99">1-G24*(AF$4)/B24</f>
        <v>0.99991273760112864</v>
      </c>
      <c r="AG24" s="209">
        <f t="shared" ref="AG24:AG27" si="100">1-H24*(AG$4)/C24</f>
        <v>0.99989560143859435</v>
      </c>
      <c r="AH24" s="209">
        <f t="shared" ref="AH24:AH27" si="101">1-I24*(AH$4)/D24</f>
        <v>0.99988729957290623</v>
      </c>
      <c r="AI24" s="209">
        <f t="shared" ref="AI24:AI27" si="102">1-J24*(AI$4)/E24</f>
        <v>1</v>
      </c>
      <c r="AJ24" s="209" t="e">
        <f t="shared" ref="AJ24:AJ27" si="103">1-K24*(AJ$4)/F24</f>
        <v>#DIV/0!</v>
      </c>
      <c r="AK24" s="216">
        <f t="shared" ref="AK24:AK27" si="104">1-G24*(AK$4)/B24</f>
        <v>0.97841128251923182</v>
      </c>
      <c r="AL24" s="216">
        <f t="shared" ref="AL24:AL27" si="105">1-H24*(AL$4)/C24</f>
        <v>0.97724111361355803</v>
      </c>
      <c r="AM24" s="216">
        <f t="shared" ref="AM24:AM27" si="106">1-I24*(AM$4)/D24</f>
        <v>0.97663881146955456</v>
      </c>
      <c r="AN24" s="216">
        <f t="shared" ref="AN24:AN27" si="107">1-J24*(AN$4)/E24</f>
        <v>1</v>
      </c>
      <c r="AO24" s="216" t="e">
        <f t="shared" ref="AO24:AO27" si="108">1-K24*(AO$4)/F24</f>
        <v>#DIV/0!</v>
      </c>
    </row>
    <row r="25" spans="1:41">
      <c r="A25" s="185" t="s">
        <v>18</v>
      </c>
      <c r="B25" s="184">
        <f>COMB!L25</f>
        <v>6936058756</v>
      </c>
      <c r="C25" s="178">
        <f>COMB!M25</f>
        <v>6991245458</v>
      </c>
      <c r="D25" s="178">
        <f>COMB!N25</f>
        <v>7488748140</v>
      </c>
      <c r="E25" s="178">
        <f>COMB!O25</f>
        <v>7712104602</v>
      </c>
      <c r="F25" s="182">
        <f>COMB!P25</f>
        <v>0</v>
      </c>
      <c r="G25" s="202">
        <f t="shared" si="79"/>
        <v>0.12105142515221692</v>
      </c>
      <c r="H25" s="203">
        <f t="shared" si="79"/>
        <v>0.12164599470821871</v>
      </c>
      <c r="I25" s="203">
        <f t="shared" si="79"/>
        <v>0.12056930196799631</v>
      </c>
      <c r="J25" s="203">
        <f t="shared" si="79"/>
        <v>0.12197497751628504</v>
      </c>
      <c r="K25" s="204" t="e">
        <f t="shared" si="13"/>
        <v>#DIV/0!</v>
      </c>
      <c r="L25" s="202">
        <f t="shared" si="80"/>
        <v>1.0266421227212512</v>
      </c>
      <c r="M25" s="203">
        <f t="shared" si="81"/>
        <v>1.0281344324835369</v>
      </c>
      <c r="N25" s="203">
        <f t="shared" si="82"/>
        <v>1.0223377742899762</v>
      </c>
      <c r="O25" s="203">
        <f t="shared" si="83"/>
        <v>0</v>
      </c>
      <c r="P25" s="204" t="e">
        <f>(K25*(P$4-#REF!))/F25</f>
        <v>#DIV/0!</v>
      </c>
      <c r="Q25" s="216">
        <f t="shared" si="84"/>
        <v>0.97127321829155666</v>
      </c>
      <c r="R25" s="211">
        <f t="shared" si="85"/>
        <v>0.97195158650233615</v>
      </c>
      <c r="S25" s="211">
        <f t="shared" si="86"/>
        <v>0.96321136058437773</v>
      </c>
      <c r="T25" s="211">
        <f t="shared" si="87"/>
        <v>1</v>
      </c>
      <c r="U25" s="211" t="e">
        <f t="shared" si="88"/>
        <v>#DIV/0!</v>
      </c>
      <c r="V25" s="209">
        <f t="shared" si="89"/>
        <v>0.98136075160108294</v>
      </c>
      <c r="W25" s="209">
        <f t="shared" si="90"/>
        <v>0.98035567069549467</v>
      </c>
      <c r="X25" s="209">
        <f t="shared" si="91"/>
        <v>0.99030776326993231</v>
      </c>
      <c r="Y25" s="209">
        <f t="shared" si="92"/>
        <v>1</v>
      </c>
      <c r="Z25" s="209" t="e">
        <f t="shared" si="93"/>
        <v>#DIV/0!</v>
      </c>
      <c r="AA25" s="211">
        <f t="shared" si="94"/>
        <v>0.99937171072812636</v>
      </c>
      <c r="AB25" s="211">
        <f t="shared" si="95"/>
        <v>0.99933880911109729</v>
      </c>
      <c r="AC25" s="211">
        <f t="shared" si="96"/>
        <v>0.9992754972543969</v>
      </c>
      <c r="AD25" s="211">
        <f t="shared" si="97"/>
        <v>1</v>
      </c>
      <c r="AE25" s="211" t="e">
        <f t="shared" si="98"/>
        <v>#DIV/0!</v>
      </c>
      <c r="AF25" s="209">
        <f t="shared" si="99"/>
        <v>0.99991273760112864</v>
      </c>
      <c r="AG25" s="209">
        <f t="shared" si="100"/>
        <v>0.99989560143859435</v>
      </c>
      <c r="AH25" s="209">
        <f t="shared" si="101"/>
        <v>0.99988729957290623</v>
      </c>
      <c r="AI25" s="209">
        <f t="shared" si="102"/>
        <v>1</v>
      </c>
      <c r="AJ25" s="209" t="e">
        <f t="shared" si="103"/>
        <v>#DIV/0!</v>
      </c>
      <c r="AK25" s="216">
        <f t="shared" si="104"/>
        <v>0.97841128251923182</v>
      </c>
      <c r="AL25" s="216">
        <f t="shared" si="105"/>
        <v>0.97724111361355803</v>
      </c>
      <c r="AM25" s="216">
        <f t="shared" si="106"/>
        <v>0.97663881146955456</v>
      </c>
      <c r="AN25" s="216">
        <f t="shared" si="107"/>
        <v>1</v>
      </c>
      <c r="AO25" s="216" t="e">
        <f t="shared" si="108"/>
        <v>#DIV/0!</v>
      </c>
    </row>
    <row r="26" spans="1:41">
      <c r="A26" s="185" t="s">
        <v>12</v>
      </c>
      <c r="B26" s="184">
        <f>COMB!L26</f>
        <v>2383340863</v>
      </c>
      <c r="C26" s="178">
        <f>COMB!M26</f>
        <v>2064738603</v>
      </c>
      <c r="D26" s="178">
        <f>COMB!N26</f>
        <v>2279121815</v>
      </c>
      <c r="E26" s="178">
        <f>COMB!O26</f>
        <v>2512930238</v>
      </c>
      <c r="F26" s="182">
        <f>COMB!P26</f>
        <v>0</v>
      </c>
      <c r="G26" s="202">
        <f t="shared" si="79"/>
        <v>4.1595208206691346E-2</v>
      </c>
      <c r="H26" s="203">
        <f t="shared" si="79"/>
        <v>3.5925956638668044E-2</v>
      </c>
      <c r="I26" s="203">
        <f t="shared" si="79"/>
        <v>3.6694000278474158E-2</v>
      </c>
      <c r="J26" s="203">
        <f t="shared" si="79"/>
        <v>3.9744612540726379E-2</v>
      </c>
      <c r="K26" s="204" t="e">
        <f t="shared" si="13"/>
        <v>#DIV/0!</v>
      </c>
      <c r="L26" s="202">
        <f t="shared" si="80"/>
        <v>1.026642122721251</v>
      </c>
      <c r="M26" s="203">
        <f t="shared" si="81"/>
        <v>1.0281344324835371</v>
      </c>
      <c r="N26" s="203">
        <f t="shared" si="82"/>
        <v>1.022337774289976</v>
      </c>
      <c r="O26" s="203">
        <f t="shared" si="83"/>
        <v>0</v>
      </c>
      <c r="P26" s="204" t="e">
        <f>(K26*(P$4-#REF!))/F26</f>
        <v>#DIV/0!</v>
      </c>
      <c r="Q26" s="216">
        <f t="shared" si="84"/>
        <v>0.97127321829155666</v>
      </c>
      <c r="R26" s="211">
        <f t="shared" si="85"/>
        <v>0.97195158650233615</v>
      </c>
      <c r="S26" s="211">
        <f t="shared" si="86"/>
        <v>0.96321136058437773</v>
      </c>
      <c r="T26" s="211">
        <f t="shared" si="87"/>
        <v>1</v>
      </c>
      <c r="U26" s="211" t="e">
        <f t="shared" si="88"/>
        <v>#DIV/0!</v>
      </c>
      <c r="V26" s="209">
        <f t="shared" si="89"/>
        <v>0.98136075160108294</v>
      </c>
      <c r="W26" s="209">
        <f t="shared" si="90"/>
        <v>0.98035567069549467</v>
      </c>
      <c r="X26" s="209">
        <f t="shared" si="91"/>
        <v>0.99030776326993231</v>
      </c>
      <c r="Y26" s="209">
        <f t="shared" si="92"/>
        <v>1</v>
      </c>
      <c r="Z26" s="209" t="e">
        <f t="shared" si="93"/>
        <v>#DIV/0!</v>
      </c>
      <c r="AA26" s="211">
        <f t="shared" si="94"/>
        <v>0.99937171072812636</v>
      </c>
      <c r="AB26" s="211">
        <f t="shared" si="95"/>
        <v>0.99933880911109729</v>
      </c>
      <c r="AC26" s="211">
        <f t="shared" si="96"/>
        <v>0.9992754972543969</v>
      </c>
      <c r="AD26" s="211">
        <f t="shared" si="97"/>
        <v>1</v>
      </c>
      <c r="AE26" s="211" t="e">
        <f t="shared" si="98"/>
        <v>#DIV/0!</v>
      </c>
      <c r="AF26" s="209">
        <f t="shared" si="99"/>
        <v>0.99991273760112864</v>
      </c>
      <c r="AG26" s="209">
        <f t="shared" si="100"/>
        <v>0.99989560143859435</v>
      </c>
      <c r="AH26" s="209">
        <f t="shared" si="101"/>
        <v>0.99988729957290623</v>
      </c>
      <c r="AI26" s="209">
        <f t="shared" si="102"/>
        <v>1</v>
      </c>
      <c r="AJ26" s="209" t="e">
        <f t="shared" si="103"/>
        <v>#DIV/0!</v>
      </c>
      <c r="AK26" s="216">
        <f t="shared" si="104"/>
        <v>0.97841128251923182</v>
      </c>
      <c r="AL26" s="216">
        <f t="shared" si="105"/>
        <v>0.97724111361355803</v>
      </c>
      <c r="AM26" s="216">
        <f t="shared" si="106"/>
        <v>0.97663881146955456</v>
      </c>
      <c r="AN26" s="216">
        <f t="shared" si="107"/>
        <v>1</v>
      </c>
      <c r="AO26" s="216" t="e">
        <f t="shared" si="108"/>
        <v>#DIV/0!</v>
      </c>
    </row>
    <row r="27" spans="1:41">
      <c r="A27" s="185" t="s">
        <v>10</v>
      </c>
      <c r="B27" s="184">
        <f>COMB!L27</f>
        <v>12441178864</v>
      </c>
      <c r="C27" s="178">
        <f>COMB!M27</f>
        <v>12111972762</v>
      </c>
      <c r="D27" s="178">
        <f>COMB!N27</f>
        <v>12602592144</v>
      </c>
      <c r="E27" s="178">
        <f>COMB!O27</f>
        <v>12979348874</v>
      </c>
      <c r="F27" s="182">
        <f>COMB!P27</f>
        <v>0</v>
      </c>
      <c r="G27" s="202">
        <f t="shared" si="79"/>
        <v>0.21712942249199702</v>
      </c>
      <c r="H27" s="203">
        <f t="shared" si="79"/>
        <v>0.21074542202296415</v>
      </c>
      <c r="I27" s="203">
        <f t="shared" si="79"/>
        <v>0.20290250244541327</v>
      </c>
      <c r="J27" s="203">
        <f t="shared" si="79"/>
        <v>0.20528193907945771</v>
      </c>
      <c r="K27" s="204" t="e">
        <f t="shared" si="13"/>
        <v>#DIV/0!</v>
      </c>
      <c r="L27" s="202">
        <f t="shared" si="80"/>
        <v>1.0266421227212512</v>
      </c>
      <c r="M27" s="203">
        <f t="shared" si="81"/>
        <v>1.0281344324835371</v>
      </c>
      <c r="N27" s="203">
        <f t="shared" si="82"/>
        <v>1.0223377742899762</v>
      </c>
      <c r="O27" s="203">
        <f t="shared" si="83"/>
        <v>0</v>
      </c>
      <c r="P27" s="204" t="e">
        <f>(K27*(P$4-#REF!))/F27</f>
        <v>#DIV/0!</v>
      </c>
      <c r="Q27" s="216">
        <f t="shared" si="84"/>
        <v>0.97127321829155666</v>
      </c>
      <c r="R27" s="211">
        <f t="shared" si="85"/>
        <v>0.97195158650233615</v>
      </c>
      <c r="S27" s="211">
        <f t="shared" si="86"/>
        <v>0.96321136058437773</v>
      </c>
      <c r="T27" s="211">
        <f t="shared" si="87"/>
        <v>1</v>
      </c>
      <c r="U27" s="211" t="e">
        <f t="shared" si="88"/>
        <v>#DIV/0!</v>
      </c>
      <c r="V27" s="209">
        <f t="shared" si="89"/>
        <v>0.98136075160108294</v>
      </c>
      <c r="W27" s="209">
        <f t="shared" si="90"/>
        <v>0.98035567069549467</v>
      </c>
      <c r="X27" s="209">
        <f t="shared" si="91"/>
        <v>0.99030776326993231</v>
      </c>
      <c r="Y27" s="209">
        <f t="shared" si="92"/>
        <v>1</v>
      </c>
      <c r="Z27" s="209" t="e">
        <f t="shared" si="93"/>
        <v>#DIV/0!</v>
      </c>
      <c r="AA27" s="211">
        <f t="shared" si="94"/>
        <v>0.99937171072812636</v>
      </c>
      <c r="AB27" s="211">
        <f t="shared" si="95"/>
        <v>0.99933880911109729</v>
      </c>
      <c r="AC27" s="211">
        <f t="shared" si="96"/>
        <v>0.9992754972543969</v>
      </c>
      <c r="AD27" s="211">
        <f t="shared" si="97"/>
        <v>1</v>
      </c>
      <c r="AE27" s="211" t="e">
        <f t="shared" si="98"/>
        <v>#DIV/0!</v>
      </c>
      <c r="AF27" s="209">
        <f t="shared" si="99"/>
        <v>0.99991273760112864</v>
      </c>
      <c r="AG27" s="209">
        <f t="shared" si="100"/>
        <v>0.99989560143859435</v>
      </c>
      <c r="AH27" s="209">
        <f t="shared" si="101"/>
        <v>0.99988729957290623</v>
      </c>
      <c r="AI27" s="209">
        <f t="shared" si="102"/>
        <v>1</v>
      </c>
      <c r="AJ27" s="209" t="e">
        <f t="shared" si="103"/>
        <v>#DIV/0!</v>
      </c>
      <c r="AK27" s="216">
        <f t="shared" si="104"/>
        <v>0.97841128251923182</v>
      </c>
      <c r="AL27" s="216">
        <f t="shared" si="105"/>
        <v>0.97724111361355803</v>
      </c>
      <c r="AM27" s="216">
        <f t="shared" si="106"/>
        <v>0.97663881146955456</v>
      </c>
      <c r="AN27" s="216">
        <f t="shared" si="107"/>
        <v>1</v>
      </c>
      <c r="AO27" s="216" t="e">
        <f t="shared" si="108"/>
        <v>#DIV/0!</v>
      </c>
    </row>
    <row r="28" spans="1:41">
      <c r="A28" s="192" t="s">
        <v>41</v>
      </c>
      <c r="B28" s="191">
        <f>COMB!L28</f>
        <v>11839205448</v>
      </c>
      <c r="C28" s="193">
        <f>COMB!M28</f>
        <v>12025373133</v>
      </c>
      <c r="D28" s="193">
        <f>COMB!N28</f>
        <v>13067506043</v>
      </c>
      <c r="E28" s="193">
        <f>COMB!O28</f>
        <v>12920332309</v>
      </c>
      <c r="F28" s="194">
        <f>COMB!P28</f>
        <v>0</v>
      </c>
      <c r="G28" s="205"/>
      <c r="H28" s="206"/>
      <c r="I28" s="206"/>
      <c r="J28" s="206"/>
      <c r="K28" s="207"/>
      <c r="L28" s="205"/>
      <c r="M28" s="206"/>
      <c r="N28" s="206"/>
      <c r="O28" s="206"/>
      <c r="P28" s="207"/>
      <c r="Q28" s="213"/>
      <c r="R28" s="214"/>
      <c r="S28" s="214"/>
      <c r="T28" s="214"/>
      <c r="U28" s="214"/>
      <c r="V28" s="213"/>
      <c r="W28" s="214"/>
      <c r="X28" s="214"/>
      <c r="Y28" s="214"/>
      <c r="Z28" s="214"/>
      <c r="AA28" s="213"/>
      <c r="AB28" s="214"/>
      <c r="AC28" s="214"/>
      <c r="AD28" s="214"/>
      <c r="AE28" s="213"/>
      <c r="AF28" s="213"/>
      <c r="AG28" s="214"/>
      <c r="AH28" s="214"/>
      <c r="AI28" s="214"/>
      <c r="AJ28" s="213"/>
      <c r="AK28" s="213"/>
      <c r="AL28" s="214"/>
      <c r="AM28" s="214"/>
      <c r="AN28" s="214"/>
      <c r="AO28" s="213"/>
    </row>
    <row r="29" spans="1:41">
      <c r="A29" s="185" t="s">
        <v>22</v>
      </c>
      <c r="B29" s="184">
        <f>COMB!L29</f>
        <v>5608000105</v>
      </c>
      <c r="C29" s="178">
        <f>COMB!M29</f>
        <v>5850632820</v>
      </c>
      <c r="D29" s="178">
        <f>COMB!N29</f>
        <v>6240065855</v>
      </c>
      <c r="E29" s="178">
        <f>COMB!O29</f>
        <v>6090997946</v>
      </c>
      <c r="F29" s="182">
        <f>COMB!P29</f>
        <v>0</v>
      </c>
      <c r="G29" s="202">
        <f t="shared" ref="G29:J31" si="109">B29/B$4</f>
        <v>9.7873508406599224E-2</v>
      </c>
      <c r="H29" s="203">
        <f t="shared" si="109"/>
        <v>0.1017996082868259</v>
      </c>
      <c r="I29" s="203">
        <f t="shared" si="109"/>
        <v>0.10046544099314282</v>
      </c>
      <c r="J29" s="203">
        <f t="shared" si="109"/>
        <v>9.6335485040285551E-2</v>
      </c>
      <c r="K29" s="204" t="e">
        <f t="shared" si="13"/>
        <v>#DIV/0!</v>
      </c>
      <c r="L29" s="202">
        <f t="shared" ref="L29:L31" si="110">(G29*(L$4))/B29</f>
        <v>1.026642122721251</v>
      </c>
      <c r="M29" s="203">
        <f t="shared" ref="M29:M31" si="111">(H29*(M$4))/C29</f>
        <v>1.0281344324835369</v>
      </c>
      <c r="N29" s="203">
        <f t="shared" ref="N29:N31" si="112">(I29*(N$4))/D29</f>
        <v>1.022337774289976</v>
      </c>
      <c r="O29" s="203">
        <f t="shared" ref="O29:O31" si="113">(J29*(O$4))/E29</f>
        <v>0</v>
      </c>
      <c r="P29" s="204" t="e">
        <f>(K29*(P$4-#REF!))/F29</f>
        <v>#DIV/0!</v>
      </c>
      <c r="Q29" s="216">
        <f t="shared" ref="Q29:Q31" si="114">1-G29*(Q$4)/B29</f>
        <v>0.97127321829155666</v>
      </c>
      <c r="R29" s="211">
        <f t="shared" ref="R29:R31" si="115">1-H29*(R$4)/C29</f>
        <v>0.97195158650233615</v>
      </c>
      <c r="S29" s="211">
        <f t="shared" ref="S29:S31" si="116">1-I29*(S$4)/D29</f>
        <v>0.96321136058437773</v>
      </c>
      <c r="T29" s="211">
        <f t="shared" ref="T29:T31" si="117">1-J29*(T$4)/E29</f>
        <v>1</v>
      </c>
      <c r="U29" s="211" t="e">
        <f t="shared" ref="U29:U31" si="118">1-K29*(U$4)/F29</f>
        <v>#DIV/0!</v>
      </c>
      <c r="V29" s="209">
        <f>(1-G29*(V$4)/B29)</f>
        <v>0.98136075160108294</v>
      </c>
      <c r="W29" s="209">
        <f t="shared" ref="W29:Z31" si="119">(1-H29*(W$4)/C29)</f>
        <v>0.98035567069549467</v>
      </c>
      <c r="X29" s="209">
        <f t="shared" si="119"/>
        <v>0.99030776326993231</v>
      </c>
      <c r="Y29" s="209">
        <f t="shared" si="119"/>
        <v>1</v>
      </c>
      <c r="Z29" s="209" t="e">
        <f t="shared" si="119"/>
        <v>#DIV/0!</v>
      </c>
      <c r="AA29" s="211">
        <f t="shared" ref="AA29:AA31" si="120">1-G29*(AA$4)/B29</f>
        <v>0.99937171072812636</v>
      </c>
      <c r="AB29" s="211">
        <f t="shared" ref="AB29:AB31" si="121">1-H29*(AB$4)/C29</f>
        <v>0.99933880911109729</v>
      </c>
      <c r="AC29" s="211">
        <f t="shared" ref="AC29:AC31" si="122">1-I29*(AC$4)/D29</f>
        <v>0.9992754972543969</v>
      </c>
      <c r="AD29" s="211">
        <f t="shared" ref="AD29:AD31" si="123">1-J29*(AD$4)/E29</f>
        <v>1</v>
      </c>
      <c r="AE29" s="211" t="e">
        <f t="shared" ref="AE29:AE31" si="124">1-K29*(AE$4)/F29</f>
        <v>#DIV/0!</v>
      </c>
      <c r="AF29" s="209">
        <f t="shared" ref="AF29:AF31" si="125">1-G29*(AF$4)/B29</f>
        <v>0.99991273760112864</v>
      </c>
      <c r="AG29" s="209">
        <f t="shared" ref="AG29:AG31" si="126">1-H29*(AG$4)/C29</f>
        <v>0.99989560143859435</v>
      </c>
      <c r="AH29" s="209">
        <f t="shared" ref="AH29:AH31" si="127">1-I29*(AH$4)/D29</f>
        <v>0.99988729957290623</v>
      </c>
      <c r="AI29" s="209">
        <f t="shared" ref="AI29:AI31" si="128">1-J29*(AI$4)/E29</f>
        <v>1</v>
      </c>
      <c r="AJ29" s="209" t="e">
        <f t="shared" ref="AJ29:AJ31" si="129">1-K29*(AJ$4)/F29</f>
        <v>#DIV/0!</v>
      </c>
      <c r="AK29" s="216">
        <f t="shared" ref="AK29:AK31" si="130">1-G29*(AK$4)/B29</f>
        <v>0.97841128251923182</v>
      </c>
      <c r="AL29" s="216">
        <f t="shared" ref="AL29:AL31" si="131">1-H29*(AL$4)/C29</f>
        <v>0.97724111361355803</v>
      </c>
      <c r="AM29" s="216">
        <f t="shared" ref="AM29:AM31" si="132">1-I29*(AM$4)/D29</f>
        <v>0.97663881146955456</v>
      </c>
      <c r="AN29" s="216">
        <f t="shared" ref="AN29:AN31" si="133">1-J29*(AN$4)/E29</f>
        <v>1</v>
      </c>
      <c r="AO29" s="216" t="e">
        <f t="shared" ref="AO29:AO31" si="134">1-K29*(AO$4)/F29</f>
        <v>#DIV/0!</v>
      </c>
    </row>
    <row r="30" spans="1:41">
      <c r="A30" s="185" t="s">
        <v>13</v>
      </c>
      <c r="B30" s="184">
        <f>COMB!L30</f>
        <v>3644436494</v>
      </c>
      <c r="C30" s="178">
        <f>COMB!M30</f>
        <v>3578009894</v>
      </c>
      <c r="D30" s="178">
        <f>COMB!N30</f>
        <v>3893915654</v>
      </c>
      <c r="E30" s="178">
        <f>COMB!O30</f>
        <v>3841349728</v>
      </c>
      <c r="F30" s="182">
        <f>COMB!P30</f>
        <v>0</v>
      </c>
      <c r="G30" s="202">
        <f t="shared" si="109"/>
        <v>6.3604454200135219E-2</v>
      </c>
      <c r="H30" s="203">
        <f t="shared" si="109"/>
        <v>6.2256514271491654E-2</v>
      </c>
      <c r="I30" s="203">
        <f t="shared" si="109"/>
        <v>6.2692279610438856E-2</v>
      </c>
      <c r="J30" s="203">
        <f t="shared" si="109"/>
        <v>6.0754952232296974E-2</v>
      </c>
      <c r="K30" s="204" t="e">
        <f t="shared" si="13"/>
        <v>#DIV/0!</v>
      </c>
      <c r="L30" s="202">
        <f t="shared" si="110"/>
        <v>1.0266421227212512</v>
      </c>
      <c r="M30" s="203">
        <f t="shared" si="111"/>
        <v>1.0281344324835371</v>
      </c>
      <c r="N30" s="203">
        <f t="shared" si="112"/>
        <v>1.0223377742899762</v>
      </c>
      <c r="O30" s="203">
        <f t="shared" si="113"/>
        <v>0</v>
      </c>
      <c r="P30" s="204" t="e">
        <f>(K30*(P$4-#REF!))/F30</f>
        <v>#DIV/0!</v>
      </c>
      <c r="Q30" s="216">
        <f t="shared" si="114"/>
        <v>0.97127321829155666</v>
      </c>
      <c r="R30" s="211">
        <f t="shared" si="115"/>
        <v>0.97195158650233615</v>
      </c>
      <c r="S30" s="211">
        <f t="shared" si="116"/>
        <v>0.96321136058437773</v>
      </c>
      <c r="T30" s="211">
        <f t="shared" si="117"/>
        <v>1</v>
      </c>
      <c r="U30" s="211" t="e">
        <f t="shared" si="118"/>
        <v>#DIV/0!</v>
      </c>
      <c r="V30" s="209">
        <f t="shared" ref="V30:V31" si="135">(1-G30*(V$4)/B30)</f>
        <v>0.98136075160108294</v>
      </c>
      <c r="W30" s="209">
        <f t="shared" si="119"/>
        <v>0.98035567069549467</v>
      </c>
      <c r="X30" s="209">
        <f t="shared" si="119"/>
        <v>0.99030776326993231</v>
      </c>
      <c r="Y30" s="209">
        <f t="shared" si="119"/>
        <v>1</v>
      </c>
      <c r="Z30" s="209" t="e">
        <f t="shared" si="119"/>
        <v>#DIV/0!</v>
      </c>
      <c r="AA30" s="211">
        <f t="shared" si="120"/>
        <v>0.99937171072812636</v>
      </c>
      <c r="AB30" s="211">
        <f t="shared" si="121"/>
        <v>0.99933880911109729</v>
      </c>
      <c r="AC30" s="211">
        <f t="shared" si="122"/>
        <v>0.9992754972543969</v>
      </c>
      <c r="AD30" s="211">
        <f t="shared" si="123"/>
        <v>1</v>
      </c>
      <c r="AE30" s="211" t="e">
        <f t="shared" si="124"/>
        <v>#DIV/0!</v>
      </c>
      <c r="AF30" s="209">
        <f t="shared" si="125"/>
        <v>0.99991273760112864</v>
      </c>
      <c r="AG30" s="209">
        <f t="shared" si="126"/>
        <v>0.99989560143859435</v>
      </c>
      <c r="AH30" s="209">
        <f t="shared" si="127"/>
        <v>0.99988729957290623</v>
      </c>
      <c r="AI30" s="209">
        <f t="shared" si="128"/>
        <v>1</v>
      </c>
      <c r="AJ30" s="209" t="e">
        <f t="shared" si="129"/>
        <v>#DIV/0!</v>
      </c>
      <c r="AK30" s="216">
        <f t="shared" si="130"/>
        <v>0.97841128251923182</v>
      </c>
      <c r="AL30" s="216">
        <f t="shared" si="131"/>
        <v>0.97724111361355803</v>
      </c>
      <c r="AM30" s="216">
        <f t="shared" si="132"/>
        <v>0.97663881146955456</v>
      </c>
      <c r="AN30" s="216">
        <f t="shared" si="133"/>
        <v>1</v>
      </c>
      <c r="AO30" s="216" t="e">
        <f t="shared" si="134"/>
        <v>#DIV/0!</v>
      </c>
    </row>
    <row r="31" spans="1:41">
      <c r="A31" s="185" t="s">
        <v>14</v>
      </c>
      <c r="B31" s="184">
        <f>COMB!L31</f>
        <v>2586768849</v>
      </c>
      <c r="C31" s="178">
        <f>COMB!M31</f>
        <v>2596730419</v>
      </c>
      <c r="D31" s="178">
        <f>COMB!N31</f>
        <v>2933524534</v>
      </c>
      <c r="E31" s="178">
        <f>COMB!O31</f>
        <v>2987984635</v>
      </c>
      <c r="F31" s="182">
        <f>COMB!P31</f>
        <v>0</v>
      </c>
      <c r="G31" s="202">
        <f t="shared" si="109"/>
        <v>4.5145531017876203E-2</v>
      </c>
      <c r="H31" s="203">
        <f t="shared" si="109"/>
        <v>4.5182486683668741E-2</v>
      </c>
      <c r="I31" s="203">
        <f t="shared" si="109"/>
        <v>4.7229923981709936E-2</v>
      </c>
      <c r="J31" s="203">
        <f t="shared" si="109"/>
        <v>4.7258093280868357E-2</v>
      </c>
      <c r="K31" s="204" t="e">
        <f t="shared" si="13"/>
        <v>#DIV/0!</v>
      </c>
      <c r="L31" s="202">
        <f t="shared" si="110"/>
        <v>1.0266421227212512</v>
      </c>
      <c r="M31" s="203">
        <f t="shared" si="111"/>
        <v>1.0281344324835371</v>
      </c>
      <c r="N31" s="203">
        <f t="shared" si="112"/>
        <v>1.0223377742899762</v>
      </c>
      <c r="O31" s="203">
        <f t="shared" si="113"/>
        <v>0</v>
      </c>
      <c r="P31" s="204" t="e">
        <f>(K31*(P$4-#REF!))/F31</f>
        <v>#DIV/0!</v>
      </c>
      <c r="Q31" s="216">
        <f t="shared" si="114"/>
        <v>0.97127321829155666</v>
      </c>
      <c r="R31" s="211">
        <f t="shared" si="115"/>
        <v>0.97195158650233615</v>
      </c>
      <c r="S31" s="211">
        <f t="shared" si="116"/>
        <v>0.96321136058437773</v>
      </c>
      <c r="T31" s="211">
        <f t="shared" si="117"/>
        <v>1</v>
      </c>
      <c r="U31" s="211" t="e">
        <f t="shared" si="118"/>
        <v>#DIV/0!</v>
      </c>
      <c r="V31" s="209">
        <f t="shared" si="135"/>
        <v>0.98136075160108294</v>
      </c>
      <c r="W31" s="209">
        <f t="shared" si="119"/>
        <v>0.98035567069549467</v>
      </c>
      <c r="X31" s="209">
        <f t="shared" si="119"/>
        <v>0.99030776326993231</v>
      </c>
      <c r="Y31" s="209">
        <f t="shared" si="119"/>
        <v>1</v>
      </c>
      <c r="Z31" s="209" t="e">
        <f t="shared" si="119"/>
        <v>#DIV/0!</v>
      </c>
      <c r="AA31" s="211">
        <f t="shared" si="120"/>
        <v>0.99937171072812636</v>
      </c>
      <c r="AB31" s="211">
        <f t="shared" si="121"/>
        <v>0.99933880911109729</v>
      </c>
      <c r="AC31" s="211">
        <f t="shared" si="122"/>
        <v>0.9992754972543969</v>
      </c>
      <c r="AD31" s="211">
        <f t="shared" si="123"/>
        <v>1</v>
      </c>
      <c r="AE31" s="211" t="e">
        <f t="shared" si="124"/>
        <v>#DIV/0!</v>
      </c>
      <c r="AF31" s="209">
        <f t="shared" si="125"/>
        <v>0.99991273760112864</v>
      </c>
      <c r="AG31" s="209">
        <f t="shared" si="126"/>
        <v>0.99989560143859435</v>
      </c>
      <c r="AH31" s="209">
        <f t="shared" si="127"/>
        <v>0.99988729957290623</v>
      </c>
      <c r="AI31" s="209">
        <f t="shared" si="128"/>
        <v>1</v>
      </c>
      <c r="AJ31" s="209" t="e">
        <f t="shared" si="129"/>
        <v>#DIV/0!</v>
      </c>
      <c r="AK31" s="216">
        <f t="shared" si="130"/>
        <v>0.97841128251923182</v>
      </c>
      <c r="AL31" s="216">
        <f t="shared" si="131"/>
        <v>0.97724111361355803</v>
      </c>
      <c r="AM31" s="216">
        <f t="shared" si="132"/>
        <v>0.97663881146955456</v>
      </c>
      <c r="AN31" s="216">
        <f t="shared" si="133"/>
        <v>1</v>
      </c>
      <c r="AO31" s="216" t="e">
        <f t="shared" si="134"/>
        <v>#DIV/0!</v>
      </c>
    </row>
    <row r="32" spans="1:41">
      <c r="A32" s="192" t="s">
        <v>42</v>
      </c>
      <c r="B32" s="191">
        <f>COMB!L32</f>
        <v>7544612182</v>
      </c>
      <c r="C32" s="193">
        <f>COMB!M32</f>
        <v>8029961795</v>
      </c>
      <c r="D32" s="193">
        <f>COMB!N32</f>
        <v>8891915460</v>
      </c>
      <c r="E32" s="193">
        <f>COMB!O32</f>
        <v>9291982174</v>
      </c>
      <c r="F32" s="194">
        <f>COMB!P32</f>
        <v>0</v>
      </c>
      <c r="G32" s="205"/>
      <c r="H32" s="206"/>
      <c r="I32" s="206"/>
      <c r="J32" s="206"/>
      <c r="K32" s="207"/>
      <c r="L32" s="205"/>
      <c r="M32" s="206"/>
      <c r="N32" s="206"/>
      <c r="O32" s="206"/>
      <c r="P32" s="207"/>
      <c r="Q32" s="213"/>
      <c r="R32" s="214"/>
      <c r="S32" s="214"/>
      <c r="T32" s="214"/>
      <c r="U32" s="214"/>
      <c r="V32" s="213"/>
      <c r="W32" s="214"/>
      <c r="X32" s="214"/>
      <c r="Y32" s="214"/>
      <c r="Z32" s="214"/>
      <c r="AA32" s="213"/>
      <c r="AB32" s="214"/>
      <c r="AC32" s="214"/>
      <c r="AD32" s="214"/>
      <c r="AE32" s="213"/>
      <c r="AF32" s="213"/>
      <c r="AG32" s="214"/>
      <c r="AH32" s="214"/>
      <c r="AI32" s="214"/>
      <c r="AJ32" s="213"/>
      <c r="AK32" s="213"/>
      <c r="AL32" s="214"/>
      <c r="AM32" s="214"/>
      <c r="AN32" s="214"/>
      <c r="AO32" s="213"/>
    </row>
    <row r="33" spans="1:41">
      <c r="A33" s="185" t="s">
        <v>11</v>
      </c>
      <c r="B33" s="184">
        <f>COMB!L33</f>
        <v>375748288</v>
      </c>
      <c r="C33" s="178">
        <f>COMB!M33</f>
        <v>350685765</v>
      </c>
      <c r="D33" s="178">
        <f>COMB!N33</f>
        <v>380673697</v>
      </c>
      <c r="E33" s="178">
        <f>COMB!O33</f>
        <v>401972572</v>
      </c>
      <c r="F33" s="182">
        <f>COMB!P33</f>
        <v>0</v>
      </c>
      <c r="G33" s="202">
        <f t="shared" ref="G33:J36" si="136">B33/B$4</f>
        <v>6.557739396535419E-3</v>
      </c>
      <c r="H33" s="203">
        <f t="shared" si="136"/>
        <v>6.101848228576047E-3</v>
      </c>
      <c r="I33" s="203">
        <f t="shared" si="136"/>
        <v>6.1288697478970805E-3</v>
      </c>
      <c r="J33" s="203">
        <f t="shared" si="136"/>
        <v>6.3576154580616082E-3</v>
      </c>
      <c r="K33" s="204" t="e">
        <f t="shared" si="13"/>
        <v>#DIV/0!</v>
      </c>
      <c r="L33" s="202">
        <f t="shared" ref="L33:L36" si="137">(G33*(L$4))/B33</f>
        <v>1.0266421227212512</v>
      </c>
      <c r="M33" s="203">
        <f t="shared" ref="M33:M36" si="138">(H33*(M$4))/C33</f>
        <v>1.0281344324835371</v>
      </c>
      <c r="N33" s="203">
        <f t="shared" ref="N33:N36" si="139">(I33*(N$4))/D33</f>
        <v>1.022337774289976</v>
      </c>
      <c r="O33" s="203">
        <f t="shared" ref="O33:O36" si="140">(J33*(O$4))/E33</f>
        <v>0</v>
      </c>
      <c r="P33" s="204" t="e">
        <f>(K33*(P$4-#REF!))/F33</f>
        <v>#DIV/0!</v>
      </c>
      <c r="Q33" s="216">
        <f t="shared" ref="Q33:Q36" si="141">1-G33*(Q$4)/B33</f>
        <v>0.97127321829155666</v>
      </c>
      <c r="R33" s="211">
        <f t="shared" ref="R33:R36" si="142">1-H33*(R$4)/C33</f>
        <v>0.97195158650233615</v>
      </c>
      <c r="S33" s="211">
        <f t="shared" ref="S33:S36" si="143">1-I33*(S$4)/D33</f>
        <v>0.96321136058437773</v>
      </c>
      <c r="T33" s="211">
        <f t="shared" ref="T33:T36" si="144">1-J33*(T$4)/E33</f>
        <v>1</v>
      </c>
      <c r="U33" s="211" t="e">
        <f t="shared" ref="U33:U36" si="145">1-K33*(U$4)/F33</f>
        <v>#DIV/0!</v>
      </c>
      <c r="V33" s="209">
        <f t="shared" ref="V33:V36" si="146">(1-G33*(V$4)/B33)</f>
        <v>0.98136075160108294</v>
      </c>
      <c r="W33" s="209">
        <f t="shared" ref="W33:W36" si="147">(1-H33*(W$4)/C33)</f>
        <v>0.98035567069549467</v>
      </c>
      <c r="X33" s="209">
        <f t="shared" ref="X33:X36" si="148">(1-I33*(X$4)/D33)</f>
        <v>0.99030776326993231</v>
      </c>
      <c r="Y33" s="209">
        <f t="shared" ref="Y33:Y36" si="149">(1-J33*(Y$4)/E33)</f>
        <v>1</v>
      </c>
      <c r="Z33" s="209" t="e">
        <f t="shared" ref="Z33:Z36" si="150">(1-K33*(Z$4)/F33)</f>
        <v>#DIV/0!</v>
      </c>
      <c r="AA33" s="211">
        <f t="shared" ref="AA33:AA36" si="151">1-G33*(AA$4)/B33</f>
        <v>0.99937171072812636</v>
      </c>
      <c r="AB33" s="211">
        <f t="shared" ref="AB33:AB36" si="152">1-H33*(AB$4)/C33</f>
        <v>0.99933880911109729</v>
      </c>
      <c r="AC33" s="211">
        <f t="shared" ref="AC33:AC36" si="153">1-I33*(AC$4)/D33</f>
        <v>0.9992754972543969</v>
      </c>
      <c r="AD33" s="211">
        <f t="shared" ref="AD33:AD36" si="154">1-J33*(AD$4)/E33</f>
        <v>1</v>
      </c>
      <c r="AE33" s="211" t="e">
        <f t="shared" ref="AE33:AE36" si="155">1-K33*(AE$4)/F33</f>
        <v>#DIV/0!</v>
      </c>
      <c r="AF33" s="209">
        <f t="shared" ref="AF33:AF36" si="156">1-G33*(AF$4)/B33</f>
        <v>0.99991273760112864</v>
      </c>
      <c r="AG33" s="209">
        <f t="shared" ref="AG33:AG36" si="157">1-H33*(AG$4)/C33</f>
        <v>0.99989560143859435</v>
      </c>
      <c r="AH33" s="209">
        <f t="shared" ref="AH33:AH36" si="158">1-I33*(AH$4)/D33</f>
        <v>0.99988729957290623</v>
      </c>
      <c r="AI33" s="209">
        <f t="shared" ref="AI33:AI36" si="159">1-J33*(AI$4)/E33</f>
        <v>1</v>
      </c>
      <c r="AJ33" s="209" t="e">
        <f t="shared" ref="AJ33:AJ36" si="160">1-K33*(AJ$4)/F33</f>
        <v>#DIV/0!</v>
      </c>
      <c r="AK33" s="216">
        <f t="shared" ref="AK33:AK36" si="161">1-G33*(AK$4)/B33</f>
        <v>0.97841128251923182</v>
      </c>
      <c r="AL33" s="216">
        <f t="shared" ref="AL33:AL36" si="162">1-H33*(AL$4)/C33</f>
        <v>0.97724111361355803</v>
      </c>
      <c r="AM33" s="216">
        <f t="shared" ref="AM33:AM36" si="163">1-I33*(AM$4)/D33</f>
        <v>0.97663881146955456</v>
      </c>
      <c r="AN33" s="216">
        <f t="shared" ref="AN33:AN36" si="164">1-J33*(AN$4)/E33</f>
        <v>1</v>
      </c>
      <c r="AO33" s="216" t="e">
        <f t="shared" ref="AO33:AO36" si="165">1-K33*(AO$4)/F33</f>
        <v>#DIV/0!</v>
      </c>
    </row>
    <row r="34" spans="1:41">
      <c r="A34" s="185" t="s">
        <v>20</v>
      </c>
      <c r="B34" s="184">
        <f>COMB!L34</f>
        <v>2781342273</v>
      </c>
      <c r="C34" s="178">
        <f>COMB!M34</f>
        <v>2958580842</v>
      </c>
      <c r="D34" s="178">
        <f>COMB!N34</f>
        <v>3238945425</v>
      </c>
      <c r="E34" s="178">
        <f>COMB!O34</f>
        <v>3314474084</v>
      </c>
      <c r="F34" s="182">
        <f>COMB!P34</f>
        <v>0</v>
      </c>
      <c r="G34" s="202">
        <f t="shared" si="136"/>
        <v>4.8541319764846061E-2</v>
      </c>
      <c r="H34" s="203">
        <f t="shared" si="136"/>
        <v>5.1478597284542557E-2</v>
      </c>
      <c r="I34" s="203">
        <f t="shared" si="136"/>
        <v>5.2147218961577355E-2</v>
      </c>
      <c r="J34" s="203">
        <f t="shared" si="136"/>
        <v>5.2421864424578177E-2</v>
      </c>
      <c r="K34" s="204" t="e">
        <f t="shared" si="13"/>
        <v>#DIV/0!</v>
      </c>
      <c r="L34" s="202">
        <f t="shared" si="137"/>
        <v>1.026642122721251</v>
      </c>
      <c r="M34" s="203">
        <f t="shared" si="138"/>
        <v>1.0281344324835371</v>
      </c>
      <c r="N34" s="203">
        <f t="shared" si="139"/>
        <v>1.022337774289976</v>
      </c>
      <c r="O34" s="203">
        <f t="shared" si="140"/>
        <v>0</v>
      </c>
      <c r="P34" s="204" t="e">
        <f>(K34*(P$4-#REF!))/F34</f>
        <v>#DIV/0!</v>
      </c>
      <c r="Q34" s="216">
        <f t="shared" si="141"/>
        <v>0.97127321829155666</v>
      </c>
      <c r="R34" s="211">
        <f t="shared" si="142"/>
        <v>0.97195158650233615</v>
      </c>
      <c r="S34" s="211">
        <f t="shared" si="143"/>
        <v>0.96321136058437773</v>
      </c>
      <c r="T34" s="211">
        <f t="shared" si="144"/>
        <v>1</v>
      </c>
      <c r="U34" s="211" t="e">
        <f t="shared" si="145"/>
        <v>#DIV/0!</v>
      </c>
      <c r="V34" s="209">
        <f t="shared" si="146"/>
        <v>0.98136075160108294</v>
      </c>
      <c r="W34" s="209">
        <f t="shared" si="147"/>
        <v>0.98035567069549467</v>
      </c>
      <c r="X34" s="209">
        <f t="shared" si="148"/>
        <v>0.99030776326993231</v>
      </c>
      <c r="Y34" s="209">
        <f t="shared" si="149"/>
        <v>1</v>
      </c>
      <c r="Z34" s="209" t="e">
        <f t="shared" si="150"/>
        <v>#DIV/0!</v>
      </c>
      <c r="AA34" s="211">
        <f t="shared" si="151"/>
        <v>0.99937171072812636</v>
      </c>
      <c r="AB34" s="211">
        <f t="shared" si="152"/>
        <v>0.99933880911109729</v>
      </c>
      <c r="AC34" s="211">
        <f t="shared" si="153"/>
        <v>0.9992754972543969</v>
      </c>
      <c r="AD34" s="211">
        <f t="shared" si="154"/>
        <v>1</v>
      </c>
      <c r="AE34" s="211" t="e">
        <f t="shared" si="155"/>
        <v>#DIV/0!</v>
      </c>
      <c r="AF34" s="209">
        <f t="shared" si="156"/>
        <v>0.99991273760112864</v>
      </c>
      <c r="AG34" s="209">
        <f t="shared" si="157"/>
        <v>0.99989560143859435</v>
      </c>
      <c r="AH34" s="209">
        <f t="shared" si="158"/>
        <v>0.99988729957290623</v>
      </c>
      <c r="AI34" s="209">
        <f t="shared" si="159"/>
        <v>1</v>
      </c>
      <c r="AJ34" s="209" t="e">
        <f t="shared" si="160"/>
        <v>#DIV/0!</v>
      </c>
      <c r="AK34" s="216">
        <f t="shared" si="161"/>
        <v>0.97841128251923182</v>
      </c>
      <c r="AL34" s="216">
        <f t="shared" si="162"/>
        <v>0.97724111361355803</v>
      </c>
      <c r="AM34" s="216">
        <f t="shared" si="163"/>
        <v>0.97663881146955456</v>
      </c>
      <c r="AN34" s="216">
        <f t="shared" si="164"/>
        <v>1</v>
      </c>
      <c r="AO34" s="216" t="e">
        <f t="shared" si="165"/>
        <v>#DIV/0!</v>
      </c>
    </row>
    <row r="35" spans="1:41">
      <c r="A35" s="185" t="s">
        <v>24</v>
      </c>
      <c r="B35" s="184">
        <f>COMB!L35</f>
        <v>2936405019</v>
      </c>
      <c r="C35" s="178">
        <f>COMB!M35</f>
        <v>3173373293</v>
      </c>
      <c r="D35" s="178">
        <f>COMB!N35</f>
        <v>3446114355</v>
      </c>
      <c r="E35" s="178">
        <f>COMB!O35</f>
        <v>3690384053</v>
      </c>
      <c r="F35" s="182">
        <f>COMB!P35</f>
        <v>0</v>
      </c>
      <c r="G35" s="202">
        <f t="shared" si="136"/>
        <v>5.1247549203153352E-2</v>
      </c>
      <c r="H35" s="203">
        <f t="shared" si="136"/>
        <v>5.5215934432076494E-2</v>
      </c>
      <c r="I35" s="203">
        <f t="shared" si="136"/>
        <v>5.5482651374658444E-2</v>
      </c>
      <c r="J35" s="203">
        <f t="shared" si="136"/>
        <v>5.8367272634553907E-2</v>
      </c>
      <c r="K35" s="204" t="e">
        <f t="shared" si="13"/>
        <v>#DIV/0!</v>
      </c>
      <c r="L35" s="202">
        <f t="shared" si="137"/>
        <v>1.0266421227212512</v>
      </c>
      <c r="M35" s="203">
        <f t="shared" si="138"/>
        <v>1.0281344324835371</v>
      </c>
      <c r="N35" s="203">
        <f t="shared" si="139"/>
        <v>1.0223377742899762</v>
      </c>
      <c r="O35" s="203">
        <f t="shared" si="140"/>
        <v>0</v>
      </c>
      <c r="P35" s="204" t="e">
        <f>(K35*(P$4-#REF!))/F35</f>
        <v>#DIV/0!</v>
      </c>
      <c r="Q35" s="216">
        <f t="shared" si="141"/>
        <v>0.97127321829155666</v>
      </c>
      <c r="R35" s="211">
        <f t="shared" si="142"/>
        <v>0.97195158650233615</v>
      </c>
      <c r="S35" s="211">
        <f t="shared" si="143"/>
        <v>0.96321136058437773</v>
      </c>
      <c r="T35" s="211">
        <f t="shared" si="144"/>
        <v>1</v>
      </c>
      <c r="U35" s="211" t="e">
        <f t="shared" si="145"/>
        <v>#DIV/0!</v>
      </c>
      <c r="V35" s="209">
        <f t="shared" si="146"/>
        <v>0.98136075160108294</v>
      </c>
      <c r="W35" s="209">
        <f t="shared" si="147"/>
        <v>0.98035567069549467</v>
      </c>
      <c r="X35" s="209">
        <f t="shared" si="148"/>
        <v>0.99030776326993231</v>
      </c>
      <c r="Y35" s="209">
        <f t="shared" si="149"/>
        <v>1</v>
      </c>
      <c r="Z35" s="209" t="e">
        <f t="shared" si="150"/>
        <v>#DIV/0!</v>
      </c>
      <c r="AA35" s="211">
        <f t="shared" si="151"/>
        <v>0.99937171072812636</v>
      </c>
      <c r="AB35" s="211">
        <f t="shared" si="152"/>
        <v>0.99933880911109729</v>
      </c>
      <c r="AC35" s="211">
        <f t="shared" si="153"/>
        <v>0.9992754972543969</v>
      </c>
      <c r="AD35" s="211">
        <f t="shared" si="154"/>
        <v>1</v>
      </c>
      <c r="AE35" s="211" t="e">
        <f t="shared" si="155"/>
        <v>#DIV/0!</v>
      </c>
      <c r="AF35" s="209">
        <f t="shared" si="156"/>
        <v>0.99991273760112864</v>
      </c>
      <c r="AG35" s="209">
        <f t="shared" si="157"/>
        <v>0.99989560143859435</v>
      </c>
      <c r="AH35" s="209">
        <f t="shared" si="158"/>
        <v>0.99988729957290623</v>
      </c>
      <c r="AI35" s="209">
        <f t="shared" si="159"/>
        <v>1</v>
      </c>
      <c r="AJ35" s="209" t="e">
        <f t="shared" si="160"/>
        <v>#DIV/0!</v>
      </c>
      <c r="AK35" s="216">
        <f t="shared" si="161"/>
        <v>0.97841128251923182</v>
      </c>
      <c r="AL35" s="216">
        <f t="shared" si="162"/>
        <v>0.97724111361355803</v>
      </c>
      <c r="AM35" s="216">
        <f t="shared" si="163"/>
        <v>0.97663881146955456</v>
      </c>
      <c r="AN35" s="216">
        <f t="shared" si="164"/>
        <v>1</v>
      </c>
      <c r="AO35" s="216" t="e">
        <f t="shared" si="165"/>
        <v>#DIV/0!</v>
      </c>
    </row>
    <row r="36" spans="1:41">
      <c r="A36" s="185" t="s">
        <v>25</v>
      </c>
      <c r="B36" s="184">
        <f>COMB!L36</f>
        <v>1451116602</v>
      </c>
      <c r="C36" s="178">
        <f>COMB!M36</f>
        <v>1547321895</v>
      </c>
      <c r="D36" s="178">
        <f>COMB!N36</f>
        <v>1826181983</v>
      </c>
      <c r="E36" s="178">
        <f>COMB!O36</f>
        <v>1885151465</v>
      </c>
      <c r="F36" s="182">
        <f>COMB!P36</f>
        <v>0</v>
      </c>
      <c r="G36" s="202">
        <f t="shared" si="136"/>
        <v>2.532558314650793E-2</v>
      </c>
      <c r="H36" s="203">
        <f t="shared" si="136"/>
        <v>2.6923029978256123E-2</v>
      </c>
      <c r="I36" s="203">
        <f t="shared" si="136"/>
        <v>2.9401641347874374E-2</v>
      </c>
      <c r="J36" s="203">
        <f t="shared" si="136"/>
        <v>2.9815636512312803E-2</v>
      </c>
      <c r="K36" s="204" t="e">
        <f t="shared" si="13"/>
        <v>#DIV/0!</v>
      </c>
      <c r="L36" s="202">
        <f t="shared" si="137"/>
        <v>1.0266421227212512</v>
      </c>
      <c r="M36" s="203">
        <f t="shared" si="138"/>
        <v>1.0281344324835369</v>
      </c>
      <c r="N36" s="203">
        <f t="shared" si="139"/>
        <v>1.022337774289976</v>
      </c>
      <c r="O36" s="203">
        <f t="shared" si="140"/>
        <v>0</v>
      </c>
      <c r="P36" s="204" t="e">
        <f>(K36*(P$4-#REF!))/F36</f>
        <v>#DIV/0!</v>
      </c>
      <c r="Q36" s="216">
        <f t="shared" si="141"/>
        <v>0.97127321829155666</v>
      </c>
      <c r="R36" s="211">
        <f t="shared" si="142"/>
        <v>0.97195158650233615</v>
      </c>
      <c r="S36" s="211">
        <f t="shared" si="143"/>
        <v>0.96321136058437773</v>
      </c>
      <c r="T36" s="211">
        <f t="shared" si="144"/>
        <v>1</v>
      </c>
      <c r="U36" s="211" t="e">
        <f t="shared" si="145"/>
        <v>#DIV/0!</v>
      </c>
      <c r="V36" s="209">
        <f t="shared" si="146"/>
        <v>0.98136075160108294</v>
      </c>
      <c r="W36" s="209">
        <f t="shared" si="147"/>
        <v>0.98035567069549467</v>
      </c>
      <c r="X36" s="209">
        <f t="shared" si="148"/>
        <v>0.99030776326993231</v>
      </c>
      <c r="Y36" s="209">
        <f t="shared" si="149"/>
        <v>1</v>
      </c>
      <c r="Z36" s="209" t="e">
        <f t="shared" si="150"/>
        <v>#DIV/0!</v>
      </c>
      <c r="AA36" s="211">
        <f t="shared" si="151"/>
        <v>0.99937171072812636</v>
      </c>
      <c r="AB36" s="211">
        <f t="shared" si="152"/>
        <v>0.99933880911109729</v>
      </c>
      <c r="AC36" s="211">
        <f t="shared" si="153"/>
        <v>0.9992754972543969</v>
      </c>
      <c r="AD36" s="211">
        <f t="shared" si="154"/>
        <v>1</v>
      </c>
      <c r="AE36" s="211" t="e">
        <f t="shared" si="155"/>
        <v>#DIV/0!</v>
      </c>
      <c r="AF36" s="209">
        <f t="shared" si="156"/>
        <v>0.99991273760112864</v>
      </c>
      <c r="AG36" s="209">
        <f t="shared" si="157"/>
        <v>0.99989560143859435</v>
      </c>
      <c r="AH36" s="209">
        <f t="shared" si="158"/>
        <v>0.99988729957290623</v>
      </c>
      <c r="AI36" s="209">
        <f t="shared" si="159"/>
        <v>1</v>
      </c>
      <c r="AJ36" s="209" t="e">
        <f t="shared" si="160"/>
        <v>#DIV/0!</v>
      </c>
      <c r="AK36" s="216">
        <f t="shared" si="161"/>
        <v>0.97841128251923182</v>
      </c>
      <c r="AL36" s="216">
        <f t="shared" si="162"/>
        <v>0.97724111361355803</v>
      </c>
      <c r="AM36" s="216">
        <f t="shared" si="163"/>
        <v>0.97663881146955456</v>
      </c>
      <c r="AN36" s="216">
        <f t="shared" si="164"/>
        <v>1</v>
      </c>
      <c r="AO36" s="216" t="e">
        <f t="shared" si="165"/>
        <v>#DIV/0!</v>
      </c>
    </row>
    <row r="37" spans="1:41">
      <c r="A37" s="3"/>
      <c r="B37" s="9"/>
      <c r="C37" s="9"/>
      <c r="D37" s="9"/>
      <c r="E37" s="9"/>
      <c r="L37" s="1"/>
      <c r="M37" s="1"/>
      <c r="N37" s="1"/>
      <c r="O37" s="1"/>
    </row>
    <row r="38" spans="1:41">
      <c r="A38" s="220" t="s">
        <v>300</v>
      </c>
      <c r="B38" s="221">
        <v>2019</v>
      </c>
      <c r="C38" s="198">
        <v>2020</v>
      </c>
      <c r="D38" s="198">
        <v>2021</v>
      </c>
      <c r="E38" s="198">
        <v>2022</v>
      </c>
      <c r="F38" s="198">
        <v>2023</v>
      </c>
      <c r="L38" s="1"/>
      <c r="M38" s="1"/>
      <c r="N38" s="1"/>
      <c r="O38" s="1"/>
    </row>
    <row r="39" spans="1:41">
      <c r="A39" s="185" t="s">
        <v>301</v>
      </c>
      <c r="B39" s="329">
        <v>58825</v>
      </c>
      <c r="C39" s="329">
        <v>59089</v>
      </c>
      <c r="D39" s="329">
        <v>63499</v>
      </c>
      <c r="E39" s="329"/>
      <c r="F39" s="329"/>
      <c r="L39" s="1"/>
      <c r="M39" s="1"/>
      <c r="N39" s="1"/>
      <c r="O39" s="1"/>
    </row>
    <row r="40" spans="1:41">
      <c r="A40" s="185" t="s">
        <v>328</v>
      </c>
      <c r="B40" s="329">
        <v>1646</v>
      </c>
      <c r="C40" s="329">
        <v>1612</v>
      </c>
      <c r="D40" s="329">
        <v>2285</v>
      </c>
      <c r="E40" s="329"/>
      <c r="F40" s="329"/>
      <c r="L40" s="1"/>
      <c r="M40" s="1"/>
      <c r="N40" s="1"/>
      <c r="O40" s="1"/>
    </row>
    <row r="41" spans="1:41">
      <c r="A41" s="185" t="s">
        <v>329</v>
      </c>
      <c r="B41" s="329">
        <v>1068</v>
      </c>
      <c r="C41" s="329">
        <v>1129</v>
      </c>
      <c r="D41" s="329">
        <v>602</v>
      </c>
      <c r="E41" s="329"/>
      <c r="F41" s="329"/>
      <c r="L41" s="1"/>
      <c r="M41" s="1"/>
      <c r="N41" s="1"/>
      <c r="O41" s="1"/>
    </row>
    <row r="42" spans="1:41">
      <c r="A42" s="185" t="s">
        <v>330</v>
      </c>
      <c r="B42" s="329">
        <v>36</v>
      </c>
      <c r="C42" s="329">
        <v>38</v>
      </c>
      <c r="D42" s="329">
        <v>45</v>
      </c>
      <c r="E42" s="329"/>
      <c r="F42" s="329"/>
      <c r="L42" s="1"/>
      <c r="M42" s="1"/>
      <c r="N42" s="1"/>
      <c r="O42" s="1"/>
    </row>
    <row r="43" spans="1:41">
      <c r="A43" s="185" t="s">
        <v>331</v>
      </c>
      <c r="B43" s="329">
        <v>5</v>
      </c>
      <c r="C43" s="329">
        <v>6</v>
      </c>
      <c r="D43" s="329">
        <v>7</v>
      </c>
      <c r="E43" s="329"/>
      <c r="F43" s="329"/>
      <c r="L43" s="1"/>
      <c r="M43" s="1"/>
      <c r="N43" s="1"/>
      <c r="O43" s="1"/>
    </row>
    <row r="44" spans="1:41">
      <c r="A44" s="185" t="s">
        <v>332</v>
      </c>
      <c r="B44" s="329">
        <v>1237</v>
      </c>
      <c r="C44" s="329">
        <v>1308</v>
      </c>
      <c r="D44" s="329">
        <v>1451</v>
      </c>
      <c r="E44" s="329"/>
      <c r="F44" s="329"/>
      <c r="L44" s="1"/>
      <c r="M44" s="1"/>
      <c r="N44" s="1"/>
      <c r="O44" s="1"/>
    </row>
    <row r="45" spans="1:41">
      <c r="A45" s="3"/>
      <c r="B45" s="9"/>
      <c r="C45" s="9"/>
      <c r="D45" s="9"/>
      <c r="E45" s="9"/>
      <c r="L45" s="1"/>
      <c r="M45" s="1"/>
      <c r="N45" s="1"/>
      <c r="O45" s="1"/>
    </row>
    <row r="46" spans="1:41">
      <c r="A46" s="3"/>
      <c r="B46" s="9"/>
      <c r="C46" s="9"/>
      <c r="D46" s="9"/>
      <c r="E46" s="9"/>
      <c r="L46" s="1"/>
      <c r="M46" s="1"/>
      <c r="N46" s="1"/>
      <c r="O46" s="1"/>
    </row>
    <row r="47" spans="1:41">
      <c r="A47" s="3"/>
      <c r="B47" s="9"/>
      <c r="C47" s="9"/>
      <c r="D47" s="9"/>
      <c r="E47" s="9"/>
      <c r="L47" s="1"/>
      <c r="M47" s="1"/>
      <c r="N47" s="1"/>
      <c r="O47" s="1"/>
    </row>
    <row r="48" spans="1:41">
      <c r="A48" s="3"/>
      <c r="B48" s="9"/>
      <c r="C48" s="9"/>
      <c r="D48" s="9"/>
      <c r="E48" s="9"/>
      <c r="L48" s="1"/>
      <c r="M48" s="1"/>
      <c r="N48" s="1"/>
      <c r="O48" s="1"/>
    </row>
    <row r="49" spans="1:15">
      <c r="A49" s="3"/>
      <c r="B49" s="9"/>
      <c r="C49" s="9"/>
      <c r="D49" s="9"/>
      <c r="E49" s="9"/>
      <c r="L49" s="1"/>
      <c r="M49" s="1"/>
      <c r="N49" s="1"/>
      <c r="O49" s="1"/>
    </row>
    <row r="50" spans="1:15">
      <c r="A50" s="3"/>
      <c r="B50" s="9"/>
      <c r="C50" s="9"/>
      <c r="D50" s="9"/>
      <c r="E50" s="9"/>
      <c r="L50" s="1"/>
      <c r="M50" s="1"/>
      <c r="N50" s="1"/>
      <c r="O50" s="1"/>
    </row>
    <row r="51" spans="1:15">
      <c r="A51" s="3"/>
      <c r="B51" s="9"/>
      <c r="C51" s="9"/>
      <c r="D51" s="9"/>
      <c r="E51" s="9"/>
      <c r="L51" s="1"/>
      <c r="M51" s="1"/>
      <c r="N51" s="1"/>
      <c r="O51" s="1"/>
    </row>
    <row r="52" spans="1:15">
      <c r="A52" s="3"/>
      <c r="B52" s="9"/>
      <c r="C52" s="9"/>
      <c r="D52" s="9"/>
      <c r="E52" s="9"/>
      <c r="L52" s="1"/>
      <c r="M52" s="1"/>
      <c r="N52" s="1"/>
      <c r="O52" s="1"/>
    </row>
    <row r="53" spans="1:15">
      <c r="A53" s="3"/>
      <c r="B53" s="9"/>
      <c r="C53" s="9"/>
      <c r="D53" s="9"/>
      <c r="E53" s="9"/>
      <c r="L53" s="1"/>
      <c r="M53" s="1"/>
      <c r="N53" s="1"/>
      <c r="O53" s="1"/>
    </row>
    <row r="54" spans="1:15">
      <c r="A54" s="3"/>
      <c r="B54" s="9"/>
      <c r="C54" s="9"/>
      <c r="D54" s="9"/>
      <c r="E54" s="9"/>
      <c r="L54" s="1"/>
      <c r="M54" s="1"/>
      <c r="N54" s="1"/>
      <c r="O54" s="1"/>
    </row>
    <row r="55" spans="1:15">
      <c r="A55" s="3"/>
      <c r="B55" s="9"/>
      <c r="C55" s="9"/>
      <c r="D55" s="9"/>
      <c r="E55" s="9"/>
      <c r="L55" s="1"/>
      <c r="M55" s="1"/>
      <c r="N55" s="1"/>
      <c r="O55" s="1"/>
    </row>
    <row r="56" spans="1:15">
      <c r="A56" s="3"/>
      <c r="B56" s="9"/>
      <c r="C56" s="9"/>
      <c r="D56" s="9"/>
      <c r="E56" s="9"/>
      <c r="L56" s="1"/>
      <c r="M56" s="1"/>
      <c r="N56" s="1"/>
      <c r="O56" s="1"/>
    </row>
    <row r="57" spans="1:15">
      <c r="A57" s="3"/>
      <c r="B57" s="9"/>
      <c r="C57" s="9"/>
      <c r="D57" s="9"/>
      <c r="E57" s="9"/>
      <c r="L57" s="1"/>
      <c r="M57" s="1"/>
      <c r="N57" s="1"/>
      <c r="O57" s="1"/>
    </row>
    <row r="58" spans="1:15">
      <c r="A58" s="3"/>
      <c r="B58" s="9"/>
      <c r="C58" s="9"/>
      <c r="D58" s="9"/>
      <c r="E58" s="9"/>
      <c r="L58" s="1"/>
      <c r="M58" s="1"/>
      <c r="N58" s="1"/>
      <c r="O58" s="1"/>
    </row>
    <row r="59" spans="1:15">
      <c r="A59" s="3"/>
      <c r="B59" s="9"/>
      <c r="C59" s="9"/>
      <c r="D59" s="9"/>
      <c r="E59" s="9"/>
      <c r="L59" s="1"/>
      <c r="M59" s="1"/>
      <c r="N59" s="1"/>
      <c r="O59" s="1"/>
    </row>
    <row r="60" spans="1:15">
      <c r="A60" s="3"/>
      <c r="B60" s="9"/>
      <c r="C60" s="9"/>
      <c r="D60" s="9"/>
      <c r="E60" s="9"/>
      <c r="L60" s="1"/>
      <c r="M60" s="1"/>
      <c r="N60" s="1"/>
      <c r="O60" s="1"/>
    </row>
    <row r="61" spans="1:15">
      <c r="A61" s="3"/>
      <c r="B61" s="9"/>
      <c r="C61" s="9"/>
      <c r="D61" s="9"/>
      <c r="E61" s="9"/>
      <c r="L61" s="1"/>
      <c r="M61" s="1"/>
      <c r="N61" s="1"/>
      <c r="O61" s="1"/>
    </row>
    <row r="62" spans="1:15">
      <c r="A62" s="3"/>
      <c r="B62" s="9"/>
      <c r="C62" s="9"/>
      <c r="D62" s="9"/>
      <c r="E62" s="9"/>
      <c r="L62" s="1"/>
      <c r="M62" s="1"/>
      <c r="N62" s="1"/>
      <c r="O62" s="1"/>
    </row>
    <row r="63" spans="1:15">
      <c r="A63" s="3"/>
      <c r="B63" s="9"/>
      <c r="C63" s="9"/>
      <c r="D63" s="9"/>
      <c r="E63" s="9"/>
      <c r="L63" s="1"/>
      <c r="M63" s="1"/>
      <c r="N63" s="1"/>
      <c r="O63" s="1"/>
    </row>
    <row r="64" spans="1:15">
      <c r="A64" s="3"/>
      <c r="B64" s="9"/>
      <c r="C64" s="9"/>
      <c r="D64" s="9"/>
      <c r="E64" s="9"/>
      <c r="L64" s="1"/>
      <c r="M64" s="1"/>
      <c r="N64" s="1"/>
      <c r="O64" s="1"/>
    </row>
    <row r="65" spans="1:15">
      <c r="A65" s="3"/>
      <c r="B65" s="9"/>
      <c r="C65" s="9"/>
      <c r="D65" s="9"/>
      <c r="E65" s="9"/>
      <c r="L65" s="1"/>
      <c r="M65" s="1"/>
      <c r="N65" s="1"/>
      <c r="O65" s="1"/>
    </row>
    <row r="66" spans="1:15">
      <c r="A66" s="3"/>
      <c r="B66" s="9"/>
      <c r="C66" s="9"/>
      <c r="D66" s="9"/>
      <c r="E66" s="9"/>
      <c r="L66" s="1"/>
      <c r="M66" s="1"/>
      <c r="N66" s="1"/>
      <c r="O66" s="1"/>
    </row>
    <row r="67" spans="1:15">
      <c r="A67" s="3"/>
      <c r="B67" s="9"/>
      <c r="C67" s="9"/>
      <c r="D67" s="9"/>
      <c r="E67" s="9"/>
      <c r="L67" s="1"/>
      <c r="M67" s="1"/>
      <c r="N67" s="1"/>
      <c r="O67" s="1"/>
    </row>
    <row r="68" spans="1:15">
      <c r="A68" s="3"/>
      <c r="B68" s="9"/>
      <c r="C68" s="9"/>
      <c r="D68" s="9"/>
      <c r="E68" s="9"/>
      <c r="L68" s="1"/>
      <c r="M68" s="1"/>
      <c r="N68" s="1"/>
      <c r="O68" s="1"/>
    </row>
    <row r="69" spans="1:15">
      <c r="A69" s="3"/>
      <c r="B69" s="9"/>
      <c r="C69" s="9"/>
      <c r="D69" s="9"/>
      <c r="E69" s="9"/>
      <c r="L69" s="1"/>
      <c r="M69" s="1"/>
      <c r="N69" s="1"/>
      <c r="O69" s="1"/>
    </row>
    <row r="70" spans="1:15">
      <c r="A70" s="3"/>
      <c r="B70" s="9"/>
      <c r="C70" s="9"/>
      <c r="D70" s="9"/>
      <c r="E70" s="9"/>
      <c r="L70" s="1"/>
      <c r="M70" s="1"/>
      <c r="N70" s="1"/>
      <c r="O70" s="1"/>
    </row>
    <row r="71" spans="1:15">
      <c r="A71" s="3"/>
      <c r="B71" s="9"/>
      <c r="C71" s="9"/>
      <c r="D71" s="9"/>
      <c r="E71" s="9"/>
      <c r="L71" s="1"/>
      <c r="M71" s="1"/>
      <c r="N71" s="1"/>
      <c r="O71" s="1"/>
    </row>
    <row r="72" spans="1:15">
      <c r="A72" s="3"/>
      <c r="B72" s="9"/>
      <c r="C72" s="9"/>
      <c r="D72" s="9"/>
      <c r="E72" s="9"/>
      <c r="L72" s="1"/>
      <c r="M72" s="1"/>
      <c r="N72" s="1"/>
      <c r="O72" s="1"/>
    </row>
    <row r="73" spans="1:15">
      <c r="A73" s="3"/>
      <c r="B73" s="9"/>
      <c r="C73" s="9"/>
      <c r="D73" s="9"/>
      <c r="E73" s="9"/>
      <c r="L73" s="1"/>
      <c r="M73" s="1"/>
      <c r="N73" s="1"/>
      <c r="O73" s="1"/>
    </row>
    <row r="74" spans="1:15">
      <c r="A74" s="3"/>
      <c r="B74" s="9"/>
      <c r="C74" s="9"/>
      <c r="D74" s="9"/>
      <c r="E74" s="9"/>
      <c r="L74" s="1"/>
      <c r="M74" s="1"/>
      <c r="N74" s="1"/>
      <c r="O74" s="1"/>
    </row>
    <row r="75" spans="1:15">
      <c r="A75" s="3"/>
      <c r="B75" s="9"/>
      <c r="C75" s="9"/>
      <c r="D75" s="9"/>
      <c r="E75" s="9"/>
      <c r="L75" s="1"/>
      <c r="M75" s="1"/>
      <c r="N75" s="1"/>
      <c r="O75" s="1"/>
    </row>
    <row r="76" spans="1:15">
      <c r="A76" s="3"/>
      <c r="B76" s="9"/>
      <c r="C76" s="9"/>
      <c r="D76" s="9"/>
      <c r="E76" s="9"/>
      <c r="L76" s="1"/>
      <c r="M76" s="1"/>
      <c r="N76" s="1"/>
      <c r="O76" s="1"/>
    </row>
    <row r="77" spans="1:15">
      <c r="A77" s="3"/>
      <c r="B77" s="9"/>
      <c r="C77" s="9"/>
      <c r="D77" s="9"/>
      <c r="E77" s="9"/>
      <c r="L77" s="1"/>
      <c r="M77" s="1"/>
      <c r="N77" s="1"/>
      <c r="O77" s="1"/>
    </row>
    <row r="78" spans="1:15">
      <c r="A78" s="3"/>
      <c r="B78" s="9"/>
      <c r="C78" s="9"/>
      <c r="D78" s="9"/>
      <c r="E78" s="9"/>
      <c r="L78" s="1"/>
      <c r="M78" s="1"/>
      <c r="N78" s="1"/>
      <c r="O78" s="1"/>
    </row>
    <row r="79" spans="1:15">
      <c r="A79" s="3"/>
      <c r="B79" s="9"/>
      <c r="C79" s="9"/>
      <c r="D79" s="9"/>
      <c r="E79" s="9"/>
      <c r="L79" s="1"/>
      <c r="M79" s="1"/>
      <c r="N79" s="1"/>
      <c r="O79" s="1"/>
    </row>
    <row r="80" spans="1:15">
      <c r="A80" s="3"/>
      <c r="B80" s="9"/>
      <c r="C80" s="9"/>
      <c r="D80" s="9"/>
      <c r="E80" s="9"/>
      <c r="L80" s="1"/>
      <c r="M80" s="1"/>
      <c r="N80" s="1"/>
      <c r="O80" s="1"/>
    </row>
    <row r="81" spans="1:15">
      <c r="A81" s="3"/>
      <c r="B81" s="9"/>
      <c r="C81" s="9"/>
      <c r="D81" s="9"/>
      <c r="E81" s="9"/>
      <c r="L81" s="1"/>
      <c r="M81" s="1"/>
      <c r="N81" s="1"/>
      <c r="O81" s="1"/>
    </row>
    <row r="82" spans="1:15">
      <c r="A82" s="3"/>
      <c r="B82" s="9"/>
      <c r="C82" s="9"/>
      <c r="D82" s="9"/>
      <c r="E82" s="9"/>
      <c r="L82" s="1"/>
      <c r="M82" s="1"/>
      <c r="N82" s="1"/>
      <c r="O82" s="1"/>
    </row>
    <row r="83" spans="1:15">
      <c r="A83" s="3"/>
      <c r="B83" s="9"/>
      <c r="C83" s="9"/>
      <c r="D83" s="9"/>
      <c r="E83" s="9"/>
      <c r="L83" s="1"/>
      <c r="M83" s="1"/>
      <c r="N83" s="1"/>
      <c r="O83" s="1"/>
    </row>
    <row r="84" spans="1:15">
      <c r="A84" s="3"/>
      <c r="B84" s="9"/>
      <c r="C84" s="9"/>
      <c r="D84" s="9"/>
      <c r="E84" s="9"/>
      <c r="L84" s="1"/>
      <c r="M84" s="1"/>
      <c r="N84" s="1"/>
      <c r="O84" s="1"/>
    </row>
    <row r="85" spans="1:15">
      <c r="A85" s="3"/>
      <c r="B85" s="9"/>
      <c r="C85" s="9"/>
      <c r="D85" s="9"/>
      <c r="E85" s="9"/>
      <c r="L85" s="1"/>
      <c r="M85" s="1"/>
      <c r="N85" s="1"/>
      <c r="O85" s="1"/>
    </row>
    <row r="86" spans="1:15">
      <c r="A86" s="3"/>
      <c r="B86" s="9"/>
      <c r="C86" s="9"/>
      <c r="D86" s="9"/>
      <c r="E86" s="9"/>
      <c r="L86" s="1"/>
      <c r="M86" s="1"/>
      <c r="N86" s="1"/>
      <c r="O86" s="1"/>
    </row>
    <row r="87" spans="1:15">
      <c r="A87" s="3"/>
      <c r="B87" s="9"/>
      <c r="C87" s="9"/>
      <c r="D87" s="9"/>
      <c r="E87" s="9"/>
      <c r="L87" s="1"/>
      <c r="M87" s="1"/>
      <c r="N87" s="1"/>
      <c r="O87" s="1"/>
    </row>
    <row r="88" spans="1:15">
      <c r="A88" s="3"/>
      <c r="B88" s="9"/>
      <c r="C88" s="9"/>
      <c r="D88" s="9"/>
      <c r="E88" s="9"/>
      <c r="L88" s="1"/>
      <c r="M88" s="1"/>
      <c r="N88" s="1"/>
      <c r="O88" s="1"/>
    </row>
    <row r="89" spans="1:15">
      <c r="A89" s="3"/>
      <c r="B89" s="9"/>
      <c r="C89" s="9"/>
      <c r="D89" s="9"/>
      <c r="E89" s="9"/>
      <c r="L89" s="1"/>
      <c r="M89" s="1"/>
      <c r="N89" s="1"/>
      <c r="O89" s="1"/>
    </row>
    <row r="90" spans="1:15">
      <c r="A90" s="3"/>
      <c r="B90" s="9"/>
      <c r="C90" s="9"/>
      <c r="D90" s="9"/>
      <c r="E90" s="9"/>
      <c r="L90" s="1"/>
      <c r="M90" s="1"/>
      <c r="N90" s="1"/>
      <c r="O90" s="1"/>
    </row>
    <row r="91" spans="1:15">
      <c r="A91" s="3"/>
      <c r="B91" s="9"/>
      <c r="C91" s="9"/>
      <c r="D91" s="9"/>
      <c r="E91" s="9"/>
      <c r="L91" s="1"/>
      <c r="M91" s="1"/>
      <c r="N91" s="1"/>
      <c r="O91" s="1"/>
    </row>
    <row r="92" spans="1:15">
      <c r="A92" s="3"/>
      <c r="B92" s="9"/>
      <c r="C92" s="9"/>
      <c r="D92" s="9"/>
      <c r="E92" s="9"/>
      <c r="L92" s="1"/>
      <c r="M92" s="1"/>
      <c r="N92" s="1"/>
      <c r="O92" s="1"/>
    </row>
    <row r="93" spans="1:15">
      <c r="A93" s="3"/>
      <c r="B93" s="9"/>
      <c r="C93" s="9"/>
      <c r="D93" s="9"/>
      <c r="E93" s="9"/>
      <c r="L93" s="1"/>
      <c r="M93" s="1"/>
      <c r="N93" s="1"/>
      <c r="O93" s="1"/>
    </row>
    <row r="94" spans="1:15">
      <c r="A94" s="3"/>
      <c r="B94" s="9"/>
      <c r="C94" s="9"/>
      <c r="D94" s="9"/>
      <c r="E94" s="9"/>
      <c r="L94" s="1"/>
      <c r="M94" s="1"/>
      <c r="N94" s="1"/>
      <c r="O94" s="1"/>
    </row>
    <row r="95" spans="1:15">
      <c r="A95" s="3"/>
      <c r="B95" s="9"/>
      <c r="C95" s="9"/>
      <c r="D95" s="9"/>
      <c r="E95" s="9"/>
      <c r="L95" s="1"/>
      <c r="M95" s="1"/>
      <c r="N95" s="1"/>
      <c r="O95" s="1"/>
    </row>
    <row r="96" spans="1:15">
      <c r="A96" s="3"/>
      <c r="B96" s="9"/>
      <c r="C96" s="9"/>
      <c r="D96" s="9"/>
      <c r="E96" s="9"/>
      <c r="L96" s="1"/>
      <c r="M96" s="1"/>
      <c r="N96" s="1"/>
      <c r="O96" s="1"/>
    </row>
    <row r="97" spans="1:15">
      <c r="A97" s="3"/>
      <c r="B97" s="9"/>
      <c r="C97" s="9"/>
      <c r="D97" s="9"/>
      <c r="E97" s="9"/>
      <c r="L97" s="1"/>
      <c r="M97" s="1"/>
      <c r="N97" s="1"/>
      <c r="O97" s="1"/>
    </row>
    <row r="98" spans="1:15">
      <c r="A98" s="3"/>
      <c r="B98" s="9"/>
      <c r="C98" s="9"/>
      <c r="D98" s="9"/>
      <c r="E98" s="9"/>
      <c r="L98" s="1"/>
      <c r="M98" s="1"/>
      <c r="N98" s="1"/>
      <c r="O98" s="1"/>
    </row>
    <row r="99" spans="1:15">
      <c r="A99" s="3"/>
      <c r="B99" s="9"/>
      <c r="C99" s="9"/>
      <c r="D99" s="9"/>
      <c r="E99" s="9"/>
      <c r="L99" s="1"/>
      <c r="M99" s="1"/>
      <c r="N99" s="1"/>
      <c r="O99" s="1"/>
    </row>
    <row r="100" spans="1:15">
      <c r="A100" s="3"/>
      <c r="B100" s="9"/>
      <c r="C100" s="9"/>
      <c r="D100" s="9"/>
      <c r="E100" s="9"/>
      <c r="L100" s="1"/>
      <c r="M100" s="1"/>
      <c r="N100" s="1"/>
      <c r="O100" s="1"/>
    </row>
    <row r="101" spans="1:15">
      <c r="A101" s="3"/>
      <c r="B101" s="9"/>
      <c r="C101" s="9"/>
      <c r="D101" s="9"/>
      <c r="E101" s="9"/>
      <c r="L101" s="1"/>
      <c r="M101" s="1"/>
      <c r="N101" s="1"/>
      <c r="O101" s="1"/>
    </row>
    <row r="102" spans="1:15">
      <c r="A102" s="3"/>
      <c r="B102" s="9"/>
      <c r="C102" s="9"/>
      <c r="D102" s="9"/>
      <c r="E102" s="9"/>
      <c r="L102" s="1"/>
      <c r="M102" s="1"/>
      <c r="N102" s="1"/>
      <c r="O102" s="1"/>
    </row>
    <row r="103" spans="1:15">
      <c r="A103" s="3"/>
      <c r="B103" s="9"/>
      <c r="C103" s="9"/>
      <c r="D103" s="9"/>
      <c r="E103" s="9"/>
      <c r="L103" s="1"/>
      <c r="M103" s="1"/>
      <c r="N103" s="1"/>
      <c r="O103" s="1"/>
    </row>
    <row r="104" spans="1:15">
      <c r="A104" s="3"/>
      <c r="B104" s="9"/>
      <c r="C104" s="9"/>
      <c r="D104" s="9"/>
      <c r="E104" s="9"/>
      <c r="L104" s="1"/>
      <c r="M104" s="1"/>
      <c r="N104" s="1"/>
      <c r="O104" s="1"/>
    </row>
    <row r="105" spans="1:15">
      <c r="A105" s="3"/>
      <c r="B105" s="9"/>
      <c r="C105" s="9"/>
      <c r="D105" s="9"/>
      <c r="E105" s="9"/>
      <c r="L105" s="1"/>
      <c r="M105" s="1"/>
      <c r="N105" s="1"/>
      <c r="O105" s="1"/>
    </row>
    <row r="106" spans="1:15">
      <c r="A106" s="3"/>
      <c r="B106" s="9"/>
      <c r="C106" s="9"/>
      <c r="D106" s="9"/>
      <c r="E106" s="9"/>
      <c r="L106" s="1"/>
      <c r="M106" s="1"/>
      <c r="N106" s="1"/>
      <c r="O106" s="1"/>
    </row>
    <row r="107" spans="1:15">
      <c r="A107" s="3"/>
      <c r="B107" s="9"/>
      <c r="C107" s="9"/>
      <c r="D107" s="9"/>
      <c r="E107" s="9"/>
      <c r="L107" s="1"/>
      <c r="M107" s="1"/>
      <c r="N107" s="1"/>
      <c r="O107" s="1"/>
    </row>
    <row r="108" spans="1:15">
      <c r="A108" s="3"/>
      <c r="B108" s="9"/>
      <c r="C108" s="9"/>
      <c r="D108" s="9"/>
      <c r="E108" s="9"/>
      <c r="L108" s="1"/>
      <c r="M108" s="1"/>
      <c r="N108" s="1"/>
      <c r="O108" s="1"/>
    </row>
    <row r="109" spans="1:15">
      <c r="A109" s="3"/>
      <c r="B109" s="9"/>
      <c r="C109" s="9"/>
      <c r="D109" s="9"/>
      <c r="E109" s="9"/>
      <c r="L109" s="1"/>
      <c r="M109" s="1"/>
      <c r="N109" s="1"/>
      <c r="O109" s="1"/>
    </row>
    <row r="110" spans="1:15">
      <c r="A110" s="3"/>
      <c r="B110" s="9"/>
      <c r="C110" s="9"/>
      <c r="D110" s="9"/>
      <c r="E110" s="9"/>
      <c r="L110" s="1"/>
      <c r="M110" s="1"/>
      <c r="N110" s="1"/>
      <c r="O110" s="1"/>
    </row>
    <row r="111" spans="1:15">
      <c r="A111" s="3"/>
      <c r="B111" s="9"/>
      <c r="C111" s="9"/>
      <c r="D111" s="9"/>
      <c r="E111" s="9"/>
      <c r="L111" s="1"/>
      <c r="M111" s="1"/>
      <c r="N111" s="1"/>
      <c r="O111" s="1"/>
    </row>
    <row r="112" spans="1:15">
      <c r="A112" s="3"/>
      <c r="B112" s="9"/>
      <c r="C112" s="9"/>
      <c r="D112" s="9"/>
      <c r="E112" s="9"/>
      <c r="L112" s="1"/>
      <c r="M112" s="1"/>
      <c r="N112" s="1"/>
      <c r="O112" s="1"/>
    </row>
    <row r="113" spans="1:15">
      <c r="A113" s="3"/>
      <c r="B113" s="9"/>
      <c r="C113" s="9"/>
      <c r="D113" s="9"/>
      <c r="E113" s="9"/>
      <c r="L113" s="1"/>
      <c r="M113" s="1"/>
      <c r="N113" s="1"/>
      <c r="O113" s="1"/>
    </row>
    <row r="114" spans="1:15">
      <c r="A114" s="3"/>
      <c r="B114" s="9"/>
      <c r="C114" s="9"/>
      <c r="D114" s="9"/>
      <c r="E114" s="9"/>
      <c r="L114" s="1"/>
      <c r="M114" s="1"/>
      <c r="N114" s="1"/>
      <c r="O114" s="1"/>
    </row>
    <row r="115" spans="1:15">
      <c r="A115" s="3"/>
      <c r="B115" s="9"/>
      <c r="C115" s="9"/>
      <c r="D115" s="9"/>
      <c r="E115" s="9"/>
      <c r="L115" s="1"/>
      <c r="M115" s="1"/>
      <c r="N115" s="1"/>
      <c r="O115" s="1"/>
    </row>
    <row r="116" spans="1:15">
      <c r="A116" s="3"/>
      <c r="B116" s="9"/>
      <c r="C116" s="9"/>
      <c r="D116" s="9"/>
      <c r="E116" s="9"/>
      <c r="L116" s="1"/>
      <c r="M116" s="1"/>
      <c r="N116" s="1"/>
      <c r="O116" s="1"/>
    </row>
    <row r="117" spans="1:15">
      <c r="A117" s="3"/>
      <c r="B117" s="9"/>
      <c r="C117" s="9"/>
      <c r="D117" s="9"/>
      <c r="E117" s="9"/>
      <c r="L117" s="1"/>
      <c r="M117" s="1"/>
      <c r="N117" s="1"/>
      <c r="O117" s="1"/>
    </row>
    <row r="118" spans="1:15">
      <c r="A118" s="3"/>
      <c r="B118" s="9"/>
      <c r="C118" s="9"/>
      <c r="D118" s="9"/>
      <c r="E118" s="9"/>
      <c r="L118" s="1"/>
      <c r="M118" s="1"/>
      <c r="N118" s="1"/>
      <c r="O118" s="1"/>
    </row>
    <row r="119" spans="1:15">
      <c r="A119" s="3"/>
      <c r="B119" s="9"/>
      <c r="C119" s="9"/>
      <c r="D119" s="9"/>
      <c r="E119" s="9"/>
      <c r="L119" s="1"/>
      <c r="M119" s="1"/>
      <c r="N119" s="1"/>
      <c r="O119" s="1"/>
    </row>
    <row r="120" spans="1:15">
      <c r="A120" s="3"/>
      <c r="B120" s="9"/>
      <c r="C120" s="9"/>
      <c r="D120" s="9"/>
      <c r="E120" s="9"/>
      <c r="L120" s="1"/>
      <c r="M120" s="1"/>
      <c r="N120" s="1"/>
      <c r="O120" s="1"/>
    </row>
    <row r="121" spans="1:15">
      <c r="A121" s="3"/>
      <c r="B121" s="9"/>
      <c r="C121" s="9"/>
      <c r="D121" s="9"/>
      <c r="E121" s="9"/>
      <c r="L121" s="1"/>
      <c r="M121" s="1"/>
      <c r="N121" s="1"/>
      <c r="O121" s="1"/>
    </row>
    <row r="122" spans="1:15">
      <c r="A122" s="3"/>
      <c r="B122" s="9"/>
      <c r="C122" s="9"/>
      <c r="D122" s="9"/>
      <c r="E122" s="9"/>
      <c r="L122" s="1"/>
      <c r="M122" s="1"/>
      <c r="N122" s="1"/>
      <c r="O122" s="1"/>
    </row>
    <row r="123" spans="1:15">
      <c r="A123" s="3"/>
      <c r="B123" s="9"/>
      <c r="C123" s="9"/>
      <c r="D123" s="9"/>
      <c r="E123" s="9"/>
      <c r="L123" s="1"/>
      <c r="M123" s="1"/>
      <c r="N123" s="1"/>
      <c r="O123" s="1"/>
    </row>
    <row r="124" spans="1:15">
      <c r="A124" s="3"/>
      <c r="B124" s="9"/>
      <c r="C124" s="9"/>
      <c r="D124" s="9"/>
      <c r="E124" s="9"/>
      <c r="L124" s="1"/>
      <c r="M124" s="1"/>
      <c r="N124" s="1"/>
      <c r="O124" s="1"/>
    </row>
    <row r="125" spans="1:15">
      <c r="A125" s="3"/>
      <c r="B125" s="9"/>
      <c r="C125" s="9"/>
      <c r="D125" s="9"/>
      <c r="E125" s="9"/>
      <c r="L125" s="1"/>
      <c r="M125" s="1"/>
      <c r="N125" s="1"/>
      <c r="O125" s="1"/>
    </row>
    <row r="126" spans="1:15">
      <c r="A126" s="3"/>
      <c r="B126" s="9"/>
      <c r="C126" s="9"/>
      <c r="D126" s="9"/>
      <c r="E126" s="9"/>
      <c r="L126" s="1"/>
      <c r="M126" s="1"/>
      <c r="N126" s="1"/>
      <c r="O126" s="1"/>
    </row>
    <row r="127" spans="1:15">
      <c r="A127" s="3"/>
      <c r="B127" s="9"/>
      <c r="C127" s="9"/>
      <c r="D127" s="9"/>
      <c r="E127" s="9"/>
      <c r="L127" s="1"/>
      <c r="M127" s="1"/>
      <c r="N127" s="1"/>
      <c r="O127" s="1"/>
    </row>
    <row r="128" spans="1:15">
      <c r="A128" s="3"/>
      <c r="B128" s="9"/>
      <c r="C128" s="9"/>
      <c r="D128" s="9"/>
      <c r="E128" s="9"/>
      <c r="L128" s="1"/>
      <c r="M128" s="1"/>
      <c r="N128" s="1"/>
      <c r="O128" s="1"/>
    </row>
    <row r="129" spans="1:15">
      <c r="A129" s="3"/>
      <c r="B129" s="9"/>
      <c r="C129" s="9"/>
      <c r="D129" s="9"/>
      <c r="E129" s="9"/>
      <c r="L129" s="1"/>
      <c r="M129" s="1"/>
      <c r="N129" s="1"/>
      <c r="O129" s="1"/>
    </row>
    <row r="130" spans="1:15">
      <c r="A130" s="3"/>
      <c r="B130" s="9"/>
      <c r="C130" s="9"/>
      <c r="D130" s="9"/>
      <c r="E130" s="9"/>
      <c r="L130" s="1"/>
      <c r="M130" s="1"/>
      <c r="N130" s="1"/>
      <c r="O130" s="1"/>
    </row>
    <row r="131" spans="1:15">
      <c r="A131" s="3"/>
      <c r="B131" s="9"/>
      <c r="C131" s="9"/>
      <c r="D131" s="9"/>
      <c r="E131" s="9"/>
      <c r="L131" s="1"/>
      <c r="M131" s="1"/>
      <c r="N131" s="1"/>
      <c r="O131" s="1"/>
    </row>
    <row r="132" spans="1:15">
      <c r="A132" s="3"/>
      <c r="B132" s="9"/>
      <c r="C132" s="9"/>
      <c r="D132" s="9"/>
      <c r="E132" s="9"/>
      <c r="L132" s="1"/>
      <c r="M132" s="1"/>
      <c r="N132" s="1"/>
      <c r="O132" s="1"/>
    </row>
    <row r="133" spans="1:15">
      <c r="A133" s="3"/>
      <c r="B133" s="9"/>
      <c r="C133" s="9"/>
      <c r="D133" s="9"/>
      <c r="E133" s="9"/>
      <c r="L133" s="1"/>
      <c r="M133" s="1"/>
      <c r="N133" s="1"/>
      <c r="O133" s="1"/>
    </row>
    <row r="134" spans="1:15">
      <c r="A134" s="3"/>
      <c r="B134" s="9"/>
      <c r="C134" s="9"/>
      <c r="D134" s="9"/>
      <c r="E134" s="9"/>
      <c r="L134" s="1"/>
      <c r="M134" s="1"/>
      <c r="N134" s="1"/>
      <c r="O134" s="1"/>
    </row>
    <row r="135" spans="1:15">
      <c r="A135" s="3"/>
      <c r="B135" s="9"/>
      <c r="C135" s="9"/>
      <c r="D135" s="9"/>
      <c r="E135" s="9"/>
      <c r="L135" s="1"/>
      <c r="M135" s="1"/>
      <c r="N135" s="1"/>
      <c r="O135" s="1"/>
    </row>
    <row r="136" spans="1:15">
      <c r="A136" s="3"/>
      <c r="B136" s="9"/>
      <c r="C136" s="9"/>
      <c r="D136" s="9"/>
      <c r="E136" s="9"/>
      <c r="L136" s="1"/>
      <c r="M136" s="1"/>
      <c r="N136" s="1"/>
      <c r="O136" s="1"/>
    </row>
    <row r="137" spans="1:15">
      <c r="A137" s="3"/>
      <c r="B137" s="9"/>
      <c r="C137" s="9"/>
      <c r="D137" s="9"/>
      <c r="E137" s="9"/>
      <c r="L137" s="1"/>
      <c r="M137" s="1"/>
      <c r="N137" s="1"/>
      <c r="O137" s="1"/>
    </row>
    <row r="138" spans="1:15">
      <c r="A138" s="3"/>
      <c r="B138" s="9"/>
      <c r="C138" s="9"/>
      <c r="D138" s="9"/>
      <c r="E138" s="9"/>
      <c r="L138" s="1"/>
      <c r="M138" s="1"/>
      <c r="N138" s="1"/>
      <c r="O138" s="1"/>
    </row>
    <row r="139" spans="1:15">
      <c r="A139" s="3"/>
      <c r="B139" s="9"/>
      <c r="C139" s="9"/>
      <c r="D139" s="9"/>
      <c r="E139" s="9"/>
      <c r="L139" s="1"/>
      <c r="M139" s="1"/>
      <c r="N139" s="1"/>
      <c r="O139" s="1"/>
    </row>
    <row r="140" spans="1:15">
      <c r="A140" s="3"/>
      <c r="B140" s="9"/>
      <c r="C140" s="9"/>
      <c r="D140" s="9"/>
      <c r="E140" s="9"/>
      <c r="L140" s="1"/>
      <c r="M140" s="1"/>
      <c r="N140" s="1"/>
      <c r="O140" s="1"/>
    </row>
    <row r="141" spans="1:15">
      <c r="A141" s="3"/>
      <c r="B141" s="9"/>
      <c r="C141" s="9"/>
      <c r="D141" s="9"/>
      <c r="E141" s="9"/>
      <c r="L141" s="1"/>
      <c r="M141" s="1"/>
      <c r="N141" s="1"/>
      <c r="O141" s="1"/>
    </row>
    <row r="142" spans="1:15">
      <c r="A142" s="3"/>
      <c r="B142" s="9"/>
      <c r="C142" s="9"/>
      <c r="D142" s="9"/>
      <c r="E142" s="9"/>
      <c r="L142" s="1"/>
      <c r="M142" s="1"/>
      <c r="N142" s="1"/>
      <c r="O142" s="1"/>
    </row>
    <row r="143" spans="1:15">
      <c r="A143" s="3"/>
      <c r="B143" s="9"/>
      <c r="C143" s="9"/>
      <c r="D143" s="9"/>
      <c r="E143" s="9"/>
      <c r="L143" s="1"/>
      <c r="M143" s="1"/>
      <c r="N143" s="1"/>
      <c r="O143" s="1"/>
    </row>
    <row r="144" spans="1:15">
      <c r="A144" s="3"/>
      <c r="B144" s="9"/>
      <c r="C144" s="9"/>
      <c r="D144" s="9"/>
      <c r="E144" s="9"/>
      <c r="L144" s="1"/>
      <c r="M144" s="1"/>
      <c r="N144" s="1"/>
      <c r="O144" s="1"/>
    </row>
    <row r="145" spans="1:15">
      <c r="A145" s="3"/>
      <c r="B145" s="9"/>
      <c r="C145" s="9"/>
      <c r="D145" s="9"/>
      <c r="E145" s="9"/>
      <c r="L145" s="1"/>
      <c r="M145" s="1"/>
      <c r="N145" s="1"/>
      <c r="O145" s="1"/>
    </row>
    <row r="146" spans="1:15">
      <c r="A146" s="3"/>
      <c r="B146" s="9"/>
      <c r="C146" s="9"/>
      <c r="D146" s="9"/>
      <c r="E146" s="9"/>
      <c r="L146" s="1"/>
      <c r="M146" s="1"/>
      <c r="N146" s="1"/>
      <c r="O146" s="1"/>
    </row>
    <row r="147" spans="1:15">
      <c r="A147" s="3"/>
      <c r="B147" s="9"/>
      <c r="C147" s="9"/>
      <c r="D147" s="9"/>
      <c r="E147" s="9"/>
      <c r="L147" s="1"/>
      <c r="M147" s="1"/>
      <c r="N147" s="1"/>
      <c r="O147" s="1"/>
    </row>
    <row r="148" spans="1:15">
      <c r="A148" s="3"/>
      <c r="B148" s="9"/>
      <c r="C148" s="9"/>
      <c r="D148" s="9"/>
      <c r="E148" s="9"/>
      <c r="L148" s="1"/>
      <c r="M148" s="1"/>
      <c r="N148" s="1"/>
      <c r="O148" s="1"/>
    </row>
    <row r="149" spans="1:15">
      <c r="A149" s="3"/>
      <c r="B149" s="9"/>
      <c r="C149" s="9"/>
      <c r="D149" s="9"/>
      <c r="E149" s="9"/>
      <c r="L149" s="1"/>
      <c r="M149" s="1"/>
      <c r="N149" s="1"/>
      <c r="O149" s="1"/>
    </row>
    <row r="150" spans="1:15">
      <c r="A150" s="3"/>
      <c r="B150" s="9"/>
      <c r="C150" s="9"/>
      <c r="D150" s="9"/>
      <c r="E150" s="9"/>
      <c r="L150" s="1"/>
      <c r="M150" s="1"/>
      <c r="N150" s="1"/>
      <c r="O150" s="1"/>
    </row>
    <row r="151" spans="1:15">
      <c r="A151" s="3"/>
      <c r="B151" s="9"/>
      <c r="C151" s="9"/>
      <c r="D151" s="9"/>
      <c r="E151" s="9"/>
      <c r="L151" s="1"/>
      <c r="M151" s="1"/>
      <c r="N151" s="1"/>
      <c r="O151" s="1"/>
    </row>
    <row r="152" spans="1:15">
      <c r="A152" s="3"/>
      <c r="B152" s="9"/>
      <c r="C152" s="9"/>
      <c r="D152" s="9"/>
      <c r="E152" s="9"/>
      <c r="L152" s="1"/>
      <c r="M152" s="1"/>
      <c r="N152" s="1"/>
      <c r="O152" s="1"/>
    </row>
    <row r="153" spans="1:15">
      <c r="A153" s="3"/>
      <c r="B153" s="9"/>
      <c r="C153" s="9"/>
      <c r="D153" s="9"/>
      <c r="E153" s="9"/>
      <c r="L153" s="1"/>
      <c r="M153" s="1"/>
      <c r="N153" s="1"/>
      <c r="O153" s="1"/>
    </row>
    <row r="154" spans="1:15">
      <c r="A154" s="3"/>
      <c r="B154" s="9"/>
      <c r="C154" s="9"/>
      <c r="D154" s="9"/>
      <c r="E154" s="9"/>
      <c r="L154" s="1"/>
      <c r="M154" s="1"/>
      <c r="N154" s="1"/>
      <c r="O154" s="1"/>
    </row>
    <row r="155" spans="1:15">
      <c r="A155" s="3"/>
      <c r="B155" s="9"/>
      <c r="C155" s="9"/>
      <c r="D155" s="9"/>
      <c r="E155" s="9"/>
      <c r="L155" s="1"/>
      <c r="M155" s="1"/>
      <c r="N155" s="1"/>
      <c r="O155" s="1"/>
    </row>
    <row r="156" spans="1:15">
      <c r="A156" s="3"/>
      <c r="B156" s="9"/>
      <c r="C156" s="9"/>
      <c r="D156" s="9"/>
      <c r="E156" s="9"/>
      <c r="L156" s="1"/>
      <c r="M156" s="1"/>
      <c r="N156" s="1"/>
      <c r="O156" s="1"/>
    </row>
    <row r="157" spans="1:15">
      <c r="A157" s="3"/>
      <c r="B157" s="9"/>
      <c r="C157" s="9"/>
      <c r="D157" s="9"/>
      <c r="E157" s="9"/>
      <c r="L157" s="1"/>
      <c r="M157" s="1"/>
      <c r="N157" s="1"/>
      <c r="O157" s="1"/>
    </row>
    <row r="158" spans="1:15">
      <c r="A158" s="3"/>
      <c r="B158" s="9"/>
      <c r="C158" s="9"/>
      <c r="D158" s="9"/>
      <c r="E158" s="9"/>
      <c r="L158" s="1"/>
      <c r="M158" s="1"/>
      <c r="N158" s="1"/>
      <c r="O158" s="1"/>
    </row>
    <row r="159" spans="1:15">
      <c r="A159" s="3"/>
      <c r="B159" s="9"/>
      <c r="C159" s="9"/>
      <c r="D159" s="9"/>
      <c r="E159" s="9"/>
      <c r="L159" s="1"/>
      <c r="M159" s="1"/>
      <c r="N159" s="1"/>
      <c r="O159" s="1"/>
    </row>
    <row r="160" spans="1:15">
      <c r="A160" s="3"/>
      <c r="B160" s="9"/>
      <c r="C160" s="9"/>
      <c r="D160" s="9"/>
      <c r="E160" s="9"/>
      <c r="L160" s="1"/>
      <c r="M160" s="1"/>
      <c r="N160" s="1"/>
      <c r="O160" s="1"/>
    </row>
    <row r="161" spans="1:15">
      <c r="A161" s="3"/>
      <c r="B161" s="9"/>
      <c r="C161" s="9"/>
      <c r="D161" s="9"/>
      <c r="E161" s="9"/>
      <c r="L161" s="1"/>
      <c r="M161" s="1"/>
      <c r="N161" s="1"/>
      <c r="O161" s="1"/>
    </row>
    <row r="162" spans="1:15">
      <c r="A162" s="3"/>
      <c r="B162" s="9"/>
      <c r="C162" s="9"/>
      <c r="D162" s="9"/>
      <c r="E162" s="9"/>
      <c r="L162" s="1"/>
      <c r="M162" s="1"/>
      <c r="N162" s="1"/>
      <c r="O162" s="1"/>
    </row>
    <row r="163" spans="1:15">
      <c r="A163" s="3"/>
      <c r="B163" s="9"/>
      <c r="C163" s="9"/>
      <c r="D163" s="9"/>
      <c r="E163" s="9"/>
      <c r="L163" s="1"/>
      <c r="M163" s="1"/>
      <c r="N163" s="1"/>
      <c r="O163" s="1"/>
    </row>
    <row r="164" spans="1:15">
      <c r="A164" s="3"/>
      <c r="B164" s="9"/>
      <c r="C164" s="9"/>
      <c r="D164" s="9"/>
      <c r="E164" s="9"/>
      <c r="L164" s="1"/>
      <c r="M164" s="1"/>
      <c r="N164" s="1"/>
      <c r="O164" s="1"/>
    </row>
    <row r="165" spans="1:15">
      <c r="A165" s="3"/>
      <c r="B165" s="9"/>
      <c r="C165" s="9"/>
      <c r="D165" s="9"/>
      <c r="E165" s="9"/>
      <c r="L165" s="1"/>
      <c r="M165" s="1"/>
      <c r="N165" s="1"/>
      <c r="O165" s="1"/>
    </row>
    <row r="166" spans="1:15">
      <c r="A166" s="3"/>
      <c r="B166" s="9"/>
      <c r="C166" s="9"/>
      <c r="D166" s="9"/>
      <c r="E166" s="9"/>
      <c r="L166" s="1"/>
      <c r="M166" s="1"/>
      <c r="N166" s="1"/>
      <c r="O166" s="1"/>
    </row>
    <row r="167" spans="1:15">
      <c r="A167" s="3"/>
      <c r="B167" s="9"/>
      <c r="C167" s="9"/>
      <c r="D167" s="9"/>
      <c r="E167" s="9"/>
      <c r="L167" s="1"/>
      <c r="M167" s="1"/>
      <c r="N167" s="1"/>
      <c r="O167" s="1"/>
    </row>
    <row r="168" spans="1:15">
      <c r="A168" s="3"/>
      <c r="B168" s="9"/>
      <c r="C168" s="9"/>
      <c r="D168" s="9"/>
      <c r="E168" s="9"/>
      <c r="L168" s="1"/>
      <c r="M168" s="1"/>
      <c r="N168" s="1"/>
      <c r="O168" s="1"/>
    </row>
    <row r="169" spans="1:15">
      <c r="A169" s="3"/>
      <c r="B169" s="9"/>
      <c r="C169" s="9"/>
      <c r="D169" s="9"/>
      <c r="E169" s="9"/>
      <c r="L169" s="1"/>
      <c r="M169" s="1"/>
      <c r="N169" s="1"/>
      <c r="O169" s="1"/>
    </row>
    <row r="170" spans="1:15">
      <c r="A170" s="3"/>
      <c r="B170" s="9"/>
      <c r="C170" s="9"/>
      <c r="D170" s="9"/>
      <c r="E170" s="9"/>
      <c r="L170" s="1"/>
      <c r="M170" s="1"/>
      <c r="N170" s="1"/>
      <c r="O170" s="1"/>
    </row>
    <row r="171" spans="1:15">
      <c r="A171" s="3"/>
      <c r="B171" s="9"/>
      <c r="C171" s="9"/>
      <c r="D171" s="9"/>
      <c r="E171" s="9"/>
      <c r="L171" s="1"/>
      <c r="M171" s="1"/>
      <c r="N171" s="1"/>
      <c r="O171" s="1"/>
    </row>
    <row r="172" spans="1:15">
      <c r="A172" s="3"/>
      <c r="B172" s="9"/>
      <c r="C172" s="9"/>
      <c r="D172" s="9"/>
      <c r="E172" s="9"/>
      <c r="L172" s="1"/>
      <c r="M172" s="1"/>
      <c r="N172" s="1"/>
      <c r="O172" s="1"/>
    </row>
    <row r="173" spans="1:15">
      <c r="A173" s="3"/>
      <c r="B173" s="9"/>
      <c r="C173" s="9"/>
      <c r="D173" s="9"/>
      <c r="E173" s="9"/>
      <c r="L173" s="1"/>
      <c r="M173" s="1"/>
      <c r="N173" s="1"/>
      <c r="O173" s="1"/>
    </row>
    <row r="174" spans="1:15">
      <c r="A174" s="3"/>
      <c r="B174" s="9"/>
      <c r="C174" s="9"/>
      <c r="D174" s="9"/>
      <c r="E174" s="9"/>
      <c r="L174" s="1"/>
      <c r="M174" s="1"/>
      <c r="N174" s="1"/>
      <c r="O174" s="1"/>
    </row>
    <row r="175" spans="1:15">
      <c r="A175" s="3"/>
      <c r="B175" s="9"/>
      <c r="C175" s="9"/>
      <c r="D175" s="9"/>
      <c r="E175" s="9"/>
      <c r="L175" s="1"/>
      <c r="M175" s="1"/>
      <c r="N175" s="1"/>
      <c r="O175" s="1"/>
    </row>
    <row r="176" spans="1:15">
      <c r="A176" s="3"/>
      <c r="B176" s="9"/>
      <c r="C176" s="9"/>
      <c r="D176" s="9"/>
      <c r="E176" s="9"/>
      <c r="L176" s="1"/>
      <c r="M176" s="1"/>
      <c r="N176" s="1"/>
      <c r="O176" s="1"/>
    </row>
    <row r="177" spans="1:15">
      <c r="A177" s="3"/>
      <c r="B177" s="9"/>
      <c r="C177" s="9"/>
      <c r="D177" s="9"/>
      <c r="E177" s="9"/>
      <c r="L177" s="1"/>
      <c r="M177" s="1"/>
      <c r="N177" s="1"/>
      <c r="O177" s="1"/>
    </row>
    <row r="178" spans="1:15">
      <c r="A178" s="3"/>
      <c r="B178" s="9"/>
      <c r="C178" s="9"/>
      <c r="D178" s="9"/>
      <c r="E178" s="9"/>
      <c r="L178" s="1"/>
      <c r="M178" s="1"/>
      <c r="N178" s="1"/>
      <c r="O178" s="1"/>
    </row>
    <row r="179" spans="1:15">
      <c r="A179" s="3"/>
      <c r="B179" s="9"/>
      <c r="C179" s="9"/>
      <c r="D179" s="9"/>
      <c r="E179" s="9"/>
      <c r="L179" s="1"/>
      <c r="M179" s="1"/>
      <c r="N179" s="1"/>
      <c r="O179" s="1"/>
    </row>
    <row r="180" spans="1:15">
      <c r="A180" s="3"/>
      <c r="B180" s="9"/>
      <c r="C180" s="9"/>
      <c r="D180" s="9"/>
      <c r="E180" s="9"/>
      <c r="L180" s="1"/>
      <c r="M180" s="1"/>
      <c r="N180" s="1"/>
      <c r="O180" s="1"/>
    </row>
    <row r="181" spans="1:15">
      <c r="A181" s="3"/>
      <c r="B181" s="9"/>
      <c r="C181" s="9"/>
      <c r="D181" s="9"/>
      <c r="E181" s="9"/>
      <c r="L181" s="1"/>
      <c r="M181" s="1"/>
      <c r="N181" s="1"/>
      <c r="O181" s="1"/>
    </row>
    <row r="182" spans="1:15">
      <c r="A182" s="3"/>
      <c r="B182" s="9"/>
      <c r="C182" s="9"/>
      <c r="D182" s="9"/>
      <c r="E182" s="9"/>
      <c r="L182" s="1"/>
      <c r="M182" s="1"/>
      <c r="N182" s="1"/>
      <c r="O182" s="1"/>
    </row>
    <row r="183" spans="1:15">
      <c r="A183" s="3"/>
      <c r="B183" s="9"/>
      <c r="C183" s="9"/>
      <c r="D183" s="9"/>
      <c r="E183" s="9"/>
      <c r="L183" s="1"/>
      <c r="M183" s="1"/>
      <c r="N183" s="1"/>
      <c r="O183" s="1"/>
    </row>
    <row r="184" spans="1:15">
      <c r="A184" s="3"/>
      <c r="B184" s="9"/>
      <c r="C184" s="9"/>
      <c r="D184" s="9"/>
      <c r="E184" s="9"/>
      <c r="L184" s="1"/>
      <c r="M184" s="1"/>
      <c r="N184" s="1"/>
      <c r="O184" s="1"/>
    </row>
    <row r="185" spans="1:15">
      <c r="A185" s="3"/>
      <c r="B185" s="9"/>
      <c r="C185" s="9"/>
      <c r="D185" s="9"/>
      <c r="E185" s="9"/>
      <c r="L185" s="1"/>
      <c r="M185" s="1"/>
      <c r="N185" s="1"/>
      <c r="O185" s="1"/>
    </row>
    <row r="186" spans="1:15">
      <c r="A186" s="3"/>
      <c r="B186" s="9"/>
      <c r="C186" s="9"/>
      <c r="D186" s="9"/>
      <c r="E186" s="9"/>
      <c r="L186" s="1"/>
      <c r="M186" s="1"/>
      <c r="N186" s="1"/>
      <c r="O186" s="1"/>
    </row>
    <row r="187" spans="1:15">
      <c r="A187" s="3"/>
      <c r="B187" s="9"/>
      <c r="C187" s="9"/>
      <c r="D187" s="9"/>
      <c r="E187" s="9"/>
      <c r="L187" s="1"/>
      <c r="M187" s="1"/>
      <c r="N187" s="1"/>
      <c r="O187" s="1"/>
    </row>
    <row r="188" spans="1:15">
      <c r="A188" s="3"/>
      <c r="B188" s="9"/>
      <c r="C188" s="9"/>
      <c r="D188" s="9"/>
      <c r="E188" s="9"/>
      <c r="L188" s="1"/>
      <c r="M188" s="1"/>
      <c r="N188" s="1"/>
      <c r="O188" s="1"/>
    </row>
    <row r="189" spans="1:15">
      <c r="A189" s="3"/>
      <c r="B189" s="9"/>
      <c r="C189" s="9"/>
      <c r="D189" s="9"/>
      <c r="E189" s="9"/>
      <c r="L189" s="1"/>
      <c r="M189" s="1"/>
      <c r="N189" s="1"/>
      <c r="O189" s="1"/>
    </row>
    <row r="190" spans="1:15">
      <c r="A190" s="3"/>
      <c r="B190" s="9"/>
      <c r="C190" s="9"/>
      <c r="D190" s="9"/>
      <c r="E190" s="9"/>
      <c r="L190" s="1"/>
      <c r="M190" s="1"/>
      <c r="N190" s="1"/>
      <c r="O190" s="1"/>
    </row>
    <row r="191" spans="1:15">
      <c r="A191" s="3"/>
      <c r="B191" s="9"/>
      <c r="C191" s="9"/>
      <c r="D191" s="9"/>
      <c r="E191" s="9"/>
      <c r="L191" s="1"/>
      <c r="M191" s="1"/>
      <c r="N191" s="1"/>
      <c r="O191" s="1"/>
    </row>
    <row r="192" spans="1:15">
      <c r="A192" s="3"/>
      <c r="B192" s="9"/>
      <c r="C192" s="9"/>
      <c r="D192" s="9"/>
      <c r="E192" s="9"/>
      <c r="L192" s="1"/>
      <c r="M192" s="1"/>
      <c r="N192" s="1"/>
      <c r="O192" s="1"/>
    </row>
    <row r="193" spans="1:15">
      <c r="A193" s="3"/>
      <c r="B193" s="9"/>
      <c r="C193" s="9"/>
      <c r="D193" s="9"/>
      <c r="E193" s="9"/>
      <c r="L193" s="1"/>
      <c r="M193" s="1"/>
      <c r="N193" s="1"/>
      <c r="O193" s="1"/>
    </row>
    <row r="194" spans="1:15">
      <c r="A194" s="3"/>
      <c r="B194" s="9"/>
      <c r="C194" s="9"/>
      <c r="D194" s="9"/>
      <c r="E194" s="9"/>
      <c r="L194" s="1"/>
      <c r="M194" s="1"/>
      <c r="N194" s="1"/>
      <c r="O194" s="1"/>
    </row>
    <row r="195" spans="1:15">
      <c r="A195" s="3"/>
      <c r="B195" s="9"/>
      <c r="C195" s="9"/>
      <c r="D195" s="9"/>
      <c r="E195" s="9"/>
      <c r="L195" s="1"/>
      <c r="M195" s="1"/>
      <c r="N195" s="1"/>
      <c r="O195" s="1"/>
    </row>
    <row r="196" spans="1:15">
      <c r="A196" s="3"/>
      <c r="B196" s="9"/>
      <c r="C196" s="9"/>
      <c r="D196" s="9"/>
      <c r="E196" s="9"/>
      <c r="L196" s="1"/>
      <c r="M196" s="1"/>
      <c r="N196" s="1"/>
      <c r="O196" s="1"/>
    </row>
    <row r="197" spans="1:15">
      <c r="A197" s="3"/>
      <c r="B197" s="9"/>
      <c r="C197" s="9"/>
      <c r="D197" s="9"/>
      <c r="E197" s="9"/>
      <c r="L197" s="1"/>
      <c r="M197" s="1"/>
      <c r="N197" s="1"/>
      <c r="O197" s="1"/>
    </row>
    <row r="198" spans="1:15">
      <c r="A198" s="3"/>
      <c r="B198" s="9"/>
      <c r="C198" s="9"/>
      <c r="D198" s="9"/>
      <c r="E198" s="9"/>
      <c r="L198" s="1"/>
      <c r="M198" s="1"/>
      <c r="N198" s="1"/>
      <c r="O198" s="1"/>
    </row>
    <row r="199" spans="1:15">
      <c r="A199" s="3"/>
      <c r="B199" s="9"/>
      <c r="C199" s="9"/>
      <c r="D199" s="9"/>
      <c r="E199" s="9"/>
      <c r="L199" s="1"/>
      <c r="M199" s="1"/>
      <c r="N199" s="1"/>
      <c r="O199" s="1"/>
    </row>
    <row r="200" spans="1:15">
      <c r="A200" s="3"/>
      <c r="B200" s="9"/>
      <c r="C200" s="9"/>
      <c r="D200" s="9"/>
      <c r="E200" s="9"/>
      <c r="L200" s="1"/>
      <c r="M200" s="1"/>
      <c r="N200" s="1"/>
      <c r="O200" s="1"/>
    </row>
    <row r="201" spans="1:15">
      <c r="A201" s="3"/>
      <c r="B201" s="9"/>
      <c r="C201" s="9"/>
      <c r="D201" s="9"/>
      <c r="E201" s="9"/>
      <c r="L201" s="1"/>
      <c r="M201" s="1"/>
      <c r="N201" s="1"/>
      <c r="O201" s="1"/>
    </row>
    <row r="202" spans="1:15">
      <c r="A202" s="3"/>
      <c r="B202" s="9"/>
      <c r="C202" s="9"/>
      <c r="D202" s="9"/>
      <c r="E202" s="9"/>
      <c r="L202" s="1"/>
      <c r="M202" s="1"/>
      <c r="N202" s="1"/>
      <c r="O202" s="1"/>
    </row>
    <row r="203" spans="1:15">
      <c r="A203" s="3"/>
      <c r="B203" s="9"/>
      <c r="C203" s="9"/>
      <c r="D203" s="9"/>
      <c r="E203" s="9"/>
      <c r="L203" s="1"/>
      <c r="M203" s="1"/>
      <c r="N203" s="1"/>
      <c r="O203" s="1"/>
    </row>
    <row r="204" spans="1:15">
      <c r="A204" s="3"/>
      <c r="B204" s="9"/>
      <c r="C204" s="9"/>
      <c r="D204" s="9"/>
      <c r="E204" s="9"/>
      <c r="L204" s="1"/>
      <c r="M204" s="1"/>
      <c r="N204" s="1"/>
      <c r="O204" s="1"/>
    </row>
    <row r="205" spans="1:15">
      <c r="A205" s="3"/>
      <c r="B205" s="9"/>
      <c r="C205" s="9"/>
      <c r="D205" s="9"/>
      <c r="E205" s="9"/>
      <c r="L205" s="1"/>
      <c r="M205" s="1"/>
      <c r="N205" s="1"/>
      <c r="O205" s="1"/>
    </row>
    <row r="206" spans="1:15">
      <c r="A206" s="3"/>
      <c r="B206" s="9"/>
      <c r="C206" s="9"/>
      <c r="D206" s="9"/>
      <c r="E206" s="9"/>
      <c r="L206" s="1"/>
      <c r="M206" s="1"/>
      <c r="N206" s="1"/>
      <c r="O206" s="1"/>
    </row>
    <row r="207" spans="1:15">
      <c r="A207" s="3"/>
      <c r="B207" s="9"/>
      <c r="C207" s="9"/>
      <c r="D207" s="9"/>
      <c r="E207" s="9"/>
      <c r="L207" s="1"/>
      <c r="M207" s="1"/>
      <c r="N207" s="1"/>
      <c r="O207" s="1"/>
    </row>
    <row r="208" spans="1:15">
      <c r="A208" s="3"/>
      <c r="B208" s="9"/>
      <c r="C208" s="9"/>
      <c r="D208" s="9"/>
      <c r="E208" s="9"/>
      <c r="L208" s="1"/>
      <c r="M208" s="1"/>
      <c r="N208" s="1"/>
      <c r="O208" s="1"/>
    </row>
    <row r="209" spans="1:15">
      <c r="A209" s="3"/>
      <c r="B209" s="9"/>
      <c r="C209" s="9"/>
      <c r="D209" s="9"/>
      <c r="E209" s="9"/>
      <c r="L209" s="1"/>
      <c r="M209" s="1"/>
      <c r="N209" s="1"/>
      <c r="O209" s="1"/>
    </row>
    <row r="210" spans="1:15">
      <c r="A210" s="3"/>
      <c r="B210" s="9"/>
      <c r="C210" s="9"/>
      <c r="D210" s="9"/>
      <c r="E210" s="9"/>
      <c r="L210" s="1"/>
      <c r="M210" s="1"/>
      <c r="N210" s="1"/>
      <c r="O210" s="1"/>
    </row>
    <row r="211" spans="1:15">
      <c r="A211" s="3"/>
      <c r="B211" s="9"/>
      <c r="C211" s="9"/>
      <c r="D211" s="9"/>
      <c r="E211" s="9"/>
      <c r="L211" s="1"/>
      <c r="M211" s="1"/>
      <c r="N211" s="1"/>
      <c r="O211" s="1"/>
    </row>
    <row r="212" spans="1:15">
      <c r="A212" s="3"/>
      <c r="B212" s="9"/>
      <c r="C212" s="9"/>
      <c r="D212" s="9"/>
      <c r="E212" s="9"/>
      <c r="L212" s="1"/>
      <c r="M212" s="1"/>
      <c r="N212" s="1"/>
      <c r="O212" s="1"/>
    </row>
    <row r="213" spans="1:15">
      <c r="A213" s="3"/>
      <c r="B213" s="9"/>
      <c r="C213" s="9"/>
      <c r="D213" s="9"/>
      <c r="E213" s="9"/>
      <c r="L213" s="1"/>
      <c r="M213" s="1"/>
      <c r="N213" s="1"/>
      <c r="O213" s="1"/>
    </row>
    <row r="214" spans="1:15">
      <c r="A214" s="3"/>
      <c r="B214" s="9"/>
      <c r="C214" s="9"/>
      <c r="D214" s="9"/>
      <c r="E214" s="9"/>
      <c r="L214" s="1"/>
      <c r="M214" s="1"/>
      <c r="N214" s="1"/>
      <c r="O214" s="1"/>
    </row>
    <row r="215" spans="1:15">
      <c r="A215" s="3"/>
      <c r="B215" s="9"/>
      <c r="C215" s="9"/>
      <c r="D215" s="9"/>
      <c r="E215" s="9"/>
      <c r="L215" s="1"/>
      <c r="M215" s="1"/>
      <c r="N215" s="1"/>
      <c r="O215" s="1"/>
    </row>
    <row r="216" spans="1:15">
      <c r="A216" s="3"/>
      <c r="B216" s="9"/>
      <c r="C216" s="9"/>
      <c r="D216" s="9"/>
      <c r="E216" s="9"/>
      <c r="L216" s="1"/>
      <c r="M216" s="1"/>
      <c r="N216" s="1"/>
      <c r="O216" s="1"/>
    </row>
    <row r="217" spans="1:15">
      <c r="A217" s="3"/>
      <c r="B217" s="9"/>
      <c r="C217" s="9"/>
      <c r="D217" s="9"/>
      <c r="E217" s="9"/>
      <c r="L217" s="1"/>
      <c r="M217" s="1"/>
      <c r="N217" s="1"/>
      <c r="O217" s="1"/>
    </row>
    <row r="218" spans="1:15">
      <c r="A218" s="3"/>
      <c r="B218" s="9"/>
      <c r="C218" s="9"/>
      <c r="D218" s="9"/>
      <c r="E218" s="9"/>
      <c r="L218" s="1"/>
      <c r="M218" s="1"/>
      <c r="N218" s="1"/>
      <c r="O218" s="1"/>
    </row>
    <row r="219" spans="1:15">
      <c r="A219" s="3"/>
      <c r="B219" s="9"/>
      <c r="C219" s="9"/>
      <c r="D219" s="9"/>
      <c r="E219" s="9"/>
      <c r="L219" s="1"/>
      <c r="M219" s="1"/>
      <c r="N219" s="1"/>
      <c r="O219" s="1"/>
    </row>
    <row r="220" spans="1:15">
      <c r="A220" s="3"/>
      <c r="B220" s="9"/>
      <c r="C220" s="9"/>
      <c r="D220" s="9"/>
      <c r="E220" s="9"/>
      <c r="L220" s="1"/>
      <c r="M220" s="1"/>
      <c r="N220" s="1"/>
      <c r="O220" s="1"/>
    </row>
    <row r="221" spans="1:15">
      <c r="A221" s="3"/>
      <c r="B221" s="9"/>
      <c r="C221" s="9"/>
      <c r="D221" s="9"/>
      <c r="E221" s="9"/>
      <c r="L221" s="1"/>
      <c r="M221" s="1"/>
      <c r="N221" s="1"/>
      <c r="O221" s="1"/>
    </row>
    <row r="222" spans="1:15">
      <c r="A222" s="3"/>
      <c r="B222" s="9"/>
      <c r="C222" s="9"/>
      <c r="D222" s="9"/>
      <c r="E222" s="9"/>
      <c r="L222" s="1"/>
      <c r="M222" s="1"/>
      <c r="N222" s="1"/>
      <c r="O222" s="1"/>
    </row>
    <row r="223" spans="1:15">
      <c r="A223" s="3"/>
      <c r="B223" s="9"/>
      <c r="C223" s="9"/>
      <c r="D223" s="9"/>
      <c r="E223" s="9"/>
      <c r="L223" s="1"/>
      <c r="M223" s="1"/>
      <c r="N223" s="1"/>
      <c r="O223" s="1"/>
    </row>
    <row r="224" spans="1:15">
      <c r="A224" s="3"/>
      <c r="B224" s="9"/>
      <c r="C224" s="9"/>
      <c r="D224" s="9"/>
      <c r="E224" s="9"/>
      <c r="L224" s="1"/>
      <c r="M224" s="1"/>
      <c r="N224" s="1"/>
      <c r="O224" s="1"/>
    </row>
    <row r="225" spans="1:15">
      <c r="A225" s="3"/>
      <c r="B225" s="9"/>
      <c r="C225" s="9"/>
      <c r="D225" s="9"/>
      <c r="E225" s="9"/>
      <c r="L225" s="1"/>
      <c r="M225" s="1"/>
      <c r="N225" s="1"/>
      <c r="O225" s="1"/>
    </row>
    <row r="226" spans="1:15">
      <c r="A226" s="3"/>
      <c r="B226" s="9"/>
      <c r="C226" s="9"/>
      <c r="D226" s="9"/>
      <c r="E226" s="9"/>
      <c r="L226" s="1"/>
      <c r="M226" s="1"/>
      <c r="N226" s="1"/>
      <c r="O226" s="1"/>
    </row>
    <row r="227" spans="1:15">
      <c r="A227" s="3"/>
      <c r="B227" s="9"/>
      <c r="C227" s="9"/>
      <c r="D227" s="9"/>
      <c r="E227" s="9"/>
      <c r="L227" s="1"/>
      <c r="M227" s="1"/>
      <c r="N227" s="1"/>
      <c r="O227" s="1"/>
    </row>
    <row r="228" spans="1:15">
      <c r="A228" s="3"/>
      <c r="B228" s="9"/>
      <c r="C228" s="9"/>
      <c r="D228" s="9"/>
      <c r="E228" s="9"/>
      <c r="L228" s="1"/>
      <c r="M228" s="1"/>
      <c r="N228" s="1"/>
      <c r="O228" s="1"/>
    </row>
    <row r="229" spans="1:15">
      <c r="A229" s="3"/>
      <c r="B229" s="9"/>
      <c r="C229" s="9"/>
      <c r="D229" s="9"/>
      <c r="E229" s="9"/>
      <c r="L229" s="1"/>
      <c r="M229" s="1"/>
      <c r="N229" s="1"/>
      <c r="O229" s="1"/>
    </row>
    <row r="230" spans="1:15">
      <c r="A230" s="3"/>
      <c r="B230" s="9"/>
      <c r="C230" s="9"/>
      <c r="D230" s="9"/>
      <c r="E230" s="9"/>
      <c r="L230" s="1"/>
      <c r="M230" s="1"/>
      <c r="N230" s="1"/>
      <c r="O230" s="1"/>
    </row>
    <row r="231" spans="1:15">
      <c r="A231" s="3"/>
      <c r="B231" s="9"/>
      <c r="C231" s="9"/>
      <c r="D231" s="9"/>
      <c r="E231" s="9"/>
      <c r="L231" s="1"/>
      <c r="M231" s="1"/>
      <c r="N231" s="1"/>
      <c r="O231" s="1"/>
    </row>
    <row r="232" spans="1:15">
      <c r="A232" s="3"/>
      <c r="B232" s="9"/>
      <c r="C232" s="9"/>
      <c r="D232" s="9"/>
      <c r="E232" s="9"/>
      <c r="L232" s="1"/>
      <c r="M232" s="1"/>
      <c r="N232" s="1"/>
      <c r="O232" s="1"/>
    </row>
    <row r="233" spans="1:15">
      <c r="A233" s="3"/>
      <c r="B233" s="9"/>
      <c r="C233" s="9"/>
      <c r="D233" s="9"/>
      <c r="E233" s="9"/>
      <c r="L233" s="1"/>
      <c r="M233" s="1"/>
      <c r="N233" s="1"/>
      <c r="O233" s="1"/>
    </row>
    <row r="234" spans="1:15">
      <c r="A234" s="3"/>
      <c r="B234" s="9"/>
      <c r="C234" s="9"/>
      <c r="D234" s="9"/>
      <c r="E234" s="9"/>
      <c r="L234" s="1"/>
      <c r="M234" s="1"/>
      <c r="N234" s="1"/>
      <c r="O234" s="1"/>
    </row>
    <row r="235" spans="1:15">
      <c r="A235" s="3"/>
      <c r="B235" s="9"/>
      <c r="C235" s="9"/>
      <c r="D235" s="9"/>
      <c r="E235" s="9"/>
      <c r="L235" s="1"/>
      <c r="M235" s="1"/>
      <c r="N235" s="1"/>
      <c r="O235" s="1"/>
    </row>
    <row r="236" spans="1:15">
      <c r="A236" s="3"/>
      <c r="B236" s="9"/>
      <c r="C236" s="9"/>
      <c r="D236" s="9"/>
      <c r="E236" s="9"/>
      <c r="L236" s="1"/>
      <c r="M236" s="1"/>
      <c r="N236" s="1"/>
      <c r="O236" s="1"/>
    </row>
    <row r="237" spans="1:15">
      <c r="A237" s="3"/>
      <c r="B237" s="9"/>
      <c r="C237" s="9"/>
      <c r="D237" s="9"/>
      <c r="E237" s="9"/>
      <c r="L237" s="1"/>
      <c r="M237" s="1"/>
      <c r="N237" s="1"/>
      <c r="O237" s="1"/>
    </row>
    <row r="238" spans="1:15">
      <c r="A238" s="3"/>
      <c r="B238" s="9"/>
      <c r="C238" s="9"/>
      <c r="D238" s="9"/>
      <c r="E238" s="9"/>
      <c r="L238" s="1"/>
      <c r="M238" s="1"/>
      <c r="N238" s="1"/>
      <c r="O238" s="1"/>
    </row>
    <row r="239" spans="1:15">
      <c r="A239" s="3"/>
      <c r="B239" s="9"/>
      <c r="C239" s="9"/>
      <c r="D239" s="9"/>
      <c r="E239" s="9"/>
      <c r="L239" s="1"/>
      <c r="M239" s="1"/>
      <c r="N239" s="1"/>
      <c r="O239" s="1"/>
    </row>
    <row r="240" spans="1:15">
      <c r="A240" s="3"/>
      <c r="B240" s="9"/>
      <c r="C240" s="9"/>
      <c r="D240" s="9"/>
      <c r="E240" s="9"/>
      <c r="L240" s="1"/>
      <c r="M240" s="1"/>
      <c r="N240" s="1"/>
      <c r="O240" s="1"/>
    </row>
    <row r="241" spans="1:15">
      <c r="A241" s="3"/>
      <c r="B241" s="9"/>
      <c r="C241" s="9"/>
      <c r="D241" s="9"/>
      <c r="E241" s="9"/>
      <c r="L241" s="1"/>
      <c r="M241" s="1"/>
      <c r="N241" s="1"/>
      <c r="O241" s="1"/>
    </row>
    <row r="242" spans="1:15">
      <c r="A242" s="3"/>
      <c r="B242" s="9"/>
      <c r="C242" s="9"/>
      <c r="D242" s="9"/>
      <c r="E242" s="9"/>
      <c r="L242" s="1"/>
      <c r="M242" s="1"/>
      <c r="N242" s="1"/>
      <c r="O242" s="1"/>
    </row>
    <row r="243" spans="1:15">
      <c r="A243" s="3"/>
      <c r="B243" s="9"/>
      <c r="C243" s="9"/>
      <c r="D243" s="9"/>
      <c r="E243" s="9"/>
      <c r="L243" s="1"/>
      <c r="M243" s="1"/>
      <c r="N243" s="1"/>
      <c r="O243" s="1"/>
    </row>
    <row r="244" spans="1:15">
      <c r="A244" s="3"/>
      <c r="B244" s="9"/>
      <c r="C244" s="9"/>
      <c r="D244" s="9"/>
      <c r="E244" s="9"/>
      <c r="L244" s="1"/>
      <c r="M244" s="1"/>
      <c r="N244" s="1"/>
      <c r="O244" s="1"/>
    </row>
    <row r="245" spans="1:15">
      <c r="A245" s="3"/>
      <c r="B245" s="9"/>
      <c r="C245" s="9"/>
      <c r="D245" s="9"/>
      <c r="E245" s="9"/>
      <c r="L245" s="1"/>
      <c r="M245" s="1"/>
      <c r="N245" s="1"/>
      <c r="O245" s="1"/>
    </row>
    <row r="246" spans="1:15">
      <c r="A246" s="3"/>
      <c r="B246" s="9"/>
      <c r="C246" s="9"/>
      <c r="D246" s="9"/>
      <c r="E246" s="9"/>
      <c r="L246" s="1"/>
      <c r="M246" s="1"/>
      <c r="N246" s="1"/>
      <c r="O246" s="1"/>
    </row>
    <row r="247" spans="1:15">
      <c r="A247" s="3"/>
      <c r="B247" s="9"/>
      <c r="C247" s="9"/>
      <c r="D247" s="9"/>
      <c r="E247" s="9"/>
      <c r="L247" s="1"/>
      <c r="M247" s="1"/>
      <c r="N247" s="1"/>
      <c r="O247" s="1"/>
    </row>
    <row r="248" spans="1:15">
      <c r="A248" s="3"/>
      <c r="B248" s="9"/>
      <c r="C248" s="9"/>
      <c r="D248" s="9"/>
      <c r="E248" s="9"/>
      <c r="L248" s="1"/>
      <c r="M248" s="1"/>
      <c r="N248" s="1"/>
      <c r="O248" s="1"/>
    </row>
    <row r="249" spans="1:15">
      <c r="A249" s="3"/>
      <c r="B249" s="9"/>
      <c r="C249" s="9"/>
      <c r="D249" s="9"/>
      <c r="E249" s="9"/>
      <c r="L249" s="1"/>
      <c r="M249" s="1"/>
      <c r="N249" s="1"/>
      <c r="O249" s="1"/>
    </row>
    <row r="250" spans="1:15">
      <c r="A250" s="3"/>
      <c r="B250" s="9"/>
      <c r="C250" s="9"/>
      <c r="D250" s="9"/>
      <c r="E250" s="9"/>
      <c r="L250" s="1"/>
      <c r="M250" s="1"/>
      <c r="N250" s="1"/>
      <c r="O250" s="1"/>
    </row>
    <row r="251" spans="1:15">
      <c r="A251" s="3"/>
      <c r="B251" s="9"/>
      <c r="C251" s="9"/>
      <c r="D251" s="9"/>
      <c r="E251" s="9"/>
      <c r="L251" s="1"/>
      <c r="M251" s="1"/>
      <c r="N251" s="1"/>
      <c r="O251" s="1"/>
    </row>
    <row r="252" spans="1:15">
      <c r="A252" s="3"/>
      <c r="B252" s="9"/>
      <c r="C252" s="9"/>
      <c r="D252" s="9"/>
      <c r="E252" s="9"/>
      <c r="L252" s="1"/>
      <c r="M252" s="1"/>
      <c r="N252" s="1"/>
      <c r="O252" s="1"/>
    </row>
    <row r="253" spans="1:15">
      <c r="A253" s="3"/>
      <c r="B253" s="9"/>
      <c r="C253" s="9"/>
      <c r="D253" s="9"/>
      <c r="E253" s="9"/>
      <c r="L253" s="1"/>
      <c r="M253" s="1"/>
      <c r="N253" s="1"/>
      <c r="O253" s="1"/>
    </row>
    <row r="254" spans="1:15">
      <c r="A254" s="3"/>
      <c r="B254" s="9"/>
      <c r="C254" s="9"/>
      <c r="D254" s="9"/>
      <c r="E254" s="9"/>
      <c r="L254" s="1"/>
      <c r="M254" s="1"/>
      <c r="N254" s="1"/>
      <c r="O254" s="1"/>
    </row>
    <row r="255" spans="1:15">
      <c r="A255" s="3"/>
      <c r="B255" s="9"/>
      <c r="C255" s="9"/>
      <c r="D255" s="9"/>
      <c r="E255" s="9"/>
      <c r="L255" s="1"/>
      <c r="M255" s="1"/>
      <c r="N255" s="1"/>
      <c r="O255" s="1"/>
    </row>
    <row r="256" spans="1:15">
      <c r="A256" s="3"/>
      <c r="B256" s="9"/>
      <c r="C256" s="9"/>
      <c r="D256" s="9"/>
      <c r="E256" s="9"/>
      <c r="L256" s="1"/>
      <c r="M256" s="1"/>
      <c r="N256" s="1"/>
      <c r="O256" s="1"/>
    </row>
    <row r="257" spans="1:15">
      <c r="A257" s="3"/>
      <c r="B257" s="9"/>
      <c r="C257" s="9"/>
      <c r="D257" s="9"/>
      <c r="E257" s="9"/>
      <c r="L257" s="1"/>
      <c r="M257" s="1"/>
      <c r="N257" s="1"/>
      <c r="O257" s="1"/>
    </row>
    <row r="258" spans="1:15">
      <c r="A258" s="3"/>
      <c r="B258" s="9"/>
      <c r="C258" s="9"/>
      <c r="D258" s="9"/>
      <c r="E258" s="9"/>
      <c r="L258" s="1"/>
      <c r="M258" s="1"/>
      <c r="N258" s="1"/>
      <c r="O258" s="1"/>
    </row>
    <row r="259" spans="1:15">
      <c r="A259" s="3"/>
      <c r="B259" s="9"/>
      <c r="C259" s="9"/>
      <c r="D259" s="9"/>
      <c r="E259" s="9"/>
      <c r="L259" s="1"/>
      <c r="M259" s="1"/>
      <c r="N259" s="1"/>
      <c r="O259" s="1"/>
    </row>
    <row r="260" spans="1:15">
      <c r="A260" s="3"/>
      <c r="B260" s="9"/>
      <c r="C260" s="9"/>
      <c r="D260" s="9"/>
      <c r="E260" s="9"/>
      <c r="L260" s="1"/>
      <c r="M260" s="1"/>
      <c r="N260" s="1"/>
      <c r="O260" s="1"/>
    </row>
    <row r="261" spans="1:15">
      <c r="A261" s="3"/>
      <c r="B261" s="9"/>
      <c r="C261" s="9"/>
      <c r="D261" s="9"/>
      <c r="E261" s="9"/>
      <c r="L261" s="1"/>
      <c r="M261" s="1"/>
      <c r="N261" s="1"/>
      <c r="O261" s="1"/>
    </row>
    <row r="262" spans="1:15">
      <c r="A262" s="3"/>
      <c r="B262" s="9"/>
      <c r="C262" s="9"/>
      <c r="D262" s="9"/>
      <c r="E262" s="9"/>
      <c r="L262" s="1"/>
      <c r="M262" s="1"/>
      <c r="N262" s="1"/>
      <c r="O262" s="1"/>
    </row>
    <row r="263" spans="1:15">
      <c r="A263" s="3"/>
      <c r="B263" s="9"/>
      <c r="C263" s="9"/>
      <c r="D263" s="9"/>
      <c r="E263" s="9"/>
      <c r="L263" s="1"/>
      <c r="M263" s="1"/>
      <c r="N263" s="1"/>
      <c r="O263" s="1"/>
    </row>
    <row r="264" spans="1:15">
      <c r="A264" s="3"/>
      <c r="B264" s="9"/>
      <c r="C264" s="9"/>
      <c r="D264" s="9"/>
      <c r="E264" s="9"/>
      <c r="L264" s="1"/>
      <c r="M264" s="1"/>
      <c r="N264" s="1"/>
      <c r="O264" s="1"/>
    </row>
    <row r="265" spans="1:15">
      <c r="A265" s="3"/>
      <c r="B265" s="9"/>
      <c r="C265" s="9"/>
      <c r="D265" s="9"/>
      <c r="E265" s="9"/>
      <c r="L265" s="1"/>
      <c r="M265" s="1"/>
      <c r="N265" s="1"/>
      <c r="O265" s="1"/>
    </row>
    <row r="266" spans="1:15">
      <c r="A266" s="3"/>
      <c r="B266" s="9"/>
      <c r="C266" s="9"/>
      <c r="D266" s="9"/>
      <c r="E266" s="9"/>
      <c r="L266" s="1"/>
      <c r="M266" s="1"/>
      <c r="N266" s="1"/>
      <c r="O266" s="1"/>
    </row>
    <row r="267" spans="1:15">
      <c r="A267" s="3"/>
      <c r="B267" s="9"/>
      <c r="C267" s="9"/>
      <c r="D267" s="9"/>
      <c r="E267" s="9"/>
      <c r="L267" s="1"/>
      <c r="M267" s="1"/>
      <c r="N267" s="1"/>
      <c r="O267" s="1"/>
    </row>
    <row r="268" spans="1:15">
      <c r="A268" s="3"/>
      <c r="B268" s="9"/>
      <c r="C268" s="9"/>
      <c r="D268" s="9"/>
      <c r="E268" s="9"/>
      <c r="L268" s="1"/>
      <c r="M268" s="1"/>
      <c r="N268" s="1"/>
      <c r="O268" s="1"/>
    </row>
    <row r="269" spans="1:15">
      <c r="A269" s="3"/>
      <c r="B269" s="9"/>
      <c r="C269" s="9"/>
      <c r="D269" s="9"/>
      <c r="E269" s="9"/>
      <c r="L269" s="1"/>
      <c r="M269" s="1"/>
      <c r="N269" s="1"/>
      <c r="O269" s="1"/>
    </row>
    <row r="270" spans="1:15">
      <c r="A270" s="3"/>
      <c r="B270" s="9"/>
      <c r="C270" s="9"/>
      <c r="D270" s="9"/>
      <c r="E270" s="9"/>
      <c r="L270" s="1"/>
      <c r="M270" s="1"/>
      <c r="N270" s="1"/>
      <c r="O270" s="1"/>
    </row>
    <row r="271" spans="1:15">
      <c r="A271" s="3"/>
      <c r="B271" s="9"/>
      <c r="C271" s="9"/>
      <c r="D271" s="9"/>
      <c r="E271" s="9"/>
      <c r="L271" s="1"/>
      <c r="M271" s="1"/>
      <c r="N271" s="1"/>
      <c r="O271" s="1"/>
    </row>
    <row r="272" spans="1:15">
      <c r="A272" s="3"/>
      <c r="B272" s="9"/>
      <c r="C272" s="9"/>
      <c r="D272" s="9"/>
      <c r="E272" s="9"/>
      <c r="L272" s="1"/>
      <c r="M272" s="1"/>
      <c r="N272" s="1"/>
      <c r="O272" s="1"/>
    </row>
    <row r="273" spans="1:15">
      <c r="A273" s="3"/>
      <c r="B273" s="9"/>
      <c r="C273" s="9"/>
      <c r="D273" s="9"/>
      <c r="E273" s="9"/>
      <c r="L273" s="1"/>
      <c r="M273" s="1"/>
      <c r="N273" s="1"/>
      <c r="O273" s="1"/>
    </row>
    <row r="274" spans="1:15">
      <c r="A274" s="3"/>
      <c r="B274" s="9"/>
      <c r="C274" s="9"/>
      <c r="D274" s="9"/>
      <c r="E274" s="9"/>
      <c r="L274" s="1"/>
      <c r="M274" s="1"/>
      <c r="N274" s="1"/>
      <c r="O274" s="1"/>
    </row>
    <row r="275" spans="1:15">
      <c r="A275" s="3"/>
      <c r="B275" s="9"/>
      <c r="C275" s="9"/>
      <c r="D275" s="9"/>
      <c r="E275" s="9"/>
      <c r="L275" s="1"/>
      <c r="M275" s="1"/>
      <c r="N275" s="1"/>
      <c r="O275" s="1"/>
    </row>
    <row r="276" spans="1:15">
      <c r="A276" s="3"/>
      <c r="B276" s="9"/>
      <c r="C276" s="9"/>
      <c r="D276" s="9"/>
      <c r="E276" s="9"/>
      <c r="L276" s="1"/>
      <c r="M276" s="1"/>
      <c r="N276" s="1"/>
      <c r="O276" s="1"/>
    </row>
    <row r="277" spans="1:15">
      <c r="A277" s="3"/>
      <c r="B277" s="9"/>
      <c r="C277" s="9"/>
      <c r="D277" s="9"/>
      <c r="E277" s="9"/>
      <c r="L277" s="1"/>
      <c r="M277" s="1"/>
      <c r="N277" s="1"/>
      <c r="O277" s="1"/>
    </row>
    <row r="278" spans="1:15">
      <c r="A278" s="3"/>
      <c r="B278" s="9"/>
      <c r="C278" s="9"/>
      <c r="D278" s="9"/>
      <c r="E278" s="9"/>
      <c r="L278" s="1"/>
      <c r="M278" s="1"/>
      <c r="N278" s="1"/>
      <c r="O278" s="1"/>
    </row>
    <row r="279" spans="1:15">
      <c r="A279" s="3"/>
      <c r="B279" s="9"/>
      <c r="C279" s="9"/>
      <c r="D279" s="9"/>
      <c r="E279" s="9"/>
      <c r="L279" s="1"/>
      <c r="M279" s="1"/>
      <c r="N279" s="1"/>
      <c r="O279" s="1"/>
    </row>
    <row r="280" spans="1:15">
      <c r="A280" s="3"/>
      <c r="B280" s="9"/>
      <c r="C280" s="9"/>
      <c r="D280" s="9"/>
      <c r="E280" s="9"/>
      <c r="L280" s="1"/>
      <c r="M280" s="1"/>
      <c r="N280" s="1"/>
      <c r="O280" s="1"/>
    </row>
    <row r="281" spans="1:15">
      <c r="A281" s="3"/>
      <c r="B281" s="9"/>
      <c r="C281" s="9"/>
      <c r="D281" s="9"/>
      <c r="E281" s="9"/>
      <c r="L281" s="1"/>
      <c r="M281" s="1"/>
      <c r="N281" s="1"/>
      <c r="O281" s="1"/>
    </row>
    <row r="282" spans="1:15">
      <c r="A282" s="3"/>
      <c r="B282" s="9"/>
      <c r="C282" s="9"/>
      <c r="D282" s="9"/>
      <c r="E282" s="9"/>
      <c r="L282" s="1"/>
      <c r="M282" s="1"/>
      <c r="N282" s="1"/>
      <c r="O282" s="1"/>
    </row>
    <row r="283" spans="1:15">
      <c r="A283" s="3"/>
      <c r="B283" s="9"/>
      <c r="C283" s="9"/>
      <c r="D283" s="9"/>
      <c r="E283" s="9"/>
      <c r="L283" s="1"/>
      <c r="M283" s="1"/>
      <c r="N283" s="1"/>
      <c r="O283" s="1"/>
    </row>
    <row r="284" spans="1:15">
      <c r="A284" s="3"/>
      <c r="B284" s="9"/>
      <c r="C284" s="9"/>
      <c r="D284" s="9"/>
      <c r="E284" s="9"/>
      <c r="L284" s="1"/>
      <c r="M284" s="1"/>
      <c r="N284" s="1"/>
      <c r="O284" s="1"/>
    </row>
    <row r="285" spans="1:15">
      <c r="A285" s="3"/>
      <c r="B285" s="9"/>
      <c r="C285" s="9"/>
      <c r="D285" s="9"/>
      <c r="E285" s="9"/>
      <c r="L285" s="1"/>
      <c r="M285" s="1"/>
      <c r="N285" s="1"/>
      <c r="O285" s="1"/>
    </row>
    <row r="286" spans="1:15">
      <c r="A286" s="3"/>
      <c r="B286" s="9"/>
      <c r="C286" s="9"/>
      <c r="D286" s="9"/>
      <c r="E286" s="9"/>
      <c r="L286" s="1"/>
      <c r="M286" s="1"/>
      <c r="N286" s="1"/>
      <c r="O286" s="1"/>
    </row>
    <row r="287" spans="1:15">
      <c r="A287" s="3"/>
      <c r="B287" s="9"/>
      <c r="C287" s="9"/>
      <c r="D287" s="9"/>
      <c r="E287" s="9"/>
      <c r="L287" s="1"/>
      <c r="M287" s="1"/>
      <c r="N287" s="1"/>
      <c r="O287" s="1"/>
    </row>
    <row r="288" spans="1:15">
      <c r="A288" s="3"/>
      <c r="B288" s="9"/>
      <c r="C288" s="9"/>
      <c r="D288" s="9"/>
      <c r="E288" s="9"/>
      <c r="L288" s="1"/>
      <c r="M288" s="1"/>
      <c r="N288" s="1"/>
      <c r="O288" s="1"/>
    </row>
    <row r="289" spans="1:15">
      <c r="A289" s="3"/>
      <c r="B289" s="9"/>
      <c r="C289" s="9"/>
      <c r="D289" s="9"/>
      <c r="E289" s="9"/>
      <c r="L289" s="1"/>
      <c r="M289" s="1"/>
      <c r="N289" s="1"/>
      <c r="O289" s="1"/>
    </row>
    <row r="290" spans="1:15">
      <c r="A290" s="3"/>
      <c r="B290" s="9"/>
      <c r="C290" s="9"/>
      <c r="D290" s="9"/>
      <c r="E290" s="9"/>
      <c r="L290" s="1"/>
      <c r="M290" s="1"/>
      <c r="N290" s="1"/>
      <c r="O290" s="1"/>
    </row>
    <row r="291" spans="1:15">
      <c r="A291" s="3"/>
      <c r="B291" s="9"/>
      <c r="C291" s="9"/>
      <c r="D291" s="9"/>
      <c r="E291" s="9"/>
      <c r="L291" s="1"/>
      <c r="M291" s="1"/>
      <c r="N291" s="1"/>
      <c r="O291" s="1"/>
    </row>
    <row r="292" spans="1:15">
      <c r="A292" s="3"/>
      <c r="B292" s="9"/>
      <c r="C292" s="9"/>
      <c r="D292" s="9"/>
      <c r="E292" s="9"/>
      <c r="L292" s="1"/>
      <c r="M292" s="1"/>
      <c r="N292" s="1"/>
      <c r="O292" s="1"/>
    </row>
    <row r="293" spans="1:15">
      <c r="A293" s="3"/>
      <c r="B293" s="9"/>
      <c r="C293" s="9"/>
      <c r="D293" s="9"/>
      <c r="E293" s="9"/>
      <c r="L293" s="1"/>
      <c r="M293" s="1"/>
      <c r="N293" s="1"/>
      <c r="O293" s="1"/>
    </row>
    <row r="294" spans="1:15">
      <c r="A294" s="3"/>
      <c r="B294" s="9"/>
      <c r="C294" s="9"/>
      <c r="D294" s="9"/>
      <c r="E294" s="9"/>
      <c r="L294" s="1"/>
      <c r="M294" s="1"/>
      <c r="N294" s="1"/>
      <c r="O294" s="1"/>
    </row>
    <row r="295" spans="1:15">
      <c r="A295" s="3"/>
      <c r="B295" s="9"/>
      <c r="C295" s="9"/>
      <c r="D295" s="9"/>
      <c r="E295" s="9"/>
      <c r="L295" s="1"/>
      <c r="M295" s="1"/>
      <c r="N295" s="1"/>
      <c r="O295" s="1"/>
    </row>
    <row r="296" spans="1:15">
      <c r="A296" s="3"/>
      <c r="B296" s="9"/>
      <c r="C296" s="9"/>
      <c r="D296" s="9"/>
      <c r="E296" s="9"/>
      <c r="L296" s="1"/>
      <c r="M296" s="1"/>
      <c r="N296" s="1"/>
      <c r="O296" s="1"/>
    </row>
    <row r="297" spans="1:15">
      <c r="A297" s="3"/>
      <c r="B297" s="9"/>
      <c r="C297" s="9"/>
      <c r="D297" s="9"/>
      <c r="E297" s="9"/>
      <c r="L297" s="1"/>
      <c r="M297" s="1"/>
      <c r="N297" s="1"/>
      <c r="O297" s="1"/>
    </row>
    <row r="298" spans="1:15">
      <c r="A298" s="3"/>
      <c r="B298" s="9"/>
      <c r="C298" s="9"/>
      <c r="D298" s="9"/>
      <c r="E298" s="9"/>
      <c r="L298" s="1"/>
      <c r="M298" s="1"/>
      <c r="N298" s="1"/>
      <c r="O298" s="1"/>
    </row>
    <row r="299" spans="1:15">
      <c r="A299" s="3"/>
      <c r="B299" s="9"/>
      <c r="C299" s="9"/>
      <c r="D299" s="9"/>
      <c r="E299" s="9"/>
      <c r="L299" s="1"/>
      <c r="M299" s="1"/>
      <c r="N299" s="1"/>
      <c r="O299" s="1"/>
    </row>
    <row r="300" spans="1:15">
      <c r="A300" s="3"/>
      <c r="B300" s="9"/>
      <c r="C300" s="9"/>
      <c r="D300" s="9"/>
      <c r="E300" s="9"/>
      <c r="L300" s="1"/>
      <c r="M300" s="1"/>
      <c r="N300" s="1"/>
      <c r="O300" s="1"/>
    </row>
    <row r="301" spans="1:15">
      <c r="A301" s="3"/>
      <c r="B301" s="9"/>
      <c r="C301" s="9"/>
      <c r="D301" s="9"/>
      <c r="E301" s="9"/>
      <c r="L301" s="1"/>
      <c r="M301" s="1"/>
      <c r="N301" s="1"/>
      <c r="O301" s="1"/>
    </row>
    <row r="302" spans="1:15">
      <c r="A302" s="3"/>
      <c r="B302" s="9"/>
      <c r="C302" s="9"/>
      <c r="D302" s="9"/>
      <c r="E302" s="9"/>
      <c r="L302" s="1"/>
      <c r="M302" s="1"/>
      <c r="N302" s="1"/>
      <c r="O302" s="1"/>
    </row>
    <row r="303" spans="1:15">
      <c r="A303" s="3"/>
      <c r="B303" s="9"/>
      <c r="C303" s="9"/>
      <c r="D303" s="9"/>
      <c r="E303" s="9"/>
      <c r="L303" s="1"/>
      <c r="M303" s="1"/>
      <c r="N303" s="1"/>
      <c r="O303" s="1"/>
    </row>
    <row r="304" spans="1:15">
      <c r="A304" s="3"/>
      <c r="B304" s="9"/>
      <c r="C304" s="9"/>
      <c r="D304" s="9"/>
      <c r="E304" s="9"/>
      <c r="L304" s="1"/>
      <c r="M304" s="1"/>
      <c r="N304" s="1"/>
      <c r="O304" s="1"/>
    </row>
    <row r="305" spans="1:15">
      <c r="A305" s="3"/>
      <c r="B305" s="9"/>
      <c r="C305" s="9"/>
      <c r="D305" s="9"/>
      <c r="E305" s="9"/>
      <c r="L305" s="1"/>
      <c r="M305" s="1"/>
      <c r="N305" s="1"/>
      <c r="O305" s="1"/>
    </row>
    <row r="306" spans="1:15">
      <c r="A306" s="3"/>
      <c r="B306" s="9"/>
      <c r="C306" s="9"/>
      <c r="D306" s="9"/>
      <c r="E306" s="9"/>
      <c r="L306" s="1"/>
      <c r="M306" s="1"/>
      <c r="N306" s="1"/>
      <c r="O306" s="1"/>
    </row>
    <row r="307" spans="1:15">
      <c r="A307" s="3"/>
      <c r="B307" s="9"/>
      <c r="C307" s="9"/>
      <c r="D307" s="9"/>
      <c r="E307" s="9"/>
      <c r="L307" s="1"/>
      <c r="M307" s="1"/>
      <c r="N307" s="1"/>
      <c r="O307" s="1"/>
    </row>
    <row r="308" spans="1:15">
      <c r="A308" s="3"/>
      <c r="B308" s="9"/>
      <c r="C308" s="9"/>
      <c r="D308" s="9"/>
      <c r="E308" s="9"/>
      <c r="L308" s="1"/>
      <c r="M308" s="1"/>
      <c r="N308" s="1"/>
      <c r="O308" s="1"/>
    </row>
    <row r="309" spans="1:15">
      <c r="A309" s="3"/>
      <c r="B309" s="9"/>
      <c r="C309" s="9"/>
      <c r="D309" s="9"/>
      <c r="E309" s="9"/>
      <c r="L309" s="1"/>
      <c r="M309" s="1"/>
      <c r="N309" s="1"/>
      <c r="O309" s="1"/>
    </row>
    <row r="310" spans="1:15">
      <c r="A310" s="3"/>
      <c r="B310" s="9"/>
      <c r="C310" s="9"/>
      <c r="D310" s="9"/>
      <c r="E310" s="9"/>
      <c r="L310" s="1"/>
      <c r="M310" s="1"/>
      <c r="N310" s="1"/>
      <c r="O310" s="1"/>
    </row>
    <row r="311" spans="1:15">
      <c r="A311" s="3"/>
      <c r="B311" s="9"/>
      <c r="C311" s="9"/>
      <c r="D311" s="9"/>
      <c r="E311" s="9"/>
      <c r="L311" s="1"/>
      <c r="M311" s="1"/>
      <c r="N311" s="1"/>
      <c r="O311" s="1"/>
    </row>
    <row r="312" spans="1:15">
      <c r="A312" s="3"/>
      <c r="B312" s="9"/>
      <c r="C312" s="9"/>
      <c r="D312" s="9"/>
      <c r="E312" s="9"/>
      <c r="L312" s="1"/>
      <c r="M312" s="1"/>
      <c r="N312" s="1"/>
      <c r="O312" s="1"/>
    </row>
    <row r="313" spans="1:15">
      <c r="A313" s="3"/>
      <c r="B313" s="9"/>
      <c r="C313" s="9"/>
      <c r="D313" s="9"/>
      <c r="E313" s="9"/>
      <c r="L313" s="1"/>
      <c r="M313" s="1"/>
      <c r="N313" s="1"/>
      <c r="O313" s="1"/>
    </row>
    <row r="314" spans="1:15">
      <c r="A314" s="3"/>
      <c r="B314" s="9"/>
      <c r="C314" s="9"/>
      <c r="D314" s="9"/>
      <c r="E314" s="9"/>
      <c r="L314" s="1"/>
      <c r="M314" s="1"/>
      <c r="N314" s="1"/>
      <c r="O314" s="1"/>
    </row>
    <row r="315" spans="1:15">
      <c r="A315" s="3"/>
      <c r="B315" s="9"/>
      <c r="C315" s="9"/>
      <c r="D315" s="9"/>
      <c r="E315" s="9"/>
      <c r="L315" s="1"/>
      <c r="M315" s="1"/>
      <c r="N315" s="1"/>
      <c r="O315" s="1"/>
    </row>
    <row r="316" spans="1:15">
      <c r="A316" s="3"/>
      <c r="B316" s="9"/>
      <c r="C316" s="9"/>
      <c r="D316" s="9"/>
      <c r="E316" s="9"/>
      <c r="L316" s="1"/>
      <c r="M316" s="1"/>
      <c r="N316" s="1"/>
      <c r="O316" s="1"/>
    </row>
    <row r="317" spans="1:15">
      <c r="A317" s="3"/>
      <c r="B317" s="9"/>
      <c r="C317" s="9"/>
      <c r="D317" s="9"/>
      <c r="E317" s="9"/>
      <c r="L317" s="1"/>
      <c r="M317" s="1"/>
      <c r="N317" s="1"/>
      <c r="O317" s="1"/>
    </row>
    <row r="318" spans="1:15">
      <c r="A318" s="3"/>
      <c r="B318" s="9"/>
      <c r="C318" s="9"/>
      <c r="D318" s="9"/>
      <c r="E318" s="9"/>
      <c r="L318" s="1"/>
      <c r="M318" s="1"/>
      <c r="N318" s="1"/>
      <c r="O318" s="1"/>
    </row>
    <row r="319" spans="1:15">
      <c r="A319" s="3"/>
      <c r="B319" s="9"/>
      <c r="C319" s="9"/>
      <c r="D319" s="9"/>
      <c r="E319" s="9"/>
      <c r="L319" s="1"/>
      <c r="M319" s="1"/>
      <c r="N319" s="1"/>
      <c r="O319" s="1"/>
    </row>
    <row r="320" spans="1:15">
      <c r="A320" s="3"/>
      <c r="B320" s="9"/>
      <c r="C320" s="9"/>
      <c r="D320" s="9"/>
      <c r="E320" s="9"/>
      <c r="L320" s="1"/>
      <c r="M320" s="1"/>
      <c r="N320" s="1"/>
      <c r="O320" s="1"/>
    </row>
    <row r="321" spans="1:15">
      <c r="A321" s="3"/>
      <c r="B321" s="9"/>
      <c r="C321" s="9"/>
      <c r="D321" s="9"/>
      <c r="E321" s="9"/>
      <c r="L321" s="1"/>
      <c r="M321" s="1"/>
      <c r="N321" s="1"/>
      <c r="O321" s="1"/>
    </row>
    <row r="322" spans="1:15">
      <c r="A322" s="3"/>
      <c r="B322" s="9"/>
      <c r="C322" s="9"/>
      <c r="D322" s="9"/>
      <c r="E322" s="9"/>
      <c r="L322" s="1"/>
      <c r="M322" s="1"/>
      <c r="N322" s="1"/>
      <c r="O322" s="1"/>
    </row>
    <row r="323" spans="1:15">
      <c r="A323" s="3"/>
      <c r="B323" s="9"/>
      <c r="C323" s="9"/>
      <c r="D323" s="9"/>
      <c r="E323" s="9"/>
      <c r="L323" s="1"/>
      <c r="M323" s="1"/>
      <c r="N323" s="1"/>
      <c r="O323" s="1"/>
    </row>
    <row r="324" spans="1:15">
      <c r="A324" s="3"/>
      <c r="B324" s="9"/>
      <c r="C324" s="9"/>
      <c r="D324" s="9"/>
      <c r="E324" s="9"/>
      <c r="L324" s="1"/>
      <c r="M324" s="1"/>
      <c r="N324" s="1"/>
      <c r="O324" s="1"/>
    </row>
    <row r="325" spans="1:15">
      <c r="A325" s="3"/>
      <c r="B325" s="9"/>
      <c r="C325" s="9"/>
      <c r="D325" s="9"/>
      <c r="E325" s="9"/>
      <c r="L325" s="1"/>
      <c r="M325" s="1"/>
      <c r="N325" s="1"/>
      <c r="O325" s="1"/>
    </row>
    <row r="326" spans="1:15">
      <c r="A326" s="3"/>
      <c r="B326" s="9"/>
      <c r="C326" s="9"/>
      <c r="D326" s="9"/>
      <c r="E326" s="9"/>
      <c r="L326" s="1"/>
      <c r="M326" s="1"/>
      <c r="N326" s="1"/>
      <c r="O326" s="1"/>
    </row>
    <row r="327" spans="1:15">
      <c r="A327" s="3"/>
      <c r="B327" s="9"/>
      <c r="C327" s="9"/>
      <c r="D327" s="9"/>
      <c r="E327" s="9"/>
      <c r="L327" s="1"/>
      <c r="M327" s="1"/>
      <c r="N327" s="1"/>
      <c r="O327" s="1"/>
    </row>
    <row r="328" spans="1:15">
      <c r="A328" s="3"/>
      <c r="B328" s="9"/>
      <c r="C328" s="9"/>
      <c r="D328" s="9"/>
      <c r="E328" s="9"/>
      <c r="L328" s="1"/>
      <c r="M328" s="1"/>
      <c r="N328" s="1"/>
      <c r="O328" s="1"/>
    </row>
    <row r="329" spans="1:15">
      <c r="A329" s="3"/>
      <c r="B329" s="9"/>
      <c r="C329" s="9"/>
      <c r="D329" s="9"/>
      <c r="E329" s="9"/>
      <c r="L329" s="1"/>
      <c r="M329" s="1"/>
      <c r="N329" s="1"/>
      <c r="O329" s="1"/>
    </row>
    <row r="330" spans="1:15">
      <c r="A330" s="3"/>
      <c r="B330" s="9"/>
      <c r="C330" s="9"/>
      <c r="D330" s="9"/>
      <c r="E330" s="9"/>
      <c r="L330" s="1"/>
      <c r="M330" s="1"/>
      <c r="N330" s="1"/>
      <c r="O330" s="1"/>
    </row>
    <row r="331" spans="1:15">
      <c r="A331" s="3"/>
      <c r="B331" s="9"/>
      <c r="C331" s="9"/>
      <c r="D331" s="9"/>
      <c r="E331" s="9"/>
      <c r="L331" s="1"/>
      <c r="M331" s="1"/>
      <c r="N331" s="1"/>
      <c r="O331" s="1"/>
    </row>
    <row r="332" spans="1:15">
      <c r="A332" s="3"/>
      <c r="B332" s="9"/>
      <c r="C332" s="9"/>
      <c r="D332" s="9"/>
      <c r="E332" s="9"/>
      <c r="L332" s="1"/>
      <c r="M332" s="1"/>
      <c r="N332" s="1"/>
      <c r="O332" s="1"/>
    </row>
    <row r="333" spans="1:15">
      <c r="A333" s="3"/>
      <c r="B333" s="9"/>
      <c r="C333" s="9"/>
      <c r="D333" s="9"/>
      <c r="E333" s="9"/>
      <c r="L333" s="1"/>
      <c r="M333" s="1"/>
      <c r="N333" s="1"/>
      <c r="O333" s="1"/>
    </row>
    <row r="334" spans="1:15">
      <c r="A334" s="3"/>
      <c r="B334" s="9"/>
      <c r="C334" s="9"/>
      <c r="D334" s="9"/>
      <c r="E334" s="9"/>
      <c r="L334" s="1"/>
      <c r="M334" s="1"/>
      <c r="N334" s="1"/>
      <c r="O334" s="1"/>
    </row>
    <row r="335" spans="1:15">
      <c r="A335" s="3"/>
      <c r="B335" s="9"/>
      <c r="C335" s="9"/>
      <c r="D335" s="9"/>
      <c r="E335" s="9"/>
      <c r="L335" s="1"/>
      <c r="M335" s="1"/>
      <c r="N335" s="1"/>
      <c r="O335" s="1"/>
    </row>
    <row r="336" spans="1:15">
      <c r="A336" s="3"/>
      <c r="B336" s="9"/>
      <c r="C336" s="9"/>
      <c r="D336" s="9"/>
      <c r="E336" s="9"/>
      <c r="L336" s="1"/>
      <c r="M336" s="1"/>
      <c r="N336" s="1"/>
      <c r="O336" s="1"/>
    </row>
    <row r="337" spans="1:15">
      <c r="A337" s="3"/>
      <c r="B337" s="9"/>
      <c r="C337" s="9"/>
      <c r="D337" s="9"/>
      <c r="E337" s="9"/>
      <c r="L337" s="1"/>
      <c r="M337" s="1"/>
      <c r="N337" s="1"/>
      <c r="O337" s="1"/>
    </row>
    <row r="338" spans="1:15">
      <c r="A338" s="3"/>
      <c r="B338" s="9"/>
      <c r="C338" s="9"/>
      <c r="D338" s="9"/>
      <c r="E338" s="9"/>
      <c r="L338" s="1"/>
      <c r="M338" s="1"/>
      <c r="N338" s="1"/>
      <c r="O338" s="1"/>
    </row>
    <row r="339" spans="1:15">
      <c r="A339" s="3"/>
      <c r="B339" s="9"/>
      <c r="C339" s="9"/>
      <c r="D339" s="9"/>
      <c r="E339" s="9"/>
      <c r="L339" s="1"/>
      <c r="M339" s="1"/>
      <c r="N339" s="1"/>
      <c r="O339" s="1"/>
    </row>
    <row r="340" spans="1:15">
      <c r="A340" s="3"/>
      <c r="B340" s="9"/>
      <c r="C340" s="9"/>
      <c r="D340" s="9"/>
      <c r="E340" s="9"/>
      <c r="L340" s="1"/>
      <c r="M340" s="1"/>
      <c r="N340" s="1"/>
      <c r="O340" s="1"/>
    </row>
    <row r="341" spans="1:15">
      <c r="A341" s="3"/>
      <c r="B341" s="9"/>
      <c r="C341" s="9"/>
      <c r="D341" s="9"/>
      <c r="E341" s="9"/>
      <c r="L341" s="1"/>
      <c r="M341" s="1"/>
      <c r="N341" s="1"/>
      <c r="O341" s="1"/>
    </row>
    <row r="342" spans="1:15">
      <c r="A342" s="3"/>
      <c r="B342" s="9"/>
      <c r="C342" s="9"/>
      <c r="D342" s="9"/>
      <c r="E342" s="9"/>
      <c r="L342" s="1"/>
      <c r="M342" s="1"/>
      <c r="N342" s="1"/>
      <c r="O342" s="1"/>
    </row>
    <row r="343" spans="1:15">
      <c r="A343" s="3"/>
      <c r="B343" s="9"/>
      <c r="C343" s="9"/>
      <c r="D343" s="9"/>
      <c r="E343" s="9"/>
      <c r="L343" s="1"/>
      <c r="M343" s="1"/>
      <c r="N343" s="1"/>
      <c r="O343" s="1"/>
    </row>
    <row r="344" spans="1:15">
      <c r="A344" s="3"/>
      <c r="B344" s="9"/>
      <c r="C344" s="9"/>
      <c r="D344" s="9"/>
      <c r="E344" s="9"/>
      <c r="L344" s="1"/>
      <c r="M344" s="1"/>
      <c r="N344" s="1"/>
      <c r="O344" s="1"/>
    </row>
    <row r="345" spans="1:15">
      <c r="A345" s="3"/>
      <c r="B345" s="9"/>
      <c r="C345" s="9"/>
      <c r="D345" s="9"/>
      <c r="E345" s="9"/>
      <c r="L345" s="1"/>
      <c r="M345" s="1"/>
      <c r="N345" s="1"/>
      <c r="O345" s="1"/>
    </row>
    <row r="346" spans="1:15">
      <c r="A346" s="3"/>
      <c r="B346" s="9"/>
      <c r="C346" s="9"/>
      <c r="D346" s="9"/>
      <c r="E346" s="9"/>
      <c r="L346" s="1"/>
      <c r="M346" s="1"/>
      <c r="N346" s="1"/>
      <c r="O346" s="1"/>
    </row>
    <row r="347" spans="1:15">
      <c r="A347" s="3"/>
      <c r="B347" s="9"/>
      <c r="C347" s="9"/>
      <c r="D347" s="9"/>
      <c r="E347" s="9"/>
      <c r="L347" s="1"/>
      <c r="M347" s="1"/>
      <c r="N347" s="1"/>
      <c r="O347" s="1"/>
    </row>
    <row r="348" spans="1:15">
      <c r="A348" s="3"/>
      <c r="B348" s="9"/>
      <c r="C348" s="9"/>
      <c r="D348" s="9"/>
      <c r="E348" s="9"/>
      <c r="L348" s="1"/>
      <c r="M348" s="1"/>
      <c r="N348" s="1"/>
      <c r="O348" s="1"/>
    </row>
    <row r="349" spans="1:15">
      <c r="A349" s="3"/>
      <c r="B349" s="9"/>
      <c r="C349" s="9"/>
      <c r="D349" s="9"/>
      <c r="E349" s="9"/>
      <c r="L349" s="1"/>
      <c r="M349" s="1"/>
      <c r="N349" s="1"/>
      <c r="O349" s="1"/>
    </row>
    <row r="350" spans="1:15">
      <c r="A350" s="3"/>
      <c r="B350" s="9"/>
      <c r="C350" s="9"/>
      <c r="D350" s="9"/>
      <c r="E350" s="9"/>
      <c r="L350" s="1"/>
      <c r="M350" s="1"/>
      <c r="N350" s="1"/>
      <c r="O350" s="1"/>
    </row>
    <row r="351" spans="1:15">
      <c r="A351" s="3"/>
      <c r="B351" s="9"/>
      <c r="C351" s="9"/>
      <c r="D351" s="9"/>
      <c r="E351" s="9"/>
      <c r="L351" s="1"/>
      <c r="M351" s="1"/>
      <c r="N351" s="1"/>
      <c r="O351" s="1"/>
    </row>
    <row r="352" spans="1:15">
      <c r="A352" s="3"/>
      <c r="B352" s="9"/>
      <c r="C352" s="9"/>
      <c r="D352" s="9"/>
      <c r="E352" s="9"/>
      <c r="L352" s="1"/>
      <c r="M352" s="1"/>
      <c r="N352" s="1"/>
      <c r="O352" s="1"/>
    </row>
    <row r="353" spans="1:15">
      <c r="A353" s="3"/>
      <c r="B353" s="9"/>
      <c r="C353" s="9"/>
      <c r="D353" s="9"/>
      <c r="E353" s="9"/>
      <c r="L353" s="1"/>
      <c r="M353" s="1"/>
      <c r="N353" s="1"/>
      <c r="O353" s="1"/>
    </row>
    <row r="354" spans="1:15">
      <c r="A354" s="3"/>
      <c r="B354" s="9"/>
      <c r="C354" s="9"/>
      <c r="D354" s="9"/>
      <c r="E354" s="9"/>
      <c r="L354" s="1"/>
      <c r="M354" s="1"/>
      <c r="N354" s="1"/>
      <c r="O354" s="1"/>
    </row>
    <row r="355" spans="1:15">
      <c r="A355" s="3"/>
      <c r="B355" s="9"/>
      <c r="C355" s="9"/>
      <c r="D355" s="9"/>
      <c r="E355" s="9"/>
      <c r="L355" s="1"/>
      <c r="M355" s="1"/>
      <c r="N355" s="1"/>
      <c r="O355" s="1"/>
    </row>
    <row r="356" spans="1:15">
      <c r="A356" s="3"/>
      <c r="B356" s="9"/>
      <c r="C356" s="9"/>
      <c r="D356" s="9"/>
      <c r="E356" s="9"/>
      <c r="L356" s="1"/>
      <c r="M356" s="1"/>
      <c r="N356" s="1"/>
      <c r="O356" s="1"/>
    </row>
    <row r="357" spans="1:15">
      <c r="A357" s="3"/>
      <c r="B357" s="9"/>
      <c r="C357" s="9"/>
      <c r="D357" s="9"/>
      <c r="E357" s="9"/>
      <c r="L357" s="1"/>
      <c r="M357" s="1"/>
      <c r="N357" s="1"/>
      <c r="O357" s="1"/>
    </row>
    <row r="358" spans="1:15">
      <c r="A358" s="3"/>
      <c r="B358" s="9"/>
      <c r="C358" s="9"/>
      <c r="D358" s="9"/>
      <c r="E358" s="9"/>
      <c r="L358" s="1"/>
      <c r="M358" s="1"/>
      <c r="N358" s="1"/>
      <c r="O358" s="1"/>
    </row>
    <row r="359" spans="1:15">
      <c r="A359" s="3"/>
      <c r="B359" s="9"/>
      <c r="C359" s="9"/>
      <c r="D359" s="9"/>
      <c r="E359" s="9"/>
      <c r="L359" s="1"/>
      <c r="M359" s="1"/>
      <c r="N359" s="1"/>
      <c r="O359" s="1"/>
    </row>
    <row r="360" spans="1:15">
      <c r="A360" s="3"/>
      <c r="B360" s="9"/>
      <c r="C360" s="9"/>
      <c r="D360" s="9"/>
      <c r="E360" s="9"/>
      <c r="L360" s="1"/>
      <c r="M360" s="1"/>
      <c r="N360" s="1"/>
      <c r="O360" s="1"/>
    </row>
    <row r="361" spans="1:15">
      <c r="A361" s="3"/>
      <c r="B361" s="9"/>
      <c r="C361" s="9"/>
      <c r="D361" s="9"/>
      <c r="E361" s="9"/>
      <c r="L361" s="1"/>
      <c r="M361" s="1"/>
      <c r="N361" s="1"/>
      <c r="O361" s="1"/>
    </row>
    <row r="362" spans="1:15">
      <c r="A362" s="3"/>
      <c r="B362" s="9"/>
      <c r="C362" s="9"/>
      <c r="D362" s="9"/>
      <c r="E362" s="9"/>
      <c r="L362" s="1"/>
      <c r="M362" s="1"/>
      <c r="N362" s="1"/>
      <c r="O362" s="1"/>
    </row>
    <row r="363" spans="1:15">
      <c r="A363" s="3"/>
      <c r="B363" s="9"/>
      <c r="C363" s="9"/>
      <c r="D363" s="9"/>
      <c r="E363" s="9"/>
      <c r="L363" s="1"/>
      <c r="M363" s="1"/>
      <c r="N363" s="1"/>
      <c r="O363" s="1"/>
    </row>
    <row r="364" spans="1:15">
      <c r="A364" s="3"/>
      <c r="B364" s="9"/>
      <c r="C364" s="9"/>
      <c r="D364" s="9"/>
      <c r="E364" s="9"/>
      <c r="L364" s="1"/>
      <c r="M364" s="1"/>
      <c r="N364" s="1"/>
      <c r="O364" s="1"/>
    </row>
    <row r="365" spans="1:15">
      <c r="A365" s="3"/>
      <c r="B365" s="9"/>
      <c r="C365" s="9"/>
      <c r="D365" s="9"/>
      <c r="E365" s="9"/>
      <c r="L365" s="1"/>
      <c r="M365" s="1"/>
      <c r="N365" s="1"/>
      <c r="O365" s="1"/>
    </row>
    <row r="366" spans="1:15">
      <c r="A366" s="3"/>
      <c r="B366" s="9"/>
      <c r="C366" s="9"/>
      <c r="D366" s="9"/>
      <c r="E366" s="9"/>
      <c r="L366" s="1"/>
      <c r="M366" s="1"/>
      <c r="N366" s="1"/>
      <c r="O366" s="1"/>
    </row>
    <row r="367" spans="1:15">
      <c r="A367" s="3"/>
      <c r="B367" s="9"/>
      <c r="C367" s="9"/>
      <c r="D367" s="9"/>
      <c r="E367" s="9"/>
      <c r="L367" s="1"/>
      <c r="M367" s="1"/>
      <c r="N367" s="1"/>
      <c r="O367" s="1"/>
    </row>
    <row r="368" spans="1:15">
      <c r="A368" s="3"/>
      <c r="B368" s="9"/>
      <c r="C368" s="9"/>
      <c r="D368" s="9"/>
      <c r="E368" s="9"/>
      <c r="L368" s="1"/>
      <c r="M368" s="1"/>
      <c r="N368" s="1"/>
      <c r="O368" s="1"/>
    </row>
    <row r="369" spans="1:15">
      <c r="A369" s="3"/>
      <c r="B369" s="9"/>
      <c r="C369" s="9"/>
      <c r="D369" s="9"/>
      <c r="E369" s="9"/>
      <c r="L369" s="1"/>
      <c r="M369" s="1"/>
      <c r="N369" s="1"/>
      <c r="O369" s="1"/>
    </row>
    <row r="370" spans="1:15">
      <c r="A370" s="3"/>
      <c r="B370" s="9"/>
      <c r="C370" s="9"/>
      <c r="D370" s="9"/>
      <c r="E370" s="9"/>
      <c r="L370" s="1"/>
      <c r="M370" s="1"/>
      <c r="N370" s="1"/>
      <c r="O370" s="1"/>
    </row>
    <row r="371" spans="1:15">
      <c r="A371" s="3"/>
      <c r="B371" s="9"/>
      <c r="C371" s="9"/>
      <c r="D371" s="9"/>
      <c r="E371" s="9"/>
      <c r="L371" s="1"/>
      <c r="M371" s="1"/>
      <c r="N371" s="1"/>
      <c r="O371" s="1"/>
    </row>
    <row r="372" spans="1:15">
      <c r="A372" s="3"/>
      <c r="B372" s="9"/>
      <c r="C372" s="9"/>
      <c r="D372" s="9"/>
      <c r="E372" s="9"/>
      <c r="L372" s="1"/>
      <c r="M372" s="1"/>
      <c r="N372" s="1"/>
      <c r="O372" s="1"/>
    </row>
    <row r="373" spans="1:15">
      <c r="A373" s="3"/>
      <c r="B373" s="9"/>
      <c r="C373" s="9"/>
      <c r="D373" s="9"/>
      <c r="E373" s="9"/>
      <c r="L373" s="1"/>
      <c r="M373" s="1"/>
      <c r="N373" s="1"/>
      <c r="O373" s="1"/>
    </row>
    <row r="374" spans="1:15">
      <c r="A374" s="3"/>
      <c r="B374" s="9"/>
      <c r="C374" s="9"/>
      <c r="D374" s="9"/>
      <c r="E374" s="9"/>
      <c r="L374" s="1"/>
      <c r="M374" s="1"/>
      <c r="N374" s="1"/>
      <c r="O374" s="1"/>
    </row>
    <row r="375" spans="1:15">
      <c r="A375" s="3"/>
      <c r="B375" s="9"/>
      <c r="C375" s="9"/>
      <c r="D375" s="9"/>
      <c r="E375" s="9"/>
      <c r="L375" s="1"/>
      <c r="M375" s="1"/>
      <c r="N375" s="1"/>
      <c r="O375" s="1"/>
    </row>
    <row r="376" spans="1:15">
      <c r="A376" s="3"/>
      <c r="B376" s="9"/>
      <c r="C376" s="9"/>
      <c r="D376" s="9"/>
      <c r="E376" s="9"/>
      <c r="L376" s="1"/>
      <c r="M376" s="1"/>
      <c r="N376" s="1"/>
      <c r="O376" s="1"/>
    </row>
    <row r="377" spans="1:15">
      <c r="A377" s="3"/>
      <c r="B377" s="9"/>
      <c r="C377" s="9"/>
      <c r="D377" s="9"/>
      <c r="E377" s="9"/>
      <c r="L377" s="1"/>
      <c r="M377" s="1"/>
      <c r="N377" s="1"/>
      <c r="O377" s="1"/>
    </row>
    <row r="378" spans="1:15">
      <c r="A378" s="3"/>
      <c r="B378" s="9"/>
      <c r="C378" s="9"/>
      <c r="D378" s="9"/>
      <c r="E378" s="9"/>
      <c r="L378" s="1"/>
      <c r="M378" s="1"/>
      <c r="N378" s="1"/>
      <c r="O378" s="1"/>
    </row>
    <row r="379" spans="1:15">
      <c r="A379" s="3"/>
      <c r="B379" s="9"/>
      <c r="C379" s="9"/>
      <c r="D379" s="9"/>
      <c r="E379" s="9"/>
      <c r="L379" s="1"/>
      <c r="M379" s="1"/>
      <c r="N379" s="1"/>
      <c r="O379" s="1"/>
    </row>
    <row r="380" spans="1:15">
      <c r="A380" s="3"/>
      <c r="B380" s="9"/>
      <c r="C380" s="9"/>
      <c r="D380" s="9"/>
      <c r="E380" s="9"/>
      <c r="L380" s="1"/>
      <c r="M380" s="1"/>
      <c r="N380" s="1"/>
      <c r="O380" s="1"/>
    </row>
    <row r="381" spans="1:15">
      <c r="A381" s="3"/>
      <c r="B381" s="9"/>
      <c r="C381" s="9"/>
      <c r="D381" s="9"/>
      <c r="E381" s="9"/>
      <c r="L381" s="1"/>
      <c r="M381" s="1"/>
      <c r="N381" s="1"/>
      <c r="O381" s="1"/>
    </row>
    <row r="382" spans="1:15">
      <c r="A382" s="3"/>
      <c r="B382" s="9"/>
      <c r="C382" s="9"/>
      <c r="D382" s="9"/>
      <c r="E382" s="9"/>
      <c r="L382" s="1"/>
      <c r="M382" s="1"/>
      <c r="N382" s="1"/>
      <c r="O382" s="1"/>
    </row>
    <row r="383" spans="1:15">
      <c r="A383" s="3"/>
      <c r="B383" s="9"/>
      <c r="C383" s="9"/>
      <c r="D383" s="9"/>
      <c r="E383" s="9"/>
      <c r="L383" s="1"/>
      <c r="M383" s="1"/>
      <c r="N383" s="1"/>
      <c r="O383" s="1"/>
    </row>
    <row r="384" spans="1:15">
      <c r="A384" s="3"/>
      <c r="B384" s="9"/>
      <c r="C384" s="9"/>
      <c r="D384" s="9"/>
      <c r="E384" s="9"/>
      <c r="L384" s="1"/>
      <c r="M384" s="1"/>
      <c r="N384" s="1"/>
      <c r="O384" s="1"/>
    </row>
    <row r="385" spans="1:15">
      <c r="A385" s="3"/>
      <c r="B385" s="9"/>
      <c r="C385" s="9"/>
      <c r="D385" s="9"/>
      <c r="E385" s="9"/>
      <c r="L385" s="1"/>
      <c r="M385" s="1"/>
      <c r="N385" s="1"/>
      <c r="O385" s="1"/>
    </row>
    <row r="386" spans="1:15">
      <c r="A386" s="3"/>
      <c r="B386" s="9"/>
      <c r="C386" s="9"/>
      <c r="D386" s="9"/>
      <c r="E386" s="9"/>
      <c r="L386" s="1"/>
      <c r="M386" s="1"/>
      <c r="N386" s="1"/>
      <c r="O386" s="1"/>
    </row>
    <row r="387" spans="1:15">
      <c r="A387" s="3"/>
      <c r="B387" s="9"/>
      <c r="C387" s="9"/>
      <c r="D387" s="9"/>
      <c r="E387" s="9"/>
      <c r="L387" s="1"/>
      <c r="M387" s="1"/>
      <c r="N387" s="1"/>
      <c r="O387" s="1"/>
    </row>
    <row r="388" spans="1:15">
      <c r="A388" s="3"/>
      <c r="B388" s="9"/>
      <c r="C388" s="9"/>
      <c r="D388" s="9"/>
      <c r="E388" s="9"/>
      <c r="L388" s="1"/>
      <c r="M388" s="1"/>
      <c r="N388" s="1"/>
      <c r="O388" s="1"/>
    </row>
    <row r="389" spans="1:15">
      <c r="A389" s="3"/>
      <c r="B389" s="9"/>
      <c r="C389" s="9"/>
      <c r="D389" s="9"/>
      <c r="E389" s="9"/>
      <c r="L389" s="1"/>
      <c r="M389" s="1"/>
      <c r="N389" s="1"/>
      <c r="O389" s="1"/>
    </row>
    <row r="390" spans="1:15">
      <c r="A390" s="3"/>
      <c r="B390" s="9"/>
      <c r="C390" s="9"/>
      <c r="D390" s="9"/>
      <c r="E390" s="9"/>
      <c r="L390" s="1"/>
      <c r="M390" s="1"/>
      <c r="N390" s="1"/>
      <c r="O390" s="1"/>
    </row>
    <row r="391" spans="1:15">
      <c r="A391" s="3"/>
      <c r="B391" s="9"/>
      <c r="C391" s="9"/>
      <c r="D391" s="9"/>
      <c r="E391" s="9"/>
      <c r="L391" s="1"/>
      <c r="M391" s="1"/>
      <c r="N391" s="1"/>
      <c r="O391" s="1"/>
    </row>
    <row r="392" spans="1:15">
      <c r="A392" s="3"/>
      <c r="B392" s="9"/>
      <c r="C392" s="9"/>
      <c r="D392" s="9"/>
      <c r="E392" s="9"/>
      <c r="L392" s="1"/>
      <c r="M392" s="1"/>
      <c r="N392" s="1"/>
      <c r="O392" s="1"/>
    </row>
    <row r="393" spans="1:15">
      <c r="A393" s="3"/>
      <c r="B393" s="9"/>
      <c r="C393" s="9"/>
      <c r="D393" s="9"/>
      <c r="E393" s="9"/>
      <c r="L393" s="1"/>
      <c r="M393" s="1"/>
      <c r="N393" s="1"/>
      <c r="O393" s="1"/>
    </row>
    <row r="394" spans="1:15">
      <c r="A394" s="3"/>
      <c r="B394" s="9"/>
      <c r="C394" s="9"/>
      <c r="D394" s="9"/>
      <c r="E394" s="9"/>
      <c r="L394" s="1"/>
      <c r="M394" s="1"/>
      <c r="N394" s="1"/>
      <c r="O394" s="1"/>
    </row>
    <row r="395" spans="1:15">
      <c r="A395" s="3"/>
      <c r="B395" s="9"/>
      <c r="C395" s="9"/>
      <c r="D395" s="9"/>
      <c r="E395" s="9"/>
      <c r="L395" s="1"/>
      <c r="M395" s="1"/>
      <c r="N395" s="1"/>
      <c r="O395" s="1"/>
    </row>
    <row r="396" spans="1:15">
      <c r="A396" s="3"/>
      <c r="B396" s="9"/>
      <c r="C396" s="9"/>
      <c r="D396" s="9"/>
      <c r="E396" s="9"/>
      <c r="L396" s="1"/>
      <c r="M396" s="1"/>
      <c r="N396" s="1"/>
      <c r="O396" s="1"/>
    </row>
    <row r="397" spans="1:15">
      <c r="A397" s="3"/>
      <c r="B397" s="9"/>
      <c r="C397" s="9"/>
      <c r="D397" s="9"/>
      <c r="E397" s="9"/>
      <c r="L397" s="1"/>
      <c r="M397" s="1"/>
      <c r="N397" s="1"/>
      <c r="O397" s="1"/>
    </row>
    <row r="398" spans="1:15">
      <c r="A398" s="3"/>
      <c r="B398" s="9"/>
      <c r="C398" s="9"/>
      <c r="D398" s="9"/>
      <c r="E398" s="9"/>
      <c r="L398" s="1"/>
      <c r="M398" s="1"/>
      <c r="N398" s="1"/>
      <c r="O398" s="1"/>
    </row>
    <row r="399" spans="1:15">
      <c r="A399" s="3"/>
      <c r="B399" s="9"/>
      <c r="C399" s="9"/>
      <c r="D399" s="9"/>
      <c r="E399" s="9"/>
      <c r="L399" s="1"/>
      <c r="M399" s="1"/>
      <c r="N399" s="1"/>
      <c r="O399" s="1"/>
    </row>
    <row r="400" spans="1:15">
      <c r="A400" s="3"/>
      <c r="B400" s="9"/>
      <c r="C400" s="9"/>
      <c r="D400" s="9"/>
      <c r="E400" s="9"/>
      <c r="L400" s="1"/>
      <c r="M400" s="1"/>
      <c r="N400" s="1"/>
      <c r="O400" s="1"/>
    </row>
    <row r="401" spans="1:15">
      <c r="A401" s="3"/>
      <c r="B401" s="9"/>
      <c r="C401" s="9"/>
      <c r="D401" s="9"/>
      <c r="E401" s="9"/>
      <c r="L401" s="1"/>
      <c r="M401" s="1"/>
      <c r="N401" s="1"/>
      <c r="O401" s="1"/>
    </row>
    <row r="402" spans="1:15">
      <c r="A402" s="3"/>
      <c r="B402" s="9"/>
      <c r="C402" s="9"/>
      <c r="D402" s="9"/>
      <c r="E402" s="9"/>
      <c r="L402" s="1"/>
      <c r="M402" s="1"/>
      <c r="N402" s="1"/>
      <c r="O402" s="1"/>
    </row>
    <row r="403" spans="1:15">
      <c r="A403" s="3"/>
      <c r="B403" s="9"/>
      <c r="C403" s="9"/>
      <c r="D403" s="9"/>
      <c r="E403" s="9"/>
      <c r="L403" s="1"/>
      <c r="M403" s="1"/>
      <c r="N403" s="1"/>
      <c r="O403" s="1"/>
    </row>
    <row r="404" spans="1:15">
      <c r="A404" s="3"/>
      <c r="B404" s="9"/>
      <c r="C404" s="9"/>
      <c r="D404" s="9"/>
      <c r="E404" s="9"/>
      <c r="L404" s="1"/>
      <c r="M404" s="1"/>
      <c r="N404" s="1"/>
      <c r="O404" s="1"/>
    </row>
    <row r="405" spans="1:15">
      <c r="A405" s="3"/>
      <c r="B405" s="9"/>
      <c r="C405" s="9"/>
      <c r="D405" s="9"/>
      <c r="E405" s="9"/>
      <c r="L405" s="1"/>
      <c r="M405" s="1"/>
      <c r="N405" s="1"/>
      <c r="O405" s="1"/>
    </row>
    <row r="406" spans="1:15">
      <c r="A406" s="3"/>
      <c r="B406" s="9"/>
      <c r="C406" s="9"/>
      <c r="D406" s="9"/>
      <c r="E406" s="9"/>
      <c r="L406" s="1"/>
      <c r="M406" s="1"/>
      <c r="N406" s="1"/>
      <c r="O406" s="1"/>
    </row>
    <row r="407" spans="1:15">
      <c r="A407" s="3"/>
      <c r="B407" s="9"/>
      <c r="C407" s="9"/>
      <c r="D407" s="9"/>
      <c r="E407" s="9"/>
      <c r="L407" s="1"/>
      <c r="M407" s="1"/>
      <c r="N407" s="1"/>
      <c r="O407" s="1"/>
    </row>
    <row r="408" spans="1:15">
      <c r="A408" s="3"/>
      <c r="B408" s="9"/>
      <c r="C408" s="9"/>
      <c r="D408" s="9"/>
      <c r="E408" s="9"/>
      <c r="L408" s="1"/>
      <c r="M408" s="1"/>
      <c r="N408" s="1"/>
      <c r="O408" s="1"/>
    </row>
    <row r="409" spans="1:15">
      <c r="A409" s="3"/>
      <c r="B409" s="9"/>
      <c r="C409" s="9"/>
      <c r="D409" s="9"/>
      <c r="E409" s="9"/>
      <c r="L409" s="1"/>
      <c r="M409" s="1"/>
      <c r="N409" s="1"/>
      <c r="O409" s="1"/>
    </row>
    <row r="410" spans="1:15">
      <c r="A410" s="3"/>
      <c r="B410" s="9"/>
      <c r="C410" s="9"/>
      <c r="D410" s="9"/>
      <c r="E410" s="9"/>
      <c r="L410" s="1"/>
      <c r="M410" s="1"/>
      <c r="N410" s="1"/>
      <c r="O410" s="1"/>
    </row>
    <row r="411" spans="1:15">
      <c r="A411" s="3"/>
      <c r="B411" s="9"/>
      <c r="C411" s="9"/>
      <c r="D411" s="9"/>
      <c r="E411" s="9"/>
      <c r="L411" s="1"/>
      <c r="M411" s="1"/>
      <c r="N411" s="1"/>
      <c r="O411" s="1"/>
    </row>
  </sheetData>
  <mergeCells count="9">
    <mergeCell ref="V2:Z2"/>
    <mergeCell ref="AA2:AE2"/>
    <mergeCell ref="AF2:AJ2"/>
    <mergeCell ref="AK2:AO2"/>
    <mergeCell ref="A2:A3"/>
    <mergeCell ref="B2:F2"/>
    <mergeCell ref="G2:K2"/>
    <mergeCell ref="L2:P2"/>
    <mergeCell ref="Q2:U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92D050"/>
  </sheetPr>
  <dimension ref="A1:EN36"/>
  <sheetViews>
    <sheetView showGridLines="0" zoomScale="85" zoomScaleNormal="85" workbookViewId="0">
      <pane xSplit="1" topLeftCell="B1" activePane="topRight" state="frozen"/>
      <selection pane="topRight" activeCell="L6" sqref="L6"/>
      <selection activeCell="B5" sqref="B5"/>
    </sheetView>
  </sheetViews>
  <sheetFormatPr defaultColWidth="8.85546875" defaultRowHeight="15"/>
  <cols>
    <col min="1" max="1" width="25.140625" style="3" bestFit="1" customWidth="1"/>
    <col min="2" max="3" width="21.5703125" style="9" bestFit="1" customWidth="1"/>
    <col min="4" max="4" width="18.85546875" style="9" bestFit="1" customWidth="1"/>
    <col min="5" max="5" width="20.140625" style="9" bestFit="1" customWidth="1"/>
    <col min="6" max="6" width="15.42578125" style="9" customWidth="1"/>
    <col min="7" max="8" width="20.140625" style="9" bestFit="1" customWidth="1"/>
    <col min="9" max="10" width="18.85546875" style="9" bestFit="1" customWidth="1"/>
    <col min="11" max="11" width="13.7109375" style="9" customWidth="1"/>
    <col min="12" max="13" width="20.140625" style="9" bestFit="1" customWidth="1"/>
    <col min="14" max="15" width="18.85546875" style="9" bestFit="1" customWidth="1"/>
    <col min="16" max="16" width="14.7109375" style="9" customWidth="1"/>
    <col min="17" max="20" width="18.7109375" style="3" bestFit="1" customWidth="1"/>
    <col min="21" max="21" width="13.85546875" style="1" bestFit="1" customWidth="1"/>
    <col min="22" max="144" width="8.85546875" style="1"/>
  </cols>
  <sheetData>
    <row r="1" spans="1:144" ht="15.75" thickBot="1">
      <c r="A1" s="28"/>
    </row>
    <row r="2" spans="1:144" s="69" customFormat="1" ht="15.75" thickBot="1">
      <c r="A2" s="360" t="s">
        <v>333</v>
      </c>
      <c r="B2" s="460" t="s">
        <v>225</v>
      </c>
      <c r="C2" s="460"/>
      <c r="D2" s="460"/>
      <c r="E2" s="460"/>
      <c r="F2" s="460"/>
      <c r="G2" s="461" t="s">
        <v>334</v>
      </c>
      <c r="H2" s="461"/>
      <c r="I2" s="461"/>
      <c r="J2" s="461"/>
      <c r="K2" s="461"/>
      <c r="L2" s="462" t="s">
        <v>227</v>
      </c>
      <c r="M2" s="462"/>
      <c r="N2" s="462"/>
      <c r="O2" s="462"/>
      <c r="P2" s="462"/>
      <c r="Q2" s="463" t="s">
        <v>228</v>
      </c>
      <c r="R2" s="463"/>
      <c r="S2" s="463"/>
      <c r="T2" s="463"/>
      <c r="U2" s="463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</row>
    <row r="3" spans="1:144" s="69" customFormat="1" ht="15.75" thickBot="1">
      <c r="A3" s="361" t="s">
        <v>335</v>
      </c>
      <c r="B3" s="180">
        <v>2019</v>
      </c>
      <c r="C3" s="164">
        <v>2020</v>
      </c>
      <c r="D3" s="164">
        <v>2021</v>
      </c>
      <c r="E3" s="164">
        <v>2022</v>
      </c>
      <c r="F3" s="181">
        <v>2023</v>
      </c>
      <c r="G3" s="180">
        <f>ONSV_2019!$A$1</f>
        <v>2019</v>
      </c>
      <c r="H3" s="180">
        <f>ONSV_2020!$A$1</f>
        <v>2020</v>
      </c>
      <c r="I3" s="180">
        <f>ONSV_2021!$A$1</f>
        <v>2021</v>
      </c>
      <c r="J3" s="180">
        <f>ONSV_2022!$A$1</f>
        <v>2022</v>
      </c>
      <c r="K3" s="180">
        <f>ONSV_2023!$A$1</f>
        <v>2023</v>
      </c>
      <c r="L3" s="180">
        <f>ONSV_2019!$A$1</f>
        <v>2019</v>
      </c>
      <c r="M3" s="180">
        <f>ONSV_2020!$A$1</f>
        <v>2020</v>
      </c>
      <c r="N3" s="180">
        <f>ONSV_2021!$A$1</f>
        <v>2021</v>
      </c>
      <c r="O3" s="180">
        <f>ONSV_2022!$A$1</f>
        <v>2022</v>
      </c>
      <c r="P3" s="180">
        <f>ONSV_2023!$A$1</f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</row>
    <row r="4" spans="1:144" s="69" customFormat="1" ht="15.75" thickBot="1">
      <c r="A4" s="192" t="s">
        <v>37</v>
      </c>
      <c r="B4" s="191">
        <f t="shared" ref="B4:P4" si="0">B5+B13+B23+B28+B32</f>
        <v>38165036770</v>
      </c>
      <c r="C4" s="193">
        <f t="shared" si="0"/>
        <v>35823614166</v>
      </c>
      <c r="D4" s="193">
        <f t="shared" si="0"/>
        <v>39317347138</v>
      </c>
      <c r="E4" s="193">
        <f t="shared" si="0"/>
        <v>43039272094</v>
      </c>
      <c r="F4" s="194">
        <f t="shared" si="0"/>
        <v>0</v>
      </c>
      <c r="G4" s="191">
        <f t="shared" si="0"/>
        <v>22544050095</v>
      </c>
      <c r="H4" s="193">
        <f t="shared" si="0"/>
        <v>19257932513</v>
      </c>
      <c r="I4" s="193">
        <f t="shared" si="0"/>
        <v>16791704643</v>
      </c>
      <c r="J4" s="193">
        <f t="shared" si="0"/>
        <v>15529068287</v>
      </c>
      <c r="K4" s="194">
        <f t="shared" si="0"/>
        <v>0</v>
      </c>
      <c r="L4" s="191">
        <f t="shared" si="0"/>
        <v>57298447724</v>
      </c>
      <c r="M4" s="193">
        <f t="shared" si="0"/>
        <v>57472056312</v>
      </c>
      <c r="N4" s="193">
        <f t="shared" si="0"/>
        <v>62111565861</v>
      </c>
      <c r="O4" s="193">
        <f t="shared" si="0"/>
        <v>63226940140</v>
      </c>
      <c r="P4" s="194">
        <f t="shared" si="0"/>
        <v>0</v>
      </c>
      <c r="Q4" s="191"/>
      <c r="R4" s="193"/>
      <c r="S4" s="193"/>
      <c r="T4" s="193"/>
      <c r="U4" s="194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</row>
    <row r="5" spans="1:144" s="69" customFormat="1" ht="15.75" thickBot="1">
      <c r="A5" s="192" t="s">
        <v>38</v>
      </c>
      <c r="B5" s="191">
        <f>SUM(B6:B12)</f>
        <v>3091526193</v>
      </c>
      <c r="C5" s="193">
        <f t="shared" ref="C5:P5" si="1">SUM(C6:C12)</f>
        <v>3084105176</v>
      </c>
      <c r="D5" s="193">
        <f>SUM(D6:D12)</f>
        <v>3158691600</v>
      </c>
      <c r="E5" s="193">
        <f t="shared" si="1"/>
        <v>3333994432</v>
      </c>
      <c r="F5" s="194">
        <f t="shared" si="1"/>
        <v>0</v>
      </c>
      <c r="G5" s="191">
        <f t="shared" si="1"/>
        <v>219535354</v>
      </c>
      <c r="H5" s="193">
        <f t="shared" si="1"/>
        <v>215933189</v>
      </c>
      <c r="I5" s="193">
        <f t="shared" si="1"/>
        <v>229830300</v>
      </c>
      <c r="J5" s="193">
        <f t="shared" si="1"/>
        <v>226012096</v>
      </c>
      <c r="K5" s="194">
        <f t="shared" si="1"/>
        <v>0</v>
      </c>
      <c r="L5" s="191">
        <f t="shared" si="1"/>
        <v>5984946715</v>
      </c>
      <c r="M5" s="193">
        <f t="shared" si="1"/>
        <v>6164357358</v>
      </c>
      <c r="N5" s="193">
        <f>SUM(N6:N12)</f>
        <v>6686327899</v>
      </c>
      <c r="O5" s="193">
        <f>SUM(O6:O12)</f>
        <v>6789562963</v>
      </c>
      <c r="P5" s="194">
        <f t="shared" si="1"/>
        <v>0</v>
      </c>
      <c r="Q5" s="191"/>
      <c r="R5" s="193"/>
      <c r="S5" s="193"/>
      <c r="T5" s="193"/>
      <c r="U5" s="194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</row>
    <row r="6" spans="1:144">
      <c r="A6" s="185" t="s">
        <v>23</v>
      </c>
      <c r="B6" s="330">
        <v>138001402</v>
      </c>
      <c r="C6" s="331">
        <v>136417723</v>
      </c>
      <c r="D6" s="331">
        <v>138568100</v>
      </c>
      <c r="E6" s="331">
        <v>149349850</v>
      </c>
      <c r="F6" s="332"/>
      <c r="G6" s="330">
        <v>7903016</v>
      </c>
      <c r="H6" s="331">
        <v>6541786</v>
      </c>
      <c r="I6" s="331">
        <v>6970538</v>
      </c>
      <c r="J6" s="331">
        <v>6101555</v>
      </c>
      <c r="K6" s="332"/>
      <c r="L6" s="330">
        <v>155404900</v>
      </c>
      <c r="M6" s="331">
        <v>160871800</v>
      </c>
      <c r="N6" s="331">
        <v>157884690</v>
      </c>
      <c r="O6" s="331">
        <v>168628600</v>
      </c>
      <c r="P6" s="332"/>
      <c r="Q6" s="330"/>
      <c r="R6" s="331"/>
      <c r="S6" s="331"/>
      <c r="T6" s="331"/>
      <c r="U6" s="332"/>
    </row>
    <row r="7" spans="1:144">
      <c r="A7" s="185" t="s">
        <v>15</v>
      </c>
      <c r="B7" s="330">
        <v>170073113</v>
      </c>
      <c r="C7" s="331">
        <v>173347571</v>
      </c>
      <c r="D7" s="331">
        <v>190356677</v>
      </c>
      <c r="E7" s="331">
        <v>195870694</v>
      </c>
      <c r="F7" s="332"/>
      <c r="G7" s="330">
        <v>862147</v>
      </c>
      <c r="H7" s="331">
        <v>382675</v>
      </c>
      <c r="I7" s="331">
        <v>322831</v>
      </c>
      <c r="J7" s="331">
        <v>13272080</v>
      </c>
      <c r="K7" s="332"/>
      <c r="L7" s="330">
        <v>105288731</v>
      </c>
      <c r="M7" s="331">
        <v>115533534</v>
      </c>
      <c r="N7" s="331">
        <v>113279247</v>
      </c>
      <c r="O7" s="331">
        <v>113374123</v>
      </c>
      <c r="P7" s="332"/>
      <c r="Q7" s="330"/>
      <c r="R7" s="331"/>
      <c r="S7" s="331"/>
      <c r="T7" s="331"/>
      <c r="U7" s="332"/>
    </row>
    <row r="8" spans="1:144">
      <c r="A8" s="185" t="s">
        <v>16</v>
      </c>
      <c r="B8" s="330">
        <v>647740531</v>
      </c>
      <c r="C8" s="331">
        <v>625946677</v>
      </c>
      <c r="D8" s="331">
        <v>608234641</v>
      </c>
      <c r="E8" s="331">
        <v>643995487</v>
      </c>
      <c r="F8" s="332"/>
      <c r="G8" s="330">
        <v>102044670</v>
      </c>
      <c r="H8" s="331">
        <v>112895728</v>
      </c>
      <c r="I8" s="331">
        <v>130812706</v>
      </c>
      <c r="J8" s="331">
        <v>123819643</v>
      </c>
      <c r="K8" s="332"/>
      <c r="L8" s="330">
        <v>981114238</v>
      </c>
      <c r="M8" s="331">
        <v>764426588</v>
      </c>
      <c r="N8" s="331">
        <v>935522372</v>
      </c>
      <c r="O8" s="331">
        <v>1041777098</v>
      </c>
      <c r="P8" s="332"/>
      <c r="Q8" s="330"/>
      <c r="R8" s="331"/>
      <c r="S8" s="331"/>
      <c r="T8" s="331"/>
      <c r="U8" s="332"/>
    </row>
    <row r="9" spans="1:144">
      <c r="A9" s="185" t="s">
        <v>28</v>
      </c>
      <c r="B9" s="330">
        <v>1176565934</v>
      </c>
      <c r="C9" s="331">
        <v>1208775156</v>
      </c>
      <c r="D9" s="331">
        <v>1244976241</v>
      </c>
      <c r="E9" s="331">
        <v>1301558190</v>
      </c>
      <c r="F9" s="332"/>
      <c r="G9" s="330">
        <v>58377718</v>
      </c>
      <c r="H9" s="331">
        <v>44085353</v>
      </c>
      <c r="I9" s="331">
        <v>45220352</v>
      </c>
      <c r="J9" s="331">
        <v>45538838</v>
      </c>
      <c r="K9" s="332"/>
      <c r="L9" s="330">
        <v>2432122843</v>
      </c>
      <c r="M9" s="331">
        <v>2617835996</v>
      </c>
      <c r="N9" s="331">
        <v>2764949243</v>
      </c>
      <c r="O9" s="331">
        <v>2883733990</v>
      </c>
      <c r="P9" s="332"/>
      <c r="Q9" s="330"/>
      <c r="R9" s="331"/>
      <c r="S9" s="331"/>
      <c r="T9" s="331"/>
      <c r="U9" s="332"/>
    </row>
    <row r="10" spans="1:144">
      <c r="A10" s="185" t="s">
        <v>19</v>
      </c>
      <c r="B10" s="330">
        <v>440066883</v>
      </c>
      <c r="C10" s="331">
        <v>430076781</v>
      </c>
      <c r="D10" s="331">
        <v>439880443</v>
      </c>
      <c r="E10" s="331">
        <v>461219105</v>
      </c>
      <c r="F10" s="332"/>
      <c r="G10" s="330">
        <v>15469206</v>
      </c>
      <c r="H10" s="331">
        <v>12244926</v>
      </c>
      <c r="I10" s="331">
        <v>12567017</v>
      </c>
      <c r="J10" s="331">
        <v>8114317</v>
      </c>
      <c r="K10" s="332"/>
      <c r="L10" s="330">
        <v>888362759</v>
      </c>
      <c r="M10" s="331">
        <v>927217776</v>
      </c>
      <c r="N10" s="331">
        <v>1056788904</v>
      </c>
      <c r="O10" s="331">
        <v>1002930985</v>
      </c>
      <c r="P10" s="332"/>
      <c r="Q10" s="330"/>
      <c r="R10" s="331"/>
      <c r="S10" s="331"/>
      <c r="T10" s="331"/>
      <c r="U10" s="332"/>
    </row>
    <row r="11" spans="1:144">
      <c r="A11" s="185" t="s">
        <v>17</v>
      </c>
      <c r="B11" s="330">
        <v>153676130</v>
      </c>
      <c r="C11" s="331">
        <v>156555173</v>
      </c>
      <c r="D11" s="331">
        <v>167861997</v>
      </c>
      <c r="E11" s="331">
        <v>185867560</v>
      </c>
      <c r="F11" s="332"/>
      <c r="G11" s="330">
        <v>1663200</v>
      </c>
      <c r="H11" s="331">
        <v>1555800</v>
      </c>
      <c r="I11" s="331">
        <v>2564148</v>
      </c>
      <c r="J11" s="331">
        <v>2350362</v>
      </c>
      <c r="K11" s="332"/>
      <c r="L11" s="330">
        <v>395705902</v>
      </c>
      <c r="M11" s="331">
        <v>449909054</v>
      </c>
      <c r="N11" s="331">
        <v>454030623</v>
      </c>
      <c r="O11" s="331">
        <v>332527811</v>
      </c>
      <c r="P11" s="332"/>
      <c r="Q11" s="330"/>
      <c r="R11" s="331"/>
      <c r="S11" s="331"/>
      <c r="T11" s="331"/>
      <c r="U11" s="332"/>
    </row>
    <row r="12" spans="1:144">
      <c r="A12" s="185" t="s">
        <v>29</v>
      </c>
      <c r="B12" s="330">
        <v>365402200</v>
      </c>
      <c r="C12" s="331">
        <v>352986095</v>
      </c>
      <c r="D12" s="331">
        <v>368813501</v>
      </c>
      <c r="E12" s="331">
        <v>396133546</v>
      </c>
      <c r="F12" s="332"/>
      <c r="G12" s="330">
        <v>33215397</v>
      </c>
      <c r="H12" s="331">
        <v>38226921</v>
      </c>
      <c r="I12" s="331">
        <v>31372708</v>
      </c>
      <c r="J12" s="331">
        <v>26815301</v>
      </c>
      <c r="K12" s="332"/>
      <c r="L12" s="330">
        <v>1026947342</v>
      </c>
      <c r="M12" s="331">
        <v>1128562610</v>
      </c>
      <c r="N12" s="331">
        <v>1203872820</v>
      </c>
      <c r="O12" s="331">
        <v>1246590356</v>
      </c>
      <c r="P12" s="332"/>
      <c r="Q12" s="330"/>
      <c r="R12" s="331"/>
      <c r="S12" s="331"/>
      <c r="T12" s="331"/>
      <c r="U12" s="332"/>
    </row>
    <row r="13" spans="1:144" s="17" customFormat="1">
      <c r="A13" s="192" t="s">
        <v>39</v>
      </c>
      <c r="B13" s="191">
        <f>SUM(B14:B22)</f>
        <v>8397840747</v>
      </c>
      <c r="C13" s="193">
        <f t="shared" ref="C13:P13" si="2">SUM(C14:C22)</f>
        <v>7979654842</v>
      </c>
      <c r="D13" s="193">
        <f>SUM(D14:D22)</f>
        <v>8269216455</v>
      </c>
      <c r="E13" s="193">
        <f t="shared" si="2"/>
        <v>8655215090</v>
      </c>
      <c r="F13" s="194">
        <f t="shared" si="2"/>
        <v>0</v>
      </c>
      <c r="G13" s="191">
        <f t="shared" si="2"/>
        <v>1650519741</v>
      </c>
      <c r="H13" s="193">
        <f t="shared" si="2"/>
        <v>1341624793</v>
      </c>
      <c r="I13" s="193">
        <f t="shared" si="2"/>
        <v>1319739670</v>
      </c>
      <c r="J13" s="193">
        <f t="shared" si="2"/>
        <v>1295707938</v>
      </c>
      <c r="K13" s="194">
        <f t="shared" si="2"/>
        <v>0</v>
      </c>
      <c r="L13" s="191">
        <f t="shared" si="2"/>
        <v>9039525896</v>
      </c>
      <c r="M13" s="193">
        <f t="shared" si="2"/>
        <v>8962007399</v>
      </c>
      <c r="N13" s="193">
        <f t="shared" si="2"/>
        <v>9834541635</v>
      </c>
      <c r="O13" s="193">
        <f t="shared" si="2"/>
        <v>9704976744</v>
      </c>
      <c r="P13" s="194">
        <f t="shared" si="2"/>
        <v>0</v>
      </c>
      <c r="Q13" s="191"/>
      <c r="R13" s="193"/>
      <c r="S13" s="193"/>
      <c r="T13" s="193"/>
      <c r="U13" s="194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</row>
    <row r="14" spans="1:144">
      <c r="A14" s="185" t="s">
        <v>35</v>
      </c>
      <c r="B14" s="330">
        <v>437071223</v>
      </c>
      <c r="C14" s="331">
        <v>423867371</v>
      </c>
      <c r="D14" s="331">
        <v>439772327</v>
      </c>
      <c r="E14" s="331">
        <v>466946335</v>
      </c>
      <c r="F14" s="332"/>
      <c r="G14" s="330">
        <v>73609023</v>
      </c>
      <c r="H14" s="331">
        <v>64922409</v>
      </c>
      <c r="I14" s="331">
        <v>71585953</v>
      </c>
      <c r="J14" s="331">
        <v>79609019</v>
      </c>
      <c r="K14" s="332"/>
      <c r="L14" s="330">
        <v>352051129</v>
      </c>
      <c r="M14" s="331">
        <v>337255082</v>
      </c>
      <c r="N14" s="331">
        <v>367024752</v>
      </c>
      <c r="O14" s="331">
        <v>394600333</v>
      </c>
      <c r="P14" s="332"/>
      <c r="Q14" s="330"/>
      <c r="R14" s="331"/>
      <c r="S14" s="331"/>
      <c r="T14" s="331"/>
      <c r="U14" s="332"/>
    </row>
    <row r="15" spans="1:144">
      <c r="A15" s="185" t="s">
        <v>31</v>
      </c>
      <c r="B15" s="330">
        <v>2043682942</v>
      </c>
      <c r="C15" s="331">
        <v>2001075798</v>
      </c>
      <c r="D15" s="331">
        <v>2064159036</v>
      </c>
      <c r="E15" s="331">
        <v>2148656521</v>
      </c>
      <c r="F15" s="332"/>
      <c r="G15" s="330">
        <v>594999596</v>
      </c>
      <c r="H15" s="331">
        <v>494275908</v>
      </c>
      <c r="I15" s="331">
        <v>469144871</v>
      </c>
      <c r="J15" s="331">
        <v>467153219</v>
      </c>
      <c r="K15" s="332"/>
      <c r="L15" s="330">
        <v>3138528957</v>
      </c>
      <c r="M15" s="331">
        <v>3110251020</v>
      </c>
      <c r="N15" s="331">
        <v>3360299284</v>
      </c>
      <c r="O15" s="331">
        <v>3226288677</v>
      </c>
      <c r="P15" s="332"/>
      <c r="Q15" s="330"/>
      <c r="R15" s="331"/>
      <c r="S15" s="331"/>
      <c r="T15" s="331"/>
      <c r="U15" s="332"/>
    </row>
    <row r="16" spans="1:144">
      <c r="A16" s="185" t="s">
        <v>27</v>
      </c>
      <c r="B16" s="330">
        <v>1385259814</v>
      </c>
      <c r="C16" s="331">
        <v>1278277444</v>
      </c>
      <c r="D16" s="331">
        <v>1326330249</v>
      </c>
      <c r="E16" s="331">
        <v>1430938905</v>
      </c>
      <c r="F16" s="332"/>
      <c r="G16" s="330">
        <v>166507502</v>
      </c>
      <c r="H16" s="331">
        <v>144948239</v>
      </c>
      <c r="I16" s="331">
        <v>137584461</v>
      </c>
      <c r="J16" s="331">
        <v>117807512</v>
      </c>
      <c r="K16" s="332"/>
      <c r="L16" s="330">
        <v>1030081817</v>
      </c>
      <c r="M16" s="331">
        <v>990086961</v>
      </c>
      <c r="N16" s="331">
        <v>1080918614</v>
      </c>
      <c r="O16" s="331">
        <v>1095829120</v>
      </c>
      <c r="P16" s="332"/>
      <c r="Q16" s="330"/>
      <c r="R16" s="331"/>
      <c r="S16" s="331"/>
      <c r="T16" s="331"/>
      <c r="U16" s="332"/>
    </row>
    <row r="17" spans="1:21">
      <c r="A17" s="185" t="s">
        <v>33</v>
      </c>
      <c r="B17" s="330">
        <v>949378146</v>
      </c>
      <c r="C17" s="331">
        <v>926654668</v>
      </c>
      <c r="D17" s="331">
        <v>961286850</v>
      </c>
      <c r="E17" s="331">
        <v>1003775945</v>
      </c>
      <c r="F17" s="332"/>
      <c r="G17" s="330">
        <v>47002090</v>
      </c>
      <c r="H17" s="331">
        <v>39181080</v>
      </c>
      <c r="I17" s="331">
        <v>54917887</v>
      </c>
      <c r="J17" s="331">
        <v>70614735</v>
      </c>
      <c r="K17" s="332"/>
      <c r="L17" s="330">
        <v>1376986611</v>
      </c>
      <c r="M17" s="331">
        <v>1436736127</v>
      </c>
      <c r="N17" s="331">
        <v>1522497223</v>
      </c>
      <c r="O17" s="331">
        <v>1549576132</v>
      </c>
      <c r="P17" s="332"/>
      <c r="Q17" s="330"/>
      <c r="R17" s="331"/>
      <c r="S17" s="331"/>
      <c r="T17" s="331"/>
      <c r="U17" s="332"/>
    </row>
    <row r="18" spans="1:21">
      <c r="A18" s="185" t="s">
        <v>34</v>
      </c>
      <c r="B18" s="330">
        <v>653092791</v>
      </c>
      <c r="C18" s="331">
        <v>621657743</v>
      </c>
      <c r="D18" s="331">
        <v>663078184</v>
      </c>
      <c r="E18" s="331">
        <v>698823664</v>
      </c>
      <c r="F18" s="333"/>
      <c r="G18" s="330">
        <v>176961581</v>
      </c>
      <c r="H18" s="331">
        <v>146229600</v>
      </c>
      <c r="I18" s="331">
        <v>137377541</v>
      </c>
      <c r="J18" s="331">
        <v>124006860</v>
      </c>
      <c r="K18" s="333"/>
      <c r="L18" s="330">
        <v>436552460</v>
      </c>
      <c r="M18" s="331">
        <v>417280099</v>
      </c>
      <c r="N18" s="331">
        <v>435237376</v>
      </c>
      <c r="O18" s="331">
        <v>439870639</v>
      </c>
      <c r="P18" s="333"/>
      <c r="Q18" s="330"/>
      <c r="R18" s="331"/>
      <c r="S18" s="331"/>
      <c r="T18" s="331"/>
      <c r="U18" s="333"/>
    </row>
    <row r="19" spans="1:21">
      <c r="A19" s="185" t="s">
        <v>30</v>
      </c>
      <c r="B19" s="330">
        <v>1367866545</v>
      </c>
      <c r="C19" s="331">
        <v>1273074014</v>
      </c>
      <c r="D19" s="331">
        <v>1317326970</v>
      </c>
      <c r="E19" s="331">
        <v>1354426635</v>
      </c>
      <c r="F19" s="332"/>
      <c r="G19" s="330">
        <v>347933943</v>
      </c>
      <c r="H19" s="331">
        <v>264071082</v>
      </c>
      <c r="I19" s="331">
        <v>250897195</v>
      </c>
      <c r="J19" s="331">
        <v>226752235</v>
      </c>
      <c r="K19" s="332"/>
      <c r="L19" s="330">
        <v>1389023580</v>
      </c>
      <c r="M19" s="331">
        <v>1375017222</v>
      </c>
      <c r="N19" s="331">
        <v>1679667449</v>
      </c>
      <c r="O19" s="331">
        <v>1536142745</v>
      </c>
      <c r="P19" s="332"/>
      <c r="Q19" s="330"/>
      <c r="R19" s="331"/>
      <c r="S19" s="331"/>
      <c r="T19" s="331"/>
      <c r="U19" s="332"/>
    </row>
    <row r="20" spans="1:21">
      <c r="A20" s="185" t="s">
        <v>36</v>
      </c>
      <c r="B20" s="330">
        <v>560883723</v>
      </c>
      <c r="C20" s="331">
        <v>519740879</v>
      </c>
      <c r="D20" s="331">
        <v>535982113</v>
      </c>
      <c r="E20" s="331">
        <v>552387266</v>
      </c>
      <c r="F20" s="332"/>
      <c r="G20" s="330">
        <v>91343814</v>
      </c>
      <c r="H20" s="331">
        <v>71251609</v>
      </c>
      <c r="I20" s="331">
        <v>84391579</v>
      </c>
      <c r="J20" s="331">
        <v>113546219</v>
      </c>
      <c r="K20" s="332"/>
      <c r="L20" s="330">
        <v>545783833</v>
      </c>
      <c r="M20" s="331">
        <v>541391976</v>
      </c>
      <c r="N20" s="331">
        <v>568525834</v>
      </c>
      <c r="O20" s="331">
        <v>618259932</v>
      </c>
      <c r="P20" s="332"/>
      <c r="Q20" s="330"/>
      <c r="R20" s="331"/>
      <c r="S20" s="331"/>
      <c r="T20" s="331"/>
      <c r="U20" s="332"/>
    </row>
    <row r="21" spans="1:21">
      <c r="A21" s="185" t="s">
        <v>21</v>
      </c>
      <c r="B21" s="330">
        <v>620525147</v>
      </c>
      <c r="C21" s="331">
        <v>577782806</v>
      </c>
      <c r="D21" s="331">
        <v>595237017</v>
      </c>
      <c r="E21" s="331">
        <v>617546074</v>
      </c>
      <c r="F21" s="332"/>
      <c r="G21" s="330">
        <v>98042812</v>
      </c>
      <c r="H21" s="331">
        <v>76159998</v>
      </c>
      <c r="I21" s="331">
        <v>76949999</v>
      </c>
      <c r="J21" s="331">
        <v>63235967</v>
      </c>
      <c r="K21" s="332"/>
      <c r="L21" s="330">
        <v>455841771</v>
      </c>
      <c r="M21" s="331">
        <v>447120127</v>
      </c>
      <c r="N21" s="331">
        <v>500855023</v>
      </c>
      <c r="O21" s="331">
        <v>468666552</v>
      </c>
      <c r="P21" s="332"/>
      <c r="Q21" s="330"/>
      <c r="R21" s="331"/>
      <c r="S21" s="331"/>
      <c r="T21" s="331"/>
      <c r="U21" s="332"/>
    </row>
    <row r="22" spans="1:21">
      <c r="A22" s="185" t="s">
        <v>32</v>
      </c>
      <c r="B22" s="330">
        <v>380080416</v>
      </c>
      <c r="C22" s="331">
        <v>357524119</v>
      </c>
      <c r="D22" s="331">
        <v>366043709</v>
      </c>
      <c r="E22" s="331">
        <v>381713745</v>
      </c>
      <c r="F22" s="332"/>
      <c r="G22" s="330">
        <v>54119380</v>
      </c>
      <c r="H22" s="331">
        <v>40584868</v>
      </c>
      <c r="I22" s="331">
        <v>36890184</v>
      </c>
      <c r="J22" s="331">
        <v>32982172</v>
      </c>
      <c r="K22" s="332"/>
      <c r="L22" s="330">
        <v>314675738</v>
      </c>
      <c r="M22" s="331">
        <v>306868785</v>
      </c>
      <c r="N22" s="331">
        <v>319516080</v>
      </c>
      <c r="O22" s="331">
        <v>375742614</v>
      </c>
      <c r="P22" s="332"/>
      <c r="Q22" s="330"/>
      <c r="R22" s="331"/>
      <c r="S22" s="331"/>
      <c r="T22" s="331"/>
      <c r="U22" s="332"/>
    </row>
    <row r="23" spans="1:21">
      <c r="A23" s="192" t="s">
        <v>40</v>
      </c>
      <c r="B23" s="191">
        <f>SUM(B24:B27)</f>
        <v>14214205936</v>
      </c>
      <c r="C23" s="193">
        <f t="shared" ref="C23:P23" si="3">SUM(C24:C27)</f>
        <v>13175574229</v>
      </c>
      <c r="D23" s="193">
        <f t="shared" si="3"/>
        <v>15431842965</v>
      </c>
      <c r="E23" s="193">
        <f t="shared" si="3"/>
        <v>17388011569</v>
      </c>
      <c r="F23" s="194">
        <f t="shared" si="3"/>
        <v>0</v>
      </c>
      <c r="G23" s="191">
        <f t="shared" si="3"/>
        <v>15723586154</v>
      </c>
      <c r="H23" s="193">
        <f t="shared" si="3"/>
        <v>13489690008</v>
      </c>
      <c r="I23" s="193">
        <f t="shared" si="3"/>
        <v>11516527490</v>
      </c>
      <c r="J23" s="193">
        <f t="shared" si="3"/>
        <v>10623357325</v>
      </c>
      <c r="K23" s="194">
        <f t="shared" si="3"/>
        <v>0</v>
      </c>
      <c r="L23" s="191">
        <f t="shared" si="3"/>
        <v>22890157483</v>
      </c>
      <c r="M23" s="193">
        <f t="shared" si="3"/>
        <v>22290356627</v>
      </c>
      <c r="N23" s="193">
        <f>SUM(N24:N27)</f>
        <v>23631274824</v>
      </c>
      <c r="O23" s="193">
        <f t="shared" si="3"/>
        <v>24520085950</v>
      </c>
      <c r="P23" s="194">
        <f t="shared" si="3"/>
        <v>0</v>
      </c>
      <c r="Q23" s="191"/>
      <c r="R23" s="193"/>
      <c r="S23" s="193"/>
      <c r="T23" s="193"/>
      <c r="U23" s="194"/>
    </row>
    <row r="24" spans="1:21">
      <c r="A24" s="185" t="s">
        <v>26</v>
      </c>
      <c r="B24" s="330">
        <v>932664148</v>
      </c>
      <c r="C24" s="331">
        <v>904269244</v>
      </c>
      <c r="D24" s="331">
        <v>1040631461</v>
      </c>
      <c r="E24" s="331">
        <v>1005041939</v>
      </c>
      <c r="F24" s="332"/>
      <c r="G24" s="330">
        <v>61911123</v>
      </c>
      <c r="H24" s="331">
        <v>41720242</v>
      </c>
      <c r="I24" s="331">
        <v>54762107</v>
      </c>
      <c r="J24" s="331">
        <v>44023579</v>
      </c>
      <c r="K24" s="332"/>
      <c r="L24" s="330">
        <v>1129579000</v>
      </c>
      <c r="M24" s="331">
        <v>1122399804</v>
      </c>
      <c r="N24" s="331">
        <v>1260812725</v>
      </c>
      <c r="O24" s="331">
        <v>1315702236</v>
      </c>
      <c r="P24" s="332"/>
      <c r="Q24" s="330"/>
      <c r="R24" s="331"/>
      <c r="S24" s="331"/>
      <c r="T24" s="331"/>
      <c r="U24" s="332"/>
    </row>
    <row r="25" spans="1:21">
      <c r="A25" s="185" t="s">
        <v>18</v>
      </c>
      <c r="B25" s="330">
        <v>3300671720</v>
      </c>
      <c r="C25" s="331">
        <v>3239443270</v>
      </c>
      <c r="D25" s="331">
        <v>3690060852</v>
      </c>
      <c r="E25" s="331">
        <v>4282417366</v>
      </c>
      <c r="F25" s="332"/>
      <c r="G25" s="330">
        <v>3190914706</v>
      </c>
      <c r="H25" s="331">
        <v>2743683850</v>
      </c>
      <c r="I25" s="331">
        <v>2343843163</v>
      </c>
      <c r="J25" s="331">
        <v>1949226402</v>
      </c>
      <c r="K25" s="332"/>
      <c r="L25" s="330">
        <v>6936058756</v>
      </c>
      <c r="M25" s="331">
        <v>6991245458</v>
      </c>
      <c r="N25" s="331">
        <v>7488748140</v>
      </c>
      <c r="O25" s="331">
        <v>7712104602</v>
      </c>
      <c r="P25" s="332"/>
      <c r="Q25" s="330"/>
      <c r="R25" s="331"/>
      <c r="S25" s="331"/>
      <c r="T25" s="331"/>
      <c r="U25" s="332"/>
    </row>
    <row r="26" spans="1:21">
      <c r="A26" s="185" t="s">
        <v>12</v>
      </c>
      <c r="B26" s="330">
        <v>2033178936</v>
      </c>
      <c r="C26" s="331">
        <v>1854930420</v>
      </c>
      <c r="D26" s="331">
        <v>1852349680</v>
      </c>
      <c r="E26" s="331">
        <v>2093310855</v>
      </c>
      <c r="F26" s="332"/>
      <c r="G26" s="330">
        <v>796981159</v>
      </c>
      <c r="H26" s="331">
        <v>564597294</v>
      </c>
      <c r="I26" s="331">
        <v>642641597</v>
      </c>
      <c r="J26" s="331">
        <v>568713048</v>
      </c>
      <c r="K26" s="332"/>
      <c r="L26" s="330">
        <v>2383340863</v>
      </c>
      <c r="M26" s="331">
        <v>2064738603</v>
      </c>
      <c r="N26" s="331">
        <v>2279121815</v>
      </c>
      <c r="O26" s="331">
        <v>2512930238</v>
      </c>
      <c r="P26" s="332"/>
      <c r="Q26" s="330"/>
      <c r="R26" s="331"/>
      <c r="S26" s="331"/>
      <c r="T26" s="331"/>
      <c r="U26" s="332"/>
    </row>
    <row r="27" spans="1:21">
      <c r="A27" s="185" t="s">
        <v>10</v>
      </c>
      <c r="B27" s="330">
        <v>7947691132</v>
      </c>
      <c r="C27" s="331">
        <v>7176931295</v>
      </c>
      <c r="D27" s="331">
        <v>8848800972</v>
      </c>
      <c r="E27" s="331">
        <v>10007241409</v>
      </c>
      <c r="F27" s="332"/>
      <c r="G27" s="330">
        <v>11673779166</v>
      </c>
      <c r="H27" s="331">
        <v>10139688622</v>
      </c>
      <c r="I27" s="331">
        <v>8475280623</v>
      </c>
      <c r="J27" s="331">
        <v>8061394296</v>
      </c>
      <c r="K27" s="332"/>
      <c r="L27" s="330">
        <v>12441178864</v>
      </c>
      <c r="M27" s="331">
        <v>12111972762</v>
      </c>
      <c r="N27" s="331">
        <v>12602592144</v>
      </c>
      <c r="O27" s="331">
        <v>12979348874</v>
      </c>
      <c r="P27" s="332"/>
      <c r="Q27" s="330"/>
      <c r="R27" s="331"/>
      <c r="S27" s="331"/>
      <c r="T27" s="331"/>
      <c r="U27" s="332"/>
    </row>
    <row r="28" spans="1:21">
      <c r="A28" s="192" t="s">
        <v>41</v>
      </c>
      <c r="B28" s="191">
        <f>SUM(B29:B31)</f>
        <v>8953760786</v>
      </c>
      <c r="C28" s="193">
        <f t="shared" ref="C28:P28" si="4">SUM(C29:C31)</f>
        <v>8306305891</v>
      </c>
      <c r="D28" s="193">
        <f t="shared" si="4"/>
        <v>8907178773</v>
      </c>
      <c r="E28" s="193">
        <f t="shared" si="4"/>
        <v>9748661989</v>
      </c>
      <c r="F28" s="194">
        <f t="shared" si="4"/>
        <v>0</v>
      </c>
      <c r="G28" s="191">
        <f t="shared" si="4"/>
        <v>1911035562</v>
      </c>
      <c r="H28" s="193">
        <f t="shared" si="4"/>
        <v>1441826490</v>
      </c>
      <c r="I28" s="193">
        <f t="shared" si="4"/>
        <v>1110313474</v>
      </c>
      <c r="J28" s="193">
        <f t="shared" si="4"/>
        <v>929955926</v>
      </c>
      <c r="K28" s="194">
        <f t="shared" si="4"/>
        <v>0</v>
      </c>
      <c r="L28" s="191">
        <f t="shared" si="4"/>
        <v>11839205448</v>
      </c>
      <c r="M28" s="193">
        <f t="shared" si="4"/>
        <v>12025373133</v>
      </c>
      <c r="N28" s="193">
        <f t="shared" si="4"/>
        <v>13067506043</v>
      </c>
      <c r="O28" s="193">
        <f t="shared" si="4"/>
        <v>12920332309</v>
      </c>
      <c r="P28" s="194">
        <f t="shared" si="4"/>
        <v>0</v>
      </c>
      <c r="Q28" s="191"/>
      <c r="R28" s="193"/>
      <c r="S28" s="193"/>
      <c r="T28" s="193"/>
      <c r="U28" s="194"/>
    </row>
    <row r="29" spans="1:21">
      <c r="A29" s="185" t="s">
        <v>22</v>
      </c>
      <c r="B29" s="330">
        <v>2514962032</v>
      </c>
      <c r="C29" s="331">
        <v>2491379569</v>
      </c>
      <c r="D29" s="331">
        <v>2798206393</v>
      </c>
      <c r="E29" s="331">
        <v>3185490600</v>
      </c>
      <c r="F29" s="332"/>
      <c r="G29" s="330">
        <v>1776444404</v>
      </c>
      <c r="H29" s="331">
        <v>1329473300</v>
      </c>
      <c r="I29" s="331">
        <v>1011562769</v>
      </c>
      <c r="J29" s="331">
        <v>839376026</v>
      </c>
      <c r="K29" s="332"/>
      <c r="L29" s="330">
        <v>5608000105</v>
      </c>
      <c r="M29" s="331">
        <v>5850632820</v>
      </c>
      <c r="N29" s="331">
        <v>6240065855</v>
      </c>
      <c r="O29" s="331">
        <v>6090997946</v>
      </c>
      <c r="P29" s="332"/>
      <c r="Q29" s="330"/>
      <c r="R29" s="331"/>
      <c r="S29" s="331"/>
      <c r="T29" s="331"/>
      <c r="U29" s="332"/>
    </row>
    <row r="30" spans="1:21">
      <c r="A30" s="185" t="s">
        <v>13</v>
      </c>
      <c r="B30" s="330">
        <v>3553480336</v>
      </c>
      <c r="C30" s="331">
        <v>3178280527</v>
      </c>
      <c r="D30" s="331">
        <v>3269749528</v>
      </c>
      <c r="E30" s="331">
        <v>3602295118</v>
      </c>
      <c r="F30" s="332"/>
      <c r="G30" s="330">
        <v>53036347</v>
      </c>
      <c r="H30" s="331">
        <v>34970555</v>
      </c>
      <c r="I30" s="331">
        <v>34293309</v>
      </c>
      <c r="J30" s="331">
        <v>32924165</v>
      </c>
      <c r="K30" s="332"/>
      <c r="L30" s="330">
        <v>3644436494</v>
      </c>
      <c r="M30" s="331">
        <v>3578009894</v>
      </c>
      <c r="N30" s="331">
        <v>3893915654</v>
      </c>
      <c r="O30" s="331">
        <v>3841349728</v>
      </c>
      <c r="P30" s="332"/>
      <c r="Q30" s="330"/>
      <c r="R30" s="331"/>
      <c r="S30" s="331"/>
      <c r="T30" s="331"/>
      <c r="U30" s="332"/>
    </row>
    <row r="31" spans="1:21">
      <c r="A31" s="185" t="s">
        <v>14</v>
      </c>
      <c r="B31" s="330">
        <v>2885318418</v>
      </c>
      <c r="C31" s="331">
        <v>2636645795</v>
      </c>
      <c r="D31" s="331">
        <v>2839222852</v>
      </c>
      <c r="E31" s="331">
        <v>2960876271</v>
      </c>
      <c r="F31" s="332"/>
      <c r="G31" s="330">
        <v>81554811</v>
      </c>
      <c r="H31" s="331">
        <v>77382635</v>
      </c>
      <c r="I31" s="331">
        <v>64457396</v>
      </c>
      <c r="J31" s="331">
        <v>57655735</v>
      </c>
      <c r="K31" s="332"/>
      <c r="L31" s="330">
        <v>2586768849</v>
      </c>
      <c r="M31" s="331">
        <v>2596730419</v>
      </c>
      <c r="N31" s="331">
        <v>2933524534</v>
      </c>
      <c r="O31" s="331">
        <v>2987984635</v>
      </c>
      <c r="P31" s="332"/>
      <c r="Q31" s="330"/>
      <c r="R31" s="331"/>
      <c r="S31" s="331"/>
      <c r="T31" s="331"/>
      <c r="U31" s="332"/>
    </row>
    <row r="32" spans="1:21">
      <c r="A32" s="192" t="s">
        <v>42</v>
      </c>
      <c r="B32" s="191">
        <f>SUM(B33:B36)</f>
        <v>3507703108</v>
      </c>
      <c r="C32" s="193">
        <f t="shared" ref="C32:P32" si="5">SUM(C33:C36)</f>
        <v>3277974028</v>
      </c>
      <c r="D32" s="193">
        <f t="shared" si="5"/>
        <v>3550417345</v>
      </c>
      <c r="E32" s="193">
        <f t="shared" si="5"/>
        <v>3913389014</v>
      </c>
      <c r="F32" s="194">
        <f t="shared" si="5"/>
        <v>0</v>
      </c>
      <c r="G32" s="191">
        <f t="shared" si="5"/>
        <v>3039373284</v>
      </c>
      <c r="H32" s="193">
        <f t="shared" si="5"/>
        <v>2768858033</v>
      </c>
      <c r="I32" s="193">
        <f t="shared" si="5"/>
        <v>2615293709</v>
      </c>
      <c r="J32" s="193">
        <f t="shared" si="5"/>
        <v>2454035002</v>
      </c>
      <c r="K32" s="194">
        <f t="shared" si="5"/>
        <v>0</v>
      </c>
      <c r="L32" s="191">
        <f t="shared" si="5"/>
        <v>7544612182</v>
      </c>
      <c r="M32" s="193">
        <f t="shared" si="5"/>
        <v>8029961795</v>
      </c>
      <c r="N32" s="193">
        <f t="shared" si="5"/>
        <v>8891915460</v>
      </c>
      <c r="O32" s="193">
        <f>SUM(O33:O36)</f>
        <v>9291982174</v>
      </c>
      <c r="P32" s="194">
        <f t="shared" si="5"/>
        <v>0</v>
      </c>
      <c r="Q32" s="191"/>
      <c r="R32" s="193"/>
      <c r="S32" s="193"/>
      <c r="T32" s="193"/>
      <c r="U32" s="194"/>
    </row>
    <row r="33" spans="1:21">
      <c r="A33" s="185" t="s">
        <v>11</v>
      </c>
      <c r="B33" s="330">
        <v>1123114420</v>
      </c>
      <c r="C33" s="331">
        <v>946625383</v>
      </c>
      <c r="D33" s="331">
        <v>985314350</v>
      </c>
      <c r="E33" s="331">
        <v>1045611307</v>
      </c>
      <c r="F33" s="332"/>
      <c r="G33" s="330">
        <v>177843813</v>
      </c>
      <c r="H33" s="331">
        <v>149771099</v>
      </c>
      <c r="I33" s="331">
        <v>115540937</v>
      </c>
      <c r="J33" s="331">
        <v>86799397</v>
      </c>
      <c r="K33" s="332"/>
      <c r="L33" s="330">
        <v>375748288</v>
      </c>
      <c r="M33" s="331">
        <v>350685765</v>
      </c>
      <c r="N33" s="331">
        <v>380673697</v>
      </c>
      <c r="O33" s="331">
        <v>401972572</v>
      </c>
      <c r="P33" s="332"/>
      <c r="Q33" s="330"/>
      <c r="R33" s="331"/>
      <c r="S33" s="331"/>
      <c r="T33" s="331"/>
      <c r="U33" s="332"/>
    </row>
    <row r="34" spans="1:21">
      <c r="A34" s="185" t="s">
        <v>20</v>
      </c>
      <c r="B34" s="330">
        <v>1141131395</v>
      </c>
      <c r="C34" s="331">
        <v>1131572917</v>
      </c>
      <c r="D34" s="331">
        <v>1278601234</v>
      </c>
      <c r="E34" s="331">
        <v>1434388537</v>
      </c>
      <c r="F34" s="332"/>
      <c r="G34" s="330">
        <v>1752876295</v>
      </c>
      <c r="H34" s="331">
        <v>1557748925</v>
      </c>
      <c r="I34" s="331">
        <v>1474364281</v>
      </c>
      <c r="J34" s="331">
        <v>1382294292</v>
      </c>
      <c r="K34" s="332"/>
      <c r="L34" s="330">
        <v>2781342273</v>
      </c>
      <c r="M34" s="331">
        <v>2958580842</v>
      </c>
      <c r="N34" s="331">
        <v>3238945425</v>
      </c>
      <c r="O34" s="331">
        <v>3314474084</v>
      </c>
      <c r="P34" s="332"/>
      <c r="Q34" s="330"/>
      <c r="R34" s="331"/>
      <c r="S34" s="331"/>
      <c r="T34" s="331"/>
      <c r="U34" s="332"/>
    </row>
    <row r="35" spans="1:21">
      <c r="A35" s="185" t="s">
        <v>24</v>
      </c>
      <c r="B35" s="330">
        <v>475309092</v>
      </c>
      <c r="C35" s="331">
        <v>501812767</v>
      </c>
      <c r="D35" s="331">
        <v>610110262</v>
      </c>
      <c r="E35" s="331">
        <v>663867543</v>
      </c>
      <c r="F35" s="332"/>
      <c r="G35" s="330">
        <v>1000070525</v>
      </c>
      <c r="H35" s="331">
        <v>915611395</v>
      </c>
      <c r="I35" s="331">
        <v>846525030</v>
      </c>
      <c r="J35" s="331">
        <v>837711980</v>
      </c>
      <c r="K35" s="332"/>
      <c r="L35" s="330">
        <v>2936405019</v>
      </c>
      <c r="M35" s="331">
        <v>3173373293</v>
      </c>
      <c r="N35" s="331">
        <v>3446114355</v>
      </c>
      <c r="O35" s="331">
        <v>3690384053</v>
      </c>
      <c r="P35" s="332"/>
      <c r="Q35" s="330"/>
      <c r="R35" s="331"/>
      <c r="S35" s="331"/>
      <c r="T35" s="331"/>
      <c r="U35" s="332"/>
    </row>
    <row r="36" spans="1:21">
      <c r="A36" s="185" t="s">
        <v>25</v>
      </c>
      <c r="B36" s="330">
        <v>768148201</v>
      </c>
      <c r="C36" s="331">
        <v>697962961</v>
      </c>
      <c r="D36" s="331">
        <v>676391499</v>
      </c>
      <c r="E36" s="331">
        <v>769521627</v>
      </c>
      <c r="F36" s="332"/>
      <c r="G36" s="330">
        <v>108582651</v>
      </c>
      <c r="H36" s="331">
        <v>145726614</v>
      </c>
      <c r="I36" s="331">
        <v>178863461</v>
      </c>
      <c r="J36" s="331">
        <v>147229333</v>
      </c>
      <c r="K36" s="332"/>
      <c r="L36" s="330">
        <v>1451116602</v>
      </c>
      <c r="M36" s="331">
        <v>1547321895</v>
      </c>
      <c r="N36" s="331">
        <v>1826181983</v>
      </c>
      <c r="O36" s="331">
        <v>1885151465</v>
      </c>
      <c r="P36" s="332"/>
      <c r="Q36" s="330"/>
      <c r="R36" s="331"/>
      <c r="S36" s="331"/>
      <c r="T36" s="331"/>
      <c r="U36" s="332"/>
    </row>
  </sheetData>
  <mergeCells count="5">
    <mergeCell ref="B2:F2"/>
    <mergeCell ref="G2:K2"/>
    <mergeCell ref="L2:P2"/>
    <mergeCell ref="Q2:U2"/>
    <mergeCell ref="A2:A3"/>
  </mergeCells>
  <pageMargins left="0.51181102362204722" right="0.51181102362204722" top="0.78740157480314965" bottom="0.78740157480314965" header="0.31496062992125984" footer="0.31496062992125984"/>
  <pageSetup paperSize="9"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5" tint="-0.249977111117893"/>
  </sheetPr>
  <dimension ref="A1:AD174"/>
  <sheetViews>
    <sheetView workbookViewId="0">
      <selection activeCell="E11" sqref="E11"/>
    </sheetView>
  </sheetViews>
  <sheetFormatPr defaultColWidth="8.85546875" defaultRowHeight="15"/>
  <cols>
    <col min="1" max="1" width="22.85546875" bestFit="1" customWidth="1"/>
    <col min="2" max="5" width="12.42578125" bestFit="1" customWidth="1"/>
    <col min="6" max="6" width="11.140625" style="1" bestFit="1" customWidth="1"/>
    <col min="7" max="30" width="8.85546875" style="1"/>
  </cols>
  <sheetData>
    <row r="1" spans="1:6">
      <c r="A1" s="464" t="s">
        <v>336</v>
      </c>
      <c r="B1" s="465" t="s">
        <v>337</v>
      </c>
      <c r="C1" s="465"/>
      <c r="D1" s="465"/>
      <c r="E1" s="465"/>
      <c r="F1" s="465"/>
    </row>
    <row r="2" spans="1:6">
      <c r="A2" s="464"/>
      <c r="B2" s="180">
        <f>ONSV_2019!$A$1</f>
        <v>2019</v>
      </c>
      <c r="C2" s="180">
        <f>ONSV_2020!$A$1</f>
        <v>2020</v>
      </c>
      <c r="D2" s="180">
        <f>ONSV_2021!$A$1</f>
        <v>2021</v>
      </c>
      <c r="E2" s="180">
        <f>ONSV_2022!$A$1</f>
        <v>2022</v>
      </c>
      <c r="F2" s="180">
        <f>ONSV_2023!$A$1</f>
        <v>2023</v>
      </c>
    </row>
    <row r="3" spans="1:6">
      <c r="A3" s="277" t="s">
        <v>37</v>
      </c>
      <c r="B3" s="74">
        <f t="shared" ref="B3:C3" si="0">B4+B12+B22+B27+B31</f>
        <v>210147125</v>
      </c>
      <c r="C3" s="74">
        <f t="shared" si="0"/>
        <v>211755692</v>
      </c>
      <c r="D3" s="74">
        <f>D4+D12+D22+D27+D31</f>
        <v>213317639</v>
      </c>
      <c r="E3" s="278">
        <f>E4+E12+E22+E27+E31</f>
        <v>0</v>
      </c>
      <c r="F3" s="278">
        <f>F4+F12+F22+F27+F31</f>
        <v>0</v>
      </c>
    </row>
    <row r="4" spans="1:6">
      <c r="A4" s="277" t="s">
        <v>38</v>
      </c>
      <c r="B4" s="278">
        <f t="shared" ref="B4:C4" si="1">SUM(B5:B11)</f>
        <v>18430980</v>
      </c>
      <c r="C4" s="278">
        <f t="shared" si="1"/>
        <v>18672591</v>
      </c>
      <c r="D4" s="278">
        <f>SUM(D5:D11)</f>
        <v>18906962</v>
      </c>
      <c r="E4" s="278">
        <f t="shared" ref="E4:F4" si="2">SUM(E5:E11)</f>
        <v>0</v>
      </c>
      <c r="F4" s="278">
        <f t="shared" si="2"/>
        <v>0</v>
      </c>
    </row>
    <row r="5" spans="1:6" ht="15.75">
      <c r="A5" s="279" t="s">
        <v>23</v>
      </c>
      <c r="B5" s="338">
        <v>1777225</v>
      </c>
      <c r="C5" s="338">
        <v>1796460</v>
      </c>
      <c r="D5" s="339">
        <v>1815278</v>
      </c>
      <c r="E5" s="281"/>
      <c r="F5" s="281"/>
    </row>
    <row r="6" spans="1:6" ht="15.75">
      <c r="A6" s="279" t="s">
        <v>15</v>
      </c>
      <c r="B6" s="338">
        <v>881935</v>
      </c>
      <c r="C6" s="338">
        <v>894470</v>
      </c>
      <c r="D6" s="339">
        <v>906876</v>
      </c>
      <c r="E6" s="281"/>
      <c r="F6" s="281"/>
    </row>
    <row r="7" spans="1:6" ht="15.75">
      <c r="A7" s="279" t="s">
        <v>16</v>
      </c>
      <c r="B7" s="338">
        <v>4144597</v>
      </c>
      <c r="C7" s="338">
        <v>4207714</v>
      </c>
      <c r="D7" s="339">
        <v>4269995</v>
      </c>
      <c r="E7" s="281"/>
      <c r="F7" s="281"/>
    </row>
    <row r="8" spans="1:6" ht="15.75">
      <c r="A8" s="279" t="s">
        <v>28</v>
      </c>
      <c r="B8" s="338">
        <v>605761</v>
      </c>
      <c r="C8" s="338">
        <v>631181</v>
      </c>
      <c r="D8" s="339">
        <v>652713</v>
      </c>
      <c r="E8" s="281"/>
      <c r="F8" s="281"/>
    </row>
    <row r="9" spans="1:6" ht="15.75">
      <c r="A9" s="279" t="s">
        <v>19</v>
      </c>
      <c r="B9" s="338">
        <v>8602865</v>
      </c>
      <c r="C9" s="338">
        <v>8690745</v>
      </c>
      <c r="D9" s="340">
        <v>8777124</v>
      </c>
      <c r="E9" s="281"/>
      <c r="F9" s="281"/>
    </row>
    <row r="10" spans="1:6" ht="15.75">
      <c r="A10" s="279" t="s">
        <v>17</v>
      </c>
      <c r="B10" s="338">
        <v>845731</v>
      </c>
      <c r="C10" s="338">
        <v>861773</v>
      </c>
      <c r="D10" s="339">
        <v>877613</v>
      </c>
      <c r="E10" s="281"/>
      <c r="F10" s="281"/>
    </row>
    <row r="11" spans="1:6" ht="15.75">
      <c r="A11" s="279" t="s">
        <v>29</v>
      </c>
      <c r="B11" s="338">
        <v>1572866</v>
      </c>
      <c r="C11" s="338">
        <v>1590248</v>
      </c>
      <c r="D11" s="339">
        <v>1607363</v>
      </c>
      <c r="E11" s="281"/>
      <c r="F11" s="281"/>
    </row>
    <row r="12" spans="1:6">
      <c r="A12" s="277" t="s">
        <v>39</v>
      </c>
      <c r="B12" s="278">
        <f t="shared" ref="B12:C12" si="3">SUM(B13:B21)</f>
        <v>57071654</v>
      </c>
      <c r="C12" s="278">
        <f t="shared" si="3"/>
        <v>57374243</v>
      </c>
      <c r="D12" s="278">
        <f>SUM(D13:D21)</f>
        <v>57667842</v>
      </c>
      <c r="E12" s="278">
        <f>SUM(E13:E21)</f>
        <v>0</v>
      </c>
      <c r="F12" s="278">
        <f>SUM(F13:F21)</f>
        <v>0</v>
      </c>
    </row>
    <row r="13" spans="1:6">
      <c r="A13" s="279" t="s">
        <v>35</v>
      </c>
      <c r="B13" s="280">
        <v>7075181</v>
      </c>
      <c r="C13" s="280">
        <v>7114598</v>
      </c>
      <c r="D13" s="281">
        <v>7153262</v>
      </c>
      <c r="E13" s="281"/>
      <c r="F13" s="281"/>
    </row>
    <row r="14" spans="1:6" ht="15.75">
      <c r="A14" s="279" t="s">
        <v>31</v>
      </c>
      <c r="B14" s="338">
        <v>3273227</v>
      </c>
      <c r="C14" s="338">
        <v>3281480</v>
      </c>
      <c r="D14" s="339">
        <v>3289290</v>
      </c>
      <c r="E14" s="281"/>
      <c r="F14" s="281"/>
    </row>
    <row r="15" spans="1:6" ht="15.75">
      <c r="A15" s="279" t="s">
        <v>27</v>
      </c>
      <c r="B15" s="338">
        <v>9132078</v>
      </c>
      <c r="C15" s="338">
        <v>9187103</v>
      </c>
      <c r="D15" s="339">
        <v>9240580</v>
      </c>
      <c r="E15" s="281"/>
      <c r="F15" s="281"/>
    </row>
    <row r="16" spans="1:6" ht="15.75">
      <c r="A16" s="279" t="s">
        <v>33</v>
      </c>
      <c r="B16" s="338">
        <v>3506853</v>
      </c>
      <c r="C16" s="338">
        <v>3534165</v>
      </c>
      <c r="D16" s="339">
        <v>3560903</v>
      </c>
      <c r="E16" s="281"/>
      <c r="F16" s="281"/>
    </row>
    <row r="17" spans="1:6" ht="15.75">
      <c r="A17" s="279" t="s">
        <v>34</v>
      </c>
      <c r="B17" s="338">
        <v>4018127</v>
      </c>
      <c r="C17" s="338">
        <v>4039277</v>
      </c>
      <c r="D17" s="339">
        <v>4059905</v>
      </c>
      <c r="E17" s="281"/>
      <c r="F17" s="281"/>
    </row>
    <row r="18" spans="1:6" ht="15.75">
      <c r="A18" s="279" t="s">
        <v>30</v>
      </c>
      <c r="B18" s="338">
        <v>9557071</v>
      </c>
      <c r="C18" s="338">
        <v>9616621</v>
      </c>
      <c r="D18" s="339">
        <v>9674793</v>
      </c>
      <c r="E18" s="281"/>
      <c r="F18" s="281"/>
    </row>
    <row r="19" spans="1:6" ht="15.75">
      <c r="A19" s="279" t="s">
        <v>36</v>
      </c>
      <c r="B19" s="338">
        <v>3337357</v>
      </c>
      <c r="C19" s="338">
        <v>3351543</v>
      </c>
      <c r="D19" s="339">
        <v>3365351</v>
      </c>
      <c r="E19" s="281"/>
      <c r="F19" s="281"/>
    </row>
    <row r="20" spans="1:6" ht="15.75">
      <c r="A20" s="279" t="s">
        <v>21</v>
      </c>
      <c r="B20" s="338">
        <v>2298696</v>
      </c>
      <c r="C20" s="338">
        <v>2318822</v>
      </c>
      <c r="D20" s="339">
        <v>2338474</v>
      </c>
      <c r="E20" s="281"/>
      <c r="F20" s="281"/>
    </row>
    <row r="21" spans="1:6" ht="15.75">
      <c r="A21" s="279" t="s">
        <v>32</v>
      </c>
      <c r="B21" s="338">
        <v>14873064</v>
      </c>
      <c r="C21" s="338">
        <v>14930634</v>
      </c>
      <c r="D21" s="339">
        <v>14985284</v>
      </c>
      <c r="E21" s="281"/>
      <c r="F21" s="281"/>
    </row>
    <row r="22" spans="1:6">
      <c r="A22" s="277" t="s">
        <v>40</v>
      </c>
      <c r="B22" s="278">
        <f>SUM(B23:B26)</f>
        <v>88371433</v>
      </c>
      <c r="C22" s="278">
        <f>SUM(C23:C26)</f>
        <v>89012240</v>
      </c>
      <c r="D22" s="278">
        <f>SUM(D23:D26)</f>
        <v>89632912</v>
      </c>
      <c r="E22" s="278">
        <f>SUM(E23:E26)</f>
        <v>0</v>
      </c>
      <c r="F22" s="278">
        <f>SUM(F23:F26)</f>
        <v>0</v>
      </c>
    </row>
    <row r="23" spans="1:6" ht="15.75">
      <c r="A23" s="279" t="s">
        <v>26</v>
      </c>
      <c r="B23" s="338">
        <v>21168791</v>
      </c>
      <c r="C23" s="338">
        <v>21292666</v>
      </c>
      <c r="D23" s="339">
        <v>21411923</v>
      </c>
      <c r="E23" s="281"/>
      <c r="F23" s="281"/>
    </row>
    <row r="24" spans="1:6" ht="15.75">
      <c r="A24" s="279" t="s">
        <v>18</v>
      </c>
      <c r="B24" s="338">
        <v>4018650</v>
      </c>
      <c r="C24" s="338">
        <v>4064052</v>
      </c>
      <c r="D24" s="339">
        <v>4108508</v>
      </c>
      <c r="E24" s="281"/>
      <c r="F24" s="281"/>
    </row>
    <row r="25" spans="1:6" ht="15.75">
      <c r="A25" s="279" t="s">
        <v>12</v>
      </c>
      <c r="B25" s="338">
        <v>17264943</v>
      </c>
      <c r="C25" s="338">
        <v>17366189</v>
      </c>
      <c r="D25" s="339">
        <v>17463349</v>
      </c>
      <c r="E25" s="281"/>
      <c r="F25" s="281"/>
    </row>
    <row r="26" spans="1:6" ht="15.75">
      <c r="A26" s="279" t="s">
        <v>10</v>
      </c>
      <c r="B26" s="338">
        <v>45919049</v>
      </c>
      <c r="C26" s="338">
        <v>46289333</v>
      </c>
      <c r="D26" s="339">
        <v>46649132</v>
      </c>
      <c r="E26" s="281"/>
      <c r="F26" s="281"/>
    </row>
    <row r="27" spans="1:6">
      <c r="A27" s="277" t="s">
        <v>41</v>
      </c>
      <c r="B27" s="278">
        <f t="shared" ref="B27:C27" si="4">SUM(B28:B30)</f>
        <v>29975984</v>
      </c>
      <c r="C27" s="278">
        <f t="shared" si="4"/>
        <v>30192315</v>
      </c>
      <c r="D27" s="278">
        <f>SUM(D28:D30)</f>
        <v>30402587</v>
      </c>
      <c r="E27" s="278">
        <f>SUM(E28:E30)</f>
        <v>0</v>
      </c>
      <c r="F27" s="278">
        <f>SUM(F28:F30)</f>
        <v>0</v>
      </c>
    </row>
    <row r="28" spans="1:6" ht="15.75">
      <c r="A28" s="279" t="s">
        <v>22</v>
      </c>
      <c r="B28" s="338">
        <v>11433957</v>
      </c>
      <c r="C28" s="338">
        <v>11516840</v>
      </c>
      <c r="D28" s="339">
        <v>11597484</v>
      </c>
      <c r="E28" s="338"/>
      <c r="F28" s="338"/>
    </row>
    <row r="29" spans="1:6" ht="15.75">
      <c r="A29" s="279" t="s">
        <v>13</v>
      </c>
      <c r="B29" s="338">
        <v>7164788</v>
      </c>
      <c r="C29" s="338">
        <v>7252502</v>
      </c>
      <c r="D29" s="339">
        <v>7338473</v>
      </c>
      <c r="E29" s="338"/>
      <c r="F29" s="338"/>
    </row>
    <row r="30" spans="1:6" ht="15.75">
      <c r="A30" s="279" t="s">
        <v>14</v>
      </c>
      <c r="B30" s="338">
        <v>11377239</v>
      </c>
      <c r="C30" s="338">
        <v>11422973</v>
      </c>
      <c r="D30" s="339">
        <v>11466630</v>
      </c>
      <c r="E30" s="338"/>
      <c r="F30" s="338"/>
    </row>
    <row r="31" spans="1:6">
      <c r="A31" s="277" t="s">
        <v>42</v>
      </c>
      <c r="B31" s="278">
        <f t="shared" ref="B31:C31" si="5">SUM(B32:B35)</f>
        <v>16297074</v>
      </c>
      <c r="C31" s="278">
        <f t="shared" si="5"/>
        <v>16504303</v>
      </c>
      <c r="D31" s="278">
        <f>SUM(D32:D35)</f>
        <v>16707336</v>
      </c>
      <c r="E31" s="278">
        <f>SUM(E32:E35)</f>
        <v>0</v>
      </c>
      <c r="F31" s="278">
        <f>SUM(F32:F35)</f>
        <v>0</v>
      </c>
    </row>
    <row r="32" spans="1:6" ht="15.75">
      <c r="A32" s="279" t="s">
        <v>11</v>
      </c>
      <c r="B32" s="338">
        <v>2778986</v>
      </c>
      <c r="C32" s="338">
        <v>2809394</v>
      </c>
      <c r="D32" s="339">
        <v>2839188</v>
      </c>
      <c r="E32" s="338"/>
      <c r="F32" s="338"/>
    </row>
    <row r="33" spans="1:6" ht="15.75">
      <c r="A33" s="279" t="s">
        <v>20</v>
      </c>
      <c r="B33" s="338">
        <v>3484466</v>
      </c>
      <c r="C33" s="338">
        <v>3526220</v>
      </c>
      <c r="D33" s="339">
        <v>3567234</v>
      </c>
      <c r="E33" s="338"/>
      <c r="F33" s="338"/>
    </row>
    <row r="34" spans="1:6" ht="15.75">
      <c r="A34" s="279" t="s">
        <v>24</v>
      </c>
      <c r="B34" s="338">
        <v>7018354</v>
      </c>
      <c r="C34" s="338">
        <v>7113540</v>
      </c>
      <c r="D34" s="339">
        <v>7206589</v>
      </c>
      <c r="E34" s="338"/>
      <c r="F34" s="338"/>
    </row>
    <row r="35" spans="1:6" ht="15.75">
      <c r="A35" s="279" t="s">
        <v>25</v>
      </c>
      <c r="B35" s="338">
        <v>3015268</v>
      </c>
      <c r="C35" s="338">
        <v>3055149</v>
      </c>
      <c r="D35" s="339">
        <v>3094325</v>
      </c>
      <c r="E35" s="338"/>
      <c r="F35" s="338"/>
    </row>
    <row r="36" spans="1:6" s="1" customFormat="1"/>
    <row r="37" spans="1:6" s="1" customFormat="1"/>
    <row r="38" spans="1:6" s="1" customFormat="1"/>
    <row r="39" spans="1:6" s="1" customFormat="1"/>
    <row r="40" spans="1:6" s="1" customFormat="1"/>
    <row r="41" spans="1:6" s="1" customFormat="1"/>
    <row r="42" spans="1:6" s="1" customFormat="1"/>
    <row r="43" spans="1:6" s="1" customFormat="1"/>
    <row r="44" spans="1:6" s="1" customFormat="1"/>
    <row r="45" spans="1:6" s="1" customFormat="1"/>
    <row r="46" spans="1:6" s="1" customFormat="1"/>
    <row r="47" spans="1:6" s="1" customFormat="1"/>
    <row r="48" spans="1:6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</sheetData>
  <mergeCells count="2">
    <mergeCell ref="A1:A2"/>
    <mergeCell ref="B1:F1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4"/>
  </sheetPr>
  <dimension ref="A1:CN597"/>
  <sheetViews>
    <sheetView showGridLines="0" workbookViewId="0">
      <pane xSplit="1" topLeftCell="AY1" activePane="topRight" state="frozen"/>
      <selection pane="topRight" activeCell="BD10" sqref="BD10"/>
    </sheetView>
  </sheetViews>
  <sheetFormatPr defaultColWidth="8.85546875" defaultRowHeight="15"/>
  <cols>
    <col min="1" max="1" width="25.140625" style="3" bestFit="1" customWidth="1"/>
    <col min="2" max="5" width="8.85546875" style="3"/>
    <col min="6" max="6" width="8.85546875" style="62"/>
    <col min="7" max="10" width="8.85546875" style="3"/>
    <col min="11" max="11" width="8.85546875" style="62"/>
    <col min="12" max="15" width="8.85546875" style="3"/>
    <col min="16" max="16" width="8.85546875" style="62"/>
    <col min="17" max="20" width="8.85546875" style="3"/>
    <col min="21" max="21" width="8.85546875" style="62"/>
    <col min="22" max="25" width="8.85546875" style="3"/>
    <col min="26" max="26" width="8.85546875" style="62"/>
    <col min="27" max="30" width="8.85546875" style="3"/>
    <col min="31" max="31" width="8.85546875" style="62"/>
    <col min="32" max="35" width="8.85546875" style="3"/>
    <col min="36" max="36" width="8.85546875" style="62"/>
    <col min="37" max="40" width="8.85546875" style="3"/>
    <col min="41" max="46" width="8.85546875" style="62"/>
    <col min="47" max="50" width="8.85546875" style="3"/>
    <col min="51" max="51" width="8.85546875" style="70"/>
    <col min="52" max="63" width="8.85546875" style="3"/>
    <col min="64" max="64" width="8.85546875" style="1"/>
    <col min="65" max="69" width="8.85546875" style="3"/>
    <col min="70" max="92" width="8.85546875" style="1"/>
  </cols>
  <sheetData>
    <row r="1" spans="1:92">
      <c r="A1" s="28"/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/>
      <c r="BM1" s="28"/>
      <c r="BN1" s="28"/>
      <c r="BO1" s="28"/>
      <c r="BP1" s="28"/>
      <c r="BQ1" s="28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</row>
    <row r="2" spans="1:92" ht="15.75" customHeight="1">
      <c r="A2" s="360" t="s">
        <v>338</v>
      </c>
      <c r="B2" s="466" t="s">
        <v>2</v>
      </c>
      <c r="C2" s="467"/>
      <c r="D2" s="467"/>
      <c r="E2" s="467"/>
      <c r="F2" s="468"/>
      <c r="G2" s="492" t="s">
        <v>3</v>
      </c>
      <c r="H2" s="493"/>
      <c r="I2" s="493"/>
      <c r="J2" s="493"/>
      <c r="K2" s="494"/>
      <c r="L2" s="489" t="s">
        <v>4</v>
      </c>
      <c r="M2" s="490"/>
      <c r="N2" s="490"/>
      <c r="O2" s="490"/>
      <c r="P2" s="491"/>
      <c r="Q2" s="486" t="s">
        <v>5</v>
      </c>
      <c r="R2" s="487"/>
      <c r="S2" s="487"/>
      <c r="T2" s="487"/>
      <c r="U2" s="488"/>
      <c r="V2" s="483" t="s">
        <v>82</v>
      </c>
      <c r="W2" s="484"/>
      <c r="X2" s="484"/>
      <c r="Y2" s="484"/>
      <c r="Z2" s="485"/>
      <c r="AA2" s="480" t="s">
        <v>84</v>
      </c>
      <c r="AB2" s="481"/>
      <c r="AC2" s="481"/>
      <c r="AD2" s="481"/>
      <c r="AE2" s="482"/>
      <c r="AF2" s="477" t="s">
        <v>7</v>
      </c>
      <c r="AG2" s="478"/>
      <c r="AH2" s="478"/>
      <c r="AI2" s="478"/>
      <c r="AJ2" s="479"/>
      <c r="AK2" s="474" t="s">
        <v>8</v>
      </c>
      <c r="AL2" s="475"/>
      <c r="AM2" s="475"/>
      <c r="AN2" s="475"/>
      <c r="AO2" s="476"/>
      <c r="AP2" s="495" t="s">
        <v>339</v>
      </c>
      <c r="AQ2" s="496"/>
      <c r="AR2" s="496" t="s">
        <v>339</v>
      </c>
      <c r="AS2" s="496"/>
      <c r="AT2" s="497"/>
      <c r="AU2" s="471" t="s">
        <v>9</v>
      </c>
      <c r="AV2" s="472"/>
      <c r="AW2" s="472"/>
      <c r="AX2" s="472"/>
      <c r="AY2" s="473"/>
      <c r="BA2" s="470" t="s">
        <v>340</v>
      </c>
      <c r="BB2" s="469"/>
      <c r="BC2" s="469"/>
      <c r="BD2" s="469"/>
      <c r="BE2" s="469"/>
      <c r="BG2" s="469" t="s">
        <v>341</v>
      </c>
      <c r="BH2" s="469"/>
      <c r="BI2" s="469"/>
      <c r="BJ2" s="469"/>
      <c r="BK2" s="469"/>
      <c r="BM2" s="469" t="s">
        <v>342</v>
      </c>
      <c r="BN2" s="469"/>
      <c r="BO2" s="469"/>
      <c r="BP2" s="469"/>
      <c r="BQ2" s="469"/>
    </row>
    <row r="3" spans="1:92">
      <c r="A3" s="361"/>
      <c r="B3" s="180">
        <f>ONSV_2019!$A$1</f>
        <v>2019</v>
      </c>
      <c r="C3" s="180">
        <f>ONSV_2020!$A$1</f>
        <v>2020</v>
      </c>
      <c r="D3" s="180">
        <f>ONSV_2021!$A$1</f>
        <v>2021</v>
      </c>
      <c r="E3" s="180">
        <f>ONSV_2022!$A$1</f>
        <v>2022</v>
      </c>
      <c r="F3" s="180">
        <f>ONSV_2023!$A$1</f>
        <v>2023</v>
      </c>
      <c r="G3" s="180">
        <f>ONSV_2019!$A$1</f>
        <v>2019</v>
      </c>
      <c r="H3" s="180">
        <f>ONSV_2020!$A$1</f>
        <v>2020</v>
      </c>
      <c r="I3" s="180">
        <f>ONSV_2021!$A$1</f>
        <v>2021</v>
      </c>
      <c r="J3" s="180">
        <f>ONSV_2022!$A$1</f>
        <v>2022</v>
      </c>
      <c r="K3" s="180">
        <f>ONSV_2023!$A$1</f>
        <v>2023</v>
      </c>
      <c r="L3" s="180">
        <f>ONSV_2019!$A$1</f>
        <v>2019</v>
      </c>
      <c r="M3" s="180">
        <f>ONSV_2020!$A$1</f>
        <v>2020</v>
      </c>
      <c r="N3" s="180">
        <f>ONSV_2021!$A$1</f>
        <v>2021</v>
      </c>
      <c r="O3" s="180">
        <f>ONSV_2022!$A$1</f>
        <v>2022</v>
      </c>
      <c r="P3" s="180">
        <f>ONSV_2023!$A$1</f>
        <v>2023</v>
      </c>
      <c r="Q3" s="180">
        <f>ONSV_2019!$A$1</f>
        <v>2019</v>
      </c>
      <c r="R3" s="180">
        <f>ONSV_2020!$A$1</f>
        <v>2020</v>
      </c>
      <c r="S3" s="180">
        <f>ONSV_2021!$A$1</f>
        <v>2021</v>
      </c>
      <c r="T3" s="180">
        <f>ONSV_2022!$A$1</f>
        <v>2022</v>
      </c>
      <c r="U3" s="180">
        <f>ONSV_2023!$A$1</f>
        <v>2023</v>
      </c>
      <c r="V3" s="180">
        <f>ONSV_2019!$A$1</f>
        <v>2019</v>
      </c>
      <c r="W3" s="180">
        <f>ONSV_2020!$A$1</f>
        <v>2020</v>
      </c>
      <c r="X3" s="180">
        <f>ONSV_2021!$A$1</f>
        <v>2021</v>
      </c>
      <c r="Y3" s="180">
        <f>ONSV_2022!$A$1</f>
        <v>2022</v>
      </c>
      <c r="Z3" s="180">
        <f>ONSV_2023!$A$1</f>
        <v>2023</v>
      </c>
      <c r="AA3" s="180">
        <f>ONSV_2019!$A$1</f>
        <v>2019</v>
      </c>
      <c r="AB3" s="180">
        <f>ONSV_2020!$A$1</f>
        <v>2020</v>
      </c>
      <c r="AC3" s="180">
        <f>ONSV_2021!$A$1</f>
        <v>2021</v>
      </c>
      <c r="AD3" s="180">
        <f>ONSV_2022!$A$1</f>
        <v>2022</v>
      </c>
      <c r="AE3" s="180">
        <f>ONSV_2023!$A$1</f>
        <v>2023</v>
      </c>
      <c r="AF3" s="180">
        <f>ONSV_2019!$A$1</f>
        <v>2019</v>
      </c>
      <c r="AG3" s="180">
        <f>ONSV_2020!$A$1</f>
        <v>2020</v>
      </c>
      <c r="AH3" s="180">
        <f>ONSV_2021!$A$1</f>
        <v>2021</v>
      </c>
      <c r="AI3" s="180">
        <f>ONSV_2022!$A$1</f>
        <v>2022</v>
      </c>
      <c r="AJ3" s="180">
        <f>ONSV_2023!$A$1</f>
        <v>2023</v>
      </c>
      <c r="AK3" s="180">
        <f>ONSV_2019!$A$1</f>
        <v>2019</v>
      </c>
      <c r="AL3" s="180">
        <f>ONSV_2020!$A$1</f>
        <v>2020</v>
      </c>
      <c r="AM3" s="180">
        <f>ONSV_2021!$A$1</f>
        <v>2021</v>
      </c>
      <c r="AN3" s="180">
        <f>ONSV_2022!$A$1</f>
        <v>2022</v>
      </c>
      <c r="AO3" s="180">
        <f>ONSV_2023!$A$1</f>
        <v>2023</v>
      </c>
      <c r="AP3" s="180">
        <f>ONSV_2019!$A$1</f>
        <v>2019</v>
      </c>
      <c r="AQ3" s="180">
        <f>ONSV_2020!$A$1</f>
        <v>2020</v>
      </c>
      <c r="AR3" s="180">
        <f>ONSV_2021!$A$1</f>
        <v>2021</v>
      </c>
      <c r="AS3" s="180">
        <f>ONSV_2022!$A$1</f>
        <v>2022</v>
      </c>
      <c r="AT3" s="180">
        <f>ONSV_2023!$A$1</f>
        <v>2023</v>
      </c>
      <c r="AU3" s="180">
        <f>ONSV_2019!$A$1</f>
        <v>2019</v>
      </c>
      <c r="AV3" s="180">
        <f>ONSV_2020!$A$1</f>
        <v>2020</v>
      </c>
      <c r="AW3" s="180">
        <f>ONSV_2021!$A$1</f>
        <v>2021</v>
      </c>
      <c r="AX3" s="180">
        <f>ONSV_2022!$A$1</f>
        <v>2022</v>
      </c>
      <c r="AY3" s="180">
        <f>ONSV_2023!$A$1</f>
        <v>2023</v>
      </c>
      <c r="BA3" s="180">
        <f>ONSV_2019!$A$1</f>
        <v>2019</v>
      </c>
      <c r="BB3" s="180">
        <f>ONSV_2020!$A$1</f>
        <v>2020</v>
      </c>
      <c r="BC3" s="180">
        <f>ONSV_2021!$A$1</f>
        <v>2021</v>
      </c>
      <c r="BD3" s="180">
        <f>ONSV_2022!$A$1</f>
        <v>2022</v>
      </c>
      <c r="BE3" s="180">
        <f>ONSV_2023!$A$1</f>
        <v>2023</v>
      </c>
      <c r="BG3" s="180">
        <f>ONSV_2019!$A$1</f>
        <v>2019</v>
      </c>
      <c r="BH3" s="180">
        <f>ONSV_2020!$A$1</f>
        <v>2020</v>
      </c>
      <c r="BI3" s="180">
        <f>ONSV_2021!$A$1</f>
        <v>2021</v>
      </c>
      <c r="BJ3" s="180">
        <f>ONSV_2022!$A$1</f>
        <v>2022</v>
      </c>
      <c r="BK3" s="180">
        <f>ONSV_2023!$A$1</f>
        <v>2023</v>
      </c>
      <c r="BL3"/>
      <c r="BM3" s="180">
        <f>ONSV_2019!$A$1</f>
        <v>2019</v>
      </c>
      <c r="BN3" s="180">
        <f>ONSV_2020!$A$1</f>
        <v>2020</v>
      </c>
      <c r="BO3" s="180">
        <f>ONSV_2021!$A$1</f>
        <v>2021</v>
      </c>
      <c r="BP3" s="180">
        <f>ONSV_2022!$A$1</f>
        <v>2022</v>
      </c>
      <c r="BQ3" s="180">
        <f>ONSV_2023!$A$1</f>
        <v>2023</v>
      </c>
    </row>
    <row r="4" spans="1:92">
      <c r="A4" s="192" t="s">
        <v>37</v>
      </c>
      <c r="B4" s="193">
        <f>B5+B13+B23+B28+B32</f>
        <v>5552</v>
      </c>
      <c r="C4" s="193">
        <f t="shared" ref="C4:AY4" si="0">C5+C13+C23+C28+C32</f>
        <v>4988</v>
      </c>
      <c r="D4" s="191">
        <f>D5+D13+D23+D28+D32</f>
        <v>5175</v>
      </c>
      <c r="E4" s="194">
        <f t="shared" ref="E4" si="1">E5+E13+E23+E28+E32</f>
        <v>0</v>
      </c>
      <c r="F4" s="194">
        <f t="shared" si="0"/>
        <v>0</v>
      </c>
      <c r="G4" s="191">
        <f t="shared" si="0"/>
        <v>1293</v>
      </c>
      <c r="H4" s="193">
        <f t="shared" si="0"/>
        <v>1292</v>
      </c>
      <c r="I4" s="191">
        <f t="shared" ref="I4" si="2">I5+I13+I23+I28+I32</f>
        <v>1312</v>
      </c>
      <c r="J4" s="193">
        <f t="shared" si="0"/>
        <v>0</v>
      </c>
      <c r="K4" s="194">
        <f t="shared" si="0"/>
        <v>0</v>
      </c>
      <c r="L4" s="191">
        <f t="shared" si="0"/>
        <v>10844</v>
      </c>
      <c r="M4" s="193">
        <f t="shared" si="0"/>
        <v>11592</v>
      </c>
      <c r="N4" s="193">
        <f t="shared" si="0"/>
        <v>11675</v>
      </c>
      <c r="O4" s="193">
        <f t="shared" si="0"/>
        <v>0</v>
      </c>
      <c r="P4" s="194">
        <f t="shared" si="0"/>
        <v>0</v>
      </c>
      <c r="Q4" s="191">
        <f t="shared" si="0"/>
        <v>33</v>
      </c>
      <c r="R4" s="193">
        <f t="shared" si="0"/>
        <v>35</v>
      </c>
      <c r="S4" s="193">
        <f t="shared" si="0"/>
        <v>34</v>
      </c>
      <c r="T4" s="193">
        <f t="shared" si="0"/>
        <v>0</v>
      </c>
      <c r="U4" s="194">
        <f t="shared" si="0"/>
        <v>0</v>
      </c>
      <c r="V4" s="191">
        <f t="shared" si="0"/>
        <v>6853</v>
      </c>
      <c r="W4" s="193">
        <f t="shared" si="0"/>
        <v>6724</v>
      </c>
      <c r="X4" s="193">
        <f t="shared" si="0"/>
        <v>7003</v>
      </c>
      <c r="Y4" s="193">
        <f t="shared" si="0"/>
        <v>0</v>
      </c>
      <c r="Z4" s="194">
        <f t="shared" si="0"/>
        <v>0</v>
      </c>
      <c r="AA4" s="191">
        <f t="shared" si="0"/>
        <v>328</v>
      </c>
      <c r="AB4" s="193">
        <f t="shared" si="0"/>
        <v>233</v>
      </c>
      <c r="AC4" s="193">
        <f t="shared" si="0"/>
        <v>253</v>
      </c>
      <c r="AD4" s="193">
        <f t="shared" si="0"/>
        <v>0</v>
      </c>
      <c r="AE4" s="194">
        <f t="shared" si="0"/>
        <v>0</v>
      </c>
      <c r="AF4" s="191">
        <f t="shared" si="0"/>
        <v>819</v>
      </c>
      <c r="AG4" s="193">
        <f t="shared" si="0"/>
        <v>751</v>
      </c>
      <c r="AH4" s="193">
        <f t="shared" si="0"/>
        <v>845</v>
      </c>
      <c r="AI4" s="193">
        <f t="shared" si="0"/>
        <v>0</v>
      </c>
      <c r="AJ4" s="194">
        <f t="shared" si="0"/>
        <v>0</v>
      </c>
      <c r="AK4" s="191">
        <f t="shared" si="0"/>
        <v>138</v>
      </c>
      <c r="AL4" s="193">
        <f t="shared" si="0"/>
        <v>107</v>
      </c>
      <c r="AM4" s="193">
        <f t="shared" si="0"/>
        <v>123</v>
      </c>
      <c r="AN4" s="193">
        <f t="shared" si="0"/>
        <v>0</v>
      </c>
      <c r="AO4" s="194">
        <f t="shared" si="0"/>
        <v>0</v>
      </c>
      <c r="AP4" s="191">
        <f t="shared" ref="AP4:AT4" si="3">AP5+AP13+AP23+AP28+AP32</f>
        <v>621</v>
      </c>
      <c r="AQ4" s="193">
        <f t="shared" si="3"/>
        <v>523</v>
      </c>
      <c r="AR4" s="193">
        <f t="shared" si="3"/>
        <v>523</v>
      </c>
      <c r="AS4" s="193">
        <f t="shared" si="3"/>
        <v>0</v>
      </c>
      <c r="AT4" s="193">
        <f t="shared" si="3"/>
        <v>0</v>
      </c>
      <c r="AU4" s="191">
        <f t="shared" si="0"/>
        <v>5041</v>
      </c>
      <c r="AV4" s="193">
        <f t="shared" si="0"/>
        <v>5928</v>
      </c>
      <c r="AW4" s="193">
        <f t="shared" si="0"/>
        <v>6424</v>
      </c>
      <c r="AX4" s="193">
        <f t="shared" si="0"/>
        <v>0</v>
      </c>
      <c r="AY4" s="193">
        <f t="shared" si="0"/>
        <v>0</v>
      </c>
      <c r="BA4" s="193">
        <f>B4+G4+L4+Q4+V4+AA4+AF4+AK4+AP4+AU4</f>
        <v>31522</v>
      </c>
      <c r="BB4" s="193">
        <f t="shared" ref="BB4:BE4" si="4">C4+H4+M4+R4+W4+AB4+AG4+AL4+AQ4+AV4</f>
        <v>32173</v>
      </c>
      <c r="BC4" s="193">
        <f t="shared" si="4"/>
        <v>33367</v>
      </c>
      <c r="BD4" s="193">
        <f t="shared" si="4"/>
        <v>0</v>
      </c>
      <c r="BE4" s="193">
        <f t="shared" si="4"/>
        <v>0</v>
      </c>
      <c r="BG4" s="165">
        <f>B4+G4</f>
        <v>6845</v>
      </c>
      <c r="BH4" s="165">
        <f t="shared" ref="BH4:BK4" si="5">C4+H4</f>
        <v>6280</v>
      </c>
      <c r="BI4" s="165">
        <f t="shared" si="5"/>
        <v>6487</v>
      </c>
      <c r="BJ4" s="165">
        <f t="shared" si="5"/>
        <v>0</v>
      </c>
      <c r="BK4" s="165">
        <f t="shared" si="5"/>
        <v>0</v>
      </c>
      <c r="BL4"/>
      <c r="BM4" s="165">
        <f>V4+AA4</f>
        <v>7181</v>
      </c>
      <c r="BN4" s="165">
        <f t="shared" ref="BN4:BQ12" si="6">W4+AB4</f>
        <v>6957</v>
      </c>
      <c r="BO4" s="165">
        <f t="shared" si="6"/>
        <v>7256</v>
      </c>
      <c r="BP4" s="165">
        <f t="shared" si="6"/>
        <v>0</v>
      </c>
      <c r="BQ4" s="165">
        <f t="shared" si="6"/>
        <v>0</v>
      </c>
    </row>
    <row r="5" spans="1:92">
      <c r="A5" s="192" t="s">
        <v>47</v>
      </c>
      <c r="B5" s="193">
        <f>SUM(B6:B12)</f>
        <v>414</v>
      </c>
      <c r="C5" s="193">
        <f t="shared" ref="C5:AY5" si="7">SUM(C6:C12)</f>
        <v>392</v>
      </c>
      <c r="D5" s="191">
        <f>SUM(D6:D12)</f>
        <v>384</v>
      </c>
      <c r="E5" s="194">
        <f t="shared" ref="E5" si="8">SUM(E6:E12)</f>
        <v>0</v>
      </c>
      <c r="F5" s="194">
        <f t="shared" si="7"/>
        <v>0</v>
      </c>
      <c r="G5" s="191">
        <f t="shared" si="7"/>
        <v>93</v>
      </c>
      <c r="H5" s="193">
        <f t="shared" si="7"/>
        <v>88</v>
      </c>
      <c r="I5" s="191">
        <f t="shared" ref="I5" si="9">SUM(I6:I12)</f>
        <v>94</v>
      </c>
      <c r="J5" s="193">
        <f t="shared" si="7"/>
        <v>0</v>
      </c>
      <c r="K5" s="194">
        <f t="shared" si="7"/>
        <v>0</v>
      </c>
      <c r="L5" s="191">
        <f t="shared" si="7"/>
        <v>1131</v>
      </c>
      <c r="M5" s="193">
        <f t="shared" si="7"/>
        <v>1262</v>
      </c>
      <c r="N5" s="193">
        <f t="shared" si="7"/>
        <v>1180</v>
      </c>
      <c r="O5" s="193">
        <f t="shared" si="7"/>
        <v>0</v>
      </c>
      <c r="P5" s="194">
        <f t="shared" si="7"/>
        <v>0</v>
      </c>
      <c r="Q5" s="191">
        <f t="shared" si="7"/>
        <v>3</v>
      </c>
      <c r="R5" s="193">
        <f t="shared" si="7"/>
        <v>12</v>
      </c>
      <c r="S5" s="193">
        <f t="shared" si="7"/>
        <v>2</v>
      </c>
      <c r="T5" s="193">
        <f t="shared" si="7"/>
        <v>0</v>
      </c>
      <c r="U5" s="194">
        <f t="shared" si="7"/>
        <v>0</v>
      </c>
      <c r="V5" s="191">
        <f t="shared" si="7"/>
        <v>325</v>
      </c>
      <c r="W5" s="193">
        <f t="shared" si="7"/>
        <v>272</v>
      </c>
      <c r="X5" s="193">
        <f t="shared" si="7"/>
        <v>326</v>
      </c>
      <c r="Y5" s="193">
        <f t="shared" si="7"/>
        <v>0</v>
      </c>
      <c r="Z5" s="194">
        <f t="shared" si="7"/>
        <v>0</v>
      </c>
      <c r="AA5" s="191">
        <f t="shared" si="7"/>
        <v>40</v>
      </c>
      <c r="AB5" s="193">
        <f t="shared" si="7"/>
        <v>29</v>
      </c>
      <c r="AC5" s="193">
        <f t="shared" si="7"/>
        <v>14</v>
      </c>
      <c r="AD5" s="193">
        <f t="shared" si="7"/>
        <v>0</v>
      </c>
      <c r="AE5" s="194">
        <f t="shared" si="7"/>
        <v>0</v>
      </c>
      <c r="AF5" s="191">
        <f t="shared" si="7"/>
        <v>54</v>
      </c>
      <c r="AG5" s="193">
        <f t="shared" si="7"/>
        <v>46</v>
      </c>
      <c r="AH5" s="193">
        <f t="shared" si="7"/>
        <v>59</v>
      </c>
      <c r="AI5" s="193">
        <f t="shared" si="7"/>
        <v>0</v>
      </c>
      <c r="AJ5" s="194">
        <f t="shared" si="7"/>
        <v>0</v>
      </c>
      <c r="AK5" s="191">
        <f t="shared" si="7"/>
        <v>7</v>
      </c>
      <c r="AL5" s="193">
        <f t="shared" si="7"/>
        <v>9</v>
      </c>
      <c r="AM5" s="193">
        <f t="shared" si="7"/>
        <v>17</v>
      </c>
      <c r="AN5" s="193">
        <f t="shared" si="7"/>
        <v>0</v>
      </c>
      <c r="AO5" s="194">
        <f t="shared" si="7"/>
        <v>0</v>
      </c>
      <c r="AP5" s="191">
        <f t="shared" ref="AP5:AT5" si="10">SUM(AP6:AP12)</f>
        <v>50</v>
      </c>
      <c r="AQ5" s="193">
        <f t="shared" si="10"/>
        <v>37</v>
      </c>
      <c r="AR5" s="193">
        <f t="shared" si="10"/>
        <v>37</v>
      </c>
      <c r="AS5" s="193">
        <f t="shared" si="10"/>
        <v>0</v>
      </c>
      <c r="AT5" s="193">
        <f t="shared" si="10"/>
        <v>0</v>
      </c>
      <c r="AU5" s="191">
        <f t="shared" si="7"/>
        <v>790</v>
      </c>
      <c r="AV5" s="193">
        <f t="shared" si="7"/>
        <v>973</v>
      </c>
      <c r="AW5" s="193">
        <f t="shared" si="7"/>
        <v>1058</v>
      </c>
      <c r="AX5" s="193">
        <f t="shared" si="7"/>
        <v>0</v>
      </c>
      <c r="AY5" s="193">
        <f t="shared" si="7"/>
        <v>0</v>
      </c>
      <c r="BA5" s="193">
        <f>SUM(BA6:BA12)</f>
        <v>2907</v>
      </c>
      <c r="BB5" s="193">
        <f t="shared" ref="BB5:BE5" si="11">SUM(BB6:BB12)</f>
        <v>3120</v>
      </c>
      <c r="BC5" s="193">
        <f t="shared" si="11"/>
        <v>3171</v>
      </c>
      <c r="BD5" s="193">
        <f t="shared" si="11"/>
        <v>0</v>
      </c>
      <c r="BE5" s="193">
        <f t="shared" si="11"/>
        <v>0</v>
      </c>
      <c r="BG5" s="165">
        <f t="shared" ref="BG4:BG36" si="12">B5+G5</f>
        <v>507</v>
      </c>
      <c r="BH5" s="165">
        <f t="shared" ref="BH4:BH36" si="13">C5+H5</f>
        <v>480</v>
      </c>
      <c r="BI5" s="165">
        <f t="shared" ref="BI5" si="14">D5+I5</f>
        <v>478</v>
      </c>
      <c r="BJ5" s="165">
        <f t="shared" ref="BJ5" si="15">E5+J5</f>
        <v>0</v>
      </c>
      <c r="BK5" s="165">
        <f t="shared" ref="BK5" si="16">F5+K5</f>
        <v>0</v>
      </c>
      <c r="BL5"/>
      <c r="BM5" s="165">
        <f t="shared" ref="BM4:BM36" si="17">V5+AA5</f>
        <v>365</v>
      </c>
      <c r="BN5" s="165">
        <f t="shared" si="6"/>
        <v>301</v>
      </c>
      <c r="BO5" s="165">
        <f t="shared" si="6"/>
        <v>340</v>
      </c>
      <c r="BP5" s="165">
        <f t="shared" si="6"/>
        <v>0</v>
      </c>
      <c r="BQ5" s="165">
        <f t="shared" si="6"/>
        <v>0</v>
      </c>
    </row>
    <row r="6" spans="1:92">
      <c r="A6" s="185" t="s">
        <v>48</v>
      </c>
      <c r="B6" s="341">
        <v>13</v>
      </c>
      <c r="C6" s="341">
        <v>5</v>
      </c>
      <c r="D6" s="342">
        <v>5</v>
      </c>
      <c r="E6" s="343"/>
      <c r="F6" s="343"/>
      <c r="G6" s="344">
        <v>6</v>
      </c>
      <c r="H6" s="345">
        <v>3</v>
      </c>
      <c r="I6" s="344">
        <v>1</v>
      </c>
      <c r="J6" s="341"/>
      <c r="K6" s="343"/>
      <c r="L6" s="344">
        <v>31</v>
      </c>
      <c r="M6" s="346">
        <v>35</v>
      </c>
      <c r="N6" s="341">
        <v>31</v>
      </c>
      <c r="O6" s="341"/>
      <c r="P6" s="347"/>
      <c r="Q6" s="344">
        <v>0</v>
      </c>
      <c r="R6" s="341">
        <v>0</v>
      </c>
      <c r="S6" s="345">
        <v>0</v>
      </c>
      <c r="T6" s="341"/>
      <c r="U6" s="343"/>
      <c r="V6" s="344">
        <v>6</v>
      </c>
      <c r="W6" s="341">
        <v>5</v>
      </c>
      <c r="X6" s="346">
        <v>2</v>
      </c>
      <c r="Y6" s="341"/>
      <c r="Z6" s="343"/>
      <c r="AA6" s="348">
        <v>1</v>
      </c>
      <c r="AB6" s="341">
        <v>0</v>
      </c>
      <c r="AC6" s="341">
        <v>1</v>
      </c>
      <c r="AD6" s="345"/>
      <c r="AE6" s="343"/>
      <c r="AF6" s="344">
        <v>1</v>
      </c>
      <c r="AG6" s="341">
        <v>1</v>
      </c>
      <c r="AH6" s="341">
        <v>1</v>
      </c>
      <c r="AI6" s="346"/>
      <c r="AJ6" s="343"/>
      <c r="AK6" s="344">
        <v>1</v>
      </c>
      <c r="AL6" s="345">
        <v>0</v>
      </c>
      <c r="AM6" s="341">
        <v>0</v>
      </c>
      <c r="AN6" s="341"/>
      <c r="AO6" s="347"/>
      <c r="AP6" s="344">
        <v>2</v>
      </c>
      <c r="AQ6" s="345">
        <v>1</v>
      </c>
      <c r="AR6" s="341">
        <v>1</v>
      </c>
      <c r="AS6" s="341"/>
      <c r="AT6" s="347"/>
      <c r="AU6" s="344">
        <v>50</v>
      </c>
      <c r="AV6" s="341">
        <v>60</v>
      </c>
      <c r="AW6" s="341">
        <v>53</v>
      </c>
      <c r="AX6" s="178"/>
      <c r="AY6" s="167"/>
      <c r="BA6" s="189">
        <f>B6+G6+L6+Q6+V6+AA6+AF6+AK6+AU6+AP6</f>
        <v>111</v>
      </c>
      <c r="BB6" s="189">
        <f t="shared" ref="BB6:BE21" si="18">C6+H6+M6+R6+W6+AB6+AG6+AL6+AV6+AQ6</f>
        <v>110</v>
      </c>
      <c r="BC6" s="189">
        <f t="shared" si="18"/>
        <v>95</v>
      </c>
      <c r="BD6" s="189">
        <f t="shared" si="18"/>
        <v>0</v>
      </c>
      <c r="BE6" s="189">
        <f t="shared" si="18"/>
        <v>0</v>
      </c>
      <c r="BG6" s="189">
        <f t="shared" si="12"/>
        <v>19</v>
      </c>
      <c r="BH6" s="189">
        <f t="shared" si="13"/>
        <v>8</v>
      </c>
      <c r="BI6" s="189">
        <f>D6+I6</f>
        <v>6</v>
      </c>
      <c r="BJ6" s="189">
        <f t="shared" ref="BJ6:BK13" si="19">E6+J6</f>
        <v>0</v>
      </c>
      <c r="BK6" s="189">
        <f t="shared" si="19"/>
        <v>0</v>
      </c>
      <c r="BL6"/>
      <c r="BM6" s="189">
        <f t="shared" si="17"/>
        <v>7</v>
      </c>
      <c r="BN6" s="189">
        <f t="shared" si="6"/>
        <v>5</v>
      </c>
      <c r="BO6" s="189">
        <f t="shared" si="6"/>
        <v>3</v>
      </c>
      <c r="BP6" s="189">
        <f t="shared" si="6"/>
        <v>0</v>
      </c>
      <c r="BQ6" s="189">
        <f t="shared" si="6"/>
        <v>0</v>
      </c>
    </row>
    <row r="7" spans="1:92">
      <c r="A7" s="185" t="s">
        <v>49</v>
      </c>
      <c r="B7" s="341">
        <v>15</v>
      </c>
      <c r="C7" s="341">
        <v>8</v>
      </c>
      <c r="D7" s="342">
        <v>15</v>
      </c>
      <c r="E7" s="343"/>
      <c r="F7" s="343"/>
      <c r="G7" s="344">
        <v>10</v>
      </c>
      <c r="H7" s="345">
        <v>5</v>
      </c>
      <c r="I7" s="344">
        <v>7</v>
      </c>
      <c r="J7" s="341"/>
      <c r="K7" s="343"/>
      <c r="L7" s="344">
        <v>21</v>
      </c>
      <c r="M7" s="346">
        <v>42</v>
      </c>
      <c r="N7" s="341">
        <v>27</v>
      </c>
      <c r="O7" s="341"/>
      <c r="P7" s="347"/>
      <c r="Q7" s="344">
        <v>1</v>
      </c>
      <c r="R7" s="341">
        <v>0</v>
      </c>
      <c r="S7" s="345">
        <v>0</v>
      </c>
      <c r="T7" s="341"/>
      <c r="U7" s="343"/>
      <c r="V7" s="344">
        <v>11</v>
      </c>
      <c r="W7" s="341">
        <v>5</v>
      </c>
      <c r="X7" s="346">
        <v>20</v>
      </c>
      <c r="Y7" s="341"/>
      <c r="Z7" s="343"/>
      <c r="AA7" s="348">
        <v>3</v>
      </c>
      <c r="AB7" s="341">
        <v>0</v>
      </c>
      <c r="AC7" s="341">
        <v>0</v>
      </c>
      <c r="AD7" s="345"/>
      <c r="AE7" s="343"/>
      <c r="AF7" s="344">
        <v>0</v>
      </c>
      <c r="AG7" s="341">
        <v>1</v>
      </c>
      <c r="AH7" s="341">
        <v>0</v>
      </c>
      <c r="AI7" s="346"/>
      <c r="AJ7" s="343"/>
      <c r="AK7" s="344">
        <v>0</v>
      </c>
      <c r="AL7" s="345">
        <v>1</v>
      </c>
      <c r="AM7" s="341">
        <v>0</v>
      </c>
      <c r="AN7" s="341"/>
      <c r="AO7" s="347"/>
      <c r="AP7" s="344">
        <v>0</v>
      </c>
      <c r="AQ7" s="345">
        <v>0</v>
      </c>
      <c r="AR7" s="341">
        <v>0</v>
      </c>
      <c r="AS7" s="341"/>
      <c r="AT7" s="347"/>
      <c r="AU7" s="344">
        <v>22</v>
      </c>
      <c r="AV7" s="341">
        <v>7</v>
      </c>
      <c r="AW7" s="341">
        <v>28</v>
      </c>
      <c r="AX7" s="178"/>
      <c r="AY7" s="167"/>
      <c r="BA7" s="189">
        <f t="shared" ref="BA7:BA13" si="20">B7+G7+L7+Q7+V7+AA7+AF7+AK7+AU7+AP7</f>
        <v>83</v>
      </c>
      <c r="BB7" s="189">
        <f t="shared" si="18"/>
        <v>69</v>
      </c>
      <c r="BC7" s="189">
        <f t="shared" si="18"/>
        <v>97</v>
      </c>
      <c r="BD7" s="189">
        <f t="shared" si="18"/>
        <v>0</v>
      </c>
      <c r="BE7" s="189">
        <f t="shared" si="18"/>
        <v>0</v>
      </c>
      <c r="BG7" s="189">
        <f t="shared" ref="BG7:BG12" si="21">B7+G7</f>
        <v>25</v>
      </c>
      <c r="BH7" s="189">
        <f t="shared" ref="BH7:BH13" si="22">C7+H7</f>
        <v>13</v>
      </c>
      <c r="BI7" s="189">
        <f t="shared" ref="BI7:BI13" si="23">D7+I7</f>
        <v>22</v>
      </c>
      <c r="BJ7" s="189">
        <f t="shared" si="19"/>
        <v>0</v>
      </c>
      <c r="BK7" s="189">
        <f t="shared" si="19"/>
        <v>0</v>
      </c>
      <c r="BL7"/>
      <c r="BM7" s="189">
        <f t="shared" si="17"/>
        <v>14</v>
      </c>
      <c r="BN7" s="189">
        <f t="shared" si="6"/>
        <v>5</v>
      </c>
      <c r="BO7" s="189">
        <f t="shared" si="6"/>
        <v>20</v>
      </c>
      <c r="BP7" s="189">
        <f t="shared" si="6"/>
        <v>0</v>
      </c>
      <c r="BQ7" s="189">
        <f t="shared" si="6"/>
        <v>0</v>
      </c>
    </row>
    <row r="8" spans="1:92">
      <c r="A8" s="185" t="s">
        <v>16</v>
      </c>
      <c r="B8" s="341">
        <v>112</v>
      </c>
      <c r="C8" s="341">
        <v>104</v>
      </c>
      <c r="D8" s="342">
        <v>111</v>
      </c>
      <c r="E8" s="343"/>
      <c r="F8" s="343"/>
      <c r="G8" s="344">
        <v>10</v>
      </c>
      <c r="H8" s="341">
        <v>6</v>
      </c>
      <c r="I8" s="344">
        <v>6</v>
      </c>
      <c r="J8" s="341"/>
      <c r="K8" s="343"/>
      <c r="L8" s="344">
        <v>183</v>
      </c>
      <c r="M8" s="346">
        <v>214</v>
      </c>
      <c r="N8" s="341">
        <v>204</v>
      </c>
      <c r="O8" s="341"/>
      <c r="P8" s="343"/>
      <c r="Q8" s="344">
        <v>0</v>
      </c>
      <c r="R8" s="341">
        <v>1</v>
      </c>
      <c r="S8" s="341">
        <v>1</v>
      </c>
      <c r="T8" s="341"/>
      <c r="U8" s="343"/>
      <c r="V8" s="344">
        <v>46</v>
      </c>
      <c r="W8" s="341">
        <v>44</v>
      </c>
      <c r="X8" s="346">
        <v>47</v>
      </c>
      <c r="Y8" s="341"/>
      <c r="Z8" s="343"/>
      <c r="AA8" s="344">
        <v>4</v>
      </c>
      <c r="AB8" s="341">
        <v>1</v>
      </c>
      <c r="AC8" s="341">
        <v>0</v>
      </c>
      <c r="AD8" s="341"/>
      <c r="AE8" s="343"/>
      <c r="AF8" s="344">
        <v>3</v>
      </c>
      <c r="AG8" s="341">
        <v>5</v>
      </c>
      <c r="AH8" s="341">
        <v>7</v>
      </c>
      <c r="AI8" s="346"/>
      <c r="AJ8" s="343"/>
      <c r="AK8" s="344">
        <v>1</v>
      </c>
      <c r="AL8" s="341">
        <v>0</v>
      </c>
      <c r="AM8" s="341">
        <v>3</v>
      </c>
      <c r="AN8" s="341"/>
      <c r="AO8" s="343"/>
      <c r="AP8" s="344">
        <v>4</v>
      </c>
      <c r="AQ8" s="341">
        <v>4</v>
      </c>
      <c r="AR8" s="341">
        <v>4</v>
      </c>
      <c r="AS8" s="341"/>
      <c r="AT8" s="343"/>
      <c r="AU8" s="344">
        <v>35</v>
      </c>
      <c r="AV8" s="341">
        <v>17</v>
      </c>
      <c r="AW8" s="341">
        <v>26</v>
      </c>
      <c r="AX8" s="178"/>
      <c r="AY8" s="167"/>
      <c r="BA8" s="189">
        <f t="shared" si="20"/>
        <v>398</v>
      </c>
      <c r="BB8" s="189">
        <f t="shared" si="18"/>
        <v>396</v>
      </c>
      <c r="BC8" s="189">
        <f t="shared" si="18"/>
        <v>409</v>
      </c>
      <c r="BD8" s="189">
        <f t="shared" si="18"/>
        <v>0</v>
      </c>
      <c r="BE8" s="189">
        <f t="shared" si="18"/>
        <v>0</v>
      </c>
      <c r="BG8" s="189">
        <f t="shared" si="21"/>
        <v>122</v>
      </c>
      <c r="BH8" s="189">
        <f t="shared" si="22"/>
        <v>110</v>
      </c>
      <c r="BI8" s="189">
        <f t="shared" si="23"/>
        <v>117</v>
      </c>
      <c r="BJ8" s="189">
        <f t="shared" si="19"/>
        <v>0</v>
      </c>
      <c r="BK8" s="189">
        <f t="shared" si="19"/>
        <v>0</v>
      </c>
      <c r="BL8"/>
      <c r="BM8" s="189">
        <f t="shared" si="17"/>
        <v>50</v>
      </c>
      <c r="BN8" s="189">
        <f t="shared" si="6"/>
        <v>45</v>
      </c>
      <c r="BO8" s="189">
        <f t="shared" si="6"/>
        <v>47</v>
      </c>
      <c r="BP8" s="189">
        <f t="shared" si="6"/>
        <v>0</v>
      </c>
      <c r="BQ8" s="189">
        <f t="shared" si="6"/>
        <v>0</v>
      </c>
    </row>
    <row r="9" spans="1:92">
      <c r="A9" s="185" t="s">
        <v>50</v>
      </c>
      <c r="B9" s="341">
        <v>177</v>
      </c>
      <c r="C9" s="341">
        <v>190</v>
      </c>
      <c r="D9" s="342">
        <v>157</v>
      </c>
      <c r="E9" s="343"/>
      <c r="F9" s="343"/>
      <c r="G9" s="344">
        <v>25</v>
      </c>
      <c r="H9" s="341">
        <v>21</v>
      </c>
      <c r="I9" s="344">
        <v>32</v>
      </c>
      <c r="J9" s="341"/>
      <c r="K9" s="343"/>
      <c r="L9" s="344">
        <v>478</v>
      </c>
      <c r="M9" s="346">
        <v>579</v>
      </c>
      <c r="N9" s="341">
        <v>487</v>
      </c>
      <c r="O9" s="341"/>
      <c r="P9" s="343"/>
      <c r="Q9" s="344">
        <v>1</v>
      </c>
      <c r="R9" s="341">
        <v>5</v>
      </c>
      <c r="S9" s="341">
        <v>1</v>
      </c>
      <c r="T9" s="341"/>
      <c r="U9" s="343"/>
      <c r="V9" s="344">
        <v>91</v>
      </c>
      <c r="W9" s="341">
        <v>58</v>
      </c>
      <c r="X9" s="346">
        <v>70</v>
      </c>
      <c r="Y9" s="341"/>
      <c r="Z9" s="343"/>
      <c r="AA9" s="344">
        <v>18</v>
      </c>
      <c r="AB9" s="341">
        <v>6</v>
      </c>
      <c r="AC9" s="341">
        <v>3</v>
      </c>
      <c r="AD9" s="341"/>
      <c r="AE9" s="343"/>
      <c r="AF9" s="344">
        <v>16</v>
      </c>
      <c r="AG9" s="341">
        <v>14</v>
      </c>
      <c r="AH9" s="341">
        <v>29</v>
      </c>
      <c r="AI9" s="346"/>
      <c r="AJ9" s="343"/>
      <c r="AK9" s="344">
        <v>3</v>
      </c>
      <c r="AL9" s="341">
        <v>3</v>
      </c>
      <c r="AM9" s="341">
        <v>5</v>
      </c>
      <c r="AN9" s="341"/>
      <c r="AO9" s="343"/>
      <c r="AP9" s="344">
        <v>28</v>
      </c>
      <c r="AQ9" s="341">
        <v>13</v>
      </c>
      <c r="AR9" s="341">
        <v>13</v>
      </c>
      <c r="AS9" s="341"/>
      <c r="AT9" s="343"/>
      <c r="AU9" s="344">
        <v>511</v>
      </c>
      <c r="AV9" s="341">
        <v>638</v>
      </c>
      <c r="AW9" s="341">
        <v>660</v>
      </c>
      <c r="AX9" s="178"/>
      <c r="AY9" s="167"/>
      <c r="BA9" s="189">
        <f t="shared" si="20"/>
        <v>1348</v>
      </c>
      <c r="BB9" s="189">
        <f t="shared" si="18"/>
        <v>1527</v>
      </c>
      <c r="BC9" s="189">
        <f t="shared" si="18"/>
        <v>1457</v>
      </c>
      <c r="BD9" s="189">
        <f t="shared" si="18"/>
        <v>0</v>
      </c>
      <c r="BE9" s="189">
        <f t="shared" si="18"/>
        <v>0</v>
      </c>
      <c r="BG9" s="189">
        <f t="shared" si="21"/>
        <v>202</v>
      </c>
      <c r="BH9" s="189">
        <f t="shared" si="22"/>
        <v>211</v>
      </c>
      <c r="BI9" s="189">
        <f t="shared" si="23"/>
        <v>189</v>
      </c>
      <c r="BJ9" s="189">
        <f t="shared" si="19"/>
        <v>0</v>
      </c>
      <c r="BK9" s="189">
        <f t="shared" si="19"/>
        <v>0</v>
      </c>
      <c r="BL9"/>
      <c r="BM9" s="189">
        <f t="shared" si="17"/>
        <v>109</v>
      </c>
      <c r="BN9" s="189">
        <f t="shared" si="6"/>
        <v>64</v>
      </c>
      <c r="BO9" s="189">
        <f t="shared" si="6"/>
        <v>73</v>
      </c>
      <c r="BP9" s="189">
        <f t="shared" si="6"/>
        <v>0</v>
      </c>
      <c r="BQ9" s="189">
        <f t="shared" si="6"/>
        <v>0</v>
      </c>
    </row>
    <row r="10" spans="1:92">
      <c r="A10" s="185" t="s">
        <v>51</v>
      </c>
      <c r="B10" s="341">
        <v>47</v>
      </c>
      <c r="C10" s="341">
        <v>36</v>
      </c>
      <c r="D10" s="342">
        <v>36</v>
      </c>
      <c r="E10" s="343"/>
      <c r="F10" s="343"/>
      <c r="G10" s="344">
        <v>20</v>
      </c>
      <c r="H10" s="341">
        <v>24</v>
      </c>
      <c r="I10" s="344">
        <v>18</v>
      </c>
      <c r="J10" s="341"/>
      <c r="K10" s="343"/>
      <c r="L10" s="344">
        <v>158</v>
      </c>
      <c r="M10" s="346">
        <v>173</v>
      </c>
      <c r="N10" s="341">
        <v>190</v>
      </c>
      <c r="O10" s="341"/>
      <c r="P10" s="343"/>
      <c r="Q10" s="344">
        <v>1</v>
      </c>
      <c r="R10" s="341">
        <v>3</v>
      </c>
      <c r="S10" s="341">
        <v>0</v>
      </c>
      <c r="T10" s="341"/>
      <c r="U10" s="343"/>
      <c r="V10" s="344">
        <v>63</v>
      </c>
      <c r="W10" s="341">
        <v>49</v>
      </c>
      <c r="X10" s="346">
        <v>47</v>
      </c>
      <c r="Y10" s="341"/>
      <c r="Z10" s="343"/>
      <c r="AA10" s="344">
        <v>6</v>
      </c>
      <c r="AB10" s="341">
        <v>8</v>
      </c>
      <c r="AC10" s="341">
        <v>4</v>
      </c>
      <c r="AD10" s="341"/>
      <c r="AE10" s="343"/>
      <c r="AF10" s="344">
        <v>18</v>
      </c>
      <c r="AG10" s="341">
        <v>11</v>
      </c>
      <c r="AH10" s="341">
        <v>6</v>
      </c>
      <c r="AI10" s="346"/>
      <c r="AJ10" s="343"/>
      <c r="AK10" s="344">
        <v>2</v>
      </c>
      <c r="AL10" s="341">
        <v>2</v>
      </c>
      <c r="AM10" s="341">
        <v>5</v>
      </c>
      <c r="AN10" s="341"/>
      <c r="AO10" s="343"/>
      <c r="AP10" s="344">
        <v>4</v>
      </c>
      <c r="AQ10" s="341">
        <v>4</v>
      </c>
      <c r="AR10" s="341">
        <v>4</v>
      </c>
      <c r="AS10" s="341"/>
      <c r="AT10" s="343"/>
      <c r="AU10" s="344">
        <v>56</v>
      </c>
      <c r="AV10" s="341">
        <v>94</v>
      </c>
      <c r="AW10" s="341">
        <v>129</v>
      </c>
      <c r="AX10" s="178"/>
      <c r="AY10" s="167"/>
      <c r="BA10" s="189">
        <f t="shared" si="20"/>
        <v>375</v>
      </c>
      <c r="BB10" s="189">
        <f t="shared" si="18"/>
        <v>404</v>
      </c>
      <c r="BC10" s="189">
        <f t="shared" si="18"/>
        <v>439</v>
      </c>
      <c r="BD10" s="189">
        <f t="shared" si="18"/>
        <v>0</v>
      </c>
      <c r="BE10" s="189">
        <f t="shared" si="18"/>
        <v>0</v>
      </c>
      <c r="BG10" s="189">
        <f t="shared" si="21"/>
        <v>67</v>
      </c>
      <c r="BH10" s="189">
        <f t="shared" si="22"/>
        <v>60</v>
      </c>
      <c r="BI10" s="189">
        <f t="shared" si="23"/>
        <v>54</v>
      </c>
      <c r="BJ10" s="189">
        <f t="shared" si="19"/>
        <v>0</v>
      </c>
      <c r="BK10" s="189">
        <f t="shared" si="19"/>
        <v>0</v>
      </c>
      <c r="BL10"/>
      <c r="BM10" s="189">
        <f t="shared" si="17"/>
        <v>69</v>
      </c>
      <c r="BN10" s="189">
        <f t="shared" si="6"/>
        <v>57</v>
      </c>
      <c r="BO10" s="189">
        <f t="shared" si="6"/>
        <v>51</v>
      </c>
      <c r="BP10" s="189">
        <f t="shared" si="6"/>
        <v>0</v>
      </c>
      <c r="BQ10" s="189">
        <f t="shared" si="6"/>
        <v>0</v>
      </c>
    </row>
    <row r="11" spans="1:92">
      <c r="A11" s="185" t="s">
        <v>17</v>
      </c>
      <c r="B11" s="341">
        <v>15</v>
      </c>
      <c r="C11" s="341">
        <v>7</v>
      </c>
      <c r="D11" s="342">
        <v>17</v>
      </c>
      <c r="E11" s="343"/>
      <c r="F11" s="343"/>
      <c r="G11" s="344">
        <v>3</v>
      </c>
      <c r="H11" s="345">
        <v>8</v>
      </c>
      <c r="I11" s="344">
        <v>5</v>
      </c>
      <c r="J11" s="341"/>
      <c r="K11" s="343"/>
      <c r="L11" s="344">
        <v>41</v>
      </c>
      <c r="M11" s="346">
        <v>37</v>
      </c>
      <c r="N11" s="341">
        <v>30</v>
      </c>
      <c r="O11" s="341"/>
      <c r="P11" s="347"/>
      <c r="Q11" s="344">
        <v>0</v>
      </c>
      <c r="R11" s="341">
        <v>3</v>
      </c>
      <c r="S11" s="345">
        <v>0</v>
      </c>
      <c r="T11" s="341"/>
      <c r="U11" s="343"/>
      <c r="V11" s="344">
        <v>31</v>
      </c>
      <c r="W11" s="341">
        <v>45</v>
      </c>
      <c r="X11" s="346">
        <v>44</v>
      </c>
      <c r="Y11" s="341"/>
      <c r="Z11" s="343"/>
      <c r="AA11" s="348">
        <v>0</v>
      </c>
      <c r="AB11" s="341">
        <v>1</v>
      </c>
      <c r="AC11" s="341">
        <v>0</v>
      </c>
      <c r="AD11" s="345"/>
      <c r="AE11" s="343"/>
      <c r="AF11" s="344">
        <v>0</v>
      </c>
      <c r="AG11" s="341">
        <v>0</v>
      </c>
      <c r="AH11" s="341">
        <v>0</v>
      </c>
      <c r="AI11" s="346"/>
      <c r="AJ11" s="343"/>
      <c r="AK11" s="344">
        <v>0</v>
      </c>
      <c r="AL11" s="345">
        <v>0</v>
      </c>
      <c r="AM11" s="341">
        <v>0</v>
      </c>
      <c r="AN11" s="341"/>
      <c r="AO11" s="347"/>
      <c r="AP11" s="344">
        <v>0</v>
      </c>
      <c r="AQ11" s="345">
        <v>1</v>
      </c>
      <c r="AR11" s="341">
        <v>1</v>
      </c>
      <c r="AS11" s="341"/>
      <c r="AT11" s="347"/>
      <c r="AU11" s="344">
        <v>33</v>
      </c>
      <c r="AV11" s="341">
        <v>23</v>
      </c>
      <c r="AW11" s="341">
        <v>30</v>
      </c>
      <c r="AX11" s="178"/>
      <c r="AY11" s="167"/>
      <c r="BA11" s="189">
        <f t="shared" si="20"/>
        <v>123</v>
      </c>
      <c r="BB11" s="189">
        <f t="shared" si="18"/>
        <v>125</v>
      </c>
      <c r="BC11" s="189">
        <f t="shared" si="18"/>
        <v>127</v>
      </c>
      <c r="BD11" s="189">
        <f t="shared" si="18"/>
        <v>0</v>
      </c>
      <c r="BE11" s="189">
        <f t="shared" si="18"/>
        <v>0</v>
      </c>
      <c r="BG11" s="189">
        <f t="shared" si="21"/>
        <v>18</v>
      </c>
      <c r="BH11" s="189">
        <f t="shared" si="22"/>
        <v>15</v>
      </c>
      <c r="BI11" s="189">
        <f t="shared" si="23"/>
        <v>22</v>
      </c>
      <c r="BJ11" s="189">
        <f t="shared" si="19"/>
        <v>0</v>
      </c>
      <c r="BK11" s="189">
        <f t="shared" si="19"/>
        <v>0</v>
      </c>
      <c r="BL11"/>
      <c r="BM11" s="189">
        <f t="shared" si="17"/>
        <v>31</v>
      </c>
      <c r="BN11" s="189">
        <f t="shared" si="6"/>
        <v>46</v>
      </c>
      <c r="BO11" s="189">
        <f t="shared" si="6"/>
        <v>44</v>
      </c>
      <c r="BP11" s="189">
        <f t="shared" si="6"/>
        <v>0</v>
      </c>
      <c r="BQ11" s="189">
        <f t="shared" si="6"/>
        <v>0</v>
      </c>
    </row>
    <row r="12" spans="1:92">
      <c r="A12" s="185" t="s">
        <v>29</v>
      </c>
      <c r="B12" s="341">
        <v>35</v>
      </c>
      <c r="C12" s="341">
        <v>42</v>
      </c>
      <c r="D12" s="342">
        <v>43</v>
      </c>
      <c r="E12" s="343"/>
      <c r="F12" s="343"/>
      <c r="G12" s="344">
        <v>19</v>
      </c>
      <c r="H12" s="341">
        <v>21</v>
      </c>
      <c r="I12" s="344">
        <v>25</v>
      </c>
      <c r="J12" s="341"/>
      <c r="K12" s="343"/>
      <c r="L12" s="344">
        <v>219</v>
      </c>
      <c r="M12" s="346">
        <v>182</v>
      </c>
      <c r="N12" s="341">
        <v>211</v>
      </c>
      <c r="O12" s="341"/>
      <c r="P12" s="343"/>
      <c r="Q12" s="344">
        <v>0</v>
      </c>
      <c r="R12" s="341">
        <v>0</v>
      </c>
      <c r="S12" s="341">
        <v>0</v>
      </c>
      <c r="T12" s="341"/>
      <c r="U12" s="343"/>
      <c r="V12" s="344">
        <v>77</v>
      </c>
      <c r="W12" s="341">
        <v>66</v>
      </c>
      <c r="X12" s="346">
        <v>96</v>
      </c>
      <c r="Y12" s="341"/>
      <c r="Z12" s="343"/>
      <c r="AA12" s="344">
        <v>8</v>
      </c>
      <c r="AB12" s="341">
        <v>13</v>
      </c>
      <c r="AC12" s="341">
        <v>6</v>
      </c>
      <c r="AD12" s="341"/>
      <c r="AE12" s="343"/>
      <c r="AF12" s="344">
        <v>16</v>
      </c>
      <c r="AG12" s="341">
        <v>14</v>
      </c>
      <c r="AH12" s="341">
        <v>16</v>
      </c>
      <c r="AI12" s="346"/>
      <c r="AJ12" s="343"/>
      <c r="AK12" s="344">
        <v>0</v>
      </c>
      <c r="AL12" s="341">
        <v>3</v>
      </c>
      <c r="AM12" s="341">
        <v>4</v>
      </c>
      <c r="AN12" s="341"/>
      <c r="AO12" s="343"/>
      <c r="AP12" s="344">
        <v>12</v>
      </c>
      <c r="AQ12" s="341">
        <v>14</v>
      </c>
      <c r="AR12" s="341">
        <v>14</v>
      </c>
      <c r="AS12" s="341"/>
      <c r="AT12" s="343"/>
      <c r="AU12" s="344">
        <v>83</v>
      </c>
      <c r="AV12" s="341">
        <v>134</v>
      </c>
      <c r="AW12" s="341">
        <v>132</v>
      </c>
      <c r="AX12" s="178"/>
      <c r="AY12" s="167"/>
      <c r="BA12" s="189">
        <f t="shared" si="20"/>
        <v>469</v>
      </c>
      <c r="BB12" s="189">
        <f t="shared" si="18"/>
        <v>489</v>
      </c>
      <c r="BC12" s="189">
        <f t="shared" si="18"/>
        <v>547</v>
      </c>
      <c r="BD12" s="189">
        <f t="shared" si="18"/>
        <v>0</v>
      </c>
      <c r="BE12" s="189">
        <f t="shared" si="18"/>
        <v>0</v>
      </c>
      <c r="BG12" s="189">
        <f t="shared" si="21"/>
        <v>54</v>
      </c>
      <c r="BH12" s="189">
        <f t="shared" si="22"/>
        <v>63</v>
      </c>
      <c r="BI12" s="189">
        <f t="shared" si="23"/>
        <v>68</v>
      </c>
      <c r="BJ12" s="189">
        <f t="shared" si="19"/>
        <v>0</v>
      </c>
      <c r="BK12" s="189">
        <f t="shared" si="19"/>
        <v>0</v>
      </c>
      <c r="BL12"/>
      <c r="BM12" s="189">
        <f t="shared" si="17"/>
        <v>85</v>
      </c>
      <c r="BN12" s="189">
        <f t="shared" si="6"/>
        <v>79</v>
      </c>
      <c r="BO12" s="189">
        <f t="shared" si="6"/>
        <v>102</v>
      </c>
      <c r="BP12" s="189">
        <f t="shared" si="6"/>
        <v>0</v>
      </c>
      <c r="BQ12" s="189">
        <f t="shared" si="6"/>
        <v>0</v>
      </c>
    </row>
    <row r="13" spans="1:92" s="1" customFormat="1">
      <c r="A13" s="192" t="s">
        <v>52</v>
      </c>
      <c r="B13" s="193">
        <f>SUM(B14:B22)</f>
        <v>1367</v>
      </c>
      <c r="C13" s="193">
        <f t="shared" ref="C13:AY13" si="24">SUM(C14:C22)</f>
        <v>1218</v>
      </c>
      <c r="D13" s="191">
        <f>SUM(D14:D22)</f>
        <v>1149</v>
      </c>
      <c r="E13" s="194">
        <f t="shared" ref="E13" si="25">SUM(E14:E22)</f>
        <v>0</v>
      </c>
      <c r="F13" s="194">
        <f t="shared" si="24"/>
        <v>0</v>
      </c>
      <c r="G13" s="191">
        <f t="shared" si="24"/>
        <v>291</v>
      </c>
      <c r="H13" s="193">
        <f t="shared" si="24"/>
        <v>253</v>
      </c>
      <c r="I13" s="191">
        <f t="shared" ref="I13" si="26">SUM(I14:I22)</f>
        <v>256</v>
      </c>
      <c r="J13" s="193">
        <f t="shared" si="24"/>
        <v>0</v>
      </c>
      <c r="K13" s="194">
        <f t="shared" si="24"/>
        <v>0</v>
      </c>
      <c r="L13" s="191">
        <f t="shared" si="24"/>
        <v>4130</v>
      </c>
      <c r="M13" s="193">
        <f t="shared" si="24"/>
        <v>4424</v>
      </c>
      <c r="N13" s="193">
        <f t="shared" si="24"/>
        <v>4309</v>
      </c>
      <c r="O13" s="193">
        <f t="shared" si="24"/>
        <v>0</v>
      </c>
      <c r="P13" s="194">
        <f t="shared" si="24"/>
        <v>0</v>
      </c>
      <c r="Q13" s="191">
        <f t="shared" si="24"/>
        <v>12</v>
      </c>
      <c r="R13" s="193">
        <f t="shared" si="24"/>
        <v>7</v>
      </c>
      <c r="S13" s="193">
        <f t="shared" si="24"/>
        <v>13</v>
      </c>
      <c r="T13" s="193">
        <f t="shared" si="24"/>
        <v>0</v>
      </c>
      <c r="U13" s="194">
        <f t="shared" si="24"/>
        <v>0</v>
      </c>
      <c r="V13" s="191">
        <f t="shared" si="24"/>
        <v>1412</v>
      </c>
      <c r="W13" s="193">
        <f>SUM(W14:W22)</f>
        <v>1458</v>
      </c>
      <c r="X13" s="193">
        <f t="shared" si="24"/>
        <v>1611</v>
      </c>
      <c r="Y13" s="193">
        <f t="shared" si="24"/>
        <v>0</v>
      </c>
      <c r="Z13" s="194">
        <f t="shared" si="24"/>
        <v>0</v>
      </c>
      <c r="AA13" s="191">
        <f t="shared" si="24"/>
        <v>50</v>
      </c>
      <c r="AB13" s="193">
        <f t="shared" si="24"/>
        <v>28</v>
      </c>
      <c r="AC13" s="193">
        <f t="shared" si="24"/>
        <v>28</v>
      </c>
      <c r="AD13" s="193">
        <f t="shared" si="24"/>
        <v>0</v>
      </c>
      <c r="AE13" s="194">
        <f t="shared" si="24"/>
        <v>0</v>
      </c>
      <c r="AF13" s="191">
        <f t="shared" si="24"/>
        <v>130</v>
      </c>
      <c r="AG13" s="193">
        <f t="shared" si="24"/>
        <v>135</v>
      </c>
      <c r="AH13" s="193">
        <f t="shared" si="24"/>
        <v>157</v>
      </c>
      <c r="AI13" s="193">
        <f t="shared" si="24"/>
        <v>0</v>
      </c>
      <c r="AJ13" s="194">
        <f t="shared" si="24"/>
        <v>0</v>
      </c>
      <c r="AK13" s="191">
        <f t="shared" si="24"/>
        <v>31</v>
      </c>
      <c r="AL13" s="193">
        <f t="shared" si="24"/>
        <v>14</v>
      </c>
      <c r="AM13" s="193">
        <f t="shared" si="24"/>
        <v>45</v>
      </c>
      <c r="AN13" s="193">
        <f t="shared" si="24"/>
        <v>0</v>
      </c>
      <c r="AO13" s="194">
        <f t="shared" si="24"/>
        <v>0</v>
      </c>
      <c r="AP13" s="191">
        <f t="shared" si="24"/>
        <v>322</v>
      </c>
      <c r="AQ13" s="193">
        <f t="shared" si="24"/>
        <v>254</v>
      </c>
      <c r="AR13" s="193">
        <f t="shared" si="24"/>
        <v>254</v>
      </c>
      <c r="AS13" s="193">
        <f t="shared" si="24"/>
        <v>0</v>
      </c>
      <c r="AT13" s="193">
        <f t="shared" si="24"/>
        <v>0</v>
      </c>
      <c r="AU13" s="191">
        <f t="shared" si="24"/>
        <v>1766</v>
      </c>
      <c r="AV13" s="193">
        <f t="shared" si="24"/>
        <v>1969</v>
      </c>
      <c r="AW13" s="193">
        <f t="shared" si="24"/>
        <v>1920</v>
      </c>
      <c r="AX13" s="193">
        <f t="shared" si="24"/>
        <v>0</v>
      </c>
      <c r="AY13" s="193">
        <f t="shared" si="24"/>
        <v>0</v>
      </c>
      <c r="AZ13" s="3"/>
      <c r="BA13" s="193">
        <f t="shared" si="20"/>
        <v>9511</v>
      </c>
      <c r="BB13" s="193">
        <f t="shared" si="18"/>
        <v>9760</v>
      </c>
      <c r="BC13" s="193">
        <f t="shared" si="18"/>
        <v>9742</v>
      </c>
      <c r="BD13" s="193">
        <f t="shared" si="18"/>
        <v>0</v>
      </c>
      <c r="BE13" s="193">
        <f t="shared" si="18"/>
        <v>0</v>
      </c>
      <c r="BF13" s="3"/>
      <c r="BG13" s="165">
        <f t="shared" si="12"/>
        <v>1658</v>
      </c>
      <c r="BH13" s="165">
        <f t="shared" si="22"/>
        <v>1471</v>
      </c>
      <c r="BI13" s="165">
        <f t="shared" si="23"/>
        <v>1405</v>
      </c>
      <c r="BJ13" s="165">
        <f t="shared" si="19"/>
        <v>0</v>
      </c>
      <c r="BK13" s="165">
        <f t="shared" si="19"/>
        <v>0</v>
      </c>
      <c r="BL13"/>
      <c r="BM13" s="165">
        <f t="shared" si="17"/>
        <v>1462</v>
      </c>
      <c r="BN13" s="165">
        <f t="shared" ref="BN4:BN36" si="27">W13+AB13</f>
        <v>1486</v>
      </c>
      <c r="BO13" s="165">
        <f t="shared" ref="BO4:BO36" si="28">X13+AC13</f>
        <v>1639</v>
      </c>
      <c r="BP13" s="165">
        <f t="shared" ref="BP4:BP36" si="29">Y13+AD13</f>
        <v>0</v>
      </c>
      <c r="BQ13" s="165">
        <f t="shared" ref="BQ4:BQ36" si="30">Z13+AE13</f>
        <v>0</v>
      </c>
    </row>
    <row r="14" spans="1:92">
      <c r="A14" s="185" t="s">
        <v>35</v>
      </c>
      <c r="B14" s="341">
        <v>70</v>
      </c>
      <c r="C14" s="341">
        <v>86</v>
      </c>
      <c r="D14" s="342">
        <v>98</v>
      </c>
      <c r="E14" s="343"/>
      <c r="F14" s="343"/>
      <c r="G14" s="344">
        <v>13</v>
      </c>
      <c r="H14" s="341">
        <v>31</v>
      </c>
      <c r="I14" s="344">
        <v>11</v>
      </c>
      <c r="J14" s="341"/>
      <c r="K14" s="343"/>
      <c r="L14" s="344">
        <v>270</v>
      </c>
      <c r="M14" s="346">
        <v>381</v>
      </c>
      <c r="N14" s="341">
        <v>335</v>
      </c>
      <c r="O14" s="341"/>
      <c r="P14" s="343"/>
      <c r="Q14" s="344">
        <v>0</v>
      </c>
      <c r="R14" s="341">
        <v>0</v>
      </c>
      <c r="S14" s="341">
        <v>0</v>
      </c>
      <c r="T14" s="341"/>
      <c r="U14" s="343"/>
      <c r="V14" s="344">
        <v>59</v>
      </c>
      <c r="W14" s="341">
        <v>87</v>
      </c>
      <c r="X14" s="346">
        <v>85</v>
      </c>
      <c r="Y14" s="341"/>
      <c r="Z14" s="343"/>
      <c r="AA14" s="344">
        <v>1</v>
      </c>
      <c r="AB14" s="341">
        <v>3</v>
      </c>
      <c r="AC14" s="341">
        <v>7</v>
      </c>
      <c r="AD14" s="341"/>
      <c r="AE14" s="343"/>
      <c r="AF14" s="344">
        <v>5</v>
      </c>
      <c r="AG14" s="341">
        <v>19</v>
      </c>
      <c r="AH14" s="341">
        <v>19</v>
      </c>
      <c r="AI14" s="346"/>
      <c r="AJ14" s="343"/>
      <c r="AK14" s="344">
        <v>3</v>
      </c>
      <c r="AL14" s="341">
        <v>3</v>
      </c>
      <c r="AM14" s="341">
        <v>3</v>
      </c>
      <c r="AN14" s="341"/>
      <c r="AO14" s="343"/>
      <c r="AP14" s="344">
        <v>24</v>
      </c>
      <c r="AQ14" s="341">
        <v>27</v>
      </c>
      <c r="AR14" s="341">
        <v>27</v>
      </c>
      <c r="AS14" s="341"/>
      <c r="AT14" s="343"/>
      <c r="AU14" s="344">
        <v>160</v>
      </c>
      <c r="AV14" s="341">
        <v>42</v>
      </c>
      <c r="AW14" s="341">
        <v>56</v>
      </c>
      <c r="AX14" s="341"/>
      <c r="AY14" s="346"/>
      <c r="BA14" s="189">
        <f t="shared" ref="BA14:BA36" si="31">B14+G14+L14+Q14+V14+AA14+AF14+AK14+AU14+AP14</f>
        <v>605</v>
      </c>
      <c r="BB14" s="189">
        <f t="shared" si="18"/>
        <v>679</v>
      </c>
      <c r="BC14" s="189">
        <f t="shared" si="18"/>
        <v>641</v>
      </c>
      <c r="BD14" s="189">
        <f t="shared" si="18"/>
        <v>0</v>
      </c>
      <c r="BE14" s="189">
        <f t="shared" si="18"/>
        <v>0</v>
      </c>
      <c r="BG14" s="189">
        <f t="shared" si="12"/>
        <v>83</v>
      </c>
      <c r="BH14" s="189">
        <f t="shared" si="13"/>
        <v>117</v>
      </c>
      <c r="BI14" s="189">
        <f t="shared" ref="BI14:BI23" si="32">D14+I14</f>
        <v>109</v>
      </c>
      <c r="BJ14" s="189">
        <f t="shared" ref="BJ14:BJ23" si="33">E14+J14</f>
        <v>0</v>
      </c>
      <c r="BK14" s="189">
        <f t="shared" ref="BK14:BK23" si="34">F14+K14</f>
        <v>0</v>
      </c>
      <c r="BL14"/>
      <c r="BM14" s="189">
        <f t="shared" si="17"/>
        <v>60</v>
      </c>
      <c r="BN14" s="189">
        <f t="shared" si="27"/>
        <v>90</v>
      </c>
      <c r="BO14" s="189">
        <f t="shared" si="28"/>
        <v>92</v>
      </c>
      <c r="BP14" s="189">
        <f t="shared" si="29"/>
        <v>0</v>
      </c>
      <c r="BQ14" s="189">
        <f t="shared" si="30"/>
        <v>0</v>
      </c>
    </row>
    <row r="15" spans="1:92">
      <c r="A15" s="185" t="s">
        <v>31</v>
      </c>
      <c r="B15" s="341">
        <v>307</v>
      </c>
      <c r="C15" s="341">
        <v>243</v>
      </c>
      <c r="D15" s="342">
        <v>221</v>
      </c>
      <c r="E15" s="343"/>
      <c r="F15" s="343"/>
      <c r="G15" s="344">
        <v>45</v>
      </c>
      <c r="H15" s="341">
        <v>38</v>
      </c>
      <c r="I15" s="344">
        <v>31</v>
      </c>
      <c r="J15" s="341"/>
      <c r="K15" s="343"/>
      <c r="L15" s="344">
        <v>706</v>
      </c>
      <c r="M15" s="346">
        <v>675</v>
      </c>
      <c r="N15" s="341">
        <v>636</v>
      </c>
      <c r="O15" s="341"/>
      <c r="P15" s="343"/>
      <c r="Q15" s="344">
        <v>1</v>
      </c>
      <c r="R15" s="341">
        <v>1</v>
      </c>
      <c r="S15" s="341">
        <v>0</v>
      </c>
      <c r="T15" s="341"/>
      <c r="U15" s="343"/>
      <c r="V15" s="344">
        <v>613</v>
      </c>
      <c r="W15" s="341">
        <v>676</v>
      </c>
      <c r="X15" s="346">
        <v>690</v>
      </c>
      <c r="Y15" s="341"/>
      <c r="Z15" s="343"/>
      <c r="AA15" s="344">
        <v>23</v>
      </c>
      <c r="AB15" s="341">
        <v>5</v>
      </c>
      <c r="AC15" s="341">
        <v>7</v>
      </c>
      <c r="AD15" s="341"/>
      <c r="AE15" s="343"/>
      <c r="AF15" s="344">
        <v>46</v>
      </c>
      <c r="AG15" s="341">
        <v>39</v>
      </c>
      <c r="AH15" s="341">
        <v>46</v>
      </c>
      <c r="AI15" s="346"/>
      <c r="AJ15" s="343"/>
      <c r="AK15" s="344">
        <v>13</v>
      </c>
      <c r="AL15" s="341">
        <v>4</v>
      </c>
      <c r="AM15" s="341">
        <v>16</v>
      </c>
      <c r="AN15" s="341"/>
      <c r="AO15" s="343"/>
      <c r="AP15" s="344">
        <v>49</v>
      </c>
      <c r="AQ15" s="341">
        <v>44</v>
      </c>
      <c r="AR15" s="341">
        <v>44</v>
      </c>
      <c r="AS15" s="341"/>
      <c r="AT15" s="343"/>
      <c r="AU15" s="344">
        <v>491</v>
      </c>
      <c r="AV15" s="341">
        <v>557</v>
      </c>
      <c r="AW15" s="341">
        <v>635</v>
      </c>
      <c r="AX15" s="341"/>
      <c r="AY15" s="346"/>
      <c r="BA15" s="189">
        <f>B15+G15+L15+Q15+V15+AA15+AF15+AK15+AU15+AP15</f>
        <v>2294</v>
      </c>
      <c r="BB15" s="189">
        <f t="shared" si="18"/>
        <v>2282</v>
      </c>
      <c r="BC15" s="189">
        <f t="shared" si="18"/>
        <v>2326</v>
      </c>
      <c r="BD15" s="189">
        <f t="shared" si="18"/>
        <v>0</v>
      </c>
      <c r="BE15" s="189">
        <f t="shared" si="18"/>
        <v>0</v>
      </c>
      <c r="BG15" s="189">
        <f t="shared" si="12"/>
        <v>352</v>
      </c>
      <c r="BH15" s="189">
        <f t="shared" si="13"/>
        <v>281</v>
      </c>
      <c r="BI15" s="189">
        <f t="shared" si="32"/>
        <v>252</v>
      </c>
      <c r="BJ15" s="189">
        <f t="shared" si="33"/>
        <v>0</v>
      </c>
      <c r="BK15" s="189">
        <f t="shared" si="34"/>
        <v>0</v>
      </c>
      <c r="BL15"/>
      <c r="BM15" s="189">
        <f t="shared" si="17"/>
        <v>636</v>
      </c>
      <c r="BN15" s="189">
        <f t="shared" si="27"/>
        <v>681</v>
      </c>
      <c r="BO15" s="189">
        <f t="shared" si="28"/>
        <v>697</v>
      </c>
      <c r="BP15" s="189">
        <f t="shared" si="29"/>
        <v>0</v>
      </c>
      <c r="BQ15" s="189">
        <f t="shared" si="30"/>
        <v>0</v>
      </c>
    </row>
    <row r="16" spans="1:92" ht="12.75" customHeight="1">
      <c r="A16" s="185" t="s">
        <v>27</v>
      </c>
      <c r="B16" s="341">
        <v>240</v>
      </c>
      <c r="C16" s="341">
        <v>186</v>
      </c>
      <c r="D16" s="342">
        <v>160</v>
      </c>
      <c r="E16" s="343"/>
      <c r="F16" s="343"/>
      <c r="G16" s="344">
        <v>54</v>
      </c>
      <c r="H16" s="341">
        <v>32</v>
      </c>
      <c r="I16" s="344">
        <v>42</v>
      </c>
      <c r="J16" s="341"/>
      <c r="K16" s="343"/>
      <c r="L16" s="344">
        <v>650</v>
      </c>
      <c r="M16" s="346">
        <v>607</v>
      </c>
      <c r="N16" s="341">
        <v>616</v>
      </c>
      <c r="O16" s="341"/>
      <c r="P16" s="343"/>
      <c r="Q16" s="344">
        <v>2</v>
      </c>
      <c r="R16" s="341">
        <v>0</v>
      </c>
      <c r="S16" s="341">
        <v>4</v>
      </c>
      <c r="T16" s="341"/>
      <c r="U16" s="343"/>
      <c r="V16" s="344">
        <v>132</v>
      </c>
      <c r="W16" s="341">
        <v>107</v>
      </c>
      <c r="X16" s="346">
        <v>189</v>
      </c>
      <c r="Y16" s="341"/>
      <c r="Z16" s="343"/>
      <c r="AA16" s="344">
        <v>9</v>
      </c>
      <c r="AB16" s="341">
        <v>5</v>
      </c>
      <c r="AC16" s="341">
        <v>0</v>
      </c>
      <c r="AD16" s="341"/>
      <c r="AE16" s="343"/>
      <c r="AF16" s="344">
        <v>21</v>
      </c>
      <c r="AG16" s="341">
        <v>6</v>
      </c>
      <c r="AH16" s="341">
        <v>12</v>
      </c>
      <c r="AI16" s="346"/>
      <c r="AJ16" s="343"/>
      <c r="AK16" s="344">
        <v>0</v>
      </c>
      <c r="AL16" s="341">
        <v>1</v>
      </c>
      <c r="AM16" s="341">
        <v>3</v>
      </c>
      <c r="AN16" s="341"/>
      <c r="AO16" s="343"/>
      <c r="AP16" s="344">
        <v>35</v>
      </c>
      <c r="AQ16" s="341">
        <v>31</v>
      </c>
      <c r="AR16" s="341">
        <v>31</v>
      </c>
      <c r="AS16" s="341"/>
      <c r="AT16" s="343"/>
      <c r="AU16" s="344">
        <v>206</v>
      </c>
      <c r="AV16" s="341">
        <v>345</v>
      </c>
      <c r="AW16" s="341">
        <v>240</v>
      </c>
      <c r="AX16" s="341"/>
      <c r="AY16" s="346"/>
      <c r="BA16" s="189">
        <f t="shared" si="31"/>
        <v>1349</v>
      </c>
      <c r="BB16" s="189">
        <f t="shared" si="18"/>
        <v>1320</v>
      </c>
      <c r="BC16" s="189">
        <f t="shared" si="18"/>
        <v>1297</v>
      </c>
      <c r="BD16" s="189">
        <f t="shared" si="18"/>
        <v>0</v>
      </c>
      <c r="BE16" s="189">
        <f t="shared" si="18"/>
        <v>0</v>
      </c>
      <c r="BG16" s="189">
        <f t="shared" si="12"/>
        <v>294</v>
      </c>
      <c r="BH16" s="189">
        <f t="shared" si="13"/>
        <v>218</v>
      </c>
      <c r="BI16" s="189">
        <f t="shared" si="32"/>
        <v>202</v>
      </c>
      <c r="BJ16" s="189">
        <f t="shared" si="33"/>
        <v>0</v>
      </c>
      <c r="BK16" s="189">
        <f t="shared" si="34"/>
        <v>0</v>
      </c>
      <c r="BL16"/>
      <c r="BM16" s="189">
        <f t="shared" si="17"/>
        <v>141</v>
      </c>
      <c r="BN16" s="189">
        <f t="shared" si="27"/>
        <v>112</v>
      </c>
      <c r="BO16" s="189">
        <f t="shared" si="28"/>
        <v>189</v>
      </c>
      <c r="BP16" s="189">
        <f t="shared" si="29"/>
        <v>0</v>
      </c>
      <c r="BQ16" s="189">
        <f t="shared" si="30"/>
        <v>0</v>
      </c>
    </row>
    <row r="17" spans="1:69">
      <c r="A17" s="185" t="s">
        <v>53</v>
      </c>
      <c r="B17" s="341">
        <v>194</v>
      </c>
      <c r="C17" s="341">
        <v>196</v>
      </c>
      <c r="D17" s="342">
        <v>187</v>
      </c>
      <c r="E17" s="343"/>
      <c r="F17" s="343"/>
      <c r="G17" s="344">
        <v>38</v>
      </c>
      <c r="H17" s="341">
        <v>32</v>
      </c>
      <c r="I17" s="344">
        <v>26</v>
      </c>
      <c r="J17" s="341"/>
      <c r="K17" s="343"/>
      <c r="L17" s="344">
        <v>565</v>
      </c>
      <c r="M17" s="346">
        <v>684</v>
      </c>
      <c r="N17" s="341">
        <v>703</v>
      </c>
      <c r="O17" s="341"/>
      <c r="P17" s="343"/>
      <c r="Q17" s="344">
        <v>2</v>
      </c>
      <c r="R17" s="341">
        <v>2</v>
      </c>
      <c r="S17" s="341">
        <v>5</v>
      </c>
      <c r="T17" s="341"/>
      <c r="U17" s="343"/>
      <c r="V17" s="344">
        <v>86</v>
      </c>
      <c r="W17" s="341">
        <v>83</v>
      </c>
      <c r="X17" s="346">
        <v>86</v>
      </c>
      <c r="Y17" s="341"/>
      <c r="Z17" s="343"/>
      <c r="AA17" s="344">
        <v>8</v>
      </c>
      <c r="AB17" s="341">
        <v>6</v>
      </c>
      <c r="AC17" s="341">
        <v>6</v>
      </c>
      <c r="AD17" s="341"/>
      <c r="AE17" s="343"/>
      <c r="AF17" s="344">
        <v>10</v>
      </c>
      <c r="AG17" s="341">
        <v>18</v>
      </c>
      <c r="AH17" s="341">
        <v>10</v>
      </c>
      <c r="AI17" s="346"/>
      <c r="AJ17" s="343"/>
      <c r="AK17" s="344">
        <v>4</v>
      </c>
      <c r="AL17" s="341">
        <v>2</v>
      </c>
      <c r="AM17" s="341">
        <v>14</v>
      </c>
      <c r="AN17" s="341"/>
      <c r="AO17" s="343"/>
      <c r="AP17" s="344">
        <v>47</v>
      </c>
      <c r="AQ17" s="341">
        <v>26</v>
      </c>
      <c r="AR17" s="341">
        <v>26</v>
      </c>
      <c r="AS17" s="341"/>
      <c r="AT17" s="343"/>
      <c r="AU17" s="344">
        <v>298</v>
      </c>
      <c r="AV17" s="341">
        <v>329</v>
      </c>
      <c r="AW17" s="341">
        <v>323</v>
      </c>
      <c r="AX17" s="341"/>
      <c r="AY17" s="346"/>
      <c r="BA17" s="189">
        <f t="shared" si="31"/>
        <v>1252</v>
      </c>
      <c r="BB17" s="189">
        <f t="shared" si="18"/>
        <v>1378</v>
      </c>
      <c r="BC17" s="189">
        <f t="shared" si="18"/>
        <v>1386</v>
      </c>
      <c r="BD17" s="189">
        <f t="shared" si="18"/>
        <v>0</v>
      </c>
      <c r="BE17" s="189">
        <f t="shared" si="18"/>
        <v>0</v>
      </c>
      <c r="BG17" s="189">
        <f t="shared" si="12"/>
        <v>232</v>
      </c>
      <c r="BH17" s="189">
        <f t="shared" si="13"/>
        <v>228</v>
      </c>
      <c r="BI17" s="189">
        <f t="shared" si="32"/>
        <v>213</v>
      </c>
      <c r="BJ17" s="189">
        <f t="shared" si="33"/>
        <v>0</v>
      </c>
      <c r="BK17" s="189">
        <f t="shared" si="34"/>
        <v>0</v>
      </c>
      <c r="BL17"/>
      <c r="BM17" s="189">
        <f t="shared" si="17"/>
        <v>94</v>
      </c>
      <c r="BN17" s="189">
        <f t="shared" si="27"/>
        <v>89</v>
      </c>
      <c r="BO17" s="189">
        <f t="shared" si="28"/>
        <v>92</v>
      </c>
      <c r="BP17" s="189">
        <f t="shared" si="29"/>
        <v>0</v>
      </c>
      <c r="BQ17" s="189">
        <f t="shared" si="30"/>
        <v>0</v>
      </c>
    </row>
    <row r="18" spans="1:69">
      <c r="A18" s="185" t="s">
        <v>54</v>
      </c>
      <c r="B18" s="341">
        <v>75</v>
      </c>
      <c r="C18" s="341">
        <v>47</v>
      </c>
      <c r="D18" s="342">
        <v>43</v>
      </c>
      <c r="E18" s="349"/>
      <c r="F18" s="349"/>
      <c r="G18" s="350">
        <v>19</v>
      </c>
      <c r="H18" s="341">
        <v>7</v>
      </c>
      <c r="I18" s="350">
        <v>17</v>
      </c>
      <c r="J18" s="341"/>
      <c r="K18" s="343"/>
      <c r="L18" s="344">
        <v>328</v>
      </c>
      <c r="M18" s="346">
        <v>295</v>
      </c>
      <c r="N18" s="341">
        <v>328</v>
      </c>
      <c r="O18" s="341"/>
      <c r="P18" s="343"/>
      <c r="Q18" s="344">
        <v>1</v>
      </c>
      <c r="R18" s="341">
        <v>1</v>
      </c>
      <c r="S18" s="341">
        <v>2</v>
      </c>
      <c r="T18" s="341"/>
      <c r="U18" s="343"/>
      <c r="V18" s="344">
        <v>107</v>
      </c>
      <c r="W18" s="341">
        <v>148</v>
      </c>
      <c r="X18" s="346">
        <v>148</v>
      </c>
      <c r="Y18" s="341"/>
      <c r="Z18" s="343"/>
      <c r="AA18" s="344">
        <v>1</v>
      </c>
      <c r="AB18" s="341">
        <v>2</v>
      </c>
      <c r="AC18" s="341">
        <v>1</v>
      </c>
      <c r="AD18" s="341"/>
      <c r="AE18" s="343"/>
      <c r="AF18" s="344">
        <v>4</v>
      </c>
      <c r="AG18" s="341">
        <v>2</v>
      </c>
      <c r="AH18" s="341">
        <v>3</v>
      </c>
      <c r="AI18" s="346"/>
      <c r="AJ18" s="343"/>
      <c r="AK18" s="344">
        <v>0</v>
      </c>
      <c r="AL18" s="341">
        <v>0</v>
      </c>
      <c r="AM18" s="341">
        <v>0</v>
      </c>
      <c r="AN18" s="341"/>
      <c r="AO18" s="343"/>
      <c r="AP18" s="344">
        <v>22</v>
      </c>
      <c r="AQ18" s="341">
        <v>16</v>
      </c>
      <c r="AR18" s="341">
        <v>16</v>
      </c>
      <c r="AS18" s="341"/>
      <c r="AT18" s="343"/>
      <c r="AU18" s="344">
        <v>211</v>
      </c>
      <c r="AV18" s="341">
        <v>276</v>
      </c>
      <c r="AW18" s="341">
        <v>278</v>
      </c>
      <c r="AX18" s="341"/>
      <c r="AY18" s="346"/>
      <c r="BA18" s="189">
        <f t="shared" si="31"/>
        <v>768</v>
      </c>
      <c r="BB18" s="189">
        <f t="shared" si="18"/>
        <v>794</v>
      </c>
      <c r="BC18" s="189">
        <f t="shared" si="18"/>
        <v>836</v>
      </c>
      <c r="BD18" s="189">
        <f t="shared" si="18"/>
        <v>0</v>
      </c>
      <c r="BE18" s="189">
        <f t="shared" si="18"/>
        <v>0</v>
      </c>
      <c r="BG18" s="189">
        <f t="shared" si="12"/>
        <v>94</v>
      </c>
      <c r="BH18" s="189">
        <f t="shared" si="13"/>
        <v>54</v>
      </c>
      <c r="BI18" s="189">
        <f t="shared" si="32"/>
        <v>60</v>
      </c>
      <c r="BJ18" s="189">
        <f t="shared" si="33"/>
        <v>0</v>
      </c>
      <c r="BK18" s="189">
        <f t="shared" si="34"/>
        <v>0</v>
      </c>
      <c r="BL18"/>
      <c r="BM18" s="189">
        <f t="shared" si="17"/>
        <v>108</v>
      </c>
      <c r="BN18" s="189">
        <f t="shared" si="27"/>
        <v>150</v>
      </c>
      <c r="BO18" s="189">
        <f t="shared" si="28"/>
        <v>149</v>
      </c>
      <c r="BP18" s="189">
        <f t="shared" si="29"/>
        <v>0</v>
      </c>
      <c r="BQ18" s="189">
        <f t="shared" si="30"/>
        <v>0</v>
      </c>
    </row>
    <row r="19" spans="1:69">
      <c r="A19" s="185" t="s">
        <v>55</v>
      </c>
      <c r="B19" s="341">
        <v>313</v>
      </c>
      <c r="C19" s="341">
        <v>294</v>
      </c>
      <c r="D19" s="342">
        <v>265</v>
      </c>
      <c r="E19" s="343"/>
      <c r="F19" s="343"/>
      <c r="G19" s="344">
        <v>58</v>
      </c>
      <c r="H19" s="341">
        <v>59</v>
      </c>
      <c r="I19" s="344">
        <v>61</v>
      </c>
      <c r="J19" s="341"/>
      <c r="K19" s="343"/>
      <c r="L19" s="344">
        <v>649</v>
      </c>
      <c r="M19" s="346">
        <v>793</v>
      </c>
      <c r="N19" s="341">
        <v>746</v>
      </c>
      <c r="O19" s="341"/>
      <c r="P19" s="343"/>
      <c r="Q19" s="344">
        <v>5</v>
      </c>
      <c r="R19" s="341">
        <v>0</v>
      </c>
      <c r="S19" s="341">
        <v>0</v>
      </c>
      <c r="T19" s="341"/>
      <c r="U19" s="343"/>
      <c r="V19" s="344">
        <v>232</v>
      </c>
      <c r="W19" s="341">
        <v>202</v>
      </c>
      <c r="X19" s="346">
        <v>232</v>
      </c>
      <c r="Y19" s="341"/>
      <c r="Z19" s="343"/>
      <c r="AA19" s="344">
        <v>2</v>
      </c>
      <c r="AB19" s="341">
        <v>0</v>
      </c>
      <c r="AC19" s="341">
        <v>4</v>
      </c>
      <c r="AD19" s="341"/>
      <c r="AE19" s="343"/>
      <c r="AF19" s="344">
        <v>19</v>
      </c>
      <c r="AG19" s="341">
        <v>32</v>
      </c>
      <c r="AH19" s="341">
        <v>42</v>
      </c>
      <c r="AI19" s="346"/>
      <c r="AJ19" s="343"/>
      <c r="AK19" s="344">
        <v>3</v>
      </c>
      <c r="AL19" s="341">
        <v>3</v>
      </c>
      <c r="AM19" s="341">
        <v>6</v>
      </c>
      <c r="AN19" s="341"/>
      <c r="AO19" s="343"/>
      <c r="AP19" s="344">
        <v>41</v>
      </c>
      <c r="AQ19" s="341">
        <v>42</v>
      </c>
      <c r="AR19" s="341">
        <v>42</v>
      </c>
      <c r="AS19" s="341"/>
      <c r="AT19" s="343"/>
      <c r="AU19" s="344">
        <v>167</v>
      </c>
      <c r="AV19" s="341">
        <v>122</v>
      </c>
      <c r="AW19" s="341">
        <v>107</v>
      </c>
      <c r="AX19" s="341"/>
      <c r="AY19" s="346"/>
      <c r="BA19" s="189">
        <f t="shared" si="31"/>
        <v>1489</v>
      </c>
      <c r="BB19" s="189">
        <f t="shared" si="18"/>
        <v>1547</v>
      </c>
      <c r="BC19" s="189">
        <f t="shared" si="18"/>
        <v>1505</v>
      </c>
      <c r="BD19" s="189">
        <f t="shared" si="18"/>
        <v>0</v>
      </c>
      <c r="BE19" s="189">
        <f t="shared" si="18"/>
        <v>0</v>
      </c>
      <c r="BG19" s="189">
        <f t="shared" si="12"/>
        <v>371</v>
      </c>
      <c r="BH19" s="189">
        <f t="shared" si="13"/>
        <v>353</v>
      </c>
      <c r="BI19" s="189">
        <f t="shared" si="32"/>
        <v>326</v>
      </c>
      <c r="BJ19" s="189">
        <f t="shared" si="33"/>
        <v>0</v>
      </c>
      <c r="BK19" s="189">
        <f t="shared" si="34"/>
        <v>0</v>
      </c>
      <c r="BL19"/>
      <c r="BM19" s="189">
        <f t="shared" si="17"/>
        <v>234</v>
      </c>
      <c r="BN19" s="189">
        <f t="shared" si="27"/>
        <v>202</v>
      </c>
      <c r="BO19" s="189">
        <f t="shared" si="28"/>
        <v>236</v>
      </c>
      <c r="BP19" s="189">
        <f t="shared" si="29"/>
        <v>0</v>
      </c>
      <c r="BQ19" s="189">
        <f t="shared" si="30"/>
        <v>0</v>
      </c>
    </row>
    <row r="20" spans="1:69">
      <c r="A20" s="185" t="s">
        <v>36</v>
      </c>
      <c r="B20" s="341">
        <v>78</v>
      </c>
      <c r="C20" s="341">
        <v>73</v>
      </c>
      <c r="D20" s="342">
        <v>79</v>
      </c>
      <c r="E20" s="343"/>
      <c r="F20" s="343"/>
      <c r="G20" s="344">
        <v>36</v>
      </c>
      <c r="H20" s="341">
        <v>27</v>
      </c>
      <c r="I20" s="344">
        <v>32</v>
      </c>
      <c r="J20" s="341"/>
      <c r="K20" s="343"/>
      <c r="L20" s="344">
        <v>556</v>
      </c>
      <c r="M20" s="346">
        <v>597</v>
      </c>
      <c r="N20" s="341">
        <v>544</v>
      </c>
      <c r="O20" s="341"/>
      <c r="P20" s="343"/>
      <c r="Q20" s="344">
        <v>1</v>
      </c>
      <c r="R20" s="341">
        <v>0</v>
      </c>
      <c r="S20" s="341">
        <v>1</v>
      </c>
      <c r="T20" s="341"/>
      <c r="U20" s="343"/>
      <c r="V20" s="344">
        <v>83</v>
      </c>
      <c r="W20" s="341">
        <v>60</v>
      </c>
      <c r="X20" s="346">
        <v>73</v>
      </c>
      <c r="Y20" s="341"/>
      <c r="Z20" s="343"/>
      <c r="AA20" s="344">
        <v>5</v>
      </c>
      <c r="AB20" s="341">
        <v>5</v>
      </c>
      <c r="AC20" s="341">
        <v>3</v>
      </c>
      <c r="AD20" s="341"/>
      <c r="AE20" s="343"/>
      <c r="AF20" s="344">
        <v>9</v>
      </c>
      <c r="AG20" s="341">
        <v>11</v>
      </c>
      <c r="AH20" s="341">
        <v>7</v>
      </c>
      <c r="AI20" s="346"/>
      <c r="AJ20" s="343"/>
      <c r="AK20" s="344">
        <v>6</v>
      </c>
      <c r="AL20" s="341">
        <v>0</v>
      </c>
      <c r="AM20" s="341">
        <v>3</v>
      </c>
      <c r="AN20" s="341"/>
      <c r="AO20" s="343"/>
      <c r="AP20" s="344">
        <v>60</v>
      </c>
      <c r="AQ20" s="341">
        <v>34</v>
      </c>
      <c r="AR20" s="341">
        <v>34</v>
      </c>
      <c r="AS20" s="341"/>
      <c r="AT20" s="343"/>
      <c r="AU20" s="344">
        <v>79</v>
      </c>
      <c r="AV20" s="341">
        <v>131</v>
      </c>
      <c r="AW20" s="341">
        <v>148</v>
      </c>
      <c r="AX20" s="341"/>
      <c r="AY20" s="346"/>
      <c r="BA20" s="189">
        <f t="shared" si="31"/>
        <v>913</v>
      </c>
      <c r="BB20" s="189">
        <f t="shared" si="18"/>
        <v>938</v>
      </c>
      <c r="BC20" s="189">
        <f t="shared" si="18"/>
        <v>924</v>
      </c>
      <c r="BD20" s="189">
        <f t="shared" si="18"/>
        <v>0</v>
      </c>
      <c r="BE20" s="189">
        <f t="shared" si="18"/>
        <v>0</v>
      </c>
      <c r="BG20" s="189">
        <f t="shared" si="12"/>
        <v>114</v>
      </c>
      <c r="BH20" s="189">
        <f t="shared" si="13"/>
        <v>100</v>
      </c>
      <c r="BI20" s="189">
        <f t="shared" si="32"/>
        <v>111</v>
      </c>
      <c r="BJ20" s="189">
        <f t="shared" si="33"/>
        <v>0</v>
      </c>
      <c r="BK20" s="189">
        <f t="shared" si="34"/>
        <v>0</v>
      </c>
      <c r="BL20"/>
      <c r="BM20" s="189">
        <f t="shared" si="17"/>
        <v>88</v>
      </c>
      <c r="BN20" s="189">
        <f t="shared" si="27"/>
        <v>65</v>
      </c>
      <c r="BO20" s="189">
        <f t="shared" si="28"/>
        <v>76</v>
      </c>
      <c r="BP20" s="189">
        <f t="shared" si="29"/>
        <v>0</v>
      </c>
      <c r="BQ20" s="189">
        <f t="shared" si="30"/>
        <v>0</v>
      </c>
    </row>
    <row r="21" spans="1:69">
      <c r="A21" s="185" t="s">
        <v>56</v>
      </c>
      <c r="B21" s="341">
        <v>38</v>
      </c>
      <c r="C21" s="341">
        <v>44</v>
      </c>
      <c r="D21" s="342">
        <v>47</v>
      </c>
      <c r="E21" s="343"/>
      <c r="F21" s="343"/>
      <c r="G21" s="344">
        <v>8</v>
      </c>
      <c r="H21" s="341">
        <v>14</v>
      </c>
      <c r="I21" s="344">
        <v>15</v>
      </c>
      <c r="J21" s="341"/>
      <c r="K21" s="343"/>
      <c r="L21" s="344">
        <v>194</v>
      </c>
      <c r="M21" s="346">
        <v>166</v>
      </c>
      <c r="N21" s="341">
        <v>175</v>
      </c>
      <c r="O21" s="341"/>
      <c r="P21" s="343"/>
      <c r="Q21" s="344">
        <v>0</v>
      </c>
      <c r="R21" s="341">
        <v>1</v>
      </c>
      <c r="S21" s="341">
        <v>1</v>
      </c>
      <c r="T21" s="341"/>
      <c r="U21" s="343"/>
      <c r="V21" s="344">
        <v>36</v>
      </c>
      <c r="W21" s="341">
        <v>36</v>
      </c>
      <c r="X21" s="346">
        <v>51</v>
      </c>
      <c r="Y21" s="341"/>
      <c r="Z21" s="343"/>
      <c r="AA21" s="344">
        <v>1</v>
      </c>
      <c r="AB21" s="341">
        <v>2</v>
      </c>
      <c r="AC21" s="341">
        <v>0</v>
      </c>
      <c r="AD21" s="341"/>
      <c r="AE21" s="343"/>
      <c r="AF21" s="344">
        <v>3</v>
      </c>
      <c r="AG21" s="341">
        <v>1</v>
      </c>
      <c r="AH21" s="341">
        <v>6</v>
      </c>
      <c r="AI21" s="346"/>
      <c r="AJ21" s="343"/>
      <c r="AK21" s="344">
        <v>0</v>
      </c>
      <c r="AL21" s="341">
        <v>1</v>
      </c>
      <c r="AM21" s="341">
        <v>0</v>
      </c>
      <c r="AN21" s="341"/>
      <c r="AO21" s="343"/>
      <c r="AP21" s="344">
        <v>11</v>
      </c>
      <c r="AQ21" s="341">
        <v>8</v>
      </c>
      <c r="AR21" s="341">
        <v>8</v>
      </c>
      <c r="AS21" s="341"/>
      <c r="AT21" s="343"/>
      <c r="AU21" s="344">
        <v>153</v>
      </c>
      <c r="AV21" s="341">
        <v>165</v>
      </c>
      <c r="AW21" s="341">
        <v>132</v>
      </c>
      <c r="AX21" s="341"/>
      <c r="AY21" s="346"/>
      <c r="BA21" s="189">
        <f t="shared" si="31"/>
        <v>444</v>
      </c>
      <c r="BB21" s="189">
        <f t="shared" si="18"/>
        <v>438</v>
      </c>
      <c r="BC21" s="189">
        <f t="shared" si="18"/>
        <v>435</v>
      </c>
      <c r="BD21" s="189">
        <f t="shared" si="18"/>
        <v>0</v>
      </c>
      <c r="BE21" s="189">
        <f t="shared" si="18"/>
        <v>0</v>
      </c>
      <c r="BG21" s="189">
        <f t="shared" si="12"/>
        <v>46</v>
      </c>
      <c r="BH21" s="189">
        <f t="shared" si="13"/>
        <v>58</v>
      </c>
      <c r="BI21" s="189">
        <f t="shared" si="32"/>
        <v>62</v>
      </c>
      <c r="BJ21" s="189">
        <f t="shared" si="33"/>
        <v>0</v>
      </c>
      <c r="BK21" s="189">
        <f t="shared" si="34"/>
        <v>0</v>
      </c>
      <c r="BL21"/>
      <c r="BM21" s="189">
        <f t="shared" si="17"/>
        <v>37</v>
      </c>
      <c r="BN21" s="189">
        <f t="shared" si="27"/>
        <v>38</v>
      </c>
      <c r="BO21" s="189">
        <f t="shared" si="28"/>
        <v>51</v>
      </c>
      <c r="BP21" s="189">
        <f t="shared" si="29"/>
        <v>0</v>
      </c>
      <c r="BQ21" s="189">
        <f t="shared" si="30"/>
        <v>0</v>
      </c>
    </row>
    <row r="22" spans="1:69">
      <c r="A22" s="185" t="s">
        <v>32</v>
      </c>
      <c r="B22" s="341">
        <v>52</v>
      </c>
      <c r="C22" s="341">
        <v>49</v>
      </c>
      <c r="D22" s="342">
        <v>49</v>
      </c>
      <c r="E22" s="343"/>
      <c r="F22" s="343"/>
      <c r="G22" s="344">
        <v>20</v>
      </c>
      <c r="H22" s="341">
        <v>13</v>
      </c>
      <c r="I22" s="344">
        <v>21</v>
      </c>
      <c r="J22" s="341"/>
      <c r="K22" s="343"/>
      <c r="L22" s="344">
        <v>212</v>
      </c>
      <c r="M22" s="346">
        <v>226</v>
      </c>
      <c r="N22" s="341">
        <v>226</v>
      </c>
      <c r="O22" s="341"/>
      <c r="P22" s="343"/>
      <c r="Q22" s="344">
        <v>0</v>
      </c>
      <c r="R22" s="341">
        <v>2</v>
      </c>
      <c r="S22" s="341">
        <v>0</v>
      </c>
      <c r="T22" s="341"/>
      <c r="U22" s="343"/>
      <c r="V22" s="344">
        <v>64</v>
      </c>
      <c r="W22" s="341">
        <v>59</v>
      </c>
      <c r="X22" s="346">
        <v>57</v>
      </c>
      <c r="Y22" s="341"/>
      <c r="Z22" s="343"/>
      <c r="AA22" s="344">
        <v>0</v>
      </c>
      <c r="AB22" s="341">
        <v>0</v>
      </c>
      <c r="AC22" s="341">
        <v>0</v>
      </c>
      <c r="AD22" s="341"/>
      <c r="AE22" s="343"/>
      <c r="AF22" s="344">
        <v>13</v>
      </c>
      <c r="AG22" s="341">
        <v>7</v>
      </c>
      <c r="AH22" s="341">
        <v>12</v>
      </c>
      <c r="AI22" s="346"/>
      <c r="AJ22" s="343"/>
      <c r="AK22" s="344">
        <v>2</v>
      </c>
      <c r="AL22" s="341">
        <v>0</v>
      </c>
      <c r="AM22" s="341">
        <v>0</v>
      </c>
      <c r="AN22" s="341"/>
      <c r="AO22" s="343"/>
      <c r="AP22" s="344">
        <v>33</v>
      </c>
      <c r="AQ22" s="341">
        <v>26</v>
      </c>
      <c r="AR22" s="341">
        <v>26</v>
      </c>
      <c r="AS22" s="341"/>
      <c r="AT22" s="343"/>
      <c r="AU22" s="344">
        <v>1</v>
      </c>
      <c r="AV22" s="341">
        <v>2</v>
      </c>
      <c r="AW22" s="341">
        <v>1</v>
      </c>
      <c r="AX22" s="341"/>
      <c r="AY22" s="346"/>
      <c r="BA22" s="189">
        <f t="shared" si="31"/>
        <v>397</v>
      </c>
      <c r="BB22" s="189">
        <f t="shared" ref="BB22:BB36" si="35">C22+H22+M22+R22+W22+AB22+AG22+AL22+AV22+AQ22</f>
        <v>384</v>
      </c>
      <c r="BC22" s="189">
        <f t="shared" ref="BC22:BC36" si="36">D22+I22+N22+S22+X22+AC22+AH22+AM22+AW22+AR22</f>
        <v>392</v>
      </c>
      <c r="BD22" s="189">
        <f t="shared" ref="BD22:BD36" si="37">E22+J22+O22+T22+Y22+AD22+AI22+AN22+AX22+AS22</f>
        <v>0</v>
      </c>
      <c r="BE22" s="189">
        <f t="shared" ref="BE22:BE36" si="38">F22+K22+P22+U22+Z22+AE22+AJ22+AO22+AY22+AT22</f>
        <v>0</v>
      </c>
      <c r="BG22" s="189">
        <f t="shared" si="12"/>
        <v>72</v>
      </c>
      <c r="BH22" s="189">
        <f t="shared" si="13"/>
        <v>62</v>
      </c>
      <c r="BI22" s="189">
        <f t="shared" si="32"/>
        <v>70</v>
      </c>
      <c r="BJ22" s="189">
        <f t="shared" si="33"/>
        <v>0</v>
      </c>
      <c r="BK22" s="189">
        <f t="shared" si="34"/>
        <v>0</v>
      </c>
      <c r="BL22"/>
      <c r="BM22" s="189">
        <f t="shared" si="17"/>
        <v>64</v>
      </c>
      <c r="BN22" s="189">
        <f t="shared" si="27"/>
        <v>59</v>
      </c>
      <c r="BO22" s="189">
        <f t="shared" si="28"/>
        <v>57</v>
      </c>
      <c r="BP22" s="189">
        <f t="shared" si="29"/>
        <v>0</v>
      </c>
      <c r="BQ22" s="189">
        <f t="shared" si="30"/>
        <v>0</v>
      </c>
    </row>
    <row r="23" spans="1:69" s="1" customFormat="1">
      <c r="A23" s="192" t="s">
        <v>57</v>
      </c>
      <c r="B23" s="193">
        <f>SUM(B24:B27)</f>
        <v>2200</v>
      </c>
      <c r="C23" s="193">
        <f t="shared" ref="C23:AY23" si="39">SUM(C24:C27)</f>
        <v>2057</v>
      </c>
      <c r="D23" s="191">
        <f>SUM(D24:D27)</f>
        <v>2253</v>
      </c>
      <c r="E23" s="194">
        <f t="shared" ref="E23" si="40">SUM(E24:E27)</f>
        <v>0</v>
      </c>
      <c r="F23" s="194">
        <f t="shared" si="39"/>
        <v>0</v>
      </c>
      <c r="G23" s="191">
        <f t="shared" si="39"/>
        <v>424</v>
      </c>
      <c r="H23" s="193">
        <f t="shared" si="39"/>
        <v>503</v>
      </c>
      <c r="I23" s="191">
        <f t="shared" ref="I23" si="41">SUM(I24:I27)</f>
        <v>490</v>
      </c>
      <c r="J23" s="193">
        <f t="shared" si="39"/>
        <v>0</v>
      </c>
      <c r="K23" s="194">
        <f t="shared" si="39"/>
        <v>0</v>
      </c>
      <c r="L23" s="191">
        <f t="shared" si="39"/>
        <v>2729</v>
      </c>
      <c r="M23" s="193">
        <f t="shared" si="39"/>
        <v>3034</v>
      </c>
      <c r="N23" s="193">
        <f t="shared" si="39"/>
        <v>3225</v>
      </c>
      <c r="O23" s="193">
        <f t="shared" si="39"/>
        <v>0</v>
      </c>
      <c r="P23" s="194">
        <f t="shared" si="39"/>
        <v>0</v>
      </c>
      <c r="Q23" s="191">
        <f t="shared" si="39"/>
        <v>11</v>
      </c>
      <c r="R23" s="193">
        <f t="shared" si="39"/>
        <v>9</v>
      </c>
      <c r="S23" s="193">
        <f t="shared" si="39"/>
        <v>14</v>
      </c>
      <c r="T23" s="193">
        <f t="shared" si="39"/>
        <v>0</v>
      </c>
      <c r="U23" s="194">
        <f t="shared" si="39"/>
        <v>0</v>
      </c>
      <c r="V23" s="191">
        <f t="shared" si="39"/>
        <v>2578</v>
      </c>
      <c r="W23" s="193">
        <f t="shared" si="39"/>
        <v>2432</v>
      </c>
      <c r="X23" s="193">
        <f t="shared" si="39"/>
        <v>2538</v>
      </c>
      <c r="Y23" s="193">
        <f t="shared" si="39"/>
        <v>0</v>
      </c>
      <c r="Z23" s="194">
        <f t="shared" si="39"/>
        <v>0</v>
      </c>
      <c r="AA23" s="191">
        <f t="shared" si="39"/>
        <v>72</v>
      </c>
      <c r="AB23" s="193">
        <f t="shared" si="39"/>
        <v>54</v>
      </c>
      <c r="AC23" s="193">
        <f t="shared" si="39"/>
        <v>68</v>
      </c>
      <c r="AD23" s="193">
        <f t="shared" si="39"/>
        <v>0</v>
      </c>
      <c r="AE23" s="194">
        <f t="shared" si="39"/>
        <v>0</v>
      </c>
      <c r="AF23" s="191">
        <f t="shared" si="39"/>
        <v>279</v>
      </c>
      <c r="AG23" s="193">
        <f t="shared" si="39"/>
        <v>244</v>
      </c>
      <c r="AH23" s="193">
        <f t="shared" si="39"/>
        <v>276</v>
      </c>
      <c r="AI23" s="193">
        <f t="shared" si="39"/>
        <v>0</v>
      </c>
      <c r="AJ23" s="194">
        <f t="shared" si="39"/>
        <v>0</v>
      </c>
      <c r="AK23" s="191">
        <f t="shared" si="39"/>
        <v>67</v>
      </c>
      <c r="AL23" s="193">
        <f t="shared" si="39"/>
        <v>74</v>
      </c>
      <c r="AM23" s="193">
        <f t="shared" si="39"/>
        <v>26</v>
      </c>
      <c r="AN23" s="193">
        <f t="shared" si="39"/>
        <v>0</v>
      </c>
      <c r="AO23" s="194">
        <f t="shared" si="39"/>
        <v>0</v>
      </c>
      <c r="AP23" s="191">
        <f t="shared" si="39"/>
        <v>119</v>
      </c>
      <c r="AQ23" s="193">
        <f t="shared" si="39"/>
        <v>128</v>
      </c>
      <c r="AR23" s="193">
        <f t="shared" si="39"/>
        <v>128</v>
      </c>
      <c r="AS23" s="193">
        <f t="shared" si="39"/>
        <v>0</v>
      </c>
      <c r="AT23" s="193">
        <f t="shared" si="39"/>
        <v>0</v>
      </c>
      <c r="AU23" s="191">
        <f t="shared" si="39"/>
        <v>1836</v>
      </c>
      <c r="AV23" s="193">
        <f t="shared" si="39"/>
        <v>1928</v>
      </c>
      <c r="AW23" s="193">
        <f t="shared" si="39"/>
        <v>1969</v>
      </c>
      <c r="AX23" s="193">
        <f t="shared" si="39"/>
        <v>0</v>
      </c>
      <c r="AY23" s="193">
        <f t="shared" si="39"/>
        <v>0</v>
      </c>
      <c r="AZ23" s="3"/>
      <c r="BA23" s="193">
        <f t="shared" si="31"/>
        <v>10315</v>
      </c>
      <c r="BB23" s="193">
        <f t="shared" si="35"/>
        <v>10463</v>
      </c>
      <c r="BC23" s="193">
        <f t="shared" si="36"/>
        <v>10987</v>
      </c>
      <c r="BD23" s="193">
        <f t="shared" si="37"/>
        <v>0</v>
      </c>
      <c r="BE23" s="193">
        <f t="shared" si="38"/>
        <v>0</v>
      </c>
      <c r="BF23" s="3"/>
      <c r="BG23" s="165">
        <f t="shared" si="12"/>
        <v>2624</v>
      </c>
      <c r="BH23" s="165">
        <f t="shared" si="13"/>
        <v>2560</v>
      </c>
      <c r="BI23" s="165">
        <f t="shared" si="32"/>
        <v>2743</v>
      </c>
      <c r="BJ23" s="165">
        <f t="shared" si="33"/>
        <v>0</v>
      </c>
      <c r="BK23" s="165">
        <f t="shared" si="34"/>
        <v>0</v>
      </c>
      <c r="BL23"/>
      <c r="BM23" s="165">
        <f t="shared" si="17"/>
        <v>2650</v>
      </c>
      <c r="BN23" s="165">
        <f t="shared" si="27"/>
        <v>2486</v>
      </c>
      <c r="BO23" s="165">
        <f t="shared" si="28"/>
        <v>2606</v>
      </c>
      <c r="BP23" s="165">
        <f t="shared" si="29"/>
        <v>0</v>
      </c>
      <c r="BQ23" s="165">
        <f t="shared" si="30"/>
        <v>0</v>
      </c>
    </row>
    <row r="24" spans="1:69">
      <c r="A24" s="185" t="s">
        <v>26</v>
      </c>
      <c r="B24" s="341">
        <v>114</v>
      </c>
      <c r="C24" s="341">
        <v>72</v>
      </c>
      <c r="D24" s="342">
        <v>141</v>
      </c>
      <c r="E24" s="343"/>
      <c r="F24" s="343"/>
      <c r="G24" s="344">
        <v>21</v>
      </c>
      <c r="H24" s="341">
        <v>36</v>
      </c>
      <c r="I24" s="344">
        <v>43</v>
      </c>
      <c r="J24" s="341"/>
      <c r="K24" s="343"/>
      <c r="L24" s="344">
        <v>211</v>
      </c>
      <c r="M24" s="346">
        <v>225</v>
      </c>
      <c r="N24" s="341">
        <v>311</v>
      </c>
      <c r="O24" s="341"/>
      <c r="P24" s="343"/>
      <c r="Q24" s="344">
        <v>3</v>
      </c>
      <c r="R24" s="341">
        <v>0</v>
      </c>
      <c r="S24" s="341">
        <v>0</v>
      </c>
      <c r="T24" s="341"/>
      <c r="U24" s="343"/>
      <c r="V24" s="344">
        <v>155</v>
      </c>
      <c r="W24" s="341">
        <v>101</v>
      </c>
      <c r="X24" s="346">
        <v>190</v>
      </c>
      <c r="Y24" s="341"/>
      <c r="Z24" s="343"/>
      <c r="AA24" s="344">
        <v>1</v>
      </c>
      <c r="AB24" s="341">
        <v>4</v>
      </c>
      <c r="AC24" s="341">
        <v>1</v>
      </c>
      <c r="AD24" s="341"/>
      <c r="AE24" s="343"/>
      <c r="AF24" s="344">
        <v>7</v>
      </c>
      <c r="AG24" s="341">
        <v>7</v>
      </c>
      <c r="AH24" s="341">
        <v>23</v>
      </c>
      <c r="AI24" s="346"/>
      <c r="AJ24" s="343"/>
      <c r="AK24" s="344">
        <v>1</v>
      </c>
      <c r="AL24" s="341">
        <v>1</v>
      </c>
      <c r="AM24" s="341">
        <v>0</v>
      </c>
      <c r="AN24" s="341"/>
      <c r="AO24" s="343"/>
      <c r="AP24" s="344">
        <v>5</v>
      </c>
      <c r="AQ24" s="341">
        <v>11</v>
      </c>
      <c r="AR24" s="341">
        <v>11</v>
      </c>
      <c r="AS24" s="341"/>
      <c r="AT24" s="343"/>
      <c r="AU24" s="344">
        <v>237</v>
      </c>
      <c r="AV24" s="341">
        <v>300</v>
      </c>
      <c r="AW24" s="341">
        <v>82</v>
      </c>
      <c r="AX24" s="341"/>
      <c r="AY24" s="346"/>
      <c r="BA24" s="189">
        <f t="shared" si="31"/>
        <v>755</v>
      </c>
      <c r="BB24" s="189">
        <f t="shared" si="35"/>
        <v>757</v>
      </c>
      <c r="BC24" s="189">
        <f t="shared" si="36"/>
        <v>802</v>
      </c>
      <c r="BD24" s="189">
        <f t="shared" si="37"/>
        <v>0</v>
      </c>
      <c r="BE24" s="189">
        <f t="shared" si="38"/>
        <v>0</v>
      </c>
      <c r="BG24" s="189">
        <f t="shared" si="12"/>
        <v>135</v>
      </c>
      <c r="BH24" s="189">
        <f t="shared" si="13"/>
        <v>108</v>
      </c>
      <c r="BI24" s="189">
        <f t="shared" ref="BI24:BI28" si="42">D24+I24</f>
        <v>184</v>
      </c>
      <c r="BJ24" s="189">
        <f t="shared" ref="BJ24:BJ28" si="43">E24+J24</f>
        <v>0</v>
      </c>
      <c r="BK24" s="189">
        <f t="shared" ref="BK24:BK28" si="44">F24+K24</f>
        <v>0</v>
      </c>
      <c r="BL24"/>
      <c r="BM24" s="189">
        <f t="shared" si="17"/>
        <v>156</v>
      </c>
      <c r="BN24" s="189">
        <f t="shared" si="27"/>
        <v>105</v>
      </c>
      <c r="BO24" s="189">
        <f t="shared" si="28"/>
        <v>191</v>
      </c>
      <c r="BP24" s="189">
        <f t="shared" si="29"/>
        <v>0</v>
      </c>
      <c r="BQ24" s="189">
        <f t="shared" si="30"/>
        <v>0</v>
      </c>
    </row>
    <row r="25" spans="1:69">
      <c r="A25" s="185" t="s">
        <v>58</v>
      </c>
      <c r="B25" s="341">
        <v>488</v>
      </c>
      <c r="C25" s="341">
        <v>417</v>
      </c>
      <c r="D25" s="342">
        <v>466</v>
      </c>
      <c r="E25" s="343"/>
      <c r="F25" s="343"/>
      <c r="G25" s="344">
        <v>113</v>
      </c>
      <c r="H25" s="341">
        <v>129</v>
      </c>
      <c r="I25" s="344">
        <v>124</v>
      </c>
      <c r="J25" s="341"/>
      <c r="K25" s="343"/>
      <c r="L25" s="344">
        <v>752</v>
      </c>
      <c r="M25" s="346">
        <v>750</v>
      </c>
      <c r="N25" s="341">
        <v>777</v>
      </c>
      <c r="O25" s="341"/>
      <c r="P25" s="343"/>
      <c r="Q25" s="344">
        <v>5</v>
      </c>
      <c r="R25" s="341">
        <v>4</v>
      </c>
      <c r="S25" s="341">
        <v>6</v>
      </c>
      <c r="T25" s="341"/>
      <c r="U25" s="343"/>
      <c r="V25" s="344">
        <v>1238</v>
      </c>
      <c r="W25" s="341">
        <v>1125</v>
      </c>
      <c r="X25" s="346">
        <v>1181</v>
      </c>
      <c r="Y25" s="341"/>
      <c r="Z25" s="343"/>
      <c r="AA25" s="344">
        <v>36</v>
      </c>
      <c r="AB25" s="341">
        <v>25</v>
      </c>
      <c r="AC25" s="341">
        <v>40</v>
      </c>
      <c r="AD25" s="341"/>
      <c r="AE25" s="343"/>
      <c r="AF25" s="344">
        <v>150</v>
      </c>
      <c r="AG25" s="341">
        <v>119</v>
      </c>
      <c r="AH25" s="341">
        <v>123</v>
      </c>
      <c r="AI25" s="346"/>
      <c r="AJ25" s="343"/>
      <c r="AK25" s="344">
        <v>18</v>
      </c>
      <c r="AL25" s="341">
        <v>25</v>
      </c>
      <c r="AM25" s="341">
        <v>11</v>
      </c>
      <c r="AN25" s="341"/>
      <c r="AO25" s="343"/>
      <c r="AP25" s="344">
        <v>59</v>
      </c>
      <c r="AQ25" s="341">
        <v>66</v>
      </c>
      <c r="AR25" s="341">
        <v>66</v>
      </c>
      <c r="AS25" s="341"/>
      <c r="AT25" s="343"/>
      <c r="AU25" s="344">
        <v>312</v>
      </c>
      <c r="AV25" s="341">
        <v>314</v>
      </c>
      <c r="AW25" s="341">
        <v>427</v>
      </c>
      <c r="AX25" s="341"/>
      <c r="AY25" s="346"/>
      <c r="BA25" s="189">
        <f t="shared" si="31"/>
        <v>3171</v>
      </c>
      <c r="BB25" s="189">
        <f t="shared" si="35"/>
        <v>2974</v>
      </c>
      <c r="BC25" s="189">
        <f t="shared" si="36"/>
        <v>3221</v>
      </c>
      <c r="BD25" s="189">
        <f t="shared" si="37"/>
        <v>0</v>
      </c>
      <c r="BE25" s="189">
        <f t="shared" si="38"/>
        <v>0</v>
      </c>
      <c r="BG25" s="189">
        <f t="shared" si="12"/>
        <v>601</v>
      </c>
      <c r="BH25" s="189">
        <f t="shared" si="13"/>
        <v>546</v>
      </c>
      <c r="BI25" s="189">
        <f t="shared" si="42"/>
        <v>590</v>
      </c>
      <c r="BJ25" s="189">
        <f t="shared" si="43"/>
        <v>0</v>
      </c>
      <c r="BK25" s="189">
        <f t="shared" si="44"/>
        <v>0</v>
      </c>
      <c r="BL25"/>
      <c r="BM25" s="189">
        <f t="shared" si="17"/>
        <v>1274</v>
      </c>
      <c r="BN25" s="189">
        <f t="shared" si="27"/>
        <v>1150</v>
      </c>
      <c r="BO25" s="189">
        <f t="shared" si="28"/>
        <v>1221</v>
      </c>
      <c r="BP25" s="189">
        <f t="shared" si="29"/>
        <v>0</v>
      </c>
      <c r="BQ25" s="189">
        <f t="shared" si="30"/>
        <v>0</v>
      </c>
    </row>
    <row r="26" spans="1:69">
      <c r="A26" s="185" t="s">
        <v>12</v>
      </c>
      <c r="B26" s="341">
        <v>333</v>
      </c>
      <c r="C26" s="341">
        <v>515</v>
      </c>
      <c r="D26" s="342">
        <v>530</v>
      </c>
      <c r="E26" s="343"/>
      <c r="F26" s="343"/>
      <c r="G26" s="344">
        <v>55</v>
      </c>
      <c r="H26" s="341">
        <v>41</v>
      </c>
      <c r="I26" s="344">
        <v>57</v>
      </c>
      <c r="J26" s="341"/>
      <c r="K26" s="343"/>
      <c r="L26" s="344">
        <v>270</v>
      </c>
      <c r="M26" s="346">
        <v>350</v>
      </c>
      <c r="N26" s="341">
        <v>380</v>
      </c>
      <c r="O26" s="341"/>
      <c r="P26" s="343"/>
      <c r="Q26" s="344">
        <v>1</v>
      </c>
      <c r="R26" s="341">
        <v>0</v>
      </c>
      <c r="S26" s="341">
        <v>0</v>
      </c>
      <c r="T26" s="341"/>
      <c r="U26" s="343"/>
      <c r="V26" s="344">
        <v>185</v>
      </c>
      <c r="W26" s="341">
        <v>160</v>
      </c>
      <c r="X26" s="346">
        <v>162</v>
      </c>
      <c r="Y26" s="341"/>
      <c r="Z26" s="343"/>
      <c r="AA26" s="344">
        <v>5</v>
      </c>
      <c r="AB26" s="341">
        <v>0</v>
      </c>
      <c r="AC26" s="341">
        <v>4</v>
      </c>
      <c r="AD26" s="341"/>
      <c r="AE26" s="343"/>
      <c r="AF26" s="344">
        <v>12</v>
      </c>
      <c r="AG26" s="341">
        <v>11</v>
      </c>
      <c r="AH26" s="341">
        <v>14</v>
      </c>
      <c r="AI26" s="346"/>
      <c r="AJ26" s="343"/>
      <c r="AK26" s="344">
        <v>8</v>
      </c>
      <c r="AL26" s="341">
        <v>7</v>
      </c>
      <c r="AM26" s="341">
        <v>5</v>
      </c>
      <c r="AN26" s="341"/>
      <c r="AO26" s="343"/>
      <c r="AP26" s="344">
        <v>6</v>
      </c>
      <c r="AQ26" s="341">
        <v>13</v>
      </c>
      <c r="AR26" s="341">
        <v>13</v>
      </c>
      <c r="AS26" s="341"/>
      <c r="AT26" s="343"/>
      <c r="AU26" s="344">
        <v>598</v>
      </c>
      <c r="AV26" s="341">
        <v>661</v>
      </c>
      <c r="AW26" s="341">
        <v>658</v>
      </c>
      <c r="AX26" s="341"/>
      <c r="AY26" s="346"/>
      <c r="BA26" s="189">
        <f t="shared" si="31"/>
        <v>1473</v>
      </c>
      <c r="BB26" s="189">
        <f t="shared" si="35"/>
        <v>1758</v>
      </c>
      <c r="BC26" s="189">
        <f t="shared" si="36"/>
        <v>1823</v>
      </c>
      <c r="BD26" s="189">
        <f t="shared" si="37"/>
        <v>0</v>
      </c>
      <c r="BE26" s="189">
        <f t="shared" si="38"/>
        <v>0</v>
      </c>
      <c r="BG26" s="189">
        <f t="shared" si="12"/>
        <v>388</v>
      </c>
      <c r="BH26" s="189">
        <f t="shared" si="13"/>
        <v>556</v>
      </c>
      <c r="BI26" s="189">
        <f t="shared" si="42"/>
        <v>587</v>
      </c>
      <c r="BJ26" s="189">
        <f t="shared" si="43"/>
        <v>0</v>
      </c>
      <c r="BK26" s="189">
        <f t="shared" si="44"/>
        <v>0</v>
      </c>
      <c r="BL26"/>
      <c r="BM26" s="189">
        <f t="shared" si="17"/>
        <v>190</v>
      </c>
      <c r="BN26" s="189">
        <f t="shared" si="27"/>
        <v>160</v>
      </c>
      <c r="BO26" s="189">
        <f t="shared" si="28"/>
        <v>166</v>
      </c>
      <c r="BP26" s="189">
        <f t="shared" si="29"/>
        <v>0</v>
      </c>
      <c r="BQ26" s="189">
        <f t="shared" si="30"/>
        <v>0</v>
      </c>
    </row>
    <row r="27" spans="1:69">
      <c r="A27" s="185" t="s">
        <v>59</v>
      </c>
      <c r="B27" s="341">
        <v>1265</v>
      </c>
      <c r="C27" s="341">
        <v>1053</v>
      </c>
      <c r="D27" s="342">
        <v>1116</v>
      </c>
      <c r="E27" s="343"/>
      <c r="F27" s="343"/>
      <c r="G27" s="344">
        <v>235</v>
      </c>
      <c r="H27" s="341">
        <v>297</v>
      </c>
      <c r="I27" s="344">
        <v>266</v>
      </c>
      <c r="J27" s="341"/>
      <c r="K27" s="343"/>
      <c r="L27" s="344">
        <v>1496</v>
      </c>
      <c r="M27" s="346">
        <v>1709</v>
      </c>
      <c r="N27" s="341">
        <v>1757</v>
      </c>
      <c r="O27" s="341"/>
      <c r="P27" s="343"/>
      <c r="Q27" s="344">
        <v>2</v>
      </c>
      <c r="R27" s="341">
        <v>5</v>
      </c>
      <c r="S27" s="341">
        <v>8</v>
      </c>
      <c r="T27" s="341"/>
      <c r="U27" s="343"/>
      <c r="V27" s="344">
        <v>1000</v>
      </c>
      <c r="W27" s="341">
        <v>1046</v>
      </c>
      <c r="X27" s="346">
        <v>1005</v>
      </c>
      <c r="Y27" s="341"/>
      <c r="Z27" s="343"/>
      <c r="AA27" s="344">
        <v>30</v>
      </c>
      <c r="AB27" s="341">
        <v>25</v>
      </c>
      <c r="AC27" s="341">
        <v>23</v>
      </c>
      <c r="AD27" s="341"/>
      <c r="AE27" s="343"/>
      <c r="AF27" s="344">
        <v>110</v>
      </c>
      <c r="AG27" s="341">
        <v>107</v>
      </c>
      <c r="AH27" s="341">
        <v>116</v>
      </c>
      <c r="AI27" s="346"/>
      <c r="AJ27" s="343"/>
      <c r="AK27" s="344">
        <v>40</v>
      </c>
      <c r="AL27" s="341">
        <v>41</v>
      </c>
      <c r="AM27" s="341">
        <v>10</v>
      </c>
      <c r="AN27" s="341"/>
      <c r="AO27" s="343"/>
      <c r="AP27" s="344">
        <v>49</v>
      </c>
      <c r="AQ27" s="341">
        <v>38</v>
      </c>
      <c r="AR27" s="341">
        <v>38</v>
      </c>
      <c r="AS27" s="341"/>
      <c r="AT27" s="343"/>
      <c r="AU27" s="344">
        <v>689</v>
      </c>
      <c r="AV27" s="341">
        <v>653</v>
      </c>
      <c r="AW27" s="341">
        <v>802</v>
      </c>
      <c r="AX27" s="341"/>
      <c r="AY27" s="346"/>
      <c r="BA27" s="189">
        <f t="shared" si="31"/>
        <v>4916</v>
      </c>
      <c r="BB27" s="189">
        <f t="shared" si="35"/>
        <v>4974</v>
      </c>
      <c r="BC27" s="189">
        <f t="shared" si="36"/>
        <v>5141</v>
      </c>
      <c r="BD27" s="189">
        <f t="shared" si="37"/>
        <v>0</v>
      </c>
      <c r="BE27" s="189">
        <f t="shared" si="38"/>
        <v>0</v>
      </c>
      <c r="BG27" s="189">
        <f t="shared" si="12"/>
        <v>1500</v>
      </c>
      <c r="BH27" s="189">
        <f t="shared" si="13"/>
        <v>1350</v>
      </c>
      <c r="BI27" s="189">
        <f t="shared" si="42"/>
        <v>1382</v>
      </c>
      <c r="BJ27" s="189">
        <f t="shared" si="43"/>
        <v>0</v>
      </c>
      <c r="BK27" s="189">
        <f t="shared" si="44"/>
        <v>0</v>
      </c>
      <c r="BL27"/>
      <c r="BM27" s="189">
        <f t="shared" si="17"/>
        <v>1030</v>
      </c>
      <c r="BN27" s="189">
        <f t="shared" si="27"/>
        <v>1071</v>
      </c>
      <c r="BO27" s="189">
        <f t="shared" si="28"/>
        <v>1028</v>
      </c>
      <c r="BP27" s="189">
        <f t="shared" si="29"/>
        <v>0</v>
      </c>
      <c r="BQ27" s="189">
        <f t="shared" si="30"/>
        <v>0</v>
      </c>
    </row>
    <row r="28" spans="1:69" s="1" customFormat="1">
      <c r="A28" s="192" t="s">
        <v>60</v>
      </c>
      <c r="B28" s="193">
        <f>SUM(B29:B31)</f>
        <v>1092</v>
      </c>
      <c r="C28" s="193">
        <f t="shared" ref="C28:AY28" si="45">SUM(C29:C31)</f>
        <v>873</v>
      </c>
      <c r="D28" s="191">
        <f>SUM(D29:D31)</f>
        <v>935</v>
      </c>
      <c r="E28" s="194">
        <f t="shared" ref="E28" si="46">SUM(E29:E31)</f>
        <v>0</v>
      </c>
      <c r="F28" s="194">
        <f t="shared" si="45"/>
        <v>0</v>
      </c>
      <c r="G28" s="191">
        <f t="shared" si="45"/>
        <v>333</v>
      </c>
      <c r="H28" s="193">
        <f t="shared" si="45"/>
        <v>287</v>
      </c>
      <c r="I28" s="191">
        <f t="shared" ref="I28" si="47">SUM(I29:I31)</f>
        <v>293</v>
      </c>
      <c r="J28" s="193">
        <f t="shared" si="45"/>
        <v>0</v>
      </c>
      <c r="K28" s="194">
        <f t="shared" si="45"/>
        <v>0</v>
      </c>
      <c r="L28" s="191">
        <f t="shared" si="45"/>
        <v>1590</v>
      </c>
      <c r="M28" s="193">
        <f t="shared" si="45"/>
        <v>1601</v>
      </c>
      <c r="N28" s="193">
        <f t="shared" si="45"/>
        <v>1595</v>
      </c>
      <c r="O28" s="193">
        <f t="shared" si="45"/>
        <v>0</v>
      </c>
      <c r="P28" s="194">
        <f t="shared" si="45"/>
        <v>0</v>
      </c>
      <c r="Q28" s="191">
        <f t="shared" si="45"/>
        <v>4</v>
      </c>
      <c r="R28" s="193">
        <f t="shared" si="45"/>
        <v>3</v>
      </c>
      <c r="S28" s="193">
        <f t="shared" si="45"/>
        <v>4</v>
      </c>
      <c r="T28" s="193">
        <f t="shared" si="45"/>
        <v>0</v>
      </c>
      <c r="U28" s="194">
        <f t="shared" si="45"/>
        <v>0</v>
      </c>
      <c r="V28" s="191">
        <f t="shared" si="45"/>
        <v>1729</v>
      </c>
      <c r="W28" s="193">
        <f t="shared" si="45"/>
        <v>1755</v>
      </c>
      <c r="X28" s="193">
        <f t="shared" si="45"/>
        <v>1746</v>
      </c>
      <c r="Y28" s="193">
        <f t="shared" si="45"/>
        <v>0</v>
      </c>
      <c r="Z28" s="194">
        <f t="shared" si="45"/>
        <v>0</v>
      </c>
      <c r="AA28" s="191">
        <f t="shared" si="45"/>
        <v>103</v>
      </c>
      <c r="AB28" s="193">
        <f t="shared" si="45"/>
        <v>69</v>
      </c>
      <c r="AC28" s="193">
        <f t="shared" si="45"/>
        <v>80</v>
      </c>
      <c r="AD28" s="193">
        <f t="shared" si="45"/>
        <v>0</v>
      </c>
      <c r="AE28" s="194">
        <f t="shared" si="45"/>
        <v>0</v>
      </c>
      <c r="AF28" s="191">
        <f t="shared" si="45"/>
        <v>217</v>
      </c>
      <c r="AG28" s="193">
        <f t="shared" si="45"/>
        <v>209</v>
      </c>
      <c r="AH28" s="193">
        <f t="shared" si="45"/>
        <v>221</v>
      </c>
      <c r="AI28" s="193">
        <f t="shared" si="45"/>
        <v>0</v>
      </c>
      <c r="AJ28" s="194">
        <f t="shared" si="45"/>
        <v>0</v>
      </c>
      <c r="AK28" s="191">
        <f t="shared" si="45"/>
        <v>22</v>
      </c>
      <c r="AL28" s="193">
        <f t="shared" si="45"/>
        <v>7</v>
      </c>
      <c r="AM28" s="193">
        <f t="shared" si="45"/>
        <v>27</v>
      </c>
      <c r="AN28" s="193">
        <f t="shared" si="45"/>
        <v>0</v>
      </c>
      <c r="AO28" s="194">
        <f t="shared" si="45"/>
        <v>0</v>
      </c>
      <c r="AP28" s="191">
        <f t="shared" si="45"/>
        <v>54</v>
      </c>
      <c r="AQ28" s="193">
        <f t="shared" si="45"/>
        <v>48</v>
      </c>
      <c r="AR28" s="193">
        <f t="shared" si="45"/>
        <v>48</v>
      </c>
      <c r="AS28" s="193">
        <f t="shared" si="45"/>
        <v>0</v>
      </c>
      <c r="AT28" s="193">
        <f t="shared" si="45"/>
        <v>0</v>
      </c>
      <c r="AU28" s="191">
        <f t="shared" si="45"/>
        <v>225</v>
      </c>
      <c r="AV28" s="193">
        <f t="shared" si="45"/>
        <v>360</v>
      </c>
      <c r="AW28" s="193">
        <f t="shared" si="45"/>
        <v>664</v>
      </c>
      <c r="AX28" s="193">
        <f t="shared" si="45"/>
        <v>0</v>
      </c>
      <c r="AY28" s="193">
        <f t="shared" si="45"/>
        <v>0</v>
      </c>
      <c r="AZ28" s="3"/>
      <c r="BA28" s="193">
        <f t="shared" si="31"/>
        <v>5369</v>
      </c>
      <c r="BB28" s="193">
        <f t="shared" si="35"/>
        <v>5212</v>
      </c>
      <c r="BC28" s="193">
        <f t="shared" si="36"/>
        <v>5613</v>
      </c>
      <c r="BD28" s="193">
        <f t="shared" si="37"/>
        <v>0</v>
      </c>
      <c r="BE28" s="193">
        <f t="shared" si="38"/>
        <v>0</v>
      </c>
      <c r="BF28" s="3"/>
      <c r="BG28" s="165">
        <f t="shared" si="12"/>
        <v>1425</v>
      </c>
      <c r="BH28" s="165">
        <f t="shared" si="13"/>
        <v>1160</v>
      </c>
      <c r="BI28" s="165">
        <f t="shared" si="42"/>
        <v>1228</v>
      </c>
      <c r="BJ28" s="165">
        <f t="shared" si="43"/>
        <v>0</v>
      </c>
      <c r="BK28" s="165">
        <f t="shared" si="44"/>
        <v>0</v>
      </c>
      <c r="BL28"/>
      <c r="BM28" s="165">
        <f t="shared" si="17"/>
        <v>1832</v>
      </c>
      <c r="BN28" s="165">
        <f t="shared" si="27"/>
        <v>1824</v>
      </c>
      <c r="BO28" s="165">
        <f t="shared" si="28"/>
        <v>1826</v>
      </c>
      <c r="BP28" s="165">
        <f t="shared" si="29"/>
        <v>0</v>
      </c>
      <c r="BQ28" s="165">
        <f t="shared" si="30"/>
        <v>0</v>
      </c>
    </row>
    <row r="29" spans="1:69">
      <c r="A29" s="185" t="s">
        <v>22</v>
      </c>
      <c r="B29" s="341">
        <v>468</v>
      </c>
      <c r="C29" s="341">
        <v>404</v>
      </c>
      <c r="D29" s="342">
        <v>440</v>
      </c>
      <c r="E29" s="343"/>
      <c r="F29" s="343"/>
      <c r="G29" s="344">
        <v>140</v>
      </c>
      <c r="H29" s="341">
        <v>125</v>
      </c>
      <c r="I29" s="344">
        <v>128</v>
      </c>
      <c r="J29" s="341"/>
      <c r="K29" s="343"/>
      <c r="L29" s="344">
        <v>719</v>
      </c>
      <c r="M29" s="346">
        <v>743</v>
      </c>
      <c r="N29" s="341">
        <v>815</v>
      </c>
      <c r="O29" s="341"/>
      <c r="P29" s="343"/>
      <c r="Q29" s="344">
        <v>0</v>
      </c>
      <c r="R29" s="341">
        <v>0</v>
      </c>
      <c r="S29" s="341">
        <v>1</v>
      </c>
      <c r="T29" s="341"/>
      <c r="U29" s="343"/>
      <c r="V29" s="344">
        <v>748</v>
      </c>
      <c r="W29" s="341">
        <v>764</v>
      </c>
      <c r="X29" s="346">
        <v>844</v>
      </c>
      <c r="Y29" s="341"/>
      <c r="Z29" s="343"/>
      <c r="AA29" s="344">
        <v>44</v>
      </c>
      <c r="AB29" s="341">
        <v>39</v>
      </c>
      <c r="AC29" s="341">
        <v>36</v>
      </c>
      <c r="AD29" s="341"/>
      <c r="AE29" s="343"/>
      <c r="AF29" s="344">
        <v>104</v>
      </c>
      <c r="AG29" s="341">
        <v>96</v>
      </c>
      <c r="AH29" s="341">
        <v>109</v>
      </c>
      <c r="AI29" s="346"/>
      <c r="AJ29" s="343"/>
      <c r="AK29" s="344">
        <v>11</v>
      </c>
      <c r="AL29" s="341">
        <v>3</v>
      </c>
      <c r="AM29" s="341">
        <v>22</v>
      </c>
      <c r="AN29" s="341"/>
      <c r="AO29" s="343"/>
      <c r="AP29" s="344">
        <v>21</v>
      </c>
      <c r="AQ29" s="341">
        <v>13</v>
      </c>
      <c r="AR29" s="341">
        <v>13</v>
      </c>
      <c r="AS29" s="341"/>
      <c r="AT29" s="343"/>
      <c r="AU29" s="344">
        <v>120</v>
      </c>
      <c r="AV29" s="341">
        <v>197</v>
      </c>
      <c r="AW29" s="341">
        <v>194</v>
      </c>
      <c r="AX29" s="341"/>
      <c r="AY29" s="346"/>
      <c r="BA29" s="189">
        <f t="shared" si="31"/>
        <v>2375</v>
      </c>
      <c r="BB29" s="189">
        <f t="shared" si="35"/>
        <v>2384</v>
      </c>
      <c r="BC29" s="189">
        <f t="shared" si="36"/>
        <v>2602</v>
      </c>
      <c r="BD29" s="189">
        <f t="shared" si="37"/>
        <v>0</v>
      </c>
      <c r="BE29" s="189">
        <f t="shared" si="38"/>
        <v>0</v>
      </c>
      <c r="BG29" s="189">
        <f t="shared" si="12"/>
        <v>608</v>
      </c>
      <c r="BH29" s="189">
        <f t="shared" si="13"/>
        <v>529</v>
      </c>
      <c r="BI29" s="189">
        <f t="shared" ref="BI29:BI32" si="48">D29+I29</f>
        <v>568</v>
      </c>
      <c r="BJ29" s="189">
        <f t="shared" ref="BJ29:BJ32" si="49">E29+J29</f>
        <v>0</v>
      </c>
      <c r="BK29" s="189">
        <f t="shared" ref="BK29:BK32" si="50">F29+K29</f>
        <v>0</v>
      </c>
      <c r="BL29"/>
      <c r="BM29" s="189">
        <f t="shared" si="17"/>
        <v>792</v>
      </c>
      <c r="BN29" s="189">
        <f t="shared" si="27"/>
        <v>803</v>
      </c>
      <c r="BO29" s="189">
        <f t="shared" si="28"/>
        <v>880</v>
      </c>
      <c r="BP29" s="189">
        <f t="shared" si="29"/>
        <v>0</v>
      </c>
      <c r="BQ29" s="189">
        <f t="shared" si="30"/>
        <v>0</v>
      </c>
    </row>
    <row r="30" spans="1:69">
      <c r="A30" s="185" t="s">
        <v>61</v>
      </c>
      <c r="B30" s="341">
        <v>366</v>
      </c>
      <c r="C30" s="341">
        <v>281</v>
      </c>
      <c r="D30" s="342">
        <v>292</v>
      </c>
      <c r="E30" s="343"/>
      <c r="F30" s="343"/>
      <c r="G30" s="344">
        <v>82</v>
      </c>
      <c r="H30" s="341">
        <v>55</v>
      </c>
      <c r="I30" s="344">
        <v>70</v>
      </c>
      <c r="J30" s="341"/>
      <c r="K30" s="343"/>
      <c r="L30" s="344">
        <v>394</v>
      </c>
      <c r="M30" s="346">
        <v>423</v>
      </c>
      <c r="N30" s="341">
        <v>349</v>
      </c>
      <c r="O30" s="341"/>
      <c r="P30" s="343"/>
      <c r="Q30" s="344">
        <v>3</v>
      </c>
      <c r="R30" s="341">
        <v>2</v>
      </c>
      <c r="S30" s="341">
        <v>1</v>
      </c>
      <c r="T30" s="341"/>
      <c r="U30" s="343"/>
      <c r="V30" s="344">
        <v>536</v>
      </c>
      <c r="W30" s="341">
        <v>537</v>
      </c>
      <c r="X30" s="346">
        <v>470</v>
      </c>
      <c r="Y30" s="341"/>
      <c r="Z30" s="343"/>
      <c r="AA30" s="344">
        <v>45</v>
      </c>
      <c r="AB30" s="341">
        <v>21</v>
      </c>
      <c r="AC30" s="341">
        <v>35</v>
      </c>
      <c r="AD30" s="341"/>
      <c r="AE30" s="343"/>
      <c r="AF30" s="344">
        <v>69</v>
      </c>
      <c r="AG30" s="341">
        <v>67</v>
      </c>
      <c r="AH30" s="341">
        <v>62</v>
      </c>
      <c r="AI30" s="346"/>
      <c r="AJ30" s="343"/>
      <c r="AK30" s="344">
        <v>5</v>
      </c>
      <c r="AL30" s="341">
        <v>1</v>
      </c>
      <c r="AM30" s="341">
        <v>3</v>
      </c>
      <c r="AN30" s="341"/>
      <c r="AO30" s="343"/>
      <c r="AP30" s="344">
        <v>20</v>
      </c>
      <c r="AQ30" s="341">
        <v>22</v>
      </c>
      <c r="AR30" s="341">
        <v>22</v>
      </c>
      <c r="AS30" s="341"/>
      <c r="AT30" s="343"/>
      <c r="AU30" s="344">
        <v>63</v>
      </c>
      <c r="AV30" s="341">
        <v>68</v>
      </c>
      <c r="AW30" s="341">
        <v>329</v>
      </c>
      <c r="AX30" s="341"/>
      <c r="AY30" s="346"/>
      <c r="BA30" s="189">
        <f t="shared" si="31"/>
        <v>1583</v>
      </c>
      <c r="BB30" s="189">
        <f t="shared" si="35"/>
        <v>1477</v>
      </c>
      <c r="BC30" s="189">
        <f t="shared" si="36"/>
        <v>1633</v>
      </c>
      <c r="BD30" s="189">
        <f t="shared" si="37"/>
        <v>0</v>
      </c>
      <c r="BE30" s="189">
        <f t="shared" si="38"/>
        <v>0</v>
      </c>
      <c r="BG30" s="189">
        <f t="shared" si="12"/>
        <v>448</v>
      </c>
      <c r="BH30" s="189">
        <f t="shared" si="13"/>
        <v>336</v>
      </c>
      <c r="BI30" s="189">
        <f t="shared" si="48"/>
        <v>362</v>
      </c>
      <c r="BJ30" s="189">
        <f t="shared" si="49"/>
        <v>0</v>
      </c>
      <c r="BK30" s="189">
        <f t="shared" si="50"/>
        <v>0</v>
      </c>
      <c r="BL30"/>
      <c r="BM30" s="189">
        <f t="shared" si="17"/>
        <v>581</v>
      </c>
      <c r="BN30" s="189">
        <f t="shared" si="27"/>
        <v>558</v>
      </c>
      <c r="BO30" s="189">
        <f t="shared" si="28"/>
        <v>505</v>
      </c>
      <c r="BP30" s="189">
        <f t="shared" si="29"/>
        <v>0</v>
      </c>
      <c r="BQ30" s="189">
        <f t="shared" si="30"/>
        <v>0</v>
      </c>
    </row>
    <row r="31" spans="1:69">
      <c r="A31" s="185" t="s">
        <v>14</v>
      </c>
      <c r="B31" s="341">
        <v>258</v>
      </c>
      <c r="C31" s="341">
        <v>188</v>
      </c>
      <c r="D31" s="342">
        <v>203</v>
      </c>
      <c r="E31" s="343"/>
      <c r="F31" s="343"/>
      <c r="G31" s="344">
        <v>111</v>
      </c>
      <c r="H31" s="341">
        <v>107</v>
      </c>
      <c r="I31" s="344">
        <v>95</v>
      </c>
      <c r="J31" s="341"/>
      <c r="K31" s="343"/>
      <c r="L31" s="344">
        <v>477</v>
      </c>
      <c r="M31" s="346">
        <v>435</v>
      </c>
      <c r="N31" s="341">
        <v>431</v>
      </c>
      <c r="O31" s="341"/>
      <c r="P31" s="343"/>
      <c r="Q31" s="344">
        <v>1</v>
      </c>
      <c r="R31" s="341">
        <v>1</v>
      </c>
      <c r="S31" s="341">
        <v>2</v>
      </c>
      <c r="T31" s="341"/>
      <c r="U31" s="343"/>
      <c r="V31" s="344">
        <v>445</v>
      </c>
      <c r="W31" s="341">
        <v>454</v>
      </c>
      <c r="X31" s="346">
        <v>432</v>
      </c>
      <c r="Y31" s="341"/>
      <c r="Z31" s="343"/>
      <c r="AA31" s="344">
        <v>14</v>
      </c>
      <c r="AB31" s="341">
        <v>9</v>
      </c>
      <c r="AC31" s="341">
        <v>9</v>
      </c>
      <c r="AD31" s="341"/>
      <c r="AE31" s="343"/>
      <c r="AF31" s="344">
        <v>44</v>
      </c>
      <c r="AG31" s="341">
        <v>46</v>
      </c>
      <c r="AH31" s="341">
        <v>50</v>
      </c>
      <c r="AI31" s="346"/>
      <c r="AJ31" s="343"/>
      <c r="AK31" s="344">
        <v>6</v>
      </c>
      <c r="AL31" s="341">
        <v>3</v>
      </c>
      <c r="AM31" s="341">
        <v>2</v>
      </c>
      <c r="AN31" s="341"/>
      <c r="AO31" s="343"/>
      <c r="AP31" s="344">
        <v>13</v>
      </c>
      <c r="AQ31" s="341">
        <v>13</v>
      </c>
      <c r="AR31" s="341">
        <v>13</v>
      </c>
      <c r="AS31" s="341"/>
      <c r="AT31" s="343"/>
      <c r="AU31" s="344">
        <v>42</v>
      </c>
      <c r="AV31" s="341">
        <v>95</v>
      </c>
      <c r="AW31" s="341">
        <v>141</v>
      </c>
      <c r="AX31" s="341"/>
      <c r="AY31" s="346"/>
      <c r="BA31" s="189">
        <f t="shared" si="31"/>
        <v>1411</v>
      </c>
      <c r="BB31" s="189">
        <f t="shared" si="35"/>
        <v>1351</v>
      </c>
      <c r="BC31" s="189">
        <f t="shared" si="36"/>
        <v>1378</v>
      </c>
      <c r="BD31" s="189">
        <f t="shared" si="37"/>
        <v>0</v>
      </c>
      <c r="BE31" s="189">
        <f t="shared" si="38"/>
        <v>0</v>
      </c>
      <c r="BG31" s="189">
        <f t="shared" si="12"/>
        <v>369</v>
      </c>
      <c r="BH31" s="189">
        <f t="shared" si="13"/>
        <v>295</v>
      </c>
      <c r="BI31" s="189">
        <f t="shared" si="48"/>
        <v>298</v>
      </c>
      <c r="BJ31" s="189">
        <f t="shared" si="49"/>
        <v>0</v>
      </c>
      <c r="BK31" s="189">
        <f t="shared" si="50"/>
        <v>0</v>
      </c>
      <c r="BL31"/>
      <c r="BM31" s="189">
        <f t="shared" si="17"/>
        <v>459</v>
      </c>
      <c r="BN31" s="189">
        <f t="shared" si="27"/>
        <v>463</v>
      </c>
      <c r="BO31" s="189">
        <f t="shared" si="28"/>
        <v>441</v>
      </c>
      <c r="BP31" s="189">
        <f t="shared" si="29"/>
        <v>0</v>
      </c>
      <c r="BQ31" s="189">
        <f t="shared" si="30"/>
        <v>0</v>
      </c>
    </row>
    <row r="32" spans="1:69" s="1" customFormat="1">
      <c r="A32" s="192" t="s">
        <v>62</v>
      </c>
      <c r="B32" s="193">
        <f>SUM(B33:B36)</f>
        <v>479</v>
      </c>
      <c r="C32" s="193">
        <f t="shared" ref="C32:AY32" si="51">SUM(C33:C36)</f>
        <v>448</v>
      </c>
      <c r="D32" s="191">
        <f>SUM(D33:D36)</f>
        <v>454</v>
      </c>
      <c r="E32" s="194">
        <f t="shared" ref="E32" si="52">SUM(E33:E36)</f>
        <v>0</v>
      </c>
      <c r="F32" s="194">
        <f t="shared" si="51"/>
        <v>0</v>
      </c>
      <c r="G32" s="191">
        <f t="shared" si="51"/>
        <v>152</v>
      </c>
      <c r="H32" s="193">
        <f t="shared" si="51"/>
        <v>161</v>
      </c>
      <c r="I32" s="191">
        <f t="shared" ref="I32" si="53">SUM(I33:I36)</f>
        <v>179</v>
      </c>
      <c r="J32" s="193">
        <f t="shared" si="51"/>
        <v>0</v>
      </c>
      <c r="K32" s="194">
        <f t="shared" si="51"/>
        <v>0</v>
      </c>
      <c r="L32" s="191">
        <f t="shared" si="51"/>
        <v>1264</v>
      </c>
      <c r="M32" s="193">
        <f t="shared" si="51"/>
        <v>1271</v>
      </c>
      <c r="N32" s="193">
        <f t="shared" si="51"/>
        <v>1366</v>
      </c>
      <c r="O32" s="193">
        <f t="shared" si="51"/>
        <v>0</v>
      </c>
      <c r="P32" s="194">
        <f t="shared" si="51"/>
        <v>0</v>
      </c>
      <c r="Q32" s="191">
        <f t="shared" si="51"/>
        <v>3</v>
      </c>
      <c r="R32" s="193">
        <f t="shared" si="51"/>
        <v>4</v>
      </c>
      <c r="S32" s="193">
        <f t="shared" si="51"/>
        <v>1</v>
      </c>
      <c r="T32" s="193">
        <f t="shared" si="51"/>
        <v>0</v>
      </c>
      <c r="U32" s="194">
        <f t="shared" si="51"/>
        <v>0</v>
      </c>
      <c r="V32" s="191">
        <f t="shared" si="51"/>
        <v>809</v>
      </c>
      <c r="W32" s="193">
        <f t="shared" si="51"/>
        <v>807</v>
      </c>
      <c r="X32" s="193">
        <f t="shared" si="51"/>
        <v>782</v>
      </c>
      <c r="Y32" s="193">
        <f t="shared" si="51"/>
        <v>0</v>
      </c>
      <c r="Z32" s="194">
        <f t="shared" si="51"/>
        <v>0</v>
      </c>
      <c r="AA32" s="191">
        <f t="shared" si="51"/>
        <v>63</v>
      </c>
      <c r="AB32" s="193">
        <f t="shared" si="51"/>
        <v>53</v>
      </c>
      <c r="AC32" s="193">
        <f t="shared" si="51"/>
        <v>63</v>
      </c>
      <c r="AD32" s="193">
        <f t="shared" si="51"/>
        <v>0</v>
      </c>
      <c r="AE32" s="194">
        <f t="shared" si="51"/>
        <v>0</v>
      </c>
      <c r="AF32" s="191">
        <f t="shared" si="51"/>
        <v>139</v>
      </c>
      <c r="AG32" s="193">
        <f t="shared" si="51"/>
        <v>117</v>
      </c>
      <c r="AH32" s="193">
        <f t="shared" si="51"/>
        <v>132</v>
      </c>
      <c r="AI32" s="193">
        <f t="shared" si="51"/>
        <v>0</v>
      </c>
      <c r="AJ32" s="194">
        <f t="shared" si="51"/>
        <v>0</v>
      </c>
      <c r="AK32" s="191">
        <f t="shared" si="51"/>
        <v>11</v>
      </c>
      <c r="AL32" s="193">
        <f t="shared" si="51"/>
        <v>3</v>
      </c>
      <c r="AM32" s="193">
        <f t="shared" si="51"/>
        <v>8</v>
      </c>
      <c r="AN32" s="193">
        <f t="shared" si="51"/>
        <v>0</v>
      </c>
      <c r="AO32" s="194">
        <f t="shared" si="51"/>
        <v>0</v>
      </c>
      <c r="AP32" s="191">
        <f t="shared" si="51"/>
        <v>76</v>
      </c>
      <c r="AQ32" s="193">
        <f t="shared" si="51"/>
        <v>56</v>
      </c>
      <c r="AR32" s="193">
        <f t="shared" si="51"/>
        <v>56</v>
      </c>
      <c r="AS32" s="193">
        <f t="shared" si="51"/>
        <v>0</v>
      </c>
      <c r="AT32" s="193">
        <f t="shared" si="51"/>
        <v>0</v>
      </c>
      <c r="AU32" s="191">
        <f t="shared" si="51"/>
        <v>424</v>
      </c>
      <c r="AV32" s="193">
        <f t="shared" si="51"/>
        <v>698</v>
      </c>
      <c r="AW32" s="193">
        <f t="shared" si="51"/>
        <v>813</v>
      </c>
      <c r="AX32" s="193">
        <f t="shared" si="51"/>
        <v>0</v>
      </c>
      <c r="AY32" s="193">
        <f t="shared" si="51"/>
        <v>0</v>
      </c>
      <c r="AZ32" s="3"/>
      <c r="BA32" s="193">
        <f t="shared" si="31"/>
        <v>3420</v>
      </c>
      <c r="BB32" s="193">
        <f t="shared" si="35"/>
        <v>3618</v>
      </c>
      <c r="BC32" s="193">
        <f t="shared" si="36"/>
        <v>3854</v>
      </c>
      <c r="BD32" s="193">
        <f t="shared" si="37"/>
        <v>0</v>
      </c>
      <c r="BE32" s="193">
        <f t="shared" si="38"/>
        <v>0</v>
      </c>
      <c r="BF32" s="3"/>
      <c r="BG32" s="165">
        <f t="shared" si="12"/>
        <v>631</v>
      </c>
      <c r="BH32" s="165">
        <f t="shared" si="13"/>
        <v>609</v>
      </c>
      <c r="BI32" s="165">
        <f t="shared" si="48"/>
        <v>633</v>
      </c>
      <c r="BJ32" s="165">
        <f t="shared" si="49"/>
        <v>0</v>
      </c>
      <c r="BK32" s="165">
        <f t="shared" si="50"/>
        <v>0</v>
      </c>
      <c r="BL32"/>
      <c r="BM32" s="165">
        <f t="shared" si="17"/>
        <v>872</v>
      </c>
      <c r="BN32" s="165">
        <f t="shared" si="27"/>
        <v>860</v>
      </c>
      <c r="BO32" s="165">
        <f t="shared" si="28"/>
        <v>845</v>
      </c>
      <c r="BP32" s="165">
        <f t="shared" si="29"/>
        <v>0</v>
      </c>
      <c r="BQ32" s="165">
        <f t="shared" si="30"/>
        <v>0</v>
      </c>
    </row>
    <row r="33" spans="1:84">
      <c r="A33" s="185" t="s">
        <v>11</v>
      </c>
      <c r="B33" s="341">
        <v>106</v>
      </c>
      <c r="C33" s="341">
        <v>106</v>
      </c>
      <c r="D33" s="342">
        <v>98</v>
      </c>
      <c r="E33" s="343"/>
      <c r="F33" s="343"/>
      <c r="G33" s="344">
        <v>20</v>
      </c>
      <c r="H33" s="341">
        <v>26</v>
      </c>
      <c r="I33" s="344">
        <v>23</v>
      </c>
      <c r="J33" s="341"/>
      <c r="K33" s="343"/>
      <c r="L33" s="344">
        <v>95</v>
      </c>
      <c r="M33" s="346">
        <v>99</v>
      </c>
      <c r="N33" s="341">
        <v>96</v>
      </c>
      <c r="O33" s="341"/>
      <c r="P33" s="343"/>
      <c r="Q33" s="344">
        <v>0</v>
      </c>
      <c r="R33" s="341">
        <v>1</v>
      </c>
      <c r="S33" s="341">
        <v>0</v>
      </c>
      <c r="T33" s="341"/>
      <c r="U33" s="343"/>
      <c r="V33" s="344">
        <v>86</v>
      </c>
      <c r="W33" s="341">
        <v>70</v>
      </c>
      <c r="X33" s="346">
        <v>72</v>
      </c>
      <c r="Y33" s="341"/>
      <c r="Z33" s="343"/>
      <c r="AA33" s="344">
        <v>6</v>
      </c>
      <c r="AB33" s="341">
        <v>1</v>
      </c>
      <c r="AC33" s="341">
        <v>2</v>
      </c>
      <c r="AD33" s="341"/>
      <c r="AE33" s="343"/>
      <c r="AF33" s="344">
        <v>6</v>
      </c>
      <c r="AG33" s="341">
        <v>4</v>
      </c>
      <c r="AH33" s="341">
        <v>5</v>
      </c>
      <c r="AI33" s="346"/>
      <c r="AJ33" s="343"/>
      <c r="AK33" s="344">
        <v>1</v>
      </c>
      <c r="AL33" s="341">
        <v>1</v>
      </c>
      <c r="AM33" s="341">
        <v>1</v>
      </c>
      <c r="AN33" s="341"/>
      <c r="AO33" s="343"/>
      <c r="AP33" s="344">
        <v>5</v>
      </c>
      <c r="AQ33" s="341">
        <v>4</v>
      </c>
      <c r="AR33" s="341">
        <v>4</v>
      </c>
      <c r="AS33" s="341"/>
      <c r="AT33" s="343"/>
      <c r="AU33" s="344">
        <v>11</v>
      </c>
      <c r="AV33" s="341">
        <v>7</v>
      </c>
      <c r="AW33" s="341">
        <v>5</v>
      </c>
      <c r="AX33" s="341"/>
      <c r="AY33" s="346"/>
      <c r="BA33" s="189">
        <f t="shared" si="31"/>
        <v>336</v>
      </c>
      <c r="BB33" s="189">
        <f t="shared" si="35"/>
        <v>319</v>
      </c>
      <c r="BC33" s="189">
        <f t="shared" si="36"/>
        <v>306</v>
      </c>
      <c r="BD33" s="189">
        <f t="shared" si="37"/>
        <v>0</v>
      </c>
      <c r="BE33" s="189">
        <f t="shared" si="38"/>
        <v>0</v>
      </c>
      <c r="BG33" s="189">
        <f t="shared" si="12"/>
        <v>126</v>
      </c>
      <c r="BH33" s="189">
        <f t="shared" si="13"/>
        <v>132</v>
      </c>
      <c r="BI33" s="189">
        <f t="shared" ref="BI33:BI36" si="54">D33+I33</f>
        <v>121</v>
      </c>
      <c r="BJ33" s="189">
        <f t="shared" ref="BJ33:BJ36" si="55">E33+J33</f>
        <v>0</v>
      </c>
      <c r="BK33" s="189">
        <f t="shared" ref="BK33:BK36" si="56">F33+K33</f>
        <v>0</v>
      </c>
      <c r="BL33"/>
      <c r="BM33" s="189">
        <f t="shared" si="17"/>
        <v>92</v>
      </c>
      <c r="BN33" s="189">
        <f t="shared" si="27"/>
        <v>71</v>
      </c>
      <c r="BO33" s="189">
        <f t="shared" si="28"/>
        <v>74</v>
      </c>
      <c r="BP33" s="189">
        <f t="shared" si="29"/>
        <v>0</v>
      </c>
      <c r="BQ33" s="189">
        <f t="shared" si="30"/>
        <v>0</v>
      </c>
    </row>
    <row r="34" spans="1:84">
      <c r="A34" s="185" t="s">
        <v>20</v>
      </c>
      <c r="B34" s="341">
        <v>204</v>
      </c>
      <c r="C34" s="341">
        <v>181</v>
      </c>
      <c r="D34" s="342">
        <v>220</v>
      </c>
      <c r="E34" s="343"/>
      <c r="F34" s="343"/>
      <c r="G34" s="344">
        <v>57</v>
      </c>
      <c r="H34" s="341">
        <v>60</v>
      </c>
      <c r="I34" s="344">
        <v>65</v>
      </c>
      <c r="J34" s="341"/>
      <c r="K34" s="343"/>
      <c r="L34" s="344">
        <v>533</v>
      </c>
      <c r="M34" s="346">
        <v>450</v>
      </c>
      <c r="N34" s="341">
        <v>515</v>
      </c>
      <c r="O34" s="341"/>
      <c r="P34" s="343"/>
      <c r="Q34" s="344">
        <v>1</v>
      </c>
      <c r="R34" s="341">
        <v>2</v>
      </c>
      <c r="S34" s="341">
        <v>0</v>
      </c>
      <c r="T34" s="341"/>
      <c r="U34" s="343"/>
      <c r="V34" s="344">
        <v>352</v>
      </c>
      <c r="W34" s="341">
        <v>394</v>
      </c>
      <c r="X34" s="346">
        <v>334</v>
      </c>
      <c r="Y34" s="341"/>
      <c r="Z34" s="343"/>
      <c r="AA34" s="344">
        <v>10</v>
      </c>
      <c r="AB34" s="341">
        <v>24</v>
      </c>
      <c r="AC34" s="341">
        <v>15</v>
      </c>
      <c r="AD34" s="341"/>
      <c r="AE34" s="343"/>
      <c r="AF34" s="344">
        <v>44</v>
      </c>
      <c r="AG34" s="341">
        <v>47</v>
      </c>
      <c r="AH34" s="341">
        <v>47</v>
      </c>
      <c r="AI34" s="346"/>
      <c r="AJ34" s="343"/>
      <c r="AK34" s="344">
        <v>6</v>
      </c>
      <c r="AL34" s="341">
        <v>2</v>
      </c>
      <c r="AM34" s="341">
        <v>2</v>
      </c>
      <c r="AN34" s="341"/>
      <c r="AO34" s="343"/>
      <c r="AP34" s="344">
        <v>29</v>
      </c>
      <c r="AQ34" s="341">
        <v>23</v>
      </c>
      <c r="AR34" s="341">
        <v>23</v>
      </c>
      <c r="AS34" s="341"/>
      <c r="AT34" s="343"/>
      <c r="AU34" s="344">
        <v>226</v>
      </c>
      <c r="AV34" s="341">
        <v>370</v>
      </c>
      <c r="AW34" s="341">
        <v>447</v>
      </c>
      <c r="AX34" s="341"/>
      <c r="AY34" s="346"/>
      <c r="BA34" s="189">
        <f t="shared" si="31"/>
        <v>1462</v>
      </c>
      <c r="BB34" s="189">
        <f t="shared" si="35"/>
        <v>1553</v>
      </c>
      <c r="BC34" s="189">
        <f t="shared" si="36"/>
        <v>1668</v>
      </c>
      <c r="BD34" s="189">
        <f t="shared" si="37"/>
        <v>0</v>
      </c>
      <c r="BE34" s="189">
        <f t="shared" si="38"/>
        <v>0</v>
      </c>
      <c r="BG34" s="189">
        <f t="shared" si="12"/>
        <v>261</v>
      </c>
      <c r="BH34" s="189">
        <f t="shared" si="13"/>
        <v>241</v>
      </c>
      <c r="BI34" s="189">
        <f t="shared" si="54"/>
        <v>285</v>
      </c>
      <c r="BJ34" s="189">
        <f t="shared" si="55"/>
        <v>0</v>
      </c>
      <c r="BK34" s="189">
        <f t="shared" si="56"/>
        <v>0</v>
      </c>
      <c r="BL34"/>
      <c r="BM34" s="189">
        <f t="shared" si="17"/>
        <v>362</v>
      </c>
      <c r="BN34" s="189">
        <f t="shared" si="27"/>
        <v>418</v>
      </c>
      <c r="BO34" s="189">
        <f t="shared" si="28"/>
        <v>349</v>
      </c>
      <c r="BP34" s="189">
        <f t="shared" si="29"/>
        <v>0</v>
      </c>
      <c r="BQ34" s="189">
        <f t="shared" si="30"/>
        <v>0</v>
      </c>
    </row>
    <row r="35" spans="1:84">
      <c r="A35" s="185" t="s">
        <v>24</v>
      </c>
      <c r="B35" s="341">
        <v>86</v>
      </c>
      <c r="C35" s="341">
        <v>91</v>
      </c>
      <c r="D35" s="342">
        <v>66</v>
      </c>
      <c r="E35" s="343"/>
      <c r="F35" s="343"/>
      <c r="G35" s="344">
        <v>33</v>
      </c>
      <c r="H35" s="341">
        <v>40</v>
      </c>
      <c r="I35" s="344">
        <v>42</v>
      </c>
      <c r="J35" s="341"/>
      <c r="K35" s="343"/>
      <c r="L35" s="344">
        <v>384</v>
      </c>
      <c r="M35" s="346">
        <v>475</v>
      </c>
      <c r="N35" s="341">
        <v>494</v>
      </c>
      <c r="O35" s="341"/>
      <c r="P35" s="343"/>
      <c r="Q35" s="344">
        <v>2</v>
      </c>
      <c r="R35" s="341">
        <v>0</v>
      </c>
      <c r="S35" s="341">
        <v>0</v>
      </c>
      <c r="T35" s="341"/>
      <c r="U35" s="343"/>
      <c r="V35" s="344">
        <v>224</v>
      </c>
      <c r="W35" s="341">
        <v>210</v>
      </c>
      <c r="X35" s="346">
        <v>253</v>
      </c>
      <c r="Y35" s="341"/>
      <c r="Z35" s="343"/>
      <c r="AA35" s="344">
        <v>25</v>
      </c>
      <c r="AB35" s="341">
        <v>15</v>
      </c>
      <c r="AC35" s="341">
        <v>28</v>
      </c>
      <c r="AD35" s="341"/>
      <c r="AE35" s="343"/>
      <c r="AF35" s="344">
        <v>67</v>
      </c>
      <c r="AG35" s="341">
        <v>43</v>
      </c>
      <c r="AH35" s="341">
        <v>48</v>
      </c>
      <c r="AI35" s="346"/>
      <c r="AJ35" s="343"/>
      <c r="AK35" s="344">
        <v>1</v>
      </c>
      <c r="AL35" s="341">
        <v>0</v>
      </c>
      <c r="AM35" s="341">
        <v>4</v>
      </c>
      <c r="AN35" s="341"/>
      <c r="AO35" s="343"/>
      <c r="AP35" s="344">
        <v>24</v>
      </c>
      <c r="AQ35" s="341">
        <v>15</v>
      </c>
      <c r="AR35" s="341">
        <v>15</v>
      </c>
      <c r="AS35" s="341"/>
      <c r="AT35" s="343"/>
      <c r="AU35" s="344">
        <v>156</v>
      </c>
      <c r="AV35" s="341">
        <v>227</v>
      </c>
      <c r="AW35" s="341">
        <v>269</v>
      </c>
      <c r="AX35" s="341"/>
      <c r="AY35" s="346"/>
      <c r="BA35" s="189">
        <f t="shared" si="31"/>
        <v>1002</v>
      </c>
      <c r="BB35" s="189">
        <f t="shared" si="35"/>
        <v>1116</v>
      </c>
      <c r="BC35" s="189">
        <f t="shared" si="36"/>
        <v>1219</v>
      </c>
      <c r="BD35" s="189">
        <f t="shared" si="37"/>
        <v>0</v>
      </c>
      <c r="BE35" s="189">
        <f t="shared" si="38"/>
        <v>0</v>
      </c>
      <c r="BG35" s="189">
        <f t="shared" si="12"/>
        <v>119</v>
      </c>
      <c r="BH35" s="189">
        <f t="shared" si="13"/>
        <v>131</v>
      </c>
      <c r="BI35" s="189">
        <f t="shared" si="54"/>
        <v>108</v>
      </c>
      <c r="BJ35" s="189">
        <f t="shared" si="55"/>
        <v>0</v>
      </c>
      <c r="BK35" s="189">
        <f t="shared" si="56"/>
        <v>0</v>
      </c>
      <c r="BL35"/>
      <c r="BM35" s="189">
        <f t="shared" si="17"/>
        <v>249</v>
      </c>
      <c r="BN35" s="189">
        <f t="shared" si="27"/>
        <v>225</v>
      </c>
      <c r="BO35" s="189">
        <f t="shared" si="28"/>
        <v>281</v>
      </c>
      <c r="BP35" s="189">
        <f t="shared" si="29"/>
        <v>0</v>
      </c>
      <c r="BQ35" s="189">
        <f t="shared" si="30"/>
        <v>0</v>
      </c>
    </row>
    <row r="36" spans="1:84">
      <c r="A36" s="185" t="s">
        <v>25</v>
      </c>
      <c r="B36" s="341">
        <v>83</v>
      </c>
      <c r="C36" s="341">
        <v>70</v>
      </c>
      <c r="D36" s="342">
        <v>70</v>
      </c>
      <c r="E36" s="343"/>
      <c r="F36" s="343"/>
      <c r="G36" s="344">
        <v>42</v>
      </c>
      <c r="H36" s="341">
        <v>35</v>
      </c>
      <c r="I36" s="344">
        <v>49</v>
      </c>
      <c r="J36" s="341"/>
      <c r="K36" s="343"/>
      <c r="L36" s="344">
        <v>252</v>
      </c>
      <c r="M36" s="346">
        <v>247</v>
      </c>
      <c r="N36" s="341">
        <v>261</v>
      </c>
      <c r="O36" s="341"/>
      <c r="P36" s="343"/>
      <c r="Q36" s="344">
        <v>0</v>
      </c>
      <c r="R36" s="341">
        <v>1</v>
      </c>
      <c r="S36" s="341">
        <v>1</v>
      </c>
      <c r="T36" s="341"/>
      <c r="U36" s="343"/>
      <c r="V36" s="344">
        <v>147</v>
      </c>
      <c r="W36" s="341">
        <v>133</v>
      </c>
      <c r="X36" s="346">
        <v>123</v>
      </c>
      <c r="Y36" s="341"/>
      <c r="Z36" s="343"/>
      <c r="AA36" s="344">
        <v>22</v>
      </c>
      <c r="AB36" s="341">
        <v>13</v>
      </c>
      <c r="AC36" s="341">
        <v>18</v>
      </c>
      <c r="AD36" s="341"/>
      <c r="AE36" s="343"/>
      <c r="AF36" s="344">
        <v>22</v>
      </c>
      <c r="AG36" s="341">
        <v>23</v>
      </c>
      <c r="AH36" s="341">
        <v>32</v>
      </c>
      <c r="AI36" s="346"/>
      <c r="AJ36" s="343"/>
      <c r="AK36" s="344">
        <v>3</v>
      </c>
      <c r="AL36" s="341">
        <v>0</v>
      </c>
      <c r="AM36" s="341">
        <v>1</v>
      </c>
      <c r="AN36" s="341"/>
      <c r="AO36" s="343"/>
      <c r="AP36" s="344">
        <v>18</v>
      </c>
      <c r="AQ36" s="341">
        <v>14</v>
      </c>
      <c r="AR36" s="341">
        <v>14</v>
      </c>
      <c r="AS36" s="341"/>
      <c r="AT36" s="343"/>
      <c r="AU36" s="344">
        <v>31</v>
      </c>
      <c r="AV36" s="341">
        <v>94</v>
      </c>
      <c r="AW36" s="341">
        <v>92</v>
      </c>
      <c r="AX36" s="341"/>
      <c r="AY36" s="346"/>
      <c r="BA36" s="189">
        <f t="shared" si="31"/>
        <v>620</v>
      </c>
      <c r="BB36" s="189">
        <f t="shared" si="35"/>
        <v>630</v>
      </c>
      <c r="BC36" s="189">
        <f t="shared" si="36"/>
        <v>661</v>
      </c>
      <c r="BD36" s="189">
        <f t="shared" si="37"/>
        <v>0</v>
      </c>
      <c r="BE36" s="189">
        <f t="shared" si="38"/>
        <v>0</v>
      </c>
      <c r="BG36" s="189">
        <f t="shared" si="12"/>
        <v>125</v>
      </c>
      <c r="BH36" s="189">
        <f t="shared" si="13"/>
        <v>105</v>
      </c>
      <c r="BI36" s="189">
        <f t="shared" si="54"/>
        <v>119</v>
      </c>
      <c r="BJ36" s="189">
        <f t="shared" si="55"/>
        <v>0</v>
      </c>
      <c r="BK36" s="189">
        <f t="shared" si="56"/>
        <v>0</v>
      </c>
      <c r="BL36"/>
      <c r="BM36" s="189">
        <f t="shared" si="17"/>
        <v>169</v>
      </c>
      <c r="BN36" s="189">
        <f t="shared" si="27"/>
        <v>146</v>
      </c>
      <c r="BO36" s="189">
        <f t="shared" si="28"/>
        <v>141</v>
      </c>
      <c r="BP36" s="189">
        <f t="shared" si="29"/>
        <v>0</v>
      </c>
      <c r="BQ36" s="189">
        <f t="shared" si="30"/>
        <v>0</v>
      </c>
    </row>
    <row r="37" spans="1:84">
      <c r="B37" s="6"/>
      <c r="C37"/>
      <c r="D37" s="6"/>
      <c r="F37" s="3"/>
      <c r="K37" s="3"/>
      <c r="P37" s="3"/>
      <c r="U37" s="3"/>
      <c r="Z37" s="3"/>
      <c r="AE37" s="3"/>
      <c r="AJ37" s="3"/>
      <c r="AO37" s="3"/>
      <c r="AP37" s="3"/>
      <c r="AQ37" s="3"/>
      <c r="AR37" s="3"/>
      <c r="AS37" s="3"/>
      <c r="AT37" s="3"/>
      <c r="AY37" s="3"/>
      <c r="BL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>
      <c r="C38"/>
      <c r="F38" s="3"/>
      <c r="K38" s="3"/>
      <c r="P38" s="3"/>
      <c r="U38" s="3"/>
      <c r="Z38" s="3"/>
      <c r="AE38" s="3"/>
      <c r="AJ38" s="3"/>
      <c r="AO38" s="3"/>
      <c r="AP38" s="3"/>
      <c r="AQ38" s="3"/>
      <c r="AR38" s="3"/>
      <c r="AS38" s="3"/>
      <c r="AT38" s="3"/>
      <c r="AY38" s="3"/>
      <c r="BL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</row>
    <row r="39" spans="1:84">
      <c r="F39" s="3"/>
      <c r="K39" s="3"/>
      <c r="P39" s="3"/>
      <c r="U39" s="3"/>
      <c r="Z39" s="3"/>
      <c r="AE39" s="3"/>
      <c r="AJ39" s="3"/>
      <c r="AO39" s="3"/>
      <c r="AP39" s="3"/>
      <c r="AQ39" s="3"/>
      <c r="AR39" s="3"/>
      <c r="AS39" s="3"/>
      <c r="AT39" s="3"/>
      <c r="AY39" s="3"/>
      <c r="BL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</row>
    <row r="40" spans="1:84">
      <c r="F40" s="3"/>
      <c r="K40" s="3"/>
      <c r="P40" s="3"/>
      <c r="U40" s="3"/>
      <c r="Z40" s="3"/>
      <c r="AE40" s="3"/>
      <c r="AJ40" s="3"/>
      <c r="AO40" s="3"/>
      <c r="AP40" s="3"/>
      <c r="AQ40" s="3"/>
      <c r="AR40" s="3"/>
      <c r="AS40" s="3"/>
      <c r="AT40" s="3"/>
      <c r="AY40" s="3"/>
      <c r="BL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</row>
    <row r="41" spans="1:84">
      <c r="F41" s="3"/>
      <c r="K41" s="3"/>
      <c r="P41" s="3"/>
      <c r="U41" s="3"/>
      <c r="Z41" s="3"/>
      <c r="AE41" s="3"/>
      <c r="AJ41" s="3"/>
      <c r="AO41" s="3"/>
      <c r="AP41" s="3"/>
      <c r="AQ41" s="3"/>
      <c r="AR41" s="3"/>
      <c r="AS41" s="3"/>
      <c r="AT41" s="3"/>
      <c r="AY41" s="3"/>
      <c r="BL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</row>
    <row r="42" spans="1:84">
      <c r="F42" s="3"/>
      <c r="K42" s="3"/>
      <c r="P42" s="3"/>
      <c r="U42" s="3"/>
      <c r="Z42" s="3"/>
      <c r="AE42" s="3"/>
      <c r="AJ42" s="3"/>
      <c r="AO42" s="3"/>
      <c r="AP42" s="3"/>
      <c r="AQ42" s="3"/>
      <c r="AR42" s="3"/>
      <c r="AS42" s="3"/>
      <c r="AT42" s="3"/>
      <c r="AY42" s="3"/>
      <c r="BL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</row>
    <row r="43" spans="1:84">
      <c r="F43" s="3"/>
      <c r="K43" s="3"/>
      <c r="P43" s="3"/>
      <c r="U43" s="3"/>
      <c r="Z43" s="3"/>
      <c r="AE43" s="3"/>
      <c r="AJ43" s="3"/>
      <c r="AO43" s="3"/>
      <c r="AP43" s="3"/>
      <c r="AQ43" s="3"/>
      <c r="AR43" s="3"/>
      <c r="AS43" s="3"/>
      <c r="AT43" s="3"/>
      <c r="AY43" s="3"/>
      <c r="BL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</row>
    <row r="44" spans="1:84">
      <c r="F44" s="3"/>
      <c r="K44" s="3"/>
      <c r="P44" s="3"/>
      <c r="U44" s="3"/>
      <c r="Z44" s="3"/>
      <c r="AE44" s="3"/>
      <c r="AJ44" s="3"/>
      <c r="AO44" s="3"/>
      <c r="AP44" s="3"/>
      <c r="AQ44" s="3"/>
      <c r="AR44" s="3"/>
      <c r="AS44" s="3"/>
      <c r="AT44" s="3"/>
      <c r="AY44" s="3"/>
      <c r="BL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</row>
    <row r="45" spans="1:84">
      <c r="F45" s="3"/>
      <c r="K45" s="3"/>
      <c r="P45" s="3"/>
      <c r="U45" s="3"/>
      <c r="Z45" s="3"/>
      <c r="AE45" s="3"/>
      <c r="AJ45" s="3"/>
      <c r="AO45" s="3"/>
      <c r="AP45" s="3"/>
      <c r="AQ45" s="3"/>
      <c r="AR45" s="3"/>
      <c r="AS45" s="3"/>
      <c r="AT45" s="3"/>
      <c r="AY45" s="3"/>
      <c r="BL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</row>
    <row r="46" spans="1:84">
      <c r="F46" s="3"/>
      <c r="K46" s="3"/>
      <c r="P46" s="3"/>
      <c r="U46" s="3"/>
      <c r="Z46" s="3"/>
      <c r="AE46" s="3"/>
      <c r="AJ46" s="3"/>
      <c r="AO46" s="3"/>
      <c r="AP46" s="3"/>
      <c r="AQ46" s="3"/>
      <c r="AR46" s="3"/>
      <c r="AS46" s="3"/>
      <c r="AT46" s="3"/>
      <c r="AY46" s="3"/>
      <c r="BL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</row>
    <row r="47" spans="1:84">
      <c r="F47" s="3"/>
      <c r="K47" s="3"/>
      <c r="P47" s="3"/>
      <c r="U47" s="3"/>
      <c r="Z47" s="3"/>
      <c r="AE47" s="3"/>
      <c r="AJ47" s="3"/>
      <c r="AO47" s="3"/>
      <c r="AP47" s="3"/>
      <c r="AQ47" s="3"/>
      <c r="AR47" s="3"/>
      <c r="AS47" s="3"/>
      <c r="AT47" s="3"/>
      <c r="AY47" s="3"/>
      <c r="BL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</row>
    <row r="48" spans="1:84">
      <c r="F48" s="3"/>
      <c r="K48" s="3"/>
      <c r="P48" s="3"/>
      <c r="U48" s="3"/>
      <c r="Z48" s="3"/>
      <c r="AE48" s="3"/>
      <c r="AJ48" s="3"/>
      <c r="AO48" s="3"/>
      <c r="AP48" s="3"/>
      <c r="AQ48" s="3"/>
      <c r="AR48" s="3"/>
      <c r="AS48" s="3"/>
      <c r="AT48" s="3"/>
      <c r="AY48" s="3"/>
      <c r="BL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</row>
    <row r="49" spans="6:84">
      <c r="F49" s="3"/>
      <c r="K49" s="3"/>
      <c r="P49" s="3"/>
      <c r="U49" s="3"/>
      <c r="Z49" s="3"/>
      <c r="AE49" s="3"/>
      <c r="AJ49" s="3"/>
      <c r="AO49" s="3"/>
      <c r="AP49" s="3"/>
      <c r="AQ49" s="3"/>
      <c r="AR49" s="3"/>
      <c r="AS49" s="3"/>
      <c r="AT49" s="3"/>
      <c r="AY49" s="3"/>
      <c r="BL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</row>
    <row r="50" spans="6:84">
      <c r="F50" s="3"/>
      <c r="K50" s="3"/>
      <c r="P50" s="3"/>
      <c r="U50" s="3"/>
      <c r="Z50" s="3"/>
      <c r="AE50" s="3"/>
      <c r="AJ50" s="3"/>
      <c r="AO50" s="3"/>
      <c r="AP50" s="3"/>
      <c r="AQ50" s="3"/>
      <c r="AR50" s="3"/>
      <c r="AS50" s="3"/>
      <c r="AT50" s="3"/>
      <c r="AY50" s="3"/>
      <c r="BL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</row>
    <row r="51" spans="6:84">
      <c r="F51" s="3"/>
      <c r="K51" s="3"/>
      <c r="P51" s="3"/>
      <c r="U51" s="3"/>
      <c r="Z51" s="3"/>
      <c r="AE51" s="3"/>
      <c r="AJ51" s="3"/>
      <c r="AO51" s="3"/>
      <c r="AP51" s="3"/>
      <c r="AQ51" s="3"/>
      <c r="AR51" s="3"/>
      <c r="AS51" s="3"/>
      <c r="AT51" s="3"/>
      <c r="AY51" s="3"/>
      <c r="BL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</row>
    <row r="52" spans="6:84">
      <c r="F52" s="3"/>
      <c r="K52" s="3"/>
      <c r="P52" s="3"/>
      <c r="U52" s="3"/>
      <c r="Z52" s="3"/>
      <c r="AE52" s="3"/>
      <c r="AJ52" s="3"/>
      <c r="AO52" s="3"/>
      <c r="AP52" s="3"/>
      <c r="AQ52" s="3"/>
      <c r="AR52" s="3"/>
      <c r="AS52" s="3"/>
      <c r="AT52" s="3"/>
      <c r="AY52" s="3"/>
      <c r="BL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</row>
    <row r="53" spans="6:84">
      <c r="F53" s="3"/>
      <c r="K53" s="3"/>
      <c r="P53" s="3"/>
      <c r="U53" s="3"/>
      <c r="Z53" s="3"/>
      <c r="AE53" s="3"/>
      <c r="AJ53" s="3"/>
      <c r="AO53" s="3"/>
      <c r="AP53" s="3"/>
      <c r="AQ53" s="3"/>
      <c r="AR53" s="3"/>
      <c r="AS53" s="3"/>
      <c r="AT53" s="3"/>
      <c r="AY53" s="3"/>
      <c r="BL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</row>
    <row r="54" spans="6:84">
      <c r="F54" s="3"/>
      <c r="K54" s="3"/>
      <c r="P54" s="3"/>
      <c r="U54" s="3"/>
      <c r="Z54" s="3"/>
      <c r="AE54" s="3"/>
      <c r="AJ54" s="3"/>
      <c r="AO54" s="3"/>
      <c r="AP54" s="3"/>
      <c r="AQ54" s="3"/>
      <c r="AR54" s="3"/>
      <c r="AS54" s="3"/>
      <c r="AT54" s="3"/>
      <c r="AY54" s="3"/>
      <c r="BL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</row>
    <row r="55" spans="6:84">
      <c r="F55" s="3"/>
      <c r="K55" s="3"/>
      <c r="P55" s="3"/>
      <c r="U55" s="3"/>
      <c r="Z55" s="3"/>
      <c r="AE55" s="3"/>
      <c r="AJ55" s="3"/>
      <c r="AO55" s="3"/>
      <c r="AP55" s="3"/>
      <c r="AQ55" s="3"/>
      <c r="AR55" s="3"/>
      <c r="AS55" s="3"/>
      <c r="AT55" s="3"/>
      <c r="AY55" s="3"/>
      <c r="BL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</row>
    <row r="56" spans="6:84">
      <c r="F56" s="3"/>
      <c r="K56" s="3"/>
      <c r="P56" s="3"/>
      <c r="U56" s="3"/>
      <c r="Z56" s="3"/>
      <c r="AE56" s="3"/>
      <c r="AJ56" s="3"/>
      <c r="AO56" s="3"/>
      <c r="AP56" s="3"/>
      <c r="AQ56" s="3"/>
      <c r="AR56" s="3"/>
      <c r="AS56" s="3"/>
      <c r="AT56" s="3"/>
      <c r="AY56" s="3"/>
      <c r="BL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</row>
    <row r="57" spans="6:84">
      <c r="F57" s="3"/>
      <c r="K57" s="3"/>
      <c r="P57" s="3"/>
      <c r="U57" s="3"/>
      <c r="Z57" s="3"/>
      <c r="AE57" s="3"/>
      <c r="AJ57" s="3"/>
      <c r="AO57" s="3"/>
      <c r="AP57" s="3"/>
      <c r="AQ57" s="3"/>
      <c r="AR57" s="3"/>
      <c r="AS57" s="3"/>
      <c r="AT57" s="3"/>
      <c r="AY57" s="3"/>
      <c r="BL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</row>
    <row r="58" spans="6:84">
      <c r="F58" s="3"/>
      <c r="K58" s="3"/>
      <c r="P58" s="3"/>
      <c r="U58" s="3"/>
      <c r="Z58" s="3"/>
      <c r="AE58" s="3"/>
      <c r="AJ58" s="3"/>
      <c r="AO58" s="3"/>
      <c r="AP58" s="3"/>
      <c r="AQ58" s="3"/>
      <c r="AR58" s="3"/>
      <c r="AS58" s="3"/>
      <c r="AT58" s="3"/>
      <c r="AY58" s="3"/>
      <c r="BL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</row>
    <row r="59" spans="6:84">
      <c r="F59" s="3"/>
      <c r="K59" s="3"/>
      <c r="P59" s="3"/>
      <c r="U59" s="3"/>
      <c r="Z59" s="3"/>
      <c r="AE59" s="3"/>
      <c r="AJ59" s="3"/>
      <c r="AO59" s="3"/>
      <c r="AP59" s="3"/>
      <c r="AQ59" s="3"/>
      <c r="AR59" s="3"/>
      <c r="AS59" s="3"/>
      <c r="AT59" s="3"/>
      <c r="AY59" s="3"/>
      <c r="BL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</row>
    <row r="60" spans="6:84">
      <c r="F60" s="3"/>
      <c r="K60" s="3"/>
      <c r="P60" s="3"/>
      <c r="U60" s="3"/>
      <c r="Z60" s="3"/>
      <c r="AE60" s="3"/>
      <c r="AJ60" s="3"/>
      <c r="AO60" s="3"/>
      <c r="AP60" s="3"/>
      <c r="AQ60" s="3"/>
      <c r="AR60" s="3"/>
      <c r="AS60" s="3"/>
      <c r="AT60" s="3"/>
      <c r="AY60" s="3"/>
      <c r="BL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</row>
    <row r="61" spans="6:84">
      <c r="F61" s="3"/>
      <c r="K61" s="3"/>
      <c r="P61" s="3"/>
      <c r="U61" s="3"/>
      <c r="Z61" s="3"/>
      <c r="AE61" s="3"/>
      <c r="AJ61" s="3"/>
      <c r="AO61" s="3"/>
      <c r="AP61" s="3"/>
      <c r="AQ61" s="3"/>
      <c r="AR61" s="3"/>
      <c r="AS61" s="3"/>
      <c r="AT61" s="3"/>
      <c r="AY61" s="3"/>
      <c r="BL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</row>
    <row r="62" spans="6:84">
      <c r="F62" s="3"/>
      <c r="K62" s="3"/>
      <c r="P62" s="3"/>
      <c r="U62" s="3"/>
      <c r="Z62" s="3"/>
      <c r="AE62" s="3"/>
      <c r="AJ62" s="3"/>
      <c r="AO62" s="3"/>
      <c r="AP62" s="3"/>
      <c r="AQ62" s="3"/>
      <c r="AR62" s="3"/>
      <c r="AS62" s="3"/>
      <c r="AT62" s="3"/>
      <c r="AY62" s="3"/>
      <c r="BL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</row>
    <row r="63" spans="6:84">
      <c r="F63" s="3"/>
      <c r="K63" s="3"/>
      <c r="P63" s="3"/>
      <c r="U63" s="3"/>
      <c r="Z63" s="3"/>
      <c r="AE63" s="3"/>
      <c r="AJ63" s="3"/>
      <c r="AO63" s="3"/>
      <c r="AP63" s="3"/>
      <c r="AQ63" s="3"/>
      <c r="AR63" s="3"/>
      <c r="AS63" s="3"/>
      <c r="AT63" s="3"/>
      <c r="AY63" s="3"/>
      <c r="BL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</row>
    <row r="64" spans="6:84">
      <c r="F64" s="3"/>
      <c r="K64" s="3"/>
      <c r="P64" s="3"/>
      <c r="U64" s="3"/>
      <c r="Z64" s="3"/>
      <c r="AE64" s="3"/>
      <c r="AJ64" s="3"/>
      <c r="AO64" s="3"/>
      <c r="AP64" s="3"/>
      <c r="AQ64" s="3"/>
      <c r="AR64" s="3"/>
      <c r="AS64" s="3"/>
      <c r="AT64" s="3"/>
      <c r="AY64" s="3"/>
      <c r="BL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</row>
    <row r="65" spans="6:84">
      <c r="F65" s="3"/>
      <c r="K65" s="3"/>
      <c r="P65" s="3"/>
      <c r="U65" s="3"/>
      <c r="Z65" s="3"/>
      <c r="AE65" s="3"/>
      <c r="AJ65" s="3"/>
      <c r="AO65" s="3"/>
      <c r="AP65" s="3"/>
      <c r="AQ65" s="3"/>
      <c r="AR65" s="3"/>
      <c r="AS65" s="3"/>
      <c r="AT65" s="3"/>
      <c r="AY65" s="3"/>
      <c r="BL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</row>
    <row r="66" spans="6:84">
      <c r="F66" s="3"/>
      <c r="K66" s="3"/>
      <c r="P66" s="3"/>
      <c r="U66" s="3"/>
      <c r="Z66" s="3"/>
      <c r="AE66" s="3"/>
      <c r="AJ66" s="3"/>
      <c r="AO66" s="3"/>
      <c r="AP66" s="3"/>
      <c r="AQ66" s="3"/>
      <c r="AR66" s="3"/>
      <c r="AS66" s="3"/>
      <c r="AT66" s="3"/>
      <c r="AY66" s="3"/>
      <c r="BL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</row>
    <row r="67" spans="6:84">
      <c r="F67" s="3"/>
      <c r="K67" s="3"/>
      <c r="P67" s="3"/>
      <c r="U67" s="3"/>
      <c r="Z67" s="3"/>
      <c r="AE67" s="3"/>
      <c r="AJ67" s="3"/>
      <c r="AO67" s="3"/>
      <c r="AP67" s="3"/>
      <c r="AQ67" s="3"/>
      <c r="AR67" s="3"/>
      <c r="AS67" s="3"/>
      <c r="AT67" s="3"/>
      <c r="AY67" s="3"/>
      <c r="BL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</row>
    <row r="68" spans="6:84">
      <c r="F68" s="3"/>
      <c r="K68" s="3"/>
      <c r="P68" s="3"/>
      <c r="U68" s="3"/>
      <c r="Z68" s="3"/>
      <c r="AE68" s="3"/>
      <c r="AJ68" s="3"/>
      <c r="AO68" s="3"/>
      <c r="AP68" s="3"/>
      <c r="AQ68" s="3"/>
      <c r="AR68" s="3"/>
      <c r="AS68" s="3"/>
      <c r="AT68" s="3"/>
      <c r="AY68" s="3"/>
      <c r="BL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</row>
    <row r="69" spans="6:84">
      <c r="F69" s="3"/>
      <c r="K69" s="3"/>
      <c r="P69" s="3"/>
      <c r="U69" s="3"/>
      <c r="Z69" s="3"/>
      <c r="AE69" s="3"/>
      <c r="AJ69" s="3"/>
      <c r="AO69" s="3"/>
      <c r="AP69" s="3"/>
      <c r="AQ69" s="3"/>
      <c r="AR69" s="3"/>
      <c r="AS69" s="3"/>
      <c r="AT69" s="3"/>
      <c r="AY69" s="3"/>
      <c r="BL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</row>
    <row r="70" spans="6:84">
      <c r="F70" s="3"/>
      <c r="K70" s="3"/>
      <c r="P70" s="3"/>
      <c r="U70" s="3"/>
      <c r="Z70" s="3"/>
      <c r="AE70" s="3"/>
      <c r="AJ70" s="3"/>
      <c r="AO70" s="3"/>
      <c r="AP70" s="3"/>
      <c r="AQ70" s="3"/>
      <c r="AR70" s="3"/>
      <c r="AS70" s="3"/>
      <c r="AT70" s="3"/>
      <c r="AY70" s="3"/>
      <c r="BL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</row>
    <row r="71" spans="6:84">
      <c r="F71" s="3"/>
      <c r="K71" s="3"/>
      <c r="P71" s="3"/>
      <c r="U71" s="3"/>
      <c r="Z71" s="3"/>
      <c r="AE71" s="3"/>
      <c r="AJ71" s="3"/>
      <c r="AO71" s="3"/>
      <c r="AP71" s="3"/>
      <c r="AQ71" s="3"/>
      <c r="AR71" s="3"/>
      <c r="AS71" s="3"/>
      <c r="AT71" s="3"/>
      <c r="AY71" s="3"/>
      <c r="BL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</row>
    <row r="72" spans="6:84">
      <c r="F72" s="3"/>
      <c r="K72" s="3"/>
      <c r="P72" s="3"/>
      <c r="U72" s="3"/>
      <c r="Z72" s="3"/>
      <c r="AE72" s="3"/>
      <c r="AJ72" s="3"/>
      <c r="AO72" s="3"/>
      <c r="AP72" s="3"/>
      <c r="AQ72" s="3"/>
      <c r="AR72" s="3"/>
      <c r="AS72" s="3"/>
      <c r="AT72" s="3"/>
      <c r="AY72" s="3"/>
      <c r="BL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</row>
    <row r="73" spans="6:84">
      <c r="F73" s="3"/>
      <c r="K73" s="3"/>
      <c r="P73" s="3"/>
      <c r="U73" s="3"/>
      <c r="Z73" s="3"/>
      <c r="AE73" s="3"/>
      <c r="AJ73" s="3"/>
      <c r="AO73" s="3"/>
      <c r="AP73" s="3"/>
      <c r="AQ73" s="3"/>
      <c r="AR73" s="3"/>
      <c r="AS73" s="3"/>
      <c r="AT73" s="3"/>
      <c r="AY73" s="3"/>
      <c r="BL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</row>
    <row r="74" spans="6:84">
      <c r="F74" s="3"/>
      <c r="K74" s="3"/>
      <c r="P74" s="3"/>
      <c r="U74" s="3"/>
      <c r="Z74" s="3"/>
      <c r="AE74" s="3"/>
      <c r="AJ74" s="3"/>
      <c r="AO74" s="3"/>
      <c r="AP74" s="3"/>
      <c r="AQ74" s="3"/>
      <c r="AR74" s="3"/>
      <c r="AS74" s="3"/>
      <c r="AT74" s="3"/>
      <c r="AY74" s="3"/>
      <c r="BL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</row>
    <row r="75" spans="6:84">
      <c r="F75" s="3"/>
      <c r="K75" s="3"/>
      <c r="P75" s="3"/>
      <c r="U75" s="3"/>
      <c r="Z75" s="3"/>
      <c r="AE75" s="3"/>
      <c r="AJ75" s="3"/>
      <c r="AO75" s="3"/>
      <c r="AP75" s="3"/>
      <c r="AQ75" s="3"/>
      <c r="AR75" s="3"/>
      <c r="AS75" s="3"/>
      <c r="AT75" s="3"/>
      <c r="AY75" s="3"/>
      <c r="BL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</row>
    <row r="76" spans="6:84">
      <c r="F76" s="3"/>
      <c r="K76" s="3"/>
      <c r="P76" s="3"/>
      <c r="U76" s="3"/>
      <c r="Z76" s="3"/>
      <c r="AE76" s="3"/>
      <c r="AJ76" s="3"/>
      <c r="AO76" s="3"/>
      <c r="AP76" s="3"/>
      <c r="AQ76" s="3"/>
      <c r="AR76" s="3"/>
      <c r="AS76" s="3"/>
      <c r="AT76" s="3"/>
      <c r="AY76" s="3"/>
      <c r="BL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</row>
    <row r="77" spans="6:84">
      <c r="F77" s="3"/>
      <c r="K77" s="3"/>
      <c r="P77" s="3"/>
      <c r="U77" s="3"/>
      <c r="Z77" s="3"/>
      <c r="AE77" s="3"/>
      <c r="AJ77" s="3"/>
      <c r="AO77" s="3"/>
      <c r="AP77" s="3"/>
      <c r="AQ77" s="3"/>
      <c r="AR77" s="3"/>
      <c r="AS77" s="3"/>
      <c r="AT77" s="3"/>
      <c r="AY77" s="3"/>
      <c r="BL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</row>
    <row r="78" spans="6:84">
      <c r="F78" s="3"/>
      <c r="K78" s="3"/>
      <c r="P78" s="3"/>
      <c r="U78" s="3"/>
      <c r="Z78" s="3"/>
      <c r="AE78" s="3"/>
      <c r="AJ78" s="3"/>
      <c r="AO78" s="3"/>
      <c r="AP78" s="3"/>
      <c r="AQ78" s="3"/>
      <c r="AR78" s="3"/>
      <c r="AS78" s="3"/>
      <c r="AT78" s="3"/>
      <c r="AY78" s="3"/>
      <c r="BL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</row>
    <row r="79" spans="6:84">
      <c r="F79" s="3"/>
      <c r="K79" s="3"/>
      <c r="P79" s="3"/>
      <c r="U79" s="3"/>
      <c r="Z79" s="3"/>
      <c r="AE79" s="3"/>
      <c r="AJ79" s="3"/>
      <c r="AO79" s="3"/>
      <c r="AP79" s="3"/>
      <c r="AQ79" s="3"/>
      <c r="AR79" s="3"/>
      <c r="AS79" s="3"/>
      <c r="AT79" s="3"/>
      <c r="AY79" s="3"/>
      <c r="BL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</row>
    <row r="80" spans="6:84">
      <c r="F80" s="3"/>
      <c r="K80" s="3"/>
      <c r="P80" s="3"/>
      <c r="U80" s="3"/>
      <c r="Z80" s="3"/>
      <c r="AE80" s="3"/>
      <c r="AJ80" s="3"/>
      <c r="AO80" s="3"/>
      <c r="AP80" s="3"/>
      <c r="AQ80" s="3"/>
      <c r="AR80" s="3"/>
      <c r="AS80" s="3"/>
      <c r="AT80" s="3"/>
      <c r="AY80" s="3"/>
      <c r="BL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</row>
    <row r="81" spans="6:84">
      <c r="F81" s="3"/>
      <c r="K81" s="3"/>
      <c r="P81" s="3"/>
      <c r="U81" s="3"/>
      <c r="Z81" s="3"/>
      <c r="AE81" s="3"/>
      <c r="AJ81" s="3"/>
      <c r="AO81" s="3"/>
      <c r="AP81" s="3"/>
      <c r="AQ81" s="3"/>
      <c r="AR81" s="3"/>
      <c r="AS81" s="3"/>
      <c r="AT81" s="3"/>
      <c r="AY81" s="3"/>
      <c r="BL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</row>
    <row r="82" spans="6:84">
      <c r="F82" s="3"/>
      <c r="K82" s="3"/>
      <c r="P82" s="3"/>
      <c r="U82" s="3"/>
      <c r="Z82" s="3"/>
      <c r="AE82" s="3"/>
      <c r="AJ82" s="3"/>
      <c r="AO82" s="3"/>
      <c r="AP82" s="3"/>
      <c r="AQ82" s="3"/>
      <c r="AR82" s="3"/>
      <c r="AS82" s="3"/>
      <c r="AT82" s="3"/>
      <c r="AY82" s="3"/>
      <c r="BL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</row>
    <row r="83" spans="6:84">
      <c r="F83" s="3"/>
      <c r="K83" s="3"/>
      <c r="P83" s="3"/>
      <c r="U83" s="3"/>
      <c r="Z83" s="3"/>
      <c r="AE83" s="3"/>
      <c r="AJ83" s="3"/>
      <c r="AO83" s="3"/>
      <c r="AP83" s="3"/>
      <c r="AQ83" s="3"/>
      <c r="AR83" s="3"/>
      <c r="AS83" s="3"/>
      <c r="AT83" s="3"/>
      <c r="AY83" s="3"/>
      <c r="BL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</row>
    <row r="84" spans="6:84">
      <c r="F84" s="3"/>
      <c r="K84" s="3"/>
      <c r="P84" s="3"/>
      <c r="U84" s="3"/>
      <c r="Z84" s="3"/>
      <c r="AE84" s="3"/>
      <c r="AJ84" s="3"/>
      <c r="AO84" s="3"/>
      <c r="AP84" s="3"/>
      <c r="AQ84" s="3"/>
      <c r="AR84" s="3"/>
      <c r="AS84" s="3"/>
      <c r="AT84" s="3"/>
      <c r="AY84" s="3"/>
      <c r="BL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</row>
    <row r="85" spans="6:84">
      <c r="F85" s="3"/>
      <c r="K85" s="3"/>
      <c r="P85" s="3"/>
      <c r="U85" s="3"/>
      <c r="Z85" s="3"/>
      <c r="AE85" s="3"/>
      <c r="AJ85" s="3"/>
      <c r="AO85" s="3"/>
      <c r="AP85" s="3"/>
      <c r="AQ85" s="3"/>
      <c r="AR85" s="3"/>
      <c r="AS85" s="3"/>
      <c r="AT85" s="3"/>
      <c r="AY85" s="3"/>
      <c r="BL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</row>
    <row r="86" spans="6:84">
      <c r="F86" s="3"/>
      <c r="K86" s="3"/>
      <c r="P86" s="3"/>
      <c r="U86" s="3"/>
      <c r="Z86" s="3"/>
      <c r="AE86" s="3"/>
      <c r="AJ86" s="3"/>
      <c r="AO86" s="3"/>
      <c r="AP86" s="3"/>
      <c r="AQ86" s="3"/>
      <c r="AR86" s="3"/>
      <c r="AS86" s="3"/>
      <c r="AT86" s="3"/>
      <c r="AY86" s="3"/>
      <c r="BL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</row>
    <row r="87" spans="6:84">
      <c r="F87" s="3"/>
      <c r="K87" s="3"/>
      <c r="P87" s="3"/>
      <c r="U87" s="3"/>
      <c r="Z87" s="3"/>
      <c r="AE87" s="3"/>
      <c r="AJ87" s="3"/>
      <c r="AO87" s="3"/>
      <c r="AP87" s="3"/>
      <c r="AQ87" s="3"/>
      <c r="AR87" s="3"/>
      <c r="AS87" s="3"/>
      <c r="AT87" s="3"/>
      <c r="AY87" s="3"/>
      <c r="BL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</row>
    <row r="88" spans="6:84">
      <c r="F88" s="3"/>
      <c r="K88" s="3"/>
      <c r="P88" s="3"/>
      <c r="U88" s="3"/>
      <c r="Z88" s="3"/>
      <c r="AE88" s="3"/>
      <c r="AJ88" s="3"/>
      <c r="AO88" s="3"/>
      <c r="AP88" s="3"/>
      <c r="AQ88" s="3"/>
      <c r="AR88" s="3"/>
      <c r="AS88" s="3"/>
      <c r="AT88" s="3"/>
      <c r="AY88" s="3"/>
      <c r="BL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</row>
    <row r="89" spans="6:84">
      <c r="F89" s="3"/>
      <c r="K89" s="3"/>
      <c r="P89" s="3"/>
      <c r="U89" s="3"/>
      <c r="Z89" s="3"/>
      <c r="AE89" s="3"/>
      <c r="AJ89" s="3"/>
      <c r="AO89" s="3"/>
      <c r="AP89" s="3"/>
      <c r="AQ89" s="3"/>
      <c r="AR89" s="3"/>
      <c r="AS89" s="3"/>
      <c r="AT89" s="3"/>
      <c r="AY89" s="3"/>
      <c r="BL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</row>
    <row r="90" spans="6:84">
      <c r="F90" s="3"/>
      <c r="K90" s="3"/>
      <c r="P90" s="3"/>
      <c r="U90" s="3"/>
      <c r="Z90" s="3"/>
      <c r="AE90" s="3"/>
      <c r="AJ90" s="3"/>
      <c r="AO90" s="3"/>
      <c r="AP90" s="3"/>
      <c r="AQ90" s="3"/>
      <c r="AR90" s="3"/>
      <c r="AS90" s="3"/>
      <c r="AT90" s="3"/>
      <c r="AY90" s="3"/>
      <c r="BL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</row>
    <row r="91" spans="6:84">
      <c r="F91" s="3"/>
      <c r="K91" s="3"/>
      <c r="P91" s="3"/>
      <c r="U91" s="3"/>
      <c r="Z91" s="3"/>
      <c r="AE91" s="3"/>
      <c r="AJ91" s="3"/>
      <c r="AO91" s="3"/>
      <c r="AP91" s="3"/>
      <c r="AQ91" s="3"/>
      <c r="AR91" s="3"/>
      <c r="AS91" s="3"/>
      <c r="AT91" s="3"/>
      <c r="AY91" s="3"/>
      <c r="BL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</row>
    <row r="92" spans="6:84">
      <c r="F92" s="3"/>
      <c r="K92" s="3"/>
      <c r="P92" s="3"/>
      <c r="U92" s="3"/>
      <c r="Z92" s="3"/>
      <c r="AE92" s="3"/>
      <c r="AJ92" s="3"/>
      <c r="AO92" s="3"/>
      <c r="AP92" s="3"/>
      <c r="AQ92" s="3"/>
      <c r="AR92" s="3"/>
      <c r="AS92" s="3"/>
      <c r="AT92" s="3"/>
      <c r="AY92" s="3"/>
      <c r="BL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</row>
    <row r="93" spans="6:84">
      <c r="F93" s="3"/>
      <c r="K93" s="3"/>
      <c r="P93" s="3"/>
      <c r="U93" s="3"/>
      <c r="Z93" s="3"/>
      <c r="AE93" s="3"/>
      <c r="AJ93" s="3"/>
      <c r="AO93" s="3"/>
      <c r="AP93" s="3"/>
      <c r="AQ93" s="3"/>
      <c r="AR93" s="3"/>
      <c r="AS93" s="3"/>
      <c r="AT93" s="3"/>
      <c r="AY93" s="3"/>
      <c r="BL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</row>
    <row r="94" spans="6:84">
      <c r="F94" s="3"/>
      <c r="K94" s="3"/>
      <c r="P94" s="3"/>
      <c r="U94" s="3"/>
      <c r="Z94" s="3"/>
      <c r="AE94" s="3"/>
      <c r="AJ94" s="3"/>
      <c r="AO94" s="3"/>
      <c r="AP94" s="3"/>
      <c r="AQ94" s="3"/>
      <c r="AR94" s="3"/>
      <c r="AS94" s="3"/>
      <c r="AT94" s="3"/>
      <c r="AY94" s="3"/>
      <c r="BL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</row>
    <row r="95" spans="6:84">
      <c r="F95" s="3"/>
      <c r="K95" s="3"/>
      <c r="P95" s="3"/>
      <c r="U95" s="3"/>
      <c r="Z95" s="3"/>
      <c r="AE95" s="3"/>
      <c r="AJ95" s="3"/>
      <c r="AO95" s="3"/>
      <c r="AP95" s="3"/>
      <c r="AQ95" s="3"/>
      <c r="AR95" s="3"/>
      <c r="AS95" s="3"/>
      <c r="AT95" s="3"/>
      <c r="AY95" s="3"/>
      <c r="BL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</row>
    <row r="96" spans="6:84">
      <c r="F96" s="3"/>
      <c r="K96" s="3"/>
      <c r="P96" s="3"/>
      <c r="U96" s="3"/>
      <c r="Z96" s="3"/>
      <c r="AE96" s="3"/>
      <c r="AJ96" s="3"/>
      <c r="AO96" s="3"/>
      <c r="AP96" s="3"/>
      <c r="AQ96" s="3"/>
      <c r="AR96" s="3"/>
      <c r="AS96" s="3"/>
      <c r="AT96" s="3"/>
      <c r="AY96" s="3"/>
      <c r="BL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</row>
    <row r="97" spans="6:84">
      <c r="F97" s="3"/>
      <c r="K97" s="3"/>
      <c r="P97" s="3"/>
      <c r="U97" s="3"/>
      <c r="Z97" s="3"/>
      <c r="AE97" s="3"/>
      <c r="AJ97" s="3"/>
      <c r="AO97" s="3"/>
      <c r="AP97" s="3"/>
      <c r="AQ97" s="3"/>
      <c r="AR97" s="3"/>
      <c r="AS97" s="3"/>
      <c r="AT97" s="3"/>
      <c r="AY97" s="3"/>
      <c r="BL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</row>
    <row r="98" spans="6:84">
      <c r="F98" s="3"/>
      <c r="K98" s="3"/>
      <c r="P98" s="3"/>
      <c r="U98" s="3"/>
      <c r="Z98" s="3"/>
      <c r="AE98" s="3"/>
      <c r="AJ98" s="3"/>
      <c r="AO98" s="3"/>
      <c r="AP98" s="3"/>
      <c r="AQ98" s="3"/>
      <c r="AR98" s="3"/>
      <c r="AS98" s="3"/>
      <c r="AT98" s="3"/>
      <c r="AY98" s="3"/>
      <c r="BL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</row>
    <row r="99" spans="6:84">
      <c r="F99" s="3"/>
      <c r="K99" s="3"/>
      <c r="P99" s="3"/>
      <c r="U99" s="3"/>
      <c r="Z99" s="3"/>
      <c r="AE99" s="3"/>
      <c r="AJ99" s="3"/>
      <c r="AO99" s="3"/>
      <c r="AP99" s="3"/>
      <c r="AQ99" s="3"/>
      <c r="AR99" s="3"/>
      <c r="AS99" s="3"/>
      <c r="AT99" s="3"/>
      <c r="AY99" s="3"/>
      <c r="BL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</row>
    <row r="100" spans="6:84">
      <c r="F100" s="3"/>
      <c r="K100" s="3"/>
      <c r="P100" s="3"/>
      <c r="U100" s="3"/>
      <c r="Z100" s="3"/>
      <c r="AE100" s="3"/>
      <c r="AJ100" s="3"/>
      <c r="AO100" s="3"/>
      <c r="AP100" s="3"/>
      <c r="AQ100" s="3"/>
      <c r="AR100" s="3"/>
      <c r="AS100" s="3"/>
      <c r="AT100" s="3"/>
      <c r="AY100" s="3"/>
      <c r="BL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</row>
    <row r="101" spans="6:84">
      <c r="F101" s="3"/>
      <c r="K101" s="3"/>
      <c r="P101" s="3"/>
      <c r="U101" s="3"/>
      <c r="Z101" s="3"/>
      <c r="AE101" s="3"/>
      <c r="AJ101" s="3"/>
      <c r="AO101" s="3"/>
      <c r="AP101" s="3"/>
      <c r="AQ101" s="3"/>
      <c r="AR101" s="3"/>
      <c r="AS101" s="3"/>
      <c r="AT101" s="3"/>
      <c r="AY101" s="3"/>
      <c r="BL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</row>
    <row r="102" spans="6:84">
      <c r="F102" s="3"/>
      <c r="K102" s="3"/>
      <c r="P102" s="3"/>
      <c r="U102" s="3"/>
      <c r="Z102" s="3"/>
      <c r="AE102" s="3"/>
      <c r="AJ102" s="3"/>
      <c r="AO102" s="3"/>
      <c r="AP102" s="3"/>
      <c r="AQ102" s="3"/>
      <c r="AR102" s="3"/>
      <c r="AS102" s="3"/>
      <c r="AT102" s="3"/>
      <c r="AY102" s="3"/>
      <c r="BL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</row>
    <row r="103" spans="6:84">
      <c r="F103" s="3"/>
      <c r="K103" s="3"/>
      <c r="P103" s="3"/>
      <c r="U103" s="3"/>
      <c r="Z103" s="3"/>
      <c r="AE103" s="3"/>
      <c r="AJ103" s="3"/>
      <c r="AO103" s="3"/>
      <c r="AP103" s="3"/>
      <c r="AQ103" s="3"/>
      <c r="AR103" s="3"/>
      <c r="AS103" s="3"/>
      <c r="AT103" s="3"/>
      <c r="AY103" s="3"/>
      <c r="BL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</row>
    <row r="104" spans="6:84">
      <c r="F104" s="3"/>
      <c r="K104" s="3"/>
      <c r="P104" s="3"/>
      <c r="U104" s="3"/>
      <c r="Z104" s="3"/>
      <c r="AE104" s="3"/>
      <c r="AJ104" s="3"/>
      <c r="AO104" s="3"/>
      <c r="AP104" s="3"/>
      <c r="AQ104" s="3"/>
      <c r="AR104" s="3"/>
      <c r="AS104" s="3"/>
      <c r="AT104" s="3"/>
      <c r="AY104" s="3"/>
      <c r="BL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</row>
    <row r="105" spans="6:84">
      <c r="F105" s="3"/>
      <c r="K105" s="3"/>
      <c r="P105" s="3"/>
      <c r="U105" s="3"/>
      <c r="Z105" s="3"/>
      <c r="AE105" s="3"/>
      <c r="AJ105" s="3"/>
      <c r="AO105" s="3"/>
      <c r="AP105" s="3"/>
      <c r="AQ105" s="3"/>
      <c r="AR105" s="3"/>
      <c r="AS105" s="3"/>
      <c r="AT105" s="3"/>
      <c r="AY105" s="3"/>
      <c r="BL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</row>
    <row r="106" spans="6:84">
      <c r="F106" s="3"/>
      <c r="K106" s="3"/>
      <c r="P106" s="3"/>
      <c r="U106" s="3"/>
      <c r="Z106" s="3"/>
      <c r="AE106" s="3"/>
      <c r="AJ106" s="3"/>
      <c r="AO106" s="3"/>
      <c r="AP106" s="3"/>
      <c r="AQ106" s="3"/>
      <c r="AR106" s="3"/>
      <c r="AS106" s="3"/>
      <c r="AT106" s="3"/>
      <c r="AY106" s="3"/>
      <c r="BL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</row>
    <row r="107" spans="6:84">
      <c r="F107" s="3"/>
      <c r="K107" s="3"/>
      <c r="P107" s="3"/>
      <c r="U107" s="3"/>
      <c r="Z107" s="3"/>
      <c r="AE107" s="3"/>
      <c r="AJ107" s="3"/>
      <c r="AO107" s="3"/>
      <c r="AP107" s="3"/>
      <c r="AQ107" s="3"/>
      <c r="AR107" s="3"/>
      <c r="AS107" s="3"/>
      <c r="AT107" s="3"/>
      <c r="AY107" s="3"/>
      <c r="BL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</row>
    <row r="108" spans="6:84">
      <c r="F108" s="3"/>
      <c r="K108" s="3"/>
      <c r="P108" s="3"/>
      <c r="U108" s="3"/>
      <c r="Z108" s="3"/>
      <c r="AE108" s="3"/>
      <c r="AJ108" s="3"/>
      <c r="AO108" s="3"/>
      <c r="AP108" s="3"/>
      <c r="AQ108" s="3"/>
      <c r="AR108" s="3"/>
      <c r="AS108" s="3"/>
      <c r="AT108" s="3"/>
      <c r="AY108" s="3"/>
      <c r="BL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</row>
    <row r="109" spans="6:84">
      <c r="F109" s="3"/>
      <c r="K109" s="3"/>
      <c r="P109" s="3"/>
      <c r="U109" s="3"/>
      <c r="Z109" s="3"/>
      <c r="AE109" s="3"/>
      <c r="AJ109" s="3"/>
      <c r="AO109" s="3"/>
      <c r="AP109" s="3"/>
      <c r="AQ109" s="3"/>
      <c r="AR109" s="3"/>
      <c r="AS109" s="3"/>
      <c r="AT109" s="3"/>
      <c r="AY109" s="3"/>
      <c r="BL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</row>
    <row r="110" spans="6:84">
      <c r="F110" s="3"/>
      <c r="K110" s="3"/>
      <c r="P110" s="3"/>
      <c r="U110" s="3"/>
      <c r="Z110" s="3"/>
      <c r="AE110" s="3"/>
      <c r="AJ110" s="3"/>
      <c r="AO110" s="3"/>
      <c r="AP110" s="3"/>
      <c r="AQ110" s="3"/>
      <c r="AR110" s="3"/>
      <c r="AS110" s="3"/>
      <c r="AT110" s="3"/>
      <c r="AY110" s="3"/>
      <c r="BL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</row>
    <row r="111" spans="6:84">
      <c r="F111" s="3"/>
      <c r="K111" s="3"/>
      <c r="P111" s="3"/>
      <c r="U111" s="3"/>
      <c r="Z111" s="3"/>
      <c r="AE111" s="3"/>
      <c r="AJ111" s="3"/>
      <c r="AO111" s="3"/>
      <c r="AP111" s="3"/>
      <c r="AQ111" s="3"/>
      <c r="AR111" s="3"/>
      <c r="AS111" s="3"/>
      <c r="AT111" s="3"/>
      <c r="AY111" s="3"/>
      <c r="BL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</row>
    <row r="112" spans="6:84">
      <c r="F112" s="3"/>
      <c r="K112" s="3"/>
      <c r="P112" s="3"/>
      <c r="U112" s="3"/>
      <c r="Z112" s="3"/>
      <c r="AE112" s="3"/>
      <c r="AJ112" s="3"/>
      <c r="AO112" s="3"/>
      <c r="AP112" s="3"/>
      <c r="AQ112" s="3"/>
      <c r="AR112" s="3"/>
      <c r="AS112" s="3"/>
      <c r="AT112" s="3"/>
      <c r="AY112" s="3"/>
      <c r="BL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</row>
    <row r="113" spans="6:84">
      <c r="F113" s="3"/>
      <c r="K113" s="3"/>
      <c r="P113" s="3"/>
      <c r="U113" s="3"/>
      <c r="Z113" s="3"/>
      <c r="AE113" s="3"/>
      <c r="AJ113" s="3"/>
      <c r="AO113" s="3"/>
      <c r="AP113" s="3"/>
      <c r="AQ113" s="3"/>
      <c r="AR113" s="3"/>
      <c r="AS113" s="3"/>
      <c r="AT113" s="3"/>
      <c r="AY113" s="3"/>
      <c r="BL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</row>
    <row r="114" spans="6:84">
      <c r="F114" s="3"/>
      <c r="K114" s="3"/>
      <c r="P114" s="3"/>
      <c r="U114" s="3"/>
      <c r="Z114" s="3"/>
      <c r="AE114" s="3"/>
      <c r="AJ114" s="3"/>
      <c r="AO114" s="3"/>
      <c r="AP114" s="3"/>
      <c r="AQ114" s="3"/>
      <c r="AR114" s="3"/>
      <c r="AS114" s="3"/>
      <c r="AT114" s="3"/>
      <c r="AY114" s="3"/>
      <c r="BL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</row>
    <row r="115" spans="6:84">
      <c r="F115" s="3"/>
      <c r="K115" s="3"/>
      <c r="P115" s="3"/>
      <c r="U115" s="3"/>
      <c r="Z115" s="3"/>
      <c r="AE115" s="3"/>
      <c r="AJ115" s="3"/>
      <c r="AO115" s="3"/>
      <c r="AP115" s="3"/>
      <c r="AQ115" s="3"/>
      <c r="AR115" s="3"/>
      <c r="AS115" s="3"/>
      <c r="AT115" s="3"/>
      <c r="AY115" s="3"/>
      <c r="BL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</row>
    <row r="116" spans="6:84">
      <c r="F116" s="3"/>
      <c r="K116" s="3"/>
      <c r="P116" s="3"/>
      <c r="U116" s="3"/>
      <c r="Z116" s="3"/>
      <c r="AE116" s="3"/>
      <c r="AJ116" s="3"/>
      <c r="AO116" s="3"/>
      <c r="AP116" s="3"/>
      <c r="AQ116" s="3"/>
      <c r="AR116" s="3"/>
      <c r="AS116" s="3"/>
      <c r="AT116" s="3"/>
      <c r="AY116" s="3"/>
      <c r="BL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</row>
    <row r="117" spans="6:84">
      <c r="F117" s="3"/>
      <c r="K117" s="3"/>
      <c r="P117" s="3"/>
      <c r="U117" s="3"/>
      <c r="Z117" s="3"/>
      <c r="AE117" s="3"/>
      <c r="AJ117" s="3"/>
      <c r="AO117" s="3"/>
      <c r="AP117" s="3"/>
      <c r="AQ117" s="3"/>
      <c r="AR117" s="3"/>
      <c r="AS117" s="3"/>
      <c r="AT117" s="3"/>
      <c r="AY117" s="3"/>
      <c r="BL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</row>
    <row r="118" spans="6:84">
      <c r="F118" s="3"/>
      <c r="K118" s="3"/>
      <c r="P118" s="3"/>
      <c r="U118" s="3"/>
      <c r="Z118" s="3"/>
      <c r="AE118" s="3"/>
      <c r="AJ118" s="3"/>
      <c r="AO118" s="3"/>
      <c r="AP118" s="3"/>
      <c r="AQ118" s="3"/>
      <c r="AR118" s="3"/>
      <c r="AS118" s="3"/>
      <c r="AT118" s="3"/>
      <c r="AY118" s="3"/>
      <c r="BL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</row>
    <row r="119" spans="6:84">
      <c r="F119" s="3"/>
      <c r="K119" s="3"/>
      <c r="P119" s="3"/>
      <c r="U119" s="3"/>
      <c r="Z119" s="3"/>
      <c r="AE119" s="3"/>
      <c r="AJ119" s="3"/>
      <c r="AO119" s="3"/>
      <c r="AP119" s="3"/>
      <c r="AQ119" s="3"/>
      <c r="AR119" s="3"/>
      <c r="AS119" s="3"/>
      <c r="AT119" s="3"/>
      <c r="AY119" s="3"/>
      <c r="BL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</row>
    <row r="120" spans="6:84">
      <c r="F120" s="3"/>
      <c r="K120" s="3"/>
      <c r="P120" s="3"/>
      <c r="U120" s="3"/>
      <c r="Z120" s="3"/>
      <c r="AE120" s="3"/>
      <c r="AJ120" s="3"/>
      <c r="AO120" s="3"/>
      <c r="AP120" s="3"/>
      <c r="AQ120" s="3"/>
      <c r="AR120" s="3"/>
      <c r="AS120" s="3"/>
      <c r="AT120" s="3"/>
      <c r="AY120" s="3"/>
      <c r="BL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</row>
    <row r="121" spans="6:84">
      <c r="F121" s="3"/>
      <c r="K121" s="3"/>
      <c r="P121" s="3"/>
      <c r="U121" s="3"/>
      <c r="Z121" s="3"/>
      <c r="AE121" s="3"/>
      <c r="AJ121" s="3"/>
      <c r="AO121" s="3"/>
      <c r="AP121" s="3"/>
      <c r="AQ121" s="3"/>
      <c r="AR121" s="3"/>
      <c r="AS121" s="3"/>
      <c r="AT121" s="3"/>
      <c r="AY121" s="3"/>
      <c r="BL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</row>
    <row r="122" spans="6:84">
      <c r="F122" s="3"/>
      <c r="K122" s="3"/>
      <c r="P122" s="3"/>
      <c r="U122" s="3"/>
      <c r="Z122" s="3"/>
      <c r="AE122" s="3"/>
      <c r="AJ122" s="3"/>
      <c r="AO122" s="3"/>
      <c r="AP122" s="3"/>
      <c r="AQ122" s="3"/>
      <c r="AR122" s="3"/>
      <c r="AS122" s="3"/>
      <c r="AT122" s="3"/>
      <c r="AY122" s="3"/>
      <c r="BL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</row>
    <row r="123" spans="6:84">
      <c r="F123" s="3"/>
      <c r="K123" s="3"/>
      <c r="P123" s="3"/>
      <c r="U123" s="3"/>
      <c r="Z123" s="3"/>
      <c r="AE123" s="3"/>
      <c r="AJ123" s="3"/>
      <c r="AO123" s="3"/>
      <c r="AP123" s="3"/>
      <c r="AQ123" s="3"/>
      <c r="AR123" s="3"/>
      <c r="AS123" s="3"/>
      <c r="AT123" s="3"/>
      <c r="AY123" s="3"/>
      <c r="BL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</row>
    <row r="124" spans="6:84">
      <c r="F124" s="3"/>
      <c r="K124" s="3"/>
      <c r="P124" s="3"/>
      <c r="U124" s="3"/>
      <c r="Z124" s="3"/>
      <c r="AE124" s="3"/>
      <c r="AJ124" s="3"/>
      <c r="AO124" s="3"/>
      <c r="AP124" s="3"/>
      <c r="AQ124" s="3"/>
      <c r="AR124" s="3"/>
      <c r="AS124" s="3"/>
      <c r="AT124" s="3"/>
      <c r="AY124" s="3"/>
      <c r="BL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</row>
    <row r="125" spans="6:84">
      <c r="F125" s="3"/>
      <c r="K125" s="3"/>
      <c r="P125" s="3"/>
      <c r="U125" s="3"/>
      <c r="Z125" s="3"/>
      <c r="AE125" s="3"/>
      <c r="AJ125" s="3"/>
      <c r="AO125" s="3"/>
      <c r="AP125" s="3"/>
      <c r="AQ125" s="3"/>
      <c r="AR125" s="3"/>
      <c r="AS125" s="3"/>
      <c r="AT125" s="3"/>
      <c r="AY125" s="3"/>
      <c r="BL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</row>
    <row r="126" spans="6:84">
      <c r="F126" s="3"/>
      <c r="K126" s="3"/>
      <c r="P126" s="3"/>
      <c r="U126" s="3"/>
      <c r="Z126" s="3"/>
      <c r="AE126" s="3"/>
      <c r="AJ126" s="3"/>
      <c r="AO126" s="3"/>
      <c r="AP126" s="3"/>
      <c r="AQ126" s="3"/>
      <c r="AR126" s="3"/>
      <c r="AS126" s="3"/>
      <c r="AT126" s="3"/>
      <c r="AY126" s="3"/>
      <c r="BL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</row>
    <row r="127" spans="6:84">
      <c r="F127" s="3"/>
      <c r="K127" s="3"/>
      <c r="P127" s="3"/>
      <c r="U127" s="3"/>
      <c r="Z127" s="3"/>
      <c r="AE127" s="3"/>
      <c r="AJ127" s="3"/>
      <c r="AO127" s="3"/>
      <c r="AP127" s="3"/>
      <c r="AQ127" s="3"/>
      <c r="AR127" s="3"/>
      <c r="AS127" s="3"/>
      <c r="AT127" s="3"/>
      <c r="AY127" s="3"/>
      <c r="BL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</row>
    <row r="128" spans="6:84">
      <c r="F128" s="3"/>
      <c r="K128" s="3"/>
      <c r="P128" s="3"/>
      <c r="U128" s="3"/>
      <c r="Z128" s="3"/>
      <c r="AE128" s="3"/>
      <c r="AJ128" s="3"/>
      <c r="AO128" s="3"/>
      <c r="AP128" s="3"/>
      <c r="AQ128" s="3"/>
      <c r="AR128" s="3"/>
      <c r="AS128" s="3"/>
      <c r="AT128" s="3"/>
      <c r="AY128" s="3"/>
      <c r="BL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</row>
    <row r="129" spans="6:84">
      <c r="F129" s="3"/>
      <c r="K129" s="3"/>
      <c r="P129" s="3"/>
      <c r="U129" s="3"/>
      <c r="Z129" s="3"/>
      <c r="AE129" s="3"/>
      <c r="AJ129" s="3"/>
      <c r="AO129" s="3"/>
      <c r="AP129" s="3"/>
      <c r="AQ129" s="3"/>
      <c r="AR129" s="3"/>
      <c r="AS129" s="3"/>
      <c r="AT129" s="3"/>
      <c r="AY129" s="3"/>
      <c r="BL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</row>
    <row r="130" spans="6:84">
      <c r="F130" s="3"/>
      <c r="K130" s="3"/>
      <c r="P130" s="3"/>
      <c r="U130" s="3"/>
      <c r="Z130" s="3"/>
      <c r="AE130" s="3"/>
      <c r="AJ130" s="3"/>
      <c r="AO130" s="3"/>
      <c r="AP130" s="3"/>
      <c r="AQ130" s="3"/>
      <c r="AR130" s="3"/>
      <c r="AS130" s="3"/>
      <c r="AT130" s="3"/>
      <c r="AY130" s="3"/>
      <c r="BL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</row>
    <row r="131" spans="6:84">
      <c r="F131" s="3"/>
      <c r="K131" s="3"/>
      <c r="P131" s="3"/>
      <c r="U131" s="3"/>
      <c r="Z131" s="3"/>
      <c r="AE131" s="3"/>
      <c r="AJ131" s="3"/>
      <c r="AO131" s="3"/>
      <c r="AP131" s="3"/>
      <c r="AQ131" s="3"/>
      <c r="AR131" s="3"/>
      <c r="AS131" s="3"/>
      <c r="AT131" s="3"/>
      <c r="AY131" s="3"/>
      <c r="BL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</row>
    <row r="132" spans="6:84">
      <c r="F132" s="3"/>
      <c r="K132" s="3"/>
      <c r="P132" s="3"/>
      <c r="U132" s="3"/>
      <c r="Z132" s="3"/>
      <c r="AE132" s="3"/>
      <c r="AJ132" s="3"/>
      <c r="AO132" s="3"/>
      <c r="AP132" s="3"/>
      <c r="AQ132" s="3"/>
      <c r="AR132" s="3"/>
      <c r="AS132" s="3"/>
      <c r="AT132" s="3"/>
      <c r="AY132" s="3"/>
      <c r="BL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</row>
    <row r="133" spans="6:84">
      <c r="F133" s="3"/>
      <c r="K133" s="3"/>
      <c r="P133" s="3"/>
      <c r="U133" s="3"/>
      <c r="Z133" s="3"/>
      <c r="AE133" s="3"/>
      <c r="AJ133" s="3"/>
      <c r="AO133" s="3"/>
      <c r="AP133" s="3"/>
      <c r="AQ133" s="3"/>
      <c r="AR133" s="3"/>
      <c r="AS133" s="3"/>
      <c r="AT133" s="3"/>
      <c r="AY133" s="3"/>
      <c r="BL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</row>
    <row r="134" spans="6:84">
      <c r="F134" s="3"/>
      <c r="K134" s="3"/>
      <c r="P134" s="3"/>
      <c r="U134" s="3"/>
      <c r="Z134" s="3"/>
      <c r="AE134" s="3"/>
      <c r="AJ134" s="3"/>
      <c r="AO134" s="3"/>
      <c r="AP134" s="3"/>
      <c r="AQ134" s="3"/>
      <c r="AR134" s="3"/>
      <c r="AS134" s="3"/>
      <c r="AT134" s="3"/>
      <c r="AY134" s="3"/>
      <c r="BL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</row>
    <row r="135" spans="6:84">
      <c r="F135" s="3"/>
      <c r="K135" s="3"/>
      <c r="P135" s="3"/>
      <c r="U135" s="3"/>
      <c r="Z135" s="3"/>
      <c r="AE135" s="3"/>
      <c r="AJ135" s="3"/>
      <c r="AO135" s="3"/>
      <c r="AP135" s="3"/>
      <c r="AQ135" s="3"/>
      <c r="AR135" s="3"/>
      <c r="AS135" s="3"/>
      <c r="AT135" s="3"/>
      <c r="AY135" s="3"/>
      <c r="BL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</row>
    <row r="136" spans="6:84">
      <c r="F136" s="3"/>
      <c r="K136" s="3"/>
      <c r="P136" s="3"/>
      <c r="U136" s="3"/>
      <c r="Z136" s="3"/>
      <c r="AE136" s="3"/>
      <c r="AJ136" s="3"/>
      <c r="AO136" s="3"/>
      <c r="AP136" s="3"/>
      <c r="AQ136" s="3"/>
      <c r="AR136" s="3"/>
      <c r="AS136" s="3"/>
      <c r="AT136" s="3"/>
      <c r="AY136" s="3"/>
      <c r="BL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</row>
    <row r="137" spans="6:84">
      <c r="F137" s="3"/>
      <c r="K137" s="3"/>
      <c r="P137" s="3"/>
      <c r="U137" s="3"/>
      <c r="Z137" s="3"/>
      <c r="AE137" s="3"/>
      <c r="AY137" s="3"/>
    </row>
    <row r="138" spans="6:84">
      <c r="F138" s="3"/>
      <c r="K138" s="3"/>
      <c r="P138" s="3"/>
      <c r="U138" s="3"/>
      <c r="Z138" s="3"/>
      <c r="AE138" s="3"/>
      <c r="AY138" s="3"/>
    </row>
    <row r="139" spans="6:84">
      <c r="F139" s="3"/>
      <c r="K139" s="3"/>
      <c r="P139" s="3"/>
      <c r="U139" s="3"/>
      <c r="Z139" s="3"/>
      <c r="AE139" s="3"/>
      <c r="AY139" s="3"/>
    </row>
    <row r="140" spans="6:84">
      <c r="F140" s="3"/>
      <c r="K140" s="3"/>
      <c r="P140" s="3"/>
      <c r="U140" s="3"/>
      <c r="Z140" s="3"/>
      <c r="AE140" s="3"/>
      <c r="AY140" s="3"/>
    </row>
    <row r="141" spans="6:84">
      <c r="F141" s="3"/>
      <c r="K141" s="3"/>
      <c r="P141" s="3"/>
      <c r="U141" s="3"/>
      <c r="Z141" s="3"/>
      <c r="AE141" s="3"/>
      <c r="AY141" s="3"/>
    </row>
    <row r="142" spans="6:84">
      <c r="F142" s="3"/>
      <c r="K142" s="3"/>
      <c r="P142" s="3"/>
      <c r="U142" s="3"/>
      <c r="Z142" s="3"/>
      <c r="AE142" s="3"/>
      <c r="AY142" s="3"/>
    </row>
    <row r="143" spans="6:84">
      <c r="F143" s="3"/>
      <c r="K143" s="3"/>
      <c r="P143" s="3"/>
      <c r="U143" s="3"/>
      <c r="Z143" s="3"/>
      <c r="AE143" s="3"/>
      <c r="AY143" s="3"/>
    </row>
    <row r="144" spans="6:84">
      <c r="F144" s="3"/>
      <c r="K144" s="3"/>
      <c r="P144" s="3"/>
      <c r="U144" s="3"/>
      <c r="Z144" s="3"/>
      <c r="AE144" s="3"/>
      <c r="AY144" s="3"/>
    </row>
    <row r="145" spans="6:51">
      <c r="F145" s="3"/>
      <c r="K145" s="3"/>
      <c r="P145" s="3"/>
      <c r="U145" s="3"/>
      <c r="Z145" s="3"/>
      <c r="AE145" s="3"/>
      <c r="AY145" s="3"/>
    </row>
    <row r="146" spans="6:51">
      <c r="F146" s="3"/>
      <c r="K146" s="3"/>
      <c r="P146" s="3"/>
      <c r="U146" s="3"/>
      <c r="Z146" s="3"/>
      <c r="AE146" s="3"/>
      <c r="AY146" s="3"/>
    </row>
    <row r="147" spans="6:51">
      <c r="F147" s="3"/>
      <c r="K147" s="3"/>
      <c r="P147" s="3"/>
      <c r="U147" s="3"/>
      <c r="Z147" s="3"/>
      <c r="AE147" s="3"/>
      <c r="AY147" s="3"/>
    </row>
    <row r="148" spans="6:51">
      <c r="F148" s="3"/>
      <c r="K148" s="3"/>
      <c r="P148" s="3"/>
      <c r="U148" s="3"/>
      <c r="Z148" s="3"/>
      <c r="AE148" s="3"/>
      <c r="AY148" s="3"/>
    </row>
    <row r="149" spans="6:51">
      <c r="F149" s="3"/>
      <c r="K149" s="3"/>
      <c r="P149" s="3"/>
      <c r="U149" s="3"/>
      <c r="Z149" s="3"/>
      <c r="AE149" s="3"/>
      <c r="AY149" s="3"/>
    </row>
    <row r="150" spans="6:51">
      <c r="F150" s="3"/>
      <c r="K150" s="3"/>
      <c r="P150" s="3"/>
      <c r="U150" s="3"/>
      <c r="Z150" s="3"/>
      <c r="AE150" s="3"/>
      <c r="AY150" s="3"/>
    </row>
    <row r="151" spans="6:51">
      <c r="F151" s="3"/>
      <c r="K151" s="3"/>
      <c r="P151" s="3"/>
      <c r="U151" s="3"/>
      <c r="Z151" s="3"/>
      <c r="AE151" s="3"/>
      <c r="AY151" s="3"/>
    </row>
    <row r="152" spans="6:51">
      <c r="F152" s="3"/>
      <c r="K152" s="3"/>
      <c r="P152" s="3"/>
      <c r="U152" s="3"/>
      <c r="Z152" s="3"/>
      <c r="AE152" s="3"/>
      <c r="AY152" s="3"/>
    </row>
    <row r="153" spans="6:51">
      <c r="F153" s="3"/>
      <c r="K153" s="3"/>
      <c r="P153" s="3"/>
      <c r="U153" s="3"/>
      <c r="Z153" s="3"/>
      <c r="AE153" s="3"/>
      <c r="AY153" s="3"/>
    </row>
    <row r="154" spans="6:51">
      <c r="F154" s="3"/>
      <c r="K154" s="3"/>
      <c r="P154" s="3"/>
      <c r="U154" s="3"/>
      <c r="Z154" s="3"/>
      <c r="AE154" s="3"/>
      <c r="AY154" s="3"/>
    </row>
    <row r="155" spans="6:51">
      <c r="F155" s="3"/>
      <c r="K155" s="3"/>
      <c r="P155" s="3"/>
      <c r="U155" s="3"/>
      <c r="Z155" s="3"/>
      <c r="AE155" s="3"/>
      <c r="AY155" s="3"/>
    </row>
    <row r="156" spans="6:51">
      <c r="F156" s="3"/>
      <c r="K156" s="3"/>
      <c r="P156" s="3"/>
      <c r="U156" s="3"/>
      <c r="Z156" s="3"/>
      <c r="AE156" s="3"/>
      <c r="AY156" s="3"/>
    </row>
    <row r="157" spans="6:51">
      <c r="F157" s="3"/>
      <c r="K157" s="3"/>
      <c r="P157" s="3"/>
      <c r="U157" s="3"/>
      <c r="Z157" s="3"/>
      <c r="AE157" s="3"/>
      <c r="AY157" s="3"/>
    </row>
    <row r="158" spans="6:51">
      <c r="F158" s="3"/>
      <c r="K158" s="3"/>
      <c r="P158" s="3"/>
      <c r="U158" s="3"/>
      <c r="Z158" s="3"/>
      <c r="AE158" s="3"/>
      <c r="AY158" s="3"/>
    </row>
    <row r="159" spans="6:51">
      <c r="F159" s="3"/>
      <c r="K159" s="3"/>
      <c r="P159" s="3"/>
      <c r="U159" s="3"/>
      <c r="Z159" s="3"/>
      <c r="AE159" s="3"/>
      <c r="AY159" s="3"/>
    </row>
    <row r="160" spans="6:51">
      <c r="F160" s="3"/>
      <c r="K160" s="3"/>
      <c r="P160" s="3"/>
      <c r="U160" s="3"/>
      <c r="Z160" s="3"/>
      <c r="AE160" s="3"/>
      <c r="AY160" s="3"/>
    </row>
    <row r="161" spans="6:51">
      <c r="F161" s="3"/>
      <c r="K161" s="3"/>
      <c r="P161" s="3"/>
      <c r="U161" s="3"/>
      <c r="Z161" s="3"/>
      <c r="AE161" s="3"/>
      <c r="AY161" s="3"/>
    </row>
    <row r="162" spans="6:51">
      <c r="F162" s="3"/>
      <c r="K162" s="3"/>
      <c r="P162" s="3"/>
      <c r="U162" s="3"/>
      <c r="Z162" s="3"/>
      <c r="AE162" s="3"/>
      <c r="AY162" s="3"/>
    </row>
    <row r="163" spans="6:51">
      <c r="F163" s="3"/>
      <c r="K163" s="3"/>
      <c r="P163" s="3"/>
      <c r="U163" s="3"/>
      <c r="Z163" s="3"/>
      <c r="AE163" s="3"/>
      <c r="AY163" s="3"/>
    </row>
    <row r="164" spans="6:51">
      <c r="F164" s="3"/>
      <c r="K164" s="3"/>
      <c r="P164" s="3"/>
      <c r="U164" s="3"/>
      <c r="Z164" s="3"/>
      <c r="AE164" s="3"/>
      <c r="AY164" s="3"/>
    </row>
    <row r="165" spans="6:51">
      <c r="F165" s="3"/>
      <c r="K165" s="3"/>
      <c r="P165" s="3"/>
      <c r="U165" s="3"/>
      <c r="Z165" s="3"/>
      <c r="AE165" s="3"/>
      <c r="AY165" s="3"/>
    </row>
    <row r="166" spans="6:51">
      <c r="F166" s="3"/>
      <c r="K166" s="3"/>
      <c r="P166" s="3"/>
      <c r="U166" s="3"/>
      <c r="Z166" s="3"/>
      <c r="AE166" s="3"/>
      <c r="AY166" s="3"/>
    </row>
    <row r="167" spans="6:51">
      <c r="F167" s="3"/>
      <c r="K167" s="3"/>
      <c r="P167" s="3"/>
      <c r="U167" s="3"/>
      <c r="Z167" s="3"/>
      <c r="AE167" s="3"/>
      <c r="AY167" s="3"/>
    </row>
    <row r="168" spans="6:51">
      <c r="F168" s="3"/>
      <c r="K168" s="3"/>
      <c r="P168" s="3"/>
      <c r="U168" s="3"/>
      <c r="Z168" s="3"/>
      <c r="AE168" s="3"/>
      <c r="AY168" s="3"/>
    </row>
    <row r="169" spans="6:51">
      <c r="F169" s="3"/>
      <c r="K169" s="3"/>
      <c r="P169" s="3"/>
      <c r="U169" s="3"/>
      <c r="Z169" s="3"/>
      <c r="AE169" s="3"/>
      <c r="AY169" s="3"/>
    </row>
    <row r="170" spans="6:51">
      <c r="F170" s="3"/>
      <c r="K170" s="3"/>
      <c r="P170" s="3"/>
      <c r="U170" s="3"/>
      <c r="Z170" s="3"/>
      <c r="AE170" s="3"/>
      <c r="AY170" s="3"/>
    </row>
    <row r="171" spans="6:51">
      <c r="F171" s="3"/>
      <c r="K171" s="3"/>
      <c r="P171" s="3"/>
      <c r="U171" s="3"/>
      <c r="Z171" s="3"/>
      <c r="AE171" s="3"/>
      <c r="AY171" s="3"/>
    </row>
    <row r="172" spans="6:51">
      <c r="F172" s="3"/>
      <c r="K172" s="3"/>
      <c r="P172" s="3"/>
      <c r="U172" s="3"/>
      <c r="Z172" s="3"/>
      <c r="AE172" s="3"/>
      <c r="AY172" s="3"/>
    </row>
    <row r="173" spans="6:51">
      <c r="F173" s="3"/>
      <c r="K173" s="3"/>
      <c r="P173" s="3"/>
      <c r="U173" s="3"/>
      <c r="Z173" s="3"/>
      <c r="AE173" s="3"/>
      <c r="AY173" s="3"/>
    </row>
    <row r="174" spans="6:51">
      <c r="F174" s="3"/>
      <c r="K174" s="3"/>
      <c r="P174" s="3"/>
      <c r="U174" s="3"/>
      <c r="Z174" s="3"/>
      <c r="AE174" s="3"/>
      <c r="AY174" s="3"/>
    </row>
    <row r="175" spans="6:51">
      <c r="F175" s="3"/>
      <c r="K175" s="3"/>
      <c r="P175" s="3"/>
      <c r="U175" s="3"/>
      <c r="Z175" s="3"/>
      <c r="AE175" s="3"/>
      <c r="AY175" s="3"/>
    </row>
    <row r="176" spans="6:51">
      <c r="F176" s="3"/>
      <c r="K176" s="3"/>
      <c r="P176" s="3"/>
      <c r="U176" s="3"/>
      <c r="Z176" s="3"/>
      <c r="AE176" s="3"/>
      <c r="AY176" s="3"/>
    </row>
    <row r="177" spans="6:51">
      <c r="F177" s="3"/>
      <c r="K177" s="3"/>
      <c r="P177" s="3"/>
      <c r="U177" s="3"/>
      <c r="Z177" s="3"/>
      <c r="AE177" s="3"/>
      <c r="AY177" s="3"/>
    </row>
    <row r="178" spans="6:51">
      <c r="F178" s="3"/>
      <c r="K178" s="3"/>
      <c r="P178" s="3"/>
      <c r="U178" s="3"/>
      <c r="Z178" s="3"/>
      <c r="AE178" s="3"/>
      <c r="AY178" s="3"/>
    </row>
    <row r="179" spans="6:51">
      <c r="F179" s="3"/>
      <c r="K179" s="3"/>
      <c r="P179" s="3"/>
      <c r="U179" s="3"/>
      <c r="Z179" s="3"/>
      <c r="AE179" s="3"/>
      <c r="AY179" s="3"/>
    </row>
    <row r="180" spans="6:51">
      <c r="F180" s="3"/>
      <c r="K180" s="3"/>
      <c r="P180" s="3"/>
      <c r="U180" s="3"/>
      <c r="Z180" s="3"/>
      <c r="AE180" s="3"/>
      <c r="AY180" s="3"/>
    </row>
    <row r="181" spans="6:51">
      <c r="F181" s="3"/>
      <c r="K181" s="3"/>
      <c r="P181" s="3"/>
      <c r="U181" s="3"/>
      <c r="Z181" s="3"/>
      <c r="AE181" s="3"/>
      <c r="AY181" s="3"/>
    </row>
    <row r="182" spans="6:51">
      <c r="F182" s="3"/>
      <c r="K182" s="3"/>
      <c r="P182" s="3"/>
      <c r="U182" s="3"/>
      <c r="Z182" s="3"/>
      <c r="AE182" s="3"/>
      <c r="AY182" s="3"/>
    </row>
    <row r="183" spans="6:51">
      <c r="F183" s="3"/>
      <c r="K183" s="3"/>
      <c r="P183" s="3"/>
      <c r="U183" s="3"/>
      <c r="Z183" s="3"/>
      <c r="AE183" s="3"/>
      <c r="AY183" s="3"/>
    </row>
    <row r="184" spans="6:51">
      <c r="F184" s="3"/>
      <c r="K184" s="3"/>
      <c r="P184" s="3"/>
      <c r="U184" s="3"/>
      <c r="Z184" s="3"/>
      <c r="AE184" s="3"/>
      <c r="AY184" s="3"/>
    </row>
    <row r="185" spans="6:51">
      <c r="F185" s="3"/>
      <c r="K185" s="3"/>
      <c r="P185" s="3"/>
      <c r="U185" s="3"/>
      <c r="Z185" s="3"/>
      <c r="AE185" s="3"/>
      <c r="AY185" s="3"/>
    </row>
    <row r="186" spans="6:51">
      <c r="F186" s="3"/>
      <c r="K186" s="3"/>
      <c r="P186" s="3"/>
      <c r="U186" s="3"/>
      <c r="Z186" s="3"/>
      <c r="AE186" s="3"/>
      <c r="AY186" s="3"/>
    </row>
    <row r="187" spans="6:51">
      <c r="F187" s="3"/>
      <c r="K187" s="3"/>
      <c r="P187" s="3"/>
      <c r="U187" s="3"/>
      <c r="Z187" s="3"/>
      <c r="AE187" s="3"/>
      <c r="AY187" s="3"/>
    </row>
    <row r="188" spans="6:51">
      <c r="F188" s="3"/>
      <c r="K188" s="3"/>
      <c r="P188" s="3"/>
      <c r="U188" s="3"/>
      <c r="Z188" s="3"/>
      <c r="AE188" s="3"/>
      <c r="AY188" s="3"/>
    </row>
    <row r="189" spans="6:51">
      <c r="F189" s="3"/>
      <c r="K189" s="3"/>
      <c r="P189" s="3"/>
      <c r="U189" s="3"/>
      <c r="Z189" s="3"/>
      <c r="AE189" s="3"/>
      <c r="AY189" s="3"/>
    </row>
    <row r="190" spans="6:51">
      <c r="F190" s="3"/>
      <c r="K190" s="3"/>
      <c r="P190" s="3"/>
      <c r="U190" s="3"/>
      <c r="Z190" s="3"/>
      <c r="AE190" s="3"/>
      <c r="AY190" s="3"/>
    </row>
    <row r="191" spans="6:51">
      <c r="F191" s="3"/>
      <c r="K191" s="3"/>
      <c r="P191" s="3"/>
      <c r="U191" s="3"/>
      <c r="Z191" s="3"/>
      <c r="AE191" s="3"/>
      <c r="AY191" s="3"/>
    </row>
    <row r="192" spans="6:51">
      <c r="F192" s="3"/>
      <c r="K192" s="3"/>
      <c r="P192" s="3"/>
      <c r="U192" s="3"/>
      <c r="Z192" s="3"/>
      <c r="AE192" s="3"/>
      <c r="AY192" s="3"/>
    </row>
    <row r="193" spans="6:51">
      <c r="F193" s="3"/>
      <c r="K193" s="3"/>
      <c r="P193" s="3"/>
      <c r="U193" s="3"/>
      <c r="Z193" s="3"/>
      <c r="AE193" s="3"/>
      <c r="AY193" s="3"/>
    </row>
    <row r="194" spans="6:51">
      <c r="F194" s="3"/>
      <c r="K194" s="3"/>
      <c r="P194" s="3"/>
      <c r="U194" s="3"/>
      <c r="Z194" s="3"/>
      <c r="AE194" s="3"/>
      <c r="AY194" s="3"/>
    </row>
    <row r="195" spans="6:51">
      <c r="F195" s="3"/>
      <c r="K195" s="3"/>
      <c r="P195" s="3"/>
      <c r="U195" s="3"/>
      <c r="Z195" s="3"/>
      <c r="AE195" s="3"/>
      <c r="AY195" s="3"/>
    </row>
    <row r="196" spans="6:51">
      <c r="F196" s="3"/>
      <c r="K196" s="3"/>
      <c r="P196" s="3"/>
      <c r="U196" s="3"/>
      <c r="Z196" s="3"/>
      <c r="AE196" s="3"/>
      <c r="AY196" s="3"/>
    </row>
    <row r="197" spans="6:51">
      <c r="F197" s="3"/>
      <c r="K197" s="3"/>
      <c r="P197" s="3"/>
      <c r="U197" s="3"/>
      <c r="Z197" s="3"/>
      <c r="AE197" s="3"/>
      <c r="AY197" s="3"/>
    </row>
    <row r="198" spans="6:51">
      <c r="F198" s="3"/>
      <c r="K198" s="3"/>
      <c r="P198" s="3"/>
      <c r="U198" s="3"/>
      <c r="Z198" s="3"/>
      <c r="AE198" s="3"/>
      <c r="AY198" s="3"/>
    </row>
    <row r="199" spans="6:51">
      <c r="F199" s="3"/>
      <c r="K199" s="3"/>
      <c r="P199" s="3"/>
      <c r="U199" s="3"/>
      <c r="Z199" s="3"/>
      <c r="AE199" s="3"/>
      <c r="AY199" s="3"/>
    </row>
    <row r="200" spans="6:51">
      <c r="F200" s="3"/>
      <c r="K200" s="3"/>
      <c r="P200" s="3"/>
      <c r="U200" s="3"/>
      <c r="Z200" s="3"/>
      <c r="AE200" s="3"/>
      <c r="AY200" s="3"/>
    </row>
    <row r="201" spans="6:51">
      <c r="F201" s="3"/>
      <c r="K201" s="3"/>
      <c r="P201" s="3"/>
      <c r="U201" s="3"/>
      <c r="Z201" s="3"/>
      <c r="AE201" s="3"/>
      <c r="AY201" s="3"/>
    </row>
    <row r="202" spans="6:51">
      <c r="F202" s="3"/>
      <c r="K202" s="3"/>
      <c r="P202" s="3"/>
      <c r="U202" s="3"/>
      <c r="Z202" s="3"/>
      <c r="AE202" s="3"/>
      <c r="AY202" s="3"/>
    </row>
    <row r="203" spans="6:51">
      <c r="F203" s="3"/>
      <c r="K203" s="3"/>
      <c r="P203" s="3"/>
      <c r="U203" s="3"/>
      <c r="Z203" s="3"/>
      <c r="AE203" s="3"/>
      <c r="AY203" s="3"/>
    </row>
    <row r="204" spans="6:51">
      <c r="F204" s="3"/>
      <c r="K204" s="3"/>
      <c r="P204" s="3"/>
      <c r="U204" s="3"/>
      <c r="Z204" s="3"/>
      <c r="AE204" s="3"/>
      <c r="AY204" s="3"/>
    </row>
    <row r="205" spans="6:51">
      <c r="F205" s="3"/>
      <c r="K205" s="3"/>
      <c r="P205" s="3"/>
      <c r="U205" s="3"/>
      <c r="Z205" s="3"/>
      <c r="AE205" s="3"/>
      <c r="AY205" s="3"/>
    </row>
    <row r="206" spans="6:51">
      <c r="F206" s="3"/>
      <c r="K206" s="3"/>
      <c r="P206" s="3"/>
      <c r="U206" s="3"/>
      <c r="Z206" s="3"/>
      <c r="AE206" s="3"/>
      <c r="AY206" s="3"/>
    </row>
    <row r="207" spans="6:51">
      <c r="F207" s="3"/>
      <c r="K207" s="3"/>
      <c r="P207" s="3"/>
      <c r="U207" s="3"/>
      <c r="Z207" s="3"/>
      <c r="AE207" s="3"/>
      <c r="AY207" s="3"/>
    </row>
    <row r="208" spans="6:51">
      <c r="F208" s="3"/>
      <c r="K208" s="3"/>
      <c r="P208" s="3"/>
      <c r="U208" s="3"/>
      <c r="Z208" s="3"/>
      <c r="AE208" s="3"/>
      <c r="AY208" s="3"/>
    </row>
    <row r="209" spans="6:51">
      <c r="F209" s="3"/>
      <c r="K209" s="3"/>
      <c r="P209" s="3"/>
      <c r="U209" s="3"/>
      <c r="Z209" s="3"/>
      <c r="AE209" s="3"/>
      <c r="AY209" s="3"/>
    </row>
    <row r="210" spans="6:51">
      <c r="F210" s="3"/>
      <c r="K210" s="3"/>
      <c r="P210" s="3"/>
      <c r="U210" s="3"/>
      <c r="Z210" s="3"/>
      <c r="AE210" s="3"/>
      <c r="AY210" s="3"/>
    </row>
    <row r="211" spans="6:51">
      <c r="F211" s="3"/>
      <c r="K211" s="3"/>
      <c r="P211" s="3"/>
      <c r="U211" s="3"/>
      <c r="Z211" s="3"/>
      <c r="AE211" s="3"/>
      <c r="AY211" s="3"/>
    </row>
    <row r="212" spans="6:51">
      <c r="F212" s="3"/>
      <c r="K212" s="3"/>
      <c r="P212" s="3"/>
      <c r="U212" s="3"/>
      <c r="Z212" s="3"/>
      <c r="AE212" s="3"/>
      <c r="AY212" s="3"/>
    </row>
    <row r="213" spans="6:51">
      <c r="F213" s="3"/>
      <c r="K213" s="3"/>
      <c r="P213" s="3"/>
      <c r="U213" s="3"/>
      <c r="Z213" s="3"/>
      <c r="AE213" s="3"/>
      <c r="AY213" s="3"/>
    </row>
    <row r="214" spans="6:51">
      <c r="F214" s="3"/>
      <c r="K214" s="3"/>
      <c r="P214" s="3"/>
      <c r="U214" s="3"/>
      <c r="Z214" s="3"/>
      <c r="AE214" s="3"/>
      <c r="AY214" s="3"/>
    </row>
    <row r="215" spans="6:51">
      <c r="F215" s="3"/>
      <c r="K215" s="3"/>
      <c r="P215" s="3"/>
      <c r="U215" s="3"/>
      <c r="Z215" s="3"/>
      <c r="AE215" s="3"/>
      <c r="AY215" s="3"/>
    </row>
    <row r="216" spans="6:51">
      <c r="F216" s="3"/>
      <c r="K216" s="3"/>
      <c r="P216" s="3"/>
      <c r="U216" s="3"/>
      <c r="Z216" s="3"/>
      <c r="AE216" s="3"/>
      <c r="AY216" s="3"/>
    </row>
    <row r="217" spans="6:51">
      <c r="F217" s="3"/>
      <c r="K217" s="3"/>
      <c r="P217" s="3"/>
      <c r="U217" s="3"/>
      <c r="Z217" s="3"/>
      <c r="AE217" s="3"/>
      <c r="AY217" s="3"/>
    </row>
    <row r="218" spans="6:51">
      <c r="F218" s="3"/>
      <c r="K218" s="3"/>
      <c r="P218" s="3"/>
      <c r="U218" s="3"/>
      <c r="Z218" s="3"/>
      <c r="AE218" s="3"/>
      <c r="AY218" s="3"/>
    </row>
    <row r="219" spans="6:51">
      <c r="F219" s="3"/>
      <c r="K219" s="3"/>
      <c r="P219" s="3"/>
      <c r="U219" s="3"/>
      <c r="Z219" s="3"/>
      <c r="AE219" s="3"/>
      <c r="AY219" s="3"/>
    </row>
    <row r="220" spans="6:51">
      <c r="F220" s="3"/>
      <c r="K220" s="3"/>
      <c r="P220" s="3"/>
      <c r="U220" s="3"/>
      <c r="Z220" s="3"/>
      <c r="AE220" s="3"/>
      <c r="AY220" s="3"/>
    </row>
    <row r="221" spans="6:51">
      <c r="F221" s="3"/>
      <c r="K221" s="3"/>
      <c r="P221" s="3"/>
      <c r="U221" s="3"/>
      <c r="Z221" s="3"/>
      <c r="AE221" s="3"/>
      <c r="AY221" s="3"/>
    </row>
    <row r="222" spans="6:51">
      <c r="F222" s="3"/>
      <c r="K222" s="3"/>
      <c r="P222" s="3"/>
      <c r="U222" s="3"/>
      <c r="Z222" s="3"/>
      <c r="AE222" s="3"/>
      <c r="AY222" s="3"/>
    </row>
    <row r="223" spans="6:51">
      <c r="F223" s="3"/>
      <c r="K223" s="3"/>
      <c r="P223" s="3"/>
      <c r="U223" s="3"/>
      <c r="Z223" s="3"/>
      <c r="AE223" s="3"/>
      <c r="AY223" s="3"/>
    </row>
    <row r="224" spans="6:51">
      <c r="F224" s="3"/>
      <c r="K224" s="3"/>
      <c r="P224" s="3"/>
      <c r="U224" s="3"/>
      <c r="Z224" s="3"/>
      <c r="AE224" s="3"/>
      <c r="AY224" s="3"/>
    </row>
    <row r="225" spans="6:51">
      <c r="F225" s="3"/>
      <c r="K225" s="3"/>
      <c r="P225" s="3"/>
      <c r="U225" s="3"/>
      <c r="Z225" s="3"/>
      <c r="AE225" s="3"/>
      <c r="AY225" s="3"/>
    </row>
    <row r="226" spans="6:51">
      <c r="F226" s="3"/>
      <c r="K226" s="3"/>
      <c r="P226" s="3"/>
      <c r="U226" s="3"/>
      <c r="Z226" s="3"/>
      <c r="AE226" s="3"/>
      <c r="AY226" s="3"/>
    </row>
    <row r="227" spans="6:51">
      <c r="F227" s="3"/>
      <c r="K227" s="3"/>
      <c r="P227" s="3"/>
      <c r="U227" s="3"/>
      <c r="Z227" s="3"/>
      <c r="AE227" s="3"/>
      <c r="AY227" s="3"/>
    </row>
    <row r="228" spans="6:51">
      <c r="F228" s="3"/>
      <c r="K228" s="3"/>
      <c r="P228" s="3"/>
      <c r="U228" s="3"/>
      <c r="Z228" s="3"/>
      <c r="AE228" s="3"/>
      <c r="AY228" s="3"/>
    </row>
    <row r="229" spans="6:51">
      <c r="F229" s="3"/>
      <c r="K229" s="3"/>
      <c r="P229" s="3"/>
      <c r="U229" s="3"/>
      <c r="Z229" s="3"/>
      <c r="AE229" s="3"/>
      <c r="AY229" s="3"/>
    </row>
    <row r="230" spans="6:51">
      <c r="F230" s="3"/>
      <c r="K230" s="3"/>
      <c r="P230" s="3"/>
      <c r="U230" s="3"/>
      <c r="Z230" s="3"/>
      <c r="AE230" s="3"/>
      <c r="AY230" s="3"/>
    </row>
    <row r="231" spans="6:51">
      <c r="F231" s="3"/>
      <c r="K231" s="3"/>
      <c r="P231" s="3"/>
      <c r="U231" s="3"/>
      <c r="Z231" s="3"/>
      <c r="AE231" s="3"/>
      <c r="AY231" s="3"/>
    </row>
    <row r="232" spans="6:51">
      <c r="F232" s="3"/>
      <c r="K232" s="3"/>
      <c r="P232" s="3"/>
      <c r="U232" s="3"/>
      <c r="Z232" s="3"/>
      <c r="AE232" s="3"/>
      <c r="AY232" s="3"/>
    </row>
    <row r="233" spans="6:51">
      <c r="F233" s="3"/>
      <c r="K233" s="3"/>
      <c r="P233" s="3"/>
      <c r="U233" s="3"/>
      <c r="Z233" s="3"/>
      <c r="AE233" s="3"/>
      <c r="AY233" s="3"/>
    </row>
    <row r="234" spans="6:51">
      <c r="F234" s="3"/>
      <c r="K234" s="3"/>
      <c r="P234" s="3"/>
      <c r="U234" s="3"/>
      <c r="Z234" s="3"/>
      <c r="AE234" s="3"/>
      <c r="AY234" s="3"/>
    </row>
    <row r="235" spans="6:51">
      <c r="F235" s="3"/>
      <c r="K235" s="3"/>
      <c r="P235" s="3"/>
      <c r="U235" s="3"/>
      <c r="Z235" s="3"/>
      <c r="AE235" s="3"/>
      <c r="AY235" s="3"/>
    </row>
    <row r="236" spans="6:51">
      <c r="F236" s="3"/>
      <c r="K236" s="3"/>
      <c r="P236" s="3"/>
      <c r="U236" s="3"/>
      <c r="Z236" s="3"/>
      <c r="AE236" s="3"/>
      <c r="AY236" s="3"/>
    </row>
    <row r="237" spans="6:51">
      <c r="F237" s="3"/>
      <c r="K237" s="3"/>
      <c r="P237" s="3"/>
      <c r="U237" s="3"/>
      <c r="Z237" s="3"/>
      <c r="AE237" s="3"/>
      <c r="AY237" s="3"/>
    </row>
    <row r="238" spans="6:51">
      <c r="F238" s="3"/>
      <c r="K238" s="3"/>
      <c r="P238" s="3"/>
      <c r="U238" s="3"/>
      <c r="Z238" s="3"/>
      <c r="AE238" s="3"/>
      <c r="AY238" s="3"/>
    </row>
    <row r="239" spans="6:51">
      <c r="F239" s="3"/>
      <c r="K239" s="3"/>
      <c r="P239" s="3"/>
      <c r="U239" s="3"/>
      <c r="Z239" s="3"/>
      <c r="AE239" s="3"/>
      <c r="AY239" s="3"/>
    </row>
    <row r="240" spans="6:51">
      <c r="F240" s="3"/>
      <c r="K240" s="3"/>
      <c r="P240" s="3"/>
      <c r="U240" s="3"/>
      <c r="Z240" s="3"/>
      <c r="AE240" s="3"/>
      <c r="AY240" s="3"/>
    </row>
    <row r="241" spans="6:51">
      <c r="F241" s="3"/>
      <c r="K241" s="3"/>
      <c r="P241" s="3"/>
      <c r="U241" s="3"/>
      <c r="Z241" s="3"/>
      <c r="AE241" s="3"/>
      <c r="AY241" s="3"/>
    </row>
    <row r="242" spans="6:51">
      <c r="F242" s="3"/>
      <c r="K242" s="3"/>
      <c r="P242" s="3"/>
      <c r="U242" s="3"/>
      <c r="Z242" s="3"/>
      <c r="AE242" s="3"/>
      <c r="AY242" s="3"/>
    </row>
    <row r="243" spans="6:51">
      <c r="F243" s="3"/>
      <c r="K243" s="3"/>
      <c r="P243" s="3"/>
      <c r="U243" s="3"/>
      <c r="Z243" s="3"/>
      <c r="AE243" s="3"/>
      <c r="AY243" s="3"/>
    </row>
    <row r="244" spans="6:51">
      <c r="F244" s="3"/>
      <c r="K244" s="3"/>
      <c r="P244" s="3"/>
      <c r="U244" s="3"/>
      <c r="Z244" s="3"/>
      <c r="AE244" s="3"/>
      <c r="AY244" s="3"/>
    </row>
    <row r="245" spans="6:51">
      <c r="F245" s="3"/>
      <c r="K245" s="3"/>
      <c r="P245" s="3"/>
      <c r="U245" s="3"/>
      <c r="Z245" s="3"/>
      <c r="AE245" s="3"/>
      <c r="AY245" s="3"/>
    </row>
    <row r="246" spans="6:51">
      <c r="F246" s="3"/>
      <c r="K246" s="3"/>
      <c r="P246" s="3"/>
      <c r="U246" s="3"/>
      <c r="Z246" s="3"/>
      <c r="AE246" s="3"/>
      <c r="AY246" s="3"/>
    </row>
    <row r="247" spans="6:51">
      <c r="F247" s="3"/>
      <c r="K247" s="3"/>
      <c r="P247" s="3"/>
      <c r="U247" s="3"/>
      <c r="Z247" s="3"/>
      <c r="AE247" s="3"/>
      <c r="AY247" s="3"/>
    </row>
    <row r="248" spans="6:51">
      <c r="F248" s="3"/>
      <c r="K248" s="3"/>
      <c r="P248" s="3"/>
      <c r="U248" s="3"/>
      <c r="Z248" s="3"/>
      <c r="AE248" s="3"/>
      <c r="AY248" s="3"/>
    </row>
    <row r="249" spans="6:51">
      <c r="F249" s="3"/>
      <c r="K249" s="3"/>
      <c r="P249" s="3"/>
      <c r="U249" s="3"/>
      <c r="Z249" s="3"/>
      <c r="AE249" s="3"/>
      <c r="AY249" s="3"/>
    </row>
    <row r="250" spans="6:51">
      <c r="F250" s="3"/>
      <c r="K250" s="3"/>
      <c r="P250" s="3"/>
      <c r="U250" s="3"/>
      <c r="Z250" s="3"/>
      <c r="AE250" s="3"/>
      <c r="AY250" s="3"/>
    </row>
    <row r="251" spans="6:51">
      <c r="F251" s="3"/>
      <c r="K251" s="3"/>
      <c r="P251" s="3"/>
      <c r="U251" s="3"/>
      <c r="Z251" s="3"/>
      <c r="AE251" s="3"/>
      <c r="AY251" s="3"/>
    </row>
    <row r="252" spans="6:51">
      <c r="F252" s="3"/>
      <c r="K252" s="3"/>
      <c r="P252" s="3"/>
      <c r="U252" s="3"/>
      <c r="Z252" s="3"/>
      <c r="AE252" s="3"/>
      <c r="AY252" s="3"/>
    </row>
    <row r="253" spans="6:51">
      <c r="F253" s="3"/>
      <c r="K253" s="3"/>
      <c r="P253" s="3"/>
      <c r="U253" s="3"/>
      <c r="Z253" s="3"/>
      <c r="AE253" s="3"/>
      <c r="AY253" s="3"/>
    </row>
    <row r="254" spans="6:51">
      <c r="F254" s="3"/>
      <c r="K254" s="3"/>
      <c r="P254" s="3"/>
      <c r="U254" s="3"/>
      <c r="Z254" s="3"/>
      <c r="AE254" s="3"/>
      <c r="AY254" s="3"/>
    </row>
    <row r="255" spans="6:51">
      <c r="F255" s="3"/>
      <c r="K255" s="3"/>
      <c r="P255" s="3"/>
      <c r="U255" s="3"/>
      <c r="Z255" s="3"/>
      <c r="AE255" s="3"/>
      <c r="AY255" s="3"/>
    </row>
    <row r="256" spans="6:51">
      <c r="F256" s="3"/>
      <c r="K256" s="3"/>
      <c r="P256" s="3"/>
      <c r="U256" s="3"/>
      <c r="Z256" s="3"/>
      <c r="AE256" s="3"/>
      <c r="AY256" s="3"/>
    </row>
    <row r="257" spans="6:51">
      <c r="F257" s="3"/>
      <c r="K257" s="3"/>
      <c r="P257" s="3"/>
      <c r="U257" s="3"/>
      <c r="Z257" s="3"/>
      <c r="AE257" s="3"/>
      <c r="AY257" s="3"/>
    </row>
    <row r="258" spans="6:51">
      <c r="F258" s="3"/>
      <c r="K258" s="3"/>
      <c r="P258" s="3"/>
      <c r="U258" s="3"/>
      <c r="Z258" s="3"/>
      <c r="AE258" s="3"/>
      <c r="AY258" s="3"/>
    </row>
    <row r="259" spans="6:51">
      <c r="F259" s="3"/>
      <c r="K259" s="3"/>
      <c r="P259" s="3"/>
      <c r="U259" s="3"/>
      <c r="Z259" s="3"/>
      <c r="AE259" s="3"/>
      <c r="AY259" s="3"/>
    </row>
    <row r="260" spans="6:51">
      <c r="F260" s="3"/>
      <c r="K260" s="3"/>
      <c r="P260" s="3"/>
      <c r="U260" s="3"/>
      <c r="Z260" s="3"/>
      <c r="AE260" s="3"/>
      <c r="AY260" s="3"/>
    </row>
    <row r="261" spans="6:51">
      <c r="F261" s="3"/>
      <c r="K261" s="3"/>
      <c r="P261" s="3"/>
      <c r="U261" s="3"/>
      <c r="Z261" s="3"/>
      <c r="AE261" s="3"/>
      <c r="AY261" s="3"/>
    </row>
    <row r="262" spans="6:51">
      <c r="F262" s="3"/>
      <c r="K262" s="3"/>
      <c r="P262" s="3"/>
      <c r="U262" s="3"/>
      <c r="Z262" s="3"/>
      <c r="AE262" s="3"/>
      <c r="AY262" s="3"/>
    </row>
    <row r="263" spans="6:51">
      <c r="F263" s="3"/>
      <c r="K263" s="3"/>
      <c r="P263" s="3"/>
      <c r="U263" s="3"/>
      <c r="Z263" s="3"/>
      <c r="AE263" s="3"/>
      <c r="AY263" s="3"/>
    </row>
    <row r="264" spans="6:51">
      <c r="F264" s="3"/>
      <c r="K264" s="3"/>
      <c r="P264" s="3"/>
      <c r="U264" s="3"/>
      <c r="Z264" s="3"/>
      <c r="AE264" s="3"/>
      <c r="AY264" s="3"/>
    </row>
    <row r="265" spans="6:51">
      <c r="F265" s="3"/>
      <c r="K265" s="3"/>
      <c r="P265" s="3"/>
      <c r="U265" s="3"/>
      <c r="Z265" s="3"/>
      <c r="AE265" s="3"/>
      <c r="AY265" s="3"/>
    </row>
    <row r="266" spans="6:51">
      <c r="F266" s="3"/>
      <c r="K266" s="3"/>
      <c r="P266" s="3"/>
      <c r="U266" s="3"/>
      <c r="Z266" s="3"/>
      <c r="AE266" s="3"/>
      <c r="AY266" s="3"/>
    </row>
    <row r="267" spans="6:51">
      <c r="F267" s="3"/>
      <c r="K267" s="3"/>
      <c r="P267" s="3"/>
      <c r="U267" s="3"/>
      <c r="Z267" s="3"/>
      <c r="AE267" s="3"/>
      <c r="AY267" s="3"/>
    </row>
    <row r="268" spans="6:51">
      <c r="F268" s="3"/>
      <c r="K268" s="3"/>
      <c r="P268" s="3"/>
      <c r="U268" s="3"/>
      <c r="Z268" s="3"/>
      <c r="AE268" s="3"/>
      <c r="AY268" s="3"/>
    </row>
    <row r="269" spans="6:51">
      <c r="F269" s="3"/>
      <c r="K269" s="3"/>
      <c r="P269" s="3"/>
      <c r="U269" s="3"/>
      <c r="Z269" s="3"/>
      <c r="AE269" s="3"/>
      <c r="AY269" s="3"/>
    </row>
    <row r="270" spans="6:51">
      <c r="F270" s="3"/>
      <c r="K270" s="3"/>
      <c r="P270" s="3"/>
      <c r="U270" s="3"/>
      <c r="Z270" s="3"/>
      <c r="AE270" s="3"/>
      <c r="AY270" s="3"/>
    </row>
    <row r="271" spans="6:51">
      <c r="F271" s="3"/>
      <c r="K271" s="3"/>
      <c r="P271" s="3"/>
      <c r="U271" s="3"/>
      <c r="Z271" s="3"/>
      <c r="AE271" s="3"/>
      <c r="AY271" s="3"/>
    </row>
    <row r="272" spans="6:51">
      <c r="F272" s="3"/>
      <c r="K272" s="3"/>
      <c r="P272" s="3"/>
      <c r="U272" s="3"/>
      <c r="Z272" s="3"/>
      <c r="AE272" s="3"/>
      <c r="AY272" s="3"/>
    </row>
    <row r="273" spans="6:51">
      <c r="F273" s="3"/>
      <c r="K273" s="3"/>
      <c r="P273" s="3"/>
      <c r="U273" s="3"/>
      <c r="Z273" s="3"/>
      <c r="AE273" s="3"/>
      <c r="AY273" s="3"/>
    </row>
    <row r="274" spans="6:51">
      <c r="F274" s="3"/>
      <c r="K274" s="3"/>
      <c r="P274" s="3"/>
      <c r="U274" s="3"/>
      <c r="Z274" s="3"/>
      <c r="AE274" s="3"/>
      <c r="AY274" s="3"/>
    </row>
    <row r="275" spans="6:51">
      <c r="F275" s="3"/>
      <c r="K275" s="3"/>
      <c r="P275" s="3"/>
      <c r="U275" s="3"/>
      <c r="Z275" s="3"/>
      <c r="AE275" s="3"/>
      <c r="AY275" s="3"/>
    </row>
    <row r="276" spans="6:51">
      <c r="F276" s="3"/>
      <c r="K276" s="3"/>
      <c r="P276" s="3"/>
      <c r="U276" s="3"/>
      <c r="Z276" s="3"/>
      <c r="AE276" s="3"/>
      <c r="AY276" s="3"/>
    </row>
    <row r="277" spans="6:51">
      <c r="F277" s="3"/>
      <c r="K277" s="3"/>
      <c r="P277" s="3"/>
      <c r="U277" s="3"/>
      <c r="Z277" s="3"/>
      <c r="AE277" s="3"/>
      <c r="AY277" s="3"/>
    </row>
    <row r="278" spans="6:51">
      <c r="F278" s="3"/>
      <c r="K278" s="3"/>
      <c r="P278" s="3"/>
      <c r="U278" s="3"/>
      <c r="Z278" s="3"/>
      <c r="AE278" s="3"/>
      <c r="AY278" s="3"/>
    </row>
    <row r="279" spans="6:51">
      <c r="F279" s="3"/>
      <c r="K279" s="3"/>
      <c r="P279" s="3"/>
      <c r="U279" s="3"/>
      <c r="Z279" s="3"/>
      <c r="AE279" s="3"/>
      <c r="AY279" s="3"/>
    </row>
    <row r="280" spans="6:51">
      <c r="F280" s="3"/>
      <c r="K280" s="3"/>
      <c r="P280" s="3"/>
      <c r="U280" s="3"/>
      <c r="Z280" s="3"/>
      <c r="AE280" s="3"/>
      <c r="AY280" s="3"/>
    </row>
    <row r="281" spans="6:51">
      <c r="F281" s="3"/>
      <c r="K281" s="3"/>
      <c r="P281" s="3"/>
      <c r="U281" s="3"/>
      <c r="Z281" s="3"/>
      <c r="AE281" s="3"/>
      <c r="AY281" s="3"/>
    </row>
    <row r="282" spans="6:51">
      <c r="F282" s="3"/>
      <c r="K282" s="3"/>
      <c r="P282" s="3"/>
      <c r="U282" s="3"/>
      <c r="Z282" s="3"/>
      <c r="AE282" s="3"/>
      <c r="AY282" s="3"/>
    </row>
    <row r="283" spans="6:51">
      <c r="F283" s="3"/>
      <c r="K283" s="3"/>
      <c r="P283" s="3"/>
      <c r="U283" s="3"/>
      <c r="Z283" s="3"/>
      <c r="AE283" s="3"/>
      <c r="AY283" s="3"/>
    </row>
    <row r="284" spans="6:51">
      <c r="F284" s="3"/>
      <c r="K284" s="3"/>
      <c r="P284" s="3"/>
      <c r="U284" s="3"/>
      <c r="Z284" s="3"/>
      <c r="AE284" s="3"/>
      <c r="AY284" s="3"/>
    </row>
    <row r="285" spans="6:51">
      <c r="F285" s="3"/>
      <c r="K285" s="3"/>
      <c r="P285" s="3"/>
      <c r="U285" s="3"/>
      <c r="Z285" s="3"/>
      <c r="AE285" s="3"/>
      <c r="AY285" s="3"/>
    </row>
    <row r="286" spans="6:51">
      <c r="F286" s="3"/>
      <c r="K286" s="3"/>
      <c r="P286" s="3"/>
      <c r="U286" s="3"/>
      <c r="Z286" s="3"/>
      <c r="AE286" s="3"/>
      <c r="AY286" s="3"/>
    </row>
    <row r="287" spans="6:51">
      <c r="F287" s="3"/>
      <c r="K287" s="3"/>
      <c r="P287" s="3"/>
      <c r="U287" s="3"/>
      <c r="Z287" s="3"/>
      <c r="AE287" s="3"/>
      <c r="AY287" s="3"/>
    </row>
    <row r="288" spans="6:51">
      <c r="F288" s="3"/>
      <c r="K288" s="3"/>
      <c r="P288" s="3"/>
      <c r="U288" s="3"/>
      <c r="Z288" s="3"/>
      <c r="AE288" s="3"/>
      <c r="AY288" s="3"/>
    </row>
    <row r="289" spans="6:51">
      <c r="F289" s="3"/>
      <c r="K289" s="3"/>
      <c r="P289" s="3"/>
      <c r="U289" s="3"/>
      <c r="Z289" s="3"/>
      <c r="AE289" s="3"/>
      <c r="AY289" s="3"/>
    </row>
    <row r="290" spans="6:51">
      <c r="F290" s="3"/>
      <c r="K290" s="3"/>
      <c r="P290" s="3"/>
      <c r="U290" s="3"/>
      <c r="Z290" s="3"/>
      <c r="AE290" s="3"/>
      <c r="AY290" s="3"/>
    </row>
    <row r="291" spans="6:51">
      <c r="F291" s="3"/>
      <c r="K291" s="3"/>
      <c r="P291" s="3"/>
      <c r="U291" s="3"/>
      <c r="Z291" s="3"/>
      <c r="AE291" s="3"/>
      <c r="AY291" s="3"/>
    </row>
    <row r="292" spans="6:51">
      <c r="F292" s="3"/>
      <c r="K292" s="3"/>
      <c r="P292" s="3"/>
      <c r="U292" s="3"/>
      <c r="Z292" s="3"/>
      <c r="AE292" s="3"/>
      <c r="AY292" s="3"/>
    </row>
    <row r="293" spans="6:51">
      <c r="F293" s="3"/>
      <c r="K293" s="3"/>
      <c r="P293" s="3"/>
      <c r="U293" s="3"/>
      <c r="Z293" s="3"/>
      <c r="AE293" s="3"/>
      <c r="AY293" s="3"/>
    </row>
    <row r="294" spans="6:51">
      <c r="F294" s="3"/>
      <c r="K294" s="3"/>
      <c r="P294" s="3"/>
      <c r="U294" s="3"/>
      <c r="Z294" s="3"/>
      <c r="AE294" s="3"/>
      <c r="AY294" s="3"/>
    </row>
    <row r="295" spans="6:51">
      <c r="F295" s="3"/>
      <c r="K295" s="3"/>
      <c r="P295" s="3"/>
      <c r="U295" s="3"/>
      <c r="Z295" s="3"/>
      <c r="AE295" s="3"/>
      <c r="AY295" s="3"/>
    </row>
    <row r="296" spans="6:51">
      <c r="F296" s="3"/>
      <c r="K296" s="3"/>
      <c r="P296" s="3"/>
      <c r="U296" s="3"/>
      <c r="Z296" s="3"/>
      <c r="AE296" s="3"/>
      <c r="AY296" s="3"/>
    </row>
    <row r="297" spans="6:51">
      <c r="F297" s="3"/>
      <c r="K297" s="3"/>
      <c r="P297" s="3"/>
      <c r="U297" s="3"/>
      <c r="Z297" s="3"/>
      <c r="AE297" s="3"/>
      <c r="AY297" s="3"/>
    </row>
    <row r="298" spans="6:51">
      <c r="F298" s="3"/>
      <c r="K298" s="3"/>
      <c r="P298" s="3"/>
      <c r="U298" s="3"/>
      <c r="Z298" s="3"/>
      <c r="AE298" s="3"/>
      <c r="AY298" s="3"/>
    </row>
    <row r="299" spans="6:51">
      <c r="F299" s="3"/>
      <c r="K299" s="3"/>
      <c r="P299" s="3"/>
      <c r="U299" s="3"/>
      <c r="Z299" s="3"/>
      <c r="AE299" s="3"/>
      <c r="AY299" s="3"/>
    </row>
    <row r="300" spans="6:51">
      <c r="F300" s="3"/>
      <c r="K300" s="3"/>
      <c r="P300" s="3"/>
      <c r="U300" s="3"/>
      <c r="Z300" s="3"/>
      <c r="AE300" s="3"/>
      <c r="AY300" s="3"/>
    </row>
    <row r="301" spans="6:51">
      <c r="F301" s="3"/>
      <c r="K301" s="3"/>
      <c r="P301" s="3"/>
      <c r="U301" s="3"/>
      <c r="Z301" s="3"/>
      <c r="AE301" s="3"/>
      <c r="AY301" s="3"/>
    </row>
    <row r="302" spans="6:51">
      <c r="F302" s="3"/>
      <c r="K302" s="3"/>
      <c r="P302" s="3"/>
      <c r="U302" s="3"/>
      <c r="Z302" s="3"/>
      <c r="AE302" s="3"/>
      <c r="AY302" s="3"/>
    </row>
    <row r="303" spans="6:51">
      <c r="F303" s="3"/>
      <c r="K303" s="3"/>
      <c r="P303" s="3"/>
      <c r="U303" s="3"/>
      <c r="Z303" s="3"/>
      <c r="AE303" s="3"/>
      <c r="AY303" s="3"/>
    </row>
    <row r="304" spans="6:51">
      <c r="F304" s="3"/>
      <c r="K304" s="3"/>
      <c r="P304" s="3"/>
      <c r="U304" s="3"/>
      <c r="Z304" s="3"/>
      <c r="AE304" s="3"/>
      <c r="AY304" s="3"/>
    </row>
    <row r="305" spans="6:51">
      <c r="F305" s="3"/>
      <c r="K305" s="3"/>
      <c r="P305" s="3"/>
      <c r="U305" s="3"/>
      <c r="Z305" s="3"/>
      <c r="AE305" s="3"/>
      <c r="AY305" s="3"/>
    </row>
    <row r="306" spans="6:51">
      <c r="F306" s="3"/>
      <c r="K306" s="3"/>
      <c r="P306" s="3"/>
      <c r="U306" s="3"/>
      <c r="Z306" s="3"/>
      <c r="AE306" s="3"/>
      <c r="AY306" s="3"/>
    </row>
    <row r="307" spans="6:51">
      <c r="F307" s="3"/>
      <c r="K307" s="3"/>
      <c r="P307" s="3"/>
      <c r="U307" s="3"/>
      <c r="Z307" s="3"/>
      <c r="AE307" s="3"/>
      <c r="AY307" s="3"/>
    </row>
    <row r="308" spans="6:51">
      <c r="F308" s="3"/>
      <c r="K308" s="3"/>
      <c r="P308" s="3"/>
      <c r="U308" s="3"/>
      <c r="Z308" s="3"/>
      <c r="AE308" s="3"/>
      <c r="AY308" s="3"/>
    </row>
    <row r="309" spans="6:51">
      <c r="F309" s="3"/>
      <c r="K309" s="3"/>
      <c r="P309" s="3"/>
      <c r="U309" s="3"/>
      <c r="Z309" s="3"/>
      <c r="AE309" s="3"/>
      <c r="AY309" s="3"/>
    </row>
    <row r="310" spans="6:51">
      <c r="F310" s="3"/>
      <c r="K310" s="3"/>
      <c r="P310" s="3"/>
      <c r="U310" s="3"/>
      <c r="Z310" s="3"/>
      <c r="AE310" s="3"/>
      <c r="AY310" s="3"/>
    </row>
    <row r="311" spans="6:51">
      <c r="F311" s="3"/>
      <c r="K311" s="3"/>
      <c r="P311" s="3"/>
      <c r="U311" s="3"/>
      <c r="Z311" s="3"/>
      <c r="AE311" s="3"/>
      <c r="AY311" s="3"/>
    </row>
    <row r="312" spans="6:51">
      <c r="F312" s="3"/>
      <c r="K312" s="3"/>
      <c r="P312" s="3"/>
      <c r="U312" s="3"/>
      <c r="Z312" s="3"/>
      <c r="AE312" s="3"/>
      <c r="AY312" s="3"/>
    </row>
    <row r="313" spans="6:51">
      <c r="F313" s="3"/>
      <c r="K313" s="3"/>
      <c r="P313" s="3"/>
      <c r="U313" s="3"/>
      <c r="Z313" s="3"/>
      <c r="AE313" s="3"/>
      <c r="AY313" s="3"/>
    </row>
    <row r="314" spans="6:51">
      <c r="F314" s="3"/>
      <c r="K314" s="3"/>
      <c r="P314" s="3"/>
      <c r="U314" s="3"/>
      <c r="Z314" s="3"/>
      <c r="AE314" s="3"/>
      <c r="AY314" s="3"/>
    </row>
    <row r="315" spans="6:51">
      <c r="F315" s="3"/>
      <c r="K315" s="3"/>
      <c r="P315" s="3"/>
      <c r="U315" s="3"/>
      <c r="Z315" s="3"/>
      <c r="AE315" s="3"/>
      <c r="AY315" s="3"/>
    </row>
    <row r="316" spans="6:51">
      <c r="F316" s="3"/>
      <c r="K316" s="3"/>
      <c r="P316" s="3"/>
      <c r="U316" s="3"/>
      <c r="Z316" s="3"/>
      <c r="AE316" s="3"/>
      <c r="AY316" s="3"/>
    </row>
    <row r="317" spans="6:51">
      <c r="F317" s="3"/>
      <c r="K317" s="3"/>
      <c r="P317" s="3"/>
      <c r="U317" s="3"/>
      <c r="Z317" s="3"/>
      <c r="AE317" s="3"/>
      <c r="AY317" s="3"/>
    </row>
    <row r="318" spans="6:51">
      <c r="F318" s="3"/>
      <c r="K318" s="3"/>
      <c r="P318" s="3"/>
      <c r="U318" s="3"/>
      <c r="Z318" s="3"/>
      <c r="AE318" s="3"/>
      <c r="AY318" s="3"/>
    </row>
    <row r="319" spans="6:51">
      <c r="F319" s="3"/>
      <c r="K319" s="3"/>
      <c r="P319" s="3"/>
      <c r="U319" s="3"/>
      <c r="Z319" s="3"/>
      <c r="AE319" s="3"/>
      <c r="AY319" s="3"/>
    </row>
    <row r="320" spans="6:51">
      <c r="F320" s="3"/>
      <c r="K320" s="3"/>
      <c r="P320" s="3"/>
      <c r="U320" s="3"/>
      <c r="Z320" s="3"/>
      <c r="AE320" s="3"/>
      <c r="AY320" s="3"/>
    </row>
    <row r="321" spans="6:51">
      <c r="F321" s="3"/>
      <c r="K321" s="3"/>
      <c r="P321" s="3"/>
      <c r="U321" s="3"/>
      <c r="Z321" s="3"/>
      <c r="AE321" s="3"/>
      <c r="AY321" s="3"/>
    </row>
    <row r="322" spans="6:51">
      <c r="F322" s="3"/>
      <c r="K322" s="3"/>
      <c r="P322" s="3"/>
      <c r="U322" s="3"/>
      <c r="Z322" s="3"/>
      <c r="AE322" s="3"/>
      <c r="AY322" s="3"/>
    </row>
    <row r="323" spans="6:51">
      <c r="F323" s="3"/>
      <c r="K323" s="3"/>
      <c r="P323" s="3"/>
      <c r="U323" s="3"/>
      <c r="Z323" s="3"/>
      <c r="AE323" s="3"/>
      <c r="AY323" s="3"/>
    </row>
    <row r="324" spans="6:51">
      <c r="F324" s="3"/>
      <c r="K324" s="3"/>
      <c r="P324" s="3"/>
      <c r="U324" s="3"/>
      <c r="Z324" s="3"/>
      <c r="AE324" s="3"/>
      <c r="AY324" s="3"/>
    </row>
    <row r="325" spans="6:51">
      <c r="F325" s="3"/>
      <c r="K325" s="3"/>
      <c r="P325" s="3"/>
      <c r="U325" s="3"/>
      <c r="Z325" s="3"/>
      <c r="AE325" s="3"/>
      <c r="AY325" s="3"/>
    </row>
    <row r="326" spans="6:51">
      <c r="F326" s="3"/>
      <c r="K326" s="3"/>
      <c r="P326" s="3"/>
      <c r="U326" s="3"/>
      <c r="Z326" s="3"/>
      <c r="AE326" s="3"/>
      <c r="AY326" s="3"/>
    </row>
    <row r="327" spans="6:51">
      <c r="F327" s="3"/>
      <c r="K327" s="3"/>
      <c r="P327" s="3"/>
      <c r="U327" s="3"/>
      <c r="Z327" s="3"/>
      <c r="AE327" s="3"/>
      <c r="AY327" s="3"/>
    </row>
    <row r="328" spans="6:51">
      <c r="F328" s="3"/>
      <c r="K328" s="3"/>
      <c r="P328" s="3"/>
      <c r="U328" s="3"/>
      <c r="Z328" s="3"/>
      <c r="AE328" s="3"/>
      <c r="AY328" s="3"/>
    </row>
    <row r="329" spans="6:51">
      <c r="F329" s="3"/>
      <c r="K329" s="3"/>
      <c r="P329" s="3"/>
      <c r="U329" s="3"/>
      <c r="Z329" s="3"/>
      <c r="AE329" s="3"/>
      <c r="AY329" s="3"/>
    </row>
    <row r="330" spans="6:51">
      <c r="F330" s="3"/>
      <c r="K330" s="3"/>
      <c r="P330" s="3"/>
      <c r="U330" s="3"/>
      <c r="Z330" s="3"/>
      <c r="AE330" s="3"/>
      <c r="AY330" s="3"/>
    </row>
    <row r="331" spans="6:51">
      <c r="F331" s="3"/>
      <c r="K331" s="3"/>
      <c r="P331" s="3"/>
      <c r="U331" s="3"/>
      <c r="Z331" s="3"/>
      <c r="AE331" s="3"/>
      <c r="AY331" s="3"/>
    </row>
    <row r="332" spans="6:51">
      <c r="F332" s="3"/>
      <c r="K332" s="3"/>
      <c r="P332" s="3"/>
      <c r="U332" s="3"/>
      <c r="Z332" s="3"/>
      <c r="AE332" s="3"/>
      <c r="AY332" s="3"/>
    </row>
    <row r="333" spans="6:51">
      <c r="F333" s="3"/>
      <c r="K333" s="3"/>
      <c r="P333" s="3"/>
      <c r="U333" s="3"/>
      <c r="Z333" s="3"/>
      <c r="AE333" s="3"/>
      <c r="AY333" s="3"/>
    </row>
    <row r="334" spans="6:51">
      <c r="F334" s="3"/>
      <c r="K334" s="3"/>
      <c r="P334" s="3"/>
      <c r="U334" s="3"/>
      <c r="Z334" s="3"/>
      <c r="AE334" s="3"/>
      <c r="AY334" s="3"/>
    </row>
    <row r="335" spans="6:51">
      <c r="F335" s="3"/>
      <c r="K335" s="3"/>
      <c r="P335" s="3"/>
      <c r="U335" s="3"/>
      <c r="Z335" s="3"/>
      <c r="AE335" s="3"/>
      <c r="AY335" s="3"/>
    </row>
    <row r="336" spans="6:51">
      <c r="F336" s="3"/>
      <c r="K336" s="3"/>
      <c r="P336" s="3"/>
      <c r="U336" s="3"/>
      <c r="Z336" s="3"/>
      <c r="AE336" s="3"/>
      <c r="AY336" s="3"/>
    </row>
    <row r="337" spans="6:51">
      <c r="F337" s="3"/>
      <c r="K337" s="3"/>
      <c r="P337" s="3"/>
      <c r="U337" s="3"/>
      <c r="Z337" s="3"/>
      <c r="AE337" s="3"/>
      <c r="AY337" s="3"/>
    </row>
    <row r="338" spans="6:51">
      <c r="F338" s="3"/>
      <c r="K338" s="3"/>
      <c r="P338" s="3"/>
      <c r="U338" s="3"/>
      <c r="Z338" s="3"/>
      <c r="AE338" s="3"/>
      <c r="AY338" s="3"/>
    </row>
    <row r="339" spans="6:51">
      <c r="F339" s="3"/>
      <c r="K339" s="3"/>
      <c r="P339" s="3"/>
      <c r="U339" s="3"/>
      <c r="Z339" s="3"/>
      <c r="AE339" s="3"/>
      <c r="AY339" s="3"/>
    </row>
    <row r="340" spans="6:51">
      <c r="F340" s="3"/>
      <c r="K340" s="3"/>
      <c r="P340" s="3"/>
      <c r="U340" s="3"/>
      <c r="Z340" s="3"/>
      <c r="AE340" s="3"/>
      <c r="AY340" s="3"/>
    </row>
    <row r="341" spans="6:51">
      <c r="F341" s="3"/>
      <c r="K341" s="3"/>
      <c r="P341" s="3"/>
      <c r="U341" s="3"/>
      <c r="Z341" s="3"/>
      <c r="AE341" s="3"/>
      <c r="AY341" s="3"/>
    </row>
    <row r="342" spans="6:51">
      <c r="F342" s="3"/>
      <c r="K342" s="3"/>
      <c r="P342" s="3"/>
      <c r="U342" s="3"/>
      <c r="Z342" s="3"/>
      <c r="AE342" s="3"/>
      <c r="AY342" s="3"/>
    </row>
    <row r="343" spans="6:51">
      <c r="F343" s="3"/>
      <c r="K343" s="3"/>
      <c r="P343" s="3"/>
      <c r="U343" s="3"/>
      <c r="Z343" s="3"/>
      <c r="AE343" s="3"/>
      <c r="AY343" s="3"/>
    </row>
    <row r="344" spans="6:51">
      <c r="F344" s="3"/>
      <c r="K344" s="3"/>
      <c r="P344" s="3"/>
      <c r="U344" s="3"/>
      <c r="Z344" s="3"/>
      <c r="AE344" s="3"/>
      <c r="AY344" s="3"/>
    </row>
    <row r="345" spans="6:51">
      <c r="F345" s="3"/>
      <c r="K345" s="3"/>
      <c r="P345" s="3"/>
      <c r="U345" s="3"/>
      <c r="Z345" s="3"/>
      <c r="AE345" s="3"/>
      <c r="AY345" s="3"/>
    </row>
    <row r="346" spans="6:51">
      <c r="F346" s="3"/>
      <c r="K346" s="3"/>
      <c r="P346" s="3"/>
      <c r="U346" s="3"/>
      <c r="Z346" s="3"/>
      <c r="AE346" s="3"/>
      <c r="AY346" s="3"/>
    </row>
    <row r="347" spans="6:51">
      <c r="F347" s="3"/>
      <c r="K347" s="3"/>
      <c r="P347" s="3"/>
      <c r="U347" s="3"/>
      <c r="Z347" s="3"/>
      <c r="AE347" s="3"/>
    </row>
    <row r="348" spans="6:51">
      <c r="F348" s="3"/>
      <c r="K348" s="3"/>
      <c r="P348" s="3"/>
      <c r="U348" s="3"/>
      <c r="Z348" s="3"/>
      <c r="AE348" s="3"/>
    </row>
    <row r="349" spans="6:51">
      <c r="F349" s="3"/>
      <c r="K349" s="3"/>
      <c r="P349" s="3"/>
      <c r="U349" s="3"/>
      <c r="Z349" s="3"/>
      <c r="AE349" s="3"/>
    </row>
    <row r="350" spans="6:51">
      <c r="F350" s="3"/>
      <c r="K350" s="3"/>
      <c r="P350" s="3"/>
      <c r="U350" s="3"/>
      <c r="Z350" s="3"/>
      <c r="AE350" s="3"/>
    </row>
    <row r="351" spans="6:51">
      <c r="F351" s="3"/>
      <c r="K351" s="3"/>
      <c r="P351" s="3"/>
      <c r="U351" s="3"/>
      <c r="Z351" s="3"/>
      <c r="AE351" s="3"/>
    </row>
    <row r="352" spans="6:51">
      <c r="F352" s="3"/>
      <c r="K352" s="3"/>
      <c r="P352" s="3"/>
      <c r="U352" s="3"/>
      <c r="Z352" s="3"/>
      <c r="AE352" s="3"/>
    </row>
    <row r="353" spans="6:31">
      <c r="F353" s="3"/>
      <c r="K353" s="3"/>
      <c r="P353" s="3"/>
      <c r="U353" s="3"/>
      <c r="Z353" s="3"/>
      <c r="AE353" s="3"/>
    </row>
    <row r="354" spans="6:31">
      <c r="F354" s="3"/>
      <c r="K354" s="3"/>
      <c r="P354" s="3"/>
      <c r="U354" s="3"/>
      <c r="Z354" s="3"/>
      <c r="AE354" s="3"/>
    </row>
    <row r="355" spans="6:31">
      <c r="F355" s="3"/>
      <c r="K355" s="3"/>
      <c r="P355" s="3"/>
      <c r="U355" s="3"/>
      <c r="Z355" s="3"/>
      <c r="AE355" s="3"/>
    </row>
    <row r="356" spans="6:31">
      <c r="F356" s="3"/>
      <c r="K356" s="3"/>
      <c r="P356" s="3"/>
      <c r="U356" s="3"/>
      <c r="Z356" s="3"/>
      <c r="AE356" s="3"/>
    </row>
    <row r="357" spans="6:31">
      <c r="F357" s="3"/>
      <c r="K357" s="3"/>
      <c r="P357" s="3"/>
      <c r="U357" s="3"/>
      <c r="Z357" s="3"/>
      <c r="AE357" s="3"/>
    </row>
    <row r="358" spans="6:31">
      <c r="F358" s="3"/>
      <c r="K358" s="3"/>
      <c r="P358" s="3"/>
      <c r="U358" s="3"/>
      <c r="Z358" s="3"/>
      <c r="AE358" s="3"/>
    </row>
    <row r="359" spans="6:31">
      <c r="F359" s="3"/>
      <c r="K359" s="3"/>
      <c r="P359" s="3"/>
      <c r="U359" s="3"/>
      <c r="Z359" s="3"/>
      <c r="AE359" s="3"/>
    </row>
    <row r="360" spans="6:31">
      <c r="F360" s="3"/>
      <c r="K360" s="3"/>
      <c r="P360" s="3"/>
      <c r="U360" s="3"/>
      <c r="Z360" s="3"/>
      <c r="AE360" s="3"/>
    </row>
    <row r="361" spans="6:31">
      <c r="F361" s="3"/>
      <c r="K361" s="3"/>
      <c r="P361" s="3"/>
      <c r="U361" s="3"/>
      <c r="Z361" s="3"/>
      <c r="AE361" s="3"/>
    </row>
    <row r="362" spans="6:31">
      <c r="F362" s="3"/>
      <c r="K362" s="3"/>
      <c r="P362" s="3"/>
      <c r="U362" s="3"/>
      <c r="Z362" s="3"/>
      <c r="AE362" s="3"/>
    </row>
    <row r="363" spans="6:31">
      <c r="F363" s="3"/>
      <c r="K363" s="3"/>
      <c r="P363" s="3"/>
      <c r="U363" s="3"/>
      <c r="Z363" s="3"/>
      <c r="AE363" s="3"/>
    </row>
    <row r="364" spans="6:31">
      <c r="F364" s="3"/>
      <c r="K364" s="3"/>
      <c r="P364" s="3"/>
      <c r="U364" s="3"/>
      <c r="Z364" s="3"/>
      <c r="AE364" s="3"/>
    </row>
    <row r="365" spans="6:31">
      <c r="F365" s="3"/>
      <c r="K365" s="3"/>
      <c r="P365" s="3"/>
      <c r="U365" s="3"/>
      <c r="Z365" s="3"/>
      <c r="AE365" s="3"/>
    </row>
    <row r="366" spans="6:31">
      <c r="F366" s="3"/>
      <c r="K366" s="3"/>
      <c r="P366" s="3"/>
      <c r="U366" s="3"/>
      <c r="Z366" s="3"/>
      <c r="AE366" s="3"/>
    </row>
    <row r="367" spans="6:31">
      <c r="F367" s="3"/>
      <c r="K367" s="3"/>
      <c r="P367" s="3"/>
      <c r="U367" s="3"/>
      <c r="Z367" s="3"/>
      <c r="AE367" s="3"/>
    </row>
    <row r="368" spans="6:31">
      <c r="F368" s="3"/>
      <c r="K368" s="3"/>
      <c r="P368" s="3"/>
      <c r="U368" s="3"/>
      <c r="Z368" s="3"/>
      <c r="AE368" s="3"/>
    </row>
    <row r="369" spans="6:31">
      <c r="F369" s="3"/>
      <c r="K369" s="3"/>
      <c r="P369" s="3"/>
      <c r="U369" s="3"/>
      <c r="Z369" s="3"/>
      <c r="AE369" s="3"/>
    </row>
    <row r="370" spans="6:31">
      <c r="F370" s="3"/>
      <c r="K370" s="3"/>
      <c r="P370" s="3"/>
      <c r="U370" s="3"/>
      <c r="Z370" s="3"/>
      <c r="AE370" s="3"/>
    </row>
    <row r="371" spans="6:31">
      <c r="F371" s="3"/>
      <c r="K371" s="3"/>
      <c r="P371" s="3"/>
      <c r="U371" s="3"/>
      <c r="Z371" s="3"/>
      <c r="AE371" s="3"/>
    </row>
    <row r="372" spans="6:31">
      <c r="F372" s="3"/>
      <c r="K372" s="3"/>
      <c r="P372" s="3"/>
      <c r="U372" s="3"/>
      <c r="Z372" s="3"/>
      <c r="AE372" s="3"/>
    </row>
    <row r="373" spans="6:31">
      <c r="F373" s="3"/>
      <c r="K373" s="3"/>
      <c r="P373" s="3"/>
      <c r="U373" s="3"/>
      <c r="Z373" s="3"/>
      <c r="AE373" s="3"/>
    </row>
    <row r="374" spans="6:31">
      <c r="F374" s="3"/>
      <c r="K374" s="3"/>
      <c r="P374" s="3"/>
      <c r="U374" s="3"/>
      <c r="Z374" s="3"/>
      <c r="AE374" s="3"/>
    </row>
    <row r="375" spans="6:31">
      <c r="F375" s="3"/>
      <c r="K375" s="3"/>
      <c r="P375" s="3"/>
      <c r="U375" s="3"/>
      <c r="Z375" s="3"/>
      <c r="AE375" s="3"/>
    </row>
    <row r="376" spans="6:31">
      <c r="F376" s="3"/>
      <c r="K376" s="3"/>
      <c r="P376" s="3"/>
      <c r="U376" s="3"/>
      <c r="Z376" s="3"/>
      <c r="AE376" s="3"/>
    </row>
    <row r="377" spans="6:31">
      <c r="F377" s="3"/>
      <c r="K377" s="3"/>
      <c r="P377" s="3"/>
      <c r="U377" s="3"/>
      <c r="Z377" s="3"/>
      <c r="AE377" s="3"/>
    </row>
    <row r="378" spans="6:31">
      <c r="F378" s="3"/>
      <c r="K378" s="3"/>
      <c r="P378" s="3"/>
      <c r="U378" s="3"/>
      <c r="Z378" s="3"/>
      <c r="AE378" s="3"/>
    </row>
    <row r="379" spans="6:31">
      <c r="F379" s="3"/>
      <c r="K379" s="3"/>
      <c r="P379" s="3"/>
      <c r="U379" s="3"/>
      <c r="Z379" s="3"/>
      <c r="AE379" s="3"/>
    </row>
    <row r="380" spans="6:31">
      <c r="F380" s="3"/>
      <c r="K380" s="3"/>
      <c r="P380" s="3"/>
      <c r="U380" s="3"/>
      <c r="Z380" s="3"/>
      <c r="AE380" s="3"/>
    </row>
    <row r="381" spans="6:31">
      <c r="F381" s="3"/>
      <c r="K381" s="3"/>
      <c r="P381" s="3"/>
      <c r="U381" s="3"/>
      <c r="Z381" s="3"/>
      <c r="AE381" s="3"/>
    </row>
    <row r="382" spans="6:31">
      <c r="F382" s="3"/>
      <c r="K382" s="3"/>
      <c r="P382" s="3"/>
      <c r="U382" s="3"/>
      <c r="Z382" s="3"/>
      <c r="AE382" s="3"/>
    </row>
    <row r="383" spans="6:31">
      <c r="F383" s="3"/>
      <c r="K383" s="3"/>
      <c r="P383" s="3"/>
      <c r="U383" s="3"/>
      <c r="Z383" s="3"/>
      <c r="AE383" s="3"/>
    </row>
    <row r="384" spans="6:31">
      <c r="F384" s="3"/>
      <c r="K384" s="3"/>
      <c r="P384" s="3"/>
      <c r="U384" s="3"/>
      <c r="Z384" s="3"/>
      <c r="AE384" s="3"/>
    </row>
    <row r="385" spans="6:31">
      <c r="F385" s="3"/>
      <c r="K385" s="3"/>
      <c r="P385" s="3"/>
      <c r="U385" s="3"/>
      <c r="Z385" s="3"/>
      <c r="AE385" s="3"/>
    </row>
    <row r="386" spans="6:31">
      <c r="F386" s="3"/>
      <c r="K386" s="3"/>
      <c r="P386" s="3"/>
      <c r="U386" s="3"/>
      <c r="Z386" s="3"/>
      <c r="AE386" s="3"/>
    </row>
    <row r="387" spans="6:31">
      <c r="F387" s="3"/>
      <c r="K387" s="3"/>
      <c r="P387" s="3"/>
      <c r="U387" s="3"/>
      <c r="Z387" s="3"/>
      <c r="AE387" s="3"/>
    </row>
    <row r="388" spans="6:31">
      <c r="F388" s="3"/>
      <c r="K388" s="3"/>
      <c r="P388" s="3"/>
      <c r="U388" s="3"/>
      <c r="Z388" s="3"/>
      <c r="AE388" s="3"/>
    </row>
    <row r="389" spans="6:31">
      <c r="F389" s="3"/>
      <c r="K389" s="3"/>
      <c r="P389" s="3"/>
      <c r="U389" s="3"/>
      <c r="Z389" s="3"/>
      <c r="AE389" s="3"/>
    </row>
    <row r="390" spans="6:31">
      <c r="F390" s="3"/>
      <c r="K390" s="3"/>
      <c r="P390" s="3"/>
      <c r="U390" s="3"/>
      <c r="Z390" s="3"/>
      <c r="AE390" s="3"/>
    </row>
    <row r="391" spans="6:31">
      <c r="F391" s="3"/>
      <c r="K391" s="3"/>
      <c r="P391" s="3"/>
      <c r="U391" s="3"/>
      <c r="Z391" s="3"/>
      <c r="AE391" s="3"/>
    </row>
    <row r="392" spans="6:31">
      <c r="F392" s="3"/>
      <c r="K392" s="3"/>
      <c r="P392" s="3"/>
      <c r="U392" s="3"/>
      <c r="Z392" s="3"/>
      <c r="AE392" s="3"/>
    </row>
    <row r="393" spans="6:31">
      <c r="F393" s="3"/>
      <c r="K393" s="3"/>
      <c r="P393" s="3"/>
      <c r="U393" s="3"/>
      <c r="Z393" s="3"/>
      <c r="AE393" s="3"/>
    </row>
    <row r="394" spans="6:31">
      <c r="F394" s="3"/>
      <c r="K394" s="3"/>
      <c r="P394" s="3"/>
      <c r="U394" s="3"/>
      <c r="Z394" s="3"/>
      <c r="AE394" s="3"/>
    </row>
    <row r="395" spans="6:31">
      <c r="F395" s="3"/>
      <c r="K395" s="3"/>
      <c r="P395" s="3"/>
      <c r="U395" s="3"/>
      <c r="Z395" s="3"/>
      <c r="AE395" s="3"/>
    </row>
    <row r="396" spans="6:31">
      <c r="F396" s="3"/>
      <c r="K396" s="3"/>
      <c r="P396" s="3"/>
      <c r="U396" s="3"/>
      <c r="Z396" s="3"/>
      <c r="AE396" s="3"/>
    </row>
    <row r="397" spans="6:31">
      <c r="F397" s="3"/>
      <c r="K397" s="3"/>
      <c r="P397" s="3"/>
      <c r="U397" s="3"/>
      <c r="Z397" s="3"/>
      <c r="AE397" s="3"/>
    </row>
    <row r="398" spans="6:31">
      <c r="F398" s="3"/>
      <c r="K398" s="3"/>
      <c r="P398" s="3"/>
      <c r="U398" s="3"/>
      <c r="Z398" s="3"/>
      <c r="AE398" s="3"/>
    </row>
    <row r="399" spans="6:31">
      <c r="F399" s="3"/>
      <c r="K399" s="3"/>
      <c r="P399" s="3"/>
      <c r="U399" s="3"/>
      <c r="Z399" s="3"/>
      <c r="AE399" s="3"/>
    </row>
    <row r="400" spans="6:31">
      <c r="F400" s="3"/>
      <c r="K400" s="3"/>
      <c r="P400" s="3"/>
      <c r="U400" s="3"/>
      <c r="Z400" s="3"/>
      <c r="AE400" s="3"/>
    </row>
    <row r="401" spans="6:31">
      <c r="F401" s="3"/>
      <c r="K401" s="3"/>
      <c r="P401" s="3"/>
      <c r="U401" s="3"/>
      <c r="Z401" s="3"/>
      <c r="AE401" s="3"/>
    </row>
    <row r="402" spans="6:31">
      <c r="F402" s="3"/>
      <c r="K402" s="3"/>
      <c r="P402" s="3"/>
      <c r="U402" s="3"/>
      <c r="Z402" s="3"/>
      <c r="AE402" s="3"/>
    </row>
    <row r="403" spans="6:31">
      <c r="F403" s="3"/>
      <c r="K403" s="3"/>
      <c r="P403" s="3"/>
      <c r="U403" s="3"/>
      <c r="Z403" s="3"/>
      <c r="AE403" s="3"/>
    </row>
    <row r="404" spans="6:31">
      <c r="F404" s="3"/>
      <c r="K404" s="3"/>
      <c r="P404" s="3"/>
      <c r="U404" s="3"/>
      <c r="Z404" s="3"/>
      <c r="AE404" s="3"/>
    </row>
    <row r="405" spans="6:31">
      <c r="F405" s="3"/>
      <c r="K405" s="3"/>
      <c r="P405" s="3"/>
      <c r="U405" s="3"/>
      <c r="Z405" s="3"/>
      <c r="AE405" s="3"/>
    </row>
    <row r="406" spans="6:31">
      <c r="F406" s="3"/>
      <c r="K406" s="3"/>
      <c r="P406" s="3"/>
      <c r="U406" s="3"/>
      <c r="Z406" s="3"/>
      <c r="AE406" s="3"/>
    </row>
    <row r="407" spans="6:31">
      <c r="F407" s="3"/>
      <c r="K407" s="3"/>
      <c r="P407" s="3"/>
      <c r="U407" s="3"/>
      <c r="Z407" s="3"/>
      <c r="AE407" s="3"/>
    </row>
    <row r="408" spans="6:31">
      <c r="F408" s="3"/>
      <c r="K408" s="3"/>
      <c r="P408" s="3"/>
      <c r="U408" s="3"/>
      <c r="Z408" s="3"/>
      <c r="AE408" s="3"/>
    </row>
    <row r="409" spans="6:31">
      <c r="F409" s="3"/>
      <c r="K409" s="3"/>
      <c r="P409" s="3"/>
      <c r="U409" s="3"/>
      <c r="Z409" s="3"/>
      <c r="AE409" s="3"/>
    </row>
    <row r="410" spans="6:31">
      <c r="F410" s="3"/>
      <c r="K410" s="3"/>
      <c r="P410" s="3"/>
      <c r="U410" s="3"/>
      <c r="Z410" s="3"/>
      <c r="AE410" s="3"/>
    </row>
    <row r="411" spans="6:31">
      <c r="F411" s="3"/>
      <c r="K411" s="3"/>
      <c r="P411" s="3"/>
      <c r="U411" s="3"/>
      <c r="Z411" s="3"/>
      <c r="AE411" s="3"/>
    </row>
    <row r="412" spans="6:31">
      <c r="F412" s="3"/>
      <c r="K412" s="3"/>
      <c r="P412" s="3"/>
      <c r="U412" s="3"/>
      <c r="Z412" s="3"/>
      <c r="AE412" s="3"/>
    </row>
    <row r="413" spans="6:31">
      <c r="F413" s="3"/>
      <c r="K413" s="3"/>
      <c r="P413" s="3"/>
      <c r="U413" s="3"/>
      <c r="Z413" s="3"/>
      <c r="AE413" s="3"/>
    </row>
    <row r="414" spans="6:31">
      <c r="F414" s="3"/>
      <c r="K414" s="3"/>
      <c r="P414" s="3"/>
      <c r="U414" s="3"/>
      <c r="Z414" s="3"/>
      <c r="AE414" s="3"/>
    </row>
    <row r="415" spans="6:31">
      <c r="F415" s="3"/>
      <c r="K415" s="3"/>
      <c r="P415" s="3"/>
      <c r="U415" s="3"/>
      <c r="Z415" s="3"/>
      <c r="AE415" s="3"/>
    </row>
    <row r="416" spans="6:31">
      <c r="F416" s="3"/>
      <c r="K416" s="3"/>
      <c r="P416" s="3"/>
      <c r="U416" s="3"/>
      <c r="Z416" s="3"/>
      <c r="AE416" s="3"/>
    </row>
    <row r="417" spans="6:31">
      <c r="F417" s="3"/>
      <c r="K417" s="3"/>
      <c r="P417" s="3"/>
      <c r="U417" s="3"/>
      <c r="Z417" s="3"/>
      <c r="AE417" s="3"/>
    </row>
    <row r="418" spans="6:31">
      <c r="F418" s="3"/>
      <c r="K418" s="3"/>
      <c r="P418" s="3"/>
      <c r="U418" s="3"/>
      <c r="Z418" s="3"/>
      <c r="AE418" s="3"/>
    </row>
    <row r="419" spans="6:31">
      <c r="F419" s="3"/>
      <c r="K419" s="3"/>
      <c r="P419" s="3"/>
      <c r="U419" s="3"/>
      <c r="Z419" s="3"/>
      <c r="AE419" s="3"/>
    </row>
    <row r="420" spans="6:31">
      <c r="F420" s="3"/>
      <c r="K420" s="3"/>
      <c r="P420" s="3"/>
      <c r="U420" s="3"/>
      <c r="Z420" s="3"/>
      <c r="AE420" s="3"/>
    </row>
    <row r="421" spans="6:31">
      <c r="F421" s="3"/>
      <c r="K421" s="3"/>
      <c r="P421" s="3"/>
      <c r="U421" s="3"/>
      <c r="Z421" s="3"/>
      <c r="AE421" s="3"/>
    </row>
    <row r="422" spans="6:31">
      <c r="F422" s="3"/>
      <c r="K422" s="3"/>
      <c r="P422" s="3"/>
      <c r="U422" s="3"/>
      <c r="Z422" s="3"/>
      <c r="AE422" s="3"/>
    </row>
    <row r="423" spans="6:31">
      <c r="F423" s="3"/>
      <c r="K423" s="3"/>
      <c r="P423" s="3"/>
      <c r="U423" s="3"/>
      <c r="Z423" s="3"/>
      <c r="AE423" s="3"/>
    </row>
    <row r="424" spans="6:31">
      <c r="F424" s="3"/>
      <c r="K424" s="3"/>
      <c r="P424" s="3"/>
      <c r="U424" s="3"/>
      <c r="Z424" s="3"/>
      <c r="AE424" s="3"/>
    </row>
    <row r="425" spans="6:31">
      <c r="F425" s="3"/>
      <c r="K425" s="3"/>
      <c r="P425" s="3"/>
      <c r="U425" s="3"/>
      <c r="Z425" s="3"/>
      <c r="AE425" s="3"/>
    </row>
    <row r="426" spans="6:31">
      <c r="F426" s="3"/>
      <c r="K426" s="3"/>
      <c r="P426" s="3"/>
      <c r="U426" s="3"/>
      <c r="Z426" s="3"/>
      <c r="AE426" s="3"/>
    </row>
    <row r="427" spans="6:31">
      <c r="F427" s="3"/>
      <c r="K427" s="3"/>
      <c r="P427" s="3"/>
      <c r="U427" s="3"/>
      <c r="Z427" s="3"/>
      <c r="AE427" s="3"/>
    </row>
    <row r="428" spans="6:31">
      <c r="F428" s="3"/>
      <c r="K428" s="3"/>
      <c r="P428" s="3"/>
      <c r="U428" s="3"/>
      <c r="Z428" s="3"/>
      <c r="AE428" s="3"/>
    </row>
    <row r="429" spans="6:31">
      <c r="F429" s="3"/>
      <c r="K429" s="3"/>
      <c r="P429" s="3"/>
      <c r="U429" s="3"/>
      <c r="Z429" s="3"/>
      <c r="AE429" s="3"/>
    </row>
    <row r="430" spans="6:31">
      <c r="F430" s="3"/>
      <c r="K430" s="3"/>
      <c r="P430" s="3"/>
      <c r="U430" s="3"/>
      <c r="Z430" s="3"/>
      <c r="AE430" s="3"/>
    </row>
    <row r="431" spans="6:31">
      <c r="F431" s="3"/>
      <c r="K431" s="3"/>
      <c r="P431" s="3"/>
      <c r="U431" s="3"/>
      <c r="Z431" s="3"/>
      <c r="AE431" s="3"/>
    </row>
    <row r="432" spans="6:31">
      <c r="F432" s="3"/>
      <c r="K432" s="3"/>
      <c r="P432" s="3"/>
      <c r="U432" s="3"/>
      <c r="Z432" s="3"/>
      <c r="AE432" s="3"/>
    </row>
    <row r="433" spans="6:31">
      <c r="F433" s="3"/>
      <c r="K433" s="3"/>
      <c r="P433" s="3"/>
      <c r="U433" s="3"/>
      <c r="Z433" s="3"/>
      <c r="AE433" s="3"/>
    </row>
    <row r="434" spans="6:31">
      <c r="F434" s="3"/>
      <c r="K434" s="3"/>
      <c r="P434" s="3"/>
      <c r="U434" s="3"/>
      <c r="Z434" s="3"/>
      <c r="AE434" s="3"/>
    </row>
    <row r="435" spans="6:31">
      <c r="F435" s="3"/>
      <c r="K435" s="3"/>
      <c r="P435" s="3"/>
      <c r="U435" s="3"/>
      <c r="Z435" s="3"/>
      <c r="AE435" s="3"/>
    </row>
    <row r="436" spans="6:31">
      <c r="F436" s="3"/>
      <c r="K436" s="3"/>
      <c r="P436" s="3"/>
      <c r="U436" s="3"/>
      <c r="Z436" s="3"/>
      <c r="AE436" s="3"/>
    </row>
    <row r="437" spans="6:31">
      <c r="F437" s="3"/>
      <c r="K437" s="3"/>
      <c r="P437" s="3"/>
      <c r="U437" s="3"/>
      <c r="Z437" s="3"/>
      <c r="AE437" s="3"/>
    </row>
    <row r="438" spans="6:31">
      <c r="F438" s="3"/>
      <c r="K438" s="3"/>
      <c r="P438" s="3"/>
      <c r="U438" s="3"/>
      <c r="Z438" s="3"/>
      <c r="AE438" s="3"/>
    </row>
    <row r="439" spans="6:31">
      <c r="F439" s="3"/>
      <c r="K439" s="3"/>
      <c r="P439" s="3"/>
      <c r="U439" s="3"/>
      <c r="Z439" s="3"/>
      <c r="AE439" s="3"/>
    </row>
    <row r="440" spans="6:31">
      <c r="F440" s="3"/>
      <c r="K440" s="3"/>
      <c r="P440" s="3"/>
      <c r="U440" s="3"/>
      <c r="Z440" s="3"/>
      <c r="AE440" s="3"/>
    </row>
    <row r="441" spans="6:31">
      <c r="F441" s="3"/>
      <c r="K441" s="3"/>
      <c r="P441" s="3"/>
      <c r="U441" s="3"/>
      <c r="Z441" s="3"/>
      <c r="AE441" s="3"/>
    </row>
    <row r="442" spans="6:31">
      <c r="F442" s="3"/>
      <c r="K442" s="3"/>
      <c r="P442" s="3"/>
      <c r="U442" s="3"/>
      <c r="Z442" s="3"/>
      <c r="AE442" s="3"/>
    </row>
    <row r="443" spans="6:31">
      <c r="F443" s="3"/>
      <c r="K443" s="3"/>
      <c r="P443" s="3"/>
      <c r="U443" s="3"/>
      <c r="Z443" s="3"/>
      <c r="AE443" s="3"/>
    </row>
    <row r="444" spans="6:31">
      <c r="F444" s="3"/>
      <c r="K444" s="3"/>
      <c r="P444" s="3"/>
      <c r="U444" s="3"/>
      <c r="Z444" s="3"/>
      <c r="AE444" s="3"/>
    </row>
    <row r="445" spans="6:31">
      <c r="F445" s="3"/>
      <c r="K445" s="3"/>
      <c r="P445" s="3"/>
      <c r="U445" s="3"/>
      <c r="Z445" s="3"/>
      <c r="AE445" s="3"/>
    </row>
    <row r="446" spans="6:31">
      <c r="F446" s="3"/>
      <c r="K446" s="3"/>
      <c r="P446" s="3"/>
      <c r="U446" s="3"/>
      <c r="Z446" s="3"/>
      <c r="AE446" s="3"/>
    </row>
    <row r="447" spans="6:31">
      <c r="F447" s="3"/>
      <c r="K447" s="3"/>
      <c r="P447" s="3"/>
      <c r="U447" s="3"/>
      <c r="Z447" s="3"/>
      <c r="AE447" s="3"/>
    </row>
    <row r="448" spans="6:31">
      <c r="F448" s="3"/>
      <c r="K448" s="3"/>
      <c r="P448" s="3"/>
      <c r="U448" s="3"/>
      <c r="Z448" s="3"/>
      <c r="AE448" s="3"/>
    </row>
    <row r="449" spans="6:31">
      <c r="F449" s="3"/>
      <c r="K449" s="3"/>
      <c r="P449" s="3"/>
      <c r="U449" s="3"/>
      <c r="Z449" s="3"/>
      <c r="AE449" s="3"/>
    </row>
    <row r="450" spans="6:31">
      <c r="F450" s="3"/>
      <c r="K450" s="3"/>
      <c r="P450" s="3"/>
      <c r="U450" s="3"/>
      <c r="Z450" s="3"/>
      <c r="AE450" s="3"/>
    </row>
    <row r="451" spans="6:31">
      <c r="F451" s="3"/>
      <c r="K451" s="3"/>
      <c r="P451" s="3"/>
      <c r="U451" s="3"/>
      <c r="Z451" s="3"/>
      <c r="AE451" s="3"/>
    </row>
    <row r="452" spans="6:31">
      <c r="F452" s="3"/>
      <c r="K452" s="3"/>
      <c r="P452" s="3"/>
      <c r="U452" s="3"/>
      <c r="Z452" s="3"/>
      <c r="AE452" s="3"/>
    </row>
    <row r="453" spans="6:31">
      <c r="F453" s="3"/>
      <c r="K453" s="3"/>
      <c r="P453" s="3"/>
      <c r="U453" s="3"/>
      <c r="Z453" s="3"/>
      <c r="AE453" s="3"/>
    </row>
    <row r="454" spans="6:31">
      <c r="F454" s="3"/>
      <c r="K454" s="3"/>
      <c r="P454" s="3"/>
      <c r="U454" s="3"/>
      <c r="Z454" s="3"/>
      <c r="AE454" s="3"/>
    </row>
    <row r="455" spans="6:31">
      <c r="F455" s="3"/>
      <c r="K455" s="3"/>
      <c r="P455" s="3"/>
      <c r="U455" s="3"/>
      <c r="Z455" s="3"/>
      <c r="AE455" s="3"/>
    </row>
    <row r="456" spans="6:31">
      <c r="F456" s="3"/>
      <c r="K456" s="3"/>
      <c r="P456" s="3"/>
      <c r="U456" s="3"/>
      <c r="Z456" s="3"/>
      <c r="AE456" s="3"/>
    </row>
    <row r="457" spans="6:31">
      <c r="F457" s="3"/>
      <c r="K457" s="3"/>
      <c r="P457" s="3"/>
      <c r="U457" s="3"/>
      <c r="Z457" s="3"/>
      <c r="AE457" s="3"/>
    </row>
    <row r="458" spans="6:31">
      <c r="F458" s="3"/>
      <c r="K458" s="3"/>
      <c r="P458" s="3"/>
      <c r="U458" s="3"/>
      <c r="Z458" s="3"/>
      <c r="AE458" s="3"/>
    </row>
    <row r="459" spans="6:31">
      <c r="F459" s="3"/>
      <c r="K459" s="3"/>
      <c r="P459" s="3"/>
      <c r="U459" s="3"/>
      <c r="Z459" s="3"/>
      <c r="AE459" s="3"/>
    </row>
    <row r="460" spans="6:31">
      <c r="F460" s="3"/>
      <c r="K460" s="3"/>
      <c r="P460" s="3"/>
      <c r="U460" s="3"/>
      <c r="Z460" s="3"/>
      <c r="AE460" s="3"/>
    </row>
    <row r="461" spans="6:31">
      <c r="F461" s="3"/>
      <c r="K461" s="3"/>
      <c r="P461" s="3"/>
      <c r="U461" s="3"/>
      <c r="Z461" s="3"/>
      <c r="AE461" s="3"/>
    </row>
    <row r="462" spans="6:31">
      <c r="F462" s="3"/>
      <c r="K462" s="3"/>
      <c r="P462" s="3"/>
      <c r="U462" s="3"/>
      <c r="Z462" s="3"/>
      <c r="AE462" s="3"/>
    </row>
    <row r="463" spans="6:31">
      <c r="F463" s="3"/>
      <c r="K463" s="3"/>
      <c r="P463" s="3"/>
      <c r="U463" s="3"/>
      <c r="Z463" s="3"/>
      <c r="AE463" s="3"/>
    </row>
    <row r="464" spans="6:31">
      <c r="F464" s="3"/>
      <c r="K464" s="3"/>
      <c r="P464" s="3"/>
      <c r="U464" s="3"/>
      <c r="Z464" s="3"/>
      <c r="AE464" s="3"/>
    </row>
    <row r="465" spans="6:31">
      <c r="F465" s="3"/>
      <c r="K465" s="3"/>
      <c r="P465" s="3"/>
      <c r="U465" s="3"/>
      <c r="Z465" s="3"/>
      <c r="AE465" s="3"/>
    </row>
    <row r="466" spans="6:31">
      <c r="F466" s="3"/>
      <c r="K466" s="3"/>
      <c r="P466" s="3"/>
      <c r="U466" s="3"/>
      <c r="Z466" s="3"/>
      <c r="AE466" s="3"/>
    </row>
    <row r="467" spans="6:31">
      <c r="F467" s="3"/>
      <c r="K467" s="3"/>
      <c r="P467" s="3"/>
      <c r="U467" s="3"/>
      <c r="Z467" s="3"/>
      <c r="AE467" s="3"/>
    </row>
    <row r="468" spans="6:31">
      <c r="F468" s="3"/>
      <c r="K468" s="3"/>
      <c r="P468" s="3"/>
      <c r="U468" s="3"/>
      <c r="Z468" s="3"/>
      <c r="AE468" s="3"/>
    </row>
    <row r="469" spans="6:31">
      <c r="F469" s="3"/>
      <c r="K469" s="3"/>
      <c r="P469" s="3"/>
      <c r="U469" s="3"/>
      <c r="Z469" s="3"/>
      <c r="AE469" s="3"/>
    </row>
    <row r="470" spans="6:31">
      <c r="F470" s="3"/>
      <c r="K470" s="3"/>
      <c r="P470" s="3"/>
      <c r="U470" s="3"/>
      <c r="Z470" s="3"/>
      <c r="AE470" s="3"/>
    </row>
    <row r="471" spans="6:31">
      <c r="F471" s="3"/>
      <c r="K471" s="3"/>
      <c r="P471" s="3"/>
      <c r="U471" s="3"/>
      <c r="Z471" s="3"/>
      <c r="AE471" s="3"/>
    </row>
    <row r="472" spans="6:31">
      <c r="F472" s="3"/>
      <c r="K472" s="3"/>
      <c r="P472" s="3"/>
      <c r="U472" s="3"/>
      <c r="Z472" s="3"/>
      <c r="AE472" s="3"/>
    </row>
    <row r="473" spans="6:31">
      <c r="F473" s="3"/>
      <c r="K473" s="3"/>
      <c r="P473" s="3"/>
      <c r="U473" s="3"/>
      <c r="Z473" s="3"/>
      <c r="AE473" s="3"/>
    </row>
    <row r="474" spans="6:31">
      <c r="F474" s="3"/>
      <c r="K474" s="3"/>
      <c r="P474" s="3"/>
      <c r="U474" s="3"/>
      <c r="Z474" s="3"/>
      <c r="AE474" s="3"/>
    </row>
    <row r="475" spans="6:31">
      <c r="F475" s="3"/>
      <c r="K475" s="3"/>
      <c r="P475" s="3"/>
      <c r="U475" s="3"/>
      <c r="Z475" s="3"/>
      <c r="AE475" s="3"/>
    </row>
    <row r="476" spans="6:31">
      <c r="F476" s="3"/>
      <c r="K476" s="3"/>
      <c r="P476" s="3"/>
      <c r="U476" s="3"/>
      <c r="Z476" s="3"/>
      <c r="AE476" s="3"/>
    </row>
    <row r="477" spans="6:31">
      <c r="F477" s="3"/>
      <c r="K477" s="3"/>
      <c r="P477" s="3"/>
      <c r="U477" s="3"/>
      <c r="Z477" s="3"/>
      <c r="AE477" s="3"/>
    </row>
    <row r="478" spans="6:31">
      <c r="F478" s="3"/>
      <c r="K478" s="3"/>
      <c r="P478" s="3"/>
      <c r="U478" s="3"/>
      <c r="Z478" s="3"/>
      <c r="AE478" s="3"/>
    </row>
    <row r="479" spans="6:31">
      <c r="F479" s="3"/>
      <c r="K479" s="3"/>
      <c r="P479" s="3"/>
      <c r="U479" s="3"/>
      <c r="Z479" s="3"/>
      <c r="AE479" s="3"/>
    </row>
    <row r="480" spans="6:31">
      <c r="F480" s="3"/>
      <c r="K480" s="3"/>
      <c r="P480" s="3"/>
      <c r="U480" s="3"/>
      <c r="Z480" s="3"/>
      <c r="AE480" s="3"/>
    </row>
    <row r="481" spans="6:31">
      <c r="F481" s="3"/>
      <c r="K481" s="3"/>
      <c r="P481" s="3"/>
      <c r="U481" s="3"/>
      <c r="Z481" s="3"/>
      <c r="AE481" s="3"/>
    </row>
    <row r="482" spans="6:31">
      <c r="F482" s="3"/>
      <c r="K482" s="3"/>
      <c r="P482" s="3"/>
      <c r="U482" s="3"/>
      <c r="Z482" s="3"/>
      <c r="AE482" s="3"/>
    </row>
    <row r="483" spans="6:31">
      <c r="F483" s="3"/>
      <c r="K483" s="3"/>
      <c r="P483" s="3"/>
      <c r="U483" s="3"/>
      <c r="Z483" s="3"/>
      <c r="AE483" s="3"/>
    </row>
    <row r="484" spans="6:31">
      <c r="F484" s="3"/>
      <c r="K484" s="3"/>
      <c r="P484" s="3"/>
      <c r="U484" s="3"/>
      <c r="Z484" s="3"/>
      <c r="AE484" s="3"/>
    </row>
    <row r="485" spans="6:31">
      <c r="F485" s="3"/>
      <c r="K485" s="3"/>
      <c r="P485" s="3"/>
      <c r="U485" s="3"/>
      <c r="Z485" s="3"/>
      <c r="AE485" s="3"/>
    </row>
    <row r="486" spans="6:31">
      <c r="F486" s="3"/>
      <c r="K486" s="3"/>
      <c r="P486" s="3"/>
      <c r="U486" s="3"/>
      <c r="Z486" s="3"/>
      <c r="AE486" s="3"/>
    </row>
    <row r="487" spans="6:31">
      <c r="F487" s="3"/>
      <c r="K487" s="3"/>
      <c r="P487" s="3"/>
      <c r="U487" s="3"/>
      <c r="Z487" s="3"/>
      <c r="AE487" s="3"/>
    </row>
    <row r="488" spans="6:31">
      <c r="F488" s="3"/>
      <c r="K488" s="3"/>
      <c r="P488" s="3"/>
      <c r="U488" s="3"/>
      <c r="Z488" s="3"/>
      <c r="AE488" s="3"/>
    </row>
    <row r="489" spans="6:31">
      <c r="F489" s="3"/>
      <c r="K489" s="3"/>
      <c r="P489" s="3"/>
      <c r="U489" s="3"/>
      <c r="Z489" s="3"/>
      <c r="AE489" s="3"/>
    </row>
    <row r="490" spans="6:31">
      <c r="F490" s="3"/>
      <c r="K490" s="3"/>
      <c r="P490" s="3"/>
      <c r="U490" s="3"/>
      <c r="Z490" s="3"/>
      <c r="AE490" s="3"/>
    </row>
    <row r="491" spans="6:31">
      <c r="F491" s="3"/>
      <c r="K491" s="3"/>
      <c r="P491" s="3"/>
      <c r="U491" s="3"/>
      <c r="Z491" s="3"/>
      <c r="AE491" s="3"/>
    </row>
    <row r="492" spans="6:31">
      <c r="F492" s="3"/>
      <c r="K492" s="3"/>
      <c r="P492" s="3"/>
      <c r="U492" s="3"/>
      <c r="Z492" s="3"/>
      <c r="AE492" s="3"/>
    </row>
    <row r="493" spans="6:31">
      <c r="F493" s="3"/>
      <c r="K493" s="3"/>
      <c r="P493" s="3"/>
      <c r="U493" s="3"/>
      <c r="Z493" s="3"/>
      <c r="AE493" s="3"/>
    </row>
    <row r="494" spans="6:31">
      <c r="F494" s="3"/>
      <c r="K494" s="3"/>
      <c r="P494" s="3"/>
      <c r="U494" s="3"/>
      <c r="Z494" s="3"/>
      <c r="AE494" s="3"/>
    </row>
    <row r="495" spans="6:31">
      <c r="F495" s="3"/>
      <c r="K495" s="3"/>
      <c r="P495" s="3"/>
      <c r="U495" s="3"/>
      <c r="Z495" s="3"/>
      <c r="AE495" s="3"/>
    </row>
    <row r="496" spans="6:31">
      <c r="F496" s="3"/>
      <c r="K496" s="3"/>
      <c r="P496" s="3"/>
      <c r="U496" s="3"/>
      <c r="Z496" s="3"/>
      <c r="AE496" s="3"/>
    </row>
    <row r="497" spans="6:31">
      <c r="F497" s="3"/>
      <c r="K497" s="3"/>
      <c r="P497" s="3"/>
      <c r="U497" s="3"/>
      <c r="Z497" s="3"/>
      <c r="AE497" s="3"/>
    </row>
    <row r="498" spans="6:31">
      <c r="F498" s="3"/>
      <c r="K498" s="3"/>
      <c r="P498" s="3"/>
      <c r="U498" s="3"/>
      <c r="Z498" s="3"/>
      <c r="AE498" s="3"/>
    </row>
    <row r="499" spans="6:31">
      <c r="F499" s="3"/>
      <c r="K499" s="3"/>
      <c r="P499" s="3"/>
      <c r="U499" s="3"/>
      <c r="Z499" s="3"/>
      <c r="AE499" s="3"/>
    </row>
    <row r="500" spans="6:31">
      <c r="F500" s="3"/>
      <c r="K500" s="3"/>
      <c r="P500" s="3"/>
      <c r="U500" s="3"/>
      <c r="Z500" s="3"/>
      <c r="AE500" s="3"/>
    </row>
    <row r="501" spans="6:31">
      <c r="F501" s="3"/>
      <c r="K501" s="3"/>
      <c r="P501" s="3"/>
      <c r="U501" s="3"/>
      <c r="Z501" s="3"/>
      <c r="AE501" s="3"/>
    </row>
    <row r="502" spans="6:31">
      <c r="F502" s="3"/>
      <c r="K502" s="3"/>
      <c r="P502" s="3"/>
      <c r="U502" s="3"/>
      <c r="Z502" s="3"/>
      <c r="AE502" s="3"/>
    </row>
    <row r="503" spans="6:31">
      <c r="F503" s="3"/>
      <c r="K503" s="3"/>
      <c r="P503" s="3"/>
      <c r="U503" s="3"/>
      <c r="Z503" s="3"/>
      <c r="AE503" s="3"/>
    </row>
    <row r="504" spans="6:31">
      <c r="F504" s="3"/>
      <c r="K504" s="3"/>
      <c r="P504" s="3"/>
      <c r="U504" s="3"/>
      <c r="Z504" s="3"/>
      <c r="AE504" s="3"/>
    </row>
    <row r="505" spans="6:31">
      <c r="F505" s="3"/>
      <c r="K505" s="3"/>
      <c r="P505" s="3"/>
      <c r="U505" s="3"/>
      <c r="Z505" s="3"/>
      <c r="AE505" s="3"/>
    </row>
    <row r="506" spans="6:31">
      <c r="F506" s="3"/>
      <c r="K506" s="3"/>
      <c r="P506" s="3"/>
      <c r="U506" s="3"/>
      <c r="Z506" s="3"/>
      <c r="AE506" s="3"/>
    </row>
    <row r="507" spans="6:31">
      <c r="F507" s="3"/>
      <c r="K507" s="3"/>
      <c r="P507" s="3"/>
      <c r="U507" s="3"/>
      <c r="Z507" s="3"/>
      <c r="AE507" s="3"/>
    </row>
    <row r="508" spans="6:31">
      <c r="F508" s="3"/>
      <c r="K508" s="3"/>
      <c r="P508" s="3"/>
      <c r="U508" s="3"/>
      <c r="Z508" s="3"/>
      <c r="AE508" s="3"/>
    </row>
    <row r="509" spans="6:31">
      <c r="F509" s="3"/>
      <c r="K509" s="3"/>
      <c r="P509" s="3"/>
      <c r="U509" s="3"/>
      <c r="Z509" s="3"/>
      <c r="AE509" s="3"/>
    </row>
    <row r="510" spans="6:31">
      <c r="F510" s="3"/>
      <c r="K510" s="3"/>
      <c r="P510" s="3"/>
      <c r="U510" s="3"/>
      <c r="Z510" s="3"/>
      <c r="AE510" s="3"/>
    </row>
    <row r="511" spans="6:31">
      <c r="F511" s="3"/>
      <c r="K511" s="3"/>
      <c r="P511" s="3"/>
      <c r="U511" s="3"/>
      <c r="Z511" s="3"/>
      <c r="AE511" s="3"/>
    </row>
    <row r="512" spans="6:31">
      <c r="F512" s="3"/>
      <c r="K512" s="3"/>
      <c r="P512" s="3"/>
      <c r="U512" s="3"/>
      <c r="Z512" s="3"/>
      <c r="AE512" s="3"/>
    </row>
    <row r="513" spans="6:31">
      <c r="F513" s="3"/>
      <c r="K513" s="3"/>
      <c r="P513" s="3"/>
      <c r="U513" s="3"/>
      <c r="Z513" s="3"/>
      <c r="AE513" s="3"/>
    </row>
    <row r="514" spans="6:31">
      <c r="F514" s="3"/>
      <c r="K514" s="3"/>
      <c r="P514" s="3"/>
      <c r="U514" s="3"/>
      <c r="Z514" s="3"/>
      <c r="AE514" s="3"/>
    </row>
    <row r="515" spans="6:31">
      <c r="F515" s="3"/>
      <c r="K515" s="3"/>
      <c r="P515" s="3"/>
      <c r="U515" s="3"/>
      <c r="Z515" s="3"/>
      <c r="AE515" s="3"/>
    </row>
    <row r="516" spans="6:31">
      <c r="F516" s="3"/>
      <c r="K516" s="3"/>
      <c r="P516" s="3"/>
      <c r="U516" s="3"/>
      <c r="Z516" s="3"/>
      <c r="AE516" s="3"/>
    </row>
    <row r="517" spans="6:31">
      <c r="F517" s="3"/>
      <c r="K517" s="3"/>
      <c r="P517" s="3"/>
      <c r="U517" s="3"/>
      <c r="Z517" s="3"/>
      <c r="AE517" s="3"/>
    </row>
    <row r="518" spans="6:31">
      <c r="F518" s="3"/>
      <c r="K518" s="3"/>
      <c r="P518" s="3"/>
      <c r="U518" s="3"/>
      <c r="Z518" s="3"/>
      <c r="AE518" s="3"/>
    </row>
    <row r="519" spans="6:31">
      <c r="F519" s="3"/>
      <c r="K519" s="3"/>
      <c r="P519" s="3"/>
      <c r="U519" s="3"/>
      <c r="Z519" s="3"/>
      <c r="AE519" s="3"/>
    </row>
    <row r="520" spans="6:31">
      <c r="F520" s="3"/>
      <c r="K520" s="3"/>
      <c r="P520" s="3"/>
      <c r="U520" s="3"/>
      <c r="Z520" s="3"/>
      <c r="AE520" s="3"/>
    </row>
    <row r="521" spans="6:31">
      <c r="F521" s="3"/>
      <c r="K521" s="3"/>
      <c r="P521" s="3"/>
      <c r="U521" s="3"/>
      <c r="Z521" s="3"/>
      <c r="AE521" s="3"/>
    </row>
    <row r="522" spans="6:31">
      <c r="F522" s="3"/>
      <c r="K522" s="3"/>
      <c r="P522" s="3"/>
      <c r="U522" s="3"/>
      <c r="Z522" s="3"/>
      <c r="AE522" s="3"/>
    </row>
    <row r="523" spans="6:31">
      <c r="F523" s="3"/>
      <c r="K523" s="3"/>
      <c r="P523" s="3"/>
      <c r="U523" s="3"/>
      <c r="Z523" s="3"/>
      <c r="AE523" s="3"/>
    </row>
    <row r="524" spans="6:31">
      <c r="F524" s="3"/>
      <c r="K524" s="3"/>
      <c r="P524" s="3"/>
      <c r="U524" s="3"/>
      <c r="Z524" s="3"/>
      <c r="AE524" s="3"/>
    </row>
    <row r="525" spans="6:31">
      <c r="F525" s="3"/>
      <c r="K525" s="3"/>
      <c r="P525" s="3"/>
      <c r="U525" s="3"/>
      <c r="Z525" s="3"/>
      <c r="AE525" s="3"/>
    </row>
    <row r="526" spans="6:31">
      <c r="F526" s="3"/>
      <c r="K526" s="3"/>
      <c r="P526" s="3"/>
    </row>
    <row r="527" spans="6:31">
      <c r="F527" s="3"/>
      <c r="K527" s="3"/>
      <c r="P527" s="3"/>
    </row>
    <row r="528" spans="6:31">
      <c r="F528" s="3"/>
      <c r="K528" s="3"/>
      <c r="P528" s="3"/>
    </row>
    <row r="529" spans="6:16">
      <c r="F529" s="3"/>
      <c r="K529" s="3"/>
      <c r="P529" s="3"/>
    </row>
    <row r="530" spans="6:16">
      <c r="F530" s="3"/>
      <c r="K530" s="3"/>
      <c r="P530" s="3"/>
    </row>
    <row r="531" spans="6:16">
      <c r="F531" s="3"/>
      <c r="K531" s="3"/>
      <c r="P531" s="3"/>
    </row>
    <row r="532" spans="6:16">
      <c r="F532" s="3"/>
      <c r="K532" s="3"/>
      <c r="P532" s="3"/>
    </row>
    <row r="533" spans="6:16">
      <c r="F533" s="3"/>
      <c r="K533" s="3"/>
      <c r="P533" s="3"/>
    </row>
    <row r="534" spans="6:16">
      <c r="F534" s="3"/>
      <c r="K534" s="3"/>
      <c r="P534" s="3"/>
    </row>
    <row r="535" spans="6:16">
      <c r="F535" s="3"/>
      <c r="K535" s="3"/>
      <c r="P535" s="3"/>
    </row>
    <row r="536" spans="6:16">
      <c r="F536" s="3"/>
      <c r="K536" s="3"/>
      <c r="P536" s="3"/>
    </row>
    <row r="537" spans="6:16">
      <c r="F537" s="3"/>
      <c r="K537" s="3"/>
      <c r="P537" s="3"/>
    </row>
    <row r="538" spans="6:16">
      <c r="F538" s="3"/>
      <c r="K538" s="3"/>
      <c r="P538" s="3"/>
    </row>
    <row r="539" spans="6:16">
      <c r="F539" s="3"/>
      <c r="K539" s="3"/>
      <c r="P539" s="3"/>
    </row>
    <row r="540" spans="6:16">
      <c r="F540" s="3"/>
      <c r="K540" s="3"/>
      <c r="P540" s="3"/>
    </row>
    <row r="541" spans="6:16">
      <c r="F541" s="3"/>
      <c r="K541" s="3"/>
      <c r="P541" s="3"/>
    </row>
    <row r="542" spans="6:16">
      <c r="F542" s="3"/>
      <c r="K542" s="3"/>
      <c r="P542" s="3"/>
    </row>
    <row r="543" spans="6:16">
      <c r="F543" s="3"/>
      <c r="K543" s="3"/>
      <c r="P543" s="3"/>
    </row>
    <row r="544" spans="6:16">
      <c r="F544" s="3"/>
      <c r="K544" s="3"/>
      <c r="P544" s="3"/>
    </row>
    <row r="545" spans="6:16">
      <c r="F545" s="3"/>
      <c r="K545" s="3"/>
      <c r="P545" s="3"/>
    </row>
    <row r="546" spans="6:16">
      <c r="F546" s="3"/>
      <c r="K546" s="3"/>
      <c r="P546" s="3"/>
    </row>
    <row r="547" spans="6:16">
      <c r="F547" s="3"/>
      <c r="K547" s="3"/>
      <c r="P547" s="3"/>
    </row>
    <row r="548" spans="6:16">
      <c r="F548" s="3"/>
      <c r="K548" s="3"/>
      <c r="P548" s="3"/>
    </row>
    <row r="549" spans="6:16">
      <c r="F549" s="3"/>
      <c r="K549" s="3"/>
      <c r="P549" s="3"/>
    </row>
    <row r="550" spans="6:16">
      <c r="F550" s="3"/>
      <c r="K550" s="3"/>
      <c r="P550" s="3"/>
    </row>
    <row r="551" spans="6:16">
      <c r="F551" s="3"/>
      <c r="K551" s="3"/>
      <c r="P551" s="3"/>
    </row>
    <row r="552" spans="6:16">
      <c r="F552" s="3"/>
      <c r="K552" s="3"/>
      <c r="P552" s="3"/>
    </row>
    <row r="553" spans="6:16">
      <c r="F553" s="3"/>
      <c r="K553" s="3"/>
      <c r="P553" s="3"/>
    </row>
    <row r="554" spans="6:16">
      <c r="F554" s="3"/>
      <c r="K554" s="3"/>
      <c r="P554" s="3"/>
    </row>
    <row r="555" spans="6:16">
      <c r="F555" s="3"/>
      <c r="K555" s="3"/>
      <c r="P555" s="3"/>
    </row>
    <row r="556" spans="6:16">
      <c r="F556" s="3"/>
      <c r="K556" s="3"/>
      <c r="P556" s="3"/>
    </row>
    <row r="557" spans="6:16">
      <c r="F557" s="3"/>
      <c r="K557" s="3"/>
      <c r="P557" s="3"/>
    </row>
    <row r="558" spans="6:16">
      <c r="F558" s="3"/>
      <c r="K558" s="3"/>
      <c r="P558" s="3"/>
    </row>
    <row r="559" spans="6:16">
      <c r="F559" s="3"/>
      <c r="K559" s="3"/>
      <c r="P559" s="3"/>
    </row>
    <row r="560" spans="6:16">
      <c r="F560" s="3"/>
      <c r="K560" s="3"/>
      <c r="P560" s="3"/>
    </row>
    <row r="561" spans="6:16">
      <c r="F561" s="3"/>
      <c r="K561" s="3"/>
      <c r="P561" s="3"/>
    </row>
    <row r="562" spans="6:16">
      <c r="F562" s="3"/>
      <c r="K562" s="3"/>
      <c r="P562" s="3"/>
    </row>
    <row r="563" spans="6:16">
      <c r="F563" s="3"/>
      <c r="K563" s="3"/>
      <c r="P563" s="3"/>
    </row>
    <row r="564" spans="6:16">
      <c r="F564" s="3"/>
      <c r="K564" s="3"/>
      <c r="P564" s="3"/>
    </row>
    <row r="565" spans="6:16">
      <c r="F565" s="3"/>
      <c r="K565" s="3"/>
      <c r="P565" s="3"/>
    </row>
    <row r="566" spans="6:16">
      <c r="F566" s="3"/>
      <c r="K566" s="3"/>
      <c r="P566" s="3"/>
    </row>
    <row r="567" spans="6:16">
      <c r="F567" s="3"/>
      <c r="K567" s="3"/>
      <c r="P567" s="3"/>
    </row>
    <row r="568" spans="6:16">
      <c r="F568" s="3"/>
      <c r="K568" s="3"/>
      <c r="P568" s="3"/>
    </row>
    <row r="569" spans="6:16">
      <c r="F569" s="3"/>
      <c r="K569" s="3"/>
      <c r="P569" s="3"/>
    </row>
    <row r="570" spans="6:16">
      <c r="F570" s="3"/>
      <c r="K570" s="3"/>
      <c r="P570" s="3"/>
    </row>
    <row r="571" spans="6:16">
      <c r="F571" s="3"/>
      <c r="K571" s="3"/>
      <c r="P571" s="3"/>
    </row>
    <row r="572" spans="6:16">
      <c r="F572" s="3"/>
      <c r="K572" s="3"/>
      <c r="P572" s="3"/>
    </row>
    <row r="573" spans="6:16">
      <c r="F573" s="3"/>
      <c r="K573" s="3"/>
      <c r="P573" s="3"/>
    </row>
    <row r="574" spans="6:16">
      <c r="F574" s="3"/>
      <c r="K574" s="3"/>
      <c r="P574" s="3"/>
    </row>
    <row r="575" spans="6:16">
      <c r="F575" s="3"/>
      <c r="K575" s="3"/>
      <c r="P575" s="3"/>
    </row>
    <row r="576" spans="6:16">
      <c r="F576" s="3"/>
      <c r="K576" s="3"/>
      <c r="P576" s="3"/>
    </row>
    <row r="577" spans="6:16">
      <c r="F577" s="3"/>
      <c r="K577" s="3"/>
      <c r="P577" s="3"/>
    </row>
    <row r="578" spans="6:16">
      <c r="F578" s="3"/>
      <c r="K578" s="3"/>
      <c r="P578" s="3"/>
    </row>
    <row r="579" spans="6:16">
      <c r="F579" s="3"/>
      <c r="K579" s="3"/>
      <c r="P579" s="3"/>
    </row>
    <row r="580" spans="6:16">
      <c r="F580" s="3"/>
      <c r="K580" s="3"/>
      <c r="P580" s="3"/>
    </row>
    <row r="581" spans="6:16">
      <c r="F581" s="3"/>
      <c r="K581" s="3"/>
      <c r="P581" s="3"/>
    </row>
    <row r="582" spans="6:16">
      <c r="F582" s="3"/>
      <c r="K582" s="3"/>
      <c r="P582" s="3"/>
    </row>
    <row r="583" spans="6:16">
      <c r="F583" s="3"/>
      <c r="K583" s="3"/>
      <c r="P583" s="3"/>
    </row>
    <row r="584" spans="6:16">
      <c r="F584" s="3"/>
      <c r="K584" s="3"/>
      <c r="P584" s="3"/>
    </row>
    <row r="585" spans="6:16">
      <c r="F585" s="3"/>
      <c r="K585" s="3"/>
      <c r="P585" s="3"/>
    </row>
    <row r="586" spans="6:16">
      <c r="F586" s="3"/>
      <c r="K586" s="3"/>
      <c r="P586" s="3"/>
    </row>
    <row r="587" spans="6:16">
      <c r="F587" s="3"/>
      <c r="K587" s="3"/>
      <c r="P587" s="3"/>
    </row>
    <row r="588" spans="6:16">
      <c r="F588" s="3"/>
      <c r="K588" s="3"/>
      <c r="P588" s="3"/>
    </row>
    <row r="589" spans="6:16">
      <c r="F589" s="3"/>
      <c r="K589" s="3"/>
      <c r="P589" s="3"/>
    </row>
    <row r="590" spans="6:16">
      <c r="F590" s="3"/>
      <c r="K590" s="3"/>
      <c r="P590" s="3"/>
    </row>
    <row r="591" spans="6:16">
      <c r="F591" s="3"/>
      <c r="K591" s="3"/>
      <c r="P591" s="3"/>
    </row>
    <row r="592" spans="6:16">
      <c r="F592" s="3"/>
      <c r="K592" s="3"/>
      <c r="P592" s="3"/>
    </row>
    <row r="593" spans="6:16">
      <c r="F593" s="3"/>
      <c r="K593" s="3"/>
      <c r="P593" s="3"/>
    </row>
    <row r="594" spans="6:16">
      <c r="F594" s="3"/>
      <c r="K594" s="3"/>
      <c r="P594" s="3"/>
    </row>
    <row r="595" spans="6:16">
      <c r="F595" s="3"/>
      <c r="K595" s="3"/>
      <c r="P595" s="3"/>
    </row>
    <row r="596" spans="6:16">
      <c r="F596" s="3"/>
      <c r="K596" s="3"/>
      <c r="P596" s="3"/>
    </row>
    <row r="597" spans="6:16">
      <c r="F597" s="3"/>
      <c r="K597" s="3"/>
      <c r="P597" s="3"/>
    </row>
  </sheetData>
  <sortState xmlns:xlrd2="http://schemas.microsoft.com/office/spreadsheetml/2017/richdata2" ref="A31:BG34">
    <sortCondition ref="A31:A34"/>
  </sortState>
  <mergeCells count="14">
    <mergeCell ref="A2:A3"/>
    <mergeCell ref="B2:F2"/>
    <mergeCell ref="BM2:BQ2"/>
    <mergeCell ref="BG2:BK2"/>
    <mergeCell ref="BA2:BE2"/>
    <mergeCell ref="AU2:AY2"/>
    <mergeCell ref="AK2:AO2"/>
    <mergeCell ref="AF2:AJ2"/>
    <mergeCell ref="AA2:AE2"/>
    <mergeCell ref="V2:Z2"/>
    <mergeCell ref="Q2:U2"/>
    <mergeCell ref="L2:P2"/>
    <mergeCell ref="G2:K2"/>
    <mergeCell ref="AP2:AT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4"/>
  </sheetPr>
  <dimension ref="A1:BA367"/>
  <sheetViews>
    <sheetView showGridLines="0" workbookViewId="0">
      <pane xSplit="1" topLeftCell="B1" activePane="topRight" state="frozen"/>
      <selection pane="topRight" activeCell="D9" sqref="D9"/>
    </sheetView>
  </sheetViews>
  <sheetFormatPr defaultColWidth="8.85546875" defaultRowHeight="15"/>
  <cols>
    <col min="1" max="1" width="18.85546875" style="9" bestFit="1" customWidth="1"/>
    <col min="2" max="2" width="11.140625" style="9" bestFit="1" customWidth="1"/>
    <col min="3" max="3" width="12.7109375" style="9" bestFit="1" customWidth="1"/>
    <col min="4" max="4" width="11" style="9" bestFit="1" customWidth="1"/>
    <col min="5" max="5" width="19.42578125" style="9" bestFit="1" customWidth="1"/>
    <col min="6" max="6" width="14.5703125" style="9" bestFit="1" customWidth="1"/>
    <col min="7" max="7" width="12" style="9" bestFit="1" customWidth="1"/>
    <col min="8" max="8" width="14.42578125" style="9" bestFit="1" customWidth="1"/>
    <col min="9" max="9" width="15.42578125" style="9" customWidth="1"/>
    <col min="10" max="10" width="11.85546875" style="9" customWidth="1"/>
    <col min="11" max="11" width="8.140625" style="9" bestFit="1" customWidth="1"/>
    <col min="12" max="12" width="11.42578125" style="9" bestFit="1" customWidth="1"/>
    <col min="13" max="53" width="8.85546875" style="1"/>
  </cols>
  <sheetData>
    <row r="1" spans="1:19" ht="15.75">
      <c r="A1" s="112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9" ht="30">
      <c r="A2" s="188" t="str">
        <f xml:space="preserve"> "Frota de veículos
Junho/"&amp;ONSV_2019!A1&amp;""</f>
        <v>Frota de veículos
Junho/2019</v>
      </c>
      <c r="B2" s="187" t="s">
        <v>1</v>
      </c>
      <c r="C2" s="87" t="s">
        <v>82</v>
      </c>
      <c r="D2" s="87" t="s">
        <v>7</v>
      </c>
      <c r="E2" s="87" t="s">
        <v>88</v>
      </c>
      <c r="F2" s="87" t="s">
        <v>84</v>
      </c>
      <c r="G2" s="87" t="s">
        <v>85</v>
      </c>
      <c r="H2" s="87" t="s">
        <v>89</v>
      </c>
      <c r="I2" s="87" t="s">
        <v>4</v>
      </c>
      <c r="J2" s="87" t="s">
        <v>86</v>
      </c>
      <c r="K2" s="87" t="s">
        <v>8</v>
      </c>
      <c r="L2" s="87" t="s">
        <v>83</v>
      </c>
    </row>
    <row r="3" spans="1:19">
      <c r="A3" s="192" t="s">
        <v>37</v>
      </c>
      <c r="B3" s="191">
        <f>SUM(B4+B12+B22+B27+B31)</f>
        <v>87651683</v>
      </c>
      <c r="C3" s="193">
        <f t="shared" ref="C3:L3" si="0">SUM(C4,C12,C22,C27,C31)</f>
        <v>55627966</v>
      </c>
      <c r="D3" s="193">
        <f t="shared" si="0"/>
        <v>2795586</v>
      </c>
      <c r="E3" s="193">
        <f t="shared" si="0"/>
        <v>673149</v>
      </c>
      <c r="F3" s="194">
        <f t="shared" si="0"/>
        <v>7733444</v>
      </c>
      <c r="G3" s="191">
        <f t="shared" si="0"/>
        <v>3514841</v>
      </c>
      <c r="H3" s="193">
        <f t="shared" si="0"/>
        <v>405049</v>
      </c>
      <c r="I3" s="193">
        <f t="shared" si="0"/>
        <v>22742795</v>
      </c>
      <c r="J3" s="193">
        <f t="shared" si="0"/>
        <v>4454686</v>
      </c>
      <c r="K3" s="194">
        <f t="shared" si="0"/>
        <v>636407</v>
      </c>
      <c r="L3" s="191">
        <f t="shared" si="0"/>
        <v>940726</v>
      </c>
    </row>
    <row r="4" spans="1:19">
      <c r="A4" s="192" t="s">
        <v>47</v>
      </c>
      <c r="B4" s="191">
        <f>SUM(B5:B11)</f>
        <v>2449034</v>
      </c>
      <c r="C4" s="193">
        <v>1770203</v>
      </c>
      <c r="D4" s="193">
        <v>153622</v>
      </c>
      <c r="E4" s="193">
        <v>27112</v>
      </c>
      <c r="F4" s="194">
        <v>484852</v>
      </c>
      <c r="G4" s="191">
        <v>107319</v>
      </c>
      <c r="H4" s="193">
        <v>14767</v>
      </c>
      <c r="I4" s="193">
        <v>2063322</v>
      </c>
      <c r="J4" s="193">
        <v>539182</v>
      </c>
      <c r="K4" s="194">
        <v>43305</v>
      </c>
      <c r="L4" s="191">
        <v>31728</v>
      </c>
    </row>
    <row r="5" spans="1:19">
      <c r="A5" s="185" t="s">
        <v>48</v>
      </c>
      <c r="B5" s="315">
        <v>128174</v>
      </c>
      <c r="C5" s="316">
        <v>89074</v>
      </c>
      <c r="D5" s="316">
        <v>7279</v>
      </c>
      <c r="E5" s="317">
        <v>940</v>
      </c>
      <c r="F5" s="316">
        <v>27270</v>
      </c>
      <c r="G5" s="316">
        <v>4362</v>
      </c>
      <c r="H5" s="317">
        <v>369</v>
      </c>
      <c r="I5" s="316">
        <v>120521</v>
      </c>
      <c r="J5" s="316">
        <v>26684</v>
      </c>
      <c r="K5" s="316">
        <v>1194</v>
      </c>
      <c r="L5" s="316">
        <v>1341</v>
      </c>
    </row>
    <row r="6" spans="1:19">
      <c r="A6" s="185" t="s">
        <v>49</v>
      </c>
      <c r="B6" s="315">
        <v>98521</v>
      </c>
      <c r="C6" s="316">
        <v>82493</v>
      </c>
      <c r="D6" s="316">
        <v>4220</v>
      </c>
      <c r="E6" s="317">
        <v>377</v>
      </c>
      <c r="F6" s="316">
        <v>22371</v>
      </c>
      <c r="G6" s="316">
        <v>4614</v>
      </c>
      <c r="H6" s="317">
        <v>458</v>
      </c>
      <c r="I6" s="316">
        <v>65945</v>
      </c>
      <c r="J6" s="316">
        <v>13002</v>
      </c>
      <c r="K6" s="316">
        <v>1230</v>
      </c>
      <c r="L6" s="316">
        <v>1053</v>
      </c>
      <c r="S6" s="1">
        <v>1</v>
      </c>
    </row>
    <row r="7" spans="1:19">
      <c r="A7" s="185" t="s">
        <v>16</v>
      </c>
      <c r="B7" s="315">
        <v>462388</v>
      </c>
      <c r="C7" s="316">
        <v>402060</v>
      </c>
      <c r="D7" s="316">
        <v>20214</v>
      </c>
      <c r="E7" s="316">
        <v>3285</v>
      </c>
      <c r="F7" s="316">
        <v>88649</v>
      </c>
      <c r="G7" s="316">
        <v>27584</v>
      </c>
      <c r="H7" s="316">
        <v>3499</v>
      </c>
      <c r="I7" s="316">
        <v>264334</v>
      </c>
      <c r="J7" s="316">
        <v>59686</v>
      </c>
      <c r="K7" s="316">
        <v>9073</v>
      </c>
      <c r="L7" s="316">
        <v>5488</v>
      </c>
      <c r="O7" s="179"/>
    </row>
    <row r="8" spans="1:19">
      <c r="A8" s="185" t="s">
        <v>50</v>
      </c>
      <c r="B8" s="315">
        <v>831357</v>
      </c>
      <c r="C8" s="316">
        <v>613189</v>
      </c>
      <c r="D8" s="316">
        <v>62758</v>
      </c>
      <c r="E8" s="316">
        <v>9094</v>
      </c>
      <c r="F8" s="316">
        <v>153892</v>
      </c>
      <c r="G8" s="316">
        <v>40785</v>
      </c>
      <c r="H8" s="316">
        <v>6779</v>
      </c>
      <c r="I8" s="316">
        <v>895313</v>
      </c>
      <c r="J8" s="316">
        <v>197439</v>
      </c>
      <c r="K8" s="316">
        <v>18847</v>
      </c>
      <c r="L8" s="316">
        <v>14240</v>
      </c>
    </row>
    <row r="9" spans="1:19">
      <c r="A9" s="185" t="s">
        <v>51</v>
      </c>
      <c r="B9" s="315">
        <v>480288</v>
      </c>
      <c r="C9" s="316">
        <v>290303</v>
      </c>
      <c r="D9" s="316">
        <v>31302</v>
      </c>
      <c r="E9" s="316">
        <v>7048</v>
      </c>
      <c r="F9" s="316">
        <v>96944</v>
      </c>
      <c r="G9" s="316">
        <v>13450</v>
      </c>
      <c r="H9" s="316">
        <v>1314</v>
      </c>
      <c r="I9" s="316">
        <v>400134</v>
      </c>
      <c r="J9" s="316">
        <v>124717</v>
      </c>
      <c r="K9" s="316">
        <v>6246</v>
      </c>
      <c r="L9" s="316">
        <v>4215</v>
      </c>
    </row>
    <row r="10" spans="1:19">
      <c r="A10" s="185" t="s">
        <v>17</v>
      </c>
      <c r="B10" s="315">
        <v>108798</v>
      </c>
      <c r="C10" s="316">
        <v>75631</v>
      </c>
      <c r="D10" s="316">
        <v>5274</v>
      </c>
      <c r="E10" s="317">
        <v>815</v>
      </c>
      <c r="F10" s="316">
        <v>28197</v>
      </c>
      <c r="G10" s="316">
        <v>5197</v>
      </c>
      <c r="H10" s="317">
        <v>722</v>
      </c>
      <c r="I10" s="316">
        <v>80850</v>
      </c>
      <c r="J10" s="316">
        <v>20563</v>
      </c>
      <c r="K10" s="316">
        <v>1156</v>
      </c>
      <c r="L10" s="316">
        <v>1358</v>
      </c>
    </row>
    <row r="11" spans="1:19">
      <c r="A11" s="185" t="s">
        <v>29</v>
      </c>
      <c r="B11" s="315">
        <v>339508</v>
      </c>
      <c r="C11" s="316">
        <v>217453</v>
      </c>
      <c r="D11" s="316">
        <v>22575</v>
      </c>
      <c r="E11" s="316">
        <v>5553</v>
      </c>
      <c r="F11" s="316">
        <v>67529</v>
      </c>
      <c r="G11" s="316">
        <v>11327</v>
      </c>
      <c r="H11" s="316">
        <v>1626</v>
      </c>
      <c r="I11" s="316">
        <v>236225</v>
      </c>
      <c r="J11" s="316">
        <v>97091</v>
      </c>
      <c r="K11" s="316">
        <v>5559</v>
      </c>
      <c r="L11" s="316">
        <v>4033</v>
      </c>
    </row>
    <row r="12" spans="1:19">
      <c r="A12" s="192" t="s">
        <v>52</v>
      </c>
      <c r="B12" s="191">
        <f>SUM(B13:B21)</f>
        <v>8164772</v>
      </c>
      <c r="C12" s="193">
        <v>6994550</v>
      </c>
      <c r="D12" s="193">
        <v>468983</v>
      </c>
      <c r="E12" s="193">
        <v>62847</v>
      </c>
      <c r="F12" s="194">
        <v>1243008</v>
      </c>
      <c r="G12" s="191">
        <v>421665</v>
      </c>
      <c r="H12" s="193">
        <v>91254</v>
      </c>
      <c r="I12" s="193">
        <v>6724330</v>
      </c>
      <c r="J12" s="193">
        <v>968113</v>
      </c>
      <c r="K12" s="194">
        <v>126809</v>
      </c>
      <c r="L12" s="191">
        <v>149801</v>
      </c>
    </row>
    <row r="13" spans="1:19">
      <c r="A13" s="185" t="s">
        <v>35</v>
      </c>
      <c r="B13" s="315">
        <v>376809</v>
      </c>
      <c r="C13" s="316">
        <v>364132</v>
      </c>
      <c r="D13" s="316">
        <v>21871</v>
      </c>
      <c r="E13" s="317">
        <v>2545</v>
      </c>
      <c r="F13" s="316">
        <v>56489</v>
      </c>
      <c r="G13" s="316">
        <v>22297</v>
      </c>
      <c r="H13" s="317">
        <v>6899</v>
      </c>
      <c r="I13" s="316">
        <v>297900</v>
      </c>
      <c r="J13" s="316">
        <v>41684</v>
      </c>
      <c r="K13" s="316">
        <v>7971</v>
      </c>
      <c r="L13" s="316">
        <v>6485</v>
      </c>
    </row>
    <row r="14" spans="1:19">
      <c r="A14" s="185" t="s">
        <v>31</v>
      </c>
      <c r="B14" s="315">
        <v>2000847</v>
      </c>
      <c r="C14" s="316">
        <v>1865367</v>
      </c>
      <c r="D14" s="316">
        <v>120019</v>
      </c>
      <c r="E14" s="317">
        <v>21982</v>
      </c>
      <c r="F14" s="316">
        <v>368034</v>
      </c>
      <c r="G14" s="316">
        <v>122307</v>
      </c>
      <c r="H14" s="317">
        <v>29774</v>
      </c>
      <c r="I14" s="316">
        <v>1320384</v>
      </c>
      <c r="J14" s="316">
        <v>199330</v>
      </c>
      <c r="K14" s="316">
        <v>40562</v>
      </c>
      <c r="L14" s="316">
        <v>32208</v>
      </c>
    </row>
    <row r="15" spans="1:19">
      <c r="A15" s="185" t="s">
        <v>27</v>
      </c>
      <c r="B15" s="315">
        <v>1470321</v>
      </c>
      <c r="C15" s="316">
        <v>1165011</v>
      </c>
      <c r="D15" s="316">
        <v>74586</v>
      </c>
      <c r="E15" s="316">
        <v>8937</v>
      </c>
      <c r="F15" s="316">
        <v>197885</v>
      </c>
      <c r="G15" s="316">
        <v>62715</v>
      </c>
      <c r="H15" s="316">
        <v>12563</v>
      </c>
      <c r="I15" s="316">
        <v>1401050</v>
      </c>
      <c r="J15" s="316">
        <v>171150</v>
      </c>
      <c r="K15" s="316">
        <v>18053</v>
      </c>
      <c r="L15" s="316">
        <v>35089</v>
      </c>
    </row>
    <row r="16" spans="1:19">
      <c r="A16" s="185" t="s">
        <v>53</v>
      </c>
      <c r="B16" s="315">
        <v>658134</v>
      </c>
      <c r="C16" s="316">
        <v>445976</v>
      </c>
      <c r="D16" s="316">
        <v>42011</v>
      </c>
      <c r="E16" s="316">
        <v>5176</v>
      </c>
      <c r="F16" s="316">
        <v>122636</v>
      </c>
      <c r="G16" s="316">
        <v>24862</v>
      </c>
      <c r="H16" s="316">
        <v>5103</v>
      </c>
      <c r="I16" s="316">
        <v>873621</v>
      </c>
      <c r="J16" s="316">
        <v>163753</v>
      </c>
      <c r="K16" s="316">
        <v>9442</v>
      </c>
      <c r="L16" s="316">
        <v>10966</v>
      </c>
    </row>
    <row r="17" spans="1:12">
      <c r="A17" s="185" t="s">
        <v>54</v>
      </c>
      <c r="B17" s="315">
        <v>607585</v>
      </c>
      <c r="C17" s="316">
        <v>539314</v>
      </c>
      <c r="D17" s="316">
        <v>28868</v>
      </c>
      <c r="E17" s="316">
        <v>2745</v>
      </c>
      <c r="F17" s="316">
        <v>84592</v>
      </c>
      <c r="G17" s="316">
        <v>28932</v>
      </c>
      <c r="H17" s="316">
        <v>4899</v>
      </c>
      <c r="I17" s="316">
        <v>500833</v>
      </c>
      <c r="J17" s="316">
        <v>69503</v>
      </c>
      <c r="K17" s="316">
        <v>7589</v>
      </c>
      <c r="L17" s="316">
        <v>11856</v>
      </c>
    </row>
    <row r="18" spans="1:12">
      <c r="A18" s="185" t="s">
        <v>55</v>
      </c>
      <c r="B18" s="315">
        <v>1540969</v>
      </c>
      <c r="C18" s="316">
        <v>1341813</v>
      </c>
      <c r="D18" s="316">
        <v>93918</v>
      </c>
      <c r="E18" s="317">
        <v>12382</v>
      </c>
      <c r="F18" s="316">
        <v>186933</v>
      </c>
      <c r="G18" s="316">
        <v>94412</v>
      </c>
      <c r="H18" s="317">
        <v>19114</v>
      </c>
      <c r="I18" s="316">
        <v>1059886</v>
      </c>
      <c r="J18" s="316">
        <v>112552</v>
      </c>
      <c r="K18" s="316">
        <v>20458</v>
      </c>
      <c r="L18" s="316">
        <v>22164</v>
      </c>
    </row>
    <row r="19" spans="1:12">
      <c r="A19" s="185" t="s">
        <v>36</v>
      </c>
      <c r="B19" s="315">
        <v>497376</v>
      </c>
      <c r="C19" s="316">
        <v>370364</v>
      </c>
      <c r="D19" s="316">
        <v>30743</v>
      </c>
      <c r="E19" s="316">
        <v>2789</v>
      </c>
      <c r="F19" s="316">
        <v>92542</v>
      </c>
      <c r="G19" s="316">
        <v>18076</v>
      </c>
      <c r="H19" s="316">
        <v>4216</v>
      </c>
      <c r="I19" s="316">
        <v>567682</v>
      </c>
      <c r="J19" s="316">
        <v>101179</v>
      </c>
      <c r="K19" s="316">
        <v>8064</v>
      </c>
      <c r="L19" s="316">
        <v>7994</v>
      </c>
    </row>
    <row r="20" spans="1:12">
      <c r="A20" s="185" t="s">
        <v>56</v>
      </c>
      <c r="B20" s="315">
        <v>645160</v>
      </c>
      <c r="C20" s="316">
        <v>567348</v>
      </c>
      <c r="D20" s="316">
        <v>35219</v>
      </c>
      <c r="E20" s="317">
        <v>3667</v>
      </c>
      <c r="F20" s="316">
        <v>89633</v>
      </c>
      <c r="G20" s="316">
        <v>31187</v>
      </c>
      <c r="H20" s="317">
        <v>5242</v>
      </c>
      <c r="I20" s="316">
        <v>445523</v>
      </c>
      <c r="J20" s="316">
        <v>63482</v>
      </c>
      <c r="K20" s="316">
        <v>7387</v>
      </c>
      <c r="L20" s="316">
        <v>17899</v>
      </c>
    </row>
    <row r="21" spans="1:12">
      <c r="A21" s="185" t="s">
        <v>32</v>
      </c>
      <c r="B21" s="315">
        <v>367571</v>
      </c>
      <c r="C21" s="316">
        <v>335225</v>
      </c>
      <c r="D21" s="316">
        <v>21748</v>
      </c>
      <c r="E21" s="317">
        <v>2624</v>
      </c>
      <c r="F21" s="316">
        <v>44264</v>
      </c>
      <c r="G21" s="316">
        <v>16877</v>
      </c>
      <c r="H21" s="317">
        <v>3444</v>
      </c>
      <c r="I21" s="316">
        <v>257451</v>
      </c>
      <c r="J21" s="316">
        <v>45480</v>
      </c>
      <c r="K21" s="316">
        <v>7283</v>
      </c>
      <c r="L21" s="316">
        <v>5140</v>
      </c>
    </row>
    <row r="22" spans="1:12">
      <c r="A22" s="192" t="s">
        <v>57</v>
      </c>
      <c r="B22" s="191">
        <f>SUM(C22:L22)</f>
        <v>48556788</v>
      </c>
      <c r="C22" s="193">
        <v>30350700</v>
      </c>
      <c r="D22" s="193">
        <v>1242577</v>
      </c>
      <c r="E22" s="193">
        <v>287044</v>
      </c>
      <c r="F22" s="194">
        <v>3486219</v>
      </c>
      <c r="G22" s="191">
        <v>1980959</v>
      </c>
      <c r="H22" s="193">
        <v>217822</v>
      </c>
      <c r="I22" s="193">
        <v>8702686</v>
      </c>
      <c r="J22" s="193">
        <v>1518706</v>
      </c>
      <c r="K22" s="194">
        <v>301167</v>
      </c>
      <c r="L22" s="191">
        <v>468908</v>
      </c>
    </row>
    <row r="23" spans="1:12">
      <c r="A23" s="185" t="s">
        <v>26</v>
      </c>
      <c r="B23" s="315">
        <v>1130733</v>
      </c>
      <c r="C23" s="316">
        <v>972425</v>
      </c>
      <c r="D23" s="316">
        <v>74342</v>
      </c>
      <c r="E23" s="317">
        <v>18359</v>
      </c>
      <c r="F23" s="316">
        <v>173552</v>
      </c>
      <c r="G23" s="316">
        <v>60426</v>
      </c>
      <c r="H23" s="317">
        <v>8409</v>
      </c>
      <c r="I23" s="316">
        <v>452146</v>
      </c>
      <c r="J23" s="316">
        <v>110516</v>
      </c>
      <c r="K23" s="316">
        <v>14957</v>
      </c>
      <c r="L23" s="316">
        <v>20526</v>
      </c>
    </row>
    <row r="24" spans="1:12">
      <c r="A24" s="185" t="s">
        <v>58</v>
      </c>
      <c r="B24" s="315">
        <v>6236372</v>
      </c>
      <c r="C24" s="316">
        <v>6310860</v>
      </c>
      <c r="D24" s="316">
        <v>338782</v>
      </c>
      <c r="E24" s="317">
        <v>74564</v>
      </c>
      <c r="F24" s="316">
        <v>957113</v>
      </c>
      <c r="G24" s="316">
        <v>350275</v>
      </c>
      <c r="H24" s="317">
        <v>47597</v>
      </c>
      <c r="I24" s="316">
        <v>2559889</v>
      </c>
      <c r="J24" s="316">
        <v>298687</v>
      </c>
      <c r="K24" s="316">
        <v>79662</v>
      </c>
      <c r="L24" s="316">
        <v>79432</v>
      </c>
    </row>
    <row r="25" spans="1:12">
      <c r="A25" s="185" t="s">
        <v>12</v>
      </c>
      <c r="B25" s="315">
        <v>4115295</v>
      </c>
      <c r="C25" s="316">
        <v>4572487</v>
      </c>
      <c r="D25" s="316">
        <v>145503</v>
      </c>
      <c r="E25" s="317">
        <v>17018</v>
      </c>
      <c r="F25" s="316">
        <v>351791</v>
      </c>
      <c r="G25" s="316">
        <v>308379</v>
      </c>
      <c r="H25" s="317">
        <v>39094</v>
      </c>
      <c r="I25" s="316">
        <v>970584</v>
      </c>
      <c r="J25" s="316">
        <v>174196</v>
      </c>
      <c r="K25" s="316">
        <v>44842</v>
      </c>
      <c r="L25" s="316">
        <v>65963</v>
      </c>
    </row>
    <row r="26" spans="1:12">
      <c r="A26" s="185" t="s">
        <v>59</v>
      </c>
      <c r="B26" s="315">
        <v>18738701</v>
      </c>
      <c r="C26" s="316">
        <v>18494928</v>
      </c>
      <c r="D26" s="316">
        <v>683950</v>
      </c>
      <c r="E26" s="317">
        <v>177103</v>
      </c>
      <c r="F26" s="316">
        <v>2003763</v>
      </c>
      <c r="G26" s="316">
        <v>1261879</v>
      </c>
      <c r="H26" s="317">
        <v>122722</v>
      </c>
      <c r="I26" s="316">
        <v>4720067</v>
      </c>
      <c r="J26" s="316">
        <v>935307</v>
      </c>
      <c r="K26" s="316">
        <v>161706</v>
      </c>
      <c r="L26" s="316">
        <v>302987</v>
      </c>
    </row>
    <row r="27" spans="1:12">
      <c r="A27" s="192" t="s">
        <v>60</v>
      </c>
      <c r="B27" s="191">
        <f>SUM(C27:L27)</f>
        <v>19369353</v>
      </c>
      <c r="C27" s="193">
        <v>11842628</v>
      </c>
      <c r="D27" s="193">
        <v>663541</v>
      </c>
      <c r="E27" s="193">
        <v>207118</v>
      </c>
      <c r="F27" s="194">
        <v>1629676</v>
      </c>
      <c r="G27" s="191">
        <v>725011</v>
      </c>
      <c r="H27" s="193">
        <v>57173</v>
      </c>
      <c r="I27" s="193">
        <v>3160441</v>
      </c>
      <c r="J27" s="193">
        <v>775436</v>
      </c>
      <c r="K27" s="194">
        <v>106781</v>
      </c>
      <c r="L27" s="191">
        <v>201548</v>
      </c>
    </row>
    <row r="28" spans="1:12">
      <c r="A28" s="185" t="s">
        <v>22</v>
      </c>
      <c r="B28" s="315">
        <v>4628499</v>
      </c>
      <c r="C28" s="316">
        <v>4490652</v>
      </c>
      <c r="D28" s="316">
        <v>275136</v>
      </c>
      <c r="E28" s="317">
        <v>93042</v>
      </c>
      <c r="F28" s="316">
        <v>675339</v>
      </c>
      <c r="G28" s="316">
        <v>251925</v>
      </c>
      <c r="H28" s="317">
        <v>23311</v>
      </c>
      <c r="I28" s="316">
        <v>1181465</v>
      </c>
      <c r="J28" s="316">
        <v>303246</v>
      </c>
      <c r="K28" s="316">
        <v>44851</v>
      </c>
      <c r="L28" s="316">
        <v>66521</v>
      </c>
    </row>
    <row r="29" spans="1:12">
      <c r="A29" s="185" t="s">
        <v>61</v>
      </c>
      <c r="B29" s="315">
        <v>4339020</v>
      </c>
      <c r="C29" s="316">
        <v>4367010</v>
      </c>
      <c r="D29" s="316">
        <v>233551</v>
      </c>
      <c r="E29" s="317">
        <v>60221</v>
      </c>
      <c r="F29" s="316">
        <v>547697</v>
      </c>
      <c r="G29" s="316">
        <v>277236</v>
      </c>
      <c r="H29" s="317">
        <v>21524</v>
      </c>
      <c r="I29" s="316">
        <v>1094378</v>
      </c>
      <c r="J29" s="316">
        <v>193097</v>
      </c>
      <c r="K29" s="316">
        <v>41823</v>
      </c>
      <c r="L29" s="316">
        <v>66908</v>
      </c>
    </row>
    <row r="30" spans="1:12">
      <c r="A30" s="185" t="s">
        <v>14</v>
      </c>
      <c r="B30" s="315">
        <v>3059069</v>
      </c>
      <c r="C30" s="316">
        <v>2984966</v>
      </c>
      <c r="D30" s="316">
        <v>154854</v>
      </c>
      <c r="E30" s="317">
        <v>53855</v>
      </c>
      <c r="F30" s="316">
        <v>406640</v>
      </c>
      <c r="G30" s="316">
        <v>195850</v>
      </c>
      <c r="H30" s="317">
        <v>12338</v>
      </c>
      <c r="I30" s="316">
        <v>884598</v>
      </c>
      <c r="J30" s="316">
        <v>279093</v>
      </c>
      <c r="K30" s="316">
        <v>20107</v>
      </c>
      <c r="L30" s="316">
        <v>68119</v>
      </c>
    </row>
    <row r="31" spans="1:12">
      <c r="A31" s="192" t="s">
        <v>62</v>
      </c>
      <c r="B31" s="191">
        <f>SUM(C31:L31)</f>
        <v>9111736</v>
      </c>
      <c r="C31" s="193">
        <v>4669885</v>
      </c>
      <c r="D31" s="193">
        <v>266863</v>
      </c>
      <c r="E31" s="193">
        <v>89028</v>
      </c>
      <c r="F31" s="194">
        <v>889689</v>
      </c>
      <c r="G31" s="191">
        <v>279887</v>
      </c>
      <c r="H31" s="193">
        <v>24033</v>
      </c>
      <c r="I31" s="193">
        <v>2092016</v>
      </c>
      <c r="J31" s="193">
        <v>653249</v>
      </c>
      <c r="K31" s="194">
        <v>58345</v>
      </c>
      <c r="L31" s="191">
        <v>88741</v>
      </c>
    </row>
    <row r="32" spans="1:12">
      <c r="A32" s="185" t="s">
        <v>11</v>
      </c>
      <c r="B32" s="315">
        <v>1129910</v>
      </c>
      <c r="C32" s="316">
        <v>1304117</v>
      </c>
      <c r="D32" s="316">
        <v>24276</v>
      </c>
      <c r="E32" s="317">
        <v>3499</v>
      </c>
      <c r="F32" s="316">
        <v>128729</v>
      </c>
      <c r="G32" s="316">
        <v>89431</v>
      </c>
      <c r="H32" s="317">
        <v>6028</v>
      </c>
      <c r="I32" s="316">
        <v>194158</v>
      </c>
      <c r="J32" s="316">
        <v>20358</v>
      </c>
      <c r="K32" s="316">
        <v>12819</v>
      </c>
      <c r="L32" s="316">
        <v>29793</v>
      </c>
    </row>
    <row r="33" spans="1:12">
      <c r="A33" s="185" t="s">
        <v>20</v>
      </c>
      <c r="B33" s="315">
        <v>2103017</v>
      </c>
      <c r="C33" s="316">
        <v>1876347</v>
      </c>
      <c r="D33" s="316">
        <v>113606</v>
      </c>
      <c r="E33" s="317">
        <v>31511</v>
      </c>
      <c r="F33" s="316">
        <v>364933</v>
      </c>
      <c r="G33" s="316">
        <v>102532</v>
      </c>
      <c r="H33" s="317">
        <v>10163</v>
      </c>
      <c r="I33" s="316">
        <v>888121</v>
      </c>
      <c r="J33" s="316">
        <v>284039</v>
      </c>
      <c r="K33" s="316">
        <v>23437</v>
      </c>
      <c r="L33" s="316">
        <v>28165</v>
      </c>
    </row>
    <row r="34" spans="1:12">
      <c r="A34" s="185" t="s">
        <v>24</v>
      </c>
      <c r="B34" s="315">
        <v>1010210</v>
      </c>
      <c r="C34" s="316">
        <v>741835</v>
      </c>
      <c r="D34" s="316">
        <v>74883</v>
      </c>
      <c r="E34" s="317">
        <v>35959</v>
      </c>
      <c r="F34" s="316">
        <v>230562</v>
      </c>
      <c r="G34" s="316">
        <v>45675</v>
      </c>
      <c r="H34" s="317">
        <v>3772</v>
      </c>
      <c r="I34" s="316">
        <v>634350</v>
      </c>
      <c r="J34" s="316">
        <v>235547</v>
      </c>
      <c r="K34" s="316">
        <v>12264</v>
      </c>
      <c r="L34" s="316">
        <v>16829</v>
      </c>
    </row>
    <row r="35" spans="1:12">
      <c r="A35" s="185" t="s">
        <v>25</v>
      </c>
      <c r="B35" s="315">
        <v>853692</v>
      </c>
      <c r="C35" s="316">
        <v>747586</v>
      </c>
      <c r="D35" s="316">
        <v>54098</v>
      </c>
      <c r="E35" s="317">
        <v>18059</v>
      </c>
      <c r="F35" s="316">
        <v>165465</v>
      </c>
      <c r="G35" s="316">
        <v>42249</v>
      </c>
      <c r="H35" s="317">
        <v>4070</v>
      </c>
      <c r="I35" s="316">
        <v>375387</v>
      </c>
      <c r="J35" s="316">
        <v>113305</v>
      </c>
      <c r="K35" s="316">
        <v>9825</v>
      </c>
      <c r="L35" s="316">
        <v>13954</v>
      </c>
    </row>
    <row r="36" spans="1:12" s="1" customForma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</row>
    <row r="37" spans="1:12" ht="30">
      <c r="A37" s="188" t="str">
        <f xml:space="preserve"> "Frota de veículos
Junho/"&amp;ONSV_2020!A1&amp;""</f>
        <v>Frota de veículos
Junho/2020</v>
      </c>
      <c r="B37" s="187" t="s">
        <v>1</v>
      </c>
      <c r="C37" s="87" t="s">
        <v>82</v>
      </c>
      <c r="D37" s="87" t="s">
        <v>7</v>
      </c>
      <c r="E37" s="87" t="s">
        <v>88</v>
      </c>
      <c r="F37" s="87" t="s">
        <v>84</v>
      </c>
      <c r="G37" s="87" t="s">
        <v>85</v>
      </c>
      <c r="H37" s="87" t="s">
        <v>89</v>
      </c>
      <c r="I37" s="87" t="s">
        <v>4</v>
      </c>
      <c r="J37" s="87" t="s">
        <v>86</v>
      </c>
      <c r="K37" s="87" t="s">
        <v>8</v>
      </c>
      <c r="L37" s="87" t="s">
        <v>83</v>
      </c>
    </row>
    <row r="38" spans="1:12">
      <c r="A38" s="192" t="s">
        <v>37</v>
      </c>
      <c r="B38" s="191">
        <f>SUM(B39+B47+B57+B62+B66)</f>
        <v>102697056</v>
      </c>
      <c r="C38" s="193">
        <f t="shared" ref="C38:L38" si="1">SUM(C39,C47,C57,C62,C66)</f>
        <v>57193009</v>
      </c>
      <c r="D38" s="193">
        <f t="shared" si="1"/>
        <v>2848472</v>
      </c>
      <c r="E38" s="193">
        <f t="shared" si="1"/>
        <v>714075</v>
      </c>
      <c r="F38" s="194">
        <f t="shared" si="1"/>
        <v>8091387</v>
      </c>
      <c r="G38" s="191">
        <f t="shared" si="1"/>
        <v>3654592</v>
      </c>
      <c r="H38" s="193">
        <f t="shared" si="1"/>
        <v>416454</v>
      </c>
      <c r="I38" s="193">
        <f t="shared" si="1"/>
        <v>23431632</v>
      </c>
      <c r="J38" s="193">
        <f t="shared" si="1"/>
        <v>4651692</v>
      </c>
      <c r="K38" s="194">
        <f t="shared" si="1"/>
        <v>652815</v>
      </c>
      <c r="L38" s="191">
        <f t="shared" si="1"/>
        <v>1042928</v>
      </c>
    </row>
    <row r="39" spans="1:12">
      <c r="A39" s="192" t="s">
        <v>47</v>
      </c>
      <c r="B39" s="191">
        <f>SUM(B40:B46)</f>
        <v>5459114</v>
      </c>
      <c r="C39" s="193">
        <v>1851016</v>
      </c>
      <c r="D39" s="193">
        <v>157079</v>
      </c>
      <c r="E39" s="193">
        <v>29534</v>
      </c>
      <c r="F39" s="194">
        <v>512174</v>
      </c>
      <c r="G39" s="191">
        <v>110551</v>
      </c>
      <c r="H39" s="193">
        <v>15211</v>
      </c>
      <c r="I39" s="193">
        <v>2139865</v>
      </c>
      <c r="J39" s="193">
        <v>565005</v>
      </c>
      <c r="K39" s="194">
        <v>44791</v>
      </c>
      <c r="L39" s="191">
        <v>33888</v>
      </c>
    </row>
    <row r="40" spans="1:12">
      <c r="A40" s="185" t="s">
        <v>48</v>
      </c>
      <c r="B40" s="315">
        <f>SUM(C40:L40)</f>
        <v>291584</v>
      </c>
      <c r="C40" s="316">
        <v>93142</v>
      </c>
      <c r="D40" s="316">
        <v>7505</v>
      </c>
      <c r="E40" s="317">
        <v>1057</v>
      </c>
      <c r="F40" s="316">
        <v>28515</v>
      </c>
      <c r="G40" s="316">
        <v>4461</v>
      </c>
      <c r="H40" s="317">
        <v>384</v>
      </c>
      <c r="I40" s="316">
        <v>125355</v>
      </c>
      <c r="J40" s="316">
        <v>28508</v>
      </c>
      <c r="K40" s="316">
        <v>1244</v>
      </c>
      <c r="L40" s="316">
        <v>1413</v>
      </c>
    </row>
    <row r="41" spans="1:12">
      <c r="A41" s="185" t="s">
        <v>15</v>
      </c>
      <c r="B41" s="315">
        <f t="shared" ref="B41:B46" si="2">SUM(C41:L41)</f>
        <v>204691</v>
      </c>
      <c r="C41" s="316">
        <v>87200</v>
      </c>
      <c r="D41" s="316">
        <v>4309</v>
      </c>
      <c r="E41" s="317">
        <v>396</v>
      </c>
      <c r="F41" s="316">
        <v>23249</v>
      </c>
      <c r="G41" s="316">
        <v>4770</v>
      </c>
      <c r="H41" s="317">
        <v>475</v>
      </c>
      <c r="I41" s="316">
        <v>68271</v>
      </c>
      <c r="J41" s="316">
        <v>13645</v>
      </c>
      <c r="K41" s="316">
        <v>1299</v>
      </c>
      <c r="L41" s="316">
        <v>1077</v>
      </c>
    </row>
    <row r="42" spans="1:12">
      <c r="A42" s="185" t="s">
        <v>16</v>
      </c>
      <c r="B42" s="315">
        <f t="shared" si="2"/>
        <v>923516</v>
      </c>
      <c r="C42" s="316">
        <v>417800</v>
      </c>
      <c r="D42" s="316">
        <v>20684</v>
      </c>
      <c r="E42" s="316">
        <v>3545</v>
      </c>
      <c r="F42" s="316">
        <v>93066</v>
      </c>
      <c r="G42" s="316">
        <v>27852</v>
      </c>
      <c r="H42" s="316">
        <v>3599</v>
      </c>
      <c r="I42" s="316">
        <v>278276</v>
      </c>
      <c r="J42" s="316">
        <v>63578</v>
      </c>
      <c r="K42" s="316">
        <v>9378</v>
      </c>
      <c r="L42" s="316">
        <v>5738</v>
      </c>
    </row>
    <row r="43" spans="1:12">
      <c r="A43" s="185" t="s">
        <v>50</v>
      </c>
      <c r="B43" s="315">
        <f t="shared" si="2"/>
        <v>2101111</v>
      </c>
      <c r="C43" s="316">
        <v>641406</v>
      </c>
      <c r="D43" s="316">
        <v>64417</v>
      </c>
      <c r="E43" s="316">
        <v>9882</v>
      </c>
      <c r="F43" s="316">
        <v>162745</v>
      </c>
      <c r="G43" s="316">
        <v>42312</v>
      </c>
      <c r="H43" s="316">
        <v>6970</v>
      </c>
      <c r="I43" s="316">
        <v>931017</v>
      </c>
      <c r="J43" s="316">
        <v>208053</v>
      </c>
      <c r="K43" s="316">
        <v>19313</v>
      </c>
      <c r="L43" s="316">
        <v>14996</v>
      </c>
    </row>
    <row r="44" spans="1:12">
      <c r="A44" s="185" t="s">
        <v>51</v>
      </c>
      <c r="B44" s="315">
        <f t="shared" si="2"/>
        <v>1012638</v>
      </c>
      <c r="C44" s="316">
        <v>302766</v>
      </c>
      <c r="D44" s="316">
        <v>31650</v>
      </c>
      <c r="E44" s="316">
        <v>7533</v>
      </c>
      <c r="F44" s="316">
        <v>103001</v>
      </c>
      <c r="G44" s="316">
        <v>14007</v>
      </c>
      <c r="H44" s="316">
        <v>1378</v>
      </c>
      <c r="I44" s="316">
        <v>411348</v>
      </c>
      <c r="J44" s="316">
        <v>129690</v>
      </c>
      <c r="K44" s="316">
        <v>6577</v>
      </c>
      <c r="L44" s="316">
        <v>4688</v>
      </c>
    </row>
    <row r="45" spans="1:12">
      <c r="A45" s="185" t="s">
        <v>17</v>
      </c>
      <c r="B45" s="315">
        <f t="shared" si="2"/>
        <v>228713</v>
      </c>
      <c r="C45" s="316">
        <v>80216</v>
      </c>
      <c r="D45" s="316">
        <v>5490</v>
      </c>
      <c r="E45" s="317">
        <v>944</v>
      </c>
      <c r="F45" s="316">
        <v>29780</v>
      </c>
      <c r="G45" s="316">
        <v>5293</v>
      </c>
      <c r="H45" s="317">
        <v>733</v>
      </c>
      <c r="I45" s="316">
        <v>82528</v>
      </c>
      <c r="J45" s="316">
        <v>21046</v>
      </c>
      <c r="K45" s="316">
        <v>1245</v>
      </c>
      <c r="L45" s="316">
        <v>1438</v>
      </c>
    </row>
    <row r="46" spans="1:12">
      <c r="A46" s="185" t="s">
        <v>29</v>
      </c>
      <c r="B46" s="315">
        <f t="shared" si="2"/>
        <v>696861</v>
      </c>
      <c r="C46" s="316">
        <v>228486</v>
      </c>
      <c r="D46" s="316">
        <v>23024</v>
      </c>
      <c r="E46" s="316">
        <v>6177</v>
      </c>
      <c r="F46" s="316">
        <v>71818</v>
      </c>
      <c r="G46" s="316">
        <v>11856</v>
      </c>
      <c r="H46" s="316">
        <v>1672</v>
      </c>
      <c r="I46" s="316">
        <v>243070</v>
      </c>
      <c r="J46" s="316">
        <v>100485</v>
      </c>
      <c r="K46" s="316">
        <v>5735</v>
      </c>
      <c r="L46" s="316">
        <v>4538</v>
      </c>
    </row>
    <row r="47" spans="1:12">
      <c r="A47" s="192" t="s">
        <v>52</v>
      </c>
      <c r="B47" s="191">
        <f>SUM(B48:B56)</f>
        <v>17865020</v>
      </c>
      <c r="C47" s="193">
        <v>7235369</v>
      </c>
      <c r="D47" s="193">
        <v>479350</v>
      </c>
      <c r="E47" s="193">
        <v>66863</v>
      </c>
      <c r="F47" s="194">
        <v>1302183</v>
      </c>
      <c r="G47" s="191">
        <v>433483</v>
      </c>
      <c r="H47" s="193">
        <v>93985</v>
      </c>
      <c r="I47" s="193">
        <v>6942288</v>
      </c>
      <c r="J47" s="193">
        <v>1017332</v>
      </c>
      <c r="K47" s="194">
        <v>130830</v>
      </c>
      <c r="L47" s="191">
        <v>163337</v>
      </c>
    </row>
    <row r="48" spans="1:12">
      <c r="A48" s="185" t="s">
        <v>35</v>
      </c>
      <c r="B48" s="315">
        <f>SUM(C48:L48)</f>
        <v>866326</v>
      </c>
      <c r="C48" s="316">
        <v>379379</v>
      </c>
      <c r="D48" s="316">
        <v>22482</v>
      </c>
      <c r="E48" s="317">
        <v>2682</v>
      </c>
      <c r="F48" s="316">
        <v>59172</v>
      </c>
      <c r="G48" s="316">
        <v>23217</v>
      </c>
      <c r="H48" s="317">
        <v>7045</v>
      </c>
      <c r="I48" s="316">
        <v>312994</v>
      </c>
      <c r="J48" s="316">
        <v>43757</v>
      </c>
      <c r="K48" s="316">
        <v>8437</v>
      </c>
      <c r="L48" s="316">
        <v>7161</v>
      </c>
    </row>
    <row r="49" spans="1:12">
      <c r="A49" s="185" t="s">
        <v>31</v>
      </c>
      <c r="B49" s="315">
        <f t="shared" ref="B49:B56" si="3">SUM(C49:L49)</f>
        <v>4282046</v>
      </c>
      <c r="C49" s="316">
        <v>1932434</v>
      </c>
      <c r="D49" s="316">
        <v>123524</v>
      </c>
      <c r="E49" s="317">
        <v>23547</v>
      </c>
      <c r="F49" s="316">
        <v>388389</v>
      </c>
      <c r="G49" s="316">
        <v>126639</v>
      </c>
      <c r="H49" s="317">
        <v>30643</v>
      </c>
      <c r="I49" s="316">
        <v>1367306</v>
      </c>
      <c r="J49" s="316">
        <v>212073</v>
      </c>
      <c r="K49" s="316">
        <v>42011</v>
      </c>
      <c r="L49" s="316">
        <v>35480</v>
      </c>
    </row>
    <row r="50" spans="1:12">
      <c r="A50" s="185" t="s">
        <v>27</v>
      </c>
      <c r="B50" s="315">
        <f t="shared" si="3"/>
        <v>3251904</v>
      </c>
      <c r="C50" s="316">
        <v>1204562</v>
      </c>
      <c r="D50" s="316">
        <v>75830</v>
      </c>
      <c r="E50" s="316">
        <v>9603</v>
      </c>
      <c r="F50" s="316">
        <v>205372</v>
      </c>
      <c r="G50" s="316">
        <v>64436</v>
      </c>
      <c r="H50" s="316">
        <v>12882</v>
      </c>
      <c r="I50" s="316">
        <v>1443564</v>
      </c>
      <c r="J50" s="316">
        <v>179627</v>
      </c>
      <c r="K50" s="316">
        <v>18447</v>
      </c>
      <c r="L50" s="316">
        <v>37581</v>
      </c>
    </row>
    <row r="51" spans="1:12">
      <c r="A51" s="185" t="s">
        <v>53</v>
      </c>
      <c r="B51" s="315">
        <f t="shared" si="3"/>
        <v>1769294</v>
      </c>
      <c r="C51" s="316">
        <v>464290</v>
      </c>
      <c r="D51" s="316">
        <v>43104</v>
      </c>
      <c r="E51" s="316">
        <v>5591</v>
      </c>
      <c r="F51" s="316">
        <v>129603</v>
      </c>
      <c r="G51" s="316">
        <v>25526</v>
      </c>
      <c r="H51" s="316">
        <v>5320</v>
      </c>
      <c r="I51" s="316">
        <v>902607</v>
      </c>
      <c r="J51" s="316">
        <v>171817</v>
      </c>
      <c r="K51" s="316">
        <v>9795</v>
      </c>
      <c r="L51" s="316">
        <v>11641</v>
      </c>
    </row>
    <row r="52" spans="1:12">
      <c r="A52" s="185" t="s">
        <v>54</v>
      </c>
      <c r="B52" s="315">
        <f t="shared" si="3"/>
        <v>1329282</v>
      </c>
      <c r="C52" s="316">
        <v>561231</v>
      </c>
      <c r="D52" s="316">
        <v>29416</v>
      </c>
      <c r="E52" s="316">
        <v>2874</v>
      </c>
      <c r="F52" s="316">
        <v>88581</v>
      </c>
      <c r="G52" s="316">
        <v>29743</v>
      </c>
      <c r="H52" s="316">
        <v>5077</v>
      </c>
      <c r="I52" s="316">
        <v>518631</v>
      </c>
      <c r="J52" s="316">
        <v>72554</v>
      </c>
      <c r="K52" s="316">
        <v>7816</v>
      </c>
      <c r="L52" s="316">
        <v>13359</v>
      </c>
    </row>
    <row r="53" spans="1:12">
      <c r="A53" s="185" t="s">
        <v>55</v>
      </c>
      <c r="B53" s="315">
        <f t="shared" si="3"/>
        <v>3051511</v>
      </c>
      <c r="C53" s="316">
        <v>1380403</v>
      </c>
      <c r="D53" s="316">
        <v>94702</v>
      </c>
      <c r="E53" s="317">
        <v>12881</v>
      </c>
      <c r="F53" s="316">
        <v>194607</v>
      </c>
      <c r="G53" s="316">
        <v>96000</v>
      </c>
      <c r="H53" s="317">
        <v>19673</v>
      </c>
      <c r="I53" s="316">
        <v>1089605</v>
      </c>
      <c r="J53" s="316">
        <v>118446</v>
      </c>
      <c r="K53" s="316">
        <v>20758</v>
      </c>
      <c r="L53" s="316">
        <v>24436</v>
      </c>
    </row>
    <row r="54" spans="1:12">
      <c r="A54" s="185" t="s">
        <v>36</v>
      </c>
      <c r="B54" s="315">
        <f t="shared" si="3"/>
        <v>1240492</v>
      </c>
      <c r="C54" s="316">
        <v>383083</v>
      </c>
      <c r="D54" s="316">
        <v>31482</v>
      </c>
      <c r="E54" s="316">
        <v>3006</v>
      </c>
      <c r="F54" s="316">
        <v>96394</v>
      </c>
      <c r="G54" s="316">
        <v>18275</v>
      </c>
      <c r="H54" s="316">
        <v>4392</v>
      </c>
      <c r="I54" s="316">
        <v>582541</v>
      </c>
      <c r="J54" s="316">
        <v>104445</v>
      </c>
      <c r="K54" s="316">
        <v>8385</v>
      </c>
      <c r="L54" s="316">
        <v>8489</v>
      </c>
    </row>
    <row r="55" spans="1:12">
      <c r="A55" s="185" t="s">
        <v>56</v>
      </c>
      <c r="B55" s="315">
        <f t="shared" si="3"/>
        <v>1307463</v>
      </c>
      <c r="C55" s="316">
        <v>584275</v>
      </c>
      <c r="D55" s="316">
        <v>36717</v>
      </c>
      <c r="E55" s="317">
        <v>3915</v>
      </c>
      <c r="F55" s="316">
        <v>93820</v>
      </c>
      <c r="G55" s="316">
        <v>32033</v>
      </c>
      <c r="H55" s="317">
        <v>5397</v>
      </c>
      <c r="I55" s="316">
        <v>457933</v>
      </c>
      <c r="J55" s="316">
        <v>66249</v>
      </c>
      <c r="K55" s="316">
        <v>7591</v>
      </c>
      <c r="L55" s="316">
        <v>19533</v>
      </c>
    </row>
    <row r="56" spans="1:12">
      <c r="A56" s="185" t="s">
        <v>32</v>
      </c>
      <c r="B56" s="315">
        <f t="shared" si="3"/>
        <v>766702</v>
      </c>
      <c r="C56" s="316">
        <v>345712</v>
      </c>
      <c r="D56" s="316">
        <v>22093</v>
      </c>
      <c r="E56" s="317">
        <v>2764</v>
      </c>
      <c r="F56" s="316">
        <v>46245</v>
      </c>
      <c r="G56" s="316">
        <v>17614</v>
      </c>
      <c r="H56" s="317">
        <v>3556</v>
      </c>
      <c r="I56" s="316">
        <v>267107</v>
      </c>
      <c r="J56" s="316">
        <v>48364</v>
      </c>
      <c r="K56" s="316">
        <v>7590</v>
      </c>
      <c r="L56" s="316">
        <v>5657</v>
      </c>
    </row>
    <row r="57" spans="1:12">
      <c r="A57" s="192" t="s">
        <v>57</v>
      </c>
      <c r="B57" s="191">
        <f>SUM(B58:B61)</f>
        <v>49926232</v>
      </c>
      <c r="C57" s="193">
        <v>31084341</v>
      </c>
      <c r="D57" s="193">
        <v>1260618</v>
      </c>
      <c r="E57" s="193">
        <v>302634</v>
      </c>
      <c r="F57" s="194">
        <v>3635198</v>
      </c>
      <c r="G57" s="191">
        <v>2049557</v>
      </c>
      <c r="H57" s="193">
        <v>223300</v>
      </c>
      <c r="I57" s="193">
        <v>8958304</v>
      </c>
      <c r="J57" s="193">
        <v>1587251</v>
      </c>
      <c r="K57" s="194">
        <v>307670</v>
      </c>
      <c r="L57" s="191">
        <v>517359</v>
      </c>
    </row>
    <row r="58" spans="1:12">
      <c r="A58" s="185" t="s">
        <v>26</v>
      </c>
      <c r="B58" s="315">
        <f>SUM(C58:L58)</f>
        <v>1967903</v>
      </c>
      <c r="C58" s="316">
        <v>1000095</v>
      </c>
      <c r="D58" s="316">
        <v>76127</v>
      </c>
      <c r="E58" s="317">
        <v>19215</v>
      </c>
      <c r="F58" s="316">
        <v>181701</v>
      </c>
      <c r="G58" s="316">
        <v>62535</v>
      </c>
      <c r="H58" s="317">
        <v>8707</v>
      </c>
      <c r="I58" s="316">
        <v>465654</v>
      </c>
      <c r="J58" s="316">
        <v>116173</v>
      </c>
      <c r="K58" s="316">
        <v>15305</v>
      </c>
      <c r="L58" s="316">
        <v>22391</v>
      </c>
    </row>
    <row r="59" spans="1:12">
      <c r="A59" s="185" t="s">
        <v>58</v>
      </c>
      <c r="B59" s="315">
        <f>SUM(C59:L59)</f>
        <v>11505659</v>
      </c>
      <c r="C59" s="316">
        <v>6531597</v>
      </c>
      <c r="D59" s="316">
        <v>347574</v>
      </c>
      <c r="E59" s="317">
        <v>80515</v>
      </c>
      <c r="F59" s="316">
        <v>1018878</v>
      </c>
      <c r="G59" s="316">
        <v>363124</v>
      </c>
      <c r="H59" s="317">
        <v>49471</v>
      </c>
      <c r="I59" s="316">
        <v>2631436</v>
      </c>
      <c r="J59" s="316">
        <v>311510</v>
      </c>
      <c r="K59" s="316">
        <v>81972</v>
      </c>
      <c r="L59" s="316">
        <v>89582</v>
      </c>
    </row>
    <row r="60" spans="1:12">
      <c r="A60" s="185" t="s">
        <v>12</v>
      </c>
      <c r="B60" s="315">
        <f>SUM(C60:L60)</f>
        <v>6852692</v>
      </c>
      <c r="C60" s="316">
        <v>4666410</v>
      </c>
      <c r="D60" s="316">
        <v>146423</v>
      </c>
      <c r="E60" s="317">
        <v>17436</v>
      </c>
      <c r="F60" s="316">
        <v>363880</v>
      </c>
      <c r="G60" s="316">
        <v>317511</v>
      </c>
      <c r="H60" s="317">
        <v>40155</v>
      </c>
      <c r="I60" s="316">
        <v>1002742</v>
      </c>
      <c r="J60" s="316">
        <v>181823</v>
      </c>
      <c r="K60" s="316">
        <v>44674</v>
      </c>
      <c r="L60" s="316">
        <v>71638</v>
      </c>
    </row>
    <row r="61" spans="1:12">
      <c r="A61" s="185" t="s">
        <v>59</v>
      </c>
      <c r="B61" s="315">
        <f>SUM(C61:L61)</f>
        <v>29599978</v>
      </c>
      <c r="C61" s="316">
        <v>18886239</v>
      </c>
      <c r="D61" s="316">
        <v>690494</v>
      </c>
      <c r="E61" s="317">
        <v>185468</v>
      </c>
      <c r="F61" s="316">
        <v>2070739</v>
      </c>
      <c r="G61" s="316">
        <v>1306387</v>
      </c>
      <c r="H61" s="317">
        <v>124967</v>
      </c>
      <c r="I61" s="316">
        <v>4858472</v>
      </c>
      <c r="J61" s="316">
        <v>977745</v>
      </c>
      <c r="K61" s="316">
        <v>165719</v>
      </c>
      <c r="L61" s="316">
        <v>333748</v>
      </c>
    </row>
    <row r="62" spans="1:12">
      <c r="A62" s="192" t="s">
        <v>60</v>
      </c>
      <c r="B62" s="191">
        <f>SUM(B63:B65)</f>
        <v>19993148</v>
      </c>
      <c r="C62" s="193">
        <v>12189462</v>
      </c>
      <c r="D62" s="193">
        <v>676902</v>
      </c>
      <c r="E62" s="193">
        <v>218914</v>
      </c>
      <c r="F62" s="194">
        <v>1706985</v>
      </c>
      <c r="G62" s="191">
        <v>768705</v>
      </c>
      <c r="H62" s="193">
        <v>58997</v>
      </c>
      <c r="I62" s="193">
        <v>3236866</v>
      </c>
      <c r="J62" s="193">
        <v>799310</v>
      </c>
      <c r="K62" s="194">
        <v>109429</v>
      </c>
      <c r="L62" s="191">
        <v>227578</v>
      </c>
    </row>
    <row r="63" spans="1:12">
      <c r="A63" s="185" t="s">
        <v>22</v>
      </c>
      <c r="B63" s="315">
        <f>SUM(C63:L63)</f>
        <v>7644795</v>
      </c>
      <c r="C63" s="316">
        <v>4624013</v>
      </c>
      <c r="D63" s="316">
        <v>280223</v>
      </c>
      <c r="E63" s="317">
        <v>97803</v>
      </c>
      <c r="F63" s="316">
        <v>704398</v>
      </c>
      <c r="G63" s="316">
        <v>265254</v>
      </c>
      <c r="H63" s="317">
        <v>24198</v>
      </c>
      <c r="I63" s="316">
        <v>1214517</v>
      </c>
      <c r="J63" s="316">
        <v>313737</v>
      </c>
      <c r="K63" s="316">
        <v>46377</v>
      </c>
      <c r="L63" s="316">
        <v>74275</v>
      </c>
    </row>
    <row r="64" spans="1:12">
      <c r="A64" s="185" t="s">
        <v>61</v>
      </c>
      <c r="B64" s="315">
        <f>SUM(C64:L64)</f>
        <v>7090976</v>
      </c>
      <c r="C64" s="316">
        <v>4472286</v>
      </c>
      <c r="D64" s="316">
        <v>238006</v>
      </c>
      <c r="E64" s="317">
        <v>63077</v>
      </c>
      <c r="F64" s="316">
        <v>572820</v>
      </c>
      <c r="G64" s="316">
        <v>291759</v>
      </c>
      <c r="H64" s="317">
        <v>21984</v>
      </c>
      <c r="I64" s="316">
        <v>1115512</v>
      </c>
      <c r="J64" s="316">
        <v>198301</v>
      </c>
      <c r="K64" s="316">
        <v>42432</v>
      </c>
      <c r="L64" s="316">
        <v>74799</v>
      </c>
    </row>
    <row r="65" spans="1:12">
      <c r="A65" s="185" t="s">
        <v>14</v>
      </c>
      <c r="B65" s="315">
        <f>SUM(C65:L65)</f>
        <v>5257377</v>
      </c>
      <c r="C65" s="316">
        <v>3093163</v>
      </c>
      <c r="D65" s="316">
        <v>158673</v>
      </c>
      <c r="E65" s="317">
        <v>58034</v>
      </c>
      <c r="F65" s="316">
        <v>429767</v>
      </c>
      <c r="G65" s="316">
        <v>211692</v>
      </c>
      <c r="H65" s="317">
        <v>12815</v>
      </c>
      <c r="I65" s="316">
        <v>906837</v>
      </c>
      <c r="J65" s="316">
        <v>287272</v>
      </c>
      <c r="K65" s="316">
        <v>20620</v>
      </c>
      <c r="L65" s="316">
        <v>78504</v>
      </c>
    </row>
    <row r="66" spans="1:12">
      <c r="A66" s="192" t="s">
        <v>62</v>
      </c>
      <c r="B66" s="191">
        <f>SUM(B67:B70)</f>
        <v>9453542</v>
      </c>
      <c r="C66" s="193">
        <v>4832821</v>
      </c>
      <c r="D66" s="193">
        <v>274523</v>
      </c>
      <c r="E66" s="193">
        <v>96130</v>
      </c>
      <c r="F66" s="194">
        <v>934847</v>
      </c>
      <c r="G66" s="191">
        <v>292296</v>
      </c>
      <c r="H66" s="193">
        <v>24961</v>
      </c>
      <c r="I66" s="193">
        <v>2154309</v>
      </c>
      <c r="J66" s="193">
        <v>682794</v>
      </c>
      <c r="K66" s="194">
        <v>60095</v>
      </c>
      <c r="L66" s="191">
        <v>100766</v>
      </c>
    </row>
    <row r="67" spans="1:12">
      <c r="A67" s="185" t="s">
        <v>11</v>
      </c>
      <c r="B67" s="315">
        <f>SUM(C67:L67)</f>
        <v>1875439</v>
      </c>
      <c r="C67" s="316">
        <v>1342221</v>
      </c>
      <c r="D67" s="316">
        <v>25110</v>
      </c>
      <c r="E67" s="317">
        <v>3788</v>
      </c>
      <c r="F67" s="316">
        <v>134936</v>
      </c>
      <c r="G67" s="316">
        <v>93579</v>
      </c>
      <c r="H67" s="317">
        <v>6233</v>
      </c>
      <c r="I67" s="316">
        <v>202218</v>
      </c>
      <c r="J67" s="316">
        <v>21349</v>
      </c>
      <c r="K67" s="316">
        <v>13440</v>
      </c>
      <c r="L67" s="316">
        <v>32565</v>
      </c>
    </row>
    <row r="68" spans="1:12">
      <c r="A68" s="185" t="s">
        <v>20</v>
      </c>
      <c r="B68" s="315">
        <f>SUM(C68:L68)</f>
        <v>3845096</v>
      </c>
      <c r="C68" s="316">
        <v>1936112</v>
      </c>
      <c r="D68" s="316">
        <v>115675</v>
      </c>
      <c r="E68" s="317">
        <v>33580</v>
      </c>
      <c r="F68" s="316">
        <v>381319</v>
      </c>
      <c r="G68" s="316">
        <v>105862</v>
      </c>
      <c r="H68" s="317">
        <v>10495</v>
      </c>
      <c r="I68" s="316">
        <v>910060</v>
      </c>
      <c r="J68" s="316">
        <v>293888</v>
      </c>
      <c r="K68" s="316">
        <v>23849</v>
      </c>
      <c r="L68" s="316">
        <v>34256</v>
      </c>
    </row>
    <row r="69" spans="1:12">
      <c r="A69" s="185" t="s">
        <v>24</v>
      </c>
      <c r="B69" s="315">
        <f>SUM(C69:L69)</f>
        <v>2133218</v>
      </c>
      <c r="C69" s="316">
        <v>780082</v>
      </c>
      <c r="D69" s="316">
        <v>78096</v>
      </c>
      <c r="E69" s="317">
        <v>39432</v>
      </c>
      <c r="F69" s="316">
        <v>245355</v>
      </c>
      <c r="G69" s="316">
        <v>48840</v>
      </c>
      <c r="H69" s="317">
        <v>4022</v>
      </c>
      <c r="I69" s="316">
        <v>656440</v>
      </c>
      <c r="J69" s="316">
        <v>249616</v>
      </c>
      <c r="K69" s="316">
        <v>12696</v>
      </c>
      <c r="L69" s="316">
        <v>18639</v>
      </c>
    </row>
    <row r="70" spans="1:12">
      <c r="A70" s="185" t="s">
        <v>25</v>
      </c>
      <c r="B70" s="315">
        <f>SUM(C70:L70)</f>
        <v>1599789</v>
      </c>
      <c r="C70" s="316">
        <v>774406</v>
      </c>
      <c r="D70" s="316">
        <v>55642</v>
      </c>
      <c r="E70" s="317">
        <v>19330</v>
      </c>
      <c r="F70" s="316">
        <v>173237</v>
      </c>
      <c r="G70" s="316">
        <v>44015</v>
      </c>
      <c r="H70" s="317">
        <v>4211</v>
      </c>
      <c r="I70" s="316">
        <v>385591</v>
      </c>
      <c r="J70" s="316">
        <v>117941</v>
      </c>
      <c r="K70" s="316">
        <v>10110</v>
      </c>
      <c r="L70" s="316">
        <v>15306</v>
      </c>
    </row>
    <row r="71" spans="1:12" s="1" customForma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</row>
    <row r="72" spans="1:12" ht="30">
      <c r="A72" s="188" t="str">
        <f xml:space="preserve"> "Frota de veículos
Junho/"&amp;ONSV_2021!A1&amp;""</f>
        <v>Frota de veículos
Junho/2021</v>
      </c>
      <c r="B72" s="187" t="s">
        <v>1</v>
      </c>
      <c r="C72" s="87" t="s">
        <v>82</v>
      </c>
      <c r="D72" s="87" t="s">
        <v>7</v>
      </c>
      <c r="E72" s="87" t="s">
        <v>88</v>
      </c>
      <c r="F72" s="87" t="s">
        <v>84</v>
      </c>
      <c r="G72" s="87" t="s">
        <v>85</v>
      </c>
      <c r="H72" s="87" t="s">
        <v>89</v>
      </c>
      <c r="I72" s="87" t="s">
        <v>4</v>
      </c>
      <c r="J72" s="87" t="s">
        <v>86</v>
      </c>
      <c r="K72" s="87" t="s">
        <v>8</v>
      </c>
      <c r="L72" s="87" t="s">
        <v>83</v>
      </c>
    </row>
    <row r="73" spans="1:12">
      <c r="A73" s="192" t="s">
        <v>37</v>
      </c>
      <c r="B73" s="191">
        <f>SUM(B74+B82+B92+B97+B101)</f>
        <v>106084925</v>
      </c>
      <c r="C73" s="193">
        <f t="shared" ref="C73:L73" si="4">SUM(C74,C82,C92,C97,C101)</f>
        <v>58671642</v>
      </c>
      <c r="D73" s="193">
        <f t="shared" si="4"/>
        <v>2907493</v>
      </c>
      <c r="E73" s="193">
        <f t="shared" si="4"/>
        <v>766369</v>
      </c>
      <c r="F73" s="194">
        <f t="shared" si="4"/>
        <v>8496583</v>
      </c>
      <c r="G73" s="191">
        <f t="shared" si="4"/>
        <v>3805063</v>
      </c>
      <c r="H73" s="193">
        <f t="shared" si="4"/>
        <v>422824</v>
      </c>
      <c r="I73" s="193">
        <f t="shared" si="4"/>
        <v>24251392</v>
      </c>
      <c r="J73" s="193">
        <f t="shared" si="4"/>
        <v>4899253</v>
      </c>
      <c r="K73" s="194">
        <f t="shared" si="4"/>
        <v>667318</v>
      </c>
      <c r="L73" s="191">
        <f t="shared" si="4"/>
        <v>1196988</v>
      </c>
    </row>
    <row r="74" spans="1:12">
      <c r="A74" s="192" t="s">
        <v>47</v>
      </c>
      <c r="B74" s="191">
        <f>SUM(B75:B81)</f>
        <v>5738897</v>
      </c>
      <c r="C74" s="193">
        <v>1950916</v>
      </c>
      <c r="D74" s="193">
        <v>161497</v>
      </c>
      <c r="E74" s="193">
        <v>33174</v>
      </c>
      <c r="F74" s="194">
        <v>547305</v>
      </c>
      <c r="G74" s="191">
        <v>116456</v>
      </c>
      <c r="H74" s="193">
        <v>15663</v>
      </c>
      <c r="I74" s="193">
        <v>2231357</v>
      </c>
      <c r="J74" s="193">
        <v>596028</v>
      </c>
      <c r="K74" s="194">
        <v>47513</v>
      </c>
      <c r="L74" s="191">
        <v>38988</v>
      </c>
    </row>
    <row r="75" spans="1:12">
      <c r="A75" s="185" t="s">
        <v>48</v>
      </c>
      <c r="B75" s="315">
        <f>SUM(C75:L75)</f>
        <v>305764</v>
      </c>
      <c r="C75" s="316">
        <v>97733</v>
      </c>
      <c r="D75" s="316">
        <v>7949</v>
      </c>
      <c r="E75" s="317">
        <v>1224</v>
      </c>
      <c r="F75" s="316">
        <v>29884</v>
      </c>
      <c r="G75" s="316">
        <v>4607</v>
      </c>
      <c r="H75" s="317">
        <v>418</v>
      </c>
      <c r="I75" s="316">
        <v>130755</v>
      </c>
      <c r="J75" s="316">
        <v>30288</v>
      </c>
      <c r="K75" s="316">
        <v>1350</v>
      </c>
      <c r="L75" s="316">
        <v>1556</v>
      </c>
    </row>
    <row r="76" spans="1:12">
      <c r="A76" s="185" t="s">
        <v>49</v>
      </c>
      <c r="B76" s="315">
        <f t="shared" ref="B76:B81" si="5">SUM(C76:L76)</f>
        <v>215416</v>
      </c>
      <c r="C76" s="316">
        <v>92495</v>
      </c>
      <c r="D76" s="316">
        <v>4419</v>
      </c>
      <c r="E76" s="317">
        <v>438</v>
      </c>
      <c r="F76" s="316">
        <v>24756</v>
      </c>
      <c r="G76" s="316">
        <v>5095</v>
      </c>
      <c r="H76" s="317">
        <v>492</v>
      </c>
      <c r="I76" s="316">
        <v>70781</v>
      </c>
      <c r="J76" s="316">
        <v>14332</v>
      </c>
      <c r="K76" s="316">
        <v>1457</v>
      </c>
      <c r="L76" s="316">
        <v>1151</v>
      </c>
    </row>
    <row r="77" spans="1:12">
      <c r="A77" s="185" t="s">
        <v>16</v>
      </c>
      <c r="B77" s="315">
        <f t="shared" si="5"/>
        <v>967240</v>
      </c>
      <c r="C77" s="316">
        <v>434224</v>
      </c>
      <c r="D77" s="316">
        <v>21180</v>
      </c>
      <c r="E77" s="316">
        <v>4097</v>
      </c>
      <c r="F77" s="316">
        <v>95792</v>
      </c>
      <c r="G77" s="316">
        <v>28216</v>
      </c>
      <c r="H77" s="316">
        <v>3634</v>
      </c>
      <c r="I77" s="316">
        <v>295404</v>
      </c>
      <c r="J77" s="316">
        <v>68467</v>
      </c>
      <c r="K77" s="316">
        <v>10088</v>
      </c>
      <c r="L77" s="316">
        <v>6138</v>
      </c>
    </row>
    <row r="78" spans="1:12">
      <c r="A78" s="185" t="s">
        <v>50</v>
      </c>
      <c r="B78" s="315">
        <f t="shared" si="5"/>
        <v>2228719</v>
      </c>
      <c r="C78" s="316">
        <v>683611</v>
      </c>
      <c r="D78" s="316">
        <v>66798</v>
      </c>
      <c r="E78" s="316">
        <v>11217</v>
      </c>
      <c r="F78" s="316">
        <v>178489</v>
      </c>
      <c r="G78" s="316">
        <v>45490</v>
      </c>
      <c r="H78" s="316">
        <v>7224</v>
      </c>
      <c r="I78" s="316">
        <v>975791</v>
      </c>
      <c r="J78" s="316">
        <v>222273</v>
      </c>
      <c r="K78" s="316">
        <v>20333</v>
      </c>
      <c r="L78" s="316">
        <v>17493</v>
      </c>
    </row>
    <row r="79" spans="1:12">
      <c r="A79" s="185" t="s">
        <v>51</v>
      </c>
      <c r="B79" s="315">
        <f t="shared" si="5"/>
        <v>1053877</v>
      </c>
      <c r="C79" s="316">
        <v>316468</v>
      </c>
      <c r="D79" s="316">
        <v>32030</v>
      </c>
      <c r="E79" s="316">
        <v>8053</v>
      </c>
      <c r="F79" s="316">
        <v>110516</v>
      </c>
      <c r="G79" s="316">
        <v>14817</v>
      </c>
      <c r="H79" s="316">
        <v>1440</v>
      </c>
      <c r="I79" s="316">
        <v>423360</v>
      </c>
      <c r="J79" s="316">
        <v>134826</v>
      </c>
      <c r="K79" s="316">
        <v>6775</v>
      </c>
      <c r="L79" s="316">
        <v>5592</v>
      </c>
    </row>
    <row r="80" spans="1:12">
      <c r="A80" s="185" t="s">
        <v>17</v>
      </c>
      <c r="B80" s="315">
        <f t="shared" si="5"/>
        <v>239169</v>
      </c>
      <c r="C80" s="316">
        <v>84982</v>
      </c>
      <c r="D80" s="316">
        <v>5690</v>
      </c>
      <c r="E80" s="317">
        <v>1166</v>
      </c>
      <c r="F80" s="316">
        <v>31581</v>
      </c>
      <c r="G80" s="316">
        <v>5494</v>
      </c>
      <c r="H80" s="317">
        <v>752</v>
      </c>
      <c r="I80" s="316">
        <v>84892</v>
      </c>
      <c r="J80" s="316">
        <v>21713</v>
      </c>
      <c r="K80" s="316">
        <v>1299</v>
      </c>
      <c r="L80" s="316">
        <v>1600</v>
      </c>
    </row>
    <row r="81" spans="1:12">
      <c r="A81" s="185" t="s">
        <v>29</v>
      </c>
      <c r="B81" s="315">
        <f t="shared" si="5"/>
        <v>728712</v>
      </c>
      <c r="C81" s="316">
        <v>241403</v>
      </c>
      <c r="D81" s="316">
        <v>23431</v>
      </c>
      <c r="E81" s="316">
        <v>6979</v>
      </c>
      <c r="F81" s="316">
        <v>76287</v>
      </c>
      <c r="G81" s="316">
        <v>12737</v>
      </c>
      <c r="H81" s="316">
        <v>1703</v>
      </c>
      <c r="I81" s="316">
        <v>250374</v>
      </c>
      <c r="J81" s="316">
        <v>104129</v>
      </c>
      <c r="K81" s="316">
        <v>6211</v>
      </c>
      <c r="L81" s="316">
        <v>5458</v>
      </c>
    </row>
    <row r="82" spans="1:12">
      <c r="A82" s="192" t="s">
        <v>52</v>
      </c>
      <c r="B82" s="191">
        <f>SUM(B83:B91)</f>
        <v>18634575</v>
      </c>
      <c r="C82" s="193">
        <v>7527297</v>
      </c>
      <c r="D82" s="193">
        <v>492481</v>
      </c>
      <c r="E82" s="193">
        <v>73009</v>
      </c>
      <c r="F82" s="194">
        <v>1379931</v>
      </c>
      <c r="G82" s="191">
        <v>452753</v>
      </c>
      <c r="H82" s="193">
        <v>96113</v>
      </c>
      <c r="I82" s="193">
        <v>7210153</v>
      </c>
      <c r="J82" s="193">
        <v>1079837</v>
      </c>
      <c r="K82" s="194">
        <v>134448</v>
      </c>
      <c r="L82" s="191">
        <v>188553</v>
      </c>
    </row>
    <row r="83" spans="1:12">
      <c r="A83" s="185" t="s">
        <v>35</v>
      </c>
      <c r="B83" s="315">
        <f>SUM(C83:L83)</f>
        <v>913805</v>
      </c>
      <c r="C83" s="316">
        <v>397516</v>
      </c>
      <c r="D83" s="316">
        <v>23255</v>
      </c>
      <c r="E83" s="317">
        <v>2918</v>
      </c>
      <c r="F83" s="316">
        <v>62173</v>
      </c>
      <c r="G83" s="316">
        <v>24541</v>
      </c>
      <c r="H83" s="317">
        <v>7171</v>
      </c>
      <c r="I83" s="316">
        <v>332059</v>
      </c>
      <c r="J83" s="316">
        <v>46788</v>
      </c>
      <c r="K83" s="316">
        <v>8862</v>
      </c>
      <c r="L83" s="316">
        <v>8522</v>
      </c>
    </row>
    <row r="84" spans="1:12">
      <c r="A84" s="185" t="s">
        <v>31</v>
      </c>
      <c r="B84" s="315">
        <f t="shared" ref="B84:B91" si="6">SUM(C84:L84)</f>
        <v>4468678</v>
      </c>
      <c r="C84" s="316">
        <v>2010424</v>
      </c>
      <c r="D84" s="316">
        <v>127402</v>
      </c>
      <c r="E84" s="317">
        <v>25687</v>
      </c>
      <c r="F84" s="316">
        <v>411536</v>
      </c>
      <c r="G84" s="316">
        <v>132390</v>
      </c>
      <c r="H84" s="317">
        <v>31386</v>
      </c>
      <c r="I84" s="316">
        <v>1420290</v>
      </c>
      <c r="J84" s="316">
        <v>226568</v>
      </c>
      <c r="K84" s="316">
        <v>43004</v>
      </c>
      <c r="L84" s="316">
        <v>39991</v>
      </c>
    </row>
    <row r="85" spans="1:12">
      <c r="A85" s="185" t="s">
        <v>27</v>
      </c>
      <c r="B85" s="315">
        <f t="shared" si="6"/>
        <v>3381714</v>
      </c>
      <c r="C85" s="316">
        <v>1251971</v>
      </c>
      <c r="D85" s="316">
        <v>77083</v>
      </c>
      <c r="E85" s="316">
        <v>10483</v>
      </c>
      <c r="F85" s="316">
        <v>217243</v>
      </c>
      <c r="G85" s="316">
        <v>66994</v>
      </c>
      <c r="H85" s="316">
        <v>13019</v>
      </c>
      <c r="I85" s="316">
        <v>1493098</v>
      </c>
      <c r="J85" s="316">
        <v>190275</v>
      </c>
      <c r="K85" s="316">
        <v>18692</v>
      </c>
      <c r="L85" s="316">
        <v>42856</v>
      </c>
    </row>
    <row r="86" spans="1:12">
      <c r="A86" s="185" t="s">
        <v>53</v>
      </c>
      <c r="B86" s="315">
        <f t="shared" si="6"/>
        <v>1856948</v>
      </c>
      <c r="C86" s="316">
        <v>490748</v>
      </c>
      <c r="D86" s="316">
        <v>44573</v>
      </c>
      <c r="E86" s="316">
        <v>6297</v>
      </c>
      <c r="F86" s="316">
        <v>139329</v>
      </c>
      <c r="G86" s="316">
        <v>27166</v>
      </c>
      <c r="H86" s="316">
        <v>5447</v>
      </c>
      <c r="I86" s="316">
        <v>937600</v>
      </c>
      <c r="J86" s="316">
        <v>182252</v>
      </c>
      <c r="K86" s="316">
        <v>10227</v>
      </c>
      <c r="L86" s="316">
        <v>13309</v>
      </c>
    </row>
    <row r="87" spans="1:12">
      <c r="A87" s="185" t="s">
        <v>54</v>
      </c>
      <c r="B87" s="315">
        <f t="shared" si="6"/>
        <v>1393928</v>
      </c>
      <c r="C87" s="316">
        <v>588002</v>
      </c>
      <c r="D87" s="316">
        <v>30309</v>
      </c>
      <c r="E87" s="316">
        <v>3234</v>
      </c>
      <c r="F87" s="316">
        <v>94322</v>
      </c>
      <c r="G87" s="316">
        <v>31176</v>
      </c>
      <c r="H87" s="316">
        <v>5283</v>
      </c>
      <c r="I87" s="316">
        <v>540685</v>
      </c>
      <c r="J87" s="316">
        <v>76523</v>
      </c>
      <c r="K87" s="316">
        <v>8116</v>
      </c>
      <c r="L87" s="316">
        <v>16278</v>
      </c>
    </row>
    <row r="88" spans="1:12">
      <c r="A88" s="185" t="s">
        <v>55</v>
      </c>
      <c r="B88" s="315">
        <f t="shared" si="6"/>
        <v>3166052</v>
      </c>
      <c r="C88" s="316">
        <v>1425058</v>
      </c>
      <c r="D88" s="316">
        <v>95367</v>
      </c>
      <c r="E88" s="317">
        <v>13695</v>
      </c>
      <c r="F88" s="316">
        <v>204647</v>
      </c>
      <c r="G88" s="316">
        <v>98743</v>
      </c>
      <c r="H88" s="317">
        <v>20085</v>
      </c>
      <c r="I88" s="316">
        <v>1132151</v>
      </c>
      <c r="J88" s="316">
        <v>126962</v>
      </c>
      <c r="K88" s="316">
        <v>21188</v>
      </c>
      <c r="L88" s="316">
        <v>28156</v>
      </c>
    </row>
    <row r="89" spans="1:12">
      <c r="A89" s="185" t="s">
        <v>36</v>
      </c>
      <c r="B89" s="315">
        <f t="shared" si="6"/>
        <v>1296349</v>
      </c>
      <c r="C89" s="316">
        <v>402454</v>
      </c>
      <c r="D89" s="316">
        <v>32971</v>
      </c>
      <c r="E89" s="316">
        <v>3573</v>
      </c>
      <c r="F89" s="316">
        <v>102893</v>
      </c>
      <c r="G89" s="316">
        <v>19119</v>
      </c>
      <c r="H89" s="316">
        <v>4575</v>
      </c>
      <c r="I89" s="316">
        <v>602982</v>
      </c>
      <c r="J89" s="316">
        <v>108930</v>
      </c>
      <c r="K89" s="316">
        <v>8800</v>
      </c>
      <c r="L89" s="316">
        <v>10052</v>
      </c>
    </row>
    <row r="90" spans="1:12">
      <c r="A90" s="185" t="s">
        <v>56</v>
      </c>
      <c r="B90" s="315">
        <f t="shared" si="6"/>
        <v>1359160</v>
      </c>
      <c r="C90" s="316">
        <v>604740</v>
      </c>
      <c r="D90" s="316">
        <v>38938</v>
      </c>
      <c r="E90" s="317">
        <v>4183</v>
      </c>
      <c r="F90" s="316">
        <v>98944</v>
      </c>
      <c r="G90" s="316">
        <v>33973</v>
      </c>
      <c r="H90" s="317">
        <v>5534</v>
      </c>
      <c r="I90" s="316">
        <v>472830</v>
      </c>
      <c r="J90" s="316">
        <v>69602</v>
      </c>
      <c r="K90" s="316">
        <v>7735</v>
      </c>
      <c r="L90" s="316">
        <v>22681</v>
      </c>
    </row>
    <row r="91" spans="1:12">
      <c r="A91" s="185" t="s">
        <v>32</v>
      </c>
      <c r="B91" s="315">
        <f t="shared" si="6"/>
        <v>797941</v>
      </c>
      <c r="C91" s="316">
        <v>356384</v>
      </c>
      <c r="D91" s="316">
        <v>22583</v>
      </c>
      <c r="E91" s="317">
        <v>2939</v>
      </c>
      <c r="F91" s="316">
        <v>48844</v>
      </c>
      <c r="G91" s="316">
        <v>18651</v>
      </c>
      <c r="H91" s="317">
        <v>3613</v>
      </c>
      <c r="I91" s="316">
        <v>278458</v>
      </c>
      <c r="J91" s="316">
        <v>51937</v>
      </c>
      <c r="K91" s="316">
        <v>7824</v>
      </c>
      <c r="L91" s="316">
        <v>6708</v>
      </c>
    </row>
    <row r="92" spans="1:12">
      <c r="A92" s="192" t="s">
        <v>57</v>
      </c>
      <c r="B92" s="191">
        <f t="shared" ref="B92:B105" si="7">SUM(C92:L92)</f>
        <v>51302600</v>
      </c>
      <c r="C92" s="193">
        <v>31702974</v>
      </c>
      <c r="D92" s="193">
        <v>1279995</v>
      </c>
      <c r="E92" s="193">
        <v>323005</v>
      </c>
      <c r="F92" s="194">
        <v>3797952</v>
      </c>
      <c r="G92" s="191">
        <v>2121420</v>
      </c>
      <c r="H92" s="193">
        <v>225245</v>
      </c>
      <c r="I92" s="193">
        <v>9266712</v>
      </c>
      <c r="J92" s="193">
        <v>1682513</v>
      </c>
      <c r="K92" s="194">
        <v>312314</v>
      </c>
      <c r="L92" s="191">
        <v>590470</v>
      </c>
    </row>
    <row r="93" spans="1:12">
      <c r="A93" s="185" t="s">
        <v>26</v>
      </c>
      <c r="B93" s="315">
        <f t="shared" si="7"/>
        <v>2041200</v>
      </c>
      <c r="C93" s="316">
        <v>1032930</v>
      </c>
      <c r="D93" s="316">
        <v>77455</v>
      </c>
      <c r="E93" s="317">
        <v>20302</v>
      </c>
      <c r="F93" s="316">
        <v>190468</v>
      </c>
      <c r="G93" s="316">
        <v>65461</v>
      </c>
      <c r="H93" s="317">
        <v>8908</v>
      </c>
      <c r="I93" s="316">
        <v>480891</v>
      </c>
      <c r="J93" s="316">
        <v>122991</v>
      </c>
      <c r="K93" s="316">
        <v>15859</v>
      </c>
      <c r="L93" s="316">
        <v>25935</v>
      </c>
    </row>
    <row r="94" spans="1:12">
      <c r="A94" s="185" t="s">
        <v>58</v>
      </c>
      <c r="B94" s="315">
        <f t="shared" si="7"/>
        <v>11860594</v>
      </c>
      <c r="C94" s="316">
        <v>6677308</v>
      </c>
      <c r="D94" s="316">
        <v>356207</v>
      </c>
      <c r="E94" s="317">
        <v>86922</v>
      </c>
      <c r="F94" s="316">
        <v>1079734</v>
      </c>
      <c r="G94" s="316">
        <v>381983</v>
      </c>
      <c r="H94" s="317">
        <v>49946</v>
      </c>
      <c r="I94" s="316">
        <v>2714852</v>
      </c>
      <c r="J94" s="316">
        <v>327002</v>
      </c>
      <c r="K94" s="316">
        <v>84324</v>
      </c>
      <c r="L94" s="316">
        <v>102316</v>
      </c>
    </row>
    <row r="95" spans="1:12">
      <c r="A95" s="185" t="s">
        <v>12</v>
      </c>
      <c r="B95" s="315">
        <f t="shared" si="7"/>
        <v>7048701</v>
      </c>
      <c r="C95" s="316">
        <v>4769614</v>
      </c>
      <c r="D95" s="316">
        <v>147255</v>
      </c>
      <c r="E95" s="317">
        <v>18520</v>
      </c>
      <c r="F95" s="316">
        <v>379583</v>
      </c>
      <c r="G95" s="316">
        <v>328561</v>
      </c>
      <c r="H95" s="317">
        <v>40473</v>
      </c>
      <c r="I95" s="316">
        <v>1045747</v>
      </c>
      <c r="J95" s="316">
        <v>194343</v>
      </c>
      <c r="K95" s="316">
        <v>43362</v>
      </c>
      <c r="L95" s="316">
        <v>81243</v>
      </c>
    </row>
    <row r="96" spans="1:12">
      <c r="A96" s="185" t="s">
        <v>59</v>
      </c>
      <c r="B96" s="315">
        <f t="shared" si="7"/>
        <v>30352105</v>
      </c>
      <c r="C96" s="316">
        <v>19223122</v>
      </c>
      <c r="D96" s="316">
        <v>699078</v>
      </c>
      <c r="E96" s="317">
        <v>197261</v>
      </c>
      <c r="F96" s="316">
        <v>2148167</v>
      </c>
      <c r="G96" s="316">
        <v>1345415</v>
      </c>
      <c r="H96" s="317">
        <v>125918</v>
      </c>
      <c r="I96" s="316">
        <v>5025222</v>
      </c>
      <c r="J96" s="316">
        <v>1038177</v>
      </c>
      <c r="K96" s="316">
        <v>168769</v>
      </c>
      <c r="L96" s="316">
        <v>380976</v>
      </c>
    </row>
    <row r="97" spans="1:12">
      <c r="A97" s="192" t="s">
        <v>60</v>
      </c>
      <c r="B97" s="191">
        <f t="shared" si="7"/>
        <v>20604801</v>
      </c>
      <c r="C97" s="193">
        <v>12504357</v>
      </c>
      <c r="D97" s="193">
        <v>689946</v>
      </c>
      <c r="E97" s="193">
        <v>233245</v>
      </c>
      <c r="F97" s="194">
        <v>1783983</v>
      </c>
      <c r="G97" s="191">
        <v>809024</v>
      </c>
      <c r="H97" s="193">
        <v>60272</v>
      </c>
      <c r="I97" s="193">
        <v>3321629</v>
      </c>
      <c r="J97" s="193">
        <v>826482</v>
      </c>
      <c r="K97" s="194">
        <v>111254</v>
      </c>
      <c r="L97" s="191">
        <v>264609</v>
      </c>
    </row>
    <row r="98" spans="1:12">
      <c r="A98" s="185" t="s">
        <v>22</v>
      </c>
      <c r="B98" s="315">
        <f t="shared" si="7"/>
        <v>7884405</v>
      </c>
      <c r="C98" s="316">
        <v>4747797</v>
      </c>
      <c r="D98" s="316">
        <v>285575</v>
      </c>
      <c r="E98" s="317">
        <v>102929</v>
      </c>
      <c r="F98" s="316">
        <v>734190</v>
      </c>
      <c r="G98" s="316">
        <v>277380</v>
      </c>
      <c r="H98" s="317">
        <v>24830</v>
      </c>
      <c r="I98" s="316">
        <v>1253023</v>
      </c>
      <c r="J98" s="316">
        <v>326688</v>
      </c>
      <c r="K98" s="316">
        <v>47288</v>
      </c>
      <c r="L98" s="316">
        <v>84705</v>
      </c>
    </row>
    <row r="99" spans="1:12">
      <c r="A99" s="185" t="s">
        <v>61</v>
      </c>
      <c r="B99" s="315">
        <f t="shared" si="7"/>
        <v>7274810</v>
      </c>
      <c r="C99" s="316">
        <v>4569046</v>
      </c>
      <c r="D99" s="316">
        <v>242422</v>
      </c>
      <c r="E99" s="317">
        <v>67724</v>
      </c>
      <c r="F99" s="316">
        <v>598581</v>
      </c>
      <c r="G99" s="316">
        <v>304740</v>
      </c>
      <c r="H99" s="317">
        <v>22086</v>
      </c>
      <c r="I99" s="316">
        <v>1137984</v>
      </c>
      <c r="J99" s="316">
        <v>203983</v>
      </c>
      <c r="K99" s="316">
        <v>42534</v>
      </c>
      <c r="L99" s="316">
        <v>85710</v>
      </c>
    </row>
    <row r="100" spans="1:12">
      <c r="A100" s="185" t="s">
        <v>14</v>
      </c>
      <c r="B100" s="315">
        <f t="shared" si="7"/>
        <v>5445586</v>
      </c>
      <c r="C100" s="316">
        <v>3187514</v>
      </c>
      <c r="D100" s="316">
        <v>161949</v>
      </c>
      <c r="E100" s="317">
        <v>62592</v>
      </c>
      <c r="F100" s="316">
        <v>451212</v>
      </c>
      <c r="G100" s="316">
        <v>226904</v>
      </c>
      <c r="H100" s="317">
        <v>13356</v>
      </c>
      <c r="I100" s="316">
        <v>930622</v>
      </c>
      <c r="J100" s="316">
        <v>295811</v>
      </c>
      <c r="K100" s="316">
        <v>21432</v>
      </c>
      <c r="L100" s="316">
        <v>94194</v>
      </c>
    </row>
    <row r="101" spans="1:12">
      <c r="A101" s="192" t="s">
        <v>62</v>
      </c>
      <c r="B101" s="191">
        <f t="shared" si="7"/>
        <v>9804052</v>
      </c>
      <c r="C101" s="193">
        <v>4986098</v>
      </c>
      <c r="D101" s="193">
        <v>283574</v>
      </c>
      <c r="E101" s="193">
        <v>103936</v>
      </c>
      <c r="F101" s="194">
        <v>987412</v>
      </c>
      <c r="G101" s="191">
        <v>305410</v>
      </c>
      <c r="H101" s="193">
        <v>25531</v>
      </c>
      <c r="I101" s="193">
        <v>2221541</v>
      </c>
      <c r="J101" s="193">
        <v>714393</v>
      </c>
      <c r="K101" s="194">
        <v>61789</v>
      </c>
      <c r="L101" s="191">
        <v>114368</v>
      </c>
    </row>
    <row r="102" spans="1:12">
      <c r="A102" s="185" t="s">
        <v>11</v>
      </c>
      <c r="B102" s="315">
        <f t="shared" si="7"/>
        <v>1921610</v>
      </c>
      <c r="C102" s="316">
        <v>1365064</v>
      </c>
      <c r="D102" s="316">
        <v>25663</v>
      </c>
      <c r="E102" s="317">
        <v>3958</v>
      </c>
      <c r="F102" s="316">
        <v>141327</v>
      </c>
      <c r="G102" s="316">
        <v>95659</v>
      </c>
      <c r="H102" s="317">
        <v>6355</v>
      </c>
      <c r="I102" s="316">
        <v>211390</v>
      </c>
      <c r="J102" s="316">
        <v>22742</v>
      </c>
      <c r="K102" s="316">
        <v>13349</v>
      </c>
      <c r="L102" s="316">
        <v>36103</v>
      </c>
    </row>
    <row r="103" spans="1:12">
      <c r="A103" s="185" t="s">
        <v>20</v>
      </c>
      <c r="B103" s="315">
        <f t="shared" si="7"/>
        <v>3987425</v>
      </c>
      <c r="C103" s="316">
        <v>2001240</v>
      </c>
      <c r="D103" s="316">
        <v>118558</v>
      </c>
      <c r="E103" s="317">
        <v>36095</v>
      </c>
      <c r="F103" s="316">
        <v>402695</v>
      </c>
      <c r="G103" s="316">
        <v>111274</v>
      </c>
      <c r="H103" s="317">
        <v>10729</v>
      </c>
      <c r="I103" s="316">
        <v>937583</v>
      </c>
      <c r="J103" s="316">
        <v>305724</v>
      </c>
      <c r="K103" s="316">
        <v>24576</v>
      </c>
      <c r="L103" s="316">
        <v>38951</v>
      </c>
    </row>
    <row r="104" spans="1:12">
      <c r="A104" s="185" t="s">
        <v>24</v>
      </c>
      <c r="B104" s="315">
        <f t="shared" si="7"/>
        <v>2242410</v>
      </c>
      <c r="C104" s="316">
        <v>821142</v>
      </c>
      <c r="D104" s="316">
        <v>82062</v>
      </c>
      <c r="E104" s="317">
        <v>42772</v>
      </c>
      <c r="F104" s="316">
        <v>263004</v>
      </c>
      <c r="G104" s="316">
        <v>52983</v>
      </c>
      <c r="H104" s="317">
        <v>4151</v>
      </c>
      <c r="I104" s="316">
        <v>677810</v>
      </c>
      <c r="J104" s="316">
        <v>263362</v>
      </c>
      <c r="K104" s="316">
        <v>13348</v>
      </c>
      <c r="L104" s="316">
        <v>21776</v>
      </c>
    </row>
    <row r="105" spans="1:12">
      <c r="A105" s="185" t="s">
        <v>25</v>
      </c>
      <c r="B105" s="315">
        <f t="shared" si="7"/>
        <v>1652607</v>
      </c>
      <c r="C105" s="316">
        <v>798652</v>
      </c>
      <c r="D105" s="316">
        <v>57291</v>
      </c>
      <c r="E105" s="317">
        <v>21111</v>
      </c>
      <c r="F105" s="316">
        <v>180386</v>
      </c>
      <c r="G105" s="316">
        <v>45494</v>
      </c>
      <c r="H105" s="317">
        <v>4296</v>
      </c>
      <c r="I105" s="316">
        <v>394758</v>
      </c>
      <c r="J105" s="316">
        <v>122565</v>
      </c>
      <c r="K105" s="316">
        <v>10516</v>
      </c>
      <c r="L105" s="316">
        <v>17538</v>
      </c>
    </row>
    <row r="106" spans="1:12" s="1" customForma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</row>
    <row r="107" spans="1:12" ht="30">
      <c r="A107" s="188" t="str">
        <f xml:space="preserve"> "Frota de veículos
Junho/"&amp;ONSV_2022!A1&amp;""</f>
        <v>Frota de veículos
Junho/2022</v>
      </c>
      <c r="B107" s="187" t="s">
        <v>1</v>
      </c>
      <c r="C107" s="87" t="s">
        <v>82</v>
      </c>
      <c r="D107" s="87" t="s">
        <v>7</v>
      </c>
      <c r="E107" s="87" t="s">
        <v>88</v>
      </c>
      <c r="F107" s="87" t="s">
        <v>84</v>
      </c>
      <c r="G107" s="87" t="s">
        <v>85</v>
      </c>
      <c r="H107" s="87" t="s">
        <v>89</v>
      </c>
      <c r="I107" s="87" t="s">
        <v>4</v>
      </c>
      <c r="J107" s="87" t="s">
        <v>86</v>
      </c>
      <c r="K107" s="87" t="s">
        <v>8</v>
      </c>
      <c r="L107" s="87" t="s">
        <v>83</v>
      </c>
    </row>
    <row r="108" spans="1:12">
      <c r="A108" s="192" t="s">
        <v>37</v>
      </c>
      <c r="B108" s="191">
        <f>SUM(B109+B117+B127+B132+B136)</f>
        <v>109299379</v>
      </c>
      <c r="C108" s="193">
        <f t="shared" ref="C108:L108" si="8">SUM(C109,C117,C127,C132,C136)</f>
        <v>59752601</v>
      </c>
      <c r="D108" s="193">
        <f t="shared" si="8"/>
        <v>2983086</v>
      </c>
      <c r="E108" s="193">
        <f t="shared" si="8"/>
        <v>818995</v>
      </c>
      <c r="F108" s="194">
        <f t="shared" si="8"/>
        <v>8871598</v>
      </c>
      <c r="G108" s="191">
        <f t="shared" si="8"/>
        <v>3990491</v>
      </c>
      <c r="H108" s="193">
        <f t="shared" si="8"/>
        <v>429892</v>
      </c>
      <c r="I108" s="193">
        <f t="shared" si="8"/>
        <v>25199888</v>
      </c>
      <c r="J108" s="193">
        <f t="shared" si="8"/>
        <v>5206083</v>
      </c>
      <c r="K108" s="194">
        <f t="shared" si="8"/>
        <v>679565</v>
      </c>
      <c r="L108" s="191">
        <f t="shared" si="8"/>
        <v>1367180</v>
      </c>
    </row>
    <row r="109" spans="1:12">
      <c r="A109" s="192" t="s">
        <v>47</v>
      </c>
      <c r="B109" s="191">
        <f>SUM(B110:B116)</f>
        <v>6006821</v>
      </c>
      <c r="C109" s="193">
        <v>2009258</v>
      </c>
      <c r="D109" s="193">
        <v>167121</v>
      </c>
      <c r="E109" s="193">
        <v>36904</v>
      </c>
      <c r="F109" s="194">
        <v>581832</v>
      </c>
      <c r="G109" s="191">
        <v>122769</v>
      </c>
      <c r="H109" s="193">
        <v>16115</v>
      </c>
      <c r="I109" s="193">
        <v>2341764</v>
      </c>
      <c r="J109" s="193">
        <v>635623</v>
      </c>
      <c r="K109" s="194">
        <v>49157</v>
      </c>
      <c r="L109" s="191">
        <v>46278</v>
      </c>
    </row>
    <row r="110" spans="1:12">
      <c r="A110" s="185" t="s">
        <v>48</v>
      </c>
      <c r="B110" s="315">
        <f>SUM(C110:L110)</f>
        <v>319121</v>
      </c>
      <c r="C110" s="316">
        <v>100133</v>
      </c>
      <c r="D110" s="316">
        <v>8080</v>
      </c>
      <c r="E110" s="317">
        <v>1290</v>
      </c>
      <c r="F110" s="316">
        <v>31304</v>
      </c>
      <c r="G110" s="316">
        <v>4844</v>
      </c>
      <c r="H110" s="317">
        <v>439</v>
      </c>
      <c r="I110" s="316">
        <v>137544</v>
      </c>
      <c r="J110" s="316">
        <v>32362</v>
      </c>
      <c r="K110" s="316">
        <v>1412</v>
      </c>
      <c r="L110" s="316">
        <v>1713</v>
      </c>
    </row>
    <row r="111" spans="1:12">
      <c r="A111" s="185" t="s">
        <v>49</v>
      </c>
      <c r="B111" s="315">
        <f t="shared" ref="B111:B116" si="9">SUM(C111:L111)</f>
        <v>223306</v>
      </c>
      <c r="C111" s="316">
        <v>94969</v>
      </c>
      <c r="D111" s="316">
        <v>4590</v>
      </c>
      <c r="E111" s="317">
        <v>528</v>
      </c>
      <c r="F111" s="316">
        <v>26013</v>
      </c>
      <c r="G111" s="316">
        <v>5280</v>
      </c>
      <c r="H111" s="317">
        <v>517</v>
      </c>
      <c r="I111" s="316">
        <v>73376</v>
      </c>
      <c r="J111" s="316">
        <v>15159</v>
      </c>
      <c r="K111" s="316">
        <v>1506</v>
      </c>
      <c r="L111" s="316">
        <v>1368</v>
      </c>
    </row>
    <row r="112" spans="1:12">
      <c r="A112" s="185" t="s">
        <v>16</v>
      </c>
      <c r="B112" s="315">
        <f t="shared" si="9"/>
        <v>1014898</v>
      </c>
      <c r="C112" s="316">
        <v>441864</v>
      </c>
      <c r="D112" s="316">
        <v>22013</v>
      </c>
      <c r="E112" s="316">
        <v>4470</v>
      </c>
      <c r="F112" s="316">
        <v>99607</v>
      </c>
      <c r="G112" s="316">
        <v>28855</v>
      </c>
      <c r="H112" s="316">
        <v>3720</v>
      </c>
      <c r="I112" s="316">
        <v>320896</v>
      </c>
      <c r="J112" s="316">
        <v>76021</v>
      </c>
      <c r="K112" s="316">
        <v>10414</v>
      </c>
      <c r="L112" s="316">
        <v>7038</v>
      </c>
    </row>
    <row r="113" spans="1:12">
      <c r="A113" s="185" t="s">
        <v>50</v>
      </c>
      <c r="B113" s="315">
        <f t="shared" si="9"/>
        <v>2343714</v>
      </c>
      <c r="C113" s="316">
        <v>706640</v>
      </c>
      <c r="D113" s="316">
        <v>69609</v>
      </c>
      <c r="E113" s="316">
        <v>12675</v>
      </c>
      <c r="F113" s="316">
        <v>192117</v>
      </c>
      <c r="G113" s="316">
        <v>48114</v>
      </c>
      <c r="H113" s="316">
        <v>7410</v>
      </c>
      <c r="I113" s="316">
        <v>1025594</v>
      </c>
      <c r="J113" s="316">
        <v>239526</v>
      </c>
      <c r="K113" s="316">
        <v>21337</v>
      </c>
      <c r="L113" s="316">
        <v>20692</v>
      </c>
    </row>
    <row r="114" spans="1:12">
      <c r="A114" s="185" t="s">
        <v>51</v>
      </c>
      <c r="B114" s="315">
        <f t="shared" si="9"/>
        <v>1093429</v>
      </c>
      <c r="C114" s="316">
        <v>326039</v>
      </c>
      <c r="D114" s="316">
        <v>32482</v>
      </c>
      <c r="E114" s="316">
        <v>8471</v>
      </c>
      <c r="F114" s="316">
        <v>118013</v>
      </c>
      <c r="G114" s="316">
        <v>15805</v>
      </c>
      <c r="H114" s="316">
        <v>1482</v>
      </c>
      <c r="I114" s="316">
        <v>436630</v>
      </c>
      <c r="J114" s="316">
        <v>140755</v>
      </c>
      <c r="K114" s="316">
        <v>6923</v>
      </c>
      <c r="L114" s="316">
        <v>6829</v>
      </c>
    </row>
    <row r="115" spans="1:12">
      <c r="A115" s="185" t="s">
        <v>17</v>
      </c>
      <c r="B115" s="315">
        <f t="shared" si="9"/>
        <v>250149</v>
      </c>
      <c r="C115" s="316">
        <v>88471</v>
      </c>
      <c r="D115" s="316">
        <v>5962</v>
      </c>
      <c r="E115" s="317">
        <v>1343</v>
      </c>
      <c r="F115" s="316">
        <v>33772</v>
      </c>
      <c r="G115" s="316">
        <v>5850</v>
      </c>
      <c r="H115" s="317">
        <v>765</v>
      </c>
      <c r="I115" s="316">
        <v>87884</v>
      </c>
      <c r="J115" s="316">
        <v>22928</v>
      </c>
      <c r="K115" s="316">
        <v>1356</v>
      </c>
      <c r="L115" s="316">
        <v>1818</v>
      </c>
    </row>
    <row r="116" spans="1:12">
      <c r="A116" s="185" t="s">
        <v>29</v>
      </c>
      <c r="B116" s="315">
        <f t="shared" si="9"/>
        <v>762204</v>
      </c>
      <c r="C116" s="316">
        <v>251142</v>
      </c>
      <c r="D116" s="316">
        <v>24385</v>
      </c>
      <c r="E116" s="316">
        <v>8127</v>
      </c>
      <c r="F116" s="316">
        <v>81006</v>
      </c>
      <c r="G116" s="316">
        <v>14021</v>
      </c>
      <c r="H116" s="316">
        <v>1782</v>
      </c>
      <c r="I116" s="316">
        <v>259840</v>
      </c>
      <c r="J116" s="316">
        <v>108872</v>
      </c>
      <c r="K116" s="316">
        <v>6209</v>
      </c>
      <c r="L116" s="316">
        <v>6820</v>
      </c>
    </row>
    <row r="117" spans="1:12">
      <c r="A117" s="192" t="s">
        <v>52</v>
      </c>
      <c r="B117" s="191">
        <f>SUM(B118:B126)</f>
        <v>19308236</v>
      </c>
      <c r="C117" s="193">
        <v>7703254</v>
      </c>
      <c r="D117" s="193">
        <v>505570</v>
      </c>
      <c r="E117" s="193">
        <v>77911</v>
      </c>
      <c r="F117" s="194">
        <v>1436610</v>
      </c>
      <c r="G117" s="191">
        <v>472971</v>
      </c>
      <c r="H117" s="193">
        <v>98533</v>
      </c>
      <c r="I117" s="193">
        <v>7507671</v>
      </c>
      <c r="J117" s="193">
        <v>1152533</v>
      </c>
      <c r="K117" s="194">
        <v>139012</v>
      </c>
      <c r="L117" s="191">
        <v>214171</v>
      </c>
    </row>
    <row r="118" spans="1:12">
      <c r="A118" s="185" t="s">
        <v>35</v>
      </c>
      <c r="B118" s="315">
        <f>SUM(C118:L118)</f>
        <v>960259</v>
      </c>
      <c r="C118" s="316">
        <v>409586</v>
      </c>
      <c r="D118" s="316">
        <v>24608</v>
      </c>
      <c r="E118" s="317">
        <v>3078</v>
      </c>
      <c r="F118" s="316">
        <v>64676</v>
      </c>
      <c r="G118" s="316">
        <v>26011</v>
      </c>
      <c r="H118" s="317">
        <v>7429</v>
      </c>
      <c r="I118" s="316">
        <v>354846</v>
      </c>
      <c r="J118" s="316">
        <v>50436</v>
      </c>
      <c r="K118" s="316">
        <v>9523</v>
      </c>
      <c r="L118" s="316">
        <v>10066</v>
      </c>
    </row>
    <row r="119" spans="1:12">
      <c r="A119" s="185" t="s">
        <v>31</v>
      </c>
      <c r="B119" s="315">
        <f t="shared" ref="B119:B131" si="10">SUM(C119:L119)</f>
        <v>4638833</v>
      </c>
      <c r="C119" s="316">
        <v>2064054</v>
      </c>
      <c r="D119" s="316">
        <v>131736</v>
      </c>
      <c r="E119" s="317">
        <v>27408</v>
      </c>
      <c r="F119" s="316">
        <v>429511</v>
      </c>
      <c r="G119" s="316">
        <v>138070</v>
      </c>
      <c r="H119" s="317">
        <v>32383</v>
      </c>
      <c r="I119" s="316">
        <v>1481454</v>
      </c>
      <c r="J119" s="316">
        <v>243889</v>
      </c>
      <c r="K119" s="316">
        <v>44467</v>
      </c>
      <c r="L119" s="316">
        <v>45861</v>
      </c>
    </row>
    <row r="120" spans="1:12">
      <c r="A120" s="185" t="s">
        <v>27</v>
      </c>
      <c r="B120" s="315">
        <f t="shared" si="10"/>
        <v>3491368</v>
      </c>
      <c r="C120" s="316">
        <v>1281152</v>
      </c>
      <c r="D120" s="316">
        <v>78702</v>
      </c>
      <c r="E120" s="316">
        <v>11127</v>
      </c>
      <c r="F120" s="316">
        <v>225571</v>
      </c>
      <c r="G120" s="316">
        <v>69917</v>
      </c>
      <c r="H120" s="316">
        <v>13150</v>
      </c>
      <c r="I120" s="316">
        <v>1543044</v>
      </c>
      <c r="J120" s="316">
        <v>201676</v>
      </c>
      <c r="K120" s="316">
        <v>19211</v>
      </c>
      <c r="L120" s="316">
        <v>47818</v>
      </c>
    </row>
    <row r="121" spans="1:12">
      <c r="A121" s="185" t="s">
        <v>53</v>
      </c>
      <c r="B121" s="315">
        <f t="shared" si="10"/>
        <v>1940308</v>
      </c>
      <c r="C121" s="316">
        <v>508300</v>
      </c>
      <c r="D121" s="316">
        <v>46424</v>
      </c>
      <c r="E121" s="316">
        <v>7203</v>
      </c>
      <c r="F121" s="316">
        <v>147714</v>
      </c>
      <c r="G121" s="316">
        <v>28771</v>
      </c>
      <c r="H121" s="316">
        <v>5644</v>
      </c>
      <c r="I121" s="316">
        <v>975859</v>
      </c>
      <c r="J121" s="316">
        <v>194270</v>
      </c>
      <c r="K121" s="316">
        <v>10751</v>
      </c>
      <c r="L121" s="316">
        <v>15372</v>
      </c>
    </row>
    <row r="122" spans="1:12">
      <c r="A122" s="185" t="s">
        <v>54</v>
      </c>
      <c r="B122" s="315">
        <f t="shared" si="10"/>
        <v>1442931</v>
      </c>
      <c r="C122" s="316">
        <v>600945</v>
      </c>
      <c r="D122" s="316">
        <v>31128</v>
      </c>
      <c r="E122" s="316">
        <v>3449</v>
      </c>
      <c r="F122" s="316">
        <v>97718</v>
      </c>
      <c r="G122" s="316">
        <v>32475</v>
      </c>
      <c r="H122" s="316">
        <v>5407</v>
      </c>
      <c r="I122" s="316">
        <v>563617</v>
      </c>
      <c r="J122" s="316">
        <v>81286</v>
      </c>
      <c r="K122" s="316">
        <v>8342</v>
      </c>
      <c r="L122" s="316">
        <v>18564</v>
      </c>
    </row>
    <row r="123" spans="1:12">
      <c r="A123" s="185" t="s">
        <v>55</v>
      </c>
      <c r="B123" s="315">
        <f t="shared" si="10"/>
        <v>3262800</v>
      </c>
      <c r="C123" s="316">
        <v>1444741</v>
      </c>
      <c r="D123" s="316">
        <v>96758</v>
      </c>
      <c r="E123" s="317">
        <v>14276</v>
      </c>
      <c r="F123" s="316">
        <v>211063</v>
      </c>
      <c r="G123" s="316">
        <v>102242</v>
      </c>
      <c r="H123" s="317">
        <v>20516</v>
      </c>
      <c r="I123" s="316">
        <v>1181959</v>
      </c>
      <c r="J123" s="316">
        <v>137164</v>
      </c>
      <c r="K123" s="316">
        <v>21757</v>
      </c>
      <c r="L123" s="316">
        <v>32324</v>
      </c>
    </row>
    <row r="124" spans="1:12">
      <c r="A124" s="185" t="s">
        <v>36</v>
      </c>
      <c r="B124" s="315">
        <f t="shared" si="10"/>
        <v>1336606</v>
      </c>
      <c r="C124" s="316">
        <v>411419</v>
      </c>
      <c r="D124" s="316">
        <v>33379</v>
      </c>
      <c r="E124" s="316">
        <v>3899</v>
      </c>
      <c r="F124" s="316">
        <v>106616</v>
      </c>
      <c r="G124" s="316">
        <v>19975</v>
      </c>
      <c r="H124" s="316">
        <v>4714</v>
      </c>
      <c r="I124" s="316">
        <v>622926</v>
      </c>
      <c r="J124" s="316">
        <v>113503</v>
      </c>
      <c r="K124" s="316">
        <v>8950</v>
      </c>
      <c r="L124" s="316">
        <v>11225</v>
      </c>
    </row>
    <row r="125" spans="1:12">
      <c r="A125" s="185" t="s">
        <v>56</v>
      </c>
      <c r="B125" s="315">
        <f t="shared" si="10"/>
        <v>1406508</v>
      </c>
      <c r="C125" s="316">
        <v>619734</v>
      </c>
      <c r="D125" s="316">
        <v>39832</v>
      </c>
      <c r="E125" s="317">
        <v>4397</v>
      </c>
      <c r="F125" s="316">
        <v>103025</v>
      </c>
      <c r="G125" s="316">
        <v>35939</v>
      </c>
      <c r="H125" s="317">
        <v>5694</v>
      </c>
      <c r="I125" s="316">
        <v>490856</v>
      </c>
      <c r="J125" s="316">
        <v>73909</v>
      </c>
      <c r="K125" s="316">
        <v>7906</v>
      </c>
      <c r="L125" s="316">
        <v>25216</v>
      </c>
    </row>
    <row r="126" spans="1:12">
      <c r="A126" s="185" t="s">
        <v>32</v>
      </c>
      <c r="B126" s="315">
        <f t="shared" si="10"/>
        <v>828623</v>
      </c>
      <c r="C126" s="316">
        <v>363323</v>
      </c>
      <c r="D126" s="316">
        <v>23003</v>
      </c>
      <c r="E126" s="317">
        <v>3074</v>
      </c>
      <c r="F126" s="316">
        <v>50716</v>
      </c>
      <c r="G126" s="316">
        <v>19571</v>
      </c>
      <c r="H126" s="317">
        <v>3596</v>
      </c>
      <c r="I126" s="316">
        <v>293110</v>
      </c>
      <c r="J126" s="316">
        <v>56400</v>
      </c>
      <c r="K126" s="316">
        <v>8105</v>
      </c>
      <c r="L126" s="316">
        <v>7725</v>
      </c>
    </row>
    <row r="127" spans="1:12">
      <c r="A127" s="192" t="s">
        <v>57</v>
      </c>
      <c r="B127" s="191">
        <f t="shared" ref="B127:B140" si="11">SUM(C127:L127)</f>
        <v>52668949</v>
      </c>
      <c r="C127" s="193">
        <v>32205107</v>
      </c>
      <c r="D127" s="193">
        <v>1305284</v>
      </c>
      <c r="E127" s="193">
        <v>342563</v>
      </c>
      <c r="F127" s="194">
        <v>3952620</v>
      </c>
      <c r="G127" s="191">
        <v>2214940</v>
      </c>
      <c r="H127" s="193">
        <v>227272</v>
      </c>
      <c r="I127" s="193">
        <v>9627517</v>
      </c>
      <c r="J127" s="193">
        <v>1807889</v>
      </c>
      <c r="K127" s="194">
        <v>314406</v>
      </c>
      <c r="L127" s="191">
        <v>671351</v>
      </c>
    </row>
    <row r="128" spans="1:12">
      <c r="A128" s="185" t="s">
        <v>26</v>
      </c>
      <c r="B128" s="315">
        <f t="shared" si="10"/>
        <v>2118895</v>
      </c>
      <c r="C128" s="316">
        <v>1059133</v>
      </c>
      <c r="D128" s="316">
        <v>79908</v>
      </c>
      <c r="E128" s="317">
        <v>21566</v>
      </c>
      <c r="F128" s="316">
        <v>200758</v>
      </c>
      <c r="G128" s="316">
        <v>69929</v>
      </c>
      <c r="H128" s="317">
        <v>9205</v>
      </c>
      <c r="I128" s="316">
        <v>500353</v>
      </c>
      <c r="J128" s="316">
        <v>131667</v>
      </c>
      <c r="K128" s="316">
        <v>16272</v>
      </c>
      <c r="L128" s="316">
        <v>30104</v>
      </c>
    </row>
    <row r="129" spans="1:12">
      <c r="A129" s="185" t="s">
        <v>58</v>
      </c>
      <c r="B129" s="315">
        <f t="shared" si="10"/>
        <v>12311309</v>
      </c>
      <c r="C129" s="316">
        <v>6868415</v>
      </c>
      <c r="D129" s="316">
        <v>367528</v>
      </c>
      <c r="E129" s="317">
        <v>93620</v>
      </c>
      <c r="F129" s="316">
        <v>1155727</v>
      </c>
      <c r="G129" s="316">
        <v>408420</v>
      </c>
      <c r="H129" s="317">
        <v>50938</v>
      </c>
      <c r="I129" s="316">
        <v>2810294</v>
      </c>
      <c r="J129" s="316">
        <v>346726</v>
      </c>
      <c r="K129" s="316">
        <v>86454</v>
      </c>
      <c r="L129" s="316">
        <v>123187</v>
      </c>
    </row>
    <row r="130" spans="1:12">
      <c r="A130" s="185" t="s">
        <v>12</v>
      </c>
      <c r="B130" s="315">
        <f t="shared" si="10"/>
        <v>7214415</v>
      </c>
      <c r="C130" s="316">
        <v>4827124</v>
      </c>
      <c r="D130" s="316">
        <v>148529</v>
      </c>
      <c r="E130" s="317">
        <v>20348</v>
      </c>
      <c r="F130" s="316">
        <v>390033</v>
      </c>
      <c r="G130" s="316">
        <v>340425</v>
      </c>
      <c r="H130" s="317">
        <v>40695</v>
      </c>
      <c r="I130" s="316">
        <v>1101458</v>
      </c>
      <c r="J130" s="316">
        <v>212129</v>
      </c>
      <c r="K130" s="316">
        <v>42353</v>
      </c>
      <c r="L130" s="316">
        <v>91321</v>
      </c>
    </row>
    <row r="131" spans="1:12">
      <c r="A131" s="185" t="s">
        <v>59</v>
      </c>
      <c r="B131" s="315">
        <f t="shared" si="10"/>
        <v>31024330</v>
      </c>
      <c r="C131" s="316">
        <v>19450435</v>
      </c>
      <c r="D131" s="316">
        <v>709319</v>
      </c>
      <c r="E131" s="317">
        <v>207029</v>
      </c>
      <c r="F131" s="316">
        <v>2206102</v>
      </c>
      <c r="G131" s="316">
        <v>1396166</v>
      </c>
      <c r="H131" s="317">
        <v>126434</v>
      </c>
      <c r="I131" s="316">
        <v>5215412</v>
      </c>
      <c r="J131" s="316">
        <v>1117367</v>
      </c>
      <c r="K131" s="316">
        <v>169327</v>
      </c>
      <c r="L131" s="316">
        <v>426739</v>
      </c>
    </row>
    <row r="132" spans="1:12">
      <c r="A132" s="192" t="s">
        <v>60</v>
      </c>
      <c r="B132" s="191">
        <f t="shared" si="11"/>
        <v>21165673</v>
      </c>
      <c r="C132" s="193">
        <v>12737813</v>
      </c>
      <c r="D132" s="193">
        <v>708780</v>
      </c>
      <c r="E132" s="193">
        <v>248568</v>
      </c>
      <c r="F132" s="194">
        <v>1857144</v>
      </c>
      <c r="G132" s="191">
        <v>855513</v>
      </c>
      <c r="H132" s="193">
        <v>61584</v>
      </c>
      <c r="I132" s="193">
        <v>3421007</v>
      </c>
      <c r="J132" s="193">
        <v>859734</v>
      </c>
      <c r="K132" s="194">
        <v>113528</v>
      </c>
      <c r="L132" s="191">
        <v>302002</v>
      </c>
    </row>
    <row r="133" spans="1:12">
      <c r="A133" s="185" t="s">
        <v>22</v>
      </c>
      <c r="B133" s="315">
        <f t="shared" si="11"/>
        <v>8108218</v>
      </c>
      <c r="C133" s="316">
        <v>4843275</v>
      </c>
      <c r="D133" s="316">
        <v>293011</v>
      </c>
      <c r="E133" s="317">
        <v>108264</v>
      </c>
      <c r="F133" s="316">
        <v>762933</v>
      </c>
      <c r="G133" s="316">
        <v>292545</v>
      </c>
      <c r="H133" s="317">
        <v>25245</v>
      </c>
      <c r="I133" s="316">
        <v>1295606</v>
      </c>
      <c r="J133" s="316">
        <v>342628</v>
      </c>
      <c r="K133" s="316">
        <v>48373</v>
      </c>
      <c r="L133" s="316">
        <v>96338</v>
      </c>
    </row>
    <row r="134" spans="1:12">
      <c r="A134" s="185" t="s">
        <v>61</v>
      </c>
      <c r="B134" s="315">
        <f t="shared" si="11"/>
        <v>7439591</v>
      </c>
      <c r="C134" s="316">
        <v>4638625</v>
      </c>
      <c r="D134" s="316">
        <v>248896</v>
      </c>
      <c r="E134" s="317">
        <v>72892</v>
      </c>
      <c r="F134" s="316">
        <v>622199</v>
      </c>
      <c r="G134" s="316">
        <v>319680</v>
      </c>
      <c r="H134" s="317">
        <v>22526</v>
      </c>
      <c r="I134" s="316">
        <v>1164371</v>
      </c>
      <c r="J134" s="316">
        <v>211057</v>
      </c>
      <c r="K134" s="316">
        <v>42714</v>
      </c>
      <c r="L134" s="316">
        <v>96631</v>
      </c>
    </row>
    <row r="135" spans="1:12">
      <c r="A135" s="185" t="s">
        <v>14</v>
      </c>
      <c r="B135" s="315">
        <f t="shared" si="11"/>
        <v>5617864</v>
      </c>
      <c r="C135" s="316">
        <v>3255913</v>
      </c>
      <c r="D135" s="316">
        <v>166873</v>
      </c>
      <c r="E135" s="317">
        <v>67412</v>
      </c>
      <c r="F135" s="316">
        <v>472012</v>
      </c>
      <c r="G135" s="316">
        <v>243288</v>
      </c>
      <c r="H135" s="317">
        <v>13813</v>
      </c>
      <c r="I135" s="316">
        <v>961030</v>
      </c>
      <c r="J135" s="316">
        <v>306049</v>
      </c>
      <c r="K135" s="316">
        <v>22441</v>
      </c>
      <c r="L135" s="316">
        <v>109033</v>
      </c>
    </row>
    <row r="136" spans="1:12">
      <c r="A136" s="192" t="s">
        <v>62</v>
      </c>
      <c r="B136" s="191">
        <f t="shared" si="11"/>
        <v>10149700</v>
      </c>
      <c r="C136" s="193">
        <v>5097169</v>
      </c>
      <c r="D136" s="193">
        <v>296331</v>
      </c>
      <c r="E136" s="193">
        <v>113049</v>
      </c>
      <c r="F136" s="194">
        <v>1043392</v>
      </c>
      <c r="G136" s="191">
        <v>324298</v>
      </c>
      <c r="H136" s="193">
        <v>26388</v>
      </c>
      <c r="I136" s="193">
        <v>2301929</v>
      </c>
      <c r="J136" s="193">
        <v>750304</v>
      </c>
      <c r="K136" s="194">
        <v>63462</v>
      </c>
      <c r="L136" s="191">
        <v>133378</v>
      </c>
    </row>
    <row r="137" spans="1:12">
      <c r="A137" s="185" t="s">
        <v>11</v>
      </c>
      <c r="B137" s="315">
        <f t="shared" si="11"/>
        <v>1964635</v>
      </c>
      <c r="C137" s="316">
        <v>1377783</v>
      </c>
      <c r="D137" s="316">
        <v>26353</v>
      </c>
      <c r="E137" s="317">
        <v>4150</v>
      </c>
      <c r="F137" s="316">
        <v>146949</v>
      </c>
      <c r="G137" s="316">
        <v>98940</v>
      </c>
      <c r="H137" s="317">
        <v>6457</v>
      </c>
      <c r="I137" s="316">
        <v>224893</v>
      </c>
      <c r="J137" s="316">
        <v>25229</v>
      </c>
      <c r="K137" s="316">
        <v>13301</v>
      </c>
      <c r="L137" s="316">
        <v>40580</v>
      </c>
    </row>
    <row r="138" spans="1:12">
      <c r="A138" s="185" t="s">
        <v>20</v>
      </c>
      <c r="B138" s="315">
        <f t="shared" si="11"/>
        <v>4131483</v>
      </c>
      <c r="C138" s="316">
        <v>2050298</v>
      </c>
      <c r="D138" s="316">
        <v>122767</v>
      </c>
      <c r="E138" s="317">
        <v>39055</v>
      </c>
      <c r="F138" s="316">
        <v>426152</v>
      </c>
      <c r="G138" s="316">
        <v>119385</v>
      </c>
      <c r="H138" s="317">
        <v>11013</v>
      </c>
      <c r="I138" s="316">
        <v>971097</v>
      </c>
      <c r="J138" s="316">
        <v>319466</v>
      </c>
      <c r="K138" s="316">
        <v>25234</v>
      </c>
      <c r="L138" s="316">
        <v>47016</v>
      </c>
    </row>
    <row r="139" spans="1:12">
      <c r="A139" s="185" t="s">
        <v>24</v>
      </c>
      <c r="B139" s="315">
        <f t="shared" si="11"/>
        <v>2350721</v>
      </c>
      <c r="C139" s="316">
        <v>853518</v>
      </c>
      <c r="D139" s="316">
        <v>87510</v>
      </c>
      <c r="E139" s="317">
        <v>47039</v>
      </c>
      <c r="F139" s="316">
        <v>283021</v>
      </c>
      <c r="G139" s="316">
        <v>58140</v>
      </c>
      <c r="H139" s="317">
        <v>4419</v>
      </c>
      <c r="I139" s="316">
        <v>699581</v>
      </c>
      <c r="J139" s="316">
        <v>277477</v>
      </c>
      <c r="K139" s="316">
        <v>14227</v>
      </c>
      <c r="L139" s="316">
        <v>25789</v>
      </c>
    </row>
    <row r="140" spans="1:12">
      <c r="A140" s="185" t="s">
        <v>25</v>
      </c>
      <c r="B140" s="315">
        <f t="shared" si="11"/>
        <v>1702861</v>
      </c>
      <c r="C140" s="316">
        <v>815570</v>
      </c>
      <c r="D140" s="316">
        <v>59701</v>
      </c>
      <c r="E140" s="317">
        <v>22805</v>
      </c>
      <c r="F140" s="316">
        <v>187270</v>
      </c>
      <c r="G140" s="316">
        <v>47833</v>
      </c>
      <c r="H140" s="317">
        <v>4499</v>
      </c>
      <c r="I140" s="316">
        <v>406358</v>
      </c>
      <c r="J140" s="316">
        <v>128132</v>
      </c>
      <c r="K140" s="316">
        <v>10700</v>
      </c>
      <c r="L140" s="316">
        <v>19993</v>
      </c>
    </row>
    <row r="141" spans="1:12" s="1" customForma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</row>
    <row r="142" spans="1:12" s="1" customFormat="1" ht="30">
      <c r="A142" s="188" t="str">
        <f xml:space="preserve"> "Frota de veículos
Junho/"&amp;ONSV_2023!A1&amp;""</f>
        <v>Frota de veículos
Junho/2023</v>
      </c>
      <c r="B142" s="187" t="s">
        <v>1</v>
      </c>
      <c r="C142" s="87" t="s">
        <v>82</v>
      </c>
      <c r="D142" s="87" t="s">
        <v>7</v>
      </c>
      <c r="E142" s="87" t="s">
        <v>88</v>
      </c>
      <c r="F142" s="87" t="s">
        <v>84</v>
      </c>
      <c r="G142" s="87" t="s">
        <v>85</v>
      </c>
      <c r="H142" s="87" t="s">
        <v>89</v>
      </c>
      <c r="I142" s="87" t="s">
        <v>4</v>
      </c>
      <c r="J142" s="87" t="s">
        <v>86</v>
      </c>
      <c r="K142" s="87" t="s">
        <v>8</v>
      </c>
      <c r="L142" s="87" t="s">
        <v>83</v>
      </c>
    </row>
    <row r="143" spans="1:12" s="1" customFormat="1">
      <c r="A143" s="192" t="s">
        <v>37</v>
      </c>
      <c r="B143" s="191">
        <f>SUM(B144+B152+B162+B167+B171)</f>
        <v>0</v>
      </c>
      <c r="C143" s="193">
        <f t="shared" ref="C143:L143" si="12">SUM(C144,C152,C162,C167,C171)</f>
        <v>0</v>
      </c>
      <c r="D143" s="193">
        <f t="shared" si="12"/>
        <v>0</v>
      </c>
      <c r="E143" s="193">
        <f t="shared" si="12"/>
        <v>0</v>
      </c>
      <c r="F143" s="194">
        <f t="shared" si="12"/>
        <v>0</v>
      </c>
      <c r="G143" s="191">
        <f t="shared" si="12"/>
        <v>0</v>
      </c>
      <c r="H143" s="193">
        <f t="shared" si="12"/>
        <v>0</v>
      </c>
      <c r="I143" s="193">
        <f t="shared" si="12"/>
        <v>0</v>
      </c>
      <c r="J143" s="193">
        <f t="shared" si="12"/>
        <v>0</v>
      </c>
      <c r="K143" s="194">
        <f t="shared" si="12"/>
        <v>0</v>
      </c>
      <c r="L143" s="191">
        <f t="shared" si="12"/>
        <v>0</v>
      </c>
    </row>
    <row r="144" spans="1:12" s="1" customFormat="1">
      <c r="A144" s="192" t="s">
        <v>47</v>
      </c>
      <c r="B144" s="191">
        <f t="shared" ref="B144:L144" si="13">SUM(B145:B151)</f>
        <v>0</v>
      </c>
      <c r="C144" s="193">
        <f t="shared" si="13"/>
        <v>0</v>
      </c>
      <c r="D144" s="193">
        <f t="shared" si="13"/>
        <v>0</v>
      </c>
      <c r="E144" s="193">
        <f t="shared" si="13"/>
        <v>0</v>
      </c>
      <c r="F144" s="194">
        <f t="shared" si="13"/>
        <v>0</v>
      </c>
      <c r="G144" s="191">
        <f t="shared" si="13"/>
        <v>0</v>
      </c>
      <c r="H144" s="193">
        <f t="shared" si="13"/>
        <v>0</v>
      </c>
      <c r="I144" s="193">
        <f t="shared" si="13"/>
        <v>0</v>
      </c>
      <c r="J144" s="193">
        <f t="shared" si="13"/>
        <v>0</v>
      </c>
      <c r="K144" s="194">
        <f t="shared" si="13"/>
        <v>0</v>
      </c>
      <c r="L144" s="191">
        <f t="shared" si="13"/>
        <v>0</v>
      </c>
    </row>
    <row r="145" spans="1:12" s="1" customFormat="1">
      <c r="A145" s="185" t="s">
        <v>48</v>
      </c>
      <c r="B145" s="315"/>
      <c r="C145" s="316"/>
      <c r="D145" s="316"/>
      <c r="E145" s="317"/>
      <c r="F145" s="316"/>
      <c r="G145" s="316"/>
      <c r="H145" s="317"/>
      <c r="I145" s="316"/>
      <c r="J145" s="316"/>
      <c r="K145" s="316"/>
      <c r="L145" s="316"/>
    </row>
    <row r="146" spans="1:12" s="1" customFormat="1">
      <c r="A146" s="185" t="s">
        <v>49</v>
      </c>
      <c r="B146" s="315"/>
      <c r="C146" s="316"/>
      <c r="D146" s="316"/>
      <c r="E146" s="317"/>
      <c r="F146" s="316"/>
      <c r="G146" s="316"/>
      <c r="H146" s="317"/>
      <c r="I146" s="316"/>
      <c r="J146" s="316"/>
      <c r="K146" s="316"/>
      <c r="L146" s="316"/>
    </row>
    <row r="147" spans="1:12" s="1" customFormat="1">
      <c r="A147" s="185" t="s">
        <v>16</v>
      </c>
      <c r="B147" s="315"/>
      <c r="C147" s="316"/>
      <c r="D147" s="316"/>
      <c r="E147" s="316"/>
      <c r="F147" s="316"/>
      <c r="G147" s="316"/>
      <c r="H147" s="316"/>
      <c r="I147" s="316"/>
      <c r="J147" s="316"/>
      <c r="K147" s="316"/>
      <c r="L147" s="316"/>
    </row>
    <row r="148" spans="1:12" s="1" customFormat="1">
      <c r="A148" s="185" t="s">
        <v>50</v>
      </c>
      <c r="B148" s="315"/>
      <c r="C148" s="316"/>
      <c r="D148" s="316"/>
      <c r="E148" s="316"/>
      <c r="F148" s="316"/>
      <c r="G148" s="316"/>
      <c r="H148" s="316"/>
      <c r="I148" s="316"/>
      <c r="J148" s="316"/>
      <c r="K148" s="316"/>
      <c r="L148" s="316"/>
    </row>
    <row r="149" spans="1:12" s="1" customFormat="1">
      <c r="A149" s="185" t="s">
        <v>51</v>
      </c>
      <c r="B149" s="315"/>
      <c r="C149" s="316"/>
      <c r="D149" s="316"/>
      <c r="E149" s="316"/>
      <c r="F149" s="316"/>
      <c r="G149" s="316"/>
      <c r="H149" s="316"/>
      <c r="I149" s="316"/>
      <c r="J149" s="316"/>
      <c r="K149" s="316"/>
      <c r="L149" s="316"/>
    </row>
    <row r="150" spans="1:12" s="1" customFormat="1">
      <c r="A150" s="185" t="s">
        <v>17</v>
      </c>
      <c r="B150" s="315"/>
      <c r="C150" s="316"/>
      <c r="D150" s="316"/>
      <c r="E150" s="317"/>
      <c r="F150" s="316"/>
      <c r="G150" s="316"/>
      <c r="H150" s="317"/>
      <c r="I150" s="316"/>
      <c r="J150" s="316"/>
      <c r="K150" s="316"/>
      <c r="L150" s="316"/>
    </row>
    <row r="151" spans="1:12" s="1" customFormat="1">
      <c r="A151" s="185" t="s">
        <v>29</v>
      </c>
      <c r="B151" s="315"/>
      <c r="C151" s="316"/>
      <c r="D151" s="316"/>
      <c r="E151" s="316"/>
      <c r="F151" s="316"/>
      <c r="G151" s="316"/>
      <c r="H151" s="316"/>
      <c r="I151" s="316"/>
      <c r="J151" s="316"/>
      <c r="K151" s="316"/>
      <c r="L151" s="316"/>
    </row>
    <row r="152" spans="1:12" s="1" customFormat="1">
      <c r="A152" s="192" t="s">
        <v>52</v>
      </c>
      <c r="B152" s="191">
        <f t="shared" ref="B152:L152" si="14">SUM(B153:B161)</f>
        <v>0</v>
      </c>
      <c r="C152" s="193">
        <f t="shared" si="14"/>
        <v>0</v>
      </c>
      <c r="D152" s="193">
        <f t="shared" si="14"/>
        <v>0</v>
      </c>
      <c r="E152" s="193">
        <f t="shared" si="14"/>
        <v>0</v>
      </c>
      <c r="F152" s="194">
        <f t="shared" si="14"/>
        <v>0</v>
      </c>
      <c r="G152" s="191">
        <f t="shared" si="14"/>
        <v>0</v>
      </c>
      <c r="H152" s="193">
        <f t="shared" si="14"/>
        <v>0</v>
      </c>
      <c r="I152" s="193">
        <f t="shared" si="14"/>
        <v>0</v>
      </c>
      <c r="J152" s="193">
        <f t="shared" si="14"/>
        <v>0</v>
      </c>
      <c r="K152" s="194">
        <f t="shared" si="14"/>
        <v>0</v>
      </c>
      <c r="L152" s="191">
        <f t="shared" si="14"/>
        <v>0</v>
      </c>
    </row>
    <row r="153" spans="1:12" s="1" customFormat="1">
      <c r="A153" s="185" t="s">
        <v>35</v>
      </c>
      <c r="B153" s="315"/>
      <c r="C153" s="316"/>
      <c r="D153" s="316"/>
      <c r="E153" s="317"/>
      <c r="F153" s="316"/>
      <c r="G153" s="316"/>
      <c r="H153" s="317"/>
      <c r="I153" s="316"/>
      <c r="J153" s="316"/>
      <c r="K153" s="316"/>
      <c r="L153" s="316"/>
    </row>
    <row r="154" spans="1:12" s="1" customFormat="1">
      <c r="A154" s="185" t="s">
        <v>31</v>
      </c>
      <c r="B154" s="315"/>
      <c r="C154" s="316"/>
      <c r="D154" s="316"/>
      <c r="E154" s="317"/>
      <c r="F154" s="316"/>
      <c r="G154" s="316"/>
      <c r="H154" s="317"/>
      <c r="I154" s="316"/>
      <c r="J154" s="316"/>
      <c r="K154" s="316"/>
      <c r="L154" s="316"/>
    </row>
    <row r="155" spans="1:12" s="1" customFormat="1">
      <c r="A155" s="185" t="s">
        <v>27</v>
      </c>
      <c r="B155" s="315"/>
      <c r="C155" s="316"/>
      <c r="D155" s="316"/>
      <c r="E155" s="316"/>
      <c r="F155" s="316"/>
      <c r="G155" s="316"/>
      <c r="H155" s="316"/>
      <c r="I155" s="316"/>
      <c r="J155" s="316"/>
      <c r="K155" s="316"/>
      <c r="L155" s="316"/>
    </row>
    <row r="156" spans="1:12" s="1" customFormat="1">
      <c r="A156" s="185" t="s">
        <v>53</v>
      </c>
      <c r="B156" s="315"/>
      <c r="C156" s="316"/>
      <c r="D156" s="316"/>
      <c r="E156" s="316"/>
      <c r="F156" s="316"/>
      <c r="G156" s="316"/>
      <c r="H156" s="316"/>
      <c r="I156" s="316"/>
      <c r="J156" s="316"/>
      <c r="K156" s="316"/>
      <c r="L156" s="316"/>
    </row>
    <row r="157" spans="1:12" s="1" customFormat="1">
      <c r="A157" s="185" t="s">
        <v>54</v>
      </c>
      <c r="B157" s="315"/>
      <c r="C157" s="316"/>
      <c r="D157" s="316"/>
      <c r="E157" s="316"/>
      <c r="F157" s="316"/>
      <c r="G157" s="316"/>
      <c r="H157" s="316"/>
      <c r="I157" s="316"/>
      <c r="J157" s="316"/>
      <c r="K157" s="316"/>
      <c r="L157" s="316"/>
    </row>
    <row r="158" spans="1:12" s="1" customFormat="1">
      <c r="A158" s="185" t="s">
        <v>55</v>
      </c>
      <c r="B158" s="315"/>
      <c r="C158" s="316"/>
      <c r="D158" s="316"/>
      <c r="E158" s="317"/>
      <c r="F158" s="316"/>
      <c r="G158" s="316"/>
      <c r="H158" s="317"/>
      <c r="I158" s="316"/>
      <c r="J158" s="316"/>
      <c r="K158" s="316"/>
      <c r="L158" s="316"/>
    </row>
    <row r="159" spans="1:12" s="1" customFormat="1">
      <c r="A159" s="185" t="s">
        <v>36</v>
      </c>
      <c r="B159" s="315"/>
      <c r="C159" s="316"/>
      <c r="D159" s="316"/>
      <c r="E159" s="316"/>
      <c r="F159" s="316"/>
      <c r="G159" s="316"/>
      <c r="H159" s="316"/>
      <c r="I159" s="316"/>
      <c r="J159" s="316"/>
      <c r="K159" s="316"/>
      <c r="L159" s="316"/>
    </row>
    <row r="160" spans="1:12" s="1" customFormat="1">
      <c r="A160" s="185" t="s">
        <v>56</v>
      </c>
      <c r="B160" s="315"/>
      <c r="C160" s="316"/>
      <c r="D160" s="316"/>
      <c r="E160" s="317"/>
      <c r="F160" s="316"/>
      <c r="G160" s="316"/>
      <c r="H160" s="317"/>
      <c r="I160" s="316"/>
      <c r="J160" s="316"/>
      <c r="K160" s="316"/>
      <c r="L160" s="316"/>
    </row>
    <row r="161" spans="1:12" s="1" customFormat="1">
      <c r="A161" s="185" t="s">
        <v>32</v>
      </c>
      <c r="B161" s="315"/>
      <c r="C161" s="316"/>
      <c r="D161" s="316"/>
      <c r="E161" s="317"/>
      <c r="F161" s="316"/>
      <c r="G161" s="316"/>
      <c r="H161" s="317"/>
      <c r="I161" s="316"/>
      <c r="J161" s="316"/>
      <c r="K161" s="316"/>
      <c r="L161" s="316"/>
    </row>
    <row r="162" spans="1:12" s="1" customFormat="1">
      <c r="A162" s="192" t="s">
        <v>57</v>
      </c>
      <c r="B162" s="191">
        <f>SUM(B163:B166)</f>
        <v>0</v>
      </c>
      <c r="C162" s="193">
        <f t="shared" ref="C162:L162" si="15">SUM(C163:C166)</f>
        <v>0</v>
      </c>
      <c r="D162" s="193">
        <f t="shared" si="15"/>
        <v>0</v>
      </c>
      <c r="E162" s="193">
        <f t="shared" si="15"/>
        <v>0</v>
      </c>
      <c r="F162" s="194">
        <f t="shared" si="15"/>
        <v>0</v>
      </c>
      <c r="G162" s="191">
        <f t="shared" si="15"/>
        <v>0</v>
      </c>
      <c r="H162" s="193">
        <f t="shared" si="15"/>
        <v>0</v>
      </c>
      <c r="I162" s="193">
        <f t="shared" si="15"/>
        <v>0</v>
      </c>
      <c r="J162" s="193">
        <f t="shared" si="15"/>
        <v>0</v>
      </c>
      <c r="K162" s="194">
        <f t="shared" si="15"/>
        <v>0</v>
      </c>
      <c r="L162" s="191">
        <f t="shared" si="15"/>
        <v>0</v>
      </c>
    </row>
    <row r="163" spans="1:12" s="1" customFormat="1">
      <c r="A163" s="185" t="s">
        <v>26</v>
      </c>
      <c r="B163" s="315"/>
      <c r="C163" s="316"/>
      <c r="D163" s="316"/>
      <c r="E163" s="317"/>
      <c r="F163" s="316"/>
      <c r="G163" s="316"/>
      <c r="H163" s="317"/>
      <c r="I163" s="316"/>
      <c r="J163" s="316"/>
      <c r="K163" s="316"/>
      <c r="L163" s="316"/>
    </row>
    <row r="164" spans="1:12" s="1" customFormat="1">
      <c r="A164" s="185" t="s">
        <v>58</v>
      </c>
      <c r="B164" s="315"/>
      <c r="C164" s="316"/>
      <c r="D164" s="316"/>
      <c r="E164" s="317"/>
      <c r="F164" s="316"/>
      <c r="G164" s="316"/>
      <c r="H164" s="317"/>
      <c r="I164" s="316"/>
      <c r="J164" s="316"/>
      <c r="K164" s="316"/>
      <c r="L164" s="316"/>
    </row>
    <row r="165" spans="1:12" s="1" customFormat="1">
      <c r="A165" s="185" t="s">
        <v>12</v>
      </c>
      <c r="B165" s="315"/>
      <c r="C165" s="316"/>
      <c r="D165" s="316"/>
      <c r="E165" s="317"/>
      <c r="F165" s="316"/>
      <c r="G165" s="316"/>
      <c r="H165" s="317"/>
      <c r="I165" s="316"/>
      <c r="J165" s="316"/>
      <c r="K165" s="316"/>
      <c r="L165" s="316"/>
    </row>
    <row r="166" spans="1:12" s="1" customFormat="1">
      <c r="A166" s="185" t="s">
        <v>59</v>
      </c>
      <c r="B166" s="315"/>
      <c r="C166" s="316"/>
      <c r="D166" s="316"/>
      <c r="E166" s="317"/>
      <c r="F166" s="316"/>
      <c r="G166" s="316"/>
      <c r="H166" s="317"/>
      <c r="I166" s="316"/>
      <c r="J166" s="316"/>
      <c r="K166" s="316"/>
      <c r="L166" s="316"/>
    </row>
    <row r="167" spans="1:12" s="1" customFormat="1">
      <c r="A167" s="192" t="s">
        <v>60</v>
      </c>
      <c r="B167" s="191">
        <f>SUM(B168:B170)</f>
        <v>0</v>
      </c>
      <c r="C167" s="193">
        <f t="shared" ref="C167:L167" si="16">SUM(C168:C170)</f>
        <v>0</v>
      </c>
      <c r="D167" s="193">
        <f t="shared" si="16"/>
        <v>0</v>
      </c>
      <c r="E167" s="193">
        <f t="shared" si="16"/>
        <v>0</v>
      </c>
      <c r="F167" s="194">
        <f t="shared" si="16"/>
        <v>0</v>
      </c>
      <c r="G167" s="191">
        <f t="shared" si="16"/>
        <v>0</v>
      </c>
      <c r="H167" s="193">
        <f t="shared" si="16"/>
        <v>0</v>
      </c>
      <c r="I167" s="193">
        <f t="shared" si="16"/>
        <v>0</v>
      </c>
      <c r="J167" s="193">
        <f t="shared" si="16"/>
        <v>0</v>
      </c>
      <c r="K167" s="194">
        <f t="shared" si="16"/>
        <v>0</v>
      </c>
      <c r="L167" s="191">
        <f t="shared" si="16"/>
        <v>0</v>
      </c>
    </row>
    <row r="168" spans="1:12" s="1" customFormat="1">
      <c r="A168" s="185" t="s">
        <v>22</v>
      </c>
      <c r="B168" s="315"/>
      <c r="C168" s="316"/>
      <c r="D168" s="316"/>
      <c r="E168" s="317"/>
      <c r="F168" s="316"/>
      <c r="G168" s="316"/>
      <c r="H168" s="317"/>
      <c r="I168" s="316"/>
      <c r="J168" s="316"/>
      <c r="K168" s="316"/>
      <c r="L168" s="316"/>
    </row>
    <row r="169" spans="1:12" s="1" customFormat="1">
      <c r="A169" s="185" t="s">
        <v>61</v>
      </c>
      <c r="B169" s="315"/>
      <c r="C169" s="316"/>
      <c r="D169" s="316"/>
      <c r="E169" s="317"/>
      <c r="F169" s="316"/>
      <c r="G169" s="316"/>
      <c r="H169" s="317"/>
      <c r="I169" s="316"/>
      <c r="J169" s="316"/>
      <c r="K169" s="316"/>
      <c r="L169" s="316"/>
    </row>
    <row r="170" spans="1:12" s="1" customFormat="1">
      <c r="A170" s="185" t="s">
        <v>14</v>
      </c>
      <c r="B170" s="315"/>
      <c r="C170" s="316"/>
      <c r="D170" s="316"/>
      <c r="E170" s="317"/>
      <c r="F170" s="316"/>
      <c r="G170" s="316"/>
      <c r="H170" s="317"/>
      <c r="I170" s="316"/>
      <c r="J170" s="316"/>
      <c r="K170" s="316"/>
      <c r="L170" s="316"/>
    </row>
    <row r="171" spans="1:12" s="1" customFormat="1">
      <c r="A171" s="192" t="s">
        <v>62</v>
      </c>
      <c r="B171" s="191">
        <f>SUM(B172:B175)</f>
        <v>0</v>
      </c>
      <c r="C171" s="193">
        <f t="shared" ref="C171:L171" si="17">SUM(C172:C175)</f>
        <v>0</v>
      </c>
      <c r="D171" s="193">
        <f t="shared" si="17"/>
        <v>0</v>
      </c>
      <c r="E171" s="193">
        <f t="shared" si="17"/>
        <v>0</v>
      </c>
      <c r="F171" s="194">
        <f t="shared" si="17"/>
        <v>0</v>
      </c>
      <c r="G171" s="191">
        <f t="shared" si="17"/>
        <v>0</v>
      </c>
      <c r="H171" s="193">
        <f t="shared" si="17"/>
        <v>0</v>
      </c>
      <c r="I171" s="193">
        <f t="shared" si="17"/>
        <v>0</v>
      </c>
      <c r="J171" s="193">
        <f t="shared" si="17"/>
        <v>0</v>
      </c>
      <c r="K171" s="194">
        <f t="shared" si="17"/>
        <v>0</v>
      </c>
      <c r="L171" s="191">
        <f t="shared" si="17"/>
        <v>0</v>
      </c>
    </row>
    <row r="172" spans="1:12" s="1" customFormat="1">
      <c r="A172" s="185" t="s">
        <v>11</v>
      </c>
      <c r="B172" s="315"/>
      <c r="C172" s="316"/>
      <c r="D172" s="316"/>
      <c r="E172" s="317"/>
      <c r="F172" s="316"/>
      <c r="G172" s="316"/>
      <c r="H172" s="317"/>
      <c r="I172" s="316"/>
      <c r="J172" s="316"/>
      <c r="K172" s="316"/>
      <c r="L172" s="316"/>
    </row>
    <row r="173" spans="1:12" s="1" customFormat="1">
      <c r="A173" s="185" t="s">
        <v>20</v>
      </c>
      <c r="B173" s="315"/>
      <c r="C173" s="316"/>
      <c r="D173" s="316"/>
      <c r="E173" s="317"/>
      <c r="F173" s="316"/>
      <c r="G173" s="316"/>
      <c r="H173" s="317"/>
      <c r="I173" s="316"/>
      <c r="J173" s="316"/>
      <c r="K173" s="316"/>
      <c r="L173" s="316"/>
    </row>
    <row r="174" spans="1:12" s="1" customFormat="1">
      <c r="A174" s="185" t="s">
        <v>24</v>
      </c>
      <c r="B174" s="315"/>
      <c r="C174" s="316"/>
      <c r="D174" s="316"/>
      <c r="E174" s="317"/>
      <c r="F174" s="316"/>
      <c r="G174" s="316"/>
      <c r="H174" s="317"/>
      <c r="I174" s="316"/>
      <c r="J174" s="316"/>
      <c r="K174" s="316"/>
      <c r="L174" s="316"/>
    </row>
    <row r="175" spans="1:12" s="1" customFormat="1">
      <c r="A175" s="185" t="s">
        <v>25</v>
      </c>
      <c r="B175" s="315"/>
      <c r="C175" s="316"/>
      <c r="D175" s="316"/>
      <c r="E175" s="317"/>
      <c r="F175" s="316"/>
      <c r="G175" s="316"/>
      <c r="H175" s="317"/>
      <c r="I175" s="316"/>
      <c r="J175" s="316"/>
      <c r="K175" s="316"/>
      <c r="L175" s="316"/>
    </row>
    <row r="176" spans="1:12" s="1" customForma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</row>
    <row r="177" spans="1:12" s="1" customForma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</row>
    <row r="178" spans="1:12" s="1" customForma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</row>
    <row r="179" spans="1:12" s="1" customForma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</row>
    <row r="180" spans="1:12" s="1" customForma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</row>
    <row r="181" spans="1:12" s="1" customForma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</row>
    <row r="182" spans="1:12" s="1" customForma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</row>
    <row r="183" spans="1:12" s="1" customForma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</row>
    <row r="184" spans="1:12" s="1" customForma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</row>
    <row r="185" spans="1:12" s="1" customForma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</row>
    <row r="186" spans="1:12" s="1" customForma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</row>
    <row r="187" spans="1:12" s="1" customForma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</row>
    <row r="188" spans="1:12" s="1" customForma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</row>
    <row r="189" spans="1:12" s="1" customForma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</row>
    <row r="190" spans="1:12" s="1" customForma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</row>
    <row r="191" spans="1:12" s="1" customForma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</row>
    <row r="192" spans="1:12" s="1" customForma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</row>
    <row r="193" spans="1:12" s="1" customForma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</row>
    <row r="194" spans="1:12" s="1" customForma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</row>
    <row r="195" spans="1:12" s="1" customForma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</row>
    <row r="196" spans="1:12" s="1" customForma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</row>
    <row r="197" spans="1:12" s="1" customForma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</row>
    <row r="198" spans="1:12" s="1" customForma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</row>
    <row r="199" spans="1:12" s="1" customForma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</row>
    <row r="200" spans="1:12" s="1" customForma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</row>
    <row r="201" spans="1:12" s="1" customForma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</row>
    <row r="202" spans="1:12" s="1" customForma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</row>
    <row r="203" spans="1:12" s="1" customForma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</row>
    <row r="204" spans="1:12" s="1" customForma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</row>
    <row r="205" spans="1:12" s="1" customForma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</row>
    <row r="206" spans="1:12" s="1" customForma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</row>
    <row r="207" spans="1:12" s="1" customForma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</row>
    <row r="208" spans="1:12" s="1" customForma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</row>
    <row r="209" spans="1:12" s="1" customForma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</row>
    <row r="210" spans="1:12" s="1" customForma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</row>
    <row r="211" spans="1:12" s="1" customForma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</row>
    <row r="212" spans="1:12" s="1" customForma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</row>
    <row r="213" spans="1:12" s="1" customForma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</row>
    <row r="214" spans="1:12" s="1" customForma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</row>
    <row r="215" spans="1:12" s="1" customForma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</row>
    <row r="216" spans="1:12" s="1" customForma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</row>
    <row r="217" spans="1:12" s="1" customForma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</row>
    <row r="218" spans="1:12" s="1" customForma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</row>
    <row r="219" spans="1:12" s="1" customForma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</row>
    <row r="220" spans="1:12" s="1" customForma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</row>
    <row r="221" spans="1:12" s="1" customForma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</row>
    <row r="222" spans="1:12" s="1" customForma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</row>
    <row r="223" spans="1:12" s="1" customForma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</row>
    <row r="224" spans="1:12" s="1" customForma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</row>
    <row r="225" spans="1:12" s="1" customForma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</row>
    <row r="226" spans="1:12" s="1" customForma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</row>
    <row r="227" spans="1:12" s="1" customForma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</row>
    <row r="228" spans="1:12" s="1" customForma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</row>
    <row r="229" spans="1:12" s="1" customForma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</row>
    <row r="230" spans="1:12" s="1" customForma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</row>
    <row r="231" spans="1:12" s="1" customForma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</row>
    <row r="232" spans="1:12" s="1" customForma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</row>
    <row r="233" spans="1:12" s="1" customForma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</row>
    <row r="234" spans="1:12" s="1" customForma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</row>
    <row r="235" spans="1:12" s="1" customForma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</row>
    <row r="236" spans="1:12" s="1" customForma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</row>
    <row r="237" spans="1:12" s="1" customForma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</row>
    <row r="238" spans="1:12" s="1" customForma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</row>
    <row r="239" spans="1:12" s="1" customForma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</row>
    <row r="240" spans="1:12" s="1" customForma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</row>
    <row r="241" spans="1:12" s="1" customForma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</row>
    <row r="242" spans="1:12" s="1" customForma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</row>
    <row r="243" spans="1:12" s="1" customForma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</row>
    <row r="244" spans="1:12" s="1" customForma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</row>
    <row r="245" spans="1:12" s="1" customForma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</row>
    <row r="246" spans="1:12" s="1" customForma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</row>
    <row r="247" spans="1:12" s="1" customForma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</row>
    <row r="248" spans="1:12" s="1" customForma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</row>
    <row r="249" spans="1:12" s="1" customForma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</row>
    <row r="250" spans="1:12" s="1" customForma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</row>
    <row r="251" spans="1:12" s="1" customForma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</row>
    <row r="252" spans="1:12" s="1" customForma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</row>
    <row r="253" spans="1:12" s="1" customForma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</row>
    <row r="254" spans="1:12" s="1" customForma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</row>
    <row r="255" spans="1:12" s="1" customForma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</row>
    <row r="256" spans="1:12" s="1" customForma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</row>
    <row r="257" spans="1:12" s="1" customForma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</row>
    <row r="258" spans="1:12" s="1" customForma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</row>
    <row r="259" spans="1:12" s="1" customForma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</row>
    <row r="260" spans="1:12" s="1" customForma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</row>
    <row r="261" spans="1:12" s="1" customForma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</row>
    <row r="262" spans="1:12" s="1" customForma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</row>
    <row r="263" spans="1:12" s="1" customForma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</row>
    <row r="264" spans="1:12" s="1" customForma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</row>
    <row r="265" spans="1:12" s="1" customForma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</row>
    <row r="266" spans="1:12" s="1" customForma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</row>
    <row r="267" spans="1:12" s="1" customForma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</row>
    <row r="268" spans="1:12" s="1" customForma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</row>
    <row r="269" spans="1:12" s="1" customForma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</row>
    <row r="270" spans="1:12" s="1" customForma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</row>
    <row r="271" spans="1:12" s="1" customForma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</row>
    <row r="272" spans="1:12" s="1" customForma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</row>
    <row r="273" spans="1:12" s="1" customForma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</row>
    <row r="274" spans="1:12" s="1" customForma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</row>
    <row r="275" spans="1:12" s="1" customForma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</row>
    <row r="276" spans="1:12" s="1" customForma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</row>
    <row r="277" spans="1:12" s="1" customForma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</row>
    <row r="278" spans="1:12" s="1" customForma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</row>
    <row r="279" spans="1:12" s="1" customForma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</row>
    <row r="280" spans="1:12" s="1" customForma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</row>
    <row r="281" spans="1:12" s="1" customForma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</row>
    <row r="282" spans="1:12" s="1" customForma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</row>
    <row r="283" spans="1:12" s="1" customForma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</row>
    <row r="284" spans="1:12" s="1" customForma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</row>
    <row r="285" spans="1:12" s="1" customForma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</row>
    <row r="286" spans="1:12" s="1" customForma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</row>
    <row r="287" spans="1:12" s="1" customForma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</row>
    <row r="288" spans="1:12" s="1" customForma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</row>
    <row r="289" spans="1:12" s="1" customForma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</row>
    <row r="290" spans="1:12" s="1" customForma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</row>
    <row r="291" spans="1:12" s="1" customForma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</row>
    <row r="292" spans="1:12" s="1" customForma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</row>
    <row r="293" spans="1:12" s="1" customForma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</row>
    <row r="294" spans="1:12" s="1" customForma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</row>
    <row r="295" spans="1:12" s="1" customForma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</row>
    <row r="296" spans="1:12" s="1" customForma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</row>
    <row r="297" spans="1:12" s="1" customForma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</row>
    <row r="298" spans="1:12" s="1" customForma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</row>
    <row r="299" spans="1:12" s="1" customForma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</row>
    <row r="300" spans="1:12" s="1" customForma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</row>
    <row r="301" spans="1:12" s="1" customForma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</row>
    <row r="302" spans="1:12" s="1" customForma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</row>
    <row r="303" spans="1:12" s="1" customForma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</row>
    <row r="304" spans="1:12" s="1" customForma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</row>
    <row r="305" spans="1:12" s="1" customForma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</row>
    <row r="306" spans="1:12" s="1" customForma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</row>
    <row r="307" spans="1:12" s="1" customForma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</row>
    <row r="308" spans="1:12" s="1" customForma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</row>
    <row r="309" spans="1:12" s="1" customForma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</row>
    <row r="310" spans="1:12" s="1" customForma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</row>
    <row r="311" spans="1:12" s="1" customForma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</row>
    <row r="312" spans="1:12" s="1" customForma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</row>
    <row r="313" spans="1:12" s="1" customForma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</row>
    <row r="314" spans="1:12" s="1" customForma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</row>
    <row r="315" spans="1:12" s="1" customForma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</row>
    <row r="316" spans="1:12" s="1" customForma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</row>
    <row r="317" spans="1:12" s="1" customForma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</row>
    <row r="318" spans="1:12" s="1" customForma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</row>
    <row r="319" spans="1:12" s="1" customForma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</row>
    <row r="320" spans="1:12" s="1" customForma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</row>
    <row r="321" spans="1:12" s="1" customForma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</row>
    <row r="322" spans="1:12" s="1" customForma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</row>
    <row r="323" spans="1:12" s="1" customForma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</row>
    <row r="324" spans="1:12" s="1" customForma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</row>
    <row r="325" spans="1:12" s="1" customForma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</row>
    <row r="326" spans="1:12" s="1" customForma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</row>
    <row r="327" spans="1:12" s="1" customForma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</row>
    <row r="328" spans="1:12" s="1" customForma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</row>
    <row r="329" spans="1:12" s="1" customForma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</row>
    <row r="330" spans="1:12" s="1" customForma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</row>
    <row r="331" spans="1:12" s="1" customForma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</row>
    <row r="332" spans="1:12" s="1" customForma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</row>
    <row r="333" spans="1:12" s="1" customForma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</row>
    <row r="334" spans="1:12" s="1" customForma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</row>
    <row r="335" spans="1:12" s="1" customForma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</row>
    <row r="336" spans="1:12" s="1" customForma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</row>
    <row r="337" spans="1:12" s="1" customForma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</row>
    <row r="338" spans="1:12" s="1" customForma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</row>
    <row r="339" spans="1:12" s="1" customForma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</row>
    <row r="340" spans="1:12" s="1" customForma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</row>
    <row r="341" spans="1:12" s="1" customForma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</row>
    <row r="342" spans="1:12" s="1" customForma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</row>
    <row r="343" spans="1:12" s="1" customForma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</row>
    <row r="344" spans="1:12" s="1" customForma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</row>
    <row r="345" spans="1:12" s="1" customForma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</row>
    <row r="346" spans="1:12" s="1" customForma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</row>
    <row r="347" spans="1:12" s="1" customForma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</row>
    <row r="348" spans="1:12" s="1" customForma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</row>
    <row r="349" spans="1:12" s="1" customForma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</row>
    <row r="350" spans="1:12" s="1" customForma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</row>
    <row r="351" spans="1:12" s="1" customForma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</row>
    <row r="352" spans="1:12" s="1" customForma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</row>
    <row r="353" spans="1:12" s="1" customForma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</row>
    <row r="354" spans="1:12" s="1" customForma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</row>
    <row r="355" spans="1:12" s="1" customForma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</row>
    <row r="356" spans="1:12" s="1" customForma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</row>
    <row r="357" spans="1:12" s="1" customForma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</row>
    <row r="358" spans="1:12" s="1" customForma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</row>
    <row r="359" spans="1:12" s="1" customForma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</row>
    <row r="360" spans="1:12" s="1" customForma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</row>
    <row r="361" spans="1:12" s="1" customForma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</row>
    <row r="362" spans="1:12" s="1" customForma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</row>
    <row r="363" spans="1:12" s="1" customForma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</row>
    <row r="364" spans="1:12" s="1" customForma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</row>
    <row r="365" spans="1:12" s="1" customForma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</row>
    <row r="366" spans="1:12" s="1" customForma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</row>
    <row r="367" spans="1:12" s="1" customForma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5b26e6-7832-4067-9ceb-2941cfbb770c">
      <Terms xmlns="http://schemas.microsoft.com/office/infopath/2007/PartnerControls"/>
    </lcf76f155ced4ddcb4097134ff3c332f>
    <TaxCatchAll xmlns="ce29b8ed-6d9c-45d6-831d-9b2ee93b4f7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270C7F360A7F47A1B720549C3E9397" ma:contentTypeVersion="11" ma:contentTypeDescription="Create a new document." ma:contentTypeScope="" ma:versionID="c9288f290db4371e77049984c4ad053e">
  <xsd:schema xmlns:xsd="http://www.w3.org/2001/XMLSchema" xmlns:xs="http://www.w3.org/2001/XMLSchema" xmlns:p="http://schemas.microsoft.com/office/2006/metadata/properties" xmlns:ns2="a35b26e6-7832-4067-9ceb-2941cfbb770c" xmlns:ns3="ce29b8ed-6d9c-45d6-831d-9b2ee93b4f7e" targetNamespace="http://schemas.microsoft.com/office/2006/metadata/properties" ma:root="true" ma:fieldsID="9eb003a68fbdb5cdeec7318484af4a94" ns2:_="" ns3:_="">
    <xsd:import namespace="a35b26e6-7832-4067-9ceb-2941cfbb770c"/>
    <xsd:import namespace="ce29b8ed-6d9c-45d6-831d-9b2ee93b4f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b26e6-7832-4067-9ceb-2941cfbb7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9b8ed-6d9c-45d6-831d-9b2ee93b4f7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4e1a75e-c2e7-4bfb-84a0-05fbf59eaf5f}" ma:internalName="TaxCatchAll" ma:showField="CatchAllData" ma:web="ce29b8ed-6d9c-45d6-831d-9b2ee93b4f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A84097-D14F-4E61-B96F-C8657C7C7233}"/>
</file>

<file path=customXml/itemProps2.xml><?xml version="1.0" encoding="utf-8"?>
<ds:datastoreItem xmlns:ds="http://schemas.openxmlformats.org/officeDocument/2006/customXml" ds:itemID="{74F5399D-2148-4E68-BBE6-F17E57CB4E76}"/>
</file>

<file path=customXml/itemProps3.xml><?xml version="1.0" encoding="utf-8"?>
<ds:datastoreItem xmlns:ds="http://schemas.openxmlformats.org/officeDocument/2006/customXml" ds:itemID="{3244C027-1ED3-4F8E-A1C4-FF00298231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eesc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jtbastos</dc:creator>
  <cp:keywords/>
  <dc:description/>
  <cp:lastModifiedBy>Louise Fuhrmann</cp:lastModifiedBy>
  <cp:revision/>
  <dcterms:created xsi:type="dcterms:W3CDTF">2010-06-01T17:22:22Z</dcterms:created>
  <dcterms:modified xsi:type="dcterms:W3CDTF">2023-09-28T02:01:43Z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0x01010033270C7F360A7F47A1B720549C3E9397</vt:lpwstr>
  </property>
  <property fmtid="{D5CDD505-2E9C-101B-9397-08002B2CF9AE}" pid="3" name="MediaServiceImageTags">
    <vt:lpwstr/>
  </property>
</Properties>
</file>